
<file path=[Content_Types].xml><?xml version="1.0" encoding="utf-8"?>
<Types xmlns="http://schemas.openxmlformats.org/package/2006/content-types">
  <Override PartName="/xl/worksheets/sheet24.xml" ContentType="application/vnd.openxmlformats-officedocument.spreadsheetml.worksheet+xml"/>
  <Override PartName="/xl/worksheets/sheet35.xml" ContentType="application/vnd.openxmlformats-officedocument.spreadsheetml.worksheet+xml"/>
  <Override PartName="/xl/worksheets/sheet53.xml" ContentType="application/vnd.openxmlformats-officedocument.spreadsheetml.worksheet+xml"/>
  <Override PartName="/xl/worksheets/sheet13.xml" ContentType="application/vnd.openxmlformats-officedocument.spreadsheetml.worksheet+xml"/>
  <Override PartName="/xl/worksheets/sheet42.xml" ContentType="application/vnd.openxmlformats-officedocument.spreadsheetml.worksheet+xml"/>
  <Override PartName="/xl/styles.xml" ContentType="application/vnd.openxmlformats-officedocument.spreadsheetml.styles+xml"/>
  <Override PartName="/xl/drawings/drawing6.xml" ContentType="application/vnd.openxmlformats-officedocument.drawing+xml"/>
  <Override PartName="/xl/drawings/drawing39.xml" ContentType="application/vnd.openxmlformats-officedocument.drawing+xml"/>
  <Override PartName="/xl/worksheets/sheet7.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drawings/drawing17.xml" ContentType="application/vnd.openxmlformats-officedocument.drawing+xml"/>
  <Override PartName="/xl/drawings/drawing28.xml" ContentType="application/vnd.openxmlformats-officedocument.drawing+xml"/>
  <Override PartName="/xl/drawings/drawing46.xml" ContentType="application/vnd.openxmlformats-officedocument.drawing+xml"/>
  <Default Extension="xml" ContentType="application/xml"/>
  <Override PartName="/xl/drawings/drawing2.xml" ContentType="application/vnd.openxmlformats-officedocument.drawing+xml"/>
  <Override PartName="/xl/drawings/drawing35.xml" ContentType="application/vnd.openxmlformats-officedocument.drawing+xml"/>
  <Override PartName="/xl/drawings/drawing53.xml" ContentType="application/vnd.openxmlformats-officedocument.drawing+xml"/>
  <Override PartName="/xl/worksheets/sheet3.xml" ContentType="application/vnd.openxmlformats-officedocument.spreadsheetml.worksheet+xml"/>
  <Override PartName="/xl/drawings/drawing13.xml" ContentType="application/vnd.openxmlformats-officedocument.drawing+xml"/>
  <Override PartName="/xl/drawings/drawing24.xml" ContentType="application/vnd.openxmlformats-officedocument.drawing+xml"/>
  <Override PartName="/xl/drawings/drawing42.xml" ContentType="application/vnd.openxmlformats-officedocument.drawing+xml"/>
  <Override PartName="/xl/worksheets/sheet1.xml" ContentType="application/vnd.openxmlformats-officedocument.spreadsheetml.worksheet+xml"/>
  <Override PartName="/xl/worksheets/sheet49.xml" ContentType="application/vnd.openxmlformats-officedocument.spreadsheetml.worksheet+xml"/>
  <Override PartName="/xl/drawings/drawing11.xml" ContentType="application/vnd.openxmlformats-officedocument.drawing+xml"/>
  <Override PartName="/xl/drawings/drawing20.xml" ContentType="application/vnd.openxmlformats-officedocument.drawing+xml"/>
  <Override PartName="/xl/drawings/drawing31.xml" ContentType="application/vnd.openxmlformats-officedocument.drawing+xml"/>
  <Override PartName="/xl/drawings/drawing40.xml" ContentType="application/vnd.openxmlformats-officedocument.drawing+xml"/>
  <Override PartName="/xl/worksheets/sheet29.xml" ContentType="application/vnd.openxmlformats-officedocument.spreadsheetml.worksheet+xml"/>
  <Override PartName="/xl/worksheets/sheet38.xml" ContentType="application/vnd.openxmlformats-officedocument.spreadsheetml.worksheet+xml"/>
  <Override PartName="/xl/worksheets/sheet47.xml" ContentType="application/vnd.openxmlformats-officedocument.spreadsheetml.worksheet+xml"/>
  <Override PartName="/xl/sharedStrings.xml" ContentType="application/vnd.openxmlformats-officedocument.spreadsheetml.sharedStrings+xml"/>
  <Override PartName="/xl/worksheets/sheet18.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45.xml" ContentType="application/vnd.openxmlformats-officedocument.spreadsheetml.worksheet+xml"/>
  <Override PartName="/xl/worksheets/sheet54.xml" ContentType="application/vnd.openxmlformats-officedocument.spreadsheetml.worksheet+xml"/>
  <Override PartName="/xl/worksheets/sheet56.xml" ContentType="application/vnd.openxmlformats-officedocument.spreadsheetml.worksheet+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43.xml" ContentType="application/vnd.openxmlformats-officedocument.spreadsheetml.worksheet+xml"/>
  <Override PartName="/xl/worksheets/sheet52.xml" ContentType="application/vnd.openxmlformats-officedocument.spreadsheetml.worksheet+xml"/>
  <Default Extension="bin" ContentType="application/vnd.openxmlformats-officedocument.spreadsheetml.printerSettings"/>
  <Default Extension="png" ContentType="image/png"/>
  <Override PartName="/xl/drawings/drawing9.xml" ContentType="application/vnd.openxmlformats-officedocument.drawing+xml"/>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worksheets/sheet50.xml" ContentType="application/vnd.openxmlformats-officedocument.spreadsheetml.worksheet+xml"/>
  <Override PartName="/xl/drawings/drawing7.xml" ContentType="application/vnd.openxmlformats-officedocument.drawing+xml"/>
  <Override PartName="/xl/drawings/drawing29.xml" ContentType="application/vnd.openxmlformats-officedocument.drawing+xml"/>
  <Override PartName="/xl/drawings/drawing38.xml" ContentType="application/vnd.openxmlformats-officedocument.drawing+xml"/>
  <Override PartName="/xl/drawings/drawing49.xml" ContentType="application/vnd.openxmlformats-officedocument.drawing+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Override PartName="/xl/drawings/drawing5.xml" ContentType="application/vnd.openxmlformats-officedocument.drawing+xml"/>
  <Override PartName="/xl/drawings/drawing18.xml" ContentType="application/vnd.openxmlformats-officedocument.drawing+xml"/>
  <Override PartName="/xl/drawings/drawing27.xml" ContentType="application/vnd.openxmlformats-officedocument.drawing+xml"/>
  <Override PartName="/xl/drawings/drawing36.xml" ContentType="application/vnd.openxmlformats-officedocument.drawing+xml"/>
  <Override PartName="/xl/drawings/drawing45.xml" ContentType="application/vnd.openxmlformats-officedocument.drawing+xml"/>
  <Override PartName="/xl/drawings/drawing47.xml" ContentType="application/vnd.openxmlformats-officedocument.drawing+xml"/>
  <Override PartName="/xl/drawings/drawing56.xml" ContentType="application/vnd.openxmlformats-officedocument.drawing+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drawings/drawing3.xml" ContentType="application/vnd.openxmlformats-officedocument.drawing+xml"/>
  <Override PartName="/xl/drawings/drawing16.xml" ContentType="application/vnd.openxmlformats-officedocument.drawing+xml"/>
  <Override PartName="/xl/drawings/drawing25.xml" ContentType="application/vnd.openxmlformats-officedocument.drawing+xml"/>
  <Override PartName="/xl/drawings/drawing34.xml" ContentType="application/vnd.openxmlformats-officedocument.drawing+xml"/>
  <Override PartName="/xl/drawings/drawing43.xml" ContentType="application/vnd.openxmlformats-officedocument.drawing+xml"/>
  <Override PartName="/xl/drawings/drawing54.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drawings/drawing1.xml" ContentType="application/vnd.openxmlformats-officedocument.drawing+xml"/>
  <Override PartName="/xl/drawings/drawing14.xml" ContentType="application/vnd.openxmlformats-officedocument.drawing+xml"/>
  <Override PartName="/xl/drawings/drawing23.xml" ContentType="application/vnd.openxmlformats-officedocument.drawing+xml"/>
  <Override PartName="/xl/drawings/drawing32.xml" ContentType="application/vnd.openxmlformats-officedocument.drawing+xml"/>
  <Override PartName="/xl/drawings/drawing41.xml" ContentType="application/vnd.openxmlformats-officedocument.drawing+xml"/>
  <Override PartName="/xl/drawings/drawing52.xml" ContentType="application/vnd.openxmlformats-officedocument.drawing+xml"/>
  <Override PartName="/xl/drawings/drawing12.xml" ContentType="application/vnd.openxmlformats-officedocument.drawing+xml"/>
  <Override PartName="/xl/drawings/drawing21.xml" ContentType="application/vnd.openxmlformats-officedocument.drawing+xml"/>
  <Override PartName="/xl/drawings/drawing30.xml" ContentType="application/vnd.openxmlformats-officedocument.drawing+xml"/>
  <Override PartName="/xl/drawings/drawing50.xml" ContentType="application/vnd.openxmlformats-officedocument.drawing+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39.xml" ContentType="application/vnd.openxmlformats-officedocument.spreadsheetml.worksheet+xml"/>
  <Override PartName="/xl/worksheets/sheet48.xml" ContentType="application/vnd.openxmlformats-officedocument.spreadsheetml.worksheet+xml"/>
  <Override PartName="/xl/worksheets/sheet57.xml" ContentType="application/vnd.openxmlformats-officedocument.spreadsheetml.worksheet+xml"/>
  <Override PartName="/xl/drawings/drawing10.xml" ContentType="application/vnd.openxmlformats-officedocument.drawing+xml"/>
  <Override PartName="/xl/worksheets/sheet17.xml" ContentType="application/vnd.openxmlformats-officedocument.spreadsheetml.worksheet+xml"/>
  <Override PartName="/xl/worksheets/sheet26.xml" ContentType="application/vnd.openxmlformats-officedocument.spreadsheetml.worksheet+xml"/>
  <Override PartName="/xl/worksheets/sheet37.xml" ContentType="application/vnd.openxmlformats-officedocument.spreadsheetml.worksheet+xml"/>
  <Override PartName="/xl/worksheets/sheet46.xml" ContentType="application/vnd.openxmlformats-officedocument.spreadsheetml.worksheet+xml"/>
  <Override PartName="/xl/worksheets/sheet55.xml" ContentType="application/vnd.openxmlformats-officedocument.spreadsheetml.worksheet+xml"/>
  <Override PartName="/docProps/core.xml" ContentType="application/vnd.openxmlformats-package.core-properties+xml"/>
  <Override PartName="/xl/worksheets/sheet15.xml" ContentType="application/vnd.openxmlformats-officedocument.spreadsheetml.worksheet+xml"/>
  <Override PartName="/xl/worksheets/sheet44.xml" ContentType="application/vnd.openxmlformats-officedocument.spreadsheetml.worksheet+xml"/>
  <Override PartName="/xl/worksheets/sheet9.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51.xml" ContentType="application/vnd.openxmlformats-officedocument.spreadsheetml.worksheet+xml"/>
  <Override PartName="/xl/theme/theme1.xml" ContentType="application/vnd.openxmlformats-officedocument.theme+xml"/>
  <Override PartName="/xl/drawings/drawing8.xml" ContentType="application/vnd.openxmlformats-officedocument.drawing+xml"/>
  <Override PartName="/xl/drawings/drawing19.xml" ContentType="application/vnd.openxmlformats-officedocument.drawing+xml"/>
  <Override PartName="/xl/drawings/drawing48.xml" ContentType="application/vnd.openxmlformats-officedocument.drawing+xml"/>
  <Override PartName="/xl/worksheets/sheet11.xml" ContentType="application/vnd.openxmlformats-officedocument.spreadsheetml.worksheet+xml"/>
  <Override PartName="/xl/worksheets/sheet40.xml" ContentType="application/vnd.openxmlformats-officedocument.spreadsheetml.worksheet+xml"/>
  <Override PartName="/xl/drawings/drawing4.xml" ContentType="application/vnd.openxmlformats-officedocument.drawing+xml"/>
  <Override PartName="/xl/drawings/drawing37.xml" ContentType="application/vnd.openxmlformats-officedocument.drawing+xml"/>
  <Override PartName="/xl/drawings/drawing55.xml" ContentType="application/vnd.openxmlformats-officedocument.drawing+xml"/>
  <Default Extension="rels" ContentType="application/vnd.openxmlformats-package.relationships+xml"/>
  <Override PartName="/xl/worksheets/sheet5.xml" ContentType="application/vnd.openxmlformats-officedocument.spreadsheetml.worksheet+xml"/>
  <Override PartName="/xl/drawings/drawing15.xml" ContentType="application/vnd.openxmlformats-officedocument.drawing+xml"/>
  <Override PartName="/xl/drawings/drawing26.xml" ContentType="application/vnd.openxmlformats-officedocument.drawing+xml"/>
  <Override PartName="/xl/drawings/drawing44.xml" ContentType="application/vnd.openxmlformats-officedocument.drawing+xml"/>
  <Override PartName="/xl/drawings/drawing22.xml" ContentType="application/vnd.openxmlformats-officedocument.drawing+xml"/>
  <Override PartName="/xl/drawings/drawing33.xml" ContentType="application/vnd.openxmlformats-officedocument.drawing+xml"/>
  <Override PartName="/xl/drawings/drawing51.xml" ContentType="application/vnd.openxmlformats-officedocument.drawing+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bookViews>
    <workbookView xWindow="510" yWindow="585" windowWidth="15015" windowHeight="11445"/>
  </bookViews>
  <sheets>
    <sheet name="Rekapitulace stavby" sheetId="1" r:id="rId1"/>
    <sheet name="292-001 - VRN" sheetId="2" r:id="rId2"/>
    <sheet name="01a - 1.PP" sheetId="3" r:id="rId3"/>
    <sheet name="01b - 1.NP" sheetId="4" r:id="rId4"/>
    <sheet name="01c - 2.NP" sheetId="5" r:id="rId5"/>
    <sheet name="01d - 3.NP" sheetId="6" r:id="rId6"/>
    <sheet name="01e - 4.NP" sheetId="7" r:id="rId7"/>
    <sheet name="02a - 1.PP" sheetId="8" r:id="rId8"/>
    <sheet name="02b - 1.NP" sheetId="9" r:id="rId9"/>
    <sheet name="02c - 2.NP" sheetId="10" r:id="rId10"/>
    <sheet name="02d - 3.NP" sheetId="11" r:id="rId11"/>
    <sheet name="03a - Skulptura" sheetId="12" r:id="rId12"/>
    <sheet name="01 - Tryskové injektáže" sheetId="13" r:id="rId13"/>
    <sheet name="02 - Piloty" sheetId="14" r:id="rId14"/>
    <sheet name="292-004 - Stavební část" sheetId="15" r:id="rId15"/>
    <sheet name="01 - Betonové konstrukce" sheetId="16" r:id="rId16"/>
    <sheet name="02 - Ocelové konstrukce" sheetId="17" r:id="rId17"/>
    <sheet name="001 - Fasády" sheetId="18" r:id="rId18"/>
    <sheet name="002 - Střechy" sheetId="19" r:id="rId19"/>
    <sheet name="004 - Konstrukce klempířské" sheetId="20" r:id="rId20"/>
    <sheet name="005 - Vnitřní výplně otvorů" sheetId="21" r:id="rId21"/>
    <sheet name="006 - Vnitřní parapety" sheetId="22" r:id="rId22"/>
    <sheet name="007 - Žaluzie a rolety" sheetId="23" r:id="rId23"/>
    <sheet name="008 - Ostatní výrobky" sheetId="24" r:id="rId24"/>
    <sheet name="010 - Konstrukce zámečnické" sheetId="25" r:id="rId25"/>
    <sheet name="011 - Těsnění prostupů " sheetId="26" r:id="rId26"/>
    <sheet name="003 - Vnější výplně otvorů" sheetId="27" r:id="rId27"/>
    <sheet name="01 - PBŘ" sheetId="28" r:id="rId28"/>
    <sheet name="02 - ZOKT" sheetId="29" r:id="rId29"/>
    <sheet name="01 - Zdravotechnika" sheetId="30" r:id="rId30"/>
    <sheet name="02 - Vzduchotechnika" sheetId="31" r:id="rId31"/>
    <sheet name="03 - Ústřední vytápění" sheetId="32" r:id="rId32"/>
    <sheet name="04 - Chlazení (klimatizace)" sheetId="33" r:id="rId33"/>
    <sheet name="05 - Chlazení (VZT jednotky)" sheetId="34" r:id="rId34"/>
    <sheet name="06 - Chlazení magnetické ..." sheetId="35" r:id="rId35"/>
    <sheet name="07a - Silnoproudé elektro..." sheetId="36" r:id="rId36"/>
    <sheet name="07b - Slaboproudé elektro..." sheetId="37" r:id="rId37"/>
    <sheet name="08 - Měření a regulace" sheetId="38" r:id="rId38"/>
    <sheet name="01 - Komunikace a terénní..." sheetId="39" r:id="rId39"/>
    <sheet name="02a - Kácení, probírka a ..." sheetId="40" r:id="rId40"/>
    <sheet name="02b - Nová výsadba I. etapa" sheetId="41" r:id="rId41"/>
    <sheet name="02c - Kácení, probírka a ..." sheetId="42" r:id="rId42"/>
    <sheet name="02d - Nová výsadba II.etapa" sheetId="43" r:id="rId43"/>
    <sheet name="02e - Střešní zahrady" sheetId="44" r:id="rId44"/>
    <sheet name="03 - Přípojka teplovodu" sheetId="45" r:id="rId45"/>
    <sheet name="04 - Venkovní kanalizace" sheetId="46" r:id="rId46"/>
    <sheet name="009 - Potrubní pošta" sheetId="47" r:id="rId47"/>
    <sheet name="01 - Zdroje a rozvody med..." sheetId="48" r:id="rId48"/>
    <sheet name="03a - Elektrická požární ..." sheetId="49" r:id="rId49"/>
    <sheet name="03b - Evakuační rozhlas" sheetId="50" r:id="rId50"/>
    <sheet name="05a - 1.NP" sheetId="51" r:id="rId51"/>
    <sheet name="05b - 2.NP" sheetId="52" r:id="rId52"/>
    <sheet name="05c - 3.NP" sheetId="53" r:id="rId53"/>
    <sheet name="06 - Výtahy" sheetId="54" r:id="rId54"/>
    <sheet name="201 - Nábytek OPK" sheetId="55" r:id="rId55"/>
    <sheet name="202 - Vestavěný nábytek" sheetId="56" r:id="rId56"/>
    <sheet name="Pokyny pro vyplnění" sheetId="57" r:id="rId57"/>
  </sheets>
  <definedNames>
    <definedName name="_xlnm._FilterDatabase" localSheetId="17" hidden="1">'001 - Fasády'!$C$89:$K$224</definedName>
    <definedName name="_xlnm._FilterDatabase" localSheetId="18" hidden="1">'002 - Střechy'!$C$119:$K$613</definedName>
    <definedName name="_xlnm._FilterDatabase" localSheetId="26" hidden="1">'003 - Vnější výplně otvorů'!$C$87:$K$189</definedName>
    <definedName name="_xlnm._FilterDatabase" localSheetId="19" hidden="1">'004 - Konstrukce klempířské'!$C$84:$K$177</definedName>
    <definedName name="_xlnm._FilterDatabase" localSheetId="20" hidden="1">'005 - Vnitřní výplně otvorů'!$C$88:$K$288</definedName>
    <definedName name="_xlnm._FilterDatabase" localSheetId="21" hidden="1">'006 - Vnitřní parapety'!$C$84:$K$183</definedName>
    <definedName name="_xlnm._FilterDatabase" localSheetId="22" hidden="1">'007 - Žaluzie a rolety'!$C$88:$K$250</definedName>
    <definedName name="_xlnm._FilterDatabase" localSheetId="23" hidden="1">'008 - Ostatní výrobky'!$C$81:$K$145</definedName>
    <definedName name="_xlnm._FilterDatabase" localSheetId="46" hidden="1">'009 - Potrubní pošta'!$C$87:$K$131</definedName>
    <definedName name="_xlnm._FilterDatabase" localSheetId="15" hidden="1">'01 - Betonové konstrukce'!$C$135:$K$517</definedName>
    <definedName name="_xlnm._FilterDatabase" localSheetId="38" hidden="1">'01 - Komunikace a terénní...'!$C$100:$K$250</definedName>
    <definedName name="_xlnm._FilterDatabase" localSheetId="27" hidden="1">'01 - PBŘ'!$C$87:$K$104</definedName>
    <definedName name="_xlnm._FilterDatabase" localSheetId="12" hidden="1">'01 - Tryskové injektáže'!$C$88:$K$135</definedName>
    <definedName name="_xlnm._FilterDatabase" localSheetId="29" hidden="1">'01 - Zdravotechnika'!$C$95:$K$460</definedName>
    <definedName name="_xlnm._FilterDatabase" localSheetId="47" hidden="1">'01 - Zdroje a rozvody med...'!$C$82:$K$131</definedName>
    <definedName name="_xlnm._FilterDatabase" localSheetId="24" hidden="1">'010 - Konstrukce zámečnické'!$C$82:$K$249</definedName>
    <definedName name="_xlnm._FilterDatabase" localSheetId="25" hidden="1">'011 - Těsnění prostupů '!$C$88:$K$225</definedName>
    <definedName name="_xlnm._FilterDatabase" localSheetId="2" hidden="1">'01a - 1.PP'!$C$102:$K$258</definedName>
    <definedName name="_xlnm._FilterDatabase" localSheetId="3" hidden="1">'01b - 1.NP'!$C$101:$K$206</definedName>
    <definedName name="_xlnm._FilterDatabase" localSheetId="4" hidden="1">'01c - 2.NP'!$C$100:$K$194</definedName>
    <definedName name="_xlnm._FilterDatabase" localSheetId="5" hidden="1">'01d - 3.NP'!$C$100:$K$194</definedName>
    <definedName name="_xlnm._FilterDatabase" localSheetId="6" hidden="1">'01e - 4.NP'!$C$95:$K$127</definedName>
    <definedName name="_xlnm._FilterDatabase" localSheetId="16" hidden="1">'02 - Ocelové konstrukce'!$C$95:$K$335</definedName>
    <definedName name="_xlnm._FilterDatabase" localSheetId="13" hidden="1">'02 - Piloty'!$C$88:$K$153</definedName>
    <definedName name="_xlnm._FilterDatabase" localSheetId="30" hidden="1">'02 - Vzduchotechnika'!$C$98:$K$646</definedName>
    <definedName name="_xlnm._FilterDatabase" localSheetId="28" hidden="1">'02 - ZOKT'!$C$85:$K$112</definedName>
    <definedName name="_xlnm._FilterDatabase" localSheetId="7" hidden="1">'02a - 1.PP'!$C$102:$K$303</definedName>
    <definedName name="_xlnm._FilterDatabase" localSheetId="39" hidden="1">'02a - Kácení, probírka a ...'!$C$91:$K$132</definedName>
    <definedName name="_xlnm._FilterDatabase" localSheetId="8" hidden="1">'02b - 1.NP'!$C$101:$K$302</definedName>
    <definedName name="_xlnm._FilterDatabase" localSheetId="40" hidden="1">'02b - Nová výsadba I. etapa'!$C$90:$K$181</definedName>
    <definedName name="_xlnm._FilterDatabase" localSheetId="9" hidden="1">'02c - 2.NP'!$C$100:$K$256</definedName>
    <definedName name="_xlnm._FilterDatabase" localSheetId="41" hidden="1">'02c - Kácení, probírka a ...'!$C$91:$K$127</definedName>
    <definedName name="_xlnm._FilterDatabase" localSheetId="10" hidden="1">'02d - 3.NP'!$C$94:$K$132</definedName>
    <definedName name="_xlnm._FilterDatabase" localSheetId="42" hidden="1">'02d - Nová výsadba II.etapa'!$C$90:$K$134</definedName>
    <definedName name="_xlnm._FilterDatabase" localSheetId="43" hidden="1">'02e - Střešní zahrady'!$C$90:$K$108</definedName>
    <definedName name="_xlnm._FilterDatabase" localSheetId="44" hidden="1">'03 - Přípojka teplovodu'!$C$91:$K$201</definedName>
    <definedName name="_xlnm._FilterDatabase" localSheetId="31" hidden="1">'03 - Ústřední vytápění'!$C$95:$K$323</definedName>
    <definedName name="_xlnm._FilterDatabase" localSheetId="48" hidden="1">'03a - Elektrická požární ...'!$C$97:$K$164</definedName>
    <definedName name="_xlnm._FilterDatabase" localSheetId="11" hidden="1">'03a - Skulptura'!$C$90:$K$119</definedName>
    <definedName name="_xlnm._FilterDatabase" localSheetId="49" hidden="1">'03b - Evakuační rozhlas'!$C$93:$K$150</definedName>
    <definedName name="_xlnm._FilterDatabase" localSheetId="32" hidden="1">'04 - Chlazení (klimatizace)'!$C$92:$K$256</definedName>
    <definedName name="_xlnm._FilterDatabase" localSheetId="45" hidden="1">'04 - Venkovní kanalizace'!$C$91:$K$216</definedName>
    <definedName name="_xlnm._FilterDatabase" localSheetId="33" hidden="1">'05 - Chlazení (VZT jednotky)'!$C$90:$K$207</definedName>
    <definedName name="_xlnm._FilterDatabase" localSheetId="50" hidden="1">'05a - 1.NP'!$C$122:$K$613</definedName>
    <definedName name="_xlnm._FilterDatabase" localSheetId="51" hidden="1">'05b - 2.NP'!$C$124:$K$531</definedName>
    <definedName name="_xlnm._FilterDatabase" localSheetId="52" hidden="1">'05c - 3.NP'!$C$89:$K$116</definedName>
    <definedName name="_xlnm._FilterDatabase" localSheetId="34" hidden="1">'06 - Chlazení magnetické ...'!$C$89:$K$184</definedName>
    <definedName name="_xlnm._FilterDatabase" localSheetId="53" hidden="1">'06 - Výtahy'!$C$83:$K$90</definedName>
    <definedName name="_xlnm._FilterDatabase" localSheetId="35" hidden="1">'07a - Silnoproudé elektro...'!$C$150:$K$1851</definedName>
    <definedName name="_xlnm._FilterDatabase" localSheetId="36" hidden="1">'07b - Slaboproudé elektro...'!$C$143:$K$594</definedName>
    <definedName name="_xlnm._FilterDatabase" localSheetId="37" hidden="1">'08 - Měření a regulace'!$C$106:$K$333</definedName>
    <definedName name="_xlnm._FilterDatabase" localSheetId="54" hidden="1">'201 - Nábytek OPK'!$C$170:$K$642</definedName>
    <definedName name="_xlnm._FilterDatabase" localSheetId="55" hidden="1">'202 - Vestavěný nábytek'!$C$85:$K$203</definedName>
    <definedName name="_xlnm._FilterDatabase" localSheetId="1" hidden="1">'292-001 - VRN'!$C$82:$K$116</definedName>
    <definedName name="_xlnm._FilterDatabase" localSheetId="14" hidden="1">'292-004 - Stavební část'!$C$114:$K$831</definedName>
    <definedName name="_xlnm.Print_Titles" localSheetId="17">'001 - Fasády'!$89:$89</definedName>
    <definedName name="_xlnm.Print_Titles" localSheetId="18">'002 - Střechy'!$119:$119</definedName>
    <definedName name="_xlnm.Print_Titles" localSheetId="26">'003 - Vnější výplně otvorů'!$87:$87</definedName>
    <definedName name="_xlnm.Print_Titles" localSheetId="19">'004 - Konstrukce klempířské'!$84:$84</definedName>
    <definedName name="_xlnm.Print_Titles" localSheetId="20">'005 - Vnitřní výplně otvorů'!$88:$88</definedName>
    <definedName name="_xlnm.Print_Titles" localSheetId="21">'006 - Vnitřní parapety'!$84:$84</definedName>
    <definedName name="_xlnm.Print_Titles" localSheetId="22">'007 - Žaluzie a rolety'!$88:$88</definedName>
    <definedName name="_xlnm.Print_Titles" localSheetId="23">'008 - Ostatní výrobky'!$81:$81</definedName>
    <definedName name="_xlnm.Print_Titles" localSheetId="46">'009 - Potrubní pošta'!$87:$87</definedName>
    <definedName name="_xlnm.Print_Titles" localSheetId="15">'01 - Betonové konstrukce'!$135:$135</definedName>
    <definedName name="_xlnm.Print_Titles" localSheetId="38">'01 - Komunikace a terénní...'!$100:$100</definedName>
    <definedName name="_xlnm.Print_Titles" localSheetId="27">'01 - PBŘ'!$87:$87</definedName>
    <definedName name="_xlnm.Print_Titles" localSheetId="12">'01 - Tryskové injektáže'!$88:$88</definedName>
    <definedName name="_xlnm.Print_Titles" localSheetId="29">'01 - Zdravotechnika'!$95:$95</definedName>
    <definedName name="_xlnm.Print_Titles" localSheetId="47">'01 - Zdroje a rozvody med...'!$82:$82</definedName>
    <definedName name="_xlnm.Print_Titles" localSheetId="24">'010 - Konstrukce zámečnické'!$82:$82</definedName>
    <definedName name="_xlnm.Print_Titles" localSheetId="25">'011 - Těsnění prostupů '!$88:$88</definedName>
    <definedName name="_xlnm.Print_Titles" localSheetId="2">'01a - 1.PP'!$102:$102</definedName>
    <definedName name="_xlnm.Print_Titles" localSheetId="3">'01b - 1.NP'!$101:$101</definedName>
    <definedName name="_xlnm.Print_Titles" localSheetId="4">'01c - 2.NP'!$100:$100</definedName>
    <definedName name="_xlnm.Print_Titles" localSheetId="5">'01d - 3.NP'!$100:$100</definedName>
    <definedName name="_xlnm.Print_Titles" localSheetId="6">'01e - 4.NP'!$95:$95</definedName>
    <definedName name="_xlnm.Print_Titles" localSheetId="16">'02 - Ocelové konstrukce'!$95:$95</definedName>
    <definedName name="_xlnm.Print_Titles" localSheetId="13">'02 - Piloty'!$88:$88</definedName>
    <definedName name="_xlnm.Print_Titles" localSheetId="30">'02 - Vzduchotechnika'!$98:$98</definedName>
    <definedName name="_xlnm.Print_Titles" localSheetId="28">'02 - ZOKT'!$85:$85</definedName>
    <definedName name="_xlnm.Print_Titles" localSheetId="7">'02a - 1.PP'!$102:$102</definedName>
    <definedName name="_xlnm.Print_Titles" localSheetId="39">'02a - Kácení, probírka a ...'!$91:$91</definedName>
    <definedName name="_xlnm.Print_Titles" localSheetId="8">'02b - 1.NP'!$101:$101</definedName>
    <definedName name="_xlnm.Print_Titles" localSheetId="40">'02b - Nová výsadba I. etapa'!$90:$90</definedName>
    <definedName name="_xlnm.Print_Titles" localSheetId="9">'02c - 2.NP'!$100:$100</definedName>
    <definedName name="_xlnm.Print_Titles" localSheetId="41">'02c - Kácení, probírka a ...'!$91:$91</definedName>
    <definedName name="_xlnm.Print_Titles" localSheetId="10">'02d - 3.NP'!$94:$94</definedName>
    <definedName name="_xlnm.Print_Titles" localSheetId="42">'02d - Nová výsadba II.etapa'!$90:$90</definedName>
    <definedName name="_xlnm.Print_Titles" localSheetId="43">'02e - Střešní zahrady'!$90:$90</definedName>
    <definedName name="_xlnm.Print_Titles" localSheetId="44">'03 - Přípojka teplovodu'!$91:$91</definedName>
    <definedName name="_xlnm.Print_Titles" localSheetId="31">'03 - Ústřední vytápění'!$95:$95</definedName>
    <definedName name="_xlnm.Print_Titles" localSheetId="48">'03a - Elektrická požární ...'!$97:$97</definedName>
    <definedName name="_xlnm.Print_Titles" localSheetId="11">'03a - Skulptura'!$90:$90</definedName>
    <definedName name="_xlnm.Print_Titles" localSheetId="49">'03b - Evakuační rozhlas'!$93:$93</definedName>
    <definedName name="_xlnm.Print_Titles" localSheetId="32">'04 - Chlazení (klimatizace)'!$92:$92</definedName>
    <definedName name="_xlnm.Print_Titles" localSheetId="45">'04 - Venkovní kanalizace'!$91:$91</definedName>
    <definedName name="_xlnm.Print_Titles" localSheetId="33">'05 - Chlazení (VZT jednotky)'!$90:$90</definedName>
    <definedName name="_xlnm.Print_Titles" localSheetId="50">'05a - 1.NP'!$122:$122</definedName>
    <definedName name="_xlnm.Print_Titles" localSheetId="51">'05b - 2.NP'!$124:$124</definedName>
    <definedName name="_xlnm.Print_Titles" localSheetId="52">'05c - 3.NP'!$89:$89</definedName>
    <definedName name="_xlnm.Print_Titles" localSheetId="34">'06 - Chlazení magnetické ...'!$89:$89</definedName>
    <definedName name="_xlnm.Print_Titles" localSheetId="53">'06 - Výtahy'!$83:$83</definedName>
    <definedName name="_xlnm.Print_Titles" localSheetId="35">'07a - Silnoproudé elektro...'!$150:$150</definedName>
    <definedName name="_xlnm.Print_Titles" localSheetId="36">'07b - Slaboproudé elektro...'!$143:$143</definedName>
    <definedName name="_xlnm.Print_Titles" localSheetId="37">'08 - Měření a regulace'!$106:$106</definedName>
    <definedName name="_xlnm.Print_Titles" localSheetId="54">'201 - Nábytek OPK'!$170:$170</definedName>
    <definedName name="_xlnm.Print_Titles" localSheetId="55">'202 - Vestavěný nábytek'!$85:$85</definedName>
    <definedName name="_xlnm.Print_Titles" localSheetId="1">'292-001 - VRN'!$82:$82</definedName>
    <definedName name="_xlnm.Print_Titles" localSheetId="14">'292-004 - Stavební část'!$114:$114</definedName>
    <definedName name="_xlnm.Print_Titles" localSheetId="0">'Rekapitulace stavby'!$49:$49</definedName>
    <definedName name="_xlnm.Print_Area" localSheetId="17">'001 - Fasády'!$C$4:$J$38,'001 - Fasády'!$C$44:$J$69,'001 - Fasády'!$C$75:$K$224</definedName>
    <definedName name="_xlnm.Print_Area" localSheetId="18">'002 - Střechy'!$C$4:$J$38,'002 - Střechy'!$C$44:$J$99,'002 - Střechy'!$C$105:$K$613</definedName>
    <definedName name="_xlnm.Print_Area" localSheetId="26">'003 - Vnější výplně otvorů'!$C$4:$J$38,'003 - Vnější výplně otvorů'!$C$44:$J$67,'003 - Vnější výplně otvorů'!$C$73:$K$189</definedName>
    <definedName name="_xlnm.Print_Area" localSheetId="19">'004 - Konstrukce klempířské'!$C$4:$J$38,'004 - Konstrukce klempířské'!$C$44:$J$64,'004 - Konstrukce klempířské'!$C$70:$K$177</definedName>
    <definedName name="_xlnm.Print_Area" localSheetId="20">'005 - Vnitřní výplně otvorů'!$C$4:$J$38,'005 - Vnitřní výplně otvorů'!$C$44:$J$68,'005 - Vnitřní výplně otvorů'!$C$74:$K$288</definedName>
    <definedName name="_xlnm.Print_Area" localSheetId="21">'006 - Vnitřní parapety'!$C$4:$J$38,'006 - Vnitřní parapety'!$C$44:$J$64,'006 - Vnitřní parapety'!$C$70:$K$183</definedName>
    <definedName name="_xlnm.Print_Area" localSheetId="22">'007 - Žaluzie a rolety'!$C$4:$J$38,'007 - Žaluzie a rolety'!$C$44:$J$68,'007 - Žaluzie a rolety'!$C$74:$K$250</definedName>
    <definedName name="_xlnm.Print_Area" localSheetId="23">'008 - Ostatní výrobky'!$C$4:$J$38,'008 - Ostatní výrobky'!$C$44:$J$61,'008 - Ostatní výrobky'!$C$67:$K$145</definedName>
    <definedName name="_xlnm.Print_Area" localSheetId="46">'009 - Potrubní pošta'!$C$4:$J$38,'009 - Potrubní pošta'!$C$44:$J$67,'009 - Potrubní pošta'!$C$73:$K$131</definedName>
    <definedName name="_xlnm.Print_Area" localSheetId="15">'01 - Betonové konstrukce'!$C$4:$J$38,'01 - Betonové konstrukce'!$C$44:$J$115,'01 - Betonové konstrukce'!$C$121:$K$517</definedName>
    <definedName name="_xlnm.Print_Area" localSheetId="38">'01 - Komunikace a terénní...'!$C$4:$J$38,'01 - Komunikace a terénní...'!$C$44:$J$80,'01 - Komunikace a terénní...'!$C$86:$K$250</definedName>
    <definedName name="_xlnm.Print_Area" localSheetId="27">'01 - PBŘ'!$C$4:$J$38,'01 - PBŘ'!$C$44:$J$67,'01 - PBŘ'!$C$73:$K$104</definedName>
    <definedName name="_xlnm.Print_Area" localSheetId="12">'01 - Tryskové injektáže'!$C$4:$J$38,'01 - Tryskové injektáže'!$C$44:$J$68,'01 - Tryskové injektáže'!$C$74:$K$135</definedName>
    <definedName name="_xlnm.Print_Area" localSheetId="29">'01 - Zdravotechnika'!$C$4:$J$38,'01 - Zdravotechnika'!$C$44:$J$75,'01 - Zdravotechnika'!$C$81:$K$460</definedName>
    <definedName name="_xlnm.Print_Area" localSheetId="47">'01 - Zdroje a rozvody med...'!$C$4:$J$38,'01 - Zdroje a rozvody med...'!$C$44:$J$62,'01 - Zdroje a rozvody med...'!$C$68:$K$131</definedName>
    <definedName name="_xlnm.Print_Area" localSheetId="24">'010 - Konstrukce zámečnické'!$C$4:$J$38,'010 - Konstrukce zámečnické'!$C$44:$J$62,'010 - Konstrukce zámečnické'!$C$68:$K$249</definedName>
    <definedName name="_xlnm.Print_Area" localSheetId="25">'011 - Těsnění prostupů '!$C$4:$J$38,'011 - Těsnění prostupů '!$C$44:$J$68,'011 - Těsnění prostupů '!$C$74:$K$225</definedName>
    <definedName name="_xlnm.Print_Area" localSheetId="2">'01a - 1.PP'!$C$4:$J$40,'01a - 1.PP'!$C$46:$J$80,'01a - 1.PP'!$C$86:$K$258</definedName>
    <definedName name="_xlnm.Print_Area" localSheetId="3">'01b - 1.NP'!$C$4:$J$40,'01b - 1.NP'!$C$46:$J$79,'01b - 1.NP'!$C$85:$K$206</definedName>
    <definedName name="_xlnm.Print_Area" localSheetId="4">'01c - 2.NP'!$C$4:$J$40,'01c - 2.NP'!$C$46:$J$78,'01c - 2.NP'!$C$84:$K$194</definedName>
    <definedName name="_xlnm.Print_Area" localSheetId="5">'01d - 3.NP'!$C$4:$J$40,'01d - 3.NP'!$C$46:$J$78,'01d - 3.NP'!$C$84:$K$194</definedName>
    <definedName name="_xlnm.Print_Area" localSheetId="6">'01e - 4.NP'!$C$4:$J$40,'01e - 4.NP'!$C$46:$J$73,'01e - 4.NP'!$C$79:$K$127</definedName>
    <definedName name="_xlnm.Print_Area" localSheetId="16">'02 - Ocelové konstrukce'!$C$4:$J$38,'02 - Ocelové konstrukce'!$C$44:$J$75,'02 - Ocelové konstrukce'!$C$81:$K$335</definedName>
    <definedName name="_xlnm.Print_Area" localSheetId="13">'02 - Piloty'!$C$4:$J$38,'02 - Piloty'!$C$44:$J$68,'02 - Piloty'!$C$74:$K$153</definedName>
    <definedName name="_xlnm.Print_Area" localSheetId="30">'02 - Vzduchotechnika'!$C$4:$J$38,'02 - Vzduchotechnika'!$C$44:$J$78,'02 - Vzduchotechnika'!$C$84:$K$646</definedName>
    <definedName name="_xlnm.Print_Area" localSheetId="28">'02 - ZOKT'!$C$4:$J$38,'02 - ZOKT'!$C$44:$J$65,'02 - ZOKT'!$C$71:$K$112</definedName>
    <definedName name="_xlnm.Print_Area" localSheetId="7">'02a - 1.PP'!$C$4:$J$40,'02a - 1.PP'!$C$46:$J$80,'02a - 1.PP'!$C$86:$K$303</definedName>
    <definedName name="_xlnm.Print_Area" localSheetId="39">'02a - Kácení, probírka a ...'!$C$4:$J$40,'02a - Kácení, probírka a ...'!$C$46:$J$69,'02a - Kácení, probírka a ...'!$C$75:$K$132</definedName>
    <definedName name="_xlnm.Print_Area" localSheetId="8">'02b - 1.NP'!$C$4:$J$40,'02b - 1.NP'!$C$46:$J$79,'02b - 1.NP'!$C$85:$K$302</definedName>
    <definedName name="_xlnm.Print_Area" localSheetId="40">'02b - Nová výsadba I. etapa'!$C$4:$J$40,'02b - Nová výsadba I. etapa'!$C$46:$J$68,'02b - Nová výsadba I. etapa'!$C$74:$K$181</definedName>
    <definedName name="_xlnm.Print_Area" localSheetId="9">'02c - 2.NP'!$C$4:$J$40,'02c - 2.NP'!$C$46:$J$78,'02c - 2.NP'!$C$84:$K$256</definedName>
    <definedName name="_xlnm.Print_Area" localSheetId="41">'02c - Kácení, probírka a ...'!$C$4:$J$40,'02c - Kácení, probírka a ...'!$C$46:$J$69,'02c - Kácení, probírka a ...'!$C$75:$K$127</definedName>
    <definedName name="_xlnm.Print_Area" localSheetId="10">'02d - 3.NP'!$C$4:$J$40,'02d - 3.NP'!$C$46:$J$72,'02d - 3.NP'!$C$78:$K$132</definedName>
    <definedName name="_xlnm.Print_Area" localSheetId="42">'02d - Nová výsadba II.etapa'!$C$4:$J$40,'02d - Nová výsadba II.etapa'!$C$46:$J$68,'02d - Nová výsadba II.etapa'!$C$74:$K$134</definedName>
    <definedName name="_xlnm.Print_Area" localSheetId="43">'02e - Střešní zahrady'!$C$4:$J$40,'02e - Střešní zahrady'!$C$46:$J$68,'02e - Střešní zahrady'!$C$74:$K$108</definedName>
    <definedName name="_xlnm.Print_Area" localSheetId="44">'03 - Přípojka teplovodu'!$C$4:$J$38,'03 - Přípojka teplovodu'!$C$44:$J$71,'03 - Přípojka teplovodu'!$C$77:$K$201</definedName>
    <definedName name="_xlnm.Print_Area" localSheetId="31">'03 - Ústřední vytápění'!$C$4:$J$38,'03 - Ústřední vytápění'!$C$44:$J$75,'03 - Ústřední vytápění'!$C$81:$K$323</definedName>
    <definedName name="_xlnm.Print_Area" localSheetId="48">'03a - Elektrická požární ...'!$C$4:$J$40,'03a - Elektrická požární ...'!$C$46:$J$75,'03a - Elektrická požární ...'!$C$81:$K$164</definedName>
    <definedName name="_xlnm.Print_Area" localSheetId="11">'03a - Skulptura'!$C$4:$J$40,'03a - Skulptura'!$C$46:$J$68,'03a - Skulptura'!$C$74:$K$119</definedName>
    <definedName name="_xlnm.Print_Area" localSheetId="49">'03b - Evakuační rozhlas'!$C$4:$J$40,'03b - Evakuační rozhlas'!$C$46:$J$71,'03b - Evakuační rozhlas'!$C$77:$K$150</definedName>
    <definedName name="_xlnm.Print_Area" localSheetId="32">'04 - Chlazení (klimatizace)'!$C$4:$J$38,'04 - Chlazení (klimatizace)'!$C$44:$J$72,'04 - Chlazení (klimatizace)'!$C$78:$K$256</definedName>
    <definedName name="_xlnm.Print_Area" localSheetId="45">'04 - Venkovní kanalizace'!$C$4:$J$38,'04 - Venkovní kanalizace'!$C$44:$J$71,'04 - Venkovní kanalizace'!$C$77:$K$216</definedName>
    <definedName name="_xlnm.Print_Area" localSheetId="33">'05 - Chlazení (VZT jednotky)'!$C$4:$J$38,'05 - Chlazení (VZT jednotky)'!$C$44:$J$70,'05 - Chlazení (VZT jednotky)'!$C$76:$K$207</definedName>
    <definedName name="_xlnm.Print_Area" localSheetId="50">'05a - 1.NP'!$C$4:$J$40,'05a - 1.NP'!$C$46:$J$100,'05a - 1.NP'!$C$106:$K$613</definedName>
    <definedName name="_xlnm.Print_Area" localSheetId="51">'05b - 2.NP'!$C$4:$J$40,'05b - 2.NP'!$C$46:$J$102,'05b - 2.NP'!$C$108:$K$531</definedName>
    <definedName name="_xlnm.Print_Area" localSheetId="52">'05c - 3.NP'!$C$4:$J$40,'05c - 3.NP'!$C$46:$J$67,'05c - 3.NP'!$C$73:$K$116</definedName>
    <definedName name="_xlnm.Print_Area" localSheetId="34">'06 - Chlazení magnetické ...'!$C$4:$J$38,'06 - Chlazení magnetické ...'!$C$44:$J$69,'06 - Chlazení magnetické ...'!$C$75:$K$184</definedName>
    <definedName name="_xlnm.Print_Area" localSheetId="53">'06 - Výtahy'!$C$4:$J$38,'06 - Výtahy'!$C$44:$J$63,'06 - Výtahy'!$C$69:$K$90</definedName>
    <definedName name="_xlnm.Print_Area" localSheetId="35">'07a - Silnoproudé elektro...'!$C$4:$J$40,'07a - Silnoproudé elektro...'!$C$46:$J$128,'07a - Silnoproudé elektro...'!$C$134:$K$1851</definedName>
    <definedName name="_xlnm.Print_Area" localSheetId="36">'07b - Slaboproudé elektro...'!$C$4:$J$40,'07b - Slaboproudé elektro...'!$C$46:$J$121,'07b - Slaboproudé elektro...'!$C$127:$K$594</definedName>
    <definedName name="_xlnm.Print_Area" localSheetId="37">'08 - Měření a regulace'!$C$4:$J$38,'08 - Měření a regulace'!$C$44:$J$86,'08 - Měření a regulace'!$C$92:$K$333</definedName>
    <definedName name="_xlnm.Print_Area" localSheetId="54">'201 - Nábytek OPK'!$C$4:$J$38,'201 - Nábytek OPK'!$C$44:$J$150,'201 - Nábytek OPK'!$C$156:$K$642</definedName>
    <definedName name="_xlnm.Print_Area" localSheetId="55">'202 - Vestavěný nábytek'!$C$4:$J$38,'202 - Vestavěný nábytek'!$C$44:$J$65,'202 - Vestavěný nábytek'!$C$71:$K$203</definedName>
    <definedName name="_xlnm.Print_Area" localSheetId="1">'292-001 - VRN'!$C$4:$J$36,'292-001 - VRN'!$C$42:$J$64,'292-001 - VRN'!$C$70:$K$116</definedName>
    <definedName name="_xlnm.Print_Area" localSheetId="14">'292-004 - Stavební část'!$C$4:$J$36,'292-004 - Stavební část'!$C$42:$J$96,'292-004 - Stavební část'!$C$102:$K$831</definedName>
    <definedName name="_xlnm.Print_Area" localSheetId="56">'Pokyny pro vyplnění'!$B$2:$K$69,'Pokyny pro vyplnění'!$B$72:$K$116,'Pokyny pro vyplnění'!$B$119:$K$188,'Pokyny pro vyplnění'!$B$196:$K$216</definedName>
    <definedName name="_xlnm.Print_Area" localSheetId="0">'Rekapitulace stavby'!$D$4:$AO$33,'Rekapitulace stavby'!$C$39:$AQ$124</definedName>
  </definedNames>
  <calcPr calcId="125725"/>
</workbook>
</file>

<file path=xl/calcChain.xml><?xml version="1.0" encoding="utf-8"?>
<calcChain xmlns="http://schemas.openxmlformats.org/spreadsheetml/2006/main">
  <c r="AY123" i="1"/>
  <c r="AX123"/>
  <c r="BI202" i="56"/>
  <c r="BH202"/>
  <c r="BG202"/>
  <c r="BF202"/>
  <c r="T202"/>
  <c r="R202"/>
  <c r="P202"/>
  <c r="BK202"/>
  <c r="J202"/>
  <c r="BE202" s="1"/>
  <c r="BI200"/>
  <c r="BH200"/>
  <c r="BG200"/>
  <c r="BF200"/>
  <c r="T200"/>
  <c r="R200"/>
  <c r="P200"/>
  <c r="BK200"/>
  <c r="J200"/>
  <c r="BE200" s="1"/>
  <c r="BI198"/>
  <c r="BH198"/>
  <c r="BG198"/>
  <c r="BF198"/>
  <c r="BE198"/>
  <c r="T198"/>
  <c r="R198"/>
  <c r="P198"/>
  <c r="BK198"/>
  <c r="J198"/>
  <c r="BI196"/>
  <c r="BH196"/>
  <c r="BG196"/>
  <c r="BF196"/>
  <c r="BE196"/>
  <c r="T196"/>
  <c r="R196"/>
  <c r="P196"/>
  <c r="BK196"/>
  <c r="J196"/>
  <c r="BI194"/>
  <c r="BH194"/>
  <c r="BG194"/>
  <c r="BF194"/>
  <c r="BE194"/>
  <c r="T194"/>
  <c r="R194"/>
  <c r="P194"/>
  <c r="BK194"/>
  <c r="J194"/>
  <c r="BI193"/>
  <c r="BH193"/>
  <c r="BG193"/>
  <c r="BF193"/>
  <c r="BE193"/>
  <c r="T193"/>
  <c r="T192" s="1"/>
  <c r="R193"/>
  <c r="R192" s="1"/>
  <c r="P193"/>
  <c r="P192" s="1"/>
  <c r="BK193"/>
  <c r="BK192" s="1"/>
  <c r="J192" s="1"/>
  <c r="J64" s="1"/>
  <c r="J193"/>
  <c r="BI190"/>
  <c r="BH190"/>
  <c r="BG190"/>
  <c r="BF190"/>
  <c r="T190"/>
  <c r="R190"/>
  <c r="P190"/>
  <c r="BK190"/>
  <c r="J190"/>
  <c r="BE190" s="1"/>
  <c r="BI188"/>
  <c r="BH188"/>
  <c r="BG188"/>
  <c r="BF188"/>
  <c r="T188"/>
  <c r="R188"/>
  <c r="P188"/>
  <c r="BK188"/>
  <c r="J188"/>
  <c r="BE188" s="1"/>
  <c r="BI186"/>
  <c r="BH186"/>
  <c r="BG186"/>
  <c r="BF186"/>
  <c r="T186"/>
  <c r="R186"/>
  <c r="P186"/>
  <c r="BK186"/>
  <c r="J186"/>
  <c r="BE186" s="1"/>
  <c r="BI184"/>
  <c r="BH184"/>
  <c r="BG184"/>
  <c r="BF184"/>
  <c r="BE184"/>
  <c r="T184"/>
  <c r="R184"/>
  <c r="P184"/>
  <c r="BK184"/>
  <c r="J184"/>
  <c r="BI182"/>
  <c r="BH182"/>
  <c r="BG182"/>
  <c r="BF182"/>
  <c r="BE182"/>
  <c r="T182"/>
  <c r="R182"/>
  <c r="P182"/>
  <c r="BK182"/>
  <c r="J182"/>
  <c r="BI180"/>
  <c r="BH180"/>
  <c r="BG180"/>
  <c r="BF180"/>
  <c r="BE180"/>
  <c r="T180"/>
  <c r="R180"/>
  <c r="P180"/>
  <c r="BK180"/>
  <c r="J180"/>
  <c r="BI178"/>
  <c r="BH178"/>
  <c r="BG178"/>
  <c r="BF178"/>
  <c r="BE178"/>
  <c r="T178"/>
  <c r="R178"/>
  <c r="P178"/>
  <c r="BK178"/>
  <c r="J178"/>
  <c r="BI176"/>
  <c r="BH176"/>
  <c r="BG176"/>
  <c r="BF176"/>
  <c r="BE176"/>
  <c r="T176"/>
  <c r="R176"/>
  <c r="P176"/>
  <c r="BK176"/>
  <c r="J176"/>
  <c r="BI174"/>
  <c r="BH174"/>
  <c r="BG174"/>
  <c r="BF174"/>
  <c r="BE174"/>
  <c r="T174"/>
  <c r="R174"/>
  <c r="P174"/>
  <c r="BK174"/>
  <c r="J174"/>
  <c r="BI172"/>
  <c r="BH172"/>
  <c r="BG172"/>
  <c r="BF172"/>
  <c r="BE172"/>
  <c r="T172"/>
  <c r="R172"/>
  <c r="P172"/>
  <c r="BK172"/>
  <c r="J172"/>
  <c r="BI170"/>
  <c r="BH170"/>
  <c r="BG170"/>
  <c r="BF170"/>
  <c r="BE170"/>
  <c r="T170"/>
  <c r="R170"/>
  <c r="P170"/>
  <c r="BK170"/>
  <c r="J170"/>
  <c r="BI168"/>
  <c r="BH168"/>
  <c r="BG168"/>
  <c r="BF168"/>
  <c r="BE168"/>
  <c r="T168"/>
  <c r="R168"/>
  <c r="P168"/>
  <c r="BK168"/>
  <c r="J168"/>
  <c r="BI166"/>
  <c r="BH166"/>
  <c r="BG166"/>
  <c r="BF166"/>
  <c r="BE166"/>
  <c r="T166"/>
  <c r="R166"/>
  <c r="P166"/>
  <c r="BK166"/>
  <c r="J166"/>
  <c r="BI164"/>
  <c r="BH164"/>
  <c r="BG164"/>
  <c r="BF164"/>
  <c r="BE164"/>
  <c r="T164"/>
  <c r="R164"/>
  <c r="P164"/>
  <c r="BK164"/>
  <c r="J164"/>
  <c r="BI162"/>
  <c r="BH162"/>
  <c r="BG162"/>
  <c r="BF162"/>
  <c r="BE162"/>
  <c r="T162"/>
  <c r="R162"/>
  <c r="P162"/>
  <c r="BK162"/>
  <c r="J162"/>
  <c r="BI160"/>
  <c r="BH160"/>
  <c r="BG160"/>
  <c r="BF160"/>
  <c r="BE160"/>
  <c r="T160"/>
  <c r="R160"/>
  <c r="P160"/>
  <c r="BK160"/>
  <c r="J160"/>
  <c r="BI158"/>
  <c r="BH158"/>
  <c r="BG158"/>
  <c r="BF158"/>
  <c r="BE158"/>
  <c r="T158"/>
  <c r="R158"/>
  <c r="P158"/>
  <c r="BK158"/>
  <c r="J158"/>
  <c r="BI156"/>
  <c r="BH156"/>
  <c r="BG156"/>
  <c r="BF156"/>
  <c r="BE156"/>
  <c r="T156"/>
  <c r="R156"/>
  <c r="P156"/>
  <c r="BK156"/>
  <c r="J156"/>
  <c r="BI154"/>
  <c r="BH154"/>
  <c r="BG154"/>
  <c r="BF154"/>
  <c r="BE154"/>
  <c r="T154"/>
  <c r="R154"/>
  <c r="P154"/>
  <c r="BK154"/>
  <c r="J154"/>
  <c r="BI152"/>
  <c r="BH152"/>
  <c r="BG152"/>
  <c r="BF152"/>
  <c r="BE152"/>
  <c r="T152"/>
  <c r="R152"/>
  <c r="P152"/>
  <c r="BK152"/>
  <c r="J152"/>
  <c r="BI150"/>
  <c r="BH150"/>
  <c r="BG150"/>
  <c r="BF150"/>
  <c r="BE150"/>
  <c r="T150"/>
  <c r="R150"/>
  <c r="P150"/>
  <c r="BK150"/>
  <c r="J150"/>
  <c r="BI148"/>
  <c r="BH148"/>
  <c r="BG148"/>
  <c r="BF148"/>
  <c r="BE148"/>
  <c r="T148"/>
  <c r="R148"/>
  <c r="P148"/>
  <c r="BK148"/>
  <c r="J148"/>
  <c r="BI146"/>
  <c r="BH146"/>
  <c r="BG146"/>
  <c r="BF146"/>
  <c r="BE146"/>
  <c r="T146"/>
  <c r="R146"/>
  <c r="P146"/>
  <c r="BK146"/>
  <c r="J146"/>
  <c r="BI144"/>
  <c r="BH144"/>
  <c r="BG144"/>
  <c r="BF144"/>
  <c r="BE144"/>
  <c r="T144"/>
  <c r="R144"/>
  <c r="P144"/>
  <c r="BK144"/>
  <c r="J144"/>
  <c r="BI142"/>
  <c r="BH142"/>
  <c r="BG142"/>
  <c r="BF142"/>
  <c r="BE142"/>
  <c r="T142"/>
  <c r="R142"/>
  <c r="P142"/>
  <c r="BK142"/>
  <c r="J142"/>
  <c r="BI140"/>
  <c r="BH140"/>
  <c r="BG140"/>
  <c r="BF140"/>
  <c r="BE140"/>
  <c r="T140"/>
  <c r="R140"/>
  <c r="P140"/>
  <c r="BK140"/>
  <c r="J140"/>
  <c r="BI138"/>
  <c r="BH138"/>
  <c r="BG138"/>
  <c r="BF138"/>
  <c r="BE138"/>
  <c r="T138"/>
  <c r="R138"/>
  <c r="P138"/>
  <c r="BK138"/>
  <c r="J138"/>
  <c r="BI136"/>
  <c r="BH136"/>
  <c r="BG136"/>
  <c r="BF136"/>
  <c r="BE136"/>
  <c r="T136"/>
  <c r="R136"/>
  <c r="P136"/>
  <c r="BK136"/>
  <c r="J136"/>
  <c r="BI134"/>
  <c r="BH134"/>
  <c r="BG134"/>
  <c r="BF134"/>
  <c r="BE134"/>
  <c r="T134"/>
  <c r="R134"/>
  <c r="P134"/>
  <c r="BK134"/>
  <c r="J134"/>
  <c r="BI132"/>
  <c r="BH132"/>
  <c r="BG132"/>
  <c r="BF132"/>
  <c r="BE132"/>
  <c r="T132"/>
  <c r="R132"/>
  <c r="P132"/>
  <c r="BK132"/>
  <c r="J132"/>
  <c r="BI130"/>
  <c r="BH130"/>
  <c r="BG130"/>
  <c r="BF130"/>
  <c r="BE130"/>
  <c r="T130"/>
  <c r="R130"/>
  <c r="P130"/>
  <c r="BK130"/>
  <c r="J130"/>
  <c r="BI128"/>
  <c r="BH128"/>
  <c r="BG128"/>
  <c r="BF128"/>
  <c r="BE128"/>
  <c r="T128"/>
  <c r="R128"/>
  <c r="P128"/>
  <c r="BK128"/>
  <c r="J128"/>
  <c r="BI126"/>
  <c r="BH126"/>
  <c r="BG126"/>
  <c r="BF126"/>
  <c r="BE126"/>
  <c r="T126"/>
  <c r="R126"/>
  <c r="P126"/>
  <c r="BK126"/>
  <c r="J126"/>
  <c r="BI124"/>
  <c r="BH124"/>
  <c r="BG124"/>
  <c r="BF124"/>
  <c r="BE124"/>
  <c r="T124"/>
  <c r="R124"/>
  <c r="P124"/>
  <c r="BK124"/>
  <c r="J124"/>
  <c r="BI122"/>
  <c r="BH122"/>
  <c r="BG122"/>
  <c r="BF122"/>
  <c r="BE122"/>
  <c r="T122"/>
  <c r="R122"/>
  <c r="P122"/>
  <c r="BK122"/>
  <c r="J122"/>
  <c r="BI120"/>
  <c r="BH120"/>
  <c r="BG120"/>
  <c r="BF120"/>
  <c r="BE120"/>
  <c r="T120"/>
  <c r="R120"/>
  <c r="P120"/>
  <c r="BK120"/>
  <c r="J120"/>
  <c r="BI118"/>
  <c r="BH118"/>
  <c r="BG118"/>
  <c r="BF118"/>
  <c r="BE118"/>
  <c r="T118"/>
  <c r="R118"/>
  <c r="P118"/>
  <c r="BK118"/>
  <c r="J118"/>
  <c r="BI116"/>
  <c r="BH116"/>
  <c r="BG116"/>
  <c r="BF116"/>
  <c r="BE116"/>
  <c r="T116"/>
  <c r="R116"/>
  <c r="P116"/>
  <c r="BK116"/>
  <c r="J116"/>
  <c r="BI114"/>
  <c r="BH114"/>
  <c r="BG114"/>
  <c r="BF114"/>
  <c r="BE114"/>
  <c r="T114"/>
  <c r="R114"/>
  <c r="P114"/>
  <c r="BK114"/>
  <c r="J114"/>
  <c r="BI112"/>
  <c r="BH112"/>
  <c r="BG112"/>
  <c r="BF112"/>
  <c r="BE112"/>
  <c r="T112"/>
  <c r="R112"/>
  <c r="P112"/>
  <c r="BK112"/>
  <c r="J112"/>
  <c r="BI110"/>
  <c r="BH110"/>
  <c r="BG110"/>
  <c r="BF110"/>
  <c r="BE110"/>
  <c r="T110"/>
  <c r="R110"/>
  <c r="P110"/>
  <c r="BK110"/>
  <c r="J110"/>
  <c r="BI108"/>
  <c r="BH108"/>
  <c r="BG108"/>
  <c r="BF108"/>
  <c r="BE108"/>
  <c r="T108"/>
  <c r="R108"/>
  <c r="P108"/>
  <c r="BK108"/>
  <c r="J108"/>
  <c r="BI106"/>
  <c r="BH106"/>
  <c r="BG106"/>
  <c r="BF106"/>
  <c r="BE106"/>
  <c r="T106"/>
  <c r="R106"/>
  <c r="P106"/>
  <c r="BK106"/>
  <c r="J106"/>
  <c r="BI104"/>
  <c r="BH104"/>
  <c r="BG104"/>
  <c r="BF104"/>
  <c r="BE104"/>
  <c r="T104"/>
  <c r="R104"/>
  <c r="P104"/>
  <c r="BK104"/>
  <c r="J104"/>
  <c r="BI102"/>
  <c r="BH102"/>
  <c r="BG102"/>
  <c r="BF102"/>
  <c r="BE102"/>
  <c r="T102"/>
  <c r="R102"/>
  <c r="P102"/>
  <c r="BK102"/>
  <c r="J102"/>
  <c r="BI100"/>
  <c r="BH100"/>
  <c r="BG100"/>
  <c r="BF100"/>
  <c r="BE100"/>
  <c r="T100"/>
  <c r="R100"/>
  <c r="P100"/>
  <c r="BK100"/>
  <c r="J100"/>
  <c r="BI98"/>
  <c r="BH98"/>
  <c r="BG98"/>
  <c r="BF98"/>
  <c r="BE98"/>
  <c r="T98"/>
  <c r="R98"/>
  <c r="P98"/>
  <c r="BK98"/>
  <c r="J98"/>
  <c r="BI96"/>
  <c r="BH96"/>
  <c r="BG96"/>
  <c r="BF96"/>
  <c r="BE96"/>
  <c r="T96"/>
  <c r="R96"/>
  <c r="P96"/>
  <c r="BK96"/>
  <c r="J96"/>
  <c r="BI95"/>
  <c r="BH95"/>
  <c r="BG95"/>
  <c r="BF95"/>
  <c r="BE95"/>
  <c r="T95"/>
  <c r="T94" s="1"/>
  <c r="R95"/>
  <c r="R94" s="1"/>
  <c r="P95"/>
  <c r="P94" s="1"/>
  <c r="BK95"/>
  <c r="BK94" s="1"/>
  <c r="J94" s="1"/>
  <c r="J63" s="1"/>
  <c r="J95"/>
  <c r="BI92"/>
  <c r="BH92"/>
  <c r="BG92"/>
  <c r="BF92"/>
  <c r="T92"/>
  <c r="R92"/>
  <c r="P92"/>
  <c r="BK92"/>
  <c r="J92"/>
  <c r="BE92" s="1"/>
  <c r="BI90"/>
  <c r="BH90"/>
  <c r="BG90"/>
  <c r="BF90"/>
  <c r="T90"/>
  <c r="R90"/>
  <c r="P90"/>
  <c r="BK90"/>
  <c r="J90"/>
  <c r="BE90" s="1"/>
  <c r="BI89"/>
  <c r="F36" s="1"/>
  <c r="BD123" i="1" s="1"/>
  <c r="BH89" i="56"/>
  <c r="F35" s="1"/>
  <c r="BC123" i="1" s="1"/>
  <c r="BG89" i="56"/>
  <c r="F34" s="1"/>
  <c r="BB123" i="1" s="1"/>
  <c r="BF89" i="56"/>
  <c r="F33" s="1"/>
  <c r="BA123" i="1" s="1"/>
  <c r="T89" i="56"/>
  <c r="T88" s="1"/>
  <c r="T87" s="1"/>
  <c r="T86" s="1"/>
  <c r="R89"/>
  <c r="R88" s="1"/>
  <c r="R87" s="1"/>
  <c r="R86" s="1"/>
  <c r="P89"/>
  <c r="P88" s="1"/>
  <c r="P87" s="1"/>
  <c r="P86" s="1"/>
  <c r="AU123" i="1" s="1"/>
  <c r="BK89" i="56"/>
  <c r="BK88" s="1"/>
  <c r="J89"/>
  <c r="BE89" s="1"/>
  <c r="J82"/>
  <c r="F80"/>
  <c r="E78"/>
  <c r="F55"/>
  <c r="F53"/>
  <c r="E51"/>
  <c r="J23"/>
  <c r="E23"/>
  <c r="J55" s="1"/>
  <c r="J22"/>
  <c r="J20"/>
  <c r="E20"/>
  <c r="F83" s="1"/>
  <c r="J19"/>
  <c r="J17"/>
  <c r="E17"/>
  <c r="F82" s="1"/>
  <c r="J16"/>
  <c r="J14"/>
  <c r="J53" s="1"/>
  <c r="E7"/>
  <c r="E74" s="1"/>
  <c r="AY122" i="1"/>
  <c r="AX122"/>
  <c r="BI642" i="55"/>
  <c r="BH642"/>
  <c r="BG642"/>
  <c r="BF642"/>
  <c r="BE642"/>
  <c r="T642"/>
  <c r="R642"/>
  <c r="P642"/>
  <c r="BK642"/>
  <c r="J642"/>
  <c r="BI641"/>
  <c r="BH641"/>
  <c r="BG641"/>
  <c r="BF641"/>
  <c r="BE641"/>
  <c r="T641"/>
  <c r="T640" s="1"/>
  <c r="R641"/>
  <c r="R640" s="1"/>
  <c r="P641"/>
  <c r="P640" s="1"/>
  <c r="BK641"/>
  <c r="BK640" s="1"/>
  <c r="J640" s="1"/>
  <c r="J149" s="1"/>
  <c r="J641"/>
  <c r="BI639"/>
  <c r="BH639"/>
  <c r="BG639"/>
  <c r="BF639"/>
  <c r="T639"/>
  <c r="R639"/>
  <c r="P639"/>
  <c r="BK639"/>
  <c r="J639"/>
  <c r="BE639" s="1"/>
  <c r="BI638"/>
  <c r="BH638"/>
  <c r="BG638"/>
  <c r="BF638"/>
  <c r="T638"/>
  <c r="T637" s="1"/>
  <c r="R638"/>
  <c r="R637" s="1"/>
  <c r="P638"/>
  <c r="P637" s="1"/>
  <c r="BK638"/>
  <c r="BK637" s="1"/>
  <c r="J637" s="1"/>
  <c r="J148" s="1"/>
  <c r="J638"/>
  <c r="BE638" s="1"/>
  <c r="BI636"/>
  <c r="BH636"/>
  <c r="BG636"/>
  <c r="BF636"/>
  <c r="BE636"/>
  <c r="T636"/>
  <c r="R636"/>
  <c r="P636"/>
  <c r="BK636"/>
  <c r="J636"/>
  <c r="BI635"/>
  <c r="BH635"/>
  <c r="BG635"/>
  <c r="BF635"/>
  <c r="BE635"/>
  <c r="T635"/>
  <c r="T634" s="1"/>
  <c r="R635"/>
  <c r="R634" s="1"/>
  <c r="P635"/>
  <c r="P634" s="1"/>
  <c r="BK635"/>
  <c r="BK634" s="1"/>
  <c r="J634" s="1"/>
  <c r="J147" s="1"/>
  <c r="J635"/>
  <c r="BI633"/>
  <c r="BH633"/>
  <c r="BG633"/>
  <c r="BF633"/>
  <c r="T633"/>
  <c r="R633"/>
  <c r="P633"/>
  <c r="BK633"/>
  <c r="J633"/>
  <c r="BE633" s="1"/>
  <c r="BI632"/>
  <c r="BH632"/>
  <c r="BG632"/>
  <c r="BF632"/>
  <c r="T632"/>
  <c r="T631" s="1"/>
  <c r="R632"/>
  <c r="R631" s="1"/>
  <c r="P632"/>
  <c r="P631" s="1"/>
  <c r="BK632"/>
  <c r="BK631" s="1"/>
  <c r="J631" s="1"/>
  <c r="J146" s="1"/>
  <c r="J632"/>
  <c r="BE632" s="1"/>
  <c r="BI630"/>
  <c r="BH630"/>
  <c r="BG630"/>
  <c r="BF630"/>
  <c r="BE630"/>
  <c r="T630"/>
  <c r="R630"/>
  <c r="P630"/>
  <c r="BK630"/>
  <c r="J630"/>
  <c r="BI629"/>
  <c r="BH629"/>
  <c r="BG629"/>
  <c r="BF629"/>
  <c r="BE629"/>
  <c r="T629"/>
  <c r="T628" s="1"/>
  <c r="R629"/>
  <c r="R628" s="1"/>
  <c r="P629"/>
  <c r="P628" s="1"/>
  <c r="BK629"/>
  <c r="BK628" s="1"/>
  <c r="J628" s="1"/>
  <c r="J145" s="1"/>
  <c r="J629"/>
  <c r="BI627"/>
  <c r="BH627"/>
  <c r="BG627"/>
  <c r="BF627"/>
  <c r="T627"/>
  <c r="R627"/>
  <c r="P627"/>
  <c r="BK627"/>
  <c r="J627"/>
  <c r="BE627" s="1"/>
  <c r="BI626"/>
  <c r="BH626"/>
  <c r="BG626"/>
  <c r="BF626"/>
  <c r="BE626"/>
  <c r="T626"/>
  <c r="T625" s="1"/>
  <c r="R626"/>
  <c r="R625" s="1"/>
  <c r="P626"/>
  <c r="P625" s="1"/>
  <c r="BK626"/>
  <c r="BK625" s="1"/>
  <c r="J625" s="1"/>
  <c r="J144" s="1"/>
  <c r="J626"/>
  <c r="BI624"/>
  <c r="BH624"/>
  <c r="BG624"/>
  <c r="BF624"/>
  <c r="T624"/>
  <c r="T623" s="1"/>
  <c r="R624"/>
  <c r="R623" s="1"/>
  <c r="P624"/>
  <c r="P623" s="1"/>
  <c r="BK624"/>
  <c r="BK623" s="1"/>
  <c r="J623" s="1"/>
  <c r="J143" s="1"/>
  <c r="J624"/>
  <c r="BE624" s="1"/>
  <c r="BI622"/>
  <c r="BH622"/>
  <c r="BG622"/>
  <c r="BF622"/>
  <c r="T622"/>
  <c r="T621" s="1"/>
  <c r="R622"/>
  <c r="R621" s="1"/>
  <c r="P622"/>
  <c r="P621" s="1"/>
  <c r="BK622"/>
  <c r="BK621" s="1"/>
  <c r="J621" s="1"/>
  <c r="J142" s="1"/>
  <c r="J622"/>
  <c r="BE622" s="1"/>
  <c r="BI620"/>
  <c r="BH620"/>
  <c r="BG620"/>
  <c r="BF620"/>
  <c r="T620"/>
  <c r="R620"/>
  <c r="P620"/>
  <c r="BK620"/>
  <c r="J620"/>
  <c r="BE620" s="1"/>
  <c r="BI619"/>
  <c r="BH619"/>
  <c r="BG619"/>
  <c r="BF619"/>
  <c r="BE619"/>
  <c r="T619"/>
  <c r="R619"/>
  <c r="P619"/>
  <c r="BK619"/>
  <c r="J619"/>
  <c r="BI618"/>
  <c r="BH618"/>
  <c r="BG618"/>
  <c r="BF618"/>
  <c r="BE618"/>
  <c r="T618"/>
  <c r="R618"/>
  <c r="P618"/>
  <c r="BK618"/>
  <c r="J618"/>
  <c r="BI617"/>
  <c r="BH617"/>
  <c r="BG617"/>
  <c r="BF617"/>
  <c r="BE617"/>
  <c r="T617"/>
  <c r="R617"/>
  <c r="P617"/>
  <c r="BK617"/>
  <c r="J617"/>
  <c r="BI616"/>
  <c r="BH616"/>
  <c r="BG616"/>
  <c r="BF616"/>
  <c r="BE616"/>
  <c r="T616"/>
  <c r="R616"/>
  <c r="P616"/>
  <c r="BK616"/>
  <c r="J616"/>
  <c r="BI615"/>
  <c r="BH615"/>
  <c r="BG615"/>
  <c r="BF615"/>
  <c r="BE615"/>
  <c r="T615"/>
  <c r="R615"/>
  <c r="P615"/>
  <c r="BK615"/>
  <c r="J615"/>
  <c r="BI614"/>
  <c r="BH614"/>
  <c r="BG614"/>
  <c r="BF614"/>
  <c r="BE614"/>
  <c r="T614"/>
  <c r="R614"/>
  <c r="P614"/>
  <c r="BK614"/>
  <c r="J614"/>
  <c r="BI613"/>
  <c r="BH613"/>
  <c r="BG613"/>
  <c r="BF613"/>
  <c r="BE613"/>
  <c r="T613"/>
  <c r="T612" s="1"/>
  <c r="R613"/>
  <c r="R612" s="1"/>
  <c r="P613"/>
  <c r="P612" s="1"/>
  <c r="BK613"/>
  <c r="BK612" s="1"/>
  <c r="J612" s="1"/>
  <c r="J141" s="1"/>
  <c r="J613"/>
  <c r="BI611"/>
  <c r="BH611"/>
  <c r="BG611"/>
  <c r="BF611"/>
  <c r="T611"/>
  <c r="R611"/>
  <c r="P611"/>
  <c r="BK611"/>
  <c r="J611"/>
  <c r="BE611" s="1"/>
  <c r="BI610"/>
  <c r="BH610"/>
  <c r="BG610"/>
  <c r="BF610"/>
  <c r="T610"/>
  <c r="R610"/>
  <c r="P610"/>
  <c r="BK610"/>
  <c r="J610"/>
  <c r="BE610" s="1"/>
  <c r="BI609"/>
  <c r="BH609"/>
  <c r="BG609"/>
  <c r="BF609"/>
  <c r="T609"/>
  <c r="R609"/>
  <c r="P609"/>
  <c r="BK609"/>
  <c r="J609"/>
  <c r="BE609" s="1"/>
  <c r="BI608"/>
  <c r="BH608"/>
  <c r="BG608"/>
  <c r="BF608"/>
  <c r="T608"/>
  <c r="R608"/>
  <c r="P608"/>
  <c r="BK608"/>
  <c r="J608"/>
  <c r="BE608" s="1"/>
  <c r="BI607"/>
  <c r="BH607"/>
  <c r="BG607"/>
  <c r="BF607"/>
  <c r="T607"/>
  <c r="R607"/>
  <c r="P607"/>
  <c r="BK607"/>
  <c r="J607"/>
  <c r="BE607" s="1"/>
  <c r="BI606"/>
  <c r="BH606"/>
  <c r="BG606"/>
  <c r="BF606"/>
  <c r="T606"/>
  <c r="T605" s="1"/>
  <c r="R606"/>
  <c r="R605" s="1"/>
  <c r="P606"/>
  <c r="P605" s="1"/>
  <c r="BK606"/>
  <c r="BK605" s="1"/>
  <c r="J605" s="1"/>
  <c r="J140" s="1"/>
  <c r="J606"/>
  <c r="BE606" s="1"/>
  <c r="BI604"/>
  <c r="BH604"/>
  <c r="BG604"/>
  <c r="BF604"/>
  <c r="BE604"/>
  <c r="T604"/>
  <c r="R604"/>
  <c r="P604"/>
  <c r="BK604"/>
  <c r="J604"/>
  <c r="BI603"/>
  <c r="BH603"/>
  <c r="BG603"/>
  <c r="BF603"/>
  <c r="BE603"/>
  <c r="T603"/>
  <c r="R603"/>
  <c r="P603"/>
  <c r="BK603"/>
  <c r="J603"/>
  <c r="BI602"/>
  <c r="BH602"/>
  <c r="BG602"/>
  <c r="BF602"/>
  <c r="BE602"/>
  <c r="T602"/>
  <c r="T601" s="1"/>
  <c r="R602"/>
  <c r="R601" s="1"/>
  <c r="P602"/>
  <c r="P601" s="1"/>
  <c r="BK602"/>
  <c r="BK601" s="1"/>
  <c r="J601" s="1"/>
  <c r="J139" s="1"/>
  <c r="J602"/>
  <c r="BI600"/>
  <c r="BH600"/>
  <c r="BG600"/>
  <c r="BF600"/>
  <c r="T600"/>
  <c r="R600"/>
  <c r="P600"/>
  <c r="BK600"/>
  <c r="J600"/>
  <c r="BE600" s="1"/>
  <c r="BI599"/>
  <c r="BH599"/>
  <c r="BG599"/>
  <c r="BF599"/>
  <c r="T599"/>
  <c r="R599"/>
  <c r="P599"/>
  <c r="BK599"/>
  <c r="J599"/>
  <c r="BE599" s="1"/>
  <c r="BI598"/>
  <c r="BH598"/>
  <c r="BG598"/>
  <c r="BF598"/>
  <c r="T598"/>
  <c r="T597" s="1"/>
  <c r="R598"/>
  <c r="R597" s="1"/>
  <c r="P598"/>
  <c r="P597" s="1"/>
  <c r="BK598"/>
  <c r="BK597" s="1"/>
  <c r="J597" s="1"/>
  <c r="J138" s="1"/>
  <c r="J598"/>
  <c r="BE598" s="1"/>
  <c r="BI596"/>
  <c r="BH596"/>
  <c r="BG596"/>
  <c r="BF596"/>
  <c r="T596"/>
  <c r="R596"/>
  <c r="P596"/>
  <c r="BK596"/>
  <c r="J596"/>
  <c r="BE596" s="1"/>
  <c r="BI595"/>
  <c r="BH595"/>
  <c r="BG595"/>
  <c r="BF595"/>
  <c r="BE595"/>
  <c r="T595"/>
  <c r="R595"/>
  <c r="P595"/>
  <c r="BK595"/>
  <c r="J595"/>
  <c r="BI594"/>
  <c r="BH594"/>
  <c r="BG594"/>
  <c r="BF594"/>
  <c r="BE594"/>
  <c r="T594"/>
  <c r="R594"/>
  <c r="P594"/>
  <c r="BK594"/>
  <c r="J594"/>
  <c r="BI593"/>
  <c r="BH593"/>
  <c r="BG593"/>
  <c r="BF593"/>
  <c r="BE593"/>
  <c r="T593"/>
  <c r="R593"/>
  <c r="P593"/>
  <c r="BK593"/>
  <c r="J593"/>
  <c r="BI592"/>
  <c r="BH592"/>
  <c r="BG592"/>
  <c r="BF592"/>
  <c r="BE592"/>
  <c r="T592"/>
  <c r="R592"/>
  <c r="P592"/>
  <c r="BK592"/>
  <c r="J592"/>
  <c r="BI591"/>
  <c r="BH591"/>
  <c r="BG591"/>
  <c r="BF591"/>
  <c r="BE591"/>
  <c r="T591"/>
  <c r="R591"/>
  <c r="P591"/>
  <c r="BK591"/>
  <c r="J591"/>
  <c r="BI590"/>
  <c r="BH590"/>
  <c r="BG590"/>
  <c r="BF590"/>
  <c r="BE590"/>
  <c r="T590"/>
  <c r="R590"/>
  <c r="P590"/>
  <c r="BK590"/>
  <c r="J590"/>
  <c r="BI589"/>
  <c r="BH589"/>
  <c r="BG589"/>
  <c r="BF589"/>
  <c r="BE589"/>
  <c r="T589"/>
  <c r="R589"/>
  <c r="P589"/>
  <c r="BK589"/>
  <c r="J589"/>
  <c r="BI588"/>
  <c r="BH588"/>
  <c r="BG588"/>
  <c r="BF588"/>
  <c r="BE588"/>
  <c r="T588"/>
  <c r="R588"/>
  <c r="P588"/>
  <c r="BK588"/>
  <c r="J588"/>
  <c r="BI587"/>
  <c r="BH587"/>
  <c r="BG587"/>
  <c r="BF587"/>
  <c r="BE587"/>
  <c r="T587"/>
  <c r="T586" s="1"/>
  <c r="R587"/>
  <c r="R586" s="1"/>
  <c r="P587"/>
  <c r="P586" s="1"/>
  <c r="BK587"/>
  <c r="BK586" s="1"/>
  <c r="J586" s="1"/>
  <c r="J137" s="1"/>
  <c r="J587"/>
  <c r="BI585"/>
  <c r="BH585"/>
  <c r="BG585"/>
  <c r="BF585"/>
  <c r="T585"/>
  <c r="R585"/>
  <c r="P585"/>
  <c r="BK585"/>
  <c r="J585"/>
  <c r="BE585" s="1"/>
  <c r="BI584"/>
  <c r="BH584"/>
  <c r="BG584"/>
  <c r="BF584"/>
  <c r="T584"/>
  <c r="R584"/>
  <c r="P584"/>
  <c r="BK584"/>
  <c r="J584"/>
  <c r="BE584" s="1"/>
  <c r="BI583"/>
  <c r="BH583"/>
  <c r="BG583"/>
  <c r="BF583"/>
  <c r="T583"/>
  <c r="R583"/>
  <c r="P583"/>
  <c r="BK583"/>
  <c r="J583"/>
  <c r="BE583" s="1"/>
  <c r="BI582"/>
  <c r="BH582"/>
  <c r="BG582"/>
  <c r="BF582"/>
  <c r="T582"/>
  <c r="R582"/>
  <c r="P582"/>
  <c r="BK582"/>
  <c r="J582"/>
  <c r="BE582" s="1"/>
  <c r="BI581"/>
  <c r="BH581"/>
  <c r="BG581"/>
  <c r="BF581"/>
  <c r="T581"/>
  <c r="R581"/>
  <c r="P581"/>
  <c r="BK581"/>
  <c r="J581"/>
  <c r="BE581" s="1"/>
  <c r="BI580"/>
  <c r="BH580"/>
  <c r="BG580"/>
  <c r="BF580"/>
  <c r="T580"/>
  <c r="T579" s="1"/>
  <c r="R580"/>
  <c r="R579" s="1"/>
  <c r="P580"/>
  <c r="P579" s="1"/>
  <c r="BK580"/>
  <c r="BK579" s="1"/>
  <c r="J579" s="1"/>
  <c r="J136" s="1"/>
  <c r="J580"/>
  <c r="BE580" s="1"/>
  <c r="BI578"/>
  <c r="BH578"/>
  <c r="BG578"/>
  <c r="BF578"/>
  <c r="BE578"/>
  <c r="T578"/>
  <c r="R578"/>
  <c r="P578"/>
  <c r="BK578"/>
  <c r="J578"/>
  <c r="BI577"/>
  <c r="BH577"/>
  <c r="BG577"/>
  <c r="BF577"/>
  <c r="BE577"/>
  <c r="T577"/>
  <c r="R577"/>
  <c r="P577"/>
  <c r="BK577"/>
  <c r="J577"/>
  <c r="BI576"/>
  <c r="BH576"/>
  <c r="BG576"/>
  <c r="BF576"/>
  <c r="BE576"/>
  <c r="T576"/>
  <c r="T575" s="1"/>
  <c r="R576"/>
  <c r="R575" s="1"/>
  <c r="P576"/>
  <c r="P575" s="1"/>
  <c r="BK576"/>
  <c r="BK575" s="1"/>
  <c r="J575" s="1"/>
  <c r="J135" s="1"/>
  <c r="J576"/>
  <c r="BI574"/>
  <c r="BH574"/>
  <c r="BG574"/>
  <c r="BF574"/>
  <c r="T574"/>
  <c r="R574"/>
  <c r="P574"/>
  <c r="BK574"/>
  <c r="J574"/>
  <c r="BE574" s="1"/>
  <c r="BI573"/>
  <c r="BH573"/>
  <c r="BG573"/>
  <c r="BF573"/>
  <c r="T573"/>
  <c r="T572" s="1"/>
  <c r="R573"/>
  <c r="R572" s="1"/>
  <c r="P573"/>
  <c r="P572" s="1"/>
  <c r="BK573"/>
  <c r="BK572" s="1"/>
  <c r="J572" s="1"/>
  <c r="J134" s="1"/>
  <c r="J573"/>
  <c r="BE573" s="1"/>
  <c r="BI571"/>
  <c r="BH571"/>
  <c r="BG571"/>
  <c r="BF571"/>
  <c r="BE571"/>
  <c r="T571"/>
  <c r="R571"/>
  <c r="P571"/>
  <c r="BK571"/>
  <c r="J571"/>
  <c r="BI570"/>
  <c r="BH570"/>
  <c r="BG570"/>
  <c r="BF570"/>
  <c r="BE570"/>
  <c r="T570"/>
  <c r="R570"/>
  <c r="P570"/>
  <c r="BK570"/>
  <c r="J570"/>
  <c r="BI569"/>
  <c r="BH569"/>
  <c r="BG569"/>
  <c r="BF569"/>
  <c r="BE569"/>
  <c r="T569"/>
  <c r="R569"/>
  <c r="P569"/>
  <c r="BK569"/>
  <c r="J569"/>
  <c r="BI568"/>
  <c r="BH568"/>
  <c r="BG568"/>
  <c r="BF568"/>
  <c r="BE568"/>
  <c r="T568"/>
  <c r="R568"/>
  <c r="P568"/>
  <c r="BK568"/>
  <c r="J568"/>
  <c r="BI567"/>
  <c r="BH567"/>
  <c r="BG567"/>
  <c r="BF567"/>
  <c r="BE567"/>
  <c r="T567"/>
  <c r="T566" s="1"/>
  <c r="R567"/>
  <c r="R566" s="1"/>
  <c r="P567"/>
  <c r="P566" s="1"/>
  <c r="BK567"/>
  <c r="BK566" s="1"/>
  <c r="J566" s="1"/>
  <c r="J133" s="1"/>
  <c r="J567"/>
  <c r="BI565"/>
  <c r="BH565"/>
  <c r="BG565"/>
  <c r="BF565"/>
  <c r="T565"/>
  <c r="R565"/>
  <c r="P565"/>
  <c r="BK565"/>
  <c r="J565"/>
  <c r="BE565" s="1"/>
  <c r="BI564"/>
  <c r="BH564"/>
  <c r="BG564"/>
  <c r="BF564"/>
  <c r="T564"/>
  <c r="R564"/>
  <c r="P564"/>
  <c r="BK564"/>
  <c r="J564"/>
  <c r="BE564" s="1"/>
  <c r="BI563"/>
  <c r="BH563"/>
  <c r="BG563"/>
  <c r="BF563"/>
  <c r="T563"/>
  <c r="R563"/>
  <c r="P563"/>
  <c r="BK563"/>
  <c r="J563"/>
  <c r="BE563" s="1"/>
  <c r="BI562"/>
  <c r="BH562"/>
  <c r="BG562"/>
  <c r="BF562"/>
  <c r="T562"/>
  <c r="R562"/>
  <c r="P562"/>
  <c r="BK562"/>
  <c r="J562"/>
  <c r="BE562" s="1"/>
  <c r="BI561"/>
  <c r="BH561"/>
  <c r="BG561"/>
  <c r="BF561"/>
  <c r="T561"/>
  <c r="R561"/>
  <c r="P561"/>
  <c r="BK561"/>
  <c r="J561"/>
  <c r="BE561" s="1"/>
  <c r="BI560"/>
  <c r="BH560"/>
  <c r="BG560"/>
  <c r="BF560"/>
  <c r="T560"/>
  <c r="T559" s="1"/>
  <c r="R560"/>
  <c r="R559" s="1"/>
  <c r="P560"/>
  <c r="P559" s="1"/>
  <c r="BK560"/>
  <c r="BK559" s="1"/>
  <c r="J559" s="1"/>
  <c r="J132" s="1"/>
  <c r="J560"/>
  <c r="BE560" s="1"/>
  <c r="BI558"/>
  <c r="BH558"/>
  <c r="BG558"/>
  <c r="BF558"/>
  <c r="BE558"/>
  <c r="T558"/>
  <c r="R558"/>
  <c r="P558"/>
  <c r="BK558"/>
  <c r="J558"/>
  <c r="BI557"/>
  <c r="BH557"/>
  <c r="BG557"/>
  <c r="BF557"/>
  <c r="BE557"/>
  <c r="T557"/>
  <c r="R557"/>
  <c r="P557"/>
  <c r="BK557"/>
  <c r="J557"/>
  <c r="BI556"/>
  <c r="BH556"/>
  <c r="BG556"/>
  <c r="BF556"/>
  <c r="BE556"/>
  <c r="T556"/>
  <c r="R556"/>
  <c r="P556"/>
  <c r="BK556"/>
  <c r="J556"/>
  <c r="BI555"/>
  <c r="BH555"/>
  <c r="BG555"/>
  <c r="BF555"/>
  <c r="BE555"/>
  <c r="T555"/>
  <c r="R555"/>
  <c r="P555"/>
  <c r="BK555"/>
  <c r="J555"/>
  <c r="BI554"/>
  <c r="BH554"/>
  <c r="BG554"/>
  <c r="BF554"/>
  <c r="BE554"/>
  <c r="T554"/>
  <c r="R554"/>
  <c r="P554"/>
  <c r="BK554"/>
  <c r="J554"/>
  <c r="BI553"/>
  <c r="BH553"/>
  <c r="BG553"/>
  <c r="BF553"/>
  <c r="BE553"/>
  <c r="T553"/>
  <c r="T552" s="1"/>
  <c r="R553"/>
  <c r="R552" s="1"/>
  <c r="P553"/>
  <c r="P552" s="1"/>
  <c r="BK553"/>
  <c r="BK552" s="1"/>
  <c r="J552" s="1"/>
  <c r="J131" s="1"/>
  <c r="J553"/>
  <c r="BI551"/>
  <c r="BH551"/>
  <c r="BG551"/>
  <c r="BF551"/>
  <c r="T551"/>
  <c r="R551"/>
  <c r="P551"/>
  <c r="BK551"/>
  <c r="J551"/>
  <c r="BE551" s="1"/>
  <c r="BI550"/>
  <c r="BH550"/>
  <c r="BG550"/>
  <c r="BF550"/>
  <c r="T550"/>
  <c r="R550"/>
  <c r="P550"/>
  <c r="BK550"/>
  <c r="J550"/>
  <c r="BE550" s="1"/>
  <c r="BI549"/>
  <c r="BH549"/>
  <c r="BG549"/>
  <c r="BF549"/>
  <c r="T549"/>
  <c r="T548" s="1"/>
  <c r="R549"/>
  <c r="R548" s="1"/>
  <c r="P549"/>
  <c r="P548" s="1"/>
  <c r="BK549"/>
  <c r="BK548" s="1"/>
  <c r="J548" s="1"/>
  <c r="J130" s="1"/>
  <c r="J549"/>
  <c r="BE549" s="1"/>
  <c r="BI547"/>
  <c r="BH547"/>
  <c r="BG547"/>
  <c r="BF547"/>
  <c r="BE547"/>
  <c r="T547"/>
  <c r="T546" s="1"/>
  <c r="R547"/>
  <c r="R546" s="1"/>
  <c r="P547"/>
  <c r="P546" s="1"/>
  <c r="BK547"/>
  <c r="BK546" s="1"/>
  <c r="J546" s="1"/>
  <c r="J129" s="1"/>
  <c r="J547"/>
  <c r="BI545"/>
  <c r="BH545"/>
  <c r="BG545"/>
  <c r="BF545"/>
  <c r="T545"/>
  <c r="T544" s="1"/>
  <c r="R545"/>
  <c r="R544" s="1"/>
  <c r="P545"/>
  <c r="P544" s="1"/>
  <c r="BK545"/>
  <c r="BK544" s="1"/>
  <c r="J544" s="1"/>
  <c r="J128" s="1"/>
  <c r="J545"/>
  <c r="BE545" s="1"/>
  <c r="BI543"/>
  <c r="BH543"/>
  <c r="BG543"/>
  <c r="BF543"/>
  <c r="BE543"/>
  <c r="T543"/>
  <c r="R543"/>
  <c r="P543"/>
  <c r="BK543"/>
  <c r="J543"/>
  <c r="BI542"/>
  <c r="BH542"/>
  <c r="BG542"/>
  <c r="BF542"/>
  <c r="BE542"/>
  <c r="T542"/>
  <c r="R542"/>
  <c r="P542"/>
  <c r="BK542"/>
  <c r="J542"/>
  <c r="BI541"/>
  <c r="BH541"/>
  <c r="BG541"/>
  <c r="BF541"/>
  <c r="BE541"/>
  <c r="T541"/>
  <c r="T540" s="1"/>
  <c r="R541"/>
  <c r="R540" s="1"/>
  <c r="P541"/>
  <c r="P540" s="1"/>
  <c r="BK541"/>
  <c r="BK540" s="1"/>
  <c r="J540" s="1"/>
  <c r="J127" s="1"/>
  <c r="J541"/>
  <c r="BI539"/>
  <c r="BH539"/>
  <c r="BG539"/>
  <c r="BF539"/>
  <c r="T539"/>
  <c r="T538" s="1"/>
  <c r="R539"/>
  <c r="P539"/>
  <c r="P538" s="1"/>
  <c r="BK539"/>
  <c r="J539"/>
  <c r="BE539" s="1"/>
  <c r="BI537"/>
  <c r="BH537"/>
  <c r="BG537"/>
  <c r="BF537"/>
  <c r="BE537"/>
  <c r="T537"/>
  <c r="T536" s="1"/>
  <c r="R537"/>
  <c r="R536" s="1"/>
  <c r="P537"/>
  <c r="P536" s="1"/>
  <c r="BK537"/>
  <c r="BK536" s="1"/>
  <c r="J536" s="1"/>
  <c r="J125" s="1"/>
  <c r="J537"/>
  <c r="BI535"/>
  <c r="BH535"/>
  <c r="BG535"/>
  <c r="BF535"/>
  <c r="BE535"/>
  <c r="T535"/>
  <c r="R535"/>
  <c r="P535"/>
  <c r="BK535"/>
  <c r="J535"/>
  <c r="BI534"/>
  <c r="BH534"/>
  <c r="BG534"/>
  <c r="BF534"/>
  <c r="T534"/>
  <c r="R534"/>
  <c r="P534"/>
  <c r="BK534"/>
  <c r="J534"/>
  <c r="BE534" s="1"/>
  <c r="BI533"/>
  <c r="BH533"/>
  <c r="BG533"/>
  <c r="BF533"/>
  <c r="BE533"/>
  <c r="T533"/>
  <c r="T532" s="1"/>
  <c r="R533"/>
  <c r="R532" s="1"/>
  <c r="P533"/>
  <c r="P532" s="1"/>
  <c r="BK533"/>
  <c r="BK532" s="1"/>
  <c r="J532" s="1"/>
  <c r="J124" s="1"/>
  <c r="J533"/>
  <c r="BI531"/>
  <c r="BH531"/>
  <c r="BG531"/>
  <c r="BF531"/>
  <c r="T531"/>
  <c r="R531"/>
  <c r="P531"/>
  <c r="BK531"/>
  <c r="J531"/>
  <c r="BE531" s="1"/>
  <c r="BI530"/>
  <c r="BH530"/>
  <c r="BG530"/>
  <c r="BF530"/>
  <c r="BE530"/>
  <c r="T530"/>
  <c r="T529" s="1"/>
  <c r="R530"/>
  <c r="R529" s="1"/>
  <c r="P530"/>
  <c r="P529" s="1"/>
  <c r="BK530"/>
  <c r="BK529" s="1"/>
  <c r="J529" s="1"/>
  <c r="J123" s="1"/>
  <c r="J530"/>
  <c r="BI528"/>
  <c r="BH528"/>
  <c r="BG528"/>
  <c r="BF528"/>
  <c r="BE528"/>
  <c r="T528"/>
  <c r="R528"/>
  <c r="P528"/>
  <c r="BK528"/>
  <c r="J528"/>
  <c r="BI527"/>
  <c r="BH527"/>
  <c r="BG527"/>
  <c r="BF527"/>
  <c r="T527"/>
  <c r="R527"/>
  <c r="P527"/>
  <c r="BK527"/>
  <c r="J527"/>
  <c r="BE527" s="1"/>
  <c r="BI526"/>
  <c r="BH526"/>
  <c r="BG526"/>
  <c r="BF526"/>
  <c r="BE526"/>
  <c r="T526"/>
  <c r="R526"/>
  <c r="P526"/>
  <c r="BK526"/>
  <c r="J526"/>
  <c r="BI525"/>
  <c r="BH525"/>
  <c r="BG525"/>
  <c r="BF525"/>
  <c r="T525"/>
  <c r="R525"/>
  <c r="P525"/>
  <c r="BK525"/>
  <c r="J525"/>
  <c r="BE525" s="1"/>
  <c r="BI524"/>
  <c r="BH524"/>
  <c r="BG524"/>
  <c r="BF524"/>
  <c r="BE524"/>
  <c r="T524"/>
  <c r="T523" s="1"/>
  <c r="R524"/>
  <c r="R523" s="1"/>
  <c r="P524"/>
  <c r="P523" s="1"/>
  <c r="BK524"/>
  <c r="BK523" s="1"/>
  <c r="J523" s="1"/>
  <c r="J122" s="1"/>
  <c r="J524"/>
  <c r="BI522"/>
  <c r="BH522"/>
  <c r="BG522"/>
  <c r="BF522"/>
  <c r="T522"/>
  <c r="T521" s="1"/>
  <c r="R522"/>
  <c r="R521" s="1"/>
  <c r="P522"/>
  <c r="P521" s="1"/>
  <c r="BK522"/>
  <c r="BK521" s="1"/>
  <c r="J521" s="1"/>
  <c r="J121" s="1"/>
  <c r="J522"/>
  <c r="BE522" s="1"/>
  <c r="BI520"/>
  <c r="BH520"/>
  <c r="BG520"/>
  <c r="BF520"/>
  <c r="T520"/>
  <c r="T519" s="1"/>
  <c r="R520"/>
  <c r="R519" s="1"/>
  <c r="P520"/>
  <c r="P519" s="1"/>
  <c r="BK520"/>
  <c r="BK519" s="1"/>
  <c r="J519" s="1"/>
  <c r="J120" s="1"/>
  <c r="J520"/>
  <c r="BE520" s="1"/>
  <c r="BI518"/>
  <c r="BH518"/>
  <c r="BG518"/>
  <c r="BF518"/>
  <c r="BE518"/>
  <c r="T518"/>
  <c r="T517" s="1"/>
  <c r="R518"/>
  <c r="R517" s="1"/>
  <c r="P518"/>
  <c r="P517" s="1"/>
  <c r="BK518"/>
  <c r="BK517" s="1"/>
  <c r="J517" s="1"/>
  <c r="J119" s="1"/>
  <c r="J518"/>
  <c r="BI516"/>
  <c r="BH516"/>
  <c r="BG516"/>
  <c r="BF516"/>
  <c r="BE516"/>
  <c r="T516"/>
  <c r="T515" s="1"/>
  <c r="R516"/>
  <c r="R515" s="1"/>
  <c r="P516"/>
  <c r="P515" s="1"/>
  <c r="BK516"/>
  <c r="BK515" s="1"/>
  <c r="J515" s="1"/>
  <c r="J118" s="1"/>
  <c r="J516"/>
  <c r="BI514"/>
  <c r="BH514"/>
  <c r="BG514"/>
  <c r="BF514"/>
  <c r="T514"/>
  <c r="R514"/>
  <c r="P514"/>
  <c r="BK514"/>
  <c r="J514"/>
  <c r="BE514" s="1"/>
  <c r="BI513"/>
  <c r="BH513"/>
  <c r="BG513"/>
  <c r="BF513"/>
  <c r="BE513"/>
  <c r="T513"/>
  <c r="T512" s="1"/>
  <c r="R513"/>
  <c r="R512" s="1"/>
  <c r="P513"/>
  <c r="P512" s="1"/>
  <c r="BK513"/>
  <c r="BK512" s="1"/>
  <c r="J512" s="1"/>
  <c r="J117" s="1"/>
  <c r="J513"/>
  <c r="BI511"/>
  <c r="BH511"/>
  <c r="BG511"/>
  <c r="BF511"/>
  <c r="BE511"/>
  <c r="T511"/>
  <c r="R511"/>
  <c r="P511"/>
  <c r="BK511"/>
  <c r="J511"/>
  <c r="BI510"/>
  <c r="BH510"/>
  <c r="BG510"/>
  <c r="BF510"/>
  <c r="T510"/>
  <c r="R510"/>
  <c r="P510"/>
  <c r="BK510"/>
  <c r="J510"/>
  <c r="BE510" s="1"/>
  <c r="BI509"/>
  <c r="BH509"/>
  <c r="BG509"/>
  <c r="BF509"/>
  <c r="BE509"/>
  <c r="T509"/>
  <c r="R509"/>
  <c r="P509"/>
  <c r="BK509"/>
  <c r="J509"/>
  <c r="BI508"/>
  <c r="BH508"/>
  <c r="BG508"/>
  <c r="BF508"/>
  <c r="BE508"/>
  <c r="T508"/>
  <c r="T507" s="1"/>
  <c r="R508"/>
  <c r="R507" s="1"/>
  <c r="P508"/>
  <c r="P507" s="1"/>
  <c r="BK508"/>
  <c r="BK507" s="1"/>
  <c r="J507" s="1"/>
  <c r="J116" s="1"/>
  <c r="J508"/>
  <c r="BI506"/>
  <c r="BH506"/>
  <c r="BG506"/>
  <c r="BF506"/>
  <c r="T506"/>
  <c r="R506"/>
  <c r="P506"/>
  <c r="BK506"/>
  <c r="J506"/>
  <c r="BE506" s="1"/>
  <c r="BI505"/>
  <c r="BH505"/>
  <c r="BG505"/>
  <c r="BF505"/>
  <c r="T505"/>
  <c r="R505"/>
  <c r="P505"/>
  <c r="BK505"/>
  <c r="J505"/>
  <c r="BE505" s="1"/>
  <c r="BI504"/>
  <c r="BH504"/>
  <c r="BG504"/>
  <c r="BF504"/>
  <c r="T504"/>
  <c r="R504"/>
  <c r="P504"/>
  <c r="BK504"/>
  <c r="J504"/>
  <c r="BE504" s="1"/>
  <c r="BI503"/>
  <c r="BH503"/>
  <c r="BG503"/>
  <c r="BF503"/>
  <c r="T503"/>
  <c r="R503"/>
  <c r="P503"/>
  <c r="BK503"/>
  <c r="J503"/>
  <c r="BE503" s="1"/>
  <c r="BI502"/>
  <c r="BH502"/>
  <c r="BG502"/>
  <c r="BF502"/>
  <c r="BE502"/>
  <c r="T502"/>
  <c r="T501" s="1"/>
  <c r="R502"/>
  <c r="R501" s="1"/>
  <c r="P502"/>
  <c r="P501" s="1"/>
  <c r="BK502"/>
  <c r="BK501" s="1"/>
  <c r="J501" s="1"/>
  <c r="J115" s="1"/>
  <c r="J502"/>
  <c r="BI500"/>
  <c r="BH500"/>
  <c r="BG500"/>
  <c r="BF500"/>
  <c r="BE500"/>
  <c r="T500"/>
  <c r="R500"/>
  <c r="P500"/>
  <c r="BK500"/>
  <c r="J500"/>
  <c r="BI499"/>
  <c r="BH499"/>
  <c r="BG499"/>
  <c r="BF499"/>
  <c r="BE499"/>
  <c r="T499"/>
  <c r="R499"/>
  <c r="P499"/>
  <c r="BK499"/>
  <c r="J499"/>
  <c r="BI498"/>
  <c r="BH498"/>
  <c r="BG498"/>
  <c r="BF498"/>
  <c r="BE498"/>
  <c r="T498"/>
  <c r="R498"/>
  <c r="P498"/>
  <c r="BK498"/>
  <c r="J498"/>
  <c r="BI497"/>
  <c r="BH497"/>
  <c r="BG497"/>
  <c r="BF497"/>
  <c r="BE497"/>
  <c r="T497"/>
  <c r="R497"/>
  <c r="P497"/>
  <c r="BK497"/>
  <c r="J497"/>
  <c r="BI496"/>
  <c r="BH496"/>
  <c r="BG496"/>
  <c r="BF496"/>
  <c r="BE496"/>
  <c r="T496"/>
  <c r="T495" s="1"/>
  <c r="R496"/>
  <c r="R495" s="1"/>
  <c r="P496"/>
  <c r="P495" s="1"/>
  <c r="BK496"/>
  <c r="BK495" s="1"/>
  <c r="J495" s="1"/>
  <c r="J114" s="1"/>
  <c r="J496"/>
  <c r="BI494"/>
  <c r="BH494"/>
  <c r="BG494"/>
  <c r="BF494"/>
  <c r="T494"/>
  <c r="R494"/>
  <c r="P494"/>
  <c r="BK494"/>
  <c r="J494"/>
  <c r="BE494" s="1"/>
  <c r="BI493"/>
  <c r="BH493"/>
  <c r="BG493"/>
  <c r="BF493"/>
  <c r="T493"/>
  <c r="T492" s="1"/>
  <c r="R493"/>
  <c r="R492" s="1"/>
  <c r="P493"/>
  <c r="P492" s="1"/>
  <c r="BK493"/>
  <c r="BK492" s="1"/>
  <c r="J492" s="1"/>
  <c r="J113" s="1"/>
  <c r="J493"/>
  <c r="BE493" s="1"/>
  <c r="BI491"/>
  <c r="BH491"/>
  <c r="BG491"/>
  <c r="BF491"/>
  <c r="BE491"/>
  <c r="T491"/>
  <c r="R491"/>
  <c r="P491"/>
  <c r="BK491"/>
  <c r="J491"/>
  <c r="BI490"/>
  <c r="BH490"/>
  <c r="BG490"/>
  <c r="BF490"/>
  <c r="BE490"/>
  <c r="T490"/>
  <c r="T489" s="1"/>
  <c r="R490"/>
  <c r="R489" s="1"/>
  <c r="P490"/>
  <c r="P489" s="1"/>
  <c r="BK490"/>
  <c r="BK489" s="1"/>
  <c r="J489" s="1"/>
  <c r="J112" s="1"/>
  <c r="J490"/>
  <c r="BI488"/>
  <c r="BH488"/>
  <c r="BG488"/>
  <c r="BF488"/>
  <c r="T488"/>
  <c r="T487" s="1"/>
  <c r="R488"/>
  <c r="R487" s="1"/>
  <c r="P488"/>
  <c r="P487" s="1"/>
  <c r="BK488"/>
  <c r="BK487" s="1"/>
  <c r="J487" s="1"/>
  <c r="J111" s="1"/>
  <c r="J488"/>
  <c r="BE488" s="1"/>
  <c r="BI486"/>
  <c r="BH486"/>
  <c r="BG486"/>
  <c r="BF486"/>
  <c r="BE486"/>
  <c r="T486"/>
  <c r="T485" s="1"/>
  <c r="R486"/>
  <c r="R485" s="1"/>
  <c r="P486"/>
  <c r="P485" s="1"/>
  <c r="BK486"/>
  <c r="BK485" s="1"/>
  <c r="J485" s="1"/>
  <c r="J110" s="1"/>
  <c r="J486"/>
  <c r="BI484"/>
  <c r="BH484"/>
  <c r="BG484"/>
  <c r="BF484"/>
  <c r="T484"/>
  <c r="R484"/>
  <c r="P484"/>
  <c r="BK484"/>
  <c r="J484"/>
  <c r="BE484" s="1"/>
  <c r="BI483"/>
  <c r="BH483"/>
  <c r="BG483"/>
  <c r="BF483"/>
  <c r="T483"/>
  <c r="R483"/>
  <c r="P483"/>
  <c r="BK483"/>
  <c r="J483"/>
  <c r="BE483" s="1"/>
  <c r="BI482"/>
  <c r="BH482"/>
  <c r="BG482"/>
  <c r="BF482"/>
  <c r="T482"/>
  <c r="R482"/>
  <c r="P482"/>
  <c r="BK482"/>
  <c r="J482"/>
  <c r="BE482" s="1"/>
  <c r="BI481"/>
  <c r="BH481"/>
  <c r="BG481"/>
  <c r="BF481"/>
  <c r="T481"/>
  <c r="R481"/>
  <c r="P481"/>
  <c r="BK481"/>
  <c r="J481"/>
  <c r="BE481" s="1"/>
  <c r="BI480"/>
  <c r="BH480"/>
  <c r="BG480"/>
  <c r="BF480"/>
  <c r="T480"/>
  <c r="R480"/>
  <c r="P480"/>
  <c r="BK480"/>
  <c r="J480"/>
  <c r="BE480" s="1"/>
  <c r="BI479"/>
  <c r="BH479"/>
  <c r="BG479"/>
  <c r="BF479"/>
  <c r="T479"/>
  <c r="T478" s="1"/>
  <c r="R479"/>
  <c r="R478" s="1"/>
  <c r="P479"/>
  <c r="P478" s="1"/>
  <c r="BK479"/>
  <c r="BK478" s="1"/>
  <c r="J478" s="1"/>
  <c r="J109" s="1"/>
  <c r="J479"/>
  <c r="BE479" s="1"/>
  <c r="BI477"/>
  <c r="BH477"/>
  <c r="BG477"/>
  <c r="BF477"/>
  <c r="BE477"/>
  <c r="T477"/>
  <c r="R477"/>
  <c r="P477"/>
  <c r="BK477"/>
  <c r="J477"/>
  <c r="BI476"/>
  <c r="BH476"/>
  <c r="BG476"/>
  <c r="BF476"/>
  <c r="BE476"/>
  <c r="T476"/>
  <c r="R476"/>
  <c r="P476"/>
  <c r="BK476"/>
  <c r="J476"/>
  <c r="BI475"/>
  <c r="BH475"/>
  <c r="BG475"/>
  <c r="BF475"/>
  <c r="BE475"/>
  <c r="T475"/>
  <c r="R475"/>
  <c r="P475"/>
  <c r="BK475"/>
  <c r="J475"/>
  <c r="BI474"/>
  <c r="BH474"/>
  <c r="BG474"/>
  <c r="BF474"/>
  <c r="BE474"/>
  <c r="T474"/>
  <c r="R474"/>
  <c r="P474"/>
  <c r="BK474"/>
  <c r="J474"/>
  <c r="BI473"/>
  <c r="BH473"/>
  <c r="BG473"/>
  <c r="BF473"/>
  <c r="BE473"/>
  <c r="T473"/>
  <c r="R473"/>
  <c r="P473"/>
  <c r="BK473"/>
  <c r="J473"/>
  <c r="BI472"/>
  <c r="BH472"/>
  <c r="BG472"/>
  <c r="BF472"/>
  <c r="BE472"/>
  <c r="T472"/>
  <c r="T471" s="1"/>
  <c r="R472"/>
  <c r="R471" s="1"/>
  <c r="P472"/>
  <c r="P471" s="1"/>
  <c r="BK472"/>
  <c r="BK471" s="1"/>
  <c r="J471" s="1"/>
  <c r="J108" s="1"/>
  <c r="J472"/>
  <c r="BI470"/>
  <c r="BH470"/>
  <c r="BG470"/>
  <c r="BF470"/>
  <c r="T470"/>
  <c r="R470"/>
  <c r="P470"/>
  <c r="BK470"/>
  <c r="J470"/>
  <c r="BE470" s="1"/>
  <c r="BI469"/>
  <c r="BH469"/>
  <c r="BG469"/>
  <c r="BF469"/>
  <c r="T469"/>
  <c r="R469"/>
  <c r="P469"/>
  <c r="BK469"/>
  <c r="J469"/>
  <c r="BE469" s="1"/>
  <c r="BI468"/>
  <c r="BH468"/>
  <c r="BG468"/>
  <c r="BF468"/>
  <c r="T468"/>
  <c r="R468"/>
  <c r="P468"/>
  <c r="BK468"/>
  <c r="J468"/>
  <c r="BE468" s="1"/>
  <c r="BI467"/>
  <c r="BH467"/>
  <c r="BG467"/>
  <c r="BF467"/>
  <c r="T467"/>
  <c r="R467"/>
  <c r="P467"/>
  <c r="BK467"/>
  <c r="J467"/>
  <c r="BE467" s="1"/>
  <c r="BI466"/>
  <c r="BH466"/>
  <c r="BG466"/>
  <c r="BF466"/>
  <c r="T466"/>
  <c r="R466"/>
  <c r="P466"/>
  <c r="BK466"/>
  <c r="J466"/>
  <c r="BE466" s="1"/>
  <c r="BI465"/>
  <c r="BH465"/>
  <c r="BG465"/>
  <c r="BF465"/>
  <c r="T465"/>
  <c r="T464" s="1"/>
  <c r="R465"/>
  <c r="R464" s="1"/>
  <c r="P465"/>
  <c r="P464" s="1"/>
  <c r="BK465"/>
  <c r="BK464" s="1"/>
  <c r="J464" s="1"/>
  <c r="J107" s="1"/>
  <c r="J465"/>
  <c r="BE465" s="1"/>
  <c r="BI463"/>
  <c r="BH463"/>
  <c r="BG463"/>
  <c r="BF463"/>
  <c r="BE463"/>
  <c r="T463"/>
  <c r="R463"/>
  <c r="P463"/>
  <c r="BK463"/>
  <c r="J463"/>
  <c r="BI462"/>
  <c r="BH462"/>
  <c r="BG462"/>
  <c r="BF462"/>
  <c r="BE462"/>
  <c r="T462"/>
  <c r="R462"/>
  <c r="P462"/>
  <c r="BK462"/>
  <c r="J462"/>
  <c r="BI461"/>
  <c r="BH461"/>
  <c r="BG461"/>
  <c r="BF461"/>
  <c r="BE461"/>
  <c r="T461"/>
  <c r="R461"/>
  <c r="P461"/>
  <c r="BK461"/>
  <c r="J461"/>
  <c r="BI460"/>
  <c r="BH460"/>
  <c r="BG460"/>
  <c r="BF460"/>
  <c r="BE460"/>
  <c r="T460"/>
  <c r="R460"/>
  <c r="P460"/>
  <c r="BK460"/>
  <c r="J460"/>
  <c r="BI459"/>
  <c r="BH459"/>
  <c r="BG459"/>
  <c r="BF459"/>
  <c r="BE459"/>
  <c r="T459"/>
  <c r="R459"/>
  <c r="P459"/>
  <c r="BK459"/>
  <c r="J459"/>
  <c r="BI458"/>
  <c r="BH458"/>
  <c r="BG458"/>
  <c r="BF458"/>
  <c r="BE458"/>
  <c r="T458"/>
  <c r="T457" s="1"/>
  <c r="R458"/>
  <c r="R457" s="1"/>
  <c r="P458"/>
  <c r="P457" s="1"/>
  <c r="BK458"/>
  <c r="BK457" s="1"/>
  <c r="J457" s="1"/>
  <c r="J106" s="1"/>
  <c r="J458"/>
  <c r="BI456"/>
  <c r="BH456"/>
  <c r="BG456"/>
  <c r="BF456"/>
  <c r="T456"/>
  <c r="R456"/>
  <c r="P456"/>
  <c r="BK456"/>
  <c r="J456"/>
  <c r="BE456" s="1"/>
  <c r="BI455"/>
  <c r="BH455"/>
  <c r="BG455"/>
  <c r="BF455"/>
  <c r="T455"/>
  <c r="R455"/>
  <c r="P455"/>
  <c r="BK455"/>
  <c r="J455"/>
  <c r="BE455" s="1"/>
  <c r="BI454"/>
  <c r="BH454"/>
  <c r="BG454"/>
  <c r="BF454"/>
  <c r="T454"/>
  <c r="R454"/>
  <c r="P454"/>
  <c r="BK454"/>
  <c r="J454"/>
  <c r="BE454" s="1"/>
  <c r="BI453"/>
  <c r="BH453"/>
  <c r="BG453"/>
  <c r="BF453"/>
  <c r="T453"/>
  <c r="R453"/>
  <c r="P453"/>
  <c r="BK453"/>
  <c r="J453"/>
  <c r="BE453" s="1"/>
  <c r="BI452"/>
  <c r="BH452"/>
  <c r="BG452"/>
  <c r="BF452"/>
  <c r="T452"/>
  <c r="T451" s="1"/>
  <c r="R452"/>
  <c r="R451" s="1"/>
  <c r="P452"/>
  <c r="P451" s="1"/>
  <c r="BK452"/>
  <c r="BK451" s="1"/>
  <c r="J451" s="1"/>
  <c r="J105" s="1"/>
  <c r="J452"/>
  <c r="BE452" s="1"/>
  <c r="BI450"/>
  <c r="BH450"/>
  <c r="BG450"/>
  <c r="BF450"/>
  <c r="BE450"/>
  <c r="T450"/>
  <c r="R450"/>
  <c r="P450"/>
  <c r="BK450"/>
  <c r="J450"/>
  <c r="BI449"/>
  <c r="BH449"/>
  <c r="BG449"/>
  <c r="BF449"/>
  <c r="BE449"/>
  <c r="T449"/>
  <c r="R449"/>
  <c r="P449"/>
  <c r="BK449"/>
  <c r="J449"/>
  <c r="BI448"/>
  <c r="BH448"/>
  <c r="BG448"/>
  <c r="BF448"/>
  <c r="BE448"/>
  <c r="T448"/>
  <c r="T447" s="1"/>
  <c r="R448"/>
  <c r="R447" s="1"/>
  <c r="P448"/>
  <c r="P447" s="1"/>
  <c r="BK448"/>
  <c r="BK447" s="1"/>
  <c r="J447" s="1"/>
  <c r="J104" s="1"/>
  <c r="J448"/>
  <c r="BI446"/>
  <c r="BH446"/>
  <c r="BG446"/>
  <c r="BF446"/>
  <c r="T446"/>
  <c r="R446"/>
  <c r="P446"/>
  <c r="BK446"/>
  <c r="J446"/>
  <c r="BE446" s="1"/>
  <c r="BI445"/>
  <c r="BH445"/>
  <c r="BG445"/>
  <c r="BF445"/>
  <c r="T445"/>
  <c r="R445"/>
  <c r="P445"/>
  <c r="BK445"/>
  <c r="J445"/>
  <c r="BE445" s="1"/>
  <c r="BI444"/>
  <c r="BH444"/>
  <c r="BG444"/>
  <c r="BF444"/>
  <c r="T444"/>
  <c r="T443" s="1"/>
  <c r="R444"/>
  <c r="R443" s="1"/>
  <c r="P444"/>
  <c r="P443" s="1"/>
  <c r="BK444"/>
  <c r="BK443" s="1"/>
  <c r="J443" s="1"/>
  <c r="J103" s="1"/>
  <c r="J444"/>
  <c r="BE444" s="1"/>
  <c r="BI442"/>
  <c r="BH442"/>
  <c r="BG442"/>
  <c r="BF442"/>
  <c r="BE442"/>
  <c r="T442"/>
  <c r="T441" s="1"/>
  <c r="R442"/>
  <c r="R441" s="1"/>
  <c r="P442"/>
  <c r="P441" s="1"/>
  <c r="BK442"/>
  <c r="BK441" s="1"/>
  <c r="J441" s="1"/>
  <c r="J102" s="1"/>
  <c r="J442"/>
  <c r="BI440"/>
  <c r="BH440"/>
  <c r="BG440"/>
  <c r="BF440"/>
  <c r="T440"/>
  <c r="R440"/>
  <c r="P440"/>
  <c r="BK440"/>
  <c r="J440"/>
  <c r="BE440" s="1"/>
  <c r="BI439"/>
  <c r="BH439"/>
  <c r="BG439"/>
  <c r="BF439"/>
  <c r="T439"/>
  <c r="R439"/>
  <c r="P439"/>
  <c r="BK439"/>
  <c r="J439"/>
  <c r="BE439" s="1"/>
  <c r="BI438"/>
  <c r="BH438"/>
  <c r="BG438"/>
  <c r="BF438"/>
  <c r="T438"/>
  <c r="T437" s="1"/>
  <c r="R438"/>
  <c r="R437" s="1"/>
  <c r="P438"/>
  <c r="P437" s="1"/>
  <c r="BK438"/>
  <c r="BK437" s="1"/>
  <c r="J437" s="1"/>
  <c r="J101" s="1"/>
  <c r="J438"/>
  <c r="BE438" s="1"/>
  <c r="BI436"/>
  <c r="BH436"/>
  <c r="BG436"/>
  <c r="BF436"/>
  <c r="BE436"/>
  <c r="T436"/>
  <c r="R436"/>
  <c r="P436"/>
  <c r="BK436"/>
  <c r="J436"/>
  <c r="BI435"/>
  <c r="BH435"/>
  <c r="BG435"/>
  <c r="BF435"/>
  <c r="BE435"/>
  <c r="T435"/>
  <c r="R435"/>
  <c r="P435"/>
  <c r="BK435"/>
  <c r="J435"/>
  <c r="BI434"/>
  <c r="BH434"/>
  <c r="BG434"/>
  <c r="BF434"/>
  <c r="BE434"/>
  <c r="T434"/>
  <c r="T433" s="1"/>
  <c r="R434"/>
  <c r="R433" s="1"/>
  <c r="P434"/>
  <c r="P433" s="1"/>
  <c r="BK434"/>
  <c r="BK433" s="1"/>
  <c r="J433" s="1"/>
  <c r="J100" s="1"/>
  <c r="J434"/>
  <c r="BI432"/>
  <c r="BH432"/>
  <c r="BG432"/>
  <c r="BF432"/>
  <c r="T432"/>
  <c r="R432"/>
  <c r="P432"/>
  <c r="BK432"/>
  <c r="J432"/>
  <c r="BE432" s="1"/>
  <c r="BI431"/>
  <c r="BH431"/>
  <c r="BG431"/>
  <c r="BF431"/>
  <c r="T431"/>
  <c r="R431"/>
  <c r="P431"/>
  <c r="BK431"/>
  <c r="J431"/>
  <c r="BE431" s="1"/>
  <c r="BI430"/>
  <c r="BH430"/>
  <c r="BG430"/>
  <c r="BF430"/>
  <c r="T430"/>
  <c r="R430"/>
  <c r="P430"/>
  <c r="BK430"/>
  <c r="J430"/>
  <c r="BE430" s="1"/>
  <c r="BI429"/>
  <c r="BH429"/>
  <c r="BG429"/>
  <c r="BF429"/>
  <c r="T429"/>
  <c r="R429"/>
  <c r="P429"/>
  <c r="BK429"/>
  <c r="J429"/>
  <c r="BE429" s="1"/>
  <c r="BI428"/>
  <c r="BH428"/>
  <c r="BG428"/>
  <c r="BF428"/>
  <c r="T428"/>
  <c r="R428"/>
  <c r="P428"/>
  <c r="BK428"/>
  <c r="J428"/>
  <c r="BE428" s="1"/>
  <c r="BI427"/>
  <c r="BH427"/>
  <c r="BG427"/>
  <c r="BF427"/>
  <c r="T427"/>
  <c r="T426" s="1"/>
  <c r="R427"/>
  <c r="R426" s="1"/>
  <c r="P427"/>
  <c r="P426" s="1"/>
  <c r="BK427"/>
  <c r="BK426" s="1"/>
  <c r="J426" s="1"/>
  <c r="J99" s="1"/>
  <c r="J427"/>
  <c r="BE427" s="1"/>
  <c r="BI425"/>
  <c r="BH425"/>
  <c r="BG425"/>
  <c r="BF425"/>
  <c r="BE425"/>
  <c r="T425"/>
  <c r="R425"/>
  <c r="P425"/>
  <c r="BK425"/>
  <c r="J425"/>
  <c r="BI424"/>
  <c r="BH424"/>
  <c r="BG424"/>
  <c r="BF424"/>
  <c r="BE424"/>
  <c r="T424"/>
  <c r="R424"/>
  <c r="P424"/>
  <c r="BK424"/>
  <c r="J424"/>
  <c r="BI423"/>
  <c r="BH423"/>
  <c r="BG423"/>
  <c r="BF423"/>
  <c r="BE423"/>
  <c r="T423"/>
  <c r="R423"/>
  <c r="P423"/>
  <c r="BK423"/>
  <c r="J423"/>
  <c r="BI422"/>
  <c r="BH422"/>
  <c r="BG422"/>
  <c r="BF422"/>
  <c r="BE422"/>
  <c r="T422"/>
  <c r="R422"/>
  <c r="P422"/>
  <c r="BK422"/>
  <c r="J422"/>
  <c r="BI421"/>
  <c r="BH421"/>
  <c r="BG421"/>
  <c r="BF421"/>
  <c r="BE421"/>
  <c r="T421"/>
  <c r="R421"/>
  <c r="P421"/>
  <c r="BK421"/>
  <c r="J421"/>
  <c r="BI420"/>
  <c r="BH420"/>
  <c r="BG420"/>
  <c r="BF420"/>
  <c r="BE420"/>
  <c r="T420"/>
  <c r="T419" s="1"/>
  <c r="R420"/>
  <c r="R419" s="1"/>
  <c r="P420"/>
  <c r="P419" s="1"/>
  <c r="BK420"/>
  <c r="BK419" s="1"/>
  <c r="J419" s="1"/>
  <c r="J98" s="1"/>
  <c r="J420"/>
  <c r="BI418"/>
  <c r="BH418"/>
  <c r="BG418"/>
  <c r="BF418"/>
  <c r="T418"/>
  <c r="R418"/>
  <c r="P418"/>
  <c r="BK418"/>
  <c r="J418"/>
  <c r="BE418" s="1"/>
  <c r="BI417"/>
  <c r="BH417"/>
  <c r="BG417"/>
  <c r="BF417"/>
  <c r="T417"/>
  <c r="R417"/>
  <c r="P417"/>
  <c r="BK417"/>
  <c r="J417"/>
  <c r="BE417" s="1"/>
  <c r="BI416"/>
  <c r="BH416"/>
  <c r="BG416"/>
  <c r="BF416"/>
  <c r="T416"/>
  <c r="R416"/>
  <c r="P416"/>
  <c r="BK416"/>
  <c r="J416"/>
  <c r="BE416" s="1"/>
  <c r="BI415"/>
  <c r="BH415"/>
  <c r="BG415"/>
  <c r="BF415"/>
  <c r="T415"/>
  <c r="R415"/>
  <c r="P415"/>
  <c r="BK415"/>
  <c r="J415"/>
  <c r="BE415" s="1"/>
  <c r="BI414"/>
  <c r="BH414"/>
  <c r="BG414"/>
  <c r="BF414"/>
  <c r="T414"/>
  <c r="R414"/>
  <c r="P414"/>
  <c r="BK414"/>
  <c r="J414"/>
  <c r="BE414" s="1"/>
  <c r="BI413"/>
  <c r="BH413"/>
  <c r="BG413"/>
  <c r="BF413"/>
  <c r="T413"/>
  <c r="T412" s="1"/>
  <c r="R413"/>
  <c r="R412" s="1"/>
  <c r="P413"/>
  <c r="P412" s="1"/>
  <c r="BK413"/>
  <c r="BK412" s="1"/>
  <c r="J412" s="1"/>
  <c r="J97" s="1"/>
  <c r="J413"/>
  <c r="BE413" s="1"/>
  <c r="BI411"/>
  <c r="BH411"/>
  <c r="BG411"/>
  <c r="BF411"/>
  <c r="BE411"/>
  <c r="T411"/>
  <c r="T410" s="1"/>
  <c r="R411"/>
  <c r="R410" s="1"/>
  <c r="P411"/>
  <c r="P410" s="1"/>
  <c r="BK411"/>
  <c r="BK410" s="1"/>
  <c r="J410" s="1"/>
  <c r="J96" s="1"/>
  <c r="J411"/>
  <c r="BI409"/>
  <c r="BH409"/>
  <c r="BG409"/>
  <c r="BF409"/>
  <c r="T409"/>
  <c r="R409"/>
  <c r="P409"/>
  <c r="BK409"/>
  <c r="J409"/>
  <c r="BE409" s="1"/>
  <c r="BI408"/>
  <c r="BH408"/>
  <c r="BG408"/>
  <c r="BF408"/>
  <c r="T408"/>
  <c r="R408"/>
  <c r="P408"/>
  <c r="BK408"/>
  <c r="J408"/>
  <c r="BE408" s="1"/>
  <c r="BI407"/>
  <c r="BH407"/>
  <c r="BG407"/>
  <c r="BF407"/>
  <c r="T407"/>
  <c r="R407"/>
  <c r="P407"/>
  <c r="BK407"/>
  <c r="J407"/>
  <c r="BE407" s="1"/>
  <c r="BI406"/>
  <c r="BH406"/>
  <c r="BG406"/>
  <c r="BF406"/>
  <c r="BE406"/>
  <c r="T406"/>
  <c r="R406"/>
  <c r="P406"/>
  <c r="BK406"/>
  <c r="J406"/>
  <c r="BI405"/>
  <c r="BH405"/>
  <c r="BG405"/>
  <c r="BF405"/>
  <c r="T405"/>
  <c r="R405"/>
  <c r="P405"/>
  <c r="BK405"/>
  <c r="J405"/>
  <c r="BE405" s="1"/>
  <c r="BI404"/>
  <c r="BH404"/>
  <c r="BG404"/>
  <c r="BF404"/>
  <c r="BE404"/>
  <c r="T404"/>
  <c r="R404"/>
  <c r="P404"/>
  <c r="BK404"/>
  <c r="J404"/>
  <c r="BI403"/>
  <c r="BH403"/>
  <c r="BG403"/>
  <c r="BF403"/>
  <c r="T403"/>
  <c r="R403"/>
  <c r="P403"/>
  <c r="BK403"/>
  <c r="J403"/>
  <c r="BE403" s="1"/>
  <c r="BI402"/>
  <c r="BH402"/>
  <c r="BG402"/>
  <c r="BF402"/>
  <c r="BE402"/>
  <c r="T402"/>
  <c r="R402"/>
  <c r="P402"/>
  <c r="BK402"/>
  <c r="J402"/>
  <c r="BI401"/>
  <c r="BH401"/>
  <c r="BG401"/>
  <c r="BF401"/>
  <c r="T401"/>
  <c r="R401"/>
  <c r="P401"/>
  <c r="BK401"/>
  <c r="J401"/>
  <c r="BE401" s="1"/>
  <c r="BI400"/>
  <c r="BH400"/>
  <c r="BG400"/>
  <c r="BF400"/>
  <c r="BE400"/>
  <c r="T400"/>
  <c r="R400"/>
  <c r="P400"/>
  <c r="BK400"/>
  <c r="J400"/>
  <c r="BI399"/>
  <c r="BH399"/>
  <c r="BG399"/>
  <c r="BF399"/>
  <c r="T399"/>
  <c r="T398" s="1"/>
  <c r="R399"/>
  <c r="R398" s="1"/>
  <c r="P399"/>
  <c r="P398" s="1"/>
  <c r="BK399"/>
  <c r="BK398" s="1"/>
  <c r="J398" s="1"/>
  <c r="J95" s="1"/>
  <c r="J399"/>
  <c r="BE399" s="1"/>
  <c r="BI397"/>
  <c r="BH397"/>
  <c r="BG397"/>
  <c r="BF397"/>
  <c r="T397"/>
  <c r="R397"/>
  <c r="P397"/>
  <c r="BK397"/>
  <c r="J397"/>
  <c r="BE397" s="1"/>
  <c r="BI396"/>
  <c r="BH396"/>
  <c r="BG396"/>
  <c r="BF396"/>
  <c r="BE396"/>
  <c r="T396"/>
  <c r="T395" s="1"/>
  <c r="R396"/>
  <c r="R395" s="1"/>
  <c r="P396"/>
  <c r="P395" s="1"/>
  <c r="BK396"/>
  <c r="BK395" s="1"/>
  <c r="J395" s="1"/>
  <c r="J94" s="1"/>
  <c r="J396"/>
  <c r="BI394"/>
  <c r="BH394"/>
  <c r="BG394"/>
  <c r="BF394"/>
  <c r="T394"/>
  <c r="R394"/>
  <c r="P394"/>
  <c r="BK394"/>
  <c r="J394"/>
  <c r="BE394" s="1"/>
  <c r="BI393"/>
  <c r="BH393"/>
  <c r="BG393"/>
  <c r="BF393"/>
  <c r="BE393"/>
  <c r="T393"/>
  <c r="R393"/>
  <c r="P393"/>
  <c r="BK393"/>
  <c r="J393"/>
  <c r="BI392"/>
  <c r="BH392"/>
  <c r="BG392"/>
  <c r="BF392"/>
  <c r="T392"/>
  <c r="R392"/>
  <c r="P392"/>
  <c r="BK392"/>
  <c r="J392"/>
  <c r="BE392" s="1"/>
  <c r="BI391"/>
  <c r="BH391"/>
  <c r="BG391"/>
  <c r="BF391"/>
  <c r="BE391"/>
  <c r="T391"/>
  <c r="R391"/>
  <c r="P391"/>
  <c r="BK391"/>
  <c r="J391"/>
  <c r="BI390"/>
  <c r="BH390"/>
  <c r="BG390"/>
  <c r="BF390"/>
  <c r="T390"/>
  <c r="R390"/>
  <c r="P390"/>
  <c r="BK390"/>
  <c r="J390"/>
  <c r="BE390" s="1"/>
  <c r="BI389"/>
  <c r="BH389"/>
  <c r="BG389"/>
  <c r="BF389"/>
  <c r="BE389"/>
  <c r="T389"/>
  <c r="T388" s="1"/>
  <c r="R389"/>
  <c r="R388" s="1"/>
  <c r="P389"/>
  <c r="P388" s="1"/>
  <c r="BK389"/>
  <c r="BK388" s="1"/>
  <c r="J388" s="1"/>
  <c r="J93" s="1"/>
  <c r="J389"/>
  <c r="BI387"/>
  <c r="BH387"/>
  <c r="BG387"/>
  <c r="BF387"/>
  <c r="BE387"/>
  <c r="T387"/>
  <c r="R387"/>
  <c r="P387"/>
  <c r="BK387"/>
  <c r="J387"/>
  <c r="BI386"/>
  <c r="BH386"/>
  <c r="BG386"/>
  <c r="BF386"/>
  <c r="T386"/>
  <c r="R386"/>
  <c r="P386"/>
  <c r="BK386"/>
  <c r="J386"/>
  <c r="BE386" s="1"/>
  <c r="BI385"/>
  <c r="BH385"/>
  <c r="BG385"/>
  <c r="BF385"/>
  <c r="BE385"/>
  <c r="T385"/>
  <c r="R385"/>
  <c r="P385"/>
  <c r="BK385"/>
  <c r="J385"/>
  <c r="BI384"/>
  <c r="BH384"/>
  <c r="BG384"/>
  <c r="BF384"/>
  <c r="T384"/>
  <c r="R384"/>
  <c r="P384"/>
  <c r="BK384"/>
  <c r="J384"/>
  <c r="BE384" s="1"/>
  <c r="BI383"/>
  <c r="BH383"/>
  <c r="BG383"/>
  <c r="BF383"/>
  <c r="BE383"/>
  <c r="T383"/>
  <c r="R383"/>
  <c r="P383"/>
  <c r="BK383"/>
  <c r="J383"/>
  <c r="BI382"/>
  <c r="BH382"/>
  <c r="BG382"/>
  <c r="BF382"/>
  <c r="BE382"/>
  <c r="T382"/>
  <c r="T381" s="1"/>
  <c r="R382"/>
  <c r="R381" s="1"/>
  <c r="P382"/>
  <c r="P381" s="1"/>
  <c r="BK382"/>
  <c r="BK381" s="1"/>
  <c r="J381" s="1"/>
  <c r="J92" s="1"/>
  <c r="J382"/>
  <c r="BI380"/>
  <c r="BH380"/>
  <c r="BG380"/>
  <c r="BF380"/>
  <c r="T380"/>
  <c r="R380"/>
  <c r="P380"/>
  <c r="BK380"/>
  <c r="J380"/>
  <c r="BE380" s="1"/>
  <c r="BI379"/>
  <c r="BH379"/>
  <c r="BG379"/>
  <c r="BF379"/>
  <c r="T379"/>
  <c r="R379"/>
  <c r="P379"/>
  <c r="BK379"/>
  <c r="J379"/>
  <c r="BE379" s="1"/>
  <c r="BI378"/>
  <c r="BH378"/>
  <c r="BG378"/>
  <c r="BF378"/>
  <c r="BE378"/>
  <c r="T378"/>
  <c r="R378"/>
  <c r="P378"/>
  <c r="BK378"/>
  <c r="J378"/>
  <c r="BI377"/>
  <c r="BH377"/>
  <c r="BG377"/>
  <c r="BF377"/>
  <c r="T377"/>
  <c r="R377"/>
  <c r="P377"/>
  <c r="BK377"/>
  <c r="J377"/>
  <c r="BE377" s="1"/>
  <c r="BI376"/>
  <c r="BH376"/>
  <c r="BG376"/>
  <c r="BF376"/>
  <c r="BE376"/>
  <c r="T376"/>
  <c r="R376"/>
  <c r="P376"/>
  <c r="BK376"/>
  <c r="J376"/>
  <c r="BI375"/>
  <c r="BH375"/>
  <c r="BG375"/>
  <c r="BF375"/>
  <c r="T375"/>
  <c r="R375"/>
  <c r="P375"/>
  <c r="BK375"/>
  <c r="J375"/>
  <c r="BE375" s="1"/>
  <c r="BI374"/>
  <c r="BH374"/>
  <c r="BG374"/>
  <c r="BF374"/>
  <c r="BE374"/>
  <c r="T374"/>
  <c r="R374"/>
  <c r="P374"/>
  <c r="BK374"/>
  <c r="J374"/>
  <c r="BI373"/>
  <c r="BH373"/>
  <c r="BG373"/>
  <c r="BF373"/>
  <c r="T373"/>
  <c r="T372" s="1"/>
  <c r="R373"/>
  <c r="R372" s="1"/>
  <c r="P373"/>
  <c r="P372" s="1"/>
  <c r="BK373"/>
  <c r="BK372" s="1"/>
  <c r="J372" s="1"/>
  <c r="J91" s="1"/>
  <c r="J373"/>
  <c r="BE373" s="1"/>
  <c r="BI371"/>
  <c r="BH371"/>
  <c r="BG371"/>
  <c r="BF371"/>
  <c r="T371"/>
  <c r="R371"/>
  <c r="P371"/>
  <c r="BK371"/>
  <c r="J371"/>
  <c r="BE371" s="1"/>
  <c r="BI370"/>
  <c r="BH370"/>
  <c r="BG370"/>
  <c r="BF370"/>
  <c r="BE370"/>
  <c r="T370"/>
  <c r="R370"/>
  <c r="P370"/>
  <c r="BK370"/>
  <c r="J370"/>
  <c r="BI369"/>
  <c r="BH369"/>
  <c r="BG369"/>
  <c r="BF369"/>
  <c r="T369"/>
  <c r="R369"/>
  <c r="P369"/>
  <c r="BK369"/>
  <c r="J369"/>
  <c r="BE369" s="1"/>
  <c r="BI368"/>
  <c r="BH368"/>
  <c r="BG368"/>
  <c r="BF368"/>
  <c r="BE368"/>
  <c r="T368"/>
  <c r="R368"/>
  <c r="P368"/>
  <c r="BK368"/>
  <c r="J368"/>
  <c r="BI367"/>
  <c r="BH367"/>
  <c r="BG367"/>
  <c r="BF367"/>
  <c r="BE367"/>
  <c r="T367"/>
  <c r="R367"/>
  <c r="P367"/>
  <c r="BK367"/>
  <c r="J367"/>
  <c r="BI366"/>
  <c r="BH366"/>
  <c r="BG366"/>
  <c r="BF366"/>
  <c r="BE366"/>
  <c r="T366"/>
  <c r="R366"/>
  <c r="P366"/>
  <c r="BK366"/>
  <c r="J366"/>
  <c r="BI365"/>
  <c r="BH365"/>
  <c r="BG365"/>
  <c r="BF365"/>
  <c r="BE365"/>
  <c r="T365"/>
  <c r="T364" s="1"/>
  <c r="R365"/>
  <c r="R364" s="1"/>
  <c r="P365"/>
  <c r="P364" s="1"/>
  <c r="BK365"/>
  <c r="BK364" s="1"/>
  <c r="J364" s="1"/>
  <c r="J90" s="1"/>
  <c r="J365"/>
  <c r="BI363"/>
  <c r="BH363"/>
  <c r="BG363"/>
  <c r="BF363"/>
  <c r="T363"/>
  <c r="R363"/>
  <c r="P363"/>
  <c r="BK363"/>
  <c r="J363"/>
  <c r="BE363" s="1"/>
  <c r="BI362"/>
  <c r="BH362"/>
  <c r="BG362"/>
  <c r="BF362"/>
  <c r="T362"/>
  <c r="R362"/>
  <c r="P362"/>
  <c r="BK362"/>
  <c r="J362"/>
  <c r="BE362" s="1"/>
  <c r="BI361"/>
  <c r="BH361"/>
  <c r="BG361"/>
  <c r="BF361"/>
  <c r="T361"/>
  <c r="R361"/>
  <c r="P361"/>
  <c r="BK361"/>
  <c r="J361"/>
  <c r="BE361" s="1"/>
  <c r="BI360"/>
  <c r="BH360"/>
  <c r="BG360"/>
  <c r="BF360"/>
  <c r="T360"/>
  <c r="R360"/>
  <c r="P360"/>
  <c r="BK360"/>
  <c r="J360"/>
  <c r="BE360" s="1"/>
  <c r="BI359"/>
  <c r="BH359"/>
  <c r="BG359"/>
  <c r="BF359"/>
  <c r="T359"/>
  <c r="R359"/>
  <c r="P359"/>
  <c r="BK359"/>
  <c r="J359"/>
  <c r="BE359" s="1"/>
  <c r="BI358"/>
  <c r="BH358"/>
  <c r="BG358"/>
  <c r="BF358"/>
  <c r="T358"/>
  <c r="T357" s="1"/>
  <c r="R358"/>
  <c r="R357" s="1"/>
  <c r="P358"/>
  <c r="P357" s="1"/>
  <c r="BK358"/>
  <c r="BK357" s="1"/>
  <c r="J357" s="1"/>
  <c r="J89" s="1"/>
  <c r="J358"/>
  <c r="BE358" s="1"/>
  <c r="BI356"/>
  <c r="BH356"/>
  <c r="BG356"/>
  <c r="BF356"/>
  <c r="BE356"/>
  <c r="T356"/>
  <c r="R356"/>
  <c r="P356"/>
  <c r="BK356"/>
  <c r="J356"/>
  <c r="BI355"/>
  <c r="BH355"/>
  <c r="BG355"/>
  <c r="BF355"/>
  <c r="BE355"/>
  <c r="T355"/>
  <c r="R355"/>
  <c r="P355"/>
  <c r="BK355"/>
  <c r="J355"/>
  <c r="BI354"/>
  <c r="BH354"/>
  <c r="BG354"/>
  <c r="BF354"/>
  <c r="BE354"/>
  <c r="T354"/>
  <c r="R354"/>
  <c r="P354"/>
  <c r="BK354"/>
  <c r="J354"/>
  <c r="BI353"/>
  <c r="BH353"/>
  <c r="BG353"/>
  <c r="BF353"/>
  <c r="BE353"/>
  <c r="T353"/>
  <c r="R353"/>
  <c r="P353"/>
  <c r="BK353"/>
  <c r="J353"/>
  <c r="BI352"/>
  <c r="BH352"/>
  <c r="BG352"/>
  <c r="BF352"/>
  <c r="BE352"/>
  <c r="T352"/>
  <c r="R352"/>
  <c r="P352"/>
  <c r="BK352"/>
  <c r="J352"/>
  <c r="BI351"/>
  <c r="BH351"/>
  <c r="BG351"/>
  <c r="BF351"/>
  <c r="BE351"/>
  <c r="T351"/>
  <c r="T350" s="1"/>
  <c r="R351"/>
  <c r="R350" s="1"/>
  <c r="P351"/>
  <c r="P350" s="1"/>
  <c r="BK351"/>
  <c r="BK350" s="1"/>
  <c r="J350" s="1"/>
  <c r="J88" s="1"/>
  <c r="J351"/>
  <c r="BI349"/>
  <c r="BH349"/>
  <c r="BG349"/>
  <c r="BF349"/>
  <c r="T349"/>
  <c r="R349"/>
  <c r="P349"/>
  <c r="BK349"/>
  <c r="J349"/>
  <c r="BE349" s="1"/>
  <c r="BI348"/>
  <c r="BH348"/>
  <c r="BG348"/>
  <c r="BF348"/>
  <c r="T348"/>
  <c r="R348"/>
  <c r="P348"/>
  <c r="BK348"/>
  <c r="J348"/>
  <c r="BE348" s="1"/>
  <c r="BI347"/>
  <c r="BH347"/>
  <c r="BG347"/>
  <c r="BF347"/>
  <c r="T347"/>
  <c r="R347"/>
  <c r="P347"/>
  <c r="BK347"/>
  <c r="J347"/>
  <c r="BE347" s="1"/>
  <c r="BI346"/>
  <c r="BH346"/>
  <c r="BG346"/>
  <c r="BF346"/>
  <c r="T346"/>
  <c r="R346"/>
  <c r="P346"/>
  <c r="BK346"/>
  <c r="J346"/>
  <c r="BE346" s="1"/>
  <c r="BI345"/>
  <c r="BH345"/>
  <c r="BG345"/>
  <c r="BF345"/>
  <c r="T345"/>
  <c r="R345"/>
  <c r="P345"/>
  <c r="BK345"/>
  <c r="J345"/>
  <c r="BE345" s="1"/>
  <c r="BI344"/>
  <c r="BH344"/>
  <c r="BG344"/>
  <c r="BF344"/>
  <c r="BE344"/>
  <c r="T344"/>
  <c r="T343" s="1"/>
  <c r="R344"/>
  <c r="R343" s="1"/>
  <c r="P344"/>
  <c r="P343" s="1"/>
  <c r="BK344"/>
  <c r="BK343" s="1"/>
  <c r="J343" s="1"/>
  <c r="J87" s="1"/>
  <c r="J344"/>
  <c r="BI342"/>
  <c r="BH342"/>
  <c r="BG342"/>
  <c r="BF342"/>
  <c r="T342"/>
  <c r="R342"/>
  <c r="P342"/>
  <c r="BK342"/>
  <c r="J342"/>
  <c r="BE342" s="1"/>
  <c r="BI341"/>
  <c r="BH341"/>
  <c r="BG341"/>
  <c r="BF341"/>
  <c r="T341"/>
  <c r="R341"/>
  <c r="P341"/>
  <c r="BK341"/>
  <c r="J341"/>
  <c r="BE341" s="1"/>
  <c r="BI340"/>
  <c r="BH340"/>
  <c r="BG340"/>
  <c r="BF340"/>
  <c r="BE340"/>
  <c r="T340"/>
  <c r="R340"/>
  <c r="P340"/>
  <c r="BK340"/>
  <c r="J340"/>
  <c r="BI339"/>
  <c r="BH339"/>
  <c r="BG339"/>
  <c r="BF339"/>
  <c r="BE339"/>
  <c r="T339"/>
  <c r="R339"/>
  <c r="P339"/>
  <c r="BK339"/>
  <c r="J339"/>
  <c r="BI338"/>
  <c r="BH338"/>
  <c r="BG338"/>
  <c r="BF338"/>
  <c r="BE338"/>
  <c r="T338"/>
  <c r="R338"/>
  <c r="P338"/>
  <c r="BK338"/>
  <c r="J338"/>
  <c r="BI337"/>
  <c r="BH337"/>
  <c r="BG337"/>
  <c r="BF337"/>
  <c r="BE337"/>
  <c r="T337"/>
  <c r="T336" s="1"/>
  <c r="R337"/>
  <c r="R336" s="1"/>
  <c r="P337"/>
  <c r="P336" s="1"/>
  <c r="BK337"/>
  <c r="BK336" s="1"/>
  <c r="J336" s="1"/>
  <c r="J86" s="1"/>
  <c r="J337"/>
  <c r="BI335"/>
  <c r="BH335"/>
  <c r="BG335"/>
  <c r="BF335"/>
  <c r="T335"/>
  <c r="R335"/>
  <c r="P335"/>
  <c r="BK335"/>
  <c r="J335"/>
  <c r="BE335" s="1"/>
  <c r="BI334"/>
  <c r="BH334"/>
  <c r="BG334"/>
  <c r="BF334"/>
  <c r="T334"/>
  <c r="R334"/>
  <c r="P334"/>
  <c r="BK334"/>
  <c r="J334"/>
  <c r="BE334" s="1"/>
  <c r="BI333"/>
  <c r="BH333"/>
  <c r="BG333"/>
  <c r="BF333"/>
  <c r="T333"/>
  <c r="R333"/>
  <c r="P333"/>
  <c r="BK333"/>
  <c r="J333"/>
  <c r="BE333" s="1"/>
  <c r="BI332"/>
  <c r="BH332"/>
  <c r="BG332"/>
  <c r="BF332"/>
  <c r="T332"/>
  <c r="R332"/>
  <c r="P332"/>
  <c r="BK332"/>
  <c r="J332"/>
  <c r="BE332" s="1"/>
  <c r="BI331"/>
  <c r="BH331"/>
  <c r="BG331"/>
  <c r="BF331"/>
  <c r="BE331"/>
  <c r="T331"/>
  <c r="R331"/>
  <c r="P331"/>
  <c r="BK331"/>
  <c r="J331"/>
  <c r="BI330"/>
  <c r="BH330"/>
  <c r="BG330"/>
  <c r="BF330"/>
  <c r="BE330"/>
  <c r="T330"/>
  <c r="T329" s="1"/>
  <c r="R330"/>
  <c r="R329" s="1"/>
  <c r="P330"/>
  <c r="P329" s="1"/>
  <c r="BK330"/>
  <c r="BK329" s="1"/>
  <c r="J329" s="1"/>
  <c r="J85" s="1"/>
  <c r="J330"/>
  <c r="BI328"/>
  <c r="BH328"/>
  <c r="BG328"/>
  <c r="BF328"/>
  <c r="T328"/>
  <c r="R328"/>
  <c r="P328"/>
  <c r="BK328"/>
  <c r="J328"/>
  <c r="BE328" s="1"/>
  <c r="BI327"/>
  <c r="BH327"/>
  <c r="BG327"/>
  <c r="BF327"/>
  <c r="BE327"/>
  <c r="T327"/>
  <c r="R327"/>
  <c r="P327"/>
  <c r="BK327"/>
  <c r="J327"/>
  <c r="BI326"/>
  <c r="BH326"/>
  <c r="BG326"/>
  <c r="BF326"/>
  <c r="BE326"/>
  <c r="T326"/>
  <c r="R326"/>
  <c r="P326"/>
  <c r="BK326"/>
  <c r="J326"/>
  <c r="BI325"/>
  <c r="BH325"/>
  <c r="BG325"/>
  <c r="BF325"/>
  <c r="BE325"/>
  <c r="T325"/>
  <c r="R325"/>
  <c r="P325"/>
  <c r="BK325"/>
  <c r="J325"/>
  <c r="BI324"/>
  <c r="BH324"/>
  <c r="BG324"/>
  <c r="BF324"/>
  <c r="BE324"/>
  <c r="T324"/>
  <c r="T323" s="1"/>
  <c r="R324"/>
  <c r="R323" s="1"/>
  <c r="P324"/>
  <c r="P323" s="1"/>
  <c r="BK324"/>
  <c r="BK323" s="1"/>
  <c r="J323" s="1"/>
  <c r="J84" s="1"/>
  <c r="J324"/>
  <c r="BI322"/>
  <c r="BH322"/>
  <c r="BG322"/>
  <c r="BF322"/>
  <c r="T322"/>
  <c r="R322"/>
  <c r="P322"/>
  <c r="BK322"/>
  <c r="J322"/>
  <c r="BE322" s="1"/>
  <c r="BI321"/>
  <c r="BH321"/>
  <c r="BG321"/>
  <c r="BF321"/>
  <c r="T321"/>
  <c r="R321"/>
  <c r="P321"/>
  <c r="BK321"/>
  <c r="J321"/>
  <c r="BE321" s="1"/>
  <c r="BI320"/>
  <c r="BH320"/>
  <c r="BG320"/>
  <c r="BF320"/>
  <c r="T320"/>
  <c r="R320"/>
  <c r="P320"/>
  <c r="BK320"/>
  <c r="J320"/>
  <c r="BE320" s="1"/>
  <c r="BI319"/>
  <c r="BH319"/>
  <c r="BG319"/>
  <c r="BF319"/>
  <c r="BE319"/>
  <c r="T319"/>
  <c r="R319"/>
  <c r="P319"/>
  <c r="BK319"/>
  <c r="J319"/>
  <c r="BI318"/>
  <c r="BH318"/>
  <c r="BG318"/>
  <c r="BF318"/>
  <c r="BE318"/>
  <c r="T318"/>
  <c r="R318"/>
  <c r="P318"/>
  <c r="BK318"/>
  <c r="J318"/>
  <c r="BI317"/>
  <c r="BH317"/>
  <c r="BG317"/>
  <c r="BF317"/>
  <c r="BE317"/>
  <c r="T317"/>
  <c r="R317"/>
  <c r="P317"/>
  <c r="BK317"/>
  <c r="J317"/>
  <c r="BI316"/>
  <c r="BH316"/>
  <c r="BG316"/>
  <c r="BF316"/>
  <c r="BE316"/>
  <c r="T316"/>
  <c r="T315" s="1"/>
  <c r="R316"/>
  <c r="R315" s="1"/>
  <c r="P316"/>
  <c r="P315" s="1"/>
  <c r="BK316"/>
  <c r="BK315" s="1"/>
  <c r="J315" s="1"/>
  <c r="J83" s="1"/>
  <c r="J316"/>
  <c r="BI314"/>
  <c r="BH314"/>
  <c r="BG314"/>
  <c r="BF314"/>
  <c r="T314"/>
  <c r="R314"/>
  <c r="P314"/>
  <c r="BK314"/>
  <c r="J314"/>
  <c r="BE314" s="1"/>
  <c r="BI313"/>
  <c r="BH313"/>
  <c r="BG313"/>
  <c r="BF313"/>
  <c r="T313"/>
  <c r="R313"/>
  <c r="P313"/>
  <c r="BK313"/>
  <c r="J313"/>
  <c r="BE313" s="1"/>
  <c r="BI312"/>
  <c r="BH312"/>
  <c r="BG312"/>
  <c r="BF312"/>
  <c r="T312"/>
  <c r="R312"/>
  <c r="P312"/>
  <c r="BK312"/>
  <c r="J312"/>
  <c r="BE312" s="1"/>
  <c r="BI311"/>
  <c r="BH311"/>
  <c r="BG311"/>
  <c r="BF311"/>
  <c r="BE311"/>
  <c r="T311"/>
  <c r="T310" s="1"/>
  <c r="R311"/>
  <c r="R310" s="1"/>
  <c r="P311"/>
  <c r="P310" s="1"/>
  <c r="BK311"/>
  <c r="BK310" s="1"/>
  <c r="J310" s="1"/>
  <c r="J82" s="1"/>
  <c r="J311"/>
  <c r="BI309"/>
  <c r="BH309"/>
  <c r="BG309"/>
  <c r="BF309"/>
  <c r="T309"/>
  <c r="R309"/>
  <c r="P309"/>
  <c r="BK309"/>
  <c r="J309"/>
  <c r="BE309" s="1"/>
  <c r="BI308"/>
  <c r="BH308"/>
  <c r="BG308"/>
  <c r="BF308"/>
  <c r="T308"/>
  <c r="R308"/>
  <c r="P308"/>
  <c r="BK308"/>
  <c r="J308"/>
  <c r="BE308" s="1"/>
  <c r="BI307"/>
  <c r="BH307"/>
  <c r="BG307"/>
  <c r="BF307"/>
  <c r="BE307"/>
  <c r="T307"/>
  <c r="R307"/>
  <c r="P307"/>
  <c r="BK307"/>
  <c r="J307"/>
  <c r="BI306"/>
  <c r="BH306"/>
  <c r="BG306"/>
  <c r="BF306"/>
  <c r="BE306"/>
  <c r="T306"/>
  <c r="R306"/>
  <c r="P306"/>
  <c r="BK306"/>
  <c r="J306"/>
  <c r="BI305"/>
  <c r="BH305"/>
  <c r="BG305"/>
  <c r="BF305"/>
  <c r="BE305"/>
  <c r="T305"/>
  <c r="T304" s="1"/>
  <c r="R305"/>
  <c r="R304" s="1"/>
  <c r="P305"/>
  <c r="P304" s="1"/>
  <c r="BK305"/>
  <c r="BK304" s="1"/>
  <c r="J304" s="1"/>
  <c r="J81" s="1"/>
  <c r="J305"/>
  <c r="BI303"/>
  <c r="BH303"/>
  <c r="BG303"/>
  <c r="BF303"/>
  <c r="T303"/>
  <c r="R303"/>
  <c r="P303"/>
  <c r="BK303"/>
  <c r="J303"/>
  <c r="BE303" s="1"/>
  <c r="BI302"/>
  <c r="BH302"/>
  <c r="BG302"/>
  <c r="BF302"/>
  <c r="T302"/>
  <c r="T301" s="1"/>
  <c r="R302"/>
  <c r="R301" s="1"/>
  <c r="P302"/>
  <c r="P301" s="1"/>
  <c r="BK302"/>
  <c r="BK301" s="1"/>
  <c r="J301" s="1"/>
  <c r="J80" s="1"/>
  <c r="J302"/>
  <c r="BE302" s="1"/>
  <c r="BI300"/>
  <c r="BH300"/>
  <c r="BG300"/>
  <c r="BF300"/>
  <c r="BE300"/>
  <c r="T300"/>
  <c r="R300"/>
  <c r="P300"/>
  <c r="BK300"/>
  <c r="J300"/>
  <c r="BI299"/>
  <c r="BH299"/>
  <c r="BG299"/>
  <c r="BF299"/>
  <c r="BE299"/>
  <c r="T299"/>
  <c r="R299"/>
  <c r="P299"/>
  <c r="BK299"/>
  <c r="J299"/>
  <c r="BI298"/>
  <c r="BH298"/>
  <c r="BG298"/>
  <c r="BF298"/>
  <c r="BE298"/>
  <c r="T298"/>
  <c r="R298"/>
  <c r="P298"/>
  <c r="BK298"/>
  <c r="J298"/>
  <c r="BI297"/>
  <c r="BH297"/>
  <c r="BG297"/>
  <c r="BF297"/>
  <c r="BE297"/>
  <c r="T297"/>
  <c r="R297"/>
  <c r="P297"/>
  <c r="BK297"/>
  <c r="J297"/>
  <c r="BI296"/>
  <c r="BH296"/>
  <c r="BG296"/>
  <c r="BF296"/>
  <c r="BE296"/>
  <c r="T296"/>
  <c r="R296"/>
  <c r="P296"/>
  <c r="BK296"/>
  <c r="J296"/>
  <c r="BI295"/>
  <c r="BH295"/>
  <c r="BG295"/>
  <c r="BF295"/>
  <c r="BE295"/>
  <c r="T295"/>
  <c r="R295"/>
  <c r="P295"/>
  <c r="BK295"/>
  <c r="J295"/>
  <c r="BI294"/>
  <c r="BH294"/>
  <c r="BG294"/>
  <c r="BF294"/>
  <c r="BE294"/>
  <c r="T294"/>
  <c r="T293" s="1"/>
  <c r="R294"/>
  <c r="R293" s="1"/>
  <c r="P294"/>
  <c r="P293" s="1"/>
  <c r="BK294"/>
  <c r="BK293" s="1"/>
  <c r="J293" s="1"/>
  <c r="J79" s="1"/>
  <c r="J294"/>
  <c r="BI292"/>
  <c r="BH292"/>
  <c r="BG292"/>
  <c r="BF292"/>
  <c r="T292"/>
  <c r="R292"/>
  <c r="P292"/>
  <c r="BK292"/>
  <c r="J292"/>
  <c r="BE292" s="1"/>
  <c r="BI291"/>
  <c r="BH291"/>
  <c r="BG291"/>
  <c r="BF291"/>
  <c r="T291"/>
  <c r="R291"/>
  <c r="P291"/>
  <c r="BK291"/>
  <c r="J291"/>
  <c r="BE291" s="1"/>
  <c r="BI290"/>
  <c r="BH290"/>
  <c r="BG290"/>
  <c r="BF290"/>
  <c r="T290"/>
  <c r="R290"/>
  <c r="P290"/>
  <c r="BK290"/>
  <c r="J290"/>
  <c r="BE290" s="1"/>
  <c r="BI289"/>
  <c r="BH289"/>
  <c r="BG289"/>
  <c r="BF289"/>
  <c r="T289"/>
  <c r="R289"/>
  <c r="P289"/>
  <c r="BK289"/>
  <c r="J289"/>
  <c r="BE289" s="1"/>
  <c r="BI288"/>
  <c r="BH288"/>
  <c r="BG288"/>
  <c r="BF288"/>
  <c r="T288"/>
  <c r="R288"/>
  <c r="P288"/>
  <c r="BK288"/>
  <c r="J288"/>
  <c r="BE288" s="1"/>
  <c r="BI287"/>
  <c r="BH287"/>
  <c r="BG287"/>
  <c r="BF287"/>
  <c r="T287"/>
  <c r="T286" s="1"/>
  <c r="R287"/>
  <c r="R286" s="1"/>
  <c r="P287"/>
  <c r="P286" s="1"/>
  <c r="BK287"/>
  <c r="BK286" s="1"/>
  <c r="J286" s="1"/>
  <c r="J78" s="1"/>
  <c r="J287"/>
  <c r="BE287" s="1"/>
  <c r="BI285"/>
  <c r="BH285"/>
  <c r="BG285"/>
  <c r="BF285"/>
  <c r="BE285"/>
  <c r="T285"/>
  <c r="R285"/>
  <c r="P285"/>
  <c r="BK285"/>
  <c r="J285"/>
  <c r="BI284"/>
  <c r="BH284"/>
  <c r="BG284"/>
  <c r="BF284"/>
  <c r="BE284"/>
  <c r="T284"/>
  <c r="R284"/>
  <c r="P284"/>
  <c r="BK284"/>
  <c r="J284"/>
  <c r="BI283"/>
  <c r="BH283"/>
  <c r="BG283"/>
  <c r="BF283"/>
  <c r="BE283"/>
  <c r="T283"/>
  <c r="R283"/>
  <c r="P283"/>
  <c r="BK283"/>
  <c r="J283"/>
  <c r="BI282"/>
  <c r="BH282"/>
  <c r="BG282"/>
  <c r="BF282"/>
  <c r="BE282"/>
  <c r="T282"/>
  <c r="R282"/>
  <c r="P282"/>
  <c r="BK282"/>
  <c r="J282"/>
  <c r="BI281"/>
  <c r="BH281"/>
  <c r="BG281"/>
  <c r="BF281"/>
  <c r="BE281"/>
  <c r="T281"/>
  <c r="R281"/>
  <c r="P281"/>
  <c r="BK281"/>
  <c r="J281"/>
  <c r="BI280"/>
  <c r="BH280"/>
  <c r="BG280"/>
  <c r="BF280"/>
  <c r="BE280"/>
  <c r="T280"/>
  <c r="T279" s="1"/>
  <c r="R280"/>
  <c r="R279" s="1"/>
  <c r="P280"/>
  <c r="P279" s="1"/>
  <c r="BK280"/>
  <c r="BK279" s="1"/>
  <c r="J279" s="1"/>
  <c r="J77" s="1"/>
  <c r="J280"/>
  <c r="BI278"/>
  <c r="BH278"/>
  <c r="BG278"/>
  <c r="BF278"/>
  <c r="T278"/>
  <c r="R278"/>
  <c r="P278"/>
  <c r="BK278"/>
  <c r="J278"/>
  <c r="BE278" s="1"/>
  <c r="BI277"/>
  <c r="BH277"/>
  <c r="BG277"/>
  <c r="BF277"/>
  <c r="T277"/>
  <c r="R277"/>
  <c r="P277"/>
  <c r="BK277"/>
  <c r="J277"/>
  <c r="BE277" s="1"/>
  <c r="BI276"/>
  <c r="BH276"/>
  <c r="BG276"/>
  <c r="BF276"/>
  <c r="T276"/>
  <c r="R276"/>
  <c r="P276"/>
  <c r="BK276"/>
  <c r="J276"/>
  <c r="BE276" s="1"/>
  <c r="BI275"/>
  <c r="BH275"/>
  <c r="BG275"/>
  <c r="BF275"/>
  <c r="T275"/>
  <c r="R275"/>
  <c r="P275"/>
  <c r="BK275"/>
  <c r="J275"/>
  <c r="BE275" s="1"/>
  <c r="BI274"/>
  <c r="BH274"/>
  <c r="BG274"/>
  <c r="BF274"/>
  <c r="T274"/>
  <c r="R274"/>
  <c r="P274"/>
  <c r="BK274"/>
  <c r="J274"/>
  <c r="BE274" s="1"/>
  <c r="BI273"/>
  <c r="BH273"/>
  <c r="BG273"/>
  <c r="BF273"/>
  <c r="T273"/>
  <c r="T272" s="1"/>
  <c r="R273"/>
  <c r="R272" s="1"/>
  <c r="P273"/>
  <c r="P272" s="1"/>
  <c r="BK273"/>
  <c r="BK272" s="1"/>
  <c r="J272" s="1"/>
  <c r="J76" s="1"/>
  <c r="J273"/>
  <c r="BE273" s="1"/>
  <c r="BI271"/>
  <c r="BH271"/>
  <c r="BG271"/>
  <c r="BF271"/>
  <c r="T271"/>
  <c r="R271"/>
  <c r="P271"/>
  <c r="BK271"/>
  <c r="J271"/>
  <c r="BE271" s="1"/>
  <c r="BI270"/>
  <c r="BH270"/>
  <c r="BG270"/>
  <c r="BF270"/>
  <c r="BE270"/>
  <c r="T270"/>
  <c r="R270"/>
  <c r="P270"/>
  <c r="BK270"/>
  <c r="J270"/>
  <c r="BI269"/>
  <c r="BH269"/>
  <c r="BG269"/>
  <c r="BF269"/>
  <c r="BE269"/>
  <c r="T269"/>
  <c r="R269"/>
  <c r="P269"/>
  <c r="BK269"/>
  <c r="J269"/>
  <c r="BI268"/>
  <c r="BH268"/>
  <c r="BG268"/>
  <c r="BF268"/>
  <c r="BE268"/>
  <c r="T268"/>
  <c r="R268"/>
  <c r="P268"/>
  <c r="BK268"/>
  <c r="J268"/>
  <c r="BI267"/>
  <c r="BH267"/>
  <c r="BG267"/>
  <c r="BF267"/>
  <c r="BE267"/>
  <c r="T267"/>
  <c r="R267"/>
  <c r="P267"/>
  <c r="BK267"/>
  <c r="J267"/>
  <c r="BI266"/>
  <c r="BH266"/>
  <c r="BG266"/>
  <c r="BF266"/>
  <c r="BE266"/>
  <c r="T266"/>
  <c r="R266"/>
  <c r="P266"/>
  <c r="BK266"/>
  <c r="J266"/>
  <c r="BI265"/>
  <c r="BH265"/>
  <c r="BG265"/>
  <c r="BF265"/>
  <c r="BE265"/>
  <c r="T265"/>
  <c r="T264" s="1"/>
  <c r="R265"/>
  <c r="R264" s="1"/>
  <c r="P265"/>
  <c r="P264" s="1"/>
  <c r="BK265"/>
  <c r="BK264" s="1"/>
  <c r="J264" s="1"/>
  <c r="J75" s="1"/>
  <c r="J265"/>
  <c r="BI263"/>
  <c r="BH263"/>
  <c r="BG263"/>
  <c r="BF263"/>
  <c r="T263"/>
  <c r="R263"/>
  <c r="P263"/>
  <c r="BK263"/>
  <c r="J263"/>
  <c r="BE263" s="1"/>
  <c r="BI262"/>
  <c r="BH262"/>
  <c r="BG262"/>
  <c r="BF262"/>
  <c r="T262"/>
  <c r="R262"/>
  <c r="P262"/>
  <c r="BK262"/>
  <c r="J262"/>
  <c r="BE262" s="1"/>
  <c r="BI261"/>
  <c r="BH261"/>
  <c r="BG261"/>
  <c r="BF261"/>
  <c r="T261"/>
  <c r="R261"/>
  <c r="P261"/>
  <c r="BK261"/>
  <c r="J261"/>
  <c r="BE261" s="1"/>
  <c r="BI260"/>
  <c r="BH260"/>
  <c r="BG260"/>
  <c r="BF260"/>
  <c r="T260"/>
  <c r="R260"/>
  <c r="P260"/>
  <c r="BK260"/>
  <c r="J260"/>
  <c r="BE260" s="1"/>
  <c r="BI259"/>
  <c r="BH259"/>
  <c r="BG259"/>
  <c r="BF259"/>
  <c r="T259"/>
  <c r="R259"/>
  <c r="P259"/>
  <c r="BK259"/>
  <c r="J259"/>
  <c r="BE259" s="1"/>
  <c r="BI258"/>
  <c r="BH258"/>
  <c r="BG258"/>
  <c r="BF258"/>
  <c r="BE258"/>
  <c r="T258"/>
  <c r="R258"/>
  <c r="P258"/>
  <c r="BK258"/>
  <c r="J258"/>
  <c r="BI257"/>
  <c r="BH257"/>
  <c r="BG257"/>
  <c r="BF257"/>
  <c r="BE257"/>
  <c r="T257"/>
  <c r="T256" s="1"/>
  <c r="R257"/>
  <c r="R256" s="1"/>
  <c r="P257"/>
  <c r="P256" s="1"/>
  <c r="BK257"/>
  <c r="BK256" s="1"/>
  <c r="J256" s="1"/>
  <c r="J74" s="1"/>
  <c r="J257"/>
  <c r="BI255"/>
  <c r="BH255"/>
  <c r="BG255"/>
  <c r="BF255"/>
  <c r="T255"/>
  <c r="R255"/>
  <c r="P255"/>
  <c r="BK255"/>
  <c r="J255"/>
  <c r="BE255" s="1"/>
  <c r="BI254"/>
  <c r="BH254"/>
  <c r="BG254"/>
  <c r="BF254"/>
  <c r="T254"/>
  <c r="R254"/>
  <c r="P254"/>
  <c r="BK254"/>
  <c r="J254"/>
  <c r="BE254" s="1"/>
  <c r="BI253"/>
  <c r="BH253"/>
  <c r="BG253"/>
  <c r="BF253"/>
  <c r="T253"/>
  <c r="R253"/>
  <c r="P253"/>
  <c r="BK253"/>
  <c r="J253"/>
  <c r="BE253" s="1"/>
  <c r="BI252"/>
  <c r="BH252"/>
  <c r="BG252"/>
  <c r="BF252"/>
  <c r="BE252"/>
  <c r="T252"/>
  <c r="R252"/>
  <c r="P252"/>
  <c r="BK252"/>
  <c r="J252"/>
  <c r="BI251"/>
  <c r="BH251"/>
  <c r="BG251"/>
  <c r="BF251"/>
  <c r="BE251"/>
  <c r="T251"/>
  <c r="R251"/>
  <c r="P251"/>
  <c r="BK251"/>
  <c r="J251"/>
  <c r="BI250"/>
  <c r="BH250"/>
  <c r="BG250"/>
  <c r="BF250"/>
  <c r="BE250"/>
  <c r="T250"/>
  <c r="R250"/>
  <c r="P250"/>
  <c r="BK250"/>
  <c r="J250"/>
  <c r="BI249"/>
  <c r="BH249"/>
  <c r="BG249"/>
  <c r="BF249"/>
  <c r="BE249"/>
  <c r="T249"/>
  <c r="T248" s="1"/>
  <c r="R249"/>
  <c r="R248" s="1"/>
  <c r="P249"/>
  <c r="P248" s="1"/>
  <c r="BK249"/>
  <c r="BK248" s="1"/>
  <c r="J248" s="1"/>
  <c r="J73" s="1"/>
  <c r="J249"/>
  <c r="BI247"/>
  <c r="BH247"/>
  <c r="BG247"/>
  <c r="BF247"/>
  <c r="T247"/>
  <c r="R247"/>
  <c r="P247"/>
  <c r="BK247"/>
  <c r="J247"/>
  <c r="BE247" s="1"/>
  <c r="BI246"/>
  <c r="BH246"/>
  <c r="BG246"/>
  <c r="BF246"/>
  <c r="T246"/>
  <c r="R246"/>
  <c r="P246"/>
  <c r="BK246"/>
  <c r="J246"/>
  <c r="BE246" s="1"/>
  <c r="BI245"/>
  <c r="BH245"/>
  <c r="BG245"/>
  <c r="BF245"/>
  <c r="T245"/>
  <c r="R245"/>
  <c r="P245"/>
  <c r="BK245"/>
  <c r="J245"/>
  <c r="BE245" s="1"/>
  <c r="BI244"/>
  <c r="BH244"/>
  <c r="BG244"/>
  <c r="BF244"/>
  <c r="T244"/>
  <c r="R244"/>
  <c r="P244"/>
  <c r="BK244"/>
  <c r="J244"/>
  <c r="BE244" s="1"/>
  <c r="BI243"/>
  <c r="BH243"/>
  <c r="BG243"/>
  <c r="BF243"/>
  <c r="BE243"/>
  <c r="T243"/>
  <c r="R243"/>
  <c r="P243"/>
  <c r="BK243"/>
  <c r="J243"/>
  <c r="BI242"/>
  <c r="BH242"/>
  <c r="BG242"/>
  <c r="BF242"/>
  <c r="BE242"/>
  <c r="T242"/>
  <c r="R242"/>
  <c r="P242"/>
  <c r="BK242"/>
  <c r="J242"/>
  <c r="BI241"/>
  <c r="BH241"/>
  <c r="BG241"/>
  <c r="BF241"/>
  <c r="BE241"/>
  <c r="T241"/>
  <c r="T240" s="1"/>
  <c r="R241"/>
  <c r="R240" s="1"/>
  <c r="P241"/>
  <c r="P240" s="1"/>
  <c r="BK241"/>
  <c r="BK240" s="1"/>
  <c r="J240" s="1"/>
  <c r="J72" s="1"/>
  <c r="J241"/>
  <c r="BI238"/>
  <c r="BH238"/>
  <c r="BG238"/>
  <c r="BF238"/>
  <c r="T238"/>
  <c r="R238"/>
  <c r="P238"/>
  <c r="BK238"/>
  <c r="J238"/>
  <c r="BE238" s="1"/>
  <c r="BI237"/>
  <c r="BH237"/>
  <c r="BG237"/>
  <c r="BF237"/>
  <c r="T237"/>
  <c r="T236" s="1"/>
  <c r="R237"/>
  <c r="R236" s="1"/>
  <c r="P237"/>
  <c r="P236" s="1"/>
  <c r="BK237"/>
  <c r="BK236" s="1"/>
  <c r="J236" s="1"/>
  <c r="J71" s="1"/>
  <c r="J237"/>
  <c r="BE237" s="1"/>
  <c r="BI235"/>
  <c r="BH235"/>
  <c r="BG235"/>
  <c r="BF235"/>
  <c r="T235"/>
  <c r="R235"/>
  <c r="P235"/>
  <c r="BK235"/>
  <c r="J235"/>
  <c r="BE235" s="1"/>
  <c r="BI234"/>
  <c r="BH234"/>
  <c r="BG234"/>
  <c r="BF234"/>
  <c r="BE234"/>
  <c r="T234"/>
  <c r="R234"/>
  <c r="P234"/>
  <c r="BK234"/>
  <c r="J234"/>
  <c r="BI233"/>
  <c r="BH233"/>
  <c r="BG233"/>
  <c r="BF233"/>
  <c r="BE233"/>
  <c r="T233"/>
  <c r="R233"/>
  <c r="P233"/>
  <c r="BK233"/>
  <c r="J233"/>
  <c r="BI232"/>
  <c r="BH232"/>
  <c r="BG232"/>
  <c r="BF232"/>
  <c r="BE232"/>
  <c r="T232"/>
  <c r="R232"/>
  <c r="P232"/>
  <c r="BK232"/>
  <c r="J232"/>
  <c r="BI231"/>
  <c r="BH231"/>
  <c r="BG231"/>
  <c r="BF231"/>
  <c r="BE231"/>
  <c r="T231"/>
  <c r="R231"/>
  <c r="P231"/>
  <c r="BK231"/>
  <c r="J231"/>
  <c r="BI230"/>
  <c r="BH230"/>
  <c r="BG230"/>
  <c r="BF230"/>
  <c r="BE230"/>
  <c r="T230"/>
  <c r="R230"/>
  <c r="P230"/>
  <c r="BK230"/>
  <c r="J230"/>
  <c r="BI229"/>
  <c r="BH229"/>
  <c r="BG229"/>
  <c r="BF229"/>
  <c r="BE229"/>
  <c r="T229"/>
  <c r="T228" s="1"/>
  <c r="R229"/>
  <c r="R228" s="1"/>
  <c r="P229"/>
  <c r="P228" s="1"/>
  <c r="BK229"/>
  <c r="BK228" s="1"/>
  <c r="J228" s="1"/>
  <c r="J70" s="1"/>
  <c r="J229"/>
  <c r="BI227"/>
  <c r="BH227"/>
  <c r="BG227"/>
  <c r="BF227"/>
  <c r="T227"/>
  <c r="T226" s="1"/>
  <c r="R227"/>
  <c r="R226" s="1"/>
  <c r="P227"/>
  <c r="P226" s="1"/>
  <c r="BK227"/>
  <c r="BK226" s="1"/>
  <c r="J226" s="1"/>
  <c r="J69" s="1"/>
  <c r="J227"/>
  <c r="BE227" s="1"/>
  <c r="BI225"/>
  <c r="BH225"/>
  <c r="BG225"/>
  <c r="BF225"/>
  <c r="BE225"/>
  <c r="T225"/>
  <c r="T224" s="1"/>
  <c r="R225"/>
  <c r="R224" s="1"/>
  <c r="P225"/>
  <c r="P224" s="1"/>
  <c r="BK225"/>
  <c r="BK224" s="1"/>
  <c r="J224" s="1"/>
  <c r="J68" s="1"/>
  <c r="J225"/>
  <c r="BI223"/>
  <c r="BH223"/>
  <c r="BG223"/>
  <c r="BF223"/>
  <c r="T223"/>
  <c r="R223"/>
  <c r="P223"/>
  <c r="BK223"/>
  <c r="J223"/>
  <c r="BE223" s="1"/>
  <c r="BI222"/>
  <c r="BH222"/>
  <c r="BG222"/>
  <c r="BF222"/>
  <c r="T222"/>
  <c r="R222"/>
  <c r="P222"/>
  <c r="BK222"/>
  <c r="J222"/>
  <c r="BE222" s="1"/>
  <c r="BI221"/>
  <c r="BH221"/>
  <c r="BG221"/>
  <c r="BF221"/>
  <c r="T221"/>
  <c r="R221"/>
  <c r="P221"/>
  <c r="BK221"/>
  <c r="J221"/>
  <c r="BE221" s="1"/>
  <c r="BI220"/>
  <c r="BH220"/>
  <c r="BG220"/>
  <c r="BF220"/>
  <c r="T220"/>
  <c r="R220"/>
  <c r="P220"/>
  <c r="BK220"/>
  <c r="J220"/>
  <c r="BE220" s="1"/>
  <c r="BI219"/>
  <c r="BH219"/>
  <c r="BG219"/>
  <c r="BF219"/>
  <c r="T219"/>
  <c r="R219"/>
  <c r="P219"/>
  <c r="BK219"/>
  <c r="J219"/>
  <c r="BE219" s="1"/>
  <c r="BI218"/>
  <c r="BH218"/>
  <c r="BG218"/>
  <c r="BF218"/>
  <c r="T218"/>
  <c r="R218"/>
  <c r="P218"/>
  <c r="BK218"/>
  <c r="J218"/>
  <c r="BE218" s="1"/>
  <c r="BI217"/>
  <c r="BH217"/>
  <c r="BG217"/>
  <c r="BF217"/>
  <c r="BE217"/>
  <c r="T217"/>
  <c r="R217"/>
  <c r="P217"/>
  <c r="BK217"/>
  <c r="J217"/>
  <c r="BI216"/>
  <c r="BH216"/>
  <c r="BG216"/>
  <c r="BF216"/>
  <c r="BE216"/>
  <c r="T216"/>
  <c r="T215" s="1"/>
  <c r="R216"/>
  <c r="R215" s="1"/>
  <c r="P216"/>
  <c r="P215" s="1"/>
  <c r="BK216"/>
  <c r="BK215" s="1"/>
  <c r="J215" s="1"/>
  <c r="J67" s="1"/>
  <c r="J216"/>
  <c r="BI214"/>
  <c r="BH214"/>
  <c r="BG214"/>
  <c r="BF214"/>
  <c r="T214"/>
  <c r="R214"/>
  <c r="P214"/>
  <c r="BK214"/>
  <c r="J214"/>
  <c r="BE214" s="1"/>
  <c r="BI213"/>
  <c r="BH213"/>
  <c r="BG213"/>
  <c r="BF213"/>
  <c r="T213"/>
  <c r="R213"/>
  <c r="P213"/>
  <c r="BK213"/>
  <c r="J213"/>
  <c r="BE213" s="1"/>
  <c r="BI212"/>
  <c r="BH212"/>
  <c r="BG212"/>
  <c r="BF212"/>
  <c r="T212"/>
  <c r="R212"/>
  <c r="P212"/>
  <c r="BK212"/>
  <c r="J212"/>
  <c r="BE212" s="1"/>
  <c r="BI211"/>
  <c r="BH211"/>
  <c r="BG211"/>
  <c r="BF211"/>
  <c r="BE211"/>
  <c r="T211"/>
  <c r="R211"/>
  <c r="P211"/>
  <c r="BK211"/>
  <c r="J211"/>
  <c r="BI210"/>
  <c r="BH210"/>
  <c r="BG210"/>
  <c r="BF210"/>
  <c r="BE210"/>
  <c r="T210"/>
  <c r="R210"/>
  <c r="P210"/>
  <c r="BK210"/>
  <c r="J210"/>
  <c r="BI209"/>
  <c r="BH209"/>
  <c r="BG209"/>
  <c r="BF209"/>
  <c r="BE209"/>
  <c r="T209"/>
  <c r="R209"/>
  <c r="P209"/>
  <c r="BK209"/>
  <c r="J209"/>
  <c r="BI208"/>
  <c r="BH208"/>
  <c r="BG208"/>
  <c r="BF208"/>
  <c r="BE208"/>
  <c r="T208"/>
  <c r="R208"/>
  <c r="P208"/>
  <c r="BK208"/>
  <c r="J208"/>
  <c r="BI207"/>
  <c r="BH207"/>
  <c r="BG207"/>
  <c r="BF207"/>
  <c r="BE207"/>
  <c r="T207"/>
  <c r="T206" s="1"/>
  <c r="R207"/>
  <c r="R206" s="1"/>
  <c r="P207"/>
  <c r="P206" s="1"/>
  <c r="BK207"/>
  <c r="BK206" s="1"/>
  <c r="J206" s="1"/>
  <c r="J66" s="1"/>
  <c r="J207"/>
  <c r="BI205"/>
  <c r="BH205"/>
  <c r="BG205"/>
  <c r="BF205"/>
  <c r="T205"/>
  <c r="R205"/>
  <c r="P205"/>
  <c r="BK205"/>
  <c r="J205"/>
  <c r="BE205" s="1"/>
  <c r="BI204"/>
  <c r="BH204"/>
  <c r="BG204"/>
  <c r="BF204"/>
  <c r="T204"/>
  <c r="R204"/>
  <c r="P204"/>
  <c r="BK204"/>
  <c r="J204"/>
  <c r="BE204" s="1"/>
  <c r="BI203"/>
  <c r="BH203"/>
  <c r="BG203"/>
  <c r="BF203"/>
  <c r="T203"/>
  <c r="R203"/>
  <c r="P203"/>
  <c r="BK203"/>
  <c r="J203"/>
  <c r="BE203" s="1"/>
  <c r="BI202"/>
  <c r="BH202"/>
  <c r="BG202"/>
  <c r="BF202"/>
  <c r="T202"/>
  <c r="R202"/>
  <c r="P202"/>
  <c r="BK202"/>
  <c r="J202"/>
  <c r="BE202" s="1"/>
  <c r="BI201"/>
  <c r="BH201"/>
  <c r="BG201"/>
  <c r="BF201"/>
  <c r="T201"/>
  <c r="R201"/>
  <c r="P201"/>
  <c r="BK201"/>
  <c r="J201"/>
  <c r="BE201" s="1"/>
  <c r="BI200"/>
  <c r="BH200"/>
  <c r="BG200"/>
  <c r="BF200"/>
  <c r="BE200"/>
  <c r="T200"/>
  <c r="R200"/>
  <c r="P200"/>
  <c r="BK200"/>
  <c r="J200"/>
  <c r="BI199"/>
  <c r="BH199"/>
  <c r="BG199"/>
  <c r="BF199"/>
  <c r="BE199"/>
  <c r="T199"/>
  <c r="R199"/>
  <c r="P199"/>
  <c r="BK199"/>
  <c r="J199"/>
  <c r="BI198"/>
  <c r="BH198"/>
  <c r="BG198"/>
  <c r="BF198"/>
  <c r="BE198"/>
  <c r="T198"/>
  <c r="T197" s="1"/>
  <c r="R198"/>
  <c r="R197" s="1"/>
  <c r="P198"/>
  <c r="P197" s="1"/>
  <c r="BK198"/>
  <c r="BK197" s="1"/>
  <c r="J197" s="1"/>
  <c r="J65" s="1"/>
  <c r="J198"/>
  <c r="BI196"/>
  <c r="BH196"/>
  <c r="BG196"/>
  <c r="BF196"/>
  <c r="T196"/>
  <c r="R196"/>
  <c r="P196"/>
  <c r="BK196"/>
  <c r="J196"/>
  <c r="BE196" s="1"/>
  <c r="BI195"/>
  <c r="BH195"/>
  <c r="BG195"/>
  <c r="BF195"/>
  <c r="T195"/>
  <c r="R195"/>
  <c r="P195"/>
  <c r="BK195"/>
  <c r="J195"/>
  <c r="BE195" s="1"/>
  <c r="BI194"/>
  <c r="BH194"/>
  <c r="BG194"/>
  <c r="BF194"/>
  <c r="BE194"/>
  <c r="T194"/>
  <c r="R194"/>
  <c r="P194"/>
  <c r="BK194"/>
  <c r="J194"/>
  <c r="BI193"/>
  <c r="BH193"/>
  <c r="BG193"/>
  <c r="BF193"/>
  <c r="BE193"/>
  <c r="T193"/>
  <c r="R193"/>
  <c r="P193"/>
  <c r="BK193"/>
  <c r="J193"/>
  <c r="BI192"/>
  <c r="BH192"/>
  <c r="BG192"/>
  <c r="BF192"/>
  <c r="BE192"/>
  <c r="T192"/>
  <c r="R192"/>
  <c r="P192"/>
  <c r="BK192"/>
  <c r="J192"/>
  <c r="BI191"/>
  <c r="BH191"/>
  <c r="BG191"/>
  <c r="BF191"/>
  <c r="BE191"/>
  <c r="T191"/>
  <c r="R191"/>
  <c r="P191"/>
  <c r="BK191"/>
  <c r="J191"/>
  <c r="BI190"/>
  <c r="BH190"/>
  <c r="BG190"/>
  <c r="BF190"/>
  <c r="BE190"/>
  <c r="T190"/>
  <c r="R190"/>
  <c r="P190"/>
  <c r="BK190"/>
  <c r="J190"/>
  <c r="BI189"/>
  <c r="BH189"/>
  <c r="BG189"/>
  <c r="BF189"/>
  <c r="BE189"/>
  <c r="T189"/>
  <c r="T188" s="1"/>
  <c r="R189"/>
  <c r="R188" s="1"/>
  <c r="P189"/>
  <c r="P188" s="1"/>
  <c r="BK189"/>
  <c r="BK188" s="1"/>
  <c r="J188" s="1"/>
  <c r="J64" s="1"/>
  <c r="J189"/>
  <c r="BI187"/>
  <c r="BH187"/>
  <c r="BG187"/>
  <c r="BF187"/>
  <c r="T187"/>
  <c r="R187"/>
  <c r="P187"/>
  <c r="BK187"/>
  <c r="J187"/>
  <c r="BE187" s="1"/>
  <c r="BI186"/>
  <c r="BH186"/>
  <c r="BG186"/>
  <c r="BF186"/>
  <c r="T186"/>
  <c r="R186"/>
  <c r="P186"/>
  <c r="BK186"/>
  <c r="J186"/>
  <c r="BE186" s="1"/>
  <c r="BI185"/>
  <c r="BH185"/>
  <c r="BG185"/>
  <c r="BF185"/>
  <c r="T185"/>
  <c r="R185"/>
  <c r="P185"/>
  <c r="BK185"/>
  <c r="J185"/>
  <c r="BE185" s="1"/>
  <c r="BI184"/>
  <c r="BH184"/>
  <c r="BG184"/>
  <c r="BF184"/>
  <c r="T184"/>
  <c r="R184"/>
  <c r="P184"/>
  <c r="BK184"/>
  <c r="J184"/>
  <c r="BE184" s="1"/>
  <c r="BI183"/>
  <c r="BH183"/>
  <c r="BG183"/>
  <c r="BF183"/>
  <c r="T183"/>
  <c r="R183"/>
  <c r="P183"/>
  <c r="BK183"/>
  <c r="J183"/>
  <c r="BE183" s="1"/>
  <c r="BI182"/>
  <c r="BH182"/>
  <c r="BG182"/>
  <c r="BF182"/>
  <c r="BE182"/>
  <c r="T182"/>
  <c r="R182"/>
  <c r="P182"/>
  <c r="BK182"/>
  <c r="J182"/>
  <c r="BI181"/>
  <c r="BH181"/>
  <c r="BG181"/>
  <c r="BF181"/>
  <c r="BE181"/>
  <c r="T181"/>
  <c r="R181"/>
  <c r="P181"/>
  <c r="BK181"/>
  <c r="J181"/>
  <c r="BI180"/>
  <c r="BH180"/>
  <c r="BG180"/>
  <c r="BF180"/>
  <c r="BE180"/>
  <c r="T180"/>
  <c r="T179" s="1"/>
  <c r="R180"/>
  <c r="R179" s="1"/>
  <c r="P180"/>
  <c r="P179" s="1"/>
  <c r="BK180"/>
  <c r="BK179" s="1"/>
  <c r="J179" s="1"/>
  <c r="J63" s="1"/>
  <c r="J180"/>
  <c r="BI178"/>
  <c r="BH178"/>
  <c r="BG178"/>
  <c r="BF178"/>
  <c r="T178"/>
  <c r="R178"/>
  <c r="P178"/>
  <c r="BK178"/>
  <c r="J178"/>
  <c r="BE178" s="1"/>
  <c r="BI177"/>
  <c r="BH177"/>
  <c r="BG177"/>
  <c r="BF177"/>
  <c r="T177"/>
  <c r="R177"/>
  <c r="P177"/>
  <c r="BK177"/>
  <c r="J177"/>
  <c r="BE177" s="1"/>
  <c r="BI176"/>
  <c r="BH176"/>
  <c r="BG176"/>
  <c r="BF176"/>
  <c r="BE176"/>
  <c r="T176"/>
  <c r="R176"/>
  <c r="P176"/>
  <c r="BK176"/>
  <c r="J176"/>
  <c r="BI175"/>
  <c r="BH175"/>
  <c r="BG175"/>
  <c r="BF175"/>
  <c r="BE175"/>
  <c r="T175"/>
  <c r="R175"/>
  <c r="P175"/>
  <c r="BK175"/>
  <c r="J175"/>
  <c r="BI174"/>
  <c r="F36" s="1"/>
  <c r="BD122" i="1" s="1"/>
  <c r="BH174" i="55"/>
  <c r="F35" s="1"/>
  <c r="BC122" i="1" s="1"/>
  <c r="BG174" i="55"/>
  <c r="F34" s="1"/>
  <c r="BB122" i="1" s="1"/>
  <c r="BF174" i="55"/>
  <c r="F33" s="1"/>
  <c r="BA122" i="1" s="1"/>
  <c r="BE174" i="55"/>
  <c r="T174"/>
  <c r="T173" s="1"/>
  <c r="T172" s="1"/>
  <c r="T171" s="1"/>
  <c r="R174"/>
  <c r="R173" s="1"/>
  <c r="R172" s="1"/>
  <c r="P174"/>
  <c r="P173" s="1"/>
  <c r="P172" s="1"/>
  <c r="P171" s="1"/>
  <c r="AU122" i="1" s="1"/>
  <c r="BK174" i="55"/>
  <c r="BK173" s="1"/>
  <c r="J174"/>
  <c r="F165"/>
  <c r="E163"/>
  <c r="F53"/>
  <c r="E51"/>
  <c r="J23"/>
  <c r="E23"/>
  <c r="J167" s="1"/>
  <c r="J22"/>
  <c r="J20"/>
  <c r="E20"/>
  <c r="F56" s="1"/>
  <c r="J19"/>
  <c r="J17"/>
  <c r="E17"/>
  <c r="F167" s="1"/>
  <c r="J16"/>
  <c r="J14"/>
  <c r="J165" s="1"/>
  <c r="E7"/>
  <c r="E159" s="1"/>
  <c r="AY120" i="1"/>
  <c r="AX120"/>
  <c r="BI89" i="54"/>
  <c r="BH89"/>
  <c r="BG89"/>
  <c r="BF89"/>
  <c r="T89"/>
  <c r="R89"/>
  <c r="P89"/>
  <c r="BK89"/>
  <c r="J89"/>
  <c r="BE89" s="1"/>
  <c r="BI87"/>
  <c r="F36" s="1"/>
  <c r="BD120" i="1" s="1"/>
  <c r="BH87" i="54"/>
  <c r="F35" s="1"/>
  <c r="BC120" i="1" s="1"/>
  <c r="BG87" i="54"/>
  <c r="F34" s="1"/>
  <c r="BB120" i="1" s="1"/>
  <c r="BF87" i="54"/>
  <c r="F33" s="1"/>
  <c r="BA120" i="1" s="1"/>
  <c r="BE87" i="54"/>
  <c r="T87"/>
  <c r="T86" s="1"/>
  <c r="T85" s="1"/>
  <c r="T84" s="1"/>
  <c r="R87"/>
  <c r="R86" s="1"/>
  <c r="R85" s="1"/>
  <c r="R84" s="1"/>
  <c r="P87"/>
  <c r="P86" s="1"/>
  <c r="P85" s="1"/>
  <c r="P84" s="1"/>
  <c r="AU120" i="1" s="1"/>
  <c r="BK87" i="54"/>
  <c r="BK86" s="1"/>
  <c r="J87"/>
  <c r="J80"/>
  <c r="F80"/>
  <c r="F78"/>
  <c r="E76"/>
  <c r="J55"/>
  <c r="F55"/>
  <c r="F53"/>
  <c r="E51"/>
  <c r="J20"/>
  <c r="E20"/>
  <c r="F81" s="1"/>
  <c r="J19"/>
  <c r="J14"/>
  <c r="J78" s="1"/>
  <c r="E7"/>
  <c r="E72" s="1"/>
  <c r="AY119" i="1"/>
  <c r="AX119"/>
  <c r="BI116" i="53"/>
  <c r="BH116"/>
  <c r="BG116"/>
  <c r="BF116"/>
  <c r="T116"/>
  <c r="R116"/>
  <c r="P116"/>
  <c r="BK116"/>
  <c r="J116"/>
  <c r="BE116" s="1"/>
  <c r="BI114"/>
  <c r="BH114"/>
  <c r="BG114"/>
  <c r="BF114"/>
  <c r="BE114"/>
  <c r="T114"/>
  <c r="R114"/>
  <c r="P114"/>
  <c r="BK114"/>
  <c r="J114"/>
  <c r="BI112"/>
  <c r="BH112"/>
  <c r="BG112"/>
  <c r="BF112"/>
  <c r="T112"/>
  <c r="R112"/>
  <c r="P112"/>
  <c r="BK112"/>
  <c r="J112"/>
  <c r="BE112" s="1"/>
  <c r="BI110"/>
  <c r="BH110"/>
  <c r="BG110"/>
  <c r="BF110"/>
  <c r="BE110"/>
  <c r="T110"/>
  <c r="R110"/>
  <c r="P110"/>
  <c r="BK110"/>
  <c r="J110"/>
  <c r="BI108"/>
  <c r="BH108"/>
  <c r="BG108"/>
  <c r="BF108"/>
  <c r="BE108"/>
  <c r="T108"/>
  <c r="R108"/>
  <c r="P108"/>
  <c r="BK108"/>
  <c r="J108"/>
  <c r="BI107"/>
  <c r="BH107"/>
  <c r="BG107"/>
  <c r="BF107"/>
  <c r="BE107"/>
  <c r="T107"/>
  <c r="R107"/>
  <c r="P107"/>
  <c r="BK107"/>
  <c r="J107"/>
  <c r="BI106"/>
  <c r="BH106"/>
  <c r="BG106"/>
  <c r="BF106"/>
  <c r="BE106"/>
  <c r="T106"/>
  <c r="R106"/>
  <c r="P106"/>
  <c r="BK106"/>
  <c r="J106"/>
  <c r="BI105"/>
  <c r="BH105"/>
  <c r="BG105"/>
  <c r="BF105"/>
  <c r="BE105"/>
  <c r="T105"/>
  <c r="T104" s="1"/>
  <c r="R105"/>
  <c r="R104" s="1"/>
  <c r="P105"/>
  <c r="P104" s="1"/>
  <c r="BK105"/>
  <c r="BK104" s="1"/>
  <c r="J104" s="1"/>
  <c r="J66" s="1"/>
  <c r="J105"/>
  <c r="BI103"/>
  <c r="BH103"/>
  <c r="BG103"/>
  <c r="BF103"/>
  <c r="T103"/>
  <c r="R103"/>
  <c r="P103"/>
  <c r="BK103"/>
  <c r="J103"/>
  <c r="BE103" s="1"/>
  <c r="BI101"/>
  <c r="BH101"/>
  <c r="BG101"/>
  <c r="BF101"/>
  <c r="T101"/>
  <c r="R101"/>
  <c r="P101"/>
  <c r="BK101"/>
  <c r="J101"/>
  <c r="BE101" s="1"/>
  <c r="BI99"/>
  <c r="BH99"/>
  <c r="BG99"/>
  <c r="BF99"/>
  <c r="T99"/>
  <c r="R99"/>
  <c r="P99"/>
  <c r="BK99"/>
  <c r="J99"/>
  <c r="BE99" s="1"/>
  <c r="BI97"/>
  <c r="BH97"/>
  <c r="BG97"/>
  <c r="BF97"/>
  <c r="BE97"/>
  <c r="T97"/>
  <c r="R97"/>
  <c r="P97"/>
  <c r="BK97"/>
  <c r="J97"/>
  <c r="BI95"/>
  <c r="BH95"/>
  <c r="BG95"/>
  <c r="BF95"/>
  <c r="BE95"/>
  <c r="T95"/>
  <c r="R95"/>
  <c r="P95"/>
  <c r="BK95"/>
  <c r="J95"/>
  <c r="BI94"/>
  <c r="BH94"/>
  <c r="BG94"/>
  <c r="BF94"/>
  <c r="BE94"/>
  <c r="T94"/>
  <c r="R94"/>
  <c r="P94"/>
  <c r="BK94"/>
  <c r="J94"/>
  <c r="BI93"/>
  <c r="BH93"/>
  <c r="BG93"/>
  <c r="BF93"/>
  <c r="BE93"/>
  <c r="T93"/>
  <c r="R93"/>
  <c r="P93"/>
  <c r="BK93"/>
  <c r="J93"/>
  <c r="BI92"/>
  <c r="F38" s="1"/>
  <c r="BD119" i="1" s="1"/>
  <c r="BH92" i="53"/>
  <c r="F37" s="1"/>
  <c r="BC119" i="1" s="1"/>
  <c r="BG92" i="53"/>
  <c r="F36" s="1"/>
  <c r="BB119" i="1" s="1"/>
  <c r="BF92" i="53"/>
  <c r="F35" s="1"/>
  <c r="BA119" i="1" s="1"/>
  <c r="BE92" i="53"/>
  <c r="T92"/>
  <c r="T91" s="1"/>
  <c r="T90" s="1"/>
  <c r="R92"/>
  <c r="R91" s="1"/>
  <c r="P92"/>
  <c r="P91" s="1"/>
  <c r="P90" s="1"/>
  <c r="AU119" i="1" s="1"/>
  <c r="BK92" i="53"/>
  <c r="BK91" s="1"/>
  <c r="J92"/>
  <c r="J86"/>
  <c r="F86"/>
  <c r="J84"/>
  <c r="F84"/>
  <c r="E82"/>
  <c r="F60"/>
  <c r="J59"/>
  <c r="F59"/>
  <c r="F57"/>
  <c r="E55"/>
  <c r="J22"/>
  <c r="E22"/>
  <c r="F87" s="1"/>
  <c r="J21"/>
  <c r="J16"/>
  <c r="J57" s="1"/>
  <c r="E7"/>
  <c r="E76" s="1"/>
  <c r="AY118" i="1"/>
  <c r="AX118"/>
  <c r="BI530" i="52"/>
  <c r="BH530"/>
  <c r="BG530"/>
  <c r="BF530"/>
  <c r="T530"/>
  <c r="R530"/>
  <c r="P530"/>
  <c r="BK530"/>
  <c r="J530"/>
  <c r="BE530" s="1"/>
  <c r="BI528"/>
  <c r="BH528"/>
  <c r="BG528"/>
  <c r="BF528"/>
  <c r="T528"/>
  <c r="T527" s="1"/>
  <c r="R528"/>
  <c r="R527" s="1"/>
  <c r="P528"/>
  <c r="BK528"/>
  <c r="BK527" s="1"/>
  <c r="J527" s="1"/>
  <c r="J101" s="1"/>
  <c r="J528"/>
  <c r="BE528" s="1"/>
  <c r="BI525"/>
  <c r="BH525"/>
  <c r="BG525"/>
  <c r="BF525"/>
  <c r="BE525"/>
  <c r="T525"/>
  <c r="R525"/>
  <c r="P525"/>
  <c r="BK525"/>
  <c r="J525"/>
  <c r="BI523"/>
  <c r="BH523"/>
  <c r="BG523"/>
  <c r="BF523"/>
  <c r="BE523"/>
  <c r="T523"/>
  <c r="R523"/>
  <c r="P523"/>
  <c r="BK523"/>
  <c r="J523"/>
  <c r="BI521"/>
  <c r="BH521"/>
  <c r="BG521"/>
  <c r="BF521"/>
  <c r="BE521"/>
  <c r="T521"/>
  <c r="R521"/>
  <c r="P521"/>
  <c r="BK521"/>
  <c r="J521"/>
  <c r="BI520"/>
  <c r="BH520"/>
  <c r="BG520"/>
  <c r="BF520"/>
  <c r="BE520"/>
  <c r="T520"/>
  <c r="R520"/>
  <c r="P520"/>
  <c r="BK520"/>
  <c r="J520"/>
  <c r="BI518"/>
  <c r="BH518"/>
  <c r="BG518"/>
  <c r="BF518"/>
  <c r="BE518"/>
  <c r="T518"/>
  <c r="R518"/>
  <c r="P518"/>
  <c r="BK518"/>
  <c r="J518"/>
  <c r="BI516"/>
  <c r="BH516"/>
  <c r="BG516"/>
  <c r="BF516"/>
  <c r="BE516"/>
  <c r="T516"/>
  <c r="R516"/>
  <c r="P516"/>
  <c r="BK516"/>
  <c r="J516"/>
  <c r="BI515"/>
  <c r="BH515"/>
  <c r="BG515"/>
  <c r="BF515"/>
  <c r="BE515"/>
  <c r="T515"/>
  <c r="R515"/>
  <c r="P515"/>
  <c r="BK515"/>
  <c r="J515"/>
  <c r="BI513"/>
  <c r="BH513"/>
  <c r="BG513"/>
  <c r="BF513"/>
  <c r="BE513"/>
  <c r="T513"/>
  <c r="R513"/>
  <c r="P513"/>
  <c r="BK513"/>
  <c r="J513"/>
  <c r="BI511"/>
  <c r="BH511"/>
  <c r="BG511"/>
  <c r="BF511"/>
  <c r="BE511"/>
  <c r="T511"/>
  <c r="T510" s="1"/>
  <c r="R511"/>
  <c r="R510" s="1"/>
  <c r="P511"/>
  <c r="P510" s="1"/>
  <c r="BK511"/>
  <c r="BK510" s="1"/>
  <c r="J510" s="1"/>
  <c r="J511"/>
  <c r="J100"/>
  <c r="BI508"/>
  <c r="BH508"/>
  <c r="BG508"/>
  <c r="BF508"/>
  <c r="T508"/>
  <c r="R508"/>
  <c r="P508"/>
  <c r="BK508"/>
  <c r="J508"/>
  <c r="BE508" s="1"/>
  <c r="BI506"/>
  <c r="BH506"/>
  <c r="BG506"/>
  <c r="BF506"/>
  <c r="T506"/>
  <c r="R506"/>
  <c r="P506"/>
  <c r="BK506"/>
  <c r="J506"/>
  <c r="BE506" s="1"/>
  <c r="BI504"/>
  <c r="BH504"/>
  <c r="BG504"/>
  <c r="BF504"/>
  <c r="T504"/>
  <c r="R504"/>
  <c r="P504"/>
  <c r="BK504"/>
  <c r="J504"/>
  <c r="BE504" s="1"/>
  <c r="BI503"/>
  <c r="BH503"/>
  <c r="BG503"/>
  <c r="BF503"/>
  <c r="T503"/>
  <c r="R503"/>
  <c r="P503"/>
  <c r="BK503"/>
  <c r="J503"/>
  <c r="BE503" s="1"/>
  <c r="BI501"/>
  <c r="BH501"/>
  <c r="BG501"/>
  <c r="BF501"/>
  <c r="T501"/>
  <c r="R501"/>
  <c r="P501"/>
  <c r="BK501"/>
  <c r="J501"/>
  <c r="BE501" s="1"/>
  <c r="BI499"/>
  <c r="BH499"/>
  <c r="BG499"/>
  <c r="BF499"/>
  <c r="T499"/>
  <c r="R499"/>
  <c r="P499"/>
  <c r="BK499"/>
  <c r="J499"/>
  <c r="BE499" s="1"/>
  <c r="BI498"/>
  <c r="BH498"/>
  <c r="BG498"/>
  <c r="BF498"/>
  <c r="T498"/>
  <c r="R498"/>
  <c r="P498"/>
  <c r="BK498"/>
  <c r="J498"/>
  <c r="BE498" s="1"/>
  <c r="BI496"/>
  <c r="BH496"/>
  <c r="BG496"/>
  <c r="BF496"/>
  <c r="T496"/>
  <c r="R496"/>
  <c r="P496"/>
  <c r="BK496"/>
  <c r="J496"/>
  <c r="BE496" s="1"/>
  <c r="BI494"/>
  <c r="BH494"/>
  <c r="BG494"/>
  <c r="BF494"/>
  <c r="T494"/>
  <c r="T493" s="1"/>
  <c r="R494"/>
  <c r="R493" s="1"/>
  <c r="P494"/>
  <c r="P493" s="1"/>
  <c r="BK494"/>
  <c r="BK493" s="1"/>
  <c r="J493" s="1"/>
  <c r="J99" s="1"/>
  <c r="J494"/>
  <c r="BE494" s="1"/>
  <c r="BI491"/>
  <c r="BH491"/>
  <c r="BG491"/>
  <c r="BF491"/>
  <c r="BE491"/>
  <c r="T491"/>
  <c r="R491"/>
  <c r="P491"/>
  <c r="BK491"/>
  <c r="J491"/>
  <c r="BI489"/>
  <c r="BH489"/>
  <c r="BG489"/>
  <c r="BF489"/>
  <c r="BE489"/>
  <c r="T489"/>
  <c r="R489"/>
  <c r="P489"/>
  <c r="BK489"/>
  <c r="J489"/>
  <c r="BI488"/>
  <c r="BH488"/>
  <c r="BG488"/>
  <c r="BF488"/>
  <c r="BE488"/>
  <c r="T488"/>
  <c r="T487" s="1"/>
  <c r="R488"/>
  <c r="R487" s="1"/>
  <c r="P488"/>
  <c r="P487" s="1"/>
  <c r="BK488"/>
  <c r="BK487" s="1"/>
  <c r="J487" s="1"/>
  <c r="J98" s="1"/>
  <c r="J488"/>
  <c r="BI485"/>
  <c r="BH485"/>
  <c r="BG485"/>
  <c r="BF485"/>
  <c r="T485"/>
  <c r="R485"/>
  <c r="P485"/>
  <c r="BK485"/>
  <c r="J485"/>
  <c r="BE485" s="1"/>
  <c r="BI483"/>
  <c r="BH483"/>
  <c r="BG483"/>
  <c r="BF483"/>
  <c r="T483"/>
  <c r="R483"/>
  <c r="P483"/>
  <c r="BK483"/>
  <c r="J483"/>
  <c r="BE483" s="1"/>
  <c r="BI481"/>
  <c r="BH481"/>
  <c r="BG481"/>
  <c r="BF481"/>
  <c r="T481"/>
  <c r="R481"/>
  <c r="P481"/>
  <c r="BK481"/>
  <c r="J481"/>
  <c r="BE481" s="1"/>
  <c r="BI479"/>
  <c r="BH479"/>
  <c r="BG479"/>
  <c r="BF479"/>
  <c r="T479"/>
  <c r="T478" s="1"/>
  <c r="R479"/>
  <c r="R478" s="1"/>
  <c r="P479"/>
  <c r="P478" s="1"/>
  <c r="BK479"/>
  <c r="BK478" s="1"/>
  <c r="J478" s="1"/>
  <c r="J97" s="1"/>
  <c r="J479"/>
  <c r="BE479" s="1"/>
  <c r="BI476"/>
  <c r="BH476"/>
  <c r="BG476"/>
  <c r="BF476"/>
  <c r="BE476"/>
  <c r="T476"/>
  <c r="R476"/>
  <c r="P476"/>
  <c r="BK476"/>
  <c r="J476"/>
  <c r="BI475"/>
  <c r="BH475"/>
  <c r="BG475"/>
  <c r="BF475"/>
  <c r="BE475"/>
  <c r="T475"/>
  <c r="R475"/>
  <c r="P475"/>
  <c r="BK475"/>
  <c r="J475"/>
  <c r="BI474"/>
  <c r="BH474"/>
  <c r="BG474"/>
  <c r="BF474"/>
  <c r="BE474"/>
  <c r="T474"/>
  <c r="R474"/>
  <c r="P474"/>
  <c r="BK474"/>
  <c r="J474"/>
  <c r="BI472"/>
  <c r="BH472"/>
  <c r="BG472"/>
  <c r="BF472"/>
  <c r="BE472"/>
  <c r="T472"/>
  <c r="R472"/>
  <c r="P472"/>
  <c r="BK472"/>
  <c r="J472"/>
  <c r="BI470"/>
  <c r="BH470"/>
  <c r="BG470"/>
  <c r="BF470"/>
  <c r="BE470"/>
  <c r="T470"/>
  <c r="R470"/>
  <c r="P470"/>
  <c r="BK470"/>
  <c r="J470"/>
  <c r="BI469"/>
  <c r="BH469"/>
  <c r="BG469"/>
  <c r="BF469"/>
  <c r="BE469"/>
  <c r="T469"/>
  <c r="R469"/>
  <c r="P469"/>
  <c r="BK469"/>
  <c r="J469"/>
  <c r="BI467"/>
  <c r="BH467"/>
  <c r="BG467"/>
  <c r="BF467"/>
  <c r="BE467"/>
  <c r="T467"/>
  <c r="R467"/>
  <c r="P467"/>
  <c r="BK467"/>
  <c r="J467"/>
  <c r="BI466"/>
  <c r="BH466"/>
  <c r="BG466"/>
  <c r="BF466"/>
  <c r="BE466"/>
  <c r="T466"/>
  <c r="R466"/>
  <c r="P466"/>
  <c r="BK466"/>
  <c r="J466"/>
  <c r="BI465"/>
  <c r="BH465"/>
  <c r="BG465"/>
  <c r="BF465"/>
  <c r="BE465"/>
  <c r="T465"/>
  <c r="R465"/>
  <c r="P465"/>
  <c r="BK465"/>
  <c r="J465"/>
  <c r="BI464"/>
  <c r="BH464"/>
  <c r="BG464"/>
  <c r="BF464"/>
  <c r="BE464"/>
  <c r="T464"/>
  <c r="T463" s="1"/>
  <c r="R464"/>
  <c r="R463" s="1"/>
  <c r="P464"/>
  <c r="P463" s="1"/>
  <c r="BK464"/>
  <c r="BK463" s="1"/>
  <c r="J463" s="1"/>
  <c r="J96" s="1"/>
  <c r="J464"/>
  <c r="BI461"/>
  <c r="BH461"/>
  <c r="BG461"/>
  <c r="BF461"/>
  <c r="T461"/>
  <c r="R461"/>
  <c r="P461"/>
  <c r="BK461"/>
  <c r="J461"/>
  <c r="BE461" s="1"/>
  <c r="BI460"/>
  <c r="BH460"/>
  <c r="BG460"/>
  <c r="BF460"/>
  <c r="T460"/>
  <c r="R460"/>
  <c r="P460"/>
  <c r="BK460"/>
  <c r="J460"/>
  <c r="BE460" s="1"/>
  <c r="BI459"/>
  <c r="BH459"/>
  <c r="BG459"/>
  <c r="BF459"/>
  <c r="T459"/>
  <c r="R459"/>
  <c r="P459"/>
  <c r="BK459"/>
  <c r="J459"/>
  <c r="BE459" s="1"/>
  <c r="BI457"/>
  <c r="BH457"/>
  <c r="BG457"/>
  <c r="BF457"/>
  <c r="T457"/>
  <c r="R457"/>
  <c r="P457"/>
  <c r="BK457"/>
  <c r="J457"/>
  <c r="BE457" s="1"/>
  <c r="BI455"/>
  <c r="BH455"/>
  <c r="BG455"/>
  <c r="BF455"/>
  <c r="T455"/>
  <c r="R455"/>
  <c r="P455"/>
  <c r="BK455"/>
  <c r="J455"/>
  <c r="BE455" s="1"/>
  <c r="BI454"/>
  <c r="BH454"/>
  <c r="BG454"/>
  <c r="BF454"/>
  <c r="T454"/>
  <c r="R454"/>
  <c r="P454"/>
  <c r="BK454"/>
  <c r="J454"/>
  <c r="BE454" s="1"/>
  <c r="BI452"/>
  <c r="BH452"/>
  <c r="BG452"/>
  <c r="BF452"/>
  <c r="T452"/>
  <c r="R452"/>
  <c r="P452"/>
  <c r="BK452"/>
  <c r="J452"/>
  <c r="BE452" s="1"/>
  <c r="BI451"/>
  <c r="BH451"/>
  <c r="BG451"/>
  <c r="BF451"/>
  <c r="T451"/>
  <c r="R451"/>
  <c r="P451"/>
  <c r="BK451"/>
  <c r="J451"/>
  <c r="BE451" s="1"/>
  <c r="BI450"/>
  <c r="BH450"/>
  <c r="BG450"/>
  <c r="BF450"/>
  <c r="T450"/>
  <c r="R450"/>
  <c r="P450"/>
  <c r="BK450"/>
  <c r="J450"/>
  <c r="BE450" s="1"/>
  <c r="BI449"/>
  <c r="BH449"/>
  <c r="BG449"/>
  <c r="BF449"/>
  <c r="T449"/>
  <c r="T448" s="1"/>
  <c r="R449"/>
  <c r="R448" s="1"/>
  <c r="P449"/>
  <c r="P448" s="1"/>
  <c r="BK449"/>
  <c r="BK448" s="1"/>
  <c r="J448" s="1"/>
  <c r="J95" s="1"/>
  <c r="J449"/>
  <c r="BE449" s="1"/>
  <c r="BI446"/>
  <c r="BH446"/>
  <c r="BG446"/>
  <c r="BF446"/>
  <c r="BE446"/>
  <c r="T446"/>
  <c r="R446"/>
  <c r="P446"/>
  <c r="BK446"/>
  <c r="J446"/>
  <c r="BI444"/>
  <c r="BH444"/>
  <c r="BG444"/>
  <c r="BF444"/>
  <c r="BE444"/>
  <c r="T444"/>
  <c r="R444"/>
  <c r="P444"/>
  <c r="BK444"/>
  <c r="J444"/>
  <c r="BI442"/>
  <c r="BH442"/>
  <c r="BG442"/>
  <c r="BF442"/>
  <c r="BE442"/>
  <c r="T442"/>
  <c r="R442"/>
  <c r="P442"/>
  <c r="BK442"/>
  <c r="J442"/>
  <c r="BI440"/>
  <c r="BH440"/>
  <c r="BG440"/>
  <c r="BF440"/>
  <c r="BE440"/>
  <c r="T440"/>
  <c r="T439" s="1"/>
  <c r="R440"/>
  <c r="R439" s="1"/>
  <c r="P440"/>
  <c r="P439" s="1"/>
  <c r="BK440"/>
  <c r="BK439" s="1"/>
  <c r="J439" s="1"/>
  <c r="J94" s="1"/>
  <c r="J440"/>
  <c r="BI437"/>
  <c r="BH437"/>
  <c r="BG437"/>
  <c r="BF437"/>
  <c r="T437"/>
  <c r="R437"/>
  <c r="P437"/>
  <c r="BK437"/>
  <c r="J437"/>
  <c r="BE437" s="1"/>
  <c r="BI435"/>
  <c r="BH435"/>
  <c r="BG435"/>
  <c r="BF435"/>
  <c r="T435"/>
  <c r="R435"/>
  <c r="P435"/>
  <c r="BK435"/>
  <c r="J435"/>
  <c r="BE435" s="1"/>
  <c r="BI433"/>
  <c r="BH433"/>
  <c r="BG433"/>
  <c r="BF433"/>
  <c r="T433"/>
  <c r="R433"/>
  <c r="P433"/>
  <c r="BK433"/>
  <c r="J433"/>
  <c r="BE433" s="1"/>
  <c r="BI431"/>
  <c r="BH431"/>
  <c r="BG431"/>
  <c r="BF431"/>
  <c r="T431"/>
  <c r="T430" s="1"/>
  <c r="R431"/>
  <c r="R430" s="1"/>
  <c r="P431"/>
  <c r="P430" s="1"/>
  <c r="BK431"/>
  <c r="BK430" s="1"/>
  <c r="J430" s="1"/>
  <c r="J93" s="1"/>
  <c r="J431"/>
  <c r="BE431" s="1"/>
  <c r="BI428"/>
  <c r="BH428"/>
  <c r="BG428"/>
  <c r="BF428"/>
  <c r="BE428"/>
  <c r="T428"/>
  <c r="R428"/>
  <c r="P428"/>
  <c r="BK428"/>
  <c r="J428"/>
  <c r="BI427"/>
  <c r="BH427"/>
  <c r="BG427"/>
  <c r="BF427"/>
  <c r="BE427"/>
  <c r="T427"/>
  <c r="R427"/>
  <c r="P427"/>
  <c r="BK427"/>
  <c r="J427"/>
  <c r="BI426"/>
  <c r="BH426"/>
  <c r="BG426"/>
  <c r="BF426"/>
  <c r="BE426"/>
  <c r="T426"/>
  <c r="R426"/>
  <c r="P426"/>
  <c r="BK426"/>
  <c r="J426"/>
  <c r="BI424"/>
  <c r="BH424"/>
  <c r="BG424"/>
  <c r="BF424"/>
  <c r="BE424"/>
  <c r="T424"/>
  <c r="R424"/>
  <c r="P424"/>
  <c r="BK424"/>
  <c r="J424"/>
  <c r="BI422"/>
  <c r="BH422"/>
  <c r="BG422"/>
  <c r="BF422"/>
  <c r="BE422"/>
  <c r="T422"/>
  <c r="R422"/>
  <c r="P422"/>
  <c r="BK422"/>
  <c r="J422"/>
  <c r="BI421"/>
  <c r="BH421"/>
  <c r="BG421"/>
  <c r="BF421"/>
  <c r="BE421"/>
  <c r="T421"/>
  <c r="R421"/>
  <c r="P421"/>
  <c r="BK421"/>
  <c r="J421"/>
  <c r="BI419"/>
  <c r="BH419"/>
  <c r="BG419"/>
  <c r="BF419"/>
  <c r="BE419"/>
  <c r="T419"/>
  <c r="R419"/>
  <c r="P419"/>
  <c r="BK419"/>
  <c r="J419"/>
  <c r="BI418"/>
  <c r="BH418"/>
  <c r="BG418"/>
  <c r="BF418"/>
  <c r="BE418"/>
  <c r="T418"/>
  <c r="R418"/>
  <c r="P418"/>
  <c r="BK418"/>
  <c r="J418"/>
  <c r="BI417"/>
  <c r="BH417"/>
  <c r="BG417"/>
  <c r="BF417"/>
  <c r="BE417"/>
  <c r="T417"/>
  <c r="R417"/>
  <c r="P417"/>
  <c r="BK417"/>
  <c r="J417"/>
  <c r="BI416"/>
  <c r="BH416"/>
  <c r="BG416"/>
  <c r="BF416"/>
  <c r="BE416"/>
  <c r="T416"/>
  <c r="T415" s="1"/>
  <c r="R416"/>
  <c r="R415" s="1"/>
  <c r="P416"/>
  <c r="P415" s="1"/>
  <c r="BK416"/>
  <c r="BK415" s="1"/>
  <c r="J415" s="1"/>
  <c r="J92" s="1"/>
  <c r="J416"/>
  <c r="BI413"/>
  <c r="BH413"/>
  <c r="BG413"/>
  <c r="BF413"/>
  <c r="T413"/>
  <c r="R413"/>
  <c r="P413"/>
  <c r="BK413"/>
  <c r="J413"/>
  <c r="BE413" s="1"/>
  <c r="BI412"/>
  <c r="BH412"/>
  <c r="BG412"/>
  <c r="BF412"/>
  <c r="T412"/>
  <c r="R412"/>
  <c r="P412"/>
  <c r="BK412"/>
  <c r="J412"/>
  <c r="BE412" s="1"/>
  <c r="BI411"/>
  <c r="BH411"/>
  <c r="BG411"/>
  <c r="BF411"/>
  <c r="T411"/>
  <c r="R411"/>
  <c r="P411"/>
  <c r="BK411"/>
  <c r="J411"/>
  <c r="BE411" s="1"/>
  <c r="BI409"/>
  <c r="BH409"/>
  <c r="BG409"/>
  <c r="BF409"/>
  <c r="T409"/>
  <c r="R409"/>
  <c r="P409"/>
  <c r="BK409"/>
  <c r="J409"/>
  <c r="BE409" s="1"/>
  <c r="BI407"/>
  <c r="BH407"/>
  <c r="BG407"/>
  <c r="BF407"/>
  <c r="T407"/>
  <c r="R407"/>
  <c r="P407"/>
  <c r="BK407"/>
  <c r="J407"/>
  <c r="BE407" s="1"/>
  <c r="BI406"/>
  <c r="BH406"/>
  <c r="BG406"/>
  <c r="BF406"/>
  <c r="T406"/>
  <c r="R406"/>
  <c r="P406"/>
  <c r="BK406"/>
  <c r="J406"/>
  <c r="BE406" s="1"/>
  <c r="BI404"/>
  <c r="BH404"/>
  <c r="BG404"/>
  <c r="BF404"/>
  <c r="T404"/>
  <c r="R404"/>
  <c r="P404"/>
  <c r="BK404"/>
  <c r="J404"/>
  <c r="BE404" s="1"/>
  <c r="BI403"/>
  <c r="BH403"/>
  <c r="BG403"/>
  <c r="BF403"/>
  <c r="T403"/>
  <c r="R403"/>
  <c r="P403"/>
  <c r="BK403"/>
  <c r="J403"/>
  <c r="BE403" s="1"/>
  <c r="BI402"/>
  <c r="BH402"/>
  <c r="BG402"/>
  <c r="BF402"/>
  <c r="T402"/>
  <c r="R402"/>
  <c r="P402"/>
  <c r="BK402"/>
  <c r="J402"/>
  <c r="BE402" s="1"/>
  <c r="BI401"/>
  <c r="BH401"/>
  <c r="BG401"/>
  <c r="BF401"/>
  <c r="T401"/>
  <c r="T400" s="1"/>
  <c r="R401"/>
  <c r="R400" s="1"/>
  <c r="P401"/>
  <c r="P400" s="1"/>
  <c r="BK401"/>
  <c r="BK400" s="1"/>
  <c r="J400" s="1"/>
  <c r="J91" s="1"/>
  <c r="J401"/>
  <c r="BE401" s="1"/>
  <c r="BI399"/>
  <c r="BH399"/>
  <c r="BG399"/>
  <c r="BF399"/>
  <c r="BE399"/>
  <c r="T399"/>
  <c r="R399"/>
  <c r="P399"/>
  <c r="BK399"/>
  <c r="J399"/>
  <c r="BI398"/>
  <c r="BH398"/>
  <c r="BG398"/>
  <c r="BF398"/>
  <c r="BE398"/>
  <c r="T398"/>
  <c r="R398"/>
  <c r="P398"/>
  <c r="BK398"/>
  <c r="J398"/>
  <c r="BI396"/>
  <c r="BH396"/>
  <c r="BG396"/>
  <c r="BF396"/>
  <c r="BE396"/>
  <c r="T396"/>
  <c r="R396"/>
  <c r="P396"/>
  <c r="BK396"/>
  <c r="J396"/>
  <c r="BI394"/>
  <c r="BH394"/>
  <c r="BG394"/>
  <c r="BF394"/>
  <c r="BE394"/>
  <c r="T394"/>
  <c r="T393" s="1"/>
  <c r="R394"/>
  <c r="R393" s="1"/>
  <c r="P394"/>
  <c r="P393" s="1"/>
  <c r="BK394"/>
  <c r="BK393" s="1"/>
  <c r="J393" s="1"/>
  <c r="J90" s="1"/>
  <c r="J394"/>
  <c r="BI392"/>
  <c r="BH392"/>
  <c r="BG392"/>
  <c r="BF392"/>
  <c r="T392"/>
  <c r="R392"/>
  <c r="P392"/>
  <c r="BK392"/>
  <c r="J392"/>
  <c r="BE392" s="1"/>
  <c r="BI390"/>
  <c r="BH390"/>
  <c r="BG390"/>
  <c r="BF390"/>
  <c r="T390"/>
  <c r="R390"/>
  <c r="P390"/>
  <c r="BK390"/>
  <c r="J390"/>
  <c r="BE390" s="1"/>
  <c r="BI389"/>
  <c r="BH389"/>
  <c r="BG389"/>
  <c r="BF389"/>
  <c r="T389"/>
  <c r="R389"/>
  <c r="P389"/>
  <c r="BK389"/>
  <c r="J389"/>
  <c r="BE389" s="1"/>
  <c r="BI387"/>
  <c r="BH387"/>
  <c r="BG387"/>
  <c r="BF387"/>
  <c r="T387"/>
  <c r="R387"/>
  <c r="P387"/>
  <c r="BK387"/>
  <c r="J387"/>
  <c r="BE387" s="1"/>
  <c r="BI385"/>
  <c r="BH385"/>
  <c r="BG385"/>
  <c r="BF385"/>
  <c r="T385"/>
  <c r="R385"/>
  <c r="P385"/>
  <c r="BK385"/>
  <c r="J385"/>
  <c r="BE385" s="1"/>
  <c r="BI383"/>
  <c r="BH383"/>
  <c r="BG383"/>
  <c r="BF383"/>
  <c r="T383"/>
  <c r="R383"/>
  <c r="P383"/>
  <c r="BK383"/>
  <c r="J383"/>
  <c r="BE383" s="1"/>
  <c r="BI381"/>
  <c r="BH381"/>
  <c r="BG381"/>
  <c r="BF381"/>
  <c r="T381"/>
  <c r="T380" s="1"/>
  <c r="R381"/>
  <c r="R380" s="1"/>
  <c r="P381"/>
  <c r="P380" s="1"/>
  <c r="BK381"/>
  <c r="BK380" s="1"/>
  <c r="J380" s="1"/>
  <c r="J89" s="1"/>
  <c r="J381"/>
  <c r="BE381" s="1"/>
  <c r="BI378"/>
  <c r="BH378"/>
  <c r="BG378"/>
  <c r="BF378"/>
  <c r="BE378"/>
  <c r="T378"/>
  <c r="R378"/>
  <c r="P378"/>
  <c r="BK378"/>
  <c r="J378"/>
  <c r="BI377"/>
  <c r="BH377"/>
  <c r="BG377"/>
  <c r="BF377"/>
  <c r="BE377"/>
  <c r="T377"/>
  <c r="R377"/>
  <c r="P377"/>
  <c r="BK377"/>
  <c r="J377"/>
  <c r="BI375"/>
  <c r="BH375"/>
  <c r="BG375"/>
  <c r="BF375"/>
  <c r="BE375"/>
  <c r="T375"/>
  <c r="R375"/>
  <c r="P375"/>
  <c r="BK375"/>
  <c r="J375"/>
  <c r="BI373"/>
  <c r="BH373"/>
  <c r="BG373"/>
  <c r="BF373"/>
  <c r="BE373"/>
  <c r="T373"/>
  <c r="R373"/>
  <c r="P373"/>
  <c r="BK373"/>
  <c r="J373"/>
  <c r="BI371"/>
  <c r="BH371"/>
  <c r="BG371"/>
  <c r="BF371"/>
  <c r="BE371"/>
  <c r="T371"/>
  <c r="T370" s="1"/>
  <c r="R371"/>
  <c r="R370" s="1"/>
  <c r="P371"/>
  <c r="P370" s="1"/>
  <c r="BK371"/>
  <c r="BK370" s="1"/>
  <c r="J370" s="1"/>
  <c r="J88" s="1"/>
  <c r="J371"/>
  <c r="BI368"/>
  <c r="BH368"/>
  <c r="BG368"/>
  <c r="BF368"/>
  <c r="T368"/>
  <c r="R368"/>
  <c r="P368"/>
  <c r="BK368"/>
  <c r="J368"/>
  <c r="BE368" s="1"/>
  <c r="BI366"/>
  <c r="BH366"/>
  <c r="BG366"/>
  <c r="BF366"/>
  <c r="T366"/>
  <c r="R366"/>
  <c r="P366"/>
  <c r="BK366"/>
  <c r="J366"/>
  <c r="BE366" s="1"/>
  <c r="BI364"/>
  <c r="BH364"/>
  <c r="BG364"/>
  <c r="BF364"/>
  <c r="T364"/>
  <c r="T363" s="1"/>
  <c r="R364"/>
  <c r="R363" s="1"/>
  <c r="P364"/>
  <c r="P363" s="1"/>
  <c r="BK364"/>
  <c r="BK363" s="1"/>
  <c r="J363" s="1"/>
  <c r="J87" s="1"/>
  <c r="J364"/>
  <c r="BE364" s="1"/>
  <c r="BI361"/>
  <c r="BH361"/>
  <c r="BG361"/>
  <c r="BF361"/>
  <c r="BE361"/>
  <c r="T361"/>
  <c r="R361"/>
  <c r="P361"/>
  <c r="BK361"/>
  <c r="J361"/>
  <c r="BI360"/>
  <c r="BH360"/>
  <c r="BG360"/>
  <c r="BF360"/>
  <c r="BE360"/>
  <c r="T360"/>
  <c r="T359" s="1"/>
  <c r="R360"/>
  <c r="R359" s="1"/>
  <c r="P360"/>
  <c r="P359" s="1"/>
  <c r="BK360"/>
  <c r="BK359" s="1"/>
  <c r="J359" s="1"/>
  <c r="J86" s="1"/>
  <c r="J360"/>
  <c r="BI357"/>
  <c r="BH357"/>
  <c r="BG357"/>
  <c r="BF357"/>
  <c r="T357"/>
  <c r="T356" s="1"/>
  <c r="R357"/>
  <c r="R356" s="1"/>
  <c r="P357"/>
  <c r="P356" s="1"/>
  <c r="BK357"/>
  <c r="BK356" s="1"/>
  <c r="J356" s="1"/>
  <c r="J85" s="1"/>
  <c r="J357"/>
  <c r="BE357" s="1"/>
  <c r="BI354"/>
  <c r="BH354"/>
  <c r="BG354"/>
  <c r="BF354"/>
  <c r="BE354"/>
  <c r="T354"/>
  <c r="T353" s="1"/>
  <c r="R354"/>
  <c r="R353" s="1"/>
  <c r="P354"/>
  <c r="P353" s="1"/>
  <c r="BK354"/>
  <c r="BK353" s="1"/>
  <c r="J353" s="1"/>
  <c r="J84" s="1"/>
  <c r="J354"/>
  <c r="BI351"/>
  <c r="BH351"/>
  <c r="BG351"/>
  <c r="BF351"/>
  <c r="T351"/>
  <c r="T350" s="1"/>
  <c r="R351"/>
  <c r="R350" s="1"/>
  <c r="P351"/>
  <c r="P350" s="1"/>
  <c r="BK351"/>
  <c r="BK350" s="1"/>
  <c r="J350" s="1"/>
  <c r="J83" s="1"/>
  <c r="J351"/>
  <c r="BE351" s="1"/>
  <c r="BI348"/>
  <c r="BH348"/>
  <c r="BG348"/>
  <c r="BF348"/>
  <c r="BE348"/>
  <c r="T348"/>
  <c r="R348"/>
  <c r="P348"/>
  <c r="BK348"/>
  <c r="J348"/>
  <c r="BI346"/>
  <c r="BH346"/>
  <c r="BG346"/>
  <c r="BF346"/>
  <c r="BE346"/>
  <c r="T346"/>
  <c r="R346"/>
  <c r="P346"/>
  <c r="BK346"/>
  <c r="J346"/>
  <c r="BI344"/>
  <c r="BH344"/>
  <c r="BG344"/>
  <c r="BF344"/>
  <c r="BE344"/>
  <c r="T344"/>
  <c r="R344"/>
  <c r="P344"/>
  <c r="BK344"/>
  <c r="J344"/>
  <c r="BI343"/>
  <c r="BH343"/>
  <c r="BG343"/>
  <c r="BF343"/>
  <c r="BE343"/>
  <c r="T343"/>
  <c r="T342" s="1"/>
  <c r="R343"/>
  <c r="R342" s="1"/>
  <c r="P343"/>
  <c r="P342" s="1"/>
  <c r="BK343"/>
  <c r="BK342" s="1"/>
  <c r="J342" s="1"/>
  <c r="J82" s="1"/>
  <c r="J343"/>
  <c r="BI340"/>
  <c r="BH340"/>
  <c r="BG340"/>
  <c r="BF340"/>
  <c r="T340"/>
  <c r="R340"/>
  <c r="P340"/>
  <c r="BK340"/>
  <c r="J340"/>
  <c r="BE340" s="1"/>
  <c r="BI339"/>
  <c r="BH339"/>
  <c r="BG339"/>
  <c r="BF339"/>
  <c r="T339"/>
  <c r="R339"/>
  <c r="P339"/>
  <c r="BK339"/>
  <c r="J339"/>
  <c r="BE339" s="1"/>
  <c r="BI337"/>
  <c r="BH337"/>
  <c r="BG337"/>
  <c r="BF337"/>
  <c r="T337"/>
  <c r="R337"/>
  <c r="P337"/>
  <c r="BK337"/>
  <c r="J337"/>
  <c r="BE337" s="1"/>
  <c r="BI335"/>
  <c r="BH335"/>
  <c r="BG335"/>
  <c r="BF335"/>
  <c r="T335"/>
  <c r="T334" s="1"/>
  <c r="R335"/>
  <c r="R334" s="1"/>
  <c r="P335"/>
  <c r="P334" s="1"/>
  <c r="BK335"/>
  <c r="BK334" s="1"/>
  <c r="J334" s="1"/>
  <c r="J81" s="1"/>
  <c r="J335"/>
  <c r="BE335" s="1"/>
  <c r="BI333"/>
  <c r="BH333"/>
  <c r="BG333"/>
  <c r="BF333"/>
  <c r="BE333"/>
  <c r="T333"/>
  <c r="R333"/>
  <c r="P333"/>
  <c r="BK333"/>
  <c r="J333"/>
  <c r="BI332"/>
  <c r="BH332"/>
  <c r="BG332"/>
  <c r="BF332"/>
  <c r="BE332"/>
  <c r="T332"/>
  <c r="R332"/>
  <c r="P332"/>
  <c r="BK332"/>
  <c r="J332"/>
  <c r="BI330"/>
  <c r="BH330"/>
  <c r="BG330"/>
  <c r="BF330"/>
  <c r="BE330"/>
  <c r="T330"/>
  <c r="R330"/>
  <c r="P330"/>
  <c r="BK330"/>
  <c r="J330"/>
  <c r="BI328"/>
  <c r="BH328"/>
  <c r="BG328"/>
  <c r="BF328"/>
  <c r="BE328"/>
  <c r="T328"/>
  <c r="R328"/>
  <c r="P328"/>
  <c r="BK328"/>
  <c r="J328"/>
  <c r="BI327"/>
  <c r="BH327"/>
  <c r="BG327"/>
  <c r="BF327"/>
  <c r="BE327"/>
  <c r="T327"/>
  <c r="R327"/>
  <c r="P327"/>
  <c r="BK327"/>
  <c r="J327"/>
  <c r="BI326"/>
  <c r="BH326"/>
  <c r="BG326"/>
  <c r="BF326"/>
  <c r="BE326"/>
  <c r="T326"/>
  <c r="R326"/>
  <c r="P326"/>
  <c r="BK326"/>
  <c r="J326"/>
  <c r="BI325"/>
  <c r="BH325"/>
  <c r="BG325"/>
  <c r="BF325"/>
  <c r="BE325"/>
  <c r="T325"/>
  <c r="R325"/>
  <c r="P325"/>
  <c r="BK325"/>
  <c r="J325"/>
  <c r="BI323"/>
  <c r="BH323"/>
  <c r="BG323"/>
  <c r="BF323"/>
  <c r="BE323"/>
  <c r="T323"/>
  <c r="R323"/>
  <c r="P323"/>
  <c r="BK323"/>
  <c r="J323"/>
  <c r="BI322"/>
  <c r="BH322"/>
  <c r="BG322"/>
  <c r="BF322"/>
  <c r="BE322"/>
  <c r="T322"/>
  <c r="R322"/>
  <c r="P322"/>
  <c r="BK322"/>
  <c r="J322"/>
  <c r="BI320"/>
  <c r="BH320"/>
  <c r="BG320"/>
  <c r="BF320"/>
  <c r="BE320"/>
  <c r="T320"/>
  <c r="R320"/>
  <c r="P320"/>
  <c r="BK320"/>
  <c r="J320"/>
  <c r="BI318"/>
  <c r="BH318"/>
  <c r="BG318"/>
  <c r="BF318"/>
  <c r="BE318"/>
  <c r="T318"/>
  <c r="T317" s="1"/>
  <c r="R318"/>
  <c r="R317" s="1"/>
  <c r="P318"/>
  <c r="P317" s="1"/>
  <c r="BK318"/>
  <c r="BK317" s="1"/>
  <c r="J317" s="1"/>
  <c r="J80" s="1"/>
  <c r="J318"/>
  <c r="BI316"/>
  <c r="BH316"/>
  <c r="BG316"/>
  <c r="BF316"/>
  <c r="T316"/>
  <c r="R316"/>
  <c r="P316"/>
  <c r="BK316"/>
  <c r="J316"/>
  <c r="BE316" s="1"/>
  <c r="BI315"/>
  <c r="BH315"/>
  <c r="BG315"/>
  <c r="BF315"/>
  <c r="T315"/>
  <c r="R315"/>
  <c r="P315"/>
  <c r="BK315"/>
  <c r="J315"/>
  <c r="BE315" s="1"/>
  <c r="BI313"/>
  <c r="BH313"/>
  <c r="BG313"/>
  <c r="BF313"/>
  <c r="T313"/>
  <c r="R313"/>
  <c r="P313"/>
  <c r="BK313"/>
  <c r="J313"/>
  <c r="BE313" s="1"/>
  <c r="BI312"/>
  <c r="BH312"/>
  <c r="BG312"/>
  <c r="BF312"/>
  <c r="T312"/>
  <c r="R312"/>
  <c r="P312"/>
  <c r="BK312"/>
  <c r="J312"/>
  <c r="BE312" s="1"/>
  <c r="BI311"/>
  <c r="BH311"/>
  <c r="BG311"/>
  <c r="BF311"/>
  <c r="T311"/>
  <c r="R311"/>
  <c r="P311"/>
  <c r="BK311"/>
  <c r="J311"/>
  <c r="BE311" s="1"/>
  <c r="BI310"/>
  <c r="BH310"/>
  <c r="BG310"/>
  <c r="BF310"/>
  <c r="T310"/>
  <c r="R310"/>
  <c r="P310"/>
  <c r="BK310"/>
  <c r="J310"/>
  <c r="BE310" s="1"/>
  <c r="BI308"/>
  <c r="BH308"/>
  <c r="BG308"/>
  <c r="BF308"/>
  <c r="T308"/>
  <c r="R308"/>
  <c r="P308"/>
  <c r="BK308"/>
  <c r="J308"/>
  <c r="BE308" s="1"/>
  <c r="BI306"/>
  <c r="BH306"/>
  <c r="BG306"/>
  <c r="BF306"/>
  <c r="T306"/>
  <c r="R306"/>
  <c r="P306"/>
  <c r="BK306"/>
  <c r="J306"/>
  <c r="BE306" s="1"/>
  <c r="BI305"/>
  <c r="BH305"/>
  <c r="BG305"/>
  <c r="BF305"/>
  <c r="T305"/>
  <c r="R305"/>
  <c r="P305"/>
  <c r="BK305"/>
  <c r="J305"/>
  <c r="BE305" s="1"/>
  <c r="BI303"/>
  <c r="BH303"/>
  <c r="BG303"/>
  <c r="BF303"/>
  <c r="T303"/>
  <c r="R303"/>
  <c r="P303"/>
  <c r="BK303"/>
  <c r="J303"/>
  <c r="BE303" s="1"/>
  <c r="BI301"/>
  <c r="BH301"/>
  <c r="BG301"/>
  <c r="BF301"/>
  <c r="T301"/>
  <c r="T300" s="1"/>
  <c r="R301"/>
  <c r="R300" s="1"/>
  <c r="P301"/>
  <c r="P300" s="1"/>
  <c r="BK301"/>
  <c r="BK300" s="1"/>
  <c r="J300" s="1"/>
  <c r="J79" s="1"/>
  <c r="J301"/>
  <c r="BE301" s="1"/>
  <c r="BI298"/>
  <c r="BH298"/>
  <c r="BG298"/>
  <c r="BF298"/>
  <c r="BE298"/>
  <c r="T298"/>
  <c r="R298"/>
  <c r="P298"/>
  <c r="BK298"/>
  <c r="J298"/>
  <c r="BI296"/>
  <c r="BH296"/>
  <c r="BG296"/>
  <c r="BF296"/>
  <c r="BE296"/>
  <c r="T296"/>
  <c r="R296"/>
  <c r="P296"/>
  <c r="BK296"/>
  <c r="J296"/>
  <c r="BI294"/>
  <c r="BH294"/>
  <c r="BG294"/>
  <c r="BF294"/>
  <c r="BE294"/>
  <c r="T294"/>
  <c r="T293" s="1"/>
  <c r="R294"/>
  <c r="R293" s="1"/>
  <c r="P294"/>
  <c r="P293" s="1"/>
  <c r="BK294"/>
  <c r="BK293" s="1"/>
  <c r="J293" s="1"/>
  <c r="J78" s="1"/>
  <c r="J294"/>
  <c r="BI291"/>
  <c r="BH291"/>
  <c r="BG291"/>
  <c r="BF291"/>
  <c r="T291"/>
  <c r="R291"/>
  <c r="P291"/>
  <c r="BK291"/>
  <c r="J291"/>
  <c r="BE291" s="1"/>
  <c r="BI289"/>
  <c r="BH289"/>
  <c r="BG289"/>
  <c r="BF289"/>
  <c r="T289"/>
  <c r="T288" s="1"/>
  <c r="R289"/>
  <c r="R288" s="1"/>
  <c r="P289"/>
  <c r="P288" s="1"/>
  <c r="BK289"/>
  <c r="BK288" s="1"/>
  <c r="J288" s="1"/>
  <c r="J77" s="1"/>
  <c r="J289"/>
  <c r="BE289" s="1"/>
  <c r="BI286"/>
  <c r="BH286"/>
  <c r="BG286"/>
  <c r="BF286"/>
  <c r="BE286"/>
  <c r="T286"/>
  <c r="R286"/>
  <c r="P286"/>
  <c r="BK286"/>
  <c r="J286"/>
  <c r="BI284"/>
  <c r="BH284"/>
  <c r="BG284"/>
  <c r="BF284"/>
  <c r="BE284"/>
  <c r="T284"/>
  <c r="R284"/>
  <c r="P284"/>
  <c r="BK284"/>
  <c r="J284"/>
  <c r="BI282"/>
  <c r="BH282"/>
  <c r="BG282"/>
  <c r="BF282"/>
  <c r="BE282"/>
  <c r="T282"/>
  <c r="T281" s="1"/>
  <c r="R282"/>
  <c r="R281" s="1"/>
  <c r="P282"/>
  <c r="P281" s="1"/>
  <c r="BK282"/>
  <c r="BK281" s="1"/>
  <c r="J281" s="1"/>
  <c r="J76" s="1"/>
  <c r="J282"/>
  <c r="BI279"/>
  <c r="BH279"/>
  <c r="BG279"/>
  <c r="BF279"/>
  <c r="T279"/>
  <c r="R279"/>
  <c r="P279"/>
  <c r="BK279"/>
  <c r="J279"/>
  <c r="BE279" s="1"/>
  <c r="BI277"/>
  <c r="BH277"/>
  <c r="BG277"/>
  <c r="BF277"/>
  <c r="T277"/>
  <c r="R277"/>
  <c r="P277"/>
  <c r="BK277"/>
  <c r="J277"/>
  <c r="BE277" s="1"/>
  <c r="BI275"/>
  <c r="BH275"/>
  <c r="BG275"/>
  <c r="BF275"/>
  <c r="T275"/>
  <c r="R275"/>
  <c r="P275"/>
  <c r="BK275"/>
  <c r="J275"/>
  <c r="BE275" s="1"/>
  <c r="BI274"/>
  <c r="BH274"/>
  <c r="BG274"/>
  <c r="BF274"/>
  <c r="T274"/>
  <c r="R274"/>
  <c r="P274"/>
  <c r="BK274"/>
  <c r="J274"/>
  <c r="BE274" s="1"/>
  <c r="BI272"/>
  <c r="BH272"/>
  <c r="BG272"/>
  <c r="BF272"/>
  <c r="T272"/>
  <c r="R272"/>
  <c r="P272"/>
  <c r="BK272"/>
  <c r="J272"/>
  <c r="BE272" s="1"/>
  <c r="BI270"/>
  <c r="BH270"/>
  <c r="BG270"/>
  <c r="BF270"/>
  <c r="T270"/>
  <c r="R270"/>
  <c r="P270"/>
  <c r="BK270"/>
  <c r="J270"/>
  <c r="BE270" s="1"/>
  <c r="BI269"/>
  <c r="BH269"/>
  <c r="BG269"/>
  <c r="BF269"/>
  <c r="T269"/>
  <c r="R269"/>
  <c r="P269"/>
  <c r="BK269"/>
  <c r="J269"/>
  <c r="BE269" s="1"/>
  <c r="BI267"/>
  <c r="BH267"/>
  <c r="BG267"/>
  <c r="BF267"/>
  <c r="T267"/>
  <c r="R267"/>
  <c r="P267"/>
  <c r="BK267"/>
  <c r="J267"/>
  <c r="BE267" s="1"/>
  <c r="BI265"/>
  <c r="BH265"/>
  <c r="BG265"/>
  <c r="BF265"/>
  <c r="T265"/>
  <c r="T264" s="1"/>
  <c r="R265"/>
  <c r="R264" s="1"/>
  <c r="P265"/>
  <c r="P264" s="1"/>
  <c r="BK265"/>
  <c r="BK264" s="1"/>
  <c r="J264" s="1"/>
  <c r="J75" s="1"/>
  <c r="J265"/>
  <c r="BE265" s="1"/>
  <c r="BI262"/>
  <c r="BH262"/>
  <c r="BG262"/>
  <c r="BF262"/>
  <c r="BE262"/>
  <c r="T262"/>
  <c r="R262"/>
  <c r="P262"/>
  <c r="BK262"/>
  <c r="J262"/>
  <c r="BI260"/>
  <c r="BH260"/>
  <c r="BG260"/>
  <c r="BF260"/>
  <c r="BE260"/>
  <c r="T260"/>
  <c r="R260"/>
  <c r="P260"/>
  <c r="BK260"/>
  <c r="J260"/>
  <c r="BI258"/>
  <c r="BH258"/>
  <c r="BG258"/>
  <c r="BF258"/>
  <c r="BE258"/>
  <c r="T258"/>
  <c r="R258"/>
  <c r="P258"/>
  <c r="BK258"/>
  <c r="J258"/>
  <c r="BI257"/>
  <c r="BH257"/>
  <c r="BG257"/>
  <c r="BF257"/>
  <c r="BE257"/>
  <c r="T257"/>
  <c r="R257"/>
  <c r="P257"/>
  <c r="BK257"/>
  <c r="J257"/>
  <c r="BI255"/>
  <c r="BH255"/>
  <c r="BG255"/>
  <c r="BF255"/>
  <c r="BE255"/>
  <c r="T255"/>
  <c r="R255"/>
  <c r="P255"/>
  <c r="BK255"/>
  <c r="J255"/>
  <c r="BI253"/>
  <c r="BH253"/>
  <c r="BG253"/>
  <c r="BF253"/>
  <c r="BE253"/>
  <c r="T253"/>
  <c r="R253"/>
  <c r="P253"/>
  <c r="BK253"/>
  <c r="J253"/>
  <c r="BI252"/>
  <c r="BH252"/>
  <c r="BG252"/>
  <c r="BF252"/>
  <c r="BE252"/>
  <c r="T252"/>
  <c r="R252"/>
  <c r="P252"/>
  <c r="BK252"/>
  <c r="J252"/>
  <c r="BI250"/>
  <c r="BH250"/>
  <c r="BG250"/>
  <c r="BF250"/>
  <c r="BE250"/>
  <c r="T250"/>
  <c r="R250"/>
  <c r="P250"/>
  <c r="BK250"/>
  <c r="J250"/>
  <c r="BI248"/>
  <c r="BH248"/>
  <c r="BG248"/>
  <c r="BF248"/>
  <c r="BE248"/>
  <c r="T248"/>
  <c r="T247" s="1"/>
  <c r="R248"/>
  <c r="R247" s="1"/>
  <c r="P248"/>
  <c r="P247" s="1"/>
  <c r="BK248"/>
  <c r="BK247" s="1"/>
  <c r="J247" s="1"/>
  <c r="J74" s="1"/>
  <c r="J248"/>
  <c r="BI245"/>
  <c r="BH245"/>
  <c r="BG245"/>
  <c r="BF245"/>
  <c r="T245"/>
  <c r="R245"/>
  <c r="P245"/>
  <c r="BK245"/>
  <c r="J245"/>
  <c r="BE245" s="1"/>
  <c r="BI243"/>
  <c r="BH243"/>
  <c r="BG243"/>
  <c r="BF243"/>
  <c r="T243"/>
  <c r="R243"/>
  <c r="P243"/>
  <c r="BK243"/>
  <c r="J243"/>
  <c r="BE243" s="1"/>
  <c r="BI241"/>
  <c r="BH241"/>
  <c r="BG241"/>
  <c r="BF241"/>
  <c r="T241"/>
  <c r="R241"/>
  <c r="P241"/>
  <c r="BK241"/>
  <c r="J241"/>
  <c r="BE241" s="1"/>
  <c r="BI240"/>
  <c r="BH240"/>
  <c r="BG240"/>
  <c r="BF240"/>
  <c r="T240"/>
  <c r="R240"/>
  <c r="P240"/>
  <c r="BK240"/>
  <c r="J240"/>
  <c r="BE240" s="1"/>
  <c r="BI238"/>
  <c r="BH238"/>
  <c r="BG238"/>
  <c r="BF238"/>
  <c r="T238"/>
  <c r="R238"/>
  <c r="P238"/>
  <c r="BK238"/>
  <c r="J238"/>
  <c r="BE238" s="1"/>
  <c r="BI236"/>
  <c r="BH236"/>
  <c r="BG236"/>
  <c r="BF236"/>
  <c r="T236"/>
  <c r="R236"/>
  <c r="P236"/>
  <c r="BK236"/>
  <c r="J236"/>
  <c r="BE236" s="1"/>
  <c r="BI235"/>
  <c r="BH235"/>
  <c r="BG235"/>
  <c r="BF235"/>
  <c r="T235"/>
  <c r="R235"/>
  <c r="P235"/>
  <c r="BK235"/>
  <c r="J235"/>
  <c r="BE235" s="1"/>
  <c r="BI233"/>
  <c r="BH233"/>
  <c r="BG233"/>
  <c r="BF233"/>
  <c r="BE233"/>
  <c r="T233"/>
  <c r="R233"/>
  <c r="P233"/>
  <c r="BK233"/>
  <c r="J233"/>
  <c r="BI231"/>
  <c r="BH231"/>
  <c r="BG231"/>
  <c r="BF231"/>
  <c r="BE231"/>
  <c r="T231"/>
  <c r="T230" s="1"/>
  <c r="R231"/>
  <c r="R230" s="1"/>
  <c r="P231"/>
  <c r="P230" s="1"/>
  <c r="BK231"/>
  <c r="BK230" s="1"/>
  <c r="J230" s="1"/>
  <c r="J73" s="1"/>
  <c r="J231"/>
  <c r="BI228"/>
  <c r="BH228"/>
  <c r="BG228"/>
  <c r="BF228"/>
  <c r="T228"/>
  <c r="R228"/>
  <c r="P228"/>
  <c r="BK228"/>
  <c r="J228"/>
  <c r="BE228" s="1"/>
  <c r="BI226"/>
  <c r="BH226"/>
  <c r="BG226"/>
  <c r="BF226"/>
  <c r="T226"/>
  <c r="R226"/>
  <c r="P226"/>
  <c r="BK226"/>
  <c r="J226"/>
  <c r="BE226" s="1"/>
  <c r="BI224"/>
  <c r="BH224"/>
  <c r="BG224"/>
  <c r="BF224"/>
  <c r="BE224"/>
  <c r="T224"/>
  <c r="R224"/>
  <c r="P224"/>
  <c r="BK224"/>
  <c r="J224"/>
  <c r="BI223"/>
  <c r="BH223"/>
  <c r="BG223"/>
  <c r="BF223"/>
  <c r="BE223"/>
  <c r="T223"/>
  <c r="R223"/>
  <c r="P223"/>
  <c r="BK223"/>
  <c r="J223"/>
  <c r="BI221"/>
  <c r="BH221"/>
  <c r="BG221"/>
  <c r="BF221"/>
  <c r="BE221"/>
  <c r="T221"/>
  <c r="R221"/>
  <c r="P221"/>
  <c r="BK221"/>
  <c r="J221"/>
  <c r="BI219"/>
  <c r="BH219"/>
  <c r="BG219"/>
  <c r="BF219"/>
  <c r="BE219"/>
  <c r="T219"/>
  <c r="R219"/>
  <c r="P219"/>
  <c r="BK219"/>
  <c r="J219"/>
  <c r="BI218"/>
  <c r="BH218"/>
  <c r="BG218"/>
  <c r="BF218"/>
  <c r="BE218"/>
  <c r="T218"/>
  <c r="R218"/>
  <c r="P218"/>
  <c r="BK218"/>
  <c r="J218"/>
  <c r="BI216"/>
  <c r="BH216"/>
  <c r="BG216"/>
  <c r="BF216"/>
  <c r="BE216"/>
  <c r="T216"/>
  <c r="R216"/>
  <c r="P216"/>
  <c r="BK216"/>
  <c r="J216"/>
  <c r="BI214"/>
  <c r="BH214"/>
  <c r="BG214"/>
  <c r="BF214"/>
  <c r="BE214"/>
  <c r="T214"/>
  <c r="T213" s="1"/>
  <c r="R214"/>
  <c r="R213" s="1"/>
  <c r="P214"/>
  <c r="P213" s="1"/>
  <c r="BK214"/>
  <c r="BK213" s="1"/>
  <c r="J213" s="1"/>
  <c r="J72" s="1"/>
  <c r="J214"/>
  <c r="BI211"/>
  <c r="BH211"/>
  <c r="BG211"/>
  <c r="BF211"/>
  <c r="T211"/>
  <c r="R211"/>
  <c r="P211"/>
  <c r="BK211"/>
  <c r="J211"/>
  <c r="BE211" s="1"/>
  <c r="BI210"/>
  <c r="BH210"/>
  <c r="BG210"/>
  <c r="BF210"/>
  <c r="T210"/>
  <c r="R210"/>
  <c r="P210"/>
  <c r="BK210"/>
  <c r="J210"/>
  <c r="BE210" s="1"/>
  <c r="BI208"/>
  <c r="BH208"/>
  <c r="BG208"/>
  <c r="BF208"/>
  <c r="T208"/>
  <c r="T207" s="1"/>
  <c r="R208"/>
  <c r="R207" s="1"/>
  <c r="P208"/>
  <c r="P207" s="1"/>
  <c r="BK208"/>
  <c r="BK207" s="1"/>
  <c r="J207" s="1"/>
  <c r="J71" s="1"/>
  <c r="J208"/>
  <c r="BE208" s="1"/>
  <c r="BI206"/>
  <c r="BH206"/>
  <c r="BG206"/>
  <c r="BF206"/>
  <c r="BE206"/>
  <c r="T206"/>
  <c r="R206"/>
  <c r="P206"/>
  <c r="BK206"/>
  <c r="J206"/>
  <c r="BI205"/>
  <c r="BH205"/>
  <c r="BG205"/>
  <c r="BF205"/>
  <c r="BE205"/>
  <c r="T205"/>
  <c r="R205"/>
  <c r="P205"/>
  <c r="BK205"/>
  <c r="J205"/>
  <c r="BI203"/>
  <c r="BH203"/>
  <c r="BG203"/>
  <c r="BF203"/>
  <c r="BE203"/>
  <c r="T203"/>
  <c r="R203"/>
  <c r="P203"/>
  <c r="BK203"/>
  <c r="J203"/>
  <c r="BI201"/>
  <c r="BH201"/>
  <c r="BG201"/>
  <c r="BF201"/>
  <c r="BE201"/>
  <c r="T201"/>
  <c r="T200" s="1"/>
  <c r="R201"/>
  <c r="R200" s="1"/>
  <c r="P201"/>
  <c r="P200" s="1"/>
  <c r="BK201"/>
  <c r="BK200" s="1"/>
  <c r="J200" s="1"/>
  <c r="J70" s="1"/>
  <c r="J201"/>
  <c r="BI198"/>
  <c r="BH198"/>
  <c r="BG198"/>
  <c r="BF198"/>
  <c r="T198"/>
  <c r="R198"/>
  <c r="P198"/>
  <c r="BK198"/>
  <c r="J198"/>
  <c r="BE198" s="1"/>
  <c r="BI196"/>
  <c r="BH196"/>
  <c r="BG196"/>
  <c r="BF196"/>
  <c r="T196"/>
  <c r="R196"/>
  <c r="P196"/>
  <c r="BK196"/>
  <c r="J196"/>
  <c r="BE196" s="1"/>
  <c r="BI194"/>
  <c r="BH194"/>
  <c r="BG194"/>
  <c r="BF194"/>
  <c r="T194"/>
  <c r="R194"/>
  <c r="P194"/>
  <c r="BK194"/>
  <c r="J194"/>
  <c r="BE194" s="1"/>
  <c r="BI193"/>
  <c r="BH193"/>
  <c r="BG193"/>
  <c r="BF193"/>
  <c r="T193"/>
  <c r="R193"/>
  <c r="P193"/>
  <c r="BK193"/>
  <c r="J193"/>
  <c r="BE193" s="1"/>
  <c r="BI191"/>
  <c r="BH191"/>
  <c r="BG191"/>
  <c r="BF191"/>
  <c r="T191"/>
  <c r="R191"/>
  <c r="P191"/>
  <c r="BK191"/>
  <c r="J191"/>
  <c r="BE191" s="1"/>
  <c r="BI189"/>
  <c r="BH189"/>
  <c r="BG189"/>
  <c r="BF189"/>
  <c r="T189"/>
  <c r="R189"/>
  <c r="P189"/>
  <c r="BK189"/>
  <c r="J189"/>
  <c r="BE189" s="1"/>
  <c r="BI188"/>
  <c r="BH188"/>
  <c r="BG188"/>
  <c r="BF188"/>
  <c r="T188"/>
  <c r="R188"/>
  <c r="P188"/>
  <c r="BK188"/>
  <c r="J188"/>
  <c r="BE188" s="1"/>
  <c r="BI186"/>
  <c r="BH186"/>
  <c r="BG186"/>
  <c r="BF186"/>
  <c r="BE186"/>
  <c r="T186"/>
  <c r="R186"/>
  <c r="P186"/>
  <c r="BK186"/>
  <c r="J186"/>
  <c r="BI184"/>
  <c r="BH184"/>
  <c r="BG184"/>
  <c r="BF184"/>
  <c r="BE184"/>
  <c r="T184"/>
  <c r="T183" s="1"/>
  <c r="R184"/>
  <c r="R183" s="1"/>
  <c r="P184"/>
  <c r="P183" s="1"/>
  <c r="BK184"/>
  <c r="BK183" s="1"/>
  <c r="J183" s="1"/>
  <c r="J69" s="1"/>
  <c r="J184"/>
  <c r="BI181"/>
  <c r="BH181"/>
  <c r="BG181"/>
  <c r="BF181"/>
  <c r="T181"/>
  <c r="R181"/>
  <c r="P181"/>
  <c r="BK181"/>
  <c r="J181"/>
  <c r="BE181" s="1"/>
  <c r="BI179"/>
  <c r="BH179"/>
  <c r="BG179"/>
  <c r="BF179"/>
  <c r="T179"/>
  <c r="R179"/>
  <c r="P179"/>
  <c r="BK179"/>
  <c r="J179"/>
  <c r="BE179" s="1"/>
  <c r="BI177"/>
  <c r="BH177"/>
  <c r="BG177"/>
  <c r="BF177"/>
  <c r="BE177"/>
  <c r="T177"/>
  <c r="R177"/>
  <c r="P177"/>
  <c r="BK177"/>
  <c r="J177"/>
  <c r="BI176"/>
  <c r="BH176"/>
  <c r="BG176"/>
  <c r="BF176"/>
  <c r="BE176"/>
  <c r="T176"/>
  <c r="R176"/>
  <c r="P176"/>
  <c r="BK176"/>
  <c r="J176"/>
  <c r="BI174"/>
  <c r="BH174"/>
  <c r="BG174"/>
  <c r="BF174"/>
  <c r="BE174"/>
  <c r="T174"/>
  <c r="R174"/>
  <c r="P174"/>
  <c r="BK174"/>
  <c r="J174"/>
  <c r="BI172"/>
  <c r="BH172"/>
  <c r="BG172"/>
  <c r="BF172"/>
  <c r="BE172"/>
  <c r="T172"/>
  <c r="R172"/>
  <c r="P172"/>
  <c r="BK172"/>
  <c r="J172"/>
  <c r="BI171"/>
  <c r="BH171"/>
  <c r="BG171"/>
  <c r="BF171"/>
  <c r="BE171"/>
  <c r="T171"/>
  <c r="R171"/>
  <c r="P171"/>
  <c r="BK171"/>
  <c r="J171"/>
  <c r="BI169"/>
  <c r="BH169"/>
  <c r="BG169"/>
  <c r="BF169"/>
  <c r="BE169"/>
  <c r="T169"/>
  <c r="R169"/>
  <c r="P169"/>
  <c r="BK169"/>
  <c r="J169"/>
  <c r="BI167"/>
  <c r="BH167"/>
  <c r="BG167"/>
  <c r="BF167"/>
  <c r="BE167"/>
  <c r="T167"/>
  <c r="T166" s="1"/>
  <c r="R167"/>
  <c r="R166" s="1"/>
  <c r="P167"/>
  <c r="P166" s="1"/>
  <c r="BK167"/>
  <c r="BK166" s="1"/>
  <c r="J166" s="1"/>
  <c r="J68" s="1"/>
  <c r="J167"/>
  <c r="BI164"/>
  <c r="BH164"/>
  <c r="BG164"/>
  <c r="BF164"/>
  <c r="T164"/>
  <c r="R164"/>
  <c r="P164"/>
  <c r="BK164"/>
  <c r="J164"/>
  <c r="BE164" s="1"/>
  <c r="BI162"/>
  <c r="BH162"/>
  <c r="BG162"/>
  <c r="BF162"/>
  <c r="T162"/>
  <c r="R162"/>
  <c r="P162"/>
  <c r="BK162"/>
  <c r="J162"/>
  <c r="BE162" s="1"/>
  <c r="BI160"/>
  <c r="BH160"/>
  <c r="BG160"/>
  <c r="BF160"/>
  <c r="T160"/>
  <c r="R160"/>
  <c r="P160"/>
  <c r="BK160"/>
  <c r="J160"/>
  <c r="BE160" s="1"/>
  <c r="BI159"/>
  <c r="BH159"/>
  <c r="BG159"/>
  <c r="BF159"/>
  <c r="T159"/>
  <c r="R159"/>
  <c r="P159"/>
  <c r="BK159"/>
  <c r="J159"/>
  <c r="BE159" s="1"/>
  <c r="BI157"/>
  <c r="BH157"/>
  <c r="BG157"/>
  <c r="BF157"/>
  <c r="T157"/>
  <c r="R157"/>
  <c r="P157"/>
  <c r="BK157"/>
  <c r="J157"/>
  <c r="BE157" s="1"/>
  <c r="BI155"/>
  <c r="BH155"/>
  <c r="BG155"/>
  <c r="BF155"/>
  <c r="T155"/>
  <c r="R155"/>
  <c r="P155"/>
  <c r="BK155"/>
  <c r="J155"/>
  <c r="BE155" s="1"/>
  <c r="BI153"/>
  <c r="BH153"/>
  <c r="BG153"/>
  <c r="BF153"/>
  <c r="T153"/>
  <c r="R153"/>
  <c r="P153"/>
  <c r="BK153"/>
  <c r="J153"/>
  <c r="BE153" s="1"/>
  <c r="BI152"/>
  <c r="BH152"/>
  <c r="BG152"/>
  <c r="BF152"/>
  <c r="BE152"/>
  <c r="T152"/>
  <c r="R152"/>
  <c r="P152"/>
  <c r="BK152"/>
  <c r="J152"/>
  <c r="BI150"/>
  <c r="BH150"/>
  <c r="BG150"/>
  <c r="BF150"/>
  <c r="BE150"/>
  <c r="T150"/>
  <c r="R150"/>
  <c r="P150"/>
  <c r="BK150"/>
  <c r="J150"/>
  <c r="BI148"/>
  <c r="BH148"/>
  <c r="BG148"/>
  <c r="BF148"/>
  <c r="BE148"/>
  <c r="T148"/>
  <c r="T147" s="1"/>
  <c r="R148"/>
  <c r="R147" s="1"/>
  <c r="P148"/>
  <c r="P147" s="1"/>
  <c r="BK148"/>
  <c r="BK147" s="1"/>
  <c r="J147" s="1"/>
  <c r="J67" s="1"/>
  <c r="J148"/>
  <c r="BI145"/>
  <c r="BH145"/>
  <c r="BG145"/>
  <c r="BF145"/>
  <c r="T145"/>
  <c r="R145"/>
  <c r="P145"/>
  <c r="BK145"/>
  <c r="J145"/>
  <c r="BE145" s="1"/>
  <c r="BI143"/>
  <c r="BH143"/>
  <c r="BG143"/>
  <c r="BF143"/>
  <c r="T143"/>
  <c r="R143"/>
  <c r="P143"/>
  <c r="BK143"/>
  <c r="J143"/>
  <c r="BE143" s="1"/>
  <c r="BI141"/>
  <c r="BH141"/>
  <c r="BG141"/>
  <c r="BF141"/>
  <c r="T141"/>
  <c r="R141"/>
  <c r="P141"/>
  <c r="BK141"/>
  <c r="J141"/>
  <c r="BE141" s="1"/>
  <c r="BI140"/>
  <c r="BH140"/>
  <c r="BG140"/>
  <c r="BF140"/>
  <c r="BE140"/>
  <c r="T140"/>
  <c r="R140"/>
  <c r="P140"/>
  <c r="BK140"/>
  <c r="J140"/>
  <c r="BI138"/>
  <c r="BH138"/>
  <c r="BG138"/>
  <c r="BF138"/>
  <c r="BE138"/>
  <c r="T138"/>
  <c r="R138"/>
  <c r="P138"/>
  <c r="BK138"/>
  <c r="J138"/>
  <c r="BI136"/>
  <c r="BH136"/>
  <c r="BG136"/>
  <c r="BF136"/>
  <c r="BE136"/>
  <c r="T136"/>
  <c r="R136"/>
  <c r="P136"/>
  <c r="BK136"/>
  <c r="J136"/>
  <c r="BI135"/>
  <c r="BH135"/>
  <c r="BG135"/>
  <c r="BF135"/>
  <c r="BE135"/>
  <c r="T135"/>
  <c r="R135"/>
  <c r="P135"/>
  <c r="BK135"/>
  <c r="J135"/>
  <c r="BI133"/>
  <c r="BH133"/>
  <c r="BG133"/>
  <c r="BF133"/>
  <c r="BE133"/>
  <c r="T133"/>
  <c r="R133"/>
  <c r="P133"/>
  <c r="BK133"/>
  <c r="J133"/>
  <c r="BI131"/>
  <c r="BH131"/>
  <c r="BG131"/>
  <c r="BF131"/>
  <c r="BE131"/>
  <c r="T131"/>
  <c r="T130" s="1"/>
  <c r="R131"/>
  <c r="R130" s="1"/>
  <c r="P131"/>
  <c r="P130" s="1"/>
  <c r="BK131"/>
  <c r="BK130" s="1"/>
  <c r="J130" s="1"/>
  <c r="J66" s="1"/>
  <c r="J131"/>
  <c r="BI128"/>
  <c r="BH128"/>
  <c r="BG128"/>
  <c r="BF128"/>
  <c r="T128"/>
  <c r="R128"/>
  <c r="P128"/>
  <c r="BK128"/>
  <c r="J128"/>
  <c r="BE128" s="1"/>
  <c r="BI127"/>
  <c r="F38" s="1"/>
  <c r="BD118" i="1" s="1"/>
  <c r="BH127" i="52"/>
  <c r="F37" s="1"/>
  <c r="BC118" i="1" s="1"/>
  <c r="BG127" i="52"/>
  <c r="F36" s="1"/>
  <c r="BB118" i="1" s="1"/>
  <c r="BF127" i="52"/>
  <c r="F35" s="1"/>
  <c r="BA118" i="1" s="1"/>
  <c r="T127" i="52"/>
  <c r="T126" s="1"/>
  <c r="T125" s="1"/>
  <c r="R127"/>
  <c r="R126" s="1"/>
  <c r="R125" s="1"/>
  <c r="P127"/>
  <c r="P126" s="1"/>
  <c r="BK127"/>
  <c r="BK126" s="1"/>
  <c r="J127"/>
  <c r="BE127" s="1"/>
  <c r="J121"/>
  <c r="F121"/>
  <c r="F119"/>
  <c r="E117"/>
  <c r="J59"/>
  <c r="F59"/>
  <c r="F57"/>
  <c r="E55"/>
  <c r="J22"/>
  <c r="E22"/>
  <c r="F122" s="1"/>
  <c r="J21"/>
  <c r="J16"/>
  <c r="J57" s="1"/>
  <c r="E7"/>
  <c r="E111" s="1"/>
  <c r="AY117" i="1"/>
  <c r="AX117"/>
  <c r="BI613" i="51"/>
  <c r="BH613"/>
  <c r="BG613"/>
  <c r="BF613"/>
  <c r="BE613"/>
  <c r="T613"/>
  <c r="R613"/>
  <c r="P613"/>
  <c r="BK613"/>
  <c r="J613"/>
  <c r="BI612"/>
  <c r="BH612"/>
  <c r="BG612"/>
  <c r="BF612"/>
  <c r="BE612"/>
  <c r="T612"/>
  <c r="T611" s="1"/>
  <c r="R612"/>
  <c r="R611" s="1"/>
  <c r="P612"/>
  <c r="P611" s="1"/>
  <c r="BK612"/>
  <c r="BK611" s="1"/>
  <c r="J611" s="1"/>
  <c r="J99" s="1"/>
  <c r="J612"/>
  <c r="BI609"/>
  <c r="BH609"/>
  <c r="BG609"/>
  <c r="BF609"/>
  <c r="T609"/>
  <c r="R609"/>
  <c r="P609"/>
  <c r="BK609"/>
  <c r="J609"/>
  <c r="BE609" s="1"/>
  <c r="BI607"/>
  <c r="BH607"/>
  <c r="BG607"/>
  <c r="BF607"/>
  <c r="T607"/>
  <c r="R607"/>
  <c r="P607"/>
  <c r="BK607"/>
  <c r="J607"/>
  <c r="BE607" s="1"/>
  <c r="BI605"/>
  <c r="BH605"/>
  <c r="BG605"/>
  <c r="BF605"/>
  <c r="BE605"/>
  <c r="T605"/>
  <c r="R605"/>
  <c r="P605"/>
  <c r="BK605"/>
  <c r="J605"/>
  <c r="BI604"/>
  <c r="BH604"/>
  <c r="BG604"/>
  <c r="BF604"/>
  <c r="BE604"/>
  <c r="T604"/>
  <c r="T603" s="1"/>
  <c r="R604"/>
  <c r="R603" s="1"/>
  <c r="P604"/>
  <c r="P603" s="1"/>
  <c r="BK604"/>
  <c r="BK603" s="1"/>
  <c r="J603" s="1"/>
  <c r="J98" s="1"/>
  <c r="J604"/>
  <c r="BI601"/>
  <c r="BH601"/>
  <c r="BG601"/>
  <c r="BF601"/>
  <c r="T601"/>
  <c r="R601"/>
  <c r="P601"/>
  <c r="BK601"/>
  <c r="J601"/>
  <c r="BE601" s="1"/>
  <c r="BI599"/>
  <c r="BH599"/>
  <c r="BG599"/>
  <c r="BF599"/>
  <c r="T599"/>
  <c r="R599"/>
  <c r="P599"/>
  <c r="BK599"/>
  <c r="J599"/>
  <c r="BE599" s="1"/>
  <c r="BI597"/>
  <c r="BH597"/>
  <c r="BG597"/>
  <c r="BF597"/>
  <c r="BE597"/>
  <c r="T597"/>
  <c r="T596" s="1"/>
  <c r="R597"/>
  <c r="R596" s="1"/>
  <c r="P597"/>
  <c r="P596" s="1"/>
  <c r="BK597"/>
  <c r="BK596" s="1"/>
  <c r="J596" s="1"/>
  <c r="J97" s="1"/>
  <c r="J597"/>
  <c r="BI594"/>
  <c r="BH594"/>
  <c r="BG594"/>
  <c r="BF594"/>
  <c r="T594"/>
  <c r="R594"/>
  <c r="P594"/>
  <c r="BK594"/>
  <c r="J594"/>
  <c r="BE594" s="1"/>
  <c r="BI592"/>
  <c r="BH592"/>
  <c r="BG592"/>
  <c r="BF592"/>
  <c r="BE592"/>
  <c r="T592"/>
  <c r="T591" s="1"/>
  <c r="R592"/>
  <c r="R591" s="1"/>
  <c r="P592"/>
  <c r="P591" s="1"/>
  <c r="BK592"/>
  <c r="BK591" s="1"/>
  <c r="J591" s="1"/>
  <c r="J96" s="1"/>
  <c r="J592"/>
  <c r="BI589"/>
  <c r="BH589"/>
  <c r="BG589"/>
  <c r="BF589"/>
  <c r="T589"/>
  <c r="R589"/>
  <c r="P589"/>
  <c r="BK589"/>
  <c r="J589"/>
  <c r="BE589" s="1"/>
  <c r="BI588"/>
  <c r="BH588"/>
  <c r="BG588"/>
  <c r="BF588"/>
  <c r="BE588"/>
  <c r="T588"/>
  <c r="T587" s="1"/>
  <c r="R588"/>
  <c r="R587" s="1"/>
  <c r="P588"/>
  <c r="P587" s="1"/>
  <c r="BK588"/>
  <c r="BK587" s="1"/>
  <c r="J587" s="1"/>
  <c r="J95" s="1"/>
  <c r="J588"/>
  <c r="BI585"/>
  <c r="BH585"/>
  <c r="BG585"/>
  <c r="BF585"/>
  <c r="T585"/>
  <c r="R585"/>
  <c r="P585"/>
  <c r="BK585"/>
  <c r="J585"/>
  <c r="BE585" s="1"/>
  <c r="BI583"/>
  <c r="BH583"/>
  <c r="BG583"/>
  <c r="BF583"/>
  <c r="BE583"/>
  <c r="T583"/>
  <c r="R583"/>
  <c r="P583"/>
  <c r="BK583"/>
  <c r="J583"/>
  <c r="BI582"/>
  <c r="BH582"/>
  <c r="BG582"/>
  <c r="BF582"/>
  <c r="BE582"/>
  <c r="T582"/>
  <c r="T581" s="1"/>
  <c r="R582"/>
  <c r="R581" s="1"/>
  <c r="P582"/>
  <c r="P581" s="1"/>
  <c r="BK582"/>
  <c r="BK581" s="1"/>
  <c r="J581" s="1"/>
  <c r="J94" s="1"/>
  <c r="J582"/>
  <c r="BI579"/>
  <c r="BH579"/>
  <c r="BG579"/>
  <c r="BF579"/>
  <c r="T579"/>
  <c r="R579"/>
  <c r="P579"/>
  <c r="BK579"/>
  <c r="J579"/>
  <c r="BE579" s="1"/>
  <c r="BI577"/>
  <c r="BH577"/>
  <c r="BG577"/>
  <c r="BF577"/>
  <c r="BE577"/>
  <c r="T577"/>
  <c r="R577"/>
  <c r="P577"/>
  <c r="BK577"/>
  <c r="J577"/>
  <c r="BI576"/>
  <c r="BH576"/>
  <c r="BG576"/>
  <c r="BF576"/>
  <c r="BE576"/>
  <c r="T576"/>
  <c r="T575" s="1"/>
  <c r="R576"/>
  <c r="R575" s="1"/>
  <c r="P576"/>
  <c r="P575" s="1"/>
  <c r="BK576"/>
  <c r="BK575" s="1"/>
  <c r="J575" s="1"/>
  <c r="J93" s="1"/>
  <c r="J576"/>
  <c r="BI574"/>
  <c r="BH574"/>
  <c r="BG574"/>
  <c r="BF574"/>
  <c r="T574"/>
  <c r="R574"/>
  <c r="P574"/>
  <c r="BK574"/>
  <c r="J574"/>
  <c r="BE574" s="1"/>
  <c r="BI572"/>
  <c r="BH572"/>
  <c r="BG572"/>
  <c r="BF572"/>
  <c r="BE572"/>
  <c r="T572"/>
  <c r="R572"/>
  <c r="P572"/>
  <c r="BK572"/>
  <c r="J572"/>
  <c r="BI570"/>
  <c r="BH570"/>
  <c r="BG570"/>
  <c r="BF570"/>
  <c r="BE570"/>
  <c r="T570"/>
  <c r="T569" s="1"/>
  <c r="R570"/>
  <c r="R569" s="1"/>
  <c r="P570"/>
  <c r="P569" s="1"/>
  <c r="BK570"/>
  <c r="BK569" s="1"/>
  <c r="J569" s="1"/>
  <c r="J92" s="1"/>
  <c r="J570"/>
  <c r="BI567"/>
  <c r="BH567"/>
  <c r="BG567"/>
  <c r="BF567"/>
  <c r="T567"/>
  <c r="R567"/>
  <c r="P567"/>
  <c r="BK567"/>
  <c r="J567"/>
  <c r="BE567" s="1"/>
  <c r="BI565"/>
  <c r="BH565"/>
  <c r="BG565"/>
  <c r="BF565"/>
  <c r="BE565"/>
  <c r="T565"/>
  <c r="R565"/>
  <c r="P565"/>
  <c r="BK565"/>
  <c r="J565"/>
  <c r="BI563"/>
  <c r="BH563"/>
  <c r="BG563"/>
  <c r="BF563"/>
  <c r="BE563"/>
  <c r="T563"/>
  <c r="R563"/>
  <c r="P563"/>
  <c r="BK563"/>
  <c r="J563"/>
  <c r="BI561"/>
  <c r="BH561"/>
  <c r="BG561"/>
  <c r="BF561"/>
  <c r="BE561"/>
  <c r="T561"/>
  <c r="R561"/>
  <c r="P561"/>
  <c r="BK561"/>
  <c r="J561"/>
  <c r="BI559"/>
  <c r="BH559"/>
  <c r="BG559"/>
  <c r="BF559"/>
  <c r="BE559"/>
  <c r="T559"/>
  <c r="R559"/>
  <c r="P559"/>
  <c r="BK559"/>
  <c r="J559"/>
  <c r="BI558"/>
  <c r="BH558"/>
  <c r="BG558"/>
  <c r="BF558"/>
  <c r="BE558"/>
  <c r="T558"/>
  <c r="R558"/>
  <c r="P558"/>
  <c r="BK558"/>
  <c r="J558"/>
  <c r="BI556"/>
  <c r="BH556"/>
  <c r="BG556"/>
  <c r="BF556"/>
  <c r="BE556"/>
  <c r="T556"/>
  <c r="R556"/>
  <c r="P556"/>
  <c r="BK556"/>
  <c r="J556"/>
  <c r="BI554"/>
  <c r="BH554"/>
  <c r="BG554"/>
  <c r="BF554"/>
  <c r="BE554"/>
  <c r="T554"/>
  <c r="R554"/>
  <c r="P554"/>
  <c r="BK554"/>
  <c r="J554"/>
  <c r="BI553"/>
  <c r="BH553"/>
  <c r="BG553"/>
  <c r="BF553"/>
  <c r="BE553"/>
  <c r="T553"/>
  <c r="R553"/>
  <c r="P553"/>
  <c r="BK553"/>
  <c r="J553"/>
  <c r="BI551"/>
  <c r="BH551"/>
  <c r="BG551"/>
  <c r="BF551"/>
  <c r="BE551"/>
  <c r="T551"/>
  <c r="R551"/>
  <c r="P551"/>
  <c r="BK551"/>
  <c r="J551"/>
  <c r="BI549"/>
  <c r="BH549"/>
  <c r="BG549"/>
  <c r="BF549"/>
  <c r="BE549"/>
  <c r="T549"/>
  <c r="T548" s="1"/>
  <c r="R549"/>
  <c r="R548" s="1"/>
  <c r="P549"/>
  <c r="P548" s="1"/>
  <c r="BK549"/>
  <c r="BK548" s="1"/>
  <c r="J548" s="1"/>
  <c r="J91" s="1"/>
  <c r="J549"/>
  <c r="BI546"/>
  <c r="BH546"/>
  <c r="BG546"/>
  <c r="BF546"/>
  <c r="T546"/>
  <c r="R546"/>
  <c r="P546"/>
  <c r="BK546"/>
  <c r="J546"/>
  <c r="BE546" s="1"/>
  <c r="BI544"/>
  <c r="BH544"/>
  <c r="BG544"/>
  <c r="BF544"/>
  <c r="T544"/>
  <c r="R544"/>
  <c r="P544"/>
  <c r="BK544"/>
  <c r="J544"/>
  <c r="BE544" s="1"/>
  <c r="BI542"/>
  <c r="BH542"/>
  <c r="BG542"/>
  <c r="BF542"/>
  <c r="T542"/>
  <c r="R542"/>
  <c r="P542"/>
  <c r="BK542"/>
  <c r="J542"/>
  <c r="BE542" s="1"/>
  <c r="BI540"/>
  <c r="BH540"/>
  <c r="BG540"/>
  <c r="BF540"/>
  <c r="T540"/>
  <c r="R540"/>
  <c r="P540"/>
  <c r="BK540"/>
  <c r="J540"/>
  <c r="BE540" s="1"/>
  <c r="BI538"/>
  <c r="BH538"/>
  <c r="BG538"/>
  <c r="BF538"/>
  <c r="T538"/>
  <c r="R538"/>
  <c r="P538"/>
  <c r="BK538"/>
  <c r="J538"/>
  <c r="BE538" s="1"/>
  <c r="BI537"/>
  <c r="BH537"/>
  <c r="BG537"/>
  <c r="BF537"/>
  <c r="T537"/>
  <c r="R537"/>
  <c r="P537"/>
  <c r="BK537"/>
  <c r="J537"/>
  <c r="BE537" s="1"/>
  <c r="BI535"/>
  <c r="BH535"/>
  <c r="BG535"/>
  <c r="BF535"/>
  <c r="T535"/>
  <c r="R535"/>
  <c r="P535"/>
  <c r="BK535"/>
  <c r="J535"/>
  <c r="BE535" s="1"/>
  <c r="BI533"/>
  <c r="BH533"/>
  <c r="BG533"/>
  <c r="BF533"/>
  <c r="T533"/>
  <c r="R533"/>
  <c r="P533"/>
  <c r="BK533"/>
  <c r="J533"/>
  <c r="BE533" s="1"/>
  <c r="BI532"/>
  <c r="BH532"/>
  <c r="BG532"/>
  <c r="BF532"/>
  <c r="BE532"/>
  <c r="T532"/>
  <c r="R532"/>
  <c r="P532"/>
  <c r="BK532"/>
  <c r="J532"/>
  <c r="BI530"/>
  <c r="BH530"/>
  <c r="BG530"/>
  <c r="BF530"/>
  <c r="BE530"/>
  <c r="T530"/>
  <c r="R530"/>
  <c r="P530"/>
  <c r="BK530"/>
  <c r="J530"/>
  <c r="BI528"/>
  <c r="BH528"/>
  <c r="BG528"/>
  <c r="BF528"/>
  <c r="BE528"/>
  <c r="T528"/>
  <c r="T527" s="1"/>
  <c r="R528"/>
  <c r="R527" s="1"/>
  <c r="P528"/>
  <c r="P527" s="1"/>
  <c r="BK528"/>
  <c r="BK527" s="1"/>
  <c r="J527" s="1"/>
  <c r="J90" s="1"/>
  <c r="J528"/>
  <c r="BI525"/>
  <c r="BH525"/>
  <c r="BG525"/>
  <c r="BF525"/>
  <c r="T525"/>
  <c r="R525"/>
  <c r="P525"/>
  <c r="BK525"/>
  <c r="J525"/>
  <c r="BE525" s="1"/>
  <c r="BI523"/>
  <c r="BH523"/>
  <c r="BG523"/>
  <c r="BF523"/>
  <c r="T523"/>
  <c r="R523"/>
  <c r="P523"/>
  <c r="BK523"/>
  <c r="J523"/>
  <c r="BE523" s="1"/>
  <c r="BI521"/>
  <c r="BH521"/>
  <c r="BG521"/>
  <c r="BF521"/>
  <c r="T521"/>
  <c r="R521"/>
  <c r="P521"/>
  <c r="BK521"/>
  <c r="J521"/>
  <c r="BE521" s="1"/>
  <c r="BI519"/>
  <c r="BH519"/>
  <c r="BG519"/>
  <c r="BF519"/>
  <c r="BE519"/>
  <c r="T519"/>
  <c r="R519"/>
  <c r="P519"/>
  <c r="BK519"/>
  <c r="J519"/>
  <c r="BI517"/>
  <c r="BH517"/>
  <c r="BG517"/>
  <c r="BF517"/>
  <c r="BE517"/>
  <c r="T517"/>
  <c r="R517"/>
  <c r="P517"/>
  <c r="BK517"/>
  <c r="J517"/>
  <c r="BI516"/>
  <c r="BH516"/>
  <c r="BG516"/>
  <c r="BF516"/>
  <c r="BE516"/>
  <c r="T516"/>
  <c r="R516"/>
  <c r="P516"/>
  <c r="BK516"/>
  <c r="J516"/>
  <c r="BI514"/>
  <c r="BH514"/>
  <c r="BG514"/>
  <c r="BF514"/>
  <c r="BE514"/>
  <c r="T514"/>
  <c r="R514"/>
  <c r="P514"/>
  <c r="BK514"/>
  <c r="J514"/>
  <c r="BI512"/>
  <c r="BH512"/>
  <c r="BG512"/>
  <c r="BF512"/>
  <c r="BE512"/>
  <c r="T512"/>
  <c r="R512"/>
  <c r="P512"/>
  <c r="BK512"/>
  <c r="J512"/>
  <c r="BI511"/>
  <c r="BH511"/>
  <c r="BG511"/>
  <c r="BF511"/>
  <c r="BE511"/>
  <c r="T511"/>
  <c r="R511"/>
  <c r="P511"/>
  <c r="BK511"/>
  <c r="J511"/>
  <c r="BI509"/>
  <c r="BH509"/>
  <c r="BG509"/>
  <c r="BF509"/>
  <c r="BE509"/>
  <c r="T509"/>
  <c r="R509"/>
  <c r="P509"/>
  <c r="BK509"/>
  <c r="J509"/>
  <c r="BI507"/>
  <c r="BH507"/>
  <c r="BG507"/>
  <c r="BF507"/>
  <c r="BE507"/>
  <c r="T507"/>
  <c r="T506" s="1"/>
  <c r="R507"/>
  <c r="R506" s="1"/>
  <c r="P507"/>
  <c r="P506" s="1"/>
  <c r="BK507"/>
  <c r="BK506" s="1"/>
  <c r="J506" s="1"/>
  <c r="J89" s="1"/>
  <c r="J507"/>
  <c r="BI504"/>
  <c r="BH504"/>
  <c r="BG504"/>
  <c r="BF504"/>
  <c r="T504"/>
  <c r="R504"/>
  <c r="P504"/>
  <c r="BK504"/>
  <c r="J504"/>
  <c r="BE504" s="1"/>
  <c r="BI502"/>
  <c r="BH502"/>
  <c r="BG502"/>
  <c r="BF502"/>
  <c r="T502"/>
  <c r="R502"/>
  <c r="P502"/>
  <c r="BK502"/>
  <c r="J502"/>
  <c r="BE502" s="1"/>
  <c r="BI500"/>
  <c r="BH500"/>
  <c r="BG500"/>
  <c r="BF500"/>
  <c r="T500"/>
  <c r="R500"/>
  <c r="P500"/>
  <c r="BK500"/>
  <c r="J500"/>
  <c r="BE500" s="1"/>
  <c r="BI498"/>
  <c r="BH498"/>
  <c r="BG498"/>
  <c r="BF498"/>
  <c r="T498"/>
  <c r="R498"/>
  <c r="P498"/>
  <c r="BK498"/>
  <c r="J498"/>
  <c r="BE498" s="1"/>
  <c r="BI496"/>
  <c r="BH496"/>
  <c r="BG496"/>
  <c r="BF496"/>
  <c r="T496"/>
  <c r="T495" s="1"/>
  <c r="R496"/>
  <c r="R495" s="1"/>
  <c r="P496"/>
  <c r="P495" s="1"/>
  <c r="BK496"/>
  <c r="BK495" s="1"/>
  <c r="J495" s="1"/>
  <c r="J88" s="1"/>
  <c r="J496"/>
  <c r="BE496" s="1"/>
  <c r="BI493"/>
  <c r="BH493"/>
  <c r="BG493"/>
  <c r="BF493"/>
  <c r="BE493"/>
  <c r="T493"/>
  <c r="R493"/>
  <c r="P493"/>
  <c r="BK493"/>
  <c r="J493"/>
  <c r="BI491"/>
  <c r="BH491"/>
  <c r="BG491"/>
  <c r="BF491"/>
  <c r="BE491"/>
  <c r="T491"/>
  <c r="R491"/>
  <c r="P491"/>
  <c r="BK491"/>
  <c r="J491"/>
  <c r="BI489"/>
  <c r="BH489"/>
  <c r="BG489"/>
  <c r="BF489"/>
  <c r="BE489"/>
  <c r="T489"/>
  <c r="R489"/>
  <c r="P489"/>
  <c r="BK489"/>
  <c r="J489"/>
  <c r="BI487"/>
  <c r="BH487"/>
  <c r="BG487"/>
  <c r="BF487"/>
  <c r="BE487"/>
  <c r="T487"/>
  <c r="R487"/>
  <c r="P487"/>
  <c r="BK487"/>
  <c r="J487"/>
  <c r="BI485"/>
  <c r="BH485"/>
  <c r="BG485"/>
  <c r="BF485"/>
  <c r="BE485"/>
  <c r="T485"/>
  <c r="R485"/>
  <c r="P485"/>
  <c r="BK485"/>
  <c r="J485"/>
  <c r="BI483"/>
  <c r="BH483"/>
  <c r="BG483"/>
  <c r="BF483"/>
  <c r="BE483"/>
  <c r="T483"/>
  <c r="R483"/>
  <c r="P483"/>
  <c r="BK483"/>
  <c r="J483"/>
  <c r="BI482"/>
  <c r="BH482"/>
  <c r="BG482"/>
  <c r="BF482"/>
  <c r="BE482"/>
  <c r="T482"/>
  <c r="R482"/>
  <c r="P482"/>
  <c r="BK482"/>
  <c r="J482"/>
  <c r="BI480"/>
  <c r="BH480"/>
  <c r="BG480"/>
  <c r="BF480"/>
  <c r="BE480"/>
  <c r="T480"/>
  <c r="R480"/>
  <c r="P480"/>
  <c r="BK480"/>
  <c r="J480"/>
  <c r="BI478"/>
  <c r="BH478"/>
  <c r="BG478"/>
  <c r="BF478"/>
  <c r="BE478"/>
  <c r="T478"/>
  <c r="T477" s="1"/>
  <c r="R478"/>
  <c r="R477" s="1"/>
  <c r="P478"/>
  <c r="P477" s="1"/>
  <c r="BK478"/>
  <c r="BK477" s="1"/>
  <c r="J477" s="1"/>
  <c r="J87" s="1"/>
  <c r="J478"/>
  <c r="BI475"/>
  <c r="BH475"/>
  <c r="BG475"/>
  <c r="BF475"/>
  <c r="T475"/>
  <c r="R475"/>
  <c r="P475"/>
  <c r="BK475"/>
  <c r="J475"/>
  <c r="BE475" s="1"/>
  <c r="BI474"/>
  <c r="BH474"/>
  <c r="BG474"/>
  <c r="BF474"/>
  <c r="T474"/>
  <c r="R474"/>
  <c r="P474"/>
  <c r="BK474"/>
  <c r="J474"/>
  <c r="BE474" s="1"/>
  <c r="BI472"/>
  <c r="BH472"/>
  <c r="BG472"/>
  <c r="BF472"/>
  <c r="T472"/>
  <c r="R472"/>
  <c r="P472"/>
  <c r="BK472"/>
  <c r="J472"/>
  <c r="BE472" s="1"/>
  <c r="BI471"/>
  <c r="BH471"/>
  <c r="BG471"/>
  <c r="BF471"/>
  <c r="T471"/>
  <c r="R471"/>
  <c r="P471"/>
  <c r="BK471"/>
  <c r="J471"/>
  <c r="BE471" s="1"/>
  <c r="BI469"/>
  <c r="BH469"/>
  <c r="BG469"/>
  <c r="BF469"/>
  <c r="T469"/>
  <c r="R469"/>
  <c r="P469"/>
  <c r="BK469"/>
  <c r="J469"/>
  <c r="BE469" s="1"/>
  <c r="BI467"/>
  <c r="BH467"/>
  <c r="BG467"/>
  <c r="BF467"/>
  <c r="T467"/>
  <c r="R467"/>
  <c r="P467"/>
  <c r="BK467"/>
  <c r="J467"/>
  <c r="BE467" s="1"/>
  <c r="BI465"/>
  <c r="BH465"/>
  <c r="BG465"/>
  <c r="BF465"/>
  <c r="T465"/>
  <c r="R465"/>
  <c r="P465"/>
  <c r="BK465"/>
  <c r="J465"/>
  <c r="BE465" s="1"/>
  <c r="BI464"/>
  <c r="BH464"/>
  <c r="BG464"/>
  <c r="BF464"/>
  <c r="T464"/>
  <c r="R464"/>
  <c r="P464"/>
  <c r="BK464"/>
  <c r="J464"/>
  <c r="BE464" s="1"/>
  <c r="BI462"/>
  <c r="BH462"/>
  <c r="BG462"/>
  <c r="BF462"/>
  <c r="T462"/>
  <c r="R462"/>
  <c r="P462"/>
  <c r="BK462"/>
  <c r="J462"/>
  <c r="BE462" s="1"/>
  <c r="BI460"/>
  <c r="BH460"/>
  <c r="BG460"/>
  <c r="BF460"/>
  <c r="BE460"/>
  <c r="T460"/>
  <c r="T459" s="1"/>
  <c r="R460"/>
  <c r="R459" s="1"/>
  <c r="P460"/>
  <c r="P459" s="1"/>
  <c r="BK460"/>
  <c r="BK459" s="1"/>
  <c r="J459" s="1"/>
  <c r="J86" s="1"/>
  <c r="J460"/>
  <c r="BI457"/>
  <c r="BH457"/>
  <c r="BG457"/>
  <c r="BF457"/>
  <c r="T457"/>
  <c r="R457"/>
  <c r="P457"/>
  <c r="BK457"/>
  <c r="J457"/>
  <c r="BE457" s="1"/>
  <c r="BI455"/>
  <c r="BH455"/>
  <c r="BG455"/>
  <c r="BF455"/>
  <c r="BE455"/>
  <c r="T455"/>
  <c r="R455"/>
  <c r="P455"/>
  <c r="BK455"/>
  <c r="J455"/>
  <c r="BI453"/>
  <c r="BH453"/>
  <c r="BG453"/>
  <c r="BF453"/>
  <c r="BE453"/>
  <c r="T453"/>
  <c r="R453"/>
  <c r="P453"/>
  <c r="BK453"/>
  <c r="J453"/>
  <c r="BI451"/>
  <c r="BH451"/>
  <c r="BG451"/>
  <c r="BF451"/>
  <c r="BE451"/>
  <c r="T451"/>
  <c r="R451"/>
  <c r="P451"/>
  <c r="BK451"/>
  <c r="J451"/>
  <c r="BI449"/>
  <c r="BH449"/>
  <c r="BG449"/>
  <c r="BF449"/>
  <c r="BE449"/>
  <c r="T449"/>
  <c r="R449"/>
  <c r="P449"/>
  <c r="BK449"/>
  <c r="J449"/>
  <c r="BI447"/>
  <c r="BH447"/>
  <c r="BG447"/>
  <c r="BF447"/>
  <c r="BE447"/>
  <c r="T447"/>
  <c r="R447"/>
  <c r="P447"/>
  <c r="BK447"/>
  <c r="J447"/>
  <c r="BI446"/>
  <c r="BH446"/>
  <c r="BG446"/>
  <c r="BF446"/>
  <c r="BE446"/>
  <c r="T446"/>
  <c r="R446"/>
  <c r="P446"/>
  <c r="BK446"/>
  <c r="J446"/>
  <c r="BI444"/>
  <c r="BH444"/>
  <c r="BG444"/>
  <c r="BF444"/>
  <c r="BE444"/>
  <c r="T444"/>
  <c r="R444"/>
  <c r="P444"/>
  <c r="BK444"/>
  <c r="J444"/>
  <c r="BI442"/>
  <c r="BH442"/>
  <c r="BG442"/>
  <c r="BF442"/>
  <c r="BE442"/>
  <c r="T442"/>
  <c r="R442"/>
  <c r="P442"/>
  <c r="BK442"/>
  <c r="J442"/>
  <c r="BI440"/>
  <c r="BH440"/>
  <c r="BG440"/>
  <c r="BF440"/>
  <c r="BE440"/>
  <c r="T440"/>
  <c r="T439" s="1"/>
  <c r="R440"/>
  <c r="R439" s="1"/>
  <c r="P440"/>
  <c r="P439" s="1"/>
  <c r="BK440"/>
  <c r="BK439" s="1"/>
  <c r="J439" s="1"/>
  <c r="J85" s="1"/>
  <c r="J440"/>
  <c r="BI437"/>
  <c r="BH437"/>
  <c r="BG437"/>
  <c r="BF437"/>
  <c r="T437"/>
  <c r="R437"/>
  <c r="P437"/>
  <c r="BK437"/>
  <c r="J437"/>
  <c r="BE437" s="1"/>
  <c r="BI435"/>
  <c r="BH435"/>
  <c r="BG435"/>
  <c r="BF435"/>
  <c r="T435"/>
  <c r="R435"/>
  <c r="P435"/>
  <c r="BK435"/>
  <c r="J435"/>
  <c r="BE435" s="1"/>
  <c r="BI433"/>
  <c r="BH433"/>
  <c r="BG433"/>
  <c r="BF433"/>
  <c r="T433"/>
  <c r="R433"/>
  <c r="P433"/>
  <c r="BK433"/>
  <c r="J433"/>
  <c r="BE433" s="1"/>
  <c r="BI431"/>
  <c r="BH431"/>
  <c r="BG431"/>
  <c r="BF431"/>
  <c r="T431"/>
  <c r="R431"/>
  <c r="P431"/>
  <c r="BK431"/>
  <c r="J431"/>
  <c r="BE431" s="1"/>
  <c r="BI429"/>
  <c r="BH429"/>
  <c r="BG429"/>
  <c r="BF429"/>
  <c r="T429"/>
  <c r="R429"/>
  <c r="P429"/>
  <c r="BK429"/>
  <c r="J429"/>
  <c r="BE429" s="1"/>
  <c r="BI428"/>
  <c r="BH428"/>
  <c r="BG428"/>
  <c r="BF428"/>
  <c r="T428"/>
  <c r="R428"/>
  <c r="P428"/>
  <c r="BK428"/>
  <c r="J428"/>
  <c r="BE428" s="1"/>
  <c r="BI426"/>
  <c r="BH426"/>
  <c r="BG426"/>
  <c r="BF426"/>
  <c r="T426"/>
  <c r="R426"/>
  <c r="P426"/>
  <c r="BK426"/>
  <c r="J426"/>
  <c r="BE426" s="1"/>
  <c r="BI424"/>
  <c r="BH424"/>
  <c r="BG424"/>
  <c r="BF424"/>
  <c r="T424"/>
  <c r="R424"/>
  <c r="P424"/>
  <c r="BK424"/>
  <c r="J424"/>
  <c r="BE424" s="1"/>
  <c r="BI423"/>
  <c r="BH423"/>
  <c r="BG423"/>
  <c r="BF423"/>
  <c r="T423"/>
  <c r="R423"/>
  <c r="P423"/>
  <c r="BK423"/>
  <c r="J423"/>
  <c r="BE423" s="1"/>
  <c r="BI421"/>
  <c r="BH421"/>
  <c r="BG421"/>
  <c r="BF421"/>
  <c r="BE421"/>
  <c r="T421"/>
  <c r="R421"/>
  <c r="P421"/>
  <c r="BK421"/>
  <c r="J421"/>
  <c r="BI419"/>
  <c r="BH419"/>
  <c r="BG419"/>
  <c r="BF419"/>
  <c r="BE419"/>
  <c r="T419"/>
  <c r="T418" s="1"/>
  <c r="R419"/>
  <c r="R418" s="1"/>
  <c r="P419"/>
  <c r="P418" s="1"/>
  <c r="BK419"/>
  <c r="BK418" s="1"/>
  <c r="J418" s="1"/>
  <c r="J84" s="1"/>
  <c r="J419"/>
  <c r="BI416"/>
  <c r="BH416"/>
  <c r="BG416"/>
  <c r="BF416"/>
  <c r="T416"/>
  <c r="R416"/>
  <c r="P416"/>
  <c r="BK416"/>
  <c r="J416"/>
  <c r="BE416" s="1"/>
  <c r="BI414"/>
  <c r="BH414"/>
  <c r="BG414"/>
  <c r="BF414"/>
  <c r="T414"/>
  <c r="R414"/>
  <c r="P414"/>
  <c r="BK414"/>
  <c r="J414"/>
  <c r="BE414" s="1"/>
  <c r="BI412"/>
  <c r="BH412"/>
  <c r="BG412"/>
  <c r="BF412"/>
  <c r="BE412"/>
  <c r="T412"/>
  <c r="R412"/>
  <c r="P412"/>
  <c r="BK412"/>
  <c r="J412"/>
  <c r="BI410"/>
  <c r="BH410"/>
  <c r="BG410"/>
  <c r="BF410"/>
  <c r="BE410"/>
  <c r="T410"/>
  <c r="R410"/>
  <c r="P410"/>
  <c r="BK410"/>
  <c r="J410"/>
  <c r="BI408"/>
  <c r="BH408"/>
  <c r="BG408"/>
  <c r="BF408"/>
  <c r="BE408"/>
  <c r="T408"/>
  <c r="R408"/>
  <c r="P408"/>
  <c r="BK408"/>
  <c r="J408"/>
  <c r="BI407"/>
  <c r="BH407"/>
  <c r="BG407"/>
  <c r="BF407"/>
  <c r="BE407"/>
  <c r="T407"/>
  <c r="R407"/>
  <c r="P407"/>
  <c r="BK407"/>
  <c r="J407"/>
  <c r="BI405"/>
  <c r="BH405"/>
  <c r="BG405"/>
  <c r="BF405"/>
  <c r="BE405"/>
  <c r="T405"/>
  <c r="R405"/>
  <c r="P405"/>
  <c r="BK405"/>
  <c r="J405"/>
  <c r="BI403"/>
  <c r="BH403"/>
  <c r="BG403"/>
  <c r="BF403"/>
  <c r="BE403"/>
  <c r="T403"/>
  <c r="R403"/>
  <c r="P403"/>
  <c r="BK403"/>
  <c r="J403"/>
  <c r="BI402"/>
  <c r="BH402"/>
  <c r="BG402"/>
  <c r="BF402"/>
  <c r="BE402"/>
  <c r="T402"/>
  <c r="R402"/>
  <c r="P402"/>
  <c r="BK402"/>
  <c r="J402"/>
  <c r="BI400"/>
  <c r="BH400"/>
  <c r="BG400"/>
  <c r="BF400"/>
  <c r="BE400"/>
  <c r="T400"/>
  <c r="R400"/>
  <c r="P400"/>
  <c r="BK400"/>
  <c r="J400"/>
  <c r="BI398"/>
  <c r="BH398"/>
  <c r="BG398"/>
  <c r="BF398"/>
  <c r="BE398"/>
  <c r="T398"/>
  <c r="T397" s="1"/>
  <c r="R398"/>
  <c r="R397" s="1"/>
  <c r="P398"/>
  <c r="P397" s="1"/>
  <c r="BK398"/>
  <c r="BK397" s="1"/>
  <c r="J397" s="1"/>
  <c r="J83" s="1"/>
  <c r="J398"/>
  <c r="BI395"/>
  <c r="BH395"/>
  <c r="BG395"/>
  <c r="BF395"/>
  <c r="T395"/>
  <c r="R395"/>
  <c r="P395"/>
  <c r="BK395"/>
  <c r="J395"/>
  <c r="BE395" s="1"/>
  <c r="BI393"/>
  <c r="BH393"/>
  <c r="BG393"/>
  <c r="BF393"/>
  <c r="T393"/>
  <c r="R393"/>
  <c r="P393"/>
  <c r="BK393"/>
  <c r="J393"/>
  <c r="BE393" s="1"/>
  <c r="BI391"/>
  <c r="BH391"/>
  <c r="BG391"/>
  <c r="BF391"/>
  <c r="T391"/>
  <c r="R391"/>
  <c r="P391"/>
  <c r="BK391"/>
  <c r="J391"/>
  <c r="BE391" s="1"/>
  <c r="BI389"/>
  <c r="BH389"/>
  <c r="BG389"/>
  <c r="BF389"/>
  <c r="T389"/>
  <c r="R389"/>
  <c r="P389"/>
  <c r="BK389"/>
  <c r="J389"/>
  <c r="BE389" s="1"/>
  <c r="BI387"/>
  <c r="BH387"/>
  <c r="BG387"/>
  <c r="BF387"/>
  <c r="T387"/>
  <c r="R387"/>
  <c r="P387"/>
  <c r="BK387"/>
  <c r="J387"/>
  <c r="BE387" s="1"/>
  <c r="BI386"/>
  <c r="BH386"/>
  <c r="BG386"/>
  <c r="BF386"/>
  <c r="T386"/>
  <c r="R386"/>
  <c r="P386"/>
  <c r="BK386"/>
  <c r="J386"/>
  <c r="BE386" s="1"/>
  <c r="BI384"/>
  <c r="BH384"/>
  <c r="BG384"/>
  <c r="BF384"/>
  <c r="T384"/>
  <c r="R384"/>
  <c r="P384"/>
  <c r="BK384"/>
  <c r="J384"/>
  <c r="BE384" s="1"/>
  <c r="BI382"/>
  <c r="BH382"/>
  <c r="BG382"/>
  <c r="BF382"/>
  <c r="T382"/>
  <c r="R382"/>
  <c r="P382"/>
  <c r="BK382"/>
  <c r="J382"/>
  <c r="BE382" s="1"/>
  <c r="BI381"/>
  <c r="BH381"/>
  <c r="BG381"/>
  <c r="BF381"/>
  <c r="BE381"/>
  <c r="T381"/>
  <c r="R381"/>
  <c r="P381"/>
  <c r="BK381"/>
  <c r="J381"/>
  <c r="BI379"/>
  <c r="BH379"/>
  <c r="BG379"/>
  <c r="BF379"/>
  <c r="BE379"/>
  <c r="T379"/>
  <c r="R379"/>
  <c r="P379"/>
  <c r="BK379"/>
  <c r="J379"/>
  <c r="BI377"/>
  <c r="BH377"/>
  <c r="BG377"/>
  <c r="BF377"/>
  <c r="BE377"/>
  <c r="T377"/>
  <c r="T376" s="1"/>
  <c r="R377"/>
  <c r="R376" s="1"/>
  <c r="P377"/>
  <c r="P376" s="1"/>
  <c r="BK377"/>
  <c r="BK376" s="1"/>
  <c r="J376" s="1"/>
  <c r="J82" s="1"/>
  <c r="J377"/>
  <c r="BI374"/>
  <c r="BH374"/>
  <c r="BG374"/>
  <c r="BF374"/>
  <c r="T374"/>
  <c r="R374"/>
  <c r="P374"/>
  <c r="BK374"/>
  <c r="J374"/>
  <c r="BE374" s="1"/>
  <c r="BI372"/>
  <c r="BH372"/>
  <c r="BG372"/>
  <c r="BF372"/>
  <c r="T372"/>
  <c r="R372"/>
  <c r="P372"/>
  <c r="BK372"/>
  <c r="J372"/>
  <c r="BE372" s="1"/>
  <c r="BI370"/>
  <c r="BH370"/>
  <c r="BG370"/>
  <c r="BF370"/>
  <c r="T370"/>
  <c r="R370"/>
  <c r="P370"/>
  <c r="BK370"/>
  <c r="J370"/>
  <c r="BE370" s="1"/>
  <c r="BI368"/>
  <c r="BH368"/>
  <c r="BG368"/>
  <c r="BF368"/>
  <c r="T368"/>
  <c r="R368"/>
  <c r="P368"/>
  <c r="BK368"/>
  <c r="J368"/>
  <c r="BE368" s="1"/>
  <c r="BI366"/>
  <c r="BH366"/>
  <c r="BG366"/>
  <c r="BF366"/>
  <c r="BE366"/>
  <c r="T366"/>
  <c r="R366"/>
  <c r="P366"/>
  <c r="BK366"/>
  <c r="J366"/>
  <c r="BI365"/>
  <c r="BH365"/>
  <c r="BG365"/>
  <c r="BF365"/>
  <c r="BE365"/>
  <c r="T365"/>
  <c r="R365"/>
  <c r="P365"/>
  <c r="BK365"/>
  <c r="J365"/>
  <c r="BI363"/>
  <c r="BH363"/>
  <c r="BG363"/>
  <c r="BF363"/>
  <c r="BE363"/>
  <c r="T363"/>
  <c r="R363"/>
  <c r="P363"/>
  <c r="BK363"/>
  <c r="J363"/>
  <c r="BI361"/>
  <c r="BH361"/>
  <c r="BG361"/>
  <c r="BF361"/>
  <c r="BE361"/>
  <c r="T361"/>
  <c r="R361"/>
  <c r="P361"/>
  <c r="BK361"/>
  <c r="J361"/>
  <c r="BI360"/>
  <c r="BH360"/>
  <c r="BG360"/>
  <c r="BF360"/>
  <c r="BE360"/>
  <c r="T360"/>
  <c r="R360"/>
  <c r="P360"/>
  <c r="BK360"/>
  <c r="J360"/>
  <c r="BI358"/>
  <c r="BH358"/>
  <c r="BG358"/>
  <c r="BF358"/>
  <c r="BE358"/>
  <c r="T358"/>
  <c r="R358"/>
  <c r="P358"/>
  <c r="BK358"/>
  <c r="J358"/>
  <c r="BI356"/>
  <c r="BH356"/>
  <c r="BG356"/>
  <c r="BF356"/>
  <c r="BE356"/>
  <c r="T356"/>
  <c r="T355" s="1"/>
  <c r="R356"/>
  <c r="R355" s="1"/>
  <c r="P356"/>
  <c r="P355" s="1"/>
  <c r="BK356"/>
  <c r="BK355" s="1"/>
  <c r="J355" s="1"/>
  <c r="J81" s="1"/>
  <c r="J356"/>
  <c r="BI353"/>
  <c r="BH353"/>
  <c r="BG353"/>
  <c r="BF353"/>
  <c r="T353"/>
  <c r="R353"/>
  <c r="P353"/>
  <c r="BK353"/>
  <c r="J353"/>
  <c r="BE353" s="1"/>
  <c r="BI351"/>
  <c r="BH351"/>
  <c r="BG351"/>
  <c r="BF351"/>
  <c r="T351"/>
  <c r="R351"/>
  <c r="P351"/>
  <c r="BK351"/>
  <c r="J351"/>
  <c r="BE351" s="1"/>
  <c r="BI349"/>
  <c r="BH349"/>
  <c r="BG349"/>
  <c r="BF349"/>
  <c r="T349"/>
  <c r="R349"/>
  <c r="P349"/>
  <c r="BK349"/>
  <c r="J349"/>
  <c r="BE349" s="1"/>
  <c r="BI347"/>
  <c r="BH347"/>
  <c r="BG347"/>
  <c r="BF347"/>
  <c r="T347"/>
  <c r="R347"/>
  <c r="P347"/>
  <c r="BK347"/>
  <c r="J347"/>
  <c r="BE347" s="1"/>
  <c r="BI345"/>
  <c r="BH345"/>
  <c r="BG345"/>
  <c r="BF345"/>
  <c r="T345"/>
  <c r="R345"/>
  <c r="P345"/>
  <c r="BK345"/>
  <c r="J345"/>
  <c r="BE345" s="1"/>
  <c r="BI344"/>
  <c r="BH344"/>
  <c r="BG344"/>
  <c r="BF344"/>
  <c r="BE344"/>
  <c r="T344"/>
  <c r="R344"/>
  <c r="P344"/>
  <c r="BK344"/>
  <c r="J344"/>
  <c r="BI342"/>
  <c r="BH342"/>
  <c r="BG342"/>
  <c r="BF342"/>
  <c r="BE342"/>
  <c r="T342"/>
  <c r="R342"/>
  <c r="P342"/>
  <c r="BK342"/>
  <c r="J342"/>
  <c r="BI340"/>
  <c r="BH340"/>
  <c r="BG340"/>
  <c r="BF340"/>
  <c r="BE340"/>
  <c r="T340"/>
  <c r="R340"/>
  <c r="P340"/>
  <c r="BK340"/>
  <c r="J340"/>
  <c r="BI339"/>
  <c r="BH339"/>
  <c r="BG339"/>
  <c r="BF339"/>
  <c r="BE339"/>
  <c r="T339"/>
  <c r="R339"/>
  <c r="P339"/>
  <c r="BK339"/>
  <c r="J339"/>
  <c r="BI337"/>
  <c r="BH337"/>
  <c r="BG337"/>
  <c r="BF337"/>
  <c r="BE337"/>
  <c r="T337"/>
  <c r="R337"/>
  <c r="P337"/>
  <c r="BK337"/>
  <c r="J337"/>
  <c r="BI335"/>
  <c r="BH335"/>
  <c r="BG335"/>
  <c r="BF335"/>
  <c r="BE335"/>
  <c r="T335"/>
  <c r="T334" s="1"/>
  <c r="R335"/>
  <c r="R334" s="1"/>
  <c r="P335"/>
  <c r="P334" s="1"/>
  <c r="BK335"/>
  <c r="BK334" s="1"/>
  <c r="J334" s="1"/>
  <c r="J80" s="1"/>
  <c r="J335"/>
  <c r="BI333"/>
  <c r="BH333"/>
  <c r="BG333"/>
  <c r="BF333"/>
  <c r="T333"/>
  <c r="R333"/>
  <c r="P333"/>
  <c r="BK333"/>
  <c r="J333"/>
  <c r="BE333" s="1"/>
  <c r="BI331"/>
  <c r="BH331"/>
  <c r="BG331"/>
  <c r="BF331"/>
  <c r="T331"/>
  <c r="R331"/>
  <c r="P331"/>
  <c r="BK331"/>
  <c r="J331"/>
  <c r="BE331" s="1"/>
  <c r="BI329"/>
  <c r="BH329"/>
  <c r="BG329"/>
  <c r="BF329"/>
  <c r="T329"/>
  <c r="R329"/>
  <c r="P329"/>
  <c r="BK329"/>
  <c r="J329"/>
  <c r="BE329" s="1"/>
  <c r="BI327"/>
  <c r="BH327"/>
  <c r="BG327"/>
  <c r="BF327"/>
  <c r="T327"/>
  <c r="R327"/>
  <c r="P327"/>
  <c r="BK327"/>
  <c r="J327"/>
  <c r="BE327" s="1"/>
  <c r="BI325"/>
  <c r="BH325"/>
  <c r="BG325"/>
  <c r="BF325"/>
  <c r="BE325"/>
  <c r="T325"/>
  <c r="R325"/>
  <c r="P325"/>
  <c r="BK325"/>
  <c r="J325"/>
  <c r="BI323"/>
  <c r="BH323"/>
  <c r="BG323"/>
  <c r="BF323"/>
  <c r="BE323"/>
  <c r="T323"/>
  <c r="R323"/>
  <c r="P323"/>
  <c r="BK323"/>
  <c r="J323"/>
  <c r="BI322"/>
  <c r="BH322"/>
  <c r="BG322"/>
  <c r="BF322"/>
  <c r="BE322"/>
  <c r="T322"/>
  <c r="R322"/>
  <c r="P322"/>
  <c r="BK322"/>
  <c r="J322"/>
  <c r="BI321"/>
  <c r="BH321"/>
  <c r="BG321"/>
  <c r="BF321"/>
  <c r="BE321"/>
  <c r="T321"/>
  <c r="R321"/>
  <c r="P321"/>
  <c r="BK321"/>
  <c r="J321"/>
  <c r="BI319"/>
  <c r="BH319"/>
  <c r="BG319"/>
  <c r="BF319"/>
  <c r="BE319"/>
  <c r="T319"/>
  <c r="T318" s="1"/>
  <c r="R319"/>
  <c r="R318" s="1"/>
  <c r="P319"/>
  <c r="P318" s="1"/>
  <c r="BK319"/>
  <c r="BK318" s="1"/>
  <c r="J318" s="1"/>
  <c r="J79" s="1"/>
  <c r="J319"/>
  <c r="BI317"/>
  <c r="BH317"/>
  <c r="BG317"/>
  <c r="BF317"/>
  <c r="T317"/>
  <c r="R317"/>
  <c r="P317"/>
  <c r="BK317"/>
  <c r="J317"/>
  <c r="BE317" s="1"/>
  <c r="BI315"/>
  <c r="BH315"/>
  <c r="BG315"/>
  <c r="BF315"/>
  <c r="T315"/>
  <c r="R315"/>
  <c r="P315"/>
  <c r="BK315"/>
  <c r="J315"/>
  <c r="BE315" s="1"/>
  <c r="BI313"/>
  <c r="BH313"/>
  <c r="BG313"/>
  <c r="BF313"/>
  <c r="T313"/>
  <c r="R313"/>
  <c r="P313"/>
  <c r="BK313"/>
  <c r="J313"/>
  <c r="BE313" s="1"/>
  <c r="BI311"/>
  <c r="BH311"/>
  <c r="BG311"/>
  <c r="BF311"/>
  <c r="T311"/>
  <c r="R311"/>
  <c r="P311"/>
  <c r="BK311"/>
  <c r="J311"/>
  <c r="BE311" s="1"/>
  <c r="BI310"/>
  <c r="BH310"/>
  <c r="BG310"/>
  <c r="BF310"/>
  <c r="T310"/>
  <c r="R310"/>
  <c r="P310"/>
  <c r="BK310"/>
  <c r="J310"/>
  <c r="BE310" s="1"/>
  <c r="BI308"/>
  <c r="BH308"/>
  <c r="BG308"/>
  <c r="BF308"/>
  <c r="BE308"/>
  <c r="T308"/>
  <c r="R308"/>
  <c r="P308"/>
  <c r="BK308"/>
  <c r="J308"/>
  <c r="BI306"/>
  <c r="BH306"/>
  <c r="BG306"/>
  <c r="BF306"/>
  <c r="BE306"/>
  <c r="T306"/>
  <c r="R306"/>
  <c r="P306"/>
  <c r="BK306"/>
  <c r="J306"/>
  <c r="BI304"/>
  <c r="BH304"/>
  <c r="BG304"/>
  <c r="BF304"/>
  <c r="BE304"/>
  <c r="T304"/>
  <c r="R304"/>
  <c r="P304"/>
  <c r="BK304"/>
  <c r="J304"/>
  <c r="BI302"/>
  <c r="BH302"/>
  <c r="BG302"/>
  <c r="BF302"/>
  <c r="BE302"/>
  <c r="T302"/>
  <c r="R302"/>
  <c r="P302"/>
  <c r="BK302"/>
  <c r="J302"/>
  <c r="BI300"/>
  <c r="BH300"/>
  <c r="BG300"/>
  <c r="BF300"/>
  <c r="BE300"/>
  <c r="T300"/>
  <c r="R300"/>
  <c r="P300"/>
  <c r="BK300"/>
  <c r="J300"/>
  <c r="BI299"/>
  <c r="BH299"/>
  <c r="BG299"/>
  <c r="BF299"/>
  <c r="BE299"/>
  <c r="T299"/>
  <c r="R299"/>
  <c r="P299"/>
  <c r="BK299"/>
  <c r="J299"/>
  <c r="BI297"/>
  <c r="BH297"/>
  <c r="BG297"/>
  <c r="BF297"/>
  <c r="BE297"/>
  <c r="T297"/>
  <c r="T296" s="1"/>
  <c r="R297"/>
  <c r="R296" s="1"/>
  <c r="P297"/>
  <c r="P296" s="1"/>
  <c r="BK297"/>
  <c r="BK296" s="1"/>
  <c r="J296" s="1"/>
  <c r="J78" s="1"/>
  <c r="J297"/>
  <c r="BI294"/>
  <c r="BH294"/>
  <c r="BG294"/>
  <c r="BF294"/>
  <c r="T294"/>
  <c r="R294"/>
  <c r="P294"/>
  <c r="BK294"/>
  <c r="J294"/>
  <c r="BE294" s="1"/>
  <c r="BI292"/>
  <c r="BH292"/>
  <c r="BG292"/>
  <c r="BF292"/>
  <c r="T292"/>
  <c r="R292"/>
  <c r="P292"/>
  <c r="BK292"/>
  <c r="J292"/>
  <c r="BE292" s="1"/>
  <c r="BI290"/>
  <c r="BH290"/>
  <c r="BG290"/>
  <c r="BF290"/>
  <c r="T290"/>
  <c r="R290"/>
  <c r="P290"/>
  <c r="BK290"/>
  <c r="J290"/>
  <c r="BE290" s="1"/>
  <c r="BI288"/>
  <c r="BH288"/>
  <c r="BG288"/>
  <c r="BF288"/>
  <c r="T288"/>
  <c r="R288"/>
  <c r="P288"/>
  <c r="BK288"/>
  <c r="J288"/>
  <c r="BE288" s="1"/>
  <c r="BI287"/>
  <c r="BH287"/>
  <c r="BG287"/>
  <c r="BF287"/>
  <c r="T287"/>
  <c r="R287"/>
  <c r="P287"/>
  <c r="BK287"/>
  <c r="J287"/>
  <c r="BE287" s="1"/>
  <c r="BI285"/>
  <c r="BH285"/>
  <c r="BG285"/>
  <c r="BF285"/>
  <c r="T285"/>
  <c r="R285"/>
  <c r="P285"/>
  <c r="BK285"/>
  <c r="J285"/>
  <c r="BE285" s="1"/>
  <c r="BI283"/>
  <c r="BH283"/>
  <c r="BG283"/>
  <c r="BF283"/>
  <c r="BE283"/>
  <c r="T283"/>
  <c r="R283"/>
  <c r="P283"/>
  <c r="BK283"/>
  <c r="J283"/>
  <c r="BI282"/>
  <c r="BH282"/>
  <c r="BG282"/>
  <c r="BF282"/>
  <c r="BE282"/>
  <c r="T282"/>
  <c r="R282"/>
  <c r="P282"/>
  <c r="BK282"/>
  <c r="J282"/>
  <c r="BI280"/>
  <c r="BH280"/>
  <c r="BG280"/>
  <c r="BF280"/>
  <c r="BE280"/>
  <c r="T280"/>
  <c r="R280"/>
  <c r="P280"/>
  <c r="BK280"/>
  <c r="J280"/>
  <c r="BI278"/>
  <c r="BH278"/>
  <c r="BG278"/>
  <c r="BF278"/>
  <c r="BE278"/>
  <c r="T278"/>
  <c r="T277" s="1"/>
  <c r="R278"/>
  <c r="R277" s="1"/>
  <c r="P278"/>
  <c r="P277" s="1"/>
  <c r="BK278"/>
  <c r="BK277" s="1"/>
  <c r="J277" s="1"/>
  <c r="J77" s="1"/>
  <c r="J278"/>
  <c r="BI276"/>
  <c r="BH276"/>
  <c r="BG276"/>
  <c r="BF276"/>
  <c r="T276"/>
  <c r="R276"/>
  <c r="P276"/>
  <c r="BK276"/>
  <c r="J276"/>
  <c r="BE276" s="1"/>
  <c r="BI274"/>
  <c r="BH274"/>
  <c r="BG274"/>
  <c r="BF274"/>
  <c r="T274"/>
  <c r="R274"/>
  <c r="P274"/>
  <c r="BK274"/>
  <c r="J274"/>
  <c r="BE274" s="1"/>
  <c r="BI272"/>
  <c r="BH272"/>
  <c r="BG272"/>
  <c r="BF272"/>
  <c r="T272"/>
  <c r="R272"/>
  <c r="P272"/>
  <c r="BK272"/>
  <c r="J272"/>
  <c r="BE272" s="1"/>
  <c r="BI270"/>
  <c r="BH270"/>
  <c r="BG270"/>
  <c r="BF270"/>
  <c r="T270"/>
  <c r="R270"/>
  <c r="P270"/>
  <c r="BK270"/>
  <c r="J270"/>
  <c r="BE270" s="1"/>
  <c r="BI268"/>
  <c r="BH268"/>
  <c r="BG268"/>
  <c r="BF268"/>
  <c r="BE268"/>
  <c r="T268"/>
  <c r="R268"/>
  <c r="P268"/>
  <c r="BK268"/>
  <c r="J268"/>
  <c r="BI266"/>
  <c r="BH266"/>
  <c r="BG266"/>
  <c r="BF266"/>
  <c r="BE266"/>
  <c r="T266"/>
  <c r="R266"/>
  <c r="P266"/>
  <c r="BK266"/>
  <c r="J266"/>
  <c r="BI264"/>
  <c r="BH264"/>
  <c r="BG264"/>
  <c r="BF264"/>
  <c r="BE264"/>
  <c r="T264"/>
  <c r="R264"/>
  <c r="P264"/>
  <c r="BK264"/>
  <c r="J264"/>
  <c r="BI262"/>
  <c r="BH262"/>
  <c r="BG262"/>
  <c r="BF262"/>
  <c r="BE262"/>
  <c r="T262"/>
  <c r="R262"/>
  <c r="P262"/>
  <c r="BK262"/>
  <c r="J262"/>
  <c r="BI260"/>
  <c r="BH260"/>
  <c r="BG260"/>
  <c r="BF260"/>
  <c r="BE260"/>
  <c r="T260"/>
  <c r="R260"/>
  <c r="P260"/>
  <c r="BK260"/>
  <c r="J260"/>
  <c r="BI258"/>
  <c r="BH258"/>
  <c r="BG258"/>
  <c r="BF258"/>
  <c r="BE258"/>
  <c r="T258"/>
  <c r="R258"/>
  <c r="P258"/>
  <c r="BK258"/>
  <c r="J258"/>
  <c r="BI257"/>
  <c r="BH257"/>
  <c r="BG257"/>
  <c r="BF257"/>
  <c r="BE257"/>
  <c r="T257"/>
  <c r="R257"/>
  <c r="P257"/>
  <c r="BK257"/>
  <c r="J257"/>
  <c r="BI255"/>
  <c r="BH255"/>
  <c r="BG255"/>
  <c r="BF255"/>
  <c r="BE255"/>
  <c r="T255"/>
  <c r="T254" s="1"/>
  <c r="R255"/>
  <c r="R254" s="1"/>
  <c r="P255"/>
  <c r="P254" s="1"/>
  <c r="BK255"/>
  <c r="BK254" s="1"/>
  <c r="J254" s="1"/>
  <c r="J76" s="1"/>
  <c r="J255"/>
  <c r="BI252"/>
  <c r="BH252"/>
  <c r="BG252"/>
  <c r="BF252"/>
  <c r="T252"/>
  <c r="R252"/>
  <c r="P252"/>
  <c r="BK252"/>
  <c r="J252"/>
  <c r="BE252" s="1"/>
  <c r="BI250"/>
  <c r="BH250"/>
  <c r="BG250"/>
  <c r="BF250"/>
  <c r="T250"/>
  <c r="R250"/>
  <c r="P250"/>
  <c r="BK250"/>
  <c r="J250"/>
  <c r="BE250" s="1"/>
  <c r="BI248"/>
  <c r="BH248"/>
  <c r="BG248"/>
  <c r="BF248"/>
  <c r="T248"/>
  <c r="T247" s="1"/>
  <c r="R248"/>
  <c r="R247" s="1"/>
  <c r="P248"/>
  <c r="P247" s="1"/>
  <c r="BK248"/>
  <c r="BK247" s="1"/>
  <c r="J247" s="1"/>
  <c r="J75" s="1"/>
  <c r="J248"/>
  <c r="BE248" s="1"/>
  <c r="BI246"/>
  <c r="BH246"/>
  <c r="BG246"/>
  <c r="BF246"/>
  <c r="BE246"/>
  <c r="T246"/>
  <c r="R246"/>
  <c r="P246"/>
  <c r="BK246"/>
  <c r="J246"/>
  <c r="BI245"/>
  <c r="BH245"/>
  <c r="BG245"/>
  <c r="BF245"/>
  <c r="BE245"/>
  <c r="T245"/>
  <c r="R245"/>
  <c r="P245"/>
  <c r="BK245"/>
  <c r="J245"/>
  <c r="BI243"/>
  <c r="BH243"/>
  <c r="BG243"/>
  <c r="BF243"/>
  <c r="BE243"/>
  <c r="T243"/>
  <c r="R243"/>
  <c r="P243"/>
  <c r="BK243"/>
  <c r="J243"/>
  <c r="BI242"/>
  <c r="BH242"/>
  <c r="BG242"/>
  <c r="BF242"/>
  <c r="BE242"/>
  <c r="T242"/>
  <c r="R242"/>
  <c r="P242"/>
  <c r="BK242"/>
  <c r="J242"/>
  <c r="BI240"/>
  <c r="BH240"/>
  <c r="BG240"/>
  <c r="BF240"/>
  <c r="BE240"/>
  <c r="T240"/>
  <c r="R240"/>
  <c r="P240"/>
  <c r="BK240"/>
  <c r="J240"/>
  <c r="BI238"/>
  <c r="BH238"/>
  <c r="BG238"/>
  <c r="BF238"/>
  <c r="BE238"/>
  <c r="T238"/>
  <c r="R238"/>
  <c r="P238"/>
  <c r="BK238"/>
  <c r="J238"/>
  <c r="BI236"/>
  <c r="BH236"/>
  <c r="BG236"/>
  <c r="BF236"/>
  <c r="BE236"/>
  <c r="T236"/>
  <c r="R236"/>
  <c r="P236"/>
  <c r="BK236"/>
  <c r="J236"/>
  <c r="BI234"/>
  <c r="BH234"/>
  <c r="BG234"/>
  <c r="BF234"/>
  <c r="BE234"/>
  <c r="T234"/>
  <c r="R234"/>
  <c r="P234"/>
  <c r="BK234"/>
  <c r="J234"/>
  <c r="BI233"/>
  <c r="BH233"/>
  <c r="BG233"/>
  <c r="BF233"/>
  <c r="BE233"/>
  <c r="T233"/>
  <c r="R233"/>
  <c r="P233"/>
  <c r="BK233"/>
  <c r="J233"/>
  <c r="BI231"/>
  <c r="BH231"/>
  <c r="BG231"/>
  <c r="BF231"/>
  <c r="BE231"/>
  <c r="T231"/>
  <c r="T230" s="1"/>
  <c r="R231"/>
  <c r="R230" s="1"/>
  <c r="P231"/>
  <c r="P230" s="1"/>
  <c r="BK231"/>
  <c r="BK230" s="1"/>
  <c r="J230" s="1"/>
  <c r="J74" s="1"/>
  <c r="J231"/>
  <c r="BI228"/>
  <c r="BH228"/>
  <c r="BG228"/>
  <c r="BF228"/>
  <c r="T228"/>
  <c r="R228"/>
  <c r="P228"/>
  <c r="BK228"/>
  <c r="J228"/>
  <c r="BE228" s="1"/>
  <c r="BI226"/>
  <c r="BH226"/>
  <c r="BG226"/>
  <c r="BF226"/>
  <c r="T226"/>
  <c r="R226"/>
  <c r="P226"/>
  <c r="BK226"/>
  <c r="J226"/>
  <c r="BE226" s="1"/>
  <c r="BI224"/>
  <c r="BH224"/>
  <c r="BG224"/>
  <c r="BF224"/>
  <c r="T224"/>
  <c r="R224"/>
  <c r="P224"/>
  <c r="BK224"/>
  <c r="J224"/>
  <c r="BE224" s="1"/>
  <c r="BI222"/>
  <c r="BH222"/>
  <c r="BG222"/>
  <c r="BF222"/>
  <c r="T222"/>
  <c r="R222"/>
  <c r="P222"/>
  <c r="BK222"/>
  <c r="J222"/>
  <c r="BE222" s="1"/>
  <c r="BI220"/>
  <c r="BH220"/>
  <c r="BG220"/>
  <c r="BF220"/>
  <c r="T220"/>
  <c r="R220"/>
  <c r="P220"/>
  <c r="BK220"/>
  <c r="J220"/>
  <c r="BE220" s="1"/>
  <c r="BI219"/>
  <c r="BH219"/>
  <c r="BG219"/>
  <c r="BF219"/>
  <c r="T219"/>
  <c r="R219"/>
  <c r="P219"/>
  <c r="BK219"/>
  <c r="J219"/>
  <c r="BE219" s="1"/>
  <c r="BI217"/>
  <c r="BH217"/>
  <c r="BG217"/>
  <c r="BF217"/>
  <c r="T217"/>
  <c r="R217"/>
  <c r="P217"/>
  <c r="BK217"/>
  <c r="J217"/>
  <c r="BE217" s="1"/>
  <c r="BI215"/>
  <c r="BH215"/>
  <c r="BG215"/>
  <c r="BF215"/>
  <c r="T215"/>
  <c r="R215"/>
  <c r="P215"/>
  <c r="BK215"/>
  <c r="J215"/>
  <c r="BE215" s="1"/>
  <c r="BI214"/>
  <c r="BH214"/>
  <c r="BG214"/>
  <c r="BF214"/>
  <c r="T214"/>
  <c r="R214"/>
  <c r="P214"/>
  <c r="BK214"/>
  <c r="J214"/>
  <c r="BE214" s="1"/>
  <c r="BI212"/>
  <c r="BH212"/>
  <c r="BG212"/>
  <c r="BF212"/>
  <c r="T212"/>
  <c r="R212"/>
  <c r="P212"/>
  <c r="BK212"/>
  <c r="J212"/>
  <c r="BE212" s="1"/>
  <c r="BI210"/>
  <c r="BH210"/>
  <c r="BG210"/>
  <c r="BF210"/>
  <c r="T210"/>
  <c r="T209" s="1"/>
  <c r="R210"/>
  <c r="R209" s="1"/>
  <c r="P210"/>
  <c r="P209" s="1"/>
  <c r="BK210"/>
  <c r="BK209" s="1"/>
  <c r="J209" s="1"/>
  <c r="J73" s="1"/>
  <c r="J210"/>
  <c r="BE210" s="1"/>
  <c r="BI207"/>
  <c r="BH207"/>
  <c r="BG207"/>
  <c r="BF207"/>
  <c r="BE207"/>
  <c r="T207"/>
  <c r="R207"/>
  <c r="P207"/>
  <c r="BK207"/>
  <c r="J207"/>
  <c r="BI205"/>
  <c r="BH205"/>
  <c r="BG205"/>
  <c r="BF205"/>
  <c r="BE205"/>
  <c r="T205"/>
  <c r="R205"/>
  <c r="P205"/>
  <c r="BK205"/>
  <c r="J205"/>
  <c r="BI203"/>
  <c r="BH203"/>
  <c r="BG203"/>
  <c r="BF203"/>
  <c r="BE203"/>
  <c r="T203"/>
  <c r="R203"/>
  <c r="P203"/>
  <c r="BK203"/>
  <c r="J203"/>
  <c r="BI201"/>
  <c r="BH201"/>
  <c r="BG201"/>
  <c r="BF201"/>
  <c r="BE201"/>
  <c r="T201"/>
  <c r="R201"/>
  <c r="P201"/>
  <c r="BK201"/>
  <c r="J201"/>
  <c r="BI199"/>
  <c r="BH199"/>
  <c r="BG199"/>
  <c r="BF199"/>
  <c r="BE199"/>
  <c r="T199"/>
  <c r="R199"/>
  <c r="P199"/>
  <c r="BK199"/>
  <c r="J199"/>
  <c r="BI198"/>
  <c r="BH198"/>
  <c r="BG198"/>
  <c r="BF198"/>
  <c r="BE198"/>
  <c r="T198"/>
  <c r="R198"/>
  <c r="P198"/>
  <c r="BK198"/>
  <c r="J198"/>
  <c r="BI196"/>
  <c r="BH196"/>
  <c r="BG196"/>
  <c r="BF196"/>
  <c r="BE196"/>
  <c r="T196"/>
  <c r="R196"/>
  <c r="P196"/>
  <c r="BK196"/>
  <c r="J196"/>
  <c r="BI194"/>
  <c r="BH194"/>
  <c r="BG194"/>
  <c r="BF194"/>
  <c r="BE194"/>
  <c r="T194"/>
  <c r="R194"/>
  <c r="P194"/>
  <c r="BK194"/>
  <c r="J194"/>
  <c r="BI193"/>
  <c r="BH193"/>
  <c r="BG193"/>
  <c r="BF193"/>
  <c r="BE193"/>
  <c r="T193"/>
  <c r="R193"/>
  <c r="P193"/>
  <c r="BK193"/>
  <c r="J193"/>
  <c r="BI191"/>
  <c r="BH191"/>
  <c r="BG191"/>
  <c r="BF191"/>
  <c r="BE191"/>
  <c r="T191"/>
  <c r="R191"/>
  <c r="P191"/>
  <c r="BK191"/>
  <c r="J191"/>
  <c r="BI189"/>
  <c r="BH189"/>
  <c r="BG189"/>
  <c r="BF189"/>
  <c r="BE189"/>
  <c r="T189"/>
  <c r="T188" s="1"/>
  <c r="R189"/>
  <c r="R188" s="1"/>
  <c r="P189"/>
  <c r="P188" s="1"/>
  <c r="BK189"/>
  <c r="BK188" s="1"/>
  <c r="J188" s="1"/>
  <c r="J72" s="1"/>
  <c r="J189"/>
  <c r="BI186"/>
  <c r="BH186"/>
  <c r="BG186"/>
  <c r="BF186"/>
  <c r="T186"/>
  <c r="R186"/>
  <c r="P186"/>
  <c r="BK186"/>
  <c r="J186"/>
  <c r="BE186" s="1"/>
  <c r="BI184"/>
  <c r="BH184"/>
  <c r="BG184"/>
  <c r="BF184"/>
  <c r="T184"/>
  <c r="R184"/>
  <c r="P184"/>
  <c r="BK184"/>
  <c r="J184"/>
  <c r="BE184" s="1"/>
  <c r="BI182"/>
  <c r="BH182"/>
  <c r="BG182"/>
  <c r="BF182"/>
  <c r="T182"/>
  <c r="R182"/>
  <c r="P182"/>
  <c r="BK182"/>
  <c r="J182"/>
  <c r="BE182" s="1"/>
  <c r="BI180"/>
  <c r="BH180"/>
  <c r="BG180"/>
  <c r="BF180"/>
  <c r="T180"/>
  <c r="R180"/>
  <c r="P180"/>
  <c r="BK180"/>
  <c r="J180"/>
  <c r="BE180" s="1"/>
  <c r="BI178"/>
  <c r="BH178"/>
  <c r="BG178"/>
  <c r="BF178"/>
  <c r="T178"/>
  <c r="R178"/>
  <c r="P178"/>
  <c r="BK178"/>
  <c r="J178"/>
  <c r="BE178" s="1"/>
  <c r="BI177"/>
  <c r="BH177"/>
  <c r="BG177"/>
  <c r="BF177"/>
  <c r="T177"/>
  <c r="R177"/>
  <c r="P177"/>
  <c r="BK177"/>
  <c r="J177"/>
  <c r="BE177" s="1"/>
  <c r="BI175"/>
  <c r="BH175"/>
  <c r="BG175"/>
  <c r="BF175"/>
  <c r="T175"/>
  <c r="R175"/>
  <c r="P175"/>
  <c r="BK175"/>
  <c r="J175"/>
  <c r="BE175" s="1"/>
  <c r="BI173"/>
  <c r="BH173"/>
  <c r="BG173"/>
  <c r="BF173"/>
  <c r="T173"/>
  <c r="R173"/>
  <c r="P173"/>
  <c r="BK173"/>
  <c r="J173"/>
  <c r="BE173" s="1"/>
  <c r="BI172"/>
  <c r="BH172"/>
  <c r="BG172"/>
  <c r="BF172"/>
  <c r="BE172"/>
  <c r="T172"/>
  <c r="R172"/>
  <c r="P172"/>
  <c r="BK172"/>
  <c r="J172"/>
  <c r="BI170"/>
  <c r="BH170"/>
  <c r="BG170"/>
  <c r="BF170"/>
  <c r="BE170"/>
  <c r="T170"/>
  <c r="R170"/>
  <c r="P170"/>
  <c r="BK170"/>
  <c r="J170"/>
  <c r="BI168"/>
  <c r="BH168"/>
  <c r="BG168"/>
  <c r="BF168"/>
  <c r="BE168"/>
  <c r="T168"/>
  <c r="T167" s="1"/>
  <c r="R168"/>
  <c r="R167" s="1"/>
  <c r="P168"/>
  <c r="P167" s="1"/>
  <c r="BK168"/>
  <c r="BK167" s="1"/>
  <c r="J167" s="1"/>
  <c r="J71" s="1"/>
  <c r="J168"/>
  <c r="BI165"/>
  <c r="BH165"/>
  <c r="BG165"/>
  <c r="BF165"/>
  <c r="T165"/>
  <c r="R165"/>
  <c r="P165"/>
  <c r="BK165"/>
  <c r="J165"/>
  <c r="BE165" s="1"/>
  <c r="BI163"/>
  <c r="BH163"/>
  <c r="BG163"/>
  <c r="BF163"/>
  <c r="T163"/>
  <c r="R163"/>
  <c r="P163"/>
  <c r="BK163"/>
  <c r="J163"/>
  <c r="BE163" s="1"/>
  <c r="BI161"/>
  <c r="BH161"/>
  <c r="BG161"/>
  <c r="BF161"/>
  <c r="T161"/>
  <c r="R161"/>
  <c r="P161"/>
  <c r="BK161"/>
  <c r="J161"/>
  <c r="BE161" s="1"/>
  <c r="BI159"/>
  <c r="BH159"/>
  <c r="BG159"/>
  <c r="BF159"/>
  <c r="BE159"/>
  <c r="T159"/>
  <c r="R159"/>
  <c r="P159"/>
  <c r="BK159"/>
  <c r="J159"/>
  <c r="BI157"/>
  <c r="BH157"/>
  <c r="BG157"/>
  <c r="BF157"/>
  <c r="BE157"/>
  <c r="T157"/>
  <c r="R157"/>
  <c r="P157"/>
  <c r="BK157"/>
  <c r="J157"/>
  <c r="BI156"/>
  <c r="BH156"/>
  <c r="BG156"/>
  <c r="BF156"/>
  <c r="BE156"/>
  <c r="T156"/>
  <c r="R156"/>
  <c r="P156"/>
  <c r="BK156"/>
  <c r="J156"/>
  <c r="BI154"/>
  <c r="BH154"/>
  <c r="BG154"/>
  <c r="BF154"/>
  <c r="BE154"/>
  <c r="T154"/>
  <c r="R154"/>
  <c r="P154"/>
  <c r="BK154"/>
  <c r="J154"/>
  <c r="BI152"/>
  <c r="BH152"/>
  <c r="BG152"/>
  <c r="BF152"/>
  <c r="BE152"/>
  <c r="T152"/>
  <c r="R152"/>
  <c r="P152"/>
  <c r="BK152"/>
  <c r="J152"/>
  <c r="BI151"/>
  <c r="BH151"/>
  <c r="BG151"/>
  <c r="BF151"/>
  <c r="BE151"/>
  <c r="T151"/>
  <c r="R151"/>
  <c r="P151"/>
  <c r="BK151"/>
  <c r="J151"/>
  <c r="BI149"/>
  <c r="BH149"/>
  <c r="BG149"/>
  <c r="BF149"/>
  <c r="BE149"/>
  <c r="T149"/>
  <c r="R149"/>
  <c r="P149"/>
  <c r="BK149"/>
  <c r="J149"/>
  <c r="BI147"/>
  <c r="BH147"/>
  <c r="BG147"/>
  <c r="BF147"/>
  <c r="BE147"/>
  <c r="T147"/>
  <c r="T146" s="1"/>
  <c r="R147"/>
  <c r="R146" s="1"/>
  <c r="P147"/>
  <c r="P146" s="1"/>
  <c r="BK147"/>
  <c r="BK146" s="1"/>
  <c r="J146" s="1"/>
  <c r="J70" s="1"/>
  <c r="J147"/>
  <c r="BI145"/>
  <c r="BH145"/>
  <c r="BG145"/>
  <c r="BF145"/>
  <c r="T145"/>
  <c r="R145"/>
  <c r="P145"/>
  <c r="BK145"/>
  <c r="J145"/>
  <c r="BE145" s="1"/>
  <c r="BI143"/>
  <c r="BH143"/>
  <c r="BG143"/>
  <c r="BF143"/>
  <c r="T143"/>
  <c r="T142" s="1"/>
  <c r="R143"/>
  <c r="R142" s="1"/>
  <c r="P143"/>
  <c r="P142" s="1"/>
  <c r="BK143"/>
  <c r="BK142" s="1"/>
  <c r="J142" s="1"/>
  <c r="J69" s="1"/>
  <c r="J143"/>
  <c r="BE143" s="1"/>
  <c r="BI140"/>
  <c r="BH140"/>
  <c r="BG140"/>
  <c r="BF140"/>
  <c r="BE140"/>
  <c r="T140"/>
  <c r="T139" s="1"/>
  <c r="R140"/>
  <c r="R139" s="1"/>
  <c r="P140"/>
  <c r="P139" s="1"/>
  <c r="BK140"/>
  <c r="BK139" s="1"/>
  <c r="J139" s="1"/>
  <c r="J68" s="1"/>
  <c r="J140"/>
  <c r="BI137"/>
  <c r="BH137"/>
  <c r="BG137"/>
  <c r="BF137"/>
  <c r="T137"/>
  <c r="R137"/>
  <c r="P137"/>
  <c r="BK137"/>
  <c r="J137"/>
  <c r="BE137" s="1"/>
  <c r="BI135"/>
  <c r="BH135"/>
  <c r="BG135"/>
  <c r="BF135"/>
  <c r="T135"/>
  <c r="T134" s="1"/>
  <c r="R135"/>
  <c r="R134" s="1"/>
  <c r="P135"/>
  <c r="P134" s="1"/>
  <c r="BK135"/>
  <c r="BK134" s="1"/>
  <c r="J134" s="1"/>
  <c r="J67" s="1"/>
  <c r="J135"/>
  <c r="BE135" s="1"/>
  <c r="BI132"/>
  <c r="BH132"/>
  <c r="BG132"/>
  <c r="BF132"/>
  <c r="BE132"/>
  <c r="T132"/>
  <c r="R132"/>
  <c r="P132"/>
  <c r="BK132"/>
  <c r="J132"/>
  <c r="BI130"/>
  <c r="BH130"/>
  <c r="BG130"/>
  <c r="BF130"/>
  <c r="BE130"/>
  <c r="T130"/>
  <c r="T129" s="1"/>
  <c r="R130"/>
  <c r="R129" s="1"/>
  <c r="P130"/>
  <c r="P129" s="1"/>
  <c r="BK130"/>
  <c r="BK129" s="1"/>
  <c r="J129" s="1"/>
  <c r="J66" s="1"/>
  <c r="J130"/>
  <c r="BI127"/>
  <c r="BH127"/>
  <c r="BG127"/>
  <c r="BF127"/>
  <c r="T127"/>
  <c r="R127"/>
  <c r="P127"/>
  <c r="BK127"/>
  <c r="J127"/>
  <c r="BE127" s="1"/>
  <c r="BI125"/>
  <c r="F38" s="1"/>
  <c r="BD117" i="1" s="1"/>
  <c r="BH125" i="51"/>
  <c r="F37" s="1"/>
  <c r="BC117" i="1" s="1"/>
  <c r="BG125" i="51"/>
  <c r="F36" s="1"/>
  <c r="BB117" i="1" s="1"/>
  <c r="BF125" i="51"/>
  <c r="F35" s="1"/>
  <c r="BA117" i="1" s="1"/>
  <c r="T125" i="51"/>
  <c r="T124" s="1"/>
  <c r="T123" s="1"/>
  <c r="R125"/>
  <c r="R124" s="1"/>
  <c r="R123" s="1"/>
  <c r="P125"/>
  <c r="P124" s="1"/>
  <c r="P123" s="1"/>
  <c r="AU117" i="1" s="1"/>
  <c r="BK125" i="51"/>
  <c r="BK124" s="1"/>
  <c r="J125"/>
  <c r="BE125" s="1"/>
  <c r="J119"/>
  <c r="F119"/>
  <c r="F117"/>
  <c r="E115"/>
  <c r="J59"/>
  <c r="F59"/>
  <c r="F57"/>
  <c r="E55"/>
  <c r="J22"/>
  <c r="E22"/>
  <c r="F120" s="1"/>
  <c r="J21"/>
  <c r="J16"/>
  <c r="J117" s="1"/>
  <c r="E7"/>
  <c r="E49" s="1"/>
  <c r="AY115" i="1"/>
  <c r="AX115"/>
  <c r="BI150" i="50"/>
  <c r="BH150"/>
  <c r="BG150"/>
  <c r="BF150"/>
  <c r="BE150"/>
  <c r="T150"/>
  <c r="R150"/>
  <c r="P150"/>
  <c r="BK150"/>
  <c r="J150"/>
  <c r="BI148"/>
  <c r="BH148"/>
  <c r="BG148"/>
  <c r="BF148"/>
  <c r="BE148"/>
  <c r="T148"/>
  <c r="R148"/>
  <c r="P148"/>
  <c r="BK148"/>
  <c r="J148"/>
  <c r="BI146"/>
  <c r="BH146"/>
  <c r="BG146"/>
  <c r="BF146"/>
  <c r="BE146"/>
  <c r="T146"/>
  <c r="R146"/>
  <c r="P146"/>
  <c r="BK146"/>
  <c r="J146"/>
  <c r="BI145"/>
  <c r="BH145"/>
  <c r="BG145"/>
  <c r="BF145"/>
  <c r="BE145"/>
  <c r="T145"/>
  <c r="R145"/>
  <c r="P145"/>
  <c r="BK145"/>
  <c r="J145"/>
  <c r="BI144"/>
  <c r="BH144"/>
  <c r="BG144"/>
  <c r="BF144"/>
  <c r="BE144"/>
  <c r="T144"/>
  <c r="R144"/>
  <c r="P144"/>
  <c r="BK144"/>
  <c r="J144"/>
  <c r="BI143"/>
  <c r="BH143"/>
  <c r="BG143"/>
  <c r="BF143"/>
  <c r="BE143"/>
  <c r="T143"/>
  <c r="R143"/>
  <c r="P143"/>
  <c r="BK143"/>
  <c r="J143"/>
  <c r="BI142"/>
  <c r="BH142"/>
  <c r="BG142"/>
  <c r="BF142"/>
  <c r="BE142"/>
  <c r="T142"/>
  <c r="T141" s="1"/>
  <c r="R142"/>
  <c r="R141" s="1"/>
  <c r="P142"/>
  <c r="P141" s="1"/>
  <c r="BK142"/>
  <c r="BK141" s="1"/>
  <c r="J141" s="1"/>
  <c r="J70" s="1"/>
  <c r="J142"/>
  <c r="BI140"/>
  <c r="BH140"/>
  <c r="BG140"/>
  <c r="BF140"/>
  <c r="T140"/>
  <c r="R140"/>
  <c r="P140"/>
  <c r="BK140"/>
  <c r="J140"/>
  <c r="BE140" s="1"/>
  <c r="BI139"/>
  <c r="BH139"/>
  <c r="BG139"/>
  <c r="BF139"/>
  <c r="T139"/>
  <c r="R139"/>
  <c r="P139"/>
  <c r="BK139"/>
  <c r="J139"/>
  <c r="BE139" s="1"/>
  <c r="BI138"/>
  <c r="BH138"/>
  <c r="BG138"/>
  <c r="BF138"/>
  <c r="T138"/>
  <c r="T137" s="1"/>
  <c r="R138"/>
  <c r="R137" s="1"/>
  <c r="P138"/>
  <c r="P137" s="1"/>
  <c r="BK138"/>
  <c r="BK137" s="1"/>
  <c r="J137" s="1"/>
  <c r="J69" s="1"/>
  <c r="J138"/>
  <c r="BE138" s="1"/>
  <c r="BI136"/>
  <c r="BH136"/>
  <c r="BG136"/>
  <c r="BF136"/>
  <c r="BE136"/>
  <c r="T136"/>
  <c r="R136"/>
  <c r="P136"/>
  <c r="BK136"/>
  <c r="J136"/>
  <c r="BI135"/>
  <c r="BH135"/>
  <c r="BG135"/>
  <c r="BF135"/>
  <c r="BE135"/>
  <c r="T135"/>
  <c r="R135"/>
  <c r="P135"/>
  <c r="BK135"/>
  <c r="J135"/>
  <c r="BI133"/>
  <c r="BH133"/>
  <c r="BG133"/>
  <c r="BF133"/>
  <c r="BE133"/>
  <c r="T133"/>
  <c r="R133"/>
  <c r="P133"/>
  <c r="BK133"/>
  <c r="J133"/>
  <c r="BI132"/>
  <c r="BH132"/>
  <c r="BG132"/>
  <c r="BF132"/>
  <c r="BE132"/>
  <c r="T132"/>
  <c r="R132"/>
  <c r="P132"/>
  <c r="BK132"/>
  <c r="J132"/>
  <c r="BI130"/>
  <c r="BH130"/>
  <c r="BG130"/>
  <c r="BF130"/>
  <c r="BE130"/>
  <c r="T130"/>
  <c r="R130"/>
  <c r="P130"/>
  <c r="BK130"/>
  <c r="J130"/>
  <c r="BI128"/>
  <c r="BH128"/>
  <c r="BG128"/>
  <c r="BF128"/>
  <c r="BE128"/>
  <c r="T128"/>
  <c r="R128"/>
  <c r="P128"/>
  <c r="BK128"/>
  <c r="J128"/>
  <c r="BI126"/>
  <c r="BH126"/>
  <c r="BG126"/>
  <c r="BF126"/>
  <c r="BE126"/>
  <c r="T126"/>
  <c r="T125" s="1"/>
  <c r="R126"/>
  <c r="R125" s="1"/>
  <c r="P126"/>
  <c r="P125" s="1"/>
  <c r="BK126"/>
  <c r="BK125" s="1"/>
  <c r="J125" s="1"/>
  <c r="J68" s="1"/>
  <c r="J126"/>
  <c r="BI124"/>
  <c r="BH124"/>
  <c r="BG124"/>
  <c r="BF124"/>
  <c r="T124"/>
  <c r="R124"/>
  <c r="P124"/>
  <c r="BK124"/>
  <c r="J124"/>
  <c r="BE124" s="1"/>
  <c r="BI123"/>
  <c r="BH123"/>
  <c r="BG123"/>
  <c r="BF123"/>
  <c r="T123"/>
  <c r="R123"/>
  <c r="P123"/>
  <c r="BK123"/>
  <c r="J123"/>
  <c r="BE123" s="1"/>
  <c r="BI122"/>
  <c r="BH122"/>
  <c r="BG122"/>
  <c r="BF122"/>
  <c r="T122"/>
  <c r="R122"/>
  <c r="P122"/>
  <c r="BK122"/>
  <c r="J122"/>
  <c r="BE122" s="1"/>
  <c r="BI121"/>
  <c r="BH121"/>
  <c r="BG121"/>
  <c r="BF121"/>
  <c r="T121"/>
  <c r="T120" s="1"/>
  <c r="R121"/>
  <c r="R120" s="1"/>
  <c r="P121"/>
  <c r="P120" s="1"/>
  <c r="BK121"/>
  <c r="BK120" s="1"/>
  <c r="J120" s="1"/>
  <c r="J67" s="1"/>
  <c r="J121"/>
  <c r="BE121" s="1"/>
  <c r="BI119"/>
  <c r="BH119"/>
  <c r="BG119"/>
  <c r="BF119"/>
  <c r="BE119"/>
  <c r="T119"/>
  <c r="R119"/>
  <c r="P119"/>
  <c r="BK119"/>
  <c r="J119"/>
  <c r="BI118"/>
  <c r="BH118"/>
  <c r="BG118"/>
  <c r="BF118"/>
  <c r="BE118"/>
  <c r="T118"/>
  <c r="R118"/>
  <c r="P118"/>
  <c r="BK118"/>
  <c r="J118"/>
  <c r="BI117"/>
  <c r="BH117"/>
  <c r="BG117"/>
  <c r="BF117"/>
  <c r="BE117"/>
  <c r="T117"/>
  <c r="R117"/>
  <c r="P117"/>
  <c r="BK117"/>
  <c r="J117"/>
  <c r="BI116"/>
  <c r="BH116"/>
  <c r="BG116"/>
  <c r="BF116"/>
  <c r="BE116"/>
  <c r="T116"/>
  <c r="R116"/>
  <c r="P116"/>
  <c r="BK116"/>
  <c r="J116"/>
  <c r="BI115"/>
  <c r="BH115"/>
  <c r="BG115"/>
  <c r="BF115"/>
  <c r="BE115"/>
  <c r="T115"/>
  <c r="R115"/>
  <c r="P115"/>
  <c r="BK115"/>
  <c r="J115"/>
  <c r="BI114"/>
  <c r="BH114"/>
  <c r="BG114"/>
  <c r="BF114"/>
  <c r="BE114"/>
  <c r="T114"/>
  <c r="R114"/>
  <c r="P114"/>
  <c r="BK114"/>
  <c r="J114"/>
  <c r="BI113"/>
  <c r="BH113"/>
  <c r="BG113"/>
  <c r="BF113"/>
  <c r="BE113"/>
  <c r="T113"/>
  <c r="R113"/>
  <c r="P113"/>
  <c r="BK113"/>
  <c r="J113"/>
  <c r="BI112"/>
  <c r="BH112"/>
  <c r="BG112"/>
  <c r="BF112"/>
  <c r="BE112"/>
  <c r="T112"/>
  <c r="R112"/>
  <c r="P112"/>
  <c r="BK112"/>
  <c r="J112"/>
  <c r="BI111"/>
  <c r="BH111"/>
  <c r="BG111"/>
  <c r="BF111"/>
  <c r="BE111"/>
  <c r="T111"/>
  <c r="R111"/>
  <c r="P111"/>
  <c r="BK111"/>
  <c r="J111"/>
  <c r="BI110"/>
  <c r="BH110"/>
  <c r="BG110"/>
  <c r="BF110"/>
  <c r="BE110"/>
  <c r="T110"/>
  <c r="R110"/>
  <c r="P110"/>
  <c r="BK110"/>
  <c r="J110"/>
  <c r="BI109"/>
  <c r="BH109"/>
  <c r="BG109"/>
  <c r="BF109"/>
  <c r="BE109"/>
  <c r="T109"/>
  <c r="R109"/>
  <c r="P109"/>
  <c r="BK109"/>
  <c r="J109"/>
  <c r="BI108"/>
  <c r="BH108"/>
  <c r="BG108"/>
  <c r="BF108"/>
  <c r="BE108"/>
  <c r="T108"/>
  <c r="R108"/>
  <c r="P108"/>
  <c r="BK108"/>
  <c r="J108"/>
  <c r="BI106"/>
  <c r="BH106"/>
  <c r="BG106"/>
  <c r="BF106"/>
  <c r="BE106"/>
  <c r="T106"/>
  <c r="R106"/>
  <c r="P106"/>
  <c r="BK106"/>
  <c r="J106"/>
  <c r="BI104"/>
  <c r="BH104"/>
  <c r="BG104"/>
  <c r="BF104"/>
  <c r="BE104"/>
  <c r="T104"/>
  <c r="R104"/>
  <c r="P104"/>
  <c r="BK104"/>
  <c r="J104"/>
  <c r="BI102"/>
  <c r="BH102"/>
  <c r="BG102"/>
  <c r="BF102"/>
  <c r="BE102"/>
  <c r="T102"/>
  <c r="R102"/>
  <c r="P102"/>
  <c r="BK102"/>
  <c r="J102"/>
  <c r="BI100"/>
  <c r="BH100"/>
  <c r="BG100"/>
  <c r="BF100"/>
  <c r="BE100"/>
  <c r="T100"/>
  <c r="R100"/>
  <c r="P100"/>
  <c r="BK100"/>
  <c r="J100"/>
  <c r="BI99"/>
  <c r="BH99"/>
  <c r="BG99"/>
  <c r="BF99"/>
  <c r="BE99"/>
  <c r="T99"/>
  <c r="R99"/>
  <c r="P99"/>
  <c r="BK99"/>
  <c r="J99"/>
  <c r="BI98"/>
  <c r="BH98"/>
  <c r="BG98"/>
  <c r="BF98"/>
  <c r="BE98"/>
  <c r="T98"/>
  <c r="R98"/>
  <c r="P98"/>
  <c r="BK98"/>
  <c r="J98"/>
  <c r="BI97"/>
  <c r="F38" s="1"/>
  <c r="BD115" i="1" s="1"/>
  <c r="BH97" i="50"/>
  <c r="F37" s="1"/>
  <c r="BC115" i="1" s="1"/>
  <c r="BG97" i="50"/>
  <c r="F36" s="1"/>
  <c r="BB115" i="1" s="1"/>
  <c r="BF97" i="50"/>
  <c r="F35" s="1"/>
  <c r="BA115" i="1" s="1"/>
  <c r="BE97" i="50"/>
  <c r="J34" s="1"/>
  <c r="AV115" i="1" s="1"/>
  <c r="T97" i="50"/>
  <c r="T96" s="1"/>
  <c r="T95" s="1"/>
  <c r="T94" s="1"/>
  <c r="R97"/>
  <c r="R96" s="1"/>
  <c r="R95" s="1"/>
  <c r="R94" s="1"/>
  <c r="P97"/>
  <c r="P96" s="1"/>
  <c r="P95" s="1"/>
  <c r="P94" s="1"/>
  <c r="AU115" i="1" s="1"/>
  <c r="BK97" i="50"/>
  <c r="BK96" s="1"/>
  <c r="J97"/>
  <c r="J90"/>
  <c r="F90"/>
  <c r="F88"/>
  <c r="E86"/>
  <c r="E80"/>
  <c r="J59"/>
  <c r="F59"/>
  <c r="F57"/>
  <c r="E55"/>
  <c r="J22"/>
  <c r="E22"/>
  <c r="F91" s="1"/>
  <c r="J21"/>
  <c r="J16"/>
  <c r="J88" s="1"/>
  <c r="E7"/>
  <c r="E49" s="1"/>
  <c r="AY114" i="1"/>
  <c r="AX114"/>
  <c r="BI164" i="49"/>
  <c r="BH164"/>
  <c r="BG164"/>
  <c r="BF164"/>
  <c r="T164"/>
  <c r="R164"/>
  <c r="P164"/>
  <c r="BK164"/>
  <c r="J164"/>
  <c r="BE164" s="1"/>
  <c r="BI163"/>
  <c r="BH163"/>
  <c r="BG163"/>
  <c r="BF163"/>
  <c r="T163"/>
  <c r="R163"/>
  <c r="P163"/>
  <c r="BK163"/>
  <c r="J163"/>
  <c r="BE163" s="1"/>
  <c r="BI162"/>
  <c r="BH162"/>
  <c r="BG162"/>
  <c r="BF162"/>
  <c r="T162"/>
  <c r="R162"/>
  <c r="P162"/>
  <c r="BK162"/>
  <c r="J162"/>
  <c r="BE162" s="1"/>
  <c r="BI161"/>
  <c r="BH161"/>
  <c r="BG161"/>
  <c r="BF161"/>
  <c r="T161"/>
  <c r="R161"/>
  <c r="P161"/>
  <c r="BK161"/>
  <c r="J161"/>
  <c r="BE161" s="1"/>
  <c r="BI160"/>
  <c r="BH160"/>
  <c r="BG160"/>
  <c r="BF160"/>
  <c r="T160"/>
  <c r="R160"/>
  <c r="P160"/>
  <c r="BK160"/>
  <c r="J160"/>
  <c r="BE160" s="1"/>
  <c r="BI159"/>
  <c r="BH159"/>
  <c r="BG159"/>
  <c r="BF159"/>
  <c r="T159"/>
  <c r="R159"/>
  <c r="P159"/>
  <c r="BK159"/>
  <c r="J159"/>
  <c r="BE159" s="1"/>
  <c r="BI158"/>
  <c r="BH158"/>
  <c r="BG158"/>
  <c r="BF158"/>
  <c r="T158"/>
  <c r="R158"/>
  <c r="P158"/>
  <c r="BK158"/>
  <c r="J158"/>
  <c r="BE158" s="1"/>
  <c r="BI157"/>
  <c r="BH157"/>
  <c r="BG157"/>
  <c r="BF157"/>
  <c r="T157"/>
  <c r="T156" s="1"/>
  <c r="R157"/>
  <c r="R156" s="1"/>
  <c r="P157"/>
  <c r="P156" s="1"/>
  <c r="BK157"/>
  <c r="BK156" s="1"/>
  <c r="J156" s="1"/>
  <c r="J74" s="1"/>
  <c r="J157"/>
  <c r="BE157" s="1"/>
  <c r="BI155"/>
  <c r="BH155"/>
  <c r="BG155"/>
  <c r="BF155"/>
  <c r="BE155"/>
  <c r="T155"/>
  <c r="R155"/>
  <c r="P155"/>
  <c r="BK155"/>
  <c r="J155"/>
  <c r="BI154"/>
  <c r="BH154"/>
  <c r="BG154"/>
  <c r="BF154"/>
  <c r="BE154"/>
  <c r="T154"/>
  <c r="R154"/>
  <c r="P154"/>
  <c r="BK154"/>
  <c r="J154"/>
  <c r="BI153"/>
  <c r="BH153"/>
  <c r="BG153"/>
  <c r="BF153"/>
  <c r="BE153"/>
  <c r="T153"/>
  <c r="R153"/>
  <c r="P153"/>
  <c r="BK153"/>
  <c r="J153"/>
  <c r="BI152"/>
  <c r="BH152"/>
  <c r="BG152"/>
  <c r="BF152"/>
  <c r="BE152"/>
  <c r="T152"/>
  <c r="T151" s="1"/>
  <c r="R152"/>
  <c r="R151" s="1"/>
  <c r="P152"/>
  <c r="P151" s="1"/>
  <c r="BK152"/>
  <c r="BK151" s="1"/>
  <c r="J151" s="1"/>
  <c r="J73" s="1"/>
  <c r="J152"/>
  <c r="BI150"/>
  <c r="BH150"/>
  <c r="BG150"/>
  <c r="BF150"/>
  <c r="T150"/>
  <c r="R150"/>
  <c r="P150"/>
  <c r="BK150"/>
  <c r="J150"/>
  <c r="BE150" s="1"/>
  <c r="BI149"/>
  <c r="BH149"/>
  <c r="BG149"/>
  <c r="BF149"/>
  <c r="T149"/>
  <c r="R149"/>
  <c r="P149"/>
  <c r="BK149"/>
  <c r="J149"/>
  <c r="BE149" s="1"/>
  <c r="BI148"/>
  <c r="BH148"/>
  <c r="BG148"/>
  <c r="BF148"/>
  <c r="T148"/>
  <c r="R148"/>
  <c r="P148"/>
  <c r="BK148"/>
  <c r="J148"/>
  <c r="BE148" s="1"/>
  <c r="BI147"/>
  <c r="BH147"/>
  <c r="BG147"/>
  <c r="BF147"/>
  <c r="T147"/>
  <c r="R147"/>
  <c r="P147"/>
  <c r="BK147"/>
  <c r="J147"/>
  <c r="BE147" s="1"/>
  <c r="BI146"/>
  <c r="BH146"/>
  <c r="BG146"/>
  <c r="BF146"/>
  <c r="T146"/>
  <c r="R146"/>
  <c r="P146"/>
  <c r="BK146"/>
  <c r="J146"/>
  <c r="BE146" s="1"/>
  <c r="BI145"/>
  <c r="BH145"/>
  <c r="BG145"/>
  <c r="BF145"/>
  <c r="T145"/>
  <c r="R145"/>
  <c r="P145"/>
  <c r="BK145"/>
  <c r="J145"/>
  <c r="BE145" s="1"/>
  <c r="BI144"/>
  <c r="BH144"/>
  <c r="BG144"/>
  <c r="BF144"/>
  <c r="T144"/>
  <c r="R144"/>
  <c r="P144"/>
  <c r="BK144"/>
  <c r="J144"/>
  <c r="BE144" s="1"/>
  <c r="BI143"/>
  <c r="BH143"/>
  <c r="BG143"/>
  <c r="BF143"/>
  <c r="BE143"/>
  <c r="T143"/>
  <c r="T142" s="1"/>
  <c r="R143"/>
  <c r="R142" s="1"/>
  <c r="P143"/>
  <c r="P142" s="1"/>
  <c r="BK143"/>
  <c r="BK142" s="1"/>
  <c r="J142" s="1"/>
  <c r="J72" s="1"/>
  <c r="J143"/>
  <c r="BI141"/>
  <c r="BH141"/>
  <c r="BG141"/>
  <c r="BF141"/>
  <c r="T141"/>
  <c r="R141"/>
  <c r="P141"/>
  <c r="BK141"/>
  <c r="J141"/>
  <c r="BE141" s="1"/>
  <c r="BI140"/>
  <c r="BH140"/>
  <c r="BG140"/>
  <c r="BF140"/>
  <c r="BE140"/>
  <c r="T140"/>
  <c r="T139" s="1"/>
  <c r="R140"/>
  <c r="R139" s="1"/>
  <c r="P140"/>
  <c r="P139" s="1"/>
  <c r="BK140"/>
  <c r="BK139" s="1"/>
  <c r="J139" s="1"/>
  <c r="J71" s="1"/>
  <c r="J140"/>
  <c r="BI138"/>
  <c r="BH138"/>
  <c r="BG138"/>
  <c r="BF138"/>
  <c r="T138"/>
  <c r="R138"/>
  <c r="P138"/>
  <c r="BK138"/>
  <c r="J138"/>
  <c r="BE138" s="1"/>
  <c r="BI137"/>
  <c r="BH137"/>
  <c r="BG137"/>
  <c r="BF137"/>
  <c r="BE137"/>
  <c r="T137"/>
  <c r="R137"/>
  <c r="P137"/>
  <c r="BK137"/>
  <c r="J137"/>
  <c r="BI136"/>
  <c r="BH136"/>
  <c r="BG136"/>
  <c r="BF136"/>
  <c r="BE136"/>
  <c r="T136"/>
  <c r="R136"/>
  <c r="P136"/>
  <c r="BK136"/>
  <c r="J136"/>
  <c r="BI135"/>
  <c r="BH135"/>
  <c r="BG135"/>
  <c r="BF135"/>
  <c r="BE135"/>
  <c r="T135"/>
  <c r="R135"/>
  <c r="P135"/>
  <c r="BK135"/>
  <c r="J135"/>
  <c r="BI134"/>
  <c r="BH134"/>
  <c r="BG134"/>
  <c r="BF134"/>
  <c r="BE134"/>
  <c r="T134"/>
  <c r="R134"/>
  <c r="P134"/>
  <c r="BK134"/>
  <c r="J134"/>
  <c r="BI133"/>
  <c r="BH133"/>
  <c r="BG133"/>
  <c r="BF133"/>
  <c r="BE133"/>
  <c r="T133"/>
  <c r="R133"/>
  <c r="P133"/>
  <c r="BK133"/>
  <c r="J133"/>
  <c r="BI132"/>
  <c r="BH132"/>
  <c r="BG132"/>
  <c r="BF132"/>
  <c r="BE132"/>
  <c r="T132"/>
  <c r="R132"/>
  <c r="P132"/>
  <c r="BK132"/>
  <c r="J132"/>
  <c r="BI130"/>
  <c r="BH130"/>
  <c r="BG130"/>
  <c r="BF130"/>
  <c r="BE130"/>
  <c r="T130"/>
  <c r="T129" s="1"/>
  <c r="R130"/>
  <c r="R129" s="1"/>
  <c r="P130"/>
  <c r="P129" s="1"/>
  <c r="BK130"/>
  <c r="BK129" s="1"/>
  <c r="J129" s="1"/>
  <c r="J70" s="1"/>
  <c r="J130"/>
  <c r="BI128"/>
  <c r="BH128"/>
  <c r="BG128"/>
  <c r="BF128"/>
  <c r="T128"/>
  <c r="R128"/>
  <c r="P128"/>
  <c r="BK128"/>
  <c r="J128"/>
  <c r="BE128" s="1"/>
  <c r="BI127"/>
  <c r="BH127"/>
  <c r="BG127"/>
  <c r="BF127"/>
  <c r="T127"/>
  <c r="R127"/>
  <c r="P127"/>
  <c r="BK127"/>
  <c r="J127"/>
  <c r="BE127" s="1"/>
  <c r="BI126"/>
  <c r="BH126"/>
  <c r="BG126"/>
  <c r="BF126"/>
  <c r="T126"/>
  <c r="R126"/>
  <c r="P126"/>
  <c r="BK126"/>
  <c r="J126"/>
  <c r="BE126" s="1"/>
  <c r="BI125"/>
  <c r="BH125"/>
  <c r="BG125"/>
  <c r="BF125"/>
  <c r="T125"/>
  <c r="R125"/>
  <c r="P125"/>
  <c r="BK125"/>
  <c r="J125"/>
  <c r="BE125" s="1"/>
  <c r="BI124"/>
  <c r="BH124"/>
  <c r="BG124"/>
  <c r="BF124"/>
  <c r="T124"/>
  <c r="R124"/>
  <c r="P124"/>
  <c r="BK124"/>
  <c r="J124"/>
  <c r="BE124" s="1"/>
  <c r="BI123"/>
  <c r="BH123"/>
  <c r="BG123"/>
  <c r="BF123"/>
  <c r="BE123"/>
  <c r="T123"/>
  <c r="R123"/>
  <c r="P123"/>
  <c r="BK123"/>
  <c r="J123"/>
  <c r="BI122"/>
  <c r="BH122"/>
  <c r="BG122"/>
  <c r="BF122"/>
  <c r="BE122"/>
  <c r="T122"/>
  <c r="T121" s="1"/>
  <c r="R122"/>
  <c r="R121" s="1"/>
  <c r="P122"/>
  <c r="P121" s="1"/>
  <c r="BK122"/>
  <c r="BK121" s="1"/>
  <c r="J121" s="1"/>
  <c r="J69" s="1"/>
  <c r="J122"/>
  <c r="BI120"/>
  <c r="BH120"/>
  <c r="BG120"/>
  <c r="BF120"/>
  <c r="T120"/>
  <c r="R120"/>
  <c r="P120"/>
  <c r="BK120"/>
  <c r="J120"/>
  <c r="BE120" s="1"/>
  <c r="BI119"/>
  <c r="BH119"/>
  <c r="BG119"/>
  <c r="BF119"/>
  <c r="T119"/>
  <c r="T118" s="1"/>
  <c r="R119"/>
  <c r="R118" s="1"/>
  <c r="P119"/>
  <c r="P118" s="1"/>
  <c r="BK119"/>
  <c r="BK118" s="1"/>
  <c r="J118" s="1"/>
  <c r="J68" s="1"/>
  <c r="J119"/>
  <c r="BE119" s="1"/>
  <c r="BI117"/>
  <c r="BH117"/>
  <c r="BG117"/>
  <c r="BF117"/>
  <c r="BE117"/>
  <c r="T117"/>
  <c r="R117"/>
  <c r="P117"/>
  <c r="BK117"/>
  <c r="J117"/>
  <c r="BI116"/>
  <c r="BH116"/>
  <c r="BG116"/>
  <c r="BF116"/>
  <c r="BE116"/>
  <c r="T116"/>
  <c r="R116"/>
  <c r="P116"/>
  <c r="BK116"/>
  <c r="J116"/>
  <c r="BI115"/>
  <c r="BH115"/>
  <c r="BG115"/>
  <c r="BF115"/>
  <c r="BE115"/>
  <c r="T115"/>
  <c r="R115"/>
  <c r="P115"/>
  <c r="BK115"/>
  <c r="J115"/>
  <c r="BI114"/>
  <c r="BH114"/>
  <c r="BG114"/>
  <c r="BF114"/>
  <c r="BE114"/>
  <c r="T114"/>
  <c r="R114"/>
  <c r="P114"/>
  <c r="BK114"/>
  <c r="J114"/>
  <c r="BI113"/>
  <c r="BH113"/>
  <c r="BG113"/>
  <c r="BF113"/>
  <c r="BE113"/>
  <c r="T113"/>
  <c r="R113"/>
  <c r="P113"/>
  <c r="BK113"/>
  <c r="J113"/>
  <c r="BI112"/>
  <c r="BH112"/>
  <c r="BG112"/>
  <c r="BF112"/>
  <c r="BE112"/>
  <c r="T112"/>
  <c r="R112"/>
  <c r="P112"/>
  <c r="BK112"/>
  <c r="J112"/>
  <c r="BI111"/>
  <c r="BH111"/>
  <c r="BG111"/>
  <c r="BF111"/>
  <c r="BE111"/>
  <c r="T111"/>
  <c r="T110" s="1"/>
  <c r="R111"/>
  <c r="R110" s="1"/>
  <c r="P111"/>
  <c r="P110" s="1"/>
  <c r="BK111"/>
  <c r="BK110" s="1"/>
  <c r="J110" s="1"/>
  <c r="J67" s="1"/>
  <c r="J111"/>
  <c r="BI109"/>
  <c r="BH109"/>
  <c r="BG109"/>
  <c r="BF109"/>
  <c r="T109"/>
  <c r="R109"/>
  <c r="P109"/>
  <c r="BK109"/>
  <c r="J109"/>
  <c r="BE109" s="1"/>
  <c r="BI108"/>
  <c r="BH108"/>
  <c r="BG108"/>
  <c r="BF108"/>
  <c r="T108"/>
  <c r="R108"/>
  <c r="P108"/>
  <c r="BK108"/>
  <c r="J108"/>
  <c r="BE108" s="1"/>
  <c r="BI107"/>
  <c r="BH107"/>
  <c r="BG107"/>
  <c r="BF107"/>
  <c r="T107"/>
  <c r="R107"/>
  <c r="P107"/>
  <c r="BK107"/>
  <c r="J107"/>
  <c r="BE107" s="1"/>
  <c r="BI106"/>
  <c r="BH106"/>
  <c r="BG106"/>
  <c r="BF106"/>
  <c r="T106"/>
  <c r="R106"/>
  <c r="P106"/>
  <c r="BK106"/>
  <c r="J106"/>
  <c r="BE106" s="1"/>
  <c r="BI105"/>
  <c r="BH105"/>
  <c r="BG105"/>
  <c r="BF105"/>
  <c r="T105"/>
  <c r="R105"/>
  <c r="P105"/>
  <c r="BK105"/>
  <c r="J105"/>
  <c r="BE105" s="1"/>
  <c r="BI104"/>
  <c r="BH104"/>
  <c r="BG104"/>
  <c r="BF104"/>
  <c r="BE104"/>
  <c r="T104"/>
  <c r="R104"/>
  <c r="P104"/>
  <c r="BK104"/>
  <c r="J104"/>
  <c r="BI103"/>
  <c r="BH103"/>
  <c r="BG103"/>
  <c r="BF103"/>
  <c r="BE103"/>
  <c r="T103"/>
  <c r="R103"/>
  <c r="P103"/>
  <c r="BK103"/>
  <c r="J103"/>
  <c r="BI102"/>
  <c r="BH102"/>
  <c r="BG102"/>
  <c r="BF102"/>
  <c r="BE102"/>
  <c r="T102"/>
  <c r="R102"/>
  <c r="P102"/>
  <c r="BK102"/>
  <c r="J102"/>
  <c r="BI101"/>
  <c r="F38" s="1"/>
  <c r="BD114" i="1" s="1"/>
  <c r="BH101" i="49"/>
  <c r="F37" s="1"/>
  <c r="BC114" i="1" s="1"/>
  <c r="BG101" i="49"/>
  <c r="F36" s="1"/>
  <c r="BB114" i="1" s="1"/>
  <c r="BF101" i="49"/>
  <c r="F35" s="1"/>
  <c r="BA114" i="1" s="1"/>
  <c r="BE101" i="49"/>
  <c r="T101"/>
  <c r="T100" s="1"/>
  <c r="T99" s="1"/>
  <c r="T98" s="1"/>
  <c r="R101"/>
  <c r="R100" s="1"/>
  <c r="P101"/>
  <c r="P100" s="1"/>
  <c r="P99" s="1"/>
  <c r="P98" s="1"/>
  <c r="AU114" i="1" s="1"/>
  <c r="BK101" i="49"/>
  <c r="BK100" s="1"/>
  <c r="J101"/>
  <c r="J94"/>
  <c r="F94"/>
  <c r="F92"/>
  <c r="E90"/>
  <c r="E84"/>
  <c r="J59"/>
  <c r="F59"/>
  <c r="F57"/>
  <c r="E55"/>
  <c r="J22"/>
  <c r="E22"/>
  <c r="F95" s="1"/>
  <c r="J21"/>
  <c r="J16"/>
  <c r="J92" s="1"/>
  <c r="E7"/>
  <c r="E49" s="1"/>
  <c r="AY112" i="1"/>
  <c r="AX112"/>
  <c r="BI131" i="48"/>
  <c r="BH131"/>
  <c r="BG131"/>
  <c r="BF131"/>
  <c r="T131"/>
  <c r="R131"/>
  <c r="P131"/>
  <c r="BK131"/>
  <c r="J131"/>
  <c r="BE131" s="1"/>
  <c r="BI130"/>
  <c r="BH130"/>
  <c r="BG130"/>
  <c r="BF130"/>
  <c r="T130"/>
  <c r="R130"/>
  <c r="P130"/>
  <c r="BK130"/>
  <c r="J130"/>
  <c r="BE130" s="1"/>
  <c r="BI129"/>
  <c r="BH129"/>
  <c r="BG129"/>
  <c r="BF129"/>
  <c r="BE129"/>
  <c r="T129"/>
  <c r="R129"/>
  <c r="P129"/>
  <c r="BK129"/>
  <c r="J129"/>
  <c r="BI128"/>
  <c r="BH128"/>
  <c r="BG128"/>
  <c r="BF128"/>
  <c r="BE128"/>
  <c r="T128"/>
  <c r="R128"/>
  <c r="P128"/>
  <c r="BK128"/>
  <c r="J128"/>
  <c r="BI127"/>
  <c r="BH127"/>
  <c r="BG127"/>
  <c r="BF127"/>
  <c r="BE127"/>
  <c r="T127"/>
  <c r="R127"/>
  <c r="P127"/>
  <c r="BK127"/>
  <c r="J127"/>
  <c r="BI126"/>
  <c r="BH126"/>
  <c r="BG126"/>
  <c r="BF126"/>
  <c r="BE126"/>
  <c r="T126"/>
  <c r="R126"/>
  <c r="P126"/>
  <c r="BK126"/>
  <c r="J126"/>
  <c r="BI125"/>
  <c r="BH125"/>
  <c r="BG125"/>
  <c r="BF125"/>
  <c r="BE125"/>
  <c r="T125"/>
  <c r="R125"/>
  <c r="P125"/>
  <c r="BK125"/>
  <c r="J125"/>
  <c r="BI124"/>
  <c r="BH124"/>
  <c r="BG124"/>
  <c r="BF124"/>
  <c r="BE124"/>
  <c r="T124"/>
  <c r="R124"/>
  <c r="P124"/>
  <c r="BK124"/>
  <c r="J124"/>
  <c r="BI123"/>
  <c r="BH123"/>
  <c r="BG123"/>
  <c r="BF123"/>
  <c r="BE123"/>
  <c r="T123"/>
  <c r="R123"/>
  <c r="P123"/>
  <c r="BK123"/>
  <c r="J123"/>
  <c r="BI122"/>
  <c r="BH122"/>
  <c r="BG122"/>
  <c r="BF122"/>
  <c r="BE122"/>
  <c r="T122"/>
  <c r="R122"/>
  <c r="P122"/>
  <c r="BK122"/>
  <c r="J122"/>
  <c r="BI121"/>
  <c r="BH121"/>
  <c r="BG121"/>
  <c r="BF121"/>
  <c r="BE121"/>
  <c r="T121"/>
  <c r="R121"/>
  <c r="P121"/>
  <c r="BK121"/>
  <c r="J121"/>
  <c r="BI120"/>
  <c r="BH120"/>
  <c r="BG120"/>
  <c r="BF120"/>
  <c r="BE120"/>
  <c r="T120"/>
  <c r="R120"/>
  <c r="P120"/>
  <c r="BK120"/>
  <c r="J120"/>
  <c r="BI119"/>
  <c r="BH119"/>
  <c r="BG119"/>
  <c r="BF119"/>
  <c r="BE119"/>
  <c r="T119"/>
  <c r="R119"/>
  <c r="P119"/>
  <c r="BK119"/>
  <c r="J119"/>
  <c r="BI118"/>
  <c r="BH118"/>
  <c r="BG118"/>
  <c r="BF118"/>
  <c r="BE118"/>
  <c r="T118"/>
  <c r="R118"/>
  <c r="P118"/>
  <c r="BK118"/>
  <c r="J118"/>
  <c r="BI117"/>
  <c r="BH117"/>
  <c r="BG117"/>
  <c r="BF117"/>
  <c r="BE117"/>
  <c r="T117"/>
  <c r="R117"/>
  <c r="P117"/>
  <c r="BK117"/>
  <c r="J117"/>
  <c r="BI116"/>
  <c r="BH116"/>
  <c r="BG116"/>
  <c r="BF116"/>
  <c r="BE116"/>
  <c r="T116"/>
  <c r="R116"/>
  <c r="P116"/>
  <c r="BK116"/>
  <c r="J116"/>
  <c r="BI115"/>
  <c r="BH115"/>
  <c r="BG115"/>
  <c r="BF115"/>
  <c r="BE115"/>
  <c r="T115"/>
  <c r="R115"/>
  <c r="P115"/>
  <c r="BK115"/>
  <c r="J115"/>
  <c r="BI114"/>
  <c r="BH114"/>
  <c r="BG114"/>
  <c r="BF114"/>
  <c r="BE114"/>
  <c r="T114"/>
  <c r="R114"/>
  <c r="P114"/>
  <c r="BK114"/>
  <c r="J114"/>
  <c r="BI113"/>
  <c r="BH113"/>
  <c r="BG113"/>
  <c r="BF113"/>
  <c r="BE113"/>
  <c r="T113"/>
  <c r="R113"/>
  <c r="P113"/>
  <c r="BK113"/>
  <c r="J113"/>
  <c r="BI112"/>
  <c r="BH112"/>
  <c r="BG112"/>
  <c r="BF112"/>
  <c r="BE112"/>
  <c r="T112"/>
  <c r="R112"/>
  <c r="P112"/>
  <c r="BK112"/>
  <c r="J112"/>
  <c r="BI111"/>
  <c r="BH111"/>
  <c r="BG111"/>
  <c r="BF111"/>
  <c r="BE111"/>
  <c r="T111"/>
  <c r="R111"/>
  <c r="P111"/>
  <c r="BK111"/>
  <c r="J111"/>
  <c r="BI110"/>
  <c r="BH110"/>
  <c r="BG110"/>
  <c r="BF110"/>
  <c r="BE110"/>
  <c r="T110"/>
  <c r="R110"/>
  <c r="P110"/>
  <c r="BK110"/>
  <c r="J110"/>
  <c r="BI109"/>
  <c r="BH109"/>
  <c r="BG109"/>
  <c r="BF109"/>
  <c r="BE109"/>
  <c r="T109"/>
  <c r="R109"/>
  <c r="P109"/>
  <c r="BK109"/>
  <c r="J109"/>
  <c r="BI108"/>
  <c r="BH108"/>
  <c r="BG108"/>
  <c r="BF108"/>
  <c r="BE108"/>
  <c r="T108"/>
  <c r="R108"/>
  <c r="P108"/>
  <c r="BK108"/>
  <c r="J108"/>
  <c r="BI107"/>
  <c r="BH107"/>
  <c r="BG107"/>
  <c r="BF107"/>
  <c r="BE107"/>
  <c r="T107"/>
  <c r="R107"/>
  <c r="P107"/>
  <c r="BK107"/>
  <c r="J107"/>
  <c r="BI106"/>
  <c r="BH106"/>
  <c r="BG106"/>
  <c r="BF106"/>
  <c r="BE106"/>
  <c r="T106"/>
  <c r="R106"/>
  <c r="P106"/>
  <c r="BK106"/>
  <c r="J106"/>
  <c r="BI105"/>
  <c r="BH105"/>
  <c r="BG105"/>
  <c r="BF105"/>
  <c r="BE105"/>
  <c r="T105"/>
  <c r="R105"/>
  <c r="P105"/>
  <c r="BK105"/>
  <c r="J105"/>
  <c r="BI104"/>
  <c r="BH104"/>
  <c r="BG104"/>
  <c r="BF104"/>
  <c r="BE104"/>
  <c r="T104"/>
  <c r="R104"/>
  <c r="P104"/>
  <c r="BK104"/>
  <c r="J104"/>
  <c r="BI103"/>
  <c r="BH103"/>
  <c r="BG103"/>
  <c r="BF103"/>
  <c r="BE103"/>
  <c r="T103"/>
  <c r="R103"/>
  <c r="P103"/>
  <c r="BK103"/>
  <c r="J103"/>
  <c r="BI102"/>
  <c r="BH102"/>
  <c r="BG102"/>
  <c r="BF102"/>
  <c r="BE102"/>
  <c r="T102"/>
  <c r="R102"/>
  <c r="P102"/>
  <c r="BK102"/>
  <c r="J102"/>
  <c r="BI101"/>
  <c r="BH101"/>
  <c r="BG101"/>
  <c r="BF101"/>
  <c r="BE101"/>
  <c r="T101"/>
  <c r="R101"/>
  <c r="P101"/>
  <c r="BK101"/>
  <c r="J101"/>
  <c r="BI100"/>
  <c r="BH100"/>
  <c r="BG100"/>
  <c r="BF100"/>
  <c r="BE100"/>
  <c r="T100"/>
  <c r="R100"/>
  <c r="P100"/>
  <c r="BK100"/>
  <c r="J100"/>
  <c r="BI99"/>
  <c r="BH99"/>
  <c r="BG99"/>
  <c r="BF99"/>
  <c r="BE99"/>
  <c r="T99"/>
  <c r="R99"/>
  <c r="P99"/>
  <c r="BK99"/>
  <c r="J99"/>
  <c r="BI98"/>
  <c r="BH98"/>
  <c r="BG98"/>
  <c r="BF98"/>
  <c r="BE98"/>
  <c r="T98"/>
  <c r="R98"/>
  <c r="P98"/>
  <c r="BK98"/>
  <c r="J98"/>
  <c r="BI97"/>
  <c r="BH97"/>
  <c r="BG97"/>
  <c r="BF97"/>
  <c r="BE97"/>
  <c r="T97"/>
  <c r="R97"/>
  <c r="P97"/>
  <c r="BK97"/>
  <c r="J97"/>
  <c r="BI96"/>
  <c r="BH96"/>
  <c r="BG96"/>
  <c r="BF96"/>
  <c r="BE96"/>
  <c r="T96"/>
  <c r="R96"/>
  <c r="P96"/>
  <c r="BK96"/>
  <c r="J96"/>
  <c r="BI95"/>
  <c r="BH95"/>
  <c r="BG95"/>
  <c r="BF95"/>
  <c r="BE95"/>
  <c r="T95"/>
  <c r="R95"/>
  <c r="P95"/>
  <c r="BK95"/>
  <c r="J95"/>
  <c r="BI94"/>
  <c r="BH94"/>
  <c r="BG94"/>
  <c r="BF94"/>
  <c r="BE94"/>
  <c r="T94"/>
  <c r="R94"/>
  <c r="P94"/>
  <c r="BK94"/>
  <c r="J94"/>
  <c r="BI93"/>
  <c r="BH93"/>
  <c r="BG93"/>
  <c r="BF93"/>
  <c r="BE93"/>
  <c r="T93"/>
  <c r="R93"/>
  <c r="P93"/>
  <c r="BK93"/>
  <c r="J93"/>
  <c r="BI92"/>
  <c r="BH92"/>
  <c r="BG92"/>
  <c r="BF92"/>
  <c r="BE92"/>
  <c r="T92"/>
  <c r="R92"/>
  <c r="P92"/>
  <c r="BK92"/>
  <c r="J92"/>
  <c r="BI91"/>
  <c r="BH91"/>
  <c r="BG91"/>
  <c r="BF91"/>
  <c r="BE91"/>
  <c r="T91"/>
  <c r="R91"/>
  <c r="P91"/>
  <c r="BK91"/>
  <c r="J91"/>
  <c r="BI90"/>
  <c r="BH90"/>
  <c r="BG90"/>
  <c r="BF90"/>
  <c r="BE90"/>
  <c r="T90"/>
  <c r="R90"/>
  <c r="P90"/>
  <c r="BK90"/>
  <c r="J90"/>
  <c r="BI89"/>
  <c r="BH89"/>
  <c r="BG89"/>
  <c r="BF89"/>
  <c r="BE89"/>
  <c r="T89"/>
  <c r="R89"/>
  <c r="P89"/>
  <c r="BK89"/>
  <c r="J89"/>
  <c r="BI88"/>
  <c r="BH88"/>
  <c r="BG88"/>
  <c r="BF88"/>
  <c r="BE88"/>
  <c r="T88"/>
  <c r="R88"/>
  <c r="P88"/>
  <c r="BK88"/>
  <c r="J88"/>
  <c r="BI87"/>
  <c r="BH87"/>
  <c r="BG87"/>
  <c r="BF87"/>
  <c r="BE87"/>
  <c r="T87"/>
  <c r="R87"/>
  <c r="P87"/>
  <c r="BK87"/>
  <c r="J87"/>
  <c r="BI86"/>
  <c r="BH86"/>
  <c r="BG86"/>
  <c r="BF86"/>
  <c r="BE86"/>
  <c r="T86"/>
  <c r="R86"/>
  <c r="P86"/>
  <c r="BK86"/>
  <c r="J86"/>
  <c r="BI85"/>
  <c r="F36" s="1"/>
  <c r="BD112" i="1" s="1"/>
  <c r="BH85" i="48"/>
  <c r="F35" s="1"/>
  <c r="BC112" i="1" s="1"/>
  <c r="BG85" i="48"/>
  <c r="F34" s="1"/>
  <c r="BB112" i="1" s="1"/>
  <c r="BF85" i="48"/>
  <c r="F33" s="1"/>
  <c r="BA112" i="1" s="1"/>
  <c r="BE85" i="48"/>
  <c r="T85"/>
  <c r="T84" s="1"/>
  <c r="T83" s="1"/>
  <c r="R85"/>
  <c r="R84" s="1"/>
  <c r="R83" s="1"/>
  <c r="P85"/>
  <c r="P84" s="1"/>
  <c r="P83" s="1"/>
  <c r="AU112" i="1" s="1"/>
  <c r="BK85" i="48"/>
  <c r="BK84" s="1"/>
  <c r="J85"/>
  <c r="J79"/>
  <c r="F79"/>
  <c r="J77"/>
  <c r="F77"/>
  <c r="E75"/>
  <c r="F56"/>
  <c r="J55"/>
  <c r="F55"/>
  <c r="F53"/>
  <c r="E51"/>
  <c r="J20"/>
  <c r="E20"/>
  <c r="F80" s="1"/>
  <c r="J19"/>
  <c r="J14"/>
  <c r="J53" s="1"/>
  <c r="E7"/>
  <c r="E71" s="1"/>
  <c r="AY111" i="1"/>
  <c r="AX111"/>
  <c r="BI131" i="47"/>
  <c r="BH131"/>
  <c r="BG131"/>
  <c r="BF131"/>
  <c r="BE131"/>
  <c r="T131"/>
  <c r="R131"/>
  <c r="P131"/>
  <c r="BK131"/>
  <c r="J131"/>
  <c r="BI130"/>
  <c r="BH130"/>
  <c r="BG130"/>
  <c r="BF130"/>
  <c r="BE130"/>
  <c r="T130"/>
  <c r="R130"/>
  <c r="P130"/>
  <c r="BK130"/>
  <c r="J130"/>
  <c r="BI129"/>
  <c r="BH129"/>
  <c r="BG129"/>
  <c r="BF129"/>
  <c r="BE129"/>
  <c r="T129"/>
  <c r="R129"/>
  <c r="P129"/>
  <c r="BK129"/>
  <c r="J129"/>
  <c r="BI128"/>
  <c r="BH128"/>
  <c r="BG128"/>
  <c r="BF128"/>
  <c r="BE128"/>
  <c r="T128"/>
  <c r="R128"/>
  <c r="P128"/>
  <c r="BK128"/>
  <c r="J128"/>
  <c r="BI127"/>
  <c r="BH127"/>
  <c r="BG127"/>
  <c r="BF127"/>
  <c r="BE127"/>
  <c r="T127"/>
  <c r="R127"/>
  <c r="P127"/>
  <c r="BK127"/>
  <c r="J127"/>
  <c r="BI126"/>
  <c r="BH126"/>
  <c r="BG126"/>
  <c r="BF126"/>
  <c r="BE126"/>
  <c r="T126"/>
  <c r="R126"/>
  <c r="P126"/>
  <c r="BK126"/>
  <c r="J126"/>
  <c r="BI125"/>
  <c r="BH125"/>
  <c r="BG125"/>
  <c r="BF125"/>
  <c r="BE125"/>
  <c r="T125"/>
  <c r="R125"/>
  <c r="P125"/>
  <c r="BK125"/>
  <c r="J125"/>
  <c r="BI124"/>
  <c r="BH124"/>
  <c r="BG124"/>
  <c r="BF124"/>
  <c r="BE124"/>
  <c r="T124"/>
  <c r="T123" s="1"/>
  <c r="R124"/>
  <c r="R123" s="1"/>
  <c r="P124"/>
  <c r="P123" s="1"/>
  <c r="BK124"/>
  <c r="BK123" s="1"/>
  <c r="J123" s="1"/>
  <c r="J66" s="1"/>
  <c r="J124"/>
  <c r="BI122"/>
  <c r="BH122"/>
  <c r="BG122"/>
  <c r="BF122"/>
  <c r="T122"/>
  <c r="R122"/>
  <c r="P122"/>
  <c r="BK122"/>
  <c r="J122"/>
  <c r="BE122" s="1"/>
  <c r="BI121"/>
  <c r="BH121"/>
  <c r="BG121"/>
  <c r="BF121"/>
  <c r="T121"/>
  <c r="R121"/>
  <c r="P121"/>
  <c r="BK121"/>
  <c r="J121"/>
  <c r="BE121" s="1"/>
  <c r="BI120"/>
  <c r="BH120"/>
  <c r="BG120"/>
  <c r="BF120"/>
  <c r="T120"/>
  <c r="R120"/>
  <c r="P120"/>
  <c r="BK120"/>
  <c r="J120"/>
  <c r="BE120" s="1"/>
  <c r="BI119"/>
  <c r="BH119"/>
  <c r="BG119"/>
  <c r="BF119"/>
  <c r="T119"/>
  <c r="R119"/>
  <c r="P119"/>
  <c r="BK119"/>
  <c r="J119"/>
  <c r="BE119" s="1"/>
  <c r="BI118"/>
  <c r="BH118"/>
  <c r="BG118"/>
  <c r="BF118"/>
  <c r="T118"/>
  <c r="T117" s="1"/>
  <c r="R118"/>
  <c r="R117" s="1"/>
  <c r="P118"/>
  <c r="P117" s="1"/>
  <c r="BK118"/>
  <c r="BK117" s="1"/>
  <c r="J117" s="1"/>
  <c r="J65" s="1"/>
  <c r="J118"/>
  <c r="BE118" s="1"/>
  <c r="BI116"/>
  <c r="BH116"/>
  <c r="BG116"/>
  <c r="BF116"/>
  <c r="BE116"/>
  <c r="T116"/>
  <c r="R116"/>
  <c r="P116"/>
  <c r="BK116"/>
  <c r="J116"/>
  <c r="BI115"/>
  <c r="BH115"/>
  <c r="BG115"/>
  <c r="BF115"/>
  <c r="BE115"/>
  <c r="T115"/>
  <c r="R115"/>
  <c r="P115"/>
  <c r="BK115"/>
  <c r="J115"/>
  <c r="BI114"/>
  <c r="BH114"/>
  <c r="BG114"/>
  <c r="BF114"/>
  <c r="BE114"/>
  <c r="T114"/>
  <c r="R114"/>
  <c r="P114"/>
  <c r="BK114"/>
  <c r="J114"/>
  <c r="BI113"/>
  <c r="BH113"/>
  <c r="BG113"/>
  <c r="BF113"/>
  <c r="BE113"/>
  <c r="T113"/>
  <c r="R113"/>
  <c r="P113"/>
  <c r="BK113"/>
  <c r="J113"/>
  <c r="BI112"/>
  <c r="BH112"/>
  <c r="BG112"/>
  <c r="BF112"/>
  <c r="BE112"/>
  <c r="T112"/>
  <c r="R112"/>
  <c r="P112"/>
  <c r="BK112"/>
  <c r="J112"/>
  <c r="BI111"/>
  <c r="BH111"/>
  <c r="BG111"/>
  <c r="BF111"/>
  <c r="BE111"/>
  <c r="T111"/>
  <c r="R111"/>
  <c r="P111"/>
  <c r="BK111"/>
  <c r="J111"/>
  <c r="BI110"/>
  <c r="BH110"/>
  <c r="BG110"/>
  <c r="BF110"/>
  <c r="BE110"/>
  <c r="T110"/>
  <c r="R110"/>
  <c r="P110"/>
  <c r="BK110"/>
  <c r="J110"/>
  <c r="BI109"/>
  <c r="BH109"/>
  <c r="BG109"/>
  <c r="BF109"/>
  <c r="BE109"/>
  <c r="T109"/>
  <c r="R109"/>
  <c r="P109"/>
  <c r="BK109"/>
  <c r="J109"/>
  <c r="BI108"/>
  <c r="BH108"/>
  <c r="BG108"/>
  <c r="BF108"/>
  <c r="BE108"/>
  <c r="T108"/>
  <c r="R108"/>
  <c r="P108"/>
  <c r="BK108"/>
  <c r="J108"/>
  <c r="BI107"/>
  <c r="BH107"/>
  <c r="BG107"/>
  <c r="BF107"/>
  <c r="BE107"/>
  <c r="T107"/>
  <c r="T106" s="1"/>
  <c r="R107"/>
  <c r="R106" s="1"/>
  <c r="P107"/>
  <c r="P106" s="1"/>
  <c r="BK107"/>
  <c r="BK106" s="1"/>
  <c r="J106" s="1"/>
  <c r="J64" s="1"/>
  <c r="J107"/>
  <c r="BI105"/>
  <c r="BH105"/>
  <c r="BG105"/>
  <c r="BF105"/>
  <c r="T105"/>
  <c r="R105"/>
  <c r="P105"/>
  <c r="BK105"/>
  <c r="J105"/>
  <c r="BE105" s="1"/>
  <c r="BI104"/>
  <c r="BH104"/>
  <c r="BG104"/>
  <c r="BF104"/>
  <c r="T104"/>
  <c r="R104"/>
  <c r="P104"/>
  <c r="BK104"/>
  <c r="J104"/>
  <c r="BE104" s="1"/>
  <c r="BI103"/>
  <c r="BH103"/>
  <c r="BG103"/>
  <c r="BF103"/>
  <c r="T103"/>
  <c r="T102" s="1"/>
  <c r="R103"/>
  <c r="R102" s="1"/>
  <c r="P103"/>
  <c r="P102" s="1"/>
  <c r="BK103"/>
  <c r="BK102" s="1"/>
  <c r="J102" s="1"/>
  <c r="J63" s="1"/>
  <c r="J103"/>
  <c r="BE103" s="1"/>
  <c r="BI101"/>
  <c r="BH101"/>
  <c r="BG101"/>
  <c r="BF101"/>
  <c r="BE101"/>
  <c r="T101"/>
  <c r="R101"/>
  <c r="P101"/>
  <c r="BK101"/>
  <c r="J101"/>
  <c r="BI100"/>
  <c r="BH100"/>
  <c r="BG100"/>
  <c r="BF100"/>
  <c r="BE100"/>
  <c r="T100"/>
  <c r="R100"/>
  <c r="P100"/>
  <c r="BK100"/>
  <c r="J100"/>
  <c r="BI99"/>
  <c r="BH99"/>
  <c r="BG99"/>
  <c r="BF99"/>
  <c r="BE99"/>
  <c r="T99"/>
  <c r="R99"/>
  <c r="P99"/>
  <c r="BK99"/>
  <c r="J99"/>
  <c r="BI98"/>
  <c r="BH98"/>
  <c r="BG98"/>
  <c r="BF98"/>
  <c r="BE98"/>
  <c r="T98"/>
  <c r="T97" s="1"/>
  <c r="R98"/>
  <c r="R97" s="1"/>
  <c r="P98"/>
  <c r="P97" s="1"/>
  <c r="BK98"/>
  <c r="BK97" s="1"/>
  <c r="J97" s="1"/>
  <c r="J62" s="1"/>
  <c r="J98"/>
  <c r="BI96"/>
  <c r="BH96"/>
  <c r="BG96"/>
  <c r="BF96"/>
  <c r="T96"/>
  <c r="R96"/>
  <c r="P96"/>
  <c r="BK96"/>
  <c r="J96"/>
  <c r="BE96" s="1"/>
  <c r="BI95"/>
  <c r="BH95"/>
  <c r="BG95"/>
  <c r="BF95"/>
  <c r="T95"/>
  <c r="R95"/>
  <c r="P95"/>
  <c r="BK95"/>
  <c r="J95"/>
  <c r="BE95" s="1"/>
  <c r="BI94"/>
  <c r="BH94"/>
  <c r="BG94"/>
  <c r="BF94"/>
  <c r="T94"/>
  <c r="R94"/>
  <c r="P94"/>
  <c r="BK94"/>
  <c r="J94"/>
  <c r="BE94" s="1"/>
  <c r="BI93"/>
  <c r="BH93"/>
  <c r="BG93"/>
  <c r="BF93"/>
  <c r="T93"/>
  <c r="R93"/>
  <c r="P93"/>
  <c r="BK93"/>
  <c r="J93"/>
  <c r="BE93" s="1"/>
  <c r="BI92"/>
  <c r="BH92"/>
  <c r="BG92"/>
  <c r="BF92"/>
  <c r="T92"/>
  <c r="R92"/>
  <c r="P92"/>
  <c r="BK92"/>
  <c r="J92"/>
  <c r="BE92" s="1"/>
  <c r="BI91"/>
  <c r="BH91"/>
  <c r="BG91"/>
  <c r="BF91"/>
  <c r="T91"/>
  <c r="R91"/>
  <c r="P91"/>
  <c r="BK91"/>
  <c r="J91"/>
  <c r="BE91" s="1"/>
  <c r="BI90"/>
  <c r="F36" s="1"/>
  <c r="BD111" i="1" s="1"/>
  <c r="BH90" i="47"/>
  <c r="F35" s="1"/>
  <c r="BC111" i="1" s="1"/>
  <c r="BG90" i="47"/>
  <c r="F34" s="1"/>
  <c r="BB111" i="1" s="1"/>
  <c r="BF90" i="47"/>
  <c r="J33" s="1"/>
  <c r="AW111" i="1" s="1"/>
  <c r="T90" i="47"/>
  <c r="T89" s="1"/>
  <c r="T88" s="1"/>
  <c r="R90"/>
  <c r="R89" s="1"/>
  <c r="R88" s="1"/>
  <c r="P90"/>
  <c r="P89" s="1"/>
  <c r="P88" s="1"/>
  <c r="AU111" i="1" s="1"/>
  <c r="BK90" i="47"/>
  <c r="BK89" s="1"/>
  <c r="J90"/>
  <c r="BE90" s="1"/>
  <c r="J84"/>
  <c r="F84"/>
  <c r="F82"/>
  <c r="E80"/>
  <c r="E76"/>
  <c r="J55"/>
  <c r="F55"/>
  <c r="F53"/>
  <c r="E51"/>
  <c r="J20"/>
  <c r="E20"/>
  <c r="F85" s="1"/>
  <c r="J19"/>
  <c r="J14"/>
  <c r="J82" s="1"/>
  <c r="E7"/>
  <c r="E47" s="1"/>
  <c r="BK212" i="46"/>
  <c r="J212" s="1"/>
  <c r="J70" s="1"/>
  <c r="AY109" i="1"/>
  <c r="AX109"/>
  <c r="BI216" i="46"/>
  <c r="BH216"/>
  <c r="BG216"/>
  <c r="BF216"/>
  <c r="T216"/>
  <c r="R216"/>
  <c r="P216"/>
  <c r="BK216"/>
  <c r="J216"/>
  <c r="BE216" s="1"/>
  <c r="BI215"/>
  <c r="BH215"/>
  <c r="BG215"/>
  <c r="BF215"/>
  <c r="T215"/>
  <c r="R215"/>
  <c r="P215"/>
  <c r="BK215"/>
  <c r="J215"/>
  <c r="BE215" s="1"/>
  <c r="BI214"/>
  <c r="BH214"/>
  <c r="BG214"/>
  <c r="BF214"/>
  <c r="T214"/>
  <c r="R214"/>
  <c r="P214"/>
  <c r="BK214"/>
  <c r="J214"/>
  <c r="BE214" s="1"/>
  <c r="BI213"/>
  <c r="BH213"/>
  <c r="BG213"/>
  <c r="BF213"/>
  <c r="T213"/>
  <c r="T212" s="1"/>
  <c r="R213"/>
  <c r="R212" s="1"/>
  <c r="P213"/>
  <c r="P212" s="1"/>
  <c r="BK213"/>
  <c r="J213"/>
  <c r="BE213" s="1"/>
  <c r="BI211"/>
  <c r="BH211"/>
  <c r="BG211"/>
  <c r="BF211"/>
  <c r="BE211"/>
  <c r="T211"/>
  <c r="T210" s="1"/>
  <c r="T209" s="1"/>
  <c r="R211"/>
  <c r="R210" s="1"/>
  <c r="R209" s="1"/>
  <c r="P211"/>
  <c r="P210" s="1"/>
  <c r="P209" s="1"/>
  <c r="BK211"/>
  <c r="BK210" s="1"/>
  <c r="J211"/>
  <c r="BI208"/>
  <c r="BH208"/>
  <c r="BG208"/>
  <c r="BF208"/>
  <c r="BE208"/>
  <c r="T208"/>
  <c r="R208"/>
  <c r="P208"/>
  <c r="BK208"/>
  <c r="J208"/>
  <c r="BI207"/>
  <c r="BH207"/>
  <c r="BG207"/>
  <c r="BF207"/>
  <c r="BE207"/>
  <c r="T207"/>
  <c r="R207"/>
  <c r="P207"/>
  <c r="BK207"/>
  <c r="J207"/>
  <c r="BI205"/>
  <c r="BH205"/>
  <c r="BG205"/>
  <c r="BF205"/>
  <c r="BE205"/>
  <c r="T205"/>
  <c r="R205"/>
  <c r="P205"/>
  <c r="BK205"/>
  <c r="J205"/>
  <c r="BI204"/>
  <c r="BH204"/>
  <c r="BG204"/>
  <c r="BF204"/>
  <c r="BE204"/>
  <c r="T204"/>
  <c r="T203" s="1"/>
  <c r="R204"/>
  <c r="R203" s="1"/>
  <c r="P204"/>
  <c r="P203" s="1"/>
  <c r="BK204"/>
  <c r="BK203" s="1"/>
  <c r="J203" s="1"/>
  <c r="J67" s="1"/>
  <c r="J204"/>
  <c r="BI202"/>
  <c r="BH202"/>
  <c r="BG202"/>
  <c r="BF202"/>
  <c r="T202"/>
  <c r="R202"/>
  <c r="P202"/>
  <c r="BK202"/>
  <c r="J202"/>
  <c r="BE202" s="1"/>
  <c r="BI200"/>
  <c r="BH200"/>
  <c r="BG200"/>
  <c r="BF200"/>
  <c r="T200"/>
  <c r="R200"/>
  <c r="P200"/>
  <c r="BK200"/>
  <c r="J200"/>
  <c r="BE200" s="1"/>
  <c r="BI198"/>
  <c r="BH198"/>
  <c r="BG198"/>
  <c r="BF198"/>
  <c r="T198"/>
  <c r="R198"/>
  <c r="P198"/>
  <c r="BK198"/>
  <c r="J198"/>
  <c r="BE198" s="1"/>
  <c r="BI196"/>
  <c r="BH196"/>
  <c r="BG196"/>
  <c r="BF196"/>
  <c r="T196"/>
  <c r="R196"/>
  <c r="P196"/>
  <c r="BK196"/>
  <c r="J196"/>
  <c r="BE196" s="1"/>
  <c r="BI194"/>
  <c r="BH194"/>
  <c r="BG194"/>
  <c r="BF194"/>
  <c r="T194"/>
  <c r="R194"/>
  <c r="P194"/>
  <c r="BK194"/>
  <c r="J194"/>
  <c r="BE194" s="1"/>
  <c r="BI193"/>
  <c r="BH193"/>
  <c r="BG193"/>
  <c r="BF193"/>
  <c r="T193"/>
  <c r="R193"/>
  <c r="P193"/>
  <c r="BK193"/>
  <c r="J193"/>
  <c r="BE193" s="1"/>
  <c r="BI191"/>
  <c r="BH191"/>
  <c r="BG191"/>
  <c r="BF191"/>
  <c r="T191"/>
  <c r="T190" s="1"/>
  <c r="R191"/>
  <c r="R190" s="1"/>
  <c r="P191"/>
  <c r="P190" s="1"/>
  <c r="BK191"/>
  <c r="BK190" s="1"/>
  <c r="J190" s="1"/>
  <c r="J66" s="1"/>
  <c r="J191"/>
  <c r="BE191" s="1"/>
  <c r="BI189"/>
  <c r="BH189"/>
  <c r="BG189"/>
  <c r="BF189"/>
  <c r="BE189"/>
  <c r="T189"/>
  <c r="R189"/>
  <c r="P189"/>
  <c r="BK189"/>
  <c r="J189"/>
  <c r="BI188"/>
  <c r="BH188"/>
  <c r="BG188"/>
  <c r="BF188"/>
  <c r="BE188"/>
  <c r="T188"/>
  <c r="R188"/>
  <c r="P188"/>
  <c r="BK188"/>
  <c r="J188"/>
  <c r="BI187"/>
  <c r="BH187"/>
  <c r="BG187"/>
  <c r="BF187"/>
  <c r="BE187"/>
  <c r="T187"/>
  <c r="R187"/>
  <c r="P187"/>
  <c r="BK187"/>
  <c r="J187"/>
  <c r="BI186"/>
  <c r="BH186"/>
  <c r="BG186"/>
  <c r="BF186"/>
  <c r="BE186"/>
  <c r="T186"/>
  <c r="R186"/>
  <c r="P186"/>
  <c r="BK186"/>
  <c r="J186"/>
  <c r="BI185"/>
  <c r="BH185"/>
  <c r="BG185"/>
  <c r="BF185"/>
  <c r="BE185"/>
  <c r="T185"/>
  <c r="R185"/>
  <c r="P185"/>
  <c r="BK185"/>
  <c r="J185"/>
  <c r="BI184"/>
  <c r="BH184"/>
  <c r="BG184"/>
  <c r="BF184"/>
  <c r="BE184"/>
  <c r="T184"/>
  <c r="R184"/>
  <c r="P184"/>
  <c r="BK184"/>
  <c r="J184"/>
  <c r="BI183"/>
  <c r="BH183"/>
  <c r="BG183"/>
  <c r="BF183"/>
  <c r="BE183"/>
  <c r="T183"/>
  <c r="R183"/>
  <c r="P183"/>
  <c r="BK183"/>
  <c r="J183"/>
  <c r="BI182"/>
  <c r="BH182"/>
  <c r="BG182"/>
  <c r="BF182"/>
  <c r="BE182"/>
  <c r="T182"/>
  <c r="R182"/>
  <c r="P182"/>
  <c r="BK182"/>
  <c r="J182"/>
  <c r="BI181"/>
  <c r="BH181"/>
  <c r="BG181"/>
  <c r="BF181"/>
  <c r="BE181"/>
  <c r="T181"/>
  <c r="R181"/>
  <c r="P181"/>
  <c r="BK181"/>
  <c r="J181"/>
  <c r="BI180"/>
  <c r="BH180"/>
  <c r="BG180"/>
  <c r="BF180"/>
  <c r="BE180"/>
  <c r="T180"/>
  <c r="R180"/>
  <c r="P180"/>
  <c r="BK180"/>
  <c r="J180"/>
  <c r="BI179"/>
  <c r="BH179"/>
  <c r="BG179"/>
  <c r="BF179"/>
  <c r="BE179"/>
  <c r="T179"/>
  <c r="R179"/>
  <c r="P179"/>
  <c r="BK179"/>
  <c r="J179"/>
  <c r="BI178"/>
  <c r="BH178"/>
  <c r="BG178"/>
  <c r="BF178"/>
  <c r="BE178"/>
  <c r="T178"/>
  <c r="R178"/>
  <c r="P178"/>
  <c r="BK178"/>
  <c r="J178"/>
  <c r="BI177"/>
  <c r="BH177"/>
  <c r="BG177"/>
  <c r="BF177"/>
  <c r="BE177"/>
  <c r="T177"/>
  <c r="R177"/>
  <c r="P177"/>
  <c r="BK177"/>
  <c r="J177"/>
  <c r="BI176"/>
  <c r="BH176"/>
  <c r="BG176"/>
  <c r="BF176"/>
  <c r="BE176"/>
  <c r="T176"/>
  <c r="R176"/>
  <c r="P176"/>
  <c r="BK176"/>
  <c r="J176"/>
  <c r="BI175"/>
  <c r="BH175"/>
  <c r="BG175"/>
  <c r="BF175"/>
  <c r="BE175"/>
  <c r="T175"/>
  <c r="R175"/>
  <c r="P175"/>
  <c r="BK175"/>
  <c r="J175"/>
  <c r="BI174"/>
  <c r="BH174"/>
  <c r="BG174"/>
  <c r="BF174"/>
  <c r="BE174"/>
  <c r="T174"/>
  <c r="R174"/>
  <c r="P174"/>
  <c r="BK174"/>
  <c r="J174"/>
  <c r="BI173"/>
  <c r="BH173"/>
  <c r="BG173"/>
  <c r="BF173"/>
  <c r="BE173"/>
  <c r="T173"/>
  <c r="R173"/>
  <c r="P173"/>
  <c r="BK173"/>
  <c r="J173"/>
  <c r="BI172"/>
  <c r="BH172"/>
  <c r="BG172"/>
  <c r="BF172"/>
  <c r="BE172"/>
  <c r="T172"/>
  <c r="R172"/>
  <c r="P172"/>
  <c r="BK172"/>
  <c r="J172"/>
  <c r="BI171"/>
  <c r="BH171"/>
  <c r="BG171"/>
  <c r="BF171"/>
  <c r="BE171"/>
  <c r="T171"/>
  <c r="R171"/>
  <c r="P171"/>
  <c r="BK171"/>
  <c r="J171"/>
  <c r="BI170"/>
  <c r="BH170"/>
  <c r="BG170"/>
  <c r="BF170"/>
  <c r="BE170"/>
  <c r="T170"/>
  <c r="R170"/>
  <c r="P170"/>
  <c r="BK170"/>
  <c r="J170"/>
  <c r="BI169"/>
  <c r="BH169"/>
  <c r="BG169"/>
  <c r="BF169"/>
  <c r="BE169"/>
  <c r="T169"/>
  <c r="R169"/>
  <c r="P169"/>
  <c r="BK169"/>
  <c r="J169"/>
  <c r="BI168"/>
  <c r="BH168"/>
  <c r="BG168"/>
  <c r="BF168"/>
  <c r="BE168"/>
  <c r="T168"/>
  <c r="R168"/>
  <c r="P168"/>
  <c r="BK168"/>
  <c r="J168"/>
  <c r="BI167"/>
  <c r="BH167"/>
  <c r="BG167"/>
  <c r="BF167"/>
  <c r="BE167"/>
  <c r="T167"/>
  <c r="R167"/>
  <c r="P167"/>
  <c r="BK167"/>
  <c r="J167"/>
  <c r="BI166"/>
  <c r="BH166"/>
  <c r="BG166"/>
  <c r="BF166"/>
  <c r="BE166"/>
  <c r="T166"/>
  <c r="R166"/>
  <c r="P166"/>
  <c r="BK166"/>
  <c r="J166"/>
  <c r="BI165"/>
  <c r="BH165"/>
  <c r="BG165"/>
  <c r="BF165"/>
  <c r="BE165"/>
  <c r="T165"/>
  <c r="T164" s="1"/>
  <c r="R165"/>
  <c r="R164" s="1"/>
  <c r="P165"/>
  <c r="P164" s="1"/>
  <c r="BK165"/>
  <c r="BK164" s="1"/>
  <c r="J164" s="1"/>
  <c r="J65" s="1"/>
  <c r="J165"/>
  <c r="BI162"/>
  <c r="BH162"/>
  <c r="BG162"/>
  <c r="BF162"/>
  <c r="T162"/>
  <c r="R162"/>
  <c r="P162"/>
  <c r="BK162"/>
  <c r="J162"/>
  <c r="BE162" s="1"/>
  <c r="BI160"/>
  <c r="BH160"/>
  <c r="BG160"/>
  <c r="BF160"/>
  <c r="T160"/>
  <c r="R160"/>
  <c r="P160"/>
  <c r="BK160"/>
  <c r="J160"/>
  <c r="BE160" s="1"/>
  <c r="BI158"/>
  <c r="BH158"/>
  <c r="BG158"/>
  <c r="BF158"/>
  <c r="T158"/>
  <c r="R158"/>
  <c r="P158"/>
  <c r="BK158"/>
  <c r="J158"/>
  <c r="BE158" s="1"/>
  <c r="BI156"/>
  <c r="BH156"/>
  <c r="BG156"/>
  <c r="BF156"/>
  <c r="T156"/>
  <c r="R156"/>
  <c r="P156"/>
  <c r="BK156"/>
  <c r="J156"/>
  <c r="BE156" s="1"/>
  <c r="BI154"/>
  <c r="BH154"/>
  <c r="BG154"/>
  <c r="BF154"/>
  <c r="T154"/>
  <c r="T153" s="1"/>
  <c r="R154"/>
  <c r="R153" s="1"/>
  <c r="P154"/>
  <c r="P153" s="1"/>
  <c r="BK154"/>
  <c r="BK153" s="1"/>
  <c r="J153" s="1"/>
  <c r="J64" s="1"/>
  <c r="J154"/>
  <c r="BE154" s="1"/>
  <c r="BI151"/>
  <c r="BH151"/>
  <c r="BG151"/>
  <c r="BF151"/>
  <c r="BE151"/>
  <c r="T151"/>
  <c r="T150" s="1"/>
  <c r="R151"/>
  <c r="R150" s="1"/>
  <c r="P151"/>
  <c r="P150" s="1"/>
  <c r="BK151"/>
  <c r="BK150" s="1"/>
  <c r="J150" s="1"/>
  <c r="J63" s="1"/>
  <c r="J151"/>
  <c r="BI149"/>
  <c r="BH149"/>
  <c r="BG149"/>
  <c r="BF149"/>
  <c r="T149"/>
  <c r="R149"/>
  <c r="P149"/>
  <c r="BK149"/>
  <c r="J149"/>
  <c r="BE149" s="1"/>
  <c r="BI146"/>
  <c r="BH146"/>
  <c r="BG146"/>
  <c r="BF146"/>
  <c r="T146"/>
  <c r="R146"/>
  <c r="P146"/>
  <c r="BK146"/>
  <c r="J146"/>
  <c r="BE146" s="1"/>
  <c r="BI144"/>
  <c r="BH144"/>
  <c r="BG144"/>
  <c r="BF144"/>
  <c r="T144"/>
  <c r="R144"/>
  <c r="P144"/>
  <c r="BK144"/>
  <c r="J144"/>
  <c r="BE144" s="1"/>
  <c r="BI142"/>
  <c r="BH142"/>
  <c r="BG142"/>
  <c r="BF142"/>
  <c r="T142"/>
  <c r="R142"/>
  <c r="P142"/>
  <c r="BK142"/>
  <c r="J142"/>
  <c r="BE142" s="1"/>
  <c r="BI139"/>
  <c r="BH139"/>
  <c r="BG139"/>
  <c r="BF139"/>
  <c r="T139"/>
  <c r="R139"/>
  <c r="P139"/>
  <c r="BK139"/>
  <c r="J139"/>
  <c r="BE139" s="1"/>
  <c r="BI137"/>
  <c r="BH137"/>
  <c r="BG137"/>
  <c r="BF137"/>
  <c r="T137"/>
  <c r="R137"/>
  <c r="P137"/>
  <c r="BK137"/>
  <c r="J137"/>
  <c r="BE137" s="1"/>
  <c r="BI131"/>
  <c r="BH131"/>
  <c r="BG131"/>
  <c r="BF131"/>
  <c r="T131"/>
  <c r="R131"/>
  <c r="P131"/>
  <c r="BK131"/>
  <c r="J131"/>
  <c r="BE131" s="1"/>
  <c r="BI128"/>
  <c r="BH128"/>
  <c r="BG128"/>
  <c r="BF128"/>
  <c r="T128"/>
  <c r="R128"/>
  <c r="P128"/>
  <c r="BK128"/>
  <c r="J128"/>
  <c r="BE128" s="1"/>
  <c r="BI125"/>
  <c r="BH125"/>
  <c r="BG125"/>
  <c r="BF125"/>
  <c r="T125"/>
  <c r="R125"/>
  <c r="P125"/>
  <c r="BK125"/>
  <c r="J125"/>
  <c r="BE125" s="1"/>
  <c r="BI117"/>
  <c r="BH117"/>
  <c r="BG117"/>
  <c r="BF117"/>
  <c r="T117"/>
  <c r="R117"/>
  <c r="P117"/>
  <c r="BK117"/>
  <c r="J117"/>
  <c r="BE117" s="1"/>
  <c r="BI114"/>
  <c r="BH114"/>
  <c r="BG114"/>
  <c r="BF114"/>
  <c r="T114"/>
  <c r="R114"/>
  <c r="P114"/>
  <c r="BK114"/>
  <c r="J114"/>
  <c r="BE114" s="1"/>
  <c r="BI112"/>
  <c r="BH112"/>
  <c r="BG112"/>
  <c r="BF112"/>
  <c r="T112"/>
  <c r="R112"/>
  <c r="P112"/>
  <c r="BK112"/>
  <c r="J112"/>
  <c r="BE112" s="1"/>
  <c r="BI110"/>
  <c r="BH110"/>
  <c r="BG110"/>
  <c r="BF110"/>
  <c r="T110"/>
  <c r="R110"/>
  <c r="P110"/>
  <c r="BK110"/>
  <c r="J110"/>
  <c r="BE110" s="1"/>
  <c r="BI106"/>
  <c r="BH106"/>
  <c r="BG106"/>
  <c r="BF106"/>
  <c r="T106"/>
  <c r="R106"/>
  <c r="P106"/>
  <c r="BK106"/>
  <c r="J106"/>
  <c r="BE106" s="1"/>
  <c r="BI104"/>
  <c r="BH104"/>
  <c r="BG104"/>
  <c r="BF104"/>
  <c r="T104"/>
  <c r="R104"/>
  <c r="P104"/>
  <c r="BK104"/>
  <c r="J104"/>
  <c r="BE104" s="1"/>
  <c r="BI103"/>
  <c r="BH103"/>
  <c r="BG103"/>
  <c r="BF103"/>
  <c r="T103"/>
  <c r="R103"/>
  <c r="P103"/>
  <c r="BK103"/>
  <c r="J103"/>
  <c r="BE103" s="1"/>
  <c r="BI102"/>
  <c r="BH102"/>
  <c r="BG102"/>
  <c r="BF102"/>
  <c r="T102"/>
  <c r="R102"/>
  <c r="P102"/>
  <c r="BK102"/>
  <c r="J102"/>
  <c r="BE102" s="1"/>
  <c r="BI101"/>
  <c r="BH101"/>
  <c r="BG101"/>
  <c r="BF101"/>
  <c r="T101"/>
  <c r="R101"/>
  <c r="P101"/>
  <c r="BK101"/>
  <c r="J101"/>
  <c r="BE101" s="1"/>
  <c r="BI99"/>
  <c r="BH99"/>
  <c r="BG99"/>
  <c r="BF99"/>
  <c r="T99"/>
  <c r="R99"/>
  <c r="P99"/>
  <c r="BK99"/>
  <c r="J99"/>
  <c r="BE99" s="1"/>
  <c r="BI97"/>
  <c r="BH97"/>
  <c r="BG97"/>
  <c r="BF97"/>
  <c r="T97"/>
  <c r="R97"/>
  <c r="P97"/>
  <c r="BK97"/>
  <c r="J97"/>
  <c r="BE97" s="1"/>
  <c r="BI95"/>
  <c r="F36" s="1"/>
  <c r="BD109" i="1" s="1"/>
  <c r="BH95" i="46"/>
  <c r="F35" s="1"/>
  <c r="BC109" i="1" s="1"/>
  <c r="BG95" i="46"/>
  <c r="F34" s="1"/>
  <c r="BB109" i="1" s="1"/>
  <c r="BF95" i="46"/>
  <c r="F33" s="1"/>
  <c r="BA109" i="1" s="1"/>
  <c r="T95" i="46"/>
  <c r="T94" s="1"/>
  <c r="T93" s="1"/>
  <c r="T92" s="1"/>
  <c r="R95"/>
  <c r="R94" s="1"/>
  <c r="R93" s="1"/>
  <c r="R92" s="1"/>
  <c r="P95"/>
  <c r="P94" s="1"/>
  <c r="P93" s="1"/>
  <c r="P92" s="1"/>
  <c r="AU109" i="1" s="1"/>
  <c r="BK95" i="46"/>
  <c r="BK94" s="1"/>
  <c r="J95"/>
  <c r="BE95" s="1"/>
  <c r="J88"/>
  <c r="F88"/>
  <c r="J86"/>
  <c r="F86"/>
  <c r="E84"/>
  <c r="F56"/>
  <c r="J55"/>
  <c r="F55"/>
  <c r="F53"/>
  <c r="E51"/>
  <c r="J20"/>
  <c r="E20"/>
  <c r="F89" s="1"/>
  <c r="J19"/>
  <c r="J14"/>
  <c r="J53" s="1"/>
  <c r="E7"/>
  <c r="E80" s="1"/>
  <c r="AY108" i="1"/>
  <c r="AX108"/>
  <c r="BI201" i="45"/>
  <c r="BH201"/>
  <c r="BG201"/>
  <c r="BF201"/>
  <c r="BE201"/>
  <c r="T201"/>
  <c r="R201"/>
  <c r="P201"/>
  <c r="BK201"/>
  <c r="J201"/>
  <c r="BI200"/>
  <c r="BH200"/>
  <c r="BG200"/>
  <c r="BF200"/>
  <c r="BE200"/>
  <c r="T200"/>
  <c r="R200"/>
  <c r="P200"/>
  <c r="BK200"/>
  <c r="J200"/>
  <c r="BI199"/>
  <c r="BH199"/>
  <c r="BG199"/>
  <c r="BF199"/>
  <c r="BE199"/>
  <c r="T199"/>
  <c r="R199"/>
  <c r="P199"/>
  <c r="BK199"/>
  <c r="J199"/>
  <c r="BI198"/>
  <c r="BH198"/>
  <c r="BG198"/>
  <c r="BF198"/>
  <c r="BE198"/>
  <c r="T198"/>
  <c r="R198"/>
  <c r="P198"/>
  <c r="BK198"/>
  <c r="J198"/>
  <c r="BI197"/>
  <c r="BH197"/>
  <c r="BG197"/>
  <c r="BF197"/>
  <c r="BE197"/>
  <c r="T197"/>
  <c r="R197"/>
  <c r="P197"/>
  <c r="BK197"/>
  <c r="J197"/>
  <c r="BI196"/>
  <c r="BH196"/>
  <c r="BG196"/>
  <c r="BF196"/>
  <c r="BE196"/>
  <c r="T196"/>
  <c r="T195" s="1"/>
  <c r="R196"/>
  <c r="R195" s="1"/>
  <c r="P196"/>
  <c r="P195" s="1"/>
  <c r="BK196"/>
  <c r="BK195" s="1"/>
  <c r="J195" s="1"/>
  <c r="J70" s="1"/>
  <c r="J196"/>
  <c r="BI194"/>
  <c r="BH194"/>
  <c r="BG194"/>
  <c r="BF194"/>
  <c r="T194"/>
  <c r="T193" s="1"/>
  <c r="T192" s="1"/>
  <c r="R194"/>
  <c r="R193" s="1"/>
  <c r="P194"/>
  <c r="P193" s="1"/>
  <c r="P192" s="1"/>
  <c r="BK194"/>
  <c r="BK193" s="1"/>
  <c r="J194"/>
  <c r="BE194" s="1"/>
  <c r="BI191"/>
  <c r="BH191"/>
  <c r="BG191"/>
  <c r="BF191"/>
  <c r="T191"/>
  <c r="R191"/>
  <c r="P191"/>
  <c r="BK191"/>
  <c r="J191"/>
  <c r="BE191" s="1"/>
  <c r="BI190"/>
  <c r="BH190"/>
  <c r="BG190"/>
  <c r="BF190"/>
  <c r="T190"/>
  <c r="R190"/>
  <c r="P190"/>
  <c r="BK190"/>
  <c r="J190"/>
  <c r="BE190" s="1"/>
  <c r="BI188"/>
  <c r="BH188"/>
  <c r="BG188"/>
  <c r="BF188"/>
  <c r="T188"/>
  <c r="R188"/>
  <c r="P188"/>
  <c r="BK188"/>
  <c r="J188"/>
  <c r="BE188" s="1"/>
  <c r="BI187"/>
  <c r="BH187"/>
  <c r="BG187"/>
  <c r="BF187"/>
  <c r="T187"/>
  <c r="T186" s="1"/>
  <c r="R187"/>
  <c r="R186" s="1"/>
  <c r="P187"/>
  <c r="P186" s="1"/>
  <c r="BK187"/>
  <c r="BK186" s="1"/>
  <c r="J186" s="1"/>
  <c r="J67" s="1"/>
  <c r="J187"/>
  <c r="BE187" s="1"/>
  <c r="BI184"/>
  <c r="BH184"/>
  <c r="BG184"/>
  <c r="BF184"/>
  <c r="BE184"/>
  <c r="T184"/>
  <c r="T183" s="1"/>
  <c r="R184"/>
  <c r="R183" s="1"/>
  <c r="P184"/>
  <c r="P183" s="1"/>
  <c r="BK184"/>
  <c r="BK183" s="1"/>
  <c r="J183" s="1"/>
  <c r="J66" s="1"/>
  <c r="J184"/>
  <c r="BI182"/>
  <c r="BH182"/>
  <c r="BG182"/>
  <c r="BF182"/>
  <c r="T182"/>
  <c r="R182"/>
  <c r="P182"/>
  <c r="BK182"/>
  <c r="J182"/>
  <c r="BE182" s="1"/>
  <c r="BI181"/>
  <c r="BH181"/>
  <c r="BG181"/>
  <c r="BF181"/>
  <c r="T181"/>
  <c r="R181"/>
  <c r="P181"/>
  <c r="BK181"/>
  <c r="J181"/>
  <c r="BE181" s="1"/>
  <c r="BI180"/>
  <c r="BH180"/>
  <c r="BG180"/>
  <c r="BF180"/>
  <c r="T180"/>
  <c r="R180"/>
  <c r="P180"/>
  <c r="BK180"/>
  <c r="J180"/>
  <c r="BE180" s="1"/>
  <c r="BI179"/>
  <c r="BH179"/>
  <c r="BG179"/>
  <c r="BF179"/>
  <c r="BE179"/>
  <c r="T179"/>
  <c r="R179"/>
  <c r="P179"/>
  <c r="BK179"/>
  <c r="J179"/>
  <c r="BI178"/>
  <c r="BH178"/>
  <c r="BG178"/>
  <c r="BF178"/>
  <c r="BE178"/>
  <c r="T178"/>
  <c r="R178"/>
  <c r="P178"/>
  <c r="BK178"/>
  <c r="J178"/>
  <c r="BI177"/>
  <c r="BH177"/>
  <c r="BG177"/>
  <c r="BF177"/>
  <c r="BE177"/>
  <c r="T177"/>
  <c r="R177"/>
  <c r="P177"/>
  <c r="BK177"/>
  <c r="J177"/>
  <c r="BI176"/>
  <c r="BH176"/>
  <c r="BG176"/>
  <c r="BF176"/>
  <c r="BE176"/>
  <c r="T176"/>
  <c r="R176"/>
  <c r="P176"/>
  <c r="BK176"/>
  <c r="J176"/>
  <c r="BI175"/>
  <c r="BH175"/>
  <c r="BG175"/>
  <c r="BF175"/>
  <c r="BE175"/>
  <c r="T175"/>
  <c r="R175"/>
  <c r="P175"/>
  <c r="BK175"/>
  <c r="J175"/>
  <c r="BI174"/>
  <c r="BH174"/>
  <c r="BG174"/>
  <c r="BF174"/>
  <c r="BE174"/>
  <c r="T174"/>
  <c r="R174"/>
  <c r="P174"/>
  <c r="BK174"/>
  <c r="J174"/>
  <c r="BI173"/>
  <c r="BH173"/>
  <c r="BG173"/>
  <c r="BF173"/>
  <c r="BE173"/>
  <c r="T173"/>
  <c r="R173"/>
  <c r="P173"/>
  <c r="BK173"/>
  <c r="J173"/>
  <c r="BI172"/>
  <c r="BH172"/>
  <c r="BG172"/>
  <c r="BF172"/>
  <c r="BE172"/>
  <c r="T172"/>
  <c r="R172"/>
  <c r="P172"/>
  <c r="BK172"/>
  <c r="J172"/>
  <c r="BI171"/>
  <c r="BH171"/>
  <c r="BG171"/>
  <c r="BF171"/>
  <c r="BE171"/>
  <c r="T171"/>
  <c r="R171"/>
  <c r="P171"/>
  <c r="BK171"/>
  <c r="J171"/>
  <c r="BI170"/>
  <c r="BH170"/>
  <c r="BG170"/>
  <c r="BF170"/>
  <c r="BE170"/>
  <c r="T170"/>
  <c r="R170"/>
  <c r="P170"/>
  <c r="BK170"/>
  <c r="J170"/>
  <c r="BI169"/>
  <c r="BH169"/>
  <c r="BG169"/>
  <c r="BF169"/>
  <c r="BE169"/>
  <c r="T169"/>
  <c r="R169"/>
  <c r="P169"/>
  <c r="BK169"/>
  <c r="J169"/>
  <c r="BI168"/>
  <c r="BH168"/>
  <c r="BG168"/>
  <c r="BF168"/>
  <c r="BE168"/>
  <c r="T168"/>
  <c r="R168"/>
  <c r="P168"/>
  <c r="BK168"/>
  <c r="J168"/>
  <c r="BI167"/>
  <c r="BH167"/>
  <c r="BG167"/>
  <c r="BF167"/>
  <c r="BE167"/>
  <c r="T167"/>
  <c r="R167"/>
  <c r="P167"/>
  <c r="BK167"/>
  <c r="J167"/>
  <c r="BI166"/>
  <c r="BH166"/>
  <c r="BG166"/>
  <c r="BF166"/>
  <c r="BE166"/>
  <c r="T166"/>
  <c r="T165" s="1"/>
  <c r="R166"/>
  <c r="R165" s="1"/>
  <c r="P166"/>
  <c r="P165" s="1"/>
  <c r="BK166"/>
  <c r="BK165" s="1"/>
  <c r="J165" s="1"/>
  <c r="J65" s="1"/>
  <c r="J166"/>
  <c r="BI163"/>
  <c r="BH163"/>
  <c r="BG163"/>
  <c r="BF163"/>
  <c r="T163"/>
  <c r="R163"/>
  <c r="P163"/>
  <c r="BK163"/>
  <c r="J163"/>
  <c r="BE163" s="1"/>
  <c r="BI161"/>
  <c r="BH161"/>
  <c r="BG161"/>
  <c r="BF161"/>
  <c r="T161"/>
  <c r="R161"/>
  <c r="P161"/>
  <c r="BK161"/>
  <c r="J161"/>
  <c r="BE161" s="1"/>
  <c r="BI159"/>
  <c r="BH159"/>
  <c r="BG159"/>
  <c r="BF159"/>
  <c r="T159"/>
  <c r="R159"/>
  <c r="P159"/>
  <c r="BK159"/>
  <c r="J159"/>
  <c r="BE159" s="1"/>
  <c r="BI157"/>
  <c r="BH157"/>
  <c r="BG157"/>
  <c r="BF157"/>
  <c r="T157"/>
  <c r="R157"/>
  <c r="P157"/>
  <c r="BK157"/>
  <c r="J157"/>
  <c r="BE157" s="1"/>
  <c r="BI155"/>
  <c r="BH155"/>
  <c r="BG155"/>
  <c r="BF155"/>
  <c r="T155"/>
  <c r="T154" s="1"/>
  <c r="R155"/>
  <c r="R154" s="1"/>
  <c r="P155"/>
  <c r="P154" s="1"/>
  <c r="BK155"/>
  <c r="BK154" s="1"/>
  <c r="J154" s="1"/>
  <c r="J64" s="1"/>
  <c r="J155"/>
  <c r="BE155" s="1"/>
  <c r="BI152"/>
  <c r="BH152"/>
  <c r="BG152"/>
  <c r="BF152"/>
  <c r="BE152"/>
  <c r="T152"/>
  <c r="T151" s="1"/>
  <c r="R152"/>
  <c r="R151" s="1"/>
  <c r="P152"/>
  <c r="P151" s="1"/>
  <c r="BK152"/>
  <c r="BK151" s="1"/>
  <c r="J151" s="1"/>
  <c r="J63" s="1"/>
  <c r="J152"/>
  <c r="BI148"/>
  <c r="BH148"/>
  <c r="BG148"/>
  <c r="BF148"/>
  <c r="T148"/>
  <c r="R148"/>
  <c r="P148"/>
  <c r="BK148"/>
  <c r="J148"/>
  <c r="BE148" s="1"/>
  <c r="BI146"/>
  <c r="BH146"/>
  <c r="BG146"/>
  <c r="BF146"/>
  <c r="T146"/>
  <c r="R146"/>
  <c r="P146"/>
  <c r="BK146"/>
  <c r="J146"/>
  <c r="BE146" s="1"/>
  <c r="BI144"/>
  <c r="BH144"/>
  <c r="BG144"/>
  <c r="BF144"/>
  <c r="T144"/>
  <c r="R144"/>
  <c r="P144"/>
  <c r="BK144"/>
  <c r="J144"/>
  <c r="BE144" s="1"/>
  <c r="BI141"/>
  <c r="BH141"/>
  <c r="BG141"/>
  <c r="BF141"/>
  <c r="T141"/>
  <c r="R141"/>
  <c r="P141"/>
  <c r="BK141"/>
  <c r="J141"/>
  <c r="BE141" s="1"/>
  <c r="BI139"/>
  <c r="BH139"/>
  <c r="BG139"/>
  <c r="BF139"/>
  <c r="T139"/>
  <c r="R139"/>
  <c r="P139"/>
  <c r="BK139"/>
  <c r="J139"/>
  <c r="BE139" s="1"/>
  <c r="BI133"/>
  <c r="BH133"/>
  <c r="BG133"/>
  <c r="BF133"/>
  <c r="T133"/>
  <c r="R133"/>
  <c r="P133"/>
  <c r="BK133"/>
  <c r="J133"/>
  <c r="BE133" s="1"/>
  <c r="BI130"/>
  <c r="BH130"/>
  <c r="BG130"/>
  <c r="BF130"/>
  <c r="BE130"/>
  <c r="T130"/>
  <c r="R130"/>
  <c r="P130"/>
  <c r="BK130"/>
  <c r="J130"/>
  <c r="BI127"/>
  <c r="BH127"/>
  <c r="BG127"/>
  <c r="BF127"/>
  <c r="BE127"/>
  <c r="T127"/>
  <c r="R127"/>
  <c r="P127"/>
  <c r="BK127"/>
  <c r="J127"/>
  <c r="BI121"/>
  <c r="BH121"/>
  <c r="BG121"/>
  <c r="BF121"/>
  <c r="BE121"/>
  <c r="T121"/>
  <c r="R121"/>
  <c r="P121"/>
  <c r="BK121"/>
  <c r="J121"/>
  <c r="BI118"/>
  <c r="BH118"/>
  <c r="BG118"/>
  <c r="BF118"/>
  <c r="BE118"/>
  <c r="T118"/>
  <c r="R118"/>
  <c r="P118"/>
  <c r="BK118"/>
  <c r="J118"/>
  <c r="BI116"/>
  <c r="BH116"/>
  <c r="BG116"/>
  <c r="BF116"/>
  <c r="BE116"/>
  <c r="T116"/>
  <c r="R116"/>
  <c r="P116"/>
  <c r="BK116"/>
  <c r="J116"/>
  <c r="BI114"/>
  <c r="BH114"/>
  <c r="BG114"/>
  <c r="BF114"/>
  <c r="BE114"/>
  <c r="T114"/>
  <c r="R114"/>
  <c r="P114"/>
  <c r="BK114"/>
  <c r="J114"/>
  <c r="BI110"/>
  <c r="BH110"/>
  <c r="BG110"/>
  <c r="BF110"/>
  <c r="BE110"/>
  <c r="T110"/>
  <c r="R110"/>
  <c r="P110"/>
  <c r="BK110"/>
  <c r="J110"/>
  <c r="BI107"/>
  <c r="BH107"/>
  <c r="BG107"/>
  <c r="BF107"/>
  <c r="BE107"/>
  <c r="T107"/>
  <c r="R107"/>
  <c r="P107"/>
  <c r="BK107"/>
  <c r="J107"/>
  <c r="BI103"/>
  <c r="BH103"/>
  <c r="BG103"/>
  <c r="BF103"/>
  <c r="BE103"/>
  <c r="T103"/>
  <c r="R103"/>
  <c r="P103"/>
  <c r="BK103"/>
  <c r="J103"/>
  <c r="BI101"/>
  <c r="BH101"/>
  <c r="BG101"/>
  <c r="BF101"/>
  <c r="BE101"/>
  <c r="T101"/>
  <c r="R101"/>
  <c r="P101"/>
  <c r="BK101"/>
  <c r="J101"/>
  <c r="BI99"/>
  <c r="BH99"/>
  <c r="BG99"/>
  <c r="BF99"/>
  <c r="BE99"/>
  <c r="T99"/>
  <c r="R99"/>
  <c r="P99"/>
  <c r="BK99"/>
  <c r="J99"/>
  <c r="BI97"/>
  <c r="BH97"/>
  <c r="BG97"/>
  <c r="BF97"/>
  <c r="BE97"/>
  <c r="T97"/>
  <c r="R97"/>
  <c r="P97"/>
  <c r="BK97"/>
  <c r="J97"/>
  <c r="BI95"/>
  <c r="F36" s="1"/>
  <c r="BD108" i="1" s="1"/>
  <c r="BH95" i="45"/>
  <c r="F35" s="1"/>
  <c r="BC108" i="1" s="1"/>
  <c r="BG95" i="45"/>
  <c r="F34" s="1"/>
  <c r="BB108" i="1" s="1"/>
  <c r="BF95" i="45"/>
  <c r="J33" s="1"/>
  <c r="AW108" i="1" s="1"/>
  <c r="BE95" i="45"/>
  <c r="F32" s="1"/>
  <c r="AZ108" i="1" s="1"/>
  <c r="T95" i="45"/>
  <c r="T94" s="1"/>
  <c r="T93" s="1"/>
  <c r="T92" s="1"/>
  <c r="R95"/>
  <c r="R94" s="1"/>
  <c r="R93" s="1"/>
  <c r="P95"/>
  <c r="P94" s="1"/>
  <c r="P93" s="1"/>
  <c r="P92" s="1"/>
  <c r="AU108" i="1" s="1"/>
  <c r="BK95" i="45"/>
  <c r="BK94" s="1"/>
  <c r="J95"/>
  <c r="J88"/>
  <c r="F88"/>
  <c r="F86"/>
  <c r="E84"/>
  <c r="E80"/>
  <c r="J55"/>
  <c r="F55"/>
  <c r="F53"/>
  <c r="E51"/>
  <c r="J20"/>
  <c r="E20"/>
  <c r="F89" s="1"/>
  <c r="J19"/>
  <c r="J14"/>
  <c r="J53" s="1"/>
  <c r="E7"/>
  <c r="E47" s="1"/>
  <c r="T107" i="44"/>
  <c r="P107"/>
  <c r="AY107" i="1"/>
  <c r="AX107"/>
  <c r="BI108" i="44"/>
  <c r="BH108"/>
  <c r="BG108"/>
  <c r="BF108"/>
  <c r="BE108"/>
  <c r="T108"/>
  <c r="R108"/>
  <c r="R107" s="1"/>
  <c r="P108"/>
  <c r="BK108"/>
  <c r="BK107" s="1"/>
  <c r="J107" s="1"/>
  <c r="J67" s="1"/>
  <c r="J108"/>
  <c r="BI106"/>
  <c r="BH106"/>
  <c r="BG106"/>
  <c r="BF106"/>
  <c r="T106"/>
  <c r="R106"/>
  <c r="P106"/>
  <c r="BK106"/>
  <c r="J106"/>
  <c r="BE106" s="1"/>
  <c r="BI105"/>
  <c r="BH105"/>
  <c r="BG105"/>
  <c r="BF105"/>
  <c r="T105"/>
  <c r="R105"/>
  <c r="P105"/>
  <c r="BK105"/>
  <c r="J105"/>
  <c r="BE105" s="1"/>
  <c r="BI104"/>
  <c r="BH104"/>
  <c r="BG104"/>
  <c r="BF104"/>
  <c r="T104"/>
  <c r="R104"/>
  <c r="P104"/>
  <c r="BK104"/>
  <c r="J104"/>
  <c r="BE104" s="1"/>
  <c r="BI103"/>
  <c r="BH103"/>
  <c r="BG103"/>
  <c r="BF103"/>
  <c r="T103"/>
  <c r="R103"/>
  <c r="P103"/>
  <c r="BK103"/>
  <c r="J103"/>
  <c r="BE103" s="1"/>
  <c r="BI101"/>
  <c r="BH101"/>
  <c r="BG101"/>
  <c r="BF101"/>
  <c r="T101"/>
  <c r="R101"/>
  <c r="P101"/>
  <c r="BK101"/>
  <c r="J101"/>
  <c r="BE101" s="1"/>
  <c r="BI100"/>
  <c r="BH100"/>
  <c r="BG100"/>
  <c r="BF100"/>
  <c r="T100"/>
  <c r="T99" s="1"/>
  <c r="R100"/>
  <c r="R99" s="1"/>
  <c r="P100"/>
  <c r="P99" s="1"/>
  <c r="BK100"/>
  <c r="BK99" s="1"/>
  <c r="J99" s="1"/>
  <c r="J66" s="1"/>
  <c r="J100"/>
  <c r="BE100" s="1"/>
  <c r="BI98"/>
  <c r="BH98"/>
  <c r="BG98"/>
  <c r="BF98"/>
  <c r="BE98"/>
  <c r="T98"/>
  <c r="R98"/>
  <c r="P98"/>
  <c r="BK98"/>
  <c r="J98"/>
  <c r="BI97"/>
  <c r="BH97"/>
  <c r="BG97"/>
  <c r="BF97"/>
  <c r="BE97"/>
  <c r="T97"/>
  <c r="R97"/>
  <c r="P97"/>
  <c r="BK97"/>
  <c r="J97"/>
  <c r="BI95"/>
  <c r="BH95"/>
  <c r="BG95"/>
  <c r="BF95"/>
  <c r="BE95"/>
  <c r="T95"/>
  <c r="R95"/>
  <c r="P95"/>
  <c r="BK95"/>
  <c r="J95"/>
  <c r="BI94"/>
  <c r="BH94"/>
  <c r="BG94"/>
  <c r="BF94"/>
  <c r="BE94"/>
  <c r="T94"/>
  <c r="R94"/>
  <c r="P94"/>
  <c r="BK94"/>
  <c r="J94"/>
  <c r="BI93"/>
  <c r="F38" s="1"/>
  <c r="BD107" i="1" s="1"/>
  <c r="BH93" i="44"/>
  <c r="F37" s="1"/>
  <c r="BC107" i="1" s="1"/>
  <c r="BG93" i="44"/>
  <c r="F36" s="1"/>
  <c r="BB107" i="1" s="1"/>
  <c r="BF93" i="44"/>
  <c r="F35" s="1"/>
  <c r="BA107" i="1" s="1"/>
  <c r="BE93" i="44"/>
  <c r="J34" s="1"/>
  <c r="AV107" i="1" s="1"/>
  <c r="T93" i="44"/>
  <c r="T92" s="1"/>
  <c r="T91" s="1"/>
  <c r="R93"/>
  <c r="R92" s="1"/>
  <c r="R91" s="1"/>
  <c r="P93"/>
  <c r="P92" s="1"/>
  <c r="P91" s="1"/>
  <c r="AU107" i="1" s="1"/>
  <c r="BK93" i="44"/>
  <c r="BK92" s="1"/>
  <c r="J93"/>
  <c r="J87"/>
  <c r="F87"/>
  <c r="J85"/>
  <c r="F85"/>
  <c r="E83"/>
  <c r="F60"/>
  <c r="J59"/>
  <c r="F59"/>
  <c r="F57"/>
  <c r="E55"/>
  <c r="J22"/>
  <c r="E22"/>
  <c r="F88" s="1"/>
  <c r="J21"/>
  <c r="J16"/>
  <c r="J57" s="1"/>
  <c r="E7"/>
  <c r="E77" s="1"/>
  <c r="AY106" i="1"/>
  <c r="AX106"/>
  <c r="BI134" i="43"/>
  <c r="BH134"/>
  <c r="BG134"/>
  <c r="BF134"/>
  <c r="T134"/>
  <c r="T133" s="1"/>
  <c r="R134"/>
  <c r="R133" s="1"/>
  <c r="P134"/>
  <c r="P133" s="1"/>
  <c r="BK134"/>
  <c r="BK133" s="1"/>
  <c r="J133" s="1"/>
  <c r="J67" s="1"/>
  <c r="J134"/>
  <c r="BE134" s="1"/>
  <c r="BI132"/>
  <c r="BH132"/>
  <c r="BG132"/>
  <c r="BF132"/>
  <c r="BE132"/>
  <c r="T132"/>
  <c r="R132"/>
  <c r="P132"/>
  <c r="BK132"/>
  <c r="J132"/>
  <c r="BI131"/>
  <c r="BH131"/>
  <c r="BG131"/>
  <c r="BF131"/>
  <c r="BE131"/>
  <c r="T131"/>
  <c r="R131"/>
  <c r="P131"/>
  <c r="BK131"/>
  <c r="J131"/>
  <c r="BI130"/>
  <c r="BH130"/>
  <c r="BG130"/>
  <c r="BF130"/>
  <c r="BE130"/>
  <c r="T130"/>
  <c r="R130"/>
  <c r="P130"/>
  <c r="BK130"/>
  <c r="J130"/>
  <c r="BI129"/>
  <c r="BH129"/>
  <c r="BG129"/>
  <c r="BF129"/>
  <c r="BE129"/>
  <c r="T129"/>
  <c r="R129"/>
  <c r="P129"/>
  <c r="BK129"/>
  <c r="J129"/>
  <c r="BI128"/>
  <c r="BH128"/>
  <c r="BG128"/>
  <c r="BF128"/>
  <c r="BE128"/>
  <c r="T128"/>
  <c r="R128"/>
  <c r="P128"/>
  <c r="BK128"/>
  <c r="J128"/>
  <c r="BI127"/>
  <c r="BH127"/>
  <c r="BG127"/>
  <c r="BF127"/>
  <c r="BE127"/>
  <c r="T127"/>
  <c r="R127"/>
  <c r="P127"/>
  <c r="BK127"/>
  <c r="J127"/>
  <c r="BI126"/>
  <c r="BH126"/>
  <c r="BG126"/>
  <c r="BF126"/>
  <c r="BE126"/>
  <c r="T126"/>
  <c r="R126"/>
  <c r="P126"/>
  <c r="BK126"/>
  <c r="J126"/>
  <c r="BI125"/>
  <c r="BH125"/>
  <c r="BG125"/>
  <c r="BF125"/>
  <c r="BE125"/>
  <c r="T125"/>
  <c r="R125"/>
  <c r="P125"/>
  <c r="BK125"/>
  <c r="J125"/>
  <c r="BI124"/>
  <c r="BH124"/>
  <c r="BG124"/>
  <c r="BF124"/>
  <c r="BE124"/>
  <c r="T124"/>
  <c r="R124"/>
  <c r="P124"/>
  <c r="BK124"/>
  <c r="J124"/>
  <c r="BI123"/>
  <c r="BH123"/>
  <c r="BG123"/>
  <c r="BF123"/>
  <c r="BE123"/>
  <c r="T123"/>
  <c r="R123"/>
  <c r="P123"/>
  <c r="BK123"/>
  <c r="J123"/>
  <c r="BI122"/>
  <c r="BH122"/>
  <c r="BG122"/>
  <c r="BF122"/>
  <c r="BE122"/>
  <c r="T122"/>
  <c r="R122"/>
  <c r="P122"/>
  <c r="BK122"/>
  <c r="J122"/>
  <c r="BI120"/>
  <c r="BH120"/>
  <c r="BG120"/>
  <c r="BF120"/>
  <c r="BE120"/>
  <c r="T120"/>
  <c r="R120"/>
  <c r="P120"/>
  <c r="BK120"/>
  <c r="J120"/>
  <c r="BI118"/>
  <c r="BH118"/>
  <c r="BG118"/>
  <c r="BF118"/>
  <c r="BE118"/>
  <c r="T118"/>
  <c r="R118"/>
  <c r="P118"/>
  <c r="BK118"/>
  <c r="J118"/>
  <c r="BI117"/>
  <c r="BH117"/>
  <c r="BG117"/>
  <c r="BF117"/>
  <c r="BE117"/>
  <c r="T117"/>
  <c r="R117"/>
  <c r="P117"/>
  <c r="BK117"/>
  <c r="J117"/>
  <c r="BI116"/>
  <c r="BH116"/>
  <c r="BG116"/>
  <c r="BF116"/>
  <c r="BE116"/>
  <c r="T116"/>
  <c r="R116"/>
  <c r="P116"/>
  <c r="BK116"/>
  <c r="J116"/>
  <c r="BI115"/>
  <c r="BH115"/>
  <c r="BG115"/>
  <c r="BF115"/>
  <c r="BE115"/>
  <c r="T115"/>
  <c r="R115"/>
  <c r="P115"/>
  <c r="BK115"/>
  <c r="J115"/>
  <c r="BI114"/>
  <c r="BH114"/>
  <c r="BG114"/>
  <c r="BF114"/>
  <c r="BE114"/>
  <c r="T114"/>
  <c r="R114"/>
  <c r="P114"/>
  <c r="BK114"/>
  <c r="J114"/>
  <c r="BI113"/>
  <c r="BH113"/>
  <c r="BG113"/>
  <c r="BF113"/>
  <c r="BE113"/>
  <c r="T113"/>
  <c r="R113"/>
  <c r="P113"/>
  <c r="BK113"/>
  <c r="J113"/>
  <c r="BI112"/>
  <c r="BH112"/>
  <c r="BG112"/>
  <c r="BF112"/>
  <c r="BE112"/>
  <c r="T112"/>
  <c r="R112"/>
  <c r="P112"/>
  <c r="BK112"/>
  <c r="J112"/>
  <c r="BI111"/>
  <c r="BH111"/>
  <c r="BG111"/>
  <c r="BF111"/>
  <c r="BE111"/>
  <c r="T111"/>
  <c r="R111"/>
  <c r="P111"/>
  <c r="BK111"/>
  <c r="J111"/>
  <c r="BI110"/>
  <c r="BH110"/>
  <c r="BG110"/>
  <c r="BF110"/>
  <c r="BE110"/>
  <c r="T110"/>
  <c r="R110"/>
  <c r="P110"/>
  <c r="BK110"/>
  <c r="J110"/>
  <c r="BI109"/>
  <c r="BH109"/>
  <c r="BG109"/>
  <c r="BF109"/>
  <c r="BE109"/>
  <c r="T109"/>
  <c r="R109"/>
  <c r="P109"/>
  <c r="BK109"/>
  <c r="J109"/>
  <c r="BI108"/>
  <c r="BH108"/>
  <c r="BG108"/>
  <c r="BF108"/>
  <c r="BE108"/>
  <c r="T108"/>
  <c r="R108"/>
  <c r="P108"/>
  <c r="BK108"/>
  <c r="J108"/>
  <c r="BI107"/>
  <c r="BH107"/>
  <c r="BG107"/>
  <c r="BF107"/>
  <c r="BE107"/>
  <c r="T107"/>
  <c r="R107"/>
  <c r="P107"/>
  <c r="BK107"/>
  <c r="J107"/>
  <c r="BI106"/>
  <c r="BH106"/>
  <c r="BG106"/>
  <c r="BF106"/>
  <c r="BE106"/>
  <c r="T106"/>
  <c r="R106"/>
  <c r="P106"/>
  <c r="BK106"/>
  <c r="J106"/>
  <c r="BI105"/>
  <c r="BH105"/>
  <c r="BG105"/>
  <c r="BF105"/>
  <c r="BE105"/>
  <c r="T105"/>
  <c r="R105"/>
  <c r="P105"/>
  <c r="BK105"/>
  <c r="J105"/>
  <c r="BI104"/>
  <c r="BH104"/>
  <c r="BG104"/>
  <c r="BF104"/>
  <c r="BE104"/>
  <c r="T104"/>
  <c r="R104"/>
  <c r="P104"/>
  <c r="BK104"/>
  <c r="J104"/>
  <c r="BI103"/>
  <c r="BH103"/>
  <c r="BG103"/>
  <c r="BF103"/>
  <c r="BE103"/>
  <c r="T103"/>
  <c r="R103"/>
  <c r="P103"/>
  <c r="BK103"/>
  <c r="J103"/>
  <c r="BI102"/>
  <c r="BH102"/>
  <c r="BG102"/>
  <c r="BF102"/>
  <c r="BE102"/>
  <c r="T102"/>
  <c r="R102"/>
  <c r="P102"/>
  <c r="BK102"/>
  <c r="J102"/>
  <c r="BI101"/>
  <c r="BH101"/>
  <c r="BG101"/>
  <c r="BF101"/>
  <c r="BE101"/>
  <c r="T101"/>
  <c r="T100" s="1"/>
  <c r="R101"/>
  <c r="R100" s="1"/>
  <c r="P101"/>
  <c r="P100" s="1"/>
  <c r="BK101"/>
  <c r="BK100" s="1"/>
  <c r="J100" s="1"/>
  <c r="J66" s="1"/>
  <c r="J101"/>
  <c r="BI99"/>
  <c r="BH99"/>
  <c r="BG99"/>
  <c r="BF99"/>
  <c r="T99"/>
  <c r="R99"/>
  <c r="P99"/>
  <c r="BK99"/>
  <c r="J99"/>
  <c r="BE99" s="1"/>
  <c r="BI98"/>
  <c r="BH98"/>
  <c r="BG98"/>
  <c r="BF98"/>
  <c r="T98"/>
  <c r="R98"/>
  <c r="P98"/>
  <c r="BK98"/>
  <c r="J98"/>
  <c r="BE98" s="1"/>
  <c r="BI97"/>
  <c r="BH97"/>
  <c r="BG97"/>
  <c r="BF97"/>
  <c r="T97"/>
  <c r="R97"/>
  <c r="P97"/>
  <c r="BK97"/>
  <c r="J97"/>
  <c r="BE97" s="1"/>
  <c r="BI96"/>
  <c r="BH96"/>
  <c r="BG96"/>
  <c r="BF96"/>
  <c r="T96"/>
  <c r="R96"/>
  <c r="P96"/>
  <c r="BK96"/>
  <c r="J96"/>
  <c r="BE96" s="1"/>
  <c r="BI95"/>
  <c r="BH95"/>
  <c r="BG95"/>
  <c r="BF95"/>
  <c r="T95"/>
  <c r="R95"/>
  <c r="P95"/>
  <c r="BK95"/>
  <c r="J95"/>
  <c r="BE95" s="1"/>
  <c r="BI94"/>
  <c r="BH94"/>
  <c r="BG94"/>
  <c r="BF94"/>
  <c r="T94"/>
  <c r="R94"/>
  <c r="P94"/>
  <c r="BK94"/>
  <c r="J94"/>
  <c r="BE94" s="1"/>
  <c r="BI93"/>
  <c r="F38" s="1"/>
  <c r="BD106" i="1" s="1"/>
  <c r="BH93" i="43"/>
  <c r="F37" s="1"/>
  <c r="BC106" i="1" s="1"/>
  <c r="BG93" i="43"/>
  <c r="F36" s="1"/>
  <c r="BB106" i="1" s="1"/>
  <c r="BF93" i="43"/>
  <c r="F35" s="1"/>
  <c r="BA106" i="1" s="1"/>
  <c r="T93" i="43"/>
  <c r="T92" s="1"/>
  <c r="T91" s="1"/>
  <c r="R93"/>
  <c r="R92" s="1"/>
  <c r="R91" s="1"/>
  <c r="P93"/>
  <c r="P92" s="1"/>
  <c r="P91" s="1"/>
  <c r="AU106" i="1" s="1"/>
  <c r="BK93" i="43"/>
  <c r="BK92" s="1"/>
  <c r="J93"/>
  <c r="BE93" s="1"/>
  <c r="J87"/>
  <c r="F87"/>
  <c r="F85"/>
  <c r="E83"/>
  <c r="E77"/>
  <c r="J59"/>
  <c r="F59"/>
  <c r="F57"/>
  <c r="E55"/>
  <c r="J22"/>
  <c r="E22"/>
  <c r="F88" s="1"/>
  <c r="J21"/>
  <c r="J16"/>
  <c r="J85" s="1"/>
  <c r="E7"/>
  <c r="E49" s="1"/>
  <c r="BK126" i="42"/>
  <c r="J126" s="1"/>
  <c r="J68" s="1"/>
  <c r="BK122"/>
  <c r="J122" s="1"/>
  <c r="J66" s="1"/>
  <c r="AY105" i="1"/>
  <c r="AX105"/>
  <c r="BI127" i="42"/>
  <c r="BH127"/>
  <c r="BG127"/>
  <c r="BF127"/>
  <c r="T127"/>
  <c r="T126" s="1"/>
  <c r="R127"/>
  <c r="R126" s="1"/>
  <c r="P127"/>
  <c r="P126" s="1"/>
  <c r="BK127"/>
  <c r="J127"/>
  <c r="BE127" s="1"/>
  <c r="BI125"/>
  <c r="BH125"/>
  <c r="BG125"/>
  <c r="BF125"/>
  <c r="BE125"/>
  <c r="T125"/>
  <c r="T124" s="1"/>
  <c r="R125"/>
  <c r="R124" s="1"/>
  <c r="P125"/>
  <c r="P124" s="1"/>
  <c r="BK125"/>
  <c r="BK124" s="1"/>
  <c r="J124" s="1"/>
  <c r="J67" s="1"/>
  <c r="J125"/>
  <c r="BI123"/>
  <c r="BH123"/>
  <c r="BG123"/>
  <c r="BF123"/>
  <c r="T123"/>
  <c r="T122" s="1"/>
  <c r="R123"/>
  <c r="R122" s="1"/>
  <c r="P123"/>
  <c r="P122" s="1"/>
  <c r="BK123"/>
  <c r="J123"/>
  <c r="BE123" s="1"/>
  <c r="BI121"/>
  <c r="BH121"/>
  <c r="BG121"/>
  <c r="BF121"/>
  <c r="BE121"/>
  <c r="T121"/>
  <c r="R121"/>
  <c r="P121"/>
  <c r="BK121"/>
  <c r="J121"/>
  <c r="BI120"/>
  <c r="BH120"/>
  <c r="BG120"/>
  <c r="BF120"/>
  <c r="BE120"/>
  <c r="T120"/>
  <c r="R120"/>
  <c r="P120"/>
  <c r="BK120"/>
  <c r="J120"/>
  <c r="BI119"/>
  <c r="BH119"/>
  <c r="BG119"/>
  <c r="BF119"/>
  <c r="BE119"/>
  <c r="T119"/>
  <c r="R119"/>
  <c r="P119"/>
  <c r="BK119"/>
  <c r="J119"/>
  <c r="BI118"/>
  <c r="BH118"/>
  <c r="BG118"/>
  <c r="BF118"/>
  <c r="BE118"/>
  <c r="T118"/>
  <c r="R118"/>
  <c r="P118"/>
  <c r="BK118"/>
  <c r="J118"/>
  <c r="BI117"/>
  <c r="BH117"/>
  <c r="BG117"/>
  <c r="BF117"/>
  <c r="BE117"/>
  <c r="T117"/>
  <c r="R117"/>
  <c r="P117"/>
  <c r="BK117"/>
  <c r="J117"/>
  <c r="BI116"/>
  <c r="BH116"/>
  <c r="BG116"/>
  <c r="BF116"/>
  <c r="BE116"/>
  <c r="T116"/>
  <c r="R116"/>
  <c r="P116"/>
  <c r="BK116"/>
  <c r="J116"/>
  <c r="BI115"/>
  <c r="BH115"/>
  <c r="BG115"/>
  <c r="BF115"/>
  <c r="BE115"/>
  <c r="T115"/>
  <c r="R115"/>
  <c r="P115"/>
  <c r="BK115"/>
  <c r="J115"/>
  <c r="BI114"/>
  <c r="BH114"/>
  <c r="BG114"/>
  <c r="BF114"/>
  <c r="BE114"/>
  <c r="T114"/>
  <c r="R114"/>
  <c r="P114"/>
  <c r="BK114"/>
  <c r="J114"/>
  <c r="BI113"/>
  <c r="BH113"/>
  <c r="BG113"/>
  <c r="BF113"/>
  <c r="BE113"/>
  <c r="T113"/>
  <c r="R113"/>
  <c r="P113"/>
  <c r="BK113"/>
  <c r="J113"/>
  <c r="BI112"/>
  <c r="BH112"/>
  <c r="BG112"/>
  <c r="BF112"/>
  <c r="BE112"/>
  <c r="T112"/>
  <c r="R112"/>
  <c r="P112"/>
  <c r="BK112"/>
  <c r="J112"/>
  <c r="BI111"/>
  <c r="BH111"/>
  <c r="BG111"/>
  <c r="BF111"/>
  <c r="BE111"/>
  <c r="T111"/>
  <c r="R111"/>
  <c r="P111"/>
  <c r="BK111"/>
  <c r="J111"/>
  <c r="BI110"/>
  <c r="BH110"/>
  <c r="BG110"/>
  <c r="BF110"/>
  <c r="BE110"/>
  <c r="T110"/>
  <c r="R110"/>
  <c r="P110"/>
  <c r="BK110"/>
  <c r="J110"/>
  <c r="BI109"/>
  <c r="BH109"/>
  <c r="BG109"/>
  <c r="BF109"/>
  <c r="BE109"/>
  <c r="T109"/>
  <c r="R109"/>
  <c r="P109"/>
  <c r="BK109"/>
  <c r="J109"/>
  <c r="BI108"/>
  <c r="BH108"/>
  <c r="BG108"/>
  <c r="BF108"/>
  <c r="BE108"/>
  <c r="T108"/>
  <c r="R108"/>
  <c r="P108"/>
  <c r="BK108"/>
  <c r="J108"/>
  <c r="BI107"/>
  <c r="BH107"/>
  <c r="BG107"/>
  <c r="BF107"/>
  <c r="BE107"/>
  <c r="T107"/>
  <c r="R107"/>
  <c r="P107"/>
  <c r="BK107"/>
  <c r="J107"/>
  <c r="BI106"/>
  <c r="BH106"/>
  <c r="BG106"/>
  <c r="BF106"/>
  <c r="BE106"/>
  <c r="T106"/>
  <c r="R106"/>
  <c r="P106"/>
  <c r="BK106"/>
  <c r="J106"/>
  <c r="BI105"/>
  <c r="BH105"/>
  <c r="BG105"/>
  <c r="BF105"/>
  <c r="BE105"/>
  <c r="T105"/>
  <c r="R105"/>
  <c r="P105"/>
  <c r="BK105"/>
  <c r="J105"/>
  <c r="BI104"/>
  <c r="BH104"/>
  <c r="BG104"/>
  <c r="BF104"/>
  <c r="BE104"/>
  <c r="T104"/>
  <c r="R104"/>
  <c r="P104"/>
  <c r="BK104"/>
  <c r="J104"/>
  <c r="BI103"/>
  <c r="BH103"/>
  <c r="BG103"/>
  <c r="BF103"/>
  <c r="BE103"/>
  <c r="T103"/>
  <c r="R103"/>
  <c r="P103"/>
  <c r="BK103"/>
  <c r="J103"/>
  <c r="BI102"/>
  <c r="BH102"/>
  <c r="BG102"/>
  <c r="BF102"/>
  <c r="BE102"/>
  <c r="T102"/>
  <c r="R102"/>
  <c r="P102"/>
  <c r="BK102"/>
  <c r="J102"/>
  <c r="BI101"/>
  <c r="BH101"/>
  <c r="BG101"/>
  <c r="BF101"/>
  <c r="BE101"/>
  <c r="T101"/>
  <c r="R101"/>
  <c r="P101"/>
  <c r="BK101"/>
  <c r="J101"/>
  <c r="BI100"/>
  <c r="BH100"/>
  <c r="BG100"/>
  <c r="BF100"/>
  <c r="BE100"/>
  <c r="T100"/>
  <c r="R100"/>
  <c r="P100"/>
  <c r="BK100"/>
  <c r="J100"/>
  <c r="BI99"/>
  <c r="BH99"/>
  <c r="BG99"/>
  <c r="BF99"/>
  <c r="BE99"/>
  <c r="T99"/>
  <c r="R99"/>
  <c r="P99"/>
  <c r="BK99"/>
  <c r="J99"/>
  <c r="BI98"/>
  <c r="BH98"/>
  <c r="BG98"/>
  <c r="BF98"/>
  <c r="BE98"/>
  <c r="T98"/>
  <c r="R98"/>
  <c r="P98"/>
  <c r="BK98"/>
  <c r="J98"/>
  <c r="BI97"/>
  <c r="BH97"/>
  <c r="BG97"/>
  <c r="BF97"/>
  <c r="BE97"/>
  <c r="T97"/>
  <c r="R97"/>
  <c r="P97"/>
  <c r="BK97"/>
  <c r="J97"/>
  <c r="BI96"/>
  <c r="BH96"/>
  <c r="BG96"/>
  <c r="BF96"/>
  <c r="BE96"/>
  <c r="T96"/>
  <c r="R96"/>
  <c r="P96"/>
  <c r="BK96"/>
  <c r="J96"/>
  <c r="BI95"/>
  <c r="BH95"/>
  <c r="BG95"/>
  <c r="BF95"/>
  <c r="BE95"/>
  <c r="T95"/>
  <c r="R95"/>
  <c r="P95"/>
  <c r="BK95"/>
  <c r="J95"/>
  <c r="BI94"/>
  <c r="F38" s="1"/>
  <c r="BD105" i="1" s="1"/>
  <c r="BH94" i="42"/>
  <c r="F37" s="1"/>
  <c r="BC105" i="1" s="1"/>
  <c r="BG94" i="42"/>
  <c r="F36" s="1"/>
  <c r="BB105" i="1" s="1"/>
  <c r="BF94" i="42"/>
  <c r="F35" s="1"/>
  <c r="BA105" i="1" s="1"/>
  <c r="BE94" i="42"/>
  <c r="F34" s="1"/>
  <c r="AZ105" i="1" s="1"/>
  <c r="T94" i="42"/>
  <c r="T93" s="1"/>
  <c r="R94"/>
  <c r="R93" s="1"/>
  <c r="R92" s="1"/>
  <c r="P94"/>
  <c r="P93" s="1"/>
  <c r="BK94"/>
  <c r="BK93" s="1"/>
  <c r="J94"/>
  <c r="J88"/>
  <c r="F88"/>
  <c r="J86"/>
  <c r="F86"/>
  <c r="E84"/>
  <c r="F60"/>
  <c r="J59"/>
  <c r="F59"/>
  <c r="F57"/>
  <c r="E55"/>
  <c r="J22"/>
  <c r="E22"/>
  <c r="F89" s="1"/>
  <c r="J21"/>
  <c r="J16"/>
  <c r="J57" s="1"/>
  <c r="E7"/>
  <c r="E49" s="1"/>
  <c r="R180" i="41"/>
  <c r="AY104" i="1"/>
  <c r="AX104"/>
  <c r="BI181" i="41"/>
  <c r="BH181"/>
  <c r="BG181"/>
  <c r="BF181"/>
  <c r="T181"/>
  <c r="T180" s="1"/>
  <c r="R181"/>
  <c r="P181"/>
  <c r="P180" s="1"/>
  <c r="BK181"/>
  <c r="BK180" s="1"/>
  <c r="J180" s="1"/>
  <c r="J67" s="1"/>
  <c r="J181"/>
  <c r="BE181" s="1"/>
  <c r="BI179"/>
  <c r="BH179"/>
  <c r="BG179"/>
  <c r="BF179"/>
  <c r="BE179"/>
  <c r="T179"/>
  <c r="R179"/>
  <c r="P179"/>
  <c r="BK179"/>
  <c r="J179"/>
  <c r="BI178"/>
  <c r="BH178"/>
  <c r="BG178"/>
  <c r="BF178"/>
  <c r="BE178"/>
  <c r="T178"/>
  <c r="R178"/>
  <c r="P178"/>
  <c r="BK178"/>
  <c r="J178"/>
  <c r="BI177"/>
  <c r="BH177"/>
  <c r="BG177"/>
  <c r="BF177"/>
  <c r="BE177"/>
  <c r="T177"/>
  <c r="R177"/>
  <c r="P177"/>
  <c r="BK177"/>
  <c r="J177"/>
  <c r="BI176"/>
  <c r="BH176"/>
  <c r="BG176"/>
  <c r="BF176"/>
  <c r="BE176"/>
  <c r="T176"/>
  <c r="R176"/>
  <c r="P176"/>
  <c r="BK176"/>
  <c r="J176"/>
  <c r="BI175"/>
  <c r="BH175"/>
  <c r="BG175"/>
  <c r="BF175"/>
  <c r="BE175"/>
  <c r="T175"/>
  <c r="R175"/>
  <c r="P175"/>
  <c r="BK175"/>
  <c r="J175"/>
  <c r="BI174"/>
  <c r="BH174"/>
  <c r="BG174"/>
  <c r="BF174"/>
  <c r="BE174"/>
  <c r="T174"/>
  <c r="R174"/>
  <c r="P174"/>
  <c r="BK174"/>
  <c r="J174"/>
  <c r="BI173"/>
  <c r="BH173"/>
  <c r="BG173"/>
  <c r="BF173"/>
  <c r="BE173"/>
  <c r="T173"/>
  <c r="R173"/>
  <c r="P173"/>
  <c r="BK173"/>
  <c r="J173"/>
  <c r="BI172"/>
  <c r="BH172"/>
  <c r="BG172"/>
  <c r="BF172"/>
  <c r="BE172"/>
  <c r="T172"/>
  <c r="R172"/>
  <c r="P172"/>
  <c r="BK172"/>
  <c r="J172"/>
  <c r="BI171"/>
  <c r="BH171"/>
  <c r="BG171"/>
  <c r="BF171"/>
  <c r="BE171"/>
  <c r="T171"/>
  <c r="R171"/>
  <c r="P171"/>
  <c r="BK171"/>
  <c r="J171"/>
  <c r="BI170"/>
  <c r="BH170"/>
  <c r="BG170"/>
  <c r="BF170"/>
  <c r="BE170"/>
  <c r="T170"/>
  <c r="R170"/>
  <c r="P170"/>
  <c r="BK170"/>
  <c r="J170"/>
  <c r="BI169"/>
  <c r="BH169"/>
  <c r="BG169"/>
  <c r="BF169"/>
  <c r="BE169"/>
  <c r="T169"/>
  <c r="R169"/>
  <c r="P169"/>
  <c r="BK169"/>
  <c r="J169"/>
  <c r="BI168"/>
  <c r="BH168"/>
  <c r="BG168"/>
  <c r="BF168"/>
  <c r="BE168"/>
  <c r="T168"/>
  <c r="R168"/>
  <c r="P168"/>
  <c r="BK168"/>
  <c r="J168"/>
  <c r="BI167"/>
  <c r="BH167"/>
  <c r="BG167"/>
  <c r="BF167"/>
  <c r="BE167"/>
  <c r="T167"/>
  <c r="R167"/>
  <c r="P167"/>
  <c r="BK167"/>
  <c r="J167"/>
  <c r="BI166"/>
  <c r="BH166"/>
  <c r="BG166"/>
  <c r="BF166"/>
  <c r="BE166"/>
  <c r="T166"/>
  <c r="R166"/>
  <c r="P166"/>
  <c r="BK166"/>
  <c r="J166"/>
  <c r="BI165"/>
  <c r="BH165"/>
  <c r="BG165"/>
  <c r="BF165"/>
  <c r="BE165"/>
  <c r="T165"/>
  <c r="R165"/>
  <c r="P165"/>
  <c r="BK165"/>
  <c r="J165"/>
  <c r="BI164"/>
  <c r="BH164"/>
  <c r="BG164"/>
  <c r="BF164"/>
  <c r="BE164"/>
  <c r="T164"/>
  <c r="R164"/>
  <c r="P164"/>
  <c r="BK164"/>
  <c r="J164"/>
  <c r="BI163"/>
  <c r="BH163"/>
  <c r="BG163"/>
  <c r="BF163"/>
  <c r="BE163"/>
  <c r="T163"/>
  <c r="R163"/>
  <c r="P163"/>
  <c r="BK163"/>
  <c r="J163"/>
  <c r="BI162"/>
  <c r="BH162"/>
  <c r="BG162"/>
  <c r="BF162"/>
  <c r="BE162"/>
  <c r="T162"/>
  <c r="R162"/>
  <c r="P162"/>
  <c r="BK162"/>
  <c r="J162"/>
  <c r="BI161"/>
  <c r="BH161"/>
  <c r="BG161"/>
  <c r="BF161"/>
  <c r="BE161"/>
  <c r="T161"/>
  <c r="R161"/>
  <c r="P161"/>
  <c r="BK161"/>
  <c r="J161"/>
  <c r="BI160"/>
  <c r="BH160"/>
  <c r="BG160"/>
  <c r="BF160"/>
  <c r="BE160"/>
  <c r="T160"/>
  <c r="R160"/>
  <c r="P160"/>
  <c r="BK160"/>
  <c r="J160"/>
  <c r="BI158"/>
  <c r="BH158"/>
  <c r="BG158"/>
  <c r="BF158"/>
  <c r="BE158"/>
  <c r="T158"/>
  <c r="R158"/>
  <c r="P158"/>
  <c r="BK158"/>
  <c r="J158"/>
  <c r="BI157"/>
  <c r="BH157"/>
  <c r="BG157"/>
  <c r="BF157"/>
  <c r="BE157"/>
  <c r="T157"/>
  <c r="R157"/>
  <c r="P157"/>
  <c r="BK157"/>
  <c r="J157"/>
  <c r="BI156"/>
  <c r="BH156"/>
  <c r="BG156"/>
  <c r="BF156"/>
  <c r="BE156"/>
  <c r="T156"/>
  <c r="R156"/>
  <c r="P156"/>
  <c r="BK156"/>
  <c r="J156"/>
  <c r="BI155"/>
  <c r="BH155"/>
  <c r="BG155"/>
  <c r="BF155"/>
  <c r="BE155"/>
  <c r="T155"/>
  <c r="R155"/>
  <c r="P155"/>
  <c r="BK155"/>
  <c r="J155"/>
  <c r="BI154"/>
  <c r="BH154"/>
  <c r="BG154"/>
  <c r="BF154"/>
  <c r="BE154"/>
  <c r="T154"/>
  <c r="R154"/>
  <c r="P154"/>
  <c r="BK154"/>
  <c r="J154"/>
  <c r="BI153"/>
  <c r="BH153"/>
  <c r="BG153"/>
  <c r="BF153"/>
  <c r="BE153"/>
  <c r="T153"/>
  <c r="R153"/>
  <c r="P153"/>
  <c r="BK153"/>
  <c r="J153"/>
  <c r="BI152"/>
  <c r="BH152"/>
  <c r="BG152"/>
  <c r="BF152"/>
  <c r="BE152"/>
  <c r="T152"/>
  <c r="R152"/>
  <c r="P152"/>
  <c r="BK152"/>
  <c r="J152"/>
  <c r="BI151"/>
  <c r="BH151"/>
  <c r="BG151"/>
  <c r="BF151"/>
  <c r="BE151"/>
  <c r="T151"/>
  <c r="R151"/>
  <c r="P151"/>
  <c r="BK151"/>
  <c r="J151"/>
  <c r="BI150"/>
  <c r="BH150"/>
  <c r="BG150"/>
  <c r="BF150"/>
  <c r="BE150"/>
  <c r="T150"/>
  <c r="R150"/>
  <c r="P150"/>
  <c r="BK150"/>
  <c r="J150"/>
  <c r="BI149"/>
  <c r="BH149"/>
  <c r="BG149"/>
  <c r="BF149"/>
  <c r="BE149"/>
  <c r="T149"/>
  <c r="R149"/>
  <c r="P149"/>
  <c r="BK149"/>
  <c r="J149"/>
  <c r="BI148"/>
  <c r="BH148"/>
  <c r="BG148"/>
  <c r="BF148"/>
  <c r="BE148"/>
  <c r="T148"/>
  <c r="R148"/>
  <c r="P148"/>
  <c r="BK148"/>
  <c r="J148"/>
  <c r="BI147"/>
  <c r="BH147"/>
  <c r="BG147"/>
  <c r="BF147"/>
  <c r="BE147"/>
  <c r="T147"/>
  <c r="R147"/>
  <c r="P147"/>
  <c r="BK147"/>
  <c r="J147"/>
  <c r="BI146"/>
  <c r="BH146"/>
  <c r="BG146"/>
  <c r="BF146"/>
  <c r="BE146"/>
  <c r="T146"/>
  <c r="R146"/>
  <c r="P146"/>
  <c r="BK146"/>
  <c r="J146"/>
  <c r="BI145"/>
  <c r="BH145"/>
  <c r="BG145"/>
  <c r="BF145"/>
  <c r="BE145"/>
  <c r="T145"/>
  <c r="R145"/>
  <c r="P145"/>
  <c r="BK145"/>
  <c r="J145"/>
  <c r="BI144"/>
  <c r="BH144"/>
  <c r="BG144"/>
  <c r="BF144"/>
  <c r="BE144"/>
  <c r="T144"/>
  <c r="R144"/>
  <c r="P144"/>
  <c r="BK144"/>
  <c r="J144"/>
  <c r="BI143"/>
  <c r="BH143"/>
  <c r="BG143"/>
  <c r="BF143"/>
  <c r="BE143"/>
  <c r="T143"/>
  <c r="R143"/>
  <c r="P143"/>
  <c r="BK143"/>
  <c r="J143"/>
  <c r="BI142"/>
  <c r="BH142"/>
  <c r="BG142"/>
  <c r="BF142"/>
  <c r="BE142"/>
  <c r="T142"/>
  <c r="R142"/>
  <c r="P142"/>
  <c r="BK142"/>
  <c r="J142"/>
  <c r="BI141"/>
  <c r="BH141"/>
  <c r="BG141"/>
  <c r="BF141"/>
  <c r="BE141"/>
  <c r="T141"/>
  <c r="R141"/>
  <c r="P141"/>
  <c r="BK141"/>
  <c r="J141"/>
  <c r="BI140"/>
  <c r="BH140"/>
  <c r="BG140"/>
  <c r="BF140"/>
  <c r="BE140"/>
  <c r="T140"/>
  <c r="R140"/>
  <c r="P140"/>
  <c r="BK140"/>
  <c r="J140"/>
  <c r="BI138"/>
  <c r="BH138"/>
  <c r="BG138"/>
  <c r="BF138"/>
  <c r="BE138"/>
  <c r="T138"/>
  <c r="R138"/>
  <c r="P138"/>
  <c r="BK138"/>
  <c r="J138"/>
  <c r="BI136"/>
  <c r="BH136"/>
  <c r="BG136"/>
  <c r="BF136"/>
  <c r="BE136"/>
  <c r="T136"/>
  <c r="R136"/>
  <c r="P136"/>
  <c r="BK136"/>
  <c r="J136"/>
  <c r="BI135"/>
  <c r="BH135"/>
  <c r="BG135"/>
  <c r="BF135"/>
  <c r="BE135"/>
  <c r="T135"/>
  <c r="R135"/>
  <c r="P135"/>
  <c r="BK135"/>
  <c r="J135"/>
  <c r="BI134"/>
  <c r="BH134"/>
  <c r="BG134"/>
  <c r="BF134"/>
  <c r="BE134"/>
  <c r="T134"/>
  <c r="R134"/>
  <c r="P134"/>
  <c r="BK134"/>
  <c r="J134"/>
  <c r="BI133"/>
  <c r="BH133"/>
  <c r="BG133"/>
  <c r="BF133"/>
  <c r="BE133"/>
  <c r="T133"/>
  <c r="R133"/>
  <c r="P133"/>
  <c r="BK133"/>
  <c r="J133"/>
  <c r="BI132"/>
  <c r="BH132"/>
  <c r="BG132"/>
  <c r="BF132"/>
  <c r="BE132"/>
  <c r="T132"/>
  <c r="R132"/>
  <c r="P132"/>
  <c r="BK132"/>
  <c r="J132"/>
  <c r="BI131"/>
  <c r="BH131"/>
  <c r="BG131"/>
  <c r="BF131"/>
  <c r="BE131"/>
  <c r="T131"/>
  <c r="R131"/>
  <c r="P131"/>
  <c r="BK131"/>
  <c r="J131"/>
  <c r="BI130"/>
  <c r="BH130"/>
  <c r="BG130"/>
  <c r="BF130"/>
  <c r="BE130"/>
  <c r="T130"/>
  <c r="T129" s="1"/>
  <c r="R130"/>
  <c r="R129" s="1"/>
  <c r="P130"/>
  <c r="P129" s="1"/>
  <c r="BK130"/>
  <c r="BK129" s="1"/>
  <c r="J129" s="1"/>
  <c r="J66" s="1"/>
  <c r="J130"/>
  <c r="BI128"/>
  <c r="BH128"/>
  <c r="BG128"/>
  <c r="BF128"/>
  <c r="T128"/>
  <c r="R128"/>
  <c r="P128"/>
  <c r="BK128"/>
  <c r="J128"/>
  <c r="BE128" s="1"/>
  <c r="BI127"/>
  <c r="BH127"/>
  <c r="BG127"/>
  <c r="BF127"/>
  <c r="T127"/>
  <c r="R127"/>
  <c r="P127"/>
  <c r="BK127"/>
  <c r="J127"/>
  <c r="BE127" s="1"/>
  <c r="BI126"/>
  <c r="BH126"/>
  <c r="BG126"/>
  <c r="BF126"/>
  <c r="T126"/>
  <c r="R126"/>
  <c r="P126"/>
  <c r="BK126"/>
  <c r="J126"/>
  <c r="BE126" s="1"/>
  <c r="BI124"/>
  <c r="BH124"/>
  <c r="BG124"/>
  <c r="BF124"/>
  <c r="T124"/>
  <c r="R124"/>
  <c r="P124"/>
  <c r="BK124"/>
  <c r="J124"/>
  <c r="BE124" s="1"/>
  <c r="BI105"/>
  <c r="BH105"/>
  <c r="BG105"/>
  <c r="BF105"/>
  <c r="T105"/>
  <c r="R105"/>
  <c r="P105"/>
  <c r="BK105"/>
  <c r="J105"/>
  <c r="BE105" s="1"/>
  <c r="BI104"/>
  <c r="BH104"/>
  <c r="BG104"/>
  <c r="BF104"/>
  <c r="T104"/>
  <c r="R104"/>
  <c r="P104"/>
  <c r="BK104"/>
  <c r="J104"/>
  <c r="BE104" s="1"/>
  <c r="BI103"/>
  <c r="BH103"/>
  <c r="BG103"/>
  <c r="BF103"/>
  <c r="T103"/>
  <c r="R103"/>
  <c r="P103"/>
  <c r="BK103"/>
  <c r="J103"/>
  <c r="BE103" s="1"/>
  <c r="BI102"/>
  <c r="BH102"/>
  <c r="BG102"/>
  <c r="BF102"/>
  <c r="T102"/>
  <c r="R102"/>
  <c r="P102"/>
  <c r="BK102"/>
  <c r="J102"/>
  <c r="BE102" s="1"/>
  <c r="BI101"/>
  <c r="BH101"/>
  <c r="BG101"/>
  <c r="BF101"/>
  <c r="T101"/>
  <c r="R101"/>
  <c r="P101"/>
  <c r="BK101"/>
  <c r="J101"/>
  <c r="BE101" s="1"/>
  <c r="BI100"/>
  <c r="BH100"/>
  <c r="BG100"/>
  <c r="BF100"/>
  <c r="T100"/>
  <c r="R100"/>
  <c r="P100"/>
  <c r="BK100"/>
  <c r="J100"/>
  <c r="BE100" s="1"/>
  <c r="BI99"/>
  <c r="BH99"/>
  <c r="BG99"/>
  <c r="BF99"/>
  <c r="T99"/>
  <c r="R99"/>
  <c r="P99"/>
  <c r="BK99"/>
  <c r="J99"/>
  <c r="BE99" s="1"/>
  <c r="BI98"/>
  <c r="BH98"/>
  <c r="BG98"/>
  <c r="BF98"/>
  <c r="T98"/>
  <c r="R98"/>
  <c r="P98"/>
  <c r="BK98"/>
  <c r="J98"/>
  <c r="BE98" s="1"/>
  <c r="BI97"/>
  <c r="BH97"/>
  <c r="BG97"/>
  <c r="BF97"/>
  <c r="T97"/>
  <c r="R97"/>
  <c r="P97"/>
  <c r="BK97"/>
  <c r="J97"/>
  <c r="BE97" s="1"/>
  <c r="BI96"/>
  <c r="BH96"/>
  <c r="BG96"/>
  <c r="BF96"/>
  <c r="T96"/>
  <c r="R96"/>
  <c r="P96"/>
  <c r="BK96"/>
  <c r="J96"/>
  <c r="BE96" s="1"/>
  <c r="BI95"/>
  <c r="BH95"/>
  <c r="BG95"/>
  <c r="BF95"/>
  <c r="T95"/>
  <c r="R95"/>
  <c r="P95"/>
  <c r="BK95"/>
  <c r="J95"/>
  <c r="BE95" s="1"/>
  <c r="BI94"/>
  <c r="BH94"/>
  <c r="BG94"/>
  <c r="BF94"/>
  <c r="T94"/>
  <c r="R94"/>
  <c r="P94"/>
  <c r="BK94"/>
  <c r="J94"/>
  <c r="BE94" s="1"/>
  <c r="BI93"/>
  <c r="F38" s="1"/>
  <c r="BD104" i="1" s="1"/>
  <c r="BH93" i="41"/>
  <c r="F37" s="1"/>
  <c r="BC104" i="1" s="1"/>
  <c r="BG93" i="41"/>
  <c r="F36" s="1"/>
  <c r="BB104" i="1" s="1"/>
  <c r="BF93" i="41"/>
  <c r="F35" s="1"/>
  <c r="BA104" i="1" s="1"/>
  <c r="T93" i="41"/>
  <c r="T92" s="1"/>
  <c r="T91" s="1"/>
  <c r="R93"/>
  <c r="R92" s="1"/>
  <c r="R91" s="1"/>
  <c r="P93"/>
  <c r="P92" s="1"/>
  <c r="P91" s="1"/>
  <c r="AU104" i="1" s="1"/>
  <c r="BK93" i="41"/>
  <c r="BK92" s="1"/>
  <c r="J93"/>
  <c r="BE93" s="1"/>
  <c r="J87"/>
  <c r="F87"/>
  <c r="F85"/>
  <c r="E83"/>
  <c r="E77"/>
  <c r="J59"/>
  <c r="F59"/>
  <c r="F57"/>
  <c r="E55"/>
  <c r="J22"/>
  <c r="E22"/>
  <c r="F88" s="1"/>
  <c r="J21"/>
  <c r="J16"/>
  <c r="J85" s="1"/>
  <c r="E7"/>
  <c r="E49" s="1"/>
  <c r="BK131" i="40"/>
  <c r="J131" s="1"/>
  <c r="J68" s="1"/>
  <c r="BK127"/>
  <c r="J127" s="1"/>
  <c r="J66" s="1"/>
  <c r="AY103" i="1"/>
  <c r="AX103"/>
  <c r="BI132" i="40"/>
  <c r="BH132"/>
  <c r="BG132"/>
  <c r="BF132"/>
  <c r="T132"/>
  <c r="T131" s="1"/>
  <c r="R132"/>
  <c r="R131" s="1"/>
  <c r="P132"/>
  <c r="P131" s="1"/>
  <c r="BK132"/>
  <c r="J132"/>
  <c r="BE132" s="1"/>
  <c r="BI130"/>
  <c r="BH130"/>
  <c r="BG130"/>
  <c r="BF130"/>
  <c r="BE130"/>
  <c r="T130"/>
  <c r="T129" s="1"/>
  <c r="R130"/>
  <c r="R129" s="1"/>
  <c r="P130"/>
  <c r="P129" s="1"/>
  <c r="BK130"/>
  <c r="BK129" s="1"/>
  <c r="J129" s="1"/>
  <c r="J67" s="1"/>
  <c r="J130"/>
  <c r="BI128"/>
  <c r="BH128"/>
  <c r="BG128"/>
  <c r="BF128"/>
  <c r="T128"/>
  <c r="T127" s="1"/>
  <c r="R128"/>
  <c r="R127" s="1"/>
  <c r="P128"/>
  <c r="P127" s="1"/>
  <c r="BK128"/>
  <c r="J128"/>
  <c r="BE128" s="1"/>
  <c r="BI126"/>
  <c r="BH126"/>
  <c r="BG126"/>
  <c r="BF126"/>
  <c r="BE126"/>
  <c r="T126"/>
  <c r="R126"/>
  <c r="P126"/>
  <c r="BK126"/>
  <c r="J126"/>
  <c r="BI125"/>
  <c r="BH125"/>
  <c r="BG125"/>
  <c r="BF125"/>
  <c r="BE125"/>
  <c r="T125"/>
  <c r="R125"/>
  <c r="P125"/>
  <c r="BK125"/>
  <c r="J125"/>
  <c r="BI124"/>
  <c r="BH124"/>
  <c r="BG124"/>
  <c r="BF124"/>
  <c r="BE124"/>
  <c r="T124"/>
  <c r="R124"/>
  <c r="P124"/>
  <c r="BK124"/>
  <c r="J124"/>
  <c r="BI123"/>
  <c r="BH123"/>
  <c r="BG123"/>
  <c r="BF123"/>
  <c r="BE123"/>
  <c r="T123"/>
  <c r="R123"/>
  <c r="P123"/>
  <c r="BK123"/>
  <c r="J123"/>
  <c r="BI122"/>
  <c r="BH122"/>
  <c r="BG122"/>
  <c r="BF122"/>
  <c r="BE122"/>
  <c r="T122"/>
  <c r="R122"/>
  <c r="P122"/>
  <c r="BK122"/>
  <c r="J122"/>
  <c r="BI121"/>
  <c r="BH121"/>
  <c r="BG121"/>
  <c r="BF121"/>
  <c r="BE121"/>
  <c r="T121"/>
  <c r="R121"/>
  <c r="P121"/>
  <c r="BK121"/>
  <c r="J121"/>
  <c r="BI120"/>
  <c r="BH120"/>
  <c r="BG120"/>
  <c r="BF120"/>
  <c r="BE120"/>
  <c r="T120"/>
  <c r="R120"/>
  <c r="P120"/>
  <c r="BK120"/>
  <c r="J120"/>
  <c r="BI119"/>
  <c r="BH119"/>
  <c r="BG119"/>
  <c r="BF119"/>
  <c r="BE119"/>
  <c r="T119"/>
  <c r="R119"/>
  <c r="P119"/>
  <c r="BK119"/>
  <c r="J119"/>
  <c r="BI118"/>
  <c r="BH118"/>
  <c r="BG118"/>
  <c r="BF118"/>
  <c r="BE118"/>
  <c r="T118"/>
  <c r="R118"/>
  <c r="P118"/>
  <c r="BK118"/>
  <c r="J118"/>
  <c r="BI117"/>
  <c r="BH117"/>
  <c r="BG117"/>
  <c r="BF117"/>
  <c r="BE117"/>
  <c r="T117"/>
  <c r="R117"/>
  <c r="P117"/>
  <c r="BK117"/>
  <c r="J117"/>
  <c r="BI116"/>
  <c r="BH116"/>
  <c r="BG116"/>
  <c r="BF116"/>
  <c r="BE116"/>
  <c r="T116"/>
  <c r="R116"/>
  <c r="P116"/>
  <c r="BK116"/>
  <c r="J116"/>
  <c r="BI115"/>
  <c r="BH115"/>
  <c r="BG115"/>
  <c r="BF115"/>
  <c r="BE115"/>
  <c r="T115"/>
  <c r="R115"/>
  <c r="P115"/>
  <c r="BK115"/>
  <c r="J115"/>
  <c r="BI114"/>
  <c r="BH114"/>
  <c r="BG114"/>
  <c r="BF114"/>
  <c r="BE114"/>
  <c r="T114"/>
  <c r="R114"/>
  <c r="P114"/>
  <c r="BK114"/>
  <c r="J114"/>
  <c r="BI113"/>
  <c r="BH113"/>
  <c r="BG113"/>
  <c r="BF113"/>
  <c r="BE113"/>
  <c r="T113"/>
  <c r="R113"/>
  <c r="P113"/>
  <c r="BK113"/>
  <c r="J113"/>
  <c r="BI112"/>
  <c r="BH112"/>
  <c r="BG112"/>
  <c r="BF112"/>
  <c r="BE112"/>
  <c r="T112"/>
  <c r="R112"/>
  <c r="P112"/>
  <c r="BK112"/>
  <c r="J112"/>
  <c r="BI111"/>
  <c r="BH111"/>
  <c r="BG111"/>
  <c r="BF111"/>
  <c r="BE111"/>
  <c r="T111"/>
  <c r="R111"/>
  <c r="P111"/>
  <c r="BK111"/>
  <c r="J111"/>
  <c r="BI110"/>
  <c r="BH110"/>
  <c r="BG110"/>
  <c r="BF110"/>
  <c r="BE110"/>
  <c r="T110"/>
  <c r="R110"/>
  <c r="P110"/>
  <c r="BK110"/>
  <c r="J110"/>
  <c r="BI109"/>
  <c r="BH109"/>
  <c r="BG109"/>
  <c r="BF109"/>
  <c r="BE109"/>
  <c r="T109"/>
  <c r="R109"/>
  <c r="P109"/>
  <c r="BK109"/>
  <c r="J109"/>
  <c r="BI108"/>
  <c r="BH108"/>
  <c r="BG108"/>
  <c r="BF108"/>
  <c r="BE108"/>
  <c r="T108"/>
  <c r="R108"/>
  <c r="P108"/>
  <c r="BK108"/>
  <c r="J108"/>
  <c r="BI107"/>
  <c r="BH107"/>
  <c r="BG107"/>
  <c r="BF107"/>
  <c r="BE107"/>
  <c r="T107"/>
  <c r="R107"/>
  <c r="P107"/>
  <c r="BK107"/>
  <c r="J107"/>
  <c r="BI106"/>
  <c r="BH106"/>
  <c r="BG106"/>
  <c r="BF106"/>
  <c r="BE106"/>
  <c r="T106"/>
  <c r="R106"/>
  <c r="P106"/>
  <c r="BK106"/>
  <c r="J106"/>
  <c r="BI105"/>
  <c r="BH105"/>
  <c r="BG105"/>
  <c r="BF105"/>
  <c r="BE105"/>
  <c r="T105"/>
  <c r="R105"/>
  <c r="P105"/>
  <c r="BK105"/>
  <c r="J105"/>
  <c r="BI104"/>
  <c r="BH104"/>
  <c r="BG104"/>
  <c r="BF104"/>
  <c r="BE104"/>
  <c r="T104"/>
  <c r="R104"/>
  <c r="P104"/>
  <c r="BK104"/>
  <c r="J104"/>
  <c r="BI103"/>
  <c r="BH103"/>
  <c r="BG103"/>
  <c r="BF103"/>
  <c r="BE103"/>
  <c r="T103"/>
  <c r="R103"/>
  <c r="P103"/>
  <c r="BK103"/>
  <c r="J103"/>
  <c r="BI102"/>
  <c r="BH102"/>
  <c r="BG102"/>
  <c r="BF102"/>
  <c r="BE102"/>
  <c r="T102"/>
  <c r="R102"/>
  <c r="P102"/>
  <c r="BK102"/>
  <c r="J102"/>
  <c r="BI101"/>
  <c r="BH101"/>
  <c r="BG101"/>
  <c r="BF101"/>
  <c r="BE101"/>
  <c r="T101"/>
  <c r="R101"/>
  <c r="P101"/>
  <c r="BK101"/>
  <c r="J101"/>
  <c r="BI100"/>
  <c r="BH100"/>
  <c r="BG100"/>
  <c r="BF100"/>
  <c r="BE100"/>
  <c r="T100"/>
  <c r="R100"/>
  <c r="P100"/>
  <c r="BK100"/>
  <c r="J100"/>
  <c r="BI99"/>
  <c r="BH99"/>
  <c r="BG99"/>
  <c r="BF99"/>
  <c r="BE99"/>
  <c r="T99"/>
  <c r="R99"/>
  <c r="P99"/>
  <c r="BK99"/>
  <c r="J99"/>
  <c r="BI98"/>
  <c r="BH98"/>
  <c r="BG98"/>
  <c r="BF98"/>
  <c r="BE98"/>
  <c r="T98"/>
  <c r="R98"/>
  <c r="P98"/>
  <c r="BK98"/>
  <c r="J98"/>
  <c r="BI97"/>
  <c r="BH97"/>
  <c r="BG97"/>
  <c r="BF97"/>
  <c r="BE97"/>
  <c r="T97"/>
  <c r="R97"/>
  <c r="P97"/>
  <c r="BK97"/>
  <c r="J97"/>
  <c r="BI96"/>
  <c r="BH96"/>
  <c r="BG96"/>
  <c r="BF96"/>
  <c r="BE96"/>
  <c r="T96"/>
  <c r="R96"/>
  <c r="P96"/>
  <c r="BK96"/>
  <c r="J96"/>
  <c r="BI95"/>
  <c r="BH95"/>
  <c r="BG95"/>
  <c r="BF95"/>
  <c r="BE95"/>
  <c r="T95"/>
  <c r="R95"/>
  <c r="P95"/>
  <c r="BK95"/>
  <c r="J95"/>
  <c r="BI94"/>
  <c r="F38" s="1"/>
  <c r="BD103" i="1" s="1"/>
  <c r="BH94" i="40"/>
  <c r="F37" s="1"/>
  <c r="BC103" i="1" s="1"/>
  <c r="BG94" i="40"/>
  <c r="F36" s="1"/>
  <c r="BB103" i="1" s="1"/>
  <c r="BF94" i="40"/>
  <c r="F35" s="1"/>
  <c r="BA103" i="1" s="1"/>
  <c r="BE94" i="40"/>
  <c r="F34" s="1"/>
  <c r="AZ103" i="1" s="1"/>
  <c r="T94" i="40"/>
  <c r="T93" s="1"/>
  <c r="T92" s="1"/>
  <c r="R94"/>
  <c r="R93" s="1"/>
  <c r="R92" s="1"/>
  <c r="P94"/>
  <c r="P93" s="1"/>
  <c r="P92" s="1"/>
  <c r="AU103" i="1" s="1"/>
  <c r="BK94" i="40"/>
  <c r="BK93" s="1"/>
  <c r="J94"/>
  <c r="J88"/>
  <c r="F88"/>
  <c r="J86"/>
  <c r="F86"/>
  <c r="E84"/>
  <c r="F60"/>
  <c r="J59"/>
  <c r="F59"/>
  <c r="F57"/>
  <c r="E55"/>
  <c r="J22"/>
  <c r="E22"/>
  <c r="F89" s="1"/>
  <c r="J21"/>
  <c r="J16"/>
  <c r="J57" s="1"/>
  <c r="E7"/>
  <c r="E78" s="1"/>
  <c r="R244" i="39"/>
  <c r="T230"/>
  <c r="P230"/>
  <c r="AY101" i="1"/>
  <c r="AX101"/>
  <c r="BI250" i="39"/>
  <c r="BH250"/>
  <c r="BG250"/>
  <c r="BF250"/>
  <c r="T250"/>
  <c r="R250"/>
  <c r="P250"/>
  <c r="BK250"/>
  <c r="J250"/>
  <c r="BE250" s="1"/>
  <c r="BI249"/>
  <c r="BH249"/>
  <c r="BG249"/>
  <c r="BF249"/>
  <c r="T249"/>
  <c r="R249"/>
  <c r="P249"/>
  <c r="BK249"/>
  <c r="J249"/>
  <c r="BE249" s="1"/>
  <c r="BI248"/>
  <c r="BH248"/>
  <c r="BG248"/>
  <c r="BF248"/>
  <c r="T248"/>
  <c r="R248"/>
  <c r="P248"/>
  <c r="BK248"/>
  <c r="J248"/>
  <c r="BE248" s="1"/>
  <c r="BI247"/>
  <c r="BH247"/>
  <c r="BG247"/>
  <c r="BF247"/>
  <c r="T247"/>
  <c r="R247"/>
  <c r="P247"/>
  <c r="BK247"/>
  <c r="J247"/>
  <c r="BE247" s="1"/>
  <c r="BI245"/>
  <c r="BH245"/>
  <c r="BG245"/>
  <c r="BF245"/>
  <c r="T245"/>
  <c r="T244" s="1"/>
  <c r="R245"/>
  <c r="P245"/>
  <c r="P244" s="1"/>
  <c r="BK245"/>
  <c r="BK244" s="1"/>
  <c r="J244" s="1"/>
  <c r="J79" s="1"/>
  <c r="J245"/>
  <c r="BE245" s="1"/>
  <c r="BI243"/>
  <c r="BH243"/>
  <c r="BG243"/>
  <c r="BF243"/>
  <c r="BE243"/>
  <c r="T243"/>
  <c r="R243"/>
  <c r="P243"/>
  <c r="BK243"/>
  <c r="J243"/>
  <c r="BI242"/>
  <c r="BH242"/>
  <c r="BG242"/>
  <c r="BF242"/>
  <c r="BE242"/>
  <c r="T242"/>
  <c r="R242"/>
  <c r="P242"/>
  <c r="BK242"/>
  <c r="J242"/>
  <c r="BI240"/>
  <c r="BH240"/>
  <c r="BG240"/>
  <c r="BF240"/>
  <c r="BE240"/>
  <c r="T240"/>
  <c r="R240"/>
  <c r="P240"/>
  <c r="BK240"/>
  <c r="J240"/>
  <c r="BI239"/>
  <c r="BH239"/>
  <c r="BG239"/>
  <c r="BF239"/>
  <c r="BE239"/>
  <c r="T239"/>
  <c r="R239"/>
  <c r="P239"/>
  <c r="BK239"/>
  <c r="J239"/>
  <c r="BI238"/>
  <c r="BH238"/>
  <c r="BG238"/>
  <c r="BF238"/>
  <c r="BE238"/>
  <c r="T238"/>
  <c r="R238"/>
  <c r="P238"/>
  <c r="BK238"/>
  <c r="J238"/>
  <c r="BI237"/>
  <c r="BH237"/>
  <c r="BG237"/>
  <c r="BF237"/>
  <c r="BE237"/>
  <c r="T237"/>
  <c r="R237"/>
  <c r="P237"/>
  <c r="BK237"/>
  <c r="J237"/>
  <c r="BI236"/>
  <c r="BH236"/>
  <c r="BG236"/>
  <c r="BF236"/>
  <c r="BE236"/>
  <c r="T236"/>
  <c r="R236"/>
  <c r="P236"/>
  <c r="BK236"/>
  <c r="J236"/>
  <c r="BI235"/>
  <c r="BH235"/>
  <c r="BG235"/>
  <c r="BF235"/>
  <c r="BE235"/>
  <c r="T235"/>
  <c r="R235"/>
  <c r="P235"/>
  <c r="BK235"/>
  <c r="J235"/>
  <c r="BI233"/>
  <c r="BH233"/>
  <c r="BG233"/>
  <c r="BF233"/>
  <c r="BE233"/>
  <c r="T233"/>
  <c r="R233"/>
  <c r="P233"/>
  <c r="BK233"/>
  <c r="J233"/>
  <c r="BI231"/>
  <c r="BH231"/>
  <c r="BG231"/>
  <c r="BF231"/>
  <c r="BE231"/>
  <c r="T231"/>
  <c r="R231"/>
  <c r="R230" s="1"/>
  <c r="P231"/>
  <c r="BK231"/>
  <c r="BK230" s="1"/>
  <c r="J230" s="1"/>
  <c r="J78" s="1"/>
  <c r="J231"/>
  <c r="BI229"/>
  <c r="BH229"/>
  <c r="BG229"/>
  <c r="BF229"/>
  <c r="T229"/>
  <c r="R229"/>
  <c r="P229"/>
  <c r="BK229"/>
  <c r="J229"/>
  <c r="BE229" s="1"/>
  <c r="BI228"/>
  <c r="BH228"/>
  <c r="BG228"/>
  <c r="BF228"/>
  <c r="T228"/>
  <c r="R228"/>
  <c r="P228"/>
  <c r="BK228"/>
  <c r="J228"/>
  <c r="BE228" s="1"/>
  <c r="BI227"/>
  <c r="BH227"/>
  <c r="BG227"/>
  <c r="BF227"/>
  <c r="T227"/>
  <c r="R227"/>
  <c r="P227"/>
  <c r="BK227"/>
  <c r="J227"/>
  <c r="BE227" s="1"/>
  <c r="BI226"/>
  <c r="BH226"/>
  <c r="BG226"/>
  <c r="BF226"/>
  <c r="T226"/>
  <c r="R226"/>
  <c r="P226"/>
  <c r="BK226"/>
  <c r="J226"/>
  <c r="BE226" s="1"/>
  <c r="BI225"/>
  <c r="BH225"/>
  <c r="BG225"/>
  <c r="BF225"/>
  <c r="T225"/>
  <c r="R225"/>
  <c r="P225"/>
  <c r="BK225"/>
  <c r="J225"/>
  <c r="BE225" s="1"/>
  <c r="BI224"/>
  <c r="BH224"/>
  <c r="BG224"/>
  <c r="BF224"/>
  <c r="T224"/>
  <c r="R224"/>
  <c r="P224"/>
  <c r="BK224"/>
  <c r="J224"/>
  <c r="BE224" s="1"/>
  <c r="BI223"/>
  <c r="BH223"/>
  <c r="BG223"/>
  <c r="BF223"/>
  <c r="T223"/>
  <c r="R223"/>
  <c r="P223"/>
  <c r="BK223"/>
  <c r="J223"/>
  <c r="BE223" s="1"/>
  <c r="BI222"/>
  <c r="BH222"/>
  <c r="BG222"/>
  <c r="BF222"/>
  <c r="T222"/>
  <c r="T221" s="1"/>
  <c r="R222"/>
  <c r="R221" s="1"/>
  <c r="P222"/>
  <c r="P221" s="1"/>
  <c r="BK222"/>
  <c r="BK221" s="1"/>
  <c r="J221" s="1"/>
  <c r="J77" s="1"/>
  <c r="J222"/>
  <c r="BE222" s="1"/>
  <c r="BI220"/>
  <c r="BH220"/>
  <c r="BG220"/>
  <c r="BF220"/>
  <c r="BE220"/>
  <c r="T220"/>
  <c r="R220"/>
  <c r="P220"/>
  <c r="BK220"/>
  <c r="J220"/>
  <c r="BI219"/>
  <c r="BH219"/>
  <c r="BG219"/>
  <c r="BF219"/>
  <c r="BE219"/>
  <c r="T219"/>
  <c r="T218" s="1"/>
  <c r="R219"/>
  <c r="R218" s="1"/>
  <c r="P219"/>
  <c r="P218" s="1"/>
  <c r="BK219"/>
  <c r="BK218" s="1"/>
  <c r="J218" s="1"/>
  <c r="J76" s="1"/>
  <c r="J219"/>
  <c r="BI216"/>
  <c r="BH216"/>
  <c r="BG216"/>
  <c r="BF216"/>
  <c r="T216"/>
  <c r="R216"/>
  <c r="P216"/>
  <c r="BK216"/>
  <c r="J216"/>
  <c r="BE216" s="1"/>
  <c r="BI215"/>
  <c r="BH215"/>
  <c r="BG215"/>
  <c r="BF215"/>
  <c r="T215"/>
  <c r="R215"/>
  <c r="P215"/>
  <c r="BK215"/>
  <c r="J215"/>
  <c r="BE215" s="1"/>
  <c r="BI213"/>
  <c r="BH213"/>
  <c r="BG213"/>
  <c r="BF213"/>
  <c r="T213"/>
  <c r="R213"/>
  <c r="P213"/>
  <c r="BK213"/>
  <c r="J213"/>
  <c r="BE213" s="1"/>
  <c r="BI211"/>
  <c r="BH211"/>
  <c r="BG211"/>
  <c r="BF211"/>
  <c r="T211"/>
  <c r="T210" s="1"/>
  <c r="R211"/>
  <c r="R210" s="1"/>
  <c r="P211"/>
  <c r="P210" s="1"/>
  <c r="BK211"/>
  <c r="BK210" s="1"/>
  <c r="J210" s="1"/>
  <c r="J75" s="1"/>
  <c r="J211"/>
  <c r="BE211" s="1"/>
  <c r="BI208"/>
  <c r="BH208"/>
  <c r="BG208"/>
  <c r="BF208"/>
  <c r="BE208"/>
  <c r="T208"/>
  <c r="R208"/>
  <c r="P208"/>
  <c r="BK208"/>
  <c r="J208"/>
  <c r="BI207"/>
  <c r="BH207"/>
  <c r="BG207"/>
  <c r="BF207"/>
  <c r="BE207"/>
  <c r="T207"/>
  <c r="R207"/>
  <c r="P207"/>
  <c r="BK207"/>
  <c r="J207"/>
  <c r="BI206"/>
  <c r="BH206"/>
  <c r="BG206"/>
  <c r="BF206"/>
  <c r="BE206"/>
  <c r="T206"/>
  <c r="R206"/>
  <c r="P206"/>
  <c r="BK206"/>
  <c r="J206"/>
  <c r="BI204"/>
  <c r="BH204"/>
  <c r="BG204"/>
  <c r="BF204"/>
  <c r="BE204"/>
  <c r="T204"/>
  <c r="T203" s="1"/>
  <c r="R204"/>
  <c r="R203" s="1"/>
  <c r="P204"/>
  <c r="P203" s="1"/>
  <c r="BK204"/>
  <c r="BK203" s="1"/>
  <c r="J203" s="1"/>
  <c r="J74" s="1"/>
  <c r="J204"/>
  <c r="BI202"/>
  <c r="BH202"/>
  <c r="BG202"/>
  <c r="BF202"/>
  <c r="T202"/>
  <c r="R202"/>
  <c r="P202"/>
  <c r="BK202"/>
  <c r="J202"/>
  <c r="BE202" s="1"/>
  <c r="BI201"/>
  <c r="BH201"/>
  <c r="BG201"/>
  <c r="BF201"/>
  <c r="T201"/>
  <c r="R201"/>
  <c r="P201"/>
  <c r="BK201"/>
  <c r="J201"/>
  <c r="BE201" s="1"/>
  <c r="BI200"/>
  <c r="BH200"/>
  <c r="BG200"/>
  <c r="BF200"/>
  <c r="T200"/>
  <c r="R200"/>
  <c r="P200"/>
  <c r="BK200"/>
  <c r="J200"/>
  <c r="BE200" s="1"/>
  <c r="BI199"/>
  <c r="BH199"/>
  <c r="BG199"/>
  <c r="BF199"/>
  <c r="T199"/>
  <c r="R199"/>
  <c r="P199"/>
  <c r="BK199"/>
  <c r="J199"/>
  <c r="BE199" s="1"/>
  <c r="BI198"/>
  <c r="BH198"/>
  <c r="BG198"/>
  <c r="BF198"/>
  <c r="T198"/>
  <c r="R198"/>
  <c r="P198"/>
  <c r="BK198"/>
  <c r="J198"/>
  <c r="BE198" s="1"/>
  <c r="BI196"/>
  <c r="BH196"/>
  <c r="BG196"/>
  <c r="BF196"/>
  <c r="T196"/>
  <c r="R196"/>
  <c r="P196"/>
  <c r="BK196"/>
  <c r="J196"/>
  <c r="BE196" s="1"/>
  <c r="BI194"/>
  <c r="BH194"/>
  <c r="BG194"/>
  <c r="BF194"/>
  <c r="T194"/>
  <c r="R194"/>
  <c r="P194"/>
  <c r="BK194"/>
  <c r="J194"/>
  <c r="BE194" s="1"/>
  <c r="BI193"/>
  <c r="BH193"/>
  <c r="BG193"/>
  <c r="BF193"/>
  <c r="T193"/>
  <c r="R193"/>
  <c r="P193"/>
  <c r="BK193"/>
  <c r="J193"/>
  <c r="BE193" s="1"/>
  <c r="BI191"/>
  <c r="BH191"/>
  <c r="BG191"/>
  <c r="BF191"/>
  <c r="T191"/>
  <c r="T190" s="1"/>
  <c r="R191"/>
  <c r="R190" s="1"/>
  <c r="P191"/>
  <c r="P190" s="1"/>
  <c r="BK191"/>
  <c r="BK190" s="1"/>
  <c r="J190" s="1"/>
  <c r="J73" s="1"/>
  <c r="J191"/>
  <c r="BE191" s="1"/>
  <c r="BI188"/>
  <c r="BH188"/>
  <c r="BG188"/>
  <c r="BF188"/>
  <c r="BE188"/>
  <c r="T188"/>
  <c r="R188"/>
  <c r="P188"/>
  <c r="BK188"/>
  <c r="J188"/>
  <c r="BI187"/>
  <c r="BH187"/>
  <c r="BG187"/>
  <c r="BF187"/>
  <c r="BE187"/>
  <c r="T187"/>
  <c r="R187"/>
  <c r="P187"/>
  <c r="BK187"/>
  <c r="J187"/>
  <c r="BI186"/>
  <c r="BH186"/>
  <c r="BG186"/>
  <c r="BF186"/>
  <c r="BE186"/>
  <c r="T186"/>
  <c r="R186"/>
  <c r="P186"/>
  <c r="BK186"/>
  <c r="J186"/>
  <c r="BI185"/>
  <c r="BH185"/>
  <c r="BG185"/>
  <c r="BF185"/>
  <c r="BE185"/>
  <c r="T185"/>
  <c r="R185"/>
  <c r="P185"/>
  <c r="BK185"/>
  <c r="J185"/>
  <c r="BI183"/>
  <c r="BH183"/>
  <c r="BG183"/>
  <c r="BF183"/>
  <c r="BE183"/>
  <c r="T183"/>
  <c r="T182" s="1"/>
  <c r="R183"/>
  <c r="R182" s="1"/>
  <c r="P183"/>
  <c r="P182" s="1"/>
  <c r="BK183"/>
  <c r="BK182" s="1"/>
  <c r="J182" s="1"/>
  <c r="J72" s="1"/>
  <c r="J183"/>
  <c r="BI180"/>
  <c r="BH180"/>
  <c r="BG180"/>
  <c r="BF180"/>
  <c r="T180"/>
  <c r="R180"/>
  <c r="P180"/>
  <c r="BK180"/>
  <c r="J180"/>
  <c r="BE180" s="1"/>
  <c r="BI179"/>
  <c r="BH179"/>
  <c r="BG179"/>
  <c r="BF179"/>
  <c r="T179"/>
  <c r="R179"/>
  <c r="P179"/>
  <c r="BK179"/>
  <c r="J179"/>
  <c r="BE179" s="1"/>
  <c r="BI177"/>
  <c r="BH177"/>
  <c r="BG177"/>
  <c r="BF177"/>
  <c r="T177"/>
  <c r="T176" s="1"/>
  <c r="R177"/>
  <c r="R176" s="1"/>
  <c r="P177"/>
  <c r="P176" s="1"/>
  <c r="BK177"/>
  <c r="BK176" s="1"/>
  <c r="J176" s="1"/>
  <c r="J71" s="1"/>
  <c r="J177"/>
  <c r="BE177" s="1"/>
  <c r="BI175"/>
  <c r="BH175"/>
  <c r="BG175"/>
  <c r="BF175"/>
  <c r="BE175"/>
  <c r="T175"/>
  <c r="R175"/>
  <c r="P175"/>
  <c r="BK175"/>
  <c r="J175"/>
  <c r="BI174"/>
  <c r="BH174"/>
  <c r="BG174"/>
  <c r="BF174"/>
  <c r="BE174"/>
  <c r="T174"/>
  <c r="R174"/>
  <c r="P174"/>
  <c r="BK174"/>
  <c r="J174"/>
  <c r="BI173"/>
  <c r="BH173"/>
  <c r="BG173"/>
  <c r="BF173"/>
  <c r="BE173"/>
  <c r="T173"/>
  <c r="R173"/>
  <c r="P173"/>
  <c r="BK173"/>
  <c r="J173"/>
  <c r="BI171"/>
  <c r="BH171"/>
  <c r="BG171"/>
  <c r="BF171"/>
  <c r="BE171"/>
  <c r="T171"/>
  <c r="T170" s="1"/>
  <c r="R171"/>
  <c r="R170" s="1"/>
  <c r="P171"/>
  <c r="P170" s="1"/>
  <c r="BK171"/>
  <c r="BK170" s="1"/>
  <c r="J170" s="1"/>
  <c r="J70" s="1"/>
  <c r="J171"/>
  <c r="BI168"/>
  <c r="BH168"/>
  <c r="BG168"/>
  <c r="BF168"/>
  <c r="T168"/>
  <c r="R168"/>
  <c r="P168"/>
  <c r="BK168"/>
  <c r="J168"/>
  <c r="BE168" s="1"/>
  <c r="BI167"/>
  <c r="BH167"/>
  <c r="BG167"/>
  <c r="BF167"/>
  <c r="T167"/>
  <c r="R167"/>
  <c r="P167"/>
  <c r="BK167"/>
  <c r="J167"/>
  <c r="BE167" s="1"/>
  <c r="BI166"/>
  <c r="BH166"/>
  <c r="BG166"/>
  <c r="BF166"/>
  <c r="T166"/>
  <c r="R166"/>
  <c r="P166"/>
  <c r="BK166"/>
  <c r="J166"/>
  <c r="BE166" s="1"/>
  <c r="BI164"/>
  <c r="BH164"/>
  <c r="BG164"/>
  <c r="BF164"/>
  <c r="T164"/>
  <c r="T163" s="1"/>
  <c r="R164"/>
  <c r="R163" s="1"/>
  <c r="P164"/>
  <c r="P163" s="1"/>
  <c r="BK164"/>
  <c r="BK163" s="1"/>
  <c r="J163" s="1"/>
  <c r="J69" s="1"/>
  <c r="J164"/>
  <c r="BE164" s="1"/>
  <c r="BI162"/>
  <c r="BH162"/>
  <c r="BG162"/>
  <c r="BF162"/>
  <c r="BE162"/>
  <c r="T162"/>
  <c r="R162"/>
  <c r="P162"/>
  <c r="BK162"/>
  <c r="J162"/>
  <c r="BI161"/>
  <c r="BH161"/>
  <c r="BG161"/>
  <c r="BF161"/>
  <c r="BE161"/>
  <c r="T161"/>
  <c r="R161"/>
  <c r="P161"/>
  <c r="BK161"/>
  <c r="J161"/>
  <c r="BI160"/>
  <c r="BH160"/>
  <c r="BG160"/>
  <c r="BF160"/>
  <c r="BE160"/>
  <c r="T160"/>
  <c r="R160"/>
  <c r="P160"/>
  <c r="BK160"/>
  <c r="J160"/>
  <c r="BI159"/>
  <c r="BH159"/>
  <c r="BG159"/>
  <c r="BF159"/>
  <c r="BE159"/>
  <c r="T159"/>
  <c r="R159"/>
  <c r="P159"/>
  <c r="BK159"/>
  <c r="J159"/>
  <c r="BI158"/>
  <c r="BH158"/>
  <c r="BG158"/>
  <c r="BF158"/>
  <c r="BE158"/>
  <c r="T158"/>
  <c r="R158"/>
  <c r="P158"/>
  <c r="BK158"/>
  <c r="J158"/>
  <c r="BI157"/>
  <c r="BH157"/>
  <c r="BG157"/>
  <c r="BF157"/>
  <c r="BE157"/>
  <c r="T157"/>
  <c r="R157"/>
  <c r="P157"/>
  <c r="BK157"/>
  <c r="J157"/>
  <c r="BI156"/>
  <c r="BH156"/>
  <c r="BG156"/>
  <c r="BF156"/>
  <c r="BE156"/>
  <c r="T156"/>
  <c r="R156"/>
  <c r="P156"/>
  <c r="BK156"/>
  <c r="J156"/>
  <c r="BI155"/>
  <c r="BH155"/>
  <c r="BG155"/>
  <c r="BF155"/>
  <c r="BE155"/>
  <c r="T155"/>
  <c r="R155"/>
  <c r="P155"/>
  <c r="BK155"/>
  <c r="J155"/>
  <c r="BI154"/>
  <c r="BH154"/>
  <c r="BG154"/>
  <c r="BF154"/>
  <c r="BE154"/>
  <c r="T154"/>
  <c r="R154"/>
  <c r="P154"/>
  <c r="BK154"/>
  <c r="J154"/>
  <c r="BI152"/>
  <c r="BH152"/>
  <c r="BG152"/>
  <c r="BF152"/>
  <c r="BE152"/>
  <c r="T152"/>
  <c r="T151" s="1"/>
  <c r="R152"/>
  <c r="R151" s="1"/>
  <c r="P152"/>
  <c r="P151" s="1"/>
  <c r="BK152"/>
  <c r="BK151" s="1"/>
  <c r="J151" s="1"/>
  <c r="J68" s="1"/>
  <c r="J152"/>
  <c r="BI149"/>
  <c r="BH149"/>
  <c r="BG149"/>
  <c r="BF149"/>
  <c r="T149"/>
  <c r="R149"/>
  <c r="P149"/>
  <c r="BK149"/>
  <c r="J149"/>
  <c r="BE149" s="1"/>
  <c r="BI148"/>
  <c r="BH148"/>
  <c r="BG148"/>
  <c r="BF148"/>
  <c r="T148"/>
  <c r="R148"/>
  <c r="P148"/>
  <c r="BK148"/>
  <c r="J148"/>
  <c r="BE148" s="1"/>
  <c r="BI147"/>
  <c r="BH147"/>
  <c r="BG147"/>
  <c r="BF147"/>
  <c r="T147"/>
  <c r="R147"/>
  <c r="P147"/>
  <c r="BK147"/>
  <c r="J147"/>
  <c r="BE147" s="1"/>
  <c r="BI145"/>
  <c r="BH145"/>
  <c r="BG145"/>
  <c r="BF145"/>
  <c r="T145"/>
  <c r="R145"/>
  <c r="P145"/>
  <c r="BK145"/>
  <c r="J145"/>
  <c r="BE145" s="1"/>
  <c r="BI143"/>
  <c r="BH143"/>
  <c r="BG143"/>
  <c r="BF143"/>
  <c r="T143"/>
  <c r="R143"/>
  <c r="P143"/>
  <c r="BK143"/>
  <c r="J143"/>
  <c r="BE143" s="1"/>
  <c r="BI142"/>
  <c r="BH142"/>
  <c r="BG142"/>
  <c r="BF142"/>
  <c r="T142"/>
  <c r="T141" s="1"/>
  <c r="R142"/>
  <c r="R141" s="1"/>
  <c r="P142"/>
  <c r="P141" s="1"/>
  <c r="BK142"/>
  <c r="BK141" s="1"/>
  <c r="J141" s="1"/>
  <c r="J67" s="1"/>
  <c r="J142"/>
  <c r="BE142" s="1"/>
  <c r="BI140"/>
  <c r="BH140"/>
  <c r="BG140"/>
  <c r="BF140"/>
  <c r="BE140"/>
  <c r="T140"/>
  <c r="T139" s="1"/>
  <c r="R140"/>
  <c r="R139" s="1"/>
  <c r="P140"/>
  <c r="P139" s="1"/>
  <c r="BK140"/>
  <c r="BK139" s="1"/>
  <c r="J139" s="1"/>
  <c r="J66" s="1"/>
  <c r="J140"/>
  <c r="BI138"/>
  <c r="BH138"/>
  <c r="BG138"/>
  <c r="BF138"/>
  <c r="T138"/>
  <c r="R138"/>
  <c r="P138"/>
  <c r="BK138"/>
  <c r="J138"/>
  <c r="BE138" s="1"/>
  <c r="BI137"/>
  <c r="BH137"/>
  <c r="BG137"/>
  <c r="BF137"/>
  <c r="T137"/>
  <c r="R137"/>
  <c r="P137"/>
  <c r="BK137"/>
  <c r="J137"/>
  <c r="BE137" s="1"/>
  <c r="BI136"/>
  <c r="BH136"/>
  <c r="BG136"/>
  <c r="BF136"/>
  <c r="T136"/>
  <c r="R136"/>
  <c r="P136"/>
  <c r="BK136"/>
  <c r="J136"/>
  <c r="BE136" s="1"/>
  <c r="BI135"/>
  <c r="BH135"/>
  <c r="BG135"/>
  <c r="BF135"/>
  <c r="T135"/>
  <c r="R135"/>
  <c r="P135"/>
  <c r="BK135"/>
  <c r="J135"/>
  <c r="BE135" s="1"/>
  <c r="BI134"/>
  <c r="BH134"/>
  <c r="BG134"/>
  <c r="BF134"/>
  <c r="T134"/>
  <c r="T133" s="1"/>
  <c r="R134"/>
  <c r="R133" s="1"/>
  <c r="P134"/>
  <c r="P133" s="1"/>
  <c r="BK134"/>
  <c r="BK133" s="1"/>
  <c r="J133" s="1"/>
  <c r="J65" s="1"/>
  <c r="J134"/>
  <c r="BE134" s="1"/>
  <c r="BI131"/>
  <c r="BH131"/>
  <c r="BG131"/>
  <c r="BF131"/>
  <c r="BE131"/>
  <c r="T131"/>
  <c r="R131"/>
  <c r="P131"/>
  <c r="BK131"/>
  <c r="J131"/>
  <c r="BI130"/>
  <c r="BH130"/>
  <c r="BG130"/>
  <c r="BF130"/>
  <c r="BE130"/>
  <c r="T130"/>
  <c r="T129" s="1"/>
  <c r="R130"/>
  <c r="R129" s="1"/>
  <c r="P130"/>
  <c r="P129" s="1"/>
  <c r="BK130"/>
  <c r="BK129" s="1"/>
  <c r="J129" s="1"/>
  <c r="J64" s="1"/>
  <c r="J130"/>
  <c r="BI128"/>
  <c r="BH128"/>
  <c r="BG128"/>
  <c r="BF128"/>
  <c r="T128"/>
  <c r="R128"/>
  <c r="P128"/>
  <c r="BK128"/>
  <c r="J128"/>
  <c r="BE128" s="1"/>
  <c r="BI126"/>
  <c r="BH126"/>
  <c r="BG126"/>
  <c r="BF126"/>
  <c r="T126"/>
  <c r="R126"/>
  <c r="P126"/>
  <c r="BK126"/>
  <c r="J126"/>
  <c r="BE126" s="1"/>
  <c r="BI124"/>
  <c r="BH124"/>
  <c r="BG124"/>
  <c r="BF124"/>
  <c r="T124"/>
  <c r="R124"/>
  <c r="P124"/>
  <c r="BK124"/>
  <c r="J124"/>
  <c r="BE124" s="1"/>
  <c r="BI123"/>
  <c r="BH123"/>
  <c r="BG123"/>
  <c r="BF123"/>
  <c r="T123"/>
  <c r="R123"/>
  <c r="P123"/>
  <c r="BK123"/>
  <c r="J123"/>
  <c r="BE123" s="1"/>
  <c r="BI121"/>
  <c r="BH121"/>
  <c r="BG121"/>
  <c r="BF121"/>
  <c r="T121"/>
  <c r="R121"/>
  <c r="P121"/>
  <c r="BK121"/>
  <c r="J121"/>
  <c r="BE121" s="1"/>
  <c r="BI120"/>
  <c r="BH120"/>
  <c r="BG120"/>
  <c r="BF120"/>
  <c r="T120"/>
  <c r="T119" s="1"/>
  <c r="R120"/>
  <c r="R119" s="1"/>
  <c r="P120"/>
  <c r="P119" s="1"/>
  <c r="BK120"/>
  <c r="BK119" s="1"/>
  <c r="J119" s="1"/>
  <c r="J63" s="1"/>
  <c r="J120"/>
  <c r="BE120" s="1"/>
  <c r="BI118"/>
  <c r="BH118"/>
  <c r="BG118"/>
  <c r="BF118"/>
  <c r="BE118"/>
  <c r="T118"/>
  <c r="R118"/>
  <c r="P118"/>
  <c r="BK118"/>
  <c r="J118"/>
  <c r="BI117"/>
  <c r="BH117"/>
  <c r="BG117"/>
  <c r="BF117"/>
  <c r="BE117"/>
  <c r="T117"/>
  <c r="R117"/>
  <c r="P117"/>
  <c r="BK117"/>
  <c r="J117"/>
  <c r="BI116"/>
  <c r="BH116"/>
  <c r="BG116"/>
  <c r="BF116"/>
  <c r="BE116"/>
  <c r="T116"/>
  <c r="T115" s="1"/>
  <c r="R116"/>
  <c r="R115" s="1"/>
  <c r="P116"/>
  <c r="P115" s="1"/>
  <c r="BK116"/>
  <c r="BK115" s="1"/>
  <c r="J115" s="1"/>
  <c r="J62" s="1"/>
  <c r="J116"/>
  <c r="BI113"/>
  <c r="BH113"/>
  <c r="BG113"/>
  <c r="BF113"/>
  <c r="T113"/>
  <c r="R113"/>
  <c r="P113"/>
  <c r="BK113"/>
  <c r="J113"/>
  <c r="BE113" s="1"/>
  <c r="BI112"/>
  <c r="BH112"/>
  <c r="BG112"/>
  <c r="BF112"/>
  <c r="T112"/>
  <c r="R112"/>
  <c r="P112"/>
  <c r="BK112"/>
  <c r="J112"/>
  <c r="BE112" s="1"/>
  <c r="BI111"/>
  <c r="BH111"/>
  <c r="BG111"/>
  <c r="BF111"/>
  <c r="T111"/>
  <c r="R111"/>
  <c r="P111"/>
  <c r="BK111"/>
  <c r="J111"/>
  <c r="BE111" s="1"/>
  <c r="BI110"/>
  <c r="BH110"/>
  <c r="BG110"/>
  <c r="BF110"/>
  <c r="T110"/>
  <c r="R110"/>
  <c r="P110"/>
  <c r="BK110"/>
  <c r="J110"/>
  <c r="BE110" s="1"/>
  <c r="BI109"/>
  <c r="BH109"/>
  <c r="BG109"/>
  <c r="BF109"/>
  <c r="T109"/>
  <c r="R109"/>
  <c r="P109"/>
  <c r="BK109"/>
  <c r="J109"/>
  <c r="BE109" s="1"/>
  <c r="BI108"/>
  <c r="BH108"/>
  <c r="BG108"/>
  <c r="BF108"/>
  <c r="T108"/>
  <c r="R108"/>
  <c r="P108"/>
  <c r="BK108"/>
  <c r="J108"/>
  <c r="BE108" s="1"/>
  <c r="BI107"/>
  <c r="BH107"/>
  <c r="BG107"/>
  <c r="BF107"/>
  <c r="T107"/>
  <c r="R107"/>
  <c r="P107"/>
  <c r="BK107"/>
  <c r="J107"/>
  <c r="BE107" s="1"/>
  <c r="BI106"/>
  <c r="BH106"/>
  <c r="BG106"/>
  <c r="BF106"/>
  <c r="T106"/>
  <c r="R106"/>
  <c r="P106"/>
  <c r="BK106"/>
  <c r="J106"/>
  <c r="BE106" s="1"/>
  <c r="BI105"/>
  <c r="BH105"/>
  <c r="BG105"/>
  <c r="BF105"/>
  <c r="T105"/>
  <c r="R105"/>
  <c r="P105"/>
  <c r="BK105"/>
  <c r="J105"/>
  <c r="BE105" s="1"/>
  <c r="BI103"/>
  <c r="F36" s="1"/>
  <c r="BD101" i="1" s="1"/>
  <c r="BH103" i="39"/>
  <c r="F35" s="1"/>
  <c r="BC101" i="1" s="1"/>
  <c r="BG103" i="39"/>
  <c r="F34" s="1"/>
  <c r="BB101" i="1" s="1"/>
  <c r="BF103" i="39"/>
  <c r="F33" s="1"/>
  <c r="BA101" i="1" s="1"/>
  <c r="T103" i="39"/>
  <c r="T102" s="1"/>
  <c r="T101" s="1"/>
  <c r="R103"/>
  <c r="R102" s="1"/>
  <c r="R101" s="1"/>
  <c r="P103"/>
  <c r="P102" s="1"/>
  <c r="P101" s="1"/>
  <c r="AU101" i="1" s="1"/>
  <c r="BK103" i="39"/>
  <c r="BK102" s="1"/>
  <c r="J103"/>
  <c r="BE103" s="1"/>
  <c r="J97"/>
  <c r="F97"/>
  <c r="F95"/>
  <c r="E93"/>
  <c r="E89"/>
  <c r="J55"/>
  <c r="F55"/>
  <c r="F53"/>
  <c r="E51"/>
  <c r="J20"/>
  <c r="E20"/>
  <c r="F98" s="1"/>
  <c r="J19"/>
  <c r="J14"/>
  <c r="J53" s="1"/>
  <c r="E7"/>
  <c r="E47" s="1"/>
  <c r="AY99" i="1"/>
  <c r="AX99"/>
  <c r="BI333" i="38"/>
  <c r="BH333"/>
  <c r="BG333"/>
  <c r="BF333"/>
  <c r="BE333"/>
  <c r="T333"/>
  <c r="R333"/>
  <c r="P333"/>
  <c r="BK333"/>
  <c r="J333"/>
  <c r="BI332"/>
  <c r="BH332"/>
  <c r="BG332"/>
  <c r="BF332"/>
  <c r="BE332"/>
  <c r="T332"/>
  <c r="R332"/>
  <c r="P332"/>
  <c r="BK332"/>
  <c r="J332"/>
  <c r="BI331"/>
  <c r="BH331"/>
  <c r="BG331"/>
  <c r="BF331"/>
  <c r="BE331"/>
  <c r="T331"/>
  <c r="R331"/>
  <c r="P331"/>
  <c r="BK331"/>
  <c r="J331"/>
  <c r="BI330"/>
  <c r="BH330"/>
  <c r="BG330"/>
  <c r="BF330"/>
  <c r="BE330"/>
  <c r="T330"/>
  <c r="R330"/>
  <c r="P330"/>
  <c r="BK330"/>
  <c r="J330"/>
  <c r="BI329"/>
  <c r="BH329"/>
  <c r="BG329"/>
  <c r="BF329"/>
  <c r="BE329"/>
  <c r="T329"/>
  <c r="R329"/>
  <c r="P329"/>
  <c r="BK329"/>
  <c r="J329"/>
  <c r="BI328"/>
  <c r="BH328"/>
  <c r="BG328"/>
  <c r="BF328"/>
  <c r="BE328"/>
  <c r="T328"/>
  <c r="R328"/>
  <c r="P328"/>
  <c r="BK328"/>
  <c r="J328"/>
  <c r="BI327"/>
  <c r="BH327"/>
  <c r="BG327"/>
  <c r="BF327"/>
  <c r="BE327"/>
  <c r="T327"/>
  <c r="R327"/>
  <c r="P327"/>
  <c r="BK327"/>
  <c r="J327"/>
  <c r="BI326"/>
  <c r="BH326"/>
  <c r="BG326"/>
  <c r="BF326"/>
  <c r="BE326"/>
  <c r="T326"/>
  <c r="T325" s="1"/>
  <c r="T324" s="1"/>
  <c r="R326"/>
  <c r="R325" s="1"/>
  <c r="R324" s="1"/>
  <c r="P326"/>
  <c r="P325" s="1"/>
  <c r="P324" s="1"/>
  <c r="BK326"/>
  <c r="BK325" s="1"/>
  <c r="J326"/>
  <c r="BI323"/>
  <c r="BH323"/>
  <c r="BG323"/>
  <c r="BF323"/>
  <c r="BE323"/>
  <c r="T323"/>
  <c r="R323"/>
  <c r="P323"/>
  <c r="BK323"/>
  <c r="J323"/>
  <c r="BI322"/>
  <c r="BH322"/>
  <c r="BG322"/>
  <c r="BF322"/>
  <c r="BE322"/>
  <c r="T322"/>
  <c r="R322"/>
  <c r="P322"/>
  <c r="BK322"/>
  <c r="J322"/>
  <c r="BI321"/>
  <c r="BH321"/>
  <c r="BG321"/>
  <c r="BF321"/>
  <c r="BE321"/>
  <c r="T321"/>
  <c r="R321"/>
  <c r="P321"/>
  <c r="BK321"/>
  <c r="J321"/>
  <c r="BI320"/>
  <c r="BH320"/>
  <c r="BG320"/>
  <c r="BF320"/>
  <c r="BE320"/>
  <c r="T320"/>
  <c r="R320"/>
  <c r="P320"/>
  <c r="BK320"/>
  <c r="J320"/>
  <c r="BI319"/>
  <c r="BH319"/>
  <c r="BG319"/>
  <c r="BF319"/>
  <c r="BE319"/>
  <c r="T319"/>
  <c r="R319"/>
  <c r="P319"/>
  <c r="BK319"/>
  <c r="J319"/>
  <c r="BI318"/>
  <c r="BH318"/>
  <c r="BG318"/>
  <c r="BF318"/>
  <c r="BE318"/>
  <c r="T318"/>
  <c r="R318"/>
  <c r="P318"/>
  <c r="BK318"/>
  <c r="J318"/>
  <c r="BI317"/>
  <c r="BH317"/>
  <c r="BG317"/>
  <c r="BF317"/>
  <c r="BE317"/>
  <c r="T317"/>
  <c r="R317"/>
  <c r="P317"/>
  <c r="BK317"/>
  <c r="J317"/>
  <c r="BI316"/>
  <c r="BH316"/>
  <c r="BG316"/>
  <c r="BF316"/>
  <c r="BE316"/>
  <c r="T316"/>
  <c r="T315" s="1"/>
  <c r="R316"/>
  <c r="R315" s="1"/>
  <c r="P316"/>
  <c r="P315" s="1"/>
  <c r="BK316"/>
  <c r="BK315" s="1"/>
  <c r="J315" s="1"/>
  <c r="J83" s="1"/>
  <c r="J316"/>
  <c r="BI314"/>
  <c r="BH314"/>
  <c r="BG314"/>
  <c r="BF314"/>
  <c r="T314"/>
  <c r="R314"/>
  <c r="P314"/>
  <c r="BK314"/>
  <c r="J314"/>
  <c r="BE314" s="1"/>
  <c r="BI313"/>
  <c r="BH313"/>
  <c r="BG313"/>
  <c r="BF313"/>
  <c r="T313"/>
  <c r="T312" s="1"/>
  <c r="T311" s="1"/>
  <c r="R313"/>
  <c r="R312" s="1"/>
  <c r="R311" s="1"/>
  <c r="P313"/>
  <c r="P312" s="1"/>
  <c r="P311" s="1"/>
  <c r="BK313"/>
  <c r="BK312" s="1"/>
  <c r="J313"/>
  <c r="BE313" s="1"/>
  <c r="BI310"/>
  <c r="BH310"/>
  <c r="BG310"/>
  <c r="BF310"/>
  <c r="T310"/>
  <c r="R310"/>
  <c r="P310"/>
  <c r="BK310"/>
  <c r="J310"/>
  <c r="BE310" s="1"/>
  <c r="BI309"/>
  <c r="BH309"/>
  <c r="BG309"/>
  <c r="BF309"/>
  <c r="T309"/>
  <c r="R309"/>
  <c r="P309"/>
  <c r="BK309"/>
  <c r="J309"/>
  <c r="BE309" s="1"/>
  <c r="BI308"/>
  <c r="BH308"/>
  <c r="BG308"/>
  <c r="BF308"/>
  <c r="T308"/>
  <c r="R308"/>
  <c r="P308"/>
  <c r="BK308"/>
  <c r="J308"/>
  <c r="BE308" s="1"/>
  <c r="BI307"/>
  <c r="BH307"/>
  <c r="BG307"/>
  <c r="BF307"/>
  <c r="T307"/>
  <c r="R307"/>
  <c r="P307"/>
  <c r="BK307"/>
  <c r="J307"/>
  <c r="BE307" s="1"/>
  <c r="BI306"/>
  <c r="BH306"/>
  <c r="BG306"/>
  <c r="BF306"/>
  <c r="T306"/>
  <c r="R306"/>
  <c r="P306"/>
  <c r="BK306"/>
  <c r="J306"/>
  <c r="BE306" s="1"/>
  <c r="BI305"/>
  <c r="BH305"/>
  <c r="BG305"/>
  <c r="BF305"/>
  <c r="T305"/>
  <c r="T304" s="1"/>
  <c r="R305"/>
  <c r="R304" s="1"/>
  <c r="P305"/>
  <c r="P304" s="1"/>
  <c r="BK305"/>
  <c r="BK304" s="1"/>
  <c r="J304" s="1"/>
  <c r="J80" s="1"/>
  <c r="J305"/>
  <c r="BE305" s="1"/>
  <c r="BI303"/>
  <c r="BH303"/>
  <c r="BG303"/>
  <c r="BF303"/>
  <c r="BE303"/>
  <c r="T303"/>
  <c r="T302" s="1"/>
  <c r="T301" s="1"/>
  <c r="R303"/>
  <c r="R302" s="1"/>
  <c r="R301" s="1"/>
  <c r="P303"/>
  <c r="P302" s="1"/>
  <c r="P301" s="1"/>
  <c r="BK303"/>
  <c r="BK302" s="1"/>
  <c r="J303"/>
  <c r="BI300"/>
  <c r="BH300"/>
  <c r="BG300"/>
  <c r="BF300"/>
  <c r="BE300"/>
  <c r="T300"/>
  <c r="R300"/>
  <c r="P300"/>
  <c r="BK300"/>
  <c r="J300"/>
  <c r="BI299"/>
  <c r="BH299"/>
  <c r="BG299"/>
  <c r="BF299"/>
  <c r="BE299"/>
  <c r="T299"/>
  <c r="R299"/>
  <c r="P299"/>
  <c r="BK299"/>
  <c r="J299"/>
  <c r="BI298"/>
  <c r="BH298"/>
  <c r="BG298"/>
  <c r="BF298"/>
  <c r="BE298"/>
  <c r="T298"/>
  <c r="R298"/>
  <c r="P298"/>
  <c r="BK298"/>
  <c r="J298"/>
  <c r="BI297"/>
  <c r="BH297"/>
  <c r="BG297"/>
  <c r="BF297"/>
  <c r="BE297"/>
  <c r="T297"/>
  <c r="R297"/>
  <c r="P297"/>
  <c r="BK297"/>
  <c r="J297"/>
  <c r="BI296"/>
  <c r="BH296"/>
  <c r="BG296"/>
  <c r="BF296"/>
  <c r="BE296"/>
  <c r="T296"/>
  <c r="R296"/>
  <c r="P296"/>
  <c r="BK296"/>
  <c r="J296"/>
  <c r="BI295"/>
  <c r="BH295"/>
  <c r="BG295"/>
  <c r="BF295"/>
  <c r="BE295"/>
  <c r="T295"/>
  <c r="R295"/>
  <c r="P295"/>
  <c r="BK295"/>
  <c r="J295"/>
  <c r="BI294"/>
  <c r="BH294"/>
  <c r="BG294"/>
  <c r="BF294"/>
  <c r="BE294"/>
  <c r="T294"/>
  <c r="R294"/>
  <c r="P294"/>
  <c r="BK294"/>
  <c r="J294"/>
  <c r="BI293"/>
  <c r="BH293"/>
  <c r="BG293"/>
  <c r="BF293"/>
  <c r="BE293"/>
  <c r="T293"/>
  <c r="R293"/>
  <c r="P293"/>
  <c r="BK293"/>
  <c r="J293"/>
  <c r="BI292"/>
  <c r="BH292"/>
  <c r="BG292"/>
  <c r="BF292"/>
  <c r="BE292"/>
  <c r="T292"/>
  <c r="R292"/>
  <c r="P292"/>
  <c r="BK292"/>
  <c r="J292"/>
  <c r="BI291"/>
  <c r="BH291"/>
  <c r="BG291"/>
  <c r="BF291"/>
  <c r="BE291"/>
  <c r="T291"/>
  <c r="T290" s="1"/>
  <c r="R291"/>
  <c r="R290" s="1"/>
  <c r="P291"/>
  <c r="P290" s="1"/>
  <c r="BK291"/>
  <c r="BK290" s="1"/>
  <c r="J290" s="1"/>
  <c r="J77" s="1"/>
  <c r="J291"/>
  <c r="BI289"/>
  <c r="BH289"/>
  <c r="BG289"/>
  <c r="BF289"/>
  <c r="T289"/>
  <c r="R289"/>
  <c r="P289"/>
  <c r="BK289"/>
  <c r="J289"/>
  <c r="BE289" s="1"/>
  <c r="BI288"/>
  <c r="BH288"/>
  <c r="BG288"/>
  <c r="BF288"/>
  <c r="T288"/>
  <c r="R288"/>
  <c r="P288"/>
  <c r="BK288"/>
  <c r="J288"/>
  <c r="BE288" s="1"/>
  <c r="BI287"/>
  <c r="BH287"/>
  <c r="BG287"/>
  <c r="BF287"/>
  <c r="T287"/>
  <c r="R287"/>
  <c r="P287"/>
  <c r="BK287"/>
  <c r="J287"/>
  <c r="BE287" s="1"/>
  <c r="BI286"/>
  <c r="BH286"/>
  <c r="BG286"/>
  <c r="BF286"/>
  <c r="T286"/>
  <c r="R286"/>
  <c r="P286"/>
  <c r="BK286"/>
  <c r="J286"/>
  <c r="BE286" s="1"/>
  <c r="BI285"/>
  <c r="BH285"/>
  <c r="BG285"/>
  <c r="BF285"/>
  <c r="T285"/>
  <c r="R285"/>
  <c r="P285"/>
  <c r="BK285"/>
  <c r="J285"/>
  <c r="BE285" s="1"/>
  <c r="BI284"/>
  <c r="BH284"/>
  <c r="BG284"/>
  <c r="BF284"/>
  <c r="T284"/>
  <c r="R284"/>
  <c r="P284"/>
  <c r="BK284"/>
  <c r="J284"/>
  <c r="BE284" s="1"/>
  <c r="BI283"/>
  <c r="BH283"/>
  <c r="BG283"/>
  <c r="BF283"/>
  <c r="T283"/>
  <c r="R283"/>
  <c r="P283"/>
  <c r="BK283"/>
  <c r="J283"/>
  <c r="BE283" s="1"/>
  <c r="BI282"/>
  <c r="BH282"/>
  <c r="BG282"/>
  <c r="BF282"/>
  <c r="T282"/>
  <c r="R282"/>
  <c r="P282"/>
  <c r="BK282"/>
  <c r="J282"/>
  <c r="BE282" s="1"/>
  <c r="BI281"/>
  <c r="BH281"/>
  <c r="BG281"/>
  <c r="BF281"/>
  <c r="T281"/>
  <c r="R281"/>
  <c r="P281"/>
  <c r="BK281"/>
  <c r="J281"/>
  <c r="BE281" s="1"/>
  <c r="BI280"/>
  <c r="BH280"/>
  <c r="BG280"/>
  <c r="BF280"/>
  <c r="T280"/>
  <c r="R280"/>
  <c r="P280"/>
  <c r="BK280"/>
  <c r="J280"/>
  <c r="BE280" s="1"/>
  <c r="BI279"/>
  <c r="BH279"/>
  <c r="BG279"/>
  <c r="BF279"/>
  <c r="T279"/>
  <c r="R279"/>
  <c r="P279"/>
  <c r="BK279"/>
  <c r="J279"/>
  <c r="BE279" s="1"/>
  <c r="BI278"/>
  <c r="BH278"/>
  <c r="BG278"/>
  <c r="BF278"/>
  <c r="T278"/>
  <c r="R278"/>
  <c r="P278"/>
  <c r="BK278"/>
  <c r="J278"/>
  <c r="BE278" s="1"/>
  <c r="BI277"/>
  <c r="BH277"/>
  <c r="BG277"/>
  <c r="BF277"/>
  <c r="T277"/>
  <c r="R277"/>
  <c r="P277"/>
  <c r="BK277"/>
  <c r="J277"/>
  <c r="BE277" s="1"/>
  <c r="BI276"/>
  <c r="BH276"/>
  <c r="BG276"/>
  <c r="BF276"/>
  <c r="T276"/>
  <c r="R276"/>
  <c r="P276"/>
  <c r="BK276"/>
  <c r="J276"/>
  <c r="BE276" s="1"/>
  <c r="BI275"/>
  <c r="BH275"/>
  <c r="BG275"/>
  <c r="BF275"/>
  <c r="T275"/>
  <c r="R275"/>
  <c r="P275"/>
  <c r="BK275"/>
  <c r="J275"/>
  <c r="BE275" s="1"/>
  <c r="BI274"/>
  <c r="BH274"/>
  <c r="BG274"/>
  <c r="BF274"/>
  <c r="T274"/>
  <c r="R274"/>
  <c r="P274"/>
  <c r="BK274"/>
  <c r="J274"/>
  <c r="BE274" s="1"/>
  <c r="BI273"/>
  <c r="BH273"/>
  <c r="BG273"/>
  <c r="BF273"/>
  <c r="T273"/>
  <c r="T272" s="1"/>
  <c r="R273"/>
  <c r="R272" s="1"/>
  <c r="P273"/>
  <c r="P272" s="1"/>
  <c r="BK273"/>
  <c r="BK272" s="1"/>
  <c r="J272" s="1"/>
  <c r="J76" s="1"/>
  <c r="J273"/>
  <c r="BE273" s="1"/>
  <c r="BI271"/>
  <c r="BH271"/>
  <c r="BG271"/>
  <c r="BF271"/>
  <c r="BE271"/>
  <c r="T271"/>
  <c r="R271"/>
  <c r="P271"/>
  <c r="BK271"/>
  <c r="J271"/>
  <c r="BI270"/>
  <c r="BH270"/>
  <c r="BG270"/>
  <c r="BF270"/>
  <c r="BE270"/>
  <c r="T270"/>
  <c r="R270"/>
  <c r="P270"/>
  <c r="BK270"/>
  <c r="J270"/>
  <c r="BI269"/>
  <c r="BH269"/>
  <c r="BG269"/>
  <c r="BF269"/>
  <c r="BE269"/>
  <c r="T269"/>
  <c r="R269"/>
  <c r="P269"/>
  <c r="BK269"/>
  <c r="J269"/>
  <c r="BI268"/>
  <c r="BH268"/>
  <c r="BG268"/>
  <c r="BF268"/>
  <c r="BE268"/>
  <c r="T268"/>
  <c r="R268"/>
  <c r="P268"/>
  <c r="BK268"/>
  <c r="J268"/>
  <c r="BI267"/>
  <c r="BH267"/>
  <c r="BG267"/>
  <c r="BF267"/>
  <c r="BE267"/>
  <c r="T267"/>
  <c r="R267"/>
  <c r="P267"/>
  <c r="BK267"/>
  <c r="J267"/>
  <c r="BI266"/>
  <c r="BH266"/>
  <c r="BG266"/>
  <c r="BF266"/>
  <c r="BE266"/>
  <c r="T266"/>
  <c r="R266"/>
  <c r="P266"/>
  <c r="BK266"/>
  <c r="J266"/>
  <c r="BI265"/>
  <c r="BH265"/>
  <c r="BG265"/>
  <c r="BF265"/>
  <c r="BE265"/>
  <c r="T265"/>
  <c r="R265"/>
  <c r="P265"/>
  <c r="BK265"/>
  <c r="J265"/>
  <c r="BI264"/>
  <c r="BH264"/>
  <c r="BG264"/>
  <c r="BF264"/>
  <c r="BE264"/>
  <c r="T264"/>
  <c r="R264"/>
  <c r="P264"/>
  <c r="BK264"/>
  <c r="J264"/>
  <c r="BI263"/>
  <c r="BH263"/>
  <c r="BG263"/>
  <c r="BF263"/>
  <c r="BE263"/>
  <c r="T263"/>
  <c r="R263"/>
  <c r="P263"/>
  <c r="BK263"/>
  <c r="J263"/>
  <c r="BI262"/>
  <c r="BH262"/>
  <c r="BG262"/>
  <c r="BF262"/>
  <c r="BE262"/>
  <c r="T262"/>
  <c r="T261" s="1"/>
  <c r="T260" s="1"/>
  <c r="R262"/>
  <c r="R261" s="1"/>
  <c r="R260" s="1"/>
  <c r="P262"/>
  <c r="P261" s="1"/>
  <c r="P260" s="1"/>
  <c r="BK262"/>
  <c r="BK261" s="1"/>
  <c r="J262"/>
  <c r="BI259"/>
  <c r="BH259"/>
  <c r="BG259"/>
  <c r="BF259"/>
  <c r="BE259"/>
  <c r="T259"/>
  <c r="R259"/>
  <c r="P259"/>
  <c r="BK259"/>
  <c r="J259"/>
  <c r="BI258"/>
  <c r="BH258"/>
  <c r="BG258"/>
  <c r="BF258"/>
  <c r="BE258"/>
  <c r="T258"/>
  <c r="R258"/>
  <c r="P258"/>
  <c r="BK258"/>
  <c r="J258"/>
  <c r="BI257"/>
  <c r="BH257"/>
  <c r="BG257"/>
  <c r="BF257"/>
  <c r="BE257"/>
  <c r="T257"/>
  <c r="R257"/>
  <c r="P257"/>
  <c r="BK257"/>
  <c r="J257"/>
  <c r="BI256"/>
  <c r="BH256"/>
  <c r="BG256"/>
  <c r="BF256"/>
  <c r="BE256"/>
  <c r="T256"/>
  <c r="R256"/>
  <c r="P256"/>
  <c r="BK256"/>
  <c r="J256"/>
  <c r="BI255"/>
  <c r="BH255"/>
  <c r="BG255"/>
  <c r="BF255"/>
  <c r="BE255"/>
  <c r="T255"/>
  <c r="R255"/>
  <c r="P255"/>
  <c r="BK255"/>
  <c r="J255"/>
  <c r="BI254"/>
  <c r="BH254"/>
  <c r="BG254"/>
  <c r="BF254"/>
  <c r="BE254"/>
  <c r="T254"/>
  <c r="R254"/>
  <c r="P254"/>
  <c r="BK254"/>
  <c r="J254"/>
  <c r="BI253"/>
  <c r="BH253"/>
  <c r="BG253"/>
  <c r="BF253"/>
  <c r="BE253"/>
  <c r="T253"/>
  <c r="R253"/>
  <c r="P253"/>
  <c r="BK253"/>
  <c r="J253"/>
  <c r="BI252"/>
  <c r="BH252"/>
  <c r="BG252"/>
  <c r="BF252"/>
  <c r="BE252"/>
  <c r="T252"/>
  <c r="R252"/>
  <c r="P252"/>
  <c r="BK252"/>
  <c r="J252"/>
  <c r="BI251"/>
  <c r="BH251"/>
  <c r="BG251"/>
  <c r="BF251"/>
  <c r="BE251"/>
  <c r="T251"/>
  <c r="R251"/>
  <c r="P251"/>
  <c r="BK251"/>
  <c r="J251"/>
  <c r="BI250"/>
  <c r="BH250"/>
  <c r="BG250"/>
  <c r="BF250"/>
  <c r="BE250"/>
  <c r="T250"/>
  <c r="R250"/>
  <c r="P250"/>
  <c r="BK250"/>
  <c r="J250"/>
  <c r="BI249"/>
  <c r="BH249"/>
  <c r="BG249"/>
  <c r="BF249"/>
  <c r="BE249"/>
  <c r="T249"/>
  <c r="R249"/>
  <c r="P249"/>
  <c r="BK249"/>
  <c r="J249"/>
  <c r="BI248"/>
  <c r="BH248"/>
  <c r="BG248"/>
  <c r="BF248"/>
  <c r="BE248"/>
  <c r="T248"/>
  <c r="T247" s="1"/>
  <c r="R248"/>
  <c r="R247" s="1"/>
  <c r="P248"/>
  <c r="P247" s="1"/>
  <c r="BK248"/>
  <c r="BK247" s="1"/>
  <c r="J247" s="1"/>
  <c r="J73" s="1"/>
  <c r="J248"/>
  <c r="BI246"/>
  <c r="BH246"/>
  <c r="BG246"/>
  <c r="BF246"/>
  <c r="T246"/>
  <c r="R246"/>
  <c r="P246"/>
  <c r="BK246"/>
  <c r="J246"/>
  <c r="BE246" s="1"/>
  <c r="BI245"/>
  <c r="BH245"/>
  <c r="BG245"/>
  <c r="BF245"/>
  <c r="T245"/>
  <c r="R245"/>
  <c r="P245"/>
  <c r="BK245"/>
  <c r="J245"/>
  <c r="BE245" s="1"/>
  <c r="BI244"/>
  <c r="BH244"/>
  <c r="BG244"/>
  <c r="BF244"/>
  <c r="T244"/>
  <c r="R244"/>
  <c r="P244"/>
  <c r="BK244"/>
  <c r="J244"/>
  <c r="BE244" s="1"/>
  <c r="BI243"/>
  <c r="BH243"/>
  <c r="BG243"/>
  <c r="BF243"/>
  <c r="T243"/>
  <c r="R243"/>
  <c r="P243"/>
  <c r="BK243"/>
  <c r="J243"/>
  <c r="BE243" s="1"/>
  <c r="BI242"/>
  <c r="BH242"/>
  <c r="BG242"/>
  <c r="BF242"/>
  <c r="T242"/>
  <c r="R242"/>
  <c r="P242"/>
  <c r="BK242"/>
  <c r="J242"/>
  <c r="BE242" s="1"/>
  <c r="BI241"/>
  <c r="BH241"/>
  <c r="BG241"/>
  <c r="BF241"/>
  <c r="T241"/>
  <c r="R241"/>
  <c r="P241"/>
  <c r="BK241"/>
  <c r="J241"/>
  <c r="BE241" s="1"/>
  <c r="BI240"/>
  <c r="BH240"/>
  <c r="BG240"/>
  <c r="BF240"/>
  <c r="T240"/>
  <c r="R240"/>
  <c r="P240"/>
  <c r="BK240"/>
  <c r="J240"/>
  <c r="BE240" s="1"/>
  <c r="BI239"/>
  <c r="BH239"/>
  <c r="BG239"/>
  <c r="BF239"/>
  <c r="T239"/>
  <c r="R239"/>
  <c r="P239"/>
  <c r="BK239"/>
  <c r="J239"/>
  <c r="BE239" s="1"/>
  <c r="BI238"/>
  <c r="BH238"/>
  <c r="BG238"/>
  <c r="BF238"/>
  <c r="T238"/>
  <c r="R238"/>
  <c r="P238"/>
  <c r="BK238"/>
  <c r="J238"/>
  <c r="BE238" s="1"/>
  <c r="BI237"/>
  <c r="BH237"/>
  <c r="BG237"/>
  <c r="BF237"/>
  <c r="T237"/>
  <c r="R237"/>
  <c r="P237"/>
  <c r="BK237"/>
  <c r="J237"/>
  <c r="BE237" s="1"/>
  <c r="BI236"/>
  <c r="BH236"/>
  <c r="BG236"/>
  <c r="BF236"/>
  <c r="T236"/>
  <c r="R236"/>
  <c r="P236"/>
  <c r="BK236"/>
  <c r="J236"/>
  <c r="BE236" s="1"/>
  <c r="BI235"/>
  <c r="BH235"/>
  <c r="BG235"/>
  <c r="BF235"/>
  <c r="T235"/>
  <c r="R235"/>
  <c r="P235"/>
  <c r="BK235"/>
  <c r="J235"/>
  <c r="BE235" s="1"/>
  <c r="BI234"/>
  <c r="BH234"/>
  <c r="BG234"/>
  <c r="BF234"/>
  <c r="T234"/>
  <c r="R234"/>
  <c r="P234"/>
  <c r="BK234"/>
  <c r="J234"/>
  <c r="BE234" s="1"/>
  <c r="BI233"/>
  <c r="BH233"/>
  <c r="BG233"/>
  <c r="BF233"/>
  <c r="T233"/>
  <c r="R233"/>
  <c r="P233"/>
  <c r="BK233"/>
  <c r="J233"/>
  <c r="BE233" s="1"/>
  <c r="BI232"/>
  <c r="BH232"/>
  <c r="BG232"/>
  <c r="BF232"/>
  <c r="T232"/>
  <c r="R232"/>
  <c r="P232"/>
  <c r="BK232"/>
  <c r="J232"/>
  <c r="BE232" s="1"/>
  <c r="BI231"/>
  <c r="BH231"/>
  <c r="BG231"/>
  <c r="BF231"/>
  <c r="T231"/>
  <c r="R231"/>
  <c r="P231"/>
  <c r="BK231"/>
  <c r="J231"/>
  <c r="BE231" s="1"/>
  <c r="BI230"/>
  <c r="BH230"/>
  <c r="BG230"/>
  <c r="BF230"/>
  <c r="T230"/>
  <c r="T229" s="1"/>
  <c r="R230"/>
  <c r="R229" s="1"/>
  <c r="P230"/>
  <c r="P229" s="1"/>
  <c r="BK230"/>
  <c r="BK229" s="1"/>
  <c r="J229" s="1"/>
  <c r="J72" s="1"/>
  <c r="J230"/>
  <c r="BE230" s="1"/>
  <c r="BI228"/>
  <c r="BH228"/>
  <c r="BG228"/>
  <c r="BF228"/>
  <c r="BE228"/>
  <c r="T228"/>
  <c r="R228"/>
  <c r="P228"/>
  <c r="BK228"/>
  <c r="J228"/>
  <c r="BI227"/>
  <c r="BH227"/>
  <c r="BG227"/>
  <c r="BF227"/>
  <c r="BE227"/>
  <c r="T227"/>
  <c r="R227"/>
  <c r="P227"/>
  <c r="BK227"/>
  <c r="J227"/>
  <c r="BI226"/>
  <c r="BH226"/>
  <c r="BG226"/>
  <c r="BF226"/>
  <c r="BE226"/>
  <c r="T226"/>
  <c r="R226"/>
  <c r="P226"/>
  <c r="BK226"/>
  <c r="J226"/>
  <c r="BI225"/>
  <c r="BH225"/>
  <c r="BG225"/>
  <c r="BF225"/>
  <c r="BE225"/>
  <c r="T225"/>
  <c r="R225"/>
  <c r="P225"/>
  <c r="BK225"/>
  <c r="J225"/>
  <c r="BI224"/>
  <c r="BH224"/>
  <c r="BG224"/>
  <c r="BF224"/>
  <c r="BE224"/>
  <c r="T224"/>
  <c r="R224"/>
  <c r="P224"/>
  <c r="BK224"/>
  <c r="J224"/>
  <c r="BI223"/>
  <c r="BH223"/>
  <c r="BG223"/>
  <c r="BF223"/>
  <c r="BE223"/>
  <c r="T223"/>
  <c r="R223"/>
  <c r="P223"/>
  <c r="BK223"/>
  <c r="J223"/>
  <c r="BI222"/>
  <c r="BH222"/>
  <c r="BG222"/>
  <c r="BF222"/>
  <c r="BE222"/>
  <c r="T222"/>
  <c r="R222"/>
  <c r="P222"/>
  <c r="BK222"/>
  <c r="J222"/>
  <c r="BI221"/>
  <c r="BH221"/>
  <c r="BG221"/>
  <c r="BF221"/>
  <c r="BE221"/>
  <c r="T221"/>
  <c r="R221"/>
  <c r="P221"/>
  <c r="BK221"/>
  <c r="J221"/>
  <c r="BI220"/>
  <c r="BH220"/>
  <c r="BG220"/>
  <c r="BF220"/>
  <c r="BE220"/>
  <c r="T220"/>
  <c r="R220"/>
  <c r="P220"/>
  <c r="BK220"/>
  <c r="J220"/>
  <c r="BI219"/>
  <c r="BH219"/>
  <c r="BG219"/>
  <c r="BF219"/>
  <c r="BE219"/>
  <c r="T219"/>
  <c r="R219"/>
  <c r="P219"/>
  <c r="BK219"/>
  <c r="J219"/>
  <c r="BI218"/>
  <c r="BH218"/>
  <c r="BG218"/>
  <c r="BF218"/>
  <c r="BE218"/>
  <c r="T218"/>
  <c r="R218"/>
  <c r="P218"/>
  <c r="BK218"/>
  <c r="J218"/>
  <c r="BI217"/>
  <c r="BH217"/>
  <c r="BG217"/>
  <c r="BF217"/>
  <c r="BE217"/>
  <c r="T217"/>
  <c r="R217"/>
  <c r="P217"/>
  <c r="BK217"/>
  <c r="J217"/>
  <c r="BI216"/>
  <c r="BH216"/>
  <c r="BG216"/>
  <c r="BF216"/>
  <c r="BE216"/>
  <c r="T216"/>
  <c r="R216"/>
  <c r="P216"/>
  <c r="BK216"/>
  <c r="J216"/>
  <c r="BI215"/>
  <c r="BH215"/>
  <c r="BG215"/>
  <c r="BF215"/>
  <c r="BE215"/>
  <c r="T215"/>
  <c r="T214" s="1"/>
  <c r="T213" s="1"/>
  <c r="R215"/>
  <c r="R214" s="1"/>
  <c r="R213" s="1"/>
  <c r="P215"/>
  <c r="P214" s="1"/>
  <c r="P213" s="1"/>
  <c r="BK215"/>
  <c r="BK214" s="1"/>
  <c r="J215"/>
  <c r="BI212"/>
  <c r="BH212"/>
  <c r="BG212"/>
  <c r="BF212"/>
  <c r="BE212"/>
  <c r="T212"/>
  <c r="R212"/>
  <c r="P212"/>
  <c r="BK212"/>
  <c r="J212"/>
  <c r="BI211"/>
  <c r="BH211"/>
  <c r="BG211"/>
  <c r="BF211"/>
  <c r="BE211"/>
  <c r="T211"/>
  <c r="R211"/>
  <c r="P211"/>
  <c r="BK211"/>
  <c r="J211"/>
  <c r="BI210"/>
  <c r="BH210"/>
  <c r="BG210"/>
  <c r="BF210"/>
  <c r="BE210"/>
  <c r="T210"/>
  <c r="R210"/>
  <c r="P210"/>
  <c r="BK210"/>
  <c r="J210"/>
  <c r="BI209"/>
  <c r="BH209"/>
  <c r="BG209"/>
  <c r="BF209"/>
  <c r="BE209"/>
  <c r="T209"/>
  <c r="R209"/>
  <c r="P209"/>
  <c r="BK209"/>
  <c r="J209"/>
  <c r="BI208"/>
  <c r="BH208"/>
  <c r="BG208"/>
  <c r="BF208"/>
  <c r="BE208"/>
  <c r="T208"/>
  <c r="R208"/>
  <c r="P208"/>
  <c r="BK208"/>
  <c r="J208"/>
  <c r="BI207"/>
  <c r="BH207"/>
  <c r="BG207"/>
  <c r="BF207"/>
  <c r="BE207"/>
  <c r="T207"/>
  <c r="R207"/>
  <c r="P207"/>
  <c r="BK207"/>
  <c r="J207"/>
  <c r="BI206"/>
  <c r="BH206"/>
  <c r="BG206"/>
  <c r="BF206"/>
  <c r="BE206"/>
  <c r="T206"/>
  <c r="R206"/>
  <c r="P206"/>
  <c r="BK206"/>
  <c r="J206"/>
  <c r="BI205"/>
  <c r="BH205"/>
  <c r="BG205"/>
  <c r="BF205"/>
  <c r="BE205"/>
  <c r="T205"/>
  <c r="R205"/>
  <c r="P205"/>
  <c r="BK205"/>
  <c r="J205"/>
  <c r="BI204"/>
  <c r="BH204"/>
  <c r="BG204"/>
  <c r="BF204"/>
  <c r="BE204"/>
  <c r="T204"/>
  <c r="R204"/>
  <c r="P204"/>
  <c r="BK204"/>
  <c r="J204"/>
  <c r="BI203"/>
  <c r="BH203"/>
  <c r="BG203"/>
  <c r="BF203"/>
  <c r="BE203"/>
  <c r="T203"/>
  <c r="R203"/>
  <c r="P203"/>
  <c r="BK203"/>
  <c r="J203"/>
  <c r="BI202"/>
  <c r="BH202"/>
  <c r="BG202"/>
  <c r="BF202"/>
  <c r="BE202"/>
  <c r="T202"/>
  <c r="R202"/>
  <c r="P202"/>
  <c r="BK202"/>
  <c r="J202"/>
  <c r="BI201"/>
  <c r="BH201"/>
  <c r="BG201"/>
  <c r="BF201"/>
  <c r="BE201"/>
  <c r="T201"/>
  <c r="T200" s="1"/>
  <c r="R201"/>
  <c r="R200" s="1"/>
  <c r="P201"/>
  <c r="P200" s="1"/>
  <c r="BK201"/>
  <c r="BK200" s="1"/>
  <c r="J200" s="1"/>
  <c r="J69" s="1"/>
  <c r="J201"/>
  <c r="BI199"/>
  <c r="BH199"/>
  <c r="BG199"/>
  <c r="BF199"/>
  <c r="T199"/>
  <c r="R199"/>
  <c r="P199"/>
  <c r="BK199"/>
  <c r="J199"/>
  <c r="BE199" s="1"/>
  <c r="BI198"/>
  <c r="BH198"/>
  <c r="BG198"/>
  <c r="BF198"/>
  <c r="T198"/>
  <c r="R198"/>
  <c r="P198"/>
  <c r="BK198"/>
  <c r="J198"/>
  <c r="BE198" s="1"/>
  <c r="BI197"/>
  <c r="BH197"/>
  <c r="BG197"/>
  <c r="BF197"/>
  <c r="T197"/>
  <c r="R197"/>
  <c r="P197"/>
  <c r="BK197"/>
  <c r="J197"/>
  <c r="BE197" s="1"/>
  <c r="BI196"/>
  <c r="BH196"/>
  <c r="BG196"/>
  <c r="BF196"/>
  <c r="T196"/>
  <c r="R196"/>
  <c r="P196"/>
  <c r="BK196"/>
  <c r="J196"/>
  <c r="BE196" s="1"/>
  <c r="BI195"/>
  <c r="BH195"/>
  <c r="BG195"/>
  <c r="BF195"/>
  <c r="T195"/>
  <c r="R195"/>
  <c r="P195"/>
  <c r="BK195"/>
  <c r="J195"/>
  <c r="BE195" s="1"/>
  <c r="BI194"/>
  <c r="BH194"/>
  <c r="BG194"/>
  <c r="BF194"/>
  <c r="T194"/>
  <c r="R194"/>
  <c r="P194"/>
  <c r="BK194"/>
  <c r="J194"/>
  <c r="BE194" s="1"/>
  <c r="BI193"/>
  <c r="BH193"/>
  <c r="BG193"/>
  <c r="BF193"/>
  <c r="T193"/>
  <c r="R193"/>
  <c r="P193"/>
  <c r="BK193"/>
  <c r="J193"/>
  <c r="BE193" s="1"/>
  <c r="BI192"/>
  <c r="BH192"/>
  <c r="BG192"/>
  <c r="BF192"/>
  <c r="T192"/>
  <c r="R192"/>
  <c r="P192"/>
  <c r="BK192"/>
  <c r="J192"/>
  <c r="BE192" s="1"/>
  <c r="BI191"/>
  <c r="BH191"/>
  <c r="BG191"/>
  <c r="BF191"/>
  <c r="T191"/>
  <c r="R191"/>
  <c r="P191"/>
  <c r="BK191"/>
  <c r="J191"/>
  <c r="BE191" s="1"/>
  <c r="BI190"/>
  <c r="BH190"/>
  <c r="BG190"/>
  <c r="BF190"/>
  <c r="T190"/>
  <c r="R190"/>
  <c r="P190"/>
  <c r="BK190"/>
  <c r="J190"/>
  <c r="BE190" s="1"/>
  <c r="BI189"/>
  <c r="BH189"/>
  <c r="BG189"/>
  <c r="BF189"/>
  <c r="T189"/>
  <c r="R189"/>
  <c r="P189"/>
  <c r="BK189"/>
  <c r="J189"/>
  <c r="BE189" s="1"/>
  <c r="BI188"/>
  <c r="BH188"/>
  <c r="BG188"/>
  <c r="BF188"/>
  <c r="T188"/>
  <c r="R188"/>
  <c r="P188"/>
  <c r="BK188"/>
  <c r="J188"/>
  <c r="BE188" s="1"/>
  <c r="BI187"/>
  <c r="BH187"/>
  <c r="BG187"/>
  <c r="BF187"/>
  <c r="T187"/>
  <c r="R187"/>
  <c r="P187"/>
  <c r="BK187"/>
  <c r="J187"/>
  <c r="BE187" s="1"/>
  <c r="BI186"/>
  <c r="BH186"/>
  <c r="BG186"/>
  <c r="BF186"/>
  <c r="T186"/>
  <c r="R186"/>
  <c r="P186"/>
  <c r="BK186"/>
  <c r="J186"/>
  <c r="BE186" s="1"/>
  <c r="BI185"/>
  <c r="BH185"/>
  <c r="BG185"/>
  <c r="BF185"/>
  <c r="T185"/>
  <c r="R185"/>
  <c r="P185"/>
  <c r="BK185"/>
  <c r="J185"/>
  <c r="BE185" s="1"/>
  <c r="BI184"/>
  <c r="BH184"/>
  <c r="BG184"/>
  <c r="BF184"/>
  <c r="T184"/>
  <c r="R184"/>
  <c r="P184"/>
  <c r="BK184"/>
  <c r="J184"/>
  <c r="BE184" s="1"/>
  <c r="BI183"/>
  <c r="BH183"/>
  <c r="BG183"/>
  <c r="BF183"/>
  <c r="T183"/>
  <c r="R183"/>
  <c r="P183"/>
  <c r="BK183"/>
  <c r="J183"/>
  <c r="BE183" s="1"/>
  <c r="BI182"/>
  <c r="BH182"/>
  <c r="BG182"/>
  <c r="BF182"/>
  <c r="T182"/>
  <c r="R182"/>
  <c r="P182"/>
  <c r="BK182"/>
  <c r="J182"/>
  <c r="BE182" s="1"/>
  <c r="BI181"/>
  <c r="BH181"/>
  <c r="BG181"/>
  <c r="BF181"/>
  <c r="T181"/>
  <c r="R181"/>
  <c r="P181"/>
  <c r="BK181"/>
  <c r="J181"/>
  <c r="BE181" s="1"/>
  <c r="BI180"/>
  <c r="BH180"/>
  <c r="BG180"/>
  <c r="BF180"/>
  <c r="T180"/>
  <c r="T179" s="1"/>
  <c r="R180"/>
  <c r="R179" s="1"/>
  <c r="P180"/>
  <c r="P179" s="1"/>
  <c r="BK180"/>
  <c r="BK179" s="1"/>
  <c r="J179" s="1"/>
  <c r="J68" s="1"/>
  <c r="J180"/>
  <c r="BE180" s="1"/>
  <c r="BI178"/>
  <c r="BH178"/>
  <c r="BG178"/>
  <c r="BF178"/>
  <c r="BE178"/>
  <c r="T178"/>
  <c r="R178"/>
  <c r="P178"/>
  <c r="BK178"/>
  <c r="J178"/>
  <c r="BI177"/>
  <c r="BH177"/>
  <c r="BG177"/>
  <c r="BF177"/>
  <c r="BE177"/>
  <c r="T177"/>
  <c r="R177"/>
  <c r="P177"/>
  <c r="BK177"/>
  <c r="J177"/>
  <c r="BI176"/>
  <c r="BH176"/>
  <c r="BG176"/>
  <c r="BF176"/>
  <c r="BE176"/>
  <c r="T176"/>
  <c r="R176"/>
  <c r="P176"/>
  <c r="BK176"/>
  <c r="J176"/>
  <c r="BI175"/>
  <c r="BH175"/>
  <c r="BG175"/>
  <c r="BF175"/>
  <c r="BE175"/>
  <c r="T175"/>
  <c r="R175"/>
  <c r="P175"/>
  <c r="BK175"/>
  <c r="J175"/>
  <c r="BI174"/>
  <c r="BH174"/>
  <c r="BG174"/>
  <c r="BF174"/>
  <c r="BE174"/>
  <c r="T174"/>
  <c r="R174"/>
  <c r="P174"/>
  <c r="BK174"/>
  <c r="J174"/>
  <c r="BI173"/>
  <c r="BH173"/>
  <c r="BG173"/>
  <c r="BF173"/>
  <c r="BE173"/>
  <c r="T173"/>
  <c r="R173"/>
  <c r="P173"/>
  <c r="BK173"/>
  <c r="J173"/>
  <c r="BI172"/>
  <c r="BH172"/>
  <c r="BG172"/>
  <c r="BF172"/>
  <c r="BE172"/>
  <c r="T172"/>
  <c r="R172"/>
  <c r="P172"/>
  <c r="BK172"/>
  <c r="J172"/>
  <c r="BI171"/>
  <c r="BH171"/>
  <c r="BG171"/>
  <c r="BF171"/>
  <c r="BE171"/>
  <c r="T171"/>
  <c r="R171"/>
  <c r="P171"/>
  <c r="BK171"/>
  <c r="J171"/>
  <c r="BI170"/>
  <c r="BH170"/>
  <c r="BG170"/>
  <c r="BF170"/>
  <c r="BE170"/>
  <c r="T170"/>
  <c r="R170"/>
  <c r="P170"/>
  <c r="BK170"/>
  <c r="J170"/>
  <c r="BI169"/>
  <c r="BH169"/>
  <c r="BG169"/>
  <c r="BF169"/>
  <c r="BE169"/>
  <c r="T169"/>
  <c r="R169"/>
  <c r="P169"/>
  <c r="BK169"/>
  <c r="J169"/>
  <c r="BI168"/>
  <c r="BH168"/>
  <c r="BG168"/>
  <c r="BF168"/>
  <c r="BE168"/>
  <c r="T168"/>
  <c r="R168"/>
  <c r="P168"/>
  <c r="BK168"/>
  <c r="J168"/>
  <c r="BI167"/>
  <c r="BH167"/>
  <c r="BG167"/>
  <c r="BF167"/>
  <c r="BE167"/>
  <c r="T167"/>
  <c r="R167"/>
  <c r="P167"/>
  <c r="BK167"/>
  <c r="J167"/>
  <c r="BI166"/>
  <c r="BH166"/>
  <c r="BG166"/>
  <c r="BF166"/>
  <c r="BE166"/>
  <c r="T166"/>
  <c r="R166"/>
  <c r="P166"/>
  <c r="BK166"/>
  <c r="J166"/>
  <c r="BI165"/>
  <c r="BH165"/>
  <c r="BG165"/>
  <c r="BF165"/>
  <c r="BE165"/>
  <c r="T165"/>
  <c r="T164" s="1"/>
  <c r="T163" s="1"/>
  <c r="R165"/>
  <c r="R164" s="1"/>
  <c r="R163" s="1"/>
  <c r="P165"/>
  <c r="P164" s="1"/>
  <c r="P163" s="1"/>
  <c r="BK165"/>
  <c r="BK164" s="1"/>
  <c r="J165"/>
  <c r="BI162"/>
  <c r="BH162"/>
  <c r="BG162"/>
  <c r="BF162"/>
  <c r="BE162"/>
  <c r="T162"/>
  <c r="R162"/>
  <c r="P162"/>
  <c r="BK162"/>
  <c r="J162"/>
  <c r="BI161"/>
  <c r="BH161"/>
  <c r="BG161"/>
  <c r="BF161"/>
  <c r="BE161"/>
  <c r="T161"/>
  <c r="R161"/>
  <c r="P161"/>
  <c r="BK161"/>
  <c r="J161"/>
  <c r="BI160"/>
  <c r="BH160"/>
  <c r="BG160"/>
  <c r="BF160"/>
  <c r="BE160"/>
  <c r="T160"/>
  <c r="R160"/>
  <c r="P160"/>
  <c r="BK160"/>
  <c r="J160"/>
  <c r="BI159"/>
  <c r="BH159"/>
  <c r="BG159"/>
  <c r="BF159"/>
  <c r="BE159"/>
  <c r="T159"/>
  <c r="R159"/>
  <c r="P159"/>
  <c r="BK159"/>
  <c r="J159"/>
  <c r="BI158"/>
  <c r="BH158"/>
  <c r="BG158"/>
  <c r="BF158"/>
  <c r="BE158"/>
  <c r="T158"/>
  <c r="R158"/>
  <c r="P158"/>
  <c r="BK158"/>
  <c r="J158"/>
  <c r="BI157"/>
  <c r="BH157"/>
  <c r="BG157"/>
  <c r="BF157"/>
  <c r="BE157"/>
  <c r="T157"/>
  <c r="R157"/>
  <c r="P157"/>
  <c r="BK157"/>
  <c r="J157"/>
  <c r="BI156"/>
  <c r="BH156"/>
  <c r="BG156"/>
  <c r="BF156"/>
  <c r="BE156"/>
  <c r="T156"/>
  <c r="R156"/>
  <c r="P156"/>
  <c r="BK156"/>
  <c r="J156"/>
  <c r="BI155"/>
  <c r="BH155"/>
  <c r="BG155"/>
  <c r="BF155"/>
  <c r="BE155"/>
  <c r="T155"/>
  <c r="R155"/>
  <c r="P155"/>
  <c r="BK155"/>
  <c r="J155"/>
  <c r="BI154"/>
  <c r="BH154"/>
  <c r="BG154"/>
  <c r="BF154"/>
  <c r="BE154"/>
  <c r="T154"/>
  <c r="R154"/>
  <c r="P154"/>
  <c r="BK154"/>
  <c r="J154"/>
  <c r="BI153"/>
  <c r="BH153"/>
  <c r="BG153"/>
  <c r="BF153"/>
  <c r="BE153"/>
  <c r="T153"/>
  <c r="R153"/>
  <c r="P153"/>
  <c r="BK153"/>
  <c r="J153"/>
  <c r="BI152"/>
  <c r="BH152"/>
  <c r="BG152"/>
  <c r="BF152"/>
  <c r="BE152"/>
  <c r="T152"/>
  <c r="R152"/>
  <c r="P152"/>
  <c r="BK152"/>
  <c r="J152"/>
  <c r="BI151"/>
  <c r="BH151"/>
  <c r="BG151"/>
  <c r="BF151"/>
  <c r="BE151"/>
  <c r="T151"/>
  <c r="T150" s="1"/>
  <c r="R151"/>
  <c r="R150" s="1"/>
  <c r="P151"/>
  <c r="P150" s="1"/>
  <c r="BK151"/>
  <c r="BK150" s="1"/>
  <c r="J150" s="1"/>
  <c r="J65" s="1"/>
  <c r="J151"/>
  <c r="BI149"/>
  <c r="BH149"/>
  <c r="BG149"/>
  <c r="BF149"/>
  <c r="T149"/>
  <c r="R149"/>
  <c r="P149"/>
  <c r="BK149"/>
  <c r="J149"/>
  <c r="BE149" s="1"/>
  <c r="BI148"/>
  <c r="BH148"/>
  <c r="BG148"/>
  <c r="BF148"/>
  <c r="T148"/>
  <c r="R148"/>
  <c r="P148"/>
  <c r="BK148"/>
  <c r="J148"/>
  <c r="BE148" s="1"/>
  <c r="BI147"/>
  <c r="BH147"/>
  <c r="BG147"/>
  <c r="BF147"/>
  <c r="T147"/>
  <c r="R147"/>
  <c r="P147"/>
  <c r="BK147"/>
  <c r="J147"/>
  <c r="BE147" s="1"/>
  <c r="BI146"/>
  <c r="BH146"/>
  <c r="BG146"/>
  <c r="BF146"/>
  <c r="T146"/>
  <c r="R146"/>
  <c r="P146"/>
  <c r="BK146"/>
  <c r="J146"/>
  <c r="BE146" s="1"/>
  <c r="BI145"/>
  <c r="BH145"/>
  <c r="BG145"/>
  <c r="BF145"/>
  <c r="T145"/>
  <c r="R145"/>
  <c r="P145"/>
  <c r="BK145"/>
  <c r="J145"/>
  <c r="BE145" s="1"/>
  <c r="BI144"/>
  <c r="BH144"/>
  <c r="BG144"/>
  <c r="BF144"/>
  <c r="T144"/>
  <c r="R144"/>
  <c r="P144"/>
  <c r="BK144"/>
  <c r="J144"/>
  <c r="BE144" s="1"/>
  <c r="BI143"/>
  <c r="BH143"/>
  <c r="BG143"/>
  <c r="BF143"/>
  <c r="T143"/>
  <c r="R143"/>
  <c r="P143"/>
  <c r="BK143"/>
  <c r="J143"/>
  <c r="BE143" s="1"/>
  <c r="BI142"/>
  <c r="BH142"/>
  <c r="BG142"/>
  <c r="BF142"/>
  <c r="T142"/>
  <c r="R142"/>
  <c r="P142"/>
  <c r="BK142"/>
  <c r="J142"/>
  <c r="BE142" s="1"/>
  <c r="BI141"/>
  <c r="BH141"/>
  <c r="BG141"/>
  <c r="BF141"/>
  <c r="T141"/>
  <c r="R141"/>
  <c r="P141"/>
  <c r="BK141"/>
  <c r="J141"/>
  <c r="BE141" s="1"/>
  <c r="BI140"/>
  <c r="BH140"/>
  <c r="BG140"/>
  <c r="BF140"/>
  <c r="T140"/>
  <c r="R140"/>
  <c r="P140"/>
  <c r="BK140"/>
  <c r="J140"/>
  <c r="BE140" s="1"/>
  <c r="BI139"/>
  <c r="BH139"/>
  <c r="BG139"/>
  <c r="BF139"/>
  <c r="T139"/>
  <c r="R139"/>
  <c r="P139"/>
  <c r="BK139"/>
  <c r="J139"/>
  <c r="BE139" s="1"/>
  <c r="BI138"/>
  <c r="BH138"/>
  <c r="BG138"/>
  <c r="BF138"/>
  <c r="T138"/>
  <c r="R138"/>
  <c r="P138"/>
  <c r="BK138"/>
  <c r="J138"/>
  <c r="BE138" s="1"/>
  <c r="BI137"/>
  <c r="BH137"/>
  <c r="BG137"/>
  <c r="BF137"/>
  <c r="T137"/>
  <c r="R137"/>
  <c r="P137"/>
  <c r="BK137"/>
  <c r="J137"/>
  <c r="BE137" s="1"/>
  <c r="BI136"/>
  <c r="BH136"/>
  <c r="BG136"/>
  <c r="BF136"/>
  <c r="T136"/>
  <c r="R136"/>
  <c r="P136"/>
  <c r="BK136"/>
  <c r="J136"/>
  <c r="BE136" s="1"/>
  <c r="BI135"/>
  <c r="BH135"/>
  <c r="BG135"/>
  <c r="BF135"/>
  <c r="T135"/>
  <c r="R135"/>
  <c r="P135"/>
  <c r="BK135"/>
  <c r="J135"/>
  <c r="BE135" s="1"/>
  <c r="BI134"/>
  <c r="BH134"/>
  <c r="BG134"/>
  <c r="BF134"/>
  <c r="T134"/>
  <c r="R134"/>
  <c r="P134"/>
  <c r="BK134"/>
  <c r="J134"/>
  <c r="BE134" s="1"/>
  <c r="BI133"/>
  <c r="BH133"/>
  <c r="BG133"/>
  <c r="BF133"/>
  <c r="T133"/>
  <c r="R133"/>
  <c r="P133"/>
  <c r="BK133"/>
  <c r="J133"/>
  <c r="BE133" s="1"/>
  <c r="BI132"/>
  <c r="BH132"/>
  <c r="BG132"/>
  <c r="BF132"/>
  <c r="T132"/>
  <c r="R132"/>
  <c r="P132"/>
  <c r="BK132"/>
  <c r="J132"/>
  <c r="BE132" s="1"/>
  <c r="BI131"/>
  <c r="BH131"/>
  <c r="BG131"/>
  <c r="BF131"/>
  <c r="T131"/>
  <c r="R131"/>
  <c r="P131"/>
  <c r="BK131"/>
  <c r="J131"/>
  <c r="BE131" s="1"/>
  <c r="BI130"/>
  <c r="BH130"/>
  <c r="BG130"/>
  <c r="BF130"/>
  <c r="T130"/>
  <c r="T129" s="1"/>
  <c r="R130"/>
  <c r="R129" s="1"/>
  <c r="P130"/>
  <c r="P129" s="1"/>
  <c r="BK130"/>
  <c r="BK129" s="1"/>
  <c r="J129" s="1"/>
  <c r="J64" s="1"/>
  <c r="J130"/>
  <c r="BE130" s="1"/>
  <c r="BI128"/>
  <c r="BH128"/>
  <c r="BG128"/>
  <c r="BF128"/>
  <c r="BE128"/>
  <c r="T128"/>
  <c r="R128"/>
  <c r="P128"/>
  <c r="BK128"/>
  <c r="J128"/>
  <c r="BI127"/>
  <c r="BH127"/>
  <c r="BG127"/>
  <c r="BF127"/>
  <c r="BE127"/>
  <c r="T127"/>
  <c r="R127"/>
  <c r="P127"/>
  <c r="BK127"/>
  <c r="J127"/>
  <c r="BI126"/>
  <c r="BH126"/>
  <c r="BG126"/>
  <c r="BF126"/>
  <c r="BE126"/>
  <c r="T126"/>
  <c r="R126"/>
  <c r="P126"/>
  <c r="BK126"/>
  <c r="J126"/>
  <c r="BI125"/>
  <c r="BH125"/>
  <c r="BG125"/>
  <c r="BF125"/>
  <c r="BE125"/>
  <c r="T125"/>
  <c r="R125"/>
  <c r="P125"/>
  <c r="BK125"/>
  <c r="J125"/>
  <c r="BI124"/>
  <c r="BH124"/>
  <c r="BG124"/>
  <c r="BF124"/>
  <c r="BE124"/>
  <c r="T124"/>
  <c r="R124"/>
  <c r="P124"/>
  <c r="BK124"/>
  <c r="J124"/>
  <c r="BI123"/>
  <c r="BH123"/>
  <c r="BG123"/>
  <c r="BF123"/>
  <c r="BE123"/>
  <c r="T123"/>
  <c r="R123"/>
  <c r="P123"/>
  <c r="BK123"/>
  <c r="J123"/>
  <c r="BI122"/>
  <c r="BH122"/>
  <c r="BG122"/>
  <c r="BF122"/>
  <c r="BE122"/>
  <c r="T122"/>
  <c r="R122"/>
  <c r="P122"/>
  <c r="BK122"/>
  <c r="J122"/>
  <c r="BI121"/>
  <c r="BH121"/>
  <c r="BG121"/>
  <c r="BF121"/>
  <c r="BE121"/>
  <c r="T121"/>
  <c r="R121"/>
  <c r="P121"/>
  <c r="BK121"/>
  <c r="J121"/>
  <c r="BI120"/>
  <c r="BH120"/>
  <c r="BG120"/>
  <c r="BF120"/>
  <c r="BE120"/>
  <c r="T120"/>
  <c r="R120"/>
  <c r="P120"/>
  <c r="BK120"/>
  <c r="J120"/>
  <c r="BI119"/>
  <c r="BH119"/>
  <c r="BG119"/>
  <c r="BF119"/>
  <c r="BE119"/>
  <c r="T119"/>
  <c r="R119"/>
  <c r="P119"/>
  <c r="BK119"/>
  <c r="J119"/>
  <c r="BI118"/>
  <c r="BH118"/>
  <c r="BG118"/>
  <c r="BF118"/>
  <c r="BE118"/>
  <c r="T118"/>
  <c r="R118"/>
  <c r="P118"/>
  <c r="BK118"/>
  <c r="J118"/>
  <c r="BI117"/>
  <c r="BH117"/>
  <c r="BG117"/>
  <c r="BF117"/>
  <c r="BE117"/>
  <c r="T117"/>
  <c r="R117"/>
  <c r="P117"/>
  <c r="BK117"/>
  <c r="J117"/>
  <c r="BI116"/>
  <c r="BH116"/>
  <c r="BG116"/>
  <c r="BF116"/>
  <c r="BE116"/>
  <c r="T116"/>
  <c r="R116"/>
  <c r="P116"/>
  <c r="BK116"/>
  <c r="J116"/>
  <c r="BI115"/>
  <c r="BH115"/>
  <c r="BG115"/>
  <c r="BF115"/>
  <c r="BE115"/>
  <c r="T115"/>
  <c r="R115"/>
  <c r="P115"/>
  <c r="BK115"/>
  <c r="J115"/>
  <c r="BI114"/>
  <c r="BH114"/>
  <c r="BG114"/>
  <c r="BF114"/>
  <c r="BE114"/>
  <c r="T114"/>
  <c r="R114"/>
  <c r="P114"/>
  <c r="BK114"/>
  <c r="J114"/>
  <c r="BI113"/>
  <c r="BH113"/>
  <c r="BG113"/>
  <c r="BF113"/>
  <c r="BE113"/>
  <c r="T113"/>
  <c r="R113"/>
  <c r="P113"/>
  <c r="BK113"/>
  <c r="J113"/>
  <c r="BI112"/>
  <c r="BH112"/>
  <c r="BG112"/>
  <c r="BF112"/>
  <c r="BE112"/>
  <c r="T112"/>
  <c r="R112"/>
  <c r="P112"/>
  <c r="BK112"/>
  <c r="J112"/>
  <c r="BI111"/>
  <c r="F36" s="1"/>
  <c r="BD99" i="1" s="1"/>
  <c r="BH111" i="38"/>
  <c r="F35" s="1"/>
  <c r="BC99" i="1" s="1"/>
  <c r="BG111" i="38"/>
  <c r="F34" s="1"/>
  <c r="BB99" i="1" s="1"/>
  <c r="BF111" i="38"/>
  <c r="J33" s="1"/>
  <c r="AW99" i="1" s="1"/>
  <c r="BE111" i="38"/>
  <c r="F32" s="1"/>
  <c r="AZ99" i="1" s="1"/>
  <c r="T111" i="38"/>
  <c r="T110" s="1"/>
  <c r="T109" s="1"/>
  <c r="T108" s="1"/>
  <c r="T107" s="1"/>
  <c r="R111"/>
  <c r="R110" s="1"/>
  <c r="R109" s="1"/>
  <c r="R108" s="1"/>
  <c r="R107" s="1"/>
  <c r="P111"/>
  <c r="P110" s="1"/>
  <c r="P109" s="1"/>
  <c r="P108" s="1"/>
  <c r="P107" s="1"/>
  <c r="AU99" i="1" s="1"/>
  <c r="BK111" i="38"/>
  <c r="BK110" s="1"/>
  <c r="J111"/>
  <c r="J103"/>
  <c r="F103"/>
  <c r="J101"/>
  <c r="F101"/>
  <c r="E99"/>
  <c r="F56"/>
  <c r="J55"/>
  <c r="F55"/>
  <c r="F53"/>
  <c r="E51"/>
  <c r="J20"/>
  <c r="E20"/>
  <c r="F104" s="1"/>
  <c r="J19"/>
  <c r="J14"/>
  <c r="J53" s="1"/>
  <c r="E7"/>
  <c r="E47" s="1"/>
  <c r="AY98" i="1"/>
  <c r="AX98"/>
  <c r="BI594" i="37"/>
  <c r="BH594"/>
  <c r="BG594"/>
  <c r="BF594"/>
  <c r="T594"/>
  <c r="R594"/>
  <c r="P594"/>
  <c r="BK594"/>
  <c r="J594"/>
  <c r="BE594" s="1"/>
  <c r="BI593"/>
  <c r="BH593"/>
  <c r="BG593"/>
  <c r="BF593"/>
  <c r="BE593"/>
  <c r="T593"/>
  <c r="R593"/>
  <c r="P593"/>
  <c r="BK593"/>
  <c r="J593"/>
  <c r="BI592"/>
  <c r="BH592"/>
  <c r="BG592"/>
  <c r="BF592"/>
  <c r="BE592"/>
  <c r="T592"/>
  <c r="T591" s="1"/>
  <c r="R592"/>
  <c r="R591" s="1"/>
  <c r="P592"/>
  <c r="P591" s="1"/>
  <c r="BK592"/>
  <c r="BK591" s="1"/>
  <c r="J591" s="1"/>
  <c r="J120" s="1"/>
  <c r="J592"/>
  <c r="BI590"/>
  <c r="BH590"/>
  <c r="BG590"/>
  <c r="BF590"/>
  <c r="T590"/>
  <c r="R590"/>
  <c r="P590"/>
  <c r="BK590"/>
  <c r="J590"/>
  <c r="BE590" s="1"/>
  <c r="BI589"/>
  <c r="BH589"/>
  <c r="BG589"/>
  <c r="BF589"/>
  <c r="BE589"/>
  <c r="T589"/>
  <c r="R589"/>
  <c r="P589"/>
  <c r="BK589"/>
  <c r="J589"/>
  <c r="BI588"/>
  <c r="BH588"/>
  <c r="BG588"/>
  <c r="BF588"/>
  <c r="BE588"/>
  <c r="T588"/>
  <c r="R588"/>
  <c r="P588"/>
  <c r="BK588"/>
  <c r="J588"/>
  <c r="BI587"/>
  <c r="BH587"/>
  <c r="BG587"/>
  <c r="BF587"/>
  <c r="BE587"/>
  <c r="T587"/>
  <c r="R587"/>
  <c r="P587"/>
  <c r="BK587"/>
  <c r="J587"/>
  <c r="BI586"/>
  <c r="BH586"/>
  <c r="BG586"/>
  <c r="BF586"/>
  <c r="BE586"/>
  <c r="T586"/>
  <c r="R586"/>
  <c r="P586"/>
  <c r="BK586"/>
  <c r="J586"/>
  <c r="BI585"/>
  <c r="BH585"/>
  <c r="BG585"/>
  <c r="BF585"/>
  <c r="BE585"/>
  <c r="T585"/>
  <c r="R585"/>
  <c r="P585"/>
  <c r="BK585"/>
  <c r="J585"/>
  <c r="BI584"/>
  <c r="BH584"/>
  <c r="BG584"/>
  <c r="BF584"/>
  <c r="BE584"/>
  <c r="T584"/>
  <c r="T583" s="1"/>
  <c r="R584"/>
  <c r="R583" s="1"/>
  <c r="P584"/>
  <c r="P583" s="1"/>
  <c r="BK584"/>
  <c r="BK583" s="1"/>
  <c r="J583" s="1"/>
  <c r="J119" s="1"/>
  <c r="J584"/>
  <c r="BI582"/>
  <c r="BH582"/>
  <c r="BG582"/>
  <c r="BF582"/>
  <c r="T582"/>
  <c r="R582"/>
  <c r="P582"/>
  <c r="BK582"/>
  <c r="J582"/>
  <c r="BE582" s="1"/>
  <c r="BI581"/>
  <c r="BH581"/>
  <c r="BG581"/>
  <c r="BF581"/>
  <c r="T581"/>
  <c r="R581"/>
  <c r="P581"/>
  <c r="BK581"/>
  <c r="J581"/>
  <c r="BE581" s="1"/>
  <c r="BI579"/>
  <c r="BH579"/>
  <c r="BG579"/>
  <c r="BF579"/>
  <c r="T579"/>
  <c r="T578" s="1"/>
  <c r="R579"/>
  <c r="R578" s="1"/>
  <c r="P579"/>
  <c r="P578" s="1"/>
  <c r="BK579"/>
  <c r="BK578" s="1"/>
  <c r="J578" s="1"/>
  <c r="J118" s="1"/>
  <c r="J579"/>
  <c r="BE579" s="1"/>
  <c r="BI577"/>
  <c r="BH577"/>
  <c r="BG577"/>
  <c r="BF577"/>
  <c r="BE577"/>
  <c r="T577"/>
  <c r="R577"/>
  <c r="P577"/>
  <c r="BK577"/>
  <c r="J577"/>
  <c r="BI576"/>
  <c r="BH576"/>
  <c r="BG576"/>
  <c r="BF576"/>
  <c r="BE576"/>
  <c r="T576"/>
  <c r="R576"/>
  <c r="P576"/>
  <c r="BK576"/>
  <c r="J576"/>
  <c r="BI575"/>
  <c r="BH575"/>
  <c r="BG575"/>
  <c r="BF575"/>
  <c r="BE575"/>
  <c r="T575"/>
  <c r="R575"/>
  <c r="P575"/>
  <c r="BK575"/>
  <c r="J575"/>
  <c r="BI574"/>
  <c r="BH574"/>
  <c r="BG574"/>
  <c r="BF574"/>
  <c r="BE574"/>
  <c r="T574"/>
  <c r="R574"/>
  <c r="P574"/>
  <c r="BK574"/>
  <c r="J574"/>
  <c r="BI573"/>
  <c r="BH573"/>
  <c r="BG573"/>
  <c r="BF573"/>
  <c r="BE573"/>
  <c r="T573"/>
  <c r="R573"/>
  <c r="P573"/>
  <c r="BK573"/>
  <c r="J573"/>
  <c r="BI572"/>
  <c r="BH572"/>
  <c r="BG572"/>
  <c r="BF572"/>
  <c r="BE572"/>
  <c r="T572"/>
  <c r="R572"/>
  <c r="P572"/>
  <c r="BK572"/>
  <c r="J572"/>
  <c r="BI571"/>
  <c r="BH571"/>
  <c r="BG571"/>
  <c r="BF571"/>
  <c r="BE571"/>
  <c r="T571"/>
  <c r="R571"/>
  <c r="P571"/>
  <c r="BK571"/>
  <c r="J571"/>
  <c r="BI570"/>
  <c r="BH570"/>
  <c r="BG570"/>
  <c r="BF570"/>
  <c r="BE570"/>
  <c r="T570"/>
  <c r="R570"/>
  <c r="P570"/>
  <c r="BK570"/>
  <c r="J570"/>
  <c r="BI569"/>
  <c r="BH569"/>
  <c r="BG569"/>
  <c r="BF569"/>
  <c r="BE569"/>
  <c r="T569"/>
  <c r="R569"/>
  <c r="P569"/>
  <c r="BK569"/>
  <c r="J569"/>
  <c r="BI568"/>
  <c r="BH568"/>
  <c r="BG568"/>
  <c r="BF568"/>
  <c r="BE568"/>
  <c r="T568"/>
  <c r="R568"/>
  <c r="P568"/>
  <c r="BK568"/>
  <c r="J568"/>
  <c r="BI567"/>
  <c r="BH567"/>
  <c r="BG567"/>
  <c r="BF567"/>
  <c r="BE567"/>
  <c r="T567"/>
  <c r="R567"/>
  <c r="P567"/>
  <c r="BK567"/>
  <c r="J567"/>
  <c r="BI566"/>
  <c r="BH566"/>
  <c r="BG566"/>
  <c r="BF566"/>
  <c r="BE566"/>
  <c r="T566"/>
  <c r="R566"/>
  <c r="P566"/>
  <c r="BK566"/>
  <c r="J566"/>
  <c r="BI565"/>
  <c r="BH565"/>
  <c r="BG565"/>
  <c r="BF565"/>
  <c r="BE565"/>
  <c r="T565"/>
  <c r="R565"/>
  <c r="P565"/>
  <c r="BK565"/>
  <c r="J565"/>
  <c r="BI564"/>
  <c r="BH564"/>
  <c r="BG564"/>
  <c r="BF564"/>
  <c r="BE564"/>
  <c r="T564"/>
  <c r="T563" s="1"/>
  <c r="R564"/>
  <c r="R563" s="1"/>
  <c r="P564"/>
  <c r="P563" s="1"/>
  <c r="BK564"/>
  <c r="BK563" s="1"/>
  <c r="J563" s="1"/>
  <c r="J117" s="1"/>
  <c r="J564"/>
  <c r="BI561"/>
  <c r="BH561"/>
  <c r="BG561"/>
  <c r="BF561"/>
  <c r="T561"/>
  <c r="T560" s="1"/>
  <c r="R561"/>
  <c r="R560" s="1"/>
  <c r="P561"/>
  <c r="P560" s="1"/>
  <c r="BK561"/>
  <c r="BK560" s="1"/>
  <c r="J560" s="1"/>
  <c r="J116" s="1"/>
  <c r="J561"/>
  <c r="BE561" s="1"/>
  <c r="BI559"/>
  <c r="BH559"/>
  <c r="BG559"/>
  <c r="BF559"/>
  <c r="BE559"/>
  <c r="T559"/>
  <c r="R559"/>
  <c r="P559"/>
  <c r="BK559"/>
  <c r="J559"/>
  <c r="BI558"/>
  <c r="BH558"/>
  <c r="BG558"/>
  <c r="BF558"/>
  <c r="BE558"/>
  <c r="T558"/>
  <c r="R558"/>
  <c r="P558"/>
  <c r="BK558"/>
  <c r="J558"/>
  <c r="BI557"/>
  <c r="BH557"/>
  <c r="BG557"/>
  <c r="BF557"/>
  <c r="BE557"/>
  <c r="T557"/>
  <c r="R557"/>
  <c r="P557"/>
  <c r="BK557"/>
  <c r="J557"/>
  <c r="BI555"/>
  <c r="BH555"/>
  <c r="BG555"/>
  <c r="BF555"/>
  <c r="BE555"/>
  <c r="T555"/>
  <c r="R555"/>
  <c r="P555"/>
  <c r="BK555"/>
  <c r="J555"/>
  <c r="BI554"/>
  <c r="BH554"/>
  <c r="BG554"/>
  <c r="BF554"/>
  <c r="BE554"/>
  <c r="T554"/>
  <c r="R554"/>
  <c r="P554"/>
  <c r="BK554"/>
  <c r="J554"/>
  <c r="BI553"/>
  <c r="BH553"/>
  <c r="BG553"/>
  <c r="BF553"/>
  <c r="BE553"/>
  <c r="T553"/>
  <c r="R553"/>
  <c r="P553"/>
  <c r="BK553"/>
  <c r="J553"/>
  <c r="BI552"/>
  <c r="BH552"/>
  <c r="BG552"/>
  <c r="BF552"/>
  <c r="BE552"/>
  <c r="T552"/>
  <c r="R552"/>
  <c r="P552"/>
  <c r="BK552"/>
  <c r="J552"/>
  <c r="BI550"/>
  <c r="BH550"/>
  <c r="BG550"/>
  <c r="BF550"/>
  <c r="BE550"/>
  <c r="T550"/>
  <c r="R550"/>
  <c r="P550"/>
  <c r="BK550"/>
  <c r="J550"/>
  <c r="BI549"/>
  <c r="BH549"/>
  <c r="BG549"/>
  <c r="BF549"/>
  <c r="BE549"/>
  <c r="T549"/>
  <c r="T548" s="1"/>
  <c r="R549"/>
  <c r="R548" s="1"/>
  <c r="P549"/>
  <c r="P548" s="1"/>
  <c r="BK549"/>
  <c r="BK548" s="1"/>
  <c r="J548" s="1"/>
  <c r="J115" s="1"/>
  <c r="J549"/>
  <c r="BI547"/>
  <c r="BH547"/>
  <c r="BG547"/>
  <c r="BF547"/>
  <c r="T547"/>
  <c r="R547"/>
  <c r="P547"/>
  <c r="BK547"/>
  <c r="J547"/>
  <c r="BE547" s="1"/>
  <c r="BI546"/>
  <c r="BH546"/>
  <c r="BG546"/>
  <c r="BF546"/>
  <c r="T546"/>
  <c r="R546"/>
  <c r="P546"/>
  <c r="BK546"/>
  <c r="J546"/>
  <c r="BE546" s="1"/>
  <c r="BI545"/>
  <c r="BH545"/>
  <c r="BG545"/>
  <c r="BF545"/>
  <c r="T545"/>
  <c r="R545"/>
  <c r="P545"/>
  <c r="BK545"/>
  <c r="J545"/>
  <c r="BE545" s="1"/>
  <c r="BI544"/>
  <c r="BH544"/>
  <c r="BG544"/>
  <c r="BF544"/>
  <c r="T544"/>
  <c r="R544"/>
  <c r="P544"/>
  <c r="BK544"/>
  <c r="J544"/>
  <c r="BE544" s="1"/>
  <c r="BI543"/>
  <c r="BH543"/>
  <c r="BG543"/>
  <c r="BF543"/>
  <c r="T543"/>
  <c r="R543"/>
  <c r="P543"/>
  <c r="BK543"/>
  <c r="J543"/>
  <c r="BE543" s="1"/>
  <c r="BI542"/>
  <c r="BH542"/>
  <c r="BG542"/>
  <c r="BF542"/>
  <c r="T542"/>
  <c r="R542"/>
  <c r="P542"/>
  <c r="BK542"/>
  <c r="J542"/>
  <c r="BE542" s="1"/>
  <c r="BI541"/>
  <c r="BH541"/>
  <c r="BG541"/>
  <c r="BF541"/>
  <c r="T541"/>
  <c r="R541"/>
  <c r="P541"/>
  <c r="BK541"/>
  <c r="J541"/>
  <c r="BE541" s="1"/>
  <c r="BI540"/>
  <c r="BH540"/>
  <c r="BG540"/>
  <c r="BF540"/>
  <c r="T540"/>
  <c r="R540"/>
  <c r="P540"/>
  <c r="BK540"/>
  <c r="J540"/>
  <c r="BE540" s="1"/>
  <c r="BI539"/>
  <c r="BH539"/>
  <c r="BG539"/>
  <c r="BF539"/>
  <c r="T539"/>
  <c r="R539"/>
  <c r="P539"/>
  <c r="BK539"/>
  <c r="J539"/>
  <c r="BE539" s="1"/>
  <c r="BI538"/>
  <c r="BH538"/>
  <c r="BG538"/>
  <c r="BF538"/>
  <c r="T538"/>
  <c r="R538"/>
  <c r="P538"/>
  <c r="BK538"/>
  <c r="J538"/>
  <c r="BE538" s="1"/>
  <c r="BI537"/>
  <c r="BH537"/>
  <c r="BG537"/>
  <c r="BF537"/>
  <c r="T537"/>
  <c r="R537"/>
  <c r="P537"/>
  <c r="BK537"/>
  <c r="J537"/>
  <c r="BE537" s="1"/>
  <c r="BI536"/>
  <c r="BH536"/>
  <c r="BG536"/>
  <c r="BF536"/>
  <c r="T536"/>
  <c r="R536"/>
  <c r="P536"/>
  <c r="BK536"/>
  <c r="J536"/>
  <c r="BE536" s="1"/>
  <c r="BI535"/>
  <c r="BH535"/>
  <c r="BG535"/>
  <c r="BF535"/>
  <c r="T535"/>
  <c r="R535"/>
  <c r="P535"/>
  <c r="BK535"/>
  <c r="J535"/>
  <c r="BE535" s="1"/>
  <c r="BI534"/>
  <c r="BH534"/>
  <c r="BG534"/>
  <c r="BF534"/>
  <c r="T534"/>
  <c r="R534"/>
  <c r="P534"/>
  <c r="BK534"/>
  <c r="J534"/>
  <c r="BE534" s="1"/>
  <c r="BI533"/>
  <c r="BH533"/>
  <c r="BG533"/>
  <c r="BF533"/>
  <c r="T533"/>
  <c r="R533"/>
  <c r="P533"/>
  <c r="BK533"/>
  <c r="J533"/>
  <c r="BE533" s="1"/>
  <c r="BI532"/>
  <c r="BH532"/>
  <c r="BG532"/>
  <c r="BF532"/>
  <c r="T532"/>
  <c r="T531" s="1"/>
  <c r="R532"/>
  <c r="R531" s="1"/>
  <c r="P532"/>
  <c r="P531" s="1"/>
  <c r="BK532"/>
  <c r="BK531" s="1"/>
  <c r="J531" s="1"/>
  <c r="J114" s="1"/>
  <c r="J532"/>
  <c r="BE532" s="1"/>
  <c r="BI530"/>
  <c r="BH530"/>
  <c r="BG530"/>
  <c r="BF530"/>
  <c r="T530"/>
  <c r="T529" s="1"/>
  <c r="R530"/>
  <c r="R529" s="1"/>
  <c r="P530"/>
  <c r="P529" s="1"/>
  <c r="BK530"/>
  <c r="BK529" s="1"/>
  <c r="J529" s="1"/>
  <c r="J113" s="1"/>
  <c r="J530"/>
  <c r="BE530" s="1"/>
  <c r="BI528"/>
  <c r="BH528"/>
  <c r="BG528"/>
  <c r="BF528"/>
  <c r="T528"/>
  <c r="R528"/>
  <c r="P528"/>
  <c r="BK528"/>
  <c r="J528"/>
  <c r="BE528" s="1"/>
  <c r="BI527"/>
  <c r="BH527"/>
  <c r="BG527"/>
  <c r="BF527"/>
  <c r="BE527"/>
  <c r="T527"/>
  <c r="R527"/>
  <c r="P527"/>
  <c r="BK527"/>
  <c r="J527"/>
  <c r="BI526"/>
  <c r="BH526"/>
  <c r="BG526"/>
  <c r="BF526"/>
  <c r="BE526"/>
  <c r="T526"/>
  <c r="R526"/>
  <c r="P526"/>
  <c r="BK526"/>
  <c r="J526"/>
  <c r="BI525"/>
  <c r="BH525"/>
  <c r="BG525"/>
  <c r="BF525"/>
  <c r="BE525"/>
  <c r="T525"/>
  <c r="R525"/>
  <c r="P525"/>
  <c r="BK525"/>
  <c r="J525"/>
  <c r="BI524"/>
  <c r="BH524"/>
  <c r="BG524"/>
  <c r="BF524"/>
  <c r="BE524"/>
  <c r="T524"/>
  <c r="R524"/>
  <c r="P524"/>
  <c r="BK524"/>
  <c r="J524"/>
  <c r="BI523"/>
  <c r="BH523"/>
  <c r="BG523"/>
  <c r="BF523"/>
  <c r="BE523"/>
  <c r="T523"/>
  <c r="R523"/>
  <c r="P523"/>
  <c r="BK523"/>
  <c r="J523"/>
  <c r="BI522"/>
  <c r="BH522"/>
  <c r="BG522"/>
  <c r="BF522"/>
  <c r="BE522"/>
  <c r="T522"/>
  <c r="R522"/>
  <c r="P522"/>
  <c r="BK522"/>
  <c r="J522"/>
  <c r="BI521"/>
  <c r="BH521"/>
  <c r="BG521"/>
  <c r="BF521"/>
  <c r="BE521"/>
  <c r="T521"/>
  <c r="R521"/>
  <c r="P521"/>
  <c r="BK521"/>
  <c r="J521"/>
  <c r="BI520"/>
  <c r="BH520"/>
  <c r="BG520"/>
  <c r="BF520"/>
  <c r="BE520"/>
  <c r="T520"/>
  <c r="R520"/>
  <c r="P520"/>
  <c r="BK520"/>
  <c r="J520"/>
  <c r="BI519"/>
  <c r="BH519"/>
  <c r="BG519"/>
  <c r="BF519"/>
  <c r="BE519"/>
  <c r="T519"/>
  <c r="R519"/>
  <c r="P519"/>
  <c r="BK519"/>
  <c r="J519"/>
  <c r="BI518"/>
  <c r="BH518"/>
  <c r="BG518"/>
  <c r="BF518"/>
  <c r="BE518"/>
  <c r="T518"/>
  <c r="R518"/>
  <c r="P518"/>
  <c r="BK518"/>
  <c r="J518"/>
  <c r="BI517"/>
  <c r="BH517"/>
  <c r="BG517"/>
  <c r="BF517"/>
  <c r="BE517"/>
  <c r="T517"/>
  <c r="R517"/>
  <c r="P517"/>
  <c r="BK517"/>
  <c r="J517"/>
  <c r="BI516"/>
  <c r="BH516"/>
  <c r="BG516"/>
  <c r="BF516"/>
  <c r="BE516"/>
  <c r="T516"/>
  <c r="R516"/>
  <c r="P516"/>
  <c r="BK516"/>
  <c r="J516"/>
  <c r="BI515"/>
  <c r="BH515"/>
  <c r="BG515"/>
  <c r="BF515"/>
  <c r="BE515"/>
  <c r="T515"/>
  <c r="R515"/>
  <c r="P515"/>
  <c r="BK515"/>
  <c r="J515"/>
  <c r="BI514"/>
  <c r="BH514"/>
  <c r="BG514"/>
  <c r="BF514"/>
  <c r="BE514"/>
  <c r="T514"/>
  <c r="R514"/>
  <c r="P514"/>
  <c r="BK514"/>
  <c r="J514"/>
  <c r="BI513"/>
  <c r="BH513"/>
  <c r="BG513"/>
  <c r="BF513"/>
  <c r="BE513"/>
  <c r="T513"/>
  <c r="R513"/>
  <c r="P513"/>
  <c r="BK513"/>
  <c r="J513"/>
  <c r="BI512"/>
  <c r="BH512"/>
  <c r="BG512"/>
  <c r="BF512"/>
  <c r="BE512"/>
  <c r="T512"/>
  <c r="T511" s="1"/>
  <c r="R512"/>
  <c r="R511" s="1"/>
  <c r="P512"/>
  <c r="P511" s="1"/>
  <c r="BK512"/>
  <c r="BK511" s="1"/>
  <c r="J511" s="1"/>
  <c r="J112" s="1"/>
  <c r="J512"/>
  <c r="BI510"/>
  <c r="BH510"/>
  <c r="BG510"/>
  <c r="BF510"/>
  <c r="T510"/>
  <c r="R510"/>
  <c r="P510"/>
  <c r="BK510"/>
  <c r="J510"/>
  <c r="BE510" s="1"/>
  <c r="BI509"/>
  <c r="BH509"/>
  <c r="BG509"/>
  <c r="BF509"/>
  <c r="T509"/>
  <c r="R509"/>
  <c r="P509"/>
  <c r="BK509"/>
  <c r="J509"/>
  <c r="BE509" s="1"/>
  <c r="BI508"/>
  <c r="BH508"/>
  <c r="BG508"/>
  <c r="BF508"/>
  <c r="T508"/>
  <c r="R508"/>
  <c r="P508"/>
  <c r="BK508"/>
  <c r="J508"/>
  <c r="BE508" s="1"/>
  <c r="BI507"/>
  <c r="BH507"/>
  <c r="BG507"/>
  <c r="BF507"/>
  <c r="T507"/>
  <c r="R507"/>
  <c r="P507"/>
  <c r="BK507"/>
  <c r="J507"/>
  <c r="BE507" s="1"/>
  <c r="BI506"/>
  <c r="BH506"/>
  <c r="BG506"/>
  <c r="BF506"/>
  <c r="T506"/>
  <c r="R506"/>
  <c r="P506"/>
  <c r="BK506"/>
  <c r="J506"/>
  <c r="BE506" s="1"/>
  <c r="BI505"/>
  <c r="BH505"/>
  <c r="BG505"/>
  <c r="BF505"/>
  <c r="T505"/>
  <c r="R505"/>
  <c r="P505"/>
  <c r="BK505"/>
  <c r="J505"/>
  <c r="BE505" s="1"/>
  <c r="BI504"/>
  <c r="BH504"/>
  <c r="BG504"/>
  <c r="BF504"/>
  <c r="T504"/>
  <c r="R504"/>
  <c r="P504"/>
  <c r="BK504"/>
  <c r="J504"/>
  <c r="BE504" s="1"/>
  <c r="BI503"/>
  <c r="BH503"/>
  <c r="BG503"/>
  <c r="BF503"/>
  <c r="T503"/>
  <c r="R503"/>
  <c r="P503"/>
  <c r="BK503"/>
  <c r="J503"/>
  <c r="BE503" s="1"/>
  <c r="BI502"/>
  <c r="BH502"/>
  <c r="BG502"/>
  <c r="BF502"/>
  <c r="T502"/>
  <c r="R502"/>
  <c r="P502"/>
  <c r="BK502"/>
  <c r="J502"/>
  <c r="BE502" s="1"/>
  <c r="BI501"/>
  <c r="BH501"/>
  <c r="BG501"/>
  <c r="BF501"/>
  <c r="T501"/>
  <c r="R501"/>
  <c r="P501"/>
  <c r="BK501"/>
  <c r="J501"/>
  <c r="BE501" s="1"/>
  <c r="BI500"/>
  <c r="BH500"/>
  <c r="BG500"/>
  <c r="BF500"/>
  <c r="T500"/>
  <c r="R500"/>
  <c r="P500"/>
  <c r="BK500"/>
  <c r="J500"/>
  <c r="BE500" s="1"/>
  <c r="BI499"/>
  <c r="BH499"/>
  <c r="BG499"/>
  <c r="BF499"/>
  <c r="T499"/>
  <c r="T498" s="1"/>
  <c r="R499"/>
  <c r="R498" s="1"/>
  <c r="P499"/>
  <c r="P498" s="1"/>
  <c r="BK499"/>
  <c r="BK498" s="1"/>
  <c r="J498" s="1"/>
  <c r="J111" s="1"/>
  <c r="J499"/>
  <c r="BE499" s="1"/>
  <c r="BI497"/>
  <c r="BH497"/>
  <c r="BG497"/>
  <c r="BF497"/>
  <c r="T497"/>
  <c r="R497"/>
  <c r="P497"/>
  <c r="BK497"/>
  <c r="J497"/>
  <c r="BE497" s="1"/>
  <c r="BI496"/>
  <c r="BH496"/>
  <c r="BG496"/>
  <c r="BF496"/>
  <c r="BE496"/>
  <c r="T496"/>
  <c r="R496"/>
  <c r="P496"/>
  <c r="BK496"/>
  <c r="J496"/>
  <c r="BI495"/>
  <c r="BH495"/>
  <c r="BG495"/>
  <c r="BF495"/>
  <c r="BE495"/>
  <c r="T495"/>
  <c r="R495"/>
  <c r="P495"/>
  <c r="BK495"/>
  <c r="J495"/>
  <c r="BI494"/>
  <c r="BH494"/>
  <c r="BG494"/>
  <c r="BF494"/>
  <c r="BE494"/>
  <c r="T494"/>
  <c r="R494"/>
  <c r="P494"/>
  <c r="BK494"/>
  <c r="J494"/>
  <c r="BI493"/>
  <c r="BH493"/>
  <c r="BG493"/>
  <c r="BF493"/>
  <c r="BE493"/>
  <c r="T493"/>
  <c r="R493"/>
  <c r="P493"/>
  <c r="BK493"/>
  <c r="J493"/>
  <c r="BI492"/>
  <c r="BH492"/>
  <c r="BG492"/>
  <c r="BF492"/>
  <c r="BE492"/>
  <c r="T492"/>
  <c r="R492"/>
  <c r="P492"/>
  <c r="BK492"/>
  <c r="J492"/>
  <c r="BI491"/>
  <c r="BH491"/>
  <c r="BG491"/>
  <c r="BF491"/>
  <c r="BE491"/>
  <c r="T491"/>
  <c r="R491"/>
  <c r="P491"/>
  <c r="BK491"/>
  <c r="J491"/>
  <c r="BI490"/>
  <c r="BH490"/>
  <c r="BG490"/>
  <c r="BF490"/>
  <c r="BE490"/>
  <c r="T490"/>
  <c r="R490"/>
  <c r="P490"/>
  <c r="BK490"/>
  <c r="J490"/>
  <c r="BI489"/>
  <c r="BH489"/>
  <c r="BG489"/>
  <c r="BF489"/>
  <c r="BE489"/>
  <c r="T489"/>
  <c r="R489"/>
  <c r="P489"/>
  <c r="BK489"/>
  <c r="J489"/>
  <c r="BI488"/>
  <c r="BH488"/>
  <c r="BG488"/>
  <c r="BF488"/>
  <c r="BE488"/>
  <c r="T488"/>
  <c r="R488"/>
  <c r="P488"/>
  <c r="BK488"/>
  <c r="J488"/>
  <c r="BI487"/>
  <c r="BH487"/>
  <c r="BG487"/>
  <c r="BF487"/>
  <c r="BE487"/>
  <c r="T487"/>
  <c r="R487"/>
  <c r="P487"/>
  <c r="BK487"/>
  <c r="J487"/>
  <c r="BI486"/>
  <c r="BH486"/>
  <c r="BG486"/>
  <c r="BF486"/>
  <c r="BE486"/>
  <c r="T486"/>
  <c r="R486"/>
  <c r="P486"/>
  <c r="BK486"/>
  <c r="J486"/>
  <c r="BI485"/>
  <c r="BH485"/>
  <c r="BG485"/>
  <c r="BF485"/>
  <c r="BE485"/>
  <c r="T485"/>
  <c r="R485"/>
  <c r="P485"/>
  <c r="BK485"/>
  <c r="J485"/>
  <c r="BI484"/>
  <c r="BH484"/>
  <c r="BG484"/>
  <c r="BF484"/>
  <c r="BE484"/>
  <c r="T484"/>
  <c r="T483" s="1"/>
  <c r="R484"/>
  <c r="R483" s="1"/>
  <c r="P484"/>
  <c r="P483" s="1"/>
  <c r="BK484"/>
  <c r="BK483" s="1"/>
  <c r="J483" s="1"/>
  <c r="J110" s="1"/>
  <c r="J484"/>
  <c r="BI482"/>
  <c r="BH482"/>
  <c r="BG482"/>
  <c r="BF482"/>
  <c r="T482"/>
  <c r="R482"/>
  <c r="P482"/>
  <c r="BK482"/>
  <c r="J482"/>
  <c r="BE482" s="1"/>
  <c r="BI481"/>
  <c r="BH481"/>
  <c r="BG481"/>
  <c r="BF481"/>
  <c r="T481"/>
  <c r="R481"/>
  <c r="P481"/>
  <c r="BK481"/>
  <c r="J481"/>
  <c r="BE481" s="1"/>
  <c r="BI480"/>
  <c r="BH480"/>
  <c r="BG480"/>
  <c r="BF480"/>
  <c r="T480"/>
  <c r="R480"/>
  <c r="P480"/>
  <c r="BK480"/>
  <c r="J480"/>
  <c r="BE480" s="1"/>
  <c r="BI479"/>
  <c r="BH479"/>
  <c r="BG479"/>
  <c r="BF479"/>
  <c r="T479"/>
  <c r="R479"/>
  <c r="P479"/>
  <c r="BK479"/>
  <c r="J479"/>
  <c r="BE479" s="1"/>
  <c r="BI478"/>
  <c r="BH478"/>
  <c r="BG478"/>
  <c r="BF478"/>
  <c r="T478"/>
  <c r="R478"/>
  <c r="P478"/>
  <c r="BK478"/>
  <c r="J478"/>
  <c r="BE478" s="1"/>
  <c r="BI477"/>
  <c r="BH477"/>
  <c r="BG477"/>
  <c r="BF477"/>
  <c r="T477"/>
  <c r="R477"/>
  <c r="P477"/>
  <c r="BK477"/>
  <c r="J477"/>
  <c r="BE477" s="1"/>
  <c r="BI476"/>
  <c r="BH476"/>
  <c r="BG476"/>
  <c r="BF476"/>
  <c r="T476"/>
  <c r="R476"/>
  <c r="P476"/>
  <c r="BK476"/>
  <c r="J476"/>
  <c r="BE476" s="1"/>
  <c r="BI475"/>
  <c r="BH475"/>
  <c r="BG475"/>
  <c r="BF475"/>
  <c r="T475"/>
  <c r="R475"/>
  <c r="P475"/>
  <c r="BK475"/>
  <c r="J475"/>
  <c r="BE475" s="1"/>
  <c r="BI474"/>
  <c r="BH474"/>
  <c r="BG474"/>
  <c r="BF474"/>
  <c r="T474"/>
  <c r="R474"/>
  <c r="P474"/>
  <c r="BK474"/>
  <c r="J474"/>
  <c r="BE474" s="1"/>
  <c r="BI473"/>
  <c r="BH473"/>
  <c r="BG473"/>
  <c r="BF473"/>
  <c r="T473"/>
  <c r="R473"/>
  <c r="P473"/>
  <c r="BK473"/>
  <c r="J473"/>
  <c r="BE473" s="1"/>
  <c r="BI472"/>
  <c r="BH472"/>
  <c r="BG472"/>
  <c r="BF472"/>
  <c r="T472"/>
  <c r="R472"/>
  <c r="P472"/>
  <c r="BK472"/>
  <c r="J472"/>
  <c r="BE472" s="1"/>
  <c r="BI471"/>
  <c r="BH471"/>
  <c r="BG471"/>
  <c r="BF471"/>
  <c r="BE471"/>
  <c r="T471"/>
  <c r="R471"/>
  <c r="P471"/>
  <c r="BK471"/>
  <c r="J471"/>
  <c r="BI470"/>
  <c r="BH470"/>
  <c r="BG470"/>
  <c r="BF470"/>
  <c r="BE470"/>
  <c r="T470"/>
  <c r="R470"/>
  <c r="P470"/>
  <c r="BK470"/>
  <c r="J470"/>
  <c r="BI469"/>
  <c r="BH469"/>
  <c r="BG469"/>
  <c r="BF469"/>
  <c r="BE469"/>
  <c r="T469"/>
  <c r="T468" s="1"/>
  <c r="R469"/>
  <c r="R468" s="1"/>
  <c r="P469"/>
  <c r="P468" s="1"/>
  <c r="BK469"/>
  <c r="BK468" s="1"/>
  <c r="J468" s="1"/>
  <c r="J109" s="1"/>
  <c r="J469"/>
  <c r="BI467"/>
  <c r="BH467"/>
  <c r="BG467"/>
  <c r="BF467"/>
  <c r="T467"/>
  <c r="R467"/>
  <c r="P467"/>
  <c r="BK467"/>
  <c r="J467"/>
  <c r="BE467" s="1"/>
  <c r="BI466"/>
  <c r="BH466"/>
  <c r="BG466"/>
  <c r="BF466"/>
  <c r="T466"/>
  <c r="R466"/>
  <c r="P466"/>
  <c r="BK466"/>
  <c r="J466"/>
  <c r="BE466" s="1"/>
  <c r="BI465"/>
  <c r="BH465"/>
  <c r="BG465"/>
  <c r="BF465"/>
  <c r="T465"/>
  <c r="R465"/>
  <c r="P465"/>
  <c r="BK465"/>
  <c r="J465"/>
  <c r="BE465" s="1"/>
  <c r="BI464"/>
  <c r="BH464"/>
  <c r="BG464"/>
  <c r="BF464"/>
  <c r="BE464"/>
  <c r="T464"/>
  <c r="R464"/>
  <c r="P464"/>
  <c r="BK464"/>
  <c r="J464"/>
  <c r="BI463"/>
  <c r="BH463"/>
  <c r="BG463"/>
  <c r="BF463"/>
  <c r="BE463"/>
  <c r="T463"/>
  <c r="R463"/>
  <c r="P463"/>
  <c r="BK463"/>
  <c r="J463"/>
  <c r="BI462"/>
  <c r="BH462"/>
  <c r="BG462"/>
  <c r="BF462"/>
  <c r="BE462"/>
  <c r="T462"/>
  <c r="R462"/>
  <c r="P462"/>
  <c r="BK462"/>
  <c r="J462"/>
  <c r="BI461"/>
  <c r="BH461"/>
  <c r="BG461"/>
  <c r="BF461"/>
  <c r="BE461"/>
  <c r="T461"/>
  <c r="R461"/>
  <c r="P461"/>
  <c r="BK461"/>
  <c r="J461"/>
  <c r="BI460"/>
  <c r="BH460"/>
  <c r="BG460"/>
  <c r="BF460"/>
  <c r="BE460"/>
  <c r="T460"/>
  <c r="R460"/>
  <c r="P460"/>
  <c r="BK460"/>
  <c r="J460"/>
  <c r="BI459"/>
  <c r="BH459"/>
  <c r="BG459"/>
  <c r="BF459"/>
  <c r="BE459"/>
  <c r="T459"/>
  <c r="R459"/>
  <c r="P459"/>
  <c r="BK459"/>
  <c r="J459"/>
  <c r="BI458"/>
  <c r="BH458"/>
  <c r="BG458"/>
  <c r="BF458"/>
  <c r="BE458"/>
  <c r="T458"/>
  <c r="R458"/>
  <c r="P458"/>
  <c r="BK458"/>
  <c r="J458"/>
  <c r="BI457"/>
  <c r="BH457"/>
  <c r="BG457"/>
  <c r="BF457"/>
  <c r="BE457"/>
  <c r="T457"/>
  <c r="R457"/>
  <c r="P457"/>
  <c r="BK457"/>
  <c r="J457"/>
  <c r="BI456"/>
  <c r="BH456"/>
  <c r="BG456"/>
  <c r="BF456"/>
  <c r="BE456"/>
  <c r="T456"/>
  <c r="R456"/>
  <c r="P456"/>
  <c r="BK456"/>
  <c r="J456"/>
  <c r="BI455"/>
  <c r="BH455"/>
  <c r="BG455"/>
  <c r="BF455"/>
  <c r="BE455"/>
  <c r="T455"/>
  <c r="R455"/>
  <c r="P455"/>
  <c r="BK455"/>
  <c r="J455"/>
  <c r="BI454"/>
  <c r="BH454"/>
  <c r="BG454"/>
  <c r="BF454"/>
  <c r="BE454"/>
  <c r="T454"/>
  <c r="R454"/>
  <c r="P454"/>
  <c r="BK454"/>
  <c r="J454"/>
  <c r="BI453"/>
  <c r="BH453"/>
  <c r="BG453"/>
  <c r="BF453"/>
  <c r="BE453"/>
  <c r="T453"/>
  <c r="R453"/>
  <c r="P453"/>
  <c r="BK453"/>
  <c r="J453"/>
  <c r="BI452"/>
  <c r="BH452"/>
  <c r="BG452"/>
  <c r="BF452"/>
  <c r="BE452"/>
  <c r="T452"/>
  <c r="R452"/>
  <c r="P452"/>
  <c r="BK452"/>
  <c r="J452"/>
  <c r="BI451"/>
  <c r="BH451"/>
  <c r="BG451"/>
  <c r="BF451"/>
  <c r="BE451"/>
  <c r="T451"/>
  <c r="R451"/>
  <c r="P451"/>
  <c r="BK451"/>
  <c r="J451"/>
  <c r="BI450"/>
  <c r="BH450"/>
  <c r="BG450"/>
  <c r="BF450"/>
  <c r="BE450"/>
  <c r="T450"/>
  <c r="R450"/>
  <c r="P450"/>
  <c r="BK450"/>
  <c r="J450"/>
  <c r="BI449"/>
  <c r="BH449"/>
  <c r="BG449"/>
  <c r="BF449"/>
  <c r="BE449"/>
  <c r="T449"/>
  <c r="R449"/>
  <c r="P449"/>
  <c r="BK449"/>
  <c r="J449"/>
  <c r="BI448"/>
  <c r="BH448"/>
  <c r="BG448"/>
  <c r="BF448"/>
  <c r="BE448"/>
  <c r="T448"/>
  <c r="R448"/>
  <c r="P448"/>
  <c r="BK448"/>
  <c r="J448"/>
  <c r="BI447"/>
  <c r="BH447"/>
  <c r="BG447"/>
  <c r="BF447"/>
  <c r="BE447"/>
  <c r="T447"/>
  <c r="R447"/>
  <c r="P447"/>
  <c r="BK447"/>
  <c r="J447"/>
  <c r="BI446"/>
  <c r="BH446"/>
  <c r="BG446"/>
  <c r="BF446"/>
  <c r="BE446"/>
  <c r="T446"/>
  <c r="R446"/>
  <c r="P446"/>
  <c r="BK446"/>
  <c r="J446"/>
  <c r="BI445"/>
  <c r="BH445"/>
  <c r="BG445"/>
  <c r="BF445"/>
  <c r="BE445"/>
  <c r="T445"/>
  <c r="R445"/>
  <c r="P445"/>
  <c r="BK445"/>
  <c r="J445"/>
  <c r="BI444"/>
  <c r="BH444"/>
  <c r="BG444"/>
  <c r="BF444"/>
  <c r="BE444"/>
  <c r="T444"/>
  <c r="R444"/>
  <c r="P444"/>
  <c r="BK444"/>
  <c r="J444"/>
  <c r="BI443"/>
  <c r="BH443"/>
  <c r="BG443"/>
  <c r="BF443"/>
  <c r="BE443"/>
  <c r="T443"/>
  <c r="R443"/>
  <c r="P443"/>
  <c r="BK443"/>
  <c r="J443"/>
  <c r="BI442"/>
  <c r="BH442"/>
  <c r="BG442"/>
  <c r="BF442"/>
  <c r="BE442"/>
  <c r="T442"/>
  <c r="R442"/>
  <c r="P442"/>
  <c r="BK442"/>
  <c r="J442"/>
  <c r="BI441"/>
  <c r="BH441"/>
  <c r="BG441"/>
  <c r="BF441"/>
  <c r="BE441"/>
  <c r="T441"/>
  <c r="R441"/>
  <c r="P441"/>
  <c r="BK441"/>
  <c r="J441"/>
  <c r="BI440"/>
  <c r="BH440"/>
  <c r="BG440"/>
  <c r="BF440"/>
  <c r="BE440"/>
  <c r="T440"/>
  <c r="R440"/>
  <c r="P440"/>
  <c r="BK440"/>
  <c r="J440"/>
  <c r="BI439"/>
  <c r="BH439"/>
  <c r="BG439"/>
  <c r="BF439"/>
  <c r="BE439"/>
  <c r="T439"/>
  <c r="R439"/>
  <c r="P439"/>
  <c r="BK439"/>
  <c r="J439"/>
  <c r="BI438"/>
  <c r="BH438"/>
  <c r="BG438"/>
  <c r="BF438"/>
  <c r="BE438"/>
  <c r="T438"/>
  <c r="R438"/>
  <c r="P438"/>
  <c r="BK438"/>
  <c r="J438"/>
  <c r="BI437"/>
  <c r="BH437"/>
  <c r="BG437"/>
  <c r="BF437"/>
  <c r="BE437"/>
  <c r="T437"/>
  <c r="T436" s="1"/>
  <c r="R437"/>
  <c r="R436" s="1"/>
  <c r="P437"/>
  <c r="P436" s="1"/>
  <c r="BK437"/>
  <c r="BK436" s="1"/>
  <c r="J436" s="1"/>
  <c r="J108" s="1"/>
  <c r="J437"/>
  <c r="BI435"/>
  <c r="BH435"/>
  <c r="BG435"/>
  <c r="BF435"/>
  <c r="T435"/>
  <c r="T434" s="1"/>
  <c r="R435"/>
  <c r="R434" s="1"/>
  <c r="P435"/>
  <c r="P434" s="1"/>
  <c r="BK435"/>
  <c r="BK434" s="1"/>
  <c r="J434" s="1"/>
  <c r="J107" s="1"/>
  <c r="J435"/>
  <c r="BE435" s="1"/>
  <c r="BI433"/>
  <c r="BH433"/>
  <c r="BG433"/>
  <c r="BF433"/>
  <c r="BE433"/>
  <c r="T433"/>
  <c r="R433"/>
  <c r="P433"/>
  <c r="BK433"/>
  <c r="J433"/>
  <c r="BI432"/>
  <c r="BH432"/>
  <c r="BG432"/>
  <c r="BF432"/>
  <c r="BE432"/>
  <c r="T432"/>
  <c r="T431" s="1"/>
  <c r="R432"/>
  <c r="R431" s="1"/>
  <c r="P432"/>
  <c r="P431" s="1"/>
  <c r="BK432"/>
  <c r="BK431" s="1"/>
  <c r="J431" s="1"/>
  <c r="J106" s="1"/>
  <c r="J432"/>
  <c r="BI430"/>
  <c r="BH430"/>
  <c r="BG430"/>
  <c r="BF430"/>
  <c r="T430"/>
  <c r="R430"/>
  <c r="P430"/>
  <c r="BK430"/>
  <c r="J430"/>
  <c r="BE430" s="1"/>
  <c r="BI429"/>
  <c r="BH429"/>
  <c r="BG429"/>
  <c r="BF429"/>
  <c r="T429"/>
  <c r="R429"/>
  <c r="P429"/>
  <c r="BK429"/>
  <c r="J429"/>
  <c r="BE429" s="1"/>
  <c r="BI428"/>
  <c r="BH428"/>
  <c r="BG428"/>
  <c r="BF428"/>
  <c r="T428"/>
  <c r="R428"/>
  <c r="P428"/>
  <c r="BK428"/>
  <c r="J428"/>
  <c r="BE428" s="1"/>
  <c r="BI427"/>
  <c r="BH427"/>
  <c r="BG427"/>
  <c r="BF427"/>
  <c r="T427"/>
  <c r="R427"/>
  <c r="P427"/>
  <c r="BK427"/>
  <c r="J427"/>
  <c r="BE427" s="1"/>
  <c r="BI426"/>
  <c r="BH426"/>
  <c r="BG426"/>
  <c r="BF426"/>
  <c r="T426"/>
  <c r="R426"/>
  <c r="P426"/>
  <c r="BK426"/>
  <c r="J426"/>
  <c r="BE426" s="1"/>
  <c r="BI425"/>
  <c r="BH425"/>
  <c r="BG425"/>
  <c r="BF425"/>
  <c r="T425"/>
  <c r="T424" s="1"/>
  <c r="R425"/>
  <c r="P425"/>
  <c r="P424" s="1"/>
  <c r="BK425"/>
  <c r="J425"/>
  <c r="BE425" s="1"/>
  <c r="BI423"/>
  <c r="BH423"/>
  <c r="BG423"/>
  <c r="BF423"/>
  <c r="BE423"/>
  <c r="T423"/>
  <c r="R423"/>
  <c r="P423"/>
  <c r="BK423"/>
  <c r="J423"/>
  <c r="BI422"/>
  <c r="BH422"/>
  <c r="BG422"/>
  <c r="BF422"/>
  <c r="BE422"/>
  <c r="T422"/>
  <c r="R422"/>
  <c r="P422"/>
  <c r="BK422"/>
  <c r="J422"/>
  <c r="BI421"/>
  <c r="BH421"/>
  <c r="BG421"/>
  <c r="BF421"/>
  <c r="BE421"/>
  <c r="T421"/>
  <c r="T420" s="1"/>
  <c r="R421"/>
  <c r="R420" s="1"/>
  <c r="P421"/>
  <c r="P420" s="1"/>
  <c r="BK421"/>
  <c r="BK420" s="1"/>
  <c r="J420" s="1"/>
  <c r="J104" s="1"/>
  <c r="J421"/>
  <c r="BI419"/>
  <c r="BH419"/>
  <c r="BG419"/>
  <c r="BF419"/>
  <c r="T419"/>
  <c r="R419"/>
  <c r="P419"/>
  <c r="BK419"/>
  <c r="J419"/>
  <c r="BE419" s="1"/>
  <c r="BI418"/>
  <c r="BH418"/>
  <c r="BG418"/>
  <c r="BF418"/>
  <c r="T418"/>
  <c r="R418"/>
  <c r="P418"/>
  <c r="BK418"/>
  <c r="J418"/>
  <c r="BE418" s="1"/>
  <c r="BI417"/>
  <c r="BH417"/>
  <c r="BG417"/>
  <c r="BF417"/>
  <c r="T417"/>
  <c r="R417"/>
  <c r="P417"/>
  <c r="BK417"/>
  <c r="J417"/>
  <c r="BE417" s="1"/>
  <c r="BI416"/>
  <c r="BH416"/>
  <c r="BG416"/>
  <c r="BF416"/>
  <c r="T416"/>
  <c r="R416"/>
  <c r="P416"/>
  <c r="BK416"/>
  <c r="J416"/>
  <c r="BE416" s="1"/>
  <c r="BI415"/>
  <c r="BH415"/>
  <c r="BG415"/>
  <c r="BF415"/>
  <c r="T415"/>
  <c r="R415"/>
  <c r="P415"/>
  <c r="BK415"/>
  <c r="J415"/>
  <c r="BE415" s="1"/>
  <c r="BI414"/>
  <c r="BH414"/>
  <c r="BG414"/>
  <c r="BF414"/>
  <c r="T414"/>
  <c r="R414"/>
  <c r="P414"/>
  <c r="BK414"/>
  <c r="J414"/>
  <c r="BE414" s="1"/>
  <c r="BI413"/>
  <c r="BH413"/>
  <c r="BG413"/>
  <c r="BF413"/>
  <c r="T413"/>
  <c r="R413"/>
  <c r="P413"/>
  <c r="BK413"/>
  <c r="J413"/>
  <c r="BE413" s="1"/>
  <c r="BI412"/>
  <c r="BH412"/>
  <c r="BG412"/>
  <c r="BF412"/>
  <c r="T412"/>
  <c r="R412"/>
  <c r="P412"/>
  <c r="BK412"/>
  <c r="J412"/>
  <c r="BE412" s="1"/>
  <c r="BI411"/>
  <c r="BH411"/>
  <c r="BG411"/>
  <c r="BF411"/>
  <c r="T411"/>
  <c r="R411"/>
  <c r="P411"/>
  <c r="BK411"/>
  <c r="J411"/>
  <c r="BE411" s="1"/>
  <c r="BI410"/>
  <c r="BH410"/>
  <c r="BG410"/>
  <c r="BF410"/>
  <c r="T410"/>
  <c r="R410"/>
  <c r="P410"/>
  <c r="BK410"/>
  <c r="J410"/>
  <c r="BE410" s="1"/>
  <c r="BI409"/>
  <c r="BH409"/>
  <c r="BG409"/>
  <c r="BF409"/>
  <c r="T409"/>
  <c r="R409"/>
  <c r="P409"/>
  <c r="BK409"/>
  <c r="J409"/>
  <c r="BE409" s="1"/>
  <c r="BI408"/>
  <c r="BH408"/>
  <c r="BG408"/>
  <c r="BF408"/>
  <c r="T408"/>
  <c r="R408"/>
  <c r="P408"/>
  <c r="BK408"/>
  <c r="J408"/>
  <c r="BE408" s="1"/>
  <c r="BI407"/>
  <c r="BH407"/>
  <c r="BG407"/>
  <c r="BF407"/>
  <c r="T407"/>
  <c r="R407"/>
  <c r="P407"/>
  <c r="BK407"/>
  <c r="J407"/>
  <c r="BE407" s="1"/>
  <c r="BI406"/>
  <c r="BH406"/>
  <c r="BG406"/>
  <c r="BF406"/>
  <c r="T406"/>
  <c r="R406"/>
  <c r="P406"/>
  <c r="BK406"/>
  <c r="J406"/>
  <c r="BE406" s="1"/>
  <c r="BI405"/>
  <c r="BH405"/>
  <c r="BG405"/>
  <c r="BF405"/>
  <c r="T405"/>
  <c r="R405"/>
  <c r="P405"/>
  <c r="BK405"/>
  <c r="J405"/>
  <c r="BE405" s="1"/>
  <c r="BI404"/>
  <c r="BH404"/>
  <c r="BG404"/>
  <c r="BF404"/>
  <c r="BE404"/>
  <c r="T404"/>
  <c r="R404"/>
  <c r="P404"/>
  <c r="BK404"/>
  <c r="J404"/>
  <c r="BI403"/>
  <c r="BH403"/>
  <c r="BG403"/>
  <c r="BF403"/>
  <c r="BE403"/>
  <c r="T403"/>
  <c r="R403"/>
  <c r="P403"/>
  <c r="BK403"/>
  <c r="J403"/>
  <c r="BI402"/>
  <c r="BH402"/>
  <c r="BG402"/>
  <c r="BF402"/>
  <c r="BE402"/>
  <c r="T402"/>
  <c r="R402"/>
  <c r="P402"/>
  <c r="BK402"/>
  <c r="J402"/>
  <c r="BI401"/>
  <c r="BH401"/>
  <c r="BG401"/>
  <c r="BF401"/>
  <c r="BE401"/>
  <c r="T401"/>
  <c r="R401"/>
  <c r="P401"/>
  <c r="BK401"/>
  <c r="J401"/>
  <c r="BI400"/>
  <c r="BH400"/>
  <c r="BG400"/>
  <c r="BF400"/>
  <c r="BE400"/>
  <c r="T400"/>
  <c r="R400"/>
  <c r="P400"/>
  <c r="BK400"/>
  <c r="J400"/>
  <c r="BI399"/>
  <c r="BH399"/>
  <c r="BG399"/>
  <c r="BF399"/>
  <c r="BE399"/>
  <c r="T399"/>
  <c r="R399"/>
  <c r="P399"/>
  <c r="BK399"/>
  <c r="J399"/>
  <c r="BI398"/>
  <c r="BH398"/>
  <c r="BG398"/>
  <c r="BF398"/>
  <c r="BE398"/>
  <c r="T398"/>
  <c r="R398"/>
  <c r="P398"/>
  <c r="BK398"/>
  <c r="J398"/>
  <c r="BI397"/>
  <c r="BH397"/>
  <c r="BG397"/>
  <c r="BF397"/>
  <c r="BE397"/>
  <c r="T397"/>
  <c r="R397"/>
  <c r="P397"/>
  <c r="BK397"/>
  <c r="J397"/>
  <c r="BI396"/>
  <c r="BH396"/>
  <c r="BG396"/>
  <c r="BF396"/>
  <c r="BE396"/>
  <c r="T396"/>
  <c r="R396"/>
  <c r="P396"/>
  <c r="BK396"/>
  <c r="J396"/>
  <c r="BI395"/>
  <c r="BH395"/>
  <c r="BG395"/>
  <c r="BF395"/>
  <c r="BE395"/>
  <c r="T395"/>
  <c r="R395"/>
  <c r="P395"/>
  <c r="BK395"/>
  <c r="J395"/>
  <c r="BI394"/>
  <c r="BH394"/>
  <c r="BG394"/>
  <c r="BF394"/>
  <c r="BE394"/>
  <c r="T394"/>
  <c r="T393" s="1"/>
  <c r="R394"/>
  <c r="R393" s="1"/>
  <c r="P394"/>
  <c r="P393" s="1"/>
  <c r="BK394"/>
  <c r="BK393" s="1"/>
  <c r="J393" s="1"/>
  <c r="J103" s="1"/>
  <c r="J394"/>
  <c r="BI392"/>
  <c r="BH392"/>
  <c r="BG392"/>
  <c r="BF392"/>
  <c r="T392"/>
  <c r="T391" s="1"/>
  <c r="R392"/>
  <c r="R391" s="1"/>
  <c r="P392"/>
  <c r="P391" s="1"/>
  <c r="BK392"/>
  <c r="BK391" s="1"/>
  <c r="J391" s="1"/>
  <c r="J102" s="1"/>
  <c r="J392"/>
  <c r="BE392" s="1"/>
  <c r="BI390"/>
  <c r="BH390"/>
  <c r="BG390"/>
  <c r="BF390"/>
  <c r="BE390"/>
  <c r="T390"/>
  <c r="R390"/>
  <c r="P390"/>
  <c r="BK390"/>
  <c r="J390"/>
  <c r="BI389"/>
  <c r="BH389"/>
  <c r="BG389"/>
  <c r="BF389"/>
  <c r="BE389"/>
  <c r="T389"/>
  <c r="T388" s="1"/>
  <c r="R389"/>
  <c r="R388" s="1"/>
  <c r="P389"/>
  <c r="P388" s="1"/>
  <c r="BK389"/>
  <c r="BK388" s="1"/>
  <c r="J388" s="1"/>
  <c r="J101" s="1"/>
  <c r="J389"/>
  <c r="BI387"/>
  <c r="BH387"/>
  <c r="BG387"/>
  <c r="BF387"/>
  <c r="T387"/>
  <c r="T386" s="1"/>
  <c r="R387"/>
  <c r="R386" s="1"/>
  <c r="P387"/>
  <c r="P386" s="1"/>
  <c r="BK387"/>
  <c r="BK386" s="1"/>
  <c r="J386" s="1"/>
  <c r="J100" s="1"/>
  <c r="J387"/>
  <c r="BE387" s="1"/>
  <c r="BI385"/>
  <c r="BH385"/>
  <c r="BG385"/>
  <c r="BF385"/>
  <c r="BE385"/>
  <c r="T385"/>
  <c r="R385"/>
  <c r="P385"/>
  <c r="BK385"/>
  <c r="J385"/>
  <c r="BI384"/>
  <c r="BH384"/>
  <c r="BG384"/>
  <c r="BF384"/>
  <c r="BE384"/>
  <c r="T384"/>
  <c r="R384"/>
  <c r="P384"/>
  <c r="BK384"/>
  <c r="J384"/>
  <c r="BI383"/>
  <c r="BH383"/>
  <c r="BG383"/>
  <c r="BF383"/>
  <c r="BE383"/>
  <c r="T383"/>
  <c r="T382" s="1"/>
  <c r="R383"/>
  <c r="R382" s="1"/>
  <c r="P383"/>
  <c r="P382" s="1"/>
  <c r="BK383"/>
  <c r="BK382" s="1"/>
  <c r="J382" s="1"/>
  <c r="J99" s="1"/>
  <c r="J383"/>
  <c r="BI380"/>
  <c r="BH380"/>
  <c r="BG380"/>
  <c r="BF380"/>
  <c r="T380"/>
  <c r="T379" s="1"/>
  <c r="R380"/>
  <c r="R379" s="1"/>
  <c r="P380"/>
  <c r="P379" s="1"/>
  <c r="BK380"/>
  <c r="BK379" s="1"/>
  <c r="J379" s="1"/>
  <c r="J98" s="1"/>
  <c r="J380"/>
  <c r="BE380" s="1"/>
  <c r="BI378"/>
  <c r="BH378"/>
  <c r="BG378"/>
  <c r="BF378"/>
  <c r="BE378"/>
  <c r="T378"/>
  <c r="R378"/>
  <c r="P378"/>
  <c r="BK378"/>
  <c r="J378"/>
  <c r="BI377"/>
  <c r="BH377"/>
  <c r="BG377"/>
  <c r="BF377"/>
  <c r="BE377"/>
  <c r="T377"/>
  <c r="R377"/>
  <c r="P377"/>
  <c r="BK377"/>
  <c r="J377"/>
  <c r="BI376"/>
  <c r="BH376"/>
  <c r="BG376"/>
  <c r="BF376"/>
  <c r="BE376"/>
  <c r="T376"/>
  <c r="R376"/>
  <c r="P376"/>
  <c r="BK376"/>
  <c r="J376"/>
  <c r="BI375"/>
  <c r="BH375"/>
  <c r="BG375"/>
  <c r="BF375"/>
  <c r="BE375"/>
  <c r="T375"/>
  <c r="R375"/>
  <c r="P375"/>
  <c r="BK375"/>
  <c r="J375"/>
  <c r="BI374"/>
  <c r="BH374"/>
  <c r="BG374"/>
  <c r="BF374"/>
  <c r="BE374"/>
  <c r="T374"/>
  <c r="R374"/>
  <c r="P374"/>
  <c r="BK374"/>
  <c r="J374"/>
  <c r="BI373"/>
  <c r="BH373"/>
  <c r="BG373"/>
  <c r="BF373"/>
  <c r="BE373"/>
  <c r="T373"/>
  <c r="R373"/>
  <c r="P373"/>
  <c r="BK373"/>
  <c r="J373"/>
  <c r="BI372"/>
  <c r="BH372"/>
  <c r="BG372"/>
  <c r="BF372"/>
  <c r="BE372"/>
  <c r="T372"/>
  <c r="T371" s="1"/>
  <c r="R372"/>
  <c r="R371" s="1"/>
  <c r="P372"/>
  <c r="P371" s="1"/>
  <c r="BK372"/>
  <c r="BK371" s="1"/>
  <c r="J371" s="1"/>
  <c r="J97" s="1"/>
  <c r="J372"/>
  <c r="BI370"/>
  <c r="BH370"/>
  <c r="BG370"/>
  <c r="BF370"/>
  <c r="T370"/>
  <c r="R370"/>
  <c r="P370"/>
  <c r="BK370"/>
  <c r="J370"/>
  <c r="BE370" s="1"/>
  <c r="BI369"/>
  <c r="BH369"/>
  <c r="BG369"/>
  <c r="BF369"/>
  <c r="T369"/>
  <c r="R369"/>
  <c r="P369"/>
  <c r="BK369"/>
  <c r="J369"/>
  <c r="BE369" s="1"/>
  <c r="BI368"/>
  <c r="BH368"/>
  <c r="BG368"/>
  <c r="BF368"/>
  <c r="T368"/>
  <c r="R368"/>
  <c r="P368"/>
  <c r="BK368"/>
  <c r="J368"/>
  <c r="BE368" s="1"/>
  <c r="BI367"/>
  <c r="BH367"/>
  <c r="BG367"/>
  <c r="BF367"/>
  <c r="T367"/>
  <c r="R367"/>
  <c r="P367"/>
  <c r="BK367"/>
  <c r="J367"/>
  <c r="BE367" s="1"/>
  <c r="BI366"/>
  <c r="BH366"/>
  <c r="BG366"/>
  <c r="BF366"/>
  <c r="T366"/>
  <c r="R366"/>
  <c r="P366"/>
  <c r="BK366"/>
  <c r="J366"/>
  <c r="BE366" s="1"/>
  <c r="BI365"/>
  <c r="BH365"/>
  <c r="BG365"/>
  <c r="BF365"/>
  <c r="T365"/>
  <c r="R365"/>
  <c r="P365"/>
  <c r="BK365"/>
  <c r="J365"/>
  <c r="BE365" s="1"/>
  <c r="BI364"/>
  <c r="BH364"/>
  <c r="BG364"/>
  <c r="BF364"/>
  <c r="T364"/>
  <c r="R364"/>
  <c r="P364"/>
  <c r="BK364"/>
  <c r="J364"/>
  <c r="BE364" s="1"/>
  <c r="BI363"/>
  <c r="BH363"/>
  <c r="BG363"/>
  <c r="BF363"/>
  <c r="T363"/>
  <c r="R363"/>
  <c r="P363"/>
  <c r="BK363"/>
  <c r="J363"/>
  <c r="BE363" s="1"/>
  <c r="BI362"/>
  <c r="BH362"/>
  <c r="BG362"/>
  <c r="BF362"/>
  <c r="T362"/>
  <c r="R362"/>
  <c r="P362"/>
  <c r="BK362"/>
  <c r="J362"/>
  <c r="BE362" s="1"/>
  <c r="BI361"/>
  <c r="BH361"/>
  <c r="BG361"/>
  <c r="BF361"/>
  <c r="T361"/>
  <c r="T360" s="1"/>
  <c r="R361"/>
  <c r="R360" s="1"/>
  <c r="P361"/>
  <c r="P360" s="1"/>
  <c r="BK361"/>
  <c r="BK360" s="1"/>
  <c r="J360" s="1"/>
  <c r="J96" s="1"/>
  <c r="J361"/>
  <c r="BE361" s="1"/>
  <c r="BI359"/>
  <c r="BH359"/>
  <c r="BG359"/>
  <c r="BF359"/>
  <c r="BE359"/>
  <c r="T359"/>
  <c r="R359"/>
  <c r="P359"/>
  <c r="BK359"/>
  <c r="J359"/>
  <c r="BI358"/>
  <c r="BH358"/>
  <c r="BG358"/>
  <c r="BF358"/>
  <c r="BE358"/>
  <c r="T358"/>
  <c r="T357" s="1"/>
  <c r="R358"/>
  <c r="R357" s="1"/>
  <c r="P358"/>
  <c r="P357" s="1"/>
  <c r="BK358"/>
  <c r="BK357" s="1"/>
  <c r="J357" s="1"/>
  <c r="J95" s="1"/>
  <c r="J358"/>
  <c r="BI356"/>
  <c r="BH356"/>
  <c r="BG356"/>
  <c r="BF356"/>
  <c r="T356"/>
  <c r="T355" s="1"/>
  <c r="R356"/>
  <c r="R355" s="1"/>
  <c r="P356"/>
  <c r="P355" s="1"/>
  <c r="BK356"/>
  <c r="BK355" s="1"/>
  <c r="J355" s="1"/>
  <c r="J94" s="1"/>
  <c r="J356"/>
  <c r="BE356" s="1"/>
  <c r="BI354"/>
  <c r="BH354"/>
  <c r="BG354"/>
  <c r="BF354"/>
  <c r="BE354"/>
  <c r="T354"/>
  <c r="R354"/>
  <c r="P354"/>
  <c r="BK354"/>
  <c r="J354"/>
  <c r="BI353"/>
  <c r="BH353"/>
  <c r="BG353"/>
  <c r="BF353"/>
  <c r="BE353"/>
  <c r="T353"/>
  <c r="R353"/>
  <c r="P353"/>
  <c r="BK353"/>
  <c r="J353"/>
  <c r="BI352"/>
  <c r="BH352"/>
  <c r="BG352"/>
  <c r="BF352"/>
  <c r="BE352"/>
  <c r="T352"/>
  <c r="R352"/>
  <c r="P352"/>
  <c r="BK352"/>
  <c r="J352"/>
  <c r="BI351"/>
  <c r="BH351"/>
  <c r="BG351"/>
  <c r="BF351"/>
  <c r="BE351"/>
  <c r="T351"/>
  <c r="R351"/>
  <c r="P351"/>
  <c r="BK351"/>
  <c r="J351"/>
  <c r="BI350"/>
  <c r="BH350"/>
  <c r="BG350"/>
  <c r="BF350"/>
  <c r="BE350"/>
  <c r="T350"/>
  <c r="R350"/>
  <c r="P350"/>
  <c r="BK350"/>
  <c r="J350"/>
  <c r="BI349"/>
  <c r="BH349"/>
  <c r="BG349"/>
  <c r="BF349"/>
  <c r="BE349"/>
  <c r="T349"/>
  <c r="R349"/>
  <c r="P349"/>
  <c r="BK349"/>
  <c r="J349"/>
  <c r="BI348"/>
  <c r="BH348"/>
  <c r="BG348"/>
  <c r="BF348"/>
  <c r="BE348"/>
  <c r="T348"/>
  <c r="R348"/>
  <c r="P348"/>
  <c r="BK348"/>
  <c r="J348"/>
  <c r="BI347"/>
  <c r="BH347"/>
  <c r="BG347"/>
  <c r="BF347"/>
  <c r="BE347"/>
  <c r="T347"/>
  <c r="R347"/>
  <c r="P347"/>
  <c r="BK347"/>
  <c r="J347"/>
  <c r="BI346"/>
  <c r="BH346"/>
  <c r="BG346"/>
  <c r="BF346"/>
  <c r="BE346"/>
  <c r="T346"/>
  <c r="R346"/>
  <c r="P346"/>
  <c r="BK346"/>
  <c r="J346"/>
  <c r="BI345"/>
  <c r="BH345"/>
  <c r="BG345"/>
  <c r="BF345"/>
  <c r="BE345"/>
  <c r="T345"/>
  <c r="R345"/>
  <c r="P345"/>
  <c r="BK345"/>
  <c r="J345"/>
  <c r="BI344"/>
  <c r="BH344"/>
  <c r="BG344"/>
  <c r="BF344"/>
  <c r="BE344"/>
  <c r="T344"/>
  <c r="R344"/>
  <c r="P344"/>
  <c r="BK344"/>
  <c r="J344"/>
  <c r="BI343"/>
  <c r="BH343"/>
  <c r="BG343"/>
  <c r="BF343"/>
  <c r="BE343"/>
  <c r="T343"/>
  <c r="R343"/>
  <c r="P343"/>
  <c r="BK343"/>
  <c r="J343"/>
  <c r="BI342"/>
  <c r="BH342"/>
  <c r="BG342"/>
  <c r="BF342"/>
  <c r="BE342"/>
  <c r="T342"/>
  <c r="T341" s="1"/>
  <c r="R342"/>
  <c r="R341" s="1"/>
  <c r="P342"/>
  <c r="P341" s="1"/>
  <c r="BK342"/>
  <c r="BK341" s="1"/>
  <c r="J341" s="1"/>
  <c r="J342"/>
  <c r="J93"/>
  <c r="BI340"/>
  <c r="BH340"/>
  <c r="BG340"/>
  <c r="BF340"/>
  <c r="T340"/>
  <c r="R340"/>
  <c r="P340"/>
  <c r="BK340"/>
  <c r="J340"/>
  <c r="BE340" s="1"/>
  <c r="BI339"/>
  <c r="BH339"/>
  <c r="BG339"/>
  <c r="BF339"/>
  <c r="T339"/>
  <c r="R339"/>
  <c r="P339"/>
  <c r="BK339"/>
  <c r="J339"/>
  <c r="BE339" s="1"/>
  <c r="BI338"/>
  <c r="BH338"/>
  <c r="BG338"/>
  <c r="BF338"/>
  <c r="T338"/>
  <c r="R338"/>
  <c r="P338"/>
  <c r="BK338"/>
  <c r="J338"/>
  <c r="BE338" s="1"/>
  <c r="BI337"/>
  <c r="BH337"/>
  <c r="BG337"/>
  <c r="BF337"/>
  <c r="T337"/>
  <c r="R337"/>
  <c r="P337"/>
  <c r="BK337"/>
  <c r="J337"/>
  <c r="BE337" s="1"/>
  <c r="BI336"/>
  <c r="BH336"/>
  <c r="BG336"/>
  <c r="BF336"/>
  <c r="T336"/>
  <c r="R336"/>
  <c r="P336"/>
  <c r="BK336"/>
  <c r="J336"/>
  <c r="BE336" s="1"/>
  <c r="BI335"/>
  <c r="BH335"/>
  <c r="BG335"/>
  <c r="BF335"/>
  <c r="T335"/>
  <c r="R335"/>
  <c r="P335"/>
  <c r="BK335"/>
  <c r="J335"/>
  <c r="BE335" s="1"/>
  <c r="BI334"/>
  <c r="BH334"/>
  <c r="BG334"/>
  <c r="BF334"/>
  <c r="T334"/>
  <c r="R334"/>
  <c r="P334"/>
  <c r="BK334"/>
  <c r="J334"/>
  <c r="BE334" s="1"/>
  <c r="BI333"/>
  <c r="BH333"/>
  <c r="BG333"/>
  <c r="BF333"/>
  <c r="T333"/>
  <c r="R333"/>
  <c r="P333"/>
  <c r="BK333"/>
  <c r="J333"/>
  <c r="BE333" s="1"/>
  <c r="BI332"/>
  <c r="BH332"/>
  <c r="BG332"/>
  <c r="BF332"/>
  <c r="T332"/>
  <c r="R332"/>
  <c r="P332"/>
  <c r="BK332"/>
  <c r="J332"/>
  <c r="BE332" s="1"/>
  <c r="BI331"/>
  <c r="BH331"/>
  <c r="BG331"/>
  <c r="BF331"/>
  <c r="T331"/>
  <c r="T330" s="1"/>
  <c r="R331"/>
  <c r="R330" s="1"/>
  <c r="P331"/>
  <c r="P330" s="1"/>
  <c r="BK331"/>
  <c r="BK330" s="1"/>
  <c r="J330" s="1"/>
  <c r="J92" s="1"/>
  <c r="J331"/>
  <c r="BE331" s="1"/>
  <c r="BI329"/>
  <c r="BH329"/>
  <c r="BG329"/>
  <c r="BF329"/>
  <c r="BE329"/>
  <c r="T329"/>
  <c r="R329"/>
  <c r="P329"/>
  <c r="BK329"/>
  <c r="J329"/>
  <c r="BI328"/>
  <c r="BH328"/>
  <c r="BG328"/>
  <c r="BF328"/>
  <c r="BE328"/>
  <c r="T328"/>
  <c r="R328"/>
  <c r="P328"/>
  <c r="BK328"/>
  <c r="J328"/>
  <c r="BI327"/>
  <c r="BH327"/>
  <c r="BG327"/>
  <c r="BF327"/>
  <c r="BE327"/>
  <c r="T327"/>
  <c r="T326" s="1"/>
  <c r="R327"/>
  <c r="R326" s="1"/>
  <c r="P327"/>
  <c r="P326" s="1"/>
  <c r="BK327"/>
  <c r="BK326" s="1"/>
  <c r="J326" s="1"/>
  <c r="J91" s="1"/>
  <c r="J327"/>
  <c r="BI325"/>
  <c r="BH325"/>
  <c r="BG325"/>
  <c r="BF325"/>
  <c r="T325"/>
  <c r="T324" s="1"/>
  <c r="R325"/>
  <c r="R324" s="1"/>
  <c r="P325"/>
  <c r="P324" s="1"/>
  <c r="BK325"/>
  <c r="BK324" s="1"/>
  <c r="J324" s="1"/>
  <c r="J90" s="1"/>
  <c r="J325"/>
  <c r="BE325" s="1"/>
  <c r="BI323"/>
  <c r="BH323"/>
  <c r="BG323"/>
  <c r="BF323"/>
  <c r="BE323"/>
  <c r="T323"/>
  <c r="R323"/>
  <c r="P323"/>
  <c r="BK323"/>
  <c r="J323"/>
  <c r="BI322"/>
  <c r="BH322"/>
  <c r="BG322"/>
  <c r="BF322"/>
  <c r="BE322"/>
  <c r="T322"/>
  <c r="R322"/>
  <c r="P322"/>
  <c r="BK322"/>
  <c r="J322"/>
  <c r="BI321"/>
  <c r="BH321"/>
  <c r="BG321"/>
  <c r="BF321"/>
  <c r="BE321"/>
  <c r="T321"/>
  <c r="R321"/>
  <c r="P321"/>
  <c r="BK321"/>
  <c r="J321"/>
  <c r="BI320"/>
  <c r="BH320"/>
  <c r="BG320"/>
  <c r="BF320"/>
  <c r="BE320"/>
  <c r="T320"/>
  <c r="R320"/>
  <c r="P320"/>
  <c r="BK320"/>
  <c r="J320"/>
  <c r="BI319"/>
  <c r="BH319"/>
  <c r="BG319"/>
  <c r="BF319"/>
  <c r="BE319"/>
  <c r="T319"/>
  <c r="R319"/>
  <c r="P319"/>
  <c r="BK319"/>
  <c r="J319"/>
  <c r="BI318"/>
  <c r="BH318"/>
  <c r="BG318"/>
  <c r="BF318"/>
  <c r="BE318"/>
  <c r="T318"/>
  <c r="R318"/>
  <c r="P318"/>
  <c r="BK318"/>
  <c r="J318"/>
  <c r="BI317"/>
  <c r="BH317"/>
  <c r="BG317"/>
  <c r="BF317"/>
  <c r="BE317"/>
  <c r="T317"/>
  <c r="R317"/>
  <c r="P317"/>
  <c r="BK317"/>
  <c r="J317"/>
  <c r="BI316"/>
  <c r="BH316"/>
  <c r="BG316"/>
  <c r="BF316"/>
  <c r="BE316"/>
  <c r="T316"/>
  <c r="R316"/>
  <c r="P316"/>
  <c r="BK316"/>
  <c r="J316"/>
  <c r="BI315"/>
  <c r="BH315"/>
  <c r="BG315"/>
  <c r="BF315"/>
  <c r="BE315"/>
  <c r="T315"/>
  <c r="R315"/>
  <c r="P315"/>
  <c r="BK315"/>
  <c r="J315"/>
  <c r="BI314"/>
  <c r="BH314"/>
  <c r="BG314"/>
  <c r="BF314"/>
  <c r="BE314"/>
  <c r="T314"/>
  <c r="R314"/>
  <c r="P314"/>
  <c r="BK314"/>
  <c r="J314"/>
  <c r="BI313"/>
  <c r="BH313"/>
  <c r="BG313"/>
  <c r="BF313"/>
  <c r="BE313"/>
  <c r="T313"/>
  <c r="R313"/>
  <c r="P313"/>
  <c r="BK313"/>
  <c r="J313"/>
  <c r="BI312"/>
  <c r="BH312"/>
  <c r="BG312"/>
  <c r="BF312"/>
  <c r="BE312"/>
  <c r="T312"/>
  <c r="R312"/>
  <c r="P312"/>
  <c r="BK312"/>
  <c r="J312"/>
  <c r="BI311"/>
  <c r="BH311"/>
  <c r="BG311"/>
  <c r="BF311"/>
  <c r="BE311"/>
  <c r="T311"/>
  <c r="T310" s="1"/>
  <c r="R311"/>
  <c r="R310" s="1"/>
  <c r="P311"/>
  <c r="P310" s="1"/>
  <c r="BK311"/>
  <c r="BK310" s="1"/>
  <c r="J310" s="1"/>
  <c r="J89" s="1"/>
  <c r="J311"/>
  <c r="BI309"/>
  <c r="BH309"/>
  <c r="BG309"/>
  <c r="BF309"/>
  <c r="T309"/>
  <c r="R309"/>
  <c r="P309"/>
  <c r="BK309"/>
  <c r="J309"/>
  <c r="BE309" s="1"/>
  <c r="BI308"/>
  <c r="BH308"/>
  <c r="BG308"/>
  <c r="BF308"/>
  <c r="T308"/>
  <c r="R308"/>
  <c r="P308"/>
  <c r="BK308"/>
  <c r="J308"/>
  <c r="BE308" s="1"/>
  <c r="BI307"/>
  <c r="BH307"/>
  <c r="BG307"/>
  <c r="BF307"/>
  <c r="T307"/>
  <c r="R307"/>
  <c r="P307"/>
  <c r="BK307"/>
  <c r="J307"/>
  <c r="BE307" s="1"/>
  <c r="BI306"/>
  <c r="BH306"/>
  <c r="BG306"/>
  <c r="BF306"/>
  <c r="T306"/>
  <c r="R306"/>
  <c r="P306"/>
  <c r="BK306"/>
  <c r="J306"/>
  <c r="BE306" s="1"/>
  <c r="BI305"/>
  <c r="BH305"/>
  <c r="BG305"/>
  <c r="BF305"/>
  <c r="T305"/>
  <c r="R305"/>
  <c r="P305"/>
  <c r="BK305"/>
  <c r="J305"/>
  <c r="BE305" s="1"/>
  <c r="BI304"/>
  <c r="BH304"/>
  <c r="BG304"/>
  <c r="BF304"/>
  <c r="T304"/>
  <c r="R304"/>
  <c r="P304"/>
  <c r="BK304"/>
  <c r="J304"/>
  <c r="BE304" s="1"/>
  <c r="BI303"/>
  <c r="BH303"/>
  <c r="BG303"/>
  <c r="BF303"/>
  <c r="T303"/>
  <c r="R303"/>
  <c r="P303"/>
  <c r="BK303"/>
  <c r="J303"/>
  <c r="BE303" s="1"/>
  <c r="BI302"/>
  <c r="BH302"/>
  <c r="BG302"/>
  <c r="BF302"/>
  <c r="T302"/>
  <c r="R302"/>
  <c r="P302"/>
  <c r="BK302"/>
  <c r="J302"/>
  <c r="BE302" s="1"/>
  <c r="BI301"/>
  <c r="BH301"/>
  <c r="BG301"/>
  <c r="BF301"/>
  <c r="T301"/>
  <c r="R301"/>
  <c r="P301"/>
  <c r="BK301"/>
  <c r="J301"/>
  <c r="BE301" s="1"/>
  <c r="BI300"/>
  <c r="BH300"/>
  <c r="BG300"/>
  <c r="BF300"/>
  <c r="T300"/>
  <c r="T299" s="1"/>
  <c r="R300"/>
  <c r="R299" s="1"/>
  <c r="P300"/>
  <c r="P299" s="1"/>
  <c r="BK300"/>
  <c r="BK299" s="1"/>
  <c r="J299" s="1"/>
  <c r="J88" s="1"/>
  <c r="J300"/>
  <c r="BE300" s="1"/>
  <c r="BI298"/>
  <c r="BH298"/>
  <c r="BG298"/>
  <c r="BF298"/>
  <c r="BE298"/>
  <c r="T298"/>
  <c r="R298"/>
  <c r="P298"/>
  <c r="BK298"/>
  <c r="J298"/>
  <c r="BI297"/>
  <c r="BH297"/>
  <c r="BG297"/>
  <c r="BF297"/>
  <c r="BE297"/>
  <c r="T297"/>
  <c r="T296" s="1"/>
  <c r="R297"/>
  <c r="R296" s="1"/>
  <c r="P297"/>
  <c r="P296" s="1"/>
  <c r="BK297"/>
  <c r="BK296" s="1"/>
  <c r="J296" s="1"/>
  <c r="J87" s="1"/>
  <c r="J297"/>
  <c r="BI295"/>
  <c r="BH295"/>
  <c r="BG295"/>
  <c r="BF295"/>
  <c r="T295"/>
  <c r="T294" s="1"/>
  <c r="R295"/>
  <c r="R294" s="1"/>
  <c r="P295"/>
  <c r="P294" s="1"/>
  <c r="BK295"/>
  <c r="BK294" s="1"/>
  <c r="J294" s="1"/>
  <c r="J86" s="1"/>
  <c r="J295"/>
  <c r="BE295" s="1"/>
  <c r="BI293"/>
  <c r="BH293"/>
  <c r="BG293"/>
  <c r="BF293"/>
  <c r="BE293"/>
  <c r="T293"/>
  <c r="R293"/>
  <c r="P293"/>
  <c r="BK293"/>
  <c r="J293"/>
  <c r="BI292"/>
  <c r="BH292"/>
  <c r="BG292"/>
  <c r="BF292"/>
  <c r="BE292"/>
  <c r="T292"/>
  <c r="R292"/>
  <c r="P292"/>
  <c r="BK292"/>
  <c r="J292"/>
  <c r="BI291"/>
  <c r="BH291"/>
  <c r="BG291"/>
  <c r="BF291"/>
  <c r="BE291"/>
  <c r="T291"/>
  <c r="R291"/>
  <c r="P291"/>
  <c r="BK291"/>
  <c r="J291"/>
  <c r="BI290"/>
  <c r="BH290"/>
  <c r="BG290"/>
  <c r="BF290"/>
  <c r="BE290"/>
  <c r="T290"/>
  <c r="R290"/>
  <c r="P290"/>
  <c r="BK290"/>
  <c r="J290"/>
  <c r="BI289"/>
  <c r="BH289"/>
  <c r="BG289"/>
  <c r="BF289"/>
  <c r="BE289"/>
  <c r="T289"/>
  <c r="R289"/>
  <c r="P289"/>
  <c r="BK289"/>
  <c r="J289"/>
  <c r="BI288"/>
  <c r="BH288"/>
  <c r="BG288"/>
  <c r="BF288"/>
  <c r="BE288"/>
  <c r="T288"/>
  <c r="R288"/>
  <c r="P288"/>
  <c r="BK288"/>
  <c r="J288"/>
  <c r="BI287"/>
  <c r="BH287"/>
  <c r="BG287"/>
  <c r="BF287"/>
  <c r="BE287"/>
  <c r="T287"/>
  <c r="R287"/>
  <c r="P287"/>
  <c r="BK287"/>
  <c r="J287"/>
  <c r="BI286"/>
  <c r="BH286"/>
  <c r="BG286"/>
  <c r="BF286"/>
  <c r="BE286"/>
  <c r="T286"/>
  <c r="R286"/>
  <c r="P286"/>
  <c r="BK286"/>
  <c r="J286"/>
  <c r="BI285"/>
  <c r="BH285"/>
  <c r="BG285"/>
  <c r="BF285"/>
  <c r="BE285"/>
  <c r="T285"/>
  <c r="R285"/>
  <c r="P285"/>
  <c r="BK285"/>
  <c r="J285"/>
  <c r="BI284"/>
  <c r="BH284"/>
  <c r="BG284"/>
  <c r="BF284"/>
  <c r="BE284"/>
  <c r="T284"/>
  <c r="R284"/>
  <c r="P284"/>
  <c r="BK284"/>
  <c r="J284"/>
  <c r="BI283"/>
  <c r="BH283"/>
  <c r="BG283"/>
  <c r="BF283"/>
  <c r="BE283"/>
  <c r="T283"/>
  <c r="R283"/>
  <c r="P283"/>
  <c r="BK283"/>
  <c r="J283"/>
  <c r="BI282"/>
  <c r="BH282"/>
  <c r="BG282"/>
  <c r="BF282"/>
  <c r="BE282"/>
  <c r="T282"/>
  <c r="R282"/>
  <c r="P282"/>
  <c r="BK282"/>
  <c r="J282"/>
  <c r="BI281"/>
  <c r="BH281"/>
  <c r="BG281"/>
  <c r="BF281"/>
  <c r="BE281"/>
  <c r="T281"/>
  <c r="T280" s="1"/>
  <c r="R281"/>
  <c r="R280" s="1"/>
  <c r="P281"/>
  <c r="P280" s="1"/>
  <c r="BK281"/>
  <c r="BK280" s="1"/>
  <c r="J280" s="1"/>
  <c r="J85" s="1"/>
  <c r="J281"/>
  <c r="BI279"/>
  <c r="BH279"/>
  <c r="BG279"/>
  <c r="BF279"/>
  <c r="T279"/>
  <c r="R279"/>
  <c r="P279"/>
  <c r="BK279"/>
  <c r="J279"/>
  <c r="BE279" s="1"/>
  <c r="BI278"/>
  <c r="BH278"/>
  <c r="BG278"/>
  <c r="BF278"/>
  <c r="T278"/>
  <c r="R278"/>
  <c r="P278"/>
  <c r="BK278"/>
  <c r="J278"/>
  <c r="BE278" s="1"/>
  <c r="BI277"/>
  <c r="BH277"/>
  <c r="BG277"/>
  <c r="BF277"/>
  <c r="T277"/>
  <c r="R277"/>
  <c r="P277"/>
  <c r="BK277"/>
  <c r="J277"/>
  <c r="BE277" s="1"/>
  <c r="BI276"/>
  <c r="BH276"/>
  <c r="BG276"/>
  <c r="BF276"/>
  <c r="T276"/>
  <c r="R276"/>
  <c r="P276"/>
  <c r="BK276"/>
  <c r="J276"/>
  <c r="BE276" s="1"/>
  <c r="BI275"/>
  <c r="BH275"/>
  <c r="BG275"/>
  <c r="BF275"/>
  <c r="T275"/>
  <c r="R275"/>
  <c r="P275"/>
  <c r="BK275"/>
  <c r="J275"/>
  <c r="BE275" s="1"/>
  <c r="BI274"/>
  <c r="BH274"/>
  <c r="BG274"/>
  <c r="BF274"/>
  <c r="T274"/>
  <c r="R274"/>
  <c r="P274"/>
  <c r="BK274"/>
  <c r="J274"/>
  <c r="BE274" s="1"/>
  <c r="BI273"/>
  <c r="BH273"/>
  <c r="BG273"/>
  <c r="BF273"/>
  <c r="T273"/>
  <c r="R273"/>
  <c r="P273"/>
  <c r="BK273"/>
  <c r="J273"/>
  <c r="BE273" s="1"/>
  <c r="BI272"/>
  <c r="BH272"/>
  <c r="BG272"/>
  <c r="BF272"/>
  <c r="T272"/>
  <c r="R272"/>
  <c r="P272"/>
  <c r="BK272"/>
  <c r="J272"/>
  <c r="BE272" s="1"/>
  <c r="BI271"/>
  <c r="BH271"/>
  <c r="BG271"/>
  <c r="BF271"/>
  <c r="T271"/>
  <c r="R271"/>
  <c r="P271"/>
  <c r="BK271"/>
  <c r="J271"/>
  <c r="BE271" s="1"/>
  <c r="BI270"/>
  <c r="BH270"/>
  <c r="BG270"/>
  <c r="BF270"/>
  <c r="T270"/>
  <c r="T269" s="1"/>
  <c r="R270"/>
  <c r="R269" s="1"/>
  <c r="P270"/>
  <c r="P269" s="1"/>
  <c r="BK270"/>
  <c r="BK269" s="1"/>
  <c r="J269" s="1"/>
  <c r="J84" s="1"/>
  <c r="J270"/>
  <c r="BE270" s="1"/>
  <c r="BI268"/>
  <c r="BH268"/>
  <c r="BG268"/>
  <c r="BF268"/>
  <c r="BE268"/>
  <c r="T268"/>
  <c r="R268"/>
  <c r="P268"/>
  <c r="BK268"/>
  <c r="J268"/>
  <c r="BI267"/>
  <c r="BH267"/>
  <c r="BG267"/>
  <c r="BF267"/>
  <c r="BE267"/>
  <c r="T267"/>
  <c r="R267"/>
  <c r="P267"/>
  <c r="BK267"/>
  <c r="J267"/>
  <c r="BI266"/>
  <c r="BH266"/>
  <c r="BG266"/>
  <c r="BF266"/>
  <c r="BE266"/>
  <c r="T266"/>
  <c r="T265" s="1"/>
  <c r="R266"/>
  <c r="R265" s="1"/>
  <c r="P266"/>
  <c r="P265" s="1"/>
  <c r="BK266"/>
  <c r="BK265" s="1"/>
  <c r="J265" s="1"/>
  <c r="J83" s="1"/>
  <c r="J266"/>
  <c r="BI264"/>
  <c r="BH264"/>
  <c r="BG264"/>
  <c r="BF264"/>
  <c r="T264"/>
  <c r="T263" s="1"/>
  <c r="R264"/>
  <c r="R263" s="1"/>
  <c r="P264"/>
  <c r="P263" s="1"/>
  <c r="BK264"/>
  <c r="BK263" s="1"/>
  <c r="J263" s="1"/>
  <c r="J82" s="1"/>
  <c r="J264"/>
  <c r="BE264" s="1"/>
  <c r="BI262"/>
  <c r="BH262"/>
  <c r="BG262"/>
  <c r="BF262"/>
  <c r="BE262"/>
  <c r="T262"/>
  <c r="R262"/>
  <c r="P262"/>
  <c r="BK262"/>
  <c r="J262"/>
  <c r="BI261"/>
  <c r="BH261"/>
  <c r="BG261"/>
  <c r="BF261"/>
  <c r="BE261"/>
  <c r="T261"/>
  <c r="R261"/>
  <c r="P261"/>
  <c r="BK261"/>
  <c r="J261"/>
  <c r="BI260"/>
  <c r="BH260"/>
  <c r="BG260"/>
  <c r="BF260"/>
  <c r="BE260"/>
  <c r="T260"/>
  <c r="R260"/>
  <c r="P260"/>
  <c r="BK260"/>
  <c r="J260"/>
  <c r="BI259"/>
  <c r="BH259"/>
  <c r="BG259"/>
  <c r="BF259"/>
  <c r="BE259"/>
  <c r="T259"/>
  <c r="R259"/>
  <c r="P259"/>
  <c r="BK259"/>
  <c r="J259"/>
  <c r="BI258"/>
  <c r="BH258"/>
  <c r="BG258"/>
  <c r="BF258"/>
  <c r="BE258"/>
  <c r="T258"/>
  <c r="R258"/>
  <c r="P258"/>
  <c r="BK258"/>
  <c r="J258"/>
  <c r="BI257"/>
  <c r="BH257"/>
  <c r="BG257"/>
  <c r="BF257"/>
  <c r="BE257"/>
  <c r="T257"/>
  <c r="R257"/>
  <c r="P257"/>
  <c r="BK257"/>
  <c r="J257"/>
  <c r="BI256"/>
  <c r="BH256"/>
  <c r="BG256"/>
  <c r="BF256"/>
  <c r="BE256"/>
  <c r="T256"/>
  <c r="R256"/>
  <c r="P256"/>
  <c r="BK256"/>
  <c r="J256"/>
  <c r="BI255"/>
  <c r="BH255"/>
  <c r="BG255"/>
  <c r="BF255"/>
  <c r="BE255"/>
  <c r="T255"/>
  <c r="R255"/>
  <c r="P255"/>
  <c r="BK255"/>
  <c r="J255"/>
  <c r="BI254"/>
  <c r="BH254"/>
  <c r="BG254"/>
  <c r="BF254"/>
  <c r="BE254"/>
  <c r="T254"/>
  <c r="R254"/>
  <c r="P254"/>
  <c r="BK254"/>
  <c r="J254"/>
  <c r="BI253"/>
  <c r="BH253"/>
  <c r="BG253"/>
  <c r="BF253"/>
  <c r="BE253"/>
  <c r="T253"/>
  <c r="R253"/>
  <c r="P253"/>
  <c r="BK253"/>
  <c r="J253"/>
  <c r="BI252"/>
  <c r="BH252"/>
  <c r="BG252"/>
  <c r="BF252"/>
  <c r="BE252"/>
  <c r="T252"/>
  <c r="R252"/>
  <c r="P252"/>
  <c r="BK252"/>
  <c r="J252"/>
  <c r="BI251"/>
  <c r="BH251"/>
  <c r="BG251"/>
  <c r="BF251"/>
  <c r="BE251"/>
  <c r="T251"/>
  <c r="R251"/>
  <c r="P251"/>
  <c r="BK251"/>
  <c r="J251"/>
  <c r="BI250"/>
  <c r="BH250"/>
  <c r="BG250"/>
  <c r="BF250"/>
  <c r="BE250"/>
  <c r="T250"/>
  <c r="T249" s="1"/>
  <c r="R250"/>
  <c r="R249" s="1"/>
  <c r="P250"/>
  <c r="P249" s="1"/>
  <c r="BK250"/>
  <c r="BK249" s="1"/>
  <c r="J249" s="1"/>
  <c r="J81" s="1"/>
  <c r="J250"/>
  <c r="BI248"/>
  <c r="BH248"/>
  <c r="BG248"/>
  <c r="BF248"/>
  <c r="T248"/>
  <c r="R248"/>
  <c r="P248"/>
  <c r="BK248"/>
  <c r="J248"/>
  <c r="BE248" s="1"/>
  <c r="BI247"/>
  <c r="BH247"/>
  <c r="BG247"/>
  <c r="BF247"/>
  <c r="T247"/>
  <c r="R247"/>
  <c r="P247"/>
  <c r="BK247"/>
  <c r="J247"/>
  <c r="BE247" s="1"/>
  <c r="BI246"/>
  <c r="BH246"/>
  <c r="BG246"/>
  <c r="BF246"/>
  <c r="T246"/>
  <c r="R246"/>
  <c r="P246"/>
  <c r="BK246"/>
  <c r="J246"/>
  <c r="BE246" s="1"/>
  <c r="BI245"/>
  <c r="BH245"/>
  <c r="BG245"/>
  <c r="BF245"/>
  <c r="T245"/>
  <c r="R245"/>
  <c r="P245"/>
  <c r="BK245"/>
  <c r="J245"/>
  <c r="BE245" s="1"/>
  <c r="BI244"/>
  <c r="BH244"/>
  <c r="BG244"/>
  <c r="BF244"/>
  <c r="T244"/>
  <c r="R244"/>
  <c r="P244"/>
  <c r="BK244"/>
  <c r="J244"/>
  <c r="BE244" s="1"/>
  <c r="BI243"/>
  <c r="BH243"/>
  <c r="BG243"/>
  <c r="BF243"/>
  <c r="T243"/>
  <c r="R243"/>
  <c r="P243"/>
  <c r="BK243"/>
  <c r="J243"/>
  <c r="BE243" s="1"/>
  <c r="BI242"/>
  <c r="BH242"/>
  <c r="BG242"/>
  <c r="BF242"/>
  <c r="T242"/>
  <c r="R242"/>
  <c r="P242"/>
  <c r="BK242"/>
  <c r="J242"/>
  <c r="BE242" s="1"/>
  <c r="BI241"/>
  <c r="BH241"/>
  <c r="BG241"/>
  <c r="BF241"/>
  <c r="T241"/>
  <c r="R241"/>
  <c r="P241"/>
  <c r="BK241"/>
  <c r="J241"/>
  <c r="BE241" s="1"/>
  <c r="BI240"/>
  <c r="BH240"/>
  <c r="BG240"/>
  <c r="BF240"/>
  <c r="T240"/>
  <c r="R240"/>
  <c r="P240"/>
  <c r="BK240"/>
  <c r="J240"/>
  <c r="BE240" s="1"/>
  <c r="BI239"/>
  <c r="BH239"/>
  <c r="BG239"/>
  <c r="BF239"/>
  <c r="T239"/>
  <c r="T238" s="1"/>
  <c r="R239"/>
  <c r="R238" s="1"/>
  <c r="P239"/>
  <c r="P238" s="1"/>
  <c r="BK239"/>
  <c r="BK238" s="1"/>
  <c r="J238" s="1"/>
  <c r="J80" s="1"/>
  <c r="J239"/>
  <c r="BE239" s="1"/>
  <c r="BI237"/>
  <c r="BH237"/>
  <c r="BG237"/>
  <c r="BF237"/>
  <c r="BE237"/>
  <c r="T237"/>
  <c r="R237"/>
  <c r="P237"/>
  <c r="BK237"/>
  <c r="J237"/>
  <c r="BI236"/>
  <c r="BH236"/>
  <c r="BG236"/>
  <c r="BF236"/>
  <c r="BE236"/>
  <c r="T236"/>
  <c r="T235" s="1"/>
  <c r="R236"/>
  <c r="R235" s="1"/>
  <c r="P236"/>
  <c r="P235" s="1"/>
  <c r="BK236"/>
  <c r="BK235" s="1"/>
  <c r="J235" s="1"/>
  <c r="J79" s="1"/>
  <c r="J236"/>
  <c r="BI234"/>
  <c r="BH234"/>
  <c r="BG234"/>
  <c r="BF234"/>
  <c r="T234"/>
  <c r="T233" s="1"/>
  <c r="R234"/>
  <c r="R233" s="1"/>
  <c r="P234"/>
  <c r="P233" s="1"/>
  <c r="BK234"/>
  <c r="BK233" s="1"/>
  <c r="J233" s="1"/>
  <c r="J78" s="1"/>
  <c r="J234"/>
  <c r="BE234" s="1"/>
  <c r="BI232"/>
  <c r="BH232"/>
  <c r="BG232"/>
  <c r="BF232"/>
  <c r="BE232"/>
  <c r="T232"/>
  <c r="R232"/>
  <c r="P232"/>
  <c r="BK232"/>
  <c r="J232"/>
  <c r="BI231"/>
  <c r="BH231"/>
  <c r="BG231"/>
  <c r="BF231"/>
  <c r="BE231"/>
  <c r="T231"/>
  <c r="R231"/>
  <c r="P231"/>
  <c r="BK231"/>
  <c r="J231"/>
  <c r="BI230"/>
  <c r="BH230"/>
  <c r="BG230"/>
  <c r="BF230"/>
  <c r="BE230"/>
  <c r="T230"/>
  <c r="R230"/>
  <c r="P230"/>
  <c r="BK230"/>
  <c r="J230"/>
  <c r="BI229"/>
  <c r="BH229"/>
  <c r="BG229"/>
  <c r="BF229"/>
  <c r="BE229"/>
  <c r="T229"/>
  <c r="R229"/>
  <c r="P229"/>
  <c r="BK229"/>
  <c r="J229"/>
  <c r="BI228"/>
  <c r="BH228"/>
  <c r="BG228"/>
  <c r="BF228"/>
  <c r="BE228"/>
  <c r="T228"/>
  <c r="R228"/>
  <c r="P228"/>
  <c r="BK228"/>
  <c r="J228"/>
  <c r="BI227"/>
  <c r="BH227"/>
  <c r="BG227"/>
  <c r="BF227"/>
  <c r="BE227"/>
  <c r="T227"/>
  <c r="R227"/>
  <c r="P227"/>
  <c r="BK227"/>
  <c r="J227"/>
  <c r="BI226"/>
  <c r="BH226"/>
  <c r="BG226"/>
  <c r="BF226"/>
  <c r="BE226"/>
  <c r="T226"/>
  <c r="R226"/>
  <c r="P226"/>
  <c r="BK226"/>
  <c r="J226"/>
  <c r="BI225"/>
  <c r="BH225"/>
  <c r="BG225"/>
  <c r="BF225"/>
  <c r="BE225"/>
  <c r="T225"/>
  <c r="R225"/>
  <c r="P225"/>
  <c r="BK225"/>
  <c r="J225"/>
  <c r="BI224"/>
  <c r="BH224"/>
  <c r="BG224"/>
  <c r="BF224"/>
  <c r="BE224"/>
  <c r="T224"/>
  <c r="R224"/>
  <c r="P224"/>
  <c r="BK224"/>
  <c r="J224"/>
  <c r="BI223"/>
  <c r="BH223"/>
  <c r="BG223"/>
  <c r="BF223"/>
  <c r="BE223"/>
  <c r="T223"/>
  <c r="R223"/>
  <c r="P223"/>
  <c r="BK223"/>
  <c r="J223"/>
  <c r="BI222"/>
  <c r="BH222"/>
  <c r="BG222"/>
  <c r="BF222"/>
  <c r="BE222"/>
  <c r="T222"/>
  <c r="R222"/>
  <c r="P222"/>
  <c r="BK222"/>
  <c r="J222"/>
  <c r="BI221"/>
  <c r="BH221"/>
  <c r="BG221"/>
  <c r="BF221"/>
  <c r="BE221"/>
  <c r="T221"/>
  <c r="R221"/>
  <c r="P221"/>
  <c r="BK221"/>
  <c r="J221"/>
  <c r="BI220"/>
  <c r="BH220"/>
  <c r="BG220"/>
  <c r="BF220"/>
  <c r="BE220"/>
  <c r="T220"/>
  <c r="T219" s="1"/>
  <c r="R220"/>
  <c r="R219" s="1"/>
  <c r="P220"/>
  <c r="P219" s="1"/>
  <c r="BK220"/>
  <c r="BK219" s="1"/>
  <c r="J219" s="1"/>
  <c r="J77" s="1"/>
  <c r="J220"/>
  <c r="BI218"/>
  <c r="BH218"/>
  <c r="BG218"/>
  <c r="BF218"/>
  <c r="T218"/>
  <c r="R218"/>
  <c r="P218"/>
  <c r="BK218"/>
  <c r="J218"/>
  <c r="BE218" s="1"/>
  <c r="BI217"/>
  <c r="BH217"/>
  <c r="BG217"/>
  <c r="BF217"/>
  <c r="T217"/>
  <c r="R217"/>
  <c r="P217"/>
  <c r="BK217"/>
  <c r="J217"/>
  <c r="BE217" s="1"/>
  <c r="BI216"/>
  <c r="BH216"/>
  <c r="BG216"/>
  <c r="BF216"/>
  <c r="T216"/>
  <c r="R216"/>
  <c r="P216"/>
  <c r="BK216"/>
  <c r="J216"/>
  <c r="BE216" s="1"/>
  <c r="BI215"/>
  <c r="BH215"/>
  <c r="BG215"/>
  <c r="BF215"/>
  <c r="T215"/>
  <c r="R215"/>
  <c r="P215"/>
  <c r="BK215"/>
  <c r="J215"/>
  <c r="BE215" s="1"/>
  <c r="BI214"/>
  <c r="BH214"/>
  <c r="BG214"/>
  <c r="BF214"/>
  <c r="T214"/>
  <c r="R214"/>
  <c r="P214"/>
  <c r="BK214"/>
  <c r="J214"/>
  <c r="BE214" s="1"/>
  <c r="BI213"/>
  <c r="BH213"/>
  <c r="BG213"/>
  <c r="BF213"/>
  <c r="T213"/>
  <c r="R213"/>
  <c r="P213"/>
  <c r="BK213"/>
  <c r="J213"/>
  <c r="BE213" s="1"/>
  <c r="BI212"/>
  <c r="BH212"/>
  <c r="BG212"/>
  <c r="BF212"/>
  <c r="T212"/>
  <c r="R212"/>
  <c r="P212"/>
  <c r="BK212"/>
  <c r="J212"/>
  <c r="BE212" s="1"/>
  <c r="BI211"/>
  <c r="BH211"/>
  <c r="BG211"/>
  <c r="BF211"/>
  <c r="T211"/>
  <c r="R211"/>
  <c r="P211"/>
  <c r="BK211"/>
  <c r="J211"/>
  <c r="BE211" s="1"/>
  <c r="BI210"/>
  <c r="BH210"/>
  <c r="BG210"/>
  <c r="BF210"/>
  <c r="T210"/>
  <c r="R210"/>
  <c r="P210"/>
  <c r="BK210"/>
  <c r="J210"/>
  <c r="BE210" s="1"/>
  <c r="BI209"/>
  <c r="BH209"/>
  <c r="BG209"/>
  <c r="BF209"/>
  <c r="T209"/>
  <c r="T208" s="1"/>
  <c r="R209"/>
  <c r="R208" s="1"/>
  <c r="P209"/>
  <c r="P208" s="1"/>
  <c r="BK209"/>
  <c r="BK208" s="1"/>
  <c r="J208" s="1"/>
  <c r="J76" s="1"/>
  <c r="J209"/>
  <c r="BE209" s="1"/>
  <c r="BI207"/>
  <c r="BH207"/>
  <c r="BG207"/>
  <c r="BF207"/>
  <c r="BE207"/>
  <c r="T207"/>
  <c r="R207"/>
  <c r="P207"/>
  <c r="BK207"/>
  <c r="J207"/>
  <c r="BI206"/>
  <c r="BH206"/>
  <c r="BG206"/>
  <c r="BF206"/>
  <c r="BE206"/>
  <c r="T206"/>
  <c r="T205" s="1"/>
  <c r="R206"/>
  <c r="R205" s="1"/>
  <c r="P206"/>
  <c r="P205" s="1"/>
  <c r="BK206"/>
  <c r="BK205" s="1"/>
  <c r="J205" s="1"/>
  <c r="J75" s="1"/>
  <c r="J206"/>
  <c r="BI204"/>
  <c r="BH204"/>
  <c r="BG204"/>
  <c r="BF204"/>
  <c r="T204"/>
  <c r="T203" s="1"/>
  <c r="R204"/>
  <c r="R203" s="1"/>
  <c r="P204"/>
  <c r="P203" s="1"/>
  <c r="BK204"/>
  <c r="BK203" s="1"/>
  <c r="J203" s="1"/>
  <c r="J74" s="1"/>
  <c r="J204"/>
  <c r="BE204" s="1"/>
  <c r="BI202"/>
  <c r="BH202"/>
  <c r="BG202"/>
  <c r="BF202"/>
  <c r="BE202"/>
  <c r="T202"/>
  <c r="R202"/>
  <c r="P202"/>
  <c r="BK202"/>
  <c r="J202"/>
  <c r="BI201"/>
  <c r="BH201"/>
  <c r="BG201"/>
  <c r="BF201"/>
  <c r="BE201"/>
  <c r="T201"/>
  <c r="R201"/>
  <c r="P201"/>
  <c r="BK201"/>
  <c r="J201"/>
  <c r="BI200"/>
  <c r="BH200"/>
  <c r="BG200"/>
  <c r="BF200"/>
  <c r="BE200"/>
  <c r="T200"/>
  <c r="R200"/>
  <c r="P200"/>
  <c r="BK200"/>
  <c r="J200"/>
  <c r="BI199"/>
  <c r="BH199"/>
  <c r="BG199"/>
  <c r="BF199"/>
  <c r="BE199"/>
  <c r="T199"/>
  <c r="R199"/>
  <c r="P199"/>
  <c r="BK199"/>
  <c r="J199"/>
  <c r="BI198"/>
  <c r="BH198"/>
  <c r="BG198"/>
  <c r="BF198"/>
  <c r="BE198"/>
  <c r="T198"/>
  <c r="R198"/>
  <c r="P198"/>
  <c r="BK198"/>
  <c r="J198"/>
  <c r="BI197"/>
  <c r="BH197"/>
  <c r="BG197"/>
  <c r="BF197"/>
  <c r="BE197"/>
  <c r="T197"/>
  <c r="R197"/>
  <c r="P197"/>
  <c r="BK197"/>
  <c r="J197"/>
  <c r="BI196"/>
  <c r="BH196"/>
  <c r="BG196"/>
  <c r="BF196"/>
  <c r="BE196"/>
  <c r="T196"/>
  <c r="R196"/>
  <c r="P196"/>
  <c r="BK196"/>
  <c r="J196"/>
  <c r="BI195"/>
  <c r="BH195"/>
  <c r="BG195"/>
  <c r="BF195"/>
  <c r="BE195"/>
  <c r="T195"/>
  <c r="R195"/>
  <c r="P195"/>
  <c r="BK195"/>
  <c r="J195"/>
  <c r="BI194"/>
  <c r="BH194"/>
  <c r="BG194"/>
  <c r="BF194"/>
  <c r="BE194"/>
  <c r="T194"/>
  <c r="R194"/>
  <c r="P194"/>
  <c r="BK194"/>
  <c r="J194"/>
  <c r="BI193"/>
  <c r="BH193"/>
  <c r="BG193"/>
  <c r="BF193"/>
  <c r="BE193"/>
  <c r="T193"/>
  <c r="R193"/>
  <c r="P193"/>
  <c r="BK193"/>
  <c r="J193"/>
  <c r="BI192"/>
  <c r="BH192"/>
  <c r="BG192"/>
  <c r="BF192"/>
  <c r="BE192"/>
  <c r="T192"/>
  <c r="R192"/>
  <c r="P192"/>
  <c r="BK192"/>
  <c r="J192"/>
  <c r="BI191"/>
  <c r="BH191"/>
  <c r="BG191"/>
  <c r="BF191"/>
  <c r="BE191"/>
  <c r="T191"/>
  <c r="R191"/>
  <c r="P191"/>
  <c r="BK191"/>
  <c r="J191"/>
  <c r="BI190"/>
  <c r="BH190"/>
  <c r="BG190"/>
  <c r="BF190"/>
  <c r="BE190"/>
  <c r="T190"/>
  <c r="T189" s="1"/>
  <c r="R190"/>
  <c r="R189" s="1"/>
  <c r="P190"/>
  <c r="P189" s="1"/>
  <c r="BK190"/>
  <c r="BK189" s="1"/>
  <c r="J189" s="1"/>
  <c r="J73" s="1"/>
  <c r="J190"/>
  <c r="BI188"/>
  <c r="BH188"/>
  <c r="BG188"/>
  <c r="BF188"/>
  <c r="T188"/>
  <c r="R188"/>
  <c r="P188"/>
  <c r="BK188"/>
  <c r="J188"/>
  <c r="BE188" s="1"/>
  <c r="BI187"/>
  <c r="BH187"/>
  <c r="BG187"/>
  <c r="BF187"/>
  <c r="T187"/>
  <c r="R187"/>
  <c r="P187"/>
  <c r="BK187"/>
  <c r="J187"/>
  <c r="BE187" s="1"/>
  <c r="BI186"/>
  <c r="BH186"/>
  <c r="BG186"/>
  <c r="BF186"/>
  <c r="T186"/>
  <c r="R186"/>
  <c r="P186"/>
  <c r="BK186"/>
  <c r="J186"/>
  <c r="BE186" s="1"/>
  <c r="BI185"/>
  <c r="BH185"/>
  <c r="BG185"/>
  <c r="BF185"/>
  <c r="T185"/>
  <c r="R185"/>
  <c r="P185"/>
  <c r="BK185"/>
  <c r="J185"/>
  <c r="BE185" s="1"/>
  <c r="BI184"/>
  <c r="BH184"/>
  <c r="BG184"/>
  <c r="BF184"/>
  <c r="T184"/>
  <c r="R184"/>
  <c r="P184"/>
  <c r="BK184"/>
  <c r="J184"/>
  <c r="BE184" s="1"/>
  <c r="BI183"/>
  <c r="BH183"/>
  <c r="BG183"/>
  <c r="BF183"/>
  <c r="T183"/>
  <c r="R183"/>
  <c r="P183"/>
  <c r="BK183"/>
  <c r="J183"/>
  <c r="BE183" s="1"/>
  <c r="BI182"/>
  <c r="BH182"/>
  <c r="BG182"/>
  <c r="BF182"/>
  <c r="T182"/>
  <c r="R182"/>
  <c r="P182"/>
  <c r="BK182"/>
  <c r="J182"/>
  <c r="BE182" s="1"/>
  <c r="BI181"/>
  <c r="BH181"/>
  <c r="BG181"/>
  <c r="BF181"/>
  <c r="T181"/>
  <c r="R181"/>
  <c r="P181"/>
  <c r="BK181"/>
  <c r="J181"/>
  <c r="BE181" s="1"/>
  <c r="BI180"/>
  <c r="BH180"/>
  <c r="BG180"/>
  <c r="BF180"/>
  <c r="T180"/>
  <c r="R180"/>
  <c r="P180"/>
  <c r="BK180"/>
  <c r="J180"/>
  <c r="BE180" s="1"/>
  <c r="BI179"/>
  <c r="BH179"/>
  <c r="BG179"/>
  <c r="BF179"/>
  <c r="T179"/>
  <c r="T178" s="1"/>
  <c r="R179"/>
  <c r="R178" s="1"/>
  <c r="P179"/>
  <c r="P178" s="1"/>
  <c r="BK179"/>
  <c r="BK178" s="1"/>
  <c r="J178" s="1"/>
  <c r="J72" s="1"/>
  <c r="J179"/>
  <c r="BE179" s="1"/>
  <c r="BI177"/>
  <c r="BH177"/>
  <c r="BG177"/>
  <c r="BF177"/>
  <c r="BE177"/>
  <c r="T177"/>
  <c r="R177"/>
  <c r="P177"/>
  <c r="BK177"/>
  <c r="J177"/>
  <c r="BI176"/>
  <c r="BH176"/>
  <c r="BG176"/>
  <c r="BF176"/>
  <c r="BE176"/>
  <c r="T176"/>
  <c r="R176"/>
  <c r="P176"/>
  <c r="BK176"/>
  <c r="J176"/>
  <c r="BI175"/>
  <c r="BH175"/>
  <c r="BG175"/>
  <c r="BF175"/>
  <c r="BE175"/>
  <c r="T175"/>
  <c r="T174" s="1"/>
  <c r="R175"/>
  <c r="R174" s="1"/>
  <c r="P175"/>
  <c r="P174" s="1"/>
  <c r="BK175"/>
  <c r="BK174" s="1"/>
  <c r="J174" s="1"/>
  <c r="J71" s="1"/>
  <c r="J175"/>
  <c r="BI173"/>
  <c r="BH173"/>
  <c r="BG173"/>
  <c r="BF173"/>
  <c r="T173"/>
  <c r="T172" s="1"/>
  <c r="R173"/>
  <c r="R172" s="1"/>
  <c r="P173"/>
  <c r="P172" s="1"/>
  <c r="BK173"/>
  <c r="BK172" s="1"/>
  <c r="J172" s="1"/>
  <c r="J70" s="1"/>
  <c r="J173"/>
  <c r="BE173" s="1"/>
  <c r="BI171"/>
  <c r="BH171"/>
  <c r="BG171"/>
  <c r="BF171"/>
  <c r="BE171"/>
  <c r="T171"/>
  <c r="R171"/>
  <c r="P171"/>
  <c r="BK171"/>
  <c r="J171"/>
  <c r="BI170"/>
  <c r="BH170"/>
  <c r="BG170"/>
  <c r="BF170"/>
  <c r="BE170"/>
  <c r="T170"/>
  <c r="R170"/>
  <c r="P170"/>
  <c r="BK170"/>
  <c r="J170"/>
  <c r="BI169"/>
  <c r="BH169"/>
  <c r="BG169"/>
  <c r="BF169"/>
  <c r="BE169"/>
  <c r="T169"/>
  <c r="R169"/>
  <c r="P169"/>
  <c r="BK169"/>
  <c r="J169"/>
  <c r="BI168"/>
  <c r="BH168"/>
  <c r="BG168"/>
  <c r="BF168"/>
  <c r="BE168"/>
  <c r="T168"/>
  <c r="R168"/>
  <c r="P168"/>
  <c r="BK168"/>
  <c r="J168"/>
  <c r="BI167"/>
  <c r="BH167"/>
  <c r="BG167"/>
  <c r="BF167"/>
  <c r="BE167"/>
  <c r="T167"/>
  <c r="R167"/>
  <c r="P167"/>
  <c r="BK167"/>
  <c r="J167"/>
  <c r="BI166"/>
  <c r="BH166"/>
  <c r="BG166"/>
  <c r="BF166"/>
  <c r="BE166"/>
  <c r="T166"/>
  <c r="R166"/>
  <c r="P166"/>
  <c r="BK166"/>
  <c r="J166"/>
  <c r="BI165"/>
  <c r="BH165"/>
  <c r="BG165"/>
  <c r="BF165"/>
  <c r="BE165"/>
  <c r="T165"/>
  <c r="R165"/>
  <c r="P165"/>
  <c r="BK165"/>
  <c r="J165"/>
  <c r="BI164"/>
  <c r="BH164"/>
  <c r="BG164"/>
  <c r="BF164"/>
  <c r="BE164"/>
  <c r="T164"/>
  <c r="R164"/>
  <c r="P164"/>
  <c r="BK164"/>
  <c r="J164"/>
  <c r="BI163"/>
  <c r="BH163"/>
  <c r="BG163"/>
  <c r="BF163"/>
  <c r="BE163"/>
  <c r="T163"/>
  <c r="R163"/>
  <c r="P163"/>
  <c r="BK163"/>
  <c r="J163"/>
  <c r="BI162"/>
  <c r="BH162"/>
  <c r="BG162"/>
  <c r="BF162"/>
  <c r="BE162"/>
  <c r="T162"/>
  <c r="R162"/>
  <c r="P162"/>
  <c r="BK162"/>
  <c r="J162"/>
  <c r="BI161"/>
  <c r="BH161"/>
  <c r="BG161"/>
  <c r="BF161"/>
  <c r="BE161"/>
  <c r="T161"/>
  <c r="R161"/>
  <c r="P161"/>
  <c r="BK161"/>
  <c r="J161"/>
  <c r="BI160"/>
  <c r="BH160"/>
  <c r="BG160"/>
  <c r="BF160"/>
  <c r="BE160"/>
  <c r="T160"/>
  <c r="R160"/>
  <c r="P160"/>
  <c r="BK160"/>
  <c r="J160"/>
  <c r="BI159"/>
  <c r="BH159"/>
  <c r="BG159"/>
  <c r="BF159"/>
  <c r="BE159"/>
  <c r="T159"/>
  <c r="T158" s="1"/>
  <c r="R159"/>
  <c r="R158" s="1"/>
  <c r="P159"/>
  <c r="P158" s="1"/>
  <c r="BK159"/>
  <c r="BK158" s="1"/>
  <c r="J158" s="1"/>
  <c r="J69" s="1"/>
  <c r="J159"/>
  <c r="BI157"/>
  <c r="BH157"/>
  <c r="BG157"/>
  <c r="BF157"/>
  <c r="T157"/>
  <c r="R157"/>
  <c r="P157"/>
  <c r="BK157"/>
  <c r="J157"/>
  <c r="BE157" s="1"/>
  <c r="BI156"/>
  <c r="BH156"/>
  <c r="BG156"/>
  <c r="BF156"/>
  <c r="T156"/>
  <c r="R156"/>
  <c r="P156"/>
  <c r="BK156"/>
  <c r="J156"/>
  <c r="BE156" s="1"/>
  <c r="BI155"/>
  <c r="BH155"/>
  <c r="BG155"/>
  <c r="BF155"/>
  <c r="T155"/>
  <c r="R155"/>
  <c r="P155"/>
  <c r="BK155"/>
  <c r="J155"/>
  <c r="BE155" s="1"/>
  <c r="BI154"/>
  <c r="BH154"/>
  <c r="BG154"/>
  <c r="BF154"/>
  <c r="T154"/>
  <c r="R154"/>
  <c r="P154"/>
  <c r="BK154"/>
  <c r="J154"/>
  <c r="BE154" s="1"/>
  <c r="BI153"/>
  <c r="BH153"/>
  <c r="BG153"/>
  <c r="BF153"/>
  <c r="T153"/>
  <c r="T152" s="1"/>
  <c r="R153"/>
  <c r="R152" s="1"/>
  <c r="P153"/>
  <c r="P152" s="1"/>
  <c r="BK153"/>
  <c r="BK152" s="1"/>
  <c r="J152" s="1"/>
  <c r="J68" s="1"/>
  <c r="J153"/>
  <c r="BE153" s="1"/>
  <c r="BI151"/>
  <c r="BH151"/>
  <c r="BG151"/>
  <c r="BF151"/>
  <c r="BE151"/>
  <c r="T151"/>
  <c r="R151"/>
  <c r="P151"/>
  <c r="BK151"/>
  <c r="J151"/>
  <c r="BI150"/>
  <c r="BH150"/>
  <c r="BG150"/>
  <c r="BF150"/>
  <c r="BE150"/>
  <c r="T150"/>
  <c r="T149" s="1"/>
  <c r="R150"/>
  <c r="R149" s="1"/>
  <c r="P150"/>
  <c r="P149" s="1"/>
  <c r="BK150"/>
  <c r="BK149" s="1"/>
  <c r="J149" s="1"/>
  <c r="J67" s="1"/>
  <c r="J150"/>
  <c r="BI148"/>
  <c r="BH148"/>
  <c r="BG148"/>
  <c r="BF148"/>
  <c r="T148"/>
  <c r="R148"/>
  <c r="P148"/>
  <c r="BK148"/>
  <c r="J148"/>
  <c r="BE148" s="1"/>
  <c r="BI147"/>
  <c r="F38" s="1"/>
  <c r="BD98" i="1" s="1"/>
  <c r="BH147" i="37"/>
  <c r="F37" s="1"/>
  <c r="BC98" i="1" s="1"/>
  <c r="BG147" i="37"/>
  <c r="F36" s="1"/>
  <c r="BB98" i="1" s="1"/>
  <c r="BF147" i="37"/>
  <c r="F35" s="1"/>
  <c r="BA98" i="1" s="1"/>
  <c r="T147" i="37"/>
  <c r="T146" s="1"/>
  <c r="T145" s="1"/>
  <c r="T144" s="1"/>
  <c r="R147"/>
  <c r="R146" s="1"/>
  <c r="R145" s="1"/>
  <c r="P147"/>
  <c r="P146" s="1"/>
  <c r="P145" s="1"/>
  <c r="P144" s="1"/>
  <c r="AU98" i="1" s="1"/>
  <c r="BK147" i="37"/>
  <c r="BK146" s="1"/>
  <c r="J147"/>
  <c r="BE147" s="1"/>
  <c r="J140"/>
  <c r="F140"/>
  <c r="J138"/>
  <c r="F138"/>
  <c r="E136"/>
  <c r="F60"/>
  <c r="J59"/>
  <c r="F59"/>
  <c r="F57"/>
  <c r="E55"/>
  <c r="J22"/>
  <c r="E22"/>
  <c r="F141" s="1"/>
  <c r="J21"/>
  <c r="J16"/>
  <c r="J57" s="1"/>
  <c r="E7"/>
  <c r="E130" s="1"/>
  <c r="AY97" i="1"/>
  <c r="AX97"/>
  <c r="BI1851" i="36"/>
  <c r="BH1851"/>
  <c r="BG1851"/>
  <c r="BF1851"/>
  <c r="BE1851"/>
  <c r="T1851"/>
  <c r="R1851"/>
  <c r="P1851"/>
  <c r="BK1851"/>
  <c r="J1851"/>
  <c r="BI1850"/>
  <c r="BH1850"/>
  <c r="BG1850"/>
  <c r="BF1850"/>
  <c r="BE1850"/>
  <c r="T1850"/>
  <c r="T1849" s="1"/>
  <c r="R1850"/>
  <c r="R1849" s="1"/>
  <c r="P1850"/>
  <c r="P1849" s="1"/>
  <c r="BK1850"/>
  <c r="BK1849" s="1"/>
  <c r="J1849" s="1"/>
  <c r="J127" s="1"/>
  <c r="J1850"/>
  <c r="BI1848"/>
  <c r="BH1848"/>
  <c r="BG1848"/>
  <c r="BF1848"/>
  <c r="T1848"/>
  <c r="R1848"/>
  <c r="P1848"/>
  <c r="BK1848"/>
  <c r="J1848"/>
  <c r="BE1848" s="1"/>
  <c r="BI1847"/>
  <c r="BH1847"/>
  <c r="BG1847"/>
  <c r="BF1847"/>
  <c r="T1847"/>
  <c r="R1847"/>
  <c r="P1847"/>
  <c r="BK1847"/>
  <c r="J1847"/>
  <c r="BE1847" s="1"/>
  <c r="BI1846"/>
  <c r="BH1846"/>
  <c r="BG1846"/>
  <c r="BF1846"/>
  <c r="BE1846"/>
  <c r="T1846"/>
  <c r="R1846"/>
  <c r="P1846"/>
  <c r="BK1846"/>
  <c r="J1846"/>
  <c r="BI1845"/>
  <c r="BH1845"/>
  <c r="BG1845"/>
  <c r="BF1845"/>
  <c r="BE1845"/>
  <c r="T1845"/>
  <c r="R1845"/>
  <c r="P1845"/>
  <c r="BK1845"/>
  <c r="J1845"/>
  <c r="BI1844"/>
  <c r="BH1844"/>
  <c r="BG1844"/>
  <c r="BF1844"/>
  <c r="BE1844"/>
  <c r="T1844"/>
  <c r="R1844"/>
  <c r="P1844"/>
  <c r="BK1844"/>
  <c r="J1844"/>
  <c r="BI1843"/>
  <c r="BH1843"/>
  <c r="BG1843"/>
  <c r="BF1843"/>
  <c r="BE1843"/>
  <c r="T1843"/>
  <c r="T1842" s="1"/>
  <c r="R1843"/>
  <c r="R1842" s="1"/>
  <c r="P1843"/>
  <c r="P1842" s="1"/>
  <c r="BK1843"/>
  <c r="BK1842" s="1"/>
  <c r="J1842" s="1"/>
  <c r="J126" s="1"/>
  <c r="J1843"/>
  <c r="BI1841"/>
  <c r="BH1841"/>
  <c r="BG1841"/>
  <c r="BF1841"/>
  <c r="T1841"/>
  <c r="R1841"/>
  <c r="P1841"/>
  <c r="BK1841"/>
  <c r="J1841"/>
  <c r="BE1841" s="1"/>
  <c r="BI1840"/>
  <c r="BH1840"/>
  <c r="BG1840"/>
  <c r="BF1840"/>
  <c r="T1840"/>
  <c r="R1840"/>
  <c r="P1840"/>
  <c r="BK1840"/>
  <c r="J1840"/>
  <c r="BE1840" s="1"/>
  <c r="BI1839"/>
  <c r="BH1839"/>
  <c r="BG1839"/>
  <c r="BF1839"/>
  <c r="T1839"/>
  <c r="R1839"/>
  <c r="P1839"/>
  <c r="BK1839"/>
  <c r="J1839"/>
  <c r="BE1839" s="1"/>
  <c r="BI1838"/>
  <c r="BH1838"/>
  <c r="BG1838"/>
  <c r="BF1838"/>
  <c r="BE1838"/>
  <c r="T1838"/>
  <c r="R1838"/>
  <c r="P1838"/>
  <c r="BK1838"/>
  <c r="J1838"/>
  <c r="BI1837"/>
  <c r="BH1837"/>
  <c r="BG1837"/>
  <c r="BF1837"/>
  <c r="BE1837"/>
  <c r="T1837"/>
  <c r="R1837"/>
  <c r="P1837"/>
  <c r="BK1837"/>
  <c r="J1837"/>
  <c r="BI1836"/>
  <c r="BH1836"/>
  <c r="BG1836"/>
  <c r="BF1836"/>
  <c r="BE1836"/>
  <c r="T1836"/>
  <c r="R1836"/>
  <c r="P1836"/>
  <c r="BK1836"/>
  <c r="J1836"/>
  <c r="BI1835"/>
  <c r="BH1835"/>
  <c r="BG1835"/>
  <c r="BF1835"/>
  <c r="BE1835"/>
  <c r="T1835"/>
  <c r="R1835"/>
  <c r="P1835"/>
  <c r="BK1835"/>
  <c r="J1835"/>
  <c r="BI1834"/>
  <c r="BH1834"/>
  <c r="BG1834"/>
  <c r="BF1834"/>
  <c r="BE1834"/>
  <c r="T1834"/>
  <c r="R1834"/>
  <c r="P1834"/>
  <c r="BK1834"/>
  <c r="J1834"/>
  <c r="BI1833"/>
  <c r="BH1833"/>
  <c r="BG1833"/>
  <c r="BF1833"/>
  <c r="BE1833"/>
  <c r="T1833"/>
  <c r="R1833"/>
  <c r="P1833"/>
  <c r="BK1833"/>
  <c r="J1833"/>
  <c r="BI1832"/>
  <c r="BH1832"/>
  <c r="BG1832"/>
  <c r="BF1832"/>
  <c r="BE1832"/>
  <c r="T1832"/>
  <c r="R1832"/>
  <c r="P1832"/>
  <c r="BK1832"/>
  <c r="J1832"/>
  <c r="BI1831"/>
  <c r="BH1831"/>
  <c r="BG1831"/>
  <c r="BF1831"/>
  <c r="BE1831"/>
  <c r="T1831"/>
  <c r="T1830" s="1"/>
  <c r="R1831"/>
  <c r="R1830" s="1"/>
  <c r="P1831"/>
  <c r="P1830" s="1"/>
  <c r="BK1831"/>
  <c r="BK1830" s="1"/>
  <c r="J1830" s="1"/>
  <c r="J125" s="1"/>
  <c r="J1831"/>
  <c r="BI1829"/>
  <c r="BH1829"/>
  <c r="BG1829"/>
  <c r="BF1829"/>
  <c r="T1829"/>
  <c r="R1829"/>
  <c r="P1829"/>
  <c r="BK1829"/>
  <c r="J1829"/>
  <c r="BE1829" s="1"/>
  <c r="BI1828"/>
  <c r="BH1828"/>
  <c r="BG1828"/>
  <c r="BF1828"/>
  <c r="T1828"/>
  <c r="R1828"/>
  <c r="P1828"/>
  <c r="BK1828"/>
  <c r="J1828"/>
  <c r="BE1828" s="1"/>
  <c r="BI1827"/>
  <c r="BH1827"/>
  <c r="BG1827"/>
  <c r="BF1827"/>
  <c r="T1827"/>
  <c r="R1827"/>
  <c r="P1827"/>
  <c r="BK1827"/>
  <c r="J1827"/>
  <c r="BE1827" s="1"/>
  <c r="BI1826"/>
  <c r="BH1826"/>
  <c r="BG1826"/>
  <c r="BF1826"/>
  <c r="T1826"/>
  <c r="R1826"/>
  <c r="P1826"/>
  <c r="BK1826"/>
  <c r="J1826"/>
  <c r="BE1826" s="1"/>
  <c r="BI1825"/>
  <c r="BH1825"/>
  <c r="BG1825"/>
  <c r="BF1825"/>
  <c r="T1825"/>
  <c r="R1825"/>
  <c r="P1825"/>
  <c r="BK1825"/>
  <c r="J1825"/>
  <c r="BE1825" s="1"/>
  <c r="BI1824"/>
  <c r="BH1824"/>
  <c r="BG1824"/>
  <c r="BF1824"/>
  <c r="T1824"/>
  <c r="R1824"/>
  <c r="P1824"/>
  <c r="BK1824"/>
  <c r="J1824"/>
  <c r="BE1824" s="1"/>
  <c r="BI1822"/>
  <c r="BH1822"/>
  <c r="BG1822"/>
  <c r="BF1822"/>
  <c r="T1822"/>
  <c r="R1822"/>
  <c r="P1822"/>
  <c r="BK1822"/>
  <c r="J1822"/>
  <c r="BE1822" s="1"/>
  <c r="BI1820"/>
  <c r="BH1820"/>
  <c r="BG1820"/>
  <c r="BF1820"/>
  <c r="BE1820"/>
  <c r="T1820"/>
  <c r="R1820"/>
  <c r="P1820"/>
  <c r="BK1820"/>
  <c r="J1820"/>
  <c r="BI1819"/>
  <c r="BH1819"/>
  <c r="BG1819"/>
  <c r="BF1819"/>
  <c r="BE1819"/>
  <c r="T1819"/>
  <c r="R1819"/>
  <c r="P1819"/>
  <c r="BK1819"/>
  <c r="J1819"/>
  <c r="BI1818"/>
  <c r="BH1818"/>
  <c r="BG1818"/>
  <c r="BF1818"/>
  <c r="BE1818"/>
  <c r="T1818"/>
  <c r="T1817" s="1"/>
  <c r="R1818"/>
  <c r="R1817" s="1"/>
  <c r="P1818"/>
  <c r="P1817" s="1"/>
  <c r="BK1818"/>
  <c r="BK1817" s="1"/>
  <c r="J1817" s="1"/>
  <c r="J124" s="1"/>
  <c r="J1818"/>
  <c r="BI1816"/>
  <c r="BH1816"/>
  <c r="BG1816"/>
  <c r="BF1816"/>
  <c r="T1816"/>
  <c r="R1816"/>
  <c r="P1816"/>
  <c r="BK1816"/>
  <c r="J1816"/>
  <c r="BE1816" s="1"/>
  <c r="BI1815"/>
  <c r="BH1815"/>
  <c r="BG1815"/>
  <c r="BF1815"/>
  <c r="T1815"/>
  <c r="R1815"/>
  <c r="P1815"/>
  <c r="BK1815"/>
  <c r="J1815"/>
  <c r="BE1815" s="1"/>
  <c r="BI1814"/>
  <c r="BH1814"/>
  <c r="BG1814"/>
  <c r="BF1814"/>
  <c r="T1814"/>
  <c r="R1814"/>
  <c r="P1814"/>
  <c r="BK1814"/>
  <c r="J1814"/>
  <c r="BE1814" s="1"/>
  <c r="BI1813"/>
  <c r="BH1813"/>
  <c r="BG1813"/>
  <c r="BF1813"/>
  <c r="BE1813"/>
  <c r="T1813"/>
  <c r="R1813"/>
  <c r="P1813"/>
  <c r="BK1813"/>
  <c r="J1813"/>
  <c r="BI1811"/>
  <c r="BH1811"/>
  <c r="BG1811"/>
  <c r="BF1811"/>
  <c r="BE1811"/>
  <c r="T1811"/>
  <c r="R1811"/>
  <c r="P1811"/>
  <c r="BK1811"/>
  <c r="J1811"/>
  <c r="BI1809"/>
  <c r="BH1809"/>
  <c r="BG1809"/>
  <c r="BF1809"/>
  <c r="BE1809"/>
  <c r="T1809"/>
  <c r="T1808" s="1"/>
  <c r="R1809"/>
  <c r="R1808" s="1"/>
  <c r="P1809"/>
  <c r="P1808" s="1"/>
  <c r="BK1809"/>
  <c r="BK1808" s="1"/>
  <c r="J1808" s="1"/>
  <c r="J123" s="1"/>
  <c r="J1809"/>
  <c r="BI1807"/>
  <c r="BH1807"/>
  <c r="BG1807"/>
  <c r="BF1807"/>
  <c r="T1807"/>
  <c r="R1807"/>
  <c r="P1807"/>
  <c r="BK1807"/>
  <c r="J1807"/>
  <c r="BE1807" s="1"/>
  <c r="BI1806"/>
  <c r="BH1806"/>
  <c r="BG1806"/>
  <c r="BF1806"/>
  <c r="T1806"/>
  <c r="R1806"/>
  <c r="P1806"/>
  <c r="BK1806"/>
  <c r="J1806"/>
  <c r="BE1806" s="1"/>
  <c r="BI1805"/>
  <c r="BH1805"/>
  <c r="BG1805"/>
  <c r="BF1805"/>
  <c r="T1805"/>
  <c r="R1805"/>
  <c r="P1805"/>
  <c r="BK1805"/>
  <c r="J1805"/>
  <c r="BE1805" s="1"/>
  <c r="BI1804"/>
  <c r="BH1804"/>
  <c r="BG1804"/>
  <c r="BF1804"/>
  <c r="BE1804"/>
  <c r="T1804"/>
  <c r="R1804"/>
  <c r="P1804"/>
  <c r="BK1804"/>
  <c r="J1804"/>
  <c r="BI1803"/>
  <c r="BH1803"/>
  <c r="BG1803"/>
  <c r="BF1803"/>
  <c r="BE1803"/>
  <c r="T1803"/>
  <c r="R1803"/>
  <c r="P1803"/>
  <c r="BK1803"/>
  <c r="J1803"/>
  <c r="BI1802"/>
  <c r="BH1802"/>
  <c r="BG1802"/>
  <c r="BF1802"/>
  <c r="BE1802"/>
  <c r="T1802"/>
  <c r="R1802"/>
  <c r="P1802"/>
  <c r="BK1802"/>
  <c r="J1802"/>
  <c r="BI1801"/>
  <c r="BH1801"/>
  <c r="BG1801"/>
  <c r="BF1801"/>
  <c r="BE1801"/>
  <c r="T1801"/>
  <c r="R1801"/>
  <c r="P1801"/>
  <c r="BK1801"/>
  <c r="J1801"/>
  <c r="BI1800"/>
  <c r="BH1800"/>
  <c r="BG1800"/>
  <c r="BF1800"/>
  <c r="BE1800"/>
  <c r="T1800"/>
  <c r="T1799" s="1"/>
  <c r="R1800"/>
  <c r="R1799" s="1"/>
  <c r="P1800"/>
  <c r="P1799" s="1"/>
  <c r="BK1800"/>
  <c r="BK1799" s="1"/>
  <c r="J1799" s="1"/>
  <c r="J122" s="1"/>
  <c r="J1800"/>
  <c r="BI1798"/>
  <c r="BH1798"/>
  <c r="BG1798"/>
  <c r="BF1798"/>
  <c r="T1798"/>
  <c r="R1798"/>
  <c r="P1798"/>
  <c r="BK1798"/>
  <c r="J1798"/>
  <c r="BE1798" s="1"/>
  <c r="BI1796"/>
  <c r="BH1796"/>
  <c r="BG1796"/>
  <c r="BF1796"/>
  <c r="T1796"/>
  <c r="T1795" s="1"/>
  <c r="R1796"/>
  <c r="R1795" s="1"/>
  <c r="P1796"/>
  <c r="P1795" s="1"/>
  <c r="BK1796"/>
  <c r="BK1795" s="1"/>
  <c r="J1795" s="1"/>
  <c r="J121" s="1"/>
  <c r="J1796"/>
  <c r="BE1796" s="1"/>
  <c r="BI1794"/>
  <c r="BH1794"/>
  <c r="BG1794"/>
  <c r="BF1794"/>
  <c r="BE1794"/>
  <c r="T1794"/>
  <c r="R1794"/>
  <c r="P1794"/>
  <c r="BK1794"/>
  <c r="J1794"/>
  <c r="BI1792"/>
  <c r="BH1792"/>
  <c r="BG1792"/>
  <c r="BF1792"/>
  <c r="BE1792"/>
  <c r="T1792"/>
  <c r="T1791" s="1"/>
  <c r="R1792"/>
  <c r="R1791" s="1"/>
  <c r="P1792"/>
  <c r="P1791" s="1"/>
  <c r="BK1792"/>
  <c r="BK1791" s="1"/>
  <c r="J1791" s="1"/>
  <c r="J120" s="1"/>
  <c r="J1792"/>
  <c r="BI1790"/>
  <c r="BH1790"/>
  <c r="BG1790"/>
  <c r="BF1790"/>
  <c r="T1790"/>
  <c r="R1790"/>
  <c r="P1790"/>
  <c r="BK1790"/>
  <c r="J1790"/>
  <c r="BE1790" s="1"/>
  <c r="BI1789"/>
  <c r="BH1789"/>
  <c r="BG1789"/>
  <c r="BF1789"/>
  <c r="T1789"/>
  <c r="T1788" s="1"/>
  <c r="R1789"/>
  <c r="R1788" s="1"/>
  <c r="P1789"/>
  <c r="P1788" s="1"/>
  <c r="BK1789"/>
  <c r="BK1788" s="1"/>
  <c r="J1788" s="1"/>
  <c r="J119" s="1"/>
  <c r="J1789"/>
  <c r="BE1789" s="1"/>
  <c r="BI1787"/>
  <c r="BH1787"/>
  <c r="BG1787"/>
  <c r="BF1787"/>
  <c r="BE1787"/>
  <c r="T1787"/>
  <c r="R1787"/>
  <c r="P1787"/>
  <c r="BK1787"/>
  <c r="J1787"/>
  <c r="BI1786"/>
  <c r="BH1786"/>
  <c r="BG1786"/>
  <c r="BF1786"/>
  <c r="BE1786"/>
  <c r="T1786"/>
  <c r="T1785" s="1"/>
  <c r="R1786"/>
  <c r="R1785" s="1"/>
  <c r="P1786"/>
  <c r="P1785" s="1"/>
  <c r="BK1786"/>
  <c r="BK1785" s="1"/>
  <c r="J1785" s="1"/>
  <c r="J118" s="1"/>
  <c r="J1786"/>
  <c r="BI1784"/>
  <c r="BH1784"/>
  <c r="BG1784"/>
  <c r="BF1784"/>
  <c r="T1784"/>
  <c r="R1784"/>
  <c r="P1784"/>
  <c r="BK1784"/>
  <c r="J1784"/>
  <c r="BE1784" s="1"/>
  <c r="BI1782"/>
  <c r="BH1782"/>
  <c r="BG1782"/>
  <c r="BF1782"/>
  <c r="T1782"/>
  <c r="R1782"/>
  <c r="P1782"/>
  <c r="BK1782"/>
  <c r="J1782"/>
  <c r="BE1782" s="1"/>
  <c r="BI1781"/>
  <c r="BH1781"/>
  <c r="BG1781"/>
  <c r="BF1781"/>
  <c r="T1781"/>
  <c r="R1781"/>
  <c r="P1781"/>
  <c r="BK1781"/>
  <c r="J1781"/>
  <c r="BE1781" s="1"/>
  <c r="BI1779"/>
  <c r="BH1779"/>
  <c r="BG1779"/>
  <c r="BF1779"/>
  <c r="BE1779"/>
  <c r="T1779"/>
  <c r="R1779"/>
  <c r="P1779"/>
  <c r="BK1779"/>
  <c r="J1779"/>
  <c r="BI1778"/>
  <c r="BH1778"/>
  <c r="BG1778"/>
  <c r="BF1778"/>
  <c r="BE1778"/>
  <c r="T1778"/>
  <c r="R1778"/>
  <c r="P1778"/>
  <c r="BK1778"/>
  <c r="J1778"/>
  <c r="BI1776"/>
  <c r="BH1776"/>
  <c r="BG1776"/>
  <c r="BF1776"/>
  <c r="BE1776"/>
  <c r="T1776"/>
  <c r="R1776"/>
  <c r="P1776"/>
  <c r="BK1776"/>
  <c r="J1776"/>
  <c r="BI1774"/>
  <c r="BH1774"/>
  <c r="BG1774"/>
  <c r="BF1774"/>
  <c r="BE1774"/>
  <c r="T1774"/>
  <c r="T1773" s="1"/>
  <c r="R1774"/>
  <c r="R1773" s="1"/>
  <c r="P1774"/>
  <c r="P1773" s="1"/>
  <c r="BK1774"/>
  <c r="BK1773" s="1"/>
  <c r="J1773" s="1"/>
  <c r="J117" s="1"/>
  <c r="J1774"/>
  <c r="BI1772"/>
  <c r="BH1772"/>
  <c r="BG1772"/>
  <c r="BF1772"/>
  <c r="T1772"/>
  <c r="R1772"/>
  <c r="P1772"/>
  <c r="BK1772"/>
  <c r="J1772"/>
  <c r="BE1772" s="1"/>
  <c r="BI1770"/>
  <c r="BH1770"/>
  <c r="BG1770"/>
  <c r="BF1770"/>
  <c r="T1770"/>
  <c r="R1770"/>
  <c r="P1770"/>
  <c r="BK1770"/>
  <c r="J1770"/>
  <c r="BE1770" s="1"/>
  <c r="BI1769"/>
  <c r="BH1769"/>
  <c r="BG1769"/>
  <c r="BF1769"/>
  <c r="T1769"/>
  <c r="R1769"/>
  <c r="P1769"/>
  <c r="BK1769"/>
  <c r="J1769"/>
  <c r="BE1769" s="1"/>
  <c r="BI1767"/>
  <c r="BH1767"/>
  <c r="BG1767"/>
  <c r="BF1767"/>
  <c r="BE1767"/>
  <c r="T1767"/>
  <c r="R1767"/>
  <c r="P1767"/>
  <c r="BK1767"/>
  <c r="J1767"/>
  <c r="BI1766"/>
  <c r="BH1766"/>
  <c r="BG1766"/>
  <c r="BF1766"/>
  <c r="BE1766"/>
  <c r="T1766"/>
  <c r="R1766"/>
  <c r="P1766"/>
  <c r="BK1766"/>
  <c r="J1766"/>
  <c r="BI1764"/>
  <c r="BH1764"/>
  <c r="BG1764"/>
  <c r="BF1764"/>
  <c r="BE1764"/>
  <c r="T1764"/>
  <c r="R1764"/>
  <c r="P1764"/>
  <c r="BK1764"/>
  <c r="J1764"/>
  <c r="BI1762"/>
  <c r="BH1762"/>
  <c r="BG1762"/>
  <c r="BF1762"/>
  <c r="BE1762"/>
  <c r="T1762"/>
  <c r="T1761" s="1"/>
  <c r="R1762"/>
  <c r="R1761" s="1"/>
  <c r="P1762"/>
  <c r="P1761" s="1"/>
  <c r="BK1762"/>
  <c r="BK1761" s="1"/>
  <c r="J1761" s="1"/>
  <c r="J116" s="1"/>
  <c r="J1762"/>
  <c r="BI1760"/>
  <c r="BH1760"/>
  <c r="BG1760"/>
  <c r="BF1760"/>
  <c r="T1760"/>
  <c r="R1760"/>
  <c r="P1760"/>
  <c r="BK1760"/>
  <c r="J1760"/>
  <c r="BE1760" s="1"/>
  <c r="BI1759"/>
  <c r="BH1759"/>
  <c r="BG1759"/>
  <c r="BF1759"/>
  <c r="T1759"/>
  <c r="R1759"/>
  <c r="P1759"/>
  <c r="BK1759"/>
  <c r="J1759"/>
  <c r="BE1759" s="1"/>
  <c r="BI1758"/>
  <c r="BH1758"/>
  <c r="BG1758"/>
  <c r="BF1758"/>
  <c r="T1758"/>
  <c r="R1758"/>
  <c r="P1758"/>
  <c r="BK1758"/>
  <c r="J1758"/>
  <c r="BE1758" s="1"/>
  <c r="BI1757"/>
  <c r="BH1757"/>
  <c r="BG1757"/>
  <c r="BF1757"/>
  <c r="T1757"/>
  <c r="T1756" s="1"/>
  <c r="R1757"/>
  <c r="R1756" s="1"/>
  <c r="P1757"/>
  <c r="P1756" s="1"/>
  <c r="BK1757"/>
  <c r="BK1756" s="1"/>
  <c r="J1756" s="1"/>
  <c r="J115" s="1"/>
  <c r="J1757"/>
  <c r="BE1757" s="1"/>
  <c r="BI1755"/>
  <c r="BH1755"/>
  <c r="BG1755"/>
  <c r="BF1755"/>
  <c r="BE1755"/>
  <c r="T1755"/>
  <c r="R1755"/>
  <c r="P1755"/>
  <c r="BK1755"/>
  <c r="J1755"/>
  <c r="BI1754"/>
  <c r="BH1754"/>
  <c r="BG1754"/>
  <c r="BF1754"/>
  <c r="BE1754"/>
  <c r="T1754"/>
  <c r="R1754"/>
  <c r="P1754"/>
  <c r="BK1754"/>
  <c r="J1754"/>
  <c r="BI1753"/>
  <c r="BH1753"/>
  <c r="BG1753"/>
  <c r="BF1753"/>
  <c r="BE1753"/>
  <c r="T1753"/>
  <c r="R1753"/>
  <c r="P1753"/>
  <c r="BK1753"/>
  <c r="J1753"/>
  <c r="BI1752"/>
  <c r="BH1752"/>
  <c r="BG1752"/>
  <c r="BF1752"/>
  <c r="BE1752"/>
  <c r="T1752"/>
  <c r="T1751" s="1"/>
  <c r="R1752"/>
  <c r="R1751" s="1"/>
  <c r="P1752"/>
  <c r="P1751" s="1"/>
  <c r="BK1752"/>
  <c r="BK1751" s="1"/>
  <c r="J1751" s="1"/>
  <c r="J114" s="1"/>
  <c r="J1752"/>
  <c r="BI1750"/>
  <c r="BH1750"/>
  <c r="BG1750"/>
  <c r="BF1750"/>
  <c r="T1750"/>
  <c r="R1750"/>
  <c r="P1750"/>
  <c r="BK1750"/>
  <c r="J1750"/>
  <c r="BE1750" s="1"/>
  <c r="BI1749"/>
  <c r="BH1749"/>
  <c r="BG1749"/>
  <c r="BF1749"/>
  <c r="T1749"/>
  <c r="R1749"/>
  <c r="P1749"/>
  <c r="BK1749"/>
  <c r="J1749"/>
  <c r="BE1749" s="1"/>
  <c r="BI1748"/>
  <c r="BH1748"/>
  <c r="BG1748"/>
  <c r="BF1748"/>
  <c r="T1748"/>
  <c r="R1748"/>
  <c r="P1748"/>
  <c r="BK1748"/>
  <c r="J1748"/>
  <c r="BE1748" s="1"/>
  <c r="BI1747"/>
  <c r="BH1747"/>
  <c r="BG1747"/>
  <c r="BF1747"/>
  <c r="BE1747"/>
  <c r="T1747"/>
  <c r="R1747"/>
  <c r="P1747"/>
  <c r="BK1747"/>
  <c r="J1747"/>
  <c r="BI1746"/>
  <c r="BH1746"/>
  <c r="BG1746"/>
  <c r="BF1746"/>
  <c r="BE1746"/>
  <c r="T1746"/>
  <c r="R1746"/>
  <c r="P1746"/>
  <c r="BK1746"/>
  <c r="J1746"/>
  <c r="BI1745"/>
  <c r="BH1745"/>
  <c r="BG1745"/>
  <c r="BF1745"/>
  <c r="BE1745"/>
  <c r="T1745"/>
  <c r="R1745"/>
  <c r="P1745"/>
  <c r="BK1745"/>
  <c r="J1745"/>
  <c r="BI1744"/>
  <c r="BH1744"/>
  <c r="BG1744"/>
  <c r="BF1744"/>
  <c r="BE1744"/>
  <c r="T1744"/>
  <c r="R1744"/>
  <c r="P1744"/>
  <c r="BK1744"/>
  <c r="J1744"/>
  <c r="BI1742"/>
  <c r="BH1742"/>
  <c r="BG1742"/>
  <c r="BF1742"/>
  <c r="BE1742"/>
  <c r="T1742"/>
  <c r="R1742"/>
  <c r="P1742"/>
  <c r="BK1742"/>
  <c r="J1742"/>
  <c r="BI1740"/>
  <c r="BH1740"/>
  <c r="BG1740"/>
  <c r="BF1740"/>
  <c r="BE1740"/>
  <c r="T1740"/>
  <c r="T1739" s="1"/>
  <c r="R1740"/>
  <c r="R1739" s="1"/>
  <c r="P1740"/>
  <c r="P1739" s="1"/>
  <c r="BK1740"/>
  <c r="BK1739" s="1"/>
  <c r="J1739" s="1"/>
  <c r="J113" s="1"/>
  <c r="J1740"/>
  <c r="BI1738"/>
  <c r="BH1738"/>
  <c r="BG1738"/>
  <c r="BF1738"/>
  <c r="T1738"/>
  <c r="R1738"/>
  <c r="P1738"/>
  <c r="BK1738"/>
  <c r="J1738"/>
  <c r="BE1738" s="1"/>
  <c r="BI1737"/>
  <c r="BH1737"/>
  <c r="BG1737"/>
  <c r="BF1737"/>
  <c r="T1737"/>
  <c r="R1737"/>
  <c r="P1737"/>
  <c r="BK1737"/>
  <c r="J1737"/>
  <c r="BE1737" s="1"/>
  <c r="BI1736"/>
  <c r="BH1736"/>
  <c r="BG1736"/>
  <c r="BF1736"/>
  <c r="T1736"/>
  <c r="R1736"/>
  <c r="P1736"/>
  <c r="BK1736"/>
  <c r="J1736"/>
  <c r="BE1736" s="1"/>
  <c r="BI1735"/>
  <c r="BH1735"/>
  <c r="BG1735"/>
  <c r="BF1735"/>
  <c r="T1735"/>
  <c r="R1735"/>
  <c r="P1735"/>
  <c r="BK1735"/>
  <c r="J1735"/>
  <c r="BE1735" s="1"/>
  <c r="BI1734"/>
  <c r="BH1734"/>
  <c r="BG1734"/>
  <c r="BF1734"/>
  <c r="BE1734"/>
  <c r="T1734"/>
  <c r="R1734"/>
  <c r="P1734"/>
  <c r="BK1734"/>
  <c r="J1734"/>
  <c r="BI1732"/>
  <c r="BH1732"/>
  <c r="BG1732"/>
  <c r="BF1732"/>
  <c r="BE1732"/>
  <c r="T1732"/>
  <c r="R1732"/>
  <c r="P1732"/>
  <c r="BK1732"/>
  <c r="J1732"/>
  <c r="BI1730"/>
  <c r="BH1730"/>
  <c r="BG1730"/>
  <c r="BF1730"/>
  <c r="BE1730"/>
  <c r="T1730"/>
  <c r="T1729" s="1"/>
  <c r="R1730"/>
  <c r="R1729" s="1"/>
  <c r="P1730"/>
  <c r="P1729" s="1"/>
  <c r="BK1730"/>
  <c r="BK1729" s="1"/>
  <c r="J1729" s="1"/>
  <c r="J112" s="1"/>
  <c r="J1730"/>
  <c r="BI1728"/>
  <c r="BH1728"/>
  <c r="BG1728"/>
  <c r="BF1728"/>
  <c r="T1728"/>
  <c r="R1728"/>
  <c r="P1728"/>
  <c r="BK1728"/>
  <c r="J1728"/>
  <c r="BE1728" s="1"/>
  <c r="BI1727"/>
  <c r="BH1727"/>
  <c r="BG1727"/>
  <c r="BF1727"/>
  <c r="T1727"/>
  <c r="R1727"/>
  <c r="P1727"/>
  <c r="BK1727"/>
  <c r="J1727"/>
  <c r="BE1727" s="1"/>
  <c r="BI1726"/>
  <c r="BH1726"/>
  <c r="BG1726"/>
  <c r="BF1726"/>
  <c r="T1726"/>
  <c r="R1726"/>
  <c r="P1726"/>
  <c r="BK1726"/>
  <c r="J1726"/>
  <c r="BE1726" s="1"/>
  <c r="BI1725"/>
  <c r="BH1725"/>
  <c r="BG1725"/>
  <c r="BF1725"/>
  <c r="BE1725"/>
  <c r="T1725"/>
  <c r="R1725"/>
  <c r="P1725"/>
  <c r="BK1725"/>
  <c r="J1725"/>
  <c r="BI1724"/>
  <c r="BH1724"/>
  <c r="BG1724"/>
  <c r="BF1724"/>
  <c r="BE1724"/>
  <c r="T1724"/>
  <c r="R1724"/>
  <c r="P1724"/>
  <c r="BK1724"/>
  <c r="J1724"/>
  <c r="BI1723"/>
  <c r="BH1723"/>
  <c r="BG1723"/>
  <c r="BF1723"/>
  <c r="BE1723"/>
  <c r="T1723"/>
  <c r="R1723"/>
  <c r="P1723"/>
  <c r="BK1723"/>
  <c r="J1723"/>
  <c r="BI1722"/>
  <c r="BH1722"/>
  <c r="BG1722"/>
  <c r="BF1722"/>
  <c r="BE1722"/>
  <c r="T1722"/>
  <c r="R1722"/>
  <c r="P1722"/>
  <c r="BK1722"/>
  <c r="J1722"/>
  <c r="BI1721"/>
  <c r="BH1721"/>
  <c r="BG1721"/>
  <c r="BF1721"/>
  <c r="BE1721"/>
  <c r="T1721"/>
  <c r="T1720" s="1"/>
  <c r="R1721"/>
  <c r="R1720" s="1"/>
  <c r="P1721"/>
  <c r="P1720" s="1"/>
  <c r="BK1721"/>
  <c r="BK1720" s="1"/>
  <c r="J1720" s="1"/>
  <c r="J111" s="1"/>
  <c r="J1721"/>
  <c r="BI1719"/>
  <c r="BH1719"/>
  <c r="BG1719"/>
  <c r="BF1719"/>
  <c r="T1719"/>
  <c r="R1719"/>
  <c r="P1719"/>
  <c r="BK1719"/>
  <c r="J1719"/>
  <c r="BE1719" s="1"/>
  <c r="BI1718"/>
  <c r="BH1718"/>
  <c r="BG1718"/>
  <c r="BF1718"/>
  <c r="T1718"/>
  <c r="R1718"/>
  <c r="P1718"/>
  <c r="BK1718"/>
  <c r="J1718"/>
  <c r="BE1718" s="1"/>
  <c r="BI1717"/>
  <c r="BH1717"/>
  <c r="BG1717"/>
  <c r="BF1717"/>
  <c r="T1717"/>
  <c r="R1717"/>
  <c r="P1717"/>
  <c r="BK1717"/>
  <c r="J1717"/>
  <c r="BE1717" s="1"/>
  <c r="BI1716"/>
  <c r="BH1716"/>
  <c r="BG1716"/>
  <c r="BF1716"/>
  <c r="T1716"/>
  <c r="R1716"/>
  <c r="P1716"/>
  <c r="BK1716"/>
  <c r="J1716"/>
  <c r="BE1716" s="1"/>
  <c r="BI1715"/>
  <c r="BH1715"/>
  <c r="BG1715"/>
  <c r="BF1715"/>
  <c r="BE1715"/>
  <c r="T1715"/>
  <c r="R1715"/>
  <c r="P1715"/>
  <c r="BK1715"/>
  <c r="J1715"/>
  <c r="BI1714"/>
  <c r="BH1714"/>
  <c r="BG1714"/>
  <c r="BF1714"/>
  <c r="BE1714"/>
  <c r="T1714"/>
  <c r="R1714"/>
  <c r="P1714"/>
  <c r="BK1714"/>
  <c r="J1714"/>
  <c r="BI1713"/>
  <c r="BH1713"/>
  <c r="BG1713"/>
  <c r="BF1713"/>
  <c r="BE1713"/>
  <c r="T1713"/>
  <c r="R1713"/>
  <c r="P1713"/>
  <c r="BK1713"/>
  <c r="J1713"/>
  <c r="BI1712"/>
  <c r="BH1712"/>
  <c r="BG1712"/>
  <c r="BF1712"/>
  <c r="BE1712"/>
  <c r="T1712"/>
  <c r="T1711" s="1"/>
  <c r="R1712"/>
  <c r="R1711" s="1"/>
  <c r="P1712"/>
  <c r="P1711" s="1"/>
  <c r="BK1712"/>
  <c r="BK1711" s="1"/>
  <c r="J1711" s="1"/>
  <c r="J110" s="1"/>
  <c r="J1712"/>
  <c r="BI1710"/>
  <c r="BH1710"/>
  <c r="BG1710"/>
  <c r="BF1710"/>
  <c r="T1710"/>
  <c r="R1710"/>
  <c r="P1710"/>
  <c r="BK1710"/>
  <c r="J1710"/>
  <c r="BE1710" s="1"/>
  <c r="BI1709"/>
  <c r="BH1709"/>
  <c r="BG1709"/>
  <c r="BF1709"/>
  <c r="T1709"/>
  <c r="R1709"/>
  <c r="P1709"/>
  <c r="BK1709"/>
  <c r="J1709"/>
  <c r="BE1709" s="1"/>
  <c r="BI1708"/>
  <c r="BH1708"/>
  <c r="BG1708"/>
  <c r="BF1708"/>
  <c r="T1708"/>
  <c r="R1708"/>
  <c r="P1708"/>
  <c r="BK1708"/>
  <c r="J1708"/>
  <c r="BE1708" s="1"/>
  <c r="BI1707"/>
  <c r="BH1707"/>
  <c r="BG1707"/>
  <c r="BF1707"/>
  <c r="BE1707"/>
  <c r="T1707"/>
  <c r="R1707"/>
  <c r="P1707"/>
  <c r="BK1707"/>
  <c r="J1707"/>
  <c r="BI1706"/>
  <c r="BH1706"/>
  <c r="BG1706"/>
  <c r="BF1706"/>
  <c r="BE1706"/>
  <c r="T1706"/>
  <c r="R1706"/>
  <c r="P1706"/>
  <c r="BK1706"/>
  <c r="J1706"/>
  <c r="BI1705"/>
  <c r="BH1705"/>
  <c r="BG1705"/>
  <c r="BF1705"/>
  <c r="BE1705"/>
  <c r="T1705"/>
  <c r="R1705"/>
  <c r="P1705"/>
  <c r="BK1705"/>
  <c r="J1705"/>
  <c r="BI1704"/>
  <c r="BH1704"/>
  <c r="BG1704"/>
  <c r="BF1704"/>
  <c r="BE1704"/>
  <c r="T1704"/>
  <c r="R1704"/>
  <c r="P1704"/>
  <c r="BK1704"/>
  <c r="J1704"/>
  <c r="BI1703"/>
  <c r="BH1703"/>
  <c r="BG1703"/>
  <c r="BF1703"/>
  <c r="BE1703"/>
  <c r="T1703"/>
  <c r="R1703"/>
  <c r="P1703"/>
  <c r="BK1703"/>
  <c r="J1703"/>
  <c r="BI1702"/>
  <c r="BH1702"/>
  <c r="BG1702"/>
  <c r="BF1702"/>
  <c r="BE1702"/>
  <c r="T1702"/>
  <c r="R1702"/>
  <c r="P1702"/>
  <c r="BK1702"/>
  <c r="J1702"/>
  <c r="BI1701"/>
  <c r="BH1701"/>
  <c r="BG1701"/>
  <c r="BF1701"/>
  <c r="BE1701"/>
  <c r="T1701"/>
  <c r="R1701"/>
  <c r="P1701"/>
  <c r="BK1701"/>
  <c r="J1701"/>
  <c r="BI1700"/>
  <c r="BH1700"/>
  <c r="BG1700"/>
  <c r="BF1700"/>
  <c r="BE1700"/>
  <c r="T1700"/>
  <c r="R1700"/>
  <c r="P1700"/>
  <c r="BK1700"/>
  <c r="J1700"/>
  <c r="BI1699"/>
  <c r="BH1699"/>
  <c r="BG1699"/>
  <c r="BF1699"/>
  <c r="BE1699"/>
  <c r="T1699"/>
  <c r="R1699"/>
  <c r="P1699"/>
  <c r="BK1699"/>
  <c r="J1699"/>
  <c r="BI1698"/>
  <c r="BH1698"/>
  <c r="BG1698"/>
  <c r="BF1698"/>
  <c r="BE1698"/>
  <c r="T1698"/>
  <c r="R1698"/>
  <c r="P1698"/>
  <c r="BK1698"/>
  <c r="J1698"/>
  <c r="BI1697"/>
  <c r="BH1697"/>
  <c r="BG1697"/>
  <c r="BF1697"/>
  <c r="BE1697"/>
  <c r="T1697"/>
  <c r="R1697"/>
  <c r="P1697"/>
  <c r="BK1697"/>
  <c r="J1697"/>
  <c r="BI1696"/>
  <c r="BH1696"/>
  <c r="BG1696"/>
  <c r="BF1696"/>
  <c r="BE1696"/>
  <c r="T1696"/>
  <c r="R1696"/>
  <c r="P1696"/>
  <c r="BK1696"/>
  <c r="J1696"/>
  <c r="BI1695"/>
  <c r="BH1695"/>
  <c r="BG1695"/>
  <c r="BF1695"/>
  <c r="BE1695"/>
  <c r="T1695"/>
  <c r="R1695"/>
  <c r="P1695"/>
  <c r="BK1695"/>
  <c r="J1695"/>
  <c r="BI1694"/>
  <c r="BH1694"/>
  <c r="BG1694"/>
  <c r="BF1694"/>
  <c r="BE1694"/>
  <c r="T1694"/>
  <c r="R1694"/>
  <c r="P1694"/>
  <c r="BK1694"/>
  <c r="J1694"/>
  <c r="BI1693"/>
  <c r="BH1693"/>
  <c r="BG1693"/>
  <c r="BF1693"/>
  <c r="BE1693"/>
  <c r="T1693"/>
  <c r="R1693"/>
  <c r="P1693"/>
  <c r="BK1693"/>
  <c r="J1693"/>
  <c r="BI1692"/>
  <c r="BH1692"/>
  <c r="BG1692"/>
  <c r="BF1692"/>
  <c r="BE1692"/>
  <c r="T1692"/>
  <c r="T1691" s="1"/>
  <c r="R1692"/>
  <c r="R1691" s="1"/>
  <c r="P1692"/>
  <c r="P1691" s="1"/>
  <c r="BK1692"/>
  <c r="BK1691" s="1"/>
  <c r="J1691" s="1"/>
  <c r="J109" s="1"/>
  <c r="J1692"/>
  <c r="BI1690"/>
  <c r="BH1690"/>
  <c r="BG1690"/>
  <c r="BF1690"/>
  <c r="T1690"/>
  <c r="R1690"/>
  <c r="P1690"/>
  <c r="BK1690"/>
  <c r="J1690"/>
  <c r="BE1690" s="1"/>
  <c r="BI1689"/>
  <c r="BH1689"/>
  <c r="BG1689"/>
  <c r="BF1689"/>
  <c r="T1689"/>
  <c r="R1689"/>
  <c r="P1689"/>
  <c r="BK1689"/>
  <c r="J1689"/>
  <c r="BE1689" s="1"/>
  <c r="BI1688"/>
  <c r="BH1688"/>
  <c r="BG1688"/>
  <c r="BF1688"/>
  <c r="T1688"/>
  <c r="R1688"/>
  <c r="P1688"/>
  <c r="BK1688"/>
  <c r="J1688"/>
  <c r="BE1688" s="1"/>
  <c r="BI1687"/>
  <c r="BH1687"/>
  <c r="BG1687"/>
  <c r="BF1687"/>
  <c r="T1687"/>
  <c r="R1687"/>
  <c r="P1687"/>
  <c r="BK1687"/>
  <c r="J1687"/>
  <c r="BE1687" s="1"/>
  <c r="BI1686"/>
  <c r="BH1686"/>
  <c r="BG1686"/>
  <c r="BF1686"/>
  <c r="T1686"/>
  <c r="R1686"/>
  <c r="P1686"/>
  <c r="BK1686"/>
  <c r="J1686"/>
  <c r="BE1686" s="1"/>
  <c r="BI1685"/>
  <c r="BH1685"/>
  <c r="BG1685"/>
  <c r="BF1685"/>
  <c r="T1685"/>
  <c r="R1685"/>
  <c r="P1685"/>
  <c r="BK1685"/>
  <c r="J1685"/>
  <c r="BE1685" s="1"/>
  <c r="BI1684"/>
  <c r="BH1684"/>
  <c r="BG1684"/>
  <c r="BF1684"/>
  <c r="T1684"/>
  <c r="R1684"/>
  <c r="P1684"/>
  <c r="BK1684"/>
  <c r="J1684"/>
  <c r="BE1684" s="1"/>
  <c r="BI1683"/>
  <c r="BH1683"/>
  <c r="BG1683"/>
  <c r="BF1683"/>
  <c r="T1683"/>
  <c r="R1683"/>
  <c r="P1683"/>
  <c r="BK1683"/>
  <c r="J1683"/>
  <c r="BE1683" s="1"/>
  <c r="BI1682"/>
  <c r="BH1682"/>
  <c r="BG1682"/>
  <c r="BF1682"/>
  <c r="T1682"/>
  <c r="R1682"/>
  <c r="P1682"/>
  <c r="BK1682"/>
  <c r="J1682"/>
  <c r="BE1682" s="1"/>
  <c r="BI1681"/>
  <c r="BH1681"/>
  <c r="BG1681"/>
  <c r="BF1681"/>
  <c r="T1681"/>
  <c r="R1681"/>
  <c r="P1681"/>
  <c r="BK1681"/>
  <c r="J1681"/>
  <c r="BE1681" s="1"/>
  <c r="BI1680"/>
  <c r="BH1680"/>
  <c r="BG1680"/>
  <c r="BF1680"/>
  <c r="T1680"/>
  <c r="R1680"/>
  <c r="P1680"/>
  <c r="BK1680"/>
  <c r="J1680"/>
  <c r="BE1680" s="1"/>
  <c r="BI1679"/>
  <c r="BH1679"/>
  <c r="BG1679"/>
  <c r="BF1679"/>
  <c r="T1679"/>
  <c r="R1679"/>
  <c r="P1679"/>
  <c r="BK1679"/>
  <c r="J1679"/>
  <c r="BE1679" s="1"/>
  <c r="BI1678"/>
  <c r="BH1678"/>
  <c r="BG1678"/>
  <c r="BF1678"/>
  <c r="BE1678"/>
  <c r="T1678"/>
  <c r="R1678"/>
  <c r="P1678"/>
  <c r="BK1678"/>
  <c r="J1678"/>
  <c r="BI1677"/>
  <c r="BH1677"/>
  <c r="BG1677"/>
  <c r="BF1677"/>
  <c r="BE1677"/>
  <c r="T1677"/>
  <c r="R1677"/>
  <c r="P1677"/>
  <c r="BK1677"/>
  <c r="J1677"/>
  <c r="BI1676"/>
  <c r="BH1676"/>
  <c r="BG1676"/>
  <c r="BF1676"/>
  <c r="BE1676"/>
  <c r="T1676"/>
  <c r="R1676"/>
  <c r="P1676"/>
  <c r="BK1676"/>
  <c r="J1676"/>
  <c r="BI1675"/>
  <c r="BH1675"/>
  <c r="BG1675"/>
  <c r="BF1675"/>
  <c r="BE1675"/>
  <c r="T1675"/>
  <c r="R1675"/>
  <c r="P1675"/>
  <c r="BK1675"/>
  <c r="J1675"/>
  <c r="BI1674"/>
  <c r="BH1674"/>
  <c r="BG1674"/>
  <c r="BF1674"/>
  <c r="BE1674"/>
  <c r="T1674"/>
  <c r="T1673" s="1"/>
  <c r="R1674"/>
  <c r="R1673" s="1"/>
  <c r="P1674"/>
  <c r="P1673" s="1"/>
  <c r="BK1674"/>
  <c r="BK1673" s="1"/>
  <c r="J1673" s="1"/>
  <c r="J108" s="1"/>
  <c r="J1674"/>
  <c r="BI1672"/>
  <c r="BH1672"/>
  <c r="BG1672"/>
  <c r="BF1672"/>
  <c r="T1672"/>
  <c r="R1672"/>
  <c r="P1672"/>
  <c r="BK1672"/>
  <c r="J1672"/>
  <c r="BE1672" s="1"/>
  <c r="BI1671"/>
  <c r="BH1671"/>
  <c r="BG1671"/>
  <c r="BF1671"/>
  <c r="T1671"/>
  <c r="R1671"/>
  <c r="P1671"/>
  <c r="BK1671"/>
  <c r="J1671"/>
  <c r="BE1671" s="1"/>
  <c r="BI1670"/>
  <c r="BH1670"/>
  <c r="BG1670"/>
  <c r="BF1670"/>
  <c r="T1670"/>
  <c r="R1670"/>
  <c r="P1670"/>
  <c r="BK1670"/>
  <c r="J1670"/>
  <c r="BE1670" s="1"/>
  <c r="BI1669"/>
  <c r="BH1669"/>
  <c r="BG1669"/>
  <c r="BF1669"/>
  <c r="T1669"/>
  <c r="R1669"/>
  <c r="P1669"/>
  <c r="BK1669"/>
  <c r="J1669"/>
  <c r="BE1669" s="1"/>
  <c r="BI1668"/>
  <c r="BH1668"/>
  <c r="BG1668"/>
  <c r="BF1668"/>
  <c r="BE1668"/>
  <c r="T1668"/>
  <c r="R1668"/>
  <c r="P1668"/>
  <c r="BK1668"/>
  <c r="J1668"/>
  <c r="BI1667"/>
  <c r="BH1667"/>
  <c r="BG1667"/>
  <c r="BF1667"/>
  <c r="BE1667"/>
  <c r="T1667"/>
  <c r="R1667"/>
  <c r="P1667"/>
  <c r="BK1667"/>
  <c r="J1667"/>
  <c r="BI1666"/>
  <c r="BH1666"/>
  <c r="BG1666"/>
  <c r="BF1666"/>
  <c r="BE1666"/>
  <c r="T1666"/>
  <c r="R1666"/>
  <c r="P1666"/>
  <c r="BK1666"/>
  <c r="J1666"/>
  <c r="BI1665"/>
  <c r="BH1665"/>
  <c r="BG1665"/>
  <c r="BF1665"/>
  <c r="BE1665"/>
  <c r="T1665"/>
  <c r="R1665"/>
  <c r="P1665"/>
  <c r="BK1665"/>
  <c r="J1665"/>
  <c r="BI1664"/>
  <c r="BH1664"/>
  <c r="BG1664"/>
  <c r="BF1664"/>
  <c r="BE1664"/>
  <c r="T1664"/>
  <c r="R1664"/>
  <c r="P1664"/>
  <c r="BK1664"/>
  <c r="J1664"/>
  <c r="BI1663"/>
  <c r="BH1663"/>
  <c r="BG1663"/>
  <c r="BF1663"/>
  <c r="BE1663"/>
  <c r="T1663"/>
  <c r="R1663"/>
  <c r="P1663"/>
  <c r="BK1663"/>
  <c r="J1663"/>
  <c r="BI1662"/>
  <c r="BH1662"/>
  <c r="BG1662"/>
  <c r="BF1662"/>
  <c r="BE1662"/>
  <c r="T1662"/>
  <c r="R1662"/>
  <c r="P1662"/>
  <c r="BK1662"/>
  <c r="J1662"/>
  <c r="BI1661"/>
  <c r="BH1661"/>
  <c r="BG1661"/>
  <c r="BF1661"/>
  <c r="BE1661"/>
  <c r="T1661"/>
  <c r="R1661"/>
  <c r="P1661"/>
  <c r="BK1661"/>
  <c r="J1661"/>
  <c r="BI1660"/>
  <c r="BH1660"/>
  <c r="BG1660"/>
  <c r="BF1660"/>
  <c r="BE1660"/>
  <c r="T1660"/>
  <c r="R1660"/>
  <c r="P1660"/>
  <c r="BK1660"/>
  <c r="J1660"/>
  <c r="BI1659"/>
  <c r="BH1659"/>
  <c r="BG1659"/>
  <c r="BF1659"/>
  <c r="BE1659"/>
  <c r="T1659"/>
  <c r="R1659"/>
  <c r="P1659"/>
  <c r="BK1659"/>
  <c r="J1659"/>
  <c r="BI1658"/>
  <c r="BH1658"/>
  <c r="BG1658"/>
  <c r="BF1658"/>
  <c r="BE1658"/>
  <c r="T1658"/>
  <c r="R1658"/>
  <c r="P1658"/>
  <c r="BK1658"/>
  <c r="J1658"/>
  <c r="BI1657"/>
  <c r="BH1657"/>
  <c r="BG1657"/>
  <c r="BF1657"/>
  <c r="BE1657"/>
  <c r="T1657"/>
  <c r="R1657"/>
  <c r="P1657"/>
  <c r="BK1657"/>
  <c r="J1657"/>
  <c r="BI1656"/>
  <c r="BH1656"/>
  <c r="BG1656"/>
  <c r="BF1656"/>
  <c r="BE1656"/>
  <c r="T1656"/>
  <c r="R1656"/>
  <c r="P1656"/>
  <c r="BK1656"/>
  <c r="J1656"/>
  <c r="BI1655"/>
  <c r="BH1655"/>
  <c r="BG1655"/>
  <c r="BF1655"/>
  <c r="BE1655"/>
  <c r="T1655"/>
  <c r="R1655"/>
  <c r="P1655"/>
  <c r="BK1655"/>
  <c r="J1655"/>
  <c r="BI1654"/>
  <c r="BH1654"/>
  <c r="BG1654"/>
  <c r="BF1654"/>
  <c r="BE1654"/>
  <c r="T1654"/>
  <c r="R1654"/>
  <c r="P1654"/>
  <c r="BK1654"/>
  <c r="J1654"/>
  <c r="BI1653"/>
  <c r="BH1653"/>
  <c r="BG1653"/>
  <c r="BF1653"/>
  <c r="BE1653"/>
  <c r="T1653"/>
  <c r="R1653"/>
  <c r="P1653"/>
  <c r="BK1653"/>
  <c r="J1653"/>
  <c r="BI1652"/>
  <c r="BH1652"/>
  <c r="BG1652"/>
  <c r="BF1652"/>
  <c r="BE1652"/>
  <c r="T1652"/>
  <c r="R1652"/>
  <c r="P1652"/>
  <c r="BK1652"/>
  <c r="J1652"/>
  <c r="BI1651"/>
  <c r="BH1651"/>
  <c r="BG1651"/>
  <c r="BF1651"/>
  <c r="BE1651"/>
  <c r="T1651"/>
  <c r="R1651"/>
  <c r="P1651"/>
  <c r="BK1651"/>
  <c r="J1651"/>
  <c r="BI1650"/>
  <c r="BH1650"/>
  <c r="BG1650"/>
  <c r="BF1650"/>
  <c r="BE1650"/>
  <c r="T1650"/>
  <c r="R1650"/>
  <c r="P1650"/>
  <c r="BK1650"/>
  <c r="J1650"/>
  <c r="BI1649"/>
  <c r="BH1649"/>
  <c r="BG1649"/>
  <c r="BF1649"/>
  <c r="BE1649"/>
  <c r="T1649"/>
  <c r="R1649"/>
  <c r="P1649"/>
  <c r="BK1649"/>
  <c r="J1649"/>
  <c r="BI1648"/>
  <c r="BH1648"/>
  <c r="BG1648"/>
  <c r="BF1648"/>
  <c r="BE1648"/>
  <c r="T1648"/>
  <c r="R1648"/>
  <c r="P1648"/>
  <c r="BK1648"/>
  <c r="J1648"/>
  <c r="BI1647"/>
  <c r="BH1647"/>
  <c r="BG1647"/>
  <c r="BF1647"/>
  <c r="BE1647"/>
  <c r="T1647"/>
  <c r="R1647"/>
  <c r="P1647"/>
  <c r="BK1647"/>
  <c r="J1647"/>
  <c r="BI1646"/>
  <c r="BH1646"/>
  <c r="BG1646"/>
  <c r="BF1646"/>
  <c r="BE1646"/>
  <c r="T1646"/>
  <c r="R1646"/>
  <c r="P1646"/>
  <c r="BK1646"/>
  <c r="J1646"/>
  <c r="BI1645"/>
  <c r="BH1645"/>
  <c r="BG1645"/>
  <c r="BF1645"/>
  <c r="BE1645"/>
  <c r="T1645"/>
  <c r="R1645"/>
  <c r="P1645"/>
  <c r="BK1645"/>
  <c r="J1645"/>
  <c r="BI1644"/>
  <c r="BH1644"/>
  <c r="BG1644"/>
  <c r="BF1644"/>
  <c r="BE1644"/>
  <c r="T1644"/>
  <c r="R1644"/>
  <c r="P1644"/>
  <c r="BK1644"/>
  <c r="J1644"/>
  <c r="BI1643"/>
  <c r="BH1643"/>
  <c r="BG1643"/>
  <c r="BF1643"/>
  <c r="BE1643"/>
  <c r="T1643"/>
  <c r="R1643"/>
  <c r="P1643"/>
  <c r="BK1643"/>
  <c r="J1643"/>
  <c r="BI1642"/>
  <c r="BH1642"/>
  <c r="BG1642"/>
  <c r="BF1642"/>
  <c r="BE1642"/>
  <c r="T1642"/>
  <c r="R1642"/>
  <c r="P1642"/>
  <c r="BK1642"/>
  <c r="J1642"/>
  <c r="BI1641"/>
  <c r="BH1641"/>
  <c r="BG1641"/>
  <c r="BF1641"/>
  <c r="BE1641"/>
  <c r="T1641"/>
  <c r="R1641"/>
  <c r="P1641"/>
  <c r="BK1641"/>
  <c r="J1641"/>
  <c r="BI1640"/>
  <c r="BH1640"/>
  <c r="BG1640"/>
  <c r="BF1640"/>
  <c r="BE1640"/>
  <c r="T1640"/>
  <c r="R1640"/>
  <c r="P1640"/>
  <c r="BK1640"/>
  <c r="J1640"/>
  <c r="BI1639"/>
  <c r="BH1639"/>
  <c r="BG1639"/>
  <c r="BF1639"/>
  <c r="BE1639"/>
  <c r="T1639"/>
  <c r="R1639"/>
  <c r="P1639"/>
  <c r="BK1639"/>
  <c r="J1639"/>
  <c r="BI1638"/>
  <c r="BH1638"/>
  <c r="BG1638"/>
  <c r="BF1638"/>
  <c r="BE1638"/>
  <c r="T1638"/>
  <c r="R1638"/>
  <c r="P1638"/>
  <c r="BK1638"/>
  <c r="J1638"/>
  <c r="BI1637"/>
  <c r="BH1637"/>
  <c r="BG1637"/>
  <c r="BF1637"/>
  <c r="BE1637"/>
  <c r="T1637"/>
  <c r="R1637"/>
  <c r="P1637"/>
  <c r="BK1637"/>
  <c r="J1637"/>
  <c r="BI1636"/>
  <c r="BH1636"/>
  <c r="BG1636"/>
  <c r="BF1636"/>
  <c r="BE1636"/>
  <c r="T1636"/>
  <c r="R1636"/>
  <c r="P1636"/>
  <c r="BK1636"/>
  <c r="J1636"/>
  <c r="BI1635"/>
  <c r="BH1635"/>
  <c r="BG1635"/>
  <c r="BF1635"/>
  <c r="BE1635"/>
  <c r="T1635"/>
  <c r="R1635"/>
  <c r="P1635"/>
  <c r="BK1635"/>
  <c r="J1635"/>
  <c r="BI1634"/>
  <c r="BH1634"/>
  <c r="BG1634"/>
  <c r="BF1634"/>
  <c r="BE1634"/>
  <c r="T1634"/>
  <c r="R1634"/>
  <c r="P1634"/>
  <c r="BK1634"/>
  <c r="J1634"/>
  <c r="BI1633"/>
  <c r="BH1633"/>
  <c r="BG1633"/>
  <c r="BF1633"/>
  <c r="BE1633"/>
  <c r="T1633"/>
  <c r="R1633"/>
  <c r="P1633"/>
  <c r="BK1633"/>
  <c r="J1633"/>
  <c r="BI1632"/>
  <c r="BH1632"/>
  <c r="BG1632"/>
  <c r="BF1632"/>
  <c r="BE1632"/>
  <c r="T1632"/>
  <c r="R1632"/>
  <c r="P1632"/>
  <c r="BK1632"/>
  <c r="J1632"/>
  <c r="BI1631"/>
  <c r="BH1631"/>
  <c r="BG1631"/>
  <c r="BF1631"/>
  <c r="BE1631"/>
  <c r="T1631"/>
  <c r="R1631"/>
  <c r="P1631"/>
  <c r="BK1631"/>
  <c r="J1631"/>
  <c r="BI1630"/>
  <c r="BH1630"/>
  <c r="BG1630"/>
  <c r="BF1630"/>
  <c r="BE1630"/>
  <c r="T1630"/>
  <c r="R1630"/>
  <c r="P1630"/>
  <c r="BK1630"/>
  <c r="J1630"/>
  <c r="BI1629"/>
  <c r="BH1629"/>
  <c r="BG1629"/>
  <c r="BF1629"/>
  <c r="BE1629"/>
  <c r="T1629"/>
  <c r="R1629"/>
  <c r="P1629"/>
  <c r="BK1629"/>
  <c r="J1629"/>
  <c r="BI1628"/>
  <c r="BH1628"/>
  <c r="BG1628"/>
  <c r="BF1628"/>
  <c r="BE1628"/>
  <c r="T1628"/>
  <c r="R1628"/>
  <c r="P1628"/>
  <c r="BK1628"/>
  <c r="J1628"/>
  <c r="BI1627"/>
  <c r="BH1627"/>
  <c r="BG1627"/>
  <c r="BF1627"/>
  <c r="BE1627"/>
  <c r="T1627"/>
  <c r="R1627"/>
  <c r="P1627"/>
  <c r="BK1627"/>
  <c r="J1627"/>
  <c r="BI1626"/>
  <c r="BH1626"/>
  <c r="BG1626"/>
  <c r="BF1626"/>
  <c r="BE1626"/>
  <c r="T1626"/>
  <c r="R1626"/>
  <c r="P1626"/>
  <c r="BK1626"/>
  <c r="J1626"/>
  <c r="BI1625"/>
  <c r="BH1625"/>
  <c r="BG1625"/>
  <c r="BF1625"/>
  <c r="BE1625"/>
  <c r="T1625"/>
  <c r="R1625"/>
  <c r="P1625"/>
  <c r="BK1625"/>
  <c r="J1625"/>
  <c r="BI1624"/>
  <c r="BH1624"/>
  <c r="BG1624"/>
  <c r="BF1624"/>
  <c r="BE1624"/>
  <c r="T1624"/>
  <c r="R1624"/>
  <c r="P1624"/>
  <c r="BK1624"/>
  <c r="J1624"/>
  <c r="BI1623"/>
  <c r="BH1623"/>
  <c r="BG1623"/>
  <c r="BF1623"/>
  <c r="BE1623"/>
  <c r="T1623"/>
  <c r="R1623"/>
  <c r="P1623"/>
  <c r="BK1623"/>
  <c r="J1623"/>
  <c r="BI1622"/>
  <c r="BH1622"/>
  <c r="BG1622"/>
  <c r="BF1622"/>
  <c r="BE1622"/>
  <c r="T1622"/>
  <c r="R1622"/>
  <c r="P1622"/>
  <c r="BK1622"/>
  <c r="J1622"/>
  <c r="BI1621"/>
  <c r="BH1621"/>
  <c r="BG1621"/>
  <c r="BF1621"/>
  <c r="BE1621"/>
  <c r="T1621"/>
  <c r="R1621"/>
  <c r="P1621"/>
  <c r="BK1621"/>
  <c r="J1621"/>
  <c r="BI1620"/>
  <c r="BH1620"/>
  <c r="BG1620"/>
  <c r="BF1620"/>
  <c r="BE1620"/>
  <c r="T1620"/>
  <c r="R1620"/>
  <c r="P1620"/>
  <c r="BK1620"/>
  <c r="J1620"/>
  <c r="BI1619"/>
  <c r="BH1619"/>
  <c r="BG1619"/>
  <c r="BF1619"/>
  <c r="BE1619"/>
  <c r="T1619"/>
  <c r="R1619"/>
  <c r="P1619"/>
  <c r="BK1619"/>
  <c r="J1619"/>
  <c r="BI1618"/>
  <c r="BH1618"/>
  <c r="BG1618"/>
  <c r="BF1618"/>
  <c r="BE1618"/>
  <c r="T1618"/>
  <c r="R1618"/>
  <c r="P1618"/>
  <c r="BK1618"/>
  <c r="J1618"/>
  <c r="BI1617"/>
  <c r="BH1617"/>
  <c r="BG1617"/>
  <c r="BF1617"/>
  <c r="BE1617"/>
  <c r="T1617"/>
  <c r="R1617"/>
  <c r="P1617"/>
  <c r="BK1617"/>
  <c r="J1617"/>
  <c r="BI1616"/>
  <c r="BH1616"/>
  <c r="BG1616"/>
  <c r="BF1616"/>
  <c r="BE1616"/>
  <c r="T1616"/>
  <c r="R1616"/>
  <c r="P1616"/>
  <c r="BK1616"/>
  <c r="J1616"/>
  <c r="BI1615"/>
  <c r="BH1615"/>
  <c r="BG1615"/>
  <c r="BF1615"/>
  <c r="BE1615"/>
  <c r="T1615"/>
  <c r="R1615"/>
  <c r="P1615"/>
  <c r="BK1615"/>
  <c r="J1615"/>
  <c r="BI1614"/>
  <c r="BH1614"/>
  <c r="BG1614"/>
  <c r="BF1614"/>
  <c r="BE1614"/>
  <c r="T1614"/>
  <c r="R1614"/>
  <c r="P1614"/>
  <c r="BK1614"/>
  <c r="J1614"/>
  <c r="BI1613"/>
  <c r="BH1613"/>
  <c r="BG1613"/>
  <c r="BF1613"/>
  <c r="BE1613"/>
  <c r="T1613"/>
  <c r="R1613"/>
  <c r="P1613"/>
  <c r="BK1613"/>
  <c r="J1613"/>
  <c r="BI1612"/>
  <c r="BH1612"/>
  <c r="BG1612"/>
  <c r="BF1612"/>
  <c r="BE1612"/>
  <c r="T1612"/>
  <c r="R1612"/>
  <c r="P1612"/>
  <c r="BK1612"/>
  <c r="J1612"/>
  <c r="BI1611"/>
  <c r="BH1611"/>
  <c r="BG1611"/>
  <c r="BF1611"/>
  <c r="BE1611"/>
  <c r="T1611"/>
  <c r="R1611"/>
  <c r="P1611"/>
  <c r="BK1611"/>
  <c r="J1611"/>
  <c r="BI1610"/>
  <c r="BH1610"/>
  <c r="BG1610"/>
  <c r="BF1610"/>
  <c r="BE1610"/>
  <c r="T1610"/>
  <c r="R1610"/>
  <c r="P1610"/>
  <c r="BK1610"/>
  <c r="J1610"/>
  <c r="BI1609"/>
  <c r="BH1609"/>
  <c r="BG1609"/>
  <c r="BF1609"/>
  <c r="BE1609"/>
  <c r="T1609"/>
  <c r="R1609"/>
  <c r="P1609"/>
  <c r="BK1609"/>
  <c r="J1609"/>
  <c r="BI1608"/>
  <c r="BH1608"/>
  <c r="BG1608"/>
  <c r="BF1608"/>
  <c r="BE1608"/>
  <c r="T1608"/>
  <c r="R1608"/>
  <c r="P1608"/>
  <c r="BK1608"/>
  <c r="J1608"/>
  <c r="BI1607"/>
  <c r="BH1607"/>
  <c r="BG1607"/>
  <c r="BF1607"/>
  <c r="BE1607"/>
  <c r="T1607"/>
  <c r="R1607"/>
  <c r="P1607"/>
  <c r="BK1607"/>
  <c r="J1607"/>
  <c r="BI1606"/>
  <c r="BH1606"/>
  <c r="BG1606"/>
  <c r="BF1606"/>
  <c r="BE1606"/>
  <c r="T1606"/>
  <c r="R1606"/>
  <c r="P1606"/>
  <c r="BK1606"/>
  <c r="J1606"/>
  <c r="BI1605"/>
  <c r="BH1605"/>
  <c r="BG1605"/>
  <c r="BF1605"/>
  <c r="BE1605"/>
  <c r="T1605"/>
  <c r="R1605"/>
  <c r="P1605"/>
  <c r="BK1605"/>
  <c r="J1605"/>
  <c r="BI1604"/>
  <c r="BH1604"/>
  <c r="BG1604"/>
  <c r="BF1604"/>
  <c r="BE1604"/>
  <c r="T1604"/>
  <c r="R1604"/>
  <c r="P1604"/>
  <c r="BK1604"/>
  <c r="J1604"/>
  <c r="BI1603"/>
  <c r="BH1603"/>
  <c r="BG1603"/>
  <c r="BF1603"/>
  <c r="BE1603"/>
  <c r="T1603"/>
  <c r="R1603"/>
  <c r="P1603"/>
  <c r="BK1603"/>
  <c r="J1603"/>
  <c r="BI1602"/>
  <c r="BH1602"/>
  <c r="BG1602"/>
  <c r="BF1602"/>
  <c r="BE1602"/>
  <c r="T1602"/>
  <c r="R1602"/>
  <c r="P1602"/>
  <c r="BK1602"/>
  <c r="J1602"/>
  <c r="BI1601"/>
  <c r="BH1601"/>
  <c r="BG1601"/>
  <c r="BF1601"/>
  <c r="BE1601"/>
  <c r="T1601"/>
  <c r="R1601"/>
  <c r="P1601"/>
  <c r="BK1601"/>
  <c r="J1601"/>
  <c r="BI1600"/>
  <c r="BH1600"/>
  <c r="BG1600"/>
  <c r="BF1600"/>
  <c r="BE1600"/>
  <c r="T1600"/>
  <c r="R1600"/>
  <c r="P1600"/>
  <c r="BK1600"/>
  <c r="J1600"/>
  <c r="BI1599"/>
  <c r="BH1599"/>
  <c r="BG1599"/>
  <c r="BF1599"/>
  <c r="BE1599"/>
  <c r="T1599"/>
  <c r="R1599"/>
  <c r="P1599"/>
  <c r="BK1599"/>
  <c r="J1599"/>
  <c r="BI1598"/>
  <c r="BH1598"/>
  <c r="BG1598"/>
  <c r="BF1598"/>
  <c r="BE1598"/>
  <c r="T1598"/>
  <c r="R1598"/>
  <c r="P1598"/>
  <c r="BK1598"/>
  <c r="J1598"/>
  <c r="BI1597"/>
  <c r="BH1597"/>
  <c r="BG1597"/>
  <c r="BF1597"/>
  <c r="BE1597"/>
  <c r="T1597"/>
  <c r="R1597"/>
  <c r="P1597"/>
  <c r="BK1597"/>
  <c r="J1597"/>
  <c r="BI1596"/>
  <c r="BH1596"/>
  <c r="BG1596"/>
  <c r="BF1596"/>
  <c r="BE1596"/>
  <c r="T1596"/>
  <c r="R1596"/>
  <c r="P1596"/>
  <c r="BK1596"/>
  <c r="J1596"/>
  <c r="BI1595"/>
  <c r="BH1595"/>
  <c r="BG1595"/>
  <c r="BF1595"/>
  <c r="BE1595"/>
  <c r="T1595"/>
  <c r="R1595"/>
  <c r="P1595"/>
  <c r="BK1595"/>
  <c r="J1595"/>
  <c r="BI1594"/>
  <c r="BH1594"/>
  <c r="BG1594"/>
  <c r="BF1594"/>
  <c r="BE1594"/>
  <c r="T1594"/>
  <c r="R1594"/>
  <c r="P1594"/>
  <c r="BK1594"/>
  <c r="J1594"/>
  <c r="BI1593"/>
  <c r="BH1593"/>
  <c r="BG1593"/>
  <c r="BF1593"/>
  <c r="BE1593"/>
  <c r="T1593"/>
  <c r="R1593"/>
  <c r="P1593"/>
  <c r="BK1593"/>
  <c r="J1593"/>
  <c r="BI1592"/>
  <c r="BH1592"/>
  <c r="BG1592"/>
  <c r="BF1592"/>
  <c r="BE1592"/>
  <c r="T1592"/>
  <c r="R1592"/>
  <c r="P1592"/>
  <c r="BK1592"/>
  <c r="J1592"/>
  <c r="BI1591"/>
  <c r="BH1591"/>
  <c r="BG1591"/>
  <c r="BF1591"/>
  <c r="BE1591"/>
  <c r="T1591"/>
  <c r="R1591"/>
  <c r="P1591"/>
  <c r="BK1591"/>
  <c r="J1591"/>
  <c r="BI1590"/>
  <c r="BH1590"/>
  <c r="BG1590"/>
  <c r="BF1590"/>
  <c r="BE1590"/>
  <c r="T1590"/>
  <c r="R1590"/>
  <c r="P1590"/>
  <c r="BK1590"/>
  <c r="J1590"/>
  <c r="BI1589"/>
  <c r="BH1589"/>
  <c r="BG1589"/>
  <c r="BF1589"/>
  <c r="BE1589"/>
  <c r="T1589"/>
  <c r="R1589"/>
  <c r="P1589"/>
  <c r="BK1589"/>
  <c r="J1589"/>
  <c r="BI1588"/>
  <c r="BH1588"/>
  <c r="BG1588"/>
  <c r="BF1588"/>
  <c r="BE1588"/>
  <c r="T1588"/>
  <c r="R1588"/>
  <c r="P1588"/>
  <c r="BK1588"/>
  <c r="J1588"/>
  <c r="BI1587"/>
  <c r="BH1587"/>
  <c r="BG1587"/>
  <c r="BF1587"/>
  <c r="BE1587"/>
  <c r="T1587"/>
  <c r="R1587"/>
  <c r="P1587"/>
  <c r="BK1587"/>
  <c r="J1587"/>
  <c r="BI1586"/>
  <c r="BH1586"/>
  <c r="BG1586"/>
  <c r="BF1586"/>
  <c r="BE1586"/>
  <c r="T1586"/>
  <c r="R1586"/>
  <c r="P1586"/>
  <c r="BK1586"/>
  <c r="J1586"/>
  <c r="BI1585"/>
  <c r="BH1585"/>
  <c r="BG1585"/>
  <c r="BF1585"/>
  <c r="BE1585"/>
  <c r="T1585"/>
  <c r="R1585"/>
  <c r="P1585"/>
  <c r="BK1585"/>
  <c r="J1585"/>
  <c r="BI1584"/>
  <c r="BH1584"/>
  <c r="BG1584"/>
  <c r="BF1584"/>
  <c r="BE1584"/>
  <c r="T1584"/>
  <c r="R1584"/>
  <c r="P1584"/>
  <c r="BK1584"/>
  <c r="J1584"/>
  <c r="BI1583"/>
  <c r="BH1583"/>
  <c r="BG1583"/>
  <c r="BF1583"/>
  <c r="BE1583"/>
  <c r="T1583"/>
  <c r="R1583"/>
  <c r="P1583"/>
  <c r="BK1583"/>
  <c r="J1583"/>
  <c r="BI1582"/>
  <c r="BH1582"/>
  <c r="BG1582"/>
  <c r="BF1582"/>
  <c r="BE1582"/>
  <c r="T1582"/>
  <c r="R1582"/>
  <c r="P1582"/>
  <c r="BK1582"/>
  <c r="J1582"/>
  <c r="BI1581"/>
  <c r="BH1581"/>
  <c r="BG1581"/>
  <c r="BF1581"/>
  <c r="BE1581"/>
  <c r="T1581"/>
  <c r="R1581"/>
  <c r="P1581"/>
  <c r="BK1581"/>
  <c r="J1581"/>
  <c r="BI1580"/>
  <c r="BH1580"/>
  <c r="BG1580"/>
  <c r="BF1580"/>
  <c r="BE1580"/>
  <c r="T1580"/>
  <c r="R1580"/>
  <c r="P1580"/>
  <c r="BK1580"/>
  <c r="J1580"/>
  <c r="BI1579"/>
  <c r="BH1579"/>
  <c r="BG1579"/>
  <c r="BF1579"/>
  <c r="BE1579"/>
  <c r="T1579"/>
  <c r="R1579"/>
  <c r="P1579"/>
  <c r="BK1579"/>
  <c r="J1579"/>
  <c r="BI1578"/>
  <c r="BH1578"/>
  <c r="BG1578"/>
  <c r="BF1578"/>
  <c r="BE1578"/>
  <c r="T1578"/>
  <c r="R1578"/>
  <c r="P1578"/>
  <c r="BK1578"/>
  <c r="J1578"/>
  <c r="BI1577"/>
  <c r="BH1577"/>
  <c r="BG1577"/>
  <c r="BF1577"/>
  <c r="BE1577"/>
  <c r="T1577"/>
  <c r="R1577"/>
  <c r="P1577"/>
  <c r="BK1577"/>
  <c r="J1577"/>
  <c r="BI1576"/>
  <c r="BH1576"/>
  <c r="BG1576"/>
  <c r="BF1576"/>
  <c r="BE1576"/>
  <c r="T1576"/>
  <c r="R1576"/>
  <c r="P1576"/>
  <c r="BK1576"/>
  <c r="J1576"/>
  <c r="BI1575"/>
  <c r="BH1575"/>
  <c r="BG1575"/>
  <c r="BF1575"/>
  <c r="BE1575"/>
  <c r="T1575"/>
  <c r="R1575"/>
  <c r="P1575"/>
  <c r="BK1575"/>
  <c r="J1575"/>
  <c r="BI1574"/>
  <c r="BH1574"/>
  <c r="BG1574"/>
  <c r="BF1574"/>
  <c r="BE1574"/>
  <c r="T1574"/>
  <c r="R1574"/>
  <c r="P1574"/>
  <c r="BK1574"/>
  <c r="J1574"/>
  <c r="BI1573"/>
  <c r="BH1573"/>
  <c r="BG1573"/>
  <c r="BF1573"/>
  <c r="BE1573"/>
  <c r="T1573"/>
  <c r="R1573"/>
  <c r="P1573"/>
  <c r="BK1573"/>
  <c r="J1573"/>
  <c r="BI1572"/>
  <c r="BH1572"/>
  <c r="BG1572"/>
  <c r="BF1572"/>
  <c r="BE1572"/>
  <c r="T1572"/>
  <c r="R1572"/>
  <c r="P1572"/>
  <c r="BK1572"/>
  <c r="J1572"/>
  <c r="BI1571"/>
  <c r="BH1571"/>
  <c r="BG1571"/>
  <c r="BF1571"/>
  <c r="BE1571"/>
  <c r="T1571"/>
  <c r="R1571"/>
  <c r="P1571"/>
  <c r="BK1571"/>
  <c r="J1571"/>
  <c r="BI1570"/>
  <c r="BH1570"/>
  <c r="BG1570"/>
  <c r="BF1570"/>
  <c r="BE1570"/>
  <c r="T1570"/>
  <c r="T1569" s="1"/>
  <c r="R1570"/>
  <c r="R1569" s="1"/>
  <c r="P1570"/>
  <c r="P1569" s="1"/>
  <c r="BK1570"/>
  <c r="BK1569" s="1"/>
  <c r="J1569" s="1"/>
  <c r="J107" s="1"/>
  <c r="J1570"/>
  <c r="BI1568"/>
  <c r="BH1568"/>
  <c r="BG1568"/>
  <c r="BF1568"/>
  <c r="T1568"/>
  <c r="R1568"/>
  <c r="P1568"/>
  <c r="BK1568"/>
  <c r="J1568"/>
  <c r="BE1568" s="1"/>
  <c r="BI1567"/>
  <c r="BH1567"/>
  <c r="BG1567"/>
  <c r="BF1567"/>
  <c r="T1567"/>
  <c r="R1567"/>
  <c r="P1567"/>
  <c r="BK1567"/>
  <c r="J1567"/>
  <c r="BE1567" s="1"/>
  <c r="BI1566"/>
  <c r="BH1566"/>
  <c r="BG1566"/>
  <c r="BF1566"/>
  <c r="T1566"/>
  <c r="R1566"/>
  <c r="P1566"/>
  <c r="BK1566"/>
  <c r="J1566"/>
  <c r="BE1566" s="1"/>
  <c r="BI1565"/>
  <c r="BH1565"/>
  <c r="BG1565"/>
  <c r="BF1565"/>
  <c r="T1565"/>
  <c r="R1565"/>
  <c r="P1565"/>
  <c r="BK1565"/>
  <c r="J1565"/>
  <c r="BE1565" s="1"/>
  <c r="BI1564"/>
  <c r="BH1564"/>
  <c r="BG1564"/>
  <c r="BF1564"/>
  <c r="T1564"/>
  <c r="R1564"/>
  <c r="P1564"/>
  <c r="BK1564"/>
  <c r="J1564"/>
  <c r="BE1564" s="1"/>
  <c r="BI1563"/>
  <c r="BH1563"/>
  <c r="BG1563"/>
  <c r="BF1563"/>
  <c r="T1563"/>
  <c r="R1563"/>
  <c r="P1563"/>
  <c r="BK1563"/>
  <c r="J1563"/>
  <c r="BE1563" s="1"/>
  <c r="BI1562"/>
  <c r="BH1562"/>
  <c r="BG1562"/>
  <c r="BF1562"/>
  <c r="T1562"/>
  <c r="R1562"/>
  <c r="P1562"/>
  <c r="BK1562"/>
  <c r="J1562"/>
  <c r="BE1562" s="1"/>
  <c r="BI1561"/>
  <c r="BH1561"/>
  <c r="BG1561"/>
  <c r="BF1561"/>
  <c r="T1561"/>
  <c r="R1561"/>
  <c r="P1561"/>
  <c r="BK1561"/>
  <c r="J1561"/>
  <c r="BE1561" s="1"/>
  <c r="BI1560"/>
  <c r="BH1560"/>
  <c r="BG1560"/>
  <c r="BF1560"/>
  <c r="T1560"/>
  <c r="R1560"/>
  <c r="P1560"/>
  <c r="BK1560"/>
  <c r="J1560"/>
  <c r="BE1560" s="1"/>
  <c r="BI1559"/>
  <c r="BH1559"/>
  <c r="BG1559"/>
  <c r="BF1559"/>
  <c r="T1559"/>
  <c r="R1559"/>
  <c r="P1559"/>
  <c r="BK1559"/>
  <c r="J1559"/>
  <c r="BE1559" s="1"/>
  <c r="BI1558"/>
  <c r="BH1558"/>
  <c r="BG1558"/>
  <c r="BF1558"/>
  <c r="T1558"/>
  <c r="R1558"/>
  <c r="P1558"/>
  <c r="BK1558"/>
  <c r="J1558"/>
  <c r="BE1558" s="1"/>
  <c r="BI1557"/>
  <c r="BH1557"/>
  <c r="BG1557"/>
  <c r="BF1557"/>
  <c r="T1557"/>
  <c r="R1557"/>
  <c r="P1557"/>
  <c r="BK1557"/>
  <c r="J1557"/>
  <c r="BE1557" s="1"/>
  <c r="BI1556"/>
  <c r="BH1556"/>
  <c r="BG1556"/>
  <c r="BF1556"/>
  <c r="T1556"/>
  <c r="R1556"/>
  <c r="P1556"/>
  <c r="BK1556"/>
  <c r="J1556"/>
  <c r="BE1556" s="1"/>
  <c r="BI1555"/>
  <c r="BH1555"/>
  <c r="BG1555"/>
  <c r="BF1555"/>
  <c r="T1555"/>
  <c r="R1555"/>
  <c r="P1555"/>
  <c r="BK1555"/>
  <c r="J1555"/>
  <c r="BE1555" s="1"/>
  <c r="BI1554"/>
  <c r="BH1554"/>
  <c r="BG1554"/>
  <c r="BF1554"/>
  <c r="T1554"/>
  <c r="R1554"/>
  <c r="P1554"/>
  <c r="BK1554"/>
  <c r="J1554"/>
  <c r="BE1554" s="1"/>
  <c r="BI1553"/>
  <c r="BH1553"/>
  <c r="BG1553"/>
  <c r="BF1553"/>
  <c r="T1553"/>
  <c r="R1553"/>
  <c r="P1553"/>
  <c r="BK1553"/>
  <c r="J1553"/>
  <c r="BE1553" s="1"/>
  <c r="BI1552"/>
  <c r="BH1552"/>
  <c r="BG1552"/>
  <c r="BF1552"/>
  <c r="T1552"/>
  <c r="R1552"/>
  <c r="P1552"/>
  <c r="BK1552"/>
  <c r="J1552"/>
  <c r="BE1552" s="1"/>
  <c r="BI1551"/>
  <c r="BH1551"/>
  <c r="BG1551"/>
  <c r="BF1551"/>
  <c r="T1551"/>
  <c r="R1551"/>
  <c r="P1551"/>
  <c r="BK1551"/>
  <c r="J1551"/>
  <c r="BE1551" s="1"/>
  <c r="BI1550"/>
  <c r="BH1550"/>
  <c r="BG1550"/>
  <c r="BF1550"/>
  <c r="T1550"/>
  <c r="R1550"/>
  <c r="P1550"/>
  <c r="BK1550"/>
  <c r="J1550"/>
  <c r="BE1550" s="1"/>
  <c r="BI1549"/>
  <c r="BH1549"/>
  <c r="BG1549"/>
  <c r="BF1549"/>
  <c r="T1549"/>
  <c r="R1549"/>
  <c r="P1549"/>
  <c r="BK1549"/>
  <c r="J1549"/>
  <c r="BE1549" s="1"/>
  <c r="BI1548"/>
  <c r="BH1548"/>
  <c r="BG1548"/>
  <c r="BF1548"/>
  <c r="T1548"/>
  <c r="R1548"/>
  <c r="P1548"/>
  <c r="BK1548"/>
  <c r="J1548"/>
  <c r="BE1548" s="1"/>
  <c r="BI1547"/>
  <c r="BH1547"/>
  <c r="BG1547"/>
  <c r="BF1547"/>
  <c r="T1547"/>
  <c r="R1547"/>
  <c r="P1547"/>
  <c r="BK1547"/>
  <c r="J1547"/>
  <c r="BE1547" s="1"/>
  <c r="BI1546"/>
  <c r="BH1546"/>
  <c r="BG1546"/>
  <c r="BF1546"/>
  <c r="T1546"/>
  <c r="R1546"/>
  <c r="P1546"/>
  <c r="BK1546"/>
  <c r="J1546"/>
  <c r="BE1546" s="1"/>
  <c r="BI1545"/>
  <c r="BH1545"/>
  <c r="BG1545"/>
  <c r="BF1545"/>
  <c r="T1545"/>
  <c r="R1545"/>
  <c r="P1545"/>
  <c r="BK1545"/>
  <c r="J1545"/>
  <c r="BE1545" s="1"/>
  <c r="BI1544"/>
  <c r="BH1544"/>
  <c r="BG1544"/>
  <c r="BF1544"/>
  <c r="T1544"/>
  <c r="R1544"/>
  <c r="P1544"/>
  <c r="BK1544"/>
  <c r="J1544"/>
  <c r="BE1544" s="1"/>
  <c r="BI1543"/>
  <c r="BH1543"/>
  <c r="BG1543"/>
  <c r="BF1543"/>
  <c r="T1543"/>
  <c r="R1543"/>
  <c r="P1543"/>
  <c r="BK1543"/>
  <c r="J1543"/>
  <c r="BE1543" s="1"/>
  <c r="BI1542"/>
  <c r="BH1542"/>
  <c r="BG1542"/>
  <c r="BF1542"/>
  <c r="T1542"/>
  <c r="R1542"/>
  <c r="P1542"/>
  <c r="BK1542"/>
  <c r="J1542"/>
  <c r="BE1542" s="1"/>
  <c r="BI1541"/>
  <c r="BH1541"/>
  <c r="BG1541"/>
  <c r="BF1541"/>
  <c r="T1541"/>
  <c r="R1541"/>
  <c r="P1541"/>
  <c r="BK1541"/>
  <c r="J1541"/>
  <c r="BE1541" s="1"/>
  <c r="BI1540"/>
  <c r="BH1540"/>
  <c r="BG1540"/>
  <c r="BF1540"/>
  <c r="T1540"/>
  <c r="R1540"/>
  <c r="P1540"/>
  <c r="BK1540"/>
  <c r="J1540"/>
  <c r="BE1540" s="1"/>
  <c r="BI1539"/>
  <c r="BH1539"/>
  <c r="BG1539"/>
  <c r="BF1539"/>
  <c r="T1539"/>
  <c r="R1539"/>
  <c r="P1539"/>
  <c r="BK1539"/>
  <c r="J1539"/>
  <c r="BE1539" s="1"/>
  <c r="BI1538"/>
  <c r="BH1538"/>
  <c r="BG1538"/>
  <c r="BF1538"/>
  <c r="T1538"/>
  <c r="R1538"/>
  <c r="P1538"/>
  <c r="BK1538"/>
  <c r="J1538"/>
  <c r="BE1538" s="1"/>
  <c r="BI1537"/>
  <c r="BH1537"/>
  <c r="BG1537"/>
  <c r="BF1537"/>
  <c r="T1537"/>
  <c r="R1537"/>
  <c r="P1537"/>
  <c r="BK1537"/>
  <c r="J1537"/>
  <c r="BE1537" s="1"/>
  <c r="BI1536"/>
  <c r="BH1536"/>
  <c r="BG1536"/>
  <c r="BF1536"/>
  <c r="T1536"/>
  <c r="R1536"/>
  <c r="P1536"/>
  <c r="BK1536"/>
  <c r="J1536"/>
  <c r="BE1536" s="1"/>
  <c r="BI1535"/>
  <c r="BH1535"/>
  <c r="BG1535"/>
  <c r="BF1535"/>
  <c r="T1535"/>
  <c r="R1535"/>
  <c r="P1535"/>
  <c r="BK1535"/>
  <c r="J1535"/>
  <c r="BE1535" s="1"/>
  <c r="BI1534"/>
  <c r="BH1534"/>
  <c r="BG1534"/>
  <c r="BF1534"/>
  <c r="T1534"/>
  <c r="R1534"/>
  <c r="P1534"/>
  <c r="BK1534"/>
  <c r="J1534"/>
  <c r="BE1534" s="1"/>
  <c r="BI1533"/>
  <c r="BH1533"/>
  <c r="BG1533"/>
  <c r="BF1533"/>
  <c r="T1533"/>
  <c r="R1533"/>
  <c r="P1533"/>
  <c r="BK1533"/>
  <c r="J1533"/>
  <c r="BE1533" s="1"/>
  <c r="BI1532"/>
  <c r="BH1532"/>
  <c r="BG1532"/>
  <c r="BF1532"/>
  <c r="T1532"/>
  <c r="R1532"/>
  <c r="P1532"/>
  <c r="BK1532"/>
  <c r="J1532"/>
  <c r="BE1532" s="1"/>
  <c r="BI1531"/>
  <c r="BH1531"/>
  <c r="BG1531"/>
  <c r="BF1531"/>
  <c r="T1531"/>
  <c r="R1531"/>
  <c r="P1531"/>
  <c r="BK1531"/>
  <c r="J1531"/>
  <c r="BE1531" s="1"/>
  <c r="BI1530"/>
  <c r="BH1530"/>
  <c r="BG1530"/>
  <c r="BF1530"/>
  <c r="T1530"/>
  <c r="R1530"/>
  <c r="P1530"/>
  <c r="BK1530"/>
  <c r="J1530"/>
  <c r="BE1530" s="1"/>
  <c r="BI1529"/>
  <c r="BH1529"/>
  <c r="BG1529"/>
  <c r="BF1529"/>
  <c r="T1529"/>
  <c r="R1529"/>
  <c r="P1529"/>
  <c r="BK1529"/>
  <c r="J1529"/>
  <c r="BE1529" s="1"/>
  <c r="BI1528"/>
  <c r="BH1528"/>
  <c r="BG1528"/>
  <c r="BF1528"/>
  <c r="T1528"/>
  <c r="R1528"/>
  <c r="P1528"/>
  <c r="BK1528"/>
  <c r="J1528"/>
  <c r="BE1528" s="1"/>
  <c r="BI1527"/>
  <c r="BH1527"/>
  <c r="BG1527"/>
  <c r="BF1527"/>
  <c r="T1527"/>
  <c r="R1527"/>
  <c r="P1527"/>
  <c r="BK1527"/>
  <c r="J1527"/>
  <c r="BE1527" s="1"/>
  <c r="BI1526"/>
  <c r="BH1526"/>
  <c r="BG1526"/>
  <c r="BF1526"/>
  <c r="T1526"/>
  <c r="R1526"/>
  <c r="P1526"/>
  <c r="BK1526"/>
  <c r="J1526"/>
  <c r="BE1526" s="1"/>
  <c r="BI1525"/>
  <c r="BH1525"/>
  <c r="BG1525"/>
  <c r="BF1525"/>
  <c r="T1525"/>
  <c r="R1525"/>
  <c r="P1525"/>
  <c r="BK1525"/>
  <c r="J1525"/>
  <c r="BE1525" s="1"/>
  <c r="BI1524"/>
  <c r="BH1524"/>
  <c r="BG1524"/>
  <c r="BF1524"/>
  <c r="T1524"/>
  <c r="R1524"/>
  <c r="P1524"/>
  <c r="BK1524"/>
  <c r="J1524"/>
  <c r="BE1524" s="1"/>
  <c r="BI1523"/>
  <c r="BH1523"/>
  <c r="BG1523"/>
  <c r="BF1523"/>
  <c r="T1523"/>
  <c r="R1523"/>
  <c r="P1523"/>
  <c r="BK1523"/>
  <c r="J1523"/>
  <c r="BE1523" s="1"/>
  <c r="BI1522"/>
  <c r="BH1522"/>
  <c r="BG1522"/>
  <c r="BF1522"/>
  <c r="T1522"/>
  <c r="R1522"/>
  <c r="P1522"/>
  <c r="BK1522"/>
  <c r="J1522"/>
  <c r="BE1522" s="1"/>
  <c r="BI1521"/>
  <c r="BH1521"/>
  <c r="BG1521"/>
  <c r="BF1521"/>
  <c r="T1521"/>
  <c r="R1521"/>
  <c r="P1521"/>
  <c r="BK1521"/>
  <c r="J1521"/>
  <c r="BE1521" s="1"/>
  <c r="BI1520"/>
  <c r="BH1520"/>
  <c r="BG1520"/>
  <c r="BF1520"/>
  <c r="T1520"/>
  <c r="R1520"/>
  <c r="P1520"/>
  <c r="BK1520"/>
  <c r="J1520"/>
  <c r="BE1520" s="1"/>
  <c r="BI1519"/>
  <c r="BH1519"/>
  <c r="BG1519"/>
  <c r="BF1519"/>
  <c r="T1519"/>
  <c r="R1519"/>
  <c r="P1519"/>
  <c r="BK1519"/>
  <c r="J1519"/>
  <c r="BE1519" s="1"/>
  <c r="BI1518"/>
  <c r="BH1518"/>
  <c r="BG1518"/>
  <c r="BF1518"/>
  <c r="T1518"/>
  <c r="R1518"/>
  <c r="P1518"/>
  <c r="BK1518"/>
  <c r="J1518"/>
  <c r="BE1518" s="1"/>
  <c r="BI1517"/>
  <c r="BH1517"/>
  <c r="BG1517"/>
  <c r="BF1517"/>
  <c r="T1517"/>
  <c r="R1517"/>
  <c r="P1517"/>
  <c r="BK1517"/>
  <c r="J1517"/>
  <c r="BE1517" s="1"/>
  <c r="BI1516"/>
  <c r="BH1516"/>
  <c r="BG1516"/>
  <c r="BF1516"/>
  <c r="T1516"/>
  <c r="R1516"/>
  <c r="P1516"/>
  <c r="BK1516"/>
  <c r="J1516"/>
  <c r="BE1516" s="1"/>
  <c r="BI1515"/>
  <c r="BH1515"/>
  <c r="BG1515"/>
  <c r="BF1515"/>
  <c r="T1515"/>
  <c r="R1515"/>
  <c r="P1515"/>
  <c r="BK1515"/>
  <c r="J1515"/>
  <c r="BE1515" s="1"/>
  <c r="BI1514"/>
  <c r="BH1514"/>
  <c r="BG1514"/>
  <c r="BF1514"/>
  <c r="T1514"/>
  <c r="R1514"/>
  <c r="P1514"/>
  <c r="BK1514"/>
  <c r="J1514"/>
  <c r="BE1514" s="1"/>
  <c r="BI1513"/>
  <c r="BH1513"/>
  <c r="BG1513"/>
  <c r="BF1513"/>
  <c r="T1513"/>
  <c r="R1513"/>
  <c r="P1513"/>
  <c r="BK1513"/>
  <c r="J1513"/>
  <c r="BE1513" s="1"/>
  <c r="BI1512"/>
  <c r="BH1512"/>
  <c r="BG1512"/>
  <c r="BF1512"/>
  <c r="T1512"/>
  <c r="R1512"/>
  <c r="P1512"/>
  <c r="BK1512"/>
  <c r="J1512"/>
  <c r="BE1512" s="1"/>
  <c r="BI1511"/>
  <c r="BH1511"/>
  <c r="BG1511"/>
  <c r="BF1511"/>
  <c r="T1511"/>
  <c r="R1511"/>
  <c r="P1511"/>
  <c r="BK1511"/>
  <c r="J1511"/>
  <c r="BE1511" s="1"/>
  <c r="BI1510"/>
  <c r="BH1510"/>
  <c r="BG1510"/>
  <c r="BF1510"/>
  <c r="T1510"/>
  <c r="R1510"/>
  <c r="P1510"/>
  <c r="BK1510"/>
  <c r="J1510"/>
  <c r="BE1510" s="1"/>
  <c r="BI1509"/>
  <c r="BH1509"/>
  <c r="BG1509"/>
  <c r="BF1509"/>
  <c r="T1509"/>
  <c r="R1509"/>
  <c r="P1509"/>
  <c r="BK1509"/>
  <c r="J1509"/>
  <c r="BE1509" s="1"/>
  <c r="BI1508"/>
  <c r="BH1508"/>
  <c r="BG1508"/>
  <c r="BF1508"/>
  <c r="T1508"/>
  <c r="R1508"/>
  <c r="P1508"/>
  <c r="BK1508"/>
  <c r="J1508"/>
  <c r="BE1508" s="1"/>
  <c r="BI1507"/>
  <c r="BH1507"/>
  <c r="BG1507"/>
  <c r="BF1507"/>
  <c r="T1507"/>
  <c r="R1507"/>
  <c r="P1507"/>
  <c r="BK1507"/>
  <c r="J1507"/>
  <c r="BE1507" s="1"/>
  <c r="BI1506"/>
  <c r="BH1506"/>
  <c r="BG1506"/>
  <c r="BF1506"/>
  <c r="T1506"/>
  <c r="R1506"/>
  <c r="P1506"/>
  <c r="BK1506"/>
  <c r="J1506"/>
  <c r="BE1506" s="1"/>
  <c r="BI1505"/>
  <c r="BH1505"/>
  <c r="BG1505"/>
  <c r="BF1505"/>
  <c r="BE1505"/>
  <c r="T1505"/>
  <c r="R1505"/>
  <c r="P1505"/>
  <c r="BK1505"/>
  <c r="J1505"/>
  <c r="BI1504"/>
  <c r="BH1504"/>
  <c r="BG1504"/>
  <c r="BF1504"/>
  <c r="BE1504"/>
  <c r="T1504"/>
  <c r="R1504"/>
  <c r="P1504"/>
  <c r="BK1504"/>
  <c r="J1504"/>
  <c r="BI1503"/>
  <c r="BH1503"/>
  <c r="BG1503"/>
  <c r="BF1503"/>
  <c r="BE1503"/>
  <c r="T1503"/>
  <c r="R1503"/>
  <c r="P1503"/>
  <c r="BK1503"/>
  <c r="J1503"/>
  <c r="BI1502"/>
  <c r="BH1502"/>
  <c r="BG1502"/>
  <c r="BF1502"/>
  <c r="BE1502"/>
  <c r="T1502"/>
  <c r="R1502"/>
  <c r="P1502"/>
  <c r="BK1502"/>
  <c r="J1502"/>
  <c r="BI1501"/>
  <c r="BH1501"/>
  <c r="BG1501"/>
  <c r="BF1501"/>
  <c r="BE1501"/>
  <c r="T1501"/>
  <c r="R1501"/>
  <c r="P1501"/>
  <c r="BK1501"/>
  <c r="J1501"/>
  <c r="BI1500"/>
  <c r="BH1500"/>
  <c r="BG1500"/>
  <c r="BF1500"/>
  <c r="BE1500"/>
  <c r="T1500"/>
  <c r="R1500"/>
  <c r="P1500"/>
  <c r="BK1500"/>
  <c r="J1500"/>
  <c r="BI1499"/>
  <c r="BH1499"/>
  <c r="BG1499"/>
  <c r="BF1499"/>
  <c r="BE1499"/>
  <c r="T1499"/>
  <c r="T1498" s="1"/>
  <c r="R1499"/>
  <c r="R1498" s="1"/>
  <c r="P1499"/>
  <c r="P1498" s="1"/>
  <c r="BK1499"/>
  <c r="BK1498" s="1"/>
  <c r="J1498" s="1"/>
  <c r="J106" s="1"/>
  <c r="J1499"/>
  <c r="BI1497"/>
  <c r="BH1497"/>
  <c r="BG1497"/>
  <c r="BF1497"/>
  <c r="T1497"/>
  <c r="R1497"/>
  <c r="P1497"/>
  <c r="BK1497"/>
  <c r="J1497"/>
  <c r="BE1497" s="1"/>
  <c r="BI1496"/>
  <c r="BH1496"/>
  <c r="BG1496"/>
  <c r="BF1496"/>
  <c r="T1496"/>
  <c r="R1496"/>
  <c r="P1496"/>
  <c r="BK1496"/>
  <c r="J1496"/>
  <c r="BE1496" s="1"/>
  <c r="BI1495"/>
  <c r="BH1495"/>
  <c r="BG1495"/>
  <c r="BF1495"/>
  <c r="T1495"/>
  <c r="R1495"/>
  <c r="P1495"/>
  <c r="BK1495"/>
  <c r="J1495"/>
  <c r="BE1495" s="1"/>
  <c r="BI1494"/>
  <c r="BH1494"/>
  <c r="BG1494"/>
  <c r="BF1494"/>
  <c r="T1494"/>
  <c r="R1494"/>
  <c r="P1494"/>
  <c r="BK1494"/>
  <c r="J1494"/>
  <c r="BE1494" s="1"/>
  <c r="BI1493"/>
  <c r="BH1493"/>
  <c r="BG1493"/>
  <c r="BF1493"/>
  <c r="T1493"/>
  <c r="R1493"/>
  <c r="P1493"/>
  <c r="BK1493"/>
  <c r="J1493"/>
  <c r="BE1493" s="1"/>
  <c r="BI1492"/>
  <c r="BH1492"/>
  <c r="BG1492"/>
  <c r="BF1492"/>
  <c r="BE1492"/>
  <c r="T1492"/>
  <c r="R1492"/>
  <c r="P1492"/>
  <c r="BK1492"/>
  <c r="J1492"/>
  <c r="BI1491"/>
  <c r="BH1491"/>
  <c r="BG1491"/>
  <c r="BF1491"/>
  <c r="BE1491"/>
  <c r="T1491"/>
  <c r="R1491"/>
  <c r="P1491"/>
  <c r="BK1491"/>
  <c r="J1491"/>
  <c r="BI1490"/>
  <c r="BH1490"/>
  <c r="BG1490"/>
  <c r="BF1490"/>
  <c r="BE1490"/>
  <c r="T1490"/>
  <c r="R1490"/>
  <c r="P1490"/>
  <c r="BK1490"/>
  <c r="J1490"/>
  <c r="BI1489"/>
  <c r="BH1489"/>
  <c r="BG1489"/>
  <c r="BF1489"/>
  <c r="BE1489"/>
  <c r="T1489"/>
  <c r="R1489"/>
  <c r="P1489"/>
  <c r="BK1489"/>
  <c r="J1489"/>
  <c r="BI1488"/>
  <c r="BH1488"/>
  <c r="BG1488"/>
  <c r="BF1488"/>
  <c r="BE1488"/>
  <c r="T1488"/>
  <c r="R1488"/>
  <c r="P1488"/>
  <c r="BK1488"/>
  <c r="J1488"/>
  <c r="BI1487"/>
  <c r="BH1487"/>
  <c r="BG1487"/>
  <c r="BF1487"/>
  <c r="BE1487"/>
  <c r="T1487"/>
  <c r="R1487"/>
  <c r="P1487"/>
  <c r="BK1487"/>
  <c r="J1487"/>
  <c r="BI1486"/>
  <c r="BH1486"/>
  <c r="BG1486"/>
  <c r="BF1486"/>
  <c r="BE1486"/>
  <c r="T1486"/>
  <c r="R1486"/>
  <c r="P1486"/>
  <c r="BK1486"/>
  <c r="J1486"/>
  <c r="BI1485"/>
  <c r="BH1485"/>
  <c r="BG1485"/>
  <c r="BF1485"/>
  <c r="BE1485"/>
  <c r="T1485"/>
  <c r="R1485"/>
  <c r="P1485"/>
  <c r="BK1485"/>
  <c r="J1485"/>
  <c r="BI1484"/>
  <c r="BH1484"/>
  <c r="BG1484"/>
  <c r="BF1484"/>
  <c r="BE1484"/>
  <c r="T1484"/>
  <c r="R1484"/>
  <c r="P1484"/>
  <c r="BK1484"/>
  <c r="J1484"/>
  <c r="BI1483"/>
  <c r="BH1483"/>
  <c r="BG1483"/>
  <c r="BF1483"/>
  <c r="BE1483"/>
  <c r="T1483"/>
  <c r="R1483"/>
  <c r="P1483"/>
  <c r="BK1483"/>
  <c r="J1483"/>
  <c r="BI1482"/>
  <c r="BH1482"/>
  <c r="BG1482"/>
  <c r="BF1482"/>
  <c r="BE1482"/>
  <c r="T1482"/>
  <c r="R1482"/>
  <c r="P1482"/>
  <c r="BK1482"/>
  <c r="J1482"/>
  <c r="BI1481"/>
  <c r="BH1481"/>
  <c r="BG1481"/>
  <c r="BF1481"/>
  <c r="BE1481"/>
  <c r="T1481"/>
  <c r="R1481"/>
  <c r="P1481"/>
  <c r="BK1481"/>
  <c r="J1481"/>
  <c r="BI1480"/>
  <c r="BH1480"/>
  <c r="BG1480"/>
  <c r="BF1480"/>
  <c r="BE1480"/>
  <c r="T1480"/>
  <c r="R1480"/>
  <c r="P1480"/>
  <c r="BK1480"/>
  <c r="J1480"/>
  <c r="BI1479"/>
  <c r="BH1479"/>
  <c r="BG1479"/>
  <c r="BF1479"/>
  <c r="BE1479"/>
  <c r="T1479"/>
  <c r="R1479"/>
  <c r="P1479"/>
  <c r="BK1479"/>
  <c r="J1479"/>
  <c r="BI1478"/>
  <c r="BH1478"/>
  <c r="BG1478"/>
  <c r="BF1478"/>
  <c r="BE1478"/>
  <c r="T1478"/>
  <c r="R1478"/>
  <c r="P1478"/>
  <c r="BK1478"/>
  <c r="J1478"/>
  <c r="BI1477"/>
  <c r="BH1477"/>
  <c r="BG1477"/>
  <c r="BF1477"/>
  <c r="BE1477"/>
  <c r="T1477"/>
  <c r="R1477"/>
  <c r="P1477"/>
  <c r="BK1477"/>
  <c r="J1477"/>
  <c r="BI1476"/>
  <c r="BH1476"/>
  <c r="BG1476"/>
  <c r="BF1476"/>
  <c r="BE1476"/>
  <c r="T1476"/>
  <c r="R1476"/>
  <c r="P1476"/>
  <c r="BK1476"/>
  <c r="J1476"/>
  <c r="BI1475"/>
  <c r="BH1475"/>
  <c r="BG1475"/>
  <c r="BF1475"/>
  <c r="BE1475"/>
  <c r="T1475"/>
  <c r="R1475"/>
  <c r="P1475"/>
  <c r="BK1475"/>
  <c r="J1475"/>
  <c r="BI1474"/>
  <c r="BH1474"/>
  <c r="BG1474"/>
  <c r="BF1474"/>
  <c r="BE1474"/>
  <c r="T1474"/>
  <c r="R1474"/>
  <c r="P1474"/>
  <c r="BK1474"/>
  <c r="J1474"/>
  <c r="BI1473"/>
  <c r="BH1473"/>
  <c r="BG1473"/>
  <c r="BF1473"/>
  <c r="BE1473"/>
  <c r="T1473"/>
  <c r="R1473"/>
  <c r="P1473"/>
  <c r="BK1473"/>
  <c r="J1473"/>
  <c r="BI1472"/>
  <c r="BH1472"/>
  <c r="BG1472"/>
  <c r="BF1472"/>
  <c r="BE1472"/>
  <c r="T1472"/>
  <c r="R1472"/>
  <c r="P1472"/>
  <c r="BK1472"/>
  <c r="J1472"/>
  <c r="BI1471"/>
  <c r="BH1471"/>
  <c r="BG1471"/>
  <c r="BF1471"/>
  <c r="BE1471"/>
  <c r="T1471"/>
  <c r="R1471"/>
  <c r="P1471"/>
  <c r="BK1471"/>
  <c r="J1471"/>
  <c r="BI1470"/>
  <c r="BH1470"/>
  <c r="BG1470"/>
  <c r="BF1470"/>
  <c r="BE1470"/>
  <c r="T1470"/>
  <c r="R1470"/>
  <c r="P1470"/>
  <c r="BK1470"/>
  <c r="J1470"/>
  <c r="BI1469"/>
  <c r="BH1469"/>
  <c r="BG1469"/>
  <c r="BF1469"/>
  <c r="BE1469"/>
  <c r="T1469"/>
  <c r="R1469"/>
  <c r="P1469"/>
  <c r="BK1469"/>
  <c r="J1469"/>
  <c r="BI1468"/>
  <c r="BH1468"/>
  <c r="BG1468"/>
  <c r="BF1468"/>
  <c r="BE1468"/>
  <c r="T1468"/>
  <c r="R1468"/>
  <c r="P1468"/>
  <c r="BK1468"/>
  <c r="J1468"/>
  <c r="BI1467"/>
  <c r="BH1467"/>
  <c r="BG1467"/>
  <c r="BF1467"/>
  <c r="BE1467"/>
  <c r="T1467"/>
  <c r="R1467"/>
  <c r="P1467"/>
  <c r="BK1467"/>
  <c r="J1467"/>
  <c r="BI1466"/>
  <c r="BH1466"/>
  <c r="BG1466"/>
  <c r="BF1466"/>
  <c r="BE1466"/>
  <c r="T1466"/>
  <c r="R1466"/>
  <c r="P1466"/>
  <c r="BK1466"/>
  <c r="J1466"/>
  <c r="BI1465"/>
  <c r="BH1465"/>
  <c r="BG1465"/>
  <c r="BF1465"/>
  <c r="BE1465"/>
  <c r="T1465"/>
  <c r="R1465"/>
  <c r="P1465"/>
  <c r="BK1465"/>
  <c r="J1465"/>
  <c r="BI1464"/>
  <c r="BH1464"/>
  <c r="BG1464"/>
  <c r="BF1464"/>
  <c r="BE1464"/>
  <c r="T1464"/>
  <c r="R1464"/>
  <c r="P1464"/>
  <c r="BK1464"/>
  <c r="J1464"/>
  <c r="BI1463"/>
  <c r="BH1463"/>
  <c r="BG1463"/>
  <c r="BF1463"/>
  <c r="BE1463"/>
  <c r="T1463"/>
  <c r="R1463"/>
  <c r="P1463"/>
  <c r="BK1463"/>
  <c r="J1463"/>
  <c r="BI1462"/>
  <c r="BH1462"/>
  <c r="BG1462"/>
  <c r="BF1462"/>
  <c r="BE1462"/>
  <c r="T1462"/>
  <c r="R1462"/>
  <c r="P1462"/>
  <c r="BK1462"/>
  <c r="J1462"/>
  <c r="BI1461"/>
  <c r="BH1461"/>
  <c r="BG1461"/>
  <c r="BF1461"/>
  <c r="BE1461"/>
  <c r="T1461"/>
  <c r="R1461"/>
  <c r="P1461"/>
  <c r="BK1461"/>
  <c r="J1461"/>
  <c r="BI1460"/>
  <c r="BH1460"/>
  <c r="BG1460"/>
  <c r="BF1460"/>
  <c r="BE1460"/>
  <c r="T1460"/>
  <c r="R1460"/>
  <c r="P1460"/>
  <c r="BK1460"/>
  <c r="J1460"/>
  <c r="BI1459"/>
  <c r="BH1459"/>
  <c r="BG1459"/>
  <c r="BF1459"/>
  <c r="BE1459"/>
  <c r="T1459"/>
  <c r="R1459"/>
  <c r="P1459"/>
  <c r="BK1459"/>
  <c r="J1459"/>
  <c r="BI1458"/>
  <c r="BH1458"/>
  <c r="BG1458"/>
  <c r="BF1458"/>
  <c r="BE1458"/>
  <c r="T1458"/>
  <c r="R1458"/>
  <c r="P1458"/>
  <c r="BK1458"/>
  <c r="J1458"/>
  <c r="BI1457"/>
  <c r="BH1457"/>
  <c r="BG1457"/>
  <c r="BF1457"/>
  <c r="BE1457"/>
  <c r="T1457"/>
  <c r="R1457"/>
  <c r="P1457"/>
  <c r="BK1457"/>
  <c r="J1457"/>
  <c r="BI1456"/>
  <c r="BH1456"/>
  <c r="BG1456"/>
  <c r="BF1456"/>
  <c r="BE1456"/>
  <c r="T1456"/>
  <c r="R1456"/>
  <c r="P1456"/>
  <c r="BK1456"/>
  <c r="J1456"/>
  <c r="BI1455"/>
  <c r="BH1455"/>
  <c r="BG1455"/>
  <c r="BF1455"/>
  <c r="BE1455"/>
  <c r="T1455"/>
  <c r="R1455"/>
  <c r="P1455"/>
  <c r="BK1455"/>
  <c r="J1455"/>
  <c r="BI1454"/>
  <c r="BH1454"/>
  <c r="BG1454"/>
  <c r="BF1454"/>
  <c r="BE1454"/>
  <c r="T1454"/>
  <c r="R1454"/>
  <c r="P1454"/>
  <c r="BK1454"/>
  <c r="J1454"/>
  <c r="BI1453"/>
  <c r="BH1453"/>
  <c r="BG1453"/>
  <c r="BF1453"/>
  <c r="BE1453"/>
  <c r="T1453"/>
  <c r="R1453"/>
  <c r="P1453"/>
  <c r="BK1453"/>
  <c r="J1453"/>
  <c r="BI1452"/>
  <c r="BH1452"/>
  <c r="BG1452"/>
  <c r="BF1452"/>
  <c r="BE1452"/>
  <c r="T1452"/>
  <c r="R1452"/>
  <c r="P1452"/>
  <c r="BK1452"/>
  <c r="J1452"/>
  <c r="BI1451"/>
  <c r="BH1451"/>
  <c r="BG1451"/>
  <c r="BF1451"/>
  <c r="BE1451"/>
  <c r="T1451"/>
  <c r="R1451"/>
  <c r="P1451"/>
  <c r="BK1451"/>
  <c r="J1451"/>
  <c r="BI1450"/>
  <c r="BH1450"/>
  <c r="BG1450"/>
  <c r="BF1450"/>
  <c r="BE1450"/>
  <c r="T1450"/>
  <c r="R1450"/>
  <c r="P1450"/>
  <c r="BK1450"/>
  <c r="J1450"/>
  <c r="BI1449"/>
  <c r="BH1449"/>
  <c r="BG1449"/>
  <c r="BF1449"/>
  <c r="BE1449"/>
  <c r="T1449"/>
  <c r="R1449"/>
  <c r="P1449"/>
  <c r="BK1449"/>
  <c r="J1449"/>
  <c r="BI1448"/>
  <c r="BH1448"/>
  <c r="BG1448"/>
  <c r="BF1448"/>
  <c r="BE1448"/>
  <c r="T1448"/>
  <c r="R1448"/>
  <c r="P1448"/>
  <c r="BK1448"/>
  <c r="J1448"/>
  <c r="BI1447"/>
  <c r="BH1447"/>
  <c r="BG1447"/>
  <c r="BF1447"/>
  <c r="BE1447"/>
  <c r="T1447"/>
  <c r="R1447"/>
  <c r="P1447"/>
  <c r="BK1447"/>
  <c r="J1447"/>
  <c r="BI1446"/>
  <c r="BH1446"/>
  <c r="BG1446"/>
  <c r="BF1446"/>
  <c r="BE1446"/>
  <c r="T1446"/>
  <c r="R1446"/>
  <c r="P1446"/>
  <c r="BK1446"/>
  <c r="J1446"/>
  <c r="BI1445"/>
  <c r="BH1445"/>
  <c r="BG1445"/>
  <c r="BF1445"/>
  <c r="BE1445"/>
  <c r="T1445"/>
  <c r="R1445"/>
  <c r="P1445"/>
  <c r="BK1445"/>
  <c r="J1445"/>
  <c r="BI1444"/>
  <c r="BH1444"/>
  <c r="BG1444"/>
  <c r="BF1444"/>
  <c r="BE1444"/>
  <c r="T1444"/>
  <c r="R1444"/>
  <c r="P1444"/>
  <c r="BK1444"/>
  <c r="J1444"/>
  <c r="BI1443"/>
  <c r="BH1443"/>
  <c r="BG1443"/>
  <c r="BF1443"/>
  <c r="BE1443"/>
  <c r="T1443"/>
  <c r="R1443"/>
  <c r="P1443"/>
  <c r="BK1443"/>
  <c r="J1443"/>
  <c r="BI1442"/>
  <c r="BH1442"/>
  <c r="BG1442"/>
  <c r="BF1442"/>
  <c r="BE1442"/>
  <c r="T1442"/>
  <c r="R1442"/>
  <c r="P1442"/>
  <c r="BK1442"/>
  <c r="J1442"/>
  <c r="BI1441"/>
  <c r="BH1441"/>
  <c r="BG1441"/>
  <c r="BF1441"/>
  <c r="BE1441"/>
  <c r="T1441"/>
  <c r="R1441"/>
  <c r="P1441"/>
  <c r="BK1441"/>
  <c r="J1441"/>
  <c r="BI1440"/>
  <c r="BH1440"/>
  <c r="BG1440"/>
  <c r="BF1440"/>
  <c r="BE1440"/>
  <c r="T1440"/>
  <c r="R1440"/>
  <c r="P1440"/>
  <c r="BK1440"/>
  <c r="J1440"/>
  <c r="BI1439"/>
  <c r="BH1439"/>
  <c r="BG1439"/>
  <c r="BF1439"/>
  <c r="BE1439"/>
  <c r="T1439"/>
  <c r="R1439"/>
  <c r="P1439"/>
  <c r="BK1439"/>
  <c r="J1439"/>
  <c r="BI1438"/>
  <c r="BH1438"/>
  <c r="BG1438"/>
  <c r="BF1438"/>
  <c r="BE1438"/>
  <c r="T1438"/>
  <c r="R1438"/>
  <c r="P1438"/>
  <c r="BK1438"/>
  <c r="J1438"/>
  <c r="BI1437"/>
  <c r="BH1437"/>
  <c r="BG1437"/>
  <c r="BF1437"/>
  <c r="BE1437"/>
  <c r="T1437"/>
  <c r="R1437"/>
  <c r="P1437"/>
  <c r="BK1437"/>
  <c r="J1437"/>
  <c r="BI1436"/>
  <c r="BH1436"/>
  <c r="BG1436"/>
  <c r="BF1436"/>
  <c r="BE1436"/>
  <c r="T1436"/>
  <c r="R1436"/>
  <c r="P1436"/>
  <c r="BK1436"/>
  <c r="J1436"/>
  <c r="BI1435"/>
  <c r="BH1435"/>
  <c r="BG1435"/>
  <c r="BF1435"/>
  <c r="BE1435"/>
  <c r="T1435"/>
  <c r="T1434" s="1"/>
  <c r="R1435"/>
  <c r="R1434" s="1"/>
  <c r="P1435"/>
  <c r="P1434" s="1"/>
  <c r="BK1435"/>
  <c r="BK1434" s="1"/>
  <c r="J1434" s="1"/>
  <c r="J105" s="1"/>
  <c r="J1435"/>
  <c r="BI1433"/>
  <c r="BH1433"/>
  <c r="BG1433"/>
  <c r="BF1433"/>
  <c r="T1433"/>
  <c r="R1433"/>
  <c r="P1433"/>
  <c r="BK1433"/>
  <c r="J1433"/>
  <c r="BE1433" s="1"/>
  <c r="BI1432"/>
  <c r="BH1432"/>
  <c r="BG1432"/>
  <c r="BF1432"/>
  <c r="T1432"/>
  <c r="R1432"/>
  <c r="P1432"/>
  <c r="BK1432"/>
  <c r="J1432"/>
  <c r="BE1432" s="1"/>
  <c r="BI1431"/>
  <c r="BH1431"/>
  <c r="BG1431"/>
  <c r="BF1431"/>
  <c r="T1431"/>
  <c r="R1431"/>
  <c r="P1431"/>
  <c r="BK1431"/>
  <c r="J1431"/>
  <c r="BE1431" s="1"/>
  <c r="BI1430"/>
  <c r="BH1430"/>
  <c r="BG1430"/>
  <c r="BF1430"/>
  <c r="T1430"/>
  <c r="R1430"/>
  <c r="P1430"/>
  <c r="BK1430"/>
  <c r="J1430"/>
  <c r="BE1430" s="1"/>
  <c r="BI1429"/>
  <c r="BH1429"/>
  <c r="BG1429"/>
  <c r="BF1429"/>
  <c r="T1429"/>
  <c r="R1429"/>
  <c r="P1429"/>
  <c r="BK1429"/>
  <c r="J1429"/>
  <c r="BE1429" s="1"/>
  <c r="BI1428"/>
  <c r="BH1428"/>
  <c r="BG1428"/>
  <c r="BF1428"/>
  <c r="T1428"/>
  <c r="R1428"/>
  <c r="P1428"/>
  <c r="BK1428"/>
  <c r="J1428"/>
  <c r="BE1428" s="1"/>
  <c r="BI1427"/>
  <c r="BH1427"/>
  <c r="BG1427"/>
  <c r="BF1427"/>
  <c r="T1427"/>
  <c r="R1427"/>
  <c r="P1427"/>
  <c r="BK1427"/>
  <c r="J1427"/>
  <c r="BE1427" s="1"/>
  <c r="BI1426"/>
  <c r="BH1426"/>
  <c r="BG1426"/>
  <c r="BF1426"/>
  <c r="T1426"/>
  <c r="R1426"/>
  <c r="P1426"/>
  <c r="BK1426"/>
  <c r="J1426"/>
  <c r="BE1426" s="1"/>
  <c r="BI1425"/>
  <c r="BH1425"/>
  <c r="BG1425"/>
  <c r="BF1425"/>
  <c r="T1425"/>
  <c r="R1425"/>
  <c r="P1425"/>
  <c r="BK1425"/>
  <c r="J1425"/>
  <c r="BE1425" s="1"/>
  <c r="BI1424"/>
  <c r="BH1424"/>
  <c r="BG1424"/>
  <c r="BF1424"/>
  <c r="T1424"/>
  <c r="R1424"/>
  <c r="P1424"/>
  <c r="BK1424"/>
  <c r="J1424"/>
  <c r="BE1424" s="1"/>
  <c r="BI1423"/>
  <c r="BH1423"/>
  <c r="BG1423"/>
  <c r="BF1423"/>
  <c r="T1423"/>
  <c r="R1423"/>
  <c r="P1423"/>
  <c r="BK1423"/>
  <c r="J1423"/>
  <c r="BE1423" s="1"/>
  <c r="BI1422"/>
  <c r="BH1422"/>
  <c r="BG1422"/>
  <c r="BF1422"/>
  <c r="T1422"/>
  <c r="R1422"/>
  <c r="P1422"/>
  <c r="BK1422"/>
  <c r="J1422"/>
  <c r="BE1422" s="1"/>
  <c r="BI1421"/>
  <c r="BH1421"/>
  <c r="BG1421"/>
  <c r="BF1421"/>
  <c r="T1421"/>
  <c r="R1421"/>
  <c r="P1421"/>
  <c r="BK1421"/>
  <c r="J1421"/>
  <c r="BE1421" s="1"/>
  <c r="BI1420"/>
  <c r="BH1420"/>
  <c r="BG1420"/>
  <c r="BF1420"/>
  <c r="T1420"/>
  <c r="R1420"/>
  <c r="P1420"/>
  <c r="BK1420"/>
  <c r="J1420"/>
  <c r="BE1420" s="1"/>
  <c r="BI1419"/>
  <c r="BH1419"/>
  <c r="BG1419"/>
  <c r="BF1419"/>
  <c r="T1419"/>
  <c r="R1419"/>
  <c r="P1419"/>
  <c r="BK1419"/>
  <c r="J1419"/>
  <c r="BE1419" s="1"/>
  <c r="BI1418"/>
  <c r="BH1418"/>
  <c r="BG1418"/>
  <c r="BF1418"/>
  <c r="T1418"/>
  <c r="R1418"/>
  <c r="P1418"/>
  <c r="BK1418"/>
  <c r="J1418"/>
  <c r="BE1418" s="1"/>
  <c r="BI1417"/>
  <c r="BH1417"/>
  <c r="BG1417"/>
  <c r="BF1417"/>
  <c r="T1417"/>
  <c r="R1417"/>
  <c r="P1417"/>
  <c r="BK1417"/>
  <c r="J1417"/>
  <c r="BE1417" s="1"/>
  <c r="BI1416"/>
  <c r="BH1416"/>
  <c r="BG1416"/>
  <c r="BF1416"/>
  <c r="T1416"/>
  <c r="R1416"/>
  <c r="P1416"/>
  <c r="BK1416"/>
  <c r="J1416"/>
  <c r="BE1416" s="1"/>
  <c r="BI1415"/>
  <c r="BH1415"/>
  <c r="BG1415"/>
  <c r="BF1415"/>
  <c r="T1415"/>
  <c r="R1415"/>
  <c r="P1415"/>
  <c r="BK1415"/>
  <c r="J1415"/>
  <c r="BE1415" s="1"/>
  <c r="BI1414"/>
  <c r="BH1414"/>
  <c r="BG1414"/>
  <c r="BF1414"/>
  <c r="T1414"/>
  <c r="R1414"/>
  <c r="P1414"/>
  <c r="BK1414"/>
  <c r="J1414"/>
  <c r="BE1414" s="1"/>
  <c r="BI1413"/>
  <c r="BH1413"/>
  <c r="BG1413"/>
  <c r="BF1413"/>
  <c r="T1413"/>
  <c r="R1413"/>
  <c r="P1413"/>
  <c r="BK1413"/>
  <c r="J1413"/>
  <c r="BE1413" s="1"/>
  <c r="BI1412"/>
  <c r="BH1412"/>
  <c r="BG1412"/>
  <c r="BF1412"/>
  <c r="T1412"/>
  <c r="R1412"/>
  <c r="P1412"/>
  <c r="BK1412"/>
  <c r="J1412"/>
  <c r="BE1412" s="1"/>
  <c r="BI1411"/>
  <c r="BH1411"/>
  <c r="BG1411"/>
  <c r="BF1411"/>
  <c r="T1411"/>
  <c r="R1411"/>
  <c r="P1411"/>
  <c r="BK1411"/>
  <c r="J1411"/>
  <c r="BE1411" s="1"/>
  <c r="BI1410"/>
  <c r="BH1410"/>
  <c r="BG1410"/>
  <c r="BF1410"/>
  <c r="T1410"/>
  <c r="R1410"/>
  <c r="P1410"/>
  <c r="BK1410"/>
  <c r="J1410"/>
  <c r="BE1410" s="1"/>
  <c r="BI1409"/>
  <c r="BH1409"/>
  <c r="BG1409"/>
  <c r="BF1409"/>
  <c r="T1409"/>
  <c r="R1409"/>
  <c r="P1409"/>
  <c r="BK1409"/>
  <c r="J1409"/>
  <c r="BE1409" s="1"/>
  <c r="BI1408"/>
  <c r="BH1408"/>
  <c r="BG1408"/>
  <c r="BF1408"/>
  <c r="T1408"/>
  <c r="R1408"/>
  <c r="P1408"/>
  <c r="BK1408"/>
  <c r="J1408"/>
  <c r="BE1408" s="1"/>
  <c r="BI1407"/>
  <c r="BH1407"/>
  <c r="BG1407"/>
  <c r="BF1407"/>
  <c r="T1407"/>
  <c r="R1407"/>
  <c r="P1407"/>
  <c r="BK1407"/>
  <c r="J1407"/>
  <c r="BE1407" s="1"/>
  <c r="BI1406"/>
  <c r="BH1406"/>
  <c r="BG1406"/>
  <c r="BF1406"/>
  <c r="T1406"/>
  <c r="R1406"/>
  <c r="P1406"/>
  <c r="BK1406"/>
  <c r="J1406"/>
  <c r="BE1406" s="1"/>
  <c r="BI1405"/>
  <c r="BH1405"/>
  <c r="BG1405"/>
  <c r="BF1405"/>
  <c r="T1405"/>
  <c r="R1405"/>
  <c r="P1405"/>
  <c r="BK1405"/>
  <c r="J1405"/>
  <c r="BE1405" s="1"/>
  <c r="BI1404"/>
  <c r="BH1404"/>
  <c r="BG1404"/>
  <c r="BF1404"/>
  <c r="T1404"/>
  <c r="R1404"/>
  <c r="P1404"/>
  <c r="BK1404"/>
  <c r="J1404"/>
  <c r="BE1404" s="1"/>
  <c r="BI1403"/>
  <c r="BH1403"/>
  <c r="BG1403"/>
  <c r="BF1403"/>
  <c r="T1403"/>
  <c r="R1403"/>
  <c r="P1403"/>
  <c r="BK1403"/>
  <c r="J1403"/>
  <c r="BE1403" s="1"/>
  <c r="BI1402"/>
  <c r="BH1402"/>
  <c r="BG1402"/>
  <c r="BF1402"/>
  <c r="T1402"/>
  <c r="R1402"/>
  <c r="P1402"/>
  <c r="BK1402"/>
  <c r="J1402"/>
  <c r="BE1402" s="1"/>
  <c r="BI1401"/>
  <c r="BH1401"/>
  <c r="BG1401"/>
  <c r="BF1401"/>
  <c r="T1401"/>
  <c r="T1400" s="1"/>
  <c r="R1401"/>
  <c r="R1400" s="1"/>
  <c r="P1401"/>
  <c r="P1400" s="1"/>
  <c r="BK1401"/>
  <c r="BK1400" s="1"/>
  <c r="J1400" s="1"/>
  <c r="J104" s="1"/>
  <c r="J1401"/>
  <c r="BE1401" s="1"/>
  <c r="BI1399"/>
  <c r="BH1399"/>
  <c r="BG1399"/>
  <c r="BF1399"/>
  <c r="BE1399"/>
  <c r="T1399"/>
  <c r="R1399"/>
  <c r="P1399"/>
  <c r="BK1399"/>
  <c r="J1399"/>
  <c r="BI1398"/>
  <c r="BH1398"/>
  <c r="BG1398"/>
  <c r="BF1398"/>
  <c r="BE1398"/>
  <c r="T1398"/>
  <c r="R1398"/>
  <c r="P1398"/>
  <c r="BK1398"/>
  <c r="J1398"/>
  <c r="BI1397"/>
  <c r="BH1397"/>
  <c r="BG1397"/>
  <c r="BF1397"/>
  <c r="BE1397"/>
  <c r="T1397"/>
  <c r="R1397"/>
  <c r="P1397"/>
  <c r="BK1397"/>
  <c r="J1397"/>
  <c r="BI1396"/>
  <c r="BH1396"/>
  <c r="BG1396"/>
  <c r="BF1396"/>
  <c r="BE1396"/>
  <c r="T1396"/>
  <c r="R1396"/>
  <c r="P1396"/>
  <c r="BK1396"/>
  <c r="J1396"/>
  <c r="BI1395"/>
  <c r="BH1395"/>
  <c r="BG1395"/>
  <c r="BF1395"/>
  <c r="BE1395"/>
  <c r="T1395"/>
  <c r="R1395"/>
  <c r="P1395"/>
  <c r="BK1395"/>
  <c r="J1395"/>
  <c r="BI1394"/>
  <c r="BH1394"/>
  <c r="BG1394"/>
  <c r="BF1394"/>
  <c r="BE1394"/>
  <c r="T1394"/>
  <c r="R1394"/>
  <c r="P1394"/>
  <c r="BK1394"/>
  <c r="J1394"/>
  <c r="BI1393"/>
  <c r="BH1393"/>
  <c r="BG1393"/>
  <c r="BF1393"/>
  <c r="BE1393"/>
  <c r="T1393"/>
  <c r="R1393"/>
  <c r="P1393"/>
  <c r="BK1393"/>
  <c r="J1393"/>
  <c r="BI1392"/>
  <c r="BH1392"/>
  <c r="BG1392"/>
  <c r="BF1392"/>
  <c r="BE1392"/>
  <c r="T1392"/>
  <c r="R1392"/>
  <c r="P1392"/>
  <c r="BK1392"/>
  <c r="J1392"/>
  <c r="BI1391"/>
  <c r="BH1391"/>
  <c r="BG1391"/>
  <c r="BF1391"/>
  <c r="BE1391"/>
  <c r="T1391"/>
  <c r="R1391"/>
  <c r="P1391"/>
  <c r="BK1391"/>
  <c r="J1391"/>
  <c r="BI1390"/>
  <c r="BH1390"/>
  <c r="BG1390"/>
  <c r="BF1390"/>
  <c r="BE1390"/>
  <c r="T1390"/>
  <c r="R1390"/>
  <c r="P1390"/>
  <c r="BK1390"/>
  <c r="J1390"/>
  <c r="BI1389"/>
  <c r="BH1389"/>
  <c r="BG1389"/>
  <c r="BF1389"/>
  <c r="BE1389"/>
  <c r="T1389"/>
  <c r="R1389"/>
  <c r="P1389"/>
  <c r="BK1389"/>
  <c r="J1389"/>
  <c r="BI1388"/>
  <c r="BH1388"/>
  <c r="BG1388"/>
  <c r="BF1388"/>
  <c r="BE1388"/>
  <c r="T1388"/>
  <c r="R1388"/>
  <c r="P1388"/>
  <c r="BK1388"/>
  <c r="J1388"/>
  <c r="BI1387"/>
  <c r="BH1387"/>
  <c r="BG1387"/>
  <c r="BF1387"/>
  <c r="BE1387"/>
  <c r="T1387"/>
  <c r="R1387"/>
  <c r="P1387"/>
  <c r="BK1387"/>
  <c r="J1387"/>
  <c r="BI1386"/>
  <c r="BH1386"/>
  <c r="BG1386"/>
  <c r="BF1386"/>
  <c r="BE1386"/>
  <c r="T1386"/>
  <c r="R1386"/>
  <c r="P1386"/>
  <c r="BK1386"/>
  <c r="J1386"/>
  <c r="BI1385"/>
  <c r="BH1385"/>
  <c r="BG1385"/>
  <c r="BF1385"/>
  <c r="BE1385"/>
  <c r="T1385"/>
  <c r="R1385"/>
  <c r="P1385"/>
  <c r="BK1385"/>
  <c r="J1385"/>
  <c r="BI1384"/>
  <c r="BH1384"/>
  <c r="BG1384"/>
  <c r="BF1384"/>
  <c r="BE1384"/>
  <c r="T1384"/>
  <c r="R1384"/>
  <c r="P1384"/>
  <c r="BK1384"/>
  <c r="J1384"/>
  <c r="BI1383"/>
  <c r="BH1383"/>
  <c r="BG1383"/>
  <c r="BF1383"/>
  <c r="BE1383"/>
  <c r="T1383"/>
  <c r="R1383"/>
  <c r="P1383"/>
  <c r="BK1383"/>
  <c r="J1383"/>
  <c r="BI1382"/>
  <c r="BH1382"/>
  <c r="BG1382"/>
  <c r="BF1382"/>
  <c r="BE1382"/>
  <c r="T1382"/>
  <c r="R1382"/>
  <c r="P1382"/>
  <c r="BK1382"/>
  <c r="J1382"/>
  <c r="BI1381"/>
  <c r="BH1381"/>
  <c r="BG1381"/>
  <c r="BF1381"/>
  <c r="BE1381"/>
  <c r="T1381"/>
  <c r="R1381"/>
  <c r="P1381"/>
  <c r="BK1381"/>
  <c r="J1381"/>
  <c r="BI1380"/>
  <c r="BH1380"/>
  <c r="BG1380"/>
  <c r="BF1380"/>
  <c r="BE1380"/>
  <c r="T1380"/>
  <c r="R1380"/>
  <c r="P1380"/>
  <c r="BK1380"/>
  <c r="J1380"/>
  <c r="BI1379"/>
  <c r="BH1379"/>
  <c r="BG1379"/>
  <c r="BF1379"/>
  <c r="BE1379"/>
  <c r="T1379"/>
  <c r="R1379"/>
  <c r="P1379"/>
  <c r="BK1379"/>
  <c r="J1379"/>
  <c r="BI1378"/>
  <c r="BH1378"/>
  <c r="BG1378"/>
  <c r="BF1378"/>
  <c r="BE1378"/>
  <c r="T1378"/>
  <c r="R1378"/>
  <c r="P1378"/>
  <c r="BK1378"/>
  <c r="J1378"/>
  <c r="BI1377"/>
  <c r="BH1377"/>
  <c r="BG1377"/>
  <c r="BF1377"/>
  <c r="BE1377"/>
  <c r="T1377"/>
  <c r="R1377"/>
  <c r="P1377"/>
  <c r="BK1377"/>
  <c r="J1377"/>
  <c r="BI1376"/>
  <c r="BH1376"/>
  <c r="BG1376"/>
  <c r="BF1376"/>
  <c r="BE1376"/>
  <c r="T1376"/>
  <c r="R1376"/>
  <c r="P1376"/>
  <c r="BK1376"/>
  <c r="J1376"/>
  <c r="BI1375"/>
  <c r="BH1375"/>
  <c r="BG1375"/>
  <c r="BF1375"/>
  <c r="BE1375"/>
  <c r="T1375"/>
  <c r="R1375"/>
  <c r="P1375"/>
  <c r="BK1375"/>
  <c r="J1375"/>
  <c r="BI1374"/>
  <c r="BH1374"/>
  <c r="BG1374"/>
  <c r="BF1374"/>
  <c r="BE1374"/>
  <c r="T1374"/>
  <c r="R1374"/>
  <c r="P1374"/>
  <c r="BK1374"/>
  <c r="J1374"/>
  <c r="BI1373"/>
  <c r="BH1373"/>
  <c r="BG1373"/>
  <c r="BF1373"/>
  <c r="BE1373"/>
  <c r="T1373"/>
  <c r="R1373"/>
  <c r="P1373"/>
  <c r="BK1373"/>
  <c r="J1373"/>
  <c r="BI1372"/>
  <c r="BH1372"/>
  <c r="BG1372"/>
  <c r="BF1372"/>
  <c r="BE1372"/>
  <c r="T1372"/>
  <c r="R1372"/>
  <c r="P1372"/>
  <c r="BK1372"/>
  <c r="J1372"/>
  <c r="BI1371"/>
  <c r="BH1371"/>
  <c r="BG1371"/>
  <c r="BF1371"/>
  <c r="BE1371"/>
  <c r="T1371"/>
  <c r="R1371"/>
  <c r="P1371"/>
  <c r="BK1371"/>
  <c r="J1371"/>
  <c r="BI1370"/>
  <c r="BH1370"/>
  <c r="BG1370"/>
  <c r="BF1370"/>
  <c r="BE1370"/>
  <c r="T1370"/>
  <c r="R1370"/>
  <c r="P1370"/>
  <c r="BK1370"/>
  <c r="J1370"/>
  <c r="BI1369"/>
  <c r="BH1369"/>
  <c r="BG1369"/>
  <c r="BF1369"/>
  <c r="BE1369"/>
  <c r="T1369"/>
  <c r="R1369"/>
  <c r="P1369"/>
  <c r="BK1369"/>
  <c r="J1369"/>
  <c r="BI1368"/>
  <c r="BH1368"/>
  <c r="BG1368"/>
  <c r="BF1368"/>
  <c r="BE1368"/>
  <c r="T1368"/>
  <c r="R1368"/>
  <c r="P1368"/>
  <c r="BK1368"/>
  <c r="J1368"/>
  <c r="BI1367"/>
  <c r="BH1367"/>
  <c r="BG1367"/>
  <c r="BF1367"/>
  <c r="BE1367"/>
  <c r="T1367"/>
  <c r="R1367"/>
  <c r="P1367"/>
  <c r="BK1367"/>
  <c r="J1367"/>
  <c r="BI1366"/>
  <c r="BH1366"/>
  <c r="BG1366"/>
  <c r="BF1366"/>
  <c r="BE1366"/>
  <c r="T1366"/>
  <c r="R1366"/>
  <c r="P1366"/>
  <c r="BK1366"/>
  <c r="J1366"/>
  <c r="BI1365"/>
  <c r="BH1365"/>
  <c r="BG1365"/>
  <c r="BF1365"/>
  <c r="BE1365"/>
  <c r="T1365"/>
  <c r="T1364" s="1"/>
  <c r="R1365"/>
  <c r="R1364" s="1"/>
  <c r="P1365"/>
  <c r="P1364" s="1"/>
  <c r="BK1365"/>
  <c r="BK1364" s="1"/>
  <c r="J1364" s="1"/>
  <c r="J103" s="1"/>
  <c r="J1365"/>
  <c r="BI1363"/>
  <c r="BH1363"/>
  <c r="BG1363"/>
  <c r="BF1363"/>
  <c r="T1363"/>
  <c r="R1363"/>
  <c r="P1363"/>
  <c r="BK1363"/>
  <c r="J1363"/>
  <c r="BE1363" s="1"/>
  <c r="BI1362"/>
  <c r="BH1362"/>
  <c r="BG1362"/>
  <c r="BF1362"/>
  <c r="T1362"/>
  <c r="R1362"/>
  <c r="P1362"/>
  <c r="BK1362"/>
  <c r="J1362"/>
  <c r="BE1362" s="1"/>
  <c r="BI1361"/>
  <c r="BH1361"/>
  <c r="BG1361"/>
  <c r="BF1361"/>
  <c r="T1361"/>
  <c r="R1361"/>
  <c r="P1361"/>
  <c r="BK1361"/>
  <c r="J1361"/>
  <c r="BE1361" s="1"/>
  <c r="BI1360"/>
  <c r="BH1360"/>
  <c r="BG1360"/>
  <c r="BF1360"/>
  <c r="T1360"/>
  <c r="R1360"/>
  <c r="P1360"/>
  <c r="BK1360"/>
  <c r="J1360"/>
  <c r="BE1360" s="1"/>
  <c r="BI1359"/>
  <c r="BH1359"/>
  <c r="BG1359"/>
  <c r="BF1359"/>
  <c r="T1359"/>
  <c r="R1359"/>
  <c r="P1359"/>
  <c r="BK1359"/>
  <c r="J1359"/>
  <c r="BE1359" s="1"/>
  <c r="BI1358"/>
  <c r="BH1358"/>
  <c r="BG1358"/>
  <c r="BF1358"/>
  <c r="T1358"/>
  <c r="R1358"/>
  <c r="P1358"/>
  <c r="BK1358"/>
  <c r="J1358"/>
  <c r="BE1358" s="1"/>
  <c r="BI1357"/>
  <c r="BH1357"/>
  <c r="BG1357"/>
  <c r="BF1357"/>
  <c r="T1357"/>
  <c r="R1357"/>
  <c r="P1357"/>
  <c r="BK1357"/>
  <c r="J1357"/>
  <c r="BE1357" s="1"/>
  <c r="BI1356"/>
  <c r="BH1356"/>
  <c r="BG1356"/>
  <c r="BF1356"/>
  <c r="T1356"/>
  <c r="R1356"/>
  <c r="P1356"/>
  <c r="BK1356"/>
  <c r="J1356"/>
  <c r="BE1356" s="1"/>
  <c r="BI1355"/>
  <c r="BH1355"/>
  <c r="BG1355"/>
  <c r="BF1355"/>
  <c r="T1355"/>
  <c r="R1355"/>
  <c r="P1355"/>
  <c r="BK1355"/>
  <c r="J1355"/>
  <c r="BE1355" s="1"/>
  <c r="BI1354"/>
  <c r="BH1354"/>
  <c r="BG1354"/>
  <c r="BF1354"/>
  <c r="T1354"/>
  <c r="R1354"/>
  <c r="P1354"/>
  <c r="BK1354"/>
  <c r="J1354"/>
  <c r="BE1354" s="1"/>
  <c r="BI1353"/>
  <c r="BH1353"/>
  <c r="BG1353"/>
  <c r="BF1353"/>
  <c r="T1353"/>
  <c r="R1353"/>
  <c r="P1353"/>
  <c r="BK1353"/>
  <c r="J1353"/>
  <c r="BE1353" s="1"/>
  <c r="BI1352"/>
  <c r="BH1352"/>
  <c r="BG1352"/>
  <c r="BF1352"/>
  <c r="T1352"/>
  <c r="R1352"/>
  <c r="P1352"/>
  <c r="BK1352"/>
  <c r="J1352"/>
  <c r="BE1352" s="1"/>
  <c r="BI1351"/>
  <c r="BH1351"/>
  <c r="BG1351"/>
  <c r="BF1351"/>
  <c r="T1351"/>
  <c r="R1351"/>
  <c r="P1351"/>
  <c r="BK1351"/>
  <c r="J1351"/>
  <c r="BE1351" s="1"/>
  <c r="BI1350"/>
  <c r="BH1350"/>
  <c r="BG1350"/>
  <c r="BF1350"/>
  <c r="T1350"/>
  <c r="R1350"/>
  <c r="P1350"/>
  <c r="BK1350"/>
  <c r="J1350"/>
  <c r="BE1350" s="1"/>
  <c r="BI1349"/>
  <c r="BH1349"/>
  <c r="BG1349"/>
  <c r="BF1349"/>
  <c r="T1349"/>
  <c r="R1349"/>
  <c r="P1349"/>
  <c r="BK1349"/>
  <c r="J1349"/>
  <c r="BE1349" s="1"/>
  <c r="BI1348"/>
  <c r="BH1348"/>
  <c r="BG1348"/>
  <c r="BF1348"/>
  <c r="T1348"/>
  <c r="R1348"/>
  <c r="P1348"/>
  <c r="BK1348"/>
  <c r="J1348"/>
  <c r="BE1348" s="1"/>
  <c r="BI1347"/>
  <c r="BH1347"/>
  <c r="BG1347"/>
  <c r="BF1347"/>
  <c r="T1347"/>
  <c r="R1347"/>
  <c r="P1347"/>
  <c r="BK1347"/>
  <c r="J1347"/>
  <c r="BE1347" s="1"/>
  <c r="BI1346"/>
  <c r="BH1346"/>
  <c r="BG1346"/>
  <c r="BF1346"/>
  <c r="T1346"/>
  <c r="R1346"/>
  <c r="P1346"/>
  <c r="BK1346"/>
  <c r="J1346"/>
  <c r="BE1346" s="1"/>
  <c r="BI1345"/>
  <c r="BH1345"/>
  <c r="BG1345"/>
  <c r="BF1345"/>
  <c r="T1345"/>
  <c r="R1345"/>
  <c r="P1345"/>
  <c r="BK1345"/>
  <c r="J1345"/>
  <c r="BE1345" s="1"/>
  <c r="BI1344"/>
  <c r="BH1344"/>
  <c r="BG1344"/>
  <c r="BF1344"/>
  <c r="T1344"/>
  <c r="T1343" s="1"/>
  <c r="R1344"/>
  <c r="R1343" s="1"/>
  <c r="P1344"/>
  <c r="P1343" s="1"/>
  <c r="BK1344"/>
  <c r="BK1343" s="1"/>
  <c r="J1343" s="1"/>
  <c r="J102" s="1"/>
  <c r="J1344"/>
  <c r="BE1344" s="1"/>
  <c r="BI1342"/>
  <c r="BH1342"/>
  <c r="BG1342"/>
  <c r="BF1342"/>
  <c r="BE1342"/>
  <c r="T1342"/>
  <c r="R1342"/>
  <c r="P1342"/>
  <c r="BK1342"/>
  <c r="J1342"/>
  <c r="BI1341"/>
  <c r="BH1341"/>
  <c r="BG1341"/>
  <c r="BF1341"/>
  <c r="BE1341"/>
  <c r="T1341"/>
  <c r="R1341"/>
  <c r="P1341"/>
  <c r="BK1341"/>
  <c r="J1341"/>
  <c r="BI1340"/>
  <c r="BH1340"/>
  <c r="BG1340"/>
  <c r="BF1340"/>
  <c r="BE1340"/>
  <c r="T1340"/>
  <c r="R1340"/>
  <c r="P1340"/>
  <c r="BK1340"/>
  <c r="J1340"/>
  <c r="BI1339"/>
  <c r="BH1339"/>
  <c r="BG1339"/>
  <c r="BF1339"/>
  <c r="BE1339"/>
  <c r="T1339"/>
  <c r="R1339"/>
  <c r="P1339"/>
  <c r="BK1339"/>
  <c r="J1339"/>
  <c r="BI1338"/>
  <c r="BH1338"/>
  <c r="BG1338"/>
  <c r="BF1338"/>
  <c r="BE1338"/>
  <c r="T1338"/>
  <c r="R1338"/>
  <c r="P1338"/>
  <c r="BK1338"/>
  <c r="J1338"/>
  <c r="BI1337"/>
  <c r="BH1337"/>
  <c r="BG1337"/>
  <c r="BF1337"/>
  <c r="BE1337"/>
  <c r="T1337"/>
  <c r="R1337"/>
  <c r="P1337"/>
  <c r="BK1337"/>
  <c r="J1337"/>
  <c r="BI1336"/>
  <c r="BH1336"/>
  <c r="BG1336"/>
  <c r="BF1336"/>
  <c r="BE1336"/>
  <c r="T1336"/>
  <c r="R1336"/>
  <c r="P1336"/>
  <c r="BK1336"/>
  <c r="J1336"/>
  <c r="BI1335"/>
  <c r="BH1335"/>
  <c r="BG1335"/>
  <c r="BF1335"/>
  <c r="BE1335"/>
  <c r="T1335"/>
  <c r="R1335"/>
  <c r="P1335"/>
  <c r="BK1335"/>
  <c r="J1335"/>
  <c r="BI1334"/>
  <c r="BH1334"/>
  <c r="BG1334"/>
  <c r="BF1334"/>
  <c r="BE1334"/>
  <c r="T1334"/>
  <c r="R1334"/>
  <c r="P1334"/>
  <c r="BK1334"/>
  <c r="J1334"/>
  <c r="BI1333"/>
  <c r="BH1333"/>
  <c r="BG1333"/>
  <c r="BF1333"/>
  <c r="BE1333"/>
  <c r="T1333"/>
  <c r="R1333"/>
  <c r="P1333"/>
  <c r="BK1333"/>
  <c r="J1333"/>
  <c r="BI1332"/>
  <c r="BH1332"/>
  <c r="BG1332"/>
  <c r="BF1332"/>
  <c r="BE1332"/>
  <c r="T1332"/>
  <c r="R1332"/>
  <c r="P1332"/>
  <c r="BK1332"/>
  <c r="J1332"/>
  <c r="BI1331"/>
  <c r="BH1331"/>
  <c r="BG1331"/>
  <c r="BF1331"/>
  <c r="BE1331"/>
  <c r="T1331"/>
  <c r="R1331"/>
  <c r="P1331"/>
  <c r="BK1331"/>
  <c r="J1331"/>
  <c r="BI1330"/>
  <c r="BH1330"/>
  <c r="BG1330"/>
  <c r="BF1330"/>
  <c r="BE1330"/>
  <c r="T1330"/>
  <c r="R1330"/>
  <c r="P1330"/>
  <c r="BK1330"/>
  <c r="J1330"/>
  <c r="BI1329"/>
  <c r="BH1329"/>
  <c r="BG1329"/>
  <c r="BF1329"/>
  <c r="BE1329"/>
  <c r="T1329"/>
  <c r="R1329"/>
  <c r="P1329"/>
  <c r="BK1329"/>
  <c r="J1329"/>
  <c r="BI1328"/>
  <c r="BH1328"/>
  <c r="BG1328"/>
  <c r="BF1328"/>
  <c r="BE1328"/>
  <c r="T1328"/>
  <c r="R1328"/>
  <c r="P1328"/>
  <c r="BK1328"/>
  <c r="J1328"/>
  <c r="BI1327"/>
  <c r="BH1327"/>
  <c r="BG1327"/>
  <c r="BF1327"/>
  <c r="BE1327"/>
  <c r="T1327"/>
  <c r="R1327"/>
  <c r="P1327"/>
  <c r="BK1327"/>
  <c r="J1327"/>
  <c r="BI1326"/>
  <c r="BH1326"/>
  <c r="BG1326"/>
  <c r="BF1326"/>
  <c r="BE1326"/>
  <c r="T1326"/>
  <c r="R1326"/>
  <c r="P1326"/>
  <c r="BK1326"/>
  <c r="J1326"/>
  <c r="BI1325"/>
  <c r="BH1325"/>
  <c r="BG1325"/>
  <c r="BF1325"/>
  <c r="BE1325"/>
  <c r="T1325"/>
  <c r="R1325"/>
  <c r="P1325"/>
  <c r="BK1325"/>
  <c r="J1325"/>
  <c r="BI1324"/>
  <c r="BH1324"/>
  <c r="BG1324"/>
  <c r="BF1324"/>
  <c r="BE1324"/>
  <c r="T1324"/>
  <c r="R1324"/>
  <c r="P1324"/>
  <c r="BK1324"/>
  <c r="J1324"/>
  <c r="BI1323"/>
  <c r="BH1323"/>
  <c r="BG1323"/>
  <c r="BF1323"/>
  <c r="BE1323"/>
  <c r="T1323"/>
  <c r="R1323"/>
  <c r="P1323"/>
  <c r="BK1323"/>
  <c r="J1323"/>
  <c r="BI1322"/>
  <c r="BH1322"/>
  <c r="BG1322"/>
  <c r="BF1322"/>
  <c r="BE1322"/>
  <c r="T1322"/>
  <c r="R1322"/>
  <c r="P1322"/>
  <c r="BK1322"/>
  <c r="J1322"/>
  <c r="BI1321"/>
  <c r="BH1321"/>
  <c r="BG1321"/>
  <c r="BF1321"/>
  <c r="BE1321"/>
  <c r="T1321"/>
  <c r="R1321"/>
  <c r="P1321"/>
  <c r="BK1321"/>
  <c r="J1321"/>
  <c r="BI1320"/>
  <c r="BH1320"/>
  <c r="BG1320"/>
  <c r="BF1320"/>
  <c r="BE1320"/>
  <c r="T1320"/>
  <c r="R1320"/>
  <c r="P1320"/>
  <c r="BK1320"/>
  <c r="J1320"/>
  <c r="BI1319"/>
  <c r="BH1319"/>
  <c r="BG1319"/>
  <c r="BF1319"/>
  <c r="BE1319"/>
  <c r="T1319"/>
  <c r="R1319"/>
  <c r="P1319"/>
  <c r="BK1319"/>
  <c r="J1319"/>
  <c r="BI1318"/>
  <c r="BH1318"/>
  <c r="BG1318"/>
  <c r="BF1318"/>
  <c r="BE1318"/>
  <c r="T1318"/>
  <c r="R1318"/>
  <c r="P1318"/>
  <c r="BK1318"/>
  <c r="J1318"/>
  <c r="BI1317"/>
  <c r="BH1317"/>
  <c r="BG1317"/>
  <c r="BF1317"/>
  <c r="BE1317"/>
  <c r="T1317"/>
  <c r="R1317"/>
  <c r="P1317"/>
  <c r="BK1317"/>
  <c r="J1317"/>
  <c r="BI1315"/>
  <c r="BH1315"/>
  <c r="BG1315"/>
  <c r="BF1315"/>
  <c r="BE1315"/>
  <c r="T1315"/>
  <c r="R1315"/>
  <c r="P1315"/>
  <c r="BK1315"/>
  <c r="J1315"/>
  <c r="BI1314"/>
  <c r="BH1314"/>
  <c r="BG1314"/>
  <c r="BF1314"/>
  <c r="BE1314"/>
  <c r="T1314"/>
  <c r="R1314"/>
  <c r="P1314"/>
  <c r="BK1314"/>
  <c r="J1314"/>
  <c r="BI1313"/>
  <c r="BH1313"/>
  <c r="BG1313"/>
  <c r="BF1313"/>
  <c r="BE1313"/>
  <c r="T1313"/>
  <c r="R1313"/>
  <c r="P1313"/>
  <c r="BK1313"/>
  <c r="J1313"/>
  <c r="BI1312"/>
  <c r="BH1312"/>
  <c r="BG1312"/>
  <c r="BF1312"/>
  <c r="BE1312"/>
  <c r="T1312"/>
  <c r="R1312"/>
  <c r="P1312"/>
  <c r="BK1312"/>
  <c r="J1312"/>
  <c r="BI1311"/>
  <c r="BH1311"/>
  <c r="BG1311"/>
  <c r="BF1311"/>
  <c r="BE1311"/>
  <c r="T1311"/>
  <c r="R1311"/>
  <c r="P1311"/>
  <c r="BK1311"/>
  <c r="J1311"/>
  <c r="BI1310"/>
  <c r="BH1310"/>
  <c r="BG1310"/>
  <c r="BF1310"/>
  <c r="BE1310"/>
  <c r="T1310"/>
  <c r="R1310"/>
  <c r="P1310"/>
  <c r="BK1310"/>
  <c r="J1310"/>
  <c r="BI1309"/>
  <c r="BH1309"/>
  <c r="BG1309"/>
  <c r="BF1309"/>
  <c r="BE1309"/>
  <c r="T1309"/>
  <c r="R1309"/>
  <c r="P1309"/>
  <c r="BK1309"/>
  <c r="J1309"/>
  <c r="BI1308"/>
  <c r="BH1308"/>
  <c r="BG1308"/>
  <c r="BF1308"/>
  <c r="BE1308"/>
  <c r="T1308"/>
  <c r="R1308"/>
  <c r="P1308"/>
  <c r="BK1308"/>
  <c r="J1308"/>
  <c r="BI1307"/>
  <c r="BH1307"/>
  <c r="BG1307"/>
  <c r="BF1307"/>
  <c r="BE1307"/>
  <c r="T1307"/>
  <c r="R1307"/>
  <c r="P1307"/>
  <c r="BK1307"/>
  <c r="J1307"/>
  <c r="BI1306"/>
  <c r="BH1306"/>
  <c r="BG1306"/>
  <c r="BF1306"/>
  <c r="BE1306"/>
  <c r="T1306"/>
  <c r="R1306"/>
  <c r="P1306"/>
  <c r="BK1306"/>
  <c r="J1306"/>
  <c r="BI1305"/>
  <c r="BH1305"/>
  <c r="BG1305"/>
  <c r="BF1305"/>
  <c r="BE1305"/>
  <c r="T1305"/>
  <c r="R1305"/>
  <c r="P1305"/>
  <c r="BK1305"/>
  <c r="J1305"/>
  <c r="BI1304"/>
  <c r="BH1304"/>
  <c r="BG1304"/>
  <c r="BF1304"/>
  <c r="BE1304"/>
  <c r="T1304"/>
  <c r="R1304"/>
  <c r="P1304"/>
  <c r="BK1304"/>
  <c r="J1304"/>
  <c r="BI1303"/>
  <c r="BH1303"/>
  <c r="BG1303"/>
  <c r="BF1303"/>
  <c r="BE1303"/>
  <c r="T1303"/>
  <c r="R1303"/>
  <c r="P1303"/>
  <c r="BK1303"/>
  <c r="J1303"/>
  <c r="BI1302"/>
  <c r="BH1302"/>
  <c r="BG1302"/>
  <c r="BF1302"/>
  <c r="BE1302"/>
  <c r="T1302"/>
  <c r="R1302"/>
  <c r="P1302"/>
  <c r="BK1302"/>
  <c r="J1302"/>
  <c r="BI1301"/>
  <c r="BH1301"/>
  <c r="BG1301"/>
  <c r="BF1301"/>
  <c r="BE1301"/>
  <c r="T1301"/>
  <c r="R1301"/>
  <c r="P1301"/>
  <c r="BK1301"/>
  <c r="J1301"/>
  <c r="BI1300"/>
  <c r="BH1300"/>
  <c r="BG1300"/>
  <c r="BF1300"/>
  <c r="BE1300"/>
  <c r="T1300"/>
  <c r="R1300"/>
  <c r="P1300"/>
  <c r="BK1300"/>
  <c r="J1300"/>
  <c r="BI1299"/>
  <c r="BH1299"/>
  <c r="BG1299"/>
  <c r="BF1299"/>
  <c r="BE1299"/>
  <c r="T1299"/>
  <c r="R1299"/>
  <c r="P1299"/>
  <c r="BK1299"/>
  <c r="J1299"/>
  <c r="BI1298"/>
  <c r="BH1298"/>
  <c r="BG1298"/>
  <c r="BF1298"/>
  <c r="BE1298"/>
  <c r="T1298"/>
  <c r="R1298"/>
  <c r="P1298"/>
  <c r="BK1298"/>
  <c r="J1298"/>
  <c r="BI1297"/>
  <c r="BH1297"/>
  <c r="BG1297"/>
  <c r="BF1297"/>
  <c r="BE1297"/>
  <c r="T1297"/>
  <c r="R1297"/>
  <c r="P1297"/>
  <c r="BK1297"/>
  <c r="J1297"/>
  <c r="BI1296"/>
  <c r="BH1296"/>
  <c r="BG1296"/>
  <c r="BF1296"/>
  <c r="BE1296"/>
  <c r="T1296"/>
  <c r="R1296"/>
  <c r="P1296"/>
  <c r="BK1296"/>
  <c r="J1296"/>
  <c r="BI1295"/>
  <c r="BH1295"/>
  <c r="BG1295"/>
  <c r="BF1295"/>
  <c r="BE1295"/>
  <c r="T1295"/>
  <c r="R1295"/>
  <c r="P1295"/>
  <c r="BK1295"/>
  <c r="J1295"/>
  <c r="BI1294"/>
  <c r="BH1294"/>
  <c r="BG1294"/>
  <c r="BF1294"/>
  <c r="BE1294"/>
  <c r="T1294"/>
  <c r="R1294"/>
  <c r="P1294"/>
  <c r="BK1294"/>
  <c r="J1294"/>
  <c r="BI1293"/>
  <c r="BH1293"/>
  <c r="BG1293"/>
  <c r="BF1293"/>
  <c r="BE1293"/>
  <c r="T1293"/>
  <c r="R1293"/>
  <c r="P1293"/>
  <c r="BK1293"/>
  <c r="J1293"/>
  <c r="BI1292"/>
  <c r="BH1292"/>
  <c r="BG1292"/>
  <c r="BF1292"/>
  <c r="BE1292"/>
  <c r="T1292"/>
  <c r="R1292"/>
  <c r="P1292"/>
  <c r="BK1292"/>
  <c r="J1292"/>
  <c r="BI1291"/>
  <c r="BH1291"/>
  <c r="BG1291"/>
  <c r="BF1291"/>
  <c r="BE1291"/>
  <c r="T1291"/>
  <c r="R1291"/>
  <c r="P1291"/>
  <c r="BK1291"/>
  <c r="J1291"/>
  <c r="BI1290"/>
  <c r="BH1290"/>
  <c r="BG1290"/>
  <c r="BF1290"/>
  <c r="BE1290"/>
  <c r="T1290"/>
  <c r="R1290"/>
  <c r="P1290"/>
  <c r="BK1290"/>
  <c r="J1290"/>
  <c r="BI1289"/>
  <c r="BH1289"/>
  <c r="BG1289"/>
  <c r="BF1289"/>
  <c r="BE1289"/>
  <c r="T1289"/>
  <c r="R1289"/>
  <c r="P1289"/>
  <c r="BK1289"/>
  <c r="J1289"/>
  <c r="BI1288"/>
  <c r="BH1288"/>
  <c r="BG1288"/>
  <c r="BF1288"/>
  <c r="BE1288"/>
  <c r="T1288"/>
  <c r="T1287" s="1"/>
  <c r="R1288"/>
  <c r="R1287" s="1"/>
  <c r="P1288"/>
  <c r="P1287" s="1"/>
  <c r="BK1288"/>
  <c r="BK1287" s="1"/>
  <c r="J1287" s="1"/>
  <c r="J101" s="1"/>
  <c r="J1288"/>
  <c r="BI1286"/>
  <c r="BH1286"/>
  <c r="BG1286"/>
  <c r="BF1286"/>
  <c r="T1286"/>
  <c r="R1286"/>
  <c r="P1286"/>
  <c r="BK1286"/>
  <c r="J1286"/>
  <c r="BE1286" s="1"/>
  <c r="BI1285"/>
  <c r="BH1285"/>
  <c r="BG1285"/>
  <c r="BF1285"/>
  <c r="T1285"/>
  <c r="R1285"/>
  <c r="P1285"/>
  <c r="BK1285"/>
  <c r="J1285"/>
  <c r="BE1285" s="1"/>
  <c r="BI1284"/>
  <c r="BH1284"/>
  <c r="BG1284"/>
  <c r="BF1284"/>
  <c r="T1284"/>
  <c r="R1284"/>
  <c r="P1284"/>
  <c r="BK1284"/>
  <c r="J1284"/>
  <c r="BE1284" s="1"/>
  <c r="BI1283"/>
  <c r="BH1283"/>
  <c r="BG1283"/>
  <c r="BF1283"/>
  <c r="T1283"/>
  <c r="R1283"/>
  <c r="P1283"/>
  <c r="BK1283"/>
  <c r="J1283"/>
  <c r="BE1283" s="1"/>
  <c r="BI1282"/>
  <c r="BH1282"/>
  <c r="BG1282"/>
  <c r="BF1282"/>
  <c r="T1282"/>
  <c r="R1282"/>
  <c r="P1282"/>
  <c r="BK1282"/>
  <c r="J1282"/>
  <c r="BE1282" s="1"/>
  <c r="BI1281"/>
  <c r="BH1281"/>
  <c r="BG1281"/>
  <c r="BF1281"/>
  <c r="T1281"/>
  <c r="R1281"/>
  <c r="P1281"/>
  <c r="BK1281"/>
  <c r="J1281"/>
  <c r="BE1281" s="1"/>
  <c r="BI1280"/>
  <c r="BH1280"/>
  <c r="BG1280"/>
  <c r="BF1280"/>
  <c r="T1280"/>
  <c r="R1280"/>
  <c r="P1280"/>
  <c r="BK1280"/>
  <c r="J1280"/>
  <c r="BE1280" s="1"/>
  <c r="BI1279"/>
  <c r="BH1279"/>
  <c r="BG1279"/>
  <c r="BF1279"/>
  <c r="T1279"/>
  <c r="R1279"/>
  <c r="P1279"/>
  <c r="BK1279"/>
  <c r="J1279"/>
  <c r="BE1279" s="1"/>
  <c r="BI1278"/>
  <c r="BH1278"/>
  <c r="BG1278"/>
  <c r="BF1278"/>
  <c r="T1278"/>
  <c r="R1278"/>
  <c r="P1278"/>
  <c r="BK1278"/>
  <c r="J1278"/>
  <c r="BE1278" s="1"/>
  <c r="BI1277"/>
  <c r="BH1277"/>
  <c r="BG1277"/>
  <c r="BF1277"/>
  <c r="T1277"/>
  <c r="R1277"/>
  <c r="P1277"/>
  <c r="BK1277"/>
  <c r="J1277"/>
  <c r="BE1277" s="1"/>
  <c r="BI1276"/>
  <c r="BH1276"/>
  <c r="BG1276"/>
  <c r="BF1276"/>
  <c r="T1276"/>
  <c r="R1276"/>
  <c r="P1276"/>
  <c r="BK1276"/>
  <c r="J1276"/>
  <c r="BE1276" s="1"/>
  <c r="BI1275"/>
  <c r="BH1275"/>
  <c r="BG1275"/>
  <c r="BF1275"/>
  <c r="T1275"/>
  <c r="R1275"/>
  <c r="P1275"/>
  <c r="BK1275"/>
  <c r="J1275"/>
  <c r="BE1275" s="1"/>
  <c r="BI1274"/>
  <c r="BH1274"/>
  <c r="BG1274"/>
  <c r="BF1274"/>
  <c r="T1274"/>
  <c r="R1274"/>
  <c r="P1274"/>
  <c r="BK1274"/>
  <c r="J1274"/>
  <c r="BE1274" s="1"/>
  <c r="BI1273"/>
  <c r="BH1273"/>
  <c r="BG1273"/>
  <c r="BF1273"/>
  <c r="T1273"/>
  <c r="R1273"/>
  <c r="P1273"/>
  <c r="BK1273"/>
  <c r="J1273"/>
  <c r="BE1273" s="1"/>
  <c r="BI1272"/>
  <c r="BH1272"/>
  <c r="BG1272"/>
  <c r="BF1272"/>
  <c r="T1272"/>
  <c r="R1272"/>
  <c r="P1272"/>
  <c r="BK1272"/>
  <c r="J1272"/>
  <c r="BE1272" s="1"/>
  <c r="BI1271"/>
  <c r="BH1271"/>
  <c r="BG1271"/>
  <c r="BF1271"/>
  <c r="T1271"/>
  <c r="R1271"/>
  <c r="P1271"/>
  <c r="BK1271"/>
  <c r="J1271"/>
  <c r="BE1271" s="1"/>
  <c r="BI1270"/>
  <c r="BH1270"/>
  <c r="BG1270"/>
  <c r="BF1270"/>
  <c r="T1270"/>
  <c r="R1270"/>
  <c r="P1270"/>
  <c r="BK1270"/>
  <c r="J1270"/>
  <c r="BE1270" s="1"/>
  <c r="BI1269"/>
  <c r="BH1269"/>
  <c r="BG1269"/>
  <c r="BF1269"/>
  <c r="T1269"/>
  <c r="R1269"/>
  <c r="P1269"/>
  <c r="BK1269"/>
  <c r="J1269"/>
  <c r="BE1269" s="1"/>
  <c r="BI1268"/>
  <c r="BH1268"/>
  <c r="BG1268"/>
  <c r="BF1268"/>
  <c r="T1268"/>
  <c r="R1268"/>
  <c r="P1268"/>
  <c r="BK1268"/>
  <c r="J1268"/>
  <c r="BE1268" s="1"/>
  <c r="BI1267"/>
  <c r="BH1267"/>
  <c r="BG1267"/>
  <c r="BF1267"/>
  <c r="T1267"/>
  <c r="R1267"/>
  <c r="P1267"/>
  <c r="BK1267"/>
  <c r="J1267"/>
  <c r="BE1267" s="1"/>
  <c r="BI1266"/>
  <c r="BH1266"/>
  <c r="BG1266"/>
  <c r="BF1266"/>
  <c r="T1266"/>
  <c r="R1266"/>
  <c r="P1266"/>
  <c r="BK1266"/>
  <c r="J1266"/>
  <c r="BE1266" s="1"/>
  <c r="BI1265"/>
  <c r="BH1265"/>
  <c r="BG1265"/>
  <c r="BF1265"/>
  <c r="T1265"/>
  <c r="R1265"/>
  <c r="P1265"/>
  <c r="BK1265"/>
  <c r="J1265"/>
  <c r="BE1265" s="1"/>
  <c r="BI1264"/>
  <c r="BH1264"/>
  <c r="BG1264"/>
  <c r="BF1264"/>
  <c r="T1264"/>
  <c r="R1264"/>
  <c r="P1264"/>
  <c r="BK1264"/>
  <c r="J1264"/>
  <c r="BE1264" s="1"/>
  <c r="BI1263"/>
  <c r="BH1263"/>
  <c r="BG1263"/>
  <c r="BF1263"/>
  <c r="T1263"/>
  <c r="R1263"/>
  <c r="P1263"/>
  <c r="BK1263"/>
  <c r="J1263"/>
  <c r="BE1263" s="1"/>
  <c r="BI1262"/>
  <c r="BH1262"/>
  <c r="BG1262"/>
  <c r="BF1262"/>
  <c r="T1262"/>
  <c r="R1262"/>
  <c r="P1262"/>
  <c r="BK1262"/>
  <c r="J1262"/>
  <c r="BE1262" s="1"/>
  <c r="BI1261"/>
  <c r="BH1261"/>
  <c r="BG1261"/>
  <c r="BF1261"/>
  <c r="T1261"/>
  <c r="R1261"/>
  <c r="P1261"/>
  <c r="BK1261"/>
  <c r="J1261"/>
  <c r="BE1261" s="1"/>
  <c r="BI1260"/>
  <c r="BH1260"/>
  <c r="BG1260"/>
  <c r="BF1260"/>
  <c r="T1260"/>
  <c r="R1260"/>
  <c r="P1260"/>
  <c r="BK1260"/>
  <c r="J1260"/>
  <c r="BE1260" s="1"/>
  <c r="BI1259"/>
  <c r="BH1259"/>
  <c r="BG1259"/>
  <c r="BF1259"/>
  <c r="T1259"/>
  <c r="R1259"/>
  <c r="P1259"/>
  <c r="BK1259"/>
  <c r="J1259"/>
  <c r="BE1259" s="1"/>
  <c r="BI1258"/>
  <c r="BH1258"/>
  <c r="BG1258"/>
  <c r="BF1258"/>
  <c r="T1258"/>
  <c r="R1258"/>
  <c r="P1258"/>
  <c r="BK1258"/>
  <c r="J1258"/>
  <c r="BE1258" s="1"/>
  <c r="BI1257"/>
  <c r="BH1257"/>
  <c r="BG1257"/>
  <c r="BF1257"/>
  <c r="T1257"/>
  <c r="R1257"/>
  <c r="P1257"/>
  <c r="BK1257"/>
  <c r="J1257"/>
  <c r="BE1257" s="1"/>
  <c r="BI1256"/>
  <c r="BH1256"/>
  <c r="BG1256"/>
  <c r="BF1256"/>
  <c r="T1256"/>
  <c r="R1256"/>
  <c r="P1256"/>
  <c r="BK1256"/>
  <c r="J1256"/>
  <c r="BE1256" s="1"/>
  <c r="BI1255"/>
  <c r="BH1255"/>
  <c r="BG1255"/>
  <c r="BF1255"/>
  <c r="T1255"/>
  <c r="R1255"/>
  <c r="P1255"/>
  <c r="BK1255"/>
  <c r="J1255"/>
  <c r="BE1255" s="1"/>
  <c r="BI1254"/>
  <c r="BH1254"/>
  <c r="BG1254"/>
  <c r="BF1254"/>
  <c r="T1254"/>
  <c r="R1254"/>
  <c r="P1254"/>
  <c r="BK1254"/>
  <c r="J1254"/>
  <c r="BE1254" s="1"/>
  <c r="BI1253"/>
  <c r="BH1253"/>
  <c r="BG1253"/>
  <c r="BF1253"/>
  <c r="T1253"/>
  <c r="R1253"/>
  <c r="P1253"/>
  <c r="BK1253"/>
  <c r="J1253"/>
  <c r="BE1253" s="1"/>
  <c r="BI1252"/>
  <c r="BH1252"/>
  <c r="BG1252"/>
  <c r="BF1252"/>
  <c r="T1252"/>
  <c r="R1252"/>
  <c r="P1252"/>
  <c r="BK1252"/>
  <c r="J1252"/>
  <c r="BE1252" s="1"/>
  <c r="BI1250"/>
  <c r="BH1250"/>
  <c r="BG1250"/>
  <c r="BF1250"/>
  <c r="T1250"/>
  <c r="R1250"/>
  <c r="P1250"/>
  <c r="BK1250"/>
  <c r="J1250"/>
  <c r="BE1250" s="1"/>
  <c r="BI1249"/>
  <c r="BH1249"/>
  <c r="BG1249"/>
  <c r="BF1249"/>
  <c r="T1249"/>
  <c r="R1249"/>
  <c r="P1249"/>
  <c r="BK1249"/>
  <c r="J1249"/>
  <c r="BE1249" s="1"/>
  <c r="BI1248"/>
  <c r="BH1248"/>
  <c r="BG1248"/>
  <c r="BF1248"/>
  <c r="T1248"/>
  <c r="R1248"/>
  <c r="P1248"/>
  <c r="BK1248"/>
  <c r="J1248"/>
  <c r="BE1248" s="1"/>
  <c r="BI1247"/>
  <c r="BH1247"/>
  <c r="BG1247"/>
  <c r="BF1247"/>
  <c r="T1247"/>
  <c r="R1247"/>
  <c r="P1247"/>
  <c r="BK1247"/>
  <c r="J1247"/>
  <c r="BE1247" s="1"/>
  <c r="BI1246"/>
  <c r="BH1246"/>
  <c r="BG1246"/>
  <c r="BF1246"/>
  <c r="T1246"/>
  <c r="T1245" s="1"/>
  <c r="R1246"/>
  <c r="R1245" s="1"/>
  <c r="P1246"/>
  <c r="P1245" s="1"/>
  <c r="BK1246"/>
  <c r="BK1245" s="1"/>
  <c r="J1245" s="1"/>
  <c r="J100" s="1"/>
  <c r="J1246"/>
  <c r="BE1246" s="1"/>
  <c r="BI1244"/>
  <c r="BH1244"/>
  <c r="BG1244"/>
  <c r="BF1244"/>
  <c r="BE1244"/>
  <c r="T1244"/>
  <c r="R1244"/>
  <c r="P1244"/>
  <c r="BK1244"/>
  <c r="J1244"/>
  <c r="BI1243"/>
  <c r="BH1243"/>
  <c r="BG1243"/>
  <c r="BF1243"/>
  <c r="BE1243"/>
  <c r="T1243"/>
  <c r="R1243"/>
  <c r="P1243"/>
  <c r="BK1243"/>
  <c r="J1243"/>
  <c r="BI1242"/>
  <c r="BH1242"/>
  <c r="BG1242"/>
  <c r="BF1242"/>
  <c r="BE1242"/>
  <c r="T1242"/>
  <c r="R1242"/>
  <c r="P1242"/>
  <c r="BK1242"/>
  <c r="J1242"/>
  <c r="BI1241"/>
  <c r="BH1241"/>
  <c r="BG1241"/>
  <c r="BF1241"/>
  <c r="BE1241"/>
  <c r="T1241"/>
  <c r="R1241"/>
  <c r="P1241"/>
  <c r="BK1241"/>
  <c r="J1241"/>
  <c r="BI1240"/>
  <c r="BH1240"/>
  <c r="BG1240"/>
  <c r="BF1240"/>
  <c r="BE1240"/>
  <c r="T1240"/>
  <c r="R1240"/>
  <c r="P1240"/>
  <c r="BK1240"/>
  <c r="J1240"/>
  <c r="BI1239"/>
  <c r="BH1239"/>
  <c r="BG1239"/>
  <c r="BF1239"/>
  <c r="BE1239"/>
  <c r="T1239"/>
  <c r="R1239"/>
  <c r="P1239"/>
  <c r="BK1239"/>
  <c r="J1239"/>
  <c r="BI1238"/>
  <c r="BH1238"/>
  <c r="BG1238"/>
  <c r="BF1238"/>
  <c r="BE1238"/>
  <c r="T1238"/>
  <c r="R1238"/>
  <c r="P1238"/>
  <c r="BK1238"/>
  <c r="J1238"/>
  <c r="BI1237"/>
  <c r="BH1237"/>
  <c r="BG1237"/>
  <c r="BF1237"/>
  <c r="BE1237"/>
  <c r="T1237"/>
  <c r="R1237"/>
  <c r="P1237"/>
  <c r="BK1237"/>
  <c r="J1237"/>
  <c r="BI1236"/>
  <c r="BH1236"/>
  <c r="BG1236"/>
  <c r="BF1236"/>
  <c r="BE1236"/>
  <c r="T1236"/>
  <c r="R1236"/>
  <c r="P1236"/>
  <c r="BK1236"/>
  <c r="J1236"/>
  <c r="BI1235"/>
  <c r="BH1235"/>
  <c r="BG1235"/>
  <c r="BF1235"/>
  <c r="BE1235"/>
  <c r="T1235"/>
  <c r="R1235"/>
  <c r="P1235"/>
  <c r="BK1235"/>
  <c r="J1235"/>
  <c r="BI1234"/>
  <c r="BH1234"/>
  <c r="BG1234"/>
  <c r="BF1234"/>
  <c r="BE1234"/>
  <c r="T1234"/>
  <c r="R1234"/>
  <c r="P1234"/>
  <c r="BK1234"/>
  <c r="J1234"/>
  <c r="BI1233"/>
  <c r="BH1233"/>
  <c r="BG1233"/>
  <c r="BF1233"/>
  <c r="BE1233"/>
  <c r="T1233"/>
  <c r="R1233"/>
  <c r="P1233"/>
  <c r="BK1233"/>
  <c r="J1233"/>
  <c r="BI1232"/>
  <c r="BH1232"/>
  <c r="BG1232"/>
  <c r="BF1232"/>
  <c r="BE1232"/>
  <c r="T1232"/>
  <c r="R1232"/>
  <c r="P1232"/>
  <c r="BK1232"/>
  <c r="J1232"/>
  <c r="BI1231"/>
  <c r="BH1231"/>
  <c r="BG1231"/>
  <c r="BF1231"/>
  <c r="BE1231"/>
  <c r="T1231"/>
  <c r="R1231"/>
  <c r="P1231"/>
  <c r="BK1231"/>
  <c r="J1231"/>
  <c r="BI1230"/>
  <c r="BH1230"/>
  <c r="BG1230"/>
  <c r="BF1230"/>
  <c r="BE1230"/>
  <c r="T1230"/>
  <c r="R1230"/>
  <c r="P1230"/>
  <c r="BK1230"/>
  <c r="J1230"/>
  <c r="BI1229"/>
  <c r="BH1229"/>
  <c r="BG1229"/>
  <c r="BF1229"/>
  <c r="BE1229"/>
  <c r="T1229"/>
  <c r="R1229"/>
  <c r="P1229"/>
  <c r="BK1229"/>
  <c r="J1229"/>
  <c r="BI1228"/>
  <c r="BH1228"/>
  <c r="BG1228"/>
  <c r="BF1228"/>
  <c r="BE1228"/>
  <c r="T1228"/>
  <c r="R1228"/>
  <c r="P1228"/>
  <c r="BK1228"/>
  <c r="J1228"/>
  <c r="BI1227"/>
  <c r="BH1227"/>
  <c r="BG1227"/>
  <c r="BF1227"/>
  <c r="BE1227"/>
  <c r="T1227"/>
  <c r="R1227"/>
  <c r="P1227"/>
  <c r="BK1227"/>
  <c r="J1227"/>
  <c r="BI1226"/>
  <c r="BH1226"/>
  <c r="BG1226"/>
  <c r="BF1226"/>
  <c r="BE1226"/>
  <c r="T1226"/>
  <c r="R1226"/>
  <c r="P1226"/>
  <c r="BK1226"/>
  <c r="J1226"/>
  <c r="BI1225"/>
  <c r="BH1225"/>
  <c r="BG1225"/>
  <c r="BF1225"/>
  <c r="BE1225"/>
  <c r="T1225"/>
  <c r="R1225"/>
  <c r="P1225"/>
  <c r="BK1225"/>
  <c r="J1225"/>
  <c r="BI1224"/>
  <c r="BH1224"/>
  <c r="BG1224"/>
  <c r="BF1224"/>
  <c r="BE1224"/>
  <c r="T1224"/>
  <c r="R1224"/>
  <c r="P1224"/>
  <c r="BK1224"/>
  <c r="J1224"/>
  <c r="BI1223"/>
  <c r="BH1223"/>
  <c r="BG1223"/>
  <c r="BF1223"/>
  <c r="BE1223"/>
  <c r="T1223"/>
  <c r="R1223"/>
  <c r="P1223"/>
  <c r="BK1223"/>
  <c r="J1223"/>
  <c r="BI1222"/>
  <c r="BH1222"/>
  <c r="BG1222"/>
  <c r="BF1222"/>
  <c r="BE1222"/>
  <c r="T1222"/>
  <c r="R1222"/>
  <c r="P1222"/>
  <c r="BK1222"/>
  <c r="J1222"/>
  <c r="BI1221"/>
  <c r="BH1221"/>
  <c r="BG1221"/>
  <c r="BF1221"/>
  <c r="BE1221"/>
  <c r="T1221"/>
  <c r="R1221"/>
  <c r="P1221"/>
  <c r="BK1221"/>
  <c r="J1221"/>
  <c r="BI1220"/>
  <c r="BH1220"/>
  <c r="BG1220"/>
  <c r="BF1220"/>
  <c r="BE1220"/>
  <c r="T1220"/>
  <c r="R1220"/>
  <c r="P1220"/>
  <c r="BK1220"/>
  <c r="J1220"/>
  <c r="BI1219"/>
  <c r="BH1219"/>
  <c r="BG1219"/>
  <c r="BF1219"/>
  <c r="BE1219"/>
  <c r="T1219"/>
  <c r="R1219"/>
  <c r="P1219"/>
  <c r="BK1219"/>
  <c r="J1219"/>
  <c r="BI1218"/>
  <c r="BH1218"/>
  <c r="BG1218"/>
  <c r="BF1218"/>
  <c r="BE1218"/>
  <c r="T1218"/>
  <c r="R1218"/>
  <c r="P1218"/>
  <c r="BK1218"/>
  <c r="J1218"/>
  <c r="BI1217"/>
  <c r="BH1217"/>
  <c r="BG1217"/>
  <c r="BF1217"/>
  <c r="BE1217"/>
  <c r="T1217"/>
  <c r="R1217"/>
  <c r="P1217"/>
  <c r="BK1217"/>
  <c r="J1217"/>
  <c r="BI1216"/>
  <c r="BH1216"/>
  <c r="BG1216"/>
  <c r="BF1216"/>
  <c r="BE1216"/>
  <c r="T1216"/>
  <c r="R1216"/>
  <c r="P1216"/>
  <c r="BK1216"/>
  <c r="J1216"/>
  <c r="BI1215"/>
  <c r="BH1215"/>
  <c r="BG1215"/>
  <c r="BF1215"/>
  <c r="BE1215"/>
  <c r="T1215"/>
  <c r="R1215"/>
  <c r="P1215"/>
  <c r="BK1215"/>
  <c r="J1215"/>
  <c r="BI1214"/>
  <c r="BH1214"/>
  <c r="BG1214"/>
  <c r="BF1214"/>
  <c r="BE1214"/>
  <c r="T1214"/>
  <c r="R1214"/>
  <c r="P1214"/>
  <c r="BK1214"/>
  <c r="J1214"/>
  <c r="BI1213"/>
  <c r="BH1213"/>
  <c r="BG1213"/>
  <c r="BF1213"/>
  <c r="BE1213"/>
  <c r="T1213"/>
  <c r="R1213"/>
  <c r="P1213"/>
  <c r="BK1213"/>
  <c r="J1213"/>
  <c r="BI1212"/>
  <c r="BH1212"/>
  <c r="BG1212"/>
  <c r="BF1212"/>
  <c r="BE1212"/>
  <c r="T1212"/>
  <c r="R1212"/>
  <c r="P1212"/>
  <c r="BK1212"/>
  <c r="J1212"/>
  <c r="BI1211"/>
  <c r="BH1211"/>
  <c r="BG1211"/>
  <c r="BF1211"/>
  <c r="BE1211"/>
  <c r="T1211"/>
  <c r="R1211"/>
  <c r="P1211"/>
  <c r="BK1211"/>
  <c r="J1211"/>
  <c r="BI1210"/>
  <c r="BH1210"/>
  <c r="BG1210"/>
  <c r="BF1210"/>
  <c r="BE1210"/>
  <c r="T1210"/>
  <c r="R1210"/>
  <c r="P1210"/>
  <c r="BK1210"/>
  <c r="J1210"/>
  <c r="BI1209"/>
  <c r="BH1209"/>
  <c r="BG1209"/>
  <c r="BF1209"/>
  <c r="BE1209"/>
  <c r="T1209"/>
  <c r="R1209"/>
  <c r="P1209"/>
  <c r="BK1209"/>
  <c r="J1209"/>
  <c r="BI1208"/>
  <c r="BH1208"/>
  <c r="BG1208"/>
  <c r="BF1208"/>
  <c r="BE1208"/>
  <c r="T1208"/>
  <c r="R1208"/>
  <c r="P1208"/>
  <c r="BK1208"/>
  <c r="J1208"/>
  <c r="BI1207"/>
  <c r="BH1207"/>
  <c r="BG1207"/>
  <c r="BF1207"/>
  <c r="BE1207"/>
  <c r="T1207"/>
  <c r="R1207"/>
  <c r="P1207"/>
  <c r="BK1207"/>
  <c r="J1207"/>
  <c r="BI1205"/>
  <c r="BH1205"/>
  <c r="BG1205"/>
  <c r="BF1205"/>
  <c r="BE1205"/>
  <c r="T1205"/>
  <c r="R1205"/>
  <c r="P1205"/>
  <c r="BK1205"/>
  <c r="J1205"/>
  <c r="BI1204"/>
  <c r="BH1204"/>
  <c r="BG1204"/>
  <c r="BF1204"/>
  <c r="BE1204"/>
  <c r="T1204"/>
  <c r="R1204"/>
  <c r="P1204"/>
  <c r="BK1204"/>
  <c r="J1204"/>
  <c r="BI1203"/>
  <c r="BH1203"/>
  <c r="BG1203"/>
  <c r="BF1203"/>
  <c r="BE1203"/>
  <c r="T1203"/>
  <c r="R1203"/>
  <c r="P1203"/>
  <c r="BK1203"/>
  <c r="J1203"/>
  <c r="BI1202"/>
  <c r="BH1202"/>
  <c r="BG1202"/>
  <c r="BF1202"/>
  <c r="BE1202"/>
  <c r="T1202"/>
  <c r="R1202"/>
  <c r="P1202"/>
  <c r="BK1202"/>
  <c r="J1202"/>
  <c r="BI1201"/>
  <c r="BH1201"/>
  <c r="BG1201"/>
  <c r="BF1201"/>
  <c r="BE1201"/>
  <c r="T1201"/>
  <c r="R1201"/>
  <c r="P1201"/>
  <c r="BK1201"/>
  <c r="J1201"/>
  <c r="BI1200"/>
  <c r="BH1200"/>
  <c r="BG1200"/>
  <c r="BF1200"/>
  <c r="BE1200"/>
  <c r="T1200"/>
  <c r="R1200"/>
  <c r="P1200"/>
  <c r="BK1200"/>
  <c r="J1200"/>
  <c r="BI1199"/>
  <c r="BH1199"/>
  <c r="BG1199"/>
  <c r="BF1199"/>
  <c r="BE1199"/>
  <c r="T1199"/>
  <c r="R1199"/>
  <c r="P1199"/>
  <c r="BK1199"/>
  <c r="J1199"/>
  <c r="BI1198"/>
  <c r="BH1198"/>
  <c r="BG1198"/>
  <c r="BF1198"/>
  <c r="BE1198"/>
  <c r="T1198"/>
  <c r="R1198"/>
  <c r="P1198"/>
  <c r="BK1198"/>
  <c r="J1198"/>
  <c r="BI1197"/>
  <c r="BH1197"/>
  <c r="BG1197"/>
  <c r="BF1197"/>
  <c r="BE1197"/>
  <c r="T1197"/>
  <c r="R1197"/>
  <c r="P1197"/>
  <c r="BK1197"/>
  <c r="J1197"/>
  <c r="BI1196"/>
  <c r="BH1196"/>
  <c r="BG1196"/>
  <c r="BF1196"/>
  <c r="BE1196"/>
  <c r="T1196"/>
  <c r="R1196"/>
  <c r="P1196"/>
  <c r="BK1196"/>
  <c r="J1196"/>
  <c r="BI1195"/>
  <c r="BH1195"/>
  <c r="BG1195"/>
  <c r="BF1195"/>
  <c r="BE1195"/>
  <c r="T1195"/>
  <c r="R1195"/>
  <c r="P1195"/>
  <c r="BK1195"/>
  <c r="J1195"/>
  <c r="BI1194"/>
  <c r="BH1194"/>
  <c r="BG1194"/>
  <c r="BF1194"/>
  <c r="BE1194"/>
  <c r="T1194"/>
  <c r="R1194"/>
  <c r="P1194"/>
  <c r="BK1194"/>
  <c r="J1194"/>
  <c r="BI1193"/>
  <c r="BH1193"/>
  <c r="BG1193"/>
  <c r="BF1193"/>
  <c r="BE1193"/>
  <c r="T1193"/>
  <c r="R1193"/>
  <c r="P1193"/>
  <c r="BK1193"/>
  <c r="J1193"/>
  <c r="BI1192"/>
  <c r="BH1192"/>
  <c r="BG1192"/>
  <c r="BF1192"/>
  <c r="BE1192"/>
  <c r="T1192"/>
  <c r="R1192"/>
  <c r="P1192"/>
  <c r="BK1192"/>
  <c r="J1192"/>
  <c r="BI1191"/>
  <c r="BH1191"/>
  <c r="BG1191"/>
  <c r="BF1191"/>
  <c r="BE1191"/>
  <c r="T1191"/>
  <c r="R1191"/>
  <c r="P1191"/>
  <c r="BK1191"/>
  <c r="J1191"/>
  <c r="BI1190"/>
  <c r="BH1190"/>
  <c r="BG1190"/>
  <c r="BF1190"/>
  <c r="BE1190"/>
  <c r="T1190"/>
  <c r="R1190"/>
  <c r="P1190"/>
  <c r="BK1190"/>
  <c r="J1190"/>
  <c r="BI1189"/>
  <c r="BH1189"/>
  <c r="BG1189"/>
  <c r="BF1189"/>
  <c r="BE1189"/>
  <c r="T1189"/>
  <c r="R1189"/>
  <c r="P1189"/>
  <c r="BK1189"/>
  <c r="J1189"/>
  <c r="BI1188"/>
  <c r="BH1188"/>
  <c r="BG1188"/>
  <c r="BF1188"/>
  <c r="BE1188"/>
  <c r="T1188"/>
  <c r="R1188"/>
  <c r="P1188"/>
  <c r="BK1188"/>
  <c r="J1188"/>
  <c r="BI1187"/>
  <c r="BH1187"/>
  <c r="BG1187"/>
  <c r="BF1187"/>
  <c r="BE1187"/>
  <c r="T1187"/>
  <c r="R1187"/>
  <c r="P1187"/>
  <c r="BK1187"/>
  <c r="J1187"/>
  <c r="BI1186"/>
  <c r="BH1186"/>
  <c r="BG1186"/>
  <c r="BF1186"/>
  <c r="BE1186"/>
  <c r="T1186"/>
  <c r="R1186"/>
  <c r="P1186"/>
  <c r="BK1186"/>
  <c r="J1186"/>
  <c r="BI1185"/>
  <c r="BH1185"/>
  <c r="BG1185"/>
  <c r="BF1185"/>
  <c r="BE1185"/>
  <c r="T1185"/>
  <c r="R1185"/>
  <c r="P1185"/>
  <c r="BK1185"/>
  <c r="J1185"/>
  <c r="BI1184"/>
  <c r="BH1184"/>
  <c r="BG1184"/>
  <c r="BF1184"/>
  <c r="BE1184"/>
  <c r="T1184"/>
  <c r="R1184"/>
  <c r="P1184"/>
  <c r="BK1184"/>
  <c r="J1184"/>
  <c r="BI1183"/>
  <c r="BH1183"/>
  <c r="BG1183"/>
  <c r="BF1183"/>
  <c r="BE1183"/>
  <c r="T1183"/>
  <c r="R1183"/>
  <c r="P1183"/>
  <c r="BK1183"/>
  <c r="J1183"/>
  <c r="BI1182"/>
  <c r="BH1182"/>
  <c r="BG1182"/>
  <c r="BF1182"/>
  <c r="BE1182"/>
  <c r="T1182"/>
  <c r="R1182"/>
  <c r="P1182"/>
  <c r="BK1182"/>
  <c r="J1182"/>
  <c r="BI1181"/>
  <c r="BH1181"/>
  <c r="BG1181"/>
  <c r="BF1181"/>
  <c r="BE1181"/>
  <c r="T1181"/>
  <c r="R1181"/>
  <c r="P1181"/>
  <c r="BK1181"/>
  <c r="J1181"/>
  <c r="BI1180"/>
  <c r="BH1180"/>
  <c r="BG1180"/>
  <c r="BF1180"/>
  <c r="BE1180"/>
  <c r="T1180"/>
  <c r="R1180"/>
  <c r="P1180"/>
  <c r="BK1180"/>
  <c r="J1180"/>
  <c r="BI1179"/>
  <c r="BH1179"/>
  <c r="BG1179"/>
  <c r="BF1179"/>
  <c r="BE1179"/>
  <c r="T1179"/>
  <c r="R1179"/>
  <c r="P1179"/>
  <c r="BK1179"/>
  <c r="J1179"/>
  <c r="BI1178"/>
  <c r="BH1178"/>
  <c r="BG1178"/>
  <c r="BF1178"/>
  <c r="BE1178"/>
  <c r="T1178"/>
  <c r="R1178"/>
  <c r="P1178"/>
  <c r="BK1178"/>
  <c r="J1178"/>
  <c r="BI1177"/>
  <c r="BH1177"/>
  <c r="BG1177"/>
  <c r="BF1177"/>
  <c r="BE1177"/>
  <c r="T1177"/>
  <c r="R1177"/>
  <c r="P1177"/>
  <c r="BK1177"/>
  <c r="J1177"/>
  <c r="BI1176"/>
  <c r="BH1176"/>
  <c r="BG1176"/>
  <c r="BF1176"/>
  <c r="BE1176"/>
  <c r="T1176"/>
  <c r="R1176"/>
  <c r="P1176"/>
  <c r="BK1176"/>
  <c r="J1176"/>
  <c r="BI1175"/>
  <c r="BH1175"/>
  <c r="BG1175"/>
  <c r="BF1175"/>
  <c r="BE1175"/>
  <c r="T1175"/>
  <c r="R1175"/>
  <c r="P1175"/>
  <c r="BK1175"/>
  <c r="J1175"/>
  <c r="BI1174"/>
  <c r="BH1174"/>
  <c r="BG1174"/>
  <c r="BF1174"/>
  <c r="BE1174"/>
  <c r="T1174"/>
  <c r="T1173" s="1"/>
  <c r="R1174"/>
  <c r="R1173" s="1"/>
  <c r="P1174"/>
  <c r="P1173" s="1"/>
  <c r="BK1174"/>
  <c r="BK1173" s="1"/>
  <c r="J1173" s="1"/>
  <c r="J99" s="1"/>
  <c r="J1174"/>
  <c r="BI1172"/>
  <c r="BH1172"/>
  <c r="BG1172"/>
  <c r="BF1172"/>
  <c r="T1172"/>
  <c r="R1172"/>
  <c r="P1172"/>
  <c r="BK1172"/>
  <c r="J1172"/>
  <c r="BE1172" s="1"/>
  <c r="BI1171"/>
  <c r="BH1171"/>
  <c r="BG1171"/>
  <c r="BF1171"/>
  <c r="T1171"/>
  <c r="R1171"/>
  <c r="P1171"/>
  <c r="BK1171"/>
  <c r="J1171"/>
  <c r="BE1171" s="1"/>
  <c r="BI1170"/>
  <c r="BH1170"/>
  <c r="BG1170"/>
  <c r="BF1170"/>
  <c r="T1170"/>
  <c r="R1170"/>
  <c r="P1170"/>
  <c r="BK1170"/>
  <c r="J1170"/>
  <c r="BE1170" s="1"/>
  <c r="BI1169"/>
  <c r="BH1169"/>
  <c r="BG1169"/>
  <c r="BF1169"/>
  <c r="T1169"/>
  <c r="R1169"/>
  <c r="P1169"/>
  <c r="BK1169"/>
  <c r="J1169"/>
  <c r="BE1169" s="1"/>
  <c r="BI1168"/>
  <c r="BH1168"/>
  <c r="BG1168"/>
  <c r="BF1168"/>
  <c r="T1168"/>
  <c r="R1168"/>
  <c r="P1168"/>
  <c r="BK1168"/>
  <c r="J1168"/>
  <c r="BE1168" s="1"/>
  <c r="BI1167"/>
  <c r="BH1167"/>
  <c r="BG1167"/>
  <c r="BF1167"/>
  <c r="T1167"/>
  <c r="R1167"/>
  <c r="P1167"/>
  <c r="BK1167"/>
  <c r="J1167"/>
  <c r="BE1167" s="1"/>
  <c r="BI1166"/>
  <c r="BH1166"/>
  <c r="BG1166"/>
  <c r="BF1166"/>
  <c r="T1166"/>
  <c r="R1166"/>
  <c r="P1166"/>
  <c r="BK1166"/>
  <c r="J1166"/>
  <c r="BE1166" s="1"/>
  <c r="BI1165"/>
  <c r="BH1165"/>
  <c r="BG1165"/>
  <c r="BF1165"/>
  <c r="T1165"/>
  <c r="R1165"/>
  <c r="P1165"/>
  <c r="BK1165"/>
  <c r="J1165"/>
  <c r="BE1165" s="1"/>
  <c r="BI1164"/>
  <c r="BH1164"/>
  <c r="BG1164"/>
  <c r="BF1164"/>
  <c r="T1164"/>
  <c r="R1164"/>
  <c r="P1164"/>
  <c r="BK1164"/>
  <c r="J1164"/>
  <c r="BE1164" s="1"/>
  <c r="BI1163"/>
  <c r="BH1163"/>
  <c r="BG1163"/>
  <c r="BF1163"/>
  <c r="T1163"/>
  <c r="R1163"/>
  <c r="P1163"/>
  <c r="BK1163"/>
  <c r="J1163"/>
  <c r="BE1163" s="1"/>
  <c r="BI1162"/>
  <c r="BH1162"/>
  <c r="BG1162"/>
  <c r="BF1162"/>
  <c r="T1162"/>
  <c r="R1162"/>
  <c r="P1162"/>
  <c r="BK1162"/>
  <c r="J1162"/>
  <c r="BE1162" s="1"/>
  <c r="BI1161"/>
  <c r="BH1161"/>
  <c r="BG1161"/>
  <c r="BF1161"/>
  <c r="T1161"/>
  <c r="R1161"/>
  <c r="P1161"/>
  <c r="BK1161"/>
  <c r="J1161"/>
  <c r="BE1161" s="1"/>
  <c r="BI1160"/>
  <c r="BH1160"/>
  <c r="BG1160"/>
  <c r="BF1160"/>
  <c r="T1160"/>
  <c r="R1160"/>
  <c r="P1160"/>
  <c r="BK1160"/>
  <c r="J1160"/>
  <c r="BE1160" s="1"/>
  <c r="BI1159"/>
  <c r="BH1159"/>
  <c r="BG1159"/>
  <c r="BF1159"/>
  <c r="T1159"/>
  <c r="R1159"/>
  <c r="P1159"/>
  <c r="BK1159"/>
  <c r="J1159"/>
  <c r="BE1159" s="1"/>
  <c r="BI1158"/>
  <c r="BH1158"/>
  <c r="BG1158"/>
  <c r="BF1158"/>
  <c r="T1158"/>
  <c r="R1158"/>
  <c r="P1158"/>
  <c r="BK1158"/>
  <c r="J1158"/>
  <c r="BE1158" s="1"/>
  <c r="BI1157"/>
  <c r="BH1157"/>
  <c r="BG1157"/>
  <c r="BF1157"/>
  <c r="T1157"/>
  <c r="R1157"/>
  <c r="P1157"/>
  <c r="BK1157"/>
  <c r="J1157"/>
  <c r="BE1157" s="1"/>
  <c r="BI1156"/>
  <c r="BH1156"/>
  <c r="BG1156"/>
  <c r="BF1156"/>
  <c r="T1156"/>
  <c r="R1156"/>
  <c r="P1156"/>
  <c r="BK1156"/>
  <c r="J1156"/>
  <c r="BE1156" s="1"/>
  <c r="BI1155"/>
  <c r="BH1155"/>
  <c r="BG1155"/>
  <c r="BF1155"/>
  <c r="T1155"/>
  <c r="R1155"/>
  <c r="P1155"/>
  <c r="BK1155"/>
  <c r="J1155"/>
  <c r="BE1155" s="1"/>
  <c r="BI1154"/>
  <c r="BH1154"/>
  <c r="BG1154"/>
  <c r="BF1154"/>
  <c r="T1154"/>
  <c r="R1154"/>
  <c r="P1154"/>
  <c r="BK1154"/>
  <c r="J1154"/>
  <c r="BE1154" s="1"/>
  <c r="BI1153"/>
  <c r="BH1153"/>
  <c r="BG1153"/>
  <c r="BF1153"/>
  <c r="T1153"/>
  <c r="R1153"/>
  <c r="P1153"/>
  <c r="BK1153"/>
  <c r="J1153"/>
  <c r="BE1153" s="1"/>
  <c r="BI1152"/>
  <c r="BH1152"/>
  <c r="BG1152"/>
  <c r="BF1152"/>
  <c r="T1152"/>
  <c r="R1152"/>
  <c r="P1152"/>
  <c r="BK1152"/>
  <c r="J1152"/>
  <c r="BE1152" s="1"/>
  <c r="BI1151"/>
  <c r="BH1151"/>
  <c r="BG1151"/>
  <c r="BF1151"/>
  <c r="T1151"/>
  <c r="R1151"/>
  <c r="P1151"/>
  <c r="BK1151"/>
  <c r="J1151"/>
  <c r="BE1151" s="1"/>
  <c r="BI1150"/>
  <c r="BH1150"/>
  <c r="BG1150"/>
  <c r="BF1150"/>
  <c r="T1150"/>
  <c r="R1150"/>
  <c r="P1150"/>
  <c r="BK1150"/>
  <c r="J1150"/>
  <c r="BE1150" s="1"/>
  <c r="BI1149"/>
  <c r="BH1149"/>
  <c r="BG1149"/>
  <c r="BF1149"/>
  <c r="T1149"/>
  <c r="R1149"/>
  <c r="P1149"/>
  <c r="BK1149"/>
  <c r="J1149"/>
  <c r="BE1149" s="1"/>
  <c r="BI1148"/>
  <c r="BH1148"/>
  <c r="BG1148"/>
  <c r="BF1148"/>
  <c r="T1148"/>
  <c r="R1148"/>
  <c r="P1148"/>
  <c r="BK1148"/>
  <c r="J1148"/>
  <c r="BE1148" s="1"/>
  <c r="BI1147"/>
  <c r="BH1147"/>
  <c r="BG1147"/>
  <c r="BF1147"/>
  <c r="T1147"/>
  <c r="R1147"/>
  <c r="P1147"/>
  <c r="BK1147"/>
  <c r="J1147"/>
  <c r="BE1147" s="1"/>
  <c r="BI1146"/>
  <c r="BH1146"/>
  <c r="BG1146"/>
  <c r="BF1146"/>
  <c r="T1146"/>
  <c r="R1146"/>
  <c r="P1146"/>
  <c r="BK1146"/>
  <c r="J1146"/>
  <c r="BE1146" s="1"/>
  <c r="BI1145"/>
  <c r="BH1145"/>
  <c r="BG1145"/>
  <c r="BF1145"/>
  <c r="T1145"/>
  <c r="R1145"/>
  <c r="P1145"/>
  <c r="BK1145"/>
  <c r="J1145"/>
  <c r="BE1145" s="1"/>
  <c r="BI1144"/>
  <c r="BH1144"/>
  <c r="BG1144"/>
  <c r="BF1144"/>
  <c r="T1144"/>
  <c r="R1144"/>
  <c r="P1144"/>
  <c r="BK1144"/>
  <c r="J1144"/>
  <c r="BE1144" s="1"/>
  <c r="BI1143"/>
  <c r="BH1143"/>
  <c r="BG1143"/>
  <c r="BF1143"/>
  <c r="T1143"/>
  <c r="R1143"/>
  <c r="P1143"/>
  <c r="BK1143"/>
  <c r="J1143"/>
  <c r="BE1143" s="1"/>
  <c r="BI1142"/>
  <c r="BH1142"/>
  <c r="BG1142"/>
  <c r="BF1142"/>
  <c r="T1142"/>
  <c r="R1142"/>
  <c r="P1142"/>
  <c r="BK1142"/>
  <c r="J1142"/>
  <c r="BE1142" s="1"/>
  <c r="BI1141"/>
  <c r="BH1141"/>
  <c r="BG1141"/>
  <c r="BF1141"/>
  <c r="T1141"/>
  <c r="R1141"/>
  <c r="P1141"/>
  <c r="BK1141"/>
  <c r="J1141"/>
  <c r="BE1141" s="1"/>
  <c r="BI1140"/>
  <c r="BH1140"/>
  <c r="BG1140"/>
  <c r="BF1140"/>
  <c r="T1140"/>
  <c r="R1140"/>
  <c r="P1140"/>
  <c r="BK1140"/>
  <c r="J1140"/>
  <c r="BE1140" s="1"/>
  <c r="BI1139"/>
  <c r="BH1139"/>
  <c r="BG1139"/>
  <c r="BF1139"/>
  <c r="T1139"/>
  <c r="R1139"/>
  <c r="P1139"/>
  <c r="BK1139"/>
  <c r="J1139"/>
  <c r="BE1139" s="1"/>
  <c r="BI1138"/>
  <c r="BH1138"/>
  <c r="BG1138"/>
  <c r="BF1138"/>
  <c r="T1138"/>
  <c r="R1138"/>
  <c r="P1138"/>
  <c r="BK1138"/>
  <c r="J1138"/>
  <c r="BE1138" s="1"/>
  <c r="BI1137"/>
  <c r="BH1137"/>
  <c r="BG1137"/>
  <c r="BF1137"/>
  <c r="T1137"/>
  <c r="R1137"/>
  <c r="P1137"/>
  <c r="BK1137"/>
  <c r="J1137"/>
  <c r="BE1137" s="1"/>
  <c r="BI1136"/>
  <c r="BH1136"/>
  <c r="BG1136"/>
  <c r="BF1136"/>
  <c r="T1136"/>
  <c r="T1135" s="1"/>
  <c r="R1136"/>
  <c r="R1135" s="1"/>
  <c r="P1136"/>
  <c r="P1135" s="1"/>
  <c r="BK1136"/>
  <c r="BK1135" s="1"/>
  <c r="J1135" s="1"/>
  <c r="J98" s="1"/>
  <c r="J1136"/>
  <c r="BE1136" s="1"/>
  <c r="BI1134"/>
  <c r="BH1134"/>
  <c r="BG1134"/>
  <c r="BF1134"/>
  <c r="BE1134"/>
  <c r="T1134"/>
  <c r="R1134"/>
  <c r="P1134"/>
  <c r="BK1134"/>
  <c r="J1134"/>
  <c r="BI1133"/>
  <c r="BH1133"/>
  <c r="BG1133"/>
  <c r="BF1133"/>
  <c r="BE1133"/>
  <c r="T1133"/>
  <c r="R1133"/>
  <c r="P1133"/>
  <c r="BK1133"/>
  <c r="J1133"/>
  <c r="BI1132"/>
  <c r="BH1132"/>
  <c r="BG1132"/>
  <c r="BF1132"/>
  <c r="BE1132"/>
  <c r="T1132"/>
  <c r="R1132"/>
  <c r="P1132"/>
  <c r="BK1132"/>
  <c r="J1132"/>
  <c r="BI1131"/>
  <c r="BH1131"/>
  <c r="BG1131"/>
  <c r="BF1131"/>
  <c r="BE1131"/>
  <c r="T1131"/>
  <c r="R1131"/>
  <c r="P1131"/>
  <c r="BK1131"/>
  <c r="J1131"/>
  <c r="BI1130"/>
  <c r="BH1130"/>
  <c r="BG1130"/>
  <c r="BF1130"/>
  <c r="BE1130"/>
  <c r="T1130"/>
  <c r="R1130"/>
  <c r="P1130"/>
  <c r="BK1130"/>
  <c r="J1130"/>
  <c r="BI1129"/>
  <c r="BH1129"/>
  <c r="BG1129"/>
  <c r="BF1129"/>
  <c r="BE1129"/>
  <c r="T1129"/>
  <c r="R1129"/>
  <c r="P1129"/>
  <c r="BK1129"/>
  <c r="J1129"/>
  <c r="BI1128"/>
  <c r="BH1128"/>
  <c r="BG1128"/>
  <c r="BF1128"/>
  <c r="BE1128"/>
  <c r="T1128"/>
  <c r="R1128"/>
  <c r="P1128"/>
  <c r="BK1128"/>
  <c r="J1128"/>
  <c r="BI1127"/>
  <c r="BH1127"/>
  <c r="BG1127"/>
  <c r="BF1127"/>
  <c r="BE1127"/>
  <c r="T1127"/>
  <c r="R1127"/>
  <c r="P1127"/>
  <c r="BK1127"/>
  <c r="J1127"/>
  <c r="BI1126"/>
  <c r="BH1126"/>
  <c r="BG1126"/>
  <c r="BF1126"/>
  <c r="BE1126"/>
  <c r="T1126"/>
  <c r="R1126"/>
  <c r="P1126"/>
  <c r="BK1126"/>
  <c r="J1126"/>
  <c r="BI1125"/>
  <c r="BH1125"/>
  <c r="BG1125"/>
  <c r="BF1125"/>
  <c r="BE1125"/>
  <c r="T1125"/>
  <c r="R1125"/>
  <c r="P1125"/>
  <c r="BK1125"/>
  <c r="J1125"/>
  <c r="BI1124"/>
  <c r="BH1124"/>
  <c r="BG1124"/>
  <c r="BF1124"/>
  <c r="BE1124"/>
  <c r="T1124"/>
  <c r="R1124"/>
  <c r="P1124"/>
  <c r="BK1124"/>
  <c r="J1124"/>
  <c r="BI1123"/>
  <c r="BH1123"/>
  <c r="BG1123"/>
  <c r="BF1123"/>
  <c r="BE1123"/>
  <c r="T1123"/>
  <c r="R1123"/>
  <c r="P1123"/>
  <c r="BK1123"/>
  <c r="J1123"/>
  <c r="BI1122"/>
  <c r="BH1122"/>
  <c r="BG1122"/>
  <c r="BF1122"/>
  <c r="BE1122"/>
  <c r="T1122"/>
  <c r="R1122"/>
  <c r="P1122"/>
  <c r="BK1122"/>
  <c r="J1122"/>
  <c r="BI1121"/>
  <c r="BH1121"/>
  <c r="BG1121"/>
  <c r="BF1121"/>
  <c r="BE1121"/>
  <c r="T1121"/>
  <c r="R1121"/>
  <c r="P1121"/>
  <c r="BK1121"/>
  <c r="J1121"/>
  <c r="BI1120"/>
  <c r="BH1120"/>
  <c r="BG1120"/>
  <c r="BF1120"/>
  <c r="BE1120"/>
  <c r="T1120"/>
  <c r="R1120"/>
  <c r="P1120"/>
  <c r="BK1120"/>
  <c r="J1120"/>
  <c r="BI1119"/>
  <c r="BH1119"/>
  <c r="BG1119"/>
  <c r="BF1119"/>
  <c r="BE1119"/>
  <c r="T1119"/>
  <c r="R1119"/>
  <c r="P1119"/>
  <c r="BK1119"/>
  <c r="J1119"/>
  <c r="BI1118"/>
  <c r="BH1118"/>
  <c r="BG1118"/>
  <c r="BF1118"/>
  <c r="BE1118"/>
  <c r="T1118"/>
  <c r="R1118"/>
  <c r="P1118"/>
  <c r="BK1118"/>
  <c r="J1118"/>
  <c r="BI1117"/>
  <c r="BH1117"/>
  <c r="BG1117"/>
  <c r="BF1117"/>
  <c r="BE1117"/>
  <c r="T1117"/>
  <c r="R1117"/>
  <c r="P1117"/>
  <c r="BK1117"/>
  <c r="J1117"/>
  <c r="BI1116"/>
  <c r="BH1116"/>
  <c r="BG1116"/>
  <c r="BF1116"/>
  <c r="BE1116"/>
  <c r="T1116"/>
  <c r="R1116"/>
  <c r="P1116"/>
  <c r="BK1116"/>
  <c r="J1116"/>
  <c r="BI1115"/>
  <c r="BH1115"/>
  <c r="BG1115"/>
  <c r="BF1115"/>
  <c r="BE1115"/>
  <c r="T1115"/>
  <c r="R1115"/>
  <c r="P1115"/>
  <c r="BK1115"/>
  <c r="J1115"/>
  <c r="BI1114"/>
  <c r="BH1114"/>
  <c r="BG1114"/>
  <c r="BF1114"/>
  <c r="BE1114"/>
  <c r="T1114"/>
  <c r="R1114"/>
  <c r="P1114"/>
  <c r="BK1114"/>
  <c r="J1114"/>
  <c r="BI1113"/>
  <c r="BH1113"/>
  <c r="BG1113"/>
  <c r="BF1113"/>
  <c r="BE1113"/>
  <c r="T1113"/>
  <c r="R1113"/>
  <c r="P1113"/>
  <c r="BK1113"/>
  <c r="J1113"/>
  <c r="BI1112"/>
  <c r="BH1112"/>
  <c r="BG1112"/>
  <c r="BF1112"/>
  <c r="BE1112"/>
  <c r="T1112"/>
  <c r="R1112"/>
  <c r="P1112"/>
  <c r="BK1112"/>
  <c r="J1112"/>
  <c r="BI1111"/>
  <c r="BH1111"/>
  <c r="BG1111"/>
  <c r="BF1111"/>
  <c r="BE1111"/>
  <c r="T1111"/>
  <c r="R1111"/>
  <c r="P1111"/>
  <c r="BK1111"/>
  <c r="J1111"/>
  <c r="BI1110"/>
  <c r="BH1110"/>
  <c r="BG1110"/>
  <c r="BF1110"/>
  <c r="BE1110"/>
  <c r="T1110"/>
  <c r="R1110"/>
  <c r="P1110"/>
  <c r="BK1110"/>
  <c r="J1110"/>
  <c r="BI1109"/>
  <c r="BH1109"/>
  <c r="BG1109"/>
  <c r="BF1109"/>
  <c r="BE1109"/>
  <c r="T1109"/>
  <c r="R1109"/>
  <c r="P1109"/>
  <c r="BK1109"/>
  <c r="J1109"/>
  <c r="BI1108"/>
  <c r="BH1108"/>
  <c r="BG1108"/>
  <c r="BF1108"/>
  <c r="BE1108"/>
  <c r="T1108"/>
  <c r="R1108"/>
  <c r="P1108"/>
  <c r="BK1108"/>
  <c r="J1108"/>
  <c r="BI1107"/>
  <c r="BH1107"/>
  <c r="BG1107"/>
  <c r="BF1107"/>
  <c r="BE1107"/>
  <c r="T1107"/>
  <c r="R1107"/>
  <c r="P1107"/>
  <c r="BK1107"/>
  <c r="J1107"/>
  <c r="BI1106"/>
  <c r="BH1106"/>
  <c r="BG1106"/>
  <c r="BF1106"/>
  <c r="BE1106"/>
  <c r="T1106"/>
  <c r="R1106"/>
  <c r="P1106"/>
  <c r="BK1106"/>
  <c r="J1106"/>
  <c r="BI1105"/>
  <c r="BH1105"/>
  <c r="BG1105"/>
  <c r="BF1105"/>
  <c r="BE1105"/>
  <c r="T1105"/>
  <c r="R1105"/>
  <c r="P1105"/>
  <c r="BK1105"/>
  <c r="J1105"/>
  <c r="BI1104"/>
  <c r="BH1104"/>
  <c r="BG1104"/>
  <c r="BF1104"/>
  <c r="BE1104"/>
  <c r="T1104"/>
  <c r="R1104"/>
  <c r="P1104"/>
  <c r="BK1104"/>
  <c r="J1104"/>
  <c r="BI1103"/>
  <c r="BH1103"/>
  <c r="BG1103"/>
  <c r="BF1103"/>
  <c r="BE1103"/>
  <c r="T1103"/>
  <c r="R1103"/>
  <c r="P1103"/>
  <c r="BK1103"/>
  <c r="J1103"/>
  <c r="BI1102"/>
  <c r="BH1102"/>
  <c r="BG1102"/>
  <c r="BF1102"/>
  <c r="BE1102"/>
  <c r="T1102"/>
  <c r="R1102"/>
  <c r="P1102"/>
  <c r="BK1102"/>
  <c r="J1102"/>
  <c r="BI1101"/>
  <c r="BH1101"/>
  <c r="BG1101"/>
  <c r="BF1101"/>
  <c r="BE1101"/>
  <c r="T1101"/>
  <c r="R1101"/>
  <c r="P1101"/>
  <c r="BK1101"/>
  <c r="J1101"/>
  <c r="BI1100"/>
  <c r="BH1100"/>
  <c r="BG1100"/>
  <c r="BF1100"/>
  <c r="BE1100"/>
  <c r="T1100"/>
  <c r="R1100"/>
  <c r="P1100"/>
  <c r="BK1100"/>
  <c r="J1100"/>
  <c r="BI1099"/>
  <c r="BH1099"/>
  <c r="BG1099"/>
  <c r="BF1099"/>
  <c r="BE1099"/>
  <c r="T1099"/>
  <c r="R1099"/>
  <c r="P1099"/>
  <c r="BK1099"/>
  <c r="J1099"/>
  <c r="BI1098"/>
  <c r="BH1098"/>
  <c r="BG1098"/>
  <c r="BF1098"/>
  <c r="BE1098"/>
  <c r="T1098"/>
  <c r="R1098"/>
  <c r="P1098"/>
  <c r="BK1098"/>
  <c r="J1098"/>
  <c r="BI1097"/>
  <c r="BH1097"/>
  <c r="BG1097"/>
  <c r="BF1097"/>
  <c r="BE1097"/>
  <c r="T1097"/>
  <c r="R1097"/>
  <c r="P1097"/>
  <c r="BK1097"/>
  <c r="J1097"/>
  <c r="BI1096"/>
  <c r="BH1096"/>
  <c r="BG1096"/>
  <c r="BF1096"/>
  <c r="BE1096"/>
  <c r="T1096"/>
  <c r="R1096"/>
  <c r="P1096"/>
  <c r="BK1096"/>
  <c r="J1096"/>
  <c r="BI1095"/>
  <c r="BH1095"/>
  <c r="BG1095"/>
  <c r="BF1095"/>
  <c r="BE1095"/>
  <c r="T1095"/>
  <c r="R1095"/>
  <c r="P1095"/>
  <c r="BK1095"/>
  <c r="J1095"/>
  <c r="BI1094"/>
  <c r="BH1094"/>
  <c r="BG1094"/>
  <c r="BF1094"/>
  <c r="BE1094"/>
  <c r="T1094"/>
  <c r="T1093" s="1"/>
  <c r="R1094"/>
  <c r="R1093" s="1"/>
  <c r="P1094"/>
  <c r="P1093" s="1"/>
  <c r="BK1094"/>
  <c r="BK1093" s="1"/>
  <c r="J1093" s="1"/>
  <c r="J97" s="1"/>
  <c r="J1094"/>
  <c r="BI1092"/>
  <c r="BH1092"/>
  <c r="BG1092"/>
  <c r="BF1092"/>
  <c r="T1092"/>
  <c r="R1092"/>
  <c r="P1092"/>
  <c r="BK1092"/>
  <c r="J1092"/>
  <c r="BE1092" s="1"/>
  <c r="BI1091"/>
  <c r="BH1091"/>
  <c r="BG1091"/>
  <c r="BF1091"/>
  <c r="T1091"/>
  <c r="R1091"/>
  <c r="P1091"/>
  <c r="BK1091"/>
  <c r="J1091"/>
  <c r="BE1091" s="1"/>
  <c r="BI1090"/>
  <c r="BH1090"/>
  <c r="BG1090"/>
  <c r="BF1090"/>
  <c r="T1090"/>
  <c r="R1090"/>
  <c r="P1090"/>
  <c r="BK1090"/>
  <c r="J1090"/>
  <c r="BE1090" s="1"/>
  <c r="BI1089"/>
  <c r="BH1089"/>
  <c r="BG1089"/>
  <c r="BF1089"/>
  <c r="T1089"/>
  <c r="R1089"/>
  <c r="P1089"/>
  <c r="BK1089"/>
  <c r="J1089"/>
  <c r="BE1089" s="1"/>
  <c r="BI1088"/>
  <c r="BH1088"/>
  <c r="BG1088"/>
  <c r="BF1088"/>
  <c r="T1088"/>
  <c r="R1088"/>
  <c r="P1088"/>
  <c r="BK1088"/>
  <c r="J1088"/>
  <c r="BE1088" s="1"/>
  <c r="BI1087"/>
  <c r="BH1087"/>
  <c r="BG1087"/>
  <c r="BF1087"/>
  <c r="T1087"/>
  <c r="R1087"/>
  <c r="P1087"/>
  <c r="BK1087"/>
  <c r="J1087"/>
  <c r="BE1087" s="1"/>
  <c r="BI1086"/>
  <c r="BH1086"/>
  <c r="BG1086"/>
  <c r="BF1086"/>
  <c r="T1086"/>
  <c r="R1086"/>
  <c r="P1086"/>
  <c r="BK1086"/>
  <c r="J1086"/>
  <c r="BE1086" s="1"/>
  <c r="BI1085"/>
  <c r="BH1085"/>
  <c r="BG1085"/>
  <c r="BF1085"/>
  <c r="T1085"/>
  <c r="R1085"/>
  <c r="P1085"/>
  <c r="BK1085"/>
  <c r="J1085"/>
  <c r="BE1085" s="1"/>
  <c r="BI1084"/>
  <c r="BH1084"/>
  <c r="BG1084"/>
  <c r="BF1084"/>
  <c r="T1084"/>
  <c r="R1084"/>
  <c r="P1084"/>
  <c r="BK1084"/>
  <c r="J1084"/>
  <c r="BE1084" s="1"/>
  <c r="BI1083"/>
  <c r="BH1083"/>
  <c r="BG1083"/>
  <c r="BF1083"/>
  <c r="T1083"/>
  <c r="R1083"/>
  <c r="P1083"/>
  <c r="BK1083"/>
  <c r="J1083"/>
  <c r="BE1083" s="1"/>
  <c r="BI1082"/>
  <c r="BH1082"/>
  <c r="BG1082"/>
  <c r="BF1082"/>
  <c r="T1082"/>
  <c r="R1082"/>
  <c r="P1082"/>
  <c r="BK1082"/>
  <c r="J1082"/>
  <c r="BE1082" s="1"/>
  <c r="BI1081"/>
  <c r="BH1081"/>
  <c r="BG1081"/>
  <c r="BF1081"/>
  <c r="T1081"/>
  <c r="R1081"/>
  <c r="P1081"/>
  <c r="BK1081"/>
  <c r="J1081"/>
  <c r="BE1081" s="1"/>
  <c r="BI1080"/>
  <c r="BH1080"/>
  <c r="BG1080"/>
  <c r="BF1080"/>
  <c r="T1080"/>
  <c r="R1080"/>
  <c r="P1080"/>
  <c r="BK1080"/>
  <c r="J1080"/>
  <c r="BE1080" s="1"/>
  <c r="BI1079"/>
  <c r="BH1079"/>
  <c r="BG1079"/>
  <c r="BF1079"/>
  <c r="T1079"/>
  <c r="R1079"/>
  <c r="P1079"/>
  <c r="BK1079"/>
  <c r="J1079"/>
  <c r="BE1079" s="1"/>
  <c r="BI1078"/>
  <c r="BH1078"/>
  <c r="BG1078"/>
  <c r="BF1078"/>
  <c r="T1078"/>
  <c r="R1078"/>
  <c r="P1078"/>
  <c r="BK1078"/>
  <c r="J1078"/>
  <c r="BE1078" s="1"/>
  <c r="BI1077"/>
  <c r="BH1077"/>
  <c r="BG1077"/>
  <c r="BF1077"/>
  <c r="T1077"/>
  <c r="R1077"/>
  <c r="P1077"/>
  <c r="BK1077"/>
  <c r="J1077"/>
  <c r="BE1077" s="1"/>
  <c r="BI1076"/>
  <c r="BH1076"/>
  <c r="BG1076"/>
  <c r="BF1076"/>
  <c r="T1076"/>
  <c r="R1076"/>
  <c r="P1076"/>
  <c r="BK1076"/>
  <c r="J1076"/>
  <c r="BE1076" s="1"/>
  <c r="BI1075"/>
  <c r="BH1075"/>
  <c r="BG1075"/>
  <c r="BF1075"/>
  <c r="T1075"/>
  <c r="R1075"/>
  <c r="P1075"/>
  <c r="BK1075"/>
  <c r="J1075"/>
  <c r="BE1075" s="1"/>
  <c r="BI1074"/>
  <c r="BH1074"/>
  <c r="BG1074"/>
  <c r="BF1074"/>
  <c r="T1074"/>
  <c r="R1074"/>
  <c r="P1074"/>
  <c r="BK1074"/>
  <c r="J1074"/>
  <c r="BE1074" s="1"/>
  <c r="BI1073"/>
  <c r="BH1073"/>
  <c r="BG1073"/>
  <c r="BF1073"/>
  <c r="T1073"/>
  <c r="R1073"/>
  <c r="P1073"/>
  <c r="BK1073"/>
  <c r="J1073"/>
  <c r="BE1073" s="1"/>
  <c r="BI1072"/>
  <c r="BH1072"/>
  <c r="BG1072"/>
  <c r="BF1072"/>
  <c r="T1072"/>
  <c r="R1072"/>
  <c r="P1072"/>
  <c r="BK1072"/>
  <c r="J1072"/>
  <c r="BE1072" s="1"/>
  <c r="BI1071"/>
  <c r="BH1071"/>
  <c r="BG1071"/>
  <c r="BF1071"/>
  <c r="T1071"/>
  <c r="R1071"/>
  <c r="P1071"/>
  <c r="BK1071"/>
  <c r="J1071"/>
  <c r="BE1071" s="1"/>
  <c r="BI1070"/>
  <c r="BH1070"/>
  <c r="BG1070"/>
  <c r="BF1070"/>
  <c r="T1070"/>
  <c r="R1070"/>
  <c r="P1070"/>
  <c r="BK1070"/>
  <c r="J1070"/>
  <c r="BE1070" s="1"/>
  <c r="BI1069"/>
  <c r="BH1069"/>
  <c r="BG1069"/>
  <c r="BF1069"/>
  <c r="T1069"/>
  <c r="R1069"/>
  <c r="P1069"/>
  <c r="BK1069"/>
  <c r="J1069"/>
  <c r="BE1069" s="1"/>
  <c r="BI1068"/>
  <c r="BH1068"/>
  <c r="BG1068"/>
  <c r="BF1068"/>
  <c r="T1068"/>
  <c r="R1068"/>
  <c r="P1068"/>
  <c r="BK1068"/>
  <c r="J1068"/>
  <c r="BE1068" s="1"/>
  <c r="BI1067"/>
  <c r="BH1067"/>
  <c r="BG1067"/>
  <c r="BF1067"/>
  <c r="T1067"/>
  <c r="R1067"/>
  <c r="P1067"/>
  <c r="BK1067"/>
  <c r="J1067"/>
  <c r="BE1067" s="1"/>
  <c r="BI1066"/>
  <c r="BH1066"/>
  <c r="BG1066"/>
  <c r="BF1066"/>
  <c r="T1066"/>
  <c r="R1066"/>
  <c r="P1066"/>
  <c r="BK1066"/>
  <c r="J1066"/>
  <c r="BE1066" s="1"/>
  <c r="BI1065"/>
  <c r="BH1065"/>
  <c r="BG1065"/>
  <c r="BF1065"/>
  <c r="T1065"/>
  <c r="R1065"/>
  <c r="P1065"/>
  <c r="BK1065"/>
  <c r="J1065"/>
  <c r="BE1065" s="1"/>
  <c r="BI1064"/>
  <c r="BH1064"/>
  <c r="BG1064"/>
  <c r="BF1064"/>
  <c r="T1064"/>
  <c r="R1064"/>
  <c r="P1064"/>
  <c r="BK1064"/>
  <c r="J1064"/>
  <c r="BE1064" s="1"/>
  <c r="BI1063"/>
  <c r="BH1063"/>
  <c r="BG1063"/>
  <c r="BF1063"/>
  <c r="T1063"/>
  <c r="R1063"/>
  <c r="P1063"/>
  <c r="BK1063"/>
  <c r="J1063"/>
  <c r="BE1063" s="1"/>
  <c r="BI1062"/>
  <c r="BH1062"/>
  <c r="BG1062"/>
  <c r="BF1062"/>
  <c r="T1062"/>
  <c r="R1062"/>
  <c r="P1062"/>
  <c r="BK1062"/>
  <c r="J1062"/>
  <c r="BE1062" s="1"/>
  <c r="BI1061"/>
  <c r="BH1061"/>
  <c r="BG1061"/>
  <c r="BF1061"/>
  <c r="BE1061"/>
  <c r="T1061"/>
  <c r="R1061"/>
  <c r="P1061"/>
  <c r="BK1061"/>
  <c r="J1061"/>
  <c r="BI1060"/>
  <c r="BH1060"/>
  <c r="BG1060"/>
  <c r="BF1060"/>
  <c r="BE1060"/>
  <c r="T1060"/>
  <c r="R1060"/>
  <c r="P1060"/>
  <c r="BK1060"/>
  <c r="J1060"/>
  <c r="BI1059"/>
  <c r="BH1059"/>
  <c r="BG1059"/>
  <c r="BF1059"/>
  <c r="BE1059"/>
  <c r="T1059"/>
  <c r="R1059"/>
  <c r="P1059"/>
  <c r="BK1059"/>
  <c r="J1059"/>
  <c r="BI1058"/>
  <c r="BH1058"/>
  <c r="BG1058"/>
  <c r="BF1058"/>
  <c r="BE1058"/>
  <c r="T1058"/>
  <c r="R1058"/>
  <c r="P1058"/>
  <c r="BK1058"/>
  <c r="J1058"/>
  <c r="BI1057"/>
  <c r="BH1057"/>
  <c r="BG1057"/>
  <c r="BF1057"/>
  <c r="BE1057"/>
  <c r="T1057"/>
  <c r="R1057"/>
  <c r="P1057"/>
  <c r="BK1057"/>
  <c r="J1057"/>
  <c r="BI1056"/>
  <c r="BH1056"/>
  <c r="BG1056"/>
  <c r="BF1056"/>
  <c r="BE1056"/>
  <c r="T1056"/>
  <c r="R1056"/>
  <c r="P1056"/>
  <c r="BK1056"/>
  <c r="J1056"/>
  <c r="BI1055"/>
  <c r="BH1055"/>
  <c r="BG1055"/>
  <c r="BF1055"/>
  <c r="BE1055"/>
  <c r="T1055"/>
  <c r="R1055"/>
  <c r="P1055"/>
  <c r="BK1055"/>
  <c r="J1055"/>
  <c r="BI1054"/>
  <c r="BH1054"/>
  <c r="BG1054"/>
  <c r="BF1054"/>
  <c r="BE1054"/>
  <c r="T1054"/>
  <c r="R1054"/>
  <c r="P1054"/>
  <c r="BK1054"/>
  <c r="J1054"/>
  <c r="BI1053"/>
  <c r="BH1053"/>
  <c r="BG1053"/>
  <c r="BF1053"/>
  <c r="BE1053"/>
  <c r="T1053"/>
  <c r="R1053"/>
  <c r="P1053"/>
  <c r="BK1053"/>
  <c r="J1053"/>
  <c r="BI1052"/>
  <c r="BH1052"/>
  <c r="BG1052"/>
  <c r="BF1052"/>
  <c r="BE1052"/>
  <c r="T1052"/>
  <c r="R1052"/>
  <c r="P1052"/>
  <c r="BK1052"/>
  <c r="J1052"/>
  <c r="BI1051"/>
  <c r="BH1051"/>
  <c r="BG1051"/>
  <c r="BF1051"/>
  <c r="BE1051"/>
  <c r="T1051"/>
  <c r="R1051"/>
  <c r="P1051"/>
  <c r="BK1051"/>
  <c r="J1051"/>
  <c r="BI1050"/>
  <c r="BH1050"/>
  <c r="BG1050"/>
  <c r="BF1050"/>
  <c r="BE1050"/>
  <c r="T1050"/>
  <c r="R1050"/>
  <c r="P1050"/>
  <c r="BK1050"/>
  <c r="J1050"/>
  <c r="BI1049"/>
  <c r="BH1049"/>
  <c r="BG1049"/>
  <c r="BF1049"/>
  <c r="BE1049"/>
  <c r="T1049"/>
  <c r="R1049"/>
  <c r="P1049"/>
  <c r="BK1049"/>
  <c r="J1049"/>
  <c r="BI1048"/>
  <c r="BH1048"/>
  <c r="BG1048"/>
  <c r="BF1048"/>
  <c r="BE1048"/>
  <c r="T1048"/>
  <c r="R1048"/>
  <c r="P1048"/>
  <c r="BK1048"/>
  <c r="J1048"/>
  <c r="BI1047"/>
  <c r="BH1047"/>
  <c r="BG1047"/>
  <c r="BF1047"/>
  <c r="BE1047"/>
  <c r="T1047"/>
  <c r="R1047"/>
  <c r="P1047"/>
  <c r="BK1047"/>
  <c r="J1047"/>
  <c r="BI1046"/>
  <c r="BH1046"/>
  <c r="BG1046"/>
  <c r="BF1046"/>
  <c r="BE1046"/>
  <c r="T1046"/>
  <c r="R1046"/>
  <c r="P1046"/>
  <c r="BK1046"/>
  <c r="J1046"/>
  <c r="BI1045"/>
  <c r="BH1045"/>
  <c r="BG1045"/>
  <c r="BF1045"/>
  <c r="BE1045"/>
  <c r="T1045"/>
  <c r="R1045"/>
  <c r="P1045"/>
  <c r="BK1045"/>
  <c r="J1045"/>
  <c r="BI1044"/>
  <c r="BH1044"/>
  <c r="BG1044"/>
  <c r="BF1044"/>
  <c r="BE1044"/>
  <c r="T1044"/>
  <c r="R1044"/>
  <c r="P1044"/>
  <c r="BK1044"/>
  <c r="J1044"/>
  <c r="BI1043"/>
  <c r="BH1043"/>
  <c r="BG1043"/>
  <c r="BF1043"/>
  <c r="BE1043"/>
  <c r="T1043"/>
  <c r="R1043"/>
  <c r="P1043"/>
  <c r="BK1043"/>
  <c r="J1043"/>
  <c r="BI1042"/>
  <c r="BH1042"/>
  <c r="BG1042"/>
  <c r="BF1042"/>
  <c r="BE1042"/>
  <c r="T1042"/>
  <c r="R1042"/>
  <c r="P1042"/>
  <c r="BK1042"/>
  <c r="J1042"/>
  <c r="BI1041"/>
  <c r="BH1041"/>
  <c r="BG1041"/>
  <c r="BF1041"/>
  <c r="BE1041"/>
  <c r="T1041"/>
  <c r="R1041"/>
  <c r="P1041"/>
  <c r="BK1041"/>
  <c r="J1041"/>
  <c r="BI1040"/>
  <c r="BH1040"/>
  <c r="BG1040"/>
  <c r="BF1040"/>
  <c r="BE1040"/>
  <c r="T1040"/>
  <c r="T1039" s="1"/>
  <c r="R1040"/>
  <c r="R1039" s="1"/>
  <c r="P1040"/>
  <c r="P1039" s="1"/>
  <c r="BK1040"/>
  <c r="BK1039" s="1"/>
  <c r="J1039" s="1"/>
  <c r="J96" s="1"/>
  <c r="J1040"/>
  <c r="BI1038"/>
  <c r="BH1038"/>
  <c r="BG1038"/>
  <c r="BF1038"/>
  <c r="T1038"/>
  <c r="R1038"/>
  <c r="P1038"/>
  <c r="BK1038"/>
  <c r="J1038"/>
  <c r="BE1038" s="1"/>
  <c r="BI1037"/>
  <c r="BH1037"/>
  <c r="BG1037"/>
  <c r="BF1037"/>
  <c r="T1037"/>
  <c r="R1037"/>
  <c r="P1037"/>
  <c r="BK1037"/>
  <c r="J1037"/>
  <c r="BE1037" s="1"/>
  <c r="BI1036"/>
  <c r="BH1036"/>
  <c r="BG1036"/>
  <c r="BF1036"/>
  <c r="T1036"/>
  <c r="R1036"/>
  <c r="P1036"/>
  <c r="BK1036"/>
  <c r="J1036"/>
  <c r="BE1036" s="1"/>
  <c r="BI1035"/>
  <c r="BH1035"/>
  <c r="BG1035"/>
  <c r="BF1035"/>
  <c r="T1035"/>
  <c r="R1035"/>
  <c r="P1035"/>
  <c r="BK1035"/>
  <c r="J1035"/>
  <c r="BE1035" s="1"/>
  <c r="BI1034"/>
  <c r="BH1034"/>
  <c r="BG1034"/>
  <c r="BF1034"/>
  <c r="T1034"/>
  <c r="R1034"/>
  <c r="P1034"/>
  <c r="BK1034"/>
  <c r="J1034"/>
  <c r="BE1034" s="1"/>
  <c r="BI1033"/>
  <c r="BH1033"/>
  <c r="BG1033"/>
  <c r="BF1033"/>
  <c r="T1033"/>
  <c r="R1033"/>
  <c r="P1033"/>
  <c r="BK1033"/>
  <c r="J1033"/>
  <c r="BE1033" s="1"/>
  <c r="BI1032"/>
  <c r="BH1032"/>
  <c r="BG1032"/>
  <c r="BF1032"/>
  <c r="T1032"/>
  <c r="R1032"/>
  <c r="P1032"/>
  <c r="BK1032"/>
  <c r="J1032"/>
  <c r="BE1032" s="1"/>
  <c r="BI1031"/>
  <c r="BH1031"/>
  <c r="BG1031"/>
  <c r="BF1031"/>
  <c r="T1031"/>
  <c r="R1031"/>
  <c r="P1031"/>
  <c r="BK1031"/>
  <c r="J1031"/>
  <c r="BE1031" s="1"/>
  <c r="BI1030"/>
  <c r="BH1030"/>
  <c r="BG1030"/>
  <c r="BF1030"/>
  <c r="T1030"/>
  <c r="R1030"/>
  <c r="P1030"/>
  <c r="BK1030"/>
  <c r="J1030"/>
  <c r="BE1030" s="1"/>
  <c r="BI1029"/>
  <c r="BH1029"/>
  <c r="BG1029"/>
  <c r="BF1029"/>
  <c r="T1029"/>
  <c r="R1029"/>
  <c r="P1029"/>
  <c r="BK1029"/>
  <c r="J1029"/>
  <c r="BE1029" s="1"/>
  <c r="BI1028"/>
  <c r="BH1028"/>
  <c r="BG1028"/>
  <c r="BF1028"/>
  <c r="T1028"/>
  <c r="R1028"/>
  <c r="P1028"/>
  <c r="BK1028"/>
  <c r="J1028"/>
  <c r="BE1028" s="1"/>
  <c r="BI1027"/>
  <c r="BH1027"/>
  <c r="BG1027"/>
  <c r="BF1027"/>
  <c r="T1027"/>
  <c r="R1027"/>
  <c r="P1027"/>
  <c r="BK1027"/>
  <c r="J1027"/>
  <c r="BE1027" s="1"/>
  <c r="BI1026"/>
  <c r="BH1026"/>
  <c r="BG1026"/>
  <c r="BF1026"/>
  <c r="T1026"/>
  <c r="R1026"/>
  <c r="P1026"/>
  <c r="BK1026"/>
  <c r="J1026"/>
  <c r="BE1026" s="1"/>
  <c r="BI1025"/>
  <c r="BH1025"/>
  <c r="BG1025"/>
  <c r="BF1025"/>
  <c r="T1025"/>
  <c r="R1025"/>
  <c r="P1025"/>
  <c r="BK1025"/>
  <c r="J1025"/>
  <c r="BE1025" s="1"/>
  <c r="BI1024"/>
  <c r="BH1024"/>
  <c r="BG1024"/>
  <c r="BF1024"/>
  <c r="BE1024"/>
  <c r="T1024"/>
  <c r="R1024"/>
  <c r="P1024"/>
  <c r="BK1024"/>
  <c r="J1024"/>
  <c r="BI1023"/>
  <c r="BH1023"/>
  <c r="BG1023"/>
  <c r="BF1023"/>
  <c r="BE1023"/>
  <c r="T1023"/>
  <c r="R1023"/>
  <c r="P1023"/>
  <c r="BK1023"/>
  <c r="J1023"/>
  <c r="BI1022"/>
  <c r="BH1022"/>
  <c r="BG1022"/>
  <c r="BF1022"/>
  <c r="BE1022"/>
  <c r="T1022"/>
  <c r="R1022"/>
  <c r="P1022"/>
  <c r="BK1022"/>
  <c r="J1022"/>
  <c r="BI1021"/>
  <c r="BH1021"/>
  <c r="BG1021"/>
  <c r="BF1021"/>
  <c r="BE1021"/>
  <c r="T1021"/>
  <c r="R1021"/>
  <c r="P1021"/>
  <c r="BK1021"/>
  <c r="J1021"/>
  <c r="BI1020"/>
  <c r="BH1020"/>
  <c r="BG1020"/>
  <c r="BF1020"/>
  <c r="BE1020"/>
  <c r="T1020"/>
  <c r="R1020"/>
  <c r="P1020"/>
  <c r="BK1020"/>
  <c r="J1020"/>
  <c r="BI1019"/>
  <c r="BH1019"/>
  <c r="BG1019"/>
  <c r="BF1019"/>
  <c r="BE1019"/>
  <c r="T1019"/>
  <c r="R1019"/>
  <c r="P1019"/>
  <c r="BK1019"/>
  <c r="J1019"/>
  <c r="BI1018"/>
  <c r="BH1018"/>
  <c r="BG1018"/>
  <c r="BF1018"/>
  <c r="BE1018"/>
  <c r="T1018"/>
  <c r="R1018"/>
  <c r="P1018"/>
  <c r="BK1018"/>
  <c r="J1018"/>
  <c r="BI1017"/>
  <c r="BH1017"/>
  <c r="BG1017"/>
  <c r="BF1017"/>
  <c r="BE1017"/>
  <c r="T1017"/>
  <c r="R1017"/>
  <c r="P1017"/>
  <c r="BK1017"/>
  <c r="J1017"/>
  <c r="BI1016"/>
  <c r="BH1016"/>
  <c r="BG1016"/>
  <c r="BF1016"/>
  <c r="BE1016"/>
  <c r="T1016"/>
  <c r="R1016"/>
  <c r="P1016"/>
  <c r="BK1016"/>
  <c r="J1016"/>
  <c r="BI1015"/>
  <c r="BH1015"/>
  <c r="BG1015"/>
  <c r="BF1015"/>
  <c r="BE1015"/>
  <c r="T1015"/>
  <c r="R1015"/>
  <c r="P1015"/>
  <c r="BK1015"/>
  <c r="J1015"/>
  <c r="BI1014"/>
  <c r="BH1014"/>
  <c r="BG1014"/>
  <c r="BF1014"/>
  <c r="BE1014"/>
  <c r="T1014"/>
  <c r="R1014"/>
  <c r="P1014"/>
  <c r="BK1014"/>
  <c r="J1014"/>
  <c r="BI1013"/>
  <c r="BH1013"/>
  <c r="BG1013"/>
  <c r="BF1013"/>
  <c r="BE1013"/>
  <c r="T1013"/>
  <c r="R1013"/>
  <c r="P1013"/>
  <c r="BK1013"/>
  <c r="J1013"/>
  <c r="BI1012"/>
  <c r="BH1012"/>
  <c r="BG1012"/>
  <c r="BF1012"/>
  <c r="BE1012"/>
  <c r="T1012"/>
  <c r="R1012"/>
  <c r="P1012"/>
  <c r="BK1012"/>
  <c r="J1012"/>
  <c r="BI1011"/>
  <c r="BH1011"/>
  <c r="BG1011"/>
  <c r="BF1011"/>
  <c r="BE1011"/>
  <c r="T1011"/>
  <c r="R1011"/>
  <c r="P1011"/>
  <c r="BK1011"/>
  <c r="J1011"/>
  <c r="BI1010"/>
  <c r="BH1010"/>
  <c r="BG1010"/>
  <c r="BF1010"/>
  <c r="BE1010"/>
  <c r="T1010"/>
  <c r="R1010"/>
  <c r="P1010"/>
  <c r="BK1010"/>
  <c r="J1010"/>
  <c r="BI1009"/>
  <c r="BH1009"/>
  <c r="BG1009"/>
  <c r="BF1009"/>
  <c r="BE1009"/>
  <c r="T1009"/>
  <c r="R1009"/>
  <c r="P1009"/>
  <c r="BK1009"/>
  <c r="J1009"/>
  <c r="BI1008"/>
  <c r="BH1008"/>
  <c r="BG1008"/>
  <c r="BF1008"/>
  <c r="BE1008"/>
  <c r="T1008"/>
  <c r="R1008"/>
  <c r="P1008"/>
  <c r="BK1008"/>
  <c r="J1008"/>
  <c r="BI1007"/>
  <c r="BH1007"/>
  <c r="BG1007"/>
  <c r="BF1007"/>
  <c r="BE1007"/>
  <c r="T1007"/>
  <c r="R1007"/>
  <c r="P1007"/>
  <c r="BK1007"/>
  <c r="J1007"/>
  <c r="BI1006"/>
  <c r="BH1006"/>
  <c r="BG1006"/>
  <c r="BF1006"/>
  <c r="BE1006"/>
  <c r="T1006"/>
  <c r="R1006"/>
  <c r="P1006"/>
  <c r="BK1006"/>
  <c r="J1006"/>
  <c r="BI1005"/>
  <c r="BH1005"/>
  <c r="BG1005"/>
  <c r="BF1005"/>
  <c r="BE1005"/>
  <c r="T1005"/>
  <c r="R1005"/>
  <c r="P1005"/>
  <c r="BK1005"/>
  <c r="J1005"/>
  <c r="BI1004"/>
  <c r="BH1004"/>
  <c r="BG1004"/>
  <c r="BF1004"/>
  <c r="BE1004"/>
  <c r="T1004"/>
  <c r="R1004"/>
  <c r="P1004"/>
  <c r="BK1004"/>
  <c r="J1004"/>
  <c r="BI1003"/>
  <c r="BH1003"/>
  <c r="BG1003"/>
  <c r="BF1003"/>
  <c r="BE1003"/>
  <c r="T1003"/>
  <c r="R1003"/>
  <c r="P1003"/>
  <c r="BK1003"/>
  <c r="J1003"/>
  <c r="BI1002"/>
  <c r="BH1002"/>
  <c r="BG1002"/>
  <c r="BF1002"/>
  <c r="BE1002"/>
  <c r="T1002"/>
  <c r="R1002"/>
  <c r="P1002"/>
  <c r="BK1002"/>
  <c r="J1002"/>
  <c r="BI1001"/>
  <c r="BH1001"/>
  <c r="BG1001"/>
  <c r="BF1001"/>
  <c r="BE1001"/>
  <c r="T1001"/>
  <c r="R1001"/>
  <c r="P1001"/>
  <c r="BK1001"/>
  <c r="J1001"/>
  <c r="BI1000"/>
  <c r="BH1000"/>
  <c r="BG1000"/>
  <c r="BF1000"/>
  <c r="BE1000"/>
  <c r="T1000"/>
  <c r="T999" s="1"/>
  <c r="R1000"/>
  <c r="R999" s="1"/>
  <c r="P1000"/>
  <c r="P999" s="1"/>
  <c r="BK1000"/>
  <c r="BK999" s="1"/>
  <c r="J999" s="1"/>
  <c r="J95" s="1"/>
  <c r="J1000"/>
  <c r="BI998"/>
  <c r="BH998"/>
  <c r="BG998"/>
  <c r="BF998"/>
  <c r="T998"/>
  <c r="R998"/>
  <c r="P998"/>
  <c r="BK998"/>
  <c r="J998"/>
  <c r="BE998" s="1"/>
  <c r="BI997"/>
  <c r="BH997"/>
  <c r="BG997"/>
  <c r="BF997"/>
  <c r="T997"/>
  <c r="R997"/>
  <c r="P997"/>
  <c r="BK997"/>
  <c r="J997"/>
  <c r="BE997" s="1"/>
  <c r="BI996"/>
  <c r="BH996"/>
  <c r="BG996"/>
  <c r="BF996"/>
  <c r="T996"/>
  <c r="R996"/>
  <c r="P996"/>
  <c r="BK996"/>
  <c r="J996"/>
  <c r="BE996" s="1"/>
  <c r="BI995"/>
  <c r="BH995"/>
  <c r="BG995"/>
  <c r="BF995"/>
  <c r="T995"/>
  <c r="R995"/>
  <c r="P995"/>
  <c r="BK995"/>
  <c r="J995"/>
  <c r="BE995" s="1"/>
  <c r="BI994"/>
  <c r="BH994"/>
  <c r="BG994"/>
  <c r="BF994"/>
  <c r="T994"/>
  <c r="R994"/>
  <c r="P994"/>
  <c r="BK994"/>
  <c r="J994"/>
  <c r="BE994" s="1"/>
  <c r="BI993"/>
  <c r="BH993"/>
  <c r="BG993"/>
  <c r="BF993"/>
  <c r="T993"/>
  <c r="R993"/>
  <c r="P993"/>
  <c r="BK993"/>
  <c r="J993"/>
  <c r="BE993" s="1"/>
  <c r="BI992"/>
  <c r="BH992"/>
  <c r="BG992"/>
  <c r="BF992"/>
  <c r="T992"/>
  <c r="R992"/>
  <c r="P992"/>
  <c r="BK992"/>
  <c r="J992"/>
  <c r="BE992" s="1"/>
  <c r="BI991"/>
  <c r="BH991"/>
  <c r="BG991"/>
  <c r="BF991"/>
  <c r="T991"/>
  <c r="R991"/>
  <c r="P991"/>
  <c r="BK991"/>
  <c r="J991"/>
  <c r="BE991" s="1"/>
  <c r="BI990"/>
  <c r="BH990"/>
  <c r="BG990"/>
  <c r="BF990"/>
  <c r="T990"/>
  <c r="R990"/>
  <c r="P990"/>
  <c r="BK990"/>
  <c r="J990"/>
  <c r="BE990" s="1"/>
  <c r="BI989"/>
  <c r="BH989"/>
  <c r="BG989"/>
  <c r="BF989"/>
  <c r="T989"/>
  <c r="R989"/>
  <c r="P989"/>
  <c r="BK989"/>
  <c r="J989"/>
  <c r="BE989" s="1"/>
  <c r="BI988"/>
  <c r="BH988"/>
  <c r="BG988"/>
  <c r="BF988"/>
  <c r="T988"/>
  <c r="R988"/>
  <c r="P988"/>
  <c r="BK988"/>
  <c r="J988"/>
  <c r="BE988" s="1"/>
  <c r="BI987"/>
  <c r="BH987"/>
  <c r="BG987"/>
  <c r="BF987"/>
  <c r="T987"/>
  <c r="R987"/>
  <c r="P987"/>
  <c r="BK987"/>
  <c r="J987"/>
  <c r="BE987" s="1"/>
  <c r="BI986"/>
  <c r="BH986"/>
  <c r="BG986"/>
  <c r="BF986"/>
  <c r="T986"/>
  <c r="R986"/>
  <c r="P986"/>
  <c r="BK986"/>
  <c r="J986"/>
  <c r="BE986" s="1"/>
  <c r="BI985"/>
  <c r="BH985"/>
  <c r="BG985"/>
  <c r="BF985"/>
  <c r="T985"/>
  <c r="R985"/>
  <c r="P985"/>
  <c r="BK985"/>
  <c r="J985"/>
  <c r="BE985" s="1"/>
  <c r="BI984"/>
  <c r="BH984"/>
  <c r="BG984"/>
  <c r="BF984"/>
  <c r="T984"/>
  <c r="R984"/>
  <c r="P984"/>
  <c r="BK984"/>
  <c r="J984"/>
  <c r="BE984" s="1"/>
  <c r="BI983"/>
  <c r="BH983"/>
  <c r="BG983"/>
  <c r="BF983"/>
  <c r="T983"/>
  <c r="R983"/>
  <c r="P983"/>
  <c r="BK983"/>
  <c r="J983"/>
  <c r="BE983" s="1"/>
  <c r="BI982"/>
  <c r="BH982"/>
  <c r="BG982"/>
  <c r="BF982"/>
  <c r="T982"/>
  <c r="R982"/>
  <c r="P982"/>
  <c r="BK982"/>
  <c r="J982"/>
  <c r="BE982" s="1"/>
  <c r="BI981"/>
  <c r="BH981"/>
  <c r="BG981"/>
  <c r="BF981"/>
  <c r="BE981"/>
  <c r="T981"/>
  <c r="R981"/>
  <c r="P981"/>
  <c r="BK981"/>
  <c r="J981"/>
  <c r="BI980"/>
  <c r="BH980"/>
  <c r="BG980"/>
  <c r="BF980"/>
  <c r="BE980"/>
  <c r="T980"/>
  <c r="R980"/>
  <c r="P980"/>
  <c r="BK980"/>
  <c r="J980"/>
  <c r="BI979"/>
  <c r="BH979"/>
  <c r="BG979"/>
  <c r="BF979"/>
  <c r="BE979"/>
  <c r="T979"/>
  <c r="R979"/>
  <c r="P979"/>
  <c r="BK979"/>
  <c r="J979"/>
  <c r="BI978"/>
  <c r="BH978"/>
  <c r="BG978"/>
  <c r="BF978"/>
  <c r="BE978"/>
  <c r="T978"/>
  <c r="R978"/>
  <c r="P978"/>
  <c r="BK978"/>
  <c r="J978"/>
  <c r="BI977"/>
  <c r="BH977"/>
  <c r="BG977"/>
  <c r="BF977"/>
  <c r="BE977"/>
  <c r="T977"/>
  <c r="R977"/>
  <c r="P977"/>
  <c r="BK977"/>
  <c r="J977"/>
  <c r="BI976"/>
  <c r="BH976"/>
  <c r="BG976"/>
  <c r="BF976"/>
  <c r="BE976"/>
  <c r="T976"/>
  <c r="R976"/>
  <c r="P976"/>
  <c r="BK976"/>
  <c r="J976"/>
  <c r="BI975"/>
  <c r="BH975"/>
  <c r="BG975"/>
  <c r="BF975"/>
  <c r="BE975"/>
  <c r="T975"/>
  <c r="R975"/>
  <c r="P975"/>
  <c r="BK975"/>
  <c r="J975"/>
  <c r="BI974"/>
  <c r="BH974"/>
  <c r="BG974"/>
  <c r="BF974"/>
  <c r="BE974"/>
  <c r="T974"/>
  <c r="R974"/>
  <c r="P974"/>
  <c r="BK974"/>
  <c r="J974"/>
  <c r="BI973"/>
  <c r="BH973"/>
  <c r="BG973"/>
  <c r="BF973"/>
  <c r="BE973"/>
  <c r="T973"/>
  <c r="R973"/>
  <c r="P973"/>
  <c r="BK973"/>
  <c r="J973"/>
  <c r="BI972"/>
  <c r="BH972"/>
  <c r="BG972"/>
  <c r="BF972"/>
  <c r="BE972"/>
  <c r="T972"/>
  <c r="R972"/>
  <c r="P972"/>
  <c r="BK972"/>
  <c r="J972"/>
  <c r="BI971"/>
  <c r="BH971"/>
  <c r="BG971"/>
  <c r="BF971"/>
  <c r="BE971"/>
  <c r="T971"/>
  <c r="R971"/>
  <c r="P971"/>
  <c r="BK971"/>
  <c r="J971"/>
  <c r="BI970"/>
  <c r="BH970"/>
  <c r="BG970"/>
  <c r="BF970"/>
  <c r="BE970"/>
  <c r="T970"/>
  <c r="R970"/>
  <c r="P970"/>
  <c r="BK970"/>
  <c r="J970"/>
  <c r="BI969"/>
  <c r="BH969"/>
  <c r="BG969"/>
  <c r="BF969"/>
  <c r="BE969"/>
  <c r="T969"/>
  <c r="R969"/>
  <c r="P969"/>
  <c r="BK969"/>
  <c r="J969"/>
  <c r="BI968"/>
  <c r="BH968"/>
  <c r="BG968"/>
  <c r="BF968"/>
  <c r="BE968"/>
  <c r="T968"/>
  <c r="R968"/>
  <c r="P968"/>
  <c r="BK968"/>
  <c r="J968"/>
  <c r="BI967"/>
  <c r="BH967"/>
  <c r="BG967"/>
  <c r="BF967"/>
  <c r="BE967"/>
  <c r="T967"/>
  <c r="R967"/>
  <c r="P967"/>
  <c r="BK967"/>
  <c r="J967"/>
  <c r="BI966"/>
  <c r="BH966"/>
  <c r="BG966"/>
  <c r="BF966"/>
  <c r="BE966"/>
  <c r="T966"/>
  <c r="R966"/>
  <c r="P966"/>
  <c r="BK966"/>
  <c r="J966"/>
  <c r="BI965"/>
  <c r="BH965"/>
  <c r="BG965"/>
  <c r="BF965"/>
  <c r="BE965"/>
  <c r="T965"/>
  <c r="R965"/>
  <c r="P965"/>
  <c r="BK965"/>
  <c r="J965"/>
  <c r="BI964"/>
  <c r="BH964"/>
  <c r="BG964"/>
  <c r="BF964"/>
  <c r="BE964"/>
  <c r="T964"/>
  <c r="R964"/>
  <c r="P964"/>
  <c r="BK964"/>
  <c r="J964"/>
  <c r="BI963"/>
  <c r="BH963"/>
  <c r="BG963"/>
  <c r="BF963"/>
  <c r="BE963"/>
  <c r="T963"/>
  <c r="T962" s="1"/>
  <c r="R963"/>
  <c r="R962" s="1"/>
  <c r="P963"/>
  <c r="P962" s="1"/>
  <c r="BK963"/>
  <c r="BK962" s="1"/>
  <c r="J962" s="1"/>
  <c r="J94" s="1"/>
  <c r="J963"/>
  <c r="BI961"/>
  <c r="BH961"/>
  <c r="BG961"/>
  <c r="BF961"/>
  <c r="T961"/>
  <c r="R961"/>
  <c r="P961"/>
  <c r="BK961"/>
  <c r="J961"/>
  <c r="BE961" s="1"/>
  <c r="BI960"/>
  <c r="BH960"/>
  <c r="BG960"/>
  <c r="BF960"/>
  <c r="T960"/>
  <c r="R960"/>
  <c r="P960"/>
  <c r="BK960"/>
  <c r="J960"/>
  <c r="BE960" s="1"/>
  <c r="BI959"/>
  <c r="BH959"/>
  <c r="BG959"/>
  <c r="BF959"/>
  <c r="T959"/>
  <c r="R959"/>
  <c r="P959"/>
  <c r="BK959"/>
  <c r="J959"/>
  <c r="BE959" s="1"/>
  <c r="BI958"/>
  <c r="BH958"/>
  <c r="BG958"/>
  <c r="BF958"/>
  <c r="T958"/>
  <c r="R958"/>
  <c r="P958"/>
  <c r="BK958"/>
  <c r="J958"/>
  <c r="BE958" s="1"/>
  <c r="BI957"/>
  <c r="BH957"/>
  <c r="BG957"/>
  <c r="BF957"/>
  <c r="T957"/>
  <c r="R957"/>
  <c r="P957"/>
  <c r="BK957"/>
  <c r="J957"/>
  <c r="BE957" s="1"/>
  <c r="BI956"/>
  <c r="BH956"/>
  <c r="BG956"/>
  <c r="BF956"/>
  <c r="T956"/>
  <c r="R956"/>
  <c r="P956"/>
  <c r="BK956"/>
  <c r="J956"/>
  <c r="BE956" s="1"/>
  <c r="BI955"/>
  <c r="BH955"/>
  <c r="BG955"/>
  <c r="BF955"/>
  <c r="T955"/>
  <c r="R955"/>
  <c r="P955"/>
  <c r="BK955"/>
  <c r="J955"/>
  <c r="BE955" s="1"/>
  <c r="BI954"/>
  <c r="BH954"/>
  <c r="BG954"/>
  <c r="BF954"/>
  <c r="T954"/>
  <c r="R954"/>
  <c r="P954"/>
  <c r="BK954"/>
  <c r="J954"/>
  <c r="BE954" s="1"/>
  <c r="BI953"/>
  <c r="BH953"/>
  <c r="BG953"/>
  <c r="BF953"/>
  <c r="T953"/>
  <c r="R953"/>
  <c r="P953"/>
  <c r="BK953"/>
  <c r="J953"/>
  <c r="BE953" s="1"/>
  <c r="BI952"/>
  <c r="BH952"/>
  <c r="BG952"/>
  <c r="BF952"/>
  <c r="T952"/>
  <c r="R952"/>
  <c r="P952"/>
  <c r="BK952"/>
  <c r="J952"/>
  <c r="BE952" s="1"/>
  <c r="BI951"/>
  <c r="BH951"/>
  <c r="BG951"/>
  <c r="BF951"/>
  <c r="T951"/>
  <c r="R951"/>
  <c r="P951"/>
  <c r="BK951"/>
  <c r="J951"/>
  <c r="BE951" s="1"/>
  <c r="BI950"/>
  <c r="BH950"/>
  <c r="BG950"/>
  <c r="BF950"/>
  <c r="T950"/>
  <c r="R950"/>
  <c r="P950"/>
  <c r="BK950"/>
  <c r="J950"/>
  <c r="BE950" s="1"/>
  <c r="BI949"/>
  <c r="BH949"/>
  <c r="BG949"/>
  <c r="BF949"/>
  <c r="T949"/>
  <c r="R949"/>
  <c r="P949"/>
  <c r="BK949"/>
  <c r="J949"/>
  <c r="BE949" s="1"/>
  <c r="BI948"/>
  <c r="BH948"/>
  <c r="BG948"/>
  <c r="BF948"/>
  <c r="T948"/>
  <c r="R948"/>
  <c r="P948"/>
  <c r="BK948"/>
  <c r="J948"/>
  <c r="BE948" s="1"/>
  <c r="BI947"/>
  <c r="BH947"/>
  <c r="BG947"/>
  <c r="BF947"/>
  <c r="T947"/>
  <c r="R947"/>
  <c r="P947"/>
  <c r="BK947"/>
  <c r="J947"/>
  <c r="BE947" s="1"/>
  <c r="BI946"/>
  <c r="BH946"/>
  <c r="BG946"/>
  <c r="BF946"/>
  <c r="T946"/>
  <c r="R946"/>
  <c r="P946"/>
  <c r="BK946"/>
  <c r="J946"/>
  <c r="BE946" s="1"/>
  <c r="BI945"/>
  <c r="BH945"/>
  <c r="BG945"/>
  <c r="BF945"/>
  <c r="T945"/>
  <c r="R945"/>
  <c r="P945"/>
  <c r="BK945"/>
  <c r="J945"/>
  <c r="BE945" s="1"/>
  <c r="BI944"/>
  <c r="BH944"/>
  <c r="BG944"/>
  <c r="BF944"/>
  <c r="BE944"/>
  <c r="T944"/>
  <c r="R944"/>
  <c r="P944"/>
  <c r="BK944"/>
  <c r="J944"/>
  <c r="BI943"/>
  <c r="BH943"/>
  <c r="BG943"/>
  <c r="BF943"/>
  <c r="BE943"/>
  <c r="T943"/>
  <c r="R943"/>
  <c r="P943"/>
  <c r="BK943"/>
  <c r="J943"/>
  <c r="BI942"/>
  <c r="BH942"/>
  <c r="BG942"/>
  <c r="BF942"/>
  <c r="BE942"/>
  <c r="T942"/>
  <c r="R942"/>
  <c r="P942"/>
  <c r="BK942"/>
  <c r="J942"/>
  <c r="BI941"/>
  <c r="BH941"/>
  <c r="BG941"/>
  <c r="BF941"/>
  <c r="BE941"/>
  <c r="T941"/>
  <c r="R941"/>
  <c r="P941"/>
  <c r="BK941"/>
  <c r="J941"/>
  <c r="BI940"/>
  <c r="BH940"/>
  <c r="BG940"/>
  <c r="BF940"/>
  <c r="BE940"/>
  <c r="T940"/>
  <c r="R940"/>
  <c r="P940"/>
  <c r="BK940"/>
  <c r="J940"/>
  <c r="BI939"/>
  <c r="BH939"/>
  <c r="BG939"/>
  <c r="BF939"/>
  <c r="BE939"/>
  <c r="T939"/>
  <c r="R939"/>
  <c r="P939"/>
  <c r="BK939"/>
  <c r="J939"/>
  <c r="BI938"/>
  <c r="BH938"/>
  <c r="BG938"/>
  <c r="BF938"/>
  <c r="BE938"/>
  <c r="T938"/>
  <c r="R938"/>
  <c r="P938"/>
  <c r="BK938"/>
  <c r="J938"/>
  <c r="BI937"/>
  <c r="BH937"/>
  <c r="BG937"/>
  <c r="BF937"/>
  <c r="BE937"/>
  <c r="T937"/>
  <c r="R937"/>
  <c r="P937"/>
  <c r="BK937"/>
  <c r="J937"/>
  <c r="BI936"/>
  <c r="BH936"/>
  <c r="BG936"/>
  <c r="BF936"/>
  <c r="BE936"/>
  <c r="T936"/>
  <c r="R936"/>
  <c r="P936"/>
  <c r="BK936"/>
  <c r="J936"/>
  <c r="BI935"/>
  <c r="BH935"/>
  <c r="BG935"/>
  <c r="BF935"/>
  <c r="BE935"/>
  <c r="T935"/>
  <c r="R935"/>
  <c r="P935"/>
  <c r="BK935"/>
  <c r="J935"/>
  <c r="BI934"/>
  <c r="BH934"/>
  <c r="BG934"/>
  <c r="BF934"/>
  <c r="BE934"/>
  <c r="T934"/>
  <c r="R934"/>
  <c r="P934"/>
  <c r="BK934"/>
  <c r="J934"/>
  <c r="BI933"/>
  <c r="BH933"/>
  <c r="BG933"/>
  <c r="BF933"/>
  <c r="BE933"/>
  <c r="T933"/>
  <c r="R933"/>
  <c r="P933"/>
  <c r="BK933"/>
  <c r="J933"/>
  <c r="BI932"/>
  <c r="BH932"/>
  <c r="BG932"/>
  <c r="BF932"/>
  <c r="BE932"/>
  <c r="T932"/>
  <c r="R932"/>
  <c r="P932"/>
  <c r="BK932"/>
  <c r="J932"/>
  <c r="BI931"/>
  <c r="BH931"/>
  <c r="BG931"/>
  <c r="BF931"/>
  <c r="BE931"/>
  <c r="T931"/>
  <c r="R931"/>
  <c r="P931"/>
  <c r="BK931"/>
  <c r="J931"/>
  <c r="BI930"/>
  <c r="BH930"/>
  <c r="BG930"/>
  <c r="BF930"/>
  <c r="BE930"/>
  <c r="T930"/>
  <c r="R930"/>
  <c r="P930"/>
  <c r="BK930"/>
  <c r="J930"/>
  <c r="BI929"/>
  <c r="BH929"/>
  <c r="BG929"/>
  <c r="BF929"/>
  <c r="BE929"/>
  <c r="T929"/>
  <c r="R929"/>
  <c r="P929"/>
  <c r="BK929"/>
  <c r="J929"/>
  <c r="BI928"/>
  <c r="BH928"/>
  <c r="BG928"/>
  <c r="BF928"/>
  <c r="BE928"/>
  <c r="T928"/>
  <c r="R928"/>
  <c r="P928"/>
  <c r="BK928"/>
  <c r="J928"/>
  <c r="BI927"/>
  <c r="BH927"/>
  <c r="BG927"/>
  <c r="BF927"/>
  <c r="BE927"/>
  <c r="T927"/>
  <c r="R927"/>
  <c r="P927"/>
  <c r="BK927"/>
  <c r="J927"/>
  <c r="BI926"/>
  <c r="BH926"/>
  <c r="BG926"/>
  <c r="BF926"/>
  <c r="BE926"/>
  <c r="T926"/>
  <c r="R926"/>
  <c r="P926"/>
  <c r="BK926"/>
  <c r="J926"/>
  <c r="BI925"/>
  <c r="BH925"/>
  <c r="BG925"/>
  <c r="BF925"/>
  <c r="BE925"/>
  <c r="T925"/>
  <c r="R925"/>
  <c r="P925"/>
  <c r="BK925"/>
  <c r="J925"/>
  <c r="BI924"/>
  <c r="BH924"/>
  <c r="BG924"/>
  <c r="BF924"/>
  <c r="BE924"/>
  <c r="T924"/>
  <c r="R924"/>
  <c r="P924"/>
  <c r="BK924"/>
  <c r="J924"/>
  <c r="BI923"/>
  <c r="BH923"/>
  <c r="BG923"/>
  <c r="BF923"/>
  <c r="BE923"/>
  <c r="T923"/>
  <c r="R923"/>
  <c r="P923"/>
  <c r="BK923"/>
  <c r="J923"/>
  <c r="BI922"/>
  <c r="BH922"/>
  <c r="BG922"/>
  <c r="BF922"/>
  <c r="BE922"/>
  <c r="T922"/>
  <c r="T921" s="1"/>
  <c r="R922"/>
  <c r="R921" s="1"/>
  <c r="P922"/>
  <c r="P921" s="1"/>
  <c r="BK922"/>
  <c r="BK921" s="1"/>
  <c r="J921" s="1"/>
  <c r="J93" s="1"/>
  <c r="J922"/>
  <c r="BI920"/>
  <c r="BH920"/>
  <c r="BG920"/>
  <c r="BF920"/>
  <c r="T920"/>
  <c r="R920"/>
  <c r="P920"/>
  <c r="BK920"/>
  <c r="J920"/>
  <c r="BE920" s="1"/>
  <c r="BI919"/>
  <c r="BH919"/>
  <c r="BG919"/>
  <c r="BF919"/>
  <c r="T919"/>
  <c r="R919"/>
  <c r="P919"/>
  <c r="BK919"/>
  <c r="J919"/>
  <c r="BE919" s="1"/>
  <c r="BI918"/>
  <c r="BH918"/>
  <c r="BG918"/>
  <c r="BF918"/>
  <c r="T918"/>
  <c r="R918"/>
  <c r="P918"/>
  <c r="BK918"/>
  <c r="J918"/>
  <c r="BE918" s="1"/>
  <c r="BI917"/>
  <c r="BH917"/>
  <c r="BG917"/>
  <c r="BF917"/>
  <c r="T917"/>
  <c r="R917"/>
  <c r="P917"/>
  <c r="BK917"/>
  <c r="J917"/>
  <c r="BE917" s="1"/>
  <c r="BI916"/>
  <c r="BH916"/>
  <c r="BG916"/>
  <c r="BF916"/>
  <c r="T916"/>
  <c r="R916"/>
  <c r="P916"/>
  <c r="BK916"/>
  <c r="J916"/>
  <c r="BE916" s="1"/>
  <c r="BI915"/>
  <c r="BH915"/>
  <c r="BG915"/>
  <c r="BF915"/>
  <c r="T915"/>
  <c r="R915"/>
  <c r="P915"/>
  <c r="BK915"/>
  <c r="J915"/>
  <c r="BE915" s="1"/>
  <c r="BI914"/>
  <c r="BH914"/>
  <c r="BG914"/>
  <c r="BF914"/>
  <c r="T914"/>
  <c r="R914"/>
  <c r="P914"/>
  <c r="BK914"/>
  <c r="J914"/>
  <c r="BE914" s="1"/>
  <c r="BI913"/>
  <c r="BH913"/>
  <c r="BG913"/>
  <c r="BF913"/>
  <c r="T913"/>
  <c r="R913"/>
  <c r="P913"/>
  <c r="BK913"/>
  <c r="J913"/>
  <c r="BE913" s="1"/>
  <c r="BI912"/>
  <c r="BH912"/>
  <c r="BG912"/>
  <c r="BF912"/>
  <c r="T912"/>
  <c r="R912"/>
  <c r="P912"/>
  <c r="BK912"/>
  <c r="J912"/>
  <c r="BE912" s="1"/>
  <c r="BI910"/>
  <c r="BH910"/>
  <c r="BG910"/>
  <c r="BF910"/>
  <c r="T910"/>
  <c r="R910"/>
  <c r="P910"/>
  <c r="BK910"/>
  <c r="J910"/>
  <c r="BE910" s="1"/>
  <c r="BI909"/>
  <c r="BH909"/>
  <c r="BG909"/>
  <c r="BF909"/>
  <c r="T909"/>
  <c r="R909"/>
  <c r="P909"/>
  <c r="BK909"/>
  <c r="J909"/>
  <c r="BE909" s="1"/>
  <c r="BI908"/>
  <c r="BH908"/>
  <c r="BG908"/>
  <c r="BF908"/>
  <c r="T908"/>
  <c r="R908"/>
  <c r="P908"/>
  <c r="BK908"/>
  <c r="J908"/>
  <c r="BE908" s="1"/>
  <c r="BI907"/>
  <c r="BH907"/>
  <c r="BG907"/>
  <c r="BF907"/>
  <c r="T907"/>
  <c r="R907"/>
  <c r="P907"/>
  <c r="BK907"/>
  <c r="J907"/>
  <c r="BE907" s="1"/>
  <c r="BI906"/>
  <c r="BH906"/>
  <c r="BG906"/>
  <c r="BF906"/>
  <c r="T906"/>
  <c r="R906"/>
  <c r="P906"/>
  <c r="BK906"/>
  <c r="J906"/>
  <c r="BE906" s="1"/>
  <c r="BI905"/>
  <c r="BH905"/>
  <c r="BG905"/>
  <c r="BF905"/>
  <c r="T905"/>
  <c r="R905"/>
  <c r="P905"/>
  <c r="BK905"/>
  <c r="J905"/>
  <c r="BE905" s="1"/>
  <c r="BI904"/>
  <c r="BH904"/>
  <c r="BG904"/>
  <c r="BF904"/>
  <c r="T904"/>
  <c r="R904"/>
  <c r="P904"/>
  <c r="BK904"/>
  <c r="J904"/>
  <c r="BE904" s="1"/>
  <c r="BI903"/>
  <c r="BH903"/>
  <c r="BG903"/>
  <c r="BF903"/>
  <c r="T903"/>
  <c r="R903"/>
  <c r="P903"/>
  <c r="BK903"/>
  <c r="J903"/>
  <c r="BE903" s="1"/>
  <c r="BI902"/>
  <c r="BH902"/>
  <c r="BG902"/>
  <c r="BF902"/>
  <c r="BE902"/>
  <c r="T902"/>
  <c r="R902"/>
  <c r="P902"/>
  <c r="BK902"/>
  <c r="J902"/>
  <c r="BI901"/>
  <c r="BH901"/>
  <c r="BG901"/>
  <c r="BF901"/>
  <c r="BE901"/>
  <c r="T901"/>
  <c r="R901"/>
  <c r="P901"/>
  <c r="BK901"/>
  <c r="J901"/>
  <c r="BI900"/>
  <c r="BH900"/>
  <c r="BG900"/>
  <c r="BF900"/>
  <c r="BE900"/>
  <c r="T900"/>
  <c r="R900"/>
  <c r="P900"/>
  <c r="BK900"/>
  <c r="J900"/>
  <c r="BI899"/>
  <c r="BH899"/>
  <c r="BG899"/>
  <c r="BF899"/>
  <c r="BE899"/>
  <c r="T899"/>
  <c r="R899"/>
  <c r="P899"/>
  <c r="BK899"/>
  <c r="J899"/>
  <c r="BI898"/>
  <c r="BH898"/>
  <c r="BG898"/>
  <c r="BF898"/>
  <c r="BE898"/>
  <c r="T898"/>
  <c r="R898"/>
  <c r="P898"/>
  <c r="BK898"/>
  <c r="J898"/>
  <c r="BI897"/>
  <c r="BH897"/>
  <c r="BG897"/>
  <c r="BF897"/>
  <c r="BE897"/>
  <c r="T897"/>
  <c r="R897"/>
  <c r="P897"/>
  <c r="BK897"/>
  <c r="J897"/>
  <c r="BI896"/>
  <c r="BH896"/>
  <c r="BG896"/>
  <c r="BF896"/>
  <c r="BE896"/>
  <c r="T896"/>
  <c r="R896"/>
  <c r="P896"/>
  <c r="BK896"/>
  <c r="J896"/>
  <c r="BI895"/>
  <c r="BH895"/>
  <c r="BG895"/>
  <c r="BF895"/>
  <c r="BE895"/>
  <c r="T895"/>
  <c r="R895"/>
  <c r="P895"/>
  <c r="BK895"/>
  <c r="J895"/>
  <c r="BI894"/>
  <c r="BH894"/>
  <c r="BG894"/>
  <c r="BF894"/>
  <c r="BE894"/>
  <c r="T894"/>
  <c r="R894"/>
  <c r="P894"/>
  <c r="BK894"/>
  <c r="J894"/>
  <c r="BI893"/>
  <c r="BH893"/>
  <c r="BG893"/>
  <c r="BF893"/>
  <c r="BE893"/>
  <c r="T893"/>
  <c r="R893"/>
  <c r="P893"/>
  <c r="BK893"/>
  <c r="J893"/>
  <c r="BI892"/>
  <c r="BH892"/>
  <c r="BG892"/>
  <c r="BF892"/>
  <c r="BE892"/>
  <c r="T892"/>
  <c r="R892"/>
  <c r="P892"/>
  <c r="BK892"/>
  <c r="J892"/>
  <c r="BI891"/>
  <c r="BH891"/>
  <c r="BG891"/>
  <c r="BF891"/>
  <c r="BE891"/>
  <c r="T891"/>
  <c r="R891"/>
  <c r="P891"/>
  <c r="BK891"/>
  <c r="J891"/>
  <c r="BI890"/>
  <c r="BH890"/>
  <c r="BG890"/>
  <c r="BF890"/>
  <c r="BE890"/>
  <c r="T890"/>
  <c r="R890"/>
  <c r="P890"/>
  <c r="BK890"/>
  <c r="J890"/>
  <c r="BI889"/>
  <c r="BH889"/>
  <c r="BG889"/>
  <c r="BF889"/>
  <c r="BE889"/>
  <c r="T889"/>
  <c r="R889"/>
  <c r="P889"/>
  <c r="BK889"/>
  <c r="J889"/>
  <c r="BI888"/>
  <c r="BH888"/>
  <c r="BG888"/>
  <c r="BF888"/>
  <c r="BE888"/>
  <c r="T888"/>
  <c r="R888"/>
  <c r="P888"/>
  <c r="BK888"/>
  <c r="J888"/>
  <c r="BI887"/>
  <c r="BH887"/>
  <c r="BG887"/>
  <c r="BF887"/>
  <c r="BE887"/>
  <c r="T887"/>
  <c r="R887"/>
  <c r="P887"/>
  <c r="BK887"/>
  <c r="J887"/>
  <c r="BI886"/>
  <c r="BH886"/>
  <c r="BG886"/>
  <c r="BF886"/>
  <c r="BE886"/>
  <c r="T886"/>
  <c r="R886"/>
  <c r="P886"/>
  <c r="BK886"/>
  <c r="J886"/>
  <c r="BI885"/>
  <c r="BH885"/>
  <c r="BG885"/>
  <c r="BF885"/>
  <c r="BE885"/>
  <c r="T885"/>
  <c r="R885"/>
  <c r="P885"/>
  <c r="BK885"/>
  <c r="J885"/>
  <c r="BI884"/>
  <c r="BH884"/>
  <c r="BG884"/>
  <c r="BF884"/>
  <c r="BE884"/>
  <c r="T884"/>
  <c r="R884"/>
  <c r="P884"/>
  <c r="BK884"/>
  <c r="J884"/>
  <c r="BI883"/>
  <c r="BH883"/>
  <c r="BG883"/>
  <c r="BF883"/>
  <c r="BE883"/>
  <c r="T883"/>
  <c r="R883"/>
  <c r="P883"/>
  <c r="BK883"/>
  <c r="J883"/>
  <c r="BI882"/>
  <c r="BH882"/>
  <c r="BG882"/>
  <c r="BF882"/>
  <c r="BE882"/>
  <c r="T882"/>
  <c r="T881" s="1"/>
  <c r="R882"/>
  <c r="R881" s="1"/>
  <c r="P882"/>
  <c r="P881" s="1"/>
  <c r="BK882"/>
  <c r="BK881" s="1"/>
  <c r="J881" s="1"/>
  <c r="J92" s="1"/>
  <c r="J882"/>
  <c r="BI880"/>
  <c r="BH880"/>
  <c r="BG880"/>
  <c r="BF880"/>
  <c r="T880"/>
  <c r="R880"/>
  <c r="P880"/>
  <c r="BK880"/>
  <c r="J880"/>
  <c r="BE880" s="1"/>
  <c r="BI879"/>
  <c r="BH879"/>
  <c r="BG879"/>
  <c r="BF879"/>
  <c r="T879"/>
  <c r="R879"/>
  <c r="P879"/>
  <c r="BK879"/>
  <c r="J879"/>
  <c r="BE879" s="1"/>
  <c r="BI878"/>
  <c r="BH878"/>
  <c r="BG878"/>
  <c r="BF878"/>
  <c r="T878"/>
  <c r="R878"/>
  <c r="P878"/>
  <c r="BK878"/>
  <c r="J878"/>
  <c r="BE878" s="1"/>
  <c r="BI877"/>
  <c r="BH877"/>
  <c r="BG877"/>
  <c r="BF877"/>
  <c r="T877"/>
  <c r="R877"/>
  <c r="P877"/>
  <c r="BK877"/>
  <c r="J877"/>
  <c r="BE877" s="1"/>
  <c r="BI876"/>
  <c r="BH876"/>
  <c r="BG876"/>
  <c r="BF876"/>
  <c r="T876"/>
  <c r="R876"/>
  <c r="P876"/>
  <c r="BK876"/>
  <c r="J876"/>
  <c r="BE876" s="1"/>
  <c r="BI875"/>
  <c r="BH875"/>
  <c r="BG875"/>
  <c r="BF875"/>
  <c r="T875"/>
  <c r="R875"/>
  <c r="P875"/>
  <c r="BK875"/>
  <c r="J875"/>
  <c r="BE875" s="1"/>
  <c r="BI874"/>
  <c r="BH874"/>
  <c r="BG874"/>
  <c r="BF874"/>
  <c r="T874"/>
  <c r="R874"/>
  <c r="P874"/>
  <c r="BK874"/>
  <c r="J874"/>
  <c r="BE874" s="1"/>
  <c r="BI873"/>
  <c r="BH873"/>
  <c r="BG873"/>
  <c r="BF873"/>
  <c r="T873"/>
  <c r="R873"/>
  <c r="P873"/>
  <c r="BK873"/>
  <c r="J873"/>
  <c r="BE873" s="1"/>
  <c r="BI872"/>
  <c r="BH872"/>
  <c r="BG872"/>
  <c r="BF872"/>
  <c r="T872"/>
  <c r="R872"/>
  <c r="P872"/>
  <c r="BK872"/>
  <c r="J872"/>
  <c r="BE872" s="1"/>
  <c r="BI871"/>
  <c r="BH871"/>
  <c r="BG871"/>
  <c r="BF871"/>
  <c r="T871"/>
  <c r="R871"/>
  <c r="P871"/>
  <c r="BK871"/>
  <c r="J871"/>
  <c r="BE871" s="1"/>
  <c r="BI870"/>
  <c r="BH870"/>
  <c r="BG870"/>
  <c r="BF870"/>
  <c r="T870"/>
  <c r="R870"/>
  <c r="P870"/>
  <c r="BK870"/>
  <c r="J870"/>
  <c r="BE870" s="1"/>
  <c r="BI869"/>
  <c r="BH869"/>
  <c r="BG869"/>
  <c r="BF869"/>
  <c r="T869"/>
  <c r="R869"/>
  <c r="P869"/>
  <c r="BK869"/>
  <c r="J869"/>
  <c r="BE869" s="1"/>
  <c r="BI868"/>
  <c r="BH868"/>
  <c r="BG868"/>
  <c r="BF868"/>
  <c r="T868"/>
  <c r="R868"/>
  <c r="P868"/>
  <c r="BK868"/>
  <c r="J868"/>
  <c r="BE868" s="1"/>
  <c r="BI867"/>
  <c r="BH867"/>
  <c r="BG867"/>
  <c r="BF867"/>
  <c r="T867"/>
  <c r="R867"/>
  <c r="P867"/>
  <c r="BK867"/>
  <c r="J867"/>
  <c r="BE867" s="1"/>
  <c r="BI866"/>
  <c r="BH866"/>
  <c r="BG866"/>
  <c r="BF866"/>
  <c r="T866"/>
  <c r="R866"/>
  <c r="P866"/>
  <c r="BK866"/>
  <c r="J866"/>
  <c r="BE866" s="1"/>
  <c r="BI865"/>
  <c r="BH865"/>
  <c r="BG865"/>
  <c r="BF865"/>
  <c r="BE865"/>
  <c r="T865"/>
  <c r="R865"/>
  <c r="P865"/>
  <c r="BK865"/>
  <c r="J865"/>
  <c r="BI864"/>
  <c r="BH864"/>
  <c r="BG864"/>
  <c r="BF864"/>
  <c r="BE864"/>
  <c r="T864"/>
  <c r="R864"/>
  <c r="P864"/>
  <c r="BK864"/>
  <c r="J864"/>
  <c r="BI863"/>
  <c r="BH863"/>
  <c r="BG863"/>
  <c r="BF863"/>
  <c r="BE863"/>
  <c r="T863"/>
  <c r="R863"/>
  <c r="P863"/>
  <c r="BK863"/>
  <c r="J863"/>
  <c r="BI862"/>
  <c r="BH862"/>
  <c r="BG862"/>
  <c r="BF862"/>
  <c r="BE862"/>
  <c r="T862"/>
  <c r="R862"/>
  <c r="P862"/>
  <c r="BK862"/>
  <c r="J862"/>
  <c r="BI861"/>
  <c r="BH861"/>
  <c r="BG861"/>
  <c r="BF861"/>
  <c r="BE861"/>
  <c r="T861"/>
  <c r="R861"/>
  <c r="P861"/>
  <c r="BK861"/>
  <c r="J861"/>
  <c r="BI860"/>
  <c r="BH860"/>
  <c r="BG860"/>
  <c r="BF860"/>
  <c r="BE860"/>
  <c r="T860"/>
  <c r="R860"/>
  <c r="P860"/>
  <c r="BK860"/>
  <c r="J860"/>
  <c r="BI859"/>
  <c r="BH859"/>
  <c r="BG859"/>
  <c r="BF859"/>
  <c r="BE859"/>
  <c r="T859"/>
  <c r="R859"/>
  <c r="P859"/>
  <c r="BK859"/>
  <c r="J859"/>
  <c r="BI858"/>
  <c r="BH858"/>
  <c r="BG858"/>
  <c r="BF858"/>
  <c r="BE858"/>
  <c r="T858"/>
  <c r="R858"/>
  <c r="P858"/>
  <c r="BK858"/>
  <c r="J858"/>
  <c r="BI857"/>
  <c r="BH857"/>
  <c r="BG857"/>
  <c r="BF857"/>
  <c r="BE857"/>
  <c r="T857"/>
  <c r="R857"/>
  <c r="P857"/>
  <c r="BK857"/>
  <c r="J857"/>
  <c r="BI856"/>
  <c r="BH856"/>
  <c r="BG856"/>
  <c r="BF856"/>
  <c r="BE856"/>
  <c r="T856"/>
  <c r="R856"/>
  <c r="P856"/>
  <c r="BK856"/>
  <c r="J856"/>
  <c r="BI855"/>
  <c r="BH855"/>
  <c r="BG855"/>
  <c r="BF855"/>
  <c r="BE855"/>
  <c r="T855"/>
  <c r="R855"/>
  <c r="P855"/>
  <c r="BK855"/>
  <c r="J855"/>
  <c r="BI854"/>
  <c r="BH854"/>
  <c r="BG854"/>
  <c r="BF854"/>
  <c r="BE854"/>
  <c r="T854"/>
  <c r="R854"/>
  <c r="P854"/>
  <c r="BK854"/>
  <c r="J854"/>
  <c r="BI853"/>
  <c r="BH853"/>
  <c r="BG853"/>
  <c r="BF853"/>
  <c r="BE853"/>
  <c r="T853"/>
  <c r="R853"/>
  <c r="P853"/>
  <c r="BK853"/>
  <c r="J853"/>
  <c r="BI852"/>
  <c r="BH852"/>
  <c r="BG852"/>
  <c r="BF852"/>
  <c r="BE852"/>
  <c r="T852"/>
  <c r="R852"/>
  <c r="P852"/>
  <c r="BK852"/>
  <c r="J852"/>
  <c r="BI851"/>
  <c r="BH851"/>
  <c r="BG851"/>
  <c r="BF851"/>
  <c r="BE851"/>
  <c r="T851"/>
  <c r="R851"/>
  <c r="P851"/>
  <c r="BK851"/>
  <c r="J851"/>
  <c r="BI850"/>
  <c r="BH850"/>
  <c r="BG850"/>
  <c r="BF850"/>
  <c r="BE850"/>
  <c r="T850"/>
  <c r="R850"/>
  <c r="P850"/>
  <c r="BK850"/>
  <c r="J850"/>
  <c r="BI849"/>
  <c r="BH849"/>
  <c r="BG849"/>
  <c r="BF849"/>
  <c r="BE849"/>
  <c r="T849"/>
  <c r="R849"/>
  <c r="P849"/>
  <c r="BK849"/>
  <c r="J849"/>
  <c r="BI848"/>
  <c r="BH848"/>
  <c r="BG848"/>
  <c r="BF848"/>
  <c r="BE848"/>
  <c r="T848"/>
  <c r="R848"/>
  <c r="P848"/>
  <c r="BK848"/>
  <c r="J848"/>
  <c r="BI847"/>
  <c r="BH847"/>
  <c r="BG847"/>
  <c r="BF847"/>
  <c r="BE847"/>
  <c r="T847"/>
  <c r="R847"/>
  <c r="P847"/>
  <c r="BK847"/>
  <c r="J847"/>
  <c r="BI846"/>
  <c r="BH846"/>
  <c r="BG846"/>
  <c r="BF846"/>
  <c r="BE846"/>
  <c r="T846"/>
  <c r="R846"/>
  <c r="P846"/>
  <c r="BK846"/>
  <c r="J846"/>
  <c r="BI845"/>
  <c r="BH845"/>
  <c r="BG845"/>
  <c r="BF845"/>
  <c r="BE845"/>
  <c r="T845"/>
  <c r="R845"/>
  <c r="P845"/>
  <c r="BK845"/>
  <c r="J845"/>
  <c r="BI844"/>
  <c r="BH844"/>
  <c r="BG844"/>
  <c r="BF844"/>
  <c r="BE844"/>
  <c r="T844"/>
  <c r="R844"/>
  <c r="P844"/>
  <c r="BK844"/>
  <c r="J844"/>
  <c r="BI843"/>
  <c r="BH843"/>
  <c r="BG843"/>
  <c r="BF843"/>
  <c r="BE843"/>
  <c r="T843"/>
  <c r="R843"/>
  <c r="P843"/>
  <c r="BK843"/>
  <c r="J843"/>
  <c r="BI842"/>
  <c r="BH842"/>
  <c r="BG842"/>
  <c r="BF842"/>
  <c r="BE842"/>
  <c r="T842"/>
  <c r="R842"/>
  <c r="P842"/>
  <c r="BK842"/>
  <c r="J842"/>
  <c r="BI841"/>
  <c r="BH841"/>
  <c r="BG841"/>
  <c r="BF841"/>
  <c r="BE841"/>
  <c r="T841"/>
  <c r="R841"/>
  <c r="P841"/>
  <c r="BK841"/>
  <c r="J841"/>
  <c r="BI840"/>
  <c r="BH840"/>
  <c r="BG840"/>
  <c r="BF840"/>
  <c r="BE840"/>
  <c r="T840"/>
  <c r="R840"/>
  <c r="P840"/>
  <c r="BK840"/>
  <c r="J840"/>
  <c r="BI839"/>
  <c r="BH839"/>
  <c r="BG839"/>
  <c r="BF839"/>
  <c r="BE839"/>
  <c r="T839"/>
  <c r="R839"/>
  <c r="P839"/>
  <c r="BK839"/>
  <c r="J839"/>
  <c r="BI838"/>
  <c r="BH838"/>
  <c r="BG838"/>
  <c r="BF838"/>
  <c r="BE838"/>
  <c r="T838"/>
  <c r="R838"/>
  <c r="P838"/>
  <c r="BK838"/>
  <c r="J838"/>
  <c r="BI837"/>
  <c r="BH837"/>
  <c r="BG837"/>
  <c r="BF837"/>
  <c r="BE837"/>
  <c r="T837"/>
  <c r="R837"/>
  <c r="P837"/>
  <c r="BK837"/>
  <c r="J837"/>
  <c r="BI836"/>
  <c r="BH836"/>
  <c r="BG836"/>
  <c r="BF836"/>
  <c r="BE836"/>
  <c r="T836"/>
  <c r="R836"/>
  <c r="P836"/>
  <c r="BK836"/>
  <c r="J836"/>
  <c r="BI835"/>
  <c r="BH835"/>
  <c r="BG835"/>
  <c r="BF835"/>
  <c r="BE835"/>
  <c r="T835"/>
  <c r="R835"/>
  <c r="P835"/>
  <c r="BK835"/>
  <c r="J835"/>
  <c r="BI834"/>
  <c r="BH834"/>
  <c r="BG834"/>
  <c r="BF834"/>
  <c r="BE834"/>
  <c r="T834"/>
  <c r="R834"/>
  <c r="P834"/>
  <c r="BK834"/>
  <c r="J834"/>
  <c r="BI833"/>
  <c r="BH833"/>
  <c r="BG833"/>
  <c r="BF833"/>
  <c r="BE833"/>
  <c r="T833"/>
  <c r="R833"/>
  <c r="P833"/>
  <c r="BK833"/>
  <c r="J833"/>
  <c r="BI832"/>
  <c r="BH832"/>
  <c r="BG832"/>
  <c r="BF832"/>
  <c r="BE832"/>
  <c r="T832"/>
  <c r="R832"/>
  <c r="P832"/>
  <c r="BK832"/>
  <c r="J832"/>
  <c r="BI831"/>
  <c r="BH831"/>
  <c r="BG831"/>
  <c r="BF831"/>
  <c r="BE831"/>
  <c r="T831"/>
  <c r="R831"/>
  <c r="P831"/>
  <c r="BK831"/>
  <c r="J831"/>
  <c r="BI830"/>
  <c r="BH830"/>
  <c r="BG830"/>
  <c r="BF830"/>
  <c r="BE830"/>
  <c r="T830"/>
  <c r="R830"/>
  <c r="P830"/>
  <c r="BK830"/>
  <c r="J830"/>
  <c r="BI829"/>
  <c r="BH829"/>
  <c r="BG829"/>
  <c r="BF829"/>
  <c r="BE829"/>
  <c r="T829"/>
  <c r="R829"/>
  <c r="P829"/>
  <c r="BK829"/>
  <c r="J829"/>
  <c r="BI828"/>
  <c r="BH828"/>
  <c r="BG828"/>
  <c r="BF828"/>
  <c r="BE828"/>
  <c r="T828"/>
  <c r="R828"/>
  <c r="P828"/>
  <c r="BK828"/>
  <c r="J828"/>
  <c r="BI827"/>
  <c r="BH827"/>
  <c r="BG827"/>
  <c r="BF827"/>
  <c r="BE827"/>
  <c r="T827"/>
  <c r="R827"/>
  <c r="P827"/>
  <c r="BK827"/>
  <c r="J827"/>
  <c r="BI826"/>
  <c r="BH826"/>
  <c r="BG826"/>
  <c r="BF826"/>
  <c r="BE826"/>
  <c r="T826"/>
  <c r="R826"/>
  <c r="P826"/>
  <c r="BK826"/>
  <c r="J826"/>
  <c r="BI825"/>
  <c r="BH825"/>
  <c r="BG825"/>
  <c r="BF825"/>
  <c r="BE825"/>
  <c r="T825"/>
  <c r="R825"/>
  <c r="P825"/>
  <c r="BK825"/>
  <c r="J825"/>
  <c r="BI824"/>
  <c r="BH824"/>
  <c r="BG824"/>
  <c r="BF824"/>
  <c r="BE824"/>
  <c r="T824"/>
  <c r="R824"/>
  <c r="P824"/>
  <c r="BK824"/>
  <c r="J824"/>
  <c r="BI823"/>
  <c r="BH823"/>
  <c r="BG823"/>
  <c r="BF823"/>
  <c r="BE823"/>
  <c r="T823"/>
  <c r="R823"/>
  <c r="P823"/>
  <c r="BK823"/>
  <c r="J823"/>
  <c r="BI822"/>
  <c r="BH822"/>
  <c r="BG822"/>
  <c r="BF822"/>
  <c r="BE822"/>
  <c r="T822"/>
  <c r="R822"/>
  <c r="P822"/>
  <c r="BK822"/>
  <c r="J822"/>
  <c r="BI821"/>
  <c r="BH821"/>
  <c r="BG821"/>
  <c r="BF821"/>
  <c r="BE821"/>
  <c r="T821"/>
  <c r="R821"/>
  <c r="P821"/>
  <c r="BK821"/>
  <c r="J821"/>
  <c r="BI820"/>
  <c r="BH820"/>
  <c r="BG820"/>
  <c r="BF820"/>
  <c r="BE820"/>
  <c r="T820"/>
  <c r="R820"/>
  <c r="P820"/>
  <c r="BK820"/>
  <c r="J820"/>
  <c r="BI819"/>
  <c r="BH819"/>
  <c r="BG819"/>
  <c r="BF819"/>
  <c r="BE819"/>
  <c r="T819"/>
  <c r="R819"/>
  <c r="P819"/>
  <c r="BK819"/>
  <c r="J819"/>
  <c r="BI818"/>
  <c r="BH818"/>
  <c r="BG818"/>
  <c r="BF818"/>
  <c r="BE818"/>
  <c r="T818"/>
  <c r="R818"/>
  <c r="P818"/>
  <c r="BK818"/>
  <c r="J818"/>
  <c r="BI817"/>
  <c r="BH817"/>
  <c r="BG817"/>
  <c r="BF817"/>
  <c r="BE817"/>
  <c r="T817"/>
  <c r="R817"/>
  <c r="P817"/>
  <c r="BK817"/>
  <c r="J817"/>
  <c r="BI816"/>
  <c r="BH816"/>
  <c r="BG816"/>
  <c r="BF816"/>
  <c r="BE816"/>
  <c r="T816"/>
  <c r="R816"/>
  <c r="P816"/>
  <c r="BK816"/>
  <c r="J816"/>
  <c r="BI815"/>
  <c r="BH815"/>
  <c r="BG815"/>
  <c r="BF815"/>
  <c r="BE815"/>
  <c r="T815"/>
  <c r="R815"/>
  <c r="P815"/>
  <c r="BK815"/>
  <c r="J815"/>
  <c r="BI814"/>
  <c r="BH814"/>
  <c r="BG814"/>
  <c r="BF814"/>
  <c r="BE814"/>
  <c r="T814"/>
  <c r="R814"/>
  <c r="P814"/>
  <c r="BK814"/>
  <c r="J814"/>
  <c r="BI813"/>
  <c r="BH813"/>
  <c r="BG813"/>
  <c r="BF813"/>
  <c r="BE813"/>
  <c r="T813"/>
  <c r="R813"/>
  <c r="P813"/>
  <c r="BK813"/>
  <c r="J813"/>
  <c r="BI812"/>
  <c r="BH812"/>
  <c r="BG812"/>
  <c r="BF812"/>
  <c r="BE812"/>
  <c r="T812"/>
  <c r="R812"/>
  <c r="P812"/>
  <c r="BK812"/>
  <c r="J812"/>
  <c r="BI811"/>
  <c r="BH811"/>
  <c r="BG811"/>
  <c r="BF811"/>
  <c r="BE811"/>
  <c r="T811"/>
  <c r="R811"/>
  <c r="P811"/>
  <c r="BK811"/>
  <c r="J811"/>
  <c r="BI810"/>
  <c r="BH810"/>
  <c r="BG810"/>
  <c r="BF810"/>
  <c r="BE810"/>
  <c r="T810"/>
  <c r="R810"/>
  <c r="P810"/>
  <c r="BK810"/>
  <c r="J810"/>
  <c r="BI809"/>
  <c r="BH809"/>
  <c r="BG809"/>
  <c r="BF809"/>
  <c r="BE809"/>
  <c r="T809"/>
  <c r="R809"/>
  <c r="P809"/>
  <c r="BK809"/>
  <c r="J809"/>
  <c r="BI808"/>
  <c r="BH808"/>
  <c r="BG808"/>
  <c r="BF808"/>
  <c r="BE808"/>
  <c r="T808"/>
  <c r="R808"/>
  <c r="P808"/>
  <c r="BK808"/>
  <c r="J808"/>
  <c r="BI807"/>
  <c r="BH807"/>
  <c r="BG807"/>
  <c r="BF807"/>
  <c r="BE807"/>
  <c r="T807"/>
  <c r="R807"/>
  <c r="P807"/>
  <c r="BK807"/>
  <c r="J807"/>
  <c r="BI806"/>
  <c r="BH806"/>
  <c r="BG806"/>
  <c r="BF806"/>
  <c r="BE806"/>
  <c r="T806"/>
  <c r="R806"/>
  <c r="P806"/>
  <c r="BK806"/>
  <c r="J806"/>
  <c r="BI805"/>
  <c r="BH805"/>
  <c r="BG805"/>
  <c r="BF805"/>
  <c r="BE805"/>
  <c r="T805"/>
  <c r="R805"/>
  <c r="P805"/>
  <c r="BK805"/>
  <c r="J805"/>
  <c r="BI804"/>
  <c r="BH804"/>
  <c r="BG804"/>
  <c r="BF804"/>
  <c r="BE804"/>
  <c r="T804"/>
  <c r="T803" s="1"/>
  <c r="R804"/>
  <c r="R803" s="1"/>
  <c r="P804"/>
  <c r="P803" s="1"/>
  <c r="BK804"/>
  <c r="BK803" s="1"/>
  <c r="J803" s="1"/>
  <c r="J91" s="1"/>
  <c r="J804"/>
  <c r="BI802"/>
  <c r="BH802"/>
  <c r="BG802"/>
  <c r="BF802"/>
  <c r="T802"/>
  <c r="R802"/>
  <c r="P802"/>
  <c r="BK802"/>
  <c r="J802"/>
  <c r="BE802" s="1"/>
  <c r="BI801"/>
  <c r="BH801"/>
  <c r="BG801"/>
  <c r="BF801"/>
  <c r="T801"/>
  <c r="R801"/>
  <c r="P801"/>
  <c r="BK801"/>
  <c r="J801"/>
  <c r="BE801" s="1"/>
  <c r="BI800"/>
  <c r="BH800"/>
  <c r="BG800"/>
  <c r="BF800"/>
  <c r="T800"/>
  <c r="R800"/>
  <c r="P800"/>
  <c r="BK800"/>
  <c r="J800"/>
  <c r="BE800" s="1"/>
  <c r="BI799"/>
  <c r="BH799"/>
  <c r="BG799"/>
  <c r="BF799"/>
  <c r="T799"/>
  <c r="R799"/>
  <c r="P799"/>
  <c r="BK799"/>
  <c r="J799"/>
  <c r="BE799" s="1"/>
  <c r="BI798"/>
  <c r="BH798"/>
  <c r="BG798"/>
  <c r="BF798"/>
  <c r="T798"/>
  <c r="R798"/>
  <c r="P798"/>
  <c r="BK798"/>
  <c r="J798"/>
  <c r="BE798" s="1"/>
  <c r="BI797"/>
  <c r="BH797"/>
  <c r="BG797"/>
  <c r="BF797"/>
  <c r="T797"/>
  <c r="R797"/>
  <c r="P797"/>
  <c r="BK797"/>
  <c r="J797"/>
  <c r="BE797" s="1"/>
  <c r="BI795"/>
  <c r="BH795"/>
  <c r="BG795"/>
  <c r="BF795"/>
  <c r="T795"/>
  <c r="R795"/>
  <c r="P795"/>
  <c r="BK795"/>
  <c r="J795"/>
  <c r="BE795" s="1"/>
  <c r="BI794"/>
  <c r="BH794"/>
  <c r="BG794"/>
  <c r="BF794"/>
  <c r="T794"/>
  <c r="R794"/>
  <c r="P794"/>
  <c r="BK794"/>
  <c r="J794"/>
  <c r="BE794" s="1"/>
  <c r="BI792"/>
  <c r="BH792"/>
  <c r="BG792"/>
  <c r="BF792"/>
  <c r="T792"/>
  <c r="R792"/>
  <c r="P792"/>
  <c r="BK792"/>
  <c r="J792"/>
  <c r="BE792" s="1"/>
  <c r="BI790"/>
  <c r="BH790"/>
  <c r="BG790"/>
  <c r="BF790"/>
  <c r="T790"/>
  <c r="R790"/>
  <c r="P790"/>
  <c r="BK790"/>
  <c r="J790"/>
  <c r="BE790" s="1"/>
  <c r="BI788"/>
  <c r="BH788"/>
  <c r="BG788"/>
  <c r="BF788"/>
  <c r="T788"/>
  <c r="R788"/>
  <c r="P788"/>
  <c r="BK788"/>
  <c r="J788"/>
  <c r="BE788" s="1"/>
  <c r="BI787"/>
  <c r="BH787"/>
  <c r="BG787"/>
  <c r="BF787"/>
  <c r="T787"/>
  <c r="R787"/>
  <c r="P787"/>
  <c r="BK787"/>
  <c r="J787"/>
  <c r="BE787" s="1"/>
  <c r="BI785"/>
  <c r="BH785"/>
  <c r="BG785"/>
  <c r="BF785"/>
  <c r="T785"/>
  <c r="T784" s="1"/>
  <c r="R785"/>
  <c r="R784" s="1"/>
  <c r="P785"/>
  <c r="P784" s="1"/>
  <c r="BK785"/>
  <c r="BK784" s="1"/>
  <c r="J784" s="1"/>
  <c r="J90" s="1"/>
  <c r="J785"/>
  <c r="BE785" s="1"/>
  <c r="BI783"/>
  <c r="BH783"/>
  <c r="BG783"/>
  <c r="BF783"/>
  <c r="BE783"/>
  <c r="T783"/>
  <c r="R783"/>
  <c r="P783"/>
  <c r="BK783"/>
  <c r="J783"/>
  <c r="BI782"/>
  <c r="BH782"/>
  <c r="BG782"/>
  <c r="BF782"/>
  <c r="BE782"/>
  <c r="T782"/>
  <c r="R782"/>
  <c r="P782"/>
  <c r="BK782"/>
  <c r="J782"/>
  <c r="BI781"/>
  <c r="BH781"/>
  <c r="BG781"/>
  <c r="BF781"/>
  <c r="BE781"/>
  <c r="T781"/>
  <c r="R781"/>
  <c r="P781"/>
  <c r="BK781"/>
  <c r="J781"/>
  <c r="BI780"/>
  <c r="BH780"/>
  <c r="BG780"/>
  <c r="BF780"/>
  <c r="BE780"/>
  <c r="T780"/>
  <c r="R780"/>
  <c r="P780"/>
  <c r="BK780"/>
  <c r="J780"/>
  <c r="BI779"/>
  <c r="BH779"/>
  <c r="BG779"/>
  <c r="BF779"/>
  <c r="BE779"/>
  <c r="T779"/>
  <c r="R779"/>
  <c r="P779"/>
  <c r="BK779"/>
  <c r="J779"/>
  <c r="BI778"/>
  <c r="BH778"/>
  <c r="BG778"/>
  <c r="BF778"/>
  <c r="BE778"/>
  <c r="T778"/>
  <c r="R778"/>
  <c r="P778"/>
  <c r="BK778"/>
  <c r="J778"/>
  <c r="BI776"/>
  <c r="BH776"/>
  <c r="BG776"/>
  <c r="BF776"/>
  <c r="BE776"/>
  <c r="T776"/>
  <c r="R776"/>
  <c r="P776"/>
  <c r="BK776"/>
  <c r="J776"/>
  <c r="BI775"/>
  <c r="BH775"/>
  <c r="BG775"/>
  <c r="BF775"/>
  <c r="BE775"/>
  <c r="T775"/>
  <c r="R775"/>
  <c r="P775"/>
  <c r="BK775"/>
  <c r="J775"/>
  <c r="BI773"/>
  <c r="BH773"/>
  <c r="BG773"/>
  <c r="BF773"/>
  <c r="BE773"/>
  <c r="T773"/>
  <c r="R773"/>
  <c r="P773"/>
  <c r="BK773"/>
  <c r="J773"/>
  <c r="BI771"/>
  <c r="BH771"/>
  <c r="BG771"/>
  <c r="BF771"/>
  <c r="BE771"/>
  <c r="T771"/>
  <c r="R771"/>
  <c r="P771"/>
  <c r="BK771"/>
  <c r="J771"/>
  <c r="BI769"/>
  <c r="BH769"/>
  <c r="BG769"/>
  <c r="BF769"/>
  <c r="BE769"/>
  <c r="T769"/>
  <c r="R769"/>
  <c r="P769"/>
  <c r="BK769"/>
  <c r="J769"/>
  <c r="BI768"/>
  <c r="BH768"/>
  <c r="BG768"/>
  <c r="BF768"/>
  <c r="BE768"/>
  <c r="T768"/>
  <c r="R768"/>
  <c r="P768"/>
  <c r="BK768"/>
  <c r="J768"/>
  <c r="BI766"/>
  <c r="BH766"/>
  <c r="BG766"/>
  <c r="BF766"/>
  <c r="BE766"/>
  <c r="T766"/>
  <c r="T765" s="1"/>
  <c r="R766"/>
  <c r="R765" s="1"/>
  <c r="P766"/>
  <c r="P765" s="1"/>
  <c r="BK766"/>
  <c r="BK765" s="1"/>
  <c r="J765" s="1"/>
  <c r="J89" s="1"/>
  <c r="J766"/>
  <c r="BI764"/>
  <c r="BH764"/>
  <c r="BG764"/>
  <c r="BF764"/>
  <c r="T764"/>
  <c r="R764"/>
  <c r="P764"/>
  <c r="BK764"/>
  <c r="J764"/>
  <c r="BE764" s="1"/>
  <c r="BI763"/>
  <c r="BH763"/>
  <c r="BG763"/>
  <c r="BF763"/>
  <c r="T763"/>
  <c r="R763"/>
  <c r="P763"/>
  <c r="BK763"/>
  <c r="J763"/>
  <c r="BE763" s="1"/>
  <c r="BI762"/>
  <c r="BH762"/>
  <c r="BG762"/>
  <c r="BF762"/>
  <c r="T762"/>
  <c r="R762"/>
  <c r="P762"/>
  <c r="BK762"/>
  <c r="J762"/>
  <c r="BE762" s="1"/>
  <c r="BI761"/>
  <c r="BH761"/>
  <c r="BG761"/>
  <c r="BF761"/>
  <c r="T761"/>
  <c r="R761"/>
  <c r="P761"/>
  <c r="BK761"/>
  <c r="J761"/>
  <c r="BE761" s="1"/>
  <c r="BI760"/>
  <c r="BH760"/>
  <c r="BG760"/>
  <c r="BF760"/>
  <c r="T760"/>
  <c r="R760"/>
  <c r="P760"/>
  <c r="BK760"/>
  <c r="J760"/>
  <c r="BE760" s="1"/>
  <c r="BI759"/>
  <c r="BH759"/>
  <c r="BG759"/>
  <c r="BF759"/>
  <c r="T759"/>
  <c r="R759"/>
  <c r="P759"/>
  <c r="BK759"/>
  <c r="J759"/>
  <c r="BE759" s="1"/>
  <c r="BI758"/>
  <c r="BH758"/>
  <c r="BG758"/>
  <c r="BF758"/>
  <c r="T758"/>
  <c r="R758"/>
  <c r="P758"/>
  <c r="BK758"/>
  <c r="J758"/>
  <c r="BE758" s="1"/>
  <c r="BI757"/>
  <c r="BH757"/>
  <c r="BG757"/>
  <c r="BF757"/>
  <c r="T757"/>
  <c r="R757"/>
  <c r="P757"/>
  <c r="BK757"/>
  <c r="J757"/>
  <c r="BE757" s="1"/>
  <c r="BI756"/>
  <c r="BH756"/>
  <c r="BG756"/>
  <c r="BF756"/>
  <c r="T756"/>
  <c r="R756"/>
  <c r="P756"/>
  <c r="BK756"/>
  <c r="J756"/>
  <c r="BE756" s="1"/>
  <c r="BI755"/>
  <c r="BH755"/>
  <c r="BG755"/>
  <c r="BF755"/>
  <c r="T755"/>
  <c r="R755"/>
  <c r="P755"/>
  <c r="BK755"/>
  <c r="J755"/>
  <c r="BE755" s="1"/>
  <c r="BI754"/>
  <c r="BH754"/>
  <c r="BG754"/>
  <c r="BF754"/>
  <c r="T754"/>
  <c r="R754"/>
  <c r="P754"/>
  <c r="BK754"/>
  <c r="J754"/>
  <c r="BE754" s="1"/>
  <c r="BI753"/>
  <c r="BH753"/>
  <c r="BG753"/>
  <c r="BF753"/>
  <c r="T753"/>
  <c r="R753"/>
  <c r="P753"/>
  <c r="BK753"/>
  <c r="J753"/>
  <c r="BE753" s="1"/>
  <c r="BI752"/>
  <c r="BH752"/>
  <c r="BG752"/>
  <c r="BF752"/>
  <c r="T752"/>
  <c r="R752"/>
  <c r="P752"/>
  <c r="BK752"/>
  <c r="J752"/>
  <c r="BE752" s="1"/>
  <c r="BI751"/>
  <c r="BH751"/>
  <c r="BG751"/>
  <c r="BF751"/>
  <c r="T751"/>
  <c r="R751"/>
  <c r="P751"/>
  <c r="BK751"/>
  <c r="J751"/>
  <c r="BE751" s="1"/>
  <c r="BI750"/>
  <c r="BH750"/>
  <c r="BG750"/>
  <c r="BF750"/>
  <c r="T750"/>
  <c r="T749" s="1"/>
  <c r="R750"/>
  <c r="R749" s="1"/>
  <c r="P750"/>
  <c r="P749" s="1"/>
  <c r="BK750"/>
  <c r="BK749" s="1"/>
  <c r="J749" s="1"/>
  <c r="J88" s="1"/>
  <c r="J750"/>
  <c r="BE750" s="1"/>
  <c r="BI748"/>
  <c r="BH748"/>
  <c r="BG748"/>
  <c r="BF748"/>
  <c r="BE748"/>
  <c r="T748"/>
  <c r="R748"/>
  <c r="P748"/>
  <c r="BK748"/>
  <c r="J748"/>
  <c r="BI747"/>
  <c r="BH747"/>
  <c r="BG747"/>
  <c r="BF747"/>
  <c r="BE747"/>
  <c r="T747"/>
  <c r="R747"/>
  <c r="P747"/>
  <c r="BK747"/>
  <c r="J747"/>
  <c r="BI746"/>
  <c r="BH746"/>
  <c r="BG746"/>
  <c r="BF746"/>
  <c r="BE746"/>
  <c r="T746"/>
  <c r="R746"/>
  <c r="P746"/>
  <c r="BK746"/>
  <c r="J746"/>
  <c r="BI745"/>
  <c r="BH745"/>
  <c r="BG745"/>
  <c r="BF745"/>
  <c r="BE745"/>
  <c r="T745"/>
  <c r="R745"/>
  <c r="P745"/>
  <c r="BK745"/>
  <c r="J745"/>
  <c r="BI744"/>
  <c r="BH744"/>
  <c r="BG744"/>
  <c r="BF744"/>
  <c r="BE744"/>
  <c r="T744"/>
  <c r="R744"/>
  <c r="P744"/>
  <c r="BK744"/>
  <c r="J744"/>
  <c r="BI743"/>
  <c r="BH743"/>
  <c r="BG743"/>
  <c r="BF743"/>
  <c r="BE743"/>
  <c r="T743"/>
  <c r="R743"/>
  <c r="P743"/>
  <c r="BK743"/>
  <c r="J743"/>
  <c r="BI742"/>
  <c r="BH742"/>
  <c r="BG742"/>
  <c r="BF742"/>
  <c r="BE742"/>
  <c r="T742"/>
  <c r="R742"/>
  <c r="P742"/>
  <c r="BK742"/>
  <c r="J742"/>
  <c r="BI741"/>
  <c r="BH741"/>
  <c r="BG741"/>
  <c r="BF741"/>
  <c r="BE741"/>
  <c r="T741"/>
  <c r="R741"/>
  <c r="P741"/>
  <c r="BK741"/>
  <c r="J741"/>
  <c r="BI740"/>
  <c r="BH740"/>
  <c r="BG740"/>
  <c r="BF740"/>
  <c r="BE740"/>
  <c r="T740"/>
  <c r="R740"/>
  <c r="P740"/>
  <c r="BK740"/>
  <c r="J740"/>
  <c r="BI739"/>
  <c r="BH739"/>
  <c r="BG739"/>
  <c r="BF739"/>
  <c r="BE739"/>
  <c r="T739"/>
  <c r="R739"/>
  <c r="P739"/>
  <c r="BK739"/>
  <c r="J739"/>
  <c r="BI738"/>
  <c r="BH738"/>
  <c r="BG738"/>
  <c r="BF738"/>
  <c r="BE738"/>
  <c r="T738"/>
  <c r="R738"/>
  <c r="P738"/>
  <c r="BK738"/>
  <c r="J738"/>
  <c r="BI737"/>
  <c r="BH737"/>
  <c r="BG737"/>
  <c r="BF737"/>
  <c r="BE737"/>
  <c r="T737"/>
  <c r="R737"/>
  <c r="P737"/>
  <c r="BK737"/>
  <c r="J737"/>
  <c r="BI736"/>
  <c r="BH736"/>
  <c r="BG736"/>
  <c r="BF736"/>
  <c r="BE736"/>
  <c r="T736"/>
  <c r="R736"/>
  <c r="P736"/>
  <c r="BK736"/>
  <c r="J736"/>
  <c r="BI735"/>
  <c r="BH735"/>
  <c r="BG735"/>
  <c r="BF735"/>
  <c r="BE735"/>
  <c r="T735"/>
  <c r="R735"/>
  <c r="P735"/>
  <c r="BK735"/>
  <c r="J735"/>
  <c r="BI734"/>
  <c r="BH734"/>
  <c r="BG734"/>
  <c r="BF734"/>
  <c r="BE734"/>
  <c r="T734"/>
  <c r="T733" s="1"/>
  <c r="R734"/>
  <c r="R733" s="1"/>
  <c r="P734"/>
  <c r="P733" s="1"/>
  <c r="BK734"/>
  <c r="BK733" s="1"/>
  <c r="J733" s="1"/>
  <c r="J87" s="1"/>
  <c r="J734"/>
  <c r="BI732"/>
  <c r="BH732"/>
  <c r="BG732"/>
  <c r="BF732"/>
  <c r="T732"/>
  <c r="R732"/>
  <c r="P732"/>
  <c r="BK732"/>
  <c r="J732"/>
  <c r="BE732" s="1"/>
  <c r="BI731"/>
  <c r="BH731"/>
  <c r="BG731"/>
  <c r="BF731"/>
  <c r="T731"/>
  <c r="R731"/>
  <c r="P731"/>
  <c r="BK731"/>
  <c r="J731"/>
  <c r="BE731" s="1"/>
  <c r="BI730"/>
  <c r="BH730"/>
  <c r="BG730"/>
  <c r="BF730"/>
  <c r="T730"/>
  <c r="R730"/>
  <c r="P730"/>
  <c r="BK730"/>
  <c r="J730"/>
  <c r="BE730" s="1"/>
  <c r="BI729"/>
  <c r="BH729"/>
  <c r="BG729"/>
  <c r="BF729"/>
  <c r="T729"/>
  <c r="R729"/>
  <c r="P729"/>
  <c r="BK729"/>
  <c r="J729"/>
  <c r="BE729" s="1"/>
  <c r="BI728"/>
  <c r="BH728"/>
  <c r="BG728"/>
  <c r="BF728"/>
  <c r="T728"/>
  <c r="R728"/>
  <c r="P728"/>
  <c r="BK728"/>
  <c r="J728"/>
  <c r="BE728" s="1"/>
  <c r="BI727"/>
  <c r="BH727"/>
  <c r="BG727"/>
  <c r="BF727"/>
  <c r="T727"/>
  <c r="R727"/>
  <c r="P727"/>
  <c r="BK727"/>
  <c r="J727"/>
  <c r="BE727" s="1"/>
  <c r="BI726"/>
  <c r="BH726"/>
  <c r="BG726"/>
  <c r="BF726"/>
  <c r="T726"/>
  <c r="R726"/>
  <c r="P726"/>
  <c r="BK726"/>
  <c r="J726"/>
  <c r="BE726" s="1"/>
  <c r="BI725"/>
  <c r="BH725"/>
  <c r="BG725"/>
  <c r="BF725"/>
  <c r="T725"/>
  <c r="R725"/>
  <c r="P725"/>
  <c r="BK725"/>
  <c r="J725"/>
  <c r="BE725" s="1"/>
  <c r="BI724"/>
  <c r="BH724"/>
  <c r="BG724"/>
  <c r="BF724"/>
  <c r="T724"/>
  <c r="T723" s="1"/>
  <c r="R724"/>
  <c r="R723" s="1"/>
  <c r="P724"/>
  <c r="P723" s="1"/>
  <c r="BK724"/>
  <c r="BK723" s="1"/>
  <c r="J723" s="1"/>
  <c r="J86" s="1"/>
  <c r="J724"/>
  <c r="BE724" s="1"/>
  <c r="BI722"/>
  <c r="BH722"/>
  <c r="BG722"/>
  <c r="BF722"/>
  <c r="BE722"/>
  <c r="T722"/>
  <c r="R722"/>
  <c r="P722"/>
  <c r="BK722"/>
  <c r="J722"/>
  <c r="BI721"/>
  <c r="BH721"/>
  <c r="BG721"/>
  <c r="BF721"/>
  <c r="BE721"/>
  <c r="T721"/>
  <c r="R721"/>
  <c r="P721"/>
  <c r="BK721"/>
  <c r="J721"/>
  <c r="BI720"/>
  <c r="BH720"/>
  <c r="BG720"/>
  <c r="BF720"/>
  <c r="BE720"/>
  <c r="T720"/>
  <c r="R720"/>
  <c r="P720"/>
  <c r="BK720"/>
  <c r="J720"/>
  <c r="BI719"/>
  <c r="BH719"/>
  <c r="BG719"/>
  <c r="BF719"/>
  <c r="BE719"/>
  <c r="T719"/>
  <c r="R719"/>
  <c r="P719"/>
  <c r="BK719"/>
  <c r="J719"/>
  <c r="BI718"/>
  <c r="BH718"/>
  <c r="BG718"/>
  <c r="BF718"/>
  <c r="BE718"/>
  <c r="T718"/>
  <c r="R718"/>
  <c r="P718"/>
  <c r="BK718"/>
  <c r="J718"/>
  <c r="BI717"/>
  <c r="BH717"/>
  <c r="BG717"/>
  <c r="BF717"/>
  <c r="BE717"/>
  <c r="T717"/>
  <c r="R717"/>
  <c r="P717"/>
  <c r="BK717"/>
  <c r="J717"/>
  <c r="BI716"/>
  <c r="BH716"/>
  <c r="BG716"/>
  <c r="BF716"/>
  <c r="BE716"/>
  <c r="T716"/>
  <c r="R716"/>
  <c r="P716"/>
  <c r="BK716"/>
  <c r="J716"/>
  <c r="BI715"/>
  <c r="BH715"/>
  <c r="BG715"/>
  <c r="BF715"/>
  <c r="BE715"/>
  <c r="T715"/>
  <c r="R715"/>
  <c r="P715"/>
  <c r="BK715"/>
  <c r="J715"/>
  <c r="BI714"/>
  <c r="BH714"/>
  <c r="BG714"/>
  <c r="BF714"/>
  <c r="BE714"/>
  <c r="T714"/>
  <c r="T713" s="1"/>
  <c r="R714"/>
  <c r="R713" s="1"/>
  <c r="P714"/>
  <c r="P713" s="1"/>
  <c r="BK714"/>
  <c r="BK713" s="1"/>
  <c r="J713" s="1"/>
  <c r="J85" s="1"/>
  <c r="J714"/>
  <c r="BI712"/>
  <c r="BH712"/>
  <c r="BG712"/>
  <c r="BF712"/>
  <c r="T712"/>
  <c r="R712"/>
  <c r="P712"/>
  <c r="BK712"/>
  <c r="J712"/>
  <c r="BE712" s="1"/>
  <c r="BI711"/>
  <c r="BH711"/>
  <c r="BG711"/>
  <c r="BF711"/>
  <c r="T711"/>
  <c r="R711"/>
  <c r="P711"/>
  <c r="BK711"/>
  <c r="J711"/>
  <c r="BE711" s="1"/>
  <c r="BI710"/>
  <c r="BH710"/>
  <c r="BG710"/>
  <c r="BF710"/>
  <c r="T710"/>
  <c r="R710"/>
  <c r="P710"/>
  <c r="BK710"/>
  <c r="J710"/>
  <c r="BE710" s="1"/>
  <c r="BI709"/>
  <c r="BH709"/>
  <c r="BG709"/>
  <c r="BF709"/>
  <c r="T709"/>
  <c r="R709"/>
  <c r="P709"/>
  <c r="BK709"/>
  <c r="J709"/>
  <c r="BE709" s="1"/>
  <c r="BI708"/>
  <c r="BH708"/>
  <c r="BG708"/>
  <c r="BF708"/>
  <c r="T708"/>
  <c r="R708"/>
  <c r="P708"/>
  <c r="BK708"/>
  <c r="J708"/>
  <c r="BE708" s="1"/>
  <c r="BI707"/>
  <c r="BH707"/>
  <c r="BG707"/>
  <c r="BF707"/>
  <c r="T707"/>
  <c r="R707"/>
  <c r="P707"/>
  <c r="BK707"/>
  <c r="J707"/>
  <c r="BE707" s="1"/>
  <c r="BI706"/>
  <c r="BH706"/>
  <c r="BG706"/>
  <c r="BF706"/>
  <c r="T706"/>
  <c r="R706"/>
  <c r="P706"/>
  <c r="BK706"/>
  <c r="J706"/>
  <c r="BE706" s="1"/>
  <c r="BI705"/>
  <c r="BH705"/>
  <c r="BG705"/>
  <c r="BF705"/>
  <c r="T705"/>
  <c r="R705"/>
  <c r="P705"/>
  <c r="BK705"/>
  <c r="J705"/>
  <c r="BE705" s="1"/>
  <c r="BI704"/>
  <c r="BH704"/>
  <c r="BG704"/>
  <c r="BF704"/>
  <c r="T704"/>
  <c r="R704"/>
  <c r="P704"/>
  <c r="BK704"/>
  <c r="J704"/>
  <c r="BE704" s="1"/>
  <c r="BI703"/>
  <c r="BH703"/>
  <c r="BG703"/>
  <c r="BF703"/>
  <c r="T703"/>
  <c r="R703"/>
  <c r="P703"/>
  <c r="BK703"/>
  <c r="J703"/>
  <c r="BE703" s="1"/>
  <c r="BI702"/>
  <c r="BH702"/>
  <c r="BG702"/>
  <c r="BF702"/>
  <c r="T702"/>
  <c r="R702"/>
  <c r="P702"/>
  <c r="BK702"/>
  <c r="J702"/>
  <c r="BE702" s="1"/>
  <c r="BI701"/>
  <c r="BH701"/>
  <c r="BG701"/>
  <c r="BF701"/>
  <c r="T701"/>
  <c r="R701"/>
  <c r="P701"/>
  <c r="BK701"/>
  <c r="J701"/>
  <c r="BE701" s="1"/>
  <c r="BI700"/>
  <c r="BH700"/>
  <c r="BG700"/>
  <c r="BF700"/>
  <c r="T700"/>
  <c r="R700"/>
  <c r="P700"/>
  <c r="BK700"/>
  <c r="J700"/>
  <c r="BE700" s="1"/>
  <c r="BI699"/>
  <c r="BH699"/>
  <c r="BG699"/>
  <c r="BF699"/>
  <c r="T699"/>
  <c r="R699"/>
  <c r="P699"/>
  <c r="BK699"/>
  <c r="J699"/>
  <c r="BE699" s="1"/>
  <c r="BI698"/>
  <c r="BH698"/>
  <c r="BG698"/>
  <c r="BF698"/>
  <c r="T698"/>
  <c r="R698"/>
  <c r="P698"/>
  <c r="BK698"/>
  <c r="J698"/>
  <c r="BE698" s="1"/>
  <c r="BI697"/>
  <c r="BH697"/>
  <c r="BG697"/>
  <c r="BF697"/>
  <c r="T697"/>
  <c r="R697"/>
  <c r="P697"/>
  <c r="BK697"/>
  <c r="J697"/>
  <c r="BE697" s="1"/>
  <c r="BI696"/>
  <c r="BH696"/>
  <c r="BG696"/>
  <c r="BF696"/>
  <c r="T696"/>
  <c r="R696"/>
  <c r="P696"/>
  <c r="BK696"/>
  <c r="J696"/>
  <c r="BE696" s="1"/>
  <c r="BI695"/>
  <c r="BH695"/>
  <c r="BG695"/>
  <c r="BF695"/>
  <c r="T695"/>
  <c r="R695"/>
  <c r="P695"/>
  <c r="BK695"/>
  <c r="J695"/>
  <c r="BE695" s="1"/>
  <c r="BI694"/>
  <c r="BH694"/>
  <c r="BG694"/>
  <c r="BF694"/>
  <c r="T694"/>
  <c r="R694"/>
  <c r="P694"/>
  <c r="BK694"/>
  <c r="J694"/>
  <c r="BE694" s="1"/>
  <c r="BI693"/>
  <c r="BH693"/>
  <c r="BG693"/>
  <c r="BF693"/>
  <c r="T693"/>
  <c r="R693"/>
  <c r="P693"/>
  <c r="BK693"/>
  <c r="J693"/>
  <c r="BE693" s="1"/>
  <c r="BI692"/>
  <c r="BH692"/>
  <c r="BG692"/>
  <c r="BF692"/>
  <c r="T692"/>
  <c r="R692"/>
  <c r="P692"/>
  <c r="BK692"/>
  <c r="J692"/>
  <c r="BE692" s="1"/>
  <c r="BI691"/>
  <c r="BH691"/>
  <c r="BG691"/>
  <c r="BF691"/>
  <c r="T691"/>
  <c r="R691"/>
  <c r="P691"/>
  <c r="BK691"/>
  <c r="J691"/>
  <c r="BE691" s="1"/>
  <c r="BI690"/>
  <c r="BH690"/>
  <c r="BG690"/>
  <c r="BF690"/>
  <c r="T690"/>
  <c r="R690"/>
  <c r="P690"/>
  <c r="BK690"/>
  <c r="J690"/>
  <c r="BE690" s="1"/>
  <c r="BI689"/>
  <c r="BH689"/>
  <c r="BG689"/>
  <c r="BF689"/>
  <c r="T689"/>
  <c r="R689"/>
  <c r="P689"/>
  <c r="BK689"/>
  <c r="J689"/>
  <c r="BE689" s="1"/>
  <c r="BI688"/>
  <c r="BH688"/>
  <c r="BG688"/>
  <c r="BF688"/>
  <c r="T688"/>
  <c r="R688"/>
  <c r="P688"/>
  <c r="BK688"/>
  <c r="J688"/>
  <c r="BE688" s="1"/>
  <c r="BI687"/>
  <c r="BH687"/>
  <c r="BG687"/>
  <c r="BF687"/>
  <c r="T687"/>
  <c r="R687"/>
  <c r="P687"/>
  <c r="BK687"/>
  <c r="J687"/>
  <c r="BE687" s="1"/>
  <c r="BI686"/>
  <c r="BH686"/>
  <c r="BG686"/>
  <c r="BF686"/>
  <c r="T686"/>
  <c r="R686"/>
  <c r="P686"/>
  <c r="BK686"/>
  <c r="J686"/>
  <c r="BE686" s="1"/>
  <c r="BI685"/>
  <c r="BH685"/>
  <c r="BG685"/>
  <c r="BF685"/>
  <c r="T685"/>
  <c r="R685"/>
  <c r="P685"/>
  <c r="BK685"/>
  <c r="J685"/>
  <c r="BE685" s="1"/>
  <c r="BI684"/>
  <c r="BH684"/>
  <c r="BG684"/>
  <c r="BF684"/>
  <c r="T684"/>
  <c r="R684"/>
  <c r="P684"/>
  <c r="BK684"/>
  <c r="J684"/>
  <c r="BE684" s="1"/>
  <c r="BI683"/>
  <c r="BH683"/>
  <c r="BG683"/>
  <c r="BF683"/>
  <c r="T683"/>
  <c r="R683"/>
  <c r="P683"/>
  <c r="BK683"/>
  <c r="J683"/>
  <c r="BE683" s="1"/>
  <c r="BI682"/>
  <c r="BH682"/>
  <c r="BG682"/>
  <c r="BF682"/>
  <c r="T682"/>
  <c r="T681" s="1"/>
  <c r="R682"/>
  <c r="R681" s="1"/>
  <c r="P682"/>
  <c r="P681" s="1"/>
  <c r="BK682"/>
  <c r="BK681" s="1"/>
  <c r="J681" s="1"/>
  <c r="J84" s="1"/>
  <c r="J682"/>
  <c r="BE682" s="1"/>
  <c r="BI680"/>
  <c r="BH680"/>
  <c r="BG680"/>
  <c r="BF680"/>
  <c r="BE680"/>
  <c r="T680"/>
  <c r="R680"/>
  <c r="P680"/>
  <c r="BK680"/>
  <c r="J680"/>
  <c r="BI679"/>
  <c r="BH679"/>
  <c r="BG679"/>
  <c r="BF679"/>
  <c r="BE679"/>
  <c r="T679"/>
  <c r="R679"/>
  <c r="P679"/>
  <c r="BK679"/>
  <c r="J679"/>
  <c r="BI678"/>
  <c r="BH678"/>
  <c r="BG678"/>
  <c r="BF678"/>
  <c r="BE678"/>
  <c r="T678"/>
  <c r="R678"/>
  <c r="P678"/>
  <c r="BK678"/>
  <c r="J678"/>
  <c r="BI677"/>
  <c r="BH677"/>
  <c r="BG677"/>
  <c r="BF677"/>
  <c r="BE677"/>
  <c r="T677"/>
  <c r="R677"/>
  <c r="P677"/>
  <c r="BK677"/>
  <c r="J677"/>
  <c r="BI676"/>
  <c r="BH676"/>
  <c r="BG676"/>
  <c r="BF676"/>
  <c r="BE676"/>
  <c r="T676"/>
  <c r="R676"/>
  <c r="P676"/>
  <c r="BK676"/>
  <c r="J676"/>
  <c r="BI675"/>
  <c r="BH675"/>
  <c r="BG675"/>
  <c r="BF675"/>
  <c r="BE675"/>
  <c r="T675"/>
  <c r="R675"/>
  <c r="P675"/>
  <c r="BK675"/>
  <c r="J675"/>
  <c r="BI674"/>
  <c r="BH674"/>
  <c r="BG674"/>
  <c r="BF674"/>
  <c r="BE674"/>
  <c r="T674"/>
  <c r="R674"/>
  <c r="P674"/>
  <c r="BK674"/>
  <c r="J674"/>
  <c r="BI673"/>
  <c r="BH673"/>
  <c r="BG673"/>
  <c r="BF673"/>
  <c r="BE673"/>
  <c r="T673"/>
  <c r="R673"/>
  <c r="P673"/>
  <c r="BK673"/>
  <c r="J673"/>
  <c r="BI672"/>
  <c r="BH672"/>
  <c r="BG672"/>
  <c r="BF672"/>
  <c r="BE672"/>
  <c r="T672"/>
  <c r="R672"/>
  <c r="P672"/>
  <c r="BK672"/>
  <c r="J672"/>
  <c r="BI671"/>
  <c r="BH671"/>
  <c r="BG671"/>
  <c r="BF671"/>
  <c r="BE671"/>
  <c r="T671"/>
  <c r="R671"/>
  <c r="P671"/>
  <c r="BK671"/>
  <c r="J671"/>
  <c r="BI670"/>
  <c r="BH670"/>
  <c r="BG670"/>
  <c r="BF670"/>
  <c r="BE670"/>
  <c r="T670"/>
  <c r="R670"/>
  <c r="P670"/>
  <c r="BK670"/>
  <c r="J670"/>
  <c r="BI669"/>
  <c r="BH669"/>
  <c r="BG669"/>
  <c r="BF669"/>
  <c r="BE669"/>
  <c r="T669"/>
  <c r="R669"/>
  <c r="P669"/>
  <c r="BK669"/>
  <c r="J669"/>
  <c r="BI668"/>
  <c r="BH668"/>
  <c r="BG668"/>
  <c r="BF668"/>
  <c r="BE668"/>
  <c r="T668"/>
  <c r="R668"/>
  <c r="P668"/>
  <c r="BK668"/>
  <c r="J668"/>
  <c r="BI667"/>
  <c r="BH667"/>
  <c r="BG667"/>
  <c r="BF667"/>
  <c r="BE667"/>
  <c r="T667"/>
  <c r="R667"/>
  <c r="P667"/>
  <c r="BK667"/>
  <c r="J667"/>
  <c r="BI666"/>
  <c r="BH666"/>
  <c r="BG666"/>
  <c r="BF666"/>
  <c r="BE666"/>
  <c r="T666"/>
  <c r="R666"/>
  <c r="P666"/>
  <c r="BK666"/>
  <c r="J666"/>
  <c r="BI665"/>
  <c r="BH665"/>
  <c r="BG665"/>
  <c r="BF665"/>
  <c r="BE665"/>
  <c r="T665"/>
  <c r="R665"/>
  <c r="P665"/>
  <c r="BK665"/>
  <c r="J665"/>
  <c r="BI664"/>
  <c r="BH664"/>
  <c r="BG664"/>
  <c r="BF664"/>
  <c r="BE664"/>
  <c r="T664"/>
  <c r="R664"/>
  <c r="P664"/>
  <c r="BK664"/>
  <c r="J664"/>
  <c r="BI663"/>
  <c r="BH663"/>
  <c r="BG663"/>
  <c r="BF663"/>
  <c r="BE663"/>
  <c r="T663"/>
  <c r="R663"/>
  <c r="P663"/>
  <c r="BK663"/>
  <c r="J663"/>
  <c r="BI662"/>
  <c r="BH662"/>
  <c r="BG662"/>
  <c r="BF662"/>
  <c r="BE662"/>
  <c r="T662"/>
  <c r="R662"/>
  <c r="P662"/>
  <c r="BK662"/>
  <c r="J662"/>
  <c r="BI661"/>
  <c r="BH661"/>
  <c r="BG661"/>
  <c r="BF661"/>
  <c r="BE661"/>
  <c r="T661"/>
  <c r="R661"/>
  <c r="P661"/>
  <c r="BK661"/>
  <c r="J661"/>
  <c r="BI660"/>
  <c r="BH660"/>
  <c r="BG660"/>
  <c r="BF660"/>
  <c r="BE660"/>
  <c r="T660"/>
  <c r="R660"/>
  <c r="P660"/>
  <c r="BK660"/>
  <c r="J660"/>
  <c r="BI659"/>
  <c r="BH659"/>
  <c r="BG659"/>
  <c r="BF659"/>
  <c r="BE659"/>
  <c r="T659"/>
  <c r="R659"/>
  <c r="P659"/>
  <c r="BK659"/>
  <c r="J659"/>
  <c r="BI658"/>
  <c r="BH658"/>
  <c r="BG658"/>
  <c r="BF658"/>
  <c r="BE658"/>
  <c r="T658"/>
  <c r="R658"/>
  <c r="P658"/>
  <c r="BK658"/>
  <c r="J658"/>
  <c r="BI657"/>
  <c r="BH657"/>
  <c r="BG657"/>
  <c r="BF657"/>
  <c r="BE657"/>
  <c r="T657"/>
  <c r="R657"/>
  <c r="P657"/>
  <c r="BK657"/>
  <c r="J657"/>
  <c r="BI656"/>
  <c r="BH656"/>
  <c r="BG656"/>
  <c r="BF656"/>
  <c r="BE656"/>
  <c r="T656"/>
  <c r="R656"/>
  <c r="P656"/>
  <c r="BK656"/>
  <c r="J656"/>
  <c r="BI655"/>
  <c r="BH655"/>
  <c r="BG655"/>
  <c r="BF655"/>
  <c r="BE655"/>
  <c r="T655"/>
  <c r="R655"/>
  <c r="P655"/>
  <c r="BK655"/>
  <c r="J655"/>
  <c r="BI654"/>
  <c r="BH654"/>
  <c r="BG654"/>
  <c r="BF654"/>
  <c r="BE654"/>
  <c r="T654"/>
  <c r="R654"/>
  <c r="P654"/>
  <c r="BK654"/>
  <c r="J654"/>
  <c r="BI653"/>
  <c r="BH653"/>
  <c r="BG653"/>
  <c r="BF653"/>
  <c r="BE653"/>
  <c r="T653"/>
  <c r="R653"/>
  <c r="P653"/>
  <c r="BK653"/>
  <c r="J653"/>
  <c r="BI652"/>
  <c r="BH652"/>
  <c r="BG652"/>
  <c r="BF652"/>
  <c r="BE652"/>
  <c r="T652"/>
  <c r="R652"/>
  <c r="P652"/>
  <c r="BK652"/>
  <c r="J652"/>
  <c r="BI651"/>
  <c r="BH651"/>
  <c r="BG651"/>
  <c r="BF651"/>
  <c r="BE651"/>
  <c r="T651"/>
  <c r="R651"/>
  <c r="P651"/>
  <c r="BK651"/>
  <c r="J651"/>
  <c r="BI650"/>
  <c r="BH650"/>
  <c r="BG650"/>
  <c r="BF650"/>
  <c r="BE650"/>
  <c r="T650"/>
  <c r="R650"/>
  <c r="P650"/>
  <c r="BK650"/>
  <c r="J650"/>
  <c r="BI649"/>
  <c r="BH649"/>
  <c r="BG649"/>
  <c r="BF649"/>
  <c r="BE649"/>
  <c r="T649"/>
  <c r="R649"/>
  <c r="P649"/>
  <c r="BK649"/>
  <c r="J649"/>
  <c r="BI648"/>
  <c r="BH648"/>
  <c r="BG648"/>
  <c r="BF648"/>
  <c r="BE648"/>
  <c r="T648"/>
  <c r="R648"/>
  <c r="P648"/>
  <c r="BK648"/>
  <c r="J648"/>
  <c r="BI647"/>
  <c r="BH647"/>
  <c r="BG647"/>
  <c r="BF647"/>
  <c r="BE647"/>
  <c r="T647"/>
  <c r="R647"/>
  <c r="P647"/>
  <c r="BK647"/>
  <c r="J647"/>
  <c r="BI646"/>
  <c r="BH646"/>
  <c r="BG646"/>
  <c r="BF646"/>
  <c r="BE646"/>
  <c r="T646"/>
  <c r="R646"/>
  <c r="P646"/>
  <c r="BK646"/>
  <c r="J646"/>
  <c r="BI645"/>
  <c r="BH645"/>
  <c r="BG645"/>
  <c r="BF645"/>
  <c r="BE645"/>
  <c r="T645"/>
  <c r="R645"/>
  <c r="P645"/>
  <c r="BK645"/>
  <c r="J645"/>
  <c r="BI644"/>
  <c r="BH644"/>
  <c r="BG644"/>
  <c r="BF644"/>
  <c r="BE644"/>
  <c r="T644"/>
  <c r="R644"/>
  <c r="P644"/>
  <c r="BK644"/>
  <c r="J644"/>
  <c r="BI643"/>
  <c r="BH643"/>
  <c r="BG643"/>
  <c r="BF643"/>
  <c r="BE643"/>
  <c r="T643"/>
  <c r="R643"/>
  <c r="P643"/>
  <c r="BK643"/>
  <c r="J643"/>
  <c r="BI642"/>
  <c r="BH642"/>
  <c r="BG642"/>
  <c r="BF642"/>
  <c r="BE642"/>
  <c r="T642"/>
  <c r="R642"/>
  <c r="P642"/>
  <c r="BK642"/>
  <c r="J642"/>
  <c r="BI641"/>
  <c r="BH641"/>
  <c r="BG641"/>
  <c r="BF641"/>
  <c r="BE641"/>
  <c r="T641"/>
  <c r="R641"/>
  <c r="P641"/>
  <c r="BK641"/>
  <c r="J641"/>
  <c r="BI640"/>
  <c r="BH640"/>
  <c r="BG640"/>
  <c r="BF640"/>
  <c r="BE640"/>
  <c r="T640"/>
  <c r="R640"/>
  <c r="P640"/>
  <c r="BK640"/>
  <c r="J640"/>
  <c r="BI639"/>
  <c r="BH639"/>
  <c r="BG639"/>
  <c r="BF639"/>
  <c r="BE639"/>
  <c r="T639"/>
  <c r="R639"/>
  <c r="P639"/>
  <c r="BK639"/>
  <c r="J639"/>
  <c r="BI638"/>
  <c r="BH638"/>
  <c r="BG638"/>
  <c r="BF638"/>
  <c r="BE638"/>
  <c r="T638"/>
  <c r="R638"/>
  <c r="P638"/>
  <c r="BK638"/>
  <c r="J638"/>
  <c r="BI637"/>
  <c r="BH637"/>
  <c r="BG637"/>
  <c r="BF637"/>
  <c r="BE637"/>
  <c r="T637"/>
  <c r="T636" s="1"/>
  <c r="R637"/>
  <c r="R636" s="1"/>
  <c r="P637"/>
  <c r="P636" s="1"/>
  <c r="BK637"/>
  <c r="BK636" s="1"/>
  <c r="J636" s="1"/>
  <c r="J83" s="1"/>
  <c r="J637"/>
  <c r="BI635"/>
  <c r="BH635"/>
  <c r="BG635"/>
  <c r="BF635"/>
  <c r="T635"/>
  <c r="R635"/>
  <c r="P635"/>
  <c r="BK635"/>
  <c r="J635"/>
  <c r="BE635" s="1"/>
  <c r="BI634"/>
  <c r="BH634"/>
  <c r="BG634"/>
  <c r="BF634"/>
  <c r="T634"/>
  <c r="R634"/>
  <c r="P634"/>
  <c r="BK634"/>
  <c r="J634"/>
  <c r="BE634" s="1"/>
  <c r="BI633"/>
  <c r="BH633"/>
  <c r="BG633"/>
  <c r="BF633"/>
  <c r="T633"/>
  <c r="R633"/>
  <c r="P633"/>
  <c r="BK633"/>
  <c r="J633"/>
  <c r="BE633" s="1"/>
  <c r="BI632"/>
  <c r="BH632"/>
  <c r="BG632"/>
  <c r="BF632"/>
  <c r="T632"/>
  <c r="R632"/>
  <c r="P632"/>
  <c r="BK632"/>
  <c r="J632"/>
  <c r="BE632" s="1"/>
  <c r="BI631"/>
  <c r="BH631"/>
  <c r="BG631"/>
  <c r="BF631"/>
  <c r="T631"/>
  <c r="R631"/>
  <c r="P631"/>
  <c r="BK631"/>
  <c r="J631"/>
  <c r="BE631" s="1"/>
  <c r="BI630"/>
  <c r="BH630"/>
  <c r="BG630"/>
  <c r="BF630"/>
  <c r="T630"/>
  <c r="R630"/>
  <c r="P630"/>
  <c r="BK630"/>
  <c r="J630"/>
  <c r="BE630" s="1"/>
  <c r="BI629"/>
  <c r="BH629"/>
  <c r="BG629"/>
  <c r="BF629"/>
  <c r="T629"/>
  <c r="T628" s="1"/>
  <c r="R629"/>
  <c r="R628" s="1"/>
  <c r="P629"/>
  <c r="P628" s="1"/>
  <c r="BK629"/>
  <c r="BK628" s="1"/>
  <c r="J628" s="1"/>
  <c r="J82" s="1"/>
  <c r="J629"/>
  <c r="BE629" s="1"/>
  <c r="BI627"/>
  <c r="BH627"/>
  <c r="BG627"/>
  <c r="BF627"/>
  <c r="BE627"/>
  <c r="T627"/>
  <c r="R627"/>
  <c r="P627"/>
  <c r="BK627"/>
  <c r="J627"/>
  <c r="BI626"/>
  <c r="BH626"/>
  <c r="BG626"/>
  <c r="BF626"/>
  <c r="BE626"/>
  <c r="T626"/>
  <c r="R626"/>
  <c r="P626"/>
  <c r="BK626"/>
  <c r="J626"/>
  <c r="BI625"/>
  <c r="BH625"/>
  <c r="BG625"/>
  <c r="BF625"/>
  <c r="BE625"/>
  <c r="T625"/>
  <c r="R625"/>
  <c r="P625"/>
  <c r="BK625"/>
  <c r="J625"/>
  <c r="BI624"/>
  <c r="BH624"/>
  <c r="BG624"/>
  <c r="BF624"/>
  <c r="BE624"/>
  <c r="T624"/>
  <c r="R624"/>
  <c r="P624"/>
  <c r="BK624"/>
  <c r="J624"/>
  <c r="BI623"/>
  <c r="BH623"/>
  <c r="BG623"/>
  <c r="BF623"/>
  <c r="BE623"/>
  <c r="T623"/>
  <c r="R623"/>
  <c r="P623"/>
  <c r="BK623"/>
  <c r="J623"/>
  <c r="BI622"/>
  <c r="BH622"/>
  <c r="BG622"/>
  <c r="BF622"/>
  <c r="BE622"/>
  <c r="T622"/>
  <c r="R622"/>
  <c r="P622"/>
  <c r="BK622"/>
  <c r="J622"/>
  <c r="BI621"/>
  <c r="BH621"/>
  <c r="BG621"/>
  <c r="BF621"/>
  <c r="BE621"/>
  <c r="T621"/>
  <c r="T620" s="1"/>
  <c r="R621"/>
  <c r="R620" s="1"/>
  <c r="P621"/>
  <c r="P620" s="1"/>
  <c r="BK621"/>
  <c r="BK620" s="1"/>
  <c r="J620" s="1"/>
  <c r="J81" s="1"/>
  <c r="J621"/>
  <c r="BI619"/>
  <c r="BH619"/>
  <c r="BG619"/>
  <c r="BF619"/>
  <c r="T619"/>
  <c r="R619"/>
  <c r="P619"/>
  <c r="BK619"/>
  <c r="J619"/>
  <c r="BE619" s="1"/>
  <c r="BI618"/>
  <c r="BH618"/>
  <c r="BG618"/>
  <c r="BF618"/>
  <c r="T618"/>
  <c r="R618"/>
  <c r="P618"/>
  <c r="BK618"/>
  <c r="J618"/>
  <c r="BE618" s="1"/>
  <c r="BI616"/>
  <c r="BH616"/>
  <c r="BG616"/>
  <c r="BF616"/>
  <c r="T616"/>
  <c r="R616"/>
  <c r="P616"/>
  <c r="BK616"/>
  <c r="J616"/>
  <c r="BE616" s="1"/>
  <c r="BI615"/>
  <c r="BH615"/>
  <c r="BG615"/>
  <c r="BF615"/>
  <c r="T615"/>
  <c r="R615"/>
  <c r="P615"/>
  <c r="BK615"/>
  <c r="J615"/>
  <c r="BE615" s="1"/>
  <c r="BI614"/>
  <c r="BH614"/>
  <c r="BG614"/>
  <c r="BF614"/>
  <c r="T614"/>
  <c r="R614"/>
  <c r="P614"/>
  <c r="BK614"/>
  <c r="J614"/>
  <c r="BE614" s="1"/>
  <c r="BI613"/>
  <c r="BH613"/>
  <c r="BG613"/>
  <c r="BF613"/>
  <c r="T613"/>
  <c r="R613"/>
  <c r="P613"/>
  <c r="BK613"/>
  <c r="J613"/>
  <c r="BE613" s="1"/>
  <c r="BI612"/>
  <c r="BH612"/>
  <c r="BG612"/>
  <c r="BF612"/>
  <c r="T612"/>
  <c r="R612"/>
  <c r="P612"/>
  <c r="BK612"/>
  <c r="J612"/>
  <c r="BE612" s="1"/>
  <c r="BI611"/>
  <c r="BH611"/>
  <c r="BG611"/>
  <c r="BF611"/>
  <c r="T611"/>
  <c r="R611"/>
  <c r="P611"/>
  <c r="BK611"/>
  <c r="J611"/>
  <c r="BE611" s="1"/>
  <c r="BI610"/>
  <c r="BH610"/>
  <c r="BG610"/>
  <c r="BF610"/>
  <c r="T610"/>
  <c r="R610"/>
  <c r="P610"/>
  <c r="BK610"/>
  <c r="J610"/>
  <c r="BE610" s="1"/>
  <c r="BI609"/>
  <c r="BH609"/>
  <c r="BG609"/>
  <c r="BF609"/>
  <c r="T609"/>
  <c r="R609"/>
  <c r="P609"/>
  <c r="BK609"/>
  <c r="J609"/>
  <c r="BE609" s="1"/>
  <c r="BI608"/>
  <c r="BH608"/>
  <c r="BG608"/>
  <c r="BF608"/>
  <c r="T608"/>
  <c r="R608"/>
  <c r="P608"/>
  <c r="BK608"/>
  <c r="J608"/>
  <c r="BE608" s="1"/>
  <c r="BI607"/>
  <c r="BH607"/>
  <c r="BG607"/>
  <c r="BF607"/>
  <c r="T607"/>
  <c r="R607"/>
  <c r="P607"/>
  <c r="BK607"/>
  <c r="J607"/>
  <c r="BE607" s="1"/>
  <c r="BI606"/>
  <c r="BH606"/>
  <c r="BG606"/>
  <c r="BF606"/>
  <c r="T606"/>
  <c r="R606"/>
  <c r="P606"/>
  <c r="BK606"/>
  <c r="J606"/>
  <c r="BE606" s="1"/>
  <c r="BI605"/>
  <c r="BH605"/>
  <c r="BG605"/>
  <c r="BF605"/>
  <c r="T605"/>
  <c r="R605"/>
  <c r="P605"/>
  <c r="BK605"/>
  <c r="J605"/>
  <c r="BE605" s="1"/>
  <c r="BI604"/>
  <c r="BH604"/>
  <c r="BG604"/>
  <c r="BF604"/>
  <c r="T604"/>
  <c r="R604"/>
  <c r="P604"/>
  <c r="BK604"/>
  <c r="J604"/>
  <c r="BE604" s="1"/>
  <c r="BI603"/>
  <c r="BH603"/>
  <c r="BG603"/>
  <c r="BF603"/>
  <c r="T603"/>
  <c r="R603"/>
  <c r="P603"/>
  <c r="BK603"/>
  <c r="J603"/>
  <c r="BE603" s="1"/>
  <c r="BI601"/>
  <c r="BH601"/>
  <c r="BG601"/>
  <c r="BF601"/>
  <c r="T601"/>
  <c r="R601"/>
  <c r="P601"/>
  <c r="BK601"/>
  <c r="J601"/>
  <c r="BE601" s="1"/>
  <c r="BI599"/>
  <c r="BH599"/>
  <c r="BG599"/>
  <c r="BF599"/>
  <c r="T599"/>
  <c r="R599"/>
  <c r="P599"/>
  <c r="BK599"/>
  <c r="J599"/>
  <c r="BE599" s="1"/>
  <c r="BI598"/>
  <c r="BH598"/>
  <c r="BG598"/>
  <c r="BF598"/>
  <c r="T598"/>
  <c r="R598"/>
  <c r="P598"/>
  <c r="BK598"/>
  <c r="J598"/>
  <c r="BE598" s="1"/>
  <c r="BI597"/>
  <c r="BH597"/>
  <c r="BG597"/>
  <c r="BF597"/>
  <c r="T597"/>
  <c r="R597"/>
  <c r="P597"/>
  <c r="BK597"/>
  <c r="J597"/>
  <c r="BE597" s="1"/>
  <c r="BI596"/>
  <c r="BH596"/>
  <c r="BG596"/>
  <c r="BF596"/>
  <c r="T596"/>
  <c r="R596"/>
  <c r="P596"/>
  <c r="BK596"/>
  <c r="J596"/>
  <c r="BE596" s="1"/>
  <c r="BI595"/>
  <c r="BH595"/>
  <c r="BG595"/>
  <c r="BF595"/>
  <c r="T595"/>
  <c r="R595"/>
  <c r="P595"/>
  <c r="BK595"/>
  <c r="J595"/>
  <c r="BE595" s="1"/>
  <c r="BI594"/>
  <c r="BH594"/>
  <c r="BG594"/>
  <c r="BF594"/>
  <c r="T594"/>
  <c r="R594"/>
  <c r="P594"/>
  <c r="BK594"/>
  <c r="J594"/>
  <c r="BE594" s="1"/>
  <c r="BI593"/>
  <c r="BH593"/>
  <c r="BG593"/>
  <c r="BF593"/>
  <c r="T593"/>
  <c r="R593"/>
  <c r="P593"/>
  <c r="BK593"/>
  <c r="J593"/>
  <c r="BE593" s="1"/>
  <c r="BI592"/>
  <c r="BH592"/>
  <c r="BG592"/>
  <c r="BF592"/>
  <c r="T592"/>
  <c r="R592"/>
  <c r="P592"/>
  <c r="BK592"/>
  <c r="J592"/>
  <c r="BE592" s="1"/>
  <c r="BI591"/>
  <c r="BH591"/>
  <c r="BG591"/>
  <c r="BF591"/>
  <c r="T591"/>
  <c r="R591"/>
  <c r="P591"/>
  <c r="BK591"/>
  <c r="J591"/>
  <c r="BE591" s="1"/>
  <c r="BI590"/>
  <c r="BH590"/>
  <c r="BG590"/>
  <c r="BF590"/>
  <c r="T590"/>
  <c r="R590"/>
  <c r="P590"/>
  <c r="BK590"/>
  <c r="J590"/>
  <c r="BE590" s="1"/>
  <c r="BI589"/>
  <c r="BH589"/>
  <c r="BG589"/>
  <c r="BF589"/>
  <c r="T589"/>
  <c r="R589"/>
  <c r="P589"/>
  <c r="BK589"/>
  <c r="J589"/>
  <c r="BE589" s="1"/>
  <c r="BI588"/>
  <c r="BH588"/>
  <c r="BG588"/>
  <c r="BF588"/>
  <c r="T588"/>
  <c r="R588"/>
  <c r="P588"/>
  <c r="BK588"/>
  <c r="J588"/>
  <c r="BE588" s="1"/>
  <c r="BI587"/>
  <c r="BH587"/>
  <c r="BG587"/>
  <c r="BF587"/>
  <c r="T587"/>
  <c r="R587"/>
  <c r="P587"/>
  <c r="BK587"/>
  <c r="J587"/>
  <c r="BE587" s="1"/>
  <c r="BI586"/>
  <c r="BH586"/>
  <c r="BG586"/>
  <c r="BF586"/>
  <c r="T586"/>
  <c r="R586"/>
  <c r="P586"/>
  <c r="BK586"/>
  <c r="J586"/>
  <c r="BE586" s="1"/>
  <c r="BI585"/>
  <c r="BH585"/>
  <c r="BG585"/>
  <c r="BF585"/>
  <c r="T585"/>
  <c r="R585"/>
  <c r="P585"/>
  <c r="BK585"/>
  <c r="J585"/>
  <c r="BE585" s="1"/>
  <c r="BI584"/>
  <c r="BH584"/>
  <c r="BG584"/>
  <c r="BF584"/>
  <c r="T584"/>
  <c r="R584"/>
  <c r="P584"/>
  <c r="BK584"/>
  <c r="J584"/>
  <c r="BE584" s="1"/>
  <c r="BI583"/>
  <c r="BH583"/>
  <c r="BG583"/>
  <c r="BF583"/>
  <c r="BE583"/>
  <c r="T583"/>
  <c r="R583"/>
  <c r="P583"/>
  <c r="BK583"/>
  <c r="J583"/>
  <c r="BI582"/>
  <c r="BH582"/>
  <c r="BG582"/>
  <c r="BF582"/>
  <c r="BE582"/>
  <c r="T582"/>
  <c r="R582"/>
  <c r="P582"/>
  <c r="BK582"/>
  <c r="J582"/>
  <c r="BI581"/>
  <c r="BH581"/>
  <c r="BG581"/>
  <c r="BF581"/>
  <c r="BE581"/>
  <c r="T581"/>
  <c r="R581"/>
  <c r="P581"/>
  <c r="BK581"/>
  <c r="J581"/>
  <c r="BI580"/>
  <c r="BH580"/>
  <c r="BG580"/>
  <c r="BF580"/>
  <c r="BE580"/>
  <c r="T580"/>
  <c r="R580"/>
  <c r="P580"/>
  <c r="BK580"/>
  <c r="J580"/>
  <c r="BI579"/>
  <c r="BH579"/>
  <c r="BG579"/>
  <c r="BF579"/>
  <c r="BE579"/>
  <c r="T579"/>
  <c r="R579"/>
  <c r="P579"/>
  <c r="BK579"/>
  <c r="J579"/>
  <c r="BI578"/>
  <c r="BH578"/>
  <c r="BG578"/>
  <c r="BF578"/>
  <c r="BE578"/>
  <c r="T578"/>
  <c r="T577" s="1"/>
  <c r="R578"/>
  <c r="R577" s="1"/>
  <c r="P578"/>
  <c r="P577" s="1"/>
  <c r="BK578"/>
  <c r="BK577" s="1"/>
  <c r="J577" s="1"/>
  <c r="J80" s="1"/>
  <c r="J578"/>
  <c r="BI576"/>
  <c r="BH576"/>
  <c r="BG576"/>
  <c r="BF576"/>
  <c r="T576"/>
  <c r="R576"/>
  <c r="P576"/>
  <c r="BK576"/>
  <c r="J576"/>
  <c r="BE576" s="1"/>
  <c r="BI575"/>
  <c r="BH575"/>
  <c r="BG575"/>
  <c r="BF575"/>
  <c r="T575"/>
  <c r="R575"/>
  <c r="P575"/>
  <c r="BK575"/>
  <c r="J575"/>
  <c r="BE575" s="1"/>
  <c r="BI573"/>
  <c r="BH573"/>
  <c r="BG573"/>
  <c r="BF573"/>
  <c r="T573"/>
  <c r="R573"/>
  <c r="P573"/>
  <c r="BK573"/>
  <c r="J573"/>
  <c r="BE573" s="1"/>
  <c r="BI572"/>
  <c r="BH572"/>
  <c r="BG572"/>
  <c r="BF572"/>
  <c r="T572"/>
  <c r="R572"/>
  <c r="P572"/>
  <c r="BK572"/>
  <c r="J572"/>
  <c r="BE572" s="1"/>
  <c r="BI571"/>
  <c r="BH571"/>
  <c r="BG571"/>
  <c r="BF571"/>
  <c r="T571"/>
  <c r="R571"/>
  <c r="P571"/>
  <c r="BK571"/>
  <c r="J571"/>
  <c r="BE571" s="1"/>
  <c r="BI570"/>
  <c r="BH570"/>
  <c r="BG570"/>
  <c r="BF570"/>
  <c r="BE570"/>
  <c r="T570"/>
  <c r="R570"/>
  <c r="P570"/>
  <c r="BK570"/>
  <c r="J570"/>
  <c r="BI569"/>
  <c r="BH569"/>
  <c r="BG569"/>
  <c r="BF569"/>
  <c r="BE569"/>
  <c r="T569"/>
  <c r="R569"/>
  <c r="P569"/>
  <c r="BK569"/>
  <c r="J569"/>
  <c r="BI568"/>
  <c r="BH568"/>
  <c r="BG568"/>
  <c r="BF568"/>
  <c r="BE568"/>
  <c r="T568"/>
  <c r="R568"/>
  <c r="P568"/>
  <c r="BK568"/>
  <c r="J568"/>
  <c r="BI567"/>
  <c r="BH567"/>
  <c r="BG567"/>
  <c r="BF567"/>
  <c r="BE567"/>
  <c r="T567"/>
  <c r="R567"/>
  <c r="P567"/>
  <c r="BK567"/>
  <c r="J567"/>
  <c r="BI566"/>
  <c r="BH566"/>
  <c r="BG566"/>
  <c r="BF566"/>
  <c r="BE566"/>
  <c r="T566"/>
  <c r="R566"/>
  <c r="P566"/>
  <c r="BK566"/>
  <c r="J566"/>
  <c r="BI565"/>
  <c r="BH565"/>
  <c r="BG565"/>
  <c r="BF565"/>
  <c r="BE565"/>
  <c r="T565"/>
  <c r="R565"/>
  <c r="P565"/>
  <c r="BK565"/>
  <c r="J565"/>
  <c r="BI564"/>
  <c r="BH564"/>
  <c r="BG564"/>
  <c r="BF564"/>
  <c r="BE564"/>
  <c r="T564"/>
  <c r="R564"/>
  <c r="P564"/>
  <c r="BK564"/>
  <c r="J564"/>
  <c r="BI563"/>
  <c r="BH563"/>
  <c r="BG563"/>
  <c r="BF563"/>
  <c r="BE563"/>
  <c r="T563"/>
  <c r="R563"/>
  <c r="P563"/>
  <c r="BK563"/>
  <c r="J563"/>
  <c r="BI562"/>
  <c r="BH562"/>
  <c r="BG562"/>
  <c r="BF562"/>
  <c r="BE562"/>
  <c r="T562"/>
  <c r="R562"/>
  <c r="P562"/>
  <c r="BK562"/>
  <c r="J562"/>
  <c r="BI561"/>
  <c r="BH561"/>
  <c r="BG561"/>
  <c r="BF561"/>
  <c r="BE561"/>
  <c r="T561"/>
  <c r="R561"/>
  <c r="P561"/>
  <c r="BK561"/>
  <c r="J561"/>
  <c r="BI560"/>
  <c r="BH560"/>
  <c r="BG560"/>
  <c r="BF560"/>
  <c r="BE560"/>
  <c r="T560"/>
  <c r="R560"/>
  <c r="P560"/>
  <c r="BK560"/>
  <c r="J560"/>
  <c r="BI558"/>
  <c r="BH558"/>
  <c r="BG558"/>
  <c r="BF558"/>
  <c r="BE558"/>
  <c r="T558"/>
  <c r="R558"/>
  <c r="P558"/>
  <c r="BK558"/>
  <c r="J558"/>
  <c r="BI556"/>
  <c r="BH556"/>
  <c r="BG556"/>
  <c r="BF556"/>
  <c r="BE556"/>
  <c r="T556"/>
  <c r="R556"/>
  <c r="P556"/>
  <c r="BK556"/>
  <c r="J556"/>
  <c r="BI555"/>
  <c r="BH555"/>
  <c r="BG555"/>
  <c r="BF555"/>
  <c r="BE555"/>
  <c r="T555"/>
  <c r="R555"/>
  <c r="P555"/>
  <c r="BK555"/>
  <c r="J555"/>
  <c r="BI554"/>
  <c r="BH554"/>
  <c r="BG554"/>
  <c r="BF554"/>
  <c r="BE554"/>
  <c r="T554"/>
  <c r="R554"/>
  <c r="P554"/>
  <c r="BK554"/>
  <c r="J554"/>
  <c r="BI553"/>
  <c r="BH553"/>
  <c r="BG553"/>
  <c r="BF553"/>
  <c r="BE553"/>
  <c r="T553"/>
  <c r="R553"/>
  <c r="P553"/>
  <c r="BK553"/>
  <c r="J553"/>
  <c r="BI552"/>
  <c r="BH552"/>
  <c r="BG552"/>
  <c r="BF552"/>
  <c r="BE552"/>
  <c r="T552"/>
  <c r="R552"/>
  <c r="P552"/>
  <c r="BK552"/>
  <c r="J552"/>
  <c r="BI551"/>
  <c r="BH551"/>
  <c r="BG551"/>
  <c r="BF551"/>
  <c r="BE551"/>
  <c r="T551"/>
  <c r="R551"/>
  <c r="P551"/>
  <c r="BK551"/>
  <c r="J551"/>
  <c r="BI550"/>
  <c r="BH550"/>
  <c r="BG550"/>
  <c r="BF550"/>
  <c r="BE550"/>
  <c r="T550"/>
  <c r="R550"/>
  <c r="P550"/>
  <c r="BK550"/>
  <c r="J550"/>
  <c r="BI549"/>
  <c r="BH549"/>
  <c r="BG549"/>
  <c r="BF549"/>
  <c r="BE549"/>
  <c r="T549"/>
  <c r="R549"/>
  <c r="P549"/>
  <c r="BK549"/>
  <c r="J549"/>
  <c r="BI548"/>
  <c r="BH548"/>
  <c r="BG548"/>
  <c r="BF548"/>
  <c r="BE548"/>
  <c r="T548"/>
  <c r="R548"/>
  <c r="P548"/>
  <c r="BK548"/>
  <c r="J548"/>
  <c r="BI547"/>
  <c r="BH547"/>
  <c r="BG547"/>
  <c r="BF547"/>
  <c r="BE547"/>
  <c r="T547"/>
  <c r="R547"/>
  <c r="P547"/>
  <c r="BK547"/>
  <c r="J547"/>
  <c r="BI546"/>
  <c r="BH546"/>
  <c r="BG546"/>
  <c r="BF546"/>
  <c r="BE546"/>
  <c r="T546"/>
  <c r="R546"/>
  <c r="P546"/>
  <c r="BK546"/>
  <c r="J546"/>
  <c r="BI545"/>
  <c r="BH545"/>
  <c r="BG545"/>
  <c r="BF545"/>
  <c r="BE545"/>
  <c r="T545"/>
  <c r="R545"/>
  <c r="P545"/>
  <c r="BK545"/>
  <c r="J545"/>
  <c r="BI544"/>
  <c r="BH544"/>
  <c r="BG544"/>
  <c r="BF544"/>
  <c r="BE544"/>
  <c r="T544"/>
  <c r="R544"/>
  <c r="P544"/>
  <c r="BK544"/>
  <c r="J544"/>
  <c r="BI543"/>
  <c r="BH543"/>
  <c r="BG543"/>
  <c r="BF543"/>
  <c r="BE543"/>
  <c r="T543"/>
  <c r="R543"/>
  <c r="P543"/>
  <c r="BK543"/>
  <c r="J543"/>
  <c r="BI542"/>
  <c r="BH542"/>
  <c r="BG542"/>
  <c r="BF542"/>
  <c r="BE542"/>
  <c r="T542"/>
  <c r="R542"/>
  <c r="P542"/>
  <c r="BK542"/>
  <c r="J542"/>
  <c r="BI541"/>
  <c r="BH541"/>
  <c r="BG541"/>
  <c r="BF541"/>
  <c r="BE541"/>
  <c r="T541"/>
  <c r="R541"/>
  <c r="P541"/>
  <c r="BK541"/>
  <c r="J541"/>
  <c r="BI540"/>
  <c r="BH540"/>
  <c r="BG540"/>
  <c r="BF540"/>
  <c r="BE540"/>
  <c r="T540"/>
  <c r="R540"/>
  <c r="P540"/>
  <c r="BK540"/>
  <c r="J540"/>
  <c r="BI539"/>
  <c r="BH539"/>
  <c r="BG539"/>
  <c r="BF539"/>
  <c r="BE539"/>
  <c r="T539"/>
  <c r="R539"/>
  <c r="P539"/>
  <c r="BK539"/>
  <c r="J539"/>
  <c r="BI538"/>
  <c r="BH538"/>
  <c r="BG538"/>
  <c r="BF538"/>
  <c r="BE538"/>
  <c r="T538"/>
  <c r="R538"/>
  <c r="P538"/>
  <c r="BK538"/>
  <c r="J538"/>
  <c r="BI537"/>
  <c r="BH537"/>
  <c r="BG537"/>
  <c r="BF537"/>
  <c r="BE537"/>
  <c r="T537"/>
  <c r="R537"/>
  <c r="P537"/>
  <c r="BK537"/>
  <c r="J537"/>
  <c r="BI536"/>
  <c r="BH536"/>
  <c r="BG536"/>
  <c r="BF536"/>
  <c r="BE536"/>
  <c r="T536"/>
  <c r="R536"/>
  <c r="P536"/>
  <c r="BK536"/>
  <c r="J536"/>
  <c r="BI535"/>
  <c r="BH535"/>
  <c r="BG535"/>
  <c r="BF535"/>
  <c r="BE535"/>
  <c r="T535"/>
  <c r="T534" s="1"/>
  <c r="R535"/>
  <c r="R534" s="1"/>
  <c r="P535"/>
  <c r="P534" s="1"/>
  <c r="BK535"/>
  <c r="BK534" s="1"/>
  <c r="J534" s="1"/>
  <c r="J79" s="1"/>
  <c r="J535"/>
  <c r="BI533"/>
  <c r="BH533"/>
  <c r="BG533"/>
  <c r="BF533"/>
  <c r="T533"/>
  <c r="R533"/>
  <c r="P533"/>
  <c r="BK533"/>
  <c r="J533"/>
  <c r="BE533" s="1"/>
  <c r="BI532"/>
  <c r="BH532"/>
  <c r="BG532"/>
  <c r="BF532"/>
  <c r="T532"/>
  <c r="R532"/>
  <c r="P532"/>
  <c r="BK532"/>
  <c r="J532"/>
  <c r="BE532" s="1"/>
  <c r="BI531"/>
  <c r="BH531"/>
  <c r="BG531"/>
  <c r="BF531"/>
  <c r="T531"/>
  <c r="R531"/>
  <c r="P531"/>
  <c r="BK531"/>
  <c r="J531"/>
  <c r="BE531" s="1"/>
  <c r="BI530"/>
  <c r="BH530"/>
  <c r="BG530"/>
  <c r="BF530"/>
  <c r="T530"/>
  <c r="R530"/>
  <c r="P530"/>
  <c r="BK530"/>
  <c r="J530"/>
  <c r="BE530" s="1"/>
  <c r="BI529"/>
  <c r="BH529"/>
  <c r="BG529"/>
  <c r="BF529"/>
  <c r="T529"/>
  <c r="R529"/>
  <c r="P529"/>
  <c r="BK529"/>
  <c r="J529"/>
  <c r="BE529" s="1"/>
  <c r="BI528"/>
  <c r="BH528"/>
  <c r="BG528"/>
  <c r="BF528"/>
  <c r="T528"/>
  <c r="R528"/>
  <c r="P528"/>
  <c r="BK528"/>
  <c r="J528"/>
  <c r="BE528" s="1"/>
  <c r="BI527"/>
  <c r="BH527"/>
  <c r="BG527"/>
  <c r="BF527"/>
  <c r="T527"/>
  <c r="R527"/>
  <c r="P527"/>
  <c r="BK527"/>
  <c r="J527"/>
  <c r="BE527" s="1"/>
  <c r="BI526"/>
  <c r="BH526"/>
  <c r="BG526"/>
  <c r="BF526"/>
  <c r="T526"/>
  <c r="R526"/>
  <c r="P526"/>
  <c r="BK526"/>
  <c r="J526"/>
  <c r="BE526" s="1"/>
  <c r="BI525"/>
  <c r="BH525"/>
  <c r="BG525"/>
  <c r="BF525"/>
  <c r="T525"/>
  <c r="R525"/>
  <c r="P525"/>
  <c r="BK525"/>
  <c r="J525"/>
  <c r="BE525" s="1"/>
  <c r="BI524"/>
  <c r="BH524"/>
  <c r="BG524"/>
  <c r="BF524"/>
  <c r="T524"/>
  <c r="R524"/>
  <c r="P524"/>
  <c r="BK524"/>
  <c r="J524"/>
  <c r="BE524" s="1"/>
  <c r="BI523"/>
  <c r="BH523"/>
  <c r="BG523"/>
  <c r="BF523"/>
  <c r="T523"/>
  <c r="R523"/>
  <c r="P523"/>
  <c r="BK523"/>
  <c r="J523"/>
  <c r="BE523" s="1"/>
  <c r="BI522"/>
  <c r="BH522"/>
  <c r="BG522"/>
  <c r="BF522"/>
  <c r="T522"/>
  <c r="R522"/>
  <c r="P522"/>
  <c r="BK522"/>
  <c r="J522"/>
  <c r="BE522" s="1"/>
  <c r="BI521"/>
  <c r="BH521"/>
  <c r="BG521"/>
  <c r="BF521"/>
  <c r="T521"/>
  <c r="R521"/>
  <c r="P521"/>
  <c r="BK521"/>
  <c r="J521"/>
  <c r="BE521" s="1"/>
  <c r="BI520"/>
  <c r="BH520"/>
  <c r="BG520"/>
  <c r="BF520"/>
  <c r="T520"/>
  <c r="R520"/>
  <c r="P520"/>
  <c r="BK520"/>
  <c r="J520"/>
  <c r="BE520" s="1"/>
  <c r="BI519"/>
  <c r="BH519"/>
  <c r="BG519"/>
  <c r="BF519"/>
  <c r="T519"/>
  <c r="R519"/>
  <c r="P519"/>
  <c r="BK519"/>
  <c r="J519"/>
  <c r="BE519" s="1"/>
  <c r="BI518"/>
  <c r="BH518"/>
  <c r="BG518"/>
  <c r="BF518"/>
  <c r="T518"/>
  <c r="R518"/>
  <c r="P518"/>
  <c r="BK518"/>
  <c r="J518"/>
  <c r="BE518" s="1"/>
  <c r="BI517"/>
  <c r="BH517"/>
  <c r="BG517"/>
  <c r="BF517"/>
  <c r="T517"/>
  <c r="R517"/>
  <c r="P517"/>
  <c r="BK517"/>
  <c r="J517"/>
  <c r="BE517" s="1"/>
  <c r="BI516"/>
  <c r="BH516"/>
  <c r="BG516"/>
  <c r="BF516"/>
  <c r="T516"/>
  <c r="R516"/>
  <c r="P516"/>
  <c r="BK516"/>
  <c r="J516"/>
  <c r="BE516" s="1"/>
  <c r="BI515"/>
  <c r="BH515"/>
  <c r="BG515"/>
  <c r="BF515"/>
  <c r="T515"/>
  <c r="R515"/>
  <c r="P515"/>
  <c r="BK515"/>
  <c r="J515"/>
  <c r="BE515" s="1"/>
  <c r="BI514"/>
  <c r="BH514"/>
  <c r="BG514"/>
  <c r="BF514"/>
  <c r="T514"/>
  <c r="R514"/>
  <c r="P514"/>
  <c r="BK514"/>
  <c r="J514"/>
  <c r="BE514" s="1"/>
  <c r="BI513"/>
  <c r="BH513"/>
  <c r="BG513"/>
  <c r="BF513"/>
  <c r="BE513"/>
  <c r="T513"/>
  <c r="R513"/>
  <c r="P513"/>
  <c r="BK513"/>
  <c r="J513"/>
  <c r="BI512"/>
  <c r="BH512"/>
  <c r="BG512"/>
  <c r="BF512"/>
  <c r="BE512"/>
  <c r="T512"/>
  <c r="R512"/>
  <c r="P512"/>
  <c r="BK512"/>
  <c r="J512"/>
  <c r="BI511"/>
  <c r="BH511"/>
  <c r="BG511"/>
  <c r="BF511"/>
  <c r="BE511"/>
  <c r="T511"/>
  <c r="R511"/>
  <c r="P511"/>
  <c r="BK511"/>
  <c r="J511"/>
  <c r="BI510"/>
  <c r="BH510"/>
  <c r="BG510"/>
  <c r="BF510"/>
  <c r="BE510"/>
  <c r="T510"/>
  <c r="R510"/>
  <c r="P510"/>
  <c r="BK510"/>
  <c r="J510"/>
  <c r="BI509"/>
  <c r="BH509"/>
  <c r="BG509"/>
  <c r="BF509"/>
  <c r="BE509"/>
  <c r="T509"/>
  <c r="R509"/>
  <c r="P509"/>
  <c r="BK509"/>
  <c r="J509"/>
  <c r="BI508"/>
  <c r="BH508"/>
  <c r="BG508"/>
  <c r="BF508"/>
  <c r="BE508"/>
  <c r="T508"/>
  <c r="R508"/>
  <c r="P508"/>
  <c r="BK508"/>
  <c r="J508"/>
  <c r="BI507"/>
  <c r="BH507"/>
  <c r="BG507"/>
  <c r="BF507"/>
  <c r="BE507"/>
  <c r="T507"/>
  <c r="R507"/>
  <c r="P507"/>
  <c r="BK507"/>
  <c r="J507"/>
  <c r="BI506"/>
  <c r="BH506"/>
  <c r="BG506"/>
  <c r="BF506"/>
  <c r="BE506"/>
  <c r="T506"/>
  <c r="R506"/>
  <c r="P506"/>
  <c r="BK506"/>
  <c r="J506"/>
  <c r="BI505"/>
  <c r="BH505"/>
  <c r="BG505"/>
  <c r="BF505"/>
  <c r="BE505"/>
  <c r="T505"/>
  <c r="R505"/>
  <c r="P505"/>
  <c r="BK505"/>
  <c r="J505"/>
  <c r="BI504"/>
  <c r="BH504"/>
  <c r="BG504"/>
  <c r="BF504"/>
  <c r="BE504"/>
  <c r="T504"/>
  <c r="R504"/>
  <c r="P504"/>
  <c r="BK504"/>
  <c r="J504"/>
  <c r="BI503"/>
  <c r="BH503"/>
  <c r="BG503"/>
  <c r="BF503"/>
  <c r="BE503"/>
  <c r="T503"/>
  <c r="R503"/>
  <c r="P503"/>
  <c r="BK503"/>
  <c r="J503"/>
  <c r="BI502"/>
  <c r="BH502"/>
  <c r="BG502"/>
  <c r="BF502"/>
  <c r="BE502"/>
  <c r="T502"/>
  <c r="R502"/>
  <c r="P502"/>
  <c r="BK502"/>
  <c r="J502"/>
  <c r="BI501"/>
  <c r="BH501"/>
  <c r="BG501"/>
  <c r="BF501"/>
  <c r="BE501"/>
  <c r="T501"/>
  <c r="R501"/>
  <c r="P501"/>
  <c r="BK501"/>
  <c r="J501"/>
  <c r="BI500"/>
  <c r="BH500"/>
  <c r="BG500"/>
  <c r="BF500"/>
  <c r="BE500"/>
  <c r="T500"/>
  <c r="R500"/>
  <c r="P500"/>
  <c r="BK500"/>
  <c r="J500"/>
  <c r="BI499"/>
  <c r="BH499"/>
  <c r="BG499"/>
  <c r="BF499"/>
  <c r="BE499"/>
  <c r="T499"/>
  <c r="R499"/>
  <c r="P499"/>
  <c r="BK499"/>
  <c r="J499"/>
  <c r="BI498"/>
  <c r="BH498"/>
  <c r="BG498"/>
  <c r="BF498"/>
  <c r="BE498"/>
  <c r="T498"/>
  <c r="R498"/>
  <c r="P498"/>
  <c r="BK498"/>
  <c r="J498"/>
  <c r="BI497"/>
  <c r="BH497"/>
  <c r="BG497"/>
  <c r="BF497"/>
  <c r="BE497"/>
  <c r="T497"/>
  <c r="R497"/>
  <c r="P497"/>
  <c r="BK497"/>
  <c r="J497"/>
  <c r="BI496"/>
  <c r="BH496"/>
  <c r="BG496"/>
  <c r="BF496"/>
  <c r="BE496"/>
  <c r="T496"/>
  <c r="T495" s="1"/>
  <c r="R496"/>
  <c r="R495" s="1"/>
  <c r="P496"/>
  <c r="P495" s="1"/>
  <c r="BK496"/>
  <c r="BK495" s="1"/>
  <c r="J495" s="1"/>
  <c r="J78" s="1"/>
  <c r="J496"/>
  <c r="BI494"/>
  <c r="BH494"/>
  <c r="BG494"/>
  <c r="BF494"/>
  <c r="T494"/>
  <c r="R494"/>
  <c r="P494"/>
  <c r="BK494"/>
  <c r="J494"/>
  <c r="BE494" s="1"/>
  <c r="BI493"/>
  <c r="BH493"/>
  <c r="BG493"/>
  <c r="BF493"/>
  <c r="T493"/>
  <c r="R493"/>
  <c r="P493"/>
  <c r="BK493"/>
  <c r="J493"/>
  <c r="BE493" s="1"/>
  <c r="BI492"/>
  <c r="BH492"/>
  <c r="BG492"/>
  <c r="BF492"/>
  <c r="T492"/>
  <c r="R492"/>
  <c r="P492"/>
  <c r="BK492"/>
  <c r="J492"/>
  <c r="BE492" s="1"/>
  <c r="BI491"/>
  <c r="BH491"/>
  <c r="BG491"/>
  <c r="BF491"/>
  <c r="T491"/>
  <c r="R491"/>
  <c r="P491"/>
  <c r="BK491"/>
  <c r="J491"/>
  <c r="BE491" s="1"/>
  <c r="BI490"/>
  <c r="BH490"/>
  <c r="BG490"/>
  <c r="BF490"/>
  <c r="T490"/>
  <c r="R490"/>
  <c r="P490"/>
  <c r="BK490"/>
  <c r="J490"/>
  <c r="BE490" s="1"/>
  <c r="BI489"/>
  <c r="BH489"/>
  <c r="BG489"/>
  <c r="BF489"/>
  <c r="T489"/>
  <c r="R489"/>
  <c r="P489"/>
  <c r="BK489"/>
  <c r="J489"/>
  <c r="BE489" s="1"/>
  <c r="BI488"/>
  <c r="BH488"/>
  <c r="BG488"/>
  <c r="BF488"/>
  <c r="T488"/>
  <c r="R488"/>
  <c r="P488"/>
  <c r="BK488"/>
  <c r="J488"/>
  <c r="BE488" s="1"/>
  <c r="BI487"/>
  <c r="BH487"/>
  <c r="BG487"/>
  <c r="BF487"/>
  <c r="T487"/>
  <c r="R487"/>
  <c r="P487"/>
  <c r="BK487"/>
  <c r="J487"/>
  <c r="BE487" s="1"/>
  <c r="BI486"/>
  <c r="BH486"/>
  <c r="BG486"/>
  <c r="BF486"/>
  <c r="T486"/>
  <c r="R486"/>
  <c r="P486"/>
  <c r="BK486"/>
  <c r="J486"/>
  <c r="BE486" s="1"/>
  <c r="BI485"/>
  <c r="BH485"/>
  <c r="BG485"/>
  <c r="BF485"/>
  <c r="T485"/>
  <c r="R485"/>
  <c r="P485"/>
  <c r="BK485"/>
  <c r="J485"/>
  <c r="BE485" s="1"/>
  <c r="BI484"/>
  <c r="BH484"/>
  <c r="BG484"/>
  <c r="BF484"/>
  <c r="T484"/>
  <c r="R484"/>
  <c r="P484"/>
  <c r="BK484"/>
  <c r="J484"/>
  <c r="BE484" s="1"/>
  <c r="BI483"/>
  <c r="BH483"/>
  <c r="BG483"/>
  <c r="BF483"/>
  <c r="T483"/>
  <c r="R483"/>
  <c r="P483"/>
  <c r="BK483"/>
  <c r="J483"/>
  <c r="BE483" s="1"/>
  <c r="BI482"/>
  <c r="BH482"/>
  <c r="BG482"/>
  <c r="BF482"/>
  <c r="T482"/>
  <c r="R482"/>
  <c r="P482"/>
  <c r="BK482"/>
  <c r="J482"/>
  <c r="BE482" s="1"/>
  <c r="BI481"/>
  <c r="BH481"/>
  <c r="BG481"/>
  <c r="BF481"/>
  <c r="T481"/>
  <c r="R481"/>
  <c r="P481"/>
  <c r="BK481"/>
  <c r="J481"/>
  <c r="BE481" s="1"/>
  <c r="BI480"/>
  <c r="BH480"/>
  <c r="BG480"/>
  <c r="BF480"/>
  <c r="BE480"/>
  <c r="T480"/>
  <c r="R480"/>
  <c r="P480"/>
  <c r="BK480"/>
  <c r="J480"/>
  <c r="BI479"/>
  <c r="BH479"/>
  <c r="BG479"/>
  <c r="BF479"/>
  <c r="BE479"/>
  <c r="T479"/>
  <c r="R479"/>
  <c r="P479"/>
  <c r="BK479"/>
  <c r="J479"/>
  <c r="BI478"/>
  <c r="BH478"/>
  <c r="BG478"/>
  <c r="BF478"/>
  <c r="BE478"/>
  <c r="T478"/>
  <c r="R478"/>
  <c r="P478"/>
  <c r="BK478"/>
  <c r="J478"/>
  <c r="BI477"/>
  <c r="BH477"/>
  <c r="BG477"/>
  <c r="BF477"/>
  <c r="BE477"/>
  <c r="T477"/>
  <c r="R477"/>
  <c r="P477"/>
  <c r="BK477"/>
  <c r="J477"/>
  <c r="BI476"/>
  <c r="BH476"/>
  <c r="BG476"/>
  <c r="BF476"/>
  <c r="BE476"/>
  <c r="T476"/>
  <c r="R476"/>
  <c r="P476"/>
  <c r="BK476"/>
  <c r="J476"/>
  <c r="BI475"/>
  <c r="BH475"/>
  <c r="BG475"/>
  <c r="BF475"/>
  <c r="BE475"/>
  <c r="T475"/>
  <c r="R475"/>
  <c r="P475"/>
  <c r="BK475"/>
  <c r="J475"/>
  <c r="BI474"/>
  <c r="BH474"/>
  <c r="BG474"/>
  <c r="BF474"/>
  <c r="BE474"/>
  <c r="T474"/>
  <c r="R474"/>
  <c r="P474"/>
  <c r="BK474"/>
  <c r="J474"/>
  <c r="BI473"/>
  <c r="BH473"/>
  <c r="BG473"/>
  <c r="BF473"/>
  <c r="BE473"/>
  <c r="T473"/>
  <c r="R473"/>
  <c r="P473"/>
  <c r="BK473"/>
  <c r="J473"/>
  <c r="BI472"/>
  <c r="BH472"/>
  <c r="BG472"/>
  <c r="BF472"/>
  <c r="BE472"/>
  <c r="T472"/>
  <c r="R472"/>
  <c r="P472"/>
  <c r="BK472"/>
  <c r="J472"/>
  <c r="BI471"/>
  <c r="BH471"/>
  <c r="BG471"/>
  <c r="BF471"/>
  <c r="BE471"/>
  <c r="T471"/>
  <c r="R471"/>
  <c r="P471"/>
  <c r="BK471"/>
  <c r="J471"/>
  <c r="BI470"/>
  <c r="BH470"/>
  <c r="BG470"/>
  <c r="BF470"/>
  <c r="BE470"/>
  <c r="T470"/>
  <c r="R470"/>
  <c r="P470"/>
  <c r="BK470"/>
  <c r="J470"/>
  <c r="BI469"/>
  <c r="BH469"/>
  <c r="BG469"/>
  <c r="BF469"/>
  <c r="BE469"/>
  <c r="T469"/>
  <c r="R469"/>
  <c r="P469"/>
  <c r="BK469"/>
  <c r="J469"/>
  <c r="BI468"/>
  <c r="BH468"/>
  <c r="BG468"/>
  <c r="BF468"/>
  <c r="BE468"/>
  <c r="T468"/>
  <c r="R468"/>
  <c r="P468"/>
  <c r="BK468"/>
  <c r="J468"/>
  <c r="BI467"/>
  <c r="BH467"/>
  <c r="BG467"/>
  <c r="BF467"/>
  <c r="BE467"/>
  <c r="T467"/>
  <c r="R467"/>
  <c r="P467"/>
  <c r="BK467"/>
  <c r="J467"/>
  <c r="BI466"/>
  <c r="BH466"/>
  <c r="BG466"/>
  <c r="BF466"/>
  <c r="BE466"/>
  <c r="T466"/>
  <c r="R466"/>
  <c r="P466"/>
  <c r="BK466"/>
  <c r="J466"/>
  <c r="BI465"/>
  <c r="BH465"/>
  <c r="BG465"/>
  <c r="BF465"/>
  <c r="BE465"/>
  <c r="T465"/>
  <c r="R465"/>
  <c r="P465"/>
  <c r="BK465"/>
  <c r="J465"/>
  <c r="BI464"/>
  <c r="BH464"/>
  <c r="BG464"/>
  <c r="BF464"/>
  <c r="BE464"/>
  <c r="T464"/>
  <c r="R464"/>
  <c r="P464"/>
  <c r="BK464"/>
  <c r="J464"/>
  <c r="BI463"/>
  <c r="BH463"/>
  <c r="BG463"/>
  <c r="BF463"/>
  <c r="BE463"/>
  <c r="T463"/>
  <c r="R463"/>
  <c r="P463"/>
  <c r="BK463"/>
  <c r="J463"/>
  <c r="BI462"/>
  <c r="BH462"/>
  <c r="BG462"/>
  <c r="BF462"/>
  <c r="BE462"/>
  <c r="T462"/>
  <c r="R462"/>
  <c r="P462"/>
  <c r="BK462"/>
  <c r="J462"/>
  <c r="BI461"/>
  <c r="BH461"/>
  <c r="BG461"/>
  <c r="BF461"/>
  <c r="BE461"/>
  <c r="T461"/>
  <c r="R461"/>
  <c r="P461"/>
  <c r="BK461"/>
  <c r="J461"/>
  <c r="BI460"/>
  <c r="BH460"/>
  <c r="BG460"/>
  <c r="BF460"/>
  <c r="BE460"/>
  <c r="T460"/>
  <c r="R460"/>
  <c r="P460"/>
  <c r="BK460"/>
  <c r="J460"/>
  <c r="BI459"/>
  <c r="BH459"/>
  <c r="BG459"/>
  <c r="BF459"/>
  <c r="BE459"/>
  <c r="T459"/>
  <c r="R459"/>
  <c r="P459"/>
  <c r="BK459"/>
  <c r="J459"/>
  <c r="BI458"/>
  <c r="BH458"/>
  <c r="BG458"/>
  <c r="BF458"/>
  <c r="BE458"/>
  <c r="T458"/>
  <c r="R458"/>
  <c r="P458"/>
  <c r="BK458"/>
  <c r="J458"/>
  <c r="BI457"/>
  <c r="BH457"/>
  <c r="BG457"/>
  <c r="BF457"/>
  <c r="BE457"/>
  <c r="T457"/>
  <c r="T456" s="1"/>
  <c r="R457"/>
  <c r="R456" s="1"/>
  <c r="P457"/>
  <c r="P456" s="1"/>
  <c r="BK457"/>
  <c r="BK456" s="1"/>
  <c r="J456" s="1"/>
  <c r="J77" s="1"/>
  <c r="J457"/>
  <c r="BI455"/>
  <c r="BH455"/>
  <c r="BG455"/>
  <c r="BF455"/>
  <c r="T455"/>
  <c r="R455"/>
  <c r="P455"/>
  <c r="BK455"/>
  <c r="J455"/>
  <c r="BE455" s="1"/>
  <c r="BI454"/>
  <c r="BH454"/>
  <c r="BG454"/>
  <c r="BF454"/>
  <c r="T454"/>
  <c r="R454"/>
  <c r="P454"/>
  <c r="BK454"/>
  <c r="J454"/>
  <c r="BE454" s="1"/>
  <c r="BI453"/>
  <c r="BH453"/>
  <c r="BG453"/>
  <c r="BF453"/>
  <c r="T453"/>
  <c r="R453"/>
  <c r="P453"/>
  <c r="BK453"/>
  <c r="J453"/>
  <c r="BE453" s="1"/>
  <c r="BI452"/>
  <c r="BH452"/>
  <c r="BG452"/>
  <c r="BF452"/>
  <c r="T452"/>
  <c r="R452"/>
  <c r="P452"/>
  <c r="BK452"/>
  <c r="J452"/>
  <c r="BE452" s="1"/>
  <c r="BI451"/>
  <c r="BH451"/>
  <c r="BG451"/>
  <c r="BF451"/>
  <c r="T451"/>
  <c r="R451"/>
  <c r="P451"/>
  <c r="BK451"/>
  <c r="J451"/>
  <c r="BE451" s="1"/>
  <c r="BI450"/>
  <c r="BH450"/>
  <c r="BG450"/>
  <c r="BF450"/>
  <c r="T450"/>
  <c r="R450"/>
  <c r="P450"/>
  <c r="BK450"/>
  <c r="J450"/>
  <c r="BE450" s="1"/>
  <c r="BI449"/>
  <c r="BH449"/>
  <c r="BG449"/>
  <c r="BF449"/>
  <c r="T449"/>
  <c r="R449"/>
  <c r="P449"/>
  <c r="BK449"/>
  <c r="J449"/>
  <c r="BE449" s="1"/>
  <c r="BI448"/>
  <c r="BH448"/>
  <c r="BG448"/>
  <c r="BF448"/>
  <c r="T448"/>
  <c r="T447" s="1"/>
  <c r="R448"/>
  <c r="R447" s="1"/>
  <c r="P448"/>
  <c r="P447" s="1"/>
  <c r="BK448"/>
  <c r="BK447" s="1"/>
  <c r="J447" s="1"/>
  <c r="J76" s="1"/>
  <c r="J448"/>
  <c r="BE448" s="1"/>
  <c r="BI446"/>
  <c r="BH446"/>
  <c r="BG446"/>
  <c r="BF446"/>
  <c r="BE446"/>
  <c r="T446"/>
  <c r="R446"/>
  <c r="P446"/>
  <c r="BK446"/>
  <c r="J446"/>
  <c r="BI445"/>
  <c r="BH445"/>
  <c r="BG445"/>
  <c r="BF445"/>
  <c r="BE445"/>
  <c r="T445"/>
  <c r="R445"/>
  <c r="P445"/>
  <c r="BK445"/>
  <c r="J445"/>
  <c r="BI444"/>
  <c r="BH444"/>
  <c r="BG444"/>
  <c r="BF444"/>
  <c r="BE444"/>
  <c r="T444"/>
  <c r="R444"/>
  <c r="P444"/>
  <c r="BK444"/>
  <c r="J444"/>
  <c r="BI443"/>
  <c r="BH443"/>
  <c r="BG443"/>
  <c r="BF443"/>
  <c r="BE443"/>
  <c r="T443"/>
  <c r="R443"/>
  <c r="P443"/>
  <c r="BK443"/>
  <c r="J443"/>
  <c r="BI442"/>
  <c r="BH442"/>
  <c r="BG442"/>
  <c r="BF442"/>
  <c r="BE442"/>
  <c r="T442"/>
  <c r="R442"/>
  <c r="P442"/>
  <c r="BK442"/>
  <c r="J442"/>
  <c r="BI441"/>
  <c r="BH441"/>
  <c r="BG441"/>
  <c r="BF441"/>
  <c r="BE441"/>
  <c r="T441"/>
  <c r="R441"/>
  <c r="P441"/>
  <c r="BK441"/>
  <c r="J441"/>
  <c r="BI440"/>
  <c r="BH440"/>
  <c r="BG440"/>
  <c r="BF440"/>
  <c r="BE440"/>
  <c r="T440"/>
  <c r="R440"/>
  <c r="P440"/>
  <c r="BK440"/>
  <c r="J440"/>
  <c r="BI439"/>
  <c r="BH439"/>
  <c r="BG439"/>
  <c r="BF439"/>
  <c r="BE439"/>
  <c r="T439"/>
  <c r="T438" s="1"/>
  <c r="R439"/>
  <c r="R438" s="1"/>
  <c r="P439"/>
  <c r="P438" s="1"/>
  <c r="BK439"/>
  <c r="BK438" s="1"/>
  <c r="J438" s="1"/>
  <c r="J75" s="1"/>
  <c r="J439"/>
  <c r="BI437"/>
  <c r="BH437"/>
  <c r="BG437"/>
  <c r="BF437"/>
  <c r="T437"/>
  <c r="R437"/>
  <c r="P437"/>
  <c r="BK437"/>
  <c r="J437"/>
  <c r="BE437" s="1"/>
  <c r="BI436"/>
  <c r="BH436"/>
  <c r="BG436"/>
  <c r="BF436"/>
  <c r="T436"/>
  <c r="R436"/>
  <c r="P436"/>
  <c r="BK436"/>
  <c r="J436"/>
  <c r="BE436" s="1"/>
  <c r="BI435"/>
  <c r="BH435"/>
  <c r="BG435"/>
  <c r="BF435"/>
  <c r="T435"/>
  <c r="R435"/>
  <c r="P435"/>
  <c r="BK435"/>
  <c r="J435"/>
  <c r="BE435" s="1"/>
  <c r="BI434"/>
  <c r="BH434"/>
  <c r="BG434"/>
  <c r="BF434"/>
  <c r="T434"/>
  <c r="R434"/>
  <c r="P434"/>
  <c r="BK434"/>
  <c r="J434"/>
  <c r="BE434" s="1"/>
  <c r="BI433"/>
  <c r="BH433"/>
  <c r="BG433"/>
  <c r="BF433"/>
  <c r="T433"/>
  <c r="R433"/>
  <c r="P433"/>
  <c r="BK433"/>
  <c r="J433"/>
  <c r="BE433" s="1"/>
  <c r="BI432"/>
  <c r="BH432"/>
  <c r="BG432"/>
  <c r="BF432"/>
  <c r="T432"/>
  <c r="R432"/>
  <c r="P432"/>
  <c r="BK432"/>
  <c r="J432"/>
  <c r="BE432" s="1"/>
  <c r="BI431"/>
  <c r="BH431"/>
  <c r="BG431"/>
  <c r="BF431"/>
  <c r="T431"/>
  <c r="R431"/>
  <c r="P431"/>
  <c r="BK431"/>
  <c r="J431"/>
  <c r="BE431" s="1"/>
  <c r="BI430"/>
  <c r="BH430"/>
  <c r="BG430"/>
  <c r="BF430"/>
  <c r="T430"/>
  <c r="R430"/>
  <c r="P430"/>
  <c r="BK430"/>
  <c r="J430"/>
  <c r="BE430" s="1"/>
  <c r="BI429"/>
  <c r="BH429"/>
  <c r="BG429"/>
  <c r="BF429"/>
  <c r="T429"/>
  <c r="R429"/>
  <c r="P429"/>
  <c r="BK429"/>
  <c r="J429"/>
  <c r="BE429" s="1"/>
  <c r="BI428"/>
  <c r="BH428"/>
  <c r="BG428"/>
  <c r="BF428"/>
  <c r="T428"/>
  <c r="R428"/>
  <c r="P428"/>
  <c r="BK428"/>
  <c r="J428"/>
  <c r="BE428" s="1"/>
  <c r="BI427"/>
  <c r="BH427"/>
  <c r="BG427"/>
  <c r="BF427"/>
  <c r="T427"/>
  <c r="R427"/>
  <c r="P427"/>
  <c r="BK427"/>
  <c r="J427"/>
  <c r="BE427" s="1"/>
  <c r="BI426"/>
  <c r="BH426"/>
  <c r="BG426"/>
  <c r="BF426"/>
  <c r="T426"/>
  <c r="R426"/>
  <c r="P426"/>
  <c r="BK426"/>
  <c r="J426"/>
  <c r="BE426" s="1"/>
  <c r="BI425"/>
  <c r="BH425"/>
  <c r="BG425"/>
  <c r="BF425"/>
  <c r="T425"/>
  <c r="R425"/>
  <c r="P425"/>
  <c r="BK425"/>
  <c r="J425"/>
  <c r="BE425" s="1"/>
  <c r="BI424"/>
  <c r="BH424"/>
  <c r="BG424"/>
  <c r="BF424"/>
  <c r="T424"/>
  <c r="R424"/>
  <c r="P424"/>
  <c r="BK424"/>
  <c r="J424"/>
  <c r="BE424" s="1"/>
  <c r="BI423"/>
  <c r="BH423"/>
  <c r="BG423"/>
  <c r="BF423"/>
  <c r="T423"/>
  <c r="R423"/>
  <c r="P423"/>
  <c r="BK423"/>
  <c r="J423"/>
  <c r="BE423" s="1"/>
  <c r="BI422"/>
  <c r="BH422"/>
  <c r="BG422"/>
  <c r="BF422"/>
  <c r="T422"/>
  <c r="R422"/>
  <c r="P422"/>
  <c r="BK422"/>
  <c r="J422"/>
  <c r="BE422" s="1"/>
  <c r="BI421"/>
  <c r="BH421"/>
  <c r="BG421"/>
  <c r="BF421"/>
  <c r="BE421"/>
  <c r="T421"/>
  <c r="R421"/>
  <c r="P421"/>
  <c r="BK421"/>
  <c r="J421"/>
  <c r="BI420"/>
  <c r="BH420"/>
  <c r="BG420"/>
  <c r="BF420"/>
  <c r="BE420"/>
  <c r="T420"/>
  <c r="R420"/>
  <c r="P420"/>
  <c r="BK420"/>
  <c r="J420"/>
  <c r="BI419"/>
  <c r="BH419"/>
  <c r="BG419"/>
  <c r="BF419"/>
  <c r="BE419"/>
  <c r="T419"/>
  <c r="R419"/>
  <c r="P419"/>
  <c r="BK419"/>
  <c r="J419"/>
  <c r="BI418"/>
  <c r="BH418"/>
  <c r="BG418"/>
  <c r="BF418"/>
  <c r="BE418"/>
  <c r="T418"/>
  <c r="R418"/>
  <c r="P418"/>
  <c r="BK418"/>
  <c r="J418"/>
  <c r="BI417"/>
  <c r="BH417"/>
  <c r="BG417"/>
  <c r="BF417"/>
  <c r="BE417"/>
  <c r="T417"/>
  <c r="R417"/>
  <c r="P417"/>
  <c r="BK417"/>
  <c r="J417"/>
  <c r="BI416"/>
  <c r="BH416"/>
  <c r="BG416"/>
  <c r="BF416"/>
  <c r="BE416"/>
  <c r="T416"/>
  <c r="T415" s="1"/>
  <c r="R416"/>
  <c r="R415" s="1"/>
  <c r="P416"/>
  <c r="P415" s="1"/>
  <c r="BK416"/>
  <c r="BK415" s="1"/>
  <c r="J415" s="1"/>
  <c r="J74" s="1"/>
  <c r="J416"/>
  <c r="BI414"/>
  <c r="BH414"/>
  <c r="BG414"/>
  <c r="BF414"/>
  <c r="T414"/>
  <c r="R414"/>
  <c r="P414"/>
  <c r="BK414"/>
  <c r="J414"/>
  <c r="BE414" s="1"/>
  <c r="BI413"/>
  <c r="BH413"/>
  <c r="BG413"/>
  <c r="BF413"/>
  <c r="T413"/>
  <c r="R413"/>
  <c r="P413"/>
  <c r="BK413"/>
  <c r="J413"/>
  <c r="BE413" s="1"/>
  <c r="BI412"/>
  <c r="BH412"/>
  <c r="BG412"/>
  <c r="BF412"/>
  <c r="T412"/>
  <c r="R412"/>
  <c r="P412"/>
  <c r="BK412"/>
  <c r="J412"/>
  <c r="BE412" s="1"/>
  <c r="BI411"/>
  <c r="BH411"/>
  <c r="BG411"/>
  <c r="BF411"/>
  <c r="T411"/>
  <c r="R411"/>
  <c r="P411"/>
  <c r="BK411"/>
  <c r="J411"/>
  <c r="BE411" s="1"/>
  <c r="BI410"/>
  <c r="BH410"/>
  <c r="BG410"/>
  <c r="BF410"/>
  <c r="T410"/>
  <c r="R410"/>
  <c r="P410"/>
  <c r="BK410"/>
  <c r="J410"/>
  <c r="BE410" s="1"/>
  <c r="BI409"/>
  <c r="BH409"/>
  <c r="BG409"/>
  <c r="BF409"/>
  <c r="BE409"/>
  <c r="T409"/>
  <c r="R409"/>
  <c r="P409"/>
  <c r="BK409"/>
  <c r="J409"/>
  <c r="BI408"/>
  <c r="BH408"/>
  <c r="BG408"/>
  <c r="BF408"/>
  <c r="BE408"/>
  <c r="T408"/>
  <c r="R408"/>
  <c r="P408"/>
  <c r="BK408"/>
  <c r="J408"/>
  <c r="BI407"/>
  <c r="BH407"/>
  <c r="BG407"/>
  <c r="BF407"/>
  <c r="BE407"/>
  <c r="T407"/>
  <c r="R407"/>
  <c r="P407"/>
  <c r="BK407"/>
  <c r="J407"/>
  <c r="BI406"/>
  <c r="BH406"/>
  <c r="BG406"/>
  <c r="BF406"/>
  <c r="BE406"/>
  <c r="T406"/>
  <c r="R406"/>
  <c r="P406"/>
  <c r="BK406"/>
  <c r="J406"/>
  <c r="BI405"/>
  <c r="BH405"/>
  <c r="BG405"/>
  <c r="BF405"/>
  <c r="BE405"/>
  <c r="T405"/>
  <c r="R405"/>
  <c r="P405"/>
  <c r="BK405"/>
  <c r="J405"/>
  <c r="BI404"/>
  <c r="BH404"/>
  <c r="BG404"/>
  <c r="BF404"/>
  <c r="BE404"/>
  <c r="T404"/>
  <c r="R404"/>
  <c r="P404"/>
  <c r="BK404"/>
  <c r="J404"/>
  <c r="BI403"/>
  <c r="BH403"/>
  <c r="BG403"/>
  <c r="BF403"/>
  <c r="BE403"/>
  <c r="T403"/>
  <c r="R403"/>
  <c r="P403"/>
  <c r="BK403"/>
  <c r="J403"/>
  <c r="BI402"/>
  <c r="BH402"/>
  <c r="BG402"/>
  <c r="BF402"/>
  <c r="BE402"/>
  <c r="T402"/>
  <c r="R402"/>
  <c r="P402"/>
  <c r="BK402"/>
  <c r="J402"/>
  <c r="BI401"/>
  <c r="BH401"/>
  <c r="BG401"/>
  <c r="BF401"/>
  <c r="BE401"/>
  <c r="T401"/>
  <c r="R401"/>
  <c r="P401"/>
  <c r="BK401"/>
  <c r="J401"/>
  <c r="BI400"/>
  <c r="BH400"/>
  <c r="BG400"/>
  <c r="BF400"/>
  <c r="BE400"/>
  <c r="T400"/>
  <c r="R400"/>
  <c r="P400"/>
  <c r="BK400"/>
  <c r="J400"/>
  <c r="BI399"/>
  <c r="BH399"/>
  <c r="BG399"/>
  <c r="BF399"/>
  <c r="BE399"/>
  <c r="T399"/>
  <c r="R399"/>
  <c r="P399"/>
  <c r="BK399"/>
  <c r="J399"/>
  <c r="BI398"/>
  <c r="BH398"/>
  <c r="BG398"/>
  <c r="BF398"/>
  <c r="BE398"/>
  <c r="T398"/>
  <c r="R398"/>
  <c r="P398"/>
  <c r="BK398"/>
  <c r="J398"/>
  <c r="BI397"/>
  <c r="BH397"/>
  <c r="BG397"/>
  <c r="BF397"/>
  <c r="BE397"/>
  <c r="T397"/>
  <c r="R397"/>
  <c r="P397"/>
  <c r="BK397"/>
  <c r="J397"/>
  <c r="BI396"/>
  <c r="BH396"/>
  <c r="BG396"/>
  <c r="BF396"/>
  <c r="BE396"/>
  <c r="T396"/>
  <c r="R396"/>
  <c r="P396"/>
  <c r="BK396"/>
  <c r="J396"/>
  <c r="BI395"/>
  <c r="BH395"/>
  <c r="BG395"/>
  <c r="BF395"/>
  <c r="BE395"/>
  <c r="T395"/>
  <c r="R395"/>
  <c r="P395"/>
  <c r="BK395"/>
  <c r="J395"/>
  <c r="BI394"/>
  <c r="BH394"/>
  <c r="BG394"/>
  <c r="BF394"/>
  <c r="BE394"/>
  <c r="T394"/>
  <c r="R394"/>
  <c r="P394"/>
  <c r="BK394"/>
  <c r="J394"/>
  <c r="BI393"/>
  <c r="BH393"/>
  <c r="BG393"/>
  <c r="BF393"/>
  <c r="BE393"/>
  <c r="T393"/>
  <c r="T392" s="1"/>
  <c r="R393"/>
  <c r="R392" s="1"/>
  <c r="P393"/>
  <c r="P392" s="1"/>
  <c r="BK393"/>
  <c r="BK392" s="1"/>
  <c r="J392" s="1"/>
  <c r="J73" s="1"/>
  <c r="J393"/>
  <c r="BI391"/>
  <c r="BH391"/>
  <c r="BG391"/>
  <c r="BF391"/>
  <c r="T391"/>
  <c r="R391"/>
  <c r="P391"/>
  <c r="BK391"/>
  <c r="J391"/>
  <c r="BE391" s="1"/>
  <c r="BI390"/>
  <c r="BH390"/>
  <c r="BG390"/>
  <c r="BF390"/>
  <c r="T390"/>
  <c r="R390"/>
  <c r="P390"/>
  <c r="BK390"/>
  <c r="J390"/>
  <c r="BE390" s="1"/>
  <c r="BI389"/>
  <c r="BH389"/>
  <c r="BG389"/>
  <c r="BF389"/>
  <c r="T389"/>
  <c r="R389"/>
  <c r="P389"/>
  <c r="BK389"/>
  <c r="J389"/>
  <c r="BE389" s="1"/>
  <c r="BI388"/>
  <c r="BH388"/>
  <c r="BG388"/>
  <c r="BF388"/>
  <c r="T388"/>
  <c r="R388"/>
  <c r="P388"/>
  <c r="BK388"/>
  <c r="J388"/>
  <c r="BE388" s="1"/>
  <c r="BI387"/>
  <c r="BH387"/>
  <c r="BG387"/>
  <c r="BF387"/>
  <c r="T387"/>
  <c r="R387"/>
  <c r="P387"/>
  <c r="BK387"/>
  <c r="J387"/>
  <c r="BE387" s="1"/>
  <c r="BI386"/>
  <c r="BH386"/>
  <c r="BG386"/>
  <c r="BF386"/>
  <c r="T386"/>
  <c r="R386"/>
  <c r="P386"/>
  <c r="BK386"/>
  <c r="J386"/>
  <c r="BE386" s="1"/>
  <c r="BI385"/>
  <c r="BH385"/>
  <c r="BG385"/>
  <c r="BF385"/>
  <c r="T385"/>
  <c r="R385"/>
  <c r="P385"/>
  <c r="BK385"/>
  <c r="J385"/>
  <c r="BE385" s="1"/>
  <c r="BI384"/>
  <c r="BH384"/>
  <c r="BG384"/>
  <c r="BF384"/>
  <c r="T384"/>
  <c r="T383" s="1"/>
  <c r="R384"/>
  <c r="R383" s="1"/>
  <c r="P384"/>
  <c r="P383" s="1"/>
  <c r="BK384"/>
  <c r="BK383" s="1"/>
  <c r="J383" s="1"/>
  <c r="J72" s="1"/>
  <c r="J384"/>
  <c r="BE384" s="1"/>
  <c r="BI382"/>
  <c r="BH382"/>
  <c r="BG382"/>
  <c r="BF382"/>
  <c r="BE382"/>
  <c r="T382"/>
  <c r="R382"/>
  <c r="P382"/>
  <c r="BK382"/>
  <c r="J382"/>
  <c r="BI381"/>
  <c r="BH381"/>
  <c r="BG381"/>
  <c r="BF381"/>
  <c r="BE381"/>
  <c r="T381"/>
  <c r="R381"/>
  <c r="P381"/>
  <c r="BK381"/>
  <c r="J381"/>
  <c r="BI380"/>
  <c r="BH380"/>
  <c r="BG380"/>
  <c r="BF380"/>
  <c r="BE380"/>
  <c r="T380"/>
  <c r="R380"/>
  <c r="P380"/>
  <c r="BK380"/>
  <c r="J380"/>
  <c r="BI379"/>
  <c r="BH379"/>
  <c r="BG379"/>
  <c r="BF379"/>
  <c r="BE379"/>
  <c r="T379"/>
  <c r="R379"/>
  <c r="P379"/>
  <c r="BK379"/>
  <c r="J379"/>
  <c r="BI378"/>
  <c r="BH378"/>
  <c r="BG378"/>
  <c r="BF378"/>
  <c r="BE378"/>
  <c r="T378"/>
  <c r="R378"/>
  <c r="P378"/>
  <c r="BK378"/>
  <c r="J378"/>
  <c r="BI377"/>
  <c r="BH377"/>
  <c r="BG377"/>
  <c r="BF377"/>
  <c r="BE377"/>
  <c r="T377"/>
  <c r="R377"/>
  <c r="P377"/>
  <c r="BK377"/>
  <c r="J377"/>
  <c r="BI376"/>
  <c r="BH376"/>
  <c r="BG376"/>
  <c r="BF376"/>
  <c r="BE376"/>
  <c r="T376"/>
  <c r="R376"/>
  <c r="P376"/>
  <c r="BK376"/>
  <c r="J376"/>
  <c r="BI375"/>
  <c r="BH375"/>
  <c r="BG375"/>
  <c r="BF375"/>
  <c r="BE375"/>
  <c r="T375"/>
  <c r="T374" s="1"/>
  <c r="R375"/>
  <c r="R374" s="1"/>
  <c r="P375"/>
  <c r="P374" s="1"/>
  <c r="BK375"/>
  <c r="BK374" s="1"/>
  <c r="J374" s="1"/>
  <c r="J71" s="1"/>
  <c r="J375"/>
  <c r="BI373"/>
  <c r="BH373"/>
  <c r="BG373"/>
  <c r="BF373"/>
  <c r="T373"/>
  <c r="R373"/>
  <c r="P373"/>
  <c r="BK373"/>
  <c r="J373"/>
  <c r="BE373" s="1"/>
  <c r="BI372"/>
  <c r="BH372"/>
  <c r="BG372"/>
  <c r="BF372"/>
  <c r="T372"/>
  <c r="R372"/>
  <c r="P372"/>
  <c r="BK372"/>
  <c r="J372"/>
  <c r="BE372" s="1"/>
  <c r="BI371"/>
  <c r="BH371"/>
  <c r="BG371"/>
  <c r="BF371"/>
  <c r="T371"/>
  <c r="R371"/>
  <c r="P371"/>
  <c r="BK371"/>
  <c r="J371"/>
  <c r="BE371" s="1"/>
  <c r="BI370"/>
  <c r="BH370"/>
  <c r="BG370"/>
  <c r="BF370"/>
  <c r="T370"/>
  <c r="R370"/>
  <c r="P370"/>
  <c r="BK370"/>
  <c r="J370"/>
  <c r="BE370" s="1"/>
  <c r="BI369"/>
  <c r="BH369"/>
  <c r="BG369"/>
  <c r="BF369"/>
  <c r="T369"/>
  <c r="R369"/>
  <c r="P369"/>
  <c r="BK369"/>
  <c r="J369"/>
  <c r="BE369" s="1"/>
  <c r="BI368"/>
  <c r="BH368"/>
  <c r="BG368"/>
  <c r="BF368"/>
  <c r="T368"/>
  <c r="R368"/>
  <c r="P368"/>
  <c r="BK368"/>
  <c r="J368"/>
  <c r="BE368" s="1"/>
  <c r="BI367"/>
  <c r="BH367"/>
  <c r="BG367"/>
  <c r="BF367"/>
  <c r="T367"/>
  <c r="R367"/>
  <c r="P367"/>
  <c r="BK367"/>
  <c r="J367"/>
  <c r="BE367" s="1"/>
  <c r="BI366"/>
  <c r="BH366"/>
  <c r="BG366"/>
  <c r="BF366"/>
  <c r="T366"/>
  <c r="R366"/>
  <c r="P366"/>
  <c r="BK366"/>
  <c r="J366"/>
  <c r="BE366" s="1"/>
  <c r="BI365"/>
  <c r="BH365"/>
  <c r="BG365"/>
  <c r="BF365"/>
  <c r="T365"/>
  <c r="R365"/>
  <c r="P365"/>
  <c r="BK365"/>
  <c r="J365"/>
  <c r="BE365" s="1"/>
  <c r="BI364"/>
  <c r="BH364"/>
  <c r="BG364"/>
  <c r="BF364"/>
  <c r="T364"/>
  <c r="R364"/>
  <c r="P364"/>
  <c r="BK364"/>
  <c r="J364"/>
  <c r="BE364" s="1"/>
  <c r="BI363"/>
  <c r="BH363"/>
  <c r="BG363"/>
  <c r="BF363"/>
  <c r="BE363"/>
  <c r="T363"/>
  <c r="R363"/>
  <c r="P363"/>
  <c r="BK363"/>
  <c r="J363"/>
  <c r="BI362"/>
  <c r="BH362"/>
  <c r="BG362"/>
  <c r="BF362"/>
  <c r="BE362"/>
  <c r="T362"/>
  <c r="R362"/>
  <c r="P362"/>
  <c r="BK362"/>
  <c r="J362"/>
  <c r="BI361"/>
  <c r="BH361"/>
  <c r="BG361"/>
  <c r="BF361"/>
  <c r="BE361"/>
  <c r="T361"/>
  <c r="R361"/>
  <c r="P361"/>
  <c r="BK361"/>
  <c r="J361"/>
  <c r="BI360"/>
  <c r="BH360"/>
  <c r="BG360"/>
  <c r="BF360"/>
  <c r="BE360"/>
  <c r="T360"/>
  <c r="R360"/>
  <c r="P360"/>
  <c r="BK360"/>
  <c r="J360"/>
  <c r="BI359"/>
  <c r="BH359"/>
  <c r="BG359"/>
  <c r="BF359"/>
  <c r="BE359"/>
  <c r="T359"/>
  <c r="R359"/>
  <c r="P359"/>
  <c r="BK359"/>
  <c r="J359"/>
  <c r="BI358"/>
  <c r="BH358"/>
  <c r="BG358"/>
  <c r="BF358"/>
  <c r="BE358"/>
  <c r="T358"/>
  <c r="R358"/>
  <c r="P358"/>
  <c r="BK358"/>
  <c r="J358"/>
  <c r="BI357"/>
  <c r="BH357"/>
  <c r="BG357"/>
  <c r="BF357"/>
  <c r="BE357"/>
  <c r="T357"/>
  <c r="R357"/>
  <c r="P357"/>
  <c r="BK357"/>
  <c r="J357"/>
  <c r="BI356"/>
  <c r="BH356"/>
  <c r="BG356"/>
  <c r="BF356"/>
  <c r="BE356"/>
  <c r="T356"/>
  <c r="R356"/>
  <c r="P356"/>
  <c r="BK356"/>
  <c r="J356"/>
  <c r="BI355"/>
  <c r="BH355"/>
  <c r="BG355"/>
  <c r="BF355"/>
  <c r="BE355"/>
  <c r="T355"/>
  <c r="R355"/>
  <c r="P355"/>
  <c r="BK355"/>
  <c r="J355"/>
  <c r="BI354"/>
  <c r="BH354"/>
  <c r="BG354"/>
  <c r="BF354"/>
  <c r="BE354"/>
  <c r="T354"/>
  <c r="R354"/>
  <c r="P354"/>
  <c r="BK354"/>
  <c r="J354"/>
  <c r="BI353"/>
  <c r="BH353"/>
  <c r="BG353"/>
  <c r="BF353"/>
  <c r="BE353"/>
  <c r="T353"/>
  <c r="R353"/>
  <c r="P353"/>
  <c r="BK353"/>
  <c r="J353"/>
  <c r="BI352"/>
  <c r="BH352"/>
  <c r="BG352"/>
  <c r="BF352"/>
  <c r="BE352"/>
  <c r="T352"/>
  <c r="R352"/>
  <c r="P352"/>
  <c r="BK352"/>
  <c r="J352"/>
  <c r="BI351"/>
  <c r="BH351"/>
  <c r="BG351"/>
  <c r="BF351"/>
  <c r="BE351"/>
  <c r="T351"/>
  <c r="R351"/>
  <c r="P351"/>
  <c r="BK351"/>
  <c r="J351"/>
  <c r="BI350"/>
  <c r="BH350"/>
  <c r="BG350"/>
  <c r="BF350"/>
  <c r="BE350"/>
  <c r="T350"/>
  <c r="R350"/>
  <c r="P350"/>
  <c r="BK350"/>
  <c r="J350"/>
  <c r="BI349"/>
  <c r="BH349"/>
  <c r="BG349"/>
  <c r="BF349"/>
  <c r="BE349"/>
  <c r="T349"/>
  <c r="R349"/>
  <c r="P349"/>
  <c r="BK349"/>
  <c r="J349"/>
  <c r="BI348"/>
  <c r="BH348"/>
  <c r="BG348"/>
  <c r="BF348"/>
  <c r="BE348"/>
  <c r="T348"/>
  <c r="R348"/>
  <c r="P348"/>
  <c r="BK348"/>
  <c r="J348"/>
  <c r="BI347"/>
  <c r="BH347"/>
  <c r="BG347"/>
  <c r="BF347"/>
  <c r="BE347"/>
  <c r="T347"/>
  <c r="R347"/>
  <c r="P347"/>
  <c r="BK347"/>
  <c r="J347"/>
  <c r="BI346"/>
  <c r="BH346"/>
  <c r="BG346"/>
  <c r="BF346"/>
  <c r="BE346"/>
  <c r="T346"/>
  <c r="R346"/>
  <c r="P346"/>
  <c r="BK346"/>
  <c r="J346"/>
  <c r="BI345"/>
  <c r="BH345"/>
  <c r="BG345"/>
  <c r="BF345"/>
  <c r="BE345"/>
  <c r="T345"/>
  <c r="R345"/>
  <c r="P345"/>
  <c r="BK345"/>
  <c r="J345"/>
  <c r="BI344"/>
  <c r="BH344"/>
  <c r="BG344"/>
  <c r="BF344"/>
  <c r="BE344"/>
  <c r="T344"/>
  <c r="R344"/>
  <c r="P344"/>
  <c r="BK344"/>
  <c r="J344"/>
  <c r="BI343"/>
  <c r="BH343"/>
  <c r="BG343"/>
  <c r="BF343"/>
  <c r="BE343"/>
  <c r="T343"/>
  <c r="R343"/>
  <c r="P343"/>
  <c r="BK343"/>
  <c r="J343"/>
  <c r="BI342"/>
  <c r="BH342"/>
  <c r="BG342"/>
  <c r="BF342"/>
  <c r="BE342"/>
  <c r="T342"/>
  <c r="R342"/>
  <c r="P342"/>
  <c r="BK342"/>
  <c r="J342"/>
  <c r="BI341"/>
  <c r="BH341"/>
  <c r="BG341"/>
  <c r="BF341"/>
  <c r="BE341"/>
  <c r="T341"/>
  <c r="R341"/>
  <c r="P341"/>
  <c r="BK341"/>
  <c r="J341"/>
  <c r="BI340"/>
  <c r="BH340"/>
  <c r="BG340"/>
  <c r="BF340"/>
  <c r="BE340"/>
  <c r="T340"/>
  <c r="R340"/>
  <c r="P340"/>
  <c r="BK340"/>
  <c r="J340"/>
  <c r="BI339"/>
  <c r="BH339"/>
  <c r="BG339"/>
  <c r="BF339"/>
  <c r="BE339"/>
  <c r="T339"/>
  <c r="R339"/>
  <c r="P339"/>
  <c r="BK339"/>
  <c r="J339"/>
  <c r="BI338"/>
  <c r="BH338"/>
  <c r="BG338"/>
  <c r="BF338"/>
  <c r="BE338"/>
  <c r="T338"/>
  <c r="R338"/>
  <c r="P338"/>
  <c r="BK338"/>
  <c r="J338"/>
  <c r="BI337"/>
  <c r="BH337"/>
  <c r="BG337"/>
  <c r="BF337"/>
  <c r="BE337"/>
  <c r="T337"/>
  <c r="R337"/>
  <c r="P337"/>
  <c r="BK337"/>
  <c r="J337"/>
  <c r="BI336"/>
  <c r="BH336"/>
  <c r="BG336"/>
  <c r="BF336"/>
  <c r="BE336"/>
  <c r="T336"/>
  <c r="T335" s="1"/>
  <c r="R336"/>
  <c r="R335" s="1"/>
  <c r="P336"/>
  <c r="P335" s="1"/>
  <c r="BK336"/>
  <c r="BK335" s="1"/>
  <c r="J335" s="1"/>
  <c r="J70" s="1"/>
  <c r="J336"/>
  <c r="BI334"/>
  <c r="BH334"/>
  <c r="BG334"/>
  <c r="BF334"/>
  <c r="T334"/>
  <c r="R334"/>
  <c r="P334"/>
  <c r="BK334"/>
  <c r="J334"/>
  <c r="BE334" s="1"/>
  <c r="BI333"/>
  <c r="BH333"/>
  <c r="BG333"/>
  <c r="BF333"/>
  <c r="T333"/>
  <c r="R333"/>
  <c r="P333"/>
  <c r="BK333"/>
  <c r="J333"/>
  <c r="BE333" s="1"/>
  <c r="BI332"/>
  <c r="BH332"/>
  <c r="BG332"/>
  <c r="BF332"/>
  <c r="T332"/>
  <c r="R332"/>
  <c r="P332"/>
  <c r="BK332"/>
  <c r="J332"/>
  <c r="BE332" s="1"/>
  <c r="BI331"/>
  <c r="BH331"/>
  <c r="BG331"/>
  <c r="BF331"/>
  <c r="T331"/>
  <c r="R331"/>
  <c r="P331"/>
  <c r="BK331"/>
  <c r="J331"/>
  <c r="BE331" s="1"/>
  <c r="BI330"/>
  <c r="BH330"/>
  <c r="BG330"/>
  <c r="BF330"/>
  <c r="T330"/>
  <c r="R330"/>
  <c r="P330"/>
  <c r="BK330"/>
  <c r="J330"/>
  <c r="BE330" s="1"/>
  <c r="BI329"/>
  <c r="BH329"/>
  <c r="BG329"/>
  <c r="BF329"/>
  <c r="T329"/>
  <c r="R329"/>
  <c r="P329"/>
  <c r="BK329"/>
  <c r="J329"/>
  <c r="BE329" s="1"/>
  <c r="BI328"/>
  <c r="BH328"/>
  <c r="BG328"/>
  <c r="BF328"/>
  <c r="T328"/>
  <c r="R328"/>
  <c r="P328"/>
  <c r="BK328"/>
  <c r="J328"/>
  <c r="BE328" s="1"/>
  <c r="BI327"/>
  <c r="BH327"/>
  <c r="BG327"/>
  <c r="BF327"/>
  <c r="T327"/>
  <c r="R327"/>
  <c r="P327"/>
  <c r="BK327"/>
  <c r="J327"/>
  <c r="BE327" s="1"/>
  <c r="BI326"/>
  <c r="BH326"/>
  <c r="BG326"/>
  <c r="BF326"/>
  <c r="T326"/>
  <c r="R326"/>
  <c r="P326"/>
  <c r="BK326"/>
  <c r="J326"/>
  <c r="BE326" s="1"/>
  <c r="BI325"/>
  <c r="BH325"/>
  <c r="BG325"/>
  <c r="BF325"/>
  <c r="T325"/>
  <c r="R325"/>
  <c r="P325"/>
  <c r="BK325"/>
  <c r="J325"/>
  <c r="BE325" s="1"/>
  <c r="BI324"/>
  <c r="BH324"/>
  <c r="BG324"/>
  <c r="BF324"/>
  <c r="T324"/>
  <c r="R324"/>
  <c r="P324"/>
  <c r="BK324"/>
  <c r="J324"/>
  <c r="BE324" s="1"/>
  <c r="BI323"/>
  <c r="BH323"/>
  <c r="BG323"/>
  <c r="BF323"/>
  <c r="T323"/>
  <c r="R323"/>
  <c r="P323"/>
  <c r="BK323"/>
  <c r="J323"/>
  <c r="BE323" s="1"/>
  <c r="BI322"/>
  <c r="BH322"/>
  <c r="BG322"/>
  <c r="BF322"/>
  <c r="T322"/>
  <c r="R322"/>
  <c r="P322"/>
  <c r="BK322"/>
  <c r="J322"/>
  <c r="BE322" s="1"/>
  <c r="BI321"/>
  <c r="BH321"/>
  <c r="BG321"/>
  <c r="BF321"/>
  <c r="T321"/>
  <c r="R321"/>
  <c r="P321"/>
  <c r="BK321"/>
  <c r="J321"/>
  <c r="BE321" s="1"/>
  <c r="BI320"/>
  <c r="BH320"/>
  <c r="BG320"/>
  <c r="BF320"/>
  <c r="T320"/>
  <c r="R320"/>
  <c r="P320"/>
  <c r="BK320"/>
  <c r="J320"/>
  <c r="BE320" s="1"/>
  <c r="BI319"/>
  <c r="BH319"/>
  <c r="BG319"/>
  <c r="BF319"/>
  <c r="T319"/>
  <c r="R319"/>
  <c r="P319"/>
  <c r="BK319"/>
  <c r="J319"/>
  <c r="BE319" s="1"/>
  <c r="BI318"/>
  <c r="BH318"/>
  <c r="BG318"/>
  <c r="BF318"/>
  <c r="T318"/>
  <c r="R318"/>
  <c r="P318"/>
  <c r="BK318"/>
  <c r="J318"/>
  <c r="BE318" s="1"/>
  <c r="BI317"/>
  <c r="BH317"/>
  <c r="BG317"/>
  <c r="BF317"/>
  <c r="T317"/>
  <c r="R317"/>
  <c r="P317"/>
  <c r="BK317"/>
  <c r="J317"/>
  <c r="BE317" s="1"/>
  <c r="BI316"/>
  <c r="BH316"/>
  <c r="BG316"/>
  <c r="BF316"/>
  <c r="T316"/>
  <c r="R316"/>
  <c r="P316"/>
  <c r="BK316"/>
  <c r="J316"/>
  <c r="BE316" s="1"/>
  <c r="BI315"/>
  <c r="BH315"/>
  <c r="BG315"/>
  <c r="BF315"/>
  <c r="T315"/>
  <c r="R315"/>
  <c r="P315"/>
  <c r="BK315"/>
  <c r="J315"/>
  <c r="BE315" s="1"/>
  <c r="BI314"/>
  <c r="BH314"/>
  <c r="BG314"/>
  <c r="BF314"/>
  <c r="BE314"/>
  <c r="T314"/>
  <c r="R314"/>
  <c r="P314"/>
  <c r="BK314"/>
  <c r="J314"/>
  <c r="BI313"/>
  <c r="BH313"/>
  <c r="BG313"/>
  <c r="BF313"/>
  <c r="BE313"/>
  <c r="T313"/>
  <c r="R313"/>
  <c r="P313"/>
  <c r="BK313"/>
  <c r="J313"/>
  <c r="BI312"/>
  <c r="BH312"/>
  <c r="BG312"/>
  <c r="BF312"/>
  <c r="BE312"/>
  <c r="T312"/>
  <c r="R312"/>
  <c r="P312"/>
  <c r="BK312"/>
  <c r="J312"/>
  <c r="BI311"/>
  <c r="BH311"/>
  <c r="BG311"/>
  <c r="BF311"/>
  <c r="BE311"/>
  <c r="T311"/>
  <c r="R311"/>
  <c r="P311"/>
  <c r="BK311"/>
  <c r="J311"/>
  <c r="BI310"/>
  <c r="BH310"/>
  <c r="BG310"/>
  <c r="BF310"/>
  <c r="BE310"/>
  <c r="T310"/>
  <c r="R310"/>
  <c r="P310"/>
  <c r="BK310"/>
  <c r="J310"/>
  <c r="BI309"/>
  <c r="BH309"/>
  <c r="BG309"/>
  <c r="BF309"/>
  <c r="BE309"/>
  <c r="T309"/>
  <c r="R309"/>
  <c r="P309"/>
  <c r="BK309"/>
  <c r="J309"/>
  <c r="BI308"/>
  <c r="BH308"/>
  <c r="BG308"/>
  <c r="BF308"/>
  <c r="BE308"/>
  <c r="T308"/>
  <c r="R308"/>
  <c r="P308"/>
  <c r="BK308"/>
  <c r="J308"/>
  <c r="BI307"/>
  <c r="BH307"/>
  <c r="BG307"/>
  <c r="BF307"/>
  <c r="BE307"/>
  <c r="T307"/>
  <c r="R307"/>
  <c r="P307"/>
  <c r="BK307"/>
  <c r="J307"/>
  <c r="BI306"/>
  <c r="BH306"/>
  <c r="BG306"/>
  <c r="BF306"/>
  <c r="BE306"/>
  <c r="T306"/>
  <c r="R306"/>
  <c r="P306"/>
  <c r="BK306"/>
  <c r="J306"/>
  <c r="BI305"/>
  <c r="BH305"/>
  <c r="BG305"/>
  <c r="BF305"/>
  <c r="BE305"/>
  <c r="T305"/>
  <c r="R305"/>
  <c r="P305"/>
  <c r="BK305"/>
  <c r="J305"/>
  <c r="BI304"/>
  <c r="BH304"/>
  <c r="BG304"/>
  <c r="BF304"/>
  <c r="BE304"/>
  <c r="T304"/>
  <c r="R304"/>
  <c r="P304"/>
  <c r="BK304"/>
  <c r="J304"/>
  <c r="BI303"/>
  <c r="BH303"/>
  <c r="BG303"/>
  <c r="BF303"/>
  <c r="BE303"/>
  <c r="T303"/>
  <c r="R303"/>
  <c r="P303"/>
  <c r="BK303"/>
  <c r="J303"/>
  <c r="BI302"/>
  <c r="BH302"/>
  <c r="BG302"/>
  <c r="BF302"/>
  <c r="BE302"/>
  <c r="T302"/>
  <c r="R302"/>
  <c r="P302"/>
  <c r="BK302"/>
  <c r="J302"/>
  <c r="BI301"/>
  <c r="BH301"/>
  <c r="BG301"/>
  <c r="BF301"/>
  <c r="BE301"/>
  <c r="T301"/>
  <c r="R301"/>
  <c r="P301"/>
  <c r="BK301"/>
  <c r="J301"/>
  <c r="BI300"/>
  <c r="BH300"/>
  <c r="BG300"/>
  <c r="BF300"/>
  <c r="BE300"/>
  <c r="T300"/>
  <c r="R300"/>
  <c r="P300"/>
  <c r="BK300"/>
  <c r="J300"/>
  <c r="BI299"/>
  <c r="BH299"/>
  <c r="BG299"/>
  <c r="BF299"/>
  <c r="BE299"/>
  <c r="T299"/>
  <c r="R299"/>
  <c r="P299"/>
  <c r="BK299"/>
  <c r="J299"/>
  <c r="BI298"/>
  <c r="BH298"/>
  <c r="BG298"/>
  <c r="BF298"/>
  <c r="BE298"/>
  <c r="T298"/>
  <c r="R298"/>
  <c r="P298"/>
  <c r="BK298"/>
  <c r="J298"/>
  <c r="BI297"/>
  <c r="BH297"/>
  <c r="BG297"/>
  <c r="BF297"/>
  <c r="BE297"/>
  <c r="T297"/>
  <c r="T296" s="1"/>
  <c r="R297"/>
  <c r="R296" s="1"/>
  <c r="P297"/>
  <c r="P296" s="1"/>
  <c r="BK297"/>
  <c r="BK296" s="1"/>
  <c r="J296" s="1"/>
  <c r="J69" s="1"/>
  <c r="J297"/>
  <c r="BI295"/>
  <c r="BH295"/>
  <c r="BG295"/>
  <c r="BF295"/>
  <c r="T295"/>
  <c r="R295"/>
  <c r="P295"/>
  <c r="BK295"/>
  <c r="J295"/>
  <c r="BE295" s="1"/>
  <c r="BI294"/>
  <c r="BH294"/>
  <c r="BG294"/>
  <c r="BF294"/>
  <c r="T294"/>
  <c r="R294"/>
  <c r="P294"/>
  <c r="BK294"/>
  <c r="J294"/>
  <c r="BE294" s="1"/>
  <c r="BI293"/>
  <c r="BH293"/>
  <c r="BG293"/>
  <c r="BF293"/>
  <c r="T293"/>
  <c r="R293"/>
  <c r="P293"/>
  <c r="BK293"/>
  <c r="J293"/>
  <c r="BE293" s="1"/>
  <c r="BI292"/>
  <c r="BH292"/>
  <c r="BG292"/>
  <c r="BF292"/>
  <c r="T292"/>
  <c r="R292"/>
  <c r="P292"/>
  <c r="BK292"/>
  <c r="J292"/>
  <c r="BE292" s="1"/>
  <c r="BI291"/>
  <c r="BH291"/>
  <c r="BG291"/>
  <c r="BF291"/>
  <c r="T291"/>
  <c r="R291"/>
  <c r="P291"/>
  <c r="BK291"/>
  <c r="J291"/>
  <c r="BE291" s="1"/>
  <c r="BI290"/>
  <c r="BH290"/>
  <c r="BG290"/>
  <c r="BF290"/>
  <c r="T290"/>
  <c r="R290"/>
  <c r="P290"/>
  <c r="BK290"/>
  <c r="J290"/>
  <c r="BE290" s="1"/>
  <c r="BI289"/>
  <c r="BH289"/>
  <c r="BG289"/>
  <c r="BF289"/>
  <c r="T289"/>
  <c r="R289"/>
  <c r="P289"/>
  <c r="BK289"/>
  <c r="J289"/>
  <c r="BE289" s="1"/>
  <c r="BI288"/>
  <c r="BH288"/>
  <c r="BG288"/>
  <c r="BF288"/>
  <c r="T288"/>
  <c r="R288"/>
  <c r="P288"/>
  <c r="BK288"/>
  <c r="J288"/>
  <c r="BE288" s="1"/>
  <c r="BI287"/>
  <c r="BH287"/>
  <c r="BG287"/>
  <c r="BF287"/>
  <c r="T287"/>
  <c r="R287"/>
  <c r="P287"/>
  <c r="BK287"/>
  <c r="J287"/>
  <c r="BE287" s="1"/>
  <c r="BI286"/>
  <c r="BH286"/>
  <c r="BG286"/>
  <c r="BF286"/>
  <c r="T286"/>
  <c r="R286"/>
  <c r="P286"/>
  <c r="BK286"/>
  <c r="J286"/>
  <c r="BE286" s="1"/>
  <c r="BI285"/>
  <c r="BH285"/>
  <c r="BG285"/>
  <c r="BF285"/>
  <c r="T285"/>
  <c r="R285"/>
  <c r="P285"/>
  <c r="BK285"/>
  <c r="J285"/>
  <c r="BE285" s="1"/>
  <c r="BI284"/>
  <c r="BH284"/>
  <c r="BG284"/>
  <c r="BF284"/>
  <c r="T284"/>
  <c r="R284"/>
  <c r="P284"/>
  <c r="BK284"/>
  <c r="J284"/>
  <c r="BE284" s="1"/>
  <c r="BI283"/>
  <c r="BH283"/>
  <c r="BG283"/>
  <c r="BF283"/>
  <c r="T283"/>
  <c r="R283"/>
  <c r="P283"/>
  <c r="BK283"/>
  <c r="J283"/>
  <c r="BE283" s="1"/>
  <c r="BI282"/>
  <c r="BH282"/>
  <c r="BG282"/>
  <c r="BF282"/>
  <c r="BE282"/>
  <c r="T282"/>
  <c r="R282"/>
  <c r="P282"/>
  <c r="BK282"/>
  <c r="J282"/>
  <c r="BI281"/>
  <c r="BH281"/>
  <c r="BG281"/>
  <c r="BF281"/>
  <c r="BE281"/>
  <c r="T281"/>
  <c r="R281"/>
  <c r="P281"/>
  <c r="BK281"/>
  <c r="J281"/>
  <c r="BI280"/>
  <c r="BH280"/>
  <c r="BG280"/>
  <c r="BF280"/>
  <c r="BE280"/>
  <c r="T280"/>
  <c r="R280"/>
  <c r="P280"/>
  <c r="BK280"/>
  <c r="J280"/>
  <c r="BI279"/>
  <c r="BH279"/>
  <c r="BG279"/>
  <c r="BF279"/>
  <c r="BE279"/>
  <c r="T279"/>
  <c r="R279"/>
  <c r="P279"/>
  <c r="BK279"/>
  <c r="J279"/>
  <c r="BI278"/>
  <c r="BH278"/>
  <c r="BG278"/>
  <c r="BF278"/>
  <c r="BE278"/>
  <c r="T278"/>
  <c r="R278"/>
  <c r="P278"/>
  <c r="BK278"/>
  <c r="J278"/>
  <c r="BI277"/>
  <c r="BH277"/>
  <c r="BG277"/>
  <c r="BF277"/>
  <c r="BE277"/>
  <c r="T277"/>
  <c r="R277"/>
  <c r="P277"/>
  <c r="BK277"/>
  <c r="J277"/>
  <c r="BI276"/>
  <c r="BH276"/>
  <c r="BG276"/>
  <c r="BF276"/>
  <c r="BE276"/>
  <c r="T276"/>
  <c r="R276"/>
  <c r="P276"/>
  <c r="BK276"/>
  <c r="J276"/>
  <c r="BI275"/>
  <c r="BH275"/>
  <c r="BG275"/>
  <c r="BF275"/>
  <c r="BE275"/>
  <c r="T275"/>
  <c r="R275"/>
  <c r="P275"/>
  <c r="BK275"/>
  <c r="J275"/>
  <c r="BI274"/>
  <c r="BH274"/>
  <c r="BG274"/>
  <c r="BF274"/>
  <c r="BE274"/>
  <c r="T274"/>
  <c r="R274"/>
  <c r="P274"/>
  <c r="BK274"/>
  <c r="J274"/>
  <c r="BI273"/>
  <c r="BH273"/>
  <c r="BG273"/>
  <c r="BF273"/>
  <c r="BE273"/>
  <c r="T273"/>
  <c r="R273"/>
  <c r="P273"/>
  <c r="BK273"/>
  <c r="J273"/>
  <c r="BI272"/>
  <c r="BH272"/>
  <c r="BG272"/>
  <c r="BF272"/>
  <c r="BE272"/>
  <c r="T272"/>
  <c r="R272"/>
  <c r="P272"/>
  <c r="BK272"/>
  <c r="J272"/>
  <c r="BI271"/>
  <c r="BH271"/>
  <c r="BG271"/>
  <c r="BF271"/>
  <c r="BE271"/>
  <c r="T271"/>
  <c r="T270" s="1"/>
  <c r="R271"/>
  <c r="R270" s="1"/>
  <c r="P271"/>
  <c r="P270" s="1"/>
  <c r="BK271"/>
  <c r="BK270" s="1"/>
  <c r="J270" s="1"/>
  <c r="J68" s="1"/>
  <c r="J271"/>
  <c r="BI269"/>
  <c r="BH269"/>
  <c r="BG269"/>
  <c r="BF269"/>
  <c r="T269"/>
  <c r="R269"/>
  <c r="P269"/>
  <c r="BK269"/>
  <c r="J269"/>
  <c r="BE269" s="1"/>
  <c r="BI268"/>
  <c r="BH268"/>
  <c r="BG268"/>
  <c r="BF268"/>
  <c r="T268"/>
  <c r="R268"/>
  <c r="P268"/>
  <c r="BK268"/>
  <c r="J268"/>
  <c r="BE268" s="1"/>
  <c r="BI267"/>
  <c r="BH267"/>
  <c r="BG267"/>
  <c r="BF267"/>
  <c r="T267"/>
  <c r="R267"/>
  <c r="P267"/>
  <c r="BK267"/>
  <c r="J267"/>
  <c r="BE267" s="1"/>
  <c r="BI266"/>
  <c r="BH266"/>
  <c r="BG266"/>
  <c r="BF266"/>
  <c r="T266"/>
  <c r="R266"/>
  <c r="P266"/>
  <c r="BK266"/>
  <c r="J266"/>
  <c r="BE266" s="1"/>
  <c r="BI265"/>
  <c r="BH265"/>
  <c r="BG265"/>
  <c r="BF265"/>
  <c r="T265"/>
  <c r="R265"/>
  <c r="P265"/>
  <c r="BK265"/>
  <c r="J265"/>
  <c r="BE265" s="1"/>
  <c r="BI264"/>
  <c r="BH264"/>
  <c r="BG264"/>
  <c r="BF264"/>
  <c r="T264"/>
  <c r="R264"/>
  <c r="P264"/>
  <c r="BK264"/>
  <c r="J264"/>
  <c r="BE264" s="1"/>
  <c r="BI263"/>
  <c r="BH263"/>
  <c r="BG263"/>
  <c r="BF263"/>
  <c r="T263"/>
  <c r="R263"/>
  <c r="P263"/>
  <c r="BK263"/>
  <c r="J263"/>
  <c r="BE263" s="1"/>
  <c r="BI262"/>
  <c r="BH262"/>
  <c r="BG262"/>
  <c r="BF262"/>
  <c r="T262"/>
  <c r="R262"/>
  <c r="P262"/>
  <c r="BK262"/>
  <c r="J262"/>
  <c r="BE262" s="1"/>
  <c r="BI261"/>
  <c r="BH261"/>
  <c r="BG261"/>
  <c r="BF261"/>
  <c r="T261"/>
  <c r="R261"/>
  <c r="P261"/>
  <c r="BK261"/>
  <c r="J261"/>
  <c r="BE261" s="1"/>
  <c r="BI260"/>
  <c r="BH260"/>
  <c r="BG260"/>
  <c r="BF260"/>
  <c r="BE260"/>
  <c r="T260"/>
  <c r="R260"/>
  <c r="P260"/>
  <c r="BK260"/>
  <c r="J260"/>
  <c r="BI259"/>
  <c r="BH259"/>
  <c r="BG259"/>
  <c r="BF259"/>
  <c r="BE259"/>
  <c r="T259"/>
  <c r="R259"/>
  <c r="P259"/>
  <c r="BK259"/>
  <c r="J259"/>
  <c r="BI258"/>
  <c r="BH258"/>
  <c r="BG258"/>
  <c r="BF258"/>
  <c r="BE258"/>
  <c r="T258"/>
  <c r="R258"/>
  <c r="P258"/>
  <c r="BK258"/>
  <c r="J258"/>
  <c r="BI257"/>
  <c r="BH257"/>
  <c r="BG257"/>
  <c r="BF257"/>
  <c r="BE257"/>
  <c r="T257"/>
  <c r="R257"/>
  <c r="P257"/>
  <c r="BK257"/>
  <c r="J257"/>
  <c r="BI256"/>
  <c r="BH256"/>
  <c r="BG256"/>
  <c r="BF256"/>
  <c r="BE256"/>
  <c r="T256"/>
  <c r="R256"/>
  <c r="P256"/>
  <c r="BK256"/>
  <c r="J256"/>
  <c r="BI255"/>
  <c r="BH255"/>
  <c r="BG255"/>
  <c r="BF255"/>
  <c r="BE255"/>
  <c r="T255"/>
  <c r="R255"/>
  <c r="P255"/>
  <c r="BK255"/>
  <c r="J255"/>
  <c r="BI254"/>
  <c r="BH254"/>
  <c r="BG254"/>
  <c r="BF254"/>
  <c r="BE254"/>
  <c r="T254"/>
  <c r="R254"/>
  <c r="P254"/>
  <c r="BK254"/>
  <c r="J254"/>
  <c r="BI253"/>
  <c r="BH253"/>
  <c r="BG253"/>
  <c r="BF253"/>
  <c r="BE253"/>
  <c r="T253"/>
  <c r="R253"/>
  <c r="P253"/>
  <c r="BK253"/>
  <c r="J253"/>
  <c r="BI252"/>
  <c r="BH252"/>
  <c r="BG252"/>
  <c r="BF252"/>
  <c r="BE252"/>
  <c r="T252"/>
  <c r="R252"/>
  <c r="P252"/>
  <c r="BK252"/>
  <c r="J252"/>
  <c r="BI251"/>
  <c r="BH251"/>
  <c r="BG251"/>
  <c r="BF251"/>
  <c r="BE251"/>
  <c r="T251"/>
  <c r="R251"/>
  <c r="P251"/>
  <c r="BK251"/>
  <c r="J251"/>
  <c r="BI250"/>
  <c r="BH250"/>
  <c r="BG250"/>
  <c r="BF250"/>
  <c r="BE250"/>
  <c r="T250"/>
  <c r="R250"/>
  <c r="P250"/>
  <c r="BK250"/>
  <c r="J250"/>
  <c r="BI249"/>
  <c r="BH249"/>
  <c r="BG249"/>
  <c r="BF249"/>
  <c r="BE249"/>
  <c r="T249"/>
  <c r="R249"/>
  <c r="P249"/>
  <c r="BK249"/>
  <c r="J249"/>
  <c r="BI248"/>
  <c r="BH248"/>
  <c r="BG248"/>
  <c r="BF248"/>
  <c r="BE248"/>
  <c r="T248"/>
  <c r="R248"/>
  <c r="P248"/>
  <c r="BK248"/>
  <c r="J248"/>
  <c r="BI247"/>
  <c r="BH247"/>
  <c r="BG247"/>
  <c r="BF247"/>
  <c r="BE247"/>
  <c r="T247"/>
  <c r="R247"/>
  <c r="P247"/>
  <c r="BK247"/>
  <c r="J247"/>
  <c r="BI246"/>
  <c r="BH246"/>
  <c r="BG246"/>
  <c r="BF246"/>
  <c r="BE246"/>
  <c r="T246"/>
  <c r="R246"/>
  <c r="P246"/>
  <c r="BK246"/>
  <c r="J246"/>
  <c r="BI245"/>
  <c r="BH245"/>
  <c r="BG245"/>
  <c r="BF245"/>
  <c r="BE245"/>
  <c r="T245"/>
  <c r="T244" s="1"/>
  <c r="R245"/>
  <c r="R244" s="1"/>
  <c r="P245"/>
  <c r="P244" s="1"/>
  <c r="BK245"/>
  <c r="BK244" s="1"/>
  <c r="J244" s="1"/>
  <c r="J67" s="1"/>
  <c r="J245"/>
  <c r="BI243"/>
  <c r="BH243"/>
  <c r="BG243"/>
  <c r="BF243"/>
  <c r="T243"/>
  <c r="R243"/>
  <c r="P243"/>
  <c r="BK243"/>
  <c r="J243"/>
  <c r="BE243" s="1"/>
  <c r="BI242"/>
  <c r="BH242"/>
  <c r="BG242"/>
  <c r="BF242"/>
  <c r="T242"/>
  <c r="R242"/>
  <c r="P242"/>
  <c r="BK242"/>
  <c r="J242"/>
  <c r="BE242" s="1"/>
  <c r="BI241"/>
  <c r="BH241"/>
  <c r="BG241"/>
  <c r="BF241"/>
  <c r="T241"/>
  <c r="R241"/>
  <c r="P241"/>
  <c r="BK241"/>
  <c r="J241"/>
  <c r="BE241" s="1"/>
  <c r="BI240"/>
  <c r="BH240"/>
  <c r="BG240"/>
  <c r="BF240"/>
  <c r="T240"/>
  <c r="R240"/>
  <c r="P240"/>
  <c r="BK240"/>
  <c r="J240"/>
  <c r="BE240" s="1"/>
  <c r="BI239"/>
  <c r="BH239"/>
  <c r="BG239"/>
  <c r="BF239"/>
  <c r="T239"/>
  <c r="R239"/>
  <c r="P239"/>
  <c r="BK239"/>
  <c r="J239"/>
  <c r="BE239" s="1"/>
  <c r="BI238"/>
  <c r="BH238"/>
  <c r="BG238"/>
  <c r="BF238"/>
  <c r="T238"/>
  <c r="R238"/>
  <c r="P238"/>
  <c r="BK238"/>
  <c r="J238"/>
  <c r="BE238" s="1"/>
  <c r="BI237"/>
  <c r="BH237"/>
  <c r="BG237"/>
  <c r="BF237"/>
  <c r="T237"/>
  <c r="R237"/>
  <c r="P237"/>
  <c r="BK237"/>
  <c r="J237"/>
  <c r="BE237" s="1"/>
  <c r="BI236"/>
  <c r="BH236"/>
  <c r="BG236"/>
  <c r="BF236"/>
  <c r="T236"/>
  <c r="R236"/>
  <c r="P236"/>
  <c r="BK236"/>
  <c r="J236"/>
  <c r="BE236" s="1"/>
  <c r="BI235"/>
  <c r="BH235"/>
  <c r="BG235"/>
  <c r="BF235"/>
  <c r="T235"/>
  <c r="R235"/>
  <c r="P235"/>
  <c r="BK235"/>
  <c r="J235"/>
  <c r="BE235" s="1"/>
  <c r="BI234"/>
  <c r="BH234"/>
  <c r="BG234"/>
  <c r="BF234"/>
  <c r="T234"/>
  <c r="R234"/>
  <c r="P234"/>
  <c r="BK234"/>
  <c r="J234"/>
  <c r="BE234" s="1"/>
  <c r="BI233"/>
  <c r="BH233"/>
  <c r="BG233"/>
  <c r="BF233"/>
  <c r="T233"/>
  <c r="R233"/>
  <c r="P233"/>
  <c r="BK233"/>
  <c r="J233"/>
  <c r="BE233" s="1"/>
  <c r="BI232"/>
  <c r="BH232"/>
  <c r="BG232"/>
  <c r="BF232"/>
  <c r="T232"/>
  <c r="R232"/>
  <c r="P232"/>
  <c r="BK232"/>
  <c r="J232"/>
  <c r="BE232" s="1"/>
  <c r="BI231"/>
  <c r="BH231"/>
  <c r="BG231"/>
  <c r="BF231"/>
  <c r="BE231"/>
  <c r="T231"/>
  <c r="R231"/>
  <c r="P231"/>
  <c r="BK231"/>
  <c r="J231"/>
  <c r="BI230"/>
  <c r="BH230"/>
  <c r="BG230"/>
  <c r="BF230"/>
  <c r="BE230"/>
  <c r="T230"/>
  <c r="R230"/>
  <c r="P230"/>
  <c r="BK230"/>
  <c r="J230"/>
  <c r="BI229"/>
  <c r="BH229"/>
  <c r="BG229"/>
  <c r="BF229"/>
  <c r="BE229"/>
  <c r="T229"/>
  <c r="R229"/>
  <c r="P229"/>
  <c r="BK229"/>
  <c r="J229"/>
  <c r="BI228"/>
  <c r="BH228"/>
  <c r="BG228"/>
  <c r="BF228"/>
  <c r="BE228"/>
  <c r="T228"/>
  <c r="R228"/>
  <c r="P228"/>
  <c r="BK228"/>
  <c r="J228"/>
  <c r="BI227"/>
  <c r="BH227"/>
  <c r="BG227"/>
  <c r="BF227"/>
  <c r="BE227"/>
  <c r="T227"/>
  <c r="R227"/>
  <c r="P227"/>
  <c r="BK227"/>
  <c r="J227"/>
  <c r="BI226"/>
  <c r="BH226"/>
  <c r="BG226"/>
  <c r="BF226"/>
  <c r="BE226"/>
  <c r="T226"/>
  <c r="R226"/>
  <c r="P226"/>
  <c r="BK226"/>
  <c r="J226"/>
  <c r="BI225"/>
  <c r="BH225"/>
  <c r="BG225"/>
  <c r="BF225"/>
  <c r="BE225"/>
  <c r="T225"/>
  <c r="R225"/>
  <c r="P225"/>
  <c r="BK225"/>
  <c r="J225"/>
  <c r="BI224"/>
  <c r="BH224"/>
  <c r="BG224"/>
  <c r="BF224"/>
  <c r="BE224"/>
  <c r="T224"/>
  <c r="R224"/>
  <c r="P224"/>
  <c r="BK224"/>
  <c r="J224"/>
  <c r="BI223"/>
  <c r="BH223"/>
  <c r="BG223"/>
  <c r="BF223"/>
  <c r="BE223"/>
  <c r="T223"/>
  <c r="R223"/>
  <c r="P223"/>
  <c r="BK223"/>
  <c r="J223"/>
  <c r="BI222"/>
  <c r="BH222"/>
  <c r="BG222"/>
  <c r="BF222"/>
  <c r="BE222"/>
  <c r="T222"/>
  <c r="R222"/>
  <c r="P222"/>
  <c r="BK222"/>
  <c r="J222"/>
  <c r="BI221"/>
  <c r="BH221"/>
  <c r="BG221"/>
  <c r="BF221"/>
  <c r="BE221"/>
  <c r="T221"/>
  <c r="R221"/>
  <c r="P221"/>
  <c r="BK221"/>
  <c r="J221"/>
  <c r="BI220"/>
  <c r="BH220"/>
  <c r="BG220"/>
  <c r="BF220"/>
  <c r="BE220"/>
  <c r="T220"/>
  <c r="R220"/>
  <c r="P220"/>
  <c r="BK220"/>
  <c r="J220"/>
  <c r="BI219"/>
  <c r="BH219"/>
  <c r="BG219"/>
  <c r="BF219"/>
  <c r="BE219"/>
  <c r="T219"/>
  <c r="R219"/>
  <c r="P219"/>
  <c r="BK219"/>
  <c r="J219"/>
  <c r="BI218"/>
  <c r="BH218"/>
  <c r="BG218"/>
  <c r="BF218"/>
  <c r="BE218"/>
  <c r="T218"/>
  <c r="R218"/>
  <c r="P218"/>
  <c r="BK218"/>
  <c r="J218"/>
  <c r="BI217"/>
  <c r="BH217"/>
  <c r="BG217"/>
  <c r="BF217"/>
  <c r="BE217"/>
  <c r="T217"/>
  <c r="R217"/>
  <c r="P217"/>
  <c r="BK217"/>
  <c r="J217"/>
  <c r="BI216"/>
  <c r="BH216"/>
  <c r="BG216"/>
  <c r="BF216"/>
  <c r="BE216"/>
  <c r="T216"/>
  <c r="R216"/>
  <c r="P216"/>
  <c r="BK216"/>
  <c r="J216"/>
  <c r="BI215"/>
  <c r="BH215"/>
  <c r="BG215"/>
  <c r="BF215"/>
  <c r="BE215"/>
  <c r="T215"/>
  <c r="R215"/>
  <c r="P215"/>
  <c r="BK215"/>
  <c r="J215"/>
  <c r="BI214"/>
  <c r="BH214"/>
  <c r="BG214"/>
  <c r="BF214"/>
  <c r="BE214"/>
  <c r="T214"/>
  <c r="R214"/>
  <c r="P214"/>
  <c r="BK214"/>
  <c r="J214"/>
  <c r="BI213"/>
  <c r="BH213"/>
  <c r="BG213"/>
  <c r="BF213"/>
  <c r="BE213"/>
  <c r="T213"/>
  <c r="R213"/>
  <c r="P213"/>
  <c r="BK213"/>
  <c r="J213"/>
  <c r="BI212"/>
  <c r="BH212"/>
  <c r="BG212"/>
  <c r="BF212"/>
  <c r="BE212"/>
  <c r="T212"/>
  <c r="R212"/>
  <c r="P212"/>
  <c r="BK212"/>
  <c r="J212"/>
  <c r="BI211"/>
  <c r="BH211"/>
  <c r="BG211"/>
  <c r="BF211"/>
  <c r="BE211"/>
  <c r="T211"/>
  <c r="R211"/>
  <c r="P211"/>
  <c r="BK211"/>
  <c r="J211"/>
  <c r="BI210"/>
  <c r="BH210"/>
  <c r="BG210"/>
  <c r="BF210"/>
  <c r="BE210"/>
  <c r="T210"/>
  <c r="R210"/>
  <c r="P210"/>
  <c r="BK210"/>
  <c r="J210"/>
  <c r="BI209"/>
  <c r="BH209"/>
  <c r="BG209"/>
  <c r="BF209"/>
  <c r="BE209"/>
  <c r="T209"/>
  <c r="R209"/>
  <c r="P209"/>
  <c r="BK209"/>
  <c r="J209"/>
  <c r="BI208"/>
  <c r="BH208"/>
  <c r="BG208"/>
  <c r="BF208"/>
  <c r="BE208"/>
  <c r="T208"/>
  <c r="R208"/>
  <c r="P208"/>
  <c r="BK208"/>
  <c r="J208"/>
  <c r="BI207"/>
  <c r="BH207"/>
  <c r="BG207"/>
  <c r="BF207"/>
  <c r="BE207"/>
  <c r="T207"/>
  <c r="R207"/>
  <c r="P207"/>
  <c r="BK207"/>
  <c r="J207"/>
  <c r="BI206"/>
  <c r="BH206"/>
  <c r="BG206"/>
  <c r="BF206"/>
  <c r="BE206"/>
  <c r="T206"/>
  <c r="R206"/>
  <c r="P206"/>
  <c r="BK206"/>
  <c r="J206"/>
  <c r="BI205"/>
  <c r="BH205"/>
  <c r="BG205"/>
  <c r="BF205"/>
  <c r="BE205"/>
  <c r="T205"/>
  <c r="R205"/>
  <c r="P205"/>
  <c r="BK205"/>
  <c r="J205"/>
  <c r="BI204"/>
  <c r="BH204"/>
  <c r="BG204"/>
  <c r="BF204"/>
  <c r="BE204"/>
  <c r="T204"/>
  <c r="R204"/>
  <c r="P204"/>
  <c r="BK204"/>
  <c r="J204"/>
  <c r="BI203"/>
  <c r="BH203"/>
  <c r="BG203"/>
  <c r="BF203"/>
  <c r="BE203"/>
  <c r="T203"/>
  <c r="R203"/>
  <c r="P203"/>
  <c r="BK203"/>
  <c r="J203"/>
  <c r="BI202"/>
  <c r="BH202"/>
  <c r="BG202"/>
  <c r="BF202"/>
  <c r="BE202"/>
  <c r="T202"/>
  <c r="R202"/>
  <c r="P202"/>
  <c r="BK202"/>
  <c r="J202"/>
  <c r="BI201"/>
  <c r="BH201"/>
  <c r="BG201"/>
  <c r="BF201"/>
  <c r="BE201"/>
  <c r="T201"/>
  <c r="R201"/>
  <c r="P201"/>
  <c r="BK201"/>
  <c r="J201"/>
  <c r="BI200"/>
  <c r="BH200"/>
  <c r="BG200"/>
  <c r="BF200"/>
  <c r="BE200"/>
  <c r="T200"/>
  <c r="R200"/>
  <c r="P200"/>
  <c r="BK200"/>
  <c r="J200"/>
  <c r="BI199"/>
  <c r="BH199"/>
  <c r="BG199"/>
  <c r="BF199"/>
  <c r="BE199"/>
  <c r="T199"/>
  <c r="T198" s="1"/>
  <c r="R199"/>
  <c r="R198" s="1"/>
  <c r="P199"/>
  <c r="P198" s="1"/>
  <c r="BK199"/>
  <c r="BK198" s="1"/>
  <c r="J198" s="1"/>
  <c r="J66" s="1"/>
  <c r="J199"/>
  <c r="BI197"/>
  <c r="BH197"/>
  <c r="BG197"/>
  <c r="BF197"/>
  <c r="T197"/>
  <c r="R197"/>
  <c r="P197"/>
  <c r="BK197"/>
  <c r="J197"/>
  <c r="BE197" s="1"/>
  <c r="BI196"/>
  <c r="BH196"/>
  <c r="BG196"/>
  <c r="BF196"/>
  <c r="T196"/>
  <c r="R196"/>
  <c r="P196"/>
  <c r="BK196"/>
  <c r="J196"/>
  <c r="BE196" s="1"/>
  <c r="BI195"/>
  <c r="BH195"/>
  <c r="BG195"/>
  <c r="BF195"/>
  <c r="T195"/>
  <c r="R195"/>
  <c r="P195"/>
  <c r="BK195"/>
  <c r="J195"/>
  <c r="BE195" s="1"/>
  <c r="BI194"/>
  <c r="BH194"/>
  <c r="BG194"/>
  <c r="BF194"/>
  <c r="T194"/>
  <c r="R194"/>
  <c r="P194"/>
  <c r="BK194"/>
  <c r="J194"/>
  <c r="BE194" s="1"/>
  <c r="BI193"/>
  <c r="BH193"/>
  <c r="BG193"/>
  <c r="BF193"/>
  <c r="T193"/>
  <c r="R193"/>
  <c r="P193"/>
  <c r="BK193"/>
  <c r="J193"/>
  <c r="BE193" s="1"/>
  <c r="BI192"/>
  <c r="BH192"/>
  <c r="BG192"/>
  <c r="BF192"/>
  <c r="T192"/>
  <c r="R192"/>
  <c r="P192"/>
  <c r="BK192"/>
  <c r="J192"/>
  <c r="BE192" s="1"/>
  <c r="BI191"/>
  <c r="BH191"/>
  <c r="BG191"/>
  <c r="BF191"/>
  <c r="T191"/>
  <c r="R191"/>
  <c r="P191"/>
  <c r="BK191"/>
  <c r="J191"/>
  <c r="BE191" s="1"/>
  <c r="BI190"/>
  <c r="BH190"/>
  <c r="BG190"/>
  <c r="BF190"/>
  <c r="T190"/>
  <c r="R190"/>
  <c r="P190"/>
  <c r="BK190"/>
  <c r="J190"/>
  <c r="BE190" s="1"/>
  <c r="BI189"/>
  <c r="BH189"/>
  <c r="BG189"/>
  <c r="BF189"/>
  <c r="T189"/>
  <c r="R189"/>
  <c r="P189"/>
  <c r="BK189"/>
  <c r="J189"/>
  <c r="BE189" s="1"/>
  <c r="BI188"/>
  <c r="BH188"/>
  <c r="BG188"/>
  <c r="BF188"/>
  <c r="T188"/>
  <c r="R188"/>
  <c r="P188"/>
  <c r="BK188"/>
  <c r="J188"/>
  <c r="BE188" s="1"/>
  <c r="BI187"/>
  <c r="BH187"/>
  <c r="BG187"/>
  <c r="BF187"/>
  <c r="T187"/>
  <c r="R187"/>
  <c r="P187"/>
  <c r="BK187"/>
  <c r="J187"/>
  <c r="BE187" s="1"/>
  <c r="BI186"/>
  <c r="BH186"/>
  <c r="BG186"/>
  <c r="BF186"/>
  <c r="T186"/>
  <c r="R186"/>
  <c r="P186"/>
  <c r="BK186"/>
  <c r="J186"/>
  <c r="BE186" s="1"/>
  <c r="BI185"/>
  <c r="BH185"/>
  <c r="BG185"/>
  <c r="BF185"/>
  <c r="T185"/>
  <c r="R185"/>
  <c r="P185"/>
  <c r="BK185"/>
  <c r="J185"/>
  <c r="BE185" s="1"/>
  <c r="BI184"/>
  <c r="BH184"/>
  <c r="BG184"/>
  <c r="BF184"/>
  <c r="T184"/>
  <c r="R184"/>
  <c r="P184"/>
  <c r="BK184"/>
  <c r="J184"/>
  <c r="BE184" s="1"/>
  <c r="BI183"/>
  <c r="BH183"/>
  <c r="BG183"/>
  <c r="BF183"/>
  <c r="T183"/>
  <c r="R183"/>
  <c r="P183"/>
  <c r="BK183"/>
  <c r="J183"/>
  <c r="BE183" s="1"/>
  <c r="BI182"/>
  <c r="BH182"/>
  <c r="BG182"/>
  <c r="BF182"/>
  <c r="T182"/>
  <c r="R182"/>
  <c r="P182"/>
  <c r="BK182"/>
  <c r="J182"/>
  <c r="BE182" s="1"/>
  <c r="BI181"/>
  <c r="BH181"/>
  <c r="BG181"/>
  <c r="BF181"/>
  <c r="T181"/>
  <c r="R181"/>
  <c r="P181"/>
  <c r="BK181"/>
  <c r="J181"/>
  <c r="BE181" s="1"/>
  <c r="BI180"/>
  <c r="BH180"/>
  <c r="BG180"/>
  <c r="BF180"/>
  <c r="T180"/>
  <c r="R180"/>
  <c r="P180"/>
  <c r="BK180"/>
  <c r="J180"/>
  <c r="BE180" s="1"/>
  <c r="BI179"/>
  <c r="BH179"/>
  <c r="BG179"/>
  <c r="BF179"/>
  <c r="T179"/>
  <c r="R179"/>
  <c r="P179"/>
  <c r="BK179"/>
  <c r="J179"/>
  <c r="BE179" s="1"/>
  <c r="BI178"/>
  <c r="BH178"/>
  <c r="BG178"/>
  <c r="BF178"/>
  <c r="T178"/>
  <c r="R178"/>
  <c r="P178"/>
  <c r="BK178"/>
  <c r="J178"/>
  <c r="BE178" s="1"/>
  <c r="BI177"/>
  <c r="BH177"/>
  <c r="BG177"/>
  <c r="BF177"/>
  <c r="T177"/>
  <c r="R177"/>
  <c r="P177"/>
  <c r="BK177"/>
  <c r="J177"/>
  <c r="BE177" s="1"/>
  <c r="BI176"/>
  <c r="BH176"/>
  <c r="BG176"/>
  <c r="BF176"/>
  <c r="T176"/>
  <c r="R176"/>
  <c r="P176"/>
  <c r="BK176"/>
  <c r="J176"/>
  <c r="BE176" s="1"/>
  <c r="BI175"/>
  <c r="BH175"/>
  <c r="BG175"/>
  <c r="BF175"/>
  <c r="T175"/>
  <c r="R175"/>
  <c r="P175"/>
  <c r="BK175"/>
  <c r="J175"/>
  <c r="BE175" s="1"/>
  <c r="BI174"/>
  <c r="BH174"/>
  <c r="BG174"/>
  <c r="BF174"/>
  <c r="T174"/>
  <c r="R174"/>
  <c r="P174"/>
  <c r="BK174"/>
  <c r="J174"/>
  <c r="BE174" s="1"/>
  <c r="BI173"/>
  <c r="BH173"/>
  <c r="BG173"/>
  <c r="BF173"/>
  <c r="BE173"/>
  <c r="T173"/>
  <c r="R173"/>
  <c r="P173"/>
  <c r="BK173"/>
  <c r="J173"/>
  <c r="BI172"/>
  <c r="BH172"/>
  <c r="BG172"/>
  <c r="BF172"/>
  <c r="BE172"/>
  <c r="T172"/>
  <c r="R172"/>
  <c r="P172"/>
  <c r="BK172"/>
  <c r="J172"/>
  <c r="BI171"/>
  <c r="BH171"/>
  <c r="BG171"/>
  <c r="BF171"/>
  <c r="BE171"/>
  <c r="T171"/>
  <c r="R171"/>
  <c r="P171"/>
  <c r="BK171"/>
  <c r="J171"/>
  <c r="BI170"/>
  <c r="BH170"/>
  <c r="BG170"/>
  <c r="BF170"/>
  <c r="BE170"/>
  <c r="T170"/>
  <c r="R170"/>
  <c r="P170"/>
  <c r="BK170"/>
  <c r="J170"/>
  <c r="BI169"/>
  <c r="BH169"/>
  <c r="BG169"/>
  <c r="BF169"/>
  <c r="BE169"/>
  <c r="T169"/>
  <c r="R169"/>
  <c r="P169"/>
  <c r="BK169"/>
  <c r="J169"/>
  <c r="BI168"/>
  <c r="BH168"/>
  <c r="BG168"/>
  <c r="BF168"/>
  <c r="BE168"/>
  <c r="T168"/>
  <c r="R168"/>
  <c r="P168"/>
  <c r="BK168"/>
  <c r="J168"/>
  <c r="BI167"/>
  <c r="BH167"/>
  <c r="BG167"/>
  <c r="BF167"/>
  <c r="BE167"/>
  <c r="T167"/>
  <c r="R167"/>
  <c r="P167"/>
  <c r="BK167"/>
  <c r="J167"/>
  <c r="BI166"/>
  <c r="BH166"/>
  <c r="BG166"/>
  <c r="BF166"/>
  <c r="BE166"/>
  <c r="T166"/>
  <c r="R166"/>
  <c r="P166"/>
  <c r="BK166"/>
  <c r="J166"/>
  <c r="BI165"/>
  <c r="BH165"/>
  <c r="BG165"/>
  <c r="BF165"/>
  <c r="BE165"/>
  <c r="T165"/>
  <c r="R165"/>
  <c r="P165"/>
  <c r="BK165"/>
  <c r="J165"/>
  <c r="BI164"/>
  <c r="BH164"/>
  <c r="BG164"/>
  <c r="BF164"/>
  <c r="BE164"/>
  <c r="T164"/>
  <c r="R164"/>
  <c r="P164"/>
  <c r="BK164"/>
  <c r="J164"/>
  <c r="BI163"/>
  <c r="BH163"/>
  <c r="BG163"/>
  <c r="BF163"/>
  <c r="BE163"/>
  <c r="T163"/>
  <c r="R163"/>
  <c r="P163"/>
  <c r="BK163"/>
  <c r="J163"/>
  <c r="BI162"/>
  <c r="BH162"/>
  <c r="BG162"/>
  <c r="BF162"/>
  <c r="BE162"/>
  <c r="T162"/>
  <c r="R162"/>
  <c r="P162"/>
  <c r="BK162"/>
  <c r="J162"/>
  <c r="BI161"/>
  <c r="BH161"/>
  <c r="BG161"/>
  <c r="BF161"/>
  <c r="BE161"/>
  <c r="T161"/>
  <c r="R161"/>
  <c r="P161"/>
  <c r="BK161"/>
  <c r="J161"/>
  <c r="BI160"/>
  <c r="BH160"/>
  <c r="BG160"/>
  <c r="BF160"/>
  <c r="BE160"/>
  <c r="T160"/>
  <c r="R160"/>
  <c r="P160"/>
  <c r="BK160"/>
  <c r="J160"/>
  <c r="BI159"/>
  <c r="BH159"/>
  <c r="BG159"/>
  <c r="BF159"/>
  <c r="BE159"/>
  <c r="T159"/>
  <c r="R159"/>
  <c r="P159"/>
  <c r="BK159"/>
  <c r="J159"/>
  <c r="BI158"/>
  <c r="BH158"/>
  <c r="BG158"/>
  <c r="BF158"/>
  <c r="BE158"/>
  <c r="T158"/>
  <c r="R158"/>
  <c r="P158"/>
  <c r="BK158"/>
  <c r="J158"/>
  <c r="BI157"/>
  <c r="BH157"/>
  <c r="BG157"/>
  <c r="BF157"/>
  <c r="BE157"/>
  <c r="T157"/>
  <c r="R157"/>
  <c r="P157"/>
  <c r="BK157"/>
  <c r="J157"/>
  <c r="BI156"/>
  <c r="BH156"/>
  <c r="BG156"/>
  <c r="BF156"/>
  <c r="BE156"/>
  <c r="T156"/>
  <c r="R156"/>
  <c r="P156"/>
  <c r="BK156"/>
  <c r="J156"/>
  <c r="BI155"/>
  <c r="BH155"/>
  <c r="BG155"/>
  <c r="BF155"/>
  <c r="BE155"/>
  <c r="T155"/>
  <c r="R155"/>
  <c r="P155"/>
  <c r="BK155"/>
  <c r="J155"/>
  <c r="BI154"/>
  <c r="BH154"/>
  <c r="BG154"/>
  <c r="BF154"/>
  <c r="BE154"/>
  <c r="T154"/>
  <c r="R154"/>
  <c r="P154"/>
  <c r="BK154"/>
  <c r="J154"/>
  <c r="BI153"/>
  <c r="F38" s="1"/>
  <c r="BD97" i="1" s="1"/>
  <c r="BH153" i="36"/>
  <c r="F37" s="1"/>
  <c r="BC97" i="1" s="1"/>
  <c r="BG153" i="36"/>
  <c r="F36" s="1"/>
  <c r="BB97" i="1" s="1"/>
  <c r="BF153" i="36"/>
  <c r="F35" s="1"/>
  <c r="BA97" i="1" s="1"/>
  <c r="BE153" i="36"/>
  <c r="F34" s="1"/>
  <c r="AZ97" i="1" s="1"/>
  <c r="T153" i="36"/>
  <c r="T152" s="1"/>
  <c r="T151" s="1"/>
  <c r="R153"/>
  <c r="R152" s="1"/>
  <c r="R151" s="1"/>
  <c r="P153"/>
  <c r="P152" s="1"/>
  <c r="P151" s="1"/>
  <c r="AU97" i="1" s="1"/>
  <c r="BK153" i="36"/>
  <c r="BK152" s="1"/>
  <c r="J153"/>
  <c r="J147"/>
  <c r="F147"/>
  <c r="J145"/>
  <c r="F145"/>
  <c r="E143"/>
  <c r="F60"/>
  <c r="J59"/>
  <c r="F59"/>
  <c r="F57"/>
  <c r="E55"/>
  <c r="J22"/>
  <c r="E22"/>
  <c r="F148" s="1"/>
  <c r="J21"/>
  <c r="J16"/>
  <c r="J57" s="1"/>
  <c r="E7"/>
  <c r="E137" s="1"/>
  <c r="AY95" i="1"/>
  <c r="AX95"/>
  <c r="BI184" i="35"/>
  <c r="BH184"/>
  <c r="BG184"/>
  <c r="BF184"/>
  <c r="BE184"/>
  <c r="T184"/>
  <c r="R184"/>
  <c r="P184"/>
  <c r="BK184"/>
  <c r="J184"/>
  <c r="BI183"/>
  <c r="BH183"/>
  <c r="BG183"/>
  <c r="BF183"/>
  <c r="BE183"/>
  <c r="T183"/>
  <c r="R183"/>
  <c r="P183"/>
  <c r="BK183"/>
  <c r="J183"/>
  <c r="BI182"/>
  <c r="BH182"/>
  <c r="BG182"/>
  <c r="BF182"/>
  <c r="BE182"/>
  <c r="T182"/>
  <c r="R182"/>
  <c r="P182"/>
  <c r="BK182"/>
  <c r="J182"/>
  <c r="BI181"/>
  <c r="BH181"/>
  <c r="BG181"/>
  <c r="BF181"/>
  <c r="BE181"/>
  <c r="T181"/>
  <c r="R181"/>
  <c r="P181"/>
  <c r="BK181"/>
  <c r="J181"/>
  <c r="BI180"/>
  <c r="BH180"/>
  <c r="BG180"/>
  <c r="BF180"/>
  <c r="BE180"/>
  <c r="T180"/>
  <c r="R180"/>
  <c r="P180"/>
  <c r="BK180"/>
  <c r="J180"/>
  <c r="BI179"/>
  <c r="BH179"/>
  <c r="BG179"/>
  <c r="BF179"/>
  <c r="BE179"/>
  <c r="T179"/>
  <c r="R179"/>
  <c r="P179"/>
  <c r="BK179"/>
  <c r="J179"/>
  <c r="BI178"/>
  <c r="BH178"/>
  <c r="BG178"/>
  <c r="BF178"/>
  <c r="BE178"/>
  <c r="T178"/>
  <c r="R178"/>
  <c r="P178"/>
  <c r="BK178"/>
  <c r="J178"/>
  <c r="BI177"/>
  <c r="BH177"/>
  <c r="BG177"/>
  <c r="BF177"/>
  <c r="BE177"/>
  <c r="T177"/>
  <c r="R177"/>
  <c r="P177"/>
  <c r="BK177"/>
  <c r="J177"/>
  <c r="BI176"/>
  <c r="BH176"/>
  <c r="BG176"/>
  <c r="BF176"/>
  <c r="BE176"/>
  <c r="T176"/>
  <c r="R176"/>
  <c r="P176"/>
  <c r="BK176"/>
  <c r="J176"/>
  <c r="BI175"/>
  <c r="BH175"/>
  <c r="BG175"/>
  <c r="BF175"/>
  <c r="BE175"/>
  <c r="T175"/>
  <c r="R175"/>
  <c r="P175"/>
  <c r="BK175"/>
  <c r="J175"/>
  <c r="BI174"/>
  <c r="BH174"/>
  <c r="BG174"/>
  <c r="BF174"/>
  <c r="BE174"/>
  <c r="T174"/>
  <c r="R174"/>
  <c r="P174"/>
  <c r="BK174"/>
  <c r="J174"/>
  <c r="BI173"/>
  <c r="BH173"/>
  <c r="BG173"/>
  <c r="BF173"/>
  <c r="BE173"/>
  <c r="T173"/>
  <c r="R173"/>
  <c r="P173"/>
  <c r="BK173"/>
  <c r="J173"/>
  <c r="BI172"/>
  <c r="BH172"/>
  <c r="BG172"/>
  <c r="BF172"/>
  <c r="BE172"/>
  <c r="T172"/>
  <c r="R172"/>
  <c r="P172"/>
  <c r="BK172"/>
  <c r="J172"/>
  <c r="BI171"/>
  <c r="BH171"/>
  <c r="BG171"/>
  <c r="BF171"/>
  <c r="BE171"/>
  <c r="T171"/>
  <c r="R171"/>
  <c r="P171"/>
  <c r="BK171"/>
  <c r="J171"/>
  <c r="BI170"/>
  <c r="BH170"/>
  <c r="BG170"/>
  <c r="BF170"/>
  <c r="BE170"/>
  <c r="T170"/>
  <c r="R170"/>
  <c r="P170"/>
  <c r="BK170"/>
  <c r="J170"/>
  <c r="BI169"/>
  <c r="BH169"/>
  <c r="BG169"/>
  <c r="BF169"/>
  <c r="BE169"/>
  <c r="T169"/>
  <c r="R169"/>
  <c r="P169"/>
  <c r="BK169"/>
  <c r="J169"/>
  <c r="BI168"/>
  <c r="BH168"/>
  <c r="BG168"/>
  <c r="BF168"/>
  <c r="BE168"/>
  <c r="T168"/>
  <c r="R168"/>
  <c r="P168"/>
  <c r="BK168"/>
  <c r="J168"/>
  <c r="BI167"/>
  <c r="BH167"/>
  <c r="BG167"/>
  <c r="BF167"/>
  <c r="BE167"/>
  <c r="T167"/>
  <c r="T166" s="1"/>
  <c r="T165" s="1"/>
  <c r="R167"/>
  <c r="R166" s="1"/>
  <c r="R165" s="1"/>
  <c r="P167"/>
  <c r="P166" s="1"/>
  <c r="P165" s="1"/>
  <c r="BK167"/>
  <c r="BK166" s="1"/>
  <c r="J167"/>
  <c r="BI164"/>
  <c r="BH164"/>
  <c r="BG164"/>
  <c r="BF164"/>
  <c r="BE164"/>
  <c r="T164"/>
  <c r="R164"/>
  <c r="P164"/>
  <c r="BK164"/>
  <c r="J164"/>
  <c r="BI163"/>
  <c r="BH163"/>
  <c r="BG163"/>
  <c r="BF163"/>
  <c r="BE163"/>
  <c r="T163"/>
  <c r="R163"/>
  <c r="P163"/>
  <c r="BK163"/>
  <c r="J163"/>
  <c r="BI162"/>
  <c r="BH162"/>
  <c r="BG162"/>
  <c r="BF162"/>
  <c r="BE162"/>
  <c r="T162"/>
  <c r="R162"/>
  <c r="P162"/>
  <c r="BK162"/>
  <c r="J162"/>
  <c r="BI161"/>
  <c r="BH161"/>
  <c r="BG161"/>
  <c r="BF161"/>
  <c r="BE161"/>
  <c r="T161"/>
  <c r="T160" s="1"/>
  <c r="R161"/>
  <c r="R160" s="1"/>
  <c r="P161"/>
  <c r="P160" s="1"/>
  <c r="BK161"/>
  <c r="BK160" s="1"/>
  <c r="J160" s="1"/>
  <c r="J66" s="1"/>
  <c r="J161"/>
  <c r="BI159"/>
  <c r="BH159"/>
  <c r="BG159"/>
  <c r="BF159"/>
  <c r="T159"/>
  <c r="R159"/>
  <c r="P159"/>
  <c r="BK159"/>
  <c r="J159"/>
  <c r="BE159" s="1"/>
  <c r="BI158"/>
  <c r="BH158"/>
  <c r="BG158"/>
  <c r="BF158"/>
  <c r="T158"/>
  <c r="R158"/>
  <c r="P158"/>
  <c r="BK158"/>
  <c r="J158"/>
  <c r="BE158" s="1"/>
  <c r="BI157"/>
  <c r="BH157"/>
  <c r="BG157"/>
  <c r="BF157"/>
  <c r="T157"/>
  <c r="R157"/>
  <c r="P157"/>
  <c r="BK157"/>
  <c r="J157"/>
  <c r="BE157" s="1"/>
  <c r="BI156"/>
  <c r="BH156"/>
  <c r="BG156"/>
  <c r="BF156"/>
  <c r="T156"/>
  <c r="R156"/>
  <c r="P156"/>
  <c r="BK156"/>
  <c r="J156"/>
  <c r="BE156" s="1"/>
  <c r="BI155"/>
  <c r="BH155"/>
  <c r="BG155"/>
  <c r="BF155"/>
  <c r="T155"/>
  <c r="R155"/>
  <c r="P155"/>
  <c r="BK155"/>
  <c r="J155"/>
  <c r="BE155" s="1"/>
  <c r="BI154"/>
  <c r="BH154"/>
  <c r="BG154"/>
  <c r="BF154"/>
  <c r="T154"/>
  <c r="R154"/>
  <c r="P154"/>
  <c r="BK154"/>
  <c r="J154"/>
  <c r="BE154" s="1"/>
  <c r="BI153"/>
  <c r="BH153"/>
  <c r="BG153"/>
  <c r="BF153"/>
  <c r="T153"/>
  <c r="R153"/>
  <c r="P153"/>
  <c r="BK153"/>
  <c r="J153"/>
  <c r="BE153" s="1"/>
  <c r="BI152"/>
  <c r="BH152"/>
  <c r="BG152"/>
  <c r="BF152"/>
  <c r="T152"/>
  <c r="R152"/>
  <c r="P152"/>
  <c r="BK152"/>
  <c r="J152"/>
  <c r="BE152" s="1"/>
  <c r="BI151"/>
  <c r="BH151"/>
  <c r="BG151"/>
  <c r="BF151"/>
  <c r="T151"/>
  <c r="R151"/>
  <c r="P151"/>
  <c r="BK151"/>
  <c r="J151"/>
  <c r="BE151" s="1"/>
  <c r="BI150"/>
  <c r="BH150"/>
  <c r="BG150"/>
  <c r="BF150"/>
  <c r="T150"/>
  <c r="R150"/>
  <c r="P150"/>
  <c r="BK150"/>
  <c r="J150"/>
  <c r="BE150" s="1"/>
  <c r="BI149"/>
  <c r="BH149"/>
  <c r="BG149"/>
  <c r="BF149"/>
  <c r="T149"/>
  <c r="R149"/>
  <c r="P149"/>
  <c r="BK149"/>
  <c r="J149"/>
  <c r="BE149" s="1"/>
  <c r="BI148"/>
  <c r="BH148"/>
  <c r="BG148"/>
  <c r="BF148"/>
  <c r="T148"/>
  <c r="R148"/>
  <c r="P148"/>
  <c r="BK148"/>
  <c r="J148"/>
  <c r="BE148" s="1"/>
  <c r="BI147"/>
  <c r="BH147"/>
  <c r="BG147"/>
  <c r="BF147"/>
  <c r="T147"/>
  <c r="R147"/>
  <c r="P147"/>
  <c r="BK147"/>
  <c r="J147"/>
  <c r="BE147" s="1"/>
  <c r="BI146"/>
  <c r="BH146"/>
  <c r="BG146"/>
  <c r="BF146"/>
  <c r="T146"/>
  <c r="R146"/>
  <c r="P146"/>
  <c r="BK146"/>
  <c r="J146"/>
  <c r="BE146" s="1"/>
  <c r="BI144"/>
  <c r="BH144"/>
  <c r="BG144"/>
  <c r="BF144"/>
  <c r="T144"/>
  <c r="R144"/>
  <c r="P144"/>
  <c r="BK144"/>
  <c r="J144"/>
  <c r="BE144" s="1"/>
  <c r="BI142"/>
  <c r="BH142"/>
  <c r="BG142"/>
  <c r="BF142"/>
  <c r="T142"/>
  <c r="R142"/>
  <c r="P142"/>
  <c r="BK142"/>
  <c r="J142"/>
  <c r="BE142" s="1"/>
  <c r="BI140"/>
  <c r="BH140"/>
  <c r="BG140"/>
  <c r="BF140"/>
  <c r="T140"/>
  <c r="R140"/>
  <c r="P140"/>
  <c r="BK140"/>
  <c r="J140"/>
  <c r="BE140" s="1"/>
  <c r="BI139"/>
  <c r="BH139"/>
  <c r="BG139"/>
  <c r="BF139"/>
  <c r="T139"/>
  <c r="R139"/>
  <c r="P139"/>
  <c r="BK139"/>
  <c r="J139"/>
  <c r="BE139" s="1"/>
  <c r="BI138"/>
  <c r="BH138"/>
  <c r="BG138"/>
  <c r="BF138"/>
  <c r="T138"/>
  <c r="R138"/>
  <c r="P138"/>
  <c r="BK138"/>
  <c r="J138"/>
  <c r="BE138" s="1"/>
  <c r="BI137"/>
  <c r="BH137"/>
  <c r="BG137"/>
  <c r="BF137"/>
  <c r="T137"/>
  <c r="R137"/>
  <c r="P137"/>
  <c r="BK137"/>
  <c r="J137"/>
  <c r="BE137" s="1"/>
  <c r="BI136"/>
  <c r="BH136"/>
  <c r="BG136"/>
  <c r="BF136"/>
  <c r="BE136"/>
  <c r="T136"/>
  <c r="R136"/>
  <c r="P136"/>
  <c r="BK136"/>
  <c r="J136"/>
  <c r="BI135"/>
  <c r="BH135"/>
  <c r="BG135"/>
  <c r="BF135"/>
  <c r="BE135"/>
  <c r="T135"/>
  <c r="R135"/>
  <c r="P135"/>
  <c r="BK135"/>
  <c r="J135"/>
  <c r="BI134"/>
  <c r="BH134"/>
  <c r="BG134"/>
  <c r="BF134"/>
  <c r="BE134"/>
  <c r="T134"/>
  <c r="R134"/>
  <c r="P134"/>
  <c r="BK134"/>
  <c r="J134"/>
  <c r="BI133"/>
  <c r="BH133"/>
  <c r="BG133"/>
  <c r="BF133"/>
  <c r="BE133"/>
  <c r="T133"/>
  <c r="R133"/>
  <c r="P133"/>
  <c r="BK133"/>
  <c r="J133"/>
  <c r="BI132"/>
  <c r="BH132"/>
  <c r="BG132"/>
  <c r="BF132"/>
  <c r="BE132"/>
  <c r="T132"/>
  <c r="R132"/>
  <c r="P132"/>
  <c r="BK132"/>
  <c r="J132"/>
  <c r="BI131"/>
  <c r="BH131"/>
  <c r="BG131"/>
  <c r="BF131"/>
  <c r="BE131"/>
  <c r="T131"/>
  <c r="T130" s="1"/>
  <c r="R131"/>
  <c r="R130" s="1"/>
  <c r="P131"/>
  <c r="P130" s="1"/>
  <c r="BK131"/>
  <c r="BK130" s="1"/>
  <c r="J130" s="1"/>
  <c r="J65" s="1"/>
  <c r="J131"/>
  <c r="BI129"/>
  <c r="BH129"/>
  <c r="BG129"/>
  <c r="BF129"/>
  <c r="T129"/>
  <c r="R129"/>
  <c r="P129"/>
  <c r="BK129"/>
  <c r="J129"/>
  <c r="BE129" s="1"/>
  <c r="BI128"/>
  <c r="BH128"/>
  <c r="BG128"/>
  <c r="BF128"/>
  <c r="T128"/>
  <c r="R128"/>
  <c r="P128"/>
  <c r="BK128"/>
  <c r="J128"/>
  <c r="BE128" s="1"/>
  <c r="BI127"/>
  <c r="BH127"/>
  <c r="BG127"/>
  <c r="BF127"/>
  <c r="T127"/>
  <c r="R127"/>
  <c r="P127"/>
  <c r="BK127"/>
  <c r="J127"/>
  <c r="BE127" s="1"/>
  <c r="BI126"/>
  <c r="BH126"/>
  <c r="BG126"/>
  <c r="BF126"/>
  <c r="T126"/>
  <c r="R126"/>
  <c r="P126"/>
  <c r="BK126"/>
  <c r="J126"/>
  <c r="BE126" s="1"/>
  <c r="BI125"/>
  <c r="BH125"/>
  <c r="BG125"/>
  <c r="BF125"/>
  <c r="T125"/>
  <c r="R125"/>
  <c r="P125"/>
  <c r="BK125"/>
  <c r="J125"/>
  <c r="BE125" s="1"/>
  <c r="BI124"/>
  <c r="BH124"/>
  <c r="BG124"/>
  <c r="BF124"/>
  <c r="T124"/>
  <c r="R124"/>
  <c r="P124"/>
  <c r="BK124"/>
  <c r="J124"/>
  <c r="BE124" s="1"/>
  <c r="BI123"/>
  <c r="BH123"/>
  <c r="BG123"/>
  <c r="BF123"/>
  <c r="BE123"/>
  <c r="T123"/>
  <c r="R123"/>
  <c r="P123"/>
  <c r="BK123"/>
  <c r="J123"/>
  <c r="BI122"/>
  <c r="BH122"/>
  <c r="BG122"/>
  <c r="BF122"/>
  <c r="BE122"/>
  <c r="T122"/>
  <c r="R122"/>
  <c r="P122"/>
  <c r="BK122"/>
  <c r="J122"/>
  <c r="BI121"/>
  <c r="BH121"/>
  <c r="BG121"/>
  <c r="BF121"/>
  <c r="BE121"/>
  <c r="T121"/>
  <c r="T120" s="1"/>
  <c r="R121"/>
  <c r="R120" s="1"/>
  <c r="P121"/>
  <c r="P120" s="1"/>
  <c r="BK121"/>
  <c r="BK120" s="1"/>
  <c r="J120" s="1"/>
  <c r="J64" s="1"/>
  <c r="J121"/>
  <c r="BI119"/>
  <c r="BH119"/>
  <c r="BG119"/>
  <c r="BF119"/>
  <c r="T119"/>
  <c r="R119"/>
  <c r="P119"/>
  <c r="BK119"/>
  <c r="J119"/>
  <c r="BE119" s="1"/>
  <c r="BI118"/>
  <c r="BH118"/>
  <c r="BG118"/>
  <c r="BF118"/>
  <c r="T118"/>
  <c r="R118"/>
  <c r="P118"/>
  <c r="BK118"/>
  <c r="J118"/>
  <c r="BE118" s="1"/>
  <c r="BI117"/>
  <c r="BH117"/>
  <c r="BG117"/>
  <c r="BF117"/>
  <c r="T117"/>
  <c r="R117"/>
  <c r="P117"/>
  <c r="BK117"/>
  <c r="J117"/>
  <c r="BE117" s="1"/>
  <c r="BI116"/>
  <c r="BH116"/>
  <c r="BG116"/>
  <c r="BF116"/>
  <c r="BE116"/>
  <c r="T116"/>
  <c r="R116"/>
  <c r="P116"/>
  <c r="BK116"/>
  <c r="J116"/>
  <c r="BI115"/>
  <c r="BH115"/>
  <c r="BG115"/>
  <c r="BF115"/>
  <c r="BE115"/>
  <c r="T115"/>
  <c r="R115"/>
  <c r="P115"/>
  <c r="BK115"/>
  <c r="J115"/>
  <c r="BI114"/>
  <c r="BH114"/>
  <c r="BG114"/>
  <c r="BF114"/>
  <c r="BE114"/>
  <c r="T114"/>
  <c r="R114"/>
  <c r="P114"/>
  <c r="BK114"/>
  <c r="J114"/>
  <c r="BI113"/>
  <c r="BH113"/>
  <c r="BG113"/>
  <c r="BF113"/>
  <c r="BE113"/>
  <c r="T113"/>
  <c r="R113"/>
  <c r="P113"/>
  <c r="BK113"/>
  <c r="J113"/>
  <c r="BI112"/>
  <c r="BH112"/>
  <c r="BG112"/>
  <c r="BF112"/>
  <c r="BE112"/>
  <c r="T112"/>
  <c r="R112"/>
  <c r="P112"/>
  <c r="BK112"/>
  <c r="J112"/>
  <c r="BI111"/>
  <c r="BH111"/>
  <c r="BG111"/>
  <c r="BF111"/>
  <c r="BE111"/>
  <c r="T111"/>
  <c r="R111"/>
  <c r="P111"/>
  <c r="BK111"/>
  <c r="J111"/>
  <c r="BI110"/>
  <c r="BH110"/>
  <c r="BG110"/>
  <c r="BF110"/>
  <c r="BE110"/>
  <c r="T110"/>
  <c r="R110"/>
  <c r="P110"/>
  <c r="BK110"/>
  <c r="J110"/>
  <c r="BI109"/>
  <c r="BH109"/>
  <c r="BG109"/>
  <c r="BF109"/>
  <c r="BE109"/>
  <c r="T109"/>
  <c r="R109"/>
  <c r="P109"/>
  <c r="BK109"/>
  <c r="J109"/>
  <c r="BI108"/>
  <c r="BH108"/>
  <c r="BG108"/>
  <c r="BF108"/>
  <c r="BE108"/>
  <c r="T108"/>
  <c r="R108"/>
  <c r="P108"/>
  <c r="BK108"/>
  <c r="J108"/>
  <c r="BI107"/>
  <c r="BH107"/>
  <c r="BG107"/>
  <c r="BF107"/>
  <c r="BE107"/>
  <c r="T107"/>
  <c r="R107"/>
  <c r="P107"/>
  <c r="BK107"/>
  <c r="J107"/>
  <c r="BI106"/>
  <c r="BH106"/>
  <c r="BG106"/>
  <c r="BF106"/>
  <c r="BE106"/>
  <c r="T106"/>
  <c r="R106"/>
  <c r="P106"/>
  <c r="BK106"/>
  <c r="J106"/>
  <c r="BI105"/>
  <c r="BH105"/>
  <c r="BG105"/>
  <c r="BF105"/>
  <c r="BE105"/>
  <c r="T105"/>
  <c r="R105"/>
  <c r="P105"/>
  <c r="BK105"/>
  <c r="J105"/>
  <c r="BI104"/>
  <c r="BH104"/>
  <c r="BG104"/>
  <c r="BF104"/>
  <c r="BE104"/>
  <c r="T104"/>
  <c r="T103" s="1"/>
  <c r="R104"/>
  <c r="R103" s="1"/>
  <c r="P104"/>
  <c r="P103" s="1"/>
  <c r="BK104"/>
  <c r="BK103" s="1"/>
  <c r="J103" s="1"/>
  <c r="J63" s="1"/>
  <c r="J104"/>
  <c r="BI102"/>
  <c r="BH102"/>
  <c r="BG102"/>
  <c r="BF102"/>
  <c r="T102"/>
  <c r="R102"/>
  <c r="P102"/>
  <c r="BK102"/>
  <c r="J102"/>
  <c r="BE102" s="1"/>
  <c r="BI101"/>
  <c r="BH101"/>
  <c r="BG101"/>
  <c r="BF101"/>
  <c r="T101"/>
  <c r="R101"/>
  <c r="P101"/>
  <c r="BK101"/>
  <c r="J101"/>
  <c r="BE101" s="1"/>
  <c r="BI100"/>
  <c r="BH100"/>
  <c r="BG100"/>
  <c r="BF100"/>
  <c r="T100"/>
  <c r="R100"/>
  <c r="P100"/>
  <c r="BK100"/>
  <c r="J100"/>
  <c r="BE100" s="1"/>
  <c r="BI99"/>
  <c r="BH99"/>
  <c r="BG99"/>
  <c r="BF99"/>
  <c r="T99"/>
  <c r="R99"/>
  <c r="P99"/>
  <c r="BK99"/>
  <c r="J99"/>
  <c r="BE99" s="1"/>
  <c r="BI98"/>
  <c r="BH98"/>
  <c r="BG98"/>
  <c r="BF98"/>
  <c r="T98"/>
  <c r="R98"/>
  <c r="P98"/>
  <c r="BK98"/>
  <c r="J98"/>
  <c r="BE98" s="1"/>
  <c r="BI97"/>
  <c r="BH97"/>
  <c r="BG97"/>
  <c r="BF97"/>
  <c r="T97"/>
  <c r="R97"/>
  <c r="P97"/>
  <c r="BK97"/>
  <c r="J97"/>
  <c r="BE97" s="1"/>
  <c r="BI96"/>
  <c r="BH96"/>
  <c r="BG96"/>
  <c r="BF96"/>
  <c r="T96"/>
  <c r="R96"/>
  <c r="P96"/>
  <c r="BK96"/>
  <c r="J96"/>
  <c r="BE96" s="1"/>
  <c r="BI95"/>
  <c r="BH95"/>
  <c r="BG95"/>
  <c r="BF95"/>
  <c r="T95"/>
  <c r="R95"/>
  <c r="P95"/>
  <c r="BK95"/>
  <c r="J95"/>
  <c r="BE95" s="1"/>
  <c r="BI93"/>
  <c r="F36" s="1"/>
  <c r="BD95" i="1" s="1"/>
  <c r="BH93" i="35"/>
  <c r="F35" s="1"/>
  <c r="BC95" i="1" s="1"/>
  <c r="BG93" i="35"/>
  <c r="F34" s="1"/>
  <c r="BB95" i="1" s="1"/>
  <c r="BF93" i="35"/>
  <c r="F33" s="1"/>
  <c r="BA95" i="1" s="1"/>
  <c r="T93" i="35"/>
  <c r="T92" s="1"/>
  <c r="T91" s="1"/>
  <c r="T90" s="1"/>
  <c r="R93"/>
  <c r="R92" s="1"/>
  <c r="P93"/>
  <c r="P92" s="1"/>
  <c r="BK93"/>
  <c r="BK92" s="1"/>
  <c r="J93"/>
  <c r="BE93" s="1"/>
  <c r="J86"/>
  <c r="F86"/>
  <c r="F84"/>
  <c r="E82"/>
  <c r="J55"/>
  <c r="F55"/>
  <c r="F53"/>
  <c r="E51"/>
  <c r="J20"/>
  <c r="E20"/>
  <c r="F87" s="1"/>
  <c r="J19"/>
  <c r="J14"/>
  <c r="J84" s="1"/>
  <c r="E7"/>
  <c r="E47" s="1"/>
  <c r="AY94" i="1"/>
  <c r="AX94"/>
  <c r="BI207" i="34"/>
  <c r="BH207"/>
  <c r="BG207"/>
  <c r="BF207"/>
  <c r="BE207"/>
  <c r="T207"/>
  <c r="R207"/>
  <c r="P207"/>
  <c r="BK207"/>
  <c r="J207"/>
  <c r="BI206"/>
  <c r="BH206"/>
  <c r="BG206"/>
  <c r="BF206"/>
  <c r="BE206"/>
  <c r="T206"/>
  <c r="R206"/>
  <c r="P206"/>
  <c r="BK206"/>
  <c r="J206"/>
  <c r="BI205"/>
  <c r="BH205"/>
  <c r="BG205"/>
  <c r="BF205"/>
  <c r="BE205"/>
  <c r="T205"/>
  <c r="R205"/>
  <c r="P205"/>
  <c r="BK205"/>
  <c r="J205"/>
  <c r="BI204"/>
  <c r="BH204"/>
  <c r="BG204"/>
  <c r="BF204"/>
  <c r="BE204"/>
  <c r="T204"/>
  <c r="R204"/>
  <c r="P204"/>
  <c r="BK204"/>
  <c r="J204"/>
  <c r="BI203"/>
  <c r="BH203"/>
  <c r="BG203"/>
  <c r="BF203"/>
  <c r="BE203"/>
  <c r="T203"/>
  <c r="R203"/>
  <c r="P203"/>
  <c r="BK203"/>
  <c r="J203"/>
  <c r="BI202"/>
  <c r="BH202"/>
  <c r="BG202"/>
  <c r="BF202"/>
  <c r="BE202"/>
  <c r="T202"/>
  <c r="R202"/>
  <c r="P202"/>
  <c r="BK202"/>
  <c r="J202"/>
  <c r="BI201"/>
  <c r="BH201"/>
  <c r="BG201"/>
  <c r="BF201"/>
  <c r="BE201"/>
  <c r="T201"/>
  <c r="R201"/>
  <c r="P201"/>
  <c r="BK201"/>
  <c r="J201"/>
  <c r="BI200"/>
  <c r="BH200"/>
  <c r="BG200"/>
  <c r="BF200"/>
  <c r="BE200"/>
  <c r="T200"/>
  <c r="R200"/>
  <c r="P200"/>
  <c r="BK200"/>
  <c r="J200"/>
  <c r="BI199"/>
  <c r="BH199"/>
  <c r="BG199"/>
  <c r="BF199"/>
  <c r="BE199"/>
  <c r="T199"/>
  <c r="R199"/>
  <c r="P199"/>
  <c r="BK199"/>
  <c r="J199"/>
  <c r="BI198"/>
  <c r="BH198"/>
  <c r="BG198"/>
  <c r="BF198"/>
  <c r="BE198"/>
  <c r="T198"/>
  <c r="R198"/>
  <c r="P198"/>
  <c r="BK198"/>
  <c r="J198"/>
  <c r="BI197"/>
  <c r="BH197"/>
  <c r="BG197"/>
  <c r="BF197"/>
  <c r="BE197"/>
  <c r="T197"/>
  <c r="R197"/>
  <c r="P197"/>
  <c r="BK197"/>
  <c r="J197"/>
  <c r="BI196"/>
  <c r="BH196"/>
  <c r="BG196"/>
  <c r="BF196"/>
  <c r="BE196"/>
  <c r="T196"/>
  <c r="R196"/>
  <c r="P196"/>
  <c r="BK196"/>
  <c r="J196"/>
  <c r="BI195"/>
  <c r="BH195"/>
  <c r="BG195"/>
  <c r="BF195"/>
  <c r="BE195"/>
  <c r="T195"/>
  <c r="R195"/>
  <c r="P195"/>
  <c r="BK195"/>
  <c r="J195"/>
  <c r="BI194"/>
  <c r="BH194"/>
  <c r="BG194"/>
  <c r="BF194"/>
  <c r="BE194"/>
  <c r="T194"/>
  <c r="R194"/>
  <c r="P194"/>
  <c r="BK194"/>
  <c r="J194"/>
  <c r="BI193"/>
  <c r="BH193"/>
  <c r="BG193"/>
  <c r="BF193"/>
  <c r="BE193"/>
  <c r="T193"/>
  <c r="R193"/>
  <c r="P193"/>
  <c r="BK193"/>
  <c r="J193"/>
  <c r="BI192"/>
  <c r="BH192"/>
  <c r="BG192"/>
  <c r="BF192"/>
  <c r="BE192"/>
  <c r="T192"/>
  <c r="R192"/>
  <c r="P192"/>
  <c r="BK192"/>
  <c r="J192"/>
  <c r="BI191"/>
  <c r="BH191"/>
  <c r="BG191"/>
  <c r="BF191"/>
  <c r="BE191"/>
  <c r="T191"/>
  <c r="R191"/>
  <c r="P191"/>
  <c r="BK191"/>
  <c r="J191"/>
  <c r="BI190"/>
  <c r="BH190"/>
  <c r="BG190"/>
  <c r="BF190"/>
  <c r="BE190"/>
  <c r="T190"/>
  <c r="T189" s="1"/>
  <c r="T188" s="1"/>
  <c r="R190"/>
  <c r="R189" s="1"/>
  <c r="R188" s="1"/>
  <c r="P190"/>
  <c r="P189" s="1"/>
  <c r="P188" s="1"/>
  <c r="BK190"/>
  <c r="BK189" s="1"/>
  <c r="J190"/>
  <c r="BI187"/>
  <c r="BH187"/>
  <c r="BG187"/>
  <c r="BF187"/>
  <c r="BE187"/>
  <c r="T187"/>
  <c r="R187"/>
  <c r="P187"/>
  <c r="BK187"/>
  <c r="J187"/>
  <c r="BI186"/>
  <c r="BH186"/>
  <c r="BG186"/>
  <c r="BF186"/>
  <c r="BE186"/>
  <c r="T186"/>
  <c r="R186"/>
  <c r="P186"/>
  <c r="BK186"/>
  <c r="J186"/>
  <c r="BI185"/>
  <c r="BH185"/>
  <c r="BG185"/>
  <c r="BF185"/>
  <c r="BE185"/>
  <c r="T185"/>
  <c r="R185"/>
  <c r="P185"/>
  <c r="BK185"/>
  <c r="J185"/>
  <c r="BI184"/>
  <c r="BH184"/>
  <c r="BG184"/>
  <c r="BF184"/>
  <c r="BE184"/>
  <c r="T184"/>
  <c r="R184"/>
  <c r="P184"/>
  <c r="BK184"/>
  <c r="J184"/>
  <c r="BI183"/>
  <c r="BH183"/>
  <c r="BG183"/>
  <c r="BF183"/>
  <c r="BE183"/>
  <c r="T183"/>
  <c r="R183"/>
  <c r="P183"/>
  <c r="BK183"/>
  <c r="J183"/>
  <c r="BI182"/>
  <c r="BH182"/>
  <c r="BG182"/>
  <c r="BF182"/>
  <c r="BE182"/>
  <c r="T182"/>
  <c r="T181" s="1"/>
  <c r="R182"/>
  <c r="R181" s="1"/>
  <c r="P182"/>
  <c r="P181" s="1"/>
  <c r="BK182"/>
  <c r="BK181" s="1"/>
  <c r="J181" s="1"/>
  <c r="J67" s="1"/>
  <c r="J182"/>
  <c r="BI180"/>
  <c r="BH180"/>
  <c r="BG180"/>
  <c r="BF180"/>
  <c r="T180"/>
  <c r="R180"/>
  <c r="P180"/>
  <c r="BK180"/>
  <c r="J180"/>
  <c r="BE180" s="1"/>
  <c r="BI179"/>
  <c r="BH179"/>
  <c r="BG179"/>
  <c r="BF179"/>
  <c r="T179"/>
  <c r="R179"/>
  <c r="P179"/>
  <c r="BK179"/>
  <c r="J179"/>
  <c r="BE179" s="1"/>
  <c r="BI178"/>
  <c r="BH178"/>
  <c r="BG178"/>
  <c r="BF178"/>
  <c r="T178"/>
  <c r="R178"/>
  <c r="P178"/>
  <c r="BK178"/>
  <c r="J178"/>
  <c r="BE178" s="1"/>
  <c r="BI177"/>
  <c r="BH177"/>
  <c r="BG177"/>
  <c r="BF177"/>
  <c r="T177"/>
  <c r="R177"/>
  <c r="P177"/>
  <c r="BK177"/>
  <c r="J177"/>
  <c r="BE177" s="1"/>
  <c r="BI176"/>
  <c r="BH176"/>
  <c r="BG176"/>
  <c r="BF176"/>
  <c r="T176"/>
  <c r="R176"/>
  <c r="P176"/>
  <c r="BK176"/>
  <c r="J176"/>
  <c r="BE176" s="1"/>
  <c r="BI175"/>
  <c r="BH175"/>
  <c r="BG175"/>
  <c r="BF175"/>
  <c r="T175"/>
  <c r="R175"/>
  <c r="P175"/>
  <c r="BK175"/>
  <c r="J175"/>
  <c r="BE175" s="1"/>
  <c r="BI174"/>
  <c r="BH174"/>
  <c r="BG174"/>
  <c r="BF174"/>
  <c r="T174"/>
  <c r="R174"/>
  <c r="P174"/>
  <c r="BK174"/>
  <c r="J174"/>
  <c r="BE174" s="1"/>
  <c r="BI173"/>
  <c r="BH173"/>
  <c r="BG173"/>
  <c r="BF173"/>
  <c r="T173"/>
  <c r="R173"/>
  <c r="P173"/>
  <c r="BK173"/>
  <c r="J173"/>
  <c r="BE173" s="1"/>
  <c r="BI172"/>
  <c r="BH172"/>
  <c r="BG172"/>
  <c r="BF172"/>
  <c r="T172"/>
  <c r="R172"/>
  <c r="P172"/>
  <c r="BK172"/>
  <c r="J172"/>
  <c r="BE172" s="1"/>
  <c r="BI171"/>
  <c r="BH171"/>
  <c r="BG171"/>
  <c r="BF171"/>
  <c r="T171"/>
  <c r="R171"/>
  <c r="P171"/>
  <c r="BK171"/>
  <c r="J171"/>
  <c r="BE171" s="1"/>
  <c r="BI170"/>
  <c r="BH170"/>
  <c r="BG170"/>
  <c r="BF170"/>
  <c r="T170"/>
  <c r="R170"/>
  <c r="P170"/>
  <c r="BK170"/>
  <c r="J170"/>
  <c r="BE170" s="1"/>
  <c r="BI169"/>
  <c r="BH169"/>
  <c r="BG169"/>
  <c r="BF169"/>
  <c r="T169"/>
  <c r="R169"/>
  <c r="P169"/>
  <c r="BK169"/>
  <c r="J169"/>
  <c r="BE169" s="1"/>
  <c r="BI168"/>
  <c r="BH168"/>
  <c r="BG168"/>
  <c r="BF168"/>
  <c r="T168"/>
  <c r="R168"/>
  <c r="P168"/>
  <c r="BK168"/>
  <c r="J168"/>
  <c r="BE168" s="1"/>
  <c r="BI167"/>
  <c r="BH167"/>
  <c r="BG167"/>
  <c r="BF167"/>
  <c r="T167"/>
  <c r="R167"/>
  <c r="P167"/>
  <c r="BK167"/>
  <c r="J167"/>
  <c r="BE167" s="1"/>
  <c r="BI166"/>
  <c r="BH166"/>
  <c r="BG166"/>
  <c r="BF166"/>
  <c r="T166"/>
  <c r="R166"/>
  <c r="P166"/>
  <c r="BK166"/>
  <c r="J166"/>
  <c r="BE166" s="1"/>
  <c r="BI165"/>
  <c r="BH165"/>
  <c r="BG165"/>
  <c r="BF165"/>
  <c r="T165"/>
  <c r="R165"/>
  <c r="P165"/>
  <c r="BK165"/>
  <c r="J165"/>
  <c r="BE165" s="1"/>
  <c r="BI164"/>
  <c r="BH164"/>
  <c r="BG164"/>
  <c r="BF164"/>
  <c r="BE164"/>
  <c r="T164"/>
  <c r="R164"/>
  <c r="P164"/>
  <c r="BK164"/>
  <c r="J164"/>
  <c r="BI163"/>
  <c r="BH163"/>
  <c r="BG163"/>
  <c r="BF163"/>
  <c r="BE163"/>
  <c r="T163"/>
  <c r="R163"/>
  <c r="P163"/>
  <c r="BK163"/>
  <c r="J163"/>
  <c r="BI161"/>
  <c r="BH161"/>
  <c r="BG161"/>
  <c r="BF161"/>
  <c r="BE161"/>
  <c r="T161"/>
  <c r="R161"/>
  <c r="P161"/>
  <c r="BK161"/>
  <c r="J161"/>
  <c r="BI159"/>
  <c r="BH159"/>
  <c r="BG159"/>
  <c r="BF159"/>
  <c r="BE159"/>
  <c r="T159"/>
  <c r="R159"/>
  <c r="P159"/>
  <c r="BK159"/>
  <c r="J159"/>
  <c r="BI157"/>
  <c r="BH157"/>
  <c r="BG157"/>
  <c r="BF157"/>
  <c r="BE157"/>
  <c r="T157"/>
  <c r="R157"/>
  <c r="P157"/>
  <c r="BK157"/>
  <c r="J157"/>
  <c r="BI156"/>
  <c r="BH156"/>
  <c r="BG156"/>
  <c r="BF156"/>
  <c r="BE156"/>
  <c r="T156"/>
  <c r="R156"/>
  <c r="P156"/>
  <c r="BK156"/>
  <c r="J156"/>
  <c r="BI155"/>
  <c r="BH155"/>
  <c r="BG155"/>
  <c r="BF155"/>
  <c r="BE155"/>
  <c r="T155"/>
  <c r="R155"/>
  <c r="P155"/>
  <c r="BK155"/>
  <c r="J155"/>
  <c r="BI154"/>
  <c r="BH154"/>
  <c r="BG154"/>
  <c r="BF154"/>
  <c r="BE154"/>
  <c r="T154"/>
  <c r="T153" s="1"/>
  <c r="R154"/>
  <c r="R153" s="1"/>
  <c r="P154"/>
  <c r="P153" s="1"/>
  <c r="BK154"/>
  <c r="BK153" s="1"/>
  <c r="J153" s="1"/>
  <c r="J66" s="1"/>
  <c r="J154"/>
  <c r="BI152"/>
  <c r="BH152"/>
  <c r="BG152"/>
  <c r="BF152"/>
  <c r="T152"/>
  <c r="R152"/>
  <c r="P152"/>
  <c r="BK152"/>
  <c r="J152"/>
  <c r="BE152" s="1"/>
  <c r="BI151"/>
  <c r="BH151"/>
  <c r="BG151"/>
  <c r="BF151"/>
  <c r="T151"/>
  <c r="R151"/>
  <c r="P151"/>
  <c r="BK151"/>
  <c r="J151"/>
  <c r="BE151" s="1"/>
  <c r="BI150"/>
  <c r="BH150"/>
  <c r="BG150"/>
  <c r="BF150"/>
  <c r="T150"/>
  <c r="R150"/>
  <c r="P150"/>
  <c r="BK150"/>
  <c r="J150"/>
  <c r="BE150" s="1"/>
  <c r="BI149"/>
  <c r="BH149"/>
  <c r="BG149"/>
  <c r="BF149"/>
  <c r="T149"/>
  <c r="R149"/>
  <c r="P149"/>
  <c r="BK149"/>
  <c r="J149"/>
  <c r="BE149" s="1"/>
  <c r="BI148"/>
  <c r="BH148"/>
  <c r="BG148"/>
  <c r="BF148"/>
  <c r="T148"/>
  <c r="R148"/>
  <c r="P148"/>
  <c r="BK148"/>
  <c r="J148"/>
  <c r="BE148" s="1"/>
  <c r="BI147"/>
  <c r="BH147"/>
  <c r="BG147"/>
  <c r="BF147"/>
  <c r="BE147"/>
  <c r="T147"/>
  <c r="R147"/>
  <c r="P147"/>
  <c r="BK147"/>
  <c r="J147"/>
  <c r="BI146"/>
  <c r="BH146"/>
  <c r="BG146"/>
  <c r="BF146"/>
  <c r="BE146"/>
  <c r="T146"/>
  <c r="R146"/>
  <c r="P146"/>
  <c r="BK146"/>
  <c r="J146"/>
  <c r="BI145"/>
  <c r="BH145"/>
  <c r="BG145"/>
  <c r="BF145"/>
  <c r="BE145"/>
  <c r="T145"/>
  <c r="R145"/>
  <c r="P145"/>
  <c r="BK145"/>
  <c r="J145"/>
  <c r="BI144"/>
  <c r="BH144"/>
  <c r="BG144"/>
  <c r="BF144"/>
  <c r="BE144"/>
  <c r="T144"/>
  <c r="R144"/>
  <c r="P144"/>
  <c r="BK144"/>
  <c r="J144"/>
  <c r="BI143"/>
  <c r="BH143"/>
  <c r="BG143"/>
  <c r="BF143"/>
  <c r="BE143"/>
  <c r="T143"/>
  <c r="R143"/>
  <c r="P143"/>
  <c r="BK143"/>
  <c r="J143"/>
  <c r="BI142"/>
  <c r="BH142"/>
  <c r="BG142"/>
  <c r="BF142"/>
  <c r="BE142"/>
  <c r="T142"/>
  <c r="R142"/>
  <c r="P142"/>
  <c r="BK142"/>
  <c r="J142"/>
  <c r="BI141"/>
  <c r="BH141"/>
  <c r="BG141"/>
  <c r="BF141"/>
  <c r="BE141"/>
  <c r="T141"/>
  <c r="R141"/>
  <c r="P141"/>
  <c r="BK141"/>
  <c r="J141"/>
  <c r="BI140"/>
  <c r="BH140"/>
  <c r="BG140"/>
  <c r="BF140"/>
  <c r="BE140"/>
  <c r="T140"/>
  <c r="R140"/>
  <c r="P140"/>
  <c r="BK140"/>
  <c r="J140"/>
  <c r="BI139"/>
  <c r="BH139"/>
  <c r="BG139"/>
  <c r="BF139"/>
  <c r="BE139"/>
  <c r="T139"/>
  <c r="R139"/>
  <c r="P139"/>
  <c r="BK139"/>
  <c r="J139"/>
  <c r="BI138"/>
  <c r="BH138"/>
  <c r="BG138"/>
  <c r="BF138"/>
  <c r="BE138"/>
  <c r="T138"/>
  <c r="T137" s="1"/>
  <c r="R138"/>
  <c r="R137" s="1"/>
  <c r="P138"/>
  <c r="P137" s="1"/>
  <c r="BK138"/>
  <c r="BK137" s="1"/>
  <c r="J137" s="1"/>
  <c r="J65" s="1"/>
  <c r="J138"/>
  <c r="BI136"/>
  <c r="BH136"/>
  <c r="BG136"/>
  <c r="BF136"/>
  <c r="T136"/>
  <c r="R136"/>
  <c r="P136"/>
  <c r="BK136"/>
  <c r="J136"/>
  <c r="BE136" s="1"/>
  <c r="BI135"/>
  <c r="BH135"/>
  <c r="BG135"/>
  <c r="BF135"/>
  <c r="T135"/>
  <c r="R135"/>
  <c r="P135"/>
  <c r="BK135"/>
  <c r="J135"/>
  <c r="BE135" s="1"/>
  <c r="BI134"/>
  <c r="BH134"/>
  <c r="BG134"/>
  <c r="BF134"/>
  <c r="T134"/>
  <c r="R134"/>
  <c r="P134"/>
  <c r="BK134"/>
  <c r="J134"/>
  <c r="BE134" s="1"/>
  <c r="BI133"/>
  <c r="BH133"/>
  <c r="BG133"/>
  <c r="BF133"/>
  <c r="T133"/>
  <c r="R133"/>
  <c r="P133"/>
  <c r="BK133"/>
  <c r="J133"/>
  <c r="BE133" s="1"/>
  <c r="BI132"/>
  <c r="BH132"/>
  <c r="BG132"/>
  <c r="BF132"/>
  <c r="T132"/>
  <c r="R132"/>
  <c r="P132"/>
  <c r="BK132"/>
  <c r="J132"/>
  <c r="BE132" s="1"/>
  <c r="BI131"/>
  <c r="BH131"/>
  <c r="BG131"/>
  <c r="BF131"/>
  <c r="T131"/>
  <c r="R131"/>
  <c r="P131"/>
  <c r="BK131"/>
  <c r="J131"/>
  <c r="BE131" s="1"/>
  <c r="BI130"/>
  <c r="BH130"/>
  <c r="BG130"/>
  <c r="BF130"/>
  <c r="T130"/>
  <c r="R130"/>
  <c r="P130"/>
  <c r="BK130"/>
  <c r="J130"/>
  <c r="BE130" s="1"/>
  <c r="BI129"/>
  <c r="BH129"/>
  <c r="BG129"/>
  <c r="BF129"/>
  <c r="T129"/>
  <c r="R129"/>
  <c r="P129"/>
  <c r="BK129"/>
  <c r="J129"/>
  <c r="BE129" s="1"/>
  <c r="BI128"/>
  <c r="BH128"/>
  <c r="BG128"/>
  <c r="BF128"/>
  <c r="BE128"/>
  <c r="T128"/>
  <c r="R128"/>
  <c r="P128"/>
  <c r="BK128"/>
  <c r="J128"/>
  <c r="BI127"/>
  <c r="BH127"/>
  <c r="BG127"/>
  <c r="BF127"/>
  <c r="BE127"/>
  <c r="T127"/>
  <c r="R127"/>
  <c r="P127"/>
  <c r="BK127"/>
  <c r="J127"/>
  <c r="BI126"/>
  <c r="BH126"/>
  <c r="BG126"/>
  <c r="BF126"/>
  <c r="BE126"/>
  <c r="T126"/>
  <c r="T125" s="1"/>
  <c r="R126"/>
  <c r="R125" s="1"/>
  <c r="P126"/>
  <c r="P125" s="1"/>
  <c r="BK126"/>
  <c r="BK125" s="1"/>
  <c r="J125" s="1"/>
  <c r="J64" s="1"/>
  <c r="J126"/>
  <c r="BI124"/>
  <c r="BH124"/>
  <c r="BG124"/>
  <c r="BF124"/>
  <c r="T124"/>
  <c r="R124"/>
  <c r="P124"/>
  <c r="BK124"/>
  <c r="J124"/>
  <c r="BE124" s="1"/>
  <c r="BI123"/>
  <c r="BH123"/>
  <c r="BG123"/>
  <c r="BF123"/>
  <c r="T123"/>
  <c r="R123"/>
  <c r="P123"/>
  <c r="BK123"/>
  <c r="J123"/>
  <c r="BE123" s="1"/>
  <c r="BI122"/>
  <c r="BH122"/>
  <c r="BG122"/>
  <c r="BF122"/>
  <c r="T122"/>
  <c r="R122"/>
  <c r="P122"/>
  <c r="BK122"/>
  <c r="J122"/>
  <c r="BE122" s="1"/>
  <c r="BI121"/>
  <c r="BH121"/>
  <c r="BG121"/>
  <c r="BF121"/>
  <c r="BE121"/>
  <c r="T121"/>
  <c r="R121"/>
  <c r="P121"/>
  <c r="BK121"/>
  <c r="J121"/>
  <c r="BI120"/>
  <c r="BH120"/>
  <c r="BG120"/>
  <c r="BF120"/>
  <c r="BE120"/>
  <c r="T120"/>
  <c r="R120"/>
  <c r="P120"/>
  <c r="BK120"/>
  <c r="J120"/>
  <c r="BI119"/>
  <c r="BH119"/>
  <c r="BG119"/>
  <c r="BF119"/>
  <c r="BE119"/>
  <c r="T119"/>
  <c r="R119"/>
  <c r="P119"/>
  <c r="BK119"/>
  <c r="J119"/>
  <c r="BI118"/>
  <c r="BH118"/>
  <c r="BG118"/>
  <c r="BF118"/>
  <c r="BE118"/>
  <c r="T118"/>
  <c r="R118"/>
  <c r="P118"/>
  <c r="BK118"/>
  <c r="J118"/>
  <c r="BI117"/>
  <c r="BH117"/>
  <c r="BG117"/>
  <c r="BF117"/>
  <c r="BE117"/>
  <c r="T117"/>
  <c r="R117"/>
  <c r="P117"/>
  <c r="BK117"/>
  <c r="J117"/>
  <c r="BI116"/>
  <c r="BH116"/>
  <c r="BG116"/>
  <c r="BF116"/>
  <c r="BE116"/>
  <c r="T116"/>
  <c r="R116"/>
  <c r="P116"/>
  <c r="BK116"/>
  <c r="J116"/>
  <c r="BI115"/>
  <c r="BH115"/>
  <c r="BG115"/>
  <c r="BF115"/>
  <c r="BE115"/>
  <c r="T115"/>
  <c r="R115"/>
  <c r="P115"/>
  <c r="BK115"/>
  <c r="J115"/>
  <c r="BI114"/>
  <c r="BH114"/>
  <c r="BG114"/>
  <c r="BF114"/>
  <c r="BE114"/>
  <c r="T114"/>
  <c r="R114"/>
  <c r="P114"/>
  <c r="BK114"/>
  <c r="J114"/>
  <c r="BI113"/>
  <c r="BH113"/>
  <c r="BG113"/>
  <c r="BF113"/>
  <c r="BE113"/>
  <c r="T113"/>
  <c r="R113"/>
  <c r="P113"/>
  <c r="BK113"/>
  <c r="J113"/>
  <c r="BI112"/>
  <c r="BH112"/>
  <c r="BG112"/>
  <c r="BF112"/>
  <c r="BE112"/>
  <c r="T112"/>
  <c r="R112"/>
  <c r="P112"/>
  <c r="BK112"/>
  <c r="J112"/>
  <c r="BI111"/>
  <c r="BH111"/>
  <c r="BG111"/>
  <c r="BF111"/>
  <c r="BE111"/>
  <c r="T111"/>
  <c r="R111"/>
  <c r="P111"/>
  <c r="BK111"/>
  <c r="J111"/>
  <c r="BI110"/>
  <c r="BH110"/>
  <c r="BG110"/>
  <c r="BF110"/>
  <c r="BE110"/>
  <c r="T110"/>
  <c r="R110"/>
  <c r="P110"/>
  <c r="BK110"/>
  <c r="J110"/>
  <c r="BI109"/>
  <c r="BH109"/>
  <c r="BG109"/>
  <c r="BF109"/>
  <c r="BE109"/>
  <c r="T109"/>
  <c r="R109"/>
  <c r="P109"/>
  <c r="BK109"/>
  <c r="J109"/>
  <c r="BI108"/>
  <c r="BH108"/>
  <c r="BG108"/>
  <c r="BF108"/>
  <c r="BE108"/>
  <c r="T108"/>
  <c r="T107" s="1"/>
  <c r="R108"/>
  <c r="R107" s="1"/>
  <c r="P108"/>
  <c r="P107" s="1"/>
  <c r="BK108"/>
  <c r="BK107" s="1"/>
  <c r="J107" s="1"/>
  <c r="J63" s="1"/>
  <c r="J108"/>
  <c r="BI106"/>
  <c r="BH106"/>
  <c r="BG106"/>
  <c r="BF106"/>
  <c r="T106"/>
  <c r="R106"/>
  <c r="P106"/>
  <c r="BK106"/>
  <c r="J106"/>
  <c r="BE106" s="1"/>
  <c r="BI105"/>
  <c r="BH105"/>
  <c r="BG105"/>
  <c r="BF105"/>
  <c r="T105"/>
  <c r="R105"/>
  <c r="P105"/>
  <c r="BK105"/>
  <c r="J105"/>
  <c r="BE105" s="1"/>
  <c r="BI104"/>
  <c r="BH104"/>
  <c r="BG104"/>
  <c r="BF104"/>
  <c r="T104"/>
  <c r="R104"/>
  <c r="P104"/>
  <c r="BK104"/>
  <c r="J104"/>
  <c r="BE104" s="1"/>
  <c r="BI103"/>
  <c r="BH103"/>
  <c r="BG103"/>
  <c r="BF103"/>
  <c r="T103"/>
  <c r="R103"/>
  <c r="P103"/>
  <c r="BK103"/>
  <c r="J103"/>
  <c r="BE103" s="1"/>
  <c r="BI102"/>
  <c r="BH102"/>
  <c r="BG102"/>
  <c r="BF102"/>
  <c r="T102"/>
  <c r="R102"/>
  <c r="P102"/>
  <c r="BK102"/>
  <c r="J102"/>
  <c r="BE102" s="1"/>
  <c r="BI101"/>
  <c r="BH101"/>
  <c r="BG101"/>
  <c r="BF101"/>
  <c r="T101"/>
  <c r="R101"/>
  <c r="P101"/>
  <c r="BK101"/>
  <c r="J101"/>
  <c r="BE101" s="1"/>
  <c r="BI100"/>
  <c r="BH100"/>
  <c r="BG100"/>
  <c r="BF100"/>
  <c r="T100"/>
  <c r="R100"/>
  <c r="P100"/>
  <c r="BK100"/>
  <c r="J100"/>
  <c r="BE100" s="1"/>
  <c r="BI99"/>
  <c r="BH99"/>
  <c r="BG99"/>
  <c r="BF99"/>
  <c r="T99"/>
  <c r="R99"/>
  <c r="P99"/>
  <c r="BK99"/>
  <c r="J99"/>
  <c r="BE99" s="1"/>
  <c r="BI98"/>
  <c r="BH98"/>
  <c r="BG98"/>
  <c r="BF98"/>
  <c r="T98"/>
  <c r="R98"/>
  <c r="P98"/>
  <c r="BK98"/>
  <c r="J98"/>
  <c r="BE98" s="1"/>
  <c r="BI97"/>
  <c r="BH97"/>
  <c r="BG97"/>
  <c r="BF97"/>
  <c r="T97"/>
  <c r="R97"/>
  <c r="P97"/>
  <c r="BK97"/>
  <c r="J97"/>
  <c r="BE97" s="1"/>
  <c r="BI96"/>
  <c r="BH96"/>
  <c r="BG96"/>
  <c r="BF96"/>
  <c r="T96"/>
  <c r="R96"/>
  <c r="P96"/>
  <c r="BK96"/>
  <c r="J96"/>
  <c r="BE96" s="1"/>
  <c r="BI94"/>
  <c r="F36" s="1"/>
  <c r="BD94" i="1" s="1"/>
  <c r="BH94" i="34"/>
  <c r="F35" s="1"/>
  <c r="BC94" i="1" s="1"/>
  <c r="BG94" i="34"/>
  <c r="F34" s="1"/>
  <c r="BB94" i="1" s="1"/>
  <c r="BF94" i="34"/>
  <c r="F33" s="1"/>
  <c r="BA94" i="1" s="1"/>
  <c r="T94" i="34"/>
  <c r="T93" s="1"/>
  <c r="T92" s="1"/>
  <c r="T91" s="1"/>
  <c r="R94"/>
  <c r="R93" s="1"/>
  <c r="R92" s="1"/>
  <c r="R91" s="1"/>
  <c r="P94"/>
  <c r="P93" s="1"/>
  <c r="BK94"/>
  <c r="BK93" s="1"/>
  <c r="J94"/>
  <c r="BE94" s="1"/>
  <c r="J87"/>
  <c r="F87"/>
  <c r="F85"/>
  <c r="E83"/>
  <c r="J55"/>
  <c r="F55"/>
  <c r="F53"/>
  <c r="E51"/>
  <c r="J20"/>
  <c r="E20"/>
  <c r="F88" s="1"/>
  <c r="J19"/>
  <c r="J14"/>
  <c r="J85" s="1"/>
  <c r="E7"/>
  <c r="E79" s="1"/>
  <c r="AY93" i="1"/>
  <c r="AX93"/>
  <c r="BI256" i="33"/>
  <c r="BH256"/>
  <c r="BG256"/>
  <c r="BF256"/>
  <c r="BE256"/>
  <c r="T256"/>
  <c r="R256"/>
  <c r="P256"/>
  <c r="BK256"/>
  <c r="J256"/>
  <c r="BI255"/>
  <c r="BH255"/>
  <c r="BG255"/>
  <c r="BF255"/>
  <c r="BE255"/>
  <c r="T255"/>
  <c r="R255"/>
  <c r="P255"/>
  <c r="BK255"/>
  <c r="J255"/>
  <c r="BI254"/>
  <c r="BH254"/>
  <c r="BG254"/>
  <c r="BF254"/>
  <c r="BE254"/>
  <c r="T254"/>
  <c r="R254"/>
  <c r="P254"/>
  <c r="BK254"/>
  <c r="J254"/>
  <c r="BI253"/>
  <c r="BH253"/>
  <c r="BG253"/>
  <c r="BF253"/>
  <c r="BE253"/>
  <c r="T253"/>
  <c r="R253"/>
  <c r="P253"/>
  <c r="BK253"/>
  <c r="J253"/>
  <c r="BI252"/>
  <c r="BH252"/>
  <c r="BG252"/>
  <c r="BF252"/>
  <c r="BE252"/>
  <c r="T252"/>
  <c r="R252"/>
  <c r="P252"/>
  <c r="BK252"/>
  <c r="J252"/>
  <c r="BI251"/>
  <c r="BH251"/>
  <c r="BG251"/>
  <c r="BF251"/>
  <c r="BE251"/>
  <c r="T251"/>
  <c r="R251"/>
  <c r="P251"/>
  <c r="BK251"/>
  <c r="J251"/>
  <c r="BI250"/>
  <c r="BH250"/>
  <c r="BG250"/>
  <c r="BF250"/>
  <c r="BE250"/>
  <c r="T250"/>
  <c r="R250"/>
  <c r="P250"/>
  <c r="BK250"/>
  <c r="J250"/>
  <c r="BI249"/>
  <c r="BH249"/>
  <c r="BG249"/>
  <c r="BF249"/>
  <c r="BE249"/>
  <c r="T249"/>
  <c r="T248" s="1"/>
  <c r="T247" s="1"/>
  <c r="R249"/>
  <c r="R248" s="1"/>
  <c r="R247" s="1"/>
  <c r="P249"/>
  <c r="P248" s="1"/>
  <c r="P247" s="1"/>
  <c r="BK249"/>
  <c r="BK248" s="1"/>
  <c r="J249"/>
  <c r="BI246"/>
  <c r="BH246"/>
  <c r="BG246"/>
  <c r="BF246"/>
  <c r="BE246"/>
  <c r="T246"/>
  <c r="R246"/>
  <c r="P246"/>
  <c r="BK246"/>
  <c r="J246"/>
  <c r="BI245"/>
  <c r="BH245"/>
  <c r="BG245"/>
  <c r="BF245"/>
  <c r="BE245"/>
  <c r="T245"/>
  <c r="R245"/>
  <c r="P245"/>
  <c r="BK245"/>
  <c r="J245"/>
  <c r="BI244"/>
  <c r="BH244"/>
  <c r="BG244"/>
  <c r="BF244"/>
  <c r="BE244"/>
  <c r="T244"/>
  <c r="R244"/>
  <c r="P244"/>
  <c r="BK244"/>
  <c r="J244"/>
  <c r="BI243"/>
  <c r="BH243"/>
  <c r="BG243"/>
  <c r="BF243"/>
  <c r="BE243"/>
  <c r="T243"/>
  <c r="R243"/>
  <c r="P243"/>
  <c r="BK243"/>
  <c r="J243"/>
  <c r="BI242"/>
  <c r="BH242"/>
  <c r="BG242"/>
  <c r="BF242"/>
  <c r="BE242"/>
  <c r="T242"/>
  <c r="R242"/>
  <c r="P242"/>
  <c r="BK242"/>
  <c r="J242"/>
  <c r="BI241"/>
  <c r="BH241"/>
  <c r="BG241"/>
  <c r="BF241"/>
  <c r="BE241"/>
  <c r="T241"/>
  <c r="R241"/>
  <c r="P241"/>
  <c r="BK241"/>
  <c r="J241"/>
  <c r="BI240"/>
  <c r="BH240"/>
  <c r="BG240"/>
  <c r="BF240"/>
  <c r="BE240"/>
  <c r="T240"/>
  <c r="R240"/>
  <c r="P240"/>
  <c r="BK240"/>
  <c r="J240"/>
  <c r="BI239"/>
  <c r="BH239"/>
  <c r="BG239"/>
  <c r="BF239"/>
  <c r="BE239"/>
  <c r="T239"/>
  <c r="R239"/>
  <c r="P239"/>
  <c r="BK239"/>
  <c r="J239"/>
  <c r="BI238"/>
  <c r="BH238"/>
  <c r="BG238"/>
  <c r="BF238"/>
  <c r="BE238"/>
  <c r="T238"/>
  <c r="T237" s="1"/>
  <c r="R238"/>
  <c r="R237" s="1"/>
  <c r="P238"/>
  <c r="P237" s="1"/>
  <c r="BK238"/>
  <c r="BK237" s="1"/>
  <c r="J237" s="1"/>
  <c r="J69" s="1"/>
  <c r="J238"/>
  <c r="BI236"/>
  <c r="BH236"/>
  <c r="BG236"/>
  <c r="BF236"/>
  <c r="T236"/>
  <c r="R236"/>
  <c r="P236"/>
  <c r="BK236"/>
  <c r="J236"/>
  <c r="BE236" s="1"/>
  <c r="BI235"/>
  <c r="BH235"/>
  <c r="BG235"/>
  <c r="BF235"/>
  <c r="T235"/>
  <c r="R235"/>
  <c r="P235"/>
  <c r="BK235"/>
  <c r="J235"/>
  <c r="BE235" s="1"/>
  <c r="BI234"/>
  <c r="BH234"/>
  <c r="BG234"/>
  <c r="BF234"/>
  <c r="T234"/>
  <c r="R234"/>
  <c r="P234"/>
  <c r="BK234"/>
  <c r="J234"/>
  <c r="BE234" s="1"/>
  <c r="BI233"/>
  <c r="BH233"/>
  <c r="BG233"/>
  <c r="BF233"/>
  <c r="T233"/>
  <c r="R233"/>
  <c r="P233"/>
  <c r="BK233"/>
  <c r="J233"/>
  <c r="BE233" s="1"/>
  <c r="BI232"/>
  <c r="BH232"/>
  <c r="BG232"/>
  <c r="BF232"/>
  <c r="T232"/>
  <c r="R232"/>
  <c r="P232"/>
  <c r="BK232"/>
  <c r="J232"/>
  <c r="BE232" s="1"/>
  <c r="BI231"/>
  <c r="BH231"/>
  <c r="BG231"/>
  <c r="BF231"/>
  <c r="T231"/>
  <c r="R231"/>
  <c r="P231"/>
  <c r="BK231"/>
  <c r="J231"/>
  <c r="BE231" s="1"/>
  <c r="BI230"/>
  <c r="BH230"/>
  <c r="BG230"/>
  <c r="BF230"/>
  <c r="T230"/>
  <c r="R230"/>
  <c r="P230"/>
  <c r="BK230"/>
  <c r="J230"/>
  <c r="BE230" s="1"/>
  <c r="BI229"/>
  <c r="BH229"/>
  <c r="BG229"/>
  <c r="BF229"/>
  <c r="T229"/>
  <c r="R229"/>
  <c r="P229"/>
  <c r="BK229"/>
  <c r="J229"/>
  <c r="BE229" s="1"/>
  <c r="BI228"/>
  <c r="BH228"/>
  <c r="BG228"/>
  <c r="BF228"/>
  <c r="T228"/>
  <c r="R228"/>
  <c r="P228"/>
  <c r="BK228"/>
  <c r="J228"/>
  <c r="BE228" s="1"/>
  <c r="BI227"/>
  <c r="BH227"/>
  <c r="BG227"/>
  <c r="BF227"/>
  <c r="T227"/>
  <c r="R227"/>
  <c r="P227"/>
  <c r="BK227"/>
  <c r="J227"/>
  <c r="BE227" s="1"/>
  <c r="BI226"/>
  <c r="BH226"/>
  <c r="BG226"/>
  <c r="BF226"/>
  <c r="T226"/>
  <c r="R226"/>
  <c r="P226"/>
  <c r="BK226"/>
  <c r="J226"/>
  <c r="BE226" s="1"/>
  <c r="BI225"/>
  <c r="BH225"/>
  <c r="BG225"/>
  <c r="BF225"/>
  <c r="T225"/>
  <c r="R225"/>
  <c r="P225"/>
  <c r="BK225"/>
  <c r="J225"/>
  <c r="BE225" s="1"/>
  <c r="BI224"/>
  <c r="BH224"/>
  <c r="BG224"/>
  <c r="BF224"/>
  <c r="T224"/>
  <c r="R224"/>
  <c r="P224"/>
  <c r="BK224"/>
  <c r="J224"/>
  <c r="BE224" s="1"/>
  <c r="BI223"/>
  <c r="BH223"/>
  <c r="BG223"/>
  <c r="BF223"/>
  <c r="BE223"/>
  <c r="T223"/>
  <c r="R223"/>
  <c r="P223"/>
  <c r="BK223"/>
  <c r="J223"/>
  <c r="BI222"/>
  <c r="BH222"/>
  <c r="BG222"/>
  <c r="BF222"/>
  <c r="BE222"/>
  <c r="T222"/>
  <c r="R222"/>
  <c r="P222"/>
  <c r="BK222"/>
  <c r="J222"/>
  <c r="BI221"/>
  <c r="BH221"/>
  <c r="BG221"/>
  <c r="BF221"/>
  <c r="BE221"/>
  <c r="T221"/>
  <c r="R221"/>
  <c r="P221"/>
  <c r="BK221"/>
  <c r="J221"/>
  <c r="BI220"/>
  <c r="BH220"/>
  <c r="BG220"/>
  <c r="BF220"/>
  <c r="BE220"/>
  <c r="T220"/>
  <c r="R220"/>
  <c r="P220"/>
  <c r="BK220"/>
  <c r="J220"/>
  <c r="BI219"/>
  <c r="BH219"/>
  <c r="BG219"/>
  <c r="BF219"/>
  <c r="BE219"/>
  <c r="T219"/>
  <c r="R219"/>
  <c r="P219"/>
  <c r="BK219"/>
  <c r="J219"/>
  <c r="BI218"/>
  <c r="BH218"/>
  <c r="BG218"/>
  <c r="BF218"/>
  <c r="BE218"/>
  <c r="T218"/>
  <c r="R218"/>
  <c r="P218"/>
  <c r="BK218"/>
  <c r="J218"/>
  <c r="BI217"/>
  <c r="BH217"/>
  <c r="BG217"/>
  <c r="BF217"/>
  <c r="BE217"/>
  <c r="T217"/>
  <c r="R217"/>
  <c r="P217"/>
  <c r="BK217"/>
  <c r="J217"/>
  <c r="BI216"/>
  <c r="BH216"/>
  <c r="BG216"/>
  <c r="BF216"/>
  <c r="BE216"/>
  <c r="T216"/>
  <c r="R216"/>
  <c r="P216"/>
  <c r="BK216"/>
  <c r="J216"/>
  <c r="BI215"/>
  <c r="BH215"/>
  <c r="BG215"/>
  <c r="BF215"/>
  <c r="BE215"/>
  <c r="T215"/>
  <c r="T214" s="1"/>
  <c r="R215"/>
  <c r="R214" s="1"/>
  <c r="P215"/>
  <c r="P214" s="1"/>
  <c r="BK215"/>
  <c r="BK214" s="1"/>
  <c r="J214" s="1"/>
  <c r="J68" s="1"/>
  <c r="J215"/>
  <c r="BI213"/>
  <c r="BH213"/>
  <c r="BG213"/>
  <c r="BF213"/>
  <c r="T213"/>
  <c r="R213"/>
  <c r="P213"/>
  <c r="BK213"/>
  <c r="J213"/>
  <c r="BE213" s="1"/>
  <c r="BI212"/>
  <c r="BH212"/>
  <c r="BG212"/>
  <c r="BF212"/>
  <c r="T212"/>
  <c r="R212"/>
  <c r="P212"/>
  <c r="BK212"/>
  <c r="J212"/>
  <c r="BE212" s="1"/>
  <c r="BI211"/>
  <c r="BH211"/>
  <c r="BG211"/>
  <c r="BF211"/>
  <c r="T211"/>
  <c r="R211"/>
  <c r="P211"/>
  <c r="BK211"/>
  <c r="J211"/>
  <c r="BE211" s="1"/>
  <c r="BI210"/>
  <c r="BH210"/>
  <c r="BG210"/>
  <c r="BF210"/>
  <c r="T210"/>
  <c r="R210"/>
  <c r="P210"/>
  <c r="BK210"/>
  <c r="J210"/>
  <c r="BE210" s="1"/>
  <c r="BI209"/>
  <c r="BH209"/>
  <c r="BG209"/>
  <c r="BF209"/>
  <c r="T209"/>
  <c r="R209"/>
  <c r="P209"/>
  <c r="BK209"/>
  <c r="J209"/>
  <c r="BE209" s="1"/>
  <c r="BI208"/>
  <c r="BH208"/>
  <c r="BG208"/>
  <c r="BF208"/>
  <c r="T208"/>
  <c r="R208"/>
  <c r="P208"/>
  <c r="BK208"/>
  <c r="J208"/>
  <c r="BE208" s="1"/>
  <c r="BI207"/>
  <c r="BH207"/>
  <c r="BG207"/>
  <c r="BF207"/>
  <c r="T207"/>
  <c r="R207"/>
  <c r="P207"/>
  <c r="BK207"/>
  <c r="J207"/>
  <c r="BE207" s="1"/>
  <c r="BI206"/>
  <c r="BH206"/>
  <c r="BG206"/>
  <c r="BF206"/>
  <c r="BE206"/>
  <c r="T206"/>
  <c r="R206"/>
  <c r="P206"/>
  <c r="BK206"/>
  <c r="J206"/>
  <c r="BI205"/>
  <c r="BH205"/>
  <c r="BG205"/>
  <c r="BF205"/>
  <c r="BE205"/>
  <c r="T205"/>
  <c r="R205"/>
  <c r="P205"/>
  <c r="BK205"/>
  <c r="J205"/>
  <c r="BI204"/>
  <c r="BH204"/>
  <c r="BG204"/>
  <c r="BF204"/>
  <c r="BE204"/>
  <c r="T204"/>
  <c r="R204"/>
  <c r="P204"/>
  <c r="BK204"/>
  <c r="J204"/>
  <c r="BI203"/>
  <c r="BH203"/>
  <c r="BG203"/>
  <c r="BF203"/>
  <c r="BE203"/>
  <c r="T203"/>
  <c r="R203"/>
  <c r="P203"/>
  <c r="BK203"/>
  <c r="J203"/>
  <c r="BI202"/>
  <c r="BH202"/>
  <c r="BG202"/>
  <c r="BF202"/>
  <c r="BE202"/>
  <c r="T202"/>
  <c r="R202"/>
  <c r="P202"/>
  <c r="BK202"/>
  <c r="J202"/>
  <c r="BI201"/>
  <c r="BH201"/>
  <c r="BG201"/>
  <c r="BF201"/>
  <c r="BE201"/>
  <c r="T201"/>
  <c r="R201"/>
  <c r="P201"/>
  <c r="BK201"/>
  <c r="J201"/>
  <c r="BI200"/>
  <c r="BH200"/>
  <c r="BG200"/>
  <c r="BF200"/>
  <c r="BE200"/>
  <c r="T200"/>
  <c r="R200"/>
  <c r="P200"/>
  <c r="BK200"/>
  <c r="J200"/>
  <c r="BI199"/>
  <c r="BH199"/>
  <c r="BG199"/>
  <c r="BF199"/>
  <c r="BE199"/>
  <c r="T199"/>
  <c r="T198" s="1"/>
  <c r="R199"/>
  <c r="R198" s="1"/>
  <c r="P199"/>
  <c r="P198" s="1"/>
  <c r="BK199"/>
  <c r="BK198" s="1"/>
  <c r="J198" s="1"/>
  <c r="J67" s="1"/>
  <c r="J199"/>
  <c r="BI197"/>
  <c r="BH197"/>
  <c r="BG197"/>
  <c r="BF197"/>
  <c r="T197"/>
  <c r="R197"/>
  <c r="P197"/>
  <c r="BK197"/>
  <c r="J197"/>
  <c r="BE197" s="1"/>
  <c r="BI196"/>
  <c r="BH196"/>
  <c r="BG196"/>
  <c r="BF196"/>
  <c r="T196"/>
  <c r="R196"/>
  <c r="P196"/>
  <c r="BK196"/>
  <c r="J196"/>
  <c r="BE196" s="1"/>
  <c r="BI195"/>
  <c r="BH195"/>
  <c r="BG195"/>
  <c r="BF195"/>
  <c r="T195"/>
  <c r="R195"/>
  <c r="P195"/>
  <c r="BK195"/>
  <c r="J195"/>
  <c r="BE195" s="1"/>
  <c r="BI194"/>
  <c r="BH194"/>
  <c r="BG194"/>
  <c r="BF194"/>
  <c r="T194"/>
  <c r="R194"/>
  <c r="P194"/>
  <c r="BK194"/>
  <c r="J194"/>
  <c r="BE194" s="1"/>
  <c r="BI193"/>
  <c r="BH193"/>
  <c r="BG193"/>
  <c r="BF193"/>
  <c r="T193"/>
  <c r="R193"/>
  <c r="P193"/>
  <c r="BK193"/>
  <c r="J193"/>
  <c r="BE193" s="1"/>
  <c r="BI192"/>
  <c r="BH192"/>
  <c r="BG192"/>
  <c r="BF192"/>
  <c r="T192"/>
  <c r="R192"/>
  <c r="P192"/>
  <c r="BK192"/>
  <c r="J192"/>
  <c r="BE192" s="1"/>
  <c r="BI191"/>
  <c r="BH191"/>
  <c r="BG191"/>
  <c r="BF191"/>
  <c r="T191"/>
  <c r="R191"/>
  <c r="P191"/>
  <c r="BK191"/>
  <c r="J191"/>
  <c r="BE191" s="1"/>
  <c r="BI190"/>
  <c r="BH190"/>
  <c r="BG190"/>
  <c r="BF190"/>
  <c r="BE190"/>
  <c r="T190"/>
  <c r="R190"/>
  <c r="P190"/>
  <c r="BK190"/>
  <c r="J190"/>
  <c r="BI189"/>
  <c r="BH189"/>
  <c r="BG189"/>
  <c r="BF189"/>
  <c r="BE189"/>
  <c r="T189"/>
  <c r="R189"/>
  <c r="P189"/>
  <c r="BK189"/>
  <c r="J189"/>
  <c r="BI188"/>
  <c r="BH188"/>
  <c r="BG188"/>
  <c r="BF188"/>
  <c r="BE188"/>
  <c r="T188"/>
  <c r="R188"/>
  <c r="P188"/>
  <c r="BK188"/>
  <c r="J188"/>
  <c r="BI187"/>
  <c r="BH187"/>
  <c r="BG187"/>
  <c r="BF187"/>
  <c r="BE187"/>
  <c r="T187"/>
  <c r="R187"/>
  <c r="P187"/>
  <c r="BK187"/>
  <c r="J187"/>
  <c r="BI186"/>
  <c r="BH186"/>
  <c r="BG186"/>
  <c r="BF186"/>
  <c r="BE186"/>
  <c r="T186"/>
  <c r="R186"/>
  <c r="P186"/>
  <c r="BK186"/>
  <c r="J186"/>
  <c r="BI185"/>
  <c r="BH185"/>
  <c r="BG185"/>
  <c r="BF185"/>
  <c r="BE185"/>
  <c r="T185"/>
  <c r="R185"/>
  <c r="P185"/>
  <c r="BK185"/>
  <c r="J185"/>
  <c r="BI184"/>
  <c r="BH184"/>
  <c r="BG184"/>
  <c r="BF184"/>
  <c r="BE184"/>
  <c r="T184"/>
  <c r="R184"/>
  <c r="P184"/>
  <c r="BK184"/>
  <c r="J184"/>
  <c r="BI183"/>
  <c r="BH183"/>
  <c r="BG183"/>
  <c r="BF183"/>
  <c r="BE183"/>
  <c r="T183"/>
  <c r="R183"/>
  <c r="P183"/>
  <c r="BK183"/>
  <c r="J183"/>
  <c r="BI182"/>
  <c r="BH182"/>
  <c r="BG182"/>
  <c r="BF182"/>
  <c r="BE182"/>
  <c r="T182"/>
  <c r="T181" s="1"/>
  <c r="R182"/>
  <c r="R181" s="1"/>
  <c r="P182"/>
  <c r="P181" s="1"/>
  <c r="BK182"/>
  <c r="BK181" s="1"/>
  <c r="J181" s="1"/>
  <c r="J66" s="1"/>
  <c r="J182"/>
  <c r="BI180"/>
  <c r="BH180"/>
  <c r="BG180"/>
  <c r="BF180"/>
  <c r="T180"/>
  <c r="R180"/>
  <c r="P180"/>
  <c r="BK180"/>
  <c r="J180"/>
  <c r="BE180" s="1"/>
  <c r="BI179"/>
  <c r="BH179"/>
  <c r="BG179"/>
  <c r="BF179"/>
  <c r="T179"/>
  <c r="R179"/>
  <c r="P179"/>
  <c r="BK179"/>
  <c r="J179"/>
  <c r="BE179" s="1"/>
  <c r="BI178"/>
  <c r="BH178"/>
  <c r="BG178"/>
  <c r="BF178"/>
  <c r="T178"/>
  <c r="R178"/>
  <c r="P178"/>
  <c r="BK178"/>
  <c r="J178"/>
  <c r="BE178" s="1"/>
  <c r="BI177"/>
  <c r="BH177"/>
  <c r="BG177"/>
  <c r="BF177"/>
  <c r="T177"/>
  <c r="R177"/>
  <c r="P177"/>
  <c r="BK177"/>
  <c r="J177"/>
  <c r="BE177" s="1"/>
  <c r="BI176"/>
  <c r="BH176"/>
  <c r="BG176"/>
  <c r="BF176"/>
  <c r="T176"/>
  <c r="R176"/>
  <c r="P176"/>
  <c r="BK176"/>
  <c r="J176"/>
  <c r="BE176" s="1"/>
  <c r="BI175"/>
  <c r="BH175"/>
  <c r="BG175"/>
  <c r="BF175"/>
  <c r="T175"/>
  <c r="R175"/>
  <c r="P175"/>
  <c r="BK175"/>
  <c r="J175"/>
  <c r="BE175" s="1"/>
  <c r="BI174"/>
  <c r="BH174"/>
  <c r="BG174"/>
  <c r="BF174"/>
  <c r="T174"/>
  <c r="R174"/>
  <c r="P174"/>
  <c r="BK174"/>
  <c r="J174"/>
  <c r="BE174" s="1"/>
  <c r="BI173"/>
  <c r="BH173"/>
  <c r="BG173"/>
  <c r="BF173"/>
  <c r="BE173"/>
  <c r="T173"/>
  <c r="R173"/>
  <c r="P173"/>
  <c r="BK173"/>
  <c r="J173"/>
  <c r="BI172"/>
  <c r="BH172"/>
  <c r="BG172"/>
  <c r="BF172"/>
  <c r="BE172"/>
  <c r="T172"/>
  <c r="R172"/>
  <c r="P172"/>
  <c r="BK172"/>
  <c r="J172"/>
  <c r="BI171"/>
  <c r="BH171"/>
  <c r="BG171"/>
  <c r="BF171"/>
  <c r="BE171"/>
  <c r="T171"/>
  <c r="R171"/>
  <c r="P171"/>
  <c r="BK171"/>
  <c r="J171"/>
  <c r="BI170"/>
  <c r="BH170"/>
  <c r="BG170"/>
  <c r="BF170"/>
  <c r="BE170"/>
  <c r="T170"/>
  <c r="R170"/>
  <c r="P170"/>
  <c r="BK170"/>
  <c r="J170"/>
  <c r="BI169"/>
  <c r="BH169"/>
  <c r="BG169"/>
  <c r="BF169"/>
  <c r="BE169"/>
  <c r="T169"/>
  <c r="R169"/>
  <c r="P169"/>
  <c r="BK169"/>
  <c r="J169"/>
  <c r="BI168"/>
  <c r="BH168"/>
  <c r="BG168"/>
  <c r="BF168"/>
  <c r="BE168"/>
  <c r="T168"/>
  <c r="R168"/>
  <c r="P168"/>
  <c r="BK168"/>
  <c r="J168"/>
  <c r="BI167"/>
  <c r="BH167"/>
  <c r="BG167"/>
  <c r="BF167"/>
  <c r="BE167"/>
  <c r="T167"/>
  <c r="R167"/>
  <c r="P167"/>
  <c r="BK167"/>
  <c r="J167"/>
  <c r="BI166"/>
  <c r="BH166"/>
  <c r="BG166"/>
  <c r="BF166"/>
  <c r="BE166"/>
  <c r="T166"/>
  <c r="R166"/>
  <c r="P166"/>
  <c r="BK166"/>
  <c r="J166"/>
  <c r="BI165"/>
  <c r="BH165"/>
  <c r="BG165"/>
  <c r="BF165"/>
  <c r="BE165"/>
  <c r="T165"/>
  <c r="R165"/>
  <c r="P165"/>
  <c r="BK165"/>
  <c r="J165"/>
  <c r="BI164"/>
  <c r="BH164"/>
  <c r="BG164"/>
  <c r="BF164"/>
  <c r="BE164"/>
  <c r="T164"/>
  <c r="R164"/>
  <c r="P164"/>
  <c r="BK164"/>
  <c r="J164"/>
  <c r="BI163"/>
  <c r="BH163"/>
  <c r="BG163"/>
  <c r="BF163"/>
  <c r="BE163"/>
  <c r="T163"/>
  <c r="R163"/>
  <c r="P163"/>
  <c r="BK163"/>
  <c r="J163"/>
  <c r="BI162"/>
  <c r="BH162"/>
  <c r="BG162"/>
  <c r="BF162"/>
  <c r="BE162"/>
  <c r="T162"/>
  <c r="R162"/>
  <c r="P162"/>
  <c r="BK162"/>
  <c r="J162"/>
  <c r="BI161"/>
  <c r="BH161"/>
  <c r="BG161"/>
  <c r="BF161"/>
  <c r="BE161"/>
  <c r="T161"/>
  <c r="R161"/>
  <c r="P161"/>
  <c r="BK161"/>
  <c r="J161"/>
  <c r="BI160"/>
  <c r="BH160"/>
  <c r="BG160"/>
  <c r="BF160"/>
  <c r="BE160"/>
  <c r="T160"/>
  <c r="R160"/>
  <c r="P160"/>
  <c r="BK160"/>
  <c r="J160"/>
  <c r="BI159"/>
  <c r="BH159"/>
  <c r="BG159"/>
  <c r="BF159"/>
  <c r="BE159"/>
  <c r="T159"/>
  <c r="R159"/>
  <c r="P159"/>
  <c r="BK159"/>
  <c r="J159"/>
  <c r="BI158"/>
  <c r="BH158"/>
  <c r="BG158"/>
  <c r="BF158"/>
  <c r="BE158"/>
  <c r="T158"/>
  <c r="R158"/>
  <c r="P158"/>
  <c r="BK158"/>
  <c r="J158"/>
  <c r="BI157"/>
  <c r="BH157"/>
  <c r="BG157"/>
  <c r="BF157"/>
  <c r="BE157"/>
  <c r="T157"/>
  <c r="R157"/>
  <c r="P157"/>
  <c r="BK157"/>
  <c r="J157"/>
  <c r="BI156"/>
  <c r="BH156"/>
  <c r="BG156"/>
  <c r="BF156"/>
  <c r="BE156"/>
  <c r="T156"/>
  <c r="T155" s="1"/>
  <c r="R156"/>
  <c r="R155" s="1"/>
  <c r="P156"/>
  <c r="P155" s="1"/>
  <c r="BK156"/>
  <c r="BK155" s="1"/>
  <c r="J155" s="1"/>
  <c r="J65" s="1"/>
  <c r="J156"/>
  <c r="BI154"/>
  <c r="BH154"/>
  <c r="BG154"/>
  <c r="BF154"/>
  <c r="T154"/>
  <c r="R154"/>
  <c r="P154"/>
  <c r="BK154"/>
  <c r="J154"/>
  <c r="BE154" s="1"/>
  <c r="BI153"/>
  <c r="BH153"/>
  <c r="BG153"/>
  <c r="BF153"/>
  <c r="T153"/>
  <c r="R153"/>
  <c r="P153"/>
  <c r="BK153"/>
  <c r="J153"/>
  <c r="BE153" s="1"/>
  <c r="BI152"/>
  <c r="BH152"/>
  <c r="BG152"/>
  <c r="BF152"/>
  <c r="T152"/>
  <c r="R152"/>
  <c r="P152"/>
  <c r="BK152"/>
  <c r="J152"/>
  <c r="BE152" s="1"/>
  <c r="BI151"/>
  <c r="BH151"/>
  <c r="BG151"/>
  <c r="BF151"/>
  <c r="T151"/>
  <c r="R151"/>
  <c r="P151"/>
  <c r="BK151"/>
  <c r="J151"/>
  <c r="BE151" s="1"/>
  <c r="BI150"/>
  <c r="BH150"/>
  <c r="BG150"/>
  <c r="BF150"/>
  <c r="T150"/>
  <c r="R150"/>
  <c r="P150"/>
  <c r="BK150"/>
  <c r="J150"/>
  <c r="BE150" s="1"/>
  <c r="BI149"/>
  <c r="BH149"/>
  <c r="BG149"/>
  <c r="BF149"/>
  <c r="T149"/>
  <c r="R149"/>
  <c r="P149"/>
  <c r="BK149"/>
  <c r="J149"/>
  <c r="BE149" s="1"/>
  <c r="BI148"/>
  <c r="BH148"/>
  <c r="BG148"/>
  <c r="BF148"/>
  <c r="T148"/>
  <c r="R148"/>
  <c r="P148"/>
  <c r="BK148"/>
  <c r="J148"/>
  <c r="BE148" s="1"/>
  <c r="BI147"/>
  <c r="BH147"/>
  <c r="BG147"/>
  <c r="BF147"/>
  <c r="T147"/>
  <c r="R147"/>
  <c r="P147"/>
  <c r="BK147"/>
  <c r="J147"/>
  <c r="BE147" s="1"/>
  <c r="BI146"/>
  <c r="BH146"/>
  <c r="BG146"/>
  <c r="BF146"/>
  <c r="T146"/>
  <c r="R146"/>
  <c r="P146"/>
  <c r="BK146"/>
  <c r="J146"/>
  <c r="BE146" s="1"/>
  <c r="BI145"/>
  <c r="BH145"/>
  <c r="BG145"/>
  <c r="BF145"/>
  <c r="T145"/>
  <c r="R145"/>
  <c r="P145"/>
  <c r="BK145"/>
  <c r="J145"/>
  <c r="BE145" s="1"/>
  <c r="BI144"/>
  <c r="BH144"/>
  <c r="BG144"/>
  <c r="BF144"/>
  <c r="T144"/>
  <c r="R144"/>
  <c r="P144"/>
  <c r="BK144"/>
  <c r="J144"/>
  <c r="BE144" s="1"/>
  <c r="BI143"/>
  <c r="BH143"/>
  <c r="BG143"/>
  <c r="BF143"/>
  <c r="T143"/>
  <c r="R143"/>
  <c r="P143"/>
  <c r="BK143"/>
  <c r="J143"/>
  <c r="BE143" s="1"/>
  <c r="BI142"/>
  <c r="BH142"/>
  <c r="BG142"/>
  <c r="BF142"/>
  <c r="T142"/>
  <c r="R142"/>
  <c r="P142"/>
  <c r="BK142"/>
  <c r="J142"/>
  <c r="BE142" s="1"/>
  <c r="BI141"/>
  <c r="BH141"/>
  <c r="BG141"/>
  <c r="BF141"/>
  <c r="T141"/>
  <c r="R141"/>
  <c r="P141"/>
  <c r="BK141"/>
  <c r="J141"/>
  <c r="BE141" s="1"/>
  <c r="BI140"/>
  <c r="BH140"/>
  <c r="BG140"/>
  <c r="BF140"/>
  <c r="BE140"/>
  <c r="T140"/>
  <c r="R140"/>
  <c r="P140"/>
  <c r="BK140"/>
  <c r="J140"/>
  <c r="BI139"/>
  <c r="BH139"/>
  <c r="BG139"/>
  <c r="BF139"/>
  <c r="BE139"/>
  <c r="T139"/>
  <c r="R139"/>
  <c r="P139"/>
  <c r="BK139"/>
  <c r="J139"/>
  <c r="BI138"/>
  <c r="BH138"/>
  <c r="BG138"/>
  <c r="BF138"/>
  <c r="BE138"/>
  <c r="T138"/>
  <c r="R138"/>
  <c r="P138"/>
  <c r="BK138"/>
  <c r="J138"/>
  <c r="BI137"/>
  <c r="BH137"/>
  <c r="BG137"/>
  <c r="BF137"/>
  <c r="BE137"/>
  <c r="T137"/>
  <c r="R137"/>
  <c r="P137"/>
  <c r="BK137"/>
  <c r="J137"/>
  <c r="BI136"/>
  <c r="BH136"/>
  <c r="BG136"/>
  <c r="BF136"/>
  <c r="BE136"/>
  <c r="T136"/>
  <c r="R136"/>
  <c r="P136"/>
  <c r="BK136"/>
  <c r="J136"/>
  <c r="BI135"/>
  <c r="BH135"/>
  <c r="BG135"/>
  <c r="BF135"/>
  <c r="BE135"/>
  <c r="T135"/>
  <c r="R135"/>
  <c r="P135"/>
  <c r="BK135"/>
  <c r="J135"/>
  <c r="BI134"/>
  <c r="BH134"/>
  <c r="BG134"/>
  <c r="BF134"/>
  <c r="BE134"/>
  <c r="T134"/>
  <c r="R134"/>
  <c r="P134"/>
  <c r="BK134"/>
  <c r="J134"/>
  <c r="BI133"/>
  <c r="BH133"/>
  <c r="BG133"/>
  <c r="BF133"/>
  <c r="BE133"/>
  <c r="T133"/>
  <c r="T132" s="1"/>
  <c r="R133"/>
  <c r="R132" s="1"/>
  <c r="P133"/>
  <c r="P132" s="1"/>
  <c r="BK133"/>
  <c r="BK132" s="1"/>
  <c r="J132" s="1"/>
  <c r="J64" s="1"/>
  <c r="J133"/>
  <c r="BI131"/>
  <c r="BH131"/>
  <c r="BG131"/>
  <c r="BF131"/>
  <c r="T131"/>
  <c r="R131"/>
  <c r="P131"/>
  <c r="BK131"/>
  <c r="J131"/>
  <c r="BE131" s="1"/>
  <c r="BI130"/>
  <c r="BH130"/>
  <c r="BG130"/>
  <c r="BF130"/>
  <c r="T130"/>
  <c r="R130"/>
  <c r="P130"/>
  <c r="BK130"/>
  <c r="J130"/>
  <c r="BE130" s="1"/>
  <c r="BI129"/>
  <c r="BH129"/>
  <c r="BG129"/>
  <c r="BF129"/>
  <c r="T129"/>
  <c r="R129"/>
  <c r="P129"/>
  <c r="BK129"/>
  <c r="J129"/>
  <c r="BE129" s="1"/>
  <c r="BI128"/>
  <c r="BH128"/>
  <c r="BG128"/>
  <c r="BF128"/>
  <c r="T128"/>
  <c r="R128"/>
  <c r="P128"/>
  <c r="BK128"/>
  <c r="J128"/>
  <c r="BE128" s="1"/>
  <c r="BI127"/>
  <c r="BH127"/>
  <c r="BG127"/>
  <c r="BF127"/>
  <c r="T127"/>
  <c r="R127"/>
  <c r="P127"/>
  <c r="BK127"/>
  <c r="J127"/>
  <c r="BE127" s="1"/>
  <c r="BI126"/>
  <c r="BH126"/>
  <c r="BG126"/>
  <c r="BF126"/>
  <c r="T126"/>
  <c r="R126"/>
  <c r="P126"/>
  <c r="BK126"/>
  <c r="J126"/>
  <c r="BE126" s="1"/>
  <c r="BI125"/>
  <c r="BH125"/>
  <c r="BG125"/>
  <c r="BF125"/>
  <c r="T125"/>
  <c r="R125"/>
  <c r="P125"/>
  <c r="BK125"/>
  <c r="J125"/>
  <c r="BE125" s="1"/>
  <c r="BI124"/>
  <c r="BH124"/>
  <c r="BG124"/>
  <c r="BF124"/>
  <c r="BE124"/>
  <c r="T124"/>
  <c r="R124"/>
  <c r="P124"/>
  <c r="BK124"/>
  <c r="J124"/>
  <c r="BI123"/>
  <c r="BH123"/>
  <c r="BG123"/>
  <c r="BF123"/>
  <c r="BE123"/>
  <c r="T123"/>
  <c r="R123"/>
  <c r="P123"/>
  <c r="BK123"/>
  <c r="J123"/>
  <c r="BI122"/>
  <c r="BH122"/>
  <c r="BG122"/>
  <c r="BF122"/>
  <c r="BE122"/>
  <c r="T122"/>
  <c r="R122"/>
  <c r="P122"/>
  <c r="BK122"/>
  <c r="J122"/>
  <c r="BI121"/>
  <c r="BH121"/>
  <c r="BG121"/>
  <c r="BF121"/>
  <c r="BE121"/>
  <c r="T121"/>
  <c r="R121"/>
  <c r="P121"/>
  <c r="BK121"/>
  <c r="J121"/>
  <c r="BI120"/>
  <c r="BH120"/>
  <c r="BG120"/>
  <c r="BF120"/>
  <c r="BE120"/>
  <c r="T120"/>
  <c r="R120"/>
  <c r="P120"/>
  <c r="BK120"/>
  <c r="J120"/>
  <c r="BI119"/>
  <c r="BH119"/>
  <c r="BG119"/>
  <c r="BF119"/>
  <c r="BE119"/>
  <c r="T119"/>
  <c r="R119"/>
  <c r="P119"/>
  <c r="BK119"/>
  <c r="J119"/>
  <c r="BI118"/>
  <c r="BH118"/>
  <c r="BG118"/>
  <c r="BF118"/>
  <c r="BE118"/>
  <c r="T118"/>
  <c r="R118"/>
  <c r="P118"/>
  <c r="BK118"/>
  <c r="J118"/>
  <c r="BI117"/>
  <c r="BH117"/>
  <c r="BG117"/>
  <c r="BF117"/>
  <c r="BE117"/>
  <c r="T117"/>
  <c r="R117"/>
  <c r="P117"/>
  <c r="BK117"/>
  <c r="J117"/>
  <c r="BI116"/>
  <c r="BH116"/>
  <c r="BG116"/>
  <c r="BF116"/>
  <c r="BE116"/>
  <c r="T116"/>
  <c r="R116"/>
  <c r="P116"/>
  <c r="BK116"/>
  <c r="J116"/>
  <c r="BI115"/>
  <c r="BH115"/>
  <c r="BG115"/>
  <c r="BF115"/>
  <c r="BE115"/>
  <c r="T115"/>
  <c r="T114" s="1"/>
  <c r="R115"/>
  <c r="R114" s="1"/>
  <c r="P115"/>
  <c r="P114" s="1"/>
  <c r="BK115"/>
  <c r="BK114" s="1"/>
  <c r="J114" s="1"/>
  <c r="J63" s="1"/>
  <c r="J115"/>
  <c r="BI113"/>
  <c r="BH113"/>
  <c r="BG113"/>
  <c r="BF113"/>
  <c r="T113"/>
  <c r="R113"/>
  <c r="P113"/>
  <c r="BK113"/>
  <c r="J113"/>
  <c r="BE113" s="1"/>
  <c r="BI112"/>
  <c r="BH112"/>
  <c r="BG112"/>
  <c r="BF112"/>
  <c r="T112"/>
  <c r="R112"/>
  <c r="P112"/>
  <c r="BK112"/>
  <c r="J112"/>
  <c r="BE112" s="1"/>
  <c r="BI111"/>
  <c r="BH111"/>
  <c r="BG111"/>
  <c r="BF111"/>
  <c r="T111"/>
  <c r="R111"/>
  <c r="P111"/>
  <c r="BK111"/>
  <c r="J111"/>
  <c r="BE111" s="1"/>
  <c r="BI110"/>
  <c r="BH110"/>
  <c r="BG110"/>
  <c r="BF110"/>
  <c r="T110"/>
  <c r="R110"/>
  <c r="P110"/>
  <c r="BK110"/>
  <c r="J110"/>
  <c r="BE110" s="1"/>
  <c r="BI109"/>
  <c r="BH109"/>
  <c r="BG109"/>
  <c r="BF109"/>
  <c r="T109"/>
  <c r="R109"/>
  <c r="P109"/>
  <c r="BK109"/>
  <c r="J109"/>
  <c r="BE109" s="1"/>
  <c r="BI108"/>
  <c r="BH108"/>
  <c r="BG108"/>
  <c r="BF108"/>
  <c r="T108"/>
  <c r="R108"/>
  <c r="P108"/>
  <c r="BK108"/>
  <c r="J108"/>
  <c r="BE108" s="1"/>
  <c r="BI107"/>
  <c r="BH107"/>
  <c r="BG107"/>
  <c r="BF107"/>
  <c r="T107"/>
  <c r="R107"/>
  <c r="P107"/>
  <c r="BK107"/>
  <c r="J107"/>
  <c r="BE107" s="1"/>
  <c r="BI106"/>
  <c r="BH106"/>
  <c r="BG106"/>
  <c r="BF106"/>
  <c r="T106"/>
  <c r="R106"/>
  <c r="P106"/>
  <c r="BK106"/>
  <c r="J106"/>
  <c r="BE106" s="1"/>
  <c r="BI105"/>
  <c r="BH105"/>
  <c r="BG105"/>
  <c r="BF105"/>
  <c r="T105"/>
  <c r="R105"/>
  <c r="P105"/>
  <c r="BK105"/>
  <c r="J105"/>
  <c r="BE105" s="1"/>
  <c r="BI104"/>
  <c r="BH104"/>
  <c r="BG104"/>
  <c r="BF104"/>
  <c r="T104"/>
  <c r="R104"/>
  <c r="P104"/>
  <c r="BK104"/>
  <c r="J104"/>
  <c r="BE104" s="1"/>
  <c r="BI103"/>
  <c r="BH103"/>
  <c r="BG103"/>
  <c r="BF103"/>
  <c r="BE103"/>
  <c r="T103"/>
  <c r="R103"/>
  <c r="P103"/>
  <c r="BK103"/>
  <c r="J103"/>
  <c r="BI102"/>
  <c r="BH102"/>
  <c r="BG102"/>
  <c r="BF102"/>
  <c r="BE102"/>
  <c r="T102"/>
  <c r="R102"/>
  <c r="P102"/>
  <c r="BK102"/>
  <c r="J102"/>
  <c r="BI101"/>
  <c r="BH101"/>
  <c r="BG101"/>
  <c r="BF101"/>
  <c r="BE101"/>
  <c r="T101"/>
  <c r="R101"/>
  <c r="P101"/>
  <c r="BK101"/>
  <c r="J101"/>
  <c r="BI100"/>
  <c r="BH100"/>
  <c r="BG100"/>
  <c r="BF100"/>
  <c r="BE100"/>
  <c r="T100"/>
  <c r="R100"/>
  <c r="P100"/>
  <c r="BK100"/>
  <c r="J100"/>
  <c r="BI99"/>
  <c r="BH99"/>
  <c r="BG99"/>
  <c r="BF99"/>
  <c r="BE99"/>
  <c r="T99"/>
  <c r="R99"/>
  <c r="P99"/>
  <c r="BK99"/>
  <c r="J99"/>
  <c r="BI98"/>
  <c r="BH98"/>
  <c r="BG98"/>
  <c r="BF98"/>
  <c r="BE98"/>
  <c r="T98"/>
  <c r="R98"/>
  <c r="P98"/>
  <c r="BK98"/>
  <c r="J98"/>
  <c r="BI97"/>
  <c r="BH97"/>
  <c r="BG97"/>
  <c r="BF97"/>
  <c r="BE97"/>
  <c r="T97"/>
  <c r="R97"/>
  <c r="P97"/>
  <c r="BK97"/>
  <c r="J97"/>
  <c r="BI96"/>
  <c r="F36" s="1"/>
  <c r="BD93" i="1" s="1"/>
  <c r="BH96" i="33"/>
  <c r="F35" s="1"/>
  <c r="BC93" i="1" s="1"/>
  <c r="BG96" i="33"/>
  <c r="F34" s="1"/>
  <c r="BB93" i="1" s="1"/>
  <c r="BF96" i="33"/>
  <c r="J33" s="1"/>
  <c r="AW93" i="1" s="1"/>
  <c r="BE96" i="33"/>
  <c r="F32" s="1"/>
  <c r="AZ93" i="1" s="1"/>
  <c r="T96" i="33"/>
  <c r="T95" s="1"/>
  <c r="T94" s="1"/>
  <c r="T93" s="1"/>
  <c r="R96"/>
  <c r="R95" s="1"/>
  <c r="R94" s="1"/>
  <c r="R93" s="1"/>
  <c r="P96"/>
  <c r="P95" s="1"/>
  <c r="P94" s="1"/>
  <c r="P93" s="1"/>
  <c r="AU93" i="1" s="1"/>
  <c r="BK96" i="33"/>
  <c r="BK95" s="1"/>
  <c r="J96"/>
  <c r="J89"/>
  <c r="F89"/>
  <c r="F87"/>
  <c r="E85"/>
  <c r="E81"/>
  <c r="J55"/>
  <c r="F55"/>
  <c r="F53"/>
  <c r="E51"/>
  <c r="E47"/>
  <c r="J20"/>
  <c r="E20"/>
  <c r="J19"/>
  <c r="J14"/>
  <c r="J87" s="1"/>
  <c r="E7"/>
  <c r="AY92" i="1"/>
  <c r="AX92"/>
  <c r="BI323" i="32"/>
  <c r="BH323"/>
  <c r="BG323"/>
  <c r="BF323"/>
  <c r="T323"/>
  <c r="R323"/>
  <c r="P323"/>
  <c r="BK323"/>
  <c r="J323"/>
  <c r="BE323" s="1"/>
  <c r="BI322"/>
  <c r="BH322"/>
  <c r="BG322"/>
  <c r="BF322"/>
  <c r="BE322"/>
  <c r="T322"/>
  <c r="R322"/>
  <c r="P322"/>
  <c r="BK322"/>
  <c r="J322"/>
  <c r="BI321"/>
  <c r="BH321"/>
  <c r="BG321"/>
  <c r="BF321"/>
  <c r="BE321"/>
  <c r="T321"/>
  <c r="R321"/>
  <c r="P321"/>
  <c r="BK321"/>
  <c r="J321"/>
  <c r="BI320"/>
  <c r="BH320"/>
  <c r="BG320"/>
  <c r="BF320"/>
  <c r="BE320"/>
  <c r="T320"/>
  <c r="R320"/>
  <c r="P320"/>
  <c r="BK320"/>
  <c r="J320"/>
  <c r="BI319"/>
  <c r="BH319"/>
  <c r="BG319"/>
  <c r="BF319"/>
  <c r="BE319"/>
  <c r="T319"/>
  <c r="R319"/>
  <c r="P319"/>
  <c r="BK319"/>
  <c r="J319"/>
  <c r="BI318"/>
  <c r="BH318"/>
  <c r="BG318"/>
  <c r="BF318"/>
  <c r="BE318"/>
  <c r="T318"/>
  <c r="R318"/>
  <c r="P318"/>
  <c r="BK318"/>
  <c r="J318"/>
  <c r="BI317"/>
  <c r="BH317"/>
  <c r="BG317"/>
  <c r="BF317"/>
  <c r="BE317"/>
  <c r="T317"/>
  <c r="R317"/>
  <c r="P317"/>
  <c r="BK317"/>
  <c r="J317"/>
  <c r="BI316"/>
  <c r="BH316"/>
  <c r="BG316"/>
  <c r="BF316"/>
  <c r="BE316"/>
  <c r="T316"/>
  <c r="R316"/>
  <c r="P316"/>
  <c r="BK316"/>
  <c r="J316"/>
  <c r="BI315"/>
  <c r="BH315"/>
  <c r="BG315"/>
  <c r="BF315"/>
  <c r="BE315"/>
  <c r="T315"/>
  <c r="R315"/>
  <c r="P315"/>
  <c r="BK315"/>
  <c r="J315"/>
  <c r="BI314"/>
  <c r="BH314"/>
  <c r="BG314"/>
  <c r="BF314"/>
  <c r="BE314"/>
  <c r="T314"/>
  <c r="R314"/>
  <c r="P314"/>
  <c r="BK314"/>
  <c r="J314"/>
  <c r="BI313"/>
  <c r="BH313"/>
  <c r="BG313"/>
  <c r="BF313"/>
  <c r="BE313"/>
  <c r="T313"/>
  <c r="R313"/>
  <c r="P313"/>
  <c r="BK313"/>
  <c r="J313"/>
  <c r="BI312"/>
  <c r="BH312"/>
  <c r="BG312"/>
  <c r="BF312"/>
  <c r="BE312"/>
  <c r="T312"/>
  <c r="R312"/>
  <c r="P312"/>
  <c r="BK312"/>
  <c r="J312"/>
  <c r="BI311"/>
  <c r="BH311"/>
  <c r="BG311"/>
  <c r="BF311"/>
  <c r="BE311"/>
  <c r="T311"/>
  <c r="R311"/>
  <c r="P311"/>
  <c r="BK311"/>
  <c r="J311"/>
  <c r="BI310"/>
  <c r="BH310"/>
  <c r="BG310"/>
  <c r="BF310"/>
  <c r="BE310"/>
  <c r="T310"/>
  <c r="R310"/>
  <c r="P310"/>
  <c r="BK310"/>
  <c r="J310"/>
  <c r="BI309"/>
  <c r="BH309"/>
  <c r="BG309"/>
  <c r="BF309"/>
  <c r="BE309"/>
  <c r="T309"/>
  <c r="R309"/>
  <c r="P309"/>
  <c r="BK309"/>
  <c r="J309"/>
  <c r="BI308"/>
  <c r="BH308"/>
  <c r="BG308"/>
  <c r="BF308"/>
  <c r="BE308"/>
  <c r="T308"/>
  <c r="R308"/>
  <c r="P308"/>
  <c r="BK308"/>
  <c r="J308"/>
  <c r="BI307"/>
  <c r="BH307"/>
  <c r="BG307"/>
  <c r="BF307"/>
  <c r="BE307"/>
  <c r="T307"/>
  <c r="T306" s="1"/>
  <c r="T305" s="1"/>
  <c r="R307"/>
  <c r="R306" s="1"/>
  <c r="R305" s="1"/>
  <c r="P307"/>
  <c r="P306" s="1"/>
  <c r="P305" s="1"/>
  <c r="BK307"/>
  <c r="BK306" s="1"/>
  <c r="J307"/>
  <c r="BI304"/>
  <c r="BH304"/>
  <c r="BG304"/>
  <c r="BF304"/>
  <c r="BE304"/>
  <c r="T304"/>
  <c r="R304"/>
  <c r="P304"/>
  <c r="BK304"/>
  <c r="J304"/>
  <c r="BI303"/>
  <c r="BH303"/>
  <c r="BG303"/>
  <c r="BF303"/>
  <c r="BE303"/>
  <c r="T303"/>
  <c r="R303"/>
  <c r="P303"/>
  <c r="BK303"/>
  <c r="J303"/>
  <c r="BI302"/>
  <c r="BH302"/>
  <c r="BG302"/>
  <c r="BF302"/>
  <c r="BE302"/>
  <c r="T302"/>
  <c r="R302"/>
  <c r="P302"/>
  <c r="BK302"/>
  <c r="J302"/>
  <c r="BI301"/>
  <c r="BH301"/>
  <c r="BG301"/>
  <c r="BF301"/>
  <c r="BE301"/>
  <c r="T301"/>
  <c r="T300" s="1"/>
  <c r="R301"/>
  <c r="R300" s="1"/>
  <c r="P301"/>
  <c r="P300" s="1"/>
  <c r="BK301"/>
  <c r="BK300" s="1"/>
  <c r="J300" s="1"/>
  <c r="J72" s="1"/>
  <c r="J301"/>
  <c r="BI299"/>
  <c r="BH299"/>
  <c r="BG299"/>
  <c r="BF299"/>
  <c r="T299"/>
  <c r="R299"/>
  <c r="P299"/>
  <c r="BK299"/>
  <c r="J299"/>
  <c r="BE299" s="1"/>
  <c r="BI298"/>
  <c r="BH298"/>
  <c r="BG298"/>
  <c r="BF298"/>
  <c r="T298"/>
  <c r="R298"/>
  <c r="P298"/>
  <c r="BK298"/>
  <c r="J298"/>
  <c r="BE298" s="1"/>
  <c r="BI296"/>
  <c r="BH296"/>
  <c r="BG296"/>
  <c r="BF296"/>
  <c r="T296"/>
  <c r="R296"/>
  <c r="P296"/>
  <c r="BK296"/>
  <c r="J296"/>
  <c r="BE296" s="1"/>
  <c r="BI295"/>
  <c r="BH295"/>
  <c r="BG295"/>
  <c r="BF295"/>
  <c r="T295"/>
  <c r="R295"/>
  <c r="P295"/>
  <c r="BK295"/>
  <c r="J295"/>
  <c r="BE295" s="1"/>
  <c r="BI294"/>
  <c r="BH294"/>
  <c r="BG294"/>
  <c r="BF294"/>
  <c r="T294"/>
  <c r="R294"/>
  <c r="P294"/>
  <c r="BK294"/>
  <c r="J294"/>
  <c r="BE294" s="1"/>
  <c r="BI293"/>
  <c r="BH293"/>
  <c r="BG293"/>
  <c r="BF293"/>
  <c r="T293"/>
  <c r="R293"/>
  <c r="P293"/>
  <c r="BK293"/>
  <c r="J293"/>
  <c r="BE293" s="1"/>
  <c r="BI292"/>
  <c r="BH292"/>
  <c r="BG292"/>
  <c r="BF292"/>
  <c r="T292"/>
  <c r="R292"/>
  <c r="P292"/>
  <c r="BK292"/>
  <c r="J292"/>
  <c r="BE292" s="1"/>
  <c r="BI291"/>
  <c r="BH291"/>
  <c r="BG291"/>
  <c r="BF291"/>
  <c r="T291"/>
  <c r="R291"/>
  <c r="P291"/>
  <c r="BK291"/>
  <c r="J291"/>
  <c r="BE291" s="1"/>
  <c r="BI290"/>
  <c r="BH290"/>
  <c r="BG290"/>
  <c r="BF290"/>
  <c r="T290"/>
  <c r="R290"/>
  <c r="P290"/>
  <c r="BK290"/>
  <c r="J290"/>
  <c r="BE290" s="1"/>
  <c r="BI289"/>
  <c r="BH289"/>
  <c r="BG289"/>
  <c r="BF289"/>
  <c r="T289"/>
  <c r="R289"/>
  <c r="P289"/>
  <c r="BK289"/>
  <c r="J289"/>
  <c r="BE289" s="1"/>
  <c r="BI288"/>
  <c r="BH288"/>
  <c r="BG288"/>
  <c r="BF288"/>
  <c r="T288"/>
  <c r="R288"/>
  <c r="P288"/>
  <c r="BK288"/>
  <c r="J288"/>
  <c r="BE288" s="1"/>
  <c r="BI287"/>
  <c r="BH287"/>
  <c r="BG287"/>
  <c r="BF287"/>
  <c r="T287"/>
  <c r="R287"/>
  <c r="P287"/>
  <c r="BK287"/>
  <c r="J287"/>
  <c r="BE287" s="1"/>
  <c r="BI286"/>
  <c r="BH286"/>
  <c r="BG286"/>
  <c r="BF286"/>
  <c r="T286"/>
  <c r="R286"/>
  <c r="P286"/>
  <c r="BK286"/>
  <c r="J286"/>
  <c r="BE286" s="1"/>
  <c r="BI285"/>
  <c r="BH285"/>
  <c r="BG285"/>
  <c r="BF285"/>
  <c r="BE285"/>
  <c r="T285"/>
  <c r="R285"/>
  <c r="P285"/>
  <c r="BK285"/>
  <c r="J285"/>
  <c r="BI284"/>
  <c r="BH284"/>
  <c r="BG284"/>
  <c r="BF284"/>
  <c r="BE284"/>
  <c r="T284"/>
  <c r="R284"/>
  <c r="P284"/>
  <c r="BK284"/>
  <c r="J284"/>
  <c r="BI283"/>
  <c r="BH283"/>
  <c r="BG283"/>
  <c r="BF283"/>
  <c r="BE283"/>
  <c r="T283"/>
  <c r="R283"/>
  <c r="P283"/>
  <c r="BK283"/>
  <c r="J283"/>
  <c r="BI282"/>
  <c r="BH282"/>
  <c r="BG282"/>
  <c r="BF282"/>
  <c r="BE282"/>
  <c r="T282"/>
  <c r="R282"/>
  <c r="P282"/>
  <c r="BK282"/>
  <c r="J282"/>
  <c r="BI281"/>
  <c r="BH281"/>
  <c r="BG281"/>
  <c r="BF281"/>
  <c r="BE281"/>
  <c r="T281"/>
  <c r="R281"/>
  <c r="P281"/>
  <c r="BK281"/>
  <c r="J281"/>
  <c r="BI280"/>
  <c r="BH280"/>
  <c r="BG280"/>
  <c r="BF280"/>
  <c r="BE280"/>
  <c r="T280"/>
  <c r="R280"/>
  <c r="P280"/>
  <c r="BK280"/>
  <c r="J280"/>
  <c r="BI279"/>
  <c r="BH279"/>
  <c r="BG279"/>
  <c r="BF279"/>
  <c r="BE279"/>
  <c r="T279"/>
  <c r="R279"/>
  <c r="P279"/>
  <c r="BK279"/>
  <c r="J279"/>
  <c r="BI278"/>
  <c r="BH278"/>
  <c r="BG278"/>
  <c r="BF278"/>
  <c r="BE278"/>
  <c r="T278"/>
  <c r="R278"/>
  <c r="P278"/>
  <c r="BK278"/>
  <c r="J278"/>
  <c r="BI277"/>
  <c r="BH277"/>
  <c r="BG277"/>
  <c r="BF277"/>
  <c r="BE277"/>
  <c r="T277"/>
  <c r="R277"/>
  <c r="P277"/>
  <c r="BK277"/>
  <c r="J277"/>
  <c r="BI276"/>
  <c r="BH276"/>
  <c r="BG276"/>
  <c r="BF276"/>
  <c r="BE276"/>
  <c r="T276"/>
  <c r="R276"/>
  <c r="P276"/>
  <c r="BK276"/>
  <c r="J276"/>
  <c r="BI275"/>
  <c r="BH275"/>
  <c r="BG275"/>
  <c r="BF275"/>
  <c r="BE275"/>
  <c r="T275"/>
  <c r="R275"/>
  <c r="P275"/>
  <c r="BK275"/>
  <c r="J275"/>
  <c r="BI274"/>
  <c r="BH274"/>
  <c r="BG274"/>
  <c r="BF274"/>
  <c r="BE274"/>
  <c r="T274"/>
  <c r="R274"/>
  <c r="P274"/>
  <c r="BK274"/>
  <c r="J274"/>
  <c r="BI273"/>
  <c r="BH273"/>
  <c r="BG273"/>
  <c r="BF273"/>
  <c r="BE273"/>
  <c r="T273"/>
  <c r="R273"/>
  <c r="P273"/>
  <c r="BK273"/>
  <c r="J273"/>
  <c r="BI272"/>
  <c r="BH272"/>
  <c r="BG272"/>
  <c r="BF272"/>
  <c r="BE272"/>
  <c r="T272"/>
  <c r="T271" s="1"/>
  <c r="R272"/>
  <c r="R271" s="1"/>
  <c r="P272"/>
  <c r="P271" s="1"/>
  <c r="BK272"/>
  <c r="BK271" s="1"/>
  <c r="J271" s="1"/>
  <c r="J71" s="1"/>
  <c r="J272"/>
  <c r="BI270"/>
  <c r="BH270"/>
  <c r="BG270"/>
  <c r="BF270"/>
  <c r="T270"/>
  <c r="R270"/>
  <c r="P270"/>
  <c r="BK270"/>
  <c r="J270"/>
  <c r="BE270" s="1"/>
  <c r="BI269"/>
  <c r="BH269"/>
  <c r="BG269"/>
  <c r="BF269"/>
  <c r="T269"/>
  <c r="R269"/>
  <c r="P269"/>
  <c r="BK269"/>
  <c r="J269"/>
  <c r="BE269" s="1"/>
  <c r="BI268"/>
  <c r="BH268"/>
  <c r="BG268"/>
  <c r="BF268"/>
  <c r="T268"/>
  <c r="R268"/>
  <c r="P268"/>
  <c r="BK268"/>
  <c r="J268"/>
  <c r="BE268" s="1"/>
  <c r="BI267"/>
  <c r="BH267"/>
  <c r="BG267"/>
  <c r="BF267"/>
  <c r="T267"/>
  <c r="R267"/>
  <c r="P267"/>
  <c r="BK267"/>
  <c r="J267"/>
  <c r="BE267" s="1"/>
  <c r="BI266"/>
  <c r="BH266"/>
  <c r="BG266"/>
  <c r="BF266"/>
  <c r="T266"/>
  <c r="R266"/>
  <c r="P266"/>
  <c r="BK266"/>
  <c r="J266"/>
  <c r="BE266" s="1"/>
  <c r="BI265"/>
  <c r="BH265"/>
  <c r="BG265"/>
  <c r="BF265"/>
  <c r="T265"/>
  <c r="R265"/>
  <c r="P265"/>
  <c r="BK265"/>
  <c r="J265"/>
  <c r="BE265" s="1"/>
  <c r="BI264"/>
  <c r="BH264"/>
  <c r="BG264"/>
  <c r="BF264"/>
  <c r="T264"/>
  <c r="R264"/>
  <c r="P264"/>
  <c r="BK264"/>
  <c r="J264"/>
  <c r="BE264" s="1"/>
  <c r="BI263"/>
  <c r="BH263"/>
  <c r="BG263"/>
  <c r="BF263"/>
  <c r="T263"/>
  <c r="R263"/>
  <c r="P263"/>
  <c r="BK263"/>
  <c r="J263"/>
  <c r="BE263" s="1"/>
  <c r="BI262"/>
  <c r="BH262"/>
  <c r="BG262"/>
  <c r="BF262"/>
  <c r="T262"/>
  <c r="R262"/>
  <c r="P262"/>
  <c r="BK262"/>
  <c r="J262"/>
  <c r="BE262" s="1"/>
  <c r="BI261"/>
  <c r="BH261"/>
  <c r="BG261"/>
  <c r="BF261"/>
  <c r="T261"/>
  <c r="R261"/>
  <c r="P261"/>
  <c r="BK261"/>
  <c r="J261"/>
  <c r="BE261" s="1"/>
  <c r="BI260"/>
  <c r="BH260"/>
  <c r="BG260"/>
  <c r="BF260"/>
  <c r="BE260"/>
  <c r="T260"/>
  <c r="R260"/>
  <c r="P260"/>
  <c r="BK260"/>
  <c r="J260"/>
  <c r="BI259"/>
  <c r="BH259"/>
  <c r="BG259"/>
  <c r="BF259"/>
  <c r="BE259"/>
  <c r="T259"/>
  <c r="R259"/>
  <c r="P259"/>
  <c r="BK259"/>
  <c r="J259"/>
  <c r="BI258"/>
  <c r="BH258"/>
  <c r="BG258"/>
  <c r="BF258"/>
  <c r="BE258"/>
  <c r="T258"/>
  <c r="R258"/>
  <c r="P258"/>
  <c r="BK258"/>
  <c r="J258"/>
  <c r="BI257"/>
  <c r="BH257"/>
  <c r="BG257"/>
  <c r="BF257"/>
  <c r="BE257"/>
  <c r="T257"/>
  <c r="R257"/>
  <c r="P257"/>
  <c r="BK257"/>
  <c r="J257"/>
  <c r="BI256"/>
  <c r="BH256"/>
  <c r="BG256"/>
  <c r="BF256"/>
  <c r="BE256"/>
  <c r="T256"/>
  <c r="R256"/>
  <c r="P256"/>
  <c r="BK256"/>
  <c r="J256"/>
  <c r="BI255"/>
  <c r="BH255"/>
  <c r="BG255"/>
  <c r="BF255"/>
  <c r="BE255"/>
  <c r="T255"/>
  <c r="R255"/>
  <c r="P255"/>
  <c r="BK255"/>
  <c r="J255"/>
  <c r="BI254"/>
  <c r="BH254"/>
  <c r="BG254"/>
  <c r="BF254"/>
  <c r="BE254"/>
  <c r="T254"/>
  <c r="R254"/>
  <c r="P254"/>
  <c r="BK254"/>
  <c r="J254"/>
  <c r="BI253"/>
  <c r="BH253"/>
  <c r="BG253"/>
  <c r="BF253"/>
  <c r="BE253"/>
  <c r="T253"/>
  <c r="R253"/>
  <c r="P253"/>
  <c r="BK253"/>
  <c r="J253"/>
  <c r="BI252"/>
  <c r="BH252"/>
  <c r="BG252"/>
  <c r="BF252"/>
  <c r="BE252"/>
  <c r="T252"/>
  <c r="R252"/>
  <c r="P252"/>
  <c r="BK252"/>
  <c r="J252"/>
  <c r="BI251"/>
  <c r="BH251"/>
  <c r="BG251"/>
  <c r="BF251"/>
  <c r="BE251"/>
  <c r="T251"/>
  <c r="R251"/>
  <c r="P251"/>
  <c r="BK251"/>
  <c r="J251"/>
  <c r="BI250"/>
  <c r="BH250"/>
  <c r="BG250"/>
  <c r="BF250"/>
  <c r="BE250"/>
  <c r="T250"/>
  <c r="R250"/>
  <c r="P250"/>
  <c r="BK250"/>
  <c r="J250"/>
  <c r="BI249"/>
  <c r="BH249"/>
  <c r="BG249"/>
  <c r="BF249"/>
  <c r="BE249"/>
  <c r="T249"/>
  <c r="R249"/>
  <c r="P249"/>
  <c r="BK249"/>
  <c r="J249"/>
  <c r="BI248"/>
  <c r="BH248"/>
  <c r="BG248"/>
  <c r="BF248"/>
  <c r="BE248"/>
  <c r="T248"/>
  <c r="R248"/>
  <c r="P248"/>
  <c r="BK248"/>
  <c r="J248"/>
  <c r="BI247"/>
  <c r="BH247"/>
  <c r="BG247"/>
  <c r="BF247"/>
  <c r="BE247"/>
  <c r="T247"/>
  <c r="R247"/>
  <c r="P247"/>
  <c r="BK247"/>
  <c r="J247"/>
  <c r="BI246"/>
  <c r="BH246"/>
  <c r="BG246"/>
  <c r="BF246"/>
  <c r="BE246"/>
  <c r="T246"/>
  <c r="R246"/>
  <c r="P246"/>
  <c r="BK246"/>
  <c r="J246"/>
  <c r="BI245"/>
  <c r="BH245"/>
  <c r="BG245"/>
  <c r="BF245"/>
  <c r="BE245"/>
  <c r="T245"/>
  <c r="R245"/>
  <c r="P245"/>
  <c r="BK245"/>
  <c r="J245"/>
  <c r="BI244"/>
  <c r="BH244"/>
  <c r="BG244"/>
  <c r="BF244"/>
  <c r="BE244"/>
  <c r="T244"/>
  <c r="R244"/>
  <c r="P244"/>
  <c r="BK244"/>
  <c r="J244"/>
  <c r="BI243"/>
  <c r="BH243"/>
  <c r="BG243"/>
  <c r="BF243"/>
  <c r="BE243"/>
  <c r="T243"/>
  <c r="R243"/>
  <c r="P243"/>
  <c r="BK243"/>
  <c r="J243"/>
  <c r="BI242"/>
  <c r="BH242"/>
  <c r="BG242"/>
  <c r="BF242"/>
  <c r="BE242"/>
  <c r="T242"/>
  <c r="R242"/>
  <c r="P242"/>
  <c r="BK242"/>
  <c r="J242"/>
  <c r="BI241"/>
  <c r="BH241"/>
  <c r="BG241"/>
  <c r="BF241"/>
  <c r="BE241"/>
  <c r="T241"/>
  <c r="R241"/>
  <c r="P241"/>
  <c r="BK241"/>
  <c r="J241"/>
  <c r="BI240"/>
  <c r="BH240"/>
  <c r="BG240"/>
  <c r="BF240"/>
  <c r="BE240"/>
  <c r="T240"/>
  <c r="R240"/>
  <c r="P240"/>
  <c r="BK240"/>
  <c r="J240"/>
  <c r="BI239"/>
  <c r="BH239"/>
  <c r="BG239"/>
  <c r="BF239"/>
  <c r="BE239"/>
  <c r="T239"/>
  <c r="R239"/>
  <c r="P239"/>
  <c r="BK239"/>
  <c r="J239"/>
  <c r="BI238"/>
  <c r="BH238"/>
  <c r="BG238"/>
  <c r="BF238"/>
  <c r="BE238"/>
  <c r="T238"/>
  <c r="R238"/>
  <c r="P238"/>
  <c r="BK238"/>
  <c r="J238"/>
  <c r="BI237"/>
  <c r="BH237"/>
  <c r="BG237"/>
  <c r="BF237"/>
  <c r="BE237"/>
  <c r="T237"/>
  <c r="R237"/>
  <c r="P237"/>
  <c r="BK237"/>
  <c r="J237"/>
  <c r="BI236"/>
  <c r="BH236"/>
  <c r="BG236"/>
  <c r="BF236"/>
  <c r="BE236"/>
  <c r="T236"/>
  <c r="R236"/>
  <c r="P236"/>
  <c r="BK236"/>
  <c r="J236"/>
  <c r="BI235"/>
  <c r="BH235"/>
  <c r="BG235"/>
  <c r="BF235"/>
  <c r="BE235"/>
  <c r="T235"/>
  <c r="R235"/>
  <c r="P235"/>
  <c r="BK235"/>
  <c r="J235"/>
  <c r="BI234"/>
  <c r="BH234"/>
  <c r="BG234"/>
  <c r="BF234"/>
  <c r="BE234"/>
  <c r="T234"/>
  <c r="R234"/>
  <c r="P234"/>
  <c r="BK234"/>
  <c r="J234"/>
  <c r="BI233"/>
  <c r="BH233"/>
  <c r="BG233"/>
  <c r="BF233"/>
  <c r="BE233"/>
  <c r="T233"/>
  <c r="R233"/>
  <c r="P233"/>
  <c r="BK233"/>
  <c r="J233"/>
  <c r="BI232"/>
  <c r="BH232"/>
  <c r="BG232"/>
  <c r="BF232"/>
  <c r="BE232"/>
  <c r="T232"/>
  <c r="R232"/>
  <c r="P232"/>
  <c r="BK232"/>
  <c r="J232"/>
  <c r="BI231"/>
  <c r="BH231"/>
  <c r="BG231"/>
  <c r="BF231"/>
  <c r="BE231"/>
  <c r="T231"/>
  <c r="R231"/>
  <c r="P231"/>
  <c r="BK231"/>
  <c r="J231"/>
  <c r="BI230"/>
  <c r="BH230"/>
  <c r="BG230"/>
  <c r="BF230"/>
  <c r="BE230"/>
  <c r="T230"/>
  <c r="R230"/>
  <c r="P230"/>
  <c r="BK230"/>
  <c r="J230"/>
  <c r="BI229"/>
  <c r="BH229"/>
  <c r="BG229"/>
  <c r="BF229"/>
  <c r="BE229"/>
  <c r="T229"/>
  <c r="R229"/>
  <c r="P229"/>
  <c r="BK229"/>
  <c r="J229"/>
  <c r="BI228"/>
  <c r="BH228"/>
  <c r="BG228"/>
  <c r="BF228"/>
  <c r="BE228"/>
  <c r="T228"/>
  <c r="R228"/>
  <c r="P228"/>
  <c r="BK228"/>
  <c r="J228"/>
  <c r="BI227"/>
  <c r="BH227"/>
  <c r="BG227"/>
  <c r="BF227"/>
  <c r="BE227"/>
  <c r="T227"/>
  <c r="R227"/>
  <c r="P227"/>
  <c r="BK227"/>
  <c r="J227"/>
  <c r="BI226"/>
  <c r="BH226"/>
  <c r="BG226"/>
  <c r="BF226"/>
  <c r="BE226"/>
  <c r="T226"/>
  <c r="R226"/>
  <c r="P226"/>
  <c r="BK226"/>
  <c r="J226"/>
  <c r="BI225"/>
  <c r="BH225"/>
  <c r="BG225"/>
  <c r="BF225"/>
  <c r="BE225"/>
  <c r="T225"/>
  <c r="R225"/>
  <c r="P225"/>
  <c r="BK225"/>
  <c r="J225"/>
  <c r="BI224"/>
  <c r="BH224"/>
  <c r="BG224"/>
  <c r="BF224"/>
  <c r="BE224"/>
  <c r="T224"/>
  <c r="R224"/>
  <c r="P224"/>
  <c r="BK224"/>
  <c r="J224"/>
  <c r="BI223"/>
  <c r="BH223"/>
  <c r="BG223"/>
  <c r="BF223"/>
  <c r="BE223"/>
  <c r="T223"/>
  <c r="T222" s="1"/>
  <c r="R223"/>
  <c r="R222" s="1"/>
  <c r="P223"/>
  <c r="P222" s="1"/>
  <c r="BK223"/>
  <c r="BK222" s="1"/>
  <c r="J222" s="1"/>
  <c r="J70" s="1"/>
  <c r="J223"/>
  <c r="BI221"/>
  <c r="BH221"/>
  <c r="BG221"/>
  <c r="BF221"/>
  <c r="T221"/>
  <c r="R221"/>
  <c r="P221"/>
  <c r="BK221"/>
  <c r="J221"/>
  <c r="BE221" s="1"/>
  <c r="BI220"/>
  <c r="BH220"/>
  <c r="BG220"/>
  <c r="BF220"/>
  <c r="T220"/>
  <c r="R220"/>
  <c r="P220"/>
  <c r="BK220"/>
  <c r="J220"/>
  <c r="BE220" s="1"/>
  <c r="BI219"/>
  <c r="BH219"/>
  <c r="BG219"/>
  <c r="BF219"/>
  <c r="T219"/>
  <c r="R219"/>
  <c r="P219"/>
  <c r="BK219"/>
  <c r="J219"/>
  <c r="BE219" s="1"/>
  <c r="BI218"/>
  <c r="BH218"/>
  <c r="BG218"/>
  <c r="BF218"/>
  <c r="T218"/>
  <c r="R218"/>
  <c r="P218"/>
  <c r="BK218"/>
  <c r="J218"/>
  <c r="BE218" s="1"/>
  <c r="BI217"/>
  <c r="BH217"/>
  <c r="BG217"/>
  <c r="BF217"/>
  <c r="T217"/>
  <c r="R217"/>
  <c r="P217"/>
  <c r="BK217"/>
  <c r="J217"/>
  <c r="BE217" s="1"/>
  <c r="BI216"/>
  <c r="BH216"/>
  <c r="BG216"/>
  <c r="BF216"/>
  <c r="T216"/>
  <c r="R216"/>
  <c r="P216"/>
  <c r="BK216"/>
  <c r="J216"/>
  <c r="BE216" s="1"/>
  <c r="BI215"/>
  <c r="BH215"/>
  <c r="BG215"/>
  <c r="BF215"/>
  <c r="T215"/>
  <c r="R215"/>
  <c r="P215"/>
  <c r="BK215"/>
  <c r="J215"/>
  <c r="BE215" s="1"/>
  <c r="BI214"/>
  <c r="BH214"/>
  <c r="BG214"/>
  <c r="BF214"/>
  <c r="T214"/>
  <c r="R214"/>
  <c r="P214"/>
  <c r="BK214"/>
  <c r="J214"/>
  <c r="BE214" s="1"/>
  <c r="BI213"/>
  <c r="BH213"/>
  <c r="BG213"/>
  <c r="BF213"/>
  <c r="T213"/>
  <c r="R213"/>
  <c r="P213"/>
  <c r="BK213"/>
  <c r="J213"/>
  <c r="BE213" s="1"/>
  <c r="BI212"/>
  <c r="BH212"/>
  <c r="BG212"/>
  <c r="BF212"/>
  <c r="T212"/>
  <c r="R212"/>
  <c r="P212"/>
  <c r="BK212"/>
  <c r="J212"/>
  <c r="BE212" s="1"/>
  <c r="BI211"/>
  <c r="BH211"/>
  <c r="BG211"/>
  <c r="BF211"/>
  <c r="T211"/>
  <c r="R211"/>
  <c r="P211"/>
  <c r="BK211"/>
  <c r="J211"/>
  <c r="BE211" s="1"/>
  <c r="BI210"/>
  <c r="BH210"/>
  <c r="BG210"/>
  <c r="BF210"/>
  <c r="T210"/>
  <c r="R210"/>
  <c r="P210"/>
  <c r="BK210"/>
  <c r="J210"/>
  <c r="BE210" s="1"/>
  <c r="BI209"/>
  <c r="BH209"/>
  <c r="BG209"/>
  <c r="BF209"/>
  <c r="T209"/>
  <c r="R209"/>
  <c r="P209"/>
  <c r="BK209"/>
  <c r="J209"/>
  <c r="BE209" s="1"/>
  <c r="BI208"/>
  <c r="BH208"/>
  <c r="BG208"/>
  <c r="BF208"/>
  <c r="T208"/>
  <c r="R208"/>
  <c r="P208"/>
  <c r="BK208"/>
  <c r="J208"/>
  <c r="BE208" s="1"/>
  <c r="BI207"/>
  <c r="BH207"/>
  <c r="BG207"/>
  <c r="BF207"/>
  <c r="T207"/>
  <c r="T206" s="1"/>
  <c r="R207"/>
  <c r="R206" s="1"/>
  <c r="P207"/>
  <c r="P206" s="1"/>
  <c r="BK207"/>
  <c r="BK206" s="1"/>
  <c r="J206" s="1"/>
  <c r="J69" s="1"/>
  <c r="J207"/>
  <c r="BE207" s="1"/>
  <c r="BI205"/>
  <c r="BH205"/>
  <c r="BG205"/>
  <c r="BF205"/>
  <c r="BE205"/>
  <c r="T205"/>
  <c r="R205"/>
  <c r="P205"/>
  <c r="BK205"/>
  <c r="J205"/>
  <c r="BI204"/>
  <c r="BH204"/>
  <c r="BG204"/>
  <c r="BF204"/>
  <c r="BE204"/>
  <c r="T204"/>
  <c r="R204"/>
  <c r="P204"/>
  <c r="BK204"/>
  <c r="J204"/>
  <c r="BI203"/>
  <c r="BH203"/>
  <c r="BG203"/>
  <c r="BF203"/>
  <c r="BE203"/>
  <c r="T203"/>
  <c r="R203"/>
  <c r="P203"/>
  <c r="BK203"/>
  <c r="J203"/>
  <c r="BI202"/>
  <c r="BH202"/>
  <c r="BG202"/>
  <c r="BF202"/>
  <c r="BE202"/>
  <c r="T202"/>
  <c r="R202"/>
  <c r="P202"/>
  <c r="BK202"/>
  <c r="J202"/>
  <c r="BI201"/>
  <c r="BH201"/>
  <c r="BG201"/>
  <c r="BF201"/>
  <c r="BE201"/>
  <c r="T201"/>
  <c r="R201"/>
  <c r="P201"/>
  <c r="BK201"/>
  <c r="J201"/>
  <c r="BI199"/>
  <c r="BH199"/>
  <c r="BG199"/>
  <c r="BF199"/>
  <c r="BE199"/>
  <c r="T199"/>
  <c r="R199"/>
  <c r="P199"/>
  <c r="BK199"/>
  <c r="J199"/>
  <c r="BI198"/>
  <c r="BH198"/>
  <c r="BG198"/>
  <c r="BF198"/>
  <c r="BE198"/>
  <c r="T198"/>
  <c r="R198"/>
  <c r="P198"/>
  <c r="BK198"/>
  <c r="J198"/>
  <c r="BI197"/>
  <c r="BH197"/>
  <c r="BG197"/>
  <c r="BF197"/>
  <c r="BE197"/>
  <c r="T197"/>
  <c r="R197"/>
  <c r="P197"/>
  <c r="BK197"/>
  <c r="J197"/>
  <c r="BI196"/>
  <c r="BH196"/>
  <c r="BG196"/>
  <c r="BF196"/>
  <c r="BE196"/>
  <c r="T196"/>
  <c r="R196"/>
  <c r="P196"/>
  <c r="BK196"/>
  <c r="J196"/>
  <c r="BI195"/>
  <c r="BH195"/>
  <c r="BG195"/>
  <c r="BF195"/>
  <c r="BE195"/>
  <c r="T195"/>
  <c r="R195"/>
  <c r="P195"/>
  <c r="BK195"/>
  <c r="J195"/>
  <c r="BI194"/>
  <c r="BH194"/>
  <c r="BG194"/>
  <c r="BF194"/>
  <c r="BE194"/>
  <c r="T194"/>
  <c r="R194"/>
  <c r="P194"/>
  <c r="BK194"/>
  <c r="J194"/>
  <c r="BI193"/>
  <c r="BH193"/>
  <c r="BG193"/>
  <c r="BF193"/>
  <c r="BE193"/>
  <c r="T193"/>
  <c r="R193"/>
  <c r="P193"/>
  <c r="BK193"/>
  <c r="J193"/>
  <c r="BI191"/>
  <c r="BH191"/>
  <c r="BG191"/>
  <c r="BF191"/>
  <c r="BE191"/>
  <c r="T191"/>
  <c r="R191"/>
  <c r="P191"/>
  <c r="BK191"/>
  <c r="J191"/>
  <c r="BI190"/>
  <c r="BH190"/>
  <c r="BG190"/>
  <c r="BF190"/>
  <c r="BE190"/>
  <c r="T190"/>
  <c r="R190"/>
  <c r="P190"/>
  <c r="BK190"/>
  <c r="J190"/>
  <c r="BI189"/>
  <c r="BH189"/>
  <c r="BG189"/>
  <c r="BF189"/>
  <c r="BE189"/>
  <c r="T189"/>
  <c r="R189"/>
  <c r="P189"/>
  <c r="BK189"/>
  <c r="J189"/>
  <c r="BI188"/>
  <c r="BH188"/>
  <c r="BG188"/>
  <c r="BF188"/>
  <c r="BE188"/>
  <c r="T188"/>
  <c r="R188"/>
  <c r="P188"/>
  <c r="BK188"/>
  <c r="J188"/>
  <c r="BI187"/>
  <c r="BH187"/>
  <c r="BG187"/>
  <c r="BF187"/>
  <c r="BE187"/>
  <c r="T187"/>
  <c r="R187"/>
  <c r="P187"/>
  <c r="BK187"/>
  <c r="J187"/>
  <c r="BI185"/>
  <c r="BH185"/>
  <c r="BG185"/>
  <c r="BF185"/>
  <c r="BE185"/>
  <c r="T185"/>
  <c r="T184" s="1"/>
  <c r="R185"/>
  <c r="R184" s="1"/>
  <c r="P185"/>
  <c r="P184" s="1"/>
  <c r="BK185"/>
  <c r="BK184" s="1"/>
  <c r="J184" s="1"/>
  <c r="J68" s="1"/>
  <c r="J185"/>
  <c r="BI183"/>
  <c r="BH183"/>
  <c r="BG183"/>
  <c r="BF183"/>
  <c r="T183"/>
  <c r="R183"/>
  <c r="P183"/>
  <c r="BK183"/>
  <c r="J183"/>
  <c r="BE183" s="1"/>
  <c r="BI182"/>
  <c r="BH182"/>
  <c r="BG182"/>
  <c r="BF182"/>
  <c r="T182"/>
  <c r="R182"/>
  <c r="P182"/>
  <c r="BK182"/>
  <c r="J182"/>
  <c r="BE182" s="1"/>
  <c r="BI181"/>
  <c r="BH181"/>
  <c r="BG181"/>
  <c r="BF181"/>
  <c r="T181"/>
  <c r="R181"/>
  <c r="P181"/>
  <c r="BK181"/>
  <c r="J181"/>
  <c r="BE181" s="1"/>
  <c r="BI180"/>
  <c r="BH180"/>
  <c r="BG180"/>
  <c r="BF180"/>
  <c r="T180"/>
  <c r="R180"/>
  <c r="P180"/>
  <c r="BK180"/>
  <c r="J180"/>
  <c r="BE180" s="1"/>
  <c r="BI179"/>
  <c r="BH179"/>
  <c r="BG179"/>
  <c r="BF179"/>
  <c r="T179"/>
  <c r="R179"/>
  <c r="P179"/>
  <c r="BK179"/>
  <c r="J179"/>
  <c r="BE179" s="1"/>
  <c r="BI178"/>
  <c r="BH178"/>
  <c r="BG178"/>
  <c r="BF178"/>
  <c r="T178"/>
  <c r="R178"/>
  <c r="P178"/>
  <c r="BK178"/>
  <c r="J178"/>
  <c r="BE178" s="1"/>
  <c r="BI177"/>
  <c r="BH177"/>
  <c r="BG177"/>
  <c r="BF177"/>
  <c r="T177"/>
  <c r="R177"/>
  <c r="P177"/>
  <c r="BK177"/>
  <c r="J177"/>
  <c r="BE177" s="1"/>
  <c r="BI176"/>
  <c r="BH176"/>
  <c r="BG176"/>
  <c r="BF176"/>
  <c r="T176"/>
  <c r="R176"/>
  <c r="P176"/>
  <c r="BK176"/>
  <c r="J176"/>
  <c r="BE176" s="1"/>
  <c r="BI175"/>
  <c r="BH175"/>
  <c r="BG175"/>
  <c r="BF175"/>
  <c r="T175"/>
  <c r="R175"/>
  <c r="P175"/>
  <c r="BK175"/>
  <c r="J175"/>
  <c r="BE175" s="1"/>
  <c r="BI174"/>
  <c r="BH174"/>
  <c r="BG174"/>
  <c r="BF174"/>
  <c r="T174"/>
  <c r="R174"/>
  <c r="P174"/>
  <c r="BK174"/>
  <c r="J174"/>
  <c r="BE174" s="1"/>
  <c r="BI173"/>
  <c r="BH173"/>
  <c r="BG173"/>
  <c r="BF173"/>
  <c r="T173"/>
  <c r="R173"/>
  <c r="P173"/>
  <c r="BK173"/>
  <c r="J173"/>
  <c r="BE173" s="1"/>
  <c r="BI172"/>
  <c r="BH172"/>
  <c r="BG172"/>
  <c r="BF172"/>
  <c r="T172"/>
  <c r="R172"/>
  <c r="P172"/>
  <c r="BK172"/>
  <c r="J172"/>
  <c r="BE172" s="1"/>
  <c r="BI171"/>
  <c r="BH171"/>
  <c r="BG171"/>
  <c r="BF171"/>
  <c r="T171"/>
  <c r="R171"/>
  <c r="P171"/>
  <c r="BK171"/>
  <c r="J171"/>
  <c r="BE171" s="1"/>
  <c r="BI170"/>
  <c r="BH170"/>
  <c r="BG170"/>
  <c r="BF170"/>
  <c r="T170"/>
  <c r="R170"/>
  <c r="P170"/>
  <c r="BK170"/>
  <c r="J170"/>
  <c r="BE170" s="1"/>
  <c r="BI169"/>
  <c r="BH169"/>
  <c r="BG169"/>
  <c r="BF169"/>
  <c r="T169"/>
  <c r="R169"/>
  <c r="P169"/>
  <c r="BK169"/>
  <c r="J169"/>
  <c r="BE169" s="1"/>
  <c r="BI168"/>
  <c r="BH168"/>
  <c r="BG168"/>
  <c r="BF168"/>
  <c r="T168"/>
  <c r="R168"/>
  <c r="P168"/>
  <c r="BK168"/>
  <c r="J168"/>
  <c r="BE168" s="1"/>
  <c r="BI167"/>
  <c r="BH167"/>
  <c r="BG167"/>
  <c r="BF167"/>
  <c r="T167"/>
  <c r="R167"/>
  <c r="P167"/>
  <c r="BK167"/>
  <c r="J167"/>
  <c r="BE167" s="1"/>
  <c r="BI166"/>
  <c r="BH166"/>
  <c r="BG166"/>
  <c r="BF166"/>
  <c r="T166"/>
  <c r="R166"/>
  <c r="P166"/>
  <c r="BK166"/>
  <c r="J166"/>
  <c r="BE166" s="1"/>
  <c r="BI164"/>
  <c r="BH164"/>
  <c r="BG164"/>
  <c r="BF164"/>
  <c r="T164"/>
  <c r="R164"/>
  <c r="P164"/>
  <c r="BK164"/>
  <c r="J164"/>
  <c r="BE164" s="1"/>
  <c r="BI162"/>
  <c r="BH162"/>
  <c r="BG162"/>
  <c r="BF162"/>
  <c r="T162"/>
  <c r="R162"/>
  <c r="P162"/>
  <c r="BK162"/>
  <c r="J162"/>
  <c r="BE162" s="1"/>
  <c r="BI160"/>
  <c r="BH160"/>
  <c r="BG160"/>
  <c r="BF160"/>
  <c r="T160"/>
  <c r="T159" s="1"/>
  <c r="R160"/>
  <c r="R159" s="1"/>
  <c r="P160"/>
  <c r="P159" s="1"/>
  <c r="BK160"/>
  <c r="BK159" s="1"/>
  <c r="J159" s="1"/>
  <c r="J67" s="1"/>
  <c r="J160"/>
  <c r="BE160" s="1"/>
  <c r="BI158"/>
  <c r="BH158"/>
  <c r="BG158"/>
  <c r="BF158"/>
  <c r="BE158"/>
  <c r="T158"/>
  <c r="R158"/>
  <c r="P158"/>
  <c r="BK158"/>
  <c r="J158"/>
  <c r="BI157"/>
  <c r="BH157"/>
  <c r="BG157"/>
  <c r="BF157"/>
  <c r="BE157"/>
  <c r="T157"/>
  <c r="R157"/>
  <c r="P157"/>
  <c r="BK157"/>
  <c r="J157"/>
  <c r="BI156"/>
  <c r="BH156"/>
  <c r="BG156"/>
  <c r="BF156"/>
  <c r="BE156"/>
  <c r="T156"/>
  <c r="R156"/>
  <c r="P156"/>
  <c r="BK156"/>
  <c r="J156"/>
  <c r="BI155"/>
  <c r="BH155"/>
  <c r="BG155"/>
  <c r="BF155"/>
  <c r="BE155"/>
  <c r="T155"/>
  <c r="R155"/>
  <c r="P155"/>
  <c r="BK155"/>
  <c r="J155"/>
  <c r="BI154"/>
  <c r="BH154"/>
  <c r="BG154"/>
  <c r="BF154"/>
  <c r="BE154"/>
  <c r="T154"/>
  <c r="R154"/>
  <c r="P154"/>
  <c r="BK154"/>
  <c r="J154"/>
  <c r="BI153"/>
  <c r="BH153"/>
  <c r="BG153"/>
  <c r="BF153"/>
  <c r="BE153"/>
  <c r="T153"/>
  <c r="R153"/>
  <c r="P153"/>
  <c r="BK153"/>
  <c r="J153"/>
  <c r="BI152"/>
  <c r="BH152"/>
  <c r="BG152"/>
  <c r="BF152"/>
  <c r="BE152"/>
  <c r="T152"/>
  <c r="R152"/>
  <c r="P152"/>
  <c r="BK152"/>
  <c r="J152"/>
  <c r="BI151"/>
  <c r="BH151"/>
  <c r="BG151"/>
  <c r="BF151"/>
  <c r="BE151"/>
  <c r="T151"/>
  <c r="R151"/>
  <c r="P151"/>
  <c r="BK151"/>
  <c r="J151"/>
  <c r="BI150"/>
  <c r="BH150"/>
  <c r="BG150"/>
  <c r="BF150"/>
  <c r="BE150"/>
  <c r="T150"/>
  <c r="T149" s="1"/>
  <c r="T148" s="1"/>
  <c r="R150"/>
  <c r="R149" s="1"/>
  <c r="R148" s="1"/>
  <c r="P150"/>
  <c r="P149" s="1"/>
  <c r="P148" s="1"/>
  <c r="BK150"/>
  <c r="BK149" s="1"/>
  <c r="J150"/>
  <c r="BI147"/>
  <c r="BH147"/>
  <c r="BG147"/>
  <c r="BF147"/>
  <c r="BE147"/>
  <c r="T147"/>
  <c r="R147"/>
  <c r="P147"/>
  <c r="BK147"/>
  <c r="J147"/>
  <c r="BI146"/>
  <c r="BH146"/>
  <c r="BG146"/>
  <c r="BF146"/>
  <c r="BE146"/>
  <c r="T146"/>
  <c r="R146"/>
  <c r="P146"/>
  <c r="BK146"/>
  <c r="J146"/>
  <c r="BI145"/>
  <c r="BH145"/>
  <c r="BG145"/>
  <c r="BF145"/>
  <c r="BE145"/>
  <c r="T145"/>
  <c r="R145"/>
  <c r="P145"/>
  <c r="BK145"/>
  <c r="J145"/>
  <c r="BI144"/>
  <c r="BH144"/>
  <c r="BG144"/>
  <c r="BF144"/>
  <c r="BE144"/>
  <c r="T144"/>
  <c r="R144"/>
  <c r="P144"/>
  <c r="BK144"/>
  <c r="J144"/>
  <c r="BI143"/>
  <c r="BH143"/>
  <c r="BG143"/>
  <c r="BF143"/>
  <c r="BE143"/>
  <c r="T143"/>
  <c r="R143"/>
  <c r="P143"/>
  <c r="BK143"/>
  <c r="J143"/>
  <c r="BI142"/>
  <c r="BH142"/>
  <c r="BG142"/>
  <c r="BF142"/>
  <c r="BE142"/>
  <c r="T142"/>
  <c r="R142"/>
  <c r="P142"/>
  <c r="BK142"/>
  <c r="J142"/>
  <c r="BI141"/>
  <c r="BH141"/>
  <c r="BG141"/>
  <c r="BF141"/>
  <c r="BE141"/>
  <c r="T141"/>
  <c r="R141"/>
  <c r="P141"/>
  <c r="BK141"/>
  <c r="J141"/>
  <c r="BI140"/>
  <c r="BH140"/>
  <c r="BG140"/>
  <c r="BF140"/>
  <c r="BE140"/>
  <c r="T140"/>
  <c r="R140"/>
  <c r="P140"/>
  <c r="BK140"/>
  <c r="J140"/>
  <c r="BI138"/>
  <c r="BH138"/>
  <c r="BG138"/>
  <c r="BF138"/>
  <c r="BE138"/>
  <c r="T138"/>
  <c r="R138"/>
  <c r="P138"/>
  <c r="BK138"/>
  <c r="J138"/>
  <c r="BI137"/>
  <c r="BH137"/>
  <c r="BG137"/>
  <c r="BF137"/>
  <c r="BE137"/>
  <c r="T137"/>
  <c r="R137"/>
  <c r="P137"/>
  <c r="BK137"/>
  <c r="J137"/>
  <c r="BI136"/>
  <c r="BH136"/>
  <c r="BG136"/>
  <c r="BF136"/>
  <c r="BE136"/>
  <c r="T136"/>
  <c r="R136"/>
  <c r="P136"/>
  <c r="BK136"/>
  <c r="J136"/>
  <c r="BI135"/>
  <c r="BH135"/>
  <c r="BG135"/>
  <c r="BF135"/>
  <c r="BE135"/>
  <c r="T135"/>
  <c r="R135"/>
  <c r="P135"/>
  <c r="BK135"/>
  <c r="J135"/>
  <c r="BI134"/>
  <c r="BH134"/>
  <c r="BG134"/>
  <c r="BF134"/>
  <c r="BE134"/>
  <c r="T134"/>
  <c r="R134"/>
  <c r="P134"/>
  <c r="BK134"/>
  <c r="J134"/>
  <c r="BI133"/>
  <c r="BH133"/>
  <c r="BG133"/>
  <c r="BF133"/>
  <c r="BE133"/>
  <c r="T133"/>
  <c r="R133"/>
  <c r="P133"/>
  <c r="BK133"/>
  <c r="J133"/>
  <c r="BI132"/>
  <c r="BH132"/>
  <c r="BG132"/>
  <c r="BF132"/>
  <c r="BE132"/>
  <c r="T132"/>
  <c r="R132"/>
  <c r="P132"/>
  <c r="BK132"/>
  <c r="J132"/>
  <c r="BI131"/>
  <c r="BH131"/>
  <c r="BG131"/>
  <c r="BF131"/>
  <c r="BE131"/>
  <c r="T131"/>
  <c r="R131"/>
  <c r="P131"/>
  <c r="BK131"/>
  <c r="J131"/>
  <c r="BI130"/>
  <c r="BH130"/>
  <c r="BG130"/>
  <c r="BF130"/>
  <c r="BE130"/>
  <c r="T130"/>
  <c r="R130"/>
  <c r="P130"/>
  <c r="BK130"/>
  <c r="J130"/>
  <c r="BI129"/>
  <c r="BH129"/>
  <c r="BG129"/>
  <c r="BF129"/>
  <c r="BE129"/>
  <c r="T129"/>
  <c r="R129"/>
  <c r="P129"/>
  <c r="BK129"/>
  <c r="J129"/>
  <c r="BI128"/>
  <c r="BH128"/>
  <c r="BG128"/>
  <c r="BF128"/>
  <c r="BE128"/>
  <c r="T128"/>
  <c r="T127" s="1"/>
  <c r="R128"/>
  <c r="R127" s="1"/>
  <c r="P128"/>
  <c r="P127" s="1"/>
  <c r="BK128"/>
  <c r="BK127" s="1"/>
  <c r="J127" s="1"/>
  <c r="J64" s="1"/>
  <c r="J128"/>
  <c r="BI126"/>
  <c r="BH126"/>
  <c r="BG126"/>
  <c r="BF126"/>
  <c r="T126"/>
  <c r="R126"/>
  <c r="P126"/>
  <c r="BK126"/>
  <c r="J126"/>
  <c r="BE126" s="1"/>
  <c r="BI125"/>
  <c r="BH125"/>
  <c r="BG125"/>
  <c r="BF125"/>
  <c r="T125"/>
  <c r="R125"/>
  <c r="P125"/>
  <c r="BK125"/>
  <c r="J125"/>
  <c r="BE125" s="1"/>
  <c r="BI124"/>
  <c r="BH124"/>
  <c r="BG124"/>
  <c r="BF124"/>
  <c r="T124"/>
  <c r="R124"/>
  <c r="P124"/>
  <c r="BK124"/>
  <c r="J124"/>
  <c r="BE124" s="1"/>
  <c r="BI123"/>
  <c r="BH123"/>
  <c r="BG123"/>
  <c r="BF123"/>
  <c r="T123"/>
  <c r="R123"/>
  <c r="P123"/>
  <c r="BK123"/>
  <c r="J123"/>
  <c r="BE123" s="1"/>
  <c r="BI122"/>
  <c r="BH122"/>
  <c r="BG122"/>
  <c r="BF122"/>
  <c r="T122"/>
  <c r="R122"/>
  <c r="P122"/>
  <c r="BK122"/>
  <c r="J122"/>
  <c r="BE122" s="1"/>
  <c r="BI121"/>
  <c r="BH121"/>
  <c r="BG121"/>
  <c r="BF121"/>
  <c r="T121"/>
  <c r="R121"/>
  <c r="P121"/>
  <c r="BK121"/>
  <c r="J121"/>
  <c r="BE121" s="1"/>
  <c r="BI120"/>
  <c r="BH120"/>
  <c r="BG120"/>
  <c r="BF120"/>
  <c r="T120"/>
  <c r="R120"/>
  <c r="P120"/>
  <c r="BK120"/>
  <c r="J120"/>
  <c r="BE120" s="1"/>
  <c r="BI119"/>
  <c r="BH119"/>
  <c r="BG119"/>
  <c r="BF119"/>
  <c r="T119"/>
  <c r="R119"/>
  <c r="P119"/>
  <c r="BK119"/>
  <c r="J119"/>
  <c r="BE119" s="1"/>
  <c r="BI118"/>
  <c r="BH118"/>
  <c r="BG118"/>
  <c r="BF118"/>
  <c r="T118"/>
  <c r="R118"/>
  <c r="P118"/>
  <c r="BK118"/>
  <c r="J118"/>
  <c r="BE118" s="1"/>
  <c r="BI117"/>
  <c r="BH117"/>
  <c r="BG117"/>
  <c r="BF117"/>
  <c r="T117"/>
  <c r="R117"/>
  <c r="P117"/>
  <c r="BK117"/>
  <c r="J117"/>
  <c r="BE117" s="1"/>
  <c r="BI116"/>
  <c r="BH116"/>
  <c r="BG116"/>
  <c r="BF116"/>
  <c r="T116"/>
  <c r="R116"/>
  <c r="P116"/>
  <c r="BK116"/>
  <c r="J116"/>
  <c r="BE116" s="1"/>
  <c r="BI115"/>
  <c r="BH115"/>
  <c r="BG115"/>
  <c r="BF115"/>
  <c r="T115"/>
  <c r="R115"/>
  <c r="P115"/>
  <c r="BK115"/>
  <c r="J115"/>
  <c r="BE115" s="1"/>
  <c r="BI114"/>
  <c r="BH114"/>
  <c r="BG114"/>
  <c r="BF114"/>
  <c r="T114"/>
  <c r="R114"/>
  <c r="P114"/>
  <c r="BK114"/>
  <c r="J114"/>
  <c r="BE114" s="1"/>
  <c r="BI113"/>
  <c r="BH113"/>
  <c r="BG113"/>
  <c r="BF113"/>
  <c r="T113"/>
  <c r="R113"/>
  <c r="P113"/>
  <c r="BK113"/>
  <c r="J113"/>
  <c r="BE113" s="1"/>
  <c r="BI112"/>
  <c r="BH112"/>
  <c r="BG112"/>
  <c r="BF112"/>
  <c r="T112"/>
  <c r="R112"/>
  <c r="P112"/>
  <c r="BK112"/>
  <c r="J112"/>
  <c r="BE112" s="1"/>
  <c r="BI111"/>
  <c r="BH111"/>
  <c r="BG111"/>
  <c r="BF111"/>
  <c r="T111"/>
  <c r="R111"/>
  <c r="P111"/>
  <c r="BK111"/>
  <c r="J111"/>
  <c r="BE111" s="1"/>
  <c r="BI110"/>
  <c r="BH110"/>
  <c r="BG110"/>
  <c r="BF110"/>
  <c r="T110"/>
  <c r="R110"/>
  <c r="P110"/>
  <c r="BK110"/>
  <c r="J110"/>
  <c r="BE110" s="1"/>
  <c r="BI109"/>
  <c r="BH109"/>
  <c r="BG109"/>
  <c r="BF109"/>
  <c r="T109"/>
  <c r="R109"/>
  <c r="P109"/>
  <c r="BK109"/>
  <c r="J109"/>
  <c r="BE109" s="1"/>
  <c r="BI108"/>
  <c r="BH108"/>
  <c r="BG108"/>
  <c r="BF108"/>
  <c r="T108"/>
  <c r="R108"/>
  <c r="P108"/>
  <c r="BK108"/>
  <c r="J108"/>
  <c r="BE108" s="1"/>
  <c r="BI107"/>
  <c r="BH107"/>
  <c r="BG107"/>
  <c r="BF107"/>
  <c r="T107"/>
  <c r="R107"/>
  <c r="P107"/>
  <c r="BK107"/>
  <c r="J107"/>
  <c r="BE107" s="1"/>
  <c r="BI106"/>
  <c r="BH106"/>
  <c r="BG106"/>
  <c r="BF106"/>
  <c r="T106"/>
  <c r="R106"/>
  <c r="P106"/>
  <c r="BK106"/>
  <c r="J106"/>
  <c r="BE106" s="1"/>
  <c r="BI105"/>
  <c r="BH105"/>
  <c r="BG105"/>
  <c r="BF105"/>
  <c r="T105"/>
  <c r="R105"/>
  <c r="P105"/>
  <c r="BK105"/>
  <c r="J105"/>
  <c r="BE105" s="1"/>
  <c r="BI104"/>
  <c r="BH104"/>
  <c r="BG104"/>
  <c r="BF104"/>
  <c r="BE104"/>
  <c r="T104"/>
  <c r="R104"/>
  <c r="P104"/>
  <c r="BK104"/>
  <c r="J104"/>
  <c r="BI103"/>
  <c r="BH103"/>
  <c r="BG103"/>
  <c r="BF103"/>
  <c r="BE103"/>
  <c r="T103"/>
  <c r="R103"/>
  <c r="P103"/>
  <c r="BK103"/>
  <c r="J103"/>
  <c r="BI102"/>
  <c r="BH102"/>
  <c r="BG102"/>
  <c r="BF102"/>
  <c r="BE102"/>
  <c r="T102"/>
  <c r="R102"/>
  <c r="P102"/>
  <c r="BK102"/>
  <c r="J102"/>
  <c r="BI101"/>
  <c r="BH101"/>
  <c r="BG101"/>
  <c r="BF101"/>
  <c r="BE101"/>
  <c r="T101"/>
  <c r="R101"/>
  <c r="P101"/>
  <c r="BK101"/>
  <c r="J101"/>
  <c r="BI100"/>
  <c r="F36" s="1"/>
  <c r="BD92" i="1" s="1"/>
  <c r="BH100" i="32"/>
  <c r="F35" s="1"/>
  <c r="BC92" i="1" s="1"/>
  <c r="BG100" i="32"/>
  <c r="F34" s="1"/>
  <c r="BB92" i="1" s="1"/>
  <c r="BF100" i="32"/>
  <c r="J33" s="1"/>
  <c r="AW92" i="1" s="1"/>
  <c r="BE100" i="32"/>
  <c r="F32" s="1"/>
  <c r="AZ92" i="1" s="1"/>
  <c r="T100" i="32"/>
  <c r="T99" s="1"/>
  <c r="T98" s="1"/>
  <c r="T97" s="1"/>
  <c r="T96" s="1"/>
  <c r="R100"/>
  <c r="R99" s="1"/>
  <c r="R98" s="1"/>
  <c r="R97" s="1"/>
  <c r="R96" s="1"/>
  <c r="P100"/>
  <c r="P99" s="1"/>
  <c r="P98" s="1"/>
  <c r="P97" s="1"/>
  <c r="P96" s="1"/>
  <c r="AU92" i="1" s="1"/>
  <c r="BK100" i="32"/>
  <c r="BK99" s="1"/>
  <c r="J100"/>
  <c r="J92"/>
  <c r="F92"/>
  <c r="J90"/>
  <c r="F90"/>
  <c r="E88"/>
  <c r="J55"/>
  <c r="F55"/>
  <c r="F53"/>
  <c r="E51"/>
  <c r="J20"/>
  <c r="E20"/>
  <c r="F93" s="1"/>
  <c r="J19"/>
  <c r="J14"/>
  <c r="J53" s="1"/>
  <c r="E7"/>
  <c r="E84" s="1"/>
  <c r="AY91" i="1"/>
  <c r="AX91"/>
  <c r="BI646" i="31"/>
  <c r="BH646"/>
  <c r="BG646"/>
  <c r="BF646"/>
  <c r="BE646"/>
  <c r="T646"/>
  <c r="R646"/>
  <c r="P646"/>
  <c r="BK646"/>
  <c r="J646"/>
  <c r="BI645"/>
  <c r="BH645"/>
  <c r="BG645"/>
  <c r="BF645"/>
  <c r="BE645"/>
  <c r="T645"/>
  <c r="R645"/>
  <c r="P645"/>
  <c r="BK645"/>
  <c r="J645"/>
  <c r="BI644"/>
  <c r="BH644"/>
  <c r="BG644"/>
  <c r="BF644"/>
  <c r="BE644"/>
  <c r="T644"/>
  <c r="R644"/>
  <c r="P644"/>
  <c r="BK644"/>
  <c r="J644"/>
  <c r="BI643"/>
  <c r="BH643"/>
  <c r="BG643"/>
  <c r="BF643"/>
  <c r="BE643"/>
  <c r="T643"/>
  <c r="R643"/>
  <c r="P643"/>
  <c r="BK643"/>
  <c r="J643"/>
  <c r="BI642"/>
  <c r="BH642"/>
  <c r="BG642"/>
  <c r="BF642"/>
  <c r="BE642"/>
  <c r="T642"/>
  <c r="R642"/>
  <c r="P642"/>
  <c r="BK642"/>
  <c r="J642"/>
  <c r="BI641"/>
  <c r="BH641"/>
  <c r="BG641"/>
  <c r="BF641"/>
  <c r="BE641"/>
  <c r="T641"/>
  <c r="R641"/>
  <c r="P641"/>
  <c r="BK641"/>
  <c r="J641"/>
  <c r="BI640"/>
  <c r="BH640"/>
  <c r="BG640"/>
  <c r="BF640"/>
  <c r="BE640"/>
  <c r="T640"/>
  <c r="R640"/>
  <c r="P640"/>
  <c r="BK640"/>
  <c r="J640"/>
  <c r="BI639"/>
  <c r="BH639"/>
  <c r="BG639"/>
  <c r="BF639"/>
  <c r="BE639"/>
  <c r="T639"/>
  <c r="T638" s="1"/>
  <c r="T637" s="1"/>
  <c r="R639"/>
  <c r="R638" s="1"/>
  <c r="R637" s="1"/>
  <c r="P639"/>
  <c r="P638" s="1"/>
  <c r="P637" s="1"/>
  <c r="BK639"/>
  <c r="BK638" s="1"/>
  <c r="J639"/>
  <c r="BI636"/>
  <c r="BH636"/>
  <c r="BG636"/>
  <c r="BF636"/>
  <c r="BE636"/>
  <c r="T636"/>
  <c r="R636"/>
  <c r="P636"/>
  <c r="BK636"/>
  <c r="J636"/>
  <c r="BI635"/>
  <c r="BH635"/>
  <c r="BG635"/>
  <c r="BF635"/>
  <c r="BE635"/>
  <c r="T635"/>
  <c r="R635"/>
  <c r="P635"/>
  <c r="BK635"/>
  <c r="J635"/>
  <c r="BI634"/>
  <c r="BH634"/>
  <c r="BG634"/>
  <c r="BF634"/>
  <c r="BE634"/>
  <c r="T634"/>
  <c r="R634"/>
  <c r="P634"/>
  <c r="BK634"/>
  <c r="J634"/>
  <c r="BI633"/>
  <c r="BH633"/>
  <c r="BG633"/>
  <c r="BF633"/>
  <c r="BE633"/>
  <c r="T633"/>
  <c r="R633"/>
  <c r="P633"/>
  <c r="BK633"/>
  <c r="J633"/>
  <c r="BI632"/>
  <c r="BH632"/>
  <c r="BG632"/>
  <c r="BF632"/>
  <c r="BE632"/>
  <c r="T632"/>
  <c r="R632"/>
  <c r="P632"/>
  <c r="BK632"/>
  <c r="J632"/>
  <c r="BI631"/>
  <c r="BH631"/>
  <c r="BG631"/>
  <c r="BF631"/>
  <c r="BE631"/>
  <c r="T631"/>
  <c r="R631"/>
  <c r="P631"/>
  <c r="BK631"/>
  <c r="J631"/>
  <c r="BI630"/>
  <c r="BH630"/>
  <c r="BG630"/>
  <c r="BF630"/>
  <c r="BE630"/>
  <c r="T630"/>
  <c r="T629" s="1"/>
  <c r="R630"/>
  <c r="R629" s="1"/>
  <c r="P630"/>
  <c r="P629" s="1"/>
  <c r="BK630"/>
  <c r="BK629" s="1"/>
  <c r="J629" s="1"/>
  <c r="J75" s="1"/>
  <c r="J630"/>
  <c r="BI628"/>
  <c r="BH628"/>
  <c r="BG628"/>
  <c r="BF628"/>
  <c r="T628"/>
  <c r="R628"/>
  <c r="P628"/>
  <c r="BK628"/>
  <c r="J628"/>
  <c r="BE628" s="1"/>
  <c r="BI627"/>
  <c r="BH627"/>
  <c r="BG627"/>
  <c r="BF627"/>
  <c r="T627"/>
  <c r="R627"/>
  <c r="P627"/>
  <c r="BK627"/>
  <c r="J627"/>
  <c r="BE627" s="1"/>
  <c r="BI626"/>
  <c r="BH626"/>
  <c r="BG626"/>
  <c r="BF626"/>
  <c r="T626"/>
  <c r="R626"/>
  <c r="P626"/>
  <c r="BK626"/>
  <c r="J626"/>
  <c r="BE626" s="1"/>
  <c r="BI625"/>
  <c r="BH625"/>
  <c r="BG625"/>
  <c r="BF625"/>
  <c r="T625"/>
  <c r="R625"/>
  <c r="P625"/>
  <c r="BK625"/>
  <c r="J625"/>
  <c r="BE625" s="1"/>
  <c r="BI624"/>
  <c r="BH624"/>
  <c r="BG624"/>
  <c r="BF624"/>
  <c r="T624"/>
  <c r="R624"/>
  <c r="P624"/>
  <c r="BK624"/>
  <c r="J624"/>
  <c r="BE624" s="1"/>
  <c r="BI623"/>
  <c r="BH623"/>
  <c r="BG623"/>
  <c r="BF623"/>
  <c r="T623"/>
  <c r="R623"/>
  <c r="P623"/>
  <c r="BK623"/>
  <c r="J623"/>
  <c r="BE623" s="1"/>
  <c r="BI622"/>
  <c r="BH622"/>
  <c r="BG622"/>
  <c r="BF622"/>
  <c r="T622"/>
  <c r="T621" s="1"/>
  <c r="R622"/>
  <c r="R621" s="1"/>
  <c r="P622"/>
  <c r="P621" s="1"/>
  <c r="BK622"/>
  <c r="BK621" s="1"/>
  <c r="J621" s="1"/>
  <c r="J74" s="1"/>
  <c r="J622"/>
  <c r="BE622" s="1"/>
  <c r="BI620"/>
  <c r="BH620"/>
  <c r="BG620"/>
  <c r="BF620"/>
  <c r="BE620"/>
  <c r="T620"/>
  <c r="R620"/>
  <c r="P620"/>
  <c r="BK620"/>
  <c r="J620"/>
  <c r="BI619"/>
  <c r="BH619"/>
  <c r="BG619"/>
  <c r="BF619"/>
  <c r="BE619"/>
  <c r="T619"/>
  <c r="R619"/>
  <c r="P619"/>
  <c r="BK619"/>
  <c r="J619"/>
  <c r="BI618"/>
  <c r="BH618"/>
  <c r="BG618"/>
  <c r="BF618"/>
  <c r="BE618"/>
  <c r="T618"/>
  <c r="R618"/>
  <c r="P618"/>
  <c r="BK618"/>
  <c r="J618"/>
  <c r="BI617"/>
  <c r="BH617"/>
  <c r="BG617"/>
  <c r="BF617"/>
  <c r="BE617"/>
  <c r="T617"/>
  <c r="R617"/>
  <c r="P617"/>
  <c r="BK617"/>
  <c r="J617"/>
  <c r="BI616"/>
  <c r="BH616"/>
  <c r="BG616"/>
  <c r="BF616"/>
  <c r="BE616"/>
  <c r="T616"/>
  <c r="R616"/>
  <c r="P616"/>
  <c r="BK616"/>
  <c r="J616"/>
  <c r="BI615"/>
  <c r="BH615"/>
  <c r="BG615"/>
  <c r="BF615"/>
  <c r="BE615"/>
  <c r="T615"/>
  <c r="R615"/>
  <c r="P615"/>
  <c r="BK615"/>
  <c r="J615"/>
  <c r="BI614"/>
  <c r="BH614"/>
  <c r="BG614"/>
  <c r="BF614"/>
  <c r="BE614"/>
  <c r="T614"/>
  <c r="R614"/>
  <c r="P614"/>
  <c r="BK614"/>
  <c r="J614"/>
  <c r="BI613"/>
  <c r="BH613"/>
  <c r="BG613"/>
  <c r="BF613"/>
  <c r="BE613"/>
  <c r="T613"/>
  <c r="R613"/>
  <c r="P613"/>
  <c r="BK613"/>
  <c r="J613"/>
  <c r="BI612"/>
  <c r="BH612"/>
  <c r="BG612"/>
  <c r="BF612"/>
  <c r="BE612"/>
  <c r="T612"/>
  <c r="R612"/>
  <c r="P612"/>
  <c r="BK612"/>
  <c r="J612"/>
  <c r="BI611"/>
  <c r="BH611"/>
  <c r="BG611"/>
  <c r="BF611"/>
  <c r="BE611"/>
  <c r="T611"/>
  <c r="R611"/>
  <c r="P611"/>
  <c r="BK611"/>
  <c r="J611"/>
  <c r="BI610"/>
  <c r="BH610"/>
  <c r="BG610"/>
  <c r="BF610"/>
  <c r="BE610"/>
  <c r="T610"/>
  <c r="R610"/>
  <c r="P610"/>
  <c r="BK610"/>
  <c r="J610"/>
  <c r="BI609"/>
  <c r="BH609"/>
  <c r="BG609"/>
  <c r="BF609"/>
  <c r="BE609"/>
  <c r="T609"/>
  <c r="R609"/>
  <c r="P609"/>
  <c r="BK609"/>
  <c r="J609"/>
  <c r="BI608"/>
  <c r="BH608"/>
  <c r="BG608"/>
  <c r="BF608"/>
  <c r="BE608"/>
  <c r="T608"/>
  <c r="R608"/>
  <c r="P608"/>
  <c r="BK608"/>
  <c r="J608"/>
  <c r="BI607"/>
  <c r="BH607"/>
  <c r="BG607"/>
  <c r="BF607"/>
  <c r="BE607"/>
  <c r="T607"/>
  <c r="R607"/>
  <c r="P607"/>
  <c r="BK607"/>
  <c r="J607"/>
  <c r="BI606"/>
  <c r="BH606"/>
  <c r="BG606"/>
  <c r="BF606"/>
  <c r="BE606"/>
  <c r="T606"/>
  <c r="R606"/>
  <c r="P606"/>
  <c r="BK606"/>
  <c r="J606"/>
  <c r="BI605"/>
  <c r="BH605"/>
  <c r="BG605"/>
  <c r="BF605"/>
  <c r="BE605"/>
  <c r="T605"/>
  <c r="R605"/>
  <c r="P605"/>
  <c r="BK605"/>
  <c r="J605"/>
  <c r="BI604"/>
  <c r="BH604"/>
  <c r="BG604"/>
  <c r="BF604"/>
  <c r="BE604"/>
  <c r="T604"/>
  <c r="R604"/>
  <c r="P604"/>
  <c r="BK604"/>
  <c r="J604"/>
  <c r="BI603"/>
  <c r="BH603"/>
  <c r="BG603"/>
  <c r="BF603"/>
  <c r="BE603"/>
  <c r="T603"/>
  <c r="R603"/>
  <c r="P603"/>
  <c r="BK603"/>
  <c r="J603"/>
  <c r="BI602"/>
  <c r="BH602"/>
  <c r="BG602"/>
  <c r="BF602"/>
  <c r="BE602"/>
  <c r="T602"/>
  <c r="T601" s="1"/>
  <c r="R602"/>
  <c r="R601" s="1"/>
  <c r="P602"/>
  <c r="P601" s="1"/>
  <c r="BK602"/>
  <c r="BK601" s="1"/>
  <c r="J601" s="1"/>
  <c r="J73" s="1"/>
  <c r="J602"/>
  <c r="BI600"/>
  <c r="BH600"/>
  <c r="BG600"/>
  <c r="BF600"/>
  <c r="T600"/>
  <c r="R600"/>
  <c r="P600"/>
  <c r="BK600"/>
  <c r="J600"/>
  <c r="BE600" s="1"/>
  <c r="BI599"/>
  <c r="BH599"/>
  <c r="BG599"/>
  <c r="BF599"/>
  <c r="T599"/>
  <c r="R599"/>
  <c r="P599"/>
  <c r="BK599"/>
  <c r="J599"/>
  <c r="BE599" s="1"/>
  <c r="BI598"/>
  <c r="BH598"/>
  <c r="BG598"/>
  <c r="BF598"/>
  <c r="T598"/>
  <c r="R598"/>
  <c r="P598"/>
  <c r="BK598"/>
  <c r="J598"/>
  <c r="BE598" s="1"/>
  <c r="BI597"/>
  <c r="BH597"/>
  <c r="BG597"/>
  <c r="BF597"/>
  <c r="T597"/>
  <c r="R597"/>
  <c r="P597"/>
  <c r="BK597"/>
  <c r="J597"/>
  <c r="BE597" s="1"/>
  <c r="BI596"/>
  <c r="BH596"/>
  <c r="BG596"/>
  <c r="BF596"/>
  <c r="T596"/>
  <c r="R596"/>
  <c r="P596"/>
  <c r="BK596"/>
  <c r="J596"/>
  <c r="BE596" s="1"/>
  <c r="BI595"/>
  <c r="BH595"/>
  <c r="BG595"/>
  <c r="BF595"/>
  <c r="T595"/>
  <c r="R595"/>
  <c r="P595"/>
  <c r="BK595"/>
  <c r="J595"/>
  <c r="BE595" s="1"/>
  <c r="BI594"/>
  <c r="BH594"/>
  <c r="BG594"/>
  <c r="BF594"/>
  <c r="T594"/>
  <c r="R594"/>
  <c r="P594"/>
  <c r="BK594"/>
  <c r="J594"/>
  <c r="BE594" s="1"/>
  <c r="BI593"/>
  <c r="BH593"/>
  <c r="BG593"/>
  <c r="BF593"/>
  <c r="T593"/>
  <c r="T592" s="1"/>
  <c r="R593"/>
  <c r="R592" s="1"/>
  <c r="P593"/>
  <c r="P592" s="1"/>
  <c r="BK593"/>
  <c r="BK592" s="1"/>
  <c r="J592" s="1"/>
  <c r="J72" s="1"/>
  <c r="J593"/>
  <c r="BE593" s="1"/>
  <c r="BI591"/>
  <c r="BH591"/>
  <c r="BG591"/>
  <c r="BF591"/>
  <c r="BE591"/>
  <c r="T591"/>
  <c r="R591"/>
  <c r="P591"/>
  <c r="BK591"/>
  <c r="J591"/>
  <c r="BI590"/>
  <c r="BH590"/>
  <c r="BG590"/>
  <c r="BF590"/>
  <c r="BE590"/>
  <c r="T590"/>
  <c r="R590"/>
  <c r="P590"/>
  <c r="BK590"/>
  <c r="J590"/>
  <c r="BI589"/>
  <c r="BH589"/>
  <c r="BG589"/>
  <c r="BF589"/>
  <c r="BE589"/>
  <c r="T589"/>
  <c r="R589"/>
  <c r="P589"/>
  <c r="BK589"/>
  <c r="J589"/>
  <c r="BI588"/>
  <c r="BH588"/>
  <c r="BG588"/>
  <c r="BF588"/>
  <c r="BE588"/>
  <c r="T588"/>
  <c r="R588"/>
  <c r="P588"/>
  <c r="BK588"/>
  <c r="J588"/>
  <c r="BI587"/>
  <c r="BH587"/>
  <c r="BG587"/>
  <c r="BF587"/>
  <c r="BE587"/>
  <c r="T587"/>
  <c r="T586" s="1"/>
  <c r="R587"/>
  <c r="R586" s="1"/>
  <c r="P587"/>
  <c r="P586" s="1"/>
  <c r="BK587"/>
  <c r="BK586" s="1"/>
  <c r="J586" s="1"/>
  <c r="J71" s="1"/>
  <c r="J587"/>
  <c r="BI585"/>
  <c r="BH585"/>
  <c r="BG585"/>
  <c r="BF585"/>
  <c r="T585"/>
  <c r="R585"/>
  <c r="P585"/>
  <c r="BK585"/>
  <c r="J585"/>
  <c r="BE585" s="1"/>
  <c r="BI584"/>
  <c r="BH584"/>
  <c r="BG584"/>
  <c r="BF584"/>
  <c r="T584"/>
  <c r="R584"/>
  <c r="P584"/>
  <c r="BK584"/>
  <c r="J584"/>
  <c r="BE584" s="1"/>
  <c r="BI583"/>
  <c r="BH583"/>
  <c r="BG583"/>
  <c r="BF583"/>
  <c r="T583"/>
  <c r="R583"/>
  <c r="P583"/>
  <c r="BK583"/>
  <c r="J583"/>
  <c r="BE583" s="1"/>
  <c r="BI582"/>
  <c r="BH582"/>
  <c r="BG582"/>
  <c r="BF582"/>
  <c r="T582"/>
  <c r="R582"/>
  <c r="P582"/>
  <c r="BK582"/>
  <c r="J582"/>
  <c r="BE582" s="1"/>
  <c r="BI581"/>
  <c r="BH581"/>
  <c r="BG581"/>
  <c r="BF581"/>
  <c r="T581"/>
  <c r="R581"/>
  <c r="P581"/>
  <c r="BK581"/>
  <c r="J581"/>
  <c r="BE581" s="1"/>
  <c r="BI580"/>
  <c r="BH580"/>
  <c r="BG580"/>
  <c r="BF580"/>
  <c r="T580"/>
  <c r="R580"/>
  <c r="P580"/>
  <c r="BK580"/>
  <c r="J580"/>
  <c r="BE580" s="1"/>
  <c r="BI579"/>
  <c r="BH579"/>
  <c r="BG579"/>
  <c r="BF579"/>
  <c r="T579"/>
  <c r="R579"/>
  <c r="P579"/>
  <c r="BK579"/>
  <c r="J579"/>
  <c r="BE579" s="1"/>
  <c r="BI578"/>
  <c r="BH578"/>
  <c r="BG578"/>
  <c r="BF578"/>
  <c r="T578"/>
  <c r="R578"/>
  <c r="P578"/>
  <c r="BK578"/>
  <c r="J578"/>
  <c r="BE578" s="1"/>
  <c r="BI577"/>
  <c r="BH577"/>
  <c r="BG577"/>
  <c r="BF577"/>
  <c r="T577"/>
  <c r="R577"/>
  <c r="P577"/>
  <c r="BK577"/>
  <c r="J577"/>
  <c r="BE577" s="1"/>
  <c r="BI576"/>
  <c r="BH576"/>
  <c r="BG576"/>
  <c r="BF576"/>
  <c r="T576"/>
  <c r="R576"/>
  <c r="P576"/>
  <c r="BK576"/>
  <c r="J576"/>
  <c r="BE576" s="1"/>
  <c r="BI575"/>
  <c r="BH575"/>
  <c r="BG575"/>
  <c r="BF575"/>
  <c r="T575"/>
  <c r="R575"/>
  <c r="P575"/>
  <c r="BK575"/>
  <c r="J575"/>
  <c r="BE575" s="1"/>
  <c r="BI574"/>
  <c r="BH574"/>
  <c r="BG574"/>
  <c r="BF574"/>
  <c r="T574"/>
  <c r="T573" s="1"/>
  <c r="R574"/>
  <c r="R573" s="1"/>
  <c r="P574"/>
  <c r="P573" s="1"/>
  <c r="BK574"/>
  <c r="BK573" s="1"/>
  <c r="J573" s="1"/>
  <c r="J70" s="1"/>
  <c r="J574"/>
  <c r="BE574" s="1"/>
  <c r="BI572"/>
  <c r="BH572"/>
  <c r="BG572"/>
  <c r="BF572"/>
  <c r="BE572"/>
  <c r="T572"/>
  <c r="R572"/>
  <c r="P572"/>
  <c r="BK572"/>
  <c r="J572"/>
  <c r="BI571"/>
  <c r="BH571"/>
  <c r="BG571"/>
  <c r="BF571"/>
  <c r="BE571"/>
  <c r="T571"/>
  <c r="R571"/>
  <c r="P571"/>
  <c r="BK571"/>
  <c r="J571"/>
  <c r="BI570"/>
  <c r="BH570"/>
  <c r="BG570"/>
  <c r="BF570"/>
  <c r="BE570"/>
  <c r="T570"/>
  <c r="R570"/>
  <c r="P570"/>
  <c r="BK570"/>
  <c r="J570"/>
  <c r="BI569"/>
  <c r="BH569"/>
  <c r="BG569"/>
  <c r="BF569"/>
  <c r="BE569"/>
  <c r="T569"/>
  <c r="R569"/>
  <c r="P569"/>
  <c r="BK569"/>
  <c r="J569"/>
  <c r="BI568"/>
  <c r="BH568"/>
  <c r="BG568"/>
  <c r="BF568"/>
  <c r="BE568"/>
  <c r="T568"/>
  <c r="R568"/>
  <c r="P568"/>
  <c r="BK568"/>
  <c r="J568"/>
  <c r="BI567"/>
  <c r="BH567"/>
  <c r="BG567"/>
  <c r="BF567"/>
  <c r="BE567"/>
  <c r="T567"/>
  <c r="R567"/>
  <c r="P567"/>
  <c r="BK567"/>
  <c r="J567"/>
  <c r="BI566"/>
  <c r="BH566"/>
  <c r="BG566"/>
  <c r="BF566"/>
  <c r="BE566"/>
  <c r="T566"/>
  <c r="R566"/>
  <c r="P566"/>
  <c r="BK566"/>
  <c r="J566"/>
  <c r="BI565"/>
  <c r="BH565"/>
  <c r="BG565"/>
  <c r="BF565"/>
  <c r="BE565"/>
  <c r="T565"/>
  <c r="R565"/>
  <c r="P565"/>
  <c r="BK565"/>
  <c r="J565"/>
  <c r="BI564"/>
  <c r="BH564"/>
  <c r="BG564"/>
  <c r="BF564"/>
  <c r="BE564"/>
  <c r="T564"/>
  <c r="R564"/>
  <c r="P564"/>
  <c r="BK564"/>
  <c r="J564"/>
  <c r="BI563"/>
  <c r="BH563"/>
  <c r="BG563"/>
  <c r="BF563"/>
  <c r="BE563"/>
  <c r="T563"/>
  <c r="R563"/>
  <c r="P563"/>
  <c r="BK563"/>
  <c r="J563"/>
  <c r="BI562"/>
  <c r="BH562"/>
  <c r="BG562"/>
  <c r="BF562"/>
  <c r="BE562"/>
  <c r="T562"/>
  <c r="R562"/>
  <c r="P562"/>
  <c r="BK562"/>
  <c r="J562"/>
  <c r="BI561"/>
  <c r="BH561"/>
  <c r="BG561"/>
  <c r="BF561"/>
  <c r="BE561"/>
  <c r="T561"/>
  <c r="R561"/>
  <c r="P561"/>
  <c r="BK561"/>
  <c r="J561"/>
  <c r="BI560"/>
  <c r="BH560"/>
  <c r="BG560"/>
  <c r="BF560"/>
  <c r="BE560"/>
  <c r="T560"/>
  <c r="R560"/>
  <c r="P560"/>
  <c r="BK560"/>
  <c r="J560"/>
  <c r="BI559"/>
  <c r="BH559"/>
  <c r="BG559"/>
  <c r="BF559"/>
  <c r="BE559"/>
  <c r="T559"/>
  <c r="R559"/>
  <c r="P559"/>
  <c r="BK559"/>
  <c r="J559"/>
  <c r="BI558"/>
  <c r="BH558"/>
  <c r="BG558"/>
  <c r="BF558"/>
  <c r="BE558"/>
  <c r="T558"/>
  <c r="R558"/>
  <c r="P558"/>
  <c r="BK558"/>
  <c r="J558"/>
  <c r="BI557"/>
  <c r="BH557"/>
  <c r="BG557"/>
  <c r="BF557"/>
  <c r="BE557"/>
  <c r="T557"/>
  <c r="R557"/>
  <c r="P557"/>
  <c r="BK557"/>
  <c r="J557"/>
  <c r="BI556"/>
  <c r="BH556"/>
  <c r="BG556"/>
  <c r="BF556"/>
  <c r="BE556"/>
  <c r="T556"/>
  <c r="R556"/>
  <c r="P556"/>
  <c r="BK556"/>
  <c r="J556"/>
  <c r="BI555"/>
  <c r="BH555"/>
  <c r="BG555"/>
  <c r="BF555"/>
  <c r="BE555"/>
  <c r="T555"/>
  <c r="R555"/>
  <c r="P555"/>
  <c r="BK555"/>
  <c r="J555"/>
  <c r="BI554"/>
  <c r="BH554"/>
  <c r="BG554"/>
  <c r="BF554"/>
  <c r="BE554"/>
  <c r="T554"/>
  <c r="R554"/>
  <c r="P554"/>
  <c r="BK554"/>
  <c r="J554"/>
  <c r="BI553"/>
  <c r="BH553"/>
  <c r="BG553"/>
  <c r="BF553"/>
  <c r="BE553"/>
  <c r="T553"/>
  <c r="R553"/>
  <c r="P553"/>
  <c r="BK553"/>
  <c r="J553"/>
  <c r="BI552"/>
  <c r="BH552"/>
  <c r="BG552"/>
  <c r="BF552"/>
  <c r="BE552"/>
  <c r="T552"/>
  <c r="R552"/>
  <c r="P552"/>
  <c r="BK552"/>
  <c r="J552"/>
  <c r="BI551"/>
  <c r="BH551"/>
  <c r="BG551"/>
  <c r="BF551"/>
  <c r="BE551"/>
  <c r="T551"/>
  <c r="R551"/>
  <c r="P551"/>
  <c r="BK551"/>
  <c r="J551"/>
  <c r="BI550"/>
  <c r="BH550"/>
  <c r="BG550"/>
  <c r="BF550"/>
  <c r="BE550"/>
  <c r="T550"/>
  <c r="R550"/>
  <c r="P550"/>
  <c r="BK550"/>
  <c r="J550"/>
  <c r="BI549"/>
  <c r="BH549"/>
  <c r="BG549"/>
  <c r="BF549"/>
  <c r="BE549"/>
  <c r="T549"/>
  <c r="R549"/>
  <c r="P549"/>
  <c r="BK549"/>
  <c r="J549"/>
  <c r="BI548"/>
  <c r="BH548"/>
  <c r="BG548"/>
  <c r="BF548"/>
  <c r="BE548"/>
  <c r="T548"/>
  <c r="R548"/>
  <c r="P548"/>
  <c r="BK548"/>
  <c r="J548"/>
  <c r="BI547"/>
  <c r="BH547"/>
  <c r="BG547"/>
  <c r="BF547"/>
  <c r="BE547"/>
  <c r="T547"/>
  <c r="R547"/>
  <c r="P547"/>
  <c r="BK547"/>
  <c r="J547"/>
  <c r="BI546"/>
  <c r="BH546"/>
  <c r="BG546"/>
  <c r="BF546"/>
  <c r="BE546"/>
  <c r="T546"/>
  <c r="R546"/>
  <c r="P546"/>
  <c r="BK546"/>
  <c r="J546"/>
  <c r="BI545"/>
  <c r="BH545"/>
  <c r="BG545"/>
  <c r="BF545"/>
  <c r="BE545"/>
  <c r="T545"/>
  <c r="R545"/>
  <c r="P545"/>
  <c r="BK545"/>
  <c r="J545"/>
  <c r="BI544"/>
  <c r="BH544"/>
  <c r="BG544"/>
  <c r="BF544"/>
  <c r="BE544"/>
  <c r="T544"/>
  <c r="R544"/>
  <c r="P544"/>
  <c r="BK544"/>
  <c r="J544"/>
  <c r="BI543"/>
  <c r="BH543"/>
  <c r="BG543"/>
  <c r="BF543"/>
  <c r="BE543"/>
  <c r="T543"/>
  <c r="R543"/>
  <c r="P543"/>
  <c r="BK543"/>
  <c r="J543"/>
  <c r="BI542"/>
  <c r="BH542"/>
  <c r="BG542"/>
  <c r="BF542"/>
  <c r="BE542"/>
  <c r="T542"/>
  <c r="R542"/>
  <c r="P542"/>
  <c r="BK542"/>
  <c r="J542"/>
  <c r="BI541"/>
  <c r="BH541"/>
  <c r="BG541"/>
  <c r="BF541"/>
  <c r="BE541"/>
  <c r="T541"/>
  <c r="R541"/>
  <c r="P541"/>
  <c r="BK541"/>
  <c r="J541"/>
  <c r="BI540"/>
  <c r="BH540"/>
  <c r="BG540"/>
  <c r="BF540"/>
  <c r="BE540"/>
  <c r="T540"/>
  <c r="R540"/>
  <c r="P540"/>
  <c r="BK540"/>
  <c r="J540"/>
  <c r="BI539"/>
  <c r="BH539"/>
  <c r="BG539"/>
  <c r="BF539"/>
  <c r="BE539"/>
  <c r="T539"/>
  <c r="R539"/>
  <c r="P539"/>
  <c r="BK539"/>
  <c r="J539"/>
  <c r="BI538"/>
  <c r="BH538"/>
  <c r="BG538"/>
  <c r="BF538"/>
  <c r="BE538"/>
  <c r="T538"/>
  <c r="R538"/>
  <c r="P538"/>
  <c r="BK538"/>
  <c r="J538"/>
  <c r="BI537"/>
  <c r="BH537"/>
  <c r="BG537"/>
  <c r="BF537"/>
  <c r="BE537"/>
  <c r="T537"/>
  <c r="R537"/>
  <c r="P537"/>
  <c r="BK537"/>
  <c r="J537"/>
  <c r="BI536"/>
  <c r="BH536"/>
  <c r="BG536"/>
  <c r="BF536"/>
  <c r="BE536"/>
  <c r="T536"/>
  <c r="R536"/>
  <c r="P536"/>
  <c r="BK536"/>
  <c r="J536"/>
  <c r="BI535"/>
  <c r="BH535"/>
  <c r="BG535"/>
  <c r="BF535"/>
  <c r="BE535"/>
  <c r="T535"/>
  <c r="R535"/>
  <c r="P535"/>
  <c r="BK535"/>
  <c r="J535"/>
  <c r="BI534"/>
  <c r="BH534"/>
  <c r="BG534"/>
  <c r="BF534"/>
  <c r="BE534"/>
  <c r="T534"/>
  <c r="R534"/>
  <c r="P534"/>
  <c r="BK534"/>
  <c r="J534"/>
  <c r="BI533"/>
  <c r="BH533"/>
  <c r="BG533"/>
  <c r="BF533"/>
  <c r="BE533"/>
  <c r="T533"/>
  <c r="R533"/>
  <c r="P533"/>
  <c r="BK533"/>
  <c r="J533"/>
  <c r="BI532"/>
  <c r="BH532"/>
  <c r="BG532"/>
  <c r="BF532"/>
  <c r="BE532"/>
  <c r="T532"/>
  <c r="R532"/>
  <c r="P532"/>
  <c r="BK532"/>
  <c r="J532"/>
  <c r="BI531"/>
  <c r="BH531"/>
  <c r="BG531"/>
  <c r="BF531"/>
  <c r="BE531"/>
  <c r="T531"/>
  <c r="R531"/>
  <c r="P531"/>
  <c r="BK531"/>
  <c r="J531"/>
  <c r="BI530"/>
  <c r="BH530"/>
  <c r="BG530"/>
  <c r="BF530"/>
  <c r="BE530"/>
  <c r="T530"/>
  <c r="R530"/>
  <c r="P530"/>
  <c r="BK530"/>
  <c r="J530"/>
  <c r="BI529"/>
  <c r="BH529"/>
  <c r="BG529"/>
  <c r="BF529"/>
  <c r="BE529"/>
  <c r="T529"/>
  <c r="R529"/>
  <c r="P529"/>
  <c r="BK529"/>
  <c r="J529"/>
  <c r="BI528"/>
  <c r="BH528"/>
  <c r="BG528"/>
  <c r="BF528"/>
  <c r="BE528"/>
  <c r="T528"/>
  <c r="R528"/>
  <c r="P528"/>
  <c r="BK528"/>
  <c r="J528"/>
  <c r="BI527"/>
  <c r="BH527"/>
  <c r="BG527"/>
  <c r="BF527"/>
  <c r="BE527"/>
  <c r="T527"/>
  <c r="R527"/>
  <c r="P527"/>
  <c r="BK527"/>
  <c r="J527"/>
  <c r="BI526"/>
  <c r="BH526"/>
  <c r="BG526"/>
  <c r="BF526"/>
  <c r="BE526"/>
  <c r="T526"/>
  <c r="R526"/>
  <c r="P526"/>
  <c r="BK526"/>
  <c r="J526"/>
  <c r="BI525"/>
  <c r="BH525"/>
  <c r="BG525"/>
  <c r="BF525"/>
  <c r="BE525"/>
  <c r="T525"/>
  <c r="R525"/>
  <c r="P525"/>
  <c r="BK525"/>
  <c r="J525"/>
  <c r="BI524"/>
  <c r="BH524"/>
  <c r="BG524"/>
  <c r="BF524"/>
  <c r="BE524"/>
  <c r="T524"/>
  <c r="R524"/>
  <c r="P524"/>
  <c r="BK524"/>
  <c r="J524"/>
  <c r="BI523"/>
  <c r="BH523"/>
  <c r="BG523"/>
  <c r="BF523"/>
  <c r="BE523"/>
  <c r="T523"/>
  <c r="R523"/>
  <c r="P523"/>
  <c r="BK523"/>
  <c r="J523"/>
  <c r="BI522"/>
  <c r="BH522"/>
  <c r="BG522"/>
  <c r="BF522"/>
  <c r="BE522"/>
  <c r="T522"/>
  <c r="R522"/>
  <c r="P522"/>
  <c r="BK522"/>
  <c r="J522"/>
  <c r="BI521"/>
  <c r="BH521"/>
  <c r="BG521"/>
  <c r="BF521"/>
  <c r="BE521"/>
  <c r="T521"/>
  <c r="R521"/>
  <c r="P521"/>
  <c r="BK521"/>
  <c r="J521"/>
  <c r="BI520"/>
  <c r="BH520"/>
  <c r="BG520"/>
  <c r="BF520"/>
  <c r="BE520"/>
  <c r="T520"/>
  <c r="R520"/>
  <c r="P520"/>
  <c r="BK520"/>
  <c r="J520"/>
  <c r="BI519"/>
  <c r="BH519"/>
  <c r="BG519"/>
  <c r="BF519"/>
  <c r="BE519"/>
  <c r="T519"/>
  <c r="R519"/>
  <c r="P519"/>
  <c r="BK519"/>
  <c r="J519"/>
  <c r="BI518"/>
  <c r="BH518"/>
  <c r="BG518"/>
  <c r="BF518"/>
  <c r="BE518"/>
  <c r="T518"/>
  <c r="R518"/>
  <c r="P518"/>
  <c r="BK518"/>
  <c r="J518"/>
  <c r="BI517"/>
  <c r="BH517"/>
  <c r="BG517"/>
  <c r="BF517"/>
  <c r="BE517"/>
  <c r="T517"/>
  <c r="R517"/>
  <c r="P517"/>
  <c r="BK517"/>
  <c r="J517"/>
  <c r="BI516"/>
  <c r="BH516"/>
  <c r="BG516"/>
  <c r="BF516"/>
  <c r="BE516"/>
  <c r="T516"/>
  <c r="R516"/>
  <c r="P516"/>
  <c r="BK516"/>
  <c r="J516"/>
  <c r="BI515"/>
  <c r="BH515"/>
  <c r="BG515"/>
  <c r="BF515"/>
  <c r="BE515"/>
  <c r="T515"/>
  <c r="R515"/>
  <c r="P515"/>
  <c r="BK515"/>
  <c r="J515"/>
  <c r="BI514"/>
  <c r="BH514"/>
  <c r="BG514"/>
  <c r="BF514"/>
  <c r="BE514"/>
  <c r="T514"/>
  <c r="R514"/>
  <c r="P514"/>
  <c r="BK514"/>
  <c r="J514"/>
  <c r="BI513"/>
  <c r="BH513"/>
  <c r="BG513"/>
  <c r="BF513"/>
  <c r="BE513"/>
  <c r="T513"/>
  <c r="R513"/>
  <c r="P513"/>
  <c r="BK513"/>
  <c r="J513"/>
  <c r="BI512"/>
  <c r="BH512"/>
  <c r="BG512"/>
  <c r="BF512"/>
  <c r="BE512"/>
  <c r="T512"/>
  <c r="R512"/>
  <c r="P512"/>
  <c r="BK512"/>
  <c r="J512"/>
  <c r="BI511"/>
  <c r="BH511"/>
  <c r="BG511"/>
  <c r="BF511"/>
  <c r="BE511"/>
  <c r="T511"/>
  <c r="R511"/>
  <c r="P511"/>
  <c r="BK511"/>
  <c r="J511"/>
  <c r="BI510"/>
  <c r="BH510"/>
  <c r="BG510"/>
  <c r="BF510"/>
  <c r="BE510"/>
  <c r="T510"/>
  <c r="R510"/>
  <c r="P510"/>
  <c r="BK510"/>
  <c r="J510"/>
  <c r="BI509"/>
  <c r="BH509"/>
  <c r="BG509"/>
  <c r="BF509"/>
  <c r="BE509"/>
  <c r="T509"/>
  <c r="R509"/>
  <c r="P509"/>
  <c r="BK509"/>
  <c r="J509"/>
  <c r="BI508"/>
  <c r="BH508"/>
  <c r="BG508"/>
  <c r="BF508"/>
  <c r="BE508"/>
  <c r="T508"/>
  <c r="R508"/>
  <c r="P508"/>
  <c r="BK508"/>
  <c r="J508"/>
  <c r="BI507"/>
  <c r="BH507"/>
  <c r="BG507"/>
  <c r="BF507"/>
  <c r="BE507"/>
  <c r="T507"/>
  <c r="R507"/>
  <c r="P507"/>
  <c r="BK507"/>
  <c r="J507"/>
  <c r="BI506"/>
  <c r="BH506"/>
  <c r="BG506"/>
  <c r="BF506"/>
  <c r="BE506"/>
  <c r="T506"/>
  <c r="R506"/>
  <c r="P506"/>
  <c r="BK506"/>
  <c r="J506"/>
  <c r="BI505"/>
  <c r="BH505"/>
  <c r="BG505"/>
  <c r="BF505"/>
  <c r="BE505"/>
  <c r="T505"/>
  <c r="R505"/>
  <c r="P505"/>
  <c r="BK505"/>
  <c r="J505"/>
  <c r="BI504"/>
  <c r="BH504"/>
  <c r="BG504"/>
  <c r="BF504"/>
  <c r="BE504"/>
  <c r="T504"/>
  <c r="R504"/>
  <c r="P504"/>
  <c r="BK504"/>
  <c r="J504"/>
  <c r="BI503"/>
  <c r="BH503"/>
  <c r="BG503"/>
  <c r="BF503"/>
  <c r="BE503"/>
  <c r="T503"/>
  <c r="R503"/>
  <c r="P503"/>
  <c r="BK503"/>
  <c r="J503"/>
  <c r="BI502"/>
  <c r="BH502"/>
  <c r="BG502"/>
  <c r="BF502"/>
  <c r="BE502"/>
  <c r="T502"/>
  <c r="R502"/>
  <c r="P502"/>
  <c r="BK502"/>
  <c r="J502"/>
  <c r="BI501"/>
  <c r="BH501"/>
  <c r="BG501"/>
  <c r="BF501"/>
  <c r="BE501"/>
  <c r="T501"/>
  <c r="R501"/>
  <c r="P501"/>
  <c r="BK501"/>
  <c r="J501"/>
  <c r="BI500"/>
  <c r="BH500"/>
  <c r="BG500"/>
  <c r="BF500"/>
  <c r="BE500"/>
  <c r="T500"/>
  <c r="R500"/>
  <c r="P500"/>
  <c r="BK500"/>
  <c r="J500"/>
  <c r="BI499"/>
  <c r="BH499"/>
  <c r="BG499"/>
  <c r="BF499"/>
  <c r="BE499"/>
  <c r="T499"/>
  <c r="R499"/>
  <c r="P499"/>
  <c r="BK499"/>
  <c r="J499"/>
  <c r="BI498"/>
  <c r="BH498"/>
  <c r="BG498"/>
  <c r="BF498"/>
  <c r="BE498"/>
  <c r="T498"/>
  <c r="R498"/>
  <c r="P498"/>
  <c r="BK498"/>
  <c r="J498"/>
  <c r="BI497"/>
  <c r="BH497"/>
  <c r="BG497"/>
  <c r="BF497"/>
  <c r="BE497"/>
  <c r="T497"/>
  <c r="R497"/>
  <c r="P497"/>
  <c r="BK497"/>
  <c r="J497"/>
  <c r="BI496"/>
  <c r="BH496"/>
  <c r="BG496"/>
  <c r="BF496"/>
  <c r="BE496"/>
  <c r="T496"/>
  <c r="R496"/>
  <c r="P496"/>
  <c r="BK496"/>
  <c r="J496"/>
  <c r="BI495"/>
  <c r="BH495"/>
  <c r="BG495"/>
  <c r="BF495"/>
  <c r="BE495"/>
  <c r="T495"/>
  <c r="R495"/>
  <c r="P495"/>
  <c r="BK495"/>
  <c r="J495"/>
  <c r="BI494"/>
  <c r="BH494"/>
  <c r="BG494"/>
  <c r="BF494"/>
  <c r="BE494"/>
  <c r="T494"/>
  <c r="R494"/>
  <c r="P494"/>
  <c r="BK494"/>
  <c r="J494"/>
  <c r="BI493"/>
  <c r="BH493"/>
  <c r="BG493"/>
  <c r="BF493"/>
  <c r="BE493"/>
  <c r="T493"/>
  <c r="R493"/>
  <c r="P493"/>
  <c r="BK493"/>
  <c r="J493"/>
  <c r="BI492"/>
  <c r="BH492"/>
  <c r="BG492"/>
  <c r="BF492"/>
  <c r="BE492"/>
  <c r="T492"/>
  <c r="R492"/>
  <c r="P492"/>
  <c r="BK492"/>
  <c r="J492"/>
  <c r="BI491"/>
  <c r="BH491"/>
  <c r="BG491"/>
  <c r="BF491"/>
  <c r="BE491"/>
  <c r="T491"/>
  <c r="R491"/>
  <c r="P491"/>
  <c r="BK491"/>
  <c r="J491"/>
  <c r="BI490"/>
  <c r="BH490"/>
  <c r="BG490"/>
  <c r="BF490"/>
  <c r="BE490"/>
  <c r="T490"/>
  <c r="R490"/>
  <c r="P490"/>
  <c r="BK490"/>
  <c r="J490"/>
  <c r="BI489"/>
  <c r="BH489"/>
  <c r="BG489"/>
  <c r="BF489"/>
  <c r="BE489"/>
  <c r="T489"/>
  <c r="R489"/>
  <c r="P489"/>
  <c r="BK489"/>
  <c r="J489"/>
  <c r="BI488"/>
  <c r="BH488"/>
  <c r="BG488"/>
  <c r="BF488"/>
  <c r="BE488"/>
  <c r="T488"/>
  <c r="T487" s="1"/>
  <c r="R488"/>
  <c r="R487" s="1"/>
  <c r="P488"/>
  <c r="P487" s="1"/>
  <c r="BK488"/>
  <c r="BK487" s="1"/>
  <c r="J487" s="1"/>
  <c r="J69" s="1"/>
  <c r="J488"/>
  <c r="BI486"/>
  <c r="BH486"/>
  <c r="BG486"/>
  <c r="BF486"/>
  <c r="T486"/>
  <c r="R486"/>
  <c r="P486"/>
  <c r="BK486"/>
  <c r="J486"/>
  <c r="BE486" s="1"/>
  <c r="BI485"/>
  <c r="BH485"/>
  <c r="BG485"/>
  <c r="BF485"/>
  <c r="T485"/>
  <c r="R485"/>
  <c r="P485"/>
  <c r="BK485"/>
  <c r="J485"/>
  <c r="BE485" s="1"/>
  <c r="BI484"/>
  <c r="BH484"/>
  <c r="BG484"/>
  <c r="BF484"/>
  <c r="T484"/>
  <c r="R484"/>
  <c r="P484"/>
  <c r="BK484"/>
  <c r="J484"/>
  <c r="BE484" s="1"/>
  <c r="BI483"/>
  <c r="BH483"/>
  <c r="BG483"/>
  <c r="BF483"/>
  <c r="T483"/>
  <c r="R483"/>
  <c r="P483"/>
  <c r="BK483"/>
  <c r="J483"/>
  <c r="BE483" s="1"/>
  <c r="BI482"/>
  <c r="BH482"/>
  <c r="BG482"/>
  <c r="BF482"/>
  <c r="T482"/>
  <c r="R482"/>
  <c r="P482"/>
  <c r="BK482"/>
  <c r="J482"/>
  <c r="BE482" s="1"/>
  <c r="BI481"/>
  <c r="BH481"/>
  <c r="BG481"/>
  <c r="BF481"/>
  <c r="T481"/>
  <c r="R481"/>
  <c r="P481"/>
  <c r="BK481"/>
  <c r="J481"/>
  <c r="BE481" s="1"/>
  <c r="BI480"/>
  <c r="BH480"/>
  <c r="BG480"/>
  <c r="BF480"/>
  <c r="T480"/>
  <c r="R480"/>
  <c r="P480"/>
  <c r="BK480"/>
  <c r="J480"/>
  <c r="BE480" s="1"/>
  <c r="BI479"/>
  <c r="BH479"/>
  <c r="BG479"/>
  <c r="BF479"/>
  <c r="T479"/>
  <c r="R479"/>
  <c r="P479"/>
  <c r="BK479"/>
  <c r="J479"/>
  <c r="BE479" s="1"/>
  <c r="BI478"/>
  <c r="BH478"/>
  <c r="BG478"/>
  <c r="BF478"/>
  <c r="T478"/>
  <c r="R478"/>
  <c r="P478"/>
  <c r="BK478"/>
  <c r="J478"/>
  <c r="BE478" s="1"/>
  <c r="BI477"/>
  <c r="BH477"/>
  <c r="BG477"/>
  <c r="BF477"/>
  <c r="T477"/>
  <c r="R477"/>
  <c r="P477"/>
  <c r="BK477"/>
  <c r="J477"/>
  <c r="BE477" s="1"/>
  <c r="BI476"/>
  <c r="BH476"/>
  <c r="BG476"/>
  <c r="BF476"/>
  <c r="T476"/>
  <c r="R476"/>
  <c r="P476"/>
  <c r="BK476"/>
  <c r="J476"/>
  <c r="BE476" s="1"/>
  <c r="BI475"/>
  <c r="BH475"/>
  <c r="BG475"/>
  <c r="BF475"/>
  <c r="T475"/>
  <c r="R475"/>
  <c r="P475"/>
  <c r="BK475"/>
  <c r="J475"/>
  <c r="BE475" s="1"/>
  <c r="BI474"/>
  <c r="BH474"/>
  <c r="BG474"/>
  <c r="BF474"/>
  <c r="T474"/>
  <c r="R474"/>
  <c r="P474"/>
  <c r="BK474"/>
  <c r="J474"/>
  <c r="BE474" s="1"/>
  <c r="BI473"/>
  <c r="BH473"/>
  <c r="BG473"/>
  <c r="BF473"/>
  <c r="T473"/>
  <c r="R473"/>
  <c r="P473"/>
  <c r="BK473"/>
  <c r="J473"/>
  <c r="BE473" s="1"/>
  <c r="BI472"/>
  <c r="BH472"/>
  <c r="BG472"/>
  <c r="BF472"/>
  <c r="T472"/>
  <c r="R472"/>
  <c r="P472"/>
  <c r="BK472"/>
  <c r="J472"/>
  <c r="BE472" s="1"/>
  <c r="BI471"/>
  <c r="BH471"/>
  <c r="BG471"/>
  <c r="BF471"/>
  <c r="T471"/>
  <c r="R471"/>
  <c r="P471"/>
  <c r="BK471"/>
  <c r="J471"/>
  <c r="BE471" s="1"/>
  <c r="BI470"/>
  <c r="BH470"/>
  <c r="BG470"/>
  <c r="BF470"/>
  <c r="T470"/>
  <c r="R470"/>
  <c r="P470"/>
  <c r="BK470"/>
  <c r="J470"/>
  <c r="BE470" s="1"/>
  <c r="BI469"/>
  <c r="BH469"/>
  <c r="BG469"/>
  <c r="BF469"/>
  <c r="T469"/>
  <c r="R469"/>
  <c r="P469"/>
  <c r="BK469"/>
  <c r="J469"/>
  <c r="BE469" s="1"/>
  <c r="BI468"/>
  <c r="BH468"/>
  <c r="BG468"/>
  <c r="BF468"/>
  <c r="T468"/>
  <c r="R468"/>
  <c r="P468"/>
  <c r="BK468"/>
  <c r="J468"/>
  <c r="BE468" s="1"/>
  <c r="BI467"/>
  <c r="BH467"/>
  <c r="BG467"/>
  <c r="BF467"/>
  <c r="T467"/>
  <c r="R467"/>
  <c r="P467"/>
  <c r="BK467"/>
  <c r="J467"/>
  <c r="BE467" s="1"/>
  <c r="BI466"/>
  <c r="BH466"/>
  <c r="BG466"/>
  <c r="BF466"/>
  <c r="T466"/>
  <c r="R466"/>
  <c r="P466"/>
  <c r="BK466"/>
  <c r="J466"/>
  <c r="BE466" s="1"/>
  <c r="BI465"/>
  <c r="BH465"/>
  <c r="BG465"/>
  <c r="BF465"/>
  <c r="T465"/>
  <c r="R465"/>
  <c r="P465"/>
  <c r="BK465"/>
  <c r="J465"/>
  <c r="BE465" s="1"/>
  <c r="BI464"/>
  <c r="BH464"/>
  <c r="BG464"/>
  <c r="BF464"/>
  <c r="T464"/>
  <c r="R464"/>
  <c r="P464"/>
  <c r="BK464"/>
  <c r="J464"/>
  <c r="BE464" s="1"/>
  <c r="BI463"/>
  <c r="BH463"/>
  <c r="BG463"/>
  <c r="BF463"/>
  <c r="T463"/>
  <c r="R463"/>
  <c r="P463"/>
  <c r="BK463"/>
  <c r="J463"/>
  <c r="BE463" s="1"/>
  <c r="BI462"/>
  <c r="BH462"/>
  <c r="BG462"/>
  <c r="BF462"/>
  <c r="T462"/>
  <c r="R462"/>
  <c r="P462"/>
  <c r="BK462"/>
  <c r="J462"/>
  <c r="BE462" s="1"/>
  <c r="BI461"/>
  <c r="BH461"/>
  <c r="BG461"/>
  <c r="BF461"/>
  <c r="T461"/>
  <c r="R461"/>
  <c r="P461"/>
  <c r="BK461"/>
  <c r="J461"/>
  <c r="BE461" s="1"/>
  <c r="BI460"/>
  <c r="BH460"/>
  <c r="BG460"/>
  <c r="BF460"/>
  <c r="T460"/>
  <c r="R460"/>
  <c r="P460"/>
  <c r="BK460"/>
  <c r="J460"/>
  <c r="BE460" s="1"/>
  <c r="BI459"/>
  <c r="BH459"/>
  <c r="BG459"/>
  <c r="BF459"/>
  <c r="T459"/>
  <c r="R459"/>
  <c r="P459"/>
  <c r="BK459"/>
  <c r="J459"/>
  <c r="BE459" s="1"/>
  <c r="BI458"/>
  <c r="BH458"/>
  <c r="BG458"/>
  <c r="BF458"/>
  <c r="T458"/>
  <c r="R458"/>
  <c r="P458"/>
  <c r="BK458"/>
  <c r="J458"/>
  <c r="BE458" s="1"/>
  <c r="BI457"/>
  <c r="BH457"/>
  <c r="BG457"/>
  <c r="BF457"/>
  <c r="T457"/>
  <c r="R457"/>
  <c r="P457"/>
  <c r="BK457"/>
  <c r="J457"/>
  <c r="BE457" s="1"/>
  <c r="BI456"/>
  <c r="BH456"/>
  <c r="BG456"/>
  <c r="BF456"/>
  <c r="T456"/>
  <c r="R456"/>
  <c r="P456"/>
  <c r="BK456"/>
  <c r="J456"/>
  <c r="BE456" s="1"/>
  <c r="BI455"/>
  <c r="BH455"/>
  <c r="BG455"/>
  <c r="BF455"/>
  <c r="T455"/>
  <c r="R455"/>
  <c r="P455"/>
  <c r="BK455"/>
  <c r="J455"/>
  <c r="BE455" s="1"/>
  <c r="BI454"/>
  <c r="BH454"/>
  <c r="BG454"/>
  <c r="BF454"/>
  <c r="T454"/>
  <c r="R454"/>
  <c r="P454"/>
  <c r="BK454"/>
  <c r="J454"/>
  <c r="BE454" s="1"/>
  <c r="BI453"/>
  <c r="BH453"/>
  <c r="BG453"/>
  <c r="BF453"/>
  <c r="T453"/>
  <c r="R453"/>
  <c r="P453"/>
  <c r="BK453"/>
  <c r="J453"/>
  <c r="BE453" s="1"/>
  <c r="BI452"/>
  <c r="BH452"/>
  <c r="BG452"/>
  <c r="BF452"/>
  <c r="T452"/>
  <c r="R452"/>
  <c r="P452"/>
  <c r="BK452"/>
  <c r="J452"/>
  <c r="BE452" s="1"/>
  <c r="BI451"/>
  <c r="BH451"/>
  <c r="BG451"/>
  <c r="BF451"/>
  <c r="T451"/>
  <c r="T450" s="1"/>
  <c r="R451"/>
  <c r="R450" s="1"/>
  <c r="P451"/>
  <c r="P450" s="1"/>
  <c r="BK451"/>
  <c r="BK450" s="1"/>
  <c r="J450" s="1"/>
  <c r="J68" s="1"/>
  <c r="J451"/>
  <c r="BE451" s="1"/>
  <c r="BI449"/>
  <c r="BH449"/>
  <c r="BG449"/>
  <c r="BF449"/>
  <c r="BE449"/>
  <c r="T449"/>
  <c r="R449"/>
  <c r="P449"/>
  <c r="BK449"/>
  <c r="J449"/>
  <c r="BI448"/>
  <c r="BH448"/>
  <c r="BG448"/>
  <c r="BF448"/>
  <c r="BE448"/>
  <c r="T448"/>
  <c r="R448"/>
  <c r="P448"/>
  <c r="BK448"/>
  <c r="J448"/>
  <c r="BI447"/>
  <c r="BH447"/>
  <c r="BG447"/>
  <c r="BF447"/>
  <c r="BE447"/>
  <c r="T447"/>
  <c r="R447"/>
  <c r="P447"/>
  <c r="BK447"/>
  <c r="J447"/>
  <c r="BI446"/>
  <c r="BH446"/>
  <c r="BG446"/>
  <c r="BF446"/>
  <c r="BE446"/>
  <c r="T446"/>
  <c r="R446"/>
  <c r="P446"/>
  <c r="BK446"/>
  <c r="J446"/>
  <c r="BI445"/>
  <c r="BH445"/>
  <c r="BG445"/>
  <c r="BF445"/>
  <c r="BE445"/>
  <c r="T445"/>
  <c r="R445"/>
  <c r="P445"/>
  <c r="BK445"/>
  <c r="J445"/>
  <c r="BI444"/>
  <c r="BH444"/>
  <c r="BG444"/>
  <c r="BF444"/>
  <c r="BE444"/>
  <c r="T444"/>
  <c r="R444"/>
  <c r="P444"/>
  <c r="BK444"/>
  <c r="J444"/>
  <c r="BI443"/>
  <c r="BH443"/>
  <c r="BG443"/>
  <c r="BF443"/>
  <c r="BE443"/>
  <c r="T443"/>
  <c r="R443"/>
  <c r="P443"/>
  <c r="BK443"/>
  <c r="J443"/>
  <c r="BI442"/>
  <c r="BH442"/>
  <c r="BG442"/>
  <c r="BF442"/>
  <c r="BE442"/>
  <c r="T442"/>
  <c r="R442"/>
  <c r="P442"/>
  <c r="BK442"/>
  <c r="J442"/>
  <c r="BI441"/>
  <c r="BH441"/>
  <c r="BG441"/>
  <c r="BF441"/>
  <c r="BE441"/>
  <c r="T441"/>
  <c r="R441"/>
  <c r="P441"/>
  <c r="BK441"/>
  <c r="J441"/>
  <c r="BI440"/>
  <c r="BH440"/>
  <c r="BG440"/>
  <c r="BF440"/>
  <c r="BE440"/>
  <c r="T440"/>
  <c r="R440"/>
  <c r="P440"/>
  <c r="BK440"/>
  <c r="J440"/>
  <c r="BI439"/>
  <c r="BH439"/>
  <c r="BG439"/>
  <c r="BF439"/>
  <c r="BE439"/>
  <c r="T439"/>
  <c r="R439"/>
  <c r="P439"/>
  <c r="BK439"/>
  <c r="J439"/>
  <c r="BI438"/>
  <c r="BH438"/>
  <c r="BG438"/>
  <c r="BF438"/>
  <c r="BE438"/>
  <c r="T438"/>
  <c r="R438"/>
  <c r="P438"/>
  <c r="BK438"/>
  <c r="J438"/>
  <c r="BI437"/>
  <c r="BH437"/>
  <c r="BG437"/>
  <c r="BF437"/>
  <c r="BE437"/>
  <c r="T437"/>
  <c r="R437"/>
  <c r="P437"/>
  <c r="BK437"/>
  <c r="J437"/>
  <c r="BI436"/>
  <c r="BH436"/>
  <c r="BG436"/>
  <c r="BF436"/>
  <c r="BE436"/>
  <c r="T436"/>
  <c r="R436"/>
  <c r="P436"/>
  <c r="BK436"/>
  <c r="J436"/>
  <c r="BI435"/>
  <c r="BH435"/>
  <c r="BG435"/>
  <c r="BF435"/>
  <c r="BE435"/>
  <c r="T435"/>
  <c r="R435"/>
  <c r="P435"/>
  <c r="BK435"/>
  <c r="J435"/>
  <c r="BI434"/>
  <c r="BH434"/>
  <c r="BG434"/>
  <c r="BF434"/>
  <c r="BE434"/>
  <c r="T434"/>
  <c r="R434"/>
  <c r="P434"/>
  <c r="BK434"/>
  <c r="J434"/>
  <c r="BI433"/>
  <c r="BH433"/>
  <c r="BG433"/>
  <c r="BF433"/>
  <c r="BE433"/>
  <c r="T433"/>
  <c r="R433"/>
  <c r="P433"/>
  <c r="BK433"/>
  <c r="J433"/>
  <c r="BI432"/>
  <c r="BH432"/>
  <c r="BG432"/>
  <c r="BF432"/>
  <c r="BE432"/>
  <c r="T432"/>
  <c r="R432"/>
  <c r="P432"/>
  <c r="BK432"/>
  <c r="J432"/>
  <c r="BI431"/>
  <c r="BH431"/>
  <c r="BG431"/>
  <c r="BF431"/>
  <c r="BE431"/>
  <c r="T431"/>
  <c r="R431"/>
  <c r="P431"/>
  <c r="BK431"/>
  <c r="J431"/>
  <c r="BI430"/>
  <c r="BH430"/>
  <c r="BG430"/>
  <c r="BF430"/>
  <c r="BE430"/>
  <c r="T430"/>
  <c r="R430"/>
  <c r="P430"/>
  <c r="BK430"/>
  <c r="J430"/>
  <c r="BI429"/>
  <c r="BH429"/>
  <c r="BG429"/>
  <c r="BF429"/>
  <c r="BE429"/>
  <c r="T429"/>
  <c r="T428" s="1"/>
  <c r="R429"/>
  <c r="R428" s="1"/>
  <c r="P429"/>
  <c r="P428" s="1"/>
  <c r="BK429"/>
  <c r="BK428" s="1"/>
  <c r="J428" s="1"/>
  <c r="J67" s="1"/>
  <c r="J429"/>
  <c r="BI427"/>
  <c r="BH427"/>
  <c r="BG427"/>
  <c r="BF427"/>
  <c r="T427"/>
  <c r="R427"/>
  <c r="P427"/>
  <c r="BK427"/>
  <c r="J427"/>
  <c r="BE427" s="1"/>
  <c r="BI426"/>
  <c r="BH426"/>
  <c r="BG426"/>
  <c r="BF426"/>
  <c r="T426"/>
  <c r="R426"/>
  <c r="P426"/>
  <c r="BK426"/>
  <c r="J426"/>
  <c r="BE426" s="1"/>
  <c r="BI425"/>
  <c r="BH425"/>
  <c r="BG425"/>
  <c r="BF425"/>
  <c r="T425"/>
  <c r="R425"/>
  <c r="P425"/>
  <c r="BK425"/>
  <c r="J425"/>
  <c r="BE425" s="1"/>
  <c r="BI424"/>
  <c r="BH424"/>
  <c r="BG424"/>
  <c r="BF424"/>
  <c r="T424"/>
  <c r="R424"/>
  <c r="P424"/>
  <c r="BK424"/>
  <c r="J424"/>
  <c r="BE424" s="1"/>
  <c r="BI423"/>
  <c r="BH423"/>
  <c r="BG423"/>
  <c r="BF423"/>
  <c r="T423"/>
  <c r="R423"/>
  <c r="P423"/>
  <c r="BK423"/>
  <c r="J423"/>
  <c r="BE423" s="1"/>
  <c r="BI422"/>
  <c r="BH422"/>
  <c r="BG422"/>
  <c r="BF422"/>
  <c r="T422"/>
  <c r="R422"/>
  <c r="P422"/>
  <c r="BK422"/>
  <c r="J422"/>
  <c r="BE422" s="1"/>
  <c r="BI421"/>
  <c r="BH421"/>
  <c r="BG421"/>
  <c r="BF421"/>
  <c r="T421"/>
  <c r="R421"/>
  <c r="P421"/>
  <c r="BK421"/>
  <c r="J421"/>
  <c r="BE421" s="1"/>
  <c r="BI420"/>
  <c r="BH420"/>
  <c r="BG420"/>
  <c r="BF420"/>
  <c r="T420"/>
  <c r="R420"/>
  <c r="P420"/>
  <c r="BK420"/>
  <c r="J420"/>
  <c r="BE420" s="1"/>
  <c r="BI419"/>
  <c r="BH419"/>
  <c r="BG419"/>
  <c r="BF419"/>
  <c r="T419"/>
  <c r="R419"/>
  <c r="P419"/>
  <c r="BK419"/>
  <c r="J419"/>
  <c r="BE419" s="1"/>
  <c r="BI418"/>
  <c r="BH418"/>
  <c r="BG418"/>
  <c r="BF418"/>
  <c r="T418"/>
  <c r="R418"/>
  <c r="P418"/>
  <c r="BK418"/>
  <c r="J418"/>
  <c r="BE418" s="1"/>
  <c r="BI417"/>
  <c r="BH417"/>
  <c r="BG417"/>
  <c r="BF417"/>
  <c r="T417"/>
  <c r="R417"/>
  <c r="P417"/>
  <c r="BK417"/>
  <c r="J417"/>
  <c r="BE417" s="1"/>
  <c r="BI416"/>
  <c r="BH416"/>
  <c r="BG416"/>
  <c r="BF416"/>
  <c r="T416"/>
  <c r="R416"/>
  <c r="P416"/>
  <c r="BK416"/>
  <c r="J416"/>
  <c r="BE416" s="1"/>
  <c r="BI415"/>
  <c r="BH415"/>
  <c r="BG415"/>
  <c r="BF415"/>
  <c r="T415"/>
  <c r="R415"/>
  <c r="P415"/>
  <c r="BK415"/>
  <c r="J415"/>
  <c r="BE415" s="1"/>
  <c r="BI414"/>
  <c r="BH414"/>
  <c r="BG414"/>
  <c r="BF414"/>
  <c r="T414"/>
  <c r="R414"/>
  <c r="P414"/>
  <c r="BK414"/>
  <c r="J414"/>
  <c r="BE414" s="1"/>
  <c r="BI413"/>
  <c r="BH413"/>
  <c r="BG413"/>
  <c r="BF413"/>
  <c r="T413"/>
  <c r="R413"/>
  <c r="P413"/>
  <c r="BK413"/>
  <c r="J413"/>
  <c r="BE413" s="1"/>
  <c r="BI412"/>
  <c r="BH412"/>
  <c r="BG412"/>
  <c r="BF412"/>
  <c r="T412"/>
  <c r="R412"/>
  <c r="P412"/>
  <c r="BK412"/>
  <c r="J412"/>
  <c r="BE412" s="1"/>
  <c r="BI411"/>
  <c r="BH411"/>
  <c r="BG411"/>
  <c r="BF411"/>
  <c r="T411"/>
  <c r="R411"/>
  <c r="P411"/>
  <c r="BK411"/>
  <c r="J411"/>
  <c r="BE411" s="1"/>
  <c r="BI410"/>
  <c r="BH410"/>
  <c r="BG410"/>
  <c r="BF410"/>
  <c r="T410"/>
  <c r="R410"/>
  <c r="P410"/>
  <c r="BK410"/>
  <c r="J410"/>
  <c r="BE410" s="1"/>
  <c r="BI409"/>
  <c r="BH409"/>
  <c r="BG409"/>
  <c r="BF409"/>
  <c r="T409"/>
  <c r="R409"/>
  <c r="P409"/>
  <c r="BK409"/>
  <c r="J409"/>
  <c r="BE409" s="1"/>
  <c r="BI408"/>
  <c r="BH408"/>
  <c r="BG408"/>
  <c r="BF408"/>
  <c r="T408"/>
  <c r="R408"/>
  <c r="P408"/>
  <c r="BK408"/>
  <c r="J408"/>
  <c r="BE408" s="1"/>
  <c r="BI407"/>
  <c r="BH407"/>
  <c r="BG407"/>
  <c r="BF407"/>
  <c r="T407"/>
  <c r="R407"/>
  <c r="P407"/>
  <c r="BK407"/>
  <c r="J407"/>
  <c r="BE407" s="1"/>
  <c r="BI406"/>
  <c r="BH406"/>
  <c r="BG406"/>
  <c r="BF406"/>
  <c r="T406"/>
  <c r="R406"/>
  <c r="P406"/>
  <c r="BK406"/>
  <c r="J406"/>
  <c r="BE406" s="1"/>
  <c r="BI405"/>
  <c r="BH405"/>
  <c r="BG405"/>
  <c r="BF405"/>
  <c r="T405"/>
  <c r="R405"/>
  <c r="P405"/>
  <c r="BK405"/>
  <c r="J405"/>
  <c r="BE405" s="1"/>
  <c r="BI404"/>
  <c r="BH404"/>
  <c r="BG404"/>
  <c r="BF404"/>
  <c r="T404"/>
  <c r="R404"/>
  <c r="P404"/>
  <c r="BK404"/>
  <c r="J404"/>
  <c r="BE404" s="1"/>
  <c r="BI403"/>
  <c r="BH403"/>
  <c r="BG403"/>
  <c r="BF403"/>
  <c r="T403"/>
  <c r="R403"/>
  <c r="P403"/>
  <c r="BK403"/>
  <c r="J403"/>
  <c r="BE403" s="1"/>
  <c r="BI402"/>
  <c r="BH402"/>
  <c r="BG402"/>
  <c r="BF402"/>
  <c r="T402"/>
  <c r="R402"/>
  <c r="P402"/>
  <c r="BK402"/>
  <c r="J402"/>
  <c r="BE402" s="1"/>
  <c r="BI401"/>
  <c r="BH401"/>
  <c r="BG401"/>
  <c r="BF401"/>
  <c r="T401"/>
  <c r="R401"/>
  <c r="P401"/>
  <c r="BK401"/>
  <c r="J401"/>
  <c r="BE401" s="1"/>
  <c r="BI400"/>
  <c r="BH400"/>
  <c r="BG400"/>
  <c r="BF400"/>
  <c r="T400"/>
  <c r="R400"/>
  <c r="P400"/>
  <c r="BK400"/>
  <c r="J400"/>
  <c r="BE400" s="1"/>
  <c r="BI399"/>
  <c r="BH399"/>
  <c r="BG399"/>
  <c r="BF399"/>
  <c r="T399"/>
  <c r="R399"/>
  <c r="P399"/>
  <c r="BK399"/>
  <c r="J399"/>
  <c r="BE399" s="1"/>
  <c r="BI398"/>
  <c r="BH398"/>
  <c r="BG398"/>
  <c r="BF398"/>
  <c r="T398"/>
  <c r="R398"/>
  <c r="P398"/>
  <c r="BK398"/>
  <c r="J398"/>
  <c r="BE398" s="1"/>
  <c r="BI397"/>
  <c r="BH397"/>
  <c r="BG397"/>
  <c r="BF397"/>
  <c r="T397"/>
  <c r="R397"/>
  <c r="P397"/>
  <c r="BK397"/>
  <c r="J397"/>
  <c r="BE397" s="1"/>
  <c r="BI396"/>
  <c r="BH396"/>
  <c r="BG396"/>
  <c r="BF396"/>
  <c r="T396"/>
  <c r="R396"/>
  <c r="P396"/>
  <c r="BK396"/>
  <c r="J396"/>
  <c r="BE396" s="1"/>
  <c r="BI395"/>
  <c r="BH395"/>
  <c r="BG395"/>
  <c r="BF395"/>
  <c r="T395"/>
  <c r="R395"/>
  <c r="P395"/>
  <c r="BK395"/>
  <c r="J395"/>
  <c r="BE395" s="1"/>
  <c r="BI394"/>
  <c r="BH394"/>
  <c r="BG394"/>
  <c r="BF394"/>
  <c r="T394"/>
  <c r="R394"/>
  <c r="P394"/>
  <c r="BK394"/>
  <c r="J394"/>
  <c r="BE394" s="1"/>
  <c r="BI393"/>
  <c r="BH393"/>
  <c r="BG393"/>
  <c r="BF393"/>
  <c r="T393"/>
  <c r="R393"/>
  <c r="P393"/>
  <c r="BK393"/>
  <c r="J393"/>
  <c r="BE393" s="1"/>
  <c r="BI392"/>
  <c r="BH392"/>
  <c r="BG392"/>
  <c r="BF392"/>
  <c r="T392"/>
  <c r="R392"/>
  <c r="P392"/>
  <c r="BK392"/>
  <c r="J392"/>
  <c r="BE392" s="1"/>
  <c r="BI391"/>
  <c r="BH391"/>
  <c r="BG391"/>
  <c r="BF391"/>
  <c r="T391"/>
  <c r="R391"/>
  <c r="P391"/>
  <c r="BK391"/>
  <c r="J391"/>
  <c r="BE391" s="1"/>
  <c r="BI390"/>
  <c r="BH390"/>
  <c r="BG390"/>
  <c r="BF390"/>
  <c r="T390"/>
  <c r="R390"/>
  <c r="P390"/>
  <c r="BK390"/>
  <c r="J390"/>
  <c r="BE390" s="1"/>
  <c r="BI389"/>
  <c r="BH389"/>
  <c r="BG389"/>
  <c r="BF389"/>
  <c r="T389"/>
  <c r="R389"/>
  <c r="P389"/>
  <c r="BK389"/>
  <c r="J389"/>
  <c r="BE389" s="1"/>
  <c r="BI388"/>
  <c r="BH388"/>
  <c r="BG388"/>
  <c r="BF388"/>
  <c r="T388"/>
  <c r="R388"/>
  <c r="P388"/>
  <c r="BK388"/>
  <c r="J388"/>
  <c r="BE388" s="1"/>
  <c r="BI387"/>
  <c r="BH387"/>
  <c r="BG387"/>
  <c r="BF387"/>
  <c r="BE387"/>
  <c r="T387"/>
  <c r="R387"/>
  <c r="P387"/>
  <c r="BK387"/>
  <c r="J387"/>
  <c r="BI386"/>
  <c r="BH386"/>
  <c r="BG386"/>
  <c r="BF386"/>
  <c r="BE386"/>
  <c r="T386"/>
  <c r="R386"/>
  <c r="P386"/>
  <c r="BK386"/>
  <c r="J386"/>
  <c r="BI385"/>
  <c r="BH385"/>
  <c r="BG385"/>
  <c r="BF385"/>
  <c r="BE385"/>
  <c r="T385"/>
  <c r="R385"/>
  <c r="P385"/>
  <c r="BK385"/>
  <c r="J385"/>
  <c r="BI384"/>
  <c r="BH384"/>
  <c r="BG384"/>
  <c r="BF384"/>
  <c r="BE384"/>
  <c r="T384"/>
  <c r="R384"/>
  <c r="P384"/>
  <c r="BK384"/>
  <c r="J384"/>
  <c r="BI383"/>
  <c r="BH383"/>
  <c r="BG383"/>
  <c r="BF383"/>
  <c r="BE383"/>
  <c r="T383"/>
  <c r="R383"/>
  <c r="P383"/>
  <c r="BK383"/>
  <c r="J383"/>
  <c r="BI382"/>
  <c r="BH382"/>
  <c r="BG382"/>
  <c r="BF382"/>
  <c r="BE382"/>
  <c r="T382"/>
  <c r="R382"/>
  <c r="P382"/>
  <c r="BK382"/>
  <c r="J382"/>
  <c r="BI381"/>
  <c r="BH381"/>
  <c r="BG381"/>
  <c r="BF381"/>
  <c r="BE381"/>
  <c r="T381"/>
  <c r="R381"/>
  <c r="P381"/>
  <c r="BK381"/>
  <c r="J381"/>
  <c r="BI380"/>
  <c r="BH380"/>
  <c r="BG380"/>
  <c r="BF380"/>
  <c r="BE380"/>
  <c r="T380"/>
  <c r="R380"/>
  <c r="P380"/>
  <c r="BK380"/>
  <c r="J380"/>
  <c r="BI379"/>
  <c r="BH379"/>
  <c r="BG379"/>
  <c r="BF379"/>
  <c r="BE379"/>
  <c r="T379"/>
  <c r="R379"/>
  <c r="P379"/>
  <c r="BK379"/>
  <c r="J379"/>
  <c r="BI378"/>
  <c r="BH378"/>
  <c r="BG378"/>
  <c r="BF378"/>
  <c r="BE378"/>
  <c r="T378"/>
  <c r="R378"/>
  <c r="P378"/>
  <c r="BK378"/>
  <c r="J378"/>
  <c r="BI377"/>
  <c r="BH377"/>
  <c r="BG377"/>
  <c r="BF377"/>
  <c r="BE377"/>
  <c r="T377"/>
  <c r="R377"/>
  <c r="P377"/>
  <c r="BK377"/>
  <c r="J377"/>
  <c r="BI376"/>
  <c r="BH376"/>
  <c r="BG376"/>
  <c r="BF376"/>
  <c r="BE376"/>
  <c r="T376"/>
  <c r="R376"/>
  <c r="P376"/>
  <c r="BK376"/>
  <c r="J376"/>
  <c r="BI375"/>
  <c r="BH375"/>
  <c r="BG375"/>
  <c r="BF375"/>
  <c r="BE375"/>
  <c r="T375"/>
  <c r="R375"/>
  <c r="P375"/>
  <c r="BK375"/>
  <c r="J375"/>
  <c r="BI374"/>
  <c r="BH374"/>
  <c r="BG374"/>
  <c r="BF374"/>
  <c r="BE374"/>
  <c r="T374"/>
  <c r="R374"/>
  <c r="P374"/>
  <c r="BK374"/>
  <c r="J374"/>
  <c r="BI373"/>
  <c r="BH373"/>
  <c r="BG373"/>
  <c r="BF373"/>
  <c r="BE373"/>
  <c r="T373"/>
  <c r="R373"/>
  <c r="P373"/>
  <c r="BK373"/>
  <c r="J373"/>
  <c r="BI372"/>
  <c r="BH372"/>
  <c r="BG372"/>
  <c r="BF372"/>
  <c r="BE372"/>
  <c r="T372"/>
  <c r="R372"/>
  <c r="P372"/>
  <c r="BK372"/>
  <c r="J372"/>
  <c r="BI371"/>
  <c r="BH371"/>
  <c r="BG371"/>
  <c r="BF371"/>
  <c r="BE371"/>
  <c r="T371"/>
  <c r="R371"/>
  <c r="P371"/>
  <c r="BK371"/>
  <c r="J371"/>
  <c r="BI370"/>
  <c r="BH370"/>
  <c r="BG370"/>
  <c r="BF370"/>
  <c r="BE370"/>
  <c r="T370"/>
  <c r="R370"/>
  <c r="P370"/>
  <c r="BK370"/>
  <c r="J370"/>
  <c r="BI369"/>
  <c r="BH369"/>
  <c r="BG369"/>
  <c r="BF369"/>
  <c r="BE369"/>
  <c r="T369"/>
  <c r="R369"/>
  <c r="P369"/>
  <c r="BK369"/>
  <c r="J369"/>
  <c r="BI368"/>
  <c r="BH368"/>
  <c r="BG368"/>
  <c r="BF368"/>
  <c r="BE368"/>
  <c r="T368"/>
  <c r="R368"/>
  <c r="P368"/>
  <c r="BK368"/>
  <c r="J368"/>
  <c r="BI367"/>
  <c r="BH367"/>
  <c r="BG367"/>
  <c r="BF367"/>
  <c r="BE367"/>
  <c r="T367"/>
  <c r="R367"/>
  <c r="P367"/>
  <c r="BK367"/>
  <c r="J367"/>
  <c r="BI366"/>
  <c r="BH366"/>
  <c r="BG366"/>
  <c r="BF366"/>
  <c r="BE366"/>
  <c r="T366"/>
  <c r="R366"/>
  <c r="P366"/>
  <c r="BK366"/>
  <c r="J366"/>
  <c r="BI365"/>
  <c r="BH365"/>
  <c r="BG365"/>
  <c r="BF365"/>
  <c r="BE365"/>
  <c r="T365"/>
  <c r="R365"/>
  <c r="P365"/>
  <c r="BK365"/>
  <c r="J365"/>
  <c r="BI364"/>
  <c r="BH364"/>
  <c r="BG364"/>
  <c r="BF364"/>
  <c r="BE364"/>
  <c r="T364"/>
  <c r="R364"/>
  <c r="P364"/>
  <c r="BK364"/>
  <c r="J364"/>
  <c r="BI363"/>
  <c r="BH363"/>
  <c r="BG363"/>
  <c r="BF363"/>
  <c r="BE363"/>
  <c r="T363"/>
  <c r="R363"/>
  <c r="P363"/>
  <c r="BK363"/>
  <c r="J363"/>
  <c r="BI362"/>
  <c r="BH362"/>
  <c r="BG362"/>
  <c r="BF362"/>
  <c r="BE362"/>
  <c r="T362"/>
  <c r="R362"/>
  <c r="P362"/>
  <c r="BK362"/>
  <c r="J362"/>
  <c r="BI361"/>
  <c r="BH361"/>
  <c r="BG361"/>
  <c r="BF361"/>
  <c r="BE361"/>
  <c r="T361"/>
  <c r="R361"/>
  <c r="P361"/>
  <c r="BK361"/>
  <c r="J361"/>
  <c r="BI360"/>
  <c r="BH360"/>
  <c r="BG360"/>
  <c r="BF360"/>
  <c r="BE360"/>
  <c r="T360"/>
  <c r="R360"/>
  <c r="P360"/>
  <c r="BK360"/>
  <c r="J360"/>
  <c r="BI359"/>
  <c r="BH359"/>
  <c r="BG359"/>
  <c r="BF359"/>
  <c r="BE359"/>
  <c r="T359"/>
  <c r="R359"/>
  <c r="P359"/>
  <c r="BK359"/>
  <c r="J359"/>
  <c r="BI358"/>
  <c r="BH358"/>
  <c r="BG358"/>
  <c r="BF358"/>
  <c r="BE358"/>
  <c r="T358"/>
  <c r="R358"/>
  <c r="P358"/>
  <c r="BK358"/>
  <c r="J358"/>
  <c r="BI357"/>
  <c r="BH357"/>
  <c r="BG357"/>
  <c r="BF357"/>
  <c r="BE357"/>
  <c r="T357"/>
  <c r="R357"/>
  <c r="P357"/>
  <c r="BK357"/>
  <c r="J357"/>
  <c r="BI356"/>
  <c r="BH356"/>
  <c r="BG356"/>
  <c r="BF356"/>
  <c r="BE356"/>
  <c r="T356"/>
  <c r="R356"/>
  <c r="P356"/>
  <c r="BK356"/>
  <c r="J356"/>
  <c r="BI355"/>
  <c r="BH355"/>
  <c r="BG355"/>
  <c r="BF355"/>
  <c r="BE355"/>
  <c r="T355"/>
  <c r="R355"/>
  <c r="P355"/>
  <c r="BK355"/>
  <c r="J355"/>
  <c r="BI354"/>
  <c r="BH354"/>
  <c r="BG354"/>
  <c r="BF354"/>
  <c r="BE354"/>
  <c r="T354"/>
  <c r="R354"/>
  <c r="P354"/>
  <c r="BK354"/>
  <c r="J354"/>
  <c r="BI353"/>
  <c r="BH353"/>
  <c r="BG353"/>
  <c r="BF353"/>
  <c r="BE353"/>
  <c r="T353"/>
  <c r="R353"/>
  <c r="P353"/>
  <c r="BK353"/>
  <c r="J353"/>
  <c r="BI352"/>
  <c r="BH352"/>
  <c r="BG352"/>
  <c r="BF352"/>
  <c r="BE352"/>
  <c r="T352"/>
  <c r="R352"/>
  <c r="P352"/>
  <c r="BK352"/>
  <c r="J352"/>
  <c r="BI351"/>
  <c r="BH351"/>
  <c r="BG351"/>
  <c r="BF351"/>
  <c r="BE351"/>
  <c r="T351"/>
  <c r="R351"/>
  <c r="P351"/>
  <c r="BK351"/>
  <c r="J351"/>
  <c r="BI350"/>
  <c r="BH350"/>
  <c r="BG350"/>
  <c r="BF350"/>
  <c r="BE350"/>
  <c r="T350"/>
  <c r="R350"/>
  <c r="P350"/>
  <c r="BK350"/>
  <c r="J350"/>
  <c r="BI349"/>
  <c r="BH349"/>
  <c r="BG349"/>
  <c r="BF349"/>
  <c r="BE349"/>
  <c r="T349"/>
  <c r="R349"/>
  <c r="P349"/>
  <c r="BK349"/>
  <c r="J349"/>
  <c r="BI348"/>
  <c r="BH348"/>
  <c r="BG348"/>
  <c r="BF348"/>
  <c r="BE348"/>
  <c r="T348"/>
  <c r="R348"/>
  <c r="P348"/>
  <c r="BK348"/>
  <c r="J348"/>
  <c r="BI347"/>
  <c r="BH347"/>
  <c r="BG347"/>
  <c r="BF347"/>
  <c r="BE347"/>
  <c r="T347"/>
  <c r="R347"/>
  <c r="P347"/>
  <c r="BK347"/>
  <c r="J347"/>
  <c r="BI346"/>
  <c r="BH346"/>
  <c r="BG346"/>
  <c r="BF346"/>
  <c r="BE346"/>
  <c r="T346"/>
  <c r="R346"/>
  <c r="P346"/>
  <c r="BK346"/>
  <c r="J346"/>
  <c r="BI345"/>
  <c r="BH345"/>
  <c r="BG345"/>
  <c r="BF345"/>
  <c r="BE345"/>
  <c r="T345"/>
  <c r="R345"/>
  <c r="P345"/>
  <c r="BK345"/>
  <c r="J345"/>
  <c r="BI344"/>
  <c r="BH344"/>
  <c r="BG344"/>
  <c r="BF344"/>
  <c r="BE344"/>
  <c r="T344"/>
  <c r="R344"/>
  <c r="P344"/>
  <c r="BK344"/>
  <c r="J344"/>
  <c r="BI343"/>
  <c r="BH343"/>
  <c r="BG343"/>
  <c r="BF343"/>
  <c r="BE343"/>
  <c r="T343"/>
  <c r="R343"/>
  <c r="P343"/>
  <c r="BK343"/>
  <c r="J343"/>
  <c r="BI342"/>
  <c r="BH342"/>
  <c r="BG342"/>
  <c r="BF342"/>
  <c r="BE342"/>
  <c r="T342"/>
  <c r="R342"/>
  <c r="P342"/>
  <c r="BK342"/>
  <c r="J342"/>
  <c r="BI341"/>
  <c r="BH341"/>
  <c r="BG341"/>
  <c r="BF341"/>
  <c r="BE341"/>
  <c r="T341"/>
  <c r="R341"/>
  <c r="P341"/>
  <c r="BK341"/>
  <c r="J341"/>
  <c r="BI340"/>
  <c r="BH340"/>
  <c r="BG340"/>
  <c r="BF340"/>
  <c r="BE340"/>
  <c r="T340"/>
  <c r="R340"/>
  <c r="P340"/>
  <c r="BK340"/>
  <c r="J340"/>
  <c r="BI339"/>
  <c r="BH339"/>
  <c r="BG339"/>
  <c r="BF339"/>
  <c r="BE339"/>
  <c r="T339"/>
  <c r="R339"/>
  <c r="P339"/>
  <c r="BK339"/>
  <c r="J339"/>
  <c r="BI338"/>
  <c r="BH338"/>
  <c r="BG338"/>
  <c r="BF338"/>
  <c r="BE338"/>
  <c r="T338"/>
  <c r="R338"/>
  <c r="P338"/>
  <c r="BK338"/>
  <c r="J338"/>
  <c r="BI337"/>
  <c r="BH337"/>
  <c r="BG337"/>
  <c r="BF337"/>
  <c r="BE337"/>
  <c r="T337"/>
  <c r="R337"/>
  <c r="P337"/>
  <c r="BK337"/>
  <c r="J337"/>
  <c r="BI336"/>
  <c r="BH336"/>
  <c r="BG336"/>
  <c r="BF336"/>
  <c r="BE336"/>
  <c r="T336"/>
  <c r="R336"/>
  <c r="P336"/>
  <c r="BK336"/>
  <c r="J336"/>
  <c r="BI335"/>
  <c r="BH335"/>
  <c r="BG335"/>
  <c r="BF335"/>
  <c r="BE335"/>
  <c r="T335"/>
  <c r="R335"/>
  <c r="P335"/>
  <c r="BK335"/>
  <c r="J335"/>
  <c r="BI334"/>
  <c r="BH334"/>
  <c r="BG334"/>
  <c r="BF334"/>
  <c r="BE334"/>
  <c r="T334"/>
  <c r="R334"/>
  <c r="P334"/>
  <c r="BK334"/>
  <c r="J334"/>
  <c r="BI333"/>
  <c r="BH333"/>
  <c r="BG333"/>
  <c r="BF333"/>
  <c r="BE333"/>
  <c r="T333"/>
  <c r="R333"/>
  <c r="P333"/>
  <c r="BK333"/>
  <c r="J333"/>
  <c r="BI332"/>
  <c r="BH332"/>
  <c r="BG332"/>
  <c r="BF332"/>
  <c r="BE332"/>
  <c r="T332"/>
  <c r="R332"/>
  <c r="P332"/>
  <c r="BK332"/>
  <c r="J332"/>
  <c r="BI331"/>
  <c r="BH331"/>
  <c r="BG331"/>
  <c r="BF331"/>
  <c r="BE331"/>
  <c r="T331"/>
  <c r="R331"/>
  <c r="P331"/>
  <c r="BK331"/>
  <c r="J331"/>
  <c r="BI330"/>
  <c r="BH330"/>
  <c r="BG330"/>
  <c r="BF330"/>
  <c r="BE330"/>
  <c r="T330"/>
  <c r="R330"/>
  <c r="P330"/>
  <c r="BK330"/>
  <c r="J330"/>
  <c r="BI329"/>
  <c r="BH329"/>
  <c r="BG329"/>
  <c r="BF329"/>
  <c r="BE329"/>
  <c r="T329"/>
  <c r="T328" s="1"/>
  <c r="R329"/>
  <c r="R328" s="1"/>
  <c r="P329"/>
  <c r="P328" s="1"/>
  <c r="BK329"/>
  <c r="BK328" s="1"/>
  <c r="J328" s="1"/>
  <c r="J66" s="1"/>
  <c r="J329"/>
  <c r="BI327"/>
  <c r="BH327"/>
  <c r="BG327"/>
  <c r="BF327"/>
  <c r="T327"/>
  <c r="R327"/>
  <c r="P327"/>
  <c r="BK327"/>
  <c r="J327"/>
  <c r="BE327" s="1"/>
  <c r="BI326"/>
  <c r="BH326"/>
  <c r="BG326"/>
  <c r="BF326"/>
  <c r="T326"/>
  <c r="R326"/>
  <c r="P326"/>
  <c r="BK326"/>
  <c r="J326"/>
  <c r="BE326" s="1"/>
  <c r="BI325"/>
  <c r="BH325"/>
  <c r="BG325"/>
  <c r="BF325"/>
  <c r="T325"/>
  <c r="R325"/>
  <c r="P325"/>
  <c r="BK325"/>
  <c r="J325"/>
  <c r="BE325" s="1"/>
  <c r="BI324"/>
  <c r="BH324"/>
  <c r="BG324"/>
  <c r="BF324"/>
  <c r="T324"/>
  <c r="R324"/>
  <c r="P324"/>
  <c r="BK324"/>
  <c r="J324"/>
  <c r="BE324" s="1"/>
  <c r="BI323"/>
  <c r="BH323"/>
  <c r="BG323"/>
  <c r="BF323"/>
  <c r="T323"/>
  <c r="R323"/>
  <c r="P323"/>
  <c r="BK323"/>
  <c r="J323"/>
  <c r="BE323" s="1"/>
  <c r="BI322"/>
  <c r="BH322"/>
  <c r="BG322"/>
  <c r="BF322"/>
  <c r="T322"/>
  <c r="R322"/>
  <c r="P322"/>
  <c r="BK322"/>
  <c r="J322"/>
  <c r="BE322" s="1"/>
  <c r="BI321"/>
  <c r="BH321"/>
  <c r="BG321"/>
  <c r="BF321"/>
  <c r="T321"/>
  <c r="R321"/>
  <c r="P321"/>
  <c r="BK321"/>
  <c r="J321"/>
  <c r="BE321" s="1"/>
  <c r="BI320"/>
  <c r="BH320"/>
  <c r="BG320"/>
  <c r="BF320"/>
  <c r="T320"/>
  <c r="R320"/>
  <c r="P320"/>
  <c r="BK320"/>
  <c r="J320"/>
  <c r="BE320" s="1"/>
  <c r="BI319"/>
  <c r="BH319"/>
  <c r="BG319"/>
  <c r="BF319"/>
  <c r="T319"/>
  <c r="R319"/>
  <c r="P319"/>
  <c r="BK319"/>
  <c r="J319"/>
  <c r="BE319" s="1"/>
  <c r="BI318"/>
  <c r="BH318"/>
  <c r="BG318"/>
  <c r="BF318"/>
  <c r="T318"/>
  <c r="R318"/>
  <c r="P318"/>
  <c r="BK318"/>
  <c r="J318"/>
  <c r="BE318" s="1"/>
  <c r="BI317"/>
  <c r="BH317"/>
  <c r="BG317"/>
  <c r="BF317"/>
  <c r="T317"/>
  <c r="R317"/>
  <c r="P317"/>
  <c r="BK317"/>
  <c r="J317"/>
  <c r="BE317" s="1"/>
  <c r="BI316"/>
  <c r="BH316"/>
  <c r="BG316"/>
  <c r="BF316"/>
  <c r="T316"/>
  <c r="R316"/>
  <c r="P316"/>
  <c r="BK316"/>
  <c r="J316"/>
  <c r="BE316" s="1"/>
  <c r="BI315"/>
  <c r="BH315"/>
  <c r="BG315"/>
  <c r="BF315"/>
  <c r="T315"/>
  <c r="R315"/>
  <c r="P315"/>
  <c r="BK315"/>
  <c r="J315"/>
  <c r="BE315" s="1"/>
  <c r="BI314"/>
  <c r="BH314"/>
  <c r="BG314"/>
  <c r="BF314"/>
  <c r="T314"/>
  <c r="R314"/>
  <c r="P314"/>
  <c r="BK314"/>
  <c r="J314"/>
  <c r="BE314" s="1"/>
  <c r="BI313"/>
  <c r="BH313"/>
  <c r="BG313"/>
  <c r="BF313"/>
  <c r="T313"/>
  <c r="R313"/>
  <c r="P313"/>
  <c r="BK313"/>
  <c r="J313"/>
  <c r="BE313" s="1"/>
  <c r="BI312"/>
  <c r="BH312"/>
  <c r="BG312"/>
  <c r="BF312"/>
  <c r="T312"/>
  <c r="R312"/>
  <c r="P312"/>
  <c r="BK312"/>
  <c r="J312"/>
  <c r="BE312" s="1"/>
  <c r="BI311"/>
  <c r="BH311"/>
  <c r="BG311"/>
  <c r="BF311"/>
  <c r="T311"/>
  <c r="R311"/>
  <c r="P311"/>
  <c r="BK311"/>
  <c r="J311"/>
  <c r="BE311" s="1"/>
  <c r="BI310"/>
  <c r="BH310"/>
  <c r="BG310"/>
  <c r="BF310"/>
  <c r="T310"/>
  <c r="R310"/>
  <c r="P310"/>
  <c r="BK310"/>
  <c r="J310"/>
  <c r="BE310" s="1"/>
  <c r="BI309"/>
  <c r="BH309"/>
  <c r="BG309"/>
  <c r="BF309"/>
  <c r="T309"/>
  <c r="R309"/>
  <c r="P309"/>
  <c r="BK309"/>
  <c r="J309"/>
  <c r="BE309" s="1"/>
  <c r="BI308"/>
  <c r="BH308"/>
  <c r="BG308"/>
  <c r="BF308"/>
  <c r="T308"/>
  <c r="R308"/>
  <c r="P308"/>
  <c r="BK308"/>
  <c r="J308"/>
  <c r="BE308" s="1"/>
  <c r="BI307"/>
  <c r="BH307"/>
  <c r="BG307"/>
  <c r="BF307"/>
  <c r="T307"/>
  <c r="R307"/>
  <c r="P307"/>
  <c r="BK307"/>
  <c r="J307"/>
  <c r="BE307" s="1"/>
  <c r="BI306"/>
  <c r="BH306"/>
  <c r="BG306"/>
  <c r="BF306"/>
  <c r="T306"/>
  <c r="R306"/>
  <c r="P306"/>
  <c r="BK306"/>
  <c r="J306"/>
  <c r="BE306" s="1"/>
  <c r="BI305"/>
  <c r="BH305"/>
  <c r="BG305"/>
  <c r="BF305"/>
  <c r="BE305"/>
  <c r="T305"/>
  <c r="R305"/>
  <c r="P305"/>
  <c r="BK305"/>
  <c r="J305"/>
  <c r="BI304"/>
  <c r="BH304"/>
  <c r="BG304"/>
  <c r="BF304"/>
  <c r="T304"/>
  <c r="R304"/>
  <c r="P304"/>
  <c r="BK304"/>
  <c r="J304"/>
  <c r="BE304" s="1"/>
  <c r="BI303"/>
  <c r="BH303"/>
  <c r="BG303"/>
  <c r="BF303"/>
  <c r="BE303"/>
  <c r="T303"/>
  <c r="R303"/>
  <c r="P303"/>
  <c r="BK303"/>
  <c r="J303"/>
  <c r="BI302"/>
  <c r="BH302"/>
  <c r="BG302"/>
  <c r="BF302"/>
  <c r="T302"/>
  <c r="R302"/>
  <c r="P302"/>
  <c r="BK302"/>
  <c r="J302"/>
  <c r="BE302" s="1"/>
  <c r="BI301"/>
  <c r="BH301"/>
  <c r="BG301"/>
  <c r="BF301"/>
  <c r="BE301"/>
  <c r="T301"/>
  <c r="R301"/>
  <c r="P301"/>
  <c r="BK301"/>
  <c r="J301"/>
  <c r="BI300"/>
  <c r="BH300"/>
  <c r="BG300"/>
  <c r="BF300"/>
  <c r="T300"/>
  <c r="R300"/>
  <c r="P300"/>
  <c r="BK300"/>
  <c r="J300"/>
  <c r="BE300" s="1"/>
  <c r="BI299"/>
  <c r="BH299"/>
  <c r="BG299"/>
  <c r="BF299"/>
  <c r="BE299"/>
  <c r="T299"/>
  <c r="R299"/>
  <c r="P299"/>
  <c r="BK299"/>
  <c r="J299"/>
  <c r="BI298"/>
  <c r="BH298"/>
  <c r="BG298"/>
  <c r="BF298"/>
  <c r="T298"/>
  <c r="R298"/>
  <c r="P298"/>
  <c r="BK298"/>
  <c r="J298"/>
  <c r="BE298" s="1"/>
  <c r="BI297"/>
  <c r="BH297"/>
  <c r="BG297"/>
  <c r="BF297"/>
  <c r="BE297"/>
  <c r="T297"/>
  <c r="R297"/>
  <c r="P297"/>
  <c r="BK297"/>
  <c r="J297"/>
  <c r="BI296"/>
  <c r="BH296"/>
  <c r="BG296"/>
  <c r="BF296"/>
  <c r="T296"/>
  <c r="R296"/>
  <c r="P296"/>
  <c r="BK296"/>
  <c r="J296"/>
  <c r="BE296" s="1"/>
  <c r="BI295"/>
  <c r="BH295"/>
  <c r="BG295"/>
  <c r="BF295"/>
  <c r="BE295"/>
  <c r="T295"/>
  <c r="R295"/>
  <c r="P295"/>
  <c r="BK295"/>
  <c r="J295"/>
  <c r="BI294"/>
  <c r="BH294"/>
  <c r="BG294"/>
  <c r="BF294"/>
  <c r="T294"/>
  <c r="R294"/>
  <c r="P294"/>
  <c r="BK294"/>
  <c r="J294"/>
  <c r="BE294" s="1"/>
  <c r="BI293"/>
  <c r="BH293"/>
  <c r="BG293"/>
  <c r="BF293"/>
  <c r="BE293"/>
  <c r="T293"/>
  <c r="R293"/>
  <c r="P293"/>
  <c r="BK293"/>
  <c r="J293"/>
  <c r="BI292"/>
  <c r="BH292"/>
  <c r="BG292"/>
  <c r="BF292"/>
  <c r="T292"/>
  <c r="R292"/>
  <c r="P292"/>
  <c r="BK292"/>
  <c r="J292"/>
  <c r="BE292" s="1"/>
  <c r="BI291"/>
  <c r="BH291"/>
  <c r="BG291"/>
  <c r="BF291"/>
  <c r="BE291"/>
  <c r="T291"/>
  <c r="R291"/>
  <c r="P291"/>
  <c r="BK291"/>
  <c r="J291"/>
  <c r="BI290"/>
  <c r="BH290"/>
  <c r="BG290"/>
  <c r="BF290"/>
  <c r="T290"/>
  <c r="R290"/>
  <c r="P290"/>
  <c r="BK290"/>
  <c r="J290"/>
  <c r="BE290" s="1"/>
  <c r="BI289"/>
  <c r="BH289"/>
  <c r="BG289"/>
  <c r="BF289"/>
  <c r="BE289"/>
  <c r="T289"/>
  <c r="R289"/>
  <c r="P289"/>
  <c r="BK289"/>
  <c r="J289"/>
  <c r="BI288"/>
  <c r="BH288"/>
  <c r="BG288"/>
  <c r="BF288"/>
  <c r="T288"/>
  <c r="R288"/>
  <c r="P288"/>
  <c r="BK288"/>
  <c r="J288"/>
  <c r="BE288" s="1"/>
  <c r="BI287"/>
  <c r="BH287"/>
  <c r="BG287"/>
  <c r="BF287"/>
  <c r="BE287"/>
  <c r="T287"/>
  <c r="R287"/>
  <c r="P287"/>
  <c r="BK287"/>
  <c r="J287"/>
  <c r="BI286"/>
  <c r="BH286"/>
  <c r="BG286"/>
  <c r="BF286"/>
  <c r="T286"/>
  <c r="R286"/>
  <c r="P286"/>
  <c r="BK286"/>
  <c r="J286"/>
  <c r="BE286" s="1"/>
  <c r="BI285"/>
  <c r="BH285"/>
  <c r="BG285"/>
  <c r="BF285"/>
  <c r="BE285"/>
  <c r="T285"/>
  <c r="R285"/>
  <c r="P285"/>
  <c r="BK285"/>
  <c r="J285"/>
  <c r="BI284"/>
  <c r="BH284"/>
  <c r="BG284"/>
  <c r="BF284"/>
  <c r="T284"/>
  <c r="R284"/>
  <c r="P284"/>
  <c r="BK284"/>
  <c r="J284"/>
  <c r="BE284" s="1"/>
  <c r="BI283"/>
  <c r="BH283"/>
  <c r="BG283"/>
  <c r="BF283"/>
  <c r="BE283"/>
  <c r="T283"/>
  <c r="R283"/>
  <c r="P283"/>
  <c r="BK283"/>
  <c r="J283"/>
  <c r="BI282"/>
  <c r="BH282"/>
  <c r="BG282"/>
  <c r="BF282"/>
  <c r="BE282"/>
  <c r="T282"/>
  <c r="R282"/>
  <c r="P282"/>
  <c r="BK282"/>
  <c r="J282"/>
  <c r="BI281"/>
  <c r="BH281"/>
  <c r="BG281"/>
  <c r="BF281"/>
  <c r="BE281"/>
  <c r="T281"/>
  <c r="R281"/>
  <c r="P281"/>
  <c r="BK281"/>
  <c r="J281"/>
  <c r="BI280"/>
  <c r="BH280"/>
  <c r="BG280"/>
  <c r="BF280"/>
  <c r="BE280"/>
  <c r="T280"/>
  <c r="R280"/>
  <c r="P280"/>
  <c r="BK280"/>
  <c r="J280"/>
  <c r="BI279"/>
  <c r="BH279"/>
  <c r="BG279"/>
  <c r="BF279"/>
  <c r="BE279"/>
  <c r="T279"/>
  <c r="R279"/>
  <c r="P279"/>
  <c r="BK279"/>
  <c r="J279"/>
  <c r="BI278"/>
  <c r="BH278"/>
  <c r="BG278"/>
  <c r="BF278"/>
  <c r="BE278"/>
  <c r="T278"/>
  <c r="R278"/>
  <c r="P278"/>
  <c r="BK278"/>
  <c r="J278"/>
  <c r="BI277"/>
  <c r="BH277"/>
  <c r="BG277"/>
  <c r="BF277"/>
  <c r="BE277"/>
  <c r="T277"/>
  <c r="R277"/>
  <c r="P277"/>
  <c r="BK277"/>
  <c r="J277"/>
  <c r="BI276"/>
  <c r="BH276"/>
  <c r="BG276"/>
  <c r="BF276"/>
  <c r="BE276"/>
  <c r="T276"/>
  <c r="R276"/>
  <c r="P276"/>
  <c r="BK276"/>
  <c r="J276"/>
  <c r="BI275"/>
  <c r="BH275"/>
  <c r="BG275"/>
  <c r="BF275"/>
  <c r="BE275"/>
  <c r="T275"/>
  <c r="R275"/>
  <c r="P275"/>
  <c r="BK275"/>
  <c r="J275"/>
  <c r="BI274"/>
  <c r="BH274"/>
  <c r="BG274"/>
  <c r="BF274"/>
  <c r="BE274"/>
  <c r="T274"/>
  <c r="R274"/>
  <c r="P274"/>
  <c r="BK274"/>
  <c r="J274"/>
  <c r="BI273"/>
  <c r="BH273"/>
  <c r="BG273"/>
  <c r="BF273"/>
  <c r="BE273"/>
  <c r="T273"/>
  <c r="R273"/>
  <c r="P273"/>
  <c r="BK273"/>
  <c r="J273"/>
  <c r="BI272"/>
  <c r="BH272"/>
  <c r="BG272"/>
  <c r="BF272"/>
  <c r="BE272"/>
  <c r="T272"/>
  <c r="R272"/>
  <c r="P272"/>
  <c r="BK272"/>
  <c r="J272"/>
  <c r="BI271"/>
  <c r="BH271"/>
  <c r="BG271"/>
  <c r="BF271"/>
  <c r="BE271"/>
  <c r="T271"/>
  <c r="R271"/>
  <c r="P271"/>
  <c r="BK271"/>
  <c r="J271"/>
  <c r="BI270"/>
  <c r="BH270"/>
  <c r="BG270"/>
  <c r="BF270"/>
  <c r="BE270"/>
  <c r="T270"/>
  <c r="R270"/>
  <c r="P270"/>
  <c r="BK270"/>
  <c r="J270"/>
  <c r="BI269"/>
  <c r="BH269"/>
  <c r="BG269"/>
  <c r="BF269"/>
  <c r="BE269"/>
  <c r="T269"/>
  <c r="R269"/>
  <c r="P269"/>
  <c r="BK269"/>
  <c r="J269"/>
  <c r="BI268"/>
  <c r="BH268"/>
  <c r="BG268"/>
  <c r="BF268"/>
  <c r="BE268"/>
  <c r="T268"/>
  <c r="R268"/>
  <c r="P268"/>
  <c r="BK268"/>
  <c r="J268"/>
  <c r="BI267"/>
  <c r="BH267"/>
  <c r="BG267"/>
  <c r="BF267"/>
  <c r="BE267"/>
  <c r="T267"/>
  <c r="R267"/>
  <c r="P267"/>
  <c r="BK267"/>
  <c r="J267"/>
  <c r="BI266"/>
  <c r="BH266"/>
  <c r="BG266"/>
  <c r="BF266"/>
  <c r="BE266"/>
  <c r="T266"/>
  <c r="R266"/>
  <c r="P266"/>
  <c r="BK266"/>
  <c r="J266"/>
  <c r="BI265"/>
  <c r="BH265"/>
  <c r="BG265"/>
  <c r="BF265"/>
  <c r="BE265"/>
  <c r="T265"/>
  <c r="R265"/>
  <c r="P265"/>
  <c r="BK265"/>
  <c r="J265"/>
  <c r="BI264"/>
  <c r="BH264"/>
  <c r="BG264"/>
  <c r="BF264"/>
  <c r="BE264"/>
  <c r="T264"/>
  <c r="R264"/>
  <c r="P264"/>
  <c r="BK264"/>
  <c r="J264"/>
  <c r="BI263"/>
  <c r="BH263"/>
  <c r="BG263"/>
  <c r="BF263"/>
  <c r="BE263"/>
  <c r="T263"/>
  <c r="R263"/>
  <c r="P263"/>
  <c r="BK263"/>
  <c r="J263"/>
  <c r="BI262"/>
  <c r="BH262"/>
  <c r="BG262"/>
  <c r="BF262"/>
  <c r="BE262"/>
  <c r="T262"/>
  <c r="R262"/>
  <c r="P262"/>
  <c r="BK262"/>
  <c r="J262"/>
  <c r="BI261"/>
  <c r="BH261"/>
  <c r="BG261"/>
  <c r="BF261"/>
  <c r="BE261"/>
  <c r="T261"/>
  <c r="R261"/>
  <c r="P261"/>
  <c r="BK261"/>
  <c r="J261"/>
  <c r="BI260"/>
  <c r="BH260"/>
  <c r="BG260"/>
  <c r="BF260"/>
  <c r="BE260"/>
  <c r="T260"/>
  <c r="R260"/>
  <c r="P260"/>
  <c r="BK260"/>
  <c r="J260"/>
  <c r="BI259"/>
  <c r="BH259"/>
  <c r="BG259"/>
  <c r="BF259"/>
  <c r="BE259"/>
  <c r="T259"/>
  <c r="R259"/>
  <c r="P259"/>
  <c r="BK259"/>
  <c r="J259"/>
  <c r="BI258"/>
  <c r="BH258"/>
  <c r="BG258"/>
  <c r="BF258"/>
  <c r="BE258"/>
  <c r="T258"/>
  <c r="R258"/>
  <c r="P258"/>
  <c r="BK258"/>
  <c r="J258"/>
  <c r="BI257"/>
  <c r="BH257"/>
  <c r="BG257"/>
  <c r="BF257"/>
  <c r="BE257"/>
  <c r="T257"/>
  <c r="R257"/>
  <c r="P257"/>
  <c r="BK257"/>
  <c r="J257"/>
  <c r="BI256"/>
  <c r="BH256"/>
  <c r="BG256"/>
  <c r="BF256"/>
  <c r="BE256"/>
  <c r="T256"/>
  <c r="R256"/>
  <c r="P256"/>
  <c r="BK256"/>
  <c r="J256"/>
  <c r="BI255"/>
  <c r="BH255"/>
  <c r="BG255"/>
  <c r="BF255"/>
  <c r="BE255"/>
  <c r="T255"/>
  <c r="R255"/>
  <c r="P255"/>
  <c r="BK255"/>
  <c r="J255"/>
  <c r="BI254"/>
  <c r="BH254"/>
  <c r="BG254"/>
  <c r="BF254"/>
  <c r="BE254"/>
  <c r="T254"/>
  <c r="R254"/>
  <c r="P254"/>
  <c r="BK254"/>
  <c r="J254"/>
  <c r="BI253"/>
  <c r="BH253"/>
  <c r="BG253"/>
  <c r="BF253"/>
  <c r="BE253"/>
  <c r="T253"/>
  <c r="R253"/>
  <c r="P253"/>
  <c r="BK253"/>
  <c r="J253"/>
  <c r="BI252"/>
  <c r="BH252"/>
  <c r="BG252"/>
  <c r="BF252"/>
  <c r="BE252"/>
  <c r="T252"/>
  <c r="R252"/>
  <c r="P252"/>
  <c r="BK252"/>
  <c r="J252"/>
  <c r="BI251"/>
  <c r="BH251"/>
  <c r="BG251"/>
  <c r="BF251"/>
  <c r="BE251"/>
  <c r="T251"/>
  <c r="R251"/>
  <c r="P251"/>
  <c r="BK251"/>
  <c r="J251"/>
  <c r="BI250"/>
  <c r="BH250"/>
  <c r="BG250"/>
  <c r="BF250"/>
  <c r="BE250"/>
  <c r="T250"/>
  <c r="R250"/>
  <c r="P250"/>
  <c r="BK250"/>
  <c r="J250"/>
  <c r="BI249"/>
  <c r="BH249"/>
  <c r="BG249"/>
  <c r="BF249"/>
  <c r="BE249"/>
  <c r="T249"/>
  <c r="R249"/>
  <c r="P249"/>
  <c r="BK249"/>
  <c r="J249"/>
  <c r="BI248"/>
  <c r="BH248"/>
  <c r="BG248"/>
  <c r="BF248"/>
  <c r="BE248"/>
  <c r="T248"/>
  <c r="R248"/>
  <c r="P248"/>
  <c r="BK248"/>
  <c r="J248"/>
  <c r="BI247"/>
  <c r="BH247"/>
  <c r="BG247"/>
  <c r="BF247"/>
  <c r="BE247"/>
  <c r="T247"/>
  <c r="R247"/>
  <c r="P247"/>
  <c r="BK247"/>
  <c r="J247"/>
  <c r="BI246"/>
  <c r="BH246"/>
  <c r="BG246"/>
  <c r="BF246"/>
  <c r="BE246"/>
  <c r="T246"/>
  <c r="R246"/>
  <c r="P246"/>
  <c r="BK246"/>
  <c r="J246"/>
  <c r="BI245"/>
  <c r="BH245"/>
  <c r="BG245"/>
  <c r="BF245"/>
  <c r="BE245"/>
  <c r="T245"/>
  <c r="T244" s="1"/>
  <c r="R245"/>
  <c r="R244" s="1"/>
  <c r="P245"/>
  <c r="P244" s="1"/>
  <c r="BK245"/>
  <c r="BK244" s="1"/>
  <c r="J244" s="1"/>
  <c r="J65" s="1"/>
  <c r="J245"/>
  <c r="BI243"/>
  <c r="BH243"/>
  <c r="BG243"/>
  <c r="BF243"/>
  <c r="T243"/>
  <c r="R243"/>
  <c r="P243"/>
  <c r="BK243"/>
  <c r="J243"/>
  <c r="BE243" s="1"/>
  <c r="BI242"/>
  <c r="BH242"/>
  <c r="BG242"/>
  <c r="BF242"/>
  <c r="T242"/>
  <c r="R242"/>
  <c r="P242"/>
  <c r="BK242"/>
  <c r="J242"/>
  <c r="BE242" s="1"/>
  <c r="BI241"/>
  <c r="BH241"/>
  <c r="BG241"/>
  <c r="BF241"/>
  <c r="T241"/>
  <c r="R241"/>
  <c r="P241"/>
  <c r="BK241"/>
  <c r="J241"/>
  <c r="BE241" s="1"/>
  <c r="BI240"/>
  <c r="BH240"/>
  <c r="BG240"/>
  <c r="BF240"/>
  <c r="T240"/>
  <c r="R240"/>
  <c r="P240"/>
  <c r="BK240"/>
  <c r="J240"/>
  <c r="BE240" s="1"/>
  <c r="BI239"/>
  <c r="BH239"/>
  <c r="BG239"/>
  <c r="BF239"/>
  <c r="T239"/>
  <c r="R239"/>
  <c r="P239"/>
  <c r="BK239"/>
  <c r="J239"/>
  <c r="BE239" s="1"/>
  <c r="BI238"/>
  <c r="BH238"/>
  <c r="BG238"/>
  <c r="BF238"/>
  <c r="T238"/>
  <c r="R238"/>
  <c r="P238"/>
  <c r="BK238"/>
  <c r="J238"/>
  <c r="BE238" s="1"/>
  <c r="BI237"/>
  <c r="BH237"/>
  <c r="BG237"/>
  <c r="BF237"/>
  <c r="T237"/>
  <c r="R237"/>
  <c r="P237"/>
  <c r="BK237"/>
  <c r="J237"/>
  <c r="BE237" s="1"/>
  <c r="BI236"/>
  <c r="BH236"/>
  <c r="BG236"/>
  <c r="BF236"/>
  <c r="T236"/>
  <c r="R236"/>
  <c r="P236"/>
  <c r="BK236"/>
  <c r="J236"/>
  <c r="BE236" s="1"/>
  <c r="BI235"/>
  <c r="BH235"/>
  <c r="BG235"/>
  <c r="BF235"/>
  <c r="T235"/>
  <c r="R235"/>
  <c r="P235"/>
  <c r="BK235"/>
  <c r="J235"/>
  <c r="BE235" s="1"/>
  <c r="BI234"/>
  <c r="BH234"/>
  <c r="BG234"/>
  <c r="BF234"/>
  <c r="T234"/>
  <c r="R234"/>
  <c r="P234"/>
  <c r="BK234"/>
  <c r="J234"/>
  <c r="BE234" s="1"/>
  <c r="BI233"/>
  <c r="BH233"/>
  <c r="BG233"/>
  <c r="BF233"/>
  <c r="T233"/>
  <c r="R233"/>
  <c r="P233"/>
  <c r="BK233"/>
  <c r="J233"/>
  <c r="BE233" s="1"/>
  <c r="BI232"/>
  <c r="BH232"/>
  <c r="BG232"/>
  <c r="BF232"/>
  <c r="T232"/>
  <c r="R232"/>
  <c r="P232"/>
  <c r="BK232"/>
  <c r="J232"/>
  <c r="BE232" s="1"/>
  <c r="BI231"/>
  <c r="BH231"/>
  <c r="BG231"/>
  <c r="BF231"/>
  <c r="T231"/>
  <c r="R231"/>
  <c r="P231"/>
  <c r="BK231"/>
  <c r="J231"/>
  <c r="BE231" s="1"/>
  <c r="BI230"/>
  <c r="BH230"/>
  <c r="BG230"/>
  <c r="BF230"/>
  <c r="T230"/>
  <c r="R230"/>
  <c r="P230"/>
  <c r="BK230"/>
  <c r="J230"/>
  <c r="BE230" s="1"/>
  <c r="BI229"/>
  <c r="BH229"/>
  <c r="BG229"/>
  <c r="BF229"/>
  <c r="T229"/>
  <c r="R229"/>
  <c r="P229"/>
  <c r="BK229"/>
  <c r="J229"/>
  <c r="BE229" s="1"/>
  <c r="BI228"/>
  <c r="BH228"/>
  <c r="BG228"/>
  <c r="BF228"/>
  <c r="T228"/>
  <c r="R228"/>
  <c r="P228"/>
  <c r="BK228"/>
  <c r="J228"/>
  <c r="BE228" s="1"/>
  <c r="BI227"/>
  <c r="BH227"/>
  <c r="BG227"/>
  <c r="BF227"/>
  <c r="T227"/>
  <c r="R227"/>
  <c r="P227"/>
  <c r="BK227"/>
  <c r="J227"/>
  <c r="BE227" s="1"/>
  <c r="BI226"/>
  <c r="BH226"/>
  <c r="BG226"/>
  <c r="BF226"/>
  <c r="BE226"/>
  <c r="T226"/>
  <c r="R226"/>
  <c r="P226"/>
  <c r="BK226"/>
  <c r="J226"/>
  <c r="BI225"/>
  <c r="BH225"/>
  <c r="BG225"/>
  <c r="BF225"/>
  <c r="T225"/>
  <c r="R225"/>
  <c r="P225"/>
  <c r="BK225"/>
  <c r="J225"/>
  <c r="BE225" s="1"/>
  <c r="BI224"/>
  <c r="BH224"/>
  <c r="BG224"/>
  <c r="BF224"/>
  <c r="BE224"/>
  <c r="T224"/>
  <c r="R224"/>
  <c r="P224"/>
  <c r="BK224"/>
  <c r="J224"/>
  <c r="BI223"/>
  <c r="BH223"/>
  <c r="BG223"/>
  <c r="BF223"/>
  <c r="T223"/>
  <c r="R223"/>
  <c r="P223"/>
  <c r="BK223"/>
  <c r="J223"/>
  <c r="BE223" s="1"/>
  <c r="BI222"/>
  <c r="BH222"/>
  <c r="BG222"/>
  <c r="BF222"/>
  <c r="BE222"/>
  <c r="T222"/>
  <c r="R222"/>
  <c r="P222"/>
  <c r="BK222"/>
  <c r="J222"/>
  <c r="BI221"/>
  <c r="BH221"/>
  <c r="BG221"/>
  <c r="BF221"/>
  <c r="T221"/>
  <c r="R221"/>
  <c r="P221"/>
  <c r="BK221"/>
  <c r="J221"/>
  <c r="BE221" s="1"/>
  <c r="BI220"/>
  <c r="BH220"/>
  <c r="BG220"/>
  <c r="BF220"/>
  <c r="BE220"/>
  <c r="T220"/>
  <c r="R220"/>
  <c r="P220"/>
  <c r="BK220"/>
  <c r="J220"/>
  <c r="BI219"/>
  <c r="BH219"/>
  <c r="BG219"/>
  <c r="BF219"/>
  <c r="T219"/>
  <c r="R219"/>
  <c r="P219"/>
  <c r="BK219"/>
  <c r="J219"/>
  <c r="BE219" s="1"/>
  <c r="BI218"/>
  <c r="BH218"/>
  <c r="BG218"/>
  <c r="BF218"/>
  <c r="BE218"/>
  <c r="T218"/>
  <c r="R218"/>
  <c r="P218"/>
  <c r="BK218"/>
  <c r="J218"/>
  <c r="BI217"/>
  <c r="BH217"/>
  <c r="BG217"/>
  <c r="BF217"/>
  <c r="T217"/>
  <c r="R217"/>
  <c r="P217"/>
  <c r="BK217"/>
  <c r="J217"/>
  <c r="BE217" s="1"/>
  <c r="BI216"/>
  <c r="BH216"/>
  <c r="BG216"/>
  <c r="BF216"/>
  <c r="BE216"/>
  <c r="T216"/>
  <c r="R216"/>
  <c r="P216"/>
  <c r="BK216"/>
  <c r="J216"/>
  <c r="BI215"/>
  <c r="BH215"/>
  <c r="BG215"/>
  <c r="BF215"/>
  <c r="T215"/>
  <c r="R215"/>
  <c r="P215"/>
  <c r="BK215"/>
  <c r="J215"/>
  <c r="BE215" s="1"/>
  <c r="BI214"/>
  <c r="BH214"/>
  <c r="BG214"/>
  <c r="BF214"/>
  <c r="BE214"/>
  <c r="T214"/>
  <c r="R214"/>
  <c r="P214"/>
  <c r="BK214"/>
  <c r="J214"/>
  <c r="BI213"/>
  <c r="BH213"/>
  <c r="BG213"/>
  <c r="BF213"/>
  <c r="T213"/>
  <c r="R213"/>
  <c r="P213"/>
  <c r="BK213"/>
  <c r="J213"/>
  <c r="BE213" s="1"/>
  <c r="BI212"/>
  <c r="BH212"/>
  <c r="BG212"/>
  <c r="BF212"/>
  <c r="BE212"/>
  <c r="T212"/>
  <c r="R212"/>
  <c r="P212"/>
  <c r="BK212"/>
  <c r="J212"/>
  <c r="BI211"/>
  <c r="BH211"/>
  <c r="BG211"/>
  <c r="BF211"/>
  <c r="T211"/>
  <c r="T210" s="1"/>
  <c r="R211"/>
  <c r="R210" s="1"/>
  <c r="P211"/>
  <c r="P210" s="1"/>
  <c r="BK211"/>
  <c r="BK210" s="1"/>
  <c r="J210" s="1"/>
  <c r="J64" s="1"/>
  <c r="J211"/>
  <c r="BE211" s="1"/>
  <c r="BI209"/>
  <c r="BH209"/>
  <c r="BG209"/>
  <c r="BF209"/>
  <c r="T209"/>
  <c r="R209"/>
  <c r="P209"/>
  <c r="BK209"/>
  <c r="J209"/>
  <c r="BE209" s="1"/>
  <c r="BI208"/>
  <c r="BH208"/>
  <c r="BG208"/>
  <c r="BF208"/>
  <c r="BE208"/>
  <c r="T208"/>
  <c r="R208"/>
  <c r="P208"/>
  <c r="BK208"/>
  <c r="J208"/>
  <c r="BI207"/>
  <c r="BH207"/>
  <c r="BG207"/>
  <c r="BF207"/>
  <c r="T207"/>
  <c r="R207"/>
  <c r="P207"/>
  <c r="BK207"/>
  <c r="J207"/>
  <c r="BE207" s="1"/>
  <c r="BI206"/>
  <c r="BH206"/>
  <c r="BG206"/>
  <c r="BF206"/>
  <c r="BE206"/>
  <c r="T206"/>
  <c r="R206"/>
  <c r="P206"/>
  <c r="BK206"/>
  <c r="J206"/>
  <c r="BI205"/>
  <c r="BH205"/>
  <c r="BG205"/>
  <c r="BF205"/>
  <c r="T205"/>
  <c r="R205"/>
  <c r="P205"/>
  <c r="BK205"/>
  <c r="J205"/>
  <c r="BE205" s="1"/>
  <c r="BI204"/>
  <c r="BH204"/>
  <c r="BG204"/>
  <c r="BF204"/>
  <c r="BE204"/>
  <c r="T204"/>
  <c r="R204"/>
  <c r="P204"/>
  <c r="BK204"/>
  <c r="J204"/>
  <c r="BI203"/>
  <c r="BH203"/>
  <c r="BG203"/>
  <c r="BF203"/>
  <c r="T203"/>
  <c r="R203"/>
  <c r="P203"/>
  <c r="BK203"/>
  <c r="J203"/>
  <c r="BE203" s="1"/>
  <c r="BI202"/>
  <c r="BH202"/>
  <c r="BG202"/>
  <c r="BF202"/>
  <c r="BE202"/>
  <c r="T202"/>
  <c r="R202"/>
  <c r="P202"/>
  <c r="BK202"/>
  <c r="J202"/>
  <c r="BI201"/>
  <c r="BH201"/>
  <c r="BG201"/>
  <c r="BF201"/>
  <c r="T201"/>
  <c r="R201"/>
  <c r="P201"/>
  <c r="BK201"/>
  <c r="J201"/>
  <c r="BE201" s="1"/>
  <c r="BI200"/>
  <c r="BH200"/>
  <c r="BG200"/>
  <c r="BF200"/>
  <c r="BE200"/>
  <c r="T200"/>
  <c r="R200"/>
  <c r="P200"/>
  <c r="BK200"/>
  <c r="J200"/>
  <c r="BI199"/>
  <c r="BH199"/>
  <c r="BG199"/>
  <c r="BF199"/>
  <c r="BE199"/>
  <c r="T199"/>
  <c r="R199"/>
  <c r="P199"/>
  <c r="BK199"/>
  <c r="J199"/>
  <c r="BI198"/>
  <c r="BH198"/>
  <c r="BG198"/>
  <c r="BF198"/>
  <c r="BE198"/>
  <c r="T198"/>
  <c r="R198"/>
  <c r="P198"/>
  <c r="BK198"/>
  <c r="J198"/>
  <c r="BI197"/>
  <c r="BH197"/>
  <c r="BG197"/>
  <c r="BF197"/>
  <c r="BE197"/>
  <c r="T197"/>
  <c r="R197"/>
  <c r="P197"/>
  <c r="BK197"/>
  <c r="J197"/>
  <c r="BI196"/>
  <c r="BH196"/>
  <c r="BG196"/>
  <c r="BF196"/>
  <c r="BE196"/>
  <c r="T196"/>
  <c r="R196"/>
  <c r="P196"/>
  <c r="BK196"/>
  <c r="J196"/>
  <c r="BI195"/>
  <c r="BH195"/>
  <c r="BG195"/>
  <c r="BF195"/>
  <c r="BE195"/>
  <c r="T195"/>
  <c r="R195"/>
  <c r="P195"/>
  <c r="BK195"/>
  <c r="J195"/>
  <c r="BI194"/>
  <c r="BH194"/>
  <c r="BG194"/>
  <c r="BF194"/>
  <c r="BE194"/>
  <c r="T194"/>
  <c r="R194"/>
  <c r="P194"/>
  <c r="BK194"/>
  <c r="J194"/>
  <c r="BI193"/>
  <c r="BH193"/>
  <c r="BG193"/>
  <c r="BF193"/>
  <c r="BE193"/>
  <c r="T193"/>
  <c r="R193"/>
  <c r="P193"/>
  <c r="BK193"/>
  <c r="J193"/>
  <c r="BI192"/>
  <c r="BH192"/>
  <c r="BG192"/>
  <c r="BF192"/>
  <c r="BE192"/>
  <c r="T192"/>
  <c r="R192"/>
  <c r="P192"/>
  <c r="BK192"/>
  <c r="J192"/>
  <c r="BI191"/>
  <c r="BH191"/>
  <c r="BG191"/>
  <c r="BF191"/>
  <c r="BE191"/>
  <c r="T191"/>
  <c r="R191"/>
  <c r="P191"/>
  <c r="BK191"/>
  <c r="J191"/>
  <c r="BI190"/>
  <c r="BH190"/>
  <c r="BG190"/>
  <c r="BF190"/>
  <c r="BE190"/>
  <c r="T190"/>
  <c r="R190"/>
  <c r="P190"/>
  <c r="BK190"/>
  <c r="J190"/>
  <c r="BI189"/>
  <c r="BH189"/>
  <c r="BG189"/>
  <c r="BF189"/>
  <c r="BE189"/>
  <c r="T189"/>
  <c r="R189"/>
  <c r="P189"/>
  <c r="BK189"/>
  <c r="J189"/>
  <c r="BI188"/>
  <c r="BH188"/>
  <c r="BG188"/>
  <c r="BF188"/>
  <c r="BE188"/>
  <c r="T188"/>
  <c r="R188"/>
  <c r="P188"/>
  <c r="BK188"/>
  <c r="J188"/>
  <c r="BI187"/>
  <c r="BH187"/>
  <c r="BG187"/>
  <c r="BF187"/>
  <c r="BE187"/>
  <c r="T187"/>
  <c r="R187"/>
  <c r="P187"/>
  <c r="BK187"/>
  <c r="J187"/>
  <c r="BI186"/>
  <c r="BH186"/>
  <c r="BG186"/>
  <c r="BF186"/>
  <c r="BE186"/>
  <c r="T186"/>
  <c r="R186"/>
  <c r="P186"/>
  <c r="BK186"/>
  <c r="J186"/>
  <c r="BI185"/>
  <c r="BH185"/>
  <c r="BG185"/>
  <c r="BF185"/>
  <c r="BE185"/>
  <c r="T185"/>
  <c r="R185"/>
  <c r="P185"/>
  <c r="BK185"/>
  <c r="J185"/>
  <c r="BI184"/>
  <c r="BH184"/>
  <c r="BG184"/>
  <c r="BF184"/>
  <c r="BE184"/>
  <c r="T184"/>
  <c r="R184"/>
  <c r="P184"/>
  <c r="BK184"/>
  <c r="J184"/>
  <c r="BI183"/>
  <c r="BH183"/>
  <c r="BG183"/>
  <c r="BF183"/>
  <c r="BE183"/>
  <c r="T183"/>
  <c r="R183"/>
  <c r="P183"/>
  <c r="BK183"/>
  <c r="J183"/>
  <c r="BI182"/>
  <c r="BH182"/>
  <c r="BG182"/>
  <c r="BF182"/>
  <c r="BE182"/>
  <c r="T182"/>
  <c r="R182"/>
  <c r="P182"/>
  <c r="BK182"/>
  <c r="J182"/>
  <c r="BI181"/>
  <c r="BH181"/>
  <c r="BG181"/>
  <c r="BF181"/>
  <c r="BE181"/>
  <c r="T181"/>
  <c r="R181"/>
  <c r="P181"/>
  <c r="BK181"/>
  <c r="J181"/>
  <c r="BI180"/>
  <c r="BH180"/>
  <c r="BG180"/>
  <c r="BF180"/>
  <c r="BE180"/>
  <c r="T180"/>
  <c r="R180"/>
  <c r="P180"/>
  <c r="BK180"/>
  <c r="J180"/>
  <c r="BI179"/>
  <c r="BH179"/>
  <c r="BG179"/>
  <c r="BF179"/>
  <c r="BE179"/>
  <c r="T179"/>
  <c r="R179"/>
  <c r="P179"/>
  <c r="BK179"/>
  <c r="J179"/>
  <c r="BI178"/>
  <c r="BH178"/>
  <c r="BG178"/>
  <c r="BF178"/>
  <c r="BE178"/>
  <c r="T178"/>
  <c r="R178"/>
  <c r="P178"/>
  <c r="BK178"/>
  <c r="J178"/>
  <c r="BI177"/>
  <c r="BH177"/>
  <c r="BG177"/>
  <c r="BF177"/>
  <c r="BE177"/>
  <c r="T177"/>
  <c r="T176" s="1"/>
  <c r="R177"/>
  <c r="R176" s="1"/>
  <c r="P177"/>
  <c r="P176" s="1"/>
  <c r="BK177"/>
  <c r="BK176" s="1"/>
  <c r="J176" s="1"/>
  <c r="J63" s="1"/>
  <c r="J177"/>
  <c r="BI175"/>
  <c r="BH175"/>
  <c r="BG175"/>
  <c r="BF175"/>
  <c r="T175"/>
  <c r="R175"/>
  <c r="P175"/>
  <c r="BK175"/>
  <c r="J175"/>
  <c r="BE175" s="1"/>
  <c r="BI174"/>
  <c r="BH174"/>
  <c r="BG174"/>
  <c r="BF174"/>
  <c r="T174"/>
  <c r="R174"/>
  <c r="P174"/>
  <c r="BK174"/>
  <c r="J174"/>
  <c r="BE174" s="1"/>
  <c r="BI173"/>
  <c r="BH173"/>
  <c r="BG173"/>
  <c r="BF173"/>
  <c r="T173"/>
  <c r="R173"/>
  <c r="P173"/>
  <c r="BK173"/>
  <c r="J173"/>
  <c r="BE173" s="1"/>
  <c r="BI172"/>
  <c r="BH172"/>
  <c r="BG172"/>
  <c r="BF172"/>
  <c r="T172"/>
  <c r="R172"/>
  <c r="P172"/>
  <c r="BK172"/>
  <c r="J172"/>
  <c r="BE172" s="1"/>
  <c r="BI171"/>
  <c r="BH171"/>
  <c r="BG171"/>
  <c r="BF171"/>
  <c r="T171"/>
  <c r="R171"/>
  <c r="P171"/>
  <c r="BK171"/>
  <c r="J171"/>
  <c r="BE171" s="1"/>
  <c r="BI170"/>
  <c r="BH170"/>
  <c r="BG170"/>
  <c r="BF170"/>
  <c r="T170"/>
  <c r="R170"/>
  <c r="P170"/>
  <c r="BK170"/>
  <c r="J170"/>
  <c r="BE170" s="1"/>
  <c r="BI169"/>
  <c r="BH169"/>
  <c r="BG169"/>
  <c r="BF169"/>
  <c r="T169"/>
  <c r="R169"/>
  <c r="P169"/>
  <c r="BK169"/>
  <c r="J169"/>
  <c r="BE169" s="1"/>
  <c r="BI168"/>
  <c r="BH168"/>
  <c r="BG168"/>
  <c r="BF168"/>
  <c r="T168"/>
  <c r="R168"/>
  <c r="P168"/>
  <c r="BK168"/>
  <c r="J168"/>
  <c r="BE168" s="1"/>
  <c r="BI167"/>
  <c r="BH167"/>
  <c r="BG167"/>
  <c r="BF167"/>
  <c r="T167"/>
  <c r="R167"/>
  <c r="P167"/>
  <c r="BK167"/>
  <c r="J167"/>
  <c r="BE167" s="1"/>
  <c r="BI166"/>
  <c r="BH166"/>
  <c r="BG166"/>
  <c r="BF166"/>
  <c r="T166"/>
  <c r="R166"/>
  <c r="P166"/>
  <c r="BK166"/>
  <c r="J166"/>
  <c r="BE166" s="1"/>
  <c r="BI165"/>
  <c r="BH165"/>
  <c r="BG165"/>
  <c r="BF165"/>
  <c r="T165"/>
  <c r="R165"/>
  <c r="P165"/>
  <c r="BK165"/>
  <c r="J165"/>
  <c r="BE165" s="1"/>
  <c r="BI164"/>
  <c r="BH164"/>
  <c r="BG164"/>
  <c r="BF164"/>
  <c r="T164"/>
  <c r="R164"/>
  <c r="P164"/>
  <c r="BK164"/>
  <c r="J164"/>
  <c r="BE164" s="1"/>
  <c r="BI163"/>
  <c r="BH163"/>
  <c r="BG163"/>
  <c r="BF163"/>
  <c r="T163"/>
  <c r="R163"/>
  <c r="P163"/>
  <c r="BK163"/>
  <c r="J163"/>
  <c r="BE163" s="1"/>
  <c r="BI162"/>
  <c r="BH162"/>
  <c r="BG162"/>
  <c r="BF162"/>
  <c r="T162"/>
  <c r="R162"/>
  <c r="P162"/>
  <c r="BK162"/>
  <c r="J162"/>
  <c r="BE162" s="1"/>
  <c r="BI161"/>
  <c r="BH161"/>
  <c r="BG161"/>
  <c r="BF161"/>
  <c r="T161"/>
  <c r="R161"/>
  <c r="P161"/>
  <c r="BK161"/>
  <c r="J161"/>
  <c r="BE161" s="1"/>
  <c r="BI160"/>
  <c r="BH160"/>
  <c r="BG160"/>
  <c r="BF160"/>
  <c r="T160"/>
  <c r="R160"/>
  <c r="P160"/>
  <c r="BK160"/>
  <c r="J160"/>
  <c r="BE160" s="1"/>
  <c r="BI159"/>
  <c r="BH159"/>
  <c r="BG159"/>
  <c r="BF159"/>
  <c r="T159"/>
  <c r="R159"/>
  <c r="P159"/>
  <c r="BK159"/>
  <c r="J159"/>
  <c r="BE159" s="1"/>
  <c r="BI158"/>
  <c r="BH158"/>
  <c r="BG158"/>
  <c r="BF158"/>
  <c r="T158"/>
  <c r="R158"/>
  <c r="P158"/>
  <c r="BK158"/>
  <c r="J158"/>
  <c r="BE158" s="1"/>
  <c r="BI157"/>
  <c r="BH157"/>
  <c r="BG157"/>
  <c r="BF157"/>
  <c r="T157"/>
  <c r="R157"/>
  <c r="P157"/>
  <c r="BK157"/>
  <c r="J157"/>
  <c r="BE157" s="1"/>
  <c r="BI156"/>
  <c r="BH156"/>
  <c r="BG156"/>
  <c r="BF156"/>
  <c r="T156"/>
  <c r="R156"/>
  <c r="P156"/>
  <c r="BK156"/>
  <c r="J156"/>
  <c r="BE156" s="1"/>
  <c r="BI155"/>
  <c r="BH155"/>
  <c r="BG155"/>
  <c r="BF155"/>
  <c r="T155"/>
  <c r="R155"/>
  <c r="P155"/>
  <c r="BK155"/>
  <c r="J155"/>
  <c r="BE155" s="1"/>
  <c r="BI154"/>
  <c r="BH154"/>
  <c r="BG154"/>
  <c r="BF154"/>
  <c r="T154"/>
  <c r="R154"/>
  <c r="P154"/>
  <c r="BK154"/>
  <c r="J154"/>
  <c r="BE154" s="1"/>
  <c r="BI153"/>
  <c r="BH153"/>
  <c r="BG153"/>
  <c r="BF153"/>
  <c r="T153"/>
  <c r="R153"/>
  <c r="P153"/>
  <c r="BK153"/>
  <c r="J153"/>
  <c r="BE153" s="1"/>
  <c r="BI152"/>
  <c r="BH152"/>
  <c r="BG152"/>
  <c r="BF152"/>
  <c r="T152"/>
  <c r="R152"/>
  <c r="P152"/>
  <c r="BK152"/>
  <c r="J152"/>
  <c r="BE152" s="1"/>
  <c r="BI151"/>
  <c r="BH151"/>
  <c r="BG151"/>
  <c r="BF151"/>
  <c r="T151"/>
  <c r="R151"/>
  <c r="P151"/>
  <c r="BK151"/>
  <c r="J151"/>
  <c r="BE151" s="1"/>
  <c r="BI150"/>
  <c r="BH150"/>
  <c r="BG150"/>
  <c r="BF150"/>
  <c r="T150"/>
  <c r="R150"/>
  <c r="P150"/>
  <c r="BK150"/>
  <c r="J150"/>
  <c r="BE150" s="1"/>
  <c r="BI149"/>
  <c r="BH149"/>
  <c r="BG149"/>
  <c r="BF149"/>
  <c r="T149"/>
  <c r="R149"/>
  <c r="P149"/>
  <c r="BK149"/>
  <c r="J149"/>
  <c r="BE149" s="1"/>
  <c r="BI148"/>
  <c r="BH148"/>
  <c r="BG148"/>
  <c r="BF148"/>
  <c r="T148"/>
  <c r="R148"/>
  <c r="P148"/>
  <c r="BK148"/>
  <c r="J148"/>
  <c r="BE148" s="1"/>
  <c r="BI147"/>
  <c r="BH147"/>
  <c r="BG147"/>
  <c r="BF147"/>
  <c r="BE147"/>
  <c r="T147"/>
  <c r="R147"/>
  <c r="P147"/>
  <c r="BK147"/>
  <c r="J147"/>
  <c r="BI146"/>
  <c r="BH146"/>
  <c r="BG146"/>
  <c r="BF146"/>
  <c r="T146"/>
  <c r="R146"/>
  <c r="P146"/>
  <c r="BK146"/>
  <c r="J146"/>
  <c r="BE146" s="1"/>
  <c r="BI145"/>
  <c r="BH145"/>
  <c r="BG145"/>
  <c r="BF145"/>
  <c r="BE145"/>
  <c r="T145"/>
  <c r="R145"/>
  <c r="P145"/>
  <c r="BK145"/>
  <c r="J145"/>
  <c r="BI144"/>
  <c r="BH144"/>
  <c r="BG144"/>
  <c r="BF144"/>
  <c r="T144"/>
  <c r="R144"/>
  <c r="P144"/>
  <c r="BK144"/>
  <c r="J144"/>
  <c r="BE144" s="1"/>
  <c r="BI143"/>
  <c r="BH143"/>
  <c r="BG143"/>
  <c r="BF143"/>
  <c r="BE143"/>
  <c r="T143"/>
  <c r="R143"/>
  <c r="P143"/>
  <c r="BK143"/>
  <c r="J143"/>
  <c r="BI142"/>
  <c r="BH142"/>
  <c r="BG142"/>
  <c r="BF142"/>
  <c r="T142"/>
  <c r="R142"/>
  <c r="P142"/>
  <c r="BK142"/>
  <c r="J142"/>
  <c r="BE142" s="1"/>
  <c r="BI141"/>
  <c r="BH141"/>
  <c r="BG141"/>
  <c r="BF141"/>
  <c r="BE141"/>
  <c r="T141"/>
  <c r="R141"/>
  <c r="P141"/>
  <c r="BK141"/>
  <c r="J141"/>
  <c r="BI140"/>
  <c r="BH140"/>
  <c r="BG140"/>
  <c r="BF140"/>
  <c r="T140"/>
  <c r="R140"/>
  <c r="P140"/>
  <c r="BK140"/>
  <c r="J140"/>
  <c r="BE140" s="1"/>
  <c r="BI139"/>
  <c r="BH139"/>
  <c r="BG139"/>
  <c r="BF139"/>
  <c r="BE139"/>
  <c r="T139"/>
  <c r="R139"/>
  <c r="P139"/>
  <c r="BK139"/>
  <c r="J139"/>
  <c r="BI138"/>
  <c r="BH138"/>
  <c r="BG138"/>
  <c r="BF138"/>
  <c r="T138"/>
  <c r="R138"/>
  <c r="P138"/>
  <c r="BK138"/>
  <c r="J138"/>
  <c r="BE138" s="1"/>
  <c r="BI137"/>
  <c r="BH137"/>
  <c r="BG137"/>
  <c r="BF137"/>
  <c r="BE137"/>
  <c r="T137"/>
  <c r="R137"/>
  <c r="P137"/>
  <c r="BK137"/>
  <c r="J137"/>
  <c r="BI136"/>
  <c r="BH136"/>
  <c r="BG136"/>
  <c r="BF136"/>
  <c r="T136"/>
  <c r="R136"/>
  <c r="P136"/>
  <c r="BK136"/>
  <c r="J136"/>
  <c r="BE136" s="1"/>
  <c r="BI135"/>
  <c r="BH135"/>
  <c r="BG135"/>
  <c r="BF135"/>
  <c r="BE135"/>
  <c r="T135"/>
  <c r="R135"/>
  <c r="P135"/>
  <c r="BK135"/>
  <c r="J135"/>
  <c r="BI134"/>
  <c r="BH134"/>
  <c r="BG134"/>
  <c r="BF134"/>
  <c r="T134"/>
  <c r="R134"/>
  <c r="P134"/>
  <c r="BK134"/>
  <c r="J134"/>
  <c r="BE134" s="1"/>
  <c r="BI133"/>
  <c r="BH133"/>
  <c r="BG133"/>
  <c r="BF133"/>
  <c r="BE133"/>
  <c r="T133"/>
  <c r="R133"/>
  <c r="P133"/>
  <c r="BK133"/>
  <c r="J133"/>
  <c r="BI132"/>
  <c r="BH132"/>
  <c r="BG132"/>
  <c r="BF132"/>
  <c r="T132"/>
  <c r="R132"/>
  <c r="P132"/>
  <c r="BK132"/>
  <c r="J132"/>
  <c r="BE132" s="1"/>
  <c r="BI131"/>
  <c r="BH131"/>
  <c r="BG131"/>
  <c r="BF131"/>
  <c r="BE131"/>
  <c r="T131"/>
  <c r="R131"/>
  <c r="P131"/>
  <c r="BK131"/>
  <c r="J131"/>
  <c r="BI130"/>
  <c r="BH130"/>
  <c r="BG130"/>
  <c r="BF130"/>
  <c r="T130"/>
  <c r="R130"/>
  <c r="P130"/>
  <c r="BK130"/>
  <c r="J130"/>
  <c r="BE130" s="1"/>
  <c r="BI129"/>
  <c r="BH129"/>
  <c r="BG129"/>
  <c r="BF129"/>
  <c r="BE129"/>
  <c r="T129"/>
  <c r="R129"/>
  <c r="P129"/>
  <c r="BK129"/>
  <c r="J129"/>
  <c r="BI128"/>
  <c r="BH128"/>
  <c r="BG128"/>
  <c r="BF128"/>
  <c r="T128"/>
  <c r="R128"/>
  <c r="P128"/>
  <c r="BK128"/>
  <c r="J128"/>
  <c r="BE128" s="1"/>
  <c r="BI127"/>
  <c r="BH127"/>
  <c r="BG127"/>
  <c r="BF127"/>
  <c r="BE127"/>
  <c r="T127"/>
  <c r="R127"/>
  <c r="P127"/>
  <c r="BK127"/>
  <c r="J127"/>
  <c r="BI126"/>
  <c r="BH126"/>
  <c r="BG126"/>
  <c r="BF126"/>
  <c r="T126"/>
  <c r="R126"/>
  <c r="P126"/>
  <c r="BK126"/>
  <c r="J126"/>
  <c r="BE126" s="1"/>
  <c r="BI125"/>
  <c r="BH125"/>
  <c r="BG125"/>
  <c r="BF125"/>
  <c r="BE125"/>
  <c r="T125"/>
  <c r="R125"/>
  <c r="P125"/>
  <c r="BK125"/>
  <c r="J125"/>
  <c r="BI124"/>
  <c r="BH124"/>
  <c r="BG124"/>
  <c r="BF124"/>
  <c r="T124"/>
  <c r="R124"/>
  <c r="P124"/>
  <c r="BK124"/>
  <c r="J124"/>
  <c r="BE124" s="1"/>
  <c r="BI123"/>
  <c r="BH123"/>
  <c r="BG123"/>
  <c r="BF123"/>
  <c r="BE123"/>
  <c r="T123"/>
  <c r="R123"/>
  <c r="P123"/>
  <c r="BK123"/>
  <c r="J123"/>
  <c r="BI122"/>
  <c r="BH122"/>
  <c r="BG122"/>
  <c r="BF122"/>
  <c r="T122"/>
  <c r="R122"/>
  <c r="P122"/>
  <c r="BK122"/>
  <c r="J122"/>
  <c r="BE122" s="1"/>
  <c r="BI121"/>
  <c r="BH121"/>
  <c r="BG121"/>
  <c r="BF121"/>
  <c r="BE121"/>
  <c r="T121"/>
  <c r="R121"/>
  <c r="P121"/>
  <c r="BK121"/>
  <c r="J121"/>
  <c r="BI120"/>
  <c r="BH120"/>
  <c r="BG120"/>
  <c r="BF120"/>
  <c r="T120"/>
  <c r="R120"/>
  <c r="P120"/>
  <c r="BK120"/>
  <c r="J120"/>
  <c r="BE120" s="1"/>
  <c r="BI119"/>
  <c r="BH119"/>
  <c r="BG119"/>
  <c r="BF119"/>
  <c r="BE119"/>
  <c r="T119"/>
  <c r="R119"/>
  <c r="P119"/>
  <c r="BK119"/>
  <c r="J119"/>
  <c r="BI118"/>
  <c r="BH118"/>
  <c r="BG118"/>
  <c r="BF118"/>
  <c r="T118"/>
  <c r="R118"/>
  <c r="P118"/>
  <c r="BK118"/>
  <c r="J118"/>
  <c r="BE118" s="1"/>
  <c r="BI117"/>
  <c r="BH117"/>
  <c r="BG117"/>
  <c r="BF117"/>
  <c r="BE117"/>
  <c r="T117"/>
  <c r="R117"/>
  <c r="P117"/>
  <c r="BK117"/>
  <c r="J117"/>
  <c r="BI116"/>
  <c r="BH116"/>
  <c r="BG116"/>
  <c r="BF116"/>
  <c r="T116"/>
  <c r="R116"/>
  <c r="P116"/>
  <c r="BK116"/>
  <c r="J116"/>
  <c r="BE116" s="1"/>
  <c r="BI115"/>
  <c r="BH115"/>
  <c r="BG115"/>
  <c r="BF115"/>
  <c r="BE115"/>
  <c r="T115"/>
  <c r="R115"/>
  <c r="P115"/>
  <c r="BK115"/>
  <c r="J115"/>
  <c r="BI114"/>
  <c r="BH114"/>
  <c r="BG114"/>
  <c r="BF114"/>
  <c r="T114"/>
  <c r="R114"/>
  <c r="P114"/>
  <c r="BK114"/>
  <c r="J114"/>
  <c r="BE114" s="1"/>
  <c r="BI113"/>
  <c r="BH113"/>
  <c r="BG113"/>
  <c r="BF113"/>
  <c r="BE113"/>
  <c r="T113"/>
  <c r="R113"/>
  <c r="P113"/>
  <c r="BK113"/>
  <c r="J113"/>
  <c r="BI112"/>
  <c r="BH112"/>
  <c r="BG112"/>
  <c r="BF112"/>
  <c r="T112"/>
  <c r="R112"/>
  <c r="P112"/>
  <c r="BK112"/>
  <c r="J112"/>
  <c r="BE112" s="1"/>
  <c r="BI111"/>
  <c r="BH111"/>
  <c r="BG111"/>
  <c r="BF111"/>
  <c r="BE111"/>
  <c r="T111"/>
  <c r="R111"/>
  <c r="P111"/>
  <c r="BK111"/>
  <c r="J111"/>
  <c r="BI110"/>
  <c r="BH110"/>
  <c r="BG110"/>
  <c r="BF110"/>
  <c r="T110"/>
  <c r="R110"/>
  <c r="P110"/>
  <c r="BK110"/>
  <c r="J110"/>
  <c r="BE110" s="1"/>
  <c r="BI109"/>
  <c r="BH109"/>
  <c r="BG109"/>
  <c r="BF109"/>
  <c r="BE109"/>
  <c r="T109"/>
  <c r="R109"/>
  <c r="P109"/>
  <c r="BK109"/>
  <c r="J109"/>
  <c r="BI108"/>
  <c r="BH108"/>
  <c r="BG108"/>
  <c r="BF108"/>
  <c r="T108"/>
  <c r="R108"/>
  <c r="P108"/>
  <c r="BK108"/>
  <c r="J108"/>
  <c r="BE108" s="1"/>
  <c r="BI107"/>
  <c r="BH107"/>
  <c r="BG107"/>
  <c r="BF107"/>
  <c r="BE107"/>
  <c r="T107"/>
  <c r="R107"/>
  <c r="P107"/>
  <c r="BK107"/>
  <c r="J107"/>
  <c r="BI106"/>
  <c r="BH106"/>
  <c r="BG106"/>
  <c r="BF106"/>
  <c r="T106"/>
  <c r="R106"/>
  <c r="P106"/>
  <c r="BK106"/>
  <c r="J106"/>
  <c r="BE106" s="1"/>
  <c r="BI105"/>
  <c r="BH105"/>
  <c r="BG105"/>
  <c r="BF105"/>
  <c r="BE105"/>
  <c r="T105"/>
  <c r="R105"/>
  <c r="P105"/>
  <c r="BK105"/>
  <c r="J105"/>
  <c r="BI104"/>
  <c r="BH104"/>
  <c r="BG104"/>
  <c r="BF104"/>
  <c r="T104"/>
  <c r="R104"/>
  <c r="P104"/>
  <c r="BK104"/>
  <c r="J104"/>
  <c r="BE104" s="1"/>
  <c r="BI103"/>
  <c r="BH103"/>
  <c r="BG103"/>
  <c r="BF103"/>
  <c r="BE103"/>
  <c r="T103"/>
  <c r="R103"/>
  <c r="P103"/>
  <c r="BK103"/>
  <c r="J103"/>
  <c r="BI102"/>
  <c r="F36" s="1"/>
  <c r="BD91" i="1" s="1"/>
  <c r="BH102" i="31"/>
  <c r="F35" s="1"/>
  <c r="BC91" i="1" s="1"/>
  <c r="BG102" i="31"/>
  <c r="F34" s="1"/>
  <c r="BB91" i="1" s="1"/>
  <c r="BF102" i="31"/>
  <c r="F33" s="1"/>
  <c r="BA91" i="1" s="1"/>
  <c r="T102" i="31"/>
  <c r="T101" s="1"/>
  <c r="T100" s="1"/>
  <c r="T99" s="1"/>
  <c r="R102"/>
  <c r="R101" s="1"/>
  <c r="R100" s="1"/>
  <c r="R99" s="1"/>
  <c r="P102"/>
  <c r="P101" s="1"/>
  <c r="P100" s="1"/>
  <c r="P99" s="1"/>
  <c r="AU91" i="1" s="1"/>
  <c r="BK102" i="31"/>
  <c r="BK101" s="1"/>
  <c r="J102"/>
  <c r="BE102" s="1"/>
  <c r="J95"/>
  <c r="F95"/>
  <c r="F93"/>
  <c r="E91"/>
  <c r="E87"/>
  <c r="J55"/>
  <c r="F55"/>
  <c r="F53"/>
  <c r="E51"/>
  <c r="E47"/>
  <c r="J20"/>
  <c r="E20"/>
  <c r="F96" s="1"/>
  <c r="J19"/>
  <c r="J14"/>
  <c r="J93" s="1"/>
  <c r="E7"/>
  <c r="BK413" i="30"/>
  <c r="J413" s="1"/>
  <c r="J69" s="1"/>
  <c r="AY90" i="1"/>
  <c r="AX90"/>
  <c r="BI460" i="30"/>
  <c r="BH460"/>
  <c r="BG460"/>
  <c r="BF460"/>
  <c r="BE460"/>
  <c r="T460"/>
  <c r="R460"/>
  <c r="P460"/>
  <c r="BK460"/>
  <c r="J460"/>
  <c r="BI459"/>
  <c r="BH459"/>
  <c r="BG459"/>
  <c r="BF459"/>
  <c r="BE459"/>
  <c r="T459"/>
  <c r="R459"/>
  <c r="P459"/>
  <c r="BK459"/>
  <c r="J459"/>
  <c r="BI458"/>
  <c r="BH458"/>
  <c r="BG458"/>
  <c r="BF458"/>
  <c r="BE458"/>
  <c r="T458"/>
  <c r="R458"/>
  <c r="P458"/>
  <c r="BK458"/>
  <c r="J458"/>
  <c r="BI457"/>
  <c r="BH457"/>
  <c r="BG457"/>
  <c r="BF457"/>
  <c r="BE457"/>
  <c r="T457"/>
  <c r="R457"/>
  <c r="P457"/>
  <c r="BK457"/>
  <c r="J457"/>
  <c r="BI456"/>
  <c r="BH456"/>
  <c r="BG456"/>
  <c r="BF456"/>
  <c r="BE456"/>
  <c r="T456"/>
  <c r="R456"/>
  <c r="P456"/>
  <c r="BK456"/>
  <c r="J456"/>
  <c r="BI455"/>
  <c r="BH455"/>
  <c r="BG455"/>
  <c r="BF455"/>
  <c r="BE455"/>
  <c r="T455"/>
  <c r="R455"/>
  <c r="P455"/>
  <c r="BK455"/>
  <c r="J455"/>
  <c r="BI454"/>
  <c r="BH454"/>
  <c r="BG454"/>
  <c r="BF454"/>
  <c r="BE454"/>
  <c r="T454"/>
  <c r="R454"/>
  <c r="P454"/>
  <c r="BK454"/>
  <c r="J454"/>
  <c r="BI453"/>
  <c r="BH453"/>
  <c r="BG453"/>
  <c r="BF453"/>
  <c r="BE453"/>
  <c r="T453"/>
  <c r="R453"/>
  <c r="P453"/>
  <c r="BK453"/>
  <c r="J453"/>
  <c r="BI452"/>
  <c r="BH452"/>
  <c r="BG452"/>
  <c r="BF452"/>
  <c r="BE452"/>
  <c r="T452"/>
  <c r="R452"/>
  <c r="P452"/>
  <c r="BK452"/>
  <c r="J452"/>
  <c r="BI451"/>
  <c r="BH451"/>
  <c r="BG451"/>
  <c r="BF451"/>
  <c r="BE451"/>
  <c r="T451"/>
  <c r="R451"/>
  <c r="P451"/>
  <c r="BK451"/>
  <c r="J451"/>
  <c r="BI450"/>
  <c r="BH450"/>
  <c r="BG450"/>
  <c r="BF450"/>
  <c r="BE450"/>
  <c r="T450"/>
  <c r="R450"/>
  <c r="P450"/>
  <c r="BK450"/>
  <c r="J450"/>
  <c r="BI449"/>
  <c r="BH449"/>
  <c r="BG449"/>
  <c r="BF449"/>
  <c r="BE449"/>
  <c r="T449"/>
  <c r="R449"/>
  <c r="P449"/>
  <c r="BK449"/>
  <c r="J449"/>
  <c r="BI448"/>
  <c r="BH448"/>
  <c r="BG448"/>
  <c r="BF448"/>
  <c r="BE448"/>
  <c r="T448"/>
  <c r="T447" s="1"/>
  <c r="T446" s="1"/>
  <c r="R448"/>
  <c r="R447" s="1"/>
  <c r="R446" s="1"/>
  <c r="P448"/>
  <c r="P447" s="1"/>
  <c r="P446" s="1"/>
  <c r="BK448"/>
  <c r="BK447" s="1"/>
  <c r="J448"/>
  <c r="BI444"/>
  <c r="BH444"/>
  <c r="BG444"/>
  <c r="BF444"/>
  <c r="BE444"/>
  <c r="T444"/>
  <c r="R444"/>
  <c r="P444"/>
  <c r="BK444"/>
  <c r="J444"/>
  <c r="BI442"/>
  <c r="BH442"/>
  <c r="BG442"/>
  <c r="BF442"/>
  <c r="BE442"/>
  <c r="T442"/>
  <c r="T441" s="1"/>
  <c r="R442"/>
  <c r="R441" s="1"/>
  <c r="P442"/>
  <c r="P441" s="1"/>
  <c r="BK442"/>
  <c r="BK441" s="1"/>
  <c r="J441" s="1"/>
  <c r="J72" s="1"/>
  <c r="J442"/>
  <c r="BI440"/>
  <c r="BH440"/>
  <c r="BG440"/>
  <c r="BF440"/>
  <c r="T440"/>
  <c r="R440"/>
  <c r="P440"/>
  <c r="BK440"/>
  <c r="J440"/>
  <c r="BE440" s="1"/>
  <c r="BI439"/>
  <c r="BH439"/>
  <c r="BG439"/>
  <c r="BF439"/>
  <c r="T439"/>
  <c r="T438" s="1"/>
  <c r="R439"/>
  <c r="R438" s="1"/>
  <c r="P439"/>
  <c r="P438" s="1"/>
  <c r="BK439"/>
  <c r="BK438" s="1"/>
  <c r="J438" s="1"/>
  <c r="J71" s="1"/>
  <c r="J439"/>
  <c r="BE439" s="1"/>
  <c r="BI435"/>
  <c r="BH435"/>
  <c r="BG435"/>
  <c r="BF435"/>
  <c r="BE435"/>
  <c r="T435"/>
  <c r="R435"/>
  <c r="P435"/>
  <c r="BK435"/>
  <c r="J435"/>
  <c r="BI432"/>
  <c r="BH432"/>
  <c r="BG432"/>
  <c r="BF432"/>
  <c r="BE432"/>
  <c r="T432"/>
  <c r="R432"/>
  <c r="R425" s="1"/>
  <c r="P432"/>
  <c r="BK432"/>
  <c r="J432"/>
  <c r="BI426"/>
  <c r="BH426"/>
  <c r="BG426"/>
  <c r="BF426"/>
  <c r="BE426"/>
  <c r="T426"/>
  <c r="T425" s="1"/>
  <c r="R426"/>
  <c r="P426"/>
  <c r="P425" s="1"/>
  <c r="BK426"/>
  <c r="BK425" s="1"/>
  <c r="J425" s="1"/>
  <c r="J70" s="1"/>
  <c r="J426"/>
  <c r="BI424"/>
  <c r="BH424"/>
  <c r="BG424"/>
  <c r="BF424"/>
  <c r="T424"/>
  <c r="R424"/>
  <c r="P424"/>
  <c r="BK424"/>
  <c r="J424"/>
  <c r="BE424" s="1"/>
  <c r="BI423"/>
  <c r="BH423"/>
  <c r="BG423"/>
  <c r="BF423"/>
  <c r="T423"/>
  <c r="R423"/>
  <c r="P423"/>
  <c r="BK423"/>
  <c r="J423"/>
  <c r="BE423" s="1"/>
  <c r="BI422"/>
  <c r="BH422"/>
  <c r="BG422"/>
  <c r="BF422"/>
  <c r="T422"/>
  <c r="R422"/>
  <c r="P422"/>
  <c r="BK422"/>
  <c r="J422"/>
  <c r="BE422" s="1"/>
  <c r="BI421"/>
  <c r="BH421"/>
  <c r="BG421"/>
  <c r="BF421"/>
  <c r="T421"/>
  <c r="R421"/>
  <c r="P421"/>
  <c r="BK421"/>
  <c r="J421"/>
  <c r="BE421" s="1"/>
  <c r="BI420"/>
  <c r="BH420"/>
  <c r="BG420"/>
  <c r="BF420"/>
  <c r="T420"/>
  <c r="R420"/>
  <c r="P420"/>
  <c r="BK420"/>
  <c r="J420"/>
  <c r="BE420" s="1"/>
  <c r="BI418"/>
  <c r="BH418"/>
  <c r="BG418"/>
  <c r="BF418"/>
  <c r="T418"/>
  <c r="R418"/>
  <c r="P418"/>
  <c r="BK418"/>
  <c r="J418"/>
  <c r="BE418" s="1"/>
  <c r="BI417"/>
  <c r="BH417"/>
  <c r="BG417"/>
  <c r="BF417"/>
  <c r="T417"/>
  <c r="R417"/>
  <c r="P417"/>
  <c r="BK417"/>
  <c r="J417"/>
  <c r="BE417" s="1"/>
  <c r="BI416"/>
  <c r="BH416"/>
  <c r="BG416"/>
  <c r="BF416"/>
  <c r="T416"/>
  <c r="R416"/>
  <c r="P416"/>
  <c r="BK416"/>
  <c r="J416"/>
  <c r="BE416" s="1"/>
  <c r="BI414"/>
  <c r="BH414"/>
  <c r="BG414"/>
  <c r="BF414"/>
  <c r="T414"/>
  <c r="T413" s="1"/>
  <c r="R414"/>
  <c r="R413" s="1"/>
  <c r="P414"/>
  <c r="P413" s="1"/>
  <c r="BK414"/>
  <c r="J414"/>
  <c r="BE414" s="1"/>
  <c r="BI412"/>
  <c r="BH412"/>
  <c r="BG412"/>
  <c r="BF412"/>
  <c r="BE412"/>
  <c r="T412"/>
  <c r="R412"/>
  <c r="P412"/>
  <c r="BK412"/>
  <c r="J412"/>
  <c r="BI411"/>
  <c r="BH411"/>
  <c r="BG411"/>
  <c r="BF411"/>
  <c r="BE411"/>
  <c r="T411"/>
  <c r="R411"/>
  <c r="P411"/>
  <c r="BK411"/>
  <c r="J411"/>
  <c r="BI410"/>
  <c r="BH410"/>
  <c r="BG410"/>
  <c r="BF410"/>
  <c r="BE410"/>
  <c r="T410"/>
  <c r="R410"/>
  <c r="P410"/>
  <c r="BK410"/>
  <c r="J410"/>
  <c r="BI409"/>
  <c r="BH409"/>
  <c r="BG409"/>
  <c r="BF409"/>
  <c r="BE409"/>
  <c r="T409"/>
  <c r="R409"/>
  <c r="P409"/>
  <c r="BK409"/>
  <c r="J409"/>
  <c r="BI408"/>
  <c r="BH408"/>
  <c r="BG408"/>
  <c r="BF408"/>
  <c r="BE408"/>
  <c r="T408"/>
  <c r="R408"/>
  <c r="P408"/>
  <c r="BK408"/>
  <c r="J408"/>
  <c r="BI407"/>
  <c r="BH407"/>
  <c r="BG407"/>
  <c r="BF407"/>
  <c r="BE407"/>
  <c r="T407"/>
  <c r="R407"/>
  <c r="P407"/>
  <c r="BK407"/>
  <c r="J407"/>
  <c r="BI405"/>
  <c r="BH405"/>
  <c r="BG405"/>
  <c r="BF405"/>
  <c r="BE405"/>
  <c r="T405"/>
  <c r="R405"/>
  <c r="P405"/>
  <c r="BK405"/>
  <c r="J405"/>
  <c r="BI403"/>
  <c r="BH403"/>
  <c r="BG403"/>
  <c r="BF403"/>
  <c r="BE403"/>
  <c r="T403"/>
  <c r="R403"/>
  <c r="P403"/>
  <c r="BK403"/>
  <c r="J403"/>
  <c r="BI401"/>
  <c r="BH401"/>
  <c r="BG401"/>
  <c r="BF401"/>
  <c r="BE401"/>
  <c r="T401"/>
  <c r="R401"/>
  <c r="P401"/>
  <c r="BK401"/>
  <c r="J401"/>
  <c r="BI400"/>
  <c r="BH400"/>
  <c r="BG400"/>
  <c r="BF400"/>
  <c r="BE400"/>
  <c r="T400"/>
  <c r="R400"/>
  <c r="P400"/>
  <c r="BK400"/>
  <c r="J400"/>
  <c r="BI398"/>
  <c r="BH398"/>
  <c r="BG398"/>
  <c r="BF398"/>
  <c r="BE398"/>
  <c r="T398"/>
  <c r="R398"/>
  <c r="P398"/>
  <c r="BK398"/>
  <c r="J398"/>
  <c r="BI396"/>
  <c r="BH396"/>
  <c r="BG396"/>
  <c r="BF396"/>
  <c r="BE396"/>
  <c r="T396"/>
  <c r="R396"/>
  <c r="P396"/>
  <c r="BK396"/>
  <c r="J396"/>
  <c r="BI395"/>
  <c r="BH395"/>
  <c r="BG395"/>
  <c r="BF395"/>
  <c r="BE395"/>
  <c r="T395"/>
  <c r="R395"/>
  <c r="P395"/>
  <c r="BK395"/>
  <c r="J395"/>
  <c r="BI393"/>
  <c r="BH393"/>
  <c r="BG393"/>
  <c r="BF393"/>
  <c r="BE393"/>
  <c r="T393"/>
  <c r="R393"/>
  <c r="P393"/>
  <c r="BK393"/>
  <c r="J393"/>
  <c r="BI392"/>
  <c r="BH392"/>
  <c r="BG392"/>
  <c r="BF392"/>
  <c r="BE392"/>
  <c r="T392"/>
  <c r="R392"/>
  <c r="P392"/>
  <c r="BK392"/>
  <c r="J392"/>
  <c r="BI391"/>
  <c r="BH391"/>
  <c r="BG391"/>
  <c r="BF391"/>
  <c r="BE391"/>
  <c r="T391"/>
  <c r="R391"/>
  <c r="P391"/>
  <c r="BK391"/>
  <c r="J391"/>
  <c r="BI390"/>
  <c r="BH390"/>
  <c r="BG390"/>
  <c r="BF390"/>
  <c r="BE390"/>
  <c r="T390"/>
  <c r="R390"/>
  <c r="P390"/>
  <c r="BK390"/>
  <c r="J390"/>
  <c r="BI389"/>
  <c r="BH389"/>
  <c r="BG389"/>
  <c r="BF389"/>
  <c r="BE389"/>
  <c r="T389"/>
  <c r="R389"/>
  <c r="P389"/>
  <c r="BK389"/>
  <c r="J389"/>
  <c r="BI388"/>
  <c r="BH388"/>
  <c r="BG388"/>
  <c r="BF388"/>
  <c r="BE388"/>
  <c r="T388"/>
  <c r="R388"/>
  <c r="P388"/>
  <c r="BK388"/>
  <c r="J388"/>
  <c r="BI387"/>
  <c r="BH387"/>
  <c r="BG387"/>
  <c r="BF387"/>
  <c r="BE387"/>
  <c r="T387"/>
  <c r="R387"/>
  <c r="P387"/>
  <c r="BK387"/>
  <c r="J387"/>
  <c r="BI386"/>
  <c r="BH386"/>
  <c r="BG386"/>
  <c r="BF386"/>
  <c r="BE386"/>
  <c r="T386"/>
  <c r="R386"/>
  <c r="P386"/>
  <c r="BK386"/>
  <c r="J386"/>
  <c r="BI385"/>
  <c r="BH385"/>
  <c r="BG385"/>
  <c r="BF385"/>
  <c r="BE385"/>
  <c r="T385"/>
  <c r="R385"/>
  <c r="P385"/>
  <c r="BK385"/>
  <c r="J385"/>
  <c r="BI384"/>
  <c r="BH384"/>
  <c r="BG384"/>
  <c r="BF384"/>
  <c r="BE384"/>
  <c r="T384"/>
  <c r="R384"/>
  <c r="P384"/>
  <c r="BK384"/>
  <c r="J384"/>
  <c r="BI383"/>
  <c r="BH383"/>
  <c r="BG383"/>
  <c r="BF383"/>
  <c r="BE383"/>
  <c r="T383"/>
  <c r="R383"/>
  <c r="P383"/>
  <c r="BK383"/>
  <c r="J383"/>
  <c r="BI382"/>
  <c r="BH382"/>
  <c r="BG382"/>
  <c r="BF382"/>
  <c r="BE382"/>
  <c r="T382"/>
  <c r="R382"/>
  <c r="P382"/>
  <c r="BK382"/>
  <c r="J382"/>
  <c r="BI381"/>
  <c r="BH381"/>
  <c r="BG381"/>
  <c r="BF381"/>
  <c r="BE381"/>
  <c r="T381"/>
  <c r="R381"/>
  <c r="P381"/>
  <c r="BK381"/>
  <c r="J381"/>
  <c r="BI380"/>
  <c r="BH380"/>
  <c r="BG380"/>
  <c r="BF380"/>
  <c r="BE380"/>
  <c r="T380"/>
  <c r="R380"/>
  <c r="P380"/>
  <c r="BK380"/>
  <c r="J380"/>
  <c r="BI378"/>
  <c r="BH378"/>
  <c r="BG378"/>
  <c r="BF378"/>
  <c r="BE378"/>
  <c r="T378"/>
  <c r="R378"/>
  <c r="P378"/>
  <c r="BK378"/>
  <c r="J378"/>
  <c r="BI377"/>
  <c r="BH377"/>
  <c r="BG377"/>
  <c r="BF377"/>
  <c r="BE377"/>
  <c r="T377"/>
  <c r="R377"/>
  <c r="P377"/>
  <c r="BK377"/>
  <c r="J377"/>
  <c r="BI376"/>
  <c r="BH376"/>
  <c r="BG376"/>
  <c r="BF376"/>
  <c r="BE376"/>
  <c r="T376"/>
  <c r="R376"/>
  <c r="P376"/>
  <c r="BK376"/>
  <c r="J376"/>
  <c r="BI375"/>
  <c r="BH375"/>
  <c r="BG375"/>
  <c r="BF375"/>
  <c r="BE375"/>
  <c r="T375"/>
  <c r="R375"/>
  <c r="P375"/>
  <c r="BK375"/>
  <c r="J375"/>
  <c r="BI374"/>
  <c r="BH374"/>
  <c r="BG374"/>
  <c r="BF374"/>
  <c r="BE374"/>
  <c r="T374"/>
  <c r="T373" s="1"/>
  <c r="R374"/>
  <c r="R373" s="1"/>
  <c r="P374"/>
  <c r="P373" s="1"/>
  <c r="BK374"/>
  <c r="BK373" s="1"/>
  <c r="J373" s="1"/>
  <c r="J68" s="1"/>
  <c r="J374"/>
  <c r="BI372"/>
  <c r="BH372"/>
  <c r="BG372"/>
  <c r="BF372"/>
  <c r="T372"/>
  <c r="R372"/>
  <c r="P372"/>
  <c r="BK372"/>
  <c r="J372"/>
  <c r="BE372" s="1"/>
  <c r="BI371"/>
  <c r="BH371"/>
  <c r="BG371"/>
  <c r="BF371"/>
  <c r="T371"/>
  <c r="R371"/>
  <c r="P371"/>
  <c r="BK371"/>
  <c r="J371"/>
  <c r="BE371" s="1"/>
  <c r="BI370"/>
  <c r="BH370"/>
  <c r="BG370"/>
  <c r="BF370"/>
  <c r="T370"/>
  <c r="R370"/>
  <c r="P370"/>
  <c r="BK370"/>
  <c r="J370"/>
  <c r="BE370" s="1"/>
  <c r="BI369"/>
  <c r="BH369"/>
  <c r="BG369"/>
  <c r="BF369"/>
  <c r="T369"/>
  <c r="R369"/>
  <c r="P369"/>
  <c r="BK369"/>
  <c r="J369"/>
  <c r="BE369" s="1"/>
  <c r="BI368"/>
  <c r="BH368"/>
  <c r="BG368"/>
  <c r="BF368"/>
  <c r="T368"/>
  <c r="R368"/>
  <c r="P368"/>
  <c r="BK368"/>
  <c r="J368"/>
  <c r="BE368" s="1"/>
  <c r="BI367"/>
  <c r="BH367"/>
  <c r="BG367"/>
  <c r="BF367"/>
  <c r="T367"/>
  <c r="R367"/>
  <c r="P367"/>
  <c r="BK367"/>
  <c r="J367"/>
  <c r="BE367" s="1"/>
  <c r="BI366"/>
  <c r="BH366"/>
  <c r="BG366"/>
  <c r="BF366"/>
  <c r="T366"/>
  <c r="R366"/>
  <c r="P366"/>
  <c r="BK366"/>
  <c r="J366"/>
  <c r="BE366" s="1"/>
  <c r="BI365"/>
  <c r="BH365"/>
  <c r="BG365"/>
  <c r="BF365"/>
  <c r="T365"/>
  <c r="R365"/>
  <c r="P365"/>
  <c r="BK365"/>
  <c r="J365"/>
  <c r="BE365" s="1"/>
  <c r="BI364"/>
  <c r="BH364"/>
  <c r="BG364"/>
  <c r="BF364"/>
  <c r="T364"/>
  <c r="R364"/>
  <c r="P364"/>
  <c r="BK364"/>
  <c r="J364"/>
  <c r="BE364" s="1"/>
  <c r="BI363"/>
  <c r="BH363"/>
  <c r="BG363"/>
  <c r="BF363"/>
  <c r="T363"/>
  <c r="R363"/>
  <c r="P363"/>
  <c r="BK363"/>
  <c r="J363"/>
  <c r="BE363" s="1"/>
  <c r="BI362"/>
  <c r="BH362"/>
  <c r="BG362"/>
  <c r="BF362"/>
  <c r="T362"/>
  <c r="R362"/>
  <c r="P362"/>
  <c r="BK362"/>
  <c r="J362"/>
  <c r="BE362" s="1"/>
  <c r="BI361"/>
  <c r="BH361"/>
  <c r="BG361"/>
  <c r="BF361"/>
  <c r="T361"/>
  <c r="R361"/>
  <c r="P361"/>
  <c r="BK361"/>
  <c r="J361"/>
  <c r="BE361" s="1"/>
  <c r="BI360"/>
  <c r="BH360"/>
  <c r="BG360"/>
  <c r="BF360"/>
  <c r="T360"/>
  <c r="R360"/>
  <c r="P360"/>
  <c r="BK360"/>
  <c r="J360"/>
  <c r="BE360" s="1"/>
  <c r="BI359"/>
  <c r="BH359"/>
  <c r="BG359"/>
  <c r="BF359"/>
  <c r="T359"/>
  <c r="R359"/>
  <c r="P359"/>
  <c r="BK359"/>
  <c r="J359"/>
  <c r="BE359" s="1"/>
  <c r="BI358"/>
  <c r="BH358"/>
  <c r="BG358"/>
  <c r="BF358"/>
  <c r="T358"/>
  <c r="R358"/>
  <c r="P358"/>
  <c r="BK358"/>
  <c r="J358"/>
  <c r="BE358" s="1"/>
  <c r="BI357"/>
  <c r="BH357"/>
  <c r="BG357"/>
  <c r="BF357"/>
  <c r="T357"/>
  <c r="R357"/>
  <c r="P357"/>
  <c r="BK357"/>
  <c r="J357"/>
  <c r="BE357" s="1"/>
  <c r="BI356"/>
  <c r="BH356"/>
  <c r="BG356"/>
  <c r="BF356"/>
  <c r="T356"/>
  <c r="R356"/>
  <c r="P356"/>
  <c r="BK356"/>
  <c r="J356"/>
  <c r="BE356" s="1"/>
  <c r="BI355"/>
  <c r="BH355"/>
  <c r="BG355"/>
  <c r="BF355"/>
  <c r="T355"/>
  <c r="R355"/>
  <c r="P355"/>
  <c r="BK355"/>
  <c r="J355"/>
  <c r="BE355" s="1"/>
  <c r="BI354"/>
  <c r="BH354"/>
  <c r="BG354"/>
  <c r="BF354"/>
  <c r="T354"/>
  <c r="R354"/>
  <c r="P354"/>
  <c r="BK354"/>
  <c r="J354"/>
  <c r="BE354" s="1"/>
  <c r="BI353"/>
  <c r="BH353"/>
  <c r="BG353"/>
  <c r="BF353"/>
  <c r="T353"/>
  <c r="R353"/>
  <c r="P353"/>
  <c r="BK353"/>
  <c r="J353"/>
  <c r="BE353" s="1"/>
  <c r="BI352"/>
  <c r="BH352"/>
  <c r="BG352"/>
  <c r="BF352"/>
  <c r="T352"/>
  <c r="R352"/>
  <c r="P352"/>
  <c r="BK352"/>
  <c r="J352"/>
  <c r="BE352" s="1"/>
  <c r="BI351"/>
  <c r="BH351"/>
  <c r="BG351"/>
  <c r="BF351"/>
  <c r="T351"/>
  <c r="R351"/>
  <c r="P351"/>
  <c r="BK351"/>
  <c r="J351"/>
  <c r="BE351" s="1"/>
  <c r="BI350"/>
  <c r="BH350"/>
  <c r="BG350"/>
  <c r="BF350"/>
  <c r="T350"/>
  <c r="R350"/>
  <c r="P350"/>
  <c r="BK350"/>
  <c r="J350"/>
  <c r="BE350" s="1"/>
  <c r="BI349"/>
  <c r="BH349"/>
  <c r="BG349"/>
  <c r="BF349"/>
  <c r="T349"/>
  <c r="R349"/>
  <c r="P349"/>
  <c r="BK349"/>
  <c r="J349"/>
  <c r="BE349" s="1"/>
  <c r="BI348"/>
  <c r="BH348"/>
  <c r="BG348"/>
  <c r="BF348"/>
  <c r="T348"/>
  <c r="R348"/>
  <c r="P348"/>
  <c r="BK348"/>
  <c r="J348"/>
  <c r="BE348" s="1"/>
  <c r="BI347"/>
  <c r="BH347"/>
  <c r="BG347"/>
  <c r="BF347"/>
  <c r="T347"/>
  <c r="R347"/>
  <c r="P347"/>
  <c r="BK347"/>
  <c r="J347"/>
  <c r="BE347" s="1"/>
  <c r="BI346"/>
  <c r="BH346"/>
  <c r="BG346"/>
  <c r="BF346"/>
  <c r="T346"/>
  <c r="R346"/>
  <c r="P346"/>
  <c r="BK346"/>
  <c r="J346"/>
  <c r="BE346" s="1"/>
  <c r="BI345"/>
  <c r="BH345"/>
  <c r="BG345"/>
  <c r="BF345"/>
  <c r="T345"/>
  <c r="R345"/>
  <c r="P345"/>
  <c r="BK345"/>
  <c r="J345"/>
  <c r="BE345" s="1"/>
  <c r="BI344"/>
  <c r="BH344"/>
  <c r="BG344"/>
  <c r="BF344"/>
  <c r="T344"/>
  <c r="R344"/>
  <c r="P344"/>
  <c r="BK344"/>
  <c r="J344"/>
  <c r="BE344" s="1"/>
  <c r="BI343"/>
  <c r="BH343"/>
  <c r="BG343"/>
  <c r="BF343"/>
  <c r="T343"/>
  <c r="R343"/>
  <c r="P343"/>
  <c r="BK343"/>
  <c r="J343"/>
  <c r="BE343" s="1"/>
  <c r="BI342"/>
  <c r="BH342"/>
  <c r="BG342"/>
  <c r="BF342"/>
  <c r="T342"/>
  <c r="R342"/>
  <c r="P342"/>
  <c r="BK342"/>
  <c r="J342"/>
  <c r="BE342" s="1"/>
  <c r="BI341"/>
  <c r="BH341"/>
  <c r="BG341"/>
  <c r="BF341"/>
  <c r="T341"/>
  <c r="R341"/>
  <c r="P341"/>
  <c r="BK341"/>
  <c r="J341"/>
  <c r="BE341" s="1"/>
  <c r="BI338"/>
  <c r="BH338"/>
  <c r="BG338"/>
  <c r="BF338"/>
  <c r="T338"/>
  <c r="R338"/>
  <c r="P338"/>
  <c r="BK338"/>
  <c r="J338"/>
  <c r="BE338" s="1"/>
  <c r="BI335"/>
  <c r="BH335"/>
  <c r="BG335"/>
  <c r="BF335"/>
  <c r="T335"/>
  <c r="R335"/>
  <c r="P335"/>
  <c r="BK335"/>
  <c r="J335"/>
  <c r="BE335" s="1"/>
  <c r="BI332"/>
  <c r="BH332"/>
  <c r="BG332"/>
  <c r="BF332"/>
  <c r="T332"/>
  <c r="R332"/>
  <c r="P332"/>
  <c r="BK332"/>
  <c r="J332"/>
  <c r="BE332" s="1"/>
  <c r="BI330"/>
  <c r="BH330"/>
  <c r="BG330"/>
  <c r="BF330"/>
  <c r="BE330"/>
  <c r="T330"/>
  <c r="R330"/>
  <c r="P330"/>
  <c r="BK330"/>
  <c r="J330"/>
  <c r="BI327"/>
  <c r="BH327"/>
  <c r="BG327"/>
  <c r="BF327"/>
  <c r="T327"/>
  <c r="R327"/>
  <c r="P327"/>
  <c r="BK327"/>
  <c r="J327"/>
  <c r="BE327" s="1"/>
  <c r="BI324"/>
  <c r="BH324"/>
  <c r="BG324"/>
  <c r="BF324"/>
  <c r="BE324"/>
  <c r="T324"/>
  <c r="R324"/>
  <c r="P324"/>
  <c r="BK324"/>
  <c r="J324"/>
  <c r="BI321"/>
  <c r="BH321"/>
  <c r="BG321"/>
  <c r="BF321"/>
  <c r="T321"/>
  <c r="R321"/>
  <c r="P321"/>
  <c r="BK321"/>
  <c r="J321"/>
  <c r="BE321" s="1"/>
  <c r="BI318"/>
  <c r="BH318"/>
  <c r="BG318"/>
  <c r="BF318"/>
  <c r="BE318"/>
  <c r="T318"/>
  <c r="R318"/>
  <c r="P318"/>
  <c r="BK318"/>
  <c r="J318"/>
  <c r="BI315"/>
  <c r="BH315"/>
  <c r="BG315"/>
  <c r="BF315"/>
  <c r="T315"/>
  <c r="R315"/>
  <c r="P315"/>
  <c r="BK315"/>
  <c r="J315"/>
  <c r="BE315" s="1"/>
  <c r="BI312"/>
  <c r="BH312"/>
  <c r="BG312"/>
  <c r="BF312"/>
  <c r="BE312"/>
  <c r="T312"/>
  <c r="R312"/>
  <c r="P312"/>
  <c r="BK312"/>
  <c r="J312"/>
  <c r="BI309"/>
  <c r="BH309"/>
  <c r="BG309"/>
  <c r="BF309"/>
  <c r="T309"/>
  <c r="R309"/>
  <c r="P309"/>
  <c r="BK309"/>
  <c r="J309"/>
  <c r="BE309" s="1"/>
  <c r="BI307"/>
  <c r="BH307"/>
  <c r="BG307"/>
  <c r="BF307"/>
  <c r="BE307"/>
  <c r="T307"/>
  <c r="R307"/>
  <c r="P307"/>
  <c r="BK307"/>
  <c r="J307"/>
  <c r="BI304"/>
  <c r="BH304"/>
  <c r="BG304"/>
  <c r="BF304"/>
  <c r="T304"/>
  <c r="R304"/>
  <c r="P304"/>
  <c r="BK304"/>
  <c r="J304"/>
  <c r="BE304" s="1"/>
  <c r="BI301"/>
  <c r="BH301"/>
  <c r="BG301"/>
  <c r="BF301"/>
  <c r="BE301"/>
  <c r="T301"/>
  <c r="R301"/>
  <c r="P301"/>
  <c r="BK301"/>
  <c r="J301"/>
  <c r="BI298"/>
  <c r="BH298"/>
  <c r="BG298"/>
  <c r="BF298"/>
  <c r="T298"/>
  <c r="R298"/>
  <c r="P298"/>
  <c r="BK298"/>
  <c r="J298"/>
  <c r="BE298" s="1"/>
  <c r="BI295"/>
  <c r="BH295"/>
  <c r="BG295"/>
  <c r="BF295"/>
  <c r="BE295"/>
  <c r="T295"/>
  <c r="R295"/>
  <c r="P295"/>
  <c r="BK295"/>
  <c r="J295"/>
  <c r="BI292"/>
  <c r="BH292"/>
  <c r="BG292"/>
  <c r="BF292"/>
  <c r="T292"/>
  <c r="R292"/>
  <c r="P292"/>
  <c r="BK292"/>
  <c r="J292"/>
  <c r="BE292" s="1"/>
  <c r="BI289"/>
  <c r="BH289"/>
  <c r="BG289"/>
  <c r="BF289"/>
  <c r="BE289"/>
  <c r="T289"/>
  <c r="T288" s="1"/>
  <c r="R289"/>
  <c r="R288" s="1"/>
  <c r="P289"/>
  <c r="P288" s="1"/>
  <c r="BK289"/>
  <c r="BK288" s="1"/>
  <c r="J288" s="1"/>
  <c r="J67" s="1"/>
  <c r="J289"/>
  <c r="BI287"/>
  <c r="BH287"/>
  <c r="BG287"/>
  <c r="BF287"/>
  <c r="BE287"/>
  <c r="T287"/>
  <c r="R287"/>
  <c r="P287"/>
  <c r="BK287"/>
  <c r="J287"/>
  <c r="BI286"/>
  <c r="BH286"/>
  <c r="BG286"/>
  <c r="BF286"/>
  <c r="T286"/>
  <c r="R286"/>
  <c r="P286"/>
  <c r="BK286"/>
  <c r="J286"/>
  <c r="BE286" s="1"/>
  <c r="BI285"/>
  <c r="BH285"/>
  <c r="BG285"/>
  <c r="BF285"/>
  <c r="BE285"/>
  <c r="T285"/>
  <c r="R285"/>
  <c r="P285"/>
  <c r="BK285"/>
  <c r="J285"/>
  <c r="BI284"/>
  <c r="BH284"/>
  <c r="BG284"/>
  <c r="BF284"/>
  <c r="BE284"/>
  <c r="T284"/>
  <c r="R284"/>
  <c r="P284"/>
  <c r="BK284"/>
  <c r="J284"/>
  <c r="BI283"/>
  <c r="BH283"/>
  <c r="BG283"/>
  <c r="BF283"/>
  <c r="BE283"/>
  <c r="T283"/>
  <c r="R283"/>
  <c r="P283"/>
  <c r="BK283"/>
  <c r="J283"/>
  <c r="BI282"/>
  <c r="BH282"/>
  <c r="BG282"/>
  <c r="BF282"/>
  <c r="BE282"/>
  <c r="T282"/>
  <c r="R282"/>
  <c r="P282"/>
  <c r="BK282"/>
  <c r="J282"/>
  <c r="BI281"/>
  <c r="BH281"/>
  <c r="BG281"/>
  <c r="BF281"/>
  <c r="BE281"/>
  <c r="T281"/>
  <c r="R281"/>
  <c r="P281"/>
  <c r="BK281"/>
  <c r="J281"/>
  <c r="BI280"/>
  <c r="BH280"/>
  <c r="BG280"/>
  <c r="BF280"/>
  <c r="BE280"/>
  <c r="T280"/>
  <c r="R280"/>
  <c r="P280"/>
  <c r="BK280"/>
  <c r="J280"/>
  <c r="BI279"/>
  <c r="BH279"/>
  <c r="BG279"/>
  <c r="BF279"/>
  <c r="BE279"/>
  <c r="T279"/>
  <c r="R279"/>
  <c r="P279"/>
  <c r="BK279"/>
  <c r="J279"/>
  <c r="BI278"/>
  <c r="BH278"/>
  <c r="BG278"/>
  <c r="BF278"/>
  <c r="BE278"/>
  <c r="T278"/>
  <c r="R278"/>
  <c r="P278"/>
  <c r="BK278"/>
  <c r="J278"/>
  <c r="BI277"/>
  <c r="BH277"/>
  <c r="BG277"/>
  <c r="BF277"/>
  <c r="BE277"/>
  <c r="T277"/>
  <c r="R277"/>
  <c r="P277"/>
  <c r="BK277"/>
  <c r="J277"/>
  <c r="BI276"/>
  <c r="BH276"/>
  <c r="BG276"/>
  <c r="BF276"/>
  <c r="BE276"/>
  <c r="T276"/>
  <c r="R276"/>
  <c r="P276"/>
  <c r="BK276"/>
  <c r="J276"/>
  <c r="BI275"/>
  <c r="BH275"/>
  <c r="BG275"/>
  <c r="BF275"/>
  <c r="BE275"/>
  <c r="T275"/>
  <c r="R275"/>
  <c r="P275"/>
  <c r="BK275"/>
  <c r="J275"/>
  <c r="BI274"/>
  <c r="BH274"/>
  <c r="BG274"/>
  <c r="BF274"/>
  <c r="BE274"/>
  <c r="T274"/>
  <c r="R274"/>
  <c r="P274"/>
  <c r="BK274"/>
  <c r="J274"/>
  <c r="BI273"/>
  <c r="BH273"/>
  <c r="BG273"/>
  <c r="BF273"/>
  <c r="BE273"/>
  <c r="T273"/>
  <c r="R273"/>
  <c r="P273"/>
  <c r="BK273"/>
  <c r="J273"/>
  <c r="BI272"/>
  <c r="BH272"/>
  <c r="BG272"/>
  <c r="BF272"/>
  <c r="BE272"/>
  <c r="T272"/>
  <c r="R272"/>
  <c r="P272"/>
  <c r="BK272"/>
  <c r="J272"/>
  <c r="BI271"/>
  <c r="BH271"/>
  <c r="BG271"/>
  <c r="BF271"/>
  <c r="BE271"/>
  <c r="T271"/>
  <c r="R271"/>
  <c r="P271"/>
  <c r="BK271"/>
  <c r="J271"/>
  <c r="BI268"/>
  <c r="BH268"/>
  <c r="BG268"/>
  <c r="BF268"/>
  <c r="BE268"/>
  <c r="T268"/>
  <c r="R268"/>
  <c r="P268"/>
  <c r="BK268"/>
  <c r="J268"/>
  <c r="BI256"/>
  <c r="BH256"/>
  <c r="BG256"/>
  <c r="BF256"/>
  <c r="BE256"/>
  <c r="T256"/>
  <c r="R256"/>
  <c r="P256"/>
  <c r="BK256"/>
  <c r="J256"/>
  <c r="BI255"/>
  <c r="BH255"/>
  <c r="BG255"/>
  <c r="BF255"/>
  <c r="BE255"/>
  <c r="T255"/>
  <c r="R255"/>
  <c r="P255"/>
  <c r="BK255"/>
  <c r="J255"/>
  <c r="BI254"/>
  <c r="BH254"/>
  <c r="BG254"/>
  <c r="BF254"/>
  <c r="BE254"/>
  <c r="T254"/>
  <c r="R254"/>
  <c r="P254"/>
  <c r="BK254"/>
  <c r="J254"/>
  <c r="BI253"/>
  <c r="BH253"/>
  <c r="BG253"/>
  <c r="BF253"/>
  <c r="BE253"/>
  <c r="T253"/>
  <c r="R253"/>
  <c r="P253"/>
  <c r="BK253"/>
  <c r="J253"/>
  <c r="BI252"/>
  <c r="BH252"/>
  <c r="BG252"/>
  <c r="BF252"/>
  <c r="BE252"/>
  <c r="T252"/>
  <c r="R252"/>
  <c r="P252"/>
  <c r="BK252"/>
  <c r="J252"/>
  <c r="BI246"/>
  <c r="BH246"/>
  <c r="BG246"/>
  <c r="BF246"/>
  <c r="BE246"/>
  <c r="T246"/>
  <c r="R246"/>
  <c r="P246"/>
  <c r="BK246"/>
  <c r="J246"/>
  <c r="BI240"/>
  <c r="BH240"/>
  <c r="BG240"/>
  <c r="BF240"/>
  <c r="BE240"/>
  <c r="T240"/>
  <c r="R240"/>
  <c r="P240"/>
  <c r="BK240"/>
  <c r="J240"/>
  <c r="BI237"/>
  <c r="BH237"/>
  <c r="BG237"/>
  <c r="BF237"/>
  <c r="BE237"/>
  <c r="T237"/>
  <c r="R237"/>
  <c r="P237"/>
  <c r="BK237"/>
  <c r="J237"/>
  <c r="BI234"/>
  <c r="BH234"/>
  <c r="BG234"/>
  <c r="BF234"/>
  <c r="BE234"/>
  <c r="T234"/>
  <c r="R234"/>
  <c r="P234"/>
  <c r="BK234"/>
  <c r="J234"/>
  <c r="BI228"/>
  <c r="BH228"/>
  <c r="BG228"/>
  <c r="BF228"/>
  <c r="BE228"/>
  <c r="T228"/>
  <c r="R228"/>
  <c r="P228"/>
  <c r="BK228"/>
  <c r="J228"/>
  <c r="BI222"/>
  <c r="BH222"/>
  <c r="BG222"/>
  <c r="BF222"/>
  <c r="BE222"/>
  <c r="T222"/>
  <c r="R222"/>
  <c r="P222"/>
  <c r="BK222"/>
  <c r="J222"/>
  <c r="BI219"/>
  <c r="BH219"/>
  <c r="BG219"/>
  <c r="BF219"/>
  <c r="BE219"/>
  <c r="T219"/>
  <c r="R219"/>
  <c r="P219"/>
  <c r="BK219"/>
  <c r="J219"/>
  <c r="BI216"/>
  <c r="BH216"/>
  <c r="BG216"/>
  <c r="BF216"/>
  <c r="BE216"/>
  <c r="T216"/>
  <c r="R216"/>
  <c r="P216"/>
  <c r="BK216"/>
  <c r="J216"/>
  <c r="BI213"/>
  <c r="BH213"/>
  <c r="BG213"/>
  <c r="BF213"/>
  <c r="BE213"/>
  <c r="T213"/>
  <c r="R213"/>
  <c r="P213"/>
  <c r="BK213"/>
  <c r="J213"/>
  <c r="BI210"/>
  <c r="BH210"/>
  <c r="BG210"/>
  <c r="BF210"/>
  <c r="BE210"/>
  <c r="T210"/>
  <c r="R210"/>
  <c r="P210"/>
  <c r="BK210"/>
  <c r="J210"/>
  <c r="BI207"/>
  <c r="BH207"/>
  <c r="BG207"/>
  <c r="BF207"/>
  <c r="BE207"/>
  <c r="T207"/>
  <c r="R207"/>
  <c r="P207"/>
  <c r="BK207"/>
  <c r="J207"/>
  <c r="BI204"/>
  <c r="BH204"/>
  <c r="BG204"/>
  <c r="BF204"/>
  <c r="BE204"/>
  <c r="T204"/>
  <c r="R204"/>
  <c r="P204"/>
  <c r="BK204"/>
  <c r="J204"/>
  <c r="BI198"/>
  <c r="BH198"/>
  <c r="BG198"/>
  <c r="BF198"/>
  <c r="BE198"/>
  <c r="T198"/>
  <c r="R198"/>
  <c r="P198"/>
  <c r="BK198"/>
  <c r="J198"/>
  <c r="BI192"/>
  <c r="BH192"/>
  <c r="BG192"/>
  <c r="BF192"/>
  <c r="BE192"/>
  <c r="T192"/>
  <c r="R192"/>
  <c r="P192"/>
  <c r="BK192"/>
  <c r="J192"/>
  <c r="BI186"/>
  <c r="BH186"/>
  <c r="BG186"/>
  <c r="BF186"/>
  <c r="BE186"/>
  <c r="T186"/>
  <c r="T185" s="1"/>
  <c r="R186"/>
  <c r="R185" s="1"/>
  <c r="P186"/>
  <c r="P185" s="1"/>
  <c r="BK186"/>
  <c r="BK185" s="1"/>
  <c r="J185" s="1"/>
  <c r="J66" s="1"/>
  <c r="J186"/>
  <c r="BI184"/>
  <c r="BH184"/>
  <c r="BG184"/>
  <c r="BF184"/>
  <c r="T184"/>
  <c r="R184"/>
  <c r="P184"/>
  <c r="BK184"/>
  <c r="J184"/>
  <c r="BE184" s="1"/>
  <c r="BI182"/>
  <c r="BH182"/>
  <c r="BG182"/>
  <c r="BF182"/>
  <c r="T182"/>
  <c r="R182"/>
  <c r="P182"/>
  <c r="BK182"/>
  <c r="J182"/>
  <c r="BE182" s="1"/>
  <c r="BI181"/>
  <c r="BH181"/>
  <c r="BG181"/>
  <c r="BF181"/>
  <c r="T181"/>
  <c r="R181"/>
  <c r="P181"/>
  <c r="BK181"/>
  <c r="J181"/>
  <c r="BE181" s="1"/>
  <c r="BI180"/>
  <c r="BH180"/>
  <c r="BG180"/>
  <c r="BF180"/>
  <c r="T180"/>
  <c r="R180"/>
  <c r="P180"/>
  <c r="BK180"/>
  <c r="J180"/>
  <c r="BE180" s="1"/>
  <c r="BI179"/>
  <c r="BH179"/>
  <c r="BG179"/>
  <c r="BF179"/>
  <c r="T179"/>
  <c r="R179"/>
  <c r="P179"/>
  <c r="BK179"/>
  <c r="J179"/>
  <c r="BE179" s="1"/>
  <c r="BI178"/>
  <c r="BH178"/>
  <c r="BG178"/>
  <c r="BF178"/>
  <c r="T178"/>
  <c r="R178"/>
  <c r="P178"/>
  <c r="BK178"/>
  <c r="J178"/>
  <c r="BE178" s="1"/>
  <c r="BI177"/>
  <c r="BH177"/>
  <c r="BG177"/>
  <c r="BF177"/>
  <c r="T177"/>
  <c r="R177"/>
  <c r="P177"/>
  <c r="BK177"/>
  <c r="J177"/>
  <c r="BE177" s="1"/>
  <c r="BI176"/>
  <c r="BH176"/>
  <c r="BG176"/>
  <c r="BF176"/>
  <c r="T176"/>
  <c r="R176"/>
  <c r="P176"/>
  <c r="BK176"/>
  <c r="J176"/>
  <c r="BE176" s="1"/>
  <c r="BI174"/>
  <c r="BH174"/>
  <c r="BG174"/>
  <c r="BF174"/>
  <c r="T174"/>
  <c r="R174"/>
  <c r="P174"/>
  <c r="BK174"/>
  <c r="J174"/>
  <c r="BE174" s="1"/>
  <c r="BI173"/>
  <c r="BH173"/>
  <c r="BG173"/>
  <c r="BF173"/>
  <c r="T173"/>
  <c r="R173"/>
  <c r="P173"/>
  <c r="BK173"/>
  <c r="J173"/>
  <c r="BE173" s="1"/>
  <c r="BI172"/>
  <c r="BH172"/>
  <c r="BG172"/>
  <c r="BF172"/>
  <c r="T172"/>
  <c r="R172"/>
  <c r="P172"/>
  <c r="BK172"/>
  <c r="J172"/>
  <c r="BE172" s="1"/>
  <c r="BI171"/>
  <c r="BH171"/>
  <c r="BG171"/>
  <c r="BF171"/>
  <c r="T171"/>
  <c r="R171"/>
  <c r="P171"/>
  <c r="BK171"/>
  <c r="J171"/>
  <c r="BE171" s="1"/>
  <c r="BI170"/>
  <c r="BH170"/>
  <c r="BG170"/>
  <c r="BF170"/>
  <c r="T170"/>
  <c r="R170"/>
  <c r="P170"/>
  <c r="BK170"/>
  <c r="J170"/>
  <c r="BE170" s="1"/>
  <c r="BI169"/>
  <c r="BH169"/>
  <c r="BG169"/>
  <c r="BF169"/>
  <c r="T169"/>
  <c r="R169"/>
  <c r="P169"/>
  <c r="BK169"/>
  <c r="J169"/>
  <c r="BE169" s="1"/>
  <c r="BI168"/>
  <c r="BH168"/>
  <c r="BG168"/>
  <c r="BF168"/>
  <c r="T168"/>
  <c r="R168"/>
  <c r="P168"/>
  <c r="BK168"/>
  <c r="J168"/>
  <c r="BE168" s="1"/>
  <c r="BI167"/>
  <c r="BH167"/>
  <c r="BG167"/>
  <c r="BF167"/>
  <c r="T167"/>
  <c r="R167"/>
  <c r="P167"/>
  <c r="BK167"/>
  <c r="J167"/>
  <c r="BE167" s="1"/>
  <c r="BI166"/>
  <c r="BH166"/>
  <c r="BG166"/>
  <c r="BF166"/>
  <c r="T166"/>
  <c r="R166"/>
  <c r="P166"/>
  <c r="BK166"/>
  <c r="J166"/>
  <c r="BE166" s="1"/>
  <c r="BI165"/>
  <c r="BH165"/>
  <c r="BG165"/>
  <c r="BF165"/>
  <c r="T165"/>
  <c r="R165"/>
  <c r="P165"/>
  <c r="BK165"/>
  <c r="J165"/>
  <c r="BE165" s="1"/>
  <c r="BI164"/>
  <c r="BH164"/>
  <c r="BG164"/>
  <c r="BF164"/>
  <c r="T164"/>
  <c r="R164"/>
  <c r="P164"/>
  <c r="BK164"/>
  <c r="J164"/>
  <c r="BE164" s="1"/>
  <c r="BI163"/>
  <c r="BH163"/>
  <c r="BG163"/>
  <c r="BF163"/>
  <c r="T163"/>
  <c r="R163"/>
  <c r="P163"/>
  <c r="BK163"/>
  <c r="J163"/>
  <c r="BE163" s="1"/>
  <c r="BI162"/>
  <c r="BH162"/>
  <c r="BG162"/>
  <c r="BF162"/>
  <c r="T162"/>
  <c r="R162"/>
  <c r="P162"/>
  <c r="BK162"/>
  <c r="J162"/>
  <c r="BE162" s="1"/>
  <c r="BI160"/>
  <c r="BH160"/>
  <c r="BG160"/>
  <c r="BF160"/>
  <c r="T160"/>
  <c r="R160"/>
  <c r="P160"/>
  <c r="BK160"/>
  <c r="J160"/>
  <c r="BE160" s="1"/>
  <c r="BI159"/>
  <c r="BH159"/>
  <c r="BG159"/>
  <c r="BF159"/>
  <c r="T159"/>
  <c r="R159"/>
  <c r="P159"/>
  <c r="BK159"/>
  <c r="J159"/>
  <c r="BE159" s="1"/>
  <c r="BI157"/>
  <c r="BH157"/>
  <c r="BG157"/>
  <c r="BF157"/>
  <c r="T157"/>
  <c r="R157"/>
  <c r="P157"/>
  <c r="BK157"/>
  <c r="J157"/>
  <c r="BE157" s="1"/>
  <c r="BI156"/>
  <c r="BH156"/>
  <c r="BG156"/>
  <c r="BF156"/>
  <c r="T156"/>
  <c r="R156"/>
  <c r="P156"/>
  <c r="BK156"/>
  <c r="J156"/>
  <c r="BE156" s="1"/>
  <c r="BI155"/>
  <c r="BH155"/>
  <c r="BG155"/>
  <c r="BF155"/>
  <c r="T155"/>
  <c r="R155"/>
  <c r="P155"/>
  <c r="BK155"/>
  <c r="J155"/>
  <c r="BE155" s="1"/>
  <c r="BI154"/>
  <c r="BH154"/>
  <c r="BG154"/>
  <c r="BF154"/>
  <c r="T154"/>
  <c r="R154"/>
  <c r="P154"/>
  <c r="BK154"/>
  <c r="J154"/>
  <c r="BE154" s="1"/>
  <c r="BI152"/>
  <c r="BH152"/>
  <c r="BG152"/>
  <c r="BF152"/>
  <c r="T152"/>
  <c r="R152"/>
  <c r="P152"/>
  <c r="BK152"/>
  <c r="J152"/>
  <c r="BE152" s="1"/>
  <c r="BI151"/>
  <c r="BH151"/>
  <c r="BG151"/>
  <c r="BF151"/>
  <c r="T151"/>
  <c r="R151"/>
  <c r="P151"/>
  <c r="BK151"/>
  <c r="J151"/>
  <c r="BE151" s="1"/>
  <c r="BI150"/>
  <c r="BH150"/>
  <c r="BG150"/>
  <c r="BF150"/>
  <c r="T150"/>
  <c r="R150"/>
  <c r="P150"/>
  <c r="BK150"/>
  <c r="J150"/>
  <c r="BE150" s="1"/>
  <c r="BI149"/>
  <c r="BH149"/>
  <c r="BG149"/>
  <c r="BF149"/>
  <c r="T149"/>
  <c r="R149"/>
  <c r="P149"/>
  <c r="BK149"/>
  <c r="J149"/>
  <c r="BE149" s="1"/>
  <c r="BI148"/>
  <c r="BH148"/>
  <c r="BG148"/>
  <c r="BF148"/>
  <c r="T148"/>
  <c r="R148"/>
  <c r="P148"/>
  <c r="BK148"/>
  <c r="J148"/>
  <c r="BE148" s="1"/>
  <c r="BI147"/>
  <c r="BH147"/>
  <c r="BG147"/>
  <c r="BF147"/>
  <c r="T147"/>
  <c r="R147"/>
  <c r="P147"/>
  <c r="BK147"/>
  <c r="J147"/>
  <c r="BE147" s="1"/>
  <c r="BI145"/>
  <c r="BH145"/>
  <c r="BG145"/>
  <c r="BF145"/>
  <c r="T145"/>
  <c r="T144" s="1"/>
  <c r="T143" s="1"/>
  <c r="R145"/>
  <c r="R144" s="1"/>
  <c r="R143" s="1"/>
  <c r="P145"/>
  <c r="P144" s="1"/>
  <c r="P143" s="1"/>
  <c r="BK145"/>
  <c r="BK144" s="1"/>
  <c r="J145"/>
  <c r="BE145" s="1"/>
  <c r="BI141"/>
  <c r="BH141"/>
  <c r="BG141"/>
  <c r="BF141"/>
  <c r="T141"/>
  <c r="R141"/>
  <c r="P141"/>
  <c r="BK141"/>
  <c r="J141"/>
  <c r="BE141" s="1"/>
  <c r="BI139"/>
  <c r="BH139"/>
  <c r="BG139"/>
  <c r="BF139"/>
  <c r="T139"/>
  <c r="T138" s="1"/>
  <c r="R139"/>
  <c r="R138" s="1"/>
  <c r="P139"/>
  <c r="P138" s="1"/>
  <c r="BK139"/>
  <c r="BK138" s="1"/>
  <c r="J138" s="1"/>
  <c r="J63" s="1"/>
  <c r="J139"/>
  <c r="BE139" s="1"/>
  <c r="BI135"/>
  <c r="BH135"/>
  <c r="BG135"/>
  <c r="BF135"/>
  <c r="BE135"/>
  <c r="T135"/>
  <c r="R135"/>
  <c r="P135"/>
  <c r="BK135"/>
  <c r="J135"/>
  <c r="BI133"/>
  <c r="BH133"/>
  <c r="BG133"/>
  <c r="BF133"/>
  <c r="BE133"/>
  <c r="T133"/>
  <c r="R133"/>
  <c r="P133"/>
  <c r="BK133"/>
  <c r="J133"/>
  <c r="BI131"/>
  <c r="BH131"/>
  <c r="BG131"/>
  <c r="BF131"/>
  <c r="BE131"/>
  <c r="T131"/>
  <c r="R131"/>
  <c r="P131"/>
  <c r="BK131"/>
  <c r="J131"/>
  <c r="BI128"/>
  <c r="BH128"/>
  <c r="BG128"/>
  <c r="BF128"/>
  <c r="BE128"/>
  <c r="T128"/>
  <c r="R128"/>
  <c r="P128"/>
  <c r="BK128"/>
  <c r="J128"/>
  <c r="BI126"/>
  <c r="BH126"/>
  <c r="BG126"/>
  <c r="BF126"/>
  <c r="BE126"/>
  <c r="T126"/>
  <c r="R126"/>
  <c r="P126"/>
  <c r="BK126"/>
  <c r="J126"/>
  <c r="BI120"/>
  <c r="BH120"/>
  <c r="BG120"/>
  <c r="BF120"/>
  <c r="BE120"/>
  <c r="T120"/>
  <c r="R120"/>
  <c r="P120"/>
  <c r="BK120"/>
  <c r="J120"/>
  <c r="BI117"/>
  <c r="BH117"/>
  <c r="BG117"/>
  <c r="BF117"/>
  <c r="BE117"/>
  <c r="T117"/>
  <c r="R117"/>
  <c r="P117"/>
  <c r="BK117"/>
  <c r="J117"/>
  <c r="BI114"/>
  <c r="BH114"/>
  <c r="BG114"/>
  <c r="BF114"/>
  <c r="BE114"/>
  <c r="T114"/>
  <c r="R114"/>
  <c r="P114"/>
  <c r="BK114"/>
  <c r="J114"/>
  <c r="BI108"/>
  <c r="BH108"/>
  <c r="BG108"/>
  <c r="BF108"/>
  <c r="BE108"/>
  <c r="T108"/>
  <c r="R108"/>
  <c r="P108"/>
  <c r="BK108"/>
  <c r="J108"/>
  <c r="BI105"/>
  <c r="BH105"/>
  <c r="BG105"/>
  <c r="BF105"/>
  <c r="BE105"/>
  <c r="T105"/>
  <c r="R105"/>
  <c r="P105"/>
  <c r="BK105"/>
  <c r="J105"/>
  <c r="BI101"/>
  <c r="BH101"/>
  <c r="BG101"/>
  <c r="BF101"/>
  <c r="BE101"/>
  <c r="T101"/>
  <c r="R101"/>
  <c r="P101"/>
  <c r="BK101"/>
  <c r="J101"/>
  <c r="BI99"/>
  <c r="F36" s="1"/>
  <c r="BD90" i="1" s="1"/>
  <c r="BH99" i="30"/>
  <c r="F35" s="1"/>
  <c r="BC90" i="1" s="1"/>
  <c r="BG99" i="30"/>
  <c r="F34" s="1"/>
  <c r="BB90" i="1" s="1"/>
  <c r="BF99" i="30"/>
  <c r="F33" s="1"/>
  <c r="BA90" i="1" s="1"/>
  <c r="BE99" i="30"/>
  <c r="J32" s="1"/>
  <c r="AV90" i="1" s="1"/>
  <c r="T99" i="30"/>
  <c r="T98" s="1"/>
  <c r="T97" s="1"/>
  <c r="T96" s="1"/>
  <c r="R99"/>
  <c r="R98" s="1"/>
  <c r="R97" s="1"/>
  <c r="R96" s="1"/>
  <c r="P99"/>
  <c r="P98" s="1"/>
  <c r="P97" s="1"/>
  <c r="P96" s="1"/>
  <c r="AU90" i="1" s="1"/>
  <c r="BK99" i="30"/>
  <c r="BK98" s="1"/>
  <c r="J99"/>
  <c r="J92"/>
  <c r="F92"/>
  <c r="F90"/>
  <c r="E88"/>
  <c r="E84"/>
  <c r="J55"/>
  <c r="F55"/>
  <c r="F53"/>
  <c r="E51"/>
  <c r="J20"/>
  <c r="E20"/>
  <c r="F93" s="1"/>
  <c r="J19"/>
  <c r="J14"/>
  <c r="J53" s="1"/>
  <c r="E7"/>
  <c r="E47" s="1"/>
  <c r="BK94" i="29"/>
  <c r="J94" s="1"/>
  <c r="J62" s="1"/>
  <c r="AY88" i="1"/>
  <c r="AX88"/>
  <c r="BI112" i="29"/>
  <c r="BH112"/>
  <c r="BG112"/>
  <c r="BF112"/>
  <c r="T112"/>
  <c r="R112"/>
  <c r="P112"/>
  <c r="BK112"/>
  <c r="J112"/>
  <c r="BE112" s="1"/>
  <c r="BI111"/>
  <c r="BH111"/>
  <c r="BG111"/>
  <c r="BF111"/>
  <c r="T111"/>
  <c r="R111"/>
  <c r="P111"/>
  <c r="BK111"/>
  <c r="J111"/>
  <c r="BE111" s="1"/>
  <c r="BI110"/>
  <c r="BH110"/>
  <c r="BG110"/>
  <c r="BF110"/>
  <c r="T110"/>
  <c r="R110"/>
  <c r="P110"/>
  <c r="BK110"/>
  <c r="J110"/>
  <c r="BE110" s="1"/>
  <c r="BI109"/>
  <c r="BH109"/>
  <c r="BG109"/>
  <c r="BF109"/>
  <c r="T109"/>
  <c r="R109"/>
  <c r="P109"/>
  <c r="BK109"/>
  <c r="J109"/>
  <c r="BE109" s="1"/>
  <c r="BI108"/>
  <c r="BH108"/>
  <c r="BG108"/>
  <c r="BF108"/>
  <c r="T108"/>
  <c r="R108"/>
  <c r="P108"/>
  <c r="BK108"/>
  <c r="J108"/>
  <c r="BE108" s="1"/>
  <c r="BI107"/>
  <c r="BH107"/>
  <c r="BG107"/>
  <c r="BF107"/>
  <c r="T107"/>
  <c r="T106" s="1"/>
  <c r="R107"/>
  <c r="R106" s="1"/>
  <c r="P107"/>
  <c r="P106" s="1"/>
  <c r="BK107"/>
  <c r="BK106" s="1"/>
  <c r="J106" s="1"/>
  <c r="J64" s="1"/>
  <c r="J107"/>
  <c r="BE107" s="1"/>
  <c r="BI104"/>
  <c r="BH104"/>
  <c r="BG104"/>
  <c r="BF104"/>
  <c r="BE104"/>
  <c r="T104"/>
  <c r="R104"/>
  <c r="P104"/>
  <c r="BK104"/>
  <c r="J104"/>
  <c r="BI102"/>
  <c r="BH102"/>
  <c r="BG102"/>
  <c r="BF102"/>
  <c r="BE102"/>
  <c r="T102"/>
  <c r="T101" s="1"/>
  <c r="R102"/>
  <c r="R101" s="1"/>
  <c r="P102"/>
  <c r="P101" s="1"/>
  <c r="BK102"/>
  <c r="BK101" s="1"/>
  <c r="J101" s="1"/>
  <c r="J63" s="1"/>
  <c r="J102"/>
  <c r="BI99"/>
  <c r="BH99"/>
  <c r="BG99"/>
  <c r="BF99"/>
  <c r="T99"/>
  <c r="R99"/>
  <c r="P99"/>
  <c r="BK99"/>
  <c r="J99"/>
  <c r="BE99" s="1"/>
  <c r="BI97"/>
  <c r="BH97"/>
  <c r="BG97"/>
  <c r="BF97"/>
  <c r="T97"/>
  <c r="T94" s="1"/>
  <c r="R97"/>
  <c r="P97"/>
  <c r="BK97"/>
  <c r="J97"/>
  <c r="BE97" s="1"/>
  <c r="BI95"/>
  <c r="BH95"/>
  <c r="BG95"/>
  <c r="BF95"/>
  <c r="F33" s="1"/>
  <c r="BA88" i="1" s="1"/>
  <c r="T95" i="29"/>
  <c r="R95"/>
  <c r="R94" s="1"/>
  <c r="P95"/>
  <c r="P94" s="1"/>
  <c r="BK95"/>
  <c r="J95"/>
  <c r="BE95" s="1"/>
  <c r="BI92"/>
  <c r="BH92"/>
  <c r="BG92"/>
  <c r="BF92"/>
  <c r="BE92"/>
  <c r="T92"/>
  <c r="R92"/>
  <c r="P92"/>
  <c r="BK92"/>
  <c r="J92"/>
  <c r="BI90"/>
  <c r="BH90"/>
  <c r="BG90"/>
  <c r="BF90"/>
  <c r="BE90"/>
  <c r="T90"/>
  <c r="R90"/>
  <c r="P90"/>
  <c r="BK90"/>
  <c r="J90"/>
  <c r="BI88"/>
  <c r="F36" s="1"/>
  <c r="BD88" i="1" s="1"/>
  <c r="BH88" i="29"/>
  <c r="F35" s="1"/>
  <c r="BC88" i="1" s="1"/>
  <c r="BG88" i="29"/>
  <c r="F34" s="1"/>
  <c r="BB88" i="1" s="1"/>
  <c r="BF88" i="29"/>
  <c r="J33" s="1"/>
  <c r="AW88" i="1" s="1"/>
  <c r="BE88" i="29"/>
  <c r="F32" s="1"/>
  <c r="AZ88" i="1" s="1"/>
  <c r="T88" i="29"/>
  <c r="T87" s="1"/>
  <c r="R88"/>
  <c r="R87" s="1"/>
  <c r="P88"/>
  <c r="P87" s="1"/>
  <c r="P86" s="1"/>
  <c r="AU88" i="1" s="1"/>
  <c r="BK88" i="29"/>
  <c r="BK87" s="1"/>
  <c r="J88"/>
  <c r="J82"/>
  <c r="F82"/>
  <c r="J80"/>
  <c r="F80"/>
  <c r="E78"/>
  <c r="F56"/>
  <c r="J55"/>
  <c r="F55"/>
  <c r="F53"/>
  <c r="E51"/>
  <c r="E47"/>
  <c r="J20"/>
  <c r="E20"/>
  <c r="F83" s="1"/>
  <c r="J19"/>
  <c r="J14"/>
  <c r="J53" s="1"/>
  <c r="E7"/>
  <c r="E74" s="1"/>
  <c r="R90" i="28"/>
  <c r="R89" s="1"/>
  <c r="R88" s="1"/>
  <c r="AY87" i="1"/>
  <c r="AX87"/>
  <c r="BI103" i="28"/>
  <c r="BH103"/>
  <c r="BG103"/>
  <c r="BF103"/>
  <c r="BE103"/>
  <c r="T103"/>
  <c r="R103"/>
  <c r="R100" s="1"/>
  <c r="R99" s="1"/>
  <c r="P103"/>
  <c r="BK103"/>
  <c r="J103"/>
  <c r="BI101"/>
  <c r="BH101"/>
  <c r="BG101"/>
  <c r="BF101"/>
  <c r="BE101"/>
  <c r="T101"/>
  <c r="T100" s="1"/>
  <c r="T99" s="1"/>
  <c r="R101"/>
  <c r="P101"/>
  <c r="P100" s="1"/>
  <c r="P99" s="1"/>
  <c r="BK101"/>
  <c r="BK100" s="1"/>
  <c r="J101"/>
  <c r="BI97"/>
  <c r="BH97"/>
  <c r="BG97"/>
  <c r="BF97"/>
  <c r="BE97"/>
  <c r="T97"/>
  <c r="T96" s="1"/>
  <c r="R97"/>
  <c r="R96" s="1"/>
  <c r="P97"/>
  <c r="P96" s="1"/>
  <c r="BK97"/>
  <c r="BK96" s="1"/>
  <c r="J96" s="1"/>
  <c r="J64" s="1"/>
  <c r="J97"/>
  <c r="BI95"/>
  <c r="BH95"/>
  <c r="F35" s="1"/>
  <c r="BC87" i="1" s="1"/>
  <c r="BG95" i="28"/>
  <c r="BF95"/>
  <c r="T95"/>
  <c r="R95"/>
  <c r="P95"/>
  <c r="BK95"/>
  <c r="J95"/>
  <c r="BE95" s="1"/>
  <c r="BI93"/>
  <c r="BH93"/>
  <c r="BG93"/>
  <c r="BF93"/>
  <c r="T93"/>
  <c r="T92" s="1"/>
  <c r="R93"/>
  <c r="R92" s="1"/>
  <c r="P93"/>
  <c r="P92" s="1"/>
  <c r="BK93"/>
  <c r="BK92" s="1"/>
  <c r="J92" s="1"/>
  <c r="J63" s="1"/>
  <c r="J93"/>
  <c r="BE93" s="1"/>
  <c r="BI91"/>
  <c r="F36" s="1"/>
  <c r="BD87" i="1" s="1"/>
  <c r="BH91" i="28"/>
  <c r="BG91"/>
  <c r="F34" s="1"/>
  <c r="BB87" i="1" s="1"/>
  <c r="BF91" i="28"/>
  <c r="F33" s="1"/>
  <c r="BA87" i="1" s="1"/>
  <c r="BE91" i="28"/>
  <c r="T91"/>
  <c r="T90" s="1"/>
  <c r="T89" s="1"/>
  <c r="T88" s="1"/>
  <c r="R91"/>
  <c r="P91"/>
  <c r="P90" s="1"/>
  <c r="BK91"/>
  <c r="BK90" s="1"/>
  <c r="J91"/>
  <c r="J84"/>
  <c r="F84"/>
  <c r="F82"/>
  <c r="E80"/>
  <c r="E76"/>
  <c r="J55"/>
  <c r="F55"/>
  <c r="F53"/>
  <c r="E51"/>
  <c r="J20"/>
  <c r="E20"/>
  <c r="F85" s="1"/>
  <c r="J19"/>
  <c r="J14"/>
  <c r="J82" s="1"/>
  <c r="E7"/>
  <c r="E47" s="1"/>
  <c r="BK182" i="27"/>
  <c r="J182" s="1"/>
  <c r="J66" s="1"/>
  <c r="BK112"/>
  <c r="J112" s="1"/>
  <c r="J62" s="1"/>
  <c r="AY85" i="1"/>
  <c r="AX85"/>
  <c r="BI189" i="27"/>
  <c r="BH189"/>
  <c r="BG189"/>
  <c r="BF189"/>
  <c r="T189"/>
  <c r="R189"/>
  <c r="P189"/>
  <c r="BK189"/>
  <c r="J189"/>
  <c r="BE189" s="1"/>
  <c r="BI187"/>
  <c r="BH187"/>
  <c r="BG187"/>
  <c r="BF187"/>
  <c r="T187"/>
  <c r="R187"/>
  <c r="P187"/>
  <c r="BK187"/>
  <c r="J187"/>
  <c r="BE187" s="1"/>
  <c r="BI185"/>
  <c r="BH185"/>
  <c r="BG185"/>
  <c r="BF185"/>
  <c r="T185"/>
  <c r="T182" s="1"/>
  <c r="R185"/>
  <c r="P185"/>
  <c r="BK185"/>
  <c r="J185"/>
  <c r="BE185" s="1"/>
  <c r="BI183"/>
  <c r="BH183"/>
  <c r="BG183"/>
  <c r="BF183"/>
  <c r="BE183"/>
  <c r="T183"/>
  <c r="R183"/>
  <c r="R182" s="1"/>
  <c r="P183"/>
  <c r="P182" s="1"/>
  <c r="BK183"/>
  <c r="J183"/>
  <c r="BI180"/>
  <c r="BH180"/>
  <c r="BG180"/>
  <c r="BF180"/>
  <c r="BE180"/>
  <c r="T180"/>
  <c r="R180"/>
  <c r="P180"/>
  <c r="BK180"/>
  <c r="J180"/>
  <c r="BI178"/>
  <c r="BH178"/>
  <c r="BG178"/>
  <c r="BF178"/>
  <c r="BE178"/>
  <c r="T178"/>
  <c r="R178"/>
  <c r="P178"/>
  <c r="BK178"/>
  <c r="J178"/>
  <c r="BI176"/>
  <c r="BH176"/>
  <c r="BG176"/>
  <c r="BF176"/>
  <c r="BE176"/>
  <c r="T176"/>
  <c r="R176"/>
  <c r="P176"/>
  <c r="BK176"/>
  <c r="J176"/>
  <c r="BI174"/>
  <c r="BH174"/>
  <c r="BG174"/>
  <c r="BF174"/>
  <c r="BE174"/>
  <c r="T174"/>
  <c r="R174"/>
  <c r="P174"/>
  <c r="BK174"/>
  <c r="J174"/>
  <c r="BI172"/>
  <c r="BH172"/>
  <c r="BG172"/>
  <c r="BF172"/>
  <c r="BE172"/>
  <c r="T172"/>
  <c r="T171" s="1"/>
  <c r="R172"/>
  <c r="R171" s="1"/>
  <c r="P172"/>
  <c r="P171" s="1"/>
  <c r="BK172"/>
  <c r="BK171" s="1"/>
  <c r="J171" s="1"/>
  <c r="J65" s="1"/>
  <c r="J172"/>
  <c r="BI169"/>
  <c r="BH169"/>
  <c r="BG169"/>
  <c r="BF169"/>
  <c r="T169"/>
  <c r="R169"/>
  <c r="P169"/>
  <c r="BK169"/>
  <c r="J169"/>
  <c r="BE169" s="1"/>
  <c r="BI167"/>
  <c r="BH167"/>
  <c r="BG167"/>
  <c r="BF167"/>
  <c r="T167"/>
  <c r="R167"/>
  <c r="P167"/>
  <c r="BK167"/>
  <c r="J167"/>
  <c r="BE167" s="1"/>
  <c r="BI165"/>
  <c r="BH165"/>
  <c r="BG165"/>
  <c r="BF165"/>
  <c r="T165"/>
  <c r="R165"/>
  <c r="P165"/>
  <c r="BK165"/>
  <c r="J165"/>
  <c r="BE165" s="1"/>
  <c r="BI163"/>
  <c r="BH163"/>
  <c r="BG163"/>
  <c r="BF163"/>
  <c r="T163"/>
  <c r="R163"/>
  <c r="P163"/>
  <c r="BK163"/>
  <c r="J163"/>
  <c r="BE163" s="1"/>
  <c r="BI161"/>
  <c r="BH161"/>
  <c r="BG161"/>
  <c r="BF161"/>
  <c r="T161"/>
  <c r="R161"/>
  <c r="P161"/>
  <c r="BK161"/>
  <c r="J161"/>
  <c r="BE161" s="1"/>
  <c r="BI159"/>
  <c r="BH159"/>
  <c r="BG159"/>
  <c r="BF159"/>
  <c r="BE159"/>
  <c r="T159"/>
  <c r="R159"/>
  <c r="P159"/>
  <c r="BK159"/>
  <c r="J159"/>
  <c r="BI157"/>
  <c r="BH157"/>
  <c r="BG157"/>
  <c r="BF157"/>
  <c r="T157"/>
  <c r="R157"/>
  <c r="P157"/>
  <c r="BK157"/>
  <c r="J157"/>
  <c r="BE157" s="1"/>
  <c r="BI155"/>
  <c r="BH155"/>
  <c r="BG155"/>
  <c r="BF155"/>
  <c r="BE155"/>
  <c r="T155"/>
  <c r="R155"/>
  <c r="P155"/>
  <c r="P152" s="1"/>
  <c r="BK155"/>
  <c r="J155"/>
  <c r="BI153"/>
  <c r="BH153"/>
  <c r="BG153"/>
  <c r="BF153"/>
  <c r="T153"/>
  <c r="T152" s="1"/>
  <c r="R153"/>
  <c r="R152" s="1"/>
  <c r="P153"/>
  <c r="BK153"/>
  <c r="BK152" s="1"/>
  <c r="J152" s="1"/>
  <c r="J64" s="1"/>
  <c r="J153"/>
  <c r="BE153" s="1"/>
  <c r="BI150"/>
  <c r="BH150"/>
  <c r="BG150"/>
  <c r="BF150"/>
  <c r="T150"/>
  <c r="R150"/>
  <c r="P150"/>
  <c r="BK150"/>
  <c r="J150"/>
  <c r="BE150" s="1"/>
  <c r="BI148"/>
  <c r="BH148"/>
  <c r="BG148"/>
  <c r="BF148"/>
  <c r="BE148"/>
  <c r="T148"/>
  <c r="R148"/>
  <c r="P148"/>
  <c r="BK148"/>
  <c r="J148"/>
  <c r="BI146"/>
  <c r="BH146"/>
  <c r="BG146"/>
  <c r="BF146"/>
  <c r="T146"/>
  <c r="R146"/>
  <c r="P146"/>
  <c r="BK146"/>
  <c r="J146"/>
  <c r="BE146" s="1"/>
  <c r="BI144"/>
  <c r="BH144"/>
  <c r="BG144"/>
  <c r="BF144"/>
  <c r="BE144"/>
  <c r="T144"/>
  <c r="R144"/>
  <c r="P144"/>
  <c r="BK144"/>
  <c r="J144"/>
  <c r="BI142"/>
  <c r="BH142"/>
  <c r="BG142"/>
  <c r="BF142"/>
  <c r="BE142"/>
  <c r="T142"/>
  <c r="R142"/>
  <c r="P142"/>
  <c r="BK142"/>
  <c r="J142"/>
  <c r="BI140"/>
  <c r="BH140"/>
  <c r="BG140"/>
  <c r="BF140"/>
  <c r="BE140"/>
  <c r="T140"/>
  <c r="R140"/>
  <c r="P140"/>
  <c r="BK140"/>
  <c r="J140"/>
  <c r="BI138"/>
  <c r="BH138"/>
  <c r="BG138"/>
  <c r="BF138"/>
  <c r="BE138"/>
  <c r="T138"/>
  <c r="R138"/>
  <c r="P138"/>
  <c r="BK138"/>
  <c r="J138"/>
  <c r="BI136"/>
  <c r="BH136"/>
  <c r="BG136"/>
  <c r="BF136"/>
  <c r="BE136"/>
  <c r="T136"/>
  <c r="R136"/>
  <c r="P136"/>
  <c r="BK136"/>
  <c r="J136"/>
  <c r="BI134"/>
  <c r="BH134"/>
  <c r="BG134"/>
  <c r="BF134"/>
  <c r="BE134"/>
  <c r="T134"/>
  <c r="R134"/>
  <c r="P134"/>
  <c r="BK134"/>
  <c r="J134"/>
  <c r="BI132"/>
  <c r="BH132"/>
  <c r="BG132"/>
  <c r="BF132"/>
  <c r="BE132"/>
  <c r="T132"/>
  <c r="R132"/>
  <c r="P132"/>
  <c r="BK132"/>
  <c r="J132"/>
  <c r="BI130"/>
  <c r="BH130"/>
  <c r="BG130"/>
  <c r="BF130"/>
  <c r="BE130"/>
  <c r="T130"/>
  <c r="T129" s="1"/>
  <c r="R130"/>
  <c r="R129" s="1"/>
  <c r="P130"/>
  <c r="P129" s="1"/>
  <c r="BK130"/>
  <c r="BK129" s="1"/>
  <c r="J129" s="1"/>
  <c r="J63" s="1"/>
  <c r="J130"/>
  <c r="BI127"/>
  <c r="BH127"/>
  <c r="BG127"/>
  <c r="BF127"/>
  <c r="T127"/>
  <c r="R127"/>
  <c r="P127"/>
  <c r="BK127"/>
  <c r="J127"/>
  <c r="BE127" s="1"/>
  <c r="BI125"/>
  <c r="BH125"/>
  <c r="BG125"/>
  <c r="BF125"/>
  <c r="T125"/>
  <c r="R125"/>
  <c r="P125"/>
  <c r="BK125"/>
  <c r="J125"/>
  <c r="BE125" s="1"/>
  <c r="BI123"/>
  <c r="BH123"/>
  <c r="BG123"/>
  <c r="BF123"/>
  <c r="T123"/>
  <c r="R123"/>
  <c r="P123"/>
  <c r="BK123"/>
  <c r="J123"/>
  <c r="BE123" s="1"/>
  <c r="BI121"/>
  <c r="BH121"/>
  <c r="BG121"/>
  <c r="BF121"/>
  <c r="T121"/>
  <c r="R121"/>
  <c r="P121"/>
  <c r="BK121"/>
  <c r="J121"/>
  <c r="BE121" s="1"/>
  <c r="BI119"/>
  <c r="BH119"/>
  <c r="BG119"/>
  <c r="BF119"/>
  <c r="T119"/>
  <c r="R119"/>
  <c r="P119"/>
  <c r="BK119"/>
  <c r="J119"/>
  <c r="BE119" s="1"/>
  <c r="BI117"/>
  <c r="BH117"/>
  <c r="BG117"/>
  <c r="BF117"/>
  <c r="T117"/>
  <c r="R117"/>
  <c r="P117"/>
  <c r="BK117"/>
  <c r="J117"/>
  <c r="BE117" s="1"/>
  <c r="BI115"/>
  <c r="BH115"/>
  <c r="BG115"/>
  <c r="BF115"/>
  <c r="F33" s="1"/>
  <c r="BA85" i="1" s="1"/>
  <c r="T115" i="27"/>
  <c r="R115"/>
  <c r="P115"/>
  <c r="BK115"/>
  <c r="J115"/>
  <c r="BE115" s="1"/>
  <c r="BI113"/>
  <c r="BH113"/>
  <c r="BG113"/>
  <c r="BF113"/>
  <c r="T113"/>
  <c r="T112" s="1"/>
  <c r="R113"/>
  <c r="R112" s="1"/>
  <c r="P113"/>
  <c r="P112" s="1"/>
  <c r="BK113"/>
  <c r="J113"/>
  <c r="BE113" s="1"/>
  <c r="BI110"/>
  <c r="BH110"/>
  <c r="BG110"/>
  <c r="BF110"/>
  <c r="BE110"/>
  <c r="T110"/>
  <c r="R110"/>
  <c r="P110"/>
  <c r="BK110"/>
  <c r="J110"/>
  <c r="BI108"/>
  <c r="BH108"/>
  <c r="BG108"/>
  <c r="BF108"/>
  <c r="BE108"/>
  <c r="T108"/>
  <c r="R108"/>
  <c r="P108"/>
  <c r="BK108"/>
  <c r="J108"/>
  <c r="BI106"/>
  <c r="BH106"/>
  <c r="BG106"/>
  <c r="BF106"/>
  <c r="BE106"/>
  <c r="T106"/>
  <c r="R106"/>
  <c r="P106"/>
  <c r="BK106"/>
  <c r="J106"/>
  <c r="BI104"/>
  <c r="BH104"/>
  <c r="BG104"/>
  <c r="BF104"/>
  <c r="BE104"/>
  <c r="T104"/>
  <c r="R104"/>
  <c r="P104"/>
  <c r="BK104"/>
  <c r="J104"/>
  <c r="BI102"/>
  <c r="BH102"/>
  <c r="BG102"/>
  <c r="BF102"/>
  <c r="BE102"/>
  <c r="T102"/>
  <c r="R102"/>
  <c r="P102"/>
  <c r="BK102"/>
  <c r="J102"/>
  <c r="BI100"/>
  <c r="BH100"/>
  <c r="BG100"/>
  <c r="BF100"/>
  <c r="BE100"/>
  <c r="T100"/>
  <c r="R100"/>
  <c r="P100"/>
  <c r="BK100"/>
  <c r="J100"/>
  <c r="BI98"/>
  <c r="BH98"/>
  <c r="BG98"/>
  <c r="BF98"/>
  <c r="BE98"/>
  <c r="T98"/>
  <c r="R98"/>
  <c r="P98"/>
  <c r="BK98"/>
  <c r="J98"/>
  <c r="BI96"/>
  <c r="BH96"/>
  <c r="BG96"/>
  <c r="BF96"/>
  <c r="BE96"/>
  <c r="T96"/>
  <c r="R96"/>
  <c r="P96"/>
  <c r="BK96"/>
  <c r="J96"/>
  <c r="BI94"/>
  <c r="BH94"/>
  <c r="BG94"/>
  <c r="BF94"/>
  <c r="BE94"/>
  <c r="T94"/>
  <c r="R94"/>
  <c r="P94"/>
  <c r="BK94"/>
  <c r="J94"/>
  <c r="BI92"/>
  <c r="BH92"/>
  <c r="BG92"/>
  <c r="BF92"/>
  <c r="BE92"/>
  <c r="T92"/>
  <c r="R92"/>
  <c r="P92"/>
  <c r="BK92"/>
  <c r="J92"/>
  <c r="BI90"/>
  <c r="F36" s="1"/>
  <c r="BD85" i="1" s="1"/>
  <c r="BH90" i="27"/>
  <c r="F35" s="1"/>
  <c r="BC85" i="1" s="1"/>
  <c r="BG90" i="27"/>
  <c r="F34" s="1"/>
  <c r="BB85" i="1" s="1"/>
  <c r="BF90" i="27"/>
  <c r="J33" s="1"/>
  <c r="AW85" i="1" s="1"/>
  <c r="BE90" i="27"/>
  <c r="F32" s="1"/>
  <c r="AZ85" i="1" s="1"/>
  <c r="T90" i="27"/>
  <c r="T89" s="1"/>
  <c r="T88" s="1"/>
  <c r="R90"/>
  <c r="R89" s="1"/>
  <c r="R88" s="1"/>
  <c r="P90"/>
  <c r="P89" s="1"/>
  <c r="P88" s="1"/>
  <c r="AU85" i="1" s="1"/>
  <c r="BK90" i="27"/>
  <c r="BK89" s="1"/>
  <c r="J90"/>
  <c r="J84"/>
  <c r="F84"/>
  <c r="J82"/>
  <c r="F82"/>
  <c r="E80"/>
  <c r="F56"/>
  <c r="J55"/>
  <c r="F55"/>
  <c r="F53"/>
  <c r="E51"/>
  <c r="J20"/>
  <c r="E20"/>
  <c r="F85" s="1"/>
  <c r="J19"/>
  <c r="J14"/>
  <c r="J53" s="1"/>
  <c r="E7"/>
  <c r="E76" s="1"/>
  <c r="AY84" i="1"/>
  <c r="AX84"/>
  <c r="BI224" i="26"/>
  <c r="BH224"/>
  <c r="BG224"/>
  <c r="BF224"/>
  <c r="T224"/>
  <c r="R224"/>
  <c r="P224"/>
  <c r="BK224"/>
  <c r="J224"/>
  <c r="BE224" s="1"/>
  <c r="BI222"/>
  <c r="BH222"/>
  <c r="BG222"/>
  <c r="BF222"/>
  <c r="T222"/>
  <c r="R222"/>
  <c r="P222"/>
  <c r="BK222"/>
  <c r="J222"/>
  <c r="BE222" s="1"/>
  <c r="BI220"/>
  <c r="BH220"/>
  <c r="BG220"/>
  <c r="BF220"/>
  <c r="T220"/>
  <c r="R220"/>
  <c r="P220"/>
  <c r="BK220"/>
  <c r="J220"/>
  <c r="BE220" s="1"/>
  <c r="BI218"/>
  <c r="BH218"/>
  <c r="BG218"/>
  <c r="BF218"/>
  <c r="T218"/>
  <c r="R218"/>
  <c r="P218"/>
  <c r="BK218"/>
  <c r="J218"/>
  <c r="BE218" s="1"/>
  <c r="BI216"/>
  <c r="BH216"/>
  <c r="BG216"/>
  <c r="BF216"/>
  <c r="T216"/>
  <c r="R216"/>
  <c r="P216"/>
  <c r="BK216"/>
  <c r="J216"/>
  <c r="BE216" s="1"/>
  <c r="BI214"/>
  <c r="BH214"/>
  <c r="BG214"/>
  <c r="BF214"/>
  <c r="T214"/>
  <c r="R214"/>
  <c r="P214"/>
  <c r="BK214"/>
  <c r="J214"/>
  <c r="BE214" s="1"/>
  <c r="BI212"/>
  <c r="BH212"/>
  <c r="BG212"/>
  <c r="BF212"/>
  <c r="T212"/>
  <c r="R212"/>
  <c r="P212"/>
  <c r="BK212"/>
  <c r="J212"/>
  <c r="BE212" s="1"/>
  <c r="BI210"/>
  <c r="BH210"/>
  <c r="BG210"/>
  <c r="BF210"/>
  <c r="T210"/>
  <c r="R210"/>
  <c r="P210"/>
  <c r="BK210"/>
  <c r="J210"/>
  <c r="BE210" s="1"/>
  <c r="BI208"/>
  <c r="BH208"/>
  <c r="BG208"/>
  <c r="BF208"/>
  <c r="T208"/>
  <c r="R208"/>
  <c r="P208"/>
  <c r="BK208"/>
  <c r="J208"/>
  <c r="BE208" s="1"/>
  <c r="BI206"/>
  <c r="BH206"/>
  <c r="BG206"/>
  <c r="BF206"/>
  <c r="T206"/>
  <c r="R206"/>
  <c r="P206"/>
  <c r="BK206"/>
  <c r="J206"/>
  <c r="BE206" s="1"/>
  <c r="BI204"/>
  <c r="BH204"/>
  <c r="BG204"/>
  <c r="BF204"/>
  <c r="T204"/>
  <c r="R204"/>
  <c r="P204"/>
  <c r="BK204"/>
  <c r="J204"/>
  <c r="BE204" s="1"/>
  <c r="BI202"/>
  <c r="BH202"/>
  <c r="BG202"/>
  <c r="BF202"/>
  <c r="T202"/>
  <c r="R202"/>
  <c r="P202"/>
  <c r="BK202"/>
  <c r="J202"/>
  <c r="BE202" s="1"/>
  <c r="BI200"/>
  <c r="BH200"/>
  <c r="BG200"/>
  <c r="BF200"/>
  <c r="T200"/>
  <c r="R200"/>
  <c r="P200"/>
  <c r="BK200"/>
  <c r="J200"/>
  <c r="BE200" s="1"/>
  <c r="BI198"/>
  <c r="BH198"/>
  <c r="BG198"/>
  <c r="BF198"/>
  <c r="T198"/>
  <c r="R198"/>
  <c r="P198"/>
  <c r="BK198"/>
  <c r="J198"/>
  <c r="BE198" s="1"/>
  <c r="BI196"/>
  <c r="BH196"/>
  <c r="BG196"/>
  <c r="BF196"/>
  <c r="BE196"/>
  <c r="T196"/>
  <c r="R196"/>
  <c r="P196"/>
  <c r="BK196"/>
  <c r="J196"/>
  <c r="BI194"/>
  <c r="BH194"/>
  <c r="BG194"/>
  <c r="BF194"/>
  <c r="T194"/>
  <c r="R194"/>
  <c r="P194"/>
  <c r="BK194"/>
  <c r="J194"/>
  <c r="BE194" s="1"/>
  <c r="BI192"/>
  <c r="BH192"/>
  <c r="BG192"/>
  <c r="BF192"/>
  <c r="BE192"/>
  <c r="T192"/>
  <c r="R192"/>
  <c r="P192"/>
  <c r="BK192"/>
  <c r="J192"/>
  <c r="BI190"/>
  <c r="BH190"/>
  <c r="BG190"/>
  <c r="BF190"/>
  <c r="T190"/>
  <c r="R190"/>
  <c r="P190"/>
  <c r="BK190"/>
  <c r="J190"/>
  <c r="BE190" s="1"/>
  <c r="BI188"/>
  <c r="BH188"/>
  <c r="BG188"/>
  <c r="BF188"/>
  <c r="BE188"/>
  <c r="T188"/>
  <c r="R188"/>
  <c r="P188"/>
  <c r="BK188"/>
  <c r="J188"/>
  <c r="BI186"/>
  <c r="BH186"/>
  <c r="BG186"/>
  <c r="BF186"/>
  <c r="T186"/>
  <c r="R186"/>
  <c r="P186"/>
  <c r="BK186"/>
  <c r="J186"/>
  <c r="BE186" s="1"/>
  <c r="BI184"/>
  <c r="BH184"/>
  <c r="BG184"/>
  <c r="BF184"/>
  <c r="BE184"/>
  <c r="T184"/>
  <c r="R184"/>
  <c r="P184"/>
  <c r="BK184"/>
  <c r="J184"/>
  <c r="BI182"/>
  <c r="BH182"/>
  <c r="BG182"/>
  <c r="BF182"/>
  <c r="T182"/>
  <c r="R182"/>
  <c r="P182"/>
  <c r="BK182"/>
  <c r="J182"/>
  <c r="BE182" s="1"/>
  <c r="BI180"/>
  <c r="BH180"/>
  <c r="BG180"/>
  <c r="BF180"/>
  <c r="BE180"/>
  <c r="T180"/>
  <c r="R180"/>
  <c r="P180"/>
  <c r="BK180"/>
  <c r="J180"/>
  <c r="BI178"/>
  <c r="BH178"/>
  <c r="BG178"/>
  <c r="BF178"/>
  <c r="T178"/>
  <c r="R178"/>
  <c r="P178"/>
  <c r="BK178"/>
  <c r="J178"/>
  <c r="BE178" s="1"/>
  <c r="BI176"/>
  <c r="BH176"/>
  <c r="BG176"/>
  <c r="BF176"/>
  <c r="BE176"/>
  <c r="T176"/>
  <c r="R176"/>
  <c r="P176"/>
  <c r="BK176"/>
  <c r="J176"/>
  <c r="BI174"/>
  <c r="BH174"/>
  <c r="BG174"/>
  <c r="BF174"/>
  <c r="T174"/>
  <c r="R174"/>
  <c r="P174"/>
  <c r="BK174"/>
  <c r="J174"/>
  <c r="BE174" s="1"/>
  <c r="BI172"/>
  <c r="BH172"/>
  <c r="BG172"/>
  <c r="BF172"/>
  <c r="BE172"/>
  <c r="T172"/>
  <c r="R172"/>
  <c r="P172"/>
  <c r="BK172"/>
  <c r="J172"/>
  <c r="BI170"/>
  <c r="BH170"/>
  <c r="BG170"/>
  <c r="BF170"/>
  <c r="T170"/>
  <c r="R170"/>
  <c r="P170"/>
  <c r="BK170"/>
  <c r="J170"/>
  <c r="BE170" s="1"/>
  <c r="BI168"/>
  <c r="BH168"/>
  <c r="BG168"/>
  <c r="BF168"/>
  <c r="BE168"/>
  <c r="T168"/>
  <c r="R168"/>
  <c r="P168"/>
  <c r="BK168"/>
  <c r="J168"/>
  <c r="BI166"/>
  <c r="BH166"/>
  <c r="BG166"/>
  <c r="BF166"/>
  <c r="T166"/>
  <c r="R166"/>
  <c r="P166"/>
  <c r="BK166"/>
  <c r="J166"/>
  <c r="BE166" s="1"/>
  <c r="BI164"/>
  <c r="BH164"/>
  <c r="BG164"/>
  <c r="BF164"/>
  <c r="BE164"/>
  <c r="T164"/>
  <c r="R164"/>
  <c r="P164"/>
  <c r="BK164"/>
  <c r="J164"/>
  <c r="BI162"/>
  <c r="BH162"/>
  <c r="BG162"/>
  <c r="BF162"/>
  <c r="T162"/>
  <c r="R162"/>
  <c r="P162"/>
  <c r="BK162"/>
  <c r="J162"/>
  <c r="BE162" s="1"/>
  <c r="BI160"/>
  <c r="BH160"/>
  <c r="BG160"/>
  <c r="BF160"/>
  <c r="BE160"/>
  <c r="T160"/>
  <c r="R160"/>
  <c r="P160"/>
  <c r="BK160"/>
  <c r="J160"/>
  <c r="BI158"/>
  <c r="BH158"/>
  <c r="BG158"/>
  <c r="BF158"/>
  <c r="T158"/>
  <c r="R158"/>
  <c r="P158"/>
  <c r="BK158"/>
  <c r="J158"/>
  <c r="BE158" s="1"/>
  <c r="BI156"/>
  <c r="BH156"/>
  <c r="BG156"/>
  <c r="BF156"/>
  <c r="BE156"/>
  <c r="T156"/>
  <c r="R156"/>
  <c r="P156"/>
  <c r="BK156"/>
  <c r="J156"/>
  <c r="BI154"/>
  <c r="BH154"/>
  <c r="BG154"/>
  <c r="BF154"/>
  <c r="T154"/>
  <c r="R154"/>
  <c r="P154"/>
  <c r="BK154"/>
  <c r="J154"/>
  <c r="BE154" s="1"/>
  <c r="BI152"/>
  <c r="BH152"/>
  <c r="BG152"/>
  <c r="BF152"/>
  <c r="BE152"/>
  <c r="T152"/>
  <c r="R152"/>
  <c r="P152"/>
  <c r="BK152"/>
  <c r="J152"/>
  <c r="BI150"/>
  <c r="BH150"/>
  <c r="BG150"/>
  <c r="BF150"/>
  <c r="T150"/>
  <c r="R150"/>
  <c r="P150"/>
  <c r="BK150"/>
  <c r="J150"/>
  <c r="BE150" s="1"/>
  <c r="BI148"/>
  <c r="BH148"/>
  <c r="BG148"/>
  <c r="BF148"/>
  <c r="BE148"/>
  <c r="T148"/>
  <c r="R148"/>
  <c r="P148"/>
  <c r="BK148"/>
  <c r="J148"/>
  <c r="BI146"/>
  <c r="BH146"/>
  <c r="BG146"/>
  <c r="BF146"/>
  <c r="T146"/>
  <c r="R146"/>
  <c r="P146"/>
  <c r="BK146"/>
  <c r="J146"/>
  <c r="BE146" s="1"/>
  <c r="BI144"/>
  <c r="BH144"/>
  <c r="BG144"/>
  <c r="BF144"/>
  <c r="BE144"/>
  <c r="T144"/>
  <c r="R144"/>
  <c r="P144"/>
  <c r="BK144"/>
  <c r="J144"/>
  <c r="BI142"/>
  <c r="BH142"/>
  <c r="BG142"/>
  <c r="BF142"/>
  <c r="T142"/>
  <c r="R142"/>
  <c r="P142"/>
  <c r="BK142"/>
  <c r="J142"/>
  <c r="BE142" s="1"/>
  <c r="BI140"/>
  <c r="BH140"/>
  <c r="BG140"/>
  <c r="BF140"/>
  <c r="BE140"/>
  <c r="T140"/>
  <c r="R140"/>
  <c r="P140"/>
  <c r="BK140"/>
  <c r="J140"/>
  <c r="BI138"/>
  <c r="BH138"/>
  <c r="BG138"/>
  <c r="BF138"/>
  <c r="T138"/>
  <c r="R138"/>
  <c r="P138"/>
  <c r="BK138"/>
  <c r="J138"/>
  <c r="BE138" s="1"/>
  <c r="BI136"/>
  <c r="BH136"/>
  <c r="BG136"/>
  <c r="BF136"/>
  <c r="BE136"/>
  <c r="T136"/>
  <c r="R136"/>
  <c r="P136"/>
  <c r="BK136"/>
  <c r="J136"/>
  <c r="BI134"/>
  <c r="BH134"/>
  <c r="BG134"/>
  <c r="BF134"/>
  <c r="T134"/>
  <c r="R134"/>
  <c r="P134"/>
  <c r="BK134"/>
  <c r="J134"/>
  <c r="BE134" s="1"/>
  <c r="BI132"/>
  <c r="BH132"/>
  <c r="BG132"/>
  <c r="BF132"/>
  <c r="BE132"/>
  <c r="T132"/>
  <c r="R132"/>
  <c r="P132"/>
  <c r="BK132"/>
  <c r="J132"/>
  <c r="BI130"/>
  <c r="BH130"/>
  <c r="BG130"/>
  <c r="BF130"/>
  <c r="T130"/>
  <c r="R130"/>
  <c r="P130"/>
  <c r="BK130"/>
  <c r="J130"/>
  <c r="BE130" s="1"/>
  <c r="BI128"/>
  <c r="BH128"/>
  <c r="BG128"/>
  <c r="BF128"/>
  <c r="BE128"/>
  <c r="T128"/>
  <c r="R128"/>
  <c r="P128"/>
  <c r="BK128"/>
  <c r="J128"/>
  <c r="BI126"/>
  <c r="BH126"/>
  <c r="BG126"/>
  <c r="BF126"/>
  <c r="T126"/>
  <c r="R126"/>
  <c r="P126"/>
  <c r="BK126"/>
  <c r="J126"/>
  <c r="BE126" s="1"/>
  <c r="BI124"/>
  <c r="BH124"/>
  <c r="BG124"/>
  <c r="BF124"/>
  <c r="BE124"/>
  <c r="T124"/>
  <c r="R124"/>
  <c r="P124"/>
  <c r="BK124"/>
  <c r="J124"/>
  <c r="BI122"/>
  <c r="BH122"/>
  <c r="BG122"/>
  <c r="BF122"/>
  <c r="T122"/>
  <c r="R122"/>
  <c r="P122"/>
  <c r="BK122"/>
  <c r="J122"/>
  <c r="BE122" s="1"/>
  <c r="BI121"/>
  <c r="BH121"/>
  <c r="BG121"/>
  <c r="BF121"/>
  <c r="BE121"/>
  <c r="T121"/>
  <c r="T120" s="1"/>
  <c r="R121"/>
  <c r="R120" s="1"/>
  <c r="P121"/>
  <c r="P120" s="1"/>
  <c r="BK121"/>
  <c r="BK120" s="1"/>
  <c r="J120" s="1"/>
  <c r="J67" s="1"/>
  <c r="J121"/>
  <c r="BI118"/>
  <c r="BH118"/>
  <c r="BG118"/>
  <c r="BF118"/>
  <c r="BE118"/>
  <c r="T118"/>
  <c r="R118"/>
  <c r="P118"/>
  <c r="BK118"/>
  <c r="J118"/>
  <c r="BI117"/>
  <c r="BH117"/>
  <c r="BG117"/>
  <c r="BF117"/>
  <c r="T117"/>
  <c r="R117"/>
  <c r="P117"/>
  <c r="BK117"/>
  <c r="J117"/>
  <c r="BE117" s="1"/>
  <c r="BI116"/>
  <c r="BH116"/>
  <c r="BG116"/>
  <c r="BF116"/>
  <c r="BE116"/>
  <c r="T116"/>
  <c r="R116"/>
  <c r="P116"/>
  <c r="BK116"/>
  <c r="J116"/>
  <c r="BI115"/>
  <c r="BH115"/>
  <c r="BG115"/>
  <c r="BF115"/>
  <c r="T115"/>
  <c r="R115"/>
  <c r="P115"/>
  <c r="BK115"/>
  <c r="J115"/>
  <c r="BE115" s="1"/>
  <c r="BI114"/>
  <c r="BH114"/>
  <c r="BG114"/>
  <c r="BF114"/>
  <c r="BE114"/>
  <c r="T114"/>
  <c r="T113" s="1"/>
  <c r="R114"/>
  <c r="R113" s="1"/>
  <c r="P114"/>
  <c r="P113" s="1"/>
  <c r="BK114"/>
  <c r="BK113" s="1"/>
  <c r="J113" s="1"/>
  <c r="J66" s="1"/>
  <c r="J114"/>
  <c r="BI112"/>
  <c r="BH112"/>
  <c r="BG112"/>
  <c r="BF112"/>
  <c r="T112"/>
  <c r="T111" s="1"/>
  <c r="T110" s="1"/>
  <c r="R112"/>
  <c r="R111" s="1"/>
  <c r="R110" s="1"/>
  <c r="P112"/>
  <c r="P111" s="1"/>
  <c r="P110" s="1"/>
  <c r="BK112"/>
  <c r="BK111" s="1"/>
  <c r="J112"/>
  <c r="BE112" s="1"/>
  <c r="BI108"/>
  <c r="BH108"/>
  <c r="BG108"/>
  <c r="BF108"/>
  <c r="T108"/>
  <c r="R108"/>
  <c r="P108"/>
  <c r="BK108"/>
  <c r="J108"/>
  <c r="BE108" s="1"/>
  <c r="BI106"/>
  <c r="BH106"/>
  <c r="BG106"/>
  <c r="BF106"/>
  <c r="BE106"/>
  <c r="T106"/>
  <c r="R106"/>
  <c r="P106"/>
  <c r="BK106"/>
  <c r="J106"/>
  <c r="BI104"/>
  <c r="BH104"/>
  <c r="BG104"/>
  <c r="BF104"/>
  <c r="T104"/>
  <c r="R104"/>
  <c r="P104"/>
  <c r="BK104"/>
  <c r="J104"/>
  <c r="BE104" s="1"/>
  <c r="BI102"/>
  <c r="BH102"/>
  <c r="BG102"/>
  <c r="BF102"/>
  <c r="BE102"/>
  <c r="T102"/>
  <c r="R102"/>
  <c r="P102"/>
  <c r="BK102"/>
  <c r="J102"/>
  <c r="BI100"/>
  <c r="BH100"/>
  <c r="BG100"/>
  <c r="BF100"/>
  <c r="T100"/>
  <c r="T99" s="1"/>
  <c r="R100"/>
  <c r="R99" s="1"/>
  <c r="P100"/>
  <c r="P99" s="1"/>
  <c r="BK100"/>
  <c r="BK99" s="1"/>
  <c r="J99" s="1"/>
  <c r="J63" s="1"/>
  <c r="J100"/>
  <c r="BE100" s="1"/>
  <c r="BI97"/>
  <c r="BH97"/>
  <c r="BG97"/>
  <c r="BF97"/>
  <c r="T97"/>
  <c r="R97"/>
  <c r="P97"/>
  <c r="BK97"/>
  <c r="J97"/>
  <c r="BE97" s="1"/>
  <c r="BI95"/>
  <c r="BH95"/>
  <c r="BG95"/>
  <c r="BF95"/>
  <c r="BE95"/>
  <c r="T95"/>
  <c r="R95"/>
  <c r="P95"/>
  <c r="BK95"/>
  <c r="J95"/>
  <c r="BI93"/>
  <c r="BH93"/>
  <c r="BG93"/>
  <c r="BF93"/>
  <c r="T93"/>
  <c r="T92" s="1"/>
  <c r="R93"/>
  <c r="R92" s="1"/>
  <c r="P93"/>
  <c r="P92" s="1"/>
  <c r="BK93"/>
  <c r="BK92" s="1"/>
  <c r="J92" s="1"/>
  <c r="J62" s="1"/>
  <c r="J93"/>
  <c r="BE93" s="1"/>
  <c r="BI91"/>
  <c r="F36" s="1"/>
  <c r="BD84" i="1" s="1"/>
  <c r="BH91" i="26"/>
  <c r="F35" s="1"/>
  <c r="BC84" i="1" s="1"/>
  <c r="BG91" i="26"/>
  <c r="F34" s="1"/>
  <c r="BB84" i="1" s="1"/>
  <c r="BF91" i="26"/>
  <c r="F33" s="1"/>
  <c r="BA84" i="1" s="1"/>
  <c r="BE91" i="26"/>
  <c r="F32" s="1"/>
  <c r="AZ84" i="1" s="1"/>
  <c r="T91" i="26"/>
  <c r="T90" s="1"/>
  <c r="T89" s="1"/>
  <c r="R91"/>
  <c r="R90" s="1"/>
  <c r="R89" s="1"/>
  <c r="P91"/>
  <c r="P90" s="1"/>
  <c r="P89" s="1"/>
  <c r="AU84" i="1" s="1"/>
  <c r="BK91" i="26"/>
  <c r="BK90" s="1"/>
  <c r="J91"/>
  <c r="J85"/>
  <c r="F85"/>
  <c r="J83"/>
  <c r="F83"/>
  <c r="E81"/>
  <c r="J55"/>
  <c r="F55"/>
  <c r="F53"/>
  <c r="E51"/>
  <c r="J20"/>
  <c r="E20"/>
  <c r="F86" s="1"/>
  <c r="J19"/>
  <c r="J14"/>
  <c r="J53" s="1"/>
  <c r="E7"/>
  <c r="E77" s="1"/>
  <c r="AY83" i="1"/>
  <c r="AX83"/>
  <c r="BI249" i="25"/>
  <c r="BH249"/>
  <c r="BG249"/>
  <c r="BF249"/>
  <c r="T249"/>
  <c r="R249"/>
  <c r="P249"/>
  <c r="BK249"/>
  <c r="J249"/>
  <c r="BE249" s="1"/>
  <c r="BI247"/>
  <c r="BH247"/>
  <c r="BG247"/>
  <c r="BF247"/>
  <c r="BE247"/>
  <c r="T247"/>
  <c r="R247"/>
  <c r="P247"/>
  <c r="BK247"/>
  <c r="J247"/>
  <c r="BI245"/>
  <c r="BH245"/>
  <c r="BG245"/>
  <c r="BF245"/>
  <c r="T245"/>
  <c r="R245"/>
  <c r="P245"/>
  <c r="BK245"/>
  <c r="J245"/>
  <c r="BE245" s="1"/>
  <c r="BI243"/>
  <c r="BH243"/>
  <c r="BG243"/>
  <c r="BF243"/>
  <c r="BE243"/>
  <c r="T243"/>
  <c r="R243"/>
  <c r="P243"/>
  <c r="BK243"/>
  <c r="J243"/>
  <c r="BI241"/>
  <c r="BH241"/>
  <c r="BG241"/>
  <c r="BF241"/>
  <c r="T241"/>
  <c r="R241"/>
  <c r="P241"/>
  <c r="BK241"/>
  <c r="J241"/>
  <c r="BE241" s="1"/>
  <c r="BI239"/>
  <c r="BH239"/>
  <c r="BG239"/>
  <c r="BF239"/>
  <c r="BE239"/>
  <c r="T239"/>
  <c r="R239"/>
  <c r="P239"/>
  <c r="BK239"/>
  <c r="J239"/>
  <c r="BI237"/>
  <c r="BH237"/>
  <c r="BG237"/>
  <c r="BF237"/>
  <c r="BE237"/>
  <c r="T237"/>
  <c r="R237"/>
  <c r="P237"/>
  <c r="BK237"/>
  <c r="J237"/>
  <c r="BI235"/>
  <c r="BH235"/>
  <c r="BG235"/>
  <c r="BF235"/>
  <c r="BE235"/>
  <c r="T235"/>
  <c r="R235"/>
  <c r="P235"/>
  <c r="BK235"/>
  <c r="J235"/>
  <c r="BI233"/>
  <c r="BH233"/>
  <c r="BG233"/>
  <c r="BF233"/>
  <c r="BE233"/>
  <c r="T233"/>
  <c r="R233"/>
  <c r="P233"/>
  <c r="BK233"/>
  <c r="J233"/>
  <c r="BI231"/>
  <c r="BH231"/>
  <c r="BG231"/>
  <c r="BF231"/>
  <c r="BE231"/>
  <c r="T231"/>
  <c r="R231"/>
  <c r="P231"/>
  <c r="BK231"/>
  <c r="J231"/>
  <c r="BI229"/>
  <c r="BH229"/>
  <c r="BG229"/>
  <c r="BF229"/>
  <c r="BE229"/>
  <c r="T229"/>
  <c r="R229"/>
  <c r="P229"/>
  <c r="BK229"/>
  <c r="J229"/>
  <c r="BI228"/>
  <c r="BH228"/>
  <c r="BG228"/>
  <c r="BF228"/>
  <c r="BE228"/>
  <c r="T228"/>
  <c r="R228"/>
  <c r="P228"/>
  <c r="BK228"/>
  <c r="J228"/>
  <c r="BI226"/>
  <c r="BH226"/>
  <c r="BG226"/>
  <c r="BF226"/>
  <c r="BE226"/>
  <c r="T226"/>
  <c r="R226"/>
  <c r="P226"/>
  <c r="BK226"/>
  <c r="J226"/>
  <c r="BI224"/>
  <c r="BH224"/>
  <c r="BG224"/>
  <c r="BF224"/>
  <c r="BE224"/>
  <c r="T224"/>
  <c r="R224"/>
  <c r="P224"/>
  <c r="BK224"/>
  <c r="J224"/>
  <c r="BI222"/>
  <c r="BH222"/>
  <c r="BG222"/>
  <c r="BF222"/>
  <c r="BE222"/>
  <c r="T222"/>
  <c r="R222"/>
  <c r="P222"/>
  <c r="BK222"/>
  <c r="J222"/>
  <c r="BI220"/>
  <c r="BH220"/>
  <c r="BG220"/>
  <c r="BF220"/>
  <c r="BE220"/>
  <c r="T220"/>
  <c r="R220"/>
  <c r="P220"/>
  <c r="BK220"/>
  <c r="J220"/>
  <c r="BI218"/>
  <c r="BH218"/>
  <c r="BG218"/>
  <c r="BF218"/>
  <c r="BE218"/>
  <c r="T218"/>
  <c r="R218"/>
  <c r="P218"/>
  <c r="BK218"/>
  <c r="J218"/>
  <c r="BI216"/>
  <c r="BH216"/>
  <c r="BG216"/>
  <c r="BF216"/>
  <c r="BE216"/>
  <c r="T216"/>
  <c r="R216"/>
  <c r="P216"/>
  <c r="BK216"/>
  <c r="J216"/>
  <c r="BI214"/>
  <c r="BH214"/>
  <c r="BG214"/>
  <c r="BF214"/>
  <c r="BE214"/>
  <c r="T214"/>
  <c r="R214"/>
  <c r="P214"/>
  <c r="BK214"/>
  <c r="J214"/>
  <c r="BI212"/>
  <c r="BH212"/>
  <c r="BG212"/>
  <c r="BF212"/>
  <c r="BE212"/>
  <c r="T212"/>
  <c r="R212"/>
  <c r="P212"/>
  <c r="BK212"/>
  <c r="J212"/>
  <c r="BI210"/>
  <c r="BH210"/>
  <c r="BG210"/>
  <c r="BF210"/>
  <c r="BE210"/>
  <c r="T210"/>
  <c r="R210"/>
  <c r="P210"/>
  <c r="BK210"/>
  <c r="J210"/>
  <c r="BI208"/>
  <c r="BH208"/>
  <c r="BG208"/>
  <c r="BF208"/>
  <c r="BE208"/>
  <c r="T208"/>
  <c r="R208"/>
  <c r="P208"/>
  <c r="BK208"/>
  <c r="J208"/>
  <c r="BI206"/>
  <c r="BH206"/>
  <c r="BG206"/>
  <c r="BF206"/>
  <c r="BE206"/>
  <c r="T206"/>
  <c r="R206"/>
  <c r="P206"/>
  <c r="BK206"/>
  <c r="J206"/>
  <c r="BI204"/>
  <c r="BH204"/>
  <c r="BG204"/>
  <c r="BF204"/>
  <c r="BE204"/>
  <c r="T204"/>
  <c r="R204"/>
  <c r="P204"/>
  <c r="BK204"/>
  <c r="J204"/>
  <c r="BI202"/>
  <c r="BH202"/>
  <c r="BG202"/>
  <c r="BF202"/>
  <c r="BE202"/>
  <c r="T202"/>
  <c r="R202"/>
  <c r="P202"/>
  <c r="BK202"/>
  <c r="J202"/>
  <c r="BI200"/>
  <c r="BH200"/>
  <c r="BG200"/>
  <c r="BF200"/>
  <c r="BE200"/>
  <c r="T200"/>
  <c r="R200"/>
  <c r="P200"/>
  <c r="BK200"/>
  <c r="J200"/>
  <c r="BI198"/>
  <c r="BH198"/>
  <c r="BG198"/>
  <c r="BF198"/>
  <c r="BE198"/>
  <c r="T198"/>
  <c r="R198"/>
  <c r="P198"/>
  <c r="BK198"/>
  <c r="J198"/>
  <c r="BI196"/>
  <c r="BH196"/>
  <c r="BG196"/>
  <c r="BF196"/>
  <c r="BE196"/>
  <c r="T196"/>
  <c r="R196"/>
  <c r="P196"/>
  <c r="BK196"/>
  <c r="J196"/>
  <c r="BI194"/>
  <c r="BH194"/>
  <c r="BG194"/>
  <c r="BF194"/>
  <c r="BE194"/>
  <c r="T194"/>
  <c r="R194"/>
  <c r="P194"/>
  <c r="BK194"/>
  <c r="J194"/>
  <c r="BI192"/>
  <c r="BH192"/>
  <c r="BG192"/>
  <c r="BF192"/>
  <c r="BE192"/>
  <c r="T192"/>
  <c r="R192"/>
  <c r="P192"/>
  <c r="BK192"/>
  <c r="J192"/>
  <c r="BI190"/>
  <c r="BH190"/>
  <c r="BG190"/>
  <c r="BF190"/>
  <c r="BE190"/>
  <c r="T190"/>
  <c r="R190"/>
  <c r="P190"/>
  <c r="BK190"/>
  <c r="J190"/>
  <c r="BI188"/>
  <c r="BH188"/>
  <c r="BG188"/>
  <c r="BF188"/>
  <c r="BE188"/>
  <c r="T188"/>
  <c r="R188"/>
  <c r="P188"/>
  <c r="BK188"/>
  <c r="J188"/>
  <c r="BI187"/>
  <c r="BH187"/>
  <c r="BG187"/>
  <c r="BF187"/>
  <c r="BE187"/>
  <c r="T187"/>
  <c r="R187"/>
  <c r="P187"/>
  <c r="BK187"/>
  <c r="J187"/>
  <c r="BI186"/>
  <c r="BH186"/>
  <c r="BG186"/>
  <c r="BF186"/>
  <c r="BE186"/>
  <c r="T186"/>
  <c r="R186"/>
  <c r="P186"/>
  <c r="BK186"/>
  <c r="J186"/>
  <c r="BI185"/>
  <c r="BH185"/>
  <c r="BG185"/>
  <c r="BF185"/>
  <c r="BE185"/>
  <c r="T185"/>
  <c r="R185"/>
  <c r="P185"/>
  <c r="BK185"/>
  <c r="J185"/>
  <c r="BI184"/>
  <c r="BH184"/>
  <c r="BG184"/>
  <c r="BF184"/>
  <c r="BE184"/>
  <c r="T184"/>
  <c r="R184"/>
  <c r="P184"/>
  <c r="BK184"/>
  <c r="J184"/>
  <c r="BI183"/>
  <c r="BH183"/>
  <c r="BG183"/>
  <c r="BF183"/>
  <c r="BE183"/>
  <c r="T183"/>
  <c r="R183"/>
  <c r="P183"/>
  <c r="BK183"/>
  <c r="J183"/>
  <c r="BI182"/>
  <c r="BH182"/>
  <c r="BG182"/>
  <c r="BF182"/>
  <c r="BE182"/>
  <c r="T182"/>
  <c r="R182"/>
  <c r="P182"/>
  <c r="BK182"/>
  <c r="J182"/>
  <c r="BI181"/>
  <c r="BH181"/>
  <c r="BG181"/>
  <c r="BF181"/>
  <c r="BE181"/>
  <c r="T181"/>
  <c r="R181"/>
  <c r="P181"/>
  <c r="BK181"/>
  <c r="J181"/>
  <c r="BI180"/>
  <c r="BH180"/>
  <c r="BG180"/>
  <c r="BF180"/>
  <c r="BE180"/>
  <c r="T180"/>
  <c r="R180"/>
  <c r="P180"/>
  <c r="BK180"/>
  <c r="J180"/>
  <c r="BI179"/>
  <c r="BH179"/>
  <c r="BG179"/>
  <c r="BF179"/>
  <c r="BE179"/>
  <c r="T179"/>
  <c r="R179"/>
  <c r="P179"/>
  <c r="BK179"/>
  <c r="J179"/>
  <c r="BI178"/>
  <c r="BH178"/>
  <c r="BG178"/>
  <c r="BF178"/>
  <c r="BE178"/>
  <c r="T178"/>
  <c r="R178"/>
  <c r="P178"/>
  <c r="BK178"/>
  <c r="J178"/>
  <c r="BI177"/>
  <c r="BH177"/>
  <c r="BG177"/>
  <c r="BF177"/>
  <c r="BE177"/>
  <c r="T177"/>
  <c r="R177"/>
  <c r="P177"/>
  <c r="BK177"/>
  <c r="J177"/>
  <c r="BI176"/>
  <c r="BH176"/>
  <c r="BG176"/>
  <c r="BF176"/>
  <c r="BE176"/>
  <c r="T176"/>
  <c r="R176"/>
  <c r="P176"/>
  <c r="BK176"/>
  <c r="J176"/>
  <c r="BI175"/>
  <c r="BH175"/>
  <c r="BG175"/>
  <c r="BF175"/>
  <c r="BE175"/>
  <c r="T175"/>
  <c r="R175"/>
  <c r="P175"/>
  <c r="BK175"/>
  <c r="J175"/>
  <c r="BI174"/>
  <c r="BH174"/>
  <c r="BG174"/>
  <c r="BF174"/>
  <c r="BE174"/>
  <c r="T174"/>
  <c r="R174"/>
  <c r="P174"/>
  <c r="BK174"/>
  <c r="J174"/>
  <c r="BI173"/>
  <c r="BH173"/>
  <c r="BG173"/>
  <c r="BF173"/>
  <c r="BE173"/>
  <c r="T173"/>
  <c r="R173"/>
  <c r="P173"/>
  <c r="BK173"/>
  <c r="J173"/>
  <c r="BI171"/>
  <c r="BH171"/>
  <c r="BG171"/>
  <c r="BF171"/>
  <c r="BE171"/>
  <c r="T171"/>
  <c r="R171"/>
  <c r="P171"/>
  <c r="BK171"/>
  <c r="J171"/>
  <c r="BI170"/>
  <c r="BH170"/>
  <c r="BG170"/>
  <c r="BF170"/>
  <c r="BE170"/>
  <c r="T170"/>
  <c r="R170"/>
  <c r="P170"/>
  <c r="BK170"/>
  <c r="J170"/>
  <c r="BI169"/>
  <c r="BH169"/>
  <c r="BG169"/>
  <c r="BF169"/>
  <c r="BE169"/>
  <c r="T169"/>
  <c r="R169"/>
  <c r="P169"/>
  <c r="BK169"/>
  <c r="J169"/>
  <c r="BI168"/>
  <c r="BH168"/>
  <c r="BG168"/>
  <c r="BF168"/>
  <c r="BE168"/>
  <c r="T168"/>
  <c r="R168"/>
  <c r="P168"/>
  <c r="BK168"/>
  <c r="J168"/>
  <c r="BI167"/>
  <c r="BH167"/>
  <c r="BG167"/>
  <c r="BF167"/>
  <c r="BE167"/>
  <c r="T167"/>
  <c r="R167"/>
  <c r="P167"/>
  <c r="BK167"/>
  <c r="J167"/>
  <c r="BI165"/>
  <c r="BH165"/>
  <c r="BG165"/>
  <c r="BF165"/>
  <c r="BE165"/>
  <c r="T165"/>
  <c r="R165"/>
  <c r="P165"/>
  <c r="BK165"/>
  <c r="J165"/>
  <c r="BI163"/>
  <c r="BH163"/>
  <c r="BG163"/>
  <c r="BF163"/>
  <c r="BE163"/>
  <c r="T163"/>
  <c r="R163"/>
  <c r="P163"/>
  <c r="BK163"/>
  <c r="J163"/>
  <c r="BI161"/>
  <c r="BH161"/>
  <c r="BG161"/>
  <c r="BF161"/>
  <c r="BE161"/>
  <c r="T161"/>
  <c r="R161"/>
  <c r="P161"/>
  <c r="BK161"/>
  <c r="J161"/>
  <c r="BI159"/>
  <c r="BH159"/>
  <c r="BG159"/>
  <c r="BF159"/>
  <c r="BE159"/>
  <c r="T159"/>
  <c r="R159"/>
  <c r="P159"/>
  <c r="BK159"/>
  <c r="J159"/>
  <c r="BI157"/>
  <c r="BH157"/>
  <c r="BG157"/>
  <c r="BF157"/>
  <c r="BE157"/>
  <c r="T157"/>
  <c r="R157"/>
  <c r="P157"/>
  <c r="BK157"/>
  <c r="J157"/>
  <c r="BI155"/>
  <c r="BH155"/>
  <c r="BG155"/>
  <c r="BF155"/>
  <c r="BE155"/>
  <c r="T155"/>
  <c r="R155"/>
  <c r="P155"/>
  <c r="BK155"/>
  <c r="J155"/>
  <c r="BI153"/>
  <c r="BH153"/>
  <c r="BG153"/>
  <c r="BF153"/>
  <c r="BE153"/>
  <c r="T153"/>
  <c r="R153"/>
  <c r="P153"/>
  <c r="BK153"/>
  <c r="J153"/>
  <c r="BI151"/>
  <c r="BH151"/>
  <c r="BG151"/>
  <c r="BF151"/>
  <c r="BE151"/>
  <c r="T151"/>
  <c r="R151"/>
  <c r="P151"/>
  <c r="BK151"/>
  <c r="J151"/>
  <c r="BI149"/>
  <c r="BH149"/>
  <c r="BG149"/>
  <c r="BF149"/>
  <c r="BE149"/>
  <c r="T149"/>
  <c r="R149"/>
  <c r="P149"/>
  <c r="BK149"/>
  <c r="J149"/>
  <c r="BI147"/>
  <c r="BH147"/>
  <c r="BG147"/>
  <c r="BF147"/>
  <c r="BE147"/>
  <c r="T147"/>
  <c r="R147"/>
  <c r="P147"/>
  <c r="BK147"/>
  <c r="J147"/>
  <c r="BI145"/>
  <c r="BH145"/>
  <c r="BG145"/>
  <c r="BF145"/>
  <c r="BE145"/>
  <c r="T145"/>
  <c r="R145"/>
  <c r="P145"/>
  <c r="BK145"/>
  <c r="J145"/>
  <c r="BI143"/>
  <c r="BH143"/>
  <c r="BG143"/>
  <c r="BF143"/>
  <c r="BE143"/>
  <c r="T143"/>
  <c r="R143"/>
  <c r="P143"/>
  <c r="BK143"/>
  <c r="J143"/>
  <c r="BI141"/>
  <c r="BH141"/>
  <c r="BG141"/>
  <c r="BF141"/>
  <c r="BE141"/>
  <c r="T141"/>
  <c r="R141"/>
  <c r="P141"/>
  <c r="BK141"/>
  <c r="J141"/>
  <c r="BI139"/>
  <c r="BH139"/>
  <c r="BG139"/>
  <c r="BF139"/>
  <c r="BE139"/>
  <c r="T139"/>
  <c r="R139"/>
  <c r="P139"/>
  <c r="BK139"/>
  <c r="J139"/>
  <c r="BI137"/>
  <c r="BH137"/>
  <c r="BG137"/>
  <c r="BF137"/>
  <c r="BE137"/>
  <c r="T137"/>
  <c r="R137"/>
  <c r="P137"/>
  <c r="BK137"/>
  <c r="J137"/>
  <c r="BI135"/>
  <c r="BH135"/>
  <c r="BG135"/>
  <c r="BF135"/>
  <c r="BE135"/>
  <c r="T135"/>
  <c r="R135"/>
  <c r="P135"/>
  <c r="BK135"/>
  <c r="J135"/>
  <c r="BI133"/>
  <c r="BH133"/>
  <c r="BG133"/>
  <c r="BF133"/>
  <c r="BE133"/>
  <c r="T133"/>
  <c r="R133"/>
  <c r="P133"/>
  <c r="BK133"/>
  <c r="J133"/>
  <c r="BI131"/>
  <c r="BH131"/>
  <c r="BG131"/>
  <c r="BF131"/>
  <c r="BE131"/>
  <c r="T131"/>
  <c r="R131"/>
  <c r="P131"/>
  <c r="BK131"/>
  <c r="J131"/>
  <c r="BI129"/>
  <c r="BH129"/>
  <c r="BG129"/>
  <c r="BF129"/>
  <c r="BE129"/>
  <c r="T129"/>
  <c r="R129"/>
  <c r="P129"/>
  <c r="BK129"/>
  <c r="J129"/>
  <c r="BI127"/>
  <c r="BH127"/>
  <c r="BG127"/>
  <c r="BF127"/>
  <c r="BE127"/>
  <c r="T127"/>
  <c r="R127"/>
  <c r="P127"/>
  <c r="BK127"/>
  <c r="J127"/>
  <c r="BI125"/>
  <c r="BH125"/>
  <c r="BG125"/>
  <c r="BF125"/>
  <c r="BE125"/>
  <c r="T125"/>
  <c r="R125"/>
  <c r="P125"/>
  <c r="BK125"/>
  <c r="J125"/>
  <c r="BI123"/>
  <c r="BH123"/>
  <c r="BG123"/>
  <c r="BF123"/>
  <c r="BE123"/>
  <c r="T123"/>
  <c r="R123"/>
  <c r="P123"/>
  <c r="BK123"/>
  <c r="J123"/>
  <c r="BI121"/>
  <c r="BH121"/>
  <c r="BG121"/>
  <c r="BF121"/>
  <c r="BE121"/>
  <c r="T121"/>
  <c r="R121"/>
  <c r="P121"/>
  <c r="BK121"/>
  <c r="J121"/>
  <c r="BI119"/>
  <c r="BH119"/>
  <c r="BG119"/>
  <c r="BF119"/>
  <c r="BE119"/>
  <c r="T119"/>
  <c r="R119"/>
  <c r="P119"/>
  <c r="BK119"/>
  <c r="J119"/>
  <c r="BI117"/>
  <c r="BH117"/>
  <c r="BG117"/>
  <c r="BF117"/>
  <c r="BE117"/>
  <c r="T117"/>
  <c r="R117"/>
  <c r="P117"/>
  <c r="BK117"/>
  <c r="J117"/>
  <c r="BI115"/>
  <c r="BH115"/>
  <c r="BG115"/>
  <c r="BF115"/>
  <c r="BE115"/>
  <c r="T115"/>
  <c r="R115"/>
  <c r="P115"/>
  <c r="BK115"/>
  <c r="J115"/>
  <c r="BI113"/>
  <c r="BH113"/>
  <c r="BG113"/>
  <c r="BF113"/>
  <c r="BE113"/>
  <c r="T113"/>
  <c r="R113"/>
  <c r="P113"/>
  <c r="BK113"/>
  <c r="J113"/>
  <c r="BI111"/>
  <c r="BH111"/>
  <c r="BG111"/>
  <c r="BF111"/>
  <c r="BE111"/>
  <c r="T111"/>
  <c r="R111"/>
  <c r="P111"/>
  <c r="BK111"/>
  <c r="J111"/>
  <c r="BI109"/>
  <c r="BH109"/>
  <c r="BG109"/>
  <c r="BF109"/>
  <c r="BE109"/>
  <c r="T109"/>
  <c r="R109"/>
  <c r="P109"/>
  <c r="BK109"/>
  <c r="J109"/>
  <c r="BI107"/>
  <c r="BH107"/>
  <c r="BG107"/>
  <c r="BF107"/>
  <c r="BE107"/>
  <c r="T107"/>
  <c r="R107"/>
  <c r="P107"/>
  <c r="BK107"/>
  <c r="J107"/>
  <c r="BI105"/>
  <c r="BH105"/>
  <c r="BG105"/>
  <c r="BF105"/>
  <c r="BE105"/>
  <c r="T105"/>
  <c r="R105"/>
  <c r="P105"/>
  <c r="BK105"/>
  <c r="J105"/>
  <c r="BI103"/>
  <c r="BH103"/>
  <c r="BG103"/>
  <c r="BF103"/>
  <c r="BE103"/>
  <c r="T103"/>
  <c r="R103"/>
  <c r="P103"/>
  <c r="BK103"/>
  <c r="J103"/>
  <c r="BI101"/>
  <c r="BH101"/>
  <c r="BG101"/>
  <c r="BF101"/>
  <c r="BE101"/>
  <c r="T101"/>
  <c r="R101"/>
  <c r="P101"/>
  <c r="BK101"/>
  <c r="J101"/>
  <c r="BI99"/>
  <c r="BH99"/>
  <c r="BG99"/>
  <c r="BF99"/>
  <c r="BE99"/>
  <c r="T99"/>
  <c r="R99"/>
  <c r="P99"/>
  <c r="BK99"/>
  <c r="J99"/>
  <c r="BI97"/>
  <c r="BH97"/>
  <c r="BG97"/>
  <c r="BF97"/>
  <c r="BE97"/>
  <c r="T97"/>
  <c r="R97"/>
  <c r="P97"/>
  <c r="BK97"/>
  <c r="J97"/>
  <c r="BI95"/>
  <c r="BH95"/>
  <c r="BG95"/>
  <c r="BF95"/>
  <c r="BE95"/>
  <c r="T95"/>
  <c r="R95"/>
  <c r="P95"/>
  <c r="BK95"/>
  <c r="J95"/>
  <c r="BI93"/>
  <c r="BH93"/>
  <c r="BG93"/>
  <c r="BF93"/>
  <c r="BE93"/>
  <c r="T93"/>
  <c r="R93"/>
  <c r="P93"/>
  <c r="BK93"/>
  <c r="J93"/>
  <c r="BI91"/>
  <c r="BH91"/>
  <c r="BG91"/>
  <c r="BF91"/>
  <c r="BE91"/>
  <c r="T91"/>
  <c r="R91"/>
  <c r="P91"/>
  <c r="BK91"/>
  <c r="J91"/>
  <c r="BI89"/>
  <c r="BH89"/>
  <c r="BG89"/>
  <c r="BF89"/>
  <c r="BE89"/>
  <c r="T89"/>
  <c r="R89"/>
  <c r="P89"/>
  <c r="BK89"/>
  <c r="J89"/>
  <c r="BI87"/>
  <c r="BH87"/>
  <c r="BG87"/>
  <c r="BF87"/>
  <c r="BE87"/>
  <c r="T87"/>
  <c r="R87"/>
  <c r="P87"/>
  <c r="BK87"/>
  <c r="J87"/>
  <c r="BI85"/>
  <c r="F36" s="1"/>
  <c r="BD83" i="1" s="1"/>
  <c r="BH85" i="25"/>
  <c r="F35" s="1"/>
  <c r="BC83" i="1" s="1"/>
  <c r="BG85" i="25"/>
  <c r="F34" s="1"/>
  <c r="BB83" i="1" s="1"/>
  <c r="BF85" i="25"/>
  <c r="F33" s="1"/>
  <c r="BA83" i="1" s="1"/>
  <c r="BE85" i="25"/>
  <c r="J32" s="1"/>
  <c r="AV83" i="1" s="1"/>
  <c r="T85" i="25"/>
  <c r="T84" s="1"/>
  <c r="T83" s="1"/>
  <c r="R85"/>
  <c r="R84" s="1"/>
  <c r="R83" s="1"/>
  <c r="P85"/>
  <c r="P84" s="1"/>
  <c r="P83" s="1"/>
  <c r="AU83" i="1" s="1"/>
  <c r="BK85" i="25"/>
  <c r="BK84" s="1"/>
  <c r="J85"/>
  <c r="J79"/>
  <c r="F79"/>
  <c r="J77"/>
  <c r="F77"/>
  <c r="E75"/>
  <c r="F56"/>
  <c r="J55"/>
  <c r="F55"/>
  <c r="F53"/>
  <c r="E51"/>
  <c r="J20"/>
  <c r="E20"/>
  <c r="F80" s="1"/>
  <c r="J19"/>
  <c r="J14"/>
  <c r="J53" s="1"/>
  <c r="E7"/>
  <c r="E71" s="1"/>
  <c r="AY82" i="1"/>
  <c r="AX82"/>
  <c r="F35" i="24"/>
  <c r="BC82" i="1" s="1"/>
  <c r="BI145" i="24"/>
  <c r="BH145"/>
  <c r="BG145"/>
  <c r="BF145"/>
  <c r="BE145"/>
  <c r="T145"/>
  <c r="R145"/>
  <c r="P145"/>
  <c r="BK145"/>
  <c r="J145"/>
  <c r="BI144"/>
  <c r="BH144"/>
  <c r="BG144"/>
  <c r="BF144"/>
  <c r="BE144"/>
  <c r="T144"/>
  <c r="R144"/>
  <c r="P144"/>
  <c r="BK144"/>
  <c r="J144"/>
  <c r="BI142"/>
  <c r="BH142"/>
  <c r="BG142"/>
  <c r="BF142"/>
  <c r="BE142"/>
  <c r="T142"/>
  <c r="R142"/>
  <c r="P142"/>
  <c r="BK142"/>
  <c r="J142"/>
  <c r="BI140"/>
  <c r="BH140"/>
  <c r="BG140"/>
  <c r="BF140"/>
  <c r="BE140"/>
  <c r="T140"/>
  <c r="R140"/>
  <c r="P140"/>
  <c r="BK140"/>
  <c r="J140"/>
  <c r="BI138"/>
  <c r="BH138"/>
  <c r="BG138"/>
  <c r="BF138"/>
  <c r="BE138"/>
  <c r="T138"/>
  <c r="R138"/>
  <c r="P138"/>
  <c r="BK138"/>
  <c r="J138"/>
  <c r="BI137"/>
  <c r="BH137"/>
  <c r="BG137"/>
  <c r="BF137"/>
  <c r="BE137"/>
  <c r="T137"/>
  <c r="R137"/>
  <c r="P137"/>
  <c r="BK137"/>
  <c r="J137"/>
  <c r="BI135"/>
  <c r="BH135"/>
  <c r="BG135"/>
  <c r="BF135"/>
  <c r="BE135"/>
  <c r="T135"/>
  <c r="R135"/>
  <c r="P135"/>
  <c r="BK135"/>
  <c r="J135"/>
  <c r="BI133"/>
  <c r="BH133"/>
  <c r="BG133"/>
  <c r="BF133"/>
  <c r="BE133"/>
  <c r="T133"/>
  <c r="R133"/>
  <c r="P133"/>
  <c r="BK133"/>
  <c r="J133"/>
  <c r="BI132"/>
  <c r="BH132"/>
  <c r="BG132"/>
  <c r="BF132"/>
  <c r="BE132"/>
  <c r="T132"/>
  <c r="R132"/>
  <c r="P132"/>
  <c r="BK132"/>
  <c r="J132"/>
  <c r="BI131"/>
  <c r="BH131"/>
  <c r="BG131"/>
  <c r="BF131"/>
  <c r="BE131"/>
  <c r="T131"/>
  <c r="R131"/>
  <c r="P131"/>
  <c r="BK131"/>
  <c r="J131"/>
  <c r="BI130"/>
  <c r="BH130"/>
  <c r="BG130"/>
  <c r="BF130"/>
  <c r="BE130"/>
  <c r="T130"/>
  <c r="R130"/>
  <c r="P130"/>
  <c r="BK130"/>
  <c r="J130"/>
  <c r="BI129"/>
  <c r="BH129"/>
  <c r="BG129"/>
  <c r="BF129"/>
  <c r="BE129"/>
  <c r="T129"/>
  <c r="R129"/>
  <c r="P129"/>
  <c r="BK129"/>
  <c r="J129"/>
  <c r="BI128"/>
  <c r="BH128"/>
  <c r="BG128"/>
  <c r="BF128"/>
  <c r="BE128"/>
  <c r="T128"/>
  <c r="R128"/>
  <c r="P128"/>
  <c r="BK128"/>
  <c r="J128"/>
  <c r="BI127"/>
  <c r="BH127"/>
  <c r="BG127"/>
  <c r="BF127"/>
  <c r="BE127"/>
  <c r="T127"/>
  <c r="R127"/>
  <c r="P127"/>
  <c r="BK127"/>
  <c r="J127"/>
  <c r="BI126"/>
  <c r="BH126"/>
  <c r="BG126"/>
  <c r="BF126"/>
  <c r="BE126"/>
  <c r="T126"/>
  <c r="R126"/>
  <c r="P126"/>
  <c r="BK126"/>
  <c r="J126"/>
  <c r="BI124"/>
  <c r="BH124"/>
  <c r="BG124"/>
  <c r="BF124"/>
  <c r="BE124"/>
  <c r="T124"/>
  <c r="R124"/>
  <c r="P124"/>
  <c r="BK124"/>
  <c r="J124"/>
  <c r="BI122"/>
  <c r="BH122"/>
  <c r="BG122"/>
  <c r="BF122"/>
  <c r="BE122"/>
  <c r="T122"/>
  <c r="R122"/>
  <c r="P122"/>
  <c r="BK122"/>
  <c r="J122"/>
  <c r="BI120"/>
  <c r="BH120"/>
  <c r="BG120"/>
  <c r="BF120"/>
  <c r="BE120"/>
  <c r="T120"/>
  <c r="R120"/>
  <c r="P120"/>
  <c r="BK120"/>
  <c r="J120"/>
  <c r="BI119"/>
  <c r="BH119"/>
  <c r="BG119"/>
  <c r="BF119"/>
  <c r="BE119"/>
  <c r="T119"/>
  <c r="R119"/>
  <c r="P119"/>
  <c r="BK119"/>
  <c r="J119"/>
  <c r="BI118"/>
  <c r="BH118"/>
  <c r="BG118"/>
  <c r="BF118"/>
  <c r="BE118"/>
  <c r="T118"/>
  <c r="R118"/>
  <c r="P118"/>
  <c r="BK118"/>
  <c r="J118"/>
  <c r="BI117"/>
  <c r="BH117"/>
  <c r="BG117"/>
  <c r="BF117"/>
  <c r="BE117"/>
  <c r="T117"/>
  <c r="R117"/>
  <c r="P117"/>
  <c r="BK117"/>
  <c r="J117"/>
  <c r="BI116"/>
  <c r="BH116"/>
  <c r="BG116"/>
  <c r="BF116"/>
  <c r="BE116"/>
  <c r="T116"/>
  <c r="R116"/>
  <c r="P116"/>
  <c r="BK116"/>
  <c r="J116"/>
  <c r="BI115"/>
  <c r="BH115"/>
  <c r="BG115"/>
  <c r="BF115"/>
  <c r="BE115"/>
  <c r="T115"/>
  <c r="R115"/>
  <c r="P115"/>
  <c r="BK115"/>
  <c r="J115"/>
  <c r="BI114"/>
  <c r="BH114"/>
  <c r="BG114"/>
  <c r="BF114"/>
  <c r="BE114"/>
  <c r="T114"/>
  <c r="R114"/>
  <c r="P114"/>
  <c r="BK114"/>
  <c r="J114"/>
  <c r="BI113"/>
  <c r="BH113"/>
  <c r="BG113"/>
  <c r="BF113"/>
  <c r="BE113"/>
  <c r="T113"/>
  <c r="R113"/>
  <c r="P113"/>
  <c r="BK113"/>
  <c r="J113"/>
  <c r="BI111"/>
  <c r="BH111"/>
  <c r="BG111"/>
  <c r="BF111"/>
  <c r="BE111"/>
  <c r="T111"/>
  <c r="R111"/>
  <c r="P111"/>
  <c r="BK111"/>
  <c r="J111"/>
  <c r="BI110"/>
  <c r="BH110"/>
  <c r="BG110"/>
  <c r="BF110"/>
  <c r="BE110"/>
  <c r="T110"/>
  <c r="R110"/>
  <c r="P110"/>
  <c r="BK110"/>
  <c r="J110"/>
  <c r="BI109"/>
  <c r="BH109"/>
  <c r="BG109"/>
  <c r="BF109"/>
  <c r="BE109"/>
  <c r="T109"/>
  <c r="R109"/>
  <c r="P109"/>
  <c r="BK109"/>
  <c r="J109"/>
  <c r="BI108"/>
  <c r="BH108"/>
  <c r="BG108"/>
  <c r="BF108"/>
  <c r="BE108"/>
  <c r="T108"/>
  <c r="R108"/>
  <c r="P108"/>
  <c r="BK108"/>
  <c r="J108"/>
  <c r="BI106"/>
  <c r="BH106"/>
  <c r="BG106"/>
  <c r="BF106"/>
  <c r="BE106"/>
  <c r="T106"/>
  <c r="R106"/>
  <c r="P106"/>
  <c r="BK106"/>
  <c r="J106"/>
  <c r="BI104"/>
  <c r="BH104"/>
  <c r="BG104"/>
  <c r="BF104"/>
  <c r="BE104"/>
  <c r="T104"/>
  <c r="R104"/>
  <c r="P104"/>
  <c r="BK104"/>
  <c r="J104"/>
  <c r="BI102"/>
  <c r="BH102"/>
  <c r="BG102"/>
  <c r="BF102"/>
  <c r="BE102"/>
  <c r="T102"/>
  <c r="R102"/>
  <c r="P102"/>
  <c r="BK102"/>
  <c r="J102"/>
  <c r="BI101"/>
  <c r="BH101"/>
  <c r="BG101"/>
  <c r="BF101"/>
  <c r="BE101"/>
  <c r="T101"/>
  <c r="R101"/>
  <c r="P101"/>
  <c r="BK101"/>
  <c r="J101"/>
  <c r="BI99"/>
  <c r="BH99"/>
  <c r="BG99"/>
  <c r="BF99"/>
  <c r="BE99"/>
  <c r="T99"/>
  <c r="R99"/>
  <c r="P99"/>
  <c r="BK99"/>
  <c r="J99"/>
  <c r="BI97"/>
  <c r="BH97"/>
  <c r="BG97"/>
  <c r="BF97"/>
  <c r="BE97"/>
  <c r="T97"/>
  <c r="R97"/>
  <c r="P97"/>
  <c r="BK97"/>
  <c r="J97"/>
  <c r="BI95"/>
  <c r="BH95"/>
  <c r="BG95"/>
  <c r="BF95"/>
  <c r="BE95"/>
  <c r="T95"/>
  <c r="R95"/>
  <c r="P95"/>
  <c r="BK95"/>
  <c r="J95"/>
  <c r="BI94"/>
  <c r="BH94"/>
  <c r="BG94"/>
  <c r="BF94"/>
  <c r="BE94"/>
  <c r="T94"/>
  <c r="R94"/>
  <c r="P94"/>
  <c r="BK94"/>
  <c r="J94"/>
  <c r="BI93"/>
  <c r="BH93"/>
  <c r="BG93"/>
  <c r="BF93"/>
  <c r="BE93"/>
  <c r="T93"/>
  <c r="R93"/>
  <c r="P93"/>
  <c r="BK93"/>
  <c r="J93"/>
  <c r="BI92"/>
  <c r="BH92"/>
  <c r="BG92"/>
  <c r="BF92"/>
  <c r="BE92"/>
  <c r="T92"/>
  <c r="R92"/>
  <c r="P92"/>
  <c r="BK92"/>
  <c r="J92"/>
  <c r="BI91"/>
  <c r="BH91"/>
  <c r="BG91"/>
  <c r="BF91"/>
  <c r="BE91"/>
  <c r="T91"/>
  <c r="R91"/>
  <c r="P91"/>
  <c r="BK91"/>
  <c r="J91"/>
  <c r="BI90"/>
  <c r="BH90"/>
  <c r="BG90"/>
  <c r="BF90"/>
  <c r="BE90"/>
  <c r="T90"/>
  <c r="R90"/>
  <c r="P90"/>
  <c r="BK90"/>
  <c r="J90"/>
  <c r="BI88"/>
  <c r="BH88"/>
  <c r="BG88"/>
  <c r="BF88"/>
  <c r="BE88"/>
  <c r="T88"/>
  <c r="R88"/>
  <c r="P88"/>
  <c r="BK88"/>
  <c r="J88"/>
  <c r="BI87"/>
  <c r="BH87"/>
  <c r="BG87"/>
  <c r="BF87"/>
  <c r="BE87"/>
  <c r="T87"/>
  <c r="R87"/>
  <c r="P87"/>
  <c r="BK87"/>
  <c r="J87"/>
  <c r="BI85"/>
  <c r="BH85"/>
  <c r="BG85"/>
  <c r="BF85"/>
  <c r="BE85"/>
  <c r="T85"/>
  <c r="R85"/>
  <c r="P85"/>
  <c r="BK85"/>
  <c r="J85"/>
  <c r="BI83"/>
  <c r="F36" s="1"/>
  <c r="BD82" i="1" s="1"/>
  <c r="BH83" i="24"/>
  <c r="BG83"/>
  <c r="F34" s="1"/>
  <c r="BB82" i="1" s="1"/>
  <c r="BF83" i="24"/>
  <c r="F33" s="1"/>
  <c r="BA82" i="1" s="1"/>
  <c r="BE83" i="24"/>
  <c r="J32" s="1"/>
  <c r="AV82" i="1" s="1"/>
  <c r="T83" i="24"/>
  <c r="T82" s="1"/>
  <c r="R83"/>
  <c r="R82" s="1"/>
  <c r="P83"/>
  <c r="P82" s="1"/>
  <c r="AU82" i="1" s="1"/>
  <c r="BK83" i="24"/>
  <c r="BK82" s="1"/>
  <c r="J82" s="1"/>
  <c r="J83"/>
  <c r="J78"/>
  <c r="F78"/>
  <c r="F76"/>
  <c r="E74"/>
  <c r="E70"/>
  <c r="J55"/>
  <c r="F55"/>
  <c r="F53"/>
  <c r="E51"/>
  <c r="J20"/>
  <c r="E20"/>
  <c r="F79" s="1"/>
  <c r="J19"/>
  <c r="J14"/>
  <c r="J76" s="1"/>
  <c r="E7"/>
  <c r="E47" s="1"/>
  <c r="T249" i="23"/>
  <c r="P249"/>
  <c r="R242"/>
  <c r="T236"/>
  <c r="P236"/>
  <c r="R199"/>
  <c r="T180"/>
  <c r="P180"/>
  <c r="AY81" i="1"/>
  <c r="AX81"/>
  <c r="BI250" i="23"/>
  <c r="BH250"/>
  <c r="BG250"/>
  <c r="BF250"/>
  <c r="BE250"/>
  <c r="T250"/>
  <c r="R250"/>
  <c r="R249" s="1"/>
  <c r="P250"/>
  <c r="BK250"/>
  <c r="BK249" s="1"/>
  <c r="J249" s="1"/>
  <c r="J67" s="1"/>
  <c r="J250"/>
  <c r="BI248"/>
  <c r="BH248"/>
  <c r="BG248"/>
  <c r="BF248"/>
  <c r="T248"/>
  <c r="R248"/>
  <c r="P248"/>
  <c r="BK248"/>
  <c r="J248"/>
  <c r="BE248" s="1"/>
  <c r="BI247"/>
  <c r="BH247"/>
  <c r="BG247"/>
  <c r="BF247"/>
  <c r="T247"/>
  <c r="R247"/>
  <c r="P247"/>
  <c r="BK247"/>
  <c r="J247"/>
  <c r="BE247" s="1"/>
  <c r="BI246"/>
  <c r="BH246"/>
  <c r="BG246"/>
  <c r="BF246"/>
  <c r="T246"/>
  <c r="R246"/>
  <c r="P246"/>
  <c r="BK246"/>
  <c r="J246"/>
  <c r="BE246" s="1"/>
  <c r="BI245"/>
  <c r="BH245"/>
  <c r="BG245"/>
  <c r="BF245"/>
  <c r="T245"/>
  <c r="R245"/>
  <c r="P245"/>
  <c r="BK245"/>
  <c r="J245"/>
  <c r="BE245" s="1"/>
  <c r="BI244"/>
  <c r="BH244"/>
  <c r="BG244"/>
  <c r="BF244"/>
  <c r="T244"/>
  <c r="R244"/>
  <c r="P244"/>
  <c r="BK244"/>
  <c r="J244"/>
  <c r="BE244" s="1"/>
  <c r="BI243"/>
  <c r="BH243"/>
  <c r="BG243"/>
  <c r="BF243"/>
  <c r="T243"/>
  <c r="T242" s="1"/>
  <c r="R243"/>
  <c r="P243"/>
  <c r="P242" s="1"/>
  <c r="BK243"/>
  <c r="BK242" s="1"/>
  <c r="J242" s="1"/>
  <c r="J66" s="1"/>
  <c r="J243"/>
  <c r="BE243" s="1"/>
  <c r="BI241"/>
  <c r="BH241"/>
  <c r="BG241"/>
  <c r="BF241"/>
  <c r="BE241"/>
  <c r="T241"/>
  <c r="R241"/>
  <c r="P241"/>
  <c r="BK241"/>
  <c r="J241"/>
  <c r="BI240"/>
  <c r="BH240"/>
  <c r="BG240"/>
  <c r="BF240"/>
  <c r="BE240"/>
  <c r="T240"/>
  <c r="R240"/>
  <c r="P240"/>
  <c r="BK240"/>
  <c r="J240"/>
  <c r="BI239"/>
  <c r="BH239"/>
  <c r="BG239"/>
  <c r="BF239"/>
  <c r="BE239"/>
  <c r="T239"/>
  <c r="R239"/>
  <c r="P239"/>
  <c r="BK239"/>
  <c r="J239"/>
  <c r="BI238"/>
  <c r="BH238"/>
  <c r="BG238"/>
  <c r="BF238"/>
  <c r="BE238"/>
  <c r="T238"/>
  <c r="R238"/>
  <c r="P238"/>
  <c r="BK238"/>
  <c r="J238"/>
  <c r="BI237"/>
  <c r="BH237"/>
  <c r="BG237"/>
  <c r="BF237"/>
  <c r="BE237"/>
  <c r="T237"/>
  <c r="R237"/>
  <c r="R236" s="1"/>
  <c r="P237"/>
  <c r="BK237"/>
  <c r="BK236" s="1"/>
  <c r="J236" s="1"/>
  <c r="J65" s="1"/>
  <c r="J237"/>
  <c r="BI234"/>
  <c r="BH234"/>
  <c r="BG234"/>
  <c r="BF234"/>
  <c r="T234"/>
  <c r="R234"/>
  <c r="P234"/>
  <c r="BK234"/>
  <c r="J234"/>
  <c r="BE234" s="1"/>
  <c r="BI232"/>
  <c r="BH232"/>
  <c r="BG232"/>
  <c r="BF232"/>
  <c r="T232"/>
  <c r="R232"/>
  <c r="P232"/>
  <c r="BK232"/>
  <c r="J232"/>
  <c r="BE232" s="1"/>
  <c r="BI230"/>
  <c r="BH230"/>
  <c r="BG230"/>
  <c r="BF230"/>
  <c r="T230"/>
  <c r="R230"/>
  <c r="P230"/>
  <c r="BK230"/>
  <c r="J230"/>
  <c r="BE230" s="1"/>
  <c r="BI228"/>
  <c r="BH228"/>
  <c r="BG228"/>
  <c r="BF228"/>
  <c r="T228"/>
  <c r="R228"/>
  <c r="P228"/>
  <c r="BK228"/>
  <c r="J228"/>
  <c r="BE228" s="1"/>
  <c r="BI226"/>
  <c r="BH226"/>
  <c r="BG226"/>
  <c r="BF226"/>
  <c r="T226"/>
  <c r="R226"/>
  <c r="P226"/>
  <c r="BK226"/>
  <c r="J226"/>
  <c r="BE226" s="1"/>
  <c r="BI224"/>
  <c r="BH224"/>
  <c r="BG224"/>
  <c r="BF224"/>
  <c r="T224"/>
  <c r="R224"/>
  <c r="P224"/>
  <c r="BK224"/>
  <c r="J224"/>
  <c r="BE224" s="1"/>
  <c r="BI222"/>
  <c r="BH222"/>
  <c r="BG222"/>
  <c r="BF222"/>
  <c r="T222"/>
  <c r="R222"/>
  <c r="P222"/>
  <c r="BK222"/>
  <c r="J222"/>
  <c r="BE222" s="1"/>
  <c r="BI220"/>
  <c r="BH220"/>
  <c r="BG220"/>
  <c r="BF220"/>
  <c r="T220"/>
  <c r="R220"/>
  <c r="P220"/>
  <c r="BK220"/>
  <c r="J220"/>
  <c r="BE220" s="1"/>
  <c r="BI218"/>
  <c r="BH218"/>
  <c r="BG218"/>
  <c r="BF218"/>
  <c r="T218"/>
  <c r="R218"/>
  <c r="P218"/>
  <c r="BK218"/>
  <c r="J218"/>
  <c r="BE218" s="1"/>
  <c r="BI216"/>
  <c r="BH216"/>
  <c r="BG216"/>
  <c r="BF216"/>
  <c r="T216"/>
  <c r="R216"/>
  <c r="P216"/>
  <c r="BK216"/>
  <c r="J216"/>
  <c r="BE216" s="1"/>
  <c r="BI214"/>
  <c r="BH214"/>
  <c r="BG214"/>
  <c r="BF214"/>
  <c r="T214"/>
  <c r="R214"/>
  <c r="P214"/>
  <c r="BK214"/>
  <c r="J214"/>
  <c r="BE214" s="1"/>
  <c r="BI212"/>
  <c r="BH212"/>
  <c r="BG212"/>
  <c r="BF212"/>
  <c r="T212"/>
  <c r="R212"/>
  <c r="P212"/>
  <c r="BK212"/>
  <c r="J212"/>
  <c r="BE212" s="1"/>
  <c r="BI210"/>
  <c r="BH210"/>
  <c r="BG210"/>
  <c r="BF210"/>
  <c r="T210"/>
  <c r="R210"/>
  <c r="P210"/>
  <c r="BK210"/>
  <c r="J210"/>
  <c r="BE210" s="1"/>
  <c r="BI208"/>
  <c r="BH208"/>
  <c r="BG208"/>
  <c r="BF208"/>
  <c r="T208"/>
  <c r="R208"/>
  <c r="P208"/>
  <c r="BK208"/>
  <c r="J208"/>
  <c r="BE208" s="1"/>
  <c r="BI206"/>
  <c r="BH206"/>
  <c r="BG206"/>
  <c r="BF206"/>
  <c r="T206"/>
  <c r="R206"/>
  <c r="P206"/>
  <c r="BK206"/>
  <c r="J206"/>
  <c r="BE206" s="1"/>
  <c r="BI204"/>
  <c r="BH204"/>
  <c r="BG204"/>
  <c r="BF204"/>
  <c r="T204"/>
  <c r="R204"/>
  <c r="P204"/>
  <c r="BK204"/>
  <c r="J204"/>
  <c r="BE204" s="1"/>
  <c r="BI202"/>
  <c r="BH202"/>
  <c r="BG202"/>
  <c r="BF202"/>
  <c r="T202"/>
  <c r="R202"/>
  <c r="P202"/>
  <c r="BK202"/>
  <c r="J202"/>
  <c r="BE202" s="1"/>
  <c r="BI200"/>
  <c r="BH200"/>
  <c r="BG200"/>
  <c r="BF200"/>
  <c r="T200"/>
  <c r="T199" s="1"/>
  <c r="R200"/>
  <c r="P200"/>
  <c r="P199" s="1"/>
  <c r="BK200"/>
  <c r="BK199" s="1"/>
  <c r="J199" s="1"/>
  <c r="J64" s="1"/>
  <c r="J200"/>
  <c r="BE200" s="1"/>
  <c r="BI197"/>
  <c r="BH197"/>
  <c r="BG197"/>
  <c r="BF197"/>
  <c r="BE197"/>
  <c r="T197"/>
  <c r="R197"/>
  <c r="P197"/>
  <c r="BK197"/>
  <c r="J197"/>
  <c r="BI195"/>
  <c r="BH195"/>
  <c r="BG195"/>
  <c r="BF195"/>
  <c r="BE195"/>
  <c r="T195"/>
  <c r="R195"/>
  <c r="P195"/>
  <c r="BK195"/>
  <c r="J195"/>
  <c r="BI193"/>
  <c r="BH193"/>
  <c r="BG193"/>
  <c r="BF193"/>
  <c r="BE193"/>
  <c r="T193"/>
  <c r="R193"/>
  <c r="P193"/>
  <c r="BK193"/>
  <c r="J193"/>
  <c r="BI191"/>
  <c r="BH191"/>
  <c r="BG191"/>
  <c r="BF191"/>
  <c r="BE191"/>
  <c r="T191"/>
  <c r="R191"/>
  <c r="P191"/>
  <c r="BK191"/>
  <c r="J191"/>
  <c r="BI189"/>
  <c r="BH189"/>
  <c r="BG189"/>
  <c r="BF189"/>
  <c r="BE189"/>
  <c r="T189"/>
  <c r="R189"/>
  <c r="P189"/>
  <c r="BK189"/>
  <c r="J189"/>
  <c r="BI187"/>
  <c r="BH187"/>
  <c r="BG187"/>
  <c r="BF187"/>
  <c r="BE187"/>
  <c r="T187"/>
  <c r="R187"/>
  <c r="P187"/>
  <c r="BK187"/>
  <c r="J187"/>
  <c r="BI185"/>
  <c r="BH185"/>
  <c r="BG185"/>
  <c r="BF185"/>
  <c r="BE185"/>
  <c r="T185"/>
  <c r="R185"/>
  <c r="P185"/>
  <c r="BK185"/>
  <c r="J185"/>
  <c r="BI183"/>
  <c r="BH183"/>
  <c r="BG183"/>
  <c r="BF183"/>
  <c r="BE183"/>
  <c r="T183"/>
  <c r="R183"/>
  <c r="P183"/>
  <c r="BK183"/>
  <c r="J183"/>
  <c r="BI181"/>
  <c r="BH181"/>
  <c r="BG181"/>
  <c r="BF181"/>
  <c r="BE181"/>
  <c r="T181"/>
  <c r="R181"/>
  <c r="R180" s="1"/>
  <c r="P181"/>
  <c r="BK181"/>
  <c r="BK180" s="1"/>
  <c r="J180" s="1"/>
  <c r="J63" s="1"/>
  <c r="J181"/>
  <c r="BI178"/>
  <c r="BH178"/>
  <c r="BG178"/>
  <c r="BF178"/>
  <c r="T178"/>
  <c r="R178"/>
  <c r="P178"/>
  <c r="BK178"/>
  <c r="J178"/>
  <c r="BE178" s="1"/>
  <c r="BI176"/>
  <c r="BH176"/>
  <c r="BG176"/>
  <c r="BF176"/>
  <c r="T176"/>
  <c r="R176"/>
  <c r="P176"/>
  <c r="BK176"/>
  <c r="J176"/>
  <c r="BE176" s="1"/>
  <c r="BI174"/>
  <c r="BH174"/>
  <c r="BG174"/>
  <c r="BF174"/>
  <c r="T174"/>
  <c r="R174"/>
  <c r="P174"/>
  <c r="BK174"/>
  <c r="J174"/>
  <c r="BE174" s="1"/>
  <c r="BI172"/>
  <c r="BH172"/>
  <c r="BG172"/>
  <c r="BF172"/>
  <c r="T172"/>
  <c r="R172"/>
  <c r="P172"/>
  <c r="BK172"/>
  <c r="J172"/>
  <c r="BE172" s="1"/>
  <c r="BI170"/>
  <c r="BH170"/>
  <c r="BG170"/>
  <c r="BF170"/>
  <c r="T170"/>
  <c r="R170"/>
  <c r="P170"/>
  <c r="BK170"/>
  <c r="J170"/>
  <c r="BE170" s="1"/>
  <c r="BI168"/>
  <c r="BH168"/>
  <c r="BG168"/>
  <c r="BF168"/>
  <c r="T168"/>
  <c r="R168"/>
  <c r="P168"/>
  <c r="BK168"/>
  <c r="J168"/>
  <c r="BE168" s="1"/>
  <c r="BI166"/>
  <c r="BH166"/>
  <c r="BG166"/>
  <c r="BF166"/>
  <c r="T166"/>
  <c r="R166"/>
  <c r="P166"/>
  <c r="BK166"/>
  <c r="J166"/>
  <c r="BE166" s="1"/>
  <c r="BI164"/>
  <c r="BH164"/>
  <c r="BG164"/>
  <c r="BF164"/>
  <c r="T164"/>
  <c r="R164"/>
  <c r="P164"/>
  <c r="BK164"/>
  <c r="J164"/>
  <c r="BE164" s="1"/>
  <c r="BI162"/>
  <c r="BH162"/>
  <c r="BG162"/>
  <c r="BF162"/>
  <c r="T162"/>
  <c r="R162"/>
  <c r="P162"/>
  <c r="BK162"/>
  <c r="J162"/>
  <c r="BE162" s="1"/>
  <c r="BI160"/>
  <c r="BH160"/>
  <c r="BG160"/>
  <c r="BF160"/>
  <c r="T160"/>
  <c r="R160"/>
  <c r="P160"/>
  <c r="BK160"/>
  <c r="J160"/>
  <c r="BE160" s="1"/>
  <c r="BI158"/>
  <c r="BH158"/>
  <c r="BG158"/>
  <c r="BF158"/>
  <c r="T158"/>
  <c r="R158"/>
  <c r="P158"/>
  <c r="BK158"/>
  <c r="J158"/>
  <c r="BE158" s="1"/>
  <c r="BI156"/>
  <c r="BH156"/>
  <c r="BG156"/>
  <c r="BF156"/>
  <c r="T156"/>
  <c r="R156"/>
  <c r="P156"/>
  <c r="BK156"/>
  <c r="J156"/>
  <c r="BE156" s="1"/>
  <c r="BI154"/>
  <c r="BH154"/>
  <c r="BG154"/>
  <c r="BF154"/>
  <c r="T154"/>
  <c r="R154"/>
  <c r="P154"/>
  <c r="BK154"/>
  <c r="J154"/>
  <c r="BE154" s="1"/>
  <c r="BI152"/>
  <c r="BH152"/>
  <c r="BG152"/>
  <c r="BF152"/>
  <c r="T152"/>
  <c r="R152"/>
  <c r="P152"/>
  <c r="BK152"/>
  <c r="J152"/>
  <c r="BE152" s="1"/>
  <c r="BI150"/>
  <c r="BH150"/>
  <c r="BG150"/>
  <c r="BF150"/>
  <c r="T150"/>
  <c r="R150"/>
  <c r="P150"/>
  <c r="BK150"/>
  <c r="J150"/>
  <c r="BE150" s="1"/>
  <c r="BI148"/>
  <c r="BH148"/>
  <c r="BG148"/>
  <c r="BF148"/>
  <c r="T148"/>
  <c r="R148"/>
  <c r="P148"/>
  <c r="BK148"/>
  <c r="J148"/>
  <c r="BE148" s="1"/>
  <c r="BI146"/>
  <c r="BH146"/>
  <c r="BG146"/>
  <c r="BF146"/>
  <c r="T146"/>
  <c r="R146"/>
  <c r="P146"/>
  <c r="BK146"/>
  <c r="J146"/>
  <c r="BE146" s="1"/>
  <c r="BI144"/>
  <c r="BH144"/>
  <c r="BG144"/>
  <c r="BF144"/>
  <c r="T144"/>
  <c r="R144"/>
  <c r="P144"/>
  <c r="BK144"/>
  <c r="J144"/>
  <c r="BE144" s="1"/>
  <c r="BI142"/>
  <c r="BH142"/>
  <c r="BG142"/>
  <c r="BF142"/>
  <c r="T142"/>
  <c r="R142"/>
  <c r="P142"/>
  <c r="BK142"/>
  <c r="J142"/>
  <c r="BE142" s="1"/>
  <c r="BI140"/>
  <c r="BH140"/>
  <c r="BG140"/>
  <c r="BF140"/>
  <c r="T140"/>
  <c r="R140"/>
  <c r="P140"/>
  <c r="BK140"/>
  <c r="J140"/>
  <c r="BE140" s="1"/>
  <c r="BI138"/>
  <c r="BH138"/>
  <c r="BG138"/>
  <c r="BF138"/>
  <c r="T138"/>
  <c r="R138"/>
  <c r="P138"/>
  <c r="BK138"/>
  <c r="J138"/>
  <c r="BE138" s="1"/>
  <c r="BI136"/>
  <c r="BH136"/>
  <c r="BG136"/>
  <c r="BF136"/>
  <c r="T136"/>
  <c r="R136"/>
  <c r="P136"/>
  <c r="BK136"/>
  <c r="J136"/>
  <c r="BE136" s="1"/>
  <c r="BI134"/>
  <c r="BH134"/>
  <c r="BG134"/>
  <c r="BF134"/>
  <c r="T134"/>
  <c r="R134"/>
  <c r="P134"/>
  <c r="BK134"/>
  <c r="J134"/>
  <c r="BE134" s="1"/>
  <c r="BI132"/>
  <c r="BH132"/>
  <c r="BG132"/>
  <c r="BF132"/>
  <c r="T132"/>
  <c r="R132"/>
  <c r="P132"/>
  <c r="BK132"/>
  <c r="J132"/>
  <c r="BE132" s="1"/>
  <c r="BI130"/>
  <c r="BH130"/>
  <c r="BG130"/>
  <c r="BF130"/>
  <c r="T130"/>
  <c r="R130"/>
  <c r="P130"/>
  <c r="BK130"/>
  <c r="J130"/>
  <c r="BE130" s="1"/>
  <c r="BI128"/>
  <c r="BH128"/>
  <c r="BG128"/>
  <c r="BF128"/>
  <c r="T128"/>
  <c r="R128"/>
  <c r="P128"/>
  <c r="BK128"/>
  <c r="J128"/>
  <c r="BE128" s="1"/>
  <c r="BI126"/>
  <c r="BH126"/>
  <c r="BG126"/>
  <c r="BF126"/>
  <c r="T126"/>
  <c r="R126"/>
  <c r="P126"/>
  <c r="BK126"/>
  <c r="J126"/>
  <c r="BE126" s="1"/>
  <c r="BI124"/>
  <c r="BH124"/>
  <c r="BG124"/>
  <c r="BF124"/>
  <c r="T124"/>
  <c r="R124"/>
  <c r="P124"/>
  <c r="BK124"/>
  <c r="J124"/>
  <c r="BE124" s="1"/>
  <c r="BI122"/>
  <c r="BH122"/>
  <c r="BG122"/>
  <c r="BF122"/>
  <c r="T122"/>
  <c r="R122"/>
  <c r="P122"/>
  <c r="BK122"/>
  <c r="J122"/>
  <c r="BE122" s="1"/>
  <c r="BI120"/>
  <c r="BH120"/>
  <c r="BG120"/>
  <c r="BF120"/>
  <c r="T120"/>
  <c r="R120"/>
  <c r="P120"/>
  <c r="BK120"/>
  <c r="J120"/>
  <c r="BE120" s="1"/>
  <c r="BI118"/>
  <c r="BH118"/>
  <c r="BG118"/>
  <c r="BF118"/>
  <c r="T118"/>
  <c r="R118"/>
  <c r="P118"/>
  <c r="BK118"/>
  <c r="J118"/>
  <c r="BE118" s="1"/>
  <c r="BI116"/>
  <c r="BH116"/>
  <c r="BG116"/>
  <c r="BF116"/>
  <c r="T116"/>
  <c r="R116"/>
  <c r="P116"/>
  <c r="BK116"/>
  <c r="J116"/>
  <c r="BE116" s="1"/>
  <c r="BI114"/>
  <c r="BH114"/>
  <c r="BG114"/>
  <c r="BF114"/>
  <c r="T114"/>
  <c r="R114"/>
  <c r="P114"/>
  <c r="BK114"/>
  <c r="J114"/>
  <c r="BE114" s="1"/>
  <c r="BI112"/>
  <c r="BH112"/>
  <c r="BG112"/>
  <c r="BF112"/>
  <c r="T112"/>
  <c r="R112"/>
  <c r="P112"/>
  <c r="BK112"/>
  <c r="J112"/>
  <c r="BE112" s="1"/>
  <c r="BI110"/>
  <c r="BH110"/>
  <c r="BG110"/>
  <c r="BF110"/>
  <c r="T110"/>
  <c r="R110"/>
  <c r="P110"/>
  <c r="BK110"/>
  <c r="J110"/>
  <c r="BE110" s="1"/>
  <c r="BI108"/>
  <c r="BH108"/>
  <c r="BG108"/>
  <c r="BF108"/>
  <c r="T108"/>
  <c r="R108"/>
  <c r="P108"/>
  <c r="BK108"/>
  <c r="J108"/>
  <c r="BE108" s="1"/>
  <c r="BI106"/>
  <c r="BH106"/>
  <c r="BG106"/>
  <c r="BF106"/>
  <c r="T106"/>
  <c r="R106"/>
  <c r="P106"/>
  <c r="BK106"/>
  <c r="J106"/>
  <c r="BE106" s="1"/>
  <c r="BI104"/>
  <c r="BH104"/>
  <c r="BG104"/>
  <c r="BF104"/>
  <c r="T104"/>
  <c r="R104"/>
  <c r="P104"/>
  <c r="BK104"/>
  <c r="J104"/>
  <c r="BE104" s="1"/>
  <c r="BI102"/>
  <c r="BH102"/>
  <c r="BG102"/>
  <c r="BF102"/>
  <c r="T102"/>
  <c r="R102"/>
  <c r="P102"/>
  <c r="BK102"/>
  <c r="J102"/>
  <c r="BE102" s="1"/>
  <c r="BI100"/>
  <c r="BH100"/>
  <c r="BG100"/>
  <c r="BF100"/>
  <c r="T100"/>
  <c r="R100"/>
  <c r="P100"/>
  <c r="BK100"/>
  <c r="J100"/>
  <c r="BE100" s="1"/>
  <c r="BI98"/>
  <c r="BH98"/>
  <c r="BG98"/>
  <c r="BF98"/>
  <c r="T98"/>
  <c r="R98"/>
  <c r="P98"/>
  <c r="BK98"/>
  <c r="J98"/>
  <c r="BE98" s="1"/>
  <c r="BI96"/>
  <c r="BH96"/>
  <c r="BG96"/>
  <c r="BF96"/>
  <c r="T96"/>
  <c r="R96"/>
  <c r="P96"/>
  <c r="BK96"/>
  <c r="J96"/>
  <c r="BE96" s="1"/>
  <c r="BI94"/>
  <c r="BH94"/>
  <c r="BG94"/>
  <c r="BF94"/>
  <c r="T94"/>
  <c r="R94"/>
  <c r="P94"/>
  <c r="BK94"/>
  <c r="J94"/>
  <c r="BE94" s="1"/>
  <c r="BI92"/>
  <c r="F36" s="1"/>
  <c r="BD81" i="1" s="1"/>
  <c r="BH92" i="23"/>
  <c r="F35" s="1"/>
  <c r="BC81" i="1" s="1"/>
  <c r="BG92" i="23"/>
  <c r="F34" s="1"/>
  <c r="BB81" i="1" s="1"/>
  <c r="BF92" i="23"/>
  <c r="J33" s="1"/>
  <c r="AW81" i="1" s="1"/>
  <c r="T92" i="23"/>
  <c r="T91" s="1"/>
  <c r="T90" s="1"/>
  <c r="T89" s="1"/>
  <c r="R92"/>
  <c r="R91" s="1"/>
  <c r="R90" s="1"/>
  <c r="R89" s="1"/>
  <c r="P92"/>
  <c r="P91" s="1"/>
  <c r="P90" s="1"/>
  <c r="P89" s="1"/>
  <c r="AU81" i="1" s="1"/>
  <c r="BK92" i="23"/>
  <c r="BK91" s="1"/>
  <c r="J92"/>
  <c r="BE92" s="1"/>
  <c r="J85"/>
  <c r="F85"/>
  <c r="J83"/>
  <c r="F83"/>
  <c r="E81"/>
  <c r="F56"/>
  <c r="J55"/>
  <c r="F55"/>
  <c r="F53"/>
  <c r="E51"/>
  <c r="J20"/>
  <c r="E20"/>
  <c r="F86" s="1"/>
  <c r="J19"/>
  <c r="J14"/>
  <c r="J53" s="1"/>
  <c r="E7"/>
  <c r="E77" s="1"/>
  <c r="AY80" i="1"/>
  <c r="AX80"/>
  <c r="BI183" i="22"/>
  <c r="BH183"/>
  <c r="BG183"/>
  <c r="BF183"/>
  <c r="T183"/>
  <c r="R183"/>
  <c r="P183"/>
  <c r="BK183"/>
  <c r="J183"/>
  <c r="BE183" s="1"/>
  <c r="BI181"/>
  <c r="BH181"/>
  <c r="BG181"/>
  <c r="BF181"/>
  <c r="T181"/>
  <c r="R181"/>
  <c r="P181"/>
  <c r="BK181"/>
  <c r="J181"/>
  <c r="BE181" s="1"/>
  <c r="BI179"/>
  <c r="BH179"/>
  <c r="BG179"/>
  <c r="BF179"/>
  <c r="T179"/>
  <c r="R179"/>
  <c r="P179"/>
  <c r="BK179"/>
  <c r="J179"/>
  <c r="BE179" s="1"/>
  <c r="BI177"/>
  <c r="BH177"/>
  <c r="BG177"/>
  <c r="BF177"/>
  <c r="T177"/>
  <c r="R177"/>
  <c r="P177"/>
  <c r="BK177"/>
  <c r="J177"/>
  <c r="BE177" s="1"/>
  <c r="BI175"/>
  <c r="BH175"/>
  <c r="BG175"/>
  <c r="BF175"/>
  <c r="T175"/>
  <c r="R175"/>
  <c r="P175"/>
  <c r="BK175"/>
  <c r="J175"/>
  <c r="BE175" s="1"/>
  <c r="BI173"/>
  <c r="BH173"/>
  <c r="BG173"/>
  <c r="BF173"/>
  <c r="T173"/>
  <c r="R173"/>
  <c r="P173"/>
  <c r="BK173"/>
  <c r="J173"/>
  <c r="BE173" s="1"/>
  <c r="BI171"/>
  <c r="BH171"/>
  <c r="BG171"/>
  <c r="BF171"/>
  <c r="T171"/>
  <c r="R171"/>
  <c r="P171"/>
  <c r="BK171"/>
  <c r="J171"/>
  <c r="BE171" s="1"/>
  <c r="BI169"/>
  <c r="BH169"/>
  <c r="BG169"/>
  <c r="BF169"/>
  <c r="T169"/>
  <c r="R169"/>
  <c r="P169"/>
  <c r="BK169"/>
  <c r="J169"/>
  <c r="BE169" s="1"/>
  <c r="BI167"/>
  <c r="BH167"/>
  <c r="BG167"/>
  <c r="BF167"/>
  <c r="T167"/>
  <c r="R167"/>
  <c r="P167"/>
  <c r="BK167"/>
  <c r="J167"/>
  <c r="BE167" s="1"/>
  <c r="BI165"/>
  <c r="BH165"/>
  <c r="BG165"/>
  <c r="BF165"/>
  <c r="T165"/>
  <c r="R165"/>
  <c r="P165"/>
  <c r="BK165"/>
  <c r="J165"/>
  <c r="BE165" s="1"/>
  <c r="BI163"/>
  <c r="BH163"/>
  <c r="BG163"/>
  <c r="BF163"/>
  <c r="T163"/>
  <c r="R163"/>
  <c r="P163"/>
  <c r="BK163"/>
  <c r="J163"/>
  <c r="BE163" s="1"/>
  <c r="BI161"/>
  <c r="BH161"/>
  <c r="BG161"/>
  <c r="BF161"/>
  <c r="T161"/>
  <c r="R161"/>
  <c r="P161"/>
  <c r="BK161"/>
  <c r="J161"/>
  <c r="BE161" s="1"/>
  <c r="BI159"/>
  <c r="BH159"/>
  <c r="BG159"/>
  <c r="BF159"/>
  <c r="T159"/>
  <c r="R159"/>
  <c r="P159"/>
  <c r="BK159"/>
  <c r="J159"/>
  <c r="BE159" s="1"/>
  <c r="BI157"/>
  <c r="BH157"/>
  <c r="BG157"/>
  <c r="BF157"/>
  <c r="T157"/>
  <c r="R157"/>
  <c r="P157"/>
  <c r="BK157"/>
  <c r="J157"/>
  <c r="BE157" s="1"/>
  <c r="BI155"/>
  <c r="BH155"/>
  <c r="BG155"/>
  <c r="BF155"/>
  <c r="T155"/>
  <c r="R155"/>
  <c r="P155"/>
  <c r="BK155"/>
  <c r="J155"/>
  <c r="BE155" s="1"/>
  <c r="BI153"/>
  <c r="BH153"/>
  <c r="BG153"/>
  <c r="BF153"/>
  <c r="T153"/>
  <c r="T152" s="1"/>
  <c r="R153"/>
  <c r="R152" s="1"/>
  <c r="P153"/>
  <c r="P152" s="1"/>
  <c r="BK153"/>
  <c r="BK152" s="1"/>
  <c r="J152" s="1"/>
  <c r="J63" s="1"/>
  <c r="J153"/>
  <c r="BE153" s="1"/>
  <c r="BI151"/>
  <c r="BH151"/>
  <c r="BG151"/>
  <c r="BF151"/>
  <c r="BE151"/>
  <c r="T151"/>
  <c r="R151"/>
  <c r="P151"/>
  <c r="BK151"/>
  <c r="J151"/>
  <c r="BI150"/>
  <c r="BH150"/>
  <c r="BG150"/>
  <c r="BF150"/>
  <c r="BE150"/>
  <c r="T150"/>
  <c r="R150"/>
  <c r="P150"/>
  <c r="BK150"/>
  <c r="J150"/>
  <c r="BI149"/>
  <c r="BH149"/>
  <c r="BG149"/>
  <c r="BF149"/>
  <c r="BE149"/>
  <c r="T149"/>
  <c r="R149"/>
  <c r="P149"/>
  <c r="BK149"/>
  <c r="J149"/>
  <c r="BI148"/>
  <c r="BH148"/>
  <c r="BG148"/>
  <c r="BF148"/>
  <c r="BE148"/>
  <c r="T148"/>
  <c r="R148"/>
  <c r="P148"/>
  <c r="BK148"/>
  <c r="J148"/>
  <c r="BI147"/>
  <c r="BH147"/>
  <c r="BG147"/>
  <c r="BF147"/>
  <c r="BE147"/>
  <c r="T147"/>
  <c r="R147"/>
  <c r="P147"/>
  <c r="BK147"/>
  <c r="J147"/>
  <c r="BI146"/>
  <c r="BH146"/>
  <c r="BG146"/>
  <c r="BF146"/>
  <c r="BE146"/>
  <c r="T146"/>
  <c r="R146"/>
  <c r="P146"/>
  <c r="BK146"/>
  <c r="J146"/>
  <c r="BI145"/>
  <c r="BH145"/>
  <c r="BG145"/>
  <c r="BF145"/>
  <c r="BE145"/>
  <c r="T145"/>
  <c r="R145"/>
  <c r="P145"/>
  <c r="BK145"/>
  <c r="J145"/>
  <c r="BI144"/>
  <c r="BH144"/>
  <c r="BG144"/>
  <c r="BF144"/>
  <c r="BE144"/>
  <c r="T144"/>
  <c r="R144"/>
  <c r="P144"/>
  <c r="BK144"/>
  <c r="J144"/>
  <c r="BI143"/>
  <c r="BH143"/>
  <c r="BG143"/>
  <c r="BF143"/>
  <c r="BE143"/>
  <c r="T143"/>
  <c r="R143"/>
  <c r="P143"/>
  <c r="BK143"/>
  <c r="J143"/>
  <c r="BI142"/>
  <c r="BH142"/>
  <c r="BG142"/>
  <c r="BF142"/>
  <c r="BE142"/>
  <c r="T142"/>
  <c r="R142"/>
  <c r="P142"/>
  <c r="BK142"/>
  <c r="J142"/>
  <c r="BI141"/>
  <c r="BH141"/>
  <c r="BG141"/>
  <c r="BF141"/>
  <c r="BE141"/>
  <c r="T141"/>
  <c r="R141"/>
  <c r="P141"/>
  <c r="BK141"/>
  <c r="J141"/>
  <c r="BI140"/>
  <c r="BH140"/>
  <c r="BG140"/>
  <c r="BF140"/>
  <c r="BE140"/>
  <c r="T140"/>
  <c r="R140"/>
  <c r="P140"/>
  <c r="BK140"/>
  <c r="J140"/>
  <c r="BI139"/>
  <c r="BH139"/>
  <c r="BG139"/>
  <c r="BF139"/>
  <c r="BE139"/>
  <c r="T139"/>
  <c r="R139"/>
  <c r="P139"/>
  <c r="BK139"/>
  <c r="J139"/>
  <c r="BI138"/>
  <c r="BH138"/>
  <c r="BG138"/>
  <c r="BF138"/>
  <c r="BE138"/>
  <c r="T138"/>
  <c r="R138"/>
  <c r="P138"/>
  <c r="BK138"/>
  <c r="J138"/>
  <c r="BI137"/>
  <c r="BH137"/>
  <c r="BG137"/>
  <c r="BF137"/>
  <c r="BE137"/>
  <c r="T137"/>
  <c r="R137"/>
  <c r="P137"/>
  <c r="BK137"/>
  <c r="J137"/>
  <c r="BI136"/>
  <c r="BH136"/>
  <c r="BG136"/>
  <c r="BF136"/>
  <c r="BE136"/>
  <c r="T136"/>
  <c r="R136"/>
  <c r="P136"/>
  <c r="BK136"/>
  <c r="J136"/>
  <c r="BI135"/>
  <c r="BH135"/>
  <c r="BG135"/>
  <c r="BF135"/>
  <c r="BE135"/>
  <c r="T135"/>
  <c r="R135"/>
  <c r="P135"/>
  <c r="BK135"/>
  <c r="J135"/>
  <c r="BI134"/>
  <c r="BH134"/>
  <c r="BG134"/>
  <c r="BF134"/>
  <c r="BE134"/>
  <c r="T134"/>
  <c r="R134"/>
  <c r="P134"/>
  <c r="BK134"/>
  <c r="J134"/>
  <c r="BI133"/>
  <c r="BH133"/>
  <c r="BG133"/>
  <c r="BF133"/>
  <c r="BE133"/>
  <c r="T133"/>
  <c r="R133"/>
  <c r="P133"/>
  <c r="BK133"/>
  <c r="J133"/>
  <c r="BI132"/>
  <c r="BH132"/>
  <c r="BG132"/>
  <c r="BF132"/>
  <c r="BE132"/>
  <c r="T132"/>
  <c r="R132"/>
  <c r="P132"/>
  <c r="BK132"/>
  <c r="J132"/>
  <c r="BI131"/>
  <c r="BH131"/>
  <c r="BG131"/>
  <c r="BF131"/>
  <c r="BE131"/>
  <c r="T131"/>
  <c r="R131"/>
  <c r="P131"/>
  <c r="BK131"/>
  <c r="J131"/>
  <c r="BI130"/>
  <c r="BH130"/>
  <c r="BG130"/>
  <c r="BF130"/>
  <c r="BE130"/>
  <c r="T130"/>
  <c r="R130"/>
  <c r="P130"/>
  <c r="BK130"/>
  <c r="J130"/>
  <c r="BI129"/>
  <c r="BH129"/>
  <c r="BG129"/>
  <c r="BF129"/>
  <c r="BE129"/>
  <c r="T129"/>
  <c r="R129"/>
  <c r="P129"/>
  <c r="BK129"/>
  <c r="J129"/>
  <c r="BI128"/>
  <c r="BH128"/>
  <c r="BG128"/>
  <c r="BF128"/>
  <c r="BE128"/>
  <c r="T128"/>
  <c r="R128"/>
  <c r="P128"/>
  <c r="BK128"/>
  <c r="J128"/>
  <c r="BI127"/>
  <c r="BH127"/>
  <c r="BG127"/>
  <c r="BF127"/>
  <c r="BE127"/>
  <c r="T127"/>
  <c r="R127"/>
  <c r="P127"/>
  <c r="BK127"/>
  <c r="J127"/>
  <c r="BI126"/>
  <c r="BH126"/>
  <c r="BG126"/>
  <c r="BF126"/>
  <c r="BE126"/>
  <c r="T126"/>
  <c r="R126"/>
  <c r="P126"/>
  <c r="BK126"/>
  <c r="J126"/>
  <c r="BI125"/>
  <c r="BH125"/>
  <c r="BG125"/>
  <c r="BF125"/>
  <c r="BE125"/>
  <c r="T125"/>
  <c r="R125"/>
  <c r="P125"/>
  <c r="BK125"/>
  <c r="J125"/>
  <c r="BI124"/>
  <c r="BH124"/>
  <c r="BG124"/>
  <c r="BF124"/>
  <c r="BE124"/>
  <c r="T124"/>
  <c r="R124"/>
  <c r="P124"/>
  <c r="BK124"/>
  <c r="J124"/>
  <c r="BI123"/>
  <c r="BH123"/>
  <c r="BG123"/>
  <c r="BF123"/>
  <c r="BE123"/>
  <c r="T123"/>
  <c r="R123"/>
  <c r="P123"/>
  <c r="BK123"/>
  <c r="J123"/>
  <c r="BI122"/>
  <c r="BH122"/>
  <c r="BG122"/>
  <c r="BF122"/>
  <c r="BE122"/>
  <c r="T122"/>
  <c r="R122"/>
  <c r="P122"/>
  <c r="BK122"/>
  <c r="J122"/>
  <c r="BI121"/>
  <c r="BH121"/>
  <c r="BG121"/>
  <c r="BF121"/>
  <c r="BE121"/>
  <c r="T121"/>
  <c r="R121"/>
  <c r="P121"/>
  <c r="BK121"/>
  <c r="J121"/>
  <c r="BI120"/>
  <c r="BH120"/>
  <c r="BG120"/>
  <c r="BF120"/>
  <c r="BE120"/>
  <c r="T120"/>
  <c r="R120"/>
  <c r="P120"/>
  <c r="BK120"/>
  <c r="J120"/>
  <c r="BI119"/>
  <c r="BH119"/>
  <c r="BG119"/>
  <c r="BF119"/>
  <c r="BE119"/>
  <c r="T119"/>
  <c r="R119"/>
  <c r="P119"/>
  <c r="BK119"/>
  <c r="J119"/>
  <c r="BI118"/>
  <c r="BH118"/>
  <c r="BG118"/>
  <c r="BF118"/>
  <c r="BE118"/>
  <c r="T118"/>
  <c r="R118"/>
  <c r="P118"/>
  <c r="BK118"/>
  <c r="J118"/>
  <c r="BI117"/>
  <c r="BH117"/>
  <c r="BG117"/>
  <c r="BF117"/>
  <c r="BE117"/>
  <c r="T117"/>
  <c r="R117"/>
  <c r="P117"/>
  <c r="BK117"/>
  <c r="J117"/>
  <c r="BI116"/>
  <c r="BH116"/>
  <c r="BG116"/>
  <c r="BF116"/>
  <c r="BE116"/>
  <c r="T116"/>
  <c r="R116"/>
  <c r="P116"/>
  <c r="BK116"/>
  <c r="J116"/>
  <c r="BI115"/>
  <c r="BH115"/>
  <c r="BG115"/>
  <c r="BF115"/>
  <c r="BE115"/>
  <c r="T115"/>
  <c r="R115"/>
  <c r="P115"/>
  <c r="BK115"/>
  <c r="J115"/>
  <c r="BI114"/>
  <c r="BH114"/>
  <c r="BG114"/>
  <c r="BF114"/>
  <c r="BE114"/>
  <c r="T114"/>
  <c r="R114"/>
  <c r="P114"/>
  <c r="BK114"/>
  <c r="J114"/>
  <c r="BI113"/>
  <c r="BH113"/>
  <c r="BG113"/>
  <c r="BF113"/>
  <c r="BE113"/>
  <c r="T113"/>
  <c r="R113"/>
  <c r="P113"/>
  <c r="BK113"/>
  <c r="J113"/>
  <c r="BI112"/>
  <c r="BH112"/>
  <c r="BG112"/>
  <c r="BF112"/>
  <c r="BE112"/>
  <c r="T112"/>
  <c r="R112"/>
  <c r="P112"/>
  <c r="BK112"/>
  <c r="J112"/>
  <c r="BI111"/>
  <c r="BH111"/>
  <c r="BG111"/>
  <c r="BF111"/>
  <c r="BE111"/>
  <c r="T111"/>
  <c r="R111"/>
  <c r="P111"/>
  <c r="BK111"/>
  <c r="J111"/>
  <c r="BI110"/>
  <c r="BH110"/>
  <c r="BG110"/>
  <c r="BF110"/>
  <c r="BE110"/>
  <c r="T110"/>
  <c r="R110"/>
  <c r="P110"/>
  <c r="BK110"/>
  <c r="J110"/>
  <c r="BI109"/>
  <c r="BH109"/>
  <c r="BG109"/>
  <c r="BF109"/>
  <c r="BE109"/>
  <c r="T109"/>
  <c r="R109"/>
  <c r="P109"/>
  <c r="BK109"/>
  <c r="J109"/>
  <c r="BI108"/>
  <c r="BH108"/>
  <c r="BG108"/>
  <c r="BF108"/>
  <c r="BE108"/>
  <c r="T108"/>
  <c r="R108"/>
  <c r="P108"/>
  <c r="BK108"/>
  <c r="J108"/>
  <c r="BI107"/>
  <c r="BH107"/>
  <c r="BG107"/>
  <c r="BF107"/>
  <c r="BE107"/>
  <c r="T107"/>
  <c r="R107"/>
  <c r="P107"/>
  <c r="BK107"/>
  <c r="J107"/>
  <c r="BI106"/>
  <c r="BH106"/>
  <c r="BG106"/>
  <c r="BF106"/>
  <c r="BE106"/>
  <c r="T106"/>
  <c r="R106"/>
  <c r="P106"/>
  <c r="BK106"/>
  <c r="J106"/>
  <c r="BI105"/>
  <c r="BH105"/>
  <c r="BG105"/>
  <c r="BF105"/>
  <c r="BE105"/>
  <c r="T105"/>
  <c r="R105"/>
  <c r="P105"/>
  <c r="BK105"/>
  <c r="J105"/>
  <c r="BI104"/>
  <c r="BH104"/>
  <c r="BG104"/>
  <c r="BF104"/>
  <c r="BE104"/>
  <c r="T104"/>
  <c r="R104"/>
  <c r="P104"/>
  <c r="BK104"/>
  <c r="J104"/>
  <c r="BI103"/>
  <c r="BH103"/>
  <c r="BG103"/>
  <c r="BF103"/>
  <c r="BE103"/>
  <c r="T103"/>
  <c r="R103"/>
  <c r="P103"/>
  <c r="BK103"/>
  <c r="J103"/>
  <c r="BI102"/>
  <c r="BH102"/>
  <c r="BG102"/>
  <c r="BF102"/>
  <c r="BE102"/>
  <c r="T102"/>
  <c r="R102"/>
  <c r="P102"/>
  <c r="BK102"/>
  <c r="J102"/>
  <c r="BI101"/>
  <c r="BH101"/>
  <c r="BG101"/>
  <c r="BF101"/>
  <c r="BE101"/>
  <c r="T101"/>
  <c r="R101"/>
  <c r="P101"/>
  <c r="BK101"/>
  <c r="J101"/>
  <c r="BI100"/>
  <c r="BH100"/>
  <c r="BG100"/>
  <c r="BF100"/>
  <c r="BE100"/>
  <c r="T100"/>
  <c r="R100"/>
  <c r="P100"/>
  <c r="BK100"/>
  <c r="J100"/>
  <c r="BI99"/>
  <c r="BH99"/>
  <c r="BG99"/>
  <c r="BF99"/>
  <c r="BE99"/>
  <c r="T99"/>
  <c r="R99"/>
  <c r="P99"/>
  <c r="BK99"/>
  <c r="J99"/>
  <c r="BI98"/>
  <c r="BH98"/>
  <c r="BG98"/>
  <c r="BF98"/>
  <c r="BE98"/>
  <c r="T98"/>
  <c r="R98"/>
  <c r="P98"/>
  <c r="BK98"/>
  <c r="J98"/>
  <c r="BI97"/>
  <c r="BH97"/>
  <c r="BG97"/>
  <c r="BF97"/>
  <c r="BE97"/>
  <c r="T97"/>
  <c r="R97"/>
  <c r="P97"/>
  <c r="BK97"/>
  <c r="J97"/>
  <c r="BI96"/>
  <c r="BH96"/>
  <c r="BG96"/>
  <c r="BF96"/>
  <c r="BE96"/>
  <c r="T96"/>
  <c r="R96"/>
  <c r="P96"/>
  <c r="BK96"/>
  <c r="J96"/>
  <c r="BI95"/>
  <c r="BH95"/>
  <c r="BG95"/>
  <c r="BF95"/>
  <c r="BE95"/>
  <c r="T95"/>
  <c r="R95"/>
  <c r="P95"/>
  <c r="BK95"/>
  <c r="J95"/>
  <c r="BI94"/>
  <c r="BH94"/>
  <c r="BG94"/>
  <c r="BF94"/>
  <c r="BE94"/>
  <c r="T94"/>
  <c r="R94"/>
  <c r="P94"/>
  <c r="BK94"/>
  <c r="J94"/>
  <c r="BI93"/>
  <c r="BH93"/>
  <c r="BG93"/>
  <c r="BF93"/>
  <c r="BE93"/>
  <c r="T93"/>
  <c r="R93"/>
  <c r="P93"/>
  <c r="BK93"/>
  <c r="J93"/>
  <c r="BI92"/>
  <c r="BH92"/>
  <c r="BG92"/>
  <c r="BF92"/>
  <c r="BE92"/>
  <c r="T92"/>
  <c r="R92"/>
  <c r="P92"/>
  <c r="BK92"/>
  <c r="J92"/>
  <c r="BI91"/>
  <c r="BH91"/>
  <c r="BG91"/>
  <c r="BF91"/>
  <c r="BE91"/>
  <c r="T91"/>
  <c r="R91"/>
  <c r="P91"/>
  <c r="BK91"/>
  <c r="J91"/>
  <c r="BI90"/>
  <c r="BH90"/>
  <c r="BG90"/>
  <c r="BF90"/>
  <c r="BE90"/>
  <c r="T90"/>
  <c r="R90"/>
  <c r="P90"/>
  <c r="BK90"/>
  <c r="J90"/>
  <c r="BI89"/>
  <c r="BH89"/>
  <c r="BG89"/>
  <c r="BF89"/>
  <c r="BE89"/>
  <c r="T89"/>
  <c r="R89"/>
  <c r="P89"/>
  <c r="BK89"/>
  <c r="J89"/>
  <c r="BI88"/>
  <c r="F36" s="1"/>
  <c r="BD80" i="1" s="1"/>
  <c r="BH88" i="22"/>
  <c r="F35" s="1"/>
  <c r="BC80" i="1" s="1"/>
  <c r="BG88" i="22"/>
  <c r="F34" s="1"/>
  <c r="BB80" i="1" s="1"/>
  <c r="BF88" i="22"/>
  <c r="F33" s="1"/>
  <c r="BA80" i="1" s="1"/>
  <c r="BE88" i="22"/>
  <c r="F32" s="1"/>
  <c r="AZ80" i="1" s="1"/>
  <c r="T88" i="22"/>
  <c r="T87" s="1"/>
  <c r="T86" s="1"/>
  <c r="T85" s="1"/>
  <c r="R88"/>
  <c r="R87" s="1"/>
  <c r="R86" s="1"/>
  <c r="R85" s="1"/>
  <c r="P88"/>
  <c r="P87" s="1"/>
  <c r="P86" s="1"/>
  <c r="P85" s="1"/>
  <c r="AU80" i="1" s="1"/>
  <c r="BK88" i="22"/>
  <c r="BK87" s="1"/>
  <c r="J88"/>
  <c r="J81"/>
  <c r="F81"/>
  <c r="F79"/>
  <c r="E77"/>
  <c r="E73"/>
  <c r="J55"/>
  <c r="F55"/>
  <c r="F53"/>
  <c r="E51"/>
  <c r="J20"/>
  <c r="E20"/>
  <c r="F82" s="1"/>
  <c r="J19"/>
  <c r="J14"/>
  <c r="J79" s="1"/>
  <c r="E7"/>
  <c r="E47" s="1"/>
  <c r="T287" i="21"/>
  <c r="P287"/>
  <c r="R275"/>
  <c r="T260"/>
  <c r="P260"/>
  <c r="AY79" i="1"/>
  <c r="AX79"/>
  <c r="BI288" i="21"/>
  <c r="BH288"/>
  <c r="BG288"/>
  <c r="BF288"/>
  <c r="BE288"/>
  <c r="T288"/>
  <c r="R288"/>
  <c r="R287" s="1"/>
  <c r="P288"/>
  <c r="BK288"/>
  <c r="BK287" s="1"/>
  <c r="J287" s="1"/>
  <c r="J67" s="1"/>
  <c r="J288"/>
  <c r="BI284"/>
  <c r="BH284"/>
  <c r="BG284"/>
  <c r="BF284"/>
  <c r="T284"/>
  <c r="R284"/>
  <c r="P284"/>
  <c r="BK284"/>
  <c r="J284"/>
  <c r="BE284" s="1"/>
  <c r="BI276"/>
  <c r="BH276"/>
  <c r="BG276"/>
  <c r="BF276"/>
  <c r="T276"/>
  <c r="T275" s="1"/>
  <c r="R276"/>
  <c r="P276"/>
  <c r="P275" s="1"/>
  <c r="BK276"/>
  <c r="BK275" s="1"/>
  <c r="J275" s="1"/>
  <c r="J66" s="1"/>
  <c r="J276"/>
  <c r="BE276" s="1"/>
  <c r="BI273"/>
  <c r="BH273"/>
  <c r="BG273"/>
  <c r="BF273"/>
  <c r="BE273"/>
  <c r="T273"/>
  <c r="R273"/>
  <c r="P273"/>
  <c r="BK273"/>
  <c r="J273"/>
  <c r="BI271"/>
  <c r="BH271"/>
  <c r="BG271"/>
  <c r="BF271"/>
  <c r="BE271"/>
  <c r="T271"/>
  <c r="R271"/>
  <c r="P271"/>
  <c r="BK271"/>
  <c r="J271"/>
  <c r="BI269"/>
  <c r="BH269"/>
  <c r="BG269"/>
  <c r="BF269"/>
  <c r="BE269"/>
  <c r="T269"/>
  <c r="R269"/>
  <c r="P269"/>
  <c r="BK269"/>
  <c r="J269"/>
  <c r="BI267"/>
  <c r="BH267"/>
  <c r="BG267"/>
  <c r="BF267"/>
  <c r="BE267"/>
  <c r="T267"/>
  <c r="R267"/>
  <c r="P267"/>
  <c r="BK267"/>
  <c r="J267"/>
  <c r="BI265"/>
  <c r="BH265"/>
  <c r="BG265"/>
  <c r="BF265"/>
  <c r="BE265"/>
  <c r="T265"/>
  <c r="R265"/>
  <c r="P265"/>
  <c r="BK265"/>
  <c r="J265"/>
  <c r="BI263"/>
  <c r="BH263"/>
  <c r="BG263"/>
  <c r="BF263"/>
  <c r="BE263"/>
  <c r="T263"/>
  <c r="R263"/>
  <c r="P263"/>
  <c r="BK263"/>
  <c r="J263"/>
  <c r="BI261"/>
  <c r="BH261"/>
  <c r="BG261"/>
  <c r="BF261"/>
  <c r="BE261"/>
  <c r="T261"/>
  <c r="R261"/>
  <c r="R260" s="1"/>
  <c r="P261"/>
  <c r="BK261"/>
  <c r="BK260" s="1"/>
  <c r="J260" s="1"/>
  <c r="J65" s="1"/>
  <c r="J261"/>
  <c r="BI258"/>
  <c r="BH258"/>
  <c r="BG258"/>
  <c r="BF258"/>
  <c r="T258"/>
  <c r="R258"/>
  <c r="P258"/>
  <c r="BK258"/>
  <c r="J258"/>
  <c r="BE258" s="1"/>
  <c r="BI256"/>
  <c r="BH256"/>
  <c r="BG256"/>
  <c r="BF256"/>
  <c r="T256"/>
  <c r="R256"/>
  <c r="P256"/>
  <c r="BK256"/>
  <c r="J256"/>
  <c r="BE256" s="1"/>
  <c r="BI254"/>
  <c r="BH254"/>
  <c r="BG254"/>
  <c r="BF254"/>
  <c r="T254"/>
  <c r="R254"/>
  <c r="P254"/>
  <c r="BK254"/>
  <c r="J254"/>
  <c r="BE254" s="1"/>
  <c r="BI252"/>
  <c r="BH252"/>
  <c r="BG252"/>
  <c r="BF252"/>
  <c r="T252"/>
  <c r="R252"/>
  <c r="P252"/>
  <c r="BK252"/>
  <c r="J252"/>
  <c r="BE252" s="1"/>
  <c r="BI250"/>
  <c r="BH250"/>
  <c r="BG250"/>
  <c r="BF250"/>
  <c r="T250"/>
  <c r="R250"/>
  <c r="P250"/>
  <c r="BK250"/>
  <c r="J250"/>
  <c r="BE250" s="1"/>
  <c r="BI248"/>
  <c r="BH248"/>
  <c r="BG248"/>
  <c r="BF248"/>
  <c r="T248"/>
  <c r="R248"/>
  <c r="P248"/>
  <c r="BK248"/>
  <c r="J248"/>
  <c r="BE248" s="1"/>
  <c r="BI246"/>
  <c r="BH246"/>
  <c r="BG246"/>
  <c r="BF246"/>
  <c r="T246"/>
  <c r="R246"/>
  <c r="P246"/>
  <c r="BK246"/>
  <c r="J246"/>
  <c r="BE246" s="1"/>
  <c r="BI244"/>
  <c r="BH244"/>
  <c r="BG244"/>
  <c r="BF244"/>
  <c r="T244"/>
  <c r="R244"/>
  <c r="P244"/>
  <c r="BK244"/>
  <c r="J244"/>
  <c r="BE244" s="1"/>
  <c r="BI242"/>
  <c r="BH242"/>
  <c r="BG242"/>
  <c r="BF242"/>
  <c r="T242"/>
  <c r="R242"/>
  <c r="P242"/>
  <c r="BK242"/>
  <c r="J242"/>
  <c r="BE242" s="1"/>
  <c r="BI240"/>
  <c r="BH240"/>
  <c r="BG240"/>
  <c r="BF240"/>
  <c r="T240"/>
  <c r="R240"/>
  <c r="P240"/>
  <c r="BK240"/>
  <c r="J240"/>
  <c r="BE240" s="1"/>
  <c r="BI238"/>
  <c r="BH238"/>
  <c r="BG238"/>
  <c r="BF238"/>
  <c r="T238"/>
  <c r="R238"/>
  <c r="P238"/>
  <c r="BK238"/>
  <c r="J238"/>
  <c r="BE238" s="1"/>
  <c r="BI236"/>
  <c r="BH236"/>
  <c r="BG236"/>
  <c r="BF236"/>
  <c r="T236"/>
  <c r="R236"/>
  <c r="P236"/>
  <c r="BK236"/>
  <c r="J236"/>
  <c r="BE236" s="1"/>
  <c r="BI234"/>
  <c r="BH234"/>
  <c r="BG234"/>
  <c r="BF234"/>
  <c r="T234"/>
  <c r="R234"/>
  <c r="P234"/>
  <c r="BK234"/>
  <c r="J234"/>
  <c r="BE234" s="1"/>
  <c r="BI232"/>
  <c r="BH232"/>
  <c r="BG232"/>
  <c r="BF232"/>
  <c r="T232"/>
  <c r="R232"/>
  <c r="P232"/>
  <c r="BK232"/>
  <c r="J232"/>
  <c r="BE232" s="1"/>
  <c r="BI230"/>
  <c r="BH230"/>
  <c r="BG230"/>
  <c r="BF230"/>
  <c r="T230"/>
  <c r="R230"/>
  <c r="P230"/>
  <c r="BK230"/>
  <c r="J230"/>
  <c r="BE230" s="1"/>
  <c r="BI228"/>
  <c r="BH228"/>
  <c r="BG228"/>
  <c r="BF228"/>
  <c r="T228"/>
  <c r="R228"/>
  <c r="P228"/>
  <c r="BK228"/>
  <c r="J228"/>
  <c r="BE228" s="1"/>
  <c r="BI226"/>
  <c r="BH226"/>
  <c r="BG226"/>
  <c r="BF226"/>
  <c r="T226"/>
  <c r="R226"/>
  <c r="P226"/>
  <c r="BK226"/>
  <c r="J226"/>
  <c r="BE226" s="1"/>
  <c r="BI224"/>
  <c r="BH224"/>
  <c r="BG224"/>
  <c r="BF224"/>
  <c r="T224"/>
  <c r="T223" s="1"/>
  <c r="R224"/>
  <c r="R223" s="1"/>
  <c r="P224"/>
  <c r="P223" s="1"/>
  <c r="BK224"/>
  <c r="BK223" s="1"/>
  <c r="J223" s="1"/>
  <c r="J64" s="1"/>
  <c r="J224"/>
  <c r="BE224" s="1"/>
  <c r="BI221"/>
  <c r="BH221"/>
  <c r="BG221"/>
  <c r="BF221"/>
  <c r="BE221"/>
  <c r="T221"/>
  <c r="R221"/>
  <c r="P221"/>
  <c r="BK221"/>
  <c r="J221"/>
  <c r="BI219"/>
  <c r="BH219"/>
  <c r="BG219"/>
  <c r="BF219"/>
  <c r="BE219"/>
  <c r="T219"/>
  <c r="R219"/>
  <c r="P219"/>
  <c r="BK219"/>
  <c r="J219"/>
  <c r="BI217"/>
  <c r="BH217"/>
  <c r="BG217"/>
  <c r="BF217"/>
  <c r="BE217"/>
  <c r="T217"/>
  <c r="R217"/>
  <c r="P217"/>
  <c r="BK217"/>
  <c r="J217"/>
  <c r="BI215"/>
  <c r="BH215"/>
  <c r="BG215"/>
  <c r="BF215"/>
  <c r="BE215"/>
  <c r="T215"/>
  <c r="R215"/>
  <c r="P215"/>
  <c r="BK215"/>
  <c r="J215"/>
  <c r="BI213"/>
  <c r="BH213"/>
  <c r="BG213"/>
  <c r="BF213"/>
  <c r="BE213"/>
  <c r="T213"/>
  <c r="R213"/>
  <c r="P213"/>
  <c r="BK213"/>
  <c r="J213"/>
  <c r="BI211"/>
  <c r="BH211"/>
  <c r="BG211"/>
  <c r="BF211"/>
  <c r="BE211"/>
  <c r="T211"/>
  <c r="R211"/>
  <c r="P211"/>
  <c r="BK211"/>
  <c r="J211"/>
  <c r="BI209"/>
  <c r="BH209"/>
  <c r="BG209"/>
  <c r="BF209"/>
  <c r="BE209"/>
  <c r="T209"/>
  <c r="R209"/>
  <c r="P209"/>
  <c r="BK209"/>
  <c r="J209"/>
  <c r="BI207"/>
  <c r="BH207"/>
  <c r="BG207"/>
  <c r="BF207"/>
  <c r="BE207"/>
  <c r="T207"/>
  <c r="R207"/>
  <c r="P207"/>
  <c r="BK207"/>
  <c r="J207"/>
  <c r="BI205"/>
  <c r="BH205"/>
  <c r="BG205"/>
  <c r="BF205"/>
  <c r="BE205"/>
  <c r="T205"/>
  <c r="R205"/>
  <c r="P205"/>
  <c r="BK205"/>
  <c r="J205"/>
  <c r="BI203"/>
  <c r="BH203"/>
  <c r="BG203"/>
  <c r="BF203"/>
  <c r="BE203"/>
  <c r="T203"/>
  <c r="R203"/>
  <c r="P203"/>
  <c r="BK203"/>
  <c r="J203"/>
  <c r="BI201"/>
  <c r="BH201"/>
  <c r="BG201"/>
  <c r="BF201"/>
  <c r="BE201"/>
  <c r="T201"/>
  <c r="R201"/>
  <c r="P201"/>
  <c r="BK201"/>
  <c r="J201"/>
  <c r="BI199"/>
  <c r="BH199"/>
  <c r="BG199"/>
  <c r="BF199"/>
  <c r="BE199"/>
  <c r="T199"/>
  <c r="R199"/>
  <c r="P199"/>
  <c r="BK199"/>
  <c r="J199"/>
  <c r="BI197"/>
  <c r="BH197"/>
  <c r="BG197"/>
  <c r="BF197"/>
  <c r="BE197"/>
  <c r="T197"/>
  <c r="R197"/>
  <c r="P197"/>
  <c r="BK197"/>
  <c r="J197"/>
  <c r="BI195"/>
  <c r="BH195"/>
  <c r="BG195"/>
  <c r="BF195"/>
  <c r="BE195"/>
  <c r="T195"/>
  <c r="R195"/>
  <c r="P195"/>
  <c r="BK195"/>
  <c r="J195"/>
  <c r="BI193"/>
  <c r="BH193"/>
  <c r="BG193"/>
  <c r="BF193"/>
  <c r="BE193"/>
  <c r="T193"/>
  <c r="R193"/>
  <c r="P193"/>
  <c r="BK193"/>
  <c r="J193"/>
  <c r="BI191"/>
  <c r="BH191"/>
  <c r="BG191"/>
  <c r="BF191"/>
  <c r="BE191"/>
  <c r="T191"/>
  <c r="R191"/>
  <c r="P191"/>
  <c r="BK191"/>
  <c r="J191"/>
  <c r="BI189"/>
  <c r="BH189"/>
  <c r="BG189"/>
  <c r="BF189"/>
  <c r="BE189"/>
  <c r="T189"/>
  <c r="R189"/>
  <c r="P189"/>
  <c r="BK189"/>
  <c r="J189"/>
  <c r="BI187"/>
  <c r="BH187"/>
  <c r="BG187"/>
  <c r="BF187"/>
  <c r="BE187"/>
  <c r="T187"/>
  <c r="R187"/>
  <c r="P187"/>
  <c r="BK187"/>
  <c r="J187"/>
  <c r="BI185"/>
  <c r="BH185"/>
  <c r="BG185"/>
  <c r="BF185"/>
  <c r="BE185"/>
  <c r="T185"/>
  <c r="T184" s="1"/>
  <c r="R185"/>
  <c r="R184" s="1"/>
  <c r="P185"/>
  <c r="P184" s="1"/>
  <c r="BK185"/>
  <c r="BK184" s="1"/>
  <c r="J184" s="1"/>
  <c r="J63" s="1"/>
  <c r="J185"/>
  <c r="BI182"/>
  <c r="BH182"/>
  <c r="BG182"/>
  <c r="BF182"/>
  <c r="T182"/>
  <c r="R182"/>
  <c r="P182"/>
  <c r="BK182"/>
  <c r="J182"/>
  <c r="BE182" s="1"/>
  <c r="BI180"/>
  <c r="BH180"/>
  <c r="BG180"/>
  <c r="BF180"/>
  <c r="T180"/>
  <c r="T179" s="1"/>
  <c r="R180"/>
  <c r="R179" s="1"/>
  <c r="P180"/>
  <c r="P179" s="1"/>
  <c r="BK180"/>
  <c r="BK179" s="1"/>
  <c r="J179" s="1"/>
  <c r="J62" s="1"/>
  <c r="J180"/>
  <c r="BE180" s="1"/>
  <c r="BI177"/>
  <c r="BH177"/>
  <c r="BG177"/>
  <c r="BF177"/>
  <c r="BE177"/>
  <c r="T177"/>
  <c r="R177"/>
  <c r="P177"/>
  <c r="BK177"/>
  <c r="J177"/>
  <c r="BI175"/>
  <c r="BH175"/>
  <c r="BG175"/>
  <c r="BF175"/>
  <c r="BE175"/>
  <c r="T175"/>
  <c r="R175"/>
  <c r="P175"/>
  <c r="BK175"/>
  <c r="J175"/>
  <c r="BI173"/>
  <c r="BH173"/>
  <c r="BG173"/>
  <c r="BF173"/>
  <c r="BE173"/>
  <c r="T173"/>
  <c r="R173"/>
  <c r="P173"/>
  <c r="BK173"/>
  <c r="J173"/>
  <c r="BI171"/>
  <c r="BH171"/>
  <c r="BG171"/>
  <c r="BF171"/>
  <c r="BE171"/>
  <c r="T171"/>
  <c r="R171"/>
  <c r="P171"/>
  <c r="BK171"/>
  <c r="J171"/>
  <c r="BI169"/>
  <c r="BH169"/>
  <c r="BG169"/>
  <c r="BF169"/>
  <c r="BE169"/>
  <c r="T169"/>
  <c r="R169"/>
  <c r="P169"/>
  <c r="BK169"/>
  <c r="J169"/>
  <c r="BI167"/>
  <c r="BH167"/>
  <c r="BG167"/>
  <c r="BF167"/>
  <c r="BE167"/>
  <c r="T167"/>
  <c r="R167"/>
  <c r="P167"/>
  <c r="BK167"/>
  <c r="J167"/>
  <c r="BI165"/>
  <c r="BH165"/>
  <c r="BG165"/>
  <c r="BF165"/>
  <c r="BE165"/>
  <c r="T165"/>
  <c r="R165"/>
  <c r="P165"/>
  <c r="BK165"/>
  <c r="J165"/>
  <c r="BI163"/>
  <c r="BH163"/>
  <c r="BG163"/>
  <c r="BF163"/>
  <c r="BE163"/>
  <c r="T163"/>
  <c r="R163"/>
  <c r="P163"/>
  <c r="BK163"/>
  <c r="J163"/>
  <c r="BI161"/>
  <c r="BH161"/>
  <c r="BG161"/>
  <c r="BF161"/>
  <c r="BE161"/>
  <c r="T161"/>
  <c r="R161"/>
  <c r="P161"/>
  <c r="BK161"/>
  <c r="J161"/>
  <c r="BI159"/>
  <c r="BH159"/>
  <c r="BG159"/>
  <c r="BF159"/>
  <c r="BE159"/>
  <c r="T159"/>
  <c r="R159"/>
  <c r="P159"/>
  <c r="BK159"/>
  <c r="J159"/>
  <c r="BI157"/>
  <c r="BH157"/>
  <c r="BG157"/>
  <c r="BF157"/>
  <c r="BE157"/>
  <c r="T157"/>
  <c r="R157"/>
  <c r="P157"/>
  <c r="BK157"/>
  <c r="J157"/>
  <c r="BI155"/>
  <c r="BH155"/>
  <c r="BG155"/>
  <c r="BF155"/>
  <c r="BE155"/>
  <c r="T155"/>
  <c r="R155"/>
  <c r="P155"/>
  <c r="BK155"/>
  <c r="J155"/>
  <c r="BI153"/>
  <c r="BH153"/>
  <c r="BG153"/>
  <c r="BF153"/>
  <c r="BE153"/>
  <c r="T153"/>
  <c r="R153"/>
  <c r="P153"/>
  <c r="BK153"/>
  <c r="J153"/>
  <c r="BI151"/>
  <c r="BH151"/>
  <c r="BG151"/>
  <c r="BF151"/>
  <c r="BE151"/>
  <c r="T151"/>
  <c r="R151"/>
  <c r="P151"/>
  <c r="BK151"/>
  <c r="J151"/>
  <c r="BI149"/>
  <c r="BH149"/>
  <c r="BG149"/>
  <c r="BF149"/>
  <c r="BE149"/>
  <c r="T149"/>
  <c r="R149"/>
  <c r="P149"/>
  <c r="BK149"/>
  <c r="J149"/>
  <c r="BI147"/>
  <c r="BH147"/>
  <c r="BG147"/>
  <c r="BF147"/>
  <c r="BE147"/>
  <c r="T147"/>
  <c r="R147"/>
  <c r="P147"/>
  <c r="BK147"/>
  <c r="J147"/>
  <c r="BI145"/>
  <c r="BH145"/>
  <c r="BG145"/>
  <c r="BF145"/>
  <c r="BE145"/>
  <c r="T145"/>
  <c r="R145"/>
  <c r="P145"/>
  <c r="BK145"/>
  <c r="J145"/>
  <c r="BI143"/>
  <c r="BH143"/>
  <c r="BG143"/>
  <c r="BF143"/>
  <c r="BE143"/>
  <c r="T143"/>
  <c r="R143"/>
  <c r="P143"/>
  <c r="BK143"/>
  <c r="J143"/>
  <c r="BI141"/>
  <c r="BH141"/>
  <c r="BG141"/>
  <c r="BF141"/>
  <c r="BE141"/>
  <c r="T141"/>
  <c r="R141"/>
  <c r="P141"/>
  <c r="BK141"/>
  <c r="J141"/>
  <c r="BI139"/>
  <c r="BH139"/>
  <c r="BG139"/>
  <c r="BF139"/>
  <c r="BE139"/>
  <c r="T139"/>
  <c r="R139"/>
  <c r="P139"/>
  <c r="BK139"/>
  <c r="J139"/>
  <c r="BI137"/>
  <c r="BH137"/>
  <c r="BG137"/>
  <c r="BF137"/>
  <c r="BE137"/>
  <c r="T137"/>
  <c r="R137"/>
  <c r="P137"/>
  <c r="BK137"/>
  <c r="J137"/>
  <c r="BI135"/>
  <c r="BH135"/>
  <c r="BG135"/>
  <c r="BF135"/>
  <c r="BE135"/>
  <c r="T135"/>
  <c r="R135"/>
  <c r="P135"/>
  <c r="BK135"/>
  <c r="J135"/>
  <c r="BI133"/>
  <c r="BH133"/>
  <c r="BG133"/>
  <c r="BF133"/>
  <c r="BE133"/>
  <c r="T133"/>
  <c r="R133"/>
  <c r="P133"/>
  <c r="BK133"/>
  <c r="J133"/>
  <c r="BI131"/>
  <c r="BH131"/>
  <c r="BG131"/>
  <c r="BF131"/>
  <c r="BE131"/>
  <c r="T131"/>
  <c r="R131"/>
  <c r="P131"/>
  <c r="BK131"/>
  <c r="J131"/>
  <c r="BI129"/>
  <c r="BH129"/>
  <c r="BG129"/>
  <c r="BF129"/>
  <c r="BE129"/>
  <c r="T129"/>
  <c r="R129"/>
  <c r="P129"/>
  <c r="BK129"/>
  <c r="J129"/>
  <c r="BI127"/>
  <c r="BH127"/>
  <c r="BG127"/>
  <c r="BF127"/>
  <c r="BE127"/>
  <c r="T127"/>
  <c r="R127"/>
  <c r="P127"/>
  <c r="BK127"/>
  <c r="J127"/>
  <c r="BI125"/>
  <c r="BH125"/>
  <c r="BG125"/>
  <c r="BF125"/>
  <c r="BE125"/>
  <c r="T125"/>
  <c r="R125"/>
  <c r="P125"/>
  <c r="BK125"/>
  <c r="J125"/>
  <c r="BI123"/>
  <c r="BH123"/>
  <c r="BG123"/>
  <c r="BF123"/>
  <c r="BE123"/>
  <c r="T123"/>
  <c r="R123"/>
  <c r="P123"/>
  <c r="BK123"/>
  <c r="J123"/>
  <c r="BI121"/>
  <c r="BH121"/>
  <c r="BG121"/>
  <c r="BF121"/>
  <c r="BE121"/>
  <c r="T121"/>
  <c r="R121"/>
  <c r="P121"/>
  <c r="BK121"/>
  <c r="J121"/>
  <c r="BI119"/>
  <c r="BH119"/>
  <c r="BG119"/>
  <c r="BF119"/>
  <c r="BE119"/>
  <c r="T119"/>
  <c r="R119"/>
  <c r="P119"/>
  <c r="BK119"/>
  <c r="J119"/>
  <c r="BI117"/>
  <c r="BH117"/>
  <c r="BG117"/>
  <c r="BF117"/>
  <c r="BE117"/>
  <c r="T117"/>
  <c r="R117"/>
  <c r="P117"/>
  <c r="BK117"/>
  <c r="J117"/>
  <c r="BI115"/>
  <c r="BH115"/>
  <c r="BG115"/>
  <c r="BF115"/>
  <c r="BE115"/>
  <c r="T115"/>
  <c r="R115"/>
  <c r="P115"/>
  <c r="BK115"/>
  <c r="J115"/>
  <c r="BI113"/>
  <c r="BH113"/>
  <c r="BG113"/>
  <c r="BF113"/>
  <c r="BE113"/>
  <c r="T113"/>
  <c r="R113"/>
  <c r="P113"/>
  <c r="BK113"/>
  <c r="J113"/>
  <c r="BI111"/>
  <c r="BH111"/>
  <c r="BG111"/>
  <c r="BF111"/>
  <c r="BE111"/>
  <c r="T111"/>
  <c r="R111"/>
  <c r="P111"/>
  <c r="BK111"/>
  <c r="J111"/>
  <c r="BI109"/>
  <c r="BH109"/>
  <c r="BG109"/>
  <c r="BF109"/>
  <c r="BE109"/>
  <c r="T109"/>
  <c r="R109"/>
  <c r="P109"/>
  <c r="BK109"/>
  <c r="J109"/>
  <c r="BI107"/>
  <c r="BH107"/>
  <c r="BG107"/>
  <c r="BF107"/>
  <c r="BE107"/>
  <c r="T107"/>
  <c r="R107"/>
  <c r="P107"/>
  <c r="BK107"/>
  <c r="J107"/>
  <c r="BI105"/>
  <c r="BH105"/>
  <c r="BG105"/>
  <c r="BF105"/>
  <c r="BE105"/>
  <c r="T105"/>
  <c r="R105"/>
  <c r="P105"/>
  <c r="BK105"/>
  <c r="J105"/>
  <c r="BI103"/>
  <c r="BH103"/>
  <c r="BG103"/>
  <c r="BF103"/>
  <c r="BE103"/>
  <c r="T103"/>
  <c r="R103"/>
  <c r="P103"/>
  <c r="BK103"/>
  <c r="J103"/>
  <c r="BI101"/>
  <c r="BH101"/>
  <c r="BG101"/>
  <c r="BF101"/>
  <c r="BE101"/>
  <c r="T101"/>
  <c r="R101"/>
  <c r="P101"/>
  <c r="BK101"/>
  <c r="J101"/>
  <c r="BI99"/>
  <c r="BH99"/>
  <c r="BG99"/>
  <c r="BF99"/>
  <c r="BE99"/>
  <c r="T99"/>
  <c r="R99"/>
  <c r="P99"/>
  <c r="BK99"/>
  <c r="J99"/>
  <c r="BI97"/>
  <c r="BH97"/>
  <c r="BG97"/>
  <c r="BF97"/>
  <c r="BE97"/>
  <c r="T97"/>
  <c r="R97"/>
  <c r="P97"/>
  <c r="BK97"/>
  <c r="J97"/>
  <c r="BI95"/>
  <c r="BH95"/>
  <c r="BG95"/>
  <c r="BF95"/>
  <c r="BE95"/>
  <c r="T95"/>
  <c r="R95"/>
  <c r="P95"/>
  <c r="BK95"/>
  <c r="J95"/>
  <c r="BI93"/>
  <c r="BH93"/>
  <c r="BG93"/>
  <c r="BF93"/>
  <c r="BE93"/>
  <c r="T93"/>
  <c r="R93"/>
  <c r="P93"/>
  <c r="BK93"/>
  <c r="J93"/>
  <c r="BI91"/>
  <c r="F36" s="1"/>
  <c r="BD79" i="1" s="1"/>
  <c r="BH91" i="21"/>
  <c r="F35" s="1"/>
  <c r="BC79" i="1" s="1"/>
  <c r="BG91" i="21"/>
  <c r="F34" s="1"/>
  <c r="BB79" i="1" s="1"/>
  <c r="BF91" i="21"/>
  <c r="J33" s="1"/>
  <c r="AW79" i="1" s="1"/>
  <c r="BE91" i="21"/>
  <c r="T91"/>
  <c r="T90" s="1"/>
  <c r="T89" s="1"/>
  <c r="R91"/>
  <c r="R90" s="1"/>
  <c r="R89" s="1"/>
  <c r="P91"/>
  <c r="P90" s="1"/>
  <c r="P89" s="1"/>
  <c r="AU79" i="1" s="1"/>
  <c r="BK91" i="21"/>
  <c r="BK90" s="1"/>
  <c r="J91"/>
  <c r="J85"/>
  <c r="F85"/>
  <c r="F83"/>
  <c r="E81"/>
  <c r="F56"/>
  <c r="J55"/>
  <c r="F55"/>
  <c r="F53"/>
  <c r="E51"/>
  <c r="J20"/>
  <c r="E20"/>
  <c r="F86" s="1"/>
  <c r="J19"/>
  <c r="J14"/>
  <c r="J53" s="1"/>
  <c r="E7"/>
  <c r="E77" s="1"/>
  <c r="R171" i="20"/>
  <c r="T162"/>
  <c r="P162"/>
  <c r="AY78" i="1"/>
  <c r="AX78"/>
  <c r="BI177" i="20"/>
  <c r="BH177"/>
  <c r="BG177"/>
  <c r="BF177"/>
  <c r="T177"/>
  <c r="R177"/>
  <c r="P177"/>
  <c r="BK177"/>
  <c r="J177"/>
  <c r="BE177" s="1"/>
  <c r="BI176"/>
  <c r="BH176"/>
  <c r="BG176"/>
  <c r="BF176"/>
  <c r="T176"/>
  <c r="R176"/>
  <c r="P176"/>
  <c r="BK176"/>
  <c r="J176"/>
  <c r="BE176" s="1"/>
  <c r="BI175"/>
  <c r="BH175"/>
  <c r="BG175"/>
  <c r="BF175"/>
  <c r="T175"/>
  <c r="R175"/>
  <c r="P175"/>
  <c r="BK175"/>
  <c r="J175"/>
  <c r="BE175" s="1"/>
  <c r="BI174"/>
  <c r="BH174"/>
  <c r="BG174"/>
  <c r="BF174"/>
  <c r="T174"/>
  <c r="R174"/>
  <c r="P174"/>
  <c r="BK174"/>
  <c r="J174"/>
  <c r="BE174" s="1"/>
  <c r="BI173"/>
  <c r="BH173"/>
  <c r="BG173"/>
  <c r="BF173"/>
  <c r="T173"/>
  <c r="R173"/>
  <c r="P173"/>
  <c r="BK173"/>
  <c r="J173"/>
  <c r="BE173" s="1"/>
  <c r="BI172"/>
  <c r="BH172"/>
  <c r="BG172"/>
  <c r="BF172"/>
  <c r="T172"/>
  <c r="T171" s="1"/>
  <c r="R172"/>
  <c r="P172"/>
  <c r="P171" s="1"/>
  <c r="BK172"/>
  <c r="BK171" s="1"/>
  <c r="J171" s="1"/>
  <c r="J63" s="1"/>
  <c r="J172"/>
  <c r="BE172" s="1"/>
  <c r="BI170"/>
  <c r="BH170"/>
  <c r="BG170"/>
  <c r="BF170"/>
  <c r="BE170"/>
  <c r="T170"/>
  <c r="R170"/>
  <c r="P170"/>
  <c r="BK170"/>
  <c r="J170"/>
  <c r="BI169"/>
  <c r="BH169"/>
  <c r="BG169"/>
  <c r="BF169"/>
  <c r="BE169"/>
  <c r="T169"/>
  <c r="R169"/>
  <c r="P169"/>
  <c r="BK169"/>
  <c r="J169"/>
  <c r="BI168"/>
  <c r="BH168"/>
  <c r="BG168"/>
  <c r="BF168"/>
  <c r="BE168"/>
  <c r="T168"/>
  <c r="R168"/>
  <c r="P168"/>
  <c r="BK168"/>
  <c r="J168"/>
  <c r="BI167"/>
  <c r="BH167"/>
  <c r="BG167"/>
  <c r="BF167"/>
  <c r="BE167"/>
  <c r="T167"/>
  <c r="R167"/>
  <c r="P167"/>
  <c r="BK167"/>
  <c r="J167"/>
  <c r="BI166"/>
  <c r="BH166"/>
  <c r="BG166"/>
  <c r="BF166"/>
  <c r="BE166"/>
  <c r="T166"/>
  <c r="R166"/>
  <c r="P166"/>
  <c r="BK166"/>
  <c r="J166"/>
  <c r="BI165"/>
  <c r="BH165"/>
  <c r="BG165"/>
  <c r="BF165"/>
  <c r="BE165"/>
  <c r="T165"/>
  <c r="R165"/>
  <c r="P165"/>
  <c r="BK165"/>
  <c r="J165"/>
  <c r="BI164"/>
  <c r="BH164"/>
  <c r="BG164"/>
  <c r="BF164"/>
  <c r="BE164"/>
  <c r="T164"/>
  <c r="R164"/>
  <c r="P164"/>
  <c r="BK164"/>
  <c r="J164"/>
  <c r="BI163"/>
  <c r="BH163"/>
  <c r="BG163"/>
  <c r="BF163"/>
  <c r="BE163"/>
  <c r="T163"/>
  <c r="R163"/>
  <c r="R162" s="1"/>
  <c r="P163"/>
  <c r="BK163"/>
  <c r="BK162" s="1"/>
  <c r="J162" s="1"/>
  <c r="J62" s="1"/>
  <c r="J163"/>
  <c r="BI160"/>
  <c r="BH160"/>
  <c r="BG160"/>
  <c r="BF160"/>
  <c r="T160"/>
  <c r="R160"/>
  <c r="P160"/>
  <c r="BK160"/>
  <c r="J160"/>
  <c r="BE160" s="1"/>
  <c r="BI158"/>
  <c r="BH158"/>
  <c r="BG158"/>
  <c r="BF158"/>
  <c r="T158"/>
  <c r="R158"/>
  <c r="P158"/>
  <c r="BK158"/>
  <c r="J158"/>
  <c r="BE158" s="1"/>
  <c r="BI156"/>
  <c r="BH156"/>
  <c r="BG156"/>
  <c r="BF156"/>
  <c r="T156"/>
  <c r="R156"/>
  <c r="P156"/>
  <c r="BK156"/>
  <c r="J156"/>
  <c r="BE156" s="1"/>
  <c r="BI154"/>
  <c r="BH154"/>
  <c r="BG154"/>
  <c r="BF154"/>
  <c r="T154"/>
  <c r="R154"/>
  <c r="P154"/>
  <c r="BK154"/>
  <c r="J154"/>
  <c r="BE154" s="1"/>
  <c r="BI152"/>
  <c r="BH152"/>
  <c r="BG152"/>
  <c r="BF152"/>
  <c r="T152"/>
  <c r="R152"/>
  <c r="P152"/>
  <c r="BK152"/>
  <c r="J152"/>
  <c r="BE152" s="1"/>
  <c r="BI150"/>
  <c r="BH150"/>
  <c r="BG150"/>
  <c r="BF150"/>
  <c r="T150"/>
  <c r="R150"/>
  <c r="P150"/>
  <c r="BK150"/>
  <c r="J150"/>
  <c r="BE150" s="1"/>
  <c r="BI148"/>
  <c r="BH148"/>
  <c r="BG148"/>
  <c r="BF148"/>
  <c r="T148"/>
  <c r="R148"/>
  <c r="P148"/>
  <c r="BK148"/>
  <c r="J148"/>
  <c r="BE148" s="1"/>
  <c r="BI146"/>
  <c r="BH146"/>
  <c r="BG146"/>
  <c r="BF146"/>
  <c r="T146"/>
  <c r="R146"/>
  <c r="P146"/>
  <c r="BK146"/>
  <c r="J146"/>
  <c r="BE146" s="1"/>
  <c r="BI144"/>
  <c r="BH144"/>
  <c r="BG144"/>
  <c r="BF144"/>
  <c r="T144"/>
  <c r="R144"/>
  <c r="P144"/>
  <c r="BK144"/>
  <c r="J144"/>
  <c r="BE144" s="1"/>
  <c r="BI142"/>
  <c r="BH142"/>
  <c r="BG142"/>
  <c r="BF142"/>
  <c r="T142"/>
  <c r="R142"/>
  <c r="P142"/>
  <c r="BK142"/>
  <c r="J142"/>
  <c r="BE142" s="1"/>
  <c r="BI140"/>
  <c r="BH140"/>
  <c r="BG140"/>
  <c r="BF140"/>
  <c r="T140"/>
  <c r="R140"/>
  <c r="P140"/>
  <c r="BK140"/>
  <c r="J140"/>
  <c r="BE140" s="1"/>
  <c r="BI138"/>
  <c r="BH138"/>
  <c r="BG138"/>
  <c r="BF138"/>
  <c r="T138"/>
  <c r="R138"/>
  <c r="P138"/>
  <c r="BK138"/>
  <c r="J138"/>
  <c r="BE138" s="1"/>
  <c r="BI136"/>
  <c r="BH136"/>
  <c r="BG136"/>
  <c r="BF136"/>
  <c r="T136"/>
  <c r="R136"/>
  <c r="P136"/>
  <c r="BK136"/>
  <c r="J136"/>
  <c r="BE136" s="1"/>
  <c r="BI134"/>
  <c r="BH134"/>
  <c r="BG134"/>
  <c r="BF134"/>
  <c r="T134"/>
  <c r="R134"/>
  <c r="P134"/>
  <c r="BK134"/>
  <c r="J134"/>
  <c r="BE134" s="1"/>
  <c r="BI132"/>
  <c r="BH132"/>
  <c r="BG132"/>
  <c r="BF132"/>
  <c r="T132"/>
  <c r="R132"/>
  <c r="P132"/>
  <c r="BK132"/>
  <c r="J132"/>
  <c r="BE132" s="1"/>
  <c r="BI130"/>
  <c r="BH130"/>
  <c r="BG130"/>
  <c r="BF130"/>
  <c r="T130"/>
  <c r="R130"/>
  <c r="P130"/>
  <c r="BK130"/>
  <c r="J130"/>
  <c r="BE130" s="1"/>
  <c r="BI128"/>
  <c r="BH128"/>
  <c r="BG128"/>
  <c r="BF128"/>
  <c r="T128"/>
  <c r="R128"/>
  <c r="P128"/>
  <c r="BK128"/>
  <c r="J128"/>
  <c r="BE128" s="1"/>
  <c r="BI126"/>
  <c r="BH126"/>
  <c r="BG126"/>
  <c r="BF126"/>
  <c r="T126"/>
  <c r="R126"/>
  <c r="P126"/>
  <c r="BK126"/>
  <c r="J126"/>
  <c r="BE126" s="1"/>
  <c r="BI124"/>
  <c r="BH124"/>
  <c r="BG124"/>
  <c r="BF124"/>
  <c r="T124"/>
  <c r="R124"/>
  <c r="P124"/>
  <c r="BK124"/>
  <c r="J124"/>
  <c r="BE124" s="1"/>
  <c r="BI122"/>
  <c r="BH122"/>
  <c r="BG122"/>
  <c r="BF122"/>
  <c r="T122"/>
  <c r="R122"/>
  <c r="P122"/>
  <c r="BK122"/>
  <c r="J122"/>
  <c r="BE122" s="1"/>
  <c r="BI120"/>
  <c r="BH120"/>
  <c r="BG120"/>
  <c r="BF120"/>
  <c r="T120"/>
  <c r="R120"/>
  <c r="P120"/>
  <c r="BK120"/>
  <c r="J120"/>
  <c r="BE120" s="1"/>
  <c r="BI118"/>
  <c r="BH118"/>
  <c r="BG118"/>
  <c r="BF118"/>
  <c r="T118"/>
  <c r="R118"/>
  <c r="P118"/>
  <c r="BK118"/>
  <c r="J118"/>
  <c r="BE118" s="1"/>
  <c r="BI116"/>
  <c r="BH116"/>
  <c r="BG116"/>
  <c r="BF116"/>
  <c r="T116"/>
  <c r="R116"/>
  <c r="P116"/>
  <c r="BK116"/>
  <c r="J116"/>
  <c r="BE116" s="1"/>
  <c r="BI114"/>
  <c r="BH114"/>
  <c r="BG114"/>
  <c r="BF114"/>
  <c r="T114"/>
  <c r="R114"/>
  <c r="P114"/>
  <c r="BK114"/>
  <c r="J114"/>
  <c r="BE114" s="1"/>
  <c r="BI112"/>
  <c r="BH112"/>
  <c r="BG112"/>
  <c r="BF112"/>
  <c r="T112"/>
  <c r="R112"/>
  <c r="P112"/>
  <c r="BK112"/>
  <c r="J112"/>
  <c r="BE112" s="1"/>
  <c r="BI110"/>
  <c r="BH110"/>
  <c r="BG110"/>
  <c r="BF110"/>
  <c r="T110"/>
  <c r="R110"/>
  <c r="P110"/>
  <c r="BK110"/>
  <c r="J110"/>
  <c r="BE110" s="1"/>
  <c r="BI108"/>
  <c r="BH108"/>
  <c r="BG108"/>
  <c r="BF108"/>
  <c r="T108"/>
  <c r="R108"/>
  <c r="P108"/>
  <c r="BK108"/>
  <c r="J108"/>
  <c r="BE108" s="1"/>
  <c r="BI106"/>
  <c r="BH106"/>
  <c r="BG106"/>
  <c r="BF106"/>
  <c r="T106"/>
  <c r="R106"/>
  <c r="P106"/>
  <c r="BK106"/>
  <c r="J106"/>
  <c r="BE106" s="1"/>
  <c r="BI104"/>
  <c r="BH104"/>
  <c r="BG104"/>
  <c r="BF104"/>
  <c r="T104"/>
  <c r="R104"/>
  <c r="P104"/>
  <c r="BK104"/>
  <c r="J104"/>
  <c r="BE104" s="1"/>
  <c r="BI102"/>
  <c r="BH102"/>
  <c r="BG102"/>
  <c r="BF102"/>
  <c r="T102"/>
  <c r="R102"/>
  <c r="P102"/>
  <c r="BK102"/>
  <c r="J102"/>
  <c r="BE102" s="1"/>
  <c r="BI100"/>
  <c r="BH100"/>
  <c r="BG100"/>
  <c r="BF100"/>
  <c r="T100"/>
  <c r="R100"/>
  <c r="P100"/>
  <c r="BK100"/>
  <c r="J100"/>
  <c r="BE100" s="1"/>
  <c r="BI98"/>
  <c r="BH98"/>
  <c r="BG98"/>
  <c r="BF98"/>
  <c r="T98"/>
  <c r="R98"/>
  <c r="P98"/>
  <c r="BK98"/>
  <c r="J98"/>
  <c r="BE98" s="1"/>
  <c r="BI96"/>
  <c r="BH96"/>
  <c r="BG96"/>
  <c r="BF96"/>
  <c r="T96"/>
  <c r="R96"/>
  <c r="P96"/>
  <c r="BK96"/>
  <c r="J96"/>
  <c r="BE96" s="1"/>
  <c r="BI94"/>
  <c r="BH94"/>
  <c r="BG94"/>
  <c r="BF94"/>
  <c r="T94"/>
  <c r="R94"/>
  <c r="P94"/>
  <c r="BK94"/>
  <c r="J94"/>
  <c r="BE94" s="1"/>
  <c r="BI92"/>
  <c r="BH92"/>
  <c r="BG92"/>
  <c r="BF92"/>
  <c r="T92"/>
  <c r="R92"/>
  <c r="P92"/>
  <c r="BK92"/>
  <c r="J92"/>
  <c r="BE92" s="1"/>
  <c r="BI90"/>
  <c r="BH90"/>
  <c r="BG90"/>
  <c r="BF90"/>
  <c r="T90"/>
  <c r="R90"/>
  <c r="P90"/>
  <c r="BK90"/>
  <c r="J90"/>
  <c r="BE90" s="1"/>
  <c r="BI88"/>
  <c r="BH88"/>
  <c r="BG88"/>
  <c r="BF88"/>
  <c r="T88"/>
  <c r="R88"/>
  <c r="P88"/>
  <c r="BK88"/>
  <c r="J88"/>
  <c r="BE88" s="1"/>
  <c r="BI87"/>
  <c r="F36" s="1"/>
  <c r="BD78" i="1" s="1"/>
  <c r="BH87" i="20"/>
  <c r="F35" s="1"/>
  <c r="BC78" i="1" s="1"/>
  <c r="BG87" i="20"/>
  <c r="F34" s="1"/>
  <c r="BB78" i="1" s="1"/>
  <c r="BF87" i="20"/>
  <c r="F33" s="1"/>
  <c r="BA78" i="1" s="1"/>
  <c r="T87" i="20"/>
  <c r="T86" s="1"/>
  <c r="T85" s="1"/>
  <c r="R87"/>
  <c r="R86" s="1"/>
  <c r="R85" s="1"/>
  <c r="P87"/>
  <c r="P86" s="1"/>
  <c r="P85" s="1"/>
  <c r="AU78" i="1" s="1"/>
  <c r="BK87" i="20"/>
  <c r="BK86" s="1"/>
  <c r="J87"/>
  <c r="BE87" s="1"/>
  <c r="J81"/>
  <c r="F81"/>
  <c r="F79"/>
  <c r="E77"/>
  <c r="J55"/>
  <c r="F55"/>
  <c r="F53"/>
  <c r="E51"/>
  <c r="J20"/>
  <c r="E20"/>
  <c r="F56" s="1"/>
  <c r="J19"/>
  <c r="J14"/>
  <c r="J79" s="1"/>
  <c r="E7"/>
  <c r="E73" s="1"/>
  <c r="AY76" i="1"/>
  <c r="AX76"/>
  <c r="BI613" i="19"/>
  <c r="BH613"/>
  <c r="BG613"/>
  <c r="BF613"/>
  <c r="BE613"/>
  <c r="T613"/>
  <c r="R613"/>
  <c r="P613"/>
  <c r="BK613"/>
  <c r="J613"/>
  <c r="BI612"/>
  <c r="BH612"/>
  <c r="BG612"/>
  <c r="BF612"/>
  <c r="BE612"/>
  <c r="T612"/>
  <c r="R612"/>
  <c r="P612"/>
  <c r="BK612"/>
  <c r="J612"/>
  <c r="BI611"/>
  <c r="BH611"/>
  <c r="BG611"/>
  <c r="BF611"/>
  <c r="BE611"/>
  <c r="T611"/>
  <c r="R611"/>
  <c r="P611"/>
  <c r="BK611"/>
  <c r="J611"/>
  <c r="BI610"/>
  <c r="BH610"/>
  <c r="BG610"/>
  <c r="BF610"/>
  <c r="BE610"/>
  <c r="T610"/>
  <c r="R610"/>
  <c r="P610"/>
  <c r="BK610"/>
  <c r="J610"/>
  <c r="BI609"/>
  <c r="BH609"/>
  <c r="BG609"/>
  <c r="BF609"/>
  <c r="BE609"/>
  <c r="T609"/>
  <c r="R609"/>
  <c r="P609"/>
  <c r="BK609"/>
  <c r="J609"/>
  <c r="BI606"/>
  <c r="BH606"/>
  <c r="BG606"/>
  <c r="BF606"/>
  <c r="BE606"/>
  <c r="T606"/>
  <c r="R606"/>
  <c r="P606"/>
  <c r="BK606"/>
  <c r="J606"/>
  <c r="BI604"/>
  <c r="BH604"/>
  <c r="BG604"/>
  <c r="BF604"/>
  <c r="BE604"/>
  <c r="T604"/>
  <c r="R604"/>
  <c r="P604"/>
  <c r="BK604"/>
  <c r="J604"/>
  <c r="BI601"/>
  <c r="BH601"/>
  <c r="BG601"/>
  <c r="BF601"/>
  <c r="BE601"/>
  <c r="T601"/>
  <c r="R601"/>
  <c r="P601"/>
  <c r="BK601"/>
  <c r="J601"/>
  <c r="BI598"/>
  <c r="BH598"/>
  <c r="BG598"/>
  <c r="BF598"/>
  <c r="BE598"/>
  <c r="T598"/>
  <c r="R598"/>
  <c r="P598"/>
  <c r="BK598"/>
  <c r="J598"/>
  <c r="BI593"/>
  <c r="BH593"/>
  <c r="BG593"/>
  <c r="BF593"/>
  <c r="BE593"/>
  <c r="T593"/>
  <c r="R593"/>
  <c r="P593"/>
  <c r="BK593"/>
  <c r="J593"/>
  <c r="BI591"/>
  <c r="BH591"/>
  <c r="BG591"/>
  <c r="BF591"/>
  <c r="BE591"/>
  <c r="T591"/>
  <c r="T590" s="1"/>
  <c r="R591"/>
  <c r="R590" s="1"/>
  <c r="P591"/>
  <c r="P590" s="1"/>
  <c r="BK591"/>
  <c r="BK590" s="1"/>
  <c r="J590" s="1"/>
  <c r="J98" s="1"/>
  <c r="J591"/>
  <c r="BI589"/>
  <c r="BH589"/>
  <c r="BG589"/>
  <c r="BF589"/>
  <c r="T589"/>
  <c r="R589"/>
  <c r="P589"/>
  <c r="BK589"/>
  <c r="J589"/>
  <c r="BE589" s="1"/>
  <c r="BI588"/>
  <c r="BH588"/>
  <c r="BG588"/>
  <c r="BF588"/>
  <c r="T588"/>
  <c r="R588"/>
  <c r="P588"/>
  <c r="BK588"/>
  <c r="J588"/>
  <c r="BE588" s="1"/>
  <c r="BI587"/>
  <c r="BH587"/>
  <c r="BG587"/>
  <c r="BF587"/>
  <c r="T587"/>
  <c r="R587"/>
  <c r="P587"/>
  <c r="BK587"/>
  <c r="J587"/>
  <c r="BE587" s="1"/>
  <c r="BI586"/>
  <c r="BH586"/>
  <c r="BG586"/>
  <c r="BF586"/>
  <c r="T586"/>
  <c r="R586"/>
  <c r="P586"/>
  <c r="BK586"/>
  <c r="J586"/>
  <c r="BE586" s="1"/>
  <c r="BI585"/>
  <c r="BH585"/>
  <c r="BG585"/>
  <c r="BF585"/>
  <c r="T585"/>
  <c r="R585"/>
  <c r="P585"/>
  <c r="BK585"/>
  <c r="J585"/>
  <c r="BE585" s="1"/>
  <c r="BI584"/>
  <c r="BH584"/>
  <c r="BG584"/>
  <c r="BF584"/>
  <c r="BE584"/>
  <c r="T584"/>
  <c r="R584"/>
  <c r="P584"/>
  <c r="BK584"/>
  <c r="J584"/>
  <c r="BI583"/>
  <c r="BH583"/>
  <c r="BG583"/>
  <c r="BF583"/>
  <c r="T583"/>
  <c r="T582" s="1"/>
  <c r="R583"/>
  <c r="R582" s="1"/>
  <c r="P583"/>
  <c r="P582" s="1"/>
  <c r="BK583"/>
  <c r="BK582" s="1"/>
  <c r="J582" s="1"/>
  <c r="J97" s="1"/>
  <c r="J583"/>
  <c r="BE583" s="1"/>
  <c r="BI581"/>
  <c r="BH581"/>
  <c r="BG581"/>
  <c r="BF581"/>
  <c r="T581"/>
  <c r="R581"/>
  <c r="P581"/>
  <c r="BK581"/>
  <c r="J581"/>
  <c r="BE581" s="1"/>
  <c r="BI578"/>
  <c r="BH578"/>
  <c r="BG578"/>
  <c r="BF578"/>
  <c r="BE578"/>
  <c r="T578"/>
  <c r="R578"/>
  <c r="P578"/>
  <c r="BK578"/>
  <c r="J578"/>
  <c r="BI577"/>
  <c r="BH577"/>
  <c r="BG577"/>
  <c r="BF577"/>
  <c r="BE577"/>
  <c r="T577"/>
  <c r="R577"/>
  <c r="P577"/>
  <c r="BK577"/>
  <c r="J577"/>
  <c r="BI575"/>
  <c r="BH575"/>
  <c r="BG575"/>
  <c r="BF575"/>
  <c r="BE575"/>
  <c r="T575"/>
  <c r="R575"/>
  <c r="P575"/>
  <c r="BK575"/>
  <c r="J575"/>
  <c r="BI574"/>
  <c r="BH574"/>
  <c r="BG574"/>
  <c r="BF574"/>
  <c r="BE574"/>
  <c r="T574"/>
  <c r="T573" s="1"/>
  <c r="R574"/>
  <c r="R573" s="1"/>
  <c r="P574"/>
  <c r="P573" s="1"/>
  <c r="BK574"/>
  <c r="BK573" s="1"/>
  <c r="J573" s="1"/>
  <c r="J96" s="1"/>
  <c r="J574"/>
  <c r="BI572"/>
  <c r="BH572"/>
  <c r="BG572"/>
  <c r="BF572"/>
  <c r="T572"/>
  <c r="R572"/>
  <c r="P572"/>
  <c r="BK572"/>
  <c r="J572"/>
  <c r="BE572" s="1"/>
  <c r="BI570"/>
  <c r="BH570"/>
  <c r="BG570"/>
  <c r="BF570"/>
  <c r="T570"/>
  <c r="R570"/>
  <c r="P570"/>
  <c r="BK570"/>
  <c r="J570"/>
  <c r="BE570" s="1"/>
  <c r="BI566"/>
  <c r="BH566"/>
  <c r="BG566"/>
  <c r="BF566"/>
  <c r="T566"/>
  <c r="R566"/>
  <c r="P566"/>
  <c r="BK566"/>
  <c r="J566"/>
  <c r="BE566" s="1"/>
  <c r="BI564"/>
  <c r="BH564"/>
  <c r="BG564"/>
  <c r="BF564"/>
  <c r="T564"/>
  <c r="R564"/>
  <c r="P564"/>
  <c r="BK564"/>
  <c r="J564"/>
  <c r="BE564" s="1"/>
  <c r="BI563"/>
  <c r="BH563"/>
  <c r="BG563"/>
  <c r="BF563"/>
  <c r="BE563"/>
  <c r="T563"/>
  <c r="R563"/>
  <c r="P563"/>
  <c r="BK563"/>
  <c r="J563"/>
  <c r="BI561"/>
  <c r="BH561"/>
  <c r="BG561"/>
  <c r="BF561"/>
  <c r="T561"/>
  <c r="R561"/>
  <c r="P561"/>
  <c r="BK561"/>
  <c r="J561"/>
  <c r="BE561" s="1"/>
  <c r="BI559"/>
  <c r="BH559"/>
  <c r="BG559"/>
  <c r="BF559"/>
  <c r="BE559"/>
  <c r="T559"/>
  <c r="R559"/>
  <c r="P559"/>
  <c r="BK559"/>
  <c r="J559"/>
  <c r="BI556"/>
  <c r="BH556"/>
  <c r="BG556"/>
  <c r="BF556"/>
  <c r="T556"/>
  <c r="R556"/>
  <c r="P556"/>
  <c r="BK556"/>
  <c r="J556"/>
  <c r="BE556" s="1"/>
  <c r="BI555"/>
  <c r="BH555"/>
  <c r="BG555"/>
  <c r="BF555"/>
  <c r="BE555"/>
  <c r="T555"/>
  <c r="R555"/>
  <c r="P555"/>
  <c r="BK555"/>
  <c r="J555"/>
  <c r="BI552"/>
  <c r="BH552"/>
  <c r="BG552"/>
  <c r="BF552"/>
  <c r="T552"/>
  <c r="R552"/>
  <c r="P552"/>
  <c r="BK552"/>
  <c r="J552"/>
  <c r="BE552" s="1"/>
  <c r="BI551"/>
  <c r="BH551"/>
  <c r="BG551"/>
  <c r="BF551"/>
  <c r="BE551"/>
  <c r="T551"/>
  <c r="R551"/>
  <c r="P551"/>
  <c r="BK551"/>
  <c r="J551"/>
  <c r="BI548"/>
  <c r="BH548"/>
  <c r="BG548"/>
  <c r="BF548"/>
  <c r="T548"/>
  <c r="R548"/>
  <c r="P548"/>
  <c r="BK548"/>
  <c r="J548"/>
  <c r="BE548" s="1"/>
  <c r="BI546"/>
  <c r="BH546"/>
  <c r="BG546"/>
  <c r="BF546"/>
  <c r="BE546"/>
  <c r="T546"/>
  <c r="T545" s="1"/>
  <c r="T544" s="1"/>
  <c r="R546"/>
  <c r="R545" s="1"/>
  <c r="R544" s="1"/>
  <c r="P546"/>
  <c r="P545" s="1"/>
  <c r="P544" s="1"/>
  <c r="BK546"/>
  <c r="BK545" s="1"/>
  <c r="J546"/>
  <c r="BI543"/>
  <c r="BH543"/>
  <c r="BG543"/>
  <c r="BF543"/>
  <c r="BE543"/>
  <c r="T543"/>
  <c r="R543"/>
  <c r="P543"/>
  <c r="BK543"/>
  <c r="J543"/>
  <c r="BI542"/>
  <c r="BH542"/>
  <c r="BG542"/>
  <c r="BF542"/>
  <c r="T542"/>
  <c r="R542"/>
  <c r="P542"/>
  <c r="BK542"/>
  <c r="J542"/>
  <c r="BE542" s="1"/>
  <c r="BI539"/>
  <c r="BH539"/>
  <c r="BG539"/>
  <c r="BF539"/>
  <c r="BE539"/>
  <c r="T539"/>
  <c r="R539"/>
  <c r="P539"/>
  <c r="BK539"/>
  <c r="J539"/>
  <c r="BI538"/>
  <c r="BH538"/>
  <c r="BG538"/>
  <c r="BF538"/>
  <c r="T538"/>
  <c r="R538"/>
  <c r="P538"/>
  <c r="BK538"/>
  <c r="J538"/>
  <c r="BE538" s="1"/>
  <c r="BI536"/>
  <c r="BH536"/>
  <c r="BG536"/>
  <c r="BF536"/>
  <c r="BE536"/>
  <c r="T536"/>
  <c r="R536"/>
  <c r="P536"/>
  <c r="BK536"/>
  <c r="J536"/>
  <c r="BI535"/>
  <c r="BH535"/>
  <c r="BG535"/>
  <c r="BF535"/>
  <c r="T535"/>
  <c r="R535"/>
  <c r="P535"/>
  <c r="BK535"/>
  <c r="J535"/>
  <c r="BE535" s="1"/>
  <c r="BI532"/>
  <c r="BH532"/>
  <c r="BG532"/>
  <c r="BF532"/>
  <c r="BE532"/>
  <c r="T532"/>
  <c r="R532"/>
  <c r="P532"/>
  <c r="BK532"/>
  <c r="J532"/>
  <c r="BI531"/>
  <c r="BH531"/>
  <c r="BG531"/>
  <c r="BF531"/>
  <c r="T531"/>
  <c r="T530" s="1"/>
  <c r="R531"/>
  <c r="R530" s="1"/>
  <c r="P531"/>
  <c r="P530" s="1"/>
  <c r="BK531"/>
  <c r="BK530" s="1"/>
  <c r="J530" s="1"/>
  <c r="J93" s="1"/>
  <c r="J531"/>
  <c r="BE531" s="1"/>
  <c r="BI529"/>
  <c r="BH529"/>
  <c r="BG529"/>
  <c r="BF529"/>
  <c r="T529"/>
  <c r="R529"/>
  <c r="P529"/>
  <c r="BK529"/>
  <c r="J529"/>
  <c r="BE529" s="1"/>
  <c r="BI527"/>
  <c r="BH527"/>
  <c r="BG527"/>
  <c r="BF527"/>
  <c r="BE527"/>
  <c r="T527"/>
  <c r="R527"/>
  <c r="P527"/>
  <c r="BK527"/>
  <c r="J527"/>
  <c r="BI523"/>
  <c r="BH523"/>
  <c r="BG523"/>
  <c r="BF523"/>
  <c r="T523"/>
  <c r="R523"/>
  <c r="P523"/>
  <c r="BK523"/>
  <c r="J523"/>
  <c r="BE523" s="1"/>
  <c r="BI521"/>
  <c r="BH521"/>
  <c r="BG521"/>
  <c r="BF521"/>
  <c r="BE521"/>
  <c r="T521"/>
  <c r="R521"/>
  <c r="P521"/>
  <c r="BK521"/>
  <c r="J521"/>
  <c r="BI520"/>
  <c r="BH520"/>
  <c r="BG520"/>
  <c r="BF520"/>
  <c r="BE520"/>
  <c r="T520"/>
  <c r="R520"/>
  <c r="P520"/>
  <c r="BK520"/>
  <c r="J520"/>
  <c r="BI518"/>
  <c r="BH518"/>
  <c r="BG518"/>
  <c r="BF518"/>
  <c r="BE518"/>
  <c r="T518"/>
  <c r="R518"/>
  <c r="P518"/>
  <c r="BK518"/>
  <c r="J518"/>
  <c r="BI516"/>
  <c r="BH516"/>
  <c r="BG516"/>
  <c r="BF516"/>
  <c r="BE516"/>
  <c r="T516"/>
  <c r="R516"/>
  <c r="P516"/>
  <c r="BK516"/>
  <c r="J516"/>
  <c r="BI513"/>
  <c r="BH513"/>
  <c r="BG513"/>
  <c r="BF513"/>
  <c r="BE513"/>
  <c r="T513"/>
  <c r="R513"/>
  <c r="P513"/>
  <c r="BK513"/>
  <c r="J513"/>
  <c r="BI511"/>
  <c r="BH511"/>
  <c r="BG511"/>
  <c r="BF511"/>
  <c r="BE511"/>
  <c r="T511"/>
  <c r="R511"/>
  <c r="P511"/>
  <c r="BK511"/>
  <c r="J511"/>
  <c r="BI508"/>
  <c r="BH508"/>
  <c r="BG508"/>
  <c r="BF508"/>
  <c r="BE508"/>
  <c r="T508"/>
  <c r="R508"/>
  <c r="P508"/>
  <c r="BK508"/>
  <c r="J508"/>
  <c r="BI507"/>
  <c r="BH507"/>
  <c r="BG507"/>
  <c r="BF507"/>
  <c r="BE507"/>
  <c r="T507"/>
  <c r="R507"/>
  <c r="P507"/>
  <c r="BK507"/>
  <c r="J507"/>
  <c r="BI504"/>
  <c r="BH504"/>
  <c r="BG504"/>
  <c r="BF504"/>
  <c r="BE504"/>
  <c r="T504"/>
  <c r="R504"/>
  <c r="P504"/>
  <c r="BK504"/>
  <c r="J504"/>
  <c r="BI502"/>
  <c r="BH502"/>
  <c r="BG502"/>
  <c r="BF502"/>
  <c r="BE502"/>
  <c r="T502"/>
  <c r="R502"/>
  <c r="P502"/>
  <c r="BK502"/>
  <c r="J502"/>
  <c r="BI499"/>
  <c r="BH499"/>
  <c r="BG499"/>
  <c r="BF499"/>
  <c r="BE499"/>
  <c r="T499"/>
  <c r="R499"/>
  <c r="P499"/>
  <c r="BK499"/>
  <c r="J499"/>
  <c r="BI498"/>
  <c r="BH498"/>
  <c r="BG498"/>
  <c r="BF498"/>
  <c r="BE498"/>
  <c r="T498"/>
  <c r="R498"/>
  <c r="P498"/>
  <c r="BK498"/>
  <c r="J498"/>
  <c r="BI496"/>
  <c r="BH496"/>
  <c r="BG496"/>
  <c r="BF496"/>
  <c r="BE496"/>
  <c r="T496"/>
  <c r="R496"/>
  <c r="P496"/>
  <c r="BK496"/>
  <c r="J496"/>
  <c r="BI495"/>
  <c r="BH495"/>
  <c r="BG495"/>
  <c r="BF495"/>
  <c r="BE495"/>
  <c r="T495"/>
  <c r="T494" s="1"/>
  <c r="T493" s="1"/>
  <c r="R495"/>
  <c r="R494" s="1"/>
  <c r="R493" s="1"/>
  <c r="P495"/>
  <c r="P494" s="1"/>
  <c r="P493" s="1"/>
  <c r="BK495"/>
  <c r="BK494" s="1"/>
  <c r="J495"/>
  <c r="BI492"/>
  <c r="BH492"/>
  <c r="BG492"/>
  <c r="BF492"/>
  <c r="BE492"/>
  <c r="T492"/>
  <c r="R492"/>
  <c r="P492"/>
  <c r="BK492"/>
  <c r="J492"/>
  <c r="BI489"/>
  <c r="BH489"/>
  <c r="BG489"/>
  <c r="BF489"/>
  <c r="BE489"/>
  <c r="T489"/>
  <c r="R489"/>
  <c r="P489"/>
  <c r="BK489"/>
  <c r="J489"/>
  <c r="BI488"/>
  <c r="BH488"/>
  <c r="BG488"/>
  <c r="BF488"/>
  <c r="BE488"/>
  <c r="T488"/>
  <c r="R488"/>
  <c r="P488"/>
  <c r="BK488"/>
  <c r="J488"/>
  <c r="BI486"/>
  <c r="BH486"/>
  <c r="BG486"/>
  <c r="BF486"/>
  <c r="BE486"/>
  <c r="T486"/>
  <c r="R486"/>
  <c r="P486"/>
  <c r="BK486"/>
  <c r="J486"/>
  <c r="BI485"/>
  <c r="BH485"/>
  <c r="BG485"/>
  <c r="BF485"/>
  <c r="BE485"/>
  <c r="T485"/>
  <c r="R485"/>
  <c r="P485"/>
  <c r="BK485"/>
  <c r="J485"/>
  <c r="BI482"/>
  <c r="BH482"/>
  <c r="BG482"/>
  <c r="BF482"/>
  <c r="BE482"/>
  <c r="T482"/>
  <c r="R482"/>
  <c r="P482"/>
  <c r="BK482"/>
  <c r="J482"/>
  <c r="BI481"/>
  <c r="BH481"/>
  <c r="BG481"/>
  <c r="BF481"/>
  <c r="BE481"/>
  <c r="T481"/>
  <c r="T480" s="1"/>
  <c r="R481"/>
  <c r="R480" s="1"/>
  <c r="P481"/>
  <c r="P480" s="1"/>
  <c r="BK481"/>
  <c r="BK480" s="1"/>
  <c r="J480" s="1"/>
  <c r="J90" s="1"/>
  <c r="J481"/>
  <c r="BI479"/>
  <c r="BH479"/>
  <c r="BG479"/>
  <c r="BF479"/>
  <c r="T479"/>
  <c r="R479"/>
  <c r="P479"/>
  <c r="BK479"/>
  <c r="J479"/>
  <c r="BE479" s="1"/>
  <c r="BI477"/>
  <c r="BH477"/>
  <c r="BG477"/>
  <c r="BF477"/>
  <c r="T477"/>
  <c r="R477"/>
  <c r="P477"/>
  <c r="BK477"/>
  <c r="J477"/>
  <c r="BE477" s="1"/>
  <c r="BI473"/>
  <c r="BH473"/>
  <c r="BG473"/>
  <c r="BF473"/>
  <c r="T473"/>
  <c r="R473"/>
  <c r="P473"/>
  <c r="BK473"/>
  <c r="J473"/>
  <c r="BE473" s="1"/>
  <c r="BI471"/>
  <c r="BH471"/>
  <c r="BG471"/>
  <c r="BF471"/>
  <c r="T471"/>
  <c r="R471"/>
  <c r="P471"/>
  <c r="BK471"/>
  <c r="J471"/>
  <c r="BE471" s="1"/>
  <c r="BI470"/>
  <c r="BH470"/>
  <c r="BG470"/>
  <c r="BF470"/>
  <c r="T470"/>
  <c r="R470"/>
  <c r="P470"/>
  <c r="BK470"/>
  <c r="J470"/>
  <c r="BE470" s="1"/>
  <c r="BI468"/>
  <c r="BH468"/>
  <c r="BG468"/>
  <c r="BF468"/>
  <c r="T468"/>
  <c r="R468"/>
  <c r="P468"/>
  <c r="BK468"/>
  <c r="J468"/>
  <c r="BE468" s="1"/>
  <c r="BI466"/>
  <c r="BH466"/>
  <c r="BG466"/>
  <c r="BF466"/>
  <c r="T466"/>
  <c r="R466"/>
  <c r="P466"/>
  <c r="BK466"/>
  <c r="J466"/>
  <c r="BE466" s="1"/>
  <c r="BI463"/>
  <c r="BH463"/>
  <c r="BG463"/>
  <c r="BF463"/>
  <c r="T463"/>
  <c r="R463"/>
  <c r="P463"/>
  <c r="BK463"/>
  <c r="J463"/>
  <c r="BE463" s="1"/>
  <c r="BI462"/>
  <c r="BH462"/>
  <c r="BG462"/>
  <c r="BF462"/>
  <c r="T462"/>
  <c r="R462"/>
  <c r="P462"/>
  <c r="BK462"/>
  <c r="J462"/>
  <c r="BE462" s="1"/>
  <c r="BI459"/>
  <c r="BH459"/>
  <c r="BG459"/>
  <c r="BF459"/>
  <c r="T459"/>
  <c r="R459"/>
  <c r="P459"/>
  <c r="BK459"/>
  <c r="J459"/>
  <c r="BE459" s="1"/>
  <c r="BI457"/>
  <c r="BH457"/>
  <c r="BG457"/>
  <c r="BF457"/>
  <c r="T457"/>
  <c r="R457"/>
  <c r="P457"/>
  <c r="BK457"/>
  <c r="J457"/>
  <c r="BE457" s="1"/>
  <c r="BI454"/>
  <c r="BH454"/>
  <c r="BG454"/>
  <c r="BF454"/>
  <c r="T454"/>
  <c r="R454"/>
  <c r="P454"/>
  <c r="BK454"/>
  <c r="J454"/>
  <c r="BE454" s="1"/>
  <c r="BI453"/>
  <c r="BH453"/>
  <c r="BG453"/>
  <c r="BF453"/>
  <c r="T453"/>
  <c r="R453"/>
  <c r="P453"/>
  <c r="BK453"/>
  <c r="J453"/>
  <c r="BE453" s="1"/>
  <c r="BI450"/>
  <c r="BH450"/>
  <c r="BG450"/>
  <c r="BF450"/>
  <c r="T450"/>
  <c r="R450"/>
  <c r="P450"/>
  <c r="BK450"/>
  <c r="J450"/>
  <c r="BE450" s="1"/>
  <c r="BI449"/>
  <c r="BH449"/>
  <c r="BG449"/>
  <c r="BF449"/>
  <c r="T449"/>
  <c r="R449"/>
  <c r="P449"/>
  <c r="BK449"/>
  <c r="J449"/>
  <c r="BE449" s="1"/>
  <c r="BI447"/>
  <c r="BH447"/>
  <c r="BG447"/>
  <c r="BF447"/>
  <c r="T447"/>
  <c r="R447"/>
  <c r="P447"/>
  <c r="BK447"/>
  <c r="J447"/>
  <c r="BE447" s="1"/>
  <c r="BI446"/>
  <c r="BH446"/>
  <c r="BG446"/>
  <c r="BF446"/>
  <c r="T446"/>
  <c r="T445" s="1"/>
  <c r="T444" s="1"/>
  <c r="R446"/>
  <c r="R445" s="1"/>
  <c r="R444" s="1"/>
  <c r="P446"/>
  <c r="P445" s="1"/>
  <c r="P444" s="1"/>
  <c r="BK446"/>
  <c r="BK445" s="1"/>
  <c r="J446"/>
  <c r="BE446" s="1"/>
  <c r="BI443"/>
  <c r="BH443"/>
  <c r="BG443"/>
  <c r="BF443"/>
  <c r="T443"/>
  <c r="R443"/>
  <c r="P443"/>
  <c r="BK443"/>
  <c r="J443"/>
  <c r="BE443" s="1"/>
  <c r="BI440"/>
  <c r="BH440"/>
  <c r="BG440"/>
  <c r="BF440"/>
  <c r="T440"/>
  <c r="R440"/>
  <c r="P440"/>
  <c r="BK440"/>
  <c r="J440"/>
  <c r="BE440" s="1"/>
  <c r="BI439"/>
  <c r="BH439"/>
  <c r="BG439"/>
  <c r="BF439"/>
  <c r="BE439"/>
  <c r="T439"/>
  <c r="R439"/>
  <c r="P439"/>
  <c r="BK439"/>
  <c r="J439"/>
  <c r="BI437"/>
  <c r="BH437"/>
  <c r="BG437"/>
  <c r="BF437"/>
  <c r="T437"/>
  <c r="R437"/>
  <c r="P437"/>
  <c r="BK437"/>
  <c r="J437"/>
  <c r="BE437" s="1"/>
  <c r="BI436"/>
  <c r="BH436"/>
  <c r="BG436"/>
  <c r="BF436"/>
  <c r="BE436"/>
  <c r="T436"/>
  <c r="R436"/>
  <c r="P436"/>
  <c r="BK436"/>
  <c r="J436"/>
  <c r="BI433"/>
  <c r="BH433"/>
  <c r="BG433"/>
  <c r="BF433"/>
  <c r="T433"/>
  <c r="R433"/>
  <c r="P433"/>
  <c r="BK433"/>
  <c r="J433"/>
  <c r="BE433" s="1"/>
  <c r="BI432"/>
  <c r="BH432"/>
  <c r="BG432"/>
  <c r="BF432"/>
  <c r="BE432"/>
  <c r="T432"/>
  <c r="T431" s="1"/>
  <c r="R432"/>
  <c r="R431" s="1"/>
  <c r="P432"/>
  <c r="P431" s="1"/>
  <c r="BK432"/>
  <c r="BK431" s="1"/>
  <c r="J431" s="1"/>
  <c r="J87" s="1"/>
  <c r="J432"/>
  <c r="BI430"/>
  <c r="BH430"/>
  <c r="BG430"/>
  <c r="BF430"/>
  <c r="BE430"/>
  <c r="T430"/>
  <c r="R430"/>
  <c r="P430"/>
  <c r="BK430"/>
  <c r="J430"/>
  <c r="BI428"/>
  <c r="BH428"/>
  <c r="BG428"/>
  <c r="BF428"/>
  <c r="T428"/>
  <c r="R428"/>
  <c r="P428"/>
  <c r="BK428"/>
  <c r="J428"/>
  <c r="BE428" s="1"/>
  <c r="BI424"/>
  <c r="BH424"/>
  <c r="BG424"/>
  <c r="BF424"/>
  <c r="BE424"/>
  <c r="T424"/>
  <c r="R424"/>
  <c r="P424"/>
  <c r="BK424"/>
  <c r="J424"/>
  <c r="BI422"/>
  <c r="BH422"/>
  <c r="BG422"/>
  <c r="BF422"/>
  <c r="BE422"/>
  <c r="T422"/>
  <c r="R422"/>
  <c r="P422"/>
  <c r="BK422"/>
  <c r="J422"/>
  <c r="BI420"/>
  <c r="BH420"/>
  <c r="BG420"/>
  <c r="BF420"/>
  <c r="BE420"/>
  <c r="T420"/>
  <c r="R420"/>
  <c r="P420"/>
  <c r="BK420"/>
  <c r="J420"/>
  <c r="BI417"/>
  <c r="BH417"/>
  <c r="BG417"/>
  <c r="BF417"/>
  <c r="BE417"/>
  <c r="T417"/>
  <c r="R417"/>
  <c r="P417"/>
  <c r="BK417"/>
  <c r="J417"/>
  <c r="BI416"/>
  <c r="BH416"/>
  <c r="BG416"/>
  <c r="BF416"/>
  <c r="BE416"/>
  <c r="T416"/>
  <c r="R416"/>
  <c r="P416"/>
  <c r="BK416"/>
  <c r="J416"/>
  <c r="BI413"/>
  <c r="BH413"/>
  <c r="BG413"/>
  <c r="BF413"/>
  <c r="BE413"/>
  <c r="T413"/>
  <c r="R413"/>
  <c r="P413"/>
  <c r="BK413"/>
  <c r="J413"/>
  <c r="BI412"/>
  <c r="BH412"/>
  <c r="BG412"/>
  <c r="BF412"/>
  <c r="BE412"/>
  <c r="T412"/>
  <c r="R412"/>
  <c r="P412"/>
  <c r="BK412"/>
  <c r="J412"/>
  <c r="BI409"/>
  <c r="BH409"/>
  <c r="BG409"/>
  <c r="BF409"/>
  <c r="BE409"/>
  <c r="T409"/>
  <c r="R409"/>
  <c r="P409"/>
  <c r="BK409"/>
  <c r="J409"/>
  <c r="BI407"/>
  <c r="BH407"/>
  <c r="BG407"/>
  <c r="BF407"/>
  <c r="BE407"/>
  <c r="T407"/>
  <c r="R407"/>
  <c r="P407"/>
  <c r="BK407"/>
  <c r="J407"/>
  <c r="BI405"/>
  <c r="BH405"/>
  <c r="BG405"/>
  <c r="BF405"/>
  <c r="BE405"/>
  <c r="T405"/>
  <c r="R405"/>
  <c r="P405"/>
  <c r="BK405"/>
  <c r="J405"/>
  <c r="BI404"/>
  <c r="BH404"/>
  <c r="BG404"/>
  <c r="BF404"/>
  <c r="BE404"/>
  <c r="T404"/>
  <c r="R404"/>
  <c r="P404"/>
  <c r="BK404"/>
  <c r="J404"/>
  <c r="BI403"/>
  <c r="BH403"/>
  <c r="BG403"/>
  <c r="BF403"/>
  <c r="BE403"/>
  <c r="T403"/>
  <c r="R403"/>
  <c r="P403"/>
  <c r="BK403"/>
  <c r="J403"/>
  <c r="BI402"/>
  <c r="BH402"/>
  <c r="BG402"/>
  <c r="BF402"/>
  <c r="BE402"/>
  <c r="T402"/>
  <c r="R402"/>
  <c r="P402"/>
  <c r="BK402"/>
  <c r="J402"/>
  <c r="BI401"/>
  <c r="BH401"/>
  <c r="BG401"/>
  <c r="BF401"/>
  <c r="BE401"/>
  <c r="T401"/>
  <c r="R401"/>
  <c r="P401"/>
  <c r="BK401"/>
  <c r="J401"/>
  <c r="BI400"/>
  <c r="BH400"/>
  <c r="BG400"/>
  <c r="BF400"/>
  <c r="BE400"/>
  <c r="T400"/>
  <c r="T399" s="1"/>
  <c r="T398" s="1"/>
  <c r="R400"/>
  <c r="R399" s="1"/>
  <c r="R398" s="1"/>
  <c r="P400"/>
  <c r="P399" s="1"/>
  <c r="P398" s="1"/>
  <c r="BK400"/>
  <c r="BK399" s="1"/>
  <c r="J400"/>
  <c r="BI396"/>
  <c r="BH396"/>
  <c r="BG396"/>
  <c r="BF396"/>
  <c r="BE396"/>
  <c r="T396"/>
  <c r="T395" s="1"/>
  <c r="R396"/>
  <c r="R395" s="1"/>
  <c r="P396"/>
  <c r="P395" s="1"/>
  <c r="BK396"/>
  <c r="BK395" s="1"/>
  <c r="J395" s="1"/>
  <c r="J84" s="1"/>
  <c r="J396"/>
  <c r="BI394"/>
  <c r="BH394"/>
  <c r="BG394"/>
  <c r="BF394"/>
  <c r="T394"/>
  <c r="R394"/>
  <c r="P394"/>
  <c r="BK394"/>
  <c r="J394"/>
  <c r="BE394" s="1"/>
  <c r="BI391"/>
  <c r="BH391"/>
  <c r="BG391"/>
  <c r="BF391"/>
  <c r="T391"/>
  <c r="R391"/>
  <c r="P391"/>
  <c r="BK391"/>
  <c r="J391"/>
  <c r="BE391" s="1"/>
  <c r="BI390"/>
  <c r="BH390"/>
  <c r="BG390"/>
  <c r="BF390"/>
  <c r="T390"/>
  <c r="R390"/>
  <c r="P390"/>
  <c r="BK390"/>
  <c r="J390"/>
  <c r="BE390" s="1"/>
  <c r="BI388"/>
  <c r="BH388"/>
  <c r="BG388"/>
  <c r="BF388"/>
  <c r="T388"/>
  <c r="R388"/>
  <c r="P388"/>
  <c r="BK388"/>
  <c r="J388"/>
  <c r="BE388" s="1"/>
  <c r="BI387"/>
  <c r="BH387"/>
  <c r="BG387"/>
  <c r="BF387"/>
  <c r="T387"/>
  <c r="R387"/>
  <c r="P387"/>
  <c r="BK387"/>
  <c r="J387"/>
  <c r="BE387" s="1"/>
  <c r="BI384"/>
  <c r="BH384"/>
  <c r="BG384"/>
  <c r="BF384"/>
  <c r="T384"/>
  <c r="R384"/>
  <c r="P384"/>
  <c r="BK384"/>
  <c r="J384"/>
  <c r="BE384" s="1"/>
  <c r="BI383"/>
  <c r="BH383"/>
  <c r="BG383"/>
  <c r="BF383"/>
  <c r="T383"/>
  <c r="T382" s="1"/>
  <c r="R383"/>
  <c r="R382" s="1"/>
  <c r="P383"/>
  <c r="P382" s="1"/>
  <c r="BK383"/>
  <c r="BK382" s="1"/>
  <c r="J382" s="1"/>
  <c r="J83" s="1"/>
  <c r="J383"/>
  <c r="BE383" s="1"/>
  <c r="BI381"/>
  <c r="BH381"/>
  <c r="BG381"/>
  <c r="BF381"/>
  <c r="BE381"/>
  <c r="T381"/>
  <c r="R381"/>
  <c r="P381"/>
  <c r="BK381"/>
  <c r="J381"/>
  <c r="BI379"/>
  <c r="BH379"/>
  <c r="BG379"/>
  <c r="BF379"/>
  <c r="BE379"/>
  <c r="T379"/>
  <c r="R379"/>
  <c r="P379"/>
  <c r="BK379"/>
  <c r="J379"/>
  <c r="BI376"/>
  <c r="BH376"/>
  <c r="BG376"/>
  <c r="BF376"/>
  <c r="BE376"/>
  <c r="T376"/>
  <c r="R376"/>
  <c r="P376"/>
  <c r="BK376"/>
  <c r="J376"/>
  <c r="BI374"/>
  <c r="BH374"/>
  <c r="BG374"/>
  <c r="BF374"/>
  <c r="BE374"/>
  <c r="T374"/>
  <c r="R374"/>
  <c r="P374"/>
  <c r="BK374"/>
  <c r="J374"/>
  <c r="BI373"/>
  <c r="BH373"/>
  <c r="BG373"/>
  <c r="BF373"/>
  <c r="BE373"/>
  <c r="T373"/>
  <c r="R373"/>
  <c r="P373"/>
  <c r="BK373"/>
  <c r="J373"/>
  <c r="BI371"/>
  <c r="BH371"/>
  <c r="BG371"/>
  <c r="BF371"/>
  <c r="BE371"/>
  <c r="T371"/>
  <c r="R371"/>
  <c r="P371"/>
  <c r="BK371"/>
  <c r="J371"/>
  <c r="BI369"/>
  <c r="BH369"/>
  <c r="BG369"/>
  <c r="BF369"/>
  <c r="BE369"/>
  <c r="T369"/>
  <c r="R369"/>
  <c r="P369"/>
  <c r="BK369"/>
  <c r="J369"/>
  <c r="BI366"/>
  <c r="BH366"/>
  <c r="BG366"/>
  <c r="BF366"/>
  <c r="BE366"/>
  <c r="T366"/>
  <c r="R366"/>
  <c r="P366"/>
  <c r="BK366"/>
  <c r="J366"/>
  <c r="BI364"/>
  <c r="BH364"/>
  <c r="BG364"/>
  <c r="BF364"/>
  <c r="BE364"/>
  <c r="T364"/>
  <c r="R364"/>
  <c r="P364"/>
  <c r="BK364"/>
  <c r="J364"/>
  <c r="BI361"/>
  <c r="BH361"/>
  <c r="BG361"/>
  <c r="BF361"/>
  <c r="BE361"/>
  <c r="T361"/>
  <c r="R361"/>
  <c r="P361"/>
  <c r="BK361"/>
  <c r="J361"/>
  <c r="BI360"/>
  <c r="BH360"/>
  <c r="BG360"/>
  <c r="BF360"/>
  <c r="BE360"/>
  <c r="T360"/>
  <c r="R360"/>
  <c r="P360"/>
  <c r="BK360"/>
  <c r="J360"/>
  <c r="BI357"/>
  <c r="BH357"/>
  <c r="BG357"/>
  <c r="BF357"/>
  <c r="BE357"/>
  <c r="T357"/>
  <c r="R357"/>
  <c r="P357"/>
  <c r="BK357"/>
  <c r="J357"/>
  <c r="BI355"/>
  <c r="BH355"/>
  <c r="BG355"/>
  <c r="BF355"/>
  <c r="BE355"/>
  <c r="T355"/>
  <c r="R355"/>
  <c r="P355"/>
  <c r="BK355"/>
  <c r="J355"/>
  <c r="BI352"/>
  <c r="BH352"/>
  <c r="BG352"/>
  <c r="BF352"/>
  <c r="BE352"/>
  <c r="T352"/>
  <c r="R352"/>
  <c r="P352"/>
  <c r="BK352"/>
  <c r="J352"/>
  <c r="BI351"/>
  <c r="BH351"/>
  <c r="BG351"/>
  <c r="BF351"/>
  <c r="BE351"/>
  <c r="T351"/>
  <c r="T350" s="1"/>
  <c r="T349" s="1"/>
  <c r="R351"/>
  <c r="R350" s="1"/>
  <c r="R349" s="1"/>
  <c r="P351"/>
  <c r="P350" s="1"/>
  <c r="P349" s="1"/>
  <c r="BK351"/>
  <c r="BK350" s="1"/>
  <c r="J351"/>
  <c r="BI348"/>
  <c r="BH348"/>
  <c r="BG348"/>
  <c r="BF348"/>
  <c r="BE348"/>
  <c r="T348"/>
  <c r="T347" s="1"/>
  <c r="R348"/>
  <c r="R347" s="1"/>
  <c r="P348"/>
  <c r="P347" s="1"/>
  <c r="BK348"/>
  <c r="BK347" s="1"/>
  <c r="J347" s="1"/>
  <c r="J80" s="1"/>
  <c r="J348"/>
  <c r="BI344"/>
  <c r="BH344"/>
  <c r="BG344"/>
  <c r="BF344"/>
  <c r="T344"/>
  <c r="R344"/>
  <c r="P344"/>
  <c r="BK344"/>
  <c r="J344"/>
  <c r="BE344" s="1"/>
  <c r="BI343"/>
  <c r="BH343"/>
  <c r="BG343"/>
  <c r="BF343"/>
  <c r="T343"/>
  <c r="T342" s="1"/>
  <c r="T341" s="1"/>
  <c r="T340" s="1"/>
  <c r="R343"/>
  <c r="R342" s="1"/>
  <c r="R341" s="1"/>
  <c r="R340" s="1"/>
  <c r="P343"/>
  <c r="P342" s="1"/>
  <c r="P341" s="1"/>
  <c r="P340" s="1"/>
  <c r="BK343"/>
  <c r="BK342" s="1"/>
  <c r="J343"/>
  <c r="BE343" s="1"/>
  <c r="BI339"/>
  <c r="BH339"/>
  <c r="BG339"/>
  <c r="BF339"/>
  <c r="BE339"/>
  <c r="T339"/>
  <c r="R339"/>
  <c r="P339"/>
  <c r="BK339"/>
  <c r="J339"/>
  <c r="BI335"/>
  <c r="BH335"/>
  <c r="BG335"/>
  <c r="BF335"/>
  <c r="BE335"/>
  <c r="T335"/>
  <c r="R335"/>
  <c r="P335"/>
  <c r="BK335"/>
  <c r="J335"/>
  <c r="BI334"/>
  <c r="BH334"/>
  <c r="BG334"/>
  <c r="BF334"/>
  <c r="BE334"/>
  <c r="T334"/>
  <c r="R334"/>
  <c r="P334"/>
  <c r="BK334"/>
  <c r="J334"/>
  <c r="BI332"/>
  <c r="BH332"/>
  <c r="BG332"/>
  <c r="BF332"/>
  <c r="BE332"/>
  <c r="T332"/>
  <c r="R332"/>
  <c r="P332"/>
  <c r="BK332"/>
  <c r="J332"/>
  <c r="BI331"/>
  <c r="BH331"/>
  <c r="BG331"/>
  <c r="BF331"/>
  <c r="BE331"/>
  <c r="T331"/>
  <c r="R331"/>
  <c r="P331"/>
  <c r="BK331"/>
  <c r="J331"/>
  <c r="BI328"/>
  <c r="BH328"/>
  <c r="BG328"/>
  <c r="BF328"/>
  <c r="BE328"/>
  <c r="T328"/>
  <c r="R328"/>
  <c r="P328"/>
  <c r="BK328"/>
  <c r="J328"/>
  <c r="BI327"/>
  <c r="BH327"/>
  <c r="BG327"/>
  <c r="BF327"/>
  <c r="BE327"/>
  <c r="T327"/>
  <c r="T326" s="1"/>
  <c r="R327"/>
  <c r="R326" s="1"/>
  <c r="P327"/>
  <c r="P326" s="1"/>
  <c r="BK327"/>
  <c r="BK326" s="1"/>
  <c r="J326" s="1"/>
  <c r="J76" s="1"/>
  <c r="J327"/>
  <c r="BI325"/>
  <c r="BH325"/>
  <c r="BG325"/>
  <c r="BF325"/>
  <c r="T325"/>
  <c r="R325"/>
  <c r="P325"/>
  <c r="BK325"/>
  <c r="J325"/>
  <c r="BE325" s="1"/>
  <c r="BI323"/>
  <c r="BH323"/>
  <c r="BG323"/>
  <c r="BF323"/>
  <c r="T323"/>
  <c r="R323"/>
  <c r="P323"/>
  <c r="BK323"/>
  <c r="J323"/>
  <c r="BE323" s="1"/>
  <c r="BI319"/>
  <c r="BH319"/>
  <c r="BG319"/>
  <c r="BF319"/>
  <c r="T319"/>
  <c r="R319"/>
  <c r="P319"/>
  <c r="BK319"/>
  <c r="J319"/>
  <c r="BE319" s="1"/>
  <c r="BI317"/>
  <c r="BH317"/>
  <c r="BG317"/>
  <c r="BF317"/>
  <c r="T317"/>
  <c r="R317"/>
  <c r="P317"/>
  <c r="BK317"/>
  <c r="J317"/>
  <c r="BE317" s="1"/>
  <c r="BI315"/>
  <c r="BH315"/>
  <c r="BG315"/>
  <c r="BF315"/>
  <c r="T315"/>
  <c r="R315"/>
  <c r="P315"/>
  <c r="BK315"/>
  <c r="J315"/>
  <c r="BE315" s="1"/>
  <c r="BI312"/>
  <c r="BH312"/>
  <c r="BG312"/>
  <c r="BF312"/>
  <c r="T312"/>
  <c r="R312"/>
  <c r="P312"/>
  <c r="BK312"/>
  <c r="J312"/>
  <c r="BE312" s="1"/>
  <c r="BI311"/>
  <c r="BH311"/>
  <c r="BG311"/>
  <c r="BF311"/>
  <c r="T311"/>
  <c r="R311"/>
  <c r="P311"/>
  <c r="BK311"/>
  <c r="J311"/>
  <c r="BE311" s="1"/>
  <c r="BI308"/>
  <c r="BH308"/>
  <c r="BG308"/>
  <c r="BF308"/>
  <c r="T308"/>
  <c r="R308"/>
  <c r="P308"/>
  <c r="BK308"/>
  <c r="J308"/>
  <c r="BE308" s="1"/>
  <c r="BI306"/>
  <c r="BH306"/>
  <c r="BG306"/>
  <c r="BF306"/>
  <c r="T306"/>
  <c r="R306"/>
  <c r="P306"/>
  <c r="BK306"/>
  <c r="J306"/>
  <c r="BE306" s="1"/>
  <c r="BI303"/>
  <c r="BH303"/>
  <c r="BG303"/>
  <c r="BF303"/>
  <c r="T303"/>
  <c r="R303"/>
  <c r="P303"/>
  <c r="BK303"/>
  <c r="J303"/>
  <c r="BE303" s="1"/>
  <c r="BI301"/>
  <c r="BH301"/>
  <c r="BG301"/>
  <c r="BF301"/>
  <c r="T301"/>
  <c r="R301"/>
  <c r="P301"/>
  <c r="BK301"/>
  <c r="J301"/>
  <c r="BE301" s="1"/>
  <c r="BI298"/>
  <c r="BH298"/>
  <c r="BG298"/>
  <c r="BF298"/>
  <c r="T298"/>
  <c r="R298"/>
  <c r="P298"/>
  <c r="BK298"/>
  <c r="J298"/>
  <c r="BE298" s="1"/>
  <c r="BI297"/>
  <c r="BH297"/>
  <c r="BG297"/>
  <c r="BF297"/>
  <c r="T297"/>
  <c r="T296" s="1"/>
  <c r="R297"/>
  <c r="R296" s="1"/>
  <c r="P297"/>
  <c r="P296" s="1"/>
  <c r="BK297"/>
  <c r="BK296" s="1"/>
  <c r="J296" s="1"/>
  <c r="J75" s="1"/>
  <c r="J297"/>
  <c r="BE297" s="1"/>
  <c r="BI295"/>
  <c r="BH295"/>
  <c r="BG295"/>
  <c r="BF295"/>
  <c r="BE295"/>
  <c r="T295"/>
  <c r="R295"/>
  <c r="P295"/>
  <c r="BK295"/>
  <c r="J295"/>
  <c r="BI293"/>
  <c r="BH293"/>
  <c r="BG293"/>
  <c r="BF293"/>
  <c r="BE293"/>
  <c r="T293"/>
  <c r="R293"/>
  <c r="P293"/>
  <c r="BK293"/>
  <c r="J293"/>
  <c r="BI292"/>
  <c r="BH292"/>
  <c r="BG292"/>
  <c r="BF292"/>
  <c r="BE292"/>
  <c r="T292"/>
  <c r="R292"/>
  <c r="P292"/>
  <c r="BK292"/>
  <c r="J292"/>
  <c r="BI290"/>
  <c r="BH290"/>
  <c r="BG290"/>
  <c r="BF290"/>
  <c r="BE290"/>
  <c r="T290"/>
  <c r="R290"/>
  <c r="P290"/>
  <c r="BK290"/>
  <c r="J290"/>
  <c r="BI289"/>
  <c r="BH289"/>
  <c r="BG289"/>
  <c r="BF289"/>
  <c r="BE289"/>
  <c r="T289"/>
  <c r="T288" s="1"/>
  <c r="T287" s="1"/>
  <c r="R289"/>
  <c r="R288" s="1"/>
  <c r="R287" s="1"/>
  <c r="P289"/>
  <c r="P288" s="1"/>
  <c r="P287" s="1"/>
  <c r="BK289"/>
  <c r="BK288" s="1"/>
  <c r="J289"/>
  <c r="BI286"/>
  <c r="BH286"/>
  <c r="BG286"/>
  <c r="BF286"/>
  <c r="BE286"/>
  <c r="T286"/>
  <c r="R286"/>
  <c r="P286"/>
  <c r="BK286"/>
  <c r="J286"/>
  <c r="BI283"/>
  <c r="BH283"/>
  <c r="BG283"/>
  <c r="BF283"/>
  <c r="BE283"/>
  <c r="T283"/>
  <c r="R283"/>
  <c r="P283"/>
  <c r="BK283"/>
  <c r="J283"/>
  <c r="BI279"/>
  <c r="BH279"/>
  <c r="BG279"/>
  <c r="BF279"/>
  <c r="BE279"/>
  <c r="T279"/>
  <c r="R279"/>
  <c r="P279"/>
  <c r="BK279"/>
  <c r="J279"/>
  <c r="BI277"/>
  <c r="BH277"/>
  <c r="BG277"/>
  <c r="BF277"/>
  <c r="BE277"/>
  <c r="T277"/>
  <c r="R277"/>
  <c r="P277"/>
  <c r="BK277"/>
  <c r="J277"/>
  <c r="BI275"/>
  <c r="BH275"/>
  <c r="BG275"/>
  <c r="BF275"/>
  <c r="BE275"/>
  <c r="T275"/>
  <c r="R275"/>
  <c r="P275"/>
  <c r="BK275"/>
  <c r="J275"/>
  <c r="BI274"/>
  <c r="BH274"/>
  <c r="BG274"/>
  <c r="BF274"/>
  <c r="BE274"/>
  <c r="T274"/>
  <c r="R274"/>
  <c r="P274"/>
  <c r="BK274"/>
  <c r="J274"/>
  <c r="BI271"/>
  <c r="BH271"/>
  <c r="BG271"/>
  <c r="BF271"/>
  <c r="BE271"/>
  <c r="T271"/>
  <c r="R271"/>
  <c r="P271"/>
  <c r="BK271"/>
  <c r="J271"/>
  <c r="BI270"/>
  <c r="BH270"/>
  <c r="BG270"/>
  <c r="BF270"/>
  <c r="BE270"/>
  <c r="T270"/>
  <c r="T269" s="1"/>
  <c r="R270"/>
  <c r="R269" s="1"/>
  <c r="P270"/>
  <c r="P269" s="1"/>
  <c r="BK270"/>
  <c r="BK269" s="1"/>
  <c r="J269" s="1"/>
  <c r="J72" s="1"/>
  <c r="J270"/>
  <c r="BI268"/>
  <c r="BH268"/>
  <c r="BG268"/>
  <c r="BF268"/>
  <c r="T268"/>
  <c r="R268"/>
  <c r="P268"/>
  <c r="BK268"/>
  <c r="J268"/>
  <c r="BE268" s="1"/>
  <c r="BI266"/>
  <c r="BH266"/>
  <c r="BG266"/>
  <c r="BF266"/>
  <c r="T266"/>
  <c r="R266"/>
  <c r="P266"/>
  <c r="BK266"/>
  <c r="J266"/>
  <c r="BE266" s="1"/>
  <c r="BI262"/>
  <c r="BH262"/>
  <c r="BG262"/>
  <c r="BF262"/>
  <c r="T262"/>
  <c r="R262"/>
  <c r="P262"/>
  <c r="BK262"/>
  <c r="J262"/>
  <c r="BE262" s="1"/>
  <c r="BI260"/>
  <c r="BH260"/>
  <c r="BG260"/>
  <c r="BF260"/>
  <c r="T260"/>
  <c r="R260"/>
  <c r="P260"/>
  <c r="BK260"/>
  <c r="J260"/>
  <c r="BE260" s="1"/>
  <c r="BI259"/>
  <c r="BH259"/>
  <c r="BG259"/>
  <c r="BF259"/>
  <c r="T259"/>
  <c r="R259"/>
  <c r="P259"/>
  <c r="BK259"/>
  <c r="J259"/>
  <c r="BE259" s="1"/>
  <c r="BI257"/>
  <c r="BH257"/>
  <c r="BG257"/>
  <c r="BF257"/>
  <c r="T257"/>
  <c r="R257"/>
  <c r="P257"/>
  <c r="BK257"/>
  <c r="J257"/>
  <c r="BE257" s="1"/>
  <c r="BI255"/>
  <c r="BH255"/>
  <c r="BG255"/>
  <c r="BF255"/>
  <c r="T255"/>
  <c r="R255"/>
  <c r="P255"/>
  <c r="BK255"/>
  <c r="J255"/>
  <c r="BE255" s="1"/>
  <c r="BI252"/>
  <c r="BH252"/>
  <c r="BG252"/>
  <c r="BF252"/>
  <c r="T252"/>
  <c r="R252"/>
  <c r="P252"/>
  <c r="BK252"/>
  <c r="J252"/>
  <c r="BE252" s="1"/>
  <c r="BI251"/>
  <c r="BH251"/>
  <c r="BG251"/>
  <c r="BF251"/>
  <c r="T251"/>
  <c r="R251"/>
  <c r="P251"/>
  <c r="BK251"/>
  <c r="J251"/>
  <c r="BE251" s="1"/>
  <c r="BI248"/>
  <c r="BH248"/>
  <c r="BG248"/>
  <c r="BF248"/>
  <c r="T248"/>
  <c r="R248"/>
  <c r="P248"/>
  <c r="BK248"/>
  <c r="J248"/>
  <c r="BE248" s="1"/>
  <c r="BI246"/>
  <c r="BH246"/>
  <c r="BG246"/>
  <c r="BF246"/>
  <c r="T246"/>
  <c r="R246"/>
  <c r="P246"/>
  <c r="BK246"/>
  <c r="J246"/>
  <c r="BE246" s="1"/>
  <c r="BI243"/>
  <c r="BH243"/>
  <c r="BG243"/>
  <c r="BF243"/>
  <c r="T243"/>
  <c r="R243"/>
  <c r="P243"/>
  <c r="BK243"/>
  <c r="J243"/>
  <c r="BE243" s="1"/>
  <c r="BI241"/>
  <c r="BH241"/>
  <c r="BG241"/>
  <c r="BF241"/>
  <c r="T241"/>
  <c r="R241"/>
  <c r="P241"/>
  <c r="BK241"/>
  <c r="J241"/>
  <c r="BE241" s="1"/>
  <c r="BI239"/>
  <c r="BH239"/>
  <c r="BG239"/>
  <c r="BF239"/>
  <c r="T239"/>
  <c r="R239"/>
  <c r="P239"/>
  <c r="BK239"/>
  <c r="J239"/>
  <c r="BE239" s="1"/>
  <c r="BI238"/>
  <c r="BH238"/>
  <c r="BG238"/>
  <c r="BF238"/>
  <c r="T238"/>
  <c r="R238"/>
  <c r="P238"/>
  <c r="BK238"/>
  <c r="J238"/>
  <c r="BE238" s="1"/>
  <c r="BI237"/>
  <c r="BH237"/>
  <c r="BG237"/>
  <c r="BF237"/>
  <c r="T237"/>
  <c r="R237"/>
  <c r="P237"/>
  <c r="BK237"/>
  <c r="J237"/>
  <c r="BE237" s="1"/>
  <c r="BI236"/>
  <c r="BH236"/>
  <c r="BG236"/>
  <c r="BF236"/>
  <c r="T236"/>
  <c r="R236"/>
  <c r="P236"/>
  <c r="BK236"/>
  <c r="J236"/>
  <c r="BE236" s="1"/>
  <c r="BI235"/>
  <c r="BH235"/>
  <c r="BG235"/>
  <c r="BF235"/>
  <c r="T235"/>
  <c r="R235"/>
  <c r="P235"/>
  <c r="BK235"/>
  <c r="J235"/>
  <c r="BE235" s="1"/>
  <c r="BI234"/>
  <c r="BH234"/>
  <c r="BG234"/>
  <c r="BF234"/>
  <c r="T234"/>
  <c r="T233" s="1"/>
  <c r="T232" s="1"/>
  <c r="R234"/>
  <c r="R233" s="1"/>
  <c r="R232" s="1"/>
  <c r="P234"/>
  <c r="P233" s="1"/>
  <c r="P232" s="1"/>
  <c r="BK234"/>
  <c r="BK233" s="1"/>
  <c r="J234"/>
  <c r="BE234" s="1"/>
  <c r="BI231"/>
  <c r="BH231"/>
  <c r="BG231"/>
  <c r="BF231"/>
  <c r="T231"/>
  <c r="R231"/>
  <c r="P231"/>
  <c r="BK231"/>
  <c r="J231"/>
  <c r="BE231" s="1"/>
  <c r="BI228"/>
  <c r="BH228"/>
  <c r="BG228"/>
  <c r="BF228"/>
  <c r="T228"/>
  <c r="R228"/>
  <c r="P228"/>
  <c r="BK228"/>
  <c r="J228"/>
  <c r="BE228" s="1"/>
  <c r="BI227"/>
  <c r="BH227"/>
  <c r="BG227"/>
  <c r="BF227"/>
  <c r="T227"/>
  <c r="R227"/>
  <c r="P227"/>
  <c r="BK227"/>
  <c r="J227"/>
  <c r="BE227" s="1"/>
  <c r="BI225"/>
  <c r="BH225"/>
  <c r="BG225"/>
  <c r="BF225"/>
  <c r="T225"/>
  <c r="R225"/>
  <c r="P225"/>
  <c r="BK225"/>
  <c r="J225"/>
  <c r="BE225" s="1"/>
  <c r="BI224"/>
  <c r="BH224"/>
  <c r="BG224"/>
  <c r="BF224"/>
  <c r="T224"/>
  <c r="R224"/>
  <c r="P224"/>
  <c r="BK224"/>
  <c r="J224"/>
  <c r="BE224" s="1"/>
  <c r="BI221"/>
  <c r="BH221"/>
  <c r="BG221"/>
  <c r="BF221"/>
  <c r="T221"/>
  <c r="R221"/>
  <c r="P221"/>
  <c r="BK221"/>
  <c r="J221"/>
  <c r="BE221" s="1"/>
  <c r="BI220"/>
  <c r="BH220"/>
  <c r="BG220"/>
  <c r="BF220"/>
  <c r="T220"/>
  <c r="T219" s="1"/>
  <c r="R220"/>
  <c r="R219" s="1"/>
  <c r="P220"/>
  <c r="P219" s="1"/>
  <c r="BK220"/>
  <c r="BK219" s="1"/>
  <c r="J219" s="1"/>
  <c r="J69" s="1"/>
  <c r="J220"/>
  <c r="BE220" s="1"/>
  <c r="BI218"/>
  <c r="BH218"/>
  <c r="BG218"/>
  <c r="BF218"/>
  <c r="BE218"/>
  <c r="T218"/>
  <c r="R218"/>
  <c r="P218"/>
  <c r="BK218"/>
  <c r="J218"/>
  <c r="BI216"/>
  <c r="BH216"/>
  <c r="BG216"/>
  <c r="BF216"/>
  <c r="BE216"/>
  <c r="T216"/>
  <c r="R216"/>
  <c r="P216"/>
  <c r="BK216"/>
  <c r="J216"/>
  <c r="BI215"/>
  <c r="BH215"/>
  <c r="BG215"/>
  <c r="BF215"/>
  <c r="BE215"/>
  <c r="T215"/>
  <c r="R215"/>
  <c r="P215"/>
  <c r="BK215"/>
  <c r="J215"/>
  <c r="BI213"/>
  <c r="BH213"/>
  <c r="BG213"/>
  <c r="BF213"/>
  <c r="BE213"/>
  <c r="T213"/>
  <c r="R213"/>
  <c r="P213"/>
  <c r="BK213"/>
  <c r="J213"/>
  <c r="BI211"/>
  <c r="BH211"/>
  <c r="BG211"/>
  <c r="BF211"/>
  <c r="BE211"/>
  <c r="T211"/>
  <c r="R211"/>
  <c r="P211"/>
  <c r="BK211"/>
  <c r="J211"/>
  <c r="BI208"/>
  <c r="BH208"/>
  <c r="BG208"/>
  <c r="BF208"/>
  <c r="BE208"/>
  <c r="T208"/>
  <c r="R208"/>
  <c r="P208"/>
  <c r="BK208"/>
  <c r="J208"/>
  <c r="BI207"/>
  <c r="BH207"/>
  <c r="BG207"/>
  <c r="BF207"/>
  <c r="BE207"/>
  <c r="T207"/>
  <c r="R207"/>
  <c r="P207"/>
  <c r="BK207"/>
  <c r="J207"/>
  <c r="BI204"/>
  <c r="BH204"/>
  <c r="BG204"/>
  <c r="BF204"/>
  <c r="BE204"/>
  <c r="T204"/>
  <c r="R204"/>
  <c r="P204"/>
  <c r="BK204"/>
  <c r="J204"/>
  <c r="BI202"/>
  <c r="BH202"/>
  <c r="BG202"/>
  <c r="BF202"/>
  <c r="BE202"/>
  <c r="T202"/>
  <c r="R202"/>
  <c r="P202"/>
  <c r="BK202"/>
  <c r="J202"/>
  <c r="BI199"/>
  <c r="BH199"/>
  <c r="BG199"/>
  <c r="BF199"/>
  <c r="BE199"/>
  <c r="T199"/>
  <c r="R199"/>
  <c r="P199"/>
  <c r="BK199"/>
  <c r="J199"/>
  <c r="BI197"/>
  <c r="BH197"/>
  <c r="BG197"/>
  <c r="BF197"/>
  <c r="BE197"/>
  <c r="T197"/>
  <c r="R197"/>
  <c r="P197"/>
  <c r="BK197"/>
  <c r="J197"/>
  <c r="BI194"/>
  <c r="BH194"/>
  <c r="BG194"/>
  <c r="BF194"/>
  <c r="BE194"/>
  <c r="T194"/>
  <c r="R194"/>
  <c r="P194"/>
  <c r="BK194"/>
  <c r="J194"/>
  <c r="BI193"/>
  <c r="BH193"/>
  <c r="BG193"/>
  <c r="BF193"/>
  <c r="BE193"/>
  <c r="T193"/>
  <c r="R193"/>
  <c r="P193"/>
  <c r="BK193"/>
  <c r="J193"/>
  <c r="BI191"/>
  <c r="BH191"/>
  <c r="BG191"/>
  <c r="BF191"/>
  <c r="BE191"/>
  <c r="T191"/>
  <c r="R191"/>
  <c r="P191"/>
  <c r="BK191"/>
  <c r="J191"/>
  <c r="BI190"/>
  <c r="BH190"/>
  <c r="BG190"/>
  <c r="BF190"/>
  <c r="BE190"/>
  <c r="T190"/>
  <c r="T189" s="1"/>
  <c r="T188" s="1"/>
  <c r="R190"/>
  <c r="R189" s="1"/>
  <c r="R188" s="1"/>
  <c r="P190"/>
  <c r="P189" s="1"/>
  <c r="P188" s="1"/>
  <c r="BK190"/>
  <c r="BK189" s="1"/>
  <c r="J190"/>
  <c r="BI187"/>
  <c r="BH187"/>
  <c r="BG187"/>
  <c r="BF187"/>
  <c r="BE187"/>
  <c r="T187"/>
  <c r="R187"/>
  <c r="P187"/>
  <c r="BK187"/>
  <c r="J187"/>
  <c r="BI186"/>
  <c r="BH186"/>
  <c r="BG186"/>
  <c r="BF186"/>
  <c r="BE186"/>
  <c r="T186"/>
  <c r="R186"/>
  <c r="P186"/>
  <c r="BK186"/>
  <c r="J186"/>
  <c r="BI183"/>
  <c r="BH183"/>
  <c r="BG183"/>
  <c r="BF183"/>
  <c r="BE183"/>
  <c r="T183"/>
  <c r="R183"/>
  <c r="P183"/>
  <c r="BK183"/>
  <c r="J183"/>
  <c r="BI182"/>
  <c r="BH182"/>
  <c r="BG182"/>
  <c r="BF182"/>
  <c r="BE182"/>
  <c r="T182"/>
  <c r="R182"/>
  <c r="P182"/>
  <c r="BK182"/>
  <c r="J182"/>
  <c r="BI179"/>
  <c r="BH179"/>
  <c r="BG179"/>
  <c r="BF179"/>
  <c r="BE179"/>
  <c r="T179"/>
  <c r="R179"/>
  <c r="P179"/>
  <c r="BK179"/>
  <c r="J179"/>
  <c r="BI177"/>
  <c r="BH177"/>
  <c r="BG177"/>
  <c r="BF177"/>
  <c r="BE177"/>
  <c r="T177"/>
  <c r="T176" s="1"/>
  <c r="R177"/>
  <c r="R176" s="1"/>
  <c r="P177"/>
  <c r="P176" s="1"/>
  <c r="BK177"/>
  <c r="BK176" s="1"/>
  <c r="J176" s="1"/>
  <c r="J66" s="1"/>
  <c r="J177"/>
  <c r="BI175"/>
  <c r="BH175"/>
  <c r="BG175"/>
  <c r="BF175"/>
  <c r="T175"/>
  <c r="R175"/>
  <c r="P175"/>
  <c r="BK175"/>
  <c r="J175"/>
  <c r="BE175" s="1"/>
  <c r="BI174"/>
  <c r="BH174"/>
  <c r="BG174"/>
  <c r="BF174"/>
  <c r="T174"/>
  <c r="R174"/>
  <c r="P174"/>
  <c r="BK174"/>
  <c r="J174"/>
  <c r="BE174" s="1"/>
  <c r="BI172"/>
  <c r="BH172"/>
  <c r="BG172"/>
  <c r="BF172"/>
  <c r="T172"/>
  <c r="T171" s="1"/>
  <c r="T170" s="1"/>
  <c r="R172"/>
  <c r="R171" s="1"/>
  <c r="R170" s="1"/>
  <c r="P172"/>
  <c r="P171" s="1"/>
  <c r="P170" s="1"/>
  <c r="BK172"/>
  <c r="BK171" s="1"/>
  <c r="J172"/>
  <c r="BE172" s="1"/>
  <c r="BI169"/>
  <c r="BH169"/>
  <c r="BG169"/>
  <c r="BF169"/>
  <c r="T169"/>
  <c r="R169"/>
  <c r="P169"/>
  <c r="BK169"/>
  <c r="J169"/>
  <c r="BE169" s="1"/>
  <c r="BI167"/>
  <c r="BH167"/>
  <c r="BG167"/>
  <c r="BF167"/>
  <c r="T167"/>
  <c r="R167"/>
  <c r="P167"/>
  <c r="BK167"/>
  <c r="J167"/>
  <c r="BE167" s="1"/>
  <c r="BI166"/>
  <c r="BH166"/>
  <c r="BG166"/>
  <c r="BF166"/>
  <c r="T166"/>
  <c r="R166"/>
  <c r="P166"/>
  <c r="BK166"/>
  <c r="J166"/>
  <c r="BE166" s="1"/>
  <c r="BI163"/>
  <c r="BH163"/>
  <c r="BG163"/>
  <c r="BF163"/>
  <c r="T163"/>
  <c r="R163"/>
  <c r="P163"/>
  <c r="BK163"/>
  <c r="J163"/>
  <c r="BE163" s="1"/>
  <c r="BI162"/>
  <c r="BH162"/>
  <c r="BG162"/>
  <c r="BF162"/>
  <c r="T162"/>
  <c r="T161" s="1"/>
  <c r="R162"/>
  <c r="R161" s="1"/>
  <c r="P162"/>
  <c r="P161" s="1"/>
  <c r="BK162"/>
  <c r="BK161" s="1"/>
  <c r="J161" s="1"/>
  <c r="J63" s="1"/>
  <c r="J162"/>
  <c r="BE162" s="1"/>
  <c r="BI160"/>
  <c r="BH160"/>
  <c r="BG160"/>
  <c r="BF160"/>
  <c r="BE160"/>
  <c r="T160"/>
  <c r="R160"/>
  <c r="P160"/>
  <c r="BK160"/>
  <c r="J160"/>
  <c r="BI158"/>
  <c r="BH158"/>
  <c r="BG158"/>
  <c r="BF158"/>
  <c r="BE158"/>
  <c r="T158"/>
  <c r="R158"/>
  <c r="P158"/>
  <c r="BK158"/>
  <c r="J158"/>
  <c r="BI154"/>
  <c r="BH154"/>
  <c r="BG154"/>
  <c r="BF154"/>
  <c r="BE154"/>
  <c r="T154"/>
  <c r="R154"/>
  <c r="P154"/>
  <c r="BK154"/>
  <c r="J154"/>
  <c r="BI150"/>
  <c r="BH150"/>
  <c r="BG150"/>
  <c r="BF150"/>
  <c r="BE150"/>
  <c r="T150"/>
  <c r="R150"/>
  <c r="P150"/>
  <c r="BK150"/>
  <c r="J150"/>
  <c r="BI149"/>
  <c r="BH149"/>
  <c r="BG149"/>
  <c r="BF149"/>
  <c r="BE149"/>
  <c r="T149"/>
  <c r="R149"/>
  <c r="P149"/>
  <c r="BK149"/>
  <c r="J149"/>
  <c r="BI147"/>
  <c r="BH147"/>
  <c r="BG147"/>
  <c r="BF147"/>
  <c r="BE147"/>
  <c r="T147"/>
  <c r="R147"/>
  <c r="P147"/>
  <c r="BK147"/>
  <c r="J147"/>
  <c r="BI146"/>
  <c r="BH146"/>
  <c r="BG146"/>
  <c r="BF146"/>
  <c r="BE146"/>
  <c r="T146"/>
  <c r="R146"/>
  <c r="P146"/>
  <c r="BK146"/>
  <c r="J146"/>
  <c r="BI143"/>
  <c r="BH143"/>
  <c r="BG143"/>
  <c r="BF143"/>
  <c r="BE143"/>
  <c r="T143"/>
  <c r="R143"/>
  <c r="P143"/>
  <c r="BK143"/>
  <c r="J143"/>
  <c r="BI141"/>
  <c r="BH141"/>
  <c r="BG141"/>
  <c r="BF141"/>
  <c r="BE141"/>
  <c r="T141"/>
  <c r="R141"/>
  <c r="P141"/>
  <c r="BK141"/>
  <c r="J141"/>
  <c r="BI138"/>
  <c r="BH138"/>
  <c r="BG138"/>
  <c r="BF138"/>
  <c r="BE138"/>
  <c r="T138"/>
  <c r="R138"/>
  <c r="P138"/>
  <c r="BK138"/>
  <c r="J138"/>
  <c r="BI136"/>
  <c r="BH136"/>
  <c r="BG136"/>
  <c r="BF136"/>
  <c r="BE136"/>
  <c r="T136"/>
  <c r="R136"/>
  <c r="P136"/>
  <c r="BK136"/>
  <c r="J136"/>
  <c r="BI133"/>
  <c r="BH133"/>
  <c r="BG133"/>
  <c r="BF133"/>
  <c r="BE133"/>
  <c r="T133"/>
  <c r="R133"/>
  <c r="P133"/>
  <c r="BK133"/>
  <c r="J133"/>
  <c r="BI131"/>
  <c r="BH131"/>
  <c r="BG131"/>
  <c r="BF131"/>
  <c r="BE131"/>
  <c r="T131"/>
  <c r="R131"/>
  <c r="P131"/>
  <c r="BK131"/>
  <c r="J131"/>
  <c r="BI128"/>
  <c r="BH128"/>
  <c r="BG128"/>
  <c r="BF128"/>
  <c r="BE128"/>
  <c r="T128"/>
  <c r="R128"/>
  <c r="P128"/>
  <c r="BK128"/>
  <c r="J128"/>
  <c r="BI126"/>
  <c r="BH126"/>
  <c r="BG126"/>
  <c r="BF126"/>
  <c r="BE126"/>
  <c r="T126"/>
  <c r="R126"/>
  <c r="P126"/>
  <c r="BK126"/>
  <c r="J126"/>
  <c r="BI124"/>
  <c r="BH124"/>
  <c r="BG124"/>
  <c r="BF124"/>
  <c r="BE124"/>
  <c r="T124"/>
  <c r="R124"/>
  <c r="P124"/>
  <c r="BK124"/>
  <c r="J124"/>
  <c r="BI123"/>
  <c r="F36" s="1"/>
  <c r="BD76" i="1" s="1"/>
  <c r="BH123" i="19"/>
  <c r="F35" s="1"/>
  <c r="BC76" i="1" s="1"/>
  <c r="BG123" i="19"/>
  <c r="F34" s="1"/>
  <c r="BB76" i="1" s="1"/>
  <c r="BF123" i="19"/>
  <c r="J33" s="1"/>
  <c r="AW76" i="1" s="1"/>
  <c r="BE123" i="19"/>
  <c r="F32" s="1"/>
  <c r="AZ76" i="1" s="1"/>
  <c r="T123" i="19"/>
  <c r="T122" s="1"/>
  <c r="T121" s="1"/>
  <c r="T120" s="1"/>
  <c r="R123"/>
  <c r="R122" s="1"/>
  <c r="R121" s="1"/>
  <c r="R120" s="1"/>
  <c r="P123"/>
  <c r="P122" s="1"/>
  <c r="P121" s="1"/>
  <c r="P120" s="1"/>
  <c r="AU76" i="1" s="1"/>
  <c r="BK123" i="19"/>
  <c r="BK122" s="1"/>
  <c r="J123"/>
  <c r="J116"/>
  <c r="F116"/>
  <c r="F114"/>
  <c r="E112"/>
  <c r="E108"/>
  <c r="J55"/>
  <c r="F55"/>
  <c r="F53"/>
  <c r="E51"/>
  <c r="J20"/>
  <c r="E20"/>
  <c r="F117" s="1"/>
  <c r="J19"/>
  <c r="J14"/>
  <c r="J53" s="1"/>
  <c r="E7"/>
  <c r="E47" s="1"/>
  <c r="BK214" i="18"/>
  <c r="BK213" s="1"/>
  <c r="J213" s="1"/>
  <c r="J67" s="1"/>
  <c r="AY75" i="1"/>
  <c r="AX75"/>
  <c r="BI224" i="18"/>
  <c r="BH224"/>
  <c r="BG224"/>
  <c r="BF224"/>
  <c r="T224"/>
  <c r="R224"/>
  <c r="P224"/>
  <c r="BK224"/>
  <c r="J224"/>
  <c r="BE224" s="1"/>
  <c r="BI221"/>
  <c r="BH221"/>
  <c r="BG221"/>
  <c r="BF221"/>
  <c r="T221"/>
  <c r="R221"/>
  <c r="P221"/>
  <c r="BK221"/>
  <c r="J221"/>
  <c r="BE221" s="1"/>
  <c r="BI215"/>
  <c r="BH215"/>
  <c r="BG215"/>
  <c r="BF215"/>
  <c r="T215"/>
  <c r="T214" s="1"/>
  <c r="T213" s="1"/>
  <c r="R215"/>
  <c r="R214" s="1"/>
  <c r="R213" s="1"/>
  <c r="P215"/>
  <c r="P214" s="1"/>
  <c r="P213" s="1"/>
  <c r="BK215"/>
  <c r="J215"/>
  <c r="BE215" s="1"/>
  <c r="BI212"/>
  <c r="BH212"/>
  <c r="BG212"/>
  <c r="BF212"/>
  <c r="T212"/>
  <c r="R212"/>
  <c r="P212"/>
  <c r="BK212"/>
  <c r="J212"/>
  <c r="BE212" s="1"/>
  <c r="BI208"/>
  <c r="BH208"/>
  <c r="BG208"/>
  <c r="BF208"/>
  <c r="T208"/>
  <c r="R208"/>
  <c r="P208"/>
  <c r="BK208"/>
  <c r="J208"/>
  <c r="BE208" s="1"/>
  <c r="BI207"/>
  <c r="BH207"/>
  <c r="BG207"/>
  <c r="BF207"/>
  <c r="T207"/>
  <c r="T206" s="1"/>
  <c r="T205" s="1"/>
  <c r="R207"/>
  <c r="R206" s="1"/>
  <c r="R205" s="1"/>
  <c r="P207"/>
  <c r="P206" s="1"/>
  <c r="P205" s="1"/>
  <c r="BK207"/>
  <c r="BK206" s="1"/>
  <c r="J207"/>
  <c r="BE207" s="1"/>
  <c r="BI204"/>
  <c r="BH204"/>
  <c r="BG204"/>
  <c r="BF204"/>
  <c r="T204"/>
  <c r="T203" s="1"/>
  <c r="R204"/>
  <c r="R203" s="1"/>
  <c r="P204"/>
  <c r="P203" s="1"/>
  <c r="BK204"/>
  <c r="BK203" s="1"/>
  <c r="J203" s="1"/>
  <c r="J64" s="1"/>
  <c r="J204"/>
  <c r="BE204" s="1"/>
  <c r="BI202"/>
  <c r="BH202"/>
  <c r="BG202"/>
  <c r="BF202"/>
  <c r="BE202"/>
  <c r="T202"/>
  <c r="R202"/>
  <c r="P202"/>
  <c r="BK202"/>
  <c r="J202"/>
  <c r="BI200"/>
  <c r="BH200"/>
  <c r="BG200"/>
  <c r="BF200"/>
  <c r="BE200"/>
  <c r="T200"/>
  <c r="R200"/>
  <c r="P200"/>
  <c r="BK200"/>
  <c r="J200"/>
  <c r="BI199"/>
  <c r="BH199"/>
  <c r="BG199"/>
  <c r="BF199"/>
  <c r="BE199"/>
  <c r="T199"/>
  <c r="R199"/>
  <c r="P199"/>
  <c r="BK199"/>
  <c r="J199"/>
  <c r="BI198"/>
  <c r="BH198"/>
  <c r="BG198"/>
  <c r="BF198"/>
  <c r="BE198"/>
  <c r="T198"/>
  <c r="R198"/>
  <c r="P198"/>
  <c r="BK198"/>
  <c r="J198"/>
  <c r="BI196"/>
  <c r="BH196"/>
  <c r="BG196"/>
  <c r="BF196"/>
  <c r="BE196"/>
  <c r="T196"/>
  <c r="R196"/>
  <c r="P196"/>
  <c r="BK196"/>
  <c r="J196"/>
  <c r="BI194"/>
  <c r="BH194"/>
  <c r="BG194"/>
  <c r="BF194"/>
  <c r="BE194"/>
  <c r="T194"/>
  <c r="T193" s="1"/>
  <c r="R194"/>
  <c r="R193" s="1"/>
  <c r="P194"/>
  <c r="P193" s="1"/>
  <c r="BK194"/>
  <c r="BK193" s="1"/>
  <c r="J193" s="1"/>
  <c r="J63" s="1"/>
  <c r="J194"/>
  <c r="BI188"/>
  <c r="BH188"/>
  <c r="BG188"/>
  <c r="BF188"/>
  <c r="T188"/>
  <c r="R188"/>
  <c r="P188"/>
  <c r="BK188"/>
  <c r="J188"/>
  <c r="BE188" s="1"/>
  <c r="BI187"/>
  <c r="BH187"/>
  <c r="BG187"/>
  <c r="BF187"/>
  <c r="T187"/>
  <c r="R187"/>
  <c r="P187"/>
  <c r="BK187"/>
  <c r="J187"/>
  <c r="BE187" s="1"/>
  <c r="BI182"/>
  <c r="BH182"/>
  <c r="BG182"/>
  <c r="BF182"/>
  <c r="T182"/>
  <c r="R182"/>
  <c r="P182"/>
  <c r="BK182"/>
  <c r="J182"/>
  <c r="BE182" s="1"/>
  <c r="BI181"/>
  <c r="BH181"/>
  <c r="BG181"/>
  <c r="BF181"/>
  <c r="T181"/>
  <c r="R181"/>
  <c r="P181"/>
  <c r="BK181"/>
  <c r="J181"/>
  <c r="BE181" s="1"/>
  <c r="BI179"/>
  <c r="BH179"/>
  <c r="BG179"/>
  <c r="BF179"/>
  <c r="T179"/>
  <c r="R179"/>
  <c r="P179"/>
  <c r="BK179"/>
  <c r="J179"/>
  <c r="BE179" s="1"/>
  <c r="BI177"/>
  <c r="BH177"/>
  <c r="BG177"/>
  <c r="BF177"/>
  <c r="T177"/>
  <c r="R177"/>
  <c r="P177"/>
  <c r="BK177"/>
  <c r="J177"/>
  <c r="BE177" s="1"/>
  <c r="BI175"/>
  <c r="BH175"/>
  <c r="BG175"/>
  <c r="BF175"/>
  <c r="T175"/>
  <c r="R175"/>
  <c r="P175"/>
  <c r="BK175"/>
  <c r="J175"/>
  <c r="BE175" s="1"/>
  <c r="BI173"/>
  <c r="BH173"/>
  <c r="BG173"/>
  <c r="BF173"/>
  <c r="T173"/>
  <c r="R173"/>
  <c r="P173"/>
  <c r="BK173"/>
  <c r="J173"/>
  <c r="BE173" s="1"/>
  <c r="BI171"/>
  <c r="BH171"/>
  <c r="BG171"/>
  <c r="BF171"/>
  <c r="T171"/>
  <c r="R171"/>
  <c r="P171"/>
  <c r="BK171"/>
  <c r="J171"/>
  <c r="BE171" s="1"/>
  <c r="BI167"/>
  <c r="BH167"/>
  <c r="BG167"/>
  <c r="BF167"/>
  <c r="T167"/>
  <c r="R167"/>
  <c r="P167"/>
  <c r="BK167"/>
  <c r="J167"/>
  <c r="BE167" s="1"/>
  <c r="BI165"/>
  <c r="BH165"/>
  <c r="BG165"/>
  <c r="BF165"/>
  <c r="T165"/>
  <c r="R165"/>
  <c r="P165"/>
  <c r="BK165"/>
  <c r="J165"/>
  <c r="BE165" s="1"/>
  <c r="BI161"/>
  <c r="BH161"/>
  <c r="BG161"/>
  <c r="BF161"/>
  <c r="T161"/>
  <c r="R161"/>
  <c r="P161"/>
  <c r="BK161"/>
  <c r="J161"/>
  <c r="BE161" s="1"/>
  <c r="BI159"/>
  <c r="BH159"/>
  <c r="BG159"/>
  <c r="BF159"/>
  <c r="T159"/>
  <c r="R159"/>
  <c r="P159"/>
  <c r="BK159"/>
  <c r="J159"/>
  <c r="BE159" s="1"/>
  <c r="BI154"/>
  <c r="BH154"/>
  <c r="BG154"/>
  <c r="BF154"/>
  <c r="T154"/>
  <c r="R154"/>
  <c r="P154"/>
  <c r="BK154"/>
  <c r="J154"/>
  <c r="BE154" s="1"/>
  <c r="BI151"/>
  <c r="BH151"/>
  <c r="BG151"/>
  <c r="BF151"/>
  <c r="T151"/>
  <c r="R151"/>
  <c r="P151"/>
  <c r="BK151"/>
  <c r="J151"/>
  <c r="BE151" s="1"/>
  <c r="BI149"/>
  <c r="BH149"/>
  <c r="BG149"/>
  <c r="BF149"/>
  <c r="T149"/>
  <c r="R149"/>
  <c r="P149"/>
  <c r="BK149"/>
  <c r="J149"/>
  <c r="BE149" s="1"/>
  <c r="BI148"/>
  <c r="BH148"/>
  <c r="BG148"/>
  <c r="BF148"/>
  <c r="T148"/>
  <c r="R148"/>
  <c r="P148"/>
  <c r="BK148"/>
  <c r="J148"/>
  <c r="BE148" s="1"/>
  <c r="BI146"/>
  <c r="BH146"/>
  <c r="BG146"/>
  <c r="BF146"/>
  <c r="BE146"/>
  <c r="T146"/>
  <c r="R146"/>
  <c r="P146"/>
  <c r="BK146"/>
  <c r="J146"/>
  <c r="BI145"/>
  <c r="BH145"/>
  <c r="BG145"/>
  <c r="BF145"/>
  <c r="BE145"/>
  <c r="T145"/>
  <c r="R145"/>
  <c r="P145"/>
  <c r="BK145"/>
  <c r="J145"/>
  <c r="BI144"/>
  <c r="BH144"/>
  <c r="BG144"/>
  <c r="BF144"/>
  <c r="BE144"/>
  <c r="T144"/>
  <c r="R144"/>
  <c r="P144"/>
  <c r="BK144"/>
  <c r="J144"/>
  <c r="BI143"/>
  <c r="BH143"/>
  <c r="BG143"/>
  <c r="BF143"/>
  <c r="BE143"/>
  <c r="T143"/>
  <c r="R143"/>
  <c r="P143"/>
  <c r="BK143"/>
  <c r="J143"/>
  <c r="BI142"/>
  <c r="BH142"/>
  <c r="BG142"/>
  <c r="BF142"/>
  <c r="BE142"/>
  <c r="T142"/>
  <c r="R142"/>
  <c r="P142"/>
  <c r="BK142"/>
  <c r="J142"/>
  <c r="BI140"/>
  <c r="BH140"/>
  <c r="BG140"/>
  <c r="BF140"/>
  <c r="BE140"/>
  <c r="T140"/>
  <c r="R140"/>
  <c r="P140"/>
  <c r="BK140"/>
  <c r="J140"/>
  <c r="BI138"/>
  <c r="BH138"/>
  <c r="BG138"/>
  <c r="BF138"/>
  <c r="BE138"/>
  <c r="T138"/>
  <c r="R138"/>
  <c r="P138"/>
  <c r="BK138"/>
  <c r="J138"/>
  <c r="BI136"/>
  <c r="BH136"/>
  <c r="BG136"/>
  <c r="BF136"/>
  <c r="BE136"/>
  <c r="T136"/>
  <c r="R136"/>
  <c r="P136"/>
  <c r="BK136"/>
  <c r="J136"/>
  <c r="BI129"/>
  <c r="BH129"/>
  <c r="BG129"/>
  <c r="BF129"/>
  <c r="BE129"/>
  <c r="T129"/>
  <c r="R129"/>
  <c r="P129"/>
  <c r="BK129"/>
  <c r="J129"/>
  <c r="BI127"/>
  <c r="BH127"/>
  <c r="BG127"/>
  <c r="BF127"/>
  <c r="BE127"/>
  <c r="T127"/>
  <c r="R127"/>
  <c r="P127"/>
  <c r="BK127"/>
  <c r="J127"/>
  <c r="BI125"/>
  <c r="BH125"/>
  <c r="BG125"/>
  <c r="BF125"/>
  <c r="BE125"/>
  <c r="T125"/>
  <c r="R125"/>
  <c r="P125"/>
  <c r="BK125"/>
  <c r="J125"/>
  <c r="BI124"/>
  <c r="BH124"/>
  <c r="BG124"/>
  <c r="BF124"/>
  <c r="BE124"/>
  <c r="T124"/>
  <c r="R124"/>
  <c r="P124"/>
  <c r="BK124"/>
  <c r="J124"/>
  <c r="BI122"/>
  <c r="BH122"/>
  <c r="BG122"/>
  <c r="BF122"/>
  <c r="BE122"/>
  <c r="T122"/>
  <c r="R122"/>
  <c r="P122"/>
  <c r="BK122"/>
  <c r="J122"/>
  <c r="BI120"/>
  <c r="BH120"/>
  <c r="BG120"/>
  <c r="BF120"/>
  <c r="BE120"/>
  <c r="T120"/>
  <c r="R120"/>
  <c r="P120"/>
  <c r="BK120"/>
  <c r="J120"/>
  <c r="BI117"/>
  <c r="BH117"/>
  <c r="BG117"/>
  <c r="BF117"/>
  <c r="BE117"/>
  <c r="T117"/>
  <c r="R117"/>
  <c r="P117"/>
  <c r="BK117"/>
  <c r="J117"/>
  <c r="BI115"/>
  <c r="BH115"/>
  <c r="BG115"/>
  <c r="BF115"/>
  <c r="BE115"/>
  <c r="T115"/>
  <c r="R115"/>
  <c r="P115"/>
  <c r="BK115"/>
  <c r="J115"/>
  <c r="BI112"/>
  <c r="BH112"/>
  <c r="BG112"/>
  <c r="BF112"/>
  <c r="BE112"/>
  <c r="T112"/>
  <c r="R112"/>
  <c r="P112"/>
  <c r="BK112"/>
  <c r="J112"/>
  <c r="BI110"/>
  <c r="BH110"/>
  <c r="BG110"/>
  <c r="BF110"/>
  <c r="BE110"/>
  <c r="T110"/>
  <c r="R110"/>
  <c r="P110"/>
  <c r="BK110"/>
  <c r="J110"/>
  <c r="BI108"/>
  <c r="BH108"/>
  <c r="BG108"/>
  <c r="BF108"/>
  <c r="BE108"/>
  <c r="T108"/>
  <c r="R108"/>
  <c r="P108"/>
  <c r="BK108"/>
  <c r="J108"/>
  <c r="BI106"/>
  <c r="BH106"/>
  <c r="BG106"/>
  <c r="BF106"/>
  <c r="BE106"/>
  <c r="T106"/>
  <c r="R106"/>
  <c r="P106"/>
  <c r="BK106"/>
  <c r="J106"/>
  <c r="BI103"/>
  <c r="BH103"/>
  <c r="BG103"/>
  <c r="BF103"/>
  <c r="BE103"/>
  <c r="T103"/>
  <c r="R103"/>
  <c r="P103"/>
  <c r="BK103"/>
  <c r="J103"/>
  <c r="BI99"/>
  <c r="BH99"/>
  <c r="BG99"/>
  <c r="BF99"/>
  <c r="BE99"/>
  <c r="T99"/>
  <c r="R99"/>
  <c r="P99"/>
  <c r="BK99"/>
  <c r="J99"/>
  <c r="BI98"/>
  <c r="BH98"/>
  <c r="BG98"/>
  <c r="BF98"/>
  <c r="BE98"/>
  <c r="T98"/>
  <c r="R98"/>
  <c r="P98"/>
  <c r="BK98"/>
  <c r="J98"/>
  <c r="BI96"/>
  <c r="BH96"/>
  <c r="BG96"/>
  <c r="BF96"/>
  <c r="BE96"/>
  <c r="T96"/>
  <c r="R96"/>
  <c r="P96"/>
  <c r="BK96"/>
  <c r="J96"/>
  <c r="BI93"/>
  <c r="F36" s="1"/>
  <c r="BD75" i="1" s="1"/>
  <c r="BH93" i="18"/>
  <c r="F35" s="1"/>
  <c r="BC75" i="1" s="1"/>
  <c r="BG93" i="18"/>
  <c r="F34" s="1"/>
  <c r="BB75" i="1" s="1"/>
  <c r="BF93" i="18"/>
  <c r="F33" s="1"/>
  <c r="BA75" i="1" s="1"/>
  <c r="BE93" i="18"/>
  <c r="F32" s="1"/>
  <c r="AZ75" i="1" s="1"/>
  <c r="T93" i="18"/>
  <c r="T92" s="1"/>
  <c r="T91" s="1"/>
  <c r="T90" s="1"/>
  <c r="R93"/>
  <c r="R92" s="1"/>
  <c r="R91" s="1"/>
  <c r="R90" s="1"/>
  <c r="P93"/>
  <c r="P92" s="1"/>
  <c r="P91" s="1"/>
  <c r="P90" s="1"/>
  <c r="AU75" i="1" s="1"/>
  <c r="BK93" i="18"/>
  <c r="BK92" s="1"/>
  <c r="J93"/>
  <c r="J86"/>
  <c r="F86"/>
  <c r="F84"/>
  <c r="E82"/>
  <c r="E78"/>
  <c r="J55"/>
  <c r="F55"/>
  <c r="F53"/>
  <c r="E51"/>
  <c r="J20"/>
  <c r="E20"/>
  <c r="F56" s="1"/>
  <c r="J19"/>
  <c r="J14"/>
  <c r="J84" s="1"/>
  <c r="E7"/>
  <c r="E47" s="1"/>
  <c r="AY73" i="1"/>
  <c r="AX73"/>
  <c r="BI334" i="17"/>
  <c r="BH334"/>
  <c r="BG334"/>
  <c r="BF334"/>
  <c r="T334"/>
  <c r="R334"/>
  <c r="P334"/>
  <c r="BK334"/>
  <c r="J334"/>
  <c r="BE334" s="1"/>
  <c r="BI332"/>
  <c r="BH332"/>
  <c r="BG332"/>
  <c r="BF332"/>
  <c r="T332"/>
  <c r="T331" s="1"/>
  <c r="T330" s="1"/>
  <c r="R332"/>
  <c r="R331" s="1"/>
  <c r="R330" s="1"/>
  <c r="P332"/>
  <c r="P331" s="1"/>
  <c r="P330" s="1"/>
  <c r="BK332"/>
  <c r="BK331" s="1"/>
  <c r="J332"/>
  <c r="BE332" s="1"/>
  <c r="BI329"/>
  <c r="BH329"/>
  <c r="BG329"/>
  <c r="BF329"/>
  <c r="T329"/>
  <c r="R329"/>
  <c r="P329"/>
  <c r="BK329"/>
  <c r="J329"/>
  <c r="BE329" s="1"/>
  <c r="BI328"/>
  <c r="BH328"/>
  <c r="BG328"/>
  <c r="BF328"/>
  <c r="T328"/>
  <c r="R328"/>
  <c r="P328"/>
  <c r="BK328"/>
  <c r="J328"/>
  <c r="BE328" s="1"/>
  <c r="BI327"/>
  <c r="BH327"/>
  <c r="BG327"/>
  <c r="BF327"/>
  <c r="T327"/>
  <c r="R327"/>
  <c r="P327"/>
  <c r="BK327"/>
  <c r="J327"/>
  <c r="BE327" s="1"/>
  <c r="BI325"/>
  <c r="BH325"/>
  <c r="BG325"/>
  <c r="BF325"/>
  <c r="T325"/>
  <c r="T324" s="1"/>
  <c r="R325"/>
  <c r="R324" s="1"/>
  <c r="P325"/>
  <c r="P324" s="1"/>
  <c r="BK325"/>
  <c r="BK324" s="1"/>
  <c r="J324" s="1"/>
  <c r="J72" s="1"/>
  <c r="J325"/>
  <c r="BE325" s="1"/>
  <c r="BI323"/>
  <c r="BH323"/>
  <c r="BG323"/>
  <c r="BF323"/>
  <c r="BE323"/>
  <c r="T323"/>
  <c r="R323"/>
  <c r="P323"/>
  <c r="BK323"/>
  <c r="J323"/>
  <c r="BI321"/>
  <c r="BH321"/>
  <c r="BG321"/>
  <c r="BF321"/>
  <c r="BE321"/>
  <c r="T321"/>
  <c r="R321"/>
  <c r="P321"/>
  <c r="BK321"/>
  <c r="J321"/>
  <c r="BI318"/>
  <c r="BH318"/>
  <c r="BG318"/>
  <c r="BF318"/>
  <c r="BE318"/>
  <c r="T318"/>
  <c r="R318"/>
  <c r="P318"/>
  <c r="BK318"/>
  <c r="J318"/>
  <c r="BI315"/>
  <c r="BH315"/>
  <c r="BG315"/>
  <c r="BF315"/>
  <c r="BE315"/>
  <c r="T315"/>
  <c r="R315"/>
  <c r="P315"/>
  <c r="BK315"/>
  <c r="J315"/>
  <c r="BI313"/>
  <c r="BH313"/>
  <c r="BG313"/>
  <c r="BF313"/>
  <c r="BE313"/>
  <c r="T313"/>
  <c r="R313"/>
  <c r="P313"/>
  <c r="BK313"/>
  <c r="J313"/>
  <c r="BI311"/>
  <c r="BH311"/>
  <c r="BG311"/>
  <c r="BF311"/>
  <c r="BE311"/>
  <c r="T311"/>
  <c r="R311"/>
  <c r="P311"/>
  <c r="BK311"/>
  <c r="J311"/>
  <c r="BI308"/>
  <c r="BH308"/>
  <c r="BG308"/>
  <c r="BF308"/>
  <c r="BE308"/>
  <c r="T308"/>
  <c r="R308"/>
  <c r="P308"/>
  <c r="BK308"/>
  <c r="J308"/>
  <c r="BI305"/>
  <c r="BH305"/>
  <c r="BG305"/>
  <c r="BF305"/>
  <c r="BE305"/>
  <c r="T305"/>
  <c r="R305"/>
  <c r="P305"/>
  <c r="BK305"/>
  <c r="J305"/>
  <c r="BI302"/>
  <c r="BH302"/>
  <c r="BG302"/>
  <c r="BF302"/>
  <c r="BE302"/>
  <c r="T302"/>
  <c r="R302"/>
  <c r="P302"/>
  <c r="BK302"/>
  <c r="J302"/>
  <c r="BI299"/>
  <c r="BH299"/>
  <c r="BG299"/>
  <c r="BF299"/>
  <c r="BE299"/>
  <c r="T299"/>
  <c r="R299"/>
  <c r="P299"/>
  <c r="BK299"/>
  <c r="J299"/>
  <c r="BI296"/>
  <c r="BH296"/>
  <c r="BG296"/>
  <c r="BF296"/>
  <c r="BE296"/>
  <c r="T296"/>
  <c r="R296"/>
  <c r="P296"/>
  <c r="BK296"/>
  <c r="J296"/>
  <c r="BI293"/>
  <c r="BH293"/>
  <c r="BG293"/>
  <c r="BF293"/>
  <c r="BE293"/>
  <c r="T293"/>
  <c r="R293"/>
  <c r="P293"/>
  <c r="BK293"/>
  <c r="J293"/>
  <c r="BI290"/>
  <c r="BH290"/>
  <c r="BG290"/>
  <c r="BF290"/>
  <c r="BE290"/>
  <c r="T290"/>
  <c r="R290"/>
  <c r="P290"/>
  <c r="BK290"/>
  <c r="J290"/>
  <c r="BI287"/>
  <c r="BH287"/>
  <c r="BG287"/>
  <c r="BF287"/>
  <c r="BE287"/>
  <c r="T287"/>
  <c r="R287"/>
  <c r="P287"/>
  <c r="BK287"/>
  <c r="J287"/>
  <c r="BI284"/>
  <c r="BH284"/>
  <c r="BG284"/>
  <c r="BF284"/>
  <c r="BE284"/>
  <c r="T284"/>
  <c r="R284"/>
  <c r="P284"/>
  <c r="BK284"/>
  <c r="J284"/>
  <c r="BI281"/>
  <c r="BH281"/>
  <c r="BG281"/>
  <c r="BF281"/>
  <c r="BE281"/>
  <c r="T281"/>
  <c r="R281"/>
  <c r="P281"/>
  <c r="BK281"/>
  <c r="J281"/>
  <c r="BI278"/>
  <c r="BH278"/>
  <c r="BG278"/>
  <c r="BF278"/>
  <c r="BE278"/>
  <c r="T278"/>
  <c r="R278"/>
  <c r="P278"/>
  <c r="BK278"/>
  <c r="J278"/>
  <c r="BI275"/>
  <c r="BH275"/>
  <c r="BG275"/>
  <c r="BF275"/>
  <c r="BE275"/>
  <c r="T275"/>
  <c r="R275"/>
  <c r="P275"/>
  <c r="BK275"/>
  <c r="J275"/>
  <c r="BI272"/>
  <c r="BH272"/>
  <c r="BG272"/>
  <c r="BF272"/>
  <c r="BE272"/>
  <c r="T272"/>
  <c r="R272"/>
  <c r="P272"/>
  <c r="BK272"/>
  <c r="J272"/>
  <c r="BI269"/>
  <c r="BH269"/>
  <c r="BG269"/>
  <c r="BF269"/>
  <c r="BE269"/>
  <c r="T269"/>
  <c r="R269"/>
  <c r="P269"/>
  <c r="BK269"/>
  <c r="J269"/>
  <c r="BI266"/>
  <c r="BH266"/>
  <c r="BG266"/>
  <c r="BF266"/>
  <c r="BE266"/>
  <c r="T266"/>
  <c r="R266"/>
  <c r="P266"/>
  <c r="BK266"/>
  <c r="J266"/>
  <c r="BI263"/>
  <c r="BH263"/>
  <c r="BG263"/>
  <c r="BF263"/>
  <c r="BE263"/>
  <c r="T263"/>
  <c r="R263"/>
  <c r="P263"/>
  <c r="BK263"/>
  <c r="J263"/>
  <c r="BI261"/>
  <c r="BH261"/>
  <c r="BG261"/>
  <c r="BF261"/>
  <c r="BE261"/>
  <c r="T261"/>
  <c r="T260" s="1"/>
  <c r="T259" s="1"/>
  <c r="T258" s="1"/>
  <c r="R261"/>
  <c r="R260" s="1"/>
  <c r="R259" s="1"/>
  <c r="R258" s="1"/>
  <c r="P261"/>
  <c r="P260" s="1"/>
  <c r="P259" s="1"/>
  <c r="P258" s="1"/>
  <c r="BK261"/>
  <c r="BK260" s="1"/>
  <c r="J261"/>
  <c r="BI257"/>
  <c r="BH257"/>
  <c r="BG257"/>
  <c r="BF257"/>
  <c r="T257"/>
  <c r="T256" s="1"/>
  <c r="R257"/>
  <c r="R256" s="1"/>
  <c r="P257"/>
  <c r="P256" s="1"/>
  <c r="BK257"/>
  <c r="BK256" s="1"/>
  <c r="J256" s="1"/>
  <c r="J68" s="1"/>
  <c r="J257"/>
  <c r="BE257" s="1"/>
  <c r="BI255"/>
  <c r="BH255"/>
  <c r="BG255"/>
  <c r="BF255"/>
  <c r="BE255"/>
  <c r="T255"/>
  <c r="R255"/>
  <c r="P255"/>
  <c r="BK255"/>
  <c r="J255"/>
  <c r="BI253"/>
  <c r="BH253"/>
  <c r="BG253"/>
  <c r="BF253"/>
  <c r="BE253"/>
  <c r="T253"/>
  <c r="R253"/>
  <c r="P253"/>
  <c r="BK253"/>
  <c r="J253"/>
  <c r="BI251"/>
  <c r="BH251"/>
  <c r="BG251"/>
  <c r="BF251"/>
  <c r="BE251"/>
  <c r="T251"/>
  <c r="R251"/>
  <c r="P251"/>
  <c r="BK251"/>
  <c r="J251"/>
  <c r="BI250"/>
  <c r="BH250"/>
  <c r="BG250"/>
  <c r="BF250"/>
  <c r="BE250"/>
  <c r="T250"/>
  <c r="T249" s="1"/>
  <c r="R250"/>
  <c r="R249" s="1"/>
  <c r="P250"/>
  <c r="P249" s="1"/>
  <c r="BK250"/>
  <c r="BK249" s="1"/>
  <c r="J249" s="1"/>
  <c r="J67" s="1"/>
  <c r="J250"/>
  <c r="BI248"/>
  <c r="BH248"/>
  <c r="BG248"/>
  <c r="BF248"/>
  <c r="T248"/>
  <c r="R248"/>
  <c r="P248"/>
  <c r="BK248"/>
  <c r="J248"/>
  <c r="BE248" s="1"/>
  <c r="BI247"/>
  <c r="BH247"/>
  <c r="BG247"/>
  <c r="BF247"/>
  <c r="T247"/>
  <c r="R247"/>
  <c r="P247"/>
  <c r="BK247"/>
  <c r="J247"/>
  <c r="BE247" s="1"/>
  <c r="BI246"/>
  <c r="BH246"/>
  <c r="BG246"/>
  <c r="BF246"/>
  <c r="T246"/>
  <c r="R246"/>
  <c r="P246"/>
  <c r="BK246"/>
  <c r="J246"/>
  <c r="BE246" s="1"/>
  <c r="BI245"/>
  <c r="BH245"/>
  <c r="BG245"/>
  <c r="BF245"/>
  <c r="T245"/>
  <c r="R245"/>
  <c r="P245"/>
  <c r="BK245"/>
  <c r="J245"/>
  <c r="BE245" s="1"/>
  <c r="BI244"/>
  <c r="BH244"/>
  <c r="BG244"/>
  <c r="BF244"/>
  <c r="T244"/>
  <c r="R244"/>
  <c r="P244"/>
  <c r="BK244"/>
  <c r="J244"/>
  <c r="BE244" s="1"/>
  <c r="BI243"/>
  <c r="BH243"/>
  <c r="BG243"/>
  <c r="BF243"/>
  <c r="T243"/>
  <c r="T242" s="1"/>
  <c r="T241" s="1"/>
  <c r="R243"/>
  <c r="R242" s="1"/>
  <c r="R241" s="1"/>
  <c r="P243"/>
  <c r="P242" s="1"/>
  <c r="P241" s="1"/>
  <c r="BK243"/>
  <c r="BK242" s="1"/>
  <c r="J243"/>
  <c r="BE243" s="1"/>
  <c r="BI240"/>
  <c r="BH240"/>
  <c r="BG240"/>
  <c r="BF240"/>
  <c r="T240"/>
  <c r="T239" s="1"/>
  <c r="R240"/>
  <c r="R239" s="1"/>
  <c r="P240"/>
  <c r="P239" s="1"/>
  <c r="BK240"/>
  <c r="BK239" s="1"/>
  <c r="J239" s="1"/>
  <c r="J64" s="1"/>
  <c r="J240"/>
  <c r="BE240" s="1"/>
  <c r="BI237"/>
  <c r="BH237"/>
  <c r="BG237"/>
  <c r="BF237"/>
  <c r="BE237"/>
  <c r="T237"/>
  <c r="R237"/>
  <c r="P237"/>
  <c r="BK237"/>
  <c r="J237"/>
  <c r="BI234"/>
  <c r="BH234"/>
  <c r="BG234"/>
  <c r="BF234"/>
  <c r="BE234"/>
  <c r="T234"/>
  <c r="R234"/>
  <c r="P234"/>
  <c r="BK234"/>
  <c r="J234"/>
  <c r="BI231"/>
  <c r="BH231"/>
  <c r="BG231"/>
  <c r="BF231"/>
  <c r="BE231"/>
  <c r="T231"/>
  <c r="R231"/>
  <c r="P231"/>
  <c r="BK231"/>
  <c r="J231"/>
  <c r="BI228"/>
  <c r="BH228"/>
  <c r="BG228"/>
  <c r="BF228"/>
  <c r="BE228"/>
  <c r="T228"/>
  <c r="R228"/>
  <c r="P228"/>
  <c r="BK228"/>
  <c r="J228"/>
  <c r="BI225"/>
  <c r="BH225"/>
  <c r="BG225"/>
  <c r="BF225"/>
  <c r="BE225"/>
  <c r="T225"/>
  <c r="R225"/>
  <c r="P225"/>
  <c r="BK225"/>
  <c r="J225"/>
  <c r="BI222"/>
  <c r="BH222"/>
  <c r="BG222"/>
  <c r="BF222"/>
  <c r="BE222"/>
  <c r="T222"/>
  <c r="R222"/>
  <c r="P222"/>
  <c r="BK222"/>
  <c r="J222"/>
  <c r="BI220"/>
  <c r="BH220"/>
  <c r="BG220"/>
  <c r="BF220"/>
  <c r="BE220"/>
  <c r="T220"/>
  <c r="R220"/>
  <c r="P220"/>
  <c r="BK220"/>
  <c r="J220"/>
  <c r="BI218"/>
  <c r="BH218"/>
  <c r="BG218"/>
  <c r="BF218"/>
  <c r="BE218"/>
  <c r="T218"/>
  <c r="R218"/>
  <c r="P218"/>
  <c r="BK218"/>
  <c r="J218"/>
  <c r="BI215"/>
  <c r="BH215"/>
  <c r="BG215"/>
  <c r="BF215"/>
  <c r="BE215"/>
  <c r="T215"/>
  <c r="R215"/>
  <c r="P215"/>
  <c r="BK215"/>
  <c r="J215"/>
  <c r="BI212"/>
  <c r="BH212"/>
  <c r="BG212"/>
  <c r="BF212"/>
  <c r="BE212"/>
  <c r="T212"/>
  <c r="R212"/>
  <c r="P212"/>
  <c r="BK212"/>
  <c r="J212"/>
  <c r="BI209"/>
  <c r="BH209"/>
  <c r="BG209"/>
  <c r="BF209"/>
  <c r="BE209"/>
  <c r="T209"/>
  <c r="R209"/>
  <c r="P209"/>
  <c r="BK209"/>
  <c r="J209"/>
  <c r="BI206"/>
  <c r="BH206"/>
  <c r="BG206"/>
  <c r="BF206"/>
  <c r="BE206"/>
  <c r="T206"/>
  <c r="R206"/>
  <c r="P206"/>
  <c r="BK206"/>
  <c r="J206"/>
  <c r="BI203"/>
  <c r="BH203"/>
  <c r="BG203"/>
  <c r="BF203"/>
  <c r="BE203"/>
  <c r="T203"/>
  <c r="R203"/>
  <c r="P203"/>
  <c r="BK203"/>
  <c r="J203"/>
  <c r="BI200"/>
  <c r="BH200"/>
  <c r="BG200"/>
  <c r="BF200"/>
  <c r="BE200"/>
  <c r="T200"/>
  <c r="R200"/>
  <c r="P200"/>
  <c r="BK200"/>
  <c r="J200"/>
  <c r="BI197"/>
  <c r="BH197"/>
  <c r="BG197"/>
  <c r="BF197"/>
  <c r="BE197"/>
  <c r="T197"/>
  <c r="R197"/>
  <c r="P197"/>
  <c r="BK197"/>
  <c r="J197"/>
  <c r="BI194"/>
  <c r="BH194"/>
  <c r="BG194"/>
  <c r="BF194"/>
  <c r="BE194"/>
  <c r="T194"/>
  <c r="R194"/>
  <c r="P194"/>
  <c r="BK194"/>
  <c r="J194"/>
  <c r="BI191"/>
  <c r="BH191"/>
  <c r="BG191"/>
  <c r="BF191"/>
  <c r="BE191"/>
  <c r="T191"/>
  <c r="R191"/>
  <c r="P191"/>
  <c r="BK191"/>
  <c r="J191"/>
  <c r="BI188"/>
  <c r="BH188"/>
  <c r="BG188"/>
  <c r="BF188"/>
  <c r="BE188"/>
  <c r="T188"/>
  <c r="R188"/>
  <c r="P188"/>
  <c r="BK188"/>
  <c r="J188"/>
  <c r="BI185"/>
  <c r="BH185"/>
  <c r="BG185"/>
  <c r="BF185"/>
  <c r="BE185"/>
  <c r="T185"/>
  <c r="R185"/>
  <c r="P185"/>
  <c r="BK185"/>
  <c r="J185"/>
  <c r="BI184"/>
  <c r="BH184"/>
  <c r="BG184"/>
  <c r="BF184"/>
  <c r="BE184"/>
  <c r="T184"/>
  <c r="R184"/>
  <c r="P184"/>
  <c r="BK184"/>
  <c r="J184"/>
  <c r="BI182"/>
  <c r="BH182"/>
  <c r="BG182"/>
  <c r="BF182"/>
  <c r="BE182"/>
  <c r="T182"/>
  <c r="R182"/>
  <c r="P182"/>
  <c r="BK182"/>
  <c r="J182"/>
  <c r="BI180"/>
  <c r="BH180"/>
  <c r="BG180"/>
  <c r="BF180"/>
  <c r="BE180"/>
  <c r="T180"/>
  <c r="R180"/>
  <c r="P180"/>
  <c r="BK180"/>
  <c r="J180"/>
  <c r="BI178"/>
  <c r="BH178"/>
  <c r="BG178"/>
  <c r="BF178"/>
  <c r="BE178"/>
  <c r="T178"/>
  <c r="R178"/>
  <c r="P178"/>
  <c r="BK178"/>
  <c r="J178"/>
  <c r="BI175"/>
  <c r="BH175"/>
  <c r="BG175"/>
  <c r="BF175"/>
  <c r="BE175"/>
  <c r="T175"/>
  <c r="R175"/>
  <c r="P175"/>
  <c r="BK175"/>
  <c r="J175"/>
  <c r="BI172"/>
  <c r="BH172"/>
  <c r="BG172"/>
  <c r="BF172"/>
  <c r="BE172"/>
  <c r="T172"/>
  <c r="R172"/>
  <c r="P172"/>
  <c r="BK172"/>
  <c r="J172"/>
  <c r="BI169"/>
  <c r="BH169"/>
  <c r="BG169"/>
  <c r="BF169"/>
  <c r="BE169"/>
  <c r="T169"/>
  <c r="R169"/>
  <c r="P169"/>
  <c r="BK169"/>
  <c r="J169"/>
  <c r="BI166"/>
  <c r="BH166"/>
  <c r="BG166"/>
  <c r="BF166"/>
  <c r="BE166"/>
  <c r="T166"/>
  <c r="R166"/>
  <c r="P166"/>
  <c r="BK166"/>
  <c r="J166"/>
  <c r="BI163"/>
  <c r="BH163"/>
  <c r="BG163"/>
  <c r="BF163"/>
  <c r="BE163"/>
  <c r="T163"/>
  <c r="R163"/>
  <c r="P163"/>
  <c r="BK163"/>
  <c r="J163"/>
  <c r="BI160"/>
  <c r="BH160"/>
  <c r="BG160"/>
  <c r="BF160"/>
  <c r="BE160"/>
  <c r="T160"/>
  <c r="R160"/>
  <c r="P160"/>
  <c r="BK160"/>
  <c r="J160"/>
  <c r="BI157"/>
  <c r="BH157"/>
  <c r="BG157"/>
  <c r="BF157"/>
  <c r="BE157"/>
  <c r="T157"/>
  <c r="R157"/>
  <c r="P157"/>
  <c r="BK157"/>
  <c r="J157"/>
  <c r="BI154"/>
  <c r="BH154"/>
  <c r="BG154"/>
  <c r="BF154"/>
  <c r="BE154"/>
  <c r="T154"/>
  <c r="R154"/>
  <c r="P154"/>
  <c r="BK154"/>
  <c r="J154"/>
  <c r="BI151"/>
  <c r="BH151"/>
  <c r="BG151"/>
  <c r="BF151"/>
  <c r="BE151"/>
  <c r="T151"/>
  <c r="R151"/>
  <c r="P151"/>
  <c r="BK151"/>
  <c r="J151"/>
  <c r="BI148"/>
  <c r="BH148"/>
  <c r="BG148"/>
  <c r="BF148"/>
  <c r="BE148"/>
  <c r="T148"/>
  <c r="R148"/>
  <c r="P148"/>
  <c r="BK148"/>
  <c r="J148"/>
  <c r="BI145"/>
  <c r="BH145"/>
  <c r="BG145"/>
  <c r="BF145"/>
  <c r="BE145"/>
  <c r="T145"/>
  <c r="R145"/>
  <c r="P145"/>
  <c r="BK145"/>
  <c r="J145"/>
  <c r="BI142"/>
  <c r="BH142"/>
  <c r="BG142"/>
  <c r="BF142"/>
  <c r="BE142"/>
  <c r="T142"/>
  <c r="R142"/>
  <c r="P142"/>
  <c r="BK142"/>
  <c r="J142"/>
  <c r="BI141"/>
  <c r="BH141"/>
  <c r="BG141"/>
  <c r="BF141"/>
  <c r="BE141"/>
  <c r="T141"/>
  <c r="R141"/>
  <c r="P141"/>
  <c r="BK141"/>
  <c r="J141"/>
  <c r="BI138"/>
  <c r="BH138"/>
  <c r="BG138"/>
  <c r="BF138"/>
  <c r="BE138"/>
  <c r="T138"/>
  <c r="R138"/>
  <c r="P138"/>
  <c r="BK138"/>
  <c r="J138"/>
  <c r="BI135"/>
  <c r="BH135"/>
  <c r="BG135"/>
  <c r="BF135"/>
  <c r="BE135"/>
  <c r="T135"/>
  <c r="R135"/>
  <c r="P135"/>
  <c r="BK135"/>
  <c r="J135"/>
  <c r="BI132"/>
  <c r="BH132"/>
  <c r="BG132"/>
  <c r="BF132"/>
  <c r="BE132"/>
  <c r="T132"/>
  <c r="R132"/>
  <c r="P132"/>
  <c r="BK132"/>
  <c r="J132"/>
  <c r="BI129"/>
  <c r="BH129"/>
  <c r="BG129"/>
  <c r="BF129"/>
  <c r="BE129"/>
  <c r="T129"/>
  <c r="R129"/>
  <c r="P129"/>
  <c r="BK129"/>
  <c r="J129"/>
  <c r="BI126"/>
  <c r="BH126"/>
  <c r="BG126"/>
  <c r="BF126"/>
  <c r="BE126"/>
  <c r="T126"/>
  <c r="R126"/>
  <c r="P126"/>
  <c r="BK126"/>
  <c r="J126"/>
  <c r="BI124"/>
  <c r="BH124"/>
  <c r="BG124"/>
  <c r="BF124"/>
  <c r="BE124"/>
  <c r="T124"/>
  <c r="R124"/>
  <c r="P124"/>
  <c r="BK124"/>
  <c r="J124"/>
  <c r="BI122"/>
  <c r="BH122"/>
  <c r="BG122"/>
  <c r="BF122"/>
  <c r="BE122"/>
  <c r="T122"/>
  <c r="R122"/>
  <c r="P122"/>
  <c r="BK122"/>
  <c r="J122"/>
  <c r="BI120"/>
  <c r="BH120"/>
  <c r="BG120"/>
  <c r="BF120"/>
  <c r="BE120"/>
  <c r="T120"/>
  <c r="R120"/>
  <c r="P120"/>
  <c r="BK120"/>
  <c r="J120"/>
  <c r="BI118"/>
  <c r="BH118"/>
  <c r="BG118"/>
  <c r="BF118"/>
  <c r="BE118"/>
  <c r="T118"/>
  <c r="R118"/>
  <c r="P118"/>
  <c r="BK118"/>
  <c r="J118"/>
  <c r="BI116"/>
  <c r="BH116"/>
  <c r="BG116"/>
  <c r="BF116"/>
  <c r="BE116"/>
  <c r="T116"/>
  <c r="R116"/>
  <c r="P116"/>
  <c r="BK116"/>
  <c r="J116"/>
  <c r="BI113"/>
  <c r="BH113"/>
  <c r="BG113"/>
  <c r="BF113"/>
  <c r="BE113"/>
  <c r="T113"/>
  <c r="R113"/>
  <c r="P113"/>
  <c r="BK113"/>
  <c r="J113"/>
  <c r="BI110"/>
  <c r="BH110"/>
  <c r="BG110"/>
  <c r="BF110"/>
  <c r="BE110"/>
  <c r="T110"/>
  <c r="R110"/>
  <c r="P110"/>
  <c r="BK110"/>
  <c r="J110"/>
  <c r="BI107"/>
  <c r="BH107"/>
  <c r="BG107"/>
  <c r="BF107"/>
  <c r="BE107"/>
  <c r="T107"/>
  <c r="R107"/>
  <c r="P107"/>
  <c r="BK107"/>
  <c r="J107"/>
  <c r="BI104"/>
  <c r="BH104"/>
  <c r="BG104"/>
  <c r="BF104"/>
  <c r="BE104"/>
  <c r="T104"/>
  <c r="R104"/>
  <c r="P104"/>
  <c r="BK104"/>
  <c r="J104"/>
  <c r="BI101"/>
  <c r="BH101"/>
  <c r="BG101"/>
  <c r="BF101"/>
  <c r="BE101"/>
  <c r="T101"/>
  <c r="R101"/>
  <c r="P101"/>
  <c r="BK101"/>
  <c r="J101"/>
  <c r="BI100"/>
  <c r="F36" s="1"/>
  <c r="BD73" i="1" s="1"/>
  <c r="BH100" i="17"/>
  <c r="F35" s="1"/>
  <c r="BC73" i="1" s="1"/>
  <c r="BG100" i="17"/>
  <c r="F34" s="1"/>
  <c r="BB73" i="1" s="1"/>
  <c r="BF100" i="17"/>
  <c r="J33" s="1"/>
  <c r="AW73" i="1" s="1"/>
  <c r="BE100" i="17"/>
  <c r="F32" s="1"/>
  <c r="AZ73" i="1" s="1"/>
  <c r="T100" i="17"/>
  <c r="T99" s="1"/>
  <c r="T98" s="1"/>
  <c r="T97" s="1"/>
  <c r="T96" s="1"/>
  <c r="R100"/>
  <c r="R99" s="1"/>
  <c r="R98" s="1"/>
  <c r="R97" s="1"/>
  <c r="R96" s="1"/>
  <c r="P100"/>
  <c r="P99" s="1"/>
  <c r="P98" s="1"/>
  <c r="P97" s="1"/>
  <c r="P96" s="1"/>
  <c r="AU73" i="1" s="1"/>
  <c r="BK100" i="17"/>
  <c r="BK99" s="1"/>
  <c r="J100"/>
  <c r="J92"/>
  <c r="F92"/>
  <c r="J90"/>
  <c r="F90"/>
  <c r="E88"/>
  <c r="F56"/>
  <c r="J55"/>
  <c r="F55"/>
  <c r="F53"/>
  <c r="E51"/>
  <c r="J20"/>
  <c r="E20"/>
  <c r="F93" s="1"/>
  <c r="J19"/>
  <c r="J14"/>
  <c r="J53" s="1"/>
  <c r="E7"/>
  <c r="E84" s="1"/>
  <c r="AY72" i="1"/>
  <c r="AX72"/>
  <c r="BI517" i="16"/>
  <c r="BH517"/>
  <c r="BG517"/>
  <c r="BF517"/>
  <c r="BE517"/>
  <c r="T517"/>
  <c r="R517"/>
  <c r="P517"/>
  <c r="BK517"/>
  <c r="J517"/>
  <c r="BI515"/>
  <c r="BH515"/>
  <c r="BG515"/>
  <c r="BF515"/>
  <c r="BE515"/>
  <c r="T515"/>
  <c r="R515"/>
  <c r="P515"/>
  <c r="BK515"/>
  <c r="J515"/>
  <c r="BI514"/>
  <c r="BH514"/>
  <c r="BG514"/>
  <c r="BF514"/>
  <c r="BE514"/>
  <c r="T514"/>
  <c r="R514"/>
  <c r="P514"/>
  <c r="BK514"/>
  <c r="J514"/>
  <c r="BI513"/>
  <c r="BH513"/>
  <c r="BG513"/>
  <c r="BF513"/>
  <c r="BE513"/>
  <c r="T513"/>
  <c r="T512" s="1"/>
  <c r="R513"/>
  <c r="R512" s="1"/>
  <c r="P513"/>
  <c r="P512" s="1"/>
  <c r="BK513"/>
  <c r="BK512" s="1"/>
  <c r="J512" s="1"/>
  <c r="J114" s="1"/>
  <c r="J513"/>
  <c r="BI511"/>
  <c r="BH511"/>
  <c r="BG511"/>
  <c r="BF511"/>
  <c r="T511"/>
  <c r="R511"/>
  <c r="P511"/>
  <c r="BK511"/>
  <c r="J511"/>
  <c r="BE511" s="1"/>
  <c r="BI510"/>
  <c r="BH510"/>
  <c r="BG510"/>
  <c r="BF510"/>
  <c r="T510"/>
  <c r="R510"/>
  <c r="P510"/>
  <c r="BK510"/>
  <c r="J510"/>
  <c r="BE510" s="1"/>
  <c r="BI509"/>
  <c r="BH509"/>
  <c r="BG509"/>
  <c r="BF509"/>
  <c r="T509"/>
  <c r="R509"/>
  <c r="P509"/>
  <c r="BK509"/>
  <c r="J509"/>
  <c r="BE509" s="1"/>
  <c r="BI508"/>
  <c r="BH508"/>
  <c r="BG508"/>
  <c r="BF508"/>
  <c r="T508"/>
  <c r="R508"/>
  <c r="P508"/>
  <c r="BK508"/>
  <c r="J508"/>
  <c r="BE508" s="1"/>
  <c r="BI507"/>
  <c r="BH507"/>
  <c r="BG507"/>
  <c r="BF507"/>
  <c r="T507"/>
  <c r="R507"/>
  <c r="P507"/>
  <c r="BK507"/>
  <c r="J507"/>
  <c r="BE507" s="1"/>
  <c r="BI506"/>
  <c r="BH506"/>
  <c r="BG506"/>
  <c r="BF506"/>
  <c r="T506"/>
  <c r="R506"/>
  <c r="P506"/>
  <c r="BK506"/>
  <c r="J506"/>
  <c r="BE506" s="1"/>
  <c r="BI505"/>
  <c r="BH505"/>
  <c r="BG505"/>
  <c r="BF505"/>
  <c r="T505"/>
  <c r="R505"/>
  <c r="P505"/>
  <c r="BK505"/>
  <c r="J505"/>
  <c r="BE505" s="1"/>
  <c r="BI504"/>
  <c r="BH504"/>
  <c r="BG504"/>
  <c r="BF504"/>
  <c r="T504"/>
  <c r="R504"/>
  <c r="P504"/>
  <c r="BK504"/>
  <c r="J504"/>
  <c r="BE504" s="1"/>
  <c r="BI503"/>
  <c r="BH503"/>
  <c r="BG503"/>
  <c r="BF503"/>
  <c r="T503"/>
  <c r="T502" s="1"/>
  <c r="T501" s="1"/>
  <c r="R503"/>
  <c r="R502" s="1"/>
  <c r="R501" s="1"/>
  <c r="P503"/>
  <c r="P502" s="1"/>
  <c r="P501" s="1"/>
  <c r="BK503"/>
  <c r="BK502" s="1"/>
  <c r="J503"/>
  <c r="BE503" s="1"/>
  <c r="BI500"/>
  <c r="BH500"/>
  <c r="BG500"/>
  <c r="BF500"/>
  <c r="T500"/>
  <c r="R500"/>
  <c r="P500"/>
  <c r="BK500"/>
  <c r="J500"/>
  <c r="BE500" s="1"/>
  <c r="BI498"/>
  <c r="BH498"/>
  <c r="BG498"/>
  <c r="BF498"/>
  <c r="T498"/>
  <c r="R498"/>
  <c r="P498"/>
  <c r="BK498"/>
  <c r="J498"/>
  <c r="BE498" s="1"/>
  <c r="BI497"/>
  <c r="BH497"/>
  <c r="BG497"/>
  <c r="BF497"/>
  <c r="T497"/>
  <c r="R497"/>
  <c r="P497"/>
  <c r="BK497"/>
  <c r="J497"/>
  <c r="BE497" s="1"/>
  <c r="BI496"/>
  <c r="BH496"/>
  <c r="BG496"/>
  <c r="BF496"/>
  <c r="T496"/>
  <c r="T495" s="1"/>
  <c r="R496"/>
  <c r="R495" s="1"/>
  <c r="P496"/>
  <c r="P495" s="1"/>
  <c r="BK496"/>
  <c r="BK495" s="1"/>
  <c r="J495" s="1"/>
  <c r="J111" s="1"/>
  <c r="J496"/>
  <c r="BE496" s="1"/>
  <c r="BI494"/>
  <c r="BH494"/>
  <c r="BG494"/>
  <c r="BF494"/>
  <c r="BE494"/>
  <c r="T494"/>
  <c r="R494"/>
  <c r="P494"/>
  <c r="BK494"/>
  <c r="J494"/>
  <c r="BI493"/>
  <c r="BH493"/>
  <c r="BG493"/>
  <c r="BF493"/>
  <c r="BE493"/>
  <c r="T493"/>
  <c r="R493"/>
  <c r="P493"/>
  <c r="BK493"/>
  <c r="J493"/>
  <c r="BI492"/>
  <c r="BH492"/>
  <c r="BG492"/>
  <c r="BF492"/>
  <c r="BE492"/>
  <c r="T492"/>
  <c r="R492"/>
  <c r="P492"/>
  <c r="BK492"/>
  <c r="J492"/>
  <c r="BI491"/>
  <c r="BH491"/>
  <c r="BG491"/>
  <c r="BF491"/>
  <c r="BE491"/>
  <c r="T491"/>
  <c r="R491"/>
  <c r="P491"/>
  <c r="BK491"/>
  <c r="J491"/>
  <c r="BI490"/>
  <c r="BH490"/>
  <c r="BG490"/>
  <c r="BF490"/>
  <c r="BE490"/>
  <c r="T490"/>
  <c r="R490"/>
  <c r="P490"/>
  <c r="BK490"/>
  <c r="J490"/>
  <c r="BI489"/>
  <c r="BH489"/>
  <c r="BG489"/>
  <c r="BF489"/>
  <c r="BE489"/>
  <c r="T489"/>
  <c r="R489"/>
  <c r="P489"/>
  <c r="BK489"/>
  <c r="J489"/>
  <c r="BI488"/>
  <c r="BH488"/>
  <c r="BG488"/>
  <c r="BF488"/>
  <c r="BE488"/>
  <c r="T488"/>
  <c r="R488"/>
  <c r="P488"/>
  <c r="BK488"/>
  <c r="J488"/>
  <c r="BI487"/>
  <c r="BH487"/>
  <c r="BG487"/>
  <c r="BF487"/>
  <c r="BE487"/>
  <c r="T487"/>
  <c r="R487"/>
  <c r="P487"/>
  <c r="BK487"/>
  <c r="J487"/>
  <c r="BI486"/>
  <c r="BH486"/>
  <c r="BG486"/>
  <c r="BF486"/>
  <c r="BE486"/>
  <c r="T486"/>
  <c r="R486"/>
  <c r="P486"/>
  <c r="BK486"/>
  <c r="J486"/>
  <c r="BI485"/>
  <c r="BH485"/>
  <c r="BG485"/>
  <c r="BF485"/>
  <c r="BE485"/>
  <c r="T485"/>
  <c r="R485"/>
  <c r="P485"/>
  <c r="BK485"/>
  <c r="J485"/>
  <c r="BI484"/>
  <c r="BH484"/>
  <c r="BG484"/>
  <c r="BF484"/>
  <c r="BE484"/>
  <c r="T484"/>
  <c r="R484"/>
  <c r="P484"/>
  <c r="BK484"/>
  <c r="J484"/>
  <c r="BI483"/>
  <c r="BH483"/>
  <c r="BG483"/>
  <c r="BF483"/>
  <c r="BE483"/>
  <c r="T483"/>
  <c r="R483"/>
  <c r="P483"/>
  <c r="BK483"/>
  <c r="J483"/>
  <c r="BI482"/>
  <c r="BH482"/>
  <c r="BG482"/>
  <c r="BF482"/>
  <c r="BE482"/>
  <c r="T482"/>
  <c r="R482"/>
  <c r="P482"/>
  <c r="BK482"/>
  <c r="J482"/>
  <c r="BI481"/>
  <c r="BH481"/>
  <c r="BG481"/>
  <c r="BF481"/>
  <c r="BE481"/>
  <c r="T481"/>
  <c r="R481"/>
  <c r="P481"/>
  <c r="BK481"/>
  <c r="J481"/>
  <c r="BI480"/>
  <c r="BH480"/>
  <c r="BG480"/>
  <c r="BF480"/>
  <c r="BE480"/>
  <c r="T480"/>
  <c r="R480"/>
  <c r="P480"/>
  <c r="BK480"/>
  <c r="J480"/>
  <c r="BI479"/>
  <c r="BH479"/>
  <c r="BG479"/>
  <c r="BF479"/>
  <c r="BE479"/>
  <c r="T479"/>
  <c r="T478" s="1"/>
  <c r="T477" s="1"/>
  <c r="R479"/>
  <c r="R478" s="1"/>
  <c r="R477" s="1"/>
  <c r="P479"/>
  <c r="P478" s="1"/>
  <c r="P477" s="1"/>
  <c r="BK479"/>
  <c r="BK478" s="1"/>
  <c r="J479"/>
  <c r="BI476"/>
  <c r="BH476"/>
  <c r="BG476"/>
  <c r="BF476"/>
  <c r="BE476"/>
  <c r="T476"/>
  <c r="R476"/>
  <c r="P476"/>
  <c r="BK476"/>
  <c r="J476"/>
  <c r="BI474"/>
  <c r="BH474"/>
  <c r="BG474"/>
  <c r="BF474"/>
  <c r="BE474"/>
  <c r="T474"/>
  <c r="R474"/>
  <c r="P474"/>
  <c r="BK474"/>
  <c r="J474"/>
  <c r="BI473"/>
  <c r="BH473"/>
  <c r="BG473"/>
  <c r="BF473"/>
  <c r="T473"/>
  <c r="R473"/>
  <c r="P473"/>
  <c r="BK473"/>
  <c r="J473"/>
  <c r="BE473" s="1"/>
  <c r="BI472"/>
  <c r="BH472"/>
  <c r="BG472"/>
  <c r="BF472"/>
  <c r="BE472"/>
  <c r="T472"/>
  <c r="T471" s="1"/>
  <c r="R472"/>
  <c r="R471" s="1"/>
  <c r="P472"/>
  <c r="P471" s="1"/>
  <c r="BK472"/>
  <c r="BK471" s="1"/>
  <c r="J471" s="1"/>
  <c r="J108" s="1"/>
  <c r="J472"/>
  <c r="BI469"/>
  <c r="BH469"/>
  <c r="BG469"/>
  <c r="BF469"/>
  <c r="BE469"/>
  <c r="T469"/>
  <c r="R469"/>
  <c r="P469"/>
  <c r="BK469"/>
  <c r="J469"/>
  <c r="BI467"/>
  <c r="BH467"/>
  <c r="BG467"/>
  <c r="BF467"/>
  <c r="T467"/>
  <c r="R467"/>
  <c r="P467"/>
  <c r="BK467"/>
  <c r="J467"/>
  <c r="BE467" s="1"/>
  <c r="BI465"/>
  <c r="BH465"/>
  <c r="BG465"/>
  <c r="BF465"/>
  <c r="BE465"/>
  <c r="T465"/>
  <c r="R465"/>
  <c r="P465"/>
  <c r="BK465"/>
  <c r="J465"/>
  <c r="BI464"/>
  <c r="BH464"/>
  <c r="BG464"/>
  <c r="BF464"/>
  <c r="T464"/>
  <c r="R464"/>
  <c r="P464"/>
  <c r="BK464"/>
  <c r="J464"/>
  <c r="BE464" s="1"/>
  <c r="BI462"/>
  <c r="BH462"/>
  <c r="BG462"/>
  <c r="BF462"/>
  <c r="BE462"/>
  <c r="T462"/>
  <c r="R462"/>
  <c r="P462"/>
  <c r="BK462"/>
  <c r="J462"/>
  <c r="BI460"/>
  <c r="BH460"/>
  <c r="BG460"/>
  <c r="BF460"/>
  <c r="T460"/>
  <c r="T459" s="1"/>
  <c r="R460"/>
  <c r="R459" s="1"/>
  <c r="P460"/>
  <c r="P459" s="1"/>
  <c r="BK460"/>
  <c r="BK459" s="1"/>
  <c r="J459" s="1"/>
  <c r="J107" s="1"/>
  <c r="J460"/>
  <c r="BE460" s="1"/>
  <c r="BI457"/>
  <c r="BH457"/>
  <c r="BG457"/>
  <c r="BF457"/>
  <c r="BE457"/>
  <c r="T457"/>
  <c r="R457"/>
  <c r="P457"/>
  <c r="BK457"/>
  <c r="J457"/>
  <c r="BI455"/>
  <c r="BH455"/>
  <c r="BG455"/>
  <c r="BF455"/>
  <c r="T455"/>
  <c r="R455"/>
  <c r="P455"/>
  <c r="BK455"/>
  <c r="J455"/>
  <c r="BE455" s="1"/>
  <c r="BI453"/>
  <c r="BH453"/>
  <c r="BG453"/>
  <c r="BF453"/>
  <c r="BE453"/>
  <c r="T453"/>
  <c r="R453"/>
  <c r="P453"/>
  <c r="BK453"/>
  <c r="J453"/>
  <c r="BI451"/>
  <c r="BH451"/>
  <c r="BG451"/>
  <c r="BF451"/>
  <c r="T451"/>
  <c r="R451"/>
  <c r="P451"/>
  <c r="BK451"/>
  <c r="J451"/>
  <c r="BE451" s="1"/>
  <c r="BI449"/>
  <c r="BH449"/>
  <c r="BG449"/>
  <c r="BF449"/>
  <c r="BE449"/>
  <c r="T449"/>
  <c r="R449"/>
  <c r="P449"/>
  <c r="BK449"/>
  <c r="J449"/>
  <c r="BI447"/>
  <c r="BH447"/>
  <c r="BG447"/>
  <c r="BF447"/>
  <c r="T447"/>
  <c r="R447"/>
  <c r="P447"/>
  <c r="BK447"/>
  <c r="J447"/>
  <c r="BE447" s="1"/>
  <c r="BI445"/>
  <c r="BH445"/>
  <c r="BG445"/>
  <c r="BF445"/>
  <c r="BE445"/>
  <c r="T445"/>
  <c r="R445"/>
  <c r="P445"/>
  <c r="BK445"/>
  <c r="J445"/>
  <c r="BI443"/>
  <c r="BH443"/>
  <c r="BG443"/>
  <c r="BF443"/>
  <c r="T443"/>
  <c r="R443"/>
  <c r="P443"/>
  <c r="BK443"/>
  <c r="J443"/>
  <c r="BE443" s="1"/>
  <c r="BI441"/>
  <c r="BH441"/>
  <c r="BG441"/>
  <c r="BF441"/>
  <c r="BE441"/>
  <c r="T441"/>
  <c r="R441"/>
  <c r="P441"/>
  <c r="BK441"/>
  <c r="J441"/>
  <c r="BI439"/>
  <c r="BH439"/>
  <c r="BG439"/>
  <c r="BF439"/>
  <c r="T439"/>
  <c r="R439"/>
  <c r="P439"/>
  <c r="BK439"/>
  <c r="J439"/>
  <c r="BE439" s="1"/>
  <c r="BI437"/>
  <c r="BH437"/>
  <c r="BG437"/>
  <c r="BF437"/>
  <c r="BE437"/>
  <c r="T437"/>
  <c r="R437"/>
  <c r="P437"/>
  <c r="BK437"/>
  <c r="J437"/>
  <c r="BI435"/>
  <c r="BH435"/>
  <c r="BG435"/>
  <c r="BF435"/>
  <c r="T435"/>
  <c r="R435"/>
  <c r="P435"/>
  <c r="BK435"/>
  <c r="J435"/>
  <c r="BE435" s="1"/>
  <c r="BI433"/>
  <c r="BH433"/>
  <c r="BG433"/>
  <c r="BF433"/>
  <c r="BE433"/>
  <c r="T433"/>
  <c r="R433"/>
  <c r="P433"/>
  <c r="BK433"/>
  <c r="J433"/>
  <c r="BI431"/>
  <c r="BH431"/>
  <c r="BG431"/>
  <c r="BF431"/>
  <c r="T431"/>
  <c r="T430" s="1"/>
  <c r="R431"/>
  <c r="R430" s="1"/>
  <c r="P431"/>
  <c r="P430" s="1"/>
  <c r="BK431"/>
  <c r="BK430" s="1"/>
  <c r="J430" s="1"/>
  <c r="J106" s="1"/>
  <c r="J431"/>
  <c r="BE431" s="1"/>
  <c r="BI429"/>
  <c r="BH429"/>
  <c r="BG429"/>
  <c r="BF429"/>
  <c r="T429"/>
  <c r="R429"/>
  <c r="P429"/>
  <c r="BK429"/>
  <c r="J429"/>
  <c r="BE429" s="1"/>
  <c r="BI428"/>
  <c r="BH428"/>
  <c r="BG428"/>
  <c r="BF428"/>
  <c r="BE428"/>
  <c r="T428"/>
  <c r="T427" s="1"/>
  <c r="T426" s="1"/>
  <c r="R428"/>
  <c r="R427" s="1"/>
  <c r="R426" s="1"/>
  <c r="P428"/>
  <c r="P427" s="1"/>
  <c r="P426" s="1"/>
  <c r="BK428"/>
  <c r="BK427" s="1"/>
  <c r="J428"/>
  <c r="BI425"/>
  <c r="BH425"/>
  <c r="BG425"/>
  <c r="BF425"/>
  <c r="BE425"/>
  <c r="T425"/>
  <c r="T424" s="1"/>
  <c r="T423" s="1"/>
  <c r="R425"/>
  <c r="R424" s="1"/>
  <c r="R423" s="1"/>
  <c r="P425"/>
  <c r="P424" s="1"/>
  <c r="P423" s="1"/>
  <c r="BK425"/>
  <c r="BK424" s="1"/>
  <c r="J425"/>
  <c r="BI421"/>
  <c r="BH421"/>
  <c r="BG421"/>
  <c r="BF421"/>
  <c r="BE421"/>
  <c r="T421"/>
  <c r="R421"/>
  <c r="P421"/>
  <c r="BK421"/>
  <c r="J421"/>
  <c r="BI419"/>
  <c r="BH419"/>
  <c r="BG419"/>
  <c r="BF419"/>
  <c r="T419"/>
  <c r="R419"/>
  <c r="P419"/>
  <c r="BK419"/>
  <c r="J419"/>
  <c r="BE419" s="1"/>
  <c r="BI417"/>
  <c r="BH417"/>
  <c r="BG417"/>
  <c r="BF417"/>
  <c r="BE417"/>
  <c r="T417"/>
  <c r="T416" s="1"/>
  <c r="R417"/>
  <c r="R416" s="1"/>
  <c r="P417"/>
  <c r="P416" s="1"/>
  <c r="BK417"/>
  <c r="BK416" s="1"/>
  <c r="J416" s="1"/>
  <c r="J101" s="1"/>
  <c r="J417"/>
  <c r="BI414"/>
  <c r="BH414"/>
  <c r="BG414"/>
  <c r="BF414"/>
  <c r="T414"/>
  <c r="R414"/>
  <c r="P414"/>
  <c r="BK414"/>
  <c r="J414"/>
  <c r="BE414" s="1"/>
  <c r="BI412"/>
  <c r="BH412"/>
  <c r="BG412"/>
  <c r="BF412"/>
  <c r="BE412"/>
  <c r="T412"/>
  <c r="T411" s="1"/>
  <c r="R412"/>
  <c r="R411" s="1"/>
  <c r="P412"/>
  <c r="P411" s="1"/>
  <c r="BK412"/>
  <c r="BK411" s="1"/>
  <c r="J411" s="1"/>
  <c r="J100" s="1"/>
  <c r="J412"/>
  <c r="BI409"/>
  <c r="BH409"/>
  <c r="BG409"/>
  <c r="BF409"/>
  <c r="BE409"/>
  <c r="T409"/>
  <c r="R409"/>
  <c r="P409"/>
  <c r="BK409"/>
  <c r="J409"/>
  <c r="BI407"/>
  <c r="BH407"/>
  <c r="BG407"/>
  <c r="BF407"/>
  <c r="T407"/>
  <c r="R407"/>
  <c r="P407"/>
  <c r="BK407"/>
  <c r="J407"/>
  <c r="BE407" s="1"/>
  <c r="BI406"/>
  <c r="BH406"/>
  <c r="BG406"/>
  <c r="BF406"/>
  <c r="BE406"/>
  <c r="T406"/>
  <c r="R406"/>
  <c r="P406"/>
  <c r="BK406"/>
  <c r="J406"/>
  <c r="BI404"/>
  <c r="BH404"/>
  <c r="BG404"/>
  <c r="BF404"/>
  <c r="T404"/>
  <c r="R404"/>
  <c r="P404"/>
  <c r="BK404"/>
  <c r="J404"/>
  <c r="BE404" s="1"/>
  <c r="BI403"/>
  <c r="BH403"/>
  <c r="BG403"/>
  <c r="BF403"/>
  <c r="BE403"/>
  <c r="T403"/>
  <c r="R403"/>
  <c r="P403"/>
  <c r="BK403"/>
  <c r="J403"/>
  <c r="BI401"/>
  <c r="BH401"/>
  <c r="BG401"/>
  <c r="BF401"/>
  <c r="T401"/>
  <c r="R401"/>
  <c r="P401"/>
  <c r="BK401"/>
  <c r="J401"/>
  <c r="BE401" s="1"/>
  <c r="BI399"/>
  <c r="BH399"/>
  <c r="BG399"/>
  <c r="BF399"/>
  <c r="BE399"/>
  <c r="T399"/>
  <c r="R399"/>
  <c r="P399"/>
  <c r="BK399"/>
  <c r="J399"/>
  <c r="BI397"/>
  <c r="BH397"/>
  <c r="BG397"/>
  <c r="BF397"/>
  <c r="T397"/>
  <c r="R397"/>
  <c r="P397"/>
  <c r="BK397"/>
  <c r="J397"/>
  <c r="BE397" s="1"/>
  <c r="BI395"/>
  <c r="BH395"/>
  <c r="BG395"/>
  <c r="BF395"/>
  <c r="BE395"/>
  <c r="T395"/>
  <c r="R395"/>
  <c r="P395"/>
  <c r="BK395"/>
  <c r="J395"/>
  <c r="BI393"/>
  <c r="BH393"/>
  <c r="BG393"/>
  <c r="BF393"/>
  <c r="T393"/>
  <c r="R393"/>
  <c r="P393"/>
  <c r="BK393"/>
  <c r="J393"/>
  <c r="BE393" s="1"/>
  <c r="BI391"/>
  <c r="BH391"/>
  <c r="BG391"/>
  <c r="BF391"/>
  <c r="BE391"/>
  <c r="T391"/>
  <c r="T390" s="1"/>
  <c r="R391"/>
  <c r="R390" s="1"/>
  <c r="P391"/>
  <c r="P390" s="1"/>
  <c r="BK391"/>
  <c r="BK390" s="1"/>
  <c r="J390" s="1"/>
  <c r="J99" s="1"/>
  <c r="J391"/>
  <c r="BI388"/>
  <c r="BH388"/>
  <c r="BG388"/>
  <c r="BF388"/>
  <c r="T388"/>
  <c r="R388"/>
  <c r="P388"/>
  <c r="BK388"/>
  <c r="J388"/>
  <c r="BE388" s="1"/>
  <c r="BI386"/>
  <c r="BH386"/>
  <c r="BG386"/>
  <c r="BF386"/>
  <c r="BE386"/>
  <c r="T386"/>
  <c r="R386"/>
  <c r="P386"/>
  <c r="BK386"/>
  <c r="J386"/>
  <c r="BI384"/>
  <c r="BH384"/>
  <c r="BG384"/>
  <c r="BF384"/>
  <c r="T384"/>
  <c r="R384"/>
  <c r="P384"/>
  <c r="BK384"/>
  <c r="J384"/>
  <c r="BE384" s="1"/>
  <c r="BI382"/>
  <c r="BH382"/>
  <c r="BG382"/>
  <c r="BF382"/>
  <c r="BE382"/>
  <c r="T382"/>
  <c r="R382"/>
  <c r="P382"/>
  <c r="BK382"/>
  <c r="J382"/>
  <c r="BI381"/>
  <c r="BH381"/>
  <c r="BG381"/>
  <c r="BF381"/>
  <c r="T381"/>
  <c r="R381"/>
  <c r="P381"/>
  <c r="BK381"/>
  <c r="J381"/>
  <c r="BE381" s="1"/>
  <c r="BI380"/>
  <c r="BH380"/>
  <c r="BG380"/>
  <c r="BF380"/>
  <c r="T380"/>
  <c r="R380"/>
  <c r="P380"/>
  <c r="BK380"/>
  <c r="J380"/>
  <c r="BE380" s="1"/>
  <c r="BI379"/>
  <c r="BH379"/>
  <c r="BG379"/>
  <c r="BF379"/>
  <c r="T379"/>
  <c r="R379"/>
  <c r="P379"/>
  <c r="BK379"/>
  <c r="J379"/>
  <c r="BE379" s="1"/>
  <c r="BI378"/>
  <c r="BH378"/>
  <c r="BG378"/>
  <c r="BF378"/>
  <c r="T378"/>
  <c r="R378"/>
  <c r="P378"/>
  <c r="BK378"/>
  <c r="J378"/>
  <c r="BE378" s="1"/>
  <c r="BI377"/>
  <c r="BH377"/>
  <c r="BG377"/>
  <c r="BF377"/>
  <c r="T377"/>
  <c r="R377"/>
  <c r="P377"/>
  <c r="BK377"/>
  <c r="J377"/>
  <c r="BE377" s="1"/>
  <c r="BI375"/>
  <c r="BH375"/>
  <c r="BG375"/>
  <c r="BF375"/>
  <c r="BE375"/>
  <c r="T375"/>
  <c r="R375"/>
  <c r="P375"/>
  <c r="BK375"/>
  <c r="J375"/>
  <c r="BI373"/>
  <c r="BH373"/>
  <c r="BG373"/>
  <c r="BF373"/>
  <c r="T373"/>
  <c r="T372" s="1"/>
  <c r="R373"/>
  <c r="R372" s="1"/>
  <c r="P373"/>
  <c r="P372" s="1"/>
  <c r="BK373"/>
  <c r="BK372" s="1"/>
  <c r="J372" s="1"/>
  <c r="J98" s="1"/>
  <c r="J373"/>
  <c r="BE373" s="1"/>
  <c r="BI370"/>
  <c r="BH370"/>
  <c r="BG370"/>
  <c r="BF370"/>
  <c r="T370"/>
  <c r="T369" s="1"/>
  <c r="R370"/>
  <c r="R369" s="1"/>
  <c r="P370"/>
  <c r="P369" s="1"/>
  <c r="BK370"/>
  <c r="BK369" s="1"/>
  <c r="J369" s="1"/>
  <c r="J97" s="1"/>
  <c r="J370"/>
  <c r="BE370" s="1"/>
  <c r="BI367"/>
  <c r="BH367"/>
  <c r="BG367"/>
  <c r="BF367"/>
  <c r="T367"/>
  <c r="R367"/>
  <c r="P367"/>
  <c r="BK367"/>
  <c r="J367"/>
  <c r="BE367" s="1"/>
  <c r="BI365"/>
  <c r="BH365"/>
  <c r="BG365"/>
  <c r="BF365"/>
  <c r="T365"/>
  <c r="T364" s="1"/>
  <c r="T363" s="1"/>
  <c r="R365"/>
  <c r="R364" s="1"/>
  <c r="R363" s="1"/>
  <c r="P365"/>
  <c r="P364" s="1"/>
  <c r="P363" s="1"/>
  <c r="BK365"/>
  <c r="BK364" s="1"/>
  <c r="J365"/>
  <c r="BE365" s="1"/>
  <c r="BI361"/>
  <c r="BH361"/>
  <c r="BG361"/>
  <c r="BF361"/>
  <c r="T361"/>
  <c r="R361"/>
  <c r="P361"/>
  <c r="BK361"/>
  <c r="J361"/>
  <c r="BE361" s="1"/>
  <c r="BI359"/>
  <c r="BH359"/>
  <c r="BG359"/>
  <c r="BF359"/>
  <c r="BE359"/>
  <c r="T359"/>
  <c r="R359"/>
  <c r="P359"/>
  <c r="BK359"/>
  <c r="J359"/>
  <c r="BI357"/>
  <c r="BH357"/>
  <c r="BG357"/>
  <c r="BF357"/>
  <c r="T357"/>
  <c r="R357"/>
  <c r="P357"/>
  <c r="BK357"/>
  <c r="J357"/>
  <c r="BE357" s="1"/>
  <c r="BI355"/>
  <c r="BH355"/>
  <c r="BG355"/>
  <c r="BF355"/>
  <c r="BE355"/>
  <c r="T355"/>
  <c r="R355"/>
  <c r="P355"/>
  <c r="BK355"/>
  <c r="J355"/>
  <c r="BI353"/>
  <c r="BH353"/>
  <c r="BG353"/>
  <c r="BF353"/>
  <c r="T353"/>
  <c r="R353"/>
  <c r="P353"/>
  <c r="BK353"/>
  <c r="J353"/>
  <c r="BE353" s="1"/>
  <c r="BI351"/>
  <c r="BH351"/>
  <c r="BG351"/>
  <c r="BF351"/>
  <c r="BE351"/>
  <c r="T351"/>
  <c r="R351"/>
  <c r="P351"/>
  <c r="BK351"/>
  <c r="J351"/>
  <c r="BI349"/>
  <c r="BH349"/>
  <c r="BG349"/>
  <c r="BF349"/>
  <c r="T349"/>
  <c r="R349"/>
  <c r="P349"/>
  <c r="BK349"/>
  <c r="J349"/>
  <c r="BE349" s="1"/>
  <c r="BI347"/>
  <c r="BH347"/>
  <c r="BG347"/>
  <c r="BF347"/>
  <c r="BE347"/>
  <c r="T347"/>
  <c r="R347"/>
  <c r="P347"/>
  <c r="BK347"/>
  <c r="J347"/>
  <c r="BI345"/>
  <c r="BH345"/>
  <c r="BG345"/>
  <c r="BF345"/>
  <c r="T345"/>
  <c r="R345"/>
  <c r="P345"/>
  <c r="BK345"/>
  <c r="J345"/>
  <c r="BE345" s="1"/>
  <c r="BI343"/>
  <c r="BH343"/>
  <c r="BG343"/>
  <c r="BF343"/>
  <c r="BE343"/>
  <c r="T343"/>
  <c r="R343"/>
  <c r="P343"/>
  <c r="BK343"/>
  <c r="J343"/>
  <c r="BI341"/>
  <c r="BH341"/>
  <c r="BG341"/>
  <c r="BF341"/>
  <c r="T341"/>
  <c r="R341"/>
  <c r="P341"/>
  <c r="BK341"/>
  <c r="J341"/>
  <c r="BE341" s="1"/>
  <c r="BI339"/>
  <c r="BH339"/>
  <c r="BG339"/>
  <c r="BF339"/>
  <c r="BE339"/>
  <c r="T339"/>
  <c r="R339"/>
  <c r="P339"/>
  <c r="BK339"/>
  <c r="J339"/>
  <c r="BI338"/>
  <c r="BH338"/>
  <c r="BG338"/>
  <c r="BF338"/>
  <c r="T338"/>
  <c r="R338"/>
  <c r="P338"/>
  <c r="BK338"/>
  <c r="J338"/>
  <c r="BE338" s="1"/>
  <c r="BI336"/>
  <c r="BH336"/>
  <c r="BG336"/>
  <c r="BF336"/>
  <c r="BE336"/>
  <c r="T336"/>
  <c r="R336"/>
  <c r="P336"/>
  <c r="BK336"/>
  <c r="J336"/>
  <c r="BI334"/>
  <c r="BH334"/>
  <c r="BG334"/>
  <c r="BF334"/>
  <c r="T334"/>
  <c r="R334"/>
  <c r="P334"/>
  <c r="BK334"/>
  <c r="J334"/>
  <c r="BE334" s="1"/>
  <c r="BI333"/>
  <c r="BH333"/>
  <c r="BG333"/>
  <c r="BF333"/>
  <c r="BE333"/>
  <c r="T333"/>
  <c r="T332" s="1"/>
  <c r="T331" s="1"/>
  <c r="R333"/>
  <c r="R332" s="1"/>
  <c r="R331" s="1"/>
  <c r="P333"/>
  <c r="P332" s="1"/>
  <c r="P331" s="1"/>
  <c r="BK333"/>
  <c r="BK332" s="1"/>
  <c r="J333"/>
  <c r="BI330"/>
  <c r="BH330"/>
  <c r="BG330"/>
  <c r="BF330"/>
  <c r="BE330"/>
  <c r="T330"/>
  <c r="R330"/>
  <c r="P330"/>
  <c r="BK330"/>
  <c r="J330"/>
  <c r="BI329"/>
  <c r="BH329"/>
  <c r="BG329"/>
  <c r="BF329"/>
  <c r="T329"/>
  <c r="R329"/>
  <c r="P329"/>
  <c r="BK329"/>
  <c r="J329"/>
  <c r="BE329" s="1"/>
  <c r="BI327"/>
  <c r="BH327"/>
  <c r="BG327"/>
  <c r="BF327"/>
  <c r="BE327"/>
  <c r="T327"/>
  <c r="T326" s="1"/>
  <c r="R327"/>
  <c r="R326" s="1"/>
  <c r="P327"/>
  <c r="P326" s="1"/>
  <c r="BK327"/>
  <c r="BK326" s="1"/>
  <c r="J326" s="1"/>
  <c r="J92" s="1"/>
  <c r="J327"/>
  <c r="BI325"/>
  <c r="BH325"/>
  <c r="BG325"/>
  <c r="BF325"/>
  <c r="BE325"/>
  <c r="T325"/>
  <c r="R325"/>
  <c r="P325"/>
  <c r="BK325"/>
  <c r="J325"/>
  <c r="BI324"/>
  <c r="BH324"/>
  <c r="BG324"/>
  <c r="BF324"/>
  <c r="T324"/>
  <c r="R324"/>
  <c r="P324"/>
  <c r="BK324"/>
  <c r="J324"/>
  <c r="BE324" s="1"/>
  <c r="BI323"/>
  <c r="BH323"/>
  <c r="BG323"/>
  <c r="BF323"/>
  <c r="BE323"/>
  <c r="T323"/>
  <c r="R323"/>
  <c r="P323"/>
  <c r="BK323"/>
  <c r="J323"/>
  <c r="BI322"/>
  <c r="BH322"/>
  <c r="BG322"/>
  <c r="BF322"/>
  <c r="T322"/>
  <c r="T321" s="1"/>
  <c r="T320" s="1"/>
  <c r="R322"/>
  <c r="R321" s="1"/>
  <c r="R320" s="1"/>
  <c r="P322"/>
  <c r="P321" s="1"/>
  <c r="P320" s="1"/>
  <c r="BK322"/>
  <c r="BK321" s="1"/>
  <c r="J322"/>
  <c r="BE322" s="1"/>
  <c r="BI318"/>
  <c r="BH318"/>
  <c r="BG318"/>
  <c r="BF318"/>
  <c r="T318"/>
  <c r="R318"/>
  <c r="P318"/>
  <c r="BK318"/>
  <c r="J318"/>
  <c r="BE318" s="1"/>
  <c r="BI317"/>
  <c r="BH317"/>
  <c r="BG317"/>
  <c r="BF317"/>
  <c r="BE317"/>
  <c r="T317"/>
  <c r="R317"/>
  <c r="P317"/>
  <c r="BK317"/>
  <c r="J317"/>
  <c r="BI316"/>
  <c r="BH316"/>
  <c r="BG316"/>
  <c r="BF316"/>
  <c r="T316"/>
  <c r="R316"/>
  <c r="P316"/>
  <c r="BK316"/>
  <c r="J316"/>
  <c r="BE316" s="1"/>
  <c r="BI315"/>
  <c r="BH315"/>
  <c r="BG315"/>
  <c r="BF315"/>
  <c r="BE315"/>
  <c r="T315"/>
  <c r="R315"/>
  <c r="P315"/>
  <c r="BK315"/>
  <c r="J315"/>
  <c r="BI314"/>
  <c r="BH314"/>
  <c r="BG314"/>
  <c r="BF314"/>
  <c r="T314"/>
  <c r="T313" s="1"/>
  <c r="T312" s="1"/>
  <c r="R314"/>
  <c r="R313" s="1"/>
  <c r="R312" s="1"/>
  <c r="P314"/>
  <c r="P313" s="1"/>
  <c r="P312" s="1"/>
  <c r="BK314"/>
  <c r="BK313" s="1"/>
  <c r="J314"/>
  <c r="BE314" s="1"/>
  <c r="BI311"/>
  <c r="BH311"/>
  <c r="BG311"/>
  <c r="BF311"/>
  <c r="T311"/>
  <c r="R311"/>
  <c r="P311"/>
  <c r="BK311"/>
  <c r="J311"/>
  <c r="BE311" s="1"/>
  <c r="BI310"/>
  <c r="BH310"/>
  <c r="BG310"/>
  <c r="BF310"/>
  <c r="BE310"/>
  <c r="T310"/>
  <c r="R310"/>
  <c r="P310"/>
  <c r="BK310"/>
  <c r="J310"/>
  <c r="BI309"/>
  <c r="BH309"/>
  <c r="BG309"/>
  <c r="BF309"/>
  <c r="T309"/>
  <c r="R309"/>
  <c r="P309"/>
  <c r="BK309"/>
  <c r="J309"/>
  <c r="BE309" s="1"/>
  <c r="BI308"/>
  <c r="BH308"/>
  <c r="BG308"/>
  <c r="BF308"/>
  <c r="BE308"/>
  <c r="T308"/>
  <c r="R308"/>
  <c r="P308"/>
  <c r="BK308"/>
  <c r="J308"/>
  <c r="BI307"/>
  <c r="BH307"/>
  <c r="BG307"/>
  <c r="BF307"/>
  <c r="T307"/>
  <c r="T306" s="1"/>
  <c r="R307"/>
  <c r="R306" s="1"/>
  <c r="P307"/>
  <c r="P306" s="1"/>
  <c r="BK307"/>
  <c r="BK306" s="1"/>
  <c r="J306" s="1"/>
  <c r="J87" s="1"/>
  <c r="J307"/>
  <c r="BE307" s="1"/>
  <c r="BI305"/>
  <c r="BH305"/>
  <c r="BG305"/>
  <c r="BF305"/>
  <c r="T305"/>
  <c r="R305"/>
  <c r="P305"/>
  <c r="BK305"/>
  <c r="J305"/>
  <c r="BE305" s="1"/>
  <c r="BI304"/>
  <c r="BH304"/>
  <c r="BG304"/>
  <c r="BF304"/>
  <c r="T304"/>
  <c r="R304"/>
  <c r="P304"/>
  <c r="BK304"/>
  <c r="J304"/>
  <c r="BE304" s="1"/>
  <c r="BI303"/>
  <c r="BH303"/>
  <c r="BG303"/>
  <c r="BF303"/>
  <c r="T303"/>
  <c r="R303"/>
  <c r="P303"/>
  <c r="BK303"/>
  <c r="J303"/>
  <c r="BE303" s="1"/>
  <c r="BI302"/>
  <c r="BH302"/>
  <c r="BG302"/>
  <c r="BF302"/>
  <c r="T302"/>
  <c r="R302"/>
  <c r="P302"/>
  <c r="BK302"/>
  <c r="J302"/>
  <c r="BE302" s="1"/>
  <c r="BI300"/>
  <c r="BH300"/>
  <c r="BG300"/>
  <c r="BF300"/>
  <c r="BE300"/>
  <c r="T300"/>
  <c r="R300"/>
  <c r="P300"/>
  <c r="BK300"/>
  <c r="J300"/>
  <c r="BI299"/>
  <c r="BH299"/>
  <c r="BG299"/>
  <c r="BF299"/>
  <c r="T299"/>
  <c r="T298" s="1"/>
  <c r="T297" s="1"/>
  <c r="R299"/>
  <c r="R298" s="1"/>
  <c r="R297" s="1"/>
  <c r="P299"/>
  <c r="P298" s="1"/>
  <c r="P297" s="1"/>
  <c r="BK299"/>
  <c r="BK298" s="1"/>
  <c r="J299"/>
  <c r="BE299" s="1"/>
  <c r="BI296"/>
  <c r="BH296"/>
  <c r="BG296"/>
  <c r="BF296"/>
  <c r="T296"/>
  <c r="R296"/>
  <c r="P296"/>
  <c r="BK296"/>
  <c r="J296"/>
  <c r="BE296" s="1"/>
  <c r="BI295"/>
  <c r="BH295"/>
  <c r="BG295"/>
  <c r="BF295"/>
  <c r="BE295"/>
  <c r="T295"/>
  <c r="R295"/>
  <c r="P295"/>
  <c r="BK295"/>
  <c r="J295"/>
  <c r="BI294"/>
  <c r="BH294"/>
  <c r="BG294"/>
  <c r="BF294"/>
  <c r="T294"/>
  <c r="R294"/>
  <c r="P294"/>
  <c r="BK294"/>
  <c r="J294"/>
  <c r="BE294" s="1"/>
  <c r="BI293"/>
  <c r="BH293"/>
  <c r="BG293"/>
  <c r="BF293"/>
  <c r="BE293"/>
  <c r="T293"/>
  <c r="T292" s="1"/>
  <c r="T291" s="1"/>
  <c r="R293"/>
  <c r="R292" s="1"/>
  <c r="R291" s="1"/>
  <c r="P293"/>
  <c r="P292" s="1"/>
  <c r="P291" s="1"/>
  <c r="BK293"/>
  <c r="BK292" s="1"/>
  <c r="J293"/>
  <c r="BI290"/>
  <c r="BH290"/>
  <c r="BG290"/>
  <c r="BF290"/>
  <c r="BE290"/>
  <c r="T290"/>
  <c r="R290"/>
  <c r="P290"/>
  <c r="BK290"/>
  <c r="J290"/>
  <c r="BI289"/>
  <c r="BH289"/>
  <c r="BG289"/>
  <c r="BF289"/>
  <c r="T289"/>
  <c r="R289"/>
  <c r="P289"/>
  <c r="BK289"/>
  <c r="J289"/>
  <c r="BE289" s="1"/>
  <c r="BI288"/>
  <c r="BH288"/>
  <c r="BG288"/>
  <c r="BF288"/>
  <c r="BE288"/>
  <c r="T288"/>
  <c r="R288"/>
  <c r="P288"/>
  <c r="BK288"/>
  <c r="J288"/>
  <c r="BI287"/>
  <c r="BH287"/>
  <c r="BG287"/>
  <c r="BF287"/>
  <c r="T287"/>
  <c r="T286" s="1"/>
  <c r="T285" s="1"/>
  <c r="R287"/>
  <c r="R286" s="1"/>
  <c r="R285" s="1"/>
  <c r="P287"/>
  <c r="P286" s="1"/>
  <c r="P285" s="1"/>
  <c r="BK287"/>
  <c r="BK286" s="1"/>
  <c r="J287"/>
  <c r="BE287" s="1"/>
  <c r="BI284"/>
  <c r="BH284"/>
  <c r="BG284"/>
  <c r="BF284"/>
  <c r="T284"/>
  <c r="R284"/>
  <c r="P284"/>
  <c r="BK284"/>
  <c r="J284"/>
  <c r="BE284" s="1"/>
  <c r="BI283"/>
  <c r="BH283"/>
  <c r="BG283"/>
  <c r="BF283"/>
  <c r="BE283"/>
  <c r="T283"/>
  <c r="R283"/>
  <c r="P283"/>
  <c r="BK283"/>
  <c r="J283"/>
  <c r="BI282"/>
  <c r="BH282"/>
  <c r="BG282"/>
  <c r="BF282"/>
  <c r="T282"/>
  <c r="R282"/>
  <c r="P282"/>
  <c r="BK282"/>
  <c r="J282"/>
  <c r="BE282" s="1"/>
  <c r="BI281"/>
  <c r="BH281"/>
  <c r="BG281"/>
  <c r="BF281"/>
  <c r="BE281"/>
  <c r="T281"/>
  <c r="R281"/>
  <c r="P281"/>
  <c r="BK281"/>
  <c r="J281"/>
  <c r="BI280"/>
  <c r="BH280"/>
  <c r="BG280"/>
  <c r="BF280"/>
  <c r="T280"/>
  <c r="R280"/>
  <c r="P280"/>
  <c r="BK280"/>
  <c r="J280"/>
  <c r="BE280" s="1"/>
  <c r="BI279"/>
  <c r="BH279"/>
  <c r="BG279"/>
  <c r="BF279"/>
  <c r="BE279"/>
  <c r="T279"/>
  <c r="T278" s="1"/>
  <c r="T277" s="1"/>
  <c r="R279"/>
  <c r="R278" s="1"/>
  <c r="R277" s="1"/>
  <c r="P279"/>
  <c r="P278" s="1"/>
  <c r="P277" s="1"/>
  <c r="BK279"/>
  <c r="BK278" s="1"/>
  <c r="J279"/>
  <c r="BI276"/>
  <c r="BH276"/>
  <c r="BG276"/>
  <c r="BF276"/>
  <c r="BE276"/>
  <c r="T276"/>
  <c r="R276"/>
  <c r="P276"/>
  <c r="BK276"/>
  <c r="J276"/>
  <c r="BI275"/>
  <c r="BH275"/>
  <c r="BG275"/>
  <c r="BF275"/>
  <c r="T275"/>
  <c r="R275"/>
  <c r="P275"/>
  <c r="BK275"/>
  <c r="J275"/>
  <c r="BE275" s="1"/>
  <c r="BI274"/>
  <c r="BH274"/>
  <c r="BG274"/>
  <c r="BF274"/>
  <c r="BE274"/>
  <c r="T274"/>
  <c r="R274"/>
  <c r="P274"/>
  <c r="BK274"/>
  <c r="J274"/>
  <c r="BI273"/>
  <c r="BH273"/>
  <c r="BG273"/>
  <c r="BF273"/>
  <c r="T273"/>
  <c r="R273"/>
  <c r="P273"/>
  <c r="BK273"/>
  <c r="J273"/>
  <c r="BE273" s="1"/>
  <c r="BI271"/>
  <c r="BH271"/>
  <c r="BG271"/>
  <c r="BF271"/>
  <c r="BE271"/>
  <c r="T271"/>
  <c r="R271"/>
  <c r="P271"/>
  <c r="BK271"/>
  <c r="J271"/>
  <c r="BI270"/>
  <c r="BH270"/>
  <c r="BG270"/>
  <c r="BF270"/>
  <c r="T270"/>
  <c r="R270"/>
  <c r="P270"/>
  <c r="BK270"/>
  <c r="J270"/>
  <c r="BE270" s="1"/>
  <c r="BI269"/>
  <c r="BH269"/>
  <c r="BG269"/>
  <c r="BF269"/>
  <c r="BE269"/>
  <c r="T269"/>
  <c r="R269"/>
  <c r="P269"/>
  <c r="BK269"/>
  <c r="J269"/>
  <c r="BI268"/>
  <c r="BH268"/>
  <c r="BG268"/>
  <c r="BF268"/>
  <c r="T268"/>
  <c r="R268"/>
  <c r="P268"/>
  <c r="BK268"/>
  <c r="J268"/>
  <c r="BE268" s="1"/>
  <c r="BI267"/>
  <c r="BH267"/>
  <c r="BG267"/>
  <c r="BF267"/>
  <c r="BE267"/>
  <c r="T267"/>
  <c r="R267"/>
  <c r="P267"/>
  <c r="BK267"/>
  <c r="J267"/>
  <c r="BI266"/>
  <c r="BH266"/>
  <c r="BG266"/>
  <c r="BF266"/>
  <c r="T266"/>
  <c r="R266"/>
  <c r="P266"/>
  <c r="BK266"/>
  <c r="J266"/>
  <c r="BE266" s="1"/>
  <c r="BI265"/>
  <c r="BH265"/>
  <c r="BG265"/>
  <c r="BF265"/>
  <c r="BE265"/>
  <c r="T265"/>
  <c r="R265"/>
  <c r="P265"/>
  <c r="BK265"/>
  <c r="J265"/>
  <c r="BI264"/>
  <c r="BH264"/>
  <c r="BG264"/>
  <c r="BF264"/>
  <c r="T264"/>
  <c r="R264"/>
  <c r="P264"/>
  <c r="BK264"/>
  <c r="J264"/>
  <c r="BE264" s="1"/>
  <c r="BI263"/>
  <c r="BH263"/>
  <c r="BG263"/>
  <c r="BF263"/>
  <c r="BE263"/>
  <c r="T263"/>
  <c r="T262" s="1"/>
  <c r="T261" s="1"/>
  <c r="R263"/>
  <c r="R262" s="1"/>
  <c r="R261" s="1"/>
  <c r="P263"/>
  <c r="P262" s="1"/>
  <c r="P261" s="1"/>
  <c r="BK263"/>
  <c r="BK262" s="1"/>
  <c r="J263"/>
  <c r="BI260"/>
  <c r="BH260"/>
  <c r="BG260"/>
  <c r="BF260"/>
  <c r="BE260"/>
  <c r="T260"/>
  <c r="R260"/>
  <c r="P260"/>
  <c r="BK260"/>
  <c r="J260"/>
  <c r="BI259"/>
  <c r="BH259"/>
  <c r="BG259"/>
  <c r="BF259"/>
  <c r="T259"/>
  <c r="R259"/>
  <c r="P259"/>
  <c r="BK259"/>
  <c r="J259"/>
  <c r="BE259" s="1"/>
  <c r="BI257"/>
  <c r="BH257"/>
  <c r="BG257"/>
  <c r="BF257"/>
  <c r="BE257"/>
  <c r="T257"/>
  <c r="R257"/>
  <c r="P257"/>
  <c r="BK257"/>
  <c r="J257"/>
  <c r="BI255"/>
  <c r="BH255"/>
  <c r="BG255"/>
  <c r="BF255"/>
  <c r="T255"/>
  <c r="R255"/>
  <c r="P255"/>
  <c r="BK255"/>
  <c r="J255"/>
  <c r="BE255" s="1"/>
  <c r="BI253"/>
  <c r="BH253"/>
  <c r="BG253"/>
  <c r="BF253"/>
  <c r="BE253"/>
  <c r="T253"/>
  <c r="R253"/>
  <c r="P253"/>
  <c r="BK253"/>
  <c r="J253"/>
  <c r="BI251"/>
  <c r="BH251"/>
  <c r="BG251"/>
  <c r="BF251"/>
  <c r="T251"/>
  <c r="R251"/>
  <c r="P251"/>
  <c r="BK251"/>
  <c r="J251"/>
  <c r="BE251" s="1"/>
  <c r="BI249"/>
  <c r="BH249"/>
  <c r="BG249"/>
  <c r="BF249"/>
  <c r="BE249"/>
  <c r="T249"/>
  <c r="R249"/>
  <c r="P249"/>
  <c r="BK249"/>
  <c r="J249"/>
  <c r="BI248"/>
  <c r="BH248"/>
  <c r="BG248"/>
  <c r="BF248"/>
  <c r="T248"/>
  <c r="T247" s="1"/>
  <c r="T246" s="1"/>
  <c r="R248"/>
  <c r="R247" s="1"/>
  <c r="R246" s="1"/>
  <c r="P248"/>
  <c r="P247" s="1"/>
  <c r="P246" s="1"/>
  <c r="BK248"/>
  <c r="BK247" s="1"/>
  <c r="J248"/>
  <c r="BE248" s="1"/>
  <c r="BI244"/>
  <c r="BH244"/>
  <c r="BG244"/>
  <c r="BF244"/>
  <c r="T244"/>
  <c r="R244"/>
  <c r="P244"/>
  <c r="BK244"/>
  <c r="J244"/>
  <c r="BE244" s="1"/>
  <c r="BI242"/>
  <c r="BH242"/>
  <c r="BG242"/>
  <c r="BF242"/>
  <c r="BE242"/>
  <c r="T242"/>
  <c r="R242"/>
  <c r="P242"/>
  <c r="BK242"/>
  <c r="J242"/>
  <c r="BI240"/>
  <c r="BH240"/>
  <c r="BG240"/>
  <c r="BF240"/>
  <c r="T240"/>
  <c r="R240"/>
  <c r="P240"/>
  <c r="BK240"/>
  <c r="J240"/>
  <c r="BE240" s="1"/>
  <c r="BI238"/>
  <c r="BH238"/>
  <c r="BG238"/>
  <c r="BF238"/>
  <c r="BE238"/>
  <c r="T238"/>
  <c r="R238"/>
  <c r="P238"/>
  <c r="BK238"/>
  <c r="J238"/>
  <c r="BI236"/>
  <c r="BH236"/>
  <c r="BG236"/>
  <c r="BF236"/>
  <c r="T236"/>
  <c r="R236"/>
  <c r="P236"/>
  <c r="BK236"/>
  <c r="J236"/>
  <c r="BE236" s="1"/>
  <c r="BI235"/>
  <c r="BH235"/>
  <c r="BG235"/>
  <c r="BF235"/>
  <c r="BE235"/>
  <c r="T235"/>
  <c r="R235"/>
  <c r="P235"/>
  <c r="BK235"/>
  <c r="J235"/>
  <c r="BI234"/>
  <c r="BH234"/>
  <c r="BG234"/>
  <c r="BF234"/>
  <c r="T234"/>
  <c r="R234"/>
  <c r="P234"/>
  <c r="BK234"/>
  <c r="J234"/>
  <c r="BE234" s="1"/>
  <c r="BI233"/>
  <c r="BH233"/>
  <c r="BG233"/>
  <c r="BF233"/>
  <c r="BE233"/>
  <c r="T233"/>
  <c r="R233"/>
  <c r="P233"/>
  <c r="BK233"/>
  <c r="J233"/>
  <c r="BI231"/>
  <c r="BH231"/>
  <c r="BG231"/>
  <c r="BF231"/>
  <c r="T231"/>
  <c r="R231"/>
  <c r="P231"/>
  <c r="BK231"/>
  <c r="J231"/>
  <c r="BE231" s="1"/>
  <c r="BI229"/>
  <c r="BH229"/>
  <c r="BG229"/>
  <c r="BF229"/>
  <c r="BE229"/>
  <c r="T229"/>
  <c r="R229"/>
  <c r="P229"/>
  <c r="BK229"/>
  <c r="J229"/>
  <c r="BI228"/>
  <c r="BH228"/>
  <c r="BG228"/>
  <c r="BF228"/>
  <c r="T228"/>
  <c r="R228"/>
  <c r="P228"/>
  <c r="BK228"/>
  <c r="J228"/>
  <c r="BE228" s="1"/>
  <c r="BI227"/>
  <c r="BH227"/>
  <c r="BG227"/>
  <c r="BF227"/>
  <c r="BE227"/>
  <c r="T227"/>
  <c r="T226" s="1"/>
  <c r="R227"/>
  <c r="R226" s="1"/>
  <c r="P227"/>
  <c r="P226" s="1"/>
  <c r="BK227"/>
  <c r="BK226" s="1"/>
  <c r="J226" s="1"/>
  <c r="J74" s="1"/>
  <c r="J227"/>
  <c r="BI224"/>
  <c r="BH224"/>
  <c r="BG224"/>
  <c r="BF224"/>
  <c r="BE224"/>
  <c r="T224"/>
  <c r="R224"/>
  <c r="P224"/>
  <c r="BK224"/>
  <c r="J224"/>
  <c r="BI222"/>
  <c r="BH222"/>
  <c r="BG222"/>
  <c r="BF222"/>
  <c r="T222"/>
  <c r="R222"/>
  <c r="P222"/>
  <c r="BK222"/>
  <c r="J222"/>
  <c r="BE222" s="1"/>
  <c r="BI220"/>
  <c r="BH220"/>
  <c r="BG220"/>
  <c r="BF220"/>
  <c r="BE220"/>
  <c r="T220"/>
  <c r="T219" s="1"/>
  <c r="T218" s="1"/>
  <c r="R220"/>
  <c r="R219" s="1"/>
  <c r="R218" s="1"/>
  <c r="P220"/>
  <c r="P219" s="1"/>
  <c r="P218" s="1"/>
  <c r="BK220"/>
  <c r="BK219" s="1"/>
  <c r="J220"/>
  <c r="BI217"/>
  <c r="BH217"/>
  <c r="BG217"/>
  <c r="BF217"/>
  <c r="BE217"/>
  <c r="T217"/>
  <c r="R217"/>
  <c r="P217"/>
  <c r="BK217"/>
  <c r="J217"/>
  <c r="BI216"/>
  <c r="BH216"/>
  <c r="BG216"/>
  <c r="BF216"/>
  <c r="T216"/>
  <c r="R216"/>
  <c r="P216"/>
  <c r="BK216"/>
  <c r="J216"/>
  <c r="BE216" s="1"/>
  <c r="BI215"/>
  <c r="BH215"/>
  <c r="BG215"/>
  <c r="BF215"/>
  <c r="BE215"/>
  <c r="T215"/>
  <c r="R215"/>
  <c r="P215"/>
  <c r="BK215"/>
  <c r="J215"/>
  <c r="BI214"/>
  <c r="BH214"/>
  <c r="BG214"/>
  <c r="BF214"/>
  <c r="T214"/>
  <c r="R214"/>
  <c r="P214"/>
  <c r="BK214"/>
  <c r="J214"/>
  <c r="BE214" s="1"/>
  <c r="BI213"/>
  <c r="BH213"/>
  <c r="BG213"/>
  <c r="BF213"/>
  <c r="BE213"/>
  <c r="T213"/>
  <c r="R213"/>
  <c r="P213"/>
  <c r="BK213"/>
  <c r="J213"/>
  <c r="BI212"/>
  <c r="BH212"/>
  <c r="BG212"/>
  <c r="BF212"/>
  <c r="T212"/>
  <c r="R212"/>
  <c r="P212"/>
  <c r="BK212"/>
  <c r="J212"/>
  <c r="BE212" s="1"/>
  <c r="BI211"/>
  <c r="BH211"/>
  <c r="BG211"/>
  <c r="BF211"/>
  <c r="BE211"/>
  <c r="T211"/>
  <c r="R211"/>
  <c r="P211"/>
  <c r="BK211"/>
  <c r="J211"/>
  <c r="BI210"/>
  <c r="BH210"/>
  <c r="BG210"/>
  <c r="BF210"/>
  <c r="T210"/>
  <c r="T209" s="1"/>
  <c r="R210"/>
  <c r="R209" s="1"/>
  <c r="P210"/>
  <c r="P209" s="1"/>
  <c r="BK210"/>
  <c r="BK209" s="1"/>
  <c r="J209" s="1"/>
  <c r="J71" s="1"/>
  <c r="J210"/>
  <c r="BE210" s="1"/>
  <c r="BI208"/>
  <c r="BH208"/>
  <c r="BG208"/>
  <c r="BF208"/>
  <c r="T208"/>
  <c r="R208"/>
  <c r="P208"/>
  <c r="BK208"/>
  <c r="J208"/>
  <c r="BE208" s="1"/>
  <c r="BI207"/>
  <c r="BH207"/>
  <c r="BG207"/>
  <c r="BF207"/>
  <c r="T207"/>
  <c r="R207"/>
  <c r="P207"/>
  <c r="BK207"/>
  <c r="J207"/>
  <c r="BE207" s="1"/>
  <c r="BI205"/>
  <c r="BH205"/>
  <c r="BG205"/>
  <c r="BF205"/>
  <c r="T205"/>
  <c r="T204" s="1"/>
  <c r="T203" s="1"/>
  <c r="R205"/>
  <c r="R204" s="1"/>
  <c r="R203" s="1"/>
  <c r="P205"/>
  <c r="P204" s="1"/>
  <c r="P203" s="1"/>
  <c r="BK205"/>
  <c r="BK204" s="1"/>
  <c r="J205"/>
  <c r="BE205" s="1"/>
  <c r="BI202"/>
  <c r="BH202"/>
  <c r="BG202"/>
  <c r="BF202"/>
  <c r="BE202"/>
  <c r="T202"/>
  <c r="R202"/>
  <c r="P202"/>
  <c r="BK202"/>
  <c r="J202"/>
  <c r="BI201"/>
  <c r="BH201"/>
  <c r="BG201"/>
  <c r="BF201"/>
  <c r="T201"/>
  <c r="R201"/>
  <c r="P201"/>
  <c r="BK201"/>
  <c r="J201"/>
  <c r="BE201" s="1"/>
  <c r="BI200"/>
  <c r="BH200"/>
  <c r="BG200"/>
  <c r="BF200"/>
  <c r="BE200"/>
  <c r="T200"/>
  <c r="R200"/>
  <c r="P200"/>
  <c r="BK200"/>
  <c r="J200"/>
  <c r="BI199"/>
  <c r="BH199"/>
  <c r="BG199"/>
  <c r="BF199"/>
  <c r="T199"/>
  <c r="R199"/>
  <c r="P199"/>
  <c r="BK199"/>
  <c r="J199"/>
  <c r="BE199" s="1"/>
  <c r="BI197"/>
  <c r="BH197"/>
  <c r="BG197"/>
  <c r="BF197"/>
  <c r="BE197"/>
  <c r="T197"/>
  <c r="R197"/>
  <c r="P197"/>
  <c r="BK197"/>
  <c r="J197"/>
  <c r="BI196"/>
  <c r="BH196"/>
  <c r="BG196"/>
  <c r="BF196"/>
  <c r="T196"/>
  <c r="T195" s="1"/>
  <c r="T194" s="1"/>
  <c r="R196"/>
  <c r="R195" s="1"/>
  <c r="R194" s="1"/>
  <c r="P196"/>
  <c r="P195" s="1"/>
  <c r="P194" s="1"/>
  <c r="BK196"/>
  <c r="BK195" s="1"/>
  <c r="J196"/>
  <c r="BE196" s="1"/>
  <c r="BI192"/>
  <c r="BH192"/>
  <c r="BG192"/>
  <c r="BF192"/>
  <c r="T192"/>
  <c r="R192"/>
  <c r="P192"/>
  <c r="BK192"/>
  <c r="J192"/>
  <c r="BE192" s="1"/>
  <c r="BI190"/>
  <c r="BH190"/>
  <c r="BG190"/>
  <c r="BF190"/>
  <c r="BE190"/>
  <c r="T190"/>
  <c r="R190"/>
  <c r="P190"/>
  <c r="BK190"/>
  <c r="J190"/>
  <c r="BI188"/>
  <c r="BH188"/>
  <c r="BG188"/>
  <c r="BF188"/>
  <c r="T188"/>
  <c r="R188"/>
  <c r="P188"/>
  <c r="BK188"/>
  <c r="J188"/>
  <c r="BE188" s="1"/>
  <c r="BI186"/>
  <c r="BH186"/>
  <c r="BG186"/>
  <c r="BF186"/>
  <c r="BE186"/>
  <c r="T186"/>
  <c r="R186"/>
  <c r="P186"/>
  <c r="BK186"/>
  <c r="J186"/>
  <c r="BI184"/>
  <c r="BH184"/>
  <c r="BG184"/>
  <c r="BF184"/>
  <c r="T184"/>
  <c r="R184"/>
  <c r="P184"/>
  <c r="BK184"/>
  <c r="J184"/>
  <c r="BE184" s="1"/>
  <c r="BI182"/>
  <c r="BH182"/>
  <c r="BG182"/>
  <c r="BF182"/>
  <c r="BE182"/>
  <c r="T182"/>
  <c r="R182"/>
  <c r="P182"/>
  <c r="BK182"/>
  <c r="J182"/>
  <c r="BI181"/>
  <c r="BH181"/>
  <c r="BG181"/>
  <c r="BF181"/>
  <c r="T181"/>
  <c r="R181"/>
  <c r="P181"/>
  <c r="BK181"/>
  <c r="J181"/>
  <c r="BE181" s="1"/>
  <c r="BI179"/>
  <c r="BH179"/>
  <c r="BG179"/>
  <c r="BF179"/>
  <c r="BE179"/>
  <c r="T179"/>
  <c r="R179"/>
  <c r="P179"/>
  <c r="BK179"/>
  <c r="J179"/>
  <c r="BI177"/>
  <c r="BH177"/>
  <c r="BG177"/>
  <c r="BF177"/>
  <c r="T177"/>
  <c r="R177"/>
  <c r="P177"/>
  <c r="BK177"/>
  <c r="J177"/>
  <c r="BE177" s="1"/>
  <c r="BI175"/>
  <c r="BH175"/>
  <c r="BG175"/>
  <c r="BF175"/>
  <c r="BE175"/>
  <c r="T175"/>
  <c r="R175"/>
  <c r="P175"/>
  <c r="BK175"/>
  <c r="J175"/>
  <c r="BI173"/>
  <c r="BH173"/>
  <c r="BG173"/>
  <c r="BF173"/>
  <c r="T173"/>
  <c r="R173"/>
  <c r="P173"/>
  <c r="BK173"/>
  <c r="J173"/>
  <c r="BE173" s="1"/>
  <c r="BI171"/>
  <c r="BH171"/>
  <c r="BG171"/>
  <c r="BF171"/>
  <c r="BE171"/>
  <c r="T171"/>
  <c r="T170" s="1"/>
  <c r="T169" s="1"/>
  <c r="R171"/>
  <c r="R170" s="1"/>
  <c r="R169" s="1"/>
  <c r="P171"/>
  <c r="P170" s="1"/>
  <c r="P169" s="1"/>
  <c r="BK171"/>
  <c r="BK170" s="1"/>
  <c r="J171"/>
  <c r="BI168"/>
  <c r="BH168"/>
  <c r="BG168"/>
  <c r="BF168"/>
  <c r="BE168"/>
  <c r="T168"/>
  <c r="R168"/>
  <c r="P168"/>
  <c r="BK168"/>
  <c r="J168"/>
  <c r="BI167"/>
  <c r="BH167"/>
  <c r="BG167"/>
  <c r="BF167"/>
  <c r="T167"/>
  <c r="R167"/>
  <c r="P167"/>
  <c r="BK167"/>
  <c r="J167"/>
  <c r="BE167" s="1"/>
  <c r="BI165"/>
  <c r="BH165"/>
  <c r="BG165"/>
  <c r="BF165"/>
  <c r="BE165"/>
  <c r="T165"/>
  <c r="T164" s="1"/>
  <c r="R165"/>
  <c r="R164" s="1"/>
  <c r="P165"/>
  <c r="P164" s="1"/>
  <c r="BK165"/>
  <c r="BK164" s="1"/>
  <c r="J164" s="1"/>
  <c r="J64" s="1"/>
  <c r="J165"/>
  <c r="BI163"/>
  <c r="BH163"/>
  <c r="BG163"/>
  <c r="BF163"/>
  <c r="BE163"/>
  <c r="T163"/>
  <c r="R163"/>
  <c r="P163"/>
  <c r="BK163"/>
  <c r="J163"/>
  <c r="BI162"/>
  <c r="BH162"/>
  <c r="BG162"/>
  <c r="BF162"/>
  <c r="T162"/>
  <c r="R162"/>
  <c r="P162"/>
  <c r="BK162"/>
  <c r="J162"/>
  <c r="BE162" s="1"/>
  <c r="BI160"/>
  <c r="BH160"/>
  <c r="BG160"/>
  <c r="BF160"/>
  <c r="BE160"/>
  <c r="T160"/>
  <c r="R160"/>
  <c r="P160"/>
  <c r="BK160"/>
  <c r="J160"/>
  <c r="BI158"/>
  <c r="BH158"/>
  <c r="BG158"/>
  <c r="BF158"/>
  <c r="T158"/>
  <c r="R158"/>
  <c r="P158"/>
  <c r="BK158"/>
  <c r="J158"/>
  <c r="BE158" s="1"/>
  <c r="BI156"/>
  <c r="BH156"/>
  <c r="BG156"/>
  <c r="BF156"/>
  <c r="BE156"/>
  <c r="T156"/>
  <c r="R156"/>
  <c r="P156"/>
  <c r="BK156"/>
  <c r="J156"/>
  <c r="BI154"/>
  <c r="BH154"/>
  <c r="BG154"/>
  <c r="BF154"/>
  <c r="T154"/>
  <c r="R154"/>
  <c r="P154"/>
  <c r="BK154"/>
  <c r="J154"/>
  <c r="BE154" s="1"/>
  <c r="BI152"/>
  <c r="BH152"/>
  <c r="BG152"/>
  <c r="BF152"/>
  <c r="BE152"/>
  <c r="T152"/>
  <c r="R152"/>
  <c r="P152"/>
  <c r="BK152"/>
  <c r="J152"/>
  <c r="BI150"/>
  <c r="BH150"/>
  <c r="BG150"/>
  <c r="BF150"/>
  <c r="T150"/>
  <c r="R150"/>
  <c r="P150"/>
  <c r="BK150"/>
  <c r="J150"/>
  <c r="BE150" s="1"/>
  <c r="BI149"/>
  <c r="BH149"/>
  <c r="BG149"/>
  <c r="BF149"/>
  <c r="BE149"/>
  <c r="T149"/>
  <c r="R149"/>
  <c r="P149"/>
  <c r="BK149"/>
  <c r="J149"/>
  <c r="BI148"/>
  <c r="BH148"/>
  <c r="BG148"/>
  <c r="BF148"/>
  <c r="T148"/>
  <c r="R148"/>
  <c r="P148"/>
  <c r="BK148"/>
  <c r="J148"/>
  <c r="BE148" s="1"/>
  <c r="BI147"/>
  <c r="BH147"/>
  <c r="BG147"/>
  <c r="BF147"/>
  <c r="BE147"/>
  <c r="T147"/>
  <c r="R147"/>
  <c r="P147"/>
  <c r="BK147"/>
  <c r="J147"/>
  <c r="BI146"/>
  <c r="BH146"/>
  <c r="BG146"/>
  <c r="BF146"/>
  <c r="T146"/>
  <c r="R146"/>
  <c r="P146"/>
  <c r="BK146"/>
  <c r="J146"/>
  <c r="BE146" s="1"/>
  <c r="BI144"/>
  <c r="BH144"/>
  <c r="BG144"/>
  <c r="BF144"/>
  <c r="BE144"/>
  <c r="T144"/>
  <c r="R144"/>
  <c r="P144"/>
  <c r="BK144"/>
  <c r="J144"/>
  <c r="BI142"/>
  <c r="BH142"/>
  <c r="BG142"/>
  <c r="BF142"/>
  <c r="T142"/>
  <c r="R142"/>
  <c r="P142"/>
  <c r="BK142"/>
  <c r="J142"/>
  <c r="BE142" s="1"/>
  <c r="BI140"/>
  <c r="F36" s="1"/>
  <c r="BD72" i="1" s="1"/>
  <c r="BH140" i="16"/>
  <c r="F35" s="1"/>
  <c r="BC72" i="1" s="1"/>
  <c r="BG140" i="16"/>
  <c r="F34" s="1"/>
  <c r="BB72" i="1" s="1"/>
  <c r="BF140" i="16"/>
  <c r="F33" s="1"/>
  <c r="BA72" i="1" s="1"/>
  <c r="BE140" i="16"/>
  <c r="F32" s="1"/>
  <c r="AZ72" i="1" s="1"/>
  <c r="T140" i="16"/>
  <c r="T139" s="1"/>
  <c r="T138" s="1"/>
  <c r="T137" s="1"/>
  <c r="T136" s="1"/>
  <c r="R140"/>
  <c r="R139" s="1"/>
  <c r="R138" s="1"/>
  <c r="R137" s="1"/>
  <c r="R136" s="1"/>
  <c r="P140"/>
  <c r="P139" s="1"/>
  <c r="P138" s="1"/>
  <c r="P137" s="1"/>
  <c r="P136" s="1"/>
  <c r="AU72" i="1" s="1"/>
  <c r="BK140" i="16"/>
  <c r="BK139" s="1"/>
  <c r="J140"/>
  <c r="J132"/>
  <c r="F132"/>
  <c r="J130"/>
  <c r="F130"/>
  <c r="E128"/>
  <c r="F56"/>
  <c r="J55"/>
  <c r="F55"/>
  <c r="F53"/>
  <c r="E51"/>
  <c r="J20"/>
  <c r="E20"/>
  <c r="F133" s="1"/>
  <c r="J19"/>
  <c r="J14"/>
  <c r="J53" s="1"/>
  <c r="E7"/>
  <c r="E124" s="1"/>
  <c r="AY70" i="1"/>
  <c r="AX70"/>
  <c r="BI830" i="15"/>
  <c r="BH830"/>
  <c r="BG830"/>
  <c r="BF830"/>
  <c r="BE830"/>
  <c r="T830"/>
  <c r="R830"/>
  <c r="P830"/>
  <c r="BK830"/>
  <c r="J830"/>
  <c r="BI828"/>
  <c r="BH828"/>
  <c r="BG828"/>
  <c r="BF828"/>
  <c r="T828"/>
  <c r="R828"/>
  <c r="P828"/>
  <c r="BK828"/>
  <c r="J828"/>
  <c r="BE828" s="1"/>
  <c r="BI826"/>
  <c r="BH826"/>
  <c r="BG826"/>
  <c r="BF826"/>
  <c r="BE826"/>
  <c r="T826"/>
  <c r="R826"/>
  <c r="P826"/>
  <c r="BK826"/>
  <c r="J826"/>
  <c r="BI824"/>
  <c r="BH824"/>
  <c r="BG824"/>
  <c r="BF824"/>
  <c r="T824"/>
  <c r="R824"/>
  <c r="P824"/>
  <c r="BK824"/>
  <c r="J824"/>
  <c r="BE824" s="1"/>
  <c r="BI823"/>
  <c r="BH823"/>
  <c r="BG823"/>
  <c r="BF823"/>
  <c r="BE823"/>
  <c r="T823"/>
  <c r="R823"/>
  <c r="P823"/>
  <c r="BK823"/>
  <c r="J823"/>
  <c r="BI821"/>
  <c r="BH821"/>
  <c r="BG821"/>
  <c r="BF821"/>
  <c r="T821"/>
  <c r="R821"/>
  <c r="P821"/>
  <c r="BK821"/>
  <c r="J821"/>
  <c r="BE821" s="1"/>
  <c r="BI820"/>
  <c r="BH820"/>
  <c r="BG820"/>
  <c r="BF820"/>
  <c r="BE820"/>
  <c r="T820"/>
  <c r="R820"/>
  <c r="P820"/>
  <c r="BK820"/>
  <c r="J820"/>
  <c r="BI819"/>
  <c r="BH819"/>
  <c r="BG819"/>
  <c r="BF819"/>
  <c r="BE819"/>
  <c r="T819"/>
  <c r="R819"/>
  <c r="P819"/>
  <c r="BK819"/>
  <c r="J819"/>
  <c r="BI818"/>
  <c r="BH818"/>
  <c r="BG818"/>
  <c r="BF818"/>
  <c r="BE818"/>
  <c r="T818"/>
  <c r="T817" s="1"/>
  <c r="R818"/>
  <c r="R817" s="1"/>
  <c r="P818"/>
  <c r="P817" s="1"/>
  <c r="BK818"/>
  <c r="BK817" s="1"/>
  <c r="J817" s="1"/>
  <c r="J95" s="1"/>
  <c r="J818"/>
  <c r="BI816"/>
  <c r="BH816"/>
  <c r="BG816"/>
  <c r="BF816"/>
  <c r="BE816"/>
  <c r="T816"/>
  <c r="R816"/>
  <c r="P816"/>
  <c r="BK816"/>
  <c r="J816"/>
  <c r="BI815"/>
  <c r="BH815"/>
  <c r="BG815"/>
  <c r="BF815"/>
  <c r="T815"/>
  <c r="R815"/>
  <c r="P815"/>
  <c r="BK815"/>
  <c r="J815"/>
  <c r="BE815" s="1"/>
  <c r="BI814"/>
  <c r="BH814"/>
  <c r="BG814"/>
  <c r="BF814"/>
  <c r="BE814"/>
  <c r="T814"/>
  <c r="R814"/>
  <c r="P814"/>
  <c r="BK814"/>
  <c r="J814"/>
  <c r="BI813"/>
  <c r="BH813"/>
  <c r="BG813"/>
  <c r="BF813"/>
  <c r="T813"/>
  <c r="T812" s="1"/>
  <c r="R813"/>
  <c r="R812" s="1"/>
  <c r="P813"/>
  <c r="P812" s="1"/>
  <c r="BK813"/>
  <c r="BK812" s="1"/>
  <c r="J812" s="1"/>
  <c r="J94" s="1"/>
  <c r="J813"/>
  <c r="BE813" s="1"/>
  <c r="BI811"/>
  <c r="BH811"/>
  <c r="BG811"/>
  <c r="BF811"/>
  <c r="T811"/>
  <c r="R811"/>
  <c r="P811"/>
  <c r="BK811"/>
  <c r="J811"/>
  <c r="BE811" s="1"/>
  <c r="BI810"/>
  <c r="BH810"/>
  <c r="BG810"/>
  <c r="BF810"/>
  <c r="T810"/>
  <c r="R810"/>
  <c r="P810"/>
  <c r="BK810"/>
  <c r="J810"/>
  <c r="BE810" s="1"/>
  <c r="BI809"/>
  <c r="BH809"/>
  <c r="BG809"/>
  <c r="BF809"/>
  <c r="T809"/>
  <c r="R809"/>
  <c r="P809"/>
  <c r="BK809"/>
  <c r="J809"/>
  <c r="BE809" s="1"/>
  <c r="BI808"/>
  <c r="BH808"/>
  <c r="BG808"/>
  <c r="BF808"/>
  <c r="BE808"/>
  <c r="T808"/>
  <c r="R808"/>
  <c r="P808"/>
  <c r="BK808"/>
  <c r="J808"/>
  <c r="BI805"/>
  <c r="BH805"/>
  <c r="BG805"/>
  <c r="BF805"/>
  <c r="BE805"/>
  <c r="T805"/>
  <c r="R805"/>
  <c r="P805"/>
  <c r="BK805"/>
  <c r="J805"/>
  <c r="BI804"/>
  <c r="BH804"/>
  <c r="BG804"/>
  <c r="BF804"/>
  <c r="BE804"/>
  <c r="T804"/>
  <c r="R804"/>
  <c r="P804"/>
  <c r="BK804"/>
  <c r="J804"/>
  <c r="BI801"/>
  <c r="BH801"/>
  <c r="BG801"/>
  <c r="BF801"/>
  <c r="BE801"/>
  <c r="T801"/>
  <c r="R801"/>
  <c r="P801"/>
  <c r="BK801"/>
  <c r="J801"/>
  <c r="BI800"/>
  <c r="BH800"/>
  <c r="BG800"/>
  <c r="BF800"/>
  <c r="BE800"/>
  <c r="T800"/>
  <c r="R800"/>
  <c r="P800"/>
  <c r="BK800"/>
  <c r="J800"/>
  <c r="BI797"/>
  <c r="BH797"/>
  <c r="BG797"/>
  <c r="BF797"/>
  <c r="BE797"/>
  <c r="T797"/>
  <c r="R797"/>
  <c r="P797"/>
  <c r="BK797"/>
  <c r="J797"/>
  <c r="BI796"/>
  <c r="BH796"/>
  <c r="BG796"/>
  <c r="BF796"/>
  <c r="BE796"/>
  <c r="T796"/>
  <c r="T795" s="1"/>
  <c r="R796"/>
  <c r="R795" s="1"/>
  <c r="P796"/>
  <c r="P795" s="1"/>
  <c r="BK796"/>
  <c r="BK795" s="1"/>
  <c r="J795" s="1"/>
  <c r="J93" s="1"/>
  <c r="J796"/>
  <c r="BI794"/>
  <c r="BH794"/>
  <c r="BG794"/>
  <c r="BF794"/>
  <c r="T794"/>
  <c r="R794"/>
  <c r="P794"/>
  <c r="BK794"/>
  <c r="J794"/>
  <c r="BE794" s="1"/>
  <c r="BI792"/>
  <c r="BH792"/>
  <c r="BG792"/>
  <c r="BF792"/>
  <c r="BE792"/>
  <c r="T792"/>
  <c r="R792"/>
  <c r="P792"/>
  <c r="BK792"/>
  <c r="J792"/>
  <c r="BI790"/>
  <c r="BH790"/>
  <c r="BG790"/>
  <c r="BF790"/>
  <c r="T790"/>
  <c r="R790"/>
  <c r="P790"/>
  <c r="BK790"/>
  <c r="J790"/>
  <c r="BE790" s="1"/>
  <c r="BI788"/>
  <c r="BH788"/>
  <c r="BG788"/>
  <c r="BF788"/>
  <c r="BE788"/>
  <c r="T788"/>
  <c r="R788"/>
  <c r="P788"/>
  <c r="BK788"/>
  <c r="J788"/>
  <c r="BI786"/>
  <c r="BH786"/>
  <c r="BG786"/>
  <c r="BF786"/>
  <c r="T786"/>
  <c r="R786"/>
  <c r="P786"/>
  <c r="BK786"/>
  <c r="J786"/>
  <c r="BE786" s="1"/>
  <c r="BI784"/>
  <c r="BH784"/>
  <c r="BG784"/>
  <c r="BF784"/>
  <c r="BE784"/>
  <c r="T784"/>
  <c r="R784"/>
  <c r="P784"/>
  <c r="BK784"/>
  <c r="J784"/>
  <c r="BI782"/>
  <c r="BH782"/>
  <c r="BG782"/>
  <c r="BF782"/>
  <c r="T782"/>
  <c r="R782"/>
  <c r="P782"/>
  <c r="BK782"/>
  <c r="J782"/>
  <c r="BE782" s="1"/>
  <c r="BI781"/>
  <c r="BH781"/>
  <c r="BG781"/>
  <c r="BF781"/>
  <c r="BE781"/>
  <c r="T781"/>
  <c r="R781"/>
  <c r="P781"/>
  <c r="BK781"/>
  <c r="J781"/>
  <c r="BI780"/>
  <c r="BH780"/>
  <c r="BG780"/>
  <c r="BF780"/>
  <c r="T780"/>
  <c r="R780"/>
  <c r="P780"/>
  <c r="BK780"/>
  <c r="J780"/>
  <c r="BE780" s="1"/>
  <c r="BI779"/>
  <c r="BH779"/>
  <c r="BG779"/>
  <c r="BF779"/>
  <c r="BE779"/>
  <c r="T779"/>
  <c r="T778" s="1"/>
  <c r="R779"/>
  <c r="R778" s="1"/>
  <c r="P779"/>
  <c r="P778" s="1"/>
  <c r="BK779"/>
  <c r="BK778" s="1"/>
  <c r="J778" s="1"/>
  <c r="J92" s="1"/>
  <c r="J779"/>
  <c r="BI777"/>
  <c r="BH777"/>
  <c r="BG777"/>
  <c r="BF777"/>
  <c r="T777"/>
  <c r="R777"/>
  <c r="P777"/>
  <c r="BK777"/>
  <c r="J777"/>
  <c r="BE777" s="1"/>
  <c r="BI775"/>
  <c r="BH775"/>
  <c r="BG775"/>
  <c r="BF775"/>
  <c r="T775"/>
  <c r="R775"/>
  <c r="P775"/>
  <c r="BK775"/>
  <c r="J775"/>
  <c r="BE775" s="1"/>
  <c r="BI774"/>
  <c r="BH774"/>
  <c r="BG774"/>
  <c r="BF774"/>
  <c r="T774"/>
  <c r="T773" s="1"/>
  <c r="R774"/>
  <c r="R773" s="1"/>
  <c r="P774"/>
  <c r="P773" s="1"/>
  <c r="BK774"/>
  <c r="BK773" s="1"/>
  <c r="J773" s="1"/>
  <c r="J91" s="1"/>
  <c r="J774"/>
  <c r="BE774" s="1"/>
  <c r="BI772"/>
  <c r="BH772"/>
  <c r="BG772"/>
  <c r="BF772"/>
  <c r="T772"/>
  <c r="R772"/>
  <c r="P772"/>
  <c r="BK772"/>
  <c r="J772"/>
  <c r="BE772" s="1"/>
  <c r="BI768"/>
  <c r="BH768"/>
  <c r="BG768"/>
  <c r="BF768"/>
  <c r="BE768"/>
  <c r="T768"/>
  <c r="R768"/>
  <c r="P768"/>
  <c r="BK768"/>
  <c r="J768"/>
  <c r="BI766"/>
  <c r="BH766"/>
  <c r="BG766"/>
  <c r="BF766"/>
  <c r="T766"/>
  <c r="R766"/>
  <c r="P766"/>
  <c r="BK766"/>
  <c r="J766"/>
  <c r="BE766" s="1"/>
  <c r="BI763"/>
  <c r="BH763"/>
  <c r="BG763"/>
  <c r="BF763"/>
  <c r="BE763"/>
  <c r="T763"/>
  <c r="R763"/>
  <c r="P763"/>
  <c r="BK763"/>
  <c r="J763"/>
  <c r="BI761"/>
  <c r="BH761"/>
  <c r="BG761"/>
  <c r="BF761"/>
  <c r="T761"/>
  <c r="R761"/>
  <c r="P761"/>
  <c r="BK761"/>
  <c r="J761"/>
  <c r="BE761" s="1"/>
  <c r="BI758"/>
  <c r="BH758"/>
  <c r="BG758"/>
  <c r="BF758"/>
  <c r="BE758"/>
  <c r="T758"/>
  <c r="R758"/>
  <c r="P758"/>
  <c r="BK758"/>
  <c r="J758"/>
  <c r="BI756"/>
  <c r="BH756"/>
  <c r="BG756"/>
  <c r="BF756"/>
  <c r="T756"/>
  <c r="R756"/>
  <c r="P756"/>
  <c r="BK756"/>
  <c r="J756"/>
  <c r="BE756" s="1"/>
  <c r="BI753"/>
  <c r="BH753"/>
  <c r="BG753"/>
  <c r="BF753"/>
  <c r="BE753"/>
  <c r="T753"/>
  <c r="R753"/>
  <c r="P753"/>
  <c r="BK753"/>
  <c r="J753"/>
  <c r="BI751"/>
  <c r="BH751"/>
  <c r="BG751"/>
  <c r="BF751"/>
  <c r="T751"/>
  <c r="R751"/>
  <c r="P751"/>
  <c r="BK751"/>
  <c r="J751"/>
  <c r="BE751" s="1"/>
  <c r="BI750"/>
  <c r="BH750"/>
  <c r="BG750"/>
  <c r="BF750"/>
  <c r="BE750"/>
  <c r="T750"/>
  <c r="R750"/>
  <c r="P750"/>
  <c r="BK750"/>
  <c r="J750"/>
  <c r="BI749"/>
  <c r="BH749"/>
  <c r="BG749"/>
  <c r="BF749"/>
  <c r="T749"/>
  <c r="R749"/>
  <c r="P749"/>
  <c r="BK749"/>
  <c r="J749"/>
  <c r="BE749" s="1"/>
  <c r="BI748"/>
  <c r="BH748"/>
  <c r="BG748"/>
  <c r="BF748"/>
  <c r="BE748"/>
  <c r="T748"/>
  <c r="R748"/>
  <c r="P748"/>
  <c r="BK748"/>
  <c r="J748"/>
  <c r="BI747"/>
  <c r="BH747"/>
  <c r="BG747"/>
  <c r="BF747"/>
  <c r="T747"/>
  <c r="R747"/>
  <c r="P747"/>
  <c r="BK747"/>
  <c r="J747"/>
  <c r="BE747" s="1"/>
  <c r="BI746"/>
  <c r="BH746"/>
  <c r="BG746"/>
  <c r="BF746"/>
  <c r="BE746"/>
  <c r="T746"/>
  <c r="R746"/>
  <c r="P746"/>
  <c r="BK746"/>
  <c r="J746"/>
  <c r="BI745"/>
  <c r="BH745"/>
  <c r="BG745"/>
  <c r="BF745"/>
  <c r="T745"/>
  <c r="R745"/>
  <c r="P745"/>
  <c r="BK745"/>
  <c r="J745"/>
  <c r="BE745" s="1"/>
  <c r="BI744"/>
  <c r="BH744"/>
  <c r="BG744"/>
  <c r="BF744"/>
  <c r="BE744"/>
  <c r="T744"/>
  <c r="R744"/>
  <c r="P744"/>
  <c r="BK744"/>
  <c r="J744"/>
  <c r="BI743"/>
  <c r="BH743"/>
  <c r="BG743"/>
  <c r="BF743"/>
  <c r="T743"/>
  <c r="R743"/>
  <c r="P743"/>
  <c r="BK743"/>
  <c r="J743"/>
  <c r="BE743" s="1"/>
  <c r="BI742"/>
  <c r="BH742"/>
  <c r="BG742"/>
  <c r="BF742"/>
  <c r="BE742"/>
  <c r="T742"/>
  <c r="R742"/>
  <c r="P742"/>
  <c r="BK742"/>
  <c r="J742"/>
  <c r="BI741"/>
  <c r="BH741"/>
  <c r="BG741"/>
  <c r="BF741"/>
  <c r="T741"/>
  <c r="R741"/>
  <c r="P741"/>
  <c r="BK741"/>
  <c r="J741"/>
  <c r="BE741" s="1"/>
  <c r="BI740"/>
  <c r="BH740"/>
  <c r="BG740"/>
  <c r="BF740"/>
  <c r="BE740"/>
  <c r="T740"/>
  <c r="R740"/>
  <c r="P740"/>
  <c r="BK740"/>
  <c r="J740"/>
  <c r="BI739"/>
  <c r="BH739"/>
  <c r="BG739"/>
  <c r="BF739"/>
  <c r="T739"/>
  <c r="T738" s="1"/>
  <c r="R739"/>
  <c r="R738" s="1"/>
  <c r="P739"/>
  <c r="P738" s="1"/>
  <c r="BK739"/>
  <c r="BK738" s="1"/>
  <c r="J738" s="1"/>
  <c r="J90" s="1"/>
  <c r="J739"/>
  <c r="BE739" s="1"/>
  <c r="BI737"/>
  <c r="BH737"/>
  <c r="BG737"/>
  <c r="BF737"/>
  <c r="T737"/>
  <c r="R737"/>
  <c r="P737"/>
  <c r="BK737"/>
  <c r="J737"/>
  <c r="BE737" s="1"/>
  <c r="BI735"/>
  <c r="BH735"/>
  <c r="BG735"/>
  <c r="BF735"/>
  <c r="T735"/>
  <c r="R735"/>
  <c r="P735"/>
  <c r="BK735"/>
  <c r="J735"/>
  <c r="BE735" s="1"/>
  <c r="BI731"/>
  <c r="BH731"/>
  <c r="BG731"/>
  <c r="BF731"/>
  <c r="BE731"/>
  <c r="T731"/>
  <c r="R731"/>
  <c r="P731"/>
  <c r="BK731"/>
  <c r="J731"/>
  <c r="BI727"/>
  <c r="BH727"/>
  <c r="BG727"/>
  <c r="BF727"/>
  <c r="T727"/>
  <c r="R727"/>
  <c r="P727"/>
  <c r="BK727"/>
  <c r="J727"/>
  <c r="BE727" s="1"/>
  <c r="BI723"/>
  <c r="BH723"/>
  <c r="BG723"/>
  <c r="BF723"/>
  <c r="BE723"/>
  <c r="T723"/>
  <c r="R723"/>
  <c r="P723"/>
  <c r="BK723"/>
  <c r="J723"/>
  <c r="BI719"/>
  <c r="BH719"/>
  <c r="BG719"/>
  <c r="BF719"/>
  <c r="T719"/>
  <c r="R719"/>
  <c r="P719"/>
  <c r="BK719"/>
  <c r="J719"/>
  <c r="BE719" s="1"/>
  <c r="BI715"/>
  <c r="BH715"/>
  <c r="BG715"/>
  <c r="BF715"/>
  <c r="BE715"/>
  <c r="T715"/>
  <c r="R715"/>
  <c r="P715"/>
  <c r="BK715"/>
  <c r="J715"/>
  <c r="BI711"/>
  <c r="BH711"/>
  <c r="BG711"/>
  <c r="BF711"/>
  <c r="T711"/>
  <c r="R711"/>
  <c r="P711"/>
  <c r="BK711"/>
  <c r="J711"/>
  <c r="BE711" s="1"/>
  <c r="BI709"/>
  <c r="BH709"/>
  <c r="BG709"/>
  <c r="BF709"/>
  <c r="BE709"/>
  <c r="T709"/>
  <c r="R709"/>
  <c r="P709"/>
  <c r="BK709"/>
  <c r="J709"/>
  <c r="BI706"/>
  <c r="BH706"/>
  <c r="BG706"/>
  <c r="BF706"/>
  <c r="T706"/>
  <c r="R706"/>
  <c r="P706"/>
  <c r="BK706"/>
  <c r="J706"/>
  <c r="BE706" s="1"/>
  <c r="BI705"/>
  <c r="BH705"/>
  <c r="BG705"/>
  <c r="BF705"/>
  <c r="BE705"/>
  <c r="T705"/>
  <c r="R705"/>
  <c r="P705"/>
  <c r="BK705"/>
  <c r="J705"/>
  <c r="BI702"/>
  <c r="BH702"/>
  <c r="BG702"/>
  <c r="BF702"/>
  <c r="T702"/>
  <c r="R702"/>
  <c r="P702"/>
  <c r="BK702"/>
  <c r="J702"/>
  <c r="BE702" s="1"/>
  <c r="BI699"/>
  <c r="BH699"/>
  <c r="BG699"/>
  <c r="BF699"/>
  <c r="BE699"/>
  <c r="T699"/>
  <c r="R699"/>
  <c r="P699"/>
  <c r="BK699"/>
  <c r="J699"/>
  <c r="BI696"/>
  <c r="BH696"/>
  <c r="BG696"/>
  <c r="BF696"/>
  <c r="T696"/>
  <c r="R696"/>
  <c r="P696"/>
  <c r="BK696"/>
  <c r="J696"/>
  <c r="BE696" s="1"/>
  <c r="BI693"/>
  <c r="BH693"/>
  <c r="BG693"/>
  <c r="BF693"/>
  <c r="BE693"/>
  <c r="T693"/>
  <c r="R693"/>
  <c r="P693"/>
  <c r="BK693"/>
  <c r="J693"/>
  <c r="BI690"/>
  <c r="BH690"/>
  <c r="BG690"/>
  <c r="BF690"/>
  <c r="BE690"/>
  <c r="T690"/>
  <c r="R690"/>
  <c r="P690"/>
  <c r="BK690"/>
  <c r="J690"/>
  <c r="BI689"/>
  <c r="BH689"/>
  <c r="BG689"/>
  <c r="BF689"/>
  <c r="BE689"/>
  <c r="T689"/>
  <c r="R689"/>
  <c r="P689"/>
  <c r="BK689"/>
  <c r="J689"/>
  <c r="BI687"/>
  <c r="BH687"/>
  <c r="BG687"/>
  <c r="BF687"/>
  <c r="BE687"/>
  <c r="T687"/>
  <c r="R687"/>
  <c r="P687"/>
  <c r="BK687"/>
  <c r="J687"/>
  <c r="BI685"/>
  <c r="BH685"/>
  <c r="BG685"/>
  <c r="BF685"/>
  <c r="BE685"/>
  <c r="T685"/>
  <c r="R685"/>
  <c r="P685"/>
  <c r="BK685"/>
  <c r="J685"/>
  <c r="BI684"/>
  <c r="BH684"/>
  <c r="BG684"/>
  <c r="BF684"/>
  <c r="BE684"/>
  <c r="T684"/>
  <c r="R684"/>
  <c r="P684"/>
  <c r="BK684"/>
  <c r="J684"/>
  <c r="BI683"/>
  <c r="BH683"/>
  <c r="BG683"/>
  <c r="BF683"/>
  <c r="BE683"/>
  <c r="T683"/>
  <c r="T682" s="1"/>
  <c r="R683"/>
  <c r="R682" s="1"/>
  <c r="P683"/>
  <c r="P682" s="1"/>
  <c r="BK683"/>
  <c r="BK682" s="1"/>
  <c r="J682" s="1"/>
  <c r="J89" s="1"/>
  <c r="J683"/>
  <c r="BI681"/>
  <c r="BH681"/>
  <c r="BG681"/>
  <c r="BF681"/>
  <c r="BE681"/>
  <c r="T681"/>
  <c r="R681"/>
  <c r="P681"/>
  <c r="BK681"/>
  <c r="J681"/>
  <c r="BI678"/>
  <c r="BH678"/>
  <c r="BG678"/>
  <c r="BF678"/>
  <c r="T678"/>
  <c r="R678"/>
  <c r="P678"/>
  <c r="BK678"/>
  <c r="J678"/>
  <c r="BE678" s="1"/>
  <c r="BI677"/>
  <c r="BH677"/>
  <c r="BG677"/>
  <c r="BF677"/>
  <c r="BE677"/>
  <c r="T677"/>
  <c r="R677"/>
  <c r="P677"/>
  <c r="BK677"/>
  <c r="J677"/>
  <c r="BI675"/>
  <c r="BH675"/>
  <c r="BG675"/>
  <c r="BF675"/>
  <c r="T675"/>
  <c r="R675"/>
  <c r="P675"/>
  <c r="BK675"/>
  <c r="J675"/>
  <c r="BE675" s="1"/>
  <c r="BI674"/>
  <c r="BH674"/>
  <c r="BG674"/>
  <c r="BF674"/>
  <c r="BE674"/>
  <c r="T674"/>
  <c r="R674"/>
  <c r="P674"/>
  <c r="BK674"/>
  <c r="J674"/>
  <c r="BI672"/>
  <c r="BH672"/>
  <c r="BG672"/>
  <c r="BF672"/>
  <c r="T672"/>
  <c r="R672"/>
  <c r="P672"/>
  <c r="BK672"/>
  <c r="J672"/>
  <c r="BE672" s="1"/>
  <c r="BI671"/>
  <c r="BH671"/>
  <c r="BG671"/>
  <c r="BF671"/>
  <c r="BE671"/>
  <c r="T671"/>
  <c r="R671"/>
  <c r="P671"/>
  <c r="BK671"/>
  <c r="J671"/>
  <c r="BI669"/>
  <c r="BH669"/>
  <c r="BG669"/>
  <c r="BF669"/>
  <c r="T669"/>
  <c r="R669"/>
  <c r="P669"/>
  <c r="BK669"/>
  <c r="J669"/>
  <c r="BE669" s="1"/>
  <c r="BI667"/>
  <c r="BH667"/>
  <c r="BG667"/>
  <c r="BF667"/>
  <c r="BE667"/>
  <c r="T667"/>
  <c r="R667"/>
  <c r="P667"/>
  <c r="BK667"/>
  <c r="J667"/>
  <c r="BI666"/>
  <c r="BH666"/>
  <c r="BG666"/>
  <c r="BF666"/>
  <c r="T666"/>
  <c r="R666"/>
  <c r="P666"/>
  <c r="BK666"/>
  <c r="J666"/>
  <c r="BE666" s="1"/>
  <c r="BI665"/>
  <c r="BH665"/>
  <c r="BG665"/>
  <c r="BF665"/>
  <c r="BE665"/>
  <c r="T665"/>
  <c r="T664" s="1"/>
  <c r="T663" s="1"/>
  <c r="R665"/>
  <c r="R664" s="1"/>
  <c r="R663" s="1"/>
  <c r="P665"/>
  <c r="P664" s="1"/>
  <c r="P663" s="1"/>
  <c r="BK665"/>
  <c r="BK664" s="1"/>
  <c r="J665"/>
  <c r="BI662"/>
  <c r="BH662"/>
  <c r="BG662"/>
  <c r="BF662"/>
  <c r="BE662"/>
  <c r="T662"/>
  <c r="R662"/>
  <c r="P662"/>
  <c r="BK662"/>
  <c r="J662"/>
  <c r="BI661"/>
  <c r="BH661"/>
  <c r="BG661"/>
  <c r="BF661"/>
  <c r="T661"/>
  <c r="R661"/>
  <c r="P661"/>
  <c r="BK661"/>
  <c r="J661"/>
  <c r="BE661" s="1"/>
  <c r="BI659"/>
  <c r="BH659"/>
  <c r="BG659"/>
  <c r="BF659"/>
  <c r="BE659"/>
  <c r="T659"/>
  <c r="R659"/>
  <c r="P659"/>
  <c r="BK659"/>
  <c r="J659"/>
  <c r="BI656"/>
  <c r="BH656"/>
  <c r="BG656"/>
  <c r="BF656"/>
  <c r="T656"/>
  <c r="R656"/>
  <c r="P656"/>
  <c r="BK656"/>
  <c r="J656"/>
  <c r="BE656" s="1"/>
  <c r="BI655"/>
  <c r="BH655"/>
  <c r="BG655"/>
  <c r="BF655"/>
  <c r="BE655"/>
  <c r="T655"/>
  <c r="R655"/>
  <c r="P655"/>
  <c r="BK655"/>
  <c r="J655"/>
  <c r="BI651"/>
  <c r="BH651"/>
  <c r="BG651"/>
  <c r="BF651"/>
  <c r="T651"/>
  <c r="R651"/>
  <c r="P651"/>
  <c r="BK651"/>
  <c r="J651"/>
  <c r="BE651" s="1"/>
  <c r="BI649"/>
  <c r="BH649"/>
  <c r="BG649"/>
  <c r="BF649"/>
  <c r="BE649"/>
  <c r="T649"/>
  <c r="R649"/>
  <c r="P649"/>
  <c r="BK649"/>
  <c r="J649"/>
  <c r="BI645"/>
  <c r="BH645"/>
  <c r="BG645"/>
  <c r="BF645"/>
  <c r="T645"/>
  <c r="R645"/>
  <c r="P645"/>
  <c r="BK645"/>
  <c r="J645"/>
  <c r="BE645" s="1"/>
  <c r="BI643"/>
  <c r="BH643"/>
  <c r="BG643"/>
  <c r="BF643"/>
  <c r="BE643"/>
  <c r="T643"/>
  <c r="R643"/>
  <c r="P643"/>
  <c r="BK643"/>
  <c r="J643"/>
  <c r="BI640"/>
  <c r="BH640"/>
  <c r="BG640"/>
  <c r="BF640"/>
  <c r="T640"/>
  <c r="R640"/>
  <c r="P640"/>
  <c r="BK640"/>
  <c r="J640"/>
  <c r="BE640" s="1"/>
  <c r="BI639"/>
  <c r="BH639"/>
  <c r="BG639"/>
  <c r="BF639"/>
  <c r="BE639"/>
  <c r="T639"/>
  <c r="R639"/>
  <c r="P639"/>
  <c r="BK639"/>
  <c r="J639"/>
  <c r="BI636"/>
  <c r="BH636"/>
  <c r="BG636"/>
  <c r="BF636"/>
  <c r="T636"/>
  <c r="R636"/>
  <c r="P636"/>
  <c r="BK636"/>
  <c r="J636"/>
  <c r="BE636" s="1"/>
  <c r="BI635"/>
  <c r="BH635"/>
  <c r="BG635"/>
  <c r="BF635"/>
  <c r="BE635"/>
  <c r="T635"/>
  <c r="T634" s="1"/>
  <c r="R635"/>
  <c r="R634" s="1"/>
  <c r="P635"/>
  <c r="P634" s="1"/>
  <c r="BK635"/>
  <c r="BK634" s="1"/>
  <c r="J634" s="1"/>
  <c r="J86" s="1"/>
  <c r="J635"/>
  <c r="BI633"/>
  <c r="BH633"/>
  <c r="BG633"/>
  <c r="BF633"/>
  <c r="T633"/>
  <c r="R633"/>
  <c r="P633"/>
  <c r="BK633"/>
  <c r="J633"/>
  <c r="BE633" s="1"/>
  <c r="BI632"/>
  <c r="BH632"/>
  <c r="BG632"/>
  <c r="BF632"/>
  <c r="T632"/>
  <c r="R632"/>
  <c r="P632"/>
  <c r="BK632"/>
  <c r="J632"/>
  <c r="BE632" s="1"/>
  <c r="BI629"/>
  <c r="BH629"/>
  <c r="BG629"/>
  <c r="BF629"/>
  <c r="T629"/>
  <c r="R629"/>
  <c r="P629"/>
  <c r="BK629"/>
  <c r="J629"/>
  <c r="BE629" s="1"/>
  <c r="BI626"/>
  <c r="BH626"/>
  <c r="BG626"/>
  <c r="BF626"/>
  <c r="T626"/>
  <c r="R626"/>
  <c r="P626"/>
  <c r="BK626"/>
  <c r="J626"/>
  <c r="BE626" s="1"/>
  <c r="BI625"/>
  <c r="BH625"/>
  <c r="BG625"/>
  <c r="BF625"/>
  <c r="T625"/>
  <c r="R625"/>
  <c r="P625"/>
  <c r="BK625"/>
  <c r="J625"/>
  <c r="BE625" s="1"/>
  <c r="BI622"/>
  <c r="BH622"/>
  <c r="BG622"/>
  <c r="BF622"/>
  <c r="T622"/>
  <c r="R622"/>
  <c r="P622"/>
  <c r="BK622"/>
  <c r="J622"/>
  <c r="BE622" s="1"/>
  <c r="BI620"/>
  <c r="BH620"/>
  <c r="BG620"/>
  <c r="BF620"/>
  <c r="T620"/>
  <c r="R620"/>
  <c r="P620"/>
  <c r="BK620"/>
  <c r="J620"/>
  <c r="BE620" s="1"/>
  <c r="BI618"/>
  <c r="BH618"/>
  <c r="BG618"/>
  <c r="BF618"/>
  <c r="T618"/>
  <c r="R618"/>
  <c r="P618"/>
  <c r="BK618"/>
  <c r="J618"/>
  <c r="BE618" s="1"/>
  <c r="BI617"/>
  <c r="BH617"/>
  <c r="BG617"/>
  <c r="BF617"/>
  <c r="T617"/>
  <c r="R617"/>
  <c r="P617"/>
  <c r="BK617"/>
  <c r="J617"/>
  <c r="BE617" s="1"/>
  <c r="BI615"/>
  <c r="BH615"/>
  <c r="BG615"/>
  <c r="BF615"/>
  <c r="T615"/>
  <c r="R615"/>
  <c r="P615"/>
  <c r="BK615"/>
  <c r="J615"/>
  <c r="BE615" s="1"/>
  <c r="BI614"/>
  <c r="BH614"/>
  <c r="BG614"/>
  <c r="BF614"/>
  <c r="T614"/>
  <c r="R614"/>
  <c r="P614"/>
  <c r="BK614"/>
  <c r="J614"/>
  <c r="BE614" s="1"/>
  <c r="BI612"/>
  <c r="BH612"/>
  <c r="BG612"/>
  <c r="BF612"/>
  <c r="BE612"/>
  <c r="T612"/>
  <c r="R612"/>
  <c r="P612"/>
  <c r="BK612"/>
  <c r="J612"/>
  <c r="BI611"/>
  <c r="BH611"/>
  <c r="BG611"/>
  <c r="BF611"/>
  <c r="BE611"/>
  <c r="T611"/>
  <c r="T610" s="1"/>
  <c r="R611"/>
  <c r="R610" s="1"/>
  <c r="P611"/>
  <c r="P610" s="1"/>
  <c r="BK611"/>
  <c r="BK610" s="1"/>
  <c r="J610" s="1"/>
  <c r="J85" s="1"/>
  <c r="J611"/>
  <c r="BI609"/>
  <c r="BH609"/>
  <c r="BG609"/>
  <c r="BF609"/>
  <c r="T609"/>
  <c r="R609"/>
  <c r="P609"/>
  <c r="BK609"/>
  <c r="J609"/>
  <c r="BE609" s="1"/>
  <c r="BI608"/>
  <c r="BH608"/>
  <c r="BG608"/>
  <c r="BF608"/>
  <c r="BE608"/>
  <c r="T608"/>
  <c r="R608"/>
  <c r="P608"/>
  <c r="BK608"/>
  <c r="J608"/>
  <c r="BI607"/>
  <c r="BH607"/>
  <c r="BG607"/>
  <c r="BF607"/>
  <c r="T607"/>
  <c r="R607"/>
  <c r="P607"/>
  <c r="BK607"/>
  <c r="J607"/>
  <c r="BE607" s="1"/>
  <c r="BI606"/>
  <c r="BH606"/>
  <c r="BG606"/>
  <c r="BF606"/>
  <c r="BE606"/>
  <c r="T606"/>
  <c r="R606"/>
  <c r="P606"/>
  <c r="BK606"/>
  <c r="J606"/>
  <c r="BI605"/>
  <c r="BH605"/>
  <c r="BG605"/>
  <c r="BF605"/>
  <c r="T605"/>
  <c r="R605"/>
  <c r="P605"/>
  <c r="BK605"/>
  <c r="J605"/>
  <c r="BE605" s="1"/>
  <c r="BI604"/>
  <c r="BH604"/>
  <c r="BG604"/>
  <c r="BF604"/>
  <c r="BE604"/>
  <c r="T604"/>
  <c r="R604"/>
  <c r="P604"/>
  <c r="BK604"/>
  <c r="J604"/>
  <c r="BI603"/>
  <c r="BH603"/>
  <c r="BG603"/>
  <c r="BF603"/>
  <c r="T603"/>
  <c r="T602" s="1"/>
  <c r="R603"/>
  <c r="R602" s="1"/>
  <c r="P603"/>
  <c r="P602" s="1"/>
  <c r="BK603"/>
  <c r="BK602" s="1"/>
  <c r="J602" s="1"/>
  <c r="J84" s="1"/>
  <c r="J603"/>
  <c r="BE603" s="1"/>
  <c r="BI601"/>
  <c r="BH601"/>
  <c r="BG601"/>
  <c r="BF601"/>
  <c r="T601"/>
  <c r="R601"/>
  <c r="P601"/>
  <c r="BK601"/>
  <c r="J601"/>
  <c r="BE601" s="1"/>
  <c r="BI599"/>
  <c r="BH599"/>
  <c r="BG599"/>
  <c r="BF599"/>
  <c r="T599"/>
  <c r="R599"/>
  <c r="P599"/>
  <c r="BK599"/>
  <c r="J599"/>
  <c r="BE599" s="1"/>
  <c r="BI598"/>
  <c r="BH598"/>
  <c r="BG598"/>
  <c r="BF598"/>
  <c r="BE598"/>
  <c r="T598"/>
  <c r="R598"/>
  <c r="P598"/>
  <c r="BK598"/>
  <c r="J598"/>
  <c r="BI596"/>
  <c r="BH596"/>
  <c r="BG596"/>
  <c r="BF596"/>
  <c r="T596"/>
  <c r="R596"/>
  <c r="P596"/>
  <c r="BK596"/>
  <c r="J596"/>
  <c r="BE596" s="1"/>
  <c r="BI594"/>
  <c r="BH594"/>
  <c r="BG594"/>
  <c r="BF594"/>
  <c r="BE594"/>
  <c r="T594"/>
  <c r="R594"/>
  <c r="P594"/>
  <c r="BK594"/>
  <c r="J594"/>
  <c r="BI593"/>
  <c r="BH593"/>
  <c r="BG593"/>
  <c r="BF593"/>
  <c r="BE593"/>
  <c r="T593"/>
  <c r="R593"/>
  <c r="P593"/>
  <c r="BK593"/>
  <c r="J593"/>
  <c r="BI592"/>
  <c r="BH592"/>
  <c r="BG592"/>
  <c r="BF592"/>
  <c r="BE592"/>
  <c r="T592"/>
  <c r="R592"/>
  <c r="P592"/>
  <c r="BK592"/>
  <c r="J592"/>
  <c r="BI590"/>
  <c r="BH590"/>
  <c r="BG590"/>
  <c r="BF590"/>
  <c r="BE590"/>
  <c r="T590"/>
  <c r="R590"/>
  <c r="P590"/>
  <c r="BK590"/>
  <c r="J590"/>
  <c r="BI588"/>
  <c r="BH588"/>
  <c r="BG588"/>
  <c r="BF588"/>
  <c r="BE588"/>
  <c r="T588"/>
  <c r="R588"/>
  <c r="P588"/>
  <c r="BK588"/>
  <c r="J588"/>
  <c r="BI587"/>
  <c r="BH587"/>
  <c r="BG587"/>
  <c r="BF587"/>
  <c r="BE587"/>
  <c r="T587"/>
  <c r="R587"/>
  <c r="P587"/>
  <c r="BK587"/>
  <c r="J587"/>
  <c r="BI586"/>
  <c r="BH586"/>
  <c r="BG586"/>
  <c r="BF586"/>
  <c r="BE586"/>
  <c r="T586"/>
  <c r="R586"/>
  <c r="P586"/>
  <c r="BK586"/>
  <c r="J586"/>
  <c r="BI584"/>
  <c r="BH584"/>
  <c r="BG584"/>
  <c r="BF584"/>
  <c r="BE584"/>
  <c r="T584"/>
  <c r="R584"/>
  <c r="P584"/>
  <c r="BK584"/>
  <c r="J584"/>
  <c r="BI583"/>
  <c r="BH583"/>
  <c r="BG583"/>
  <c r="BF583"/>
  <c r="BE583"/>
  <c r="T583"/>
  <c r="R583"/>
  <c r="P583"/>
  <c r="BK583"/>
  <c r="J583"/>
  <c r="BI582"/>
  <c r="BH582"/>
  <c r="BG582"/>
  <c r="BF582"/>
  <c r="BE582"/>
  <c r="T582"/>
  <c r="R582"/>
  <c r="P582"/>
  <c r="BK582"/>
  <c r="J582"/>
  <c r="BI580"/>
  <c r="BH580"/>
  <c r="BG580"/>
  <c r="BF580"/>
  <c r="BE580"/>
  <c r="T580"/>
  <c r="R580"/>
  <c r="P580"/>
  <c r="BK580"/>
  <c r="J580"/>
  <c r="BI578"/>
  <c r="BH578"/>
  <c r="BG578"/>
  <c r="BF578"/>
  <c r="BE578"/>
  <c r="T578"/>
  <c r="R578"/>
  <c r="P578"/>
  <c r="BK578"/>
  <c r="J578"/>
  <c r="BI577"/>
  <c r="BH577"/>
  <c r="BG577"/>
  <c r="BF577"/>
  <c r="BE577"/>
  <c r="T577"/>
  <c r="R577"/>
  <c r="P577"/>
  <c r="BK577"/>
  <c r="J577"/>
  <c r="BI576"/>
  <c r="BH576"/>
  <c r="BG576"/>
  <c r="BF576"/>
  <c r="BE576"/>
  <c r="T576"/>
  <c r="R576"/>
  <c r="P576"/>
  <c r="BK576"/>
  <c r="J576"/>
  <c r="BI574"/>
  <c r="BH574"/>
  <c r="BG574"/>
  <c r="BF574"/>
  <c r="BE574"/>
  <c r="T574"/>
  <c r="R574"/>
  <c r="P574"/>
  <c r="BK574"/>
  <c r="J574"/>
  <c r="BI573"/>
  <c r="BH573"/>
  <c r="BG573"/>
  <c r="BF573"/>
  <c r="BE573"/>
  <c r="T573"/>
  <c r="R573"/>
  <c r="P573"/>
  <c r="BK573"/>
  <c r="J573"/>
  <c r="BI571"/>
  <c r="BH571"/>
  <c r="BG571"/>
  <c r="BF571"/>
  <c r="BE571"/>
  <c r="T571"/>
  <c r="R571"/>
  <c r="P571"/>
  <c r="BK571"/>
  <c r="J571"/>
  <c r="BI570"/>
  <c r="BH570"/>
  <c r="BG570"/>
  <c r="BF570"/>
  <c r="BE570"/>
  <c r="T570"/>
  <c r="R570"/>
  <c r="P570"/>
  <c r="BK570"/>
  <c r="J570"/>
  <c r="BI569"/>
  <c r="BH569"/>
  <c r="BG569"/>
  <c r="BF569"/>
  <c r="BE569"/>
  <c r="T569"/>
  <c r="R569"/>
  <c r="P569"/>
  <c r="BK569"/>
  <c r="J569"/>
  <c r="BI567"/>
  <c r="BH567"/>
  <c r="BG567"/>
  <c r="BF567"/>
  <c r="BE567"/>
  <c r="T567"/>
  <c r="R567"/>
  <c r="P567"/>
  <c r="BK567"/>
  <c r="J567"/>
  <c r="BI566"/>
  <c r="BH566"/>
  <c r="BG566"/>
  <c r="BF566"/>
  <c r="BE566"/>
  <c r="T566"/>
  <c r="R566"/>
  <c r="P566"/>
  <c r="BK566"/>
  <c r="J566"/>
  <c r="BI565"/>
  <c r="BH565"/>
  <c r="BG565"/>
  <c r="BF565"/>
  <c r="BE565"/>
  <c r="T565"/>
  <c r="R565"/>
  <c r="P565"/>
  <c r="BK565"/>
  <c r="J565"/>
  <c r="BI563"/>
  <c r="BH563"/>
  <c r="BG563"/>
  <c r="BF563"/>
  <c r="BE563"/>
  <c r="T563"/>
  <c r="T562" s="1"/>
  <c r="R563"/>
  <c r="R562" s="1"/>
  <c r="P563"/>
  <c r="P562" s="1"/>
  <c r="BK563"/>
  <c r="BK562" s="1"/>
  <c r="J562" s="1"/>
  <c r="J83" s="1"/>
  <c r="J563"/>
  <c r="BI561"/>
  <c r="BH561"/>
  <c r="BG561"/>
  <c r="BF561"/>
  <c r="T561"/>
  <c r="R561"/>
  <c r="P561"/>
  <c r="BK561"/>
  <c r="J561"/>
  <c r="BE561" s="1"/>
  <c r="BI560"/>
  <c r="BH560"/>
  <c r="BG560"/>
  <c r="BF560"/>
  <c r="T560"/>
  <c r="R560"/>
  <c r="P560"/>
  <c r="BK560"/>
  <c r="J560"/>
  <c r="BE560" s="1"/>
  <c r="BI558"/>
  <c r="BH558"/>
  <c r="BG558"/>
  <c r="BF558"/>
  <c r="T558"/>
  <c r="R558"/>
  <c r="P558"/>
  <c r="BK558"/>
  <c r="J558"/>
  <c r="BE558" s="1"/>
  <c r="BI556"/>
  <c r="BH556"/>
  <c r="BG556"/>
  <c r="BF556"/>
  <c r="T556"/>
  <c r="R556"/>
  <c r="P556"/>
  <c r="BK556"/>
  <c r="J556"/>
  <c r="BE556" s="1"/>
  <c r="BI554"/>
  <c r="BH554"/>
  <c r="BG554"/>
  <c r="BF554"/>
  <c r="T554"/>
  <c r="R554"/>
  <c r="P554"/>
  <c r="BK554"/>
  <c r="J554"/>
  <c r="BE554" s="1"/>
  <c r="BI553"/>
  <c r="BH553"/>
  <c r="BG553"/>
  <c r="BF553"/>
  <c r="T553"/>
  <c r="R553"/>
  <c r="P553"/>
  <c r="BK553"/>
  <c r="J553"/>
  <c r="BE553" s="1"/>
  <c r="BI551"/>
  <c r="BH551"/>
  <c r="BG551"/>
  <c r="BF551"/>
  <c r="BE551"/>
  <c r="T551"/>
  <c r="R551"/>
  <c r="P551"/>
  <c r="BK551"/>
  <c r="J551"/>
  <c r="BI549"/>
  <c r="BH549"/>
  <c r="BG549"/>
  <c r="BF549"/>
  <c r="T549"/>
  <c r="R549"/>
  <c r="P549"/>
  <c r="BK549"/>
  <c r="J549"/>
  <c r="BE549" s="1"/>
  <c r="BI548"/>
  <c r="BH548"/>
  <c r="BG548"/>
  <c r="BF548"/>
  <c r="BE548"/>
  <c r="T548"/>
  <c r="R548"/>
  <c r="P548"/>
  <c r="BK548"/>
  <c r="J548"/>
  <c r="BI547"/>
  <c r="BH547"/>
  <c r="BG547"/>
  <c r="BF547"/>
  <c r="T547"/>
  <c r="R547"/>
  <c r="P547"/>
  <c r="BK547"/>
  <c r="J547"/>
  <c r="BE547" s="1"/>
  <c r="BI546"/>
  <c r="BH546"/>
  <c r="BG546"/>
  <c r="BF546"/>
  <c r="BE546"/>
  <c r="T546"/>
  <c r="R546"/>
  <c r="P546"/>
  <c r="BK546"/>
  <c r="J546"/>
  <c r="BI544"/>
  <c r="BH544"/>
  <c r="BG544"/>
  <c r="BF544"/>
  <c r="T544"/>
  <c r="R544"/>
  <c r="P544"/>
  <c r="BK544"/>
  <c r="J544"/>
  <c r="BE544" s="1"/>
  <c r="BI543"/>
  <c r="BH543"/>
  <c r="BG543"/>
  <c r="BF543"/>
  <c r="BE543"/>
  <c r="T543"/>
  <c r="R543"/>
  <c r="P543"/>
  <c r="BK543"/>
  <c r="J543"/>
  <c r="BI541"/>
  <c r="BH541"/>
  <c r="BG541"/>
  <c r="BF541"/>
  <c r="T541"/>
  <c r="R541"/>
  <c r="P541"/>
  <c r="BK541"/>
  <c r="J541"/>
  <c r="BE541" s="1"/>
  <c r="BI540"/>
  <c r="BH540"/>
  <c r="BG540"/>
  <c r="BF540"/>
  <c r="BE540"/>
  <c r="T540"/>
  <c r="R540"/>
  <c r="P540"/>
  <c r="BK540"/>
  <c r="J540"/>
  <c r="BI539"/>
  <c r="BH539"/>
  <c r="BG539"/>
  <c r="BF539"/>
  <c r="BE539"/>
  <c r="T539"/>
  <c r="R539"/>
  <c r="P539"/>
  <c r="BK539"/>
  <c r="J539"/>
  <c r="BI538"/>
  <c r="BH538"/>
  <c r="BG538"/>
  <c r="BF538"/>
  <c r="BE538"/>
  <c r="T538"/>
  <c r="R538"/>
  <c r="P538"/>
  <c r="BK538"/>
  <c r="J538"/>
  <c r="BI537"/>
  <c r="BH537"/>
  <c r="BG537"/>
  <c r="BF537"/>
  <c r="BE537"/>
  <c r="T537"/>
  <c r="R537"/>
  <c r="P537"/>
  <c r="BK537"/>
  <c r="J537"/>
  <c r="BI536"/>
  <c r="BH536"/>
  <c r="BG536"/>
  <c r="BF536"/>
  <c r="BE536"/>
  <c r="T536"/>
  <c r="R536"/>
  <c r="P536"/>
  <c r="BK536"/>
  <c r="J536"/>
  <c r="BI535"/>
  <c r="BH535"/>
  <c r="BG535"/>
  <c r="BF535"/>
  <c r="BE535"/>
  <c r="T535"/>
  <c r="R535"/>
  <c r="P535"/>
  <c r="BK535"/>
  <c r="J535"/>
  <c r="BI534"/>
  <c r="BH534"/>
  <c r="BG534"/>
  <c r="BF534"/>
  <c r="BE534"/>
  <c r="T534"/>
  <c r="R534"/>
  <c r="P534"/>
  <c r="BK534"/>
  <c r="J534"/>
  <c r="BI533"/>
  <c r="BH533"/>
  <c r="BG533"/>
  <c r="BF533"/>
  <c r="BE533"/>
  <c r="T533"/>
  <c r="R533"/>
  <c r="P533"/>
  <c r="BK533"/>
  <c r="J533"/>
  <c r="BI532"/>
  <c r="BH532"/>
  <c r="BG532"/>
  <c r="BF532"/>
  <c r="BE532"/>
  <c r="T532"/>
  <c r="R532"/>
  <c r="P532"/>
  <c r="BK532"/>
  <c r="J532"/>
  <c r="BI531"/>
  <c r="BH531"/>
  <c r="BG531"/>
  <c r="BF531"/>
  <c r="BE531"/>
  <c r="T531"/>
  <c r="R531"/>
  <c r="P531"/>
  <c r="BK531"/>
  <c r="J531"/>
  <c r="BI530"/>
  <c r="BH530"/>
  <c r="BG530"/>
  <c r="BF530"/>
  <c r="BE530"/>
  <c r="T530"/>
  <c r="R530"/>
  <c r="P530"/>
  <c r="BK530"/>
  <c r="J530"/>
  <c r="BI529"/>
  <c r="BH529"/>
  <c r="BG529"/>
  <c r="BF529"/>
  <c r="BE529"/>
  <c r="T529"/>
  <c r="T528" s="1"/>
  <c r="T527" s="1"/>
  <c r="R529"/>
  <c r="R528" s="1"/>
  <c r="R527" s="1"/>
  <c r="P529"/>
  <c r="P528" s="1"/>
  <c r="P527" s="1"/>
  <c r="BK529"/>
  <c r="BK528" s="1"/>
  <c r="J529"/>
  <c r="BI526"/>
  <c r="BH526"/>
  <c r="BG526"/>
  <c r="BF526"/>
  <c r="BE526"/>
  <c r="T526"/>
  <c r="R526"/>
  <c r="P526"/>
  <c r="BK526"/>
  <c r="J526"/>
  <c r="BI525"/>
  <c r="BH525"/>
  <c r="BG525"/>
  <c r="BF525"/>
  <c r="BE525"/>
  <c r="T525"/>
  <c r="R525"/>
  <c r="P525"/>
  <c r="BK525"/>
  <c r="J525"/>
  <c r="BI523"/>
  <c r="BH523"/>
  <c r="BG523"/>
  <c r="BF523"/>
  <c r="BE523"/>
  <c r="T523"/>
  <c r="R523"/>
  <c r="P523"/>
  <c r="BK523"/>
  <c r="J523"/>
  <c r="BI521"/>
  <c r="BH521"/>
  <c r="BG521"/>
  <c r="BF521"/>
  <c r="BE521"/>
  <c r="T521"/>
  <c r="R521"/>
  <c r="P521"/>
  <c r="BK521"/>
  <c r="J521"/>
  <c r="BI519"/>
  <c r="BH519"/>
  <c r="BG519"/>
  <c r="BF519"/>
  <c r="BE519"/>
  <c r="T519"/>
  <c r="T518" s="1"/>
  <c r="R519"/>
  <c r="R518" s="1"/>
  <c r="P519"/>
  <c r="P518" s="1"/>
  <c r="BK519"/>
  <c r="BK518" s="1"/>
  <c r="J518" s="1"/>
  <c r="J80" s="1"/>
  <c r="J519"/>
  <c r="BI517"/>
  <c r="BH517"/>
  <c r="BG517"/>
  <c r="BF517"/>
  <c r="T517"/>
  <c r="R517"/>
  <c r="P517"/>
  <c r="BK517"/>
  <c r="J517"/>
  <c r="BE517" s="1"/>
  <c r="BI515"/>
  <c r="BH515"/>
  <c r="BG515"/>
  <c r="BF515"/>
  <c r="T515"/>
  <c r="R515"/>
  <c r="P515"/>
  <c r="BK515"/>
  <c r="J515"/>
  <c r="BE515" s="1"/>
  <c r="BI513"/>
  <c r="BH513"/>
  <c r="BG513"/>
  <c r="BF513"/>
  <c r="T513"/>
  <c r="R513"/>
  <c r="P513"/>
  <c r="BK513"/>
  <c r="J513"/>
  <c r="BE513" s="1"/>
  <c r="BI511"/>
  <c r="BH511"/>
  <c r="BG511"/>
  <c r="BF511"/>
  <c r="T511"/>
  <c r="R511"/>
  <c r="P511"/>
  <c r="BK511"/>
  <c r="J511"/>
  <c r="BE511" s="1"/>
  <c r="BI509"/>
  <c r="BH509"/>
  <c r="BG509"/>
  <c r="BF509"/>
  <c r="T509"/>
  <c r="T508" s="1"/>
  <c r="R509"/>
  <c r="R508" s="1"/>
  <c r="P509"/>
  <c r="P508" s="1"/>
  <c r="BK509"/>
  <c r="BK508" s="1"/>
  <c r="J508" s="1"/>
  <c r="J79" s="1"/>
  <c r="J509"/>
  <c r="BE509" s="1"/>
  <c r="BI507"/>
  <c r="BH507"/>
  <c r="BG507"/>
  <c r="BF507"/>
  <c r="BE507"/>
  <c r="T507"/>
  <c r="R507"/>
  <c r="P507"/>
  <c r="BK507"/>
  <c r="J507"/>
  <c r="BI505"/>
  <c r="BH505"/>
  <c r="BG505"/>
  <c r="BF505"/>
  <c r="BE505"/>
  <c r="T505"/>
  <c r="R505"/>
  <c r="P505"/>
  <c r="BK505"/>
  <c r="J505"/>
  <c r="BI504"/>
  <c r="BH504"/>
  <c r="BG504"/>
  <c r="BF504"/>
  <c r="BE504"/>
  <c r="T504"/>
  <c r="R504"/>
  <c r="P504"/>
  <c r="BK504"/>
  <c r="J504"/>
  <c r="BI500"/>
  <c r="BH500"/>
  <c r="BG500"/>
  <c r="BF500"/>
  <c r="BE500"/>
  <c r="T500"/>
  <c r="R500"/>
  <c r="P500"/>
  <c r="BK500"/>
  <c r="J500"/>
  <c r="BI498"/>
  <c r="BH498"/>
  <c r="BG498"/>
  <c r="BF498"/>
  <c r="BE498"/>
  <c r="T498"/>
  <c r="R498"/>
  <c r="P498"/>
  <c r="BK498"/>
  <c r="J498"/>
  <c r="BI494"/>
  <c r="BH494"/>
  <c r="BG494"/>
  <c r="BF494"/>
  <c r="BE494"/>
  <c r="T494"/>
  <c r="R494"/>
  <c r="P494"/>
  <c r="BK494"/>
  <c r="J494"/>
  <c r="BI492"/>
  <c r="BH492"/>
  <c r="BG492"/>
  <c r="BF492"/>
  <c r="BE492"/>
  <c r="T492"/>
  <c r="R492"/>
  <c r="P492"/>
  <c r="BK492"/>
  <c r="J492"/>
  <c r="BI490"/>
  <c r="BH490"/>
  <c r="BG490"/>
  <c r="BF490"/>
  <c r="BE490"/>
  <c r="T490"/>
  <c r="R490"/>
  <c r="P490"/>
  <c r="BK490"/>
  <c r="J490"/>
  <c r="BI488"/>
  <c r="BH488"/>
  <c r="BG488"/>
  <c r="BF488"/>
  <c r="BE488"/>
  <c r="T488"/>
  <c r="R488"/>
  <c r="P488"/>
  <c r="BK488"/>
  <c r="J488"/>
  <c r="BI485"/>
  <c r="BH485"/>
  <c r="BG485"/>
  <c r="BF485"/>
  <c r="BE485"/>
  <c r="T485"/>
  <c r="R485"/>
  <c r="P485"/>
  <c r="BK485"/>
  <c r="J485"/>
  <c r="BI483"/>
  <c r="BH483"/>
  <c r="BG483"/>
  <c r="BF483"/>
  <c r="BE483"/>
  <c r="T483"/>
  <c r="R483"/>
  <c r="P483"/>
  <c r="BK483"/>
  <c r="J483"/>
  <c r="BI480"/>
  <c r="BH480"/>
  <c r="BG480"/>
  <c r="BF480"/>
  <c r="BE480"/>
  <c r="T480"/>
  <c r="R480"/>
  <c r="P480"/>
  <c r="BK480"/>
  <c r="J480"/>
  <c r="BI478"/>
  <c r="BH478"/>
  <c r="BG478"/>
  <c r="BF478"/>
  <c r="BE478"/>
  <c r="T478"/>
  <c r="R478"/>
  <c r="P478"/>
  <c r="BK478"/>
  <c r="J478"/>
  <c r="BI475"/>
  <c r="BH475"/>
  <c r="BG475"/>
  <c r="BF475"/>
  <c r="BE475"/>
  <c r="T475"/>
  <c r="R475"/>
  <c r="P475"/>
  <c r="BK475"/>
  <c r="J475"/>
  <c r="BI473"/>
  <c r="BH473"/>
  <c r="BG473"/>
  <c r="BF473"/>
  <c r="BE473"/>
  <c r="T473"/>
  <c r="R473"/>
  <c r="P473"/>
  <c r="BK473"/>
  <c r="J473"/>
  <c r="BI470"/>
  <c r="BH470"/>
  <c r="BG470"/>
  <c r="BF470"/>
  <c r="BE470"/>
  <c r="T470"/>
  <c r="R470"/>
  <c r="P470"/>
  <c r="BK470"/>
  <c r="J470"/>
  <c r="BI468"/>
  <c r="BH468"/>
  <c r="BG468"/>
  <c r="BF468"/>
  <c r="BE468"/>
  <c r="T468"/>
  <c r="R468"/>
  <c r="P468"/>
  <c r="BK468"/>
  <c r="J468"/>
  <c r="BI465"/>
  <c r="BH465"/>
  <c r="BG465"/>
  <c r="BF465"/>
  <c r="BE465"/>
  <c r="T465"/>
  <c r="R465"/>
  <c r="P465"/>
  <c r="BK465"/>
  <c r="J465"/>
  <c r="BI463"/>
  <c r="BH463"/>
  <c r="BG463"/>
  <c r="BF463"/>
  <c r="BE463"/>
  <c r="T463"/>
  <c r="R463"/>
  <c r="P463"/>
  <c r="BK463"/>
  <c r="J463"/>
  <c r="BI460"/>
  <c r="BH460"/>
  <c r="BG460"/>
  <c r="BF460"/>
  <c r="BE460"/>
  <c r="T460"/>
  <c r="R460"/>
  <c r="P460"/>
  <c r="BK460"/>
  <c r="J460"/>
  <c r="BI458"/>
  <c r="BH458"/>
  <c r="BG458"/>
  <c r="BF458"/>
  <c r="BE458"/>
  <c r="T458"/>
  <c r="R458"/>
  <c r="P458"/>
  <c r="BK458"/>
  <c r="J458"/>
  <c r="BI456"/>
  <c r="BH456"/>
  <c r="BG456"/>
  <c r="BF456"/>
  <c r="BE456"/>
  <c r="T456"/>
  <c r="R456"/>
  <c r="P456"/>
  <c r="BK456"/>
  <c r="J456"/>
  <c r="BI453"/>
  <c r="BH453"/>
  <c r="BG453"/>
  <c r="BF453"/>
  <c r="BE453"/>
  <c r="T453"/>
  <c r="R453"/>
  <c r="P453"/>
  <c r="BK453"/>
  <c r="J453"/>
  <c r="BI451"/>
  <c r="BH451"/>
  <c r="BG451"/>
  <c r="BF451"/>
  <c r="BE451"/>
  <c r="T451"/>
  <c r="R451"/>
  <c r="P451"/>
  <c r="BK451"/>
  <c r="J451"/>
  <c r="BI448"/>
  <c r="BH448"/>
  <c r="BG448"/>
  <c r="BF448"/>
  <c r="BE448"/>
  <c r="T448"/>
  <c r="R448"/>
  <c r="P448"/>
  <c r="BK448"/>
  <c r="J448"/>
  <c r="BI446"/>
  <c r="BH446"/>
  <c r="BG446"/>
  <c r="BF446"/>
  <c r="BE446"/>
  <c r="T446"/>
  <c r="R446"/>
  <c r="P446"/>
  <c r="BK446"/>
  <c r="J446"/>
  <c r="BI444"/>
  <c r="BH444"/>
  <c r="BG444"/>
  <c r="BF444"/>
  <c r="BE444"/>
  <c r="T444"/>
  <c r="T443" s="1"/>
  <c r="R444"/>
  <c r="R443" s="1"/>
  <c r="P444"/>
  <c r="P443" s="1"/>
  <c r="BK444"/>
  <c r="BK443" s="1"/>
  <c r="J443" s="1"/>
  <c r="J78" s="1"/>
  <c r="J444"/>
  <c r="BI442"/>
  <c r="BH442"/>
  <c r="BG442"/>
  <c r="BF442"/>
  <c r="T442"/>
  <c r="R442"/>
  <c r="P442"/>
  <c r="BK442"/>
  <c r="J442"/>
  <c r="BE442" s="1"/>
  <c r="BI440"/>
  <c r="BH440"/>
  <c r="BG440"/>
  <c r="BF440"/>
  <c r="T440"/>
  <c r="R440"/>
  <c r="P440"/>
  <c r="BK440"/>
  <c r="J440"/>
  <c r="BE440" s="1"/>
  <c r="BI436"/>
  <c r="BH436"/>
  <c r="BG436"/>
  <c r="BF436"/>
  <c r="T436"/>
  <c r="R436"/>
  <c r="P436"/>
  <c r="BK436"/>
  <c r="J436"/>
  <c r="BE436" s="1"/>
  <c r="BI434"/>
  <c r="BH434"/>
  <c r="BG434"/>
  <c r="BF434"/>
  <c r="T434"/>
  <c r="R434"/>
  <c r="P434"/>
  <c r="BK434"/>
  <c r="J434"/>
  <c r="BE434" s="1"/>
  <c r="BI432"/>
  <c r="BH432"/>
  <c r="BG432"/>
  <c r="BF432"/>
  <c r="T432"/>
  <c r="R432"/>
  <c r="P432"/>
  <c r="BK432"/>
  <c r="J432"/>
  <c r="BE432" s="1"/>
  <c r="BI430"/>
  <c r="BH430"/>
  <c r="BG430"/>
  <c r="BF430"/>
  <c r="T430"/>
  <c r="R430"/>
  <c r="P430"/>
  <c r="BK430"/>
  <c r="J430"/>
  <c r="BE430" s="1"/>
  <c r="BI427"/>
  <c r="BH427"/>
  <c r="BG427"/>
  <c r="BF427"/>
  <c r="T427"/>
  <c r="R427"/>
  <c r="P427"/>
  <c r="BK427"/>
  <c r="J427"/>
  <c r="BE427" s="1"/>
  <c r="BI424"/>
  <c r="BH424"/>
  <c r="BG424"/>
  <c r="BF424"/>
  <c r="T424"/>
  <c r="R424"/>
  <c r="P424"/>
  <c r="BK424"/>
  <c r="J424"/>
  <c r="BE424" s="1"/>
  <c r="BI421"/>
  <c r="BH421"/>
  <c r="BG421"/>
  <c r="BF421"/>
  <c r="T421"/>
  <c r="R421"/>
  <c r="P421"/>
  <c r="BK421"/>
  <c r="J421"/>
  <c r="BE421" s="1"/>
  <c r="BI419"/>
  <c r="BH419"/>
  <c r="BG419"/>
  <c r="BF419"/>
  <c r="T419"/>
  <c r="R419"/>
  <c r="P419"/>
  <c r="BK419"/>
  <c r="J419"/>
  <c r="BE419" s="1"/>
  <c r="BI416"/>
  <c r="BH416"/>
  <c r="BG416"/>
  <c r="BF416"/>
  <c r="T416"/>
  <c r="R416"/>
  <c r="P416"/>
  <c r="BK416"/>
  <c r="J416"/>
  <c r="BE416" s="1"/>
  <c r="BI414"/>
  <c r="BH414"/>
  <c r="BG414"/>
  <c r="BF414"/>
  <c r="T414"/>
  <c r="R414"/>
  <c r="P414"/>
  <c r="BK414"/>
  <c r="J414"/>
  <c r="BE414" s="1"/>
  <c r="BI411"/>
  <c r="BH411"/>
  <c r="BG411"/>
  <c r="BF411"/>
  <c r="T411"/>
  <c r="R411"/>
  <c r="P411"/>
  <c r="BK411"/>
  <c r="J411"/>
  <c r="BE411" s="1"/>
  <c r="BI410"/>
  <c r="BH410"/>
  <c r="BG410"/>
  <c r="BF410"/>
  <c r="T410"/>
  <c r="R410"/>
  <c r="P410"/>
  <c r="BK410"/>
  <c r="J410"/>
  <c r="BE410" s="1"/>
  <c r="BI409"/>
  <c r="BH409"/>
  <c r="BG409"/>
  <c r="BF409"/>
  <c r="T409"/>
  <c r="R409"/>
  <c r="P409"/>
  <c r="BK409"/>
  <c r="J409"/>
  <c r="BE409" s="1"/>
  <c r="BI406"/>
  <c r="BH406"/>
  <c r="BG406"/>
  <c r="BF406"/>
  <c r="BE406"/>
  <c r="T406"/>
  <c r="R406"/>
  <c r="P406"/>
  <c r="BK406"/>
  <c r="J406"/>
  <c r="BI404"/>
  <c r="BH404"/>
  <c r="BG404"/>
  <c r="BF404"/>
  <c r="T404"/>
  <c r="R404"/>
  <c r="P404"/>
  <c r="BK404"/>
  <c r="J404"/>
  <c r="BE404" s="1"/>
  <c r="BI401"/>
  <c r="BH401"/>
  <c r="BG401"/>
  <c r="BF401"/>
  <c r="BE401"/>
  <c r="T401"/>
  <c r="R401"/>
  <c r="P401"/>
  <c r="BK401"/>
  <c r="J401"/>
  <c r="BI399"/>
  <c r="BH399"/>
  <c r="BG399"/>
  <c r="BF399"/>
  <c r="BE399"/>
  <c r="T399"/>
  <c r="R399"/>
  <c r="P399"/>
  <c r="BK399"/>
  <c r="J399"/>
  <c r="BI396"/>
  <c r="BH396"/>
  <c r="BG396"/>
  <c r="BF396"/>
  <c r="BE396"/>
  <c r="T396"/>
  <c r="R396"/>
  <c r="P396"/>
  <c r="BK396"/>
  <c r="J396"/>
  <c r="BI394"/>
  <c r="BH394"/>
  <c r="BG394"/>
  <c r="BF394"/>
  <c r="BE394"/>
  <c r="T394"/>
  <c r="T393" s="1"/>
  <c r="T392" s="1"/>
  <c r="R394"/>
  <c r="R393" s="1"/>
  <c r="R392" s="1"/>
  <c r="P394"/>
  <c r="P393" s="1"/>
  <c r="P392" s="1"/>
  <c r="BK394"/>
  <c r="BK393" s="1"/>
  <c r="J394"/>
  <c r="BI391"/>
  <c r="BH391"/>
  <c r="BG391"/>
  <c r="BF391"/>
  <c r="BE391"/>
  <c r="T391"/>
  <c r="T390" s="1"/>
  <c r="R391"/>
  <c r="R390" s="1"/>
  <c r="P391"/>
  <c r="P390" s="1"/>
  <c r="BK391"/>
  <c r="BK390" s="1"/>
  <c r="J390" s="1"/>
  <c r="J75" s="1"/>
  <c r="J391"/>
  <c r="BI389"/>
  <c r="BH389"/>
  <c r="BG389"/>
  <c r="BF389"/>
  <c r="T389"/>
  <c r="R389"/>
  <c r="P389"/>
  <c r="BK389"/>
  <c r="J389"/>
  <c r="BE389" s="1"/>
  <c r="BI387"/>
  <c r="BH387"/>
  <c r="BG387"/>
  <c r="BF387"/>
  <c r="T387"/>
  <c r="R387"/>
  <c r="P387"/>
  <c r="BK387"/>
  <c r="J387"/>
  <c r="BE387" s="1"/>
  <c r="BI386"/>
  <c r="BH386"/>
  <c r="BG386"/>
  <c r="BF386"/>
  <c r="T386"/>
  <c r="R386"/>
  <c r="P386"/>
  <c r="BK386"/>
  <c r="J386"/>
  <c r="BE386" s="1"/>
  <c r="BI385"/>
  <c r="BH385"/>
  <c r="BG385"/>
  <c r="BF385"/>
  <c r="BE385"/>
  <c r="T385"/>
  <c r="T384" s="1"/>
  <c r="R385"/>
  <c r="R384" s="1"/>
  <c r="P385"/>
  <c r="P384" s="1"/>
  <c r="BK385"/>
  <c r="BK384" s="1"/>
  <c r="J384" s="1"/>
  <c r="J74" s="1"/>
  <c r="J385"/>
  <c r="BI383"/>
  <c r="BH383"/>
  <c r="BG383"/>
  <c r="BF383"/>
  <c r="BE383"/>
  <c r="T383"/>
  <c r="R383"/>
  <c r="P383"/>
  <c r="BK383"/>
  <c r="J383"/>
  <c r="BI381"/>
  <c r="BH381"/>
  <c r="BG381"/>
  <c r="BF381"/>
  <c r="BE381"/>
  <c r="T381"/>
  <c r="R381"/>
  <c r="P381"/>
  <c r="BK381"/>
  <c r="J381"/>
  <c r="BI380"/>
  <c r="BH380"/>
  <c r="BG380"/>
  <c r="BF380"/>
  <c r="BE380"/>
  <c r="T380"/>
  <c r="R380"/>
  <c r="P380"/>
  <c r="BK380"/>
  <c r="J380"/>
  <c r="BI378"/>
  <c r="BH378"/>
  <c r="BG378"/>
  <c r="BF378"/>
  <c r="BE378"/>
  <c r="T378"/>
  <c r="R378"/>
  <c r="P378"/>
  <c r="BK378"/>
  <c r="J378"/>
  <c r="BI377"/>
  <c r="BH377"/>
  <c r="BG377"/>
  <c r="BF377"/>
  <c r="BE377"/>
  <c r="T377"/>
  <c r="R377"/>
  <c r="P377"/>
  <c r="BK377"/>
  <c r="J377"/>
  <c r="BI376"/>
  <c r="BH376"/>
  <c r="BG376"/>
  <c r="BF376"/>
  <c r="BE376"/>
  <c r="T376"/>
  <c r="T375" s="1"/>
  <c r="R376"/>
  <c r="R375" s="1"/>
  <c r="P376"/>
  <c r="P375" s="1"/>
  <c r="BK376"/>
  <c r="BK375" s="1"/>
  <c r="J375" s="1"/>
  <c r="J73" s="1"/>
  <c r="J376"/>
  <c r="BI373"/>
  <c r="BH373"/>
  <c r="BG373"/>
  <c r="BF373"/>
  <c r="T373"/>
  <c r="R373"/>
  <c r="P373"/>
  <c r="BK373"/>
  <c r="J373"/>
  <c r="BE373" s="1"/>
  <c r="BI371"/>
  <c r="BH371"/>
  <c r="BG371"/>
  <c r="BF371"/>
  <c r="T371"/>
  <c r="R371"/>
  <c r="P371"/>
  <c r="BK371"/>
  <c r="J371"/>
  <c r="BE371" s="1"/>
  <c r="BI369"/>
  <c r="BH369"/>
  <c r="BG369"/>
  <c r="BF369"/>
  <c r="BE369"/>
  <c r="T369"/>
  <c r="R369"/>
  <c r="P369"/>
  <c r="BK369"/>
  <c r="J369"/>
  <c r="BI368"/>
  <c r="BH368"/>
  <c r="BG368"/>
  <c r="BF368"/>
  <c r="T368"/>
  <c r="R368"/>
  <c r="P368"/>
  <c r="BK368"/>
  <c r="J368"/>
  <c r="BE368" s="1"/>
  <c r="BI367"/>
  <c r="BH367"/>
  <c r="BG367"/>
  <c r="BF367"/>
  <c r="T367"/>
  <c r="R367"/>
  <c r="P367"/>
  <c r="BK367"/>
  <c r="J367"/>
  <c r="BE367" s="1"/>
  <c r="BI366"/>
  <c r="BH366"/>
  <c r="BG366"/>
  <c r="BF366"/>
  <c r="T366"/>
  <c r="R366"/>
  <c r="P366"/>
  <c r="BK366"/>
  <c r="J366"/>
  <c r="BE366" s="1"/>
  <c r="BI365"/>
  <c r="BH365"/>
  <c r="BG365"/>
  <c r="BF365"/>
  <c r="T365"/>
  <c r="T364" s="1"/>
  <c r="R365"/>
  <c r="R364" s="1"/>
  <c r="P365"/>
  <c r="P364" s="1"/>
  <c r="BK365"/>
  <c r="BK364" s="1"/>
  <c r="J364" s="1"/>
  <c r="J72" s="1"/>
  <c r="J365"/>
  <c r="BE365" s="1"/>
  <c r="BI363"/>
  <c r="BH363"/>
  <c r="BG363"/>
  <c r="BF363"/>
  <c r="BE363"/>
  <c r="T363"/>
  <c r="R363"/>
  <c r="P363"/>
  <c r="BK363"/>
  <c r="J363"/>
  <c r="BI362"/>
  <c r="BH362"/>
  <c r="BG362"/>
  <c r="BF362"/>
  <c r="BE362"/>
  <c r="T362"/>
  <c r="R362"/>
  <c r="P362"/>
  <c r="BK362"/>
  <c r="J362"/>
  <c r="BI360"/>
  <c r="BH360"/>
  <c r="BG360"/>
  <c r="BF360"/>
  <c r="BE360"/>
  <c r="T360"/>
  <c r="R360"/>
  <c r="P360"/>
  <c r="BK360"/>
  <c r="J360"/>
  <c r="BI358"/>
  <c r="BH358"/>
  <c r="BG358"/>
  <c r="BF358"/>
  <c r="BE358"/>
  <c r="T358"/>
  <c r="R358"/>
  <c r="P358"/>
  <c r="BK358"/>
  <c r="J358"/>
  <c r="BI356"/>
  <c r="BH356"/>
  <c r="BG356"/>
  <c r="BF356"/>
  <c r="BE356"/>
  <c r="T356"/>
  <c r="R356"/>
  <c r="P356"/>
  <c r="BK356"/>
  <c r="J356"/>
  <c r="BI354"/>
  <c r="BH354"/>
  <c r="BG354"/>
  <c r="BF354"/>
  <c r="BE354"/>
  <c r="T354"/>
  <c r="R354"/>
  <c r="P354"/>
  <c r="BK354"/>
  <c r="J354"/>
  <c r="BI352"/>
  <c r="BH352"/>
  <c r="BG352"/>
  <c r="BF352"/>
  <c r="BE352"/>
  <c r="T352"/>
  <c r="R352"/>
  <c r="P352"/>
  <c r="BK352"/>
  <c r="J352"/>
  <c r="BI350"/>
  <c r="BH350"/>
  <c r="BG350"/>
  <c r="BF350"/>
  <c r="BE350"/>
  <c r="T350"/>
  <c r="R350"/>
  <c r="P350"/>
  <c r="BK350"/>
  <c r="J350"/>
  <c r="BI348"/>
  <c r="BH348"/>
  <c r="BG348"/>
  <c r="BF348"/>
  <c r="BE348"/>
  <c r="T348"/>
  <c r="R348"/>
  <c r="P348"/>
  <c r="BK348"/>
  <c r="J348"/>
  <c r="BI346"/>
  <c r="BH346"/>
  <c r="BG346"/>
  <c r="BF346"/>
  <c r="BE346"/>
  <c r="T346"/>
  <c r="R346"/>
  <c r="P346"/>
  <c r="BK346"/>
  <c r="J346"/>
  <c r="BI345"/>
  <c r="BH345"/>
  <c r="BG345"/>
  <c r="BF345"/>
  <c r="BE345"/>
  <c r="T345"/>
  <c r="R345"/>
  <c r="P345"/>
  <c r="BK345"/>
  <c r="J345"/>
  <c r="BI343"/>
  <c r="BH343"/>
  <c r="BG343"/>
  <c r="BF343"/>
  <c r="BE343"/>
  <c r="T343"/>
  <c r="R343"/>
  <c r="P343"/>
  <c r="BK343"/>
  <c r="J343"/>
  <c r="BI341"/>
  <c r="BH341"/>
  <c r="BG341"/>
  <c r="BF341"/>
  <c r="BE341"/>
  <c r="T341"/>
  <c r="R341"/>
  <c r="P341"/>
  <c r="BK341"/>
  <c r="J341"/>
  <c r="BI339"/>
  <c r="BH339"/>
  <c r="BG339"/>
  <c r="BF339"/>
  <c r="BE339"/>
  <c r="T339"/>
  <c r="T338" s="1"/>
  <c r="R339"/>
  <c r="R338" s="1"/>
  <c r="P339"/>
  <c r="P338" s="1"/>
  <c r="BK339"/>
  <c r="BK338" s="1"/>
  <c r="J338" s="1"/>
  <c r="J71" s="1"/>
  <c r="J339"/>
  <c r="BI335"/>
  <c r="BH335"/>
  <c r="BG335"/>
  <c r="BF335"/>
  <c r="T335"/>
  <c r="R335"/>
  <c r="P335"/>
  <c r="BK335"/>
  <c r="J335"/>
  <c r="BE335" s="1"/>
  <c r="BI334"/>
  <c r="BH334"/>
  <c r="BG334"/>
  <c r="BF334"/>
  <c r="T334"/>
  <c r="R334"/>
  <c r="P334"/>
  <c r="BK334"/>
  <c r="J334"/>
  <c r="BE334" s="1"/>
  <c r="BI332"/>
  <c r="BH332"/>
  <c r="BG332"/>
  <c r="BF332"/>
  <c r="T332"/>
  <c r="R332"/>
  <c r="P332"/>
  <c r="BK332"/>
  <c r="J332"/>
  <c r="BE332" s="1"/>
  <c r="BI331"/>
  <c r="BH331"/>
  <c r="BG331"/>
  <c r="BF331"/>
  <c r="T331"/>
  <c r="R331"/>
  <c r="P331"/>
  <c r="BK331"/>
  <c r="J331"/>
  <c r="BE331" s="1"/>
  <c r="BI330"/>
  <c r="BH330"/>
  <c r="BG330"/>
  <c r="BF330"/>
  <c r="T330"/>
  <c r="R330"/>
  <c r="P330"/>
  <c r="BK330"/>
  <c r="J330"/>
  <c r="BE330" s="1"/>
  <c r="BI328"/>
  <c r="BH328"/>
  <c r="BG328"/>
  <c r="BF328"/>
  <c r="T328"/>
  <c r="R328"/>
  <c r="P328"/>
  <c r="BK328"/>
  <c r="J328"/>
  <c r="BE328" s="1"/>
  <c r="BI325"/>
  <c r="BH325"/>
  <c r="BG325"/>
  <c r="BF325"/>
  <c r="T325"/>
  <c r="R325"/>
  <c r="P325"/>
  <c r="BK325"/>
  <c r="J325"/>
  <c r="BE325" s="1"/>
  <c r="BI323"/>
  <c r="BH323"/>
  <c r="BG323"/>
  <c r="BF323"/>
  <c r="T323"/>
  <c r="R323"/>
  <c r="P323"/>
  <c r="BK323"/>
  <c r="J323"/>
  <c r="BE323" s="1"/>
  <c r="BI321"/>
  <c r="BH321"/>
  <c r="BG321"/>
  <c r="BF321"/>
  <c r="T321"/>
  <c r="R321"/>
  <c r="P321"/>
  <c r="BK321"/>
  <c r="J321"/>
  <c r="BE321" s="1"/>
  <c r="BI319"/>
  <c r="BH319"/>
  <c r="BG319"/>
  <c r="BF319"/>
  <c r="T319"/>
  <c r="R319"/>
  <c r="P319"/>
  <c r="BK319"/>
  <c r="J319"/>
  <c r="BE319" s="1"/>
  <c r="BI317"/>
  <c r="BH317"/>
  <c r="BG317"/>
  <c r="BF317"/>
  <c r="T317"/>
  <c r="R317"/>
  <c r="P317"/>
  <c r="BK317"/>
  <c r="J317"/>
  <c r="BE317" s="1"/>
  <c r="BI315"/>
  <c r="BH315"/>
  <c r="BG315"/>
  <c r="BF315"/>
  <c r="T315"/>
  <c r="R315"/>
  <c r="P315"/>
  <c r="BK315"/>
  <c r="J315"/>
  <c r="BE315" s="1"/>
  <c r="BI313"/>
  <c r="BH313"/>
  <c r="BG313"/>
  <c r="BF313"/>
  <c r="T313"/>
  <c r="R313"/>
  <c r="P313"/>
  <c r="BK313"/>
  <c r="J313"/>
  <c r="BE313" s="1"/>
  <c r="BI311"/>
  <c r="BH311"/>
  <c r="BG311"/>
  <c r="BF311"/>
  <c r="T311"/>
  <c r="R311"/>
  <c r="P311"/>
  <c r="BK311"/>
  <c r="J311"/>
  <c r="BE311" s="1"/>
  <c r="BI309"/>
  <c r="BH309"/>
  <c r="BG309"/>
  <c r="BF309"/>
  <c r="T309"/>
  <c r="R309"/>
  <c r="P309"/>
  <c r="BK309"/>
  <c r="J309"/>
  <c r="BE309" s="1"/>
  <c r="BI307"/>
  <c r="BH307"/>
  <c r="BG307"/>
  <c r="BF307"/>
  <c r="T307"/>
  <c r="R307"/>
  <c r="P307"/>
  <c r="BK307"/>
  <c r="J307"/>
  <c r="BE307" s="1"/>
  <c r="BI305"/>
  <c r="BH305"/>
  <c r="BG305"/>
  <c r="BF305"/>
  <c r="T305"/>
  <c r="R305"/>
  <c r="P305"/>
  <c r="BK305"/>
  <c r="J305"/>
  <c r="BE305" s="1"/>
  <c r="BI303"/>
  <c r="BH303"/>
  <c r="BG303"/>
  <c r="BF303"/>
  <c r="T303"/>
  <c r="R303"/>
  <c r="P303"/>
  <c r="BK303"/>
  <c r="J303"/>
  <c r="BE303" s="1"/>
  <c r="BI301"/>
  <c r="BH301"/>
  <c r="BG301"/>
  <c r="BF301"/>
  <c r="T301"/>
  <c r="R301"/>
  <c r="P301"/>
  <c r="BK301"/>
  <c r="J301"/>
  <c r="BE301" s="1"/>
  <c r="BI300"/>
  <c r="BH300"/>
  <c r="BG300"/>
  <c r="BF300"/>
  <c r="T300"/>
  <c r="R300"/>
  <c r="P300"/>
  <c r="BK300"/>
  <c r="J300"/>
  <c r="BE300" s="1"/>
  <c r="BI298"/>
  <c r="BH298"/>
  <c r="BG298"/>
  <c r="BF298"/>
  <c r="T298"/>
  <c r="R298"/>
  <c r="P298"/>
  <c r="BK298"/>
  <c r="J298"/>
  <c r="BE298" s="1"/>
  <c r="BI297"/>
  <c r="BH297"/>
  <c r="BG297"/>
  <c r="BF297"/>
  <c r="T297"/>
  <c r="R297"/>
  <c r="P297"/>
  <c r="BK297"/>
  <c r="J297"/>
  <c r="BE297" s="1"/>
  <c r="BI296"/>
  <c r="BH296"/>
  <c r="BG296"/>
  <c r="BF296"/>
  <c r="BE296"/>
  <c r="T296"/>
  <c r="R296"/>
  <c r="P296"/>
  <c r="BK296"/>
  <c r="J296"/>
  <c r="BI295"/>
  <c r="BH295"/>
  <c r="BG295"/>
  <c r="BF295"/>
  <c r="T295"/>
  <c r="T294" s="1"/>
  <c r="R295"/>
  <c r="R294" s="1"/>
  <c r="P295"/>
  <c r="P294" s="1"/>
  <c r="BK295"/>
  <c r="BK294" s="1"/>
  <c r="J294" s="1"/>
  <c r="J70" s="1"/>
  <c r="J295"/>
  <c r="BE295" s="1"/>
  <c r="BI292"/>
  <c r="BH292"/>
  <c r="BG292"/>
  <c r="BF292"/>
  <c r="T292"/>
  <c r="R292"/>
  <c r="P292"/>
  <c r="BK292"/>
  <c r="J292"/>
  <c r="BE292" s="1"/>
  <c r="BI290"/>
  <c r="BH290"/>
  <c r="BG290"/>
  <c r="BF290"/>
  <c r="BE290"/>
  <c r="T290"/>
  <c r="R290"/>
  <c r="P290"/>
  <c r="BK290"/>
  <c r="J290"/>
  <c r="BI288"/>
  <c r="BH288"/>
  <c r="BG288"/>
  <c r="BF288"/>
  <c r="T288"/>
  <c r="R288"/>
  <c r="P288"/>
  <c r="BK288"/>
  <c r="J288"/>
  <c r="BE288" s="1"/>
  <c r="BI286"/>
  <c r="BH286"/>
  <c r="BG286"/>
  <c r="BF286"/>
  <c r="BE286"/>
  <c r="T286"/>
  <c r="R286"/>
  <c r="P286"/>
  <c r="BK286"/>
  <c r="J286"/>
  <c r="BI285"/>
  <c r="BH285"/>
  <c r="BG285"/>
  <c r="BF285"/>
  <c r="T285"/>
  <c r="R285"/>
  <c r="P285"/>
  <c r="BK285"/>
  <c r="J285"/>
  <c r="BE285" s="1"/>
  <c r="BI284"/>
  <c r="BH284"/>
  <c r="BG284"/>
  <c r="BF284"/>
  <c r="BE284"/>
  <c r="T284"/>
  <c r="R284"/>
  <c r="P284"/>
  <c r="BK284"/>
  <c r="J284"/>
  <c r="BI282"/>
  <c r="BH282"/>
  <c r="BG282"/>
  <c r="BF282"/>
  <c r="T282"/>
  <c r="R282"/>
  <c r="P282"/>
  <c r="BK282"/>
  <c r="J282"/>
  <c r="BE282" s="1"/>
  <c r="BI281"/>
  <c r="BH281"/>
  <c r="BG281"/>
  <c r="BF281"/>
  <c r="BE281"/>
  <c r="T281"/>
  <c r="R281"/>
  <c r="P281"/>
  <c r="BK281"/>
  <c r="J281"/>
  <c r="BI279"/>
  <c r="BH279"/>
  <c r="BG279"/>
  <c r="BF279"/>
  <c r="T279"/>
  <c r="R279"/>
  <c r="P279"/>
  <c r="BK279"/>
  <c r="J279"/>
  <c r="BE279" s="1"/>
  <c r="BI277"/>
  <c r="BH277"/>
  <c r="BG277"/>
  <c r="BF277"/>
  <c r="BE277"/>
  <c r="T277"/>
  <c r="R277"/>
  <c r="P277"/>
  <c r="BK277"/>
  <c r="J277"/>
  <c r="BI275"/>
  <c r="BH275"/>
  <c r="BG275"/>
  <c r="BF275"/>
  <c r="T275"/>
  <c r="R275"/>
  <c r="P275"/>
  <c r="BK275"/>
  <c r="J275"/>
  <c r="BE275" s="1"/>
  <c r="BI273"/>
  <c r="BH273"/>
  <c r="BG273"/>
  <c r="BF273"/>
  <c r="BE273"/>
  <c r="T273"/>
  <c r="R273"/>
  <c r="P273"/>
  <c r="BK273"/>
  <c r="J273"/>
  <c r="BI271"/>
  <c r="BH271"/>
  <c r="BG271"/>
  <c r="BF271"/>
  <c r="T271"/>
  <c r="T270" s="1"/>
  <c r="R271"/>
  <c r="R270" s="1"/>
  <c r="P271"/>
  <c r="P270" s="1"/>
  <c r="BK271"/>
  <c r="BK270" s="1"/>
  <c r="J270" s="1"/>
  <c r="J69" s="1"/>
  <c r="J271"/>
  <c r="BE271" s="1"/>
  <c r="BI268"/>
  <c r="BH268"/>
  <c r="BG268"/>
  <c r="BF268"/>
  <c r="BE268"/>
  <c r="T268"/>
  <c r="R268"/>
  <c r="P268"/>
  <c r="BK268"/>
  <c r="J268"/>
  <c r="BI266"/>
  <c r="BH266"/>
  <c r="BG266"/>
  <c r="BF266"/>
  <c r="T266"/>
  <c r="R266"/>
  <c r="P266"/>
  <c r="BK266"/>
  <c r="J266"/>
  <c r="BE266" s="1"/>
  <c r="BI264"/>
  <c r="BH264"/>
  <c r="BG264"/>
  <c r="BF264"/>
  <c r="BE264"/>
  <c r="T264"/>
  <c r="T263" s="1"/>
  <c r="R264"/>
  <c r="R263" s="1"/>
  <c r="P264"/>
  <c r="P263" s="1"/>
  <c r="BK264"/>
  <c r="BK263" s="1"/>
  <c r="J263" s="1"/>
  <c r="J68" s="1"/>
  <c r="J264"/>
  <c r="BI261"/>
  <c r="BH261"/>
  <c r="BG261"/>
  <c r="BF261"/>
  <c r="BE261"/>
  <c r="T261"/>
  <c r="R261"/>
  <c r="P261"/>
  <c r="BK261"/>
  <c r="J261"/>
  <c r="BI259"/>
  <c r="BH259"/>
  <c r="BG259"/>
  <c r="BF259"/>
  <c r="T259"/>
  <c r="R259"/>
  <c r="P259"/>
  <c r="BK259"/>
  <c r="J259"/>
  <c r="BE259" s="1"/>
  <c r="BI257"/>
  <c r="BH257"/>
  <c r="BG257"/>
  <c r="BF257"/>
  <c r="BE257"/>
  <c r="T257"/>
  <c r="R257"/>
  <c r="P257"/>
  <c r="BK257"/>
  <c r="J257"/>
  <c r="BI255"/>
  <c r="BH255"/>
  <c r="BG255"/>
  <c r="BF255"/>
  <c r="T255"/>
  <c r="R255"/>
  <c r="P255"/>
  <c r="BK255"/>
  <c r="J255"/>
  <c r="BE255" s="1"/>
  <c r="BI253"/>
  <c r="BH253"/>
  <c r="BG253"/>
  <c r="BF253"/>
  <c r="BE253"/>
  <c r="T253"/>
  <c r="R253"/>
  <c r="P253"/>
  <c r="BK253"/>
  <c r="J253"/>
  <c r="BI251"/>
  <c r="BH251"/>
  <c r="BG251"/>
  <c r="BF251"/>
  <c r="T251"/>
  <c r="R251"/>
  <c r="P251"/>
  <c r="BK251"/>
  <c r="J251"/>
  <c r="BE251" s="1"/>
  <c r="BI249"/>
  <c r="BH249"/>
  <c r="BG249"/>
  <c r="BF249"/>
  <c r="BE249"/>
  <c r="T249"/>
  <c r="R249"/>
  <c r="P249"/>
  <c r="BK249"/>
  <c r="J249"/>
  <c r="BI247"/>
  <c r="BH247"/>
  <c r="BG247"/>
  <c r="BF247"/>
  <c r="T247"/>
  <c r="R247"/>
  <c r="P247"/>
  <c r="BK247"/>
  <c r="J247"/>
  <c r="BE247" s="1"/>
  <c r="BI245"/>
  <c r="BH245"/>
  <c r="BG245"/>
  <c r="BF245"/>
  <c r="BE245"/>
  <c r="T245"/>
  <c r="R245"/>
  <c r="P245"/>
  <c r="BK245"/>
  <c r="J245"/>
  <c r="BI243"/>
  <c r="BH243"/>
  <c r="BG243"/>
  <c r="BF243"/>
  <c r="T243"/>
  <c r="R243"/>
  <c r="P243"/>
  <c r="BK243"/>
  <c r="J243"/>
  <c r="BE243" s="1"/>
  <c r="BI242"/>
  <c r="BH242"/>
  <c r="BG242"/>
  <c r="BF242"/>
  <c r="BE242"/>
  <c r="T242"/>
  <c r="R242"/>
  <c r="P242"/>
  <c r="BK242"/>
  <c r="J242"/>
  <c r="BI240"/>
  <c r="BH240"/>
  <c r="BG240"/>
  <c r="BF240"/>
  <c r="T240"/>
  <c r="R240"/>
  <c r="P240"/>
  <c r="BK240"/>
  <c r="J240"/>
  <c r="BE240" s="1"/>
  <c r="BI239"/>
  <c r="BH239"/>
  <c r="BG239"/>
  <c r="BF239"/>
  <c r="BE239"/>
  <c r="T239"/>
  <c r="R239"/>
  <c r="P239"/>
  <c r="BK239"/>
  <c r="J239"/>
  <c r="BI237"/>
  <c r="BH237"/>
  <c r="BG237"/>
  <c r="BF237"/>
  <c r="T237"/>
  <c r="R237"/>
  <c r="P237"/>
  <c r="BK237"/>
  <c r="J237"/>
  <c r="BE237" s="1"/>
  <c r="BI236"/>
  <c r="BH236"/>
  <c r="BG236"/>
  <c r="BF236"/>
  <c r="BE236"/>
  <c r="T236"/>
  <c r="R236"/>
  <c r="P236"/>
  <c r="BK236"/>
  <c r="J236"/>
  <c r="BI234"/>
  <c r="BH234"/>
  <c r="BG234"/>
  <c r="BF234"/>
  <c r="T234"/>
  <c r="R234"/>
  <c r="P234"/>
  <c r="BK234"/>
  <c r="J234"/>
  <c r="BE234" s="1"/>
  <c r="BI233"/>
  <c r="BH233"/>
  <c r="BG233"/>
  <c r="BF233"/>
  <c r="BE233"/>
  <c r="T233"/>
  <c r="R233"/>
  <c r="P233"/>
  <c r="BK233"/>
  <c r="J233"/>
  <c r="BI231"/>
  <c r="BH231"/>
  <c r="BG231"/>
  <c r="BF231"/>
  <c r="T231"/>
  <c r="R231"/>
  <c r="P231"/>
  <c r="BK231"/>
  <c r="J231"/>
  <c r="BE231" s="1"/>
  <c r="BI230"/>
  <c r="BH230"/>
  <c r="BG230"/>
  <c r="BF230"/>
  <c r="BE230"/>
  <c r="T230"/>
  <c r="R230"/>
  <c r="P230"/>
  <c r="BK230"/>
  <c r="J230"/>
  <c r="BI228"/>
  <c r="BH228"/>
  <c r="BG228"/>
  <c r="BF228"/>
  <c r="T228"/>
  <c r="R228"/>
  <c r="P228"/>
  <c r="BK228"/>
  <c r="J228"/>
  <c r="BE228" s="1"/>
  <c r="BI226"/>
  <c r="BH226"/>
  <c r="BG226"/>
  <c r="BF226"/>
  <c r="BE226"/>
  <c r="T226"/>
  <c r="R226"/>
  <c r="P226"/>
  <c r="BK226"/>
  <c r="J226"/>
  <c r="BI225"/>
  <c r="BH225"/>
  <c r="BG225"/>
  <c r="BF225"/>
  <c r="T225"/>
  <c r="R225"/>
  <c r="P225"/>
  <c r="BK225"/>
  <c r="J225"/>
  <c r="BE225" s="1"/>
  <c r="BI224"/>
  <c r="BH224"/>
  <c r="BG224"/>
  <c r="BF224"/>
  <c r="BE224"/>
  <c r="T224"/>
  <c r="R224"/>
  <c r="P224"/>
  <c r="BK224"/>
  <c r="J224"/>
  <c r="BI223"/>
  <c r="BH223"/>
  <c r="BG223"/>
  <c r="BF223"/>
  <c r="T223"/>
  <c r="T222" s="1"/>
  <c r="R223"/>
  <c r="R222" s="1"/>
  <c r="P223"/>
  <c r="P222" s="1"/>
  <c r="BK223"/>
  <c r="BK222" s="1"/>
  <c r="J222" s="1"/>
  <c r="J67" s="1"/>
  <c r="J223"/>
  <c r="BE223" s="1"/>
  <c r="BI221"/>
  <c r="BH221"/>
  <c r="BG221"/>
  <c r="BF221"/>
  <c r="T221"/>
  <c r="R221"/>
  <c r="P221"/>
  <c r="BK221"/>
  <c r="J221"/>
  <c r="BE221" s="1"/>
  <c r="BI220"/>
  <c r="BH220"/>
  <c r="BG220"/>
  <c r="BF220"/>
  <c r="T220"/>
  <c r="R220"/>
  <c r="P220"/>
  <c r="BK220"/>
  <c r="J220"/>
  <c r="BE220" s="1"/>
  <c r="BI219"/>
  <c r="BH219"/>
  <c r="BG219"/>
  <c r="BF219"/>
  <c r="BE219"/>
  <c r="T219"/>
  <c r="R219"/>
  <c r="P219"/>
  <c r="BK219"/>
  <c r="J219"/>
  <c r="BI218"/>
  <c r="BH218"/>
  <c r="BG218"/>
  <c r="BF218"/>
  <c r="T218"/>
  <c r="R218"/>
  <c r="P218"/>
  <c r="BK218"/>
  <c r="J218"/>
  <c r="BE218" s="1"/>
  <c r="BI217"/>
  <c r="BH217"/>
  <c r="BG217"/>
  <c r="BF217"/>
  <c r="BE217"/>
  <c r="T217"/>
  <c r="R217"/>
  <c r="P217"/>
  <c r="BK217"/>
  <c r="J217"/>
  <c r="BI216"/>
  <c r="BH216"/>
  <c r="BG216"/>
  <c r="BF216"/>
  <c r="T216"/>
  <c r="R216"/>
  <c r="P216"/>
  <c r="BK216"/>
  <c r="J216"/>
  <c r="BE216" s="1"/>
  <c r="BI215"/>
  <c r="BH215"/>
  <c r="BG215"/>
  <c r="BF215"/>
  <c r="BE215"/>
  <c r="T215"/>
  <c r="R215"/>
  <c r="P215"/>
  <c r="BK215"/>
  <c r="J215"/>
  <c r="BI214"/>
  <c r="BH214"/>
  <c r="BG214"/>
  <c r="BF214"/>
  <c r="T214"/>
  <c r="R214"/>
  <c r="P214"/>
  <c r="BK214"/>
  <c r="J214"/>
  <c r="BE214" s="1"/>
  <c r="BI213"/>
  <c r="BH213"/>
  <c r="BG213"/>
  <c r="BF213"/>
  <c r="BE213"/>
  <c r="T213"/>
  <c r="R213"/>
  <c r="P213"/>
  <c r="BK213"/>
  <c r="J213"/>
  <c r="BI212"/>
  <c r="BH212"/>
  <c r="BG212"/>
  <c r="BF212"/>
  <c r="T212"/>
  <c r="R212"/>
  <c r="P212"/>
  <c r="BK212"/>
  <c r="J212"/>
  <c r="BE212" s="1"/>
  <c r="BI211"/>
  <c r="BH211"/>
  <c r="BG211"/>
  <c r="BF211"/>
  <c r="BE211"/>
  <c r="T211"/>
  <c r="R211"/>
  <c r="P211"/>
  <c r="BK211"/>
  <c r="J211"/>
  <c r="BI210"/>
  <c r="BH210"/>
  <c r="BG210"/>
  <c r="BF210"/>
  <c r="T210"/>
  <c r="R210"/>
  <c r="P210"/>
  <c r="BK210"/>
  <c r="J210"/>
  <c r="BE210" s="1"/>
  <c r="BI209"/>
  <c r="BH209"/>
  <c r="BG209"/>
  <c r="BF209"/>
  <c r="BE209"/>
  <c r="T209"/>
  <c r="R209"/>
  <c r="P209"/>
  <c r="BK209"/>
  <c r="J209"/>
  <c r="BI208"/>
  <c r="BH208"/>
  <c r="BG208"/>
  <c r="BF208"/>
  <c r="T208"/>
  <c r="R208"/>
  <c r="P208"/>
  <c r="BK208"/>
  <c r="J208"/>
  <c r="BE208" s="1"/>
  <c r="BI207"/>
  <c r="BH207"/>
  <c r="BG207"/>
  <c r="BF207"/>
  <c r="BE207"/>
  <c r="T207"/>
  <c r="R207"/>
  <c r="P207"/>
  <c r="BK207"/>
  <c r="J207"/>
  <c r="BI206"/>
  <c r="BH206"/>
  <c r="BG206"/>
  <c r="BF206"/>
  <c r="T206"/>
  <c r="R206"/>
  <c r="P206"/>
  <c r="BK206"/>
  <c r="J206"/>
  <c r="BE206" s="1"/>
  <c r="BI205"/>
  <c r="BH205"/>
  <c r="BG205"/>
  <c r="BF205"/>
  <c r="BE205"/>
  <c r="T205"/>
  <c r="R205"/>
  <c r="P205"/>
  <c r="BK205"/>
  <c r="J205"/>
  <c r="BI204"/>
  <c r="BH204"/>
  <c r="BG204"/>
  <c r="BF204"/>
  <c r="T204"/>
  <c r="R204"/>
  <c r="P204"/>
  <c r="BK204"/>
  <c r="J204"/>
  <c r="BE204" s="1"/>
  <c r="BI202"/>
  <c r="BH202"/>
  <c r="BG202"/>
  <c r="BF202"/>
  <c r="BE202"/>
  <c r="T202"/>
  <c r="R202"/>
  <c r="P202"/>
  <c r="BK202"/>
  <c r="J202"/>
  <c r="BI201"/>
  <c r="BH201"/>
  <c r="BG201"/>
  <c r="BF201"/>
  <c r="T201"/>
  <c r="R201"/>
  <c r="P201"/>
  <c r="BK201"/>
  <c r="J201"/>
  <c r="BE201" s="1"/>
  <c r="BI200"/>
  <c r="BH200"/>
  <c r="BG200"/>
  <c r="BF200"/>
  <c r="BE200"/>
  <c r="T200"/>
  <c r="R200"/>
  <c r="P200"/>
  <c r="BK200"/>
  <c r="J200"/>
  <c r="BI199"/>
  <c r="BH199"/>
  <c r="BG199"/>
  <c r="BF199"/>
  <c r="T199"/>
  <c r="R199"/>
  <c r="P199"/>
  <c r="BK199"/>
  <c r="J199"/>
  <c r="BE199" s="1"/>
  <c r="BI198"/>
  <c r="BH198"/>
  <c r="BG198"/>
  <c r="BF198"/>
  <c r="BE198"/>
  <c r="T198"/>
  <c r="R198"/>
  <c r="P198"/>
  <c r="BK198"/>
  <c r="J198"/>
  <c r="BI196"/>
  <c r="BH196"/>
  <c r="BG196"/>
  <c r="BF196"/>
  <c r="T196"/>
  <c r="R196"/>
  <c r="P196"/>
  <c r="BK196"/>
  <c r="J196"/>
  <c r="BE196" s="1"/>
  <c r="BI195"/>
  <c r="BH195"/>
  <c r="BG195"/>
  <c r="BF195"/>
  <c r="BE195"/>
  <c r="T195"/>
  <c r="R195"/>
  <c r="P195"/>
  <c r="BK195"/>
  <c r="J195"/>
  <c r="BI193"/>
  <c r="BH193"/>
  <c r="BG193"/>
  <c r="BF193"/>
  <c r="T193"/>
  <c r="R193"/>
  <c r="P193"/>
  <c r="BK193"/>
  <c r="J193"/>
  <c r="BE193" s="1"/>
  <c r="BI192"/>
  <c r="BH192"/>
  <c r="BG192"/>
  <c r="BF192"/>
  <c r="BE192"/>
  <c r="T192"/>
  <c r="T191" s="1"/>
  <c r="T190" s="1"/>
  <c r="R192"/>
  <c r="R191" s="1"/>
  <c r="R190" s="1"/>
  <c r="P192"/>
  <c r="P191" s="1"/>
  <c r="P190" s="1"/>
  <c r="BK192"/>
  <c r="BK191" s="1"/>
  <c r="J192"/>
  <c r="BI187"/>
  <c r="BH187"/>
  <c r="BG187"/>
  <c r="BF187"/>
  <c r="BE187"/>
  <c r="T187"/>
  <c r="R187"/>
  <c r="P187"/>
  <c r="BK187"/>
  <c r="J187"/>
  <c r="BI185"/>
  <c r="BH185"/>
  <c r="BG185"/>
  <c r="BF185"/>
  <c r="T185"/>
  <c r="R185"/>
  <c r="P185"/>
  <c r="BK185"/>
  <c r="J185"/>
  <c r="BE185" s="1"/>
  <c r="BI183"/>
  <c r="BH183"/>
  <c r="BG183"/>
  <c r="BF183"/>
  <c r="BE183"/>
  <c r="T183"/>
  <c r="R183"/>
  <c r="P183"/>
  <c r="BK183"/>
  <c r="J183"/>
  <c r="BI180"/>
  <c r="BH180"/>
  <c r="BG180"/>
  <c r="BF180"/>
  <c r="T180"/>
  <c r="R180"/>
  <c r="P180"/>
  <c r="BK180"/>
  <c r="J180"/>
  <c r="BE180" s="1"/>
  <c r="BI178"/>
  <c r="BH178"/>
  <c r="BG178"/>
  <c r="BF178"/>
  <c r="BE178"/>
  <c r="T178"/>
  <c r="R178"/>
  <c r="P178"/>
  <c r="BK178"/>
  <c r="J178"/>
  <c r="BI176"/>
  <c r="BH176"/>
  <c r="BG176"/>
  <c r="BF176"/>
  <c r="T176"/>
  <c r="R176"/>
  <c r="P176"/>
  <c r="BK176"/>
  <c r="J176"/>
  <c r="BE176" s="1"/>
  <c r="BI174"/>
  <c r="BH174"/>
  <c r="BG174"/>
  <c r="BF174"/>
  <c r="BE174"/>
  <c r="T174"/>
  <c r="R174"/>
  <c r="P174"/>
  <c r="BK174"/>
  <c r="J174"/>
  <c r="BI172"/>
  <c r="BH172"/>
  <c r="BG172"/>
  <c r="BF172"/>
  <c r="T172"/>
  <c r="R172"/>
  <c r="P172"/>
  <c r="BK172"/>
  <c r="J172"/>
  <c r="BE172" s="1"/>
  <c r="BI171"/>
  <c r="BH171"/>
  <c r="BG171"/>
  <c r="BF171"/>
  <c r="BE171"/>
  <c r="T171"/>
  <c r="R171"/>
  <c r="P171"/>
  <c r="BK171"/>
  <c r="J171"/>
  <c r="BI170"/>
  <c r="BH170"/>
  <c r="BG170"/>
  <c r="BF170"/>
  <c r="T170"/>
  <c r="R170"/>
  <c r="P170"/>
  <c r="BK170"/>
  <c r="J170"/>
  <c r="BE170" s="1"/>
  <c r="BI169"/>
  <c r="BH169"/>
  <c r="BG169"/>
  <c r="BF169"/>
  <c r="BE169"/>
  <c r="T169"/>
  <c r="R169"/>
  <c r="P169"/>
  <c r="BK169"/>
  <c r="J169"/>
  <c r="BI167"/>
  <c r="BH167"/>
  <c r="BG167"/>
  <c r="BF167"/>
  <c r="T167"/>
  <c r="T166" s="1"/>
  <c r="R167"/>
  <c r="R166" s="1"/>
  <c r="P167"/>
  <c r="P166" s="1"/>
  <c r="BK167"/>
  <c r="BK166" s="1"/>
  <c r="J166" s="1"/>
  <c r="J64" s="1"/>
  <c r="J167"/>
  <c r="BE167" s="1"/>
  <c r="BI165"/>
  <c r="BH165"/>
  <c r="BG165"/>
  <c r="BF165"/>
  <c r="T165"/>
  <c r="T164" s="1"/>
  <c r="R165"/>
  <c r="R164" s="1"/>
  <c r="P165"/>
  <c r="P164" s="1"/>
  <c r="BK165"/>
  <c r="BK164" s="1"/>
  <c r="J164" s="1"/>
  <c r="J63" s="1"/>
  <c r="J165"/>
  <c r="BE165" s="1"/>
  <c r="BI161"/>
  <c r="BH161"/>
  <c r="BG161"/>
  <c r="BF161"/>
  <c r="BE161"/>
  <c r="T161"/>
  <c r="R161"/>
  <c r="P161"/>
  <c r="BK161"/>
  <c r="J161"/>
  <c r="BI159"/>
  <c r="BH159"/>
  <c r="BG159"/>
  <c r="BF159"/>
  <c r="T159"/>
  <c r="R159"/>
  <c r="P159"/>
  <c r="BK159"/>
  <c r="J159"/>
  <c r="BE159" s="1"/>
  <c r="BI156"/>
  <c r="BH156"/>
  <c r="BG156"/>
  <c r="BF156"/>
  <c r="BE156"/>
  <c r="T156"/>
  <c r="R156"/>
  <c r="P156"/>
  <c r="BK156"/>
  <c r="J156"/>
  <c r="BI154"/>
  <c r="BH154"/>
  <c r="BG154"/>
  <c r="BF154"/>
  <c r="T154"/>
  <c r="R154"/>
  <c r="P154"/>
  <c r="BK154"/>
  <c r="J154"/>
  <c r="BE154" s="1"/>
  <c r="BI153"/>
  <c r="BH153"/>
  <c r="BG153"/>
  <c r="BF153"/>
  <c r="BE153"/>
  <c r="T153"/>
  <c r="R153"/>
  <c r="P153"/>
  <c r="BK153"/>
  <c r="J153"/>
  <c r="BI152"/>
  <c r="BH152"/>
  <c r="BG152"/>
  <c r="BF152"/>
  <c r="T152"/>
  <c r="R152"/>
  <c r="P152"/>
  <c r="BK152"/>
  <c r="J152"/>
  <c r="BE152" s="1"/>
  <c r="BI150"/>
  <c r="BH150"/>
  <c r="BG150"/>
  <c r="BF150"/>
  <c r="BE150"/>
  <c r="T150"/>
  <c r="R150"/>
  <c r="P150"/>
  <c r="BK150"/>
  <c r="J150"/>
  <c r="BI148"/>
  <c r="BH148"/>
  <c r="BG148"/>
  <c r="BF148"/>
  <c r="T148"/>
  <c r="T147" s="1"/>
  <c r="R148"/>
  <c r="R147" s="1"/>
  <c r="P148"/>
  <c r="P147" s="1"/>
  <c r="BK148"/>
  <c r="BK147" s="1"/>
  <c r="J147" s="1"/>
  <c r="J62" s="1"/>
  <c r="J148"/>
  <c r="BE148" s="1"/>
  <c r="BI145"/>
  <c r="BH145"/>
  <c r="BG145"/>
  <c r="BF145"/>
  <c r="T145"/>
  <c r="R145"/>
  <c r="P145"/>
  <c r="BK145"/>
  <c r="J145"/>
  <c r="BE145" s="1"/>
  <c r="BI144"/>
  <c r="BH144"/>
  <c r="BG144"/>
  <c r="BF144"/>
  <c r="BE144"/>
  <c r="T144"/>
  <c r="T143" s="1"/>
  <c r="R144"/>
  <c r="R143" s="1"/>
  <c r="P144"/>
  <c r="P143" s="1"/>
  <c r="BK144"/>
  <c r="BK143" s="1"/>
  <c r="J143" s="1"/>
  <c r="J61" s="1"/>
  <c r="J144"/>
  <c r="BI141"/>
  <c r="BH141"/>
  <c r="BG141"/>
  <c r="BF141"/>
  <c r="T141"/>
  <c r="R141"/>
  <c r="P141"/>
  <c r="BK141"/>
  <c r="J141"/>
  <c r="BE141" s="1"/>
  <c r="BI138"/>
  <c r="BH138"/>
  <c r="BG138"/>
  <c r="BF138"/>
  <c r="BE138"/>
  <c r="T138"/>
  <c r="R138"/>
  <c r="P138"/>
  <c r="BK138"/>
  <c r="J138"/>
  <c r="BI135"/>
  <c r="BH135"/>
  <c r="BG135"/>
  <c r="BF135"/>
  <c r="T135"/>
  <c r="R135"/>
  <c r="P135"/>
  <c r="BK135"/>
  <c r="J135"/>
  <c r="BE135" s="1"/>
  <c r="BI132"/>
  <c r="BH132"/>
  <c r="BG132"/>
  <c r="BF132"/>
  <c r="BE132"/>
  <c r="T132"/>
  <c r="R132"/>
  <c r="P132"/>
  <c r="BK132"/>
  <c r="J132"/>
  <c r="BI129"/>
  <c r="BH129"/>
  <c r="BG129"/>
  <c r="BF129"/>
  <c r="T129"/>
  <c r="T128" s="1"/>
  <c r="R129"/>
  <c r="R128" s="1"/>
  <c r="P129"/>
  <c r="P128" s="1"/>
  <c r="BK129"/>
  <c r="BK128" s="1"/>
  <c r="J128" s="1"/>
  <c r="J60" s="1"/>
  <c r="J129"/>
  <c r="BE129" s="1"/>
  <c r="BI126"/>
  <c r="BH126"/>
  <c r="BG126"/>
  <c r="BF126"/>
  <c r="T126"/>
  <c r="R126"/>
  <c r="P126"/>
  <c r="BK126"/>
  <c r="J126"/>
  <c r="BE126" s="1"/>
  <c r="BI125"/>
  <c r="BH125"/>
  <c r="BG125"/>
  <c r="BF125"/>
  <c r="BE125"/>
  <c r="T125"/>
  <c r="R125"/>
  <c r="P125"/>
  <c r="BK125"/>
  <c r="J125"/>
  <c r="BI122"/>
  <c r="BH122"/>
  <c r="BG122"/>
  <c r="BF122"/>
  <c r="T122"/>
  <c r="R122"/>
  <c r="P122"/>
  <c r="BK122"/>
  <c r="J122"/>
  <c r="BE122" s="1"/>
  <c r="BI119"/>
  <c r="F34" s="1"/>
  <c r="BD70" i="1" s="1"/>
  <c r="BH119" i="15"/>
  <c r="F33" s="1"/>
  <c r="BC70" i="1" s="1"/>
  <c r="BG119" i="15"/>
  <c r="F32" s="1"/>
  <c r="BB70" i="1" s="1"/>
  <c r="BF119" i="15"/>
  <c r="F31" s="1"/>
  <c r="BA70" i="1" s="1"/>
  <c r="BE119" i="15"/>
  <c r="F30" s="1"/>
  <c r="AZ70" i="1" s="1"/>
  <c r="T119" i="15"/>
  <c r="T118" s="1"/>
  <c r="T117" s="1"/>
  <c r="T116" s="1"/>
  <c r="T115" s="1"/>
  <c r="R119"/>
  <c r="R118" s="1"/>
  <c r="R117" s="1"/>
  <c r="R116" s="1"/>
  <c r="R115" s="1"/>
  <c r="P119"/>
  <c r="P118" s="1"/>
  <c r="P117" s="1"/>
  <c r="P116" s="1"/>
  <c r="P115" s="1"/>
  <c r="AU70" i="1" s="1"/>
  <c r="BK119" i="15"/>
  <c r="BK118" s="1"/>
  <c r="J119"/>
  <c r="J111"/>
  <c r="F111"/>
  <c r="J109"/>
  <c r="F109"/>
  <c r="E107"/>
  <c r="F52"/>
  <c r="J51"/>
  <c r="F51"/>
  <c r="F49"/>
  <c r="E47"/>
  <c r="J18"/>
  <c r="E18"/>
  <c r="F112" s="1"/>
  <c r="J17"/>
  <c r="J12"/>
  <c r="J49" s="1"/>
  <c r="E7"/>
  <c r="E105" s="1"/>
  <c r="P142" i="14"/>
  <c r="R139"/>
  <c r="T115"/>
  <c r="P91"/>
  <c r="P90" s="1"/>
  <c r="P89" s="1"/>
  <c r="AU69" i="1" s="1"/>
  <c r="AY69"/>
  <c r="AX69"/>
  <c r="BI153" i="14"/>
  <c r="BH153"/>
  <c r="BG153"/>
  <c r="BF153"/>
  <c r="BE153"/>
  <c r="T153"/>
  <c r="T152" s="1"/>
  <c r="R153"/>
  <c r="R152" s="1"/>
  <c r="P153"/>
  <c r="P152" s="1"/>
  <c r="BK153"/>
  <c r="BK152" s="1"/>
  <c r="J152" s="1"/>
  <c r="J67" s="1"/>
  <c r="J153"/>
  <c r="BI150"/>
  <c r="BH150"/>
  <c r="BG150"/>
  <c r="BF150"/>
  <c r="BE150"/>
  <c r="T150"/>
  <c r="R150"/>
  <c r="P150"/>
  <c r="BK150"/>
  <c r="J150"/>
  <c r="BI148"/>
  <c r="BH148"/>
  <c r="BG148"/>
  <c r="BF148"/>
  <c r="BE148"/>
  <c r="T148"/>
  <c r="R148"/>
  <c r="P148"/>
  <c r="BK148"/>
  <c r="J148"/>
  <c r="BI145"/>
  <c r="BH145"/>
  <c r="BG145"/>
  <c r="BF145"/>
  <c r="BE145"/>
  <c r="T145"/>
  <c r="R145"/>
  <c r="P145"/>
  <c r="BK145"/>
  <c r="J145"/>
  <c r="BI143"/>
  <c r="BH143"/>
  <c r="BG143"/>
  <c r="BF143"/>
  <c r="BE143"/>
  <c r="T143"/>
  <c r="T142" s="1"/>
  <c r="R143"/>
  <c r="R142" s="1"/>
  <c r="P143"/>
  <c r="BK143"/>
  <c r="BK142" s="1"/>
  <c r="J142" s="1"/>
  <c r="J66" s="1"/>
  <c r="J143"/>
  <c r="BI140"/>
  <c r="BH140"/>
  <c r="BG140"/>
  <c r="BF140"/>
  <c r="T140"/>
  <c r="T139" s="1"/>
  <c r="R140"/>
  <c r="P140"/>
  <c r="P139" s="1"/>
  <c r="BK140"/>
  <c r="BK139" s="1"/>
  <c r="J139" s="1"/>
  <c r="J65" s="1"/>
  <c r="J140"/>
  <c r="BE140" s="1"/>
  <c r="BI138"/>
  <c r="BH138"/>
  <c r="BG138"/>
  <c r="BF138"/>
  <c r="BE138"/>
  <c r="T138"/>
  <c r="R138"/>
  <c r="P138"/>
  <c r="BK138"/>
  <c r="J138"/>
  <c r="BI137"/>
  <c r="BH137"/>
  <c r="BG137"/>
  <c r="BF137"/>
  <c r="BE137"/>
  <c r="T137"/>
  <c r="R137"/>
  <c r="P137"/>
  <c r="BK137"/>
  <c r="J137"/>
  <c r="BI135"/>
  <c r="BH135"/>
  <c r="BG135"/>
  <c r="BF135"/>
  <c r="BE135"/>
  <c r="T135"/>
  <c r="R135"/>
  <c r="P135"/>
  <c r="BK135"/>
  <c r="J135"/>
  <c r="BI133"/>
  <c r="BH133"/>
  <c r="BG133"/>
  <c r="BF133"/>
  <c r="BE133"/>
  <c r="T133"/>
  <c r="R133"/>
  <c r="P133"/>
  <c r="BK133"/>
  <c r="J133"/>
  <c r="BI132"/>
  <c r="BH132"/>
  <c r="BG132"/>
  <c r="BF132"/>
  <c r="BE132"/>
  <c r="T132"/>
  <c r="R132"/>
  <c r="P132"/>
  <c r="BK132"/>
  <c r="J132"/>
  <c r="BI129"/>
  <c r="BH129"/>
  <c r="BG129"/>
  <c r="BF129"/>
  <c r="BE129"/>
  <c r="T129"/>
  <c r="R129"/>
  <c r="P129"/>
  <c r="BK129"/>
  <c r="J129"/>
  <c r="BI128"/>
  <c r="BH128"/>
  <c r="BG128"/>
  <c r="BF128"/>
  <c r="BE128"/>
  <c r="T128"/>
  <c r="R128"/>
  <c r="P128"/>
  <c r="BK128"/>
  <c r="J128"/>
  <c r="BI125"/>
  <c r="BH125"/>
  <c r="BG125"/>
  <c r="BF125"/>
  <c r="BE125"/>
  <c r="T125"/>
  <c r="R125"/>
  <c r="P125"/>
  <c r="BK125"/>
  <c r="J125"/>
  <c r="BI124"/>
  <c r="BH124"/>
  <c r="BG124"/>
  <c r="BF124"/>
  <c r="BE124"/>
  <c r="T124"/>
  <c r="R124"/>
  <c r="P124"/>
  <c r="BK124"/>
  <c r="J124"/>
  <c r="BI121"/>
  <c r="BH121"/>
  <c r="BG121"/>
  <c r="BF121"/>
  <c r="BE121"/>
  <c r="T121"/>
  <c r="R121"/>
  <c r="P121"/>
  <c r="BK121"/>
  <c r="J121"/>
  <c r="BI120"/>
  <c r="BH120"/>
  <c r="BG120"/>
  <c r="BF120"/>
  <c r="BE120"/>
  <c r="T120"/>
  <c r="R120"/>
  <c r="P120"/>
  <c r="BK120"/>
  <c r="J120"/>
  <c r="BI117"/>
  <c r="BH117"/>
  <c r="BG117"/>
  <c r="BF117"/>
  <c r="BE117"/>
  <c r="T117"/>
  <c r="R117"/>
  <c r="P117"/>
  <c r="BK117"/>
  <c r="J117"/>
  <c r="BI116"/>
  <c r="BH116"/>
  <c r="BG116"/>
  <c r="BF116"/>
  <c r="BE116"/>
  <c r="T116"/>
  <c r="R116"/>
  <c r="R115" s="1"/>
  <c r="P116"/>
  <c r="P115" s="1"/>
  <c r="BK116"/>
  <c r="BK115" s="1"/>
  <c r="J115" s="1"/>
  <c r="J64" s="1"/>
  <c r="J116"/>
  <c r="BI113"/>
  <c r="BH113"/>
  <c r="BG113"/>
  <c r="BF113"/>
  <c r="T113"/>
  <c r="R113"/>
  <c r="P113"/>
  <c r="BK113"/>
  <c r="J113"/>
  <c r="BE113" s="1"/>
  <c r="BI111"/>
  <c r="BH111"/>
  <c r="BG111"/>
  <c r="BF111"/>
  <c r="T111"/>
  <c r="R111"/>
  <c r="P111"/>
  <c r="BK111"/>
  <c r="J111"/>
  <c r="BE111" s="1"/>
  <c r="BI109"/>
  <c r="BH109"/>
  <c r="BG109"/>
  <c r="BF109"/>
  <c r="T109"/>
  <c r="R109"/>
  <c r="P109"/>
  <c r="BK109"/>
  <c r="J109"/>
  <c r="BE109" s="1"/>
  <c r="BI107"/>
  <c r="BH107"/>
  <c r="BG107"/>
  <c r="BF107"/>
  <c r="T107"/>
  <c r="R107"/>
  <c r="P107"/>
  <c r="BK107"/>
  <c r="J107"/>
  <c r="BE107" s="1"/>
  <c r="BI105"/>
  <c r="BH105"/>
  <c r="BG105"/>
  <c r="BF105"/>
  <c r="T105"/>
  <c r="T104" s="1"/>
  <c r="R105"/>
  <c r="R104" s="1"/>
  <c r="P105"/>
  <c r="P104" s="1"/>
  <c r="BK105"/>
  <c r="BK104" s="1"/>
  <c r="J104" s="1"/>
  <c r="J63" s="1"/>
  <c r="J105"/>
  <c r="BE105" s="1"/>
  <c r="BI101"/>
  <c r="BH101"/>
  <c r="BG101"/>
  <c r="BF101"/>
  <c r="BE101"/>
  <c r="T101"/>
  <c r="R101"/>
  <c r="P101"/>
  <c r="BK101"/>
  <c r="J101"/>
  <c r="BI99"/>
  <c r="BH99"/>
  <c r="BG99"/>
  <c r="BF99"/>
  <c r="BE99"/>
  <c r="T99"/>
  <c r="R99"/>
  <c r="P99"/>
  <c r="BK99"/>
  <c r="J99"/>
  <c r="BI97"/>
  <c r="BH97"/>
  <c r="BG97"/>
  <c r="BF97"/>
  <c r="BE97"/>
  <c r="T97"/>
  <c r="R97"/>
  <c r="P97"/>
  <c r="BK97"/>
  <c r="J97"/>
  <c r="BI94"/>
  <c r="BH94"/>
  <c r="BG94"/>
  <c r="BF94"/>
  <c r="BE94"/>
  <c r="T94"/>
  <c r="R94"/>
  <c r="P94"/>
  <c r="BK94"/>
  <c r="J94"/>
  <c r="BI92"/>
  <c r="F36" s="1"/>
  <c r="BD69" i="1" s="1"/>
  <c r="BH92" i="14"/>
  <c r="F35" s="1"/>
  <c r="BC69" i="1" s="1"/>
  <c r="BG92" i="14"/>
  <c r="F34" s="1"/>
  <c r="BB69" i="1" s="1"/>
  <c r="BF92" i="14"/>
  <c r="J33" s="1"/>
  <c r="AW69" i="1" s="1"/>
  <c r="BE92" i="14"/>
  <c r="T92"/>
  <c r="T91" s="1"/>
  <c r="R92"/>
  <c r="R91" s="1"/>
  <c r="R90" s="1"/>
  <c r="R89" s="1"/>
  <c r="P92"/>
  <c r="BK92"/>
  <c r="BK91" s="1"/>
  <c r="J92"/>
  <c r="J85"/>
  <c r="F85"/>
  <c r="F83"/>
  <c r="E81"/>
  <c r="E77"/>
  <c r="J55"/>
  <c r="F55"/>
  <c r="F53"/>
  <c r="E51"/>
  <c r="J20"/>
  <c r="E20"/>
  <c r="F56" s="1"/>
  <c r="J19"/>
  <c r="J14"/>
  <c r="J83" s="1"/>
  <c r="E7"/>
  <c r="E47" s="1"/>
  <c r="T134" i="13"/>
  <c r="P134"/>
  <c r="R124"/>
  <c r="T121"/>
  <c r="BK121"/>
  <c r="J121" s="1"/>
  <c r="J65" s="1"/>
  <c r="P104"/>
  <c r="R91"/>
  <c r="AY68" i="1"/>
  <c r="AX68"/>
  <c r="BI135" i="13"/>
  <c r="BH135"/>
  <c r="BG135"/>
  <c r="BF135"/>
  <c r="BE135"/>
  <c r="T135"/>
  <c r="R135"/>
  <c r="R134" s="1"/>
  <c r="P135"/>
  <c r="BK135"/>
  <c r="BK134" s="1"/>
  <c r="J134" s="1"/>
  <c r="J67" s="1"/>
  <c r="J135"/>
  <c r="BI132"/>
  <c r="BH132"/>
  <c r="BG132"/>
  <c r="BF132"/>
  <c r="T132"/>
  <c r="R132"/>
  <c r="P132"/>
  <c r="BK132"/>
  <c r="J132"/>
  <c r="BE132" s="1"/>
  <c r="BI130"/>
  <c r="BH130"/>
  <c r="BG130"/>
  <c r="BF130"/>
  <c r="T130"/>
  <c r="R130"/>
  <c r="P130"/>
  <c r="BK130"/>
  <c r="J130"/>
  <c r="BE130" s="1"/>
  <c r="BI127"/>
  <c r="BH127"/>
  <c r="BG127"/>
  <c r="BF127"/>
  <c r="T127"/>
  <c r="R127"/>
  <c r="P127"/>
  <c r="BK127"/>
  <c r="J127"/>
  <c r="BE127" s="1"/>
  <c r="BI125"/>
  <c r="BH125"/>
  <c r="BG125"/>
  <c r="BF125"/>
  <c r="T125"/>
  <c r="T124" s="1"/>
  <c r="R125"/>
  <c r="P125"/>
  <c r="P124" s="1"/>
  <c r="BK125"/>
  <c r="BK124" s="1"/>
  <c r="J124" s="1"/>
  <c r="J66" s="1"/>
  <c r="J125"/>
  <c r="BE125" s="1"/>
  <c r="BI122"/>
  <c r="BH122"/>
  <c r="BG122"/>
  <c r="BF122"/>
  <c r="BE122"/>
  <c r="T122"/>
  <c r="R122"/>
  <c r="R121" s="1"/>
  <c r="P122"/>
  <c r="P121" s="1"/>
  <c r="BK122"/>
  <c r="J122"/>
  <c r="BI117"/>
  <c r="BH117"/>
  <c r="BG117"/>
  <c r="BF117"/>
  <c r="T117"/>
  <c r="R117"/>
  <c r="P117"/>
  <c r="BK117"/>
  <c r="J117"/>
  <c r="BE117" s="1"/>
  <c r="BI112"/>
  <c r="BH112"/>
  <c r="BG112"/>
  <c r="BF112"/>
  <c r="T112"/>
  <c r="R112"/>
  <c r="P112"/>
  <c r="BK112"/>
  <c r="J112"/>
  <c r="BE112" s="1"/>
  <c r="BI111"/>
  <c r="BH111"/>
  <c r="BG111"/>
  <c r="BF111"/>
  <c r="T111"/>
  <c r="T110" s="1"/>
  <c r="R111"/>
  <c r="R110" s="1"/>
  <c r="P111"/>
  <c r="P110" s="1"/>
  <c r="BK111"/>
  <c r="BK110" s="1"/>
  <c r="J110" s="1"/>
  <c r="J64" s="1"/>
  <c r="J111"/>
  <c r="BE111" s="1"/>
  <c r="BI107"/>
  <c r="BH107"/>
  <c r="BG107"/>
  <c r="BF107"/>
  <c r="BE107"/>
  <c r="T107"/>
  <c r="R107"/>
  <c r="P107"/>
  <c r="BK107"/>
  <c r="J107"/>
  <c r="BI105"/>
  <c r="BH105"/>
  <c r="BG105"/>
  <c r="BF105"/>
  <c r="BE105"/>
  <c r="T105"/>
  <c r="T104" s="1"/>
  <c r="R105"/>
  <c r="R104" s="1"/>
  <c r="P105"/>
  <c r="BK105"/>
  <c r="BK104" s="1"/>
  <c r="J104" s="1"/>
  <c r="J63" s="1"/>
  <c r="J105"/>
  <c r="BI101"/>
  <c r="BH101"/>
  <c r="BG101"/>
  <c r="BF101"/>
  <c r="T101"/>
  <c r="R101"/>
  <c r="P101"/>
  <c r="BK101"/>
  <c r="J101"/>
  <c r="BE101" s="1"/>
  <c r="BI99"/>
  <c r="BH99"/>
  <c r="BG99"/>
  <c r="BF99"/>
  <c r="T99"/>
  <c r="R99"/>
  <c r="P99"/>
  <c r="BK99"/>
  <c r="J99"/>
  <c r="BE99" s="1"/>
  <c r="BI97"/>
  <c r="BH97"/>
  <c r="BG97"/>
  <c r="BF97"/>
  <c r="T97"/>
  <c r="R97"/>
  <c r="P97"/>
  <c r="BK97"/>
  <c r="J97"/>
  <c r="BE97" s="1"/>
  <c r="BI94"/>
  <c r="BH94"/>
  <c r="F35" s="1"/>
  <c r="BC68" i="1" s="1"/>
  <c r="BG94" i="13"/>
  <c r="BF94"/>
  <c r="T94"/>
  <c r="R94"/>
  <c r="P94"/>
  <c r="BK94"/>
  <c r="J94"/>
  <c r="BE94" s="1"/>
  <c r="BI92"/>
  <c r="F36" s="1"/>
  <c r="BD68" i="1" s="1"/>
  <c r="BH92" i="13"/>
  <c r="BG92"/>
  <c r="F34" s="1"/>
  <c r="BB68" i="1" s="1"/>
  <c r="BF92" i="13"/>
  <c r="F33" s="1"/>
  <c r="BA68" i="1" s="1"/>
  <c r="T92" i="13"/>
  <c r="T91" s="1"/>
  <c r="T90" s="1"/>
  <c r="T89" s="1"/>
  <c r="R92"/>
  <c r="P92"/>
  <c r="P91" s="1"/>
  <c r="P90" s="1"/>
  <c r="P89" s="1"/>
  <c r="AU68" i="1" s="1"/>
  <c r="BK92" i="13"/>
  <c r="BK91" s="1"/>
  <c r="J92"/>
  <c r="BE92" s="1"/>
  <c r="J85"/>
  <c r="F85"/>
  <c r="J83"/>
  <c r="F83"/>
  <c r="E81"/>
  <c r="F56"/>
  <c r="J55"/>
  <c r="F55"/>
  <c r="F53"/>
  <c r="E51"/>
  <c r="J20"/>
  <c r="E20"/>
  <c r="F86" s="1"/>
  <c r="J19"/>
  <c r="J14"/>
  <c r="J53" s="1"/>
  <c r="E7"/>
  <c r="E77" s="1"/>
  <c r="P93" i="12"/>
  <c r="AY66" i="1"/>
  <c r="AX66"/>
  <c r="BI118" i="12"/>
  <c r="BH118"/>
  <c r="BG118"/>
  <c r="BF118"/>
  <c r="T118"/>
  <c r="R118"/>
  <c r="P118"/>
  <c r="BK118"/>
  <c r="J118"/>
  <c r="BE118" s="1"/>
  <c r="BI116"/>
  <c r="BH116"/>
  <c r="BG116"/>
  <c r="BF116"/>
  <c r="T116"/>
  <c r="R116"/>
  <c r="P116"/>
  <c r="BK116"/>
  <c r="J116"/>
  <c r="BE116" s="1"/>
  <c r="BI114"/>
  <c r="BH114"/>
  <c r="BG114"/>
  <c r="BF114"/>
  <c r="T114"/>
  <c r="R114"/>
  <c r="P114"/>
  <c r="BK114"/>
  <c r="J114"/>
  <c r="BE114" s="1"/>
  <c r="BI113"/>
  <c r="BH113"/>
  <c r="BG113"/>
  <c r="BF113"/>
  <c r="T113"/>
  <c r="R113"/>
  <c r="P113"/>
  <c r="BK113"/>
  <c r="J113"/>
  <c r="BE113" s="1"/>
  <c r="BI111"/>
  <c r="BH111"/>
  <c r="BG111"/>
  <c r="BF111"/>
  <c r="T111"/>
  <c r="R111"/>
  <c r="P111"/>
  <c r="BK111"/>
  <c r="J111"/>
  <c r="BE111" s="1"/>
  <c r="BI110"/>
  <c r="BH110"/>
  <c r="BG110"/>
  <c r="BF110"/>
  <c r="T110"/>
  <c r="T109" s="1"/>
  <c r="R110"/>
  <c r="R109" s="1"/>
  <c r="P110"/>
  <c r="P109" s="1"/>
  <c r="BK110"/>
  <c r="BK109" s="1"/>
  <c r="J109" s="1"/>
  <c r="J67" s="1"/>
  <c r="J110"/>
  <c r="BE110" s="1"/>
  <c r="BI108"/>
  <c r="BH108"/>
  <c r="BG108"/>
  <c r="BF108"/>
  <c r="T108"/>
  <c r="R108"/>
  <c r="P108"/>
  <c r="BK108"/>
  <c r="J108"/>
  <c r="BE108" s="1"/>
  <c r="BI105"/>
  <c r="BH105"/>
  <c r="BG105"/>
  <c r="BF105"/>
  <c r="BE105"/>
  <c r="T105"/>
  <c r="R105"/>
  <c r="P105"/>
  <c r="BK105"/>
  <c r="J105"/>
  <c r="BI99"/>
  <c r="BH99"/>
  <c r="BG99"/>
  <c r="BF99"/>
  <c r="BE99"/>
  <c r="T99"/>
  <c r="R99"/>
  <c r="P99"/>
  <c r="BK99"/>
  <c r="J99"/>
  <c r="BI97"/>
  <c r="BH97"/>
  <c r="BG97"/>
  <c r="BF97"/>
  <c r="BE97"/>
  <c r="T97"/>
  <c r="R97"/>
  <c r="P97"/>
  <c r="BK97"/>
  <c r="J97"/>
  <c r="BI96"/>
  <c r="BH96"/>
  <c r="BG96"/>
  <c r="F36" s="1"/>
  <c r="BB66" i="1" s="1"/>
  <c r="BF96" i="12"/>
  <c r="BE96"/>
  <c r="T96"/>
  <c r="R96"/>
  <c r="P96"/>
  <c r="BK96"/>
  <c r="J96"/>
  <c r="BI94"/>
  <c r="F38" s="1"/>
  <c r="BD66" i="1" s="1"/>
  <c r="BH94" i="12"/>
  <c r="F37" s="1"/>
  <c r="BC66" i="1" s="1"/>
  <c r="BG94" i="12"/>
  <c r="BF94"/>
  <c r="J35" s="1"/>
  <c r="AW66" i="1" s="1"/>
  <c r="BE94" i="12"/>
  <c r="F34" s="1"/>
  <c r="AZ66" i="1" s="1"/>
  <c r="T94" i="12"/>
  <c r="T93" s="1"/>
  <c r="T92" s="1"/>
  <c r="T91" s="1"/>
  <c r="R94"/>
  <c r="R93" s="1"/>
  <c r="R92" s="1"/>
  <c r="R91" s="1"/>
  <c r="P94"/>
  <c r="BK94"/>
  <c r="BK93" s="1"/>
  <c r="J94"/>
  <c r="J87"/>
  <c r="F87"/>
  <c r="F85"/>
  <c r="E83"/>
  <c r="E77"/>
  <c r="J59"/>
  <c r="F59"/>
  <c r="F57"/>
  <c r="E55"/>
  <c r="J22"/>
  <c r="E22"/>
  <c r="F88" s="1"/>
  <c r="J21"/>
  <c r="J16"/>
  <c r="J85" s="1"/>
  <c r="E7"/>
  <c r="E49" s="1"/>
  <c r="T131" i="11"/>
  <c r="P117"/>
  <c r="P116" s="1"/>
  <c r="T98"/>
  <c r="T97" s="1"/>
  <c r="AY64" i="1"/>
  <c r="AX64"/>
  <c r="BI132" i="11"/>
  <c r="BH132"/>
  <c r="BG132"/>
  <c r="BF132"/>
  <c r="BE132"/>
  <c r="T132"/>
  <c r="R132"/>
  <c r="R131" s="1"/>
  <c r="P132"/>
  <c r="P131" s="1"/>
  <c r="BK132"/>
  <c r="BK131" s="1"/>
  <c r="J131" s="1"/>
  <c r="J71" s="1"/>
  <c r="J132"/>
  <c r="BI129"/>
  <c r="BH129"/>
  <c r="BG129"/>
  <c r="BF129"/>
  <c r="T129"/>
  <c r="R129"/>
  <c r="P129"/>
  <c r="BK129"/>
  <c r="J129"/>
  <c r="BE129" s="1"/>
  <c r="BI128"/>
  <c r="BH128"/>
  <c r="BG128"/>
  <c r="BF128"/>
  <c r="T128"/>
  <c r="R128"/>
  <c r="P128"/>
  <c r="BK128"/>
  <c r="J128"/>
  <c r="BE128" s="1"/>
  <c r="BI127"/>
  <c r="BH127"/>
  <c r="BG127"/>
  <c r="BF127"/>
  <c r="T127"/>
  <c r="R127"/>
  <c r="P127"/>
  <c r="BK127"/>
  <c r="J127"/>
  <c r="BE127" s="1"/>
  <c r="BI125"/>
  <c r="BH125"/>
  <c r="BG125"/>
  <c r="BF125"/>
  <c r="BE125"/>
  <c r="T125"/>
  <c r="R125"/>
  <c r="P125"/>
  <c r="BK125"/>
  <c r="J125"/>
  <c r="BI124"/>
  <c r="BH124"/>
  <c r="BG124"/>
  <c r="BF124"/>
  <c r="T124"/>
  <c r="R124"/>
  <c r="P124"/>
  <c r="BK124"/>
  <c r="J124"/>
  <c r="BE124" s="1"/>
  <c r="BI123"/>
  <c r="BH123"/>
  <c r="BG123"/>
  <c r="BF123"/>
  <c r="J35" s="1"/>
  <c r="AW64" i="1" s="1"/>
  <c r="BE123" i="11"/>
  <c r="T123"/>
  <c r="T122" s="1"/>
  <c r="R123"/>
  <c r="R122" s="1"/>
  <c r="P123"/>
  <c r="P122" s="1"/>
  <c r="BK123"/>
  <c r="BK122" s="1"/>
  <c r="J122" s="1"/>
  <c r="J70" s="1"/>
  <c r="J123"/>
  <c r="BI118"/>
  <c r="BH118"/>
  <c r="BG118"/>
  <c r="BF118"/>
  <c r="BE118"/>
  <c r="T118"/>
  <c r="T117" s="1"/>
  <c r="T116" s="1"/>
  <c r="R118"/>
  <c r="R117" s="1"/>
  <c r="R116" s="1"/>
  <c r="P118"/>
  <c r="BK118"/>
  <c r="BK117" s="1"/>
  <c r="J118"/>
  <c r="BI115"/>
  <c r="BH115"/>
  <c r="BG115"/>
  <c r="BF115"/>
  <c r="BE115"/>
  <c r="T115"/>
  <c r="R115"/>
  <c r="P115"/>
  <c r="BK115"/>
  <c r="J115"/>
  <c r="BI114"/>
  <c r="BH114"/>
  <c r="BG114"/>
  <c r="BF114"/>
  <c r="BE114"/>
  <c r="T114"/>
  <c r="R114"/>
  <c r="P114"/>
  <c r="BK114"/>
  <c r="J114"/>
  <c r="BI113"/>
  <c r="BH113"/>
  <c r="BG113"/>
  <c r="BF113"/>
  <c r="BE113"/>
  <c r="T113"/>
  <c r="R113"/>
  <c r="P113"/>
  <c r="BK113"/>
  <c r="J113"/>
  <c r="BI112"/>
  <c r="BH112"/>
  <c r="BG112"/>
  <c r="BF112"/>
  <c r="BE112"/>
  <c r="T112"/>
  <c r="R112"/>
  <c r="P112"/>
  <c r="BK112"/>
  <c r="J112"/>
  <c r="BI109"/>
  <c r="BH109"/>
  <c r="BG109"/>
  <c r="BF109"/>
  <c r="BE109"/>
  <c r="T109"/>
  <c r="R109"/>
  <c r="P109"/>
  <c r="BK109"/>
  <c r="J109"/>
  <c r="BI108"/>
  <c r="BH108"/>
  <c r="BG108"/>
  <c r="BF108"/>
  <c r="BE108"/>
  <c r="T108"/>
  <c r="R108"/>
  <c r="P108"/>
  <c r="BK108"/>
  <c r="J108"/>
  <c r="BI107"/>
  <c r="BH107"/>
  <c r="BG107"/>
  <c r="BF107"/>
  <c r="BE107"/>
  <c r="T107"/>
  <c r="R107"/>
  <c r="P107"/>
  <c r="BK107"/>
  <c r="J107"/>
  <c r="BI106"/>
  <c r="BH106"/>
  <c r="BG106"/>
  <c r="BF106"/>
  <c r="BE106"/>
  <c r="T106"/>
  <c r="R106"/>
  <c r="P106"/>
  <c r="BK106"/>
  <c r="J106"/>
  <c r="BI105"/>
  <c r="BH105"/>
  <c r="BG105"/>
  <c r="BF105"/>
  <c r="BE105"/>
  <c r="T105"/>
  <c r="R105"/>
  <c r="P105"/>
  <c r="BK105"/>
  <c r="J105"/>
  <c r="BI104"/>
  <c r="BH104"/>
  <c r="BG104"/>
  <c r="BF104"/>
  <c r="BE104"/>
  <c r="T104"/>
  <c r="R104"/>
  <c r="P104"/>
  <c r="BK104"/>
  <c r="J104"/>
  <c r="BI103"/>
  <c r="BH103"/>
  <c r="BG103"/>
  <c r="BF103"/>
  <c r="BE103"/>
  <c r="T103"/>
  <c r="R103"/>
  <c r="P103"/>
  <c r="BK103"/>
  <c r="BK98" s="1"/>
  <c r="J103"/>
  <c r="BI99"/>
  <c r="F38" s="1"/>
  <c r="BD64" i="1" s="1"/>
  <c r="BH99" i="11"/>
  <c r="F37" s="1"/>
  <c r="BC64" i="1" s="1"/>
  <c r="BG99" i="11"/>
  <c r="F36" s="1"/>
  <c r="BB64" i="1" s="1"/>
  <c r="BF99" i="11"/>
  <c r="F35" s="1"/>
  <c r="BA64" i="1" s="1"/>
  <c r="BE99" i="11"/>
  <c r="F34" s="1"/>
  <c r="AZ64" i="1" s="1"/>
  <c r="T99" i="11"/>
  <c r="R99"/>
  <c r="R98" s="1"/>
  <c r="R97" s="1"/>
  <c r="R96" s="1"/>
  <c r="R95" s="1"/>
  <c r="P99"/>
  <c r="P98" s="1"/>
  <c r="P97" s="1"/>
  <c r="P96" s="1"/>
  <c r="P95" s="1"/>
  <c r="AU64" i="1" s="1"/>
  <c r="BK99" i="11"/>
  <c r="J99"/>
  <c r="J91"/>
  <c r="F91"/>
  <c r="J89"/>
  <c r="F89"/>
  <c r="E87"/>
  <c r="F60"/>
  <c r="J59"/>
  <c r="F59"/>
  <c r="F57"/>
  <c r="E55"/>
  <c r="E49"/>
  <c r="J22"/>
  <c r="E22"/>
  <c r="F92" s="1"/>
  <c r="J21"/>
  <c r="J16"/>
  <c r="J57" s="1"/>
  <c r="E7"/>
  <c r="E81" s="1"/>
  <c r="R255" i="10"/>
  <c r="T242"/>
  <c r="P228"/>
  <c r="R226"/>
  <c r="P173"/>
  <c r="P172" s="1"/>
  <c r="T142"/>
  <c r="P103"/>
  <c r="AY63" i="1"/>
  <c r="AX63"/>
  <c r="BI256" i="10"/>
  <c r="BH256"/>
  <c r="BG256"/>
  <c r="BF256"/>
  <c r="T256"/>
  <c r="T255" s="1"/>
  <c r="R256"/>
  <c r="P256"/>
  <c r="P255" s="1"/>
  <c r="BK256"/>
  <c r="BK255" s="1"/>
  <c r="J255" s="1"/>
  <c r="J77" s="1"/>
  <c r="J256"/>
  <c r="BE256" s="1"/>
  <c r="BI253"/>
  <c r="BH253"/>
  <c r="BG253"/>
  <c r="BF253"/>
  <c r="BE253"/>
  <c r="T253"/>
  <c r="R253"/>
  <c r="P253"/>
  <c r="BK253"/>
  <c r="J253"/>
  <c r="BI251"/>
  <c r="BH251"/>
  <c r="BG251"/>
  <c r="BF251"/>
  <c r="BE251"/>
  <c r="T251"/>
  <c r="R251"/>
  <c r="P251"/>
  <c r="BK251"/>
  <c r="J251"/>
  <c r="BI249"/>
  <c r="BH249"/>
  <c r="BG249"/>
  <c r="BF249"/>
  <c r="BE249"/>
  <c r="T249"/>
  <c r="R249"/>
  <c r="P249"/>
  <c r="BK249"/>
  <c r="J249"/>
  <c r="BI247"/>
  <c r="BH247"/>
  <c r="BG247"/>
  <c r="BF247"/>
  <c r="BE247"/>
  <c r="T247"/>
  <c r="R247"/>
  <c r="P247"/>
  <c r="BK247"/>
  <c r="J247"/>
  <c r="BI245"/>
  <c r="BH245"/>
  <c r="BG245"/>
  <c r="BF245"/>
  <c r="BE245"/>
  <c r="T245"/>
  <c r="R245"/>
  <c r="P245"/>
  <c r="BK245"/>
  <c r="J245"/>
  <c r="BI244"/>
  <c r="BH244"/>
  <c r="BG244"/>
  <c r="BF244"/>
  <c r="BE244"/>
  <c r="T244"/>
  <c r="R244"/>
  <c r="P244"/>
  <c r="BK244"/>
  <c r="J244"/>
  <c r="BI243"/>
  <c r="BH243"/>
  <c r="BG243"/>
  <c r="BF243"/>
  <c r="BE243"/>
  <c r="T243"/>
  <c r="R243"/>
  <c r="R242" s="1"/>
  <c r="P243"/>
  <c r="P242" s="1"/>
  <c r="BK243"/>
  <c r="BK242" s="1"/>
  <c r="J242" s="1"/>
  <c r="J76" s="1"/>
  <c r="J243"/>
  <c r="BI241"/>
  <c r="BH241"/>
  <c r="BG241"/>
  <c r="BF241"/>
  <c r="T241"/>
  <c r="R241"/>
  <c r="P241"/>
  <c r="BK241"/>
  <c r="J241"/>
  <c r="BE241" s="1"/>
  <c r="BI240"/>
  <c r="BH240"/>
  <c r="BG240"/>
  <c r="BF240"/>
  <c r="T240"/>
  <c r="R240"/>
  <c r="P240"/>
  <c r="BK240"/>
  <c r="J240"/>
  <c r="BE240" s="1"/>
  <c r="BI239"/>
  <c r="BH239"/>
  <c r="BG239"/>
  <c r="BF239"/>
  <c r="T239"/>
  <c r="R239"/>
  <c r="P239"/>
  <c r="BK239"/>
  <c r="J239"/>
  <c r="BE239" s="1"/>
  <c r="BI238"/>
  <c r="BH238"/>
  <c r="BG238"/>
  <c r="BF238"/>
  <c r="T238"/>
  <c r="R238"/>
  <c r="P238"/>
  <c r="BK238"/>
  <c r="J238"/>
  <c r="BE238" s="1"/>
  <c r="BI237"/>
  <c r="BH237"/>
  <c r="BG237"/>
  <c r="BF237"/>
  <c r="T237"/>
  <c r="R237"/>
  <c r="P237"/>
  <c r="BK237"/>
  <c r="J237"/>
  <c r="BE237" s="1"/>
  <c r="BI236"/>
  <c r="BH236"/>
  <c r="BG236"/>
  <c r="BF236"/>
  <c r="T236"/>
  <c r="R236"/>
  <c r="P236"/>
  <c r="BK236"/>
  <c r="J236"/>
  <c r="BE236" s="1"/>
  <c r="BI235"/>
  <c r="BH235"/>
  <c r="BG235"/>
  <c r="BF235"/>
  <c r="T235"/>
  <c r="R235"/>
  <c r="P235"/>
  <c r="BK235"/>
  <c r="J235"/>
  <c r="BE235" s="1"/>
  <c r="BI234"/>
  <c r="BH234"/>
  <c r="BG234"/>
  <c r="BF234"/>
  <c r="T234"/>
  <c r="R234"/>
  <c r="P234"/>
  <c r="BK234"/>
  <c r="J234"/>
  <c r="BE234" s="1"/>
  <c r="BI233"/>
  <c r="BH233"/>
  <c r="BG233"/>
  <c r="BF233"/>
  <c r="T233"/>
  <c r="R233"/>
  <c r="P233"/>
  <c r="BK233"/>
  <c r="J233"/>
  <c r="BE233" s="1"/>
  <c r="BI232"/>
  <c r="BH232"/>
  <c r="BG232"/>
  <c r="BF232"/>
  <c r="T232"/>
  <c r="R232"/>
  <c r="P232"/>
  <c r="BK232"/>
  <c r="J232"/>
  <c r="BE232" s="1"/>
  <c r="BI231"/>
  <c r="BH231"/>
  <c r="BG231"/>
  <c r="BF231"/>
  <c r="T231"/>
  <c r="T230" s="1"/>
  <c r="R231"/>
  <c r="R230" s="1"/>
  <c r="P231"/>
  <c r="P230" s="1"/>
  <c r="BK231"/>
  <c r="BK230" s="1"/>
  <c r="J230" s="1"/>
  <c r="J75" s="1"/>
  <c r="J231"/>
  <c r="BE231" s="1"/>
  <c r="BI229"/>
  <c r="BH229"/>
  <c r="BG229"/>
  <c r="BF229"/>
  <c r="BE229"/>
  <c r="T229"/>
  <c r="T228" s="1"/>
  <c r="R229"/>
  <c r="R228" s="1"/>
  <c r="P229"/>
  <c r="BK229"/>
  <c r="BK228" s="1"/>
  <c r="J228" s="1"/>
  <c r="J74" s="1"/>
  <c r="J229"/>
  <c r="BI227"/>
  <c r="BH227"/>
  <c r="BG227"/>
  <c r="BF227"/>
  <c r="T227"/>
  <c r="T226" s="1"/>
  <c r="T225" s="1"/>
  <c r="R227"/>
  <c r="P227"/>
  <c r="P226" s="1"/>
  <c r="P225" s="1"/>
  <c r="BK227"/>
  <c r="BK226" s="1"/>
  <c r="J227"/>
  <c r="BE227" s="1"/>
  <c r="BI223"/>
  <c r="BH223"/>
  <c r="BG223"/>
  <c r="BF223"/>
  <c r="T223"/>
  <c r="R223"/>
  <c r="P223"/>
  <c r="BK223"/>
  <c r="J223"/>
  <c r="BE223" s="1"/>
  <c r="BI220"/>
  <c r="BH220"/>
  <c r="BG220"/>
  <c r="BF220"/>
  <c r="T220"/>
  <c r="R220"/>
  <c r="P220"/>
  <c r="BK220"/>
  <c r="J220"/>
  <c r="BE220" s="1"/>
  <c r="BI214"/>
  <c r="BH214"/>
  <c r="BG214"/>
  <c r="BF214"/>
  <c r="T214"/>
  <c r="R214"/>
  <c r="P214"/>
  <c r="BK214"/>
  <c r="J214"/>
  <c r="BE214" s="1"/>
  <c r="BI205"/>
  <c r="BH205"/>
  <c r="BG205"/>
  <c r="BF205"/>
  <c r="T205"/>
  <c r="R205"/>
  <c r="P205"/>
  <c r="BK205"/>
  <c r="J205"/>
  <c r="BE205" s="1"/>
  <c r="BI203"/>
  <c r="BH203"/>
  <c r="BG203"/>
  <c r="BF203"/>
  <c r="BE203"/>
  <c r="T203"/>
  <c r="R203"/>
  <c r="P203"/>
  <c r="BK203"/>
  <c r="J203"/>
  <c r="BI202"/>
  <c r="BH202"/>
  <c r="BG202"/>
  <c r="BF202"/>
  <c r="T202"/>
  <c r="R202"/>
  <c r="P202"/>
  <c r="BK202"/>
  <c r="J202"/>
  <c r="BE202" s="1"/>
  <c r="BI201"/>
  <c r="BH201"/>
  <c r="BG201"/>
  <c r="BF201"/>
  <c r="BE201"/>
  <c r="T201"/>
  <c r="R201"/>
  <c r="P201"/>
  <c r="BK201"/>
  <c r="J201"/>
  <c r="BI200"/>
  <c r="BH200"/>
  <c r="BG200"/>
  <c r="BF200"/>
  <c r="T200"/>
  <c r="R200"/>
  <c r="P200"/>
  <c r="BK200"/>
  <c r="J200"/>
  <c r="BE200" s="1"/>
  <c r="BI198"/>
  <c r="BH198"/>
  <c r="BG198"/>
  <c r="BF198"/>
  <c r="BE198"/>
  <c r="T198"/>
  <c r="R198"/>
  <c r="P198"/>
  <c r="BK198"/>
  <c r="J198"/>
  <c r="BI196"/>
  <c r="BH196"/>
  <c r="BG196"/>
  <c r="BF196"/>
  <c r="T196"/>
  <c r="R196"/>
  <c r="P196"/>
  <c r="BK196"/>
  <c r="J196"/>
  <c r="BE196" s="1"/>
  <c r="BI192"/>
  <c r="BH192"/>
  <c r="BG192"/>
  <c r="BF192"/>
  <c r="BE192"/>
  <c r="T192"/>
  <c r="R192"/>
  <c r="P192"/>
  <c r="BK192"/>
  <c r="J192"/>
  <c r="BI190"/>
  <c r="BH190"/>
  <c r="BG190"/>
  <c r="BF190"/>
  <c r="T190"/>
  <c r="T189" s="1"/>
  <c r="R190"/>
  <c r="R189" s="1"/>
  <c r="P190"/>
  <c r="P189" s="1"/>
  <c r="BK190"/>
  <c r="BK189" s="1"/>
  <c r="J189" s="1"/>
  <c r="J71" s="1"/>
  <c r="J190"/>
  <c r="BE190" s="1"/>
  <c r="BI187"/>
  <c r="BH187"/>
  <c r="BG187"/>
  <c r="BF187"/>
  <c r="T187"/>
  <c r="R187"/>
  <c r="P187"/>
  <c r="BK187"/>
  <c r="J187"/>
  <c r="BE187" s="1"/>
  <c r="BI185"/>
  <c r="BH185"/>
  <c r="BG185"/>
  <c r="BF185"/>
  <c r="BE185"/>
  <c r="T185"/>
  <c r="R185"/>
  <c r="P185"/>
  <c r="BK185"/>
  <c r="J185"/>
  <c r="BI184"/>
  <c r="BH184"/>
  <c r="BG184"/>
  <c r="BF184"/>
  <c r="BE184"/>
  <c r="T184"/>
  <c r="R184"/>
  <c r="P184"/>
  <c r="BK184"/>
  <c r="J184"/>
  <c r="BI182"/>
  <c r="BH182"/>
  <c r="BG182"/>
  <c r="BF182"/>
  <c r="BE182"/>
  <c r="T182"/>
  <c r="R182"/>
  <c r="P182"/>
  <c r="BK182"/>
  <c r="J182"/>
  <c r="BI181"/>
  <c r="BH181"/>
  <c r="BG181"/>
  <c r="BF181"/>
  <c r="BE181"/>
  <c r="T181"/>
  <c r="R181"/>
  <c r="P181"/>
  <c r="BK181"/>
  <c r="J181"/>
  <c r="BI176"/>
  <c r="BH176"/>
  <c r="BG176"/>
  <c r="BF176"/>
  <c r="BE176"/>
  <c r="T176"/>
  <c r="R176"/>
  <c r="P176"/>
  <c r="BK176"/>
  <c r="J176"/>
  <c r="BI174"/>
  <c r="BH174"/>
  <c r="BG174"/>
  <c r="BF174"/>
  <c r="BE174"/>
  <c r="T174"/>
  <c r="T173" s="1"/>
  <c r="T172" s="1"/>
  <c r="R174"/>
  <c r="R173" s="1"/>
  <c r="R172" s="1"/>
  <c r="P174"/>
  <c r="BK174"/>
  <c r="BK173" s="1"/>
  <c r="J174"/>
  <c r="BI168"/>
  <c r="BH168"/>
  <c r="BG168"/>
  <c r="BF168"/>
  <c r="BE168"/>
  <c r="T168"/>
  <c r="R168"/>
  <c r="P168"/>
  <c r="BK168"/>
  <c r="J168"/>
  <c r="BI147"/>
  <c r="BH147"/>
  <c r="BG147"/>
  <c r="BF147"/>
  <c r="BE147"/>
  <c r="T147"/>
  <c r="R147"/>
  <c r="P147"/>
  <c r="BK147"/>
  <c r="BK142" s="1"/>
  <c r="J147"/>
  <c r="BI143"/>
  <c r="BH143"/>
  <c r="BG143"/>
  <c r="BF143"/>
  <c r="BE143"/>
  <c r="T143"/>
  <c r="R143"/>
  <c r="R142" s="1"/>
  <c r="R141" s="1"/>
  <c r="P143"/>
  <c r="P142" s="1"/>
  <c r="P141" s="1"/>
  <c r="BK143"/>
  <c r="J143"/>
  <c r="BI135"/>
  <c r="BH135"/>
  <c r="BG135"/>
  <c r="BF135"/>
  <c r="BE135"/>
  <c r="T135"/>
  <c r="R135"/>
  <c r="P135"/>
  <c r="BK135"/>
  <c r="J135"/>
  <c r="BI127"/>
  <c r="BH127"/>
  <c r="BG127"/>
  <c r="BF127"/>
  <c r="BE127"/>
  <c r="T127"/>
  <c r="R127"/>
  <c r="P127"/>
  <c r="BK127"/>
  <c r="J127"/>
  <c r="BI125"/>
  <c r="BH125"/>
  <c r="BG125"/>
  <c r="BF125"/>
  <c r="BE125"/>
  <c r="T125"/>
  <c r="R125"/>
  <c r="P125"/>
  <c r="BK125"/>
  <c r="J125"/>
  <c r="BI123"/>
  <c r="BH123"/>
  <c r="BG123"/>
  <c r="BF123"/>
  <c r="BE123"/>
  <c r="T123"/>
  <c r="R123"/>
  <c r="P123"/>
  <c r="BK123"/>
  <c r="J123"/>
  <c r="BI109"/>
  <c r="BH109"/>
  <c r="BG109"/>
  <c r="F36" s="1"/>
  <c r="BB63" i="1" s="1"/>
  <c r="BF109" i="10"/>
  <c r="BE109"/>
  <c r="T109"/>
  <c r="R109"/>
  <c r="P109"/>
  <c r="BK109"/>
  <c r="J109"/>
  <c r="BI104"/>
  <c r="F38" s="1"/>
  <c r="BD63" i="1" s="1"/>
  <c r="BH104" i="10"/>
  <c r="F37" s="1"/>
  <c r="BC63" i="1" s="1"/>
  <c r="BG104" i="10"/>
  <c r="BF104"/>
  <c r="J35" s="1"/>
  <c r="AW63" i="1" s="1"/>
  <c r="BE104" i="10"/>
  <c r="F34" s="1"/>
  <c r="AZ63" i="1" s="1"/>
  <c r="T104" i="10"/>
  <c r="T103" s="1"/>
  <c r="R104"/>
  <c r="R103" s="1"/>
  <c r="P104"/>
  <c r="BK104"/>
  <c r="BK103" s="1"/>
  <c r="J104"/>
  <c r="J97"/>
  <c r="F97"/>
  <c r="F95"/>
  <c r="E93"/>
  <c r="E87"/>
  <c r="J59"/>
  <c r="F59"/>
  <c r="F57"/>
  <c r="E55"/>
  <c r="J22"/>
  <c r="E22"/>
  <c r="F98" s="1"/>
  <c r="J21"/>
  <c r="J16"/>
  <c r="J95" s="1"/>
  <c r="E7"/>
  <c r="E49" s="1"/>
  <c r="BK301" i="9"/>
  <c r="J301" s="1"/>
  <c r="J78" s="1"/>
  <c r="T272"/>
  <c r="BK272"/>
  <c r="BK104"/>
  <c r="AY62" i="1"/>
  <c r="AX62"/>
  <c r="BI302" i="9"/>
  <c r="BH302"/>
  <c r="BG302"/>
  <c r="BF302"/>
  <c r="T302"/>
  <c r="T301" s="1"/>
  <c r="R302"/>
  <c r="R301" s="1"/>
  <c r="P302"/>
  <c r="P301" s="1"/>
  <c r="BK302"/>
  <c r="J302"/>
  <c r="BE302" s="1"/>
  <c r="BI299"/>
  <c r="BH299"/>
  <c r="BG299"/>
  <c r="BF299"/>
  <c r="BE299"/>
  <c r="T299"/>
  <c r="R299"/>
  <c r="P299"/>
  <c r="BK299"/>
  <c r="J299"/>
  <c r="BI297"/>
  <c r="BH297"/>
  <c r="BG297"/>
  <c r="BF297"/>
  <c r="BE297"/>
  <c r="T297"/>
  <c r="R297"/>
  <c r="P297"/>
  <c r="BK297"/>
  <c r="J297"/>
  <c r="BI295"/>
  <c r="BH295"/>
  <c r="BG295"/>
  <c r="BF295"/>
  <c r="BE295"/>
  <c r="T295"/>
  <c r="R295"/>
  <c r="P295"/>
  <c r="BK295"/>
  <c r="J295"/>
  <c r="BI293"/>
  <c r="BH293"/>
  <c r="BG293"/>
  <c r="BF293"/>
  <c r="BE293"/>
  <c r="T293"/>
  <c r="R293"/>
  <c r="P293"/>
  <c r="BK293"/>
  <c r="J293"/>
  <c r="BI291"/>
  <c r="BH291"/>
  <c r="BG291"/>
  <c r="BF291"/>
  <c r="BE291"/>
  <c r="T291"/>
  <c r="R291"/>
  <c r="P291"/>
  <c r="BK291"/>
  <c r="J291"/>
  <c r="BI290"/>
  <c r="BH290"/>
  <c r="BG290"/>
  <c r="BF290"/>
  <c r="BE290"/>
  <c r="T290"/>
  <c r="R290"/>
  <c r="P290"/>
  <c r="BK290"/>
  <c r="J290"/>
  <c r="BI289"/>
  <c r="BH289"/>
  <c r="BG289"/>
  <c r="BF289"/>
  <c r="BE289"/>
  <c r="T289"/>
  <c r="T288" s="1"/>
  <c r="R289"/>
  <c r="R288" s="1"/>
  <c r="P289"/>
  <c r="P288" s="1"/>
  <c r="BK289"/>
  <c r="J289"/>
  <c r="BI287"/>
  <c r="BH287"/>
  <c r="BG287"/>
  <c r="BF287"/>
  <c r="T287"/>
  <c r="R287"/>
  <c r="P287"/>
  <c r="BK287"/>
  <c r="J287"/>
  <c r="BE287" s="1"/>
  <c r="BI286"/>
  <c r="BH286"/>
  <c r="BG286"/>
  <c r="BF286"/>
  <c r="T286"/>
  <c r="R286"/>
  <c r="P286"/>
  <c r="BK286"/>
  <c r="J286"/>
  <c r="BE286" s="1"/>
  <c r="BI285"/>
  <c r="BH285"/>
  <c r="BG285"/>
  <c r="BF285"/>
  <c r="T285"/>
  <c r="R285"/>
  <c r="P285"/>
  <c r="BK285"/>
  <c r="J285"/>
  <c r="BE285" s="1"/>
  <c r="BI284"/>
  <c r="BH284"/>
  <c r="BG284"/>
  <c r="BF284"/>
  <c r="T284"/>
  <c r="R284"/>
  <c r="P284"/>
  <c r="BK284"/>
  <c r="J284"/>
  <c r="BE284" s="1"/>
  <c r="BI283"/>
  <c r="BH283"/>
  <c r="BG283"/>
  <c r="BF283"/>
  <c r="T283"/>
  <c r="R283"/>
  <c r="P283"/>
  <c r="BK283"/>
  <c r="J283"/>
  <c r="BE283" s="1"/>
  <c r="BI282"/>
  <c r="BH282"/>
  <c r="BG282"/>
  <c r="BF282"/>
  <c r="T282"/>
  <c r="R282"/>
  <c r="P282"/>
  <c r="BK282"/>
  <c r="J282"/>
  <c r="BE282" s="1"/>
  <c r="BI281"/>
  <c r="BH281"/>
  <c r="BG281"/>
  <c r="BF281"/>
  <c r="T281"/>
  <c r="R281"/>
  <c r="P281"/>
  <c r="BK281"/>
  <c r="J281"/>
  <c r="BE281" s="1"/>
  <c r="BI280"/>
  <c r="BH280"/>
  <c r="BG280"/>
  <c r="BF280"/>
  <c r="T280"/>
  <c r="R280"/>
  <c r="P280"/>
  <c r="BK280"/>
  <c r="J280"/>
  <c r="BE280" s="1"/>
  <c r="BI279"/>
  <c r="BH279"/>
  <c r="BG279"/>
  <c r="BF279"/>
  <c r="T279"/>
  <c r="R279"/>
  <c r="P279"/>
  <c r="P277" s="1"/>
  <c r="BK279"/>
  <c r="J279"/>
  <c r="BE279" s="1"/>
  <c r="BI278"/>
  <c r="BH278"/>
  <c r="BG278"/>
  <c r="BF278"/>
  <c r="T278"/>
  <c r="R278"/>
  <c r="R277" s="1"/>
  <c r="P278"/>
  <c r="BK278"/>
  <c r="BK277" s="1"/>
  <c r="J277" s="1"/>
  <c r="J76" s="1"/>
  <c r="J278"/>
  <c r="BE278" s="1"/>
  <c r="BI276"/>
  <c r="BH276"/>
  <c r="BG276"/>
  <c r="BF276"/>
  <c r="BE276"/>
  <c r="T276"/>
  <c r="T275" s="1"/>
  <c r="R276"/>
  <c r="R275" s="1"/>
  <c r="P276"/>
  <c r="P275" s="1"/>
  <c r="BK276"/>
  <c r="BK275" s="1"/>
  <c r="J275" s="1"/>
  <c r="J75" s="1"/>
  <c r="J276"/>
  <c r="BI273"/>
  <c r="BH273"/>
  <c r="BG273"/>
  <c r="BF273"/>
  <c r="T273"/>
  <c r="R273"/>
  <c r="R272" s="1"/>
  <c r="R271" s="1"/>
  <c r="P273"/>
  <c r="P272" s="1"/>
  <c r="P271" s="1"/>
  <c r="BK273"/>
  <c r="J273"/>
  <c r="BE273" s="1"/>
  <c r="BI269"/>
  <c r="BH269"/>
  <c r="BG269"/>
  <c r="BF269"/>
  <c r="T269"/>
  <c r="R269"/>
  <c r="P269"/>
  <c r="BK269"/>
  <c r="J269"/>
  <c r="BE269" s="1"/>
  <c r="BI267"/>
  <c r="BH267"/>
  <c r="BG267"/>
  <c r="BF267"/>
  <c r="T267"/>
  <c r="R267"/>
  <c r="P267"/>
  <c r="BK267"/>
  <c r="J267"/>
  <c r="BE267" s="1"/>
  <c r="BI265"/>
  <c r="BH265"/>
  <c r="BG265"/>
  <c r="BF265"/>
  <c r="BE265"/>
  <c r="T265"/>
  <c r="R265"/>
  <c r="P265"/>
  <c r="BK265"/>
  <c r="J265"/>
  <c r="BI261"/>
  <c r="BH261"/>
  <c r="BG261"/>
  <c r="BF261"/>
  <c r="T261"/>
  <c r="R261"/>
  <c r="P261"/>
  <c r="BK261"/>
  <c r="J261"/>
  <c r="BE261" s="1"/>
  <c r="BI259"/>
  <c r="BH259"/>
  <c r="BG259"/>
  <c r="BF259"/>
  <c r="BE259"/>
  <c r="T259"/>
  <c r="R259"/>
  <c r="P259"/>
  <c r="BK259"/>
  <c r="J259"/>
  <c r="BI257"/>
  <c r="BH257"/>
  <c r="BG257"/>
  <c r="BF257"/>
  <c r="T257"/>
  <c r="R257"/>
  <c r="P257"/>
  <c r="BK257"/>
  <c r="J257"/>
  <c r="BE257" s="1"/>
  <c r="BI255"/>
  <c r="BH255"/>
  <c r="BG255"/>
  <c r="BF255"/>
  <c r="BE255"/>
  <c r="T255"/>
  <c r="R255"/>
  <c r="P255"/>
  <c r="BK255"/>
  <c r="J255"/>
  <c r="BI253"/>
  <c r="BH253"/>
  <c r="BG253"/>
  <c r="BF253"/>
  <c r="T253"/>
  <c r="R253"/>
  <c r="P253"/>
  <c r="BK253"/>
  <c r="J253"/>
  <c r="BE253" s="1"/>
  <c r="BI251"/>
  <c r="BH251"/>
  <c r="BG251"/>
  <c r="BF251"/>
  <c r="BE251"/>
  <c r="T251"/>
  <c r="R251"/>
  <c r="P251"/>
  <c r="BK251"/>
  <c r="J251"/>
  <c r="BI249"/>
  <c r="BH249"/>
  <c r="BG249"/>
  <c r="BF249"/>
  <c r="T249"/>
  <c r="R249"/>
  <c r="P249"/>
  <c r="BK249"/>
  <c r="J249"/>
  <c r="BE249" s="1"/>
  <c r="BI245"/>
  <c r="BH245"/>
  <c r="BG245"/>
  <c r="BF245"/>
  <c r="BE245"/>
  <c r="T245"/>
  <c r="R245"/>
  <c r="P245"/>
  <c r="BK245"/>
  <c r="J245"/>
  <c r="BI240"/>
  <c r="BH240"/>
  <c r="BG240"/>
  <c r="BF240"/>
  <c r="T240"/>
  <c r="T239" s="1"/>
  <c r="R240"/>
  <c r="R239" s="1"/>
  <c r="P240"/>
  <c r="BK240"/>
  <c r="BK239" s="1"/>
  <c r="J239" s="1"/>
  <c r="J72" s="1"/>
  <c r="J240"/>
  <c r="BE240" s="1"/>
  <c r="BI236"/>
  <c r="BH236"/>
  <c r="BG236"/>
  <c r="BF236"/>
  <c r="T236"/>
  <c r="R236"/>
  <c r="P236"/>
  <c r="BK236"/>
  <c r="J236"/>
  <c r="BE236" s="1"/>
  <c r="BI234"/>
  <c r="BH234"/>
  <c r="BG234"/>
  <c r="BF234"/>
  <c r="BE234"/>
  <c r="T234"/>
  <c r="R234"/>
  <c r="P234"/>
  <c r="BK234"/>
  <c r="J234"/>
  <c r="BI233"/>
  <c r="BH233"/>
  <c r="BG233"/>
  <c r="BF233"/>
  <c r="BE233"/>
  <c r="T233"/>
  <c r="R233"/>
  <c r="P233"/>
  <c r="BK233"/>
  <c r="J233"/>
  <c r="BI229"/>
  <c r="BH229"/>
  <c r="BG229"/>
  <c r="BF229"/>
  <c r="BE229"/>
  <c r="T229"/>
  <c r="R229"/>
  <c r="P229"/>
  <c r="BK229"/>
  <c r="J229"/>
  <c r="BI228"/>
  <c r="BH228"/>
  <c r="BG228"/>
  <c r="BF228"/>
  <c r="BE228"/>
  <c r="T228"/>
  <c r="R228"/>
  <c r="P228"/>
  <c r="BK228"/>
  <c r="J228"/>
  <c r="BI223"/>
  <c r="BH223"/>
  <c r="BG223"/>
  <c r="BF223"/>
  <c r="BE223"/>
  <c r="T223"/>
  <c r="R223"/>
  <c r="P223"/>
  <c r="BK223"/>
  <c r="J223"/>
  <c r="BI221"/>
  <c r="BH221"/>
  <c r="BG221"/>
  <c r="BF221"/>
  <c r="BE221"/>
  <c r="T221"/>
  <c r="T220" s="1"/>
  <c r="T219" s="1"/>
  <c r="R221"/>
  <c r="R220" s="1"/>
  <c r="R219" s="1"/>
  <c r="P221"/>
  <c r="P220" s="1"/>
  <c r="P219" s="1"/>
  <c r="BK221"/>
  <c r="BK220" s="1"/>
  <c r="J221"/>
  <c r="BI215"/>
  <c r="BH215"/>
  <c r="BG215"/>
  <c r="BF215"/>
  <c r="BE215"/>
  <c r="T215"/>
  <c r="R215"/>
  <c r="P215"/>
  <c r="BK215"/>
  <c r="J215"/>
  <c r="BI192"/>
  <c r="BH192"/>
  <c r="BG192"/>
  <c r="BF192"/>
  <c r="BE192"/>
  <c r="T192"/>
  <c r="R192"/>
  <c r="P192"/>
  <c r="BK192"/>
  <c r="J192"/>
  <c r="BI185"/>
  <c r="BH185"/>
  <c r="BG185"/>
  <c r="BF185"/>
  <c r="BE185"/>
  <c r="T185"/>
  <c r="T184" s="1"/>
  <c r="T183" s="1"/>
  <c r="R185"/>
  <c r="R184" s="1"/>
  <c r="R183" s="1"/>
  <c r="P185"/>
  <c r="P184" s="1"/>
  <c r="BK185"/>
  <c r="J185"/>
  <c r="BI181"/>
  <c r="BH181"/>
  <c r="BG181"/>
  <c r="BF181"/>
  <c r="BE181"/>
  <c r="T181"/>
  <c r="R181"/>
  <c r="P181"/>
  <c r="BK181"/>
  <c r="J181"/>
  <c r="BI180"/>
  <c r="BH180"/>
  <c r="BG180"/>
  <c r="BF180"/>
  <c r="BE180"/>
  <c r="T180"/>
  <c r="R180"/>
  <c r="P180"/>
  <c r="BK180"/>
  <c r="J180"/>
  <c r="BI178"/>
  <c r="BH178"/>
  <c r="BG178"/>
  <c r="BF178"/>
  <c r="BE178"/>
  <c r="T178"/>
  <c r="R178"/>
  <c r="P178"/>
  <c r="BK178"/>
  <c r="J178"/>
  <c r="BI177"/>
  <c r="BH177"/>
  <c r="BG177"/>
  <c r="BF177"/>
  <c r="BE177"/>
  <c r="T177"/>
  <c r="R177"/>
  <c r="P177"/>
  <c r="BK177"/>
  <c r="J177"/>
  <c r="BI176"/>
  <c r="BH176"/>
  <c r="BG176"/>
  <c r="BF176"/>
  <c r="BE176"/>
  <c r="T176"/>
  <c r="R176"/>
  <c r="P176"/>
  <c r="BK176"/>
  <c r="J176"/>
  <c r="BI175"/>
  <c r="BH175"/>
  <c r="BG175"/>
  <c r="BF175"/>
  <c r="BE175"/>
  <c r="T175"/>
  <c r="R175"/>
  <c r="P175"/>
  <c r="BK175"/>
  <c r="J175"/>
  <c r="BI174"/>
  <c r="BH174"/>
  <c r="BG174"/>
  <c r="BF174"/>
  <c r="BE174"/>
  <c r="T174"/>
  <c r="R174"/>
  <c r="P174"/>
  <c r="BK174"/>
  <c r="J174"/>
  <c r="BI173"/>
  <c r="BH173"/>
  <c r="BG173"/>
  <c r="BF173"/>
  <c r="BE173"/>
  <c r="T173"/>
  <c r="R173"/>
  <c r="P173"/>
  <c r="BK173"/>
  <c r="J173"/>
  <c r="BI172"/>
  <c r="BH172"/>
  <c r="BG172"/>
  <c r="BF172"/>
  <c r="BE172"/>
  <c r="T172"/>
  <c r="R172"/>
  <c r="R169" s="1"/>
  <c r="P172"/>
  <c r="BK172"/>
  <c r="J172"/>
  <c r="BI170"/>
  <c r="F38" s="1"/>
  <c r="BD62" i="1" s="1"/>
  <c r="BH170" i="9"/>
  <c r="BG170"/>
  <c r="BF170"/>
  <c r="BE170"/>
  <c r="T170"/>
  <c r="T169" s="1"/>
  <c r="R170"/>
  <c r="P170"/>
  <c r="P169" s="1"/>
  <c r="BK170"/>
  <c r="BK169" s="1"/>
  <c r="J169" s="1"/>
  <c r="J67" s="1"/>
  <c r="J170"/>
  <c r="BI150"/>
  <c r="BH150"/>
  <c r="BG150"/>
  <c r="BF150"/>
  <c r="T150"/>
  <c r="R150"/>
  <c r="P150"/>
  <c r="BK150"/>
  <c r="J150"/>
  <c r="BE150" s="1"/>
  <c r="BI135"/>
  <c r="BH135"/>
  <c r="BG135"/>
  <c r="BF135"/>
  <c r="T135"/>
  <c r="R135"/>
  <c r="P135"/>
  <c r="BK135"/>
  <c r="J135"/>
  <c r="BE135" s="1"/>
  <c r="BI133"/>
  <c r="BH133"/>
  <c r="BG133"/>
  <c r="BF133"/>
  <c r="T133"/>
  <c r="R133"/>
  <c r="P133"/>
  <c r="BK133"/>
  <c r="J133"/>
  <c r="BE133" s="1"/>
  <c r="BI119"/>
  <c r="BH119"/>
  <c r="BG119"/>
  <c r="BF119"/>
  <c r="F35" s="1"/>
  <c r="BA62" i="1" s="1"/>
  <c r="T119" i="9"/>
  <c r="R119"/>
  <c r="P119"/>
  <c r="BK119"/>
  <c r="J119"/>
  <c r="BE119" s="1"/>
  <c r="BI105"/>
  <c r="BH105"/>
  <c r="F37" s="1"/>
  <c r="BC62" i="1" s="1"/>
  <c r="BG105" i="9"/>
  <c r="F36" s="1"/>
  <c r="BB62" i="1" s="1"/>
  <c r="BF105" i="9"/>
  <c r="T105"/>
  <c r="R105"/>
  <c r="R104" s="1"/>
  <c r="P105"/>
  <c r="P104" s="1"/>
  <c r="BK105"/>
  <c r="J105"/>
  <c r="BE105" s="1"/>
  <c r="J98"/>
  <c r="F98"/>
  <c r="J96"/>
  <c r="F96"/>
  <c r="E94"/>
  <c r="F60"/>
  <c r="J59"/>
  <c r="F59"/>
  <c r="F57"/>
  <c r="E55"/>
  <c r="E49"/>
  <c r="J22"/>
  <c r="E22"/>
  <c r="F99" s="1"/>
  <c r="J21"/>
  <c r="J16"/>
  <c r="J57" s="1"/>
  <c r="E7"/>
  <c r="E88" s="1"/>
  <c r="R302" i="8"/>
  <c r="AY61" i="1"/>
  <c r="AX61"/>
  <c r="BI303" i="8"/>
  <c r="BH303"/>
  <c r="BG303"/>
  <c r="BF303"/>
  <c r="BE303"/>
  <c r="T303"/>
  <c r="T302" s="1"/>
  <c r="R303"/>
  <c r="P303"/>
  <c r="P302" s="1"/>
  <c r="BK303"/>
  <c r="BK302" s="1"/>
  <c r="J302" s="1"/>
  <c r="J79" s="1"/>
  <c r="J303"/>
  <c r="BI300"/>
  <c r="BH300"/>
  <c r="BG300"/>
  <c r="BF300"/>
  <c r="T300"/>
  <c r="R300"/>
  <c r="P300"/>
  <c r="BK300"/>
  <c r="J300"/>
  <c r="BE300" s="1"/>
  <c r="BI299"/>
  <c r="BH299"/>
  <c r="BG299"/>
  <c r="BF299"/>
  <c r="T299"/>
  <c r="R299"/>
  <c r="P299"/>
  <c r="BK299"/>
  <c r="J299"/>
  <c r="BE299" s="1"/>
  <c r="BI297"/>
  <c r="BH297"/>
  <c r="BG297"/>
  <c r="BF297"/>
  <c r="T297"/>
  <c r="R297"/>
  <c r="P297"/>
  <c r="BK297"/>
  <c r="J297"/>
  <c r="BE297" s="1"/>
  <c r="BI295"/>
  <c r="BH295"/>
  <c r="BG295"/>
  <c r="BF295"/>
  <c r="T295"/>
  <c r="R295"/>
  <c r="P295"/>
  <c r="BK295"/>
  <c r="J295"/>
  <c r="BE295" s="1"/>
  <c r="BI293"/>
  <c r="BH293"/>
  <c r="BG293"/>
  <c r="BF293"/>
  <c r="T293"/>
  <c r="R293"/>
  <c r="P293"/>
  <c r="BK293"/>
  <c r="J293"/>
  <c r="BE293" s="1"/>
  <c r="BI291"/>
  <c r="BH291"/>
  <c r="BG291"/>
  <c r="BF291"/>
  <c r="T291"/>
  <c r="R291"/>
  <c r="P291"/>
  <c r="BK291"/>
  <c r="J291"/>
  <c r="BE291" s="1"/>
  <c r="BI290"/>
  <c r="BH290"/>
  <c r="BG290"/>
  <c r="BF290"/>
  <c r="T290"/>
  <c r="T288" s="1"/>
  <c r="R290"/>
  <c r="P290"/>
  <c r="BK290"/>
  <c r="J290"/>
  <c r="BE290" s="1"/>
  <c r="BI289"/>
  <c r="BH289"/>
  <c r="BG289"/>
  <c r="BF289"/>
  <c r="BE289"/>
  <c r="T289"/>
  <c r="R289"/>
  <c r="R288" s="1"/>
  <c r="P289"/>
  <c r="P288" s="1"/>
  <c r="BK289"/>
  <c r="BK288" s="1"/>
  <c r="J288" s="1"/>
  <c r="J78" s="1"/>
  <c r="J289"/>
  <c r="BI287"/>
  <c r="BH287"/>
  <c r="BG287"/>
  <c r="BF287"/>
  <c r="BE287"/>
  <c r="T287"/>
  <c r="R287"/>
  <c r="P287"/>
  <c r="BK287"/>
  <c r="J287"/>
  <c r="BI286"/>
  <c r="BH286"/>
  <c r="BG286"/>
  <c r="BF286"/>
  <c r="T286"/>
  <c r="R286"/>
  <c r="P286"/>
  <c r="BK286"/>
  <c r="J286"/>
  <c r="BE286" s="1"/>
  <c r="BI285"/>
  <c r="BH285"/>
  <c r="BG285"/>
  <c r="BF285"/>
  <c r="BE285"/>
  <c r="T285"/>
  <c r="R285"/>
  <c r="P285"/>
  <c r="BK285"/>
  <c r="J285"/>
  <c r="BI284"/>
  <c r="BH284"/>
  <c r="BG284"/>
  <c r="BF284"/>
  <c r="T284"/>
  <c r="R284"/>
  <c r="P284"/>
  <c r="BK284"/>
  <c r="J284"/>
  <c r="BE284" s="1"/>
  <c r="BI283"/>
  <c r="BH283"/>
  <c r="BG283"/>
  <c r="BF283"/>
  <c r="BE283"/>
  <c r="T283"/>
  <c r="R283"/>
  <c r="P283"/>
  <c r="BK283"/>
  <c r="J283"/>
  <c r="BI282"/>
  <c r="BH282"/>
  <c r="BG282"/>
  <c r="BF282"/>
  <c r="T282"/>
  <c r="R282"/>
  <c r="P282"/>
  <c r="BK282"/>
  <c r="J282"/>
  <c r="BE282" s="1"/>
  <c r="BI281"/>
  <c r="BH281"/>
  <c r="BG281"/>
  <c r="BF281"/>
  <c r="BE281"/>
  <c r="T281"/>
  <c r="R281"/>
  <c r="P281"/>
  <c r="BK281"/>
  <c r="J281"/>
  <c r="BI280"/>
  <c r="BH280"/>
  <c r="BG280"/>
  <c r="BF280"/>
  <c r="T280"/>
  <c r="R280"/>
  <c r="P280"/>
  <c r="BK280"/>
  <c r="J280"/>
  <c r="BE280" s="1"/>
  <c r="BI279"/>
  <c r="BH279"/>
  <c r="BG279"/>
  <c r="BF279"/>
  <c r="BE279"/>
  <c r="T279"/>
  <c r="R279"/>
  <c r="P279"/>
  <c r="BK279"/>
  <c r="J279"/>
  <c r="BI278"/>
  <c r="BH278"/>
  <c r="BG278"/>
  <c r="BF278"/>
  <c r="T278"/>
  <c r="R278"/>
  <c r="P278"/>
  <c r="BK278"/>
  <c r="J278"/>
  <c r="BE278" s="1"/>
  <c r="BI277"/>
  <c r="BH277"/>
  <c r="BG277"/>
  <c r="BF277"/>
  <c r="BE277"/>
  <c r="T277"/>
  <c r="R277"/>
  <c r="P277"/>
  <c r="BK277"/>
  <c r="J277"/>
  <c r="BI276"/>
  <c r="BH276"/>
  <c r="BG276"/>
  <c r="BF276"/>
  <c r="T276"/>
  <c r="R276"/>
  <c r="P276"/>
  <c r="BK276"/>
  <c r="J276"/>
  <c r="BE276" s="1"/>
  <c r="BI275"/>
  <c r="BH275"/>
  <c r="BG275"/>
  <c r="BF275"/>
  <c r="BE275"/>
  <c r="T275"/>
  <c r="R275"/>
  <c r="P275"/>
  <c r="P274" s="1"/>
  <c r="BK275"/>
  <c r="BK274" s="1"/>
  <c r="J274" s="1"/>
  <c r="J77" s="1"/>
  <c r="J275"/>
  <c r="BI273"/>
  <c r="BH273"/>
  <c r="BG273"/>
  <c r="BF273"/>
  <c r="T273"/>
  <c r="T272" s="1"/>
  <c r="R273"/>
  <c r="R272" s="1"/>
  <c r="P273"/>
  <c r="P272" s="1"/>
  <c r="BK273"/>
  <c r="BK272" s="1"/>
  <c r="J272" s="1"/>
  <c r="J76" s="1"/>
  <c r="J273"/>
  <c r="BE273" s="1"/>
  <c r="BI271"/>
  <c r="BH271"/>
  <c r="BG271"/>
  <c r="BF271"/>
  <c r="T271"/>
  <c r="T270" s="1"/>
  <c r="R271"/>
  <c r="R270" s="1"/>
  <c r="P271"/>
  <c r="P270" s="1"/>
  <c r="P269" s="1"/>
  <c r="BK271"/>
  <c r="BK270" s="1"/>
  <c r="J270" s="1"/>
  <c r="J271"/>
  <c r="BE271" s="1"/>
  <c r="J75"/>
  <c r="BI267"/>
  <c r="BH267"/>
  <c r="BG267"/>
  <c r="BF267"/>
  <c r="T267"/>
  <c r="R267"/>
  <c r="P267"/>
  <c r="BK267"/>
  <c r="J267"/>
  <c r="BE267" s="1"/>
  <c r="BI265"/>
  <c r="BH265"/>
  <c r="BG265"/>
  <c r="BF265"/>
  <c r="BE265"/>
  <c r="T265"/>
  <c r="R265"/>
  <c r="P265"/>
  <c r="BK265"/>
  <c r="J265"/>
  <c r="BI263"/>
  <c r="BH263"/>
  <c r="BG263"/>
  <c r="BF263"/>
  <c r="T263"/>
  <c r="R263"/>
  <c r="P263"/>
  <c r="BK263"/>
  <c r="J263"/>
  <c r="BE263" s="1"/>
  <c r="BI262"/>
  <c r="BH262"/>
  <c r="BG262"/>
  <c r="BF262"/>
  <c r="BE262"/>
  <c r="T262"/>
  <c r="R262"/>
  <c r="P262"/>
  <c r="BK262"/>
  <c r="J262"/>
  <c r="BI260"/>
  <c r="BH260"/>
  <c r="BG260"/>
  <c r="BF260"/>
  <c r="T260"/>
  <c r="R260"/>
  <c r="P260"/>
  <c r="BK260"/>
  <c r="J260"/>
  <c r="BE260" s="1"/>
  <c r="BI258"/>
  <c r="BH258"/>
  <c r="BG258"/>
  <c r="BF258"/>
  <c r="BE258"/>
  <c r="T258"/>
  <c r="R258"/>
  <c r="P258"/>
  <c r="BK258"/>
  <c r="J258"/>
  <c r="BI257"/>
  <c r="BH257"/>
  <c r="BG257"/>
  <c r="BF257"/>
  <c r="T257"/>
  <c r="R257"/>
  <c r="P257"/>
  <c r="BK257"/>
  <c r="J257"/>
  <c r="BE257" s="1"/>
  <c r="BI256"/>
  <c r="BH256"/>
  <c r="BG256"/>
  <c r="BF256"/>
  <c r="BE256"/>
  <c r="T256"/>
  <c r="R256"/>
  <c r="P256"/>
  <c r="BK256"/>
  <c r="J256"/>
  <c r="BI254"/>
  <c r="BH254"/>
  <c r="BG254"/>
  <c r="BF254"/>
  <c r="T254"/>
  <c r="R254"/>
  <c r="P254"/>
  <c r="BK254"/>
  <c r="J254"/>
  <c r="BE254" s="1"/>
  <c r="BI252"/>
  <c r="BH252"/>
  <c r="BG252"/>
  <c r="BF252"/>
  <c r="BE252"/>
  <c r="T252"/>
  <c r="R252"/>
  <c r="P252"/>
  <c r="BK252"/>
  <c r="J252"/>
  <c r="BI250"/>
  <c r="BH250"/>
  <c r="BG250"/>
  <c r="BF250"/>
  <c r="T250"/>
  <c r="T249" s="1"/>
  <c r="R250"/>
  <c r="R249" s="1"/>
  <c r="P250"/>
  <c r="P249" s="1"/>
  <c r="BK250"/>
  <c r="J250"/>
  <c r="BE250" s="1"/>
  <c r="BI248"/>
  <c r="BH248"/>
  <c r="BG248"/>
  <c r="BF248"/>
  <c r="BE248"/>
  <c r="T248"/>
  <c r="R248"/>
  <c r="P248"/>
  <c r="BK248"/>
  <c r="J248"/>
  <c r="BI245"/>
  <c r="BH245"/>
  <c r="BG245"/>
  <c r="BF245"/>
  <c r="T245"/>
  <c r="R245"/>
  <c r="P245"/>
  <c r="BK245"/>
  <c r="J245"/>
  <c r="BE245" s="1"/>
  <c r="BI243"/>
  <c r="BH243"/>
  <c r="BG243"/>
  <c r="BF243"/>
  <c r="BE243"/>
  <c r="T243"/>
  <c r="R243"/>
  <c r="P243"/>
  <c r="BK243"/>
  <c r="J243"/>
  <c r="BI240"/>
  <c r="BH240"/>
  <c r="BG240"/>
  <c r="BF240"/>
  <c r="T240"/>
  <c r="R240"/>
  <c r="P240"/>
  <c r="BK240"/>
  <c r="J240"/>
  <c r="BE240" s="1"/>
  <c r="BI239"/>
  <c r="BH239"/>
  <c r="BG239"/>
  <c r="BF239"/>
  <c r="BE239"/>
  <c r="T239"/>
  <c r="R239"/>
  <c r="P239"/>
  <c r="BK239"/>
  <c r="J239"/>
  <c r="BI233"/>
  <c r="BH233"/>
  <c r="BG233"/>
  <c r="BF233"/>
  <c r="T233"/>
  <c r="R233"/>
  <c r="P233"/>
  <c r="BK233"/>
  <c r="J233"/>
  <c r="BE233" s="1"/>
  <c r="BI232"/>
  <c r="BH232"/>
  <c r="BG232"/>
  <c r="BF232"/>
  <c r="T232"/>
  <c r="R232"/>
  <c r="P232"/>
  <c r="BK232"/>
  <c r="J232"/>
  <c r="BE232" s="1"/>
  <c r="BI230"/>
  <c r="BH230"/>
  <c r="BG230"/>
  <c r="BF230"/>
  <c r="T230"/>
  <c r="R230"/>
  <c r="P230"/>
  <c r="BK230"/>
  <c r="J230"/>
  <c r="BE230" s="1"/>
  <c r="BI228"/>
  <c r="BH228"/>
  <c r="BG228"/>
  <c r="BF228"/>
  <c r="T228"/>
  <c r="R228"/>
  <c r="P228"/>
  <c r="BK228"/>
  <c r="J228"/>
  <c r="BE228" s="1"/>
  <c r="BI226"/>
  <c r="BH226"/>
  <c r="BG226"/>
  <c r="BF226"/>
  <c r="T226"/>
  <c r="T225" s="1"/>
  <c r="T224" s="1"/>
  <c r="R226"/>
  <c r="P226"/>
  <c r="P225" s="1"/>
  <c r="P224" s="1"/>
  <c r="BK226"/>
  <c r="BK225" s="1"/>
  <c r="J226"/>
  <c r="BE226" s="1"/>
  <c r="BI220"/>
  <c r="BH220"/>
  <c r="BG220"/>
  <c r="BF220"/>
  <c r="T220"/>
  <c r="R220"/>
  <c r="P220"/>
  <c r="BK220"/>
  <c r="J220"/>
  <c r="BE220" s="1"/>
  <c r="BI197"/>
  <c r="BH197"/>
  <c r="BG197"/>
  <c r="BF197"/>
  <c r="T197"/>
  <c r="R197"/>
  <c r="P197"/>
  <c r="BK197"/>
  <c r="J197"/>
  <c r="BE197" s="1"/>
  <c r="BI195"/>
  <c r="BH195"/>
  <c r="BG195"/>
  <c r="BF195"/>
  <c r="T195"/>
  <c r="T194" s="1"/>
  <c r="T193" s="1"/>
  <c r="R195"/>
  <c r="P195"/>
  <c r="P194" s="1"/>
  <c r="P193" s="1"/>
  <c r="BK195"/>
  <c r="BK194" s="1"/>
  <c r="J195"/>
  <c r="BE195" s="1"/>
  <c r="BI188"/>
  <c r="BH188"/>
  <c r="BG188"/>
  <c r="BF188"/>
  <c r="T188"/>
  <c r="R188"/>
  <c r="P188"/>
  <c r="BK188"/>
  <c r="J188"/>
  <c r="BE188" s="1"/>
  <c r="BI184"/>
  <c r="BH184"/>
  <c r="BG184"/>
  <c r="BF184"/>
  <c r="BE184"/>
  <c r="T184"/>
  <c r="R184"/>
  <c r="P184"/>
  <c r="BK184"/>
  <c r="J184"/>
  <c r="BI182"/>
  <c r="BH182"/>
  <c r="BG182"/>
  <c r="BF182"/>
  <c r="T182"/>
  <c r="R182"/>
  <c r="P182"/>
  <c r="BK182"/>
  <c r="J182"/>
  <c r="BE182" s="1"/>
  <c r="BI176"/>
  <c r="BH176"/>
  <c r="BG176"/>
  <c r="BF176"/>
  <c r="BE176"/>
  <c r="T176"/>
  <c r="R176"/>
  <c r="P176"/>
  <c r="BK176"/>
  <c r="J176"/>
  <c r="BI167"/>
  <c r="BH167"/>
  <c r="BG167"/>
  <c r="BF167"/>
  <c r="T167"/>
  <c r="R167"/>
  <c r="P167"/>
  <c r="BK167"/>
  <c r="J167"/>
  <c r="BE167" s="1"/>
  <c r="BI164"/>
  <c r="BH164"/>
  <c r="BG164"/>
  <c r="BF164"/>
  <c r="BE164"/>
  <c r="T164"/>
  <c r="R164"/>
  <c r="P164"/>
  <c r="BK164"/>
  <c r="J164"/>
  <c r="BI161"/>
  <c r="BH161"/>
  <c r="BG161"/>
  <c r="BF161"/>
  <c r="T161"/>
  <c r="R161"/>
  <c r="P161"/>
  <c r="BK161"/>
  <c r="J161"/>
  <c r="BE161" s="1"/>
  <c r="BI158"/>
  <c r="BH158"/>
  <c r="BG158"/>
  <c r="BF158"/>
  <c r="BE158"/>
  <c r="T158"/>
  <c r="R158"/>
  <c r="P158"/>
  <c r="BK158"/>
  <c r="J158"/>
  <c r="BI145"/>
  <c r="BH145"/>
  <c r="BG145"/>
  <c r="BF145"/>
  <c r="T145"/>
  <c r="T144" s="1"/>
  <c r="R145"/>
  <c r="P145"/>
  <c r="P144" s="1"/>
  <c r="BK145"/>
  <c r="BK144" s="1"/>
  <c r="J144" s="1"/>
  <c r="J68" s="1"/>
  <c r="J145"/>
  <c r="BE145" s="1"/>
  <c r="BI141"/>
  <c r="BH141"/>
  <c r="BG141"/>
  <c r="BF141"/>
  <c r="T141"/>
  <c r="R141"/>
  <c r="P141"/>
  <c r="BK141"/>
  <c r="J141"/>
  <c r="BE141" s="1"/>
  <c r="BI135"/>
  <c r="BH135"/>
  <c r="BG135"/>
  <c r="BF135"/>
  <c r="BE135"/>
  <c r="T135"/>
  <c r="R135"/>
  <c r="R134" s="1"/>
  <c r="P135"/>
  <c r="P134" s="1"/>
  <c r="BK135"/>
  <c r="BK134" s="1"/>
  <c r="J134" s="1"/>
  <c r="J67" s="1"/>
  <c r="J135"/>
  <c r="BI132"/>
  <c r="BH132"/>
  <c r="BG132"/>
  <c r="BF132"/>
  <c r="T132"/>
  <c r="R132"/>
  <c r="P132"/>
  <c r="BK132"/>
  <c r="J132"/>
  <c r="BE132" s="1"/>
  <c r="BI125"/>
  <c r="BH125"/>
  <c r="BG125"/>
  <c r="BF125"/>
  <c r="BE125"/>
  <c r="T125"/>
  <c r="R125"/>
  <c r="P125"/>
  <c r="BK125"/>
  <c r="J125"/>
  <c r="BI123"/>
  <c r="BH123"/>
  <c r="BG123"/>
  <c r="BF123"/>
  <c r="T123"/>
  <c r="R123"/>
  <c r="P123"/>
  <c r="BK123"/>
  <c r="J123"/>
  <c r="BE123" s="1"/>
  <c r="BI106"/>
  <c r="F38" s="1"/>
  <c r="BD61" i="1" s="1"/>
  <c r="BD60" s="1"/>
  <c r="BH106" i="8"/>
  <c r="BG106"/>
  <c r="F36" s="1"/>
  <c r="BB61" i="1" s="1"/>
  <c r="BB60" s="1"/>
  <c r="AX60" s="1"/>
  <c r="BF106" i="8"/>
  <c r="J35" s="1"/>
  <c r="AW61" i="1" s="1"/>
  <c r="BE106" i="8"/>
  <c r="T106"/>
  <c r="T105" s="1"/>
  <c r="R106"/>
  <c r="R105" s="1"/>
  <c r="P106"/>
  <c r="P105" s="1"/>
  <c r="P104" s="1"/>
  <c r="P103" s="1"/>
  <c r="AU61" i="1" s="1"/>
  <c r="BK106" i="8"/>
  <c r="BK105" s="1"/>
  <c r="J106"/>
  <c r="J99"/>
  <c r="F99"/>
  <c r="J97"/>
  <c r="F97"/>
  <c r="E95"/>
  <c r="F60"/>
  <c r="J59"/>
  <c r="F59"/>
  <c r="F57"/>
  <c r="E55"/>
  <c r="J22"/>
  <c r="E22"/>
  <c r="F100" s="1"/>
  <c r="J21"/>
  <c r="J16"/>
  <c r="J57" s="1"/>
  <c r="E7"/>
  <c r="E89" s="1"/>
  <c r="AY59" i="1"/>
  <c r="AX59"/>
  <c r="BI127" i="7"/>
  <c r="BH127"/>
  <c r="BG127"/>
  <c r="BF127"/>
  <c r="T127"/>
  <c r="T126" s="1"/>
  <c r="R127"/>
  <c r="R126" s="1"/>
  <c r="P127"/>
  <c r="P126" s="1"/>
  <c r="BK127"/>
  <c r="BK126" s="1"/>
  <c r="J126" s="1"/>
  <c r="J72" s="1"/>
  <c r="J127"/>
  <c r="BE127" s="1"/>
  <c r="BI125"/>
  <c r="BH125"/>
  <c r="BG125"/>
  <c r="BF125"/>
  <c r="T125"/>
  <c r="R125"/>
  <c r="P125"/>
  <c r="BK125"/>
  <c r="J125"/>
  <c r="BE125" s="1"/>
  <c r="BI123"/>
  <c r="BH123"/>
  <c r="BG123"/>
  <c r="BF123"/>
  <c r="T123"/>
  <c r="R123"/>
  <c r="P123"/>
  <c r="BK123"/>
  <c r="J123"/>
  <c r="BE123" s="1"/>
  <c r="BI122"/>
  <c r="BH122"/>
  <c r="BG122"/>
  <c r="BF122"/>
  <c r="BE122"/>
  <c r="T122"/>
  <c r="R122"/>
  <c r="P122"/>
  <c r="P120" s="1"/>
  <c r="BK122"/>
  <c r="J122"/>
  <c r="BI121"/>
  <c r="BH121"/>
  <c r="BG121"/>
  <c r="BF121"/>
  <c r="T121"/>
  <c r="T120" s="1"/>
  <c r="R121"/>
  <c r="R120" s="1"/>
  <c r="P121"/>
  <c r="BK121"/>
  <c r="BK120" s="1"/>
  <c r="J120" s="1"/>
  <c r="J71" s="1"/>
  <c r="J121"/>
  <c r="BE121" s="1"/>
  <c r="BI116"/>
  <c r="BH116"/>
  <c r="BG116"/>
  <c r="BF116"/>
  <c r="T116"/>
  <c r="T115" s="1"/>
  <c r="T114" s="1"/>
  <c r="R116"/>
  <c r="R115" s="1"/>
  <c r="R114" s="1"/>
  <c r="P116"/>
  <c r="P115" s="1"/>
  <c r="P114" s="1"/>
  <c r="BK116"/>
  <c r="BK115" s="1"/>
  <c r="J116"/>
  <c r="BE116" s="1"/>
  <c r="BI113"/>
  <c r="BH113"/>
  <c r="BG113"/>
  <c r="BF113"/>
  <c r="T113"/>
  <c r="R113"/>
  <c r="P113"/>
  <c r="BK113"/>
  <c r="J113"/>
  <c r="BE113" s="1"/>
  <c r="BI112"/>
  <c r="BH112"/>
  <c r="BG112"/>
  <c r="BF112"/>
  <c r="BE112"/>
  <c r="T112"/>
  <c r="R112"/>
  <c r="P112"/>
  <c r="BK112"/>
  <c r="J112"/>
  <c r="BI111"/>
  <c r="BH111"/>
  <c r="BG111"/>
  <c r="BF111"/>
  <c r="T111"/>
  <c r="R111"/>
  <c r="P111"/>
  <c r="BK111"/>
  <c r="J111"/>
  <c r="BE111" s="1"/>
  <c r="BI109"/>
  <c r="BH109"/>
  <c r="BG109"/>
  <c r="BF109"/>
  <c r="BE109"/>
  <c r="T109"/>
  <c r="R109"/>
  <c r="P109"/>
  <c r="BK109"/>
  <c r="J109"/>
  <c r="BI108"/>
  <c r="BH108"/>
  <c r="BG108"/>
  <c r="BF108"/>
  <c r="T108"/>
  <c r="R108"/>
  <c r="P108"/>
  <c r="BK108"/>
  <c r="J108"/>
  <c r="BE108" s="1"/>
  <c r="BI107"/>
  <c r="BH107"/>
  <c r="BG107"/>
  <c r="BF107"/>
  <c r="BE107"/>
  <c r="T107"/>
  <c r="R107"/>
  <c r="P107"/>
  <c r="BK107"/>
  <c r="J107"/>
  <c r="BI106"/>
  <c r="BH106"/>
  <c r="BG106"/>
  <c r="BF106"/>
  <c r="T106"/>
  <c r="R106"/>
  <c r="P106"/>
  <c r="BK106"/>
  <c r="J106"/>
  <c r="BE106" s="1"/>
  <c r="BI105"/>
  <c r="BH105"/>
  <c r="BG105"/>
  <c r="BF105"/>
  <c r="BE105"/>
  <c r="T105"/>
  <c r="R105"/>
  <c r="P105"/>
  <c r="BK105"/>
  <c r="J105"/>
  <c r="BI104"/>
  <c r="BH104"/>
  <c r="BG104"/>
  <c r="BF104"/>
  <c r="T104"/>
  <c r="R104"/>
  <c r="P104"/>
  <c r="BK104"/>
  <c r="J104"/>
  <c r="BE104" s="1"/>
  <c r="BI103"/>
  <c r="BH103"/>
  <c r="BG103"/>
  <c r="BF103"/>
  <c r="BE103"/>
  <c r="T103"/>
  <c r="R103"/>
  <c r="P103"/>
  <c r="BK103"/>
  <c r="J103"/>
  <c r="BI101"/>
  <c r="F38" s="1"/>
  <c r="BD59" i="1" s="1"/>
  <c r="BH101" i="7"/>
  <c r="F37" s="1"/>
  <c r="BC59" i="1" s="1"/>
  <c r="BG101" i="7"/>
  <c r="F36" s="1"/>
  <c r="BB59" i="1" s="1"/>
  <c r="BF101" i="7"/>
  <c r="F35" s="1"/>
  <c r="BA59" i="1" s="1"/>
  <c r="T101" i="7"/>
  <c r="T100" s="1"/>
  <c r="T99" s="1"/>
  <c r="T98" s="1"/>
  <c r="T97" s="1"/>
  <c r="T96" s="1"/>
  <c r="R101"/>
  <c r="R100" s="1"/>
  <c r="R99" s="1"/>
  <c r="R98" s="1"/>
  <c r="R97" s="1"/>
  <c r="R96" s="1"/>
  <c r="P101"/>
  <c r="P100" s="1"/>
  <c r="P99" s="1"/>
  <c r="P98" s="1"/>
  <c r="P97" s="1"/>
  <c r="P96" s="1"/>
  <c r="AU59" i="1" s="1"/>
  <c r="BK101" i="7"/>
  <c r="BK100" s="1"/>
  <c r="J101"/>
  <c r="BE101" s="1"/>
  <c r="J92"/>
  <c r="F92"/>
  <c r="F90"/>
  <c r="E88"/>
  <c r="J59"/>
  <c r="F59"/>
  <c r="F57"/>
  <c r="E55"/>
  <c r="J22"/>
  <c r="E22"/>
  <c r="F93" s="1"/>
  <c r="J21"/>
  <c r="J16"/>
  <c r="J90" s="1"/>
  <c r="E7"/>
  <c r="E82" s="1"/>
  <c r="T193" i="6"/>
  <c r="BK193"/>
  <c r="J193" s="1"/>
  <c r="J77" s="1"/>
  <c r="AY58" i="1"/>
  <c r="AX58"/>
  <c r="BI194" i="6"/>
  <c r="BH194"/>
  <c r="BG194"/>
  <c r="BF194"/>
  <c r="T194"/>
  <c r="R194"/>
  <c r="R193" s="1"/>
  <c r="P194"/>
  <c r="P193" s="1"/>
  <c r="BK194"/>
  <c r="J194"/>
  <c r="BE194" s="1"/>
  <c r="BI191"/>
  <c r="BH191"/>
  <c r="BG191"/>
  <c r="BF191"/>
  <c r="T191"/>
  <c r="R191"/>
  <c r="P191"/>
  <c r="BK191"/>
  <c r="J191"/>
  <c r="BE191" s="1"/>
  <c r="BI189"/>
  <c r="BH189"/>
  <c r="BG189"/>
  <c r="BF189"/>
  <c r="T189"/>
  <c r="R189"/>
  <c r="P189"/>
  <c r="BK189"/>
  <c r="J189"/>
  <c r="BE189" s="1"/>
  <c r="BI187"/>
  <c r="BH187"/>
  <c r="BG187"/>
  <c r="BF187"/>
  <c r="BE187"/>
  <c r="T187"/>
  <c r="R187"/>
  <c r="P187"/>
  <c r="BK187"/>
  <c r="J187"/>
  <c r="BI185"/>
  <c r="BH185"/>
  <c r="BG185"/>
  <c r="BF185"/>
  <c r="T185"/>
  <c r="R185"/>
  <c r="P185"/>
  <c r="BK185"/>
  <c r="J185"/>
  <c r="BE185" s="1"/>
  <c r="BI183"/>
  <c r="BH183"/>
  <c r="BG183"/>
  <c r="BF183"/>
  <c r="BE183"/>
  <c r="T183"/>
  <c r="R183"/>
  <c r="P183"/>
  <c r="BK183"/>
  <c r="J183"/>
  <c r="BI182"/>
  <c r="BH182"/>
  <c r="BG182"/>
  <c r="BF182"/>
  <c r="T182"/>
  <c r="R182"/>
  <c r="P182"/>
  <c r="BK182"/>
  <c r="J182"/>
  <c r="BE182" s="1"/>
  <c r="BI181"/>
  <c r="BH181"/>
  <c r="BG181"/>
  <c r="BF181"/>
  <c r="BE181"/>
  <c r="T181"/>
  <c r="T180" s="1"/>
  <c r="R181"/>
  <c r="R180" s="1"/>
  <c r="P181"/>
  <c r="P180" s="1"/>
  <c r="BK181"/>
  <c r="BK180" s="1"/>
  <c r="J180" s="1"/>
  <c r="J76" s="1"/>
  <c r="J181"/>
  <c r="BI179"/>
  <c r="BH179"/>
  <c r="BG179"/>
  <c r="BF179"/>
  <c r="BE179"/>
  <c r="T179"/>
  <c r="R179"/>
  <c r="P179"/>
  <c r="BK179"/>
  <c r="J179"/>
  <c r="BI178"/>
  <c r="BH178"/>
  <c r="BG178"/>
  <c r="BF178"/>
  <c r="T178"/>
  <c r="R178"/>
  <c r="P178"/>
  <c r="BK178"/>
  <c r="J178"/>
  <c r="BE178" s="1"/>
  <c r="BI177"/>
  <c r="BH177"/>
  <c r="BG177"/>
  <c r="BF177"/>
  <c r="BE177"/>
  <c r="T177"/>
  <c r="R177"/>
  <c r="P177"/>
  <c r="BK177"/>
  <c r="J177"/>
  <c r="BI176"/>
  <c r="BH176"/>
  <c r="BG176"/>
  <c r="BF176"/>
  <c r="BE176"/>
  <c r="T176"/>
  <c r="R176"/>
  <c r="P176"/>
  <c r="BK176"/>
  <c r="J176"/>
  <c r="BI175"/>
  <c r="BH175"/>
  <c r="BG175"/>
  <c r="BF175"/>
  <c r="BE175"/>
  <c r="T175"/>
  <c r="R175"/>
  <c r="P175"/>
  <c r="BK175"/>
  <c r="J175"/>
  <c r="BI174"/>
  <c r="BH174"/>
  <c r="BG174"/>
  <c r="BF174"/>
  <c r="BE174"/>
  <c r="T174"/>
  <c r="R174"/>
  <c r="P174"/>
  <c r="BK174"/>
  <c r="J174"/>
  <c r="BI173"/>
  <c r="BH173"/>
  <c r="BG173"/>
  <c r="BF173"/>
  <c r="BE173"/>
  <c r="T173"/>
  <c r="R173"/>
  <c r="P173"/>
  <c r="BK173"/>
  <c r="J173"/>
  <c r="BI172"/>
  <c r="BH172"/>
  <c r="BG172"/>
  <c r="BF172"/>
  <c r="BE172"/>
  <c r="T172"/>
  <c r="R172"/>
  <c r="P172"/>
  <c r="BK172"/>
  <c r="J172"/>
  <c r="BI171"/>
  <c r="BH171"/>
  <c r="BG171"/>
  <c r="BF171"/>
  <c r="BE171"/>
  <c r="T171"/>
  <c r="R171"/>
  <c r="P171"/>
  <c r="BK171"/>
  <c r="J171"/>
  <c r="BI170"/>
  <c r="BH170"/>
  <c r="BG170"/>
  <c r="BF170"/>
  <c r="BE170"/>
  <c r="T170"/>
  <c r="R170"/>
  <c r="P170"/>
  <c r="BK170"/>
  <c r="J170"/>
  <c r="BI169"/>
  <c r="BH169"/>
  <c r="BG169"/>
  <c r="BF169"/>
  <c r="BE169"/>
  <c r="T169"/>
  <c r="R169"/>
  <c r="P169"/>
  <c r="BK169"/>
  <c r="J169"/>
  <c r="BI168"/>
  <c r="BH168"/>
  <c r="BG168"/>
  <c r="BF168"/>
  <c r="BE168"/>
  <c r="T168"/>
  <c r="R168"/>
  <c r="P168"/>
  <c r="BK168"/>
  <c r="J168"/>
  <c r="BI167"/>
  <c r="BH167"/>
  <c r="BG167"/>
  <c r="BF167"/>
  <c r="BE167"/>
  <c r="T167"/>
  <c r="R167"/>
  <c r="P167"/>
  <c r="BK167"/>
  <c r="J167"/>
  <c r="BI166"/>
  <c r="BH166"/>
  <c r="BG166"/>
  <c r="BF166"/>
  <c r="BE166"/>
  <c r="T166"/>
  <c r="R166"/>
  <c r="P166"/>
  <c r="BK166"/>
  <c r="J166"/>
  <c r="BI165"/>
  <c r="BH165"/>
  <c r="BG165"/>
  <c r="BF165"/>
  <c r="BE165"/>
  <c r="T165"/>
  <c r="R165"/>
  <c r="P165"/>
  <c r="BK165"/>
  <c r="J165"/>
  <c r="BI164"/>
  <c r="BH164"/>
  <c r="BG164"/>
  <c r="BF164"/>
  <c r="BE164"/>
  <c r="T164"/>
  <c r="T163" s="1"/>
  <c r="R164"/>
  <c r="R163" s="1"/>
  <c r="P164"/>
  <c r="P163" s="1"/>
  <c r="BK164"/>
  <c r="BK163" s="1"/>
  <c r="J163" s="1"/>
  <c r="J75" s="1"/>
  <c r="J164"/>
  <c r="BI162"/>
  <c r="BH162"/>
  <c r="BG162"/>
  <c r="BF162"/>
  <c r="T162"/>
  <c r="T161" s="1"/>
  <c r="R162"/>
  <c r="R161" s="1"/>
  <c r="P162"/>
  <c r="P161" s="1"/>
  <c r="BK162"/>
  <c r="BK161" s="1"/>
  <c r="J161" s="1"/>
  <c r="J74" s="1"/>
  <c r="J162"/>
  <c r="BE162" s="1"/>
  <c r="BI160"/>
  <c r="BH160"/>
  <c r="BG160"/>
  <c r="BF160"/>
  <c r="BE160"/>
  <c r="T160"/>
  <c r="T159" s="1"/>
  <c r="T158" s="1"/>
  <c r="R160"/>
  <c r="R159" s="1"/>
  <c r="R158" s="1"/>
  <c r="P160"/>
  <c r="P159" s="1"/>
  <c r="P158" s="1"/>
  <c r="BK160"/>
  <c r="BK159" s="1"/>
  <c r="J160"/>
  <c r="BI156"/>
  <c r="BH156"/>
  <c r="BG156"/>
  <c r="BF156"/>
  <c r="BE156"/>
  <c r="T156"/>
  <c r="R156"/>
  <c r="P156"/>
  <c r="BK156"/>
  <c r="J156"/>
  <c r="BI154"/>
  <c r="BH154"/>
  <c r="BG154"/>
  <c r="BF154"/>
  <c r="BE154"/>
  <c r="T154"/>
  <c r="R154"/>
  <c r="P154"/>
  <c r="BK154"/>
  <c r="J154"/>
  <c r="BI152"/>
  <c r="BH152"/>
  <c r="BG152"/>
  <c r="BF152"/>
  <c r="BE152"/>
  <c r="T152"/>
  <c r="R152"/>
  <c r="P152"/>
  <c r="BK152"/>
  <c r="J152"/>
  <c r="BI151"/>
  <c r="BH151"/>
  <c r="BG151"/>
  <c r="BF151"/>
  <c r="BE151"/>
  <c r="T151"/>
  <c r="R151"/>
  <c r="P151"/>
  <c r="BK151"/>
  <c r="J151"/>
  <c r="BI149"/>
  <c r="BH149"/>
  <c r="BG149"/>
  <c r="BF149"/>
  <c r="BE149"/>
  <c r="T149"/>
  <c r="R149"/>
  <c r="P149"/>
  <c r="BK149"/>
  <c r="J149"/>
  <c r="BI147"/>
  <c r="BH147"/>
  <c r="BG147"/>
  <c r="BF147"/>
  <c r="BE147"/>
  <c r="T147"/>
  <c r="R147"/>
  <c r="P147"/>
  <c r="BK147"/>
  <c r="J147"/>
  <c r="BI146"/>
  <c r="BH146"/>
  <c r="BG146"/>
  <c r="BF146"/>
  <c r="BE146"/>
  <c r="T146"/>
  <c r="R146"/>
  <c r="P146"/>
  <c r="BK146"/>
  <c r="J146"/>
  <c r="BI144"/>
  <c r="BH144"/>
  <c r="BG144"/>
  <c r="BF144"/>
  <c r="BE144"/>
  <c r="T144"/>
  <c r="T143" s="1"/>
  <c r="R144"/>
  <c r="R143" s="1"/>
  <c r="P144"/>
  <c r="P143" s="1"/>
  <c r="BK144"/>
  <c r="BK143" s="1"/>
  <c r="J143" s="1"/>
  <c r="J71" s="1"/>
  <c r="J144"/>
  <c r="BI141"/>
  <c r="BH141"/>
  <c r="BG141"/>
  <c r="BF141"/>
  <c r="T141"/>
  <c r="R141"/>
  <c r="P141"/>
  <c r="BK141"/>
  <c r="J141"/>
  <c r="BE141" s="1"/>
  <c r="BI138"/>
  <c r="BH138"/>
  <c r="BG138"/>
  <c r="BF138"/>
  <c r="T138"/>
  <c r="R138"/>
  <c r="P138"/>
  <c r="BK138"/>
  <c r="J138"/>
  <c r="BE138" s="1"/>
  <c r="BI136"/>
  <c r="BH136"/>
  <c r="BG136"/>
  <c r="BF136"/>
  <c r="BE136"/>
  <c r="T136"/>
  <c r="R136"/>
  <c r="P136"/>
  <c r="BK136"/>
  <c r="J136"/>
  <c r="BI132"/>
  <c r="BH132"/>
  <c r="BG132"/>
  <c r="BF132"/>
  <c r="T132"/>
  <c r="R132"/>
  <c r="P132"/>
  <c r="BK132"/>
  <c r="J132"/>
  <c r="BE132" s="1"/>
  <c r="BI131"/>
  <c r="BH131"/>
  <c r="BG131"/>
  <c r="BF131"/>
  <c r="BE131"/>
  <c r="T131"/>
  <c r="R131"/>
  <c r="P131"/>
  <c r="BK131"/>
  <c r="J131"/>
  <c r="BI128"/>
  <c r="BH128"/>
  <c r="BG128"/>
  <c r="BF128"/>
  <c r="T128"/>
  <c r="R128"/>
  <c r="P128"/>
  <c r="BK128"/>
  <c r="J128"/>
  <c r="BE128" s="1"/>
  <c r="BI127"/>
  <c r="BH127"/>
  <c r="BG127"/>
  <c r="BF127"/>
  <c r="BE127"/>
  <c r="T127"/>
  <c r="T126" s="1"/>
  <c r="T125" s="1"/>
  <c r="R127"/>
  <c r="R126" s="1"/>
  <c r="R125" s="1"/>
  <c r="P127"/>
  <c r="P126" s="1"/>
  <c r="P125" s="1"/>
  <c r="BK127"/>
  <c r="BK126" s="1"/>
  <c r="J127"/>
  <c r="BI123"/>
  <c r="BH123"/>
  <c r="BG123"/>
  <c r="BF123"/>
  <c r="BE123"/>
  <c r="T123"/>
  <c r="T122" s="1"/>
  <c r="T121" s="1"/>
  <c r="R123"/>
  <c r="R122" s="1"/>
  <c r="R121" s="1"/>
  <c r="P123"/>
  <c r="P122" s="1"/>
  <c r="P121" s="1"/>
  <c r="BK123"/>
  <c r="BK122" s="1"/>
  <c r="J123"/>
  <c r="BI117"/>
  <c r="BH117"/>
  <c r="BG117"/>
  <c r="BF117"/>
  <c r="BE117"/>
  <c r="T117"/>
  <c r="R117"/>
  <c r="P117"/>
  <c r="BK117"/>
  <c r="J117"/>
  <c r="BI113"/>
  <c r="BH113"/>
  <c r="BG113"/>
  <c r="BF113"/>
  <c r="T113"/>
  <c r="R113"/>
  <c r="P113"/>
  <c r="BK113"/>
  <c r="J113"/>
  <c r="BE113" s="1"/>
  <c r="BI106"/>
  <c r="BH106"/>
  <c r="BG106"/>
  <c r="BF106"/>
  <c r="BE106"/>
  <c r="T106"/>
  <c r="R106"/>
  <c r="P106"/>
  <c r="BK106"/>
  <c r="J106"/>
  <c r="BI104"/>
  <c r="F38" s="1"/>
  <c r="BD58" i="1" s="1"/>
  <c r="BH104" i="6"/>
  <c r="F37" s="1"/>
  <c r="BC58" i="1" s="1"/>
  <c r="BG104" i="6"/>
  <c r="F36" s="1"/>
  <c r="BB58" i="1" s="1"/>
  <c r="BF104" i="6"/>
  <c r="F35" s="1"/>
  <c r="BA58" i="1" s="1"/>
  <c r="T104" i="6"/>
  <c r="T103" s="1"/>
  <c r="T102" s="1"/>
  <c r="T101" s="1"/>
  <c r="R104"/>
  <c r="R103" s="1"/>
  <c r="R102" s="1"/>
  <c r="R101" s="1"/>
  <c r="P104"/>
  <c r="P103" s="1"/>
  <c r="P102" s="1"/>
  <c r="P101" s="1"/>
  <c r="AU58" i="1" s="1"/>
  <c r="BK104" i="6"/>
  <c r="BK103" s="1"/>
  <c r="J104"/>
  <c r="BE104" s="1"/>
  <c r="J97"/>
  <c r="F97"/>
  <c r="F95"/>
  <c r="E93"/>
  <c r="J59"/>
  <c r="F59"/>
  <c r="F57"/>
  <c r="E55"/>
  <c r="E49"/>
  <c r="J22"/>
  <c r="E22"/>
  <c r="F98" s="1"/>
  <c r="J21"/>
  <c r="J16"/>
  <c r="J95" s="1"/>
  <c r="E7"/>
  <c r="E87" s="1"/>
  <c r="AY57" i="1"/>
  <c r="AX57"/>
  <c r="BI194" i="5"/>
  <c r="BH194"/>
  <c r="BG194"/>
  <c r="BF194"/>
  <c r="BE194"/>
  <c r="T194"/>
  <c r="T193" s="1"/>
  <c r="R194"/>
  <c r="R193" s="1"/>
  <c r="P194"/>
  <c r="P193" s="1"/>
  <c r="BK194"/>
  <c r="BK193" s="1"/>
  <c r="J193" s="1"/>
  <c r="J77" s="1"/>
  <c r="J194"/>
  <c r="BI191"/>
  <c r="BH191"/>
  <c r="BG191"/>
  <c r="BF191"/>
  <c r="T191"/>
  <c r="R191"/>
  <c r="P191"/>
  <c r="BK191"/>
  <c r="J191"/>
  <c r="BE191" s="1"/>
  <c r="BI189"/>
  <c r="BH189"/>
  <c r="BG189"/>
  <c r="BF189"/>
  <c r="BE189"/>
  <c r="T189"/>
  <c r="R189"/>
  <c r="P189"/>
  <c r="BK189"/>
  <c r="J189"/>
  <c r="BI187"/>
  <c r="BH187"/>
  <c r="BG187"/>
  <c r="BF187"/>
  <c r="BE187"/>
  <c r="T187"/>
  <c r="R187"/>
  <c r="P187"/>
  <c r="BK187"/>
  <c r="J187"/>
  <c r="BI185"/>
  <c r="BH185"/>
  <c r="BG185"/>
  <c r="BF185"/>
  <c r="BE185"/>
  <c r="T185"/>
  <c r="R185"/>
  <c r="P185"/>
  <c r="BK185"/>
  <c r="J185"/>
  <c r="BI184"/>
  <c r="BH184"/>
  <c r="BG184"/>
  <c r="BF184"/>
  <c r="BE184"/>
  <c r="T184"/>
  <c r="R184"/>
  <c r="P184"/>
  <c r="BK184"/>
  <c r="J184"/>
  <c r="BI183"/>
  <c r="BH183"/>
  <c r="BG183"/>
  <c r="BF183"/>
  <c r="BE183"/>
  <c r="T183"/>
  <c r="T182" s="1"/>
  <c r="R183"/>
  <c r="R182" s="1"/>
  <c r="P183"/>
  <c r="P182" s="1"/>
  <c r="BK183"/>
  <c r="BK182" s="1"/>
  <c r="J182" s="1"/>
  <c r="J76" s="1"/>
  <c r="J183"/>
  <c r="BI181"/>
  <c r="BH181"/>
  <c r="BG181"/>
  <c r="BF181"/>
  <c r="T181"/>
  <c r="R181"/>
  <c r="P181"/>
  <c r="BK181"/>
  <c r="J181"/>
  <c r="BE181" s="1"/>
  <c r="BI180"/>
  <c r="BH180"/>
  <c r="BG180"/>
  <c r="BF180"/>
  <c r="T180"/>
  <c r="R180"/>
  <c r="P180"/>
  <c r="BK180"/>
  <c r="J180"/>
  <c r="BE180" s="1"/>
  <c r="BI179"/>
  <c r="BH179"/>
  <c r="BG179"/>
  <c r="BF179"/>
  <c r="BE179"/>
  <c r="T179"/>
  <c r="R179"/>
  <c r="P179"/>
  <c r="BK179"/>
  <c r="J179"/>
  <c r="BI178"/>
  <c r="BH178"/>
  <c r="BG178"/>
  <c r="BF178"/>
  <c r="BE178"/>
  <c r="T178"/>
  <c r="R178"/>
  <c r="P178"/>
  <c r="BK178"/>
  <c r="J178"/>
  <c r="BI177"/>
  <c r="BH177"/>
  <c r="BG177"/>
  <c r="BF177"/>
  <c r="BE177"/>
  <c r="T177"/>
  <c r="R177"/>
  <c r="P177"/>
  <c r="BK177"/>
  <c r="J177"/>
  <c r="BI176"/>
  <c r="BH176"/>
  <c r="BG176"/>
  <c r="BF176"/>
  <c r="BE176"/>
  <c r="T176"/>
  <c r="R176"/>
  <c r="P176"/>
  <c r="BK176"/>
  <c r="J176"/>
  <c r="BI175"/>
  <c r="BH175"/>
  <c r="BG175"/>
  <c r="BF175"/>
  <c r="BE175"/>
  <c r="T175"/>
  <c r="R175"/>
  <c r="P175"/>
  <c r="BK175"/>
  <c r="J175"/>
  <c r="BI174"/>
  <c r="BH174"/>
  <c r="BG174"/>
  <c r="BF174"/>
  <c r="BE174"/>
  <c r="T174"/>
  <c r="R174"/>
  <c r="P174"/>
  <c r="BK174"/>
  <c r="J174"/>
  <c r="BI173"/>
  <c r="BH173"/>
  <c r="BG173"/>
  <c r="BF173"/>
  <c r="BE173"/>
  <c r="T173"/>
  <c r="R173"/>
  <c r="P173"/>
  <c r="BK173"/>
  <c r="J173"/>
  <c r="BI172"/>
  <c r="BH172"/>
  <c r="BG172"/>
  <c r="BF172"/>
  <c r="BE172"/>
  <c r="T172"/>
  <c r="R172"/>
  <c r="P172"/>
  <c r="BK172"/>
  <c r="J172"/>
  <c r="BI171"/>
  <c r="BH171"/>
  <c r="BG171"/>
  <c r="BF171"/>
  <c r="BE171"/>
  <c r="T171"/>
  <c r="R171"/>
  <c r="P171"/>
  <c r="BK171"/>
  <c r="J171"/>
  <c r="BI170"/>
  <c r="BH170"/>
  <c r="BG170"/>
  <c r="BF170"/>
  <c r="BE170"/>
  <c r="T170"/>
  <c r="R170"/>
  <c r="P170"/>
  <c r="BK170"/>
  <c r="J170"/>
  <c r="BI169"/>
  <c r="BH169"/>
  <c r="BG169"/>
  <c r="BF169"/>
  <c r="BE169"/>
  <c r="T169"/>
  <c r="R169"/>
  <c r="P169"/>
  <c r="BK169"/>
  <c r="J169"/>
  <c r="BI168"/>
  <c r="BH168"/>
  <c r="BG168"/>
  <c r="BF168"/>
  <c r="BE168"/>
  <c r="T168"/>
  <c r="R168"/>
  <c r="P168"/>
  <c r="BK168"/>
  <c r="J168"/>
  <c r="BI167"/>
  <c r="BH167"/>
  <c r="BG167"/>
  <c r="BF167"/>
  <c r="BE167"/>
  <c r="T167"/>
  <c r="R167"/>
  <c r="P167"/>
  <c r="BK167"/>
  <c r="J167"/>
  <c r="BI166"/>
  <c r="BH166"/>
  <c r="BG166"/>
  <c r="BF166"/>
  <c r="BE166"/>
  <c r="T166"/>
  <c r="T165" s="1"/>
  <c r="R166"/>
  <c r="R165" s="1"/>
  <c r="P166"/>
  <c r="P165" s="1"/>
  <c r="BK166"/>
  <c r="BK165" s="1"/>
  <c r="J165" s="1"/>
  <c r="J75" s="1"/>
  <c r="J166"/>
  <c r="BI164"/>
  <c r="BH164"/>
  <c r="BG164"/>
  <c r="BF164"/>
  <c r="T164"/>
  <c r="T163" s="1"/>
  <c r="R164"/>
  <c r="R163" s="1"/>
  <c r="P164"/>
  <c r="P163" s="1"/>
  <c r="BK164"/>
  <c r="BK163" s="1"/>
  <c r="J163" s="1"/>
  <c r="J74" s="1"/>
  <c r="J164"/>
  <c r="BE164" s="1"/>
  <c r="BI162"/>
  <c r="BH162"/>
  <c r="BG162"/>
  <c r="BF162"/>
  <c r="BE162"/>
  <c r="T162"/>
  <c r="T161" s="1"/>
  <c r="T160" s="1"/>
  <c r="R162"/>
  <c r="R161" s="1"/>
  <c r="R160" s="1"/>
  <c r="P162"/>
  <c r="P161" s="1"/>
  <c r="P160" s="1"/>
  <c r="BK162"/>
  <c r="BK161" s="1"/>
  <c r="J162"/>
  <c r="BI159"/>
  <c r="BH159"/>
  <c r="BG159"/>
  <c r="BF159"/>
  <c r="BE159"/>
  <c r="T159"/>
  <c r="R159"/>
  <c r="P159"/>
  <c r="BK159"/>
  <c r="J159"/>
  <c r="BI157"/>
  <c r="BH157"/>
  <c r="BG157"/>
  <c r="BF157"/>
  <c r="BE157"/>
  <c r="T157"/>
  <c r="R157"/>
  <c r="P157"/>
  <c r="BK157"/>
  <c r="J157"/>
  <c r="BI155"/>
  <c r="BH155"/>
  <c r="BG155"/>
  <c r="BF155"/>
  <c r="BE155"/>
  <c r="T155"/>
  <c r="R155"/>
  <c r="P155"/>
  <c r="BK155"/>
  <c r="J155"/>
  <c r="BI154"/>
  <c r="BH154"/>
  <c r="BG154"/>
  <c r="BF154"/>
  <c r="BE154"/>
  <c r="T154"/>
  <c r="R154"/>
  <c r="P154"/>
  <c r="BK154"/>
  <c r="J154"/>
  <c r="BI152"/>
  <c r="BH152"/>
  <c r="BG152"/>
  <c r="BF152"/>
  <c r="BE152"/>
  <c r="T152"/>
  <c r="R152"/>
  <c r="P152"/>
  <c r="BK152"/>
  <c r="J152"/>
  <c r="BI150"/>
  <c r="BH150"/>
  <c r="BG150"/>
  <c r="BF150"/>
  <c r="BE150"/>
  <c r="T150"/>
  <c r="R150"/>
  <c r="P150"/>
  <c r="BK150"/>
  <c r="J150"/>
  <c r="BI149"/>
  <c r="BH149"/>
  <c r="BG149"/>
  <c r="BF149"/>
  <c r="BE149"/>
  <c r="T149"/>
  <c r="R149"/>
  <c r="P149"/>
  <c r="BK149"/>
  <c r="J149"/>
  <c r="BI147"/>
  <c r="BH147"/>
  <c r="BG147"/>
  <c r="BF147"/>
  <c r="BE147"/>
  <c r="T147"/>
  <c r="T146" s="1"/>
  <c r="R147"/>
  <c r="R146" s="1"/>
  <c r="P147"/>
  <c r="P146" s="1"/>
  <c r="BK147"/>
  <c r="BK146" s="1"/>
  <c r="J146" s="1"/>
  <c r="J71" s="1"/>
  <c r="J147"/>
  <c r="BI143"/>
  <c r="BH143"/>
  <c r="BG143"/>
  <c r="BF143"/>
  <c r="T143"/>
  <c r="R143"/>
  <c r="P143"/>
  <c r="BK143"/>
  <c r="J143"/>
  <c r="BE143" s="1"/>
  <c r="BI140"/>
  <c r="BH140"/>
  <c r="BG140"/>
  <c r="BF140"/>
  <c r="T140"/>
  <c r="R140"/>
  <c r="P140"/>
  <c r="BK140"/>
  <c r="J140"/>
  <c r="BE140" s="1"/>
  <c r="BI136"/>
  <c r="BH136"/>
  <c r="BG136"/>
  <c r="BF136"/>
  <c r="T136"/>
  <c r="R136"/>
  <c r="P136"/>
  <c r="BK136"/>
  <c r="J136"/>
  <c r="BE136" s="1"/>
  <c r="BI134"/>
  <c r="BH134"/>
  <c r="BG134"/>
  <c r="BF134"/>
  <c r="T134"/>
  <c r="R134"/>
  <c r="P134"/>
  <c r="BK134"/>
  <c r="J134"/>
  <c r="BE134" s="1"/>
  <c r="BI133"/>
  <c r="BH133"/>
  <c r="BG133"/>
  <c r="BF133"/>
  <c r="BE133"/>
  <c r="T133"/>
  <c r="R133"/>
  <c r="P133"/>
  <c r="BK133"/>
  <c r="J133"/>
  <c r="BI129"/>
  <c r="BH129"/>
  <c r="BG129"/>
  <c r="BF129"/>
  <c r="T129"/>
  <c r="R129"/>
  <c r="P129"/>
  <c r="BK129"/>
  <c r="J129"/>
  <c r="BE129" s="1"/>
  <c r="BI128"/>
  <c r="BH128"/>
  <c r="BG128"/>
  <c r="BF128"/>
  <c r="BE128"/>
  <c r="T128"/>
  <c r="T127" s="1"/>
  <c r="T126" s="1"/>
  <c r="R128"/>
  <c r="R127" s="1"/>
  <c r="R126" s="1"/>
  <c r="P128"/>
  <c r="P127" s="1"/>
  <c r="P126" s="1"/>
  <c r="BK128"/>
  <c r="BK127" s="1"/>
  <c r="J128"/>
  <c r="BI124"/>
  <c r="BH124"/>
  <c r="BG124"/>
  <c r="BF124"/>
  <c r="BE124"/>
  <c r="T124"/>
  <c r="T123" s="1"/>
  <c r="T122" s="1"/>
  <c r="R124"/>
  <c r="R123" s="1"/>
  <c r="R122" s="1"/>
  <c r="P124"/>
  <c r="P123" s="1"/>
  <c r="P122" s="1"/>
  <c r="BK124"/>
  <c r="BK123" s="1"/>
  <c r="J124"/>
  <c r="BI118"/>
  <c r="BH118"/>
  <c r="BG118"/>
  <c r="BF118"/>
  <c r="BE118"/>
  <c r="T118"/>
  <c r="R118"/>
  <c r="P118"/>
  <c r="BK118"/>
  <c r="J118"/>
  <c r="BI113"/>
  <c r="BH113"/>
  <c r="BG113"/>
  <c r="BF113"/>
  <c r="T113"/>
  <c r="R113"/>
  <c r="P113"/>
  <c r="BK113"/>
  <c r="J113"/>
  <c r="BE113" s="1"/>
  <c r="BI106"/>
  <c r="BH106"/>
  <c r="BG106"/>
  <c r="BF106"/>
  <c r="BE106"/>
  <c r="T106"/>
  <c r="R106"/>
  <c r="P106"/>
  <c r="BK106"/>
  <c r="J106"/>
  <c r="BI104"/>
  <c r="F38" s="1"/>
  <c r="BD57" i="1" s="1"/>
  <c r="BH104" i="5"/>
  <c r="F37" s="1"/>
  <c r="BC57" i="1" s="1"/>
  <c r="BG104" i="5"/>
  <c r="F36" s="1"/>
  <c r="BB57" i="1" s="1"/>
  <c r="BF104" i="5"/>
  <c r="F35" s="1"/>
  <c r="BA57" i="1" s="1"/>
  <c r="BE104" i="5"/>
  <c r="F34" s="1"/>
  <c r="AZ57" i="1" s="1"/>
  <c r="T104" i="5"/>
  <c r="T103" s="1"/>
  <c r="T102" s="1"/>
  <c r="T101" s="1"/>
  <c r="R104"/>
  <c r="R103" s="1"/>
  <c r="R102" s="1"/>
  <c r="R101" s="1"/>
  <c r="P104"/>
  <c r="P103" s="1"/>
  <c r="P102" s="1"/>
  <c r="P101" s="1"/>
  <c r="AU57" i="1" s="1"/>
  <c r="BK104" i="5"/>
  <c r="BK103" s="1"/>
  <c r="J104"/>
  <c r="J97"/>
  <c r="F97"/>
  <c r="F95"/>
  <c r="E93"/>
  <c r="E87"/>
  <c r="J59"/>
  <c r="F59"/>
  <c r="F57"/>
  <c r="E55"/>
  <c r="J22"/>
  <c r="E22"/>
  <c r="F98" s="1"/>
  <c r="J21"/>
  <c r="J16"/>
  <c r="J95" s="1"/>
  <c r="E7"/>
  <c r="E49" s="1"/>
  <c r="AY56" i="1"/>
  <c r="AX56"/>
  <c r="BI206" i="4"/>
  <c r="BH206"/>
  <c r="BG206"/>
  <c r="BF206"/>
  <c r="BE206"/>
  <c r="T206"/>
  <c r="T205" s="1"/>
  <c r="R206"/>
  <c r="R205" s="1"/>
  <c r="P206"/>
  <c r="P205" s="1"/>
  <c r="BK206"/>
  <c r="BK205" s="1"/>
  <c r="J205" s="1"/>
  <c r="J78" s="1"/>
  <c r="J206"/>
  <c r="BI203"/>
  <c r="BH203"/>
  <c r="BG203"/>
  <c r="BF203"/>
  <c r="T203"/>
  <c r="R203"/>
  <c r="P203"/>
  <c r="BK203"/>
  <c r="J203"/>
  <c r="BE203" s="1"/>
  <c r="BI201"/>
  <c r="BH201"/>
  <c r="BG201"/>
  <c r="BF201"/>
  <c r="BE201"/>
  <c r="T201"/>
  <c r="R201"/>
  <c r="P201"/>
  <c r="BK201"/>
  <c r="J201"/>
  <c r="BI199"/>
  <c r="BH199"/>
  <c r="BG199"/>
  <c r="BF199"/>
  <c r="BE199"/>
  <c r="T199"/>
  <c r="R199"/>
  <c r="P199"/>
  <c r="BK199"/>
  <c r="J199"/>
  <c r="BI197"/>
  <c r="BH197"/>
  <c r="BG197"/>
  <c r="BF197"/>
  <c r="BE197"/>
  <c r="T197"/>
  <c r="R197"/>
  <c r="P197"/>
  <c r="BK197"/>
  <c r="J197"/>
  <c r="BI196"/>
  <c r="BH196"/>
  <c r="BG196"/>
  <c r="BF196"/>
  <c r="BE196"/>
  <c r="T196"/>
  <c r="R196"/>
  <c r="P196"/>
  <c r="BK196"/>
  <c r="J196"/>
  <c r="BI195"/>
  <c r="BH195"/>
  <c r="BG195"/>
  <c r="BF195"/>
  <c r="BE195"/>
  <c r="T195"/>
  <c r="T194" s="1"/>
  <c r="R195"/>
  <c r="R194" s="1"/>
  <c r="P195"/>
  <c r="P194" s="1"/>
  <c r="BK195"/>
  <c r="BK194" s="1"/>
  <c r="J194" s="1"/>
  <c r="J77" s="1"/>
  <c r="J195"/>
  <c r="BI193"/>
  <c r="BH193"/>
  <c r="BG193"/>
  <c r="BF193"/>
  <c r="T193"/>
  <c r="R193"/>
  <c r="P193"/>
  <c r="BK193"/>
  <c r="J193"/>
  <c r="BE193" s="1"/>
  <c r="BI192"/>
  <c r="BH192"/>
  <c r="BG192"/>
  <c r="BF192"/>
  <c r="T192"/>
  <c r="R192"/>
  <c r="P192"/>
  <c r="BK192"/>
  <c r="J192"/>
  <c r="BE192" s="1"/>
  <c r="BI191"/>
  <c r="BH191"/>
  <c r="BG191"/>
  <c r="BF191"/>
  <c r="T191"/>
  <c r="R191"/>
  <c r="P191"/>
  <c r="BK191"/>
  <c r="J191"/>
  <c r="BE191" s="1"/>
  <c r="BI190"/>
  <c r="BH190"/>
  <c r="BG190"/>
  <c r="BF190"/>
  <c r="T190"/>
  <c r="R190"/>
  <c r="P190"/>
  <c r="BK190"/>
  <c r="J190"/>
  <c r="BE190" s="1"/>
  <c r="BI189"/>
  <c r="BH189"/>
  <c r="BG189"/>
  <c r="BF189"/>
  <c r="BE189"/>
  <c r="T189"/>
  <c r="R189"/>
  <c r="P189"/>
  <c r="BK189"/>
  <c r="J189"/>
  <c r="BI188"/>
  <c r="BH188"/>
  <c r="BG188"/>
  <c r="BF188"/>
  <c r="BE188"/>
  <c r="T188"/>
  <c r="R188"/>
  <c r="P188"/>
  <c r="BK188"/>
  <c r="J188"/>
  <c r="BI187"/>
  <c r="BH187"/>
  <c r="BG187"/>
  <c r="BF187"/>
  <c r="BE187"/>
  <c r="T187"/>
  <c r="R187"/>
  <c r="P187"/>
  <c r="BK187"/>
  <c r="J187"/>
  <c r="BI186"/>
  <c r="BH186"/>
  <c r="BG186"/>
  <c r="BF186"/>
  <c r="BE186"/>
  <c r="T186"/>
  <c r="R186"/>
  <c r="P186"/>
  <c r="BK186"/>
  <c r="J186"/>
  <c r="BI185"/>
  <c r="BH185"/>
  <c r="BG185"/>
  <c r="BF185"/>
  <c r="BE185"/>
  <c r="T185"/>
  <c r="R185"/>
  <c r="P185"/>
  <c r="BK185"/>
  <c r="J185"/>
  <c r="BI184"/>
  <c r="BH184"/>
  <c r="BG184"/>
  <c r="BF184"/>
  <c r="BE184"/>
  <c r="T184"/>
  <c r="R184"/>
  <c r="P184"/>
  <c r="BK184"/>
  <c r="J184"/>
  <c r="BI183"/>
  <c r="BH183"/>
  <c r="BG183"/>
  <c r="BF183"/>
  <c r="BE183"/>
  <c r="T183"/>
  <c r="R183"/>
  <c r="P183"/>
  <c r="BK183"/>
  <c r="J183"/>
  <c r="BI182"/>
  <c r="BH182"/>
  <c r="BG182"/>
  <c r="BF182"/>
  <c r="BE182"/>
  <c r="T182"/>
  <c r="R182"/>
  <c r="P182"/>
  <c r="BK182"/>
  <c r="J182"/>
  <c r="BI181"/>
  <c r="BH181"/>
  <c r="BG181"/>
  <c r="BF181"/>
  <c r="BE181"/>
  <c r="T181"/>
  <c r="R181"/>
  <c r="P181"/>
  <c r="BK181"/>
  <c r="J181"/>
  <c r="BI180"/>
  <c r="BH180"/>
  <c r="BG180"/>
  <c r="BF180"/>
  <c r="BE180"/>
  <c r="T180"/>
  <c r="T179" s="1"/>
  <c r="R180"/>
  <c r="R179" s="1"/>
  <c r="P180"/>
  <c r="P179" s="1"/>
  <c r="BK180"/>
  <c r="BK179" s="1"/>
  <c r="J179" s="1"/>
  <c r="J76" s="1"/>
  <c r="J180"/>
  <c r="BI178"/>
  <c r="BH178"/>
  <c r="BG178"/>
  <c r="BF178"/>
  <c r="T178"/>
  <c r="T177" s="1"/>
  <c r="R178"/>
  <c r="R177" s="1"/>
  <c r="P178"/>
  <c r="P177" s="1"/>
  <c r="BK178"/>
  <c r="BK177" s="1"/>
  <c r="J177" s="1"/>
  <c r="J75" s="1"/>
  <c r="J178"/>
  <c r="BE178" s="1"/>
  <c r="BI175"/>
  <c r="BH175"/>
  <c r="BG175"/>
  <c r="BF175"/>
  <c r="BE175"/>
  <c r="T175"/>
  <c r="T174" s="1"/>
  <c r="T173" s="1"/>
  <c r="R175"/>
  <c r="R174" s="1"/>
  <c r="R173" s="1"/>
  <c r="P175"/>
  <c r="P174" s="1"/>
  <c r="P173" s="1"/>
  <c r="BK175"/>
  <c r="BK174" s="1"/>
  <c r="J175"/>
  <c r="BI172"/>
  <c r="BH172"/>
  <c r="BG172"/>
  <c r="BF172"/>
  <c r="BE172"/>
  <c r="T172"/>
  <c r="R172"/>
  <c r="P172"/>
  <c r="BK172"/>
  <c r="J172"/>
  <c r="BI170"/>
  <c r="BH170"/>
  <c r="BG170"/>
  <c r="BF170"/>
  <c r="BE170"/>
  <c r="T170"/>
  <c r="R170"/>
  <c r="P170"/>
  <c r="BK170"/>
  <c r="J170"/>
  <c r="BI168"/>
  <c r="BH168"/>
  <c r="BG168"/>
  <c r="BF168"/>
  <c r="BE168"/>
  <c r="T168"/>
  <c r="R168"/>
  <c r="P168"/>
  <c r="BK168"/>
  <c r="J168"/>
  <c r="BI167"/>
  <c r="BH167"/>
  <c r="BG167"/>
  <c r="BF167"/>
  <c r="BE167"/>
  <c r="T167"/>
  <c r="R167"/>
  <c r="P167"/>
  <c r="BK167"/>
  <c r="J167"/>
  <c r="BI165"/>
  <c r="BH165"/>
  <c r="BG165"/>
  <c r="BF165"/>
  <c r="BE165"/>
  <c r="T165"/>
  <c r="R165"/>
  <c r="P165"/>
  <c r="BK165"/>
  <c r="J165"/>
  <c r="BI163"/>
  <c r="BH163"/>
  <c r="BG163"/>
  <c r="BF163"/>
  <c r="BE163"/>
  <c r="T163"/>
  <c r="R163"/>
  <c r="P163"/>
  <c r="BK163"/>
  <c r="J163"/>
  <c r="BI161"/>
  <c r="BH161"/>
  <c r="BG161"/>
  <c r="BF161"/>
  <c r="BE161"/>
  <c r="T161"/>
  <c r="R161"/>
  <c r="P161"/>
  <c r="BK161"/>
  <c r="J161"/>
  <c r="BI160"/>
  <c r="BH160"/>
  <c r="BG160"/>
  <c r="BF160"/>
  <c r="BE160"/>
  <c r="T160"/>
  <c r="R160"/>
  <c r="P160"/>
  <c r="BK160"/>
  <c r="J160"/>
  <c r="BI158"/>
  <c r="BH158"/>
  <c r="BG158"/>
  <c r="BF158"/>
  <c r="BE158"/>
  <c r="T158"/>
  <c r="T157" s="1"/>
  <c r="R158"/>
  <c r="R157" s="1"/>
  <c r="P158"/>
  <c r="P157" s="1"/>
  <c r="BK158"/>
  <c r="BK157" s="1"/>
  <c r="J157" s="1"/>
  <c r="J72" s="1"/>
  <c r="J158"/>
  <c r="BI154"/>
  <c r="BH154"/>
  <c r="BG154"/>
  <c r="BF154"/>
  <c r="T154"/>
  <c r="R154"/>
  <c r="P154"/>
  <c r="BK154"/>
  <c r="J154"/>
  <c r="BE154" s="1"/>
  <c r="BI151"/>
  <c r="BH151"/>
  <c r="BG151"/>
  <c r="BF151"/>
  <c r="T151"/>
  <c r="R151"/>
  <c r="P151"/>
  <c r="BK151"/>
  <c r="J151"/>
  <c r="BE151" s="1"/>
  <c r="BI147"/>
  <c r="BH147"/>
  <c r="BG147"/>
  <c r="BF147"/>
  <c r="T147"/>
  <c r="R147"/>
  <c r="P147"/>
  <c r="BK147"/>
  <c r="J147"/>
  <c r="BE147" s="1"/>
  <c r="BI146"/>
  <c r="BH146"/>
  <c r="BG146"/>
  <c r="BF146"/>
  <c r="BE146"/>
  <c r="T146"/>
  <c r="R146"/>
  <c r="P146"/>
  <c r="BK146"/>
  <c r="J146"/>
  <c r="BI142"/>
  <c r="BH142"/>
  <c r="BG142"/>
  <c r="BF142"/>
  <c r="T142"/>
  <c r="R142"/>
  <c r="P142"/>
  <c r="BK142"/>
  <c r="J142"/>
  <c r="BE142" s="1"/>
  <c r="BI141"/>
  <c r="BH141"/>
  <c r="BG141"/>
  <c r="BF141"/>
  <c r="BE141"/>
  <c r="T141"/>
  <c r="T140" s="1"/>
  <c r="T139" s="1"/>
  <c r="R141"/>
  <c r="R140" s="1"/>
  <c r="R139" s="1"/>
  <c r="P141"/>
  <c r="P140" s="1"/>
  <c r="P139" s="1"/>
  <c r="BK141"/>
  <c r="BK140" s="1"/>
  <c r="J141"/>
  <c r="BI138"/>
  <c r="BH138"/>
  <c r="BG138"/>
  <c r="BF138"/>
  <c r="BE138"/>
  <c r="T138"/>
  <c r="T137" s="1"/>
  <c r="T136" s="1"/>
  <c r="R138"/>
  <c r="R137" s="1"/>
  <c r="R136" s="1"/>
  <c r="P138"/>
  <c r="P137" s="1"/>
  <c r="P136" s="1"/>
  <c r="BK138"/>
  <c r="BK137" s="1"/>
  <c r="J138"/>
  <c r="BI134"/>
  <c r="BH134"/>
  <c r="BG134"/>
  <c r="BF134"/>
  <c r="BE134"/>
  <c r="T134"/>
  <c r="R134"/>
  <c r="P134"/>
  <c r="BK134"/>
  <c r="J134"/>
  <c r="BI133"/>
  <c r="BH133"/>
  <c r="BG133"/>
  <c r="BF133"/>
  <c r="T133"/>
  <c r="R133"/>
  <c r="P133"/>
  <c r="BK133"/>
  <c r="J133"/>
  <c r="BE133" s="1"/>
  <c r="BI131"/>
  <c r="BH131"/>
  <c r="BG131"/>
  <c r="BF131"/>
  <c r="BE131"/>
  <c r="T131"/>
  <c r="R131"/>
  <c r="P131"/>
  <c r="BK131"/>
  <c r="J131"/>
  <c r="BI130"/>
  <c r="BH130"/>
  <c r="BG130"/>
  <c r="BF130"/>
  <c r="BE130"/>
  <c r="T130"/>
  <c r="R130"/>
  <c r="P130"/>
  <c r="BK130"/>
  <c r="J130"/>
  <c r="BI129"/>
  <c r="BH129"/>
  <c r="BG129"/>
  <c r="BF129"/>
  <c r="BE129"/>
  <c r="T129"/>
  <c r="R129"/>
  <c r="P129"/>
  <c r="BK129"/>
  <c r="J129"/>
  <c r="BI128"/>
  <c r="BH128"/>
  <c r="BG128"/>
  <c r="BF128"/>
  <c r="BE128"/>
  <c r="T128"/>
  <c r="R128"/>
  <c r="P128"/>
  <c r="BK128"/>
  <c r="J128"/>
  <c r="BI127"/>
  <c r="BH127"/>
  <c r="BG127"/>
  <c r="BF127"/>
  <c r="BE127"/>
  <c r="T127"/>
  <c r="R127"/>
  <c r="P127"/>
  <c r="BK127"/>
  <c r="J127"/>
  <c r="BI126"/>
  <c r="BH126"/>
  <c r="BG126"/>
  <c r="BF126"/>
  <c r="BE126"/>
  <c r="T126"/>
  <c r="R126"/>
  <c r="P126"/>
  <c r="BK126"/>
  <c r="J126"/>
  <c r="BI125"/>
  <c r="BH125"/>
  <c r="BG125"/>
  <c r="BF125"/>
  <c r="BE125"/>
  <c r="T125"/>
  <c r="R125"/>
  <c r="P125"/>
  <c r="BK125"/>
  <c r="J125"/>
  <c r="BI123"/>
  <c r="BH123"/>
  <c r="BG123"/>
  <c r="BF123"/>
  <c r="BE123"/>
  <c r="T123"/>
  <c r="T122" s="1"/>
  <c r="R123"/>
  <c r="R122" s="1"/>
  <c r="P123"/>
  <c r="P122" s="1"/>
  <c r="BK123"/>
  <c r="BK122" s="1"/>
  <c r="J122" s="1"/>
  <c r="J67" s="1"/>
  <c r="J123"/>
  <c r="BI118"/>
  <c r="BH118"/>
  <c r="BG118"/>
  <c r="BF118"/>
  <c r="T118"/>
  <c r="R118"/>
  <c r="P118"/>
  <c r="BK118"/>
  <c r="J118"/>
  <c r="BE118" s="1"/>
  <c r="BI113"/>
  <c r="BH113"/>
  <c r="BG113"/>
  <c r="BF113"/>
  <c r="T113"/>
  <c r="R113"/>
  <c r="P113"/>
  <c r="BK113"/>
  <c r="J113"/>
  <c r="BE113" s="1"/>
  <c r="BI107"/>
  <c r="BH107"/>
  <c r="BG107"/>
  <c r="BF107"/>
  <c r="T107"/>
  <c r="R107"/>
  <c r="P107"/>
  <c r="BK107"/>
  <c r="J107"/>
  <c r="BE107" s="1"/>
  <c r="BI105"/>
  <c r="F38" s="1"/>
  <c r="BD56" i="1" s="1"/>
  <c r="BH105" i="4"/>
  <c r="F37" s="1"/>
  <c r="BC56" i="1" s="1"/>
  <c r="BG105" i="4"/>
  <c r="F36" s="1"/>
  <c r="BB56" i="1" s="1"/>
  <c r="BF105" i="4"/>
  <c r="F35" s="1"/>
  <c r="BA56" i="1" s="1"/>
  <c r="T105" i="4"/>
  <c r="T104" s="1"/>
  <c r="T103" s="1"/>
  <c r="T102" s="1"/>
  <c r="R105"/>
  <c r="R104" s="1"/>
  <c r="R103" s="1"/>
  <c r="R102" s="1"/>
  <c r="P105"/>
  <c r="P104" s="1"/>
  <c r="P103" s="1"/>
  <c r="P102" s="1"/>
  <c r="AU56" i="1" s="1"/>
  <c r="BK105" i="4"/>
  <c r="BK104" s="1"/>
  <c r="J105"/>
  <c r="BE105" s="1"/>
  <c r="J98"/>
  <c r="F98"/>
  <c r="F96"/>
  <c r="E94"/>
  <c r="J59"/>
  <c r="F59"/>
  <c r="F57"/>
  <c r="E55"/>
  <c r="J22"/>
  <c r="E22"/>
  <c r="F99" s="1"/>
  <c r="J21"/>
  <c r="J16"/>
  <c r="J96" s="1"/>
  <c r="E7"/>
  <c r="E49" s="1"/>
  <c r="AY55" i="1"/>
  <c r="AX55"/>
  <c r="BI258" i="3"/>
  <c r="BH258"/>
  <c r="BG258"/>
  <c r="BF258"/>
  <c r="T258"/>
  <c r="T257" s="1"/>
  <c r="R258"/>
  <c r="R257" s="1"/>
  <c r="P258"/>
  <c r="P257" s="1"/>
  <c r="BK258"/>
  <c r="BK257" s="1"/>
  <c r="J257" s="1"/>
  <c r="J79" s="1"/>
  <c r="J258"/>
  <c r="BE258" s="1"/>
  <c r="BI255"/>
  <c r="BH255"/>
  <c r="BG255"/>
  <c r="BF255"/>
  <c r="T255"/>
  <c r="R255"/>
  <c r="P255"/>
  <c r="BK255"/>
  <c r="J255"/>
  <c r="BE255" s="1"/>
  <c r="BI253"/>
  <c r="BH253"/>
  <c r="BG253"/>
  <c r="BF253"/>
  <c r="BE253"/>
  <c r="T253"/>
  <c r="R253"/>
  <c r="P253"/>
  <c r="BK253"/>
  <c r="J253"/>
  <c r="BI251"/>
  <c r="BH251"/>
  <c r="BG251"/>
  <c r="BF251"/>
  <c r="BE251"/>
  <c r="T251"/>
  <c r="R251"/>
  <c r="P251"/>
  <c r="BK251"/>
  <c r="J251"/>
  <c r="BI249"/>
  <c r="BH249"/>
  <c r="BG249"/>
  <c r="BF249"/>
  <c r="BE249"/>
  <c r="T249"/>
  <c r="R249"/>
  <c r="P249"/>
  <c r="BK249"/>
  <c r="J249"/>
  <c r="BI247"/>
  <c r="BH247"/>
  <c r="BG247"/>
  <c r="BF247"/>
  <c r="BE247"/>
  <c r="T247"/>
  <c r="R247"/>
  <c r="P247"/>
  <c r="BK247"/>
  <c r="J247"/>
  <c r="BI245"/>
  <c r="BH245"/>
  <c r="BG245"/>
  <c r="BF245"/>
  <c r="BE245"/>
  <c r="T245"/>
  <c r="R245"/>
  <c r="P245"/>
  <c r="BK245"/>
  <c r="J245"/>
  <c r="BI244"/>
  <c r="BH244"/>
  <c r="BG244"/>
  <c r="BF244"/>
  <c r="BE244"/>
  <c r="T244"/>
  <c r="R244"/>
  <c r="P244"/>
  <c r="BK244"/>
  <c r="J244"/>
  <c r="BI243"/>
  <c r="BH243"/>
  <c r="BG243"/>
  <c r="BF243"/>
  <c r="BE243"/>
  <c r="T243"/>
  <c r="T242" s="1"/>
  <c r="R243"/>
  <c r="R242" s="1"/>
  <c r="P243"/>
  <c r="P242" s="1"/>
  <c r="BK243"/>
  <c r="BK242" s="1"/>
  <c r="J242" s="1"/>
  <c r="J78" s="1"/>
  <c r="J243"/>
  <c r="BI241"/>
  <c r="BH241"/>
  <c r="BG241"/>
  <c r="BF241"/>
  <c r="T241"/>
  <c r="R241"/>
  <c r="P241"/>
  <c r="BK241"/>
  <c r="J241"/>
  <c r="BE241" s="1"/>
  <c r="BI240"/>
  <c r="BH240"/>
  <c r="BG240"/>
  <c r="BF240"/>
  <c r="T240"/>
  <c r="R240"/>
  <c r="P240"/>
  <c r="BK240"/>
  <c r="J240"/>
  <c r="BE240" s="1"/>
  <c r="BI239"/>
  <c r="BH239"/>
  <c r="BG239"/>
  <c r="BF239"/>
  <c r="T239"/>
  <c r="R239"/>
  <c r="P239"/>
  <c r="BK239"/>
  <c r="J239"/>
  <c r="BE239" s="1"/>
  <c r="BI238"/>
  <c r="BH238"/>
  <c r="BG238"/>
  <c r="BF238"/>
  <c r="BE238"/>
  <c r="T238"/>
  <c r="R238"/>
  <c r="P238"/>
  <c r="BK238"/>
  <c r="J238"/>
  <c r="BI237"/>
  <c r="BH237"/>
  <c r="BG237"/>
  <c r="BF237"/>
  <c r="T237"/>
  <c r="R237"/>
  <c r="P237"/>
  <c r="BK237"/>
  <c r="J237"/>
  <c r="BE237" s="1"/>
  <c r="BI236"/>
  <c r="BH236"/>
  <c r="BG236"/>
  <c r="BF236"/>
  <c r="BE236"/>
  <c r="T236"/>
  <c r="R236"/>
  <c r="P236"/>
  <c r="BK236"/>
  <c r="J236"/>
  <c r="BI235"/>
  <c r="BH235"/>
  <c r="BG235"/>
  <c r="BF235"/>
  <c r="BE235"/>
  <c r="T235"/>
  <c r="R235"/>
  <c r="P235"/>
  <c r="BK235"/>
  <c r="J235"/>
  <c r="BI234"/>
  <c r="BH234"/>
  <c r="BG234"/>
  <c r="BF234"/>
  <c r="BE234"/>
  <c r="T234"/>
  <c r="R234"/>
  <c r="P234"/>
  <c r="BK234"/>
  <c r="J234"/>
  <c r="BI233"/>
  <c r="BH233"/>
  <c r="BG233"/>
  <c r="BF233"/>
  <c r="BE233"/>
  <c r="T233"/>
  <c r="R233"/>
  <c r="P233"/>
  <c r="BK233"/>
  <c r="J233"/>
  <c r="BI232"/>
  <c r="BH232"/>
  <c r="BG232"/>
  <c r="BF232"/>
  <c r="BE232"/>
  <c r="T232"/>
  <c r="R232"/>
  <c r="P232"/>
  <c r="BK232"/>
  <c r="J232"/>
  <c r="BI231"/>
  <c r="BH231"/>
  <c r="BG231"/>
  <c r="BF231"/>
  <c r="BE231"/>
  <c r="T231"/>
  <c r="R231"/>
  <c r="P231"/>
  <c r="BK231"/>
  <c r="J231"/>
  <c r="BI230"/>
  <c r="BH230"/>
  <c r="BG230"/>
  <c r="BF230"/>
  <c r="BE230"/>
  <c r="T230"/>
  <c r="R230"/>
  <c r="P230"/>
  <c r="BK230"/>
  <c r="J230"/>
  <c r="BI229"/>
  <c r="BH229"/>
  <c r="BG229"/>
  <c r="BF229"/>
  <c r="BE229"/>
  <c r="T229"/>
  <c r="R229"/>
  <c r="P229"/>
  <c r="BK229"/>
  <c r="J229"/>
  <c r="BI228"/>
  <c r="BH228"/>
  <c r="BG228"/>
  <c r="BF228"/>
  <c r="BE228"/>
  <c r="T228"/>
  <c r="R228"/>
  <c r="P228"/>
  <c r="BK228"/>
  <c r="J228"/>
  <c r="BI227"/>
  <c r="BH227"/>
  <c r="BG227"/>
  <c r="BF227"/>
  <c r="BE227"/>
  <c r="T227"/>
  <c r="R227"/>
  <c r="P227"/>
  <c r="BK227"/>
  <c r="J227"/>
  <c r="BI226"/>
  <c r="BH226"/>
  <c r="BG226"/>
  <c r="BF226"/>
  <c r="BE226"/>
  <c r="T226"/>
  <c r="R226"/>
  <c r="P226"/>
  <c r="BK226"/>
  <c r="J226"/>
  <c r="BI225"/>
  <c r="BH225"/>
  <c r="BG225"/>
  <c r="BF225"/>
  <c r="BE225"/>
  <c r="T225"/>
  <c r="T224" s="1"/>
  <c r="R225"/>
  <c r="R224" s="1"/>
  <c r="P225"/>
  <c r="P224" s="1"/>
  <c r="BK225"/>
  <c r="BK224" s="1"/>
  <c r="J224" s="1"/>
  <c r="J77" s="1"/>
  <c r="J225"/>
  <c r="BI223"/>
  <c r="BH223"/>
  <c r="BG223"/>
  <c r="BF223"/>
  <c r="T223"/>
  <c r="T222" s="1"/>
  <c r="R223"/>
  <c r="R222" s="1"/>
  <c r="P223"/>
  <c r="P222" s="1"/>
  <c r="BK223"/>
  <c r="BK222" s="1"/>
  <c r="J222" s="1"/>
  <c r="J76" s="1"/>
  <c r="J223"/>
  <c r="BE223" s="1"/>
  <c r="BI221"/>
  <c r="BH221"/>
  <c r="BG221"/>
  <c r="BF221"/>
  <c r="BE221"/>
  <c r="T221"/>
  <c r="T220" s="1"/>
  <c r="T219" s="1"/>
  <c r="R221"/>
  <c r="R220" s="1"/>
  <c r="R219" s="1"/>
  <c r="P221"/>
  <c r="P220" s="1"/>
  <c r="P219" s="1"/>
  <c r="BK221"/>
  <c r="BK220" s="1"/>
  <c r="J221"/>
  <c r="BI217"/>
  <c r="BH217"/>
  <c r="BG217"/>
  <c r="BF217"/>
  <c r="BE217"/>
  <c r="T217"/>
  <c r="R217"/>
  <c r="P217"/>
  <c r="BK217"/>
  <c r="J217"/>
  <c r="BI215"/>
  <c r="BH215"/>
  <c r="BG215"/>
  <c r="BF215"/>
  <c r="BE215"/>
  <c r="T215"/>
  <c r="R215"/>
  <c r="P215"/>
  <c r="BK215"/>
  <c r="J215"/>
  <c r="BI213"/>
  <c r="BH213"/>
  <c r="BG213"/>
  <c r="BF213"/>
  <c r="BE213"/>
  <c r="T213"/>
  <c r="R213"/>
  <c r="P213"/>
  <c r="BK213"/>
  <c r="J213"/>
  <c r="BI211"/>
  <c r="BH211"/>
  <c r="BG211"/>
  <c r="BF211"/>
  <c r="BE211"/>
  <c r="T211"/>
  <c r="R211"/>
  <c r="P211"/>
  <c r="BK211"/>
  <c r="J211"/>
  <c r="BI209"/>
  <c r="BH209"/>
  <c r="BG209"/>
  <c r="BF209"/>
  <c r="BE209"/>
  <c r="T209"/>
  <c r="R209"/>
  <c r="P209"/>
  <c r="BK209"/>
  <c r="J209"/>
  <c r="BI207"/>
  <c r="BH207"/>
  <c r="BG207"/>
  <c r="BF207"/>
  <c r="BE207"/>
  <c r="T207"/>
  <c r="R207"/>
  <c r="P207"/>
  <c r="BK207"/>
  <c r="J207"/>
  <c r="BI205"/>
  <c r="BH205"/>
  <c r="BG205"/>
  <c r="BF205"/>
  <c r="BE205"/>
  <c r="T205"/>
  <c r="R205"/>
  <c r="P205"/>
  <c r="BK205"/>
  <c r="J205"/>
  <c r="BI203"/>
  <c r="BH203"/>
  <c r="BG203"/>
  <c r="BF203"/>
  <c r="BE203"/>
  <c r="T203"/>
  <c r="R203"/>
  <c r="P203"/>
  <c r="BK203"/>
  <c r="J203"/>
  <c r="BI201"/>
  <c r="BH201"/>
  <c r="BG201"/>
  <c r="BF201"/>
  <c r="BE201"/>
  <c r="T201"/>
  <c r="R201"/>
  <c r="P201"/>
  <c r="BK201"/>
  <c r="J201"/>
  <c r="BI199"/>
  <c r="BH199"/>
  <c r="BG199"/>
  <c r="BF199"/>
  <c r="BE199"/>
  <c r="T199"/>
  <c r="R199"/>
  <c r="P199"/>
  <c r="BK199"/>
  <c r="J199"/>
  <c r="BI197"/>
  <c r="BH197"/>
  <c r="BG197"/>
  <c r="BF197"/>
  <c r="BE197"/>
  <c r="T197"/>
  <c r="R197"/>
  <c r="P197"/>
  <c r="BK197"/>
  <c r="J197"/>
  <c r="BI195"/>
  <c r="BH195"/>
  <c r="BG195"/>
  <c r="BF195"/>
  <c r="BE195"/>
  <c r="T195"/>
  <c r="T194" s="1"/>
  <c r="R195"/>
  <c r="R194" s="1"/>
  <c r="P195"/>
  <c r="P194" s="1"/>
  <c r="BK195"/>
  <c r="BK194" s="1"/>
  <c r="J194" s="1"/>
  <c r="J73" s="1"/>
  <c r="J195"/>
  <c r="BI192"/>
  <c r="BH192"/>
  <c r="BG192"/>
  <c r="BF192"/>
  <c r="T192"/>
  <c r="R192"/>
  <c r="P192"/>
  <c r="BK192"/>
  <c r="J192"/>
  <c r="BE192" s="1"/>
  <c r="BI189"/>
  <c r="BH189"/>
  <c r="BG189"/>
  <c r="BF189"/>
  <c r="T189"/>
  <c r="R189"/>
  <c r="P189"/>
  <c r="BK189"/>
  <c r="J189"/>
  <c r="BE189" s="1"/>
  <c r="BI187"/>
  <c r="BH187"/>
  <c r="BG187"/>
  <c r="BF187"/>
  <c r="T187"/>
  <c r="R187"/>
  <c r="P187"/>
  <c r="BK187"/>
  <c r="J187"/>
  <c r="BE187" s="1"/>
  <c r="BI184"/>
  <c r="BH184"/>
  <c r="BG184"/>
  <c r="BF184"/>
  <c r="BE184"/>
  <c r="T184"/>
  <c r="R184"/>
  <c r="P184"/>
  <c r="BK184"/>
  <c r="J184"/>
  <c r="BI181"/>
  <c r="BH181"/>
  <c r="BG181"/>
  <c r="BF181"/>
  <c r="T181"/>
  <c r="R181"/>
  <c r="P181"/>
  <c r="BK181"/>
  <c r="J181"/>
  <c r="BE181" s="1"/>
  <c r="BI177"/>
  <c r="BH177"/>
  <c r="BG177"/>
  <c r="BF177"/>
  <c r="BE177"/>
  <c r="T177"/>
  <c r="R177"/>
  <c r="P177"/>
  <c r="BK177"/>
  <c r="J177"/>
  <c r="BI176"/>
  <c r="BH176"/>
  <c r="BG176"/>
  <c r="BF176"/>
  <c r="BE176"/>
  <c r="T176"/>
  <c r="R176"/>
  <c r="P176"/>
  <c r="BK176"/>
  <c r="J176"/>
  <c r="BI172"/>
  <c r="BH172"/>
  <c r="BG172"/>
  <c r="BF172"/>
  <c r="BE172"/>
  <c r="T172"/>
  <c r="R172"/>
  <c r="P172"/>
  <c r="BK172"/>
  <c r="J172"/>
  <c r="BI171"/>
  <c r="BH171"/>
  <c r="BG171"/>
  <c r="BF171"/>
  <c r="BE171"/>
  <c r="T171"/>
  <c r="R171"/>
  <c r="P171"/>
  <c r="BK171"/>
  <c r="J171"/>
  <c r="BI169"/>
  <c r="BH169"/>
  <c r="BG169"/>
  <c r="BF169"/>
  <c r="BE169"/>
  <c r="T169"/>
  <c r="T168" s="1"/>
  <c r="T167" s="1"/>
  <c r="R169"/>
  <c r="R168" s="1"/>
  <c r="R167" s="1"/>
  <c r="P169"/>
  <c r="P168" s="1"/>
  <c r="P167" s="1"/>
  <c r="BK169"/>
  <c r="BK168" s="1"/>
  <c r="J169"/>
  <c r="BI165"/>
  <c r="BH165"/>
  <c r="BG165"/>
  <c r="BF165"/>
  <c r="BE165"/>
  <c r="T165"/>
  <c r="T164" s="1"/>
  <c r="T163" s="1"/>
  <c r="R165"/>
  <c r="R164" s="1"/>
  <c r="R163" s="1"/>
  <c r="P165"/>
  <c r="P164" s="1"/>
  <c r="P163" s="1"/>
  <c r="BK165"/>
  <c r="BK164" s="1"/>
  <c r="J165"/>
  <c r="BI159"/>
  <c r="BH159"/>
  <c r="BG159"/>
  <c r="BF159"/>
  <c r="BE159"/>
  <c r="T159"/>
  <c r="R159"/>
  <c r="P159"/>
  <c r="BK159"/>
  <c r="J159"/>
  <c r="BI151"/>
  <c r="BH151"/>
  <c r="BG151"/>
  <c r="BF151"/>
  <c r="BE151"/>
  <c r="T151"/>
  <c r="R151"/>
  <c r="P151"/>
  <c r="BK151"/>
  <c r="J151"/>
  <c r="BI131"/>
  <c r="BH131"/>
  <c r="BG131"/>
  <c r="BF131"/>
  <c r="BE131"/>
  <c r="T131"/>
  <c r="T130" s="1"/>
  <c r="R131"/>
  <c r="R130" s="1"/>
  <c r="P131"/>
  <c r="P130" s="1"/>
  <c r="BK131"/>
  <c r="BK130" s="1"/>
  <c r="J130" s="1"/>
  <c r="J68" s="1"/>
  <c r="J131"/>
  <c r="BI127"/>
  <c r="BH127"/>
  <c r="BG127"/>
  <c r="BF127"/>
  <c r="T127"/>
  <c r="R127"/>
  <c r="P127"/>
  <c r="BK127"/>
  <c r="J127"/>
  <c r="BE127" s="1"/>
  <c r="BI124"/>
  <c r="BH124"/>
  <c r="BG124"/>
  <c r="BF124"/>
  <c r="T124"/>
  <c r="T123" s="1"/>
  <c r="R124"/>
  <c r="R123" s="1"/>
  <c r="P124"/>
  <c r="P123" s="1"/>
  <c r="BK124"/>
  <c r="BK123" s="1"/>
  <c r="J123" s="1"/>
  <c r="J67" s="1"/>
  <c r="J124"/>
  <c r="BE124" s="1"/>
  <c r="BI122"/>
  <c r="BH122"/>
  <c r="BG122"/>
  <c r="BF122"/>
  <c r="BE122"/>
  <c r="T122"/>
  <c r="R122"/>
  <c r="P122"/>
  <c r="BK122"/>
  <c r="J122"/>
  <c r="BI120"/>
  <c r="BH120"/>
  <c r="BG120"/>
  <c r="BF120"/>
  <c r="BE120"/>
  <c r="T120"/>
  <c r="R120"/>
  <c r="P120"/>
  <c r="BK120"/>
  <c r="J120"/>
  <c r="BI117"/>
  <c r="BH117"/>
  <c r="BG117"/>
  <c r="BF117"/>
  <c r="BE117"/>
  <c r="T117"/>
  <c r="R117"/>
  <c r="P117"/>
  <c r="BK117"/>
  <c r="J117"/>
  <c r="BI115"/>
  <c r="BH115"/>
  <c r="BG115"/>
  <c r="BF115"/>
  <c r="BE115"/>
  <c r="T115"/>
  <c r="R115"/>
  <c r="P115"/>
  <c r="BK115"/>
  <c r="J115"/>
  <c r="BI106"/>
  <c r="F38" s="1"/>
  <c r="BD55" i="1" s="1"/>
  <c r="BD54" s="1"/>
  <c r="BD53" s="1"/>
  <c r="BH106" i="3"/>
  <c r="F37" s="1"/>
  <c r="BC55" i="1" s="1"/>
  <c r="BC54" s="1"/>
  <c r="BG106" i="3"/>
  <c r="F36" s="1"/>
  <c r="BB55" i="1" s="1"/>
  <c r="BB54" s="1"/>
  <c r="BF106" i="3"/>
  <c r="F35" s="1"/>
  <c r="BA55" i="1" s="1"/>
  <c r="BA54" s="1"/>
  <c r="BE106" i="3"/>
  <c r="F34" s="1"/>
  <c r="AZ55" i="1" s="1"/>
  <c r="T106" i="3"/>
  <c r="T105" s="1"/>
  <c r="T104" s="1"/>
  <c r="T103" s="1"/>
  <c r="R106"/>
  <c r="R105" s="1"/>
  <c r="R104" s="1"/>
  <c r="R103" s="1"/>
  <c r="P106"/>
  <c r="P105" s="1"/>
  <c r="P104" s="1"/>
  <c r="P103" s="1"/>
  <c r="AU55" i="1" s="1"/>
  <c r="AU54" s="1"/>
  <c r="BK106" i="3"/>
  <c r="BK105" s="1"/>
  <c r="J106"/>
  <c r="J99"/>
  <c r="F99"/>
  <c r="F97"/>
  <c r="E95"/>
  <c r="J59"/>
  <c r="F59"/>
  <c r="F57"/>
  <c r="E55"/>
  <c r="J22"/>
  <c r="E22"/>
  <c r="F100" s="1"/>
  <c r="J21"/>
  <c r="J16"/>
  <c r="J97" s="1"/>
  <c r="E7"/>
  <c r="E89" s="1"/>
  <c r="AY52" i="1"/>
  <c r="AX52"/>
  <c r="BI116" i="2"/>
  <c r="BH116"/>
  <c r="BG116"/>
  <c r="BF116"/>
  <c r="BE116"/>
  <c r="T116"/>
  <c r="R116"/>
  <c r="P116"/>
  <c r="BK116"/>
  <c r="J116"/>
  <c r="BI115"/>
  <c r="BH115"/>
  <c r="BG115"/>
  <c r="BF115"/>
  <c r="BE115"/>
  <c r="T115"/>
  <c r="T114" s="1"/>
  <c r="R115"/>
  <c r="R114" s="1"/>
  <c r="P115"/>
  <c r="P114" s="1"/>
  <c r="BK115"/>
  <c r="BK114" s="1"/>
  <c r="J114" s="1"/>
  <c r="J63" s="1"/>
  <c r="J115"/>
  <c r="BI113"/>
  <c r="BH113"/>
  <c r="BG113"/>
  <c r="BF113"/>
  <c r="T113"/>
  <c r="R113"/>
  <c r="P113"/>
  <c r="BK113"/>
  <c r="J113"/>
  <c r="BE113" s="1"/>
  <c r="BI112"/>
  <c r="BH112"/>
  <c r="BG112"/>
  <c r="BF112"/>
  <c r="T112"/>
  <c r="R112"/>
  <c r="P112"/>
  <c r="BK112"/>
  <c r="J112"/>
  <c r="BE112" s="1"/>
  <c r="BI111"/>
  <c r="BH111"/>
  <c r="BG111"/>
  <c r="BF111"/>
  <c r="BE111"/>
  <c r="T111"/>
  <c r="T110" s="1"/>
  <c r="R111"/>
  <c r="R110" s="1"/>
  <c r="P111"/>
  <c r="P110" s="1"/>
  <c r="BK111"/>
  <c r="BK110" s="1"/>
  <c r="J110" s="1"/>
  <c r="J62" s="1"/>
  <c r="J111"/>
  <c r="BI109"/>
  <c r="BH109"/>
  <c r="BG109"/>
  <c r="BF109"/>
  <c r="T109"/>
  <c r="R109"/>
  <c r="P109"/>
  <c r="BK109"/>
  <c r="J109"/>
  <c r="BE109" s="1"/>
  <c r="BI108"/>
  <c r="BH108"/>
  <c r="BG108"/>
  <c r="BF108"/>
  <c r="BE108"/>
  <c r="T108"/>
  <c r="R108"/>
  <c r="P108"/>
  <c r="BK108"/>
  <c r="J108"/>
  <c r="BI107"/>
  <c r="BH107"/>
  <c r="BG107"/>
  <c r="BF107"/>
  <c r="BE107"/>
  <c r="T107"/>
  <c r="R107"/>
  <c r="P107"/>
  <c r="BK107"/>
  <c r="J107"/>
  <c r="BI106"/>
  <c r="BH106"/>
  <c r="BG106"/>
  <c r="BF106"/>
  <c r="BE106"/>
  <c r="T106"/>
  <c r="R106"/>
  <c r="P106"/>
  <c r="BK106"/>
  <c r="J106"/>
  <c r="BI105"/>
  <c r="BH105"/>
  <c r="BG105"/>
  <c r="BF105"/>
  <c r="BE105"/>
  <c r="T105"/>
  <c r="T104" s="1"/>
  <c r="R105"/>
  <c r="R104" s="1"/>
  <c r="P105"/>
  <c r="P104" s="1"/>
  <c r="BK105"/>
  <c r="BK104" s="1"/>
  <c r="J104" s="1"/>
  <c r="J61" s="1"/>
  <c r="J105"/>
  <c r="BI103"/>
  <c r="BH103"/>
  <c r="BG103"/>
  <c r="BF103"/>
  <c r="T103"/>
  <c r="R103"/>
  <c r="P103"/>
  <c r="BK103"/>
  <c r="J103"/>
  <c r="BE103" s="1"/>
  <c r="BI102"/>
  <c r="BH102"/>
  <c r="BG102"/>
  <c r="BF102"/>
  <c r="T102"/>
  <c r="R102"/>
  <c r="P102"/>
  <c r="BK102"/>
  <c r="J102"/>
  <c r="BE102" s="1"/>
  <c r="BI101"/>
  <c r="BH101"/>
  <c r="BG101"/>
  <c r="BF101"/>
  <c r="T101"/>
  <c r="R101"/>
  <c r="P101"/>
  <c r="BK101"/>
  <c r="J101"/>
  <c r="BE101" s="1"/>
  <c r="BI100"/>
  <c r="BH100"/>
  <c r="BG100"/>
  <c r="BF100"/>
  <c r="BE100"/>
  <c r="T100"/>
  <c r="R100"/>
  <c r="P100"/>
  <c r="BK100"/>
  <c r="J100"/>
  <c r="BI99"/>
  <c r="BH99"/>
  <c r="BG99"/>
  <c r="BF99"/>
  <c r="BE99"/>
  <c r="T99"/>
  <c r="R99"/>
  <c r="P99"/>
  <c r="BK99"/>
  <c r="J99"/>
  <c r="BI98"/>
  <c r="BH98"/>
  <c r="BG98"/>
  <c r="BF98"/>
  <c r="BE98"/>
  <c r="T98"/>
  <c r="T97" s="1"/>
  <c r="R98"/>
  <c r="R97" s="1"/>
  <c r="P98"/>
  <c r="P97" s="1"/>
  <c r="BK98"/>
  <c r="BK97" s="1"/>
  <c r="J97" s="1"/>
  <c r="J60" s="1"/>
  <c r="J98"/>
  <c r="BI96"/>
  <c r="BH96"/>
  <c r="BG96"/>
  <c r="BF96"/>
  <c r="T96"/>
  <c r="R96"/>
  <c r="P96"/>
  <c r="BK96"/>
  <c r="J96"/>
  <c r="BE96" s="1"/>
  <c r="BI95"/>
  <c r="BH95"/>
  <c r="BG95"/>
  <c r="BF95"/>
  <c r="T95"/>
  <c r="R95"/>
  <c r="P95"/>
  <c r="BK95"/>
  <c r="J95"/>
  <c r="BE95" s="1"/>
  <c r="BI94"/>
  <c r="BH94"/>
  <c r="BG94"/>
  <c r="BF94"/>
  <c r="T94"/>
  <c r="R94"/>
  <c r="P94"/>
  <c r="BK94"/>
  <c r="J94"/>
  <c r="BE94" s="1"/>
  <c r="BI93"/>
  <c r="BH93"/>
  <c r="BG93"/>
  <c r="BF93"/>
  <c r="BE93"/>
  <c r="T93"/>
  <c r="R93"/>
  <c r="P93"/>
  <c r="BK93"/>
  <c r="J93"/>
  <c r="BI92"/>
  <c r="BH92"/>
  <c r="BG92"/>
  <c r="BF92"/>
  <c r="BE92"/>
  <c r="T92"/>
  <c r="R92"/>
  <c r="P92"/>
  <c r="BK92"/>
  <c r="J92"/>
  <c r="BI91"/>
  <c r="BH91"/>
  <c r="BG91"/>
  <c r="BF91"/>
  <c r="BE91"/>
  <c r="T91"/>
  <c r="R91"/>
  <c r="P91"/>
  <c r="BK91"/>
  <c r="J91"/>
  <c r="BI90"/>
  <c r="BH90"/>
  <c r="BG90"/>
  <c r="BF90"/>
  <c r="BE90"/>
  <c r="T90"/>
  <c r="T89" s="1"/>
  <c r="R90"/>
  <c r="R89" s="1"/>
  <c r="P90"/>
  <c r="P89" s="1"/>
  <c r="BK90"/>
  <c r="BK89" s="1"/>
  <c r="J89" s="1"/>
  <c r="J59" s="1"/>
  <c r="J90"/>
  <c r="BI88"/>
  <c r="BH88"/>
  <c r="BG88"/>
  <c r="BF88"/>
  <c r="T88"/>
  <c r="R88"/>
  <c r="P88"/>
  <c r="BK88"/>
  <c r="J88"/>
  <c r="BE88" s="1"/>
  <c r="BI87"/>
  <c r="BH87"/>
  <c r="BG87"/>
  <c r="BF87"/>
  <c r="T87"/>
  <c r="R87"/>
  <c r="P87"/>
  <c r="BK87"/>
  <c r="J87"/>
  <c r="BE87" s="1"/>
  <c r="BI86"/>
  <c r="F34" s="1"/>
  <c r="BD52" i="1" s="1"/>
  <c r="BD51" s="1"/>
  <c r="W30" s="1"/>
  <c r="BH86" i="2"/>
  <c r="F33" s="1"/>
  <c r="BC52" i="1" s="1"/>
  <c r="BG86" i="2"/>
  <c r="F32" s="1"/>
  <c r="BB52" i="1" s="1"/>
  <c r="BF86" i="2"/>
  <c r="J31" s="1"/>
  <c r="AW52" i="1" s="1"/>
  <c r="T86" i="2"/>
  <c r="T85" s="1"/>
  <c r="T84" s="1"/>
  <c r="T83" s="1"/>
  <c r="R86"/>
  <c r="R85" s="1"/>
  <c r="R84" s="1"/>
  <c r="R83" s="1"/>
  <c r="P86"/>
  <c r="P85" s="1"/>
  <c r="P84" s="1"/>
  <c r="P83" s="1"/>
  <c r="AU52" i="1" s="1"/>
  <c r="BK86" i="2"/>
  <c r="BK85" s="1"/>
  <c r="J86"/>
  <c r="BE86" s="1"/>
  <c r="J79"/>
  <c r="F79"/>
  <c r="F77"/>
  <c r="E75"/>
  <c r="J51"/>
  <c r="F51"/>
  <c r="F49"/>
  <c r="E47"/>
  <c r="J18"/>
  <c r="E18"/>
  <c r="F80" s="1"/>
  <c r="J17"/>
  <c r="J12"/>
  <c r="J77" s="1"/>
  <c r="E7"/>
  <c r="E45" s="1"/>
  <c r="BD121" i="1"/>
  <c r="BC121"/>
  <c r="BB121"/>
  <c r="BA121"/>
  <c r="AY121"/>
  <c r="AX121"/>
  <c r="AW121"/>
  <c r="AU121"/>
  <c r="AS121"/>
  <c r="BD116"/>
  <c r="BC116"/>
  <c r="BB116"/>
  <c r="BA116"/>
  <c r="AY116"/>
  <c r="AX116"/>
  <c r="AW116"/>
  <c r="AS116"/>
  <c r="BD113"/>
  <c r="BC113"/>
  <c r="BB113"/>
  <c r="BA113"/>
  <c r="AY113"/>
  <c r="AX113"/>
  <c r="AW113"/>
  <c r="AU113"/>
  <c r="AS113"/>
  <c r="BD110"/>
  <c r="BC110"/>
  <c r="BB110"/>
  <c r="AY110"/>
  <c r="AX110"/>
  <c r="AS110"/>
  <c r="BD102"/>
  <c r="BC102"/>
  <c r="BB102"/>
  <c r="BA102"/>
  <c r="AY102"/>
  <c r="AX102"/>
  <c r="AW102"/>
  <c r="AS102"/>
  <c r="BD100"/>
  <c r="BC100"/>
  <c r="BB100"/>
  <c r="AY100"/>
  <c r="AX100"/>
  <c r="AS100"/>
  <c r="BD96"/>
  <c r="BC96"/>
  <c r="BB96"/>
  <c r="BA96"/>
  <c r="AY96"/>
  <c r="AX96"/>
  <c r="AW96"/>
  <c r="AU96"/>
  <c r="AS96"/>
  <c r="BD89"/>
  <c r="BC89"/>
  <c r="BB89"/>
  <c r="AY89"/>
  <c r="AX89"/>
  <c r="AS89"/>
  <c r="BD86"/>
  <c r="BC86"/>
  <c r="BB86"/>
  <c r="BA86"/>
  <c r="AY86"/>
  <c r="AX86"/>
  <c r="AW86"/>
  <c r="AS86"/>
  <c r="BD77"/>
  <c r="BC77"/>
  <c r="BB77"/>
  <c r="AY77"/>
  <c r="AX77"/>
  <c r="AU77"/>
  <c r="AS77"/>
  <c r="BD74"/>
  <c r="BC74"/>
  <c r="BB74"/>
  <c r="AZ74"/>
  <c r="AY74"/>
  <c r="AX74"/>
  <c r="AV74"/>
  <c r="AU74"/>
  <c r="AS74"/>
  <c r="BD71"/>
  <c r="BC71"/>
  <c r="BB71"/>
  <c r="AZ71"/>
  <c r="AY71"/>
  <c r="AX71"/>
  <c r="AV71"/>
  <c r="AU71"/>
  <c r="AS71"/>
  <c r="BD67"/>
  <c r="BC67"/>
  <c r="BB67"/>
  <c r="AY67"/>
  <c r="AX67"/>
  <c r="AU67"/>
  <c r="AS67"/>
  <c r="BD65"/>
  <c r="BC65"/>
  <c r="BB65"/>
  <c r="AZ65"/>
  <c r="AY65"/>
  <c r="AX65"/>
  <c r="AV65"/>
  <c r="AS65"/>
  <c r="AS60"/>
  <c r="AS54"/>
  <c r="AS53"/>
  <c r="AS51"/>
  <c r="L47"/>
  <c r="AM46"/>
  <c r="L46"/>
  <c r="AM44"/>
  <c r="L44"/>
  <c r="L42"/>
  <c r="L41"/>
  <c r="J85" i="2" l="1"/>
  <c r="J58" s="1"/>
  <c r="BK84"/>
  <c r="AW54" i="1"/>
  <c r="BK139" i="4"/>
  <c r="J139" s="1"/>
  <c r="J70" s="1"/>
  <c r="J140"/>
  <c r="J71" s="1"/>
  <c r="BK160" i="5"/>
  <c r="J160" s="1"/>
  <c r="J72" s="1"/>
  <c r="J161"/>
  <c r="J73" s="1"/>
  <c r="J122" i="6"/>
  <c r="J68" s="1"/>
  <c r="J159"/>
  <c r="J73" s="1"/>
  <c r="BK158"/>
  <c r="J158" s="1"/>
  <c r="J72" s="1"/>
  <c r="J194" i="8"/>
  <c r="J70" s="1"/>
  <c r="F30" i="2"/>
  <c r="AZ52" i="1" s="1"/>
  <c r="J30" i="2"/>
  <c r="AV52" i="1" s="1"/>
  <c r="AT52" s="1"/>
  <c r="J105" i="3"/>
  <c r="J66" s="1"/>
  <c r="BK167"/>
  <c r="J167" s="1"/>
  <c r="J71" s="1"/>
  <c r="J168"/>
  <c r="J72" s="1"/>
  <c r="BK219"/>
  <c r="J219" s="1"/>
  <c r="J74" s="1"/>
  <c r="J220"/>
  <c r="J75" s="1"/>
  <c r="J104" i="4"/>
  <c r="J66" s="1"/>
  <c r="BK126" i="5"/>
  <c r="J126" s="1"/>
  <c r="J69" s="1"/>
  <c r="J127"/>
  <c r="J70" s="1"/>
  <c r="J225" i="8"/>
  <c r="J72" s="1"/>
  <c r="BK224"/>
  <c r="J224" s="1"/>
  <c r="J71" s="1"/>
  <c r="AY54" i="1"/>
  <c r="F34" i="4"/>
  <c r="AZ56" i="1" s="1"/>
  <c r="AZ54" s="1"/>
  <c r="J34" i="4"/>
  <c r="AV56" i="1" s="1"/>
  <c r="J137" i="4"/>
  <c r="J69" s="1"/>
  <c r="BK136"/>
  <c r="J136" s="1"/>
  <c r="J68" s="1"/>
  <c r="J174"/>
  <c r="J74" s="1"/>
  <c r="BK173"/>
  <c r="J173" s="1"/>
  <c r="J73" s="1"/>
  <c r="J103" i="5"/>
  <c r="J66" s="1"/>
  <c r="J103" i="6"/>
  <c r="J66" s="1"/>
  <c r="BK125"/>
  <c r="J125" s="1"/>
  <c r="J69" s="1"/>
  <c r="J126"/>
  <c r="J70" s="1"/>
  <c r="J100" i="7"/>
  <c r="J68" s="1"/>
  <c r="BK99"/>
  <c r="BK114"/>
  <c r="J114" s="1"/>
  <c r="J69" s="1"/>
  <c r="J115"/>
  <c r="J70" s="1"/>
  <c r="J105" i="8"/>
  <c r="J66" s="1"/>
  <c r="AX54" i="1"/>
  <c r="BB53"/>
  <c r="AX53" s="1"/>
  <c r="J164" i="3"/>
  <c r="J70" s="1"/>
  <c r="BK163"/>
  <c r="J163" s="1"/>
  <c r="J69" s="1"/>
  <c r="J123" i="5"/>
  <c r="J68" s="1"/>
  <c r="BK122"/>
  <c r="J122" s="1"/>
  <c r="J67" s="1"/>
  <c r="J34" i="6"/>
  <c r="AV58" i="1" s="1"/>
  <c r="F34" i="6"/>
  <c r="AZ58" i="1" s="1"/>
  <c r="J34" i="7"/>
  <c r="AV59" i="1" s="1"/>
  <c r="F34" i="7"/>
  <c r="AZ59" i="1" s="1"/>
  <c r="BB51"/>
  <c r="J142" i="10"/>
  <c r="J68" s="1"/>
  <c r="J173"/>
  <c r="J70" s="1"/>
  <c r="BK172"/>
  <c r="J172" s="1"/>
  <c r="J69" s="1"/>
  <c r="F32" i="13"/>
  <c r="AZ68" i="1" s="1"/>
  <c r="J32" i="13"/>
  <c r="AV68" i="1" s="1"/>
  <c r="J91" i="14"/>
  <c r="J62" s="1"/>
  <c r="BK90"/>
  <c r="BK190" i="15"/>
  <c r="J190" s="1"/>
  <c r="J65" s="1"/>
  <c r="J191"/>
  <c r="J66" s="1"/>
  <c r="J393"/>
  <c r="J77" s="1"/>
  <c r="BK138" i="16"/>
  <c r="J139"/>
  <c r="J63" s="1"/>
  <c r="J170"/>
  <c r="J66" s="1"/>
  <c r="BK169"/>
  <c r="J169" s="1"/>
  <c r="J65" s="1"/>
  <c r="BK291"/>
  <c r="J291" s="1"/>
  <c r="J83" s="1"/>
  <c r="J292"/>
  <c r="J84" s="1"/>
  <c r="J313"/>
  <c r="J89" s="1"/>
  <c r="BK312"/>
  <c r="J312" s="1"/>
  <c r="J88" s="1"/>
  <c r="BK423"/>
  <c r="J423" s="1"/>
  <c r="J102" s="1"/>
  <c r="J424"/>
  <c r="J103" s="1"/>
  <c r="J99" i="17"/>
  <c r="J63" s="1"/>
  <c r="BK98"/>
  <c r="J260"/>
  <c r="J71" s="1"/>
  <c r="BK259"/>
  <c r="J92" i="18"/>
  <c r="J62" s="1"/>
  <c r="BK91"/>
  <c r="J206"/>
  <c r="J66" s="1"/>
  <c r="BK205"/>
  <c r="J205" s="1"/>
  <c r="J65" s="1"/>
  <c r="BK444" i="19"/>
  <c r="J444" s="1"/>
  <c r="J88" s="1"/>
  <c r="J445"/>
  <c r="J89" s="1"/>
  <c r="J49" i="2"/>
  <c r="E73"/>
  <c r="F31"/>
  <c r="BA52" i="1" s="1"/>
  <c r="E49" i="3"/>
  <c r="J34"/>
  <c r="AV55" i="1" s="1"/>
  <c r="J57" i="4"/>
  <c r="E88"/>
  <c r="J35" i="5"/>
  <c r="AW57" i="1" s="1"/>
  <c r="J57" i="6"/>
  <c r="E49" i="7"/>
  <c r="J34" i="8"/>
  <c r="AV61" i="1" s="1"/>
  <c r="AT61" s="1"/>
  <c r="T134" i="8"/>
  <c r="R144"/>
  <c r="R194"/>
  <c r="R225"/>
  <c r="R224" s="1"/>
  <c r="T274"/>
  <c r="T269" s="1"/>
  <c r="J35" i="9"/>
  <c r="AW62" i="1" s="1"/>
  <c r="P239" i="9"/>
  <c r="BK271"/>
  <c r="J271" s="1"/>
  <c r="J73" s="1"/>
  <c r="T141" i="10"/>
  <c r="T96" i="11"/>
  <c r="T95" s="1"/>
  <c r="P92" i="12"/>
  <c r="P91" s="1"/>
  <c r="AU66" i="1" s="1"/>
  <c r="AU65" s="1"/>
  <c r="J32" i="14"/>
  <c r="AV69" i="1" s="1"/>
  <c r="AT69" s="1"/>
  <c r="J34" i="9"/>
  <c r="AV62" i="1" s="1"/>
  <c r="AT62" s="1"/>
  <c r="F34" i="9"/>
  <c r="AZ62" i="1" s="1"/>
  <c r="J117" i="11"/>
  <c r="J69" s="1"/>
  <c r="BK116"/>
  <c r="J116" s="1"/>
  <c r="J68" s="1"/>
  <c r="BK527" i="15"/>
  <c r="J527" s="1"/>
  <c r="J81" s="1"/>
  <c r="J528"/>
  <c r="J82" s="1"/>
  <c r="J204" i="16"/>
  <c r="J70" s="1"/>
  <c r="BK203"/>
  <c r="J203" s="1"/>
  <c r="J69" s="1"/>
  <c r="BK320"/>
  <c r="J320" s="1"/>
  <c r="J90" s="1"/>
  <c r="J321"/>
  <c r="J91" s="1"/>
  <c r="J122" i="19"/>
  <c r="J62" s="1"/>
  <c r="BK121"/>
  <c r="BK493"/>
  <c r="J493" s="1"/>
  <c r="J91" s="1"/>
  <c r="J494"/>
  <c r="J92" s="1"/>
  <c r="J545"/>
  <c r="J95" s="1"/>
  <c r="BK544"/>
  <c r="J544" s="1"/>
  <c r="J94" s="1"/>
  <c r="J86" i="20"/>
  <c r="J61" s="1"/>
  <c r="BK85"/>
  <c r="J85" s="1"/>
  <c r="F52" i="2"/>
  <c r="J57" i="3"/>
  <c r="F60" i="4"/>
  <c r="J57" i="5"/>
  <c r="F60" i="6"/>
  <c r="J35"/>
  <c r="AW58" i="1" s="1"/>
  <c r="J57" i="7"/>
  <c r="J35"/>
  <c r="AW59" i="1" s="1"/>
  <c r="E49" i="8"/>
  <c r="F37"/>
  <c r="BC61" i="1" s="1"/>
  <c r="BC60" s="1"/>
  <c r="AY60" s="1"/>
  <c r="BK249" i="8"/>
  <c r="J249" s="1"/>
  <c r="J73" s="1"/>
  <c r="R274"/>
  <c r="R269" s="1"/>
  <c r="F35"/>
  <c r="BA61" i="1" s="1"/>
  <c r="T104" i="9"/>
  <c r="P183"/>
  <c r="T277"/>
  <c r="BK288"/>
  <c r="J288" s="1"/>
  <c r="J77" s="1"/>
  <c r="P102" i="10"/>
  <c r="P101" s="1"/>
  <c r="AU63" i="1" s="1"/>
  <c r="T90" i="14"/>
  <c r="T89" s="1"/>
  <c r="J103" i="10"/>
  <c r="J66" s="1"/>
  <c r="J93" i="12"/>
  <c r="J66" s="1"/>
  <c r="BK92"/>
  <c r="BK194" i="16"/>
  <c r="J194" s="1"/>
  <c r="J67" s="1"/>
  <c r="J195"/>
  <c r="J68" s="1"/>
  <c r="J219"/>
  <c r="J73" s="1"/>
  <c r="BK218"/>
  <c r="J218" s="1"/>
  <c r="J72" s="1"/>
  <c r="J286"/>
  <c r="J82" s="1"/>
  <c r="BK285"/>
  <c r="J285" s="1"/>
  <c r="J81" s="1"/>
  <c r="J298"/>
  <c r="J86" s="1"/>
  <c r="BK297"/>
  <c r="J297" s="1"/>
  <c r="J85" s="1"/>
  <c r="J332"/>
  <c r="J94" s="1"/>
  <c r="BK331"/>
  <c r="J331" s="1"/>
  <c r="J93" s="1"/>
  <c r="BK363"/>
  <c r="J363" s="1"/>
  <c r="J95" s="1"/>
  <c r="J364"/>
  <c r="J96" s="1"/>
  <c r="J427"/>
  <c r="J105" s="1"/>
  <c r="BK426"/>
  <c r="J426" s="1"/>
  <c r="J104" s="1"/>
  <c r="J478"/>
  <c r="J110" s="1"/>
  <c r="BK477"/>
  <c r="J477" s="1"/>
  <c r="J109" s="1"/>
  <c r="J502"/>
  <c r="J113" s="1"/>
  <c r="BK501"/>
  <c r="J501" s="1"/>
  <c r="J112" s="1"/>
  <c r="J331" i="17"/>
  <c r="J74" s="1"/>
  <c r="BK330"/>
  <c r="J330" s="1"/>
  <c r="J73" s="1"/>
  <c r="BK170" i="19"/>
  <c r="J170" s="1"/>
  <c r="J64" s="1"/>
  <c r="J171"/>
  <c r="J65" s="1"/>
  <c r="J233"/>
  <c r="J71" s="1"/>
  <c r="BK232"/>
  <c r="J232" s="1"/>
  <c r="J70" s="1"/>
  <c r="J342"/>
  <c r="J79" s="1"/>
  <c r="BK341"/>
  <c r="J350"/>
  <c r="J82" s="1"/>
  <c r="BK349"/>
  <c r="J349" s="1"/>
  <c r="J81" s="1"/>
  <c r="J32" i="20"/>
  <c r="AV78" i="1" s="1"/>
  <c r="F32" i="20"/>
  <c r="AZ78" i="1" s="1"/>
  <c r="F60" i="3"/>
  <c r="J35"/>
  <c r="AW55" i="1" s="1"/>
  <c r="J35" i="4"/>
  <c r="AW56" i="1" s="1"/>
  <c r="F60" i="5"/>
  <c r="J34"/>
  <c r="AV57" i="1" s="1"/>
  <c r="AT57" s="1"/>
  <c r="F60" i="7"/>
  <c r="F34" i="8"/>
  <c r="AZ61" i="1" s="1"/>
  <c r="AZ60" s="1"/>
  <c r="AV60" s="1"/>
  <c r="BK269" i="8"/>
  <c r="J269" s="1"/>
  <c r="J74" s="1"/>
  <c r="R103" i="9"/>
  <c r="R102" s="1"/>
  <c r="BK184"/>
  <c r="R225" i="10"/>
  <c r="R102" s="1"/>
  <c r="R101" s="1"/>
  <c r="R90" i="13"/>
  <c r="R89" s="1"/>
  <c r="F32" i="14"/>
  <c r="AZ69" i="1" s="1"/>
  <c r="BK219" i="9"/>
  <c r="J219" s="1"/>
  <c r="J70" s="1"/>
  <c r="J220"/>
  <c r="J71" s="1"/>
  <c r="BK225" i="10"/>
  <c r="J225" s="1"/>
  <c r="J72" s="1"/>
  <c r="J226"/>
  <c r="J73" s="1"/>
  <c r="BK97" i="11"/>
  <c r="J98"/>
  <c r="J67" s="1"/>
  <c r="BK90" i="13"/>
  <c r="J91"/>
  <c r="J62" s="1"/>
  <c r="J118" i="15"/>
  <c r="J59" s="1"/>
  <c r="BK117"/>
  <c r="J664"/>
  <c r="J88" s="1"/>
  <c r="BK663"/>
  <c r="J663" s="1"/>
  <c r="J87" s="1"/>
  <c r="BK246" i="16"/>
  <c r="J246" s="1"/>
  <c r="J75" s="1"/>
  <c r="J247"/>
  <c r="J76" s="1"/>
  <c r="J262"/>
  <c r="J78" s="1"/>
  <c r="BK261"/>
  <c r="J261" s="1"/>
  <c r="J77" s="1"/>
  <c r="BK277"/>
  <c r="J277" s="1"/>
  <c r="J79" s="1"/>
  <c r="J278"/>
  <c r="J80" s="1"/>
  <c r="J242" i="17"/>
  <c r="J66" s="1"/>
  <c r="BK241"/>
  <c r="J241" s="1"/>
  <c r="J65" s="1"/>
  <c r="BK188" i="19"/>
  <c r="J188" s="1"/>
  <c r="J67" s="1"/>
  <c r="J189"/>
  <c r="J68" s="1"/>
  <c r="J288"/>
  <c r="J74" s="1"/>
  <c r="BK287"/>
  <c r="J287" s="1"/>
  <c r="J73" s="1"/>
  <c r="J399"/>
  <c r="J86" s="1"/>
  <c r="BK398"/>
  <c r="J398" s="1"/>
  <c r="J85" s="1"/>
  <c r="P103" i="9"/>
  <c r="P102" s="1"/>
  <c r="AU62" i="1" s="1"/>
  <c r="AU60" s="1"/>
  <c r="AU53" s="1"/>
  <c r="T271" i="9"/>
  <c r="T102" i="10"/>
  <c r="T101" s="1"/>
  <c r="J91" i="23"/>
  <c r="J62" s="1"/>
  <c r="BK90"/>
  <c r="J87" i="29"/>
  <c r="J61" s="1"/>
  <c r="BK86"/>
  <c r="J86" s="1"/>
  <c r="BK97" i="30"/>
  <c r="J98"/>
  <c r="J62" s="1"/>
  <c r="J306" i="32"/>
  <c r="J74" s="1"/>
  <c r="BK305"/>
  <c r="J305" s="1"/>
  <c r="J73" s="1"/>
  <c r="J57" i="10"/>
  <c r="F35"/>
  <c r="BA63" i="1" s="1"/>
  <c r="J34" i="11"/>
  <c r="AV64" i="1" s="1"/>
  <c r="AT64" s="1"/>
  <c r="J57" i="12"/>
  <c r="F35"/>
  <c r="BA66" i="1" s="1"/>
  <c r="BA65" s="1"/>
  <c r="AW65" s="1"/>
  <c r="AT65" s="1"/>
  <c r="E47" i="13"/>
  <c r="J33"/>
  <c r="AW68" i="1" s="1"/>
  <c r="F86" i="14"/>
  <c r="F33"/>
  <c r="BA69" i="1" s="1"/>
  <c r="BA67" s="1"/>
  <c r="AW67" s="1"/>
  <c r="E45" i="15"/>
  <c r="J31"/>
  <c r="AW70" i="1" s="1"/>
  <c r="J32" i="16"/>
  <c r="AV72" i="1" s="1"/>
  <c r="E47" i="17"/>
  <c r="F33"/>
  <c r="BA73" i="1" s="1"/>
  <c r="BA71" s="1"/>
  <c r="AW71" s="1"/>
  <c r="AT71" s="1"/>
  <c r="F87" i="18"/>
  <c r="J32"/>
  <c r="AV75" i="1" s="1"/>
  <c r="J214" i="18"/>
  <c r="J68" s="1"/>
  <c r="F56" i="19"/>
  <c r="J114"/>
  <c r="F33"/>
  <c r="BA76" i="1" s="1"/>
  <c r="BA74" s="1"/>
  <c r="AW74" s="1"/>
  <c r="AT74" s="1"/>
  <c r="F82" i="20"/>
  <c r="P89" i="28"/>
  <c r="P88" s="1"/>
  <c r="AU87" i="1" s="1"/>
  <c r="AU86" s="1"/>
  <c r="BK86" i="22"/>
  <c r="J87"/>
  <c r="J62" s="1"/>
  <c r="F32" i="23"/>
  <c r="AZ81" i="1" s="1"/>
  <c r="J32" i="23"/>
  <c r="AV81" i="1" s="1"/>
  <c r="AT81" s="1"/>
  <c r="BK89" i="28"/>
  <c r="J90"/>
  <c r="J62" s="1"/>
  <c r="J149" i="32"/>
  <c r="J66" s="1"/>
  <c r="BK148"/>
  <c r="J148" s="1"/>
  <c r="J65" s="1"/>
  <c r="J104" i="9"/>
  <c r="J66" s="1"/>
  <c r="J272"/>
  <c r="J74" s="1"/>
  <c r="F60" i="10"/>
  <c r="J34"/>
  <c r="AV63" i="1" s="1"/>
  <c r="AT63" s="1"/>
  <c r="F60" i="12"/>
  <c r="J34"/>
  <c r="AV66" i="1" s="1"/>
  <c r="AT66" s="1"/>
  <c r="E47" i="16"/>
  <c r="J32" i="17"/>
  <c r="AV73" i="1" s="1"/>
  <c r="AT73" s="1"/>
  <c r="J32" i="19"/>
  <c r="AV76" i="1" s="1"/>
  <c r="AT76" s="1"/>
  <c r="E47" i="20"/>
  <c r="J33"/>
  <c r="AW78" i="1" s="1"/>
  <c r="J32" i="28"/>
  <c r="AV87" i="1" s="1"/>
  <c r="T86" i="29"/>
  <c r="BK89" i="21"/>
  <c r="J89" s="1"/>
  <c r="J90"/>
  <c r="J61" s="1"/>
  <c r="F32"/>
  <c r="AZ79" i="1" s="1"/>
  <c r="J32" i="21"/>
  <c r="AV79" i="1" s="1"/>
  <c r="AT79" s="1"/>
  <c r="J29" i="24"/>
  <c r="J60"/>
  <c r="J84" i="25"/>
  <c r="J61" s="1"/>
  <c r="BK83"/>
  <c r="J83" s="1"/>
  <c r="BK110" i="26"/>
  <c r="J110" s="1"/>
  <c r="J64" s="1"/>
  <c r="J111"/>
  <c r="J65" s="1"/>
  <c r="J144" i="30"/>
  <c r="J65" s="1"/>
  <c r="BK143"/>
  <c r="J143" s="1"/>
  <c r="J64" s="1"/>
  <c r="BK446"/>
  <c r="J446" s="1"/>
  <c r="J73" s="1"/>
  <c r="J447"/>
  <c r="J74" s="1"/>
  <c r="BK100" i="31"/>
  <c r="J101"/>
  <c r="J62" s="1"/>
  <c r="J53" i="14"/>
  <c r="J30" i="15"/>
  <c r="AV70" i="1" s="1"/>
  <c r="AT70" s="1"/>
  <c r="J33" i="16"/>
  <c r="AW72" i="1" s="1"/>
  <c r="J53" i="18"/>
  <c r="J33"/>
  <c r="AW75" i="1" s="1"/>
  <c r="J53" i="20"/>
  <c r="R86" i="29"/>
  <c r="BK89" i="26"/>
  <c r="J89" s="1"/>
  <c r="J90"/>
  <c r="J61" s="1"/>
  <c r="J89" i="27"/>
  <c r="J61" s="1"/>
  <c r="BK88"/>
  <c r="J88" s="1"/>
  <c r="BK99" i="28"/>
  <c r="J99" s="1"/>
  <c r="J65" s="1"/>
  <c r="J100"/>
  <c r="J66" s="1"/>
  <c r="J32" i="31"/>
  <c r="AV91" i="1" s="1"/>
  <c r="F32" i="31"/>
  <c r="AZ91" i="1" s="1"/>
  <c r="J638" i="31"/>
  <c r="J77" s="1"/>
  <c r="BK637"/>
  <c r="J637" s="1"/>
  <c r="J76" s="1"/>
  <c r="J99" i="32"/>
  <c r="J63" s="1"/>
  <c r="BK98"/>
  <c r="E47" i="21"/>
  <c r="J83"/>
  <c r="BK92" i="34"/>
  <c r="J93"/>
  <c r="J62" s="1"/>
  <c r="F32" i="35"/>
  <c r="AZ95" i="1" s="1"/>
  <c r="J32" i="35"/>
  <c r="AV95" i="1" s="1"/>
  <c r="BK151" i="36"/>
  <c r="J151" s="1"/>
  <c r="J152"/>
  <c r="J65" s="1"/>
  <c r="F34" i="37"/>
  <c r="AZ98" i="1" s="1"/>
  <c r="AZ96" s="1"/>
  <c r="AV96" s="1"/>
  <c r="AT96" s="1"/>
  <c r="J34" i="37"/>
  <c r="AV98" i="1" s="1"/>
  <c r="F33" i="21"/>
  <c r="BA79" i="1" s="1"/>
  <c r="J33" i="22"/>
  <c r="AW80" i="1" s="1"/>
  <c r="F33" i="23"/>
  <c r="BA81" i="1" s="1"/>
  <c r="F32" i="24"/>
  <c r="AZ82" i="1" s="1"/>
  <c r="F32" i="25"/>
  <c r="AZ83" i="1" s="1"/>
  <c r="E47" i="26"/>
  <c r="J33"/>
  <c r="AW84" i="1" s="1"/>
  <c r="J32" i="27"/>
  <c r="AV85" i="1" s="1"/>
  <c r="AT85" s="1"/>
  <c r="F32" i="28"/>
  <c r="AZ87" i="1" s="1"/>
  <c r="AZ86" s="1"/>
  <c r="AV86" s="1"/>
  <c r="AT86" s="1"/>
  <c r="J32" i="29"/>
  <c r="AV88" i="1" s="1"/>
  <c r="AT88" s="1"/>
  <c r="F56" i="30"/>
  <c r="J90"/>
  <c r="F32"/>
  <c r="AZ90" i="1" s="1"/>
  <c r="AZ89" s="1"/>
  <c r="AV89" s="1"/>
  <c r="J53" i="31"/>
  <c r="E47" i="32"/>
  <c r="F33"/>
  <c r="BA92" i="1" s="1"/>
  <c r="F90" i="33"/>
  <c r="F56"/>
  <c r="F32" i="34"/>
  <c r="AZ94" i="1" s="1"/>
  <c r="J32" i="34"/>
  <c r="AV94" i="1" s="1"/>
  <c r="BK165" i="35"/>
  <c r="J165" s="1"/>
  <c r="J67" s="1"/>
  <c r="J166"/>
  <c r="J68" s="1"/>
  <c r="J53" i="22"/>
  <c r="E47" i="23"/>
  <c r="J53" i="24"/>
  <c r="J33"/>
  <c r="AW82" i="1" s="1"/>
  <c r="AT82" s="1"/>
  <c r="E47" i="25"/>
  <c r="J33"/>
  <c r="AW83" i="1" s="1"/>
  <c r="AT83" s="1"/>
  <c r="E47" i="27"/>
  <c r="J53" i="28"/>
  <c r="J33"/>
  <c r="AW87" i="1" s="1"/>
  <c r="J33" i="30"/>
  <c r="AW90" i="1" s="1"/>
  <c r="AT90" s="1"/>
  <c r="F56" i="31"/>
  <c r="J33"/>
  <c r="AW91" i="1" s="1"/>
  <c r="J32" i="32"/>
  <c r="AV92" i="1" s="1"/>
  <c r="AT92" s="1"/>
  <c r="R91" i="35"/>
  <c r="R90" s="1"/>
  <c r="J95" i="33"/>
  <c r="J62" s="1"/>
  <c r="BK94"/>
  <c r="BK188" i="34"/>
  <c r="J188" s="1"/>
  <c r="J68" s="1"/>
  <c r="J189"/>
  <c r="J69" s="1"/>
  <c r="F56" i="22"/>
  <c r="J32"/>
  <c r="AV80" i="1" s="1"/>
  <c r="AT80" s="1"/>
  <c r="F56" i="24"/>
  <c r="F56" i="26"/>
  <c r="J32"/>
  <c r="AV84" i="1" s="1"/>
  <c r="AT84" s="1"/>
  <c r="F56" i="28"/>
  <c r="F56" i="32"/>
  <c r="P91" i="35"/>
  <c r="P90" s="1"/>
  <c r="AU95" i="1" s="1"/>
  <c r="J248" i="33"/>
  <c r="J71" s="1"/>
  <c r="BK247"/>
  <c r="J247" s="1"/>
  <c r="J70" s="1"/>
  <c r="J92" i="35"/>
  <c r="J62" s="1"/>
  <c r="BK91"/>
  <c r="J146" i="37"/>
  <c r="J66" s="1"/>
  <c r="BK145"/>
  <c r="J53" i="33"/>
  <c r="P92" i="34"/>
  <c r="P91" s="1"/>
  <c r="AU94" i="1" s="1"/>
  <c r="AU89" s="1"/>
  <c r="F32" i="39"/>
  <c r="AZ101" i="1" s="1"/>
  <c r="J32" i="39"/>
  <c r="AV101" i="1" s="1"/>
  <c r="J92" i="44"/>
  <c r="J65" s="1"/>
  <c r="BK91"/>
  <c r="J91" s="1"/>
  <c r="J94" i="45"/>
  <c r="J62" s="1"/>
  <c r="BK93"/>
  <c r="BK192"/>
  <c r="J192" s="1"/>
  <c r="J68" s="1"/>
  <c r="J193"/>
  <c r="J69" s="1"/>
  <c r="F33" i="33"/>
  <c r="BA93" i="1" s="1"/>
  <c r="E47" i="34"/>
  <c r="J33"/>
  <c r="AW94" i="1" s="1"/>
  <c r="J53" i="35"/>
  <c r="E78"/>
  <c r="J35" i="36"/>
  <c r="AW97" i="1" s="1"/>
  <c r="T92" i="42"/>
  <c r="J302" i="38"/>
  <c r="J79" s="1"/>
  <c r="BK301"/>
  <c r="J301" s="1"/>
  <c r="J78" s="1"/>
  <c r="J312"/>
  <c r="J82" s="1"/>
  <c r="BK311"/>
  <c r="J311" s="1"/>
  <c r="J81" s="1"/>
  <c r="BK92" i="40"/>
  <c r="J92" s="1"/>
  <c r="J93"/>
  <c r="J65" s="1"/>
  <c r="J92" i="41"/>
  <c r="J65" s="1"/>
  <c r="BK91"/>
  <c r="J91" s="1"/>
  <c r="BK91" i="43"/>
  <c r="J91" s="1"/>
  <c r="J92"/>
  <c r="J65" s="1"/>
  <c r="J210" i="46"/>
  <c r="J69" s="1"/>
  <c r="BK209"/>
  <c r="J209" s="1"/>
  <c r="J68" s="1"/>
  <c r="J32" i="33"/>
  <c r="AV93" i="1" s="1"/>
  <c r="AT93" s="1"/>
  <c r="J53" i="34"/>
  <c r="F56" i="35"/>
  <c r="E49" i="37"/>
  <c r="BK424"/>
  <c r="J424" s="1"/>
  <c r="J105" s="1"/>
  <c r="J261" i="38"/>
  <c r="J75" s="1"/>
  <c r="BK260"/>
  <c r="J260" s="1"/>
  <c r="J74" s="1"/>
  <c r="F34" i="41"/>
  <c r="AZ104" i="1" s="1"/>
  <c r="J34" i="41"/>
  <c r="AV104" i="1" s="1"/>
  <c r="F34" i="43"/>
  <c r="AZ106" i="1" s="1"/>
  <c r="J34" i="43"/>
  <c r="AV106" i="1" s="1"/>
  <c r="AT106" s="1"/>
  <c r="J94" i="46"/>
  <c r="J62" s="1"/>
  <c r="BK93"/>
  <c r="BK88" i="47"/>
  <c r="J88" s="1"/>
  <c r="J89"/>
  <c r="J61" s="1"/>
  <c r="F56" i="34"/>
  <c r="J33" i="35"/>
  <c r="AW95" i="1" s="1"/>
  <c r="E49" i="36"/>
  <c r="J34"/>
  <c r="AV97" i="1" s="1"/>
  <c r="AT97" s="1"/>
  <c r="J35" i="37"/>
  <c r="AW98" i="1" s="1"/>
  <c r="P92" i="42"/>
  <c r="AU105" i="1" s="1"/>
  <c r="AU102" s="1"/>
  <c r="AU100" s="1"/>
  <c r="R192" i="45"/>
  <c r="R92" s="1"/>
  <c r="J32" i="48"/>
  <c r="AV112" i="1" s="1"/>
  <c r="J110" i="38"/>
  <c r="J63" s="1"/>
  <c r="BK109"/>
  <c r="J164"/>
  <c r="J67" s="1"/>
  <c r="BK163"/>
  <c r="J163" s="1"/>
  <c r="J66" s="1"/>
  <c r="J214"/>
  <c r="J71" s="1"/>
  <c r="BK213"/>
  <c r="J213" s="1"/>
  <c r="J70" s="1"/>
  <c r="BK324"/>
  <c r="J324" s="1"/>
  <c r="J84" s="1"/>
  <c r="J325"/>
  <c r="J85" s="1"/>
  <c r="BK101" i="39"/>
  <c r="J101" s="1"/>
  <c r="J102"/>
  <c r="J61" s="1"/>
  <c r="BK92" i="42"/>
  <c r="J92" s="1"/>
  <c r="J93"/>
  <c r="J65" s="1"/>
  <c r="F32" i="46"/>
  <c r="AZ109" i="1" s="1"/>
  <c r="J32" i="46"/>
  <c r="AV109" i="1" s="1"/>
  <c r="F32" i="47"/>
  <c r="AZ111" i="1" s="1"/>
  <c r="J32" i="47"/>
  <c r="AV111" i="1" s="1"/>
  <c r="AT111" s="1"/>
  <c r="R424" i="37"/>
  <c r="R144" s="1"/>
  <c r="E95" i="38"/>
  <c r="F33"/>
  <c r="BA99" i="1" s="1"/>
  <c r="BA89" s="1"/>
  <c r="AW89" s="1"/>
  <c r="F56" i="39"/>
  <c r="J95"/>
  <c r="J33"/>
  <c r="AW101" i="1" s="1"/>
  <c r="J35" i="40"/>
  <c r="AW103" i="1" s="1"/>
  <c r="E78" i="42"/>
  <c r="J35"/>
  <c r="AW105" i="1" s="1"/>
  <c r="J35" i="43"/>
  <c r="AW106" i="1" s="1"/>
  <c r="F34" i="44"/>
  <c r="AZ107" i="1" s="1"/>
  <c r="F56" i="45"/>
  <c r="J86"/>
  <c r="F33"/>
  <c r="BA108" i="1" s="1"/>
  <c r="BA100" s="1"/>
  <c r="AW100" s="1"/>
  <c r="F33" i="47"/>
  <c r="BA111" i="1" s="1"/>
  <c r="BA110" s="1"/>
  <c r="AW110" s="1"/>
  <c r="R99" i="49"/>
  <c r="R98" s="1"/>
  <c r="BK83" i="48"/>
  <c r="J83" s="1"/>
  <c r="J84"/>
  <c r="J61" s="1"/>
  <c r="BK95" i="50"/>
  <c r="J96"/>
  <c r="J66" s="1"/>
  <c r="J124" i="51"/>
  <c r="J65" s="1"/>
  <c r="BK123"/>
  <c r="J123" s="1"/>
  <c r="J32" i="38"/>
  <c r="AV99" i="1" s="1"/>
  <c r="AT99" s="1"/>
  <c r="E49" i="40"/>
  <c r="J57" i="41"/>
  <c r="J57" i="43"/>
  <c r="E49" i="44"/>
  <c r="J35"/>
  <c r="AW107" i="1" s="1"/>
  <c r="AT107" s="1"/>
  <c r="J32" i="45"/>
  <c r="AV108" i="1" s="1"/>
  <c r="AT108" s="1"/>
  <c r="E47" i="46"/>
  <c r="J53" i="47"/>
  <c r="E47" i="48"/>
  <c r="F32"/>
  <c r="AZ112" i="1" s="1"/>
  <c r="J100" i="49"/>
  <c r="J66" s="1"/>
  <c r="BK99"/>
  <c r="J34" i="51"/>
  <c r="AV117" i="1" s="1"/>
  <c r="F34" i="51"/>
  <c r="AZ117" i="1" s="1"/>
  <c r="J126" i="52"/>
  <c r="J65" s="1"/>
  <c r="BK125"/>
  <c r="J125" s="1"/>
  <c r="J34" i="40"/>
  <c r="AV103" i="1" s="1"/>
  <c r="F60" i="41"/>
  <c r="J35"/>
  <c r="AW104" i="1" s="1"/>
  <c r="J34" i="42"/>
  <c r="AV105" i="1" s="1"/>
  <c r="AT105" s="1"/>
  <c r="F60" i="43"/>
  <c r="J33" i="46"/>
  <c r="AW109" i="1" s="1"/>
  <c r="F56" i="47"/>
  <c r="F34" i="49"/>
  <c r="AZ114" i="1" s="1"/>
  <c r="F34" i="52"/>
  <c r="AZ118" i="1" s="1"/>
  <c r="J34" i="52"/>
  <c r="AV118" i="1" s="1"/>
  <c r="J33" i="48"/>
  <c r="AW112" i="1" s="1"/>
  <c r="J91" i="53"/>
  <c r="J65" s="1"/>
  <c r="BK90"/>
  <c r="J90" s="1"/>
  <c r="BK87" i="56"/>
  <c r="J88"/>
  <c r="J62" s="1"/>
  <c r="J57" i="49"/>
  <c r="J34"/>
  <c r="AV114" i="1" s="1"/>
  <c r="F34" i="50"/>
  <c r="AZ115" i="1" s="1"/>
  <c r="J57" i="51"/>
  <c r="E109"/>
  <c r="F60" i="52"/>
  <c r="J119"/>
  <c r="F34" i="53"/>
  <c r="AZ119" i="1" s="1"/>
  <c r="BK538" i="55"/>
  <c r="J538" s="1"/>
  <c r="J126" s="1"/>
  <c r="J32" i="56"/>
  <c r="AV123" i="1" s="1"/>
  <c r="F32" i="56"/>
  <c r="AZ123" i="1" s="1"/>
  <c r="F60" i="49"/>
  <c r="J57" i="50"/>
  <c r="J35"/>
  <c r="AW115" i="1" s="1"/>
  <c r="AT115" s="1"/>
  <c r="F60" i="51"/>
  <c r="J35"/>
  <c r="AW117" i="1" s="1"/>
  <c r="BK85" i="54"/>
  <c r="J86"/>
  <c r="J62" s="1"/>
  <c r="BK172" i="55"/>
  <c r="J173"/>
  <c r="J62" s="1"/>
  <c r="J35" i="49"/>
  <c r="AW114" i="1" s="1"/>
  <c r="F60" i="50"/>
  <c r="E49" i="52"/>
  <c r="J35"/>
  <c r="AW118" i="1" s="1"/>
  <c r="R90" i="53"/>
  <c r="J32" i="54"/>
  <c r="AV120" i="1" s="1"/>
  <c r="AT120" s="1"/>
  <c r="J32" i="55"/>
  <c r="AV122" i="1" s="1"/>
  <c r="AT122" s="1"/>
  <c r="R538" i="55"/>
  <c r="R171" s="1"/>
  <c r="P527" i="52"/>
  <c r="P125" s="1"/>
  <c r="AU118" i="1" s="1"/>
  <c r="AU116" s="1"/>
  <c r="AU110" s="1"/>
  <c r="J34" i="53"/>
  <c r="AV119" i="1" s="1"/>
  <c r="AT119" s="1"/>
  <c r="E47" i="54"/>
  <c r="F32"/>
  <c r="AZ120" i="1" s="1"/>
  <c r="J55" i="55"/>
  <c r="F168"/>
  <c r="F32"/>
  <c r="AZ122" i="1" s="1"/>
  <c r="AZ121" s="1"/>
  <c r="AV121" s="1"/>
  <c r="AT121" s="1"/>
  <c r="F56" i="56"/>
  <c r="J80"/>
  <c r="E49" i="53"/>
  <c r="J53" i="54"/>
  <c r="J33"/>
  <c r="AW120" i="1" s="1"/>
  <c r="E47" i="55"/>
  <c r="F55"/>
  <c r="J33"/>
  <c r="AW122" i="1" s="1"/>
  <c r="J33" i="56"/>
  <c r="AW123" i="1" s="1"/>
  <c r="J35" i="53"/>
  <c r="AW119" i="1" s="1"/>
  <c r="F56" i="54"/>
  <c r="J53" i="55"/>
  <c r="E47" i="56"/>
  <c r="AZ53" i="1" l="1"/>
  <c r="AV53" s="1"/>
  <c r="AV54"/>
  <c r="AT54" s="1"/>
  <c r="AU51"/>
  <c r="T104" i="8"/>
  <c r="T103" s="1"/>
  <c r="J64" i="42"/>
  <c r="J31"/>
  <c r="J31" i="52"/>
  <c r="J64"/>
  <c r="J99" i="49"/>
  <c r="J65" s="1"/>
  <c r="BK98"/>
  <c r="J98" s="1"/>
  <c r="J31" i="41"/>
  <c r="J64"/>
  <c r="AG82" i="1"/>
  <c r="AN82" s="1"/>
  <c r="J38" i="24"/>
  <c r="J29" i="21"/>
  <c r="J60"/>
  <c r="J29" i="29"/>
  <c r="J60"/>
  <c r="J97" i="11"/>
  <c r="J66" s="1"/>
  <c r="BK96"/>
  <c r="J184" i="9"/>
  <c r="J69" s="1"/>
  <c r="BK183"/>
  <c r="BK91" i="12"/>
  <c r="J91" s="1"/>
  <c r="J92"/>
  <c r="J65" s="1"/>
  <c r="J29" i="20"/>
  <c r="J60"/>
  <c r="J259" i="17"/>
  <c r="J70" s="1"/>
  <c r="BK258"/>
  <c r="J258" s="1"/>
  <c r="J69" s="1"/>
  <c r="AZ113" i="1"/>
  <c r="AV113" s="1"/>
  <c r="AT113" s="1"/>
  <c r="AT112"/>
  <c r="AZ102"/>
  <c r="AV102" s="1"/>
  <c r="AT102" s="1"/>
  <c r="AT94"/>
  <c r="AT98"/>
  <c r="AT95"/>
  <c r="AT75"/>
  <c r="AT72"/>
  <c r="R193" i="8"/>
  <c r="R104" s="1"/>
  <c r="R103" s="1"/>
  <c r="AT68" i="1"/>
  <c r="AT58"/>
  <c r="BK104" i="3"/>
  <c r="BK193" i="8"/>
  <c r="J172" i="55"/>
  <c r="J61" s="1"/>
  <c r="BK171"/>
  <c r="J171" s="1"/>
  <c r="J95" i="50"/>
  <c r="J65" s="1"/>
  <c r="BK94"/>
  <c r="J94" s="1"/>
  <c r="J85" i="54"/>
  <c r="J61" s="1"/>
  <c r="BK84"/>
  <c r="J84" s="1"/>
  <c r="J31" i="53"/>
  <c r="J64"/>
  <c r="J60" i="48"/>
  <c r="J29"/>
  <c r="J60" i="39"/>
  <c r="J29"/>
  <c r="J93" i="46"/>
  <c r="J61" s="1"/>
  <c r="BK92"/>
  <c r="J92" s="1"/>
  <c r="J64" i="43"/>
  <c r="J31"/>
  <c r="J64" i="40"/>
  <c r="J31"/>
  <c r="J31" i="44"/>
  <c r="J64"/>
  <c r="J91" i="35"/>
  <c r="J61" s="1"/>
  <c r="BK90"/>
  <c r="J90" s="1"/>
  <c r="J64" i="36"/>
  <c r="J31"/>
  <c r="BK91" i="34"/>
  <c r="J91" s="1"/>
  <c r="J92"/>
  <c r="J61" s="1"/>
  <c r="J97" i="30"/>
  <c r="J61" s="1"/>
  <c r="BK96"/>
  <c r="J96" s="1"/>
  <c r="BK116" i="15"/>
  <c r="J117"/>
  <c r="J58" s="1"/>
  <c r="AX51" i="1"/>
  <c r="W28"/>
  <c r="BK83" i="2"/>
  <c r="J83" s="1"/>
  <c r="J84"/>
  <c r="J57" s="1"/>
  <c r="AT114" i="1"/>
  <c r="AT103"/>
  <c r="AT117"/>
  <c r="AT104"/>
  <c r="AT89"/>
  <c r="BA77"/>
  <c r="AW77" s="1"/>
  <c r="AT91"/>
  <c r="AT78"/>
  <c r="BA60"/>
  <c r="BK392" i="15"/>
  <c r="J392" s="1"/>
  <c r="J76" s="1"/>
  <c r="BK121" i="6"/>
  <c r="J87" i="56"/>
  <c r="J61" s="1"/>
  <c r="BK86"/>
  <c r="J86" s="1"/>
  <c r="J31" i="51"/>
  <c r="J64"/>
  <c r="J109" i="38"/>
  <c r="J62" s="1"/>
  <c r="BK108"/>
  <c r="J29" i="47"/>
  <c r="J60"/>
  <c r="J98" i="32"/>
  <c r="J62" s="1"/>
  <c r="BK97"/>
  <c r="J29" i="27"/>
  <c r="J60"/>
  <c r="J100" i="31"/>
  <c r="J61" s="1"/>
  <c r="BK99"/>
  <c r="J99" s="1"/>
  <c r="BK89" i="23"/>
  <c r="J89" s="1"/>
  <c r="J90"/>
  <c r="J61" s="1"/>
  <c r="BK89" i="13"/>
  <c r="J89" s="1"/>
  <c r="J90"/>
  <c r="J61" s="1"/>
  <c r="J341" i="19"/>
  <c r="J78" s="1"/>
  <c r="BK340"/>
  <c r="J340" s="1"/>
  <c r="J77" s="1"/>
  <c r="J121"/>
  <c r="J61" s="1"/>
  <c r="J91" i="18"/>
  <c r="J61" s="1"/>
  <c r="BK90"/>
  <c r="J90" s="1"/>
  <c r="J98" i="17"/>
  <c r="J62" s="1"/>
  <c r="BK97"/>
  <c r="BK89" i="14"/>
  <c r="J89" s="1"/>
  <c r="J90"/>
  <c r="J61" s="1"/>
  <c r="BK98" i="7"/>
  <c r="J99"/>
  <c r="J67" s="1"/>
  <c r="AT123" i="1"/>
  <c r="AT118"/>
  <c r="AZ116"/>
  <c r="AV116" s="1"/>
  <c r="AT116" s="1"/>
  <c r="AT109"/>
  <c r="AZ100"/>
  <c r="AV100" s="1"/>
  <c r="AT100" s="1"/>
  <c r="AT87"/>
  <c r="AZ77"/>
  <c r="AV77" s="1"/>
  <c r="AT77" s="1"/>
  <c r="T103" i="9"/>
  <c r="T102" s="1"/>
  <c r="AT59" i="1"/>
  <c r="AT56"/>
  <c r="BK103" i="4"/>
  <c r="BK92" i="45"/>
  <c r="J92" s="1"/>
  <c r="J93"/>
  <c r="J61" s="1"/>
  <c r="J145" i="37"/>
  <c r="J65" s="1"/>
  <c r="BK144"/>
  <c r="J144" s="1"/>
  <c r="BK93" i="33"/>
  <c r="J93" s="1"/>
  <c r="J94"/>
  <c r="J61" s="1"/>
  <c r="J60" i="26"/>
  <c r="J29"/>
  <c r="J29" i="25"/>
  <c r="J60"/>
  <c r="J89" i="28"/>
  <c r="J61" s="1"/>
  <c r="BK88"/>
  <c r="J88" s="1"/>
  <c r="BK85" i="22"/>
  <c r="J85" s="1"/>
  <c r="J86"/>
  <c r="J61" s="1"/>
  <c r="J138" i="16"/>
  <c r="J62" s="1"/>
  <c r="BK137"/>
  <c r="AT101" i="1"/>
  <c r="AT55"/>
  <c r="AZ67"/>
  <c r="AV67" s="1"/>
  <c r="AT67" s="1"/>
  <c r="BK141" i="10"/>
  <c r="BK102" i="5"/>
  <c r="BC53" i="1"/>
  <c r="J29" i="28" l="1"/>
  <c r="J60"/>
  <c r="J31" i="37"/>
  <c r="J64"/>
  <c r="J60" i="22"/>
  <c r="J29"/>
  <c r="BK96" i="17"/>
  <c r="J96" s="1"/>
  <c r="J97"/>
  <c r="J61" s="1"/>
  <c r="J29" i="31"/>
  <c r="J60"/>
  <c r="BK107" i="38"/>
  <c r="J107" s="1"/>
  <c r="J108"/>
  <c r="J61" s="1"/>
  <c r="AG107" i="1"/>
  <c r="AN107" s="1"/>
  <c r="J40" i="44"/>
  <c r="J40" i="53"/>
  <c r="AG119" i="1"/>
  <c r="AN119" s="1"/>
  <c r="J104" i="3"/>
  <c r="J65" s="1"/>
  <c r="BK103"/>
  <c r="J103" s="1"/>
  <c r="J96" i="11"/>
  <c r="J65" s="1"/>
  <c r="BK95"/>
  <c r="J95" s="1"/>
  <c r="AZ110" i="1"/>
  <c r="AV110" s="1"/>
  <c r="AT110" s="1"/>
  <c r="J137" i="16"/>
  <c r="J61" s="1"/>
  <c r="BK136"/>
  <c r="J136" s="1"/>
  <c r="AG84" i="1"/>
  <c r="AN84" s="1"/>
  <c r="J38" i="26"/>
  <c r="BK101" i="5"/>
  <c r="J101" s="1"/>
  <c r="J102"/>
  <c r="J65" s="1"/>
  <c r="AG83" i="1"/>
  <c r="AN83" s="1"/>
  <c r="J38" i="25"/>
  <c r="J29" i="33"/>
  <c r="J60"/>
  <c r="J29" i="45"/>
  <c r="J60"/>
  <c r="BK96" i="32"/>
  <c r="J96" s="1"/>
  <c r="J97"/>
  <c r="J61" s="1"/>
  <c r="J29" i="56"/>
  <c r="J60"/>
  <c r="AY53" i="1"/>
  <c r="BC51"/>
  <c r="J29" i="14"/>
  <c r="J60"/>
  <c r="J29" i="23"/>
  <c r="J60"/>
  <c r="J38" i="27"/>
  <c r="AG85" i="1"/>
  <c r="AN85" s="1"/>
  <c r="AG111"/>
  <c r="J38" i="47"/>
  <c r="AG117" i="1"/>
  <c r="J40" i="51"/>
  <c r="J29" i="30"/>
  <c r="J60"/>
  <c r="J40" i="36"/>
  <c r="AG97" i="1"/>
  <c r="AG106"/>
  <c r="AN106" s="1"/>
  <c r="J40" i="43"/>
  <c r="J38" i="39"/>
  <c r="AG101" i="1"/>
  <c r="J31" i="50"/>
  <c r="J64"/>
  <c r="J193" i="8"/>
  <c r="J69" s="1"/>
  <c r="BK104"/>
  <c r="AG78" i="1"/>
  <c r="J38" i="20"/>
  <c r="AG88" i="1"/>
  <c r="AN88" s="1"/>
  <c r="J38" i="29"/>
  <c r="AZ51" i="1"/>
  <c r="J29" i="18"/>
  <c r="J60"/>
  <c r="J121" i="6"/>
  <c r="J67" s="1"/>
  <c r="BK102"/>
  <c r="AW60" i="1"/>
  <c r="AT60" s="1"/>
  <c r="BA53"/>
  <c r="J27" i="2"/>
  <c r="J56"/>
  <c r="BK115" i="15"/>
  <c r="J115" s="1"/>
  <c r="J116"/>
  <c r="J57" s="1"/>
  <c r="J60" i="34"/>
  <c r="J29"/>
  <c r="J183" i="9"/>
  <c r="J68" s="1"/>
  <c r="BK103"/>
  <c r="J31" i="49"/>
  <c r="J64"/>
  <c r="AG105" i="1"/>
  <c r="AN105" s="1"/>
  <c r="J40" i="42"/>
  <c r="J141" i="10"/>
  <c r="J67" s="1"/>
  <c r="BK102"/>
  <c r="J103" i="4"/>
  <c r="J65" s="1"/>
  <c r="BK102"/>
  <c r="J102" s="1"/>
  <c r="BK97" i="7"/>
  <c r="J98"/>
  <c r="J66" s="1"/>
  <c r="J60" i="13"/>
  <c r="J29"/>
  <c r="J29" i="35"/>
  <c r="J60"/>
  <c r="AG103" i="1"/>
  <c r="J40" i="40"/>
  <c r="J29" i="46"/>
  <c r="J60"/>
  <c r="J38" i="48"/>
  <c r="AG112" i="1"/>
  <c r="AN112" s="1"/>
  <c r="J29" i="54"/>
  <c r="J60"/>
  <c r="J29" i="55"/>
  <c r="J60"/>
  <c r="J31" i="12"/>
  <c r="J64"/>
  <c r="J38" i="21"/>
  <c r="AG79" i="1"/>
  <c r="AN79" s="1"/>
  <c r="J40" i="41"/>
  <c r="AG104" i="1"/>
  <c r="AN104" s="1"/>
  <c r="J40" i="52"/>
  <c r="AG118" i="1"/>
  <c r="AN118" s="1"/>
  <c r="BK120" i="19"/>
  <c r="J120" s="1"/>
  <c r="AG68" i="1" l="1"/>
  <c r="J38" i="13"/>
  <c r="J31" i="4"/>
  <c r="J64"/>
  <c r="J103" i="9"/>
  <c r="J65" s="1"/>
  <c r="BK102"/>
  <c r="J102" s="1"/>
  <c r="AW53" i="1"/>
  <c r="AT53" s="1"/>
  <c r="BA51"/>
  <c r="AG116"/>
  <c r="AN116" s="1"/>
  <c r="AN117"/>
  <c r="J38" i="14"/>
  <c r="AG69" i="1"/>
  <c r="AN69" s="1"/>
  <c r="AG123"/>
  <c r="AN123" s="1"/>
  <c r="J38" i="56"/>
  <c r="J38" i="45"/>
  <c r="AG108" i="1"/>
  <c r="AN108" s="1"/>
  <c r="AG91"/>
  <c r="AN91" s="1"/>
  <c r="J38" i="31"/>
  <c r="AG87" i="1"/>
  <c r="J38" i="28"/>
  <c r="AG66" i="1"/>
  <c r="J40" i="12"/>
  <c r="AG120" i="1"/>
  <c r="AN120" s="1"/>
  <c r="J38" i="54"/>
  <c r="J38" i="46"/>
  <c r="AG109" i="1"/>
  <c r="AN109" s="1"/>
  <c r="AG95"/>
  <c r="AN95" s="1"/>
  <c r="J38" i="35"/>
  <c r="J97" i="7"/>
  <c r="J65" s="1"/>
  <c r="BK96"/>
  <c r="J96" s="1"/>
  <c r="AG114" i="1"/>
  <c r="J40" i="49"/>
  <c r="AG52" i="1"/>
  <c r="J36" i="2"/>
  <c r="BK103" i="8"/>
  <c r="J103" s="1"/>
  <c r="J104"/>
  <c r="J65" s="1"/>
  <c r="AN101" i="1"/>
  <c r="AN97"/>
  <c r="J31" i="3"/>
  <c r="J64"/>
  <c r="AG80" i="1"/>
  <c r="AN80" s="1"/>
  <c r="J38" i="22"/>
  <c r="J29" i="19"/>
  <c r="J60"/>
  <c r="BK101" i="10"/>
  <c r="J101" s="1"/>
  <c r="J102"/>
  <c r="J65" s="1"/>
  <c r="AG94" i="1"/>
  <c r="AN94" s="1"/>
  <c r="J38" i="34"/>
  <c r="J102" i="6"/>
  <c r="J65" s="1"/>
  <c r="BK101"/>
  <c r="J101" s="1"/>
  <c r="AV51" i="1"/>
  <c r="W26"/>
  <c r="AN78"/>
  <c r="AG115"/>
  <c r="AN115" s="1"/>
  <c r="J40" i="50"/>
  <c r="AG90" i="1"/>
  <c r="J38" i="30"/>
  <c r="AN111" i="1"/>
  <c r="J38" i="23"/>
  <c r="AG81" i="1"/>
  <c r="AN81" s="1"/>
  <c r="J29" i="32"/>
  <c r="J60"/>
  <c r="AG93" i="1"/>
  <c r="AN93" s="1"/>
  <c r="J38" i="33"/>
  <c r="J64" i="5"/>
  <c r="J31"/>
  <c r="J29" i="38"/>
  <c r="J60"/>
  <c r="J29" i="17"/>
  <c r="J60"/>
  <c r="J40" i="37"/>
  <c r="AG98" i="1"/>
  <c r="AN98" s="1"/>
  <c r="AG122"/>
  <c r="J38" i="55"/>
  <c r="AG102" i="1"/>
  <c r="AN102" s="1"/>
  <c r="AN103"/>
  <c r="J56" i="15"/>
  <c r="J27"/>
  <c r="J38" i="18"/>
  <c r="AG75" i="1"/>
  <c r="W29"/>
  <c r="AY51"/>
  <c r="J29" i="16"/>
  <c r="J60"/>
  <c r="J31" i="11"/>
  <c r="J64"/>
  <c r="J40" l="1"/>
  <c r="AG64" i="1"/>
  <c r="AN64" s="1"/>
  <c r="AN122"/>
  <c r="AG121"/>
  <c r="AN121" s="1"/>
  <c r="AG73"/>
  <c r="AN73" s="1"/>
  <c r="J38" i="17"/>
  <c r="AG92" i="1"/>
  <c r="AN92" s="1"/>
  <c r="J38" i="32"/>
  <c r="AK26" i="1"/>
  <c r="J38" i="19"/>
  <c r="AG76" i="1"/>
  <c r="AN76" s="1"/>
  <c r="J40" i="3"/>
  <c r="AG55" i="1"/>
  <c r="AN52"/>
  <c r="AG65"/>
  <c r="AN65" s="1"/>
  <c r="AN66"/>
  <c r="AN68"/>
  <c r="AG67"/>
  <c r="AN67" s="1"/>
  <c r="AG100"/>
  <c r="AN100" s="1"/>
  <c r="AG70"/>
  <c r="AN70" s="1"/>
  <c r="J36" i="15"/>
  <c r="AG57" i="1"/>
  <c r="AN57" s="1"/>
  <c r="J40" i="5"/>
  <c r="J31" i="7"/>
  <c r="J64"/>
  <c r="J31" i="9"/>
  <c r="J64"/>
  <c r="J38" i="16"/>
  <c r="AG72" i="1"/>
  <c r="AG99"/>
  <c r="AN99" s="1"/>
  <c r="J38" i="38"/>
  <c r="AN90" i="1"/>
  <c r="J31" i="10"/>
  <c r="J64"/>
  <c r="J31" i="8"/>
  <c r="J64"/>
  <c r="AN114" i="1"/>
  <c r="AG113"/>
  <c r="AG86"/>
  <c r="AN86" s="1"/>
  <c r="AN87"/>
  <c r="AG56"/>
  <c r="AN56" s="1"/>
  <c r="J40" i="4"/>
  <c r="AG77" i="1"/>
  <c r="AN77" s="1"/>
  <c r="AN75"/>
  <c r="AG74"/>
  <c r="AN74" s="1"/>
  <c r="J31" i="6"/>
  <c r="J64"/>
  <c r="W27" i="1"/>
  <c r="AW51"/>
  <c r="AK27" s="1"/>
  <c r="AG96"/>
  <c r="AN96" s="1"/>
  <c r="AG58" l="1"/>
  <c r="AN58" s="1"/>
  <c r="J40" i="6"/>
  <c r="AN113" i="1"/>
  <c r="AG110"/>
  <c r="AN110" s="1"/>
  <c r="AG61"/>
  <c r="J40" i="8"/>
  <c r="AG59" i="1"/>
  <c r="AN59" s="1"/>
  <c r="J40" i="7"/>
  <c r="AN55" i="1"/>
  <c r="AG54"/>
  <c r="AT51"/>
  <c r="AG71"/>
  <c r="AN71" s="1"/>
  <c r="AN72"/>
  <c r="AG89"/>
  <c r="AN89" s="1"/>
  <c r="AG63"/>
  <c r="AN63" s="1"/>
  <c r="J40" i="10"/>
  <c r="AG62" i="1"/>
  <c r="AN62" s="1"/>
  <c r="J40" i="9"/>
  <c r="AN61" i="1" l="1"/>
  <c r="AG60"/>
  <c r="AN60" s="1"/>
  <c r="AN54"/>
  <c r="AG53"/>
  <c r="AN53" l="1"/>
  <c r="AG51"/>
  <c r="AN51" l="1"/>
  <c r="AK23"/>
  <c r="AK32" s="1"/>
</calcChain>
</file>

<file path=xl/sharedStrings.xml><?xml version="1.0" encoding="utf-8"?>
<sst xmlns="http://schemas.openxmlformats.org/spreadsheetml/2006/main" count="135408" uniqueCount="15491">
  <si>
    <t>Export VZ</t>
  </si>
  <si>
    <t>List obsahuje:</t>
  </si>
  <si>
    <t>1) Rekapitulace stavby</t>
  </si>
  <si>
    <t>2) Rekapitulace objektů stavby a soupisů prací</t>
  </si>
  <si>
    <t>3.0</t>
  </si>
  <si>
    <t>ZAMOK</t>
  </si>
  <si>
    <t>False</t>
  </si>
  <si>
    <t>{bdf27d00-6b95-4344-a78b-7cf597325527}</t>
  </si>
  <si>
    <t>0,01</t>
  </si>
  <si>
    <t>21</t>
  </si>
  <si>
    <t>15</t>
  </si>
  <si>
    <t>REKAPITULACE STAVBY</t>
  </si>
  <si>
    <t>v ---  níže se nacházejí doplnkové a pomocné údaje k sestavám  --- v</t>
  </si>
  <si>
    <t>Návod na vyplnění</t>
  </si>
  <si>
    <t>0,001</t>
  </si>
  <si>
    <t>Kód:</t>
  </si>
  <si>
    <t>292b</t>
  </si>
  <si>
    <t>Měnit lze pouze buňky se žlutým podbarvením!_x000D_
_x000D_
1) v Rekapitulaci stavby vyplňte údaje o Uchazeči (přenesou se do ostatních sestav i v jiných listech)_x000D_
_x000D_
2) na vybraných listech vyplňte v sestavě Soupis prací ceny u položek_x000D_
_x000D_
Podrobnosti k vyplnění naleznete na poslední záložce s Pokyny pro vyplnění</t>
  </si>
  <si>
    <t>Stavba:</t>
  </si>
  <si>
    <t>Národní telemedicínské centrum</t>
  </si>
  <si>
    <t>KSO:</t>
  </si>
  <si>
    <t/>
  </si>
  <si>
    <t>CC-CZ:</t>
  </si>
  <si>
    <t>Místo:</t>
  </si>
  <si>
    <t>FN Olomouc</t>
  </si>
  <si>
    <t>Datum:</t>
  </si>
  <si>
    <t>26.1.2017</t>
  </si>
  <si>
    <t>Zadavatel:</t>
  </si>
  <si>
    <t>IČ:</t>
  </si>
  <si>
    <t>64943330</t>
  </si>
  <si>
    <t>SPS Projekt s. r.o., Za Návsí 1670/9, Praha 10</t>
  </si>
  <si>
    <t>DIČ:</t>
  </si>
  <si>
    <t>Uchazeč:</t>
  </si>
  <si>
    <t>Vyplň údaj</t>
  </si>
  <si>
    <t>Projektant:</t>
  </si>
  <si>
    <t>26051737</t>
  </si>
  <si>
    <t>OK Plan Architects s.r.o., Na Závodí 631, Humpolec</t>
  </si>
  <si>
    <t>True</t>
  </si>
  <si>
    <t>Poznámka:</t>
  </si>
  <si>
    <t xml:space="preserve">Výkaz výměr a rozpočet neobsahuje SO 08 Přeložka kabelu MO (podmiňující investice řešená samostatným projektem) a PS 02 Magnetická rezonance (samostatná dodávka Investora)_x000D_
Soupisy stavebních prací, dodávek a služeb jsou zpracovány kombinací cenové soustavy zpracované společností ÚRS Praha, a.s., pro rok 2017 a individuálního popisu. Veškeré položky obsažené v soupise, u nichž je definován i příslušný sborník jsou převzaty z cenové soustavy ÚRS Praha, a.s., ostatní položky jsou definovány individuálním popisem. _x000D_
Obsah jednotlivých položek, způsob měření a ostatní další podmínky definující obsah a použití jednotlivých položek jsou obsaženy v úvodních ustanoveních příslušných sborníků, které jsou volně dostupné na elektronické adrese www.urspraha.cz_x000D_
Nedílnou součástí výkazu výměr, pro správné a úplné ocenění nabízených výkonů a dodávek, je projektová dokumentace a technická zpráva, včetně všech podrobnějších popisů výrobků, materiálového a barevného řešení, včetně způsobu provádění_x000D_
Nabídková cena zahrnuje též podmínky daného staveniště, včetně vlivu požadovaných termínů realizace a smluvních podmínek_x000D_
Zhotovitel prověřií soulad výkazu výměr s projektovou dokumentací a na případné nesrovnalosti upozorní před podpisem smlouvy o dílo, resp. před zahájením stavby_x000D_
</t>
  </si>
  <si>
    <t>Cena bez DPH</t>
  </si>
  <si>
    <t>Sazba daně</t>
  </si>
  <si>
    <t>Základ daně</t>
  </si>
  <si>
    <t>Výše daně</t>
  </si>
  <si>
    <t>DPH</t>
  </si>
  <si>
    <t>základní</t>
  </si>
  <si>
    <t>snížená</t>
  </si>
  <si>
    <t>zákl. přenesená</t>
  </si>
  <si>
    <t>sníž. přenesená</t>
  </si>
  <si>
    <t>nulová</t>
  </si>
  <si>
    <t>Cena s DPH</t>
  </si>
  <si>
    <t>v</t>
  </si>
  <si>
    <t>CZK</t>
  </si>
  <si>
    <t>REKAPITULACE OBJEKTŮ STAVBY A SOUPISŮ PRACÍ</t>
  </si>
  <si>
    <t>Informatívní údaje z listů zakázek</t>
  </si>
  <si>
    <t>Kód</t>
  </si>
  <si>
    <t>Objekt, Soupis prací</t>
  </si>
  <si>
    <t>Cena bez DPH [CZK]</t>
  </si>
  <si>
    <t>Cena s DPH [CZK]</t>
  </si>
  <si>
    <t>Typ</t>
  </si>
  <si>
    <t>z toho Ostat._x000D_
náklady [CZK]</t>
  </si>
  <si>
    <t>DPH [CZK]</t>
  </si>
  <si>
    <t>Normohodiny [h]</t>
  </si>
  <si>
    <t>DPH základní [CZK]</t>
  </si>
  <si>
    <t>DPH snížená [CZK]</t>
  </si>
  <si>
    <t>DPH základní přenesená_x000D_
[CZK]</t>
  </si>
  <si>
    <t>DPH snížená přenesená_x000D_
[CZK]</t>
  </si>
  <si>
    <t>Základna_x000D_
DPH základní</t>
  </si>
  <si>
    <t>Základna_x000D_
DPH snížená</t>
  </si>
  <si>
    <t>Základna_x000D_
DPH zákl. přenesená</t>
  </si>
  <si>
    <t>Základna_x000D_
DPH sníž. přenesená</t>
  </si>
  <si>
    <t>Základna_x000D_
DPH nulová</t>
  </si>
  <si>
    <t>Náklady stavby celkem</t>
  </si>
  <si>
    <t>D</t>
  </si>
  <si>
    <t>0</t>
  </si>
  <si>
    <t>###NOIMPORT###</t>
  </si>
  <si>
    <t>IMPORT</t>
  </si>
  <si>
    <t>{00000000-0000-0000-0000-000000000000}</t>
  </si>
  <si>
    <t>/</t>
  </si>
  <si>
    <t>292/001</t>
  </si>
  <si>
    <t>VRN</t>
  </si>
  <si>
    <t>VON</t>
  </si>
  <si>
    <t>1</t>
  </si>
  <si>
    <t>{662212b6-62b5-44c8-a867-595b56b56cef}</t>
  </si>
  <si>
    <t>2</t>
  </si>
  <si>
    <t>292/002</t>
  </si>
  <si>
    <t>Bourací práce</t>
  </si>
  <si>
    <t>STA</t>
  </si>
  <si>
    <t>{9dc7f4c8-a3f2-49dd-a9c5-b848a9b0e1e8}</t>
  </si>
  <si>
    <t>01</t>
  </si>
  <si>
    <t>Objekt F1 (MS71)</t>
  </si>
  <si>
    <t>Soupis</t>
  </si>
  <si>
    <t>{c4f9c3cf-c12a-424a-bdb4-c67bbf158411}</t>
  </si>
  <si>
    <t>01a</t>
  </si>
  <si>
    <t>1.PP</t>
  </si>
  <si>
    <t>3</t>
  </si>
  <si>
    <t>{0aed14bf-893e-47cf-a420-953e0a9c7438}</t>
  </si>
  <si>
    <t>01b</t>
  </si>
  <si>
    <t>1.NP</t>
  </si>
  <si>
    <t>{d67104a8-457a-4f5b-8455-0bee7daea043}</t>
  </si>
  <si>
    <t>01c</t>
  </si>
  <si>
    <t>2.NP</t>
  </si>
  <si>
    <t>{3336f834-0bf4-4dea-b008-bd091cf3d32b}</t>
  </si>
  <si>
    <t>01d</t>
  </si>
  <si>
    <t>3.NP</t>
  </si>
  <si>
    <t>{256240c8-cd42-428d-b021-ceb4b61dfdad}</t>
  </si>
  <si>
    <t>01e</t>
  </si>
  <si>
    <t>4.NP</t>
  </si>
  <si>
    <t>{10d5e5c6-5e14-4394-b5ea-0a8c4e5bdda9}</t>
  </si>
  <si>
    <t>02</t>
  </si>
  <si>
    <t>Objekt F2 (T06B)</t>
  </si>
  <si>
    <t>{7920a550-6592-4cd4-ba89-c32395edc091}</t>
  </si>
  <si>
    <t>02a</t>
  </si>
  <si>
    <t>{66637779-a904-4cf4-9372-9a26a24ba31b}</t>
  </si>
  <si>
    <t>02b</t>
  </si>
  <si>
    <t>{def62ccc-3e1b-46fe-8fea-b4c2e55a9180}</t>
  </si>
  <si>
    <t>02c</t>
  </si>
  <si>
    <t>{5c180f10-2e21-4c66-99d5-0e530e6cc2bc}</t>
  </si>
  <si>
    <t>02d</t>
  </si>
  <si>
    <t>{90d596d5-187e-49f8-82cb-943167025b29}</t>
  </si>
  <si>
    <t>03</t>
  </si>
  <si>
    <t>Objekt v parku</t>
  </si>
  <si>
    <t>{78cf4689-b3a7-4f55-87a8-00e407d222f9}</t>
  </si>
  <si>
    <t>03a</t>
  </si>
  <si>
    <t>Skulptura</t>
  </si>
  <si>
    <t>{d40dd448-2eb6-4db9-9fe4-0354e38c52c0}</t>
  </si>
  <si>
    <t>292/003</t>
  </si>
  <si>
    <t>Speciální zakládání</t>
  </si>
  <si>
    <t>{6da56acf-86fb-4baa-afdb-d8bbedf4699e}</t>
  </si>
  <si>
    <t>Tryskové injektáže</t>
  </si>
  <si>
    <t>{874653b2-cf43-4c2b-b7c7-28517b5accf8}</t>
  </si>
  <si>
    <t>Piloty</t>
  </si>
  <si>
    <t>{922d22fd-babb-44d4-866a-cbe4fefe76f0}</t>
  </si>
  <si>
    <t>292/004</t>
  </si>
  <si>
    <t>Stavební část</t>
  </si>
  <si>
    <t>{21512dca-f9a9-4b7b-aa06-1a0c234feecd}</t>
  </si>
  <si>
    <t>292/005</t>
  </si>
  <si>
    <t>Konstrukční část</t>
  </si>
  <si>
    <t>{9b5a3f0d-9bb0-4dae-a006-3d5a6251bf52}</t>
  </si>
  <si>
    <t>Betonové konstrukce</t>
  </si>
  <si>
    <t>{814b21ce-6c8c-413e-9279-0bf3e8d25d96}</t>
  </si>
  <si>
    <t>Ocelové konstrukce</t>
  </si>
  <si>
    <t>{91cba8d5-1b59-4c5e-814e-ec8fefbd6978}</t>
  </si>
  <si>
    <t>292/006</t>
  </si>
  <si>
    <t>Fasády a střechy</t>
  </si>
  <si>
    <t>{fd650031-1119-4c43-83e4-795076787799}</t>
  </si>
  <si>
    <t>001</t>
  </si>
  <si>
    <t>Fasády</t>
  </si>
  <si>
    <t>{57d37661-09c6-409d-be69-a3042d18e570}</t>
  </si>
  <si>
    <t>002</t>
  </si>
  <si>
    <t>Střechy</t>
  </si>
  <si>
    <t>{8bc2a228-c81e-4f26-b89f-ccd03cdf1599}</t>
  </si>
  <si>
    <t>292/007</t>
  </si>
  <si>
    <t>Výrobky PSV</t>
  </si>
  <si>
    <t>{df4895d1-4104-4d09-9278-30ef9ac1cc4f}</t>
  </si>
  <si>
    <t>004</t>
  </si>
  <si>
    <t>Konstrukce klempířské</t>
  </si>
  <si>
    <t>{ca314b6c-3256-4e06-bb1c-8c7b441f8bcb}</t>
  </si>
  <si>
    <t>005</t>
  </si>
  <si>
    <t>Vnitřní výplně otvorů</t>
  </si>
  <si>
    <t>{75ea3a9c-2557-465f-a5ce-0fbc4492fcd0}</t>
  </si>
  <si>
    <t>006</t>
  </si>
  <si>
    <t>Vnitřní parapety</t>
  </si>
  <si>
    <t>{ee5cea4f-bfb2-4c54-850b-88f2dd5a51c1}</t>
  </si>
  <si>
    <t>007</t>
  </si>
  <si>
    <t>Žaluzie a rolety</t>
  </si>
  <si>
    <t>{8e5868e4-d63c-421e-b4e3-02fe25ecb600}</t>
  </si>
  <si>
    <t>008</t>
  </si>
  <si>
    <t>Ostatní výrobky</t>
  </si>
  <si>
    <t>{30706b1a-690a-421c-8c8f-e3f805219153}</t>
  </si>
  <si>
    <t>010</t>
  </si>
  <si>
    <t>Konstrukce zámečnické</t>
  </si>
  <si>
    <t>{fa961e5a-3d47-4104-a18c-44b9cf497177}</t>
  </si>
  <si>
    <t>011</t>
  </si>
  <si>
    <t xml:space="preserve">Těsnění prostupů </t>
  </si>
  <si>
    <t>{ece4ae60-3479-451e-9e06-529b8958db03}</t>
  </si>
  <si>
    <t>003</t>
  </si>
  <si>
    <t>Vnější výplně otvorů</t>
  </si>
  <si>
    <t>{5562766f-b3db-4146-8768-40f1de2dbee1}</t>
  </si>
  <si>
    <t>292/008</t>
  </si>
  <si>
    <t>PBŘ</t>
  </si>
  <si>
    <t>{92cd61f2-0f1a-44e6-81d9-40f561c7ee78}</t>
  </si>
  <si>
    <t>{290e24f4-83a7-464f-996f-c9eab80fcf29}</t>
  </si>
  <si>
    <t>ZOKT</t>
  </si>
  <si>
    <t>{2bba5026-17fa-414b-805b-2ade3bb33367}</t>
  </si>
  <si>
    <t>292/100</t>
  </si>
  <si>
    <t>Profese PSV</t>
  </si>
  <si>
    <t>{4f1eeac0-0a57-453b-8168-a1ec5aa24035}</t>
  </si>
  <si>
    <t>Zdravotechnika</t>
  </si>
  <si>
    <t>{3ba06f23-70b3-4c5a-9ce4-31ca36d0c82f}</t>
  </si>
  <si>
    <t>Vzduchotechnika</t>
  </si>
  <si>
    <t>{ed9a4156-480b-4cae-be7a-323897f41f34}</t>
  </si>
  <si>
    <t>Ústřední vytápění</t>
  </si>
  <si>
    <t>{63d3a6cd-650a-41eb-8d67-21a3f146b1ea}</t>
  </si>
  <si>
    <t>04</t>
  </si>
  <si>
    <t>Chlazení (klimatizace)</t>
  </si>
  <si>
    <t>{ca96c6d8-df1a-40e1-a901-4e8e27d6eed6}</t>
  </si>
  <si>
    <t>05</t>
  </si>
  <si>
    <t>Chlazení (VZT jednotky)</t>
  </si>
  <si>
    <t>{b8131674-339f-40f0-b640-ef1dd3b96232}</t>
  </si>
  <si>
    <t>06</t>
  </si>
  <si>
    <t>Chlazení magnetické rezonance</t>
  </si>
  <si>
    <t>{327e4152-d429-46b9-8af7-34d33ae0f162}</t>
  </si>
  <si>
    <t>07</t>
  </si>
  <si>
    <t>Elektroinstalace</t>
  </si>
  <si>
    <t>{5842bae1-c094-40d2-b269-abc0a5d299d4}</t>
  </si>
  <si>
    <t>07a</t>
  </si>
  <si>
    <t>Silnoproudé elektroinstalace</t>
  </si>
  <si>
    <t>{9e102aeb-30ba-4884-8c11-d35356096abd}</t>
  </si>
  <si>
    <t>07b</t>
  </si>
  <si>
    <t>Slaboproudé elektroinstalace</t>
  </si>
  <si>
    <t>{d1e8f56d-0a82-44cc-b9df-348a9d8a29e7}</t>
  </si>
  <si>
    <t>08</t>
  </si>
  <si>
    <t>Měření a regulace</t>
  </si>
  <si>
    <t>{516c2d46-971c-4331-ae49-daff50fb76d1}</t>
  </si>
  <si>
    <t>292/101</t>
  </si>
  <si>
    <t>Venkovní objekty</t>
  </si>
  <si>
    <t>{16043f25-6874-4b63-b0fb-3902074d67a4}</t>
  </si>
  <si>
    <t>Komunikace a terénní úpravy</t>
  </si>
  <si>
    <t>{b2383d34-a032-4be7-9959-c89d65f87631}</t>
  </si>
  <si>
    <t>Vegetační úpravy</t>
  </si>
  <si>
    <t>{9ecd468e-e752-4f0f-8c81-f08733f757b4}</t>
  </si>
  <si>
    <t>Kácení, probírka a regenerace I.etapa</t>
  </si>
  <si>
    <t>{0432fc31-9c69-47d9-a237-06fa6de90cbb}</t>
  </si>
  <si>
    <t>Nová výsadba I. etapa</t>
  </si>
  <si>
    <t>{bec9ccf0-642d-4c88-a269-4784304b23bb}</t>
  </si>
  <si>
    <t>Kácení, probírka a regenerace II.etapa</t>
  </si>
  <si>
    <t>{db715465-f100-428b-8535-e0f9f025e715}</t>
  </si>
  <si>
    <t>Nová výsadba II.etapa</t>
  </si>
  <si>
    <t>{43d779c3-9a47-43ca-8db6-fc1aa1702022}</t>
  </si>
  <si>
    <t>02e</t>
  </si>
  <si>
    <t>Střešní zahrady</t>
  </si>
  <si>
    <t>{7669278d-5114-4480-a856-f964520fe533}</t>
  </si>
  <si>
    <t>Přípojka teplovodu</t>
  </si>
  <si>
    <t>{e6286505-442d-43c2-a580-83c31d89f249}</t>
  </si>
  <si>
    <t>Venkovní kanalizace</t>
  </si>
  <si>
    <t>{d694a7f8-f135-4c2d-829e-05034d2bdc34}</t>
  </si>
  <si>
    <t>292/102</t>
  </si>
  <si>
    <t>Provozní soubory</t>
  </si>
  <si>
    <t>PRO</t>
  </si>
  <si>
    <t>{47a3f476-7c59-4d71-b361-28fba380a345}</t>
  </si>
  <si>
    <t>009</t>
  </si>
  <si>
    <t>Potrubní pošta</t>
  </si>
  <si>
    <t>{48ec151d-fc3d-42e3-bb62-470b32c512e2}</t>
  </si>
  <si>
    <t>Zdroje a rozvody medicinálních plynů</t>
  </si>
  <si>
    <t>{ea9f73f8-8d85-4601-92f5-ef3ffe176c12}</t>
  </si>
  <si>
    <t>EPS a ER</t>
  </si>
  <si>
    <t>{2da8b54e-4620-4599-a198-e50ac6096f71}</t>
  </si>
  <si>
    <t>Elektrická požární signalizace</t>
  </si>
  <si>
    <t>{c8504a8e-5330-40ee-b180-891ef4e73fee}</t>
  </si>
  <si>
    <t>03b</t>
  </si>
  <si>
    <t>Evakuační rozhlas</t>
  </si>
  <si>
    <t>{465a32ee-34b1-4480-b450-09a33581c4ed}</t>
  </si>
  <si>
    <t>Zdravotnická technologie</t>
  </si>
  <si>
    <t>{a5552ff5-1384-4ef5-a82b-f39ad80ec294}</t>
  </si>
  <si>
    <t>05a</t>
  </si>
  <si>
    <t>{bab92547-a02d-44f7-bcf1-7e32ef5a3352}</t>
  </si>
  <si>
    <t>05b</t>
  </si>
  <si>
    <t>{ed266414-94ad-420f-bef6-24fbcfb611ad}</t>
  </si>
  <si>
    <t>05c</t>
  </si>
  <si>
    <t>{fd17fb7a-9d3a-4e24-9ed2-9fd887751ba1}</t>
  </si>
  <si>
    <t>Výtahy</t>
  </si>
  <si>
    <t>{2c1c3ada-b38b-4c9a-b4bd-bba8dd4eae44}</t>
  </si>
  <si>
    <t>292/200</t>
  </si>
  <si>
    <t>Interiery</t>
  </si>
  <si>
    <t>{fc1d3e4f-7506-42c0-b02e-99b5906e1c09}</t>
  </si>
  <si>
    <t>201</t>
  </si>
  <si>
    <t>Nábytek OPK</t>
  </si>
  <si>
    <t>{65eff612-7874-4946-a11a-ff75ca0058df}</t>
  </si>
  <si>
    <t>202</t>
  </si>
  <si>
    <t>Vestavěný nábytek</t>
  </si>
  <si>
    <t>{52d915da-e701-4434-ba72-8c68eace1ac4}</t>
  </si>
  <si>
    <t>1) Krycí list soupisu</t>
  </si>
  <si>
    <t>2) Rekapitulace</t>
  </si>
  <si>
    <t>3) Soupis prací</t>
  </si>
  <si>
    <t>Zpět na list:</t>
  </si>
  <si>
    <t>Rekapitulace stavby</t>
  </si>
  <si>
    <t>KRYCÍ LIST SOUPISU</t>
  </si>
  <si>
    <t>Objekt:</t>
  </si>
  <si>
    <t>292/001 - VRN</t>
  </si>
  <si>
    <t>REKAPITULACE ČLENĚNÍ SOUPISU PRACÍ</t>
  </si>
  <si>
    <t>Kód dílu - Popis</t>
  </si>
  <si>
    <t>Cena celkem [CZK]</t>
  </si>
  <si>
    <t>Náklady soupisu celkem</t>
  </si>
  <si>
    <t>-1</t>
  </si>
  <si>
    <t>VRN - Vedlejší rozpočtové náklady</t>
  </si>
  <si>
    <t xml:space="preserve">    VRN1 - Průzkumné, geodetické a projektové práce</t>
  </si>
  <si>
    <t xml:space="preserve">    VRN3 - Zařízení staveniště</t>
  </si>
  <si>
    <t xml:space="preserve">    VRN4 - Inženýrská činnost</t>
  </si>
  <si>
    <t xml:space="preserve">    VRN5 - Finanční náklady</t>
  </si>
  <si>
    <t xml:space="preserve">    VRN7 - Provozní vlivy</t>
  </si>
  <si>
    <t xml:space="preserve">    VRN9 - Ostatní náklady</t>
  </si>
  <si>
    <t>SOUPIS PRACÍ</t>
  </si>
  <si>
    <t>PČ</t>
  </si>
  <si>
    <t>Popis</t>
  </si>
  <si>
    <t>MJ</t>
  </si>
  <si>
    <t>Množství</t>
  </si>
  <si>
    <t>J.cena [CZK]</t>
  </si>
  <si>
    <t>Cenová soustava</t>
  </si>
  <si>
    <t>Poznámka</t>
  </si>
  <si>
    <t>J. Nh [h]</t>
  </si>
  <si>
    <t>Nh celkem [h]</t>
  </si>
  <si>
    <t>J. hmotnost_x000D_
[t]</t>
  </si>
  <si>
    <t>Hmotnost_x000D_
celkem [t]</t>
  </si>
  <si>
    <t>J. suť [t]</t>
  </si>
  <si>
    <t>Suť Celkem [t]</t>
  </si>
  <si>
    <t>Vedlejší rozpočtové náklady</t>
  </si>
  <si>
    <t>5</t>
  </si>
  <si>
    <t>ROZPOCET</t>
  </si>
  <si>
    <t>VRN1</t>
  </si>
  <si>
    <t>Průzkumné, geodetické a projektové práce</t>
  </si>
  <si>
    <t>K</t>
  </si>
  <si>
    <t>011002000</t>
  </si>
  <si>
    <t>Průzkumné práce</t>
  </si>
  <si>
    <t>Kč</t>
  </si>
  <si>
    <t>CS ÚRS 2017 01</t>
  </si>
  <si>
    <t>1024</t>
  </si>
  <si>
    <t>2038586905</t>
  </si>
  <si>
    <t>012002000</t>
  </si>
  <si>
    <t>Geodetické práce (vytyčení stavby, geodetické práce během výstavby a zaměření skutečného provedení, včetně vypracování geometrického plánu, případně další práce podle podmínek SOD a zadávací dokumentace)</t>
  </si>
  <si>
    <t>CS ÚRS 2016 02</t>
  </si>
  <si>
    <t>-1796711856</t>
  </si>
  <si>
    <t>013002000</t>
  </si>
  <si>
    <t>Projektové práce (vypracování výrobní, dílenské a dodavatelské dokumentace, dokumentace skutečného provedení všech stavebních a inženýrských objektů a provozních souborů, případně další dokumentace podle podmínek SOD a Zadávací dokumentace)</t>
  </si>
  <si>
    <t>-1022320210</t>
  </si>
  <si>
    <t>VRN3</t>
  </si>
  <si>
    <t>Zařízení staveniště</t>
  </si>
  <si>
    <t>4</t>
  </si>
  <si>
    <t>031002000</t>
  </si>
  <si>
    <t>Související práce pro zařízení staveniště (včetně vytyčení stávajících inženýrských sítí a zajištění jejich ochrany po celou dobu výstavby)</t>
  </si>
  <si>
    <t>-2108767468</t>
  </si>
  <si>
    <t>032002000</t>
  </si>
  <si>
    <t>Vybavení staveniště</t>
  </si>
  <si>
    <t>729103015</t>
  </si>
  <si>
    <t>6</t>
  </si>
  <si>
    <t>032903000</t>
  </si>
  <si>
    <t xml:space="preserve">Náklady na provoz a údržbu vybavení staveniště (včetně nákladů na média a energie, označení staveniště, informační a dopravní označení apod.) </t>
  </si>
  <si>
    <t>652440170</t>
  </si>
  <si>
    <t>7</t>
  </si>
  <si>
    <t>033002000</t>
  </si>
  <si>
    <t>Připojení staveniště na inženýrské sítě</t>
  </si>
  <si>
    <t>-5681498</t>
  </si>
  <si>
    <t>8</t>
  </si>
  <si>
    <t>034002000</t>
  </si>
  <si>
    <t>Zabezpečení staveniště</t>
  </si>
  <si>
    <t>-413524848</t>
  </si>
  <si>
    <t>9</t>
  </si>
  <si>
    <t>034303000</t>
  </si>
  <si>
    <t>Opatření na ochranu pozemků sousedních se staveništěm</t>
  </si>
  <si>
    <t>1241603807</t>
  </si>
  <si>
    <t>10</t>
  </si>
  <si>
    <t>039002000</t>
  </si>
  <si>
    <t>Zrušení zařízení staveniště (včetně úprav dotčených zpevněných ploch a terénu do původního stavu)</t>
  </si>
  <si>
    <t>-1565154766</t>
  </si>
  <si>
    <t>VRN4</t>
  </si>
  <si>
    <t>Inženýrská činnost</t>
  </si>
  <si>
    <t>11</t>
  </si>
  <si>
    <t>041403000</t>
  </si>
  <si>
    <t>Koordinátor BOZP na staveništi</t>
  </si>
  <si>
    <t>2107486507</t>
  </si>
  <si>
    <t>12</t>
  </si>
  <si>
    <t>042002000</t>
  </si>
  <si>
    <t>Posudky (potřebné pro provedení a úspěšnou kolaudaci Díla a jinde ve Výkaze výměr neuvedené)</t>
  </si>
  <si>
    <t>-76079106</t>
  </si>
  <si>
    <t>13</t>
  </si>
  <si>
    <t>042503000</t>
  </si>
  <si>
    <t>Plán BOZP na staveništi</t>
  </si>
  <si>
    <t>-524530089</t>
  </si>
  <si>
    <t>14</t>
  </si>
  <si>
    <t>043002000</t>
  </si>
  <si>
    <t>Zkoušky a ostatní měření (potřebné pro provedení a úspěšnou kolaudaci Díla a jinde ve Výkaze výměr neuvedené)</t>
  </si>
  <si>
    <t>-199724695</t>
  </si>
  <si>
    <t>044002000</t>
  </si>
  <si>
    <t>Revize (potřebné pro provedení a úspěšnou kolaudaci Díla a jinde ve Výkaze výměr neuvedené)</t>
  </si>
  <si>
    <t>1499789922</t>
  </si>
  <si>
    <t>16</t>
  </si>
  <si>
    <t>045002000</t>
  </si>
  <si>
    <t>Kompletační a koordinační činnost</t>
  </si>
  <si>
    <t>11796675</t>
  </si>
  <si>
    <t>VRN5</t>
  </si>
  <si>
    <t>Finanční náklady</t>
  </si>
  <si>
    <t>17</t>
  </si>
  <si>
    <t>051002000</t>
  </si>
  <si>
    <t>Pojistné</t>
  </si>
  <si>
    <t>1875290644</t>
  </si>
  <si>
    <t>18</t>
  </si>
  <si>
    <t>052002000</t>
  </si>
  <si>
    <t>Finanční rezerva</t>
  </si>
  <si>
    <t>-1815942859</t>
  </si>
  <si>
    <t>19</t>
  </si>
  <si>
    <t>053002000</t>
  </si>
  <si>
    <t>Poplatky</t>
  </si>
  <si>
    <t>1139892307</t>
  </si>
  <si>
    <t>20</t>
  </si>
  <si>
    <t>056002000</t>
  </si>
  <si>
    <t>Bankovní záruka</t>
  </si>
  <si>
    <t>-1944907603</t>
  </si>
  <si>
    <t>059002000</t>
  </si>
  <si>
    <t>Ostatní finanční náklady (podle podmínek SOD a Zadávací dokumentace)</t>
  </si>
  <si>
    <t>1307027187</t>
  </si>
  <si>
    <t>VRN7</t>
  </si>
  <si>
    <t>Provozní vlivy</t>
  </si>
  <si>
    <t>22</t>
  </si>
  <si>
    <t>071002000</t>
  </si>
  <si>
    <t>Provoz investora, třetích osob</t>
  </si>
  <si>
    <t>450544958</t>
  </si>
  <si>
    <t>23</t>
  </si>
  <si>
    <t>073002000</t>
  </si>
  <si>
    <t>Ztížený pohyb vozidel v centrech měst</t>
  </si>
  <si>
    <t>1259520538</t>
  </si>
  <si>
    <t>24</t>
  </si>
  <si>
    <t>079002000</t>
  </si>
  <si>
    <t>Ostatní provozní vlivy</t>
  </si>
  <si>
    <t>-49572657</t>
  </si>
  <si>
    <t>VRN9</t>
  </si>
  <si>
    <t>Ostatní náklady</t>
  </si>
  <si>
    <t>25</t>
  </si>
  <si>
    <t>091002000</t>
  </si>
  <si>
    <t>Ostatní náklady související s objektem (podle podmínek provádění, SOD a Zadávací dokumentace)</t>
  </si>
  <si>
    <t>65320336</t>
  </si>
  <si>
    <t>26</t>
  </si>
  <si>
    <t>091002001</t>
  </si>
  <si>
    <t>Náklady na opatření při bouracích pracech v souvislosti s výskytem azbestu ve stoupacích potrubích objektu F2, náklady na jeho odbornou likvidaci včetně poplatku za skládku.</t>
  </si>
  <si>
    <t>-108052785</t>
  </si>
  <si>
    <t>292/002 - Bourací práce</t>
  </si>
  <si>
    <t>Soupis:</t>
  </si>
  <si>
    <t>01 - Objekt F1 (MS71)</t>
  </si>
  <si>
    <t>Úroveň 3:</t>
  </si>
  <si>
    <t>01a - 1.PP</t>
  </si>
  <si>
    <t>HSV - 1.PP technické IT zázemí a projektové řízení</t>
  </si>
  <si>
    <t xml:space="preserve">    1 - Zemní práce</t>
  </si>
  <si>
    <t xml:space="preserve">    2 - Základy - bourání</t>
  </si>
  <si>
    <t xml:space="preserve">    3 - Svislé a kompletní konstrukce - bourání</t>
  </si>
  <si>
    <t xml:space="preserve">    6 - Úpravy povrchů, podlahy a osazování výplní - bourání</t>
  </si>
  <si>
    <t xml:space="preserve">      61 - Úprava povrchů vnitřních - bourání</t>
  </si>
  <si>
    <t xml:space="preserve">      63 - Podlahy a podlahové konstrukce - bourání</t>
  </si>
  <si>
    <t xml:space="preserve">        P0.1 - Podlaha stávajících prostor 1. PP, F1 (sonda S3)</t>
  </si>
  <si>
    <t xml:space="preserve">      64 - Výplně otvorů - bourání</t>
  </si>
  <si>
    <t xml:space="preserve">    9 - Ostatní konstrukce a práce - bourání</t>
  </si>
  <si>
    <t xml:space="preserve">      94 - Lešení a stavební výtahy</t>
  </si>
  <si>
    <t xml:space="preserve">      95 - Různé dokončovací konstrukce a práce pozemních staveb</t>
  </si>
  <si>
    <t xml:space="preserve">      96 - Bourání ostatních konstrukcí</t>
  </si>
  <si>
    <t xml:space="preserve">    997 - Přesun sutě</t>
  </si>
  <si>
    <t xml:space="preserve">    998 - Přesun hmot</t>
  </si>
  <si>
    <t>HSV</t>
  </si>
  <si>
    <t>1.PP technické IT zázemí a projektové řízení</t>
  </si>
  <si>
    <t>Zemní práce</t>
  </si>
  <si>
    <t>122201102</t>
  </si>
  <si>
    <t>Odkopávky a prokopávky nezapažené v hornině tř. 3 objem do 1000 m3 s přehozením výkopku na vzdálenost do 3,00 m</t>
  </si>
  <si>
    <t>m3</t>
  </si>
  <si>
    <t>2112731638</t>
  </si>
  <si>
    <t>VV</t>
  </si>
  <si>
    <t>"výkres 0.NP</t>
  </si>
  <si>
    <t>"odkopávky stávajícího základu (nové výkopy v uzavřených prostorách a ostatní výkopy - viz jiná část projektu)</t>
  </si>
  <si>
    <t>+(26,30+17,50)*0,60*0,90</t>
  </si>
  <si>
    <t>+27,00*1,10*0,90</t>
  </si>
  <si>
    <t>"svahování k výkopům</t>
  </si>
  <si>
    <t>+(26,10+17,00)*1/2*0,60*0,90</t>
  </si>
  <si>
    <t>+29,40*1/2*1,10*0,90</t>
  </si>
  <si>
    <t>Součet</t>
  </si>
  <si>
    <t>122201109</t>
  </si>
  <si>
    <t>Příplatek za lepivost u odkopávek v hornině tř. 1 až 3</t>
  </si>
  <si>
    <t>1843097283</t>
  </si>
  <si>
    <t>+76,572*0,50</t>
  </si>
  <si>
    <t>133202012</t>
  </si>
  <si>
    <t>Hloubení šachet ručním nebo pneum nářadím v soudržných horninách tř. 3, plocha výkopu do 20 m2</t>
  </si>
  <si>
    <t>-1732003378</t>
  </si>
  <si>
    <t>"výkop pod nový základ pod výtahovou šachtu</t>
  </si>
  <si>
    <t>+3,60*2,60*0,20</t>
  </si>
  <si>
    <t>133202019</t>
  </si>
  <si>
    <t>Příplatek za lepivost u hloubení šachet ručním nebo pneum nářadím v horninách tř. 3</t>
  </si>
  <si>
    <t>1366648463</t>
  </si>
  <si>
    <t>+1,872*0,50</t>
  </si>
  <si>
    <t>162201211</t>
  </si>
  <si>
    <t>Vodorovné přemístění výkopku z horniny tř. 1 až 4 stavebním kolečkem do 10 m</t>
  </si>
  <si>
    <t>1573517813</t>
  </si>
  <si>
    <t>Základy - bourání</t>
  </si>
  <si>
    <t>961055111</t>
  </si>
  <si>
    <t>Bourání základů ze ŽB</t>
  </si>
  <si>
    <t>-1665673547</t>
  </si>
  <si>
    <t>3,60*0,80*0,20+2,60*0,60*0,20</t>
  </si>
  <si>
    <t>1663389117</t>
  </si>
  <si>
    <t>"V blízkosti nosných konstrukcí (sloupů a stěn) by bylo též vhodné ubourat  horní plochu základových pasů"</t>
  </si>
  <si>
    <t>+(4*23,50+8*5,50+2*15,50)*0,60*0,15-24*0,45*0,45*0,15</t>
  </si>
  <si>
    <t>Svislé a kompletní konstrukce - bourání</t>
  </si>
  <si>
    <t>962032231</t>
  </si>
  <si>
    <t>Bourání zdiva z cihel pálených na MV nebo MVC přes 1 m3</t>
  </si>
  <si>
    <t>-225375658</t>
  </si>
  <si>
    <t>+3,30*2,02*0,40-0,90*1,40*0,40</t>
  </si>
  <si>
    <t>+3*2,685*2,02*0,40-0,60*1,40*0,40</t>
  </si>
  <si>
    <t>+14,335*2,02*0,32</t>
  </si>
  <si>
    <t>+2,20*2,02*0,20</t>
  </si>
  <si>
    <t>+2,20*2,02*0,25-0,60*1,40*0,25</t>
  </si>
  <si>
    <t>+6,95*3,00*0,36</t>
  </si>
  <si>
    <t>+25,60*3,00*0,50-14*0,80*0,60*0,50-1*0,80*2,00*0,50</t>
  </si>
  <si>
    <t>+14,80*3,00*0,52-2,00*3,00*0,52</t>
  </si>
  <si>
    <t>+24,93*3,00*0,48-9*1,60*2,00*0,48-1,60*3,00*0,48</t>
  </si>
  <si>
    <t>+2*(4,60+3,60)*3,00*0,25-0,80*2,00*0,25</t>
  </si>
  <si>
    <t>+2,20*3,00*0,20</t>
  </si>
  <si>
    <t>+2,60*3,00*0,45</t>
  </si>
  <si>
    <t>+2*1,00*3,00*0,45</t>
  </si>
  <si>
    <t>+2,30*3,00*0,40</t>
  </si>
  <si>
    <t>+3*6,30*3,00*0,17</t>
  </si>
  <si>
    <t>+5,90*3,00*0,19</t>
  </si>
  <si>
    <t>+6,28*3,00*0,175</t>
  </si>
  <si>
    <t>+6,28*3,00*0,170</t>
  </si>
  <si>
    <t>962031132</t>
  </si>
  <si>
    <t>Bourání příček z cihel pálených na MVC tl do 100 mm</t>
  </si>
  <si>
    <t>m2</t>
  </si>
  <si>
    <t>-547799375</t>
  </si>
  <si>
    <t>+2,20*2,02-0,60*2,00</t>
  </si>
  <si>
    <t>+6,30*3,00-0,80*2,00</t>
  </si>
  <si>
    <t>+(4,00+2,50+2,30+0,20+0,40+1,50+1,50+4,20)*3,00-(3*0,60*2,00+0,80*2,00)</t>
  </si>
  <si>
    <t>+(2,20+2,20)*3,00-0,60*2,00</t>
  </si>
  <si>
    <t>+(0,60+0,60+1,50+0,80+3,30+1,60+0,80+0,50+6,30+2,60)*3,00-2*0,80*2,00</t>
  </si>
  <si>
    <t>+(1,00+0,50+6,32+5,50+6,32+1,60+2,10+0,15+1,50)*3,00-2*0,80*2,00</t>
  </si>
  <si>
    <t>962031133</t>
  </si>
  <si>
    <t>Bourání příček z cihel pálených na MVC tl do 150 mm</t>
  </si>
  <si>
    <t>-36110068</t>
  </si>
  <si>
    <t>+(0,15+4,30+0,20+0,20+4,30+4,30+4,30)*3,00-(3*0,80*2,00+1,60*2,00)</t>
  </si>
  <si>
    <t>+(4,30+2,20+1,00+0,20+0,20+5,20)*3,00-(0,60*2,00+0,80*2,00)</t>
  </si>
  <si>
    <t>Úpravy povrchů, podlahy a osazování výplní - bourání</t>
  </si>
  <si>
    <t>61</t>
  </si>
  <si>
    <t>Úprava povrchů vnitřních - bourání</t>
  </si>
  <si>
    <t>978011191</t>
  </si>
  <si>
    <t>Otlučení vnitřní vápenné nebo vápenocementové omítky stropů v rozsahu do 100 %</t>
  </si>
  <si>
    <t>-1019034990</t>
  </si>
  <si>
    <t>+28,560+31,030+292,571</t>
  </si>
  <si>
    <t>63</t>
  </si>
  <si>
    <t>Podlahy a podlahové konstrukce - bourání</t>
  </si>
  <si>
    <t>P0.1</t>
  </si>
  <si>
    <t>Podlaha stávajících prostor 1. PP, F1 (sonda S3)</t>
  </si>
  <si>
    <t>932452421</t>
  </si>
  <si>
    <t>Bourání krytu z cementového potěru hlazeného pl přes 4 m2 tl do 20 mm</t>
  </si>
  <si>
    <t>-1053255603</t>
  </si>
  <si>
    <t>+4,10*2,10+9,50*2,10</t>
  </si>
  <si>
    <t>776410811</t>
  </si>
  <si>
    <t>Odstranění soklíků a lišt pryžových nebo plastových</t>
  </si>
  <si>
    <t>m</t>
  </si>
  <si>
    <t>-1921110847</t>
  </si>
  <si>
    <t>776201811</t>
  </si>
  <si>
    <t>Demontáž lepených povlakových podlah z PVC ručně</t>
  </si>
  <si>
    <t>-1554197729</t>
  </si>
  <si>
    <t>+2,77*4,80-0,70*0,50</t>
  </si>
  <si>
    <t>+3,02*6,20-0,80*0,80</t>
  </si>
  <si>
    <t>771471810</t>
  </si>
  <si>
    <t>Demontáž soklíků z dlaždic keramických kladených do MC rovných</t>
  </si>
  <si>
    <t>-1741212438</t>
  </si>
  <si>
    <t>771571810</t>
  </si>
  <si>
    <t>Demontáž podlah z dlaždic keramických kladených do MC</t>
  </si>
  <si>
    <t>-567900321</t>
  </si>
  <si>
    <t>+2*1,30*0,80+3,30*3,15+5,39*6,26-1,60*0,80-0,15*0,60+4,35*6,26+2,40*6,26+2,50*6,26+25,20*1,98+2,62*6,32-0,60*1,00-0,40*0,45</t>
  </si>
  <si>
    <t>+1,86*6,32+4,00*2,00+5,05*3,70+2,27*6,28+2,55*6,28+4,62*6,28+4,82*5,20+1,30*1,20-0,45*0,45</t>
  </si>
  <si>
    <t>965042141</t>
  </si>
  <si>
    <t>Bourání podkladů z mazanin betonových tl do 100 mm pl přes 4 m2</t>
  </si>
  <si>
    <t>54990508</t>
  </si>
  <si>
    <t>"potěr pod nášlapné vrstvy - tl. 30 mm</t>
  </si>
  <si>
    <t>+(28,560+31,030+292,571)*0,03</t>
  </si>
  <si>
    <t>-953545474</t>
  </si>
  <si>
    <t>"mazanina - tl. 50 mm</t>
  </si>
  <si>
    <t>+(28,560+31,030+292,571)*0,05</t>
  </si>
  <si>
    <t>711131811</t>
  </si>
  <si>
    <t>Odstranění izolace proti zemní vlhkosti vodorovné</t>
  </si>
  <si>
    <t>572977646</t>
  </si>
  <si>
    <t>1520274413</t>
  </si>
  <si>
    <t>"podkladní betony - tl. 80 mm</t>
  </si>
  <si>
    <t>+(28,560+31,030+292,571)*0,08</t>
  </si>
  <si>
    <t>215901101</t>
  </si>
  <si>
    <t>Zhutnění podloží z hornin soudržných do 92% PS nebo nesoudržných sypkých I(d) do 0,8</t>
  </si>
  <si>
    <t>-309913621</t>
  </si>
  <si>
    <t>64</t>
  </si>
  <si>
    <t>Výplně otvorů - bourání</t>
  </si>
  <si>
    <t>764002851</t>
  </si>
  <si>
    <t>Demontáž oplechování parapetů do suti</t>
  </si>
  <si>
    <t>1488516621</t>
  </si>
  <si>
    <t>+3*0,80+13*0,80+9*1,40+1*2,00</t>
  </si>
  <si>
    <t>766441811</t>
  </si>
  <si>
    <t>Demontáž parapetních desek dřevěných nebo plastových šířky do 30 cm</t>
  </si>
  <si>
    <t>kus</t>
  </si>
  <si>
    <t>2106964070</t>
  </si>
  <si>
    <t>+3+13+9+1</t>
  </si>
  <si>
    <t>766622831</t>
  </si>
  <si>
    <t>Demontáž rámu zdvojených oken dřevěných nebo plastových do 1m2</t>
  </si>
  <si>
    <t>-889135985</t>
  </si>
  <si>
    <t>+13*0,80*0,60</t>
  </si>
  <si>
    <t>766622832</t>
  </si>
  <si>
    <t>Demontáž rámu zdvojených oken dřevěných nebo plastových do 2m2</t>
  </si>
  <si>
    <t>-931282054</t>
  </si>
  <si>
    <t>+3*0,80*1,40</t>
  </si>
  <si>
    <t>766622833</t>
  </si>
  <si>
    <t xml:space="preserve">Demontáž rámu zdvojených oken dřevěných nebo plastových do 4m2 </t>
  </si>
  <si>
    <t>-944393669</t>
  </si>
  <si>
    <t>+9*1,40*2,00</t>
  </si>
  <si>
    <t>27</t>
  </si>
  <si>
    <t>766622861</t>
  </si>
  <si>
    <t>Vyvěšení  křídel dřevěných nebo plastových okenních do 1,5 m2</t>
  </si>
  <si>
    <t>1185611936</t>
  </si>
  <si>
    <t>+3*2+13*1+9*4+1*2</t>
  </si>
  <si>
    <t>28</t>
  </si>
  <si>
    <t>767112812</t>
  </si>
  <si>
    <t>Demontáž fasádních stěn kovových prosklených svařovaných</t>
  </si>
  <si>
    <t>1375972413</t>
  </si>
  <si>
    <t>+(3,00+5,30)*2,40</t>
  </si>
  <si>
    <t>29</t>
  </si>
  <si>
    <t>767112813</t>
  </si>
  <si>
    <t>Demontáž vnitřních stěn s dveřmi kovových prosklených svařovaných</t>
  </si>
  <si>
    <t>-1078539256</t>
  </si>
  <si>
    <t>+2*1,86*3,00+1*1,98*3,00+1*2,90*2,40</t>
  </si>
  <si>
    <t>30</t>
  </si>
  <si>
    <t>767662820</t>
  </si>
  <si>
    <t>Demontáž mříží pevných přivařených</t>
  </si>
  <si>
    <t>1603632050</t>
  </si>
  <si>
    <t>+13*0,80*0,60+2,00*1,40</t>
  </si>
  <si>
    <t>31</t>
  </si>
  <si>
    <t>783992930</t>
  </si>
  <si>
    <t>Vyvěšení dveřních křídel</t>
  </si>
  <si>
    <t>CS ÚRS 2015 02</t>
  </si>
  <si>
    <t>-142429202</t>
  </si>
  <si>
    <t>+7*0,60*2,00+11*0,70*2,00+6*0,80*2,00+2*1,40*2,00</t>
  </si>
  <si>
    <t>32</t>
  </si>
  <si>
    <t>968072455</t>
  </si>
  <si>
    <t>Vybourání kovových dveřních zárubní pl do 2 m2</t>
  </si>
  <si>
    <t>-692591830</t>
  </si>
  <si>
    <t>+7*0,60*2,00+11*0,70*2,00+6*0,80*2,00</t>
  </si>
  <si>
    <t>33</t>
  </si>
  <si>
    <t>968072456</t>
  </si>
  <si>
    <t>Vybourání kovových dveřních zárubní pl přes 2 m2</t>
  </si>
  <si>
    <t>1967344873</t>
  </si>
  <si>
    <t>+2*1,40*2,00</t>
  </si>
  <si>
    <t>Ostatní konstrukce a práce - bourání</t>
  </si>
  <si>
    <t>94</t>
  </si>
  <si>
    <t>Lešení a stavební výtahy</t>
  </si>
  <si>
    <t>34</t>
  </si>
  <si>
    <t>949101111</t>
  </si>
  <si>
    <t>Lešení pomocné pro objekty pozemních staveb s lešeňovou podlahou v do 1,9 m zatížení do 150 kg/m2</t>
  </si>
  <si>
    <t>-597969989</t>
  </si>
  <si>
    <t>95</t>
  </si>
  <si>
    <t>Různé dokončovací konstrukce a práce pozemních staveb</t>
  </si>
  <si>
    <t>35</t>
  </si>
  <si>
    <t>952901111</t>
  </si>
  <si>
    <t>Vyčištění budov bytové a občanské výstavby při výšce podlaží do 4 m</t>
  </si>
  <si>
    <t>865695078</t>
  </si>
  <si>
    <t>96</t>
  </si>
  <si>
    <t>Bourání ostatních konstrukcí</t>
  </si>
  <si>
    <t>36</t>
  </si>
  <si>
    <t>725110814</t>
  </si>
  <si>
    <t>Demontáž klozetu Kombi</t>
  </si>
  <si>
    <t>soubor</t>
  </si>
  <si>
    <t>1055670962</t>
  </si>
  <si>
    <t>37</t>
  </si>
  <si>
    <t>725210821</t>
  </si>
  <si>
    <t>Demontáž umyvadel bez výtokových armatur</t>
  </si>
  <si>
    <t>-263170396</t>
  </si>
  <si>
    <t>38</t>
  </si>
  <si>
    <t>725240812</t>
  </si>
  <si>
    <t>Demontáž vaniček sprchových bez výtokových armatur</t>
  </si>
  <si>
    <t>-573096267</t>
  </si>
  <si>
    <t>39</t>
  </si>
  <si>
    <t>725310823</t>
  </si>
  <si>
    <t>Demontáž dřez jednoduchý vestavěný v kuchyňských sestavách bez výtokových armatur</t>
  </si>
  <si>
    <t>-306159807</t>
  </si>
  <si>
    <t>40</t>
  </si>
  <si>
    <t>725330820</t>
  </si>
  <si>
    <t>Demontáž výlevka diturvitová</t>
  </si>
  <si>
    <t>652981502</t>
  </si>
  <si>
    <t>41</t>
  </si>
  <si>
    <t>725820801</t>
  </si>
  <si>
    <t>Demontáž baterie nástěnné do G 3 / 4</t>
  </si>
  <si>
    <t>-1004188663</t>
  </si>
  <si>
    <t>42</t>
  </si>
  <si>
    <t>725820802</t>
  </si>
  <si>
    <t>Demontáž baterie stojánkové do jednoho otvoru</t>
  </si>
  <si>
    <t>1596729104</t>
  </si>
  <si>
    <t>43</t>
  </si>
  <si>
    <t>725840851</t>
  </si>
  <si>
    <t>Demontáž baterie sprch T 954 diferenciální do G 5/4x6/4</t>
  </si>
  <si>
    <t>444489513</t>
  </si>
  <si>
    <t>44</t>
  </si>
  <si>
    <t>725840860</t>
  </si>
  <si>
    <t>Demontáž ramen sprchových nebo sprch táhlových</t>
  </si>
  <si>
    <t>-941672568</t>
  </si>
  <si>
    <t>45</t>
  </si>
  <si>
    <t>725860811</t>
  </si>
  <si>
    <t>Demontáž uzávěrů zápachu jednoduchých</t>
  </si>
  <si>
    <t>1645400029</t>
  </si>
  <si>
    <t>46</t>
  </si>
  <si>
    <t>733110806</t>
  </si>
  <si>
    <t>Demontáž potrubí ÚT ocelového svařovaného do G 1/2</t>
  </si>
  <si>
    <t>-963139695</t>
  </si>
  <si>
    <t>47</t>
  </si>
  <si>
    <t>734200821</t>
  </si>
  <si>
    <t>Demontáž armatury ÚT závitové se dvěma závity do G 1/2</t>
  </si>
  <si>
    <t>466874894</t>
  </si>
  <si>
    <t>48</t>
  </si>
  <si>
    <t>735151821</t>
  </si>
  <si>
    <t>Demontáž otopného tělesa panelového dvouřadého délka do 1500 mm</t>
  </si>
  <si>
    <t>-1617250632</t>
  </si>
  <si>
    <t>49</t>
  </si>
  <si>
    <t>741800100</t>
  </si>
  <si>
    <t>Odpojení a demontáž vnitřní elektroinstalace včetně svítidel</t>
  </si>
  <si>
    <t>kpl</t>
  </si>
  <si>
    <t>-1304211395</t>
  </si>
  <si>
    <t>50</t>
  </si>
  <si>
    <t>969011121</t>
  </si>
  <si>
    <t>Vybourání vodovodního nebo plynového vedení DN do 52</t>
  </si>
  <si>
    <t>1280548115</t>
  </si>
  <si>
    <t>51</t>
  </si>
  <si>
    <t>969021111</t>
  </si>
  <si>
    <t>Vybourání kanalizačního potrubí DN do 100</t>
  </si>
  <si>
    <t>-38817864</t>
  </si>
  <si>
    <t>52</t>
  </si>
  <si>
    <t>969021121</t>
  </si>
  <si>
    <t>Vybourání kanalizačního potrubí DN do 200</t>
  </si>
  <si>
    <t>-1408574478</t>
  </si>
  <si>
    <t>997</t>
  </si>
  <si>
    <t>Přesun sutě</t>
  </si>
  <si>
    <t>53</t>
  </si>
  <si>
    <t>997013117</t>
  </si>
  <si>
    <t>Vnitrostaveništní doprava suti a vybouraných hmot pro budovy v do 24 m s použitím mechanizace</t>
  </si>
  <si>
    <t>t</t>
  </si>
  <si>
    <t>1629336674</t>
  </si>
  <si>
    <t>54</t>
  </si>
  <si>
    <t>997013511</t>
  </si>
  <si>
    <t>Odvoz suti a vybouraných hmot z meziskládky na skládku do 1 km s naložením a se složením</t>
  </si>
  <si>
    <t>-1796443687</t>
  </si>
  <si>
    <t>55</t>
  </si>
  <si>
    <t>997013509</t>
  </si>
  <si>
    <t>Příplatek k odvozu suti a vybouraných hmot na skládku ZKD 1 km přes 1 km (24x)</t>
  </si>
  <si>
    <t>-8412082</t>
  </si>
  <si>
    <t>+24*523,003</t>
  </si>
  <si>
    <t>56</t>
  </si>
  <si>
    <t>997013802</t>
  </si>
  <si>
    <t>Poplatek za uložení stavebního železobetonového odpadu na skládce (skládkovné)</t>
  </si>
  <si>
    <t>1458121285</t>
  </si>
  <si>
    <t>+22,243+34,754+2,131+38,738+61,98</t>
  </si>
  <si>
    <t>57</t>
  </si>
  <si>
    <t>997013803</t>
  </si>
  <si>
    <t>Poplatek za uložení stavebního odpadu z keramických materiálů na skládce (skládkovné)</t>
  </si>
  <si>
    <t>-115894181</t>
  </si>
  <si>
    <t>+304,356+3,522+24,333</t>
  </si>
  <si>
    <t>58</t>
  </si>
  <si>
    <t>997013813</t>
  </si>
  <si>
    <t>Poplatek za uložení stavebního odpadu z plastických hmot na skládce (skládkovné)</t>
  </si>
  <si>
    <t>-989936837</t>
  </si>
  <si>
    <t>+0,009+0,078</t>
  </si>
  <si>
    <t>59</t>
  </si>
  <si>
    <t>997013814</t>
  </si>
  <si>
    <t>Poplatek za uložení stavebního odpadu z izolačních hmot na skládce (skládkovné)</t>
  </si>
  <si>
    <t>90386699</t>
  </si>
  <si>
    <t>+1,409</t>
  </si>
  <si>
    <t>60</t>
  </si>
  <si>
    <t>997013831</t>
  </si>
  <si>
    <t>Poplatek za uložení stavebního směsného odpadu na skládce (skládkovné)</t>
  </si>
  <si>
    <t>-515219646</t>
  </si>
  <si>
    <t>+523,003-159,846-332,211-0,087-1,409</t>
  </si>
  <si>
    <t>998</t>
  </si>
  <si>
    <t>Přesun hmot</t>
  </si>
  <si>
    <t>998012023</t>
  </si>
  <si>
    <t>Přesun hmot pro budovy monolitické v do 24 m</t>
  </si>
  <si>
    <t>-1053330031</t>
  </si>
  <si>
    <t>01b - 1.NP</t>
  </si>
  <si>
    <t>HSV - 1.NP ambulance pro telemedicinu, alergologii a pozitivně orientovanou medicinu</t>
  </si>
  <si>
    <t xml:space="preserve">    4 - Vodorovné konstrukce - bourání</t>
  </si>
  <si>
    <t xml:space="preserve">        P1.1 - Podlaha stávajících nadzemních prostor 1. NP, F1 (sonda S4)</t>
  </si>
  <si>
    <t>1.NP ambulance pro telemedicinu, alergologii a pozitivně orientovanou medicinu</t>
  </si>
  <si>
    <t>966072113</t>
  </si>
  <si>
    <t>Demontáž opláštění stěn vč.okenních otvorů ze sendvičových panelů z monolitických skeletů budov v do 24 m</t>
  </si>
  <si>
    <t>-1677209964</t>
  </si>
  <si>
    <t>+(25,73+19,895)*3,20</t>
  </si>
  <si>
    <t>-70552</t>
  </si>
  <si>
    <t>+0,50*3,00*0,39+1,80*3,00*0,80+0,35*3,00*0,60+2,85*3,00*0,35+1,10*3,00*0,72+1,00*3,00*0,35</t>
  </si>
  <si>
    <t>+0,80*3,00*0,35+4,60*3,00*0,35+3,215*3,00*0,32+2,60*3,00*0,45+1,10*3,00*0,35+6,60*3,00*0,22</t>
  </si>
  <si>
    <t>+1,80*3,00*0,50+2*0,60*3,00*0,35+15,96*3,00*0,38-(1,96*2,00*0,38+0,60*0,60*0,38)</t>
  </si>
  <si>
    <t>+4,50*3,00*0,18-0,70*2,00*0,18+4,30*3,00*0,18+9,00*3,00*0,18-5*0,80*2,00</t>
  </si>
  <si>
    <t>1268637004</t>
  </si>
  <si>
    <t>+(3,20+0,80+1,50+0,30+0,20+0,30+0,80+0,20+0,30+0,20+1,50+0,80+3,20+0,10+3*2,80+2*3,80+2,80)*3,00</t>
  </si>
  <si>
    <t>+(5,10+2,00+3,002*3,00+0,30+2,80+0,30+2*0,20+6*6,57+2,00+4,80)*3,00-(6*0,60*2,00+4*0,70*2,00+3*0,80*2,00)</t>
  </si>
  <si>
    <t>+14,90*3,00-4*0,70*2,00</t>
  </si>
  <si>
    <t>-714077869</t>
  </si>
  <si>
    <t>+(+0,20+5,20)*3,00-(0,60*2,00+0,80*2,00)</t>
  </si>
  <si>
    <t>Vodorovné konstrukce - bourání</t>
  </si>
  <si>
    <t>764001821</t>
  </si>
  <si>
    <t>Demontáž krytiny ze svitků nebo tabulí pozinkovanýh do suti</t>
  </si>
  <si>
    <t>-2091552982</t>
  </si>
  <si>
    <t>"přístavek - podélný podzemní objekt" +14,35*2,60+1,40*0,40</t>
  </si>
  <si>
    <t>762811811</t>
  </si>
  <si>
    <t>Demontáž záklopů stropů z hrubých prken tl do 25 mm</t>
  </si>
  <si>
    <t>1014065751</t>
  </si>
  <si>
    <t>762822810</t>
  </si>
  <si>
    <t>Demontáž stropních trámů z hraněného řeziva průřezové plochy do 144 cm2</t>
  </si>
  <si>
    <t>1808159832</t>
  </si>
  <si>
    <t>713110841</t>
  </si>
  <si>
    <t>Odstranění tepelné izolace stropů lepené z vláknitých materiálů tl do 100 mm</t>
  </si>
  <si>
    <t>-1749564201</t>
  </si>
  <si>
    <t>712300833</t>
  </si>
  <si>
    <t>Odstranění povlakové krytiny a asfaltů střech do 10° třívrstvé</t>
  </si>
  <si>
    <t>782923999</t>
  </si>
  <si>
    <t>713110821</t>
  </si>
  <si>
    <t>Odstranění tepelné izolace stropů volně kladené z polystyrenu tl do 50 mm</t>
  </si>
  <si>
    <t>2062482372</t>
  </si>
  <si>
    <t>713110811</t>
  </si>
  <si>
    <t>Odstranění tepelné izolace stropů volně kladené z cementovláknitých materiálů tl do 40 mm</t>
  </si>
  <si>
    <t>-1583717052</t>
  </si>
  <si>
    <t>965082933</t>
  </si>
  <si>
    <t>Odstranění násypů pod podlahy tl do 130 mm</t>
  </si>
  <si>
    <t>-1041323397</t>
  </si>
  <si>
    <t>+37,87*0,13</t>
  </si>
  <si>
    <t>-1667454843</t>
  </si>
  <si>
    <t>963012520</t>
  </si>
  <si>
    <t>Bourání stropů ze ŽB stropních panelů š přes 300 mm tl přes 140 mm</t>
  </si>
  <si>
    <t>1549479803</t>
  </si>
  <si>
    <t>"přístavek - podélný podzemní objekt" +(14,35*2,60+1,40*0,40)*0,15</t>
  </si>
  <si>
    <t>-817257287</t>
  </si>
  <si>
    <t>P1.1</t>
  </si>
  <si>
    <t>Podlaha stávajících nadzemních prostor 1. NP, F1 (sonda S4)</t>
  </si>
  <si>
    <t>582990946</t>
  </si>
  <si>
    <t>-1931779539</t>
  </si>
  <si>
    <t>+2,95*1,99-0,79-0,79+2,95*3,89-2,22*0,72+3,28*3,30+5,17*6,57-0,80*0,80-0,80*0,30-1,50*0,80</t>
  </si>
  <si>
    <t>+5,20*6,57-0,80*0,30-0,60*0,30-0,60*0,30+26,111*1,96</t>
  </si>
  <si>
    <t>-942537200</t>
  </si>
  <si>
    <t>-5000457</t>
  </si>
  <si>
    <t>+2,68*9,10-3,30*0,60-1,50*0,30+4,36*6,57+5,80*6,57-2,00*4,97+2,15*6,57+2,27*6,57+2,30*6,57</t>
  </si>
  <si>
    <t>+2,30*6,57-2,70*0,15+2,36*6,57-2,70*0,15+2,35*6,57-2,70*0,15+2,00*6,57-2,70*0,15+2,64*6,57-1,00*1,20</t>
  </si>
  <si>
    <t>681388722</t>
  </si>
  <si>
    <t>"potěr pod nášlapné vrstvy - tl. 50 mm</t>
  </si>
  <si>
    <t>+(141,621+196,641)*0,05</t>
  </si>
  <si>
    <t>-330026557</t>
  </si>
  <si>
    <t>"mazanina - tl. 60 mm</t>
  </si>
  <si>
    <t>+(141,621+196,641)*0,06</t>
  </si>
  <si>
    <t>392419427</t>
  </si>
  <si>
    <t>+1,10+0,60+1,96</t>
  </si>
  <si>
    <t>754984017</t>
  </si>
  <si>
    <t>603555321</t>
  </si>
  <si>
    <t>+1-0,60*0,60</t>
  </si>
  <si>
    <t>206283154</t>
  </si>
  <si>
    <t>+1*1,10*1,40</t>
  </si>
  <si>
    <t>Demontáž rámu zdvojených oken dřevěných nebo plastových do 4m2</t>
  </si>
  <si>
    <t>-1847983237</t>
  </si>
  <si>
    <t>+1,96*2,00</t>
  </si>
  <si>
    <t>404592</t>
  </si>
  <si>
    <t>2140211893</t>
  </si>
  <si>
    <t>+2*2,10*3,00</t>
  </si>
  <si>
    <t>-2001823052</t>
  </si>
  <si>
    <t>+7*0,60*2,00+8*0,70*2,00+14*0,80*2,00</t>
  </si>
  <si>
    <t>150445275</t>
  </si>
  <si>
    <t>-2043850143</t>
  </si>
  <si>
    <t>+141,621+196,651</t>
  </si>
  <si>
    <t>744344501</t>
  </si>
  <si>
    <t>-1556853618</t>
  </si>
  <si>
    <t>-2032462573</t>
  </si>
  <si>
    <t>725122813</t>
  </si>
  <si>
    <t>Demontáž pisoárových stání s nádrží a jedním záchodkem</t>
  </si>
  <si>
    <t>1160993688</t>
  </si>
  <si>
    <t>-40611724</t>
  </si>
  <si>
    <t>-510787037</t>
  </si>
  <si>
    <t>1824610361</t>
  </si>
  <si>
    <t>332657317</t>
  </si>
  <si>
    <t>523129445</t>
  </si>
  <si>
    <t>532067260</t>
  </si>
  <si>
    <t>-1019982593</t>
  </si>
  <si>
    <t>1272772625</t>
  </si>
  <si>
    <t>-1088037102</t>
  </si>
  <si>
    <t>1623920758</t>
  </si>
  <si>
    <t>2100257771</t>
  </si>
  <si>
    <t>1750122433</t>
  </si>
  <si>
    <t>1501900072</t>
  </si>
  <si>
    <t>1345952160</t>
  </si>
  <si>
    <t>+24*307,369</t>
  </si>
  <si>
    <t>576739424</t>
  </si>
  <si>
    <t>+9,090+37,209+44,651</t>
  </si>
  <si>
    <t>868203964</t>
  </si>
  <si>
    <t>+92,914+41,459+15,308+1,761+11,779</t>
  </si>
  <si>
    <t>522916093</t>
  </si>
  <si>
    <t>+307,368-90,950-163,221</t>
  </si>
  <si>
    <t>212809076</t>
  </si>
  <si>
    <t>01c - 2.NP</t>
  </si>
  <si>
    <t>HSV - 2.NP zázemí pro kardiovaskulární centrum a spánkové laboratoře - zázemí ambulancí</t>
  </si>
  <si>
    <t xml:space="preserve">        P2.1 - Podlaha stávajících nadzemních prostor 2. NP, F1</t>
  </si>
  <si>
    <t>2.NP zázemí pro kardiovaskulární centrum a spánkové laboratoře - zázemí ambulancí</t>
  </si>
  <si>
    <t>1565892339</t>
  </si>
  <si>
    <t>+(13,60+23,20)*3,30</t>
  </si>
  <si>
    <t>-1366477346</t>
  </si>
  <si>
    <t>+2,85*3,00*0,35+1,10*3,00*0,72+1,00*3,00*0,35+10,50*3,00*0,33-(2*2,10*2,00+3,00*2,00)*0,33</t>
  </si>
  <si>
    <t>-1220567452</t>
  </si>
  <si>
    <t>+(5,10+2,00+3,002*3,00+0,30+2,80+0,30+2*0,20+6,57+2,00+4,80)*3,00-(6*0,60*2,00+4*0,70*2,00+3*0,80*2,00)</t>
  </si>
  <si>
    <t>-1985666958</t>
  </si>
  <si>
    <t>+(6,40+3,00+0,80+0,20+5,20)*3,00-(0,60*2,00+0,80*2,00)</t>
  </si>
  <si>
    <t>110063382</t>
  </si>
  <si>
    <t>+279,28+16,060+63,678</t>
  </si>
  <si>
    <t>P2.1</t>
  </si>
  <si>
    <t>Podlaha stávajících nadzemních prostor 2. NP, F1</t>
  </si>
  <si>
    <t>185793242</t>
  </si>
  <si>
    <t>1914095081</t>
  </si>
  <si>
    <t>+3,28*3,30+2,18*6,67+2,08*6,67+2,43*6,67+2,83*6,67+25,54*1,96+5,07*6,67-1,00*3,50+4,61*6,67-0,30*2,20</t>
  </si>
  <si>
    <t>+2,41*6,67-0,30*2,20+2,15*6,67+4,98*6,67-0,30*2,20+5,08*6,65-1,00*1,00-1,50*0,40</t>
  </si>
  <si>
    <t>784285693</t>
  </si>
  <si>
    <t>Demontáž lepených povlakových podlah bez podložky ručně</t>
  </si>
  <si>
    <t>723090590</t>
  </si>
  <si>
    <t>+5,50*1,96+2,20*2,40</t>
  </si>
  <si>
    <t>776201812</t>
  </si>
  <si>
    <t>Demontáž lepených povlakových podlah textilních ručně</t>
  </si>
  <si>
    <t>-2137175371</t>
  </si>
  <si>
    <t>+3,15*5,90-1,00*1,00-1,10*0,60+2,71*4,30+0,80*1,80-1,00*1,00+1,90*1,80+1,30*0,80</t>
  </si>
  <si>
    <t>+3,70*6,67-1,00*1,300-0,30*4,75-1,50*0,50+2,17*3,80+0,30*2,10+0,6*0,20</t>
  </si>
  <si>
    <t>-1246104277</t>
  </si>
  <si>
    <t>+(279,28+16,060+63,678)*0,05</t>
  </si>
  <si>
    <t>375795071</t>
  </si>
  <si>
    <t>+(279,28+16,060+63,678)*0,06</t>
  </si>
  <si>
    <t>1996259330</t>
  </si>
  <si>
    <t>+2,10+2,10+3,00+0,60+1,96</t>
  </si>
  <si>
    <t>-129811287</t>
  </si>
  <si>
    <t>-1690251586</t>
  </si>
  <si>
    <t>+0,60*0,60</t>
  </si>
  <si>
    <t>2142170464</t>
  </si>
  <si>
    <t>+1,96*2,00+2,10*2,00+2,10*2,00+3,00*2,00</t>
  </si>
  <si>
    <t>Vyvěšení nebo zavěšení křídel dřevěných nebo plastových okenních do 1,5 m2</t>
  </si>
  <si>
    <t>1064742981</t>
  </si>
  <si>
    <t>-755056429</t>
  </si>
  <si>
    <t>+2*1,96*3,00</t>
  </si>
  <si>
    <t>611873478</t>
  </si>
  <si>
    <t>+8*0,60*2,00+7*0,70*2,00+12*0,80*2,00</t>
  </si>
  <si>
    <t>733501231</t>
  </si>
  <si>
    <t>-155764825</t>
  </si>
  <si>
    <t>-713672416</t>
  </si>
  <si>
    <t>1171043991</t>
  </si>
  <si>
    <t>917239986</t>
  </si>
  <si>
    <t>-1790208940</t>
  </si>
  <si>
    <t>2117620318</t>
  </si>
  <si>
    <t>312092255</t>
  </si>
  <si>
    <t>-123688947</t>
  </si>
  <si>
    <t>1356935830</t>
  </si>
  <si>
    <t>298995066</t>
  </si>
  <si>
    <t>-978616527</t>
  </si>
  <si>
    <t>-187857600</t>
  </si>
  <si>
    <t>575300862</t>
  </si>
  <si>
    <t>625725346</t>
  </si>
  <si>
    <t>-1834219540</t>
  </si>
  <si>
    <t>324265647</t>
  </si>
  <si>
    <t>853235063</t>
  </si>
  <si>
    <t>-1078702648</t>
  </si>
  <si>
    <t>392566162</t>
  </si>
  <si>
    <t>-232786204</t>
  </si>
  <si>
    <t>1550111914</t>
  </si>
  <si>
    <t>+24*322,028</t>
  </si>
  <si>
    <t>1892098209</t>
  </si>
  <si>
    <t>+39,492+47,390</t>
  </si>
  <si>
    <t>-1742863266</t>
  </si>
  <si>
    <t>+114,626+28,549+23,294+3,522+23,228</t>
  </si>
  <si>
    <t>317395180</t>
  </si>
  <si>
    <t>+322,028-86,882-193,219</t>
  </si>
  <si>
    <t>122862774</t>
  </si>
  <si>
    <t>01d - 3.NP</t>
  </si>
  <si>
    <t>HSV - 3.NP zkušební byty a pokoje, vývojové a technické laboratoře</t>
  </si>
  <si>
    <t xml:space="preserve">        P3.1 - Podlaha stávajících nadzemních prostor 3. NP, F1</t>
  </si>
  <si>
    <t>3.NP zkušební byty a pokoje, vývojové a technické laboratoře</t>
  </si>
  <si>
    <t>-1018595793</t>
  </si>
  <si>
    <t>-1513271037</t>
  </si>
  <si>
    <t>+1,00*3,00*0,35+10,50*3,00*0,33-(2*2,10*2,00+3,00*2,00)*0,33</t>
  </si>
  <si>
    <t>101128339</t>
  </si>
  <si>
    <t>-1911251500</t>
  </si>
  <si>
    <t>+(6,40+3,00+0,80+0,20+5,20)*3,00</t>
  </si>
  <si>
    <t>-979536878</t>
  </si>
  <si>
    <t>+77,687+201,869+55,036</t>
  </si>
  <si>
    <t>P3.1</t>
  </si>
  <si>
    <t>Podlaha stávajících nadzemních prostor 3. NP, F1</t>
  </si>
  <si>
    <t>1563560874</t>
  </si>
  <si>
    <t>-1041801212</t>
  </si>
  <si>
    <t>+25,23*1,96+5,80*2,15+2,70*6,58-2*1,00*1,00</t>
  </si>
  <si>
    <t>-939019255</t>
  </si>
  <si>
    <t>-625712030</t>
  </si>
  <si>
    <t>+2,90*4,32-0,80*0,50+2,95*4,32-0,80*0,50+2,95*4,48-0,80*0,50+2,95*2,00-1,20*0,62+2,14*6,58</t>
  </si>
  <si>
    <t>+6,910*6,95-2*0,80*0,60+2,90*6,58-0,74*0,74+2,07*6,58+4,37*6,58+5,97*6,58-0,75*0,75-2*0,25*2,70</t>
  </si>
  <si>
    <t>-716234373</t>
  </si>
  <si>
    <t>+4,38*6,58-2*0,25*2,20+1,80*6,58+2,40*6,58-0,40*0,80</t>
  </si>
  <si>
    <t>-983699249</t>
  </si>
  <si>
    <t>+(77,687+201,869+55,036)*0,05</t>
  </si>
  <si>
    <t>1927670736</t>
  </si>
  <si>
    <t>+(77,687+201,869+55,036)*0,06</t>
  </si>
  <si>
    <t>1781745877</t>
  </si>
  <si>
    <t>-514084739</t>
  </si>
  <si>
    <t>2053921534</t>
  </si>
  <si>
    <t>59166525</t>
  </si>
  <si>
    <t>96905689</t>
  </si>
  <si>
    <t>Demontáž balkon. stěn s dveřmi kovových prosklených svařovaných</t>
  </si>
  <si>
    <t>977451841</t>
  </si>
  <si>
    <t>+1,96*3,00</t>
  </si>
  <si>
    <t>417691426</t>
  </si>
  <si>
    <t>+6*0,60*2,00+9*0,80*2,00+14*0,90*2,00</t>
  </si>
  <si>
    <t>-480277610</t>
  </si>
  <si>
    <t>-955650238</t>
  </si>
  <si>
    <t>-1098085663</t>
  </si>
  <si>
    <t>2136934464</t>
  </si>
  <si>
    <t>-256630574</t>
  </si>
  <si>
    <t>802494136</t>
  </si>
  <si>
    <t>-1769723478</t>
  </si>
  <si>
    <t>722870347</t>
  </si>
  <si>
    <t>1698455447</t>
  </si>
  <si>
    <t>792645050</t>
  </si>
  <si>
    <t>205575375</t>
  </si>
  <si>
    <t>-545144912</t>
  </si>
  <si>
    <t>725211268</t>
  </si>
  <si>
    <t>439321111</t>
  </si>
  <si>
    <t>1864965738</t>
  </si>
  <si>
    <t>-135328761</t>
  </si>
  <si>
    <t>1184117432</t>
  </si>
  <si>
    <t>-1295591659</t>
  </si>
  <si>
    <t>-1448331122</t>
  </si>
  <si>
    <t>-2055988606</t>
  </si>
  <si>
    <t>-1436864882</t>
  </si>
  <si>
    <t>-1980340629</t>
  </si>
  <si>
    <t>24*277,235</t>
  </si>
  <si>
    <t>1100726418</t>
  </si>
  <si>
    <t>36,806+44,167</t>
  </si>
  <si>
    <t>-1680168695</t>
  </si>
  <si>
    <t>+104,962+23,426+24,025+0,939+6,461</t>
  </si>
  <si>
    <t>925762515</t>
  </si>
  <si>
    <t>0,078+0,505</t>
  </si>
  <si>
    <t>1487141463</t>
  </si>
  <si>
    <t>+277,235-80,973-159,813-0,583</t>
  </si>
  <si>
    <t>379424517</t>
  </si>
  <si>
    <t>01e - 4.NP</t>
  </si>
  <si>
    <t>HSV - 4.NP vzdělávací část</t>
  </si>
  <si>
    <t xml:space="preserve">        P4.1 - Podlaha nových prostor v místě původní střechy F1 (sonda ST1)</t>
  </si>
  <si>
    <t>4.NP vzdělávací část</t>
  </si>
  <si>
    <t>P4.1</t>
  </si>
  <si>
    <t>Podlaha nových prostor v místě původní střechy F1 (sonda ST1)</t>
  </si>
  <si>
    <t>-1575198936</t>
  </si>
  <si>
    <t>+25,73*(7,10+0,25+1,12+0,25+7,74)</t>
  </si>
  <si>
    <t>208090416</t>
  </si>
  <si>
    <t>-345093963</t>
  </si>
  <si>
    <t>-1922948004</t>
  </si>
  <si>
    <t>1134631196</t>
  </si>
  <si>
    <t>-2086162767</t>
  </si>
  <si>
    <t>-100073304</t>
  </si>
  <si>
    <t>1578905867</t>
  </si>
  <si>
    <t>+25,73*(7,10+1,12+7,74)*0,13</t>
  </si>
  <si>
    <t>-110680385</t>
  </si>
  <si>
    <t>721160806</t>
  </si>
  <si>
    <t>Demontáž ventilačních hlavic vláknocementových  DN od 125 do 200</t>
  </si>
  <si>
    <t>-367267662</t>
  </si>
  <si>
    <t>721210823</t>
  </si>
  <si>
    <t>Demontáž vpustí střešních DN 125</t>
  </si>
  <si>
    <t>-18007246</t>
  </si>
  <si>
    <t>1027804228</t>
  </si>
  <si>
    <t>+(8,85+1,170+6,30)*36,68</t>
  </si>
  <si>
    <t>-3,45*4,98</t>
  </si>
  <si>
    <t>-1399468449</t>
  </si>
  <si>
    <t>577225551</t>
  </si>
  <si>
    <t>1788782651</t>
  </si>
  <si>
    <t>+24*95,455</t>
  </si>
  <si>
    <t>-795471071</t>
  </si>
  <si>
    <t>-1417627053</t>
  </si>
  <si>
    <t>02 - Objekt F2 (T06B)</t>
  </si>
  <si>
    <t>02a - 1.PP</t>
  </si>
  <si>
    <t xml:space="preserve">        P0.2 a P0.3 - Podlaha stávajících a resp. nových prostor 1.PP, F2 (sonda S1) - bourání</t>
  </si>
  <si>
    <t xml:space="preserve">    9 - Ostatní konstrukce a práce</t>
  </si>
  <si>
    <t>-902357976</t>
  </si>
  <si>
    <t>+(10,70+3,60+2,60)*0,60*0,90</t>
  </si>
  <si>
    <t>+9,25*0,60*0,90</t>
  </si>
  <si>
    <t>+1,10*0,80*0,90</t>
  </si>
  <si>
    <t>+1,05*2,95*0,90</t>
  </si>
  <si>
    <t>+4,10*0,60*0,90</t>
  </si>
  <si>
    <t>+3,70*2,60*0,90</t>
  </si>
  <si>
    <t>+2,60*0,60*0,90</t>
  </si>
  <si>
    <t>+2,50*0,60*0,90</t>
  </si>
  <si>
    <t>+37,00*0,60*0,90</t>
  </si>
  <si>
    <t>+3,60*1,20*0,90</t>
  </si>
  <si>
    <t>"svahování k výkopu</t>
  </si>
  <si>
    <t>+(11,60+3,20+33,70+2,60)*1/2*0,60*0,90</t>
  </si>
  <si>
    <t>+(9,70+1,10+5,30+4,10+3,70+2,50+3,00+36,00+2,60)*1/2*0,60*0,90</t>
  </si>
  <si>
    <t>-1245658746</t>
  </si>
  <si>
    <t>+87,352*0,50</t>
  </si>
  <si>
    <t>174101102</t>
  </si>
  <si>
    <t>Zásyp v uzavřených prostorech sypaninou se zhutněním</t>
  </si>
  <si>
    <t>783274325</t>
  </si>
  <si>
    <t>"zhutněný zásyp bývalého výtahu</t>
  </si>
  <si>
    <t>+2,40*2,403*1,22</t>
  </si>
  <si>
    <t>+3,095*2,75*1,22</t>
  </si>
  <si>
    <t>+3,70*2,403*1,22</t>
  </si>
  <si>
    <t>M</t>
  </si>
  <si>
    <t>583373680</t>
  </si>
  <si>
    <t>štěrkopísek (Bratčice) frakce netříděná zásyp</t>
  </si>
  <si>
    <t>1674454694</t>
  </si>
  <si>
    <t>+28,267*2,2</t>
  </si>
  <si>
    <t>-1863764271</t>
  </si>
  <si>
    <t>"výkres 0.NP - základové pasy</t>
  </si>
  <si>
    <t>+(9,70+2,20+9,00+2,30+0,70+2*2,20+5,70)*0,60*0,90</t>
  </si>
  <si>
    <t>+(4,60+5,40+3,55)*0,375*0,90</t>
  </si>
  <si>
    <t>+10*1,20*1,01*0,90</t>
  </si>
  <si>
    <t>-2051365731</t>
  </si>
  <si>
    <t>"základová deska - tl. 65 mm</t>
  </si>
  <si>
    <t>+(7,705+328,866+27,860+173,805)*0,065</t>
  </si>
  <si>
    <t>1557459882</t>
  </si>
  <si>
    <t>"Přístavek</t>
  </si>
  <si>
    <t>+8,75*0,45*2,60</t>
  </si>
  <si>
    <t>+2,25*0,45*2,60-2*0,60*0,45*0,60</t>
  </si>
  <si>
    <t>+11,425*0,45*2,60</t>
  </si>
  <si>
    <t>+5,22*0,45*2,60-2*0,60*0,45*0,60</t>
  </si>
  <si>
    <t>+4,10*0,345*2,60</t>
  </si>
  <si>
    <t>+0,55*0,45*2,60</t>
  </si>
  <si>
    <t>+9,10*0,45*2,60</t>
  </si>
  <si>
    <t>+3,20*0,30*2,60</t>
  </si>
  <si>
    <t>+2,65*0,30*2,60</t>
  </si>
  <si>
    <t>+2,00*0,30*2,60</t>
  </si>
  <si>
    <t>985621211</t>
  </si>
  <si>
    <t>Spínání objektů - prostup táhla přes zeď včetně vrtu a jeho zainjektování cementovou maltou</t>
  </si>
  <si>
    <t>-932567105</t>
  </si>
  <si>
    <t>"před bouráním v přístavku zajistit fasádní panely vyšších pater</t>
  </si>
  <si>
    <t>+2*4*0,35</t>
  </si>
  <si>
    <t>985622222</t>
  </si>
  <si>
    <t>Spínání objektů - vložení a dodání táhla z betonářské oceli D do 28 mm s napínací maticí</t>
  </si>
  <si>
    <t>556576574</t>
  </si>
  <si>
    <t>+4*17,50</t>
  </si>
  <si>
    <t>985622411</t>
  </si>
  <si>
    <t>Spínání objektů -  kotevní oblast pro táhlo s vysekáním a zapravením z deskou do 300 x300x 20 mm</t>
  </si>
  <si>
    <t>1772717758</t>
  </si>
  <si>
    <t>+8</t>
  </si>
  <si>
    <t>962052211</t>
  </si>
  <si>
    <t>Bourání zdiva nadzákladového ze ŽB svislých fasádních panelů</t>
  </si>
  <si>
    <t>-413527742</t>
  </si>
  <si>
    <t>"Fasáda JV - sestavy s okny</t>
  </si>
  <si>
    <t>+8*(2,120*0,35*2,10-2*0,80*0,35*1,40)</t>
  </si>
  <si>
    <t>+1*(2,105*0,35*2,60)-1*(0,80*0,35*2,00)-1*(0,80*0,34*2,10)</t>
  </si>
  <si>
    <t>"fasádní předsazené mezistěny</t>
  </si>
  <si>
    <t>1*1,20*2,60*0,14+8*1,00*2,60*0,14</t>
  </si>
  <si>
    <t>"Fasáda SZ - sestavy s okny</t>
  </si>
  <si>
    <t>+9*(1,965*0,34*1,10)-18*0,60*0,34*0,60</t>
  </si>
  <si>
    <t>962031131</t>
  </si>
  <si>
    <t>Bourání příček z cihel pálených na MVC tl do 80 mm</t>
  </si>
  <si>
    <t>-1323913701</t>
  </si>
  <si>
    <t>"koupelny + WC</t>
  </si>
  <si>
    <t>+3*(1,15+1,60+1,60+0,90+2,20)*2,60-3*2*0,60*2,00</t>
  </si>
  <si>
    <t>"předstěny u umývadel</t>
  </si>
  <si>
    <t>+3*(1,60+0,15)*2,60</t>
  </si>
  <si>
    <t>1254165399</t>
  </si>
  <si>
    <t>+(2,40+2,30)*2,60-0,80*2,00</t>
  </si>
  <si>
    <t>1698267759</t>
  </si>
  <si>
    <t>+3,46*2,60-0,90*2,00</t>
  </si>
  <si>
    <t>+3,46*2,60+3,60*2,60-0,80*2,00</t>
  </si>
  <si>
    <t>962051116</t>
  </si>
  <si>
    <t>Bourání příček ze ŽB svislých stěnových panelů tl do 150 mm</t>
  </si>
  <si>
    <t>-2066987495</t>
  </si>
  <si>
    <t>+3,75*2,60+3,57*2,60+0,90*2,00+0,90*2,00+5,333*2,60+5,338*2,60</t>
  </si>
  <si>
    <t>+(0,30+0,30)*2,20+(0,55+1,30)*2,24+(1,15+0,30)*2,24+5*0,30*2,20</t>
  </si>
  <si>
    <t>+3*1,26*2,20+2,07*2,24+(0,50+0,15)*2,20+(0,30+1,66)*2,24+0,89*2,20</t>
  </si>
  <si>
    <t>1514295259</t>
  </si>
  <si>
    <t>+3,45*2,0+18*6,54*3,46+32,00*2,20-5*3,46*0,92-2*3,46*1,20</t>
  </si>
  <si>
    <t>978013191</t>
  </si>
  <si>
    <t>Otlučení vnitřní vápenné nebo vápenocementové omítky stěn stěn v rozsahu do 100 %</t>
  </si>
  <si>
    <t>1336915675</t>
  </si>
  <si>
    <t>+(6,70+0,28+0,25+6,75+4,60)*2,60-1,20*2,00</t>
  </si>
  <si>
    <t>+2*(6,54+3,46)*2,60-(2,120+1,80+1,20*2,00+1,26*2,20)</t>
  </si>
  <si>
    <t>+2*(6,54+3,46)*2,60-(2,105*1,80+0,90*2,00+1,26*2,20)</t>
  </si>
  <si>
    <t>+2*(6,54+3,46)*2,60-(2,120*1,80+2,87*2,240+5,385*2,60)</t>
  </si>
  <si>
    <t>+2*(6,54+3,46)*2,60-(2,120*1,80+2,060*2,20+5,385*2,60+5,33*2,60)</t>
  </si>
  <si>
    <t>+2*(6,54+3,46)*2,60-(2,150*1,80+5,33*2,60+1,51*2,20+0,90*2,00)</t>
  </si>
  <si>
    <t>+2*(6,54+3,46)*2,60-(2,105*0,80+2,85*2,24+2*0,90*2,00)</t>
  </si>
  <si>
    <t>+2*(6,54+3,56)*2,60-(2,120*1,80+2,19*2,20+3,57*2,60)</t>
  </si>
  <si>
    <t>+(8,80+3,46+6,70+28,54)*2,60-(2,70*2,20+1,26*2,20+0,90*2,00+0,90*2,00+1,26*2,20+2,87*2,20+2,06*2,00+1,51*2,20+2,86*2,20)</t>
  </si>
  <si>
    <t>-(2,19*2,20+3,57*2,60+2,120*0,80+2,00*2,60)</t>
  </si>
  <si>
    <t>+32,00*2,60-(1,71*2,20+1,71*2,20+3,26*2,24+2,86*2,24+1,715*2,24+1,715*2,20+1,67*2,20+1,70*2,20+1,72*2,20+1,74*2,20)</t>
  </si>
  <si>
    <t>+2*(6,54+3,46)*2,60-(1,20*2,60+1,71*2,20+1,965*0,50)</t>
  </si>
  <si>
    <t>+2*(6,54+3,46)*2,60-(1,71*2,20+1,965*0,50)</t>
  </si>
  <si>
    <t>+2*(6,54+3,46)*2,60-(3,26*2,24+3,75*2,60+1,965*0,50)</t>
  </si>
  <si>
    <t>+2*(6,54+3,46)*2,60-(2,86*2,24+3,75*2,60+1,965*0,50)</t>
  </si>
  <si>
    <t>+2*(6,54+3,46)*2,60-(1,715*2,20+1,965*0,50)</t>
  </si>
  <si>
    <t>+2*(6,54+3,46)*2,60-(1,670*2,20+1,965*0,50)</t>
  </si>
  <si>
    <t>+2*(6,54+3,46)*2,60-(1,70*2,20+1,965*0,50)</t>
  </si>
  <si>
    <t>+2*(6,54+3,46)*2,60-(1,720*2,20+1,965*0,50)</t>
  </si>
  <si>
    <t>+2*(6,54+3,46)*2,60-(1,740*2,20+1,965*0,50)</t>
  </si>
  <si>
    <t>978015391</t>
  </si>
  <si>
    <t>Otlučení vnější vápenné nebo vápenocementové vnější omítky stupně členitosti 1 a 2 rozsahu do 100%</t>
  </si>
  <si>
    <t>1636522086</t>
  </si>
  <si>
    <t>+(6,40+36,68+1,20+0,45+1,10+1,20)*2,75-(2*5,105*1,80-5*1,20*1,80+2,150*1,80+2,170*1,80)</t>
  </si>
  <si>
    <t>+36,69*2,75-9*1,965*2,10</t>
  </si>
  <si>
    <t>P0.2 a P0.3</t>
  </si>
  <si>
    <t>Podlaha stávajících a resp. nových prostor 1.PP, F2 (sonda S1) - bourání</t>
  </si>
  <si>
    <t>-1348903736</t>
  </si>
  <si>
    <t>+3,35*2,30</t>
  </si>
  <si>
    <t>224850471</t>
  </si>
  <si>
    <t>+15*3,46*6,54-3*2,20*1,60</t>
  </si>
  <si>
    <t>1186233626</t>
  </si>
  <si>
    <t>+2,90*9,10+2,10*0,70</t>
  </si>
  <si>
    <t>2092523110</t>
  </si>
  <si>
    <t>-1333454836</t>
  </si>
  <si>
    <t>+32,00*2,20+3,46*6,54</t>
  </si>
  <si>
    <t>+3,45*6,10+3,45*2,50</t>
  </si>
  <si>
    <t>+2*3,46*6,54</t>
  </si>
  <si>
    <t>+3*(1,20*0,80+0,90*1,10)</t>
  </si>
  <si>
    <t>-1150691973</t>
  </si>
  <si>
    <t>95433231</t>
  </si>
  <si>
    <t>"pod nášlapné vrstvy - tl. 30 mm</t>
  </si>
  <si>
    <t>+(7,705+328,866+27,860+173,805)*0,03</t>
  </si>
  <si>
    <t>817749281</t>
  </si>
  <si>
    <t>+7,705+328,866+27,860+173,805</t>
  </si>
  <si>
    <t>-689889471</t>
  </si>
  <si>
    <t>"podkladní betony - tl. 50 mm</t>
  </si>
  <si>
    <t>+(7,705+328,866+27,860+173,805)*0,05</t>
  </si>
  <si>
    <t>-1741229384</t>
  </si>
  <si>
    <t>-1214797917</t>
  </si>
  <si>
    <t>+2,92*2,80</t>
  </si>
  <si>
    <t>1735051056</t>
  </si>
  <si>
    <t>+22*0,60*0,60</t>
  </si>
  <si>
    <t>-2061720267</t>
  </si>
  <si>
    <t>+17*0,80*1,40</t>
  </si>
  <si>
    <t>-2062679779</t>
  </si>
  <si>
    <t>1262514343</t>
  </si>
  <si>
    <t>-856252815</t>
  </si>
  <si>
    <t>+22*0,60+17*0,80</t>
  </si>
  <si>
    <t>950347047</t>
  </si>
  <si>
    <t>-903562518</t>
  </si>
  <si>
    <t>-1871867880</t>
  </si>
  <si>
    <t>+6*0,70*2,00+4*0,80*2,00+5*0,90*2,00</t>
  </si>
  <si>
    <t>-1420636235</t>
  </si>
  <si>
    <t>+15*1,20*2,00</t>
  </si>
  <si>
    <t>-1201052296</t>
  </si>
  <si>
    <t>+2,20*2,60</t>
  </si>
  <si>
    <t>Ostatní konstrukce a práce</t>
  </si>
  <si>
    <t>-1641451709</t>
  </si>
  <si>
    <t>-1500846137</t>
  </si>
  <si>
    <t>-1222610719</t>
  </si>
  <si>
    <t>942119152</t>
  </si>
  <si>
    <t>725220841</t>
  </si>
  <si>
    <t>Demontáž van ocelová rohová</t>
  </si>
  <si>
    <t>-1710944387</t>
  </si>
  <si>
    <t>592838326</t>
  </si>
  <si>
    <t>-478188970</t>
  </si>
  <si>
    <t>726396292</t>
  </si>
  <si>
    <t>-979915654</t>
  </si>
  <si>
    <t>-815237444</t>
  </si>
  <si>
    <t>1427256973</t>
  </si>
  <si>
    <t>-299147949</t>
  </si>
  <si>
    <t>537686466</t>
  </si>
  <si>
    <t>-666319015</t>
  </si>
  <si>
    <t>668098807</t>
  </si>
  <si>
    <t>997013213</t>
  </si>
  <si>
    <t>Vnitrostaveništní doprava suti a vybouraných hmot pro budovy v do 12 m ručně</t>
  </si>
  <si>
    <t>-1114807095</t>
  </si>
  <si>
    <t>-1970347708</t>
  </si>
  <si>
    <t>-1323459057</t>
  </si>
  <si>
    <t>+24*531,994</t>
  </si>
  <si>
    <t>-1531647792</t>
  </si>
  <si>
    <t>+81,218+35,371+26,931+2,608+6,048+35,523+83,964+59,206</t>
  </si>
  <si>
    <t>1259973790</t>
  </si>
  <si>
    <t>+95,020+8,757+1,391+6,251+4,455+1,174</t>
  </si>
  <si>
    <t>-86994470</t>
  </si>
  <si>
    <t>+0,822+0,084+0,120</t>
  </si>
  <si>
    <t>-360041084</t>
  </si>
  <si>
    <t>62</t>
  </si>
  <si>
    <t>336466923</t>
  </si>
  <si>
    <t>+531,994-330,869-117,048-1,026-2,153</t>
  </si>
  <si>
    <t>998014021</t>
  </si>
  <si>
    <t>Přesun hmot pro budovy vícepodlažní v do 12 m z betonových dílců s nezděným pláštěm</t>
  </si>
  <si>
    <t>1396748352</t>
  </si>
  <si>
    <t>02b - 1.NP</t>
  </si>
  <si>
    <t>HSV - 1.NP ambulance pro telemedicinu, alergologii a preventivně orientovanou medicinu</t>
  </si>
  <si>
    <t xml:space="preserve">        P1.2 - Podlaha stávajících nadzemních prostor 1. NP, F2 (sonda S2)</t>
  </si>
  <si>
    <t>1.NP ambulance pro telemedicinu, alergologii a preventivně orientovanou medicinu</t>
  </si>
  <si>
    <t>-395657306</t>
  </si>
  <si>
    <t>"přístavek</t>
  </si>
  <si>
    <t>+8,785*4,20*0,43-2,50*2,50*0,43</t>
  </si>
  <si>
    <t>+1,70*4,20*0,20</t>
  </si>
  <si>
    <t>+7,80*4,20*0,43-3,00*2,50*0,43</t>
  </si>
  <si>
    <t>+9,10*4,20*0,43-1,80*2,50*0,43</t>
  </si>
  <si>
    <t>+9,10*4,20*0,43-(4,00*2,50*0,43+2,30*2,50*0,43)</t>
  </si>
  <si>
    <t>+1,00*4,20*0,43</t>
  </si>
  <si>
    <t>+4,70*4,20*0,43</t>
  </si>
  <si>
    <t>+2,20*2,60*0,455-1,60*2,20*0,455</t>
  </si>
  <si>
    <t>+1,00*2,60*0,455+0,63*2,60*0,455</t>
  </si>
  <si>
    <t>+2,65*2,60*0,33-2,10*2,20*0,33</t>
  </si>
  <si>
    <t>+(2,70+2,10+3,435)*2,60*0,30-2*0,80*2,00*0,30</t>
  </si>
  <si>
    <t>176261290</t>
  </si>
  <si>
    <t>+4*2,12*0,40*0,33</t>
  </si>
  <si>
    <t>+4*2,13*0,40*0,33</t>
  </si>
  <si>
    <t>1*(2,12*2,10-2*0,80*1,40)</t>
  </si>
  <si>
    <t>"Fasáda JV - sestavy s okny a dveřmi</t>
  </si>
  <si>
    <t>+9*1,00*0,40*0,33</t>
  </si>
  <si>
    <t>+1*1,20*2,60*0,14+8*1,00*2,60*0,14</t>
  </si>
  <si>
    <t>"fasáda SV</t>
  </si>
  <si>
    <t>+0,60*0,60*0,50</t>
  </si>
  <si>
    <t>+2,26*2,60*0,50</t>
  </si>
  <si>
    <t>+0,60*0,60*0,45</t>
  </si>
  <si>
    <t>1351538942</t>
  </si>
  <si>
    <t>+(2,20+1,60+1,60+0,80)*2,60-2*0,60*2,00</t>
  </si>
  <si>
    <t>-637273742</t>
  </si>
  <si>
    <t>+(3,46+1,60+0,40+1,00+1,20)*2,60-2*0,60*2,00</t>
  </si>
  <si>
    <t>+(0,20+0,20)*2,60</t>
  </si>
  <si>
    <t>+(0,80+0,45+0,80+1,20)*2,60</t>
  </si>
  <si>
    <t>+(0,20+0,40)*2,60</t>
  </si>
  <si>
    <t>+(2,00+0,80+1,60)*2,60-0,60*2,00</t>
  </si>
  <si>
    <t>+(0,30+0,60)*2,60</t>
  </si>
  <si>
    <t>+(1,00+1,00+2,00+1,60+0,50+1,00)*2,60-0,60*2,00</t>
  </si>
  <si>
    <t>+(0,80+0,40+0,80)*2,30</t>
  </si>
  <si>
    <t>+(6,52+3*1,00+1,90+1,90+0,10+0,80+0,30+0,30)*2,60</t>
  </si>
  <si>
    <t>-(4*0,60*2,00+0,80*2,00)</t>
  </si>
  <si>
    <t>+(0,80+0,50+0,80)*2,60</t>
  </si>
  <si>
    <t>+3*(0,80+0,30+0,80)*2,60</t>
  </si>
  <si>
    <t>222314780</t>
  </si>
  <si>
    <t>+1,56*2,20-0,90*2,00</t>
  </si>
  <si>
    <t>+1,56*2,20-1,20*2,00</t>
  </si>
  <si>
    <t>+1,56*2,20</t>
  </si>
  <si>
    <t>+1,80*2,20-1,20*2,00</t>
  </si>
  <si>
    <t>+2,42*2,20-0,90*2,00</t>
  </si>
  <si>
    <t>+1,81*2,20-1,20*2,00</t>
  </si>
  <si>
    <t>+1,98*2,20-0,90*2,00</t>
  </si>
  <si>
    <t>+1,805*2,20-1,20*2,00</t>
  </si>
  <si>
    <t>+2,10*2,20-0,90*2,00</t>
  </si>
  <si>
    <t>+2,03*2,20-1,20*2,00</t>
  </si>
  <si>
    <t>+2,025*2,20-1,20*2,00</t>
  </si>
  <si>
    <t>+2,48*2,20-1,20*2,00</t>
  </si>
  <si>
    <t>+2,81*2,20-1,20*2,00</t>
  </si>
  <si>
    <t>+3,20*2,24-1,20*2,00</t>
  </si>
  <si>
    <t>+1,86*2,20-1,20*2,00</t>
  </si>
  <si>
    <t>2132684085</t>
  </si>
  <si>
    <t>"přilehlé přízemní přístavky" +8,785*2,330+10,01*3,30+1,00*3,30</t>
  </si>
  <si>
    <t>618531620</t>
  </si>
  <si>
    <t>-1787093363</t>
  </si>
  <si>
    <t>-803576440</t>
  </si>
  <si>
    <t>-1029504183</t>
  </si>
  <si>
    <t>-1626184025</t>
  </si>
  <si>
    <t>2063250807</t>
  </si>
  <si>
    <t>-1185773126</t>
  </si>
  <si>
    <t>+56,802*0,13</t>
  </si>
  <si>
    <t>-112660865</t>
  </si>
  <si>
    <t>1137376682</t>
  </si>
  <si>
    <t>"přilehlé přízemní přístavky" +(8,785*2,330+10,01*3,30+1,00*3,30)*0,15</t>
  </si>
  <si>
    <t>-2082889803</t>
  </si>
  <si>
    <t>+3,45*2,30+6,10*3,45+2,20*3,45</t>
  </si>
  <si>
    <t>+1*3,30*6,54+3*3,35*6,54+2*3,45*6,54+3*3,35*6,54</t>
  </si>
  <si>
    <t>+2*3,34*6,51+1*3,35*6,51+4*3,36*6,51++1*3,38*6,51+1*3,46*6,51</t>
  </si>
  <si>
    <t>+32,00*2,20</t>
  </si>
  <si>
    <t>-(3,36*2,40+3,46*0,90+3,33*0,90+2*1,20*1,20+8*0,80*0,70+2*0,70*0,30+4*0,15*0,15)</t>
  </si>
  <si>
    <t>-372014335</t>
  </si>
  <si>
    <t>+(6,68+0,28+0,25+6,68)*2,60</t>
  </si>
  <si>
    <t>+2*(6,53+3,38)*2,60-(0,80*2,20+1,40*1,80+2,030*2,20)</t>
  </si>
  <si>
    <t>+2*(6,53+3,34)*2,60-(0,80*2,20+1,40*1,80+0,80*2,60+2,025*2,20)</t>
  </si>
  <si>
    <t>+2*(6,53+3,36)*2,60-(0,80*2,20+1,40*1,80+2,48*2,20)</t>
  </si>
  <si>
    <t>+2*(6,53+3,32)*2,60-(0,80*2,20+1,40*1,80+0,60*2,60+2,81*2,20)</t>
  </si>
  <si>
    <t>+2*(6,53+3,34)*2,60-(0,80*2,20+1,40*1,80+3,30*2,24)</t>
  </si>
  <si>
    <t>+2*(6,53+3,36)*2,60-(0,80*2,20+1,40*1,80+0,60*2,60+1,80*2,20)</t>
  </si>
  <si>
    <t>+2*(6,53+3,36)*2,60-(0,80*2,20+1,40*1,80+1,86*2,20+0,90*2,00)</t>
  </si>
  <si>
    <t>+2*(6,53+3,36)*2,60-(0,80*2,20+1,40*1,80+0,90*2,00+0,60*2,60+1,86*2,20)</t>
  </si>
  <si>
    <t>+(2,95+3,46+6,68+28,54)*2,60-(0,80*2,20+1,40*1,80+0,90*2,00+1,86*2,20+1,86*2,20+1,80*2,20)</t>
  </si>
  <si>
    <t>-(2,81*2,20+2,48*2,20+2,025*2,20+2,03*2,20)</t>
  </si>
  <si>
    <t>+(1,60+0,50+0,50+1,70+4,60+0,57)*2,60-1,20*2,00</t>
  </si>
  <si>
    <t>+2*(6,54+3,35)*2,60-(1,56*2,20+2*1,20*2,00+2,130*1,80)</t>
  </si>
  <si>
    <t>+2*(6,54+3,35)*2,60-(1,82*2,20+1,20*2,00+2,130*1,80+3,20*2,60)</t>
  </si>
  <si>
    <t>+2*(6,54+3,45)*2,60-(1,56*2,20+2,120*1,80+3,20*2,60)</t>
  </si>
  <si>
    <t>+2*(6,54+3,46)*2,60-(1,85*2,20+1,70*2,60+2,130*1,80+0,90*2,00)</t>
  </si>
  <si>
    <t>+2*(6,54+3,03)*2,60-(2,42*2,20+0,90*2,00+2,130*1,80)</t>
  </si>
  <si>
    <t>+2*(6,54+3,45)*2,60-(1,81*2,20+2,120*1,80)</t>
  </si>
  <si>
    <t>+2*(6,54+3,46)*2,60-(1,98*2,20+2,131*1,80+0,60*2,60)</t>
  </si>
  <si>
    <t>2*(6,52+3,35)*2,60-(2,180*2,20+2,105*1,80)</t>
  </si>
  <si>
    <t>+(2,50+32,00)*2,60-(2,180*2,20+1,98*2,20+1,81*2,20+2,42*2,20+1,85*2,20+1,56*2,20+1,82*2,20+1,56*2,20)</t>
  </si>
  <si>
    <t>-836721539</t>
  </si>
  <si>
    <t>+(6,68+36,68+1,20+0,15)*2,75-(2,90*2,75+9*0,80*2,20+9*1,40*1,80)</t>
  </si>
  <si>
    <t>+32,645*2,75-(1*2,105*1,80+3*2,120*1,80+5*2,130*1,80)</t>
  </si>
  <si>
    <t>P1.2</t>
  </si>
  <si>
    <t>Podlaha stávajících nadzemních prostor 1. NP, F2 (sonda S2)</t>
  </si>
  <si>
    <t>767590820</t>
  </si>
  <si>
    <t>Demontáž podlah kovových - plechů</t>
  </si>
  <si>
    <t>686970227</t>
  </si>
  <si>
    <t>"přístavek" +3,435*2,40</t>
  </si>
  <si>
    <t>-1367929807</t>
  </si>
  <si>
    <t>+3,45*6,54+3,46*6,54+3,46*6,54-0,80*0,60+3,37*6,54-2,10*1,80+3,36*6,52-0,80*1,80+3,36*6,52-(1,00*1,10+1,90*1,60)+3,35*6,52</t>
  </si>
  <si>
    <t>-0,80*0,60+32,00*2,26+3,46*6,66+3,38*6,53+3,34*6,53-0,60*0,90+3,36*6,53+3,35*6,53-0,60*0,60</t>
  </si>
  <si>
    <t>+3,34*6,51+3,36*6,51-0,60*0,60+3,36*6,51+3,36*6,51-0,60*0,60</t>
  </si>
  <si>
    <t>1768051315</t>
  </si>
  <si>
    <t>-869761968</t>
  </si>
  <si>
    <t>+2,80*3,80+1,20*2,30+3,435*2,30+3,435*6,20+3,45*2,40+6,54*3,46+3,36*6,52+3,45*6,52</t>
  </si>
  <si>
    <t>+1,20*1,70+0,78*1,20+0,92*1,20</t>
  </si>
  <si>
    <t>-598437610</t>
  </si>
  <si>
    <t>932452425</t>
  </si>
  <si>
    <t>Bourání podkladu z cementového potěru hlazeného pl přes 4 m2 tl do 5 mm</t>
  </si>
  <si>
    <t>1337711533</t>
  </si>
  <si>
    <t>+8,244+414,002+121,987</t>
  </si>
  <si>
    <t>2093498250</t>
  </si>
  <si>
    <t>"podklad tl.45 mm</t>
  </si>
  <si>
    <t>+(+8,244+414,002+121,987)*0,045</t>
  </si>
  <si>
    <t>772878731</t>
  </si>
  <si>
    <t>"fasáda u schodiště" +2,92*2,80</t>
  </si>
  <si>
    <t>"fasáda sever" +4,00*2,40</t>
  </si>
  <si>
    <t>"vstupní stěny s dveřmi" +2*2,20*2,40</t>
  </si>
  <si>
    <t>1830704176</t>
  </si>
  <si>
    <t>+2*0,80*1,40</t>
  </si>
  <si>
    <t>+9*1,10*1,40</t>
  </si>
  <si>
    <t>457737776</t>
  </si>
  <si>
    <t>+8*2,00*1,40</t>
  </si>
  <si>
    <t>766622835</t>
  </si>
  <si>
    <t>Demontáž rámu zdvojených dveří balkonových dřevěných nebo plastových do 2m2</t>
  </si>
  <si>
    <t>-711330577</t>
  </si>
  <si>
    <t>+9*0,80*2,20</t>
  </si>
  <si>
    <t>766622862</t>
  </si>
  <si>
    <t>Vyvěšení křídel dřevěných nebo plastových okenních přes 1,5 m2</t>
  </si>
  <si>
    <t>1505432892</t>
  </si>
  <si>
    <t>+2++8+9</t>
  </si>
  <si>
    <t>Demontáž parapetních desek dřevěných nebo plastových šířky do 30 cm délky do 1,0 m</t>
  </si>
  <si>
    <t>-2113767969</t>
  </si>
  <si>
    <t>+2</t>
  </si>
  <si>
    <t>766441821</t>
  </si>
  <si>
    <t>Demontáž parapetních desek dřevěných nebo plastových šířky do 30 cm délky přes 1,0 m</t>
  </si>
  <si>
    <t>-654238761</t>
  </si>
  <si>
    <t>+8+9</t>
  </si>
  <si>
    <t>1751410933</t>
  </si>
  <si>
    <t>+4,00+2*0,80+8*2,00+9*1,10</t>
  </si>
  <si>
    <t>1425328522</t>
  </si>
  <si>
    <t>"dveře balkonové" +9*0,80*2,20</t>
  </si>
  <si>
    <t>"dveře vnitřní" +2*1,10*2,00+14*1,20*2,00+7*0,80*2,00+11*0,60*2,00</t>
  </si>
  <si>
    <t>2108575372</t>
  </si>
  <si>
    <t>+11*0,60*2,00+7*0,80*2,00</t>
  </si>
  <si>
    <t>135856485</t>
  </si>
  <si>
    <t>+2*1,10*2,00+14*1,20*2,00</t>
  </si>
  <si>
    <t>2141140940</t>
  </si>
  <si>
    <t>+1,60*2,20+2*2,20*2,20+3,46*2,20</t>
  </si>
  <si>
    <t>890189281</t>
  </si>
  <si>
    <t>-1527835680</t>
  </si>
  <si>
    <t>-1461993864</t>
  </si>
  <si>
    <t>2061052143</t>
  </si>
  <si>
    <t>965343252</t>
  </si>
  <si>
    <t>45306841</t>
  </si>
  <si>
    <t>1874850698</t>
  </si>
  <si>
    <t>-1062783467</t>
  </si>
  <si>
    <t>1683712490</t>
  </si>
  <si>
    <t>1671307446</t>
  </si>
  <si>
    <t>-1252520516</t>
  </si>
  <si>
    <t>410756505</t>
  </si>
  <si>
    <t>-1375520504</t>
  </si>
  <si>
    <t>1075149977</t>
  </si>
  <si>
    <t>1488678247</t>
  </si>
  <si>
    <t>+24*372,341</t>
  </si>
  <si>
    <t>-2089031790</t>
  </si>
  <si>
    <t>+13,632+18,514+13,083+5,852+53,878</t>
  </si>
  <si>
    <t>454469141</t>
  </si>
  <si>
    <t>+125,317+1,797+30,396+10,146+0,939</t>
  </si>
  <si>
    <t>-1096296877</t>
  </si>
  <si>
    <t>+1,035+0,126</t>
  </si>
  <si>
    <t>-16748529</t>
  </si>
  <si>
    <t>+372,341-(104,959+168,595+1,161)</t>
  </si>
  <si>
    <t>Přesun hmot pro budovy vícepodlažní v do 18 m z betonových dílců s nezděným pláštěm</t>
  </si>
  <si>
    <t>-816063097</t>
  </si>
  <si>
    <t>02c - 2.NP</t>
  </si>
  <si>
    <t xml:space="preserve">        P2.2 - Podlaha stávajících nadzemních prostor 2. NP, F2</t>
  </si>
  <si>
    <t>1211978546</t>
  </si>
  <si>
    <t>+2,30*2,60*0,24</t>
  </si>
  <si>
    <t>+(2,70+2,10+3,35)*2,60*0,30</t>
  </si>
  <si>
    <t>-2*1,20*2,00*0,30</t>
  </si>
  <si>
    <t>5527467</t>
  </si>
  <si>
    <t>"fasáda SZ - sestavy s okny</t>
  </si>
  <si>
    <t>+5*2,12*0,48*0,33</t>
  </si>
  <si>
    <t>+4*2,13*0,48*0,33</t>
  </si>
  <si>
    <t>+1*(2,12*2,12-2*0,80*1,40)</t>
  </si>
  <si>
    <t>"fasáda JV s okny a dveřmi</t>
  </si>
  <si>
    <t>+9*1,00*0,48*0,33</t>
  </si>
  <si>
    <t>"fasádní pžedsazené mezistěny</t>
  </si>
  <si>
    <t>"fasáda severovýchod</t>
  </si>
  <si>
    <t>962052212</t>
  </si>
  <si>
    <t>Bourání zdiva nadzákladového ze ŽB svislých vnitřních panelů</t>
  </si>
  <si>
    <t>-382548674</t>
  </si>
  <si>
    <t>+2*0,90*2,60*0,34</t>
  </si>
  <si>
    <t>2104855353</t>
  </si>
  <si>
    <t>+(0,80+1,60)*2,60</t>
  </si>
  <si>
    <t>1912938977</t>
  </si>
  <si>
    <t>+(3*3,56+0,80+1,64)*2,60-3*0,60*2,00</t>
  </si>
  <si>
    <t>+(2*1,60+1,80+2,10+3,60+2,80)*2,60-(4*2,60*2,00+0,70*2,00)</t>
  </si>
  <si>
    <t>+(0,50+0,70+0,20+0,30+0,80+0,30+0,80+0,90+0,30+0,90+2,20+1,80+0,80+1,80+2,00+0,30+0,80+0,80+0,30+0,50)*2,60</t>
  </si>
  <si>
    <t>-2*0,60*2,00</t>
  </si>
  <si>
    <t>+(3*3,36+1,50+2*1,47)*2,60-4*0,60*2,00</t>
  </si>
  <si>
    <t>+4*(0,50+0,30+0,80)*2,60</t>
  </si>
  <si>
    <t>1910511856</t>
  </si>
  <si>
    <t>+(2,07+1,86+3,39)*2,60-0,80*2,00</t>
  </si>
  <si>
    <t>+(1,56+1,56+1,56+1,60+1,485+1,495+1,26+0,82)*2,20</t>
  </si>
  <si>
    <t>+(1,70+1,87+1,56+2,81+3,27+1,53+2,85+2,14)*2,20</t>
  </si>
  <si>
    <t>-(2*0,60*2,00+2*0,70*2,00+5*0,90*2,00+5*1,20*2,00)</t>
  </si>
  <si>
    <t>880453719</t>
  </si>
  <si>
    <t>+(3,16+3,46+2*3,40+3,38+3,30+3,37+3,45+3,35+3,44+3,36+3,37+3,32+3,28+3,40+3,37+3,35+3,47)*6,52</t>
  </si>
  <si>
    <t>-(2,81*0,80+10*0,80*0,70)</t>
  </si>
  <si>
    <t>1211729096</t>
  </si>
  <si>
    <t>+(13,00+3,45+6,67+6,00+0,50+3,16)*2,60-(2,92*2,40+0,60*2,00+2,120*1,88)</t>
  </si>
  <si>
    <t>+2*(6,52+3,36)*2,60-(0,80*2,20+1,40*1,88+0,70*23,00+0,70*2,00+1,72*2,20)</t>
  </si>
  <si>
    <t>+2*(6,52+3,36)*2,10-(0,80*2,20+1,40*1,88+1,56*2,20)</t>
  </si>
  <si>
    <t>+2*(6,52+3,32)*2,60-(0,80*2,20+1,40*1,88+2,91*2,20+4,80*2,60)</t>
  </si>
  <si>
    <t>+2*(6,52+3,28)*2,60-(0,80*2,20+1,40*1,88+3,27*2,20+4,80*2,60)</t>
  </si>
  <si>
    <t>+2*(6,52+3,40)*2,60-(0,80*2,20+1,40*1,88+1,53*2,20+0,60*2,60)</t>
  </si>
  <si>
    <t>+2*(6,52+3,37)*2,60-(0,80*2,20+1,40*1,88+2,85*2,20+0,90*2,60)</t>
  </si>
  <si>
    <t>+2*(6,52+3,47)*2,60-(0,80*2,20+1,40*1,88+2,14*2,20+3,39*2,60)</t>
  </si>
  <si>
    <t>+(2,60+4,20+3,47+6,67+28,54)*2,60-(0,80*2,20+1,40*1,88+2,14*2,20+2,85*2,20+1,53*2,20+3,27*2,20+2,81*2,20+1,56*2,20+1,72*2,20)</t>
  </si>
  <si>
    <t>+2*(6,52+3,46)*2,60-(2,07*2,40+0,70*2,00+3,46*2,20+2,130*1,88)</t>
  </si>
  <si>
    <t>+2*(6,52+3,40)*2,60-(1,56*2,20+4,95*2,60+2,130*1,88)</t>
  </si>
  <si>
    <t>+2*(6,52+3,40)*2,60-(1,56*2,20+4,95*2,60+2,120*1,88)</t>
  </si>
  <si>
    <t>+2*(6,52+3,35)*2,60-(1,56*2,20+0,60*2,60+2,120*1,88+4,80*2,60)</t>
  </si>
  <si>
    <t>+2*(6,52+3,35)*2,60-(1,485*2,20+0,60*2,60+2,130*1,88+4,80*2,60)</t>
  </si>
  <si>
    <t>+2*(6,52+3,37)*2,60-(1,485*2,20+0,60*2,60+2,130*1,88+1,86*2,60)</t>
  </si>
  <si>
    <t>+2*(6,52+3,45)*2,60-(0,90*2,00+2,130*1,88+0,70*2,00+0,90*2,90)</t>
  </si>
  <si>
    <t>+2*(6,52+3,35)*2,60-(1,20*2,20+2,130*1,88+0,70*2,00+0,90*2,60)</t>
  </si>
  <si>
    <t>+2*(6,52+3,35)*2,60-(2,80*2,20+2,120*1,88)</t>
  </si>
  <si>
    <t>+32,00*2,60-(2,80*2,20+1,20*2,20+0,90*2,20+1,485*2,20+1,485*2,20+1,56*2,20+1,56*2,20+1,56*2,20+2,07*2,20)</t>
  </si>
  <si>
    <t>1490190271</t>
  </si>
  <si>
    <t>+(6,68+36,68+1,20+0,15)*3,20-(2,90*2,75+9*0,80*2,20+9*1,40*1,88)</t>
  </si>
  <si>
    <t>+32,645*3,20-(1*2,105*1,88+3*2,120*1,88+5*2,130*1,88)</t>
  </si>
  <si>
    <t>P2.2</t>
  </si>
  <si>
    <t>Podlaha stávajících nadzemních prostor 2. NP, F2</t>
  </si>
  <si>
    <t>548655100</t>
  </si>
  <si>
    <t>+2,20*2,10</t>
  </si>
  <si>
    <t>641546368</t>
  </si>
  <si>
    <t>+3,46*6,52+(3,40+0,26+3,40)*6,52+(3,38+0,28+3,20)*6,52-2*0,80*0,50+3,37*6,52-0,50*1,70</t>
  </si>
  <si>
    <t>+3,45*6,52-2,90*1,70+3,35*6,52-0,80*0,50+32,00*2,20+3,36*6,52+3,37*6,52-0,80*0,50</t>
  </si>
  <si>
    <t>+3,36*6,52+(3,32+0,28+3,25)*6,52-0,80*0,50+3,40*6,52-0,80*0,50+3,37*6,52+3,35*6,52-0,80*0,50+3,47*6,52</t>
  </si>
  <si>
    <t>1394132112</t>
  </si>
  <si>
    <t>-1258548004</t>
  </si>
  <si>
    <t>+3,34*6,52+3,16*2,20+0,60*2,30+3,35*6,20+3,45*2,50</t>
  </si>
  <si>
    <t>315156782</t>
  </si>
  <si>
    <t>-1539261450</t>
  </si>
  <si>
    <t>+4,62+440,502+59,504</t>
  </si>
  <si>
    <t>1265429836</t>
  </si>
  <si>
    <t>+504,626*0,045</t>
  </si>
  <si>
    <t>-1315163596</t>
  </si>
  <si>
    <t>+2,85*2,40</t>
  </si>
  <si>
    <t>632757954</t>
  </si>
  <si>
    <t>+9*1,00*1,40</t>
  </si>
  <si>
    <t>-2112071230</t>
  </si>
  <si>
    <t>+9*2,10*1,40</t>
  </si>
  <si>
    <t>-1474900045</t>
  </si>
  <si>
    <t>179370750</t>
  </si>
  <si>
    <t>-738721101</t>
  </si>
  <si>
    <t>1571031428</t>
  </si>
  <si>
    <t>-1015373064</t>
  </si>
  <si>
    <t>+9*2,10+2*0,80+9*1,00</t>
  </si>
  <si>
    <t>1247916854</t>
  </si>
  <si>
    <t>"dveře vnitřní</t>
  </si>
  <si>
    <t>+14*0,60*2,00</t>
  </si>
  <si>
    <t>+3*0,70*2,00</t>
  </si>
  <si>
    <t>+10*0,80*2,00</t>
  </si>
  <si>
    <t>+7*1,20*2,00</t>
  </si>
  <si>
    <t>"dveře balkonové</t>
  </si>
  <si>
    <t>+9*0,80*2,10</t>
  </si>
  <si>
    <t>-2142002687</t>
  </si>
  <si>
    <t>-1126085800</t>
  </si>
  <si>
    <t>-850490200</t>
  </si>
  <si>
    <t>+2*2,20*2,60</t>
  </si>
  <si>
    <t>-543961655</t>
  </si>
  <si>
    <t>1329273970</t>
  </si>
  <si>
    <t>972445888</t>
  </si>
  <si>
    <t>-889513154</t>
  </si>
  <si>
    <t>725122814</t>
  </si>
  <si>
    <t>Demontáž pisoárových stání s nádrží a dvěma záchodky</t>
  </si>
  <si>
    <t>1829919119</t>
  </si>
  <si>
    <t>421058905</t>
  </si>
  <si>
    <t>1901716267</t>
  </si>
  <si>
    <t>-333512132</t>
  </si>
  <si>
    <t>1715169336</t>
  </si>
  <si>
    <t>311348055</t>
  </si>
  <si>
    <t>-1056359826</t>
  </si>
  <si>
    <t>96942762</t>
  </si>
  <si>
    <t>-1302432203</t>
  </si>
  <si>
    <t>2116623220</t>
  </si>
  <si>
    <t>1915450211</t>
  </si>
  <si>
    <t>336835432</t>
  </si>
  <si>
    <t>+24*230,911</t>
  </si>
  <si>
    <t>688661586</t>
  </si>
  <si>
    <t>+32,054+3,818+17,880+7,515+49,958</t>
  </si>
  <si>
    <t>207711801</t>
  </si>
  <si>
    <t>+11,434+0,817+35,184+4,949+0,704</t>
  </si>
  <si>
    <t>-445137551</t>
  </si>
  <si>
    <t>+1,101+0,135</t>
  </si>
  <si>
    <t>344419238</t>
  </si>
  <si>
    <t>+230,911-111,225-53,088-1,236</t>
  </si>
  <si>
    <t>1408645354</t>
  </si>
  <si>
    <t>02d - 3.NP</t>
  </si>
  <si>
    <t xml:space="preserve">    6 - Úpravy povrchů, ploché střechy - bourání</t>
  </si>
  <si>
    <t xml:space="preserve">      P3.2 - Podlaha nových prostor nástavby v místě původní střechy (F2, sonda ST2)</t>
  </si>
  <si>
    <t>Úpravy povrchů, ploché střechy - bourání</t>
  </si>
  <si>
    <t>P3.2</t>
  </si>
  <si>
    <t>Podlaha nových prostor nástavby v místě původní střechy (F2, sonda ST2)</t>
  </si>
  <si>
    <t>-1192128979</t>
  </si>
  <si>
    <t>+(8,85+0,50+1,170+0,50+6,30)*36,68</t>
  </si>
  <si>
    <t>199292177</t>
  </si>
  <si>
    <t>-469957947</t>
  </si>
  <si>
    <t>2119369661</t>
  </si>
  <si>
    <t>-1369587315</t>
  </si>
  <si>
    <t>894777027</t>
  </si>
  <si>
    <t>1548234060</t>
  </si>
  <si>
    <t>-1493219386</t>
  </si>
  <si>
    <t>+(8,85+1,170+6,30)*36,68*0,13</t>
  </si>
  <si>
    <t>-3,45*4,98*0,13</t>
  </si>
  <si>
    <t>608378619</t>
  </si>
  <si>
    <t>721160802</t>
  </si>
  <si>
    <t>Demontáž ventilačních hlavic vláknocementových DN 100</t>
  </si>
  <si>
    <t>-2118170302</t>
  </si>
  <si>
    <t>613239989</t>
  </si>
  <si>
    <t>-707928488</t>
  </si>
  <si>
    <t>1455964206</t>
  </si>
  <si>
    <t>-1860221965</t>
  </si>
  <si>
    <t>280555713</t>
  </si>
  <si>
    <t>1690776259</t>
  </si>
  <si>
    <t>+24*136,635</t>
  </si>
  <si>
    <t>171201211</t>
  </si>
  <si>
    <t>Poplatek za uložení odpadu ze sypaniny na skládce (skládkovné)</t>
  </si>
  <si>
    <t>1565006722</t>
  </si>
  <si>
    <t>-699521547</t>
  </si>
  <si>
    <t>1246804955</t>
  </si>
  <si>
    <t>+136,635-105,820-8,654</t>
  </si>
  <si>
    <t>900594063</t>
  </si>
  <si>
    <t>03 - Objekt v parku</t>
  </si>
  <si>
    <t>03a - Skulptura</t>
  </si>
  <si>
    <t>HSV - Objekt v parku - skulptura</t>
  </si>
  <si>
    <t xml:space="preserve">    9 - Ostatní konstrukce a práce, bourání</t>
  </si>
  <si>
    <t>Objekt v parku - skulptura</t>
  </si>
  <si>
    <t>Ostatní konstrukce a práce, bourání</t>
  </si>
  <si>
    <t>113106211</t>
  </si>
  <si>
    <t>Rozebrání dlažeb pro pěší z velkých kostek do lože z kameniva</t>
  </si>
  <si>
    <t>1028372716</t>
  </si>
  <si>
    <t>+3,14*4,50*4,50</t>
  </si>
  <si>
    <t>113107126</t>
  </si>
  <si>
    <t>Odstranění podkladu z kameniva drceného se štětem tl 450 mm</t>
  </si>
  <si>
    <t>-1848559933</t>
  </si>
  <si>
    <t>-1664975012</t>
  </si>
  <si>
    <t>+2*3,14*4,50*0,60*0,90</t>
  </si>
  <si>
    <t>Bourání zdiva nadzákladového ze ŽB přes 1 m3</t>
  </si>
  <si>
    <t>333007851</t>
  </si>
  <si>
    <t>"obvodová stěna různých výšek, s mezerami - vstupy</t>
  </si>
  <si>
    <t>+2*3,14*4,50*0,30*1,20-1/3*10,174</t>
  </si>
  <si>
    <t>"sokl k sezení</t>
  </si>
  <si>
    <t>+2*3,14*4,50*0,45*0,90-1/3*11,445</t>
  </si>
  <si>
    <t>766411821</t>
  </si>
  <si>
    <t>Demontáž truhlářského obložení soklů z sedáky z fošen</t>
  </si>
  <si>
    <t>1153158472</t>
  </si>
  <si>
    <t>+2*3,14*4,50*0,45-1/3*12,717</t>
  </si>
  <si>
    <t>766411822</t>
  </si>
  <si>
    <t>Demontáž truhlářského obložení soklů podkladových roštů sedáků</t>
  </si>
  <si>
    <t>-1036370227</t>
  </si>
  <si>
    <t>-2132592508</t>
  </si>
  <si>
    <t>-885558447</t>
  </si>
  <si>
    <t>24*133,496</t>
  </si>
  <si>
    <t>-2075840724</t>
  </si>
  <si>
    <t>325931818</t>
  </si>
  <si>
    <t>+36,624+34,589</t>
  </si>
  <si>
    <t>997013811</t>
  </si>
  <si>
    <t>Poplatek za uložení stavebního dřevěného odpadu na skládce (skládkovné)</t>
  </si>
  <si>
    <t>-545694470</t>
  </si>
  <si>
    <t>+0,093+0,068</t>
  </si>
  <si>
    <t>997221855</t>
  </si>
  <si>
    <t>Poplatek za uložení odpadu z kamene a kameniva na skládce (skládkovné)</t>
  </si>
  <si>
    <t>-212846790</t>
  </si>
  <si>
    <t>+26,515+35,608</t>
  </si>
  <si>
    <t>292/003 - Speciální zakládání</t>
  </si>
  <si>
    <t>01 - Tryskové injektáže</t>
  </si>
  <si>
    <t>HSV - Práce a dodávky HSV</t>
  </si>
  <si>
    <t xml:space="preserve">    16 - Zemní práce - přemístění výkopku</t>
  </si>
  <si>
    <t xml:space="preserve">    22 - Zakládání - vrty</t>
  </si>
  <si>
    <t xml:space="preserve">    28 - Zakládání - zpevňování hornin - injektáže a mikropiloty</t>
  </si>
  <si>
    <t xml:space="preserve">    3 - Svislé a kompletní konstrukce</t>
  </si>
  <si>
    <t>Práce a dodávky HSV</t>
  </si>
  <si>
    <t>Zemní práce - přemístění výkopku</t>
  </si>
  <si>
    <t>162701105</t>
  </si>
  <si>
    <t>Vodorovné přemístění do 10000 m výkopku/sypaniny z horniny tř. 1 až 4</t>
  </si>
  <si>
    <t>2105275593</t>
  </si>
  <si>
    <t>P</t>
  </si>
  <si>
    <t>Poznámka k položce:
zemina z vrtů</t>
  </si>
  <si>
    <t>162701109</t>
  </si>
  <si>
    <t>Příplatek k vodorovnému přemístění výkopku/sypaniny z horniny tř. 1 až 4 ZKD 1000 m přes 10000 m</t>
  </si>
  <si>
    <t>-1357411290</t>
  </si>
  <si>
    <t>26,2*15 'Přepočtené koeficientem množství</t>
  </si>
  <si>
    <t>167101101</t>
  </si>
  <si>
    <t>Nakládání výkopku z hornin tř. 1 až 4 do 100 m3</t>
  </si>
  <si>
    <t>-1342924608</t>
  </si>
  <si>
    <t>171201201</t>
  </si>
  <si>
    <t>Uložení sypaniny na skládky</t>
  </si>
  <si>
    <t>-1374061468</t>
  </si>
  <si>
    <t>-2069496917</t>
  </si>
  <si>
    <t>26,2*1,8 'Přepočtené koeficientem množství</t>
  </si>
  <si>
    <t>Zakládání - vrty</t>
  </si>
  <si>
    <t>224421114</t>
  </si>
  <si>
    <t>Vrty maloprofilové D do 195 mm úklon do 45° hl do 25 m hor. III a IV omezený prostor</t>
  </si>
  <si>
    <t>-807330439</t>
  </si>
  <si>
    <t>Poznámka k položce:
pro sloupy TI</t>
  </si>
  <si>
    <t>225421114</t>
  </si>
  <si>
    <t>Vrty maloprofilové jádrové D do 195 mm úklon do 45° hl do 25 m hor. III a IV omezený prostor</t>
  </si>
  <si>
    <t>-1043070978</t>
  </si>
  <si>
    <t>Poznámka k položce:
předvrty ve stávajících základových konstrukcích</t>
  </si>
  <si>
    <t>164*1,4</t>
  </si>
  <si>
    <t>Zakládání - zpevňování hornin - injektáže a mikropiloty</t>
  </si>
  <si>
    <t>282606015</t>
  </si>
  <si>
    <t>Trysková injektáž sloupy D do 1000 mm stísněné podmínky</t>
  </si>
  <si>
    <t>1657599014</t>
  </si>
  <si>
    <t>585221490</t>
  </si>
  <si>
    <t>cement struskoportlandský CEM II/B-S 32.5 R VL</t>
  </si>
  <si>
    <t>589800482</t>
  </si>
  <si>
    <t>Poznámka k položce:
portlandský struskový cement, objemová hmotnost 1100 kg/m3</t>
  </si>
  <si>
    <t>"2,5násobek objemu sloupů TI"</t>
  </si>
  <si>
    <t>0,4*0,4*3,14*834*2,5</t>
  </si>
  <si>
    <t>1047,504*1,1 'Přepočtené koeficientem množství</t>
  </si>
  <si>
    <t>231611114</t>
  </si>
  <si>
    <t>Výztuž pilot betonovaných do země ocel z betonářské oceli 10 505</t>
  </si>
  <si>
    <t>-493639920</t>
  </si>
  <si>
    <t>Poznámka k položce:
analog. výztuž sloupů TI, 1x R32/bm</t>
  </si>
  <si>
    <t>834*6,31</t>
  </si>
  <si>
    <t>5262,54*0,001 'Přepočtené koeficientem množství</t>
  </si>
  <si>
    <t>Svislé a kompletní konstrukce</t>
  </si>
  <si>
    <t>312311961</t>
  </si>
  <si>
    <t>Výplňová zeď z betonu prostého tř. C 25/30</t>
  </si>
  <si>
    <t>1121677773</t>
  </si>
  <si>
    <t>Poznámka k položce:
analog. dobetonování jádrových předvrtů ve stávajících základových konstrukcích</t>
  </si>
  <si>
    <t>997002511</t>
  </si>
  <si>
    <t>Vodorovné přemístění suti a vybouraných hmot bez naložení ale se složením a urovnáním do 1 km</t>
  </si>
  <si>
    <t>-959697129</t>
  </si>
  <si>
    <t>Poznámka k položce:
odvrtaný beton</t>
  </si>
  <si>
    <t>997002519</t>
  </si>
  <si>
    <t>Příplatek ZKD 1 km přemístění suti a vybouraných hmot</t>
  </si>
  <si>
    <t>2016910195</t>
  </si>
  <si>
    <t>17,22*24 'Přepočtené koeficientem množství</t>
  </si>
  <si>
    <t>997002611</t>
  </si>
  <si>
    <t>Nakládání suti a vybouraných hmot</t>
  </si>
  <si>
    <t>-1481292595</t>
  </si>
  <si>
    <t>997013801</t>
  </si>
  <si>
    <t>Poplatek za uložení stavebního betonového odpadu na skládce (skládkovné)</t>
  </si>
  <si>
    <t>2028872996</t>
  </si>
  <si>
    <t>998004011</t>
  </si>
  <si>
    <t>Přesun hmot pro injektování, kotvy a mikropiloty</t>
  </si>
  <si>
    <t>-1875230232</t>
  </si>
  <si>
    <t>02 - Piloty</t>
  </si>
  <si>
    <t xml:space="preserve">    23 - Zakládání - piloty</t>
  </si>
  <si>
    <t>1840643306</t>
  </si>
  <si>
    <t>-1544563665</t>
  </si>
  <si>
    <t>130,86*15 'Přepočtené koeficientem množství</t>
  </si>
  <si>
    <t>-1193304113</t>
  </si>
  <si>
    <t>-1689123706</t>
  </si>
  <si>
    <t>961140328</t>
  </si>
  <si>
    <t>130,86*1,8 'Přepočtené koeficientem množství</t>
  </si>
  <si>
    <t>226212113</t>
  </si>
  <si>
    <t>Vrty velkoprofilové svislé zapažené D do 650 mm hl do 5 m hor. III</t>
  </si>
  <si>
    <t>958444862</t>
  </si>
  <si>
    <t>Poznámka k položce:
čistá délka pilot, bez případného hluchého vrtání</t>
  </si>
  <si>
    <t>226212213</t>
  </si>
  <si>
    <t>Vrty velkoprofilové svislé zapažené D do 650 mm hl do 10 m hor. III</t>
  </si>
  <si>
    <t>-1696101452</t>
  </si>
  <si>
    <t>226212313</t>
  </si>
  <si>
    <t>Vrty velkoprofilové svislé zapažené D do 650 mm hl do 20 m hor. III</t>
  </si>
  <si>
    <t>630251050</t>
  </si>
  <si>
    <t>226212613</t>
  </si>
  <si>
    <t>Vrty velkoprofilové svislé zapažené D do 850 mm hl do 10 m hor. III</t>
  </si>
  <si>
    <t>-2126432005</t>
  </si>
  <si>
    <t>226212713</t>
  </si>
  <si>
    <t>Vrty velkoprofilové svislé zapažené D do 850 mm hl do 20 m hor. III</t>
  </si>
  <si>
    <t>-344195146</t>
  </si>
  <si>
    <t>Zakládání - piloty</t>
  </si>
  <si>
    <t>231212112</t>
  </si>
  <si>
    <t>Zřízení pilot svislých zapažených D do 650 mm hl do 10 m s vytažením pažnic z betonu železového</t>
  </si>
  <si>
    <t>1284598036</t>
  </si>
  <si>
    <t>589329370.1</t>
  </si>
  <si>
    <t>směs pro beton třída C25-30 XA2 frakce do 22 mm</t>
  </si>
  <si>
    <t>2007811250</t>
  </si>
  <si>
    <t>179,5*3,14*0,31*0,31</t>
  </si>
  <si>
    <t>54,165*1,035 'Přepočtené koeficientem množství</t>
  </si>
  <si>
    <t>231212113</t>
  </si>
  <si>
    <t>Zřízení pilot svislých zapažených D do 1250 mm hl do 10 m s vytažením pažnic z betonu železového</t>
  </si>
  <si>
    <t>529902314</t>
  </si>
  <si>
    <t>-1380202353</t>
  </si>
  <si>
    <t>9*3,14*0,375*0,375</t>
  </si>
  <si>
    <t>3,974*1,035 'Přepočtené koeficientem množství</t>
  </si>
  <si>
    <t>231212212</t>
  </si>
  <si>
    <t>Zřízení pilot svislých zapažených D do 650 mm hl do 20 m s vytažením pažnic z betonu železového</t>
  </si>
  <si>
    <t>-1795059539</t>
  </si>
  <si>
    <t>-1448159320</t>
  </si>
  <si>
    <t>70,5*3,14*0,31*0,31</t>
  </si>
  <si>
    <t>21,274*1,035 'Přepočtené koeficientem množství</t>
  </si>
  <si>
    <t>231212213</t>
  </si>
  <si>
    <t>Zřízení pilot svislých zapažených D do 1250 mm hl do 20 m s vytažením pažnic z betonu železového</t>
  </si>
  <si>
    <t>-740610629</t>
  </si>
  <si>
    <t>940197085</t>
  </si>
  <si>
    <t>116,5*3,14*0,375*0,375</t>
  </si>
  <si>
    <t>51,442*1,035 'Přepočtené koeficientem množství</t>
  </si>
  <si>
    <t>373946209</t>
  </si>
  <si>
    <t>239111112</t>
  </si>
  <si>
    <t>Odbourání vrchní části znehodnocené výplně pilot D piloty do 650 mm</t>
  </si>
  <si>
    <t>-848318482</t>
  </si>
  <si>
    <t>30*0,2</t>
  </si>
  <si>
    <t>239111113</t>
  </si>
  <si>
    <t>Odbourání vrchní části znehodnocené výplně pilot D piloty do 1250 mm</t>
  </si>
  <si>
    <t>-837513911</t>
  </si>
  <si>
    <t>9*0,2</t>
  </si>
  <si>
    <t>23-R01</t>
  </si>
  <si>
    <t>Vyčerpání vody a vyčištění vrtu před betonáží piloty</t>
  </si>
  <si>
    <t>-1880554939</t>
  </si>
  <si>
    <t>23-R02</t>
  </si>
  <si>
    <t>Zatěžovací zkoušky pilot (pokud budou požadovány)</t>
  </si>
  <si>
    <t>826839761</t>
  </si>
  <si>
    <t>9-R01</t>
  </si>
  <si>
    <t>Příplatek za ztížené vrtání - viz PD</t>
  </si>
  <si>
    <t>1112091634</t>
  </si>
  <si>
    <t>Poznámka k položce:
Při provádění pilot bude vrtáno přes stávající železobetonovou konstrukci dna původní protipožární nádrže, z tohoto důvodu je nutné počítat s výraznějším opotřebením vrtného nářadí</t>
  </si>
  <si>
    <t>1373576096</t>
  </si>
  <si>
    <t>Poznámka k položce:
odbouraný beton</t>
  </si>
  <si>
    <t>1982435111</t>
  </si>
  <si>
    <t>6,472*24 'Přepočtené koeficientem množství</t>
  </si>
  <si>
    <t>2119826830</t>
  </si>
  <si>
    <t>-471745734</t>
  </si>
  <si>
    <t>998001011</t>
  </si>
  <si>
    <t>Přesun hmot pro piloty nebo podzemní stěny betonované na místě</t>
  </si>
  <si>
    <t>-1990385393</t>
  </si>
  <si>
    <t>292/004 - Stavební část</t>
  </si>
  <si>
    <t xml:space="preserve">omítka stropu a stěn magnetické rezonance je součástí samostatné dodávky_x000D_
_x000D_
</t>
  </si>
  <si>
    <t xml:space="preserve">      OZO - Odkopání a zásyp kolem objektu</t>
  </si>
  <si>
    <t xml:space="preserve">      VZM - Výkopy a zásypy mimo objekt</t>
  </si>
  <si>
    <t xml:space="preserve">      VZU - Výkopy a zásypy uvnitř objektu</t>
  </si>
  <si>
    <t xml:space="preserve">      VPZ - Vodorovné přesuny výkopku</t>
  </si>
  <si>
    <t xml:space="preserve">      HUT - Hutnění ZS</t>
  </si>
  <si>
    <t xml:space="preserve">    2 - Zakládání</t>
  </si>
  <si>
    <t xml:space="preserve">      31 - Zdi pozemních staveb</t>
  </si>
  <si>
    <t xml:space="preserve">      34 - Stěny a příčky</t>
  </si>
  <si>
    <t xml:space="preserve">    41 - Stropy a stropní konstrukce pozemních staveb</t>
  </si>
  <si>
    <t xml:space="preserve">    43 - Schodišťové konstrukce a rampy</t>
  </si>
  <si>
    <t xml:space="preserve">    61 - Úprava povrchů vnitřních</t>
  </si>
  <si>
    <t xml:space="preserve">    63 - Podlahy a podlahové konstrukce</t>
  </si>
  <si>
    <t xml:space="preserve">    94 - Lešení a stavební výtahy</t>
  </si>
  <si>
    <t xml:space="preserve">    95 - Různé dokončovací konstrukce a práce pozemních staveb</t>
  </si>
  <si>
    <t>PSV - Práce a dodávky PSV</t>
  </si>
  <si>
    <t xml:space="preserve">    711 - Izolace proti vodě, vlhkosti a plynům</t>
  </si>
  <si>
    <t xml:space="preserve">    713 - Izolace tepelné</t>
  </si>
  <si>
    <t xml:space="preserve">    714 - Akustická a protiotřesová opatření</t>
  </si>
  <si>
    <t xml:space="preserve">    762 - Konstrukce tesařské</t>
  </si>
  <si>
    <t xml:space="preserve">    763 - Konstrukce suché výstavby</t>
  </si>
  <si>
    <t xml:space="preserve">      SK - Svislé konstrukce</t>
  </si>
  <si>
    <t xml:space="preserve">      VK - Vodorovné konstrukce</t>
  </si>
  <si>
    <t xml:space="preserve">      OP - Opláštění průvlaků</t>
  </si>
  <si>
    <t xml:space="preserve">    767 - Konstrukce zámečnické</t>
  </si>
  <si>
    <t xml:space="preserve">    771 - Podlahy z dlaždic</t>
  </si>
  <si>
    <t xml:space="preserve">    776 - Podlahy povlakové</t>
  </si>
  <si>
    <t xml:space="preserve">      KOB - Koberce</t>
  </si>
  <si>
    <t xml:space="preserve">      PVC - PVC</t>
  </si>
  <si>
    <t xml:space="preserve">      SCH - Vnitřní schodiště</t>
  </si>
  <si>
    <t xml:space="preserve">      PLP - Přechodové lišty podlah</t>
  </si>
  <si>
    <t xml:space="preserve">    777 - Podlahy lité</t>
  </si>
  <si>
    <t xml:space="preserve">    781 - Dokončovací práce - obklady</t>
  </si>
  <si>
    <t xml:space="preserve">    783 - Dokončovací práce - nátěry</t>
  </si>
  <si>
    <t xml:space="preserve">    784 - Dokončovací práce - malby a tapety</t>
  </si>
  <si>
    <t>OZO</t>
  </si>
  <si>
    <t>Odkopání a zásyp kolem objektu</t>
  </si>
  <si>
    <t>132101202</t>
  </si>
  <si>
    <t>Hloubení rýh š do 2000 mm v hornině tř. 1 a 2 objemu do 1000 m3</t>
  </si>
  <si>
    <t>-936776699</t>
  </si>
  <si>
    <t>Poznámka k položce:
50% objemu</t>
  </si>
  <si>
    <t>882,53*0,5 'Přepočtené koeficientem množství</t>
  </si>
  <si>
    <t>132201202</t>
  </si>
  <si>
    <t>Hloubení rýh š do 2000 mm v hornině tř. 3 objemu do 1000 m3</t>
  </si>
  <si>
    <t>1703796231</t>
  </si>
  <si>
    <t>161101101</t>
  </si>
  <si>
    <t>Svislé přemístění výkopku z horniny tř. 1 až 4 hl výkopu do 2,5 m</t>
  </si>
  <si>
    <t>81792644</t>
  </si>
  <si>
    <t>174101101</t>
  </si>
  <si>
    <t>Zásyp jam, šachet rýh nebo kolem objektů sypaninou se zhutněním</t>
  </si>
  <si>
    <t>1705117579</t>
  </si>
  <si>
    <t>Poznámka k položce:
předpoklad použití výkopku pro zpětný zásyp</t>
  </si>
  <si>
    <t>VZM</t>
  </si>
  <si>
    <t>Výkopy a zásypy mimo objekt</t>
  </si>
  <si>
    <t>131101102</t>
  </si>
  <si>
    <t>Hloubení jam nezapažených v hornině tř. 1 a 2 objemu do 1000 m3</t>
  </si>
  <si>
    <t>-895137712</t>
  </si>
  <si>
    <t>537,35*0,5 'Přepočtené koeficientem množství</t>
  </si>
  <si>
    <t>131201102</t>
  </si>
  <si>
    <t>Hloubení jam nezapažených v hornině tř. 3 objemu do 1000 m3</t>
  </si>
  <si>
    <t>1218102928</t>
  </si>
  <si>
    <t>132101201</t>
  </si>
  <si>
    <t>Hloubení rýh š do 2000 mm v hornině tř. 1 a 2 objemu do 100 m3</t>
  </si>
  <si>
    <t>-566737309</t>
  </si>
  <si>
    <t>148,71*0,5 'Přepočtené koeficientem množství</t>
  </si>
  <si>
    <t>132201201</t>
  </si>
  <si>
    <t>Hloubení rýh š do 2000 mm v hornině tř. 3 objemu do 100 m3</t>
  </si>
  <si>
    <t>-986154970</t>
  </si>
  <si>
    <t>-2090293887</t>
  </si>
  <si>
    <t>VZU</t>
  </si>
  <si>
    <t>Výkopy a zásypy uvnitř objektu</t>
  </si>
  <si>
    <t>139711101</t>
  </si>
  <si>
    <t>Vykopávky v uzavřených prostorách v hornině tř. 1 až 4</t>
  </si>
  <si>
    <t>-1022754364</t>
  </si>
  <si>
    <t>-772538495</t>
  </si>
  <si>
    <t>VPZ</t>
  </si>
  <si>
    <t>Vodorovné přesuny výkopku</t>
  </si>
  <si>
    <t>162301101</t>
  </si>
  <si>
    <t>Vodorovné přemístění do 500 m výkopku/sypaniny z horniny tř. 1 až 4</t>
  </si>
  <si>
    <t>-1948526187</t>
  </si>
  <si>
    <t>Poznámka k položce:
na staveništní deponii</t>
  </si>
  <si>
    <t>1358654741</t>
  </si>
  <si>
    <t>Poznámka k položce:
ze staveništní deponie pro zásypy, obsypy, násypy</t>
  </si>
  <si>
    <t>167101102</t>
  </si>
  <si>
    <t>Nakládání výkopku z hornin tř. 1 až 4 přes 100 m3</t>
  </si>
  <si>
    <t>-288588339</t>
  </si>
  <si>
    <t>167101103</t>
  </si>
  <si>
    <t>Nakládání nebo překládání výkopku z horniny tř. 1 až 4</t>
  </si>
  <si>
    <t>-1281595367</t>
  </si>
  <si>
    <t>-1260143239</t>
  </si>
  <si>
    <t>Poznámka k položce:
na trvalou skládku</t>
  </si>
  <si>
    <t>-1405217649</t>
  </si>
  <si>
    <t>165,09*15 'Přepočtené koeficientem množství</t>
  </si>
  <si>
    <t>400877161</t>
  </si>
  <si>
    <t>828654668</t>
  </si>
  <si>
    <t>165,09*1,8 'Přepočtené koeficientem množství</t>
  </si>
  <si>
    <t>HUT</t>
  </si>
  <si>
    <t>Hutnění ZS</t>
  </si>
  <si>
    <t>181951102</t>
  </si>
  <si>
    <t>Úprava pláně v hornině tř. 1 až 4 se zhutněním</t>
  </si>
  <si>
    <t>1230406853</t>
  </si>
  <si>
    <t>Zakládání</t>
  </si>
  <si>
    <t>275313811</t>
  </si>
  <si>
    <t>Základové patky z betonu tř. C 25/30</t>
  </si>
  <si>
    <t>1886230776</t>
  </si>
  <si>
    <t>Poznámka k položce:
patky sloupků zábradlí rampy</t>
  </si>
  <si>
    <t>272351215</t>
  </si>
  <si>
    <t>Zřízení bednění stěn základových kleneb</t>
  </si>
  <si>
    <t>488221097</t>
  </si>
  <si>
    <t>272351216</t>
  </si>
  <si>
    <t>Odstranění bednění stěn základových kleneb</t>
  </si>
  <si>
    <t>533463315</t>
  </si>
  <si>
    <t>278381146</t>
  </si>
  <si>
    <t>Základy pod technologická zařízení půdorysné plochy do 0,5 m2 z betonu prostého tř. C 25/30</t>
  </si>
  <si>
    <t>259692334</t>
  </si>
  <si>
    <t>278381156</t>
  </si>
  <si>
    <t>Základy pod technologická zařízení půdorysné plochy do 1 m2 z betonu prostého tř. C 25/30</t>
  </si>
  <si>
    <t>-1507860477</t>
  </si>
  <si>
    <t>Poznámka k položce:
pod chladící jednotky v 5.NP</t>
  </si>
  <si>
    <t>278381166</t>
  </si>
  <si>
    <t>Základy pod technologická zařízení půdorysné plochy do 2 m2 z betonu prostého tř. C 25/30</t>
  </si>
  <si>
    <t>68465505</t>
  </si>
  <si>
    <t>278381166.1</t>
  </si>
  <si>
    <t>Základy pod technologická zařízení půdorysné plochy nad 2 m2 z betonu prostého tř. C 25/30</t>
  </si>
  <si>
    <t>-1068567347</t>
  </si>
  <si>
    <t>-1315978409</t>
  </si>
  <si>
    <t>Poznámka k položce:
strojovna +13,15</t>
  </si>
  <si>
    <t>275362021</t>
  </si>
  <si>
    <t>Výztuž základových patek svařovanými sítěmi Kari</t>
  </si>
  <si>
    <t>-2013744166</t>
  </si>
  <si>
    <t>Poznámka k položce:
základy pro chladící jednotky v 5.NP</t>
  </si>
  <si>
    <t>0,171*1,2 'Přepočtené koeficientem množství</t>
  </si>
  <si>
    <t>279113133</t>
  </si>
  <si>
    <t>Základová zeď tl do 250 mm z tvárnic ztraceného bednění včetně výplně z betonu tř. C 16/20</t>
  </si>
  <si>
    <t>1830099959</t>
  </si>
  <si>
    <t>Poznámka k položce:
kanálek elektro</t>
  </si>
  <si>
    <t>2-R01</t>
  </si>
  <si>
    <t xml:space="preserve">Příplatek za kletování a ochranný nátěr betonu </t>
  </si>
  <si>
    <t>-1096213028</t>
  </si>
  <si>
    <t>2-R02</t>
  </si>
  <si>
    <t>Příplatek za separační geotextilii 300 g/m2</t>
  </si>
  <si>
    <t>-600522132</t>
  </si>
  <si>
    <t>15,8*1,1 'Přepočtené koeficientem množství</t>
  </si>
  <si>
    <t>Zdi pozemních staveb</t>
  </si>
  <si>
    <t>311238112</t>
  </si>
  <si>
    <t>Zdivo nosné vnitřní POROTHERM tl 175 mm pevnosti P 10 na MVC</t>
  </si>
  <si>
    <t>1678845277</t>
  </si>
  <si>
    <t>-354622311</t>
  </si>
  <si>
    <t>Poznámka k položce:
atiky</t>
  </si>
  <si>
    <t>311238114</t>
  </si>
  <si>
    <t>Zdivo nosné vnitřní POROTHERM tl 240 mm pevnosti P 15 na MVC</t>
  </si>
  <si>
    <t>1096380357</t>
  </si>
  <si>
    <t>766535430</t>
  </si>
  <si>
    <t>311238116</t>
  </si>
  <si>
    <t>Zdivo nosné vnitřní POROTHERM tl 300 mm pevnosti P 15 na MVC</t>
  </si>
  <si>
    <t>-919571177</t>
  </si>
  <si>
    <t>311238213</t>
  </si>
  <si>
    <t>Zdivo nosné vnější POROTHERM tl 365 mm pevnosti P 15 na MC</t>
  </si>
  <si>
    <t>1609726656</t>
  </si>
  <si>
    <t>311238216</t>
  </si>
  <si>
    <t>Zdivo nosné vnější POROTHERM tl 400 mm pevnosti P 15 na MC</t>
  </si>
  <si>
    <t>-1636612542</t>
  </si>
  <si>
    <t>311238219</t>
  </si>
  <si>
    <t>Zdivo nosné vnější POROTHERM tl 440 mm pevnosti P 15 na MC</t>
  </si>
  <si>
    <t>2120631639</t>
  </si>
  <si>
    <t>311271129</t>
  </si>
  <si>
    <t>Zdivo nosné z cihel betonových dl 290 mm na MC 15</t>
  </si>
  <si>
    <t>-114849688</t>
  </si>
  <si>
    <t>Poznámka k položce:
zazdívky otvorů</t>
  </si>
  <si>
    <t>311272323</t>
  </si>
  <si>
    <t>Zdivo nosné tl 300 mm z pórobetonových přesných hladkých tvárnic Ytong hmotnosti 500 kg/m3</t>
  </si>
  <si>
    <t>-2074963051</t>
  </si>
  <si>
    <t>317141222</t>
  </si>
  <si>
    <t>Překlady ploché z pórobetonu Ytong š 150 mm pro světlost otvoru do 1000 mm</t>
  </si>
  <si>
    <t>-1794692648</t>
  </si>
  <si>
    <t>317141224</t>
  </si>
  <si>
    <t>Překlady ploché z pórobetonu Ytong š 150 mm pro světlost otvoru do 1250 mm</t>
  </si>
  <si>
    <t>-1383026160</t>
  </si>
  <si>
    <t>317141225</t>
  </si>
  <si>
    <t>Překlady ploché z pórobetonu Ytong š 150 mm pro světlost otvoru do 1500 mm</t>
  </si>
  <si>
    <t>-145387481</t>
  </si>
  <si>
    <t>317141226</t>
  </si>
  <si>
    <t>Překlady ploché z pórobetonu Ytong š 150 mm pro světlost otvoru do 1750 mm</t>
  </si>
  <si>
    <t>-1170605013</t>
  </si>
  <si>
    <t>317141227</t>
  </si>
  <si>
    <t>Překlady ploché z pórobetonu Ytong š 150 mm pro světlost otvoru do 2000 mm</t>
  </si>
  <si>
    <t>156825945</t>
  </si>
  <si>
    <t>317141228</t>
  </si>
  <si>
    <t>Překlady ploché z pórobetonu Ytong š 150 mm pro světlost otvoru do 2250 mm</t>
  </si>
  <si>
    <t>129081113</t>
  </si>
  <si>
    <t>317141229</t>
  </si>
  <si>
    <t>Překlady ploché z pórobetonu Ytong š 150 mm pro světlost otvoru do 2500 mm</t>
  </si>
  <si>
    <t>1047507387</t>
  </si>
  <si>
    <t>317168121</t>
  </si>
  <si>
    <t>Překlad keramický plochý š 14,5 cm dl 100 cm</t>
  </si>
  <si>
    <t>1146010366</t>
  </si>
  <si>
    <t>317168122</t>
  </si>
  <si>
    <t>Překlad keramický plochý š 14,5 cm dl 125 cm</t>
  </si>
  <si>
    <t>1716785876</t>
  </si>
  <si>
    <t>317168123</t>
  </si>
  <si>
    <t>Překlad keramický plochý š 14,5 cm dl 150 cm</t>
  </si>
  <si>
    <t>-1015852241</t>
  </si>
  <si>
    <t>317168124</t>
  </si>
  <si>
    <t>Překlad keramický plochý š 14,5 cm dl 175 cm</t>
  </si>
  <si>
    <t>-67757331</t>
  </si>
  <si>
    <t>317168130</t>
  </si>
  <si>
    <t>Překlad keramický vysoký v 23,8 cm dl 100 cm</t>
  </si>
  <si>
    <t>1766867382</t>
  </si>
  <si>
    <t>317168131</t>
  </si>
  <si>
    <t>Překlad keramický vysoký v 23,8 cm dl 125 cm</t>
  </si>
  <si>
    <t>961349081</t>
  </si>
  <si>
    <t>317168132</t>
  </si>
  <si>
    <t>Překlad keramický vysoký v 23,8 cm dl 150 cm</t>
  </si>
  <si>
    <t>-1433160170</t>
  </si>
  <si>
    <t>317168133</t>
  </si>
  <si>
    <t>Překlad keramický vysoký v 23,8 cm dl 175 cm</t>
  </si>
  <si>
    <t>42093186</t>
  </si>
  <si>
    <t>317168135</t>
  </si>
  <si>
    <t>Překlad keramický vysoký v 23,8 cm dl 225 cm</t>
  </si>
  <si>
    <t>-873805918</t>
  </si>
  <si>
    <t>317168137</t>
  </si>
  <si>
    <t>Překlad keramický vysoký v 23,8 cm dl 275 cm</t>
  </si>
  <si>
    <t>82955745</t>
  </si>
  <si>
    <t>Stěny a příčky</t>
  </si>
  <si>
    <t>342241166</t>
  </si>
  <si>
    <t>Příčky tl 140 mm z cihel lehčených dl 290 mm na MC</t>
  </si>
  <si>
    <t>-2016759841</t>
  </si>
  <si>
    <t>342248112</t>
  </si>
  <si>
    <t>Příčky POROTHERM tl 115 mm pevnosti P 10 na MVC</t>
  </si>
  <si>
    <t>-942298864</t>
  </si>
  <si>
    <t>342271212</t>
  </si>
  <si>
    <t>Příčky tl 140 mm z cihel betonových na MC 15</t>
  </si>
  <si>
    <t>345613503</t>
  </si>
  <si>
    <t>921746317</t>
  </si>
  <si>
    <t>342272148</t>
  </si>
  <si>
    <t>Příčky tl 50 mm z pórobetonových přesných hladkých příčkovek objemové hmotnosti 500 kg/m3</t>
  </si>
  <si>
    <t>257340124</t>
  </si>
  <si>
    <t>Poznámka k položce:
obezdívky/zazdívky šachet</t>
  </si>
  <si>
    <t>65</t>
  </si>
  <si>
    <t>342272248</t>
  </si>
  <si>
    <t>Příčky tl 75 mm z pórobetonových přesných hladkých příčkovek objemové hmotnosti 500 kg/m3</t>
  </si>
  <si>
    <t>606111944</t>
  </si>
  <si>
    <t>66</t>
  </si>
  <si>
    <t>472419562</t>
  </si>
  <si>
    <t>67</t>
  </si>
  <si>
    <t>342272323</t>
  </si>
  <si>
    <t>Příčky tl 100 mm z pórobetonových přesných hladkých příčkovek objemové hmotnosti 500 kg/m3</t>
  </si>
  <si>
    <t>783556547</t>
  </si>
  <si>
    <t>68</t>
  </si>
  <si>
    <t>-418326364</t>
  </si>
  <si>
    <t>Poznámka k položce:
obezdívka šachet</t>
  </si>
  <si>
    <t>69</t>
  </si>
  <si>
    <t>342272423</t>
  </si>
  <si>
    <t>Příčky tl 125 mm z pórobetonových přesných hladkých příčkovek objemové hmotnosti 500 kg/m3</t>
  </si>
  <si>
    <t>-506477548</t>
  </si>
  <si>
    <t>70</t>
  </si>
  <si>
    <t>564045665</t>
  </si>
  <si>
    <t>71</t>
  </si>
  <si>
    <t>342272523</t>
  </si>
  <si>
    <t>Příčky tl 150 mm z pórobetonových přesných hladkých příčkovek objemové hmotnosti 500 kg/m3</t>
  </si>
  <si>
    <t>244933182</t>
  </si>
  <si>
    <t>72</t>
  </si>
  <si>
    <t>-1357340978</t>
  </si>
  <si>
    <t>73</t>
  </si>
  <si>
    <t>346244354</t>
  </si>
  <si>
    <t>Obezdívka koupelnových van ploch rovných tl 100 mm z pórobetonových příčkovek hladkých Ytong</t>
  </si>
  <si>
    <t>124915101</t>
  </si>
  <si>
    <t>74</t>
  </si>
  <si>
    <t>346244361</t>
  </si>
  <si>
    <t>Zazdívka o tl 65 mm rýh, nik nebo kapes z cihel pálených</t>
  </si>
  <si>
    <t>-1313617003</t>
  </si>
  <si>
    <t>75</t>
  </si>
  <si>
    <t>346244371</t>
  </si>
  <si>
    <t>Zazdívka o tl 140 mm rýh, nik nebo kapes z cihel pálených</t>
  </si>
  <si>
    <t>-993500194</t>
  </si>
  <si>
    <t>76</t>
  </si>
  <si>
    <t>346244811.1</t>
  </si>
  <si>
    <t>Přizdívky izolační tl 65 mm z cihel dl 290 mm pevnosti P 20 na MC 10</t>
  </si>
  <si>
    <t>520350932</t>
  </si>
  <si>
    <t xml:space="preserve">Poznámka k položce:
analog. přizdívky předstěn, bez požlábku a zatření </t>
  </si>
  <si>
    <t>77</t>
  </si>
  <si>
    <t>346244821.1</t>
  </si>
  <si>
    <t>Přizdívky izolační tl 140 mm z cihel dl 290 mm pevnosti P 20 na MC 10</t>
  </si>
  <si>
    <t>418914113</t>
  </si>
  <si>
    <t>78</t>
  </si>
  <si>
    <t>346272113</t>
  </si>
  <si>
    <t>Přizdívky ochranné tl 100 mm z pórobetonových přesných příčkovek Ytong objemové hmotnosti 500 kg/m3</t>
  </si>
  <si>
    <t>1930262024</t>
  </si>
  <si>
    <t>79</t>
  </si>
  <si>
    <t>126338958</t>
  </si>
  <si>
    <t>Poznámka k položce:
přizdívky parapetů</t>
  </si>
  <si>
    <t>80</t>
  </si>
  <si>
    <t>14092761</t>
  </si>
  <si>
    <t>Poznámka k položce:
přizdívky parapetů z fasády</t>
  </si>
  <si>
    <t>81</t>
  </si>
  <si>
    <t>346272115</t>
  </si>
  <si>
    <t>Přizdívky ochranné tl 150 mm z pórobetonových přesných příčkovek Ytong objemové hmotnosti 500 kg/m3</t>
  </si>
  <si>
    <t>1693456262</t>
  </si>
  <si>
    <t>82</t>
  </si>
  <si>
    <t>-590830290</t>
  </si>
  <si>
    <t>83</t>
  </si>
  <si>
    <t>691532741</t>
  </si>
  <si>
    <t>Stropy a stropní konstrukce pozemních staveb</t>
  </si>
  <si>
    <t>84</t>
  </si>
  <si>
    <t>417321515</t>
  </si>
  <si>
    <t>Ztužující pásy a věnce ze ŽB tř. C 25/30</t>
  </si>
  <si>
    <t>259510909</t>
  </si>
  <si>
    <t>Poznámka k položce:
lemování kanálku elektro</t>
  </si>
  <si>
    <t>85</t>
  </si>
  <si>
    <t>417351115</t>
  </si>
  <si>
    <t>Zřízení bednění ztužujících věnců</t>
  </si>
  <si>
    <t>626126093</t>
  </si>
  <si>
    <t>86</t>
  </si>
  <si>
    <t>417351116</t>
  </si>
  <si>
    <t>Odstranění bednění ztužujících věnců</t>
  </si>
  <si>
    <t>1938185546</t>
  </si>
  <si>
    <t>Schodišťové konstrukce a rampy</t>
  </si>
  <si>
    <t>87</t>
  </si>
  <si>
    <t>430321414</t>
  </si>
  <si>
    <t>Schodišťová konstrukce a rampa ze ŽB tř. C 25/30</t>
  </si>
  <si>
    <t>1288784649</t>
  </si>
  <si>
    <t>Poznámka k položce:
deska vyrovnávacích schodů 1.PP
deska vyrovnávacích schodů ve 3.NP
deska vyrovnávací rampy a schodů ve 4.NP</t>
  </si>
  <si>
    <t>88</t>
  </si>
  <si>
    <t>430362021</t>
  </si>
  <si>
    <t>Výztuž schodišťové konstrukce a rampy svařovanými sítěmi Kari</t>
  </si>
  <si>
    <t>1974428126</t>
  </si>
  <si>
    <t>89</t>
  </si>
  <si>
    <t>431351121</t>
  </si>
  <si>
    <t>Zřízení bednění podest schodišť a ramp přímočarých v do 4 m</t>
  </si>
  <si>
    <t>-396204175</t>
  </si>
  <si>
    <t>90</t>
  </si>
  <si>
    <t>431351122</t>
  </si>
  <si>
    <t>Odstranění bednění podest schodišť a ramp přímočarých v do 4 m</t>
  </si>
  <si>
    <t>-491572610</t>
  </si>
  <si>
    <t>91</t>
  </si>
  <si>
    <t>434121415</t>
  </si>
  <si>
    <t>Osazení ŽB schodišťových stupňů broušených nebo leštěných na schodnice</t>
  </si>
  <si>
    <t>1329671682</t>
  </si>
  <si>
    <t>Poznámka k položce:
vyrovnávací schody 3.NP</t>
  </si>
  <si>
    <t>92</t>
  </si>
  <si>
    <t>593001</t>
  </si>
  <si>
    <t>prefa stupeň žlbt š. 0,405 x v. 0,205 x dl. 1,92 m</t>
  </si>
  <si>
    <t>-2107960067</t>
  </si>
  <si>
    <t>93</t>
  </si>
  <si>
    <t>804678786</t>
  </si>
  <si>
    <t>Poznámka k položce:
vyrovnávací schody 4.NP</t>
  </si>
  <si>
    <t>593002</t>
  </si>
  <si>
    <t>prefa stupeň žlbt š. 0,35 x v. 0,205 x dl. 1,35 m</t>
  </si>
  <si>
    <t>611091708</t>
  </si>
  <si>
    <t>593003</t>
  </si>
  <si>
    <t>prefa stupeň žlbt š. 0,35 x v. 0,205 x dl. 1,51 m</t>
  </si>
  <si>
    <t>45007954</t>
  </si>
  <si>
    <t>434311115</t>
  </si>
  <si>
    <t>Schodišťové stupně dusané na terén z betonu tř. C 20/25 bez potěru</t>
  </si>
  <si>
    <t>-486065689</t>
  </si>
  <si>
    <t xml:space="preserve">Poznámka k položce:
vyrovnávací schody 1.PP
schody na terasu 3.NP
schody na vstupu
</t>
  </si>
  <si>
    <t>97</t>
  </si>
  <si>
    <t>434351141</t>
  </si>
  <si>
    <t>Zřízení bednění stupňů přímočarých schodišť</t>
  </si>
  <si>
    <t>1881594253</t>
  </si>
  <si>
    <t>Poznámka k položce:
vyrovnávací schody 1.PP
schody na terasu 3.NP
schody na vstupu</t>
  </si>
  <si>
    <t>98</t>
  </si>
  <si>
    <t>434351142</t>
  </si>
  <si>
    <t>Odstranění bednění stupňů přímočarých schodišť</t>
  </si>
  <si>
    <t>529766117</t>
  </si>
  <si>
    <t>Poznámka k položce:
vyrovnávací schody 1.PP
vyrovnávací schody 3.NP
vyrovnávací schody u rampy 4.NP
schody na vstupu</t>
  </si>
  <si>
    <t>99</t>
  </si>
  <si>
    <t>43-R01</t>
  </si>
  <si>
    <t>Příplatek za provedení podstupnic, stupnic a podesty z pohledového betonu, kletovaného, s ochranným transparentním nátěrem a protiskluzovou úpravou</t>
  </si>
  <si>
    <t>-1504461806</t>
  </si>
  <si>
    <t>Poznámka k položce:
exteriér, hlavní vstup pro pacienty</t>
  </si>
  <si>
    <t>Úprava povrchů vnitřních</t>
  </si>
  <si>
    <t>100</t>
  </si>
  <si>
    <t>611131321</t>
  </si>
  <si>
    <t>Penetrace akrylát-silikonová vnitřních stropů nanášená strojně</t>
  </si>
  <si>
    <t>-532844689</t>
  </si>
  <si>
    <t>101</t>
  </si>
  <si>
    <t>611181001</t>
  </si>
  <si>
    <t>Sádrová stěrka tl.do 3 mm vnitřních rovných stropů</t>
  </si>
  <si>
    <t>-2030377929</t>
  </si>
  <si>
    <t>102</t>
  </si>
  <si>
    <t>611131302</t>
  </si>
  <si>
    <t>Cementový postřik vnitřních stropů nanášený síťovitě strojně</t>
  </si>
  <si>
    <t>-571825324</t>
  </si>
  <si>
    <t>103</t>
  </si>
  <si>
    <t>611321321</t>
  </si>
  <si>
    <t>Vápenocementová omítka hladká jednovrstvá vnitřních stropů rovných nanášená strojně</t>
  </si>
  <si>
    <t>80180180</t>
  </si>
  <si>
    <t>Poznámka k položce:
ve výkazu výměr je uvažováno se 100% odstraněním omítek na ponechaných konstrukcích
po odstrojení objektu bude upřesněna výměra omítek na ponechaných konstrukcích:
- pro 100% otlučení  a nové omítnutí
- pro částečné otlučení, vyspravení a finální přetažení stěrkou
- pro ponechání stávající omítky s odstraněním malby a finální přetažení stěrkou</t>
  </si>
  <si>
    <t>104</t>
  </si>
  <si>
    <t>611321391</t>
  </si>
  <si>
    <t>Příplatek k vápenocementové omítce vnitřních stropů za každých dalších 5 mm tloušťky strojně</t>
  </si>
  <si>
    <t>-884671628</t>
  </si>
  <si>
    <t>105</t>
  </si>
  <si>
    <t>611131325</t>
  </si>
  <si>
    <t>Penetrace akrylát-silikonová vnitřních schodišťových konstrukcí nanášená strojně</t>
  </si>
  <si>
    <t>-959615365</t>
  </si>
  <si>
    <t>Poznámka k položce:
schod. stěny, ramena, mezipodesty</t>
  </si>
  <si>
    <t>106</t>
  </si>
  <si>
    <t>611181005</t>
  </si>
  <si>
    <t>Sádrová stěrka tl.do 3 mm vnitřních schodišťových konstrukcí</t>
  </si>
  <si>
    <t>-706335432</t>
  </si>
  <si>
    <t>107</t>
  </si>
  <si>
    <t>611131306</t>
  </si>
  <si>
    <t>Cementový postřik vnitřních schodišťových konstrukcí nanášený síťovitě strojně</t>
  </si>
  <si>
    <t>1849794300</t>
  </si>
  <si>
    <t>108</t>
  </si>
  <si>
    <t>611321325</t>
  </si>
  <si>
    <t>Vápenocementová omítka hladká jednovrstvá vnitřních schodišťových konstrukcí nanášená strojně</t>
  </si>
  <si>
    <t>-1720024239</t>
  </si>
  <si>
    <t>Poznámka k položce:
schod. stěny, ramena, mezipodesty
ve výkazu výměr je uvažováno se 100% odstraněním omítek na ponechaných konstrukcích
po odstrojení objektu bude upřesněna výměra omítek na ponechaných konstrukcích:
- pro 100% otlučení  a nové omítnutí
- pro částečné otlučení, vyspravení a finální přetažení stěrkou
- pro ponechání stávající omítky s odstraněním malby a finální přetažení stěrkou</t>
  </si>
  <si>
    <t>109</t>
  </si>
  <si>
    <t>611321395</t>
  </si>
  <si>
    <t>Příplatek k vápenocementové omítce schodišťových konstrukcí za každých dalších 5 mm tloušťky strojně</t>
  </si>
  <si>
    <t>-807983966</t>
  </si>
  <si>
    <t>110</t>
  </si>
  <si>
    <t>612131321</t>
  </si>
  <si>
    <t>Penetrace akrylát-silikonová vnitřních stěn nanášená strojně</t>
  </si>
  <si>
    <t>809164516</t>
  </si>
  <si>
    <t>Poznámka k položce:
pod malby</t>
  </si>
  <si>
    <t>111</t>
  </si>
  <si>
    <t>612181001</t>
  </si>
  <si>
    <t>Sádrová stěrka tl.do 3 mm vnitřních stěn</t>
  </si>
  <si>
    <t>-162608434</t>
  </si>
  <si>
    <t>112</t>
  </si>
  <si>
    <t>612131302</t>
  </si>
  <si>
    <t>Cementový postřik vnitřních stěn nanášený síťovitě strojně</t>
  </si>
  <si>
    <t>19247585</t>
  </si>
  <si>
    <t>Poznámka k položce:
keramické a betonové zdivo</t>
  </si>
  <si>
    <t>113</t>
  </si>
  <si>
    <t>612321321</t>
  </si>
  <si>
    <t>Vápenocementová omítka hladká jednovrstvá vnitřních stěn nanášená strojně</t>
  </si>
  <si>
    <t>-1927243010</t>
  </si>
  <si>
    <t>Poznámka k položce:
keramické a betonové zdivo
ve výkazu výměr je uvažováno se 100% odstraněním omítek na ponechaných konstrukcích
po odstrojení objektu bude upřesněna výměra omítek na ponechaných konstrukcích:
- pro 100% otlučení  a nové omítnutí
- pro částečné otlučení, vyspravení a finální přetažení stěrkou
- pro ponechání stávající omítky s odstraněním malby a finální přetažení stěrkou</t>
  </si>
  <si>
    <t>114</t>
  </si>
  <si>
    <t>612321391</t>
  </si>
  <si>
    <t>Příplatek k vápenocementové omítce vnitřních stěn za každých dalších 5 mm tloušťky strojně</t>
  </si>
  <si>
    <t>2029738932</t>
  </si>
  <si>
    <t>115</t>
  </si>
  <si>
    <t>448729031</t>
  </si>
  <si>
    <t>Poznámka k položce:
strojovna 5.NP</t>
  </si>
  <si>
    <t>116</t>
  </si>
  <si>
    <t>612321341</t>
  </si>
  <si>
    <t>Vápenocementová omítka štuková dvouvrstvá vnitřních stěn nanášená strojně</t>
  </si>
  <si>
    <t>531937912</t>
  </si>
  <si>
    <t>117</t>
  </si>
  <si>
    <t>-1197241233</t>
  </si>
  <si>
    <t>206,17*2 'Přepočtené koeficientem množství</t>
  </si>
  <si>
    <t>118</t>
  </si>
  <si>
    <t>612142001</t>
  </si>
  <si>
    <t>Potažení vnitřních stěn sklovláknitým pletivem vtlačeným do tenkovrstvé hmoty</t>
  </si>
  <si>
    <t>-295017767</t>
  </si>
  <si>
    <t>Poznámka k položce:
pórobetonové zdivo</t>
  </si>
  <si>
    <t>119</t>
  </si>
  <si>
    <t>619991011</t>
  </si>
  <si>
    <t>Obalení konstrukcí a prvků fólií přilepenou lepící páskou</t>
  </si>
  <si>
    <t>-824226785</t>
  </si>
  <si>
    <t>120</t>
  </si>
  <si>
    <t>622143003</t>
  </si>
  <si>
    <t>Montáž omítkových plastových nebo pozinkovaných rohových profilů s tkaninou</t>
  </si>
  <si>
    <t>-959097771</t>
  </si>
  <si>
    <t>121</t>
  </si>
  <si>
    <t>553430230</t>
  </si>
  <si>
    <t>profil omítkový rohový CATNIC č. 4043 pro omítky vnitřní 12 mm</t>
  </si>
  <si>
    <t>1197344207</t>
  </si>
  <si>
    <t>1815*1,05 'Přepočtené koeficientem množství</t>
  </si>
  <si>
    <t>122</t>
  </si>
  <si>
    <t>622143004</t>
  </si>
  <si>
    <t>Montáž omítkových samolepících začišťovacích profilů (APU lišt)</t>
  </si>
  <si>
    <t>-1528355125</t>
  </si>
  <si>
    <t>123</t>
  </si>
  <si>
    <t>590514760</t>
  </si>
  <si>
    <t>profil okenní začišťovací s tkaninou -Thermospoj 9 mm/2,4 m</t>
  </si>
  <si>
    <t>-527202845</t>
  </si>
  <si>
    <t>Poznámka k položce:
délka 2,4 m, přesah tkaniny 100 mm</t>
  </si>
  <si>
    <t>1308,1*1,05 'Přepočtené koeficientem množství</t>
  </si>
  <si>
    <t>Podlahy a podlahové konstrukce</t>
  </si>
  <si>
    <t>124</t>
  </si>
  <si>
    <t>631311125</t>
  </si>
  <si>
    <t>Mazanina tl do 120 mm z betonu prostého bez zvýšených nároků na prostředí tř. C 20/25</t>
  </si>
  <si>
    <t>1161002268</t>
  </si>
  <si>
    <t>Poznámka k položce:
podkladní beton. mazanina 1.PP</t>
  </si>
  <si>
    <t>125</t>
  </si>
  <si>
    <t>1567821077</t>
  </si>
  <si>
    <t>Poznámka k položce:
podlahová deska 5.NP</t>
  </si>
  <si>
    <t>126</t>
  </si>
  <si>
    <t>1206698403</t>
  </si>
  <si>
    <t>Poznámka k položce:
vyrovnávací rampa ve 2.NP</t>
  </si>
  <si>
    <t>127</t>
  </si>
  <si>
    <t>631319022</t>
  </si>
  <si>
    <t>Příplatek k mazanině tl do 120 mm za přehlazení s poprášením cementem</t>
  </si>
  <si>
    <t>-37941152</t>
  </si>
  <si>
    <t>128</t>
  </si>
  <si>
    <t>631319211</t>
  </si>
  <si>
    <t>Příplatek k mazaninám za přidání PP mikrovláken pro objemové vyztužení 0,9 kg/m3</t>
  </si>
  <si>
    <t>180399958</t>
  </si>
  <si>
    <t>129</t>
  </si>
  <si>
    <t>632451023</t>
  </si>
  <si>
    <t>Vyrovnávací potěr tl do 40 mm z MC 15 provedený v pásu</t>
  </si>
  <si>
    <t>2055135841</t>
  </si>
  <si>
    <t>Poznámka k položce:
vyrovnání pod vnitřní parapety</t>
  </si>
  <si>
    <t>130</t>
  </si>
  <si>
    <t>632451024</t>
  </si>
  <si>
    <t>Vyrovnávací potěr tl do 50 mm z MC 15 provedený v pásu</t>
  </si>
  <si>
    <t>1147527269</t>
  </si>
  <si>
    <t>Poznámka k položce:
vyrovnání horních ploch zděných atik</t>
  </si>
  <si>
    <t>131</t>
  </si>
  <si>
    <t>632453352</t>
  </si>
  <si>
    <t>Potěr betonový samonivelační tl do 50 mm tř. C 30/37</t>
  </si>
  <si>
    <t>536264719</t>
  </si>
  <si>
    <t>Poznámka k položce:
tl. 45 mm</t>
  </si>
  <si>
    <t>132</t>
  </si>
  <si>
    <t>632453362</t>
  </si>
  <si>
    <t>Potěr betonový samonivelační tl do 60 mm tř. C 30/37</t>
  </si>
  <si>
    <t>2066218902</t>
  </si>
  <si>
    <t>Poznámka k položce:
tl. 55 mm</t>
  </si>
  <si>
    <t>133</t>
  </si>
  <si>
    <t>-1453644878</t>
  </si>
  <si>
    <t>Poznámka k položce:
tl. 16+40 mm</t>
  </si>
  <si>
    <t>134</t>
  </si>
  <si>
    <t>632453372.1</t>
  </si>
  <si>
    <t>Potěr betonový samonivelační tl do 80 mm tř. C 30/37</t>
  </si>
  <si>
    <t>374954168</t>
  </si>
  <si>
    <t>Poznámka k položce:
tl. 75 mm</t>
  </si>
  <si>
    <t>135</t>
  </si>
  <si>
    <t>-1536064883</t>
  </si>
  <si>
    <t>Poznámka k položce:
tl. 80 mm</t>
  </si>
  <si>
    <t>136</t>
  </si>
  <si>
    <t>634112113</t>
  </si>
  <si>
    <t>Obvodová dilatace podlahovým páskem v 80 mm mezi stěnou a samonivelačním potěrem</t>
  </si>
  <si>
    <t>855171587</t>
  </si>
  <si>
    <t>137</t>
  </si>
  <si>
    <t>637121113</t>
  </si>
  <si>
    <t>Okapový chodník z kačírku tl 200 mm s udusáním</t>
  </si>
  <si>
    <t>1230691604</t>
  </si>
  <si>
    <t>138</t>
  </si>
  <si>
    <t>510630847</t>
  </si>
  <si>
    <t>139</t>
  </si>
  <si>
    <t>Sondy pro ověření stavu a skladby stávajících konstrukcí, určení polohy šachet apod.</t>
  </si>
  <si>
    <t>-1642765793</t>
  </si>
  <si>
    <t>140</t>
  </si>
  <si>
    <t>9-R02</t>
  </si>
  <si>
    <t>Čerpání vody včetně pohotovosti čerpací soupravy v průběhu výstavby</t>
  </si>
  <si>
    <t>-2113845579</t>
  </si>
  <si>
    <t>141</t>
  </si>
  <si>
    <t>9-R03</t>
  </si>
  <si>
    <t>Napojení spojovacího krčku na stávající objekt včetně dilatací</t>
  </si>
  <si>
    <t>-1814110571</t>
  </si>
  <si>
    <t>142</t>
  </si>
  <si>
    <t>9-R04</t>
  </si>
  <si>
    <t>Protikorozní opatření základů žb sloupů d 300 mm přístavby.</t>
  </si>
  <si>
    <t>-697688884</t>
  </si>
  <si>
    <t>Poznámka k položce:
Povlakové zaiziolování paty sloupu 300 mm pod terén do horní úrovně základového pasu + přeizolování části horní plochy pasu (mezikruží š. 150 mm) na způsob manžety.</t>
  </si>
  <si>
    <t>143</t>
  </si>
  <si>
    <t>9-R05</t>
  </si>
  <si>
    <t>Protikorozní opatření základů žb sloupů d 400 mm přístavby.</t>
  </si>
  <si>
    <t>-29101706</t>
  </si>
  <si>
    <t>Poznámka k položce:
Povlakové zaiziolování paty sloupu 400 mm pod terén do horní úrovně základového pasu + přeizolování části horní plochy pasu (mezikruží š. 150 mm) na způsob manžety.</t>
  </si>
  <si>
    <t>144</t>
  </si>
  <si>
    <t>9-R06</t>
  </si>
  <si>
    <t>Protikorozní opatření základů ocenových sloupů krčku.</t>
  </si>
  <si>
    <t>1211677611</t>
  </si>
  <si>
    <t>Poznámka k položce:
Pata sloupů obetonována na rozměr cca 500/800 mm,  výška 300mm (beton C25/30 + 2 x  třmínek R8 - 2,8m)</t>
  </si>
  <si>
    <t>145</t>
  </si>
  <si>
    <t>648409977</t>
  </si>
  <si>
    <t>146</t>
  </si>
  <si>
    <t>949101112</t>
  </si>
  <si>
    <t>Lešení pomocné pro objekty pozemních staveb s lešeňovou podlahou v do 3,5 m zatížení do 150 kg/m2</t>
  </si>
  <si>
    <t>-575793748</t>
  </si>
  <si>
    <t>147</t>
  </si>
  <si>
    <t>-1967184062</t>
  </si>
  <si>
    <t xml:space="preserve">Poznámka k položce:
schodišťové prostory
</t>
  </si>
  <si>
    <t>148</t>
  </si>
  <si>
    <t>949321112</t>
  </si>
  <si>
    <t>Montáž lešení dílcového do šachet o půdorysné ploše do 6 m2 v do 20 m</t>
  </si>
  <si>
    <t>-676223155</t>
  </si>
  <si>
    <t>149</t>
  </si>
  <si>
    <t>949321211</t>
  </si>
  <si>
    <t>Příplatek k lešení dílcovému do šachet do 6 m2 v do 30 m za první a ZKD den použití</t>
  </si>
  <si>
    <t>-916632290</t>
  </si>
  <si>
    <t>18,32*90 'Přepočtené koeficientem množství</t>
  </si>
  <si>
    <t>150</t>
  </si>
  <si>
    <t>949321812</t>
  </si>
  <si>
    <t>Demontáž lešení dílcového do šachet o půdorysné ploše do 6 m2 v do 20 m</t>
  </si>
  <si>
    <t>-2037237388</t>
  </si>
  <si>
    <t>151</t>
  </si>
  <si>
    <t>95-R01</t>
  </si>
  <si>
    <t>ŽB sokl viz Detail 7, š. 0,7 x v. 1,65 x dl. 1,7 m, včetně bednění a výztuže</t>
  </si>
  <si>
    <t>155057724</t>
  </si>
  <si>
    <t>152</t>
  </si>
  <si>
    <t>95-R02</t>
  </si>
  <si>
    <t>Přebetonování C 25/30 viz Detail 31a, š. 0,31 x v. 0,1 x dl. 7,4 m, včetně bednění a  výztuže</t>
  </si>
  <si>
    <t>1647800766</t>
  </si>
  <si>
    <t>153</t>
  </si>
  <si>
    <t>95-R03</t>
  </si>
  <si>
    <t xml:space="preserve">Cetris deska s kotevními úhelníky a pěnovou podložkou tl. 10 mm, dilatace F1/přístavba viz Detail 30a, včetně dodávky Cetris tl. 20 mm, L profilu s kotvením a podložky </t>
  </si>
  <si>
    <t>1491553403</t>
  </si>
  <si>
    <t>Poznámka k položce:
případně celé nahradit ocelovým profilem L 200 x 200 x 4 mm</t>
  </si>
  <si>
    <t>154</t>
  </si>
  <si>
    <t>95-R05</t>
  </si>
  <si>
    <t xml:space="preserve">Vybavení objektu orientačním, bezpečnostním a výstražným značením, podle platných norem, vyhlášek, nařízení - VIZ PROJEKT INTERIÉRU </t>
  </si>
  <si>
    <t>-2501732</t>
  </si>
  <si>
    <t>155</t>
  </si>
  <si>
    <t>1680316679</t>
  </si>
  <si>
    <t>PSV</t>
  </si>
  <si>
    <t>Práce a dodávky PSV</t>
  </si>
  <si>
    <t>711</t>
  </si>
  <si>
    <t>Izolace proti vodě, vlhkosti a plynům</t>
  </si>
  <si>
    <t>156</t>
  </si>
  <si>
    <t>711111001</t>
  </si>
  <si>
    <t>Provedení izolace proti zemní vlhkosti vodorovné za studena nátěrem penetračním</t>
  </si>
  <si>
    <t>-1863556575</t>
  </si>
  <si>
    <t>Poznámka k položce:
v 1.PP</t>
  </si>
  <si>
    <t>157</t>
  </si>
  <si>
    <t>111631500</t>
  </si>
  <si>
    <t>lak asfaltový ALP/9 (MJ t) bal 9 kg</t>
  </si>
  <si>
    <t>-1950771932</t>
  </si>
  <si>
    <t>Poznámka k položce:
Spotřeba 0,3-0,4kg/m2 dle povrchu, ředidlo technický benzín</t>
  </si>
  <si>
    <t>1116,86*0,0003 'Přepočtené koeficientem množství</t>
  </si>
  <si>
    <t>158</t>
  </si>
  <si>
    <t>1911339161</t>
  </si>
  <si>
    <t>Poznámka k položce:
podlahy v 1.NP 10,23
podlahy v 5.NP 435,18</t>
  </si>
  <si>
    <t>159</t>
  </si>
  <si>
    <t>1150986445</t>
  </si>
  <si>
    <t>445,41*0,0003 'Přepočtené koeficientem množství</t>
  </si>
  <si>
    <t>160</t>
  </si>
  <si>
    <t>711112001</t>
  </si>
  <si>
    <t>Provedení izolace proti zemní vlhkosti svislé za studena nátěrem penetračním</t>
  </si>
  <si>
    <t>-577418428</t>
  </si>
  <si>
    <t>161</t>
  </si>
  <si>
    <t>-388801098</t>
  </si>
  <si>
    <t>419,69*0,00035 'Přepočtené koeficientem množství</t>
  </si>
  <si>
    <t>162</t>
  </si>
  <si>
    <t>711113111</t>
  </si>
  <si>
    <t>Izolace proti zemní vlhkosti na vodorovné ploše za studena emulzí COMBIFLEX-DS</t>
  </si>
  <si>
    <t>-1333857510</t>
  </si>
  <si>
    <t>163</t>
  </si>
  <si>
    <t>711132101</t>
  </si>
  <si>
    <t>Provedení izolace proti zemní vlhkosti pásy na sucho svislé AIP nebo tkaninou</t>
  </si>
  <si>
    <t>839567054</t>
  </si>
  <si>
    <t>164</t>
  </si>
  <si>
    <t>693110620</t>
  </si>
  <si>
    <t>geotextilie netkaná geoNetex M, 300 g/m2, šíře 200 cm</t>
  </si>
  <si>
    <t>1081716833</t>
  </si>
  <si>
    <t>Poznámka k položce:
geoNETEX M 300, Plošná hmotnost: 300 g/m2, Pevnost v tahu (podélně/příčně): 3,0/2,5 kN/m, Statické protržení (CBR): 400 N, Funkce: F, F+S  Šířka: 2 m, Délka nábalu: 50 m</t>
  </si>
  <si>
    <t>412,52*1,2 'Přepočtené koeficientem množství</t>
  </si>
  <si>
    <t>165</t>
  </si>
  <si>
    <t>711141559</t>
  </si>
  <si>
    <t>Provedení izolace proti zemní vlhkosti pásy přitavením vodorovné NAIP</t>
  </si>
  <si>
    <t>-103995158</t>
  </si>
  <si>
    <t>166</t>
  </si>
  <si>
    <t>628001</t>
  </si>
  <si>
    <t>hydroizolace - modifikovaný SBS asfaltový pás s odolností proti pronikání radonu</t>
  </si>
  <si>
    <t>-247941921</t>
  </si>
  <si>
    <t xml:space="preserve">Poznámka k položce:
ref. výrobek Axter Force 4000 Dalle
</t>
  </si>
  <si>
    <t>1116,86*1,15 'Přepočtené koeficientem množství</t>
  </si>
  <si>
    <t>167</t>
  </si>
  <si>
    <t>-1465329006</t>
  </si>
  <si>
    <t>168</t>
  </si>
  <si>
    <t>628002</t>
  </si>
  <si>
    <t>parozábrana - SBS asfaltový pás</t>
  </si>
  <si>
    <t>-907090258</t>
  </si>
  <si>
    <t>Poznámka k položce:
ref. výrobek Axter VAP AL THERM</t>
  </si>
  <si>
    <t>445,41*1,15 'Přepočtené koeficientem množství</t>
  </si>
  <si>
    <t>169</t>
  </si>
  <si>
    <t>711142559</t>
  </si>
  <si>
    <t>Provedení izolace proti zemní vlhkosti pásy přitavením svislé NAIP</t>
  </si>
  <si>
    <t>495603125</t>
  </si>
  <si>
    <t>419,69*2 'Přepočtené koeficientem množství</t>
  </si>
  <si>
    <t>170</t>
  </si>
  <si>
    <t>943941494</t>
  </si>
  <si>
    <t>Poznámka k položce:
ref. výrobek Axter Force 4000 Dalle</t>
  </si>
  <si>
    <t>839,38*1,15 'Přepočtené koeficientem množství</t>
  </si>
  <si>
    <t>171</t>
  </si>
  <si>
    <t>711193121.1</t>
  </si>
  <si>
    <t>Izolace proti zemní vlhkosti na vodorovné ploše těsnicí kaší AQUAFIN 2K</t>
  </si>
  <si>
    <t>-67195177</t>
  </si>
  <si>
    <t xml:space="preserve">Poznámka k položce:
včetně penetrace podkladu a všech výrobcem doporučených systémových doplňků (těsnící pásy, rohy, kouty apod.) </t>
  </si>
  <si>
    <t>172</t>
  </si>
  <si>
    <t>711193131.1</t>
  </si>
  <si>
    <t>Izolace proti zemní vlhkosti na svislé ploše těsnicí kaší AQUAFIN 2K</t>
  </si>
  <si>
    <t>-932461911</t>
  </si>
  <si>
    <t>173</t>
  </si>
  <si>
    <t>711745567</t>
  </si>
  <si>
    <t>Izolace proti vodě provedení spojů přitavením pásu NAIP 500 mm</t>
  </si>
  <si>
    <t>1192461025</t>
  </si>
  <si>
    <t>174</t>
  </si>
  <si>
    <t>165518915</t>
  </si>
  <si>
    <t>226,88*0,5*2</t>
  </si>
  <si>
    <t>226,88*1,15 'Přepočtené koeficientem množství</t>
  </si>
  <si>
    <t>175</t>
  </si>
  <si>
    <t>711-R01</t>
  </si>
  <si>
    <t>Opracování prostupů a provedení ostatních detailů v hydroizolačním souvrství spodní stavby</t>
  </si>
  <si>
    <t>-2101649138</t>
  </si>
  <si>
    <t>Poznámka k položce:
včetně dodávky pásu a všech výrobcem systému doporučených doplňků, příslušenství, tvarovek apod...</t>
  </si>
  <si>
    <t>176</t>
  </si>
  <si>
    <t>998711103</t>
  </si>
  <si>
    <t>Přesun hmot tonážní pro izolace proti vodě, vlhkosti a plynům v objektech výšky do 60 m</t>
  </si>
  <si>
    <t>-1636379385</t>
  </si>
  <si>
    <t>713</t>
  </si>
  <si>
    <t>Izolace tepelné</t>
  </si>
  <si>
    <t>177</t>
  </si>
  <si>
    <t>713121111</t>
  </si>
  <si>
    <t>Montáž izolace tepelné podlah volně kladenými rohožemi, pásy, dílci, deskami 1 vrstva</t>
  </si>
  <si>
    <t>1849318457</t>
  </si>
  <si>
    <t>Poznámka k položce:
tl. 1x 5 mm</t>
  </si>
  <si>
    <t>178</t>
  </si>
  <si>
    <t>283-001</t>
  </si>
  <si>
    <t>protikročejová pěnová podložka tl. 5 mm</t>
  </si>
  <si>
    <t>-1910361396</t>
  </si>
  <si>
    <t>324,57*1,02 'Přepočtené koeficientem množství</t>
  </si>
  <si>
    <t>179</t>
  </si>
  <si>
    <t>1736811459</t>
  </si>
  <si>
    <t>Poznámka k položce:
tl. 2x 5 mm</t>
  </si>
  <si>
    <t>777,27*2 'Přepočtené koeficientem množství</t>
  </si>
  <si>
    <t>180</t>
  </si>
  <si>
    <t>-1678066762</t>
  </si>
  <si>
    <t>1554,54*1,02 'Přepočtené koeficientem množství</t>
  </si>
  <si>
    <t>181</t>
  </si>
  <si>
    <t>-958917331</t>
  </si>
  <si>
    <t>Poznámka k položce:
tl. 3x 5 mm</t>
  </si>
  <si>
    <t>1124,44*3 'Přepočtené koeficientem množství</t>
  </si>
  <si>
    <t>182</t>
  </si>
  <si>
    <t>-1456576672</t>
  </si>
  <si>
    <t>3373,32*1,02 'Přepočtené koeficientem množství</t>
  </si>
  <si>
    <t>183</t>
  </si>
  <si>
    <t>-304285541</t>
  </si>
  <si>
    <t>Poznámka k položce:
vyrovnávací vrstva tl. 100 mm</t>
  </si>
  <si>
    <t>184</t>
  </si>
  <si>
    <t>283759130</t>
  </si>
  <si>
    <t>deska z pěnového polystyrenu EPS 100 S 1000 x 500 (1000) mm</t>
  </si>
  <si>
    <t>47715393</t>
  </si>
  <si>
    <t>Poznámka k položce:
lambda=0,037 [W / m K]</t>
  </si>
  <si>
    <t>50,898*1,02 'Přepočtené koeficientem množství</t>
  </si>
  <si>
    <t>185</t>
  </si>
  <si>
    <t>707876833</t>
  </si>
  <si>
    <t>Poznámka k položce:
tl. 120 mm</t>
  </si>
  <si>
    <t>186</t>
  </si>
  <si>
    <t>283764040</t>
  </si>
  <si>
    <t>deska z extrudovaného polystyrénu STYRODUR 2800 C- 1250 x 600</t>
  </si>
  <si>
    <t>-1356822573</t>
  </si>
  <si>
    <t>Poznámka k položce:
lambda 0,033 - 0,038 [W / m K]. Desky s mřížkovaným povrchem a rovnými hranami. Vzhledem k vynikající přídržnosti desek k betonu nejsou nutné hmoždinky. Vhodný pro izolaci v oblasti soklu, izolace tepelných mostů, pod obkladačky apod. Všechny výrobky STYR</t>
  </si>
  <si>
    <t>1,228*1,02 'Přepočtené koeficientem množství</t>
  </si>
  <si>
    <t>187</t>
  </si>
  <si>
    <t>-493151982</t>
  </si>
  <si>
    <t>Poznámka k položce:
tl. 50 mm</t>
  </si>
  <si>
    <t>188</t>
  </si>
  <si>
    <t>283759160</t>
  </si>
  <si>
    <t>deska z pěnového polystyrenu EPS 150 S 1000 x 500 x 1000 mm</t>
  </si>
  <si>
    <t>-603434268</t>
  </si>
  <si>
    <t>Poznámka k položce:
lambda=0,035 [W / m K]</t>
  </si>
  <si>
    <t>0,747*1,02 'Přepočtené koeficientem množství</t>
  </si>
  <si>
    <t>189</t>
  </si>
  <si>
    <t>-59108371</t>
  </si>
  <si>
    <t>Poznámka k položce:
tl. 90 mm</t>
  </si>
  <si>
    <t>190</t>
  </si>
  <si>
    <t>-205598704</t>
  </si>
  <si>
    <t>26,531*1,02 'Přepočtené koeficientem množství</t>
  </si>
  <si>
    <t>191</t>
  </si>
  <si>
    <t>-462908315</t>
  </si>
  <si>
    <t>Poznámka k položce:
tl. 100 mm</t>
  </si>
  <si>
    <t>192</t>
  </si>
  <si>
    <t>1781332843</t>
  </si>
  <si>
    <t>93,455*1,02 'Přepočtené koeficientem množství</t>
  </si>
  <si>
    <t>193</t>
  </si>
  <si>
    <t>1333278526</t>
  </si>
  <si>
    <t>194</t>
  </si>
  <si>
    <t>1065094645</t>
  </si>
  <si>
    <t>52,222*1,02 'Přepočtené koeficientem množství</t>
  </si>
  <si>
    <t>195</t>
  </si>
  <si>
    <t>-1576210309</t>
  </si>
  <si>
    <t>Poznámka k položce:
tl. 40 mm</t>
  </si>
  <si>
    <t>196</t>
  </si>
  <si>
    <t>631514360</t>
  </si>
  <si>
    <t>deska minerální normální izolační ISOVER N tl.40 mm</t>
  </si>
  <si>
    <t>2051103482</t>
  </si>
  <si>
    <t>652,8*1,02 'Přepočtené koeficientem množství</t>
  </si>
  <si>
    <t>197</t>
  </si>
  <si>
    <t>713131145</t>
  </si>
  <si>
    <t>Montáž izolace tepelné stěn a základů lepením bodově rohoží, pásů, dílců, desek</t>
  </si>
  <si>
    <t>1041370187</t>
  </si>
  <si>
    <t>Poznámka k položce:
izolace základů pod terénem tl. 100 mm</t>
  </si>
  <si>
    <t>198</t>
  </si>
  <si>
    <t>283764000</t>
  </si>
  <si>
    <t>deska z extrudovaného polystyrénu STYRODUR 3035 CS- 1250 x 600</t>
  </si>
  <si>
    <t>-180216930</t>
  </si>
  <si>
    <t>Poznámka k položce:
lambda 0,034 [W / m K]</t>
  </si>
  <si>
    <t>219,1*0,1</t>
  </si>
  <si>
    <t>21,91*1,02 'Přepočtené koeficientem množství</t>
  </si>
  <si>
    <t>199</t>
  </si>
  <si>
    <t>1191153506</t>
  </si>
  <si>
    <t>Poznámka k položce:
izolace základů pod terénem tl. 150 mm</t>
  </si>
  <si>
    <t>200</t>
  </si>
  <si>
    <t>-554738371</t>
  </si>
  <si>
    <t>175,27*0,15</t>
  </si>
  <si>
    <t>26,291*1,02 'Přepočtené koeficientem množství</t>
  </si>
  <si>
    <t>713191133</t>
  </si>
  <si>
    <t>Montáž izolace tepelné podlah, stropů vrchem nebo střech překrytí fólií s přelepeným spojem</t>
  </si>
  <si>
    <t>562984274</t>
  </si>
  <si>
    <t>283233140</t>
  </si>
  <si>
    <t>fólie PE FOLDEX PS, tl. 0,2 mm, 2 x 50 m, 100 m2/role</t>
  </si>
  <si>
    <t>780991718</t>
  </si>
  <si>
    <t>4478,37*1,15 'Přepočtené koeficientem množství</t>
  </si>
  <si>
    <t>203</t>
  </si>
  <si>
    <t>998713103</t>
  </si>
  <si>
    <t>Přesun hmot tonážní pro izolace tepelné v objektech v do 24 m</t>
  </si>
  <si>
    <t>590527906</t>
  </si>
  <si>
    <t>714</t>
  </si>
  <si>
    <t>Akustická a protiotřesová opatření</t>
  </si>
  <si>
    <t>204</t>
  </si>
  <si>
    <t>714-R01</t>
  </si>
  <si>
    <t>Montáž akustického obkladu stěn včetně roštu</t>
  </si>
  <si>
    <t>906065789</t>
  </si>
  <si>
    <t>Poznámka k položce:
včetně spojovacího, kotevního a pomocného montážního materiálu</t>
  </si>
  <si>
    <t>205</t>
  </si>
  <si>
    <t>590001</t>
  </si>
  <si>
    <t>kompletní systém - akustické zavěšené pohltivé panely (MW max 100 kg/m3 v PE folii tl. 0,15 mm) včetně roštu a všech výrobcem doporučených systémových doplňků</t>
  </si>
  <si>
    <t>93596076</t>
  </si>
  <si>
    <t>Poznámka k položce:
rám z profilu CW100, šroubované samořeznými vruty, zavěšeno na kotvy D 12mm
ztratné započíst do jednotkové ceny
před montáží technologie bude provedeno měření neprůzvučnosti a podle jeho výsledku bude akustický obklad upřesněn, případně nebude osazen</t>
  </si>
  <si>
    <t>206</t>
  </si>
  <si>
    <t>714-R02</t>
  </si>
  <si>
    <t>Montáž akustického obkladu/podhledu stropů včetně roštu</t>
  </si>
  <si>
    <t>1874648787</t>
  </si>
  <si>
    <t>207</t>
  </si>
  <si>
    <t>590002</t>
  </si>
  <si>
    <t>kompletní systém - akustické zavěšené pohltivé panely (MW max 100 kg/m3 v PE fólii tl. 0,15 mm) včetně roštu a všech výrobcem doporučených systémových doplňků</t>
  </si>
  <si>
    <t>1306835350</t>
  </si>
  <si>
    <t>Poznámka k položce:
rám z profilu CW100, šroubované samořeznými vruty, zavěšeno na kotvy D 12mm
ztratné započíst do jednotkové ceny
před montáží technologie bude provedeno měření neprůzvučnosti a podle jeho výsledku bude akustický podhled upřesněn, případně nebude osazen</t>
  </si>
  <si>
    <t>208</t>
  </si>
  <si>
    <t>998714103</t>
  </si>
  <si>
    <t>Přesun hmot tonážní pro akustická a protiotřesová opatření v objektech v do 24 m</t>
  </si>
  <si>
    <t>-688126980</t>
  </si>
  <si>
    <t>762</t>
  </si>
  <si>
    <t>Konstrukce tesařské</t>
  </si>
  <si>
    <t>209</t>
  </si>
  <si>
    <t>762420039</t>
  </si>
  <si>
    <t>Obložení stropu z desek CETRIS tl 28 mm broušených na pero a drážku šroubovaných</t>
  </si>
  <si>
    <t>2068531346</t>
  </si>
  <si>
    <t>Poznámka k položce:
záklop otvorů pro zapuštění fancoilů, viz Detail 9b</t>
  </si>
  <si>
    <t>210</t>
  </si>
  <si>
    <t>762430035</t>
  </si>
  <si>
    <t>Obložení stěn z desek CETRIS tl 20 mm broušených na pero a drážku šroubovaných</t>
  </si>
  <si>
    <t>24988057</t>
  </si>
  <si>
    <t>Poznámka k položce:
parapet, viz Detail 30</t>
  </si>
  <si>
    <t>211</t>
  </si>
  <si>
    <t>762431022</t>
  </si>
  <si>
    <t>Obložení stěn z desek OSB tl 12 mm nebroušených na pero a drážku přibíjených</t>
  </si>
  <si>
    <t>496208787</t>
  </si>
  <si>
    <t>Poznámka k položce:
nika za barem v 1.NP, podklad pod nerez obkladový plech</t>
  </si>
  <si>
    <t>212</t>
  </si>
  <si>
    <t>762495000</t>
  </si>
  <si>
    <t>Spojovací prostředky pro montáž olištování, obložení stropů, střešních podhledů a stěn</t>
  </si>
  <si>
    <t>1968327638</t>
  </si>
  <si>
    <t>213</t>
  </si>
  <si>
    <t>998762103</t>
  </si>
  <si>
    <t>Přesun hmot tonážní pro kce tesařské v objektech v do 24 m</t>
  </si>
  <si>
    <t>-8885678</t>
  </si>
  <si>
    <t>763</t>
  </si>
  <si>
    <t>Konstrukce suché výstavby</t>
  </si>
  <si>
    <t>SK</t>
  </si>
  <si>
    <t>Svislé konstrukce</t>
  </si>
  <si>
    <t>214</t>
  </si>
  <si>
    <t>763111311</t>
  </si>
  <si>
    <t>SDK příčka tl 75 mm profil CW+UW 50 desky 1xA 12,5 TI 50 mm EI 30 Rw 41 dB</t>
  </si>
  <si>
    <t>-1582982481</t>
  </si>
  <si>
    <t>215</t>
  </si>
  <si>
    <t>763111411</t>
  </si>
  <si>
    <t>SDK příčka tl 100 mm profil CW+UW 50 desky 2xA 12,5 TI 50 mm EI 60 Rw 50 dB</t>
  </si>
  <si>
    <t>-807599779</t>
  </si>
  <si>
    <t>216</t>
  </si>
  <si>
    <t>763111414</t>
  </si>
  <si>
    <t>SDK příčka tl 125 mm profil CW+UW 75 desky 2xA 12,5 TI 75 mm EI 60 Rw 53 dB</t>
  </si>
  <si>
    <t>2047975367</t>
  </si>
  <si>
    <t>217</t>
  </si>
  <si>
    <t>763111417</t>
  </si>
  <si>
    <t>SDK příčka tl 150 mm profil CW+UW 100 desky 2xA 12,5 TI 100 mm EI 60 Rw 55 DB</t>
  </si>
  <si>
    <t>-1750692025</t>
  </si>
  <si>
    <t>218</t>
  </si>
  <si>
    <t>763112315</t>
  </si>
  <si>
    <t>SDK příčka mezibytová tl 205 mm zdvojený profil CW+UW 75 desky 2xA 12,5 TI 50+50 mm EI 60 Rw 64 dB</t>
  </si>
  <si>
    <t>560609974</t>
  </si>
  <si>
    <t>219</t>
  </si>
  <si>
    <t>763111712</t>
  </si>
  <si>
    <t>SDK příčka kluzné napojení ke stropu</t>
  </si>
  <si>
    <t>1318369838</t>
  </si>
  <si>
    <t>220</t>
  </si>
  <si>
    <t>763111714</t>
  </si>
  <si>
    <t>SDK příčka zalomení</t>
  </si>
  <si>
    <t>-1292135637</t>
  </si>
  <si>
    <t>221</t>
  </si>
  <si>
    <t>763111717</t>
  </si>
  <si>
    <t>SDK příčka základní penetrační nátěr</t>
  </si>
  <si>
    <t>1421268095</t>
  </si>
  <si>
    <t>222</t>
  </si>
  <si>
    <t>763111726</t>
  </si>
  <si>
    <t>SDK příčka lišta na ochranu volných hran [L-Trim]</t>
  </si>
  <si>
    <t>2032681301</t>
  </si>
  <si>
    <t>223</t>
  </si>
  <si>
    <t>763111771</t>
  </si>
  <si>
    <t>Příplatek k SDK příčce za rovinnost kvality Q3</t>
  </si>
  <si>
    <t>-1948870240</t>
  </si>
  <si>
    <t>224</t>
  </si>
  <si>
    <t>763121451</t>
  </si>
  <si>
    <t>SDK stěna předsazená tl 75 mm profil CW+UW 50 desky 2xDF 12,5 TI 50 mm EI 45</t>
  </si>
  <si>
    <t>-1836844069</t>
  </si>
  <si>
    <t>225</t>
  </si>
  <si>
    <t>763121453</t>
  </si>
  <si>
    <t>SDK stěna předsazená tl 100 mm profil CW+UW 75 desky 2xDF 12,5 TI 50 mm EI 45</t>
  </si>
  <si>
    <t>1655984349</t>
  </si>
  <si>
    <t>226</t>
  </si>
  <si>
    <t>-672726365</t>
  </si>
  <si>
    <t xml:space="preserve">Poznámka k položce:
F2, PÚ N1.09, PO REI 120 DP1 
</t>
  </si>
  <si>
    <t>227</t>
  </si>
  <si>
    <t>763121455</t>
  </si>
  <si>
    <t>SDK stěna předsazená tl 125 mm profil CW+UW 100 desky 2xDF 12,5 TI 50 mm EI 45</t>
  </si>
  <si>
    <t>1583839644</t>
  </si>
  <si>
    <t>228</t>
  </si>
  <si>
    <t>763122521</t>
  </si>
  <si>
    <t>SDK stěna šachtová tl 75 mm profil UW+2xCW 50 desky 2xDF 12,5 TI 50 mm 45 kg/m3 EI 45</t>
  </si>
  <si>
    <t>1537511732</t>
  </si>
  <si>
    <t>Poznámka k položce:
opláštění šachet</t>
  </si>
  <si>
    <t>229</t>
  </si>
  <si>
    <t>763121712</t>
  </si>
  <si>
    <t>SDK stěna předsazená zalomení</t>
  </si>
  <si>
    <t>838606027</t>
  </si>
  <si>
    <t>230</t>
  </si>
  <si>
    <t>763121714</t>
  </si>
  <si>
    <t>SDK stěna předsazená základní penetrační nátěr</t>
  </si>
  <si>
    <t>-676719567</t>
  </si>
  <si>
    <t>231</t>
  </si>
  <si>
    <t>763121761</t>
  </si>
  <si>
    <t>Příplatek k SDK stěně předsazené za rovinnost kvality Q3</t>
  </si>
  <si>
    <t>-314927392</t>
  </si>
  <si>
    <t>232</t>
  </si>
  <si>
    <t>763164627</t>
  </si>
  <si>
    <t>SDK obklad kovových kcí tvaru U š do 0,6 m desky 2xH2DF 12,5</t>
  </si>
  <si>
    <t>-1380389383</t>
  </si>
  <si>
    <t>Poznámka k položce:
stojky rámů mimo předstěny</t>
  </si>
  <si>
    <t>233</t>
  </si>
  <si>
    <t>763164657</t>
  </si>
  <si>
    <t>SDK obklad kovových kcí tvaru U š přes 1,2 m desky 2xDF 12,5</t>
  </si>
  <si>
    <t>1244498339</t>
  </si>
  <si>
    <t>Poznámka k položce:
ocelové sloupy</t>
  </si>
  <si>
    <t>234</t>
  </si>
  <si>
    <t>763164737</t>
  </si>
  <si>
    <t>SDK obklad kovových kcí uzavřeného tvaru š do 1,6 m desky 2xDF 12,5</t>
  </si>
  <si>
    <t>1495522663</t>
  </si>
  <si>
    <t>235</t>
  </si>
  <si>
    <t>763-R01.1</t>
  </si>
  <si>
    <t>Obklad SDK 2x deska A tl. 12,5 mm - ostění oken šířky 175 mm</t>
  </si>
  <si>
    <t>1677070091</t>
  </si>
  <si>
    <t>Poznámka k položce:
lepená/na profilu viz Detaily
rovinnost Q3, základní penetrace</t>
  </si>
  <si>
    <t>236</t>
  </si>
  <si>
    <t>763-R01.2</t>
  </si>
  <si>
    <t>Obklad SDK 2x deska A tl. 12,5 mm - ostění oken šířky 500 mm</t>
  </si>
  <si>
    <t>-360706247</t>
  </si>
  <si>
    <t>237</t>
  </si>
  <si>
    <t>763-R01.3</t>
  </si>
  <si>
    <t xml:space="preserve">Obklad SDK 2x deska A tl. 12,5 mm - nadpraží oken </t>
  </si>
  <si>
    <t>-966350655</t>
  </si>
  <si>
    <t>238</t>
  </si>
  <si>
    <t>763-R02</t>
  </si>
  <si>
    <t>Příplatek za impregnované desky do vlhkého prostředí tl. 12,5 mm</t>
  </si>
  <si>
    <t>764831534</t>
  </si>
  <si>
    <t>239</t>
  </si>
  <si>
    <t>998763303</t>
  </si>
  <si>
    <t>Přesun hmot tonážní pro sádrokartonové konstrukce v objektech v do 24 m</t>
  </si>
  <si>
    <t>-467821860</t>
  </si>
  <si>
    <t>VK</t>
  </si>
  <si>
    <t>Vodorovné konstrukce</t>
  </si>
  <si>
    <t>240</t>
  </si>
  <si>
    <t>763-R01a</t>
  </si>
  <si>
    <t>Kazetový podhled typ 1</t>
  </si>
  <si>
    <t>-240286116</t>
  </si>
  <si>
    <t>Poznámka k položce:
Akustický stropní systém se součinitelem zvukové absorpce dle klasifikace EN ISO 11654 αw=0,95, αp 125Hz =0,50. Artikulační třída AC (1.5) 180. Obsah CO2 max 4 Kg CO₂ equiv/m2 vycházející z EPD v souladu s normou ISO 14025 / EN 15804. Klasifikace systému dle obsahu těkavých organických sloučenin (Francouzská emisní třída VOC) ISO 16000-6, třída VOC A+.
Panely systému mají natřenou polozapuštěnou boční hranu 10mm pod rastr, tloušťka panelu 20 mm a rozměrem panelu 600x600/1200 mm. Nosný rošt je z lakované galvanizované oceli vhodný do suchého prostředí s protikorozní ochranou třídy C1 dle EN ISO 9224-2. Hmotnost celkové konstrukce je do 4 Kg/m². Panely mají nehořlavé vnitřní jádro vyrobené minerální vlny vysoké hustoty s pojivem na rostlinné bázi, třídy A2-s1 d0 dle EN 13501-1. Povrch kazety je pokryt skelnou tkaninou v bílé barvě nejbližší barevný vzorek NCS S 0500-N, světelná odrazivost 85%. Koeficient zpětného odrazu je 63 mcd/(m²lx). Lesk &lt; 1. Zadní strana panelu je pokryta přírodně zbarvenou sklovlákennou tkaninou. Panely odolávají trvalé relativní vlhkosti prostředí do 95% při 30°C bez rizika vydouvání, deformace nebo oddělování jednotlivých vrstev (ISO 4611). Finská emisní třida M1, The Danish Climate Label. Doporučeno Švédskou asociací pro astma a alergie. Údržba systému je možná pomocí vysávání nebo čištění za mokra. 
Referenční kvalita Ecophon Focus E
Včetně zřízení otvorů pro svítidla, rev. dvířka apod.</t>
  </si>
  <si>
    <t>241</t>
  </si>
  <si>
    <t>763-R01b</t>
  </si>
  <si>
    <t>Kazetový podhled typ 1 - příplatek za výšku zavěšení přes 0,5 m</t>
  </si>
  <si>
    <t>-690704639</t>
  </si>
  <si>
    <t>242</t>
  </si>
  <si>
    <t>763-R01c</t>
  </si>
  <si>
    <t>Kazetový podhled typ 1 - systémové napojení na navazující konstrukce lištou</t>
  </si>
  <si>
    <t>-199705935</t>
  </si>
  <si>
    <t>243</t>
  </si>
  <si>
    <t>763-R02a</t>
  </si>
  <si>
    <t>Kazetový podhled typ 2</t>
  </si>
  <si>
    <t>-784927226</t>
  </si>
  <si>
    <t>Poznámka k položce:
Hygienický akustický stropní systém se součinitelem zvukové absorpce dle klasifikace EN ISO 11654 αw=0,95, αp 125Hz =0,45. Obsah CO2 max 3 Kg CO₂ equiv/m2 vycházející z EPD v souladu s normou ISO 14025 / EN 15804. Klasifikace systému dle obsahu těkavých organických sloučenin (Francouzská emisní třída VOC) ISO 16000-6, třída VOC A+. Důležitým parametrem pro zachování udržitelnosti podhledu jsou univerzální klipy držící kazetu v rastru proti jejímu vyražení při čištění.
Systém je montován a demontován s horní instalací desek. Panely systému mají polozapuštěnou boční hranu 7 mm pod rastr, tloušťka panelu 15mm a rozměrem panelu 600x600/1200 mm. Systémový rošt je vyroben z pozinkované oceli vhodný do suchého prostředí, zařazen do korozivní třídy C1 dle EN ISO 12944-2. Hmotnost celkové konstrukce je do 3 Kg/m². Panely mají nehořlavé vnitřní jádro vyrobené minerální vlny vysoké hustoty s pojivem na rostlinné bázi, třídy A2-s1 d0 dle EN 13501-1. Viditelný povrch kazety je pokryt omyvatelnou hygienickou skelnou tkaninou v bílé barvě nejbližší barevný vzorek NCS S 0502-Y, světelná odrazivost 84%. Panely odolávají trvalé relativní vlhkosti prostředí do 95% při 30°C dle (ISO 4611). Povrch má schopnost odolávat nečistotám, umožňuje mokré čištění, je odolným proti běžnému hygienickému čištění dezinfekčními prostředky a odolává parám peroxidu vodíku, čištění párou čtyřikrát ročně. Systém splňuje požadavky klasifikace čisté místnosti dle třídy ISO 5. Mikrobiologická rezistence systému je třída 0 podle normy ASTM G 21-96. Systém je klasifikován do tříd B1 a B5 pro zónu 4 dle normy NF S 90-351. Finská emisní třida M1, The Danish Climate Label. Doporučeno Švédskou asociací pro astma a alergie
Referenční kvalita Ecophon Meditec E C1
Včetně zřízení otvorů pro svítidla, rev. dvířka apod.</t>
  </si>
  <si>
    <t>244</t>
  </si>
  <si>
    <t>763-R02b</t>
  </si>
  <si>
    <t>Kazetový podhled typ 2 - příplatek za výšku zavěšení přes 0,5 m</t>
  </si>
  <si>
    <t>1522839036</t>
  </si>
  <si>
    <t>245</t>
  </si>
  <si>
    <t>763-R02c</t>
  </si>
  <si>
    <t>Kazetový podhled typ 2 - systémové napojení na navazující konstrukce lištou</t>
  </si>
  <si>
    <t>1376769852</t>
  </si>
  <si>
    <t>246</t>
  </si>
  <si>
    <t>763-R03a</t>
  </si>
  <si>
    <t>Kazetový podhled typ 3</t>
  </si>
  <si>
    <t>-23355451</t>
  </si>
  <si>
    <t>Poznámka k položce:
Akustický stropní systém se součinitelem zvukové absorpce dle klasifikace EN ISO 11654 αw=1,0, αp 125Hz =0,50. Artikulační třída AC (1.5) 200. Obsah CO2 max 6 Kg CO₂ equiv/m2 vycházející z EPD v souladu s normou ISO 14025 / EN 15804. Klasifikace systému dle obsahu těkavých organických sloučenin (Francouzská emisní třída VOC) ISO 16000-6, třída VOC A+.
Panely systému mají natřenou polozapuštěnou boční hranu 10mm pod rastr, tloušťka panelu 40mm a rozměrem panelu 600x600 mm. Nosný rošt je z lakované galvanizované oceli vhodný do suchého prostředí s protikorozní ochranou třídy C1 dle EN ISO 9224-2. Hmotnost celkové konstrukce je cca 5 Kg/m². Panely mají nehořlavé vnitřní jádro vyrobené minerální vlny vysoké hustoty s pojivem na rostlinné bázi, třídy A2-s1 d0 dle EN 13501-1. Povrch kazety je pokryt skelnou tkaninou v bílé barvě nejbližší barevný vzorek NCS S 0500-N, světelná odrazivost 85%. Koeficient zpětného odrazu je 63 mcd/(m²lx). Lesk &lt; 1. Zadní strana panelu je pokryta přírodně zbarvenou sklovlákennou tkaninou. Panely odolávají trvalé relativní vlhkosti prostředí do 95% při 30°C bez rizika vydouvání, deformace nebo oddělování jednotlivých vrstev (ISO 4611). Finská emisní třida M1, The Danish Climate Label. Doporučeno Švédskou asociací pro astma a alergie. 
referenční kvalita Ecophon Master E
Včetně zřízení otvorů pro svítidla, rev. dvířka apod.</t>
  </si>
  <si>
    <t>247</t>
  </si>
  <si>
    <t>763-R03b</t>
  </si>
  <si>
    <t>Kazetový podhled typ 3 - systémové napojení na navazující konstrukce lištou</t>
  </si>
  <si>
    <t>680176525</t>
  </si>
  <si>
    <t>248</t>
  </si>
  <si>
    <t>763-R04a</t>
  </si>
  <si>
    <t>Kazetový podhled typ 4</t>
  </si>
  <si>
    <t>-278364957</t>
  </si>
  <si>
    <t xml:space="preserve">Poznámka k položce:
Akustický podhled s akustickými absorpčními vlastnostmi vyrobených z ekologického materiálu, tj. sádry.
Desky budou instalovány v bezesparém stropním systému, aby vytvářely monolitický a architektonicky dokonalý vzhled. Perforace v řadě Ǿ 8-15-20 mm, Rozměry: Jmenovitá tloušťka 12,5 [mm], Šířka cca 1.200 (podle perforace) [mm], Délka cca 2.000 (podle perforace) [mm]
Rozměrové tolerance Tloušťka ±0,5 [mm], Šířka ±1, Délka +1/-1,5, Pravoúhlost &lt;1, (rozměrová odchylka od úhlopříčky) Hmotnost: Objemová hustota cca 600 - 800 (podle perforace) [kg/m3]
Hmotnost na plošnou jednotku m' cca 8 - 10 (podle perforace) [kg/m2]
Pevnost: Tvrdost povrchu podle Brinella cca 10 - 18 [N/mm2]
Teplo: Měrná tepelná kapacita c při 20°C 0,96 [kJ/(kg*K)]
Koeficient tepelné roztažnosti při 60% rel. vl. cca 0,013 - 0,020 [mm/(m*K)]
Vlhkost:Absorpce vlhkosti /rovnovážná vlhkost (podle klimatu v místnosti)
při 20°C 40% rel. vl.: 0,3 - 0,6, při 60% rel. vl.: 0,6 - 1,0,lpři 80% rel. vl.: 1,0 - 2,0 [% hmotn.]
Hygroexpanzivita pro 30% změnu rel. vl.při 20°C 0,015 [%], Obsah krystalicky vázané vody uvnitř sádrového jádra cca 16 - 20 [%]
Teplotní práh napětí (dlouhodobé zatížení) max. 50 [°C], Zásaditost (hodnota pH) 6 – 9 [ — ]
Výrobek nebude klasifikován dle 1999/45/E jako nebezpečný. Nebude mít žádné nebezpečné vlastnosti.
ref. kvalita Rigiton RL8x15x20 Super, podhled na 2úrovňovém křížovém roštu (výjimka m.č. 04.17 bude rošt 1úrovňový)
Včetně zřízení otvorů pro svítidla, rev. dvířka apod.
</t>
  </si>
  <si>
    <t>249</t>
  </si>
  <si>
    <t>763-R04b</t>
  </si>
  <si>
    <t>Kazetový podhled typ 4 - příplatek za výšku zavěšení přes 0,5 m</t>
  </si>
  <si>
    <t>-138969577</t>
  </si>
  <si>
    <t>250</t>
  </si>
  <si>
    <t>763-R04c</t>
  </si>
  <si>
    <t>Kazetový podhled typ 4 - systémové napojení na navazující konstrukce lištou</t>
  </si>
  <si>
    <t>1224383208</t>
  </si>
  <si>
    <t>251</t>
  </si>
  <si>
    <t>763-R05a</t>
  </si>
  <si>
    <t>Sádrokartonový podhled typ 5a</t>
  </si>
  <si>
    <t>153981379</t>
  </si>
  <si>
    <t>Poznámka k položce:
Sádrokartonový podhled klasický, ocelový rastr na závěsech, desky bílé (white) tl. 12,5 mm, kvalita povrchu Q3, základní penetrační nátěr
Včetně zřízení otvorů pro svítidla, rev. dvířka apod.</t>
  </si>
  <si>
    <t>252</t>
  </si>
  <si>
    <t>763-R05b</t>
  </si>
  <si>
    <t>Sádrokartonový podhled typ 5a - čelo podhledu</t>
  </si>
  <si>
    <t>552958737</t>
  </si>
  <si>
    <t>253</t>
  </si>
  <si>
    <t>763-R05c</t>
  </si>
  <si>
    <t>Sádrokartonový podhled typ 5a - příplatek za výšku zavěšení přes 0,5 m</t>
  </si>
  <si>
    <t>-1623937568</t>
  </si>
  <si>
    <t>254</t>
  </si>
  <si>
    <t>763-R05d</t>
  </si>
  <si>
    <t>Sádrokartonový podhled typ 5a - systémové napojení na navazující konstrukce profilem</t>
  </si>
  <si>
    <t>795580462</t>
  </si>
  <si>
    <t>255</t>
  </si>
  <si>
    <t>763-R06a</t>
  </si>
  <si>
    <t>Sádrokartonový podhled typ 5b</t>
  </si>
  <si>
    <t>235450479</t>
  </si>
  <si>
    <t>Poznámka k položce:
Sádrokartonový podhled impregnovaný do vlhkých prostor, ocelový rastr na závěsech, desky zelené (green) tl. 12,5 mm, kvalita povrchu Q3, základní penetrační nátěr
Včetně zřízení otvorů pro svítidla, rev. dvířka apod.</t>
  </si>
  <si>
    <t>256</t>
  </si>
  <si>
    <t>763-R06b</t>
  </si>
  <si>
    <t>Sádrokartonový podhled typ 5b - příplatek za výšku zavěšení přes 0,5 m</t>
  </si>
  <si>
    <t>-1637580912</t>
  </si>
  <si>
    <t>257</t>
  </si>
  <si>
    <t>763-R06c</t>
  </si>
  <si>
    <t>Sádrokartonový podhled typ 5b - systémové napojení na navazující konstrukce profilem</t>
  </si>
  <si>
    <t>-877314603</t>
  </si>
  <si>
    <t>258</t>
  </si>
  <si>
    <t>763-R07a</t>
  </si>
  <si>
    <t>Sádrokartonový podhled typ 5c</t>
  </si>
  <si>
    <t>-273238064</t>
  </si>
  <si>
    <t xml:space="preserve">Poznámka k položce:
Sádrokartonový podhled protipožární EI 30 DP1, 30 minut (v CHÚC), kvalita povrchu Q3, základní penetrační nátěr
požární odolnost protipožárních podhledů CHÚC 30 minut oboustranně
např. desky RED tl. 15 mm zavěšené na systémových závěsech a CD profilech v jedné úrovni (rozteče upevňovacích bodů 650 mm / rozteče hlavních profilů 1250 mm/ rozteče montážích profilů 500 mm) + minerální vlna 1x tl. 60 mm objemové hmotnosti min 40 kg/m3
Včetně zřízení otvorů pro svítidla, rev. dvířka apod.
</t>
  </si>
  <si>
    <t>259</t>
  </si>
  <si>
    <t>763-R07b</t>
  </si>
  <si>
    <t>Sádrokartonový podhled typ 5c - čelo podhledu</t>
  </si>
  <si>
    <t>-164269404</t>
  </si>
  <si>
    <t>260</t>
  </si>
  <si>
    <t>763-R07c</t>
  </si>
  <si>
    <t>Sádrokartonový podhled typ 5c - příplatek za výšku zavěšení přes 0,5 m</t>
  </si>
  <si>
    <t>1200772457</t>
  </si>
  <si>
    <t>261</t>
  </si>
  <si>
    <t>763-R07d</t>
  </si>
  <si>
    <t>Sádrokartonový podhled typ 5c - systémové napojení na navazující konstrukce profilem</t>
  </si>
  <si>
    <t>2045322781</t>
  </si>
  <si>
    <t>262</t>
  </si>
  <si>
    <t>763-R08a</t>
  </si>
  <si>
    <t>Sádrokartonový podhled typ 5d</t>
  </si>
  <si>
    <t>1724705243</t>
  </si>
  <si>
    <t xml:space="preserve">Poznámka k položce:
Sádrokartonový podhled protipožární 120 minut (ve vybraných místnostech 1.pp), kvalita povrchu Q3, základní penetrační nátěr
požární odolnost protipožárních podhledů v m.č. (00.31, 00.32, 00.35a, 00.36, 00.37, 00.08) - 120 minut zdola, např. desky Fireboard tl. 2x 25 mm zavěšené na systémových závěsech a CD profilech v jedné úrovni (rozteče upevňovacích bodů 600 mm / rozteče hlavních profilů 1250 mm/ rozteče montážích profilů 400 mm)
Včetně zřízení otvorů pro svítidla, rev. dvířka apod.
</t>
  </si>
  <si>
    <t>263</t>
  </si>
  <si>
    <t>763-R08b</t>
  </si>
  <si>
    <t>Sádrokartonový podhled typ 5d - systémové napojení na navazující konstrukce profilem</t>
  </si>
  <si>
    <t>-1790043245</t>
  </si>
  <si>
    <t>264</t>
  </si>
  <si>
    <t>763-R09a</t>
  </si>
  <si>
    <t>Napojení rozdílných typů podhledů</t>
  </si>
  <si>
    <t>-1340902172</t>
  </si>
  <si>
    <t>265</t>
  </si>
  <si>
    <t>763-R09b</t>
  </si>
  <si>
    <t>Sádrokartonový obklad kovové konstrukce tvaru U š do 0,8 m desky 2x DF 12,5</t>
  </si>
  <si>
    <t>1644952382</t>
  </si>
  <si>
    <t xml:space="preserve">Poznámka k položce:
viz 1.PP, řez A3
kvalita povrchu Q3, základní penetrační nátěr
</t>
  </si>
  <si>
    <t>266</t>
  </si>
  <si>
    <t>-970376742</t>
  </si>
  <si>
    <t>OP</t>
  </si>
  <si>
    <t>Opláštění průvlaků</t>
  </si>
  <si>
    <t>267</t>
  </si>
  <si>
    <t>763164517</t>
  </si>
  <si>
    <t>SDK obklad kovových kcí tvaru L š do 0,4 m desky 2xDF 12,5</t>
  </si>
  <si>
    <t>-1396004507</t>
  </si>
  <si>
    <t>268</t>
  </si>
  <si>
    <t>763164537</t>
  </si>
  <si>
    <t>SDK obklad kovových kcí tvaru L š do 0,8 m desky 2xDF 12,5</t>
  </si>
  <si>
    <t>643775968</t>
  </si>
  <si>
    <t>269</t>
  </si>
  <si>
    <t>763164557</t>
  </si>
  <si>
    <t>SDK obklad kovových kcí tvaru L š přes 0,8 m desky 2xDF 12,5</t>
  </si>
  <si>
    <t>-1412391633</t>
  </si>
  <si>
    <t>270</t>
  </si>
  <si>
    <t>763164617</t>
  </si>
  <si>
    <t>SDK obklad kovových kcí tvaru U š do 0,6 m desky 2xDF 12,5</t>
  </si>
  <si>
    <t>-437030505</t>
  </si>
  <si>
    <t>271</t>
  </si>
  <si>
    <t>763164637</t>
  </si>
  <si>
    <t>SDK obklad kovových kcí tvaru U š do 1,2 m desky 2xDF 12,5</t>
  </si>
  <si>
    <t>-1807815372</t>
  </si>
  <si>
    <t>272</t>
  </si>
  <si>
    <t>1237928939</t>
  </si>
  <si>
    <t>273</t>
  </si>
  <si>
    <t>1316586547</t>
  </si>
  <si>
    <t>767</t>
  </si>
  <si>
    <t>274</t>
  </si>
  <si>
    <t>767531111</t>
  </si>
  <si>
    <t>Montáž vstupních kovových nebo plastových rohoží čistících zón</t>
  </si>
  <si>
    <t>1954287716</t>
  </si>
  <si>
    <t>275</t>
  </si>
  <si>
    <t>697520020</t>
  </si>
  <si>
    <t>rohož vstupní TOPWELL provedení hliník extra 27 mm</t>
  </si>
  <si>
    <t>1046371649</t>
  </si>
  <si>
    <t>10,76*1,05 'Přepočtené koeficientem množství</t>
  </si>
  <si>
    <t>276</t>
  </si>
  <si>
    <t>767531121</t>
  </si>
  <si>
    <t>Osazení zapuštěného rámu z L profilů k čistícím rohožím</t>
  </si>
  <si>
    <t>-2088880131</t>
  </si>
  <si>
    <t>277</t>
  </si>
  <si>
    <t>697521600</t>
  </si>
  <si>
    <t>rám pro zapuštění, profil L - 30/30, 25/25, 20/30, 15/30 - Al</t>
  </si>
  <si>
    <t>-410350983</t>
  </si>
  <si>
    <t>13,32*1,05 'Přepočtené koeficientem množství</t>
  </si>
  <si>
    <t>278</t>
  </si>
  <si>
    <t>767-R01</t>
  </si>
  <si>
    <t>Montáž zdvojené podlahy</t>
  </si>
  <si>
    <t>1843791274</t>
  </si>
  <si>
    <t>279</t>
  </si>
  <si>
    <t>595001</t>
  </si>
  <si>
    <t xml:space="preserve">kompletní systém zdvojené podlahy, včetně všech výrobcem doporučených systémových doplňků </t>
  </si>
  <si>
    <t>948612425</t>
  </si>
  <si>
    <t xml:space="preserve">Poznámka k položce:
ref. MERO TSK typ 5
ztratné započíst do jednotkové ceny
</t>
  </si>
  <si>
    <t>280</t>
  </si>
  <si>
    <t>767-R02</t>
  </si>
  <si>
    <t>Montáž obložení stěn plechem lepením celoplošně, vč. penetrace podkladu</t>
  </si>
  <si>
    <t>1949829960</t>
  </si>
  <si>
    <t>Poznámka k položce:
nika za barem v 1.NP, plech bude nalepen na podkladní OSB desku</t>
  </si>
  <si>
    <t>281</t>
  </si>
  <si>
    <t>137001</t>
  </si>
  <si>
    <t>nerez obkladový plech</t>
  </si>
  <si>
    <t>950149196</t>
  </si>
  <si>
    <t>Poznámka k položce:
provedení dle architekta</t>
  </si>
  <si>
    <t>8,33*1,1 'Přepočtené koeficientem množství</t>
  </si>
  <si>
    <t>282</t>
  </si>
  <si>
    <t>767-R03</t>
  </si>
  <si>
    <t>Montáž obložení stěn HPL deskami lepením celoplošně vč. penetrace podkladu</t>
  </si>
  <si>
    <t>1536779238</t>
  </si>
  <si>
    <t>283</t>
  </si>
  <si>
    <t>624001</t>
  </si>
  <si>
    <t>kompaktní HPL desky typ 1</t>
  </si>
  <si>
    <t>-381606290</t>
  </si>
  <si>
    <t>Poznámka k položce:
deska tl. 4 mm, jednostranný dekor dřevo, ref. výrobce FUNDERMAX</t>
  </si>
  <si>
    <t>221,1*1,07 'Přepočtené koeficientem množství</t>
  </si>
  <si>
    <t>284</t>
  </si>
  <si>
    <t>624002</t>
  </si>
  <si>
    <t>kompaktní HPL desky typ 2</t>
  </si>
  <si>
    <t>-1473445565</t>
  </si>
  <si>
    <t>Poznámka k položce:
deska tl. 9 mm, černá barva, ref. výrobce FUNDERMAX, typ m.look</t>
  </si>
  <si>
    <t>71,9*1,07 'Přepočtené koeficientem množství</t>
  </si>
  <si>
    <t>285</t>
  </si>
  <si>
    <t>767-R04</t>
  </si>
  <si>
    <t>Pomocný kotevní úhelník viz Detail 30b, včetně dodávky L profilu a kotvení do zdiva hmoždinkami</t>
  </si>
  <si>
    <t>1486366846</t>
  </si>
  <si>
    <t>286</t>
  </si>
  <si>
    <t>998767103</t>
  </si>
  <si>
    <t>Přesun hmot tonážní pro zámečnické konstrukce v objektech v do 24 m</t>
  </si>
  <si>
    <t>-1892206593</t>
  </si>
  <si>
    <t>771</t>
  </si>
  <si>
    <t>Podlahy z dlaždic</t>
  </si>
  <si>
    <t>287</t>
  </si>
  <si>
    <t>771274113</t>
  </si>
  <si>
    <t>Montáž obkladů stupnic z dlaždic keramických flexibilní lepidlo š do 300 mm</t>
  </si>
  <si>
    <t>1271337678</t>
  </si>
  <si>
    <t>288</t>
  </si>
  <si>
    <t>597001</t>
  </si>
  <si>
    <t>dlažba keramická 300 x 300 mm</t>
  </si>
  <si>
    <t>-1477908527</t>
  </si>
  <si>
    <t>Poznámka k položce:
ref. Rako Color Two bílá matná 298 x 298 x 8 mm</t>
  </si>
  <si>
    <t>7,98*1,15 'Přepočtené koeficientem množství</t>
  </si>
  <si>
    <t>289</t>
  </si>
  <si>
    <t>771274232</t>
  </si>
  <si>
    <t>Montáž obkladů podstupnic z dlaždic hladkých keramických flexibilní lepidlo v do 200 mm</t>
  </si>
  <si>
    <t>-1563846613</t>
  </si>
  <si>
    <t>290</t>
  </si>
  <si>
    <t>-15125278</t>
  </si>
  <si>
    <t>4,74*1,15 'Přepočtené koeficientem množství</t>
  </si>
  <si>
    <t>291</t>
  </si>
  <si>
    <t>771474112</t>
  </si>
  <si>
    <t>Montáž soklíků z dlaždic keramických rovných flexibilní lepidlo v do 90 mm</t>
  </si>
  <si>
    <t>-683398492</t>
  </si>
  <si>
    <t xml:space="preserve">Poznámka k položce:
mezipodesta a podesta 5.NP
včetně tmelení a koutové bandáže
viz Detail 24 - sokl podlahy </t>
  </si>
  <si>
    <t>292</t>
  </si>
  <si>
    <t>-949468426</t>
  </si>
  <si>
    <t>11,9*0,09</t>
  </si>
  <si>
    <t>1,071*1,15 'Přepočtené koeficientem množství</t>
  </si>
  <si>
    <t>293</t>
  </si>
  <si>
    <t>771474132</t>
  </si>
  <si>
    <t>Montáž soklíků z dlaždic keramických schodišťových stupňovitých flexibilní lepidlo v do 90 mm</t>
  </si>
  <si>
    <t>645295724</t>
  </si>
  <si>
    <t xml:space="preserve">Poznámka k položce:
včetně tmelení a koutové bandáže
viz Detail 24 - sokl podlahy </t>
  </si>
  <si>
    <t>294</t>
  </si>
  <si>
    <t>1396985726</t>
  </si>
  <si>
    <t>8,2*0,09</t>
  </si>
  <si>
    <t>0,738*1,15 'Přepočtené koeficientem množství</t>
  </si>
  <si>
    <t>295</t>
  </si>
  <si>
    <t>771574113</t>
  </si>
  <si>
    <t>Montáž podlah keramických režných hladkých lepených flexibilním lepidlem do 12 ks/m2</t>
  </si>
  <si>
    <t>1254088291</t>
  </si>
  <si>
    <t>296</t>
  </si>
  <si>
    <t>-505164249</t>
  </si>
  <si>
    <t>293,53*1,1 'Přepočtené koeficientem množství</t>
  </si>
  <si>
    <t>297</t>
  </si>
  <si>
    <t>771591111</t>
  </si>
  <si>
    <t>Podlahy penetrace podkladu</t>
  </si>
  <si>
    <t>-201760168</t>
  </si>
  <si>
    <t>Poznámka k položce:
místnosti, mezipodesta a podesta schodů do 5.NP</t>
  </si>
  <si>
    <t>298</t>
  </si>
  <si>
    <t>771591185</t>
  </si>
  <si>
    <t>Podlahy řezání keramických dlaždic rovné</t>
  </si>
  <si>
    <t>-133942851</t>
  </si>
  <si>
    <t>299</t>
  </si>
  <si>
    <t>998771103</t>
  </si>
  <si>
    <t>Přesun hmot tonážní pro podlahy z dlaždic v objektech v do 24 m</t>
  </si>
  <si>
    <t>427123331</t>
  </si>
  <si>
    <t>776</t>
  </si>
  <si>
    <t>Podlahy povlakové</t>
  </si>
  <si>
    <t>KOB</t>
  </si>
  <si>
    <t>Koberce</t>
  </si>
  <si>
    <t>300</t>
  </si>
  <si>
    <t>776111112</t>
  </si>
  <si>
    <t>Broušení betonového podkladu povlakových podlah</t>
  </si>
  <si>
    <t>1370116267</t>
  </si>
  <si>
    <t>301</t>
  </si>
  <si>
    <t>776111311</t>
  </si>
  <si>
    <t>Vysátí podkladu povlakových podlah</t>
  </si>
  <si>
    <t>66088628</t>
  </si>
  <si>
    <t>302</t>
  </si>
  <si>
    <t>776121311</t>
  </si>
  <si>
    <t>Vodou ředitelná penetrace savého podkladu povlakových podlah ředěná v poměru 1:1</t>
  </si>
  <si>
    <t>1578653087</t>
  </si>
  <si>
    <t>Poznámka k položce:
plochy</t>
  </si>
  <si>
    <t>303</t>
  </si>
  <si>
    <t>-1873442892</t>
  </si>
  <si>
    <t xml:space="preserve">Poznámka k položce:
sokly
</t>
  </si>
  <si>
    <t>304</t>
  </si>
  <si>
    <t>776211211</t>
  </si>
  <si>
    <t>Lepení textilních čtverců</t>
  </si>
  <si>
    <t>-1426996139</t>
  </si>
  <si>
    <t>305</t>
  </si>
  <si>
    <t>697001</t>
  </si>
  <si>
    <t>kobercové čtverce ref. GRADUS Cityscene Shale 06106</t>
  </si>
  <si>
    <t>1190302182</t>
  </si>
  <si>
    <t>403,04*1,1 'Přepočtené koeficientem množství</t>
  </si>
  <si>
    <t>306</t>
  </si>
  <si>
    <t>776421111</t>
  </si>
  <si>
    <t>Montáž obvodových lišt lepením</t>
  </si>
  <si>
    <t>1847964907</t>
  </si>
  <si>
    <t>307</t>
  </si>
  <si>
    <t>697512040</t>
  </si>
  <si>
    <t>lišta kobercová č. 25482 5,5 x 0,9 x 250 cm</t>
  </si>
  <si>
    <t>1343668733</t>
  </si>
  <si>
    <t>142*1,02 'Přepočtené koeficientem množství</t>
  </si>
  <si>
    <t>308</t>
  </si>
  <si>
    <t>776421711</t>
  </si>
  <si>
    <t>Vložení nařezaných pásků z podlahoviny do lišt</t>
  </si>
  <si>
    <t>444147584</t>
  </si>
  <si>
    <t>309</t>
  </si>
  <si>
    <t>-1036972074</t>
  </si>
  <si>
    <t>142*0,05</t>
  </si>
  <si>
    <t>7,1*1,15 'Přepočtené koeficientem množství</t>
  </si>
  <si>
    <t>310</t>
  </si>
  <si>
    <t>998776103</t>
  </si>
  <si>
    <t>Přesun hmot tonážní pro podlahy povlakové v objektech v do 24 m</t>
  </si>
  <si>
    <t>-502970423</t>
  </si>
  <si>
    <t>PVC</t>
  </si>
  <si>
    <t>311</t>
  </si>
  <si>
    <t>-1059234485</t>
  </si>
  <si>
    <t>312</t>
  </si>
  <si>
    <t>255550011</t>
  </si>
  <si>
    <t>313</t>
  </si>
  <si>
    <t>-897580528</t>
  </si>
  <si>
    <t>314</t>
  </si>
  <si>
    <t>1473041651</t>
  </si>
  <si>
    <t>Poznámka k položce:
sokly</t>
  </si>
  <si>
    <t>315</t>
  </si>
  <si>
    <t>776221111</t>
  </si>
  <si>
    <t>Lepení pásů z PVC standardním lepidlem</t>
  </si>
  <si>
    <t>-1662012130</t>
  </si>
  <si>
    <t>316</t>
  </si>
  <si>
    <t>284001</t>
  </si>
  <si>
    <t>podlaha z PVC pásů typ G1</t>
  </si>
  <si>
    <t>-245267262</t>
  </si>
  <si>
    <t xml:space="preserve">Poznámka k položce:
ref. PVC GERFLOR MIPOLAM Elegance (Mangoustan GERMIE 0347)
</t>
  </si>
  <si>
    <t>318,25*1,1 'Přepočtené koeficientem množství</t>
  </si>
  <si>
    <t>317</t>
  </si>
  <si>
    <t>284002</t>
  </si>
  <si>
    <t>podlaha z PVC pásů typ G2</t>
  </si>
  <si>
    <t>107697961</t>
  </si>
  <si>
    <t xml:space="preserve">Poznámka k položce:
ref. PVC GERFLOR MIPOLAM Elegance (Lime GERMIE 0703)
</t>
  </si>
  <si>
    <t>942,57*1,1 'Přepočtené koeficientem množství</t>
  </si>
  <si>
    <t>318</t>
  </si>
  <si>
    <t>284003</t>
  </si>
  <si>
    <t>podlaha z PVC pásů typ G3</t>
  </si>
  <si>
    <t>1565332696</t>
  </si>
  <si>
    <t xml:space="preserve">Poznámka k položce:
ref. PVC GERFLOR MIPOLAM Elegance (EL5)
</t>
  </si>
  <si>
    <t>192,52*1,1 'Přepočtené koeficientem množství</t>
  </si>
  <si>
    <t>319</t>
  </si>
  <si>
    <t>284004</t>
  </si>
  <si>
    <t>podlaha z PVC pásů typ G4</t>
  </si>
  <si>
    <t>2001002411</t>
  </si>
  <si>
    <t xml:space="preserve">Poznámka k položce:
ref. PVC GERFLOR TARALAY IMPRESSION COMFORT (CEMENTO 0523 GENOVA)
</t>
  </si>
  <si>
    <t>2230,27*1,1 'Přepočtené koeficientem množství</t>
  </si>
  <si>
    <t>320</t>
  </si>
  <si>
    <t>284005</t>
  </si>
  <si>
    <t>podlaha z PVC pásů typ G5</t>
  </si>
  <si>
    <t>106762105</t>
  </si>
  <si>
    <t>Poznámka k položce:
ref. VRSTVENÉ PVC GERFLOR MIPOLAM Accord (EL7, odstín 3127 Garda)</t>
  </si>
  <si>
    <t>93,6*1,1 'Přepočtené koeficientem množství</t>
  </si>
  <si>
    <t>321</t>
  </si>
  <si>
    <t>776221211</t>
  </si>
  <si>
    <t>Lepení čtverců z PVC standardním lepidlem</t>
  </si>
  <si>
    <t>-755516343</t>
  </si>
  <si>
    <t>322</t>
  </si>
  <si>
    <t>284006</t>
  </si>
  <si>
    <t>podlaha z PVC čtverců typ G6</t>
  </si>
  <si>
    <t>1180744886</t>
  </si>
  <si>
    <t xml:space="preserve">Poznámka k položce:
ref. PVC GERFLOR SAGA 2 PROTECSOL (odstín  0015 Concrete)
</t>
  </si>
  <si>
    <t>393,11*1,1 'Přepočtené koeficientem množství</t>
  </si>
  <si>
    <t>323</t>
  </si>
  <si>
    <t>776411112</t>
  </si>
  <si>
    <t>Montáž obvodových soklíků výšky  do 100 mm</t>
  </si>
  <si>
    <t>-1517336208</t>
  </si>
  <si>
    <t xml:space="preserve">Poznámka k položce:
viz Detail 24 - sokl podlahy </t>
  </si>
  <si>
    <t>324</t>
  </si>
  <si>
    <t>284001a</t>
  </si>
  <si>
    <t>sokl z PVC pásů typ G1</t>
  </si>
  <si>
    <t>10702869</t>
  </si>
  <si>
    <t>266,73*0,1</t>
  </si>
  <si>
    <t>26,673*1,15 'Přepočtené koeficientem množství</t>
  </si>
  <si>
    <t>325</t>
  </si>
  <si>
    <t>284002a</t>
  </si>
  <si>
    <t>sokl z PVC pásů typ G2</t>
  </si>
  <si>
    <t>1091737169</t>
  </si>
  <si>
    <t>857,31*0,1</t>
  </si>
  <si>
    <t>85,731*1,15 'Přepočtené koeficientem množství</t>
  </si>
  <si>
    <t>326</t>
  </si>
  <si>
    <t>284003a</t>
  </si>
  <si>
    <t>sokl z PVC pásů typ G3</t>
  </si>
  <si>
    <t>1813128400</t>
  </si>
  <si>
    <t>166,1*0,1</t>
  </si>
  <si>
    <t>16,61*1,15 'Přepočtené koeficientem množství</t>
  </si>
  <si>
    <t>327</t>
  </si>
  <si>
    <t>284004a</t>
  </si>
  <si>
    <t>sokl z PVC pásů typ G4</t>
  </si>
  <si>
    <t>-672281178</t>
  </si>
  <si>
    <t>1543,32*0,1</t>
  </si>
  <si>
    <t>154,332*1,15 'Přepočtené koeficientem množství</t>
  </si>
  <si>
    <t>328</t>
  </si>
  <si>
    <t>284005a</t>
  </si>
  <si>
    <t>sokl z PVC pásů typ G5</t>
  </si>
  <si>
    <t>-30657076</t>
  </si>
  <si>
    <t>93,74*0,1</t>
  </si>
  <si>
    <t>9,374*1,15 'Přepočtené koeficientem množství</t>
  </si>
  <si>
    <t>329</t>
  </si>
  <si>
    <t>284006a</t>
  </si>
  <si>
    <t>sokl z PVC čtverců typ G6</t>
  </si>
  <si>
    <t>1719398292</t>
  </si>
  <si>
    <t>Poznámka k položce:
ref. PVC GERFLOR SAGA 2 PROTECSOL (odstín  0015 Concrete)</t>
  </si>
  <si>
    <t>136,9*0,1</t>
  </si>
  <si>
    <t>13,69*1,15 'Přepočtené koeficientem množství</t>
  </si>
  <si>
    <t>330</t>
  </si>
  <si>
    <t>284007</t>
  </si>
  <si>
    <t>systémový ukončovací profil</t>
  </si>
  <si>
    <t>-710843772</t>
  </si>
  <si>
    <t>3064,1*1,05 'Přepočtené koeficientem množství</t>
  </si>
  <si>
    <t>331</t>
  </si>
  <si>
    <t>478326755</t>
  </si>
  <si>
    <t>SCH</t>
  </si>
  <si>
    <t>Vnitřní schodiště</t>
  </si>
  <si>
    <t>332</t>
  </si>
  <si>
    <t>776111211</t>
  </si>
  <si>
    <t>Broušení schodišťových stupnic š do 300 mm</t>
  </si>
  <si>
    <t>367615355</t>
  </si>
  <si>
    <t>333</t>
  </si>
  <si>
    <t>776111212</t>
  </si>
  <si>
    <t>Broušení schodišťových stupnic š přes 300 mm</t>
  </si>
  <si>
    <t>-1865051631</t>
  </si>
  <si>
    <t>334</t>
  </si>
  <si>
    <t>776111221</t>
  </si>
  <si>
    <t>Broušení schodišťových podstupnic v do 200 mm</t>
  </si>
  <si>
    <t>-103919872</t>
  </si>
  <si>
    <t>335</t>
  </si>
  <si>
    <t>776111321</t>
  </si>
  <si>
    <t>Vysátí schodišťových stupnic š do 300 mm</t>
  </si>
  <si>
    <t>-1273282842</t>
  </si>
  <si>
    <t>336</t>
  </si>
  <si>
    <t>776111322</t>
  </si>
  <si>
    <t>Vysátí schodišťových stupnic š přes 300 mm</t>
  </si>
  <si>
    <t>960650513</t>
  </si>
  <si>
    <t>337</t>
  </si>
  <si>
    <t>776111331</t>
  </si>
  <si>
    <t>Vysátí schodišťových podstupnic v do 200 mm</t>
  </si>
  <si>
    <t>1565765292</t>
  </si>
  <si>
    <t>338</t>
  </si>
  <si>
    <t>776121211</t>
  </si>
  <si>
    <t>Penetrace schodišťových stupnic š do 300 mm</t>
  </si>
  <si>
    <t>-618228553</t>
  </si>
  <si>
    <t>339</t>
  </si>
  <si>
    <t>776121212</t>
  </si>
  <si>
    <t>Penetrace schodišťových stupnic š přes 300 mm</t>
  </si>
  <si>
    <t>-188398508</t>
  </si>
  <si>
    <t>340</t>
  </si>
  <si>
    <t>776121221</t>
  </si>
  <si>
    <t>Penetrace schodišťových podstupnic v do 200 mm</t>
  </si>
  <si>
    <t>-1829227250</t>
  </si>
  <si>
    <t>341</t>
  </si>
  <si>
    <t>776142111</t>
  </si>
  <si>
    <t>Vyrovnání schodišťových stupnic š do 300 samonivelační stěrkou pevnosti 35 MPa tl 3 mm</t>
  </si>
  <si>
    <t>1986459528</t>
  </si>
  <si>
    <t>342</t>
  </si>
  <si>
    <t>776142121</t>
  </si>
  <si>
    <t>Vyrovnání schodišťových stupnic š přes 300 samonivelační stěrkou min pevnosti 35 MPa tl 3 mm</t>
  </si>
  <si>
    <t>408257057</t>
  </si>
  <si>
    <t>343</t>
  </si>
  <si>
    <t>776143111</t>
  </si>
  <si>
    <t>Tmelení schodišťových podstupnic v do 200 mm stěrkou  tl 3 mm</t>
  </si>
  <si>
    <t>282714261</t>
  </si>
  <si>
    <t>344</t>
  </si>
  <si>
    <t>776321111</t>
  </si>
  <si>
    <t>Montáž podlahovin z PVC na stupnice šířky do 300 mm</t>
  </si>
  <si>
    <t>1209983510</t>
  </si>
  <si>
    <t>Poznámka k položce:
hlavní schodiště 115,8
vyrovnávací mezi F1/F2 21,0</t>
  </si>
  <si>
    <t>345</t>
  </si>
  <si>
    <t>284004b</t>
  </si>
  <si>
    <t>stupeň z PVC pásů typ G4</t>
  </si>
  <si>
    <t>-767868471</t>
  </si>
  <si>
    <t xml:space="preserve">Poznámka k položce:
ref. PVC GERFLOOR TARALAY IMPRESSION COMFORT (CEMENTO 0523 GENOVA)
</t>
  </si>
  <si>
    <t>38,34*1,15 'Přepočtené koeficientem množství</t>
  </si>
  <si>
    <t>346</t>
  </si>
  <si>
    <t>776321112</t>
  </si>
  <si>
    <t>Montáž podlahovin z PVC na stupnice šířky přes 300 mm</t>
  </si>
  <si>
    <t>-519260073</t>
  </si>
  <si>
    <t>Poznámka k položce:
hlavní schodiště 131,4
vyrovnávací mezi F1/F2 17,1</t>
  </si>
  <si>
    <t>347</t>
  </si>
  <si>
    <t>516572546</t>
  </si>
  <si>
    <t>53,06*1,15 'Přepočtené koeficientem množství</t>
  </si>
  <si>
    <t>348</t>
  </si>
  <si>
    <t>776321211</t>
  </si>
  <si>
    <t>Montáž podlahovin z PVC na podstupnice výšky do 200 mm</t>
  </si>
  <si>
    <t>579575602</t>
  </si>
  <si>
    <t>Poznámka k položce:
hlavní schodiště 264,3
vyrovnávací mezi F1/F2 38,1</t>
  </si>
  <si>
    <t>349</t>
  </si>
  <si>
    <t>174222728</t>
  </si>
  <si>
    <t>55,81*1,15 'Přepočtené koeficientem množství</t>
  </si>
  <si>
    <t>350</t>
  </si>
  <si>
    <t>776411121</t>
  </si>
  <si>
    <t>Montáž schodišťových soklíků výšky do 60 mm</t>
  </si>
  <si>
    <t>-1439105534</t>
  </si>
  <si>
    <t xml:space="preserve">Poznámka k položce:
hlavní schodiště 89,01
vyrovnávací mezi F1/F2 13,24 </t>
  </si>
  <si>
    <t>351</t>
  </si>
  <si>
    <t>708413868</t>
  </si>
  <si>
    <t>102,25*0,06</t>
  </si>
  <si>
    <t>6,135*1,15 'Přepočtené koeficientem množství</t>
  </si>
  <si>
    <t>352</t>
  </si>
  <si>
    <t>1782826330</t>
  </si>
  <si>
    <t>PLP</t>
  </si>
  <si>
    <t>Přechodové lišty podlah</t>
  </si>
  <si>
    <t>353</t>
  </si>
  <si>
    <t>776421312</t>
  </si>
  <si>
    <t>Montáž přechodových šroubovaných lišt</t>
  </si>
  <si>
    <t>397270760</t>
  </si>
  <si>
    <t>354</t>
  </si>
  <si>
    <t>689001</t>
  </si>
  <si>
    <t>lišta podlahová přechodová nerez, různá výška podlah</t>
  </si>
  <si>
    <t>-52150951</t>
  </si>
  <si>
    <t>210*1,05 'Přepočtené koeficientem množství</t>
  </si>
  <si>
    <t>355</t>
  </si>
  <si>
    <t>863743152</t>
  </si>
  <si>
    <t>777</t>
  </si>
  <si>
    <t>Podlahy lité</t>
  </si>
  <si>
    <t>356</t>
  </si>
  <si>
    <t>777111111</t>
  </si>
  <si>
    <t>Vysátí podkladu před provedením lité podlahy</t>
  </si>
  <si>
    <t>2109049915</t>
  </si>
  <si>
    <t>357</t>
  </si>
  <si>
    <t>777111121</t>
  </si>
  <si>
    <t>Ruční broušení podkladu před provedením lité podlahy</t>
  </si>
  <si>
    <t>820587861</t>
  </si>
  <si>
    <t>358</t>
  </si>
  <si>
    <t>777111123</t>
  </si>
  <si>
    <t>Strojní broušení podkladu před provedením lité podlahy</t>
  </si>
  <si>
    <t>-1304771127</t>
  </si>
  <si>
    <t>359</t>
  </si>
  <si>
    <t>777121105</t>
  </si>
  <si>
    <t>Vyrovnání podkladu podlah epoxidovou stěrkou plněnou pískem plochy přes 1,0 m2 tl do 3 mm</t>
  </si>
  <si>
    <t>1464337206</t>
  </si>
  <si>
    <t>Poznámka k položce:
ref. systém Sikafloor 266 CR</t>
  </si>
  <si>
    <t>360</t>
  </si>
  <si>
    <t>777131111</t>
  </si>
  <si>
    <t>Penetrační epoxidový nátěr podlahy plněný pískem</t>
  </si>
  <si>
    <t>547318749</t>
  </si>
  <si>
    <t>361</t>
  </si>
  <si>
    <t>777511103</t>
  </si>
  <si>
    <t>Krycí epoxidová stěrka tloušťky přes 1 do 2 mm dekorativní lité podlahy</t>
  </si>
  <si>
    <t>-1789693908</t>
  </si>
  <si>
    <t>362</t>
  </si>
  <si>
    <t>777611101</t>
  </si>
  <si>
    <t>Krycí epoxidový dekorativní nátěr podlahy</t>
  </si>
  <si>
    <t>-67060096</t>
  </si>
  <si>
    <t>363</t>
  </si>
  <si>
    <t>777612101</t>
  </si>
  <si>
    <t>Uzavírací epoxidový barevný nátěr podlahy</t>
  </si>
  <si>
    <t>1546272198</t>
  </si>
  <si>
    <t>364</t>
  </si>
  <si>
    <t>777911113</t>
  </si>
  <si>
    <t>Pohyblivé napojení lité podlahy na stěnu nebo sokl</t>
  </si>
  <si>
    <t>771413581</t>
  </si>
  <si>
    <t>365</t>
  </si>
  <si>
    <t>998777103</t>
  </si>
  <si>
    <t>Přesun hmot tonážní pro podlahy lité v objektech v do 24 m</t>
  </si>
  <si>
    <t>884846328</t>
  </si>
  <si>
    <t>781</t>
  </si>
  <si>
    <t>Dokončovací práce - obklady</t>
  </si>
  <si>
    <t>366</t>
  </si>
  <si>
    <t>781474112</t>
  </si>
  <si>
    <t>Montáž obkladů vnitřních keramických hladkých do 12 ks/m2 lepených flexibilním lepidlem</t>
  </si>
  <si>
    <t>1659411273</t>
  </si>
  <si>
    <t>367</t>
  </si>
  <si>
    <t>597002</t>
  </si>
  <si>
    <t>obklad keramický 20 x 60 cm</t>
  </si>
  <si>
    <t>-277872139</t>
  </si>
  <si>
    <t xml:space="preserve">Poznámka k položce:
ref. Rako Color One bílá matná 198 x 598 x 10 mm
</t>
  </si>
  <si>
    <t>1409*1,1 'Přepočtené koeficientem množství</t>
  </si>
  <si>
    <t>368</t>
  </si>
  <si>
    <t>781474113</t>
  </si>
  <si>
    <t>Montáž obkladů vnitřních keramických hladkých do 19 ks/m2 lepených flexibilním lepidlem</t>
  </si>
  <si>
    <t>1831731848</t>
  </si>
  <si>
    <t>369</t>
  </si>
  <si>
    <t>597003</t>
  </si>
  <si>
    <t>obklad keramický 20 x 40 cm</t>
  </si>
  <si>
    <t>1649649539</t>
  </si>
  <si>
    <t xml:space="preserve">Poznámka k položce:
ref. Rako Color One bílá matná 198 x 398 x 7 mm
</t>
  </si>
  <si>
    <t>19,66*1,1 'Přepočtené koeficientem množství</t>
  </si>
  <si>
    <t>370</t>
  </si>
  <si>
    <t>781474115</t>
  </si>
  <si>
    <t>Montáž obkladů vnitřních keramických hladkých do 25 ks/m2 lepených flexibilním lepidlem</t>
  </si>
  <si>
    <t>2145770296</t>
  </si>
  <si>
    <t>371</t>
  </si>
  <si>
    <t>597004</t>
  </si>
  <si>
    <t>obklad keramický 20 x 20 cm</t>
  </si>
  <si>
    <t>-259988734</t>
  </si>
  <si>
    <t xml:space="preserve">Poznámka k položce:
ref. Rako Color One bílá matná 198 x 198 x 6,5 mm
</t>
  </si>
  <si>
    <t>373,55*1,1 'Přepočtené koeficientem množství</t>
  </si>
  <si>
    <t>372</t>
  </si>
  <si>
    <t>781479196</t>
  </si>
  <si>
    <t>Příplatek k montáži obkladů vnitřních keramických hladkých za spárování tmelem dvousložkovým</t>
  </si>
  <si>
    <t>1764242956</t>
  </si>
  <si>
    <t>373</t>
  </si>
  <si>
    <t>781494111.1</t>
  </si>
  <si>
    <t>Nerezové profily rohové lepené flexibilním lepidlem</t>
  </si>
  <si>
    <t>209641139</t>
  </si>
  <si>
    <t>374</t>
  </si>
  <si>
    <t>781495111</t>
  </si>
  <si>
    <t>Penetrace podkladu vnitřních obkladů</t>
  </si>
  <si>
    <t>-195457802</t>
  </si>
  <si>
    <t>375</t>
  </si>
  <si>
    <t>998781103</t>
  </si>
  <si>
    <t>Přesun hmot tonážní pro obklady keramické v objektech v do 24 m</t>
  </si>
  <si>
    <t>-433825134</t>
  </si>
  <si>
    <t>783</t>
  </si>
  <si>
    <t>Dokončovací práce - nátěry</t>
  </si>
  <si>
    <t>376</t>
  </si>
  <si>
    <t>783901453</t>
  </si>
  <si>
    <t>Vysátí betonových podlah před provedením nátěru</t>
  </si>
  <si>
    <t>884170223</t>
  </si>
  <si>
    <t>377</t>
  </si>
  <si>
    <t>783933151</t>
  </si>
  <si>
    <t>Penetrační epoxidový nátěr hladkých betonových podlah</t>
  </si>
  <si>
    <t>-689901615</t>
  </si>
  <si>
    <t>378</t>
  </si>
  <si>
    <t>783937161</t>
  </si>
  <si>
    <t>Krycí dvojnásobný epoxidový vodou ředitelný nátěr betonové podlahy</t>
  </si>
  <si>
    <t>1172279847</t>
  </si>
  <si>
    <t>379</t>
  </si>
  <si>
    <t>783997151</t>
  </si>
  <si>
    <t>Příplatek k cenám krycího nátěru betonové podlahy za protiskluznou úpravu</t>
  </si>
  <si>
    <t>695125459</t>
  </si>
  <si>
    <t>784</t>
  </si>
  <si>
    <t>Dokončovací práce - malby a tapety</t>
  </si>
  <si>
    <t>380</t>
  </si>
  <si>
    <t>784111001</t>
  </si>
  <si>
    <t>Oprášení (ometení ) podkladu v místnostech výšky do 3,80 m</t>
  </si>
  <si>
    <t>1767485952</t>
  </si>
  <si>
    <t>381</t>
  </si>
  <si>
    <t>784111007</t>
  </si>
  <si>
    <t>Oprášení (ometení ) podkladu na schodišti o výšce podlaží do 3,80 m</t>
  </si>
  <si>
    <t>-1880888482</t>
  </si>
  <si>
    <t>382</t>
  </si>
  <si>
    <t>784171101</t>
  </si>
  <si>
    <t>Zakrytí vnitřních podlah včetně pozdějšího odkrytí</t>
  </si>
  <si>
    <t>533801334</t>
  </si>
  <si>
    <t>383</t>
  </si>
  <si>
    <t>581248420</t>
  </si>
  <si>
    <t>fólie pro malířské potřeby zakrývací, PG 4020-20, 7µ,  4 x 5 m</t>
  </si>
  <si>
    <t>1695607108</t>
  </si>
  <si>
    <t>5550,79*1,05 'Přepočtené koeficientem množství</t>
  </si>
  <si>
    <t>384</t>
  </si>
  <si>
    <t>784171127</t>
  </si>
  <si>
    <t>Zakrytí vnitřních ploch konstrukcí nebo prvků na schodišti o výšce podlaží do 3,80 m</t>
  </si>
  <si>
    <t>-1949603403</t>
  </si>
  <si>
    <t>385</t>
  </si>
  <si>
    <t>675613215</t>
  </si>
  <si>
    <t>170,28*1,05 'Přepočtené koeficientem množství</t>
  </si>
  <si>
    <t>386</t>
  </si>
  <si>
    <t>784-R01</t>
  </si>
  <si>
    <t>Interiérový nátěr typ 1</t>
  </si>
  <si>
    <t>2065886549</t>
  </si>
  <si>
    <t xml:space="preserve">Poznámka k položce:
min. 2x + penetrace, malířská příprava podkladu
omyvatelná disperzní barva bez rozpouštědel, matná, odolnost proti otěru za mokra třída 3 
ref. výrobek ZERO SELECT DECKE+ WAND LF
</t>
  </si>
  <si>
    <t>387</t>
  </si>
  <si>
    <t>784-R02</t>
  </si>
  <si>
    <t>Interiérový nátěr typ 2</t>
  </si>
  <si>
    <t>-1391781017</t>
  </si>
  <si>
    <t>Poznámka k položce:
min. 2x + penetrace, malířská příprava podkladu
interiérová barva s antibakteriálním, antivirovým a antimykotickým účinkem
ref. výrobek ZERO HEALTH TEC</t>
  </si>
  <si>
    <t>388</t>
  </si>
  <si>
    <t>784-R03</t>
  </si>
  <si>
    <t>Interiérový nátěr typ 3</t>
  </si>
  <si>
    <t>-485588453</t>
  </si>
  <si>
    <t>Poznámka k položce:
min. 2x + penetrace, malířská příprava podkladu
interiérová otěruvzdorná disperzní barva bez rozpouštědel, matná 
ref. výrobek ZERO OBJECTWEISS</t>
  </si>
  <si>
    <t>292/005 - Konstrukční část</t>
  </si>
  <si>
    <t>01 - Betonové konstrukce</t>
  </si>
  <si>
    <t xml:space="preserve">    ZKL - Základy</t>
  </si>
  <si>
    <t xml:space="preserve">      27 - Zakládání - základy</t>
  </si>
  <si>
    <t xml:space="preserve">      63 - Podlahy a podlahové konstrukce</t>
  </si>
  <si>
    <t xml:space="preserve">    SP - Sloupy přístavby</t>
  </si>
  <si>
    <t xml:space="preserve">      33 - Sloupy a pilíře, rámové konstrukce</t>
  </si>
  <si>
    <t xml:space="preserve">    SP1 - Stěny přístavby</t>
  </si>
  <si>
    <t xml:space="preserve">      3 - Svislé a kompletní konstrukce</t>
  </si>
  <si>
    <t xml:space="preserve">    SP2 - Stropy přístavby</t>
  </si>
  <si>
    <t xml:space="preserve">      4 - Vodorovné konstrukce</t>
  </si>
  <si>
    <t xml:space="preserve">    SP3 - Stropy a dobetonávky F2</t>
  </si>
  <si>
    <t xml:space="preserve">    SP4 - Stropy plechobetonové</t>
  </si>
  <si>
    <t xml:space="preserve">    DOB - Dobetonávky</t>
  </si>
  <si>
    <t xml:space="preserve">    MP - Mezipodesty</t>
  </si>
  <si>
    <t xml:space="preserve">    VE - Železobetonové věnce</t>
  </si>
  <si>
    <t xml:space="preserve">    SSCH - Stěny schodiště SCH1</t>
  </si>
  <si>
    <t xml:space="preserve">    VS - Výtahová šachta F1</t>
  </si>
  <si>
    <t xml:space="preserve">    SPT - Stěny z prolévaných tvárnic</t>
  </si>
  <si>
    <t xml:space="preserve">    OZ - Opěrná zeď</t>
  </si>
  <si>
    <t xml:space="preserve">      32 - Konstrukce přehrad a opěrné zdi</t>
  </si>
  <si>
    <t xml:space="preserve">    PRE - Prefabrikáty schodišťových ramen</t>
  </si>
  <si>
    <t xml:space="preserve">      43 - Schodišťové konstrukce a rampy</t>
  </si>
  <si>
    <t xml:space="preserve">    DP - Doplňkové prvky</t>
  </si>
  <si>
    <t xml:space="preserve">      98 - Demolice a sanace</t>
  </si>
  <si>
    <t xml:space="preserve">      714 - Akustická a protiotřesová opatření</t>
  </si>
  <si>
    <t xml:space="preserve">      767 - Konstrukce zámečnické</t>
  </si>
  <si>
    <t xml:space="preserve">    PH - Přesun hmot</t>
  </si>
  <si>
    <t xml:space="preserve">      998 - Přesun hmot</t>
  </si>
  <si>
    <t xml:space="preserve">    BS - Bourání ve stropech</t>
  </si>
  <si>
    <t xml:space="preserve">      97 - Prorážení otvorů a ostatní bourací práce</t>
  </si>
  <si>
    <t xml:space="preserve">      997 - Přesun sutě</t>
  </si>
  <si>
    <t xml:space="preserve">    BS1 - Bourání ve stěnách</t>
  </si>
  <si>
    <t xml:space="preserve">    BZ - Bourání v základech</t>
  </si>
  <si>
    <t>ZKL</t>
  </si>
  <si>
    <t>Základy</t>
  </si>
  <si>
    <t>Zakládání - základy</t>
  </si>
  <si>
    <t>274313511</t>
  </si>
  <si>
    <t>Základové pásy z betonu tř. C 12/15</t>
  </si>
  <si>
    <t>1980172373</t>
  </si>
  <si>
    <t>Poznámka k položce:
podbetonování viz Tvar základů - řez G</t>
  </si>
  <si>
    <t>274313811</t>
  </si>
  <si>
    <t>Základové pásy z betonu tř. C 25/30</t>
  </si>
  <si>
    <t>-990647125</t>
  </si>
  <si>
    <t xml:space="preserve">Poznámka k položce:
pasy kolem šachty - 9,31
základ pod rameno schodiště - 1,524
dobetonování chybějících základů (upřesnit podle skutečnosti) - 16,58  </t>
  </si>
  <si>
    <t>274351215</t>
  </si>
  <si>
    <t>Zřízení bednění stěn základových pasů</t>
  </si>
  <si>
    <t>1047838081</t>
  </si>
  <si>
    <t xml:space="preserve">Poznámka k položce:
podbetonování viz Tvar základů - řez G - 2,79
pasy kolem šachty - 13,19
základ pod rameno schodiště - 5,08
dobetonování chybějících základů (upřesnit podle skutečnosti) - 55,77  
</t>
  </si>
  <si>
    <t>274351216</t>
  </si>
  <si>
    <t>Odstranění bednění stěn základových pasů</t>
  </si>
  <si>
    <t>1006342194</t>
  </si>
  <si>
    <t>273321511</t>
  </si>
  <si>
    <t>Základové desky ze ŽB bez zvýšených nároků na prostředí tř. C 25/30</t>
  </si>
  <si>
    <t>-906055737</t>
  </si>
  <si>
    <t>273351215</t>
  </si>
  <si>
    <t>Zřízení bednění stěn základových desek</t>
  </si>
  <si>
    <t>28874377</t>
  </si>
  <si>
    <t>273351216</t>
  </si>
  <si>
    <t>Odstranění bednění stěn základových desek</t>
  </si>
  <si>
    <t>-1332600561</t>
  </si>
  <si>
    <t>274321511</t>
  </si>
  <si>
    <t>Základové pasy ze ŽB bez zvýšených nároků na prostředí tř. C 25/30</t>
  </si>
  <si>
    <t>430361251</t>
  </si>
  <si>
    <t xml:space="preserve">Poznámka k položce:
přibetonování stávajících pasů, viz Tvar základů - řez I, J a detail 1
</t>
  </si>
  <si>
    <t>-1800669702</t>
  </si>
  <si>
    <t>Poznámka k položce:
přibetonování stávajících pasů, viz Tvar základů - řez I, J a detail 1</t>
  </si>
  <si>
    <t>-55057252</t>
  </si>
  <si>
    <t>1927375310</t>
  </si>
  <si>
    <t xml:space="preserve">Poznámka k položce:
nové pasy z ŽB
</t>
  </si>
  <si>
    <t>-1365328048</t>
  </si>
  <si>
    <t>Poznámka k položce:
nové pasy z ŽB</t>
  </si>
  <si>
    <t>-1594459361</t>
  </si>
  <si>
    <t>274361821</t>
  </si>
  <si>
    <t>Výztuž základových pásů betonářskou ocelí 10 505 (R)</t>
  </si>
  <si>
    <t>-788930384</t>
  </si>
  <si>
    <t>274362021</t>
  </si>
  <si>
    <t>Výztuž základových pásů svařovanými sítěmi Kari</t>
  </si>
  <si>
    <t>540728907</t>
  </si>
  <si>
    <t>631311123</t>
  </si>
  <si>
    <t>Mazanina tl do 120 mm z betonu prostého bez zvýšených nároků na prostředí tř. C 12/15</t>
  </si>
  <si>
    <t>498628814</t>
  </si>
  <si>
    <t>Poznámka k položce:
podkladní beton</t>
  </si>
  <si>
    <t>631351101</t>
  </si>
  <si>
    <t>Zřízení bednění rýh a hran v podlahách</t>
  </si>
  <si>
    <t>2029469263</t>
  </si>
  <si>
    <t>631351102</t>
  </si>
  <si>
    <t>Odstranění bednění rýh a hran v podlahách</t>
  </si>
  <si>
    <t>1702074511</t>
  </si>
  <si>
    <t>SP</t>
  </si>
  <si>
    <t>Sloupy přístavby</t>
  </si>
  <si>
    <t>Sloupy a pilíře, rámové konstrukce</t>
  </si>
  <si>
    <t>330321410</t>
  </si>
  <si>
    <t>Sloupy nebo pilíře ze ŽB tř. C 25/30 bez výztuže</t>
  </si>
  <si>
    <t>-586225511</t>
  </si>
  <si>
    <t>Poznámka k položce:
rovné kruhové a hranaté sloupy</t>
  </si>
  <si>
    <t>331351101</t>
  </si>
  <si>
    <t>Zřízení bednění sloupů čtyřúhelníkových v do 4 m</t>
  </si>
  <si>
    <t>-936275887</t>
  </si>
  <si>
    <t>Poznámka k položce:
rovné hranaté sloupy</t>
  </si>
  <si>
    <t>331351102</t>
  </si>
  <si>
    <t>Odstranění bednění sloupů čtyřúhelníkových v do 4 m</t>
  </si>
  <si>
    <t>-192797157</t>
  </si>
  <si>
    <t>332351101</t>
  </si>
  <si>
    <t>Zřízení bednění sloupů oblých D do 30 cm v do 4 m</t>
  </si>
  <si>
    <t>443930587</t>
  </si>
  <si>
    <t>Poznámka k položce:
rovné kruhové sloupy</t>
  </si>
  <si>
    <t>332351102</t>
  </si>
  <si>
    <t>Odstranění bednění sloupů oblých v do 4 m</t>
  </si>
  <si>
    <t>2139461200</t>
  </si>
  <si>
    <t>330321710.1</t>
  </si>
  <si>
    <t>Sloupy nebo pilíře ze ŽB tř. C 35/45 XC4 XF2 bez výztuže</t>
  </si>
  <si>
    <t>-1730198627</t>
  </si>
  <si>
    <t>-1148379061</t>
  </si>
  <si>
    <t>Poznámka k položce:
šikmé kruhové sloupy</t>
  </si>
  <si>
    <t>332351105</t>
  </si>
  <si>
    <t>Zřízení bednění sloupů oblých D přes 30 cm v do 4 m</t>
  </si>
  <si>
    <t>-866535025</t>
  </si>
  <si>
    <t>600993221</t>
  </si>
  <si>
    <t>331351108</t>
  </si>
  <si>
    <t>Příplatek k bednění sloupů za vzepření při výšce přes 4 do 6 m</t>
  </si>
  <si>
    <t>-739414487</t>
  </si>
  <si>
    <t>331351109</t>
  </si>
  <si>
    <t>Příplatek k bednění sloupů za vzepření při výšce přes 6 do 10 m</t>
  </si>
  <si>
    <t>-2064084017</t>
  </si>
  <si>
    <t>332361821</t>
  </si>
  <si>
    <t>Výztuž sloupů oblých betonářskou ocelí 10 505</t>
  </si>
  <si>
    <t>-1748355581</t>
  </si>
  <si>
    <t>Poznámka k položce:
včetně výztuže hranatých slpoupů</t>
  </si>
  <si>
    <t>SP1</t>
  </si>
  <si>
    <t>Stěny přístavby</t>
  </si>
  <si>
    <t>311321411</t>
  </si>
  <si>
    <t>Nosná zeď ze ŽB tř. C 25/30 bez výztuže</t>
  </si>
  <si>
    <t>186316223</t>
  </si>
  <si>
    <t>311351101</t>
  </si>
  <si>
    <t>Zřízení jednostranného bednění zdí nosných</t>
  </si>
  <si>
    <t>274064937</t>
  </si>
  <si>
    <t>Poznámka k položce:
lemování otvorů</t>
  </si>
  <si>
    <t>311351102</t>
  </si>
  <si>
    <t>Odstranění jednostranného bednění zdí nosných</t>
  </si>
  <si>
    <t>-215201481</t>
  </si>
  <si>
    <t>311351105</t>
  </si>
  <si>
    <t>Zřízení oboustranného bednění zdí nosných</t>
  </si>
  <si>
    <t>-815729402</t>
  </si>
  <si>
    <t>311351106</t>
  </si>
  <si>
    <t>Odstranění oboustranného bednění zdí nosných</t>
  </si>
  <si>
    <t>1568743908</t>
  </si>
  <si>
    <t>311361821</t>
  </si>
  <si>
    <t>Výztuž nosných zdí betonářskou ocelí 10 505</t>
  </si>
  <si>
    <t>680853979</t>
  </si>
  <si>
    <t>SP2</t>
  </si>
  <si>
    <t>Stropy přístavby</t>
  </si>
  <si>
    <t>345321515</t>
  </si>
  <si>
    <t>Zídky atikové, parapetní, schodišťové a zábradelní ze ŽB tř. C 20/25</t>
  </si>
  <si>
    <t>-640004108</t>
  </si>
  <si>
    <t xml:space="preserve">Poznámka k položce:
parapety a atika
</t>
  </si>
  <si>
    <t>345351101</t>
  </si>
  <si>
    <t>Zřízení bednění zídek atikových, parapetních, schodišťových a zábradelních plnostěnných</t>
  </si>
  <si>
    <t>-865603415</t>
  </si>
  <si>
    <t>345351102</t>
  </si>
  <si>
    <t>Odstranění bednění zídek atikových, parapetních, schodišťových a zábradelních plnostěnných</t>
  </si>
  <si>
    <t>1817686394</t>
  </si>
  <si>
    <t>411321414</t>
  </si>
  <si>
    <t>Stropy deskové ze ŽB tř. C 25/30</t>
  </si>
  <si>
    <t>273503384</t>
  </si>
  <si>
    <t>411321616.1</t>
  </si>
  <si>
    <t>Stropy deskové ze ŽB tř. C 30/37 XC4 XF2</t>
  </si>
  <si>
    <t>-1350644186</t>
  </si>
  <si>
    <t>411351101</t>
  </si>
  <si>
    <t>Zřízení bednění stropů deskových</t>
  </si>
  <si>
    <t>55140057</t>
  </si>
  <si>
    <t>411351102</t>
  </si>
  <si>
    <t>Odstranění bednění stropů deskových</t>
  </si>
  <si>
    <t>1880298393</t>
  </si>
  <si>
    <t>411354173</t>
  </si>
  <si>
    <t>Zřízení podpěrné konstrukce stropů v do 4 m pro zatížení do 12 kPa</t>
  </si>
  <si>
    <t>-1089716666</t>
  </si>
  <si>
    <t>411354174</t>
  </si>
  <si>
    <t>Odstranění podpěrné konstrukce stropů v do 4 m pro zatížení do 12 kPa</t>
  </si>
  <si>
    <t>-772527581</t>
  </si>
  <si>
    <t>411361821</t>
  </si>
  <si>
    <t>Výztuž stropů betonářskou ocelí 10 505</t>
  </si>
  <si>
    <t>1282621606</t>
  </si>
  <si>
    <t>411362021</t>
  </si>
  <si>
    <t>Výztuž stropů svařovanými sítěmi Kari</t>
  </si>
  <si>
    <t>-1783084629</t>
  </si>
  <si>
    <t>SP3</t>
  </si>
  <si>
    <t>Stropy a dobetonávky F2</t>
  </si>
  <si>
    <t>275321511</t>
  </si>
  <si>
    <t>Základové patky ze ŽB bez zvýšených nároků na prostředí tř. C 25/30</t>
  </si>
  <si>
    <t>1162540009</t>
  </si>
  <si>
    <t>Poznámka k položce:
žb botky, viz strop nad 2.NP, řez 1-1, 2-2</t>
  </si>
  <si>
    <t>275351215</t>
  </si>
  <si>
    <t>Zřízení bednění stěn základových patek</t>
  </si>
  <si>
    <t>-2002866839</t>
  </si>
  <si>
    <t>275351216</t>
  </si>
  <si>
    <t>Odstranění bednění stěn základových patek</t>
  </si>
  <si>
    <t>-662365812</t>
  </si>
  <si>
    <t>785424424</t>
  </si>
  <si>
    <t>411321616</t>
  </si>
  <si>
    <t>Stropy deskové ze ŽB tř. C 30/37</t>
  </si>
  <si>
    <t>2057002704</t>
  </si>
  <si>
    <t>-102897307</t>
  </si>
  <si>
    <t>Poznámka k položce:
včetně svislého bednění v 1.PP viz řez 4-4, 5-5</t>
  </si>
  <si>
    <t>1927913571</t>
  </si>
  <si>
    <t>-552008444</t>
  </si>
  <si>
    <t>428310514</t>
  </si>
  <si>
    <t>629150459</t>
  </si>
  <si>
    <t>1159239366</t>
  </si>
  <si>
    <t>Poznámka k položce:
včetně výztuže v 1.PP viz řez 4-4, 5-5</t>
  </si>
  <si>
    <t>430321616</t>
  </si>
  <si>
    <t>Schodišťová konstrukce a rampa ze ŽB tř. C 30/37</t>
  </si>
  <si>
    <t>2053418498</t>
  </si>
  <si>
    <t>Poznámka k položce:
1.PP, řez 3-3</t>
  </si>
  <si>
    <t>867201218</t>
  </si>
  <si>
    <t>-1254493533</t>
  </si>
  <si>
    <t>Poznámka k položce:
1.PP, řez 3-3, včetně bednění stupňů</t>
  </si>
  <si>
    <t>210027726</t>
  </si>
  <si>
    <t>SP4</t>
  </si>
  <si>
    <t>Stropy plechobetonové</t>
  </si>
  <si>
    <t>411322424</t>
  </si>
  <si>
    <t>Stropy trámové nebo kazetové ze ŽB tř. C 25/30</t>
  </si>
  <si>
    <t>1687477438</t>
  </si>
  <si>
    <t>4-R01</t>
  </si>
  <si>
    <t>Montáž ztraceného bednění z plechu 85/280/1,0 včetně dodávky pozink. plechů a spojovacího materiálu</t>
  </si>
  <si>
    <t>895215506</t>
  </si>
  <si>
    <t xml:space="preserve">Poznámka k položce:
Výměra je čistá půdorysná plocha - přesahy, ztratné apod. plechů započíst do jednotkové ceny
Připevnění šrouby JT2-2H-4,8x19 á 300 mm v každé vlně (JT2-12-5,5x35 v místě OK) viz detaily kladecí plán trapézových stropů
Bednění stropů ztracené ocelové žebrované ze širokých tenkostěnných ohýbaných profilů (hraněných trapézových vln), bez úpravy povrchu otevřeného podhledu, bez podpěrné konstrukce, s osazením nasucho na zdech do připravených ozubů, popř. na rovných zdech, trámech, průvlacích, do traverz s povrchem lesklým, výšky vln 85 mm, tl. plechu 1,0 mm
Včetně montážního podepření pro betonáž, lemování prostupů, utěsnění vln apod.
</t>
  </si>
  <si>
    <t>4-R02</t>
  </si>
  <si>
    <t>Montáž ztraceného bednění z plechu 150/280/1,0 včetně dodávky pozink. plechů a spojovacího materiálu</t>
  </si>
  <si>
    <t>-1422460913</t>
  </si>
  <si>
    <t>Poznámka k položce:
Výměra je čistá půdorysná plocha - přesahy, ztratné apod. plechů započíst do jednotkové ceny
Připevnění šrouby JT2-2H-4,8x19 á 300 mm v každé vlně (JT2-12-5,5x35 v místě OK) viz detaily kladecí plán trapézových stropů
Bednění stropů ztracené ocelové žebrované ze širokých tenkostěnných ohýbaných profilů (hraněných trapézových vln), bez úpravy povrchu otevřeného podhledu, bez podpěrné konstrukce, s osazením nasucho na zdech do připravených ozubů, popř. na rovných zdech, trámech, průvlacích, do traverz s povrchem lesklým, výšky vln 150 mm, tl. plechu 1,0 mm
Včetně montážního podepření pro betonáž, lemování prostupů, utěsnění vln apod.</t>
  </si>
  <si>
    <t>4-R03</t>
  </si>
  <si>
    <t>Montáž ztraceného bednění z plechu 100/275/1,13 včetně dodávky pozink. plechů a spojovacího materiálu</t>
  </si>
  <si>
    <t>1496761385</t>
  </si>
  <si>
    <t>Poznámka k položce:
Výměra je čistá půdorysná plocha - přesahy, ztratné apod. plechů započíst do jednotkové ceny
Připevnění šrouby JT2-2H-4,8x19 á 300 mm v každé vlně (JT2-12-5,5x35 v místě OK) viz detaily kladecí plán trapézových stropů
Bednění stropů ztracené ocelové žebrované ze širokých tenkostěnných ohýbaných profilů (hraněných trapézových vln), bez úpravy povrchu otevřeného podhledu, bez podpěrné konstrukce, s osazením nasucho na zdech do připravených ozubů, popř. na rovných zdech, trámech, průvlacích, do traverz s povrchem lesklým, výšky vln 100 mm, tl. plechu 1,13 mm
Včetně montážního podepření pro betonáž, lemování prostupů, utěsnění vln apod.</t>
  </si>
  <si>
    <t>-303282388</t>
  </si>
  <si>
    <t>Poznámka k položce:
boky plechobetonových desek</t>
  </si>
  <si>
    <t>-354451665</t>
  </si>
  <si>
    <t>1881165651</t>
  </si>
  <si>
    <t>1415756886</t>
  </si>
  <si>
    <t>DOB</t>
  </si>
  <si>
    <t>Dobetonávky</t>
  </si>
  <si>
    <t>-1718901664</t>
  </si>
  <si>
    <t>898352406</t>
  </si>
  <si>
    <t>1414142114</t>
  </si>
  <si>
    <t>-865016262</t>
  </si>
  <si>
    <t>411354171</t>
  </si>
  <si>
    <t>Zřízení podpěrné konstrukce stropů v do 4 m pro zatížení do 5 kPa</t>
  </si>
  <si>
    <t>-514111641</t>
  </si>
  <si>
    <t>411354172</t>
  </si>
  <si>
    <t>Odstranění podpěrné konstrukce stropů v do 4 m pro zatížení do 5 kPa</t>
  </si>
  <si>
    <t>-512892221</t>
  </si>
  <si>
    <t>1757313288</t>
  </si>
  <si>
    <t>-1645164813</t>
  </si>
  <si>
    <t>-1942547939</t>
  </si>
  <si>
    <t>Poznámka k položce:
včetně výztuže věnců</t>
  </si>
  <si>
    <t>-920592313</t>
  </si>
  <si>
    <t>417321616</t>
  </si>
  <si>
    <t>Ztužující pásy a věnce ze ŽB tř. C 30/37</t>
  </si>
  <si>
    <t>1808272144</t>
  </si>
  <si>
    <t>-1234898987</t>
  </si>
  <si>
    <t>-2066815500</t>
  </si>
  <si>
    <t>MP</t>
  </si>
  <si>
    <t>Mezipodesty</t>
  </si>
  <si>
    <t>-398344169</t>
  </si>
  <si>
    <t>1759737481</t>
  </si>
  <si>
    <t>1850638470</t>
  </si>
  <si>
    <t>-2011363592</t>
  </si>
  <si>
    <t>-606399377</t>
  </si>
  <si>
    <t>-1056214343</t>
  </si>
  <si>
    <t>VE</t>
  </si>
  <si>
    <t>Železobetonové věnce</t>
  </si>
  <si>
    <t>-727254966</t>
  </si>
  <si>
    <t>-1330339022</t>
  </si>
  <si>
    <t>44674033</t>
  </si>
  <si>
    <t>417361821</t>
  </si>
  <si>
    <t>Výztuž ztužujících pásů a věnců betonářskou ocelí 10 505</t>
  </si>
  <si>
    <t>408736663</t>
  </si>
  <si>
    <t>SSCH</t>
  </si>
  <si>
    <t>Stěny schodiště SCH1</t>
  </si>
  <si>
    <t>-1988746163</t>
  </si>
  <si>
    <t>1480724970</t>
  </si>
  <si>
    <t>457079339</t>
  </si>
  <si>
    <t>1482636158</t>
  </si>
  <si>
    <t>VS</t>
  </si>
  <si>
    <t>Výtahová šachta F1</t>
  </si>
  <si>
    <t>1474906625</t>
  </si>
  <si>
    <t>-2033241236</t>
  </si>
  <si>
    <t>-1527204686</t>
  </si>
  <si>
    <t>-775382544</t>
  </si>
  <si>
    <t>-1860357736</t>
  </si>
  <si>
    <t>-1184951914</t>
  </si>
  <si>
    <t>-1042133886</t>
  </si>
  <si>
    <t>1730506206</t>
  </si>
  <si>
    <t>380692615</t>
  </si>
  <si>
    <t>1950610008</t>
  </si>
  <si>
    <t>951012506</t>
  </si>
  <si>
    <t>SPT</t>
  </si>
  <si>
    <t>Stěny z prolévaných tvárnic</t>
  </si>
  <si>
    <t>311113133</t>
  </si>
  <si>
    <t>Nosná zeď tl do 250 mm z hladkých tvárnic ztraceného bednění včetně výplně z betonu tř. C 16/20</t>
  </si>
  <si>
    <t>2143611532</t>
  </si>
  <si>
    <t>311113134</t>
  </si>
  <si>
    <t>Nosná zeď tl do 300 mm z hladkých tvárnic ztraceného bednění včetně výplně z betonu tř. C 16/20</t>
  </si>
  <si>
    <t>1866335501</t>
  </si>
  <si>
    <t>311113135</t>
  </si>
  <si>
    <t>Nosná zeď tl do 400 mm z hladkých tvárnic ztraceného bednění včetně výplně z betonu tř. C 16/20</t>
  </si>
  <si>
    <t>-1843981835</t>
  </si>
  <si>
    <t>941452618</t>
  </si>
  <si>
    <t>-1540008092</t>
  </si>
  <si>
    <t>Poznámka k položce:
dobetonování v ose B, viz Tvar základů - detail 1</t>
  </si>
  <si>
    <t>OZ</t>
  </si>
  <si>
    <t>Opěrná zeď</t>
  </si>
  <si>
    <t>Konstrukce přehrad a opěrné zdi</t>
  </si>
  <si>
    <t>327323127</t>
  </si>
  <si>
    <t>Opěrné zdi a valy ze ŽB tř. C 25/30 XC2 XF1</t>
  </si>
  <si>
    <t>1189484659</t>
  </si>
  <si>
    <t>327351211</t>
  </si>
  <si>
    <t>Bednění opěrných zdí a valů svislých i skloněných zřízení</t>
  </si>
  <si>
    <t>-1419776433</t>
  </si>
  <si>
    <t>327351221</t>
  </si>
  <si>
    <t>Bednění opěrných zdí a valů svislých i skloněných odstranění</t>
  </si>
  <si>
    <t>-802450420</t>
  </si>
  <si>
    <t>327361006</t>
  </si>
  <si>
    <t>Výztuž opěrných zdí a valů D 12 mm z betonářské oceli 10 505</t>
  </si>
  <si>
    <t>-833910066</t>
  </si>
  <si>
    <t>1292409933</t>
  </si>
  <si>
    <t>-1330220833</t>
  </si>
  <si>
    <t>1783050999</t>
  </si>
  <si>
    <t>PRE</t>
  </si>
  <si>
    <t>Prefabrikáty schodišťových ramen</t>
  </si>
  <si>
    <t>435123911</t>
  </si>
  <si>
    <t>Montáž schodišťových ramen se svařovanými spoji hmotnosti do 2 t budova v do 18 m</t>
  </si>
  <si>
    <t>-224208914</t>
  </si>
  <si>
    <t>593010</t>
  </si>
  <si>
    <t xml:space="preserve">prefabrikované schodišťové rameno R201 (8x 174,1/290, š. 1200 mm) </t>
  </si>
  <si>
    <t>962131464</t>
  </si>
  <si>
    <t>Poznámka k položce:
viz PD výkres Tvaru stropu nad 2.NP
pohledový beton
výroba, dodávka a doprava prefabrikátu na stavbu, včetně statického návrhu</t>
  </si>
  <si>
    <t>593014</t>
  </si>
  <si>
    <t>prefabrikované schodišťové rameno R205 (8x 169,45/290, š. 1200 mm)</t>
  </si>
  <si>
    <t>-1834342475</t>
  </si>
  <si>
    <t>Poznámka k položce:
viz PD výkres Tvaru stropu nad 3.NP
pohledový beton
výroba, dodávka a doprava prefabrikátu na stavbu, včetně statického návrhu</t>
  </si>
  <si>
    <t>435123912</t>
  </si>
  <si>
    <t>Montáž schodišťových ramen se svařovanými spoji hmotnosti do 5 t budova v do 18 m</t>
  </si>
  <si>
    <t>1397146405</t>
  </si>
  <si>
    <t xml:space="preserve">prefabrikované schodišťové rameno R101 (11x 151,4/320, š. 1485 mm) </t>
  </si>
  <si>
    <t>1757281760</t>
  </si>
  <si>
    <t>Poznámka k položce:
viz PD výkres Schodiště SCH1 tvar
pohledový beton
výroba, dodávka a doprava prefabrikátu na stavbu, včetně statického návrhu</t>
  </si>
  <si>
    <t xml:space="preserve">prefabrikované schodišťové rameno R102 (11x 151,4/320, š. 1485 mm) </t>
  </si>
  <si>
    <t>-1551896757</t>
  </si>
  <si>
    <t xml:space="preserve">prefabrikované schodišťové rameno R103 (11x 150,0/320, š. 1485 mm) </t>
  </si>
  <si>
    <t>-1333350058</t>
  </si>
  <si>
    <t>593004</t>
  </si>
  <si>
    <t xml:space="preserve">prefabrikované schodišťové rameno R104 (11x 150,0/320, š. 1485 mm) </t>
  </si>
  <si>
    <t>693425924</t>
  </si>
  <si>
    <t>593005</t>
  </si>
  <si>
    <t xml:space="preserve">prefabrikované schodišťové rameno R105 (11x 151,4/320, š. 1485 mm) </t>
  </si>
  <si>
    <t>228877077</t>
  </si>
  <si>
    <t>593006</t>
  </si>
  <si>
    <t xml:space="preserve">prefabrikované schodišťové rameno R106 (11x 150,5/320, š. 1485 mm) </t>
  </si>
  <si>
    <t>-1878947193</t>
  </si>
  <si>
    <t>593007</t>
  </si>
  <si>
    <t xml:space="preserve">prefabrikované schodišťové rameno R107 (11x 150,5/320, š. 1485 mm) </t>
  </si>
  <si>
    <t>777893265</t>
  </si>
  <si>
    <t>593008</t>
  </si>
  <si>
    <t xml:space="preserve">prefabrikované schodišťové rameno R108 (9x 175,6/280, š. 1485 mm) </t>
  </si>
  <si>
    <t>-1542433141</t>
  </si>
  <si>
    <t>593009</t>
  </si>
  <si>
    <t xml:space="preserve">prefabrikované schodišťové rameno R109 (9x 175,6/280, š. 1485 mm) </t>
  </si>
  <si>
    <t>1975555542</t>
  </si>
  <si>
    <t>593011</t>
  </si>
  <si>
    <t xml:space="preserve">prefabrikované schodišťové rameno R202 (10x 174,1/290, š. 1485 mm) </t>
  </si>
  <si>
    <t>973082075</t>
  </si>
  <si>
    <t>593012</t>
  </si>
  <si>
    <t xml:space="preserve">prefabrikované schodišťové rameno R203 (10x 169,45/290, š. 1200 mm) </t>
  </si>
  <si>
    <t>-24908727</t>
  </si>
  <si>
    <t>593013</t>
  </si>
  <si>
    <t>prefabrikované schodišťové rameno R204 (3x 169,45/290, š. 1200 mm) se 2 mezipodestami</t>
  </si>
  <si>
    <t>510512591</t>
  </si>
  <si>
    <t>DP</t>
  </si>
  <si>
    <t>Doplňkové prvky</t>
  </si>
  <si>
    <t>273391131</t>
  </si>
  <si>
    <t>Antivibrační rohož základových desek z pryže tuhosti přes 1 MPa celoplošně lepená vodorovně</t>
  </si>
  <si>
    <t>-526958086</t>
  </si>
  <si>
    <t>Poznámka k položce:
skl. P1.4</t>
  </si>
  <si>
    <t>273391129</t>
  </si>
  <si>
    <t>Antivibrační rohož základových desek z pryže tuhosti přes 1 MPa celoplošně lepená svisle</t>
  </si>
  <si>
    <t>-1041002764</t>
  </si>
  <si>
    <t>341941021</t>
  </si>
  <si>
    <t>Nosné nebo spojovací svary betonářské oceli D tyče do 10 mm při montáži dílců</t>
  </si>
  <si>
    <t>1487485054</t>
  </si>
  <si>
    <t>Poznámka k položce:
přivaření D8 ke kotevní desce plochého průvlaku v ose 11 + 2x základní nátěr
strop nad 1.PP - 3,3
strop nad 1.NP - 3,3
strop nad 2.NP - 3,3
strop nad 3.NP - 3,3</t>
  </si>
  <si>
    <t>953312122</t>
  </si>
  <si>
    <t>Vložky do svislých dilatačních spár z extrudovaných polystyrénových desek tl 20 mm</t>
  </si>
  <si>
    <t>2068843063</t>
  </si>
  <si>
    <t>Poznámka k položce:
deska nad 1.PP, osa 1-2/ A - 2,83
deska nad 1.PP, osa 11-16/ G - 7,5
deska nad 1.NP, osa 11-16/ G - 5,6
deska nad 2.NP, osa 11-16/ G - 5,6
dilatace F1/F2 - 190,79</t>
  </si>
  <si>
    <t>953312125</t>
  </si>
  <si>
    <t>Vložky do svislých dilatačních spár z extrudovaných polystyrénových desek tl 50 mm</t>
  </si>
  <si>
    <t>-865088383</t>
  </si>
  <si>
    <t>Poznámka k položce:
deska nad 1.NP, osa 1-2/ A</t>
  </si>
  <si>
    <t>953511211</t>
  </si>
  <si>
    <t>Nosný tepelně-izolační prvek Isokorb typ Q10S pro podepřené balkónové desky/lodžie 4xD8 prutů</t>
  </si>
  <si>
    <t>125858968</t>
  </si>
  <si>
    <t>953511711</t>
  </si>
  <si>
    <t>Nosný tepelně-izolační prvek Isokorb typ KS14 pro připojení volně vyložené OK</t>
  </si>
  <si>
    <t>-868757784</t>
  </si>
  <si>
    <t>953611115</t>
  </si>
  <si>
    <t>Schodišťový nosný a zvukově-izolační prvek mezi podestou a stěnou</t>
  </si>
  <si>
    <t>-1767863906</t>
  </si>
  <si>
    <t>953611211</t>
  </si>
  <si>
    <t>Schodišťový zvukově-izolační prvek dilatační spárová deska mezi schody a stěnou</t>
  </si>
  <si>
    <t>1542544993</t>
  </si>
  <si>
    <t>953611141</t>
  </si>
  <si>
    <t>Schodišťový nosný a zvukově-izolační prvek mezi prefabrikovaným ramenem a podestou</t>
  </si>
  <si>
    <t>1497260708</t>
  </si>
  <si>
    <t>953961215</t>
  </si>
  <si>
    <t>Kotvy chemickou patronou M 20 hl 170 mm do betonu, ŽB nebo kamene s vyvrtáním otvoru</t>
  </si>
  <si>
    <t>629008219</t>
  </si>
  <si>
    <t>Poznámka k položce:
HILTI-HY 200
viz detail uložení ramene R101, R203</t>
  </si>
  <si>
    <t>Smykový trn D 14 mm dl. 600 mm, včetně navrtání a vlepení</t>
  </si>
  <si>
    <t>-1781274382</t>
  </si>
  <si>
    <t>Poznámka k položce:
F2, strop 1.PP - 4x
F2, strop 1.NP - 2x</t>
  </si>
  <si>
    <t>Styčná plocha mezi stávajícícm stropním panelem a dobetonávkou - zdrsnění ocelovým kartáčem a spojovací můstek</t>
  </si>
  <si>
    <t>1229078</t>
  </si>
  <si>
    <t>Poznámka k položce:
spojovací můstek např. SIKA Armotec 110 Epocem</t>
  </si>
  <si>
    <t xml:space="preserve">Provedení prostupů v základových, svislých a vodorovných monolitických konstrukcích, včetně dodávky kastlíků, chrániček, tlakových tvarovek apod.  </t>
  </si>
  <si>
    <t>-2081116495</t>
  </si>
  <si>
    <t xml:space="preserve">Poznámka k položce:
nad rámec prostupů vykázaných v části Ostatní výrobky 
</t>
  </si>
  <si>
    <t>Demolice a sanace</t>
  </si>
  <si>
    <t>985331211</t>
  </si>
  <si>
    <t>Dodatečné vlepování betonářské výztuže D 8 mm do chemické malty včetně vyvrtání otvoru</t>
  </si>
  <si>
    <t>-2107531447</t>
  </si>
  <si>
    <t>Poznámka k položce:
strop 1.PP - 3.NP, věnec v ose 16 (2x R8 á 0,5 m, hl. 0,25 m)</t>
  </si>
  <si>
    <t>985331212</t>
  </si>
  <si>
    <t>Dodatečné vlepování betonářské výztuže D 10 mm do chemické malty včetně vyvrtání otvoru</t>
  </si>
  <si>
    <t>-603541862</t>
  </si>
  <si>
    <t xml:space="preserve">Poznámka k položce:
strop 1.PP - 3.NP, ploché průvlaky v ose B(G) (2x 7 profilů R8/ průvlak, hl. 0,25 m) - 126,0
přibetonování stávajících pasů, viz Tvar základů - řez I, J a detail 1 - 128,62
</t>
  </si>
  <si>
    <t>985331214</t>
  </si>
  <si>
    <t>Dodatečné vlepování betonářské výztuže D 14 mm do chemické malty včetně vyvrtání otvoru</t>
  </si>
  <si>
    <t>-1297940347</t>
  </si>
  <si>
    <t>Poznámka k položce:
stěny 1.PP, viz řez G, H (R14 á 0,25 mm, hl. 0,45 mm)</t>
  </si>
  <si>
    <t>1792368654</t>
  </si>
  <si>
    <t>Poznámka k položce:
viz. detaily DET 1, DET 2 resp. řezy 1-4</t>
  </si>
  <si>
    <t>985341121</t>
  </si>
  <si>
    <t>Uhlíkové lamely tl do 1,4 mm modul pružnosti do 170 kN/mm2 š 50 mm pro zesílení ŽB kcí</t>
  </si>
  <si>
    <t>2043917843</t>
  </si>
  <si>
    <t>Poznámka k položce:
ref. výrobek Stado Carbo lamely typ S</t>
  </si>
  <si>
    <t>985351113</t>
  </si>
  <si>
    <t>Uhlíkové tkaniny modul pružnosti do 240 kN/mm2 měrná hmotnost 400 g/m2 pro zesílení ŽB kcí</t>
  </si>
  <si>
    <t>-1231716183</t>
  </si>
  <si>
    <t>Poznámka k položce:
strop nad 1.NP, viz řez 2-2</t>
  </si>
  <si>
    <t>985351192</t>
  </si>
  <si>
    <t>Příplatek k cenám zesilování ŽB kcí uhlíkovými tkaninami za plochu do 10 m2 jednotlivě</t>
  </si>
  <si>
    <t>714112641</t>
  </si>
  <si>
    <t>985131311</t>
  </si>
  <si>
    <t>Ruční dočištění ploch stěn, rubu kleneb a podlah ocelových kartáči</t>
  </si>
  <si>
    <t>2045485577</t>
  </si>
  <si>
    <t>Poznámka k položce:
úprava podkladu pro uhlíkovou tkaninu</t>
  </si>
  <si>
    <t>985139112</t>
  </si>
  <si>
    <t>Příplatek k očištění ploch za plochu do 10 m2 jednotlivě</t>
  </si>
  <si>
    <t>477919923</t>
  </si>
  <si>
    <t>985132311</t>
  </si>
  <si>
    <t>Ruční dočištění ploch líce kleneb a podhledů ocelových kartáči</t>
  </si>
  <si>
    <t>1836823466</t>
  </si>
  <si>
    <t>Poznámka k položce:
úprava drážek pro lepení lamel</t>
  </si>
  <si>
    <t>-705707603</t>
  </si>
  <si>
    <t>714451011</t>
  </si>
  <si>
    <t>Montáž antivibračních rohoží z recyklované pryže celoplošně lepených vodorovně</t>
  </si>
  <si>
    <t>-795458569</t>
  </si>
  <si>
    <t>Poznámka k položce:
pryžová ložiska - viz detaily uložení prefa schodišťových ramen</t>
  </si>
  <si>
    <t>273420160</t>
  </si>
  <si>
    <t>deska pryžová mikroporézní 10 x 1000 x 2000 mm</t>
  </si>
  <si>
    <t>2037446201</t>
  </si>
  <si>
    <t>0,74*1,05 'Přepočtené koeficientem množství</t>
  </si>
  <si>
    <t>Úhelník L 40x60x5 dl. 1,185 m, kotvení do podlahy vlepenými šrouby, vyvrtání otvorů</t>
  </si>
  <si>
    <t>179639252</t>
  </si>
  <si>
    <t>Poznámka k položce:
deska nad 2.NP, uložení ramene R201, viz detail 1</t>
  </si>
  <si>
    <t>Kotevní deska KD1 pro kotvení OK, osazení a zabetonování do žb botky</t>
  </si>
  <si>
    <t>1883471790</t>
  </si>
  <si>
    <t>Poznámka k položce:
deska nad 2.NP, viz detail 1</t>
  </si>
  <si>
    <t>Kotevní deska KD2 pro kotvení OK, osazení a zabetonování do žb botky</t>
  </si>
  <si>
    <t>410488926</t>
  </si>
  <si>
    <t>PH</t>
  </si>
  <si>
    <t>-348092123</t>
  </si>
  <si>
    <t>BS</t>
  </si>
  <si>
    <t>Bourání ve stropech</t>
  </si>
  <si>
    <t>411354171.1</t>
  </si>
  <si>
    <t>Zřízení podpěrné konstrukce (podstojkování) bouraných stropů v do 4 m</t>
  </si>
  <si>
    <t>1167917544</t>
  </si>
  <si>
    <t>411354172.1</t>
  </si>
  <si>
    <t>Odstranění podpěrné konstrukce (podstojkování) stropů v do 4 m</t>
  </si>
  <si>
    <t>-2064607896</t>
  </si>
  <si>
    <t>Prorážení otvorů a ostatní bourací práce</t>
  </si>
  <si>
    <t>972044251</t>
  </si>
  <si>
    <t>Vybourání otvorů ve stropech nebo klenbách z dutých tvárnic pl do 0,09 m2 tl přes 100 mm</t>
  </si>
  <si>
    <t>1042093535</t>
  </si>
  <si>
    <t>Poznámka k položce:
ve stávajících stropech F1, viz výkresy tvaru stropů</t>
  </si>
  <si>
    <t>972044351</t>
  </si>
  <si>
    <t>Vybourání otvorů ve stropech nebo klenbách z dutých tvárnic pl do 0,25m2 tl přes 100 mm</t>
  </si>
  <si>
    <t>1070399897</t>
  </si>
  <si>
    <t>972044451</t>
  </si>
  <si>
    <t>Vybourání otvorů ve stropech nebo klenbách z dutých tvárnic pl do 1 m2 tl přes 100 mm</t>
  </si>
  <si>
    <t>2100301917</t>
  </si>
  <si>
    <t>972054241</t>
  </si>
  <si>
    <t>Vybourání otvorů v ŽB stropech nebo klenbách pl do 0,09 m2 tl do 150 mm</t>
  </si>
  <si>
    <t>465440688</t>
  </si>
  <si>
    <t>Poznámka k položce:
ve stávajících stropech F2, viz výkresy tvaru stropů</t>
  </si>
  <si>
    <t>972054341</t>
  </si>
  <si>
    <t>Vybourání otvorů v ŽB stropech nebo klenbách pl do 0,25 m2 tl do 150 mm</t>
  </si>
  <si>
    <t>903873020</t>
  </si>
  <si>
    <t>Poznámka k položce:
ve stávajících stropech F2, viz výkresy tvaru stropů - 13x
F2, pro žb botky, viz strop nad 2.NP řez 1-1, 2-2 - 22x</t>
  </si>
  <si>
    <t>972054491</t>
  </si>
  <si>
    <t>Vybourání otvorů v ŽB stropech nebo klenbách pl do 1 m2 tl přes 80 mm</t>
  </si>
  <si>
    <t>-42983959</t>
  </si>
  <si>
    <t>Poznámka k položce:
ve stávajících stropech F2, viz výkresy tvaru stropů - 13x</t>
  </si>
  <si>
    <t>972054691.1</t>
  </si>
  <si>
    <t>Vyřezání a vybourání otvorů v ŽB stropech nebo klenbách tl přes 80 mm</t>
  </si>
  <si>
    <t>-1920316018</t>
  </si>
  <si>
    <t xml:space="preserve">Poznámka k položce:
demontáže stropních panelů jakékoli plochy na obj. F2 </t>
  </si>
  <si>
    <t>972055691.1</t>
  </si>
  <si>
    <t>Vyřezání a vybourání otvorů ve stropech z ŽB prefabrikátů tl přes 120 mm</t>
  </si>
  <si>
    <t>-1716966121</t>
  </si>
  <si>
    <t>Poznámka k položce:
demontáže stropních panelů jakékoli plochy na obj. F1</t>
  </si>
  <si>
    <t>973042241</t>
  </si>
  <si>
    <t>Vysekání kapes ve zdivu z betonu pl do 0,10 m2 hl do 150 mm</t>
  </si>
  <si>
    <t>-1503666299</t>
  </si>
  <si>
    <t>Poznámka k položce:
F2, strop 1.PP - 14x
F2, strop 1.NP - 14x
F2, strop 2.NP - 4x</t>
  </si>
  <si>
    <t>977151118</t>
  </si>
  <si>
    <t>Jádrové vrty diamantovými korunkami do D 100 mm do stavebních materiálů</t>
  </si>
  <si>
    <t>1656349081</t>
  </si>
  <si>
    <t>Poznámka k položce:
ve stávajících stropech
F1 - 0,5 m
F2 - 0,6 m</t>
  </si>
  <si>
    <t>977151123</t>
  </si>
  <si>
    <t>Jádrové vrty diamantovými korunkami do D 150 mm do stavebních materiálů</t>
  </si>
  <si>
    <t>-341051854</t>
  </si>
  <si>
    <t>Poznámka k položce:
ve stávajících stropech
F1 - 5,5 m
F2 - 1,05 m</t>
  </si>
  <si>
    <t>977151125</t>
  </si>
  <si>
    <t>Jádrové vrty diamantovými korunkami do D 200 mm do stavebních materiálů</t>
  </si>
  <si>
    <t>-1768013374</t>
  </si>
  <si>
    <t>Poznámka k položce:
ve stávajících stropech
F1 - 0,75 m
F2 - 2,85 m</t>
  </si>
  <si>
    <t>977151127</t>
  </si>
  <si>
    <t>Jádrové vrty diamantovými korunkami do D 250 mm do stavebních materiálů</t>
  </si>
  <si>
    <t>-190607436</t>
  </si>
  <si>
    <t>Poznámka k položce:
ve stávajících stropech
F2 - 0,15 m</t>
  </si>
  <si>
    <t>977211112</t>
  </si>
  <si>
    <t>Řezání ŽB kcí hl do 350 mm stěnovou pilou do průměru výztuže 16 mm</t>
  </si>
  <si>
    <t>-742331</t>
  </si>
  <si>
    <t>Poznámka k položce:
odříznutí stropního panelu viz Tvar stropu nad 2.NP</t>
  </si>
  <si>
    <t>985112113</t>
  </si>
  <si>
    <t>Odsekání degradovaného betonu stěn tl do 50 mm</t>
  </si>
  <si>
    <t>1708114975</t>
  </si>
  <si>
    <t>Poznámka k položce:
stávající pasy, viz Tvar základů - řez I, J a detail 1</t>
  </si>
  <si>
    <t>985112111</t>
  </si>
  <si>
    <t>Odsekání degradovaného betonu stěn tl do 10 mm</t>
  </si>
  <si>
    <t>13508830</t>
  </si>
  <si>
    <t>985112193</t>
  </si>
  <si>
    <t>Příplatek k odsekání  degradovaného betonu za plochu do 10 m2 jednotlivě</t>
  </si>
  <si>
    <t>1082181474</t>
  </si>
  <si>
    <t>985112121</t>
  </si>
  <si>
    <t>Odsekání degradovaného betonu líce kleneb a podhledů tl do 10 mm</t>
  </si>
  <si>
    <t>643740064</t>
  </si>
  <si>
    <t>1523878018</t>
  </si>
  <si>
    <t>985131111</t>
  </si>
  <si>
    <t>Očištění ploch stěn, rubu kleneb a podlah tlakovou vodou</t>
  </si>
  <si>
    <t>-1116060730</t>
  </si>
  <si>
    <t>2006809288</t>
  </si>
  <si>
    <t>-1816288100</t>
  </si>
  <si>
    <t>Příplatek k odvozu suti a vybouraných hmot na skládku ZKD 1 km přes 1 km</t>
  </si>
  <si>
    <t>-1357785553</t>
  </si>
  <si>
    <t>125,166*24 'Přepočtené koeficientem množství</t>
  </si>
  <si>
    <t>-1030385906</t>
  </si>
  <si>
    <t>BS1</t>
  </si>
  <si>
    <t>Bourání ve stěnách</t>
  </si>
  <si>
    <t>971052431</t>
  </si>
  <si>
    <t>Vybourání nebo prorážení otvorů v ŽB příčkách a zdech pl do 0,25 m2 tl do 150 mm</t>
  </si>
  <si>
    <t>1105824878</t>
  </si>
  <si>
    <t>971052441</t>
  </si>
  <si>
    <t>Vybourání nebo prorážení otvorů v ŽB příčkách a zdech pl do 0,25 m2 tl do 300 mm</t>
  </si>
  <si>
    <t>448717863</t>
  </si>
  <si>
    <t>971052451</t>
  </si>
  <si>
    <t>Vybourání nebo prorážení otvorů v ŽB příčkách a zdech pl do 0,25 m2 tl do 450 mm</t>
  </si>
  <si>
    <t>1235697650</t>
  </si>
  <si>
    <t>971052461</t>
  </si>
  <si>
    <t>Vybourání nebo prorážení otvorů v ŽB příčkách a zdech pl do 0,25 m2 tl do 600 mm</t>
  </si>
  <si>
    <t>-2049914302</t>
  </si>
  <si>
    <t>977151113</t>
  </si>
  <si>
    <t>Jádrové vrty diamantovými korunkami do D 50 mm do stavebních materiálů</t>
  </si>
  <si>
    <t>-2006574224</t>
  </si>
  <si>
    <t>977151114</t>
  </si>
  <si>
    <t>Jádrové vrty diamantovými korunkami do D 60 mm do stavebních materiálů</t>
  </si>
  <si>
    <t>328674975</t>
  </si>
  <si>
    <t>977151116</t>
  </si>
  <si>
    <t>Jádrové vrty diamantovými korunkami do D 80 mm do stavebních materiálů</t>
  </si>
  <si>
    <t>1076485637</t>
  </si>
  <si>
    <t>977151117</t>
  </si>
  <si>
    <t>Jádrové vrty diamantovými korunkami do D 90 mm do stavebních materiálů</t>
  </si>
  <si>
    <t>-517184619</t>
  </si>
  <si>
    <t>-1568151913</t>
  </si>
  <si>
    <t>977151121</t>
  </si>
  <si>
    <t>Jádrové vrty diamantovými korunkami do D 120 mm do stavebních materiálů</t>
  </si>
  <si>
    <t>-1006612107</t>
  </si>
  <si>
    <t>1804246354</t>
  </si>
  <si>
    <t>-779292190</t>
  </si>
  <si>
    <t>977151126</t>
  </si>
  <si>
    <t>Jádrové vrty diamantovými korunkami do D 225 mm do stavebních materiálů</t>
  </si>
  <si>
    <t>625250997</t>
  </si>
  <si>
    <t>-949976271</t>
  </si>
  <si>
    <t>977151128</t>
  </si>
  <si>
    <t>Jádrové vrty diamantovými korunkami do D 300 mm do stavebních materiálů</t>
  </si>
  <si>
    <t>1781900805</t>
  </si>
  <si>
    <t>977151129</t>
  </si>
  <si>
    <t>Jádrové vrty diamantovými korunkami do D 350 mm do stavebních materiálů</t>
  </si>
  <si>
    <t>720642608</t>
  </si>
  <si>
    <t>1901622905</t>
  </si>
  <si>
    <t>86308809</t>
  </si>
  <si>
    <t>599276801</t>
  </si>
  <si>
    <t>5,894*24 'Přepočtené koeficientem množství</t>
  </si>
  <si>
    <t>1553956874</t>
  </si>
  <si>
    <t>BZ</t>
  </si>
  <si>
    <t>Bourání v základech</t>
  </si>
  <si>
    <t>971052261</t>
  </si>
  <si>
    <t>Vybourání nebo prorážení otvorů v ŽB příčkách a zdech pl do 0,0225 m2 tl do 600 mm</t>
  </si>
  <si>
    <t>-1024151899</t>
  </si>
  <si>
    <t>971052341</t>
  </si>
  <si>
    <t>Vybourání nebo prorážení otvorů v ŽB příčkách a zdech pl do 0,09 m2 tl do 300 mm</t>
  </si>
  <si>
    <t>-844254451</t>
  </si>
  <si>
    <t>971052351</t>
  </si>
  <si>
    <t>Vybourání nebo prorážení otvorů v ŽB příčkách a zdech pl do 0,09 m2 tl do 450 mm</t>
  </si>
  <si>
    <t>-553380721</t>
  </si>
  <si>
    <t>971052361</t>
  </si>
  <si>
    <t>Vybourání nebo prorážení otvorů v ŽB příčkách a zdech pl do 0,09 m2 tl do 600 mm</t>
  </si>
  <si>
    <t>-1251190941</t>
  </si>
  <si>
    <t>971052361.1</t>
  </si>
  <si>
    <t>Vybourání nebo prorážení otvorů v ŽB příčkách a zdech pl do 0,09 m2 tl nad 600 mm</t>
  </si>
  <si>
    <t>-717394620</t>
  </si>
  <si>
    <t>1913522723</t>
  </si>
  <si>
    <t>1569166251</t>
  </si>
  <si>
    <t>-752780392</t>
  </si>
  <si>
    <t>-542689283</t>
  </si>
  <si>
    <t>1938374368</t>
  </si>
  <si>
    <t>671798557</t>
  </si>
  <si>
    <t>-984517725</t>
  </si>
  <si>
    <t>13,655*24 'Přepočtené koeficientem množství</t>
  </si>
  <si>
    <t>-2134176882</t>
  </si>
  <si>
    <t>02 - Ocelové konstrukce</t>
  </si>
  <si>
    <t xml:space="preserve">    MOK - Montovaná ocelová konstrukce, výtah, koridor, slunolamy</t>
  </si>
  <si>
    <t xml:space="preserve">    POM - Pomocné práce pro podchycování</t>
  </si>
  <si>
    <t xml:space="preserve">    POD - Podchycování a zesilování konstrukcí </t>
  </si>
  <si>
    <t xml:space="preserve">      783 - Dokončovací práce - nátěry</t>
  </si>
  <si>
    <t xml:space="preserve">    NAT - Nátěr ocelové konstrukce  </t>
  </si>
  <si>
    <t xml:space="preserve">      789 - Povrchové úpravy ocelových konstrukcí a technologických zařízení</t>
  </si>
  <si>
    <t>MOK</t>
  </si>
  <si>
    <t>Montovaná ocelová konstrukce, výtah, koridor, slunolamy</t>
  </si>
  <si>
    <t>953946118</t>
  </si>
  <si>
    <t>Montáž atypických ocelových kcí hmotnosti do 120 t z profilů hmotnosti do 13 kg/m</t>
  </si>
  <si>
    <t>1206151608</t>
  </si>
  <si>
    <t>130100140</t>
  </si>
  <si>
    <t>tyč ocelová kruhová, v jakosti 11 375 D 16 mm</t>
  </si>
  <si>
    <t>2142390314</t>
  </si>
  <si>
    <t>Poznámka k položce:
Hmotnost: 1,72 kg/m</t>
  </si>
  <si>
    <t>0,085*1,05 'Přepočtené koeficientem množství</t>
  </si>
  <si>
    <t>130100160</t>
  </si>
  <si>
    <t>tyč ocelová kruhová, v jakosti 11 375 D 20 mm</t>
  </si>
  <si>
    <t>-1312296866</t>
  </si>
  <si>
    <t>Poznámka k položce:
Hmotnost: 2,45 kg/m</t>
  </si>
  <si>
    <t>0,036*1,05 'Přepočtené koeficientem množství</t>
  </si>
  <si>
    <t>130100170</t>
  </si>
  <si>
    <t>tyč ocelová kruhová, v jakosti 11 375 D 24 mm</t>
  </si>
  <si>
    <t>-479624254</t>
  </si>
  <si>
    <t>Poznámka k položce:
Hmotnost: 3,55 kg/m</t>
  </si>
  <si>
    <t>0,017*1,05 'Přepočtené koeficientem množství</t>
  </si>
  <si>
    <t>130104380.1</t>
  </si>
  <si>
    <t>úhelník ocelový rovnostranný, v jakosti 11 523, 100 x 100 x 6 mm</t>
  </si>
  <si>
    <t>240178166</t>
  </si>
  <si>
    <t>Poznámka k položce:
Hmotnost: 9,50 kg/m</t>
  </si>
  <si>
    <t>0,044*1,05 'Přepočtené koeficientem množství</t>
  </si>
  <si>
    <t>130999.6</t>
  </si>
  <si>
    <t>úhelník ocelový nerovnostranný, v jakosti 11 375, 80 x 40 x 6 mm</t>
  </si>
  <si>
    <t>-254581024</t>
  </si>
  <si>
    <t>Poznámka k položce:
Hmotnost: 5,41 kg/m</t>
  </si>
  <si>
    <t>0,012*1,05 'Přepočtené koeficientem množství</t>
  </si>
  <si>
    <t>140110340.1</t>
  </si>
  <si>
    <t>trubka ocelová bezešvá hladká jakost 11 375, 60,3 x 2,9 mm</t>
  </si>
  <si>
    <t>2058237538</t>
  </si>
  <si>
    <t>299,48*1,05 'Přepočtené koeficientem množství</t>
  </si>
  <si>
    <t>140110360.1</t>
  </si>
  <si>
    <t>trubka ocelová bezešvá hladká jakost 11 375, 60,3 x 4,0 mm</t>
  </si>
  <si>
    <t>-1254035408</t>
  </si>
  <si>
    <t>32,56*1,05 'Přepočtené koeficientem množství</t>
  </si>
  <si>
    <t>140999.1</t>
  </si>
  <si>
    <t>trubka ocelová bezešvá hladká jakost 11 375, 60,3 x 5,0 mm</t>
  </si>
  <si>
    <t>-113260630</t>
  </si>
  <si>
    <t>73,72*1,05 'Přepočtené koeficientem množství</t>
  </si>
  <si>
    <t>140999.2</t>
  </si>
  <si>
    <t>trubka ocelová bezešvá hladká jakost 11 375, 70,0 x 4,0 mm</t>
  </si>
  <si>
    <t>65359753</t>
  </si>
  <si>
    <t>129,17*1,05 'Přepočtené koeficientem množství</t>
  </si>
  <si>
    <t>140999.3</t>
  </si>
  <si>
    <t>trubka ocelová bezešvá hladká jakost 11 375, 88,9 x 3,2 mm</t>
  </si>
  <si>
    <t>554930384</t>
  </si>
  <si>
    <t>9,23*1,05 'Přepočtené koeficientem množství</t>
  </si>
  <si>
    <t>130107440.1</t>
  </si>
  <si>
    <t>ocel profilová IPE, v jakosti 11 523, h=120 mm</t>
  </si>
  <si>
    <t>854007211</t>
  </si>
  <si>
    <t>Poznámka k položce:
Hmotnost: 10,60 kg/m</t>
  </si>
  <si>
    <t>0,159*1,05 'Přepočtené koeficientem množství</t>
  </si>
  <si>
    <t>130107460</t>
  </si>
  <si>
    <t>ocel profilová IPE, v jakosti 11 375, h=140 mm</t>
  </si>
  <si>
    <t>1601233531</t>
  </si>
  <si>
    <t>Poznámka k položce:
Hmotnost: 13,40 kg/m</t>
  </si>
  <si>
    <t>0,178*1,05 'Přepočtené koeficientem množství</t>
  </si>
  <si>
    <t>130107460.1</t>
  </si>
  <si>
    <t>ocel profilová IPE, v jakosti 11 523, h=140 mm</t>
  </si>
  <si>
    <t>1653808237</t>
  </si>
  <si>
    <t>1,362*1,05 'Přepočtené koeficientem množství</t>
  </si>
  <si>
    <t>145502680</t>
  </si>
  <si>
    <t>profil ocelový čtvercový svařovaný jakost 11 375, 100x100x3 mm</t>
  </si>
  <si>
    <t>835686290</t>
  </si>
  <si>
    <t>Poznámka k položce:
Hmotnost: 8,9kg/m</t>
  </si>
  <si>
    <t>6,77*1,05 'Přepočtené koeficientem množství</t>
  </si>
  <si>
    <t>145999.1</t>
  </si>
  <si>
    <t>profil ocelový čtvercový svařovaný jakost 11 375, 100x100x4 mm</t>
  </si>
  <si>
    <t>-1840913052</t>
  </si>
  <si>
    <t>Poznámka k položce:
Hmotnost: 11,355kg/m</t>
  </si>
  <si>
    <t>2,453*1,05 'Přepočtené koeficientem množství</t>
  </si>
  <si>
    <t>953946128</t>
  </si>
  <si>
    <t>Montáž atypických ocelových kcí hmotnosti do 120 t z profilů hmotnosti do 30 kg/m</t>
  </si>
  <si>
    <t>957372247</t>
  </si>
  <si>
    <t>130107480</t>
  </si>
  <si>
    <t>ocel profilová IPE, v jakosti 11 375, h=160 mm</t>
  </si>
  <si>
    <t>-1438844538</t>
  </si>
  <si>
    <t>Poznámka k položce:
Hmotnost: 16,20 kg/m</t>
  </si>
  <si>
    <t>0,604*1,05 'Přepočtené koeficientem množství</t>
  </si>
  <si>
    <t>130107480.1</t>
  </si>
  <si>
    <t>ocel profilová IPE, v jakosti 11 523, h=160 mm</t>
  </si>
  <si>
    <t>351521583</t>
  </si>
  <si>
    <t>1,34*1,05 'Přepočtené koeficientem množství</t>
  </si>
  <si>
    <t>130107500.1</t>
  </si>
  <si>
    <t>ocel profilová IPE, v jakosti 11 523, h=180 mm</t>
  </si>
  <si>
    <t>1968868317</t>
  </si>
  <si>
    <t>Poznámka k položce:
Hmotnost: 19,30 kg/m</t>
  </si>
  <si>
    <t>0,135*1,05 'Přepočtené koeficientem množství</t>
  </si>
  <si>
    <t>130107540</t>
  </si>
  <si>
    <t>ocel profilová IPE, v jakosti 11 375, h=220 mm</t>
  </si>
  <si>
    <t>373485913</t>
  </si>
  <si>
    <t>Poznámka k položce:
Hmotnost: 26,90 kg/m</t>
  </si>
  <si>
    <t>0,548*1,05 'Přepočtené koeficientem množství</t>
  </si>
  <si>
    <t>130107540.1</t>
  </si>
  <si>
    <t>ocel profilová IPE, v jakosti 11 523, h=220 mm</t>
  </si>
  <si>
    <t>-2133210284</t>
  </si>
  <si>
    <t>2,118*1,05 'Přepočtené koeficientem množství</t>
  </si>
  <si>
    <t>130109340</t>
  </si>
  <si>
    <t>ocel profilová UPE, v jakosti 11 375, h=160 mm</t>
  </si>
  <si>
    <t>1102669939</t>
  </si>
  <si>
    <t>Poznámka k položce:
Hmotnost: 17,40 kg/m</t>
  </si>
  <si>
    <t>0,416*1,05 'Přepočtené koeficientem množství</t>
  </si>
  <si>
    <t>130109340.1</t>
  </si>
  <si>
    <t>ocel profilová UPE, v jakosti 11 523, h=160 mm</t>
  </si>
  <si>
    <t>-1818992263</t>
  </si>
  <si>
    <t>0,298*1,05 'Přepočtené koeficientem množství</t>
  </si>
  <si>
    <t>130109400</t>
  </si>
  <si>
    <t>ocel profilová UPE, v jakosti 11 375, h=220 mm</t>
  </si>
  <si>
    <t>-613209480</t>
  </si>
  <si>
    <t>Poznámka k položce:
Hmotnost: 27,20 kg/m</t>
  </si>
  <si>
    <t>0,122*1,05 'Přepočtené koeficientem množství</t>
  </si>
  <si>
    <t>130109520.1</t>
  </si>
  <si>
    <t>ocel profilová HE-A, v jakosti 11 523, h=120 mm</t>
  </si>
  <si>
    <t>-2019764235</t>
  </si>
  <si>
    <t>Poznámka k položce:
Hmotnost: 20,40 kg/m</t>
  </si>
  <si>
    <t>2,042*1,05 'Přepočtené koeficientem množství</t>
  </si>
  <si>
    <t>145999.2</t>
  </si>
  <si>
    <t>profil ocelový čtvercový svařovaný jakost 11 375, 100x100x8 mm</t>
  </si>
  <si>
    <t>922763822</t>
  </si>
  <si>
    <t>Poznámka k položce:
Hmotnost: 20,76kg/m</t>
  </si>
  <si>
    <t>0,063*1,05 'Přepočtené koeficientem množství</t>
  </si>
  <si>
    <t>145999.3</t>
  </si>
  <si>
    <t>profil ocelový čtvercový svařovaný jakost 11 375, 120x120x5 mm</t>
  </si>
  <si>
    <t>-863885083</t>
  </si>
  <si>
    <t>Poznámka k položce:
Hmotnost: 16,979kg/m</t>
  </si>
  <si>
    <t>1,483*1,05 'Přepočtené koeficientem množství</t>
  </si>
  <si>
    <t>145999.4</t>
  </si>
  <si>
    <t>profil ocelový čtvercový svařovaný jakost 11 375, 140x140x5 mm</t>
  </si>
  <si>
    <t>-1219391211</t>
  </si>
  <si>
    <t>Poznámka k položce:
Hmotnost: 20,087kg/m</t>
  </si>
  <si>
    <t>0,734*1,05 'Přepočtené koeficientem množství</t>
  </si>
  <si>
    <t>154999.1</t>
  </si>
  <si>
    <t>ocelový otevřený profil U, v jakosti 11 375, 160x100x5 mm</t>
  </si>
  <si>
    <t>-243565509</t>
  </si>
  <si>
    <t>2,049*1,05 'Přepočtené koeficientem množství</t>
  </si>
  <si>
    <t>154999.2</t>
  </si>
  <si>
    <t>ocelový otevřený profil U, v jakosti 11 375, 220x100x5 mm</t>
  </si>
  <si>
    <t>-1503825908</t>
  </si>
  <si>
    <t>0,405*1,05 'Přepočtené koeficientem množství</t>
  </si>
  <si>
    <t>154999.4</t>
  </si>
  <si>
    <t>ocelový otevřený profil U, v jakosti 11 523, 220x100x5 mm</t>
  </si>
  <si>
    <t>1659993647</t>
  </si>
  <si>
    <t>953946138</t>
  </si>
  <si>
    <t>Montáž atypických ocelových kcí hmotnosti do 120 t z profilů hmotnosti přes 30 kg/m</t>
  </si>
  <si>
    <t>-1625800278</t>
  </si>
  <si>
    <t>130107560.1</t>
  </si>
  <si>
    <t>ocel profilová IPE, v jakosti 11 523, h=240 mm</t>
  </si>
  <si>
    <t>-370926448</t>
  </si>
  <si>
    <t>Poznámka k položce:
Hmotnost: 31,50 kg/m</t>
  </si>
  <si>
    <t>2,227*1,05 'Přepočtené koeficientem množství</t>
  </si>
  <si>
    <t>130107620.1</t>
  </si>
  <si>
    <t>ocel profilová IPE, v jakosti 11 523, h=330 mm</t>
  </si>
  <si>
    <t>829121977</t>
  </si>
  <si>
    <t xml:space="preserve">Poznámka k položce:
Hmotnost: 50,40 kg/m
</t>
  </si>
  <si>
    <t>1,162*1,05 'Přepočtené koeficientem množství</t>
  </si>
  <si>
    <t>130109560</t>
  </si>
  <si>
    <t>ocel profilová HE-A, v jakosti 11 375, h=160 mm</t>
  </si>
  <si>
    <t>1902570875</t>
  </si>
  <si>
    <t>Poznámka k položce:
Hmotnost: 31,20 kg/m</t>
  </si>
  <si>
    <t>4,563*1,05 'Přepočtené koeficientem množství</t>
  </si>
  <si>
    <t>130109580</t>
  </si>
  <si>
    <t>ocel profilová HE-A, v jakosti 11 375, h=180 mm</t>
  </si>
  <si>
    <t>-712317973</t>
  </si>
  <si>
    <t>Poznámka k položce:
Hmotnost: 36,40 kg/m</t>
  </si>
  <si>
    <t>0,027*1,05 'Přepočtené koeficientem množství</t>
  </si>
  <si>
    <t>130109560.1</t>
  </si>
  <si>
    <t>ocel profilová HE-A, v jakosti 11 523, h=160 mm</t>
  </si>
  <si>
    <t>1098035672</t>
  </si>
  <si>
    <t>1,418*1,05 'Přepočtené koeficientem množství</t>
  </si>
  <si>
    <t>130109580.1</t>
  </si>
  <si>
    <t>ocel profilová HE-A, v jakosti 11 523, h=180 mm</t>
  </si>
  <si>
    <t>46880880</t>
  </si>
  <si>
    <t>2,053*1,05 'Přepočtené koeficientem množství</t>
  </si>
  <si>
    <t>130109600.1</t>
  </si>
  <si>
    <t>ocel profilová HE-A, v jakosti 11 523, h=200 mm</t>
  </si>
  <si>
    <t>624222877</t>
  </si>
  <si>
    <t>Poznámka k položce:
Hmotnost: 43,00 kg/m</t>
  </si>
  <si>
    <t>4,284*1,05 'Přepočtené koeficientem množství</t>
  </si>
  <si>
    <t>130109620.1</t>
  </si>
  <si>
    <t>ocel profilová HE-A, v jakosti 11 523, h=220 mm</t>
  </si>
  <si>
    <t>-37823410</t>
  </si>
  <si>
    <t>Poznámka k položce:
Hmotnost: 52,00 kg/m</t>
  </si>
  <si>
    <t>10,153*1,05 'Přepočtené koeficientem množství</t>
  </si>
  <si>
    <t>130109640</t>
  </si>
  <si>
    <t>ocel profilová HE-A, v jakosti 11 375, h=240 mm</t>
  </si>
  <si>
    <t>425999556</t>
  </si>
  <si>
    <t>Poznámka k položce:
Hmotnost: 62,00 kg/m</t>
  </si>
  <si>
    <t>1,063*1,05 'Přepočtené koeficientem množství</t>
  </si>
  <si>
    <t>130109640.1</t>
  </si>
  <si>
    <t>ocel profilová HE-A, v jakosti 11 523, h=240 mm</t>
  </si>
  <si>
    <t>-714569987</t>
  </si>
  <si>
    <t>4,424*1,05 'Přepočtené koeficientem množství</t>
  </si>
  <si>
    <t>130109660</t>
  </si>
  <si>
    <t>ocel profilová HE-A, v jakosti 11 523, h=260 mm</t>
  </si>
  <si>
    <t>765765953</t>
  </si>
  <si>
    <t>Poznámka k položce:
Hmotnost: 70,00 kg/m</t>
  </si>
  <si>
    <t>2,064*1,05 'Přepočtené koeficientem množství</t>
  </si>
  <si>
    <t>130999.4</t>
  </si>
  <si>
    <t>ocel profilová HE-A, v jakosti 11 523, h=280 mm</t>
  </si>
  <si>
    <t>-1041171398</t>
  </si>
  <si>
    <t>12,57*1,05 'Přepočtené koeficientem množství</t>
  </si>
  <si>
    <t>130999.5</t>
  </si>
  <si>
    <t>ocel profilová HE-A, v jakosti 11 523, h=300 mm</t>
  </si>
  <si>
    <t>1612329861</t>
  </si>
  <si>
    <t>6,1*1,05 'Přepočtené koeficientem množství</t>
  </si>
  <si>
    <t>130109740.1</t>
  </si>
  <si>
    <t>ocel profilová HE-B, v jakosti 11 523, h=140 mm</t>
  </si>
  <si>
    <t>-1781596082</t>
  </si>
  <si>
    <t>Poznámka k položce:
Hmotnost: 34,50 kg/m</t>
  </si>
  <si>
    <t>130109820.1</t>
  </si>
  <si>
    <t>ocel profilová HE-B, v jakosti 11 523, h=220 mm</t>
  </si>
  <si>
    <t>-110130820</t>
  </si>
  <si>
    <t>Poznámka k položce:
Hmotnost: 73,00 kg/m</t>
  </si>
  <si>
    <t>1,196*1,05 'Přepočtené koeficientem množství</t>
  </si>
  <si>
    <t>130109860.1</t>
  </si>
  <si>
    <t>ocel profilová HE-B, v jakosti 11 523, h=260 mm</t>
  </si>
  <si>
    <t>-1666697216</t>
  </si>
  <si>
    <t>Poznámka k položce:
Hmotnost: 95,00 kg/m</t>
  </si>
  <si>
    <t>1,014*1,05 'Přepočtené koeficientem množství</t>
  </si>
  <si>
    <t>130109880.1</t>
  </si>
  <si>
    <t>ocel profilová HE-B, v jakosti 11 523, h=280 mm</t>
  </si>
  <si>
    <t>-600265792</t>
  </si>
  <si>
    <t>Poznámka k položce:
Hmotnost: 106,00 kg/m</t>
  </si>
  <si>
    <t>2,962*1,05 'Přepočtené koeficientem množství</t>
  </si>
  <si>
    <t>130109900.1</t>
  </si>
  <si>
    <t>ocel profilová HE-B, v jakosti 11 523, h=300 mm</t>
  </si>
  <si>
    <t>-1306162657</t>
  </si>
  <si>
    <t>Poznámka k položce:
Hmotnost: 120,00 kg/m</t>
  </si>
  <si>
    <t>10,172*1,05 'Přepočtené koeficientem množství</t>
  </si>
  <si>
    <t>Rezerva na ostatní nespecifikovaný materiál (desky spojů, svařovací materiál, kotevní a spojovací materiál - šrouby, chem. kotvy apod.) - včetně montáže tohoto materiálu</t>
  </si>
  <si>
    <t>-199973766</t>
  </si>
  <si>
    <t xml:space="preserve">Poznámka k položce:
výměra je 15% z celkové čisté hmotnosti OK
</t>
  </si>
  <si>
    <t>998014222</t>
  </si>
  <si>
    <t>Přesun hmot pro budovy vícepodlažní v do 52 m z kovových dílců</t>
  </si>
  <si>
    <t>-1361343833</t>
  </si>
  <si>
    <t>POM</t>
  </si>
  <si>
    <t>Pomocné práce pro podchycování</t>
  </si>
  <si>
    <t>974049154</t>
  </si>
  <si>
    <t>Vysekání rýh v betonových zdech hl do 100 mm š do 150 mm</t>
  </si>
  <si>
    <t>-571956950</t>
  </si>
  <si>
    <t>974049155</t>
  </si>
  <si>
    <t>Vysekání rýh v betonových zdech hl do 100 mm š do 200 mm</t>
  </si>
  <si>
    <t>-1630172063</t>
  </si>
  <si>
    <t>974049157</t>
  </si>
  <si>
    <t>Vysekání rýh v betonových zdech hl do 100 mm š do 300 mm</t>
  </si>
  <si>
    <t>-1321739289</t>
  </si>
  <si>
    <t>974049167</t>
  </si>
  <si>
    <t>Vysekání rýh v betonových zdech hl do 150 mm š do 300 mm</t>
  </si>
  <si>
    <t>-137985808</t>
  </si>
  <si>
    <t>974049169</t>
  </si>
  <si>
    <t>Příplatek k vysekání rýh v betonových zdech hl do 150 mm ZKD 100 mm š rýhy</t>
  </si>
  <si>
    <t>-133843455</t>
  </si>
  <si>
    <t>975053131</t>
  </si>
  <si>
    <t>Víceřadové podchycení stropů pro osazení nosníků v do 3,5 m pro zatížení do 800 kg/m2</t>
  </si>
  <si>
    <t>-1303090698</t>
  </si>
  <si>
    <t>-939309982</t>
  </si>
  <si>
    <t>-1390378701</t>
  </si>
  <si>
    <t>0,888708333333333*24 'Přepočtené koeficientem množství</t>
  </si>
  <si>
    <t>190424560</t>
  </si>
  <si>
    <t>21,329*24 'Přepočtené koeficientem množství</t>
  </si>
  <si>
    <t>28346776</t>
  </si>
  <si>
    <t>1760116430</t>
  </si>
  <si>
    <t>POD</t>
  </si>
  <si>
    <t xml:space="preserve">Podchycování a zesilování konstrukcí </t>
  </si>
  <si>
    <t>767999999</t>
  </si>
  <si>
    <t>Výroba a montáž atypických zámečnických konstrukcí jakékoli hmotnosti</t>
  </si>
  <si>
    <t>kg</t>
  </si>
  <si>
    <t>1021412180</t>
  </si>
  <si>
    <t xml:space="preserve">Poznámka k položce:
pomocné ocelové konstrukce, viz výkresy tvaru jednotlivých podlaží
</t>
  </si>
  <si>
    <t>-1240193641</t>
  </si>
  <si>
    <t>0,008*1,05 'Přepočtené koeficientem množství</t>
  </si>
  <si>
    <t>1660433341</t>
  </si>
  <si>
    <t>0,077*1,05 'Přepočtené koeficientem množství</t>
  </si>
  <si>
    <t>130102180</t>
  </si>
  <si>
    <t>tyč ocelová plochá, v jakosti 11 375, 50 x 5  mm</t>
  </si>
  <si>
    <t>-820446919</t>
  </si>
  <si>
    <t>Poznámka k položce:
Hmotnost: 2,1 kg/m</t>
  </si>
  <si>
    <t>0,062*1,05 'Přepočtené koeficientem množství</t>
  </si>
  <si>
    <t>130104340</t>
  </si>
  <si>
    <t>úhelník ocelový rovnostranný, v jakosti 11 375, 80 x 80 x 8 mm</t>
  </si>
  <si>
    <t>-1047483327</t>
  </si>
  <si>
    <t>Poznámka k položce:
Hmotnost: 9,63 kg/m</t>
  </si>
  <si>
    <t>0,286*1,05 'Přepočtené koeficientem množství</t>
  </si>
  <si>
    <t>130109320</t>
  </si>
  <si>
    <t>ocel profilová UPE, v jakosti 11 375, h=140 mm</t>
  </si>
  <si>
    <t>-203206195</t>
  </si>
  <si>
    <t>Poznámka k položce:
Hmotnost: 14,80 kg/m</t>
  </si>
  <si>
    <t>0,687*1,05 'Přepočtené koeficientem množství</t>
  </si>
  <si>
    <t>130109360</t>
  </si>
  <si>
    <t>ocel profilová UPE, v jakosti 11 375, h=180 mm</t>
  </si>
  <si>
    <t>-25884218</t>
  </si>
  <si>
    <t>Poznámka k položce:
Hmotnost: 20,20 kg/m</t>
  </si>
  <si>
    <t>0,532*1,05 'Přepočtené koeficientem množství</t>
  </si>
  <si>
    <t>130999.1</t>
  </si>
  <si>
    <t>ocel profilová UPE, v jakosti 11 375, h=270 mm</t>
  </si>
  <si>
    <t>984172348</t>
  </si>
  <si>
    <t>Poznámka k položce:
Hmotnost: 35,2 kg/m</t>
  </si>
  <si>
    <t>1,554*1,05 'Přepočtené koeficientem množství</t>
  </si>
  <si>
    <t>130999.2</t>
  </si>
  <si>
    <t>ocel profilová UPE, v jakosti 11 375, h=330 mm</t>
  </si>
  <si>
    <t>1741582837</t>
  </si>
  <si>
    <t>Poznámka k položce:
Hmotnost: 53,2 kg/m</t>
  </si>
  <si>
    <t>2,14*1,05 'Přepočtené koeficientem množství</t>
  </si>
  <si>
    <t>130107420</t>
  </si>
  <si>
    <t>ocel profilová IPE, v jakosti 11 375, h=100 mm</t>
  </si>
  <si>
    <t>1600223494</t>
  </si>
  <si>
    <t>Poznámka k položce:
Hmotnost: 8,10 kg/m</t>
  </si>
  <si>
    <t>0,021*1,05 'Přepočtené koeficientem množství</t>
  </si>
  <si>
    <t>242247020</t>
  </si>
  <si>
    <t>4,168*1,05 'Přepočtené koeficientem množství</t>
  </si>
  <si>
    <t>130107520</t>
  </si>
  <si>
    <t>ocel profilová IPE, v jakosti 11 375, h=200 mm</t>
  </si>
  <si>
    <t>-2075469117</t>
  </si>
  <si>
    <t>Poznámka k položce:
Hmotnost: 23,00 kg/m</t>
  </si>
  <si>
    <t>1,271*1,05 'Přepočtené koeficientem množství</t>
  </si>
  <si>
    <t>130107580</t>
  </si>
  <si>
    <t>ocel profilová IPE, v jakosti 11 375, h=270 mm</t>
  </si>
  <si>
    <t>752335424</t>
  </si>
  <si>
    <t>Poznámka k položce:
Hmotnost: 37,00 kg/m</t>
  </si>
  <si>
    <t>0,954*1,05 'Přepočtené koeficientem množství</t>
  </si>
  <si>
    <t>130108260</t>
  </si>
  <si>
    <t>ocel profilová UPN, v jakosti 11 375, h=200 mm</t>
  </si>
  <si>
    <t>244376025</t>
  </si>
  <si>
    <t>Poznámka k položce:
Hmotnost: 25,30 kg/m</t>
  </si>
  <si>
    <t>0,101*1,05 'Přepočtené koeficientem množství</t>
  </si>
  <si>
    <t>130999.3</t>
  </si>
  <si>
    <t>ocel profilová UPN, v jakosti 11 375, h=350 mm</t>
  </si>
  <si>
    <t>1019795253</t>
  </si>
  <si>
    <t>Poznámka k položce:
Hmotnost: 62 kg/m</t>
  </si>
  <si>
    <t>0,68*1,05 'Přepočtené koeficientem množství</t>
  </si>
  <si>
    <t>136112280</t>
  </si>
  <si>
    <t>plech tlustý hladký jakost S 235 JR, 10x1000x2000 mm</t>
  </si>
  <si>
    <t>1195949750</t>
  </si>
  <si>
    <t>Poznámka k položce:
Hmotnost 160 kg/kus</t>
  </si>
  <si>
    <t>0,362*1,05 'Přepočtené koeficientem množství</t>
  </si>
  <si>
    <t>136112380</t>
  </si>
  <si>
    <t>plech tlustý hladký jakost S 235 JR, 15x2000x6000 mm</t>
  </si>
  <si>
    <t>1915275505</t>
  </si>
  <si>
    <t>Poznámka k položce:
Hmotnost 720 kg/kus</t>
  </si>
  <si>
    <t>0,267*1,05 'Přepočtené koeficientem množství</t>
  </si>
  <si>
    <t>1460971562</t>
  </si>
  <si>
    <t>Poznámka k položce:
výměra je 8% z celkové čisté hmotnosti OK</t>
  </si>
  <si>
    <t>-1888019624</t>
  </si>
  <si>
    <t>Poznámka k položce:
ocelový rošt 01</t>
  </si>
  <si>
    <t>-1995878340</t>
  </si>
  <si>
    <t>0,337*1,05 'Přepočtené koeficientem množství</t>
  </si>
  <si>
    <t>130999.7</t>
  </si>
  <si>
    <t>ocel profilová UPE, v jakosti 11 375, h=300 mm</t>
  </si>
  <si>
    <t>1493306003</t>
  </si>
  <si>
    <t>Poznámka k položce:
Hmotnost: 60,7 kg/m</t>
  </si>
  <si>
    <t>0,222*1,05 'Přepočtené koeficientem množství</t>
  </si>
  <si>
    <t>-1921265751</t>
  </si>
  <si>
    <t>2077879710</t>
  </si>
  <si>
    <t>783301401</t>
  </si>
  <si>
    <t>Ometení zámečnických konstrukcí</t>
  </si>
  <si>
    <t>-1768271128</t>
  </si>
  <si>
    <t xml:space="preserve">Poznámka k položce:
pomocné ocelové konstrukce a rošt 01
</t>
  </si>
  <si>
    <t>783301311</t>
  </si>
  <si>
    <t>Odmaštění zámečnických konstrukcí vodou ředitelným odmašťovačem</t>
  </si>
  <si>
    <t>2062746864</t>
  </si>
  <si>
    <t>783334101</t>
  </si>
  <si>
    <t>Základní jednonásobný epoxidový nátěr zámečnických konstrukcí</t>
  </si>
  <si>
    <t>289279310</t>
  </si>
  <si>
    <t>783334201</t>
  </si>
  <si>
    <t>Základní antikorozní jednonásobný epoxidový nátěr zámečnických konstrukcí</t>
  </si>
  <si>
    <t>1921740005</t>
  </si>
  <si>
    <t>NAT</t>
  </si>
  <si>
    <t xml:space="preserve">Nátěr ocelové konstrukce  </t>
  </si>
  <si>
    <t>789</t>
  </si>
  <si>
    <t>Povrchové úpravy ocelových konstrukcí a technologických zařízení</t>
  </si>
  <si>
    <t>789-R01</t>
  </si>
  <si>
    <t>Povrch ocelové konstrukce - příprava podkladu pod nátěrový systém otryskáním na stupeň Sa2</t>
  </si>
  <si>
    <t>-2043422205</t>
  </si>
  <si>
    <t>Poznámka k položce:
včetně abraziva a naložení, odvozu a uložení vytryskaného materiálu na skládku, včetně poplatku za skládku (skládkovného)</t>
  </si>
  <si>
    <t>789-R02</t>
  </si>
  <si>
    <t>Nátěr ocelové konstrukce - provedení kompletního nátěrového systému pro stupeň korozní agresivity C3 (podle ČSN EN ISO 12944-5), životnost min. 15 let</t>
  </si>
  <si>
    <t>-2066766681</t>
  </si>
  <si>
    <t>Poznámka k položce:
ref. výrobce Hempel
viz podrobný popis v PD</t>
  </si>
  <si>
    <t>292/006 - Fasády a střechy</t>
  </si>
  <si>
    <t>001 - Fasády</t>
  </si>
  <si>
    <t xml:space="preserve">    6 - Úpravy povrchů, podlahy a osazování výplní</t>
  </si>
  <si>
    <t>P.2.6 - střecha nad stávajícími, resp. novými nadzemními prostorami 1. np (přístavba k F2)</t>
  </si>
  <si>
    <t>Úpravy povrchů, podlahy a osazování výplní</t>
  </si>
  <si>
    <t>621221041</t>
  </si>
  <si>
    <t>Montáž kontaktního zateplení vnějších podhledů z minerální vlny s podélnou orientací tl přes 160 mm</t>
  </si>
  <si>
    <t>1625920961</t>
  </si>
  <si>
    <t>"Podhled P2.4" 56,28</t>
  </si>
  <si>
    <t>"Podhled P4.3" 65,2</t>
  </si>
  <si>
    <t>631515400</t>
  </si>
  <si>
    <t>deska minerální izolační ISOVER TF PROFI tl. 200 mm</t>
  </si>
  <si>
    <t>102212390</t>
  </si>
  <si>
    <t>121,458551502525*1,02 'Přepočtené koeficientem množství</t>
  </si>
  <si>
    <t>621251105</t>
  </si>
  <si>
    <t>Příplatek k cenám kontaktního zateplení podhledů za použití tepelněizolačních zátek z minerální vlny</t>
  </si>
  <si>
    <t>-727981803</t>
  </si>
  <si>
    <t>621273201</t>
  </si>
  <si>
    <t>Montáž odvětrávané fasády podhledů na hliníkový obousměrný rošt bez tepelné izolace</t>
  </si>
  <si>
    <t>-427044595</t>
  </si>
  <si>
    <t>"Podhled P2.9, exterier" 20,7</t>
  </si>
  <si>
    <t>553mat01</t>
  </si>
  <si>
    <t>multipanel hliníkový odrazivý tl.6mm</t>
  </si>
  <si>
    <t>2067306895</t>
  </si>
  <si>
    <t>Poznámka k položce:
referenční výrobek Multipanel Single Skin LINEARCLAD fy Hunter Douglas</t>
  </si>
  <si>
    <t>142,18*1,05 'Přepočtené koeficientem množství</t>
  </si>
  <si>
    <t>13472954</t>
  </si>
  <si>
    <t>"Podhled míst. 01.06" 19,7</t>
  </si>
  <si>
    <t>591mat01</t>
  </si>
  <si>
    <t>exteriérový obklad Fundermax m.look v černé barvě tl. 9 mm</t>
  </si>
  <si>
    <t>-625386638</t>
  </si>
  <si>
    <t>19,7*1,05 'Přepočtené koeficientem množství</t>
  </si>
  <si>
    <t>621273261</t>
  </si>
  <si>
    <t>Montáž odvětrávané fasády podhledů na hliníkový obousměrný rošt tepelná izolace 160 mm</t>
  </si>
  <si>
    <t>678860524</t>
  </si>
  <si>
    <t>"Podhled 2.9, m.č. 1.29"  15,4</t>
  </si>
  <si>
    <t>2702667</t>
  </si>
  <si>
    <t>15,4*1,05 'Přepočtené koeficientem množství</t>
  </si>
  <si>
    <t>621273281</t>
  </si>
  <si>
    <t>Montáž odvětrávané fasády podhledů na hliníkový obousměrný rošt tepelná izolace 200 mm</t>
  </si>
  <si>
    <t>34000237</t>
  </si>
  <si>
    <t>"Podhled P1.3, viz DET 21" 444,9</t>
  </si>
  <si>
    <t>1835012344</t>
  </si>
  <si>
    <t>444,9*1,05 'Přepočtené koeficientem množství</t>
  </si>
  <si>
    <t>6-R01</t>
  </si>
  <si>
    <t>Montáž a dodávka fixačního roštu izolantu, viz DET 21</t>
  </si>
  <si>
    <t>696424673</t>
  </si>
  <si>
    <t>444,9+15,4</t>
  </si>
  <si>
    <t>622142001</t>
  </si>
  <si>
    <t>Potažení vnějších stěn sklovláknitým pletivem vtlačeným do tenkovrstvé hmoty</t>
  </si>
  <si>
    <t>582102417</t>
  </si>
  <si>
    <t>"Dražka ve fasádě" 107*0,4</t>
  </si>
  <si>
    <t>622211031</t>
  </si>
  <si>
    <t>Montáž kontaktního zateplení vnějších stěn z polystyrénových desek tl do 160 mm</t>
  </si>
  <si>
    <t>1140867562</t>
  </si>
  <si>
    <t>283764220</t>
  </si>
  <si>
    <t>deska z extrudovaného polystyrénu BACHL XPS 300 SF 100 mm</t>
  </si>
  <si>
    <t>-1130554211</t>
  </si>
  <si>
    <t>3,2*1,02 'Přepočtené koeficientem množství</t>
  </si>
  <si>
    <t>283764240</t>
  </si>
  <si>
    <t>deska z extrudovaného polystyrénu BACHL XPS 300 SF 140 mm</t>
  </si>
  <si>
    <t>1667115740</t>
  </si>
  <si>
    <t>77,4*1,02 'Přepočtené koeficientem množství</t>
  </si>
  <si>
    <t>622221041</t>
  </si>
  <si>
    <t>Montáž kontaktního zateplení vnějších stěn z minerální vlny s podélnou orientací tl přes 160 mm</t>
  </si>
  <si>
    <t>1686586480</t>
  </si>
  <si>
    <t>Měřeno z pohledů/půdorysů</t>
  </si>
  <si>
    <t>plocha po odečtení otvorů</t>
  </si>
  <si>
    <t>"Pohled JV" 651,8</t>
  </si>
  <si>
    <t>"Pohled SZ" 579,4</t>
  </si>
  <si>
    <t>"Pohled JZ" 159,4</t>
  </si>
  <si>
    <t>"Pohled SV" 289,7</t>
  </si>
  <si>
    <t>-1518857650</t>
  </si>
  <si>
    <t>1680,3*1,02 'Přepočtené koeficientem množství</t>
  </si>
  <si>
    <t>622221111</t>
  </si>
  <si>
    <t>Montáž kontaktního zateplení vnějších stěn z minerální vlny s kolmou orientací tl do 80 mm</t>
  </si>
  <si>
    <t>-2089788982</t>
  </si>
  <si>
    <t>"5 NP, kolem atiky, DET 1" 104,4*0,55</t>
  </si>
  <si>
    <t>631515090</t>
  </si>
  <si>
    <t>deska minerální izolační ISOVER NF 333 tl. 60 mm</t>
  </si>
  <si>
    <t>-47976230</t>
  </si>
  <si>
    <t>57,42*1,02 'Přepočtené koeficientem množství</t>
  </si>
  <si>
    <t>622222021</t>
  </si>
  <si>
    <t>Montáž kontaktního zateplení vnějšího ostění hl. špalety do 200 mm z minerální vlny tl do 120 mm</t>
  </si>
  <si>
    <t>767560083</t>
  </si>
  <si>
    <t>631515290</t>
  </si>
  <si>
    <t>deska minerální izolační ISOVER TF PROFI tl. 120 mm</t>
  </si>
  <si>
    <t>-871325129</t>
  </si>
  <si>
    <t>622222071</t>
  </si>
  <si>
    <t>Montáž kontaktního zateplení vnějšího ostění hl. špalety do 400 mm z minerální vlny tl do 120 mm</t>
  </si>
  <si>
    <t>-835712039</t>
  </si>
  <si>
    <t>-1832199622</t>
  </si>
  <si>
    <t>622251105</t>
  </si>
  <si>
    <t>Příplatek k cenám kontaktního zateplení stěn za použití tepelněizolačních zátek z minerální vlny</t>
  </si>
  <si>
    <t>161763886</t>
  </si>
  <si>
    <t>1680+76+24,5</t>
  </si>
  <si>
    <t>622252001</t>
  </si>
  <si>
    <t>Montáž zakládacích soklových lišt kontaktního zateplení</t>
  </si>
  <si>
    <t>-73740187</t>
  </si>
  <si>
    <t>590516520</t>
  </si>
  <si>
    <t>lišta soklová Al s okapničkou, zakládací U 15 cm, 0,95/200 cm</t>
  </si>
  <si>
    <t>-931847112</t>
  </si>
  <si>
    <t>160,6*1,05 'Přepočtené koeficientem množství</t>
  </si>
  <si>
    <t>622252002</t>
  </si>
  <si>
    <t>Montáž ostatních lišt kontaktního zateplení</t>
  </si>
  <si>
    <t>-840143687</t>
  </si>
  <si>
    <t xml:space="preserve">"okenní lišty" 775,6+222,1 </t>
  </si>
  <si>
    <t>"rohové lišty" 89,7</t>
  </si>
  <si>
    <t>590mat01</t>
  </si>
  <si>
    <t>APU lišta okenní s komprimační páskou</t>
  </si>
  <si>
    <t>789678297</t>
  </si>
  <si>
    <t>"kolem oken" 775,6</t>
  </si>
  <si>
    <t>"kolem žáluzie" 222,1</t>
  </si>
  <si>
    <t>997,7*1,05 'Přepočtené koeficientem množství</t>
  </si>
  <si>
    <t>590514840</t>
  </si>
  <si>
    <t>lišta rohová PVC 10/10 cm s tkaninou bal. 2,5 m</t>
  </si>
  <si>
    <t>562485567</t>
  </si>
  <si>
    <t>89,7*1,05 'Přepočtené koeficientem množství</t>
  </si>
  <si>
    <t>622273001</t>
  </si>
  <si>
    <t>Montáž odvětrávané fasády stěn nýtováním na hliníkový rošt bez tepelné izolace</t>
  </si>
  <si>
    <t>-2013651609</t>
  </si>
  <si>
    <t>"Skladba b6" 66,7</t>
  </si>
  <si>
    <t>"Skladba a3" 36,5</t>
  </si>
  <si>
    <t>"Skladba a4" 55,6</t>
  </si>
  <si>
    <t>1650322415</t>
  </si>
  <si>
    <t>158,8*1,05 'Přepočtené koeficientem množství</t>
  </si>
  <si>
    <t>622273061</t>
  </si>
  <si>
    <t>Montáž odvětrávané fasády stěn nýtováním na hliníkový rošt tepelná izolace tl. 160 mm</t>
  </si>
  <si>
    <t>635612073</t>
  </si>
  <si>
    <t>"Pohled JV" 44,2</t>
  </si>
  <si>
    <t>"Pohled SZ" 39,4</t>
  </si>
  <si>
    <t>"Pohled JZ" 31,1</t>
  </si>
  <si>
    <t>1566002354</t>
  </si>
  <si>
    <t>114,7*1,05 'Přepočtené koeficientem množství</t>
  </si>
  <si>
    <t>622273081</t>
  </si>
  <si>
    <t>Montáž odvětrávané fasády stěn nýtováním na hliníkový rošt tepelná izolace tl. 200 mm</t>
  </si>
  <si>
    <t>-1863946477</t>
  </si>
  <si>
    <t>"míst. 01.06" 15,8</t>
  </si>
  <si>
    <t>-2132410443</t>
  </si>
  <si>
    <t>15,8*1,05 'Přepočtené koeficientem množství</t>
  </si>
  <si>
    <t>622-R03</t>
  </si>
  <si>
    <t>Opatření spodní hrany fasádního deskového obkladu mřížkou proti hmyzu</t>
  </si>
  <si>
    <t>-1302803506</t>
  </si>
  <si>
    <t>11,9+7,3+19,37+0,6+0,6+6,7</t>
  </si>
  <si>
    <t>622321141</t>
  </si>
  <si>
    <t>Vápenocementová omítka štuková dvouvrstvá vnějších stěn nanášená ručně</t>
  </si>
  <si>
    <t>1515474776</t>
  </si>
  <si>
    <t>"skladba d1, 5NP" 216,4</t>
  </si>
  <si>
    <t>622511111</t>
  </si>
  <si>
    <t>Tenkovrstvá akrylátová mozaiková střednězrnná omítka včetně penetrace vnějších stěn</t>
  </si>
  <si>
    <t>233131486</t>
  </si>
  <si>
    <t>622531011</t>
  </si>
  <si>
    <t>Tenkovrstvá silikonová zrnitá omítka tl. 1,5 mm včetně penetrace vnějších stěn</t>
  </si>
  <si>
    <t>-1281469577</t>
  </si>
  <si>
    <t>622-R01</t>
  </si>
  <si>
    <t>Provedení drážky ve fasádě dle DET 17</t>
  </si>
  <si>
    <t>-1085169636</t>
  </si>
  <si>
    <t>629-R01</t>
  </si>
  <si>
    <t>Příplatek k omítce vnějších povrchů za tmavý odstín</t>
  </si>
  <si>
    <t>178072925</t>
  </si>
  <si>
    <t>"Pohled JV" 244,4</t>
  </si>
  <si>
    <t>"Pohled SZ" 95,1</t>
  </si>
  <si>
    <t>"Pohled JZ" 67,66</t>
  </si>
  <si>
    <t>"Pohled SV" 84,4</t>
  </si>
  <si>
    <t>941111122</t>
  </si>
  <si>
    <t>Montáž lešení řadového trubkového lehkého s podlahami zatížení do 200 kg/m2 š do 1,2 m v do 25 m</t>
  </si>
  <si>
    <t>-1464258660</t>
  </si>
  <si>
    <t>1900+1550+540+510</t>
  </si>
  <si>
    <t>941111222.1</t>
  </si>
  <si>
    <t>Příplatek k lešení řadovému trubkovému lehkému s podlahami š 1,2 m v 25 m za první a ZKD den použití</t>
  </si>
  <si>
    <t>-421621144</t>
  </si>
  <si>
    <t>Poznámka k položce:
Dobu pronájmu zohlednit ve výši jednotkové ceny</t>
  </si>
  <si>
    <t>941111822</t>
  </si>
  <si>
    <t>Demontáž lešení řadového trubkového lehkého s podlahami zatížení do 200 kg/m2 š do 1,2 m v do 25 m</t>
  </si>
  <si>
    <t>837326706</t>
  </si>
  <si>
    <t>944511111</t>
  </si>
  <si>
    <t>Montáž ochranné sítě z textilie z umělých vláken</t>
  </si>
  <si>
    <t>-1777345537</t>
  </si>
  <si>
    <t>944511211.1</t>
  </si>
  <si>
    <t>Příplatek k ochranné síti za první a ZKD den použití</t>
  </si>
  <si>
    <t>-940711603</t>
  </si>
  <si>
    <t>944511811</t>
  </si>
  <si>
    <t>Demontáž ochranné sítě z textilie z umělých vláken</t>
  </si>
  <si>
    <t>1055651832</t>
  </si>
  <si>
    <t>998011003</t>
  </si>
  <si>
    <t>Přesun hmot pro budovy zděné v do 24 m</t>
  </si>
  <si>
    <t>299488374</t>
  </si>
  <si>
    <t>P.2.6</t>
  </si>
  <si>
    <t>střecha nad stávajícími, resp. novými nadzemními prostorami 1. np (přístavba k F2)</t>
  </si>
  <si>
    <t>713131141</t>
  </si>
  <si>
    <t>Montáž izolace tepelné stěn a základů lepením celoplošně rohoží, pásů, dílců, desek</t>
  </si>
  <si>
    <t>-1952937892</t>
  </si>
  <si>
    <t>631481010</t>
  </si>
  <si>
    <t>deska minerální střešní izolační ISOVER ORSIK 600x1200 mm tl. 50 mm</t>
  </si>
  <si>
    <t>165639283</t>
  </si>
  <si>
    <t>izolace schránky na rolety</t>
  </si>
  <si>
    <t>"DET 17" 6</t>
  </si>
  <si>
    <t>6*1,02 'Přepočtené koeficientem množství</t>
  </si>
  <si>
    <t>-1852372782</t>
  </si>
  <si>
    <t>767426202</t>
  </si>
  <si>
    <t>Montáž  kovových slunolamů vertikálních</t>
  </si>
  <si>
    <t>-1982920471</t>
  </si>
  <si>
    <t>Poznámka k položce:
včetně kotevního materiálu.</t>
  </si>
  <si>
    <t>"Pohled JV" 526,9</t>
  </si>
  <si>
    <t>"Pohled SZ" 302,3</t>
  </si>
  <si>
    <t>"Pohled JZ" 288,8</t>
  </si>
  <si>
    <t>"Pohled SV" 116,9</t>
  </si>
  <si>
    <t>dodávka slunolamů fixních</t>
  </si>
  <si>
    <t>1692784669</t>
  </si>
  <si>
    <t>Poznámka k položce:
referenční kvalita Hounter Douglas, typ lamely 132 S SunControl_Sunlouvres70S132S_2D
včetně veškerých krycích, lemovacích profilů a ostatního příslušenství</t>
  </si>
  <si>
    <t>1234,9*1,03 'Přepočtené koeficientem množství</t>
  </si>
  <si>
    <t>998767203</t>
  </si>
  <si>
    <t>Přesun hmot procentní pro zámečnické konstrukce v objektech v do 24 m</t>
  </si>
  <si>
    <t>%</t>
  </si>
  <si>
    <t>-870955849</t>
  </si>
  <si>
    <t>002 - Střechy</t>
  </si>
  <si>
    <t>P.2.6 - Střecha nad stávajícími, resp. novými nadzemními prostorami 1. np (přístavba k F2)</t>
  </si>
  <si>
    <t xml:space="preserve">    712 - Povlakové krytiny</t>
  </si>
  <si>
    <t>P.2.9 - Střecha nad vstupem do 1.NP, F1</t>
  </si>
  <si>
    <t>P.3.4 - Střecha spojovacího krčku</t>
  </si>
  <si>
    <t>P.3.3a - Střecha přístavby / substrát</t>
  </si>
  <si>
    <t xml:space="preserve">P.3.3b - Střecha přístavby / dřevěný rošt </t>
  </si>
  <si>
    <t>P.4.4a - Střecha při ustoupené části objektu F2 / dažba</t>
  </si>
  <si>
    <t xml:space="preserve">    HSV - Práce a dodávky HSV</t>
  </si>
  <si>
    <t xml:space="preserve">      6 - Úpravy povrchů, podlahy a osazování výplní</t>
  </si>
  <si>
    <t xml:space="preserve">    PSV - Práce a dodávky PSV</t>
  </si>
  <si>
    <t xml:space="preserve">      712 - Povlakové krytiny</t>
  </si>
  <si>
    <t xml:space="preserve">      713 - Izolace tepelné</t>
  </si>
  <si>
    <t xml:space="preserve">      721 - Zdravotechnika - vnitřní kanalizace</t>
  </si>
  <si>
    <t>P.4.4b - Střecha při ustoupené části objektu F2 / substrát</t>
  </si>
  <si>
    <t xml:space="preserve">P.5.3 - Střecha nástavby objektu F1 </t>
  </si>
  <si>
    <t xml:space="preserve">P.5.4 - Střecha nástavby objektu F2 </t>
  </si>
  <si>
    <t>P.6.1 - Střecha nástavby objektu F1/F2 (strop strojovny)</t>
  </si>
  <si>
    <t>767 - Konstrukce zámečnické</t>
  </si>
  <si>
    <t>D1 - Atiky a ostatní práce</t>
  </si>
  <si>
    <t>Střecha nad stávajícími, resp. novými nadzemními prostorami 1. np (přístavba k F2)</t>
  </si>
  <si>
    <t>712</t>
  </si>
  <si>
    <t>Povlakové krytiny</t>
  </si>
  <si>
    <t>712771201</t>
  </si>
  <si>
    <t>Provedení drenážní vrstvy vegetační střechy z kameniva tloušťky do 100 mm sklon do 5°</t>
  </si>
  <si>
    <t>523270253</t>
  </si>
  <si>
    <t>583374020</t>
  </si>
  <si>
    <t>kamenivo dekorační (kačírek) frakce 16/22</t>
  </si>
  <si>
    <t>560451010</t>
  </si>
  <si>
    <t>47,5*0,136 'Přepočtené koeficientem množství</t>
  </si>
  <si>
    <t>712391172</t>
  </si>
  <si>
    <t>Provedení povlakové krytiny střech do 10° ochranné textilní vrstvy</t>
  </si>
  <si>
    <t>-1122002783</t>
  </si>
  <si>
    <t>"vodorovná plocha+vytážení na atiku" 51</t>
  </si>
  <si>
    <t>-1506406740</t>
  </si>
  <si>
    <t>51*1,15 'Přepočtené koeficientem množství</t>
  </si>
  <si>
    <t>712341559</t>
  </si>
  <si>
    <t>Provedení povlakové krytiny střech do 10° pásy NAIP přitavením v plné ploše</t>
  </si>
  <si>
    <t>555279810</t>
  </si>
  <si>
    <t>"vodorovná plocha+vytážení na atiku" 60,1</t>
  </si>
  <si>
    <t>628mat04</t>
  </si>
  <si>
    <t>pás modifikovaný SBS - hydroizolační vrstva, horní pás</t>
  </si>
  <si>
    <t>394761448</t>
  </si>
  <si>
    <t>Poznámka k položce:
hydroizolační vrstva vč. vytažení na vodorovné plochy
ref. výrobek - FORCE 4000 TRAFIC</t>
  </si>
  <si>
    <t>60,1*1,15 'Přepočtené koeficientem množství</t>
  </si>
  <si>
    <t>712331111</t>
  </si>
  <si>
    <t>Provedení povlakové krytiny střech do 10° podkladní vrstvy pásy na sucho samolepící</t>
  </si>
  <si>
    <t>-992354978</t>
  </si>
  <si>
    <t>628mat02</t>
  </si>
  <si>
    <t>pás modifikovaný SBS - hydroizolační vrstva, spodní pás</t>
  </si>
  <si>
    <t>-1288458142</t>
  </si>
  <si>
    <t>Poznámka k položce:
hydroizolační vrstva vč. vytažení na vodorovné plochy
ref. výrobek - HYRENE SPOT  ST</t>
  </si>
  <si>
    <t>712341659</t>
  </si>
  <si>
    <t>Provedení povlakové krytiny střech do 10° pásy NAIP přitavením bodově</t>
  </si>
  <si>
    <t>-50755345</t>
  </si>
  <si>
    <t>"vodorovná plocha+vytážení na atiku" 62,5</t>
  </si>
  <si>
    <t>628mat01</t>
  </si>
  <si>
    <t>pás modifikovaný SBS - parozábrana</t>
  </si>
  <si>
    <t>-1480614250</t>
  </si>
  <si>
    <t>Poznámka k položce:
vč. vytažení na vodorovné plochy
ref. výrobek - pas VAP AL THERM</t>
  </si>
  <si>
    <t>62,5*1,15 'Přepočtené koeficientem množství</t>
  </si>
  <si>
    <t>712311101</t>
  </si>
  <si>
    <t>Provedení povlakové krytiny střech do 10° za studena lakem penetračním nebo asfaltovým</t>
  </si>
  <si>
    <t>869287215</t>
  </si>
  <si>
    <t>111631510</t>
  </si>
  <si>
    <t>lak asfaltový ALP/9 (MJ kg) bal 9 kg</t>
  </si>
  <si>
    <t>-1342243574</t>
  </si>
  <si>
    <t>62,5*0,33 'Přepočtené koeficientem množství</t>
  </si>
  <si>
    <t>712742559</t>
  </si>
  <si>
    <t>Provedení povlakové krytiny střech zesílením pásy přitavením NAIP š 500 mm</t>
  </si>
  <si>
    <t>-1124313534</t>
  </si>
  <si>
    <t>541262418</t>
  </si>
  <si>
    <t>Poznámka k položce:
ref. výrobek - HYRENE SPOT  ST</t>
  </si>
  <si>
    <t>"zesílení pasů po obvodě střechy" 69,6</t>
  </si>
  <si>
    <t>69,6*0,55 'Přepočtené koeficientem množství</t>
  </si>
  <si>
    <t>71284-R01</t>
  </si>
  <si>
    <t>Příplatek za provedení povlakové krytiny vytažením na svislé kce nad rovinou střechy</t>
  </si>
  <si>
    <t>1428676528</t>
  </si>
  <si>
    <t>"vrchní pás"   5,2</t>
  </si>
  <si>
    <t>"parozábrana"  15</t>
  </si>
  <si>
    <t>71284-R02</t>
  </si>
  <si>
    <t>Příplatek za provedení povlakové krytiny vytažením na svislé kce nad rovinou střechy samolepícím pásem</t>
  </si>
  <si>
    <t>-1102190879</t>
  </si>
  <si>
    <t>"podkladní pás"   5,2</t>
  </si>
  <si>
    <t>998712103</t>
  </si>
  <si>
    <t>Přesun hmot tonážní tonážní pro krytiny povlakové v objektech v do 24 m</t>
  </si>
  <si>
    <t>-1635289445</t>
  </si>
  <si>
    <t>713141135</t>
  </si>
  <si>
    <t>Montáž izolace tepelné střech plochých lepené za studena bodově 1 vrstva rohoží, pásů, dílců, desek</t>
  </si>
  <si>
    <t>1398285853</t>
  </si>
  <si>
    <t>283759930</t>
  </si>
  <si>
    <t>deska z pěnového polystyrenu EPS 150 S 1000 x 500 x 200 mm</t>
  </si>
  <si>
    <t>1960565066</t>
  </si>
  <si>
    <t>54,9*1,02 'Přepočtené koeficientem množství</t>
  </si>
  <si>
    <t>713141335</t>
  </si>
  <si>
    <t>Montáž izolace tepelné střech plochých lepené za studena bodově, spádová vrstva</t>
  </si>
  <si>
    <t>-439421204</t>
  </si>
  <si>
    <t>283761420</t>
  </si>
  <si>
    <t>klín spádový Standard 1000 x 1000 mm, EPS 150</t>
  </si>
  <si>
    <t>1756525209</t>
  </si>
  <si>
    <t>54,9*0,1/2</t>
  </si>
  <si>
    <t>-1569277836</t>
  </si>
  <si>
    <t>P.2.9</t>
  </si>
  <si>
    <t>Střecha nad vstupem do 1.NP, F1</t>
  </si>
  <si>
    <t>762341046.1</t>
  </si>
  <si>
    <t xml:space="preserve">Bednění střech rovných z desek OSB tl 22 mm na pero a drážku </t>
  </si>
  <si>
    <t>773530452</t>
  </si>
  <si>
    <t>"skl P2.9" 38,2</t>
  </si>
  <si>
    <t>762-R01</t>
  </si>
  <si>
    <t xml:space="preserve">Spádový podkladní rošt pro rovné střechy </t>
  </si>
  <si>
    <t>-262904492</t>
  </si>
  <si>
    <t>512651549</t>
  </si>
  <si>
    <t>311933159</t>
  </si>
  <si>
    <t>"vodorovná plocha+vytažení na atiku" 38,2</t>
  </si>
  <si>
    <t>628mat03</t>
  </si>
  <si>
    <t>pás asfaltovaný modifikovaný - vrchní pás</t>
  </si>
  <si>
    <t>-801217318</t>
  </si>
  <si>
    <t>Poznámka k položce:
ref. výrobek -  FORCE 4000 S</t>
  </si>
  <si>
    <t>38,2*1,15 'Přepočtené koeficientem množství</t>
  </si>
  <si>
    <t>-356653016</t>
  </si>
  <si>
    <t>628mat05</t>
  </si>
  <si>
    <t>pás asfaltovaný modifikovaný - podkladní</t>
  </si>
  <si>
    <t>-1049441778</t>
  </si>
  <si>
    <t>Poznámka k položce:
ref. výrobek -  TOPFIX PY FMP SPF</t>
  </si>
  <si>
    <t>7-R04</t>
  </si>
  <si>
    <t>Provedení odtokového žlabu ve střeše P.2.9</t>
  </si>
  <si>
    <t>1536377281</t>
  </si>
  <si>
    <t>2068656130</t>
  </si>
  <si>
    <t>P.3.4</t>
  </si>
  <si>
    <t>Střecha spojovacího krčku</t>
  </si>
  <si>
    <t>-201090879</t>
  </si>
  <si>
    <t>82275650</t>
  </si>
  <si>
    <t>34*0,136 'Přepočtené koeficientem množství</t>
  </si>
  <si>
    <t>-150860229</t>
  </si>
  <si>
    <t>-467326252</t>
  </si>
  <si>
    <t>40,5*1,15 'Přepočtené koeficientem množství</t>
  </si>
  <si>
    <t>-1527943563</t>
  </si>
  <si>
    <t>"vodorovná plocha+vytažení na atiku" 67,31</t>
  </si>
  <si>
    <t>912211887</t>
  </si>
  <si>
    <t>Poznámka k položce:
hydroizolační vrstva vč. vytažení na vodorovné plochy
ref. výrobek - FORCE 4000 S</t>
  </si>
  <si>
    <t>67,3*1,15 'Přepočtené koeficientem množství</t>
  </si>
  <si>
    <t>-169236862</t>
  </si>
  <si>
    <t>"vodorovná plocha+vytážení na atiku" 67,31</t>
  </si>
  <si>
    <t>471086983</t>
  </si>
  <si>
    <t>-318188213</t>
  </si>
  <si>
    <t>2068482498</t>
  </si>
  <si>
    <t>49,23*1,15 'Přepočtené koeficientem množství</t>
  </si>
  <si>
    <t>1270934914</t>
  </si>
  <si>
    <t>"vodorovná plocha" 49,23</t>
  </si>
  <si>
    <t>89660207</t>
  </si>
  <si>
    <t>49,23*0,33 'Přepočtené koeficientem množství</t>
  </si>
  <si>
    <t>184297506</t>
  </si>
  <si>
    <t>-657340530</t>
  </si>
  <si>
    <t>90,1*0,55 'Přepočtené koeficientem množství</t>
  </si>
  <si>
    <t>319638233</t>
  </si>
  <si>
    <t>-1476351991</t>
  </si>
  <si>
    <t>-1113101932</t>
  </si>
  <si>
    <t>60,8*1,02 'Přepočtené koeficientem množství</t>
  </si>
  <si>
    <t>-608561732</t>
  </si>
  <si>
    <t>1009411595</t>
  </si>
  <si>
    <t>34*0,1/2</t>
  </si>
  <si>
    <t>71313-R01</t>
  </si>
  <si>
    <t>Montáž izolace tepelné stěn atik včetně potažení sklotextilní výztužnou tkaninou a následným přestěrkováním lepící hmotou.</t>
  </si>
  <si>
    <t>1309212693</t>
  </si>
  <si>
    <t>283759150</t>
  </si>
  <si>
    <t>deska z pěnového polystyrenu EPS 150 S 1000 x 500 x 120 mm</t>
  </si>
  <si>
    <t>815332332</t>
  </si>
  <si>
    <t>9,1*1,02 'Přepočtené koeficientem množství</t>
  </si>
  <si>
    <t>137754540</t>
  </si>
  <si>
    <t>P.3.3a</t>
  </si>
  <si>
    <t>Střecha přístavby / substrát</t>
  </si>
  <si>
    <t>712771411</t>
  </si>
  <si>
    <t>Provedení vegetační vrstvy ze substrátu tloušťky do 200 mm vegetační střechy sklon do 5°</t>
  </si>
  <si>
    <t>1114371048</t>
  </si>
  <si>
    <t>103212250</t>
  </si>
  <si>
    <t>substrát pro pro vegetační ploché střechy extenzivní  Optigreen typ E</t>
  </si>
  <si>
    <t>1272735069</t>
  </si>
  <si>
    <t>712771501</t>
  </si>
  <si>
    <t>Provedení suchého výsevu osiva vegetační střechy sklon do 5°</t>
  </si>
  <si>
    <t>1993929069</t>
  </si>
  <si>
    <t>005725100</t>
  </si>
  <si>
    <t>osivo směs pro vegetační střechy Optigreen varianta E</t>
  </si>
  <si>
    <t>-1570627360</t>
  </si>
  <si>
    <t>712771221</t>
  </si>
  <si>
    <t>Provedení drenážní vrstvy vegetační střechy z plastových nopových fólií výšky nopů do 25 mm do 5°</t>
  </si>
  <si>
    <t>-1648459266</t>
  </si>
  <si>
    <t>693343210.1</t>
  </si>
  <si>
    <t>drenážní nopová fólie</t>
  </si>
  <si>
    <t>770233843</t>
  </si>
  <si>
    <t>Poznámka k položce:
ref. výrobek - Nophadrain 4+1 s nalaminovanou geotextilií</t>
  </si>
  <si>
    <t>-1950080555</t>
  </si>
  <si>
    <t>"vodorovná plocha+vytážení na atiku" 349,4</t>
  </si>
  <si>
    <t>-1336210398</t>
  </si>
  <si>
    <t>349,4*1,15 'Přepočtené koeficientem množství</t>
  </si>
  <si>
    <t>-1672601588</t>
  </si>
  <si>
    <t>"vodorovná plocha+vytažení na atiku" 349,4</t>
  </si>
  <si>
    <t>-711117570</t>
  </si>
  <si>
    <t>-807912182</t>
  </si>
  <si>
    <t>339749861</t>
  </si>
  <si>
    <t>356,8*1,15 'Přepočtené koeficientem množství</t>
  </si>
  <si>
    <t>2025787838</t>
  </si>
  <si>
    <t>"vodorovná + svislá plocha"   356,8</t>
  </si>
  <si>
    <t>1409099315</t>
  </si>
  <si>
    <t>356,8*0,33 'Přepočtené koeficientem množství</t>
  </si>
  <si>
    <t>-36125724</t>
  </si>
  <si>
    <t>1165417903</t>
  </si>
  <si>
    <t>97,8*0,55 'Přepočtené koeficientem množství</t>
  </si>
  <si>
    <t>-474809954</t>
  </si>
  <si>
    <t>"parozábrana"  28,7</t>
  </si>
  <si>
    <t>"vrchní pás" 21,3</t>
  </si>
  <si>
    <t>-152764556</t>
  </si>
  <si>
    <t>"podkladní pás"   21,3</t>
  </si>
  <si>
    <t>-1644351714</t>
  </si>
  <si>
    <t>-428171962</t>
  </si>
  <si>
    <t>-533465389</t>
  </si>
  <si>
    <t>283,2*1,02 'Přepočtené koeficientem množství</t>
  </si>
  <si>
    <t>294964795</t>
  </si>
  <si>
    <t>-122452414</t>
  </si>
  <si>
    <t>283,2*0,1/2</t>
  </si>
  <si>
    <t>1091881275</t>
  </si>
  <si>
    <t>17,2+11,6</t>
  </si>
  <si>
    <t>-1663667414</t>
  </si>
  <si>
    <t>11,6*0,35</t>
  </si>
  <si>
    <t>4,06*1,02 'Přepočtené koeficientem množství</t>
  </si>
  <si>
    <t>283759920</t>
  </si>
  <si>
    <t>deska z pěnového polystyrenu EPS 150 S 1000 x 500 x 180 mm</t>
  </si>
  <si>
    <t>-767702820</t>
  </si>
  <si>
    <t>17,2*1,02 'Přepočtené koeficientem množství</t>
  </si>
  <si>
    <t>-1560627323</t>
  </si>
  <si>
    <t>P.3.3b</t>
  </si>
  <si>
    <t xml:space="preserve">Střecha přístavby / dřevěný rošt </t>
  </si>
  <si>
    <t>762951002</t>
  </si>
  <si>
    <t>Montáž podkladního roštu terasy z plných profilů osové vzdálenosti podpěr do 420 mm</t>
  </si>
  <si>
    <t>718827161</t>
  </si>
  <si>
    <t>611mat02</t>
  </si>
  <si>
    <t xml:space="preserve">hranoly podkladní </t>
  </si>
  <si>
    <t>975822551</t>
  </si>
  <si>
    <t>76*3,2 'Přepočtené koeficientem množství</t>
  </si>
  <si>
    <t>762952014</t>
  </si>
  <si>
    <t>Montáž teras z prken přes 135 mm z dřevin tvrdých šroubovaných broušených bez povrchové úpravy</t>
  </si>
  <si>
    <t>543128300</t>
  </si>
  <si>
    <t>611mat01</t>
  </si>
  <si>
    <t>desky terasové exotické dřevo</t>
  </si>
  <si>
    <t>1364285547</t>
  </si>
  <si>
    <t>76*1,08 'Přepočtené koeficientem množství</t>
  </si>
  <si>
    <t>505335671</t>
  </si>
  <si>
    <t>-259615485</t>
  </si>
  <si>
    <t>1706097235</t>
  </si>
  <si>
    <t>77,6*1,15 'Přepočtené koeficientem množství</t>
  </si>
  <si>
    <t>1473153011</t>
  </si>
  <si>
    <t>"vodorovná plocha+vytážení na atiku" 85,8</t>
  </si>
  <si>
    <t>-2002620421</t>
  </si>
  <si>
    <t>85,8*1,15 'Přepočtené koeficientem množství</t>
  </si>
  <si>
    <t>1546238585</t>
  </si>
  <si>
    <t>331992966</t>
  </si>
  <si>
    <t>-611925084</t>
  </si>
  <si>
    <t>1870141457</t>
  </si>
  <si>
    <t>89,3*1,15 'Přepočtené koeficientem množství</t>
  </si>
  <si>
    <t>-1726831880</t>
  </si>
  <si>
    <t>"vodorovná plocha" 89,3</t>
  </si>
  <si>
    <t>56447607</t>
  </si>
  <si>
    <t>89,3*0,33 'Přepočtené koeficientem množství</t>
  </si>
  <si>
    <t>1821667301</t>
  </si>
  <si>
    <t>"parozábrana"  7,4</t>
  </si>
  <si>
    <t>"vrchní pás" 4</t>
  </si>
  <si>
    <t>253245278</t>
  </si>
  <si>
    <t>"podkladní pás"   4</t>
  </si>
  <si>
    <t>-655924308</t>
  </si>
  <si>
    <t>-2005966131</t>
  </si>
  <si>
    <t>-1036384556</t>
  </si>
  <si>
    <t>76*1,02 'Přepočtené koeficientem množství</t>
  </si>
  <si>
    <t>1276428222</t>
  </si>
  <si>
    <t>-51785595</t>
  </si>
  <si>
    <t>76*0,1/2</t>
  </si>
  <si>
    <t>2035045779</t>
  </si>
  <si>
    <t>761461701</t>
  </si>
  <si>
    <t>7,4*0,35</t>
  </si>
  <si>
    <t>2,59*1,02 'Přepočtené koeficientem množství</t>
  </si>
  <si>
    <t>1888423382</t>
  </si>
  <si>
    <t>P.4.4a</t>
  </si>
  <si>
    <t>Střecha při ustoupené části objektu F2 / dažba</t>
  </si>
  <si>
    <t>636311123.1</t>
  </si>
  <si>
    <t>Kladení dlažby z betonových dlaždic 60x60cm na sucho na terče z umělé hmoty o výšce do 100 mm</t>
  </si>
  <si>
    <t>2025648896</t>
  </si>
  <si>
    <t>592457240</t>
  </si>
  <si>
    <t>dlažba betonová na terasy vymývaná BEST-TERASOVÁ 60x60x5 cm</t>
  </si>
  <si>
    <t>-1207337394</t>
  </si>
  <si>
    <t>Poznámka k položce:
Spotřeba: 2,78 kus/m2</t>
  </si>
  <si>
    <t>73*1,02 'Přepočtené koeficientem množství</t>
  </si>
  <si>
    <t>-1293470241</t>
  </si>
  <si>
    <t>-1199246835</t>
  </si>
  <si>
    <t>1526866078</t>
  </si>
  <si>
    <t>160105092</t>
  </si>
  <si>
    <t>"vodorovná plocha+vytážení na atiku" 90,8</t>
  </si>
  <si>
    <t>-985529073</t>
  </si>
  <si>
    <t>90,8*1,15 'Přepočtené koeficientem množství</t>
  </si>
  <si>
    <t>1740450970</t>
  </si>
  <si>
    <t>1846344829</t>
  </si>
  <si>
    <t>635898586</t>
  </si>
  <si>
    <t>"vodorovná plocha+vytážení na atiku" 96,7</t>
  </si>
  <si>
    <t>989218332</t>
  </si>
  <si>
    <t>96,7*1,15 'Přepočtené koeficientem množství</t>
  </si>
  <si>
    <t>-125541424</t>
  </si>
  <si>
    <t>"vodorovná plocha + svislá"  96,7</t>
  </si>
  <si>
    <t>-1717638993</t>
  </si>
  <si>
    <t>96,7*0,33 'Přepočtené koeficientem množství</t>
  </si>
  <si>
    <t>2135735515</t>
  </si>
  <si>
    <t>1564825785</t>
  </si>
  <si>
    <t>211,5*0,55 'Přepočtené koeficientem množství</t>
  </si>
  <si>
    <t>1118969310</t>
  </si>
  <si>
    <t>"parozábrana"   13,74</t>
  </si>
  <si>
    <t>"vrchní"  6,9</t>
  </si>
  <si>
    <t>1654931237</t>
  </si>
  <si>
    <t>"podkladní pás"   6,9</t>
  </si>
  <si>
    <t>818190829</t>
  </si>
  <si>
    <t>-2099467332</t>
  </si>
  <si>
    <t>-1077108943</t>
  </si>
  <si>
    <t>2058099856</t>
  </si>
  <si>
    <t>-147442231</t>
  </si>
  <si>
    <t>73*0,1/2</t>
  </si>
  <si>
    <t>1720373488</t>
  </si>
  <si>
    <t>283759120</t>
  </si>
  <si>
    <t>deska z pěnového polystyrenu EPS 150 S 1000 x 500 x 80 mm</t>
  </si>
  <si>
    <t>1239552834</t>
  </si>
  <si>
    <t>3,4*1,02 'Přepočtené koeficientem množství</t>
  </si>
  <si>
    <t>-2095234971</t>
  </si>
  <si>
    <t>721</t>
  </si>
  <si>
    <t>Zdravotechnika - vnitřní kanalizace</t>
  </si>
  <si>
    <t>721233113</t>
  </si>
  <si>
    <t>Střešní vtok polypropylen PP pro ploché střechy svislý odtok DN 110</t>
  </si>
  <si>
    <t>1905811440</t>
  </si>
  <si>
    <t>Poznámka k položce:
montáž v ZTI</t>
  </si>
  <si>
    <t>P.4.4b</t>
  </si>
  <si>
    <t>Střecha při ustoupené části objektu F2 / substrát</t>
  </si>
  <si>
    <t>-144443164</t>
  </si>
  <si>
    <t>308187654</t>
  </si>
  <si>
    <t>845158062</t>
  </si>
  <si>
    <t>-1424790158</t>
  </si>
  <si>
    <t>1625678889</t>
  </si>
  <si>
    <t>2104002878</t>
  </si>
  <si>
    <t>823681690</t>
  </si>
  <si>
    <t>"vodorovná plocha+vytážení na atiku" 29,8</t>
  </si>
  <si>
    <t>-1943634415</t>
  </si>
  <si>
    <t>29,8*1,15 'Přepočtené koeficientem množství</t>
  </si>
  <si>
    <t>1624004140</t>
  </si>
  <si>
    <t>1197464704</t>
  </si>
  <si>
    <t>513250812</t>
  </si>
  <si>
    <t>-1520110966</t>
  </si>
  <si>
    <t>35,9*1,15 'Přepočtené koeficientem množství</t>
  </si>
  <si>
    <t>-521911822</t>
  </si>
  <si>
    <t>"vodorovná plocha + svislá"  35,9+13,3</t>
  </si>
  <si>
    <t>-144615610</t>
  </si>
  <si>
    <t>49,2*0,33 'Přepočtené koeficientem množství</t>
  </si>
  <si>
    <t>-767182606</t>
  </si>
  <si>
    <t>"parozábrana"   13,34</t>
  </si>
  <si>
    <t>"vrchní pás"  6,33</t>
  </si>
  <si>
    <t>-1489099994</t>
  </si>
  <si>
    <t>"podkladní pás"   6,33</t>
  </si>
  <si>
    <t>-638705450</t>
  </si>
  <si>
    <t>1678062721</t>
  </si>
  <si>
    <t>1360391054</t>
  </si>
  <si>
    <t>18,6*1,02 'Přepočtené koeficientem množství</t>
  </si>
  <si>
    <t>-545615526</t>
  </si>
  <si>
    <t>1195403893</t>
  </si>
  <si>
    <t>18,6*0,1/2</t>
  </si>
  <si>
    <t>-1253342277</t>
  </si>
  <si>
    <t>1785976561</t>
  </si>
  <si>
    <t>5,7*1,02 'Přepočtené koeficientem množství</t>
  </si>
  <si>
    <t>-1171196017</t>
  </si>
  <si>
    <t>P.5.3</t>
  </si>
  <si>
    <t xml:space="preserve">Střecha nástavby objektu F1 </t>
  </si>
  <si>
    <t>183717716</t>
  </si>
  <si>
    <t>-1574834546</t>
  </si>
  <si>
    <t>20,9*0,136 'Přepočtené koeficientem množství</t>
  </si>
  <si>
    <t>1614814845</t>
  </si>
  <si>
    <t>1455783935</t>
  </si>
  <si>
    <t>23,1*1,15 'Přepočtené koeficientem množství</t>
  </si>
  <si>
    <t>-137264650</t>
  </si>
  <si>
    <t>-1484028002</t>
  </si>
  <si>
    <t>36,3*1,15 'Přepočtené koeficientem množství</t>
  </si>
  <si>
    <t>-696842055</t>
  </si>
  <si>
    <t>"vodorovná plocha+vytažení na atiku"   36,3</t>
  </si>
  <si>
    <t>970643584</t>
  </si>
  <si>
    <t>1813150849</t>
  </si>
  <si>
    <t>-1572124117</t>
  </si>
  <si>
    <t>-2017503107</t>
  </si>
  <si>
    <t>"vodorovná plocha  + svislá" 29,8+8,96</t>
  </si>
  <si>
    <t>-699333720</t>
  </si>
  <si>
    <t>38,76*0,33 'Přepočtené koeficientem množství</t>
  </si>
  <si>
    <t>619587595</t>
  </si>
  <si>
    <t>-1909619986</t>
  </si>
  <si>
    <t>11,2*0,55 'Přepočtené koeficientem množství</t>
  </si>
  <si>
    <t>1217538882</t>
  </si>
  <si>
    <t>"parozábrana"   8,96</t>
  </si>
  <si>
    <t>"vrchní pás"  8,96</t>
  </si>
  <si>
    <t>458219967</t>
  </si>
  <si>
    <t>"podkladní pás"   8,96</t>
  </si>
  <si>
    <t>1906941984</t>
  </si>
  <si>
    <t>-532360582</t>
  </si>
  <si>
    <t>356768081</t>
  </si>
  <si>
    <t>20,9*1,02 'Přepočtené koeficientem množství</t>
  </si>
  <si>
    <t>-949701533</t>
  </si>
  <si>
    <t>-355854698</t>
  </si>
  <si>
    <t>20,9*0,1/2</t>
  </si>
  <si>
    <t>2034209423</t>
  </si>
  <si>
    <t>530887033</t>
  </si>
  <si>
    <t>4,5*1,02 'Přepočtené koeficientem množství</t>
  </si>
  <si>
    <t>2016740048</t>
  </si>
  <si>
    <t>P.5.4</t>
  </si>
  <si>
    <t xml:space="preserve">Střecha nástavby objektu F2 </t>
  </si>
  <si>
    <t>1496554885</t>
  </si>
  <si>
    <t>-1107384844</t>
  </si>
  <si>
    <t>381,8*0,136 'Přepočtené koeficientem množství</t>
  </si>
  <si>
    <t>-689136379</t>
  </si>
  <si>
    <t>659979999</t>
  </si>
  <si>
    <t>421,3*1,15 'Přepočtené koeficientem množství</t>
  </si>
  <si>
    <t>899352876</t>
  </si>
  <si>
    <t>"vodorovná plocha+vytážení na atiku" 583,6</t>
  </si>
  <si>
    <t>-834376177</t>
  </si>
  <si>
    <t>583,6*1,15 'Přepočtené koeficientem množství</t>
  </si>
  <si>
    <t>-1169496681</t>
  </si>
  <si>
    <t>1052203621</t>
  </si>
  <si>
    <t>1048689367</t>
  </si>
  <si>
    <t>"vodorovná plocha+vytážení na atiku" 624,1</t>
  </si>
  <si>
    <t>844362573</t>
  </si>
  <si>
    <t>624,1*1,15 'Přepočtené koeficientem množství</t>
  </si>
  <si>
    <t>-2015359007</t>
  </si>
  <si>
    <t>"vodorovná plocha + svislá"   381,8+160,1</t>
  </si>
  <si>
    <t>-1962327154</t>
  </si>
  <si>
    <t>886,797066526977*0,33 'Přepočtené koeficientem množství</t>
  </si>
  <si>
    <t>131259768</t>
  </si>
  <si>
    <t>-1608866682</t>
  </si>
  <si>
    <t>318*0,55 'Přepočtené koeficientem množství</t>
  </si>
  <si>
    <t>-395171766</t>
  </si>
  <si>
    <t>"parozábrana"   160,1</t>
  </si>
  <si>
    <t>"vrchní pás"   119,6</t>
  </si>
  <si>
    <t>1676972111</t>
  </si>
  <si>
    <t>"podkladní pás"   119,6</t>
  </si>
  <si>
    <t>-85376227</t>
  </si>
  <si>
    <t>-263208368</t>
  </si>
  <si>
    <t>517993340</t>
  </si>
  <si>
    <t>381,8*1,02 'Přepočtené koeficientem množství</t>
  </si>
  <si>
    <t>1470928655</t>
  </si>
  <si>
    <t>-71849177</t>
  </si>
  <si>
    <t>381,8*0,1/2</t>
  </si>
  <si>
    <t>1759372686</t>
  </si>
  <si>
    <t>-1890827580</t>
  </si>
  <si>
    <t>119,6*1,02 'Přepočtené koeficientem množství</t>
  </si>
  <si>
    <t>Potažení vnějších stěn stěrkou z lepící hmoty</t>
  </si>
  <si>
    <t>-564470639</t>
  </si>
  <si>
    <t>-1779059456</t>
  </si>
  <si>
    <t>P.6.1</t>
  </si>
  <si>
    <t>Střecha nástavby objektu F1/F2 (strop strojovny)</t>
  </si>
  <si>
    <t>458928074</t>
  </si>
  <si>
    <t>"vodorovná plocha+vytažení na atiku" 498,6</t>
  </si>
  <si>
    <t>1065044307</t>
  </si>
  <si>
    <t>498,6*1,15 'Přepočtené koeficientem množství</t>
  </si>
  <si>
    <t>1027391132</t>
  </si>
  <si>
    <t>1155066634</t>
  </si>
  <si>
    <t>Poznámka k položce:
ref. výrobek -  TOPFIX PY FMP GRESE</t>
  </si>
  <si>
    <t>533111009</t>
  </si>
  <si>
    <t>1559646155</t>
  </si>
  <si>
    <t>500*1,15 'Přepočtené koeficientem množství</t>
  </si>
  <si>
    <t>-1664845957</t>
  </si>
  <si>
    <t>"vodorovná plocha" 500</t>
  </si>
  <si>
    <t>2010415025</t>
  </si>
  <si>
    <t>500*0,33 'Přepočtené koeficientem množství</t>
  </si>
  <si>
    <t>2026783376</t>
  </si>
  <si>
    <t>1809107417</t>
  </si>
  <si>
    <t>25,7*0,55 'Přepočtené koeficientem množství</t>
  </si>
  <si>
    <t>-674643032</t>
  </si>
  <si>
    <t>"parozábrana"   5,12</t>
  </si>
  <si>
    <t>"vrchní pás"   3,84</t>
  </si>
  <si>
    <t>329992694</t>
  </si>
  <si>
    <t>"podkladní pás"   3,84</t>
  </si>
  <si>
    <t>286450762</t>
  </si>
  <si>
    <t>71314-R01</t>
  </si>
  <si>
    <t xml:space="preserve">Montáž izolace tepelné střech plochých tl do 130 mm šrouby </t>
  </si>
  <si>
    <t>-1883003388</t>
  </si>
  <si>
    <t>631514980</t>
  </si>
  <si>
    <t>deska minerální izolační střešní ISOVER S tl.60 mm</t>
  </si>
  <si>
    <t>139499433</t>
  </si>
  <si>
    <t>494,8*1,05 'Přepočtené koeficientem množství</t>
  </si>
  <si>
    <t>201986255</t>
  </si>
  <si>
    <t>1682942116</t>
  </si>
  <si>
    <t>"atika"  2,56</t>
  </si>
  <si>
    <t>2,56*1,05 'Přepočtené koeficientem množství</t>
  </si>
  <si>
    <t>74090709</t>
  </si>
  <si>
    <t>767881141</t>
  </si>
  <si>
    <t>Montáž bodů záchytného systému do železobetonu mechanickými kotvami</t>
  </si>
  <si>
    <t>594020638</t>
  </si>
  <si>
    <t>Nerezový kotvicí bod pro ploché střechy s nosnou konstrukcí z betonové desky</t>
  </si>
  <si>
    <t>389240109</t>
  </si>
  <si>
    <t>76788-R01</t>
  </si>
  <si>
    <t>Dodávka a montáž nástavců (středový-rohový-dělící) v záchytném systému poddajného kotvícího vedení přes 200 m</t>
  </si>
  <si>
    <t>-1633616663</t>
  </si>
  <si>
    <t>767881161</t>
  </si>
  <si>
    <t>Montáž lana do nástavců v záchytném systému poddajného kotvícího vedení</t>
  </si>
  <si>
    <t>-785197389</t>
  </si>
  <si>
    <t>Lano z nerezové oceli</t>
  </si>
  <si>
    <t>-1300357199</t>
  </si>
  <si>
    <t>7-R01</t>
  </si>
  <si>
    <t>Zapravení povrchu střechy po montáži bodů záchytného systému</t>
  </si>
  <si>
    <t>-1562853225</t>
  </si>
  <si>
    <t>-1797844379</t>
  </si>
  <si>
    <t>D1</t>
  </si>
  <si>
    <t>Atiky a ostatní práce</t>
  </si>
  <si>
    <t>713141131</t>
  </si>
  <si>
    <t>Montáž izolace tepelné střech plochých lepené za studena 1 vrstva rohoží, pásů, dílců, desek</t>
  </si>
  <si>
    <t>178236469</t>
  </si>
  <si>
    <t>"DET 1, 3, 5, 6, 9, 11, 14c, 19, 23" 105,7</t>
  </si>
  <si>
    <t>283764180</t>
  </si>
  <si>
    <t>deska z extrudovaného polystyrénu BACHL XPS 300 SF 60 mm</t>
  </si>
  <si>
    <t>-32383406</t>
  </si>
  <si>
    <t>"DET 1, 5, 23" 25,06</t>
  </si>
  <si>
    <t>"DET 1, 6, 14c" 38,56</t>
  </si>
  <si>
    <t>"DET 3" 15,4</t>
  </si>
  <si>
    <t>"DET 9" 11,43</t>
  </si>
  <si>
    <t>283763850</t>
  </si>
  <si>
    <t>deska z extrudovaného polystyrénu URSA XPS III - (S,G,NF,) - 1250 x 600 mm</t>
  </si>
  <si>
    <t>1976271855</t>
  </si>
  <si>
    <t>Poznámka k položce:
lambda=0,036 [W / m K]</t>
  </si>
  <si>
    <t>"DET 19" 15,28*0,18</t>
  </si>
  <si>
    <t>1397806258</t>
  </si>
  <si>
    <t>podklad XPS pro osazeni desky cetris v úrovni vrstvy spádových klínů</t>
  </si>
  <si>
    <t xml:space="preserve">"DET 3, 9, 10, 13, 19" 25,9 </t>
  </si>
  <si>
    <t>917239705</t>
  </si>
  <si>
    <t>25,9*1,02 'Přepočtené koeficientem množství</t>
  </si>
  <si>
    <t>762430016</t>
  </si>
  <si>
    <t>Obložení stěn z desek CETRIS tl 20 mm na sraz šroubovaných</t>
  </si>
  <si>
    <t>2128071636</t>
  </si>
  <si>
    <t>kolem atik</t>
  </si>
  <si>
    <t>"DET 3, 9, 18, 19" 79,12</t>
  </si>
  <si>
    <t>622212011</t>
  </si>
  <si>
    <t>Montáž kontaktního zateplení vnějšího ostění hl. špalety do 200 mm z polystyrenu tl do 80 mm</t>
  </si>
  <si>
    <t>1037111327</t>
  </si>
  <si>
    <t>499287208</t>
  </si>
  <si>
    <t>7-R02</t>
  </si>
  <si>
    <t>Provedení drážky ve střeše dle detailu 22</t>
  </si>
  <si>
    <t>360738771</t>
  </si>
  <si>
    <t>Kompletní provedení skladby kolem střešních ventilátorů dle detailu 8</t>
  </si>
  <si>
    <t>-191670545</t>
  </si>
  <si>
    <t>Kompletní provedení detailu 4b</t>
  </si>
  <si>
    <t>-376600106</t>
  </si>
  <si>
    <t>292/007 - Výrobky PSV</t>
  </si>
  <si>
    <t>004 - Konstrukce klempířské</t>
  </si>
  <si>
    <t xml:space="preserve">Nejedná se o výrobní dokumentaci!_x000D_
Nutno vyrábět až na základě zaměření skutečných rozměrů na stavbě. _x000D_
Výrobní výkresy, vzorky materiálů předkládat projektantovi a architektovi ke schválení_x000D_
Součástí dodávky jsou veškeré spojovací prvky podkladní a kotevní konstrukce!_x000D_
</t>
  </si>
  <si>
    <t>764 - Konstrukce klempířské</t>
  </si>
  <si>
    <t xml:space="preserve">    K41a - lemovací manžety + dotěsnění průchodky střešní skladbou dle jednotlivých technologií_x000D_
</t>
  </si>
  <si>
    <t xml:space="preserve">    K41b - lemovací manžeta + dotěsnění obdélníková vodotěsná průchodka střešní skladbou RŚ 400 mm_x000D_
</t>
  </si>
  <si>
    <t>764</t>
  </si>
  <si>
    <t>Pozn:</t>
  </si>
  <si>
    <t>Součástí dodávky jsou veškeré prvky včetně podkladních desek, plechů, profilů, příponek, spojovacího materiálu, těsněných spojů, atd.</t>
  </si>
  <si>
    <t>1845540574</t>
  </si>
  <si>
    <t>K1</t>
  </si>
  <si>
    <t>oplechování vnějšího parapetu okna v 1. np (pohledově uzavřené orámování okna) RŠ 860 mm navazuje na K2</t>
  </si>
  <si>
    <t>Poznámka k položce:
plech Ti-Zn, tl. 0,7 mm; odstín ANTRACIT - sladěno s odstínem rámů prosklených stěn</t>
  </si>
  <si>
    <t>K2</t>
  </si>
  <si>
    <t>oplechování vnějšího parapetu okna pod vstupní markýzou - přerušené vstupní rampou - navazuje na K1 RŠ 605 mm</t>
  </si>
  <si>
    <t>K3a</t>
  </si>
  <si>
    <t>oplechování atiky vstupní markýzy dvojdílné řešení, fixní část pro natavení hydroizolace ŘŠ cca 330 mm, horní pohledová část RŠ cca 200</t>
  </si>
  <si>
    <t>Poznámka k položce:
Pozn.: na okapnici bude aplikována hydroizolace, navazuje na K4 a na K3b; plech Ti-Zn, tl. 0,7 mm; odstín ANTRACIT - sladěno s odstínem rámů prosklených stěn</t>
  </si>
  <si>
    <t>K3b</t>
  </si>
  <si>
    <t>oplechování části atiky vstupní markýzy přiléhající ke svislé fasádě ŘŠ cca 380 mm připevnění na příponky na podkladní desce cetris nebo vodovzd. překližce</t>
  </si>
  <si>
    <t>Poznámka k položce:
Pozn.: na okapnici bude aplikována hydroizolace, navazuje na K3; plech Ti-Zn, tl. 0,7 mm; odstín ANTRACIT - sladěno s odstínem rámů prosklených stěn</t>
  </si>
  <si>
    <t>K4</t>
  </si>
  <si>
    <t>oplechování podokenní atiky ve 2. np (pohledově uzavřené orámování okna v přízemí) RŠ 580 mm navazuje na K3</t>
  </si>
  <si>
    <t>K5</t>
  </si>
  <si>
    <t>oplechování atiky střechy nad 1. np dvojdílné řešení, fixní část pro natavení hydroizolace ŘŠ cca 300 mm, horní pohledová část RŠ cca 200</t>
  </si>
  <si>
    <t>Poznámka k položce:
Pozn.: na okapnici bude aplikována hydroizolace, navazuje na K5b; plech Ti-Zn, tl. 0,7 mm; odstín ANTRACIT - sladěno s odstínem rámů prosklených stěn</t>
  </si>
  <si>
    <t>K5b</t>
  </si>
  <si>
    <t>oplechování části atiky střechy nad 1. np přiléhající k rámu prosklené výplně spojovacího mostu ŘŠ cca 300 mm připevnění na příponky na podkladní desce cetris nebo vodovzd. překližce</t>
  </si>
  <si>
    <t>Poznámka k položce:
Pozn.: na okapnici bude aplikována hydroizolace, navazuje na K5; napojení na rám okna spojovacího krčku a na zasklení výtahové šachty; plech Ti-Zn, tl. 0,7 mm; odstín ANTRACIT - sladěno s odstínem rámů prosklených stěn</t>
  </si>
  <si>
    <t>K5c</t>
  </si>
  <si>
    <t>oplechování vyčnívající části 1. np přiléhající k rámu prosklené výplně spojovacího mostu a k zasklení výtahové šachty ŘŠ cca 330 mm připevnění na příponky na podkladní desce cetris nebo vodovzd. překližce</t>
  </si>
  <si>
    <t>Poznámka k položce:
Pozn.: napojení na rám okna spojovacího krčku; plech Ti-Zn, tl. 0,7 mm; odstín ANTRACIT - sladěno s odstínem rámů prosklených stěn</t>
  </si>
  <si>
    <t>K6</t>
  </si>
  <si>
    <t>oplechování atiky střechy přístavby nad 2. np dvojdílné řešení, fixní část pro natavení hydroizolace ŘŠ cca 330 mm, horní pohledová část RŠ cca 200</t>
  </si>
  <si>
    <t>Poznámka k položce:
Pozn.: na okapnici bude aplikována hydroizolace; plech Ti-Zn, tl. 0,7 mm; odstín ANTRACIT - sladěno s odstínem rámů prosklených stěn</t>
  </si>
  <si>
    <t>K7</t>
  </si>
  <si>
    <t>oplechování atiky střechy spojovacího krčku nad 2. np dvojdílné řešení, fixní část pro natavení hydroizolace ŘŠ cca 330 mm, horní pohledová část RŠ cca 200</t>
  </si>
  <si>
    <t xml:space="preserve">Poznámka k položce:
Pozn.: na okapnici bude aplikována hydroizolace
Napojení na budovu II. interní kliniky 
K7b RŠ 330 mm + krycí lišta (upřesněno dle objektu II. IK) a na zasklení hmoty přístavby výtahové šachty
K7c RŠ 370 mm (viz detail 32)
</t>
  </si>
  <si>
    <t>K8a</t>
  </si>
  <si>
    <t>oplechování atiky nad 3. np  dvojdílné řešení, fixní část pro natavení hydroizolace ŘŠ cca 330 mm, horní pohledová část RŠ cca 200</t>
  </si>
  <si>
    <t>Poznámka k položce:
Pozn.: na okapnici bude aplikována hydroizolace; Střecha je rozdělena hmotou přístavby výtahové šachty; Návaznost na zasklení hmoty  výtahové šachty a na fasádu 4. np; plech Ti-Zn, tl. 0,7 mm; odstín ANTRACIT - sladěno s odstínem rámů prosklených stěn</t>
  </si>
  <si>
    <t>K9</t>
  </si>
  <si>
    <t>atika střechy nad 4. np dvojdílné řešení, fixní část pro natavení hydroizolace ŘŠ cca 330 mm, horní pohledová část RŠ cca 200</t>
  </si>
  <si>
    <t>K10</t>
  </si>
  <si>
    <t>atika střechy nad 5. np dvojdílné řešení, fixní část pro natavení hydroizolace ŘŠ cca 330 mm, horní pohledová část RŠ cca 200</t>
  </si>
  <si>
    <t>K11</t>
  </si>
  <si>
    <t>Oplechováni drážky ve fasádě plnoplošné lepěné RŠ na celý vnitřní prostor (2x vodorovná+svislá+boky) vč. podkladu pro oplechvání</t>
  </si>
  <si>
    <t>1452433112</t>
  </si>
  <si>
    <t>K20</t>
  </si>
  <si>
    <t>oplechování vnějších parapetů š. 40/365 mm, délka 2 055mm</t>
  </si>
  <si>
    <t>ks</t>
  </si>
  <si>
    <t>K21</t>
  </si>
  <si>
    <t>K22</t>
  </si>
  <si>
    <t>oplechování vnějších parapetů š. 180 mm, délka 1 885mm</t>
  </si>
  <si>
    <t>K23</t>
  </si>
  <si>
    <t>oplechování vnějších parapetů š. 200 mm, délka 1 110mm</t>
  </si>
  <si>
    <t>K24</t>
  </si>
  <si>
    <t>oplechování vnějších parapetů š. 375 mm, délka 1 105mm</t>
  </si>
  <si>
    <t>K25</t>
  </si>
  <si>
    <t>oplechování vnějších parapetů š.50/375 mm, délka 19 630mm</t>
  </si>
  <si>
    <t>K26</t>
  </si>
  <si>
    <t>oplechování vnějších parapetů š. 200 mm, délka 540mm</t>
  </si>
  <si>
    <t>K27</t>
  </si>
  <si>
    <t>oplechování vnějších parapetů š. 200 mm, délka 2 130mm</t>
  </si>
  <si>
    <t>K28</t>
  </si>
  <si>
    <t>oplechování vnějších parapetů š. 155 mm, délka 30 040mm</t>
  </si>
  <si>
    <t>K29</t>
  </si>
  <si>
    <t>oplechování vnějších parapetů š. 75 mm, délka 3 500mm</t>
  </si>
  <si>
    <t>K30</t>
  </si>
  <si>
    <t>oplechování vnějších parapetů š. 75 mm, délka 410mm</t>
  </si>
  <si>
    <t>K31</t>
  </si>
  <si>
    <t>oplechování vnějších parapetů š. 780 mm, délka 18 835mm</t>
  </si>
  <si>
    <t>K32</t>
  </si>
  <si>
    <t>oplechování vnějších parapetů š. 365 mm, délka 785mm</t>
  </si>
  <si>
    <t>K33</t>
  </si>
  <si>
    <t>oplechování vnějších parapetů š. 365 mm, délka 4230mm</t>
  </si>
  <si>
    <t>-1721254719</t>
  </si>
  <si>
    <t>K34</t>
  </si>
  <si>
    <t>oplechování vnějších parapetů š. 155 mm, délka 40 840mm</t>
  </si>
  <si>
    <t>K35</t>
  </si>
  <si>
    <t>oplechování vnějších parapetů š. 75 mm, délka 11 900mm</t>
  </si>
  <si>
    <t>K36</t>
  </si>
  <si>
    <t>oplechování vnějších parapetů š. 40/365 mm, délka 16 675mm</t>
  </si>
  <si>
    <t>K37</t>
  </si>
  <si>
    <t>oplechování vnějších parapetů š. 130 mm, délka 540mm</t>
  </si>
  <si>
    <t>K38</t>
  </si>
  <si>
    <t>oplechování vnějších parapetů š. 40/365 mm, délka 24 270mm</t>
  </si>
  <si>
    <t>K39</t>
  </si>
  <si>
    <t>oplechování vnějších parapetů š. 40/365 mm, délka 17 915mm</t>
  </si>
  <si>
    <t>K40</t>
  </si>
  <si>
    <t>Oplechování stříšky krycí budky výstupu silnoproudých kabelů na střeše</t>
  </si>
  <si>
    <t>K42</t>
  </si>
  <si>
    <t>oplechování vnějšího parapetů prosklených výplní  spojovacího krčku, RŠ 200 mm, délka 19,9 m</t>
  </si>
  <si>
    <t>1387726625</t>
  </si>
  <si>
    <t>K43</t>
  </si>
  <si>
    <t>oplechování ventilátorů ZOKT RŠ 330 mm, délka 4 x 1100 mm = 4400mm (půdorysně vodotěsně do čtverce)</t>
  </si>
  <si>
    <t>-1619721730</t>
  </si>
  <si>
    <t>K41a</t>
  </si>
  <si>
    <t xml:space="preserve">lemovací manžety + dotěsnění průchodky střešní skladbou dle jednotlivých technologií_x000D_
</t>
  </si>
  <si>
    <t>K41a1</t>
  </si>
  <si>
    <t>Odtahy VZT DN 125</t>
  </si>
  <si>
    <t>-1329231967</t>
  </si>
  <si>
    <t>K41a2</t>
  </si>
  <si>
    <t>Odtahy VZT DN 160</t>
  </si>
  <si>
    <t>1838703732</t>
  </si>
  <si>
    <t>K41a3</t>
  </si>
  <si>
    <t>Odtahy VZT DN 200</t>
  </si>
  <si>
    <t>-1755372708</t>
  </si>
  <si>
    <t>K41a4</t>
  </si>
  <si>
    <t>Odtahy VZT DN 225</t>
  </si>
  <si>
    <t>-1863204417</t>
  </si>
  <si>
    <t>K41a5</t>
  </si>
  <si>
    <t>Odtahy VZT DN 250</t>
  </si>
  <si>
    <t>1011174784</t>
  </si>
  <si>
    <t>K41a6</t>
  </si>
  <si>
    <t>Odtahy VZT Ø cca 300 (výtahová šachta)</t>
  </si>
  <si>
    <t>-1848761784</t>
  </si>
  <si>
    <t>K41a7</t>
  </si>
  <si>
    <t>Světlovod  Ø cca 320</t>
  </si>
  <si>
    <t>-2096737286</t>
  </si>
  <si>
    <t>K41a8</t>
  </si>
  <si>
    <t>Odvětrání ZT DN 100</t>
  </si>
  <si>
    <t>277046387</t>
  </si>
  <si>
    <t>K41b</t>
  </si>
  <si>
    <t xml:space="preserve">lemovací manžeta + dotěsnění obdélníková vodotěsná průchodka střešní skladbou RŚ 400 mm_x000D_
</t>
  </si>
  <si>
    <t>K41b1</t>
  </si>
  <si>
    <t>potrubí VZT  500 / 400 mm</t>
  </si>
  <si>
    <t>-1320904536</t>
  </si>
  <si>
    <t>K41b2</t>
  </si>
  <si>
    <t>potrubí VZT  710 / 710 mm</t>
  </si>
  <si>
    <t>-1398031090</t>
  </si>
  <si>
    <t>K41b3</t>
  </si>
  <si>
    <t>potrubí VZT  630 / 630 mm</t>
  </si>
  <si>
    <t>2104790606</t>
  </si>
  <si>
    <t>K41b4</t>
  </si>
  <si>
    <t>potrubí VZT  800 / 400 mm</t>
  </si>
  <si>
    <t>45165690</t>
  </si>
  <si>
    <t>K41b5</t>
  </si>
  <si>
    <t>potrubí VZT  955 / 400 mm</t>
  </si>
  <si>
    <t>-39331148</t>
  </si>
  <si>
    <t>998764203</t>
  </si>
  <si>
    <t>Přesun hmot procentní pro konstrukce klempířské v objektech v do 24 m</t>
  </si>
  <si>
    <t>-2141022338</t>
  </si>
  <si>
    <t>005 - Vnitřní výplně otvorů</t>
  </si>
  <si>
    <t>D1 - VNITŘNÍ DVEŘE - BEZ POŽÁRNÍ ODOLNOSTI</t>
  </si>
  <si>
    <t>D2 - VNITŘNÍ DVEŘE - POSUVNÉ PO STĚNĚ</t>
  </si>
  <si>
    <t>D3 - VNITŘNÍ DVEŘE - S POŽÁRNÍ ODOLNOSTÍ</t>
  </si>
  <si>
    <t>D4 - VNITŘNÍ PROSKLENÉ STĚNY  - S POŽÁRNÍ ODOLNOSTÍ</t>
  </si>
  <si>
    <t>D5 - OSTATNÍ VNITŘNÍ PROSKLENÉ STĚNY</t>
  </si>
  <si>
    <t>D6 - Ostatní práce</t>
  </si>
  <si>
    <t>D7 - Přesun hmot</t>
  </si>
  <si>
    <t>VNITŘNÍ DVEŘE - BEZ POŽÁRNÍ ODOLNOSTI</t>
  </si>
  <si>
    <t>1/L, 1/P</t>
  </si>
  <si>
    <t>D+M dveře jednokřídlé bez prahu, křídlo 1100/ 1970 mm hladké bez polodrážky, s těsněním plné celoplechové, zárubeň hranatá ocelová se stínovou drážkou, do ostění  tl.150 mm</t>
  </si>
  <si>
    <t>Poznámka k položce:
podrobné materiálové, konstrukční, tepelně izolační, akustické a ostatní specifikace, včetně požadovaného způsobu montáže, kotvení a provedení připojovací spáry viz popis v Tabulce dveře </t>
  </si>
  <si>
    <t>1/LV, 1/PV</t>
  </si>
  <si>
    <t>D+M dveře jednokřídlé bez prahu, křídlo 1100/ 1970 mm hladké bez polodrážky, s těsněním plné celoplechové, zárubeň hranatá ocelová se stínovou drážkou, do ostění  tl.150 mm, dveřní křídlo dole zkráceno min. o 2 cm kvůli větrání</t>
  </si>
  <si>
    <t>1/ZL, 1/ZP</t>
  </si>
  <si>
    <t>D+M dveře jednokřídlé bez prahu, křídlo 1100/ 1970 mm hladké bez polodrážky, s těsněním plné celoplechové, zárubeň hranatá ocelová se stínovou drážkou, do ostění  tl.150 mm, dveře se zvukovou izolací Rw= 32 dB</t>
  </si>
  <si>
    <t>2/L</t>
  </si>
  <si>
    <t>D+M dveře jednokřídlé bez prahu, křídlo 1100/ 1970 mm hladké bez polodrážky, s těsněním plné, celoplechové, zárubeň hranatá ocelová se stínovou drážkou, do ŽB ostění  tl.200 mm</t>
  </si>
  <si>
    <t>2/ZL, 2/ZP</t>
  </si>
  <si>
    <t>D+M dveře jednokřídlé bez prahu, křídlo 1100/ 1970 mm hladké bez polodrážky, s těsněním plné, celoplechové, zárubeň hranatá ocelová se stínovou drážkou, do ŽB ostění  tl.200 mm, dveře se zvukovou izolací Rw= 32 dB</t>
  </si>
  <si>
    <t>3/L, 3/P</t>
  </si>
  <si>
    <t>D+M dveře jednokřídlé bez prahu, křídlo 800/ 1970 mm hladké bez polodrážky, s těsněním plné, celoplechové, zárubeň hranatá ocelová se stínovou drážkou, do ostění  tl.150, 215 mm</t>
  </si>
  <si>
    <t>3/LV, 3/PV</t>
  </si>
  <si>
    <t>D+M dveře jednokřídlé bez prahu, křídlo 800/ 1970 mm hladké bez polodrážky, s těsněním plné, celoplechové, zárubeň hranatá ocelová se stínovou drážkou, do ostění  tl.150, 215 mm, dveřní křídlo dole zkráceno min. o 2 cm kvůli větrání</t>
  </si>
  <si>
    <t>3-C/ML, 3-C/MP</t>
  </si>
  <si>
    <t>D+M dveře jednokřídlé bez prahu, křídlo 800/ 1970 mm hladké bez polodrážky, s těsněním plné, celoplechové, zárubeň hranatá ocelová se stínovou drážkou, do ostění  tl.150, 215 mm, s větrací mřížkou min.0,05 m2</t>
  </si>
  <si>
    <t>3/ZP</t>
  </si>
  <si>
    <t>D+M dveře jednokřídlé bez prahu, křídlo 800/ 1970 mm hladké bez polodrážky, s těsněním plné, celoplechové, zárubeň hranatá ocelová se stínovou drážkou, do ostění  tl.150, 215 mm, dveře se zvukovou izolací Rw= 32 dB</t>
  </si>
  <si>
    <t>4/L, 4/P</t>
  </si>
  <si>
    <t>D+M dveře jednokřídlé bez prahu, křídlo 800/ 1970 mm hladké bez polodrážky, s těsněním plné, celoplechové, zárubeň hranatá ocelová se stínovou drážkou, do ŽB ostění  tl.200 mm</t>
  </si>
  <si>
    <t>4/LV, 4/PV</t>
  </si>
  <si>
    <t>D+M dveře jednokřídlé bez prahu, křídlo 800/ 1970 mm hladké bez polodrážky, s těsněním plné, celoplechové, zárubeň hranatá ocelová se stínovou drážkou, do ŽB ostění  tl.200 mm, dveřní křídlo dole zkráceno min. o 2 cm kvůli větrání</t>
  </si>
  <si>
    <t>5/L, 5/P</t>
  </si>
  <si>
    <t>D+M dveře jednokřídlé bez prahu, křídlo 900/ 1970 mm hladké bez polodrážky, s těsněním plné, celoplechové, zárubeň hranatá ocelová se stínovou drážkou, do ostění  tl.150 mm</t>
  </si>
  <si>
    <t>5/LV, 5/PV</t>
  </si>
  <si>
    <t>D+M dveře jednokřídlé bez prahu, křídlo 900/ 1970 mm hladké bez polodrážky, s těsněním plné, celoplechové, zárubeň hranatá ocelová se stínovou drážkou, do ostění  tl.150 mm, dveřní křídlo dole zkráceno min. o 2 cm kvůli větrání</t>
  </si>
  <si>
    <t>5/ZL</t>
  </si>
  <si>
    <t>D+M dveře jednokřídlé bez prahu, křídlo 900/ 1970 mm hladké bez polodrážky, s těsněním plné, celoplechové, zárubeň hranatá ocelová se stínovou drážkou, do ostění  tl.150 mm, dveře se zvukovou izolací Rw= 32 dB</t>
  </si>
  <si>
    <t>6/L, 6/P</t>
  </si>
  <si>
    <t>6/LV, 6/PV</t>
  </si>
  <si>
    <t>7/L, 7/P</t>
  </si>
  <si>
    <t>7/ML, 7/MP</t>
  </si>
  <si>
    <t>D+M dveře jednokřídlé bez prahu, křídlo 900/ 1970 mm hladké bez polodrážky, s těsněním plné, celoplechové, zárubeň hranatá ocelová se stínovou drážkou, do ostění  tl.150 mm, dveřní křídlo dole s větrací mřížkou min.0,065 m2</t>
  </si>
  <si>
    <t>7-C/ML, 7-C/MP</t>
  </si>
  <si>
    <t>7/ZP</t>
  </si>
  <si>
    <t>8-C/ML</t>
  </si>
  <si>
    <t>D+M dveře jednokřídlé bez prahu, křídlo 800/ 1970 mm hladké bez polodrážky, s těsněním plné, celoplechové, KLIMA-kategorie II. do vlhkého prostředí</t>
  </si>
  <si>
    <t>9/LV, 9/PV</t>
  </si>
  <si>
    <t>D+M dveře jednokřídlé bez prahu, křídlo 1100/ 1970 mm hladké bez polodrážky, s těsněním plné, celoplechové, zárubeň hranatá ocelová se stínovou drážkou, do ostění  tl.150 mm</t>
  </si>
  <si>
    <t>10Z/L,10/ZP</t>
  </si>
  <si>
    <t>11/L, 11/P</t>
  </si>
  <si>
    <t>D+M dveře jednokřídlé bez prahu, křídlo 1100/ 1970 mm hladké bez polodrážky, s těsněním plné celoplechové, zárubeň hranatá ocelová do SDK ostění tl.150, 225  mm</t>
  </si>
  <si>
    <t>1/ZL, 11/ZP</t>
  </si>
  <si>
    <t>D+M dveře jednokřídlé bez prahu s elektrickým otvíračem 12-24V, křídlo 1100/ 1970 mm hladké bez polodrážky, s těsněním plné celoplechové, zárubeň hranatá ocelová do SDK ostění tl.150, 225  mm</t>
  </si>
  <si>
    <t>12/LV, 12/PV</t>
  </si>
  <si>
    <t>D+M dveře jednokřídlé bez prahu, křídlo 800/ 1970 mm hladké bez polodrážky, s těsněním plné, celoplechové, zárubeň hranatá ocelová do SDK ostění  tl.150 mm</t>
  </si>
  <si>
    <t>13/L,13/P</t>
  </si>
  <si>
    <t>D+M dveře jednokřídlé bez prahu, křídlo 800/ 1970 mm hladké bez polodrážky, s těsněním plné, celoplechové, zárubeň hranatá ocelová do SDK ostění  tl.150, 225 mm</t>
  </si>
  <si>
    <t>13/LV,13/PV</t>
  </si>
  <si>
    <t>D+M dveře jednokřídlé bez prahu, křídlo 800/ 1970 mm hladké bez polodrážky, s těsněním plné, celoplechové, zárubeň hranatá ocelová do SDK ostění  tl.150, 225 mm, dveřní křídlo dole zkráceno min. o 2 cm kvůli větrání</t>
  </si>
  <si>
    <t>13-C/L, 13-C/P</t>
  </si>
  <si>
    <t>14/LV, 14/PV</t>
  </si>
  <si>
    <t>D+M dveře jednokřídlé bez prahu, křídlo 900/ 1970 mm hladké bez polodrážky, s těsněním plné, celoplechové, zárubeň hranatá ocelová se stínovou drážkou, ostění  tl.150 mm, dveřní křídlo dole zkráceno min. o 2 cm kvůli větrání</t>
  </si>
  <si>
    <t>15/LV, 15/PV</t>
  </si>
  <si>
    <t>D+M dveře jednokřídlé bez prahu, křídlo 800/ 1970 mm hladké bez polodrážky, s těsněním plné, celoplechové, zárubeň hranatá ocelová se stínovou drážkou, ostění  tl.150 mm, dveřní křídlo dole zkráceno min. o 2 cm kvůli větrání</t>
  </si>
  <si>
    <t>16/LV, 16/PV</t>
  </si>
  <si>
    <t>D+M dveře jednokřídlé bez prahu, křídlo 700/ 1970 mm hladké bez polodrážky, s těsněním plné, celoplechové, zárubeň hranatá ocelová se stínovou drážkou, do ostění  tl.100 mm, dveřní křídlo dole zkráceno min. o 2 cm kvůli větrání</t>
  </si>
  <si>
    <t>17/L, 17/P</t>
  </si>
  <si>
    <t>D+M dveře jednokřídlé bez prahu, křídlo 700/ 1970 mm hladké bez polodrážky, s těsněním plné, celoplechové,  lakované - bílé, zárubeň hranatá ocelová do SDK ostění  tl.100 mm</t>
  </si>
  <si>
    <t>17/LV, 17/PV</t>
  </si>
  <si>
    <t>D+M dveře jednokřídlé bez prahu, křídlo 700/ 1970 mm hladké bez polodrážky, s těsněním plné, celoplechové,  lakované - bílé, zárubeň hranatá ocelová do SDK ostění  tl.100 mm, dveřní křídlo dole zkráceno min. o 2 cm kvůli větrání</t>
  </si>
  <si>
    <t>18-C/ML</t>
  </si>
  <si>
    <t>19/LV, 19/PV</t>
  </si>
  <si>
    <t>D+M dveře jednokřídlé bez prahu, křídlo 700/ 1970 mm hladké bez polodrážky, s těsněním plné, celoplechové, zárubeň hranatá ocelová  do ostění  tl.150 mm, dveřní křídlo dole zkráceno min. o 2 cm kvůli větrání</t>
  </si>
  <si>
    <t>20/P</t>
  </si>
  <si>
    <t>D+M dveře jednokřídlé bez prahu, křídlo 800/ 1970 mm hladké bez polodrážky, s těsněním plné, celoplechové, zárubeň hranatá ocelová se stínovou drážkou, do ostění  tl.100 mm</t>
  </si>
  <si>
    <t>20/LV</t>
  </si>
  <si>
    <t>D+M dveře jednokřídlé bez prahu, křídlo 800/ 1970 mm hladké bez polodrážky, s těsněním plné, celoplechové, zárubeň hranatá ocelová se stínovou drážkou, do ostění  tl.100 mm, dveřní křídlo dole zkráceno min. o 2 cm kvůli větrání</t>
  </si>
  <si>
    <t>21/L,21/P</t>
  </si>
  <si>
    <t>D+M dveře jednokřídlé bez prahu, křídlo 700/ 1970 mm hladké bez polodrážky, s těsněním plné, celoplechové, zárubeň hranatá ocelová se stínovou drážkou, do ostění  tl.150 mm</t>
  </si>
  <si>
    <t>22/L,22/P</t>
  </si>
  <si>
    <t>D+M dveře jednokřídlé bez prahu, křídlo 700/ 1970 mm hladké bez polodrážky, s těsněním plné, celoplechové, zárubeň hranatá ocelová se stínovou drážkou, do ŽB ostění  tl.200 mm</t>
  </si>
  <si>
    <t>23/ZL,23/ZP</t>
  </si>
  <si>
    <t>D+M dveře jednokřídlé bez prahu, dnveře do magnetické rezonance se stíněním, křídlo 1100/ 1970 mm hladké bez polodrážky, s těsněním plné, celoplechové, dveře se zvukovou izolací Rw= 32 dB</t>
  </si>
  <si>
    <t>24/L,24/P</t>
  </si>
  <si>
    <t>D+M dveře jednokřídlé bez prahu, křídlo 1100/ 1970 mm hladké bez polodrážky, s těsněním plné, celoplechové, zárubeň hranatá ocelová se stínovou drážkou, do ŽB ostění  tl.250 mm</t>
  </si>
  <si>
    <t>25/L,25/P</t>
  </si>
  <si>
    <t>D+M dveře dvoukřídlé bez prahu, křídla 800+ 600/ 1970 mm hladká plná, celoplechové, zárubeň hranatá ocelová se stínovou drážkou, do ŽB ostění  tl.300 mm</t>
  </si>
  <si>
    <t>26/L,26/P</t>
  </si>
  <si>
    <t>D+M dveře jednokřídlé bez prahu, křídlo 900/ 1000 mm hladké bez polodrážky, s těsněním plné, celoplechové, zárubeň hranatá ocelová se stínovou drážkou, do ostění  tl.150 mm</t>
  </si>
  <si>
    <t>D2</t>
  </si>
  <si>
    <t>VNITŘNÍ DVEŘE - POSUVNÉ PO STĚNĚ</t>
  </si>
  <si>
    <t>40/LV, 40/PV</t>
  </si>
  <si>
    <t>D+M dveře jednokřídlé posuvné po stěně, přes otvor, čistý průchozí rozměr 800/1970 mm, křídlo hladké bez polodrážky, s těsněním plné, zárubeň obložková pro posuvné dveře, do ostění  tl.150 mm</t>
  </si>
  <si>
    <t>41/L,P</t>
  </si>
  <si>
    <t>D+M dveře jednokřídlé posuvné mezi příčky, přes otvor (do stavebního pouzdra), čistý průchozí rozměr 1100/1970 mm, křídlo hladké bez polodrážky, s těsněním plné, zárubeň obložková pro posuvné dveře, do SDK ostění  tl.2x 150 mm</t>
  </si>
  <si>
    <t>D3</t>
  </si>
  <si>
    <t>VNITŘNÍ DVEŘE - S POŽÁRNÍ ODOLNOSTÍ</t>
  </si>
  <si>
    <t>50/L, 50/P</t>
  </si>
  <si>
    <t>D+M dveře jednokřídlé kouřotěsné, DPO EI 30 DP3 - SC, křídlo 900/ 1970 mm hladké bez polodrážky, s těsněním plné, celoplechové, zárubeň hranatá ocelová do SDK ostění  tl.150, 200 mm</t>
  </si>
  <si>
    <t>51/L, 51/P</t>
  </si>
  <si>
    <t>D+M dveře jednokřídlé kouřotěsné, DPO EI 30 DP3 - SC, křídlo 900/ 1970 mm hladké bez polodrážky, s těsněním plné, celoplechové, zárubeň hranatá ocelová se stínovou drážkou, ostění  tl.150 mm</t>
  </si>
  <si>
    <t>52/L, 52/P</t>
  </si>
  <si>
    <t>53/L, 53/P</t>
  </si>
  <si>
    <t>D+M dveře jednokřídlé kouřotěsné, DPO EI 30 DP3 - SC, křídlo 800/ 1970 mm hladké bez polodrážky, s těsněním plné, celoplechové, zárubeň hranatá ocelová do ostění  tl.150 mm</t>
  </si>
  <si>
    <t>54/L, 54/P</t>
  </si>
  <si>
    <t>D+M dveře jednokřídlé kouřotěsné, DPO EI 30 DP3 - SC, křídlo 800/ 1970 mm hladké bez polodrážky, s těsněním plné, celoplechové, zárubeň hranatá ocelová se stínovou drážkou, ostění  tl.150 mm</t>
  </si>
  <si>
    <t>55/L, 55/P</t>
  </si>
  <si>
    <t>D+M dveře jednokřídlé kouřotěsné, DPO EI 30 DP3 - SC, křídlo 900/ 1970 mm hladké bez polodrážky, s těsněním plné, celoplechové, zárubeň hranatá ocelová se stínovou drážkou, do ostění  tl.100 mm</t>
  </si>
  <si>
    <t>56/L, 56/P</t>
  </si>
  <si>
    <t>D+M dveře jednokřídlé bez prahu, DPO EW 30 DP3 - C, křídlo 800/ 1970 mm hladké bez polodrážky, s těsněním plné, celoplechové, zárubeň hranatá ocelová se stínovou drážkou, do ostění  tl.150 mm</t>
  </si>
  <si>
    <t>57/L, 57/P</t>
  </si>
  <si>
    <t>D+M dveře jednokřídlé kouřotěsné, DPO EW 30 DP3 - SC, panikové kování, křídlo 1100/ 1970 mm hladké bez polodrážky, s těsněním plné, celoplechové, zárubeň hranatá ocelová se stínovou drážkou, do ostění  tl.150 mm</t>
  </si>
  <si>
    <t>58/L, 58/P</t>
  </si>
  <si>
    <t>D+M dveře jednokřídlé kouřotěsné, DPO EW 30 DP3 - SC, křídlo 700/ 1970 mm hladké bez polodrážky, s těsněním plné, celoplechové, zárubeň hranatá ocelová se stínovou drážkou, do ostění  tl.150 mm</t>
  </si>
  <si>
    <t>59/L, 59/P</t>
  </si>
  <si>
    <t>D+M dveře jednokřídlé kouřotěsné, DPO EI 45 DP1 - SC, křídlo 800/ 1970 mm hladké bez polodrážky, s těsněním plné, plechové, zárubeň ocelová lisovaná pro dveře, do SDK ostění  tl.150 mm</t>
  </si>
  <si>
    <t>60/L, 60/P</t>
  </si>
  <si>
    <t>D+M dveře jednokřídlé bez prahu, DPO EW 60 DP1 - C, křídlo 800/ 1970 mm hladké bez polodrážky, s těsněním plné, plechové, zárubeň ocelová lisovaná pro dveře, do SDK ostění  tl.225 mm</t>
  </si>
  <si>
    <t>61/LV, 61/PV</t>
  </si>
  <si>
    <t>D+M dveře jednokřídlé bez prahu, DPO EW 60 DP1 - C, křídlo 800/ 1970 mm hladké bez polodrážky, s těsněním plné, plechové, zárubeň hranatá ocelová se stínovou drážkou, do ostění  tl.150 mm,  dveřní křídlo dole zkráceno min. o 2 cm kvůli větrání</t>
  </si>
  <si>
    <t>62/L, 62/P</t>
  </si>
  <si>
    <t>D+M dveře jednokřídlé kouřotěsné, DPO EI 60 DP1 - CS, křídlo 800/ 1970 mm hladké bez polodrážky, s těsněním plné, plechové, zárubeň hranatá ocelová se stínovou drážkou, do ostění  tl.150 mm</t>
  </si>
  <si>
    <t>63/L, 63/P</t>
  </si>
  <si>
    <t>D+M dveře dvoukřídlé bez prahu, DPO EW 45 DP1 - C, křídla 800+ 800/ 1970 mm hladká bez polodrážky, s těsněním plná, plechová, zárubeň hranatá ocelová se stínovou drážkou, do ostění  tl.150 mm</t>
  </si>
  <si>
    <t>63/LV, 63/PV</t>
  </si>
  <si>
    <t>D+M dveře dvoukřídlé bez prahu, DPO EW 45 DP1 - C, křídla 800+ 800/ 1970 mm hladká bez polodrážky, s těsněním plná, plechová, zárubeň hranatá ocelová se stínovou drážkou, do ostění  tl.150 mm, dveřní křídlo dole zkráceno min. o 2 cm kvůli větrání</t>
  </si>
  <si>
    <t>64/L, 64/P</t>
  </si>
  <si>
    <t>D+M dveře dvoukřídlé kouřotěsné, DPO EI 30 DP3 - SC, křídla 800+ 800/ 1970 mm hladká bez polodrážky, s těsněním plná, plechová, zárubeň hranatá ocelová do SDK ostění  tl.150 mm</t>
  </si>
  <si>
    <t>65/L, 65/P</t>
  </si>
  <si>
    <t>D+M dveře dvoukřídlé bez prahu, DPO EW 30 DP3 - C, křídla 800+ 800/ 1970 mm hladká bez polodrážky, s těsněním plná, plechová, zárubeň hranatá ocelová se stínovou drážkou, do ostění  tl.150 mm</t>
  </si>
  <si>
    <t>66/L, 66/P</t>
  </si>
  <si>
    <t>D+M dveře jednokřídlé kouřotěsné, DPO EI 45 DP1 - SC, křídlo 1100/ 1970 mm hladké bez polodrážky, s těsněním plné, plechové, zárubeň hranatá ocelová se stínovou drážkou, do ostění  tl.150 mm</t>
  </si>
  <si>
    <t>67/L, 67/P</t>
  </si>
  <si>
    <t>D+M dveře jednokřídlé kouřotěsné, DPO EI 30 DP3 - SC, křídlo 800/ 1970 mm hladké bez polodrážky, s těsněním plné, celoplechové, zárubeň hranatá ocelová do SDK ostění  tl.150 mm</t>
  </si>
  <si>
    <t>D4</t>
  </si>
  <si>
    <t>VNITŘNÍ PROSKLENÉ STĚNY  - S POŽÁRNÍ ODOLNOSTÍ</t>
  </si>
  <si>
    <t>S1</t>
  </si>
  <si>
    <t>D+M Hliníková prosklená stěna kouřotěsná, do otvoru, 2260/ 2200 mm, DPO EI 30 , s dveřmi DPO EI 30 DP3 - SC  jednokřídlé 1100/2100 mm, prosklené, zasklení bezpečnostním sklem</t>
  </si>
  <si>
    <t>S2</t>
  </si>
  <si>
    <t>S3</t>
  </si>
  <si>
    <t>D+M Hliníková prosklená stěna kouřotěsná, do otvoru, 3460/ 2200 mm, DPO EI 30, s dveřmi DPO EI 30 DP3 - SC  jednokřídlé 800/2100 mm, prosklené, zasklení bezpečnostním sklem, mléčným</t>
  </si>
  <si>
    <t>S4</t>
  </si>
  <si>
    <t>D+M Hliníková prosklená stěna kouřotěsná, do otvoru, 3110/ 2200 mm, DPO EI 30 , s dveřmi DPO EI 30 DP3 - SC  jednokřídlé 1100/2100 mm, prosklené, zasklení bezpečnostním sklem</t>
  </si>
  <si>
    <t>S5</t>
  </si>
  <si>
    <t>D+M Hliníková prosklená stěna kouřotěsná, do otvoru, 1850/ 2550 mm, DPO EI 30 , s dveřmi DPO EI 30 DP3 - SC  dvoukřídlé 825+825/1970 mm, prosklené, zasklení bezpečnostním sklem</t>
  </si>
  <si>
    <t>S6</t>
  </si>
  <si>
    <t>D+M Hliníková prosklená stěna kouřotěsná, do otvoru, 1900/ 2400 mm, DPO EI 30 , s dveřmi DPO EI 30 DP3 - SC  dvoukřídlé 850+850/1970 mm, prosklené, zasklení bezpečnostním sklem</t>
  </si>
  <si>
    <t>S7</t>
  </si>
  <si>
    <t>S8</t>
  </si>
  <si>
    <t>D+M Hliníková prosklená stěna kouřotěsná, do otvoru, 3070/ 2400 mm, DPO EI 30 , s dveřmi DPO EI 30 DP3 - SC  jednokřídlé 1100/1970 mm, prosklené, zasklení bezpečnostním sklem</t>
  </si>
  <si>
    <t>S9</t>
  </si>
  <si>
    <t>D+M Hliníkové prosklené dveře kouřotěsné, do otvoru, 1700/ 2040 mm, DPO EI 30 DP3 - SC, dvoukřídlé 900+650/1970 mm, prosklené, zasklení bezpečnostním sklem zárubeň hliníková rámová , do SDK konstrukce</t>
  </si>
  <si>
    <t>S10</t>
  </si>
  <si>
    <t>D+M Hliníkové prosklené dveře, do otvoru, 1700/ 2040 mm, DPO EW 30 DP3 - C, dvoukřídlé 900+650/1970 mm, prosklené, zasklení bezpečnostním sklem zárubeň hliníková rámová , do SDK konstrukce</t>
  </si>
  <si>
    <t>S11</t>
  </si>
  <si>
    <t>D+M Hliníkové prosklené dveře kouřotěsné, do otvoru, 1840/ 2040 mm, DPO EI 15 DP3 - SC, dvoukřídlé 800+ 800/1970 mm, prosklené, zasklení bezpečnostním sklem zárubeň hliníková rámová , do SDK konstrukce</t>
  </si>
  <si>
    <t>S12</t>
  </si>
  <si>
    <t>D+M Hliníková prosklená stěna kouřotěsná, do otvoru, 3100/ 2400 mm, DPO EI 30 , s dveřmi DPO EI 30 DP3 - SC  dvoukřídlé 1100+1100/1970 mm, prosklené, zasklení bezpečnostním sklem</t>
  </si>
  <si>
    <t>S13</t>
  </si>
  <si>
    <t>D+M Hliníková prosklená stěna kouřotěsná, do otvoru, 1900/ 2400 mm, DPO EI 30 , s dveřmi DPO EI 30 DP3 - SC  jednokřídlé 1100/1970 mm, prosklené, zasklení bezpečnostním sklem</t>
  </si>
  <si>
    <t>S14</t>
  </si>
  <si>
    <t>D+M Hliníková prosklené dveře kouřotěsné, do otvoru, 2260/ 2200 mm, DPO EW 30 DP3 - C, dvoukřídlé 1000+ 1000/1970 mm, prosklené, zasklení bezpečnostním sklem zárubeň hliníková rámová , do ŽB konstrukce</t>
  </si>
  <si>
    <t>S15</t>
  </si>
  <si>
    <t>D+M Hliníková prosklená stěna kouřotěsná, do otvoru, 3070/ 2400 mm, s dveřmi DPO EI 30 DP3 - SC, automatické dveře dvoukřídlé posuvné, čistý průchozí rozměr 3070/2300 mm automatické dveře dvoukřídlé posuvné, čistý průchozí rozměr 3070/2300 mm</t>
  </si>
  <si>
    <t>S16</t>
  </si>
  <si>
    <t>D+M Hliníkové posuvné dveře přes otvor, 1275/ 1970 mm, DPO EW 30 DP3 - C, dveře posuvné do pouzdra, zasklení bezpečnostním sklem dveře posuvné do pouzdra, zasklení bezpečnostním sklem</t>
  </si>
  <si>
    <t>S17</t>
  </si>
  <si>
    <t>D+M Hliníková prosklená stěna kouřotěsná, do otvoru, 2260/ 2100 mm, DPO EI 30 , s dveřmi DPO EI 30 DP3 - SC  jednokřídlé 1100/2030 mm, prosklené, zasklení bezpečnostním sklem</t>
  </si>
  <si>
    <t>S18</t>
  </si>
  <si>
    <t>D+M Hliníková prosklená stěna kouřotěsná, do otvoru, 1900/ 2400 mm, DPO EI 30 , s dveřmi DPO EI 30 DP3 - SC  dvoukřídlé 1700/1970 mm, prosklené, zasklení bezpečnostním sklem</t>
  </si>
  <si>
    <t>D5</t>
  </si>
  <si>
    <t>OSTATNÍ VNITŘNÍ PROSKLENÉ STĚNY</t>
  </si>
  <si>
    <t>S20</t>
  </si>
  <si>
    <t>D+M Hliníková prosklená stěna, do otvoru, 830/1100 +1050/ 2040 mm, 1x dveře jednokřídlé 800/1970 mm, prosklené, zasklení bezpečnostním sklem</t>
  </si>
  <si>
    <t>S21</t>
  </si>
  <si>
    <t>D+M Hliníkové okno, do otvoru, 1050/ 1100 mm, pevné zasklení</t>
  </si>
  <si>
    <t>S22</t>
  </si>
  <si>
    <t>D+M Hliníkové okno, do otvoru, 1830/ 1100 mm, pevné zasklení,  do magnetické rezonance se stíněním, vše se zvukovou izolací Rw= 32 dB</t>
  </si>
  <si>
    <t>S23</t>
  </si>
  <si>
    <t>D+M Hliníková prosklená stěna, do otvoru, 950/ 2040+ 1500/ 1100 mm, 1x dveře jednokřídlé 800/1970 mm, prosklené, zasklení bezpečnostním sklem</t>
  </si>
  <si>
    <t>S24</t>
  </si>
  <si>
    <t>D+M Hliníková prosklená stěna, do otvoru, 950/ 2040+ 1500/ 1100 mm, 1x dveře jednokřídlé 800/1970 mm, prosklené, zasklení bezpečnostním sklem, se stíněním</t>
  </si>
  <si>
    <t>S25</t>
  </si>
  <si>
    <t>D+M Hliníková prosklená stěna, do otvoru, 2400/ 2020 mm, 1x dveře jednokřídlé 800/1970 mm, prosklené, zasklení bezpečnostním sklem</t>
  </si>
  <si>
    <t>S26</t>
  </si>
  <si>
    <t>D+M Hliníková prosklená stěna, do otvoru, 2260/ 2020 mm, 1x dveře jednokřídlé 800/1970 mm, prosklené, zasklení bezpečnostním sklem</t>
  </si>
  <si>
    <t>D6</t>
  </si>
  <si>
    <t>Ostatní práce</t>
  </si>
  <si>
    <t>atypická úprava povrchu dveří deskovým obkladem  (desky HPl 2 mm) - viz detail 37a</t>
  </si>
  <si>
    <t>-1358190103</t>
  </si>
  <si>
    <t>"7C/ML, 7CMP" 0,9*2*2</t>
  </si>
  <si>
    <t>"58L, 56P" 0,7*2</t>
  </si>
  <si>
    <t>"OST16a (2X), OST16c" 1,6*1,9*2+1,1*2</t>
  </si>
  <si>
    <t>"5/PV" 0,9*2*3</t>
  </si>
  <si>
    <t>"54P(2X), 54/L" 0,8*2*5</t>
  </si>
  <si>
    <t>"57/L(4X)" 1,1*2*4</t>
  </si>
  <si>
    <t>"65/P" 1,6*2</t>
  </si>
  <si>
    <t>atypická úprava povrchu zárubni deskovým obkladem  (desky HPl 2 mm) - viz detail 37a</t>
  </si>
  <si>
    <t>1257140891</t>
  </si>
  <si>
    <t>"7C/ML, 7CMP" (0,9+2*2)*2</t>
  </si>
  <si>
    <t>"58L, 56P" 0,7+2*2</t>
  </si>
  <si>
    <t>D7</t>
  </si>
  <si>
    <t>998-R01</t>
  </si>
  <si>
    <t>Přesun hmot pro vnítřní výplně otvorů v objektech výšky přes 12 do 24 m</t>
  </si>
  <si>
    <t>-1338202144</t>
  </si>
  <si>
    <t>006 - Vnitřní parapety</t>
  </si>
  <si>
    <t xml:space="preserve">    766 - Konstrukce truhlářské</t>
  </si>
  <si>
    <t xml:space="preserve">    764 - Konstrukce klempířské</t>
  </si>
  <si>
    <t>766</t>
  </si>
  <si>
    <t>Konstrukce truhlářské</t>
  </si>
  <si>
    <t>T1</t>
  </si>
  <si>
    <t>D+M interiérové parapetní desky z aglomerovaného dřeva + laminovaný povrch š. 475/150 mm, dl. 2 075 mm</t>
  </si>
  <si>
    <t>T2</t>
  </si>
  <si>
    <t>D+M interiérové parapetní desky z aglomerovaného dřeva + laminovaný povrch š. 150/475 mm, dl. 2 075 mm</t>
  </si>
  <si>
    <t>T3</t>
  </si>
  <si>
    <t>D+M interiérové parapetní desky z aglomerovaného dřeva + laminovaný povrch š. 375 mm, dl. 1 935 mm</t>
  </si>
  <si>
    <t>T4</t>
  </si>
  <si>
    <t>D+M interiérové parapetní desky z aglomerovaného dřeva + laminovaný povrch š. 200 mm, dl. 1 140 mm</t>
  </si>
  <si>
    <t>T5</t>
  </si>
  <si>
    <t>D+M interiérové parapetní desky z aglomerovaného dřeva + laminovaný povrch š. 400 mm, dl. 1 485 mm</t>
  </si>
  <si>
    <t>T6</t>
  </si>
  <si>
    <t>D+M interiérové parapetní desky z aglomerovaného dřeva + laminovaný povrch  š. 400/725 mm, dl. 6 460 mm</t>
  </si>
  <si>
    <t>T7</t>
  </si>
  <si>
    <t>D+M interiérové parapetní desky z aglomerovaného dřeva + laminovaný povrch š. 400/725 mm, dl. 7 665 mm</t>
  </si>
  <si>
    <t>T8</t>
  </si>
  <si>
    <t>D+M interiérové parapetní desky z aglomerovaného dřeva + laminovaný povrch  š. 400/725 mm, dl. 5 660 mm</t>
  </si>
  <si>
    <t>T9</t>
  </si>
  <si>
    <t>D+M interiérové parapetní desky z aglomerovaného dřeva + laminovaný povrch š. 200 mm, dl. 600 mm</t>
  </si>
  <si>
    <t>T10</t>
  </si>
  <si>
    <t>D+M interiérové parapetní desky z aglomerovaného dřeva + laminovaný povrch š. 195/520 mm, dl. 2 075 mm</t>
  </si>
  <si>
    <t>T11</t>
  </si>
  <si>
    <t>T12</t>
  </si>
  <si>
    <t>D+M interiérové parapetní desky z aglomerovaného dřeva + laminovaný povrch š. 470 mm, dl. 600 mm</t>
  </si>
  <si>
    <t>T13</t>
  </si>
  <si>
    <t>D+M interiérové parapetní desky z aglomerovaného dřeva + laminovaný povrch š. 150 mm, dl. 2 130 mm</t>
  </si>
  <si>
    <t>T14</t>
  </si>
  <si>
    <t>D+M interiérové parapetní desky z aglomerovaného dřeva + laminovaný povrch š. 440 mm, dl. 7 200 mm</t>
  </si>
  <si>
    <t>T15</t>
  </si>
  <si>
    <t>D+M interiérové parapetní desky z aglomerovaného dřeva + laminovaný povrch š. 440 mm, dl. 3 520 mm</t>
  </si>
  <si>
    <t>T16</t>
  </si>
  <si>
    <t>T17</t>
  </si>
  <si>
    <t>T18</t>
  </si>
  <si>
    <t>D+M interiérové parapetní desky z aglomerovaného dřeva + laminovaný povrch  š. 440 mm, dl. 3 520 mm</t>
  </si>
  <si>
    <t>T19</t>
  </si>
  <si>
    <t>D+M interiérové parapetní desky z aglomerovaného dřeva + laminovaný povrch š. 440 mm, dl. 2 320 mm</t>
  </si>
  <si>
    <t>T20</t>
  </si>
  <si>
    <t>T21</t>
  </si>
  <si>
    <t>D+M interiérové parapetní desky z aglomerovaného dřeva + laminovaný povrch š. 440 mm, dl. 2 360 mm</t>
  </si>
  <si>
    <t>T22</t>
  </si>
  <si>
    <t>D+M interiérové parapetní desky z aglomerovaného dřeva + laminovaný povrch š. 525 mm, dl. 3 565 mm</t>
  </si>
  <si>
    <t>T23</t>
  </si>
  <si>
    <t>D+M interiérové parapetní desky z aglomerovaného dřeva + laminovaný povrch š. 120 mm, dl. 14 810 mm</t>
  </si>
  <si>
    <t>T24</t>
  </si>
  <si>
    <t>D+M interiérové parapetní desky z aglomerovaného dřeva + laminovaný povrch š. 120 mm, dl. 3 250 mm</t>
  </si>
  <si>
    <t>T25</t>
  </si>
  <si>
    <t>D+M interiérové parapetní desky z aglomerovaného dřeva + laminovaný povrch š. 120 mm, dl. 685 mm</t>
  </si>
  <si>
    <t>T26</t>
  </si>
  <si>
    <t>D+M interiérové parapetní desky z aglomerovaného dřeva + laminovaný povrch š. 170/495 mm, dl. 2 075 mm</t>
  </si>
  <si>
    <t>T27</t>
  </si>
  <si>
    <t>D+M interiérové parapetní desky z aglomerovaného dřeva + laminovaný povrch š. 495/170 mm, dl. 2 075 mm</t>
  </si>
  <si>
    <t>T28</t>
  </si>
  <si>
    <t>D+M interiérové parapetní desky z aglomerovaného dřeva + laminovaný povrch š. 400 mm, dl. 600 mm</t>
  </si>
  <si>
    <t>T29</t>
  </si>
  <si>
    <t>D+M interiérové parapetní desky z aglomerovaného dřeva + laminovaný povrch š. 450 mm, dl. 600 mm</t>
  </si>
  <si>
    <t>T30</t>
  </si>
  <si>
    <t>D+M interiérové parapetní desky z aglomerovaného dřeva + laminovaný povrch  š. 440 mm, dl. 4 780 mm</t>
  </si>
  <si>
    <t>T31</t>
  </si>
  <si>
    <t>D+M interiérové parapetní desky z aglomerovaného dřeva + laminovaný povrch š. 440 mm, dl. 4 680 mm</t>
  </si>
  <si>
    <t>T32</t>
  </si>
  <si>
    <t>D+M interiérové parapetní desky z aglomerovaného dřeva + laminovaný povrch š. 440 mm, dl. 3 480 mm</t>
  </si>
  <si>
    <t>T33</t>
  </si>
  <si>
    <t>D+M interiérové parapetní desky z aglomerovaného dřeva + laminovaný povrch š. 440 mm, dl. 5 880 mm</t>
  </si>
  <si>
    <t>T34</t>
  </si>
  <si>
    <t>D+M interiérové parapetní desky z aglomerovaného dřeva + laminovaný povrch š. 440 mm, dl. 4 715 mm</t>
  </si>
  <si>
    <t>T35</t>
  </si>
  <si>
    <t>D+M interiérové parapetní desky z aglomerovaného dřeva + laminovaný povrch š. 440 mm, dl. 4 750 mm</t>
  </si>
  <si>
    <t>T36</t>
  </si>
  <si>
    <t>D+M interiérové parapetní desky z aglomerovaného dřeva + laminovaný povrch š. 440 mm, dl. 3 550 mm</t>
  </si>
  <si>
    <t>T37</t>
  </si>
  <si>
    <t>D+M interiérové parapetní desky z aglomerovaného dřeva + laminovaný povrch š. 440 mm, dl. 3 575 mm</t>
  </si>
  <si>
    <t>T38</t>
  </si>
  <si>
    <t>D+M interiérové parapetní desky z aglomerovaného dřeva + laminovaný povrch š. 440 mm, dl. 1 1915 mm</t>
  </si>
  <si>
    <t>T39</t>
  </si>
  <si>
    <t>D+M interiérové parapetní desky z aglomerovaného dřeva + laminovaný povrch š. 80/405 mm, dl. 1 930 mm</t>
  </si>
  <si>
    <t>T40</t>
  </si>
  <si>
    <t>D+M interiérové parapetní desky z aglomerovaného dřeva + laminovaný povrch š. 80/405 mm, dl. 3 250 mm</t>
  </si>
  <si>
    <t>T41</t>
  </si>
  <si>
    <t>D+M interiérové parapetní desky z aglomerovaného dřeva + laminovaný povrch š. 80/405 mm, dl. 2 305 mm</t>
  </si>
  <si>
    <t>T42</t>
  </si>
  <si>
    <t>D+M interiérové parapetní desky z aglomerovaného dřeva + laminovaný povrch š. 80/405 mm, dl. 3 200 mm</t>
  </si>
  <si>
    <t>T43</t>
  </si>
  <si>
    <t>D+M interiérové parapetní desky z aglomerovaného dřeva + laminovaný povrch š. 80/405 mm, dl. 4 129 mm</t>
  </si>
  <si>
    <t>T44</t>
  </si>
  <si>
    <t>D+M interiérové parapetní desky z aglomerovaného dřeva + laminovaný povrch š. 120/445 mm, dl. 2 055 mm</t>
  </si>
  <si>
    <t>T45</t>
  </si>
  <si>
    <t>T46</t>
  </si>
  <si>
    <t>D+M interiérové parapetní desky z aglomerovaného dřeva + laminovaný povrch š. 465 mm, dl. 600 mm</t>
  </si>
  <si>
    <t>T47</t>
  </si>
  <si>
    <t>D+M interiérové parapetní desky z aglomerovaného dřeva + laminovaný povrch š. 430/755 mm, dl. 7 785 mm</t>
  </si>
  <si>
    <t>T48</t>
  </si>
  <si>
    <t>D+M interiérové parapetní desky z aglomerovaného dřeva + laminovaný povrch š. 430/755 mm, dl. 3 705 mm</t>
  </si>
  <si>
    <t>T49</t>
  </si>
  <si>
    <t>T50</t>
  </si>
  <si>
    <t>D+M interiérové parapetní desky z aglomerovaného dřeva + laminovaný povrch š. 430/755 mm, dl. 9 155 mm</t>
  </si>
  <si>
    <t>T51</t>
  </si>
  <si>
    <t>D+M interiérové parapetní desky z aglomerovaného dřeva + laminovaný povrch š. 80/405 mm, dl. 3 710 mm</t>
  </si>
  <si>
    <t>T52</t>
  </si>
  <si>
    <t>D+M interiérové parapetní desky z aglomerovaného dřeva + laminovaný povrch š. 80/405 mm, dl. 3 700 mm</t>
  </si>
  <si>
    <t>T53</t>
  </si>
  <si>
    <t>D+M interiérové parapetní desky z aglomerovaného dřeva + laminovaný povrch š. 80/405 mm, dl. 2 945 mm</t>
  </si>
  <si>
    <t>T54</t>
  </si>
  <si>
    <t>T55</t>
  </si>
  <si>
    <t>D+M interiérové parapetní desky z aglomerovaného dřeva + laminovaný povrch š. 80/405 mm, dl. 2 845 mm</t>
  </si>
  <si>
    <t>T56</t>
  </si>
  <si>
    <t>D+M interiérové parapetní desky z aglomerovaného dřeva + laminovaný povrch š. 300 mm, dl. 1 940 mm</t>
  </si>
  <si>
    <t>T57</t>
  </si>
  <si>
    <t>D+M interiérové parapetní desky z aglomerovaného dřeva + laminovaný povrch š. 300 mm, dl. 1 800 mm</t>
  </si>
  <si>
    <t>T58</t>
  </si>
  <si>
    <t>D+M interiérové parapetní desky z aglomerovaného dřeva + laminovaný povrch š. 300 mm, dl. 2 100 mm</t>
  </si>
  <si>
    <t>T59</t>
  </si>
  <si>
    <t>D+M interiérové parapetní desky z aglomerovaného dřeva + laminovaný povrch š. 105 mm, dl. 1 500 mm</t>
  </si>
  <si>
    <t>T60</t>
  </si>
  <si>
    <t>D+M interiérové parapetní desky z aglomerovaného dřeva + laminovaný povrch š. 240 mm, dl. 1 800 mm</t>
  </si>
  <si>
    <t>T61</t>
  </si>
  <si>
    <t>D+M interiérové parapetní desky z aglomerovaného dřeva + laminovaný povrch š. 270 mm, dl. 1 800 mm</t>
  </si>
  <si>
    <t>T62</t>
  </si>
  <si>
    <t>D+M interiérové parapetní desky z aglomerovaného dřeva + laminovaný povrch š. 100 mm, dl. 1 050 mm</t>
  </si>
  <si>
    <t>T63</t>
  </si>
  <si>
    <t>D+M interiérové parapetní desky z aglomerovaného dřeva + laminovaný povrch š. 100 mm, dl. 830 mm</t>
  </si>
  <si>
    <t>998766203</t>
  </si>
  <si>
    <t>Přesun hmot procentní pro konstrukce truhlářské v objektech v do 24 m</t>
  </si>
  <si>
    <t>-485673204</t>
  </si>
  <si>
    <t>TZ1</t>
  </si>
  <si>
    <t>D+M interiérového parapetu v reprezentativních prostorách 4. np, ocelový lakovaný plech, tl. 0,55, plnoplošně lepeno, š. 570 mm, dl. 5 325 mm</t>
  </si>
  <si>
    <t>Poznámka k položce:
Pozn. Přizpůsobit v místech sloupů</t>
  </si>
  <si>
    <t>TZ2</t>
  </si>
  <si>
    <t>D+M interiérového parapetu v reprezentativních prostorách 4. np, ocelový lakovaný plech, tl. 0,55, plnoplošně lepeno, š. 250 mm, dl. 26 485 mm</t>
  </si>
  <si>
    <t>TZ3</t>
  </si>
  <si>
    <t>D+M interiérového parapetu v reprezentativních prostorách 4. np, ocelový lakovaný plech, tl. 0,55, plnoplošně lepeno, š. 705 mm, dl. 12 650 mm</t>
  </si>
  <si>
    <t>TZ4</t>
  </si>
  <si>
    <t>D+M interiérového parapetu v reprezentativních prostorách 4. np, ocelový lakovaný plech, tl. 0,55, plnoplošně lepeno, š. 700 mm, dl. 5 620 mm</t>
  </si>
  <si>
    <t>TZ5</t>
  </si>
  <si>
    <t>D+M interiérového parapetu v reprezentativních prostorách 4. np, ocelový lakovaný plech, tl. 0,55, plnoplošně lepeno, š. 650 mm, dl. 1 900 mm</t>
  </si>
  <si>
    <t>TZ6</t>
  </si>
  <si>
    <t>D+M interiérového parapetu v reprezentativních prostorách 4. np, ocelový lakovaný plech, tl. 0,55, plnoplošně lepeno, š. 650 mm, dl. 5 900 mm</t>
  </si>
  <si>
    <t>TZ7</t>
  </si>
  <si>
    <t>D+M interiérového parapetu v reprezentativních prostorách 4. np, ocelový lakovaný plech, tl. 0,55, plnoplošně lepeno, š. 650 mm, dl. 5 450 mm</t>
  </si>
  <si>
    <t>TZ8</t>
  </si>
  <si>
    <t>D+M interiérového parapetu v reprezentativních prostorách 4. np, ocelový lakovaný plech, tl. 0,55, plnoplošně lepeno, š. 650 mm, dl. 4 670 mm</t>
  </si>
  <si>
    <t>TZ9</t>
  </si>
  <si>
    <t>D+M interiérového parapetu v reprezentativních prostorách 4. np, ocelový lakovaný plech, tl. 0,55, plnoplošně lepeno, š. 650 mm, dl. 4 400 mm</t>
  </si>
  <si>
    <t>TZ10</t>
  </si>
  <si>
    <t>D+M interiérového parapetu v reprezentativních prostorách 4. np, ocelový lakovaný plech, tl. 0,55, plnoplošně lepeno, š. 650 mm, dl. 3 200 mm</t>
  </si>
  <si>
    <t>TZ11</t>
  </si>
  <si>
    <t>D+M interiérového parapetu v reprezentativních prostorách 4. np, ocelový lakovaný plech, tl. 0,55, plnoplošně lepeno, š. 650 mm, dl. 6 095 mm</t>
  </si>
  <si>
    <t>TZ12</t>
  </si>
  <si>
    <t>D+M interiérového parapetu v reprezentativních prostorách 4. np, ocelový lakovaný plech, tl. 0,55, plnoplošně lepeno, š. 650 mm, dl. 17 255 mm</t>
  </si>
  <si>
    <t>TZ13</t>
  </si>
  <si>
    <t>D+M interiérového parapetu v reprezentativních prostorách 4. np, ocelový lakovaný plech, tl. 0,55, plnoplošně lepeno, š. 650 mm, dl. 2 500 mm</t>
  </si>
  <si>
    <t>TZ14</t>
  </si>
  <si>
    <t>D+M interiérového parapetu v reprezentativních prostorách 4. np, ocelový lakovaný plech, tl. 0,55, plnoplošně lepeno, š. 650 mm, dl. 7 315 mm</t>
  </si>
  <si>
    <t>TZ15</t>
  </si>
  <si>
    <t>D+M interiérového parapetu v reprezentativních prostorách 4. np, ocelový lakovaný plech, tl. 0,55, plnoplošně lepeno, š. 500 mm, dl. 3 660 mm</t>
  </si>
  <si>
    <t>523280633</t>
  </si>
  <si>
    <t>007 - Žaluzie a rolety</t>
  </si>
  <si>
    <t>786 - Dokončovací práce - čalounické úpravy</t>
  </si>
  <si>
    <t xml:space="preserve">    D1 - Exteriérová žaluzie s pertlem vedená v lankách</t>
  </si>
  <si>
    <t xml:space="preserve">    D2 - Interiérová roleta EOS 5-411 s vedením v lankách</t>
  </si>
  <si>
    <t xml:space="preserve">    D3 - Interiérová roleta EOS 5-76 s vedením v bočních profilech</t>
  </si>
  <si>
    <t xml:space="preserve">    D4 - Řídící systém exteriérové žaluzie:</t>
  </si>
  <si>
    <t xml:space="preserve">    D5 - Řídící systém interiérová roleta:</t>
  </si>
  <si>
    <t>PSV - Přesun hmot</t>
  </si>
  <si>
    <t>786</t>
  </si>
  <si>
    <t>Dokončovací práce - čalounické úpravy</t>
  </si>
  <si>
    <t>Exteriérová žaluzie s pertlem vedená v lankách</t>
  </si>
  <si>
    <t>Pol127</t>
  </si>
  <si>
    <t>D+M exteriérové hliníkové žaluzie, tvar C, šířka 80 mm se zaválcovanými okraji horní profil z válcované pozinkované oceli s pertlem vedené v lankách, šxv 1500x2100</t>
  </si>
  <si>
    <t>Poznámka k položce:
podrobné materiálové, konstrukční a ostatní specifikace, včetně požadovaného způsobu montáže, kotvení a provedení viz popis v Tabulce žaluzií a rolet</t>
  </si>
  <si>
    <t>Pol206</t>
  </si>
  <si>
    <t>D+M exteriérové hliníkové žaluzie, tvar C, šířka 80 mm se zaválcovanými okraji horní profil z válcované pozinkované oceli s pertlem vedené v lankách, šxv 1140x2200</t>
  </si>
  <si>
    <t>Pol207</t>
  </si>
  <si>
    <t>D+M exteriérové hliníkové žaluzie, tvar C, šířka 80 mm se zaválcovanými okraji horní profil z válcované pozinkované oceli s pertlem vedené v lankách, šxv 1165x2100</t>
  </si>
  <si>
    <t>Pol208</t>
  </si>
  <si>
    <t>D+M exteriérové hliníkové žaluzie, tvar C, šířka 80 mm se zaválcovanými okraji horní profil z válcované pozinkované oceli s pertlem vedené v lankách, šxv 2160x2100</t>
  </si>
  <si>
    <t>Pol209</t>
  </si>
  <si>
    <t>D+M exteriérové hliníkové žaluzie, tvar C, šířka 80 mm se zaválcovanými okraji horní profil z válcované pozinkované oceli s pertlem vedené v lankách, šxv 1850x2100</t>
  </si>
  <si>
    <t>Pol210</t>
  </si>
  <si>
    <t>D+M exteriérové hliníkové žaluzie, tvar C, šířka 80 mm se zaválcovanými okraji horní profil z válcované pozinkované oceli s pertlem vedené v lankách, šxv 900x2100</t>
  </si>
  <si>
    <t>Pol211</t>
  </si>
  <si>
    <t>D+M exteriérové hliníkové žaluzie, tvar C, šířka 80 mm se zaválcovanými okraji horní profil z válcované pozinkované oceli s pertlem vedené v lankách, šxv 2050x2100</t>
  </si>
  <si>
    <t>Pol212</t>
  </si>
  <si>
    <t>D+M exteriérové hliníkové žaluzie, tvar C, šířka 80 mm se zaválcovanými okraji horní profil z válcované pozinkované oceli s pertlem vedené v lankách, šxv 2540x2100</t>
  </si>
  <si>
    <t>Pol213</t>
  </si>
  <si>
    <t>D+M exteriérové hliníkové žaluzie, tvar C, šířka 80 mm se zaválcovanými okraji horní profil z válcované pozinkované oceli s pertlem vedené v lankách, šxv 1360x2100</t>
  </si>
  <si>
    <t>Pol214</t>
  </si>
  <si>
    <t>D+M exteriérové hliníkové žaluzie, tvar C, šířka 80 mm se zaválcovanými okraji horní profil z válcované pozinkované oceli s pertlem vedené v lankách, šxv 1550x2100</t>
  </si>
  <si>
    <t>Pol215</t>
  </si>
  <si>
    <t>D+M exteriérové hliníkové žaluzie, tvar C, šířka 80 mm se zaválcovanými okraji horní profil z válcované pozinkované oceli s pertlem vedené v lankách, šxv 1250x2100</t>
  </si>
  <si>
    <t>Pol216</t>
  </si>
  <si>
    <t>D+M exteriérové hliníkové žaluzie, tvar C, šířka 80 mm se zaválcovanými okraji horní profil z válcované pozinkované oceli s pertlem vedené v lankách, šxv 600x2200</t>
  </si>
  <si>
    <t>Pol217</t>
  </si>
  <si>
    <t>D+M exteriérové hliníkové žaluzie, tvar C, šířka 80 mm se zaválcovanými okraji horní profil z válcované pozinkované oceli s pertlem vedené v lankách, šxv 2130x2470</t>
  </si>
  <si>
    <t>Pol218</t>
  </si>
  <si>
    <t>D+M exteriérové hliníkové žaluzie, tvar C, šířka 80 mm se zaválcovanými okraji horní profil z válcované pozinkované oceli s pertlem vedené v lankách, šxv 3600x2470</t>
  </si>
  <si>
    <t>Pol219</t>
  </si>
  <si>
    <t>D+M exteriérové hliníkové žaluzie, tvar C, šířka 80 mm se zaválcovanými okraji horní profil z válcované pozinkované oceli s pertlem vedené v lankách, šxv 2400x2470</t>
  </si>
  <si>
    <t>Pol220</t>
  </si>
  <si>
    <t>D+M exteriérové hliníkové žaluzie, tvar C, šířka 80 mm se zaválcovanými okraji horní profil z válcované pozinkované oceli s pertlem vedené v lankách, šxv 2130x2530</t>
  </si>
  <si>
    <t>Pol221</t>
  </si>
  <si>
    <t>D+M exteriérové hliníkové žaluzie, tvar C, šířka 80 mm se zaválcovanými okraji horní profil z válcované pozinkované oceli s pertlem vedené v lankách, šxv 3600x2530</t>
  </si>
  <si>
    <t>Pol222</t>
  </si>
  <si>
    <t>D+M exteriérové hliníkové žaluzie, tvar C, šířka 80 mm se zaválcovanými okraji horní profil z válcované pozinkované oceli s pertlem vedené v lankách, šxv 2400x2530</t>
  </si>
  <si>
    <t>Pol223</t>
  </si>
  <si>
    <t>D+M exteriérové hliníkové žaluzie, tvar C, šířka 80 mm se zaválcovanými okraji horní profil z válcované pozinkované oceli s pertlem vedené v lankách, šxv 2850x2200</t>
  </si>
  <si>
    <t>Pol224</t>
  </si>
  <si>
    <t>D+M exteriérové hliníkové žaluzie, tvar C, šířka 80 mm se zaválcovanými okraji horní profil z válcované pozinkované oceli s pertlem vedené v lankách, šxv 1110x2200</t>
  </si>
  <si>
    <t>Pol225</t>
  </si>
  <si>
    <t>D+M exteriérové hliníkové žaluzie, tvar C, šířka 80 mm se zaválcovanými okraji horní profil z válcované pozinkované oceli s pertlem vedené v lankách, šxv 1830x2200</t>
  </si>
  <si>
    <t>Pol226</t>
  </si>
  <si>
    <t>D+M exteriérové hliníkové žaluzie, tvar C, šířka 80 mm se zaválcovanými okraji horní profil z válcované pozinkované oceli s pertlem vedené v lankách, šxv 1315x2200</t>
  </si>
  <si>
    <t>Pol227</t>
  </si>
  <si>
    <t>D+M exteriérové hliníkové žaluzie, tvar C, šířka 80 mm se zaválcovanými okraji horní profil z válcované pozinkované oceli s pertlem vedené v lankách, šxv 1450x2100</t>
  </si>
  <si>
    <t>Pol228</t>
  </si>
  <si>
    <t>D+M exteriérové hliníkové žaluzie, tvar C, šířka 80 mm se zaválcovanými okraji horní profil z válcované pozinkované oceli s pertlem vedené v lankách, šxv 600x2100</t>
  </si>
  <si>
    <t>Pol229</t>
  </si>
  <si>
    <t>D+M exteriérové hliníkové žaluzie, tvar C, šířka 80 mm se zaválcovanými okraji horní profil z válcované pozinkované oceli s pertlem vedené v lankách, šxv 1400x2340</t>
  </si>
  <si>
    <t>Pol230</t>
  </si>
  <si>
    <t>D+M exteriérové hliníkové žaluzie, tvar C, šířka 80 mm se zaválcovanými okraji horní profil z válcované pozinkované oceli s pertlem vedené v lankách, šxv 3175x2340</t>
  </si>
  <si>
    <t>Pol231</t>
  </si>
  <si>
    <t>D+M exteriérové hliníkové žaluzie, tvar C, šířka 80 mm se zaválcovanými okraji horní profil z válcované pozinkované oceli s pertlem vedené v lankách, šxv 1530x2340</t>
  </si>
  <si>
    <t>Pol232</t>
  </si>
  <si>
    <t>D+M exteriérové hliníkové žaluzie, tvar C, šířka 80 mm se zaválcovanými okraji horní profil z válcované pozinkované oceli s pertlem vedené v lankách, šxv 1265x2340</t>
  </si>
  <si>
    <t>Pol233</t>
  </si>
  <si>
    <t>D+M exteriérové hliníkové žaluzie, tvar C, šířka 80 mm se zaválcovanými okraji horní profil z válcované pozinkované oceli s pertlem vedené v lankách, šxv 1090x2340</t>
  </si>
  <si>
    <t>Pol234</t>
  </si>
  <si>
    <t>D+M exteriérové hliníkové žaluzie, tvar C, šířka 80 mm se zaválcovanými okraji horní profil z válcované pozinkované oceli s pertlem vedené v lankách, šxv 3105x2340</t>
  </si>
  <si>
    <t>Pol235</t>
  </si>
  <si>
    <t>D+M exteriérové hliníkové žaluzie, tvar C, šířka 80 mm se zaválcovanými okraji horní profil z válcované pozinkované oceli s pertlem vedené v lankách, šxv 2055x2340</t>
  </si>
  <si>
    <t>Pol236</t>
  </si>
  <si>
    <t>D+M exteriérové hliníkové žaluzie, tvar C, šířka 80 mm se zaválcovanými okraji horní profil z válcované pozinkované oceli s pertlem vedené v lankách, šxv 940x2340</t>
  </si>
  <si>
    <t>Pol237</t>
  </si>
  <si>
    <t>D+M exteriérové hliníkové žaluzie, tvar C, šířka 80 mm se zaválcovanými okraji horní profil z válcované pozinkované oceli s pertlem vedené v lankách, šxv 2635x2340</t>
  </si>
  <si>
    <t>Pol238</t>
  </si>
  <si>
    <t>D+M exteriérové hliníkové žaluzie, tvar C, šířka 80 mm se zaválcovanými okraji horní profil z válcované pozinkované oceli s pertlem vedené v lankách, šxv 865x2100</t>
  </si>
  <si>
    <t>Pol239</t>
  </si>
  <si>
    <t>D+M exteriérové hliníkové žaluzie, tvar C, šířka 80 mm se zaválcovanými okraji horní profil z válcované pozinkované oceli s pertlem vedené v lankách, šxv 1595x2100</t>
  </si>
  <si>
    <t>Pol240</t>
  </si>
  <si>
    <t>D+M exteriérové hliníkové žaluzie, tvar C, šířka 80 mm se zaválcovanými okraji horní profil z válcované pozinkované oceli s pertlem vedené v lankách, šxv 625x2100</t>
  </si>
  <si>
    <t>Pol241</t>
  </si>
  <si>
    <t>D+M exteriérové hliníkové žaluzie, tvar C, šířka 80 mm se zaválcovanými okraji horní profil z válcované pozinkované oceli s pertlem vedené v lankách, šxv 1727x2100</t>
  </si>
  <si>
    <t>Pol242</t>
  </si>
  <si>
    <t>D+M exteriérové hliníkové žaluzie, tvar C, šířka 80 mm se zaválcovanými okraji horní profil z válcované pozinkované oceli s pertlem vedené v lankách, šxv 1187x2100</t>
  </si>
  <si>
    <t>Pol243</t>
  </si>
  <si>
    <t>D+M exteriérové hliníkové žaluzie, tvar C, šířka 80 mm se zaválcovanými okraji horní profil z válcované pozinkované oceli s pertlem vedené v lankách, šxv 1172x2100</t>
  </si>
  <si>
    <t>Interiérová roleta EOS 5-411 s vedením v lankách</t>
  </si>
  <si>
    <t>Pol79</t>
  </si>
  <si>
    <t>D+M Interiérové rolety EOS 5-411 s vedením v lankách, šxv 600x1850</t>
  </si>
  <si>
    <t>Pol80</t>
  </si>
  <si>
    <t>D+M Interiérové rolety EOS 5-411 s vedením v lankách, šxv 1960x700</t>
  </si>
  <si>
    <t>Pol81</t>
  </si>
  <si>
    <t>D+M Interiérové rolety EOS 5-411 s vedením v lankách, šxv 600x1830</t>
  </si>
  <si>
    <t>Pol82</t>
  </si>
  <si>
    <t>D+M Interiérové rolety EOS 5-411 s vedením v lankách, šxv 500x1950</t>
  </si>
  <si>
    <t>Pol83</t>
  </si>
  <si>
    <t>D+M Interiérové rolety EOS 5-411 s vedením v lankách, šxv 600x2070</t>
  </si>
  <si>
    <t>Pol84</t>
  </si>
  <si>
    <t>D+M Interiérové rolety EOS 5-411 s vedením v lankách, šxv 800x2070</t>
  </si>
  <si>
    <t>Interiérová roleta EOS 5-76 s vedením v bočních profilech</t>
  </si>
  <si>
    <t>Pol85</t>
  </si>
  <si>
    <t>D+M Interiérové rolety EOS 5-76 s vedením v bočních profilech, šxv 1160x2450</t>
  </si>
  <si>
    <t>Pol86</t>
  </si>
  <si>
    <t>D+M Interiérové rolety EOS 5-76 s vedením v bočních profilech, šxv 1070x2450</t>
  </si>
  <si>
    <t>Pol87</t>
  </si>
  <si>
    <t>D+M Interiérové rolety EOS 5-76 s vedením v bočních profilech, šxv 1025x2450</t>
  </si>
  <si>
    <t>Pol88</t>
  </si>
  <si>
    <t>D+M Interiérové rolety EOS 5-76 s vedením v bočních profilech, šxv 1900x2450</t>
  </si>
  <si>
    <t>Pol89</t>
  </si>
  <si>
    <t>D+M Interiérové rolety EOS 5-76 s vedením v bočních profilech, šxv 1225x2450</t>
  </si>
  <si>
    <t>Pol90</t>
  </si>
  <si>
    <t>D+M Interiérové rolety EOS 5-76 s vedením v bočních profilech, šxv 1215x2450</t>
  </si>
  <si>
    <t>Pol91</t>
  </si>
  <si>
    <t>D+M Interiérové rolety EOS 5-76 s vedením v bočních profilech, šxv 1775x2450</t>
  </si>
  <si>
    <t>Pol92</t>
  </si>
  <si>
    <t>D+M Interiérové rolety EOS 5-76 s vedením v bočních profilech, šxv 1215x1950</t>
  </si>
  <si>
    <t>Pol93</t>
  </si>
  <si>
    <t>D+M Interiérové rolety EOS 5-76 s vedením v bočních profilech, šxv 1865x1950</t>
  </si>
  <si>
    <t>Pol94</t>
  </si>
  <si>
    <t>D+M Interiérové rolety EOS 5-76 s vedením v bočních profilech, šxv 2005x1950</t>
  </si>
  <si>
    <t>Pol95</t>
  </si>
  <si>
    <t>D+M Interiérové rolety EOS 5-76 s vedením v bočních profilech, šxv 2170x1950</t>
  </si>
  <si>
    <t>Pol96</t>
  </si>
  <si>
    <t>D+M Interiérové rolety EOS 5-76 s vedením v bočních profilech, šxv 1165x1950</t>
  </si>
  <si>
    <t>Pol97</t>
  </si>
  <si>
    <t>D+M Interiérové rolety EOS 5-76 s vedením v bočních profilech, šxv 2235x1950</t>
  </si>
  <si>
    <t>Pol98</t>
  </si>
  <si>
    <t>D+M Interiérové rolety EOS 5-76 s vedením v bočních profilech, šxv 1885x1950</t>
  </si>
  <si>
    <t>Pol99</t>
  </si>
  <si>
    <t>D+M Interiérové rolety EOS 5-76 s vedením v bočních profilech, šxv 1980x1950</t>
  </si>
  <si>
    <t>Pol100</t>
  </si>
  <si>
    <t>D+M Interiérové rolety EOS 5-76 s vedením v bočních profilech, šxv 2155x1950</t>
  </si>
  <si>
    <t>Pol101</t>
  </si>
  <si>
    <t>D+M Interiérové rolety EOS 5-76 s vedením v bočních profilech, šxv 1815x1950</t>
  </si>
  <si>
    <t>Pol102</t>
  </si>
  <si>
    <t>D+M Interiérové rolety EOS 5-76 s vedením v bočních profilech, šxv 1970x1950</t>
  </si>
  <si>
    <t>Řídící systém exteriérové žaluzie:</t>
  </si>
  <si>
    <t>Pol103</t>
  </si>
  <si>
    <t>2 zónová Řídící Jednotka</t>
  </si>
  <si>
    <t>Pol104</t>
  </si>
  <si>
    <t>MC 4 motory</t>
  </si>
  <si>
    <t>Pol105</t>
  </si>
  <si>
    <t>Pol106</t>
  </si>
  <si>
    <t>MC 2 motory</t>
  </si>
  <si>
    <t>Pol107</t>
  </si>
  <si>
    <t>čidla - kombinovaná vítr slunce</t>
  </si>
  <si>
    <t>Řídící systém interiérová roleta:</t>
  </si>
  <si>
    <t>Pol108</t>
  </si>
  <si>
    <t>1 zónová Řídící Jednotka</t>
  </si>
  <si>
    <t>Pol109</t>
  </si>
  <si>
    <t>MC 1 motor</t>
  </si>
  <si>
    <t>Pol110</t>
  </si>
  <si>
    <t>čidla</t>
  </si>
  <si>
    <t>Pol111</t>
  </si>
  <si>
    <t>RTS karta</t>
  </si>
  <si>
    <t>Pol112</t>
  </si>
  <si>
    <t>Telis 4</t>
  </si>
  <si>
    <t>Přesun hmot procentní pro žaluzie a rolety v objektech v do 24 m</t>
  </si>
  <si>
    <t>1964394480</t>
  </si>
  <si>
    <t>008 - Ostatní výrobky</t>
  </si>
  <si>
    <t>Pol114</t>
  </si>
  <si>
    <t>Světlovod - kompletizovaná dodávka dvou světlovodů vedených paralelně v jednom jádru,výrobek v protikondenzačním a tepelněizolovaném provedení, profil tubusu 320 mm, ozn. OS1</t>
  </si>
  <si>
    <t>Poznámka k položce:
referenční výrobek: Lightway Crystal 400 HP plus, Blue performance, sestava: Kopule - 2 ks, Převlečný díl - 2 ks, Manžeta pro plochou povlakovou krytinu - 2 ks, Tubus délky  2 x (0,5 + 4,8 + 2,8) = 16,2 m, tj. celkem 28 ks délky 625 mm, Koleno 45° - 8 ks, Difuzér  - 2 ks</t>
  </si>
  <si>
    <t>Pol1141</t>
  </si>
  <si>
    <t>Protipožární roleta u šatny 4. np rozměr dl. 5155 / v. 3180 mm EI 45 DP1 C napojeno na EPS</t>
  </si>
  <si>
    <t>1922162560</t>
  </si>
  <si>
    <t>Poznámka k položce:
referenční kvalita zn. Fibreroll
skrápěcí zařízení - součástí dodávky rolety</t>
  </si>
  <si>
    <t>Pol115</t>
  </si>
  <si>
    <t>Rotomaty zamykatelné, na elektrický pohon s řídící jednotkou dl. 3280 mm š. 1155 mm, ozn. OS5</t>
  </si>
  <si>
    <t>Pol116</t>
  </si>
  <si>
    <t>Střešní záchytný systém, systémové oko - pro betonové, resp. trapézové konstrukce, ozn. OS7</t>
  </si>
  <si>
    <t>Poznámka k položce:
viz střecha</t>
  </si>
  <si>
    <t>Pol117</t>
  </si>
  <si>
    <t>Dilatační lišty, podlahové, ozn. OS8</t>
  </si>
  <si>
    <t>Pol118</t>
  </si>
  <si>
    <t>Dilatační lišty, stěnové, ozn. OS8</t>
  </si>
  <si>
    <t>Pol1181</t>
  </si>
  <si>
    <t>Dilatační lišty, stropní (řešeno jako styk SDK), ozn. OS8</t>
  </si>
  <si>
    <t>79853595</t>
  </si>
  <si>
    <t>Pol1182</t>
  </si>
  <si>
    <t>Dilatační lišty, fasádní v rozích, ozn. OS8</t>
  </si>
  <si>
    <t>481230759</t>
  </si>
  <si>
    <t>Pol1183</t>
  </si>
  <si>
    <t>Dilatační lišty, fasádní v ploše, ozn. OS8</t>
  </si>
  <si>
    <t>1088015000</t>
  </si>
  <si>
    <t>Pol119</t>
  </si>
  <si>
    <t>Dielektrický koberec v rozvodně NN, třída 3 dle normy IEC 61111:2002  (na základě zkoušek EVPÚ), ozn. OS9</t>
  </si>
  <si>
    <t>Poznámka k položce:
referenční kvalita: Boguma</t>
  </si>
  <si>
    <t>Pol120</t>
  </si>
  <si>
    <t>Těsnění prostupů spodní stavby (systém vodotěsné chráničky - pažnice s integrovaným hydroizolačním límcem pro napojení povlakové hydroizolace + těsnící kroužky), ozn. OS10</t>
  </si>
  <si>
    <t xml:space="preserve">Poznámka k položce:
vodorovné prostupy
elektro: sdružená chránička vstupu nn do kanálu rozměr cca 900/150 mm
zt: 1 x DN 110
ut: vstup horkovodu 2 x DN 80
kyslík: 1xDN 22
svislé prostupy
zt deště:
Ø DN 110	6 ks
Ø DN 125	4 ks
Ø DN 160	1 ks
zt splašky:
Ø DN 110	19 ks
Ø DN 125	21 ks
</t>
  </si>
  <si>
    <t>Pol121</t>
  </si>
  <si>
    <t>Těsnění prostupů ve střechách, ozn. OS 11</t>
  </si>
  <si>
    <t xml:space="preserve">Poznámka k položce:
svislé prostupy:
zt - viz výpis klempířských prvků K41
vzt - viz výpis klempířských prvků K41
elektro - viz výpis klempířských prvků K40
hromosvod - 5 ks
chránička KOPODUR, páska PEETROLAP, systém DEHN
vodorovné prostupy:
hromosvod: 17 ks
chránička KOPODUR, páska PEETROLAP, systém DEHN
</t>
  </si>
  <si>
    <t>Pol122</t>
  </si>
  <si>
    <t>Protipožární těsnění prostupů, OS12</t>
  </si>
  <si>
    <t>Pol123</t>
  </si>
  <si>
    <t>Čistící zóny, hlavní vstup do 1. np – hrubá čistící zóna, rozměr 1830/4875 mm, OS13a</t>
  </si>
  <si>
    <t>Poznámka k položce:
referenčně TOPWELL 27 EXTRA</t>
  </si>
  <si>
    <t>Pol124</t>
  </si>
  <si>
    <t>Čistící zóny, hlavní vstup do 1. np – jemná čistící zóna, rozměr 3065/4875 mm (na celou plochu zádveří), OS13b</t>
  </si>
  <si>
    <t>Pol125</t>
  </si>
  <si>
    <t>Čistící zóny, boční vstup do 1. np (pod spojovacím krčkem) – hrubá čistící zóna, rozměr cca 1000/2000mm, ozn. OS13c</t>
  </si>
  <si>
    <t>Pol1251</t>
  </si>
  <si>
    <t>Čisticí zóny, boční vstup do 1. np (pod spojovacím krčkem) – jemná čistící zóna, rozměr 1385/2260mm, ozn. OS13d</t>
  </si>
  <si>
    <t>1947436144</t>
  </si>
  <si>
    <t>Pol1252</t>
  </si>
  <si>
    <t>Čisticí zóny, hlavní vstup pro personál  do 1.pp – hrubá čistící zóna, rozměr cca 2500/2750mm, atypický tvar dle spárořezu komunikace, ozn. OS13e</t>
  </si>
  <si>
    <t>-2105763179</t>
  </si>
  <si>
    <t>Pol1253</t>
  </si>
  <si>
    <t>Čisticí zóny, hlavní vstup pro personál  do 1.pp – jemná čistící zóna, rozměr cca 3305/3255mm (na celou plochu zádveří), ozn. OS13f</t>
  </si>
  <si>
    <t>-1922974059</t>
  </si>
  <si>
    <t>Pol126</t>
  </si>
  <si>
    <t>Čistící zóny, postranní vstup do 1.pp, rozměr 600/1000mm, OS13g</t>
  </si>
  <si>
    <t>Pol1271</t>
  </si>
  <si>
    <t>Dvířka revizních otvorů v podhledech a ve stěnách, UT přístup k měřícím bude v rámci kazetového podhledu ozn. OS14</t>
  </si>
  <si>
    <t>Pol1272</t>
  </si>
  <si>
    <t>Dvířka revizních otvorů ve stěnách, ZT přístup k měřícím 150/300, ozn. OS14</t>
  </si>
  <si>
    <t>-750301683</t>
  </si>
  <si>
    <t>Pol1273</t>
  </si>
  <si>
    <t>Dvířka revizních otvorů ve stěnách, ZT přístup k měřícím 150/300 (protipožární, EI 30), ozn. OS14</t>
  </si>
  <si>
    <t>-239952143</t>
  </si>
  <si>
    <t>Pol1274</t>
  </si>
  <si>
    <t>Dvířka revizních otvorů do sdk podhledů bez pož. odolnosti rozm. 400/400 mm, ozn. OS14</t>
  </si>
  <si>
    <t>1320932753</t>
  </si>
  <si>
    <t>Pol1274a</t>
  </si>
  <si>
    <t>Dvířka revizních otvorů do sdk podhledů bez pož. odolnosti rozm. 300/300 mm, ozn. OS14</t>
  </si>
  <si>
    <t>2102986237</t>
  </si>
  <si>
    <t>Pol1275</t>
  </si>
  <si>
    <t xml:space="preserve">Dvířka revizní protipožární do sdk podhledů s požární odolností EI 30 rozm. 400/400 mm, ozn. OS14 </t>
  </si>
  <si>
    <t>468714019</t>
  </si>
  <si>
    <t>Pol1275a</t>
  </si>
  <si>
    <t xml:space="preserve">Dvířka revizní protipožární do sdk podhledů s požární odolností EI 30 rozm. 300/300 mm, ozn. OS14 </t>
  </si>
  <si>
    <t>-1171319937</t>
  </si>
  <si>
    <t>Pol128</t>
  </si>
  <si>
    <t>Ochrana rohů, ozn. OS15a</t>
  </si>
  <si>
    <t xml:space="preserve">Poznámka k položce:
nerezový rohovník
zkosené hrany proti strhnutí, 
optimální tloušťka 10/10mm,
hladký ne porézní povrch pro snadné čištění
lepení pěnovými pásky pomocí systémového lepidla
Referenční výrobek:
Gerfloor Profil  Inox 30
</t>
  </si>
  <si>
    <t>Pol129</t>
  </si>
  <si>
    <t>Ochrana stěn, ozn. OS15b</t>
  </si>
  <si>
    <t xml:space="preserve">Poznámka k položce:
Ochranné pásy - destičky s pěnovou lepící páskou
výška 200 mm, tloušťka 2,5 mm
žebrové vyztužení k tlumení nárazů
hladký povrch pro snadné čištění
oblé rohy proti odtržení a usazování prachu 
antibakteriální PVC
třída reakce na oheň Bs2d0
osazeno ve dvou úrovních nad sebou (dle projektu interiéru)
Referenční výrobek:
Gerfloor Contact
</t>
  </si>
  <si>
    <t>Pol1281</t>
  </si>
  <si>
    <t>Ochrana stěn (v CHÚC), ozn. OS15c</t>
  </si>
  <si>
    <t>1182113388</t>
  </si>
  <si>
    <t xml:space="preserve">Poznámka k položce:
Ochranné nerezové pásy - destičky s pěnovou lepící páskou
výška 200 mm
hladký povrch pro snadné čištění
oblé rohy proti odtržení a usazování prachu 
osazeno ve dvou úrovních nad sebou (dle projektu interiéru)
Referenční výrobek Gerfloor Place Inox
</t>
  </si>
  <si>
    <t>Pol130</t>
  </si>
  <si>
    <t>Protipožární dvířka EW 30 DP1 (není-li uvedeno jinak) - design dle vnitřních dveří, rozměr: 1600/1870(100) F1, ozn. OS16</t>
  </si>
  <si>
    <t>Pol131</t>
  </si>
  <si>
    <t>Protipožární dvířka EW 30 DP1 (není-li uvedeno jinak) - design dle vnitřních dveří, rozměr: 1400/1870(100) F2, ozn. OS16</t>
  </si>
  <si>
    <t>Pol132</t>
  </si>
  <si>
    <t>Protipožární dvířka EW 30 DP1 (není-li uvedeno jinak) - design dle vnitřních dveří, rozměr: 1090/1970(0) F2, ozn. OS16</t>
  </si>
  <si>
    <t>Pol133</t>
  </si>
  <si>
    <t>Protipožární dvířka EW 30 DP1 (není-li uvedeno jinak) - design dle vnitřních dveří, rozměr: 460/1000(1000) F2 -  (PO  EI 30DP1 S), ozn. OS16</t>
  </si>
  <si>
    <t>Pol134</t>
  </si>
  <si>
    <t>Protipožární dvířka EW 30 DP1 (není-li uvedeno jinak) - design dle vnitřních dveří, rozměr: 800/1970 (0) F2, ozn. OS16</t>
  </si>
  <si>
    <t>Pol135</t>
  </si>
  <si>
    <t>Protipožární dvířka EW 30 DP1 (není-li uvedeno jinak) - design dle vnitřních dveří, rozměr: 1200/1870(100) F2, ozn. OS16</t>
  </si>
  <si>
    <t>Pol136</t>
  </si>
  <si>
    <t>Protipožární dvířka EW 30 DP1 (není-li uvedeno jinak) - design dle vnitřních dveří, rozměr: 1890/1870(100) F2, ozn. OS16</t>
  </si>
  <si>
    <t>Pol137</t>
  </si>
  <si>
    <t>Exteriérový podhled - fasádní obklad, odrazivý plech koeficient 0,6 na systémovém roštu, ozn. OS17</t>
  </si>
  <si>
    <t>Poznámka k položce:
viz fasáda</t>
  </si>
  <si>
    <t>Pol138</t>
  </si>
  <si>
    <t>Interiérové mobilní příčky (skládací stěna z dělících panelů), celková šířka 8645, výška 3200 mm, akustický útlum 55dB, ozn OS18</t>
  </si>
  <si>
    <t>Poznámka k položce:
povrchová úprava imitace dřeva odstín American Walnut (kód 0383.05.0001), nebo barva RAL 9013/9016. Bude dopřesněno na základě vzorku, referenční kvalita Dorma Moveo (parking PLB)</t>
  </si>
  <si>
    <t>Pol139</t>
  </si>
  <si>
    <t>Uzemňovací body s připojovací destičkou  O. 80 mm pro připojení k armování, s dvojitým závitem a přišroubovanou připojovací osou se závitem M10, OS19</t>
  </si>
  <si>
    <t>Pol140</t>
  </si>
  <si>
    <t>Předokenní skleněné zábradlí ESG 6.6.2, zabroušené hrany, kotveno do nerez svěrných příchytek na rámu okna, ozn. OS20</t>
  </si>
  <si>
    <t xml:space="preserve">Poznámka k položce:
koordinovat s dodavatelem oken výška 550 mm šířka cca 650 – upravit dle oken (liší se + 25 mm)
kotevní profil cele zapuštěn, nad podlahou vystupuje opuze sklo
(z boku přetaženo homogenní podlahovinou)
v horní části při kotveno ocelové madlo 30/30  
</t>
  </si>
  <si>
    <t>Pol141</t>
  </si>
  <si>
    <t xml:space="preserve">Skleněné zábradlí rampy 4. np, ozn. OS22 </t>
  </si>
  <si>
    <t>-1731614339</t>
  </si>
  <si>
    <t xml:space="preserve">Poznámka k položce:
sklo kalené ESG 8.8.2
kotvení do systémového podpodlahového profilu na hraně rampy
kotevní profil cele zapuštěn, nad podlahou vystupuje opuze sklo
(z boku přetaženo homogenní podlahovinou)
v horní části při kotveno ocelové madlo 30/30  (nerez)
</t>
  </si>
  <si>
    <t>Pol142</t>
  </si>
  <si>
    <t>Protihluková stěna, akustická clona venkovních prostor chladících jednotek na střeše, výška cca 1900 mm, celková délka 43 bm, ozn. OS23</t>
  </si>
  <si>
    <t>1436477415</t>
  </si>
  <si>
    <t xml:space="preserve">Poznámka k položce:
vodorovné AL panely  tl. cca 45 mm vsazené do dvojice profilů L á cca 1,2 m
 2 x L 50/50/3  - 1880 mm (36 ks) - žárový pozink
AL panely o rozměrů 1200/475 mm  (140 ks)
 viz detail 8
 </t>
  </si>
  <si>
    <t>Pol143</t>
  </si>
  <si>
    <t>Pojistný odvodňovací žlab v patě rampy vstupu do 1.pp š. 150, hl. 150 mm, délka 1,6 m vč. krycí mřížky nerez, ozn. OS24</t>
  </si>
  <si>
    <t>-829056929</t>
  </si>
  <si>
    <t>Pol144</t>
  </si>
  <si>
    <t>Přesun hmot pro ostatní výrobky procentní sazbou (%) z ceny vodorovná dopravní vzdálenost do 50 m v objektech výšky přes 12 do 24 m</t>
  </si>
  <si>
    <t>-809527437</t>
  </si>
  <si>
    <t>010 - Konstrukce zámečnické</t>
  </si>
  <si>
    <t>Z1a</t>
  </si>
  <si>
    <t>D+M: Zábradlí na schodišti 3,2 x 2,514 m (1NP a mezi 2NP a 3NP), kompletní provedení včetně všech doplňků a příslušenství dle popisu v Tabulce zámečnické výrobky, ozn. Z1a</t>
  </si>
  <si>
    <t>bm</t>
  </si>
  <si>
    <t>Poznámka k položce:
rám zábradlí  - plochá ocel 40/7 mm, madlo zábradlí  - jäkl 40/30/3 mm, tyče - výplň z ploché oceli 40 x 5 mm, kotvení do betonu, povrchová úprava: žárově zinkováno</t>
  </si>
  <si>
    <t>Z1b</t>
  </si>
  <si>
    <t>D+M: Zábradlí na podestě, kompletní provedení včetně všech doplňků a příslušenství dle popisu v Tabulce zámečnické výrobky, ozn. Z1b</t>
  </si>
  <si>
    <t>Z1c</t>
  </si>
  <si>
    <t>D+M: Zábradlí na schodišti 3,35 x 2,514 m (1PP), kompletní provedení včetně všech doplňků a příslušenství dle popisu v Tabulce zámečnické výrobky, ozn. Z1c</t>
  </si>
  <si>
    <t>Z1d</t>
  </si>
  <si>
    <t>D+M: Zábradlí na schodišti 3,2 x 2,5 m (mezi 1NP a 2NP), kompletní provedení včetně všech doplňků a příslušenství dle popisu v Tabulce zámečnické výrobky, ozn. Z1d</t>
  </si>
  <si>
    <t>Z1e</t>
  </si>
  <si>
    <t>D+M: Zábradlí na schodišti 3,2 x 2,505 m (mezi 3NP a 4NP), kompletní provedení včetně všech doplňků a příslušenství dle popisu v Tabulce zámečnické výrobky, ozn. Z1e</t>
  </si>
  <si>
    <t>Z1f</t>
  </si>
  <si>
    <t>D+M: Zábradlí na schodišti 2,24 x 2,404 m (mezi 4NP a 5NP), kompletní provedení včetně všech doplňků a příslušenství dle popisu v Tabulce zámečnické výrobky, ozn. Z1f</t>
  </si>
  <si>
    <t>Z1g</t>
  </si>
  <si>
    <t>D+M: Zábradlí na podestě 1,7 x 1 m (5NP), kompletní provedení včetně všech doplňků a příslušenství dle popisu v Tabulce zámečnické výrobky, ozn. Z1g</t>
  </si>
  <si>
    <t>Z1h</t>
  </si>
  <si>
    <t>D+M: Zábradlí na podestě v okně 3,2 x 1,13 m (na podestě mezi 1NP a 2NP), kompletní provedení včetně všech doplňků a příslušenství dle popisu v Tabulce zámečnické výrobky, ozn. Z1h</t>
  </si>
  <si>
    <t>Z1i</t>
  </si>
  <si>
    <t>D+M: Zábradlí na podestě v okně 3,2 x 0,835 m (na podestě mezi 2NP a 3NP), kompletní provedení včetně všech doplňků a příslušenství dle popisu v Tabulce zámečnické výrobky, ozn. Z1i</t>
  </si>
  <si>
    <t>Z1j</t>
  </si>
  <si>
    <t>D+M: Zábradlí na podestě v okně 3,2 x 0,845 m (na podestě mezi 3NP a 4NP), kompletní provedení včetně všech doplňků a příslušenství dle popisu v Tabulce zámečnické výrobky, ozn. Z1i</t>
  </si>
  <si>
    <t>Z1k</t>
  </si>
  <si>
    <t>D+M: Madlo na schodišti dl. 3, 84 m (z 1PP do 1NP a z 2NP do 3NP), kompletní provedení včetně všech doplňků a příslušenství dle popisu v Tabulce zámečnické výrobky, ozn. Z1k</t>
  </si>
  <si>
    <t>Poznámka k položce:
krček madla kotven ke konstrukci bodově dle dodavatele, povrchová úprava: žárově zinkováno, madlo: jäkl 30/30/3 nerez, Doplňky: včetně všech kotevních, spojovacích a ostatních pomocných prvků</t>
  </si>
  <si>
    <t>Z1l</t>
  </si>
  <si>
    <t>D+M: Madlo na schodišti dl. 3,84 (z 1NP do 2NP), kompletní provedení včetně všech doplňků a příslušenství dle popisu v Tabulce zámečnické výrobky, ozn. Z1l</t>
  </si>
  <si>
    <t>Z1m</t>
  </si>
  <si>
    <t>D+M: Madlo na schodišti dl. 3,84 m (z 3NP do 4NP), kompletní provedení včetně všech doplňků a příslušenství dle popisu v Tabulce zámečnické výrobky, ozn. Z1m</t>
  </si>
  <si>
    <t>Z1n</t>
  </si>
  <si>
    <t>D+M: Madlo na schodišti dl. 2,95 (z 4NP do 5NP), kompletní provedení včetně všech doplňků a příslušenství dle popisu v Tabulce zámečnické výrobky, ozn. Z1n</t>
  </si>
  <si>
    <t>Z2a</t>
  </si>
  <si>
    <t>D+M: Zábradlí na schodišti 2,18 x 2,506 m (1PP), kompletní provedení včetně všech doplňků a příslušenství dle popisu v Tabulce zámečnické výrobky, ozn. Z2a</t>
  </si>
  <si>
    <t>Z2b</t>
  </si>
  <si>
    <t>D+M: Zábradlí na schodišti 2,16 x 2,504 m (1PP), kompletní provedení včetně všech doplňků a příslušenství dle popisu v Tabulce zámečnické výrobky, ozn. Z2b</t>
  </si>
  <si>
    <t>Z2c</t>
  </si>
  <si>
    <t>D+M: Zábradlí na schodišti 2,161 x 2,504 m (1NP), kompletní provedení včetně všech doplňků a příslušenství dle popisu v Tabulce zámečnické výrobky, ozn. Z2c</t>
  </si>
  <si>
    <t>Z2d</t>
  </si>
  <si>
    <t>D+M: Zábradlí na schodišti 2,439 x 2,4 m (1NP) kompletní provedení včetně všech doplňků a příslušenství dle popisu v Tabulce zámečnické výrobky, ozn. Z2d</t>
  </si>
  <si>
    <t>Z2e</t>
  </si>
  <si>
    <t>D+M: Zábradlí na schodišti 2,439 x 2,519 m (2NP)kompletní provedení včetně všech doplňků a příslušenství dle popisu v Tabulce zámečnické výrobky, ozn. Z2e</t>
  </si>
  <si>
    <t>Z2f</t>
  </si>
  <si>
    <t>D+M: Zábradlí na schodišti 4,411 x 2,567 m (2NP), kompletní provedení včetně všech doplňků a příslušenství dle popisu v Tabulce zámečnické výrobky, ozn. Z2f</t>
  </si>
  <si>
    <t>Z2g</t>
  </si>
  <si>
    <t>D+M: Zábradlí na schodišti 2,68 x 2,555 m (3NP), kompletní provedení včetně všech doplňků a příslušenství dle popisu v Tabulce zámečnické výrobky, ozn. Z2g</t>
  </si>
  <si>
    <t>Z2h</t>
  </si>
  <si>
    <t>D+M: Zábradlí na schodišti 2,68 x 2,186 m (3NP), kompletní provedení včetně všech doplňků a příslušenství dle popisu v Tabulce zámečnické výrobky, ozn. Z2h</t>
  </si>
  <si>
    <t>Z2i</t>
  </si>
  <si>
    <t>D+M: Zábradlí na podestě 1,05 x 1,106 m (1PP - 1NP), kompletní provedení včetně všech doplňků a příslušenství dle popisu v Tabulce zámečnické výrobky, ozn. Z2i</t>
  </si>
  <si>
    <t>Z2j</t>
  </si>
  <si>
    <t>D+M: Zábradlí na podestě 1,05 x 1,085 m (2NP), kompletní provedení včetně všech doplňků a příslušenství dle popisu v Tabulce zámečnické výrobky, ozn. Z2j</t>
  </si>
  <si>
    <t>Z2k</t>
  </si>
  <si>
    <t>D+M: Zábradlí na podestě 1,05 x 1,126 m (2NP), kompletní provedení včetně všech doplňků a příslušenství dle popisu v Tabulce zámečnické výrobky, ozn. Z2k</t>
  </si>
  <si>
    <t>Z2l</t>
  </si>
  <si>
    <t>D+M: Zábradlí na podestě 1,05 x 1,169 m (3NP), kompletní provedení včetně všech doplňků a příslušenství dle popisu v Tabulce zámečnické výrobky, ozn. Z2l</t>
  </si>
  <si>
    <t>Z2m</t>
  </si>
  <si>
    <t>D+M: Zábradlí na podestě 1,05 x 1,650 m (3NP), kompletní provedení včetně všech doplňků a příslušenství dle popisu v Tabulce zámečnické výrobky, ozn. Z2m</t>
  </si>
  <si>
    <t>Z2n</t>
  </si>
  <si>
    <t>D+M: Zábradlí na podestě 2,25 x 1 m (4NP), kompletní provedení včetně všech doplňků a příslušenství dle popisu v Tabulce zámečnické výrobky, ozn. Z2n</t>
  </si>
  <si>
    <t>Z2o</t>
  </si>
  <si>
    <t>D+M: Madlo na schodišti dl. 2,52 (z 1PP do 1NP),kompletní provedení včetně všech doplňků a příslušenství dle popisu v Tabulce zámečnické výrobky, ozn. Z2o</t>
  </si>
  <si>
    <t>Poznámka k položce:
krček madla kotven ke konstrukci bodově dle dodavatele, povrchová úprava: žárově zinkováno, madlo: dřevěné O 40 mm, Doplňky: včetně všech kotevních, spojovacích a ostatních pomocných prvků</t>
  </si>
  <si>
    <t>Z2p</t>
  </si>
  <si>
    <t>D+M: Madlo na schodišti dl. 2,67(2NP),kompletní provedení včetně všech doplňků a příslušenství dle popisu v Tabulce zámečnické výrobky, ozn. Z2p</t>
  </si>
  <si>
    <t>Z2q</t>
  </si>
  <si>
    <t>D+M: Madlo na schodišti dl 3 m (2NP),kompletní provedení včetně všech doplňků a příslušenství dle popisu v Tabulce zámečnické výrobky, ozn. Z2q</t>
  </si>
  <si>
    <t>Z2r</t>
  </si>
  <si>
    <t>D+M: Madlo na schodišti dl. 3,32 m (3NP),kompletní provedení včetně všech doplňků a příslušenství dle popisu v Tabulce zámečnické výrobky, ozn. Z2r</t>
  </si>
  <si>
    <t>Z2s</t>
  </si>
  <si>
    <t>D+M: Madlo na schodišti dl. 0,972 m (3NP),kompletní provedení včetně všech doplňků a příslušenství dle popisu v Tabulce zámečnické výrobky, ozn. Z2s</t>
  </si>
  <si>
    <t>Z2t</t>
  </si>
  <si>
    <t>D+M: Madlo na schodišti dl. 2,32 m (4NP),kompletní provedení včetně všech doplňků a příslušenství dle popisu v Tabulce zámečnické výrobky, ozn. Z2t</t>
  </si>
  <si>
    <t>Z3a</t>
  </si>
  <si>
    <t>D+M: Zábradlí na venkovní rampě, kompletní provedení včetně všech doplňků a příslušenství dle popisu v Tabulce zámečnické výrobky, ozn. Z3a</t>
  </si>
  <si>
    <t>Poznámka k položce:
sloupky zábradlí  - jäkl 60/40/3 á cca 1500 mm, madlo zábradlí  tr. ? 60, spodní vodorovná- výplň tr. ? 40, kotvení do betonové patky pod obrubníkem, povrchová úprava: žárově zinkováno</t>
  </si>
  <si>
    <t>Z3b</t>
  </si>
  <si>
    <t>D+M: Zábradlí na venkovní rampě, kompletní provedení včetně všech doplňků a příslušenství dle popisu v Tabulce zámečnické výrobky, ozn. Z3b</t>
  </si>
  <si>
    <t>Z3c</t>
  </si>
  <si>
    <t>D+M: Zábradlí na venkovním vstupním schodišti, kompletní provedení včetně všech doplňků a příslušenství dle popisu v Tabulce zámečnické výrobky, ozn. Z3c</t>
  </si>
  <si>
    <t>Poznámka k položce:
sloupky zábradlí  - jäkl 60/40/3 á cca 1500 mm, madlo zábradlí  tr. ? 60, kotvení na patní desky+ocelové chemické kotvy, povrchová úprava: žárově zinkováno</t>
  </si>
  <si>
    <t>Z3d</t>
  </si>
  <si>
    <t>D+M: Zábradlí na terase ve 3.NP, kompletní provedení včetně všech doplňků a příslušenství dle popisu v Tabulce zámečnické výrobky, ozn. Z3d</t>
  </si>
  <si>
    <t>Poznámka k položce:
rám zábradlí  - plech 60/10,(včetně madla), výplň - svislá tyčovina, kotvení skrz hydroizolaci systémem svrných plechů, povrchová úprava: žárově zinkováno, rozinutá délka 32,2m</t>
  </si>
  <si>
    <t>Z3e</t>
  </si>
  <si>
    <t>D+M: Zábradlí na terase ve 4.NP, kompletní provedení včetně všech doplňků a příslušenství dle popisu v Tabulce zámečnické výrobky, ozn. Z3e</t>
  </si>
  <si>
    <t>Poznámka k položce:
rám zábradlí  - plech 60/10,(včetně madla), výplň - svislá tyčovina, kotvení skrz hydroizolaci systémem svrných plechů, povrchová úprava: žárově zinkováno, zábradlí složeno z 5ti polí</t>
  </si>
  <si>
    <t>Z3f</t>
  </si>
  <si>
    <t>D+M: Zábradlí na terase ve 4.NP, kompletní provedení včetně všech doplňků a příslušenství dle popisu v Tabulce zámečnické výrobky, ozn. Z3f</t>
  </si>
  <si>
    <t>Poznámka k položce:
rám zábradlí  - plech 60/10,(včetně madla), výplň - svislá tyčovina, kotvení skrz hydroizolaci systémem svrných plechů, povrchová úprava: žárově zinkováno, zábradlí složeno z 16ti polí</t>
  </si>
  <si>
    <t>Z3g</t>
  </si>
  <si>
    <t>Poznámka k položce:
rám zábradlí  - plech 60/10,(včetně madla), výplň - svislá tyčovina, kotvení skrz hydroizolaci systémem svrných plechů, povrchová úprava: žárově zinkováno, zábradlí složeno ze 2 polí</t>
  </si>
  <si>
    <t>Z10</t>
  </si>
  <si>
    <t>D+M: Podlahová zarážka pro rack ve SLP skříni, L 50/5/3 - délka cca 1090 mm, žárový pozink + 3 x kotva M8,kompletní provedení včetně všech doplňků a příslušenství dle popisu v Tabulce zámečnické výrobky, ozn. Z10</t>
  </si>
  <si>
    <t>Z11</t>
  </si>
  <si>
    <t>D+M: Konzoly obvodového pláště F1 na úrovni terasy 3. np, materiál:svařenec jäkl 60/40/4 - 535 + 1 x pl. 160/130/6 + 1 x pl. 160/195/6 + 4 x ocel. kotva M12, povrch: žárově pozinkovaný, kompletní provedení včetně všech doplňků a příslušenství dle popisu v</t>
  </si>
  <si>
    <t>Z12</t>
  </si>
  <si>
    <t xml:space="preserve">D+M: Konzoly fasádního lemování okna 1. np na úrovni parapetu, svařenec jäkl 60/40/4 - 845 + 2 x ocel kotva M16 -350 + přerušení tepelného mostu 2 x pl. 100/100/6 + 4 x ocel. nerezový svorník M10, materiál: žárový pozink, kompletní provedení včetně všech </t>
  </si>
  <si>
    <t>Z13</t>
  </si>
  <si>
    <t>D+M: Konzoly fasádního lemování okna 1. np na úrovni nadpraží, jäkl 60/40/4 - 780 + šr. M12 do kotevního úhelníku navařeného do nadpraží + přerušení tepelného mostu 2 x pl. 100/100/6 + 4 x ocel. nerezový svorník M10, materiál: žárový pozink, kompletní pro</t>
  </si>
  <si>
    <t>Z14</t>
  </si>
  <si>
    <t>D+M: Kotevní konzoly hromosvodu, svařenec trubka O 60/3 - dl. dle jímače + kotevní plech + 4 x kotva M12, materiál: žárový pozink, kompletní provedení včetně všech doplňků a příslušenství dle popisu v Tabulce zámečnické výrobky, ozn. Z14</t>
  </si>
  <si>
    <t>Poznámka k položce:
Z14a: Kotevní konzola na atice + 13,940, Z14b: Kotevní konzola na atice + 9,340, Z14c: Kotevní konzola na atice + 7,060-viz detail 2</t>
  </si>
  <si>
    <t>Z15_1</t>
  </si>
  <si>
    <t>D+M: Pochozí lávky pororoštu mezi konstrukcí slunolamu a fasádou objektu, včetně žebříků a poklopů, rozměry:550/1000 mm,  kompletní provedení včetně všech doplňků a příslušenství dle popisu v Tabulce zámečnické výrobky, ozn. Z15</t>
  </si>
  <si>
    <t>Z15_2</t>
  </si>
  <si>
    <t>D+M: Pochozí lávky pororoštu mezi konstrukcí slunolamu a fasádou objektu, včetně žebříků a poklopů, rozměry:550/700 mm ,  kompletní provedení včetně všech doplňků a příslušenství dle popisu v Tabulce zámečnické výrobky, ozn. Z15</t>
  </si>
  <si>
    <t>Z15_3</t>
  </si>
  <si>
    <t>D+M: Pochozí lávky pororoštu mezi konstrukcí slunolamu a fasádou objektu, včetně žebříků a poklopů, rozměry:550/595 mm,  kompletní provedení včetně všech doplňků a příslušenství dle popisu v Tabulce zámečnické výrobky, ozn. Z15</t>
  </si>
  <si>
    <t>Z15_4</t>
  </si>
  <si>
    <t>D+M: Pochozí lávky pororoštu mezi konstrukcí slunolamu a fasádou objektu, včetně žebříků a poklopů, rozměry:550/1185 mm,  kompletní provedení včetně všech doplňků a příslušenství dle popisu v Tabulce zámečnické výrobky, ozn. Z15</t>
  </si>
  <si>
    <t>Z15_5</t>
  </si>
  <si>
    <t>D+M: Pochozí lávky pororoštu mezi konstrukcí slunolamu a fasádou objektu, včetně žebříků a poklopů, rozměry:520/1000 mm,  kompletní provedení včetně všech doplňků a příslušenství dle popisu v Tabulce zámečnické výrobky, ozn. Z15</t>
  </si>
  <si>
    <t>Z15_6</t>
  </si>
  <si>
    <t>D+M: Pochozí lávky pororoštu mezi konstrukcí slunolamu a fasádou objektu, včetně žebříků a poklopů, rozměry:520/800 mm ,  kompletní provedení včetně všech doplňků a příslušenství dle popisu v Tabulce zámečnické výrobky, ozn. Z15</t>
  </si>
  <si>
    <t>Z15_7</t>
  </si>
  <si>
    <t>D+M: Pochozí lávky pororoštu mezi konstrukcí slunolamu a fasádou objektu, včetně žebříků a poklopů, rozměry:520/1200 mm,  kompletní provedení včetně všech doplňků a příslušenství dle popisu v Tabulce zámečnické výrobky, ozn. Z15</t>
  </si>
  <si>
    <t>Z15_8</t>
  </si>
  <si>
    <t>D+M: Pochozí lávky pororoštu mezi konstrukcí slunolamu a fasádou objektu, včetně žebříků a poklopů, rozměry:520/455 mm,  kompletní provedení včetně všech doplňků a příslušenství dle popisu v Tabulce zámečnické výrobky, ozn. Z15</t>
  </si>
  <si>
    <t>Z15_9</t>
  </si>
  <si>
    <t>D+M: Pochozí lávky pororoštu mezi konstrukcí slunolamu a fasádou objektu, včetně žebříků a poklopů, rozměry:715/1300 mm,  kompletní provedení včetně všech doplňků a příslušenství dle popisu v Tabulce zámečnické výrobky, ozn. Z15</t>
  </si>
  <si>
    <t>Z15_10</t>
  </si>
  <si>
    <t>D+M: Pochozí lávky pororoštu mezi konstrukcí slunolamu a fasádou objektu, včetně žebříků a poklopů, rozměry:715/850 mm,  kompletní provedení včetně všech doplňků a příslušenství dle popisu v Tabulce zámečnické výrobky, ozn. Z15</t>
  </si>
  <si>
    <t>Z15_11</t>
  </si>
  <si>
    <t>D+M: Pochozí lávky pororoštu mezi konstrukcí slunolamu a fasádou objektu, včetně žebříků a poklopů, rozměry:715/1080 mm,  kompletní provedení včetně všech doplňků a příslušenství dle popisu v Tabulce zámečnické výrobky, ozn. Z15</t>
  </si>
  <si>
    <t>Z15_12</t>
  </si>
  <si>
    <t>D+M: Pochozí lávky pororoštu mezi konstrukcí slunolamu a fasádou objektu, včetně žebříků a poklopů, rozměry:565/1000 mm,  kompletní provedení včetně všech doplňků a příslušenství dle popisu v Tabulce zámečnické výrobky, ozn. Z15</t>
  </si>
  <si>
    <t>Z15_13</t>
  </si>
  <si>
    <t>D+M: Pochozí lávky pororoštu mezi konstrukcí slunolamu a fasádou objektu, včetně žebříků a poklopů, rozměry:565/630 mm,  kompletní provedení včetně všech doplňků a příslušenství dle popisu v Tabulce zámečnické výrobky, ozn. Z15</t>
  </si>
  <si>
    <t>Z15_14</t>
  </si>
  <si>
    <t>D+M: Pochozí lávky pororoštu mezi konstrukcí slunolamu a fasádou objektu, včetně žebříků a poklopů, rozměry:565/1080 mm,  kompletní provedení včetně všech doplňků a příslušenství dle popisu v Tabulce zámečnické výrobky, ozn. Z15</t>
  </si>
  <si>
    <t>Z15_15</t>
  </si>
  <si>
    <t>D+M: žebříky v. cca 3 m + mechanismus sklápění pororoštů (pro přístup do sousedního podlaží)</t>
  </si>
  <si>
    <t>-615683576</t>
  </si>
  <si>
    <t>Z16</t>
  </si>
  <si>
    <t>D+M: Konstrukce únikového schodiště, kompletní provedení včetně všech doplňků a příslušenství dle popisu v Tabulce zámečnické výrobky, ozn. Z16</t>
  </si>
  <si>
    <t>Poznámka k položce:
středová trubka O 320/8 - dl. + patní plech + ocelové kotvy, stupně jako konzoly L 90/60, pochozí plocha stupňů - pororošt, vnější madlo zábradlí, trubka O 40, -dl, vnitřní badlo zábradlí, trubka O 40 - dl, vnější opláštění tahokov - m2, ve vnějším opláštění vstupní dveře na úrovni 1.pp, materiál žárový pozink</t>
  </si>
  <si>
    <t>Z17</t>
  </si>
  <si>
    <t>D+M: Konzola atikového, resp. parapetního plechu v místě dilatace, kompletní provedení včetně všech doplňků a příslušenství dle popisu v Tabulce zámečnické výrobky, ozn. Z17</t>
  </si>
  <si>
    <t>Poznámka k položce:
v místě styku spojovacího krčku s přístavbou objektu F2, materiál žárový pozink</t>
  </si>
  <si>
    <t>Z18</t>
  </si>
  <si>
    <t>D+M: Poklop přívodního silnoproudého kanálu v rozvodně 00.02a, kompletní provedení včetně všech doplňků a příslušenství dle popisu v Tabulce zámečnické výrobky, ozn. Z18</t>
  </si>
  <si>
    <t>Poznámka k položce:
rozměr 3750/950, 3 x otevíravý díl 1250/950, do rámu L35/35/4 zabudovaného do podlahy, plech tl. 3 mm + výztuhy L30/30/4 + manipulační oka, materiál žárový pozink</t>
  </si>
  <si>
    <t>Z19</t>
  </si>
  <si>
    <t>D+M: Poklop kanalizační šachty v chodbě 1.pp, kompletní provedení včetně všech doplňků a příslušenství dle popisu v Tabulce zámečnické výrobky, ozn. Z19</t>
  </si>
  <si>
    <t>Poznámka k položce:
pachotěsný, povrch s nalepenou homogenní podlahovinou (dle legendy místností), rozměr 1200/900, do rámu L50/50/4 zabudovaného do podlahy, plech tl. 4 mm + výztuhy L40/40/4, ohraničení podlahoviny systémovou dilatační lištou, manipulace na magnety, materiál žárový pozink</t>
  </si>
  <si>
    <t>Z20</t>
  </si>
  <si>
    <t>D+M: Ohraničení okapového chodníčku, kompletní provedení včetně všech doplňků a příslušenství dle popisu v Tabulce zámečnické výrobky, ozn. Z20</t>
  </si>
  <si>
    <t>Poznámka k položce:
plech 100/4 + kotevní trny O 12 -300 zabetonované do podkladu, materiál žárový pozink</t>
  </si>
  <si>
    <t>Z21</t>
  </si>
  <si>
    <t>D+M: Ohraničení nakládací rampy, kompletní provedení včetně všech doplňků a příslušenství dle popisu v Tabulce zámečnické výrobky, ozn. Z21</t>
  </si>
  <si>
    <t>Poznámka k položce:
L 50/50/4 - navařené kotevní trny, zabetonováno do podkladu, materiál žárový pozink</t>
  </si>
  <si>
    <t>Z22</t>
  </si>
  <si>
    <t>D+M: Ocelový rám pro instalaci rozvodných skříní v hlavní rozvodně kompletní provedení včetně všech doplňků a příslušenství dle popisu v Tabulce zámečnické výrobky, ozn. Z22</t>
  </si>
  <si>
    <t>Poznámka k položce:
rám L35/35/4 zabudovaný do podlahy - rozměr 3950/400, příčníky rámu T35 - 400 - 4 ks, materiál žárový pozink</t>
  </si>
  <si>
    <t>Z23</t>
  </si>
  <si>
    <t>D+M: ocelový kryt anglického dvorku, kompletní provedení včetně všech doplňků a příslušenství dle popisu v Tabulce zámečnické výrobky, ozn. Z23</t>
  </si>
  <si>
    <t>Poznámka k položce:
rám L35/35/4 zabudovaný do betonové obruby - rozměr 2000/1000 mm, výplň pororošt výška nosného plechu 30 mm,  +ocelový profil I 100 - 2400 mm jako překlad u líce objektu, materiál žárový pozink</t>
  </si>
  <si>
    <t>Z24</t>
  </si>
  <si>
    <t>D+M: Ocelová drátěná dělící stěna s jednokřídovými dveřmi - v místnosti pod odpady, kompletní provedení včetně všech doplňků a příslušenství dle popisu v Tabulce zámečnické výrobky, ozn. Z24</t>
  </si>
  <si>
    <t>Poznámka k položce:
celkový rozměr 2100/2230 mm, dveře 1000/1970 mm, ocelová rámová konstrukce z uzavřených profilů, výplň pletivo, drát ? 3 mm, oka max 30/30, materiál žárový pozink</t>
  </si>
  <si>
    <t>Z25</t>
  </si>
  <si>
    <t>D+M: ocelové dvoukřídlové dveře kiosku pro popelnice, kompletní provedení včetně všech doplňků a příslušenství dle popisu v Tabulce zámečnické výrobky, ozn. Z25</t>
  </si>
  <si>
    <t>Poznámka k položce:
v sestavě, celkový rozměr 11200/1870/1900 mm, dveře 1800/1900 mm, ocelová rámová konstrukce z uzavřených profilů, výplň tahokov, materiál žárový pozink</t>
  </si>
  <si>
    <t>Z26a</t>
  </si>
  <si>
    <t>D+M: ocelové překlady prosklených interiérových dveří, L = 2260 mm (1.PP, 1. NP, 2NP), kompletní provedení včetně všech doplňků a příslušenství dle popisu v Tabulce zámečnické výrobky, ozn. Z26</t>
  </si>
  <si>
    <t>4 ks</t>
  </si>
  <si>
    <t>Poznámka k položce:
jäkl 80/40/5 -  dl. L + 2 x čelní deska 100/100/5 + 2 x 2 ocelová kotva M12 - 120,  + 1 x svislý jäkl 40/40/3 dl. cca 350 mm + 1 x vzpěra L40/40/3 - dl. cca 500 mm , materiál žárový pozink</t>
  </si>
  <si>
    <t>Z 26b</t>
  </si>
  <si>
    <t>D+M: ocelové překlady prosklených interiérových dveří, L = 2000 mm (1. NP, 2. NP, 3.NP), kompletní provedení včetně všech doplňků a příslušenství dle popisu v Tabulce zámečnické výrobky, ozn. Z26</t>
  </si>
  <si>
    <t>Poznámka k položce:
jäkl 80/40/5 -  dl. L + 2 x čelní deska 100/100/5 + 2 x 2 ocelová kotva M12 - 120, materiál žárový pozink</t>
  </si>
  <si>
    <t>Z 26c</t>
  </si>
  <si>
    <t>D+M: ocelové překlady prosklených interiérových dveří, L = 2400 mm (4.NP), kompletní provedení včetně všech doplňků a příslušenství dle popisu v Tabulce zámečnické výrobky, ozn. Z26</t>
  </si>
  <si>
    <t>Z 26d</t>
  </si>
  <si>
    <t>D+M: ocelové překlady prosklených interiérových dveří, L = 2800 mm (4.NP), kompletní provedení včetně všech doplňků a příslušenství dle popisu v Tabulce zámečnické výrobky, ozn. Z26</t>
  </si>
  <si>
    <t>Z27</t>
  </si>
  <si>
    <t>D+M: ocelová kotevní konstrukce prosklené stěny  O21 a O22 v 1.pp, kompletní provedení včetně všech doplňků a příslušenství dle popisu v Tabulce zámečnické výrobky, ozn. Z27</t>
  </si>
  <si>
    <t>Poznámka k položce:
jäkl 60/40/3 -  dl. L + vzpěry L40/40/3  - dl. cca 0,5 m + oc. Kotva O M10  + šr. M10 + svislé jäkly 40/40/3 - dl. cca 0,36 m + 2 x pl. 80/50/3 + 2 x oc.kotva M10 + 2 x šr. M10, materiál žárový pozink, L = 24800 mm, vzpěry 21 ks, svislé jäkly 21 ks</t>
  </si>
  <si>
    <t>Z28</t>
  </si>
  <si>
    <t>D+M: ocelová kotevní konstrukce vstupních dveří O23 v 1.pp, kompletní provedení včetně všech doplňků a příslušenství dle popisu v Tabulce zámečnické výrobky, ozn. Z28</t>
  </si>
  <si>
    <t>Poznámka k položce:
jäkl 60/40/3 -  dl. L + vzpěry L40/40/3  - dl. cca 1 m + oc. Kotva O M10  + šr. M10 + svislé jäkly 40/40/3 - dl. cca 0,7 m + 2 x pl. 80/50/3 + 2 x oc.kotva M10 + 2 x šr. M10, materiál žárový pozink, L = 3400 mm, vzpěry 4 ks, svislé jäkly 4 ks</t>
  </si>
  <si>
    <t>Z29</t>
  </si>
  <si>
    <t>D+M: ocelová kotevní konstrukce prosklených dveří S2/L, P v 1.pp, kompletní provedení včetně všech doplňků a příslušenství dle popisu v Tabulce zámečnické výrobky, ozn. Z29</t>
  </si>
  <si>
    <t>Poznámka k položce:
jäkl 60/40/3 -  dl. L + vzpěry L40/40/3  - dl. cca 0,85 m + oc. Kotva O M10  + šr. M10 + svislé jäkly 40/40/3 - dl. cca 0,6 m + 2 x pl. 80/50/3 + 2 x oc.kotva M10 + 2 x šr. M10, materiál žárový pozink, L = 1900 mm, vzpěry 3 ks, svislé jäkly 3 ks</t>
  </si>
  <si>
    <t>Z30</t>
  </si>
  <si>
    <t>D+M: ocelová kotevní konstrukce prosklených dveří S4/L v 1.np, kompletní provedení včetně všech doplňků a příslušenství dle popisu v Tabulce zámečnické výrobky, ozn. Z30</t>
  </si>
  <si>
    <t>Poznámka k položce:
jäkl 60/40/3 -  dl. L + 2 x čelní deska 100/100/5 + 2 x 2 ocelový šr M12 (do ocel. sloupu) + vzpěra L40/40/3  - dl. cca 0,6 m + oc. Kotva O M10  + šr. M10 + svislé jäkly 40/40/3 - dl. cca 0,2 m + 2 x pl. 80/50/3 + 4 x šr. M10, materiál žárový pozink, L = 3200 mm, vzpěra 1 ks, svislé jäkly 1 ks</t>
  </si>
  <si>
    <t>Z31</t>
  </si>
  <si>
    <t>D+M: ocelová kotevní konstrukce prosklených dveří S3/P v 1.np, kompletní provedení včetně všech doplňků a příslušenství dle popisu v Tabulce zámečnické výrobky, ozn. Z31</t>
  </si>
  <si>
    <t>Poznámka k položce:
jäkl 60/40/3 -  dl. L + 2 x čelní deska 100/100/5 + 2 x 2 ocelová kotva M12 + vzpěra L40/40/3  - dl. cca 0,6 m + oc. Kotva O M10  + šr. M10 + svislé jäkly 40/40/3 - dl. cca 0,4 m + 2 x pl. 80/50/3 +2 x oc.kotva M10 + 2 x šr. M10, materiál žárový pozink, L = 3460 mm, vzpěra 1 ks, svislé jäkly 1 ks</t>
  </si>
  <si>
    <t>Z32</t>
  </si>
  <si>
    <t>D+M: ocelová kotevní konstrukce prosklených dveří S15 v 1.np, kompletní provedení včetně všech doplňků a příslušenství dle popisu v Tabulce zámečnické výrobky, ozn. Z32</t>
  </si>
  <si>
    <t>Poznámka k položce:
jäkl 60/40/3 -  dl. L + 2 x čelní deska 100/100/5 + 2 x 2 ocelová kotva M12 + vzpěra L40/40/3  - dl. cca 0,6 m + oc. Kotva O M10  + šr. M10 + svislé jäkly 40/40/3 - dl. cca 0,4 m + 2 x pl. 80/50/3 +2 x oc.kotva M10 + 2 x šr. M10, materiál žárový pozink, L = 3070 mm, vzpěra 3 ks, svislé jäkly 3 ks</t>
  </si>
  <si>
    <t>Z33</t>
  </si>
  <si>
    <t>D+M: S8 - 2. np, DTTO Z32, L = 3000 mm, kompletní provedení včetně všech doplňků a příslušenství dle popisu v Tabulce zámečnické výrobky, ozn. Z33</t>
  </si>
  <si>
    <t>Z35</t>
  </si>
  <si>
    <t>D+M: S11 - 4. np, ocelová kotevní konstrukce prosklených dveří S12 v 4.np, kompletní provedení včetně všech doplňků a příslušenství dle popisu v Tabulce zámečnické výrobky, ozn. Z35</t>
  </si>
  <si>
    <t>Poznámka k položce:
jäkl 60/40/3 -  dl. L + 2 x čelní deska 100/100/5 + 2 x 2 ocelová kotva M12 + vzpěra L40/40/3  - dl. cca 1,0 m + oc. Kotva O M10  + šr. M10,L = 3110 mm, vzpěra 8 ks, materiál žárový pozink</t>
  </si>
  <si>
    <t>Z34</t>
  </si>
  <si>
    <t>D+M: ocelová kotevní konstrukce prosklených dveří S12 v 4.np, kompletní provedení včetně všech doplňků a příslušenství dle popisu v Tabulce zámečnické výrobky, ozn. Z34</t>
  </si>
  <si>
    <t>Poznámka k položce:
jäkl 60/40/3 -  dl. L + 2 x čelní deska 100/100/5 + 2 x 2 ocelová kotva M12 + vzpěra L40/40/3  - dl. cca 0,35 m + oc. Kotva O M10  + šr. M10 + svislé jäkly 40/40/3 - dl. cca 0,25 m + 2 x pl. 80/50/3 +2 x oc.kotva M10 + 2 x šr. M10, L = 3110 mm, vzpěra 3 ks, svislé jäkly 3 ks, materiál žárový pozink</t>
  </si>
  <si>
    <t>Z36</t>
  </si>
  <si>
    <t>D+M: ocelové překlady oken 1.pp po vybourání meziokenního pilíře, kompletní provedení včetně všech doplňků a příslušenství dle popisu v Tabulce zámečnické výrobky, ozn. Z36</t>
  </si>
  <si>
    <t>Poznámka k položce:
I 140 - 2400, 2 x z ákladní antikorózní nátěr. Před vybouráním meziokenního pilíře bude posouzena nutnost osazení překladů průzkumem vyztužení fasádního panelu s dvěma menšími okny a meziokenním pilířem. Je možné, že meziokenní piíř byl vyzděn dodatečně a překlady tak nebudou třeba</t>
  </si>
  <si>
    <t>Z37</t>
  </si>
  <si>
    <t>D+M: ocelová kotevní konstrukce prosklených dveří S10 v 3.np, kompletní provedení včetně všech doplňků a příslušenství dle popisu v Tabulce zámečnické výrobky, ozn. Z37</t>
  </si>
  <si>
    <t>Poznámka k položce:
jäkl 60/40/3 -  dl.1700 MM  + vzpěra L40/40/3  - dl. cca 1,0 m + oc. Kotva O M10  + šr. M10  + svislé jäkly 40/40/3 - dl. cca 0,8 m + 2 x pl. 80/50/3 +2 x oc.kotva M10 + 2 x šr. M10. L = 1700 mm, vzpěra 3 ks, svislé jäkly 3 ks. materiál žárový pozink</t>
  </si>
  <si>
    <t>Z38</t>
  </si>
  <si>
    <t>D+M: ZAVĚŠENÝ POROROŠT -  žárový pozink, kompletní provedení včetně všech doplňků a příslušenství dle popisu v Tabulce zámečnické výrobky, ozn. Z38</t>
  </si>
  <si>
    <t>Poznámka k položce:
V pruhu pod pochozími pororošty v úrovni podledu po obvodě přístavby, šířka cca 0,85 m, délka 80 bm</t>
  </si>
  <si>
    <t>Z39</t>
  </si>
  <si>
    <t>D+M: ocelový žebřík - výlez na střechu, kompletní provedení včetně všech doplňků a příslušenství dle popisu v Tabulce zámečnické výrobky, ozn. Z39</t>
  </si>
  <si>
    <t>Poznámka k položce:
výška 2,7 m, šířka 400 mm, svislé profily trubka 32/4, příčky trubka 25/3. 4 x kotevní bod: svařenec plech tl. 8 mm 200/250 + plech tl. 6 mm 100/60 + 4 x ocel. chem. kotva M12 materiál žárový pozink</t>
  </si>
  <si>
    <t>Z40</t>
  </si>
  <si>
    <t>D+M: ocelové schodnice a překlady vyrovnávacího schodištřě 3. np, kompletní provedení včetně všech doplňků a příslušenství dle popisu v Tabulce zámečnické výrobky, ozn. Z40</t>
  </si>
  <si>
    <t>-1731154701</t>
  </si>
  <si>
    <t xml:space="preserve">Poznámka k položce:
2 x schodnice HEA 160 - 2000
 + 2 x patní deska Pl 8 - 400/250 + 2 x 4 x kotva M10 + horní spoj k překladu
1 x překlad HEA 160 - 2500 mm (zazděno)
 + 2 x klínový svařenec Pl. Tl. 8 mm + 2 x 4 šr. M10 pro napojení schodnic
materiál ocel S 235, 2 x základní antikorźní nátěr
</t>
  </si>
  <si>
    <t>Z41</t>
  </si>
  <si>
    <t>D+M: ocelové schodnice a překlady vyrovnávacího schodištřě 4. np, kompletní provedení včetně všech doplňků a příslušenství dle popisu v Tabulce zámečnické výrobky, ozn. Z41</t>
  </si>
  <si>
    <t>540014857</t>
  </si>
  <si>
    <t xml:space="preserve">Poznámka k položce:
3 x schodnice HEA 140 - 1500 mm
 + 3 x patní deska Pl. 8 mm - 400/250 + 3 x 4 x kotva M10 + horní uložení zazděno
materiál ocel S 235, 2 x základní antikorźní nátěr
</t>
  </si>
  <si>
    <t>Z42</t>
  </si>
  <si>
    <t>D+M: ocelová kotevní konstrukce posuvných dělících skládacích interiérových stěn ve 4.np, kompletní provedení včetně všech doplňků a příslušenství dle popisu v Tabulce zámečnické výrobky, ozn. Z42</t>
  </si>
  <si>
    <t>1118040914</t>
  </si>
  <si>
    <t xml:space="preserve">Poznámka k položce:
koordinace s dodavatelem stěn!
jäkl 60/40/3 -  dl.9300 mm
 + vzpěra L40/40/3  - dl. Cca 0,6 m + oc. Kotva Ø M10  + šr. M10
 + svislé L 40/40/3 - dl. cca 0,5 m + 2 x pl. 80/50/3 +2 x oc.kotva M10 + 2 x šr. M10
L = 9300 mm, vzpěra 12 ks, svislé jäkly 12 ks
materiál žárový pozink
</t>
  </si>
  <si>
    <t>Z43</t>
  </si>
  <si>
    <t>Ocelové nosníky záklopu otvoru ve stropní desce pro zapuštění fancoilu, kompletní provedení včetně všech doplňků a příslušenství dle popisu v Tabulce zámečnické výrobky, ozn. Z43</t>
  </si>
  <si>
    <t>-342288228</t>
  </si>
  <si>
    <t xml:space="preserve">Poznámka k položce:
jäkl 60/40/3 -  dl.1620 mm + 2 x ocelová kotva M10
materiál žárový pozink
</t>
  </si>
  <si>
    <t>1487335767</t>
  </si>
  <si>
    <t xml:space="preserve">011 - Těsnění prostupů </t>
  </si>
  <si>
    <t>D1 - Těsnění prostupů spodní stavby</t>
  </si>
  <si>
    <t xml:space="preserve">    D2 - Vodorovné prostupy</t>
  </si>
  <si>
    <t xml:space="preserve">    D3 - Svislé prostupy</t>
  </si>
  <si>
    <t>D4 - Těsnění prostupů ve střechách</t>
  </si>
  <si>
    <t>D5 - Protipožární těsnění prostupů</t>
  </si>
  <si>
    <t>Těsnění prostupů spodní stavby</t>
  </si>
  <si>
    <t>Poyn.2</t>
  </si>
  <si>
    <t>Provedení prostupů bude dle příslušných technologických předpisů, oceněno jako dodávka a montáž včetně souvisejících prací a dodávek. Tuto položku neoceňovat - má informativní charakter.</t>
  </si>
  <si>
    <t>-615876333</t>
  </si>
  <si>
    <t>Vodorovné prostupy</t>
  </si>
  <si>
    <t>OS10_1</t>
  </si>
  <si>
    <t>Sdružená chránička vstupu nn do kanálu rozměr cca 900/150 mm, ozn. OS10</t>
  </si>
  <si>
    <t>Poznámka k položce:
Elektro; systém vodotěsné chráničky - pažnice s integrovaným hydroizolačním límcem pro napojení povlakové hydroizolace + těsnící kroužky</t>
  </si>
  <si>
    <t>OS10_2</t>
  </si>
  <si>
    <t>1xDN 110, ozn. OS10</t>
  </si>
  <si>
    <t>Poznámka k položce:
ZT; systém vodotěsné chráničky - pažnice s integrovaným hydroizolačním límcem pro napojení povlakové hydroizolace + těsnící kroužky</t>
  </si>
  <si>
    <t>OS10_3</t>
  </si>
  <si>
    <t>Vstup horkovodu 2x DN 80, ozn. OS10</t>
  </si>
  <si>
    <t>Poznámka k položce:
ÚT; systém vodotěsné chráničky - pažnice s integrovaným hydroizolačním límcem pro napojení povlakové hydroizolace + těsnící kroužky</t>
  </si>
  <si>
    <t>Svislé prostupy</t>
  </si>
  <si>
    <t>OS10_4</t>
  </si>
  <si>
    <t>O DN 110, ozn. OS10</t>
  </si>
  <si>
    <t>Poznámka k položce:
ZT DEŠTĚ; systém vodotěsné chráničky - pažnice s integrovaným hydroizolačním límcem pro napojení povlakové hydroizolace + těsnící kroužky</t>
  </si>
  <si>
    <t>OS10_5</t>
  </si>
  <si>
    <t>O DN 125, ozn. OS10</t>
  </si>
  <si>
    <t>OS10_6</t>
  </si>
  <si>
    <t>O DN 160, ozn. OS10</t>
  </si>
  <si>
    <t>OS10_7</t>
  </si>
  <si>
    <t>Poznámka k položce:
ZT SPLAŠKY; systém vodotěsné chráničky - pažnice s integrovaným hydroizolačním límcem pro napojení povlakové hydroizolace + těsnící kroužky</t>
  </si>
  <si>
    <t>OS10_8</t>
  </si>
  <si>
    <t>Těsnění prostupů ve střechách</t>
  </si>
  <si>
    <t>OS11_1</t>
  </si>
  <si>
    <t>Hromosvod- chránička KOPODUR, páska PEETROLAP, systém DEHN, ozn. OS11</t>
  </si>
  <si>
    <t>OS11_2</t>
  </si>
  <si>
    <t>zt - viz výpis klempířských prvků K41</t>
  </si>
  <si>
    <t>OS11_3</t>
  </si>
  <si>
    <t>vzt - viz výpis klempířských prvků K41</t>
  </si>
  <si>
    <t>OS11_4</t>
  </si>
  <si>
    <t>elektro - viz výpis klempířských prvků K40</t>
  </si>
  <si>
    <t>OS11_5</t>
  </si>
  <si>
    <t>OS11_6</t>
  </si>
  <si>
    <t>Pojistné ošetření materiálem dvousložkovým PMMA</t>
  </si>
  <si>
    <t>1214828799</t>
  </si>
  <si>
    <t>Poznámka k položce:
60 ks zábradlí, 35 ks záchytný systém, 15 ks uzemňovací body, 35 ks kotvení stožárů hromosvodu,  35 ks prostupky vodičů hromosvodu, 10 ks kotvy slunolamu + 10 ks rezerva</t>
  </si>
  <si>
    <t>Protipožární těsnění prostupů</t>
  </si>
  <si>
    <t>Pozn.1</t>
  </si>
  <si>
    <t xml:space="preserve">Provedení prostupů bude podle příslušných technologických postupů a bude oceněno jako dodávka a montáž včetně veškerých souvisejících prací a materiálů. Tuto položku neoceňovat - jedná se o informativní položku. </t>
  </si>
  <si>
    <t>-1683661381</t>
  </si>
  <si>
    <t>OS12_1</t>
  </si>
  <si>
    <t>DN 160, ozn. OS12</t>
  </si>
  <si>
    <t>Poznámka k položce:
potrubní pošta</t>
  </si>
  <si>
    <t>OS12_2</t>
  </si>
  <si>
    <t>žlab 500/110, ozn. OS12</t>
  </si>
  <si>
    <t>Poznámka k položce:
Elektro silnoproud</t>
  </si>
  <si>
    <t>OS12_3</t>
  </si>
  <si>
    <t>žlab 300/110, ozn. OS12</t>
  </si>
  <si>
    <t>OS12_6</t>
  </si>
  <si>
    <t>žlab 300/60, ozn. OS12</t>
  </si>
  <si>
    <t>Poznámka k položce:
Elektro slaboproud</t>
  </si>
  <si>
    <t>OS12_8</t>
  </si>
  <si>
    <t>O 100, ozn. OS12</t>
  </si>
  <si>
    <t>Poznámka k položce:
VZT</t>
  </si>
  <si>
    <t>OS12_9</t>
  </si>
  <si>
    <t>O 125, ozn. OS12</t>
  </si>
  <si>
    <t>OS12_10</t>
  </si>
  <si>
    <t>O 160, ozn. OS12</t>
  </si>
  <si>
    <t>OS12_11</t>
  </si>
  <si>
    <t>O 180, ozn. OS12</t>
  </si>
  <si>
    <t>OS12_12</t>
  </si>
  <si>
    <t>O 200, ozn. OS12</t>
  </si>
  <si>
    <t>OS12_13</t>
  </si>
  <si>
    <t>O 225, ozn. OS12</t>
  </si>
  <si>
    <t>OS12_14</t>
  </si>
  <si>
    <t>O 250, ozn. OS12</t>
  </si>
  <si>
    <t>OS12_15</t>
  </si>
  <si>
    <t>O 315, ozn. OS12</t>
  </si>
  <si>
    <t>OS12_16</t>
  </si>
  <si>
    <t>300/200, ozn. OS12</t>
  </si>
  <si>
    <t>OS12_17</t>
  </si>
  <si>
    <t>500/200, ozn. OS12</t>
  </si>
  <si>
    <t>OS12_18</t>
  </si>
  <si>
    <t>355/200, ozn. OS12</t>
  </si>
  <si>
    <t>OS12_19</t>
  </si>
  <si>
    <t>315/200, ozn. OS12</t>
  </si>
  <si>
    <t>OS12_20</t>
  </si>
  <si>
    <t>200/200, ozn. OS12</t>
  </si>
  <si>
    <t>OS12_21</t>
  </si>
  <si>
    <t>250/200, ozn. OS12</t>
  </si>
  <si>
    <t>OS12_22</t>
  </si>
  <si>
    <t>450/200, ozn. OS12</t>
  </si>
  <si>
    <t>OS12_23</t>
  </si>
  <si>
    <t>400/300, ozn. OS12</t>
  </si>
  <si>
    <t>OS12_24</t>
  </si>
  <si>
    <t>500/300, ozn. OS12</t>
  </si>
  <si>
    <t>OS12_25</t>
  </si>
  <si>
    <t>600/300, ozn. OS12</t>
  </si>
  <si>
    <t>OS12_26</t>
  </si>
  <si>
    <t>560/315, ozn. OS12</t>
  </si>
  <si>
    <t>OS12_27</t>
  </si>
  <si>
    <t>250/400, ozn. OS12</t>
  </si>
  <si>
    <t>OS12_28</t>
  </si>
  <si>
    <t>250/450, ozn. OS12</t>
  </si>
  <si>
    <t>OS12_29</t>
  </si>
  <si>
    <t>250/500, ozn. OS12</t>
  </si>
  <si>
    <t>OS12_30</t>
  </si>
  <si>
    <t>315/500, ozn. OS12</t>
  </si>
  <si>
    <t>OS12_31</t>
  </si>
  <si>
    <t>630/500, ozn. OS12</t>
  </si>
  <si>
    <t>OS12_32</t>
  </si>
  <si>
    <t>710/500, ozn. OS12</t>
  </si>
  <si>
    <t>OS12_33</t>
  </si>
  <si>
    <t>800/500, ozn. OS12</t>
  </si>
  <si>
    <t>OS12_34</t>
  </si>
  <si>
    <t>900/500, ozn. OS12</t>
  </si>
  <si>
    <t>OS12_35</t>
  </si>
  <si>
    <t>710/600, ozn. OS12</t>
  </si>
  <si>
    <t>OS12_36</t>
  </si>
  <si>
    <t>355/630, ozn. OS12</t>
  </si>
  <si>
    <t>OS12_37</t>
  </si>
  <si>
    <t>280/630, ozn. OS12</t>
  </si>
  <si>
    <t>OS12_38</t>
  </si>
  <si>
    <t>DN 15, ozn. OS12</t>
  </si>
  <si>
    <t>Poznámka k položce:
UT</t>
  </si>
  <si>
    <t>OS12_39</t>
  </si>
  <si>
    <t>DN 17, ozn. OS12</t>
  </si>
  <si>
    <t>OS12_40</t>
  </si>
  <si>
    <t>DN 20, ozn. OS12</t>
  </si>
  <si>
    <t>OS12_41</t>
  </si>
  <si>
    <t>DN 25, ozn. OS12</t>
  </si>
  <si>
    <t>OS12_42</t>
  </si>
  <si>
    <t>DN 32, ozn. OS12</t>
  </si>
  <si>
    <t>OS12_43</t>
  </si>
  <si>
    <t>DN 50, ozn. OS12</t>
  </si>
  <si>
    <t>OS12_44</t>
  </si>
  <si>
    <t>DN 65, ozn. OS12</t>
  </si>
  <si>
    <t>OS12_45</t>
  </si>
  <si>
    <t>DN 80, ozn. OS12</t>
  </si>
  <si>
    <t>OS12_46</t>
  </si>
  <si>
    <t>DN 40, ozn. OS12</t>
  </si>
  <si>
    <t>Poznámka k položce:
ZT (kanalizace)</t>
  </si>
  <si>
    <t>OS12_47</t>
  </si>
  <si>
    <t>OS12_48</t>
  </si>
  <si>
    <t>DN 75, ozn. OS12</t>
  </si>
  <si>
    <t>OS12_49</t>
  </si>
  <si>
    <t>DN 110, ozn. OS12</t>
  </si>
  <si>
    <t>OS12_50</t>
  </si>
  <si>
    <t>DN 125, ozn. OS12</t>
  </si>
  <si>
    <t>OS12_51</t>
  </si>
  <si>
    <t>Poznámka k položce:
ZT (vodovod)</t>
  </si>
  <si>
    <t>OS12_52</t>
  </si>
  <si>
    <t>OS12_53</t>
  </si>
  <si>
    <t>OS12_54</t>
  </si>
  <si>
    <t>OS12_55</t>
  </si>
  <si>
    <t>003 - Vnější výplně otvorů</t>
  </si>
  <si>
    <t>D1 - OKNA JEDNODUCHÉ</t>
  </si>
  <si>
    <t>D2 - SESTAVY ZALAMOVANÉ</t>
  </si>
  <si>
    <t>D3 - SESTAVY PŘÍMÉ - okenní systém se skrytými křídly („blokový systém“)</t>
  </si>
  <si>
    <t>D4 - HLINÍKOVÉ PROSKLENÉ STĚNY - velkoplošné</t>
  </si>
  <si>
    <t>D5 - ZASKLENÍ VÝTAHOVÉ ŠACHTY</t>
  </si>
  <si>
    <t>D6 - DVEŘE VE  FASÁDĚ</t>
  </si>
  <si>
    <t>OKNA JEDNODUCHÉ</t>
  </si>
  <si>
    <t>D+M hliníkového jednoduchého okna, 1965/ 700 mm kompletní provedení včetně všech doplňků a příslušenství dle popisu v Tabulce oken, ozn. 01</t>
  </si>
  <si>
    <t>Poznámka k položce:
podrobné materiálové, konstrukční, tepelně izolační, akustické a ostatní specifikace, včetně požadovaného způsobu montáže, kotvení a provedení připojovací spáry viz popis v Tabulce oken  </t>
  </si>
  <si>
    <t>Pol180</t>
  </si>
  <si>
    <t>D+M hliníkového jednoduchého okna, 2105/ 130+1850+100 mm kompletní provedení včetně všech doplňků a příslušenství dle popisu v Tabulce oken, ozn. 02</t>
  </si>
  <si>
    <t>Pol181</t>
  </si>
  <si>
    <t>D+M hliníkového jednoduchého okna, 2105/ 130+1850+100 mm kompletní provedení včetně všech doplňků a příslušenství dle popisu v Tabulce oken, ozn. 03</t>
  </si>
  <si>
    <t>Pol182</t>
  </si>
  <si>
    <t>D+M hliníkového jednoduchého okna, 2105/ 130+1850+100 mm kompletní provedení včetně všech doplňků a příslušenství dle popisu v Tabulce oken, ozn. 04</t>
  </si>
  <si>
    <t>Pol183</t>
  </si>
  <si>
    <t>D+M hliníkového jednoduchého okna, 2105/ 130+1850+150 mm kompletní provedení včetně všech doplňků a příslušenství dle popisu v Tabulce oken, ozn. 05</t>
  </si>
  <si>
    <t>D+M hliníkového jednoduchého okna, 600/ 1950 mm kompletní provedení včetně všech doplňků a příslušenství dle popisu v Tabulce oken, ozn. 06</t>
  </si>
  <si>
    <t>D+M hliníkového jednoduchého okna, 600/ 1950 mm kompletní provedení včetně všech doplňků a příslušenství dle popisu v Tabulce oken, ozn. 07</t>
  </si>
  <si>
    <t>Pol184</t>
  </si>
  <si>
    <t>D+M hliníkového jednoduchého okna, 600/ 1950 mm kompletní provedení včetně všech doplňků a příslušenství dle popisu v Tabulce oken, ozn. 08</t>
  </si>
  <si>
    <t>09</t>
  </si>
  <si>
    <t>D+M hliníkového jednoduchého okna, 600/ 1850 mm kompletní provedení včetně všech doplňků a příslušenství dle popisu v Tabulce oken, ozn. 09</t>
  </si>
  <si>
    <t>Pol185</t>
  </si>
  <si>
    <t>D+M hliníkového jednoduchého okna, 1140/ 1950 mm kompletní provedení včetně všech doplňků a příslušenství dle popisu v Tabulce oken, ozn. 010</t>
  </si>
  <si>
    <t>D+M hliníkového jednoduchého okna, 600/ 1850 mm kompletní provedení včetně všech doplňků a příslušenství dle popisu v Tabulce oken, ozn. 011</t>
  </si>
  <si>
    <t>SESTAVY ZALAMOVANÉ</t>
  </si>
  <si>
    <t>Pol186</t>
  </si>
  <si>
    <t>D+M hliníkové sestavy oken, 1553/ 130+1830+150 mm kompletní provedení včetně všech doplňků a příslušenství dle popisu v Tabulce oken, ozn. 020</t>
  </si>
  <si>
    <t>Pol187</t>
  </si>
  <si>
    <t>D+M hliníkové sestavy oken, 3305/2380+230 mm kompletní provedení včetně všech doplňků a příslušenství dle popisu v Tabulce oken, ozn. 021</t>
  </si>
  <si>
    <t>Pol188</t>
  </si>
  <si>
    <t>D+M hliníkové sestavy oken, 19660/130+1830+150 mm mm kompletní provedení včetně všech doplňků a příslušenství dle popisu v Tabulce oken, ozn. 022</t>
  </si>
  <si>
    <t>023</t>
  </si>
  <si>
    <t>D+M hliníkové prosklené stěny, 3405/2080 mm kompletní provedení včetně všech doplňků a příslušenství dle popisu v Tabulce oken, ozn. 023</t>
  </si>
  <si>
    <t>024</t>
  </si>
  <si>
    <t>D+M hliníkové prosklené stěny, 2380/3665-2500 mm + 1850/2500 mm kompletní provedení včetně všech doplňků a příslušenství dle popisu v Tabulce oken, ozn. 024</t>
  </si>
  <si>
    <t>Pol189</t>
  </si>
  <si>
    <t>D+M hliníkové sestavy oken, 16725/ 130+1950+150 mm kompletní provedení včetně všech doplňků a příslušenství dle popisu v Tabulce oken, ozn. 025</t>
  </si>
  <si>
    <t>Pol190</t>
  </si>
  <si>
    <t>D+M hliníkové sestavy oken, 17945/130+ 1950+150 mm kompletní provedení včetně všech doplňků a příslušenství dle popisu v Tabulce oken, ozn. 026</t>
  </si>
  <si>
    <t>Pol191</t>
  </si>
  <si>
    <t>D+M hliníkové sestavy oken, 24415/ 50+2070+150 mm kompletní provedení včetně všech doplňků a příslušenství dle popisu v Tabulce oken, ozn. 027</t>
  </si>
  <si>
    <t>SESTAVY PŘÍMÉ - okenní systém se skrytými křídly („blokový systém“)</t>
  </si>
  <si>
    <t>030</t>
  </si>
  <si>
    <t>D+M hliníkové sestavy oken, 2130/ 2200 mm kompletní provedení včetně všech doplňků a příslušenství dle popisu v Tabulce oken, ozn. 030</t>
  </si>
  <si>
    <t>Pol192</t>
  </si>
  <si>
    <t>D+M hliníkové sestavy oken, 30055/ 50+2200+200 mm kompletní provedení včetně všech doplňků a příslušenství dle popisu v Tabulce oken, ozn. 031</t>
  </si>
  <si>
    <t>Pol193</t>
  </si>
  <si>
    <t>D+M hliníkové prosklené stěny, 3580/50+2200+200 mm +1825/ 2750+200 mm kompletní provedení včetně všech doplňků a příslušenství dle popisu v Tabulce oken, ozn. 032</t>
  </si>
  <si>
    <t>Pol194</t>
  </si>
  <si>
    <t>D+M hliníkové prosklené stěny, 18965/ 2500+200 mm +4945/ 2300+200 mm kompletní provedení včetně všech doplňků a příslušenství dle popisu v Tabulce oken, ozn. 033</t>
  </si>
  <si>
    <t>034</t>
  </si>
  <si>
    <t>D+M hliníkové prosklené stěny, 3135/  2800 mm kompletní provedení včetně všech doplňků a příslušenství dle popisu v Tabulce oken, ozn. 034</t>
  </si>
  <si>
    <t>035</t>
  </si>
  <si>
    <t>D+M hliníkové prosklené stěny, 4870/ 2800 mm kompletní provedení včetně všech doplňků a příslušenství dle popisu v Tabulce oken, ozn. 035</t>
  </si>
  <si>
    <t>Pol195</t>
  </si>
  <si>
    <t>D+M hliníkové sestavy oken, 40 840/ 50+2200+200 mm kompletní provedení včetně všech doplňků a příslušenství dle popisu v Tabulce oken, ozn. 036</t>
  </si>
  <si>
    <t>Pol196</t>
  </si>
  <si>
    <t>D+M hliníkové sestavy oken, 11915/ 50+2200+200 mm +1875/ 2750+200 mm kompletní provedení včetně všech doplňků a příslušenství dle popisu v Tabulce oken, ozn. 037</t>
  </si>
  <si>
    <t>038</t>
  </si>
  <si>
    <t>D+M hliníkové sestavy oken, 2130/ 2260 mm kompletní provedení včetně všech doplňků a příslušenství dle popisu v Tabulce oken, ozn. 038</t>
  </si>
  <si>
    <t>Pol197</t>
  </si>
  <si>
    <t>D+M hliníkové prosklené stěny, 2400/  2200+ 100 mm kompletní provedení včetně všech doplňků a příslušenství dle popisu v Tabulce oken, ozn. 039</t>
  </si>
  <si>
    <t>040</t>
  </si>
  <si>
    <t>D+M hliníkových vstupních dveře, 1950/2180 mm kompletní provedení včetně všech doplňků a příslušenství dle popisu v Tabulce oken, ozn. 040</t>
  </si>
  <si>
    <t>HLINÍKOVÉ PROSKLENÉ STĚNY - velkoplošné</t>
  </si>
  <si>
    <t>Pol198</t>
  </si>
  <si>
    <t>D+M zasklení spojovacího krčku, prosklená stěna do otvoru kompletní provedení včetně všech doplňků a příslušenství dle popisu v Tabulce oken, ozn. 050a</t>
  </si>
  <si>
    <t>Pol199</t>
  </si>
  <si>
    <t>D+M zasklení spojovacího krčku, prosklená stěna do otvoru kompletní provedení včetně všech doplňků a příslušenství dle popisu v Tabulce oken, ozn. 050b</t>
  </si>
  <si>
    <t>FS1</t>
  </si>
  <si>
    <t>D+M hliníkové prosklené stěny, 2900/ 4375 mm + 2400/ 5475 mm kompletní provedení včetně všech doplňků a příslušenství dle popisu v Tabulce oken, ozn. FS1</t>
  </si>
  <si>
    <t>FS2</t>
  </si>
  <si>
    <t>D+M hliníkové prosklené stěny, 27 255/ 5475 mm kompletní provedení včetně všech doplňků a příslušenství dle popisu v Tabulce oken, ozn. FS2</t>
  </si>
  <si>
    <t>FS3</t>
  </si>
  <si>
    <t>D+M hliníkové prosklené stěny, 26 060/ 3650 mm kompletní provedení včetně všech doplňků a příslušenství dle popisu v Tabulce oken, ozn. FS3</t>
  </si>
  <si>
    <t>FS4</t>
  </si>
  <si>
    <t>D+M hliníkové prosklené stěny, 16 500/ 3650 mm kompletní provedení včetně všech doplňků a příslušenství dle popisu v Tabulce oken, ozn. FS4</t>
  </si>
  <si>
    <t>FS5</t>
  </si>
  <si>
    <t>D+M hliníkové prosklené stěny, 25 760/ 3650 mm kompletní provedení včetně všech doplňků a příslušenství dle popisu v Tabulce oken, ozn. FS5</t>
  </si>
  <si>
    <t>FS6</t>
  </si>
  <si>
    <t>D+M hliníkové prosklené stěny, 25 555/ 4375 mm kompletní provedení včetně všech doplňků a příslušenství dle popisu v Tabulce oken, ozn. FS6</t>
  </si>
  <si>
    <t>FS7</t>
  </si>
  <si>
    <t>D+M hliníkové prosklené stěny, 4370/ 4375 mm kompletní provedení včetně všech doplňků a příslušenství dle popisu v Tabulce oken, ozn. FS7</t>
  </si>
  <si>
    <t>ZASKLENÍ VÝTAHOVÉ ŠACHTY</t>
  </si>
  <si>
    <t>Pol201</t>
  </si>
  <si>
    <t>D+M zasklení vytahové šachty, prosklená stěna zasklená izolačním trojsklem, do otvoru kompletní provedení včetně všech doplňků a příslušenství dle popisu v Tabulce oken, ozn. 051</t>
  </si>
  <si>
    <t>Pol202</t>
  </si>
  <si>
    <t>D+M zasklení vytahové šachty, prosklená stěna zasklená izolačním trojsklem, do otvoru kompletní provedení včetně všech doplňků a příslušenství dle popisu v Tabulce oken, ozn. 052</t>
  </si>
  <si>
    <t>Pol203</t>
  </si>
  <si>
    <t>D+M zasklení vytahové šachty, prosklená stěna zasklená izolačním trojsklem, do otvoru kompletní provedení včetně všech doplňků a příslušenství dle popisu v Tabulce oken, ozn. 053</t>
  </si>
  <si>
    <t>Pol204</t>
  </si>
  <si>
    <t>D+M zasklení vytahové šachty, prosklená stěna zasklená izolačním trojsklem, do otvoru kompletní provedení včetně všech doplňků a příslušenství dle popisu v Tabulce oken, ozn. 054</t>
  </si>
  <si>
    <t>Pol205</t>
  </si>
  <si>
    <t>D+M zasklení vytahové šachty, prosklená stěna zasklená izolačním trojsklem, do otvoru kompletní provedení včetně všech doplňků a příslušenství dle popisu v Tabulce oken, ozn. 055</t>
  </si>
  <si>
    <t>DVEŘE VE  FASÁDĚ</t>
  </si>
  <si>
    <t>D+M vstupních dveře, 1100/1970 mm kompletní provedení včetně všech doplňků a příslušenství dle popisu v Tabulce oken, ozn. D1</t>
  </si>
  <si>
    <t>D+M vstupních dveře, 900/1450 mm kompletní provedení včetně všech doplňků a příslušenství dle popisu v Tabulce oken, ozn. D2</t>
  </si>
  <si>
    <t>D+M vstupních dveře, 900/1700 mm kompletní provedení včetně všech doplňků a příslušenství dle popisu v Tabulce oken, ozn. D3</t>
  </si>
  <si>
    <t>Přesun hmot pro vnější výplně otvorů  v objektech výšky přes 12 do 24 m</t>
  </si>
  <si>
    <t>-291763728</t>
  </si>
  <si>
    <t>292/008 - PBŘ</t>
  </si>
  <si>
    <t>01 - PBŘ</t>
  </si>
  <si>
    <t>HSV - HSV</t>
  </si>
  <si>
    <t xml:space="preserve">    PHP - Přenosné hasící přístroje</t>
  </si>
  <si>
    <t xml:space="preserve">    PIS - Přebetonování instalačních šachet</t>
  </si>
  <si>
    <t xml:space="preserve">    VBZ - Výstražné a bezpečnostní značení</t>
  </si>
  <si>
    <t>PSV - PSV</t>
  </si>
  <si>
    <t xml:space="preserve">    POL - Požární ochrana lamel</t>
  </si>
  <si>
    <t>PHP</t>
  </si>
  <si>
    <t>Přenosné hasící přístroje</t>
  </si>
  <si>
    <t>PHP-R01</t>
  </si>
  <si>
    <t>Dodávka a montáž PHP typ PG6/21A</t>
  </si>
  <si>
    <t>1669688579</t>
  </si>
  <si>
    <t>PIS</t>
  </si>
  <si>
    <t>Přebetonování instalačních šachet</t>
  </si>
  <si>
    <t>411388531.1</t>
  </si>
  <si>
    <t>Přebetonování instalačních šachet ve stropech</t>
  </si>
  <si>
    <t>-965666114</t>
  </si>
  <si>
    <t>Poznámka k položce:
včetně lešení, bednění, odbednění a výztuže (materiál v ceně) ve stropech železobetonových, tvárnicových a prefabrikovaných</t>
  </si>
  <si>
    <t>1388356436</t>
  </si>
  <si>
    <t>VBZ</t>
  </si>
  <si>
    <t>Výstražné a bezpečnostní značení</t>
  </si>
  <si>
    <t>VBZ-R01</t>
  </si>
  <si>
    <t>Dodávka a montáž značek a tabulek dle PBŘ</t>
  </si>
  <si>
    <t>-1167716367</t>
  </si>
  <si>
    <t xml:space="preserve">Poznámka k položce:
V  objektu bude instalováno značení únikových cest a směrů úniků z jednotlivých částí objektu v souladu s Nařízením vlády č.11/2002 Sb., ( částka 6/2002 Sb. ), a to piktogramy ve fotoluminiscenčním provedení. 
Piktogramy budou provedeny dle ČSN ISO 3864.
Věcné prostředky požární ochrany, v tomto případě hydrantová zařízení a hasící přístroje,budou v místech instalací označeny standardním způsobem. 
Dále budou označeny uzávěry elektrické energie, vody, výtahy („Tento výtah neslouží pro evakuaci osob“,).
Schodiště ve stavbě zdravotnického zařízení a zařízení sociální péče s třemi a více nadzemními podlažími nebo se dvěma a více podzemními podlažími musí být označeno u vstupu do každého podlaží. Označení se skládá z pořadového čísla nadzemního podlaží doplněného písmeny "NP" nebo podzemního podlaží doplněného písmeny "PP".
</t>
  </si>
  <si>
    <t>POL</t>
  </si>
  <si>
    <t>Požární ochrana lamel</t>
  </si>
  <si>
    <t>POL-R01</t>
  </si>
  <si>
    <t>Ochrana uhlíkových lamel 2x deska RED tl. 12,5 mm včetně konstrukce</t>
  </si>
  <si>
    <t>2130421149</t>
  </si>
  <si>
    <t>Poznámka k položce:
včetně vnitrostaveništního přesunu hmot a pracovního lešení</t>
  </si>
  <si>
    <t>POL-R02</t>
  </si>
  <si>
    <t>Ochrana uhlíkové tkaniny 2x deska RED tl. 12,5 mm včetně konstrukce</t>
  </si>
  <si>
    <t>391551563</t>
  </si>
  <si>
    <t>02 - ZOKT</t>
  </si>
  <si>
    <t>Systém odvodu tepla a kouře při požáru (ZOKT) se navrhuje jako jeden nedělitelný systém vyhrazeného požárně bezpečnostního zařízení, který je složen z několika na sebe navazujících komponentů a je závislý i na dalších prvcích zapojených do systému přímo ovlivňující funkčnost samotného zařízení. Součástí systému ZOKT jsou např. ventilátory, certifikované ZOKT potrubí, přívodní otvory, kouřové zástěny, usměrňovače, rozvaděče (ovládací panely), klapky pro přirozený odvod zplodin apod. Při uvádění zařízení do provozu přebírá za funkčnost celého systému ZOKT odpovědnost dodavatel, dělení jednotlivých komponent do dalších oddílů je tedy nepřípustné.</t>
  </si>
  <si>
    <t>D1 - VENTILÁTORY PRO ODVOD TEPLA A KOUŘE</t>
  </si>
  <si>
    <t>D2 - KLAPKY PRO ODVOD TEPLA A KOUŘE, REGULAČNÍ KLAPKY</t>
  </si>
  <si>
    <t>D3 - OVLÁDÁNÍ ZOKT a VZT</t>
  </si>
  <si>
    <t>D4 - MONTÁŽ, DOPRAVNÉ, JEŘÁB</t>
  </si>
  <si>
    <t>VENTILÁTORY PRO ODVOD TEPLA A KOUŘE</t>
  </si>
  <si>
    <t>Pol1</t>
  </si>
  <si>
    <t>Střešní požární odvodní ventilátor osazený samostatně ovládaným tepelně a zvukově izolovaným krytem (FLAPEM). , - 300°C/60min., - 36.259m3/h, - 380-420/3V/Ph; 10,5A; 5,5kW; 69dB</t>
  </si>
  <si>
    <t>Poznámka k položce:
Colt Liberator EGT/04/08/16/N5/R/F300/FLAP</t>
  </si>
  <si>
    <t>Pol2</t>
  </si>
  <si>
    <t>Střešní požární odvodní ventilátor osazený samostatně ovládaným tepelně a zvukově izolovaným krytem (FLAPEM). , - 400°C/120min., - 32.319m3/h, - 380-420/3V/Ph; 13,9A; 7,5kW; 69dB</t>
  </si>
  <si>
    <t>Poznámka k položce:
Colt Liberator EGT/04/08/16/N5/R/F400/FLAP</t>
  </si>
  <si>
    <t>Pol3</t>
  </si>
  <si>
    <t>Podsada výšky 800 mm, světlých rozměrů 920 x 920 mm, pozinkovaný plech tl. 2,0 mm, nezateplená, instalace na výměny ve střeš. plášti. Doporučená tloušťka tepelné izolace 100 mm - dodávka střecha. Vnitřní strana RAL dle stavby.</t>
  </si>
  <si>
    <t>Poznámka k položce:
Podsada</t>
  </si>
  <si>
    <t>KLAPKY PRO ODVOD TEPLA A KOUŘE, REGULAČNÍ KLAPKY</t>
  </si>
  <si>
    <t>Pol4</t>
  </si>
  <si>
    <t xml:space="preserve">Lamelové okno proodvod kouře a tepla pro osazení do stavebně připravené konstrukce  v podhledu COLT typ COLTLITE. </t>
  </si>
  <si>
    <t xml:space="preserve">Poznámka k položce:
Colt , CLT/1/E/ 900/500/AP/IA/M230/A
"Lamelové okno proodvod kouře a tepla pro osazení do stavebně připravené konstrukce  v podhledu COLT typ COLTLITE.  
Uvnitř těla klapky jsou dvouvrstvé tepelně izolační lamely doléhající přes sebe s těsněním.  
Pohon pro ovládání žaluzií je osazen na těle zařízení. "
</t>
  </si>
  <si>
    <t>Pol5</t>
  </si>
  <si>
    <t xml:space="preserve">Poznámka k položce:
Colt , CLT/1/E/ 1800/500/AP/IA/M230/A
"Lamelové okno proodvod kouře a tepla pro osazení do stavebně připravené konstrukce  v podhledu COLT typ COLTLITE.  
Uvnitř těla klapky jsou dvouvrstvé tepelně izolační lamely doléhající přes sebe s těsněním.  
Pohon pro ovládání žaluzií je osazen na těle zařízení. "
</t>
  </si>
  <si>
    <t>Pol6</t>
  </si>
  <si>
    <t xml:space="preserve">Poznámka k položce:
Colt , CLT/1/E/ 1100/500/AP/IA/M230/A
"Lamelové okno proodvod kouře a tepla pro osazení do stavebně připravené konstrukce  v podhledu COLT typ COLTLITE.  
Uvnitř těla klapky jsou dvouvrstvé tepelně izolační lamely doléhající přes sebe s těsněním.  
Pohon pro ovládání žaluzií je osazen na těle zařízení. "
</t>
  </si>
  <si>
    <t>OVLÁDÁNÍ ZOKT a VZT</t>
  </si>
  <si>
    <t>Pol7</t>
  </si>
  <si>
    <t>Řídící a vyhodnocovací centrála ZOKT (R-ZOKT) k ventilátorům pro odvod kouře a tepla a hygienické větrání garáží. Centrála umožňuje napojení na EPS.</t>
  </si>
  <si>
    <t xml:space="preserve">Poznámka k položce:
Colt R-ZOKT
"Řídící a vyhodnocovací centrála ZOKT (R-ZOKT) k ventilátorům pro odvod kouře a tepla a hygienické větrání garáží. Centrála umožňuje napojení na EPS. 
• napájení ovládacího panelu – 3x400V (napojeno na dieselagregát), požárně odolný kabel
• napojení rad. ventilátorů (5,5kW)  – 1ks
• napojení rad. ventilátorů (7,5kW)  – 2ks
• napojení klapek pro ZOKT (230V)  – 15ks
• max. možný příkon - 15kW (v provozu max. 1 sekce, ostatní musí být blokovány)
• počet kontaktů od EPS – 2x (rozpínací kontakt) – požárně odolný kabel
• počet nouzových tlačítek – 2ks
• napojení na MaR (hlášení o chybě, hlášení o chodu)"
</t>
  </si>
  <si>
    <t>Pol8</t>
  </si>
  <si>
    <t>Nouzová tlačítka</t>
  </si>
  <si>
    <t>Poznámka k položce:
Colt, CNT</t>
  </si>
  <si>
    <t>MONTÁŽ, DOPRAVNÉ, JEŘÁB</t>
  </si>
  <si>
    <t>Pol9</t>
  </si>
  <si>
    <t>Zapojení, uvedení do provozu, funkční zkoušky</t>
  </si>
  <si>
    <t>Paušál</t>
  </si>
  <si>
    <t>Pol10</t>
  </si>
  <si>
    <t>Dokladová část, výchozí revizní zprávy</t>
  </si>
  <si>
    <t>Pol11</t>
  </si>
  <si>
    <t>Projekt skutečného provedení</t>
  </si>
  <si>
    <t>Pol12</t>
  </si>
  <si>
    <t>Odborné stanovisko TIČR</t>
  </si>
  <si>
    <t>Pol13</t>
  </si>
  <si>
    <t>Zaškolení obsluhy</t>
  </si>
  <si>
    <t>Pol14</t>
  </si>
  <si>
    <t>Svislá a vodorovná doprava, lešení, montážní plošiny</t>
  </si>
  <si>
    <t>292/100 - Profese PSV</t>
  </si>
  <si>
    <t>01 - Zdravotechnika</t>
  </si>
  <si>
    <t xml:space="preserve">    4 - Vodorovné konstrukce</t>
  </si>
  <si>
    <t xml:space="preserve">    721 - Zdravotechnika - vnitřní kanalizace</t>
  </si>
  <si>
    <t xml:space="preserve">    722 - Zdravotechnika - vnitřní vodovod</t>
  </si>
  <si>
    <t xml:space="preserve">    725 - Zdravotechnika - zařizovací předměty</t>
  </si>
  <si>
    <t xml:space="preserve">    726 - Zdravotechnika - předstěnové instalace</t>
  </si>
  <si>
    <t xml:space="preserve">    727 - Zdravotechnika - požární ochrana</t>
  </si>
  <si>
    <t xml:space="preserve">    732 - Ústřední vytápění - strojovny</t>
  </si>
  <si>
    <t xml:space="preserve">    744 - Elektromontáže - rozvody vodičů měděných</t>
  </si>
  <si>
    <t>132201102</t>
  </si>
  <si>
    <t>Hloubení rýh š do 600 mm v hornině tř. 3 objemu přes 100 m3</t>
  </si>
  <si>
    <t>CS ÚRS 2016 01</t>
  </si>
  <si>
    <t>769224069</t>
  </si>
  <si>
    <t>595*0,6*1,4</t>
  </si>
  <si>
    <t>132201109</t>
  </si>
  <si>
    <t>Příplatek za lepivost k hloubení rýh š do 600 mm v hornině tř. 3</t>
  </si>
  <si>
    <t>1294082387</t>
  </si>
  <si>
    <t>30% z výkopku</t>
  </si>
  <si>
    <t>499,8</t>
  </si>
  <si>
    <t>499,8*0,3 'Přepočtené koeficientem množství</t>
  </si>
  <si>
    <t>-2082432448</t>
  </si>
  <si>
    <t>vytěžená zemina</t>
  </si>
  <si>
    <t>-1447292108</t>
  </si>
  <si>
    <t>zemina zpět na zásyp</t>
  </si>
  <si>
    <t>285,6</t>
  </si>
  <si>
    <t>1000063373</t>
  </si>
  <si>
    <t>odvoz na skládku</t>
  </si>
  <si>
    <t>178,5+35,7</t>
  </si>
  <si>
    <t>1375867160</t>
  </si>
  <si>
    <t>214,2</t>
  </si>
  <si>
    <t>214,2*20 'Přepočtené koeficientem množství</t>
  </si>
  <si>
    <t>-978842437</t>
  </si>
  <si>
    <t>odvezená zemina na skládku</t>
  </si>
  <si>
    <t>-558215595</t>
  </si>
  <si>
    <t>-1465403807</t>
  </si>
  <si>
    <t>214,2*2,054 'Přepočtené koeficientem množství</t>
  </si>
  <si>
    <t>124627991</t>
  </si>
  <si>
    <t>499,8-178,5-35,7</t>
  </si>
  <si>
    <t>175151101</t>
  </si>
  <si>
    <t>Obsypání potrubí strojně sypaninou bez prohození, uloženou do 3 m</t>
  </si>
  <si>
    <t>-1686499724</t>
  </si>
  <si>
    <t>595*0,6*0,5</t>
  </si>
  <si>
    <t>583373020</t>
  </si>
  <si>
    <t>štěrkopísek frakce 0-16</t>
  </si>
  <si>
    <t>841114269</t>
  </si>
  <si>
    <t>178,5</t>
  </si>
  <si>
    <t>178,5*2,054 'Přepočtené koeficientem množství</t>
  </si>
  <si>
    <t>451573111</t>
  </si>
  <si>
    <t>Lože pod potrubí otevřený výkop ze štěrkopísku</t>
  </si>
  <si>
    <t>1340420509</t>
  </si>
  <si>
    <t>595*0,6*0,1</t>
  </si>
  <si>
    <t>452313141</t>
  </si>
  <si>
    <t>Podkladní bloky z betonu prostého tř. C 16/20 otevřený výkop</t>
  </si>
  <si>
    <t>1173759846</t>
  </si>
  <si>
    <t>(90+25)*0,5*0,5*0,3</t>
  </si>
  <si>
    <t>713463131</t>
  </si>
  <si>
    <t>Montáž izolace tepelné potrubí potrubními pouzdry bez úpravy slepenými 1x tl izolace do 25 mm</t>
  </si>
  <si>
    <t>-986870308</t>
  </si>
  <si>
    <t>447+60+12+45+9+536+101+116+12+218+20</t>
  </si>
  <si>
    <t>283770450</t>
  </si>
  <si>
    <t>izolace potrubí návleková 22 x 20 mm</t>
  </si>
  <si>
    <t>-1502406702</t>
  </si>
  <si>
    <t>283770480</t>
  </si>
  <si>
    <t>izolace potrubí návleková 28 x 20 mm</t>
  </si>
  <si>
    <t>1689534510</t>
  </si>
  <si>
    <t>283770550</t>
  </si>
  <si>
    <t>izolace potrubí návleková 35 x 20 mm</t>
  </si>
  <si>
    <t>392374909</t>
  </si>
  <si>
    <t>283770R01</t>
  </si>
  <si>
    <t>izolace potrubí návleková s Al folií 22 x 10 mm</t>
  </si>
  <si>
    <t>-365357326</t>
  </si>
  <si>
    <t>283770R02</t>
  </si>
  <si>
    <t>izolace potrubí návleková s Al folií 28 x 10 mm</t>
  </si>
  <si>
    <t>1532244800</t>
  </si>
  <si>
    <t>283770R03</t>
  </si>
  <si>
    <t>izolace potrubí návleková s Al folií 35 x 10 mm</t>
  </si>
  <si>
    <t>465161558</t>
  </si>
  <si>
    <t>22+30+484</t>
  </si>
  <si>
    <t>283770R04</t>
  </si>
  <si>
    <t>izolace potrubí návleková s Al folií 42 x 10 mm</t>
  </si>
  <si>
    <t>-1925746731</t>
  </si>
  <si>
    <t>283770R05</t>
  </si>
  <si>
    <t>izolace potrubí návleková s Al folií 54 x 10 mm</t>
  </si>
  <si>
    <t>-890796888</t>
  </si>
  <si>
    <t>283770R06</t>
  </si>
  <si>
    <t>izolace potrubí návleková s Al folií 76 x 10 mm</t>
  </si>
  <si>
    <t>-158824355</t>
  </si>
  <si>
    <t>283770R07</t>
  </si>
  <si>
    <t>izolace potrubí návleková s Al folií 108 x 10 mm</t>
  </si>
  <si>
    <t>2131618958</t>
  </si>
  <si>
    <t>10+10+198</t>
  </si>
  <si>
    <t>283770R08</t>
  </si>
  <si>
    <t>izolace potrubí návleková s Al folií 133 x 10 mm</t>
  </si>
  <si>
    <t>-475112130</t>
  </si>
  <si>
    <t>713463311</t>
  </si>
  <si>
    <t>Montáž izolace tepelné potrubí potrubními pouzdry s Al fólií s přesahem Al páskou 1x D do 50 mm</t>
  </si>
  <si>
    <t>1696220753</t>
  </si>
  <si>
    <t>113+80+275+127+125+50+38+37+222+134+26+53</t>
  </si>
  <si>
    <t>631545100</t>
  </si>
  <si>
    <t>pouzdro potrubní izolační minerální vlna s Al folií 22/25 mm</t>
  </si>
  <si>
    <t>1044327292</t>
  </si>
  <si>
    <t>631545110</t>
  </si>
  <si>
    <t>pouzdro potrubní izolační minerální vlna s Al folií 28/25 mm</t>
  </si>
  <si>
    <t>108970096</t>
  </si>
  <si>
    <t>631545300</t>
  </si>
  <si>
    <t>pouzdro potrubní izolační minerální vlna s Al folií 22/30 mm</t>
  </si>
  <si>
    <t>-1367694072</t>
  </si>
  <si>
    <t>631545310</t>
  </si>
  <si>
    <t>pouzdro potrubní izolační minerální vlna s Al folií 28/30 mm</t>
  </si>
  <si>
    <t>-1364268501</t>
  </si>
  <si>
    <t>631545320</t>
  </si>
  <si>
    <t>pouzdro potrubní izolační minerální vlna s Al folií 35/30 mm</t>
  </si>
  <si>
    <t>809031412</t>
  </si>
  <si>
    <t>631545330</t>
  </si>
  <si>
    <t>pouzdro potrubní izolační minerální vlna s Al folií 42/30 mm</t>
  </si>
  <si>
    <t>-1656951736</t>
  </si>
  <si>
    <t>631545340</t>
  </si>
  <si>
    <t>pouzdro potrubní izolační minerální vlna s Al folií 49/30 mm</t>
  </si>
  <si>
    <t>-545015478</t>
  </si>
  <si>
    <t>631545350</t>
  </si>
  <si>
    <t>pouzdro potrubní izolační minerální vlna s Al folií 64/30 mm</t>
  </si>
  <si>
    <t>235047462</t>
  </si>
  <si>
    <t>631545720</t>
  </si>
  <si>
    <t>pouzdro potrubní izolační minerální vlna s Al folií 35/40 mm</t>
  </si>
  <si>
    <t>1741864198</t>
  </si>
  <si>
    <t>631545730</t>
  </si>
  <si>
    <t>pouzdro potrubní izolační minerální vlna s Al folií 42/40 mm</t>
  </si>
  <si>
    <t>605768571</t>
  </si>
  <si>
    <t>631546040</t>
  </si>
  <si>
    <t>pouzdro potrubní izolační minerální vlna s Al folií 49/50 mm</t>
  </si>
  <si>
    <t>-914328823</t>
  </si>
  <si>
    <t>631546050</t>
  </si>
  <si>
    <t>pouzdro potrubní izolační minerální vlna s Al folií 64/50 mm</t>
  </si>
  <si>
    <t>75966670</t>
  </si>
  <si>
    <t>713463312</t>
  </si>
  <si>
    <t>Montáž izolace tepelné potrubí potrubními pouzdry s Al fólií s přesahem Al páskou 1x D do 100 mm</t>
  </si>
  <si>
    <t>737427536</t>
  </si>
  <si>
    <t>5+38+9+51+8</t>
  </si>
  <si>
    <t>631545370</t>
  </si>
  <si>
    <t>pouzdro potrubní izolační minerální vlna s Al folií 76/30 mm</t>
  </si>
  <si>
    <t>1016914223</t>
  </si>
  <si>
    <t>631545410</t>
  </si>
  <si>
    <t>pouzdro potrubní izolační minerální vlna s Al folií 114/30 mm</t>
  </si>
  <si>
    <t>503845428</t>
  </si>
  <si>
    <t>631545420</t>
  </si>
  <si>
    <t>pouzdro potrubní izolační minerální vlna s Al folií 133/30 mm</t>
  </si>
  <si>
    <t>-1457937719</t>
  </si>
  <si>
    <t>631545770</t>
  </si>
  <si>
    <t>pouzdro potrubní izolační minerální vlna s Al folií 76/40 mm</t>
  </si>
  <si>
    <t>721718210</t>
  </si>
  <si>
    <t>631545810</t>
  </si>
  <si>
    <t>pouzdro potrubní izolační minerální vlna s Al folií 114/40 mm</t>
  </si>
  <si>
    <t>1045212812</t>
  </si>
  <si>
    <t>631546200</t>
  </si>
  <si>
    <t>páska samolepící ALS šířka 50 mm, délka 50 m</t>
  </si>
  <si>
    <t>-396275522</t>
  </si>
  <si>
    <t>713391R01</t>
  </si>
  <si>
    <t>Montáž doplňků izolace tepelné potrubí pevnou folií plastovou</t>
  </si>
  <si>
    <t>2004071451</t>
  </si>
  <si>
    <t>113+80+125+50+38+37+51+8+275+127+222+134+26+53</t>
  </si>
  <si>
    <t>283770R99</t>
  </si>
  <si>
    <t xml:space="preserve">pevná folie plastová </t>
  </si>
  <si>
    <t>-492565792</t>
  </si>
  <si>
    <t>721173401</t>
  </si>
  <si>
    <t>Potrubí kanalizační plastové svodné systém KG DN 100</t>
  </si>
  <si>
    <t>-529608359</t>
  </si>
  <si>
    <t>splašková</t>
  </si>
  <si>
    <t>67+30</t>
  </si>
  <si>
    <t>dešťová</t>
  </si>
  <si>
    <t>68+7</t>
  </si>
  <si>
    <t>721173402</t>
  </si>
  <si>
    <t>Potrubí kanalizační plastové svodné systém KG DN 125</t>
  </si>
  <si>
    <t>-1967356374</t>
  </si>
  <si>
    <t>138+15</t>
  </si>
  <si>
    <t>64+12</t>
  </si>
  <si>
    <t>721173403</t>
  </si>
  <si>
    <t>Potrubí kanalizační plastové svodné systém KG DN 150</t>
  </si>
  <si>
    <t>1448016526</t>
  </si>
  <si>
    <t>37+115</t>
  </si>
  <si>
    <t>5+1</t>
  </si>
  <si>
    <t>721173404</t>
  </si>
  <si>
    <t>Potrubí kanalizační plastové svodné systém KG DN 200</t>
  </si>
  <si>
    <t>-279110597</t>
  </si>
  <si>
    <t>721173405</t>
  </si>
  <si>
    <t>Potrubí kanalizační plastové svodné systém KG DN 250</t>
  </si>
  <si>
    <t>-1541585670</t>
  </si>
  <si>
    <t>721175101</t>
  </si>
  <si>
    <t>Potrubí kanalizační z PP připojovací zvuk tlumící vícevrstvé DN 32</t>
  </si>
  <si>
    <t>-1509516189</t>
  </si>
  <si>
    <t>721175102</t>
  </si>
  <si>
    <t>Potrubí kanalizační z PP připojovací zvuk tlumící vícevrstvé DN 40</t>
  </si>
  <si>
    <t>1219818217</t>
  </si>
  <si>
    <t>721175103</t>
  </si>
  <si>
    <t>Potrubí kanalizační z PP připojovací zvuk tlumící vícevrstvé DN 50</t>
  </si>
  <si>
    <t>1519127220</t>
  </si>
  <si>
    <t>721175104</t>
  </si>
  <si>
    <t>Potrubí kanalizační z PP připojovací zvuk tlumící vícevrstvé DN 75</t>
  </si>
  <si>
    <t>-336078983</t>
  </si>
  <si>
    <t>721175105</t>
  </si>
  <si>
    <t>Potrubí kanalizační z PP připojovací zvuk tlumící vícevrstvé DN 110</t>
  </si>
  <si>
    <t>551178542</t>
  </si>
  <si>
    <t>469</t>
  </si>
  <si>
    <t>721175123</t>
  </si>
  <si>
    <t>Potrubí kanalizační z PP svodné zvuk tlumící vícevrstvé DN 125</t>
  </si>
  <si>
    <t>-415639987</t>
  </si>
  <si>
    <t>286144509</t>
  </si>
  <si>
    <t>čistící kus zvuk tlumící DN 50</t>
  </si>
  <si>
    <t>-923964868</t>
  </si>
  <si>
    <t>286144600</t>
  </si>
  <si>
    <t>čistící kus zvuk tlumící DN 75</t>
  </si>
  <si>
    <t>402759714</t>
  </si>
  <si>
    <t>286144610</t>
  </si>
  <si>
    <t>čistící kus zvuk tlumící DN 110</t>
  </si>
  <si>
    <t>-1510134846</t>
  </si>
  <si>
    <t>286144620</t>
  </si>
  <si>
    <t>čistící kus zvuk tlumící DN 125</t>
  </si>
  <si>
    <t>-503284801</t>
  </si>
  <si>
    <t>721175R01</t>
  </si>
  <si>
    <t>Konstrukce z profilu CW50 pro SDK + objímky pro uchycení volně vedených odpadů v 5. NP</t>
  </si>
  <si>
    <t>2067835458</t>
  </si>
  <si>
    <t>721194104</t>
  </si>
  <si>
    <t>Vyvedení a upevnění odpadních výpustek DN 40</t>
  </si>
  <si>
    <t>388611210</t>
  </si>
  <si>
    <t>721194105</t>
  </si>
  <si>
    <t>Vyvedení a upevnění odpadních výpustek DN 50</t>
  </si>
  <si>
    <t>-709401145</t>
  </si>
  <si>
    <t>721194109</t>
  </si>
  <si>
    <t>Vyvedení a upevnění odpadních výpustek DN 100</t>
  </si>
  <si>
    <t>-1271045671</t>
  </si>
  <si>
    <t>721194R01</t>
  </si>
  <si>
    <t>Napojení zařízení do kanalizace, do dimenze DN 100</t>
  </si>
  <si>
    <t>1510536643</t>
  </si>
  <si>
    <t>Napojení klimatizačních jednotek</t>
  </si>
  <si>
    <t>Napojení odpadů prací vody filtrů do kanalizace</t>
  </si>
  <si>
    <t>Napojení odpadu změkčovací úpravny vody do kanalizace</t>
  </si>
  <si>
    <t>Napojení odpadu potrubního oddělovače do kanalizace</t>
  </si>
  <si>
    <t>Napojení odpadu chladící vody MR do kanalizace</t>
  </si>
  <si>
    <t>721259R01</t>
  </si>
  <si>
    <t>Montáž střešních vtoků do dimenze DN 125</t>
  </si>
  <si>
    <t>1596369080</t>
  </si>
  <si>
    <t>Poznámka k položce:
vtok je dodávkou stavby</t>
  </si>
  <si>
    <t>13+1+1</t>
  </si>
  <si>
    <t>722174004</t>
  </si>
  <si>
    <t>Potrubí vodovodní plastové PPR svar polyfuze PN 16 D 32 x 4,4 mm</t>
  </si>
  <si>
    <t>1891049068</t>
  </si>
  <si>
    <t>722174007</t>
  </si>
  <si>
    <t>Potrubí vodovodní plastové PPR svar polyfuze PN 16 D 75 x 8,6 mm -  pro odvod chladicí vody MR</t>
  </si>
  <si>
    <t>1496029926</t>
  </si>
  <si>
    <t>721273152</t>
  </si>
  <si>
    <t>Hlavice ventilační polypropylen PP DN 75</t>
  </si>
  <si>
    <t>-1504878474</t>
  </si>
  <si>
    <t>721273153</t>
  </si>
  <si>
    <t>Hlavice ventilační polypropylen PP DN 110</t>
  </si>
  <si>
    <t>1526892382</t>
  </si>
  <si>
    <t>721274103</t>
  </si>
  <si>
    <t>Přivzdušňovací ventil odpadních potrubí DN 110</t>
  </si>
  <si>
    <t>351707973</t>
  </si>
  <si>
    <t>721274R01</t>
  </si>
  <si>
    <t>Plastová mřížka 300/300 k přivzdušňovacímu ventilu</t>
  </si>
  <si>
    <t>-1808854061</t>
  </si>
  <si>
    <t>721274R02</t>
  </si>
  <si>
    <t>Přivzdušňovací ventil podomítkový odpadních potrubí DN 110</t>
  </si>
  <si>
    <t>693033364</t>
  </si>
  <si>
    <t>721R00001</t>
  </si>
  <si>
    <t>Podomítková zápachová uzávěrka pro odvod kondenzátu s přídavnou mechanickou zápachovou uzávěrkou</t>
  </si>
  <si>
    <t>120819539</t>
  </si>
  <si>
    <t>721R00002</t>
  </si>
  <si>
    <t>Vodní zápachová uzávěrka pro odvod kondenzátu s přídavnou mechanickou zápachovou uzávěrkou</t>
  </si>
  <si>
    <t>-634094557</t>
  </si>
  <si>
    <t>721R00003</t>
  </si>
  <si>
    <t>Kalich pro úkapy</t>
  </si>
  <si>
    <t>1792197896</t>
  </si>
  <si>
    <t>721R00004</t>
  </si>
  <si>
    <t>Podlahová vpust s nástavcem s přípojkou</t>
  </si>
  <si>
    <t>-2009470610</t>
  </si>
  <si>
    <t>721R00005</t>
  </si>
  <si>
    <t>Podlahová vpust s izolační soupravou s textilií nakašírovanou fólií pro stěrkové izolace</t>
  </si>
  <si>
    <t>1421771435</t>
  </si>
  <si>
    <t>721R00006</t>
  </si>
  <si>
    <t>Podlahová vpust se zápachovou uzávěrkou pro suchý stav PRIMUS a litinovou mřížkou, s izolační soupravou s textilií nakašírovanou fólií pro stěrkové izolace</t>
  </si>
  <si>
    <t>-1869627164</t>
  </si>
  <si>
    <t>721R00007</t>
  </si>
  <si>
    <t>Zápachová uzávěrka DN100</t>
  </si>
  <si>
    <t>953451219</t>
  </si>
  <si>
    <t>721R00008</t>
  </si>
  <si>
    <t>Instalační dvířka 300/300 pro výplň do zdiva</t>
  </si>
  <si>
    <t>1450416924</t>
  </si>
  <si>
    <t>721R00009</t>
  </si>
  <si>
    <t>Instalační dvířka 300/300 pro výplň do SDK konstrukcí</t>
  </si>
  <si>
    <t>-621836028</t>
  </si>
  <si>
    <t>721R00010</t>
  </si>
  <si>
    <t xml:space="preserve">Instalační dvířka do venkovního prostoru </t>
  </si>
  <si>
    <t>1417253060</t>
  </si>
  <si>
    <t>722</t>
  </si>
  <si>
    <t>Zdravotechnika - vnitřní vodovod</t>
  </si>
  <si>
    <t>722140103</t>
  </si>
  <si>
    <t>Potrubí vodovodní ocelové z ušlechtilé oceli spojované lisováním DN 20</t>
  </si>
  <si>
    <t>1701345365</t>
  </si>
  <si>
    <t>požární vodovod a havarijní chlazení</t>
  </si>
  <si>
    <t>722140104</t>
  </si>
  <si>
    <t>Potrubí vodovodní ocelové z ušlechtilé oceli spojované lisováním DN 25</t>
  </si>
  <si>
    <t>-168528894</t>
  </si>
  <si>
    <t>722140105</t>
  </si>
  <si>
    <t>Potrubí vodovodní ocelové z ušlechtilé oceli spojované lisováním DN 32</t>
  </si>
  <si>
    <t>718592615</t>
  </si>
  <si>
    <t>722140106</t>
  </si>
  <si>
    <t>Potrubí vodovodní ocelové z ušlechtilé oceli spojované lisováním DN 40</t>
  </si>
  <si>
    <t>-1798845710</t>
  </si>
  <si>
    <t>722140107</t>
  </si>
  <si>
    <t>Potrubí vodovodní ocelové z ušlechtilé oceli spojované lisováním DN 50</t>
  </si>
  <si>
    <t>-1014848028</t>
  </si>
  <si>
    <t>722140110</t>
  </si>
  <si>
    <t>Potrubí vodovodní ocelové DN 100 z ušlechtilé oceli spojované lisováním</t>
  </si>
  <si>
    <t>682352631</t>
  </si>
  <si>
    <t>722173202</t>
  </si>
  <si>
    <t xml:space="preserve">Potrubí vodovodní plastové PE-Xa spoj násuvnou objímkou kovovou D 20x2,9 mm </t>
  </si>
  <si>
    <t>-1455718882</t>
  </si>
  <si>
    <t>722174002</t>
  </si>
  <si>
    <t>Potrubí vodovodní plastové PPR svar polyfuze PN 16 D 20 x 2,8 mm</t>
  </si>
  <si>
    <t>28769967</t>
  </si>
  <si>
    <t>přípojky k zařizovacím předmětům v příčkách a předstěnách</t>
  </si>
  <si>
    <t>443</t>
  </si>
  <si>
    <t>722174003</t>
  </si>
  <si>
    <t>Potrubí vodovodní plastové PPR svar polyfuze PN 16 D 25 x 3,5 mm</t>
  </si>
  <si>
    <t>710264985</t>
  </si>
  <si>
    <t>-335186990</t>
  </si>
  <si>
    <t>722174022</t>
  </si>
  <si>
    <t>Potrubí vodovodní plastové PP-RCT STABI PLUS S 3,2 SDR 7,4 svar polyfuze D 20 x 2,8 mm</t>
  </si>
  <si>
    <t>-588958969</t>
  </si>
  <si>
    <t>rozvody zavěšené pod stropem a stoupací potrubí</t>
  </si>
  <si>
    <t>113+275</t>
  </si>
  <si>
    <t>722174023</t>
  </si>
  <si>
    <t>Potrubí vodovodní plastové PP-RCT STABI PLUS S 3,2 SDR 7,4 svar polyfuze D 25 x 3,5 mm</t>
  </si>
  <si>
    <t>-696844869</t>
  </si>
  <si>
    <t>80+127</t>
  </si>
  <si>
    <t>722174024</t>
  </si>
  <si>
    <t>Potrubí vodovodní plastové PP-RCT STABI PLUS S 3,2 SDR 7,4 svar polyfuze D 32 x4,4 mm</t>
  </si>
  <si>
    <t>113300273</t>
  </si>
  <si>
    <t>125+222</t>
  </si>
  <si>
    <t>722174025</t>
  </si>
  <si>
    <t>Potrubí vodovodní plastové PP-RCT STABI PLUS S 3,2 SDR 7,4 svar polyfuze D 40 x 5,5 mm</t>
  </si>
  <si>
    <t>-1223238675</t>
  </si>
  <si>
    <t>50+134</t>
  </si>
  <si>
    <t>722174026</t>
  </si>
  <si>
    <t>Potrubí vodovodní plastové PP-RCT STABI PLUS S 3,2 SDR 7,4 svar polyfuze D 50 x 6,9 mm</t>
  </si>
  <si>
    <t>116653968</t>
  </si>
  <si>
    <t>38+26</t>
  </si>
  <si>
    <t>722174027</t>
  </si>
  <si>
    <t>Potrubí vodovodní plastové PP-RCT STABI PLUS S 3,2 SDR 7,4 svar polyfuze D 63 x 8,6 mm</t>
  </si>
  <si>
    <t>2083472384</t>
  </si>
  <si>
    <t>37+53</t>
  </si>
  <si>
    <t>722174028</t>
  </si>
  <si>
    <t>Potrubí vodovodní plastové PP-RCT STABI PLUS S 7 SDR 9 svar polyfuze PN 20 D 75 x 8,4 mm</t>
  </si>
  <si>
    <t>1864642270</t>
  </si>
  <si>
    <t>722174030</t>
  </si>
  <si>
    <t>Potrubí vodovodní plastové PP-RCT STABI PLUS S 7 SDR 9 svar polyfuze D 110 x 12,3 mm</t>
  </si>
  <si>
    <t>1463173492</t>
  </si>
  <si>
    <t>722224115</t>
  </si>
  <si>
    <t>Kohout plnicí nebo vypouštěcí G 1/2 PN 10 s jedním závitem</t>
  </si>
  <si>
    <t>1719837739</t>
  </si>
  <si>
    <t>722224116</t>
  </si>
  <si>
    <t>Kohout plnicí nebo vypouštěcí G 3/4 PN 10 s jedním závitem</t>
  </si>
  <si>
    <t>1488810684</t>
  </si>
  <si>
    <t>722231075</t>
  </si>
  <si>
    <t>Ventil zpětný G 1 1/4 PN 10 do 110°C se dvěma závity</t>
  </si>
  <si>
    <t>575835060</t>
  </si>
  <si>
    <t>722231077</t>
  </si>
  <si>
    <t>Ventil zpětný G 2 PN 10 do 110°C se dvěma závity</t>
  </si>
  <si>
    <t>1427114049</t>
  </si>
  <si>
    <t>722231143</t>
  </si>
  <si>
    <t>Ventil závitový pojistný rohový G 1</t>
  </si>
  <si>
    <t>-180490564</t>
  </si>
  <si>
    <t>722231R01</t>
  </si>
  <si>
    <t>Ventil vyvažovací G 1/2</t>
  </si>
  <si>
    <t>141129341</t>
  </si>
  <si>
    <t>722231R02</t>
  </si>
  <si>
    <t>Ventil vyvažovací G 3/4</t>
  </si>
  <si>
    <t>-1907251366</t>
  </si>
  <si>
    <t>722231R03</t>
  </si>
  <si>
    <t>Ventil vyvažovací G 1</t>
  </si>
  <si>
    <t>188279250</t>
  </si>
  <si>
    <t>722231R04</t>
  </si>
  <si>
    <t>Vodoměr - studená voda  6 m3/h s impulsním snímačem/vysílačem 1 impuls = 1 litr, montáž, redukce</t>
  </si>
  <si>
    <t>soub</t>
  </si>
  <si>
    <t>-1671100321</t>
  </si>
  <si>
    <t>722231R05</t>
  </si>
  <si>
    <t>Průtokoměr studená voda  6 m3/h, montáž, redukce (možnost odečtu okamžitého průtoku)</t>
  </si>
  <si>
    <t>-83296679</t>
  </si>
  <si>
    <t>722231R06</t>
  </si>
  <si>
    <t>Požární hydrantový systém D25 s hadicí 30 m , skříň do výklenku ve zdi - nerezové provedení</t>
  </si>
  <si>
    <t>780468870</t>
  </si>
  <si>
    <t>722231R07</t>
  </si>
  <si>
    <t>Úpravna vody 1 - legionella - studená voda 3 l/s, denní 6m3</t>
  </si>
  <si>
    <t>242232420</t>
  </si>
  <si>
    <t>722231R08</t>
  </si>
  <si>
    <t>Doplnění ÚV1 - injekční potrubní mezikus na studenou vodu DN 50</t>
  </si>
  <si>
    <t>-1219975525</t>
  </si>
  <si>
    <t>722231R09</t>
  </si>
  <si>
    <t>Úpravna vody 2 - změkčovací - studená voda 3 l/s, denní 6m3</t>
  </si>
  <si>
    <t>-491135579</t>
  </si>
  <si>
    <t>722231R10</t>
  </si>
  <si>
    <t>Filtr s automatickým proplachem DN 100</t>
  </si>
  <si>
    <t>1461497342</t>
  </si>
  <si>
    <t>722231R11</t>
  </si>
  <si>
    <t>Filtr s automatickým proplachem DN 50</t>
  </si>
  <si>
    <t>-1423819392</t>
  </si>
  <si>
    <t>722231R12</t>
  </si>
  <si>
    <t>Napojení ohřívače TUV 500 l</t>
  </si>
  <si>
    <t>1135037940</t>
  </si>
  <si>
    <t>722231R13</t>
  </si>
  <si>
    <t>Potrubní oddělovač DN 50</t>
  </si>
  <si>
    <t>-247907320</t>
  </si>
  <si>
    <t>722231R14</t>
  </si>
  <si>
    <t>Uzavírací armatura DN 50 s elektropohonem s havarijní funkcí  - pod napětím zavřeno</t>
  </si>
  <si>
    <t>-204161115</t>
  </si>
  <si>
    <t>722231R15</t>
  </si>
  <si>
    <t>Uzavírací armatura DN 65 s elektropohonem s havarijní funkcí  - pod napětím zavřeno</t>
  </si>
  <si>
    <t>-441885808</t>
  </si>
  <si>
    <t>722231R16</t>
  </si>
  <si>
    <t xml:space="preserve">Propojení se stávajícím rozvodem DN100 </t>
  </si>
  <si>
    <t>1154136737</t>
  </si>
  <si>
    <t>734411127</t>
  </si>
  <si>
    <t>Teploměr technický s pevným stonkem a jímkou zadní připojení průměr 100 mm délky 100 mm</t>
  </si>
  <si>
    <t>-70266074</t>
  </si>
  <si>
    <t>734421112</t>
  </si>
  <si>
    <t>Tlakoměr s pevným stonkem a zpětnou klapkou tlak 0-16 bar průměr 63 mm zadní připojení</t>
  </si>
  <si>
    <t>2118262253</t>
  </si>
  <si>
    <t>722232043</t>
  </si>
  <si>
    <t>Kohout kulový přímý G 1/2 PN 42 do 185°C vnitřní závit</t>
  </si>
  <si>
    <t>199931214</t>
  </si>
  <si>
    <t>722232044</t>
  </si>
  <si>
    <t>Kohout kulový přímý G 3/4 PN 42 do 185°C vnitřní závit</t>
  </si>
  <si>
    <t>-610216968</t>
  </si>
  <si>
    <t>722232045</t>
  </si>
  <si>
    <t>Kohout kulový přímý G 1 PN 42 do 185°C vnitřní závit</t>
  </si>
  <si>
    <t>1505238001</t>
  </si>
  <si>
    <t>722232046</t>
  </si>
  <si>
    <t>Kohout kulový přímý G 1 1/4 PN 42 do 185°C vnitřní závit</t>
  </si>
  <si>
    <t>-87185415</t>
  </si>
  <si>
    <t>722232047</t>
  </si>
  <si>
    <t>Kohout kulový přímý G 1 1/2 PN 42 do 185°C vnitřní závit</t>
  </si>
  <si>
    <t>-1570930081</t>
  </si>
  <si>
    <t>722232048</t>
  </si>
  <si>
    <t>Kohout kulový přímý G 2 PN 42 do 185°C vnitřní závit</t>
  </si>
  <si>
    <t>-1583208100</t>
  </si>
  <si>
    <t>722232049</t>
  </si>
  <si>
    <t>Kohout kulový přímý G 2 1/2 PN 42 do 185°C vnitřní závit</t>
  </si>
  <si>
    <t>-1045716434</t>
  </si>
  <si>
    <t>722232051</t>
  </si>
  <si>
    <t>Kohout kulový přímý G 4 PN 42 do 185°C vnitřní závit</t>
  </si>
  <si>
    <t>-1828705893</t>
  </si>
  <si>
    <t>722250R01</t>
  </si>
  <si>
    <t>Hydrantový systém s tvarově stálou hadicí D 25 x 30 m celoplechový nerezový</t>
  </si>
  <si>
    <t>2039243788</t>
  </si>
  <si>
    <t>725</t>
  </si>
  <si>
    <t>Zdravotechnika - zařizovací předměty</t>
  </si>
  <si>
    <t>725112021</t>
  </si>
  <si>
    <t>Klozet keramický závěsný na nosné stěny s hlubokým splachováním odpad vodorovný</t>
  </si>
  <si>
    <t>-1733862522</t>
  </si>
  <si>
    <t>725112R01</t>
  </si>
  <si>
    <t>Klozet keramický závěsný na nosné stěny s hlubokým splachováním odpad vodorovný, provedení pro tělesně postižené</t>
  </si>
  <si>
    <t>1208067959</t>
  </si>
  <si>
    <t>725121525</t>
  </si>
  <si>
    <t>Pisoárový záchodek automatický s radarovým senzorem a integrovaným zdrojem</t>
  </si>
  <si>
    <t>-1221178471</t>
  </si>
  <si>
    <t>725211601</t>
  </si>
  <si>
    <t>Umyvadlo keramické připevněné na stěnu šrouby bílé bez krytu na sifon 500 mm</t>
  </si>
  <si>
    <t>1930282015</t>
  </si>
  <si>
    <t>725211603</t>
  </si>
  <si>
    <t>Umyvadlo keramické připevněné na stěnu šrouby bílé bez krytu na sifon 600 mm</t>
  </si>
  <si>
    <t>1632088173</t>
  </si>
  <si>
    <t>22+33</t>
  </si>
  <si>
    <t>725211661</t>
  </si>
  <si>
    <t>Umyvadlo keramické zápustné bílé 550 mm bez skříňky</t>
  </si>
  <si>
    <t>-857727842</t>
  </si>
  <si>
    <t>725211681</t>
  </si>
  <si>
    <t>Umyvadlo keramické zdravotní připevněné na stěnu šrouby bílé 640 mm</t>
  </si>
  <si>
    <t>-1647262351</t>
  </si>
  <si>
    <t>725241213</t>
  </si>
  <si>
    <t>Vanička sprchová z litého polymermramoru čtvercová 900x900 mm</t>
  </si>
  <si>
    <t>-182599910</t>
  </si>
  <si>
    <t>721212111</t>
  </si>
  <si>
    <t>Odtokový sprchový žlab délky 700 mm s krycím roštem a zápachovou uzávěrkou</t>
  </si>
  <si>
    <t>-45427884</t>
  </si>
  <si>
    <t>725245103</t>
  </si>
  <si>
    <t>Zástěna sprchová jednokřídlá do výšky 2000 mm a šířky 900 mm</t>
  </si>
  <si>
    <t>181378909</t>
  </si>
  <si>
    <t>725245113</t>
  </si>
  <si>
    <t>Zástěna sprchová jednokřídlá boční do výšky 2000 mm a šířky 900 mm</t>
  </si>
  <si>
    <t>518052088</t>
  </si>
  <si>
    <t>725245151</t>
  </si>
  <si>
    <t>Zástěna sprchová zásuvná dvoudílná s jedním posuvným dílem do výšky 2000 mm a šířky 1300 mm</t>
  </si>
  <si>
    <t>156039957</t>
  </si>
  <si>
    <t>721211422</t>
  </si>
  <si>
    <t>Vpusť podlahová se svislým odtokem DN 50/75/110 mřížka nerez 138x138</t>
  </si>
  <si>
    <t>-1482187475</t>
  </si>
  <si>
    <t>725291703</t>
  </si>
  <si>
    <t>Doplňky zařízení koupelen a záchodů smaltované madlo rovné dl 500 mm</t>
  </si>
  <si>
    <t>-2077843163</t>
  </si>
  <si>
    <t>725291708</t>
  </si>
  <si>
    <t>Doplňky zařízení koupelen a záchodů smaltované madlo rovné dl 1000 mm</t>
  </si>
  <si>
    <t>-1132230285</t>
  </si>
  <si>
    <t>725291712</t>
  </si>
  <si>
    <t>Doplňky zařízení koupelen a záchodů smaltované madlo krakorcové dl 834 mm</t>
  </si>
  <si>
    <t>718030534</t>
  </si>
  <si>
    <t>725291722</t>
  </si>
  <si>
    <t>Doplňky zařízení koupelen a záchodů smaltované madlo krakorcové sklopné dl 834 mm</t>
  </si>
  <si>
    <t>2143779642</t>
  </si>
  <si>
    <t>725291R01</t>
  </si>
  <si>
    <t>Doplňky zařízení koupelen a záchodů sedátko do sprchy</t>
  </si>
  <si>
    <t>-941385806</t>
  </si>
  <si>
    <t>725813111</t>
  </si>
  <si>
    <t>Ventil rohový bez připojovací trubičky nebo flexi hadičky G 1/2</t>
  </si>
  <si>
    <t>1512076128</t>
  </si>
  <si>
    <t>6+36+38+12+32+3</t>
  </si>
  <si>
    <t>725821325</t>
  </si>
  <si>
    <t>Baterie dřezové stojánkové pákové s otáčivým kulatým ústím a délkou ramínka 240 mm</t>
  </si>
  <si>
    <t>-1642285062</t>
  </si>
  <si>
    <t>725822661</t>
  </si>
  <si>
    <t>Baterie umyvadlové samouzavírací tlačné s výtokem po dobu 9-16 s a 5 l/min</t>
  </si>
  <si>
    <t>847747194</t>
  </si>
  <si>
    <t>18+19</t>
  </si>
  <si>
    <t>725822R01</t>
  </si>
  <si>
    <t xml:space="preserve">Baterie umyvadlové nástěnné pákové s otáčivým kulatým ústím </t>
  </si>
  <si>
    <t>1113598010</t>
  </si>
  <si>
    <t>22+6</t>
  </si>
  <si>
    <t>725822R02</t>
  </si>
  <si>
    <t xml:space="preserve">Baterie umyvadlové nástěnné lékařské pákové s otáčivým kulatým ústím </t>
  </si>
  <si>
    <t>982043110</t>
  </si>
  <si>
    <t>725841311</t>
  </si>
  <si>
    <t>Baterie sprchové nástěnné pákové</t>
  </si>
  <si>
    <t>2016569363</t>
  </si>
  <si>
    <t>17+2+2</t>
  </si>
  <si>
    <t>725861102</t>
  </si>
  <si>
    <t>Zápachová uzávěrka pro umyvadla DN 50, plastová</t>
  </si>
  <si>
    <t>140801789</t>
  </si>
  <si>
    <t>6+11</t>
  </si>
  <si>
    <t>725861R01</t>
  </si>
  <si>
    <t>Zápachová uzávěrka pro umyvadla DN 50, nerezová</t>
  </si>
  <si>
    <t>18414840</t>
  </si>
  <si>
    <t>22+33+18+19</t>
  </si>
  <si>
    <t>725862103</t>
  </si>
  <si>
    <t>Zápachová uzávěrka pro dřezy DN 40/50</t>
  </si>
  <si>
    <t>-176917014</t>
  </si>
  <si>
    <t>725865311</t>
  </si>
  <si>
    <t>Zápachová uzávěrka sprchových van DN 40/50 s kulovým kloubem na odtoku</t>
  </si>
  <si>
    <t>2081110032</t>
  </si>
  <si>
    <t>735R00001</t>
  </si>
  <si>
    <t>Výlevka kombinovaná s umyvadlem nerezová s bezdotykovou baterií</t>
  </si>
  <si>
    <t>-2089622774</t>
  </si>
  <si>
    <t>735R00002</t>
  </si>
  <si>
    <t>Stojánková jednootvorová automatická baterie</t>
  </si>
  <si>
    <t>-1022733443</t>
  </si>
  <si>
    <t>735R00003</t>
  </si>
  <si>
    <t>Napájecí zdroj 230V AC/24V DC</t>
  </si>
  <si>
    <t>-1197938015</t>
  </si>
  <si>
    <t>735R00004</t>
  </si>
  <si>
    <t>SOS  - bezpečnostní oční sprcha stolní</t>
  </si>
  <si>
    <t>1063711759</t>
  </si>
  <si>
    <t>726</t>
  </si>
  <si>
    <t>Zdravotechnika - předstěnové instalace</t>
  </si>
  <si>
    <t>726131001</t>
  </si>
  <si>
    <t>Instalační předstěna - umyvadlo v 1120 mm se stojánkovou baterií do lehkých stěn s kovovou kcí</t>
  </si>
  <si>
    <t>-1326753978</t>
  </si>
  <si>
    <t>11+25</t>
  </si>
  <si>
    <t>726131002</t>
  </si>
  <si>
    <t>Instalační předstěna - umyvadlo v 1120 mm pro tělesně postižené do lehkých stěn s kovovou kcí</t>
  </si>
  <si>
    <t>1947763041</t>
  </si>
  <si>
    <t>726131021</t>
  </si>
  <si>
    <t>Instalační předstěna - pisoár v 1300 mm do lehkých stěn s kovovou kcí</t>
  </si>
  <si>
    <t>1979945267</t>
  </si>
  <si>
    <t>726131031</t>
  </si>
  <si>
    <t>Instalační předstěna - podpěry a madla v 1120 mm do lehkých stěn s kovovou kcí</t>
  </si>
  <si>
    <t>-359515003</t>
  </si>
  <si>
    <t>12+2+6</t>
  </si>
  <si>
    <t>726131041</t>
  </si>
  <si>
    <t>Instalační předstěna - klozet závěsný v 1120 mm s ovládáním zepředu do lehkých stěn s kovovou kcí</t>
  </si>
  <si>
    <t>-330544725</t>
  </si>
  <si>
    <t>726131043</t>
  </si>
  <si>
    <t>Instalační předstěna - klozet závěsný v 1120 mm s ovládáním zepředu pro postižené do stěn s kov kcí</t>
  </si>
  <si>
    <t>-1872792516</t>
  </si>
  <si>
    <t>726131R01</t>
  </si>
  <si>
    <t>Instalační předstěna - pro nástěnnou baterii do lehkých stěn s kovovou kcí</t>
  </si>
  <si>
    <t>1910273847</t>
  </si>
  <si>
    <t>726191001</t>
  </si>
  <si>
    <t>Zvukoizolační souprava pro klozet a bidet</t>
  </si>
  <si>
    <t>1998138861</t>
  </si>
  <si>
    <t>736R00001</t>
  </si>
  <si>
    <t>Konstrukce pro uchycení rohových ventilů</t>
  </si>
  <si>
    <t>24516365</t>
  </si>
  <si>
    <t>727</t>
  </si>
  <si>
    <t>Zdravotechnika - požární ochrana</t>
  </si>
  <si>
    <t>727111301</t>
  </si>
  <si>
    <t>Prostup potrubí stěnou tl 10 cm včetně dodatečné izolace požární odolnost EI 120</t>
  </si>
  <si>
    <t>-12763129</t>
  </si>
  <si>
    <t>vodovod</t>
  </si>
  <si>
    <t>kanalizace</t>
  </si>
  <si>
    <t>727121135</t>
  </si>
  <si>
    <t>Protipožární manžeta D 110 mm z jedné strany dělící konstrukce požární odolnost EI 120</t>
  </si>
  <si>
    <t>-1901979453</t>
  </si>
  <si>
    <t>85+44</t>
  </si>
  <si>
    <t>727121136</t>
  </si>
  <si>
    <t>Protipožární manžeta D 125 mm z jedné strany dělící konstrukce požární odolnost EI 120</t>
  </si>
  <si>
    <t>890231790</t>
  </si>
  <si>
    <t>4+5</t>
  </si>
  <si>
    <t>732</t>
  </si>
  <si>
    <t>Ústřední vytápění - strojovny</t>
  </si>
  <si>
    <t>732331715</t>
  </si>
  <si>
    <t>Nádoba tlaková expanzní s membránou závitové připojení PN 1,0 o objemu 33 litrů</t>
  </si>
  <si>
    <t>-110508333</t>
  </si>
  <si>
    <t>732421212</t>
  </si>
  <si>
    <t>Čerpadlo teplovodní mokroběžné závitové cirkulační DN 25 výtlak do 4,0 m průtok 2,20 m3/h pro TUV</t>
  </si>
  <si>
    <t>1167148182</t>
  </si>
  <si>
    <t>744</t>
  </si>
  <si>
    <t>Elektromontáže - rozvody vodičů měděných</t>
  </si>
  <si>
    <t>744471300</t>
  </si>
  <si>
    <t>Montáž kabel Cu topný volné délky uložený na konstrukci</t>
  </si>
  <si>
    <t>1317365740</t>
  </si>
  <si>
    <t>5+38+9+10</t>
  </si>
  <si>
    <t>341R00001</t>
  </si>
  <si>
    <t>kabel topný vyhřívací na potrubí</t>
  </si>
  <si>
    <t>-1683590610</t>
  </si>
  <si>
    <t>Poznámka k položce:
obsah kovu [kg/m], Cu =0,029, Al =0</t>
  </si>
  <si>
    <t>091R00600</t>
  </si>
  <si>
    <t>Proplach a desinfekce systému po montáži</t>
  </si>
  <si>
    <t>1091001764</t>
  </si>
  <si>
    <t>091R00601</t>
  </si>
  <si>
    <t>Stavební přípomoce, drážky, prostupy stavebními konstrukcemi</t>
  </si>
  <si>
    <t>-2094073619</t>
  </si>
  <si>
    <t>091R00602</t>
  </si>
  <si>
    <t>Lešení a plošiny pro montáž</t>
  </si>
  <si>
    <t>-1322857451</t>
  </si>
  <si>
    <t>091R00603</t>
  </si>
  <si>
    <t>Uklid pracoviště, odvoz suti</t>
  </si>
  <si>
    <t>1937747615</t>
  </si>
  <si>
    <t>091R00604</t>
  </si>
  <si>
    <t>Stavební koordinace s ostatními profesemi</t>
  </si>
  <si>
    <t>-1751343299</t>
  </si>
  <si>
    <t>091R00606</t>
  </si>
  <si>
    <t>Tlaková zkouška</t>
  </si>
  <si>
    <t>-800043289</t>
  </si>
  <si>
    <t>091R00607</t>
  </si>
  <si>
    <t>-1923432720</t>
  </si>
  <si>
    <t>091R00608</t>
  </si>
  <si>
    <t>Štítky a popisy zařízení v trvanlivém a voděodolném provedení</t>
  </si>
  <si>
    <t>-1251595756</t>
  </si>
  <si>
    <t>091R00609</t>
  </si>
  <si>
    <t>Držák univerzální s páskou</t>
  </si>
  <si>
    <t>-798020080</t>
  </si>
  <si>
    <t>091R00610</t>
  </si>
  <si>
    <t>Popisy směru proudění a druhu média v trvanlivém a voděodolném provedení, Barevné o rozměru 300x50mm</t>
  </si>
  <si>
    <t>-1752655877</t>
  </si>
  <si>
    <t>091R00611</t>
  </si>
  <si>
    <t>Požární ucpávky</t>
  </si>
  <si>
    <t>652763531</t>
  </si>
  <si>
    <t>091R00613</t>
  </si>
  <si>
    <t>Doprava, přesun hmot</t>
  </si>
  <si>
    <t>1111624388</t>
  </si>
  <si>
    <t>091R00614</t>
  </si>
  <si>
    <t>Likvidace odpadu</t>
  </si>
  <si>
    <t>-687636194</t>
  </si>
  <si>
    <t>02 - Vzduchotechnika</t>
  </si>
  <si>
    <t xml:space="preserve">    751-01 - vzduchotechnika - zařízení č. 1 - PROSTORY 4.NP</t>
  </si>
  <si>
    <t xml:space="preserve">    751-02 - vzduchotechnika - zařízení č. 2 - LABORATOŘE 3.NP + PŘILEHLÉ PROSTORY</t>
  </si>
  <si>
    <t xml:space="preserve">    751-03 - vzduchotechnika - zařízení č. 3 - CHODBY OBJEKTU F2</t>
  </si>
  <si>
    <t xml:space="preserve">    751-04 - vzduchotechnika - zařízení č. 4 - CHODBY OBJEKTU F1</t>
  </si>
  <si>
    <t xml:space="preserve">    751-05 - vzduchotechnika - zařízení č. 5 - AMBULANCE + POKOJE F1</t>
  </si>
  <si>
    <t xml:space="preserve">    751-06 - vzduchotechnika - zařízení č. 6 - MAGNETICKÁ REZONANCE</t>
  </si>
  <si>
    <t xml:space="preserve">    751-07 - vzduchotechnika - zařízení č. 7 - ŠATNY</t>
  </si>
  <si>
    <t xml:space="preserve">    751-08 - vzduchotechnika - zařízení č.4x - VĚTRÁNÍ HYG. PŘÍSLUŠENSTVÍ</t>
  </si>
  <si>
    <t xml:space="preserve">    751-09 - vzduchotechnika - zařízení č. 55 - VĚTRÁNÍ STROJOVNY</t>
  </si>
  <si>
    <t xml:space="preserve">    751-10 - vzduchotechnika - zařízení č. 56 - VĚTRÁNÍ MÍSTNOSTI - PŘÍVOD TECHNOLOGIÍ, IT</t>
  </si>
  <si>
    <t xml:space="preserve">    751-11 - vzduchotechnika - zařízení č. 60 - VĚTRÁNÍ MÍSTNOSTI VÝMĚNÍKOVÉ STANICE</t>
  </si>
  <si>
    <t xml:space="preserve">    751-12 - vzduchotechnika - zařízení č. 61 - VĚTRÁNÍ TECHNICKÝCH MÍSTNOSTÍ</t>
  </si>
  <si>
    <t xml:space="preserve">    751-13 - vzduchotechnika - zařízení č. P1 - VĚTRÁNÍ CHÚC 1</t>
  </si>
  <si>
    <t xml:space="preserve">    751-14 - vzduchotechnika - zařízení č. P2 - VĚTRÁNÍ CHÚC 2</t>
  </si>
  <si>
    <t>751-01</t>
  </si>
  <si>
    <t>vzduchotechnika - zařízení č. 1 - PROSTORY 4.NP</t>
  </si>
  <si>
    <t>751R00001</t>
  </si>
  <si>
    <t>Klimatizační jednotka ve vnitřním provedení, ve složení: Přívod: klapka, filtr M5, deskový výměník, přívodní ventilátor, teplovodní ohřívač 60,6kW 80/60°C, vodní chladič 119,1kW 6/12°C, filtr F9 Odvod: kapsový filtr M5, deskový výměník, odvodní ventilátor</t>
  </si>
  <si>
    <t>1817408358</t>
  </si>
  <si>
    <t>751R00002</t>
  </si>
  <si>
    <t>Tlumič hluku - sání čerstvého vzduchu TROX MSA200-105-4-PF/1220x1100x1500</t>
  </si>
  <si>
    <t>1128974021</t>
  </si>
  <si>
    <t>751R00003</t>
  </si>
  <si>
    <t>Tlumič hluku - výfuk znehodnoceného vzduchu TROX MSA200-105-4-PF/1220x1100x1500</t>
  </si>
  <si>
    <t>1702659904</t>
  </si>
  <si>
    <t>751R00004</t>
  </si>
  <si>
    <t>Výfukový díl 1220x1100</t>
  </si>
  <si>
    <t>868334195</t>
  </si>
  <si>
    <t>751R00005</t>
  </si>
  <si>
    <t>Nasávací díl 1220x1100</t>
  </si>
  <si>
    <t>1442179378</t>
  </si>
  <si>
    <t>751R00006</t>
  </si>
  <si>
    <t>Tlumič hluku přívod TROX MSA200-105-3-PF/915x1000x3000 - stoupačka VZ1.1-1</t>
  </si>
  <si>
    <t>1782553754</t>
  </si>
  <si>
    <t>751R00007</t>
  </si>
  <si>
    <t>Tlumič hluku odvod TROX MSA200-105-3-PF/915x1000x3000 - stoupačka VZ1.1-2</t>
  </si>
  <si>
    <t>1315995810</t>
  </si>
  <si>
    <t>751R00008</t>
  </si>
  <si>
    <t>Tlumič hluku přívod TROX MSA200-105-2-PF/610x400x3000 - stoupačka VZ1.2-1 (umístěn v č.m. 04.14)</t>
  </si>
  <si>
    <t>-977638929</t>
  </si>
  <si>
    <t>751R00009</t>
  </si>
  <si>
    <t>Tlumič hluku odvod TROX MSA200-105-2-PF/610x400x3000 - stoupačka VZ1.2-2 (umístěn v č.m. 04.14)</t>
  </si>
  <si>
    <t>-1974923129</t>
  </si>
  <si>
    <t>751R00010</t>
  </si>
  <si>
    <t>Tlumič hluku přívod TROX MSA200-115-1-PF/315x500x3000 - stoupačka VZ1.3-1</t>
  </si>
  <si>
    <t>1604662573</t>
  </si>
  <si>
    <t>751R00011</t>
  </si>
  <si>
    <t>Tlumič hluku odvod TROX MSA200-115-1-PF/315x500x3000 - stoupačka VZ1.3-2</t>
  </si>
  <si>
    <t>-1422077688</t>
  </si>
  <si>
    <t>751R00012</t>
  </si>
  <si>
    <t>Krycí síto 400x315</t>
  </si>
  <si>
    <t>-381936870</t>
  </si>
  <si>
    <t>751R00013</t>
  </si>
  <si>
    <t>Požání klapka 800x500 provedení .40 (se servopohonem 230V)</t>
  </si>
  <si>
    <t>-1346840629</t>
  </si>
  <si>
    <t>751R00014</t>
  </si>
  <si>
    <t>1341340606</t>
  </si>
  <si>
    <t>751R00015</t>
  </si>
  <si>
    <t>Požání klapka 500x250 provedení .40 (se servopohonem 230V)</t>
  </si>
  <si>
    <t>-602522952</t>
  </si>
  <si>
    <t>751R00016</t>
  </si>
  <si>
    <t>Požání klapka 400x250 provedení .40 (se servopohonem 230V)</t>
  </si>
  <si>
    <t>391222121</t>
  </si>
  <si>
    <t>751R00017</t>
  </si>
  <si>
    <t>Požání klapka 630x500 provedení .40 (se servopohonem 230V)</t>
  </si>
  <si>
    <t>88134526</t>
  </si>
  <si>
    <t>751R00018</t>
  </si>
  <si>
    <t>Požání klapka 800x400 provedení .40 (se servopohonem 230V)</t>
  </si>
  <si>
    <t>-1191723334</t>
  </si>
  <si>
    <t>751R00019</t>
  </si>
  <si>
    <t>-1647245651</t>
  </si>
  <si>
    <t>751R00020</t>
  </si>
  <si>
    <t>777071526</t>
  </si>
  <si>
    <t>751R00021</t>
  </si>
  <si>
    <t>Požání klapka 600x300 provedení .40 (se servopohonem 230V)</t>
  </si>
  <si>
    <t>-2017935761</t>
  </si>
  <si>
    <t>751R00022</t>
  </si>
  <si>
    <t>Požání klapka 400x300 provedení .40 (se servopohonem 230V)</t>
  </si>
  <si>
    <t>-1100522423</t>
  </si>
  <si>
    <t>751R00023</t>
  </si>
  <si>
    <t>Požání klapka 315x200 provedení .40 (se servopohonem 230V)</t>
  </si>
  <si>
    <t>1763791232</t>
  </si>
  <si>
    <t>751R00024</t>
  </si>
  <si>
    <t>Požání klapka 250x180 provedení .40 (se servopohonem 230V)</t>
  </si>
  <si>
    <t>1569349557</t>
  </si>
  <si>
    <t>751R00025</t>
  </si>
  <si>
    <t>Regulátor průtoku TROX TVT-Easys / 400x200, včetně tlumiče hluku (č.m. 04.06)</t>
  </si>
  <si>
    <t>-381144971</t>
  </si>
  <si>
    <t>751R00026</t>
  </si>
  <si>
    <t>Regulátor průtoku TROX TVT-Easys / 600x400, včetně tlumiče hluku (č.m. 04.03)</t>
  </si>
  <si>
    <t>930123108</t>
  </si>
  <si>
    <t>751R00027</t>
  </si>
  <si>
    <t>Regulátor průtoku TROX TVT-Easys / 500x200, včetně tlumiče hluku (stoupačka VZ1.3-1, strojovna)</t>
  </si>
  <si>
    <t>1374189395</t>
  </si>
  <si>
    <t>751R00028</t>
  </si>
  <si>
    <t>Regulátor průtoku TROX TVT-Easys / 600x200, včetně tlumiče hluku (stoupačka VZ1.3-2, strojovna)</t>
  </si>
  <si>
    <t>-1869220191</t>
  </si>
  <si>
    <t>751R00029</t>
  </si>
  <si>
    <t>Regulátor konstatního průtoku TROX EN / 500x300 (stoupačka VZ1.2-1, č.m. 04.14)</t>
  </si>
  <si>
    <t>-709882415</t>
  </si>
  <si>
    <t>751R00030</t>
  </si>
  <si>
    <t>Regulátor konstatního průtoku TROX EN / 400x200 (stoupačka VZ1.2-2, č.m. 04.14)</t>
  </si>
  <si>
    <t>318541424</t>
  </si>
  <si>
    <t>751R00031</t>
  </si>
  <si>
    <t>Přívodní anemostat TROX VDW-R-Z-H-M / 500x24 (č.m. 04.06)</t>
  </si>
  <si>
    <t>202411599</t>
  </si>
  <si>
    <t>751R00032</t>
  </si>
  <si>
    <t>Přívodní anemostat TROX VDW-R-Z-H-M / 500x24 (č.m. 04.03)</t>
  </si>
  <si>
    <t>-1238128926</t>
  </si>
  <si>
    <t>751R00033</t>
  </si>
  <si>
    <t>Odvodní mřížka TROX AH-AG / 825x425 (č.m. 04.03)</t>
  </si>
  <si>
    <t>1815661190</t>
  </si>
  <si>
    <t>751R00034</t>
  </si>
  <si>
    <t>Přívodní anemostat TROX VDW-R-Z-H-M / 400x16 (č.m. 04.05)</t>
  </si>
  <si>
    <t>-1678386482</t>
  </si>
  <si>
    <t>751R00035</t>
  </si>
  <si>
    <t>Odvodní talířový ventil DN160 (č.m. 04.05)</t>
  </si>
  <si>
    <t>-1423150434</t>
  </si>
  <si>
    <t>751R00036</t>
  </si>
  <si>
    <t>Odvodní talířový ventil DN125 (č.m. 04.04)</t>
  </si>
  <si>
    <t>-703508021</t>
  </si>
  <si>
    <t>751R00037</t>
  </si>
  <si>
    <t>Přívodní anemostat TROX VDW-R-Z-H-M / 400x16 (č.m. 04.02)</t>
  </si>
  <si>
    <t>-255599624</t>
  </si>
  <si>
    <t>751R00038</t>
  </si>
  <si>
    <t>Odvodní anemostat TROX VDW-R-A-H-M / 400x16 (č.m. 04.02)</t>
  </si>
  <si>
    <t>1976884548</t>
  </si>
  <si>
    <t>751R00039</t>
  </si>
  <si>
    <t>Požární ventil Mandík DN160 (č.m. 04.08b)</t>
  </si>
  <si>
    <t>252770781</t>
  </si>
  <si>
    <t>751R00040</t>
  </si>
  <si>
    <t>-715512043</t>
  </si>
  <si>
    <t>751R00041</t>
  </si>
  <si>
    <t>Přívodní talířový ventil DN200 (č.m. 04.14)</t>
  </si>
  <si>
    <t>-1145506349</t>
  </si>
  <si>
    <t>751R00042</t>
  </si>
  <si>
    <t>Přívodní talířový ventil DN160 (č.m. 04.15)</t>
  </si>
  <si>
    <t>913989448</t>
  </si>
  <si>
    <t>751R00043</t>
  </si>
  <si>
    <t>Přívodní talířový ventil DN200 (č.m. 04.16)</t>
  </si>
  <si>
    <t>-2104305995</t>
  </si>
  <si>
    <t>751R00044</t>
  </si>
  <si>
    <t>Přívodní mřížka TROX AH-DG / 825x75 (č.m. 04.17)</t>
  </si>
  <si>
    <t>-1597301490</t>
  </si>
  <si>
    <t>751R00045</t>
  </si>
  <si>
    <t>Odvodní mřížka TROX AH-AG / 425x125 (č.m. 04.17)</t>
  </si>
  <si>
    <t>1801017790</t>
  </si>
  <si>
    <t>751R00046</t>
  </si>
  <si>
    <t>Přívodní mřížka TROX AH-DG / 525x125 (č.m. 04.09)</t>
  </si>
  <si>
    <t>1682955908</t>
  </si>
  <si>
    <t>751R00047</t>
  </si>
  <si>
    <t>Přívodní mřížka TROX AH-DG / 825x125 (č.m. 04.11)</t>
  </si>
  <si>
    <t>-490613667</t>
  </si>
  <si>
    <t>751R00048</t>
  </si>
  <si>
    <t>Odvodní mřížka TROX AH-AG / 625x225 (č.m. 04.11)</t>
  </si>
  <si>
    <t>-73497611</t>
  </si>
  <si>
    <t>751R00049</t>
  </si>
  <si>
    <t>Přívodní mřížka TROX AH-DG / 525x75 (č.m. 04.12)</t>
  </si>
  <si>
    <t>-1048930315</t>
  </si>
  <si>
    <t>751R00050</t>
  </si>
  <si>
    <t>Odvodní mřížka TROX AH-AG / 525x125 (č.m. 04.12)</t>
  </si>
  <si>
    <t>561154406</t>
  </si>
  <si>
    <t>751R00051</t>
  </si>
  <si>
    <t>Přívodní mřížka TROX AH-DG / 525x75 (č.m. 04.13)</t>
  </si>
  <si>
    <t>-873651379</t>
  </si>
  <si>
    <t>751R00052</t>
  </si>
  <si>
    <t>Odvodní mřížka TROX AH-AG / 525x125 (č.m. 04.13)</t>
  </si>
  <si>
    <t>-1923545398</t>
  </si>
  <si>
    <t>751R00053</t>
  </si>
  <si>
    <t>Odvodní mřížka TROX AH-AG / 325x125 (č.m. 04.13)</t>
  </si>
  <si>
    <t>1967174765</t>
  </si>
  <si>
    <t>751R00054</t>
  </si>
  <si>
    <t>Klapka regulační ruční 200x100</t>
  </si>
  <si>
    <t>63640068</t>
  </si>
  <si>
    <t>751R00055</t>
  </si>
  <si>
    <t>Klapka regulační ruční 400x150</t>
  </si>
  <si>
    <t>-844357437</t>
  </si>
  <si>
    <t>751R00056</t>
  </si>
  <si>
    <t>Klapka regulační ruční 315x200</t>
  </si>
  <si>
    <t>-1370637290</t>
  </si>
  <si>
    <t>751R00057</t>
  </si>
  <si>
    <t>Odvodní talířový ventil DN100 (č.m. 04.10)</t>
  </si>
  <si>
    <t>-908354348</t>
  </si>
  <si>
    <t>751R00058</t>
  </si>
  <si>
    <t>Ohebná hadice SONOFLEX, DN 100</t>
  </si>
  <si>
    <t>959442702</t>
  </si>
  <si>
    <t>751R00059</t>
  </si>
  <si>
    <t>Ohebná hadice SONOFLEX, DN 125</t>
  </si>
  <si>
    <t>-1255098093</t>
  </si>
  <si>
    <t>751R00060</t>
  </si>
  <si>
    <t>Ohebná hadice SONOFLEX, DN 160</t>
  </si>
  <si>
    <t>-1408789484</t>
  </si>
  <si>
    <t>751R00061</t>
  </si>
  <si>
    <t>Ohebná hadice SONOFLEX, DN 200</t>
  </si>
  <si>
    <t>-378917799</t>
  </si>
  <si>
    <t>751R00062</t>
  </si>
  <si>
    <t>Kruhové potrubí SPIRO SAFE DN100/30%</t>
  </si>
  <si>
    <t>1752053835</t>
  </si>
  <si>
    <t>751R00063</t>
  </si>
  <si>
    <t>Kruhové potrubí SPIRO SAFE DN125/30%</t>
  </si>
  <si>
    <t>-769926042</t>
  </si>
  <si>
    <t>751R00064</t>
  </si>
  <si>
    <t>Kruhové potrubí SPIRO SAFE DN160/30%</t>
  </si>
  <si>
    <t>1989528279</t>
  </si>
  <si>
    <t>751R00065</t>
  </si>
  <si>
    <t>Kruhové potrubí SPIRO SAFE DN200/30%</t>
  </si>
  <si>
    <t>-2016965365</t>
  </si>
  <si>
    <t>751R00066</t>
  </si>
  <si>
    <t>Kruhové potrubí SPIRO SAFE DN225/30%</t>
  </si>
  <si>
    <t>146505752</t>
  </si>
  <si>
    <t>751R00067</t>
  </si>
  <si>
    <t>Kruhové potrubí SPIRO SAFE DN250/30%</t>
  </si>
  <si>
    <t>-1994398106</t>
  </si>
  <si>
    <t>751R00068</t>
  </si>
  <si>
    <t>Kruhové potrubí SPIRO SAFE DN280/30%</t>
  </si>
  <si>
    <t>-1494882529</t>
  </si>
  <si>
    <t>751R00069</t>
  </si>
  <si>
    <t>Čtyřhranné potrubí, pozink. plech - viz výkres, 30% tvarovek</t>
  </si>
  <si>
    <t>320666141</t>
  </si>
  <si>
    <t>751R00070</t>
  </si>
  <si>
    <t>Tepelná izolace kaučuková tl. 19 mm</t>
  </si>
  <si>
    <t>2058723546</t>
  </si>
  <si>
    <t>751R00071</t>
  </si>
  <si>
    <t>Tepelná izolace minerální vata tl. 20 mm</t>
  </si>
  <si>
    <t>1606418006</t>
  </si>
  <si>
    <t>751R00072</t>
  </si>
  <si>
    <t>Tepelná izolace minerální vata tl. 40 mm</t>
  </si>
  <si>
    <t>-921146523</t>
  </si>
  <si>
    <t>751R00073</t>
  </si>
  <si>
    <t>Izolace požární EI45</t>
  </si>
  <si>
    <t>-1423024263</t>
  </si>
  <si>
    <t>751R00074</t>
  </si>
  <si>
    <t>Závěsný systém Sikla, Hilti</t>
  </si>
  <si>
    <t>-782975634</t>
  </si>
  <si>
    <t>751-02</t>
  </si>
  <si>
    <t>vzduchotechnika - zařízení č. 2 - LABORATOŘE 3.NP + PŘILEHLÉ PROSTORY</t>
  </si>
  <si>
    <t>751R00100</t>
  </si>
  <si>
    <t>Klimatizační jednotka ve vnitřním provedení, ve složení: Přívod: klapka, filtr M5, deskový výměník, přívodní ventilátor, teplovodní ohřívač 52,2kW 80/60°C, vodní chladič 73,2kW 6/12°C, filtr F9 Odvod: kapsový filtr M5, deskový výměník, odvodní ventilátor,</t>
  </si>
  <si>
    <t>2046348029</t>
  </si>
  <si>
    <t>751R00101</t>
  </si>
  <si>
    <t>Tlumič hluku - sání čerstvého vzduchu TROX MSA200-75-4-PF/1100x1000x1500</t>
  </si>
  <si>
    <t>1177074318</t>
  </si>
  <si>
    <t>751R00102</t>
  </si>
  <si>
    <t>Tlumič hluku - výfuk znehodnoceného vzduchu TROX MSA200-95-3-PF/885x1000x1500</t>
  </si>
  <si>
    <t>1323668356</t>
  </si>
  <si>
    <t>751R00103</t>
  </si>
  <si>
    <t>Výfukový díl 900x1000</t>
  </si>
  <si>
    <t>-405560729</t>
  </si>
  <si>
    <t>751R00104</t>
  </si>
  <si>
    <t>Nasávací díl 1100x1000</t>
  </si>
  <si>
    <t>-1148161002</t>
  </si>
  <si>
    <t>751R00105</t>
  </si>
  <si>
    <t>Tlumič hluku přívod TROX MSA200-130-2-PF/660x600x2500</t>
  </si>
  <si>
    <t>-335873903</t>
  </si>
  <si>
    <t>751R00106</t>
  </si>
  <si>
    <t>Tlumič hluku odvod TROX MSA200-105-3-PF/915x900x2500</t>
  </si>
  <si>
    <t>1024217817</t>
  </si>
  <si>
    <t>751R00107</t>
  </si>
  <si>
    <t>Požání klapka 900x500 provedení .40 (se servopohonem 230V)</t>
  </si>
  <si>
    <t>1686605514</t>
  </si>
  <si>
    <t>751R00108</t>
  </si>
  <si>
    <t>-536128629</t>
  </si>
  <si>
    <t>751R00109</t>
  </si>
  <si>
    <t>Požání klapka 710x600 provedení .40 (se servopohonem 230V)</t>
  </si>
  <si>
    <t>1480980523</t>
  </si>
  <si>
    <t>751R00110</t>
  </si>
  <si>
    <t>-638718764</t>
  </si>
  <si>
    <t>751R00111</t>
  </si>
  <si>
    <t>Požání klapka 710x500 provedení .40 (se servopohonem 230V)</t>
  </si>
  <si>
    <t>-555443821</t>
  </si>
  <si>
    <t>751R00112</t>
  </si>
  <si>
    <t>1767124607</t>
  </si>
  <si>
    <t>751R00113</t>
  </si>
  <si>
    <t>Požání klapka 250x200 provedení .40 (se servopohonem 230V)</t>
  </si>
  <si>
    <t>-1017753948</t>
  </si>
  <si>
    <t>751R00114</t>
  </si>
  <si>
    <t>Požání klapka 450x200 provedení .40 (se servopohonem 230V)</t>
  </si>
  <si>
    <t>-1581723608</t>
  </si>
  <si>
    <t>751R00115</t>
  </si>
  <si>
    <t>-1462284477</t>
  </si>
  <si>
    <t>751R00116</t>
  </si>
  <si>
    <t>Regulátor konstatního průtoku TROX EN / 600x400 (průtok 5000m3/h )</t>
  </si>
  <si>
    <t>-1383147478</t>
  </si>
  <si>
    <t>751R00117</t>
  </si>
  <si>
    <t>Regulátor konstatního průtoku TROX EN / 400x200 (průtok 1200m3/h )</t>
  </si>
  <si>
    <t>1268074675</t>
  </si>
  <si>
    <t>751R00118</t>
  </si>
  <si>
    <t>Regulátor konstatního průtoku TROX EN / 300x150 (průtok 600m3/h )</t>
  </si>
  <si>
    <t>1741077361</t>
  </si>
  <si>
    <t>751R00119</t>
  </si>
  <si>
    <t>Přívodní anemostat TROX VDW-Q-Z-H-M / 500x24 (č.m. 03.06)</t>
  </si>
  <si>
    <t>890963062</t>
  </si>
  <si>
    <t>751R00120</t>
  </si>
  <si>
    <t>Odvodní anemostat TROX VDW-Q-A-H-M / 500x24 (č.m. 03.06)</t>
  </si>
  <si>
    <t>44484747</t>
  </si>
  <si>
    <t>751R00121</t>
  </si>
  <si>
    <t>Odvodní talířový ventil DN200 (č.m. 03.07)</t>
  </si>
  <si>
    <t>-1116483496</t>
  </si>
  <si>
    <t>751R00122</t>
  </si>
  <si>
    <t>Přívodní anemostat TROX VDW-Q-Z-H-M / 400x16 (č.m. 03.05)</t>
  </si>
  <si>
    <t>-446546350</t>
  </si>
  <si>
    <t>751R00123</t>
  </si>
  <si>
    <t>Přívodní anemostat TROX VDW-Q-Z-H-M / 500x24 (č.m. 03.08)</t>
  </si>
  <si>
    <t>1453312076</t>
  </si>
  <si>
    <t>751R00124</t>
  </si>
  <si>
    <t>Odvodní mřížka TROX AH-AG / 525x125 (č.m. 03.08)</t>
  </si>
  <si>
    <t>-2102652570</t>
  </si>
  <si>
    <t>751R00125</t>
  </si>
  <si>
    <t>-1724078177</t>
  </si>
  <si>
    <t>751R00126</t>
  </si>
  <si>
    <t>-1649379757</t>
  </si>
  <si>
    <t>751R00127</t>
  </si>
  <si>
    <t>-1348867221</t>
  </si>
  <si>
    <t>751R00128</t>
  </si>
  <si>
    <t>2897505</t>
  </si>
  <si>
    <t>751R00129</t>
  </si>
  <si>
    <t>-1136206408</t>
  </si>
  <si>
    <t>751R00130</t>
  </si>
  <si>
    <t>-1193735291</t>
  </si>
  <si>
    <t>751R00131</t>
  </si>
  <si>
    <t>287874527</t>
  </si>
  <si>
    <t>751R00132</t>
  </si>
  <si>
    <t>-1319135018</t>
  </si>
  <si>
    <t>751-03</t>
  </si>
  <si>
    <t>vzduchotechnika - zařízení č. 3 - CHODBY OBJEKTU F2</t>
  </si>
  <si>
    <t>751R00200</t>
  </si>
  <si>
    <t>Klimatizační jednotka ve vnitřním provedení, ve složení: Přívod: klapka, filtr M5, rotační výměník, přívodní ventilátor, teplovodní ohřívač 16,6kW 80/60°C, vodní chladič 20,2kW 6/12°C, filtr F7 Odvod: kapsový filtr M5, rotační výměník, odvodní ventilátor,</t>
  </si>
  <si>
    <t>751R00201</t>
  </si>
  <si>
    <t>Tlumič hluku - sání čerstvého vzduchu TROX MSA200-70-2-PF/540x600x750</t>
  </si>
  <si>
    <t>751R00202</t>
  </si>
  <si>
    <t>Tlumič hluku - výfuk znehodnoceného vzduchu TROX MSA200-70-2-PF/540x600x750</t>
  </si>
  <si>
    <t>751R00203</t>
  </si>
  <si>
    <t>Tlumič hluku přívod TROX MSA200-75-2-PF/550x500x1500</t>
  </si>
  <si>
    <t>751R00204</t>
  </si>
  <si>
    <t>Tlumič hluku odvod TROX MSA200-75-2-PF/550x500x1500</t>
  </si>
  <si>
    <t>751R00205</t>
  </si>
  <si>
    <t>Výfukový díl 600x540</t>
  </si>
  <si>
    <t>751R00206</t>
  </si>
  <si>
    <t>Nasávací díl 600x540</t>
  </si>
  <si>
    <t>751R00207</t>
  </si>
  <si>
    <t>Požání klapka 500x300 provedení .40 (se servopohonem 230V)</t>
  </si>
  <si>
    <t>751R00208</t>
  </si>
  <si>
    <t>751R00209</t>
  </si>
  <si>
    <t>751R00210</t>
  </si>
  <si>
    <t>Požání klapka 355x200 provedení .40 (se servopohonem 230V)</t>
  </si>
  <si>
    <t>751R00211</t>
  </si>
  <si>
    <t>Požání klapka 300x200 provedení .40 (se servopohonem 230V)</t>
  </si>
  <si>
    <t>751R00212</t>
  </si>
  <si>
    <t>751R00213</t>
  </si>
  <si>
    <t>751R00214</t>
  </si>
  <si>
    <t>Klapka regulační ruční 355x200</t>
  </si>
  <si>
    <t>751R00215</t>
  </si>
  <si>
    <t>Přívodní anemostat TROX VDW-Q-Z-H-M / 300x8 (č.m. 02.06, 02.15a)</t>
  </si>
  <si>
    <t>751R00216</t>
  </si>
  <si>
    <t>751R00217</t>
  </si>
  <si>
    <t>Klapka regulační ruční 250x200</t>
  </si>
  <si>
    <t>751R00218</t>
  </si>
  <si>
    <t>Přívodní anemostat TROX VDW-Q-Z-H-M / 300x8 (č.m. 01.09)</t>
  </si>
  <si>
    <t>751R00219</t>
  </si>
  <si>
    <t>Přívodní talířový ventil DN160 (č.m. 01.15)</t>
  </si>
  <si>
    <t>751R00220</t>
  </si>
  <si>
    <t>Klapka regulační ruční 300x200</t>
  </si>
  <si>
    <t>751R00221</t>
  </si>
  <si>
    <t>Klapka regulační ruční DN200</t>
  </si>
  <si>
    <t>751R00222</t>
  </si>
  <si>
    <t>Přívodní anemostat TROX VDW-Q-Z-H-M / 300x8 (č.m. 00.07)</t>
  </si>
  <si>
    <t>751R00223</t>
  </si>
  <si>
    <t>751R00224</t>
  </si>
  <si>
    <t>751R00225</t>
  </si>
  <si>
    <t>751R00226</t>
  </si>
  <si>
    <t>751R00227</t>
  </si>
  <si>
    <t>751R00228</t>
  </si>
  <si>
    <t>751R00229</t>
  </si>
  <si>
    <t>751R00230</t>
  </si>
  <si>
    <t>751R00231</t>
  </si>
  <si>
    <t>751R00232</t>
  </si>
  <si>
    <t>751-04</t>
  </si>
  <si>
    <t>vzduchotechnika - zařízení č. 4 - CHODBY OBJEKTU F1</t>
  </si>
  <si>
    <t>751R00300</t>
  </si>
  <si>
    <t>Klimatizační jednotka ve vnitřním provedení, ve složení: Přívod: klapka, filtr M5, rotační výměník, přívodní ventilátor, teplovodní ohřívač 57,1kW 80/60°C, vodní chladič 62,3kW 6/12°C, filtr F7 Odvod: kapsový filtr M5, rotační výměník, odvodní ventilátor,</t>
  </si>
  <si>
    <t>751R00301</t>
  </si>
  <si>
    <t>Tlumič hluku - sání čerstvého vzduchu TROX MSA200-105-3-PF/915x800x2000</t>
  </si>
  <si>
    <t>751R00302</t>
  </si>
  <si>
    <t>Tlumič hluku - výfuk znehodnoceného vzduchu TROX MSA200-105-3-PF/915x800x2000</t>
  </si>
  <si>
    <t>751R00303</t>
  </si>
  <si>
    <t>Tlumič hluku přívod TROX MSA200-105-3-PF/915x800x2500</t>
  </si>
  <si>
    <t>751R00304</t>
  </si>
  <si>
    <t>Tlumič hluku odvod TROX MSA200-105-3-PF/915x800x2500</t>
  </si>
  <si>
    <t>751R00305</t>
  </si>
  <si>
    <t>Výfukový díl 915x800</t>
  </si>
  <si>
    <t>751R00306</t>
  </si>
  <si>
    <t>Nasávací díl 915x800</t>
  </si>
  <si>
    <t>751R00307</t>
  </si>
  <si>
    <t>Požání klapka 800x450 provedení .40 (se servopohonem 230V)</t>
  </si>
  <si>
    <t>751R00308</t>
  </si>
  <si>
    <t>751R00309</t>
  </si>
  <si>
    <t>Požání klapka 400x200 provedení .40 (se servopohonem 230V)</t>
  </si>
  <si>
    <t>751R00310</t>
  </si>
  <si>
    <t>Požání klapka 450x250 provedení .40 (se servopohonem 230V)</t>
  </si>
  <si>
    <t>751R00311</t>
  </si>
  <si>
    <t>751R00312</t>
  </si>
  <si>
    <t>Požání klapka 450x280 provedení .40 (se servopohonem 230V)</t>
  </si>
  <si>
    <t>751R00313</t>
  </si>
  <si>
    <t>751R00314</t>
  </si>
  <si>
    <t>Požání klapka 630x280 provedení .40 (se servopohonem 230V)</t>
  </si>
  <si>
    <t>751R00315</t>
  </si>
  <si>
    <t>Požání klapka 630x355 provedení .40 (se servopohonem 230V)</t>
  </si>
  <si>
    <t>751R00316</t>
  </si>
  <si>
    <t>Požání klapka DN200 provedení .40 (se servopohonem 230V)</t>
  </si>
  <si>
    <t>751R00317</t>
  </si>
  <si>
    <t>751R00318</t>
  </si>
  <si>
    <t>Požární stěnový uzávěr 200x315 provedení .40 (se servopohonem 230V)</t>
  </si>
  <si>
    <t>751R00319</t>
  </si>
  <si>
    <t>751R00320</t>
  </si>
  <si>
    <t>751R00321</t>
  </si>
  <si>
    <t>Požání klapka 500x200 provedení .40 (se servopohonem 230V)</t>
  </si>
  <si>
    <t>751R00322</t>
  </si>
  <si>
    <t>751R00323</t>
  </si>
  <si>
    <t>751R00324</t>
  </si>
  <si>
    <t>Přívodní anemostat TROX VDW-Q-Z-H-M / 500x24 (č.m. 03.09)</t>
  </si>
  <si>
    <t>751R00325</t>
  </si>
  <si>
    <t>Odvodní anemostat TROX VDW-Q-A-H-M / 500x24 (č.m. 03.09)</t>
  </si>
  <si>
    <t>751R00326</t>
  </si>
  <si>
    <t>Přívodní anemostat TROX VDW-R-Z-H-M / 400x16 (č.m. 03.10)</t>
  </si>
  <si>
    <t>751R00327</t>
  </si>
  <si>
    <t>Odvodní anemostat TROX VDW-R-A-H-M / 400x16 (č.m. 03.10)</t>
  </si>
  <si>
    <t>751R00328</t>
  </si>
  <si>
    <t>Přívodní anemostat TROX VDW-Q-Z-H-M / 400x16 (č.m. 03.30)</t>
  </si>
  <si>
    <t>751R00329</t>
  </si>
  <si>
    <t>Přívodní talířový ventil DN160 (č.m. 03.20)</t>
  </si>
  <si>
    <t>751R00330</t>
  </si>
  <si>
    <t>Přívodní talířový ventil DN160 (č.m. 03.24)</t>
  </si>
  <si>
    <t>751R00331</t>
  </si>
  <si>
    <t>Odvodní talířový ventil DN125 (č.m. 03.27)</t>
  </si>
  <si>
    <t>751R00332</t>
  </si>
  <si>
    <t>Odvodní talířový ventil DN125 (č.m. 03.28)</t>
  </si>
  <si>
    <t>751R00333</t>
  </si>
  <si>
    <t>Přívodní anemostat TROX VDW-Q-Z-H-M / 600x24 (č.m. 02.15b)</t>
  </si>
  <si>
    <t>751R00334</t>
  </si>
  <si>
    <t>Odvodní anemostat TROX VDW-Q-A-H-M / 600x24 (č.m. 02.15b)</t>
  </si>
  <si>
    <t>751R00335</t>
  </si>
  <si>
    <t>Přívodní anemostat TROX VDW-Q-Z-H-M / 500x24 (č.m. 02.47)</t>
  </si>
  <si>
    <t>751R00336</t>
  </si>
  <si>
    <t>Odvodní anemostat TROX VDW-Q-A-H-M / 500x24 (č.m. 02.47)</t>
  </si>
  <si>
    <t>751R00337</t>
  </si>
  <si>
    <t>Přívodní anemostat TROX VDW-R-Z-H-M / 500x24 (č.m. 02.28)</t>
  </si>
  <si>
    <t>751R00338</t>
  </si>
  <si>
    <t>Odvodní anemostat TROX VDW-R-A-H-M / 500x24 (č.m. 02.28)</t>
  </si>
  <si>
    <t>751R00339</t>
  </si>
  <si>
    <t>Odvodní talířový ventil DN125 (č.m. 02.34)</t>
  </si>
  <si>
    <t>751R00340</t>
  </si>
  <si>
    <t>Odvodní talířový ventil DN125 (č.m. 02.35)</t>
  </si>
  <si>
    <t>751R00341</t>
  </si>
  <si>
    <t>Odvodní talířový ventil DN125 (č.m. 02.36)</t>
  </si>
  <si>
    <t>751R00342</t>
  </si>
  <si>
    <t>Odvodní talířový ventil DN125 (č.m. 02.39)</t>
  </si>
  <si>
    <t>751R00343</t>
  </si>
  <si>
    <t>Odvodní talířový ventil DN100 (č.m. 02.40)</t>
  </si>
  <si>
    <t>751R00344</t>
  </si>
  <si>
    <t>Odvodní talířový ventil DN100 (č.m. 02.41)</t>
  </si>
  <si>
    <t>751R00345</t>
  </si>
  <si>
    <t>Přívodní anemostat TROX VDW-R-Z-H-M / 400x16 (č.m. 01.36)</t>
  </si>
  <si>
    <t>751R00346</t>
  </si>
  <si>
    <t>Odvodní anemostat TROX VDW-R-A-H-M / 500x24 (č.m. 01.36)</t>
  </si>
  <si>
    <t>751R00347</t>
  </si>
  <si>
    <t>Přívodní anemostat TROX VDW-R-Z-H-M / 400x24 (č.m. 01.36), RAL 9005</t>
  </si>
  <si>
    <t>751R00348</t>
  </si>
  <si>
    <t>Přívodní anemostat TROX VDW-R-Z-H-M / 500x24 (č.m. 01.31), RAL 9005</t>
  </si>
  <si>
    <t>751R00349</t>
  </si>
  <si>
    <t>Odvodní anemostat TROX VDW-R-A-H-M / 500x24 (č.m. 01.31), RAL 9005</t>
  </si>
  <si>
    <t>751R00350</t>
  </si>
  <si>
    <t>Přívodní anemostat TROX VDW-Q-Z-H-M / 400x16 (č.m. 01.41)</t>
  </si>
  <si>
    <t>751R00351</t>
  </si>
  <si>
    <t>Přívodní anemostat TROX VDW-R-Z-H-M / 500x24 (č.m. 01.30)</t>
  </si>
  <si>
    <t>751R00352</t>
  </si>
  <si>
    <t>Odvodní anemostat TROX VDW-Q-A-H-M / 400x16 (č.m. 01.32)</t>
  </si>
  <si>
    <t>751R00353</t>
  </si>
  <si>
    <t>Odvodní mřížka TROX AH-AG / 325x125 (č.m. 01.41)</t>
  </si>
  <si>
    <t>751R00354</t>
  </si>
  <si>
    <t>Přívodní anemostat TROX VDW-Q-Z-H-M / 500x24 (č.m. 00.34)</t>
  </si>
  <si>
    <t>751R00355</t>
  </si>
  <si>
    <t>Odvodní anemostat TROX VDW-Q-A-H-M / 500x24 (č.m. 00.34)</t>
  </si>
  <si>
    <t>751R00356</t>
  </si>
  <si>
    <t>Přívodní talířový ventil DN200 (č.m. 00.36)</t>
  </si>
  <si>
    <t>751R00357</t>
  </si>
  <si>
    <t>Odvodní talířový ventil DN160 (č.m. 00.36)</t>
  </si>
  <si>
    <t>751R00358</t>
  </si>
  <si>
    <t>Přívodní talířový ventil DN200 (č.m. 00.37)</t>
  </si>
  <si>
    <t>751R00359</t>
  </si>
  <si>
    <t>Odvodní talířový ventil DN160 (č.m. 00.37)</t>
  </si>
  <si>
    <t>751R00360</t>
  </si>
  <si>
    <t>Přívodní anemostat TROX VDW-Q-Z-H-M / 400x16 (č.m. 00.29)</t>
  </si>
  <si>
    <t>751R00361</t>
  </si>
  <si>
    <t>Odvodní anemostat TROX VDW-Q-A-H-M / 400x16 (č.m. 00.29)</t>
  </si>
  <si>
    <t>751R00362</t>
  </si>
  <si>
    <t>Odvodní talířový ventil DN125 (č.m. 00.31)</t>
  </si>
  <si>
    <t>751R00363</t>
  </si>
  <si>
    <t>Odvodní talířový ventil DN125 (č.m. 00.32)</t>
  </si>
  <si>
    <t>751R00364</t>
  </si>
  <si>
    <t>Odvodní talířový ventil DN125 (č.m. 00.35a), protipožární provedení</t>
  </si>
  <si>
    <t>751R00365</t>
  </si>
  <si>
    <t>Odvodní talířový ventil DN100 (č.m. 00.35b), protipožární provedení</t>
  </si>
  <si>
    <t>751R00366</t>
  </si>
  <si>
    <t>751R00367</t>
  </si>
  <si>
    <t>751R00368</t>
  </si>
  <si>
    <t>751R00369</t>
  </si>
  <si>
    <t>751R00370</t>
  </si>
  <si>
    <t>Ohebná hadice SONOFLEX, DN 250</t>
  </si>
  <si>
    <t>751R00371</t>
  </si>
  <si>
    <t>751R00372</t>
  </si>
  <si>
    <t>751R00373</t>
  </si>
  <si>
    <t>751R00374</t>
  </si>
  <si>
    <t>751R00375</t>
  </si>
  <si>
    <t>751R00376</t>
  </si>
  <si>
    <t>751R00377</t>
  </si>
  <si>
    <t>751R00378</t>
  </si>
  <si>
    <t>751R00379</t>
  </si>
  <si>
    <t>751R00380</t>
  </si>
  <si>
    <t>751R00381</t>
  </si>
  <si>
    <t>751R00382</t>
  </si>
  <si>
    <t>751-05</t>
  </si>
  <si>
    <t>vzduchotechnika - zařízení č. 5 - AMBULANCE + POKOJE F1</t>
  </si>
  <si>
    <t>751R00400</t>
  </si>
  <si>
    <t>Klimatizační jednotka ve vnitřním provedení, ve složení: Přívod: klapka, filtr M5, deskový výměník, přívodní ventilátor, teplovodní ohřívač 31,3kW 80/60°C, vodní chladič 55,8kW 6/12°C, filtr F9 Odvod: kapsový filtr M5, deskový výměník, odvodní ventilátor,</t>
  </si>
  <si>
    <t>751R00401</t>
  </si>
  <si>
    <t>Tlumič hluku - sání čerstvého vzduchu TROX MSA200-75-3-PF/825x1000x1500</t>
  </si>
  <si>
    <t>751R00402</t>
  </si>
  <si>
    <t>Tlumič hluku - výfuk znehodnoceného vzduchu TROX MSA200-75-3-PF/825x1000x1500</t>
  </si>
  <si>
    <t>751R00403</t>
  </si>
  <si>
    <t>Tlumič hluku přívod TROX MSA200-105-3-PF/915x900x3000</t>
  </si>
  <si>
    <t>751R00404</t>
  </si>
  <si>
    <t>Tlumič hluku odvod  TROX MSA200-105-3-PF/915x900x3000</t>
  </si>
  <si>
    <t>751R00405</t>
  </si>
  <si>
    <t>751R00406</t>
  </si>
  <si>
    <t>Nasávací díl 900x1000</t>
  </si>
  <si>
    <t>751R00407</t>
  </si>
  <si>
    <t>751R00408</t>
  </si>
  <si>
    <t>751R00409</t>
  </si>
  <si>
    <t>751R00410</t>
  </si>
  <si>
    <t>Požání klapka 560x315 provedení .40 (se servopohonem 230V)</t>
  </si>
  <si>
    <t>751R00411</t>
  </si>
  <si>
    <t>751R00412</t>
  </si>
  <si>
    <t>751R00413</t>
  </si>
  <si>
    <t>Požání klapka 560x250 provedení .40 (se servopohonem 230V)</t>
  </si>
  <si>
    <t>751R00414</t>
  </si>
  <si>
    <t>Požání klapka 500x315 provedení .40 (se servopohonem 230V)</t>
  </si>
  <si>
    <t>751R00415</t>
  </si>
  <si>
    <t>751R00416</t>
  </si>
  <si>
    <t>751R00417</t>
  </si>
  <si>
    <t>751R00418</t>
  </si>
  <si>
    <t>Přívodní anemostat TROX VDW-Q-Z-H-M / 400x16 (č.m. 02.30b)</t>
  </si>
  <si>
    <t>751R00419</t>
  </si>
  <si>
    <t>Odvodní anemostat TROX VDW-Q-A-H-M / 400x16 (č.m. 02.30b)</t>
  </si>
  <si>
    <t>751R00420</t>
  </si>
  <si>
    <t>Přívodní anemostat TROX VDW-Q-Z-H-M / 400x16 (č.m. 02.30c)</t>
  </si>
  <si>
    <t>751R00421</t>
  </si>
  <si>
    <t>Odvodní anemostat TROX VDW-Q-A-H-M / 400x16 (č.m. 02.30c)</t>
  </si>
  <si>
    <t>751R00422</t>
  </si>
  <si>
    <t>Přívodní anemostat TROX VDW-Q-Z-H-M / 600x24 (č.m. 02.30a)</t>
  </si>
  <si>
    <t>751R00423</t>
  </si>
  <si>
    <t>Odvodní anemostat TROX VDW-Q-A-H-M / 600x24 (č.m. 02.30a)</t>
  </si>
  <si>
    <t>751R00424</t>
  </si>
  <si>
    <t>Přívodní anemostat TROX VDW-Q-Z-H-M / 400x16 (č.m. 02.42)</t>
  </si>
  <si>
    <t>751R00425</t>
  </si>
  <si>
    <t>Přívodní anemostat TROX VDW-Q-Z-H-M / 600x24 (č.m. 02.43)</t>
  </si>
  <si>
    <t>751R00426</t>
  </si>
  <si>
    <t>Odvodní anemostat TROX VDW-Q-A-H-M / 500x24 (č.m. 02.43)</t>
  </si>
  <si>
    <t>751R00427</t>
  </si>
  <si>
    <t>Přívodní anemostat TROX VDW-Q-Z-H-M / 500x24 (č.m. 02.46)</t>
  </si>
  <si>
    <t>751R00428</t>
  </si>
  <si>
    <t>Odvodní anemostat TROX VDW-Q-A-H-M / 500x24 (č.m. 02.46)</t>
  </si>
  <si>
    <t>751R00429</t>
  </si>
  <si>
    <t>Odvodní talířový ventil DN125 (č.m. 02.44)</t>
  </si>
  <si>
    <t>751R00430</t>
  </si>
  <si>
    <t>Přívodní talířový ventil DN160 (č.m. 02.50)</t>
  </si>
  <si>
    <t>751R00431</t>
  </si>
  <si>
    <t>Odvodní talířový ventil DN125 (č.m. 02.48)</t>
  </si>
  <si>
    <t>751R00432</t>
  </si>
  <si>
    <t>Tlumič hluku TROX CS050/100x1500 (č.m. 02.48)</t>
  </si>
  <si>
    <t>751R00433</t>
  </si>
  <si>
    <t>Přívodní talířový ventil DN160 (č.m. 02.53)</t>
  </si>
  <si>
    <t>751R00434</t>
  </si>
  <si>
    <t>Odvodní talířový ventil DN125 (č.m. 02.52)</t>
  </si>
  <si>
    <t>751R00435</t>
  </si>
  <si>
    <t>Tlumič hluku TROX CS050/100x1500 (č.m. 02.52)</t>
  </si>
  <si>
    <t>751R00436</t>
  </si>
  <si>
    <t>Přívodní talířový ventil DN160 (č.m. 02.55)</t>
  </si>
  <si>
    <t>751R00437</t>
  </si>
  <si>
    <t>Odvodní talířový ventil DN125 (č.m. 02.54)</t>
  </si>
  <si>
    <t>751R00438</t>
  </si>
  <si>
    <t>Tlumič hluku TROX CS050/100x1500 (č.m. 02.47)</t>
  </si>
  <si>
    <t>751R00439</t>
  </si>
  <si>
    <t>Přívodní talířový ventil DN160 (č.m. 02.58)</t>
  </si>
  <si>
    <t>751R00440</t>
  </si>
  <si>
    <t>Odvodní talířový ventil DN125 (č.m. 02.56)</t>
  </si>
  <si>
    <t>751R00441</t>
  </si>
  <si>
    <t>Tlumič hluku TROX CS050/100x1500 (č.m. 02.56)</t>
  </si>
  <si>
    <t>751R00442</t>
  </si>
  <si>
    <t>Přívodní talířový ventil DN160 (č.m. 02.61)</t>
  </si>
  <si>
    <t>751R00443</t>
  </si>
  <si>
    <t>Odvodní talířový ventil DN125 (č.m. 02.60)</t>
  </si>
  <si>
    <t>751R00444</t>
  </si>
  <si>
    <t>Tlumič hluku TROX CS050/100x1500 (č.m. 02.60)</t>
  </si>
  <si>
    <t>751R00445</t>
  </si>
  <si>
    <t>Přívodní anemostat TROX VDW-Q-Z-H-M / 500x24 (č.m. 02.62)</t>
  </si>
  <si>
    <t>751R00446</t>
  </si>
  <si>
    <t>Odvodní anemostat TROX VDW-Q-A-H-M / 500x24 (č.m. 02.62)</t>
  </si>
  <si>
    <t>751R00447</t>
  </si>
  <si>
    <t>Přívodní anemostat TROX VDW-Q-Z-H-M / 400x16 (č.m. 02.64)</t>
  </si>
  <si>
    <t>751R00448</t>
  </si>
  <si>
    <t>Odvodní anemostat TROX VDW-Q-A-H-M / 400x16 (č.m. 02.64)</t>
  </si>
  <si>
    <t>751R00449</t>
  </si>
  <si>
    <t>Přívodní anemostat TROX VDW-Q-Z-H-M / 400x16 (č.m. 02.65)</t>
  </si>
  <si>
    <t>751R00450</t>
  </si>
  <si>
    <t>Odvodní anemostat TROX VDW-Q-A-H-M / 400x16 (č.m. 02.65)</t>
  </si>
  <si>
    <t>751R00451</t>
  </si>
  <si>
    <t>Přívodní anemostat TROX VDW-Q-Z-H-M / 400x16 (č.m. 02.68)</t>
  </si>
  <si>
    <t>751R00452</t>
  </si>
  <si>
    <t>Odvodní talířový ventil DN125 (č.m. 02.68)</t>
  </si>
  <si>
    <t>751R00453</t>
  </si>
  <si>
    <t>Přívodní talířový ventil DN125 (č.m. 02.66)</t>
  </si>
  <si>
    <t>751R00454</t>
  </si>
  <si>
    <t>Odvodní mřížka TROX AH-AG / 525x125 (č.m. 01.42a)</t>
  </si>
  <si>
    <t>751R00455</t>
  </si>
  <si>
    <t>Přívodní anemostat TROX VDW-Q-Z-H-M / 400x16 (č.m. 01.42a)</t>
  </si>
  <si>
    <t>751R00456</t>
  </si>
  <si>
    <t>Požární ventil Mandík DN160 (č.m. 01.42b)</t>
  </si>
  <si>
    <t>751R00457</t>
  </si>
  <si>
    <t>751R00458</t>
  </si>
  <si>
    <t>Přívodní anemostat TROX VDW-Q-Z-H-M / 400x16 (č.m. 01.43)</t>
  </si>
  <si>
    <t>751R00459</t>
  </si>
  <si>
    <t>Odvodní talířový ventil DN160 (č.m. 01.43)</t>
  </si>
  <si>
    <t>751R00460</t>
  </si>
  <si>
    <t>Přívodní anemostat TROX VDW-Q-Z-H-M / 400x160 (č.m. 01.44)</t>
  </si>
  <si>
    <t>751R00461</t>
  </si>
  <si>
    <t>Odvodní talířový ventil DN160 (č.m. 01.44)</t>
  </si>
  <si>
    <t>751R00462</t>
  </si>
  <si>
    <t>Přívodní anemostat TROX VDW-Q-Z-H-M / 400x16 (č.m. 01.45)</t>
  </si>
  <si>
    <t>751R00463</t>
  </si>
  <si>
    <t>Odvodní talířový ventil DN160 (č.m. 01.45)</t>
  </si>
  <si>
    <t>751R00464</t>
  </si>
  <si>
    <t>Přívodní anemostat TROX VDW-Q-Z-H-M / 400x16 (č.m. 01.46)</t>
  </si>
  <si>
    <t>751R00465</t>
  </si>
  <si>
    <t>Přívodní talířový ventil DN160 (č.m. 01.52)</t>
  </si>
  <si>
    <t>751R00466</t>
  </si>
  <si>
    <t>Odvodní talířový ventil DN160 (č.m. 01.52)</t>
  </si>
  <si>
    <t>751R00467</t>
  </si>
  <si>
    <t>Odvodní talířový ventil DN125 (č.m. 01.51)</t>
  </si>
  <si>
    <t>751R00468</t>
  </si>
  <si>
    <t>Odvodní mřížka TROX AH-AG / 325x125 (č.m. 01.46)</t>
  </si>
  <si>
    <t>751R00469</t>
  </si>
  <si>
    <t>Přívodní talířový ventil DN125 (č.m. 01.47)</t>
  </si>
  <si>
    <t>751R00470</t>
  </si>
  <si>
    <t>Odvodní talířový ventil DN125 (č.m. 01.47)</t>
  </si>
  <si>
    <t>751R00471</t>
  </si>
  <si>
    <t>Přívodní talířový ventil DN125 (č.m. 01.48)</t>
  </si>
  <si>
    <t>751R00472</t>
  </si>
  <si>
    <t>Odvodní talířový ventil DN125 (č.m. 01.48)</t>
  </si>
  <si>
    <t>751R00473</t>
  </si>
  <si>
    <t>Přívodní anemostat TROX VDW-Q-Z-H-M / 400x16 (č.m. 01.49)</t>
  </si>
  <si>
    <t>751R00474</t>
  </si>
  <si>
    <t>Odvodní anemostat TROX VDW-Q-A-H-M / 400x16 (č.m. 01.49)</t>
  </si>
  <si>
    <t>751R00475</t>
  </si>
  <si>
    <t>Přívodní anemostat TROX VDW-Q-Z-H-M / 400x16 (č.m. 01.53)</t>
  </si>
  <si>
    <t>751R00476</t>
  </si>
  <si>
    <t>Odvodní anemostat TROX VDW-Q-A-H-M / 400x16 (č.m. 01.53)</t>
  </si>
  <si>
    <t>751R00477</t>
  </si>
  <si>
    <t>Přívodní anemostat TROX VDW-Q-Z-H-M / 400x16 (č.m. 00.42)</t>
  </si>
  <si>
    <t>751R00478</t>
  </si>
  <si>
    <t>Odvodní anemostat TROX VDW-Q-A-H-M / 400x16 (č.m. 00.42)</t>
  </si>
  <si>
    <t>751R00479</t>
  </si>
  <si>
    <t>Přívodní anemostat TROX VDW-Q-Z-H-M / 400x16 (č.m. 00.41)</t>
  </si>
  <si>
    <t>751R00480</t>
  </si>
  <si>
    <t>Odvodní anemostat TROX VDW-Q-A-H-M / 400x16 (č.m. 00.41)</t>
  </si>
  <si>
    <t>751R00481</t>
  </si>
  <si>
    <t>Přeslechový tlumící prvek LINDAB (spánkové laboratoře)</t>
  </si>
  <si>
    <t>751R00482</t>
  </si>
  <si>
    <t>751R00483</t>
  </si>
  <si>
    <t>751R00484</t>
  </si>
  <si>
    <t>751R00485</t>
  </si>
  <si>
    <t>751R00486</t>
  </si>
  <si>
    <t>751R00487</t>
  </si>
  <si>
    <t>751R00488</t>
  </si>
  <si>
    <t>751R00489</t>
  </si>
  <si>
    <t>751R00490</t>
  </si>
  <si>
    <t>751R00491</t>
  </si>
  <si>
    <t>751R00492</t>
  </si>
  <si>
    <t>751R00493</t>
  </si>
  <si>
    <t>751R00494</t>
  </si>
  <si>
    <t>751R00495</t>
  </si>
  <si>
    <t>751R00496</t>
  </si>
  <si>
    <t>Izolace tepelná venkovní - 80 mm minerální plsť, připevněná na samolepící trny, oplechování Al</t>
  </si>
  <si>
    <t>751R00497</t>
  </si>
  <si>
    <t>751R00498</t>
  </si>
  <si>
    <t>751-06</t>
  </si>
  <si>
    <t>vzduchotechnika - zařízení č. 6 - MAGNETICKÁ REZONANCE</t>
  </si>
  <si>
    <t>751R00500</t>
  </si>
  <si>
    <t xml:space="preserve">Klimatizační jednotka ve vnitřním provedení, ve složení: Přívod: klapka, filtr M5, rotační výměník, přívodní ventilátor, teplovodní ohřívač 6,7kW 80/60°C, vodní chladič 10,2kW 6/12°C, filtr F9 Odvod: kapsový filtr M5, rotační výměník, odvodní ventilátor, </t>
  </si>
  <si>
    <t>751R00501</t>
  </si>
  <si>
    <t>Tlumič hluku - sání čerstvého vzduchu TROX MSA200-105-1-PF/305x400x2000</t>
  </si>
  <si>
    <t>751R00502</t>
  </si>
  <si>
    <t>Tlumič hluku - výfuk znehodnoceného vzduchu TROX MSA200-105-1-PF/305x400x2000</t>
  </si>
  <si>
    <t>751R00503</t>
  </si>
  <si>
    <t>Tlumič hluku přívod TROX MSA200-105-1-PF/305x400x2750</t>
  </si>
  <si>
    <t>751R00504</t>
  </si>
  <si>
    <t>Tlumič hluku odvod TROX MSA200-105-1-PF/305x400x2750</t>
  </si>
  <si>
    <t>751R00505</t>
  </si>
  <si>
    <t>Parní zvlhčovač 8kg/h</t>
  </si>
  <si>
    <t>751R00506</t>
  </si>
  <si>
    <t>Protidešťová žaluzie 500x400, hliníková,  - ral dle architektonického návrhu (černá dle odstínu fasády)</t>
  </si>
  <si>
    <t>751R00507</t>
  </si>
  <si>
    <t>Přívodní anemostat TROX VDW-Q-Z-H-M / 400x16 (č.m. 01.54)</t>
  </si>
  <si>
    <t>751R00508</t>
  </si>
  <si>
    <t>Odvodní anemostat TROX VDW-Q-A-H-M / 400x16 (č.m. 01.54)</t>
  </si>
  <si>
    <t>751R00509</t>
  </si>
  <si>
    <t>Přívodní talířový ventil DN160 (č.m. 01.56)</t>
  </si>
  <si>
    <t>751R00510</t>
  </si>
  <si>
    <t>Odvodní talířový ventil DN160 (č.m. 01.56)</t>
  </si>
  <si>
    <t>751R00511</t>
  </si>
  <si>
    <t>Přívodní talířový ventil DN160 (č.m. 01.57)</t>
  </si>
  <si>
    <t>751R00512</t>
  </si>
  <si>
    <t>Odvodní talířový ventil DN160 (č.m. 01.57)</t>
  </si>
  <si>
    <t>751R00513</t>
  </si>
  <si>
    <t>751R00514</t>
  </si>
  <si>
    <t>751R00515</t>
  </si>
  <si>
    <t>751R00516</t>
  </si>
  <si>
    <t>751R00517</t>
  </si>
  <si>
    <t>751R00518</t>
  </si>
  <si>
    <t>751R00519</t>
  </si>
  <si>
    <t>751R00520</t>
  </si>
  <si>
    <t>751-07</t>
  </si>
  <si>
    <t>vzduchotechnika - zařízení č. 7 - ŠATNY</t>
  </si>
  <si>
    <t>751R00600</t>
  </si>
  <si>
    <t>Klimatizační jednotka ve vnitřním provedení, ve složení: Přívod: klapka, filtr M5, deskový výměník, přívodní ventilátor, teplovodní ohřívač 15,2kW 80/60°C, filtr F7 Odvod: kapsový filtr M5, deskový výměník, odvodní ventilátor, klapka, Přívod=2 200m3/h/500</t>
  </si>
  <si>
    <t>751R00601</t>
  </si>
  <si>
    <t>Tlumič hluku - sání čerstvého vzduchu TROX MSA200-75-2-PF/550x500x1250</t>
  </si>
  <si>
    <t>751R00602</t>
  </si>
  <si>
    <t>Tlumič hluku - výfuk znehodnoceného vzduchu TROX MSA200-75-2-PF/550x500x1250</t>
  </si>
  <si>
    <t>751R00603</t>
  </si>
  <si>
    <t>Tlumič hluku přívod TROX MSA200-105-1-PF/305x600x2000</t>
  </si>
  <si>
    <t>751R00604</t>
  </si>
  <si>
    <t>Tlumič hluku odvod  TROX MSA200-105-1-PF/305x600x2000</t>
  </si>
  <si>
    <t>751R00605</t>
  </si>
  <si>
    <t>Výfukový díl 550x500</t>
  </si>
  <si>
    <t>751R00606</t>
  </si>
  <si>
    <t>Nasávací díl 550x500</t>
  </si>
  <si>
    <t>751R00607</t>
  </si>
  <si>
    <t>751R00608</t>
  </si>
  <si>
    <t>751R00609</t>
  </si>
  <si>
    <t>751R00610</t>
  </si>
  <si>
    <t>751R00611</t>
  </si>
  <si>
    <t>Přívodní anemostat TROX VDW-Q-Z-H-M / 300x8 (č.m. 02.22)</t>
  </si>
  <si>
    <t>751R00612</t>
  </si>
  <si>
    <t>Odvodní anemostat TROX VDW-Q-A-H-M / 300x8 (č.m. 02.22)</t>
  </si>
  <si>
    <t>751R00613</t>
  </si>
  <si>
    <t>Přívodní anemostat TROX VDW-Q-Z-H-M / 600x24 (č.m. 02.21)</t>
  </si>
  <si>
    <t>751R00614</t>
  </si>
  <si>
    <t>Přívodní anemostat TROX VDW-Q-Z-H-M / 600x24 (č.m. 02.16)</t>
  </si>
  <si>
    <t>751R00615</t>
  </si>
  <si>
    <t>Přívodní anemostat TROX VDW-Q-Z-H-M / 500x24 (č.m. 00.09)</t>
  </si>
  <si>
    <t>751R00616</t>
  </si>
  <si>
    <t>Odvodní talířový ventil DN160 (č.m. 00.10)</t>
  </si>
  <si>
    <t>751R00617</t>
  </si>
  <si>
    <t>Odvodní talířový ventil DN125 (č.m. 00.10)</t>
  </si>
  <si>
    <t>751R00618</t>
  </si>
  <si>
    <t>Odvodní talířový ventil DN100 (č.m. 00.10)</t>
  </si>
  <si>
    <t>751R00619</t>
  </si>
  <si>
    <t>751R00620</t>
  </si>
  <si>
    <t>751R00621</t>
  </si>
  <si>
    <t>751R00622</t>
  </si>
  <si>
    <t>751R00623</t>
  </si>
  <si>
    <t>751R00624</t>
  </si>
  <si>
    <t>751R00625</t>
  </si>
  <si>
    <t>751R00626</t>
  </si>
  <si>
    <t>751R00627</t>
  </si>
  <si>
    <t>751R00628</t>
  </si>
  <si>
    <t>751R00629</t>
  </si>
  <si>
    <t>751R00630</t>
  </si>
  <si>
    <t>751R00631</t>
  </si>
  <si>
    <t>751R00632</t>
  </si>
  <si>
    <t>751R00633</t>
  </si>
  <si>
    <t>751R00634</t>
  </si>
  <si>
    <t>751R00635</t>
  </si>
  <si>
    <t>751-08</t>
  </si>
  <si>
    <t>vzduchotechnika - zařízení č.4x - VĚTRÁNÍ HYG. PŘÍSLUŠENSTVÍ</t>
  </si>
  <si>
    <t>751R00700</t>
  </si>
  <si>
    <t>Diagonální ventilátor MIXVENT TD 800/200, včetně pružných manžet</t>
  </si>
  <si>
    <t>751R00701</t>
  </si>
  <si>
    <t>Zpětná klapka DN 250</t>
  </si>
  <si>
    <t>751R00702</t>
  </si>
  <si>
    <t>Klapka regulační ruční DN 250</t>
  </si>
  <si>
    <t>751R00703</t>
  </si>
  <si>
    <t>Tlumič hluku MAA 250/600</t>
  </si>
  <si>
    <t>751R00704</t>
  </si>
  <si>
    <t>751R00705</t>
  </si>
  <si>
    <t>Zpětná klapka DN 200</t>
  </si>
  <si>
    <t>751R00706</t>
  </si>
  <si>
    <t>Klapka regulační ruční DN 200</t>
  </si>
  <si>
    <t>751R00707</t>
  </si>
  <si>
    <t>Tlumič hluku MAA 200/600</t>
  </si>
  <si>
    <t>751R00708</t>
  </si>
  <si>
    <t>389</t>
  </si>
  <si>
    <t>751R00709</t>
  </si>
  <si>
    <t>390</t>
  </si>
  <si>
    <t>751R00710</t>
  </si>
  <si>
    <t>391</t>
  </si>
  <si>
    <t>751R00711</t>
  </si>
  <si>
    <t>392</t>
  </si>
  <si>
    <t>751R00712</t>
  </si>
  <si>
    <t>393</t>
  </si>
  <si>
    <t>751R00713</t>
  </si>
  <si>
    <t>394</t>
  </si>
  <si>
    <t>751R00714</t>
  </si>
  <si>
    <t>395</t>
  </si>
  <si>
    <t>751R00715</t>
  </si>
  <si>
    <t>396</t>
  </si>
  <si>
    <t>751R00716</t>
  </si>
  <si>
    <t>Diagonální ventilátor MIXVENT TD 500/160, včetně pružných manžet</t>
  </si>
  <si>
    <t>397</t>
  </si>
  <si>
    <t>751R00717</t>
  </si>
  <si>
    <t>Zpětná klapka DN 160</t>
  </si>
  <si>
    <t>398</t>
  </si>
  <si>
    <t>751R00718</t>
  </si>
  <si>
    <t>Klapka regulační ruční DN 160</t>
  </si>
  <si>
    <t>399</t>
  </si>
  <si>
    <t>751R00719</t>
  </si>
  <si>
    <t>Tlumič hluku MAA 160/600</t>
  </si>
  <si>
    <t>400</t>
  </si>
  <si>
    <t>751R00720</t>
  </si>
  <si>
    <t>401</t>
  </si>
  <si>
    <t>751R00721</t>
  </si>
  <si>
    <t>402</t>
  </si>
  <si>
    <t>751R00722</t>
  </si>
  <si>
    <t>403</t>
  </si>
  <si>
    <t>751R00723</t>
  </si>
  <si>
    <t>404</t>
  </si>
  <si>
    <t>751R00724</t>
  </si>
  <si>
    <t>405</t>
  </si>
  <si>
    <t>751R00725</t>
  </si>
  <si>
    <t>406</t>
  </si>
  <si>
    <t>751R00726</t>
  </si>
  <si>
    <t>407</t>
  </si>
  <si>
    <t>751R00727</t>
  </si>
  <si>
    <t>408</t>
  </si>
  <si>
    <t>751R00728</t>
  </si>
  <si>
    <t>409</t>
  </si>
  <si>
    <t>751R00729</t>
  </si>
  <si>
    <t>410</t>
  </si>
  <si>
    <t>751R00730</t>
  </si>
  <si>
    <t>411</t>
  </si>
  <si>
    <t>751R00731</t>
  </si>
  <si>
    <t>412</t>
  </si>
  <si>
    <t>751R00732</t>
  </si>
  <si>
    <t>413</t>
  </si>
  <si>
    <t>751R00733</t>
  </si>
  <si>
    <t>414</t>
  </si>
  <si>
    <t>751R00734</t>
  </si>
  <si>
    <t>415</t>
  </si>
  <si>
    <t>751R00735</t>
  </si>
  <si>
    <t>416</t>
  </si>
  <si>
    <t>751R00736</t>
  </si>
  <si>
    <t>417</t>
  </si>
  <si>
    <t>751R00737</t>
  </si>
  <si>
    <t>418</t>
  </si>
  <si>
    <t>751R00738</t>
  </si>
  <si>
    <t>419</t>
  </si>
  <si>
    <t>751R00739</t>
  </si>
  <si>
    <t>420</t>
  </si>
  <si>
    <t>751R00740</t>
  </si>
  <si>
    <t>Malý radiální ventilátor SILENT ECO U 100/GL H IPX5, včetně přepínače DT 3R</t>
  </si>
  <si>
    <t>421</t>
  </si>
  <si>
    <t>751R00741</t>
  </si>
  <si>
    <t>422</t>
  </si>
  <si>
    <t>751R00742</t>
  </si>
  <si>
    <t>423</t>
  </si>
  <si>
    <t>751R00743</t>
  </si>
  <si>
    <t>424</t>
  </si>
  <si>
    <t>751R00744</t>
  </si>
  <si>
    <t>425</t>
  </si>
  <si>
    <t>751R00745</t>
  </si>
  <si>
    <t>426</t>
  </si>
  <si>
    <t>751R00746</t>
  </si>
  <si>
    <t>427</t>
  </si>
  <si>
    <t>751R00747</t>
  </si>
  <si>
    <t>428</t>
  </si>
  <si>
    <t>751R00748</t>
  </si>
  <si>
    <t>429</t>
  </si>
  <si>
    <t>751R00749</t>
  </si>
  <si>
    <t>430</t>
  </si>
  <si>
    <t>751R00750</t>
  </si>
  <si>
    <t>431</t>
  </si>
  <si>
    <t>751R00751</t>
  </si>
  <si>
    <t>432</t>
  </si>
  <si>
    <t>751R00752</t>
  </si>
  <si>
    <t>433</t>
  </si>
  <si>
    <t>751R00753</t>
  </si>
  <si>
    <t>434</t>
  </si>
  <si>
    <t>751R00754</t>
  </si>
  <si>
    <t>435</t>
  </si>
  <si>
    <t>751R00755</t>
  </si>
  <si>
    <t>436</t>
  </si>
  <si>
    <t>751R00756</t>
  </si>
  <si>
    <t>437</t>
  </si>
  <si>
    <t>751R00757</t>
  </si>
  <si>
    <t>438</t>
  </si>
  <si>
    <t>751R00758</t>
  </si>
  <si>
    <t>Diagonální ventilátor MIXVENT TD 1000/315, včetně pružných manžet</t>
  </si>
  <si>
    <t>439</t>
  </si>
  <si>
    <t>751R00759</t>
  </si>
  <si>
    <t>440</t>
  </si>
  <si>
    <t>751R00760</t>
  </si>
  <si>
    <t>441</t>
  </si>
  <si>
    <t>751R00761</t>
  </si>
  <si>
    <t>442</t>
  </si>
  <si>
    <t>751R00762</t>
  </si>
  <si>
    <t>Odvodní talířový ventil DN200</t>
  </si>
  <si>
    <t>751R00763</t>
  </si>
  <si>
    <t>Odvodní talířový ventil DN160</t>
  </si>
  <si>
    <t>444</t>
  </si>
  <si>
    <t>751R00764</t>
  </si>
  <si>
    <t>Odvodní talířový ventil DN125</t>
  </si>
  <si>
    <t>445</t>
  </si>
  <si>
    <t>751R00765</t>
  </si>
  <si>
    <t>Odvodní talířový ventil DN100</t>
  </si>
  <si>
    <t>446</t>
  </si>
  <si>
    <t>751R00766</t>
  </si>
  <si>
    <t>Výfuková hlavice DN125</t>
  </si>
  <si>
    <t>447</t>
  </si>
  <si>
    <t>751R00767</t>
  </si>
  <si>
    <t>Výfuková hlavice DN160</t>
  </si>
  <si>
    <t>448</t>
  </si>
  <si>
    <t>751R00768</t>
  </si>
  <si>
    <t>Výfuková hlavice DN180</t>
  </si>
  <si>
    <t>449</t>
  </si>
  <si>
    <t>751R00769</t>
  </si>
  <si>
    <t>Výfuková hlavice DN250</t>
  </si>
  <si>
    <t>450</t>
  </si>
  <si>
    <t>751R00770</t>
  </si>
  <si>
    <t>Výfuková hlavice DN315</t>
  </si>
  <si>
    <t>451</t>
  </si>
  <si>
    <t>751R00771</t>
  </si>
  <si>
    <t>452</t>
  </si>
  <si>
    <t>751R00772</t>
  </si>
  <si>
    <t>453</t>
  </si>
  <si>
    <t>751R00773</t>
  </si>
  <si>
    <t>454</t>
  </si>
  <si>
    <t>751R00774</t>
  </si>
  <si>
    <t>Kruhové potrubí SPIRO SAFE DN180/30%</t>
  </si>
  <si>
    <t>455</t>
  </si>
  <si>
    <t>751R00775</t>
  </si>
  <si>
    <t>456</t>
  </si>
  <si>
    <t>751R00776</t>
  </si>
  <si>
    <t>457</t>
  </si>
  <si>
    <t>751R00777</t>
  </si>
  <si>
    <t>458</t>
  </si>
  <si>
    <t>751R00778</t>
  </si>
  <si>
    <t>Kruhové potrubí SPIRO SAFE DN315/30%</t>
  </si>
  <si>
    <t>459</t>
  </si>
  <si>
    <t>751R00779</t>
  </si>
  <si>
    <t>460</t>
  </si>
  <si>
    <t>751R00780</t>
  </si>
  <si>
    <t>461</t>
  </si>
  <si>
    <t>751R00781</t>
  </si>
  <si>
    <t>462</t>
  </si>
  <si>
    <t>751R00782</t>
  </si>
  <si>
    <t>463</t>
  </si>
  <si>
    <t>751R00783</t>
  </si>
  <si>
    <t>464</t>
  </si>
  <si>
    <t>751R00784</t>
  </si>
  <si>
    <t>751-09</t>
  </si>
  <si>
    <t>vzduchotechnika - zařízení č. 55 - VĚTRÁNÍ STROJOVNY</t>
  </si>
  <si>
    <t>465</t>
  </si>
  <si>
    <t>751R00800</t>
  </si>
  <si>
    <t>Diagonální ventilátor MIXVENT TD 2000/315, včetně pružných manžet</t>
  </si>
  <si>
    <t>466</t>
  </si>
  <si>
    <t>751R00801</t>
  </si>
  <si>
    <t>Zpětná klapka DN 315</t>
  </si>
  <si>
    <t>467</t>
  </si>
  <si>
    <t>751R00802</t>
  </si>
  <si>
    <t>Klapka regulační ruční DN 315</t>
  </si>
  <si>
    <t>468</t>
  </si>
  <si>
    <t>751R00803</t>
  </si>
  <si>
    <t>Tlumič hluku MAA 315/900</t>
  </si>
  <si>
    <t>751R00804</t>
  </si>
  <si>
    <t>Protidešťová žaluzie 500x300</t>
  </si>
  <si>
    <t>470</t>
  </si>
  <si>
    <t>751R00805</t>
  </si>
  <si>
    <t>Ochranná mřížka MRJ 2000/315</t>
  </si>
  <si>
    <t>471</t>
  </si>
  <si>
    <t>751R00806</t>
  </si>
  <si>
    <t>Žaluziová klapka PER 315W</t>
  </si>
  <si>
    <t>472</t>
  </si>
  <si>
    <t>751R00807</t>
  </si>
  <si>
    <t>Protidešťová žaluzie 450x450, RAL dle arch. návrhu</t>
  </si>
  <si>
    <t>473</t>
  </si>
  <si>
    <t>751R00808</t>
  </si>
  <si>
    <t>Klapka regulační ruční 450x450</t>
  </si>
  <si>
    <t>474</t>
  </si>
  <si>
    <t>751R00809</t>
  </si>
  <si>
    <t>475</t>
  </si>
  <si>
    <t>751R00810</t>
  </si>
  <si>
    <t>476</t>
  </si>
  <si>
    <t>751R00811</t>
  </si>
  <si>
    <t>751-10</t>
  </si>
  <si>
    <t>vzduchotechnika - zařízení č. 56 - VĚTRÁNÍ MÍSTNOSTI - PŘÍVOD TECHNOLOGIÍ, IT</t>
  </si>
  <si>
    <t>477</t>
  </si>
  <si>
    <t>751R00900</t>
  </si>
  <si>
    <t>Malý radiální ventilátor SILENT ECO U 60 H IPX5, včetně přepínače DT 3R</t>
  </si>
  <si>
    <t>478</t>
  </si>
  <si>
    <t>751R00901</t>
  </si>
  <si>
    <t>Plastová větrací mřížka LG 100</t>
  </si>
  <si>
    <t>479</t>
  </si>
  <si>
    <t>751R00902</t>
  </si>
  <si>
    <t>480</t>
  </si>
  <si>
    <t>751R00903</t>
  </si>
  <si>
    <t>481</t>
  </si>
  <si>
    <t>751R00904</t>
  </si>
  <si>
    <t>751-11</t>
  </si>
  <si>
    <t>vzduchotechnika - zařízení č. 60 - VĚTRÁNÍ MÍSTNOSTI VÝMĚNÍKOVÉ STANICE</t>
  </si>
  <si>
    <t>482</t>
  </si>
  <si>
    <t>751R01000</t>
  </si>
  <si>
    <t>483</t>
  </si>
  <si>
    <t>751R01001</t>
  </si>
  <si>
    <t>484</t>
  </si>
  <si>
    <t>751R01002</t>
  </si>
  <si>
    <t>485</t>
  </si>
  <si>
    <t>751R01003</t>
  </si>
  <si>
    <t>486</t>
  </si>
  <si>
    <t>751R01004</t>
  </si>
  <si>
    <t>Ochranná mřížka MRJ 500/160</t>
  </si>
  <si>
    <t>487</t>
  </si>
  <si>
    <t>751R01005</t>
  </si>
  <si>
    <t>488</t>
  </si>
  <si>
    <t>751R01006</t>
  </si>
  <si>
    <t>489</t>
  </si>
  <si>
    <t>751R01007</t>
  </si>
  <si>
    <t>751-12</t>
  </si>
  <si>
    <t>vzduchotechnika - zařízení č. 61 - VĚTRÁNÍ TECHNICKÝCH MÍSTNOSTÍ</t>
  </si>
  <si>
    <t>490</t>
  </si>
  <si>
    <t>751R01100</t>
  </si>
  <si>
    <t>Ventilátor CAB 200 IP44, tichý potrubní ventilátor, včetně pružné spojky a výfukového kusu</t>
  </si>
  <si>
    <t>491</t>
  </si>
  <si>
    <t>751R01101</t>
  </si>
  <si>
    <t>Tlumič hluku MAA 200/900</t>
  </si>
  <si>
    <t>492</t>
  </si>
  <si>
    <t>751R01102</t>
  </si>
  <si>
    <t>493</t>
  </si>
  <si>
    <t>751R01103</t>
  </si>
  <si>
    <t>494</t>
  </si>
  <si>
    <t>751R01104</t>
  </si>
  <si>
    <t>Přívodní talířový ventil DN200</t>
  </si>
  <si>
    <t>495</t>
  </si>
  <si>
    <t>751R01105</t>
  </si>
  <si>
    <t>Přívodní talířový ventil DN160</t>
  </si>
  <si>
    <t>496</t>
  </si>
  <si>
    <t>751R01106</t>
  </si>
  <si>
    <t>Přívodní talířový ventil DN125</t>
  </si>
  <si>
    <t>497</t>
  </si>
  <si>
    <t>751R01107</t>
  </si>
  <si>
    <t>Přívodní talířový ventil DN100</t>
  </si>
  <si>
    <t>498</t>
  </si>
  <si>
    <t>751R01108</t>
  </si>
  <si>
    <t>499</t>
  </si>
  <si>
    <t>751R01109</t>
  </si>
  <si>
    <t>500</t>
  </si>
  <si>
    <t>751R01110</t>
  </si>
  <si>
    <t>Přívodní potrubní mříž TROX TRS-R-R5/225x75</t>
  </si>
  <si>
    <t>501</t>
  </si>
  <si>
    <t>751R01111</t>
  </si>
  <si>
    <t>Odvodní potrubní mříž TROX TRS-R-R5/225x75</t>
  </si>
  <si>
    <t>502</t>
  </si>
  <si>
    <t>751R01112</t>
  </si>
  <si>
    <t>503</t>
  </si>
  <si>
    <t>751R01113</t>
  </si>
  <si>
    <t>504</t>
  </si>
  <si>
    <t>751R01114</t>
  </si>
  <si>
    <t>505</t>
  </si>
  <si>
    <t>751R01115</t>
  </si>
  <si>
    <t>506</t>
  </si>
  <si>
    <t>751R01116</t>
  </si>
  <si>
    <t>507</t>
  </si>
  <si>
    <t>751R01117</t>
  </si>
  <si>
    <t>508</t>
  </si>
  <si>
    <t>751R01118</t>
  </si>
  <si>
    <t>751-13</t>
  </si>
  <si>
    <t>vzduchotechnika - zařízení č. P1 - VĚTRÁNÍ CHÚC 1</t>
  </si>
  <si>
    <t>509</t>
  </si>
  <si>
    <t>751R01200</t>
  </si>
  <si>
    <t>Ventilátor Systemair MUB 100 710EC UDA</t>
  </si>
  <si>
    <t>510</t>
  </si>
  <si>
    <t>751R01201</t>
  </si>
  <si>
    <t>Přetlaková klapka TROX ARK2 1000x1005</t>
  </si>
  <si>
    <t>511</t>
  </si>
  <si>
    <t>751R01202</t>
  </si>
  <si>
    <t>Klapka regulační ruční 800x800</t>
  </si>
  <si>
    <t>512</t>
  </si>
  <si>
    <t>751R01203</t>
  </si>
  <si>
    <t>Nasávací díl 1000x1000</t>
  </si>
  <si>
    <t>513</t>
  </si>
  <si>
    <t>751R01204</t>
  </si>
  <si>
    <t>Krycí síto 1000x1000</t>
  </si>
  <si>
    <t>514</t>
  </si>
  <si>
    <t>751R01205</t>
  </si>
  <si>
    <t>515</t>
  </si>
  <si>
    <t>751R01206</t>
  </si>
  <si>
    <t>751-14</t>
  </si>
  <si>
    <t>vzduchotechnika - zařízení č. P2 - VĚTRÁNÍ CHÚC 2</t>
  </si>
  <si>
    <t>516</t>
  </si>
  <si>
    <t>751R01300</t>
  </si>
  <si>
    <t>Ventilátor Systemair MUB 100 630EC UDA</t>
  </si>
  <si>
    <t>517</t>
  </si>
  <si>
    <t>751R01301</t>
  </si>
  <si>
    <t>518</t>
  </si>
  <si>
    <t>751R01302</t>
  </si>
  <si>
    <t>Klapka regulační ruční 630x630</t>
  </si>
  <si>
    <t>519</t>
  </si>
  <si>
    <t>751R01303</t>
  </si>
  <si>
    <t>Krycí síto 630x630</t>
  </si>
  <si>
    <t>520</t>
  </si>
  <si>
    <t>751R01304</t>
  </si>
  <si>
    <t>Protidešťová žaluzie 1000x1000</t>
  </si>
  <si>
    <t>521</t>
  </si>
  <si>
    <t>751R01305</t>
  </si>
  <si>
    <t>522</t>
  </si>
  <si>
    <t>751R01306</t>
  </si>
  <si>
    <t>523</t>
  </si>
  <si>
    <t>091R00001</t>
  </si>
  <si>
    <t>Lešení, pojízdné plošiny, jeřáb</t>
  </si>
  <si>
    <t>-1718319905</t>
  </si>
  <si>
    <t>524</t>
  </si>
  <si>
    <t>091R00002</t>
  </si>
  <si>
    <t>Stavební přípomoce - pouze drážky a prostupy nenosnými stavebními konstrukcemi. Prostupy nosnými stavebním konstrukcemi, střechou a obvodovým pláštěm nejsou v ceně</t>
  </si>
  <si>
    <t>-1295112021</t>
  </si>
  <si>
    <t>525</t>
  </si>
  <si>
    <t>091R00003</t>
  </si>
  <si>
    <t>42428925</t>
  </si>
  <si>
    <t>526</t>
  </si>
  <si>
    <t>091R00005</t>
  </si>
  <si>
    <t>Uvedení do provozu, zaškolení obsluhy</t>
  </si>
  <si>
    <t>-16734236</t>
  </si>
  <si>
    <t>527</t>
  </si>
  <si>
    <t>091R00006</t>
  </si>
  <si>
    <t>Zaregulování VZT</t>
  </si>
  <si>
    <t>1855841724</t>
  </si>
  <si>
    <t>528</t>
  </si>
  <si>
    <t>091R00007</t>
  </si>
  <si>
    <t>Štítky a nápisy</t>
  </si>
  <si>
    <t>1898006384</t>
  </si>
  <si>
    <t>529</t>
  </si>
  <si>
    <t>091R00009</t>
  </si>
  <si>
    <t>-375157590</t>
  </si>
  <si>
    <t>530</t>
  </si>
  <si>
    <t>091R00010</t>
  </si>
  <si>
    <t>1555683977</t>
  </si>
  <si>
    <t>03 - Ústřední vytápění</t>
  </si>
  <si>
    <t xml:space="preserve">    732-01 - Hlavní zařízení a armatury</t>
  </si>
  <si>
    <t xml:space="preserve">      732 - Ústřední vytápění - strojovny</t>
  </si>
  <si>
    <t xml:space="preserve">      734 - Ústřední vytápění - armatury</t>
  </si>
  <si>
    <t xml:space="preserve">    732-02 - Regulační uzly VZT jednotek a kazetových jednotek</t>
  </si>
  <si>
    <t xml:space="preserve">    733 - Ústřední vytápění - rozvodné potrubí</t>
  </si>
  <si>
    <t xml:space="preserve">    735 - Ústřední vytápění - otopná tělesa</t>
  </si>
  <si>
    <t xml:space="preserve">    735a - Ústřední vytápění - podlahové vytápění</t>
  </si>
  <si>
    <t>732-01</t>
  </si>
  <si>
    <t>Hlavní zařízení a armatury</t>
  </si>
  <si>
    <t>732R00001</t>
  </si>
  <si>
    <t>Kompaktní výměníková stanice, primár: 90/70°C PN6 voda, sekundár: 80/60°C PN6 voda, výkon: 500kW, tlaková ztráta do 20kPa, včetně izolace, pojistného ventilu a konstrukce</t>
  </si>
  <si>
    <t>732R00002</t>
  </si>
  <si>
    <t>Filtr mechanických nečistot s ručním proplachem</t>
  </si>
  <si>
    <t>732R00003</t>
  </si>
  <si>
    <t>Systémový oddělovač</t>
  </si>
  <si>
    <t>732R00004</t>
  </si>
  <si>
    <t>Plněautomatická změkčovací zařízení, výkon 2,0 m3/hod</t>
  </si>
  <si>
    <t>732R00005</t>
  </si>
  <si>
    <t>Hadice 600</t>
  </si>
  <si>
    <t>732R00006</t>
  </si>
  <si>
    <t>Montážní blok 1</t>
  </si>
  <si>
    <t>732R00007</t>
  </si>
  <si>
    <t>Dávkovací zařízení chemikálií</t>
  </si>
  <si>
    <t>732R00008</t>
  </si>
  <si>
    <t>Vana záchytná pro dáv.čerpadlo</t>
  </si>
  <si>
    <t>732R00009</t>
  </si>
  <si>
    <t>Sůl 25 kg</t>
  </si>
  <si>
    <t>732R00010</t>
  </si>
  <si>
    <t>P3-cetamine F 365, 20 kg</t>
  </si>
  <si>
    <t>732R00011</t>
  </si>
  <si>
    <t>Měřící sada pro stanovení celkové tvrdosti vody</t>
  </si>
  <si>
    <t>732R00012</t>
  </si>
  <si>
    <t>Sestava jednočerpadlového expanzního automatu, výkon zdroje tepla: 500kW, včetně základní nádoby</t>
  </si>
  <si>
    <t>732R00013</t>
  </si>
  <si>
    <t>Uvedení do provozu jednočerpadlového automatu</t>
  </si>
  <si>
    <t>732R00014</t>
  </si>
  <si>
    <t>Jímka pro čidlo teploty zásobníku TUV</t>
  </si>
  <si>
    <t>732R00015</t>
  </si>
  <si>
    <t>Kombinovaný rozdělovač a sběrač DN150, 10 větví, výkon: 500kW, L=3m</t>
  </si>
  <si>
    <t>732R00016</t>
  </si>
  <si>
    <t>Stavitelný stojan</t>
  </si>
  <si>
    <t>732R00017</t>
  </si>
  <si>
    <t>Izolace PUR 35mm, kašírovaná ALU plech. folie</t>
  </si>
  <si>
    <t>732R00018</t>
  </si>
  <si>
    <t>Oběhové čerpadlo okruh pro ohřev TUV - m=2,88m3/h, H=3m</t>
  </si>
  <si>
    <t>732R00019</t>
  </si>
  <si>
    <t>Oběhové čerpadlo okruh otopných těles - m=8,4m3/h, H=5,5m</t>
  </si>
  <si>
    <t>732R00020</t>
  </si>
  <si>
    <t>Oběhové čerpadlo okruh VZT jednotky - m=11,71m3/h, H=5,6m</t>
  </si>
  <si>
    <t>732R00021</t>
  </si>
  <si>
    <t>Oběhové čerpadlo okruh nájemců jih - m=2,4m3/h, H=3,5m</t>
  </si>
  <si>
    <t>732R00022</t>
  </si>
  <si>
    <t>Měřič tepla DN20, kvs=1,6m3/h, včetně šroubení</t>
  </si>
  <si>
    <t>732R00023</t>
  </si>
  <si>
    <t>Měřič tepla DN25, kvs=4,2m3/h, včetně šroubení</t>
  </si>
  <si>
    <t>732R00024</t>
  </si>
  <si>
    <t>Měřič tepla DN40, kvs=14m3/h, včetně šroubení</t>
  </si>
  <si>
    <t>732331616</t>
  </si>
  <si>
    <t>Nádoba tlaková expanzní s membránou závitové připojení PN 0,6 o objemu 50 litrů</t>
  </si>
  <si>
    <t>-236189778</t>
  </si>
  <si>
    <t>732331713</t>
  </si>
  <si>
    <t>Nádoba tlaková expanzní s membránou závitové připojení PN 1,0 o objemu 18 litrů</t>
  </si>
  <si>
    <t>-1712010676</t>
  </si>
  <si>
    <t>732331777</t>
  </si>
  <si>
    <t>Příslušenství k expanzním nádobám bezpečnostní uzávěr G 3/4 k měření tlaku</t>
  </si>
  <si>
    <t>272288392</t>
  </si>
  <si>
    <t>734</t>
  </si>
  <si>
    <t>Ústřední vytápění - armatury</t>
  </si>
  <si>
    <t>734163427</t>
  </si>
  <si>
    <t>Filtr DN 65 PN 16 do 300°C z uhlíkové oceli s vypouštěcí přírubou</t>
  </si>
  <si>
    <t>-775783078</t>
  </si>
  <si>
    <t>734163428</t>
  </si>
  <si>
    <t>Filtr DN 80 PN 16 do 300°C z uhlíkové oceli s vypouštěcí přírubou</t>
  </si>
  <si>
    <t>-448136264</t>
  </si>
  <si>
    <t>734163429</t>
  </si>
  <si>
    <t>Filtr DN 100 PN 16 do 300°C z uhlíkové oceli s vypouštěcí přírubou</t>
  </si>
  <si>
    <t>1306403287</t>
  </si>
  <si>
    <t>73419141R</t>
  </si>
  <si>
    <t>Ventil přírubový regulační přímý PN 16 do 300°C DN 65</t>
  </si>
  <si>
    <t>-578456752</t>
  </si>
  <si>
    <t>734192316</t>
  </si>
  <si>
    <t>Klapka přírubová zpětná DN 65 PN 16 do 100°C samočinná</t>
  </si>
  <si>
    <t>-274973074</t>
  </si>
  <si>
    <t>734192317</t>
  </si>
  <si>
    <t>Klapka přírubová zpětná DN 80 PN 16 do 100°C samočinná</t>
  </si>
  <si>
    <t>295789572</t>
  </si>
  <si>
    <t>734192318</t>
  </si>
  <si>
    <t>Klapka přírubová zpětná DN 100 PN 16 do 100°C samočinná</t>
  </si>
  <si>
    <t>219382879</t>
  </si>
  <si>
    <t>734193115</t>
  </si>
  <si>
    <t>Klapka mezipřírubová uzavírací DN 65 PN 16 do 120°C disk tvárná litina</t>
  </si>
  <si>
    <t>411083730</t>
  </si>
  <si>
    <t>734193116</t>
  </si>
  <si>
    <t>Klapka mezipřírubová uzavírací DN 80 PN 16 do 120°C disk tvárná litina</t>
  </si>
  <si>
    <t>-1992531294</t>
  </si>
  <si>
    <t>734193117</t>
  </si>
  <si>
    <t>Klapka mezipřírubová uzavírací DN 100 PN 16 do 120°C disk tvárná litina</t>
  </si>
  <si>
    <t>-1573495050</t>
  </si>
  <si>
    <t>734209127</t>
  </si>
  <si>
    <t>Montáž armatury závitové s třemi závity G 6/4</t>
  </si>
  <si>
    <t>491214886</t>
  </si>
  <si>
    <t>Poznámka k položce:
dodávka ventilů v profesi Měření a regulace</t>
  </si>
  <si>
    <t>734220105</t>
  </si>
  <si>
    <t>Ventil závitový regulační přímý G 2 PN 20 do 100°C vyvažovací</t>
  </si>
  <si>
    <t>1004564022</t>
  </si>
  <si>
    <t>734242416</t>
  </si>
  <si>
    <t>Ventil závitový zpětný přímý G 6/4 PN 16 do 110°C</t>
  </si>
  <si>
    <t>-501187605</t>
  </si>
  <si>
    <t>734251212</t>
  </si>
  <si>
    <t>Ventil závitový pojistný rohový G 3/4 provozní tlak od 2,5 do 6 barů</t>
  </si>
  <si>
    <t>-1498823846</t>
  </si>
  <si>
    <t>734291243</t>
  </si>
  <si>
    <t>Filtr závitový přímý G 3/4 PN 16 do 130°C s vnitřními závity</t>
  </si>
  <si>
    <t>1593510773</t>
  </si>
  <si>
    <t>734291246</t>
  </si>
  <si>
    <t>Filtr závitový přímý G 1 1/2 PN 16 do 130°C s vnitřními závity</t>
  </si>
  <si>
    <t>1048614225</t>
  </si>
  <si>
    <t>734292713</t>
  </si>
  <si>
    <t>280385947</t>
  </si>
  <si>
    <t>Tlakoměr s pevným stonkem a zkušebním kohoutem tlak 0-6 bar průměr 63 mm</t>
  </si>
  <si>
    <t>-1976063585</t>
  </si>
  <si>
    <t>734424102</t>
  </si>
  <si>
    <t>Kondenzační smyčka k přivaření stočená PN 250 do 300°C</t>
  </si>
  <si>
    <t>-312559548</t>
  </si>
  <si>
    <t>732-02</t>
  </si>
  <si>
    <t>Regulační uzly VZT jednotek a kazetových jednotek</t>
  </si>
  <si>
    <t>732R00100</t>
  </si>
  <si>
    <t>Elektrická dveřní clona, výkon: 16kW, včetně konstrukce pro uchycení</t>
  </si>
  <si>
    <t>732R00101</t>
  </si>
  <si>
    <t>Kazetová jednotka, výkon: 3,75kW, včetně el. připojení a konstrukce pro uchycení</t>
  </si>
  <si>
    <t>732R00102</t>
  </si>
  <si>
    <t>Oběhové čerpadlo - m=2,68m3/h, H=1m</t>
  </si>
  <si>
    <t>732R00103</t>
  </si>
  <si>
    <t>Oběhové čerpadlo - m=2,53m3/h, H=1,2m</t>
  </si>
  <si>
    <t>732R00104</t>
  </si>
  <si>
    <t>Oběhové čerpadlo - m=2,31m3/h, H=1m</t>
  </si>
  <si>
    <t>732R00105</t>
  </si>
  <si>
    <t>Oběhové čerpadlo - m=1,38m3/h, H=1,1m</t>
  </si>
  <si>
    <t>732R00106</t>
  </si>
  <si>
    <t>Oběhové čerpadlo - m=0,73m3/h, H=1,1m</t>
  </si>
  <si>
    <t>732R00107</t>
  </si>
  <si>
    <t>Oběhové čerpadlo - m=0,67m3/h, H=1,1m</t>
  </si>
  <si>
    <t>732R00108</t>
  </si>
  <si>
    <t>Oběhové čerpadlo - m=0,3m3/h, H=0,5m</t>
  </si>
  <si>
    <t>734209113</t>
  </si>
  <si>
    <t>Montáž armatury závitové s dvěma závity G 1/2</t>
  </si>
  <si>
    <t>34942100</t>
  </si>
  <si>
    <t>734209114</t>
  </si>
  <si>
    <t>Montáž armatury závitové s dvěma závity G 3/4</t>
  </si>
  <si>
    <t>-115623710</t>
  </si>
  <si>
    <t>734209115</t>
  </si>
  <si>
    <t>Montáž armatury závitové s dvěma závity G 1</t>
  </si>
  <si>
    <t>956964707</t>
  </si>
  <si>
    <t>734211119</t>
  </si>
  <si>
    <t>Ventil závitový odvzdušňovací G 3/8 PN 14 do 120°C automatický</t>
  </si>
  <si>
    <t>1227003045</t>
  </si>
  <si>
    <t>734220101</t>
  </si>
  <si>
    <t>Ventil závitový regulační přímý do  dimenze G 3/4 PN 20 do 100°C vyvažovací</t>
  </si>
  <si>
    <t>169800354</t>
  </si>
  <si>
    <t>734220102</t>
  </si>
  <si>
    <t>Ventil závitový regulační přímý G 1 PN 20 do 100°C vyvažovací</t>
  </si>
  <si>
    <t>1274750049</t>
  </si>
  <si>
    <t>734220103</t>
  </si>
  <si>
    <t>Ventil závitový regulační přímý G 5/4 PN 20 do 100°C vyvažovací</t>
  </si>
  <si>
    <t>-1649312982</t>
  </si>
  <si>
    <t>734242412</t>
  </si>
  <si>
    <t>Ventil závitový zpětný přímý G 1/2 PN 16 do 110°C</t>
  </si>
  <si>
    <t>501087697</t>
  </si>
  <si>
    <t>734242413</t>
  </si>
  <si>
    <t>Ventil závitový zpětný přímý G 3/4 PN 16 do 110°C</t>
  </si>
  <si>
    <t>-752710499</t>
  </si>
  <si>
    <t>734242414</t>
  </si>
  <si>
    <t>Ventil závitový zpětný přímý G 1 PN 16 do 110°C</t>
  </si>
  <si>
    <t>-1673029632</t>
  </si>
  <si>
    <t>734242415</t>
  </si>
  <si>
    <t>Ventil závitový zpětný přímý G 5/4 PN 16 do 110°C</t>
  </si>
  <si>
    <t>1832053940</t>
  </si>
  <si>
    <t>-1651477683</t>
  </si>
  <si>
    <t>734291123</t>
  </si>
  <si>
    <t>Kohout plnící a vypouštěcí G 1/2 PN 10 do 110°C závitový</t>
  </si>
  <si>
    <t>-320836637</t>
  </si>
  <si>
    <t>734292714</t>
  </si>
  <si>
    <t>-1046385349</t>
  </si>
  <si>
    <t>734292715</t>
  </si>
  <si>
    <t>39130682</t>
  </si>
  <si>
    <t>734292716</t>
  </si>
  <si>
    <t>-1064755920</t>
  </si>
  <si>
    <t>734292717</t>
  </si>
  <si>
    <t>-1299490296</t>
  </si>
  <si>
    <t>1441649285</t>
  </si>
  <si>
    <t>734411601</t>
  </si>
  <si>
    <t>Ochranná jímka se závitem do G 1</t>
  </si>
  <si>
    <t>381623145</t>
  </si>
  <si>
    <t>734411R01</t>
  </si>
  <si>
    <t>Kombinovaný 2-cestný regulační ventil G 3/4, včetně šroubení</t>
  </si>
  <si>
    <t>636356255</t>
  </si>
  <si>
    <t>734411R02</t>
  </si>
  <si>
    <t>Uzavírací ventil se stoupacím vřetenem G 1/2, závitový, včetně šroubení</t>
  </si>
  <si>
    <t>-150864037</t>
  </si>
  <si>
    <t>503453789</t>
  </si>
  <si>
    <t>766+363+77+22</t>
  </si>
  <si>
    <t>283771050</t>
  </si>
  <si>
    <t>izolace potrubí návleková 18 x 13 mm</t>
  </si>
  <si>
    <t>319787434</t>
  </si>
  <si>
    <t>283771040</t>
  </si>
  <si>
    <t>izolace potrubí návleková 22 x 13 mm</t>
  </si>
  <si>
    <t>-44603776</t>
  </si>
  <si>
    <t>283771120</t>
  </si>
  <si>
    <t>izolace potrubí návleková 28 x 13 mm</t>
  </si>
  <si>
    <t>1610013638</t>
  </si>
  <si>
    <t>283770520</t>
  </si>
  <si>
    <t>izolace potrubí návleková 32 x 13 mm</t>
  </si>
  <si>
    <t>-1418977055</t>
  </si>
  <si>
    <t>-65684889</t>
  </si>
  <si>
    <t>1740+545+293+106+64+127</t>
  </si>
  <si>
    <t>631545299</t>
  </si>
  <si>
    <t>pouzdro potrubní izolační minerální vlna s Al folií 18/30 mm</t>
  </si>
  <si>
    <t>-1703033011</t>
  </si>
  <si>
    <t>1888070904</t>
  </si>
  <si>
    <t>2036803314</t>
  </si>
  <si>
    <t>-1327028685</t>
  </si>
  <si>
    <t>-568296072</t>
  </si>
  <si>
    <t>pouzdro potrubní izolační minerální vlna s Al folií 60/50 mm</t>
  </si>
  <si>
    <t>-1527625356</t>
  </si>
  <si>
    <t>-1423263911</t>
  </si>
  <si>
    <t>135+148+16</t>
  </si>
  <si>
    <t>631546R01</t>
  </si>
  <si>
    <t>pouzdro potrubní izolační minerální vlna s Al folií 76/60 mm</t>
  </si>
  <si>
    <t>2114834941</t>
  </si>
  <si>
    <t>631546R02</t>
  </si>
  <si>
    <t>pouzdro potrubní izolační minerální vlna s Al folií 89/80 mm</t>
  </si>
  <si>
    <t>-1055000204</t>
  </si>
  <si>
    <t>631546R03</t>
  </si>
  <si>
    <t>pouzdro potrubní izolační minerální vlna s Al folií 108/100 mm</t>
  </si>
  <si>
    <t>224839894</t>
  </si>
  <si>
    <t>1123075393</t>
  </si>
  <si>
    <t>713463R01</t>
  </si>
  <si>
    <t>Příplatek za izolační tvarovky, izolace mezi přírub, apod.</t>
  </si>
  <si>
    <t>-129822065</t>
  </si>
  <si>
    <t>733</t>
  </si>
  <si>
    <t>Ústřední vytápění - rozvodné potrubí</t>
  </si>
  <si>
    <t>733111103</t>
  </si>
  <si>
    <t>Potrubí ocelové závitové bezešvé běžné nízkotlaké DN 15</t>
  </si>
  <si>
    <t>-1569456472</t>
  </si>
  <si>
    <t>733111104</t>
  </si>
  <si>
    <t>Potrubí ocelové závitové bezešvé běžné nízkotlaké DN 20</t>
  </si>
  <si>
    <t>-597465856</t>
  </si>
  <si>
    <t>733111105</t>
  </si>
  <si>
    <t>Potrubí ocelové závitové bezešvé běžné nízkotlaké DN 25</t>
  </si>
  <si>
    <t>-1347410182</t>
  </si>
  <si>
    <t>733111106</t>
  </si>
  <si>
    <t>Potrubí ocelové závitové bezešvé běžné nízkotlaké DN 32</t>
  </si>
  <si>
    <t>-1334753363</t>
  </si>
  <si>
    <t>733111107</t>
  </si>
  <si>
    <t>Potrubí ocelové závitové bezešvé běžné nízkotlaké DN 40</t>
  </si>
  <si>
    <t>-663250574</t>
  </si>
  <si>
    <t>733111108</t>
  </si>
  <si>
    <t>Potrubí ocelové závitové bezešvé běžné nízkotlaké DN 50</t>
  </si>
  <si>
    <t>417789461</t>
  </si>
  <si>
    <t>733121122</t>
  </si>
  <si>
    <t>Potrubí ocelové hladké bezešvé běžné nízkotlaké D 76x3,2</t>
  </si>
  <si>
    <t>757866631</t>
  </si>
  <si>
    <t>733121125</t>
  </si>
  <si>
    <t>Potrubí ocelové hladké bezešvé běžné nízkotlaké D 89x3,6</t>
  </si>
  <si>
    <t>-118290233</t>
  </si>
  <si>
    <t>733121128</t>
  </si>
  <si>
    <t>Potrubí ocelové hladké bezešvé běžné nízkotlaké D 108x4,0</t>
  </si>
  <si>
    <t>-307756816</t>
  </si>
  <si>
    <t>733121R01</t>
  </si>
  <si>
    <t>Závěsný stavebnicový certifikovaný systém</t>
  </si>
  <si>
    <t>-473430582</t>
  </si>
  <si>
    <t>733121R02</t>
  </si>
  <si>
    <t>Technické plyny pro svařování, pomocný materiál</t>
  </si>
  <si>
    <t>-1069499600</t>
  </si>
  <si>
    <t>733322201</t>
  </si>
  <si>
    <t xml:space="preserve">Potrubí plastové z PE-X spojované kovovou objímkou D 17x2 </t>
  </si>
  <si>
    <t>-1985564719</t>
  </si>
  <si>
    <t>733322202</t>
  </si>
  <si>
    <t xml:space="preserve">Potrubí plastové z PE-X spojované kovovou objímkou D 20x2 </t>
  </si>
  <si>
    <t>620998110</t>
  </si>
  <si>
    <t>733322203</t>
  </si>
  <si>
    <t xml:space="preserve">Potrubí plastové z PE-X spojované kovovou objímkou D 25x2,3 </t>
  </si>
  <si>
    <t>-1670434408</t>
  </si>
  <si>
    <t>733322204</t>
  </si>
  <si>
    <t xml:space="preserve">Potrubí plastové z PE-X spojované kovovou objímkou D 32x2,9 </t>
  </si>
  <si>
    <t>16308535</t>
  </si>
  <si>
    <t>735</t>
  </si>
  <si>
    <t>Ústřední vytápění - otopná tělesa</t>
  </si>
  <si>
    <t>735151600</t>
  </si>
  <si>
    <t>Otopné těleso panelové s bočním připojením typ 22/900/1400</t>
  </si>
  <si>
    <t>1424589262</t>
  </si>
  <si>
    <t>Deskové otopné těleso VK s hladkou čelní deskou a spodním připojením, barva bílá RAL 9010, vč. sady pro upevnění, odvodnění a odvzdušnění, typ VK 11/300/1200</t>
  </si>
  <si>
    <t>Deskové otopné těleso VK s hladkou čelní deskou a spodním připojením, barva bílá RAL 9010, vč. sady pro upevnění, odvodnění a odvzdušnění, typ VK 11/300/1400</t>
  </si>
  <si>
    <t>Deskové otopné těleso VK s hladkou čelní deskou a spodním připojením, barva bílá RAL 9010, vč. sady pro upevnění, odvodnění a odvzdušnění, typ VK 11/300/1800</t>
  </si>
  <si>
    <t>Deskové otopné těleso VK s hladkou čelní deskou a spodním připojením, barva bílá RAL 9010, vč. sady pro upevnění, odvodnění a odvzdušnění, typ VK 11/300/2000</t>
  </si>
  <si>
    <t>735R00005</t>
  </si>
  <si>
    <t>Deskové otopné těleso VK s hladkou čelní deskou a spodním připojením, barva bílá RAL 9010, vč. sady pro upevnění, odvodnění a odvzdušnění, typ VK 11/500/400</t>
  </si>
  <si>
    <t>735R00006</t>
  </si>
  <si>
    <t>Deskové otopné těleso VK s hladkou čelní deskou a spodním připojením, barva bílá RAL 9010, vč. sady pro upevnění, odvodnění a odvzdušnění, typ VK 11/500/600</t>
  </si>
  <si>
    <t>735R00007</t>
  </si>
  <si>
    <t>Deskové otopné těleso VK s hladkou čelní deskou a spodním připojením, barva bílá RAL 9010, vč. sady pro upevnění, odvodnění a odvzdušnění, typ VK 11/500/700</t>
  </si>
  <si>
    <t>735R00008</t>
  </si>
  <si>
    <t>Deskové otopné těleso VK s hladkou čelní deskou a spodním připojením, barva bílá RAL 9010, vč. sady pro upevnění, odvodnění a odvzdušnění, typ VK 11/500/1100</t>
  </si>
  <si>
    <t>735R00009</t>
  </si>
  <si>
    <t>Deskové otopné těleso VK s hladkou čelní deskou a spodním připojením, barva bílá RAL 9010, vč. sady pro upevnění, odvodnění a odvzdušnění, typ VK 11/500/1800</t>
  </si>
  <si>
    <t>735R00010</t>
  </si>
  <si>
    <t>Deskové otopné těleso VK s hladkou čelní deskou a spodním připojením, barva bílá RAL 9010, vč. sady pro upevnění, odvodnění a odvzdušnění, typ VK 11/900/400</t>
  </si>
  <si>
    <t>735R00011</t>
  </si>
  <si>
    <t>Deskové otopné těleso VK s hladkou čelní deskou a spodním připojením, barva bílá RAL 9010, vč. sady pro upevnění, odvodnění a odvzdušnění, typ VK 11/900/500</t>
  </si>
  <si>
    <t>735R00012</t>
  </si>
  <si>
    <t>Deskové otopné těleso VK s hladkou čelní deskou a spodním připojením, barva bílá RAL 9010, vč. sady pro upevnění, odvodnění a odvzdušnění, typ VK 21/300/1000</t>
  </si>
  <si>
    <t>735R00013</t>
  </si>
  <si>
    <t>Deskové otopné těleso VK s hladkou čelní deskou a spodním připojením, barva bílá RAL 9010, vč. sady pro upevnění, odvodnění a odvzdušnění, typ VK 21/300/1400</t>
  </si>
  <si>
    <t>735R00014</t>
  </si>
  <si>
    <t>Deskové otopné těleso VK s hladkou čelní deskou a spodním připojením, barva bílá RAL 9010, vč. sady pro upevnění, odvodnění a odvzdušnění, typ VK 21/300/1600</t>
  </si>
  <si>
    <t>735R00015</t>
  </si>
  <si>
    <t>Deskové otopné těleso VK s hladkou čelní deskou a spodním připojením, barva bílá RAL 9010, vč. sady pro upevnění, odvodnění a odvzdušnění, typ VK 21/300/1800</t>
  </si>
  <si>
    <t>735R00016</t>
  </si>
  <si>
    <t>Deskové otopné těleso VK s hladkou čelní deskou a spodním připojením, barva bílá RAL 9010, vč. sady pro upevnění, odvodnění a odvzdušnění, typ VK 21/900/1400</t>
  </si>
  <si>
    <t>735R00017</t>
  </si>
  <si>
    <t>Deskové otopné těleso VK s hladkou čelní deskou a spodním připojením, barva bílá RAL 9010, vč. sady pro upevnění, odvodnění a odvzdušnění, typ VK 22/200/1800</t>
  </si>
  <si>
    <t>735R00018</t>
  </si>
  <si>
    <t>Deskové otopné těleso VK s hladkou čelní deskou a spodním připojením, barva bílá RAL 9010, vč. sady pro upevnění, odvodnění a odvzdušnění, typ VK 22/300/1000</t>
  </si>
  <si>
    <t>735R00019</t>
  </si>
  <si>
    <t>Deskové otopné těleso VK s hladkou čelní deskou a spodním připojením, barva bílá RAL 9010, vč. sady pro upevnění, odvodnění a odvzdušnění, typ VK 22/300/1200</t>
  </si>
  <si>
    <t>735R00020</t>
  </si>
  <si>
    <t>Deskové otopné těleso VK s hladkou čelní deskou a spodním připojením, barva bílá RAL 9010, vč. sady pro upevnění, odvodnění a odvzdušnění, typ VK 22/300/1400</t>
  </si>
  <si>
    <t>735R00021</t>
  </si>
  <si>
    <t>Deskové otopné těleso VK s hladkou čelní deskou a spodním připojením, barva bílá RAL 9010, vč. sady pro upevnění, odvodnění a odvzdušnění, typ VK 22/300/1600</t>
  </si>
  <si>
    <t>735R00022</t>
  </si>
  <si>
    <t>Deskové otopné těleso VK s hladkou čelní deskou a spodním připojením, barva bílá RAL 9010, vč. sady pro upevnění, odvodnění a odvzdušnění, typ VK 22/300/1800</t>
  </si>
  <si>
    <t>735R00023</t>
  </si>
  <si>
    <t>Deskové otopné těleso VK s hladkou čelní deskou a spodním připojením, barva bílá RAL 9010, vč. sady pro upevnění, odvodnění a odvzdušnění, typ VK 22/300/2000</t>
  </si>
  <si>
    <t>735R00024</t>
  </si>
  <si>
    <t>Deskové otopné těleso VK s hladkou čelní deskou a spodním připojením, barva bílá RAL 9010, vč. sady pro upevnění, odvodnění a odvzdušnění, typ VK 22/500/2000</t>
  </si>
  <si>
    <t>735R00025</t>
  </si>
  <si>
    <t>Deskové otopné těleso VK s hladkou čelní deskou a spodním připojením, barva bílá RAL 9010, vč. sady pro upevnění, odvodnění a odvzdušnění, typ VK 22/900/700</t>
  </si>
  <si>
    <t>735R00026</t>
  </si>
  <si>
    <t>Deskové otopné těleso VK s hladkou čelní deskou a spodním připojením, barva bílá RAL 9010, vč. sady pro upevnění, odvodnění a odvzdušnění, typ VK 22/900/1000</t>
  </si>
  <si>
    <t>735R00027</t>
  </si>
  <si>
    <t>Deskové otopné těleso VK s hladkou čelní deskou a spodním připojením, barva bílá RAL 9010, vč. sady pro upevnění, odvodnění a odvzdušnění, typ VK 22/900/1200</t>
  </si>
  <si>
    <t>735R00028</t>
  </si>
  <si>
    <t>Deskové otopné těleso VK s hladkou čelní deskou a spodním připojením, barva bílá RAL 9010, vč. sady pro upevnění, odvodnění a odvzdušnění, typ VK 22/900/1400</t>
  </si>
  <si>
    <t>735R00029</t>
  </si>
  <si>
    <t>Deskové otopné těleso VK s hladkou čelní deskou a spodním připojením, barva bílá RAL 9010, vč. sady pro upevnění, odvodnění a odvzdušnění, typ VK 22/900/1600</t>
  </si>
  <si>
    <t>735R00030</t>
  </si>
  <si>
    <t>Deskové otopné těleso VK s hladkou čelní deskou a spodním připojením, barva bílá RAL 9010, vč. sady pro upevnění, odvodnění a odvzdušnění, typ VK 33/300/1000</t>
  </si>
  <si>
    <t>735R00031</t>
  </si>
  <si>
    <t>Deskové otopné těleso VK s hladkou čelní deskou a spodním připojením, barva bílá RAL 9010, vč. sady pro upevnění, odvodnění a odvzdušnění, typ VK 33/300/1400</t>
  </si>
  <si>
    <t>735R00032</t>
  </si>
  <si>
    <t>Deskové otopné těleso VK s hladkou čelní deskou a spodním připojením, barva bílá RAL 9010, vč. sady pro upevnění, odvodnění a odvzdušnění, typ VK 33/300/1600</t>
  </si>
  <si>
    <t>735R00033</t>
  </si>
  <si>
    <t>Deskové otopné těleso VK s hladkou čelní deskou a spodním připojením, barva bílá RAL 9010, vč. sady pro upevnění, odvodnění a odvzdušnění, typ VK 33/300/2000</t>
  </si>
  <si>
    <t>735R00035</t>
  </si>
  <si>
    <t>Designová otopná tělesa se svisle orientovanými profily, barva bílá RAL 9010, vč. sady pro upevnění, odvodnění a odvzdušnění, typ K11V900/662</t>
  </si>
  <si>
    <t>735R00036</t>
  </si>
  <si>
    <t>Trubková otopná tělesa, barva bílá RAL 9010, vč. sady pro upevnění, odvodnění a odvzdušnění, typ KLC 700.450</t>
  </si>
  <si>
    <t>735R00037</t>
  </si>
  <si>
    <t>Trubková otopná tělesa, barva bílá RAL 9010, vč. sady pro upevnění, odvodnění a odvzdušnění, typ KLC 900.450</t>
  </si>
  <si>
    <t>735R00038</t>
  </si>
  <si>
    <t>Trubková otopná tělesa, barva bílá RAL 9010, vč. sady pro upevnění, odvodnění a odvzdušnění, typ KLC 900.750</t>
  </si>
  <si>
    <t>735R00039</t>
  </si>
  <si>
    <t>Trubková otopná tělesa, barva bílá RAL 9010, vč. sady pro upevnění, odvodnění a odvzdušnění, typ KLC 1500.450</t>
  </si>
  <si>
    <t>735R00040</t>
  </si>
  <si>
    <t>Trubková otopná tělesa, barva bílá RAL 9010, vč. sady pro upevnění, odvodnění a odvzdušnění, typ KLC 1500.700</t>
  </si>
  <si>
    <t>735R00041</t>
  </si>
  <si>
    <t>Elektrická patrona topné těleso s intergrovaným regulátorem teploty</t>
  </si>
  <si>
    <t>735R00042</t>
  </si>
  <si>
    <t>Vidlice se spínačem</t>
  </si>
  <si>
    <t>734221532</t>
  </si>
  <si>
    <t>Ventil závitový termostatický rohový jednoregulační G 1/2 PN 16 do 110°C bez hlavice ovládání</t>
  </si>
  <si>
    <t>-1957788096</t>
  </si>
  <si>
    <t>734221683</t>
  </si>
  <si>
    <t>Termostatická hlavice kapalinová PN 10 do 110°C s vestavěným čidlem</t>
  </si>
  <si>
    <t>462282999</t>
  </si>
  <si>
    <t>734221R01</t>
  </si>
  <si>
    <t>Termostatická hlavice kapalinová PN 10 do 110°C s vestavěným čidlem, typ do veřejných prostor, bílá</t>
  </si>
  <si>
    <t>1745968319</t>
  </si>
  <si>
    <t>735R00034</t>
  </si>
  <si>
    <t>Termoelektrický pohon</t>
  </si>
  <si>
    <t>734261402</t>
  </si>
  <si>
    <t>Armatura připojovací rohová G 1/2x18 PN 10 do 110°C radiátorů typu VK</t>
  </si>
  <si>
    <t>-1806017269</t>
  </si>
  <si>
    <t>734261412</t>
  </si>
  <si>
    <t>Šroubení regulační radiátorové rohové G 1/2 bez vypouštění</t>
  </si>
  <si>
    <t>1901913500</t>
  </si>
  <si>
    <t>735a</t>
  </si>
  <si>
    <t>Ústřední vytápění - podlahové vytápění</t>
  </si>
  <si>
    <t>732R00500</t>
  </si>
  <si>
    <t>Oběhové čerpadlo - m=0,36m3/h, H=1,3m</t>
  </si>
  <si>
    <t>732R00501</t>
  </si>
  <si>
    <t>Oběhové čerpadlo - m=0,39m3/h, H=1,5m</t>
  </si>
  <si>
    <t>732R00502</t>
  </si>
  <si>
    <t>Oběhové čerpadlo - m=0,6m3/h, H=1,8m</t>
  </si>
  <si>
    <t>732R00503</t>
  </si>
  <si>
    <t>Oběhové čerpadlo - m=0,7m3/h, H=1,7m</t>
  </si>
  <si>
    <t>732R00504</t>
  </si>
  <si>
    <t>Oběhové čerpadlo - m=0,78m3/h, H=2,5m</t>
  </si>
  <si>
    <t>732R00505</t>
  </si>
  <si>
    <t>Oběhové čerpadlo - m=0,82m3/h, H=1,7m</t>
  </si>
  <si>
    <t>732R00506</t>
  </si>
  <si>
    <t>Oběhové čerpadlo - m=0,89m3/h, H=2,8m</t>
  </si>
  <si>
    <t>732R00507</t>
  </si>
  <si>
    <t>Oběhové čerpadlo - m=0,9m3/h, H=3,2m</t>
  </si>
  <si>
    <t>735511007</t>
  </si>
  <si>
    <t>Podlahové vytápění potrubí rozvodné 16x2 mm</t>
  </si>
  <si>
    <t>-842992694</t>
  </si>
  <si>
    <t>735511008</t>
  </si>
  <si>
    <t xml:space="preserve">Podlahové vytápění systémová deska </t>
  </si>
  <si>
    <t>827100814</t>
  </si>
  <si>
    <t>735511062</t>
  </si>
  <si>
    <t>Podlahové vytápění okrajový izolační pruh</t>
  </si>
  <si>
    <t>1590894386</t>
  </si>
  <si>
    <t>735511083</t>
  </si>
  <si>
    <t>Podlahové vytápění rozdělovač 4-cestný</t>
  </si>
  <si>
    <t>208782217</t>
  </si>
  <si>
    <t>735511085</t>
  </si>
  <si>
    <t>Podlahové vytápění rozdělovač 6-cestný</t>
  </si>
  <si>
    <t>124401373</t>
  </si>
  <si>
    <t>735511086</t>
  </si>
  <si>
    <t>Podlahové vytápění rozdělovač 7-cestný</t>
  </si>
  <si>
    <t>-1974013515</t>
  </si>
  <si>
    <t>735511087</t>
  </si>
  <si>
    <t>Podlahové vytápění rozdělovač 8-cestný</t>
  </si>
  <si>
    <t>-1661629605</t>
  </si>
  <si>
    <t>735511088</t>
  </si>
  <si>
    <t>Podlahové vytápění rozdělovač 9-cestný</t>
  </si>
  <si>
    <t>217429557</t>
  </si>
  <si>
    <t>735R00100</t>
  </si>
  <si>
    <t>Skříň pro rozdělovač s mísící sadou, pod omítku, velikost 750</t>
  </si>
  <si>
    <t>735R00101</t>
  </si>
  <si>
    <t>Skříň pro rozdělovač s mísící sadou, pod omítku, velikost 950</t>
  </si>
  <si>
    <t>735R00102</t>
  </si>
  <si>
    <t>Skříň pro rozdělovač s mísící sadou, pod omítku, velikost 1150</t>
  </si>
  <si>
    <t>735R00103</t>
  </si>
  <si>
    <t>Skříň pro rozdělovač s mísící sadou, nad omítku, velikost 1005</t>
  </si>
  <si>
    <t>735R00104</t>
  </si>
  <si>
    <t>Skříň pro rozdělovač s mísící sadou, nad omítku, velikost 1205</t>
  </si>
  <si>
    <t>735511135</t>
  </si>
  <si>
    <t>Podlahové vytápění připojovací šroubení rozdělovače</t>
  </si>
  <si>
    <t>135864792</t>
  </si>
  <si>
    <t>735511143</t>
  </si>
  <si>
    <t>Podlahové vytápění termopohon</t>
  </si>
  <si>
    <t>1685310655</t>
  </si>
  <si>
    <t>286163180</t>
  </si>
  <si>
    <t>plastifikátor (á 25 kg)</t>
  </si>
  <si>
    <t>1419645107</t>
  </si>
  <si>
    <t>734209123</t>
  </si>
  <si>
    <t>Montáž armatury závitové s třemi závity G 1/2</t>
  </si>
  <si>
    <t>1956952816</t>
  </si>
  <si>
    <t>656091541</t>
  </si>
  <si>
    <t>-321108834</t>
  </si>
  <si>
    <t>783614551</t>
  </si>
  <si>
    <t>Základní jednonásobný syntetický nátěr potrubí do DN 50 mm</t>
  </si>
  <si>
    <t>939816242</t>
  </si>
  <si>
    <t>783614561</t>
  </si>
  <si>
    <t>Základní jednonásobný syntetický nátěr potrubí do DN 100 mm</t>
  </si>
  <si>
    <t>1387357876</t>
  </si>
  <si>
    <t>783614651</t>
  </si>
  <si>
    <t>Základní antikorozní jednonásobný syntetický potrubí do DN 50 mm</t>
  </si>
  <si>
    <t>1964642811</t>
  </si>
  <si>
    <t>783614661</t>
  </si>
  <si>
    <t>Základní antikorozní jednonásobný syntetický potrubí do DN 100 mm</t>
  </si>
  <si>
    <t>1122142545</t>
  </si>
  <si>
    <t>091R00200</t>
  </si>
  <si>
    <t>Proplach systému po montáži</t>
  </si>
  <si>
    <t>091R00201</t>
  </si>
  <si>
    <t>Napuštění systému</t>
  </si>
  <si>
    <t>091R00202</t>
  </si>
  <si>
    <t>Seřízení a hydraulické zaregulování celého systému</t>
  </si>
  <si>
    <t>091R00203</t>
  </si>
  <si>
    <t>091R00204</t>
  </si>
  <si>
    <t>091R00205</t>
  </si>
  <si>
    <t>091R00206</t>
  </si>
  <si>
    <t>091R00208</t>
  </si>
  <si>
    <t>Schéma vytápění, zarámované, prosklené, upevnění na stěnu</t>
  </si>
  <si>
    <t>091R00209</t>
  </si>
  <si>
    <t>hod</t>
  </si>
  <si>
    <t>091R00210</t>
  </si>
  <si>
    <t>Topná a dilatační zkouška</t>
  </si>
  <si>
    <t>091R00211</t>
  </si>
  <si>
    <t>091R00212</t>
  </si>
  <si>
    <t>091R00213</t>
  </si>
  <si>
    <t>091R00214</t>
  </si>
  <si>
    <t>091R00215</t>
  </si>
  <si>
    <t>091R00217</t>
  </si>
  <si>
    <t>091R00218</t>
  </si>
  <si>
    <t>04 - Chlazení (klimatizace)</t>
  </si>
  <si>
    <t xml:space="preserve">    751-20 - chlazení - zařízení č. 21</t>
  </si>
  <si>
    <t xml:space="preserve">    751-21 - chlazení - zařízení č. 22</t>
  </si>
  <si>
    <t xml:space="preserve">    751-22 - chlazení - zařízení č. 23/1</t>
  </si>
  <si>
    <t xml:space="preserve">    751-23 - chlazení - zařízení č. 23/2</t>
  </si>
  <si>
    <t xml:space="preserve">    751-24 - chlazení - zařízení č. 24</t>
  </si>
  <si>
    <t xml:space="preserve">    751-25 - chlazení - zařízení č. 25</t>
  </si>
  <si>
    <t xml:space="preserve">    751-26 - chlazení - zařízení č. 26</t>
  </si>
  <si>
    <t xml:space="preserve">    751-27 - chlazení - zařízení č. 27</t>
  </si>
  <si>
    <t>751-20</t>
  </si>
  <si>
    <t>chlazení - zařízení č. 21</t>
  </si>
  <si>
    <t>751R01400</t>
  </si>
  <si>
    <t>Kondenzační jednotka o výkonu 41,6kW</t>
  </si>
  <si>
    <t>751R01401</t>
  </si>
  <si>
    <t>Kazetová jednotka 570x570mm, o nom. chladicího výkonu 2,8kW</t>
  </si>
  <si>
    <t>751R01402</t>
  </si>
  <si>
    <t>Kazetová jednotka 570x570mm, o nom. chladicího výkonu 4,5kW</t>
  </si>
  <si>
    <t>751R01403</t>
  </si>
  <si>
    <t>Čelní panel kazety 570x570mm</t>
  </si>
  <si>
    <t>751R01404</t>
  </si>
  <si>
    <t>Cu rozbočky</t>
  </si>
  <si>
    <t>751R01405</t>
  </si>
  <si>
    <t>Chladivo R410A</t>
  </si>
  <si>
    <t>751R01406</t>
  </si>
  <si>
    <t>Cu potrubí rozvodu chladiva pr. 6,35 mm, parotěsná izolace na bázi kaučuku</t>
  </si>
  <si>
    <t>751R01407</t>
  </si>
  <si>
    <t>Cu potrubí rozvodu chladivapr. 9,52 mm, parotěsná izolace na bázi kaučuku</t>
  </si>
  <si>
    <t>751R01408</t>
  </si>
  <si>
    <t>Cu potrubí rozvodu chladiva pr. 12,7 mm, parotěsná izolace na bázi kaučuku</t>
  </si>
  <si>
    <t>751R01409</t>
  </si>
  <si>
    <t>Cu potrubí rozvodu chladiva pr. 15,88 mm, parotěsná izolace na bázi kaučuku</t>
  </si>
  <si>
    <t>751R01410</t>
  </si>
  <si>
    <t>Cu potrubí rozvodu chladiva pr. 19,05 mm, parotěsná izolace na bázi kaučuku</t>
  </si>
  <si>
    <t>751R01411</t>
  </si>
  <si>
    <t>Cu potrubí rozvodu chladiva pr. 22,2 mm, parotěsná izolace na bázi kaučuku</t>
  </si>
  <si>
    <t>751R01412</t>
  </si>
  <si>
    <t>Cu potrubí rozvodu chladiva pr. 28,58 mm, parotěsná izolace na bázi kaučuku</t>
  </si>
  <si>
    <t>751R01413</t>
  </si>
  <si>
    <t>Komunikačníí kabel stíněný - komunikace jednotek</t>
  </si>
  <si>
    <t>751R01414</t>
  </si>
  <si>
    <t>Ovladací kabel vnitřní jednotka - nástěnný ovladač (kabel 10 m )</t>
  </si>
  <si>
    <t>751R01415</t>
  </si>
  <si>
    <t>Standardní kabelový ovladač s češtinou</t>
  </si>
  <si>
    <t>751R01416</t>
  </si>
  <si>
    <t>751R01417</t>
  </si>
  <si>
    <t>Technické plyny, pevnostní a tlakové zkoušky</t>
  </si>
  <si>
    <t>751-21</t>
  </si>
  <si>
    <t>chlazení - zařízení č. 22</t>
  </si>
  <si>
    <t>751R01500</t>
  </si>
  <si>
    <t>Kondenzační jednotka o výkonu 17,3kW</t>
  </si>
  <si>
    <t>751R01501</t>
  </si>
  <si>
    <t>Nástěnná jednotka, o nom. chladicího výkonu 2,8kW</t>
  </si>
  <si>
    <t>751R01502</t>
  </si>
  <si>
    <t>Nástěnná jednotka, o nom. chladicího výkonu 3,6kW</t>
  </si>
  <si>
    <t>751R01503</t>
  </si>
  <si>
    <t>751R01504</t>
  </si>
  <si>
    <t>751R01505</t>
  </si>
  <si>
    <t>751R01506</t>
  </si>
  <si>
    <t>751R01507</t>
  </si>
  <si>
    <t>751R01508</t>
  </si>
  <si>
    <t>751R01509</t>
  </si>
  <si>
    <t>751R01510</t>
  </si>
  <si>
    <t>751R01511</t>
  </si>
  <si>
    <t>751R01512</t>
  </si>
  <si>
    <t>751R01513</t>
  </si>
  <si>
    <t>751R01514</t>
  </si>
  <si>
    <t>751R01515</t>
  </si>
  <si>
    <t>751R01516</t>
  </si>
  <si>
    <t>751-22</t>
  </si>
  <si>
    <t>chlazení - zařízení č. 23/1</t>
  </si>
  <si>
    <t>751R01600</t>
  </si>
  <si>
    <t>Kondenzační jednotka o výkonu 112,3kW</t>
  </si>
  <si>
    <t>751R01601</t>
  </si>
  <si>
    <t>Nástěnná jednotka, o nom. chladicího výkonu 1,6kW</t>
  </si>
  <si>
    <t>751R01602</t>
  </si>
  <si>
    <t>751R01603</t>
  </si>
  <si>
    <t>751R01604</t>
  </si>
  <si>
    <t>Konvertibilní podstropní jednotka, o nom. chladicího výkonu 2,8kW</t>
  </si>
  <si>
    <t>751R01605</t>
  </si>
  <si>
    <t>Konvertibilní podstropní jednotka, o nom. chladicího výkonu 3,6kW</t>
  </si>
  <si>
    <t>751R01606</t>
  </si>
  <si>
    <t>751R01607</t>
  </si>
  <si>
    <t>751R01608</t>
  </si>
  <si>
    <t>751R01609</t>
  </si>
  <si>
    <t>751R01610</t>
  </si>
  <si>
    <t>751R01611</t>
  </si>
  <si>
    <t>751R01612</t>
  </si>
  <si>
    <t>751R01613</t>
  </si>
  <si>
    <t>751R01614</t>
  </si>
  <si>
    <t>751R01615</t>
  </si>
  <si>
    <t>Cu potrubí rozvodu chladiva pr. 34,9 mm, parotěsná izolace na bázi kaučuku</t>
  </si>
  <si>
    <t>751R01616</t>
  </si>
  <si>
    <t>Cu potrubí rozvodu chladiva pr. 41,3 mm, parotěsná izolace na bázi kaučuku</t>
  </si>
  <si>
    <t>751R01617</t>
  </si>
  <si>
    <t>751R01618</t>
  </si>
  <si>
    <t>751R01619</t>
  </si>
  <si>
    <t>751R01620</t>
  </si>
  <si>
    <t>751R01621</t>
  </si>
  <si>
    <t>751-23</t>
  </si>
  <si>
    <t>chlazení - zařízení č. 23/2</t>
  </si>
  <si>
    <t>751R01700</t>
  </si>
  <si>
    <t>Kondenzační jednotka o výkonu 69,84kW</t>
  </si>
  <si>
    <t>751R01701</t>
  </si>
  <si>
    <t>751R01702</t>
  </si>
  <si>
    <t>751R01703</t>
  </si>
  <si>
    <t>751R01704</t>
  </si>
  <si>
    <t>Kazetová jednotka 570x570mm, o nom. chladicího výkonu 1,6kW</t>
  </si>
  <si>
    <t>751R01705</t>
  </si>
  <si>
    <t>Kazetová jednotka 570x570mm, o nom. chladicího výkonu 2,2kW</t>
  </si>
  <si>
    <t>751R01706</t>
  </si>
  <si>
    <t>751R01707</t>
  </si>
  <si>
    <t>Kazetová jednotka 570x570mm, o nom. chladicího výkonu 3,6kW</t>
  </si>
  <si>
    <t>751R01708</t>
  </si>
  <si>
    <t>751R01709</t>
  </si>
  <si>
    <t>751R01710</t>
  </si>
  <si>
    <t>751R01711</t>
  </si>
  <si>
    <t>751R01712</t>
  </si>
  <si>
    <t>751R01713</t>
  </si>
  <si>
    <t>751R01714</t>
  </si>
  <si>
    <t>751R01715</t>
  </si>
  <si>
    <t>751R01716</t>
  </si>
  <si>
    <t>751R01717</t>
  </si>
  <si>
    <t>751R01718</t>
  </si>
  <si>
    <t>751R01719</t>
  </si>
  <si>
    <t>751R01720</t>
  </si>
  <si>
    <t>751R01721</t>
  </si>
  <si>
    <t>751R01722</t>
  </si>
  <si>
    <t>751R01723</t>
  </si>
  <si>
    <t>751R01724</t>
  </si>
  <si>
    <t>751-24</t>
  </si>
  <si>
    <t>chlazení - zařízení č. 24</t>
  </si>
  <si>
    <t>751R01800</t>
  </si>
  <si>
    <t>Kondenzační jednotka o výkonu 22,85kW</t>
  </si>
  <si>
    <t>751R01801</t>
  </si>
  <si>
    <t>Vstupní/výstupní modul kondenzační jednotky pro celoroční chlazení</t>
  </si>
  <si>
    <t>751R01802</t>
  </si>
  <si>
    <t>751R01803</t>
  </si>
  <si>
    <t>Podstropní jednotka, o nom. chladicího výkonu 14,1kW</t>
  </si>
  <si>
    <t>751R01804</t>
  </si>
  <si>
    <t>751R01805</t>
  </si>
  <si>
    <t>751R01806</t>
  </si>
  <si>
    <t>751R01807</t>
  </si>
  <si>
    <t>751R01808</t>
  </si>
  <si>
    <t>751R01809</t>
  </si>
  <si>
    <t>751R01810</t>
  </si>
  <si>
    <t>751R01811</t>
  </si>
  <si>
    <t>751R01812</t>
  </si>
  <si>
    <t>751R01813</t>
  </si>
  <si>
    <t>751R01814</t>
  </si>
  <si>
    <t>751R01815</t>
  </si>
  <si>
    <t>751-25</t>
  </si>
  <si>
    <t>chlazení - zařízení č. 25</t>
  </si>
  <si>
    <t>751R01900</t>
  </si>
  <si>
    <t>Kondenzační jednotka o výkonu 11,47kW</t>
  </si>
  <si>
    <t>751R01901</t>
  </si>
  <si>
    <t>751R01902</t>
  </si>
  <si>
    <t>751R01903</t>
  </si>
  <si>
    <t>751R01904</t>
  </si>
  <si>
    <t>751R01905</t>
  </si>
  <si>
    <t>751R01906</t>
  </si>
  <si>
    <t>751R01907</t>
  </si>
  <si>
    <t>751R01908</t>
  </si>
  <si>
    <t>751R01909</t>
  </si>
  <si>
    <t>751R01910</t>
  </si>
  <si>
    <t>751R01911</t>
  </si>
  <si>
    <t>751R01912</t>
  </si>
  <si>
    <t>751R01913</t>
  </si>
  <si>
    <t>751R01914</t>
  </si>
  <si>
    <t>751-26</t>
  </si>
  <si>
    <t>chlazení - zařízení č. 26</t>
  </si>
  <si>
    <t>751R02000</t>
  </si>
  <si>
    <t>Kondenzační jednotka o výkonu 37,19kW</t>
  </si>
  <si>
    <t>751R02001</t>
  </si>
  <si>
    <t>Nástěnná jednotka, o nom. chladicího výkonu 2,2kW</t>
  </si>
  <si>
    <t>751R02002</t>
  </si>
  <si>
    <t>751R02003</t>
  </si>
  <si>
    <t>751R02004</t>
  </si>
  <si>
    <t>Kanalová jednotka vysokotlaká, o nom. chladicího výkonu 3,6kW</t>
  </si>
  <si>
    <t>751R02005</t>
  </si>
  <si>
    <t>751R02006</t>
  </si>
  <si>
    <t>751R02007</t>
  </si>
  <si>
    <t>Přívodní mřížka 825x125 (č.m. 00.25)</t>
  </si>
  <si>
    <t>751R02008</t>
  </si>
  <si>
    <t>Odvodní mřížka 825x125 (č.m. 00.25)</t>
  </si>
  <si>
    <t>751R02009</t>
  </si>
  <si>
    <t>751R02010</t>
  </si>
  <si>
    <t>751R02011</t>
  </si>
  <si>
    <t>751R02012</t>
  </si>
  <si>
    <t>751R02013</t>
  </si>
  <si>
    <t>751R02014</t>
  </si>
  <si>
    <t>751R02015</t>
  </si>
  <si>
    <t>751R02016</t>
  </si>
  <si>
    <t>751R02017</t>
  </si>
  <si>
    <t>751R02018</t>
  </si>
  <si>
    <t>751R02019</t>
  </si>
  <si>
    <t>751R02020</t>
  </si>
  <si>
    <t>751R02021</t>
  </si>
  <si>
    <t>751-27</t>
  </si>
  <si>
    <t>chlazení - zařízení č. 27</t>
  </si>
  <si>
    <t>751R02100</t>
  </si>
  <si>
    <t>Split sestava cč. infra ovladače, o výkonu 3,8kW</t>
  </si>
  <si>
    <t>751R02101</t>
  </si>
  <si>
    <t>Cu potrubí rozvodu chladiva rozvodu chladiva pr. 6,35</t>
  </si>
  <si>
    <t>751R02102</t>
  </si>
  <si>
    <t>Cu potrubí rozvodu chladiva rozvodu chladiva pr. 12,7</t>
  </si>
  <si>
    <t>751R02103</t>
  </si>
  <si>
    <t>751R02104</t>
  </si>
  <si>
    <t>751R02105</t>
  </si>
  <si>
    <t>751R02106</t>
  </si>
  <si>
    <t>751R02107</t>
  </si>
  <si>
    <t>751R02108</t>
  </si>
  <si>
    <t>091R00100</t>
  </si>
  <si>
    <t>091R00101</t>
  </si>
  <si>
    <t>Lešení pro montáž</t>
  </si>
  <si>
    <t>091R00102</t>
  </si>
  <si>
    <t>Jeřáb</t>
  </si>
  <si>
    <t>091R00103</t>
  </si>
  <si>
    <t>Stavební přípomoce, drážky, prostupy nosnými stavebními konstrukcemi</t>
  </si>
  <si>
    <t>091R00104</t>
  </si>
  <si>
    <t>091R00105</t>
  </si>
  <si>
    <t>091R00106</t>
  </si>
  <si>
    <t>Doprava materiálu a osob, přesuny hmot</t>
  </si>
  <si>
    <t>091R00109</t>
  </si>
  <si>
    <t>05 - Chlazení (VZT jednotky)</t>
  </si>
  <si>
    <t xml:space="preserve">    734 - Ústřední vytápění - armatury</t>
  </si>
  <si>
    <t xml:space="preserve">    734a - Ústřední vytápění - armatury, regulační uzly VZT jednotek</t>
  </si>
  <si>
    <t>460382868</t>
  </si>
  <si>
    <t>2+2+2+2+15+38+35+85+55</t>
  </si>
  <si>
    <t>283771R01</t>
  </si>
  <si>
    <t>izolace potrubí návleková na bázi kaučuku 22 x 13 mm</t>
  </si>
  <si>
    <t>-324352742</t>
  </si>
  <si>
    <t>283771R02</t>
  </si>
  <si>
    <t>izolace potrubí návleková na bázi kaučuku 28 x 13 mm</t>
  </si>
  <si>
    <t>839670644</t>
  </si>
  <si>
    <t>283771R03</t>
  </si>
  <si>
    <t>izolace potrubí návleková na bázi kaučuku 32 x 13 mm</t>
  </si>
  <si>
    <t>-949352543</t>
  </si>
  <si>
    <t>283771R08</t>
  </si>
  <si>
    <t>izolace potrubí návleková na bázi kaučuku 40 x 13 mm</t>
  </si>
  <si>
    <t>544465957</t>
  </si>
  <si>
    <t>283771R04</t>
  </si>
  <si>
    <t>izolace potrubí návleková na bázi kaučuku 60 x 13 mm</t>
  </si>
  <si>
    <t>-1840870925</t>
  </si>
  <si>
    <t>283771R05</t>
  </si>
  <si>
    <t>izolace potrubí návleková na bázi kaučuku 76 x 19 mm</t>
  </si>
  <si>
    <t>-1387054801</t>
  </si>
  <si>
    <t>283771R06</t>
  </si>
  <si>
    <t>izolace potrubí návleková na bázi kaučuku 89 x 19 mm</t>
  </si>
  <si>
    <t>1893023866</t>
  </si>
  <si>
    <t>283771R07</t>
  </si>
  <si>
    <t>izolace potrubí návleková na bázi kaučuku 108 x 19 mm</t>
  </si>
  <si>
    <t>137490778</t>
  </si>
  <si>
    <t>283771R09</t>
  </si>
  <si>
    <t>izolace potrubí návleková na bázi kaučuku 133 x 19 mm</t>
  </si>
  <si>
    <t>1809337480</t>
  </si>
  <si>
    <t>713463R05</t>
  </si>
  <si>
    <t>Izolace armatur izolací na bázi kaučuku</t>
  </si>
  <si>
    <t>-2080813553</t>
  </si>
  <si>
    <t>713463R06</t>
  </si>
  <si>
    <t>Kryt izolace, folie Okapak, DN 125, tl. izolace 19 mm</t>
  </si>
  <si>
    <t>-1219731005</t>
  </si>
  <si>
    <t>732R00900</t>
  </si>
  <si>
    <t>Chladicí jednotka o výkonu 158,9kW</t>
  </si>
  <si>
    <t>732R00901</t>
  </si>
  <si>
    <t>Filtr hrubých nečistot 1"</t>
  </si>
  <si>
    <t>732R00902</t>
  </si>
  <si>
    <t>Systémový oddělovač a kontrola tlaku</t>
  </si>
  <si>
    <t>732R00903</t>
  </si>
  <si>
    <t>Plněautomatické změkčovací zařízení, výkon 1 m3/hod, objem topného systému 2m3, teplotní spád 6/12°C, média - voda, provozní tlak 6bar.</t>
  </si>
  <si>
    <t>732R00904</t>
  </si>
  <si>
    <t>Hadice 600 - 1</t>
  </si>
  <si>
    <t>732R00905</t>
  </si>
  <si>
    <t>732R00906</t>
  </si>
  <si>
    <t>732R00907</t>
  </si>
  <si>
    <t>Sada pro měření tvrdosti</t>
  </si>
  <si>
    <t>732R00908</t>
  </si>
  <si>
    <t>Odlučovač mikrobublin, provedení ocel s přírubovým připojením, 110°C, 10 bar.</t>
  </si>
  <si>
    <t>732R00909</t>
  </si>
  <si>
    <t>Kombinovaný rozdělovač a sběrač DN250, l=1,75m</t>
  </si>
  <si>
    <t>732R00910</t>
  </si>
  <si>
    <t>732R00911</t>
  </si>
  <si>
    <t>Tepelná izolace rozdělovače, role tl.19 mm</t>
  </si>
  <si>
    <t>732R00912</t>
  </si>
  <si>
    <t>Oběhové čerpadlo primárního okruhu, m=23,5m3/h, H=2,2m</t>
  </si>
  <si>
    <t>732R00913</t>
  </si>
  <si>
    <t>Oběhové čerpadlo pro okruh vzt, m=47,25m3/h, H=2,7m</t>
  </si>
  <si>
    <t>732R00914</t>
  </si>
  <si>
    <t>Hydraulický vyrovnávač dynamického tlaku, max. výkon 50m3/h</t>
  </si>
  <si>
    <t>732331618</t>
  </si>
  <si>
    <t>Nádoba tlaková expanzní s membránou závitové připojení PN 0,6 o objemu 100 litrů</t>
  </si>
  <si>
    <t>721720018</t>
  </si>
  <si>
    <t>732331778</t>
  </si>
  <si>
    <t>Příslušenství k expanzním nádobám bezpečnostní uzávěr G 1 k měření tlaku</t>
  </si>
  <si>
    <t>362916406</t>
  </si>
  <si>
    <t>774728702</t>
  </si>
  <si>
    <t>-45833509</t>
  </si>
  <si>
    <t>1541460700</t>
  </si>
  <si>
    <t>168187796</t>
  </si>
  <si>
    <t>-736068345</t>
  </si>
  <si>
    <t>1349576617</t>
  </si>
  <si>
    <t>469339722</t>
  </si>
  <si>
    <t>-1169559300</t>
  </si>
  <si>
    <t>733121133</t>
  </si>
  <si>
    <t>Potrubí ocelové hladké bezešvé běžné nízkotlaké D 133x5,0</t>
  </si>
  <si>
    <t>-568024640</t>
  </si>
  <si>
    <t>1701319014</t>
  </si>
  <si>
    <t>-77338736</t>
  </si>
  <si>
    <t>733131136</t>
  </si>
  <si>
    <t>Kompenzátor pro ocelové potrubí pryžový DN 100 PN 16 do 90°C přírubový</t>
  </si>
  <si>
    <t>-1100240037</t>
  </si>
  <si>
    <t>734163430</t>
  </si>
  <si>
    <t>Filtr DN 125 PN 16 do 300°C z uhlíkové oceli s vypouštěcí přírubou</t>
  </si>
  <si>
    <t>879957994</t>
  </si>
  <si>
    <t>851279932</t>
  </si>
  <si>
    <t>734192321</t>
  </si>
  <si>
    <t>Klapka přírubová zpětná DN 125 PN 16 do 100°C samočinná</t>
  </si>
  <si>
    <t>1097723034</t>
  </si>
  <si>
    <t>-196764088</t>
  </si>
  <si>
    <t>734193118</t>
  </si>
  <si>
    <t>Klapka mezipřírubová uzavírací DN 125 PN 16 do 120°C disk tvárná litina</t>
  </si>
  <si>
    <t>1440627287</t>
  </si>
  <si>
    <t>-924101338</t>
  </si>
  <si>
    <t>312387929</t>
  </si>
  <si>
    <t>712135538</t>
  </si>
  <si>
    <t>734291124</t>
  </si>
  <si>
    <t>Kohout plnící a vypouštěcí G 3/4 PN 10 do 110°C závitový</t>
  </si>
  <si>
    <t>2032637947</t>
  </si>
  <si>
    <t>-1914473781</t>
  </si>
  <si>
    <t>-1737612235</t>
  </si>
  <si>
    <t>1997891894</t>
  </si>
  <si>
    <t>-1684318339</t>
  </si>
  <si>
    <t>-1902671971</t>
  </si>
  <si>
    <t>734a</t>
  </si>
  <si>
    <t>Ústřední vytápění - armatury, regulační uzly VZT jednotek</t>
  </si>
  <si>
    <t>1882775703</t>
  </si>
  <si>
    <t>-1279987978</t>
  </si>
  <si>
    <t>1869149520</t>
  </si>
  <si>
    <t>-1849358074</t>
  </si>
  <si>
    <t>Poznámka k položce:
dodávka ventilu profese měření a regulace</t>
  </si>
  <si>
    <t>734209118</t>
  </si>
  <si>
    <t>Montáž armatury závitové s dvěma závity G 2</t>
  </si>
  <si>
    <t>733311966</t>
  </si>
  <si>
    <t>734209119</t>
  </si>
  <si>
    <t>Montáž armatury závitové s dvěma závity G 2 1/2</t>
  </si>
  <si>
    <t>826102456</t>
  </si>
  <si>
    <t>1136626157</t>
  </si>
  <si>
    <t>97633467</t>
  </si>
  <si>
    <t>-1779864853</t>
  </si>
  <si>
    <t>-275714064</t>
  </si>
  <si>
    <t>1751413987</t>
  </si>
  <si>
    <t>1692864582</t>
  </si>
  <si>
    <t>-829252218</t>
  </si>
  <si>
    <t>734242417</t>
  </si>
  <si>
    <t>Ventil závitový zpětný přímý G 2 PN 16 do 110°C</t>
  </si>
  <si>
    <t>-1158920848</t>
  </si>
  <si>
    <t>954085995</t>
  </si>
  <si>
    <t>734292718</t>
  </si>
  <si>
    <t>1415815586</t>
  </si>
  <si>
    <t>-165301301</t>
  </si>
  <si>
    <t>1347355584</t>
  </si>
  <si>
    <t>734411R05</t>
  </si>
  <si>
    <t>Uzavírací ventil se stoupacím vřetenem G 3/4, závitový, včetně šroubení</t>
  </si>
  <si>
    <t>1420886285</t>
  </si>
  <si>
    <t>734411R06</t>
  </si>
  <si>
    <t>Uzavírací ventil se stoupacím vřetenem G 5/4, závitový, včetně šroubení</t>
  </si>
  <si>
    <t>1519442683</t>
  </si>
  <si>
    <t>734411R07</t>
  </si>
  <si>
    <t>Uzavírací ventil se stoupacím vřetenem G 6/4, závitový, včetně šroubení</t>
  </si>
  <si>
    <t>-975194767</t>
  </si>
  <si>
    <t>734411R08</t>
  </si>
  <si>
    <t>Uzavírací ventil se stoupacím vřetenem G 2, závitový, včetně šroubení</t>
  </si>
  <si>
    <t>991863888</t>
  </si>
  <si>
    <t>474112293</t>
  </si>
  <si>
    <t>826287201</t>
  </si>
  <si>
    <t>513348159</t>
  </si>
  <si>
    <t>683220314</t>
  </si>
  <si>
    <t>783614571</t>
  </si>
  <si>
    <t>Základní jednonásobný syntetický nátěr potrubí do DN 150 mm</t>
  </si>
  <si>
    <t>912353970</t>
  </si>
  <si>
    <t>1781853041</t>
  </si>
  <si>
    <t>-1572784856</t>
  </si>
  <si>
    <t>783614671</t>
  </si>
  <si>
    <t>Základní antikorozní jednonásobný syntetický potrubí do DN 150 mm</t>
  </si>
  <si>
    <t>1096708417</t>
  </si>
  <si>
    <t>091R00500</t>
  </si>
  <si>
    <t>091R00501</t>
  </si>
  <si>
    <t>091R00502</t>
  </si>
  <si>
    <t>091R00503</t>
  </si>
  <si>
    <t>091R00504</t>
  </si>
  <si>
    <t>091R00505</t>
  </si>
  <si>
    <t>091R00506</t>
  </si>
  <si>
    <t>091R00507</t>
  </si>
  <si>
    <t>091R00509</t>
  </si>
  <si>
    <t>Schéma chlazení, zarámované, prosklené, upevnění na stěnu</t>
  </si>
  <si>
    <t>091R00510</t>
  </si>
  <si>
    <t>091R00511</t>
  </si>
  <si>
    <t>Chladící a dilatační zkouška</t>
  </si>
  <si>
    <t>091R00512</t>
  </si>
  <si>
    <t>Zaškolení obsluhy a uvedení do provozu</t>
  </si>
  <si>
    <t>091R00513</t>
  </si>
  <si>
    <t>091R00514</t>
  </si>
  <si>
    <t>091R00515</t>
  </si>
  <si>
    <t>091R00516</t>
  </si>
  <si>
    <t>091R00518</t>
  </si>
  <si>
    <t>091R00519</t>
  </si>
  <si>
    <t>06 - Chlazení magnetické rezonance</t>
  </si>
  <si>
    <t>-1244953606</t>
  </si>
  <si>
    <t>3+2+14+2+8+15+127</t>
  </si>
  <si>
    <t>1653396093</t>
  </si>
  <si>
    <t>-654110923</t>
  </si>
  <si>
    <t>-1568454725</t>
  </si>
  <si>
    <t>1265678800</t>
  </si>
  <si>
    <t>1212365479</t>
  </si>
  <si>
    <t>1513484250</t>
  </si>
  <si>
    <t>-2132071582</t>
  </si>
  <si>
    <t>1948185862</t>
  </si>
  <si>
    <t>Chladicí jednotka o výkonu 57,4kW, média - voda+glykol 40%, 6/12°C</t>
  </si>
  <si>
    <t>Výměník tepla z nerezových desek o výkonu 58kW, primár: glykol 40%, 12/6°C; sekundár: voda 8/14°C; tlaková ztráta výměníku 15kPa</t>
  </si>
  <si>
    <t>Tepelná izolace pro výměník tepla</t>
  </si>
  <si>
    <t>Stojánek pro výměník</t>
  </si>
  <si>
    <t>Oběhové čerpadlo primárního okruhu, média - voda+glykol 40%, m=14m3/h, H=10,3m</t>
  </si>
  <si>
    <t>Tlaková expanzní nádoba pro chladící soustavy, pro koncentrace nemrznoucí směsi 40%, objem 80l</t>
  </si>
  <si>
    <t>Sběrná nádoba na glykol 50 L</t>
  </si>
  <si>
    <t>732331615</t>
  </si>
  <si>
    <t>Nádoba tlaková expanzní s membránou závitové připojení PN 0,6 o objemu 35 litrů</t>
  </si>
  <si>
    <t>1026335029</t>
  </si>
  <si>
    <t>1777438941</t>
  </si>
  <si>
    <t>-313081400</t>
  </si>
  <si>
    <t>Kombinovaný rozdělovač a sběrač DN100, l=1,85m</t>
  </si>
  <si>
    <t>Tepelná izolace potrubí, role tl.19 mm</t>
  </si>
  <si>
    <t>Oběhové čerpadlo pro okruh vzt, m=1,53m3/h, H=4,2m</t>
  </si>
  <si>
    <t>Oběhové čerpadlo pro okruh MR, m=8,57m3/h, H=4,3m</t>
  </si>
  <si>
    <t>-991132692</t>
  </si>
  <si>
    <t>-2023294170</t>
  </si>
  <si>
    <t>-1353923450</t>
  </si>
  <si>
    <t>-2145559830</t>
  </si>
  <si>
    <t>2087812627</t>
  </si>
  <si>
    <t>-569346573</t>
  </si>
  <si>
    <t>1731158526</t>
  </si>
  <si>
    <t>971077614</t>
  </si>
  <si>
    <t>-1751800746</t>
  </si>
  <si>
    <t>-319289382</t>
  </si>
  <si>
    <t>-539376331</t>
  </si>
  <si>
    <t>1860262078</t>
  </si>
  <si>
    <t>-1038707715</t>
  </si>
  <si>
    <t>134525883</t>
  </si>
  <si>
    <t>-1504479182</t>
  </si>
  <si>
    <t>355876293</t>
  </si>
  <si>
    <t>-1819514427</t>
  </si>
  <si>
    <t>2079572229</t>
  </si>
  <si>
    <t>-1272072592</t>
  </si>
  <si>
    <t>734209116</t>
  </si>
  <si>
    <t>Montáž armatury závitové s dvěma závity G 5/4</t>
  </si>
  <si>
    <t>321479794</t>
  </si>
  <si>
    <t>734209128</t>
  </si>
  <si>
    <t>Montáž armatury závitové s třemi závity G 2</t>
  </si>
  <si>
    <t>-972518696</t>
  </si>
  <si>
    <t>734901700</t>
  </si>
  <si>
    <t>Ventil závitový regulační přímý G 3/4 PN 20 do 100°C vyvažovací</t>
  </si>
  <si>
    <t>-896463571</t>
  </si>
  <si>
    <t>-1420862818</t>
  </si>
  <si>
    <t>-1852862832</t>
  </si>
  <si>
    <t>-1169977946</t>
  </si>
  <si>
    <t>-405137104</t>
  </si>
  <si>
    <t>90641664</t>
  </si>
  <si>
    <t>734291245</t>
  </si>
  <si>
    <t>Filtr závitový přímý G 1 1/4 PN 16 do 130°C s vnitřními závity</t>
  </si>
  <si>
    <t>-1769055280</t>
  </si>
  <si>
    <t>-309582095</t>
  </si>
  <si>
    <t>-803983796</t>
  </si>
  <si>
    <t>1857483265</t>
  </si>
  <si>
    <t>-359819428</t>
  </si>
  <si>
    <t>656804803</t>
  </si>
  <si>
    <t>776699576</t>
  </si>
  <si>
    <t>-1890162987</t>
  </si>
  <si>
    <t>-215793383</t>
  </si>
  <si>
    <t>-2027885618</t>
  </si>
  <si>
    <t>-2047400123</t>
  </si>
  <si>
    <t>091R00400</t>
  </si>
  <si>
    <t>091R00401</t>
  </si>
  <si>
    <t>091R00402</t>
  </si>
  <si>
    <t>091R00403</t>
  </si>
  <si>
    <t>091R00404</t>
  </si>
  <si>
    <t>091R00405</t>
  </si>
  <si>
    <t>091R00406</t>
  </si>
  <si>
    <t>091R00407</t>
  </si>
  <si>
    <t>091R00409</t>
  </si>
  <si>
    <t>091R00410</t>
  </si>
  <si>
    <t>091R00411</t>
  </si>
  <si>
    <t>091R00412</t>
  </si>
  <si>
    <t>091R00413</t>
  </si>
  <si>
    <t>091R00414</t>
  </si>
  <si>
    <t>091R00415</t>
  </si>
  <si>
    <t>091R00416</t>
  </si>
  <si>
    <t>091R00418</t>
  </si>
  <si>
    <t>091R00419</t>
  </si>
  <si>
    <t>07 - Elektroinstalace</t>
  </si>
  <si>
    <t>07a - Silnoproudé elektroinstalace</t>
  </si>
  <si>
    <t>D1 - MATERIÁL - Kabelové prvky</t>
  </si>
  <si>
    <t>D2 - MONTÁŽ - Kabelové prvky</t>
  </si>
  <si>
    <t>D3 - MATERIÁL - Instalace, trubky, lišty, krabice</t>
  </si>
  <si>
    <t>D4 - MONTÁŽ - Instalace, trubky, lišty, krabice</t>
  </si>
  <si>
    <t>D5 - MATERIÁL - Nosné kabelové konstrukce</t>
  </si>
  <si>
    <t>D6 - MONTÁŽ - Nosné kabelové konstrukce</t>
  </si>
  <si>
    <t>D7 - MATERIÁL - Podlahové krabice včetně výzbroje</t>
  </si>
  <si>
    <t>D8 - MONTÁŽ - Podlahové krabice včetně výzbroje</t>
  </si>
  <si>
    <t>D9 - MATERIÁL - Parapetní kabelové a přístrojové kanály</t>
  </si>
  <si>
    <t>D10 - MONTÁŽ - Parapetní kabelové a přístrojové kanály</t>
  </si>
  <si>
    <t>D11 - MATERIÁL - Instalační prvky pro zachování funkčnosti</t>
  </si>
  <si>
    <t>D12 - MONTÁŽ - Instalační prvky pro zachování funkčnosti</t>
  </si>
  <si>
    <t>D13 - MATERIÁL - Elektroinstalační přístroje pro rozvody ve zdravotnictví</t>
  </si>
  <si>
    <t>D14 - MONTÁŽ - Elektroinstalační přístroje pro rozvody ve zdravotnictví</t>
  </si>
  <si>
    <t>D15 - MATERIÁL - Hromosvod</t>
  </si>
  <si>
    <t>D16 - MONTÁŽ - Hromosvod</t>
  </si>
  <si>
    <t>D17 - MATERIÁL - Pospojení PA svorek – plášťů izolovaného vodiče hromosvodu</t>
  </si>
  <si>
    <t>D18 - MONTÁŽ - Pospojení PA svorek – plášťů izolovaného vodiče hromosvodu</t>
  </si>
  <si>
    <t>D19 - MATERIÁL - Osvětlení</t>
  </si>
  <si>
    <t>D20 - MONTÁŽ - Osvětlení</t>
  </si>
  <si>
    <t>D21 - MATERIÁL - Nouzové osvětlení</t>
  </si>
  <si>
    <t>D22 - MONTÁŽ - Nouzové osvětlení</t>
  </si>
  <si>
    <t>D23 - MATERIÁL - Řízení osvětlení DALI</t>
  </si>
  <si>
    <t>D24 - MONTÁŽ - Řízení osvětlení DALI</t>
  </si>
  <si>
    <t>D25 - MATERIÁL - Řídící technologie pro exteriérové žaluzie a interiérové rolety</t>
  </si>
  <si>
    <t>D26 - MONTÁŽ - Řídící technologie pro exteriérové žaluzie a interiérové rolety</t>
  </si>
  <si>
    <t>D27 - Technologická sestava rozváděče 1PR-MR</t>
  </si>
  <si>
    <t>D28 - Technologická sestava rozváděče 1PRP-A</t>
  </si>
  <si>
    <t>D29 - Technologická sestava rozváděče 1PRP-B</t>
  </si>
  <si>
    <t>D30 - Technologická sestava rozváděče 1SRP-A</t>
  </si>
  <si>
    <t>D31 - Technologická sestava rozváděče 1SRP-B</t>
  </si>
  <si>
    <t>D32 - Technologická sestava rozváděče 1SR-PO</t>
  </si>
  <si>
    <t>D33 - Technologická sestava rozváděče 2PRP-A</t>
  </si>
  <si>
    <t>D34 - Technologická sestava rozváděče 2PRP-B</t>
  </si>
  <si>
    <t>D35 - Technologická sestava rozváděče 2PR-SL</t>
  </si>
  <si>
    <t>D36 - Technologická sestava rozváděče 3PRP-A</t>
  </si>
  <si>
    <t>D37 - Technologická sestava rozváděče 3PRP-B</t>
  </si>
  <si>
    <t>D38 - Technologická sestava rozváděče 4PROL</t>
  </si>
  <si>
    <t>D39 - Technologická sestava rozváděče 4PRP-A</t>
  </si>
  <si>
    <t>D40 - Technologická sestava rozváděče 4PRP-B</t>
  </si>
  <si>
    <t>D41 - Technologická sestava rozváděče 5PR-VZT</t>
  </si>
  <si>
    <t>D42 - Technologická sestava rozváděče RH-DO</t>
  </si>
  <si>
    <t>D43 - Technologická sestava rozváděče RH-MDO</t>
  </si>
  <si>
    <t>D44 - Technologická sestava rozváděče RH-VDO</t>
  </si>
  <si>
    <t>D45 - Technologická sestava rozváděče R-MAX</t>
  </si>
  <si>
    <t>D46 - MATERIÁL - Centrála systému nouzového osvětlení</t>
  </si>
  <si>
    <t>D47 - MONTÁŽ - Centrála systému nouzového osvětlení</t>
  </si>
  <si>
    <t>D48 - MATERIÁL - Veřejné osvětlení</t>
  </si>
  <si>
    <t>D49 - MONTÁŽ - Veřejné osvětlení</t>
  </si>
  <si>
    <t>D50 - MATERIÁL - Rozšíření stávajícího energetického systému DXPG o regulace maxima včetně zpětné vazby za</t>
  </si>
  <si>
    <t>D51 - MONTÁŽ - Rozšíření stávajícího energetického systému DXPG o regulace maxima včetně zpětné vazby zaří</t>
  </si>
  <si>
    <t>D52 - MATERIÁL - Technologie Hlídačů izolačního stavu</t>
  </si>
  <si>
    <t>D53 - MONTÁŽ - Technologie Hlídačů izolačního stavu</t>
  </si>
  <si>
    <t>D54 - MATERIÁL - Elektrické otevírání oken</t>
  </si>
  <si>
    <t>D55 - MONTÁŽ - Elektrické otevírání oken</t>
  </si>
  <si>
    <t>D56 - MATERIÁL - Záložní systém UPS</t>
  </si>
  <si>
    <t>D57 - MONTÁŽ - Záložní systém UPS</t>
  </si>
  <si>
    <t>D58 - MONTÁŽ - Stavební přípomoce</t>
  </si>
  <si>
    <t>D59 - MATERIÁL - Přeložka NN a přípojka objektu</t>
  </si>
  <si>
    <t>D60 - MONTÁŽ - Přeložka NN a přípojka objektu</t>
  </si>
  <si>
    <t>D61 - MONTÁŽ - Hodinové položky a sazby</t>
  </si>
  <si>
    <t>D62 - MONTÁŽ - Inženýrská činnost</t>
  </si>
  <si>
    <t>D63 - Ostatní náklady</t>
  </si>
  <si>
    <t>MATERIÁL - Kabelové prvky</t>
  </si>
  <si>
    <t>KABEL 1-AYKY-J 3X240+120</t>
  </si>
  <si>
    <t>KABEL 1-AYY 1X120 ZELENOZLUTA</t>
  </si>
  <si>
    <t>KABEL 1-AYY 1X150 CERNA</t>
  </si>
  <si>
    <t>KABEL 1-AYY 1X150 ZELENOZLUTA</t>
  </si>
  <si>
    <t>KABEL 1-AYY 1X240 CERNA</t>
  </si>
  <si>
    <t>KABEL 1-AYY 1X300 CERNY</t>
  </si>
  <si>
    <t>KABEL 1-AYY 1X50 ZELENOZLUTA</t>
  </si>
  <si>
    <t>KABEL 1-AYY 1X70 CERNA</t>
  </si>
  <si>
    <t>KABEL 1-AYY 1X70 ZELENOZLUTA</t>
  </si>
  <si>
    <t>KABEL 1-AYY 1X95 CERNA</t>
  </si>
  <si>
    <t>KABEL 1-CXKH-V-J P60-R B2CAS1D0 3X1,5</t>
  </si>
  <si>
    <t>KABEL 1-CXKH-V-J P60-R B2CAS1D0 3X2,5</t>
  </si>
  <si>
    <t>KABEL 1-CXKH-V-J P60-R B2CAS1D0 3X6</t>
  </si>
  <si>
    <t>KABEL 1-CXKH-V-J P60-R B2CAS1D0 4X6</t>
  </si>
  <si>
    <t>Pol15</t>
  </si>
  <si>
    <t>KABEL 1-CXKH-V-J P60-R B2CAS1D0 5X1,5</t>
  </si>
  <si>
    <t>Pol16</t>
  </si>
  <si>
    <t>KABEL 1-CXKH-V-J P60-R B2CAS1D0 5X10</t>
  </si>
  <si>
    <t>Pol17</t>
  </si>
  <si>
    <t>KABEL 1-CXKH-V-J P60-R B2CAS1D0 5X2,5</t>
  </si>
  <si>
    <t>Pol18</t>
  </si>
  <si>
    <t>KABEL 1-CXKH-V-J P60-R B2CAS1D0 5X35</t>
  </si>
  <si>
    <t>Pol19</t>
  </si>
  <si>
    <t>KABEL 1-CXKH-V-J P60-R B2CAS1D0 5X4</t>
  </si>
  <si>
    <t>Pol20</t>
  </si>
  <si>
    <t>KABEL 1-CXKH-V-J P60-R B2CAS1D0 5X6</t>
  </si>
  <si>
    <t>Pol21</t>
  </si>
  <si>
    <t>KABEL CYKY-J 3x1,5</t>
  </si>
  <si>
    <t>Pol22</t>
  </si>
  <si>
    <t>KABEL CYKY-J 3x10</t>
  </si>
  <si>
    <t>Pol23</t>
  </si>
  <si>
    <t>KABEL CYKY-J 3x2,5</t>
  </si>
  <si>
    <t>Pol24</t>
  </si>
  <si>
    <t>KABEL CYKY-J 3x4</t>
  </si>
  <si>
    <t>Pol25</t>
  </si>
  <si>
    <t>KABEL CYKY-J 4x10</t>
  </si>
  <si>
    <t>Pol26</t>
  </si>
  <si>
    <t>KABEL CYKY-J 5x1,5</t>
  </si>
  <si>
    <t>Pol27</t>
  </si>
  <si>
    <t>KABEL CYKY-J 5x6</t>
  </si>
  <si>
    <t>Pol28</t>
  </si>
  <si>
    <t>KABEL CYKY-J 5x10</t>
  </si>
  <si>
    <t>Pol29</t>
  </si>
  <si>
    <t>KABEL CYKY-J 5x16</t>
  </si>
  <si>
    <t>Pol30</t>
  </si>
  <si>
    <t>KABEL CYKY-J 5x2,5</t>
  </si>
  <si>
    <t>Pol31</t>
  </si>
  <si>
    <t>KABEL CYKY-J 5x25</t>
  </si>
  <si>
    <t>Pol32</t>
  </si>
  <si>
    <t>KABEL CYKY-J 5x35</t>
  </si>
  <si>
    <t>Pol33</t>
  </si>
  <si>
    <t>KABEL CYKY-O 2x1,5</t>
  </si>
  <si>
    <t>Pol34</t>
  </si>
  <si>
    <t>KABEL CYKY-O 3x1,5</t>
  </si>
  <si>
    <t>Pol35</t>
  </si>
  <si>
    <t>KABEL CYKY-O 3X2,5</t>
  </si>
  <si>
    <t>Pol36</t>
  </si>
  <si>
    <t>KABEL CYKY-O 3X4</t>
  </si>
  <si>
    <t>Pol37</t>
  </si>
  <si>
    <t>KABEL J-Y(ST)Y 2X2X0,8 SEDY</t>
  </si>
  <si>
    <t>Pol38</t>
  </si>
  <si>
    <t>Kabel PVC stíněný (N)YM(ST)-J 3x1,5/1,5 mm2 světle šedý</t>
  </si>
  <si>
    <t>Pol39</t>
  </si>
  <si>
    <t>Kabel PVC stíněný (N)YM(ST)-J 3x2,5/1,5 mm2 světle šedý</t>
  </si>
  <si>
    <t>Pol40</t>
  </si>
  <si>
    <t>Kabel PVC stíněný (N)YM(ST)-O 3x1,5/1,5 mm2 světle šedý</t>
  </si>
  <si>
    <t>Pol41</t>
  </si>
  <si>
    <t>VODIC CY 4,0-R ZLUTOZELENA H07V-R</t>
  </si>
  <si>
    <t>Pol42</t>
  </si>
  <si>
    <t>VODIC CY 6,0-R ZLUTOZELENA H07V-R</t>
  </si>
  <si>
    <t>Pol43</t>
  </si>
  <si>
    <t>VODIC CY 10,0-R ZLUTOZELENA H07V-R</t>
  </si>
  <si>
    <t>Pol44</t>
  </si>
  <si>
    <t>VODIC CY 25,0-R ZLUTOZELENA H07V-R</t>
  </si>
  <si>
    <t>MONTÁŽ - Kabelové prvky</t>
  </si>
  <si>
    <t>Pol45</t>
  </si>
  <si>
    <t>Pol46</t>
  </si>
  <si>
    <t>Pol47</t>
  </si>
  <si>
    <t>Pol48</t>
  </si>
  <si>
    <t>Pol49</t>
  </si>
  <si>
    <t>Pol50</t>
  </si>
  <si>
    <t>Pol51</t>
  </si>
  <si>
    <t>Pol52</t>
  </si>
  <si>
    <t>Pol53</t>
  </si>
  <si>
    <t>Pol54</t>
  </si>
  <si>
    <t>Pol55</t>
  </si>
  <si>
    <t>Pol56</t>
  </si>
  <si>
    <t>Pol57</t>
  </si>
  <si>
    <t>Pol58</t>
  </si>
  <si>
    <t>Pol59</t>
  </si>
  <si>
    <t>Pol60</t>
  </si>
  <si>
    <t>Pol61</t>
  </si>
  <si>
    <t>Pol62</t>
  </si>
  <si>
    <t>Pol63</t>
  </si>
  <si>
    <t>Pol64</t>
  </si>
  <si>
    <t>Pol65</t>
  </si>
  <si>
    <t>Pol66</t>
  </si>
  <si>
    <t>Pol67</t>
  </si>
  <si>
    <t>Pol68</t>
  </si>
  <si>
    <t>Pol69</t>
  </si>
  <si>
    <t>Pol70</t>
  </si>
  <si>
    <t>Pol71</t>
  </si>
  <si>
    <t>Pol72</t>
  </si>
  <si>
    <t>Pol73</t>
  </si>
  <si>
    <t>Pol74</t>
  </si>
  <si>
    <t>Pol75</t>
  </si>
  <si>
    <t>Pol76</t>
  </si>
  <si>
    <t>Pol77</t>
  </si>
  <si>
    <t>Pol78</t>
  </si>
  <si>
    <t>MATERIÁL - Instalace, trubky, lišty, krabice</t>
  </si>
  <si>
    <t>Přístrojová krabice 81x81x19mm; Vstupní otvory:  2 x průměr 20 mm + víčko; ČSN EN 60 670-1; Vyhovuje pro montáž na hmoty třídy reakce na oheň A1 - D, s izolační podložkou síly 5 mm z materiálu třídy A lze montáž na hořlavé podklady provádět bez omezení.</t>
  </si>
  <si>
    <t>Krabice elektroinstalační pod omítku univerzální; Hloubka:   42 mm; Průměr:   75 mm; Vstupní otvory:   6 x průměr 16 mm; Rozteč při spojení dvou krabic:   71 mm;  ČSN 37 0100</t>
  </si>
  <si>
    <t>Krabice elektroinstalační pod omítku odbočná s víčkem; Hloubka:   42 mm; Průměr:   75 mm; Vstupní otvory:   6 x průměr 16 mm;  ČSN 37 0100</t>
  </si>
  <si>
    <t>Krabice univerzální, šedá s víčkem a svorkovnicí; Průměr: 73,5 mm; Hloubka: 43 mm; ČSN EN 60 670-1</t>
  </si>
  <si>
    <t>Krabice univerzální O73x45; Vstupní otvory: 3x O20; 3x O10; ČSN EN 60 670-1, ČSN 37 0100, ČSN EN 13 501-1; do dutých příček, sádrokarton</t>
  </si>
  <si>
    <t>Krabice univerzální O73x45 s víčkem; Vstupní otvory: 3x O20; 3x O10; ČSN EN 60 670-1, ČSN 37 0100, ČSN EN 13 501-1; do dutých příček, sádrokarton</t>
  </si>
  <si>
    <t>Krabice univerzální O73x45 s víčkem a svorkovnicí; Vstupní otvory: 3x O20; 3x O10; ČSN EN 60 670-1, ČSN 37 0100, ČSN EN 13 501-1; do dutých příček, sádrokarton</t>
  </si>
  <si>
    <t>Ohebná elektroinstalační trubka PVC průměr 28,5 mm, mechanická odolnost 125N/5cm</t>
  </si>
  <si>
    <t>Třmenová příchytka 8-12mm, St, žárově pozinkováno ponorem</t>
  </si>
  <si>
    <t>Třmenová příchytka 12-16mm, St, žárově pozinkováno ponorem</t>
  </si>
  <si>
    <t>Třmenová příchytka 22-28mm, St, žárově pozinkováno ponorem</t>
  </si>
  <si>
    <t>Třmenová příchytka 28-34mm, St, žárově pozinkováno ponorem</t>
  </si>
  <si>
    <t>Třmenová příchytka 34-40mm, St, žárově pozinkováno ponorem</t>
  </si>
  <si>
    <t>SVORKA pro kabel 3X 1,5</t>
  </si>
  <si>
    <t>SVORKA pro kabel 3x 2.5</t>
  </si>
  <si>
    <t>SVORKA pro kabel 5x 1.5</t>
  </si>
  <si>
    <t>Odbočná hranatá krabice bez svorkovnice 85x85x40, PE, světle šedá, 7035</t>
  </si>
  <si>
    <t>Instalační vodotěsná krabice, 80x80x40 mm, IP44</t>
  </si>
  <si>
    <t>Instalační vodotěsná krabice, 190x140x70 mm, IP56</t>
  </si>
  <si>
    <t>Instalační vodotěsná krabice, 240x190x90 mm, IP56</t>
  </si>
  <si>
    <t>Instalační vodotěsná krabice 300x220x120 mm, IP56</t>
  </si>
  <si>
    <t>STAH. PASEK 100x2,5</t>
  </si>
  <si>
    <t>STAH. PASEK 165x2,5</t>
  </si>
  <si>
    <t>STAH. PASEK 190x4,8</t>
  </si>
  <si>
    <t>Pol113</t>
  </si>
  <si>
    <t>STAH. PASEK 250x4,8</t>
  </si>
  <si>
    <t>MONTÁŽ - Instalace, trubky, lišty, krabice</t>
  </si>
  <si>
    <t>MATERIÁL - Nosné kabelové konstrukce</t>
  </si>
  <si>
    <t>Drátěný kabelový žlab 500x110mm s povrchovou úpravou Elektrické pozinkování (EZ) dle normy EN 12329</t>
  </si>
  <si>
    <t>Drátěný kabelový žlab 300x110mm s povrchovou úpravou Elektrické pozinkování (EZ) dle normy EN 12329</t>
  </si>
  <si>
    <t>Drátěný kabelový žlab 300x60mm s povrchovou úpravou Elektrické pozinkování (EZ) dle normy EN 12329</t>
  </si>
  <si>
    <t>Drátěný kabelový žlab 150x60mm s povrchovou úpravou Elektrické pozinkování (EZ) dle normy EN 12329</t>
  </si>
  <si>
    <t>Nosná konzole pro žlab 500x110mm pro střední zatížení 270F-daN</t>
  </si>
  <si>
    <t>Nosná konzole pro žlab 300x110mm pro střední zatížení 340F-daN</t>
  </si>
  <si>
    <t>Pol145</t>
  </si>
  <si>
    <t>Nosná konzole pro žlab 300x60mm pro lehká až střední zatížení 130F-daN</t>
  </si>
  <si>
    <t>Pol146</t>
  </si>
  <si>
    <t>Nosná konzole pro žlab 150x60mm pro lehká až střední zatížen 110F-daN</t>
  </si>
  <si>
    <t>Pol147</t>
  </si>
  <si>
    <t>Šrouby, matice, spojky žlabů, podložky a ostatní spojovací materiál dle doporučení výrobce pro drátěné kabelové žlaby 500x110</t>
  </si>
  <si>
    <t>Pol148</t>
  </si>
  <si>
    <t>Šrouby, matice, spojky žlabů, podložky a ostatní spojovací materiál dle doporučení výrobce pro drátěné kabelové žlaby 300x110</t>
  </si>
  <si>
    <t>Pol149</t>
  </si>
  <si>
    <t>Šrouby, matice, spojky žlabů, podložky a ostatní spojovací materiál dle doporučení výrobce pro drátěné kabelové žlaby 300x60</t>
  </si>
  <si>
    <t>Pol150</t>
  </si>
  <si>
    <t>Šrouby, matice, spojky žlabů, podložky a ostatní spojovací materiál dle doporučení výrobce pro drátěné kabelové žlaby 150x60</t>
  </si>
  <si>
    <t>Pol151</t>
  </si>
  <si>
    <t>Plný kabelový žlab 500x110x1,5mm, zatížitelnost 2,8kN/m +; žárově pozinkováno ponorem</t>
  </si>
  <si>
    <t>Pol152</t>
  </si>
  <si>
    <t>Oblouk 90o žlabu 500x100x1,5mm; žárově pozinkováno ponorem</t>
  </si>
  <si>
    <t>Pol153</t>
  </si>
  <si>
    <t>Plný kabelový žlab 300x110x1,5mm, zatížitelnost 2,2kN/m +; žárově pozinkováno ponorem</t>
  </si>
  <si>
    <t>Pol154</t>
  </si>
  <si>
    <t>Oblouk 90o žlabu 300x100x1,5mm; žárově pozinkováno ponorem</t>
  </si>
  <si>
    <t>Pol155</t>
  </si>
  <si>
    <t>T-díl žlabu 300x100x1,5mm; žárově pozinkováno ponorem</t>
  </si>
  <si>
    <t>Pol156</t>
  </si>
  <si>
    <t>Plný kabelový žlab 150x110x1,5mm, zatížitelnost 1,8kN/m +; žárově pozinkováno ponorem</t>
  </si>
  <si>
    <t>Pol157</t>
  </si>
  <si>
    <t>Neděrované víko pro kabelový žlab 500x110x1,5mm; tloušťka plechu 0,75mm+; pozing</t>
  </si>
  <si>
    <t>Pol158</t>
  </si>
  <si>
    <t>Neděrované víko pro kabelový žlab 300x110x1,5mm; tloušťka plechu 0,75mm+; pozing</t>
  </si>
  <si>
    <t>Pol159</t>
  </si>
  <si>
    <t>Pol160</t>
  </si>
  <si>
    <t>Betonový podstavec průměr 200mm, výška 80mm</t>
  </si>
  <si>
    <t>Pol161</t>
  </si>
  <si>
    <t>Šrouby, matice, spojky žlabů, podložky a ostatní spojovací materiál dle doporučení výrobce pro plný kabelový žlab 500x110x1,5mm</t>
  </si>
  <si>
    <t>Pol162</t>
  </si>
  <si>
    <t>Šrouby, matice, spojky žlabů, podložky a ostatní spojovací materiál dle doporučení výrobce pro plný kabelový žlab 300x110x1,5mm</t>
  </si>
  <si>
    <t>Pol163</t>
  </si>
  <si>
    <t>Šrouby, matice, spojky žlabů, podložky a ostatní spojovací materiál dle doporučení výrobce pro plný kabelový žlab 150x110x1,5mm</t>
  </si>
  <si>
    <t>Pol164</t>
  </si>
  <si>
    <t>Stoupací žebřík středně těžký s výškou bočnice 60 mm s přinýtovaným nahoru otevřeným profilem příčky C; šířka 500mm, tloušťka plechu 2mm; žárově pozinkováno ponorem</t>
  </si>
  <si>
    <t>Pol165</t>
  </si>
  <si>
    <t>Stoupací žebřík středně těžký s výškou bočnice 60 mm s přinýtovaným nahoru otevřeným profilem příčky C; šířka 300mm, tloušťka plechu 2mm; žárově pozinkováno ponorem</t>
  </si>
  <si>
    <t>Pol166</t>
  </si>
  <si>
    <t>Šrouby, matice, spojky žlabů, podložky a ostatní spojovací materiál dle doporučení výrobce pro stoupací žebřík středně těžký s výškou bočnice 60 mm s přinýtovaným nahoru otevřeným profilem příčky C; šířka 500mm, tloušťka plechu 2mm</t>
  </si>
  <si>
    <t>Pol167</t>
  </si>
  <si>
    <t>Šrouby, matice, spojky žlabů, podložky a ostatní spojovací materiál dle doporučení výrobce pro Stoupací žebřík středně těžký s výškou bočnice 60 mm s přinýtovaným nahoru otevřeným profilem příčky C; šířka 300mm, tloušťka plechu 2mm</t>
  </si>
  <si>
    <t>Pol168</t>
  </si>
  <si>
    <t>Nosné kabelové příchytky pro kabely CYKY-J 5x10 na kabelové žebříky</t>
  </si>
  <si>
    <t>Pol169</t>
  </si>
  <si>
    <t>Nosné kabelové příchytky pro kabely CYKY-J 5x25 na kabelové žebříky</t>
  </si>
  <si>
    <t>Pol170</t>
  </si>
  <si>
    <t>Nosné kabelové příchytky pro kabely CYKY-J 5x35 na kabelové žebříky</t>
  </si>
  <si>
    <t>Pol171</t>
  </si>
  <si>
    <t>Nosné kabelové příchytky pro kabely 1-AYY 1x300 na kabelové žebříky</t>
  </si>
  <si>
    <t>Pol172</t>
  </si>
  <si>
    <t>Nosné kabelové příchytky pro kabely 1-AYY 1x240 na kabelové žebříky</t>
  </si>
  <si>
    <t>Pol173</t>
  </si>
  <si>
    <t>Nosné kabelové příchytky pro kabely 1-AYY 1x150 na kabelové žebříky</t>
  </si>
  <si>
    <t>Pol174</t>
  </si>
  <si>
    <t>Nosné kabelové příchytky pro kabely 1-AYY 1x120 na kabelové žebříky</t>
  </si>
  <si>
    <t>Pol175</t>
  </si>
  <si>
    <t>Nosné kabelové příchytky pro kabely 1-AYY 1x70 na kabelové žebříky</t>
  </si>
  <si>
    <t>Pol176</t>
  </si>
  <si>
    <t>Nosné kabelové příchytky pro kabely 1-AYY 1x50 na kabelové žebříky</t>
  </si>
  <si>
    <t>MONTÁŽ - Nosné kabelové konstrukce</t>
  </si>
  <si>
    <t>Pol177</t>
  </si>
  <si>
    <t>Pol178</t>
  </si>
  <si>
    <t>Pol179</t>
  </si>
  <si>
    <t>Pol200</t>
  </si>
  <si>
    <t>MATERIÁL - Podlahové krabice včetně výzbroje</t>
  </si>
  <si>
    <t>Ocelovoplechová podlahová krabice o rozměru 300x300x90mm</t>
  </si>
  <si>
    <t>Přístrojová jednotka podlahové krabice s nosiči modulů MT4 45 2-2 pro přímou vestavbu přístrojů 45x45</t>
  </si>
  <si>
    <t>Nerezové víko podlahové krabice s vodotěsnou úpravou a s výřezem pro podlahovou krytinu</t>
  </si>
  <si>
    <t>Podlahová lišta 200x100mm</t>
  </si>
  <si>
    <t>Zásuvka 45x45 s ochranným kolíkem, s clonkami; 16 A, 250 V AC; barva bílá</t>
  </si>
  <si>
    <t>Zásuvka 45x45 s ochranným kolíkem, s clonkami, s ochranou před přepětím, s akustickou signalizací poruchy; 16 A, 230 V AC; barva bílá</t>
  </si>
  <si>
    <t>Zásuvka 45x45 s ochranným kolíkem, s clonkami, s ochranou před přepětím, s akustickou signalizací poruchy; 16 A, 230 V AC; barva červená</t>
  </si>
  <si>
    <t>Ohebná kabelová chránička se střední mechanickou odolností 750 N/5 cm; třída reakce na oheň: A1 - F; ČSN EN 61386-1 ed.2</t>
  </si>
  <si>
    <t>D8</t>
  </si>
  <si>
    <t>MONTÁŽ - Podlahové krabice včetně výzbroje</t>
  </si>
  <si>
    <t>D9</t>
  </si>
  <si>
    <t>MATERIÁL - Parapetní kabelové a přístrojové kanály</t>
  </si>
  <si>
    <t>Ocelový kanál parapetní kanál rozměr 170x70mm ; barva bílá</t>
  </si>
  <si>
    <t>Víko z ocelového plechu k uzavření kanálů pro vestavbu přístrojů modul 45 pro kanál 170x70mm; barva bílá</t>
  </si>
  <si>
    <t>Přepážka z ocelového plechu, výška kanálu 70 mm k rozdělení kanálů při ukládání vedení s různými úrovněmi napětí</t>
  </si>
  <si>
    <t>Kryt spojů, výška kanálu 70 mm; ocel; barva bílá</t>
  </si>
  <si>
    <t>Kanálová spona pro bezpečné přidržování kabelů a k upevnění přepážky v systémech kanálů</t>
  </si>
  <si>
    <t>Ocelový vnitřní roh pro přímou montáž na kanál 170x70mm ; barva bílá</t>
  </si>
  <si>
    <t>Ocelový vnější roh pro přímou montáž na kanál 170x70mm ; barva bílá</t>
  </si>
  <si>
    <t>Ocelový koncový díl ke kanálům, výška kanálu 70 mm</t>
  </si>
  <si>
    <t>Ocelový díl T, výška kanálu 70 mm</t>
  </si>
  <si>
    <t>Ocelový kanál parapetní kanál rozměr 110x70mm ; barva bílá</t>
  </si>
  <si>
    <t>Víko z ocelového plechu k uzavření kanálů pro vestavbu přístrojů modul 45 pro kanál 110x70mm; barva bílá</t>
  </si>
  <si>
    <t>Plastový parapetní kanál o rozměru 160x65mm; barva bílá</t>
  </si>
  <si>
    <t>Kovová přepážka pro kanály 160x65mm</t>
  </si>
  <si>
    <t>Pol244</t>
  </si>
  <si>
    <t>Plastový vnitřní roh pro přímou montáž na kanál 160x65mm ; barva bílá</t>
  </si>
  <si>
    <t>Pol245</t>
  </si>
  <si>
    <t>Plastový koncový díl ke kanálům, výška kanálu 65 mm</t>
  </si>
  <si>
    <t>Pol246</t>
  </si>
  <si>
    <t>Plastový díl T, výška kanálu 65 mm</t>
  </si>
  <si>
    <t>Pol247</t>
  </si>
  <si>
    <t>Plastový kanál parapetní kanál rozměr 110x65mm ; barva bílá</t>
  </si>
  <si>
    <t>Pol248</t>
  </si>
  <si>
    <t>Ocelová elektroinstalační trubka z ocelového pásu po svaření žárově pozinkováno ponorem, vrstva zinku 50-100 mikrometrů průměr 54/51mm</t>
  </si>
  <si>
    <t>Pol249</t>
  </si>
  <si>
    <t>Tvarovky a kolínka pro ocelovou trubky</t>
  </si>
  <si>
    <t>D10</t>
  </si>
  <si>
    <t>MONTÁŽ - Parapetní kabelové a přístrojové kanály</t>
  </si>
  <si>
    <t>Pol250</t>
  </si>
  <si>
    <t>Pol251</t>
  </si>
  <si>
    <t>Pol252</t>
  </si>
  <si>
    <t>Pol253</t>
  </si>
  <si>
    <t>Pol254</t>
  </si>
  <si>
    <t>Pol255</t>
  </si>
  <si>
    <t>Pol256</t>
  </si>
  <si>
    <t>Pol257</t>
  </si>
  <si>
    <t>Pol258</t>
  </si>
  <si>
    <t>Pol259</t>
  </si>
  <si>
    <t>Pol260</t>
  </si>
  <si>
    <t>532</t>
  </si>
  <si>
    <t>534</t>
  </si>
  <si>
    <t>536</t>
  </si>
  <si>
    <t>Pol261</t>
  </si>
  <si>
    <t>538</t>
  </si>
  <si>
    <t>Pol262</t>
  </si>
  <si>
    <t>540</t>
  </si>
  <si>
    <t>Pol263</t>
  </si>
  <si>
    <t>542</t>
  </si>
  <si>
    <t>Pol264</t>
  </si>
  <si>
    <t>544</t>
  </si>
  <si>
    <t>Pol265</t>
  </si>
  <si>
    <t>546</t>
  </si>
  <si>
    <t>Pol266</t>
  </si>
  <si>
    <t>548</t>
  </si>
  <si>
    <t>Pol267</t>
  </si>
  <si>
    <t>550</t>
  </si>
  <si>
    <t>Pol268</t>
  </si>
  <si>
    <t>552</t>
  </si>
  <si>
    <t>D11</t>
  </si>
  <si>
    <t>MATERIÁL - Instalační prvky pro zachování funkčnosti</t>
  </si>
  <si>
    <t>Pol269</t>
  </si>
  <si>
    <t>Odbočné krabice pro zachování funkčnosti 150x116x67, PP, oranžová, 2003</t>
  </si>
  <si>
    <t>554</t>
  </si>
  <si>
    <t>Pol270</t>
  </si>
  <si>
    <t>Montážní deska pro Odbočné krabice pro zachování funkčnosti; na kabelové žlaby</t>
  </si>
  <si>
    <t>556</t>
  </si>
  <si>
    <t>Pol271</t>
  </si>
  <si>
    <t>Keramická svorka</t>
  </si>
  <si>
    <t>558</t>
  </si>
  <si>
    <t>Pol272</t>
  </si>
  <si>
    <t>Identifikační štítek pro kabelovou trasu dle normy DIN 4102 část 12.</t>
  </si>
  <si>
    <t>560</t>
  </si>
  <si>
    <t>Pol273</t>
  </si>
  <si>
    <t>Kabelová vývodka, sada s pojistnou maticí dle normy DIN 4102 část 12 ve spojení s odbočnými krabicemi pro zachování funkčnosti</t>
  </si>
  <si>
    <t>562</t>
  </si>
  <si>
    <t>Pol274</t>
  </si>
  <si>
    <t>Kabelová příchytka pro jeden kabel s vnějším průměrem pláště 12 mm, pro kabelové trasy se zachováním funkčnosti při požáru, povrchová úprava GMT</t>
  </si>
  <si>
    <t>564</t>
  </si>
  <si>
    <t>Pol275</t>
  </si>
  <si>
    <t>Kabelová příchytka pro dva kabely s vnějším průměrem pláště 16 mm, pro kabelové trasy se zachováním funkčnosti při požáru, povrchová úprava GMT</t>
  </si>
  <si>
    <t>566</t>
  </si>
  <si>
    <t>Pol276</t>
  </si>
  <si>
    <t>Kotva protipožární pro kabelové příchytky</t>
  </si>
  <si>
    <t>568</t>
  </si>
  <si>
    <t>D12</t>
  </si>
  <si>
    <t>MONTÁŽ - Instalační prvky pro zachování funkčnosti</t>
  </si>
  <si>
    <t>Pol277</t>
  </si>
  <si>
    <t>570</t>
  </si>
  <si>
    <t>Pol278</t>
  </si>
  <si>
    <t>572</t>
  </si>
  <si>
    <t>Pol279</t>
  </si>
  <si>
    <t>574</t>
  </si>
  <si>
    <t>Pol280</t>
  </si>
  <si>
    <t>576</t>
  </si>
  <si>
    <t>Pol281</t>
  </si>
  <si>
    <t>578</t>
  </si>
  <si>
    <t>Pol282</t>
  </si>
  <si>
    <t>580</t>
  </si>
  <si>
    <t>Pol283</t>
  </si>
  <si>
    <t>582</t>
  </si>
  <si>
    <t>Pol284</t>
  </si>
  <si>
    <t>584</t>
  </si>
  <si>
    <t>D13</t>
  </si>
  <si>
    <t>MATERIÁL - Elektroinstalační přístroje pro rozvody ve zdravotnictví</t>
  </si>
  <si>
    <t>Pol285</t>
  </si>
  <si>
    <t>Zásuvka jednonásobná s ochranným kolíkem, s clonkami, s ochranou před přepětím. Optická signalizace poruchy. 16 A, 230 V AC; 2P+PE; barva čistě bílá</t>
  </si>
  <si>
    <t>586</t>
  </si>
  <si>
    <t>Pol286</t>
  </si>
  <si>
    <t>Zásuvka jednonásobná s ochranným kolíkem, s clonkami. 16 A, 230 V AC; 2P+PE; barva čistě bílá</t>
  </si>
  <si>
    <t>588</t>
  </si>
  <si>
    <t>Pol287</t>
  </si>
  <si>
    <t>Zásuvka jednonásobná s ochranným kolíkem, s clonkami. 16 A, 230 V AC; 2P+PE; barva hnědá</t>
  </si>
  <si>
    <t>590</t>
  </si>
  <si>
    <t>Pol288</t>
  </si>
  <si>
    <t>Zásuvka jednonásobná s ochranným kolíkem, s clonkami, s ochranou před přepětím. Optická signalizace poruchy. 16 A, 230 V AC; 2P+PE; barva hnědá</t>
  </si>
  <si>
    <t>592</t>
  </si>
  <si>
    <t>Pol289</t>
  </si>
  <si>
    <t>Zásuvka jednonásobná s ochranným kolíkem, s clonkami. 16 A, 230 V AC; 2P+PE; barva zelená</t>
  </si>
  <si>
    <t>594</t>
  </si>
  <si>
    <t>Pol290</t>
  </si>
  <si>
    <t>Zásuvka jednonásobná s ochranným kolíkem, s clonkami, s ochranou před přepětím. Optická signalizace poruchy. 16 A, 230 V AC; 2P+PE; barva zelená</t>
  </si>
  <si>
    <t>596</t>
  </si>
  <si>
    <t>Pol291</t>
  </si>
  <si>
    <t>Zásuvka jednonásobná s ochranným kolíkem, s clonkami. 16 A, 230 V AC; 2P+PE; barva žlutá</t>
  </si>
  <si>
    <t>598</t>
  </si>
  <si>
    <t>Pol292</t>
  </si>
  <si>
    <t>Zásuvka jednonásobná s ochranným kolíkem, s clonkami. 16 A, 230 V AC; 2P+PE; barva oranžová</t>
  </si>
  <si>
    <t>600</t>
  </si>
  <si>
    <t>Pol293</t>
  </si>
  <si>
    <t>Přístroj spínače žaluziového jednopólového kolébkového se zamezením současnému stisku obou kolébek 10 AX, 250 V AC 1+1 s blokováním</t>
  </si>
  <si>
    <t>602</t>
  </si>
  <si>
    <t>Pol294</t>
  </si>
  <si>
    <t>Kryt spínače žaluziového kolébkového dělený, s potiskem; barva čistě bílá</t>
  </si>
  <si>
    <t>604</t>
  </si>
  <si>
    <t>Pol295</t>
  </si>
  <si>
    <t>Přístroj spínače jednopólového 10 AX, 250 V AC; 1, 1So</t>
  </si>
  <si>
    <t>606</t>
  </si>
  <si>
    <t>Pol296</t>
  </si>
  <si>
    <t>Kryt spínače kolébkového; Pro spínače řazení 1; barva čistě bílá</t>
  </si>
  <si>
    <t>608</t>
  </si>
  <si>
    <t>Pol297</t>
  </si>
  <si>
    <t>Přístroj přepínače sériového 10 AX, 250 V AC; 5</t>
  </si>
  <si>
    <t>610</t>
  </si>
  <si>
    <t>Pol298</t>
  </si>
  <si>
    <t>Kryt spínače kolébkového dělený; Pro spínače řazení 5; barva čistě bílá</t>
  </si>
  <si>
    <t>612</t>
  </si>
  <si>
    <t>Pol299</t>
  </si>
  <si>
    <t>Přístroj přepínače střídavého 10 AX, 250 V AC; 6, 6So</t>
  </si>
  <si>
    <t>614</t>
  </si>
  <si>
    <t>Pol300</t>
  </si>
  <si>
    <t>Kryt spínače kolébkového; Pro spínače řazení 6; barva čistě bílá</t>
  </si>
  <si>
    <t>616</t>
  </si>
  <si>
    <t>Pol301</t>
  </si>
  <si>
    <t>Přístroj přepínače střídavého 10 AX, 250 V AC; 7</t>
  </si>
  <si>
    <t>618</t>
  </si>
  <si>
    <t>Pol302</t>
  </si>
  <si>
    <t>Kryt spínače kolébkového; Pro spínače řazení 7; barva čistě bílá</t>
  </si>
  <si>
    <t>620</t>
  </si>
  <si>
    <t>Pol303</t>
  </si>
  <si>
    <t>Přístroj ovládače zapínacího, se svorkou N 10 AX, 250 V AC; 1/0, 1/0So, 1/0S</t>
  </si>
  <si>
    <t>622</t>
  </si>
  <si>
    <t>Pol304</t>
  </si>
  <si>
    <t>Kryt spínače kolébkového; Pro spínače řazení 1/0; barva čistě bílá</t>
  </si>
  <si>
    <t>624</t>
  </si>
  <si>
    <t>Pol305</t>
  </si>
  <si>
    <t>Přístroj spínače jednopólového 10 AX, 250 V AC; 1, 1So; IP44</t>
  </si>
  <si>
    <t>626</t>
  </si>
  <si>
    <t>Pol306</t>
  </si>
  <si>
    <t>Kryt spínače kolébkového; Pro spínače řazení 1; barva čistě bílá; IP44</t>
  </si>
  <si>
    <t>628</t>
  </si>
  <si>
    <t>Pol307</t>
  </si>
  <si>
    <t>630</t>
  </si>
  <si>
    <t>632</t>
  </si>
  <si>
    <t>Pol308</t>
  </si>
  <si>
    <t>Rámeček pro elektroinstalační přístroje, jednonásobný, s popisovým polem; barva čistě bílá</t>
  </si>
  <si>
    <t>634</t>
  </si>
  <si>
    <t>Pol309</t>
  </si>
  <si>
    <t>Rámeček pro elektroinstalační přístroje, dvojnásobný vodorovný, s popisovým polem; barva čistě bílá</t>
  </si>
  <si>
    <t>636</t>
  </si>
  <si>
    <t>Pol310</t>
  </si>
  <si>
    <t>Rámeček pro elektroinstalační přístroje, trojnásobný vodorovný, s popisovým polem; barva čistě bílá</t>
  </si>
  <si>
    <t>638</t>
  </si>
  <si>
    <t>Pol311</t>
  </si>
  <si>
    <t>Rámeček pro elektroinstalační přístroje, čtyřnásobný vodorovný, s popisovým polem; barva čistě bílá</t>
  </si>
  <si>
    <t>640</t>
  </si>
  <si>
    <t>Pol312</t>
  </si>
  <si>
    <t>Rámeček pro elektroinstalační přístroje, pětinásobný vodorovný, s popisovým polem; barva čistě bílá</t>
  </si>
  <si>
    <t>642</t>
  </si>
  <si>
    <t>Pol313</t>
  </si>
  <si>
    <t>Zásuvka 45x45 s ochranným kolíkem, s clonkami, s ochranou před přepětím, s optickou signalizací poruchy; 16 A, 230 V AC; barva bílá</t>
  </si>
  <si>
    <t>644</t>
  </si>
  <si>
    <t>Pol314</t>
  </si>
  <si>
    <t>Zásuvka 45x45 s ochranným kolíkem, s clonkami; 16 A, 250 V AC; barva hnědá</t>
  </si>
  <si>
    <t>646</t>
  </si>
  <si>
    <t>Pol315</t>
  </si>
  <si>
    <t>Přítomnostní čidlo do podhledu, stropní, úhel záběru 360o</t>
  </si>
  <si>
    <t>648</t>
  </si>
  <si>
    <t>Pol316</t>
  </si>
  <si>
    <t>Zásuvková svorka pro vyrovnání potenciálů dvojnásobná, zapuštěná; Šroubové svorky (pro vodiče 1× 6 mm2, 4× 4 mm2)</t>
  </si>
  <si>
    <t>650</t>
  </si>
  <si>
    <t>Pol317</t>
  </si>
  <si>
    <t>Zdířka úhlová pro ochranné pospojování; Pro zakončení kabelu ochranného pospojování (pro vodič o průřezu max. 6 mm2); Připojení kabelu zalisováním.</t>
  </si>
  <si>
    <t>652</t>
  </si>
  <si>
    <t>Pol318</t>
  </si>
  <si>
    <t>Kabel ochranného pospojování je určen k provedení doplňujícího pospojování dle ČSN 33 20-00-4-41 v prostředí léčebných a zdravotnických zařízení. 1m dlouhý</t>
  </si>
  <si>
    <t>654</t>
  </si>
  <si>
    <t>Pol319</t>
  </si>
  <si>
    <t>tlačítko CENTRAL STOP ; zasklené – tlačítko s aretací, 3x samostatný NO kontakt</t>
  </si>
  <si>
    <t>656</t>
  </si>
  <si>
    <t>Pol320</t>
  </si>
  <si>
    <t>tlačítko TOTAL STOP ; zasklené – tlačítko s aretací, 1x samostatný NO kontakt</t>
  </si>
  <si>
    <t>658</t>
  </si>
  <si>
    <t>Pol321</t>
  </si>
  <si>
    <t>Zásuvková skříň 1x 400V/16A/5p + 2x 230V/16A s chrániči</t>
  </si>
  <si>
    <t>660</t>
  </si>
  <si>
    <t>D14</t>
  </si>
  <si>
    <t>MONTÁŽ - Elektroinstalační přístroje pro rozvody ve zdravotnictví</t>
  </si>
  <si>
    <t>Pol322</t>
  </si>
  <si>
    <t>662</t>
  </si>
  <si>
    <t>Pol323</t>
  </si>
  <si>
    <t>664</t>
  </si>
  <si>
    <t>Pol324</t>
  </si>
  <si>
    <t>666</t>
  </si>
  <si>
    <t>Pol325</t>
  </si>
  <si>
    <t>668</t>
  </si>
  <si>
    <t>Pol326</t>
  </si>
  <si>
    <t>670</t>
  </si>
  <si>
    <t>Pol327</t>
  </si>
  <si>
    <t>672</t>
  </si>
  <si>
    <t>Pol328</t>
  </si>
  <si>
    <t>674</t>
  </si>
  <si>
    <t>Pol329</t>
  </si>
  <si>
    <t>676</t>
  </si>
  <si>
    <t>Pol330</t>
  </si>
  <si>
    <t>678</t>
  </si>
  <si>
    <t>Pol331</t>
  </si>
  <si>
    <t>680</t>
  </si>
  <si>
    <t>Pol332</t>
  </si>
  <si>
    <t>682</t>
  </si>
  <si>
    <t>Pol333</t>
  </si>
  <si>
    <t>684</t>
  </si>
  <si>
    <t>Pol334</t>
  </si>
  <si>
    <t>686</t>
  </si>
  <si>
    <t>Pol335</t>
  </si>
  <si>
    <t>688</t>
  </si>
  <si>
    <t>Pol336</t>
  </si>
  <si>
    <t>690</t>
  </si>
  <si>
    <t>Pol337</t>
  </si>
  <si>
    <t>692</t>
  </si>
  <si>
    <t>Pol338</t>
  </si>
  <si>
    <t>694</t>
  </si>
  <si>
    <t>Pol339</t>
  </si>
  <si>
    <t>696</t>
  </si>
  <si>
    <t>Pol340</t>
  </si>
  <si>
    <t>698</t>
  </si>
  <si>
    <t>Pol341</t>
  </si>
  <si>
    <t>700</t>
  </si>
  <si>
    <t>Pol342</t>
  </si>
  <si>
    <t>702</t>
  </si>
  <si>
    <t>Pol343</t>
  </si>
  <si>
    <t>704</t>
  </si>
  <si>
    <t>706</t>
  </si>
  <si>
    <t>708</t>
  </si>
  <si>
    <t>Pol344</t>
  </si>
  <si>
    <t>710</t>
  </si>
  <si>
    <t>Pol345</t>
  </si>
  <si>
    <t>Pol346</t>
  </si>
  <si>
    <t>Pol347</t>
  </si>
  <si>
    <t>716</t>
  </si>
  <si>
    <t>Pol348</t>
  </si>
  <si>
    <t>718</t>
  </si>
  <si>
    <t>Pol349</t>
  </si>
  <si>
    <t>720</t>
  </si>
  <si>
    <t>Pol350</t>
  </si>
  <si>
    <t>Pol351</t>
  </si>
  <si>
    <t>724</t>
  </si>
  <si>
    <t>Pol352</t>
  </si>
  <si>
    <t>Pol353</t>
  </si>
  <si>
    <t>728</t>
  </si>
  <si>
    <t>Pol354</t>
  </si>
  <si>
    <t>730</t>
  </si>
  <si>
    <t>Pol355</t>
  </si>
  <si>
    <t>Pol356</t>
  </si>
  <si>
    <t>Pol357</t>
  </si>
  <si>
    <t>736</t>
  </si>
  <si>
    <t>D15</t>
  </si>
  <si>
    <t>MATERIÁL - Hromosvod</t>
  </si>
  <si>
    <t>Pol358</t>
  </si>
  <si>
    <t>Adapter pro vodič svodu</t>
  </si>
  <si>
    <t>738</t>
  </si>
  <si>
    <t>Pol359</t>
  </si>
  <si>
    <t>Antikorozní izolační páska 50 mm - 10 m</t>
  </si>
  <si>
    <t>740</t>
  </si>
  <si>
    <t>Pol360</t>
  </si>
  <si>
    <t>Drát AlMgSi O 8 mm měkký pro stáčení</t>
  </si>
  <si>
    <t>742</t>
  </si>
  <si>
    <t>Pol361</t>
  </si>
  <si>
    <t>Drát FeZn O 10 mm  s izolací</t>
  </si>
  <si>
    <t>Pol362</t>
  </si>
  <si>
    <t>Držák vedení O 13 mm</t>
  </si>
  <si>
    <t>746</t>
  </si>
  <si>
    <t>Pol363</t>
  </si>
  <si>
    <t>Chránička minimální vnitřní průměr 30 mm</t>
  </si>
  <si>
    <t>748</t>
  </si>
  <si>
    <t>Pol364</t>
  </si>
  <si>
    <t>Instalační lišta minimálních vnitřeních rozměrů: šířka 60 mm, výška 42 mm</t>
  </si>
  <si>
    <t>750</t>
  </si>
  <si>
    <t>Pol365</t>
  </si>
  <si>
    <t>Jímač Al O 10-1000</t>
  </si>
  <si>
    <t>752</t>
  </si>
  <si>
    <t>Pol366</t>
  </si>
  <si>
    <t>Krabice se zkušební svorkou a podestou do zateplené fasády</t>
  </si>
  <si>
    <t>754</t>
  </si>
  <si>
    <t>Pol367</t>
  </si>
  <si>
    <t>Kroužek pro stranové jímače Al pro podpůrné trubky</t>
  </si>
  <si>
    <t>756</t>
  </si>
  <si>
    <t>Pol368</t>
  </si>
  <si>
    <t>Křížová svorka FeZn</t>
  </si>
  <si>
    <t>758</t>
  </si>
  <si>
    <t>Pol369</t>
  </si>
  <si>
    <t>Křížová svorka se svorníkem</t>
  </si>
  <si>
    <t>760</t>
  </si>
  <si>
    <t>Pol370</t>
  </si>
  <si>
    <t>Lano Al O 9 mm , S = 50 mm2</t>
  </si>
  <si>
    <t>Pol371</t>
  </si>
  <si>
    <t>MV svorka (univerzální svorka ) Nerez V2A</t>
  </si>
  <si>
    <t>Pol372</t>
  </si>
  <si>
    <t>Pásek FeZn 30x4</t>
  </si>
  <si>
    <t>Pol373</t>
  </si>
  <si>
    <t>Plastová chodníková krabice bez zkušební svorky</t>
  </si>
  <si>
    <t>768</t>
  </si>
  <si>
    <t>Pol374</t>
  </si>
  <si>
    <t>Plastová krabice UP se zkušební svorku</t>
  </si>
  <si>
    <t>770</t>
  </si>
  <si>
    <t>Pol375</t>
  </si>
  <si>
    <t>Podpěra  na ploché střechy</t>
  </si>
  <si>
    <t>772</t>
  </si>
  <si>
    <t>Pol376</t>
  </si>
  <si>
    <t>Podpěra FB na ploché střechy</t>
  </si>
  <si>
    <t>774</t>
  </si>
  <si>
    <t>Pol377</t>
  </si>
  <si>
    <t>Podpěra vedení O 8 na trubku</t>
  </si>
  <si>
    <t>Pol378</t>
  </si>
  <si>
    <t>Podpěra vedení vedení svodu</t>
  </si>
  <si>
    <t>778</t>
  </si>
  <si>
    <t>Pol379</t>
  </si>
  <si>
    <t>Podpůrná trubka GFK/AL 3,2 m s jímacím hrotem 1,0 m</t>
  </si>
  <si>
    <t>780</t>
  </si>
  <si>
    <t>Poznámka k položce:
Musí splňovat následující požadavky: • Izolační vlastnosti odpovídající požadavkům montáže vodičů svodu. • Musí být uzpůsobeny nebo obsahovat vnitřní PA svorky parametrů odpovídající požadavkům montáže vodičů svodu.  • Musí mít možnost připojit vodič svodu uvnitř podpůrné trubky, a nezávisle na tom až čtyři vnější vodiče svodu. Důvodem je v budoucnu možnost nutné úpravy LPS pro přidávání antén a dalších zařízení na střeše, které v současném projektu nebyly zadány, a bylo by nutné je chránit dodatečně. • Musí odolávat maximálnímu náporu větru v místě instalace včetně připojených propojovacích lan. Toto musí být doloženo protokolem nebo katalogovým listem výrobce.</t>
  </si>
  <si>
    <t>Pol380</t>
  </si>
  <si>
    <t>Podpůrná trubka GFK/AL 3,2 m s jímacím hrotem 2,5m</t>
  </si>
  <si>
    <t>782</t>
  </si>
  <si>
    <t>Pol381</t>
  </si>
  <si>
    <t>Průchodka do bílé vany</t>
  </si>
  <si>
    <t>Pol382</t>
  </si>
  <si>
    <t>Připojovací svorka se svorníkem a závitem M10</t>
  </si>
  <si>
    <t>Pol383</t>
  </si>
  <si>
    <t>Připojovacích prvek O 23 mm pro uložení vně podpůrné trubky</t>
  </si>
  <si>
    <t>788</t>
  </si>
  <si>
    <t>Pol384</t>
  </si>
  <si>
    <t>Připojovacích prvek vodiče svodu pro uložení vně podpůrné trubky</t>
  </si>
  <si>
    <t>790</t>
  </si>
  <si>
    <t>Pol385</t>
  </si>
  <si>
    <t>Sada pro upevnění vodičů svodu</t>
  </si>
  <si>
    <t>792</t>
  </si>
  <si>
    <t>Pol386</t>
  </si>
  <si>
    <t>Sada připojovacích prvků vodiče svodu pro uložení uvnitř podpůrné trubky</t>
  </si>
  <si>
    <t>794</t>
  </si>
  <si>
    <t>Pol387</t>
  </si>
  <si>
    <t>Úchyt lana</t>
  </si>
  <si>
    <t>796</t>
  </si>
  <si>
    <t>Pol388</t>
  </si>
  <si>
    <t>Úchyt lana - KS svorka dvoudílná</t>
  </si>
  <si>
    <t>798</t>
  </si>
  <si>
    <t>Pol389</t>
  </si>
  <si>
    <t>Úchyty podpůrné trubky</t>
  </si>
  <si>
    <t>800</t>
  </si>
  <si>
    <t>Pol390</t>
  </si>
  <si>
    <t>Upínací hlava</t>
  </si>
  <si>
    <t>802</t>
  </si>
  <si>
    <t>Pol391</t>
  </si>
  <si>
    <t>Upínací pásek 50 m</t>
  </si>
  <si>
    <t>804</t>
  </si>
  <si>
    <t>Pol392</t>
  </si>
  <si>
    <t>Uzemňovací bod s vnitřním závitem M10</t>
  </si>
  <si>
    <t>806</t>
  </si>
  <si>
    <t>Pol393</t>
  </si>
  <si>
    <t>Uzemňovací objímka na trubky O27-89 mm</t>
  </si>
  <si>
    <t>808</t>
  </si>
  <si>
    <t>Pol394</t>
  </si>
  <si>
    <t>Vodič svodu  v požadované délce</t>
  </si>
  <si>
    <t>810</t>
  </si>
  <si>
    <t>Poznámka k položce:
Musí plňovat následující požadavky: • Musí být použity vodiče s vysokonapěťovou izolací speciálně určené ke svádění bleskového proudu. • Vodiče musí mít kromě funkčních vrstev navíc další vrchní krycí vrstvu proti běžnému mechanickému poškození a vlivu povětrnosti. Důvodem je komplikovaná trasa svodů a nebezpečí poškrábání funkčního povrchu vodičů při protahování oblouků chráničkami bez této ochranné krycí vrstvy. • Vodič misí být schopen garantovaně svézt bleskový proud vrcholové hodnoty alespoň 150 kA ve vlně 10/350. Tento požadavek musí být doložen protokolem zkušebny. • Izolace vodiče svodu musí garantovat ekvivalentní dostatečnou vzdálenost přes vzduch s rovnou minimálně 0,75 m. Tento požadavek musí být doložen protokolem zkušebny.</t>
  </si>
  <si>
    <t>Pol395</t>
  </si>
  <si>
    <t>Vrut se závitovou hlavou</t>
  </si>
  <si>
    <t>812</t>
  </si>
  <si>
    <t>Pol396</t>
  </si>
  <si>
    <t>Zkušební svorka UNI</t>
  </si>
  <si>
    <t>814</t>
  </si>
  <si>
    <t>D16</t>
  </si>
  <si>
    <t>MONTÁŽ - Hromosvod</t>
  </si>
  <si>
    <t>Pol397</t>
  </si>
  <si>
    <t>816</t>
  </si>
  <si>
    <t>Pol398</t>
  </si>
  <si>
    <t>818</t>
  </si>
  <si>
    <t>Pol399</t>
  </si>
  <si>
    <t>820</t>
  </si>
  <si>
    <t>Pol400</t>
  </si>
  <si>
    <t>822</t>
  </si>
  <si>
    <t>Pol401</t>
  </si>
  <si>
    <t>824</t>
  </si>
  <si>
    <t>Pol402</t>
  </si>
  <si>
    <t>826</t>
  </si>
  <si>
    <t>Pol403</t>
  </si>
  <si>
    <t>828</t>
  </si>
  <si>
    <t>Pol404</t>
  </si>
  <si>
    <t>830</t>
  </si>
  <si>
    <t>Pol405</t>
  </si>
  <si>
    <t>832</t>
  </si>
  <si>
    <t>Pol406</t>
  </si>
  <si>
    <t>834</t>
  </si>
  <si>
    <t>Pol407</t>
  </si>
  <si>
    <t>836</t>
  </si>
  <si>
    <t>Pol408</t>
  </si>
  <si>
    <t>838</t>
  </si>
  <si>
    <t>Pol409</t>
  </si>
  <si>
    <t>840</t>
  </si>
  <si>
    <t>Pol410</t>
  </si>
  <si>
    <t>842</t>
  </si>
  <si>
    <t>Pol411</t>
  </si>
  <si>
    <t>844</t>
  </si>
  <si>
    <t>Pol412</t>
  </si>
  <si>
    <t>846</t>
  </si>
  <si>
    <t>Pol413</t>
  </si>
  <si>
    <t>848</t>
  </si>
  <si>
    <t>Pol414</t>
  </si>
  <si>
    <t>850</t>
  </si>
  <si>
    <t>Pol415</t>
  </si>
  <si>
    <t>852</t>
  </si>
  <si>
    <t>Pol416</t>
  </si>
  <si>
    <t>854</t>
  </si>
  <si>
    <t>Pol417</t>
  </si>
  <si>
    <t>856</t>
  </si>
  <si>
    <t>Pol418</t>
  </si>
  <si>
    <t>858</t>
  </si>
  <si>
    <t>Pol419</t>
  </si>
  <si>
    <t>860</t>
  </si>
  <si>
    <t>Pol420</t>
  </si>
  <si>
    <t>862</t>
  </si>
  <si>
    <t>Pol421</t>
  </si>
  <si>
    <t>864</t>
  </si>
  <si>
    <t>Pol422</t>
  </si>
  <si>
    <t>866</t>
  </si>
  <si>
    <t>Pol423</t>
  </si>
  <si>
    <t>868</t>
  </si>
  <si>
    <t>Pol424</t>
  </si>
  <si>
    <t>870</t>
  </si>
  <si>
    <t>Pol425</t>
  </si>
  <si>
    <t>872</t>
  </si>
  <si>
    <t>Pol426</t>
  </si>
  <si>
    <t>874</t>
  </si>
  <si>
    <t>Pol427</t>
  </si>
  <si>
    <t>876</t>
  </si>
  <si>
    <t>Pol428</t>
  </si>
  <si>
    <t>878</t>
  </si>
  <si>
    <t>Pol429</t>
  </si>
  <si>
    <t>880</t>
  </si>
  <si>
    <t>Pol430</t>
  </si>
  <si>
    <t>882</t>
  </si>
  <si>
    <t>Pol431</t>
  </si>
  <si>
    <t>884</t>
  </si>
  <si>
    <t>Pol432</t>
  </si>
  <si>
    <t>886</t>
  </si>
  <si>
    <t>Pol433</t>
  </si>
  <si>
    <t>888</t>
  </si>
  <si>
    <t>Pol434</t>
  </si>
  <si>
    <t>890</t>
  </si>
  <si>
    <t>Pol435</t>
  </si>
  <si>
    <t>892</t>
  </si>
  <si>
    <t>D17</t>
  </si>
  <si>
    <t>MATERIÁL - Pospojení PA svorek – plášťů izolovaného vodiče hromosvodu</t>
  </si>
  <si>
    <t>Pol436</t>
  </si>
  <si>
    <t>HOP - Oceloplechová skříň 400x400x150mm</t>
  </si>
  <si>
    <t>894</t>
  </si>
  <si>
    <t>Pol437</t>
  </si>
  <si>
    <t>Ekvipotenciální svorkovnice dle normy ČSN 33 2000-4-41</t>
  </si>
  <si>
    <t>896</t>
  </si>
  <si>
    <t>Pol438</t>
  </si>
  <si>
    <t>Uzemňovací bod typ M</t>
  </si>
  <si>
    <t>898</t>
  </si>
  <si>
    <t>Pol439</t>
  </si>
  <si>
    <t>Betonový puk malý</t>
  </si>
  <si>
    <t>900</t>
  </si>
  <si>
    <t>Pol440</t>
  </si>
  <si>
    <t>Instalační krabice 150x150x77mm; pod omítku</t>
  </si>
  <si>
    <t>902</t>
  </si>
  <si>
    <t>904</t>
  </si>
  <si>
    <t>Pol441</t>
  </si>
  <si>
    <t>Trubka pro drát AlMgSi 8; průměr 25mm netříštivá</t>
  </si>
  <si>
    <t>906</t>
  </si>
  <si>
    <t>D18</t>
  </si>
  <si>
    <t>MONTÁŽ - Pospojení PA svorek – plášťů izolovaného vodiče hromosvodu</t>
  </si>
  <si>
    <t>Pol442</t>
  </si>
  <si>
    <t>908</t>
  </si>
  <si>
    <t>Pol443</t>
  </si>
  <si>
    <t>910</t>
  </si>
  <si>
    <t>Pol444</t>
  </si>
  <si>
    <t>912</t>
  </si>
  <si>
    <t>Pol445</t>
  </si>
  <si>
    <t>914</t>
  </si>
  <si>
    <t>Pol446</t>
  </si>
  <si>
    <t>916</t>
  </si>
  <si>
    <t>918</t>
  </si>
  <si>
    <t>Pol447</t>
  </si>
  <si>
    <t>920</t>
  </si>
  <si>
    <t>D19</t>
  </si>
  <si>
    <t>MATERIÁL - Osvětlení</t>
  </si>
  <si>
    <t>Pol448</t>
  </si>
  <si>
    <t>A : Vestavné kruhové sv. S rámečkem, LED 29W/840, průměr 420 mm, výška 100 mm, hliníkový korpus, mikroprismatický difuzor, barva bílá</t>
  </si>
  <si>
    <t>922</t>
  </si>
  <si>
    <t>Pol449</t>
  </si>
  <si>
    <t>Ad : Vestavné kruhové sv. S rámečkem, LED 29W/840, průměr 420 mm, výška 100 mm, hliníkový korpus, mikroprismatický difuzor, barva bílá, DALI</t>
  </si>
  <si>
    <t>924</t>
  </si>
  <si>
    <t>Pol450</t>
  </si>
  <si>
    <t>A1 : Vestavné kruhové sv. bezrámečkové, LED 29W/840, průměr 400 mm, výška 100 mm, hliníkový korpus, mikroprismatický difuzor</t>
  </si>
  <si>
    <t>926</t>
  </si>
  <si>
    <t>Pol451</t>
  </si>
  <si>
    <t>A1d, A1do : Vestavné kruhové sv. bezrámečkové, LED 29W/840, průměr 400 mm, výška 100 mm, hliníkový korpus, mikroprismatický difuzor, DALI</t>
  </si>
  <si>
    <t>928</t>
  </si>
  <si>
    <t>Pol452</t>
  </si>
  <si>
    <t>B : Vestavné kruhové sv. S rámečkem, LED 19W/840, průměr 420 mm, výška 100 mm, hliníkový korpus, mikroprismatický difuzor, barva bílá</t>
  </si>
  <si>
    <t>930</t>
  </si>
  <si>
    <t>Pol453</t>
  </si>
  <si>
    <t>Bd, Bdo : Vestavné kruhové sv. S rámečkem, LED 19W/840, průměr 420 mm, výška 100 mm, hliníkový korpus, mikroprismatický difuzor, barva bílá, DALI</t>
  </si>
  <si>
    <t>932</t>
  </si>
  <si>
    <t>Pol454</t>
  </si>
  <si>
    <t>C1 : Vestavné kruhové sv. bezrámečkové, LED 54W/840, průměr 650 mm,  výška 100mm, hliníkový korpus, mikroprismatický difuzor</t>
  </si>
  <si>
    <t>934</t>
  </si>
  <si>
    <t>Pol455</t>
  </si>
  <si>
    <t>C1d, C1do : Vestavné kruhové sv. bezrámečkové, LED 54W/840, průměr 650 mm,  výška 100mm, hliníkový korpus, mikroprismatický difuzor, DALI</t>
  </si>
  <si>
    <t>936</t>
  </si>
  <si>
    <t>Pol456</t>
  </si>
  <si>
    <t>Ed, Edo : Přisazené kruhové sv., LED 29W/840, průměr 400 mm, výška 75 mm, hliníkový korpus, bezešvý spoj, mikroprismatiský difuzor, barva bílá, DALI</t>
  </si>
  <si>
    <t>938</t>
  </si>
  <si>
    <t>Pol457</t>
  </si>
  <si>
    <t>F : Vestavné venkovní sv., LED 14W/840, opál, průměr 530 mm, vestavná hloubka 120 mm, IP65</t>
  </si>
  <si>
    <t>940</t>
  </si>
  <si>
    <t>Pol458</t>
  </si>
  <si>
    <t>F1 : Vestavné kruhové sv., LED 15W/840, opálové krycí sklo, černý rámeček, IP65, průměr 180 mm, výška 90 mm</t>
  </si>
  <si>
    <t>942</t>
  </si>
  <si>
    <t>Pol459</t>
  </si>
  <si>
    <t>F1i : Vestavné kruhové sv., LED 15W/840, opálové krycí sklo, černý rámeček, IP44, průměr 180 mm, výška 90 mm</t>
  </si>
  <si>
    <t>944</t>
  </si>
  <si>
    <t>Pol460</t>
  </si>
  <si>
    <t>H : Zahradní sloupkové sv., LED 5,4W/830, 400x100x100 mm, barva šedá</t>
  </si>
  <si>
    <t>946</t>
  </si>
  <si>
    <t>Pol461</t>
  </si>
  <si>
    <t>I : Závěsné designové sv., opálové sklo, průměr 38 cm, E27</t>
  </si>
  <si>
    <t>948</t>
  </si>
  <si>
    <t>Pol462</t>
  </si>
  <si>
    <t>I+ : LED žárovka E27, 15W/840</t>
  </si>
  <si>
    <t>950</t>
  </si>
  <si>
    <t>Pol463</t>
  </si>
  <si>
    <t>I : Závěsné designové sv., opálové sklo, průměr 40 cm, E27</t>
  </si>
  <si>
    <t>952</t>
  </si>
  <si>
    <t>954</t>
  </si>
  <si>
    <t>Pol464</t>
  </si>
  <si>
    <t>I : Závěsné designové sv., opálové sklo, průměr 33 cm, E27</t>
  </si>
  <si>
    <t>956</t>
  </si>
  <si>
    <t>958</t>
  </si>
  <si>
    <t>Pol465</t>
  </si>
  <si>
    <t>I : Závěsné designové sv., opálové sklo, průměr 42 cm, E27</t>
  </si>
  <si>
    <t>960</t>
  </si>
  <si>
    <t>962</t>
  </si>
  <si>
    <t>Pol466</t>
  </si>
  <si>
    <t>964</t>
  </si>
  <si>
    <t>966</t>
  </si>
  <si>
    <t>Pol467</t>
  </si>
  <si>
    <t>K : Prachotěsné designové sv., LED 33W/840, opálový válec, průměr 78 mm, délka 965 mm, IP67, vertikální zavěšení, připojeno na CBS</t>
  </si>
  <si>
    <t>968</t>
  </si>
  <si>
    <t>Pol468</t>
  </si>
  <si>
    <t>L : Vestavné rastrové sv., T5 4x14W, prismatický kryt,montáž do M600, 595x595x55mm</t>
  </si>
  <si>
    <t>970</t>
  </si>
  <si>
    <t>Pol469</t>
  </si>
  <si>
    <t>L+ : Lineární zářivka T5 14W/840</t>
  </si>
  <si>
    <t>972</t>
  </si>
  <si>
    <t>Pol470</t>
  </si>
  <si>
    <t>L1 : Vestavný kruhový downlight, LED 25W/840, IP44, průměr 230 mm, výška 105 mm, bílý rámeček, napařený hliníkový reflektor</t>
  </si>
  <si>
    <t>974</t>
  </si>
  <si>
    <t>Pol471</t>
  </si>
  <si>
    <t>L2 : Vestavný kruhový downlight, LED 30W/840, IP44, průměr 230 mm, výška 105 mm, bílý rámeček, napařený hliníkový reflektor</t>
  </si>
  <si>
    <t>976</t>
  </si>
  <si>
    <t>Pol472</t>
  </si>
  <si>
    <t>O1 : Prachotěsné sv., T5 2x49W, polykarbonátové těleso, bíle lakovaný reflektor, rozměr 1564x121x82 mm, IP65</t>
  </si>
  <si>
    <t>978</t>
  </si>
  <si>
    <t>Pol473</t>
  </si>
  <si>
    <t>O1+ : Lineární zářivka T5 49W/840</t>
  </si>
  <si>
    <t>980</t>
  </si>
  <si>
    <t>Pol474</t>
  </si>
  <si>
    <t>M1 : Přisazené podlinkové sv., T8 18W, EP, bíle lakovaný plech, akrylátový kryt, rozměr 648x36x63 mm, IP20</t>
  </si>
  <si>
    <t>982</t>
  </si>
  <si>
    <t>Pol475</t>
  </si>
  <si>
    <t>M1+ : Lineární zářivka T8 18W/840</t>
  </si>
  <si>
    <t>984</t>
  </si>
  <si>
    <t>Pol476</t>
  </si>
  <si>
    <t>P1 : Přisazené sv. Nad zrcadla, T5 21W/840, bíle lakovaný plech, PC stínítko, IP44, tř. Ochrany II, rozměr 6910x120x75 mm</t>
  </si>
  <si>
    <t>986</t>
  </si>
  <si>
    <t>Pol477</t>
  </si>
  <si>
    <t>P1+ : Lineární zářivka T5 21W/840</t>
  </si>
  <si>
    <t>988</t>
  </si>
  <si>
    <t>Pol478</t>
  </si>
  <si>
    <t>Q : Závěsné designové sv., válec průměr 68 mm, výška 170 mm, barva černá, zlatý kroužek</t>
  </si>
  <si>
    <t>990</t>
  </si>
  <si>
    <t>Pol479</t>
  </si>
  <si>
    <t>Q+ : LED žárovka GU 10, 7W/840</t>
  </si>
  <si>
    <t>992</t>
  </si>
  <si>
    <t>Pol480</t>
  </si>
  <si>
    <t>R : Technické sv., „želva“, kov/sklo, E27, IP44</t>
  </si>
  <si>
    <t>994</t>
  </si>
  <si>
    <t>Pol481</t>
  </si>
  <si>
    <t>R+ : LED žárovka E27, 10W/840</t>
  </si>
  <si>
    <t>996</t>
  </si>
  <si>
    <t>Pol482</t>
  </si>
  <si>
    <t>R1 : Nástěnné venkovní sv., LED 17W/830, direkt/indirekt, barva černá, rozměr 100x100x150 mm, IP65</t>
  </si>
  <si>
    <t>Pol483</t>
  </si>
  <si>
    <t>LED pásek : ALU profil 18x18 mm přisazený, opálový difuzor, propustnost 80 %</t>
  </si>
  <si>
    <t>1000</t>
  </si>
  <si>
    <t>Pol484</t>
  </si>
  <si>
    <t>LED pásek : LED pásek 5W/m, teplá bílá, 12V</t>
  </si>
  <si>
    <t>1002</t>
  </si>
  <si>
    <t>Pol485</t>
  </si>
  <si>
    <t>LED pásek : Trafo 12V/18W</t>
  </si>
  <si>
    <t>1004</t>
  </si>
  <si>
    <t>Pol486</t>
  </si>
  <si>
    <t>Recyklační poplatek za svítidla</t>
  </si>
  <si>
    <t>1006</t>
  </si>
  <si>
    <t>Pol487</t>
  </si>
  <si>
    <t>Recyklační poplatek za světelné zdroje</t>
  </si>
  <si>
    <t>1008</t>
  </si>
  <si>
    <t>D20</t>
  </si>
  <si>
    <t>MONTÁŽ - Osvětlení</t>
  </si>
  <si>
    <t>Pol488</t>
  </si>
  <si>
    <t>1010</t>
  </si>
  <si>
    <t>Pol489</t>
  </si>
  <si>
    <t>1012</t>
  </si>
  <si>
    <t>Pol490</t>
  </si>
  <si>
    <t>1014</t>
  </si>
  <si>
    <t>Pol491</t>
  </si>
  <si>
    <t>1016</t>
  </si>
  <si>
    <t>Pol492</t>
  </si>
  <si>
    <t>1018</t>
  </si>
  <si>
    <t>Pol493</t>
  </si>
  <si>
    <t>1020</t>
  </si>
  <si>
    <t>Pol494</t>
  </si>
  <si>
    <t>1022</t>
  </si>
  <si>
    <t>Pol495</t>
  </si>
  <si>
    <t>Pol496</t>
  </si>
  <si>
    <t>1026</t>
  </si>
  <si>
    <t>Pol497</t>
  </si>
  <si>
    <t>1028</t>
  </si>
  <si>
    <t>Pol498</t>
  </si>
  <si>
    <t>1030</t>
  </si>
  <si>
    <t>Pol499</t>
  </si>
  <si>
    <t>1032</t>
  </si>
  <si>
    <t>Pol500</t>
  </si>
  <si>
    <t>1034</t>
  </si>
  <si>
    <t>Pol501</t>
  </si>
  <si>
    <t>1036</t>
  </si>
  <si>
    <t>Pol502</t>
  </si>
  <si>
    <t>1038</t>
  </si>
  <si>
    <t>Pol503</t>
  </si>
  <si>
    <t>1040</t>
  </si>
  <si>
    <t>Pol504</t>
  </si>
  <si>
    <t>1042</t>
  </si>
  <si>
    <t>1044</t>
  </si>
  <si>
    <t>Pol505</t>
  </si>
  <si>
    <t>1046</t>
  </si>
  <si>
    <t>Pol506</t>
  </si>
  <si>
    <t>1048</t>
  </si>
  <si>
    <t>Pol507</t>
  </si>
  <si>
    <t>1050</t>
  </si>
  <si>
    <t>Pol508</t>
  </si>
  <si>
    <t>1052</t>
  </si>
  <si>
    <t>Pol509</t>
  </si>
  <si>
    <t>1054</t>
  </si>
  <si>
    <t>Pol510</t>
  </si>
  <si>
    <t>1056</t>
  </si>
  <si>
    <t>Pol511</t>
  </si>
  <si>
    <t>1058</t>
  </si>
  <si>
    <t>Pol512</t>
  </si>
  <si>
    <t>1060</t>
  </si>
  <si>
    <t>531</t>
  </si>
  <si>
    <t>Pol513</t>
  </si>
  <si>
    <t>1062</t>
  </si>
  <si>
    <t>Pol514</t>
  </si>
  <si>
    <t>1064</t>
  </si>
  <si>
    <t>533</t>
  </si>
  <si>
    <t>Pol515</t>
  </si>
  <si>
    <t>1066</t>
  </si>
  <si>
    <t>Pol516</t>
  </si>
  <si>
    <t>1068</t>
  </si>
  <si>
    <t>535</t>
  </si>
  <si>
    <t>Pol517</t>
  </si>
  <si>
    <t>1070</t>
  </si>
  <si>
    <t>D21</t>
  </si>
  <si>
    <t>MATERIÁL - Nouzové osvětlení</t>
  </si>
  <si>
    <t>Pol518</t>
  </si>
  <si>
    <t>N1 : Venkovní nouzové sv., LED 2W, IP54, přisazené na stěnu, 198x88x64,5mm, CBS</t>
  </si>
  <si>
    <t>1072</t>
  </si>
  <si>
    <t>537</t>
  </si>
  <si>
    <t>Pol519</t>
  </si>
  <si>
    <t>N2 : Nástěnné nouzové sv. S piktogramem, LED 1W, IP40, 235x135x38 mm, eloxovaný hliníkový rámeček, CBS, pozorovací vzdálenost 20 m</t>
  </si>
  <si>
    <t>1074</t>
  </si>
  <si>
    <t>Pol520</t>
  </si>
  <si>
    <t>N3 : Stropní vestavné nouzové sv. S podvěšeným piktogramem, LED 1W, IP40, 235x135x38 mm, eloxovaný hliníkový rámeček, CBS, pozorovací vzdálenost 20 m</t>
  </si>
  <si>
    <t>1076</t>
  </si>
  <si>
    <t>539</t>
  </si>
  <si>
    <t>Pol521</t>
  </si>
  <si>
    <t>N4 : Nouzové sv. Vestavné do stěny, asymetrická optika pro osvětlení únikové cesty, LED 3W, IP20, hliníkové těleso, transparentní čočka, 180x180mm, při umístění 600 mm nad podlaho a rozteči 6 m zaručuje osvětlenost dle ČSN, CBS</t>
  </si>
  <si>
    <t>1078</t>
  </si>
  <si>
    <t>Pol522</t>
  </si>
  <si>
    <t>N4+ : Instalační box</t>
  </si>
  <si>
    <t>1080</t>
  </si>
  <si>
    <t>541</t>
  </si>
  <si>
    <t>Pol523</t>
  </si>
  <si>
    <t>N5a : Nouzové sv. Antipanické, vestavné stropní, těleso kov, PC čočka, optika volné prostory, průměr 120 mm, vestavná hloubka 50 mm, LED 2W, IP43, CBS</t>
  </si>
  <si>
    <t>1082</t>
  </si>
  <si>
    <t>Pol524</t>
  </si>
  <si>
    <t>N5c : Nouzové sv. Antipanické, vestavné stropní, těleso kov, PC čočka, optika chodby, průměr 120 mm, vestavná hloubka 50 mm, LED 2W, IP43, CBS</t>
  </si>
  <si>
    <t>1084</t>
  </si>
  <si>
    <t>543</t>
  </si>
  <si>
    <t>Pol525</t>
  </si>
  <si>
    <t>N5d : Nouzové sv. Antipanické, přisazené stropní, těleso kov, PC čočka, optika volné prostory, rozměr 137x137x32 mm, LED 2W, IP42, CBS</t>
  </si>
  <si>
    <t>1086</t>
  </si>
  <si>
    <t>Pol526</t>
  </si>
  <si>
    <t>N5e : Nouzové sv. Antipanické, přisazené stropní, těleso kov, PC čočka, optika chodby, rozměr 137x137x32 mm, LED 2W, IP42, CBS</t>
  </si>
  <si>
    <t>1088</t>
  </si>
  <si>
    <t>D22</t>
  </si>
  <si>
    <t>MONTÁŽ - Nouzové osvětlení</t>
  </si>
  <si>
    <t>545</t>
  </si>
  <si>
    <t>Pol527</t>
  </si>
  <si>
    <t>1090</t>
  </si>
  <si>
    <t>Pol528</t>
  </si>
  <si>
    <t>1092</t>
  </si>
  <si>
    <t>547</t>
  </si>
  <si>
    <t>Pol529</t>
  </si>
  <si>
    <t>1094</t>
  </si>
  <si>
    <t>Pol530</t>
  </si>
  <si>
    <t>1096</t>
  </si>
  <si>
    <t>549</t>
  </si>
  <si>
    <t>Pol531</t>
  </si>
  <si>
    <t>1098</t>
  </si>
  <si>
    <t>Pol532</t>
  </si>
  <si>
    <t>1100</t>
  </si>
  <si>
    <t>551</t>
  </si>
  <si>
    <t>Pol533</t>
  </si>
  <si>
    <t>1102</t>
  </si>
  <si>
    <t>Pol534</t>
  </si>
  <si>
    <t>1104</t>
  </si>
  <si>
    <t>553</t>
  </si>
  <si>
    <t>Pol535</t>
  </si>
  <si>
    <t>1106</t>
  </si>
  <si>
    <t>D23</t>
  </si>
  <si>
    <t>MATERIÁL - Řízení osvětlení DALI</t>
  </si>
  <si>
    <t>Pol536</t>
  </si>
  <si>
    <t>Přednášková místnost : Napájecí jednotka DALI linky pro umístění v rozváděči, 240 mA, 5W</t>
  </si>
  <si>
    <t>1108</t>
  </si>
  <si>
    <t>555</t>
  </si>
  <si>
    <t>Pol537</t>
  </si>
  <si>
    <t>Přednášková místnost : Nástěnný dotykový panel, master, barevná 7“ dotyková obrazovka, 128 DALI adres, statické a dynamické scény, ovládání jednotlivých svítidel i skupin, rozhraní USB a ethernet</t>
  </si>
  <si>
    <t>1110</t>
  </si>
  <si>
    <t>Pol538</t>
  </si>
  <si>
    <t>Přednášková místnost : Napaječ 24-48V, 10VA</t>
  </si>
  <si>
    <t>1112</t>
  </si>
  <si>
    <t>557</t>
  </si>
  <si>
    <t>Pol539</t>
  </si>
  <si>
    <t>Přednášková místnost : Nástěnný dotykový panel, slave, tlačítkové tablo (3 scény, stmívání nahoru/dolů, on/off), napájení přes DALI linku</t>
  </si>
  <si>
    <t>1114</t>
  </si>
  <si>
    <t>Pol540</t>
  </si>
  <si>
    <t>Přednášková místnost : DALI mutisenzor, stropní instalace, světelné a pohybové čidlo, přijímač pro DO, napájení přes DALI</t>
  </si>
  <si>
    <t>1116</t>
  </si>
  <si>
    <t>559</t>
  </si>
  <si>
    <t>Pol541</t>
  </si>
  <si>
    <t>Přednášková místnost : DALI dálkový ovladač (on/off, up/down, 2 scény, 5 fixních výstupních hodnot, aktivování automatického řízení světla)</t>
  </si>
  <si>
    <t>1118</t>
  </si>
  <si>
    <t>Pol542</t>
  </si>
  <si>
    <t>Přednášková místnost : Podtlačítková vstupní jednotka, 4 nezávislé bezpotenciálové vstupy, napájení přes DALI</t>
  </si>
  <si>
    <t>1120</t>
  </si>
  <si>
    <t>561</t>
  </si>
  <si>
    <t>Pol543</t>
  </si>
  <si>
    <t>Spánková laboratoř : Napájecí jednotka DALI linky pro umístění v rozváděči, 240 mA, 5W</t>
  </si>
  <si>
    <t>1122</t>
  </si>
  <si>
    <t>Pol544</t>
  </si>
  <si>
    <t>Spánková laboratoř : Nástěnný dotykový panel, master, barevná 7“ dotyková obrazovka, 128 DALI adres, statické a dynamické scény, ovládání jednotlivých svítidel i skupin, rozhraní USB a ethernet</t>
  </si>
  <si>
    <t>1124</t>
  </si>
  <si>
    <t>563</t>
  </si>
  <si>
    <t>Pol545</t>
  </si>
  <si>
    <t>Spánková laboratoř : Napaječ 24-48V, 10VA</t>
  </si>
  <si>
    <t>1126</t>
  </si>
  <si>
    <t>Pol546</t>
  </si>
  <si>
    <t>Spánková laboratoř : Podtlačítková vstupní jednotka, 4 nezávislé bezpotenciálové vstupy, napájení přes DALI</t>
  </si>
  <si>
    <t>1128</t>
  </si>
  <si>
    <t>565</t>
  </si>
  <si>
    <t>Pol547</t>
  </si>
  <si>
    <t>Spánková laboratoř : Rozhraní DALI-USB pro připojení PC</t>
  </si>
  <si>
    <t>1130</t>
  </si>
  <si>
    <t>Pol548</t>
  </si>
  <si>
    <t>Chodby a schodiště : DALI pohybové čidlo, master, vestavná stropní montáž, dosah 10 m přímo, 1 kanál, detekce 360 °, vč. Clonicí krytky, 50 připojitelných předřadníků, časový rozsah 1-30 minut, 10-2000 lx</t>
  </si>
  <si>
    <t>1132</t>
  </si>
  <si>
    <t>567</t>
  </si>
  <si>
    <t>Pol549</t>
  </si>
  <si>
    <t>Chodby a schodiště : DALI pohybové čidlo, slave, vestavná stropní montáž, dosah 10 m přímo, detekce 360 °, vč. Clonicí krytky</t>
  </si>
  <si>
    <t>1134</t>
  </si>
  <si>
    <t>Pol550</t>
  </si>
  <si>
    <t>Chodby a schodiště : Spínací časové relé</t>
  </si>
  <si>
    <t>1136</t>
  </si>
  <si>
    <t>D24</t>
  </si>
  <si>
    <t>MONTÁŽ - Řízení osvětlení DALI</t>
  </si>
  <si>
    <t>569</t>
  </si>
  <si>
    <t>Pol551</t>
  </si>
  <si>
    <t>1138</t>
  </si>
  <si>
    <t>Pol552</t>
  </si>
  <si>
    <t>1140</t>
  </si>
  <si>
    <t>571</t>
  </si>
  <si>
    <t>Pol553</t>
  </si>
  <si>
    <t>1142</t>
  </si>
  <si>
    <t>Pol554</t>
  </si>
  <si>
    <t>1144</t>
  </si>
  <si>
    <t>573</t>
  </si>
  <si>
    <t>Pol555</t>
  </si>
  <si>
    <t>1146</t>
  </si>
  <si>
    <t>Pol556</t>
  </si>
  <si>
    <t>1148</t>
  </si>
  <si>
    <t>575</t>
  </si>
  <si>
    <t>Pol557</t>
  </si>
  <si>
    <t>1150</t>
  </si>
  <si>
    <t>Pol558</t>
  </si>
  <si>
    <t>1152</t>
  </si>
  <si>
    <t>577</t>
  </si>
  <si>
    <t>Pol559</t>
  </si>
  <si>
    <t>1154</t>
  </si>
  <si>
    <t>Pol560</t>
  </si>
  <si>
    <t>1156</t>
  </si>
  <si>
    <t>579</t>
  </si>
  <si>
    <t>Pol561</t>
  </si>
  <si>
    <t>1158</t>
  </si>
  <si>
    <t>Pol562</t>
  </si>
  <si>
    <t>1160</t>
  </si>
  <si>
    <t>581</t>
  </si>
  <si>
    <t>Pol563</t>
  </si>
  <si>
    <t>1162</t>
  </si>
  <si>
    <t>Pol564</t>
  </si>
  <si>
    <t>1164</t>
  </si>
  <si>
    <t>583</t>
  </si>
  <si>
    <t>Pol565</t>
  </si>
  <si>
    <t>1166</t>
  </si>
  <si>
    <t>D25</t>
  </si>
  <si>
    <t>MATERIÁL - Řídící technologie pro exteriérové žaluzie a interiérové rolety</t>
  </si>
  <si>
    <t>Pol566</t>
  </si>
  <si>
    <t>Centrální jednotka řídícího systému pro řízení maximálně 8 zón</t>
  </si>
  <si>
    <t>1168</t>
  </si>
  <si>
    <t>Poznámka k položce:
Na základě údajů čidel slunce, větru, teploty a dešťových srážek a na základě nastavených parametrů vydává povely pro řídící jednotky pohonů (MotorController) v jednotlivých zónách. Pokud je počet osmi fasád nedostatečný, lze do systému zapojit druhý Building Controller a počet zón rozšířit až na 16. Rozměry : 210x90x61mm, instalace na DIN lištu</t>
  </si>
  <si>
    <t>585</t>
  </si>
  <si>
    <t>Pol567</t>
  </si>
  <si>
    <t>Operační software + USB konvertor pro připojení k obslužnému počítači. Software umožňuje nastavení všech parametrů a obsluhu systému. Minimální požadavky na PC: Intel Pentium II 500 MHz, CD mechanika, Windows 2000 a vyšší,128 MB operační paměť</t>
  </si>
  <si>
    <t>1170</t>
  </si>
  <si>
    <t>Pol568</t>
  </si>
  <si>
    <t>Řídící jednotka pro 4 pohony 230V/50Hz</t>
  </si>
  <si>
    <t>1172</t>
  </si>
  <si>
    <t>Poznámka k položce:
Každý pohon může mít svůj lokální ovladač. Motor Controller 4 AC lze použít pro řízení motorových rolet, venkovních žaluzií, markýz, větracích oken i dalších zařízení. Možnost dovybavení jednotky rádiovou nebo infra kartou pro dálkové ovládání v rámci místnosti. Montáž na DIN lištu do rozvaděče. Rozměry: 210 x 90 x 61 mm (12 TE modulů)</t>
  </si>
  <si>
    <t>587</t>
  </si>
  <si>
    <t>Pol569</t>
  </si>
  <si>
    <t>Řídící jednotka pro 2 pohony 230V/50Hz. Pohony mohou mít svůj lokální ovladač. Motor Controller 2 AC lze použít pro řízení motorových rolet, venkovních žaluzií, markýz, větracích oken i dalších zařízení. Montáž na DIN lištu do rozvádeče</t>
  </si>
  <si>
    <t>1174</t>
  </si>
  <si>
    <t>Poznámka k položce:
Rozměry: 65 x 105 x 20 mm</t>
  </si>
  <si>
    <t>Pol570</t>
  </si>
  <si>
    <t>Řídící jednotka pro 1 pohon 230V/50Hz. Pohon může mít svůj lokální ovladač. Motor Controller 1 AC lze použít pro řízení motorových rolet, venkovních žaluzií, markýz, větracích oken i dalších zařízení. Montáž na DIN lištu do rozvádeče</t>
  </si>
  <si>
    <t>1176</t>
  </si>
  <si>
    <t>589</t>
  </si>
  <si>
    <t>Pol571</t>
  </si>
  <si>
    <t>Oddělovač zón pro vytvoření podskupin ve sběrnici. Bude sloužit jako bezpotenciálový kontakt pro EPS v m.č. 04.06. Rozměry : 80x80x52mm, krytí IP65</t>
  </si>
  <si>
    <t>1178</t>
  </si>
  <si>
    <t>Pol572</t>
  </si>
  <si>
    <t>Přijímač radiových povelů rozšiřuje možnosti řídící jednotky MotorController</t>
  </si>
  <si>
    <t>1180</t>
  </si>
  <si>
    <t>Poznámka k položce:
Použitím této karty je možné ovládat každý připojený pohon k jednotce MotorController zvlášť dálkovým ovladačem. Při použití 5-ti kanálového dálkového ovladače je možné každý pohon ovládat zvlášť a pátým kanálem všechny najednou. Pokud je v jednotce MotorController instalována RTS karta, je nutné jednotku MotorController umístit tak, aby nebyla např. v kovové skříni rozvádeče. Rozměry : 52×92×27 mm</t>
  </si>
  <si>
    <t>591</t>
  </si>
  <si>
    <t>Pol573</t>
  </si>
  <si>
    <t>5-ti kanálový dálkový ovladač pro ovládání 1 nebo více žaluzií radiovými povely. Komfotní nastavení sklonu lamel pomocí otočného kolečka.</t>
  </si>
  <si>
    <t>1182</t>
  </si>
  <si>
    <t>Pol574</t>
  </si>
  <si>
    <t>Adaptér na DIN-lištu. Určeno pro instalaci obvodů CD 1 x 1 P6, CD 2 x 1 P6, CD 1 x 4 P6, IB+MoCo 1 AC a IB+MoCo 2 AC na 35mm DIN lištu.</t>
  </si>
  <si>
    <t>1184</t>
  </si>
  <si>
    <t>593</t>
  </si>
  <si>
    <t>Pol575</t>
  </si>
  <si>
    <t>Kombinované čidlo pro připojení k Building Controlleru. Obsahuje 3 sluneční čidla, dále přijímač přesného času, čidlo větru,deště avnější teploty. Rozměry: 96 x 77 x 118mm, krytí IP65, napájení 24V</t>
  </si>
  <si>
    <t>1186</t>
  </si>
  <si>
    <t>Pol576</t>
  </si>
  <si>
    <t>Power supply DRM 24V DC 1,5A (bez vytápěných čidel). Rozměry : 78x93x56mm, krytí IP20, proudová zátěž 1,5A</t>
  </si>
  <si>
    <t>1188</t>
  </si>
  <si>
    <t>595</t>
  </si>
  <si>
    <t>Pol577</t>
  </si>
  <si>
    <t>Elektronická ochrana proti blesku pro zdroj</t>
  </si>
  <si>
    <t>1190</t>
  </si>
  <si>
    <t>Pol578</t>
  </si>
  <si>
    <t>Elektronická ochrana proti blesku pro RS485</t>
  </si>
  <si>
    <t>1192</t>
  </si>
  <si>
    <t>D26</t>
  </si>
  <si>
    <t>MONTÁŽ - Řídící technologie pro exteriérové žaluzie a interiérové rolety</t>
  </si>
  <si>
    <t>597</t>
  </si>
  <si>
    <t>Pol579</t>
  </si>
  <si>
    <t>1194</t>
  </si>
  <si>
    <t>Poznámka k položce:
 Na základě údajů čidel slunce, větru, teploty a dešťových srážek a na základě nastavených parametrů vydává povely pro řídící jednotky pohonů (MotorController) v jednotlivých zónách. Pokud je počet osmi fasád nedostatečný, lze do systému zapojit druhý Building Controller a počet zón rozšířit až na 16. Rozměry : 210x90x61mm, instalace na DIN lištu</t>
  </si>
  <si>
    <t>Pol580</t>
  </si>
  <si>
    <t>1196</t>
  </si>
  <si>
    <t>599</t>
  </si>
  <si>
    <t>Pol581</t>
  </si>
  <si>
    <t>1198</t>
  </si>
  <si>
    <t>Pol582</t>
  </si>
  <si>
    <t>1200</t>
  </si>
  <si>
    <t>601</t>
  </si>
  <si>
    <t>Pol583</t>
  </si>
  <si>
    <t>1202</t>
  </si>
  <si>
    <t>Pol584</t>
  </si>
  <si>
    <t>1204</t>
  </si>
  <si>
    <t>603</t>
  </si>
  <si>
    <t>Pol585</t>
  </si>
  <si>
    <t>1206</t>
  </si>
  <si>
    <t>Pol586</t>
  </si>
  <si>
    <t>1208</t>
  </si>
  <si>
    <t>605</t>
  </si>
  <si>
    <t>Pol587</t>
  </si>
  <si>
    <t>1210</t>
  </si>
  <si>
    <t>Pol588</t>
  </si>
  <si>
    <t>1212</t>
  </si>
  <si>
    <t>607</t>
  </si>
  <si>
    <t>Pol589</t>
  </si>
  <si>
    <t>1214</t>
  </si>
  <si>
    <t>Pol590</t>
  </si>
  <si>
    <t>1216</t>
  </si>
  <si>
    <t>609</t>
  </si>
  <si>
    <t>Pol591</t>
  </si>
  <si>
    <t>1218</t>
  </si>
  <si>
    <t>D27</t>
  </si>
  <si>
    <t>Technologická sestava rozváděče 1PR-MR</t>
  </si>
  <si>
    <t>Pol592</t>
  </si>
  <si>
    <t>JISTIC 10B-1; vypínací schopnost 10kA; vypínací charakteristika dle ČSN EN 60898-1</t>
  </si>
  <si>
    <t>1220</t>
  </si>
  <si>
    <t>611</t>
  </si>
  <si>
    <t>Pol593</t>
  </si>
  <si>
    <t>JISTIC 16B-1; vypínací schopnost 10kA; vypínací charakteristika dle ČSN EN 60898-1</t>
  </si>
  <si>
    <t>1222</t>
  </si>
  <si>
    <t>Pol594</t>
  </si>
  <si>
    <t>JISTIC 16B-3; vypínací schopnost 10kA; vypínací charakteristika dle ČSN EN 60898-1</t>
  </si>
  <si>
    <t>1224</t>
  </si>
  <si>
    <t>613</t>
  </si>
  <si>
    <t>Pol595</t>
  </si>
  <si>
    <t>JISTIC 32B-3; vypínací schopnost 10kA; vypínací charakteristika dle ČSN EN 60898-1</t>
  </si>
  <si>
    <t>1226</t>
  </si>
  <si>
    <t>Pol596</t>
  </si>
  <si>
    <t>JISTIC 63B-3; vypínací schopnost 10kA; vypínací charakteristika dle ČSN EN 60898-1</t>
  </si>
  <si>
    <t>1228</t>
  </si>
  <si>
    <t>615</t>
  </si>
  <si>
    <t>Pol597</t>
  </si>
  <si>
    <t>Napěťová spoušť Ue AC 400 V / DC 110 V</t>
  </si>
  <si>
    <t>1230</t>
  </si>
  <si>
    <t>Pol598</t>
  </si>
  <si>
    <t>Propojovací lišta S3L-1000-16 57M 3F; 3pól. provedení, průřez 16 mm2, rozteč 17,8 mm, počet vývodů 19 x 3, kolíky</t>
  </si>
  <si>
    <t>1232</t>
  </si>
  <si>
    <t>617</t>
  </si>
  <si>
    <t>Pol599</t>
  </si>
  <si>
    <t>Propojovací lišta, 3-pól. provedení (L1-N-L2-N-L3-N), průřez 16 mm2, rozteč 17,8 mm, počet vývodů 27 x 2, kolíky</t>
  </si>
  <si>
    <t>1234</t>
  </si>
  <si>
    <t>Pol600</t>
  </si>
  <si>
    <t>Blok spínací 3pól, Iu 250 A, Icu 36 kA</t>
  </si>
  <si>
    <t>1236</t>
  </si>
  <si>
    <t>619</t>
  </si>
  <si>
    <t>Pol601</t>
  </si>
  <si>
    <t>Spínací bloky 2x připojovací sada, izolační přepážky, sada montážních šroubů, držák vodičů</t>
  </si>
  <si>
    <t>1238</t>
  </si>
  <si>
    <t>Pol602</t>
  </si>
  <si>
    <t>Připojovací sada Cu/Al 150-240</t>
  </si>
  <si>
    <t>1240</t>
  </si>
  <si>
    <t>621</t>
  </si>
  <si>
    <t>Pol603</t>
  </si>
  <si>
    <t>Spoušť vypínací napěťová AC/DC 230,400,500V</t>
  </si>
  <si>
    <t>1242</t>
  </si>
  <si>
    <t>Pol604</t>
  </si>
  <si>
    <t>Přepážky izolační KS02</t>
  </si>
  <si>
    <t>1244</t>
  </si>
  <si>
    <t>623</t>
  </si>
  <si>
    <t>Pol605</t>
  </si>
  <si>
    <t>Odpínač pojistkový 160A 3P velikost 00</t>
  </si>
  <si>
    <t>1246</t>
  </si>
  <si>
    <t>Pol606</t>
  </si>
  <si>
    <t>Prizmatické svorky pro FH00-3./F, připojení vodičů Cu</t>
  </si>
  <si>
    <t>1248</t>
  </si>
  <si>
    <t>625</t>
  </si>
  <si>
    <t>Pol607</t>
  </si>
  <si>
    <t>ODPINAC VALCOVYCH POJISTEK; velikost pojistkové vložky 3x 10x38; jmenovité izolační napětí AC 800 V; jmenovitý podmíněný zkratový proud 50 kA /AC400V; jmenovité impulzní výdržné napětí 6kV</t>
  </si>
  <si>
    <t>1250</t>
  </si>
  <si>
    <t>Pol608</t>
  </si>
  <si>
    <t>ODPINAC VALCOVYCH POJISTEK; velikost pojistkové vložky 3x 14x51; jmenovité izolační napětí AC 800 V; jmenovitý podmíněný zkratový proud 100 kA /AC400V; jmenovité impulzní výdržné napětí 6kV</t>
  </si>
  <si>
    <t>1252</t>
  </si>
  <si>
    <t>627</t>
  </si>
  <si>
    <t>Pol609</t>
  </si>
  <si>
    <t>ODPINAC VALCOVYCH POJISTEK; velikost pojistkové vložky 3x 22x58; jmenovité izolační napětí AC 800 V; jmenovitý podmíněný zkratový proud 100 kA /AC400V; jmenovité impulzní výdržné napětí 6kV</t>
  </si>
  <si>
    <t>1254</t>
  </si>
  <si>
    <t>Pol610</t>
  </si>
  <si>
    <t>Pojistka nožová PNA00 160A aM</t>
  </si>
  <si>
    <t>1256</t>
  </si>
  <si>
    <t>629</t>
  </si>
  <si>
    <t>Pol611</t>
  </si>
  <si>
    <t>POJISTKA 6A gG pro pojistkové vložky 10x38</t>
  </si>
  <si>
    <t>1258</t>
  </si>
  <si>
    <t>Pol612</t>
  </si>
  <si>
    <t>POJISTKA 10A gG pro pojistkové vložky 10x38</t>
  </si>
  <si>
    <t>1260</t>
  </si>
  <si>
    <t>631</t>
  </si>
  <si>
    <t>Pol613</t>
  </si>
  <si>
    <t>POJISTKA 50A gG pro pojistkové vložky 14x51</t>
  </si>
  <si>
    <t>1262</t>
  </si>
  <si>
    <t>Pol614</t>
  </si>
  <si>
    <t>POJISTKA 25A gG pro pojistkové vložky 10x51</t>
  </si>
  <si>
    <t>1264</t>
  </si>
  <si>
    <t>633</t>
  </si>
  <si>
    <t>Pol615</t>
  </si>
  <si>
    <t>POJISTKA 32A gG pro pojistkové vložky 10x51</t>
  </si>
  <si>
    <t>1266</t>
  </si>
  <si>
    <t>Pol616</t>
  </si>
  <si>
    <t>POJISTKA 40A gG pro pojistkové vložky 10x51</t>
  </si>
  <si>
    <t>1268</t>
  </si>
  <si>
    <t>635</t>
  </si>
  <si>
    <t>Pol617</t>
  </si>
  <si>
    <t>POJISTKA 63A gG pro pojistkové vložky 22x58</t>
  </si>
  <si>
    <t>1270</t>
  </si>
  <si>
    <t>Pol618</t>
  </si>
  <si>
    <t>POJISTKA 25A gG pro pojistkové vložky 22x58</t>
  </si>
  <si>
    <t>1272</t>
  </si>
  <si>
    <t>637</t>
  </si>
  <si>
    <t>Pol619</t>
  </si>
  <si>
    <t>POJISTKA 40A gG pro pojistkové vložky 22x58</t>
  </si>
  <si>
    <t>1274</t>
  </si>
  <si>
    <t>Pol620</t>
  </si>
  <si>
    <t>POJISTKA 16A gG pro pojistkové vložky 10x38</t>
  </si>
  <si>
    <t>1276</t>
  </si>
  <si>
    <t>639</t>
  </si>
  <si>
    <t>Pol621</t>
  </si>
  <si>
    <t>PROUDOVY CHRANIC 40-4-030AC; podmíněný zkratový proud 10 kA; vybaveny ukazatelem stavu; odolnost proti rázovému proudu 250A (8/20 µs) a více</t>
  </si>
  <si>
    <t>1278</t>
  </si>
  <si>
    <t>Pol622</t>
  </si>
  <si>
    <t>PROUDOVY CHRANIC 63-4-030AC; podmíněný zkratový proud 10 kA; vybaveny ukazatelem stavu; odolnost proti rázovému proudu 250A (8/20 µs) a více</t>
  </si>
  <si>
    <t>1280</t>
  </si>
  <si>
    <t>641</t>
  </si>
  <si>
    <t>Pol623</t>
  </si>
  <si>
    <t>PROUDOVY CHRANIC S JISTICEM 16B-1N-030A; podmíněný zkratový proud 10 kA; vybaveny ukazatelem stavu; odolnost proti rázovému proudu 250A (8/20 µs) a více</t>
  </si>
  <si>
    <t>1282</t>
  </si>
  <si>
    <t>Pol624</t>
  </si>
  <si>
    <t>Svodič bleskových proudů třídy TYP 1+2 v síti TNS bez kontaktů s dvojnásobným jiskřištěm; schopnost svedení bleskového proudu minimálně 100kA při tvaru vlny 10/350µs a rozdílem potenciálů nižším než 1,5kV (Up)</t>
  </si>
  <si>
    <t>1284</t>
  </si>
  <si>
    <t>643</t>
  </si>
  <si>
    <t>Pol625</t>
  </si>
  <si>
    <t>Hlavní vypínač pro  komerční a průmyslové elektrické rozvody 63A-4, AC 250/440 V</t>
  </si>
  <si>
    <t>1286</t>
  </si>
  <si>
    <t>Pol626</t>
  </si>
  <si>
    <t>INSTALACNI RELE 230V AC/20A; nízká provozní hlučnost; jmenovitý zkratový proud: 10 kA; řazení kontaktů: 1x zapínací</t>
  </si>
  <si>
    <t>1288</t>
  </si>
  <si>
    <t>645</t>
  </si>
  <si>
    <t>Pol627</t>
  </si>
  <si>
    <t>Relé pro hlídání napětí v rozvaděči (ochrana přístrojů a zařízení) monitoring velikost napětí v 3-fázové síti 230V-400V; výstupní kontakt: 1x přepínací 8A/250V AC1 (AgNi, 2500 VA)</t>
  </si>
  <si>
    <t>1290</t>
  </si>
  <si>
    <t>Pol628</t>
  </si>
  <si>
    <t>Svorka UK50/2A</t>
  </si>
  <si>
    <t>1292</t>
  </si>
  <si>
    <t>647</t>
  </si>
  <si>
    <t>Pol629</t>
  </si>
  <si>
    <t>Označovací štítek pro svorky 6/10-6</t>
  </si>
  <si>
    <t>1294</t>
  </si>
  <si>
    <t>Pol630</t>
  </si>
  <si>
    <t>Koncová deska (bočnice) AP 2,5-4; třída hořlavosti izolačního materiálu dle UL94: V0</t>
  </si>
  <si>
    <t>1296</t>
  </si>
  <si>
    <t>649</t>
  </si>
  <si>
    <t>Pol631</t>
  </si>
  <si>
    <t>Řadová svorka 4/U šedá; dimenzovaný proud In 32A</t>
  </si>
  <si>
    <t>1298</t>
  </si>
  <si>
    <t>Pol632</t>
  </si>
  <si>
    <t>Řadová svorka 4/U světle modrá; dimenzovaný proud In 32A</t>
  </si>
  <si>
    <t>1300</t>
  </si>
  <si>
    <t>651</t>
  </si>
  <si>
    <t>Pol633</t>
  </si>
  <si>
    <t>Zemnící svorka 4 SL/U 4mm2; třída hořlavosti izolačního materiálu dle UL94: V0</t>
  </si>
  <si>
    <t>1302</t>
  </si>
  <si>
    <t>Pol634</t>
  </si>
  <si>
    <t>Koncová svorka S35; třída hořlavosti izolačního materiálu dle UL94: V0</t>
  </si>
  <si>
    <t>1304</t>
  </si>
  <si>
    <t>653</t>
  </si>
  <si>
    <t>Pol635</t>
  </si>
  <si>
    <t>Koncová deska APN 10; třída hořlavosti izolačního materiálu dle UL94: V0</t>
  </si>
  <si>
    <t>1306</t>
  </si>
  <si>
    <t>Pol636</t>
  </si>
  <si>
    <t>Řadová svorka 10/U šedá; dimenzovaný proud In 57A</t>
  </si>
  <si>
    <t>1308</t>
  </si>
  <si>
    <t>655</t>
  </si>
  <si>
    <t>Pol637</t>
  </si>
  <si>
    <t>Řadová svorka 10/U modrá; dimenzovaný proud In 57A</t>
  </si>
  <si>
    <t>1310</t>
  </si>
  <si>
    <t>Pol638</t>
  </si>
  <si>
    <t>Zemnící svorka 10 SL/U 10mm2; třída hořlavosti izolačního materiálu dle UL94: V0</t>
  </si>
  <si>
    <t>1312</t>
  </si>
  <si>
    <t>657</t>
  </si>
  <si>
    <t>Pol639</t>
  </si>
  <si>
    <t>Řadová svorka 35/U/VO modrá 35mm2; dimenzovaný proud In 124A; třída hořlavosti izolačního materiálu dle UL 94: V0</t>
  </si>
  <si>
    <t>1314</t>
  </si>
  <si>
    <t>Pol640</t>
  </si>
  <si>
    <t>Řadová svorka 35/UBL/VO 35mm2; dimenzovaný proud In 124A; třída hořlavosti izolačního materiálu dle UL 94: V0</t>
  </si>
  <si>
    <t>1316</t>
  </si>
  <si>
    <t>659</t>
  </si>
  <si>
    <t>Pol641</t>
  </si>
  <si>
    <t>Zemnící svorka 35SL/U/VO 35mm2; dimenzovaný proud In 124A; třída hořlavosti izolačního materiálu dle UL 94: V0</t>
  </si>
  <si>
    <t>1318</t>
  </si>
  <si>
    <t>Pol642</t>
  </si>
  <si>
    <t>Řadová svorka ZEL/ZL 70 SL/U; třída hořlavosti izolačního materiálu dle UL94: V0</t>
  </si>
  <si>
    <t>1320</t>
  </si>
  <si>
    <t>661</t>
  </si>
  <si>
    <t>Pol643</t>
  </si>
  <si>
    <t>Svorka 4 ETK; třída hořlavosti izolačního materiálu dle UL94: V0</t>
  </si>
  <si>
    <t>1322</t>
  </si>
  <si>
    <t>Pol644</t>
  </si>
  <si>
    <t>Nosná sběrnice MSN 10X3X1000mm</t>
  </si>
  <si>
    <t>1324</t>
  </si>
  <si>
    <t>663</t>
  </si>
  <si>
    <t>Pol645</t>
  </si>
  <si>
    <t>Sběrnicové držáky SH/U; třída hořlavosti izolačního materiálu dle UL94: V0</t>
  </si>
  <si>
    <t>1326</t>
  </si>
  <si>
    <t>Pol646</t>
  </si>
  <si>
    <t>Lišta nulovací, póly 111, 25mm2, 380V, 125A</t>
  </si>
  <si>
    <t>1328</t>
  </si>
  <si>
    <t>665</t>
  </si>
  <si>
    <t>Pol647</t>
  </si>
  <si>
    <t>Universální svorka, 1.5-16mm AWG 14-AWG 6., přímo svorkovaná, 8x6x0,5, 180A</t>
  </si>
  <si>
    <t>1330</t>
  </si>
  <si>
    <t>Pol648</t>
  </si>
  <si>
    <t>Universální svorka, 4-35mm AWG 10-AWG 2., přímo svorkovaná, 3x9x0,8 nebo 6x9x0,8, 270A</t>
  </si>
  <si>
    <t>1332</t>
  </si>
  <si>
    <t>667</t>
  </si>
  <si>
    <t>Pol649</t>
  </si>
  <si>
    <t>Universální svorka, 16-70mm AWG 4-AWG 2/0., přímo svorkovaná, 2x(3x9x0,8) nebo 6x9x0,8, 400A</t>
  </si>
  <si>
    <t>1334</t>
  </si>
  <si>
    <t>Pol650</t>
  </si>
  <si>
    <t>Universální svorka, 16-120mm AWG 4-MCM 250., přímo svorkovaná, 4x16x0,8, nebo 6x16x0.8, nebo 10x16x0.8, 440A</t>
  </si>
  <si>
    <t>1336</t>
  </si>
  <si>
    <t>669</t>
  </si>
  <si>
    <t>Pol651</t>
  </si>
  <si>
    <t>Schránka na výrobní dokumentaci</t>
  </si>
  <si>
    <t>1338</t>
  </si>
  <si>
    <t>Pol652</t>
  </si>
  <si>
    <t>Přepínací modul třífázového napájení gM 63A/4p; čtyřpólové přepínání dvou napájecích zdrojů; Kontrolní a přepínací modul pro třífázové napájení zdravotnických prostor s monitorováním přepětí, podpětí, nadfrekvence a podfrekvence.</t>
  </si>
  <si>
    <t>1340</t>
  </si>
  <si>
    <t>671</t>
  </si>
  <si>
    <t>Pol653</t>
  </si>
  <si>
    <t>Rozvaděč skříňový 2000x600x400,2k; Ztrátový výkon  -930,00W, RAL 7035</t>
  </si>
  <si>
    <t>1342</t>
  </si>
  <si>
    <t>Pol654</t>
  </si>
  <si>
    <t>Bočnice 2000 x 400, RAL 7035; pár</t>
  </si>
  <si>
    <t>1344</t>
  </si>
  <si>
    <t>673</t>
  </si>
  <si>
    <t>Pol655</t>
  </si>
  <si>
    <t>Podstavec pro skříň, rohový díl výška 100 mm, 4 ks</t>
  </si>
  <si>
    <t>1346</t>
  </si>
  <si>
    <t>Pol656</t>
  </si>
  <si>
    <t>Podstavec RAK,díl uni 300/2ks</t>
  </si>
  <si>
    <t>1348</t>
  </si>
  <si>
    <t>675</t>
  </si>
  <si>
    <t>Pol657</t>
  </si>
  <si>
    <t>Podstavec pro skříň, univerzální díl, 600mm, 2ks</t>
  </si>
  <si>
    <t>1350</t>
  </si>
  <si>
    <t>Pol658</t>
  </si>
  <si>
    <t>Adaptér pro uchycení do skříní</t>
  </si>
  <si>
    <t>1352</t>
  </si>
  <si>
    <t>677</t>
  </si>
  <si>
    <t>Pol659</t>
  </si>
  <si>
    <t>Deska montážní 2M,450x70x13mm</t>
  </si>
  <si>
    <t>1354</t>
  </si>
  <si>
    <t>Pol660</t>
  </si>
  <si>
    <t>Konstrukce instalační 2-40,plast; rozměr 160x500x1818mm</t>
  </si>
  <si>
    <t>1356</t>
  </si>
  <si>
    <t>679</t>
  </si>
  <si>
    <t>Pol661</t>
  </si>
  <si>
    <t>Nosný izolátor, velikost 2x M8, 4 kN</t>
  </si>
  <si>
    <t>1358</t>
  </si>
  <si>
    <t>Pol662</t>
  </si>
  <si>
    <t>PASOVINA CU30/10</t>
  </si>
  <si>
    <t>1360</t>
  </si>
  <si>
    <t>681</t>
  </si>
  <si>
    <t>Pol663</t>
  </si>
  <si>
    <t>Vydrátování a drobný instalační materiál cca 10% materiálu</t>
  </si>
  <si>
    <t>1362</t>
  </si>
  <si>
    <t>Pol664</t>
  </si>
  <si>
    <t>Dílenská výroba rozváděče - sazba elektro-montéra</t>
  </si>
  <si>
    <t>1364</t>
  </si>
  <si>
    <t>683</t>
  </si>
  <si>
    <t>Pol665</t>
  </si>
  <si>
    <t>Dílenská výroba rozváděče - sazba zámečníka</t>
  </si>
  <si>
    <t>1366</t>
  </si>
  <si>
    <t>Pol666</t>
  </si>
  <si>
    <t>Výrobní a konstrukční dokumentace - sazba elektro-inženýra</t>
  </si>
  <si>
    <t>1368</t>
  </si>
  <si>
    <t>685</t>
  </si>
  <si>
    <t>Pol667</t>
  </si>
  <si>
    <t>Usazení a napojení rozváděče - sazba elektro-montéra</t>
  </si>
  <si>
    <t>1370</t>
  </si>
  <si>
    <t>Pol668</t>
  </si>
  <si>
    <t>Termovizní měření rozváděče - vypracování protokolů - sazba elektro-inženýra</t>
  </si>
  <si>
    <t>1372</t>
  </si>
  <si>
    <t>D28</t>
  </si>
  <si>
    <t>Technologická sestava rozváděče 1PRP-A</t>
  </si>
  <si>
    <t>687</t>
  </si>
  <si>
    <t>1374</t>
  </si>
  <si>
    <t>1376</t>
  </si>
  <si>
    <t>689</t>
  </si>
  <si>
    <t>Pol669</t>
  </si>
  <si>
    <t>JISTIC 10C-1; vypínací schopnost 10kA; vypínací charakteristika dle ČSN EN 60898-1</t>
  </si>
  <si>
    <t>1378</t>
  </si>
  <si>
    <t>Pol670</t>
  </si>
  <si>
    <t>ODPINAC VALCOVYCH POJISTEK; velikost pojistkové vložky 3x 10x38; jmenovité izolační napětí AC 800 V; jmenovitý podmíněný zkratový proud 100 kA /AC400V; jmenovité impulzní výdržné napětí 6kV</t>
  </si>
  <si>
    <t>1380</t>
  </si>
  <si>
    <t>691</t>
  </si>
  <si>
    <t>1382</t>
  </si>
  <si>
    <t>1384</t>
  </si>
  <si>
    <t>693</t>
  </si>
  <si>
    <t>Pol671</t>
  </si>
  <si>
    <t>PROUDOVY CHRANIC 25-4-030AC; podmíněný zkratový proud 10 kA; vybaveny ukazatelem stavu; odolnost proti rázovému proudu 250A (8/20 µs) a více</t>
  </si>
  <si>
    <t>1386</t>
  </si>
  <si>
    <t>1388</t>
  </si>
  <si>
    <t>695</t>
  </si>
  <si>
    <t>Pol672</t>
  </si>
  <si>
    <t>PROUDOVY CHRANIC S JISTICEM 10C-1N-030A; podmíněný zkratový proud 10 kA; vybaveny ukazatelem stavu; odolnost proti rázovému proudu 250A (8/20 µs) a více</t>
  </si>
  <si>
    <t>1390</t>
  </si>
  <si>
    <t>1392</t>
  </si>
  <si>
    <t>697</t>
  </si>
  <si>
    <t>Pol673</t>
  </si>
  <si>
    <t>Páčkový spínač 63A-3; montáž na „U“ lišty podle ČSN EN 60715 - parametr 63A/3/250/440V AC</t>
  </si>
  <si>
    <t>1394</t>
  </si>
  <si>
    <t>1396</t>
  </si>
  <si>
    <t>699</t>
  </si>
  <si>
    <t>Pol674</t>
  </si>
  <si>
    <t>Hodiny spínací digitální s astronomickým programem; napájecí napětí: AC 230V; automatické přepínání zimní/letní čas; zálohování dat a času pomocí baterie</t>
  </si>
  <si>
    <t>1398</t>
  </si>
  <si>
    <t>1400</t>
  </si>
  <si>
    <t>701</t>
  </si>
  <si>
    <t>Pol675</t>
  </si>
  <si>
    <t>DISTRIBUCNI BLOK; Jmenovitý proud In [A] AL/Cu 160 / 200; Jmenovité napětí Un [V] 1000</t>
  </si>
  <si>
    <t>1402</t>
  </si>
  <si>
    <t>Pol676</t>
  </si>
  <si>
    <t>Označovací štítek pro svorky 5/8,6-5</t>
  </si>
  <si>
    <t>1404</t>
  </si>
  <si>
    <t>703</t>
  </si>
  <si>
    <t>1406</t>
  </si>
  <si>
    <t>1408</t>
  </si>
  <si>
    <t>705</t>
  </si>
  <si>
    <t>1410</t>
  </si>
  <si>
    <t>1412</t>
  </si>
  <si>
    <t>707</t>
  </si>
  <si>
    <t>1414</t>
  </si>
  <si>
    <t>1416</t>
  </si>
  <si>
    <t>709</t>
  </si>
  <si>
    <t>1418</t>
  </si>
  <si>
    <t>1420</t>
  </si>
  <si>
    <t>Pol677</t>
  </si>
  <si>
    <t>Univerzální přechodová svorka Al/Cu 160A/1000V; 2x50mm2 šedá</t>
  </si>
  <si>
    <t>1422</t>
  </si>
  <si>
    <t>Pol678</t>
  </si>
  <si>
    <t>Nulovací rozbočovací můstek 63A/400V; modrý</t>
  </si>
  <si>
    <t>1424</t>
  </si>
  <si>
    <t>Pol679</t>
  </si>
  <si>
    <t>Svorkovnice N/PE mosazná 6,5x9x1000mm, IP00, 148 přip. míst, 1,5 až 16mm2, 63A, 230/400V</t>
  </si>
  <si>
    <t>1426</t>
  </si>
  <si>
    <t>Pol680</t>
  </si>
  <si>
    <t>Držák na DIN lištu, pro nulovací lišty; max. dimenzovaný proud: 63 A</t>
  </si>
  <si>
    <t>1428</t>
  </si>
  <si>
    <t>715</t>
  </si>
  <si>
    <t>Pol681</t>
  </si>
  <si>
    <t>Kontrolní a přepínací modul pro třífázové napájení zdravotnických prostor s monitorováním přepětí, podpětí, nadfrekvence a podfrekvence</t>
  </si>
  <si>
    <t>1430</t>
  </si>
  <si>
    <t>Poznámka k položce:
Jmenovitý proud 63A gM 4P; doba přepnutí &lt; 180 ms (vhodné pro použití v rozváděčích Skupiny 2); tři polohy přepnutí: I / O / II</t>
  </si>
  <si>
    <t>1432</t>
  </si>
  <si>
    <t>717</t>
  </si>
  <si>
    <t>Pol682</t>
  </si>
  <si>
    <t>Ocelovo-plechová modulová instalační konstrukce, plastové panely; 160x940x1910 (dxšxv) čtyř-řadá</t>
  </si>
  <si>
    <t>1434</t>
  </si>
  <si>
    <t>Pol683</t>
  </si>
  <si>
    <t>Ocelovo-plechový nástěnný rám, IP40/20, BEZ DVEŘÍ! bude umístěn v nice v samostatném PÚ; 1000x2000x400 (šxvxh); barva RAL 7035</t>
  </si>
  <si>
    <t>1436</t>
  </si>
  <si>
    <t>719</t>
  </si>
  <si>
    <t>Pol684</t>
  </si>
  <si>
    <t>1438</t>
  </si>
  <si>
    <t>1440</t>
  </si>
  <si>
    <t>1442</t>
  </si>
  <si>
    <t>1444</t>
  </si>
  <si>
    <t>723</t>
  </si>
  <si>
    <t>1446</t>
  </si>
  <si>
    <t>1448</t>
  </si>
  <si>
    <t>D29</t>
  </si>
  <si>
    <t>Technologická sestava rozváděče 1PRP-B</t>
  </si>
  <si>
    <t>1450</t>
  </si>
  <si>
    <t>1452</t>
  </si>
  <si>
    <t>1454</t>
  </si>
  <si>
    <t>Pol685</t>
  </si>
  <si>
    <t>JISTIC 10B-3; vypínací schopnost 10kA; vypínací charakteristika dle ČSN EN 60898-1</t>
  </si>
  <si>
    <t>1456</t>
  </si>
  <si>
    <t>729</t>
  </si>
  <si>
    <t>Pol686</t>
  </si>
  <si>
    <t>JISTIC 25B-3; vypínací schopnost 10kA; vypínací charakteristika dle ČSN EN 60898-1</t>
  </si>
  <si>
    <t>1458</t>
  </si>
  <si>
    <t>Pol687</t>
  </si>
  <si>
    <t>Propojovací lišta; 3pól. provedení, průřez 10 mm2, rozteč 17,8 mm, počet vývodů 19 x 3, kolíky</t>
  </si>
  <si>
    <t>1460</t>
  </si>
  <si>
    <t>731</t>
  </si>
  <si>
    <t>1462</t>
  </si>
  <si>
    <t>1464</t>
  </si>
  <si>
    <t>1466</t>
  </si>
  <si>
    <t>1468</t>
  </si>
  <si>
    <t>1470</t>
  </si>
  <si>
    <t>1472</t>
  </si>
  <si>
    <t>737</t>
  </si>
  <si>
    <t>1474</t>
  </si>
  <si>
    <t>1476</t>
  </si>
  <si>
    <t>739</t>
  </si>
  <si>
    <t>1478</t>
  </si>
  <si>
    <t>1480</t>
  </si>
  <si>
    <t>741</t>
  </si>
  <si>
    <t>1482</t>
  </si>
  <si>
    <t>1484</t>
  </si>
  <si>
    <t>743</t>
  </si>
  <si>
    <t>1486</t>
  </si>
  <si>
    <t>1488</t>
  </si>
  <si>
    <t>745</t>
  </si>
  <si>
    <t>1490</t>
  </si>
  <si>
    <t>1492</t>
  </si>
  <si>
    <t>747</t>
  </si>
  <si>
    <t>1494</t>
  </si>
  <si>
    <t>1496</t>
  </si>
  <si>
    <t>749</t>
  </si>
  <si>
    <t>Pol688</t>
  </si>
  <si>
    <t>PASOVINA CU 25/5</t>
  </si>
  <si>
    <t>1498</t>
  </si>
  <si>
    <t>1500</t>
  </si>
  <si>
    <t>751</t>
  </si>
  <si>
    <t>Pol689</t>
  </si>
  <si>
    <t>1502</t>
  </si>
  <si>
    <t>Pol690</t>
  </si>
  <si>
    <t>Svorka 16/2 BL modrá; třída hořlavosti izolačního materiálu dle UL94: V0</t>
  </si>
  <si>
    <t>1504</t>
  </si>
  <si>
    <t>753</t>
  </si>
  <si>
    <t>1506</t>
  </si>
  <si>
    <t>1508</t>
  </si>
  <si>
    <t>755</t>
  </si>
  <si>
    <t>1510</t>
  </si>
  <si>
    <t>1512</t>
  </si>
  <si>
    <t>757</t>
  </si>
  <si>
    <t>Pol691</t>
  </si>
  <si>
    <t>Ocelovo-plechový nástěnný rám, IP40/20, BEZ DVEŘÍ! bude umístěn v nice v samostatném PÚ; 800x2000x400 (šxvxh); barva RAL 7035</t>
  </si>
  <si>
    <t>1514</t>
  </si>
  <si>
    <t>Pol692</t>
  </si>
  <si>
    <t>Ocelovo-plechová modulová instalační konstrukce, plastové panely; 160x720x1910 (dxšxv) čtyř-řadá</t>
  </si>
  <si>
    <t>1516</t>
  </si>
  <si>
    <t>759</t>
  </si>
  <si>
    <t>Pol693</t>
  </si>
  <si>
    <t>1518</t>
  </si>
  <si>
    <t>1520</t>
  </si>
  <si>
    <t>761</t>
  </si>
  <si>
    <t>1522</t>
  </si>
  <si>
    <t>1524</t>
  </si>
  <si>
    <t>1526</t>
  </si>
  <si>
    <t>1528</t>
  </si>
  <si>
    <t>D30</t>
  </si>
  <si>
    <t>Technologická sestava rozváděče 1SRP-A</t>
  </si>
  <si>
    <t>765</t>
  </si>
  <si>
    <t>1530</t>
  </si>
  <si>
    <t>1532</t>
  </si>
  <si>
    <t>1534</t>
  </si>
  <si>
    <t>1536</t>
  </si>
  <si>
    <t>769</t>
  </si>
  <si>
    <t>1538</t>
  </si>
  <si>
    <t>1540</t>
  </si>
  <si>
    <t>1542</t>
  </si>
  <si>
    <t>1544</t>
  </si>
  <si>
    <t>773</t>
  </si>
  <si>
    <t>1546</t>
  </si>
  <si>
    <t>1548</t>
  </si>
  <si>
    <t>775</t>
  </si>
  <si>
    <t>1550</t>
  </si>
  <si>
    <t>Pol694</t>
  </si>
  <si>
    <t>PAMETOVE RELE 230V AC/16A s tlačítkem; nízká provozní hlučnost; jmenovitý zkratový proud: 10 kA; řazení kontaktů: 1x zapínací</t>
  </si>
  <si>
    <t>1552</t>
  </si>
  <si>
    <t>1554</t>
  </si>
  <si>
    <t>1556</t>
  </si>
  <si>
    <t>779</t>
  </si>
  <si>
    <t>1558</t>
  </si>
  <si>
    <t>1560</t>
  </si>
  <si>
    <t>1562</t>
  </si>
  <si>
    <t>1564</t>
  </si>
  <si>
    <t>1566</t>
  </si>
  <si>
    <t>1568</t>
  </si>
  <si>
    <t>785</t>
  </si>
  <si>
    <t>1570</t>
  </si>
  <si>
    <t>1572</t>
  </si>
  <si>
    <t>787</t>
  </si>
  <si>
    <t>1574</t>
  </si>
  <si>
    <t>1576</t>
  </si>
  <si>
    <t>1578</t>
  </si>
  <si>
    <t>1580</t>
  </si>
  <si>
    <t>791</t>
  </si>
  <si>
    <t>1582</t>
  </si>
  <si>
    <t>1584</t>
  </si>
  <si>
    <t>793</t>
  </si>
  <si>
    <t>1586</t>
  </si>
  <si>
    <t>1588</t>
  </si>
  <si>
    <t>795</t>
  </si>
  <si>
    <t>Pol695</t>
  </si>
  <si>
    <t>1590</t>
  </si>
  <si>
    <t>1592</t>
  </si>
  <si>
    <t>797</t>
  </si>
  <si>
    <t>1594</t>
  </si>
  <si>
    <t>1596</t>
  </si>
  <si>
    <t>799</t>
  </si>
  <si>
    <t>1598</t>
  </si>
  <si>
    <t>1600</t>
  </si>
  <si>
    <t>D31</t>
  </si>
  <si>
    <t>Technologická sestava rozváděče 1SRP-B</t>
  </si>
  <si>
    <t>801</t>
  </si>
  <si>
    <t>1602</t>
  </si>
  <si>
    <t>1604</t>
  </si>
  <si>
    <t>803</t>
  </si>
  <si>
    <t>1606</t>
  </si>
  <si>
    <t>1608</t>
  </si>
  <si>
    <t>805</t>
  </si>
  <si>
    <t>1610</t>
  </si>
  <si>
    <t>1612</t>
  </si>
  <si>
    <t>807</t>
  </si>
  <si>
    <t>1614</t>
  </si>
  <si>
    <t>1616</t>
  </si>
  <si>
    <t>809</t>
  </si>
  <si>
    <t>1618</t>
  </si>
  <si>
    <t>1620</t>
  </si>
  <si>
    <t>811</t>
  </si>
  <si>
    <t>1622</t>
  </si>
  <si>
    <t>1624</t>
  </si>
  <si>
    <t>813</t>
  </si>
  <si>
    <t>1626</t>
  </si>
  <si>
    <t>1628</t>
  </si>
  <si>
    <t>815</t>
  </si>
  <si>
    <t>1630</t>
  </si>
  <si>
    <t>1632</t>
  </si>
  <si>
    <t>817</t>
  </si>
  <si>
    <t>1634</t>
  </si>
  <si>
    <t>1636</t>
  </si>
  <si>
    <t>819</t>
  </si>
  <si>
    <t>1638</t>
  </si>
  <si>
    <t>1640</t>
  </si>
  <si>
    <t>821</t>
  </si>
  <si>
    <t>1642</t>
  </si>
  <si>
    <t>1644</t>
  </si>
  <si>
    <t>823</t>
  </si>
  <si>
    <t>1646</t>
  </si>
  <si>
    <t>Pol696</t>
  </si>
  <si>
    <t>1648</t>
  </si>
  <si>
    <t>825</t>
  </si>
  <si>
    <t>1650</t>
  </si>
  <si>
    <t>1652</t>
  </si>
  <si>
    <t>827</t>
  </si>
  <si>
    <t>1654</t>
  </si>
  <si>
    <t>1656</t>
  </si>
  <si>
    <t>829</t>
  </si>
  <si>
    <t>1658</t>
  </si>
  <si>
    <t>1660</t>
  </si>
  <si>
    <t>831</t>
  </si>
  <si>
    <t>1662</t>
  </si>
  <si>
    <t>1664</t>
  </si>
  <si>
    <t>833</t>
  </si>
  <si>
    <t>1666</t>
  </si>
  <si>
    <t>Pol697</t>
  </si>
  <si>
    <t>1668</t>
  </si>
  <si>
    <t>835</t>
  </si>
  <si>
    <t>1670</t>
  </si>
  <si>
    <t>1672</t>
  </si>
  <si>
    <t>837</t>
  </si>
  <si>
    <t>1674</t>
  </si>
  <si>
    <t>1676</t>
  </si>
  <si>
    <t>839</t>
  </si>
  <si>
    <t>1678</t>
  </si>
  <si>
    <t>D32</t>
  </si>
  <si>
    <t>Technologická sestava rozváděče 1SR-PO</t>
  </si>
  <si>
    <t>1680</t>
  </si>
  <si>
    <t>841</t>
  </si>
  <si>
    <t>1682</t>
  </si>
  <si>
    <t>Pol698</t>
  </si>
  <si>
    <t>Hlavní vypínač pro  komerční a průmyslové elektrické rozvody 63A-3, AC 250/440 V</t>
  </si>
  <si>
    <t>1684</t>
  </si>
  <si>
    <t>843</t>
  </si>
  <si>
    <t>Pol699</t>
  </si>
  <si>
    <t>Hlavní vypínač pro  komerční a průmyslové elektrické rozvody 125A-3, AC 250/440 V</t>
  </si>
  <si>
    <t>1686</t>
  </si>
  <si>
    <t>1688</t>
  </si>
  <si>
    <t>845</t>
  </si>
  <si>
    <t>1690</t>
  </si>
  <si>
    <t>1692</t>
  </si>
  <si>
    <t>847</t>
  </si>
  <si>
    <t>1694</t>
  </si>
  <si>
    <t>Pol700</t>
  </si>
  <si>
    <t>Elektronická signalizace stavu pojistek;  4A / AC 250V; pracovní rozsah 0,8 ÷ 1,1x UC /  50 ÷ 400 Hz</t>
  </si>
  <si>
    <t>1696</t>
  </si>
  <si>
    <t>849</t>
  </si>
  <si>
    <t>1698</t>
  </si>
  <si>
    <t>1700</t>
  </si>
  <si>
    <t>851</t>
  </si>
  <si>
    <t>1702</t>
  </si>
  <si>
    <t>1704</t>
  </si>
  <si>
    <t>853</t>
  </si>
  <si>
    <t>1706</t>
  </si>
  <si>
    <t>Pol701</t>
  </si>
  <si>
    <t>POJISTKA 16A aM pro pojistkové vložky 10x38</t>
  </si>
  <si>
    <t>1708</t>
  </si>
  <si>
    <t>855</t>
  </si>
  <si>
    <t>Pol702</t>
  </si>
  <si>
    <t>POJISTKA 32A gG pro pojistkové vložky 10x38</t>
  </si>
  <si>
    <t>1710</t>
  </si>
  <si>
    <t>1712</t>
  </si>
  <si>
    <t>857</t>
  </si>
  <si>
    <t>1714</t>
  </si>
  <si>
    <t>Pol703</t>
  </si>
  <si>
    <t>Stykač 25A 1Z +1V 24V 50/60Hz; [Uimp] jmenovité impulzní výdržné napětí: 6 kV vyhovuje IEC 60947; kategorie přepětí: III</t>
  </si>
  <si>
    <t>1716</t>
  </si>
  <si>
    <t>859</t>
  </si>
  <si>
    <t>Pol704</t>
  </si>
  <si>
    <t>Spínač motorů 10/3p; spínání a ochrana třífázových motorů s výkonem do 15 kW</t>
  </si>
  <si>
    <t>1718</t>
  </si>
  <si>
    <t>Pol705</t>
  </si>
  <si>
    <t>Spínač motorů 16/3p; spínání a ochrana třífázových motorů s výkonem do 15 kW</t>
  </si>
  <si>
    <t>1720</t>
  </si>
  <si>
    <t>861</t>
  </si>
  <si>
    <t>Pol706</t>
  </si>
  <si>
    <t>Spínaný síťový zdroj na DIN lištu 24V/1,25A, 30W; účinnost: 75%; integrované ochrany: přetížení, zkrat, přehřátí</t>
  </si>
  <si>
    <t>1722</t>
  </si>
  <si>
    <t>1724</t>
  </si>
  <si>
    <t>863</t>
  </si>
  <si>
    <t>1726</t>
  </si>
  <si>
    <t>1728</t>
  </si>
  <si>
    <t>865</t>
  </si>
  <si>
    <t>1730</t>
  </si>
  <si>
    <t>1732</t>
  </si>
  <si>
    <t>867</t>
  </si>
  <si>
    <t>1734</t>
  </si>
  <si>
    <t>Pol707</t>
  </si>
  <si>
    <t>Čelo koncové AP6; třída hořlavosti izolačního materiálu dle UL94: V0</t>
  </si>
  <si>
    <t>1736</t>
  </si>
  <si>
    <t>869</t>
  </si>
  <si>
    <t>Pol708</t>
  </si>
  <si>
    <t>Řadová svorka 6/U šedá; dimenzovaný proud In 41A</t>
  </si>
  <si>
    <t>1738</t>
  </si>
  <si>
    <t>Pol709</t>
  </si>
  <si>
    <t>Řadová svorka 6/U modrá; dimenzovaný proud In 41A</t>
  </si>
  <si>
    <t>1740</t>
  </si>
  <si>
    <t>871</t>
  </si>
  <si>
    <t>Pol710</t>
  </si>
  <si>
    <t>Zemnící svorka 6 SL/U 4mm2; třída hořlavosti izolačního materiálu dle UL94: V0</t>
  </si>
  <si>
    <t>1742</t>
  </si>
  <si>
    <t>1744</t>
  </si>
  <si>
    <t>873</t>
  </si>
  <si>
    <t>1746</t>
  </si>
  <si>
    <t>1748</t>
  </si>
  <si>
    <t>875</t>
  </si>
  <si>
    <t>1750</t>
  </si>
  <si>
    <t>1752</t>
  </si>
  <si>
    <t>877</t>
  </si>
  <si>
    <t>1754</t>
  </si>
  <si>
    <t>1756</t>
  </si>
  <si>
    <t>879</t>
  </si>
  <si>
    <t>1758</t>
  </si>
  <si>
    <t>1760</t>
  </si>
  <si>
    <t>881</t>
  </si>
  <si>
    <t>Pol711</t>
  </si>
  <si>
    <t>SVORKOVNICE NSCH 10X10X1000 100A</t>
  </si>
  <si>
    <t>1762</t>
  </si>
  <si>
    <t>1764</t>
  </si>
  <si>
    <t>883</t>
  </si>
  <si>
    <t>1766</t>
  </si>
  <si>
    <t>Pol712</t>
  </si>
  <si>
    <t>Vačkové přepínač 16A 2-polohy v krytu IP54</t>
  </si>
  <si>
    <t>1768</t>
  </si>
  <si>
    <t>885</t>
  </si>
  <si>
    <t>1770</t>
  </si>
  <si>
    <t>1772</t>
  </si>
  <si>
    <t>887</t>
  </si>
  <si>
    <t>Pol713</t>
  </si>
  <si>
    <t>1774</t>
  </si>
  <si>
    <t>1776</t>
  </si>
  <si>
    <t>889</t>
  </si>
  <si>
    <t>1778</t>
  </si>
  <si>
    <t>1780</t>
  </si>
  <si>
    <t>891</t>
  </si>
  <si>
    <t>1782</t>
  </si>
  <si>
    <t>1784</t>
  </si>
  <si>
    <t>D33</t>
  </si>
  <si>
    <t>Technologická sestava rozváděče 2PRP-A</t>
  </si>
  <si>
    <t>893</t>
  </si>
  <si>
    <t>1786</t>
  </si>
  <si>
    <t>1788</t>
  </si>
  <si>
    <t>895</t>
  </si>
  <si>
    <t>1790</t>
  </si>
  <si>
    <t>1792</t>
  </si>
  <si>
    <t>897</t>
  </si>
  <si>
    <t>1794</t>
  </si>
  <si>
    <t>1796</t>
  </si>
  <si>
    <t>899</t>
  </si>
  <si>
    <t>1798</t>
  </si>
  <si>
    <t>1800</t>
  </si>
  <si>
    <t>901</t>
  </si>
  <si>
    <t>Pol714</t>
  </si>
  <si>
    <t>POJISTKA 20A gG pro pojistkové vložky 10x51</t>
  </si>
  <si>
    <t>1802</t>
  </si>
  <si>
    <t>1804</t>
  </si>
  <si>
    <t>903</t>
  </si>
  <si>
    <t>1806</t>
  </si>
  <si>
    <t>1808</t>
  </si>
  <si>
    <t>905</t>
  </si>
  <si>
    <t>1810</t>
  </si>
  <si>
    <t>1812</t>
  </si>
  <si>
    <t>907</t>
  </si>
  <si>
    <t>1814</t>
  </si>
  <si>
    <t>1816</t>
  </si>
  <si>
    <t>909</t>
  </si>
  <si>
    <t>1818</t>
  </si>
  <si>
    <t>1820</t>
  </si>
  <si>
    <t>911</t>
  </si>
  <si>
    <t>1822</t>
  </si>
  <si>
    <t>1824</t>
  </si>
  <si>
    <t>913</t>
  </si>
  <si>
    <t>1826</t>
  </si>
  <si>
    <t>1828</t>
  </si>
  <si>
    <t>915</t>
  </si>
  <si>
    <t>1830</t>
  </si>
  <si>
    <t>1832</t>
  </si>
  <si>
    <t>917</t>
  </si>
  <si>
    <t>1834</t>
  </si>
  <si>
    <t>1836</t>
  </si>
  <si>
    <t>919</t>
  </si>
  <si>
    <t>1838</t>
  </si>
  <si>
    <t>1840</t>
  </si>
  <si>
    <t>921</t>
  </si>
  <si>
    <t>1842</t>
  </si>
  <si>
    <t>1844</t>
  </si>
  <si>
    <t>923</t>
  </si>
  <si>
    <t>1846</t>
  </si>
  <si>
    <t>1848</t>
  </si>
  <si>
    <t>925</t>
  </si>
  <si>
    <t>1850</t>
  </si>
  <si>
    <t>1852</t>
  </si>
  <si>
    <t>927</t>
  </si>
  <si>
    <t>1854</t>
  </si>
  <si>
    <t>Pol715</t>
  </si>
  <si>
    <t>1856</t>
  </si>
  <si>
    <t>929</t>
  </si>
  <si>
    <t>1858</t>
  </si>
  <si>
    <t>1860</t>
  </si>
  <si>
    <t>931</t>
  </si>
  <si>
    <t>1862</t>
  </si>
  <si>
    <t>1864</t>
  </si>
  <si>
    <t>933</t>
  </si>
  <si>
    <t>1866</t>
  </si>
  <si>
    <t>D34</t>
  </si>
  <si>
    <t>Technologická sestava rozváděče 2PRP-B</t>
  </si>
  <si>
    <t>1868</t>
  </si>
  <si>
    <t>935</t>
  </si>
  <si>
    <t>1870</t>
  </si>
  <si>
    <t>1872</t>
  </si>
  <si>
    <t>937</t>
  </si>
  <si>
    <t>1874</t>
  </si>
  <si>
    <t>1876</t>
  </si>
  <si>
    <t>939</t>
  </si>
  <si>
    <t>1878</t>
  </si>
  <si>
    <t>1880</t>
  </si>
  <si>
    <t>941</t>
  </si>
  <si>
    <t>1882</t>
  </si>
  <si>
    <t>1884</t>
  </si>
  <si>
    <t>943</t>
  </si>
  <si>
    <t>Pol716</t>
  </si>
  <si>
    <t>PROUDOVY CHRANIC OLI-16C-1N-030A</t>
  </si>
  <si>
    <t>1886</t>
  </si>
  <si>
    <t>1888</t>
  </si>
  <si>
    <t>945</t>
  </si>
  <si>
    <t>1890</t>
  </si>
  <si>
    <t>1892</t>
  </si>
  <si>
    <t>947</t>
  </si>
  <si>
    <t>1894</t>
  </si>
  <si>
    <t>1896</t>
  </si>
  <si>
    <t>949</t>
  </si>
  <si>
    <t>1898</t>
  </si>
  <si>
    <t>1900</t>
  </si>
  <si>
    <t>951</t>
  </si>
  <si>
    <t>Pol717</t>
  </si>
  <si>
    <t>1902</t>
  </si>
  <si>
    <t>1904</t>
  </si>
  <si>
    <t>953</t>
  </si>
  <si>
    <t>1906</t>
  </si>
  <si>
    <t>1908</t>
  </si>
  <si>
    <t>955</t>
  </si>
  <si>
    <t>1910</t>
  </si>
  <si>
    <t>1912</t>
  </si>
  <si>
    <t>957</t>
  </si>
  <si>
    <t>1914</t>
  </si>
  <si>
    <t>1916</t>
  </si>
  <si>
    <t>959</t>
  </si>
  <si>
    <t>1918</t>
  </si>
  <si>
    <t>1920</t>
  </si>
  <si>
    <t>961</t>
  </si>
  <si>
    <t>1922</t>
  </si>
  <si>
    <t>1924</t>
  </si>
  <si>
    <t>963</t>
  </si>
  <si>
    <t>1926</t>
  </si>
  <si>
    <t>1928</t>
  </si>
  <si>
    <t>965</t>
  </si>
  <si>
    <t>Pol718</t>
  </si>
  <si>
    <t>1930</t>
  </si>
  <si>
    <t>1932</t>
  </si>
  <si>
    <t>967</t>
  </si>
  <si>
    <t>1934</t>
  </si>
  <si>
    <t>1936</t>
  </si>
  <si>
    <t>969</t>
  </si>
  <si>
    <t>1938</t>
  </si>
  <si>
    <t>1940</t>
  </si>
  <si>
    <t>D35</t>
  </si>
  <si>
    <t>Technologická sestava rozváděče 2PR-SL</t>
  </si>
  <si>
    <t>971</t>
  </si>
  <si>
    <t>Pol719</t>
  </si>
  <si>
    <t>JISTIC 6B-1; vypínací schopnost 10kA; vypínací charakteristika dle ČSN EN 60898-1</t>
  </si>
  <si>
    <t>1942</t>
  </si>
  <si>
    <t>1944</t>
  </si>
  <si>
    <t>973</t>
  </si>
  <si>
    <t>1946</t>
  </si>
  <si>
    <t>1948</t>
  </si>
  <si>
    <t>975</t>
  </si>
  <si>
    <t>1950</t>
  </si>
  <si>
    <t>1952</t>
  </si>
  <si>
    <t>977</t>
  </si>
  <si>
    <t>1954</t>
  </si>
  <si>
    <t>1956</t>
  </si>
  <si>
    <t>979</t>
  </si>
  <si>
    <t>Pol720</t>
  </si>
  <si>
    <t>JISTIC 6B-1N; vypínací schopnost 10kA; vypínací charakteristika dle ČSN EN 60898-1</t>
  </si>
  <si>
    <t>1958</t>
  </si>
  <si>
    <t>Pol721</t>
  </si>
  <si>
    <t>JISTIC 10B-1N; vypínací schopnost 10kA; vypínací charakteristika dle ČSN EN 60898-1</t>
  </si>
  <si>
    <t>1960</t>
  </si>
  <si>
    <t>981</t>
  </si>
  <si>
    <t>1962</t>
  </si>
  <si>
    <t>1964</t>
  </si>
  <si>
    <t>983</t>
  </si>
  <si>
    <t>1966</t>
  </si>
  <si>
    <t>1968</t>
  </si>
  <si>
    <t>985</t>
  </si>
  <si>
    <t>Pol722</t>
  </si>
  <si>
    <t>ODPINAC VALCOVYCH POJISTEK; velikost pojistkové vložky 1x 14x51; jmenovité izolační napětí AC 800 V; jmenovitý podmíněný zkratový proud 100 kA /AC400V; jmenovité impulzní výdržné napětí 6kV</t>
  </si>
  <si>
    <t>1970</t>
  </si>
  <si>
    <t>1972</t>
  </si>
  <si>
    <t>987</t>
  </si>
  <si>
    <t>1974</t>
  </si>
  <si>
    <t>1976</t>
  </si>
  <si>
    <t>989</t>
  </si>
  <si>
    <t>1978</t>
  </si>
  <si>
    <t>1980</t>
  </si>
  <si>
    <t>991</t>
  </si>
  <si>
    <t>1982</t>
  </si>
  <si>
    <t>1984</t>
  </si>
  <si>
    <t>993</t>
  </si>
  <si>
    <t>1986</t>
  </si>
  <si>
    <t>Pol723</t>
  </si>
  <si>
    <t>POJISTKA 10A aM pro pojistkové vložky 10x38</t>
  </si>
  <si>
    <t>1988</t>
  </si>
  <si>
    <t>995</t>
  </si>
  <si>
    <t>1990</t>
  </si>
  <si>
    <t>1992</t>
  </si>
  <si>
    <t>1994</t>
  </si>
  <si>
    <t>1996</t>
  </si>
  <si>
    <t>999</t>
  </si>
  <si>
    <t>1998</t>
  </si>
  <si>
    <t>2000</t>
  </si>
  <si>
    <t>1001</t>
  </si>
  <si>
    <t>2002</t>
  </si>
  <si>
    <t>Pol724</t>
  </si>
  <si>
    <t>Napájecí zdroj DC24V</t>
  </si>
  <si>
    <t>2004</t>
  </si>
  <si>
    <t>Poznámka k položce:
univerzální napájecí zdroj pro montáž na DIN lištu 35mm, určený primárně pro napájení modulu dálkové signalizace; dle ČSN EN 61 010-1 ed. 2; UnAC - 90 ÷ 265 V AC (47 ÷ 440 Hz); Un DC - 90 ÷ 370 V DC; Uo - 24 V DC; Imax - 110 mA; P - max. 2,5 VA</t>
  </si>
  <si>
    <t>1003</t>
  </si>
  <si>
    <t>Pol725</t>
  </si>
  <si>
    <t>Hlídač izolačního stavu podle norem ČSN 33 2000-7-710 (elektrické instalace ve zdravotnických zařízeních), ČSN EN 61 010, ČSN EN 61 557-1, ČSN EN 61 557-8, až do maximálního provozního napětí 275 V AC</t>
  </si>
  <si>
    <t>2006</t>
  </si>
  <si>
    <t>Pol726</t>
  </si>
  <si>
    <t>Násuvný měřicí transformátor proudu; Primární proud 30 A; Sekundární proud 5 A; Jmenovitý výkon 5 VA; Průměr vodiče O 20 mm; Přesnost třídy 1</t>
  </si>
  <si>
    <t>2008</t>
  </si>
  <si>
    <t>1005</t>
  </si>
  <si>
    <t>2010</t>
  </si>
  <si>
    <t>2012</t>
  </si>
  <si>
    <t>1007</t>
  </si>
  <si>
    <t>2014</t>
  </si>
  <si>
    <t>2016</t>
  </si>
  <si>
    <t>1009</t>
  </si>
  <si>
    <t>2018</t>
  </si>
  <si>
    <t>2020</t>
  </si>
  <si>
    <t>1011</t>
  </si>
  <si>
    <t>2022</t>
  </si>
  <si>
    <t>2024</t>
  </si>
  <si>
    <t>1013</t>
  </si>
  <si>
    <t>2026</t>
  </si>
  <si>
    <t>2028</t>
  </si>
  <si>
    <t>1015</t>
  </si>
  <si>
    <t>2030</t>
  </si>
  <si>
    <t>2032</t>
  </si>
  <si>
    <t>1017</t>
  </si>
  <si>
    <t>2034</t>
  </si>
  <si>
    <t>2036</t>
  </si>
  <si>
    <t>1019</t>
  </si>
  <si>
    <t>2038</t>
  </si>
  <si>
    <t>2040</t>
  </si>
  <si>
    <t>1021</t>
  </si>
  <si>
    <t>Pol727</t>
  </si>
  <si>
    <t>Universální svorka připojovací; 1.5-16mm - AWG 14-AWG 6, 180A; přímo svorkovaná</t>
  </si>
  <si>
    <t>2042</t>
  </si>
  <si>
    <t>Pol728</t>
  </si>
  <si>
    <t>Svorka připojovací 35/5; Ie = 270A</t>
  </si>
  <si>
    <t>2044</t>
  </si>
  <si>
    <t>1023</t>
  </si>
  <si>
    <t>2046</t>
  </si>
  <si>
    <t>2048</t>
  </si>
  <si>
    <t>1025</t>
  </si>
  <si>
    <t>Pol729</t>
  </si>
  <si>
    <t>Rozvaděč skříňový 2000x1000x400,2k; Ztrátový výkon  -930,00W</t>
  </si>
  <si>
    <t>2050</t>
  </si>
  <si>
    <t>2052</t>
  </si>
  <si>
    <t>1027</t>
  </si>
  <si>
    <t>2054</t>
  </si>
  <si>
    <t>2056</t>
  </si>
  <si>
    <t>1029</t>
  </si>
  <si>
    <t>Pol730</t>
  </si>
  <si>
    <t>Podstavec pro skříň, univerzální díl, 1.000mm, 2ks</t>
  </si>
  <si>
    <t>2058</t>
  </si>
  <si>
    <t>2060</t>
  </si>
  <si>
    <t>1031</t>
  </si>
  <si>
    <t>Pol731</t>
  </si>
  <si>
    <t>Montážní deska 4M</t>
  </si>
  <si>
    <t>2062</t>
  </si>
  <si>
    <t>2064</t>
  </si>
  <si>
    <t>1033</t>
  </si>
  <si>
    <t>Pol732</t>
  </si>
  <si>
    <t>Ocelovo-plechová elektroinstalační kontrukce pro rozváděčovou skříň 2000x1000x400,2k</t>
  </si>
  <si>
    <t>2066</t>
  </si>
  <si>
    <t>Pol733</t>
  </si>
  <si>
    <t>PASOVINA CU 20/5</t>
  </si>
  <si>
    <t>2068</t>
  </si>
  <si>
    <t>1035</t>
  </si>
  <si>
    <t>Pol734</t>
  </si>
  <si>
    <t>2070</t>
  </si>
  <si>
    <t>2072</t>
  </si>
  <si>
    <t>1037</t>
  </si>
  <si>
    <t>2074</t>
  </si>
  <si>
    <t>2076</t>
  </si>
  <si>
    <t>1039</t>
  </si>
  <si>
    <t>2078</t>
  </si>
  <si>
    <t>2080</t>
  </si>
  <si>
    <t>D36</t>
  </si>
  <si>
    <t>Technologická sestava rozváděče 3PRP-A</t>
  </si>
  <si>
    <t>1041</t>
  </si>
  <si>
    <t>2082</t>
  </si>
  <si>
    <t>2084</t>
  </si>
  <si>
    <t>1043</t>
  </si>
  <si>
    <t>2086</t>
  </si>
  <si>
    <t>2088</t>
  </si>
  <si>
    <t>1045</t>
  </si>
  <si>
    <t>Pol735</t>
  </si>
  <si>
    <t>Odpínač s parametry: Iu=160A; Ie=160A; Uimp=8kV; Ui=690V; režim spínání AC-23A,DC-22A; Jmenovitý krátkodobý výdržný proud 2kA/1s; Mechanická trvanlivost alespoň 20.000 cyklů; Elektrická trvanlivost alespoň  6 000 cyklů</t>
  </si>
  <si>
    <t>2090</t>
  </si>
  <si>
    <t>Poznámka k položce:
provedení dle norem ČSN EN 60 947-3; EN 60 947-3, IEC 947-3</t>
  </si>
  <si>
    <t>2092</t>
  </si>
  <si>
    <t>1047</t>
  </si>
  <si>
    <t>2094</t>
  </si>
  <si>
    <t>2096</t>
  </si>
  <si>
    <t>1049</t>
  </si>
  <si>
    <t>2098</t>
  </si>
  <si>
    <t>2100</t>
  </si>
  <si>
    <t>1051</t>
  </si>
  <si>
    <t>2102</t>
  </si>
  <si>
    <t>2104</t>
  </si>
  <si>
    <t>1053</t>
  </si>
  <si>
    <t>2106</t>
  </si>
  <si>
    <t>2108</t>
  </si>
  <si>
    <t>1055</t>
  </si>
  <si>
    <t>2110</t>
  </si>
  <si>
    <t>2112</t>
  </si>
  <si>
    <t>1057</t>
  </si>
  <si>
    <t>Pol736</t>
  </si>
  <si>
    <t>Univerzální přechodová svorka Al/Cu 320A/690V; 1x150mm2 šedá</t>
  </si>
  <si>
    <t>2114</t>
  </si>
  <si>
    <t>2116</t>
  </si>
  <si>
    <t>1059</t>
  </si>
  <si>
    <t>2118</t>
  </si>
  <si>
    <t>2120</t>
  </si>
  <si>
    <t>1061</t>
  </si>
  <si>
    <t>2122</t>
  </si>
  <si>
    <t>2124</t>
  </si>
  <si>
    <t>1063</t>
  </si>
  <si>
    <t>2126</t>
  </si>
  <si>
    <t>2128</t>
  </si>
  <si>
    <t>1065</t>
  </si>
  <si>
    <t>2130</t>
  </si>
  <si>
    <t>2132</t>
  </si>
  <si>
    <t>1067</t>
  </si>
  <si>
    <t>2134</t>
  </si>
  <si>
    <t>2136</t>
  </si>
  <si>
    <t>1069</t>
  </si>
  <si>
    <t>2138</t>
  </si>
  <si>
    <t>2140</t>
  </si>
  <si>
    <t>1071</t>
  </si>
  <si>
    <t>2142</t>
  </si>
  <si>
    <t>2144</t>
  </si>
  <si>
    <t>1073</t>
  </si>
  <si>
    <t>2146</t>
  </si>
  <si>
    <t>2148</t>
  </si>
  <si>
    <t>1075</t>
  </si>
  <si>
    <t>Pol737</t>
  </si>
  <si>
    <t>2150</t>
  </si>
  <si>
    <t>2152</t>
  </si>
  <si>
    <t>1077</t>
  </si>
  <si>
    <t>2154</t>
  </si>
  <si>
    <t>2156</t>
  </si>
  <si>
    <t>1079</t>
  </si>
  <si>
    <t>2158</t>
  </si>
  <si>
    <t>2160</t>
  </si>
  <si>
    <t>D37</t>
  </si>
  <si>
    <t>Technologická sestava rozváděče 3PRP-B</t>
  </si>
  <si>
    <t>1081</t>
  </si>
  <si>
    <t>2162</t>
  </si>
  <si>
    <t>2164</t>
  </si>
  <si>
    <t>1083</t>
  </si>
  <si>
    <t>2166</t>
  </si>
  <si>
    <t>2168</t>
  </si>
  <si>
    <t>1085</t>
  </si>
  <si>
    <t>2170</t>
  </si>
  <si>
    <t>2172</t>
  </si>
  <si>
    <t>1087</t>
  </si>
  <si>
    <t>Pol738</t>
  </si>
  <si>
    <t>JISTIC 63B-3N; vypínací schopnost 10kA; vypínací charakteristika dle ČSN EN 60898-1</t>
  </si>
  <si>
    <t>2174</t>
  </si>
  <si>
    <t>2176</t>
  </si>
  <si>
    <t>1089</t>
  </si>
  <si>
    <t>2178</t>
  </si>
  <si>
    <t>2180</t>
  </si>
  <si>
    <t>1091</t>
  </si>
  <si>
    <t>2182</t>
  </si>
  <si>
    <t>2184</t>
  </si>
  <si>
    <t>1093</t>
  </si>
  <si>
    <t>2186</t>
  </si>
  <si>
    <t>2188</t>
  </si>
  <si>
    <t>1095</t>
  </si>
  <si>
    <t>2190</t>
  </si>
  <si>
    <t>2192</t>
  </si>
  <si>
    <t>1097</t>
  </si>
  <si>
    <t>2194</t>
  </si>
  <si>
    <t>2196</t>
  </si>
  <si>
    <t>1099</t>
  </si>
  <si>
    <t>2198</t>
  </si>
  <si>
    <t>2200</t>
  </si>
  <si>
    <t>1101</t>
  </si>
  <si>
    <t>2202</t>
  </si>
  <si>
    <t>2204</t>
  </si>
  <si>
    <t>1103</t>
  </si>
  <si>
    <t>2206</t>
  </si>
  <si>
    <t>2208</t>
  </si>
  <si>
    <t>1105</t>
  </si>
  <si>
    <t>2210</t>
  </si>
  <si>
    <t>2212</t>
  </si>
  <si>
    <t>1107</t>
  </si>
  <si>
    <t>2214</t>
  </si>
  <si>
    <t>2216</t>
  </si>
  <si>
    <t>1109</t>
  </si>
  <si>
    <t>2218</t>
  </si>
  <si>
    <t>Pol739</t>
  </si>
  <si>
    <t>DISTRIBUCNI BLOK; Jmenovitý proud In [A] AL/Cu 250 / 280; Jmenovité napětí Un [V] 1000</t>
  </si>
  <si>
    <t>2220</t>
  </si>
  <si>
    <t>1111</t>
  </si>
  <si>
    <t>2222</t>
  </si>
  <si>
    <t>2224</t>
  </si>
  <si>
    <t>1113</t>
  </si>
  <si>
    <t>Pol740</t>
  </si>
  <si>
    <t>Oddělovací přepážka - TW 2,5 - 4</t>
  </si>
  <si>
    <t>2226</t>
  </si>
  <si>
    <t>2228</t>
  </si>
  <si>
    <t>1115</t>
  </si>
  <si>
    <t>2230</t>
  </si>
  <si>
    <t>2232</t>
  </si>
  <si>
    <t>1117</t>
  </si>
  <si>
    <t>2234</t>
  </si>
  <si>
    <t>2236</t>
  </si>
  <si>
    <t>1119</t>
  </si>
  <si>
    <t>2238</t>
  </si>
  <si>
    <t>2240</t>
  </si>
  <si>
    <t>1121</t>
  </si>
  <si>
    <t>2242</t>
  </si>
  <si>
    <t>2244</t>
  </si>
  <si>
    <t>1123</t>
  </si>
  <si>
    <t>2246</t>
  </si>
  <si>
    <t>2248</t>
  </si>
  <si>
    <t>1125</t>
  </si>
  <si>
    <t>2250</t>
  </si>
  <si>
    <t>2252</t>
  </si>
  <si>
    <t>1127</t>
  </si>
  <si>
    <t>2254</t>
  </si>
  <si>
    <t>2256</t>
  </si>
  <si>
    <t>1129</t>
  </si>
  <si>
    <t>Pol741</t>
  </si>
  <si>
    <t>2258</t>
  </si>
  <si>
    <t>2260</t>
  </si>
  <si>
    <t>1131</t>
  </si>
  <si>
    <t>2262</t>
  </si>
  <si>
    <t>2264</t>
  </si>
  <si>
    <t>1133</t>
  </si>
  <si>
    <t>2266</t>
  </si>
  <si>
    <t>2268</t>
  </si>
  <si>
    <t>D38</t>
  </si>
  <si>
    <t>Technologická sestava rozváděče 4PROL</t>
  </si>
  <si>
    <t>1135</t>
  </si>
  <si>
    <t>2270</t>
  </si>
  <si>
    <t>Pol742</t>
  </si>
  <si>
    <t>Hlavní vypínač pro  komerční a průmyslové elektrické rozvody 32A-3, AC 250/440 V</t>
  </si>
  <si>
    <t>2272</t>
  </si>
  <si>
    <t>1137</t>
  </si>
  <si>
    <t>2274</t>
  </si>
  <si>
    <t>2276</t>
  </si>
  <si>
    <t>1139</t>
  </si>
  <si>
    <t>2278</t>
  </si>
  <si>
    <t>2280</t>
  </si>
  <si>
    <t>1141</t>
  </si>
  <si>
    <t>2282</t>
  </si>
  <si>
    <t>Pol743</t>
  </si>
  <si>
    <t>VYVODKA PG 13,5 KOVOVA</t>
  </si>
  <si>
    <t>2284</t>
  </si>
  <si>
    <t>1143</t>
  </si>
  <si>
    <t>Pol744</t>
  </si>
  <si>
    <t>MATICE PG 13,5 KOVOVA</t>
  </si>
  <si>
    <t>2286</t>
  </si>
  <si>
    <t>2288</t>
  </si>
  <si>
    <t>1145</t>
  </si>
  <si>
    <t>2290</t>
  </si>
  <si>
    <t>Pol745</t>
  </si>
  <si>
    <t>Ocelovo-plechový nástěnný rám s dveřmi; rozměr 590x640x180mm, barva RAL 7035</t>
  </si>
  <si>
    <t>2292</t>
  </si>
  <si>
    <t>1147</t>
  </si>
  <si>
    <t>Pol746</t>
  </si>
  <si>
    <t>Konstrukce instalační 2-12, plastové panely</t>
  </si>
  <si>
    <t>2294</t>
  </si>
  <si>
    <t>Pol747</t>
  </si>
  <si>
    <t>Protipožární úprava EI 45 DP1-Sm a EW 60 DP1-S</t>
  </si>
  <si>
    <t>2296</t>
  </si>
  <si>
    <t>1149</t>
  </si>
  <si>
    <t>Pol748</t>
  </si>
  <si>
    <t>2298</t>
  </si>
  <si>
    <t>2300</t>
  </si>
  <si>
    <t>1151</t>
  </si>
  <si>
    <t>2302</t>
  </si>
  <si>
    <t>2304</t>
  </si>
  <si>
    <t>1153</t>
  </si>
  <si>
    <t>2306</t>
  </si>
  <si>
    <t>2308</t>
  </si>
  <si>
    <t>D39</t>
  </si>
  <si>
    <t>Technologická sestava rozváděče 4PRP-A</t>
  </si>
  <si>
    <t>1155</t>
  </si>
  <si>
    <t>2310</t>
  </si>
  <si>
    <t>2312</t>
  </si>
  <si>
    <t>1157</t>
  </si>
  <si>
    <t>2314</t>
  </si>
  <si>
    <t>2316</t>
  </si>
  <si>
    <t>1159</t>
  </si>
  <si>
    <t>2318</t>
  </si>
  <si>
    <t>2320</t>
  </si>
  <si>
    <t>1161</t>
  </si>
  <si>
    <t>2322</t>
  </si>
  <si>
    <t>2324</t>
  </si>
  <si>
    <t>1163</t>
  </si>
  <si>
    <t>2326</t>
  </si>
  <si>
    <t>2328</t>
  </si>
  <si>
    <t>1165</t>
  </si>
  <si>
    <t>2330</t>
  </si>
  <si>
    <t>2332</t>
  </si>
  <si>
    <t>1167</t>
  </si>
  <si>
    <t>2334</t>
  </si>
  <si>
    <t>2336</t>
  </si>
  <si>
    <t>1169</t>
  </si>
  <si>
    <t>Pol749</t>
  </si>
  <si>
    <t>2338</t>
  </si>
  <si>
    <t>2340</t>
  </si>
  <si>
    <t>1171</t>
  </si>
  <si>
    <t>2342</t>
  </si>
  <si>
    <t>2344</t>
  </si>
  <si>
    <t>1173</t>
  </si>
  <si>
    <t>2346</t>
  </si>
  <si>
    <t>2348</t>
  </si>
  <si>
    <t>1175</t>
  </si>
  <si>
    <t>2350</t>
  </si>
  <si>
    <t>2352</t>
  </si>
  <si>
    <t>1177</t>
  </si>
  <si>
    <t>2354</t>
  </si>
  <si>
    <t>2356</t>
  </si>
  <si>
    <t>1179</t>
  </si>
  <si>
    <t>2358</t>
  </si>
  <si>
    <t>2360</t>
  </si>
  <si>
    <t>1181</t>
  </si>
  <si>
    <t>2362</t>
  </si>
  <si>
    <t>2364</t>
  </si>
  <si>
    <t>1183</t>
  </si>
  <si>
    <t>2366</t>
  </si>
  <si>
    <t>Pol750</t>
  </si>
  <si>
    <t>2368</t>
  </si>
  <si>
    <t>1185</t>
  </si>
  <si>
    <t>2370</t>
  </si>
  <si>
    <t>2372</t>
  </si>
  <si>
    <t>1187</t>
  </si>
  <si>
    <t>2374</t>
  </si>
  <si>
    <t>2376</t>
  </si>
  <si>
    <t>1189</t>
  </si>
  <si>
    <t>2378</t>
  </si>
  <si>
    <t>D40</t>
  </si>
  <si>
    <t>Technologická sestava rozváděče 4PRP-B</t>
  </si>
  <si>
    <t>2380</t>
  </si>
  <si>
    <t>1191</t>
  </si>
  <si>
    <t>2382</t>
  </si>
  <si>
    <t>2384</t>
  </si>
  <si>
    <t>1193</t>
  </si>
  <si>
    <t>2386</t>
  </si>
  <si>
    <t>2388</t>
  </si>
  <si>
    <t>1195</t>
  </si>
  <si>
    <t>2390</t>
  </si>
  <si>
    <t>2392</t>
  </si>
  <si>
    <t>1197</t>
  </si>
  <si>
    <t>2394</t>
  </si>
  <si>
    <t>2396</t>
  </si>
  <si>
    <t>1199</t>
  </si>
  <si>
    <t>2398</t>
  </si>
  <si>
    <t>2400</t>
  </si>
  <si>
    <t>1201</t>
  </si>
  <si>
    <t>2402</t>
  </si>
  <si>
    <t>2404</t>
  </si>
  <si>
    <t>1203</t>
  </si>
  <si>
    <t>2406</t>
  </si>
  <si>
    <t>2408</t>
  </si>
  <si>
    <t>1205</t>
  </si>
  <si>
    <t>2410</t>
  </si>
  <si>
    <t>Pol751</t>
  </si>
  <si>
    <t>2412</t>
  </si>
  <si>
    <t>1207</t>
  </si>
  <si>
    <t>2414</t>
  </si>
  <si>
    <t>2416</t>
  </si>
  <si>
    <t>1209</t>
  </si>
  <si>
    <t>2418</t>
  </si>
  <si>
    <t>2420</t>
  </si>
  <si>
    <t>1211</t>
  </si>
  <si>
    <t>2422</t>
  </si>
  <si>
    <t>2424</t>
  </si>
  <si>
    <t>1213</t>
  </si>
  <si>
    <t>2426</t>
  </si>
  <si>
    <t>2428</t>
  </si>
  <si>
    <t>1215</t>
  </si>
  <si>
    <t>2430</t>
  </si>
  <si>
    <t>2432</t>
  </si>
  <si>
    <t>1217</t>
  </si>
  <si>
    <t>Pol752</t>
  </si>
  <si>
    <t>2434</t>
  </si>
  <si>
    <t>2436</t>
  </si>
  <si>
    <t>1219</t>
  </si>
  <si>
    <t>2438</t>
  </si>
  <si>
    <t>2440</t>
  </si>
  <si>
    <t>1221</t>
  </si>
  <si>
    <t>2442</t>
  </si>
  <si>
    <t>2444</t>
  </si>
  <si>
    <t>D41</t>
  </si>
  <si>
    <t>Technologická sestava rozváděče 5PR-VZT</t>
  </si>
  <si>
    <t>1223</t>
  </si>
  <si>
    <t>2446</t>
  </si>
  <si>
    <t>2448</t>
  </si>
  <si>
    <t>1225</t>
  </si>
  <si>
    <t>2450</t>
  </si>
  <si>
    <t>2452</t>
  </si>
  <si>
    <t>1227</t>
  </si>
  <si>
    <t>Pol753</t>
  </si>
  <si>
    <t>Kompaktní jistič; 3pól, Iu 630 A, Icu 36 kA, BH630, IP40; Dimenzované napětí: 24 - 690 V</t>
  </si>
  <si>
    <t>2454</t>
  </si>
  <si>
    <t>Pol754</t>
  </si>
  <si>
    <t>Spínací blok 630A; 2x připojovací sada, izolační přepážky, sada montážních šroubů, držák vodičů</t>
  </si>
  <si>
    <t>2456</t>
  </si>
  <si>
    <t>1229</t>
  </si>
  <si>
    <t>2458</t>
  </si>
  <si>
    <t>2460</t>
  </si>
  <si>
    <t>1231</t>
  </si>
  <si>
    <t>Pol755</t>
  </si>
  <si>
    <t>Připojovací sada a blokové svorky, Cu/Al kabely 2x (150 - 240) mm2</t>
  </si>
  <si>
    <t>2462</t>
  </si>
  <si>
    <t>2464</t>
  </si>
  <si>
    <t>1233</t>
  </si>
  <si>
    <t>2466</t>
  </si>
  <si>
    <t>2468</t>
  </si>
  <si>
    <t>1235</t>
  </si>
  <si>
    <t>2470</t>
  </si>
  <si>
    <t>Pol756</t>
  </si>
  <si>
    <t>Pojistka nožová PNA000 100A gG</t>
  </si>
  <si>
    <t>2472</t>
  </si>
  <si>
    <t>1237</t>
  </si>
  <si>
    <t>2474</t>
  </si>
  <si>
    <t>2476</t>
  </si>
  <si>
    <t>1239</t>
  </si>
  <si>
    <t>2478</t>
  </si>
  <si>
    <t>2480</t>
  </si>
  <si>
    <t>1241</t>
  </si>
  <si>
    <t>2482</t>
  </si>
  <si>
    <t>Pol757</t>
  </si>
  <si>
    <t>POJISTKA 32A gG pro pojistkové vložky 22x58</t>
  </si>
  <si>
    <t>2484</t>
  </si>
  <si>
    <t>1243</t>
  </si>
  <si>
    <t>2486</t>
  </si>
  <si>
    <t>Pol758</t>
  </si>
  <si>
    <t>POJISTKA 50A gG pro pojistkové vložky 22x58</t>
  </si>
  <si>
    <t>2488</t>
  </si>
  <si>
    <t>1245</t>
  </si>
  <si>
    <t>2490</t>
  </si>
  <si>
    <t>2492</t>
  </si>
  <si>
    <t>1247</t>
  </si>
  <si>
    <t>2494</t>
  </si>
  <si>
    <t>2496</t>
  </si>
  <si>
    <t>1249</t>
  </si>
  <si>
    <t>2498</t>
  </si>
  <si>
    <t>2500</t>
  </si>
  <si>
    <t>1251</t>
  </si>
  <si>
    <t>2502</t>
  </si>
  <si>
    <t>2504</t>
  </si>
  <si>
    <t>1253</t>
  </si>
  <si>
    <t>2506</t>
  </si>
  <si>
    <t>2508</t>
  </si>
  <si>
    <t>1255</t>
  </si>
  <si>
    <t>2510</t>
  </si>
  <si>
    <t>2512</t>
  </si>
  <si>
    <t>1257</t>
  </si>
  <si>
    <t>2514</t>
  </si>
  <si>
    <t>2516</t>
  </si>
  <si>
    <t>1259</t>
  </si>
  <si>
    <t>2518</t>
  </si>
  <si>
    <t>Pol759</t>
  </si>
  <si>
    <t>Koncová deska APN 16 šedá; třída hořlavosti izolačního materiálu dle UL94: V0</t>
  </si>
  <si>
    <t>2520</t>
  </si>
  <si>
    <t>1261</t>
  </si>
  <si>
    <t>Pol760</t>
  </si>
  <si>
    <t>Řadová svorka 16/U šedá; dimenzovaný proud In 76A</t>
  </si>
  <si>
    <t>2522</t>
  </si>
  <si>
    <t>Pol761</t>
  </si>
  <si>
    <t>Řadová svorka 16/UBL/VO; dimenzovaný proud In 76A</t>
  </si>
  <si>
    <t>2524</t>
  </si>
  <si>
    <t>1263</t>
  </si>
  <si>
    <t>Pol762</t>
  </si>
  <si>
    <t>Zemnící svorka 16SL/U/V0; třída hořlavosti izolačního materiálu dle UL94: V0</t>
  </si>
  <si>
    <t>2526</t>
  </si>
  <si>
    <t>2528</t>
  </si>
  <si>
    <t>1265</t>
  </si>
  <si>
    <t>2530</t>
  </si>
  <si>
    <t>Pol763</t>
  </si>
  <si>
    <t>Odpojovací svorka nulového vodiče 10ETK/U; třída hořlavosti izolačního materiálu dle UL94: V0</t>
  </si>
  <si>
    <t>2532</t>
  </si>
  <si>
    <t>1267</t>
  </si>
  <si>
    <t>2534</t>
  </si>
  <si>
    <t>2536</t>
  </si>
  <si>
    <t>1269</t>
  </si>
  <si>
    <t>2538</t>
  </si>
  <si>
    <t>2540</t>
  </si>
  <si>
    <t>1271</t>
  </si>
  <si>
    <t>2542</t>
  </si>
  <si>
    <t>2544</t>
  </si>
  <si>
    <t>1273</t>
  </si>
  <si>
    <t>2546</t>
  </si>
  <si>
    <t>2548</t>
  </si>
  <si>
    <t>1275</t>
  </si>
  <si>
    <t>2550</t>
  </si>
  <si>
    <t>2552</t>
  </si>
  <si>
    <t>1277</t>
  </si>
  <si>
    <t>2554</t>
  </si>
  <si>
    <t>Pol764</t>
  </si>
  <si>
    <t>Nosný izolátor 2xM12, 10kN</t>
  </si>
  <si>
    <t>2556</t>
  </si>
  <si>
    <t>1279</t>
  </si>
  <si>
    <t>Pol765</t>
  </si>
  <si>
    <t>PASOVINA CU 60/10</t>
  </si>
  <si>
    <t>2558</t>
  </si>
  <si>
    <t>Pol766</t>
  </si>
  <si>
    <t>2560</t>
  </si>
  <si>
    <t>1281</t>
  </si>
  <si>
    <t>2562</t>
  </si>
  <si>
    <t>2564</t>
  </si>
  <si>
    <t>1283</t>
  </si>
  <si>
    <t>2566</t>
  </si>
  <si>
    <t>2568</t>
  </si>
  <si>
    <t>1285</t>
  </si>
  <si>
    <t>2570</t>
  </si>
  <si>
    <t>D42</t>
  </si>
  <si>
    <t>Technologická sestava rozváděče RH-DO</t>
  </si>
  <si>
    <t>Pol767</t>
  </si>
  <si>
    <t>JISTIC 2B-1; vypínací schopnost 10kA; vypínací charakteristika dle ČSN EN 60898-1</t>
  </si>
  <si>
    <t>2572</t>
  </si>
  <si>
    <t>1287</t>
  </si>
  <si>
    <t>Pol768</t>
  </si>
  <si>
    <t>Izolační přepážka K42</t>
  </si>
  <si>
    <t>2574</t>
  </si>
  <si>
    <t>Pol769</t>
  </si>
  <si>
    <t>Spoušť napěťová; Jmenovité pracovní napětí Ue AC [V]: 230/400; Jmenovité pracovní napětí Ue DC [V]: 220</t>
  </si>
  <si>
    <t>2576</t>
  </si>
  <si>
    <t>1289</t>
  </si>
  <si>
    <t>2578</t>
  </si>
  <si>
    <t>Pol770</t>
  </si>
  <si>
    <t>Jistič 3+N-pól, In 125 A, Icu 25 kA, charakteristika distribuční D, nastavení Ir 100 - 125 A, Cu/Al kabely 2,5 - 95 mm2</t>
  </si>
  <si>
    <t>2580</t>
  </si>
  <si>
    <t>1291</t>
  </si>
  <si>
    <t>Pol771</t>
  </si>
  <si>
    <t>Spínač pomocný 60-250V - 1x přepínací kontakt; Jmenovité pracovní napětí Ue AC [V]: 60-250; Jmenovité pracovní napětí Ue DC [V]: 60-250</t>
  </si>
  <si>
    <t>2582</t>
  </si>
  <si>
    <t>Pol772</t>
  </si>
  <si>
    <t>Blok spínacích jističů 250A/3; 2x připojovací sadu pro připojení pasů nebo kabelových  ok</t>
  </si>
  <si>
    <t>2584</t>
  </si>
  <si>
    <t>1293</t>
  </si>
  <si>
    <t>2586</t>
  </si>
  <si>
    <t>Pol773</t>
  </si>
  <si>
    <t>Nadproudová distribuční spoušť; charakteristika distribuční D, In 250 A, nastavení IR 100 - 250 A</t>
  </si>
  <si>
    <t>2588</t>
  </si>
  <si>
    <t>1295</t>
  </si>
  <si>
    <t>Pol774</t>
  </si>
  <si>
    <t>Spínač pomocný, 1x NO + 1x NC; jmenovité pracovní napětí Ue AC [V]: 60 - 500 / DC [V]: 60 - 500</t>
  </si>
  <si>
    <t>2590</t>
  </si>
  <si>
    <t>Pol775</t>
  </si>
  <si>
    <t>Blok spínacích 250A/3SE; 2x připojovací sadu pro připojení pasů nebo kabelových  ok</t>
  </si>
  <si>
    <t>2592</t>
  </si>
  <si>
    <t>1297</t>
  </si>
  <si>
    <t>Pol776</t>
  </si>
  <si>
    <t>Blokové svorky pro Cu/Al kabely 2x (150 - 240) mm2</t>
  </si>
  <si>
    <t>2594</t>
  </si>
  <si>
    <t>Pol777</t>
  </si>
  <si>
    <t>Potenciálové svorky pro Cu vodiče 1,5 - 2,5/ 4-6 mm2</t>
  </si>
  <si>
    <t>2596</t>
  </si>
  <si>
    <t>1299</t>
  </si>
  <si>
    <t>2598</t>
  </si>
  <si>
    <t>2600</t>
  </si>
  <si>
    <t>1301</t>
  </si>
  <si>
    <t>2602</t>
  </si>
  <si>
    <t>2604</t>
  </si>
  <si>
    <t>1303</t>
  </si>
  <si>
    <t>2606</t>
  </si>
  <si>
    <t>2608</t>
  </si>
  <si>
    <t>1305</t>
  </si>
  <si>
    <t>Pol778</t>
  </si>
  <si>
    <t>POJISTKA 80A gG pro pojistkové vložky 22x58</t>
  </si>
  <si>
    <t>2610</t>
  </si>
  <si>
    <t>2612</t>
  </si>
  <si>
    <t>1307</t>
  </si>
  <si>
    <t>2614</t>
  </si>
  <si>
    <t>2616</t>
  </si>
  <si>
    <t>1309</t>
  </si>
  <si>
    <t>Pol779</t>
  </si>
  <si>
    <t>Napěťové relé 3f,160-240V,1P</t>
  </si>
  <si>
    <t>2618</t>
  </si>
  <si>
    <t>Pol780</t>
  </si>
  <si>
    <t>Převodové trafo 2.2 250/5A 10VA 0,5S 15</t>
  </si>
  <si>
    <t>2620</t>
  </si>
  <si>
    <t>1311</t>
  </si>
  <si>
    <t>2622</t>
  </si>
  <si>
    <t>2624</t>
  </si>
  <si>
    <t>1313</t>
  </si>
  <si>
    <t>2626</t>
  </si>
  <si>
    <t>2628</t>
  </si>
  <si>
    <t>1315</t>
  </si>
  <si>
    <t>Pol781</t>
  </si>
  <si>
    <t>LEDKA M22-LED230-W</t>
  </si>
  <si>
    <t>2630</t>
  </si>
  <si>
    <t>Pol782</t>
  </si>
  <si>
    <t>LEDKA M22-LED230-G</t>
  </si>
  <si>
    <t>2632</t>
  </si>
  <si>
    <t>1317</t>
  </si>
  <si>
    <t>Pol783</t>
  </si>
  <si>
    <t>SIGNALKA M22-L-W</t>
  </si>
  <si>
    <t>2634</t>
  </si>
  <si>
    <t>Pol784</t>
  </si>
  <si>
    <t>SIGNALKA M22-L-G</t>
  </si>
  <si>
    <t>2636</t>
  </si>
  <si>
    <t>1319</t>
  </si>
  <si>
    <t>Pol785</t>
  </si>
  <si>
    <t>UPEVNOVACI ADAPTER M22-A</t>
  </si>
  <si>
    <t>2638</t>
  </si>
  <si>
    <t>Pol786</t>
  </si>
  <si>
    <t>OZNAC.STITEK KS 27/18 BILA</t>
  </si>
  <si>
    <t>2640</t>
  </si>
  <si>
    <t>1321</t>
  </si>
  <si>
    <t>Pol787</t>
  </si>
  <si>
    <t>NOSIC STITKU M22S-ST-X</t>
  </si>
  <si>
    <t>2642</t>
  </si>
  <si>
    <t>2644</t>
  </si>
  <si>
    <t>1323</t>
  </si>
  <si>
    <t>2646</t>
  </si>
  <si>
    <t>2648</t>
  </si>
  <si>
    <t>1325</t>
  </si>
  <si>
    <t>Pol788</t>
  </si>
  <si>
    <t>Přepínací modul třífázového napájení gM 250A/4p; čtyřpólové přepínání dvou napájecích zdrojů; Kontrolní a přepínací modul pro třífázové napájení zdravotnických prostor s monitorováním přepětí, podpětí, nadfrekvence a podfrekvence.</t>
  </si>
  <si>
    <t>2650</t>
  </si>
  <si>
    <t>2652</t>
  </si>
  <si>
    <t>1327</t>
  </si>
  <si>
    <t>Pol789</t>
  </si>
  <si>
    <t>PASOVINA CU 30/10</t>
  </si>
  <si>
    <t>2654</t>
  </si>
  <si>
    <t>Pol790</t>
  </si>
  <si>
    <t>Řadová rozváděčová skříň, krytí IP40, dvoukřídlé dveře, V x Š x H 2000 x 1200 x 400</t>
  </si>
  <si>
    <t>2656</t>
  </si>
  <si>
    <t>1329</t>
  </si>
  <si>
    <t>Pol791</t>
  </si>
  <si>
    <t>Závěsná oka, závit M12, sada 4 ks</t>
  </si>
  <si>
    <t>2658</t>
  </si>
  <si>
    <t>Pol792</t>
  </si>
  <si>
    <t>Boční kryty, V x H 2000 x 400, sada 2 ks</t>
  </si>
  <si>
    <t>2660</t>
  </si>
  <si>
    <t>1331</t>
  </si>
  <si>
    <t>Pol793</t>
  </si>
  <si>
    <t>Celkový kryt dna, Š x H 1200 x 400, krytí IP55</t>
  </si>
  <si>
    <t>2662</t>
  </si>
  <si>
    <t>Pol794</t>
  </si>
  <si>
    <t>Podstavec, výška 100 mm, Š x H 1200 x 400</t>
  </si>
  <si>
    <t>2664</t>
  </si>
  <si>
    <t>1333</t>
  </si>
  <si>
    <t>Pol795</t>
  </si>
  <si>
    <t>Schránka, plast, připevnění - samolepící páska, A4</t>
  </si>
  <si>
    <t>2666</t>
  </si>
  <si>
    <t>Pol796</t>
  </si>
  <si>
    <t>Lišta, boční/čelní montáž prvků, V lišty x H/Š skříně 65 x - / 1200</t>
  </si>
  <si>
    <t>2668</t>
  </si>
  <si>
    <t>1335</t>
  </si>
  <si>
    <t>Pol797</t>
  </si>
  <si>
    <t>Lišta, boční/čelní montáž prvků, V lišty x H/Š skříně 65 x 400 /</t>
  </si>
  <si>
    <t>2670</t>
  </si>
  <si>
    <t>Pol798</t>
  </si>
  <si>
    <t>Lišta, pro zadní montáž prvků QA, V lišty x Š skříně 76 x 1200</t>
  </si>
  <si>
    <t>2672</t>
  </si>
  <si>
    <t>1337</t>
  </si>
  <si>
    <t>Pol799</t>
  </si>
  <si>
    <t>Svislá lišta, šířka x délka 100 x 1900</t>
  </si>
  <si>
    <t>2674</t>
  </si>
  <si>
    <t>Pol800</t>
  </si>
  <si>
    <t>Přístrojová lišta, Š lišty x Š skříně 80 x 1200</t>
  </si>
  <si>
    <t>2676</t>
  </si>
  <si>
    <t>1339</t>
  </si>
  <si>
    <t>Pol801</t>
  </si>
  <si>
    <t>Přístrojová lišta, Š lišty x Š skříně 100 x 1200</t>
  </si>
  <si>
    <t>2678</t>
  </si>
  <si>
    <t>Pol802</t>
  </si>
  <si>
    <t>Přístrojová lišta, Š lišty x Š skříně 200 x 1200</t>
  </si>
  <si>
    <t>2680</t>
  </si>
  <si>
    <t>1341</t>
  </si>
  <si>
    <t>Pol803</t>
  </si>
  <si>
    <t>Posuvné držáky, sada 2 ks</t>
  </si>
  <si>
    <t>2682</t>
  </si>
  <si>
    <t>Pol804</t>
  </si>
  <si>
    <t>Držáky svislé lišty, pro lištu Š 100 mm, sada 2 ks</t>
  </si>
  <si>
    <t>2684</t>
  </si>
  <si>
    <t>1343</t>
  </si>
  <si>
    <t>Pol805</t>
  </si>
  <si>
    <t>Lišty, V 2000, sada 2 ks</t>
  </si>
  <si>
    <t>2686</t>
  </si>
  <si>
    <t>Pol806</t>
  </si>
  <si>
    <t>Kryt, pro modulární systém, s výřezem, V krytu x Š skříně 200 x 1200</t>
  </si>
  <si>
    <t>2688</t>
  </si>
  <si>
    <t>1345</t>
  </si>
  <si>
    <t>Pol807</t>
  </si>
  <si>
    <t>Kryt, pro modulární systém, bez výřezu, V krytu x Š skříně 200 x 1200</t>
  </si>
  <si>
    <t>2690</t>
  </si>
  <si>
    <t>Pol808</t>
  </si>
  <si>
    <t>Kryt, pro modulární systém, bez výřezu, V krytu x Š skříně 450 x 1200</t>
  </si>
  <si>
    <t>2692</t>
  </si>
  <si>
    <t>1347</t>
  </si>
  <si>
    <t>Pol809</t>
  </si>
  <si>
    <t>Záslepka, šířka 1000 mm ( šířka 55 modulů ), barva šedá</t>
  </si>
  <si>
    <t>2694</t>
  </si>
  <si>
    <t>Pol810</t>
  </si>
  <si>
    <t>Kryty, sada horní a dolní, pro modulární systém, Š skříně 1200</t>
  </si>
  <si>
    <t>2696</t>
  </si>
  <si>
    <t>1349</t>
  </si>
  <si>
    <t>Pol811</t>
  </si>
  <si>
    <t>Krajní kryt, svislé provedení, pro modulární systém, V skříně 2000 mm</t>
  </si>
  <si>
    <t>2698</t>
  </si>
  <si>
    <t>Pol812</t>
  </si>
  <si>
    <t>2700</t>
  </si>
  <si>
    <t>1351</t>
  </si>
  <si>
    <t>2702</t>
  </si>
  <si>
    <t>2704</t>
  </si>
  <si>
    <t>1353</t>
  </si>
  <si>
    <t>2706</t>
  </si>
  <si>
    <t>2708</t>
  </si>
  <si>
    <t>1355</t>
  </si>
  <si>
    <t>2710</t>
  </si>
  <si>
    <t>D43</t>
  </si>
  <si>
    <t>Technologická sestava rozváděče RH-MDO</t>
  </si>
  <si>
    <t>2712</t>
  </si>
  <si>
    <t>1357</t>
  </si>
  <si>
    <t>2714</t>
  </si>
  <si>
    <t>2716</t>
  </si>
  <si>
    <t>1359</t>
  </si>
  <si>
    <t>2718</t>
  </si>
  <si>
    <t>2720</t>
  </si>
  <si>
    <t>1361</t>
  </si>
  <si>
    <t>2722</t>
  </si>
  <si>
    <t>Pol813</t>
  </si>
  <si>
    <t>Spoušť nadproudová; charakteristika motorová M, In 1250A, nastavení IR 500 - 1250A</t>
  </si>
  <si>
    <t>2724</t>
  </si>
  <si>
    <t>1363</t>
  </si>
  <si>
    <t>Pol814</t>
  </si>
  <si>
    <t>Napěťová spoušť Ue AC 230 V / DC 220 V</t>
  </si>
  <si>
    <t>2726</t>
  </si>
  <si>
    <t>Pol815</t>
  </si>
  <si>
    <t>Pomocný spínač 2x NO+ 2x NC, AC/DC 60 - 240 V; Jmen.prac.proud AC-15,230V: 6,0 A</t>
  </si>
  <si>
    <t>2728</t>
  </si>
  <si>
    <t>1365</t>
  </si>
  <si>
    <t>Pol816</t>
  </si>
  <si>
    <t>Izolační přepážky pro pevné provedení do 1600A</t>
  </si>
  <si>
    <t>2730</t>
  </si>
  <si>
    <t>Pol817</t>
  </si>
  <si>
    <t>Spínací blok 3-pól, Iu 1600A, Icu 65kA</t>
  </si>
  <si>
    <t>2732</t>
  </si>
  <si>
    <t>1367</t>
  </si>
  <si>
    <t>2734</t>
  </si>
  <si>
    <t>Pol818</t>
  </si>
  <si>
    <t>Odpínač pojistkový 250A 3P velikost 1; Jmenovité napětí: 400 V AC; Jmenovité izolační napětí: 1000 V AC; Zkratová schopnost: 25 kA</t>
  </si>
  <si>
    <t>2736</t>
  </si>
  <si>
    <t>1369</t>
  </si>
  <si>
    <t>Pol819</t>
  </si>
  <si>
    <t>Odpínač pojistkový 400A 3P velikost 2; Jmenovité napětí: 400 V AC; Jmenovité izolační napětí: 1000 V AC; Zkratová schopnost: 30 kA</t>
  </si>
  <si>
    <t>2738</t>
  </si>
  <si>
    <t>2740</t>
  </si>
  <si>
    <t>1371</t>
  </si>
  <si>
    <t>2742</t>
  </si>
  <si>
    <t>2744</t>
  </si>
  <si>
    <t>1373</t>
  </si>
  <si>
    <t>Pol820</t>
  </si>
  <si>
    <t>POJISTKOVY ODPINAC FH3-3A/F 3X630A  OEZ</t>
  </si>
  <si>
    <t>2746</t>
  </si>
  <si>
    <t>Pol821</t>
  </si>
  <si>
    <t>POJISTKA PNA1 160A gG</t>
  </si>
  <si>
    <t>2748</t>
  </si>
  <si>
    <t>1375</t>
  </si>
  <si>
    <t>Pol822</t>
  </si>
  <si>
    <t>POJISTKA PNA00 160A gG</t>
  </si>
  <si>
    <t>2750</t>
  </si>
  <si>
    <t>2752</t>
  </si>
  <si>
    <t>1377</t>
  </si>
  <si>
    <t>2754</t>
  </si>
  <si>
    <t>2756</t>
  </si>
  <si>
    <t>1379</t>
  </si>
  <si>
    <t>2758</t>
  </si>
  <si>
    <t>2760</t>
  </si>
  <si>
    <t>1381</t>
  </si>
  <si>
    <t>Pol823</t>
  </si>
  <si>
    <t>POJISTKA PNA2 315A aM</t>
  </si>
  <si>
    <t>2762</t>
  </si>
  <si>
    <t>Pol824</t>
  </si>
  <si>
    <t>POJISTKA PNA3 630A aM</t>
  </si>
  <si>
    <t>2764</t>
  </si>
  <si>
    <t>1383</t>
  </si>
  <si>
    <t>Pol825</t>
  </si>
  <si>
    <t>Svodič bleskových proudů třídy TYP 1+2 v síti TNC bez kontaktů s dvojnásobným jiskřištěm; schopnost svedení bleskového proudu minimálně 100kA při tvaru vlny 10/350µs a rozdílem potenciálů nižším než 1,5kV (Up)</t>
  </si>
  <si>
    <t>2766</t>
  </si>
  <si>
    <t>2768</t>
  </si>
  <si>
    <t>1385</t>
  </si>
  <si>
    <t>Pol826</t>
  </si>
  <si>
    <t>Měřící transformátor 1250/5A  10VA 0,5S</t>
  </si>
  <si>
    <t>2770</t>
  </si>
  <si>
    <t>2772</t>
  </si>
  <si>
    <t>1387</t>
  </si>
  <si>
    <t>2774</t>
  </si>
  <si>
    <t>2776</t>
  </si>
  <si>
    <t>1389</t>
  </si>
  <si>
    <t>2778</t>
  </si>
  <si>
    <t>2780</t>
  </si>
  <si>
    <t>1391</t>
  </si>
  <si>
    <t>2782</t>
  </si>
  <si>
    <t>2784</t>
  </si>
  <si>
    <t>1393</t>
  </si>
  <si>
    <t>2786</t>
  </si>
  <si>
    <t>2788</t>
  </si>
  <si>
    <t>1395</t>
  </si>
  <si>
    <t>2790</t>
  </si>
  <si>
    <t>2792</t>
  </si>
  <si>
    <t>1397</t>
  </si>
  <si>
    <t>2794</t>
  </si>
  <si>
    <t>2796</t>
  </si>
  <si>
    <t>1399</t>
  </si>
  <si>
    <t>2798</t>
  </si>
  <si>
    <t>2800</t>
  </si>
  <si>
    <t>1401</t>
  </si>
  <si>
    <t>Pol827</t>
  </si>
  <si>
    <t>Držák přípojnic 3 fáz., pro 2 přípojnice na fázi, tloušťka přípojnic 10 mm, H skříně &gt;400 mm, pro QA</t>
  </si>
  <si>
    <t>2802</t>
  </si>
  <si>
    <t>Pol828</t>
  </si>
  <si>
    <t>PASOVINA CU 80/10</t>
  </si>
  <si>
    <t>2804</t>
  </si>
  <si>
    <t>1403</t>
  </si>
  <si>
    <t>Pol829</t>
  </si>
  <si>
    <t>PASOVINA CU 50/10</t>
  </si>
  <si>
    <t>2806</t>
  </si>
  <si>
    <t>Pol830</t>
  </si>
  <si>
    <t>Řadová rozváděčová skříň, krytí IP40, dvoukřídlé dveře, V x Š x H 2000 x 1000 x 600</t>
  </si>
  <si>
    <t>2808</t>
  </si>
  <si>
    <t>1405</t>
  </si>
  <si>
    <t>Pol831</t>
  </si>
  <si>
    <t>Posuvné kryty dna, Š x H 1000 x 600</t>
  </si>
  <si>
    <t>2810</t>
  </si>
  <si>
    <t>Pol832</t>
  </si>
  <si>
    <t>Horní kryt, s ventilací, Š x H 1000 x 600</t>
  </si>
  <si>
    <t>2812</t>
  </si>
  <si>
    <t>1407</t>
  </si>
  <si>
    <t>Pol833</t>
  </si>
  <si>
    <t>Podstavec, výška 100 mm, Š x H 1000 x 600</t>
  </si>
  <si>
    <t>2814</t>
  </si>
  <si>
    <t>Pol834</t>
  </si>
  <si>
    <t>Řadová rozváděčová skříň, krytí IP40, jednokřídlé dveře, V x Š x H 2000 x 600 x 600</t>
  </si>
  <si>
    <t>2816</t>
  </si>
  <si>
    <t>1409</t>
  </si>
  <si>
    <t>Pol835</t>
  </si>
  <si>
    <t>Celkový kryt dna, Š x H 600 x 600, krytí IP55</t>
  </si>
  <si>
    <t>2818</t>
  </si>
  <si>
    <t>Pol836</t>
  </si>
  <si>
    <t>Podstavec, výška 100 mm, Š x H 600 x 600</t>
  </si>
  <si>
    <t>2820</t>
  </si>
  <si>
    <t>1411</t>
  </si>
  <si>
    <t>Pol837</t>
  </si>
  <si>
    <t>Sada pro spojování skříní, pro skříň V 2000</t>
  </si>
  <si>
    <t>2822</t>
  </si>
  <si>
    <t>Pol838</t>
  </si>
  <si>
    <t>Boční kryty, V x H 2000 x 600, sada 2 ks</t>
  </si>
  <si>
    <t>2824</t>
  </si>
  <si>
    <t>1413</t>
  </si>
  <si>
    <t>Pol839</t>
  </si>
  <si>
    <t>2826</t>
  </si>
  <si>
    <t>Pol840</t>
  </si>
  <si>
    <t>Přechodové pole, V x Š x H 2000 x 200 x 600</t>
  </si>
  <si>
    <t>2828</t>
  </si>
  <si>
    <t>1415</t>
  </si>
  <si>
    <t>Pol841</t>
  </si>
  <si>
    <t>Podstavec, výška 100 mm, Š x H 200 x 600, pro přechodové pole</t>
  </si>
  <si>
    <t>2830</t>
  </si>
  <si>
    <t>2832</t>
  </si>
  <si>
    <t>1417</t>
  </si>
  <si>
    <t>2834</t>
  </si>
  <si>
    <t>2836</t>
  </si>
  <si>
    <t>1419</t>
  </si>
  <si>
    <t>2838</t>
  </si>
  <si>
    <t>Pol842</t>
  </si>
  <si>
    <t>Lišta, pro zadní montáž prvků, V lišty x Š skříně 76 x 1000</t>
  </si>
  <si>
    <t>2840</t>
  </si>
  <si>
    <t>1421</t>
  </si>
  <si>
    <t>Pol843</t>
  </si>
  <si>
    <t>Lišta, pro zadní montáž prvků, V lišty x Š skříně 76 x 600</t>
  </si>
  <si>
    <t>2842</t>
  </si>
  <si>
    <t>Pol844</t>
  </si>
  <si>
    <t>Lišta pro držáky kabelů, Š skříně 1000 mm</t>
  </si>
  <si>
    <t>2844</t>
  </si>
  <si>
    <t>1423</t>
  </si>
  <si>
    <t>Pol845</t>
  </si>
  <si>
    <t>Lišta pro držáky kabelů, Š skříně 600 mm</t>
  </si>
  <si>
    <t>2846</t>
  </si>
  <si>
    <t>Pol846</t>
  </si>
  <si>
    <t>Lišta, boční/čelní montáž prvků, V lišty x H/Š skříně 65 x - / 1000</t>
  </si>
  <si>
    <t>2848</t>
  </si>
  <si>
    <t>1425</t>
  </si>
  <si>
    <t>Pol847</t>
  </si>
  <si>
    <t>Lišta, boční/čelní montáž prvků, V lišty x H/Š skříně 65 x 600 / 600</t>
  </si>
  <si>
    <t>2850</t>
  </si>
  <si>
    <t>Pol848</t>
  </si>
  <si>
    <t>Lišta, boční/čelní montáž prvků, V lišty x H/Š skříně 45 x 600 / 600</t>
  </si>
  <si>
    <t>2852</t>
  </si>
  <si>
    <t>1427</t>
  </si>
  <si>
    <t>Pol849</t>
  </si>
  <si>
    <t>Přístrojová lišta, Š lišty x Š skříně 80 x 1000</t>
  </si>
  <si>
    <t>2854</t>
  </si>
  <si>
    <t>Pol850</t>
  </si>
  <si>
    <t>Přístrojová lišta, Š lišty x Š skříně 100 x 1000</t>
  </si>
  <si>
    <t>2856</t>
  </si>
  <si>
    <t>1429</t>
  </si>
  <si>
    <t>Pol851</t>
  </si>
  <si>
    <t>Přístrojová lišta, Š lišty x Š skříně 150 x 1000</t>
  </si>
  <si>
    <t>2858</t>
  </si>
  <si>
    <t>Pol852</t>
  </si>
  <si>
    <t>Přístrojová lišta, Š lišty x Š skříně 60 x 600</t>
  </si>
  <si>
    <t>2860</t>
  </si>
  <si>
    <t>1431</t>
  </si>
  <si>
    <t>Pol853</t>
  </si>
  <si>
    <t>Přístrojová lišta, Š lišty x Š skříně 80 x 600</t>
  </si>
  <si>
    <t>2862</t>
  </si>
  <si>
    <t>Pol854</t>
  </si>
  <si>
    <t>Přístrojová lišta, Š lišty x Š skříně 100 x 600</t>
  </si>
  <si>
    <t>2864</t>
  </si>
  <si>
    <t>1433</t>
  </si>
  <si>
    <t>Pol855</t>
  </si>
  <si>
    <t>Přístrojová lišta, Š lišty x Š skříně 150 x 600</t>
  </si>
  <si>
    <t>2866</t>
  </si>
  <si>
    <t>Pol856</t>
  </si>
  <si>
    <t>Přístrojová lišta, Š lišty x Š skříně 160 x 600</t>
  </si>
  <si>
    <t>2868</t>
  </si>
  <si>
    <t>1435</t>
  </si>
  <si>
    <t>2870</t>
  </si>
  <si>
    <t>Pol857</t>
  </si>
  <si>
    <t>Kryt, pro modulární systém, bez výřezu, V krytu x Š skříně 200 x 1000</t>
  </si>
  <si>
    <t>2872</t>
  </si>
  <si>
    <t>1437</t>
  </si>
  <si>
    <t>Pol858</t>
  </si>
  <si>
    <t>Kryt, pro modulární systém, bez výřezu, V krytu x Š skříně 300 x 1000</t>
  </si>
  <si>
    <t>2874</t>
  </si>
  <si>
    <t>Pol859</t>
  </si>
  <si>
    <t>Kryt, pro modulární systém, bez výřezu, V krytu x Š skříně 450 x 1000</t>
  </si>
  <si>
    <t>2876</t>
  </si>
  <si>
    <t>1439</t>
  </si>
  <si>
    <t>Pol860</t>
  </si>
  <si>
    <t>Kryt, pro modulární systém, s výřezem, V krytu x Š skříně 200 x 600</t>
  </si>
  <si>
    <t>2878</t>
  </si>
  <si>
    <t>Pol861</t>
  </si>
  <si>
    <t>Kryt, pro modulární systém, bez výřezu, V krytu x Š skříně 150 x 600</t>
  </si>
  <si>
    <t>2880</t>
  </si>
  <si>
    <t>1441</t>
  </si>
  <si>
    <t>Pol862</t>
  </si>
  <si>
    <t>Kryt, pro modulární systém, bez výřezu, V krytu x Š skříně 200 x 600</t>
  </si>
  <si>
    <t>2882</t>
  </si>
  <si>
    <t>Pol863</t>
  </si>
  <si>
    <t>Kryt, pro modulární systém, bez výřezu, V krytu x Š skříně 450 x 600</t>
  </si>
  <si>
    <t>2884</t>
  </si>
  <si>
    <t>1443</t>
  </si>
  <si>
    <t>2886</t>
  </si>
  <si>
    <t>Pol864</t>
  </si>
  <si>
    <t>Kryty, sada horní a dolní, pro modulární systém, Š skříně 1000</t>
  </si>
  <si>
    <t>2888</t>
  </si>
  <si>
    <t>1445</t>
  </si>
  <si>
    <t>Pol865</t>
  </si>
  <si>
    <t>Kryty, sada horní a dolní, pro modulární systém, Š skříně 600</t>
  </si>
  <si>
    <t>2890</t>
  </si>
  <si>
    <t>2892</t>
  </si>
  <si>
    <t>1447</t>
  </si>
  <si>
    <t>Pol866</t>
  </si>
  <si>
    <t>Držák přípojnicového systému, 3 fáz., pro 2 přípojnice na fázi, tloušťka přípojnic 10 mm, H skříně &gt;400 mm</t>
  </si>
  <si>
    <t>2894</t>
  </si>
  <si>
    <t>Pol867</t>
  </si>
  <si>
    <t>Lišta, pro upevnění držáků DELTA, tloušťka přípojnic 10 mm, V lišty x H skříně 40 x 600</t>
  </si>
  <si>
    <t>2896</t>
  </si>
  <si>
    <t>1449</t>
  </si>
  <si>
    <t>Pol868</t>
  </si>
  <si>
    <t>Držák podpěrného izolátoru, pro rozteč přípojnic 185 nebo 100 mm</t>
  </si>
  <si>
    <t>2898</t>
  </si>
  <si>
    <t>Pol869</t>
  </si>
  <si>
    <t>Držák podpěrného izolátoru, výška 10 mm</t>
  </si>
  <si>
    <t>2900</t>
  </si>
  <si>
    <t>1451</t>
  </si>
  <si>
    <t>Pol870</t>
  </si>
  <si>
    <t>Držák podpěrného izolátoru, výška 30 mm</t>
  </si>
  <si>
    <t>2902</t>
  </si>
  <si>
    <t>Pol871</t>
  </si>
  <si>
    <t>Podpěrný izolátor, závit M12, V 40 mm</t>
  </si>
  <si>
    <t>2904</t>
  </si>
  <si>
    <t>1453</t>
  </si>
  <si>
    <t>Pol872</t>
  </si>
  <si>
    <t>2906</t>
  </si>
  <si>
    <t>2908</t>
  </si>
  <si>
    <t>1455</t>
  </si>
  <si>
    <t>2910</t>
  </si>
  <si>
    <t>2912</t>
  </si>
  <si>
    <t>1457</t>
  </si>
  <si>
    <t>2914</t>
  </si>
  <si>
    <t>2916</t>
  </si>
  <si>
    <t>D44</t>
  </si>
  <si>
    <t>Technologická sestava rozváděče RH-VDO</t>
  </si>
  <si>
    <t>1459</t>
  </si>
  <si>
    <t>Pol873</t>
  </si>
  <si>
    <t>Páčkový spínač 32A-4; montáž na „U“ lišty podle ČSN EN 60715 - parametr 32A/4/250/440V AC</t>
  </si>
  <si>
    <t>2918</t>
  </si>
  <si>
    <t>2920</t>
  </si>
  <si>
    <t>1461</t>
  </si>
  <si>
    <t>Pol874</t>
  </si>
  <si>
    <t>Pomocný spínač 1x zapínací kontakt, 1x rozpínací kontakt</t>
  </si>
  <si>
    <t>2922</t>
  </si>
  <si>
    <t>Pol875</t>
  </si>
  <si>
    <t>Ocelovo-plechová rozváděčová skříň pro nástěnnou montáž, neprůhledné dveře, počet řad 3, počet modulů v řadě 24, krytí IP30, PE+N, barva RAL9016</t>
  </si>
  <si>
    <t>2924</t>
  </si>
  <si>
    <t>1463</t>
  </si>
  <si>
    <t>2926</t>
  </si>
  <si>
    <t>2928</t>
  </si>
  <si>
    <t>1465</t>
  </si>
  <si>
    <t>2930</t>
  </si>
  <si>
    <t>Pol876</t>
  </si>
  <si>
    <t>Přepínač sítí; jmenovitý proud (do 415V): 40A (AC21A-AC22A) / 23A (AC23A)</t>
  </si>
  <si>
    <t>2932</t>
  </si>
  <si>
    <t>1467</t>
  </si>
  <si>
    <t>Pol877</t>
  </si>
  <si>
    <t>Pól přídavný současný LEVÝ</t>
  </si>
  <si>
    <t>2934</t>
  </si>
  <si>
    <t>Pol878</t>
  </si>
  <si>
    <t>Pól přídavný současný PRAVÝ</t>
  </si>
  <si>
    <t>2936</t>
  </si>
  <si>
    <t>1469</t>
  </si>
  <si>
    <t>Pol879</t>
  </si>
  <si>
    <t>Rukojeť ovládací; uzamykatelná,černá</t>
  </si>
  <si>
    <t>2938</t>
  </si>
  <si>
    <t>Pol880</t>
  </si>
  <si>
    <t>Kryt svorek Přepínače sítí</t>
  </si>
  <si>
    <t>2940</t>
  </si>
  <si>
    <t>1471</t>
  </si>
  <si>
    <t>2942</t>
  </si>
  <si>
    <t>Pol881</t>
  </si>
  <si>
    <t>2944</t>
  </si>
  <si>
    <t>1473</t>
  </si>
  <si>
    <t>2946</t>
  </si>
  <si>
    <t>2948</t>
  </si>
  <si>
    <t>1475</t>
  </si>
  <si>
    <t>2950</t>
  </si>
  <si>
    <t>D45</t>
  </si>
  <si>
    <t>Technologická sestava rozváděče R-MAX</t>
  </si>
  <si>
    <t>2952</t>
  </si>
  <si>
    <t>1477</t>
  </si>
  <si>
    <t>Pol882</t>
  </si>
  <si>
    <t>Hlavní vypínač pro  komerční a průmyslové elektrické rozvody 25A-1, AC 250/440 V</t>
  </si>
  <si>
    <t>2954</t>
  </si>
  <si>
    <t>2956</t>
  </si>
  <si>
    <t>1479</t>
  </si>
  <si>
    <t>2958</t>
  </si>
  <si>
    <t>2960</t>
  </si>
  <si>
    <t>1481</t>
  </si>
  <si>
    <t>2962</t>
  </si>
  <si>
    <t>2964</t>
  </si>
  <si>
    <t>1483</t>
  </si>
  <si>
    <t>2966</t>
  </si>
  <si>
    <t>2968</t>
  </si>
  <si>
    <t>1485</t>
  </si>
  <si>
    <t>2970</t>
  </si>
  <si>
    <t>2972</t>
  </si>
  <si>
    <t>1487</t>
  </si>
  <si>
    <t>Pol883</t>
  </si>
  <si>
    <t>Ocelovo-plechová nástěnná rozvodnice o rozměru 543x600x140, bez dveří; RAL 9016</t>
  </si>
  <si>
    <t>2974</t>
  </si>
  <si>
    <t>Pol884</t>
  </si>
  <si>
    <t>Dveře pro oceloplechovou rozvodnici, IP30, zámek, barva RAL 9016</t>
  </si>
  <si>
    <t>2976</t>
  </si>
  <si>
    <t>1489</t>
  </si>
  <si>
    <t>Pol885</t>
  </si>
  <si>
    <t>2978</t>
  </si>
  <si>
    <t>2980</t>
  </si>
  <si>
    <t>1491</t>
  </si>
  <si>
    <t>2982</t>
  </si>
  <si>
    <t>2984</t>
  </si>
  <si>
    <t>1493</t>
  </si>
  <si>
    <t>2986</t>
  </si>
  <si>
    <t>2988</t>
  </si>
  <si>
    <t>D46</t>
  </si>
  <si>
    <t>MATERIÁL - Centrála systému nouzového osvětlení</t>
  </si>
  <si>
    <t>1495</t>
  </si>
  <si>
    <t>Pol886</t>
  </si>
  <si>
    <t>Centrála systému nouzového osvětlení, okruhový monitoring, kombi skříň, 230V, max. Nabíjecí proud 2A, kapacita 18 Ah, 6 pozic pro napájecí moduly, autonomie 1 hodina</t>
  </si>
  <si>
    <t>2990</t>
  </si>
  <si>
    <t>Pol887</t>
  </si>
  <si>
    <t>Nabíječ 230V/2A pro řízené dobíjení bateriové sady</t>
  </si>
  <si>
    <t>2992</t>
  </si>
  <si>
    <t>1497</t>
  </si>
  <si>
    <t>Pol888</t>
  </si>
  <si>
    <t>Bateriový set 12V/18 Ah, 1700W/1 h</t>
  </si>
  <si>
    <t>2994</t>
  </si>
  <si>
    <t>Pol889</t>
  </si>
  <si>
    <t>Napájecí modul výstupních okruhů NO typ 2x výstup, 690W na výstup</t>
  </si>
  <si>
    <t>2996</t>
  </si>
  <si>
    <t>1499</t>
  </si>
  <si>
    <t>Pol890</t>
  </si>
  <si>
    <t>Napájecí modul výstupních okruhů NO typ 4x výstup, 25W na výstup</t>
  </si>
  <si>
    <t>2998</t>
  </si>
  <si>
    <t>Pol891</t>
  </si>
  <si>
    <t>Podmíněně řízený přepínací modul pro monitoring výpadku sítě v podružných rozváděčích nn</t>
  </si>
  <si>
    <t>3000</t>
  </si>
  <si>
    <t>1501</t>
  </si>
  <si>
    <t>Pol892</t>
  </si>
  <si>
    <t>Dohledový modul pro monitoring výpadku sítě v podružných rozváděčích nn</t>
  </si>
  <si>
    <t>3002</t>
  </si>
  <si>
    <t>Pol893</t>
  </si>
  <si>
    <t>Monitor sítě, externí monitor přítomnosti síťového napětí pro podružné rozváděče nn</t>
  </si>
  <si>
    <t>3004</t>
  </si>
  <si>
    <t>D47</t>
  </si>
  <si>
    <t>MONTÁŽ - Centrála systému nouzového osvětlení</t>
  </si>
  <si>
    <t>1503</t>
  </si>
  <si>
    <t>Pol894</t>
  </si>
  <si>
    <t>3006</t>
  </si>
  <si>
    <t>Pol895</t>
  </si>
  <si>
    <t>3008</t>
  </si>
  <si>
    <t>1505</t>
  </si>
  <si>
    <t>Pol896</t>
  </si>
  <si>
    <t>3010</t>
  </si>
  <si>
    <t>Pol897</t>
  </si>
  <si>
    <t>3012</t>
  </si>
  <si>
    <t>1507</t>
  </si>
  <si>
    <t>Pol898</t>
  </si>
  <si>
    <t>3014</t>
  </si>
  <si>
    <t>Pol899</t>
  </si>
  <si>
    <t>3016</t>
  </si>
  <si>
    <t>1509</t>
  </si>
  <si>
    <t>Pol900</t>
  </si>
  <si>
    <t>3018</t>
  </si>
  <si>
    <t>Pol901</t>
  </si>
  <si>
    <t>3020</t>
  </si>
  <si>
    <t>D48</t>
  </si>
  <si>
    <t>MATERIÁL - Veřejné osvětlení</t>
  </si>
  <si>
    <t>1511</t>
  </si>
  <si>
    <t>Pol902</t>
  </si>
  <si>
    <t>LED svítidlo; GRN25  [ LED GreenLine 2500 lm]/740</t>
  </si>
  <si>
    <t>3022</t>
  </si>
  <si>
    <t>Poznámka k položce:
Počáteční světelný tok 2124 lm; Tolerance světelného toku +/-10%; Počáteční účinnost svítidla LED 119 lm/W; Poč. korel. teplota chromatičnosti 4000 K; Poč. Index barevného podání &gt;70; Původní chromatičnost (0.38,0.37) SDCM&lt;5; Počáteční příkon 17.8 W; Tolerance spotřeby energie +/-10%; Životnost 100000 h</t>
  </si>
  <si>
    <t>Pol903</t>
  </si>
  <si>
    <t>LED svítidlo; GRN25  [ LED GreenLine 5500 lm]/740</t>
  </si>
  <si>
    <t>3024</t>
  </si>
  <si>
    <t>Poznámka k položce:
Počáteční světelný tok 2124 lm; Tolerance světelného toku +/-10%; Počáteční účinnost svítidla LED 113 lm/W; Poč. korel. teplota chromatičnosti 4000 K; Poč. Index barevného podání &gt;70; Původní chromatičnost (0.38,0.37) SDCM&lt;5; Počáteční příkon 35.5 W; Tolerance spotřeby energie +/-10%; Životnost 100000 h</t>
  </si>
  <si>
    <t>1513</t>
  </si>
  <si>
    <t>Pol904</t>
  </si>
  <si>
    <t>Stožár VO 4M s nastavitelnou přírubou a výložníkem; včetně svorkovnice</t>
  </si>
  <si>
    <t>3026</t>
  </si>
  <si>
    <t>Pol905</t>
  </si>
  <si>
    <t>Stožár VO 6M s nastavitelnou přírubou a výložníkem; včetně svorkovnice</t>
  </si>
  <si>
    <t>3028</t>
  </si>
  <si>
    <t>1515</t>
  </si>
  <si>
    <t>Pol906</t>
  </si>
  <si>
    <t>KABEL CYKY-J 4x6</t>
  </si>
  <si>
    <t>3030</t>
  </si>
  <si>
    <t>Pol907</t>
  </si>
  <si>
    <t>Trubka průměr 63mm červená-ohebná chránička dvouplášťová zemní</t>
  </si>
  <si>
    <t>3032</t>
  </si>
  <si>
    <t>1517</t>
  </si>
  <si>
    <t>Pol908</t>
  </si>
  <si>
    <t>ZEMNICI PASKA FeZn 30X4</t>
  </si>
  <si>
    <t>3034</t>
  </si>
  <si>
    <t>D49</t>
  </si>
  <si>
    <t>MONTÁŽ - Veřejné osvětlení</t>
  </si>
  <si>
    <t>Pol909</t>
  </si>
  <si>
    <t>3036</t>
  </si>
  <si>
    <t>1519</t>
  </si>
  <si>
    <t>Pol910</t>
  </si>
  <si>
    <t>3038</t>
  </si>
  <si>
    <t>Pol911</t>
  </si>
  <si>
    <t>3040</t>
  </si>
  <si>
    <t>1521</t>
  </si>
  <si>
    <t>Pol912</t>
  </si>
  <si>
    <t>3042</t>
  </si>
  <si>
    <t>Pol913</t>
  </si>
  <si>
    <t>3044</t>
  </si>
  <si>
    <t>1523</t>
  </si>
  <si>
    <t>Pol914</t>
  </si>
  <si>
    <t>3046</t>
  </si>
  <si>
    <t>Pol915</t>
  </si>
  <si>
    <t>3048</t>
  </si>
  <si>
    <t>1525</t>
  </si>
  <si>
    <t>Pol916</t>
  </si>
  <si>
    <t>Zemní výkopové práce; výkop 800x350mm; zhotovení kabelového lože, krycí deska; zához a hutnění; komplet včetně vytyčení trasy</t>
  </si>
  <si>
    <t>3050</t>
  </si>
  <si>
    <t>Pol917</t>
  </si>
  <si>
    <t>Geodetické a geometrické zaměření stožárů VO a kabelové trasy</t>
  </si>
  <si>
    <t>3052</t>
  </si>
  <si>
    <t>D50</t>
  </si>
  <si>
    <t>MATERIÁL - Rozšíření stávajícího energetického systému DXPG o regulace maxima včetně zpětné vazby za</t>
  </si>
  <si>
    <t>1527</t>
  </si>
  <si>
    <t>Pol918</t>
  </si>
  <si>
    <t>Jednotka PLIM ( 1x RS485, 8x LI, napájení 24 V DC, firemní protokol), uchycení na DIN lištu, rozměry 96x46x45mm(vxšxh), galvanicky oddělené vstupy 4,5kV: tato jednotka zpracovává  pulzní a stavové informace.</t>
  </si>
  <si>
    <t>3054</t>
  </si>
  <si>
    <t>Pol919</t>
  </si>
  <si>
    <t>Jednotka PLOM ( 1x RS485, 8x LO, napájení 24 V DC, firemní protokol), uchycení na DIN lištu, rozměry 96x46x45mm(vxšxh), galvanicky oddělené výstupy 4,5kV: tato jednotka fyzicky odepíná daný spotřebič.</t>
  </si>
  <si>
    <t>3056</t>
  </si>
  <si>
    <t>1529</t>
  </si>
  <si>
    <t>Pol920</t>
  </si>
  <si>
    <t>Napájecí zdroje 24V DC, 60W Jeden pro napájení modulů a druhý pro napájení vstupů a výstupů. Při zkratu na vstupu či výstupu bude funkční komunikace, která to zaregistruje jako „porucha napájení IN/OUT“.</t>
  </si>
  <si>
    <t>3058</t>
  </si>
  <si>
    <t>Pol921</t>
  </si>
  <si>
    <t>Jednotka P485 ( 2x RS485, napájení 24 V DC, firemní protokol), uchycení na DIN lištu, rozměry 96x46x45mm(vxšxh), galvanicky oddělené vstupy linek RS485 4,5kV: tato jednotka galvanicky odděluje komunikace od řídící jednotky, působí jako opakovač linky.</t>
  </si>
  <si>
    <t>3060</t>
  </si>
  <si>
    <t>D51</t>
  </si>
  <si>
    <t>MONTÁŽ - Rozšíření stávajícího energetického systému DXPG o regulace maxima včetně zpětné vazby zaří</t>
  </si>
  <si>
    <t>1531</t>
  </si>
  <si>
    <t>Pol922</t>
  </si>
  <si>
    <t>3062</t>
  </si>
  <si>
    <t>Pol923</t>
  </si>
  <si>
    <t>3064</t>
  </si>
  <si>
    <t>1533</t>
  </si>
  <si>
    <t>Pol924</t>
  </si>
  <si>
    <t>3066</t>
  </si>
  <si>
    <t>Pol925</t>
  </si>
  <si>
    <t>3068</t>
  </si>
  <si>
    <t>D52</t>
  </si>
  <si>
    <t>MATERIÁL - Technologie Hlídačů izolačního stavu</t>
  </si>
  <si>
    <t>1535</t>
  </si>
  <si>
    <t>Pol926</t>
  </si>
  <si>
    <t>Čtyřpólové přepínání dvou napájecích zdrojů</t>
  </si>
  <si>
    <t>3070</t>
  </si>
  <si>
    <t>Poznámka k položce:
Automatické nebo manuální přepnutí Doba přepnutí &lt; 180 ms (vhodné pro použití v rozváděčích Skupiny 2) Tři polohy přepnutí: I / O / II Jmenovitý proud 250...630 A Monitorování přepětí, podpětí, nadfrekvence a podfrekvence Nastavitelná hodnota zpoždění reakce MFT a zpoždění uvolnění MRT Pomocný kontakt pro spuštění generátoru Pomocný kontakt pro signalizaci poruchy automatického přepínání Externí test přepnutí Plombovací kryt pro ochranu nastavených parametrů Ochranné kryty přívodních svorek Přepínací kontakt pro signalizaci stavu přepnutí LED indikace stavu přepnutí přímo na zařízení Montáž na podložku nebo DIN lištu Možnost uzamčení proti náhodnému přepnutí</t>
  </si>
  <si>
    <t>Pol927</t>
  </si>
  <si>
    <t>3072</t>
  </si>
  <si>
    <t>Poznámka k položce:
Automatické nebo manuální přepnutí Doba přepnutí &lt; 180 ms (vhodné pro použití v rozváděčích Skupiny 2) Tři polohy přepnutí: I / O / II Jmenovitý proud 40...160 A Monitorování přepětí, podpětí, nadfrekvence a podfrekvence Nastavitelná hodnota zpoždění reakce MFT a zpoždění uvolnění MRT Pomocný kontakt pro spuštění generátoru Pomocný kontakt pro signalizaci poruchy automatického přepínání Externí test přepnutí Plombovací kryt pro ochranu nastavených parametrů Ochranné kryty přívodních svorek Přepínací kontakt pro signalizaci stavu přepnutí LED indikace stavu přepnutí přímo na zařízení Montáž na podložku nebo DIN lištu Možnost uzamčení proti náhodnému přepnutí</t>
  </si>
  <si>
    <t>1537</t>
  </si>
  <si>
    <t>Pol928</t>
  </si>
  <si>
    <t>Oddělovací transformátor jednofázový 230/230 - 10/4000</t>
  </si>
  <si>
    <t>3074</t>
  </si>
  <si>
    <t>Pol929</t>
  </si>
  <si>
    <t>Monitor izolačního stavu s Integrovaným napájením pro 4 řídicí a signalizační panely</t>
  </si>
  <si>
    <t>3076</t>
  </si>
  <si>
    <t>Poznámka k položce:
Nastavitelná hodnota reakce izolačního odporu (50...500 k?) Monitorování teploty a zatěžovacího proudu (5...50 A) Konektor pro monitorování uzemnění Hlídač je určen také pro obvody obsahující DC komponenty Multifunkční LC displej LED indikace: POWER ON, ALARM1 a ALARM2 Indikace poruchy funkčnosti přístroje Interní a externí TEST tlačítko ALARM relé s jedním přepínacím kontaktem Nastavitelný pracovní režim N/O nebo N/C Splňuje normy: IEC 60364-7-710:2002-11, IEC 61557-8:2007-01, DIN VDE 0100-710:2002-11 a ČSN 332140 a TNI 332140.</t>
  </si>
  <si>
    <t>1539</t>
  </si>
  <si>
    <t>Pol930</t>
  </si>
  <si>
    <t>Měřicí transformátor proudu určený pro měření zatížení oddělovacích transformátorů; DIN EN 60044-1 IEC 60044-1; 2,5kV/50A-0,05A; UL94V-0</t>
  </si>
  <si>
    <t>3078</t>
  </si>
  <si>
    <t>Pol931</t>
  </si>
  <si>
    <t>Signalizační panel pro hlídač izolačního stavu</t>
  </si>
  <si>
    <t>3080</t>
  </si>
  <si>
    <t>Poznámka k položce:
Napájecí napětí DC 18...28 V Snadné čištení čelního panelu Užívatelská popiska na čelním panelu LED indikace: POWER ON, ALARM a překročení teploty Testovací tlačítko pro hlídač izolace Tlačítko vypnutí akustické signalizace Standardní upevnění do zdi O 66 mm</t>
  </si>
  <si>
    <t>1541</t>
  </si>
  <si>
    <t>Pol932</t>
  </si>
  <si>
    <t>Monitor LCD 27" VGA - HDMI; ropojovací kabel; pro signalizaci stavu přepnutí sítí jednotlivých rozváděčů v hlavní rozvodně NN</t>
  </si>
  <si>
    <t>3082</t>
  </si>
  <si>
    <t>D53</t>
  </si>
  <si>
    <t>MONTÁŽ - Technologie Hlídačů izolačního stavu</t>
  </si>
  <si>
    <t>Pol933</t>
  </si>
  <si>
    <t>3084</t>
  </si>
  <si>
    <t>1543</t>
  </si>
  <si>
    <t>Pol934</t>
  </si>
  <si>
    <t>3086</t>
  </si>
  <si>
    <t>Pol935</t>
  </si>
  <si>
    <t>3088</t>
  </si>
  <si>
    <t>1545</t>
  </si>
  <si>
    <t>Pol936</t>
  </si>
  <si>
    <t>3090</t>
  </si>
  <si>
    <t>Pol937</t>
  </si>
  <si>
    <t>3092</t>
  </si>
  <si>
    <t>1547</t>
  </si>
  <si>
    <t>Pol938</t>
  </si>
  <si>
    <t>3094</t>
  </si>
  <si>
    <t>Pol939</t>
  </si>
  <si>
    <t>3096</t>
  </si>
  <si>
    <t>D54</t>
  </si>
  <si>
    <t>MATERIÁL - Elektrické otevírání oken</t>
  </si>
  <si>
    <t>1549</t>
  </si>
  <si>
    <t>Pol940</t>
  </si>
  <si>
    <t>Modulární ústředna 8 vstupů 24V-230V; včetně zálohy 30min, dle ČSN 332130, ČSN EN 50265-1, ČSN EN 50265-2, ČSN 73087</t>
  </si>
  <si>
    <t>3098</t>
  </si>
  <si>
    <t>Pol941</t>
  </si>
  <si>
    <t>Tlačítko požární s indikací OK, Požár, Porucha</t>
  </si>
  <si>
    <t>3100</t>
  </si>
  <si>
    <t>D55</t>
  </si>
  <si>
    <t>MONTÁŽ - Elektrické otevírání oken</t>
  </si>
  <si>
    <t>1551</t>
  </si>
  <si>
    <t>Pol942</t>
  </si>
  <si>
    <t>3102</t>
  </si>
  <si>
    <t>Pol943</t>
  </si>
  <si>
    <t>3104</t>
  </si>
  <si>
    <t>D56</t>
  </si>
  <si>
    <t>MATERIÁL - Záložní systém UPS</t>
  </si>
  <si>
    <t>1553</t>
  </si>
  <si>
    <t>Pol944</t>
  </si>
  <si>
    <t>Záložní bateriový systém UPS</t>
  </si>
  <si>
    <t>3106</t>
  </si>
  <si>
    <t>Poznámka k položce:
doba zálohování cca 12 min. pro výkon 15kW princip zdroje on – line, dvojitá konverze, teplotne rízené nabíjení baterií vstupní napetí 3 x 400 V vstupní frekvence 50/60 Hz výstupní výkon 20 kVA / 18 kW výstupní napetí 400 V výstupní frekvence 50/60 Hz Pretížení 125 % 10 min.,150% 1 min. Baterie olovené, bezúdržbové By-pass vestavený elektronický Rozmery a hmotnost UPS 450 x 1100 x 700 mm, 285 kg</t>
  </si>
  <si>
    <t>Pol945</t>
  </si>
  <si>
    <t>Servisní nástenný bypass</t>
  </si>
  <si>
    <t>3108</t>
  </si>
  <si>
    <t>D57</t>
  </si>
  <si>
    <t>MONTÁŽ - Záložní systém UPS</t>
  </si>
  <si>
    <t>1555</t>
  </si>
  <si>
    <t>Pol946</t>
  </si>
  <si>
    <t>3110</t>
  </si>
  <si>
    <t>Pol947</t>
  </si>
  <si>
    <t>3112</t>
  </si>
  <si>
    <t>D58</t>
  </si>
  <si>
    <t>MONTÁŽ - Stavební přípomoce</t>
  </si>
  <si>
    <t>1557</t>
  </si>
  <si>
    <t>Pol948</t>
  </si>
  <si>
    <t>sekání šliců (do šíře 30mm, do hl.30mm)</t>
  </si>
  <si>
    <t>mb</t>
  </si>
  <si>
    <t>3114</t>
  </si>
  <si>
    <t>Pol949</t>
  </si>
  <si>
    <t>sekání šliců (do šíře 50mm, do hl.40mm)</t>
  </si>
  <si>
    <t>3116</t>
  </si>
  <si>
    <t>1559</t>
  </si>
  <si>
    <t>Pol950</t>
  </si>
  <si>
    <t>sekání šliců (do šíře 100mm, do hl.40mm)</t>
  </si>
  <si>
    <t>3118</t>
  </si>
  <si>
    <t>Pol951</t>
  </si>
  <si>
    <t>sekání šliců (do šíře 200mm, do hl.40mm)</t>
  </si>
  <si>
    <t>3120</t>
  </si>
  <si>
    <t>1561</t>
  </si>
  <si>
    <t>Pol952</t>
  </si>
  <si>
    <t>sekání kapsy pro krabici (do pr. 72mm)</t>
  </si>
  <si>
    <t>3122</t>
  </si>
  <si>
    <t>Pol953</t>
  </si>
  <si>
    <t>sekání kapsy pro krabici (do pr. 150mm)</t>
  </si>
  <si>
    <t>3124</t>
  </si>
  <si>
    <t>1563</t>
  </si>
  <si>
    <t>Pol954</t>
  </si>
  <si>
    <t>Prostup pláštěm pro pohony žaluzií</t>
  </si>
  <si>
    <t>3126</t>
  </si>
  <si>
    <t>Pol955</t>
  </si>
  <si>
    <t>Ostatní nespecifikované stavební přípomoce</t>
  </si>
  <si>
    <t>3128</t>
  </si>
  <si>
    <t>D59</t>
  </si>
  <si>
    <t>MATERIÁL - Přeložka NN a přípojka objektu</t>
  </si>
  <si>
    <t>1565</t>
  </si>
  <si>
    <t>Pol958</t>
  </si>
  <si>
    <t>Rozpojovací jistící skříň obsahující tři sady pojistkových spodků 2 do 400A</t>
  </si>
  <si>
    <t>3134</t>
  </si>
  <si>
    <t>Poznámka k položce:
distribuční síť ČEZ, E.ON, PRE určení kabelové skříně rozpojovací tělo rozvaděče X počet jistících sad 3 pojistkový spodek 2 (400A) materiálové provedení termoset konstrukční provedení vestavná způsob připojení přívodu W - W svorka se třmeny průřez vodičů přívodu 240 mm2 uzavíraní dveří Jednobodové s energetickým zámkem jmenovitý proud 400 A jmenovité napětí do 690 V stupeň krytí IP44 jmenovitý kmitočet 50 Hz výška 640 mm šířka 620 mm hloubka 250 mm přístrojová výzbroj 3x sada pojistkových spodků vel. 2, třmeny</t>
  </si>
  <si>
    <t>Pol959</t>
  </si>
  <si>
    <t>Rozpojovací jistící skříň obsahující dvě sady pojistkových spodků 2 do 400A</t>
  </si>
  <si>
    <t>3136</t>
  </si>
  <si>
    <t>Poznámka k položce:
distribuční síť ČEZ, E.ON, PRE určení kabelové skříně rozpojovací tělo rozvaděče X počet jistících sad 2 pojistkový spodek 2 (400A) materiálové provedení termoset konstrukční provedení vestavná způsob připojení přívodu W - W svorka se třmeny průřez vodičů přívodu 240 mm2 uzavíraní dveří Jednobodové s energetickým zámkem jmenovitý proud 400 A jmenovité napětí do 690 V stupeň krytí IP44 jmenovitý kmitočet 50 Hz výška 640 mm šířka 470 mm hloubka 250 mm přístrojová výzbroj 2x sada pojistkových spodků vel. 2, třmeny</t>
  </si>
  <si>
    <t>1567</t>
  </si>
  <si>
    <t>Pol960</t>
  </si>
  <si>
    <t>Pomocné kontrukce transformátorů ZIS   ; kovové konstrukce pro připojení  3x trafa ZIS 4kVA</t>
  </si>
  <si>
    <t>3138</t>
  </si>
  <si>
    <t>3142</t>
  </si>
  <si>
    <t>1569</t>
  </si>
  <si>
    <t>Pol962</t>
  </si>
  <si>
    <t>Spojka kabelová zemní pro kabel 1-AYKY-J 3X240+120</t>
  </si>
  <si>
    <t>3144</t>
  </si>
  <si>
    <t>Pol963</t>
  </si>
  <si>
    <t>Ohebná dvouplášťová korugovaná chránička (červená); Vnější průměr : 110 mm</t>
  </si>
  <si>
    <t>3146</t>
  </si>
  <si>
    <t>D60</t>
  </si>
  <si>
    <t>MONTÁŽ - Přeložka NN a přípojka objektu</t>
  </si>
  <si>
    <t>1571</t>
  </si>
  <si>
    <t>Pol965</t>
  </si>
  <si>
    <t>Zemní výkopové práce; výkop 900x1000mm; zhotovení kabelového lože, krycí deska; zához a hutnění; komplet včetně vytyčení trasy</t>
  </si>
  <si>
    <t>3150</t>
  </si>
  <si>
    <t>Pol966</t>
  </si>
  <si>
    <t>Zemní výkopové práce; výkop 300x1000mm; zhotovení kabelového lože, krycí deska; zához a hutnění; komplet včetně vytyčení trasy</t>
  </si>
  <si>
    <t>3152</t>
  </si>
  <si>
    <t>1573</t>
  </si>
  <si>
    <t>Pol967</t>
  </si>
  <si>
    <t>3154</t>
  </si>
  <si>
    <t>Pol968</t>
  </si>
  <si>
    <t>3156</t>
  </si>
  <si>
    <t>1575</t>
  </si>
  <si>
    <t>Pol969</t>
  </si>
  <si>
    <t>3158</t>
  </si>
  <si>
    <t>Pol970</t>
  </si>
  <si>
    <t>Demontáž stávajících pojistkových skříní RIS</t>
  </si>
  <si>
    <t>3160</t>
  </si>
  <si>
    <t>1577</t>
  </si>
  <si>
    <t>Pol971</t>
  </si>
  <si>
    <t>3162</t>
  </si>
  <si>
    <t>Pol972</t>
  </si>
  <si>
    <t>3164</t>
  </si>
  <si>
    <t>1579</t>
  </si>
  <si>
    <t>Pol973</t>
  </si>
  <si>
    <t>3166</t>
  </si>
  <si>
    <t>3168</t>
  </si>
  <si>
    <t>D61</t>
  </si>
  <si>
    <t>MONTÁŽ - Hodinové položky a sazby</t>
  </si>
  <si>
    <t>1581</t>
  </si>
  <si>
    <t>Pol974</t>
  </si>
  <si>
    <t>Výchozí revize elektrického zařízení - sazba technika §9 Vyhl. 50/78 Sb.</t>
  </si>
  <si>
    <t>3170</t>
  </si>
  <si>
    <t>Pol975</t>
  </si>
  <si>
    <t>Výchozí revize hromosvodu - sazba technika §9 Vyhl. 50/78 Sb.</t>
  </si>
  <si>
    <t>3172</t>
  </si>
  <si>
    <t>1583</t>
  </si>
  <si>
    <t>Pol976</t>
  </si>
  <si>
    <t>Odborný dozor Dodavatele na staveništi - sazba technika §6 + §7 Vyhl. 50/78 Sb. / odborný dozor nad technologickým postupem prací, koordinace s ostatními profesemi a kontrola pracovníku dodavatele /</t>
  </si>
  <si>
    <t>3174</t>
  </si>
  <si>
    <t>Pol977</t>
  </si>
  <si>
    <t>Demontážní práce stávající elektroinstalace - sazba technika §5+ Vyhl. 50/78 Sb</t>
  </si>
  <si>
    <t>3176</t>
  </si>
  <si>
    <t>1585</t>
  </si>
  <si>
    <t>Pol978</t>
  </si>
  <si>
    <t>Ukončování kabelů- sazba technika §5+ Vyhl. 50/78 Sb</t>
  </si>
  <si>
    <t>3178</t>
  </si>
  <si>
    <t>Pol979</t>
  </si>
  <si>
    <t>Úprava rozvodů vycházející ze stávajícího provedení- sazba technika §5+ Vyhl. 50/78 Sb</t>
  </si>
  <si>
    <t>3180</t>
  </si>
  <si>
    <t>1587</t>
  </si>
  <si>
    <t>Pol980</t>
  </si>
  <si>
    <t>Kabelové napojení a uvedení zařízení do provozu elektro-zařízení ostatních profesí (VZT, pohony žaluzií atd.) - sazba technika §5+ Vyhl. 50/78 Sb</t>
  </si>
  <si>
    <t>3182</t>
  </si>
  <si>
    <t>Pol981</t>
  </si>
  <si>
    <t>Proměření kabeláže v rozváděčích NN a koncových bodech - sazba technika §5+ Vyhl. 50/78 Sb</t>
  </si>
  <si>
    <t>3184</t>
  </si>
  <si>
    <t>1589</t>
  </si>
  <si>
    <t>Pol982</t>
  </si>
  <si>
    <t>Programování, zprovoznění, zaškolení obsluhy, vypracování návodů a vyhotovení vizualizace technologie řízení osvětlení DALI - Sazba IT technika nebo programátora daného systému</t>
  </si>
  <si>
    <t>3186</t>
  </si>
  <si>
    <t>Pol983</t>
  </si>
  <si>
    <t>Programování, zprovoznění, zaškolení obsluhy, vypracování návodů inteligentního řízení žaluziového systému a rolet - Sazba IT technika nebo programátora daného systému</t>
  </si>
  <si>
    <t>3188</t>
  </si>
  <si>
    <t>1591</t>
  </si>
  <si>
    <t>Pol984</t>
  </si>
  <si>
    <t>Programování, nastavení systému, zkušební provoz, zaškolení obsluhy, vypracování návodů technologie systému - sazba autorizovaného elektro-inženýra technologie</t>
  </si>
  <si>
    <t>3190</t>
  </si>
  <si>
    <t>D62</t>
  </si>
  <si>
    <t>MONTÁŽ - Inženýrská činnost</t>
  </si>
  <si>
    <t>Pol985</t>
  </si>
  <si>
    <t>Programování, nastavení systému, zkušební provoz, zaškolení obsluhy, vypracování návodů technologie Automatických přepínačů sítí a oddělovacích transformátorů - sazba autorizovaného elektro-inženýra technologie</t>
  </si>
  <si>
    <t>3192</t>
  </si>
  <si>
    <t>1593</t>
  </si>
  <si>
    <t>Pol986</t>
  </si>
  <si>
    <t>Zhotovení vizualizace Stavu přepnutí jednotlivých rozváděčů NN zobrazených na LCD panelu v hlavní rozvodně - sazba autorizovaného elektro-inženýra technologie</t>
  </si>
  <si>
    <t>3194</t>
  </si>
  <si>
    <t>Pol987</t>
  </si>
  <si>
    <t>Programování, nastavení systému, zkušební provoz, zaškolení obsluhy, vypracování návodů technologie systému DXPG - sazba autorizovaného elektro-inženýra technologie</t>
  </si>
  <si>
    <t>3196</t>
  </si>
  <si>
    <t>1595</t>
  </si>
  <si>
    <t>Pol988</t>
  </si>
  <si>
    <t>Projekt skutečného provedení - sazba elektro-inženýra §6 + §10 Vyhl. 50/78 Sb</t>
  </si>
  <si>
    <t>3198</t>
  </si>
  <si>
    <t>Pol989</t>
  </si>
  <si>
    <t>Koordinace s Technickou inspekcí České republiky; vypracování dokumentací dle požadavků - sazba elektro-inženýra §6 + §10 Vyhl. 50/78 Sb</t>
  </si>
  <si>
    <t>3200</t>
  </si>
  <si>
    <t>1597</t>
  </si>
  <si>
    <t>Pol990</t>
  </si>
  <si>
    <t>Tiskové náklady a kompletační práce</t>
  </si>
  <si>
    <t>3202</t>
  </si>
  <si>
    <t>D63</t>
  </si>
  <si>
    <t>Pol991</t>
  </si>
  <si>
    <t>Ekologická likvidace demontovaného materiálu</t>
  </si>
  <si>
    <t>3204</t>
  </si>
  <si>
    <t>1599</t>
  </si>
  <si>
    <t>Pol993</t>
  </si>
  <si>
    <t>Drobný instalační materiál</t>
  </si>
  <si>
    <t>3208</t>
  </si>
  <si>
    <t>07b - Slaboproudé elektroinstalace</t>
  </si>
  <si>
    <t>D1 - Strukturovaná kabeláž SK</t>
  </si>
  <si>
    <t xml:space="preserve">    D2 - Datová zásuvka 2xRJ45(cat.6A)</t>
  </si>
  <si>
    <t xml:space="preserve">    D3 - Datová zásuvka 1xRJ45(cat.6A)</t>
  </si>
  <si>
    <t xml:space="preserve">    D4 - Optická zásuvka</t>
  </si>
  <si>
    <t xml:space="preserve">    D5 - 19" datový rozvaděč BD/FD1</t>
  </si>
  <si>
    <t xml:space="preserve">    D6 - Zdroj UPS do BD/FD1</t>
  </si>
  <si>
    <t xml:space="preserve">    D7 - Aktivní prvky BD/FD1</t>
  </si>
  <si>
    <t xml:space="preserve">    D8 - Optika a příslušenství BD/FD1</t>
  </si>
  <si>
    <t xml:space="preserve">    D9 - 19" datový rozvaděč FD2</t>
  </si>
  <si>
    <t xml:space="preserve">    D10 - Zdroj UPS do FD2</t>
  </si>
  <si>
    <t xml:space="preserve">    D11 - Aktivní prvky FD2</t>
  </si>
  <si>
    <t xml:space="preserve">    D12 - Optika a příslušenství FD2</t>
  </si>
  <si>
    <t xml:space="preserve">    D13 - 19" datový rozvaděč FD3</t>
  </si>
  <si>
    <t xml:space="preserve">    D14 - Zdroj UPS do FD3</t>
  </si>
  <si>
    <t xml:space="preserve">    D15 - Aktivní prvky FD3</t>
  </si>
  <si>
    <t xml:space="preserve">    D16 - Optika a příslušenství FD3</t>
  </si>
  <si>
    <t xml:space="preserve">    D17 - 19" datový rozvaděč FD4</t>
  </si>
  <si>
    <t xml:space="preserve">    D18 - Zdroj UPS do FD4</t>
  </si>
  <si>
    <t xml:space="preserve">    D19 - Aktivní prvky FD4</t>
  </si>
  <si>
    <t xml:space="preserve">    D20 - Optika a příslušenství FD4</t>
  </si>
  <si>
    <t xml:space="preserve">    D21 - 19" datový rozvaděč FD5</t>
  </si>
  <si>
    <t xml:space="preserve">    D22 - Zdroj UPS do FD5</t>
  </si>
  <si>
    <t xml:space="preserve">    D23 - Aktivní prvky FD5</t>
  </si>
  <si>
    <t xml:space="preserve">    D24 - Optika a příslušenství FD5</t>
  </si>
  <si>
    <t xml:space="preserve">    D25 - 19" datový rozvaděč FD6</t>
  </si>
  <si>
    <t xml:space="preserve">    D26 - Zdroj UPS do FD6</t>
  </si>
  <si>
    <t xml:space="preserve">    D27 - Aktivní prvky FD6</t>
  </si>
  <si>
    <t xml:space="preserve">    D28 - Optika a příslušenství FD6</t>
  </si>
  <si>
    <t xml:space="preserve">    D29 - 19" datový rozvaděč FD7</t>
  </si>
  <si>
    <t xml:space="preserve">    D30 - Zdroj UPS do FD7</t>
  </si>
  <si>
    <t xml:space="preserve">    D31 - Aktivní prvky FD7</t>
  </si>
  <si>
    <t xml:space="preserve">    D32 - Optika a příslušenství FD7</t>
  </si>
  <si>
    <t xml:space="preserve">    D33 - Optika a příslušenství do stáv.rozvaděče MDF (v obj.novostavby II interní kliniky)</t>
  </si>
  <si>
    <t xml:space="preserve">    D34 - Access Point</t>
  </si>
  <si>
    <t xml:space="preserve">    D35 - IP vstupní audio/video panel (el.zámky, zdroj součástí oddílu 6 - EKV)</t>
  </si>
  <si>
    <t xml:space="preserve">    D36 - Základová stanice DECT</t>
  </si>
  <si>
    <t xml:space="preserve">    D37 - Pobočková telefonní ústředna</t>
  </si>
  <si>
    <t xml:space="preserve">    D38 - Telefonní kabelová skříň (včetně zakončení 300 párů na zářezové svorkovnic)</t>
  </si>
  <si>
    <t xml:space="preserve">    D39 - Elektroinstalační materiál a kabely</t>
  </si>
  <si>
    <t xml:space="preserve">    D40 - Areálový rozvod</t>
  </si>
  <si>
    <t>D41 - IP kamerový systém - Kabeláž je součástí oddílu strukturované kabeláže</t>
  </si>
  <si>
    <t xml:space="preserve">    D42 - Monitorovací pracoviště</t>
  </si>
  <si>
    <t xml:space="preserve">    D43 - Kabely a elektroinstalační materiál (součástí dodávky strukturované kabeláže)</t>
  </si>
  <si>
    <t>D44 - Komunikační zařízení sestra-pacient KZSP</t>
  </si>
  <si>
    <t xml:space="preserve">    D45 - Kabely a elektroinstalační materiál</t>
  </si>
  <si>
    <t>D46 - Vyvolávací systém (datové kabely jsou součástí strukturované kabeláže)</t>
  </si>
  <si>
    <t>D47 - Společná televizní anténa STA</t>
  </si>
  <si>
    <t xml:space="preserve">    D48 - Účastnická zásuvka STA</t>
  </si>
  <si>
    <t>D49 - Přístupový systém EKV</t>
  </si>
  <si>
    <t xml:space="preserve">    D52 - Docházkový systém</t>
  </si>
  <si>
    <t>D50 - Jednotný čas</t>
  </si>
  <si>
    <t>D51 - Kabelový nosný systém - společné kabelové trasy</t>
  </si>
  <si>
    <t>Strukturovaná kabeláž SK</t>
  </si>
  <si>
    <t>Datová zásuvka 2xRJ45(cat.6A)</t>
  </si>
  <si>
    <t>Samořezný keystone CAT6A STP, černý</t>
  </si>
  <si>
    <t>Zásuvka modulární pro 2 keystone pod omítku, bílá, včetně rámečku</t>
  </si>
  <si>
    <t>Datová zásuvka 1xRJ45(cat.6A)</t>
  </si>
  <si>
    <t>Zásuvka modulární pro 1 keystone pod omítku, bílá, včetně rámečku</t>
  </si>
  <si>
    <t>Optická zásuvka</t>
  </si>
  <si>
    <t>Zásuvka pro optické konektory SC nebo LC duplex. /ORM 1/Kapacita 4 optické konektory•  Nosník konektorů SC simplex nebo LC duplex/Maximální kapacita 4 sváry/pouze pro vlákna G657 a, b/ Montáž na standartní krabičky 80x80</t>
  </si>
  <si>
    <t>Pigtail 9/125 LCpc SM OS1 1m SXPI-LC-PC-OS1-1M</t>
  </si>
  <si>
    <t>LC spojka, singlemode, duplex, na SC otvor</t>
  </si>
  <si>
    <t>ochrana optického svaru FPS - 60mm</t>
  </si>
  <si>
    <t>optický svár SM</t>
  </si>
  <si>
    <t>19" datový rozvaděč BD/FD1</t>
  </si>
  <si>
    <t>Rozvaděč stojan. 45U/80x80, šedý, dveře sklo</t>
  </si>
  <si>
    <t>Sada koleček 2ks s brzdou a 2ks bez brzd</t>
  </si>
  <si>
    <t>Stabilizační sada (pár), pod rozvaděč Tritón, šedý</t>
  </si>
  <si>
    <t>Filtr do podstavce pod rozvaděč Tritón 800 x 120 mm</t>
  </si>
  <si>
    <t>Rozvodný panel 5x 230V včetně vany 2U v černé barvě</t>
  </si>
  <si>
    <t>19“ horizontální ventilační jednotka 2U se 4 ventilátory, bimetalový termostat</t>
  </si>
  <si>
    <t>Osvětlovací jednotka 1U halogenová 288 lm</t>
  </si>
  <si>
    <t>19" polička s perforací 1U/750mm, max. nosnost 40kg</t>
  </si>
  <si>
    <t>Patch panel černý osaz. 50 pozic 1U, CAT3,  ISDN, telefonní</t>
  </si>
  <si>
    <t>Patch panel 24port Cat6A, STP, blok 110, vyvaz. lišta 1U, černý</t>
  </si>
  <si>
    <t>Vyvazovací panel 1U plastová oka BK černý</t>
  </si>
  <si>
    <t>Vyvazovací panel 2U plastová oka BK černý</t>
  </si>
  <si>
    <t>Patch kabel CAT6 FTP 3m</t>
  </si>
  <si>
    <t>Zdroj UPS do BD/FD1</t>
  </si>
  <si>
    <t>Záložní zdroj 980W/ 1500VA , 2U Rack-mount, SmartSlot, USB+RS-232, černá</t>
  </si>
  <si>
    <t>Aktivní prvky BD/FD1</t>
  </si>
  <si>
    <t>48-portový 1Ge s 2x 1/10 Ge uplink (včetně stohovatelného modulu), Přepínač vrstev • L2 Typ přepínače • řízený QoS • Ano Podpora pro multicast • Management /  s podporou PoE a dvojicí SFP portů. ( PoE celkem až 740 W)</t>
  </si>
  <si>
    <t>24-portový 1Ge s 2x 1/10 Ge uplink (včetně stohovatelného modulu), Přepínač vrstev • L2 Typ přepínače • řízený QoS • Ano Podpora pro multicast • Management /  s podporou PoE a dvojicí SFP portů. ( PoE celkem až 740 W)</t>
  </si>
  <si>
    <t>1Gbps SFP optický modul, konektor LC pro Singlemode kabel</t>
  </si>
  <si>
    <t>Optika a příslušenství BD/FD1</t>
  </si>
  <si>
    <t>výsuvný hliníkový optický rozvaděč pro montáž do 19“ datového rozvaděče, pro 24 duplexních spojek SC, (LC) s možnosti instalace dvou optických kazet, výška 1U</t>
  </si>
  <si>
    <t>záslepka pro čelo vany</t>
  </si>
  <si>
    <t>Optická kazeta 12 svarů HS, bez víka</t>
  </si>
  <si>
    <t>Víčko pro optickou kazetu 12 svárů HS Huber + Suhner</t>
  </si>
  <si>
    <t>Pigtail 9/125 LCpc SM OS1 1,5m SXPI-LC-PC-OS1-1,5M</t>
  </si>
  <si>
    <t>Patch kabel 9/125 LCpc/LCpc SM OS1 1m duplex SXPC-LC/LC-PC-OS1-1M-D</t>
  </si>
  <si>
    <t>Patch kabel 9/125 LCpc/LCpc SM OS1 3m duplex SXPC-LC/LC-PC-OS1-1M-D</t>
  </si>
  <si>
    <t>19" datový rozvaděč FD2</t>
  </si>
  <si>
    <t>Zdroj UPS do FD2</t>
  </si>
  <si>
    <t>Aktivní prvky FD2</t>
  </si>
  <si>
    <t>Optika a příslušenství FD2</t>
  </si>
  <si>
    <t>19" datový rozvaděč FD3</t>
  </si>
  <si>
    <t>Zdroj UPS do FD3</t>
  </si>
  <si>
    <t>Aktivní prvky FD3</t>
  </si>
  <si>
    <t>Optika a příslušenství FD3</t>
  </si>
  <si>
    <t>19" datový rozvaděč FD4</t>
  </si>
  <si>
    <t>Zdroj UPS do FD4</t>
  </si>
  <si>
    <t>Aktivní prvky FD4</t>
  </si>
  <si>
    <t>Optika a příslušenství FD4</t>
  </si>
  <si>
    <t>19" datový rozvaděč FD5</t>
  </si>
  <si>
    <t>Zdroj UPS do FD5</t>
  </si>
  <si>
    <t>Aktivní prvky FD5</t>
  </si>
  <si>
    <t>Optika a příslušenství FD5</t>
  </si>
  <si>
    <t>19" datový rozvaděč FD6</t>
  </si>
  <si>
    <t>Zdroj UPS do FD6</t>
  </si>
  <si>
    <t>Aktivní prvky FD6</t>
  </si>
  <si>
    <t>Optika a příslušenství FD6</t>
  </si>
  <si>
    <t>19" datový rozvaděč FD7</t>
  </si>
  <si>
    <t>Zdroj UPS do FD7</t>
  </si>
  <si>
    <t>Aktivní prvky FD7</t>
  </si>
  <si>
    <t>Optika a příslušenství FD7</t>
  </si>
  <si>
    <t>Optika a příslušenství do stáv.rozvaděče MDF (v obj.novostavby II interní kliniky)</t>
  </si>
  <si>
    <t>Access Point</t>
  </si>
  <si>
    <t>WiFi Access Point 802.11a/b/g/n/ac až 867Mbps, Wave 2 (dual radio, 80 MHz velikost kanál) a 4X4 MIMO./Dualband, PoE, GLAN, WPS, RADIUS server, Roaming, centrální správa, volitelné porty Gigabit Ethernet pro podporu Link Aggregation Groups</t>
  </si>
  <si>
    <t>Poznámka k položce:
WiFi Access Point 802.11a/b/g/n/ac až 867Mbps, Wave 2 (dual radio, 80 MHz velikost kanál) a 4X4 MIMO./Dualband, PoE, GLAN, WPS, RADIUS server, Roaming, centrální správa, volitelné porty Gigabit Ethernet pro podporu Link Aggregation Groups / Podpora až 100 uživatelů současně a rychlý roaming mezi přístupovými body, počet antén 2, 1x10/100/1000BASE-T Ethernet+PoE/1x10/100/1000BASE-T Ethernet, zisk antény 2 dBi ,Dual-Band (2,4 + 5 GHz), Odnímatelná anténa, Gigabit LAN, PoE (Power over Ethernet), možnost instalace na strop</t>
  </si>
  <si>
    <t>IP vstupní audio/video panel (el.zámky, zdroj součástí oddílu 6 - EKV)</t>
  </si>
  <si>
    <t>IP audio/video panel+1 dvoj.tlačítko, bez inst. krabice pod omítku,2relé</t>
  </si>
  <si>
    <t>inst. krabice pod omítku 115 (š)x114(v)x45(h) mm.</t>
  </si>
  <si>
    <t>IP stolní videotelefon , display 7''</t>
  </si>
  <si>
    <t>Základová stanice DECT</t>
  </si>
  <si>
    <t>IP-DECT přístupový bod s externími anténami /1880 - 1930 MHz frekvenčním pásmu s 100-250mW Výstupní výkon  Podporuje; DECT GAP / CAP-protokol, 8 hovorových kanálů, PoE a 21 až 56 VDC. Vč. držák a montážní materiál. Napájecí zdroj není součástí dodávky.</t>
  </si>
  <si>
    <t>Pobočková telefonní ústředna</t>
  </si>
  <si>
    <t>Dovybavení stáv. ústředny v budově centrální potrubní pošty/ PBX není nutné dovybavit kartami pobočkových linek/telefoní kabel s pobočkovými linkami bude zakončen pouze v novém telefonním rozvaděči vedle tel.ústředny a propojení s PBX není předmětem PD</t>
  </si>
  <si>
    <t>1140343638</t>
  </si>
  <si>
    <t>Karta rozhraní DECT vysílačů pro stáv. ústřednu Ericsson / 8x konektor pro připojení buněk DECT (do PBX)</t>
  </si>
  <si>
    <t>Telefonní kabelová skříň (včetně zakončení 300 párů na zářezové svorkovnic)</t>
  </si>
  <si>
    <t>Telefonní kabelová skříň pro 300 párů, včetně zář.svorkovnice</t>
  </si>
  <si>
    <t>Elektroinstalační materiál a kabely</t>
  </si>
  <si>
    <t>Datový kabel 6A F/FTP - LSHF CPD b2ca s1 d0 - bezhalogenový, fialový / IEC 60332-3-24</t>
  </si>
  <si>
    <t>Datový kabel BE-10GXE01.07/R500 kabel F/FTP, kat.6A, LSZH, cívka 500m, barva fialová</t>
  </si>
  <si>
    <t>Kabel optický k zafouknutí  4 vlákna SM 9/125, G.657A1, CLT, NY, d1,9mm, 40N, povolený r ohybu 40mm</t>
  </si>
  <si>
    <t>Mikrotrubička LSOH vnitřní tenkostěnná 10/8mm, pro indoor použití, vnitřní lubrikační vrstva</t>
  </si>
  <si>
    <t>Kabel gelový, 09/125um, 24 vl., LSOH,CLT</t>
  </si>
  <si>
    <t>kabel SM 9/125um 12vl</t>
  </si>
  <si>
    <t>kabel SYKFY 50x2x0.5</t>
  </si>
  <si>
    <t>trubka obebná - MONOFLEX 16 320N PVC (ČSN)</t>
  </si>
  <si>
    <t>trubka obebná - MONOFLEX 23 320N PVC (ČSN)</t>
  </si>
  <si>
    <t>trubka obebná - MONOFLEX 29 320N PVC (ČSN)</t>
  </si>
  <si>
    <t>trubka obebná - MONOFLEX 36 320N PVC (ČSN)</t>
  </si>
  <si>
    <t>krabice přístrojová do parapetního kanálu</t>
  </si>
  <si>
    <t>krabice přístrojová KP68/2 pod omítku</t>
  </si>
  <si>
    <t>krabice KU68-1901 vč.víčka pod omítku</t>
  </si>
  <si>
    <t>krabice odbočná KO 97/5 včetně víčka,pod omítku</t>
  </si>
  <si>
    <t>krabice rozvodná KR 97/5 včetně víčka,pod omítku</t>
  </si>
  <si>
    <t>krabice odbočná KO 100 E5 včetně víčka,pod omítku</t>
  </si>
  <si>
    <t>krabice odbočná KO 125 E včetně víčka,pod omítku</t>
  </si>
  <si>
    <t>protipožární tmel EI90min, min. tl.stěny 150, až do 300 cm2</t>
  </si>
  <si>
    <t>bal</t>
  </si>
  <si>
    <t>drážka pro tr.16, cihla</t>
  </si>
  <si>
    <t>drážka pro tr.23, cihla</t>
  </si>
  <si>
    <t>drážka pro tr.29, cihla</t>
  </si>
  <si>
    <t>prostup stavební konstrukcí do 300mm</t>
  </si>
  <si>
    <t>ICT měření, certifikalční protokol</t>
  </si>
  <si>
    <t>zednické výpomoci (vysekání niky pro konzoly, podpěry, závěsy, zajištění manipulační plošiny, zazdění nebo zabetonování rýh nebo kapes ve zdech nebo stropech, nastřelování upevňovacích prvků, upevňování pomocí hmoždinek apod)</t>
  </si>
  <si>
    <t>drobný elektroinstalační materiál (10kg)</t>
  </si>
  <si>
    <t>Areálový rozvod</t>
  </si>
  <si>
    <t>Kabel TCEPKPFLE 150x4x0,6</t>
  </si>
  <si>
    <t>kabelový žlab KZI 60x150x0.75 pozink (včetně kotvení na stěnu-rozestup max.1500mm a spoj.mat-spojka, oblouk stoupající, oblouk klesající, oblouk 90st.)</t>
  </si>
  <si>
    <t>stavební přípomoce (zpřístupnění kolektoru, odkrytí a zajištění přístupových míst do kolektrou, uprava stávajících tras, začistění vstupů do objektu)</t>
  </si>
  <si>
    <t>IP kamerový systém - Kabeláž je součástí oddílu strukturované kabeláže</t>
  </si>
  <si>
    <t>Vnitřní IP dome kamera, TD/N, HD 1080p, 2MP, f=3.8mm, WDR, IR 10m</t>
  </si>
  <si>
    <t>Vnitřní IP box kamera, TD/N, 2MP, HD 1080p, f=3-10.5mm, WDR</t>
  </si>
  <si>
    <t>Venkovní IP bullet kamera, TD/N, HD 1080p, 3MP, f=2.8-12mm, WDR, IR 30m, IP66</t>
  </si>
  <si>
    <t>NVR pro 16 IP kamer, Maximální rozlišení záznamu 5MP, VGA, HDMI, I/O, bez HDD, Maximální záznamová rychlost 100 Mb/s. bez HDD, H.264 / MJPEG, bez HDD,  2 x SATA interních,  2 x USB 2.0,  1 x 10/100/1000 Mbps , 10 W (bez HDD)</t>
  </si>
  <si>
    <t>Přídavný HDD s kapacitou 4TB</t>
  </si>
  <si>
    <t>monitor LCD 15" (servisní do technické místnosti)</t>
  </si>
  <si>
    <t>Monitorovací pracoviště</t>
  </si>
  <si>
    <t>PC klient Intel Core i7 6700K Skylake, RAM 24GB DDR4, NVIDIA GeForce GTX 960 2GB, SSD 256GB + HDD 2TB 7200 otáček, Blu-Ray, WiFi, Bluetooth 4.0, USB klávesnice a myš, Windows 10 Home 64bit (NBD On-Site)</t>
  </si>
  <si>
    <t>monitor LCD 27" / LED, IPS panel, černý, 16:9, 1000:1, 300cd/m2, 6ms, 1920x1080, VGA, HDMI (NBD On-Site)</t>
  </si>
  <si>
    <t>Kabely a elektroinstalační materiál (součástí dodávky strukturované kabeláže)</t>
  </si>
  <si>
    <t>oživení a nastavení systému IP CCTV</t>
  </si>
  <si>
    <t>Komunikační zařízení sestra-pacient KZSP</t>
  </si>
  <si>
    <t>Hlavní terminál</t>
  </si>
  <si>
    <t>Datový rozvaděč 19"/12U</t>
  </si>
  <si>
    <t>Napájecí zdroj + lokální server</t>
  </si>
  <si>
    <t>Rozvodný panel 8x 230V 19"/1U</t>
  </si>
  <si>
    <t>SW licence provozu účastníka</t>
  </si>
  <si>
    <t>SW - historie volání pro MT-07</t>
  </si>
  <si>
    <t>Kabel k terminálu (2m)</t>
  </si>
  <si>
    <t>Adaptér k terminálu</t>
  </si>
  <si>
    <t>Kabel telefonní přípojky</t>
  </si>
  <si>
    <t>Univerzální police 19"/1U</t>
  </si>
  <si>
    <t>Analog/VoIP brána</t>
  </si>
  <si>
    <t>Zásuvka terminálu</t>
  </si>
  <si>
    <t>Telefonní zásuvka IN-OUT</t>
  </si>
  <si>
    <t>Přenosný analogový přístroj</t>
  </si>
  <si>
    <t>Telefonní interface (pro analog. přístr.)</t>
  </si>
  <si>
    <t>Datový switch 24 portů/19"</t>
  </si>
  <si>
    <t>Napájecí injektor 24 portů/19"</t>
  </si>
  <si>
    <t>Svítidlo signalizační LED</t>
  </si>
  <si>
    <t>Pokojový terminál hovorový s displejem</t>
  </si>
  <si>
    <t>Tlačítko rušení volání</t>
  </si>
  <si>
    <t>Zásuvka pacienta s držákem a reproduktorem</t>
  </si>
  <si>
    <t>Zásuvkový modul LAN</t>
  </si>
  <si>
    <t>Terminál pacienta s tlačítkem volání ošetřovatelky</t>
  </si>
  <si>
    <t>Táhlo nouzového volání</t>
  </si>
  <si>
    <t>Táhlo a tlačítko nouzového volání</t>
  </si>
  <si>
    <t>Router</t>
  </si>
  <si>
    <t>Audio zásuvka</t>
  </si>
  <si>
    <t>Patch kabel</t>
  </si>
  <si>
    <t>Konektor včetně ochrany a proměření RJ45</t>
  </si>
  <si>
    <t>Instalace a konfigurace systému</t>
  </si>
  <si>
    <t>Kontrolní provoz, zaškolení, vedlejší výdaje</t>
  </si>
  <si>
    <t>Kabely a elektroinstalační materiál</t>
  </si>
  <si>
    <t>Datový kabel U/UTP, kat.5e, LSZH, cívka 500m, barva fialová</t>
  </si>
  <si>
    <t>oživení systému, kontrola vedení</t>
  </si>
  <si>
    <t>Vyvolávací systém (datové kabely jsou součástí strukturované kabeláže)</t>
  </si>
  <si>
    <t>Řídící aplikace - licence</t>
  </si>
  <si>
    <t>SW - Konfigurační klient ( monitor,statistiky,události,konfigurace )  - licence</t>
  </si>
  <si>
    <t>Licence přep. aplikace na 1 PC   - licence</t>
  </si>
  <si>
    <t>Přepážkový displej (3míR-kl,Folie-př,ENET,POE)57SMD</t>
  </si>
  <si>
    <t>Řídící jednotka EZ - VS (Eth, USB)</t>
  </si>
  <si>
    <t>Instalační box EZ</t>
  </si>
  <si>
    <t>Elektrický zámek - VS</t>
  </si>
  <si>
    <t>Napájecí zdroj spínaný 15V/6A/90W desktop</t>
  </si>
  <si>
    <t>Tiskárna s touch-small ( TFT 15" )</t>
  </si>
  <si>
    <t>Stojan tiskárny touch-small - kovový</t>
  </si>
  <si>
    <t>HTTP server pro LCD displeje KW,Digital signage -AV  - licence</t>
  </si>
  <si>
    <t>Hlavní displej LCD 42" -Digital signage (Multimediální hlavní displeje musí být typově shodné a kompatibilní  se stávajícím systémem Digital Signage provozovaným v FN Olomouc)</t>
  </si>
  <si>
    <t>Školení, měření, asistence, konfigurace</t>
  </si>
  <si>
    <t>Rozvaděč 800x1100x140 pod omítku, oceloplech</t>
  </si>
  <si>
    <t>kabel YY-JZ 2X1,5</t>
  </si>
  <si>
    <t>Společná televizní anténa STA</t>
  </si>
  <si>
    <t>anténa 22 prvků pro IV. - V. televizní pásmo</t>
  </si>
  <si>
    <t>anténa FM CIRKUL</t>
  </si>
  <si>
    <t>anténa parabola SAT Offset 90 cm</t>
  </si>
  <si>
    <t>konvertor LNB Q.B</t>
  </si>
  <si>
    <t>anténní stožár pr. 50, délka 2,5m</t>
  </si>
  <si>
    <t>výložné ráhno dvoustanné + třmen</t>
  </si>
  <si>
    <t>rozvaděč 800x1100x140 pod omítku, oceloplech</t>
  </si>
  <si>
    <t>vícepásmový zesil. 24 dB se  zdrojem, regulace zisku</t>
  </si>
  <si>
    <t>linkový zesilovač pro 4 SAT-MF+TER se spínaným zdrojem, typ POWER TER: 22 dB/109dBuv, SAT: 15…18 dB/110 dBum - systémová základna pro kaskádový rozvod</t>
  </si>
  <si>
    <t>SAT multipřepínač, kaskádovatelný, 4SAT MF+TER, 5 IN/OUT, pro 16 účastníků/reciver</t>
  </si>
  <si>
    <t>SAT multipřepínač, kaskádovatelný, 4SAT MF+TER, 5 IN/OUT, pro 8 účastníků/reciver</t>
  </si>
  <si>
    <t>F konektor na koax kabel</t>
  </si>
  <si>
    <t>VF propojovcí kabel 250mm s nalisovanými konektory (baleno po 5 ks)</t>
  </si>
  <si>
    <t>útlumový člen 0,15….2200MHz, 0….-10dB, F konektor, regulace</t>
  </si>
  <si>
    <t>zakončovací odpor 75 Ohm /baleno po 2 ks/</t>
  </si>
  <si>
    <t>dvojzásuvka 230V do rozvaděče</t>
  </si>
  <si>
    <t>pospojení s hromosvodem-zemnící svorka</t>
  </si>
  <si>
    <t>Účastnická zásuvka STA</t>
  </si>
  <si>
    <t>zásuvka TV,SAT, R pod omítku,koncová s útlumem 1 dB.</t>
  </si>
  <si>
    <t>kabel koaxiální 75 Ohm ,průměr 6.8mm, stínění 100 dBi KH21D</t>
  </si>
  <si>
    <t>kabel BELDEN H1000PE</t>
  </si>
  <si>
    <t>krabice KU68-1901 vč.víčka / pod omítku</t>
  </si>
  <si>
    <t>krabice přístrojová KP68/2</t>
  </si>
  <si>
    <t>nastavení antén, měření signálu, oživení systému</t>
  </si>
  <si>
    <t>Přístupový systém EKV</t>
  </si>
  <si>
    <t>řídící jednotka TCP/IP, Ethernet (10/100), RS485 (half duplex) , relé: 2A / 30VDC / počet připojených dveřních jednotek 32 / 147.32 mm x 122.55 mm x 32.38 mm</t>
  </si>
  <si>
    <t>dveřní jednotka v plastovém krytu. RS-485, připojení max. 2 čteček (IN/OUT),  12 Vss , pro dvoje dveře (nebo jedny dveře se čtečkami na příchodu odchodu)</t>
  </si>
  <si>
    <t>Poznámka k položce:
Tyto jednotky se připojují k řídící jednotce prostřednictvím rozhraní RS-485, jsou vybaveny otočným přepínačem adres (Rozsah: 0 – 15), rel: 2A/30VDC</t>
  </si>
  <si>
    <t>Bezkontant. reader – čtečka R/O s výstupem wiegand, 13,56 MHz</t>
  </si>
  <si>
    <t>Instalační krabice 400x300x60</t>
  </si>
  <si>
    <t>Bezkontaktní karta Mifare s pamětí 1 KB</t>
  </si>
  <si>
    <t>Elektromechanický samozamykací panikový zámek. Možnost nastavení do reverzního režimu (bez napětí průchozí) nebo normálního režimu (bez napětí blokován), jednoduché otočení nebo odstranění panikové funkce. Zámek je pravolevý díky obousměrné střelce</t>
  </si>
  <si>
    <t>Poznámka k položce:
V zamčeném stavu je vysunuta závora a blokována střelka – zajištění ve dvou bodech. Použití na požárně odolných a únikových dveří nebo jejich kombinace. Možnost použít běžné cylindrické vložky DIN</t>
  </si>
  <si>
    <t>Reverzní nízkoodběrový otvírač ploché konstrukce, 12Vss/235mA</t>
  </si>
  <si>
    <t>licence pro 1 dveře</t>
  </si>
  <si>
    <t>Spínaný zdroj v kovovém krytu 13,8 Vss / 5A s  výstupy a odpojovačem</t>
  </si>
  <si>
    <t>Docházkový systém</t>
  </si>
  <si>
    <t>Terminál docházkového systému</t>
  </si>
  <si>
    <t>1320973530</t>
  </si>
  <si>
    <t xml:space="preserve">Poznámka k položce:
7″ TFT displej s úhlem čitelnosti 180°•10/100 Mbit Ethernet (pevná IP adresa nebo DHCP), •PoE (Power over Ethernet – IEEE802.3at) s klasifikací napájení nebo externí napájení 12 VDC (rozsah 10 – 16 VDC), •USB, •RS 232, RS 485,•RFID,•zabudovaná čtečka MIFARE nebo HITAG, •volba identifikace – karta, čip, nálepka, otisk prstu,včetně licence pro 100 zaměstnanců
</t>
  </si>
  <si>
    <t>kabel JYTY 2x1</t>
  </si>
  <si>
    <t>kabel YY-JZ 2x1,5</t>
  </si>
  <si>
    <t>kabel YY-JZ 2x2,5</t>
  </si>
  <si>
    <t>kabel U/UTP drát CAT5e, PVC, cívka 500m, šedý</t>
  </si>
  <si>
    <t>kabel JYSTY 2x2x0.8</t>
  </si>
  <si>
    <t>drobný elektroinstalační materiál (5kg)</t>
  </si>
  <si>
    <t>Jednotný čas</t>
  </si>
  <si>
    <t>Mateční a spínací hodiny ML minutová linka max. 24V/0,9A, Jmenovité napětí linky 6V, 12V, 24V impuls 1 - 3 sec., mezera 0 - 3 sec., do krok 12/24 hod., pro řízení analogových hodin PH a digitálních hodin EDHpm, vestavěný zdroj zvonkového napětí 75V/0,6A~</t>
  </si>
  <si>
    <t>Poznámka k položce:
Počet hodin na lince max. 100</t>
  </si>
  <si>
    <t>Přijímač rádiového časového signálu DCF, včetně kabelu 3m (lze až 100m), anténa</t>
  </si>
  <si>
    <t>Ručičkové hodiny interiérové kulaté 40cm, nástěnné, jednostranné, řízené ML24V</t>
  </si>
  <si>
    <t>kabel YY-JZ 2X2,5</t>
  </si>
  <si>
    <t>krabice se svorkovnicí a víčkem</t>
  </si>
  <si>
    <t>drážka pro kabel pod omítkou</t>
  </si>
  <si>
    <t>Kabelový nosný systém - společné kabelové trasy</t>
  </si>
  <si>
    <t>drátěný kabelový žlab ZNCR DZ 60x300 (včetně spoj.mat a kotvení) do stoupačky</t>
  </si>
  <si>
    <t>kabelový žlab KZI 60x200x0.75 pozink (včetně víka, přepážky,spoj.mat a kotvení)</t>
  </si>
  <si>
    <t>08 - Měření a regulace</t>
  </si>
  <si>
    <t>M - Práce a dodávky M</t>
  </si>
  <si>
    <t xml:space="preserve">    360-01 - Rozvadeč MR1 - 5.NP (VZT1,2,3,7,OV41-47</t>
  </si>
  <si>
    <t xml:space="preserve">      360-01.1 - Zařízení</t>
  </si>
  <si>
    <t xml:space="preserve">      360-01.2 - Řídící systém, periferie</t>
  </si>
  <si>
    <t xml:space="preserve">      360-01.3 - Kabely, kabelové rozvody</t>
  </si>
  <si>
    <t xml:space="preserve">    360-02 - Rozvadeč MR2 - 5.PP (VZT4,5, chlazení)</t>
  </si>
  <si>
    <t xml:space="preserve">    360-03 - Rozvadeč MR3 - 3.NP (VZT6 MR)</t>
  </si>
  <si>
    <t xml:space="preserve">    360-04 - Rozvadeč MR4 - 1.PP (Vytápění)</t>
  </si>
  <si>
    <t xml:space="preserve">    360-05 - IRC Radiátory (1NP, 2NP,3NP, 4NP)</t>
  </si>
  <si>
    <t xml:space="preserve">    360-06 - IRC Topení (2NP, 3NP, 4NP)</t>
  </si>
  <si>
    <t>Práce a dodávky M</t>
  </si>
  <si>
    <t>360-01</t>
  </si>
  <si>
    <t>Rozvadeč MR1 - 5.NP (VZT1,2,3,7,OV41-47</t>
  </si>
  <si>
    <t>360-01.1</t>
  </si>
  <si>
    <t>Zařízení</t>
  </si>
  <si>
    <t>360R00001</t>
  </si>
  <si>
    <t>Kompaktní rozvaděčová skříň, montážní deska, vývodky dole, rozměr 1000x2000x400 (š-v-h)</t>
  </si>
  <si>
    <t>360R00002</t>
  </si>
  <si>
    <t>Příslušenství rozvaděče - hlavní jištění 100A, přepěťová ochrana II.a III.stupně, bezpečnostní trafo 230/24VAC, osvětlení rozvaděče, servisní zásuvky, držák pro dokumentaci, montážní příslušenství, značení vodičů a svorek</t>
  </si>
  <si>
    <t>360R00003</t>
  </si>
  <si>
    <t>Vývod pro frekvenční měnič ventilátor  400V 7,5kW/14,5A v sestavě - pojistkový odpojovač, svorky a montážní příslušenství.</t>
  </si>
  <si>
    <t>360R00004</t>
  </si>
  <si>
    <t>Vývod pro frekvenční měnič ventillátor 400V 5,5kW/12A v sestavě - pojistkový odpojovač, svorky a montážní příslušenství.</t>
  </si>
  <si>
    <t>360R00005</t>
  </si>
  <si>
    <t>Vývod pro frekvenční měnič ventillátor 400V 4,0kW/9A v sestavě - pojistkový odpojovač, svorky a montážní příslušenství.</t>
  </si>
  <si>
    <t>360R00006</t>
  </si>
  <si>
    <t>Vývod pro EC motor ventillátor 400V 1,8kW/2A  v sestavě - jištění včetně pomocného kontaktu, pomocné relé s paticí, stykač s jednotkou pomocných kontaktů, ovladač + LED signálky chodu a poruchy na panelu, svorky a montážní příslušenství.</t>
  </si>
  <si>
    <t>360R00007</t>
  </si>
  <si>
    <t>Vývod pro EC motor ventillátor 400V 1,23kW/1,9A  v sestavě - jištění včetně pomocného kontaktu, pomocné relé s paticí, stykač s jednotkou pomocných kontaktů, ovladač + LED signálky chodu a poruchy na panelu, svorky a montážní příslušenství.</t>
  </si>
  <si>
    <t>360R00008</t>
  </si>
  <si>
    <t>Vývod pro EC motor ventillátor 230V 0,5kW/2,3A  v sestavě - jištění včetně pomocného kontaktu, pomocné relé s paticí, stykač s jednotkou pomocných kontaktů, ovladač + LED signálky chodu a poruchy na panelu, svorky a montážní příslušenství.</t>
  </si>
  <si>
    <t>360R00009</t>
  </si>
  <si>
    <t>Vývod pro jednootáčkový motor čerpadla 230V do 1kW v sestavě - jištění včetně pomocného kontaktu, pomocné relé s paticí, stykač s jednotkou pomocných kontaktů, ovladač + LED signálky chodu a poruchy na panelu, svorky a montážní příslušenství.</t>
  </si>
  <si>
    <t>360R00010</t>
  </si>
  <si>
    <t>Vývod pro jednootáčkový motor ventilátoru 230V do 1kW v sestavě - jištění včetně pomocného kontaktu, pomocné relé s paticí, stykač s jednotkou pomocných kontaktů, ovladač + LED signálky chodu a poruchy na panelu, svorky a montážní příslušenství.</t>
  </si>
  <si>
    <t>360R00011</t>
  </si>
  <si>
    <t>Vývod pro napájení požárních klapek</t>
  </si>
  <si>
    <t>360R00012</t>
  </si>
  <si>
    <t>Vývod pro ohřev Pluvia 230V do 1kW v sestavě - jištění včetně pomocného kontaktu, pomocné relé s paticí, stykač s jednotkou pomocných kontaktů, svorky a montážní příslušenství.</t>
  </si>
  <si>
    <t>360R00013</t>
  </si>
  <si>
    <t>Okruh analogové vstupy snímače(T,H,P) - v sestavě: svorky, vodiče</t>
  </si>
  <si>
    <t>360R00014</t>
  </si>
  <si>
    <t>Okruh analogové výstupy - v sestavě: svorka s pojistkou, vodiče</t>
  </si>
  <si>
    <t>360R00015</t>
  </si>
  <si>
    <t>Okruh digitální vstupy - v sestavě: svorky, pomocné relé, vodiče</t>
  </si>
  <si>
    <t>360R00016</t>
  </si>
  <si>
    <t>Okruh digitální výstupy - v sestavě: svorky, pomocné relé, vodiče</t>
  </si>
  <si>
    <t>360R00017</t>
  </si>
  <si>
    <t>Zapojení rozvaděče</t>
  </si>
  <si>
    <t>360R00018</t>
  </si>
  <si>
    <t>Doprava rozvaděče na stavbu</t>
  </si>
  <si>
    <t>360-01.2</t>
  </si>
  <si>
    <t>Řídící systém, periferie</t>
  </si>
  <si>
    <t>360R00019</t>
  </si>
  <si>
    <t>CLEA 2000B21 - volně programovatelný regulátor 600 I/O</t>
  </si>
  <si>
    <t>360R00020</t>
  </si>
  <si>
    <t>Napájecí modul</t>
  </si>
  <si>
    <t>360R00021</t>
  </si>
  <si>
    <t>CLIOP 821 modul 8 analogových vstupů, včetně svorkovnicového modulu</t>
  </si>
  <si>
    <t>360R00022</t>
  </si>
  <si>
    <t>CLIOP 822 modul 8 analogových výstupů, včetně svorkovnicového modulu</t>
  </si>
  <si>
    <t>360R00023</t>
  </si>
  <si>
    <t>CLIOP 823 modul 12 digitálních vstupů, včetně svorkovnicového modulu</t>
  </si>
  <si>
    <t>360R00024</t>
  </si>
  <si>
    <t>CLIOP 824 modul 6 digitálních výstupů, včetně svorkovnicového modulu</t>
  </si>
  <si>
    <t>360R00025</t>
  </si>
  <si>
    <t>Teploměr kanálový</t>
  </si>
  <si>
    <t>360R00026</t>
  </si>
  <si>
    <t>Příložný teploměr</t>
  </si>
  <si>
    <t>360R00027</t>
  </si>
  <si>
    <t>Sdružený snímač prostorové teploty a kvality vzduchu</t>
  </si>
  <si>
    <t>360R00028</t>
  </si>
  <si>
    <t>Manostat tlakové diference 300pa</t>
  </si>
  <si>
    <t>360R00029</t>
  </si>
  <si>
    <t>Manostat tlakové diference 600pa</t>
  </si>
  <si>
    <t>360R00030</t>
  </si>
  <si>
    <t>Termostat mrazové ochrany</t>
  </si>
  <si>
    <t>360R00031</t>
  </si>
  <si>
    <t>Servopohon klapky 0..10V - havarijní finkce</t>
  </si>
  <si>
    <t>360R00032</t>
  </si>
  <si>
    <t>Servopohon klapky 0..10V</t>
  </si>
  <si>
    <t>360R00033</t>
  </si>
  <si>
    <t>Snímač detekce kouře do VZT potrubí</t>
  </si>
  <si>
    <t>360R00034</t>
  </si>
  <si>
    <t>Dvoucestný ventil DN25, kvs 10, včetně pohonu 0..10V</t>
  </si>
  <si>
    <t>360R00035</t>
  </si>
  <si>
    <t>Dvoucestný ventil DN15, kvs 2,5, včetně pohonu 0..10V</t>
  </si>
  <si>
    <t>360R00036</t>
  </si>
  <si>
    <t>Frekvenční měnič 400V/7,5kW</t>
  </si>
  <si>
    <t>360R00037</t>
  </si>
  <si>
    <t>Frekvenční měnič 400V/5,5kW</t>
  </si>
  <si>
    <t>360R00038</t>
  </si>
  <si>
    <t>Frekvenční měnič 400V/4kW</t>
  </si>
  <si>
    <t>360-01.3</t>
  </si>
  <si>
    <t>Kabely, kabelové rozvody</t>
  </si>
  <si>
    <t>360R00039</t>
  </si>
  <si>
    <t>CYKY - J 5x2,5</t>
  </si>
  <si>
    <t>360R00040</t>
  </si>
  <si>
    <t>2YSLCY 5x2,5</t>
  </si>
  <si>
    <t>360R00041</t>
  </si>
  <si>
    <t>CYKY - J 5x1,5</t>
  </si>
  <si>
    <t>360R00042</t>
  </si>
  <si>
    <t>CYKY - J 3x2,5</t>
  </si>
  <si>
    <t>360R00043</t>
  </si>
  <si>
    <t>CYKY - J 3x1,5</t>
  </si>
  <si>
    <t>360R00044</t>
  </si>
  <si>
    <t>JYTY 2x1</t>
  </si>
  <si>
    <t>360R00045</t>
  </si>
  <si>
    <t>JYTY 4x1</t>
  </si>
  <si>
    <t>360R00046</t>
  </si>
  <si>
    <t>UTP6 - Komunikační kabel</t>
  </si>
  <si>
    <t>360R00047</t>
  </si>
  <si>
    <t>Kabelový žlab Betterman</t>
  </si>
  <si>
    <t>360R00048</t>
  </si>
  <si>
    <t>Příslušenství kabelového žlabu</t>
  </si>
  <si>
    <t>360R00049</t>
  </si>
  <si>
    <t>Elektroinstalační trubka pevná</t>
  </si>
  <si>
    <t>360R00050</t>
  </si>
  <si>
    <t>Elektroinstalační trubka ohebná</t>
  </si>
  <si>
    <t>360-02</t>
  </si>
  <si>
    <t>Rozvadeč MR2 - 5.PP (VZT4,5, chlazení)</t>
  </si>
  <si>
    <t>360R00100</t>
  </si>
  <si>
    <t>360R00101</t>
  </si>
  <si>
    <t>Příslušenství rozvaděče - hlavní jištění 63A, přepěťová ochrana II.a III.stupně, bezpečnostní trafo 230/24VAC, osvětlení rozvaděče, servisní zásuvky, držák pro dokumentaci, montážní příslušenství, značení vodičů a svorek</t>
  </si>
  <si>
    <t>360R00102</t>
  </si>
  <si>
    <t>Vývod pro frekvenční měnič ventilátor  400V 5,5kW/10,5A v sestavě - pojistkový odpojovač, svorky a montážní příslušenství.</t>
  </si>
  <si>
    <t>360R00103</t>
  </si>
  <si>
    <t>Vývod pro frekvenční měnič ventillátor 400V 4kW/8,5A v sestavě - pojistkový odpojovač, svorky a montážní příslušenství.</t>
  </si>
  <si>
    <t>360R00104</t>
  </si>
  <si>
    <t>Vývod pro frekvenční měnič ventillátor 400V 2,2kW/4,7A v sestavě - pojistkový odpojovač, svorky a montážní příslušenství.</t>
  </si>
  <si>
    <t>360R00105</t>
  </si>
  <si>
    <t>Vývod pro jednootáčkový motor čerpadla 230V do 1,5kW v sestavě - jištění včetně pomocného kontaktu, pomocné relé s paticí, stykač s jednotkou pomocných kontaktů, ovladač + LED signálky chodu a poruchy na panelu, svorky a montážní příslušenství.</t>
  </si>
  <si>
    <t>360R00106</t>
  </si>
  <si>
    <t>360R00107</t>
  </si>
  <si>
    <t>Vývod pro úpravna vody chlazení 230V do 1.5kW v sestavě - jištění včetně pomocného kontaktu, pomocné relé s paticí, stykač s jednotkou pomocných kontaktů, svorky a montážní příslušenství.</t>
  </si>
  <si>
    <t>360R00108</t>
  </si>
  <si>
    <t>360R00109</t>
  </si>
  <si>
    <t>360R00110</t>
  </si>
  <si>
    <t>360R00111</t>
  </si>
  <si>
    <t>360R00112</t>
  </si>
  <si>
    <t>360R00113</t>
  </si>
  <si>
    <t>360R00114</t>
  </si>
  <si>
    <t>360R00115</t>
  </si>
  <si>
    <t>360R00116</t>
  </si>
  <si>
    <t>360R00117</t>
  </si>
  <si>
    <t>360R00118</t>
  </si>
  <si>
    <t>360R00119</t>
  </si>
  <si>
    <t>360R00120</t>
  </si>
  <si>
    <t>360R00121</t>
  </si>
  <si>
    <t>360R00122</t>
  </si>
  <si>
    <t>360R00123</t>
  </si>
  <si>
    <t>360R00124</t>
  </si>
  <si>
    <t>360R00125</t>
  </si>
  <si>
    <t>360R00126</t>
  </si>
  <si>
    <t>360R00127</t>
  </si>
  <si>
    <t>360R00128</t>
  </si>
  <si>
    <t>360R00129</t>
  </si>
  <si>
    <t>Dvoucestný ventil DN25, kvs10, včetně pohonu 0..10V</t>
  </si>
  <si>
    <t>360R00130</t>
  </si>
  <si>
    <t>Dvoucestný ventil DN20, kvs 6,3, včetně pohonu 0..10V</t>
  </si>
  <si>
    <t>360R00131</t>
  </si>
  <si>
    <t>360R00132</t>
  </si>
  <si>
    <t>360R00133</t>
  </si>
  <si>
    <t>Frekvenční měnič 400V/2,2kW</t>
  </si>
  <si>
    <t>360R00134</t>
  </si>
  <si>
    <t>360R00135</t>
  </si>
  <si>
    <t>360R00136</t>
  </si>
  <si>
    <t>360R00137</t>
  </si>
  <si>
    <t>360R00138</t>
  </si>
  <si>
    <t>360R00139</t>
  </si>
  <si>
    <t>360R00140</t>
  </si>
  <si>
    <t>360R00141</t>
  </si>
  <si>
    <t>360R00142</t>
  </si>
  <si>
    <t>360R00143</t>
  </si>
  <si>
    <t>360R00144</t>
  </si>
  <si>
    <t>360R00145</t>
  </si>
  <si>
    <t>360-03</t>
  </si>
  <si>
    <t>Rozvadeč MR3 - 3.NP (VZT6 MR)</t>
  </si>
  <si>
    <t>360R00200</t>
  </si>
  <si>
    <t>Kompaktní rozvaděčová skříň, montážní deska, vývodky dole, rozměr 600x2000x400 (š-v-h)</t>
  </si>
  <si>
    <t>360R00201</t>
  </si>
  <si>
    <t>Příslušenství rozvaděče - hlavní jištění 32A, přepěťová ochrana II.a III.stupně, bezpečnostní trafo 230/24VAC, osvětlení rozvaděče, servisní zásuvky, držák pro dokumentaci, montážní příslušenství, značení vodičů a svorek</t>
  </si>
  <si>
    <t>360R00202</t>
  </si>
  <si>
    <t>Vývod pro EC motor ventillátor 400V 0,82kW/1,5A  v sestavě - jištění včetně pomocného kontaktu, pomocné relé s paticí, stykač s jednotkou pomocných kontaktů, ovladač + LED signálky chodu a poruchy na panelu, svorky a montážní příslušenství.</t>
  </si>
  <si>
    <t>360R00203</t>
  </si>
  <si>
    <t>360R00204</t>
  </si>
  <si>
    <t>Vývod pro frekvenční měnič ventillátor 400V 0,83kW/1,5A v sestavě - pojistkový odpojovač, svorky a montážní příslušenství.</t>
  </si>
  <si>
    <t>360R00205</t>
  </si>
  <si>
    <t>360R00206</t>
  </si>
  <si>
    <t>360R00207</t>
  </si>
  <si>
    <t>Vývod 230V do 1.5kW v sestavě - jištění včetně pomocného kontaktu, pomocné relé s paticí, stykač s jednotkou pomocných kontaktů, svorky a montážní příslušenství.</t>
  </si>
  <si>
    <t>360R00208</t>
  </si>
  <si>
    <t>Okruh analogové vstupy snímače(T,H,P) - v sestavě: svorky</t>
  </si>
  <si>
    <t>360R00209</t>
  </si>
  <si>
    <t>360R00210</t>
  </si>
  <si>
    <t>360R00211</t>
  </si>
  <si>
    <t>360R00212</t>
  </si>
  <si>
    <t>360R00213</t>
  </si>
  <si>
    <t>360R00214</t>
  </si>
  <si>
    <t>CLEA2014B22 volně programovatelný regulátor 52 I/O</t>
  </si>
  <si>
    <t>360R00215</t>
  </si>
  <si>
    <t>360R00216</t>
  </si>
  <si>
    <t>CLIOP 821 modul 8 analogových vstupů</t>
  </si>
  <si>
    <t>360R00217</t>
  </si>
  <si>
    <t>CLIOP 822 modul 8 analogových výstupů</t>
  </si>
  <si>
    <t>360R00218</t>
  </si>
  <si>
    <t>CLIOP 823 modul 12 digitálních vstupů</t>
  </si>
  <si>
    <t>360R00219</t>
  </si>
  <si>
    <t>CLIOP 824 modul 6 digitálních výstupů</t>
  </si>
  <si>
    <t>360R00220</t>
  </si>
  <si>
    <t>360R00221</t>
  </si>
  <si>
    <t>360R00222</t>
  </si>
  <si>
    <t>360R00223</t>
  </si>
  <si>
    <t>360R00224</t>
  </si>
  <si>
    <t>360R00225</t>
  </si>
  <si>
    <t>360R00226</t>
  </si>
  <si>
    <t>360R00227</t>
  </si>
  <si>
    <t>360R00228</t>
  </si>
  <si>
    <t>360R00229</t>
  </si>
  <si>
    <t>Dvoucestný ventil DN15, kvs 1</t>
  </si>
  <si>
    <t>360R00230</t>
  </si>
  <si>
    <t>Pohon dvoucestného ventilu - řízení 0..10V</t>
  </si>
  <si>
    <t>360R00231</t>
  </si>
  <si>
    <t>360R00232</t>
  </si>
  <si>
    <t>360R00233</t>
  </si>
  <si>
    <t>360R00234</t>
  </si>
  <si>
    <t>360R00235</t>
  </si>
  <si>
    <t>360R00236</t>
  </si>
  <si>
    <t>360R00237</t>
  </si>
  <si>
    <t>360R00238</t>
  </si>
  <si>
    <t>360R00239</t>
  </si>
  <si>
    <t>360R00240</t>
  </si>
  <si>
    <t>360R00241</t>
  </si>
  <si>
    <t>360R00242</t>
  </si>
  <si>
    <t>360-04</t>
  </si>
  <si>
    <t>Rozvadeč MR4 - 1.PP (Vytápění)</t>
  </si>
  <si>
    <t>360R00300</t>
  </si>
  <si>
    <t>Kompaktní rozvaděčová skříň, montážní deska, vývodky dole, rozměr 800x2000x400 (š-v-h)</t>
  </si>
  <si>
    <t>360R00301</t>
  </si>
  <si>
    <t>360R00302</t>
  </si>
  <si>
    <t>360R00303</t>
  </si>
  <si>
    <t>Vývod  230V do 1.5kW v sestavě - jištění včetně pomocného kontaktu, pomocné relé s paticí, stykač s jednotkou pomocných kontaktů, svorky a montážní příslušenství.</t>
  </si>
  <si>
    <t>360R00304</t>
  </si>
  <si>
    <t>360R00305</t>
  </si>
  <si>
    <t>360R00306</t>
  </si>
  <si>
    <t>360R00307</t>
  </si>
  <si>
    <t>360R00308</t>
  </si>
  <si>
    <t>360R00309</t>
  </si>
  <si>
    <t>360R00310</t>
  </si>
  <si>
    <t>360R00311</t>
  </si>
  <si>
    <t>360R00312</t>
  </si>
  <si>
    <t>360R00313</t>
  </si>
  <si>
    <t>360R00314</t>
  </si>
  <si>
    <t>360R00315</t>
  </si>
  <si>
    <t>360R00316</t>
  </si>
  <si>
    <t>Teploměr jímkový</t>
  </si>
  <si>
    <t>360R00317</t>
  </si>
  <si>
    <t>360R00318</t>
  </si>
  <si>
    <t>Snímač venkovní teploty</t>
  </si>
  <si>
    <t>360R00319</t>
  </si>
  <si>
    <t>Manostat63-630kPa</t>
  </si>
  <si>
    <t>360R00320</t>
  </si>
  <si>
    <t>Snímač tlaku 6bar 0..10V</t>
  </si>
  <si>
    <t>360R00321</t>
  </si>
  <si>
    <t>Termostat</t>
  </si>
  <si>
    <t>360R00322</t>
  </si>
  <si>
    <t>Snímač zaplavení</t>
  </si>
  <si>
    <t>360R00323</t>
  </si>
  <si>
    <t>Trojcestný ventil DN15-kvs0,4,</t>
  </si>
  <si>
    <t>360R00324</t>
  </si>
  <si>
    <t>pohon trojcestného ventilu 0..10V</t>
  </si>
  <si>
    <t>360R00325</t>
  </si>
  <si>
    <t>Trojcestný ventil DN40-kvs25, včetně pohonu -  řízení 0..10V</t>
  </si>
  <si>
    <t>360R00326</t>
  </si>
  <si>
    <t>360R00327</t>
  </si>
  <si>
    <t>360R00328</t>
  </si>
  <si>
    <t>360R00329</t>
  </si>
  <si>
    <t>360R00330</t>
  </si>
  <si>
    <t>360R00331</t>
  </si>
  <si>
    <t>360R00332</t>
  </si>
  <si>
    <t>360R00333</t>
  </si>
  <si>
    <t>360R00334</t>
  </si>
  <si>
    <t>360R00335</t>
  </si>
  <si>
    <t>360R00336</t>
  </si>
  <si>
    <t>360-05</t>
  </si>
  <si>
    <t>IRC Radiátory (1NP, 2NP,3NP, 4NP)</t>
  </si>
  <si>
    <t>360R00400</t>
  </si>
  <si>
    <t>Prostorový termostat, autonomní</t>
  </si>
  <si>
    <t>360R00401</t>
  </si>
  <si>
    <t>360R00402</t>
  </si>
  <si>
    <t>CYSY - J 3x1</t>
  </si>
  <si>
    <t>360R00403</t>
  </si>
  <si>
    <t>Kabelový žlab drátěný</t>
  </si>
  <si>
    <t>360R00404</t>
  </si>
  <si>
    <t>Příslušenství drátěného žlabu</t>
  </si>
  <si>
    <t>360R00405</t>
  </si>
  <si>
    <t>360R00406</t>
  </si>
  <si>
    <t>360-06</t>
  </si>
  <si>
    <t>IRC Topení (2NP, 3NP, 4NP)</t>
  </si>
  <si>
    <t>360R00500</t>
  </si>
  <si>
    <t>CLMERS4  Kompaktní regulátor</t>
  </si>
  <si>
    <t>360R00501</t>
  </si>
  <si>
    <t>CLCMTR 42 - Prostorový ovladač</t>
  </si>
  <si>
    <t>360R00502</t>
  </si>
  <si>
    <t>360R00503</t>
  </si>
  <si>
    <t>360R00504</t>
  </si>
  <si>
    <t>360R00505</t>
  </si>
  <si>
    <t>J-Y(ST)Y</t>
  </si>
  <si>
    <t>360R00506</t>
  </si>
  <si>
    <t>360R00507</t>
  </si>
  <si>
    <t>360R00508</t>
  </si>
  <si>
    <t>360R00509</t>
  </si>
  <si>
    <t>Aplikační SW pro řídící podstanice EAGLE</t>
  </si>
  <si>
    <t>db</t>
  </si>
  <si>
    <t>Tvorba grafického prostředí dispečerské pracoviště MaR</t>
  </si>
  <si>
    <t>Aplikační SW pro IRC regulaci Merlin</t>
  </si>
  <si>
    <t>Integrace IRC do systému MaR</t>
  </si>
  <si>
    <t>Tvorba grafického prostředí dispečerské pracoviště IRC</t>
  </si>
  <si>
    <t>Uvedení do provozu komplexní zkoušky, provozní zkoušky atd.</t>
  </si>
  <si>
    <t>Revize elektro</t>
  </si>
  <si>
    <t>292/101 - Venkovní objekty</t>
  </si>
  <si>
    <t>01 - Komunikace a terénní úpravy</t>
  </si>
  <si>
    <t>11 - Příprava území</t>
  </si>
  <si>
    <t>12 - Odkopávky a prokopávky</t>
  </si>
  <si>
    <t>16 - Přemístění výkopku</t>
  </si>
  <si>
    <t>18 - Povrchové úpravy terénu</t>
  </si>
  <si>
    <t>21 - Úprava podloží - drenáže</t>
  </si>
  <si>
    <t>27 - Zakládání</t>
  </si>
  <si>
    <t>3 - Svislé a kompletní konstrukce</t>
  </si>
  <si>
    <t>5a - Vozovka s krytem z asfaltového betonu  tl 450 mm</t>
  </si>
  <si>
    <t>5b - Vyspravení stávající vozovky s krytem z kamenné dlažby tl 450 mm</t>
  </si>
  <si>
    <t>5c - Vozovka s cementobetonovým krytem tl 380 mm</t>
  </si>
  <si>
    <t>5d - Chodník s cementobetonovým krytem tl 270 mm</t>
  </si>
  <si>
    <t>5e - Chodník s mlatovým povrchem tl 300 mm</t>
  </si>
  <si>
    <t>5f - Chodník z betonové velkoformátové dlažby</t>
  </si>
  <si>
    <t>5g - Zesílený chodník z betonové velkoformátové dlažby tl 400mm</t>
  </si>
  <si>
    <t>5ch - Chodník z betonové dlažby tl 240 mm</t>
  </si>
  <si>
    <t>8 - Trubní vedení</t>
  </si>
  <si>
    <t>91 - Doplňující konstrukce a práce na pozemních komunikacích</t>
  </si>
  <si>
    <t>99 - Přesun hmot</t>
  </si>
  <si>
    <t>711 - Izolace proti vodě, vlhkosti a plynům</t>
  </si>
  <si>
    <t>Příprava území</t>
  </si>
  <si>
    <t>113106121</t>
  </si>
  <si>
    <t>Rozebírání dlažeb komunikací z betonových dlaždic</t>
  </si>
  <si>
    <t>Poznámka k položce:
odečteno z programu AutoCAD</t>
  </si>
  <si>
    <t>113106241</t>
  </si>
  <si>
    <t>Rozebrání vozovek z silničních panelů</t>
  </si>
  <si>
    <t>113106521</t>
  </si>
  <si>
    <t>Rozebírání dlažeb vozovek z drobných kostek uložených do kameniva</t>
  </si>
  <si>
    <t>113107138</t>
  </si>
  <si>
    <t>Odstranění podkladu plocha do 50 m2 z betonu vyztuženého sítěmi tl 400 mm</t>
  </si>
  <si>
    <t>113107223</t>
  </si>
  <si>
    <t>Odstranění podkladu z kameniva drceného tl.300 mm, plocha přes 200m2</t>
  </si>
  <si>
    <t>113107224</t>
  </si>
  <si>
    <t>Odstranění podkladu z kameniva drceného tl.400 mm, plocha přes 200m2</t>
  </si>
  <si>
    <t>113107241</t>
  </si>
  <si>
    <t>Odstranění povrchu živičného tl 50 mm, plocha přes 200m2</t>
  </si>
  <si>
    <t>113202111</t>
  </si>
  <si>
    <t>Vytrhání obrubníků stojatých</t>
  </si>
  <si>
    <t>119001203</t>
  </si>
  <si>
    <t>Úprava zemin vápněním tl 400 mm, 5 % vápna</t>
  </si>
  <si>
    <t>585301600</t>
  </si>
  <si>
    <t>Vápno bílé CL 90 (pro stabilizaci)     VL</t>
  </si>
  <si>
    <t>Poznámka k položce:
420,6 x 0,4 x 0,05 x 1,3</t>
  </si>
  <si>
    <t>Odkopávky a prokopávky</t>
  </si>
  <si>
    <t>121101103</t>
  </si>
  <si>
    <t>Sejmutí ornice s přemístěním do 250 m,  použita pro zpětně na zatravnění</t>
  </si>
  <si>
    <t>122202202</t>
  </si>
  <si>
    <t>Odkopávky a prokopávky nezapažené pro silnice objemu do 1000 m3 v hornině tř. 3</t>
  </si>
  <si>
    <t>122202209</t>
  </si>
  <si>
    <t>Příplatek za lepivost v h 3</t>
  </si>
  <si>
    <t>Přemístění výkopku</t>
  </si>
  <si>
    <t>Nakládání výkopku z hor.1-4 v množství přes 100 m3</t>
  </si>
  <si>
    <t>Poznámka k položce:
990,82 -50 zásyp</t>
  </si>
  <si>
    <t>162301102</t>
  </si>
  <si>
    <t>Vodorovné přemístění do 1000 m výkopku/sypaniny z horniny tř. 1 až 4</t>
  </si>
  <si>
    <t>Uložení sypaniny na skládku</t>
  </si>
  <si>
    <t>Poznámka k položce:
uložení ornice na deponii stavby pro další použití</t>
  </si>
  <si>
    <t>175101105</t>
  </si>
  <si>
    <t>Uložení sypaniny z hornin do násypů hutněných na 103%PS</t>
  </si>
  <si>
    <t>Poznámka k položce:
423,5 -50 zásyp</t>
  </si>
  <si>
    <t>Povrchové úpravy terénu</t>
  </si>
  <si>
    <t>182101101</t>
  </si>
  <si>
    <t>Svahování v zářezech z hornin tř.  1 - 4</t>
  </si>
  <si>
    <t>Poznámka k položce:
svahování náspů</t>
  </si>
  <si>
    <t>Úprava podloží - drenáže</t>
  </si>
  <si>
    <t>212752212</t>
  </si>
  <si>
    <t>Trativody z drenážních trubek flexibilních  dn 100 mm, včetně lože, otevřený výkop</t>
  </si>
  <si>
    <t>457571211</t>
  </si>
  <si>
    <t>Filtrační vrstvy z kameniva těženého 16/32 mm, trativod</t>
  </si>
  <si>
    <t>286112230</t>
  </si>
  <si>
    <t>Trubka PVC drenážní flexibilní d 100 mm</t>
  </si>
  <si>
    <t>211971110</t>
  </si>
  <si>
    <t>Zřízení opláštění trativodů geotextilií v rýze nebo zářezu sklonu do 1:2</t>
  </si>
  <si>
    <t>693111150</t>
  </si>
  <si>
    <t>Geotextilie GETEX 300 g/m2 š. 200cm drenáž</t>
  </si>
  <si>
    <t>274313711</t>
  </si>
  <si>
    <t>Základové pasy z betonu C 20/25</t>
  </si>
  <si>
    <t>311113134R</t>
  </si>
  <si>
    <t>Nosné zdi tl do 300mm z tvárnic ztraceného bednění vč výplně z betonu C 25/30FX4</t>
  </si>
  <si>
    <t>31136182</t>
  </si>
  <si>
    <t>Výztuž nosných zdí ocelí 10505</t>
  </si>
  <si>
    <t>Poznámka k položce:
výztuž ke kotvení pražců</t>
  </si>
  <si>
    <t>311321814R</t>
  </si>
  <si>
    <t>Nosné zdi z pohledového betonu C 25/30 XF4</t>
  </si>
  <si>
    <t>Poznámka k položce:
železobetonová zítka</t>
  </si>
  <si>
    <t>Zřízení oboustranného bednění nosných zdí</t>
  </si>
  <si>
    <t>Odstranění oboustranného bednění nosných zdí</t>
  </si>
  <si>
    <t>311362021</t>
  </si>
  <si>
    <t>Výztuž nosných zdí z sítí KARI</t>
  </si>
  <si>
    <t>Poznámka k položce:
92,7m2  x KY49,     7,93kg/m2</t>
  </si>
  <si>
    <t>5a</t>
  </si>
  <si>
    <t>Vozovka s krytem z asfaltového betonu  tl 450 mm</t>
  </si>
  <si>
    <t>564861111</t>
  </si>
  <si>
    <t>Podklad z ŠDA tl 200 mm pozhutnění</t>
  </si>
  <si>
    <t>567122114</t>
  </si>
  <si>
    <t>Podklad ze směsi stmelené cementem KZC I  SC C 8/10 tl 15 cm</t>
  </si>
  <si>
    <t>567123813</t>
  </si>
  <si>
    <t>Infiltrační postřik 0,7 kg/m2</t>
  </si>
  <si>
    <t>565145121</t>
  </si>
  <si>
    <t>Asfaltový beton ACP 16 (OKS) podkladní tl 60 mm z nemodifikovaného asfaltu, přes 3 m</t>
  </si>
  <si>
    <t>573211109</t>
  </si>
  <si>
    <t>Spojovací postřik 0,3 kg/m2</t>
  </si>
  <si>
    <t>577134121</t>
  </si>
  <si>
    <t>Asfaltový beton ACO 11 (ABS I),vrstva obrusná, 40 mm z nemodifikovaného asfaltu, přes 3 m</t>
  </si>
  <si>
    <t>915491212</t>
  </si>
  <si>
    <t>Osazení vodícího proužku z bet desek do betonového lože tl 100mm š proužku 250 mm</t>
  </si>
  <si>
    <t>592185840</t>
  </si>
  <si>
    <t>Přídlažba 50x25x8 cm</t>
  </si>
  <si>
    <t>916131213</t>
  </si>
  <si>
    <t>Osazení silničního obrubníku stojatého s boční opěrou do lože z betonu prostého</t>
  </si>
  <si>
    <t>592174600</t>
  </si>
  <si>
    <t>Obrubník betonový silniční 100 x 15 x 25 cm</t>
  </si>
  <si>
    <t>5b</t>
  </si>
  <si>
    <t>Vyspravení stávající vozovky s krytem z kamenné dlažby tl 450 mm</t>
  </si>
  <si>
    <t>564851112</t>
  </si>
  <si>
    <t>Podklad z ŠDa tl 16 cm pozhutnění</t>
  </si>
  <si>
    <t>591241111</t>
  </si>
  <si>
    <t>Kladení dlažby z kostek malých do lože z MC tl  50 mm</t>
  </si>
  <si>
    <t>979071021</t>
  </si>
  <si>
    <t>Očištění dlažebních kostek drobných s původním spárováním</t>
  </si>
  <si>
    <t>Poznámka k položce:
očištění vybouraných kostek</t>
  </si>
  <si>
    <t>5c</t>
  </si>
  <si>
    <t>Vozovka s cementobetonovým krytem tl 380 mm</t>
  </si>
  <si>
    <t>581131314R</t>
  </si>
  <si>
    <t>Kryt cementobetonový vozovek skupiby CB III, tl 180 mm vč spár a koštětování</t>
  </si>
  <si>
    <t>596211210</t>
  </si>
  <si>
    <t>Kladení zámkové dlažby tl 80 mm do drtě 40 mm, plocha do 50 m2</t>
  </si>
  <si>
    <t>592451190R</t>
  </si>
  <si>
    <t>Dlažba zámková  slepecká 20 x 10 x 8 cm barevná, reliefní</t>
  </si>
  <si>
    <t>5d</t>
  </si>
  <si>
    <t>Chodník s cementobetonovým krytem tl 270 mm</t>
  </si>
  <si>
    <t>564851111</t>
  </si>
  <si>
    <t>Podklad z ŠDa tl 15 cm pozhutnění</t>
  </si>
  <si>
    <t>581121555R</t>
  </si>
  <si>
    <t>Kryt cementobetonový vozovek skupiby CB III, tl 150 mm vč spár a koštětování</t>
  </si>
  <si>
    <t>621111001R</t>
  </si>
  <si>
    <t>Vytvoření umělé vodící linie vrypy drážek před vytvrdnutím krytu</t>
  </si>
  <si>
    <t>Poznámka k položce:
267 x 0,4 m</t>
  </si>
  <si>
    <t>5e</t>
  </si>
  <si>
    <t>Chodník s mlatovým povrchem tl 300 mm</t>
  </si>
  <si>
    <t>564851111.1</t>
  </si>
  <si>
    <t>Podklad z ŠDb tl 15 cm pozhutnění</t>
  </si>
  <si>
    <t>571906111</t>
  </si>
  <si>
    <t>Posyp krytu kamenivem drceným do 30 kg/m2 - lomová výsipka</t>
  </si>
  <si>
    <t>916331111R</t>
  </si>
  <si>
    <t>Osazení zahradního obrubníku stojatého ocelového do betonové lože</t>
  </si>
  <si>
    <t>130103001R</t>
  </si>
  <si>
    <t>Pásovina ocelová 250 x 5 mm - ocelový obrubník</t>
  </si>
  <si>
    <t>Poznámka k položce:
98,1 x 0,25 x 40kg/m2</t>
  </si>
  <si>
    <t>5f</t>
  </si>
  <si>
    <t>Chodník z betonové velkoformátové dlažby</t>
  </si>
  <si>
    <t>564851112.1</t>
  </si>
  <si>
    <t>Podklad z ŠD tl 16 cm pozhutnění</t>
  </si>
  <si>
    <t>596211123</t>
  </si>
  <si>
    <t>Kladení zámkové dlažby tl 60 mm do drtě 30 mm, plocha přes 300 m2</t>
  </si>
  <si>
    <t>592457390R</t>
  </si>
  <si>
    <t>Dlažba betonová  velkoformátová přírodní 60 x 60 x 5 cm hladká</t>
  </si>
  <si>
    <t>Poznámka k položce:
321,8 / 0,36 + ztratné</t>
  </si>
  <si>
    <t>592457260R</t>
  </si>
  <si>
    <t>Dlažba betonová  velkoformátová přírodní 40 x 40 x 5 cm drážkovaná</t>
  </si>
  <si>
    <t>Poznámka k položce:
12,2 / 0,16 + ztratné</t>
  </si>
  <si>
    <t>592451190</t>
  </si>
  <si>
    <t>Dlažba zámková červená 20 x 10 x 6 cm slepecká</t>
  </si>
  <si>
    <t>916241213</t>
  </si>
  <si>
    <t>Osazení silničního obrubníku kamenného stojatého s boční opěrou do lože z betonu</t>
  </si>
  <si>
    <t>583803730</t>
  </si>
  <si>
    <t>Obrubník žulový OP6 100 x 15 x 25 cm</t>
  </si>
  <si>
    <t>916331111</t>
  </si>
  <si>
    <t>Osazení zahradního obrubníku stojatého s boční opěrou do lože z betonu prostého</t>
  </si>
  <si>
    <t>592173010</t>
  </si>
  <si>
    <t>Obrubník betonový sadový 50 x 5 x 15 cm</t>
  </si>
  <si>
    <t>5g</t>
  </si>
  <si>
    <t>Zesílený chodník z betonové velkoformátové dlažby tl 400mm</t>
  </si>
  <si>
    <t>596211110</t>
  </si>
  <si>
    <t>Kladení zámkové dlažby tl 60 mm do drtě 30 mm, plocha do 50 m2</t>
  </si>
  <si>
    <t>Poznámka k položce:
23,3 / 0,36 + ztratné</t>
  </si>
  <si>
    <t>5ch</t>
  </si>
  <si>
    <t>Chodník z betonové dlažby tl 240 mm</t>
  </si>
  <si>
    <t>564851111.2</t>
  </si>
  <si>
    <t>Podklad z ŠD tl 15 cm pozhutnění</t>
  </si>
  <si>
    <t>596211211</t>
  </si>
  <si>
    <t>Poznámka k položce:
předláždění z důvodu výškové návaznosti 13m2</t>
  </si>
  <si>
    <t>592452680</t>
  </si>
  <si>
    <t>Dlažba zámková betonová přírodní, 20 x10 x 6 cm</t>
  </si>
  <si>
    <t>979071021.1</t>
  </si>
  <si>
    <t>Očištění vybouraných zámkových dlažeb s původním spárováním</t>
  </si>
  <si>
    <t>Poznámka k položce:
očištění vybouraných dlažeb</t>
  </si>
  <si>
    <t>Trubní vedení</t>
  </si>
  <si>
    <t>899331111</t>
  </si>
  <si>
    <t>Výšková úprava uličního vstupu nebo vpusti do 200 mm zvýšením poklopu</t>
  </si>
  <si>
    <t>899431111</t>
  </si>
  <si>
    <t>Výšková úprava uličního vstupu nebo vpusti do 200 mm zvýšením  krycího hrnce</t>
  </si>
  <si>
    <t>Doplňující konstrukce a práce na pozemních komunikacích</t>
  </si>
  <si>
    <t>59210001R</t>
  </si>
  <si>
    <t>Kolejový obrubník 330mm délka x 100 mm šířka typ REMIS</t>
  </si>
  <si>
    <t>919122111</t>
  </si>
  <si>
    <t>Těsnění spár zálivkou za tepla pro komůrky š 10 mm hl 20 mm</t>
  </si>
  <si>
    <t>919735111</t>
  </si>
  <si>
    <t>Řezání stávajícího živičného krytu tl. do 5 cm</t>
  </si>
  <si>
    <t>545306112R</t>
  </si>
  <si>
    <t>Montáž dřevěného pražce na základ z tvárnic vč spojovacích prostředků a začištění</t>
  </si>
  <si>
    <t>608118000</t>
  </si>
  <si>
    <t>Pražec dřevěný typ BO 160/260/2700</t>
  </si>
  <si>
    <t>93500001R</t>
  </si>
  <si>
    <t>Osazení  gumového dorazu na fasádu</t>
  </si>
  <si>
    <t>55290001R</t>
  </si>
  <si>
    <t>Gumový doraz na nákladové rampy 240 x3 00 x 100mm</t>
  </si>
  <si>
    <t>997221611</t>
  </si>
  <si>
    <t>Nakládání suti na dopravní prostředky pro vodorovnou dopravu</t>
  </si>
  <si>
    <t>Poznámka k položce:
/509 x 0,3 x  2/ + /1203 x 0,4 x 2 /+ /435 x 0,1 x 2,5 kostky/kamenivo; 653 x 0,05 x 2,2 asfalty; /524,4 x 0,08 dlažba/ +/15 m3 obrubníky/+ /99,8 x 0,15panely/ x 2,2 beton; 2,4 směsný odpad</t>
  </si>
  <si>
    <t>997221561</t>
  </si>
  <si>
    <t>Vodorovná doprava suti z kusových materiálů do 1 km</t>
  </si>
  <si>
    <t>Poznámka k položce:
/435 x 0,1 x 2,5 kostky/kamenivo deponie investora</t>
  </si>
  <si>
    <t>997221569</t>
  </si>
  <si>
    <t>Příplatek ZKD 1 km u vodorovné dopravy suti z kusových materálů, 10x</t>
  </si>
  <si>
    <t>Poplatek za uložení  směsného odpadu ( skládkovné)</t>
  </si>
  <si>
    <t>997221815</t>
  </si>
  <si>
    <t>Poplatek za uložení odpadu z betonu na skládce (skládkovné)</t>
  </si>
  <si>
    <t>997221845</t>
  </si>
  <si>
    <t>Poplatek za uložení odpadu z asfaltových povrchů na skládce (skládkovné)</t>
  </si>
  <si>
    <t>Poplatek za uložení odpadu z kameniva na skládce (skládkovné)</t>
  </si>
  <si>
    <t>Poznámka k položce:
1376,5 - 108,75 deponie</t>
  </si>
  <si>
    <t>998153131</t>
  </si>
  <si>
    <t>Přesun hmot pro samostatné zdi a valy z cihel, kamene, a tvárnic do 6 m   automatický výpočet</t>
  </si>
  <si>
    <t>998225111</t>
  </si>
  <si>
    <t>Přesun hmot pro pozemní komunikace s krytem z kamene, monolitickým betonovým nebo živičným   automatický výpočet</t>
  </si>
  <si>
    <t>Poznámka k položce:
izolace pohledové zdi</t>
  </si>
  <si>
    <t>Lak asfaltový PENETRAL ALP- 20 kg</t>
  </si>
  <si>
    <t>628321320</t>
  </si>
  <si>
    <t>Pás těžký asfaltovaný BITAGIT 35 tl. 3,5 mm</t>
  </si>
  <si>
    <t>998711101</t>
  </si>
  <si>
    <t>Přesun hmot pro izolace proti vodě, vlhkosti a plynům v objektech výšky do 6 m</t>
  </si>
  <si>
    <t>02 - Vegetační úpravy</t>
  </si>
  <si>
    <t>02a - Kácení, probírka a regenerace I.etapa</t>
  </si>
  <si>
    <t>1 - Zemní práce</t>
  </si>
  <si>
    <t>11 - Přípravné a přidružené práce</t>
  </si>
  <si>
    <t>95 - Dokončovací konstrukce na pozemních stavbách</t>
  </si>
  <si>
    <t>99 - Doprava techniky a strojů</t>
  </si>
  <si>
    <t>111201101R00</t>
  </si>
  <si>
    <t>Odstranění křovin i s kořeny na ploše do 1000 m2</t>
  </si>
  <si>
    <t>112101111R00</t>
  </si>
  <si>
    <t>Kácení stromů listnatých průměru 20 cm, svah 1:5</t>
  </si>
  <si>
    <t>112101112R00</t>
  </si>
  <si>
    <t>Kácení stromů listnatých průměru 30 cm, svah 1:5</t>
  </si>
  <si>
    <t>112101113R00</t>
  </si>
  <si>
    <t>Kácení stromů listnatých průměru 40 cm, svah 1:5</t>
  </si>
  <si>
    <t>112101115R00</t>
  </si>
  <si>
    <t>Kácení stromů listnatých průměru 60 cm, svah 1:5</t>
  </si>
  <si>
    <t>112101116R00</t>
  </si>
  <si>
    <t>Kácení stromů listnatých průměru 70 cm, svah 1:5</t>
  </si>
  <si>
    <t>112101221R00</t>
  </si>
  <si>
    <t>Kácení stromů jehličnatých průměru 20 cm, svah 1:5</t>
  </si>
  <si>
    <t>112101222R00</t>
  </si>
  <si>
    <t>Kácení stromů jehličnatých průměru 30 cm, svah 1:5</t>
  </si>
  <si>
    <t>112101223R00</t>
  </si>
  <si>
    <t>Kácení stromů jehličnatých průměru 40 cm, svah 1:5</t>
  </si>
  <si>
    <t>112101224R00</t>
  </si>
  <si>
    <t>Kácení stromů jehličnatých průměru 50 cm, svah 1:5</t>
  </si>
  <si>
    <t>112101225R00</t>
  </si>
  <si>
    <t>Kácení stromů jehličnatých průměru 60 cm, svah 1:5</t>
  </si>
  <si>
    <t>112101226R00</t>
  </si>
  <si>
    <t>Kácení stromů jehličnatých průměru 70 cm, svah 1:5</t>
  </si>
  <si>
    <t>112201101R00</t>
  </si>
  <si>
    <t>Odstranění pařezů pod úrovní terénu o průměru přes 100 do 300 mm</t>
  </si>
  <si>
    <t>112201102R00</t>
  </si>
  <si>
    <t>Odstranění pařezů pod úrovní terénu o průměru přes 300 do 500 mm</t>
  </si>
  <si>
    <t>112201103R00</t>
  </si>
  <si>
    <t>Odstranění pařezů pod úrovní terénu o průměru přes 500 do 700 mm</t>
  </si>
  <si>
    <t>162301401R00</t>
  </si>
  <si>
    <t>Vodorovné přemístění větví stromů listnatých, průměru kmene přes 100 do 300 mm, na vzdálenost do 5 000 m</t>
  </si>
  <si>
    <t>162301402R00</t>
  </si>
  <si>
    <t>Vod.přemístění větví listnatých, D 50cm  do 5000 m</t>
  </si>
  <si>
    <t>162301403R00</t>
  </si>
  <si>
    <t>Vodorovné přemístění větví stromů listnatých, průměru kmene přes 500 do 700 mm, na vzdálenost do 5 000 m</t>
  </si>
  <si>
    <t>162301405R00</t>
  </si>
  <si>
    <t>Vod.přemístění větví jehlič., D 30cm  do 5000 m</t>
  </si>
  <si>
    <t>162301406R00</t>
  </si>
  <si>
    <t>Vod.přemístění větví jehlič., D 50cm  do 5000 m</t>
  </si>
  <si>
    <t>162301407R00</t>
  </si>
  <si>
    <t>Vodorovné přemístění větví stromů jehličnatých, průměru kmene přes 500 do 700 mm, na vzdálenost do 5 000 m</t>
  </si>
  <si>
    <t>162301411R00</t>
  </si>
  <si>
    <t>Vodorovné přemístění kmenů stromů listnatých, průměru kmene přes 100 do 300 mm, na vzdálenost do 5 000 m</t>
  </si>
  <si>
    <t>162301412R00</t>
  </si>
  <si>
    <t>Vod.přemístění kmenů listnatých, D 50cm  do 5000 m</t>
  </si>
  <si>
    <t>162301413R00</t>
  </si>
  <si>
    <t>Vodorovné přemístění kmenů stromů listnatých, průměru kmene přes 500 do 700 mm, na vzdálenost do 5 000 m</t>
  </si>
  <si>
    <t>162301415R00</t>
  </si>
  <si>
    <t>Vod.přemístění kmenů jehlič., D 30cm  do 5000 m</t>
  </si>
  <si>
    <t>162301416R00</t>
  </si>
  <si>
    <t>Vod.přemístění kmenů jehlič., D 50cm  do 5000 m</t>
  </si>
  <si>
    <t>162301417R00</t>
  </si>
  <si>
    <t>Vodorovné přemístění kmenů stromů jehličnatých, průměru kmene přes 500 do 700 mm, na vzdálenost do 5 000 m</t>
  </si>
  <si>
    <t>162301421R00</t>
  </si>
  <si>
    <t>Vodorovné přemístění pařezů  D 30 cm do 5000 m</t>
  </si>
  <si>
    <t>162301422R00</t>
  </si>
  <si>
    <t>Vodorovné přemístění pařezů  D 50 cm do 5000 m</t>
  </si>
  <si>
    <t>162301423R00</t>
  </si>
  <si>
    <t>Vodorovné přemístění pařezů, průměru kmene přes 500 do 700 mm, na vzdálenost do 5 000 m</t>
  </si>
  <si>
    <t>162301501R00</t>
  </si>
  <si>
    <t>Vodorovné přemístění křovin do  5000 m</t>
  </si>
  <si>
    <t>162309999RT1</t>
  </si>
  <si>
    <t>Poplatek za kompostování a uložení</t>
  </si>
  <si>
    <t>162309999RT2</t>
  </si>
  <si>
    <t>Poplatek za spalovnu, listnaté a jehličnaté stromy, části nekompostovatelné</t>
  </si>
  <si>
    <t>Přípravné a přidružené práce</t>
  </si>
  <si>
    <t>110001112U00</t>
  </si>
  <si>
    <t>Vytyčení rozsahu prací, označení dřevin a křovin před zahájením výřezu</t>
  </si>
  <si>
    <t>Dokončovací konstrukce na pozemních stavbách</t>
  </si>
  <si>
    <t>952901411RT1</t>
  </si>
  <si>
    <t>Vyčištění ostatních ploch od zbytků dřevin a úklid po ukončení prací vč. přístupových cest</t>
  </si>
  <si>
    <t>Doprava techniky a strojů</t>
  </si>
  <si>
    <t>998231311R01</t>
  </si>
  <si>
    <t>Denní přesun techniky pro likvidaci dřevin</t>
  </si>
  <si>
    <t>den</t>
  </si>
  <si>
    <t>02b - Nová výsadba I. etapa</t>
  </si>
  <si>
    <t>181 - Sadové úpravy</t>
  </si>
  <si>
    <t>99 - Staveništní přesun hmot</t>
  </si>
  <si>
    <t>122201101R00</t>
  </si>
  <si>
    <t>Odkopávky nezapažené v hor. 3 do 100 m3</t>
  </si>
  <si>
    <t>122201109R00</t>
  </si>
  <si>
    <t>Příplatek za lepivost - odkopávky v hor. 3</t>
  </si>
  <si>
    <t>162501101R00</t>
  </si>
  <si>
    <t>Vodorovné přemístění výkopku z horniny 1 až 4, na vzdálenost přes 2 000  do 2 500 m</t>
  </si>
  <si>
    <t>162401302R00</t>
  </si>
  <si>
    <t>Vodorovné přemístění lesní hrabanky na vzdálenost přes 1 500  do 2 000 m</t>
  </si>
  <si>
    <t>162401309R00</t>
  </si>
  <si>
    <t>Příplatek k ceně za každých i započatých 1 000 m přes 2 000 m</t>
  </si>
  <si>
    <t>166101101R00</t>
  </si>
  <si>
    <t>Vytřídění a promísení zeminy z hor.1-4</t>
  </si>
  <si>
    <t>167101101R00</t>
  </si>
  <si>
    <t>Nakládání výkopku z hor.1-4 v množství do 100 m3</t>
  </si>
  <si>
    <t>171201201R00</t>
  </si>
  <si>
    <t>Uložení sypaniny na skl.-sypanina na výšku přes 2m</t>
  </si>
  <si>
    <t>181301105R00</t>
  </si>
  <si>
    <t>Rozprostření ornice, rovina, tl. 25-30 cm,do 500m2</t>
  </si>
  <si>
    <t>181301106R00</t>
  </si>
  <si>
    <t>Rozprostření ornice v souvislé ploše do 500 m2, tloušťka vrstvy přes 300 do 400 mm</t>
  </si>
  <si>
    <t>183403113R00</t>
  </si>
  <si>
    <t>Obdělání půdy frézováním v rovině</t>
  </si>
  <si>
    <t>183403152R00</t>
  </si>
  <si>
    <t>Obdělání půdy vláčením, v rovině</t>
  </si>
  <si>
    <t>183403153R00</t>
  </si>
  <si>
    <t>Obdělání půdy hrabáním, v rovině</t>
  </si>
  <si>
    <t xml:space="preserve">Nově zakládané záhony 2x hrabání : </t>
  </si>
  <si>
    <t>Začátek provozního součtu</t>
  </si>
  <si>
    <t xml:space="preserve">  Z1 : 14,5</t>
  </si>
  <si>
    <t xml:space="preserve">  Z2 : 23,3</t>
  </si>
  <si>
    <t xml:space="preserve">  Z3 : 179,9</t>
  </si>
  <si>
    <t xml:space="preserve">  Z4 : 81,8</t>
  </si>
  <si>
    <t xml:space="preserve">  Z5 : 170,7</t>
  </si>
  <si>
    <t xml:space="preserve">  Z6 : 27,9</t>
  </si>
  <si>
    <t xml:space="preserve">  Z7 : 154,7</t>
  </si>
  <si>
    <t xml:space="preserve">  Z8 : 124,9</t>
  </si>
  <si>
    <t xml:space="preserve">  Z9 : 13,1</t>
  </si>
  <si>
    <t xml:space="preserve">  Z10 : 301,4</t>
  </si>
  <si>
    <t xml:space="preserve">  P1 : 205,1</t>
  </si>
  <si>
    <t xml:space="preserve">  P2 : 272,1</t>
  </si>
  <si>
    <t xml:space="preserve">  P3 : 88,9</t>
  </si>
  <si>
    <t>Konec provozního součtu</t>
  </si>
  <si>
    <t>1658,3*2</t>
  </si>
  <si>
    <t>184802111R00</t>
  </si>
  <si>
    <t>Chem. odplevelení před založ. postřikem, v rovině</t>
  </si>
  <si>
    <t>Poznámka k položce:
Včetně dovozu vody do 10 km.</t>
  </si>
  <si>
    <t>Poplatek za kompostování a uložení hrabanky</t>
  </si>
  <si>
    <t>10371500R</t>
  </si>
  <si>
    <t>substrát zahradnický B; balení volně loženo</t>
  </si>
  <si>
    <t>25234002.AR</t>
  </si>
  <si>
    <t>ROUNDUP BIAKTIV herbicid totální po 20 litrech</t>
  </si>
  <si>
    <t>l</t>
  </si>
  <si>
    <t>Sadové úpravy</t>
  </si>
  <si>
    <t>180402111R00</t>
  </si>
  <si>
    <t>Založení trávníku parkového výsevem v rovině, vč. prohnojení</t>
  </si>
  <si>
    <t>183101111R00</t>
  </si>
  <si>
    <t>Hloub. jamek bez výměny půdy do 0,01 m3, svah 1:5</t>
  </si>
  <si>
    <t>183101121R00</t>
  </si>
  <si>
    <t>Hloubení jamek bez výměny půdy do 1 m3, svah 1:5</t>
  </si>
  <si>
    <t>183101122R00</t>
  </si>
  <si>
    <t>Hloubení jamek bez výměny půdy do 2 m3, svah 1:5</t>
  </si>
  <si>
    <t>183105121R00</t>
  </si>
  <si>
    <t>Hloubení jamek bez výměny půdy do 1 m3, svah 1:1</t>
  </si>
  <si>
    <t>183105123R00</t>
  </si>
  <si>
    <t>Hloubení jamek bez výměny půdy do 3 m3, svah 1:1</t>
  </si>
  <si>
    <t>183205111R00</t>
  </si>
  <si>
    <t>Založení záhonu v rovině/svah 1 : 5, hor. 1 - 2</t>
  </si>
  <si>
    <t>Poznámka k položce:
Včetně jednoho obdělání půdy nakopáním, frézováním nebo rytím.</t>
  </si>
  <si>
    <t>183405312R00</t>
  </si>
  <si>
    <t>Provzdušnění trávníku s pískováním</t>
  </si>
  <si>
    <t>ha</t>
  </si>
  <si>
    <t>Poznámka k položce:
Včetně dodání písku.</t>
  </si>
  <si>
    <t>184102114R00</t>
  </si>
  <si>
    <t>Výsadba dřevin s balem D do 50 cm, v rovině</t>
  </si>
  <si>
    <t>184102115R00</t>
  </si>
  <si>
    <t>Výsadba dřevin s balem D do 60 cm, v rovině</t>
  </si>
  <si>
    <t>184102116R00</t>
  </si>
  <si>
    <t>Výsadba dřevin s balem D do 80 cm, v rovině</t>
  </si>
  <si>
    <t>184102117R00</t>
  </si>
  <si>
    <t>Výsadba dřevin s balem D do 1 m, v rovině</t>
  </si>
  <si>
    <t>184102134R00</t>
  </si>
  <si>
    <t>Výsadba dřevin s balem D do 50 cm, na svahu 1:1</t>
  </si>
  <si>
    <t>184102136R00</t>
  </si>
  <si>
    <t>Výsadba dřevin s balem D do 80 cm, na svahu 1:1</t>
  </si>
  <si>
    <t>184202112R00</t>
  </si>
  <si>
    <t>Ukotvení dřeviny kůly D do 10 cm, dl. do 3 m</t>
  </si>
  <si>
    <t>184401112R00</t>
  </si>
  <si>
    <t>Příprava dřevin k přesazení bal do 1 m, v rovině</t>
  </si>
  <si>
    <t>184502115R00</t>
  </si>
  <si>
    <t>Vyzvednutí dřeviny k přesaz.,bal do 1 m, rovina</t>
  </si>
  <si>
    <t>184801121R00</t>
  </si>
  <si>
    <t>Ošetřování vysazených dřevin soliterních, v rovině</t>
  </si>
  <si>
    <t>184801123R00</t>
  </si>
  <si>
    <t>Ošetřování vysazených dřevin soliterních, svah 1:1</t>
  </si>
  <si>
    <t>184921093R00</t>
  </si>
  <si>
    <t>Mulčování rostlin tl. do 0,1 m rovina</t>
  </si>
  <si>
    <t>185802112R00</t>
  </si>
  <si>
    <t>Hnojení kompostem nebo hnojem v rovině</t>
  </si>
  <si>
    <t>185803411R00</t>
  </si>
  <si>
    <t>Vyhrabání trávníku v rovině nebo svahu do 1 : 5</t>
  </si>
  <si>
    <t>185804111R00</t>
  </si>
  <si>
    <t>Ošetření vysázených květin v rovině</t>
  </si>
  <si>
    <t>185804312R00</t>
  </si>
  <si>
    <t>Zalití rostlin vodou plochy nad 20 m2</t>
  </si>
  <si>
    <t>185851111R00</t>
  </si>
  <si>
    <t>Dovoz vody pro zálivku rostlin do 6 km</t>
  </si>
  <si>
    <t>183204112RT1</t>
  </si>
  <si>
    <t>Výsadba trvalek</t>
  </si>
  <si>
    <t>184807111RT1</t>
  </si>
  <si>
    <t>Ochrana stromu - ohrádka</t>
  </si>
  <si>
    <t>Poznámka k položce:
Včetně řeziva.</t>
  </si>
  <si>
    <t>184812113RT1</t>
  </si>
  <si>
    <t>Zemní kotva (typu Kotvos,Platipus nebo ekvivalent)</t>
  </si>
  <si>
    <t>00572400RU</t>
  </si>
  <si>
    <t>Směs travní parková UNI 8, okrasná travní směs do sucha</t>
  </si>
  <si>
    <t>01150010R</t>
  </si>
  <si>
    <t>Dodávka hnojivé tablety k výsadbě stromů</t>
  </si>
  <si>
    <t>02650098R</t>
  </si>
  <si>
    <t>Amelanchier arborea "Robin Hill", výsadbová velikost 18/20</t>
  </si>
  <si>
    <t>02650099R</t>
  </si>
  <si>
    <t>Acer platanoides, výsadbová velikost 16/18</t>
  </si>
  <si>
    <t>02650100R</t>
  </si>
  <si>
    <t>Acer platanoides, výsadbová velikost 18/20</t>
  </si>
  <si>
    <t>02650101R</t>
  </si>
  <si>
    <t>Pinus sylvestris, výsadbová velikost 14/16</t>
  </si>
  <si>
    <t>02650102R</t>
  </si>
  <si>
    <t>Pinus sylvestris, výsadbová velikost 16/18</t>
  </si>
  <si>
    <t>02650103R</t>
  </si>
  <si>
    <t>Pinus sylvestris, výsadbová velikost 18/20</t>
  </si>
  <si>
    <t>02650104R</t>
  </si>
  <si>
    <t>Prunus sargentii, výsadbová velikost 18/20</t>
  </si>
  <si>
    <t>02650105R</t>
  </si>
  <si>
    <t>Quercus robur, výsadbová velikost 20/25</t>
  </si>
  <si>
    <t>05217230R</t>
  </si>
  <si>
    <t>Kůl ke kotvení stromů, délka 2,8 m</t>
  </si>
  <si>
    <t>05217235R</t>
  </si>
  <si>
    <t>Příčníky pro ochrannou ohrádku</t>
  </si>
  <si>
    <t>05550062R</t>
  </si>
  <si>
    <t>Hedera helix, velikost 30/40, C1</t>
  </si>
  <si>
    <t>05550063R</t>
  </si>
  <si>
    <t>Lonicera nitida "Maigrün", velikost 30/40, C2</t>
  </si>
  <si>
    <t>05550064R</t>
  </si>
  <si>
    <t>Rosa "La Sevillana", kontejner C2</t>
  </si>
  <si>
    <t>05550065R</t>
  </si>
  <si>
    <t>Rosa "Rote Woge", kontejner C2</t>
  </si>
  <si>
    <t>10311100R</t>
  </si>
  <si>
    <t>Dodávka kompostu pro hnojení</t>
  </si>
  <si>
    <t>10391100R</t>
  </si>
  <si>
    <t>Kůra mulčovací VL</t>
  </si>
  <si>
    <t>25191158R</t>
  </si>
  <si>
    <t>Půdní kondicioner Agrosil</t>
  </si>
  <si>
    <t>Kg</t>
  </si>
  <si>
    <t>Staveništní přesun hmot</t>
  </si>
  <si>
    <t>998231311R00</t>
  </si>
  <si>
    <t>Přesun hmot pro sadovnické a krajin. úpravy do 5km</t>
  </si>
  <si>
    <t>02c - Kácení, probírka a regenerace II.etapa</t>
  </si>
  <si>
    <t>112103141R00</t>
  </si>
  <si>
    <t>Kácení ve ztíž.podmínkách prům. do 20 cm, svah 1:1</t>
  </si>
  <si>
    <t>112103142R00</t>
  </si>
  <si>
    <t>Kácení ve ztíž.podmínkách prům. do 30 cm, svah 1:1</t>
  </si>
  <si>
    <t>112103143R00</t>
  </si>
  <si>
    <t>Kácení ve ztíž.podmínkách prům. do 40 cm, svah 1:1</t>
  </si>
  <si>
    <t>112103144R00</t>
  </si>
  <si>
    <t>Kácení ve ztíž.podmínkách prům. do 50 cm, svah 1:1</t>
  </si>
  <si>
    <t>112103145R00</t>
  </si>
  <si>
    <t>Kácení ve ztíž.podmínkách prům. do 60 cm, svah 1:1</t>
  </si>
  <si>
    <t>112103146R00</t>
  </si>
  <si>
    <t>Kácení ve ztíž.podmínkách prům. do 70 cm, svah 1:1</t>
  </si>
  <si>
    <t>112103147R00</t>
  </si>
  <si>
    <t>Kácení ve ztíž.podmínkách prům. do 80 cm, svah 1:1</t>
  </si>
  <si>
    <t>112203221R00</t>
  </si>
  <si>
    <t>Odstranění pařezů, ztíž. pod.,D do 20 cm, svah 1:2</t>
  </si>
  <si>
    <t>112203222R00</t>
  </si>
  <si>
    <t>Odstranění pařezů, ztíž. pod.,D do 30 cm, svah 1:2</t>
  </si>
  <si>
    <t>112203223R00</t>
  </si>
  <si>
    <t>Odstranění pařezů, ztíž. pod.,D do 40 cm, svah 1:2</t>
  </si>
  <si>
    <t>112203224R00</t>
  </si>
  <si>
    <t>Odstranění pařezů, ztíž. pod.,D do 50 cm, svah 1:2</t>
  </si>
  <si>
    <t>112203225R00</t>
  </si>
  <si>
    <t>Odstranění pařezů, ztíž. pod.,D do 60 cm, svah 1:2</t>
  </si>
  <si>
    <t>112203226R00</t>
  </si>
  <si>
    <t>Odstranění pařezů, ztíž. pod.,D do 70 cm, svah 1:2</t>
  </si>
  <si>
    <t>112203227R00</t>
  </si>
  <si>
    <t>Odstranění pařezů, ztíž. pod.,D do 80 cm, svah 1:2</t>
  </si>
  <si>
    <t>Vod.přemístění větví listnatých, D 30cm  do 5000 m</t>
  </si>
  <si>
    <t>Vod.přemístění větví listnatých, D 70cm  do 5000 m</t>
  </si>
  <si>
    <t>162301404R00</t>
  </si>
  <si>
    <t>Vodorovné přemístění větví stromů listnatých, průměru kmene přes 700 do 900 mm, na vzdálenost do 5 000 m</t>
  </si>
  <si>
    <t>Vod.přemístění kmenů listnatých, D 30cm  do 5000 m</t>
  </si>
  <si>
    <t>Vod.přemístění kmenů listnatých, D 70cm  do 5000 m</t>
  </si>
  <si>
    <t>162301414R00</t>
  </si>
  <si>
    <t>Vodorovné přemístění kmenů stromů listnatých, průměru kmene přes 700 do 900 mm, na vzdálenost do 5 000 m</t>
  </si>
  <si>
    <t>Vodorovné přemístění pařezů  D 70 cm do 5000 m</t>
  </si>
  <si>
    <t>162301424R00</t>
  </si>
  <si>
    <t>Vodorovné přemístění pařezů, průměru kmene přes 700 do 900 mm, na vzdálenost do 5 000 m</t>
  </si>
  <si>
    <t>02d - Nová výsadba II.etapa</t>
  </si>
  <si>
    <t>Vodorovné přemístění výkopku z hor.1-4 do 2500 m</t>
  </si>
  <si>
    <t>Substrát zahradnický B  VL</t>
  </si>
  <si>
    <t>183105122R00</t>
  </si>
  <si>
    <t>Hloubení jamek bez výměny půdy do 2 m3, svah 1:1</t>
  </si>
  <si>
    <t>183105311R00</t>
  </si>
  <si>
    <t>Hloub.jamek 100% výměny půdy do 0,01 m3, svah 1:1</t>
  </si>
  <si>
    <t>184102135R00</t>
  </si>
  <si>
    <t>Výsadba dřevin s balem D do 60 cm, na svahu 1:1</t>
  </si>
  <si>
    <t>Ošetření vysázených květin ve svahu</t>
  </si>
  <si>
    <t>183205151R00</t>
  </si>
  <si>
    <t>Výsadba na svahu 1 : 1, hor. 1 - 2</t>
  </si>
  <si>
    <t>02650204R</t>
  </si>
  <si>
    <t>Prunus sargentii, výsadbová velikost 16/18</t>
  </si>
  <si>
    <t>02e - Střešní zahrady</t>
  </si>
  <si>
    <t>65 - Střešní vegetační souvrství</t>
  </si>
  <si>
    <t>183205111V05</t>
  </si>
  <si>
    <t>Výsadba rozhozením řízků v ploše</t>
  </si>
  <si>
    <t>Poznámka k položce:
Včetně jednoho obdělání půdy nakopáním, frézováním nebo rytím. (pozn. neporušit hydroizolaci!!! - technologie úměrná povaze)</t>
  </si>
  <si>
    <t>183404161V05</t>
  </si>
  <si>
    <t>Zaválení ježkovým válcem do substrátu</t>
  </si>
  <si>
    <t>10050015</t>
  </si>
  <si>
    <t>Řízky rozchodníků Sedum Sp.</t>
  </si>
  <si>
    <t>Střešní vegetační souvrství</t>
  </si>
  <si>
    <t>631591115R00</t>
  </si>
  <si>
    <t>Násyp pod podlahy z lehkých materiálů z keramzitu</t>
  </si>
  <si>
    <t>711823111RT1</t>
  </si>
  <si>
    <t>Ochrana konstrukcí nopovou fólií vodorovně,  bez dodávky fólie</t>
  </si>
  <si>
    <t>Poznámka k položce:
včetně dodávky těsnicí pásky (pozn. napojení dílů na sebe)</t>
  </si>
  <si>
    <t>712391171RZ3</t>
  </si>
  <si>
    <t>Povlakové krytiny střech do 10° ostatní, textilie podkladní, 1 vrstva, včetně dodávky materiálu</t>
  </si>
  <si>
    <t>659R001</t>
  </si>
  <si>
    <t>Rozprostření vegetační vrstvy střechy</t>
  </si>
  <si>
    <t>10371555R</t>
  </si>
  <si>
    <t>Substrát pro extenzivní střechy</t>
  </si>
  <si>
    <t>28323139RV1</t>
  </si>
  <si>
    <t>Fólie nopová drenážní pro vegetační střechy tl. 20 mm, Nophadrain 4+1</t>
  </si>
  <si>
    <t>03 - Přípojka teplovodu</t>
  </si>
  <si>
    <t>Zpracováno dle metodiky ÚRS s maximálním zatříděním položek (popisu činností) dle Třídníku stavebních konstrukcí a prací. Položky, které databáze neobsahuje, oceněny dle brutto ceníků příslušných dodavatelů._x000D_
_x000D_
Jsou-li ve výkazu výměr uvedeny odkazy na firmy, názvy nebo specifická označení výrobků apod., jsou takové odkazy pouze informativní a slouží pouze pro určení technické úrovně a provozních parametrů. Z zhotoviteli umožňují v souladu s §182, zákona č. 134/2016 Sb. o veřejných zakázkách použít i jiných kvalitativně a technicky obdobných zařízení, která mají podobnou nebo minimálně stejnou kvalitu, účinnost a výkon, parametry použití, ev. hlučnost (která bezpodmínečně splňuje platné hygienické normy). _x000D_
_x000D_
Celková množství u jednotlivých položek (kusy, metry) byla odměřena a sečtena ručně a digitálně z výkresů.</t>
  </si>
  <si>
    <t xml:space="preserve">    5 - Komunikace pozemní</t>
  </si>
  <si>
    <t xml:space="preserve">    8 - Trubní vedení</t>
  </si>
  <si>
    <t xml:space="preserve">    VRN1 - Průzkumné geodetické práce</t>
  </si>
  <si>
    <t>113107122</t>
  </si>
  <si>
    <t>Odstranění podkladu pl do 50 m2 z kameniva drceného tl 200 mm</t>
  </si>
  <si>
    <t>-1643970109</t>
  </si>
  <si>
    <t>113154234</t>
  </si>
  <si>
    <t>Frézování živičného krytu tl 100 mm pruh š 2 m pl do 1000 m2 bez překážek v trase</t>
  </si>
  <si>
    <t>463016575</t>
  </si>
  <si>
    <t>113155234</t>
  </si>
  <si>
    <t>Frézování betonového krytu tl 100 mm pruh š 2 m pl do 1000 m2 bez překážek v trase</t>
  </si>
  <si>
    <t>677302474</t>
  </si>
  <si>
    <t>1676167578</t>
  </si>
  <si>
    <t>132201209</t>
  </si>
  <si>
    <t>Příplatek za lepivost k hloubení rýh š do 2000 mm v hornině tř. 3</t>
  </si>
  <si>
    <t>-38935807</t>
  </si>
  <si>
    <t>183*0,3 'Přepočtené koeficientem množství</t>
  </si>
  <si>
    <t>132212201</t>
  </si>
  <si>
    <t>Hloubení rýh š přes 600 do 2000 mm ručním nebo pneum nářadím v soudržných horninách tř. 3</t>
  </si>
  <si>
    <t>1143157921</t>
  </si>
  <si>
    <t>Poznámka k položce:
ruční dočištění výkopu</t>
  </si>
  <si>
    <t>132212209</t>
  </si>
  <si>
    <t>Příplatek za lepivost u hloubení rýh š do 2000 mm ručním nebo pneum nářadím v hornině tř. 3</t>
  </si>
  <si>
    <t>-1300055473</t>
  </si>
  <si>
    <t>20*0,3 'Přepočtené koeficientem množství</t>
  </si>
  <si>
    <t>151101102</t>
  </si>
  <si>
    <t>Zřízení příložného pažení a rozepření stěn rýh hl do 4 m</t>
  </si>
  <si>
    <t>1626727449</t>
  </si>
  <si>
    <t>151101112</t>
  </si>
  <si>
    <t>Odstranění příložného pažení a rozepření stěn rýh hl do 4 m</t>
  </si>
  <si>
    <t>-1807061342</t>
  </si>
  <si>
    <t>-464470147</t>
  </si>
  <si>
    <t>183+20</t>
  </si>
  <si>
    <t>1661579826</t>
  </si>
  <si>
    <t>-1464791946</t>
  </si>
  <si>
    <t>37+10</t>
  </si>
  <si>
    <t>782793817</t>
  </si>
  <si>
    <t>47*20 'Přepočtené koeficientem množství</t>
  </si>
  <si>
    <t>1446362126</t>
  </si>
  <si>
    <t>271186496</t>
  </si>
  <si>
    <t>1558232857</t>
  </si>
  <si>
    <t>47*2,054 'Přepočtené koeficientem množství</t>
  </si>
  <si>
    <t>-1251494002</t>
  </si>
  <si>
    <t>203-37-10</t>
  </si>
  <si>
    <t>1120630337</t>
  </si>
  <si>
    <t>-552782110</t>
  </si>
  <si>
    <t>37*2,054 'Přepočtené koeficientem množství</t>
  </si>
  <si>
    <t>-2136426908</t>
  </si>
  <si>
    <t>Komunikace pozemní</t>
  </si>
  <si>
    <t>564761111</t>
  </si>
  <si>
    <t>Podklad z kameniva hrubého drceného vel. 32-63 mm tl 200 mm</t>
  </si>
  <si>
    <t>823958853</t>
  </si>
  <si>
    <t>565175111</t>
  </si>
  <si>
    <t>Asfaltový beton vrstva podkladní ACP 16 (obalované kamenivo OKS) tl 100 mm š do 3 m</t>
  </si>
  <si>
    <t>-1198828367</t>
  </si>
  <si>
    <t>573411112</t>
  </si>
  <si>
    <t>Nátěr živičný uzavírací nebo udržovací s posypem z asfaltu v množství 1 kg/m2</t>
  </si>
  <si>
    <t>928039034</t>
  </si>
  <si>
    <t>577144111</t>
  </si>
  <si>
    <t>Asfaltový beton vrstva obrusná ACO 11 (ABS) tř. I tl 50 mm š do 3 m z nemodifikovaného asfaltu</t>
  </si>
  <si>
    <t>817976628</t>
  </si>
  <si>
    <t>577145112</t>
  </si>
  <si>
    <t>Asfaltový beton vrstva ložní ACL 16 (ABH) tl 50 mm š do 3 m z nemodifikovaného asfaltu</t>
  </si>
  <si>
    <t>1531817140</t>
  </si>
  <si>
    <t>866241005</t>
  </si>
  <si>
    <t>Montáž potrubí předizolovaného ocelového DN 80  vnějšího průměru D 160 mm</t>
  </si>
  <si>
    <t>1848039762</t>
  </si>
  <si>
    <t>552711180</t>
  </si>
  <si>
    <t>potrubí předizolované PIP 130 provedení "A" , délka 6 m, DN 80/160 tl. izol. 32 mm</t>
  </si>
  <si>
    <t>-270261841</t>
  </si>
  <si>
    <t>552R00001</t>
  </si>
  <si>
    <t>potrubí předizolované ohedné do 15°, DN 80/160 tl. izol. 32 mm</t>
  </si>
  <si>
    <t>-543927825</t>
  </si>
  <si>
    <t>866241R01</t>
  </si>
  <si>
    <t>Montáž tvarovek potrubí předizolovaného ocelového DN 80 vnějšího průměru D 160 mm</t>
  </si>
  <si>
    <t>-2009953622</t>
  </si>
  <si>
    <t>552R00002</t>
  </si>
  <si>
    <t>Předizolovaný oblouk DN80/160 60° R=3D dle EN 448, tlaková řada PN25</t>
  </si>
  <si>
    <t>824095239</t>
  </si>
  <si>
    <t>552R00003</t>
  </si>
  <si>
    <t>Předizolovaný oblouk DN80/160 90° R=3D dle EN 448, tlaková řada PN25</t>
  </si>
  <si>
    <t>1369551976</t>
  </si>
  <si>
    <t>866241R02</t>
  </si>
  <si>
    <t>Montáž komponentů potrubí předizolovaného ocelového</t>
  </si>
  <si>
    <t>334389230</t>
  </si>
  <si>
    <t>552R00004</t>
  </si>
  <si>
    <t>Montážní sada (smršťovací rukávy, uzavírací páska, odvz. zátky, tavné zátky, 25, podpěrky a konektory detekčního vodiče)</t>
  </si>
  <si>
    <t>-409480206</t>
  </si>
  <si>
    <t>552R00005</t>
  </si>
  <si>
    <t>Krycí smrštitelné pouzdro vč. mastiku D160 L=600 mm</t>
  </si>
  <si>
    <t>216686434</t>
  </si>
  <si>
    <t>552R00006</t>
  </si>
  <si>
    <t>Směsné lahve typ 4</t>
  </si>
  <si>
    <t>1382350712</t>
  </si>
  <si>
    <t>162390739</t>
  </si>
  <si>
    <t>552R00007</t>
  </si>
  <si>
    <t>Připojovací trubka ke kanálovým rozvodům průměr 160mm; L=1300mm komplet</t>
  </si>
  <si>
    <t>-339147154</t>
  </si>
  <si>
    <t>552R00008</t>
  </si>
  <si>
    <t>Koncové těsnění izolace 160</t>
  </si>
  <si>
    <t>-954018535</t>
  </si>
  <si>
    <t>552R00009</t>
  </si>
  <si>
    <t>Gumová průchodka stěnou, DN80</t>
  </si>
  <si>
    <t>214602545</t>
  </si>
  <si>
    <t>866241R03</t>
  </si>
  <si>
    <t>Montáž dilatačních polštářů</t>
  </si>
  <si>
    <t>1213787671</t>
  </si>
  <si>
    <t>552R00011</t>
  </si>
  <si>
    <t>Dilatační PE polštař - Velikost 2, 240x1000x40mm</t>
  </si>
  <si>
    <t>849839028</t>
  </si>
  <si>
    <t>899722113</t>
  </si>
  <si>
    <t>Krytí potrubí z plastů výstražnou fólií z PVC 34cm</t>
  </si>
  <si>
    <t>-989679088</t>
  </si>
  <si>
    <t>919112114</t>
  </si>
  <si>
    <t>Řezání dilatačních spár š 4 mm hl do 100 mm příčných nebo podélných v živičném krytu</t>
  </si>
  <si>
    <t>-803652663</t>
  </si>
  <si>
    <t>0,8*2+30/0,8*2</t>
  </si>
  <si>
    <t>997221571</t>
  </si>
  <si>
    <t>Vodorovná doprava vybouraných hmot do 1 km</t>
  </si>
  <si>
    <t>-1486897630</t>
  </si>
  <si>
    <t>997221579</t>
  </si>
  <si>
    <t>Příplatek ZKD 1 km u vodorovné dopravy vybouraných hmot</t>
  </si>
  <si>
    <t>-2118868072</t>
  </si>
  <si>
    <t>26,145*29 'Přepočtené koeficientem množství</t>
  </si>
  <si>
    <t>-2030161015</t>
  </si>
  <si>
    <t>99722184R</t>
  </si>
  <si>
    <t>-1256830265</t>
  </si>
  <si>
    <t>Průzkumné geodetické práce</t>
  </si>
  <si>
    <t>012103000</t>
  </si>
  <si>
    <t>Geodetické práce před výstavbou</t>
  </si>
  <si>
    <t>-1035894372</t>
  </si>
  <si>
    <t>091R00300</t>
  </si>
  <si>
    <t>-1384753380</t>
  </si>
  <si>
    <t>091R00301</t>
  </si>
  <si>
    <t>255389763</t>
  </si>
  <si>
    <t>091R00303</t>
  </si>
  <si>
    <t>-1854508643</t>
  </si>
  <si>
    <t>091R00304</t>
  </si>
  <si>
    <t>-480254932</t>
  </si>
  <si>
    <t>091R00306</t>
  </si>
  <si>
    <t>1609254566</t>
  </si>
  <si>
    <t>091R00307</t>
  </si>
  <si>
    <t>791406897</t>
  </si>
  <si>
    <t>04 - Venkovní kanalizace</t>
  </si>
  <si>
    <t>119001422</t>
  </si>
  <si>
    <t>Dočasné zajištění kabelů a kabelových tratí z 6 volně ložených kabelů</t>
  </si>
  <si>
    <t>-1204923373</t>
  </si>
  <si>
    <t>121101102</t>
  </si>
  <si>
    <t>Sejmutí ornice s přemístěním na vzdálenost do 100 m</t>
  </si>
  <si>
    <t>-2004893837</t>
  </si>
  <si>
    <t>130001101</t>
  </si>
  <si>
    <t>Příplatek za ztížení vykopávky v blízkosti podzemního vedení</t>
  </si>
  <si>
    <t>-113192141</t>
  </si>
  <si>
    <t>235*0,3 'Přepočtené koeficientem množství</t>
  </si>
  <si>
    <t>ornice zpět na zásyp</t>
  </si>
  <si>
    <t>68+12</t>
  </si>
  <si>
    <t>80*20 'Přepočtené koeficientem množství</t>
  </si>
  <si>
    <t>80*2,054 'Přepočtené koeficientem množství</t>
  </si>
  <si>
    <t>235-12-68</t>
  </si>
  <si>
    <t>68*2,054 'Přepočtené koeficientem množství</t>
  </si>
  <si>
    <t>181301101</t>
  </si>
  <si>
    <t>Rozprostření ornice tl vrstvy do 100 mm pl do 500 m2 v rovině nebo ve svahu do 1:5</t>
  </si>
  <si>
    <t>551570859</t>
  </si>
  <si>
    <t>871275221</t>
  </si>
  <si>
    <t>Kanalizační potrubí z tvrdého PVC-systém KG tuhost třídy SN8 DN125</t>
  </si>
  <si>
    <t>-2120480631</t>
  </si>
  <si>
    <t>871315221</t>
  </si>
  <si>
    <t>Kanalizační potrubí z tvrdého PVC-systém KG tuhost třídy SN8 DN150</t>
  </si>
  <si>
    <t>1363047271</t>
  </si>
  <si>
    <t>871355221</t>
  </si>
  <si>
    <t>Kanalizační potrubí z tvrdého PVC-systém KG tuhost třídy SN8 DN200</t>
  </si>
  <si>
    <t>760390168</t>
  </si>
  <si>
    <t>871365221</t>
  </si>
  <si>
    <t>Kanalizační potrubí z tvrdého PVC-systém KG tuhost třídy SN8 DN250</t>
  </si>
  <si>
    <t>59213066</t>
  </si>
  <si>
    <t>871375221</t>
  </si>
  <si>
    <t>Kanalizační potrubí z tvrdého PVC-systém KG tuhost třídy SN8 DN300</t>
  </si>
  <si>
    <t>-726243168</t>
  </si>
  <si>
    <t>877310320</t>
  </si>
  <si>
    <t>Montáž odboček na potrubí z PP trub hladkých plnostěnných DN 150</t>
  </si>
  <si>
    <t>1166702684</t>
  </si>
  <si>
    <t>286172030</t>
  </si>
  <si>
    <t>odbočka PP Master 45° DN 150/DN100</t>
  </si>
  <si>
    <t>2144034242</t>
  </si>
  <si>
    <t>28617205R</t>
  </si>
  <si>
    <t>odbočka PP Master 45° DN 150/DN125</t>
  </si>
  <si>
    <t>1878800632</t>
  </si>
  <si>
    <t>28617207R</t>
  </si>
  <si>
    <t>odbočka PP Master 45° DN 200/DN125</t>
  </si>
  <si>
    <t>997872020</t>
  </si>
  <si>
    <t>877310330</t>
  </si>
  <si>
    <t>Montáž spojek na potrubí z PP trub hladkých plnostěnných DN 150</t>
  </si>
  <si>
    <t>-60277707</t>
  </si>
  <si>
    <t>286172440</t>
  </si>
  <si>
    <t>redukce DN 150/DN125</t>
  </si>
  <si>
    <t>1807206074</t>
  </si>
  <si>
    <t>894411311</t>
  </si>
  <si>
    <t>Osazení železobetonových dílců pro šachty skruží rovných</t>
  </si>
  <si>
    <t>179509495</t>
  </si>
  <si>
    <t>592241770</t>
  </si>
  <si>
    <t>prstenec betonový vyrovnávací TBW-Q 625/100/120 62,5x10x12 cm</t>
  </si>
  <si>
    <t>442953699</t>
  </si>
  <si>
    <t>592243050</t>
  </si>
  <si>
    <t>skruž betonová šachetní TBS-Q.1 100/25 D100x25x12 cm</t>
  </si>
  <si>
    <t>-87951024</t>
  </si>
  <si>
    <t>592243060</t>
  </si>
  <si>
    <t>skruž betonová šachetní TBS-Q.1 100/50 D100x50x12 cm</t>
  </si>
  <si>
    <t>1532663737</t>
  </si>
  <si>
    <t>894412411</t>
  </si>
  <si>
    <t>Osazení železobetonových dílců pro šachty skruží přechodových</t>
  </si>
  <si>
    <t>-1819112980</t>
  </si>
  <si>
    <t>592243120</t>
  </si>
  <si>
    <t>konus šachetní betonový TBR-Q.1 100-63/58/12 KPS 100x62,5x58 cm</t>
  </si>
  <si>
    <t>480524337</t>
  </si>
  <si>
    <t>894414111</t>
  </si>
  <si>
    <t>Osazení železobetonových dílců pro šachty skruží základových</t>
  </si>
  <si>
    <t>652351121</t>
  </si>
  <si>
    <t>592243390</t>
  </si>
  <si>
    <t>dno betonové šachty kanalizační přímé TBZ-Q.1 100/100 V max. 60 100/100x60 cm</t>
  </si>
  <si>
    <t>363021352</t>
  </si>
  <si>
    <t>894812202</t>
  </si>
  <si>
    <t>Revizní a čistící šachta z PP šachtové dno DN 425/150 průtočné 30°,60°,90°</t>
  </si>
  <si>
    <t>-1164483917</t>
  </si>
  <si>
    <t>894812233</t>
  </si>
  <si>
    <t>Revizní a čistící šachta z PP DN 425 šachtová roura korugovaná bez hrdla světlé hloubky 3000 mm</t>
  </si>
  <si>
    <t>-1367986673</t>
  </si>
  <si>
    <t>894812249</t>
  </si>
  <si>
    <t>Příplatek k rourám revizní a čistící šachty z PP DN 425 za uříznutí šachtové roury</t>
  </si>
  <si>
    <t>682013606</t>
  </si>
  <si>
    <t>894812268</t>
  </si>
  <si>
    <t>Revizní a čistící šachta z PP DN 425 mříž litinová do teleskopu kruhová pro zatížení 12,5 t</t>
  </si>
  <si>
    <t>534426530</t>
  </si>
  <si>
    <t>899104111</t>
  </si>
  <si>
    <t>Osazení poklopů litinových nebo ocelových včetně rámů hmotnosti nad 150 kg</t>
  </si>
  <si>
    <t>-1749620471</t>
  </si>
  <si>
    <t>552410110</t>
  </si>
  <si>
    <t>poklop třída B 125, kruhový rám, vstup 600 mm TEK bez ventilace</t>
  </si>
  <si>
    <t>-1006160968</t>
  </si>
  <si>
    <t>0,8*2+103/0,8*2</t>
  </si>
  <si>
    <t>935932214</t>
  </si>
  <si>
    <t>Odvodňovací žlab pro zatížení B125 vnitřní š 150 mm s roštem mřížkovým z Pz oceli</t>
  </si>
  <si>
    <t>787227690</t>
  </si>
  <si>
    <t>969021131</t>
  </si>
  <si>
    <t>Vybourání kanalizačního potrubí DN do 300</t>
  </si>
  <si>
    <t>1002601294</t>
  </si>
  <si>
    <t>33+30</t>
  </si>
  <si>
    <t>977151124</t>
  </si>
  <si>
    <t>Jádrové vrty diamantovými korunkami do D 180 mm do stavebních materiálů</t>
  </si>
  <si>
    <t>511970351</t>
  </si>
  <si>
    <t>Poznámka k položce:
Nové napojení potrubí do stávajících revizních šachet betonových</t>
  </si>
  <si>
    <t>-437395403</t>
  </si>
  <si>
    <t>-343122029</t>
  </si>
  <si>
    <t>977151R01</t>
  </si>
  <si>
    <t xml:space="preserve">Úprava napojení potrubí do stávajících revizních šachet </t>
  </si>
  <si>
    <t>1171452881</t>
  </si>
  <si>
    <t>20,051*29 'Přepočtené koeficientem množství</t>
  </si>
  <si>
    <t>091R00704</t>
  </si>
  <si>
    <t>Zkouška těsnosti</t>
  </si>
  <si>
    <t>877350320</t>
  </si>
  <si>
    <t>Montáž odboček na potrubí z PP trub hladkých plnostěnných DN 200</t>
  </si>
  <si>
    <t>-6015319</t>
  </si>
  <si>
    <t>091R00705</t>
  </si>
  <si>
    <t>091R00706</t>
  </si>
  <si>
    <t>292/102 - Provozní soubory</t>
  </si>
  <si>
    <t>009 - Potrubní pošta</t>
  </si>
  <si>
    <t>D1 - STANICE</t>
  </si>
  <si>
    <t>D2 - PŘEPRAVNÍ POUZDRA A JEJICH PŘÍSLUŠENSTVÍ</t>
  </si>
  <si>
    <t>D3 - SYSTÉMOVÁ KABELÁŽ</t>
  </si>
  <si>
    <t>D4 - JÍZDNÍ POTRUBÍ</t>
  </si>
  <si>
    <t>D5 - POŽÁRNĚ - BEZPEČNOSTNÍ ŘEŠENÍ</t>
  </si>
  <si>
    <t>D6 - PRŮBĚH REALIZACE, TESTOVÁNÍ A UVEDENÍ DO PROVOZU</t>
  </si>
  <si>
    <t>STANICE</t>
  </si>
  <si>
    <t>Průběžná nemocniční stanice (se zabezpečeným příjmem) -                 (RFID – čipová technologie ve stanicích, Identifikace uživatelů – ID karty FN Olomouc, Systém zabezpečeného přístupu, Systém zabezpečeného registrovaného odeslání zásilky, Systém zabe</t>
  </si>
  <si>
    <t>Úprava stanice - výměna čelního kovového krytu stanice a umístění displeje vpravo od odesílacího otvoru pro vložení pouzdra</t>
  </si>
  <si>
    <t>Čtečka čárového kódů  napojená ke stanici včetně ovladače</t>
  </si>
  <si>
    <t>Kovový kryt pro zabudování stanice do stěny/niky včetně integrovaného držáku až 5ks přepravních pouzder, integrovaného záchytného koše s polstrováním (viz. technický list)</t>
  </si>
  <si>
    <t>Opticko-akustická signalizace - montáž a zprovoznění zdemontované</t>
  </si>
  <si>
    <t>Montážní a instalační materiál pro kotvení stanic a příslušenství</t>
  </si>
  <si>
    <t>Značení komponentů</t>
  </si>
  <si>
    <t>PŘEPRAVNÍ POUZDRA A JEJICH PŘÍSLUŠENSTVÍ</t>
  </si>
  <si>
    <t>Přepravní pouzdro standardní krátké (vnitřní délka 330mm x O cca 115mm, včetně 2 čipů)</t>
  </si>
  <si>
    <t>Přepravní pouzdro autovykládkové pro biologické vzorky (maximální vnitřní délka 260mm x O 110mm, včetně 2 čipů)</t>
  </si>
  <si>
    <t>Naprogramování přepravních pouzder a zavedení do databáze řídicího systému</t>
  </si>
  <si>
    <t>Sáčky pro přepravu biologického materiálu - biohazard</t>
  </si>
  <si>
    <t>SYSTÉMOVÁ KABELÁŽ</t>
  </si>
  <si>
    <t>Systémový kabel pro napájení a přenos dat</t>
  </si>
  <si>
    <t>Kabel pro napojení signalizace vč. elektromontážní lišty</t>
  </si>
  <si>
    <t>Montážní a instalační materiál pro kotvení kabelů</t>
  </si>
  <si>
    <t>JÍZDNÍ POTRUBÍ</t>
  </si>
  <si>
    <t>Jízdní potrubí plastové - vnější průměr 160 mm, tloušťka stěny 3.2 mm, včetně spojek, šedé</t>
  </si>
  <si>
    <t>Jízdní oblouky plastové - vnější průměr 160 mm, tloušťka stěny 3.2 mm, poloměr oblouku min. 800 mm,  včetně spojek, šedé</t>
  </si>
  <si>
    <t>Kovové konstrukce pro uchycení trasy potrubí</t>
  </si>
  <si>
    <t>Jízdní potrubí plastové předizolované - pro uložení do země/výkopu, včetně montážních podkladových pásů pro instalaci a speciálních spojek</t>
  </si>
  <si>
    <t>Jízdní oblouky plastové předizolované - poloměr oblouku min. 1200 mm,  pro uložení do země/výkopu, včetně montážních podkladových pásů pro instalaci a speciálních spojek</t>
  </si>
  <si>
    <t>Výstražná fólie do země</t>
  </si>
  <si>
    <t>Kabelová chránička pro uložení kabelu (systémového) do země/výkopu</t>
  </si>
  <si>
    <t>Značení tras potrubí dle linek a označením "POZOR POTRUBNÍ POŠTA" - nálepka o rozměrech min. 10x4 cm (každých 10 m trasy potrubí)</t>
  </si>
  <si>
    <t>Funkční zkouška těsnosti tras jízdního potrubí</t>
  </si>
  <si>
    <t>Montážní a instalační materiál pro uložení a montáž trasy potrubí (objímky, lepidlo, butylkaučuková těsnící páska pro přelepení spojů, čističe, rozpouštědla)</t>
  </si>
  <si>
    <t>POŽÁRNĚ - BEZPEČNOSTNÍ ŘEŠENÍ</t>
  </si>
  <si>
    <t>Protipožární manžety EI 120</t>
  </si>
  <si>
    <t>Protipožární zajištění prostupu potrubí mezi požárními úseky (protipožární tmel, vata, ID štítek)</t>
  </si>
  <si>
    <t>Protipožární zajištění prostupu kabelu  mezi požárními úseky (protipožární tmel, vata, nátěr, ID štítek)</t>
  </si>
  <si>
    <t>Dokumentace protipožárních prostupů (soupis, označení, fotodokumentace)</t>
  </si>
  <si>
    <t>Montážní a instalační materiál pro kotvení protipožárního systému</t>
  </si>
  <si>
    <t>PRŮBĚH REALIZACE, TESTOVÁNÍ A UVEDENÍ DO PROVOZU</t>
  </si>
  <si>
    <t>Parametrování a spuštění systému, naprogramování dle požadavků zákazníka</t>
  </si>
  <si>
    <t>Odstavení stávající technologie, přeprogramování</t>
  </si>
  <si>
    <t>Demontáž a likvidace stávajících prvků potrubní pošty v objektu F (stanice, výhybky, trasy potrubí a související příslušenství)</t>
  </si>
  <si>
    <t>Individuální zkoušky včetně provádění potřebných měření, zajištění atestů a revizí za účelem prokázání kvality a funkčnosti díla. Provádění a výsledek zkoušek bude denně zachycován v zápisech. O ukončení individuálních zkoušek bude sepsán závěrečný protok</t>
  </si>
  <si>
    <t>Školení obsluhy - uživatelů (včetně požadované dokumentace)</t>
  </si>
  <si>
    <t>Doprava materiálu včetně nakládky a vykládky</t>
  </si>
  <si>
    <t>Manipulační technika - manipulační technika pro rozvoz materiálu v areálu nemocnice</t>
  </si>
  <si>
    <t>Ekologická likvidace a odvoz odpadů</t>
  </si>
  <si>
    <t>01 - Zdroje a rozvody medicinálních plynů</t>
  </si>
  <si>
    <t>D1 - MEDICINÁLNÍ PLYNY (část O2, VAC, N20)</t>
  </si>
  <si>
    <t>MEDICINÁLNÍ PLYNY (část O2, VAC, N20)</t>
  </si>
  <si>
    <t>měděná trubka 8x1</t>
  </si>
  <si>
    <t>měděná trubka 12x1</t>
  </si>
  <si>
    <t>měděná trubka 18x1</t>
  </si>
  <si>
    <t>měděná trubka 22x1</t>
  </si>
  <si>
    <t>měděná trubka 28x1</t>
  </si>
  <si>
    <t>prořez trubek 3%</t>
  </si>
  <si>
    <t>Ag pájka 45+pasta</t>
  </si>
  <si>
    <t>g</t>
  </si>
  <si>
    <t>chránička potrubí-oc.trubka 26.9x2.6 (0,5m)</t>
  </si>
  <si>
    <t>chránička potrubí-oc.trubka 31.8x2.6 (0,5m)</t>
  </si>
  <si>
    <t>chránička potrubí-oc.trubka 38x2.6 (0,5m)</t>
  </si>
  <si>
    <t>chránička potrubí-oc.trubka 44.5x3.2 (0,5m)</t>
  </si>
  <si>
    <t>protipožární ucpávka</t>
  </si>
  <si>
    <t>tvarovky Cu do pr.28</t>
  </si>
  <si>
    <t>konzole jednoduchá</t>
  </si>
  <si>
    <t>konzole středně složitá</t>
  </si>
  <si>
    <t>značení potrubí</t>
  </si>
  <si>
    <t>ochranný plyn pro pájení Cu trubek</t>
  </si>
  <si>
    <t>propláchnutí rozvodu dusíkem</t>
  </si>
  <si>
    <t>úseková tlaková zkouška</t>
  </si>
  <si>
    <t>závěrečná tlaková zkouška</t>
  </si>
  <si>
    <t>zaslepení potrubí</t>
  </si>
  <si>
    <t>napojení na stávající rozvod vč.odstavení části rozvodu</t>
  </si>
  <si>
    <t>kulový kohout DN15 vč.šroubení</t>
  </si>
  <si>
    <t>kulový kohout DN20 vč.šroubení</t>
  </si>
  <si>
    <t>kulový kohout DN25 vč.šroubení</t>
  </si>
  <si>
    <t>lahvový uzavírací ventil</t>
  </si>
  <si>
    <t>odvodňovací lahev pro vakuum</t>
  </si>
  <si>
    <t>manometr pr.100 rozsah 0-1MPa</t>
  </si>
  <si>
    <t>vakuometr pr.100 rozsah 0--100kPa</t>
  </si>
  <si>
    <t>čidlo signalizace středotl.</t>
  </si>
  <si>
    <t>čidlo signalizace pro vakuum</t>
  </si>
  <si>
    <t>podružná redukční skříň RS 11</t>
  </si>
  <si>
    <t>zásobník vakua 500 l vč.výbavy</t>
  </si>
  <si>
    <t>ventil.krabice pro 1 plyn kompletní (1xuzav.ventil,1xpřip.zálohy,1xčidlo snímání tlaku)</t>
  </si>
  <si>
    <t>ventil.krabice pro 2 plyny kompletní (2xuzav.ventil,2xpřip.zálohy,2xčidlo snímání tlaku)</t>
  </si>
  <si>
    <t>ventil.krabice pro 3 plyny kompletní (3xuzav.ventil,3xpřip.zálohy,3xčidlo snímání tlaku)</t>
  </si>
  <si>
    <t>monitorovací zařízení s dotyk.displejem pro max.12 vstupů</t>
  </si>
  <si>
    <t>kabel signalizace</t>
  </si>
  <si>
    <t>lékařský nástěnný panel s terminální jednotkou  pod omítku</t>
  </si>
  <si>
    <t>lékařský nástěnný panel s terminální jednotkou pod omítku v antimag.úpravě</t>
  </si>
  <si>
    <t>propojovací hadice vč.koncovek a matic pro lékař.panel v antimag.úpravě</t>
  </si>
  <si>
    <t>nástěnná lůžková rampa pro 1 lůžko , délka 1650mm, výbava na 1 lůžko : 1x O2, 4x zásuvka MDO, 2x ochr.pospojení, 2x medilišta 400mm, osvětlení přímé (ovládané z rampy), nepřímé (ovládané ode dveří), noční (ovládané ode dveří)</t>
  </si>
  <si>
    <t>dokumentace skut.stavu (3x paré, 1x CD)</t>
  </si>
  <si>
    <t>zahájení,ukončení a předání</t>
  </si>
  <si>
    <t>přesun hmot</t>
  </si>
  <si>
    <t>zkoušky a revize</t>
  </si>
  <si>
    <t>stavební přípomoce a demontáže</t>
  </si>
  <si>
    <t>03 - EPS a ER</t>
  </si>
  <si>
    <t>03a - Elektrická požární signalizace</t>
  </si>
  <si>
    <t>D1 - Elektrická požární signalizace</t>
  </si>
  <si>
    <t xml:space="preserve">    D2 - Hlavní ústředna EPS</t>
  </si>
  <si>
    <t xml:space="preserve">    D3 - Ústředna EPS sloužící jako tablo obsluhy</t>
  </si>
  <si>
    <t xml:space="preserve">    D4 - Ukončení optického kabelu</t>
  </si>
  <si>
    <t xml:space="preserve">    D5 - Nadstavbový systém</t>
  </si>
  <si>
    <t xml:space="preserve">    D6 - Zařízení EPS</t>
  </si>
  <si>
    <t xml:space="preserve">    D7 - Ovládaná zařízení</t>
  </si>
  <si>
    <t xml:space="preserve">    D8 - Hlásiče</t>
  </si>
  <si>
    <t xml:space="preserve">    D9 - Kabeláž, NKT</t>
  </si>
  <si>
    <t xml:space="preserve">    D10 - Ostatní</t>
  </si>
  <si>
    <t>Hlavní ústředna EPS</t>
  </si>
  <si>
    <t>Základní sestava požární ústředny s možností vertikálního rozšíření maximálně na 10 pozic pro moduly - základní konfigurace se softwarovou podporou pro 10 kruhových vedení</t>
  </si>
  <si>
    <t>Čelní ovládací panel s 5,7" displejem včetně montážního rámu a zámku.</t>
  </si>
  <si>
    <t>Folie čelního panelu CZ</t>
  </si>
  <si>
    <t>Rozšiřující základní deska se 4 pozicemi pro moduly kruhového vedení a moduly síťování</t>
  </si>
  <si>
    <t>Modul pro připojení kruhového vedení (max. 127 zařízení, max. délka je 3,5km)</t>
  </si>
  <si>
    <t>Modul pro síťování (500kBd, max. 32 zařízení, kruhová topologie)</t>
  </si>
  <si>
    <t>Optický převodník pro síťování ústředen EPS. optický kabel single mode</t>
  </si>
  <si>
    <t>Montáž a sestavení ústředny EPS</t>
  </si>
  <si>
    <t>kmpl</t>
  </si>
  <si>
    <t>AKU 12V/25Ah</t>
  </si>
  <si>
    <t>Ústředna EPS sloužící jako tablo obsluhy</t>
  </si>
  <si>
    <t>Základní sestava požární ústředny se sloty modulů a softwarovou podporou 2 modulů.</t>
  </si>
  <si>
    <t>AKU 12V/12Ah</t>
  </si>
  <si>
    <t>Ukončení optického kabelu</t>
  </si>
  <si>
    <t>Ukončení optického kabelu v optické vaně včetně příslušenství (vana, kazeta, spojky, pigtaily apod.) - ukončeno 6 vláken ( 2 vlákna přivést do ústředny x, 2 vlákna do ústředny y), zbývající ponechány jako rezerva</t>
  </si>
  <si>
    <t>Ukončení optického kabelu v optické vaně včetně příslušenství (vana, kazeta, spojky, pigtaily apod.) ve stávajícím velínu - ukončeno 6 vláken, zbývající ponechány jako rezerva</t>
  </si>
  <si>
    <t>Nadstavbový systém</t>
  </si>
  <si>
    <t>Licence  EPS - Licence okruhu EPS. Licence navyšuje počty současně připojených technologií stejného typu.</t>
  </si>
  <si>
    <t>Zhotovení podkladů pro modul grafické rozhraní</t>
  </si>
  <si>
    <t>Úvodní jednorázový import dat z ústředny EPS</t>
  </si>
  <si>
    <t>Umístění symbolů do map a vazba na aplikaci (jednotková cena)</t>
  </si>
  <si>
    <t>Provedení komplexních zkoušek</t>
  </si>
  <si>
    <t>Zhotovení technické dokumentace skutečného stavu</t>
  </si>
  <si>
    <t>Zařízení EPS</t>
  </si>
  <si>
    <t>Dotykový externí ovládací panel (tablo obsluhy), montáž na povrch - Displej a ovládací jednotka pro požární ústřednu</t>
  </si>
  <si>
    <t>Poznámka k položce:
Obsluha systému je interaktivní a intuitivní díky dotykovému 7" barevnému displeji. Jednotlivé přístupové úrovně lze aktivovat pomocí kódu. Softwarové adresování umožňuje používat ovládací jednotku společně s indikačními panely pro hasiče a požárními ovládacími jednotkami na sběrnici RS 485.</t>
  </si>
  <si>
    <t>Pomocný napájecí zdroj, - Spínaný zálohovaný zdroj 24V / max.5A do zátěže + přídavný proud pro dobíjení AKU, kovový kryt, s prostorem pro 2ks akumulátorů max. 2x17Ah</t>
  </si>
  <si>
    <t>AKU 12V/17Ah</t>
  </si>
  <si>
    <t>Skříň pro linkový adresný modul + průchodky</t>
  </si>
  <si>
    <t>V/V linkový adresný modul (4 vstupy / 2 výstupy)</t>
  </si>
  <si>
    <t>V/V linkový adresný modul (12 relé)</t>
  </si>
  <si>
    <t>Štítek pro hlásič/modul</t>
  </si>
  <si>
    <t>Kontrola funkce hlásiče/modulu</t>
  </si>
  <si>
    <t>Ovládaná zařízení</t>
  </si>
  <si>
    <t>Dopojení vstupně/výstupních zažízení, ukončení kabeláže, spolupráce s techniky návazných zařízení apod.</t>
  </si>
  <si>
    <t>Doplňková uvolňovací tlačítka pro uzavření dveří držených přídržnými magnety, atypycké provedení dle požadavků architekta projektu (magnety součástí dodávky dveří)</t>
  </si>
  <si>
    <t>Hlásiče</t>
  </si>
  <si>
    <t>Tlačítkový hlásič červený, IP44 - kompletní</t>
  </si>
  <si>
    <t>Náhradní sklo pro tlačítkový hlásič</t>
  </si>
  <si>
    <t>Štítek se symbolem pro tlačítkový hlásič</t>
  </si>
  <si>
    <t>Sokl hlásiče (pro opticko-kouřový hlásič)</t>
  </si>
  <si>
    <t>Opticko-kouřový hlásič</t>
  </si>
  <si>
    <t>Termodiferenciální hlásič</t>
  </si>
  <si>
    <t>Štítek pro automatický hlásič</t>
  </si>
  <si>
    <t>Kabeláž, NKT</t>
  </si>
  <si>
    <t>Kabel s funkční odolností při požáru minimálně 60min.(dle ČSN 73 0848, ZP 27/2008, B2caS1D0) - 1x2x0,8</t>
  </si>
  <si>
    <t>Kabel s funkční odolností při požáru minimálně 60min.(dle ČSN 73 0848, ZP 27/2008, B2caS1D0) - 2x2x0,8</t>
  </si>
  <si>
    <t>Optický kabel s funkční odolností při požáru minimálně 60min.(dle ČSN 73 0848, ZP 27/2008, B2caS1D0) - 12vl., SM</t>
  </si>
  <si>
    <t>Příprava kabelové trasy s funkční schopností při požáru minimálně 60min.(dle ČSN 73 0848, ZP 27/2008), normovaná nebo nenormovaná schválená s daným typem kabelu - příchytka kabelů, po 0,3m</t>
  </si>
  <si>
    <t>Ostatní</t>
  </si>
  <si>
    <t>Zhotovení prostupů zdivem, stropem</t>
  </si>
  <si>
    <t>Protipožární zatěsnění prostupů</t>
  </si>
  <si>
    <t>Ostatní drobný instalační materiál</t>
  </si>
  <si>
    <t>Pomocné zednické práce, zapravení rýh po kabeláži</t>
  </si>
  <si>
    <t>Odvoz a likvidace stavební suti, obalových materiálů a pod., včetně dopravy materiálu na staveniště</t>
  </si>
  <si>
    <t>Naprogramování, oživení systému</t>
  </si>
  <si>
    <t>Koordinační funkční zkouška</t>
  </si>
  <si>
    <t>Provozní kniha EPS</t>
  </si>
  <si>
    <t>03b - Evakuační rozhlas</t>
  </si>
  <si>
    <t>D1 - Evakuační rozhlas</t>
  </si>
  <si>
    <t xml:space="preserve">    D2 - Rozhlasová ústředna</t>
  </si>
  <si>
    <t xml:space="preserve">    D3 - Mikrofonní stanice</t>
  </si>
  <si>
    <t xml:space="preserve">    D4 - Reproduktory ER</t>
  </si>
  <si>
    <t xml:space="preserve">    D5 - Kabeláž</t>
  </si>
  <si>
    <t xml:space="preserve">    D6 - Ostatní</t>
  </si>
  <si>
    <t>Rozhlasová ústředna</t>
  </si>
  <si>
    <t>Uzamykatelný 19" 27U, 800x800 datový rozváděč s prosklenými dveřmi, napájecím panelem, ventilační jednotkou a potřebným montážním příslušenstvím pro instalaci prvků ústředny</t>
  </si>
  <si>
    <t>Sada koleček 2ks s brzdou a 2ks bez brzdy,max.nosnost sady=800kg-hmotnost rozv.</t>
  </si>
  <si>
    <t>19' polička perforovaná 1U/650mm, max.nosnost 150kg</t>
  </si>
  <si>
    <t>Čtyřkanálový zesilovač 500W</t>
  </si>
  <si>
    <t>Poznámka k položce:
Certifikace dle EN54-24, 4x500W,  výkonový zesilovač pro systém ERO, technologie třídy D se čtyřmi ?nezávislými kanály a galvanicky izolovanými 100 V přímými výstupy, symetrické vstupy, omezení ?spínacího proudu a soft start. Čtyři vestavěné ventilátory s bezstupňovou teplotně řízenou regulací otáček.</t>
  </si>
  <si>
    <t>Univerzální modul rozhraní</t>
  </si>
  <si>
    <t>Poznámka k položce:
Certifikace podle EN54-16, používá se jako rozhraní pro připojení externích komponentů do ?systému, vlastní dva analogové audio vstupy, dva analogové výstupy a 48 řídicích ?kontaktů. Monitorování zkratu a přerušení je možné aktivovat na 8 řídicích kontaktech.  ?48 kontaktů je možné konfigurovat jako vstupní nebo výstupní. Tyto kontakty umožňují řízení jiných ?systémů nebo naopak externí ovládání systému BUDE POUŽIT PRO PROPOJENÍ DO SYSTÉMU EPS.</t>
  </si>
  <si>
    <t>Digitální výstupní modul 4-24</t>
  </si>
  <si>
    <t>Poznámka k položce:
Certifikace podle EN54-16 . Tento modul je základní řídící jednotka systému . Poskytuje rozhraní pro všechny vstupní a výstupní moduly a přitom řídí a monitoruje linky reproduktorů. Výkonové zesilovače jsou nepřetržitě monitorovány. Dojde-li k chybě, nahrazuje záložní zesilovač vadný pracovní zesilovač. Všechny zóny reproduktorů jsou nepřetržitě monitorovány na zkrat, zemní svod nebo rozpojení. Vadné zóny jsou odpojeny. Každá jednotka poskytuje až 260 sekund paměti určené pro uchovávání audio záznamů jako jsou evakuační hlášení, alarmové signály a signály konce poplachu. Je možné individuálně regulovat hlasitost každého zdroje a každého kanálu zesilovače. K dispozici je také několik filtrů např. konfigurovatelné vícepásmové parametrické ekvalizéry, horní a dolní propusti nebo korektory zpoždění. Všechny chyby jsou detekovány, zobrazovány a protokolovány během několika sekund.  Modul  má čtyři nezávislé audio kanály, každý audio kanál modulu může ovládat 6 zón reproduktorů (celkem 24 reproduktorových zón).</t>
  </si>
  <si>
    <t>Nouzový napájecí zdroj</t>
  </si>
  <si>
    <t>Poznámka k položce:
Certifikace podle EN54-16. Jednotka nouzového napájecího zdroje pro systémy evakuačního rozhlasu  podle ?normy EN 54-4/A2, při splnění standardů VDE 0833-4 a EN 60849. Nouzový napájecí zdroj ve výšce 2 HU, 3 samostatné výstupy pro řídicí jednotky , 6 samostatných výstupů pro výkonové zesilovače, LED indikace sítě, baterií, spotřebičů, Bezpotenciálové kontakty pro chybová hlášení, Kapacita akumulátorů až 2 x 12 V/225 Ah, Maximální výstupní proud v případě nouzového ?napájení 150 A</t>
  </si>
  <si>
    <t>Záložní kabel</t>
  </si>
  <si>
    <t>Výstupní kabel 2 zesilovače</t>
  </si>
  <si>
    <t>Patch Cable Cat5 2m modry</t>
  </si>
  <si>
    <t>Vstupní kabel digitální výstupní modul - zesilovač, 0,5 m zelený</t>
  </si>
  <si>
    <t>Montážní sady</t>
  </si>
  <si>
    <t>Havarijní kabel</t>
  </si>
  <si>
    <t>Kabel pro připojení digitálního výstupního modulu - RJ-45</t>
  </si>
  <si>
    <t>Adaptér RJ45 - svorkovnice</t>
  </si>
  <si>
    <t>Akumulator 12V/105Ah</t>
  </si>
  <si>
    <t>Ostatní drobný instalační materiál, kabeláž</t>
  </si>
  <si>
    <t>Sestavení - montáž ústředny do rozvaděče</t>
  </si>
  <si>
    <t>Propojení se systémem EPS</t>
  </si>
  <si>
    <t>Mikrofonní stanice</t>
  </si>
  <si>
    <t>Digitální stanice hlasatele -  Vyhovuje EN 54-16, 12-náct volně konfigurovatelných tlačítek, 13 LED kontrolek, 1 mikrofon a 1 reproduktor, 1 externím audio vstup a 1 externí audio výstup</t>
  </si>
  <si>
    <t>Digitální klávesový modul EN54-16, 18 programovatelných tlačítek a LED</t>
  </si>
  <si>
    <t>Ohniodolná krabice pro propojení kabeláže (min. 8 svorek)</t>
  </si>
  <si>
    <t>Reproduktory ER</t>
  </si>
  <si>
    <t>Reproduktor nástěnný</t>
  </si>
  <si>
    <t>Poznámka k položce:
Certifikace dle EN54-24,  nástěnný reproduktor se 165 mm měničem, membrána je impregnována proti ?vlhkosti. Skříňka je vyrobena s MDF materiálu. Reproduktor dosahuje krytí IP54. Jmenovitý příkon ?6 W lze přepnout na 3 W nebo 1.5 W</t>
  </si>
  <si>
    <t>Nástěnný zápustný reproduktor</t>
  </si>
  <si>
    <t>Poznámka k položce:
Certifikace dle EN54-24, pro zápustné instalace, ?obdélníkové provedení s kovovou přední mřížkou v plastovém rámu, zadní kryt z ?ABS, jmenovitý příkon 6 W lze přepnout na 3 W nebo 1.5 W. 165 mm měnič, jehož membrána je ?imp</t>
  </si>
  <si>
    <t>Podhledový reproduktor</t>
  </si>
  <si>
    <t>Poznámka k položce:
Certifikace dle EN54-24,  impregnovaná 5” širokopásmová ?membrána, jmenovitý příkon 6 W lze přepnout na 3 W nebo 1.5 W, přibližné rozměry o 181.5 mm D: 59 mm</t>
  </si>
  <si>
    <t>Požární kryt  pro montáž podhledového reproduktoru do požárního ?podhledu</t>
  </si>
  <si>
    <t>Tlakový reproduktor</t>
  </si>
  <si>
    <t>Poznámka k položce:
Certifikace dle EN54-24, krytí až IP66, vhodný pro venkovní aplikace. Je vybaven keramickou svorkovnicí s tepelnou pojistkou. Tělo ?reproduktoru je vyrobeno z nárazuvzdorného plastu ABS. Včetně držáku. Přepínání příkonu v rozsahu ?15</t>
  </si>
  <si>
    <t>Zakončovací člen reproduktorové linky</t>
  </si>
  <si>
    <t>Kontrola funkce reproduktoru</t>
  </si>
  <si>
    <t>Kabeláž</t>
  </si>
  <si>
    <t>Kabel s funkční odolností při požáru minimálně 60min.(dle ČSN 73 0848, ZP 27/2008, B2caS1D0) - 2x1,5</t>
  </si>
  <si>
    <t>Kabel s funkční odolností při požáru minimálně 60min.(dle ČSN 73 0848, ZP 27/2008, B2caS1D0) - 4x2x0,8</t>
  </si>
  <si>
    <t>Zhotovení průrazů zdivem, stropem</t>
  </si>
  <si>
    <t>Protipožární zatěsnění prostupů kabelů</t>
  </si>
  <si>
    <t>Naprogramování, oživení systému, funkční zkouška</t>
  </si>
  <si>
    <t>Povinná náležitost dle ČSN EN 60849: Odborné měření srozumitelnosti vč. měřicího protokolu s přepočtem hodnot na stupnici CIS</t>
  </si>
  <si>
    <t>Poznámka k položce:
Měření bude provedeno metodou indexu přenosu řeči, tzv. STI. Měření jinou metodou lze použít pouze tehdy, pokud zvolená metoda poskytuje výsledky stejně nebo více relevantní jako metoda STI. Měření zjednodušenými metodami, které mohou dávat zkreslené výsledky (RASTI aj.), není přípustné. Výsledkem měření bude protokol obsahující přesnou specifikaci použitého měřicího vybavení a metody, a pro každý prostor přesnou specifikaci měřicích bodů, naměřených hodnot STI, jejich přepočet na CIS a následně výpočet výsledné hodnoty pro daný prostor jako rozdílu průměrné naměřené hodnoty STI a směrodatné odchylky - viz ČSN EN 60849, B.3.</t>
  </si>
  <si>
    <t>Povinná náležitost dle ČSN EN 60849: Odborné měření skutečné impedance 100V linek vč. měřicího protokolu s přepočtem hodnot na výkon repro @ 100V</t>
  </si>
  <si>
    <t>Poznámka k položce:
Měření musí být provedeno specializovaným měřicím přístrojem určeným pro tento účel a používajícím střídavý sinusový testovací signál o frekvenci na spodním okraji řečového pásma - např. cca 300Hz. Měření univerzálními multimetry určenými pro měření činného odporu nebo impedance na frekvenci 50/60Hz poskytuje irelevantní hodnoty a proto není přípustné.</t>
  </si>
  <si>
    <t>Provozní kniha evakuačního rozhlasu, číslované listy, drátěná kroužková vazba</t>
  </si>
  <si>
    <t>05 - Zdravotnická technologie</t>
  </si>
  <si>
    <t>05a - 1.NP</t>
  </si>
  <si>
    <t>D1 - Alergologie, čisté prádlo</t>
  </si>
  <si>
    <t>D2 - Alergologie, špinavé prádlo</t>
  </si>
  <si>
    <t>D3 - Alergologie, sklad</t>
  </si>
  <si>
    <t>D4 - Odpady</t>
  </si>
  <si>
    <t>D5 - Úklidová místnost</t>
  </si>
  <si>
    <t>D6 - Alergologická ambulance 1</t>
  </si>
  <si>
    <t>D7 - Alergologická ambulance 2</t>
  </si>
  <si>
    <t>D8 - Alergologická ambulance 3</t>
  </si>
  <si>
    <t>D9 - Alergologická ambulance 4</t>
  </si>
  <si>
    <t>D10 - DM/ČK</t>
  </si>
  <si>
    <t>D11 - Čisticí místnost</t>
  </si>
  <si>
    <t>D12 - Aler. infuze - aplikační místnost</t>
  </si>
  <si>
    <t>D13 - Aler. AIT - aplikační místnost</t>
  </si>
  <si>
    <t>D14 - Aler. diagnostika testů</t>
  </si>
  <si>
    <t>D15 - Aler. odběrová místnost</t>
  </si>
  <si>
    <t>D16 - Alergologická ambulance 5</t>
  </si>
  <si>
    <t>D17 - Alergologická ambulance 6</t>
  </si>
  <si>
    <t>D18 - Alergologická ambulance 7</t>
  </si>
  <si>
    <t>D19 - Alergologická ambulance 8</t>
  </si>
  <si>
    <t>D20 - Alergologická ambulance 9</t>
  </si>
  <si>
    <t>D21 - Sesterna, zázemí sester</t>
  </si>
  <si>
    <t>D22 - Aler. vyšetřovna spirometrie</t>
  </si>
  <si>
    <t>D23 - Aler. vyšetřovna BKT</t>
  </si>
  <si>
    <t>D24 - Administrace karet</t>
  </si>
  <si>
    <t>D25 - Ambulance</t>
  </si>
  <si>
    <t>D26 - Příprava pacienta</t>
  </si>
  <si>
    <t>D27 - Převlékací box</t>
  </si>
  <si>
    <t>D28 - Pracovna lékaře</t>
  </si>
  <si>
    <t>D29 - Ovladovna MR</t>
  </si>
  <si>
    <t>D30 - Vyšetřovna magnetické rezonance</t>
  </si>
  <si>
    <t>Alergologie, čisté prádlo</t>
  </si>
  <si>
    <t>regál skladový, kovový. Nosnost police min. 50kg. VIZ ČÁST INTERIÉR</t>
  </si>
  <si>
    <t>Poznámka k položce:
rozměr š/hl/v (mm) 1.000/600/2.000</t>
  </si>
  <si>
    <t>Poznámka k položce:
rozměr š/hl/v (mm) 900/400/2.000</t>
  </si>
  <si>
    <t>Alergologie, špinavé prádlo</t>
  </si>
  <si>
    <t>vozík na použité prádlo s nožním ovládáním</t>
  </si>
  <si>
    <t>Poznámka k položce:
pro 2 vaky s pokopy, 2 bržděná kolečka</t>
  </si>
  <si>
    <t>stolek</t>
  </si>
  <si>
    <t>Poznámka k položce:
rozměr š/hl/v (mm) 800/500/750</t>
  </si>
  <si>
    <t>Alergologie, sklad</t>
  </si>
  <si>
    <t>regál skladový, kovový. Nosnost police min. 50kg. VIZ ČÁST INTERÉR</t>
  </si>
  <si>
    <t>skříň VIZ ČÁST INTERIÉR</t>
  </si>
  <si>
    <t>Poznámka k položce:
otevřená, policová</t>
  </si>
  <si>
    <t>Odpady</t>
  </si>
  <si>
    <t>vozík transportní</t>
  </si>
  <si>
    <t>Poznámka k položce:
plošinový s madlem, 2 bržděná kolečka, rozm. Cca 700/1.000</t>
  </si>
  <si>
    <t>Úklidová místnost</t>
  </si>
  <si>
    <t>úklidový vozík</t>
  </si>
  <si>
    <t>Poznámka k položce:
2 vědra s příslušenstvím</t>
  </si>
  <si>
    <t>výlevka VIZ ČÁST ZTI</t>
  </si>
  <si>
    <t>Alergologická ambulance 1</t>
  </si>
  <si>
    <t>stůl psací 1.800/700 VIZ ČÁST INTERIÉR</t>
  </si>
  <si>
    <t>Poznámka k položce:
s úpravou pro PC. Mobilní kontejner zásuvkový, uzamykatelný</t>
  </si>
  <si>
    <t>židle VIZ ČÁST INTERIÉR</t>
  </si>
  <si>
    <t>Poznámka k položce:
desifikovatelná, výškově stavitelná, s područkami, mobilní</t>
  </si>
  <si>
    <t>židle pro pacienty VIZ ČÁST INTERIÉR</t>
  </si>
  <si>
    <t>mechanicky stavitelný vyšetřovací stůl standardní</t>
  </si>
  <si>
    <t>Poznámka k položce:
s držákem na roli papíru</t>
  </si>
  <si>
    <t>lokální svítidlo vyšetřovací,</t>
  </si>
  <si>
    <t>Poznámka k položce:
stropní, LED</t>
  </si>
  <si>
    <t>vozík nástrojový, přístrojový, na zdravotnický materiál</t>
  </si>
  <si>
    <t>skříň policová, 900/400/2.000. Na zdravotnický materiál a léky VIZ ČÁST INTERIÉR</t>
  </si>
  <si>
    <t>Poznámka k položce:
dělené dveře (4 křídla) plné</t>
  </si>
  <si>
    <t>skříň na osobní věci, 900/400/2.000. VIZ ČÁST INTERIÉR</t>
  </si>
  <si>
    <t>Poznámka k položce:
policová</t>
  </si>
  <si>
    <t>věšák nástěnný VIZ ČÁST INTERIÉR</t>
  </si>
  <si>
    <t>Poznámka k položce:
5 háčků</t>
  </si>
  <si>
    <t>držák na zástěny teleskopický a závěs</t>
  </si>
  <si>
    <t>Poznámka k položce:
Závěs z nehořlavé látky. Praní s přidáním desinfekčního prostředku při 60°C.  Všitá očka, pomocí nichž se připevní na kroužky na teleskopech.</t>
  </si>
  <si>
    <t>magnetická nástěnka VIZ ČÁST INTERIÉR</t>
  </si>
  <si>
    <t>Poznámka k položce:
700/700</t>
  </si>
  <si>
    <t>Alergologická ambulance 2</t>
  </si>
  <si>
    <t>Alergologická ambulance 3</t>
  </si>
  <si>
    <t>Alergologická ambulance 4</t>
  </si>
  <si>
    <t>DM/ČK</t>
  </si>
  <si>
    <t>Poznámka k položce:
kuchyňská</t>
  </si>
  <si>
    <t>stůl jídelní 1.200/800 VIZ ČÁST INTERIÉR</t>
  </si>
  <si>
    <t>chladnička</t>
  </si>
  <si>
    <t>Poznámka k položce:
cca. 300 l</t>
  </si>
  <si>
    <t>Poznámka k položce:
s nástěnkou, 5 háčků</t>
  </si>
  <si>
    <t>kuchyňská linka s horními skříňkami VIZ ČÁST INTERIÉR</t>
  </si>
  <si>
    <t>Poznámka k položce:
dl.1.500, nerez dřez, spodní skříňky policová a zásuvková, horní policové, plná dvířka, pracovní deska postforming, ABS hrany</t>
  </si>
  <si>
    <t>skříň na osobní věci, 900/400/2.000.</t>
  </si>
  <si>
    <t>Poznámka k položce:
8 samostatně uzamykatelných boxů</t>
  </si>
  <si>
    <t>křesílo čalouněné VIZ ČÁST INTERIÉR</t>
  </si>
  <si>
    <t>stolek konferenční VIZ ČÁST INTERIÉR</t>
  </si>
  <si>
    <t>Poznámka k položce:
600/600</t>
  </si>
  <si>
    <t>mikrovlnná trouba</t>
  </si>
  <si>
    <t>varná konvice</t>
  </si>
  <si>
    <t>Čisticí místnost</t>
  </si>
  <si>
    <t>mycí stůl</t>
  </si>
  <si>
    <t>Poznámka k položce:
nerezový s jednou policí a zadním límcem, 2.000/700/900, 2x dřez500/500x250 lisovaný, nerez pracovní desky chemicky odolný AISI 316, nohy výškově stavitelné o 20 mm.</t>
  </si>
  <si>
    <t>skříň policová, lamino VIZ ČÁST INTERIÉR</t>
  </si>
  <si>
    <t>Poznámka k položce:
rozměr š/hl/v (mm) 500/500/1.500</t>
  </si>
  <si>
    <t>skříň kovová bez odtahu na hořlaviny (úklidové prostředky)</t>
  </si>
  <si>
    <t>Poznámka k položce:
rozměr š/hl/v (mm) cca. 500/500/1.500</t>
  </si>
  <si>
    <t>Aler. infuze - aplikační místnost</t>
  </si>
  <si>
    <t>křeslo odběrové</t>
  </si>
  <si>
    <t>Poznámka k položce:
elektricky polohovatelné, s příslušenstvím pro infuze</t>
  </si>
  <si>
    <t>držák infuzí kotvený ve stěně</t>
  </si>
  <si>
    <t>pracovní linka s horními skříňkami VIZ ČÁST INTERIÉR</t>
  </si>
  <si>
    <t>Poznámka k položce:
dl.1.600, nerez dřez, spodní skříňky policová a zásuvková, vestavná chladnička pod pracovní desku cca.100l,  horní policové, plná dvířka, pracovní deska postforming, ABS hrany</t>
  </si>
  <si>
    <t>Poznámka k položce:
dělené dveře, horní část prosklené, dolní plné. Uzamykatelné.</t>
  </si>
  <si>
    <t>Poznámka k položce:
část věšáková na pověšení oděvu, část policová</t>
  </si>
  <si>
    <t>stolek pojízdný, nerezová pracovní deska</t>
  </si>
  <si>
    <t>Poznámka k položce:
cca. 400/600</t>
  </si>
  <si>
    <t>Poznámka k položce:
dl.1.800, spodní skříňky policová a zásuvková,horní policové, plná dvířka, pracovní deska postforming, ABS hrany</t>
  </si>
  <si>
    <t>příprava pro TV na stěně před aplikačními křesly VIZ ČÁST SLABOPROUD</t>
  </si>
  <si>
    <t>Aler. AIT - aplikační místnost</t>
  </si>
  <si>
    <t>Poznámka k položce:
s úpravou pro PC. Mobilní kontejner zásuvkový, uzamykatelné zásuvky</t>
  </si>
  <si>
    <t>Poznámka k položce:
nástěnné, LED</t>
  </si>
  <si>
    <t>Poznámka k položce:
cca 300, monitorování teploty bezdrátové (VIZ ČÁST SLABOPROUD)</t>
  </si>
  <si>
    <t>Poznámka k položce:
dl.1.800, nerez dřez, spodní skříňky policová a zásuvková, horní policové, plná dvířka, pracovní deska postforming, ABS hrany</t>
  </si>
  <si>
    <t>Aler. diagnostika testů</t>
  </si>
  <si>
    <t>vozík asistenční</t>
  </si>
  <si>
    <t>Poznámka k položce:
cca 300, monitorováníí teploty bezdrátové (VIZ ČÁST SLABOPROUD)</t>
  </si>
  <si>
    <t>laboratorní židle, mobilní, výškově stavitelná s opěrkou pro nohy a záda.</t>
  </si>
  <si>
    <t>Aler. odběrová místnost</t>
  </si>
  <si>
    <t>Poznámka k položce:
s nástěnkou, 5 háčků. Pod věšákem odkládací plocha na osobní předměty</t>
  </si>
  <si>
    <t>Poznámka k položce:
dl.1.600, spodní skříňky policová a zásuvková, horní policové, plná dvířka, pracovní deska postforming, ABS hrany</t>
  </si>
  <si>
    <t>Alergologická ambulance 5</t>
  </si>
  <si>
    <t>Alergologická ambulance 6</t>
  </si>
  <si>
    <t>Alergologická ambulance 7</t>
  </si>
  <si>
    <t>Alergologická ambulance 8</t>
  </si>
  <si>
    <t>Alergologická ambulance 9</t>
  </si>
  <si>
    <t>Sesterna, zázemí sester</t>
  </si>
  <si>
    <t>stůl psací 1.200/700 VIZ ČÁST INTERIÉR</t>
  </si>
  <si>
    <t>Poznámka k položce:
dl.2.400,spodní skříňky policová a zásuvková, vestavná chladnička pod pracovní desku cca.100l,  horní policové, plná dvířka, pracovní deska postforming, ABS hrany</t>
  </si>
  <si>
    <t>Poznámka k položce:
1.200/1.000</t>
  </si>
  <si>
    <t>závěsná police nad pracovní stůl VIZ ČÁST INTERIÉR</t>
  </si>
  <si>
    <t>Poznámka k položce:
dl. 1.200, hl. 250</t>
  </si>
  <si>
    <t>závěsná police dvojitá  na odkládání karet A4 navýšku VIZ ČÁST INTERIÉR</t>
  </si>
  <si>
    <t>Poznámka k položce:
zaoblený roh, 250/400, vzdálenost polic 350 mm</t>
  </si>
  <si>
    <t>Aler. vyšetřovna spirometrie</t>
  </si>
  <si>
    <t>stůl psací 1.600/700 VIZ ČÁST INTERIÉR</t>
  </si>
  <si>
    <t>židle otočná pro pacienty VIZ ČÁST INTERIÉR</t>
  </si>
  <si>
    <t>stůl pracovní na přístroje, lamino VIZ ČÁST INTERIÉR</t>
  </si>
  <si>
    <t>Poznámka k položce:
1.800/800</t>
  </si>
  <si>
    <t>skříň policová, uzamykatelná VIZ ČÁST INTERIÉR</t>
  </si>
  <si>
    <t>Poznámka k položce:
rozměr š/hl/v (mm) 900/600/2.000</t>
  </si>
  <si>
    <t>spirometr</t>
  </si>
  <si>
    <t>analyzátor vydechovaného NO + digitální osobní váha propojená  přes PC</t>
  </si>
  <si>
    <t>Aler. vyšetřovna BKT</t>
  </si>
  <si>
    <t>mechanicky stavitelný vyšetřovací  lehátko pro EKG</t>
  </si>
  <si>
    <t>EKG - STÁVAJÍCÍ</t>
  </si>
  <si>
    <t>Poznámka k položce:
na přístrojovém pojízdném stolku</t>
  </si>
  <si>
    <t>pracovní stůl, zásuvkový kontejner VIZ ČÁST INTERIÉR</t>
  </si>
  <si>
    <t>Poznámka k položce:
1.600/700</t>
  </si>
  <si>
    <t>Administrace karet</t>
  </si>
  <si>
    <t>Poznámka k položce:
s úpravou pro PC. Mobilní kontejner zásuvkový</t>
  </si>
  <si>
    <t>Poznámka k položce:
dl. 1.200, hl. 250, v. 600, 3 police</t>
  </si>
  <si>
    <t>Poznámka k položce:
dl.2.400,  spodní skříňky policová a zásuvková, horní policové, plná dvířka, pracovní deska postforming, ABS hrany</t>
  </si>
  <si>
    <t>Ambulance</t>
  </si>
  <si>
    <t>Příprava pacienta</t>
  </si>
  <si>
    <t>Poznámka k položce:
dl.1.800, nerezový dřez s odkap. Plochou, spodní skříňky policová a zásuvková, vestavná chladnička pod pracovní desku cca.100l,  horní policové, plná dvířka, pracovní deska postforming, ABS hrany</t>
  </si>
  <si>
    <t>lehátko transportní na dopravu pacienta</t>
  </si>
  <si>
    <t>Poznámka k položce:
el. výškově stavitelé</t>
  </si>
  <si>
    <t>stolek instrumentační pro přípravu pacenta</t>
  </si>
  <si>
    <t>Převlékací box</t>
  </si>
  <si>
    <t>zrcadlo VIZ ČÁST INTERIÉR</t>
  </si>
  <si>
    <t>Poznámka k položce:
450/600</t>
  </si>
  <si>
    <t>závěsná skříňka nad výlevku na čisticí prostředky VIZ ČÁST INTERIÉR</t>
  </si>
  <si>
    <t>Poznámka k položce:
rozměr š/hl/v (mm) 1.000/400/800</t>
  </si>
  <si>
    <t>Poznámka k položce:
nerezový s jednou policí a zadním límcem, 1.1600/700/900,  dřez500/500x250 lisovaný, nerez pracovní desky chemicky odolný AISI 316, nohy výškově stavitelné o 20 mm.</t>
  </si>
  <si>
    <t>stůl odkladní, lamino VIZ ČÁST INTERIÉR</t>
  </si>
  <si>
    <t>Poznámka k položce:
rozměr š/hl/v (mm) 2.000/600/900</t>
  </si>
  <si>
    <t>Pracovna lékaře</t>
  </si>
  <si>
    <t>stůl psací 1.300/700 VIZ ČÁST INTERIÉR</t>
  </si>
  <si>
    <t>skříň policová, 900/400/2.000. Kancelářská - knihovna VIZ ČÁST INTERIÉR</t>
  </si>
  <si>
    <t>Ovladovna MR</t>
  </si>
  <si>
    <t>ovládací konzola MR - SOUČÁST PŘÍSTROJE MR</t>
  </si>
  <si>
    <t>Vyšetřovna magnetické rezonance</t>
  </si>
  <si>
    <t>magnetická rezonance 1,5T VIZ PROJEKT</t>
  </si>
  <si>
    <t>RF klec včetně pozorovacího okna a dveří VIZ PROJEKT</t>
  </si>
  <si>
    <t>05b - 2.NP</t>
  </si>
  <si>
    <t>D1 - Úklidová místnost</t>
  </si>
  <si>
    <t>D2 - Ambulance</t>
  </si>
  <si>
    <t>D3 - Kuchyňka</t>
  </si>
  <si>
    <t>D4 - Denní místnost</t>
  </si>
  <si>
    <t>D5 - Šatna Ž. 1-3 NP</t>
  </si>
  <si>
    <t>D6 - Šatna M. 1-3 NP</t>
  </si>
  <si>
    <t>D7 - Šatna medici</t>
  </si>
  <si>
    <t>D8 - Vyšetřovna (stíněná)</t>
  </si>
  <si>
    <t>D9 - Vyšetřovna</t>
  </si>
  <si>
    <t>D10 - Monotoring</t>
  </si>
  <si>
    <t>D11 - Převlékací box</t>
  </si>
  <si>
    <t>D12 - Špinavé prádlo</t>
  </si>
  <si>
    <t>D13 - Čisté prádlo</t>
  </si>
  <si>
    <t>D14 - Sklad přístroje</t>
  </si>
  <si>
    <t>D15 - Zázemí zaměstnanci</t>
  </si>
  <si>
    <t>D16 - Příprava</t>
  </si>
  <si>
    <t>D17 - DMZ</t>
  </si>
  <si>
    <t>D18 - SL - pokoj</t>
  </si>
  <si>
    <t>D19 - Sklad</t>
  </si>
  <si>
    <t>D20 - Monitoring</t>
  </si>
  <si>
    <t>D21 - Úklidová místnost - SL</t>
  </si>
  <si>
    <t>D22 - Čisticí místnost</t>
  </si>
  <si>
    <t>Kuchyňka</t>
  </si>
  <si>
    <t>Poznámka k položce:
dl.1.800, nerez dřez, spodní skříňky policové a zásuvková, horní policové, plná dvířka, pracovní deska postforming, ABS hrany</t>
  </si>
  <si>
    <t>Denní místnost</t>
  </si>
  <si>
    <t>Poznámka k položce:
samostatně uzamykatelné boxy cca 450/449</t>
  </si>
  <si>
    <t>Šatna Ž. 1-3 NP</t>
  </si>
  <si>
    <t>skříň šatní, dvoudílná, lamino, 500/600/2.000 VIZ ČÁST INTERIÉR</t>
  </si>
  <si>
    <t>Poznámka k položce:
dveře uzamykatelné, nahoře police na osobní věci, dole police na obuv. Výsuv na věšáky.</t>
  </si>
  <si>
    <t>Šatna M. 1-3 NP</t>
  </si>
  <si>
    <t>Šatna medici</t>
  </si>
  <si>
    <t>Poznámka k položce:
dl. 6.000, šatní háčky po délce nosné lišty</t>
  </si>
  <si>
    <t>lavice VIZ ČÁST INTERIÉR</t>
  </si>
  <si>
    <t>Poznámka k položce:
dl.6.000, hl. 300, masiv</t>
  </si>
  <si>
    <t>Vyšetřovna (stíněná)</t>
  </si>
  <si>
    <t>skříňka nízká policová pojízdná VIZ ČÁST INTERIÉR</t>
  </si>
  <si>
    <t>Poznámka k položce:
rozměr š/hl/v (mm) cca. 800/400/800</t>
  </si>
  <si>
    <t>přístroj TWA - VIZ PROJEKT</t>
  </si>
  <si>
    <t>vozík  přístrojový</t>
  </si>
  <si>
    <t>ergometr - VIZ PROJEKT</t>
  </si>
  <si>
    <t>box pro psaní ve stoje VIZ ČÁST INTERIÉR</t>
  </si>
  <si>
    <t>umývadlová skříňka VIZ ČÁST INTERIÉR</t>
  </si>
  <si>
    <t>Vyšetřovna</t>
  </si>
  <si>
    <t>stůl psací 1.600/700</t>
  </si>
  <si>
    <t>židle</t>
  </si>
  <si>
    <t>židle pro pacienty</t>
  </si>
  <si>
    <t>el. stavitelný vyšetřovací stůl</t>
  </si>
  <si>
    <t>Poznámka k položce:
2.100/1.000 sklopný</t>
  </si>
  <si>
    <t>skříňka s dvířky VIZ ČÁST INTERIÉR</t>
  </si>
  <si>
    <t>pult pracovní VIZ ČÁST INTERIÉR</t>
  </si>
  <si>
    <t>Poznámka k položce:
2.5/400</t>
  </si>
  <si>
    <t>skříňka závěsná VIZ ČÁST INTERIÉR</t>
  </si>
  <si>
    <t>Monotoring</t>
  </si>
  <si>
    <t>doplňkový stůl 1.000/700 VIZ ČÁST INTERIÉR</t>
  </si>
  <si>
    <t>vestavná skříň policová VIZ ČÁST INTERIÉR</t>
  </si>
  <si>
    <t>Poznámka k položce:
rozměr š/hl/v (mm) 3.200/500/2.400</t>
  </si>
  <si>
    <t>skříňka závěsná na zeď uzamykatelná na osobní věci VIZ ČÁST INTERIÉR</t>
  </si>
  <si>
    <t>Poznámka k položce:
rozměr š/hl/v (mm) cca.300/200/300</t>
  </si>
  <si>
    <t>Špinavé prádlo</t>
  </si>
  <si>
    <t>Čisté prádlo</t>
  </si>
  <si>
    <t>Sklad přístroje</t>
  </si>
  <si>
    <t>Zázemí zaměstnanci</t>
  </si>
  <si>
    <t>Příprava</t>
  </si>
  <si>
    <t>regál policový, lamino, 900/400/2.000. VIZ ČÁST INTERIÉR</t>
  </si>
  <si>
    <t>DMZ</t>
  </si>
  <si>
    <t>Poznámka k položce:
dl.2.200, nerez dřez, spodní skříňky policové a zásuvková, horní policové, plná dvířka, pracovní deska postforming, ABS hrany</t>
  </si>
  <si>
    <t>SL - pokoj</t>
  </si>
  <si>
    <t>lůžko nemocniční , pojízdné. 4 segmentové, elektricky ovladatelné s příslušenstvím</t>
  </si>
  <si>
    <t>noční stolek , uzamykatelný</t>
  </si>
  <si>
    <t>křeslo pro kardiaky</t>
  </si>
  <si>
    <t>Poznámka k položce:
1.000/600</t>
  </si>
  <si>
    <t>křesílko čalouněné VIZ ČÁST INTERIÉR</t>
  </si>
  <si>
    <t>skříň šatní, vestavná VIZ ČÁST INTERIÉR</t>
  </si>
  <si>
    <t>Poznámka k položce:
rozměr š/hl/v (mm) 800/400/2.000</t>
  </si>
  <si>
    <t>TV přístroj na konzole VIZ ČÁST SLABOPROUD</t>
  </si>
  <si>
    <t>stolek přístrojový</t>
  </si>
  <si>
    <t>lůžková instalační rampa VIZ ČÁST ZDROJE A ROZVODY MEDIDINÁLNÍCH PLYNŮ</t>
  </si>
  <si>
    <t>Poznámka k položce:
osvětlení, medicinální plyny, elz zásuvky, slaboproudé rozvody, dorozumívací zařízení</t>
  </si>
  <si>
    <t>Sklad</t>
  </si>
  <si>
    <t>Poznámka k položce:
rozměr š/hl/v (mm) 700/400/2.000</t>
  </si>
  <si>
    <t>skříň policová VIZ ČÁST INTERIÉR</t>
  </si>
  <si>
    <t>chladnička - prosklené dveře</t>
  </si>
  <si>
    <t>Monitoring</t>
  </si>
  <si>
    <t>Poznámka k položce:
rozměr š/hl/v (mm) 500/500/2.000</t>
  </si>
  <si>
    <t>skříň policová, knihovna, 3.000/450/2.000 VIZ ČÁST INTERIÉR</t>
  </si>
  <si>
    <t>Úklidová místnost - SL</t>
  </si>
  <si>
    <t>skříň policová, vestavná VIZ ČÁST INTERIÉR</t>
  </si>
  <si>
    <t>Poznámka k položce:
rozměr š/hl/v (mm) 1.100/300/2.000</t>
  </si>
  <si>
    <t>Poznámka k položce:
nerezový s jednou policí a zadním límcem, 1.600/700/900, 2x dřez500/500x250 lisovaný, nerez pracovní desky chemicky odolný AISI 316, nohy výškově stavitelné o 20 mm.</t>
  </si>
  <si>
    <t>05c - 3.NP</t>
  </si>
  <si>
    <t>D1 - Výzkumný pokoj</t>
  </si>
  <si>
    <t>Výzkumný pokoj</t>
  </si>
  <si>
    <t>lůžko nemocniční , pojízdné. 4 segmentové, elektricky ovladatelné s příslušenstvím VIZ ČÁST INTERIÉR</t>
  </si>
  <si>
    <t>noční stolek , uzamykatelný VIZ ČÁST INTERIÉR</t>
  </si>
  <si>
    <t>křeslo čalouněné VIZ ČÁST INTERIÉR</t>
  </si>
  <si>
    <t>lůžková instalační rampa VIZ ČÁST ZDROJE A ROZVODY MEDICINÁLNÍCH PLYNŮ</t>
  </si>
  <si>
    <t>stolek odkladní VIZ ČÁST INTERIÉR</t>
  </si>
  <si>
    <t>Poznámka k položce:
900/900</t>
  </si>
  <si>
    <t>TV přístroj na konzole VIZ ČÁST SLABORPOUD</t>
  </si>
  <si>
    <t>06 - Výtahy</t>
  </si>
  <si>
    <t>N00 - Provozní soubory</t>
  </si>
  <si>
    <t xml:space="preserve">    N01 - Výtahy</t>
  </si>
  <si>
    <t>N00</t>
  </si>
  <si>
    <t>N01</t>
  </si>
  <si>
    <t>V01</t>
  </si>
  <si>
    <t>Osobní výtah, typ výtahu: PFIS-1600-5/5-AI/S11/V, nosnost výtahu: 1600 kg (21os), neprůchozí s 5ti stanicemi.</t>
  </si>
  <si>
    <t>17643001</t>
  </si>
  <si>
    <t>Poznámka k položce:
Podrobnější popis a požadované specifikace viz Projektová dokumentace</t>
  </si>
  <si>
    <t>V02</t>
  </si>
  <si>
    <t>600456168</t>
  </si>
  <si>
    <t>292/200 - Interiery</t>
  </si>
  <si>
    <t>201 - Nábytek OPK</t>
  </si>
  <si>
    <t>Olomouc</t>
  </si>
  <si>
    <t>INT 1 - Nábytek volný</t>
  </si>
  <si>
    <t xml:space="preserve">    D1 - Místnost 0.13</t>
  </si>
  <si>
    <t xml:space="preserve">    D2 - Místnost 0.14</t>
  </si>
  <si>
    <t xml:space="preserve">    D3 - Místnost 0.15</t>
  </si>
  <si>
    <t xml:space="preserve">    D4 - Místnost 0.16</t>
  </si>
  <si>
    <t xml:space="preserve">    D5 - Místnost 0.17</t>
  </si>
  <si>
    <t xml:space="preserve">    D6 - Místnost 0.18</t>
  </si>
  <si>
    <t xml:space="preserve">    D7 - Místnost 0.19</t>
  </si>
  <si>
    <t xml:space="preserve">    D8 - Místnost 0.23</t>
  </si>
  <si>
    <t xml:space="preserve">    D9 - Místnost 0.25</t>
  </si>
  <si>
    <t xml:space="preserve">    D10 - Místnost 0.26</t>
  </si>
  <si>
    <t xml:space="preserve">    D11 - Místnost 0.27</t>
  </si>
  <si>
    <t xml:space="preserve">    D12 - Místnost 00.41</t>
  </si>
  <si>
    <t xml:space="preserve">    D13 - Místnost 00.42</t>
  </si>
  <si>
    <t xml:space="preserve">    D14 - Místnost 1.10</t>
  </si>
  <si>
    <t xml:space="preserve">    D15 - Místnost 1.11</t>
  </si>
  <si>
    <t xml:space="preserve">    D16 - Místnost 1.12</t>
  </si>
  <si>
    <t xml:space="preserve">    D17 - Místnost 1.13</t>
  </si>
  <si>
    <t xml:space="preserve">    D18 - Místnost 1.14</t>
  </si>
  <si>
    <t xml:space="preserve">    D19 - Místnost 1.16</t>
  </si>
  <si>
    <t xml:space="preserve">    D20 - Místnost 1.17</t>
  </si>
  <si>
    <t xml:space="preserve">    D21 - Místnost 1.18</t>
  </si>
  <si>
    <t xml:space="preserve">    D22 - Místnost 1.19</t>
  </si>
  <si>
    <t xml:space="preserve">    D23 - Místnost 1.20</t>
  </si>
  <si>
    <t xml:space="preserve">    D24 - Místnost 1.21</t>
  </si>
  <si>
    <t xml:space="preserve">    D25 - Místnost 1.22</t>
  </si>
  <si>
    <t xml:space="preserve">    D26 - Místnost 1.23</t>
  </si>
  <si>
    <t xml:space="preserve">    D27 - Místnost 1.24</t>
  </si>
  <si>
    <t xml:space="preserve">    D28 - Místnost 1.25</t>
  </si>
  <si>
    <t xml:space="preserve">    D29 - Místnost 1.26</t>
  </si>
  <si>
    <t xml:space="preserve">    D30 - Místnost 1.27</t>
  </si>
  <si>
    <t xml:space="preserve">    D31 - Místnost 1.28</t>
  </si>
  <si>
    <t xml:space="preserve">    D32 - Místnost 1.32</t>
  </si>
  <si>
    <t xml:space="preserve">    D33 - Místnost 1.36</t>
  </si>
  <si>
    <t xml:space="preserve">    D34 - Místnost 1.42</t>
  </si>
  <si>
    <t xml:space="preserve">    D35 - Místnost 1.43</t>
  </si>
  <si>
    <t xml:space="preserve">    D36 - Místnost 1.44</t>
  </si>
  <si>
    <t xml:space="preserve">    D37 - Místnost 1.45</t>
  </si>
  <si>
    <t xml:space="preserve">    D38 - Místnost 1.47</t>
  </si>
  <si>
    <t xml:space="preserve">    D39 - Místnost 1.48</t>
  </si>
  <si>
    <t xml:space="preserve">    D40 - Místnost 1.51</t>
  </si>
  <si>
    <t xml:space="preserve">    D41 - Místnost 1.53</t>
  </si>
  <si>
    <t xml:space="preserve">    D42 - Místnost 1.54</t>
  </si>
  <si>
    <t xml:space="preserve">    D43 - Místnost 2.07</t>
  </si>
  <si>
    <t xml:space="preserve">    D44 - Místnost 2.08a</t>
  </si>
  <si>
    <t xml:space="preserve">    D45 - Místnost 2.08b</t>
  </si>
  <si>
    <t xml:space="preserve">    D46 - Místnost 2.09a</t>
  </si>
  <si>
    <t xml:space="preserve">    D47 - Místnost 2.09b</t>
  </si>
  <si>
    <t xml:space="preserve">    D48 - Místnost 2.16</t>
  </si>
  <si>
    <t xml:space="preserve">    D49 - Místnost 2.21</t>
  </si>
  <si>
    <t xml:space="preserve">    D50 - Místnost 2.22</t>
  </si>
  <si>
    <t xml:space="preserve">    D51 - Místnost 2.28</t>
  </si>
  <si>
    <t xml:space="preserve">    D52 - Místnost 2.30a</t>
  </si>
  <si>
    <t xml:space="preserve">    D53 - Místnost 2.30c</t>
  </si>
  <si>
    <t xml:space="preserve">    D54 - Místnost 2.30b</t>
  </si>
  <si>
    <t xml:space="preserve">    D55 - Místnost 2.30d</t>
  </si>
  <si>
    <t xml:space="preserve">    D56 - Místnost 2.35</t>
  </si>
  <si>
    <t xml:space="preserve">    D57 - Místnost 2.36</t>
  </si>
  <si>
    <t xml:space="preserve">    D58 - Místnost 2.40</t>
  </si>
  <si>
    <t xml:space="preserve">    D59 - Místnost 2.41</t>
  </si>
  <si>
    <t xml:space="preserve">    D60 - Místnost 2.42</t>
  </si>
  <si>
    <t xml:space="preserve">    D61 - Místnost 2.43</t>
  </si>
  <si>
    <t xml:space="preserve">    D62 - Místnost 2.46</t>
  </si>
  <si>
    <t xml:space="preserve">    D63 - Místnost 2.50</t>
  </si>
  <si>
    <t>D64 - Místnost 2.53</t>
  </si>
  <si>
    <t xml:space="preserve">    D65 - Místnost 2.55</t>
  </si>
  <si>
    <t xml:space="preserve">    D66 - Místnost 2.58</t>
  </si>
  <si>
    <t xml:space="preserve">    D67 - Místnost 2.61</t>
  </si>
  <si>
    <t xml:space="preserve">    D68 - Místnost 2.62</t>
  </si>
  <si>
    <t xml:space="preserve">    D69 - Místnost 2.64</t>
  </si>
  <si>
    <t xml:space="preserve">    D70 - Místnost 2.65</t>
  </si>
  <si>
    <t xml:space="preserve">    D71 - Místnost 2.68</t>
  </si>
  <si>
    <t xml:space="preserve">    D72 - Místnost 3.06</t>
  </si>
  <si>
    <t xml:space="preserve">    D73 - Místnost 3.08</t>
  </si>
  <si>
    <t xml:space="preserve">    D74 - Místnost 3.10</t>
  </si>
  <si>
    <t xml:space="preserve">    D75 - Místnost 3.12</t>
  </si>
  <si>
    <t xml:space="preserve">    D76 - Místnost 3.13</t>
  </si>
  <si>
    <t xml:space="preserve">    D77 - Místnost 3.15</t>
  </si>
  <si>
    <t xml:space="preserve">    D78 - Místnost 3.26</t>
  </si>
  <si>
    <t xml:space="preserve">    D79 - Místnost 3.21</t>
  </si>
  <si>
    <t xml:space="preserve">    D80 - Místnost 3.22</t>
  </si>
  <si>
    <t xml:space="preserve">    D81 - Místnost 3.25</t>
  </si>
  <si>
    <t xml:space="preserve">    D82 - Místnost 4.06</t>
  </si>
  <si>
    <t xml:space="preserve">    D83 - Místnost 4.05</t>
  </si>
  <si>
    <t xml:space="preserve">    D84 - Místnost 4.03</t>
  </si>
  <si>
    <t xml:space="preserve">    D85 - Místnost 4.12</t>
  </si>
  <si>
    <t xml:space="preserve">    D86 - Místnost 4.17</t>
  </si>
  <si>
    <t>INT 1</t>
  </si>
  <si>
    <t>Nábytek volný</t>
  </si>
  <si>
    <t>Místnost 0.13</t>
  </si>
  <si>
    <t>Pol992</t>
  </si>
  <si>
    <t>ŽIDLE C1 MACAO - konferenční židle bez područiek. 4 noha konstrukce v komaxitové barvě. Sekák + opěrák  bez čalounění - platový.</t>
  </si>
  <si>
    <t>Pol994</t>
  </si>
  <si>
    <t>ŽIDLE C2 MACAO - konferenční židle s područkami. 4 noha konstrukce v komaxitové barvě. Sekák + opěrák  bez čalounění - platový.</t>
  </si>
  <si>
    <t>Pol995</t>
  </si>
  <si>
    <t>STŮL C1 MACAO - konferenční stůl na centrální noze. S kruhovou ocelovou základnou a kruhovou deskou o průmeru 90 cm.</t>
  </si>
  <si>
    <t>Pol996</t>
  </si>
  <si>
    <t>KŘESLO K1 THEBA - jednomístní křeslo. Speciální konstrukce na dřevených nohách. Čalounění Alcantera/Comfort+.</t>
  </si>
  <si>
    <t>Pol997</t>
  </si>
  <si>
    <t>KŘESLO K2 THEBA - dvouomístní křeslo. Speciální konstrukce na dřevených nohách. Čalounění Alcantera/Comfort+.</t>
  </si>
  <si>
    <t>Místnost 0.14</t>
  </si>
  <si>
    <t>Pol998</t>
  </si>
  <si>
    <t>STŮL P1 CLIP - stůl konferenční. 180x80 cm. Deska laminát s laserovými hranami ABS 2 mm. Výška stolu 74 cm. Tluštka desky 19mm.</t>
  </si>
  <si>
    <t>Pol999</t>
  </si>
  <si>
    <t>STŮL P2 CLIP - stůl konferenční. 160x80 cm. Deska laminát s laserovými hranami ABS 2 mm. Výška stolu 74 cm. Tluštka desky 19mm.</t>
  </si>
  <si>
    <t>Pol1000</t>
  </si>
  <si>
    <t>PARAVAN 1 Paraván délky 180 cm a výšky 50 cm čalounění látkou dle výběru architekta.</t>
  </si>
  <si>
    <t>Pol1001</t>
  </si>
  <si>
    <t>KONTEJNER 1 FLOAT FX - kontejner 43x60x60 cm bílé barv s laserovými hranami ABS. Kování HETTICH. Kovové zásuvky. Na kolečkách. Zamikatelný.</t>
  </si>
  <si>
    <t>Pol1002</t>
  </si>
  <si>
    <t>ŽIDLE P1 PARO2 kancelárska židle pro 24 hodinové sezení.</t>
  </si>
  <si>
    <t>Pol1003</t>
  </si>
  <si>
    <t>ŽIDLE C3 PARO2 Konferenční židle stejnýho designu jako Židle P1</t>
  </si>
  <si>
    <t>Pol1004</t>
  </si>
  <si>
    <t>SKŘÍŇ S1 šatní skříň 219x80x43 cm. Laserové hrany. Laminát DKS. Zamikatelná. 6OH. Výsuvní šatní tyče.</t>
  </si>
  <si>
    <t>Pol1005</t>
  </si>
  <si>
    <t>SKŘÍŇ S2 Policová skříň 219x80x43 cm. Laserové hrany. Laminát DKS. Zamikatelná. 6OH. 5x police.</t>
  </si>
  <si>
    <t>Místnost 0.15</t>
  </si>
  <si>
    <t>Místnost 0.16</t>
  </si>
  <si>
    <t>Místnost 0.17</t>
  </si>
  <si>
    <t>Místnost 0.18</t>
  </si>
  <si>
    <t>Místnost 0.19</t>
  </si>
  <si>
    <t>Pol1006</t>
  </si>
  <si>
    <t>SKŘÍŇ SK Šatní skříň kovová, jednodveřová dělená. Rozměr 400x500x1800 mm. S vnitřní přepážkou a poličkou. Uzamykatelná.</t>
  </si>
  <si>
    <t>Místnost 0.23</t>
  </si>
  <si>
    <t>Pol1007</t>
  </si>
  <si>
    <t>ŽIDLE C3 PARO 2 Konferenční židle stejnýho designu jako Židle P1</t>
  </si>
  <si>
    <t>Pol1008</t>
  </si>
  <si>
    <t>STŮL C2 MACAO - konferenční stůl na centrální noze. Ponož i deska hranatá. Laserová hrana. 70x70 cm</t>
  </si>
  <si>
    <t>Pol1009</t>
  </si>
  <si>
    <t>ŽIDLE P1 PARO 2 kancelárska židle pro 24 hodinové sezení.</t>
  </si>
  <si>
    <t>Místnost 0.25</t>
  </si>
  <si>
    <t>Pol1010</t>
  </si>
  <si>
    <t>STŮL C3 SKILL - konferenční stůl 140x220 na designové podnoži. Deska  DKS laminá 16mm. Laserová ABS hrana 2 mm. Elekrofikace dle požadavků + hranatá průchodka.  Kabelový kanál horizontální.</t>
  </si>
  <si>
    <t>Pol1011</t>
  </si>
  <si>
    <t>ŽIDLE C4 ARTA Konferenční židle dřevěná s područkami. Dřevo dub moření do černé barvy.</t>
  </si>
  <si>
    <t>Poznámka k položce:
Vestavní skříň</t>
  </si>
  <si>
    <t>Místnost 0.26</t>
  </si>
  <si>
    <t>Místnost 0.27</t>
  </si>
  <si>
    <t>Pol1012</t>
  </si>
  <si>
    <t>STŮL P3 PURE - 180x80 cm kancelářšký stůl dle specifikace s kolenní clonou, hranatou průchodkou a kabelovým kanálem.</t>
  </si>
  <si>
    <t>Pol1013</t>
  </si>
  <si>
    <t>ŽIDLE P2 PARO2 kancelárska židle pro 24 hodinové sezení s vysokým opěrákem a hlavovou opěrkou.</t>
  </si>
  <si>
    <t>Pol1014</t>
  </si>
  <si>
    <t>SKŘÍŇ S3 šatní skříň 219x100x43 cm. Laserové hrany. Laminát DKS. Zamikatelná. 6OH. Výsuvní šatní tyče.</t>
  </si>
  <si>
    <t>Pol1015</t>
  </si>
  <si>
    <t>SKŘÍŇ S4 Policová skříň 219x100x43 cm. Laserové hrany. Laminát DKS. Zamikatelná. 6OH. 5x police.</t>
  </si>
  <si>
    <t>Místnost 00.41</t>
  </si>
  <si>
    <t>Pol1016</t>
  </si>
  <si>
    <t>Skřňová sestava atyp</t>
  </si>
  <si>
    <t>Místnost 00.42</t>
  </si>
  <si>
    <t>Místnost 1.10</t>
  </si>
  <si>
    <t>Pol1017</t>
  </si>
  <si>
    <t>ŽIDLE P3 PARO 2 kancelárska židle pro 24 hodinové sezení. Antibakteriální koženka</t>
  </si>
  <si>
    <t>Pol1018</t>
  </si>
  <si>
    <t>ŽIDLE C5 PARO 2 Konferenční židle stejnýho designu jako Židle P3</t>
  </si>
  <si>
    <t>Pol1019</t>
  </si>
  <si>
    <t>SKŘÍŇ S5 Lekářská skříň 219x90x43 cm. Laserové hrany. Laminát DKS + sklo. Zamikatelná. 6OH.</t>
  </si>
  <si>
    <t>Pol1020</t>
  </si>
  <si>
    <t>SKŘÍŇ S6 Policová skříň 219x90x43 cm. Laserové hrany. Laminát DKS Zamikatelná. 6OH.</t>
  </si>
  <si>
    <t>Místnost 1.11</t>
  </si>
  <si>
    <t>Místnost 1.12</t>
  </si>
  <si>
    <t>Místnost 1.13</t>
  </si>
  <si>
    <t>Pol1021</t>
  </si>
  <si>
    <t>Vešák Vešák nástenný</t>
  </si>
  <si>
    <t>Místnost 1.14</t>
  </si>
  <si>
    <t>Pol1022</t>
  </si>
  <si>
    <t>STŮL C4 CLIP - stůl konferenční. 240x80 cm. Deska laminát s laserovými hranami ABS 2 mm. Výška stolu 74 cm. Tluštka desky 19mm.</t>
  </si>
  <si>
    <t>Pol1023</t>
  </si>
  <si>
    <t>ŽIDLE C6 NOOI Konferenční židle na 4 nohách zakončená kluzákem. Sedák a opěrák tvoří jeden platový výlisek dvoch barev</t>
  </si>
  <si>
    <t>Místnost 1.16</t>
  </si>
  <si>
    <t>Pol1024</t>
  </si>
  <si>
    <t>STŮL P4 CLIP - stůl konferenční. 180x70 cm. Deska laminát s laserovými hranami ABS 2 mm. Výška stolu 74 cm. Tluštka desky 19mm.</t>
  </si>
  <si>
    <t>Místnost 1.17</t>
  </si>
  <si>
    <t>Místnost 1.18</t>
  </si>
  <si>
    <t>Místnost 1.19</t>
  </si>
  <si>
    <t>Místnost 1.20</t>
  </si>
  <si>
    <t>Místnost 1.21</t>
  </si>
  <si>
    <t>Místnost 1.22</t>
  </si>
  <si>
    <t>Místnost 1.23</t>
  </si>
  <si>
    <t>Místnost 1.24</t>
  </si>
  <si>
    <t>Místnost 1.25</t>
  </si>
  <si>
    <t>Pol1025</t>
  </si>
  <si>
    <t>zavesná police</t>
  </si>
  <si>
    <t>Místnost 1.26</t>
  </si>
  <si>
    <t>Pol1026</t>
  </si>
  <si>
    <t>STŮL P5 CLIP - stůl konferenční. 160x70 cm. Deska laminát s laserovými hranami ABS 2 mm. Výška stolu 74 cm. Tluštka desky 19mm.</t>
  </si>
  <si>
    <t>Místnost 1.27</t>
  </si>
  <si>
    <t>Místnost 1.28</t>
  </si>
  <si>
    <t>Pol1027</t>
  </si>
  <si>
    <t>STŮL C5 CLIP - stůl konferenční. 220x70 cm. Deska laminát s laserovými hranami ABS 2 mm. Výška stolu 74 cm. Tluštka desky 19mm.</t>
  </si>
  <si>
    <t>Pol1028</t>
  </si>
  <si>
    <t>SKŘÍŇ S7 Policová skříň 75x100x43 cm. Laserové hrany. Laminát DKS Zamikatelná. 2OH.</t>
  </si>
  <si>
    <t>Pol1029</t>
  </si>
  <si>
    <t>SKŘÍŇ S8 Policová skříň 110x100x43 cm. Laserové hrany. Laminát DKS Zamikatelná. 2OH.</t>
  </si>
  <si>
    <t>Pol1030</t>
  </si>
  <si>
    <t>SKŘÍŇ S9 Policová skříň 110x100x43 cm. Laserové hrany. Laminát DKS Zamikatelná. 2OH.</t>
  </si>
  <si>
    <t>Místnost 1.32</t>
  </si>
  <si>
    <t>Místnost 1.36</t>
  </si>
  <si>
    <t>Pol1031</t>
  </si>
  <si>
    <t>LAVICE L1 NOOI - lavice 8 místná. Barevnost sedáku a opěráků dle požadavků architektů.</t>
  </si>
  <si>
    <t>Pol1032</t>
  </si>
  <si>
    <t>KŘESLO K3 THEBA - dvouomístní křeslo. Speciální konstrukce na dřevených nohách. Čalounění Alcantera/Comfort+.</t>
  </si>
  <si>
    <t>Pol1033</t>
  </si>
  <si>
    <t>STŮL C6 MACAO - konferenční stůl na centrální noze. S atypickou ocelovou základnou a atypickou deskou 75x81cm</t>
  </si>
  <si>
    <t>Pol1034</t>
  </si>
  <si>
    <t>ŽIDLE C7 ARTA Konferenční židle dřevěná bez područiek. Dřevo dub moření do černé barvy.</t>
  </si>
  <si>
    <t>Pol1035</t>
  </si>
  <si>
    <t>STŮL C7 MACAO - konferenční stůl na centrální noze. S kruhovou ocelovou základnou a kruhovou deskou o průmeru 110 cm.</t>
  </si>
  <si>
    <t>Pol1036</t>
  </si>
  <si>
    <t>STŮL C8 SKILL stůl 120x240 cm dýha ořech</t>
  </si>
  <si>
    <t>Pol1037</t>
  </si>
  <si>
    <t>POLICOVÁ SESTAVA Rozměr 4700x2500x400 mm.</t>
  </si>
  <si>
    <t>Pol1038</t>
  </si>
  <si>
    <t>STŮL C8 CLIP stůl 120x60 cm dýha ořech</t>
  </si>
  <si>
    <t>Pol1039</t>
  </si>
  <si>
    <t>BAROVÁ SESTAVA Atypická sestava složená z barového ostrůvku a skříňové linky s policemi. Korpus laminátové desky, vrchní vrstva nerezový plech.</t>
  </si>
  <si>
    <t>Místnost 1.42</t>
  </si>
  <si>
    <t>Místnost 1.43</t>
  </si>
  <si>
    <t>Místnost 1.44</t>
  </si>
  <si>
    <t>Místnost 1.45</t>
  </si>
  <si>
    <t>Místnost 1.47</t>
  </si>
  <si>
    <t>Pol1040</t>
  </si>
  <si>
    <t>zrcadlo Zrcadlo</t>
  </si>
  <si>
    <t>Místnost 1.48</t>
  </si>
  <si>
    <t>Místnost 1.51</t>
  </si>
  <si>
    <t>Pol1041</t>
  </si>
  <si>
    <t>zavesná skřínka</t>
  </si>
  <si>
    <t>Místnost 1.53</t>
  </si>
  <si>
    <t>Pol1042</t>
  </si>
  <si>
    <t>STŮL P6 CLIP - stůl konferenční. 120x70 cm. Deska laminát s laserovými hranami ABS 2 mm. Výška stolu 74 cm. Tluštka desky 19mm.</t>
  </si>
  <si>
    <t>Místnost 1.54</t>
  </si>
  <si>
    <t>Pol1043</t>
  </si>
  <si>
    <t>STŮL C10 CLIP - stůl konferenční. 260x90 cm. Deska laminát s laserovými hranami ABS 2 mm. Výška stolu 74 cm. Tluštka desky 19mm.</t>
  </si>
  <si>
    <t>Místnost 2.07</t>
  </si>
  <si>
    <t>Místnost 2.08a</t>
  </si>
  <si>
    <t>Místnost 2.08b</t>
  </si>
  <si>
    <t>Místnost 2.09a</t>
  </si>
  <si>
    <t>Místnost 2.09b</t>
  </si>
  <si>
    <t>Místnost 2.16</t>
  </si>
  <si>
    <t>Místnost 2.21</t>
  </si>
  <si>
    <t>Místnost 2.22</t>
  </si>
  <si>
    <t>Pol1044</t>
  </si>
  <si>
    <t>PŘEZOUVACÍ LAVIČKA Vrchní top laminátová deska, nosná konstrukce kovová. Rozměr 450x400. Dlouhá 3000 mm.</t>
  </si>
  <si>
    <t>Pol1045</t>
  </si>
  <si>
    <t>ŠATNÍ HÁČEK Kovový výrobek.</t>
  </si>
  <si>
    <t>Místnost 2.28</t>
  </si>
  <si>
    <t>Místnost 2.30a</t>
  </si>
  <si>
    <t>Místnost 2.30c</t>
  </si>
  <si>
    <t>Místnost 2.30b</t>
  </si>
  <si>
    <t>Pol1046</t>
  </si>
  <si>
    <t>SKŘÍŇ P1 Skříň s posuvnými dvěřmi 110x80x43 cm. Laserové hrany. Laminát DKS Zamikatelná. 6OH.</t>
  </si>
  <si>
    <t>Místnost 2.30d</t>
  </si>
  <si>
    <t>Místnost 2.35</t>
  </si>
  <si>
    <t>Pol1047</t>
  </si>
  <si>
    <t>KOVOVÝ REGÁL Rozměr 1800x400x2000 mm. Nosnost 50 kg/bm. 4 police na výšku.</t>
  </si>
  <si>
    <t>Místnost 2.36</t>
  </si>
  <si>
    <t>Místnost 2.40</t>
  </si>
  <si>
    <t>Pol1048</t>
  </si>
  <si>
    <t>ÚKLIDOVÁ SKŘÍŇKA Závěsná skříňka, materiál lamino desky + ABS. S dvířky, uzamykatelná. Rozměr 800x1000x40 mm.</t>
  </si>
  <si>
    <t>Místnost 2.41</t>
  </si>
  <si>
    <t>Místnost 2.42</t>
  </si>
  <si>
    <t>Místnost 2.43</t>
  </si>
  <si>
    <t>Místnost 2.46</t>
  </si>
  <si>
    <t>Pol1049</t>
  </si>
  <si>
    <t>STŮL JEDNACÍ Rozměr 3000x900x740 mm. Vrchní deska CPL bílá. Kovová nosná konstrukce.</t>
  </si>
  <si>
    <t>Místnost 2.50</t>
  </si>
  <si>
    <t>Pol1050</t>
  </si>
  <si>
    <t>KŘESLO K9 PULSE Křeslo na dřevené 4 nohé designové podnoži. Vnejší strana, vnitřní strana a sedák z různobarevného  čalounění.</t>
  </si>
  <si>
    <t>D64</t>
  </si>
  <si>
    <t>Místnost 2.53</t>
  </si>
  <si>
    <t>D65</t>
  </si>
  <si>
    <t>Místnost 2.55</t>
  </si>
  <si>
    <t>D66</t>
  </si>
  <si>
    <t>Místnost 2.58</t>
  </si>
  <si>
    <t>D67</t>
  </si>
  <si>
    <t>Místnost 2.61</t>
  </si>
  <si>
    <t>D68</t>
  </si>
  <si>
    <t>Místnost 2.62</t>
  </si>
  <si>
    <t>D69</t>
  </si>
  <si>
    <t>Místnost 2.64</t>
  </si>
  <si>
    <t>D70</t>
  </si>
  <si>
    <t>Místnost 2.65</t>
  </si>
  <si>
    <t>D71</t>
  </si>
  <si>
    <t>Místnost 2.68</t>
  </si>
  <si>
    <t>D72</t>
  </si>
  <si>
    <t>Místnost 3.06</t>
  </si>
  <si>
    <t>Pol1051</t>
  </si>
  <si>
    <t>STŮL K1 CLIP - stůl konferenční. 140x70 cm. Deska laminát s laserovými hranami ABS 2 mm. Výška stolu 74 cm. Tluštka desky 19mm.</t>
  </si>
  <si>
    <t>Pol1052</t>
  </si>
  <si>
    <t>ŽIDLE C8 NOOI Konferenční židle s područkami na 4 nohách zakončená kluzákem. Sedák a opěrák tvoří jeden platový výlisek dvoch barev.</t>
  </si>
  <si>
    <t>D73</t>
  </si>
  <si>
    <t>Místnost 3.08</t>
  </si>
  <si>
    <t>Pol1053</t>
  </si>
  <si>
    <t>SKŘÍŇ P1 Skříň s posuvnými dvěřmi 750x80x43 cm. Laserové hrany. Laminát DKS Zamikatelná. 6OH.</t>
  </si>
  <si>
    <t>D74</t>
  </si>
  <si>
    <t>Místnost 3.10</t>
  </si>
  <si>
    <t>Pol1054</t>
  </si>
  <si>
    <t>KŘESLO K4</t>
  </si>
  <si>
    <t>Pol1055</t>
  </si>
  <si>
    <t>KŘESLO K5</t>
  </si>
  <si>
    <t>Pol1056</t>
  </si>
  <si>
    <t>KŘESLO K6</t>
  </si>
  <si>
    <t>Pol1057</t>
  </si>
  <si>
    <t>KŘESLO K7</t>
  </si>
  <si>
    <t>Pol1058</t>
  </si>
  <si>
    <t>KŘESLO K8</t>
  </si>
  <si>
    <t>Pol1059</t>
  </si>
  <si>
    <t>POLICOVÁ SESTAVA Rozměr 5400x2500x400 mm.</t>
  </si>
  <si>
    <t>D75</t>
  </si>
  <si>
    <t>Místnost 3.12</t>
  </si>
  <si>
    <t>D76</t>
  </si>
  <si>
    <t>Místnost 3.13</t>
  </si>
  <si>
    <t>D77</t>
  </si>
  <si>
    <t>Místnost 3.15</t>
  </si>
  <si>
    <t>D78</t>
  </si>
  <si>
    <t>Místnost 3.26</t>
  </si>
  <si>
    <t>Pol1060</t>
  </si>
  <si>
    <t>Postel</t>
  </si>
  <si>
    <t>Pol1061</t>
  </si>
  <si>
    <t>sedací souprava</t>
  </si>
  <si>
    <t>D79</t>
  </si>
  <si>
    <t>Místnost 3.21</t>
  </si>
  <si>
    <t>Pol1062</t>
  </si>
  <si>
    <t>SEDACÍ SOUPRAVA L Rozměr 2000x3000 mm, textilní potah.</t>
  </si>
  <si>
    <t>D80</t>
  </si>
  <si>
    <t>Místnost 3.22</t>
  </si>
  <si>
    <t>Pol1063</t>
  </si>
  <si>
    <t>Dvoulůžková postel Včetně matrace a lamelového roštu. Korpus dřevo. Rozměr 2000x2000 mm.</t>
  </si>
  <si>
    <t>D81</t>
  </si>
  <si>
    <t>Místnost 3.25</t>
  </si>
  <si>
    <t>Pol1064</t>
  </si>
  <si>
    <t>SEDACÍ SOUPRAVA L Rozměr 1000x1000 mm, textilní potah.</t>
  </si>
  <si>
    <t>Pol1065</t>
  </si>
  <si>
    <t>KŘESLO Rozměr 2000x3000 mm, textilní potah.</t>
  </si>
  <si>
    <t>D82</t>
  </si>
  <si>
    <t>Místnost 4.06</t>
  </si>
  <si>
    <t>D83</t>
  </si>
  <si>
    <t>Místnost 4.05</t>
  </si>
  <si>
    <t>D84</t>
  </si>
  <si>
    <t>Místnost 4.03</t>
  </si>
  <si>
    <t>Pol1066</t>
  </si>
  <si>
    <t>STŮL C11 MACAO - konferenční stůl na centrální noze. Ponož i deska atypická. Laserová hrana. Výška stolu   110 cm</t>
  </si>
  <si>
    <t>Pol1067</t>
  </si>
  <si>
    <t>ŽIDLE C9 MACAO - barová židle na centrální podnoži s opěrkou na nohy.</t>
  </si>
  <si>
    <t>D85</t>
  </si>
  <si>
    <t>Místnost 4.12</t>
  </si>
  <si>
    <t>D86</t>
  </si>
  <si>
    <t>Místnost 4.17</t>
  </si>
  <si>
    <t>Pol1068</t>
  </si>
  <si>
    <t>STŮL C12 SKILL stůl 140x600 cm dýha ořech</t>
  </si>
  <si>
    <t>Pol1069</t>
  </si>
  <si>
    <t>KŘESLO K9 PULSE Křeslo naé 4 nohé designové podnoži. Vnejší strana, vnitřní strana a sedák z různobarevného  čalounění.</t>
  </si>
  <si>
    <t>202 - Vestavěný nábytek</t>
  </si>
  <si>
    <t xml:space="preserve"> </t>
  </si>
  <si>
    <t>INT 2 - Vestavěný nábytek</t>
  </si>
  <si>
    <t xml:space="preserve">    1 - Recepce</t>
  </si>
  <si>
    <t xml:space="preserve">    2 - Kuchyně</t>
  </si>
  <si>
    <t xml:space="preserve">    3 - Interierový nábytek</t>
  </si>
  <si>
    <t>INT 2</t>
  </si>
  <si>
    <t>Recepce</t>
  </si>
  <si>
    <t>1.0</t>
  </si>
  <si>
    <t>Pozn.: Provedení prvků je uvedeno v projektové dokumentaci. Položky budou oceněny jako dodávka a montáž včetně veškerého pomocného materiálu, přesunů hmot aj.</t>
  </si>
  <si>
    <t>-1753416109</t>
  </si>
  <si>
    <t>1.1</t>
  </si>
  <si>
    <t>Recepce včetně zázemí</t>
  </si>
  <si>
    <t>Poznámka k položce:
m.č. 1.31</t>
  </si>
  <si>
    <t>1.2</t>
  </si>
  <si>
    <t>Poznámka k položce:
0.29</t>
  </si>
  <si>
    <t>Kuchyně</t>
  </si>
  <si>
    <t>2.0</t>
  </si>
  <si>
    <t>Pozn.: Provedení kuchyní a specifikace prvků a výrobků jsou uvedeny v projektové dokumentaci. Položky budou oceněny jako dodávka a montáž včetně veškerých montážních a  pomocných materiálů, včetně zapojení spotřebičů či koncových prvků a přesunů hmot.</t>
  </si>
  <si>
    <t>1048691722</t>
  </si>
  <si>
    <t>2.1a</t>
  </si>
  <si>
    <t>Sestava kuchyňské linky</t>
  </si>
  <si>
    <t>Poznámka k položce:
m.č. 0.13</t>
  </si>
  <si>
    <t>2.1b</t>
  </si>
  <si>
    <t>Myčka</t>
  </si>
  <si>
    <t>2.1c</t>
  </si>
  <si>
    <t>Varná deska</t>
  </si>
  <si>
    <t>2.1d</t>
  </si>
  <si>
    <t>Odsavač par</t>
  </si>
  <si>
    <t>2.1e</t>
  </si>
  <si>
    <t>Chladnička</t>
  </si>
  <si>
    <t>2.2a</t>
  </si>
  <si>
    <t>Poznámka k položce:
m.č. 1.14</t>
  </si>
  <si>
    <t>2.2b</t>
  </si>
  <si>
    <t>2.2c</t>
  </si>
  <si>
    <t>2.2d</t>
  </si>
  <si>
    <t>2.2ae</t>
  </si>
  <si>
    <t>2.3a</t>
  </si>
  <si>
    <t>Poznámka k položce:
m.č. 1.15</t>
  </si>
  <si>
    <t>2.3b</t>
  </si>
  <si>
    <t>Prac. deska nerez vč 2-dřezu</t>
  </si>
  <si>
    <t>2.3c</t>
  </si>
  <si>
    <t>Podnož dvoudřezu</t>
  </si>
  <si>
    <t>2.4a</t>
  </si>
  <si>
    <t>Poznámka k položce:
m. 1.16</t>
  </si>
  <si>
    <t>2.4b</t>
  </si>
  <si>
    <t>2.5a</t>
  </si>
  <si>
    <t>Poznámka k položce:
1.17</t>
  </si>
  <si>
    <t>2.5b</t>
  </si>
  <si>
    <t>2.6a</t>
  </si>
  <si>
    <t>Poznámka k položce:
1.19</t>
  </si>
  <si>
    <t>2.6b</t>
  </si>
  <si>
    <t>2.7a</t>
  </si>
  <si>
    <t>Poznámka k položce:
1.25</t>
  </si>
  <si>
    <t>2.7b</t>
  </si>
  <si>
    <t>2.8a</t>
  </si>
  <si>
    <t>Poznámka k položce:
2.10</t>
  </si>
  <si>
    <t>2.8b</t>
  </si>
  <si>
    <t>2.8c</t>
  </si>
  <si>
    <t>2.8d</t>
  </si>
  <si>
    <t>2.09a</t>
  </si>
  <si>
    <t>Poznámka k položce:
2.43</t>
  </si>
  <si>
    <t>2.09b</t>
  </si>
  <si>
    <t>2.09c</t>
  </si>
  <si>
    <t>2.09d</t>
  </si>
  <si>
    <t>2.10a</t>
  </si>
  <si>
    <t>Poznámka k položce:
2.44</t>
  </si>
  <si>
    <t>2.10b</t>
  </si>
  <si>
    <t>2.10c</t>
  </si>
  <si>
    <t>2.10d</t>
  </si>
  <si>
    <t>2.11a</t>
  </si>
  <si>
    <t>Poznámka k položce:
3.21</t>
  </si>
  <si>
    <t>2.11b</t>
  </si>
  <si>
    <t>2.11c</t>
  </si>
  <si>
    <t>2.11d</t>
  </si>
  <si>
    <t>2.12a</t>
  </si>
  <si>
    <t>Poznámka k položce:
3.26</t>
  </si>
  <si>
    <t>2.12b</t>
  </si>
  <si>
    <t>2.12c</t>
  </si>
  <si>
    <t>2.12d</t>
  </si>
  <si>
    <t>2.13a</t>
  </si>
  <si>
    <t>Poznámka k položce:
3.28</t>
  </si>
  <si>
    <t>2.13b</t>
  </si>
  <si>
    <t>2.14a</t>
  </si>
  <si>
    <t>Poznámka k položce:
4.11</t>
  </si>
  <si>
    <t>2.14b</t>
  </si>
  <si>
    <t>2.14c</t>
  </si>
  <si>
    <t>2.14d</t>
  </si>
  <si>
    <t>2.14e</t>
  </si>
  <si>
    <t>Interierový nábytek</t>
  </si>
  <si>
    <t>Pozn.: Provedení a specifikace prvků jsou uvedeny v projektové dokumantaci. Položky budou oceněny jako dodávka a montáž včetně  veškerých pomocných a montážních materiálů a včetně přesunů hmot.</t>
  </si>
  <si>
    <t>1071875464</t>
  </si>
  <si>
    <t>3.1</t>
  </si>
  <si>
    <t>Sestava kartotéky</t>
  </si>
  <si>
    <t>Poznámka k položce:
1.42</t>
  </si>
  <si>
    <t>3.2</t>
  </si>
  <si>
    <t>Vestavěné skříně</t>
  </si>
  <si>
    <t>Poznámka k položce:
2.53-2.50-2.58-2.61</t>
  </si>
  <si>
    <t>3.3</t>
  </si>
  <si>
    <t>Odkladní stůl</t>
  </si>
  <si>
    <t>Poznámka k položce:
m. 2.66</t>
  </si>
  <si>
    <t>3.4</t>
  </si>
  <si>
    <t>Regálová sestava</t>
  </si>
  <si>
    <t>Poznámka k položce:
m 2.54</t>
  </si>
  <si>
    <t>Pol1070</t>
  </si>
  <si>
    <t>Sestava šatny</t>
  </si>
  <si>
    <t>Poznámka k položce:
4.02</t>
  </si>
  <si>
    <t>Struktura údajů, formát souboru a metodika pro zpracování</t>
  </si>
  <si>
    <t>Struktura</t>
  </si>
  <si>
    <t>Soubor je složen ze záložky Rekapitulace stavby a záložek s názvem soupisu prací pro jednotlivé objekty ve formátu XLSX. Každá ze záložek přitom obsahuje</t>
  </si>
  <si>
    <t>ještě samostatné sestavy vymezené orámovaním a nadpisem sestavy.</t>
  </si>
  <si>
    <r>
      <rPr>
        <i/>
        <sz val="9"/>
        <rFont val="Trebuchet MS"/>
        <charset val="238"/>
      </rPr>
      <t xml:space="preserve">Rekapitulace stavby </t>
    </r>
    <r>
      <rPr>
        <sz val="9"/>
        <rFont val="Trebuchet MS"/>
        <charset val="238"/>
      </rPr>
      <t>obsahuje sestavu Rekapitulace stavby a Rekapitulace objektů stavby a soupisů prací.</t>
    </r>
  </si>
  <si>
    <r>
      <rPr>
        <sz val="8"/>
        <rFont val="Trebuchet MS"/>
        <charset val="238"/>
      </rPr>
      <t xml:space="preserve">V sestavě </t>
    </r>
    <r>
      <rPr>
        <b/>
        <sz val="9"/>
        <rFont val="Trebuchet MS"/>
        <charset val="238"/>
      </rPr>
      <t>Rekapitulace stavby</t>
    </r>
    <r>
      <rPr>
        <sz val="9"/>
        <rFont val="Trebuchet MS"/>
        <charset val="238"/>
      </rPr>
      <t xml:space="preserve"> jsou uvedeny informace identifikující předmět veřejné zakázky na stavební práce, KSO, CC-CZ, CZ-CPV, CZ-CPA a rekapitulaci </t>
    </r>
  </si>
  <si>
    <t>celkové nabídkové ceny uchazeče.</t>
  </si>
  <si>
    <r>
      <rPr>
        <sz val="8"/>
        <rFont val="Trebuchet MS"/>
        <charset val="238"/>
      </rPr>
      <t xml:space="preserve">V sestavě </t>
    </r>
    <r>
      <rPr>
        <b/>
        <sz val="9"/>
        <rFont val="Trebuchet MS"/>
        <charset val="238"/>
      </rPr>
      <t>Rekapitulace objektů stavby a soupisů prací</t>
    </r>
    <r>
      <rPr>
        <sz val="9"/>
        <rFont val="Trebuchet MS"/>
        <charset val="238"/>
      </rPr>
      <t xml:space="preserve"> je uvedena rekapitulace stavebních objektů, inženýrských objektů, provozních souborů,</t>
    </r>
  </si>
  <si>
    <t>vedlejších a ostatních nákladů a ostatních nákladů s rekapitulací nabídkové ceny za jednotlivé soupisy prací. Na základě údaje Typ je možné</t>
  </si>
  <si>
    <t>identifikovat, zda se jedná o objekt nebo soupis prací pro daný objekt:</t>
  </si>
  <si>
    <t>Stavební objekt pozemní</t>
  </si>
  <si>
    <t>ING</t>
  </si>
  <si>
    <t>Stavební objekt inženýrský</t>
  </si>
  <si>
    <t>Provozní soubor</t>
  </si>
  <si>
    <t>Vedlejší a ostatní náklady</t>
  </si>
  <si>
    <t>OST</t>
  </si>
  <si>
    <t>Soupis prací pro daný typ objektu</t>
  </si>
  <si>
    <r>
      <rPr>
        <i/>
        <sz val="9"/>
        <rFont val="Trebuchet MS"/>
        <charset val="238"/>
      </rPr>
      <t xml:space="preserve">Soupis prací </t>
    </r>
    <r>
      <rPr>
        <sz val="9"/>
        <rFont val="Trebuchet MS"/>
        <charset val="238"/>
      </rPr>
      <t>pro jednotlivé objekty obsahuje sestavy Krycí list soupisu, Rekapitulace členění soupisu prací, Soupis prací. Za soupis prací může být považován</t>
    </r>
  </si>
  <si>
    <t>i objekt stavby v případě, že neobsahuje podřízenou zakázku.</t>
  </si>
  <si>
    <r>
      <rPr>
        <b/>
        <sz val="9"/>
        <rFont val="Trebuchet MS"/>
        <charset val="238"/>
      </rPr>
      <t>Krycí list soupisu</t>
    </r>
    <r>
      <rPr>
        <sz val="9"/>
        <rFont val="Trebuchet MS"/>
        <charset val="238"/>
      </rPr>
      <t xml:space="preserve"> obsahuje rekapitulaci informací o předmětu veřejné zakázky ze sestavy Rekapitulace stavby, informaci o zařazení objektu do KSO, </t>
    </r>
  </si>
  <si>
    <t>CC-CZ, CZ-CPV, CZ-CPA a rekapitulaci celkové nabídkové ceny uchazeče za aktuální soupis prací.</t>
  </si>
  <si>
    <r>
      <rPr>
        <b/>
        <sz val="9"/>
        <rFont val="Trebuchet MS"/>
        <charset val="238"/>
      </rPr>
      <t>Rekapitulace členění soupisu prací</t>
    </r>
    <r>
      <rPr>
        <sz val="9"/>
        <rFont val="Trebuchet MS"/>
        <charset val="238"/>
      </rPr>
      <t xml:space="preserve"> obsahuje rekapitulaci soupisu prací ve všech úrovních členění soupisu tak, jak byla tato členění použita (např. </t>
    </r>
  </si>
  <si>
    <t>stavební díly, funkční díly, případně jiné členění) s rekapitulací nabídkové ceny.</t>
  </si>
  <si>
    <r>
      <rPr>
        <b/>
        <sz val="9"/>
        <rFont val="Trebuchet MS"/>
        <charset val="238"/>
      </rPr>
      <t xml:space="preserve">Soupis prací </t>
    </r>
    <r>
      <rPr>
        <sz val="9"/>
        <rFont val="Trebuchet MS"/>
        <charset val="238"/>
      </rPr>
      <t>obsahuje položky veškerých stavebních nebo montážních prací, dodávek materiálů a služeb nezbytných pro zhotovení stavebního objektu,</t>
    </r>
  </si>
  <si>
    <t>inženýrského objektu, provozního souboru, vedlejších a ostatních nákladů.</t>
  </si>
  <si>
    <t>Pro položky soupisu prací se zobrazují následující informace:</t>
  </si>
  <si>
    <t>Pořadové číslo položky v aktuálním soupisu</t>
  </si>
  <si>
    <t>TYP</t>
  </si>
  <si>
    <t>Typ položky: K - konstrukce, M - materiál, PP - plný popis, PSC - poznámka k souboru cen,  P - poznámka k položce, VV - výkaz výměr</t>
  </si>
  <si>
    <t>Kód položky</t>
  </si>
  <si>
    <t>Zkrácený popis položky</t>
  </si>
  <si>
    <t>Měrná jednotka položky</t>
  </si>
  <si>
    <t>Množství v měrné jednotce</t>
  </si>
  <si>
    <t>J.cena</t>
  </si>
  <si>
    <t xml:space="preserve">Jednotková cena položky. Zadaní může obsahovat namísto J.ceny sloupce J.materiál a J.montáž, jejichž součet definuje </t>
  </si>
  <si>
    <t>J.cenu položky.</t>
  </si>
  <si>
    <t xml:space="preserve">Cena celkem </t>
  </si>
  <si>
    <t>Celková cena položky daná jako součin množství a j.ceny</t>
  </si>
  <si>
    <t>Příslušnost položky do cenové soustavy</t>
  </si>
  <si>
    <t>Ke každé položce soupisu prací se na samostatných řádcích může zobrazovat:</t>
  </si>
  <si>
    <t>Plný popis položky</t>
  </si>
  <si>
    <t>Poznámka k souboru cen a poznámka zadavatele</t>
  </si>
  <si>
    <t>Výkaz výměr</t>
  </si>
  <si>
    <t>Pokud je k řádku výkazu výměr evidovaný údaj ve sloupci Kód, jedná se o definovaný odkaz, na který se může odvolávat výkaz výměr z jiné položky.</t>
  </si>
  <si>
    <t xml:space="preserve">Metodika pro zpracování </t>
  </si>
  <si>
    <t>Jednotlivé sestavy jsou v souboru provázány. Editovatelné pole jsou zvýrazněny žlutým podbarvením, ostatní pole neslouží k editaci a nesmí být jakkoliv</t>
  </si>
  <si>
    <t>modifikovány.</t>
  </si>
  <si>
    <t xml:space="preserve">Uchazeč je pro podání nabídky povinen vyplnit žlutě podbarvená pole: </t>
  </si>
  <si>
    <t xml:space="preserve">Pole Uchazeč v sestavě Rekapitulace stavby - zde uchazeč vyplní svůj název (název subjektu) </t>
  </si>
  <si>
    <t>Pole IČ a DIČ v sestavě Rekapitulace stavby - zde uchazeč vyplní svoje IČ a DIČ</t>
  </si>
  <si>
    <t>Datum v sestavě Rekapitulace stavby - zde uchazeč vyplní datum vytvoření nabídky</t>
  </si>
  <si>
    <t>J.cena = jednotková cena v sestavě Soupis prací o maximálním počtu desetinných míst uvedených v poli</t>
  </si>
  <si>
    <t>- pokud sestavy soupisů prací obsahují pole J.cena, musí být všechna tato pole vyplněna nenulovými kladnými číslicemi</t>
  </si>
  <si>
    <t>Poznámka - nepovinný údaj pro položku soupisu</t>
  </si>
  <si>
    <t>V případě, že sestavy soupisů prací neobsahují pole J.cena, potom ve všech soupisech prací obsahují pole:</t>
  </si>
  <si>
    <t xml:space="preserve"> - J.materiál - jednotková cena materiálu </t>
  </si>
  <si>
    <t xml:space="preserve"> - J.montáž - jednotková cena montáže</t>
  </si>
  <si>
    <t>Uchazeč je v tomto případě povinen vyplnit všechna pole J.materiál a pole J.montáž nenulovými kladnými číslicemi. V případech, kdy položka</t>
  </si>
  <si>
    <t>neobsahuje žádný materiál je přípustné, aby pole J.materiál bylo vyplněno nulou. V případech, kdy položka neobsahuje žádnou montáž je přípustné,</t>
  </si>
  <si>
    <t>aby pole J.montáž bylo vyplněno nulou. Není však přípustné, aby obě pole - J.materiál, J.Montáž byly u jedné položky vyplněny nulou.</t>
  </si>
  <si>
    <t>Název</t>
  </si>
  <si>
    <t>Povinný</t>
  </si>
  <si>
    <t>Max. počet</t>
  </si>
  <si>
    <t>atributu</t>
  </si>
  <si>
    <t>(A/N)</t>
  </si>
  <si>
    <t>znaků</t>
  </si>
  <si>
    <t>A</t>
  </si>
  <si>
    <t>Kód stavby</t>
  </si>
  <si>
    <t>String</t>
  </si>
  <si>
    <t>Stavba</t>
  </si>
  <si>
    <t>Název stavby</t>
  </si>
  <si>
    <t>Místo</t>
  </si>
  <si>
    <t>N</t>
  </si>
  <si>
    <t>Místo stavby</t>
  </si>
  <si>
    <t>Datum</t>
  </si>
  <si>
    <t>Datum vykonaného exportu</t>
  </si>
  <si>
    <t>Date</t>
  </si>
  <si>
    <t>KSO</t>
  </si>
  <si>
    <t>Klasifikace stavebního objektu</t>
  </si>
  <si>
    <t>CC-CZ</t>
  </si>
  <si>
    <t>Klasifikace stavbeních děl</t>
  </si>
  <si>
    <t>CZ-CPV</t>
  </si>
  <si>
    <t>Společný slovník pro veřejné zakázky</t>
  </si>
  <si>
    <t>CZ-CPA</t>
  </si>
  <si>
    <t>Klasifikace produkce podle činností</t>
  </si>
  <si>
    <t>Zadavatel</t>
  </si>
  <si>
    <t>Zadavatel zadaní</t>
  </si>
  <si>
    <t>IČ</t>
  </si>
  <si>
    <t>IČ zadavatele zadaní</t>
  </si>
  <si>
    <t>DIČ</t>
  </si>
  <si>
    <t>DIČ zadavatele zadaní</t>
  </si>
  <si>
    <t>Uchazeč</t>
  </si>
  <si>
    <t>Uchazeč veřejné zakázky</t>
  </si>
  <si>
    <t>Projektant</t>
  </si>
  <si>
    <t>Poznámka k zadání</t>
  </si>
  <si>
    <t>Sazba DPH</t>
  </si>
  <si>
    <t>Rekapitulace sazeb DPH u položek soupisů</t>
  </si>
  <si>
    <t>eGSazbaDph</t>
  </si>
  <si>
    <t>Základna DPH</t>
  </si>
  <si>
    <t>Základna DPH určena součtem celkové ceny z položek soupisů</t>
  </si>
  <si>
    <t>Double</t>
  </si>
  <si>
    <t>Hodnota DPH</t>
  </si>
  <si>
    <t>Celková cena bez DPH za celou stavbu. Sčítává se ze všech listů.</t>
  </si>
  <si>
    <t>Celková cena s DPH za celou stavbu</t>
  </si>
  <si>
    <t>Rekapitulace objektů stavby a soupisů prací</t>
  </si>
  <si>
    <t>Přebírá se z Rekapitulace stavby</t>
  </si>
  <si>
    <t>Kód objektu</t>
  </si>
  <si>
    <t>Objektu, Soupis prací</t>
  </si>
  <si>
    <t>Název objektu</t>
  </si>
  <si>
    <t>Cena bez DPH za daný objekt</t>
  </si>
  <si>
    <t>Cena spolu s DPH za daný objekt</t>
  </si>
  <si>
    <t>Typ zakázky</t>
  </si>
  <si>
    <t>eGTypZakazky</t>
  </si>
  <si>
    <t>Krycí list soupisu</t>
  </si>
  <si>
    <t>Objekt</t>
  </si>
  <si>
    <t>Kód a název objektu</t>
  </si>
  <si>
    <t>20 + 120</t>
  </si>
  <si>
    <t>Kód a název soupisu</t>
  </si>
  <si>
    <t>Poznámka k soupisu prací</t>
  </si>
  <si>
    <t>Rekapitulace sazeb DPH na položkách aktuálního soupisu</t>
  </si>
  <si>
    <t>Základna DPH určena součtem celkové ceny z položek aktuálního soupisu</t>
  </si>
  <si>
    <t>Cena bez DPH za daný soupis</t>
  </si>
  <si>
    <t>Cena s DPH</t>
  </si>
  <si>
    <t>Cena s DPH za daný soupis</t>
  </si>
  <si>
    <t>Rekapitulace členění soupisu prací</t>
  </si>
  <si>
    <t>Kód a název objektu, přebírá se z Krycího listu soupisu</t>
  </si>
  <si>
    <t>Kód a název objektu, přebírá se z Krycího listu soupisu</t>
  </si>
  <si>
    <t>Kód a název dílu ze soupisu</t>
  </si>
  <si>
    <t>20 + 100</t>
  </si>
  <si>
    <t>Cena celkem</t>
  </si>
  <si>
    <t>Cena celkem za díl ze soupisu</t>
  </si>
  <si>
    <t>Soupis prací</t>
  </si>
  <si>
    <t>Přebírá se z Krycího listu soupisu</t>
  </si>
  <si>
    <t>Pořadové číslo položky soupisu</t>
  </si>
  <si>
    <t>Long</t>
  </si>
  <si>
    <t>Typ položky soupisu</t>
  </si>
  <si>
    <t>eGTypPolozky</t>
  </si>
  <si>
    <t>Kód položky ze soupisu</t>
  </si>
  <si>
    <t>Popis položky ze soupisu</t>
  </si>
  <si>
    <t>Množství položky soupisu</t>
  </si>
  <si>
    <t>J.Cena</t>
  </si>
  <si>
    <t>Jednotková cena položky</t>
  </si>
  <si>
    <t>Cena celkem vyčíslena jako J.Cena * Množství</t>
  </si>
  <si>
    <t>Zařazení položky do cenové soustavy</t>
  </si>
  <si>
    <t>p</t>
  </si>
  <si>
    <t>Poznámka položky ze soupisu</t>
  </si>
  <si>
    <t>Memo</t>
  </si>
  <si>
    <t>psc</t>
  </si>
  <si>
    <t>Poznámka k souboru cen ze soupisu</t>
  </si>
  <si>
    <t>pp</t>
  </si>
  <si>
    <t>Plný popis položky ze soupisu</t>
  </si>
  <si>
    <t>vv</t>
  </si>
  <si>
    <t>Výkaz výměr (figura, výraz, výměra) ze soupisu</t>
  </si>
  <si>
    <t>Text,Text,Double</t>
  </si>
  <si>
    <t>20, 150</t>
  </si>
  <si>
    <t>Sazba DPH pro položku</t>
  </si>
  <si>
    <t>eGSazbaDPH</t>
  </si>
  <si>
    <t>Hmotnost</t>
  </si>
  <si>
    <t>Hmotnost položky ze soupisu</t>
  </si>
  <si>
    <t>Suť</t>
  </si>
  <si>
    <t>Suť položky ze soupisu</t>
  </si>
  <si>
    <t>Nh</t>
  </si>
  <si>
    <t>Normohodiny položky ze soupisu</t>
  </si>
  <si>
    <t>Datová věta</t>
  </si>
  <si>
    <t>Typ věty</t>
  </si>
  <si>
    <t>Hodnota</t>
  </si>
  <si>
    <t>Význam</t>
  </si>
  <si>
    <t>Základní sazba DPH</t>
  </si>
  <si>
    <t>Snížená sazba DPH</t>
  </si>
  <si>
    <t>Nulová sazba DPH</t>
  </si>
  <si>
    <t>Základní sazba DPH přenesená</t>
  </si>
  <si>
    <t>Snížená sazba DPH přenesená</t>
  </si>
  <si>
    <t>Stavební objekt</t>
  </si>
  <si>
    <t>Inženýrský objekt</t>
  </si>
  <si>
    <t>Položka typu HSV</t>
  </si>
  <si>
    <t>Položka typu PSV</t>
  </si>
  <si>
    <t>Položka typu M</t>
  </si>
  <si>
    <t>Položka typu OST</t>
  </si>
</sst>
</file>

<file path=xl/styles.xml><?xml version="1.0" encoding="utf-8"?>
<styleSheet xmlns="http://schemas.openxmlformats.org/spreadsheetml/2006/main">
  <numFmts count="4">
    <numFmt numFmtId="164" formatCode="#,##0.00%"/>
    <numFmt numFmtId="165" formatCode="dd\.mm\.yyyy"/>
    <numFmt numFmtId="166" formatCode="#,##0.00000"/>
    <numFmt numFmtId="167" formatCode="#,##0.000"/>
  </numFmts>
  <fonts count="53">
    <font>
      <sz val="8"/>
      <name val="Trebuchet MS"/>
      <family val="2"/>
    </font>
    <font>
      <sz val="8"/>
      <color rgb="FF969696"/>
      <name val="Trebuchet MS"/>
    </font>
    <font>
      <sz val="9"/>
      <name val="Trebuchet MS"/>
    </font>
    <font>
      <b/>
      <sz val="12"/>
      <name val="Trebuchet MS"/>
    </font>
    <font>
      <sz val="11"/>
      <name val="Trebuchet MS"/>
    </font>
    <font>
      <sz val="10"/>
      <name val="Trebuchet MS"/>
    </font>
    <font>
      <sz val="12"/>
      <color rgb="FF003366"/>
      <name val="Trebuchet MS"/>
    </font>
    <font>
      <sz val="10"/>
      <color rgb="FF003366"/>
      <name val="Trebuchet MS"/>
    </font>
    <font>
      <sz val="8"/>
      <color rgb="FF003366"/>
      <name val="Trebuchet MS"/>
    </font>
    <font>
      <sz val="8"/>
      <color rgb="FF800080"/>
      <name val="Trebuchet MS"/>
    </font>
    <font>
      <sz val="8"/>
      <color rgb="FF505050"/>
      <name val="Trebuchet MS"/>
    </font>
    <font>
      <sz val="8"/>
      <color rgb="FFFF0000"/>
      <name val="Trebuchet MS"/>
    </font>
    <font>
      <i/>
      <sz val="8"/>
      <color rgb="FF003366"/>
      <name val="Trebuchet MS"/>
    </font>
    <font>
      <sz val="8"/>
      <name val="Trebuchet MS"/>
      <charset val="238"/>
    </font>
    <font>
      <sz val="8"/>
      <color rgb="FFFAE682"/>
      <name val="Trebuchet MS"/>
    </font>
    <font>
      <sz val="10"/>
      <color rgb="FF960000"/>
      <name val="Trebuchet MS"/>
    </font>
    <font>
      <u/>
      <sz val="10"/>
      <color theme="10"/>
      <name val="Trebuchet MS"/>
    </font>
    <font>
      <b/>
      <sz val="16"/>
      <name val="Trebuchet MS"/>
    </font>
    <font>
      <sz val="8"/>
      <color rgb="FF3366FF"/>
      <name val="Trebuchet MS"/>
    </font>
    <font>
      <b/>
      <sz val="12"/>
      <color rgb="FF969696"/>
      <name val="Trebuchet MS"/>
    </font>
    <font>
      <sz val="9"/>
      <color rgb="FF969696"/>
      <name val="Trebuchet MS"/>
    </font>
    <font>
      <b/>
      <sz val="8"/>
      <color rgb="FF969696"/>
      <name val="Trebuchet MS"/>
    </font>
    <font>
      <b/>
      <sz val="10"/>
      <name val="Trebuchet MS"/>
    </font>
    <font>
      <b/>
      <sz val="9"/>
      <name val="Trebuchet MS"/>
    </font>
    <font>
      <sz val="12"/>
      <color rgb="FF969696"/>
      <name val="Trebuchet MS"/>
    </font>
    <font>
      <b/>
      <sz val="12"/>
      <color rgb="FF960000"/>
      <name val="Trebuchet MS"/>
    </font>
    <font>
      <sz val="12"/>
      <name val="Trebuchet MS"/>
    </font>
    <font>
      <sz val="18"/>
      <color theme="10"/>
      <name val="Wingdings 2"/>
    </font>
    <font>
      <b/>
      <sz val="11"/>
      <color rgb="FF003366"/>
      <name val="Trebuchet MS"/>
    </font>
    <font>
      <sz val="11"/>
      <color rgb="FF003366"/>
      <name val="Trebuchet MS"/>
    </font>
    <font>
      <b/>
      <sz val="11"/>
      <name val="Trebuchet MS"/>
    </font>
    <font>
      <sz val="11"/>
      <color rgb="FF969696"/>
      <name val="Trebuchet MS"/>
    </font>
    <font>
      <b/>
      <sz val="10"/>
      <color rgb="FF003366"/>
      <name val="Trebuchet MS"/>
    </font>
    <font>
      <sz val="10"/>
      <color rgb="FF969696"/>
      <name val="Trebuchet MS"/>
    </font>
    <font>
      <sz val="10"/>
      <color theme="10"/>
      <name val="Trebuchet MS"/>
    </font>
    <font>
      <b/>
      <sz val="12"/>
      <color rgb="FF800000"/>
      <name val="Trebuchet MS"/>
    </font>
    <font>
      <sz val="9"/>
      <color rgb="FF000000"/>
      <name val="Trebuchet MS"/>
    </font>
    <font>
      <sz val="8"/>
      <color rgb="FF960000"/>
      <name val="Trebuchet MS"/>
    </font>
    <font>
      <b/>
      <sz val="8"/>
      <name val="Trebuchet MS"/>
    </font>
    <font>
      <sz val="7"/>
      <color rgb="FF969696"/>
      <name val="Trebuchet MS"/>
    </font>
    <font>
      <sz val="8"/>
      <color rgb="FF800080"/>
      <name val="Trebuchet MS"/>
    </font>
    <font>
      <sz val="8"/>
      <color rgb="FFFF0000"/>
      <name val="Trebuchet MS"/>
    </font>
    <font>
      <i/>
      <sz val="8"/>
      <color rgb="FF0000FF"/>
      <name val="Trebuchet MS"/>
    </font>
    <font>
      <i/>
      <sz val="7"/>
      <color rgb="FF969696"/>
      <name val="Trebuchet MS"/>
    </font>
    <font>
      <sz val="8"/>
      <name val="Trebuchet MS"/>
      <charset val="238"/>
    </font>
    <font>
      <b/>
      <sz val="16"/>
      <name val="Trebuchet MS"/>
      <charset val="238"/>
    </font>
    <font>
      <b/>
      <sz val="11"/>
      <name val="Trebuchet MS"/>
      <charset val="238"/>
    </font>
    <font>
      <sz val="9"/>
      <name val="Trebuchet MS"/>
      <charset val="238"/>
    </font>
    <font>
      <sz val="10"/>
      <name val="Trebuchet MS"/>
      <charset val="238"/>
    </font>
    <font>
      <sz val="11"/>
      <name val="Trebuchet MS"/>
      <charset val="238"/>
    </font>
    <font>
      <b/>
      <sz val="9"/>
      <name val="Trebuchet MS"/>
      <charset val="238"/>
    </font>
    <font>
      <u/>
      <sz val="11"/>
      <color theme="10"/>
      <name val="Calibri"/>
      <scheme val="minor"/>
    </font>
    <font>
      <i/>
      <sz val="9"/>
      <name val="Trebuchet MS"/>
      <charset val="238"/>
    </font>
  </fonts>
  <fills count="7">
    <fill>
      <patternFill patternType="none"/>
    </fill>
    <fill>
      <patternFill patternType="gray125"/>
    </fill>
    <fill>
      <patternFill patternType="none"/>
    </fill>
    <fill>
      <patternFill patternType="solid">
        <fgColor rgb="FFFAE682"/>
      </patternFill>
    </fill>
    <fill>
      <patternFill patternType="solid">
        <fgColor rgb="FFFFFFCC"/>
      </patternFill>
    </fill>
    <fill>
      <patternFill patternType="solid">
        <fgColor rgb="FFBEBEBE"/>
      </patternFill>
    </fill>
    <fill>
      <patternFill patternType="solid">
        <fgColor rgb="FFD2D2D2"/>
      </patternFill>
    </fill>
  </fills>
  <borders count="37">
    <border>
      <left/>
      <right/>
      <top/>
      <bottom/>
      <diagonal/>
    </border>
    <border>
      <left/>
      <right/>
      <top/>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right/>
      <top style="hair">
        <color rgb="FF000000"/>
      </top>
      <bottom/>
      <diagonal/>
    </border>
    <border>
      <left/>
      <right/>
      <top/>
      <bottom style="hair">
        <color rgb="FF000000"/>
      </bottom>
      <diagonal/>
    </border>
    <border>
      <left style="hair">
        <color rgb="FF000000"/>
      </left>
      <right/>
      <top style="hair">
        <color rgb="FF000000"/>
      </top>
      <bottom style="hair">
        <color rgb="FF000000"/>
      </bottom>
      <diagonal/>
    </border>
    <border>
      <left/>
      <right/>
      <top style="hair">
        <color rgb="FF000000"/>
      </top>
      <bottom style="hair">
        <color rgb="FF000000"/>
      </bottom>
      <diagonal/>
    </border>
    <border>
      <left/>
      <right style="hair">
        <color rgb="FF000000"/>
      </right>
      <top style="hair">
        <color rgb="FF000000"/>
      </top>
      <bottom style="hair">
        <color rgb="FF000000"/>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hair">
        <color rgb="FF969696"/>
      </left>
      <right/>
      <top style="hair">
        <color rgb="FF969696"/>
      </top>
      <bottom/>
      <diagonal/>
    </border>
    <border>
      <left/>
      <right/>
      <top style="hair">
        <color rgb="FF969696"/>
      </top>
      <bottom/>
      <diagonal/>
    </border>
    <border>
      <left/>
      <right style="hair">
        <color rgb="FF969696"/>
      </right>
      <top style="hair">
        <color rgb="FF969696"/>
      </top>
      <bottom/>
      <diagonal/>
    </border>
    <border>
      <left style="hair">
        <color rgb="FF969696"/>
      </left>
      <right/>
      <top/>
      <bottom/>
      <diagonal/>
    </border>
    <border>
      <left/>
      <right style="hair">
        <color rgb="FF969696"/>
      </right>
      <top/>
      <bottom/>
      <diagonal/>
    </border>
    <border>
      <left style="hair">
        <color rgb="FF969696"/>
      </left>
      <right/>
      <top style="hair">
        <color rgb="FF969696"/>
      </top>
      <bottom style="hair">
        <color rgb="FF969696"/>
      </bottom>
      <diagonal/>
    </border>
    <border>
      <left/>
      <right/>
      <top style="hair">
        <color rgb="FF969696"/>
      </top>
      <bottom style="hair">
        <color rgb="FF969696"/>
      </bottom>
      <diagonal/>
    </border>
    <border>
      <left/>
      <right style="hair">
        <color rgb="FF969696"/>
      </right>
      <top style="hair">
        <color rgb="FF969696"/>
      </top>
      <bottom style="hair">
        <color rgb="FF969696"/>
      </bottom>
      <diagonal/>
    </border>
    <border>
      <left style="hair">
        <color rgb="FF969696"/>
      </left>
      <right/>
      <top/>
      <bottom style="hair">
        <color rgb="FF969696"/>
      </bottom>
      <diagonal/>
    </border>
    <border>
      <left/>
      <right/>
      <top/>
      <bottom style="hair">
        <color rgb="FF969696"/>
      </bottom>
      <diagonal/>
    </border>
    <border>
      <left/>
      <right style="hair">
        <color rgb="FF969696"/>
      </right>
      <top/>
      <bottom style="hair">
        <color rgb="FF969696"/>
      </bottom>
      <diagonal/>
    </border>
    <border>
      <left/>
      <right style="thin">
        <color rgb="FF000000"/>
      </right>
      <top style="hair">
        <color rgb="FF969696"/>
      </top>
      <bottom/>
      <diagonal/>
    </border>
    <border>
      <left/>
      <right style="thin">
        <color rgb="FF000000"/>
      </right>
      <top style="hair">
        <color rgb="FF000000"/>
      </top>
      <bottom style="hair">
        <color rgb="FF000000"/>
      </bottom>
      <diagonal/>
    </border>
    <border>
      <left style="hair">
        <color rgb="FF969696"/>
      </left>
      <right style="hair">
        <color rgb="FF969696"/>
      </right>
      <top style="hair">
        <color rgb="FF969696"/>
      </top>
      <bottom style="hair">
        <color rgb="FF969696"/>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s>
  <cellStyleXfs count="2">
    <xf numFmtId="0" fontId="0" fillId="0" borderId="0"/>
    <xf numFmtId="0" fontId="51" fillId="0" borderId="0" applyNumberFormat="0" applyFill="0" applyBorder="0" applyAlignment="0" applyProtection="0"/>
  </cellStyleXfs>
  <cellXfs count="438">
    <xf numFmtId="0" fontId="0" fillId="0" borderId="0" xfId="0"/>
    <xf numFmtId="0" fontId="0" fillId="0" borderId="0" xfId="0" applyFont="1" applyAlignment="1">
      <alignment vertical="center"/>
    </xf>
    <xf numFmtId="0" fontId="1" fillId="0" borderId="0" xfId="0" applyFont="1" applyAlignment="1">
      <alignment vertical="center"/>
    </xf>
    <xf numFmtId="0" fontId="2" fillId="0" borderId="0" xfId="0" applyFont="1" applyAlignment="1">
      <alignment vertical="center"/>
    </xf>
    <xf numFmtId="0" fontId="3" fillId="0" borderId="0" xfId="0" applyFont="1" applyAlignment="1">
      <alignment vertical="center"/>
    </xf>
    <xf numFmtId="0" fontId="4" fillId="0" borderId="0" xfId="0" applyFont="1" applyAlignment="1">
      <alignment vertical="center"/>
    </xf>
    <xf numFmtId="0" fontId="5" fillId="0" borderId="0" xfId="0" applyFont="1" applyAlignment="1">
      <alignment vertical="center"/>
    </xf>
    <xf numFmtId="0" fontId="0" fillId="0" borderId="0" xfId="0" applyFont="1" applyAlignment="1">
      <alignment vertical="center" wrapText="1"/>
    </xf>
    <xf numFmtId="0" fontId="6" fillId="0" borderId="0" xfId="0" applyFont="1" applyAlignment="1">
      <alignment vertical="center"/>
    </xf>
    <xf numFmtId="0" fontId="7" fillId="0" borderId="0" xfId="0" applyFont="1" applyAlignment="1">
      <alignment vertical="center"/>
    </xf>
    <xf numFmtId="0" fontId="0" fillId="0" borderId="0" xfId="0" applyFont="1" applyAlignment="1">
      <alignment horizontal="center" vertical="center" wrapText="1"/>
    </xf>
    <xf numFmtId="0" fontId="8" fillId="0" borderId="0" xfId="0" applyFont="1" applyAlignment="1"/>
    <xf numFmtId="0" fontId="9" fillId="0" borderId="0" xfId="0" applyFont="1" applyAlignment="1">
      <alignment vertical="center"/>
    </xf>
    <xf numFmtId="0" fontId="10" fillId="0" borderId="0" xfId="0" applyFont="1" applyAlignment="1">
      <alignment vertical="center"/>
    </xf>
    <xf numFmtId="0" fontId="11" fillId="0" borderId="0" xfId="0" applyFont="1" applyAlignment="1">
      <alignment vertical="center"/>
    </xf>
    <xf numFmtId="0" fontId="12" fillId="0" borderId="0" xfId="0" applyFont="1" applyAlignment="1"/>
    <xf numFmtId="0" fontId="0" fillId="0" borderId="0" xfId="0" applyAlignment="1" applyProtection="1">
      <alignment horizontal="center" vertical="center"/>
      <protection locked="0"/>
    </xf>
    <xf numFmtId="0" fontId="14" fillId="3" borderId="0" xfId="0" applyFont="1" applyFill="1" applyAlignment="1" applyProtection="1">
      <alignment horizontal="left" vertical="center"/>
    </xf>
    <xf numFmtId="0" fontId="5" fillId="3" borderId="0" xfId="0" applyFont="1" applyFill="1" applyAlignment="1" applyProtection="1">
      <alignment vertical="center"/>
    </xf>
    <xf numFmtId="0" fontId="15" fillId="3" borderId="0" xfId="0" applyFont="1" applyFill="1" applyAlignment="1" applyProtection="1">
      <alignment horizontal="left" vertical="center"/>
    </xf>
    <xf numFmtId="0" fontId="16" fillId="3" borderId="0" xfId="1" applyFont="1" applyFill="1" applyAlignment="1" applyProtection="1">
      <alignment vertical="center"/>
    </xf>
    <xf numFmtId="0" fontId="51" fillId="3" borderId="0" xfId="1" applyFill="1"/>
    <xf numFmtId="0" fontId="0" fillId="3" borderId="0" xfId="0" applyFill="1"/>
    <xf numFmtId="0" fontId="14" fillId="3" borderId="0" xfId="0" applyFont="1" applyFill="1" applyAlignment="1">
      <alignment horizontal="left" vertical="center"/>
    </xf>
    <xf numFmtId="0" fontId="14" fillId="0" borderId="0" xfId="0" applyFont="1" applyAlignment="1">
      <alignment horizontal="left" vertical="center"/>
    </xf>
    <xf numFmtId="0" fontId="0" fillId="0" borderId="0" xfId="0" applyFont="1" applyAlignment="1">
      <alignment horizontal="left" vertical="center"/>
    </xf>
    <xf numFmtId="0" fontId="0" fillId="0" borderId="2" xfId="0" applyBorder="1" applyProtection="1"/>
    <xf numFmtId="0" fontId="0" fillId="0" borderId="3" xfId="0" applyBorder="1" applyProtection="1"/>
    <xf numFmtId="0" fontId="0" fillId="0" borderId="4" xfId="0" applyBorder="1" applyProtection="1"/>
    <xf numFmtId="0" fontId="0" fillId="0" borderId="5" xfId="0" applyBorder="1" applyProtection="1"/>
    <xf numFmtId="0" fontId="0" fillId="0" borderId="0" xfId="0" applyBorder="1" applyProtection="1"/>
    <xf numFmtId="0" fontId="17" fillId="0" borderId="0" xfId="0" applyFont="1" applyBorder="1" applyAlignment="1" applyProtection="1">
      <alignment horizontal="left" vertical="center"/>
    </xf>
    <xf numFmtId="0" fontId="0" fillId="0" borderId="6" xfId="0" applyBorder="1" applyProtection="1"/>
    <xf numFmtId="0" fontId="18" fillId="0" borderId="0" xfId="0" applyFont="1" applyAlignment="1">
      <alignment horizontal="left" vertical="center"/>
    </xf>
    <xf numFmtId="0" fontId="19" fillId="0" borderId="0" xfId="0" applyFont="1" applyAlignment="1">
      <alignment horizontal="left" vertical="center"/>
    </xf>
    <xf numFmtId="0" fontId="20" fillId="0" borderId="0" xfId="0" applyFont="1" applyBorder="1" applyAlignment="1" applyProtection="1">
      <alignment horizontal="left" vertical="top"/>
    </xf>
    <xf numFmtId="0" fontId="2" fillId="0" borderId="0" xfId="0" applyFont="1" applyBorder="1" applyAlignment="1" applyProtection="1">
      <alignment horizontal="left" vertical="center"/>
    </xf>
    <xf numFmtId="0" fontId="3" fillId="0" borderId="0" xfId="0" applyFont="1" applyBorder="1" applyAlignment="1" applyProtection="1">
      <alignment horizontal="left" vertical="top"/>
    </xf>
    <xf numFmtId="0" fontId="20" fillId="0" borderId="0" xfId="0" applyFont="1" applyBorder="1" applyAlignment="1" applyProtection="1">
      <alignment horizontal="left" vertical="center"/>
    </xf>
    <xf numFmtId="0" fontId="2" fillId="4" borderId="0" xfId="0" applyFont="1" applyFill="1" applyBorder="1" applyAlignment="1" applyProtection="1">
      <alignment horizontal="left" vertical="center"/>
      <protection locked="0"/>
    </xf>
    <xf numFmtId="49" fontId="2" fillId="4" borderId="0" xfId="0" applyNumberFormat="1" applyFont="1" applyFill="1" applyBorder="1" applyAlignment="1" applyProtection="1">
      <alignment horizontal="left" vertical="center"/>
      <protection locked="0"/>
    </xf>
    <xf numFmtId="0" fontId="0" fillId="0" borderId="7" xfId="0" applyBorder="1" applyProtection="1"/>
    <xf numFmtId="0" fontId="0" fillId="0" borderId="5" xfId="0" applyFont="1" applyBorder="1" applyAlignment="1" applyProtection="1">
      <alignment vertical="center"/>
    </xf>
    <xf numFmtId="0" fontId="0" fillId="0" borderId="0" xfId="0" applyFont="1" applyBorder="1" applyAlignment="1" applyProtection="1">
      <alignment vertical="center"/>
    </xf>
    <xf numFmtId="0" fontId="22" fillId="0" borderId="8" xfId="0" applyFont="1" applyBorder="1" applyAlignment="1" applyProtection="1">
      <alignment horizontal="left" vertical="center"/>
    </xf>
    <xf numFmtId="0" fontId="0" fillId="0" borderId="8" xfId="0" applyFont="1" applyBorder="1" applyAlignment="1" applyProtection="1">
      <alignment vertical="center"/>
    </xf>
    <xf numFmtId="0" fontId="0" fillId="0" borderId="6" xfId="0" applyFont="1" applyBorder="1" applyAlignment="1" applyProtection="1">
      <alignment vertical="center"/>
    </xf>
    <xf numFmtId="0" fontId="1" fillId="0" borderId="0" xfId="0" applyFont="1" applyBorder="1" applyAlignment="1" applyProtection="1">
      <alignment horizontal="right" vertical="center"/>
    </xf>
    <xf numFmtId="0" fontId="1" fillId="0" borderId="5" xfId="0" applyFont="1" applyBorder="1" applyAlignment="1" applyProtection="1">
      <alignment vertical="center"/>
    </xf>
    <xf numFmtId="0" fontId="1" fillId="0" borderId="0" xfId="0" applyFont="1" applyBorder="1" applyAlignment="1" applyProtection="1">
      <alignment vertical="center"/>
    </xf>
    <xf numFmtId="0" fontId="1" fillId="0" borderId="0" xfId="0" applyFont="1" applyBorder="1" applyAlignment="1" applyProtection="1">
      <alignment horizontal="left" vertical="center"/>
    </xf>
    <xf numFmtId="0" fontId="1" fillId="0" borderId="6" xfId="0" applyFont="1" applyBorder="1" applyAlignment="1" applyProtection="1">
      <alignment vertical="center"/>
    </xf>
    <xf numFmtId="0" fontId="0" fillId="5" borderId="0" xfId="0" applyFont="1" applyFill="1" applyBorder="1" applyAlignment="1" applyProtection="1">
      <alignment vertical="center"/>
    </xf>
    <xf numFmtId="0" fontId="3" fillId="5" borderId="9" xfId="0" applyFont="1" applyFill="1" applyBorder="1" applyAlignment="1" applyProtection="1">
      <alignment horizontal="left" vertical="center"/>
    </xf>
    <xf numFmtId="0" fontId="0" fillId="5" borderId="10" xfId="0" applyFont="1" applyFill="1" applyBorder="1" applyAlignment="1" applyProtection="1">
      <alignment vertical="center"/>
    </xf>
    <xf numFmtId="0" fontId="3" fillId="5" borderId="10" xfId="0" applyFont="1" applyFill="1" applyBorder="1" applyAlignment="1" applyProtection="1">
      <alignment horizontal="center" vertical="center"/>
    </xf>
    <xf numFmtId="0" fontId="0" fillId="5" borderId="6" xfId="0" applyFont="1" applyFill="1" applyBorder="1" applyAlignment="1" applyProtection="1">
      <alignment vertical="center"/>
    </xf>
    <xf numFmtId="0" fontId="0" fillId="0" borderId="12" xfId="0" applyFont="1" applyBorder="1" applyAlignment="1" applyProtection="1">
      <alignment vertical="center"/>
    </xf>
    <xf numFmtId="0" fontId="0" fillId="0" borderId="13" xfId="0" applyFont="1" applyBorder="1" applyAlignment="1" applyProtection="1">
      <alignment vertical="center"/>
    </xf>
    <xf numFmtId="0" fontId="0" fillId="0" borderId="14" xfId="0" applyFont="1" applyBorder="1" applyAlignment="1" applyProtection="1">
      <alignment vertical="center"/>
    </xf>
    <xf numFmtId="0" fontId="0" fillId="0" borderId="2" xfId="0" applyFont="1" applyBorder="1" applyAlignment="1" applyProtection="1">
      <alignment vertical="center"/>
    </xf>
    <xf numFmtId="0" fontId="0" fillId="0" borderId="3" xfId="0" applyFont="1" applyBorder="1" applyAlignment="1" applyProtection="1">
      <alignment vertical="center"/>
    </xf>
    <xf numFmtId="0" fontId="0" fillId="0" borderId="5" xfId="0" applyFont="1" applyBorder="1" applyAlignment="1">
      <alignment vertical="center"/>
    </xf>
    <xf numFmtId="0" fontId="17" fillId="0" borderId="0" xfId="0" applyFont="1" applyAlignment="1" applyProtection="1">
      <alignment horizontal="left" vertical="center"/>
    </xf>
    <xf numFmtId="0" fontId="0" fillId="0" borderId="0" xfId="0" applyFont="1" applyAlignment="1" applyProtection="1">
      <alignment vertical="center"/>
    </xf>
    <xf numFmtId="0" fontId="2" fillId="0" borderId="5" xfId="0" applyFont="1" applyBorder="1" applyAlignment="1" applyProtection="1">
      <alignment vertical="center"/>
    </xf>
    <xf numFmtId="0" fontId="20" fillId="0" borderId="0" xfId="0" applyFont="1" applyAlignment="1" applyProtection="1">
      <alignment horizontal="left" vertical="center"/>
    </xf>
    <xf numFmtId="0" fontId="2" fillId="0" borderId="0" xfId="0" applyFont="1" applyAlignment="1" applyProtection="1">
      <alignment vertical="center"/>
    </xf>
    <xf numFmtId="0" fontId="2" fillId="0" borderId="5" xfId="0" applyFont="1" applyBorder="1" applyAlignment="1">
      <alignment vertical="center"/>
    </xf>
    <xf numFmtId="0" fontId="3" fillId="0" borderId="5" xfId="0" applyFont="1" applyBorder="1" applyAlignment="1" applyProtection="1">
      <alignment vertical="center"/>
    </xf>
    <xf numFmtId="0" fontId="3" fillId="0" borderId="0" xfId="0" applyFont="1" applyAlignment="1" applyProtection="1">
      <alignment horizontal="left" vertical="center"/>
    </xf>
    <xf numFmtId="0" fontId="3" fillId="0" borderId="0" xfId="0" applyFont="1" applyAlignment="1" applyProtection="1">
      <alignment vertical="center"/>
    </xf>
    <xf numFmtId="0" fontId="3" fillId="0" borderId="5" xfId="0" applyFont="1" applyBorder="1" applyAlignment="1">
      <alignment vertical="center"/>
    </xf>
    <xf numFmtId="0" fontId="23" fillId="0" borderId="0" xfId="0" applyFont="1" applyAlignment="1" applyProtection="1">
      <alignment vertical="center"/>
    </xf>
    <xf numFmtId="165" fontId="2" fillId="0" borderId="0" xfId="0" applyNumberFormat="1" applyFont="1" applyAlignment="1" applyProtection="1">
      <alignment horizontal="left" vertical="center"/>
    </xf>
    <xf numFmtId="0" fontId="0" fillId="0" borderId="16" xfId="0" applyFont="1" applyBorder="1" applyAlignment="1">
      <alignment vertical="center"/>
    </xf>
    <xf numFmtId="0" fontId="0" fillId="0" borderId="17" xfId="0" applyFont="1" applyBorder="1" applyAlignment="1">
      <alignment vertical="center"/>
    </xf>
    <xf numFmtId="0" fontId="0" fillId="0" borderId="0" xfId="0" applyFont="1" applyBorder="1" applyAlignment="1">
      <alignment vertical="center"/>
    </xf>
    <xf numFmtId="0" fontId="0" fillId="0" borderId="19" xfId="0" applyFont="1" applyBorder="1" applyAlignment="1">
      <alignment vertical="center"/>
    </xf>
    <xf numFmtId="0" fontId="0" fillId="0" borderId="19" xfId="0" applyFont="1" applyBorder="1" applyAlignment="1" applyProtection="1">
      <alignment vertical="center"/>
    </xf>
    <xf numFmtId="0" fontId="0" fillId="6" borderId="10" xfId="0" applyFont="1" applyFill="1" applyBorder="1" applyAlignment="1" applyProtection="1">
      <alignment vertical="center"/>
    </xf>
    <xf numFmtId="0" fontId="2" fillId="6" borderId="11" xfId="0" applyFont="1" applyFill="1" applyBorder="1" applyAlignment="1" applyProtection="1">
      <alignment horizontal="center" vertical="center"/>
    </xf>
    <xf numFmtId="0" fontId="20" fillId="0" borderId="20" xfId="0" applyFont="1" applyBorder="1" applyAlignment="1" applyProtection="1">
      <alignment horizontal="center" vertical="center" wrapText="1"/>
    </xf>
    <xf numFmtId="0" fontId="20" fillId="0" borderId="21" xfId="0" applyFont="1" applyBorder="1" applyAlignment="1" applyProtection="1">
      <alignment horizontal="center" vertical="center" wrapText="1"/>
    </xf>
    <xf numFmtId="0" fontId="20" fillId="0" borderId="22" xfId="0" applyFont="1" applyBorder="1" applyAlignment="1" applyProtection="1">
      <alignment horizontal="center" vertical="center" wrapText="1"/>
    </xf>
    <xf numFmtId="0" fontId="0" fillId="0" borderId="15" xfId="0" applyFont="1" applyBorder="1" applyAlignment="1" applyProtection="1">
      <alignment vertical="center"/>
    </xf>
    <xf numFmtId="0" fontId="0" fillId="0" borderId="16" xfId="0" applyFont="1" applyBorder="1" applyAlignment="1" applyProtection="1">
      <alignment vertical="center"/>
    </xf>
    <xf numFmtId="0" fontId="0" fillId="0" borderId="17" xfId="0" applyFont="1" applyBorder="1" applyAlignment="1" applyProtection="1">
      <alignment vertical="center"/>
    </xf>
    <xf numFmtId="0" fontId="25" fillId="0" borderId="0" xfId="0" applyFont="1" applyAlignment="1" applyProtection="1">
      <alignment horizontal="left" vertical="center"/>
    </xf>
    <xf numFmtId="0" fontId="25" fillId="0" borderId="0" xfId="0" applyFont="1" applyAlignment="1" applyProtection="1">
      <alignment vertical="center"/>
    </xf>
    <xf numFmtId="0" fontId="3" fillId="0" borderId="0" xfId="0" applyFont="1" applyAlignment="1" applyProtection="1">
      <alignment horizontal="center" vertical="center"/>
    </xf>
    <xf numFmtId="4" fontId="24" fillId="0" borderId="18" xfId="0" applyNumberFormat="1" applyFont="1" applyBorder="1" applyAlignment="1" applyProtection="1">
      <alignment vertical="center"/>
    </xf>
    <xf numFmtId="4" fontId="24" fillId="0" borderId="0" xfId="0" applyNumberFormat="1" applyFont="1" applyBorder="1" applyAlignment="1" applyProtection="1">
      <alignment vertical="center"/>
    </xf>
    <xf numFmtId="166" fontId="24" fillId="0" borderId="0" xfId="0" applyNumberFormat="1" applyFont="1" applyBorder="1" applyAlignment="1" applyProtection="1">
      <alignment vertical="center"/>
    </xf>
    <xf numFmtId="4" fontId="24" fillId="0" borderId="19" xfId="0" applyNumberFormat="1" applyFont="1" applyBorder="1" applyAlignment="1" applyProtection="1">
      <alignment vertical="center"/>
    </xf>
    <xf numFmtId="0" fontId="3" fillId="0" borderId="0" xfId="0" applyFont="1" applyAlignment="1">
      <alignment horizontal="left" vertical="center"/>
    </xf>
    <xf numFmtId="0" fontId="26" fillId="0" borderId="0" xfId="0" applyFont="1" applyAlignment="1">
      <alignment horizontal="left" vertical="center"/>
    </xf>
    <xf numFmtId="0" fontId="27" fillId="0" borderId="0" xfId="1" applyFont="1" applyAlignment="1">
      <alignment horizontal="center" vertical="center"/>
    </xf>
    <xf numFmtId="0" fontId="4" fillId="0" borderId="5" xfId="0" applyFont="1" applyBorder="1" applyAlignment="1" applyProtection="1">
      <alignment vertical="center"/>
    </xf>
    <xf numFmtId="0" fontId="28" fillId="0" borderId="0" xfId="0" applyFont="1" applyAlignment="1" applyProtection="1">
      <alignment vertical="center"/>
    </xf>
    <xf numFmtId="0" fontId="29" fillId="0" borderId="0" xfId="0" applyFont="1" applyAlignment="1" applyProtection="1">
      <alignment vertical="center"/>
    </xf>
    <xf numFmtId="0" fontId="30" fillId="0" borderId="0" xfId="0" applyFont="1" applyAlignment="1" applyProtection="1">
      <alignment horizontal="center" vertical="center"/>
    </xf>
    <xf numFmtId="0" fontId="4" fillId="0" borderId="5" xfId="0" applyFont="1" applyBorder="1" applyAlignment="1">
      <alignment vertical="center"/>
    </xf>
    <xf numFmtId="4" fontId="31" fillId="0" borderId="18" xfId="0" applyNumberFormat="1" applyFont="1" applyBorder="1" applyAlignment="1" applyProtection="1">
      <alignment vertical="center"/>
    </xf>
    <xf numFmtId="4" fontId="31" fillId="0" borderId="0" xfId="0" applyNumberFormat="1" applyFont="1" applyBorder="1" applyAlignment="1" applyProtection="1">
      <alignment vertical="center"/>
    </xf>
    <xf numFmtId="166" fontId="31" fillId="0" borderId="0" xfId="0" applyNumberFormat="1" applyFont="1" applyBorder="1" applyAlignment="1" applyProtection="1">
      <alignment vertical="center"/>
    </xf>
    <xf numFmtId="4" fontId="31" fillId="0" borderId="19" xfId="0" applyNumberFormat="1" applyFont="1" applyBorder="1" applyAlignment="1" applyProtection="1">
      <alignment vertical="center"/>
    </xf>
    <xf numFmtId="0" fontId="4" fillId="0" borderId="0" xfId="0" applyFont="1" applyAlignment="1">
      <alignment horizontal="left" vertical="center"/>
    </xf>
    <xf numFmtId="0" fontId="5" fillId="0" borderId="5" xfId="0" applyFont="1" applyBorder="1" applyAlignment="1" applyProtection="1">
      <alignment vertical="center"/>
    </xf>
    <xf numFmtId="0" fontId="7" fillId="0" borderId="0" xfId="0" applyFont="1" applyAlignment="1" applyProtection="1">
      <alignment vertical="center"/>
    </xf>
    <xf numFmtId="0" fontId="5" fillId="0" borderId="0" xfId="0" applyFont="1" applyAlignment="1" applyProtection="1">
      <alignment horizontal="center" vertical="center"/>
    </xf>
    <xf numFmtId="0" fontId="5" fillId="0" borderId="5" xfId="0" applyFont="1" applyBorder="1" applyAlignment="1">
      <alignment vertical="center"/>
    </xf>
    <xf numFmtId="4" fontId="33" fillId="0" borderId="18" xfId="0" applyNumberFormat="1" applyFont="1" applyBorder="1" applyAlignment="1" applyProtection="1">
      <alignment vertical="center"/>
    </xf>
    <xf numFmtId="4" fontId="33" fillId="0" borderId="0" xfId="0" applyNumberFormat="1" applyFont="1" applyBorder="1" applyAlignment="1" applyProtection="1">
      <alignment vertical="center"/>
    </xf>
    <xf numFmtId="166" fontId="33" fillId="0" borderId="0" xfId="0" applyNumberFormat="1" applyFont="1" applyBorder="1" applyAlignment="1" applyProtection="1">
      <alignment vertical="center"/>
    </xf>
    <xf numFmtId="4" fontId="33" fillId="0" borderId="19" xfId="0" applyNumberFormat="1" applyFont="1" applyBorder="1" applyAlignment="1" applyProtection="1">
      <alignment vertical="center"/>
    </xf>
    <xf numFmtId="0" fontId="5" fillId="0" borderId="0" xfId="0" applyFont="1" applyAlignment="1">
      <alignment horizontal="left" vertical="center"/>
    </xf>
    <xf numFmtId="4" fontId="33" fillId="0" borderId="23" xfId="0" applyNumberFormat="1" applyFont="1" applyBorder="1" applyAlignment="1" applyProtection="1">
      <alignment vertical="center"/>
    </xf>
    <xf numFmtId="4" fontId="33" fillId="0" borderId="24" xfId="0" applyNumberFormat="1" applyFont="1" applyBorder="1" applyAlignment="1" applyProtection="1">
      <alignment vertical="center"/>
    </xf>
    <xf numFmtId="166" fontId="33" fillId="0" borderId="24" xfId="0" applyNumberFormat="1" applyFont="1" applyBorder="1" applyAlignment="1" applyProtection="1">
      <alignment vertical="center"/>
    </xf>
    <xf numFmtId="4" fontId="33" fillId="0" borderId="25" xfId="0" applyNumberFormat="1" applyFont="1" applyBorder="1" applyAlignment="1" applyProtection="1">
      <alignment vertical="center"/>
    </xf>
    <xf numFmtId="0" fontId="0" fillId="0" borderId="0" xfId="0" applyProtection="1">
      <protection locked="0"/>
    </xf>
    <xf numFmtId="0" fontId="5" fillId="3" borderId="0" xfId="0" applyFont="1" applyFill="1" applyAlignment="1">
      <alignment vertical="center"/>
    </xf>
    <xf numFmtId="0" fontId="15" fillId="3" borderId="0" xfId="0" applyFont="1" applyFill="1" applyAlignment="1">
      <alignment horizontal="left" vertical="center"/>
    </xf>
    <xf numFmtId="0" fontId="34" fillId="3" borderId="0" xfId="1" applyFont="1" applyFill="1" applyAlignment="1">
      <alignment vertical="center"/>
    </xf>
    <xf numFmtId="0" fontId="5" fillId="3" borderId="0" xfId="0" applyFont="1" applyFill="1" applyAlignment="1" applyProtection="1">
      <alignment vertical="center"/>
      <protection locked="0"/>
    </xf>
    <xf numFmtId="0" fontId="0" fillId="0" borderId="3" xfId="0" applyBorder="1" applyProtection="1">
      <protection locked="0"/>
    </xf>
    <xf numFmtId="0" fontId="0" fillId="0" borderId="0" xfId="0" applyBorder="1" applyProtection="1">
      <protection locked="0"/>
    </xf>
    <xf numFmtId="0" fontId="0" fillId="0" borderId="0" xfId="0" applyFont="1" applyBorder="1" applyAlignment="1" applyProtection="1">
      <alignment vertical="center"/>
      <protection locked="0"/>
    </xf>
    <xf numFmtId="0" fontId="20" fillId="0" borderId="0" xfId="0" applyFont="1" applyBorder="1" applyAlignment="1" applyProtection="1">
      <alignment horizontal="left" vertical="center"/>
      <protection locked="0"/>
    </xf>
    <xf numFmtId="165" fontId="2" fillId="0" borderId="0" xfId="0" applyNumberFormat="1" applyFont="1" applyBorder="1" applyAlignment="1" applyProtection="1">
      <alignment horizontal="left" vertical="center"/>
    </xf>
    <xf numFmtId="0" fontId="0" fillId="0" borderId="5" xfId="0" applyFont="1" applyBorder="1" applyAlignment="1" applyProtection="1">
      <alignment vertical="center" wrapText="1"/>
    </xf>
    <xf numFmtId="0" fontId="0" fillId="0" borderId="0" xfId="0" applyFont="1" applyBorder="1" applyAlignment="1" applyProtection="1">
      <alignment vertical="center" wrapText="1"/>
    </xf>
    <xf numFmtId="0" fontId="0" fillId="0" borderId="0" xfId="0" applyFont="1" applyBorder="1" applyAlignment="1" applyProtection="1">
      <alignment vertical="center" wrapText="1"/>
      <protection locked="0"/>
    </xf>
    <xf numFmtId="0" fontId="0" fillId="0" borderId="6" xfId="0" applyFont="1" applyBorder="1" applyAlignment="1" applyProtection="1">
      <alignment vertical="center" wrapText="1"/>
    </xf>
    <xf numFmtId="0" fontId="0" fillId="0" borderId="16" xfId="0" applyFont="1" applyBorder="1" applyAlignment="1" applyProtection="1">
      <alignment vertical="center"/>
      <protection locked="0"/>
    </xf>
    <xf numFmtId="0" fontId="0" fillId="0" borderId="26" xfId="0" applyFont="1" applyBorder="1" applyAlignment="1" applyProtection="1">
      <alignment vertical="center"/>
    </xf>
    <xf numFmtId="0" fontId="22" fillId="0" borderId="0" xfId="0" applyFont="1" applyBorder="1" applyAlignment="1" applyProtection="1">
      <alignment horizontal="left" vertical="center"/>
    </xf>
    <xf numFmtId="4" fontId="25" fillId="0" borderId="0" xfId="0" applyNumberFormat="1" applyFont="1" applyBorder="1" applyAlignment="1" applyProtection="1">
      <alignment vertical="center"/>
    </xf>
    <xf numFmtId="0" fontId="1" fillId="0" borderId="0" xfId="0" applyFont="1" applyBorder="1" applyAlignment="1" applyProtection="1">
      <alignment horizontal="right" vertical="center"/>
      <protection locked="0"/>
    </xf>
    <xf numFmtId="4" fontId="1" fillId="0" borderId="0" xfId="0" applyNumberFormat="1" applyFont="1" applyBorder="1" applyAlignment="1" applyProtection="1">
      <alignment vertical="center"/>
    </xf>
    <xf numFmtId="164" fontId="1" fillId="0" borderId="0" xfId="0" applyNumberFormat="1" applyFont="1" applyBorder="1" applyAlignment="1" applyProtection="1">
      <alignment horizontal="right" vertical="center"/>
      <protection locked="0"/>
    </xf>
    <xf numFmtId="0" fontId="0" fillId="6" borderId="0" xfId="0" applyFont="1" applyFill="1" applyBorder="1" applyAlignment="1" applyProtection="1">
      <alignment vertical="center"/>
    </xf>
    <xf numFmtId="0" fontId="3" fillId="6" borderId="9" xfId="0" applyFont="1" applyFill="1" applyBorder="1" applyAlignment="1" applyProtection="1">
      <alignment horizontal="left" vertical="center"/>
    </xf>
    <xf numFmtId="0" fontId="3" fillId="6" borderId="10" xfId="0" applyFont="1" applyFill="1" applyBorder="1" applyAlignment="1" applyProtection="1">
      <alignment horizontal="right" vertical="center"/>
    </xf>
    <xf numFmtId="0" fontId="3" fillId="6" borderId="10" xfId="0" applyFont="1" applyFill="1" applyBorder="1" applyAlignment="1" applyProtection="1">
      <alignment horizontal="center" vertical="center"/>
    </xf>
    <xf numFmtId="0" fontId="0" fillId="6" borderId="10" xfId="0" applyFont="1" applyFill="1" applyBorder="1" applyAlignment="1" applyProtection="1">
      <alignment vertical="center"/>
      <protection locked="0"/>
    </xf>
    <xf numFmtId="4" fontId="3" fillId="6" borderId="10" xfId="0" applyNumberFormat="1" applyFont="1" applyFill="1" applyBorder="1" applyAlignment="1" applyProtection="1">
      <alignment vertical="center"/>
    </xf>
    <xf numFmtId="0" fontId="0" fillId="6" borderId="27" xfId="0" applyFont="1" applyFill="1" applyBorder="1" applyAlignment="1" applyProtection="1">
      <alignment vertical="center"/>
    </xf>
    <xf numFmtId="0" fontId="0" fillId="0" borderId="13" xfId="0" applyFont="1" applyBorder="1" applyAlignment="1" applyProtection="1">
      <alignment vertical="center"/>
      <protection locked="0"/>
    </xf>
    <xf numFmtId="0" fontId="0" fillId="0" borderId="2" xfId="0" applyFont="1" applyBorder="1" applyAlignment="1">
      <alignment vertical="center"/>
    </xf>
    <xf numFmtId="0" fontId="0" fillId="0" borderId="3" xfId="0" applyFont="1" applyBorder="1" applyAlignment="1">
      <alignment vertical="center"/>
    </xf>
    <xf numFmtId="0" fontId="0" fillId="0" borderId="3" xfId="0" applyFont="1" applyBorder="1" applyAlignment="1" applyProtection="1">
      <alignment vertical="center"/>
      <protection locked="0"/>
    </xf>
    <xf numFmtId="0" fontId="0" fillId="0" borderId="4" xfId="0" applyFont="1" applyBorder="1" applyAlignment="1">
      <alignment vertical="center"/>
    </xf>
    <xf numFmtId="0" fontId="2" fillId="6" borderId="0" xfId="0" applyFont="1" applyFill="1" applyBorder="1" applyAlignment="1" applyProtection="1">
      <alignment horizontal="left" vertical="center"/>
    </xf>
    <xf numFmtId="0" fontId="0" fillId="6" borderId="0" xfId="0" applyFont="1" applyFill="1" applyBorder="1" applyAlignment="1" applyProtection="1">
      <alignment vertical="center"/>
      <protection locked="0"/>
    </xf>
    <xf numFmtId="0" fontId="2" fillId="6" borderId="0" xfId="0" applyFont="1" applyFill="1" applyBorder="1" applyAlignment="1" applyProtection="1">
      <alignment horizontal="right" vertical="center"/>
    </xf>
    <xf numFmtId="0" fontId="0" fillId="6" borderId="6" xfId="0" applyFont="1" applyFill="1" applyBorder="1" applyAlignment="1" applyProtection="1">
      <alignment vertical="center"/>
    </xf>
    <xf numFmtId="0" fontId="35" fillId="0" borderId="0" xfId="0" applyFont="1" applyBorder="1" applyAlignment="1" applyProtection="1">
      <alignment horizontal="left" vertical="center"/>
    </xf>
    <xf numFmtId="0" fontId="6" fillId="0" borderId="5" xfId="0" applyFont="1" applyBorder="1" applyAlignment="1" applyProtection="1">
      <alignment vertical="center"/>
    </xf>
    <xf numFmtId="0" fontId="6" fillId="0" borderId="0" xfId="0" applyFont="1" applyBorder="1" applyAlignment="1" applyProtection="1">
      <alignment vertical="center"/>
    </xf>
    <xf numFmtId="0" fontId="6" fillId="0" borderId="24" xfId="0" applyFont="1" applyBorder="1" applyAlignment="1" applyProtection="1">
      <alignment horizontal="left" vertical="center"/>
    </xf>
    <xf numFmtId="0" fontId="6" fillId="0" borderId="24" xfId="0" applyFont="1" applyBorder="1" applyAlignment="1" applyProtection="1">
      <alignment vertical="center"/>
    </xf>
    <xf numFmtId="0" fontId="6" fillId="0" borderId="24" xfId="0" applyFont="1" applyBorder="1" applyAlignment="1" applyProtection="1">
      <alignment vertical="center"/>
      <protection locked="0"/>
    </xf>
    <xf numFmtId="4" fontId="6" fillId="0" borderId="24" xfId="0" applyNumberFormat="1" applyFont="1" applyBorder="1" applyAlignment="1" applyProtection="1">
      <alignment vertical="center"/>
    </xf>
    <xf numFmtId="0" fontId="6" fillId="0" borderId="6" xfId="0" applyFont="1" applyBorder="1" applyAlignment="1" applyProtection="1">
      <alignment vertical="center"/>
    </xf>
    <xf numFmtId="0" fontId="7" fillId="0" borderId="5" xfId="0" applyFont="1" applyBorder="1" applyAlignment="1" applyProtection="1">
      <alignment vertical="center"/>
    </xf>
    <xf numFmtId="0" fontId="7" fillId="0" borderId="0" xfId="0" applyFont="1" applyBorder="1" applyAlignment="1" applyProtection="1">
      <alignment vertical="center"/>
    </xf>
    <xf numFmtId="0" fontId="7" fillId="0" borderId="24" xfId="0" applyFont="1" applyBorder="1" applyAlignment="1" applyProtection="1">
      <alignment horizontal="left" vertical="center"/>
    </xf>
    <xf numFmtId="0" fontId="7" fillId="0" borderId="24" xfId="0" applyFont="1" applyBorder="1" applyAlignment="1" applyProtection="1">
      <alignment vertical="center"/>
    </xf>
    <xf numFmtId="0" fontId="7" fillId="0" borderId="24" xfId="0" applyFont="1" applyBorder="1" applyAlignment="1" applyProtection="1">
      <alignment vertical="center"/>
      <protection locked="0"/>
    </xf>
    <xf numFmtId="4" fontId="7" fillId="0" borderId="24" xfId="0" applyNumberFormat="1" applyFont="1" applyBorder="1" applyAlignment="1" applyProtection="1">
      <alignment vertical="center"/>
    </xf>
    <xf numFmtId="0" fontId="7" fillId="0" borderId="6" xfId="0" applyFont="1" applyBorder="1" applyAlignment="1" applyProtection="1">
      <alignment vertical="center"/>
    </xf>
    <xf numFmtId="0" fontId="0" fillId="0" borderId="0" xfId="0" applyFont="1" applyAlignment="1" applyProtection="1">
      <alignment vertical="center"/>
      <protection locked="0"/>
    </xf>
    <xf numFmtId="0" fontId="2" fillId="0" borderId="0" xfId="0" applyFont="1" applyAlignment="1" applyProtection="1">
      <alignment horizontal="left" vertical="center"/>
    </xf>
    <xf numFmtId="0" fontId="20" fillId="0" borderId="0" xfId="0" applyFont="1" applyAlignment="1" applyProtection="1">
      <alignment horizontal="left" vertical="center"/>
      <protection locked="0"/>
    </xf>
    <xf numFmtId="0" fontId="0" fillId="0" borderId="5" xfId="0" applyFont="1" applyBorder="1" applyAlignment="1" applyProtection="1">
      <alignment horizontal="center" vertical="center" wrapText="1"/>
    </xf>
    <xf numFmtId="0" fontId="2" fillId="6" borderId="20" xfId="0" applyFont="1" applyFill="1" applyBorder="1" applyAlignment="1" applyProtection="1">
      <alignment horizontal="center" vertical="center" wrapText="1"/>
    </xf>
    <xf numFmtId="0" fontId="2" fillId="6" borderId="21" xfId="0" applyFont="1" applyFill="1" applyBorder="1" applyAlignment="1" applyProtection="1">
      <alignment horizontal="center" vertical="center" wrapText="1"/>
    </xf>
    <xf numFmtId="0" fontId="36" fillId="6" borderId="21" xfId="0" applyFont="1" applyFill="1" applyBorder="1" applyAlignment="1" applyProtection="1">
      <alignment horizontal="center" vertical="center" wrapText="1"/>
      <protection locked="0"/>
    </xf>
    <xf numFmtId="0" fontId="2" fillId="6" borderId="22" xfId="0" applyFont="1" applyFill="1" applyBorder="1" applyAlignment="1" applyProtection="1">
      <alignment horizontal="center" vertical="center" wrapText="1"/>
    </xf>
    <xf numFmtId="0" fontId="0" fillId="0" borderId="5" xfId="0" applyFont="1" applyBorder="1" applyAlignment="1">
      <alignment horizontal="center" vertical="center" wrapText="1"/>
    </xf>
    <xf numFmtId="4" fontId="25" fillId="0" borderId="0" xfId="0" applyNumberFormat="1" applyFont="1" applyAlignment="1" applyProtection="1"/>
    <xf numFmtId="166" fontId="37" fillId="0" borderId="16" xfId="0" applyNumberFormat="1" applyFont="1" applyBorder="1" applyAlignment="1" applyProtection="1"/>
    <xf numFmtId="166" fontId="37" fillId="0" borderId="17" xfId="0" applyNumberFormat="1" applyFont="1" applyBorder="1" applyAlignment="1" applyProtection="1"/>
    <xf numFmtId="4" fontId="38" fillId="0" borderId="0" xfId="0" applyNumberFormat="1" applyFont="1" applyAlignment="1">
      <alignment vertical="center"/>
    </xf>
    <xf numFmtId="0" fontId="8" fillId="0" borderId="5" xfId="0" applyFont="1" applyBorder="1" applyAlignment="1" applyProtection="1"/>
    <xf numFmtId="0" fontId="8" fillId="0" borderId="0" xfId="0" applyFont="1" applyAlignment="1" applyProtection="1"/>
    <xf numFmtId="0" fontId="8" fillId="0" borderId="0" xfId="0" applyFont="1" applyAlignment="1" applyProtection="1">
      <alignment horizontal="left"/>
    </xf>
    <xf numFmtId="0" fontId="6" fillId="0" borderId="0" xfId="0" applyFont="1" applyAlignment="1" applyProtection="1">
      <alignment horizontal="left"/>
    </xf>
    <xf numFmtId="0" fontId="8" fillId="0" borderId="0" xfId="0" applyFont="1" applyAlignment="1" applyProtection="1">
      <protection locked="0"/>
    </xf>
    <xf numFmtId="4" fontId="6" fillId="0" borderId="0" xfId="0" applyNumberFormat="1" applyFont="1" applyAlignment="1" applyProtection="1"/>
    <xf numFmtId="0" fontId="8" fillId="0" borderId="5" xfId="0" applyFont="1" applyBorder="1" applyAlignment="1"/>
    <xf numFmtId="0" fontId="8" fillId="0" borderId="18" xfId="0" applyFont="1" applyBorder="1" applyAlignment="1" applyProtection="1"/>
    <xf numFmtId="0" fontId="8" fillId="0" borderId="0" xfId="0" applyFont="1" applyBorder="1" applyAlignment="1" applyProtection="1"/>
    <xf numFmtId="166" fontId="8" fillId="0" borderId="0" xfId="0" applyNumberFormat="1" applyFont="1" applyBorder="1" applyAlignment="1" applyProtection="1"/>
    <xf numFmtId="166" fontId="8" fillId="0" borderId="19" xfId="0" applyNumberFormat="1" applyFont="1" applyBorder="1" applyAlignment="1" applyProtection="1"/>
    <xf numFmtId="0" fontId="8" fillId="0" borderId="0" xfId="0" applyFont="1" applyAlignment="1">
      <alignment horizontal="left"/>
    </xf>
    <xf numFmtId="0" fontId="8" fillId="0" borderId="0" xfId="0" applyFont="1" applyAlignment="1">
      <alignment horizontal="center"/>
    </xf>
    <xf numFmtId="4" fontId="8" fillId="0" borderId="0" xfId="0" applyNumberFormat="1" applyFont="1" applyAlignment="1">
      <alignment vertical="center"/>
    </xf>
    <xf numFmtId="0" fontId="8" fillId="0" borderId="0" xfId="0" applyFont="1" applyBorder="1" applyAlignment="1" applyProtection="1">
      <alignment horizontal="left"/>
    </xf>
    <xf numFmtId="0" fontId="7" fillId="0" borderId="0" xfId="0" applyFont="1" applyBorder="1" applyAlignment="1" applyProtection="1">
      <alignment horizontal="left"/>
    </xf>
    <xf numFmtId="4" fontId="7" fillId="0" borderId="0" xfId="0" applyNumberFormat="1" applyFont="1" applyBorder="1" applyAlignment="1" applyProtection="1"/>
    <xf numFmtId="0" fontId="0" fillId="0" borderId="28" xfId="0" applyFont="1" applyBorder="1" applyAlignment="1" applyProtection="1">
      <alignment horizontal="center" vertical="center"/>
    </xf>
    <xf numFmtId="49" fontId="0" fillId="0" borderId="28" xfId="0" applyNumberFormat="1" applyFont="1" applyBorder="1" applyAlignment="1" applyProtection="1">
      <alignment horizontal="left" vertical="center" wrapText="1"/>
    </xf>
    <xf numFmtId="0" fontId="0" fillId="0" borderId="28" xfId="0" applyFont="1" applyBorder="1" applyAlignment="1" applyProtection="1">
      <alignment horizontal="left" vertical="center" wrapText="1"/>
    </xf>
    <xf numFmtId="0" fontId="0" fillId="0" borderId="28" xfId="0" applyFont="1" applyBorder="1" applyAlignment="1" applyProtection="1">
      <alignment horizontal="center" vertical="center" wrapText="1"/>
    </xf>
    <xf numFmtId="167" fontId="0" fillId="0" borderId="28" xfId="0" applyNumberFormat="1" applyFont="1" applyBorder="1" applyAlignment="1" applyProtection="1">
      <alignment vertical="center"/>
    </xf>
    <xf numFmtId="4" fontId="0" fillId="4" borderId="28" xfId="0" applyNumberFormat="1" applyFont="1" applyFill="1" applyBorder="1" applyAlignment="1" applyProtection="1">
      <alignment vertical="center"/>
      <protection locked="0"/>
    </xf>
    <xf numFmtId="4" fontId="0" fillId="0" borderId="28" xfId="0" applyNumberFormat="1" applyFont="1" applyBorder="1" applyAlignment="1" applyProtection="1">
      <alignment vertical="center"/>
    </xf>
    <xf numFmtId="0" fontId="1" fillId="4" borderId="28" xfId="0" applyFont="1" applyFill="1" applyBorder="1" applyAlignment="1" applyProtection="1">
      <alignment horizontal="left" vertical="center"/>
      <protection locked="0"/>
    </xf>
    <xf numFmtId="0" fontId="1" fillId="0" borderId="0" xfId="0" applyFont="1" applyBorder="1" applyAlignment="1" applyProtection="1">
      <alignment horizontal="center" vertical="center"/>
    </xf>
    <xf numFmtId="166" fontId="1" fillId="0" borderId="0" xfId="0" applyNumberFormat="1" applyFont="1" applyBorder="1" applyAlignment="1" applyProtection="1">
      <alignment vertical="center"/>
    </xf>
    <xf numFmtId="166" fontId="1" fillId="0" borderId="19" xfId="0" applyNumberFormat="1" applyFont="1" applyBorder="1" applyAlignment="1" applyProtection="1">
      <alignment vertical="center"/>
    </xf>
    <xf numFmtId="4" fontId="0" fillId="0" borderId="0" xfId="0" applyNumberFormat="1" applyFont="1" applyAlignment="1">
      <alignment vertical="center"/>
    </xf>
    <xf numFmtId="0" fontId="1" fillId="0" borderId="24" xfId="0" applyFont="1" applyBorder="1" applyAlignment="1" applyProtection="1">
      <alignment horizontal="center" vertical="center"/>
    </xf>
    <xf numFmtId="0" fontId="0" fillId="0" borderId="24" xfId="0" applyFont="1" applyBorder="1" applyAlignment="1" applyProtection="1">
      <alignment vertical="center"/>
    </xf>
    <xf numFmtId="166" fontId="1" fillId="0" borderId="24" xfId="0" applyNumberFormat="1" applyFont="1" applyBorder="1" applyAlignment="1" applyProtection="1">
      <alignment vertical="center"/>
    </xf>
    <xf numFmtId="166" fontId="1" fillId="0" borderId="25" xfId="0" applyNumberFormat="1" applyFont="1" applyBorder="1" applyAlignment="1" applyProtection="1">
      <alignment vertical="center"/>
    </xf>
    <xf numFmtId="0" fontId="0" fillId="0" borderId="0" xfId="0" applyProtection="1"/>
    <xf numFmtId="0" fontId="0" fillId="0" borderId="5" xfId="0" applyBorder="1"/>
    <xf numFmtId="0" fontId="9" fillId="0" borderId="5" xfId="0" applyFont="1" applyBorder="1" applyAlignment="1" applyProtection="1">
      <alignment vertical="center"/>
    </xf>
    <xf numFmtId="0" fontId="9" fillId="0" borderId="0" xfId="0" applyFont="1" applyAlignment="1" applyProtection="1">
      <alignment vertical="center"/>
    </xf>
    <xf numFmtId="0" fontId="39" fillId="0" borderId="0" xfId="0" applyFont="1" applyAlignment="1" applyProtection="1">
      <alignment horizontal="left" vertical="center"/>
    </xf>
    <xf numFmtId="0" fontId="40" fillId="0" borderId="0" xfId="0" applyFont="1" applyAlignment="1" applyProtection="1">
      <alignment horizontal="left" vertical="center"/>
    </xf>
    <xf numFmtId="0" fontId="40" fillId="0" borderId="0" xfId="0" applyFont="1" applyAlignment="1" applyProtection="1">
      <alignment horizontal="left" vertical="center" wrapText="1"/>
    </xf>
    <xf numFmtId="0" fontId="9" fillId="0" borderId="0" xfId="0" applyFont="1" applyAlignment="1" applyProtection="1">
      <alignment horizontal="left" vertical="center"/>
    </xf>
    <xf numFmtId="0" fontId="9" fillId="0" borderId="0" xfId="0" applyFont="1" applyAlignment="1" applyProtection="1">
      <alignment vertical="center"/>
      <protection locked="0"/>
    </xf>
    <xf numFmtId="0" fontId="9" fillId="0" borderId="5" xfId="0" applyFont="1" applyBorder="1" applyAlignment="1">
      <alignment vertical="center"/>
    </xf>
    <xf numFmtId="0" fontId="9" fillId="0" borderId="18" xfId="0" applyFont="1" applyBorder="1" applyAlignment="1" applyProtection="1">
      <alignment vertical="center"/>
    </xf>
    <xf numFmtId="0" fontId="9" fillId="0" borderId="0" xfId="0" applyFont="1" applyBorder="1" applyAlignment="1" applyProtection="1">
      <alignment vertical="center"/>
    </xf>
    <xf numFmtId="0" fontId="9" fillId="0" borderId="19" xfId="0" applyFont="1" applyBorder="1" applyAlignment="1" applyProtection="1">
      <alignment vertical="center"/>
    </xf>
    <xf numFmtId="0" fontId="9" fillId="0" borderId="0" xfId="0" applyFont="1" applyAlignment="1">
      <alignment horizontal="left" vertical="center"/>
    </xf>
    <xf numFmtId="0" fontId="10" fillId="0" borderId="5" xfId="0" applyFont="1" applyBorder="1" applyAlignment="1" applyProtection="1">
      <alignment vertical="center"/>
    </xf>
    <xf numFmtId="0" fontId="10" fillId="0" borderId="0" xfId="0" applyFont="1" applyAlignment="1" applyProtection="1">
      <alignment vertical="center"/>
    </xf>
    <xf numFmtId="0" fontId="10" fillId="0" borderId="0" xfId="0" applyFont="1" applyAlignment="1" applyProtection="1">
      <alignment horizontal="left" vertical="center"/>
    </xf>
    <xf numFmtId="0" fontId="10" fillId="0" borderId="0" xfId="0" applyFont="1" applyAlignment="1" applyProtection="1">
      <alignment horizontal="left" vertical="center" wrapText="1"/>
    </xf>
    <xf numFmtId="167" fontId="10" fillId="0" borderId="0" xfId="0" applyNumberFormat="1" applyFont="1" applyAlignment="1" applyProtection="1">
      <alignment vertical="center"/>
    </xf>
    <xf numFmtId="0" fontId="10" fillId="0" borderId="0" xfId="0" applyFont="1" applyAlignment="1" applyProtection="1">
      <alignment vertical="center"/>
      <protection locked="0"/>
    </xf>
    <xf numFmtId="0" fontId="10" fillId="0" borderId="5" xfId="0" applyFont="1" applyBorder="1" applyAlignment="1">
      <alignment vertical="center"/>
    </xf>
    <xf numFmtId="0" fontId="10" fillId="0" borderId="18" xfId="0" applyFont="1" applyBorder="1" applyAlignment="1" applyProtection="1">
      <alignment vertical="center"/>
    </xf>
    <xf numFmtId="0" fontId="10" fillId="0" borderId="0" xfId="0" applyFont="1" applyBorder="1" applyAlignment="1" applyProtection="1">
      <alignment vertical="center"/>
    </xf>
    <xf numFmtId="0" fontId="10" fillId="0" borderId="19" xfId="0" applyFont="1" applyBorder="1" applyAlignment="1" applyProtection="1">
      <alignment vertical="center"/>
    </xf>
    <xf numFmtId="0" fontId="10" fillId="0" borderId="0" xfId="0" applyFont="1" applyAlignment="1">
      <alignment horizontal="left" vertical="center"/>
    </xf>
    <xf numFmtId="0" fontId="11" fillId="0" borderId="5" xfId="0" applyFont="1" applyBorder="1" applyAlignment="1" applyProtection="1">
      <alignment vertical="center"/>
    </xf>
    <xf numFmtId="0" fontId="11" fillId="0" borderId="0" xfId="0" applyFont="1" applyAlignment="1" applyProtection="1">
      <alignment vertical="center"/>
    </xf>
    <xf numFmtId="0" fontId="39" fillId="0" borderId="0" xfId="0" applyFont="1" applyBorder="1" applyAlignment="1" applyProtection="1">
      <alignment horizontal="left" vertical="center"/>
    </xf>
    <xf numFmtId="0" fontId="41" fillId="0" borderId="0" xfId="0" applyFont="1" applyBorder="1" applyAlignment="1" applyProtection="1">
      <alignment horizontal="left" vertical="center"/>
    </xf>
    <xf numFmtId="0" fontId="41" fillId="0" borderId="0" xfId="0" applyFont="1" applyBorder="1" applyAlignment="1" applyProtection="1">
      <alignment horizontal="left" vertical="center" wrapText="1"/>
    </xf>
    <xf numFmtId="167" fontId="11" fillId="0" borderId="0" xfId="0" applyNumberFormat="1" applyFont="1" applyBorder="1" applyAlignment="1" applyProtection="1">
      <alignment vertical="center"/>
    </xf>
    <xf numFmtId="0" fontId="11" fillId="0" borderId="0" xfId="0" applyFont="1" applyAlignment="1" applyProtection="1">
      <alignment vertical="center"/>
      <protection locked="0"/>
    </xf>
    <xf numFmtId="0" fontId="11" fillId="0" borderId="5" xfId="0" applyFont="1" applyBorder="1" applyAlignment="1">
      <alignment vertical="center"/>
    </xf>
    <xf numFmtId="0" fontId="11" fillId="0" borderId="18" xfId="0" applyFont="1" applyBorder="1" applyAlignment="1" applyProtection="1">
      <alignment vertical="center"/>
    </xf>
    <xf numFmtId="0" fontId="11" fillId="0" borderId="0" xfId="0" applyFont="1" applyBorder="1" applyAlignment="1" applyProtection="1">
      <alignment vertical="center"/>
    </xf>
    <xf numFmtId="0" fontId="11" fillId="0" borderId="19" xfId="0" applyFont="1" applyBorder="1" applyAlignment="1" applyProtection="1">
      <alignment vertical="center"/>
    </xf>
    <xf numFmtId="0" fontId="11" fillId="0" borderId="0" xfId="0" applyFont="1" applyAlignment="1">
      <alignment horizontal="left" vertical="center"/>
    </xf>
    <xf numFmtId="0" fontId="10" fillId="0" borderId="0" xfId="0" applyFont="1" applyBorder="1" applyAlignment="1" applyProtection="1">
      <alignment horizontal="left" vertical="center"/>
    </xf>
    <xf numFmtId="0" fontId="10" fillId="0" borderId="0" xfId="0" applyFont="1" applyBorder="1" applyAlignment="1" applyProtection="1">
      <alignment horizontal="left" vertical="center" wrapText="1"/>
    </xf>
    <xf numFmtId="167" fontId="10" fillId="0" borderId="0" xfId="0" applyNumberFormat="1" applyFont="1" applyBorder="1" applyAlignment="1" applyProtection="1">
      <alignment vertical="center"/>
    </xf>
    <xf numFmtId="0" fontId="41" fillId="0" borderId="0" xfId="0" applyFont="1" applyAlignment="1" applyProtection="1">
      <alignment horizontal="left" vertical="center"/>
    </xf>
    <xf numFmtId="0" fontId="41" fillId="0" borderId="0" xfId="0" applyFont="1" applyAlignment="1" applyProtection="1">
      <alignment horizontal="left" vertical="center" wrapText="1"/>
    </xf>
    <xf numFmtId="167" fontId="11" fillId="0" borderId="0" xfId="0" applyNumberFormat="1" applyFont="1" applyAlignment="1" applyProtection="1">
      <alignment vertical="center"/>
    </xf>
    <xf numFmtId="0" fontId="7" fillId="0" borderId="0" xfId="0" applyFont="1" applyAlignment="1" applyProtection="1">
      <alignment horizontal="left"/>
    </xf>
    <xf numFmtId="4" fontId="7" fillId="0" borderId="0" xfId="0" applyNumberFormat="1" applyFont="1" applyAlignment="1" applyProtection="1"/>
    <xf numFmtId="0" fontId="12" fillId="0" borderId="5" xfId="0" applyFont="1" applyBorder="1" applyAlignment="1" applyProtection="1"/>
    <xf numFmtId="0" fontId="12" fillId="0" borderId="0" xfId="0" applyFont="1" applyAlignment="1" applyProtection="1"/>
    <xf numFmtId="0" fontId="12" fillId="0" borderId="0" xfId="0" applyFont="1" applyBorder="1" applyAlignment="1" applyProtection="1">
      <alignment horizontal="left"/>
    </xf>
    <xf numFmtId="0" fontId="12" fillId="0" borderId="0" xfId="0" applyFont="1" applyAlignment="1" applyProtection="1">
      <protection locked="0"/>
    </xf>
    <xf numFmtId="4" fontId="12" fillId="0" borderId="0" xfId="0" applyNumberFormat="1" applyFont="1" applyBorder="1" applyAlignment="1" applyProtection="1"/>
    <xf numFmtId="0" fontId="12" fillId="0" borderId="5" xfId="0" applyFont="1" applyBorder="1" applyAlignment="1"/>
    <xf numFmtId="0" fontId="12" fillId="0" borderId="18" xfId="0" applyFont="1" applyBorder="1" applyAlignment="1" applyProtection="1"/>
    <xf numFmtId="0" fontId="12" fillId="0" borderId="0" xfId="0" applyFont="1" applyBorder="1" applyAlignment="1" applyProtection="1"/>
    <xf numFmtId="166" fontId="12" fillId="0" borderId="0" xfId="0" applyNumberFormat="1" applyFont="1" applyBorder="1" applyAlignment="1" applyProtection="1"/>
    <xf numFmtId="166" fontId="12" fillId="0" borderId="19" xfId="0" applyNumberFormat="1" applyFont="1" applyBorder="1" applyAlignment="1" applyProtection="1"/>
    <xf numFmtId="0" fontId="12" fillId="0" borderId="0" xfId="0" applyFont="1" applyAlignment="1">
      <alignment horizontal="left"/>
    </xf>
    <xf numFmtId="0" fontId="12" fillId="0" borderId="0" xfId="0" applyFont="1" applyAlignment="1">
      <alignment horizontal="center"/>
    </xf>
    <xf numFmtId="4" fontId="12" fillId="0" borderId="0" xfId="0" applyNumberFormat="1" applyFont="1" applyAlignment="1">
      <alignment vertical="center"/>
    </xf>
    <xf numFmtId="0" fontId="42" fillId="0" borderId="28" xfId="0" applyFont="1" applyBorder="1" applyAlignment="1" applyProtection="1">
      <alignment horizontal="center" vertical="center"/>
    </xf>
    <xf numFmtId="49" fontId="42" fillId="0" borderId="28" xfId="0" applyNumberFormat="1" applyFont="1" applyBorder="1" applyAlignment="1" applyProtection="1">
      <alignment horizontal="left" vertical="center" wrapText="1"/>
    </xf>
    <xf numFmtId="0" fontId="42" fillId="0" borderId="28" xfId="0" applyFont="1" applyBorder="1" applyAlignment="1" applyProtection="1">
      <alignment horizontal="left" vertical="center" wrapText="1"/>
    </xf>
    <xf numFmtId="0" fontId="42" fillId="0" borderId="28" xfId="0" applyFont="1" applyBorder="1" applyAlignment="1" applyProtection="1">
      <alignment horizontal="center" vertical="center" wrapText="1"/>
    </xf>
    <xf numFmtId="167" fontId="42" fillId="0" borderId="28" xfId="0" applyNumberFormat="1" applyFont="1" applyBorder="1" applyAlignment="1" applyProtection="1">
      <alignment vertical="center"/>
    </xf>
    <xf numFmtId="4" fontId="42" fillId="4" borderId="28" xfId="0" applyNumberFormat="1" applyFont="1" applyFill="1" applyBorder="1" applyAlignment="1" applyProtection="1">
      <alignment vertical="center"/>
      <protection locked="0"/>
    </xf>
    <xf numFmtId="4" fontId="42" fillId="0" borderId="28" xfId="0" applyNumberFormat="1" applyFont="1" applyBorder="1" applyAlignment="1" applyProtection="1">
      <alignment vertical="center"/>
    </xf>
    <xf numFmtId="0" fontId="42" fillId="0" borderId="5" xfId="0" applyFont="1" applyBorder="1" applyAlignment="1">
      <alignment vertical="center"/>
    </xf>
    <xf numFmtId="0" fontId="42" fillId="4" borderId="28" xfId="0" applyFont="1" applyFill="1" applyBorder="1" applyAlignment="1" applyProtection="1">
      <alignment horizontal="left" vertical="center"/>
      <protection locked="0"/>
    </xf>
    <xf numFmtId="0" fontId="42" fillId="0" borderId="0" xfId="0" applyFont="1" applyBorder="1" applyAlignment="1" applyProtection="1">
      <alignment horizontal="center" vertical="center"/>
    </xf>
    <xf numFmtId="0" fontId="10" fillId="0" borderId="23" xfId="0" applyFont="1" applyBorder="1" applyAlignment="1" applyProtection="1">
      <alignment vertical="center"/>
    </xf>
    <xf numFmtId="0" fontId="10" fillId="0" borderId="24" xfId="0" applyFont="1" applyBorder="1" applyAlignment="1" applyProtection="1">
      <alignment vertical="center"/>
    </xf>
    <xf numFmtId="0" fontId="10" fillId="0" borderId="25" xfId="0" applyFont="1" applyBorder="1" applyAlignment="1" applyProtection="1">
      <alignment vertical="center"/>
    </xf>
    <xf numFmtId="0" fontId="43" fillId="0" borderId="0" xfId="0" applyFont="1" applyBorder="1" applyAlignment="1" applyProtection="1">
      <alignment vertical="center" wrapText="1"/>
    </xf>
    <xf numFmtId="0" fontId="0" fillId="0" borderId="18" xfId="0" applyFont="1" applyBorder="1" applyAlignment="1" applyProtection="1">
      <alignment vertical="center"/>
    </xf>
    <xf numFmtId="0" fontId="43" fillId="0" borderId="0" xfId="0" applyFont="1" applyAlignment="1" applyProtection="1">
      <alignment vertical="center" wrapText="1"/>
    </xf>
    <xf numFmtId="0" fontId="0" fillId="0" borderId="23" xfId="0" applyFont="1" applyBorder="1" applyAlignment="1" applyProtection="1">
      <alignment vertical="center"/>
    </xf>
    <xf numFmtId="0" fontId="0" fillId="0" borderId="25" xfId="0" applyFont="1" applyBorder="1" applyAlignment="1" applyProtection="1">
      <alignment vertical="center"/>
    </xf>
    <xf numFmtId="167" fontId="0" fillId="4" borderId="28" xfId="0" applyNumberFormat="1" applyFont="1" applyFill="1" applyBorder="1" applyAlignment="1" applyProtection="1">
      <alignment vertical="center"/>
      <protection locked="0"/>
    </xf>
    <xf numFmtId="0" fontId="6" fillId="0" borderId="0" xfId="0" applyFont="1" applyBorder="1" applyAlignment="1" applyProtection="1">
      <alignment horizontal="left"/>
    </xf>
    <xf numFmtId="4" fontId="6" fillId="0" borderId="0" xfId="0" applyNumberFormat="1" applyFont="1" applyBorder="1" applyAlignment="1" applyProtection="1"/>
    <xf numFmtId="0" fontId="25" fillId="0" borderId="0" xfId="0" applyFont="1" applyBorder="1" applyAlignment="1" applyProtection="1">
      <alignment horizontal="left" vertical="center"/>
    </xf>
    <xf numFmtId="0" fontId="0" fillId="0" borderId="0" xfId="0" applyAlignment="1" applyProtection="1">
      <alignment vertical="top"/>
      <protection locked="0"/>
    </xf>
    <xf numFmtId="0" fontId="44" fillId="0" borderId="29" xfId="0" applyFont="1" applyBorder="1" applyAlignment="1" applyProtection="1">
      <alignment vertical="center" wrapText="1"/>
      <protection locked="0"/>
    </xf>
    <xf numFmtId="0" fontId="44" fillId="0" borderId="30" xfId="0" applyFont="1" applyBorder="1" applyAlignment="1" applyProtection="1">
      <alignment vertical="center" wrapText="1"/>
      <protection locked="0"/>
    </xf>
    <xf numFmtId="0" fontId="44" fillId="0" borderId="31" xfId="0" applyFont="1" applyBorder="1" applyAlignment="1" applyProtection="1">
      <alignment vertical="center" wrapText="1"/>
      <protection locked="0"/>
    </xf>
    <xf numFmtId="0" fontId="44" fillId="0" borderId="32" xfId="0" applyFont="1" applyBorder="1" applyAlignment="1" applyProtection="1">
      <alignment horizontal="center" vertical="center" wrapText="1"/>
      <protection locked="0"/>
    </xf>
    <xf numFmtId="0" fontId="44" fillId="0" borderId="33" xfId="0" applyFont="1" applyBorder="1" applyAlignment="1" applyProtection="1">
      <alignment horizontal="center" vertical="center" wrapText="1"/>
      <protection locked="0"/>
    </xf>
    <xf numFmtId="0" fontId="44" fillId="0" borderId="32" xfId="0" applyFont="1" applyBorder="1" applyAlignment="1" applyProtection="1">
      <alignment vertical="center" wrapText="1"/>
      <protection locked="0"/>
    </xf>
    <xf numFmtId="0" fontId="44" fillId="0" borderId="33" xfId="0" applyFont="1" applyBorder="1" applyAlignment="1" applyProtection="1">
      <alignment vertical="center" wrapText="1"/>
      <protection locked="0"/>
    </xf>
    <xf numFmtId="0" fontId="46" fillId="0" borderId="1" xfId="0" applyFont="1" applyBorder="1" applyAlignment="1" applyProtection="1">
      <alignment horizontal="left" vertical="center" wrapText="1"/>
      <protection locked="0"/>
    </xf>
    <xf numFmtId="0" fontId="47" fillId="0" borderId="1" xfId="0" applyFont="1" applyBorder="1" applyAlignment="1" applyProtection="1">
      <alignment horizontal="left" vertical="center" wrapText="1"/>
      <protection locked="0"/>
    </xf>
    <xf numFmtId="0" fontId="47" fillId="0" borderId="32" xfId="0" applyFont="1" applyBorder="1" applyAlignment="1" applyProtection="1">
      <alignment vertical="center" wrapText="1"/>
      <protection locked="0"/>
    </xf>
    <xf numFmtId="0" fontId="47" fillId="0" borderId="1" xfId="0" applyFont="1" applyBorder="1" applyAlignment="1" applyProtection="1">
      <alignment vertical="center" wrapText="1"/>
      <protection locked="0"/>
    </xf>
    <xf numFmtId="0" fontId="47" fillId="0" borderId="1" xfId="0" applyFont="1" applyBorder="1" applyAlignment="1" applyProtection="1">
      <alignment vertical="center"/>
      <protection locked="0"/>
    </xf>
    <xf numFmtId="0" fontId="47" fillId="0" borderId="1" xfId="0" applyFont="1" applyBorder="1" applyAlignment="1" applyProtection="1">
      <alignment horizontal="left" vertical="center"/>
      <protection locked="0"/>
    </xf>
    <xf numFmtId="49" fontId="47" fillId="0" borderId="1" xfId="0" applyNumberFormat="1" applyFont="1" applyBorder="1" applyAlignment="1" applyProtection="1">
      <alignment vertical="center" wrapText="1"/>
      <protection locked="0"/>
    </xf>
    <xf numFmtId="0" fontId="44" fillId="0" borderId="35" xfId="0" applyFont="1" applyBorder="1" applyAlignment="1" applyProtection="1">
      <alignment vertical="center" wrapText="1"/>
      <protection locked="0"/>
    </xf>
    <xf numFmtId="0" fontId="48" fillId="0" borderId="34" xfId="0" applyFont="1" applyBorder="1" applyAlignment="1" applyProtection="1">
      <alignment vertical="center" wrapText="1"/>
      <protection locked="0"/>
    </xf>
    <xf numFmtId="0" fontId="44" fillId="0" borderId="36" xfId="0" applyFont="1" applyBorder="1" applyAlignment="1" applyProtection="1">
      <alignment vertical="center" wrapText="1"/>
      <protection locked="0"/>
    </xf>
    <xf numFmtId="0" fontId="44" fillId="0" borderId="1" xfId="0" applyFont="1" applyBorder="1" applyAlignment="1" applyProtection="1">
      <alignment vertical="top"/>
      <protection locked="0"/>
    </xf>
    <xf numFmtId="0" fontId="44" fillId="0" borderId="0" xfId="0" applyFont="1" applyAlignment="1" applyProtection="1">
      <alignment vertical="top"/>
      <protection locked="0"/>
    </xf>
    <xf numFmtId="0" fontId="44" fillId="0" borderId="29" xfId="0" applyFont="1" applyBorder="1" applyAlignment="1" applyProtection="1">
      <alignment horizontal="left" vertical="center"/>
      <protection locked="0"/>
    </xf>
    <xf numFmtId="0" fontId="44" fillId="0" borderId="30" xfId="0" applyFont="1" applyBorder="1" applyAlignment="1" applyProtection="1">
      <alignment horizontal="left" vertical="center"/>
      <protection locked="0"/>
    </xf>
    <xf numFmtId="0" fontId="44" fillId="0" borderId="31" xfId="0" applyFont="1" applyBorder="1" applyAlignment="1" applyProtection="1">
      <alignment horizontal="left" vertical="center"/>
      <protection locked="0"/>
    </xf>
    <xf numFmtId="0" fontId="44" fillId="0" borderId="32" xfId="0" applyFont="1" applyBorder="1" applyAlignment="1" applyProtection="1">
      <alignment horizontal="left" vertical="center"/>
      <protection locked="0"/>
    </xf>
    <xf numFmtId="0" fontId="44" fillId="0" borderId="33" xfId="0" applyFont="1" applyBorder="1" applyAlignment="1" applyProtection="1">
      <alignment horizontal="left" vertical="center"/>
      <protection locked="0"/>
    </xf>
    <xf numFmtId="0" fontId="46" fillId="0" borderId="1" xfId="0" applyFont="1" applyBorder="1" applyAlignment="1" applyProtection="1">
      <alignment horizontal="left" vertical="center"/>
      <protection locked="0"/>
    </xf>
    <xf numFmtId="0" fontId="49" fillId="0" borderId="0" xfId="0" applyFont="1" applyAlignment="1" applyProtection="1">
      <alignment horizontal="left" vertical="center"/>
      <protection locked="0"/>
    </xf>
    <xf numFmtId="0" fontId="46" fillId="0" borderId="34" xfId="0" applyFont="1" applyBorder="1" applyAlignment="1" applyProtection="1">
      <alignment horizontal="left" vertical="center"/>
      <protection locked="0"/>
    </xf>
    <xf numFmtId="0" fontId="46" fillId="0" borderId="34" xfId="0" applyFont="1" applyBorder="1" applyAlignment="1" applyProtection="1">
      <alignment horizontal="center" vertical="center"/>
      <protection locked="0"/>
    </xf>
    <xf numFmtId="0" fontId="49" fillId="0" borderId="34" xfId="0" applyFont="1" applyBorder="1" applyAlignment="1" applyProtection="1">
      <alignment horizontal="left" vertical="center"/>
      <protection locked="0"/>
    </xf>
    <xf numFmtId="0" fontId="50" fillId="0" borderId="1" xfId="0" applyFont="1" applyBorder="1" applyAlignment="1" applyProtection="1">
      <alignment horizontal="left" vertical="center"/>
      <protection locked="0"/>
    </xf>
    <xf numFmtId="0" fontId="47" fillId="0" borderId="0" xfId="0" applyFont="1" applyAlignment="1" applyProtection="1">
      <alignment horizontal="left" vertical="center"/>
      <protection locked="0"/>
    </xf>
    <xf numFmtId="0" fontId="47" fillId="0" borderId="1" xfId="0" applyFont="1" applyBorder="1" applyAlignment="1" applyProtection="1">
      <alignment horizontal="center" vertical="center"/>
      <protection locked="0"/>
    </xf>
    <xf numFmtId="0" fontId="47" fillId="0" borderId="32" xfId="0" applyFont="1" applyBorder="1" applyAlignment="1" applyProtection="1">
      <alignment horizontal="left" vertical="center"/>
      <protection locked="0"/>
    </xf>
    <xf numFmtId="0" fontId="47" fillId="2" borderId="1" xfId="0" applyFont="1" applyFill="1" applyBorder="1" applyAlignment="1" applyProtection="1">
      <alignment horizontal="left" vertical="center"/>
      <protection locked="0"/>
    </xf>
    <xf numFmtId="0" fontId="47" fillId="2" borderId="1" xfId="0" applyFont="1" applyFill="1" applyBorder="1" applyAlignment="1" applyProtection="1">
      <alignment horizontal="center" vertical="center"/>
      <protection locked="0"/>
    </xf>
    <xf numFmtId="0" fontId="44" fillId="0" borderId="35" xfId="0" applyFont="1" applyBorder="1" applyAlignment="1" applyProtection="1">
      <alignment horizontal="left" vertical="center"/>
      <protection locked="0"/>
    </xf>
    <xf numFmtId="0" fontId="48" fillId="0" borderId="34" xfId="0" applyFont="1" applyBorder="1" applyAlignment="1" applyProtection="1">
      <alignment horizontal="left" vertical="center"/>
      <protection locked="0"/>
    </xf>
    <xf numFmtId="0" fontId="44" fillId="0" borderId="36" xfId="0" applyFont="1" applyBorder="1" applyAlignment="1" applyProtection="1">
      <alignment horizontal="left" vertical="center"/>
      <protection locked="0"/>
    </xf>
    <xf numFmtId="0" fontId="44" fillId="0" borderId="1" xfId="0" applyFont="1" applyBorder="1" applyAlignment="1" applyProtection="1">
      <alignment horizontal="left" vertical="center"/>
      <protection locked="0"/>
    </xf>
    <xf numFmtId="0" fontId="48" fillId="0" borderId="1" xfId="0" applyFont="1" applyBorder="1" applyAlignment="1" applyProtection="1">
      <alignment horizontal="left" vertical="center"/>
      <protection locked="0"/>
    </xf>
    <xf numFmtId="0" fontId="49" fillId="0" borderId="1" xfId="0" applyFont="1" applyBorder="1" applyAlignment="1" applyProtection="1">
      <alignment horizontal="left" vertical="center"/>
      <protection locked="0"/>
    </xf>
    <xf numFmtId="0" fontId="47" fillId="0" borderId="34" xfId="0" applyFont="1" applyBorder="1" applyAlignment="1" applyProtection="1">
      <alignment horizontal="left" vertical="center"/>
      <protection locked="0"/>
    </xf>
    <xf numFmtId="0" fontId="44" fillId="0" borderId="1" xfId="0" applyFont="1" applyBorder="1" applyAlignment="1" applyProtection="1">
      <alignment horizontal="left" vertical="center" wrapText="1"/>
      <protection locked="0"/>
    </xf>
    <xf numFmtId="0" fontId="47" fillId="0" borderId="1" xfId="0" applyFont="1" applyBorder="1" applyAlignment="1" applyProtection="1">
      <alignment horizontal="center" vertical="center" wrapText="1"/>
      <protection locked="0"/>
    </xf>
    <xf numFmtId="0" fontId="44" fillId="0" borderId="29" xfId="0" applyFont="1" applyBorder="1" applyAlignment="1" applyProtection="1">
      <alignment horizontal="left" vertical="center" wrapText="1"/>
      <protection locked="0"/>
    </xf>
    <xf numFmtId="0" fontId="44" fillId="0" borderId="30" xfId="0" applyFont="1" applyBorder="1" applyAlignment="1" applyProtection="1">
      <alignment horizontal="left" vertical="center" wrapText="1"/>
      <protection locked="0"/>
    </xf>
    <xf numFmtId="0" fontId="44" fillId="0" borderId="31" xfId="0" applyFont="1" applyBorder="1" applyAlignment="1" applyProtection="1">
      <alignment horizontal="left" vertical="center" wrapText="1"/>
      <protection locked="0"/>
    </xf>
    <xf numFmtId="0" fontId="44" fillId="0" borderId="32" xfId="0" applyFont="1" applyBorder="1" applyAlignment="1" applyProtection="1">
      <alignment horizontal="left" vertical="center" wrapText="1"/>
      <protection locked="0"/>
    </xf>
    <xf numFmtId="0" fontId="44" fillId="0" borderId="33" xfId="0" applyFont="1" applyBorder="1" applyAlignment="1" applyProtection="1">
      <alignment horizontal="left" vertical="center" wrapText="1"/>
      <protection locked="0"/>
    </xf>
    <xf numFmtId="0" fontId="49" fillId="0" borderId="32" xfId="0" applyFont="1" applyBorder="1" applyAlignment="1" applyProtection="1">
      <alignment horizontal="left" vertical="center" wrapText="1"/>
      <protection locked="0"/>
    </xf>
    <xf numFmtId="0" fontId="49" fillId="0" borderId="33" xfId="0" applyFont="1" applyBorder="1" applyAlignment="1" applyProtection="1">
      <alignment horizontal="left" vertical="center" wrapText="1"/>
      <protection locked="0"/>
    </xf>
    <xf numFmtId="0" fontId="47" fillId="0" borderId="32" xfId="0" applyFont="1" applyBorder="1" applyAlignment="1" applyProtection="1">
      <alignment horizontal="left" vertical="center" wrapText="1"/>
      <protection locked="0"/>
    </xf>
    <xf numFmtId="0" fontId="47" fillId="0" borderId="33" xfId="0" applyFont="1" applyBorder="1" applyAlignment="1" applyProtection="1">
      <alignment horizontal="left" vertical="center" wrapText="1"/>
      <protection locked="0"/>
    </xf>
    <xf numFmtId="0" fontId="47" fillId="0" borderId="33" xfId="0" applyFont="1" applyBorder="1" applyAlignment="1" applyProtection="1">
      <alignment horizontal="left" vertical="center"/>
      <protection locked="0"/>
    </xf>
    <xf numFmtId="0" fontId="47" fillId="0" borderId="35" xfId="0" applyFont="1" applyBorder="1" applyAlignment="1" applyProtection="1">
      <alignment horizontal="left" vertical="center" wrapText="1"/>
      <protection locked="0"/>
    </xf>
    <xf numFmtId="0" fontId="47" fillId="0" borderId="34" xfId="0" applyFont="1" applyBorder="1" applyAlignment="1" applyProtection="1">
      <alignment horizontal="left" vertical="center" wrapText="1"/>
      <protection locked="0"/>
    </xf>
    <xf numFmtId="0" fontId="47" fillId="0" borderId="36" xfId="0" applyFont="1" applyBorder="1" applyAlignment="1" applyProtection="1">
      <alignment horizontal="left" vertical="center" wrapText="1"/>
      <protection locked="0"/>
    </xf>
    <xf numFmtId="0" fontId="47" fillId="0" borderId="1" xfId="0" applyFont="1" applyBorder="1" applyAlignment="1" applyProtection="1">
      <alignment horizontal="left" vertical="top"/>
      <protection locked="0"/>
    </xf>
    <xf numFmtId="0" fontId="47" fillId="0" borderId="1" xfId="0" applyFont="1" applyBorder="1" applyAlignment="1" applyProtection="1">
      <alignment horizontal="center" vertical="top"/>
      <protection locked="0"/>
    </xf>
    <xf numFmtId="0" fontId="47" fillId="0" borderId="35" xfId="0" applyFont="1" applyBorder="1" applyAlignment="1" applyProtection="1">
      <alignment horizontal="left" vertical="center"/>
      <protection locked="0"/>
    </xf>
    <xf numFmtId="0" fontId="47" fillId="0" borderId="36" xfId="0" applyFont="1" applyBorder="1" applyAlignment="1" applyProtection="1">
      <alignment horizontal="left" vertical="center"/>
      <protection locked="0"/>
    </xf>
    <xf numFmtId="0" fontId="49" fillId="0" borderId="0" xfId="0" applyFont="1" applyAlignment="1" applyProtection="1">
      <alignment vertical="center"/>
      <protection locked="0"/>
    </xf>
    <xf numFmtId="0" fontId="46" fillId="0" borderId="1" xfId="0" applyFont="1" applyBorder="1" applyAlignment="1" applyProtection="1">
      <alignment vertical="center"/>
      <protection locked="0"/>
    </xf>
    <xf numFmtId="0" fontId="49" fillId="0" borderId="34" xfId="0" applyFont="1" applyBorder="1" applyAlignment="1" applyProtection="1">
      <alignment vertical="center"/>
      <protection locked="0"/>
    </xf>
    <xf numFmtId="0" fontId="46" fillId="0" borderId="34" xfId="0" applyFont="1" applyBorder="1" applyAlignment="1" applyProtection="1">
      <alignment vertical="center"/>
      <protection locked="0"/>
    </xf>
    <xf numFmtId="0" fontId="0" fillId="0" borderId="1" xfId="0" applyBorder="1" applyAlignment="1" applyProtection="1">
      <alignment vertical="top"/>
      <protection locked="0"/>
    </xf>
    <xf numFmtId="49" fontId="47" fillId="0" borderId="1" xfId="0" applyNumberFormat="1" applyFont="1" applyBorder="1" applyAlignment="1" applyProtection="1">
      <alignment horizontal="left" vertical="center"/>
      <protection locked="0"/>
    </xf>
    <xf numFmtId="0" fontId="0" fillId="0" borderId="34" xfId="0" applyBorder="1" applyAlignment="1" applyProtection="1">
      <alignment vertical="top"/>
      <protection locked="0"/>
    </xf>
    <xf numFmtId="0" fontId="46" fillId="0" borderId="34" xfId="0" applyFont="1" applyBorder="1" applyAlignment="1" applyProtection="1">
      <alignment horizontal="left"/>
      <protection locked="0"/>
    </xf>
    <xf numFmtId="0" fontId="49" fillId="0" borderId="34" xfId="0" applyFont="1" applyBorder="1" applyAlignment="1" applyProtection="1">
      <protection locked="0"/>
    </xf>
    <xf numFmtId="0" fontId="44" fillId="0" borderId="32" xfId="0" applyFont="1" applyBorder="1" applyAlignment="1" applyProtection="1">
      <alignment vertical="top"/>
      <protection locked="0"/>
    </xf>
    <xf numFmtId="0" fontId="44" fillId="0" borderId="33" xfId="0" applyFont="1" applyBorder="1" applyAlignment="1" applyProtection="1">
      <alignment vertical="top"/>
      <protection locked="0"/>
    </xf>
    <xf numFmtId="0" fontId="44" fillId="0" borderId="1" xfId="0" applyFont="1" applyBorder="1" applyAlignment="1" applyProtection="1">
      <alignment horizontal="center" vertical="center"/>
      <protection locked="0"/>
    </xf>
    <xf numFmtId="0" fontId="44" fillId="0" borderId="1" xfId="0" applyFont="1" applyBorder="1" applyAlignment="1" applyProtection="1">
      <alignment horizontal="left" vertical="top"/>
      <protection locked="0"/>
    </xf>
    <xf numFmtId="0" fontId="44" fillId="0" borderId="35" xfId="0" applyFont="1" applyBorder="1" applyAlignment="1" applyProtection="1">
      <alignment vertical="top"/>
      <protection locked="0"/>
    </xf>
    <xf numFmtId="0" fontId="44" fillId="0" borderId="34" xfId="0" applyFont="1" applyBorder="1" applyAlignment="1" applyProtection="1">
      <alignment vertical="top"/>
      <protection locked="0"/>
    </xf>
    <xf numFmtId="0" fontId="44" fillId="0" borderId="36" xfId="0" applyFont="1" applyBorder="1" applyAlignment="1" applyProtection="1">
      <alignment vertical="top"/>
      <protection locked="0"/>
    </xf>
    <xf numFmtId="0" fontId="21" fillId="0" borderId="0" xfId="0" applyFont="1" applyAlignment="1">
      <alignment horizontal="left" vertical="top" wrapText="1"/>
    </xf>
    <xf numFmtId="0" fontId="21" fillId="0" borderId="0" xfId="0" applyFont="1" applyAlignment="1">
      <alignment horizontal="left" vertical="center"/>
    </xf>
    <xf numFmtId="0" fontId="2" fillId="0" borderId="0" xfId="0" applyFont="1" applyBorder="1" applyAlignment="1" applyProtection="1">
      <alignment horizontal="left" vertical="center"/>
    </xf>
    <xf numFmtId="0" fontId="0" fillId="0" borderId="0" xfId="0" applyBorder="1" applyProtection="1"/>
    <xf numFmtId="0" fontId="3" fillId="0" borderId="0" xfId="0" applyFont="1" applyBorder="1" applyAlignment="1" applyProtection="1">
      <alignment horizontal="left" vertical="top" wrapText="1"/>
    </xf>
    <xf numFmtId="49" fontId="2" fillId="4" borderId="0" xfId="0" applyNumberFormat="1" applyFont="1" applyFill="1" applyBorder="1" applyAlignment="1" applyProtection="1">
      <alignment horizontal="left" vertical="center"/>
      <protection locked="0"/>
    </xf>
    <xf numFmtId="49" fontId="2" fillId="0" borderId="0" xfId="0" applyNumberFormat="1" applyFont="1" applyBorder="1" applyAlignment="1" applyProtection="1">
      <alignment horizontal="left" vertical="center"/>
    </xf>
    <xf numFmtId="0" fontId="2" fillId="0" borderId="0" xfId="0" applyFont="1" applyBorder="1" applyAlignment="1" applyProtection="1">
      <alignment horizontal="left" vertical="center" wrapText="1"/>
    </xf>
    <xf numFmtId="4" fontId="22" fillId="0" borderId="8" xfId="0" applyNumberFormat="1" applyFont="1" applyBorder="1" applyAlignment="1" applyProtection="1">
      <alignment vertical="center"/>
    </xf>
    <xf numFmtId="0" fontId="0" fillId="0" borderId="8" xfId="0" applyFont="1" applyBorder="1" applyAlignment="1" applyProtection="1">
      <alignment vertical="center"/>
    </xf>
    <xf numFmtId="0" fontId="1" fillId="0" borderId="0" xfId="0" applyFont="1" applyBorder="1" applyAlignment="1" applyProtection="1">
      <alignment horizontal="right" vertical="center"/>
    </xf>
    <xf numFmtId="164" fontId="1" fillId="0" borderId="0" xfId="0" applyNumberFormat="1" applyFont="1" applyBorder="1" applyAlignment="1" applyProtection="1">
      <alignment horizontal="center" vertical="center"/>
    </xf>
    <xf numFmtId="0" fontId="1" fillId="0" borderId="0" xfId="0" applyFont="1" applyBorder="1" applyAlignment="1" applyProtection="1">
      <alignment vertical="center"/>
    </xf>
    <xf numFmtId="4" fontId="21" fillId="0" borderId="0" xfId="0" applyNumberFormat="1" applyFont="1" applyBorder="1" applyAlignment="1" applyProtection="1">
      <alignment vertical="center"/>
    </xf>
    <xf numFmtId="0" fontId="3" fillId="5" borderId="10" xfId="0" applyFont="1" applyFill="1" applyBorder="1" applyAlignment="1" applyProtection="1">
      <alignment horizontal="left" vertical="center"/>
    </xf>
    <xf numFmtId="0" fontId="0" fillId="5" borderId="10" xfId="0" applyFont="1" applyFill="1" applyBorder="1" applyAlignment="1" applyProtection="1">
      <alignment vertical="center"/>
    </xf>
    <xf numFmtId="4" fontId="3" fillId="5" borderId="10" xfId="0" applyNumberFormat="1" applyFont="1" applyFill="1" applyBorder="1" applyAlignment="1" applyProtection="1">
      <alignment vertical="center"/>
    </xf>
    <xf numFmtId="0" fontId="0" fillId="5" borderId="11" xfId="0" applyFont="1" applyFill="1" applyBorder="1" applyAlignment="1" applyProtection="1">
      <alignment vertical="center"/>
    </xf>
    <xf numFmtId="0" fontId="3" fillId="0" borderId="0" xfId="0" applyFont="1" applyAlignment="1" applyProtection="1">
      <alignment horizontal="left" vertical="center" wrapText="1"/>
    </xf>
    <xf numFmtId="0" fontId="3" fillId="0" borderId="0" xfId="0" applyFont="1" applyAlignment="1" applyProtection="1">
      <alignment vertical="center"/>
    </xf>
    <xf numFmtId="165" fontId="2" fillId="0" borderId="0" xfId="0" applyNumberFormat="1" applyFont="1" applyAlignment="1" applyProtection="1">
      <alignment horizontal="left" vertical="center"/>
    </xf>
    <xf numFmtId="0" fontId="2" fillId="0" borderId="0" xfId="0" applyFont="1" applyAlignment="1" applyProtection="1">
      <alignment vertical="center"/>
    </xf>
    <xf numFmtId="0" fontId="24" fillId="0" borderId="15" xfId="0" applyFont="1" applyBorder="1" applyAlignment="1">
      <alignment horizontal="center" vertical="center"/>
    </xf>
    <xf numFmtId="0" fontId="24" fillId="0" borderId="16" xfId="0" applyFont="1" applyBorder="1" applyAlignment="1">
      <alignment horizontal="left" vertical="center"/>
    </xf>
    <xf numFmtId="0" fontId="1" fillId="0" borderId="18" xfId="0" applyFont="1" applyBorder="1" applyAlignment="1">
      <alignment horizontal="left" vertical="center"/>
    </xf>
    <xf numFmtId="0" fontId="1" fillId="0" borderId="0" xfId="0" applyFont="1" applyBorder="1" applyAlignment="1">
      <alignment horizontal="left" vertical="center"/>
    </xf>
    <xf numFmtId="0" fontId="1" fillId="0" borderId="18" xfId="0" applyFont="1" applyBorder="1" applyAlignment="1" applyProtection="1">
      <alignment horizontal="left" vertical="center"/>
    </xf>
    <xf numFmtId="0" fontId="1" fillId="0" borderId="0" xfId="0" applyFont="1" applyBorder="1" applyAlignment="1" applyProtection="1">
      <alignment horizontal="left" vertical="center"/>
    </xf>
    <xf numFmtId="0" fontId="2" fillId="6" borderId="9" xfId="0" applyFont="1" applyFill="1" applyBorder="1" applyAlignment="1" applyProtection="1">
      <alignment horizontal="center" vertical="center"/>
    </xf>
    <xf numFmtId="0" fontId="2" fillId="6" borderId="10" xfId="0" applyFont="1" applyFill="1" applyBorder="1" applyAlignment="1" applyProtection="1">
      <alignment horizontal="left" vertical="center"/>
    </xf>
    <xf numFmtId="0" fontId="2" fillId="6" borderId="10" xfId="0" applyFont="1" applyFill="1" applyBorder="1" applyAlignment="1" applyProtection="1">
      <alignment horizontal="center" vertical="center"/>
    </xf>
    <xf numFmtId="0" fontId="2" fillId="6" borderId="10" xfId="0" applyFont="1" applyFill="1" applyBorder="1" applyAlignment="1" applyProtection="1">
      <alignment horizontal="right" vertical="center"/>
    </xf>
    <xf numFmtId="4" fontId="29" fillId="0" borderId="0" xfId="0" applyNumberFormat="1" applyFont="1" applyAlignment="1" applyProtection="1">
      <alignment vertical="center"/>
    </xf>
    <xf numFmtId="0" fontId="29" fillId="0" borderId="0" xfId="0" applyFont="1" applyAlignment="1" applyProtection="1">
      <alignment vertical="center"/>
    </xf>
    <xf numFmtId="0" fontId="28" fillId="0" borderId="0" xfId="0" applyFont="1" applyAlignment="1" applyProtection="1">
      <alignment horizontal="left" vertical="center" wrapText="1"/>
    </xf>
    <xf numFmtId="4" fontId="29" fillId="0" borderId="0" xfId="0" applyNumberFormat="1" applyFont="1" applyAlignment="1" applyProtection="1">
      <alignment horizontal="right" vertical="center"/>
    </xf>
    <xf numFmtId="4" fontId="7" fillId="0" borderId="0" xfId="0" applyNumberFormat="1" applyFont="1" applyAlignment="1" applyProtection="1">
      <alignment vertical="center"/>
    </xf>
    <xf numFmtId="0" fontId="7" fillId="0" borderId="0" xfId="0" applyFont="1" applyAlignment="1" applyProtection="1">
      <alignment vertical="center"/>
    </xf>
    <xf numFmtId="4" fontId="7" fillId="0" borderId="0" xfId="0" applyNumberFormat="1" applyFont="1" applyAlignment="1" applyProtection="1">
      <alignment horizontal="right" vertical="center"/>
    </xf>
    <xf numFmtId="0" fontId="32" fillId="0" borderId="0" xfId="0" applyFont="1" applyAlignment="1" applyProtection="1">
      <alignment horizontal="left" vertical="center" wrapText="1"/>
    </xf>
    <xf numFmtId="4" fontId="25" fillId="0" borderId="0" xfId="0" applyNumberFormat="1" applyFont="1" applyAlignment="1" applyProtection="1">
      <alignment horizontal="right" vertical="center"/>
    </xf>
    <xf numFmtId="4" fontId="25" fillId="0" borderId="0" xfId="0" applyNumberFormat="1" applyFont="1" applyAlignment="1" applyProtection="1">
      <alignment vertical="center"/>
    </xf>
    <xf numFmtId="0" fontId="0" fillId="0" borderId="0" xfId="0"/>
    <xf numFmtId="0" fontId="20" fillId="0" borderId="0" xfId="0" applyFont="1" applyBorder="1" applyAlignment="1" applyProtection="1">
      <alignment horizontal="left" vertical="center" wrapText="1"/>
    </xf>
    <xf numFmtId="0" fontId="20" fillId="0" borderId="0" xfId="0" applyFont="1" applyBorder="1" applyAlignment="1" applyProtection="1">
      <alignment horizontal="left" vertical="center"/>
    </xf>
    <xf numFmtId="0" fontId="3" fillId="0" borderId="0" xfId="0" applyFont="1" applyBorder="1" applyAlignment="1" applyProtection="1">
      <alignment horizontal="left" vertical="center" wrapText="1"/>
    </xf>
    <xf numFmtId="0" fontId="0" fillId="0" borderId="0" xfId="0" applyFont="1" applyBorder="1" applyAlignment="1" applyProtection="1">
      <alignment vertical="center"/>
    </xf>
    <xf numFmtId="0" fontId="20" fillId="0" borderId="0" xfId="0" applyFont="1" applyAlignment="1" applyProtection="1">
      <alignment horizontal="left" vertical="center" wrapText="1"/>
    </xf>
    <xf numFmtId="0" fontId="20" fillId="0" borderId="0" xfId="0" applyFont="1" applyAlignment="1" applyProtection="1">
      <alignment horizontal="left" vertical="center"/>
    </xf>
    <xf numFmtId="0" fontId="0" fillId="0" borderId="0" xfId="0" applyFont="1" applyAlignment="1" applyProtection="1">
      <alignment vertical="center"/>
    </xf>
    <xf numFmtId="0" fontId="34" fillId="3" borderId="0" xfId="1" applyFont="1" applyFill="1" applyAlignment="1">
      <alignment vertical="center"/>
    </xf>
    <xf numFmtId="0" fontId="1" fillId="0" borderId="0" xfId="0" applyFont="1" applyAlignment="1" applyProtection="1">
      <alignment horizontal="left" vertical="center"/>
    </xf>
    <xf numFmtId="0" fontId="0" fillId="0" borderId="0" xfId="0" applyProtection="1"/>
    <xf numFmtId="0" fontId="47" fillId="0" borderId="1" xfId="0" applyFont="1" applyBorder="1" applyAlignment="1" applyProtection="1">
      <alignment horizontal="left" vertical="center"/>
      <protection locked="0"/>
    </xf>
    <xf numFmtId="0" fontId="47" fillId="0" borderId="1" xfId="0" applyFont="1" applyBorder="1" applyAlignment="1" applyProtection="1">
      <alignment horizontal="left" vertical="top"/>
      <protection locked="0"/>
    </xf>
    <xf numFmtId="0" fontId="46" fillId="0" borderId="34" xfId="0" applyFont="1" applyBorder="1" applyAlignment="1" applyProtection="1">
      <alignment horizontal="left"/>
      <protection locked="0"/>
    </xf>
    <xf numFmtId="0" fontId="45" fillId="0" borderId="1" xfId="0" applyFont="1" applyBorder="1" applyAlignment="1" applyProtection="1">
      <alignment horizontal="center" vertical="center" wrapText="1"/>
      <protection locked="0"/>
    </xf>
    <xf numFmtId="0" fontId="45" fillId="0" borderId="1" xfId="0" applyFont="1" applyBorder="1" applyAlignment="1" applyProtection="1">
      <alignment horizontal="center" vertical="center"/>
      <protection locked="0"/>
    </xf>
    <xf numFmtId="49" fontId="47" fillId="0" borderId="1" xfId="0" applyNumberFormat="1" applyFont="1" applyBorder="1" applyAlignment="1" applyProtection="1">
      <alignment horizontal="left" vertical="center" wrapText="1"/>
      <protection locked="0"/>
    </xf>
    <xf numFmtId="0" fontId="47" fillId="0" borderId="1" xfId="0" applyFont="1" applyBorder="1" applyAlignment="1" applyProtection="1">
      <alignment horizontal="left" vertical="center" wrapText="1"/>
      <protection locked="0"/>
    </xf>
    <xf numFmtId="0" fontId="46" fillId="0" borderId="34" xfId="0" applyFont="1" applyBorder="1" applyAlignment="1" applyProtection="1">
      <alignment horizontal="left" wrapText="1"/>
      <protection locked="0"/>
    </xf>
  </cellXfs>
  <cellStyles count="2">
    <cellStyle name="Hypertextový odkaz" xfId="1" builtinId="8"/>
    <cellStyle name="normální" xfId="0" builtinId="0" customBuiltin="1"/>
  </cellStyles>
  <dxfs count="0"/>
  <tableStyles count="0"/>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_rels/drawing1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_rels/drawing1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_rels/drawing1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_rels/drawing1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_rels/drawing1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_rels/drawing1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_rels/drawing1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_rels/drawing1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_rels/drawing1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_rels/drawing1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_rels/drawing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_rels/drawing2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_rels/drawing2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_rels/drawing2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_rels/drawing2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_rels/drawing2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_rels/drawing2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_rels/drawing2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_rels/drawing2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_rels/drawing2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_rels/drawing2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_rels/drawing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_rels/drawing3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_rels/drawing3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_rels/drawing3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_rels/drawing3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_rels/drawing3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_rels/drawing3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_rels/drawing3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_rels/drawing3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_rels/drawing3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_rels/drawing3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_rels/drawing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_rels/drawing4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_rels/drawing4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_rels/drawing4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_rels/drawing4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_rels/drawing4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_rels/drawing4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_rels/drawing4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_rels/drawing4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_rels/drawing4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_rels/drawing4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_rels/drawing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_rels/drawing5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_rels/drawing5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_rels/drawing5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_rels/drawing5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_rels/drawing5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_rels/drawing5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_rels/drawing5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_rels/drawing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_rels/drawing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_rels/drawing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_rels/drawing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drawing1.xml><?xml version="1.0" encoding="utf-8"?>
<xdr:wsDr xmlns:xdr="http://schemas.openxmlformats.org/drawingml/2006/spreadsheetDrawing" xmlns:a="http://schemas.openxmlformats.org/drawingml/2006/main">
  <xdr:absoluteAnchor>
    <xdr:pos x="0" y="0"/>
    <xdr:ext cx="271145" cy="271145"/>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cstate="print"/>
        <a:stretch>
          <a:fillRect/>
        </a:stretch>
      </xdr:blipFill>
      <xdr:spPr>
        <a:prstGeom prst="rect">
          <a:avLst/>
        </a:prstGeom>
      </xdr:spPr>
    </xdr:pic>
    <xdr:clientData/>
  </xdr:absoluteAnchor>
</xdr:wsDr>
</file>

<file path=xl/drawings/drawing10.xml><?xml version="1.0" encoding="utf-8"?>
<xdr:wsDr xmlns:xdr="http://schemas.openxmlformats.org/drawingml/2006/spreadsheetDrawing" xmlns:a="http://schemas.openxmlformats.org/drawingml/2006/main">
  <xdr:absoluteAnchor>
    <xdr:pos x="0" y="0"/>
    <xdr:ext cx="276860" cy="27686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cstate="print"/>
        <a:stretch>
          <a:fillRect/>
        </a:stretch>
      </xdr:blipFill>
      <xdr:spPr>
        <a:prstGeom prst="rect">
          <a:avLst/>
        </a:prstGeom>
      </xdr:spPr>
    </xdr:pic>
    <xdr:clientData/>
  </xdr:absoluteAnchor>
</xdr:wsDr>
</file>

<file path=xl/drawings/drawing11.xml><?xml version="1.0" encoding="utf-8"?>
<xdr:wsDr xmlns:xdr="http://schemas.openxmlformats.org/drawingml/2006/spreadsheetDrawing" xmlns:a="http://schemas.openxmlformats.org/drawingml/2006/main">
  <xdr:absoluteAnchor>
    <xdr:pos x="0" y="0"/>
    <xdr:ext cx="276860" cy="27686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cstate="print"/>
        <a:stretch>
          <a:fillRect/>
        </a:stretch>
      </xdr:blipFill>
      <xdr:spPr>
        <a:prstGeom prst="rect">
          <a:avLst/>
        </a:prstGeom>
      </xdr:spPr>
    </xdr:pic>
    <xdr:clientData/>
  </xdr:absoluteAnchor>
</xdr:wsDr>
</file>

<file path=xl/drawings/drawing12.xml><?xml version="1.0" encoding="utf-8"?>
<xdr:wsDr xmlns:xdr="http://schemas.openxmlformats.org/drawingml/2006/spreadsheetDrawing" xmlns:a="http://schemas.openxmlformats.org/drawingml/2006/main">
  <xdr:absoluteAnchor>
    <xdr:pos x="0" y="0"/>
    <xdr:ext cx="276860" cy="27686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cstate="print"/>
        <a:stretch>
          <a:fillRect/>
        </a:stretch>
      </xdr:blipFill>
      <xdr:spPr>
        <a:prstGeom prst="rect">
          <a:avLst/>
        </a:prstGeom>
      </xdr:spPr>
    </xdr:pic>
    <xdr:clientData/>
  </xdr:absoluteAnchor>
</xdr:wsDr>
</file>

<file path=xl/drawings/drawing13.xml><?xml version="1.0" encoding="utf-8"?>
<xdr:wsDr xmlns:xdr="http://schemas.openxmlformats.org/drawingml/2006/spreadsheetDrawing" xmlns:a="http://schemas.openxmlformats.org/drawingml/2006/main">
  <xdr:absoluteAnchor>
    <xdr:pos x="0" y="0"/>
    <xdr:ext cx="276860" cy="27686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cstate="print"/>
        <a:stretch>
          <a:fillRect/>
        </a:stretch>
      </xdr:blipFill>
      <xdr:spPr>
        <a:prstGeom prst="rect">
          <a:avLst/>
        </a:prstGeom>
      </xdr:spPr>
    </xdr:pic>
    <xdr:clientData/>
  </xdr:absoluteAnchor>
</xdr:wsDr>
</file>

<file path=xl/drawings/drawing14.xml><?xml version="1.0" encoding="utf-8"?>
<xdr:wsDr xmlns:xdr="http://schemas.openxmlformats.org/drawingml/2006/spreadsheetDrawing" xmlns:a="http://schemas.openxmlformats.org/drawingml/2006/main">
  <xdr:absoluteAnchor>
    <xdr:pos x="0" y="0"/>
    <xdr:ext cx="276860" cy="27686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cstate="print"/>
        <a:stretch>
          <a:fillRect/>
        </a:stretch>
      </xdr:blipFill>
      <xdr:spPr>
        <a:prstGeom prst="rect">
          <a:avLst/>
        </a:prstGeom>
      </xdr:spPr>
    </xdr:pic>
    <xdr:clientData/>
  </xdr:absoluteAnchor>
</xdr:wsDr>
</file>

<file path=xl/drawings/drawing15.xml><?xml version="1.0" encoding="utf-8"?>
<xdr:wsDr xmlns:xdr="http://schemas.openxmlformats.org/drawingml/2006/spreadsheetDrawing" xmlns:a="http://schemas.openxmlformats.org/drawingml/2006/main">
  <xdr:absoluteAnchor>
    <xdr:pos x="0" y="0"/>
    <xdr:ext cx="276860" cy="27686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cstate="print"/>
        <a:stretch>
          <a:fillRect/>
        </a:stretch>
      </xdr:blipFill>
      <xdr:spPr>
        <a:prstGeom prst="rect">
          <a:avLst/>
        </a:prstGeom>
      </xdr:spPr>
    </xdr:pic>
    <xdr:clientData/>
  </xdr:absoluteAnchor>
</xdr:wsDr>
</file>

<file path=xl/drawings/drawing16.xml><?xml version="1.0" encoding="utf-8"?>
<xdr:wsDr xmlns:xdr="http://schemas.openxmlformats.org/drawingml/2006/spreadsheetDrawing" xmlns:a="http://schemas.openxmlformats.org/drawingml/2006/main">
  <xdr:absoluteAnchor>
    <xdr:pos x="0" y="0"/>
    <xdr:ext cx="276860" cy="27686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cstate="print"/>
        <a:stretch>
          <a:fillRect/>
        </a:stretch>
      </xdr:blipFill>
      <xdr:spPr>
        <a:prstGeom prst="rect">
          <a:avLst/>
        </a:prstGeom>
      </xdr:spPr>
    </xdr:pic>
    <xdr:clientData/>
  </xdr:absoluteAnchor>
</xdr:wsDr>
</file>

<file path=xl/drawings/drawing17.xml><?xml version="1.0" encoding="utf-8"?>
<xdr:wsDr xmlns:xdr="http://schemas.openxmlformats.org/drawingml/2006/spreadsheetDrawing" xmlns:a="http://schemas.openxmlformats.org/drawingml/2006/main">
  <xdr:absoluteAnchor>
    <xdr:pos x="0" y="0"/>
    <xdr:ext cx="276860" cy="27686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cstate="print"/>
        <a:stretch>
          <a:fillRect/>
        </a:stretch>
      </xdr:blipFill>
      <xdr:spPr>
        <a:prstGeom prst="rect">
          <a:avLst/>
        </a:prstGeom>
      </xdr:spPr>
    </xdr:pic>
    <xdr:clientData/>
  </xdr:absoluteAnchor>
</xdr:wsDr>
</file>

<file path=xl/drawings/drawing18.xml><?xml version="1.0" encoding="utf-8"?>
<xdr:wsDr xmlns:xdr="http://schemas.openxmlformats.org/drawingml/2006/spreadsheetDrawing" xmlns:a="http://schemas.openxmlformats.org/drawingml/2006/main">
  <xdr:absoluteAnchor>
    <xdr:pos x="0" y="0"/>
    <xdr:ext cx="276860" cy="27686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cstate="print"/>
        <a:stretch>
          <a:fillRect/>
        </a:stretch>
      </xdr:blipFill>
      <xdr:spPr>
        <a:prstGeom prst="rect">
          <a:avLst/>
        </a:prstGeom>
      </xdr:spPr>
    </xdr:pic>
    <xdr:clientData/>
  </xdr:absoluteAnchor>
</xdr:wsDr>
</file>

<file path=xl/drawings/drawing19.xml><?xml version="1.0" encoding="utf-8"?>
<xdr:wsDr xmlns:xdr="http://schemas.openxmlformats.org/drawingml/2006/spreadsheetDrawing" xmlns:a="http://schemas.openxmlformats.org/drawingml/2006/main">
  <xdr:absoluteAnchor>
    <xdr:pos x="0" y="0"/>
    <xdr:ext cx="276860" cy="27686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cstate="print"/>
        <a:stretch>
          <a:fillRect/>
        </a:stretch>
      </xdr:blipFill>
      <xdr:spPr>
        <a:prstGeom prst="rect">
          <a:avLst/>
        </a:prstGeom>
      </xdr:spPr>
    </xdr:pic>
    <xdr:clientData/>
  </xdr:absoluteAnchor>
</xdr:wsDr>
</file>

<file path=xl/drawings/drawing2.xml><?xml version="1.0" encoding="utf-8"?>
<xdr:wsDr xmlns:xdr="http://schemas.openxmlformats.org/drawingml/2006/spreadsheetDrawing" xmlns:a="http://schemas.openxmlformats.org/drawingml/2006/main">
  <xdr:absoluteAnchor>
    <xdr:pos x="0" y="0"/>
    <xdr:ext cx="276860" cy="27686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cstate="print"/>
        <a:stretch>
          <a:fillRect/>
        </a:stretch>
      </xdr:blipFill>
      <xdr:spPr>
        <a:prstGeom prst="rect">
          <a:avLst/>
        </a:prstGeom>
      </xdr:spPr>
    </xdr:pic>
    <xdr:clientData/>
  </xdr:absoluteAnchor>
</xdr:wsDr>
</file>

<file path=xl/drawings/drawing20.xml><?xml version="1.0" encoding="utf-8"?>
<xdr:wsDr xmlns:xdr="http://schemas.openxmlformats.org/drawingml/2006/spreadsheetDrawing" xmlns:a="http://schemas.openxmlformats.org/drawingml/2006/main">
  <xdr:absoluteAnchor>
    <xdr:pos x="0" y="0"/>
    <xdr:ext cx="276860" cy="27686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cstate="print"/>
        <a:stretch>
          <a:fillRect/>
        </a:stretch>
      </xdr:blipFill>
      <xdr:spPr>
        <a:prstGeom prst="rect">
          <a:avLst/>
        </a:prstGeom>
      </xdr:spPr>
    </xdr:pic>
    <xdr:clientData/>
  </xdr:absoluteAnchor>
</xdr:wsDr>
</file>

<file path=xl/drawings/drawing21.xml><?xml version="1.0" encoding="utf-8"?>
<xdr:wsDr xmlns:xdr="http://schemas.openxmlformats.org/drawingml/2006/spreadsheetDrawing" xmlns:a="http://schemas.openxmlformats.org/drawingml/2006/main">
  <xdr:absoluteAnchor>
    <xdr:pos x="0" y="0"/>
    <xdr:ext cx="276860" cy="27686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cstate="print"/>
        <a:stretch>
          <a:fillRect/>
        </a:stretch>
      </xdr:blipFill>
      <xdr:spPr>
        <a:prstGeom prst="rect">
          <a:avLst/>
        </a:prstGeom>
      </xdr:spPr>
    </xdr:pic>
    <xdr:clientData/>
  </xdr:absoluteAnchor>
</xdr:wsDr>
</file>

<file path=xl/drawings/drawing22.xml><?xml version="1.0" encoding="utf-8"?>
<xdr:wsDr xmlns:xdr="http://schemas.openxmlformats.org/drawingml/2006/spreadsheetDrawing" xmlns:a="http://schemas.openxmlformats.org/drawingml/2006/main">
  <xdr:absoluteAnchor>
    <xdr:pos x="0" y="0"/>
    <xdr:ext cx="276860" cy="27686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cstate="print"/>
        <a:stretch>
          <a:fillRect/>
        </a:stretch>
      </xdr:blipFill>
      <xdr:spPr>
        <a:prstGeom prst="rect">
          <a:avLst/>
        </a:prstGeom>
      </xdr:spPr>
    </xdr:pic>
    <xdr:clientData/>
  </xdr:absoluteAnchor>
</xdr:wsDr>
</file>

<file path=xl/drawings/drawing23.xml><?xml version="1.0" encoding="utf-8"?>
<xdr:wsDr xmlns:xdr="http://schemas.openxmlformats.org/drawingml/2006/spreadsheetDrawing" xmlns:a="http://schemas.openxmlformats.org/drawingml/2006/main">
  <xdr:absoluteAnchor>
    <xdr:pos x="0" y="0"/>
    <xdr:ext cx="276860" cy="27686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cstate="print"/>
        <a:stretch>
          <a:fillRect/>
        </a:stretch>
      </xdr:blipFill>
      <xdr:spPr>
        <a:prstGeom prst="rect">
          <a:avLst/>
        </a:prstGeom>
      </xdr:spPr>
    </xdr:pic>
    <xdr:clientData/>
  </xdr:absoluteAnchor>
</xdr:wsDr>
</file>

<file path=xl/drawings/drawing24.xml><?xml version="1.0" encoding="utf-8"?>
<xdr:wsDr xmlns:xdr="http://schemas.openxmlformats.org/drawingml/2006/spreadsheetDrawing" xmlns:a="http://schemas.openxmlformats.org/drawingml/2006/main">
  <xdr:absoluteAnchor>
    <xdr:pos x="0" y="0"/>
    <xdr:ext cx="276860" cy="27686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cstate="print"/>
        <a:stretch>
          <a:fillRect/>
        </a:stretch>
      </xdr:blipFill>
      <xdr:spPr>
        <a:prstGeom prst="rect">
          <a:avLst/>
        </a:prstGeom>
      </xdr:spPr>
    </xdr:pic>
    <xdr:clientData/>
  </xdr:absoluteAnchor>
</xdr:wsDr>
</file>

<file path=xl/drawings/drawing25.xml><?xml version="1.0" encoding="utf-8"?>
<xdr:wsDr xmlns:xdr="http://schemas.openxmlformats.org/drawingml/2006/spreadsheetDrawing" xmlns:a="http://schemas.openxmlformats.org/drawingml/2006/main">
  <xdr:absoluteAnchor>
    <xdr:pos x="0" y="0"/>
    <xdr:ext cx="276860" cy="27686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cstate="print"/>
        <a:stretch>
          <a:fillRect/>
        </a:stretch>
      </xdr:blipFill>
      <xdr:spPr>
        <a:prstGeom prst="rect">
          <a:avLst/>
        </a:prstGeom>
      </xdr:spPr>
    </xdr:pic>
    <xdr:clientData/>
  </xdr:absoluteAnchor>
</xdr:wsDr>
</file>

<file path=xl/drawings/drawing26.xml><?xml version="1.0" encoding="utf-8"?>
<xdr:wsDr xmlns:xdr="http://schemas.openxmlformats.org/drawingml/2006/spreadsheetDrawing" xmlns:a="http://schemas.openxmlformats.org/drawingml/2006/main">
  <xdr:absoluteAnchor>
    <xdr:pos x="0" y="0"/>
    <xdr:ext cx="276860" cy="27686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cstate="print"/>
        <a:stretch>
          <a:fillRect/>
        </a:stretch>
      </xdr:blipFill>
      <xdr:spPr>
        <a:prstGeom prst="rect">
          <a:avLst/>
        </a:prstGeom>
      </xdr:spPr>
    </xdr:pic>
    <xdr:clientData/>
  </xdr:absoluteAnchor>
</xdr:wsDr>
</file>

<file path=xl/drawings/drawing27.xml><?xml version="1.0" encoding="utf-8"?>
<xdr:wsDr xmlns:xdr="http://schemas.openxmlformats.org/drawingml/2006/spreadsheetDrawing" xmlns:a="http://schemas.openxmlformats.org/drawingml/2006/main">
  <xdr:absoluteAnchor>
    <xdr:pos x="0" y="0"/>
    <xdr:ext cx="276860" cy="27686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cstate="print"/>
        <a:stretch>
          <a:fillRect/>
        </a:stretch>
      </xdr:blipFill>
      <xdr:spPr>
        <a:prstGeom prst="rect">
          <a:avLst/>
        </a:prstGeom>
      </xdr:spPr>
    </xdr:pic>
    <xdr:clientData/>
  </xdr:absoluteAnchor>
</xdr:wsDr>
</file>

<file path=xl/drawings/drawing28.xml><?xml version="1.0" encoding="utf-8"?>
<xdr:wsDr xmlns:xdr="http://schemas.openxmlformats.org/drawingml/2006/spreadsheetDrawing" xmlns:a="http://schemas.openxmlformats.org/drawingml/2006/main">
  <xdr:absoluteAnchor>
    <xdr:pos x="0" y="0"/>
    <xdr:ext cx="276860" cy="27686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cstate="print"/>
        <a:stretch>
          <a:fillRect/>
        </a:stretch>
      </xdr:blipFill>
      <xdr:spPr>
        <a:prstGeom prst="rect">
          <a:avLst/>
        </a:prstGeom>
      </xdr:spPr>
    </xdr:pic>
    <xdr:clientData/>
  </xdr:absoluteAnchor>
</xdr:wsDr>
</file>

<file path=xl/drawings/drawing29.xml><?xml version="1.0" encoding="utf-8"?>
<xdr:wsDr xmlns:xdr="http://schemas.openxmlformats.org/drawingml/2006/spreadsheetDrawing" xmlns:a="http://schemas.openxmlformats.org/drawingml/2006/main">
  <xdr:absoluteAnchor>
    <xdr:pos x="0" y="0"/>
    <xdr:ext cx="276860" cy="27686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cstate="print"/>
        <a:stretch>
          <a:fillRect/>
        </a:stretch>
      </xdr:blipFill>
      <xdr:spPr>
        <a:prstGeom prst="rect">
          <a:avLst/>
        </a:prstGeom>
      </xdr:spPr>
    </xdr:pic>
    <xdr:clientData/>
  </xdr:absoluteAnchor>
</xdr:wsDr>
</file>

<file path=xl/drawings/drawing3.xml><?xml version="1.0" encoding="utf-8"?>
<xdr:wsDr xmlns:xdr="http://schemas.openxmlformats.org/drawingml/2006/spreadsheetDrawing" xmlns:a="http://schemas.openxmlformats.org/drawingml/2006/main">
  <xdr:absoluteAnchor>
    <xdr:pos x="0" y="0"/>
    <xdr:ext cx="276860" cy="27686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cstate="print"/>
        <a:stretch>
          <a:fillRect/>
        </a:stretch>
      </xdr:blipFill>
      <xdr:spPr>
        <a:prstGeom prst="rect">
          <a:avLst/>
        </a:prstGeom>
      </xdr:spPr>
    </xdr:pic>
    <xdr:clientData/>
  </xdr:absoluteAnchor>
</xdr:wsDr>
</file>

<file path=xl/drawings/drawing30.xml><?xml version="1.0" encoding="utf-8"?>
<xdr:wsDr xmlns:xdr="http://schemas.openxmlformats.org/drawingml/2006/spreadsheetDrawing" xmlns:a="http://schemas.openxmlformats.org/drawingml/2006/main">
  <xdr:absoluteAnchor>
    <xdr:pos x="0" y="0"/>
    <xdr:ext cx="276860" cy="27686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cstate="print"/>
        <a:stretch>
          <a:fillRect/>
        </a:stretch>
      </xdr:blipFill>
      <xdr:spPr>
        <a:prstGeom prst="rect">
          <a:avLst/>
        </a:prstGeom>
      </xdr:spPr>
    </xdr:pic>
    <xdr:clientData/>
  </xdr:absoluteAnchor>
</xdr:wsDr>
</file>

<file path=xl/drawings/drawing31.xml><?xml version="1.0" encoding="utf-8"?>
<xdr:wsDr xmlns:xdr="http://schemas.openxmlformats.org/drawingml/2006/spreadsheetDrawing" xmlns:a="http://schemas.openxmlformats.org/drawingml/2006/main">
  <xdr:absoluteAnchor>
    <xdr:pos x="0" y="0"/>
    <xdr:ext cx="276860" cy="27686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cstate="print"/>
        <a:stretch>
          <a:fillRect/>
        </a:stretch>
      </xdr:blipFill>
      <xdr:spPr>
        <a:prstGeom prst="rect">
          <a:avLst/>
        </a:prstGeom>
      </xdr:spPr>
    </xdr:pic>
    <xdr:clientData/>
  </xdr:absoluteAnchor>
</xdr:wsDr>
</file>

<file path=xl/drawings/drawing32.xml><?xml version="1.0" encoding="utf-8"?>
<xdr:wsDr xmlns:xdr="http://schemas.openxmlformats.org/drawingml/2006/spreadsheetDrawing" xmlns:a="http://schemas.openxmlformats.org/drawingml/2006/main">
  <xdr:absoluteAnchor>
    <xdr:pos x="0" y="0"/>
    <xdr:ext cx="276860" cy="27686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cstate="print"/>
        <a:stretch>
          <a:fillRect/>
        </a:stretch>
      </xdr:blipFill>
      <xdr:spPr>
        <a:prstGeom prst="rect">
          <a:avLst/>
        </a:prstGeom>
      </xdr:spPr>
    </xdr:pic>
    <xdr:clientData/>
  </xdr:absoluteAnchor>
</xdr:wsDr>
</file>

<file path=xl/drawings/drawing33.xml><?xml version="1.0" encoding="utf-8"?>
<xdr:wsDr xmlns:xdr="http://schemas.openxmlformats.org/drawingml/2006/spreadsheetDrawing" xmlns:a="http://schemas.openxmlformats.org/drawingml/2006/main">
  <xdr:absoluteAnchor>
    <xdr:pos x="0" y="0"/>
    <xdr:ext cx="276860" cy="27686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cstate="print"/>
        <a:stretch>
          <a:fillRect/>
        </a:stretch>
      </xdr:blipFill>
      <xdr:spPr>
        <a:prstGeom prst="rect">
          <a:avLst/>
        </a:prstGeom>
      </xdr:spPr>
    </xdr:pic>
    <xdr:clientData/>
  </xdr:absoluteAnchor>
</xdr:wsDr>
</file>

<file path=xl/drawings/drawing34.xml><?xml version="1.0" encoding="utf-8"?>
<xdr:wsDr xmlns:xdr="http://schemas.openxmlformats.org/drawingml/2006/spreadsheetDrawing" xmlns:a="http://schemas.openxmlformats.org/drawingml/2006/main">
  <xdr:absoluteAnchor>
    <xdr:pos x="0" y="0"/>
    <xdr:ext cx="276860" cy="27686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cstate="print"/>
        <a:stretch>
          <a:fillRect/>
        </a:stretch>
      </xdr:blipFill>
      <xdr:spPr>
        <a:prstGeom prst="rect">
          <a:avLst/>
        </a:prstGeom>
      </xdr:spPr>
    </xdr:pic>
    <xdr:clientData/>
  </xdr:absoluteAnchor>
</xdr:wsDr>
</file>

<file path=xl/drawings/drawing35.xml><?xml version="1.0" encoding="utf-8"?>
<xdr:wsDr xmlns:xdr="http://schemas.openxmlformats.org/drawingml/2006/spreadsheetDrawing" xmlns:a="http://schemas.openxmlformats.org/drawingml/2006/main">
  <xdr:absoluteAnchor>
    <xdr:pos x="0" y="0"/>
    <xdr:ext cx="276860" cy="27686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cstate="print"/>
        <a:stretch>
          <a:fillRect/>
        </a:stretch>
      </xdr:blipFill>
      <xdr:spPr>
        <a:prstGeom prst="rect">
          <a:avLst/>
        </a:prstGeom>
      </xdr:spPr>
    </xdr:pic>
    <xdr:clientData/>
  </xdr:absoluteAnchor>
</xdr:wsDr>
</file>

<file path=xl/drawings/drawing36.xml><?xml version="1.0" encoding="utf-8"?>
<xdr:wsDr xmlns:xdr="http://schemas.openxmlformats.org/drawingml/2006/spreadsheetDrawing" xmlns:a="http://schemas.openxmlformats.org/drawingml/2006/main">
  <xdr:absoluteAnchor>
    <xdr:pos x="0" y="0"/>
    <xdr:ext cx="276860" cy="27686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cstate="print"/>
        <a:stretch>
          <a:fillRect/>
        </a:stretch>
      </xdr:blipFill>
      <xdr:spPr>
        <a:prstGeom prst="rect">
          <a:avLst/>
        </a:prstGeom>
      </xdr:spPr>
    </xdr:pic>
    <xdr:clientData/>
  </xdr:absoluteAnchor>
</xdr:wsDr>
</file>

<file path=xl/drawings/drawing37.xml><?xml version="1.0" encoding="utf-8"?>
<xdr:wsDr xmlns:xdr="http://schemas.openxmlformats.org/drawingml/2006/spreadsheetDrawing" xmlns:a="http://schemas.openxmlformats.org/drawingml/2006/main">
  <xdr:absoluteAnchor>
    <xdr:pos x="0" y="0"/>
    <xdr:ext cx="276860" cy="27686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cstate="print"/>
        <a:stretch>
          <a:fillRect/>
        </a:stretch>
      </xdr:blipFill>
      <xdr:spPr>
        <a:prstGeom prst="rect">
          <a:avLst/>
        </a:prstGeom>
      </xdr:spPr>
    </xdr:pic>
    <xdr:clientData/>
  </xdr:absoluteAnchor>
</xdr:wsDr>
</file>

<file path=xl/drawings/drawing38.xml><?xml version="1.0" encoding="utf-8"?>
<xdr:wsDr xmlns:xdr="http://schemas.openxmlformats.org/drawingml/2006/spreadsheetDrawing" xmlns:a="http://schemas.openxmlformats.org/drawingml/2006/main">
  <xdr:absoluteAnchor>
    <xdr:pos x="0" y="0"/>
    <xdr:ext cx="276860" cy="27686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cstate="print"/>
        <a:stretch>
          <a:fillRect/>
        </a:stretch>
      </xdr:blipFill>
      <xdr:spPr>
        <a:prstGeom prst="rect">
          <a:avLst/>
        </a:prstGeom>
      </xdr:spPr>
    </xdr:pic>
    <xdr:clientData/>
  </xdr:absoluteAnchor>
</xdr:wsDr>
</file>

<file path=xl/drawings/drawing39.xml><?xml version="1.0" encoding="utf-8"?>
<xdr:wsDr xmlns:xdr="http://schemas.openxmlformats.org/drawingml/2006/spreadsheetDrawing" xmlns:a="http://schemas.openxmlformats.org/drawingml/2006/main">
  <xdr:absoluteAnchor>
    <xdr:pos x="0" y="0"/>
    <xdr:ext cx="276860" cy="27686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cstate="print"/>
        <a:stretch>
          <a:fillRect/>
        </a:stretch>
      </xdr:blipFill>
      <xdr:spPr>
        <a:prstGeom prst="rect">
          <a:avLst/>
        </a:prstGeom>
      </xdr:spPr>
    </xdr:pic>
    <xdr:clientData/>
  </xdr:absoluteAnchor>
</xdr:wsDr>
</file>

<file path=xl/drawings/drawing4.xml><?xml version="1.0" encoding="utf-8"?>
<xdr:wsDr xmlns:xdr="http://schemas.openxmlformats.org/drawingml/2006/spreadsheetDrawing" xmlns:a="http://schemas.openxmlformats.org/drawingml/2006/main">
  <xdr:absoluteAnchor>
    <xdr:pos x="0" y="0"/>
    <xdr:ext cx="276860" cy="27686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cstate="print"/>
        <a:stretch>
          <a:fillRect/>
        </a:stretch>
      </xdr:blipFill>
      <xdr:spPr>
        <a:prstGeom prst="rect">
          <a:avLst/>
        </a:prstGeom>
      </xdr:spPr>
    </xdr:pic>
    <xdr:clientData/>
  </xdr:absoluteAnchor>
</xdr:wsDr>
</file>

<file path=xl/drawings/drawing40.xml><?xml version="1.0" encoding="utf-8"?>
<xdr:wsDr xmlns:xdr="http://schemas.openxmlformats.org/drawingml/2006/spreadsheetDrawing" xmlns:a="http://schemas.openxmlformats.org/drawingml/2006/main">
  <xdr:absoluteAnchor>
    <xdr:pos x="0" y="0"/>
    <xdr:ext cx="276860" cy="27686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cstate="print"/>
        <a:stretch>
          <a:fillRect/>
        </a:stretch>
      </xdr:blipFill>
      <xdr:spPr>
        <a:prstGeom prst="rect">
          <a:avLst/>
        </a:prstGeom>
      </xdr:spPr>
    </xdr:pic>
    <xdr:clientData/>
  </xdr:absoluteAnchor>
</xdr:wsDr>
</file>

<file path=xl/drawings/drawing41.xml><?xml version="1.0" encoding="utf-8"?>
<xdr:wsDr xmlns:xdr="http://schemas.openxmlformats.org/drawingml/2006/spreadsheetDrawing" xmlns:a="http://schemas.openxmlformats.org/drawingml/2006/main">
  <xdr:absoluteAnchor>
    <xdr:pos x="0" y="0"/>
    <xdr:ext cx="276860" cy="27686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cstate="print"/>
        <a:stretch>
          <a:fillRect/>
        </a:stretch>
      </xdr:blipFill>
      <xdr:spPr>
        <a:prstGeom prst="rect">
          <a:avLst/>
        </a:prstGeom>
      </xdr:spPr>
    </xdr:pic>
    <xdr:clientData/>
  </xdr:absoluteAnchor>
</xdr:wsDr>
</file>

<file path=xl/drawings/drawing42.xml><?xml version="1.0" encoding="utf-8"?>
<xdr:wsDr xmlns:xdr="http://schemas.openxmlformats.org/drawingml/2006/spreadsheetDrawing" xmlns:a="http://schemas.openxmlformats.org/drawingml/2006/main">
  <xdr:absoluteAnchor>
    <xdr:pos x="0" y="0"/>
    <xdr:ext cx="276860" cy="27686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cstate="print"/>
        <a:stretch>
          <a:fillRect/>
        </a:stretch>
      </xdr:blipFill>
      <xdr:spPr>
        <a:prstGeom prst="rect">
          <a:avLst/>
        </a:prstGeom>
      </xdr:spPr>
    </xdr:pic>
    <xdr:clientData/>
  </xdr:absoluteAnchor>
</xdr:wsDr>
</file>

<file path=xl/drawings/drawing43.xml><?xml version="1.0" encoding="utf-8"?>
<xdr:wsDr xmlns:xdr="http://schemas.openxmlformats.org/drawingml/2006/spreadsheetDrawing" xmlns:a="http://schemas.openxmlformats.org/drawingml/2006/main">
  <xdr:absoluteAnchor>
    <xdr:pos x="0" y="0"/>
    <xdr:ext cx="276860" cy="27686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cstate="print"/>
        <a:stretch>
          <a:fillRect/>
        </a:stretch>
      </xdr:blipFill>
      <xdr:spPr>
        <a:prstGeom prst="rect">
          <a:avLst/>
        </a:prstGeom>
      </xdr:spPr>
    </xdr:pic>
    <xdr:clientData/>
  </xdr:absoluteAnchor>
</xdr:wsDr>
</file>

<file path=xl/drawings/drawing44.xml><?xml version="1.0" encoding="utf-8"?>
<xdr:wsDr xmlns:xdr="http://schemas.openxmlformats.org/drawingml/2006/spreadsheetDrawing" xmlns:a="http://schemas.openxmlformats.org/drawingml/2006/main">
  <xdr:absoluteAnchor>
    <xdr:pos x="0" y="0"/>
    <xdr:ext cx="276860" cy="27686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cstate="print"/>
        <a:stretch>
          <a:fillRect/>
        </a:stretch>
      </xdr:blipFill>
      <xdr:spPr>
        <a:prstGeom prst="rect">
          <a:avLst/>
        </a:prstGeom>
      </xdr:spPr>
    </xdr:pic>
    <xdr:clientData/>
  </xdr:absoluteAnchor>
</xdr:wsDr>
</file>

<file path=xl/drawings/drawing45.xml><?xml version="1.0" encoding="utf-8"?>
<xdr:wsDr xmlns:xdr="http://schemas.openxmlformats.org/drawingml/2006/spreadsheetDrawing" xmlns:a="http://schemas.openxmlformats.org/drawingml/2006/main">
  <xdr:absoluteAnchor>
    <xdr:pos x="0" y="0"/>
    <xdr:ext cx="276860" cy="27686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cstate="print"/>
        <a:stretch>
          <a:fillRect/>
        </a:stretch>
      </xdr:blipFill>
      <xdr:spPr>
        <a:prstGeom prst="rect">
          <a:avLst/>
        </a:prstGeom>
      </xdr:spPr>
    </xdr:pic>
    <xdr:clientData/>
  </xdr:absoluteAnchor>
</xdr:wsDr>
</file>

<file path=xl/drawings/drawing46.xml><?xml version="1.0" encoding="utf-8"?>
<xdr:wsDr xmlns:xdr="http://schemas.openxmlformats.org/drawingml/2006/spreadsheetDrawing" xmlns:a="http://schemas.openxmlformats.org/drawingml/2006/main">
  <xdr:absoluteAnchor>
    <xdr:pos x="0" y="0"/>
    <xdr:ext cx="276860" cy="27686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cstate="print"/>
        <a:stretch>
          <a:fillRect/>
        </a:stretch>
      </xdr:blipFill>
      <xdr:spPr>
        <a:prstGeom prst="rect">
          <a:avLst/>
        </a:prstGeom>
      </xdr:spPr>
    </xdr:pic>
    <xdr:clientData/>
  </xdr:absoluteAnchor>
</xdr:wsDr>
</file>

<file path=xl/drawings/drawing47.xml><?xml version="1.0" encoding="utf-8"?>
<xdr:wsDr xmlns:xdr="http://schemas.openxmlformats.org/drawingml/2006/spreadsheetDrawing" xmlns:a="http://schemas.openxmlformats.org/drawingml/2006/main">
  <xdr:absoluteAnchor>
    <xdr:pos x="0" y="0"/>
    <xdr:ext cx="276860" cy="27686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cstate="print"/>
        <a:stretch>
          <a:fillRect/>
        </a:stretch>
      </xdr:blipFill>
      <xdr:spPr>
        <a:prstGeom prst="rect">
          <a:avLst/>
        </a:prstGeom>
      </xdr:spPr>
    </xdr:pic>
    <xdr:clientData/>
  </xdr:absoluteAnchor>
</xdr:wsDr>
</file>

<file path=xl/drawings/drawing48.xml><?xml version="1.0" encoding="utf-8"?>
<xdr:wsDr xmlns:xdr="http://schemas.openxmlformats.org/drawingml/2006/spreadsheetDrawing" xmlns:a="http://schemas.openxmlformats.org/drawingml/2006/main">
  <xdr:absoluteAnchor>
    <xdr:pos x="0" y="0"/>
    <xdr:ext cx="276860" cy="27686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cstate="print"/>
        <a:stretch>
          <a:fillRect/>
        </a:stretch>
      </xdr:blipFill>
      <xdr:spPr>
        <a:prstGeom prst="rect">
          <a:avLst/>
        </a:prstGeom>
      </xdr:spPr>
    </xdr:pic>
    <xdr:clientData/>
  </xdr:absoluteAnchor>
</xdr:wsDr>
</file>

<file path=xl/drawings/drawing49.xml><?xml version="1.0" encoding="utf-8"?>
<xdr:wsDr xmlns:xdr="http://schemas.openxmlformats.org/drawingml/2006/spreadsheetDrawing" xmlns:a="http://schemas.openxmlformats.org/drawingml/2006/main">
  <xdr:absoluteAnchor>
    <xdr:pos x="0" y="0"/>
    <xdr:ext cx="276860" cy="27686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cstate="print"/>
        <a:stretch>
          <a:fillRect/>
        </a:stretch>
      </xdr:blipFill>
      <xdr:spPr>
        <a:prstGeom prst="rect">
          <a:avLst/>
        </a:prstGeom>
      </xdr:spPr>
    </xdr:pic>
    <xdr:clientData/>
  </xdr:absoluteAnchor>
</xdr:wsDr>
</file>

<file path=xl/drawings/drawing5.xml><?xml version="1.0" encoding="utf-8"?>
<xdr:wsDr xmlns:xdr="http://schemas.openxmlformats.org/drawingml/2006/spreadsheetDrawing" xmlns:a="http://schemas.openxmlformats.org/drawingml/2006/main">
  <xdr:absoluteAnchor>
    <xdr:pos x="0" y="0"/>
    <xdr:ext cx="276860" cy="27686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cstate="print"/>
        <a:stretch>
          <a:fillRect/>
        </a:stretch>
      </xdr:blipFill>
      <xdr:spPr>
        <a:prstGeom prst="rect">
          <a:avLst/>
        </a:prstGeom>
      </xdr:spPr>
    </xdr:pic>
    <xdr:clientData/>
  </xdr:absoluteAnchor>
</xdr:wsDr>
</file>

<file path=xl/drawings/drawing50.xml><?xml version="1.0" encoding="utf-8"?>
<xdr:wsDr xmlns:xdr="http://schemas.openxmlformats.org/drawingml/2006/spreadsheetDrawing" xmlns:a="http://schemas.openxmlformats.org/drawingml/2006/main">
  <xdr:absoluteAnchor>
    <xdr:pos x="0" y="0"/>
    <xdr:ext cx="276860" cy="27686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cstate="print"/>
        <a:stretch>
          <a:fillRect/>
        </a:stretch>
      </xdr:blipFill>
      <xdr:spPr>
        <a:prstGeom prst="rect">
          <a:avLst/>
        </a:prstGeom>
      </xdr:spPr>
    </xdr:pic>
    <xdr:clientData/>
  </xdr:absoluteAnchor>
</xdr:wsDr>
</file>

<file path=xl/drawings/drawing51.xml><?xml version="1.0" encoding="utf-8"?>
<xdr:wsDr xmlns:xdr="http://schemas.openxmlformats.org/drawingml/2006/spreadsheetDrawing" xmlns:a="http://schemas.openxmlformats.org/drawingml/2006/main">
  <xdr:absoluteAnchor>
    <xdr:pos x="0" y="0"/>
    <xdr:ext cx="276860" cy="27686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cstate="print"/>
        <a:stretch>
          <a:fillRect/>
        </a:stretch>
      </xdr:blipFill>
      <xdr:spPr>
        <a:prstGeom prst="rect">
          <a:avLst/>
        </a:prstGeom>
      </xdr:spPr>
    </xdr:pic>
    <xdr:clientData/>
  </xdr:absoluteAnchor>
</xdr:wsDr>
</file>

<file path=xl/drawings/drawing52.xml><?xml version="1.0" encoding="utf-8"?>
<xdr:wsDr xmlns:xdr="http://schemas.openxmlformats.org/drawingml/2006/spreadsheetDrawing" xmlns:a="http://schemas.openxmlformats.org/drawingml/2006/main">
  <xdr:absoluteAnchor>
    <xdr:pos x="0" y="0"/>
    <xdr:ext cx="276860" cy="27686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cstate="print"/>
        <a:stretch>
          <a:fillRect/>
        </a:stretch>
      </xdr:blipFill>
      <xdr:spPr>
        <a:prstGeom prst="rect">
          <a:avLst/>
        </a:prstGeom>
      </xdr:spPr>
    </xdr:pic>
    <xdr:clientData/>
  </xdr:absoluteAnchor>
</xdr:wsDr>
</file>

<file path=xl/drawings/drawing53.xml><?xml version="1.0" encoding="utf-8"?>
<xdr:wsDr xmlns:xdr="http://schemas.openxmlformats.org/drawingml/2006/spreadsheetDrawing" xmlns:a="http://schemas.openxmlformats.org/drawingml/2006/main">
  <xdr:absoluteAnchor>
    <xdr:pos x="0" y="0"/>
    <xdr:ext cx="276860" cy="27686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cstate="print"/>
        <a:stretch>
          <a:fillRect/>
        </a:stretch>
      </xdr:blipFill>
      <xdr:spPr>
        <a:prstGeom prst="rect">
          <a:avLst/>
        </a:prstGeom>
      </xdr:spPr>
    </xdr:pic>
    <xdr:clientData/>
  </xdr:absoluteAnchor>
</xdr:wsDr>
</file>

<file path=xl/drawings/drawing54.xml><?xml version="1.0" encoding="utf-8"?>
<xdr:wsDr xmlns:xdr="http://schemas.openxmlformats.org/drawingml/2006/spreadsheetDrawing" xmlns:a="http://schemas.openxmlformats.org/drawingml/2006/main">
  <xdr:absoluteAnchor>
    <xdr:pos x="0" y="0"/>
    <xdr:ext cx="276860" cy="27686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cstate="print"/>
        <a:stretch>
          <a:fillRect/>
        </a:stretch>
      </xdr:blipFill>
      <xdr:spPr>
        <a:prstGeom prst="rect">
          <a:avLst/>
        </a:prstGeom>
      </xdr:spPr>
    </xdr:pic>
    <xdr:clientData/>
  </xdr:absoluteAnchor>
</xdr:wsDr>
</file>

<file path=xl/drawings/drawing55.xml><?xml version="1.0" encoding="utf-8"?>
<xdr:wsDr xmlns:xdr="http://schemas.openxmlformats.org/drawingml/2006/spreadsheetDrawing" xmlns:a="http://schemas.openxmlformats.org/drawingml/2006/main">
  <xdr:absoluteAnchor>
    <xdr:pos x="0" y="0"/>
    <xdr:ext cx="276860" cy="27686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cstate="print"/>
        <a:stretch>
          <a:fillRect/>
        </a:stretch>
      </xdr:blipFill>
      <xdr:spPr>
        <a:prstGeom prst="rect">
          <a:avLst/>
        </a:prstGeom>
      </xdr:spPr>
    </xdr:pic>
    <xdr:clientData/>
  </xdr:absoluteAnchor>
</xdr:wsDr>
</file>

<file path=xl/drawings/drawing56.xml><?xml version="1.0" encoding="utf-8"?>
<xdr:wsDr xmlns:xdr="http://schemas.openxmlformats.org/drawingml/2006/spreadsheetDrawing" xmlns:a="http://schemas.openxmlformats.org/drawingml/2006/main">
  <xdr:absoluteAnchor>
    <xdr:pos x="0" y="0"/>
    <xdr:ext cx="276860" cy="27686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cstate="print"/>
        <a:stretch>
          <a:fillRect/>
        </a:stretch>
      </xdr:blipFill>
      <xdr:spPr>
        <a:prstGeom prst="rect">
          <a:avLst/>
        </a:prstGeom>
      </xdr:spPr>
    </xdr:pic>
    <xdr:clientData/>
  </xdr:absoluteAnchor>
</xdr:wsDr>
</file>

<file path=xl/drawings/drawing6.xml><?xml version="1.0" encoding="utf-8"?>
<xdr:wsDr xmlns:xdr="http://schemas.openxmlformats.org/drawingml/2006/spreadsheetDrawing" xmlns:a="http://schemas.openxmlformats.org/drawingml/2006/main">
  <xdr:absoluteAnchor>
    <xdr:pos x="0" y="0"/>
    <xdr:ext cx="276860" cy="27686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cstate="print"/>
        <a:stretch>
          <a:fillRect/>
        </a:stretch>
      </xdr:blipFill>
      <xdr:spPr>
        <a:prstGeom prst="rect">
          <a:avLst/>
        </a:prstGeom>
      </xdr:spPr>
    </xdr:pic>
    <xdr:clientData/>
  </xdr:absoluteAnchor>
</xdr:wsDr>
</file>

<file path=xl/drawings/drawing7.xml><?xml version="1.0" encoding="utf-8"?>
<xdr:wsDr xmlns:xdr="http://schemas.openxmlformats.org/drawingml/2006/spreadsheetDrawing" xmlns:a="http://schemas.openxmlformats.org/drawingml/2006/main">
  <xdr:absoluteAnchor>
    <xdr:pos x="0" y="0"/>
    <xdr:ext cx="276860" cy="27686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cstate="print"/>
        <a:stretch>
          <a:fillRect/>
        </a:stretch>
      </xdr:blipFill>
      <xdr:spPr>
        <a:prstGeom prst="rect">
          <a:avLst/>
        </a:prstGeom>
      </xdr:spPr>
    </xdr:pic>
    <xdr:clientData/>
  </xdr:absoluteAnchor>
</xdr:wsDr>
</file>

<file path=xl/drawings/drawing8.xml><?xml version="1.0" encoding="utf-8"?>
<xdr:wsDr xmlns:xdr="http://schemas.openxmlformats.org/drawingml/2006/spreadsheetDrawing" xmlns:a="http://schemas.openxmlformats.org/drawingml/2006/main">
  <xdr:absoluteAnchor>
    <xdr:pos x="0" y="0"/>
    <xdr:ext cx="276860" cy="27686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cstate="print"/>
        <a:stretch>
          <a:fillRect/>
        </a:stretch>
      </xdr:blipFill>
      <xdr:spPr>
        <a:prstGeom prst="rect">
          <a:avLst/>
        </a:prstGeom>
      </xdr:spPr>
    </xdr:pic>
    <xdr:clientData/>
  </xdr:absoluteAnchor>
</xdr:wsDr>
</file>

<file path=xl/drawings/drawing9.xml><?xml version="1.0" encoding="utf-8"?>
<xdr:wsDr xmlns:xdr="http://schemas.openxmlformats.org/drawingml/2006/spreadsheetDrawing" xmlns:a="http://schemas.openxmlformats.org/drawingml/2006/main">
  <xdr:absoluteAnchor>
    <xdr:pos x="0" y="0"/>
    <xdr:ext cx="276860" cy="27686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cstate="print"/>
        <a:stretch>
          <a:fillRect/>
        </a:stretch>
      </xdr:blipFill>
      <xdr:spPr>
        <a:prstGeom prst="rect">
          <a:avLst/>
        </a:prstGeom>
      </xdr:spPr>
    </xdr:pic>
    <xdr:clientData/>
  </xdr:absolute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tileRect/>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tileRect/>
        </a:gradFill>
      </a:fillStyleLst>
      <a:lnStyleLst>
        <a:ln w="9525" cmpd="sng" algn="ctr">
          <a:solidFill>
            <a:schemeClr val="phClr">
              <a:shade val="95000"/>
              <a:satMod val="105000"/>
            </a:schemeClr>
          </a:solidFill>
          <a:prstDash val="solid"/>
        </a:ln>
        <a:ln w="25400" cmpd="sng" algn="ctr">
          <a:solidFill>
            <a:schemeClr val="phClr"/>
          </a:solidFill>
          <a:prstDash val="solid"/>
        </a:ln>
        <a:ln w="38100"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tileRect/>
        </a:gradFill>
        <a:gradFill rotWithShape="1">
          <a:gsLst>
            <a:gs pos="0">
              <a:schemeClr val="phClr">
                <a:tint val="80000"/>
                <a:satMod val="300000"/>
              </a:schemeClr>
            </a:gs>
            <a:gs pos="100000">
              <a:schemeClr val="phClr">
                <a:shade val="30000"/>
                <a:satMod val="200000"/>
              </a:schemeClr>
            </a:gs>
          </a:gsLst>
          <a:path path="circle">
            <a:fillToRect l="50000" t="50000" r="50000" b="50000"/>
          </a:path>
          <a:tileRect/>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56.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pageSetUpPr fitToPage="1"/>
  </sheetPr>
  <dimension ref="A1:CM125"/>
  <sheetViews>
    <sheetView showGridLines="0" tabSelected="1" workbookViewId="0">
      <pane ySplit="1" topLeftCell="A2" activePane="bottomLeft" state="frozen"/>
      <selection pane="bottomLeft"/>
    </sheetView>
  </sheetViews>
  <sheetFormatPr defaultRowHeight="15"/>
  <cols>
    <col min="1" max="1" width="8.33203125" customWidth="1"/>
    <col min="2" max="2" width="1.6640625" customWidth="1"/>
    <col min="3" max="3" width="4.1640625" customWidth="1"/>
    <col min="4" max="33" width="2.6640625" customWidth="1"/>
    <col min="34" max="34" width="3.33203125" customWidth="1"/>
    <col min="35" max="35" width="31.6640625" customWidth="1"/>
    <col min="36" max="37" width="2.5" customWidth="1"/>
    <col min="38" max="38" width="8.33203125" customWidth="1"/>
    <col min="39" max="39" width="3.33203125" customWidth="1"/>
    <col min="40" max="40" width="13.33203125" customWidth="1"/>
    <col min="41" max="41" width="7.5" customWidth="1"/>
    <col min="42" max="42" width="4.1640625" customWidth="1"/>
    <col min="43" max="43" width="15.6640625" customWidth="1"/>
    <col min="44" max="44" width="13.6640625" customWidth="1"/>
    <col min="45" max="47" width="25.83203125" hidden="1" customWidth="1"/>
    <col min="48" max="52" width="21.6640625" hidden="1" customWidth="1"/>
    <col min="53" max="53" width="19.1640625" hidden="1" customWidth="1"/>
    <col min="54" max="54" width="25" hidden="1" customWidth="1"/>
    <col min="55" max="56" width="19.1640625" hidden="1" customWidth="1"/>
    <col min="57" max="57" width="66.5" customWidth="1"/>
    <col min="71" max="91" width="9.33203125" hidden="1"/>
  </cols>
  <sheetData>
    <row r="1" spans="1:74" ht="21.4" customHeight="1">
      <c r="A1" s="17" t="s">
        <v>0</v>
      </c>
      <c r="B1" s="18"/>
      <c r="C1" s="18"/>
      <c r="D1" s="19" t="s">
        <v>1</v>
      </c>
      <c r="E1" s="18"/>
      <c r="F1" s="18"/>
      <c r="G1" s="18"/>
      <c r="H1" s="18"/>
      <c r="I1" s="18"/>
      <c r="J1" s="18"/>
      <c r="K1" s="20" t="s">
        <v>2</v>
      </c>
      <c r="L1" s="20"/>
      <c r="M1" s="20"/>
      <c r="N1" s="20"/>
      <c r="O1" s="20"/>
      <c r="P1" s="20"/>
      <c r="Q1" s="20"/>
      <c r="R1" s="20"/>
      <c r="S1" s="20"/>
      <c r="T1" s="18"/>
      <c r="U1" s="18"/>
      <c r="V1" s="18"/>
      <c r="W1" s="20" t="s">
        <v>3</v>
      </c>
      <c r="X1" s="20"/>
      <c r="Y1" s="20"/>
      <c r="Z1" s="20"/>
      <c r="AA1" s="20"/>
      <c r="AB1" s="20"/>
      <c r="AC1" s="20"/>
      <c r="AD1" s="20"/>
      <c r="AE1" s="20"/>
      <c r="AF1" s="20"/>
      <c r="AG1" s="20"/>
      <c r="AH1" s="20"/>
      <c r="AI1" s="21"/>
      <c r="AJ1" s="22"/>
      <c r="AK1" s="22"/>
      <c r="AL1" s="22"/>
      <c r="AM1" s="22"/>
      <c r="AN1" s="22"/>
      <c r="AO1" s="22"/>
      <c r="AP1" s="22"/>
      <c r="AQ1" s="22"/>
      <c r="AR1" s="22"/>
      <c r="AS1" s="22"/>
      <c r="AT1" s="22"/>
      <c r="AU1" s="22"/>
      <c r="AV1" s="22"/>
      <c r="AW1" s="22"/>
      <c r="AX1" s="22"/>
      <c r="AY1" s="22"/>
      <c r="AZ1" s="22"/>
      <c r="BA1" s="23" t="s">
        <v>4</v>
      </c>
      <c r="BB1" s="23" t="s">
        <v>5</v>
      </c>
      <c r="BC1" s="22"/>
      <c r="BD1" s="22"/>
      <c r="BE1" s="22"/>
      <c r="BF1" s="22"/>
      <c r="BG1" s="22"/>
      <c r="BH1" s="22"/>
      <c r="BI1" s="22"/>
      <c r="BJ1" s="22"/>
      <c r="BK1" s="22"/>
      <c r="BL1" s="22"/>
      <c r="BM1" s="22"/>
      <c r="BN1" s="22"/>
      <c r="BO1" s="22"/>
      <c r="BP1" s="22"/>
      <c r="BQ1" s="22"/>
      <c r="BR1" s="22"/>
      <c r="BT1" s="24" t="s">
        <v>6</v>
      </c>
      <c r="BU1" s="24" t="s">
        <v>6</v>
      </c>
      <c r="BV1" s="24" t="s">
        <v>7</v>
      </c>
    </row>
    <row r="2" spans="1:74" ht="36.950000000000003" customHeight="1">
      <c r="AR2" s="419"/>
      <c r="AS2" s="419"/>
      <c r="AT2" s="419"/>
      <c r="AU2" s="419"/>
      <c r="AV2" s="419"/>
      <c r="AW2" s="419"/>
      <c r="AX2" s="419"/>
      <c r="AY2" s="419"/>
      <c r="AZ2" s="419"/>
      <c r="BA2" s="419"/>
      <c r="BB2" s="419"/>
      <c r="BC2" s="419"/>
      <c r="BD2" s="419"/>
      <c r="BE2" s="419"/>
      <c r="BS2" s="25" t="s">
        <v>8</v>
      </c>
      <c r="BT2" s="25" t="s">
        <v>9</v>
      </c>
    </row>
    <row r="3" spans="1:74" ht="6.95" customHeight="1">
      <c r="B3" s="26"/>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8"/>
      <c r="BS3" s="25" t="s">
        <v>8</v>
      </c>
      <c r="BT3" s="25" t="s">
        <v>10</v>
      </c>
    </row>
    <row r="4" spans="1:74" ht="36.950000000000003" customHeight="1">
      <c r="B4" s="29"/>
      <c r="C4" s="30"/>
      <c r="D4" s="31" t="s">
        <v>11</v>
      </c>
      <c r="E4" s="30"/>
      <c r="F4" s="30"/>
      <c r="G4" s="30"/>
      <c r="H4" s="30"/>
      <c r="I4" s="30"/>
      <c r="J4" s="30"/>
      <c r="K4" s="30"/>
      <c r="L4" s="30"/>
      <c r="M4" s="30"/>
      <c r="N4" s="30"/>
      <c r="O4" s="30"/>
      <c r="P4" s="30"/>
      <c r="Q4" s="30"/>
      <c r="R4" s="30"/>
      <c r="S4" s="30"/>
      <c r="T4" s="30"/>
      <c r="U4" s="30"/>
      <c r="V4" s="30"/>
      <c r="W4" s="30"/>
      <c r="X4" s="30"/>
      <c r="Y4" s="30"/>
      <c r="Z4" s="30"/>
      <c r="AA4" s="30"/>
      <c r="AB4" s="30"/>
      <c r="AC4" s="30"/>
      <c r="AD4" s="30"/>
      <c r="AE4" s="30"/>
      <c r="AF4" s="30"/>
      <c r="AG4" s="30"/>
      <c r="AH4" s="30"/>
      <c r="AI4" s="30"/>
      <c r="AJ4" s="30"/>
      <c r="AK4" s="30"/>
      <c r="AL4" s="30"/>
      <c r="AM4" s="30"/>
      <c r="AN4" s="30"/>
      <c r="AO4" s="30"/>
      <c r="AP4" s="30"/>
      <c r="AQ4" s="32"/>
      <c r="AS4" s="33" t="s">
        <v>12</v>
      </c>
      <c r="BE4" s="34" t="s">
        <v>13</v>
      </c>
      <c r="BS4" s="25" t="s">
        <v>14</v>
      </c>
    </row>
    <row r="5" spans="1:74" ht="14.45" customHeight="1">
      <c r="B5" s="29"/>
      <c r="C5" s="30"/>
      <c r="D5" s="35" t="s">
        <v>15</v>
      </c>
      <c r="E5" s="30"/>
      <c r="F5" s="30"/>
      <c r="G5" s="30"/>
      <c r="H5" s="30"/>
      <c r="I5" s="30"/>
      <c r="J5" s="30"/>
      <c r="K5" s="379" t="s">
        <v>16</v>
      </c>
      <c r="L5" s="380"/>
      <c r="M5" s="380"/>
      <c r="N5" s="380"/>
      <c r="O5" s="380"/>
      <c r="P5" s="380"/>
      <c r="Q5" s="380"/>
      <c r="R5" s="380"/>
      <c r="S5" s="380"/>
      <c r="T5" s="380"/>
      <c r="U5" s="380"/>
      <c r="V5" s="380"/>
      <c r="W5" s="380"/>
      <c r="X5" s="380"/>
      <c r="Y5" s="380"/>
      <c r="Z5" s="380"/>
      <c r="AA5" s="380"/>
      <c r="AB5" s="380"/>
      <c r="AC5" s="380"/>
      <c r="AD5" s="380"/>
      <c r="AE5" s="380"/>
      <c r="AF5" s="380"/>
      <c r="AG5" s="380"/>
      <c r="AH5" s="380"/>
      <c r="AI5" s="380"/>
      <c r="AJ5" s="380"/>
      <c r="AK5" s="380"/>
      <c r="AL5" s="380"/>
      <c r="AM5" s="380"/>
      <c r="AN5" s="380"/>
      <c r="AO5" s="380"/>
      <c r="AP5" s="30"/>
      <c r="AQ5" s="32"/>
      <c r="BE5" s="377" t="s">
        <v>17</v>
      </c>
      <c r="BS5" s="25" t="s">
        <v>8</v>
      </c>
    </row>
    <row r="6" spans="1:74" ht="36.950000000000003" customHeight="1">
      <c r="B6" s="29"/>
      <c r="C6" s="30"/>
      <c r="D6" s="37" t="s">
        <v>18</v>
      </c>
      <c r="E6" s="30"/>
      <c r="F6" s="30"/>
      <c r="G6" s="30"/>
      <c r="H6" s="30"/>
      <c r="I6" s="30"/>
      <c r="J6" s="30"/>
      <c r="K6" s="381" t="s">
        <v>19</v>
      </c>
      <c r="L6" s="380"/>
      <c r="M6" s="380"/>
      <c r="N6" s="380"/>
      <c r="O6" s="380"/>
      <c r="P6" s="380"/>
      <c r="Q6" s="380"/>
      <c r="R6" s="380"/>
      <c r="S6" s="380"/>
      <c r="T6" s="380"/>
      <c r="U6" s="380"/>
      <c r="V6" s="380"/>
      <c r="W6" s="380"/>
      <c r="X6" s="380"/>
      <c r="Y6" s="380"/>
      <c r="Z6" s="380"/>
      <c r="AA6" s="380"/>
      <c r="AB6" s="380"/>
      <c r="AC6" s="380"/>
      <c r="AD6" s="380"/>
      <c r="AE6" s="380"/>
      <c r="AF6" s="380"/>
      <c r="AG6" s="380"/>
      <c r="AH6" s="380"/>
      <c r="AI6" s="380"/>
      <c r="AJ6" s="380"/>
      <c r="AK6" s="380"/>
      <c r="AL6" s="380"/>
      <c r="AM6" s="380"/>
      <c r="AN6" s="380"/>
      <c r="AO6" s="380"/>
      <c r="AP6" s="30"/>
      <c r="AQ6" s="32"/>
      <c r="BE6" s="378"/>
      <c r="BS6" s="25" t="s">
        <v>8</v>
      </c>
    </row>
    <row r="7" spans="1:74" ht="14.45" customHeight="1">
      <c r="B7" s="29"/>
      <c r="C7" s="30"/>
      <c r="D7" s="38" t="s">
        <v>20</v>
      </c>
      <c r="E7" s="30"/>
      <c r="F7" s="30"/>
      <c r="G7" s="30"/>
      <c r="H7" s="30"/>
      <c r="I7" s="30"/>
      <c r="J7" s="30"/>
      <c r="K7" s="36" t="s">
        <v>21</v>
      </c>
      <c r="L7" s="30"/>
      <c r="M7" s="30"/>
      <c r="N7" s="30"/>
      <c r="O7" s="30"/>
      <c r="P7" s="30"/>
      <c r="Q7" s="30"/>
      <c r="R7" s="30"/>
      <c r="S7" s="30"/>
      <c r="T7" s="30"/>
      <c r="U7" s="30"/>
      <c r="V7" s="30"/>
      <c r="W7" s="30"/>
      <c r="X7" s="30"/>
      <c r="Y7" s="30"/>
      <c r="Z7" s="30"/>
      <c r="AA7" s="30"/>
      <c r="AB7" s="30"/>
      <c r="AC7" s="30"/>
      <c r="AD7" s="30"/>
      <c r="AE7" s="30"/>
      <c r="AF7" s="30"/>
      <c r="AG7" s="30"/>
      <c r="AH7" s="30"/>
      <c r="AI7" s="30"/>
      <c r="AJ7" s="30"/>
      <c r="AK7" s="38" t="s">
        <v>22</v>
      </c>
      <c r="AL7" s="30"/>
      <c r="AM7" s="30"/>
      <c r="AN7" s="36" t="s">
        <v>21</v>
      </c>
      <c r="AO7" s="30"/>
      <c r="AP7" s="30"/>
      <c r="AQ7" s="32"/>
      <c r="BE7" s="378"/>
      <c r="BS7" s="25" t="s">
        <v>8</v>
      </c>
    </row>
    <row r="8" spans="1:74" ht="14.45" customHeight="1">
      <c r="B8" s="29"/>
      <c r="C8" s="30"/>
      <c r="D8" s="38" t="s">
        <v>23</v>
      </c>
      <c r="E8" s="30"/>
      <c r="F8" s="30"/>
      <c r="G8" s="30"/>
      <c r="H8" s="30"/>
      <c r="I8" s="30"/>
      <c r="J8" s="30"/>
      <c r="K8" s="36" t="s">
        <v>24</v>
      </c>
      <c r="L8" s="30"/>
      <c r="M8" s="30"/>
      <c r="N8" s="30"/>
      <c r="O8" s="30"/>
      <c r="P8" s="30"/>
      <c r="Q8" s="30"/>
      <c r="R8" s="30"/>
      <c r="S8" s="30"/>
      <c r="T8" s="30"/>
      <c r="U8" s="30"/>
      <c r="V8" s="30"/>
      <c r="W8" s="30"/>
      <c r="X8" s="30"/>
      <c r="Y8" s="30"/>
      <c r="Z8" s="30"/>
      <c r="AA8" s="30"/>
      <c r="AB8" s="30"/>
      <c r="AC8" s="30"/>
      <c r="AD8" s="30"/>
      <c r="AE8" s="30"/>
      <c r="AF8" s="30"/>
      <c r="AG8" s="30"/>
      <c r="AH8" s="30"/>
      <c r="AI8" s="30"/>
      <c r="AJ8" s="30"/>
      <c r="AK8" s="38" t="s">
        <v>25</v>
      </c>
      <c r="AL8" s="30"/>
      <c r="AM8" s="30"/>
      <c r="AN8" s="39" t="s">
        <v>26</v>
      </c>
      <c r="AO8" s="30"/>
      <c r="AP8" s="30"/>
      <c r="AQ8" s="32"/>
      <c r="BE8" s="378"/>
      <c r="BS8" s="25" t="s">
        <v>8</v>
      </c>
    </row>
    <row r="9" spans="1:74" ht="14.45" customHeight="1">
      <c r="B9" s="29"/>
      <c r="C9" s="30"/>
      <c r="D9" s="30"/>
      <c r="E9" s="30"/>
      <c r="F9" s="30"/>
      <c r="G9" s="30"/>
      <c r="H9" s="30"/>
      <c r="I9" s="30"/>
      <c r="J9" s="30"/>
      <c r="K9" s="30"/>
      <c r="L9" s="30"/>
      <c r="M9" s="30"/>
      <c r="N9" s="30"/>
      <c r="O9" s="30"/>
      <c r="P9" s="30"/>
      <c r="Q9" s="30"/>
      <c r="R9" s="30"/>
      <c r="S9" s="30"/>
      <c r="T9" s="30"/>
      <c r="U9" s="30"/>
      <c r="V9" s="30"/>
      <c r="W9" s="30"/>
      <c r="X9" s="30"/>
      <c r="Y9" s="30"/>
      <c r="Z9" s="30"/>
      <c r="AA9" s="30"/>
      <c r="AB9" s="30"/>
      <c r="AC9" s="30"/>
      <c r="AD9" s="30"/>
      <c r="AE9" s="30"/>
      <c r="AF9" s="30"/>
      <c r="AG9" s="30"/>
      <c r="AH9" s="30"/>
      <c r="AI9" s="30"/>
      <c r="AJ9" s="30"/>
      <c r="AK9" s="30"/>
      <c r="AL9" s="30"/>
      <c r="AM9" s="30"/>
      <c r="AN9" s="30"/>
      <c r="AO9" s="30"/>
      <c r="AP9" s="30"/>
      <c r="AQ9" s="32"/>
      <c r="BE9" s="378"/>
      <c r="BS9" s="25" t="s">
        <v>8</v>
      </c>
    </row>
    <row r="10" spans="1:74" ht="14.45" customHeight="1">
      <c r="B10" s="29"/>
      <c r="C10" s="30"/>
      <c r="D10" s="38" t="s">
        <v>27</v>
      </c>
      <c r="E10" s="30"/>
      <c r="F10" s="30"/>
      <c r="G10" s="30"/>
      <c r="H10" s="30"/>
      <c r="I10" s="30"/>
      <c r="J10" s="30"/>
      <c r="K10" s="30"/>
      <c r="L10" s="30"/>
      <c r="M10" s="30"/>
      <c r="N10" s="30"/>
      <c r="O10" s="30"/>
      <c r="P10" s="30"/>
      <c r="Q10" s="30"/>
      <c r="R10" s="30"/>
      <c r="S10" s="30"/>
      <c r="T10" s="30"/>
      <c r="U10" s="30"/>
      <c r="V10" s="30"/>
      <c r="W10" s="30"/>
      <c r="X10" s="30"/>
      <c r="Y10" s="30"/>
      <c r="Z10" s="30"/>
      <c r="AA10" s="30"/>
      <c r="AB10" s="30"/>
      <c r="AC10" s="30"/>
      <c r="AD10" s="30"/>
      <c r="AE10" s="30"/>
      <c r="AF10" s="30"/>
      <c r="AG10" s="30"/>
      <c r="AH10" s="30"/>
      <c r="AI10" s="30"/>
      <c r="AJ10" s="30"/>
      <c r="AK10" s="38" t="s">
        <v>28</v>
      </c>
      <c r="AL10" s="30"/>
      <c r="AM10" s="30"/>
      <c r="AN10" s="36" t="s">
        <v>29</v>
      </c>
      <c r="AO10" s="30"/>
      <c r="AP10" s="30"/>
      <c r="AQ10" s="32"/>
      <c r="BE10" s="378"/>
      <c r="BS10" s="25" t="s">
        <v>8</v>
      </c>
    </row>
    <row r="11" spans="1:74" ht="18.399999999999999" customHeight="1">
      <c r="B11" s="29"/>
      <c r="C11" s="30"/>
      <c r="D11" s="30"/>
      <c r="E11" s="36" t="s">
        <v>30</v>
      </c>
      <c r="F11" s="30"/>
      <c r="G11" s="30"/>
      <c r="H11" s="30"/>
      <c r="I11" s="30"/>
      <c r="J11" s="30"/>
      <c r="K11" s="30"/>
      <c r="L11" s="30"/>
      <c r="M11" s="30"/>
      <c r="N11" s="30"/>
      <c r="O11" s="30"/>
      <c r="P11" s="30"/>
      <c r="Q11" s="30"/>
      <c r="R11" s="30"/>
      <c r="S11" s="30"/>
      <c r="T11" s="30"/>
      <c r="U11" s="30"/>
      <c r="V11" s="30"/>
      <c r="W11" s="30"/>
      <c r="X11" s="30"/>
      <c r="Y11" s="30"/>
      <c r="Z11" s="30"/>
      <c r="AA11" s="30"/>
      <c r="AB11" s="30"/>
      <c r="AC11" s="30"/>
      <c r="AD11" s="30"/>
      <c r="AE11" s="30"/>
      <c r="AF11" s="30"/>
      <c r="AG11" s="30"/>
      <c r="AH11" s="30"/>
      <c r="AI11" s="30"/>
      <c r="AJ11" s="30"/>
      <c r="AK11" s="38" t="s">
        <v>31</v>
      </c>
      <c r="AL11" s="30"/>
      <c r="AM11" s="30"/>
      <c r="AN11" s="36" t="s">
        <v>21</v>
      </c>
      <c r="AO11" s="30"/>
      <c r="AP11" s="30"/>
      <c r="AQ11" s="32"/>
      <c r="BE11" s="378"/>
      <c r="BS11" s="25" t="s">
        <v>8</v>
      </c>
    </row>
    <row r="12" spans="1:74" ht="6.95" customHeight="1">
      <c r="B12" s="29"/>
      <c r="C12" s="30"/>
      <c r="D12" s="30"/>
      <c r="E12" s="30"/>
      <c r="F12" s="30"/>
      <c r="G12" s="30"/>
      <c r="H12" s="30"/>
      <c r="I12" s="30"/>
      <c r="J12" s="30"/>
      <c r="K12" s="30"/>
      <c r="L12" s="30"/>
      <c r="M12" s="30"/>
      <c r="N12" s="30"/>
      <c r="O12" s="30"/>
      <c r="P12" s="30"/>
      <c r="Q12" s="30"/>
      <c r="R12" s="30"/>
      <c r="S12" s="30"/>
      <c r="T12" s="30"/>
      <c r="U12" s="30"/>
      <c r="V12" s="30"/>
      <c r="W12" s="30"/>
      <c r="X12" s="30"/>
      <c r="Y12" s="30"/>
      <c r="Z12" s="30"/>
      <c r="AA12" s="30"/>
      <c r="AB12" s="30"/>
      <c r="AC12" s="30"/>
      <c r="AD12" s="30"/>
      <c r="AE12" s="30"/>
      <c r="AF12" s="30"/>
      <c r="AG12" s="30"/>
      <c r="AH12" s="30"/>
      <c r="AI12" s="30"/>
      <c r="AJ12" s="30"/>
      <c r="AK12" s="30"/>
      <c r="AL12" s="30"/>
      <c r="AM12" s="30"/>
      <c r="AN12" s="30"/>
      <c r="AO12" s="30"/>
      <c r="AP12" s="30"/>
      <c r="AQ12" s="32"/>
      <c r="BE12" s="378"/>
      <c r="BS12" s="25" t="s">
        <v>8</v>
      </c>
    </row>
    <row r="13" spans="1:74" ht="14.45" customHeight="1">
      <c r="B13" s="29"/>
      <c r="C13" s="30"/>
      <c r="D13" s="38" t="s">
        <v>32</v>
      </c>
      <c r="E13" s="30"/>
      <c r="F13" s="30"/>
      <c r="G13" s="30"/>
      <c r="H13" s="30"/>
      <c r="I13" s="30"/>
      <c r="J13" s="30"/>
      <c r="K13" s="30"/>
      <c r="L13" s="30"/>
      <c r="M13" s="30"/>
      <c r="N13" s="30"/>
      <c r="O13" s="30"/>
      <c r="P13" s="30"/>
      <c r="Q13" s="30"/>
      <c r="R13" s="30"/>
      <c r="S13" s="30"/>
      <c r="T13" s="30"/>
      <c r="U13" s="30"/>
      <c r="V13" s="30"/>
      <c r="W13" s="30"/>
      <c r="X13" s="30"/>
      <c r="Y13" s="30"/>
      <c r="Z13" s="30"/>
      <c r="AA13" s="30"/>
      <c r="AB13" s="30"/>
      <c r="AC13" s="30"/>
      <c r="AD13" s="30"/>
      <c r="AE13" s="30"/>
      <c r="AF13" s="30"/>
      <c r="AG13" s="30"/>
      <c r="AH13" s="30"/>
      <c r="AI13" s="30"/>
      <c r="AJ13" s="30"/>
      <c r="AK13" s="38" t="s">
        <v>28</v>
      </c>
      <c r="AL13" s="30"/>
      <c r="AM13" s="30"/>
      <c r="AN13" s="40" t="s">
        <v>33</v>
      </c>
      <c r="AO13" s="30"/>
      <c r="AP13" s="30"/>
      <c r="AQ13" s="32"/>
      <c r="BE13" s="378"/>
      <c r="BS13" s="25" t="s">
        <v>8</v>
      </c>
    </row>
    <row r="14" spans="1:74">
      <c r="B14" s="29"/>
      <c r="C14" s="30"/>
      <c r="D14" s="30"/>
      <c r="E14" s="382" t="s">
        <v>33</v>
      </c>
      <c r="F14" s="383"/>
      <c r="G14" s="383"/>
      <c r="H14" s="383"/>
      <c r="I14" s="383"/>
      <c r="J14" s="383"/>
      <c r="K14" s="383"/>
      <c r="L14" s="383"/>
      <c r="M14" s="383"/>
      <c r="N14" s="383"/>
      <c r="O14" s="383"/>
      <c r="P14" s="383"/>
      <c r="Q14" s="383"/>
      <c r="R14" s="383"/>
      <c r="S14" s="383"/>
      <c r="T14" s="383"/>
      <c r="U14" s="383"/>
      <c r="V14" s="383"/>
      <c r="W14" s="383"/>
      <c r="X14" s="383"/>
      <c r="Y14" s="383"/>
      <c r="Z14" s="383"/>
      <c r="AA14" s="383"/>
      <c r="AB14" s="383"/>
      <c r="AC14" s="383"/>
      <c r="AD14" s="383"/>
      <c r="AE14" s="383"/>
      <c r="AF14" s="383"/>
      <c r="AG14" s="383"/>
      <c r="AH14" s="383"/>
      <c r="AI14" s="383"/>
      <c r="AJ14" s="383"/>
      <c r="AK14" s="38" t="s">
        <v>31</v>
      </c>
      <c r="AL14" s="30"/>
      <c r="AM14" s="30"/>
      <c r="AN14" s="40" t="s">
        <v>33</v>
      </c>
      <c r="AO14" s="30"/>
      <c r="AP14" s="30"/>
      <c r="AQ14" s="32"/>
      <c r="BE14" s="378"/>
      <c r="BS14" s="25" t="s">
        <v>8</v>
      </c>
    </row>
    <row r="15" spans="1:74" ht="6.95" customHeight="1">
      <c r="B15" s="29"/>
      <c r="C15" s="30"/>
      <c r="D15" s="30"/>
      <c r="E15" s="30"/>
      <c r="F15" s="30"/>
      <c r="G15" s="30"/>
      <c r="H15" s="30"/>
      <c r="I15" s="30"/>
      <c r="J15" s="30"/>
      <c r="K15" s="30"/>
      <c r="L15" s="30"/>
      <c r="M15" s="30"/>
      <c r="N15" s="30"/>
      <c r="O15" s="30"/>
      <c r="P15" s="30"/>
      <c r="Q15" s="30"/>
      <c r="R15" s="30"/>
      <c r="S15" s="30"/>
      <c r="T15" s="30"/>
      <c r="U15" s="30"/>
      <c r="V15" s="30"/>
      <c r="W15" s="30"/>
      <c r="X15" s="30"/>
      <c r="Y15" s="30"/>
      <c r="Z15" s="30"/>
      <c r="AA15" s="30"/>
      <c r="AB15" s="30"/>
      <c r="AC15" s="30"/>
      <c r="AD15" s="30"/>
      <c r="AE15" s="30"/>
      <c r="AF15" s="30"/>
      <c r="AG15" s="30"/>
      <c r="AH15" s="30"/>
      <c r="AI15" s="30"/>
      <c r="AJ15" s="30"/>
      <c r="AK15" s="30"/>
      <c r="AL15" s="30"/>
      <c r="AM15" s="30"/>
      <c r="AN15" s="30"/>
      <c r="AO15" s="30"/>
      <c r="AP15" s="30"/>
      <c r="AQ15" s="32"/>
      <c r="BE15" s="378"/>
      <c r="BS15" s="25" t="s">
        <v>6</v>
      </c>
    </row>
    <row r="16" spans="1:74" ht="14.45" customHeight="1">
      <c r="B16" s="29"/>
      <c r="C16" s="30"/>
      <c r="D16" s="38" t="s">
        <v>34</v>
      </c>
      <c r="E16" s="30"/>
      <c r="F16" s="30"/>
      <c r="G16" s="30"/>
      <c r="H16" s="30"/>
      <c r="I16" s="30"/>
      <c r="J16" s="30"/>
      <c r="K16" s="30"/>
      <c r="L16" s="30"/>
      <c r="M16" s="30"/>
      <c r="N16" s="30"/>
      <c r="O16" s="30"/>
      <c r="P16" s="30"/>
      <c r="Q16" s="30"/>
      <c r="R16" s="30"/>
      <c r="S16" s="30"/>
      <c r="T16" s="30"/>
      <c r="U16" s="30"/>
      <c r="V16" s="30"/>
      <c r="W16" s="30"/>
      <c r="X16" s="30"/>
      <c r="Y16" s="30"/>
      <c r="Z16" s="30"/>
      <c r="AA16" s="30"/>
      <c r="AB16" s="30"/>
      <c r="AC16" s="30"/>
      <c r="AD16" s="30"/>
      <c r="AE16" s="30"/>
      <c r="AF16" s="30"/>
      <c r="AG16" s="30"/>
      <c r="AH16" s="30"/>
      <c r="AI16" s="30"/>
      <c r="AJ16" s="30"/>
      <c r="AK16" s="38" t="s">
        <v>28</v>
      </c>
      <c r="AL16" s="30"/>
      <c r="AM16" s="30"/>
      <c r="AN16" s="36" t="s">
        <v>35</v>
      </c>
      <c r="AO16" s="30"/>
      <c r="AP16" s="30"/>
      <c r="AQ16" s="32"/>
      <c r="BE16" s="378"/>
      <c r="BS16" s="25" t="s">
        <v>6</v>
      </c>
    </row>
    <row r="17" spans="2:71" ht="18.399999999999999" customHeight="1">
      <c r="B17" s="29"/>
      <c r="C17" s="30"/>
      <c r="D17" s="30"/>
      <c r="E17" s="36" t="s">
        <v>36</v>
      </c>
      <c r="F17" s="30"/>
      <c r="G17" s="30"/>
      <c r="H17" s="30"/>
      <c r="I17" s="30"/>
      <c r="J17" s="30"/>
      <c r="K17" s="30"/>
      <c r="L17" s="30"/>
      <c r="M17" s="30"/>
      <c r="N17" s="30"/>
      <c r="O17" s="30"/>
      <c r="P17" s="30"/>
      <c r="Q17" s="30"/>
      <c r="R17" s="30"/>
      <c r="S17" s="30"/>
      <c r="T17" s="30"/>
      <c r="U17" s="30"/>
      <c r="V17" s="30"/>
      <c r="W17" s="30"/>
      <c r="X17" s="30"/>
      <c r="Y17" s="30"/>
      <c r="Z17" s="30"/>
      <c r="AA17" s="30"/>
      <c r="AB17" s="30"/>
      <c r="AC17" s="30"/>
      <c r="AD17" s="30"/>
      <c r="AE17" s="30"/>
      <c r="AF17" s="30"/>
      <c r="AG17" s="30"/>
      <c r="AH17" s="30"/>
      <c r="AI17" s="30"/>
      <c r="AJ17" s="30"/>
      <c r="AK17" s="38" t="s">
        <v>31</v>
      </c>
      <c r="AL17" s="30"/>
      <c r="AM17" s="30"/>
      <c r="AN17" s="36" t="s">
        <v>21</v>
      </c>
      <c r="AO17" s="30"/>
      <c r="AP17" s="30"/>
      <c r="AQ17" s="32"/>
      <c r="BE17" s="378"/>
      <c r="BS17" s="25" t="s">
        <v>37</v>
      </c>
    </row>
    <row r="18" spans="2:71" ht="6.95" customHeight="1">
      <c r="B18" s="29"/>
      <c r="C18" s="30"/>
      <c r="D18" s="30"/>
      <c r="E18" s="30"/>
      <c r="F18" s="30"/>
      <c r="G18" s="30"/>
      <c r="H18" s="30"/>
      <c r="I18" s="30"/>
      <c r="J18" s="30"/>
      <c r="K18" s="30"/>
      <c r="L18" s="30"/>
      <c r="M18" s="30"/>
      <c r="N18" s="30"/>
      <c r="O18" s="30"/>
      <c r="P18" s="30"/>
      <c r="Q18" s="30"/>
      <c r="R18" s="30"/>
      <c r="S18" s="30"/>
      <c r="T18" s="30"/>
      <c r="U18" s="30"/>
      <c r="V18" s="30"/>
      <c r="W18" s="30"/>
      <c r="X18" s="30"/>
      <c r="Y18" s="30"/>
      <c r="Z18" s="30"/>
      <c r="AA18" s="30"/>
      <c r="AB18" s="30"/>
      <c r="AC18" s="30"/>
      <c r="AD18" s="30"/>
      <c r="AE18" s="30"/>
      <c r="AF18" s="30"/>
      <c r="AG18" s="30"/>
      <c r="AH18" s="30"/>
      <c r="AI18" s="30"/>
      <c r="AJ18" s="30"/>
      <c r="AK18" s="30"/>
      <c r="AL18" s="30"/>
      <c r="AM18" s="30"/>
      <c r="AN18" s="30"/>
      <c r="AO18" s="30"/>
      <c r="AP18" s="30"/>
      <c r="AQ18" s="32"/>
      <c r="BE18" s="378"/>
      <c r="BS18" s="25" t="s">
        <v>8</v>
      </c>
    </row>
    <row r="19" spans="2:71" ht="14.45" customHeight="1">
      <c r="B19" s="29"/>
      <c r="C19" s="30"/>
      <c r="D19" s="38" t="s">
        <v>38</v>
      </c>
      <c r="E19" s="30"/>
      <c r="F19" s="30"/>
      <c r="G19" s="30"/>
      <c r="H19" s="30"/>
      <c r="I19" s="30"/>
      <c r="J19" s="30"/>
      <c r="K19" s="30"/>
      <c r="L19" s="30"/>
      <c r="M19" s="30"/>
      <c r="N19" s="30"/>
      <c r="O19" s="30"/>
      <c r="P19" s="30"/>
      <c r="Q19" s="30"/>
      <c r="R19" s="30"/>
      <c r="S19" s="30"/>
      <c r="T19" s="30"/>
      <c r="U19" s="30"/>
      <c r="V19" s="30"/>
      <c r="W19" s="30"/>
      <c r="X19" s="30"/>
      <c r="Y19" s="30"/>
      <c r="Z19" s="30"/>
      <c r="AA19" s="30"/>
      <c r="AB19" s="30"/>
      <c r="AC19" s="30"/>
      <c r="AD19" s="30"/>
      <c r="AE19" s="30"/>
      <c r="AF19" s="30"/>
      <c r="AG19" s="30"/>
      <c r="AH19" s="30"/>
      <c r="AI19" s="30"/>
      <c r="AJ19" s="30"/>
      <c r="AK19" s="30"/>
      <c r="AL19" s="30"/>
      <c r="AM19" s="30"/>
      <c r="AN19" s="30"/>
      <c r="AO19" s="30"/>
      <c r="AP19" s="30"/>
      <c r="AQ19" s="32"/>
      <c r="BE19" s="378"/>
      <c r="BS19" s="25" t="s">
        <v>8</v>
      </c>
    </row>
    <row r="20" spans="2:71" ht="191.25" customHeight="1">
      <c r="B20" s="29"/>
      <c r="C20" s="30"/>
      <c r="D20" s="30"/>
      <c r="E20" s="384" t="s">
        <v>39</v>
      </c>
      <c r="F20" s="384"/>
      <c r="G20" s="384"/>
      <c r="H20" s="384"/>
      <c r="I20" s="384"/>
      <c r="J20" s="384"/>
      <c r="K20" s="384"/>
      <c r="L20" s="384"/>
      <c r="M20" s="384"/>
      <c r="N20" s="384"/>
      <c r="O20" s="384"/>
      <c r="P20" s="384"/>
      <c r="Q20" s="384"/>
      <c r="R20" s="384"/>
      <c r="S20" s="384"/>
      <c r="T20" s="384"/>
      <c r="U20" s="384"/>
      <c r="V20" s="384"/>
      <c r="W20" s="384"/>
      <c r="X20" s="384"/>
      <c r="Y20" s="384"/>
      <c r="Z20" s="384"/>
      <c r="AA20" s="384"/>
      <c r="AB20" s="384"/>
      <c r="AC20" s="384"/>
      <c r="AD20" s="384"/>
      <c r="AE20" s="384"/>
      <c r="AF20" s="384"/>
      <c r="AG20" s="384"/>
      <c r="AH20" s="384"/>
      <c r="AI20" s="384"/>
      <c r="AJ20" s="384"/>
      <c r="AK20" s="384"/>
      <c r="AL20" s="384"/>
      <c r="AM20" s="384"/>
      <c r="AN20" s="384"/>
      <c r="AO20" s="30"/>
      <c r="AP20" s="30"/>
      <c r="AQ20" s="32"/>
      <c r="BE20" s="378"/>
      <c r="BS20" s="25" t="s">
        <v>37</v>
      </c>
    </row>
    <row r="21" spans="2:71" ht="6.95" customHeight="1">
      <c r="B21" s="29"/>
      <c r="C21" s="30"/>
      <c r="D21" s="30"/>
      <c r="E21" s="30"/>
      <c r="F21" s="30"/>
      <c r="G21" s="30"/>
      <c r="H21" s="30"/>
      <c r="I21" s="30"/>
      <c r="J21" s="30"/>
      <c r="K21" s="30"/>
      <c r="L21" s="30"/>
      <c r="M21" s="30"/>
      <c r="N21" s="30"/>
      <c r="O21" s="30"/>
      <c r="P21" s="30"/>
      <c r="Q21" s="30"/>
      <c r="R21" s="30"/>
      <c r="S21" s="30"/>
      <c r="T21" s="30"/>
      <c r="U21" s="30"/>
      <c r="V21" s="30"/>
      <c r="W21" s="30"/>
      <c r="X21" s="30"/>
      <c r="Y21" s="30"/>
      <c r="Z21" s="30"/>
      <c r="AA21" s="30"/>
      <c r="AB21" s="30"/>
      <c r="AC21" s="30"/>
      <c r="AD21" s="30"/>
      <c r="AE21" s="30"/>
      <c r="AF21" s="30"/>
      <c r="AG21" s="30"/>
      <c r="AH21" s="30"/>
      <c r="AI21" s="30"/>
      <c r="AJ21" s="30"/>
      <c r="AK21" s="30"/>
      <c r="AL21" s="30"/>
      <c r="AM21" s="30"/>
      <c r="AN21" s="30"/>
      <c r="AO21" s="30"/>
      <c r="AP21" s="30"/>
      <c r="AQ21" s="32"/>
      <c r="BE21" s="378"/>
    </row>
    <row r="22" spans="2:71" ht="6.95" customHeight="1">
      <c r="B22" s="29"/>
      <c r="C22" s="30"/>
      <c r="D22" s="41"/>
      <c r="E22" s="41"/>
      <c r="F22" s="41"/>
      <c r="G22" s="41"/>
      <c r="H22" s="41"/>
      <c r="I22" s="41"/>
      <c r="J22" s="41"/>
      <c r="K22" s="41"/>
      <c r="L22" s="41"/>
      <c r="M22" s="41"/>
      <c r="N22" s="41"/>
      <c r="O22" s="41"/>
      <c r="P22" s="41"/>
      <c r="Q22" s="41"/>
      <c r="R22" s="41"/>
      <c r="S22" s="41"/>
      <c r="T22" s="41"/>
      <c r="U22" s="41"/>
      <c r="V22" s="41"/>
      <c r="W22" s="41"/>
      <c r="X22" s="41"/>
      <c r="Y22" s="41"/>
      <c r="Z22" s="41"/>
      <c r="AA22" s="41"/>
      <c r="AB22" s="41"/>
      <c r="AC22" s="41"/>
      <c r="AD22" s="41"/>
      <c r="AE22" s="41"/>
      <c r="AF22" s="41"/>
      <c r="AG22" s="41"/>
      <c r="AH22" s="41"/>
      <c r="AI22" s="41"/>
      <c r="AJ22" s="41"/>
      <c r="AK22" s="41"/>
      <c r="AL22" s="41"/>
      <c r="AM22" s="41"/>
      <c r="AN22" s="41"/>
      <c r="AO22" s="41"/>
      <c r="AP22" s="30"/>
      <c r="AQ22" s="32"/>
      <c r="BE22" s="378"/>
    </row>
    <row r="23" spans="2:71" s="1" customFormat="1" ht="25.9" customHeight="1">
      <c r="B23" s="42"/>
      <c r="C23" s="43"/>
      <c r="D23" s="44" t="s">
        <v>40</v>
      </c>
      <c r="E23" s="45"/>
      <c r="F23" s="45"/>
      <c r="G23" s="45"/>
      <c r="H23" s="45"/>
      <c r="I23" s="45"/>
      <c r="J23" s="45"/>
      <c r="K23" s="45"/>
      <c r="L23" s="45"/>
      <c r="M23" s="45"/>
      <c r="N23" s="45"/>
      <c r="O23" s="45"/>
      <c r="P23" s="45"/>
      <c r="Q23" s="45"/>
      <c r="R23" s="45"/>
      <c r="S23" s="45"/>
      <c r="T23" s="45"/>
      <c r="U23" s="45"/>
      <c r="V23" s="45"/>
      <c r="W23" s="45"/>
      <c r="X23" s="45"/>
      <c r="Y23" s="45"/>
      <c r="Z23" s="45"/>
      <c r="AA23" s="45"/>
      <c r="AB23" s="45"/>
      <c r="AC23" s="45"/>
      <c r="AD23" s="45"/>
      <c r="AE23" s="45"/>
      <c r="AF23" s="45"/>
      <c r="AG23" s="45"/>
      <c r="AH23" s="45"/>
      <c r="AI23" s="45"/>
      <c r="AJ23" s="45"/>
      <c r="AK23" s="385">
        <f>ROUND(AG51,2)</f>
        <v>0</v>
      </c>
      <c r="AL23" s="386"/>
      <c r="AM23" s="386"/>
      <c r="AN23" s="386"/>
      <c r="AO23" s="386"/>
      <c r="AP23" s="43"/>
      <c r="AQ23" s="46"/>
      <c r="BE23" s="378"/>
    </row>
    <row r="24" spans="2:71" s="1" customFormat="1" ht="6.95" customHeight="1">
      <c r="B24" s="42"/>
      <c r="C24" s="43"/>
      <c r="D24" s="43"/>
      <c r="E24" s="43"/>
      <c r="F24" s="43"/>
      <c r="G24" s="43"/>
      <c r="H24" s="43"/>
      <c r="I24" s="43"/>
      <c r="J24" s="43"/>
      <c r="K24" s="43"/>
      <c r="L24" s="43"/>
      <c r="M24" s="43"/>
      <c r="N24" s="43"/>
      <c r="O24" s="43"/>
      <c r="P24" s="43"/>
      <c r="Q24" s="43"/>
      <c r="R24" s="43"/>
      <c r="S24" s="43"/>
      <c r="T24" s="43"/>
      <c r="U24" s="43"/>
      <c r="V24" s="43"/>
      <c r="W24" s="43"/>
      <c r="X24" s="43"/>
      <c r="Y24" s="43"/>
      <c r="Z24" s="43"/>
      <c r="AA24" s="43"/>
      <c r="AB24" s="43"/>
      <c r="AC24" s="43"/>
      <c r="AD24" s="43"/>
      <c r="AE24" s="43"/>
      <c r="AF24" s="43"/>
      <c r="AG24" s="43"/>
      <c r="AH24" s="43"/>
      <c r="AI24" s="43"/>
      <c r="AJ24" s="43"/>
      <c r="AK24" s="43"/>
      <c r="AL24" s="43"/>
      <c r="AM24" s="43"/>
      <c r="AN24" s="43"/>
      <c r="AO24" s="43"/>
      <c r="AP24" s="43"/>
      <c r="AQ24" s="46"/>
      <c r="BE24" s="378"/>
    </row>
    <row r="25" spans="2:71" s="1" customFormat="1" ht="13.5">
      <c r="B25" s="42"/>
      <c r="C25" s="43"/>
      <c r="D25" s="43"/>
      <c r="E25" s="43"/>
      <c r="F25" s="43"/>
      <c r="G25" s="43"/>
      <c r="H25" s="43"/>
      <c r="I25" s="43"/>
      <c r="J25" s="43"/>
      <c r="K25" s="43"/>
      <c r="L25" s="387" t="s">
        <v>41</v>
      </c>
      <c r="M25" s="387"/>
      <c r="N25" s="387"/>
      <c r="O25" s="387"/>
      <c r="P25" s="43"/>
      <c r="Q25" s="43"/>
      <c r="R25" s="43"/>
      <c r="S25" s="43"/>
      <c r="T25" s="43"/>
      <c r="U25" s="43"/>
      <c r="V25" s="43"/>
      <c r="W25" s="387" t="s">
        <v>42</v>
      </c>
      <c r="X25" s="387"/>
      <c r="Y25" s="387"/>
      <c r="Z25" s="387"/>
      <c r="AA25" s="387"/>
      <c r="AB25" s="387"/>
      <c r="AC25" s="387"/>
      <c r="AD25" s="387"/>
      <c r="AE25" s="387"/>
      <c r="AF25" s="43"/>
      <c r="AG25" s="43"/>
      <c r="AH25" s="43"/>
      <c r="AI25" s="43"/>
      <c r="AJ25" s="43"/>
      <c r="AK25" s="387" t="s">
        <v>43</v>
      </c>
      <c r="AL25" s="387"/>
      <c r="AM25" s="387"/>
      <c r="AN25" s="387"/>
      <c r="AO25" s="387"/>
      <c r="AP25" s="43"/>
      <c r="AQ25" s="46"/>
      <c r="BE25" s="378"/>
    </row>
    <row r="26" spans="2:71" s="2" customFormat="1" ht="14.45" customHeight="1">
      <c r="B26" s="48"/>
      <c r="C26" s="49"/>
      <c r="D26" s="50" t="s">
        <v>44</v>
      </c>
      <c r="E26" s="49"/>
      <c r="F26" s="50" t="s">
        <v>45</v>
      </c>
      <c r="G26" s="49"/>
      <c r="H26" s="49"/>
      <c r="I26" s="49"/>
      <c r="J26" s="49"/>
      <c r="K26" s="49"/>
      <c r="L26" s="388">
        <v>0.21</v>
      </c>
      <c r="M26" s="389"/>
      <c r="N26" s="389"/>
      <c r="O26" s="389"/>
      <c r="P26" s="49"/>
      <c r="Q26" s="49"/>
      <c r="R26" s="49"/>
      <c r="S26" s="49"/>
      <c r="T26" s="49"/>
      <c r="U26" s="49"/>
      <c r="V26" s="49"/>
      <c r="W26" s="390">
        <f>ROUND(AZ51,2)</f>
        <v>0</v>
      </c>
      <c r="X26" s="389"/>
      <c r="Y26" s="389"/>
      <c r="Z26" s="389"/>
      <c r="AA26" s="389"/>
      <c r="AB26" s="389"/>
      <c r="AC26" s="389"/>
      <c r="AD26" s="389"/>
      <c r="AE26" s="389"/>
      <c r="AF26" s="49"/>
      <c r="AG26" s="49"/>
      <c r="AH26" s="49"/>
      <c r="AI26" s="49"/>
      <c r="AJ26" s="49"/>
      <c r="AK26" s="390">
        <f>ROUND(AV51,2)</f>
        <v>0</v>
      </c>
      <c r="AL26" s="389"/>
      <c r="AM26" s="389"/>
      <c r="AN26" s="389"/>
      <c r="AO26" s="389"/>
      <c r="AP26" s="49"/>
      <c r="AQ26" s="51"/>
      <c r="BE26" s="378"/>
    </row>
    <row r="27" spans="2:71" s="2" customFormat="1" ht="14.45" customHeight="1">
      <c r="B27" s="48"/>
      <c r="C27" s="49"/>
      <c r="D27" s="49"/>
      <c r="E27" s="49"/>
      <c r="F27" s="50" t="s">
        <v>46</v>
      </c>
      <c r="G27" s="49"/>
      <c r="H27" s="49"/>
      <c r="I27" s="49"/>
      <c r="J27" s="49"/>
      <c r="K27" s="49"/>
      <c r="L27" s="388">
        <v>0.15</v>
      </c>
      <c r="M27" s="389"/>
      <c r="N27" s="389"/>
      <c r="O27" s="389"/>
      <c r="P27" s="49"/>
      <c r="Q27" s="49"/>
      <c r="R27" s="49"/>
      <c r="S27" s="49"/>
      <c r="T27" s="49"/>
      <c r="U27" s="49"/>
      <c r="V27" s="49"/>
      <c r="W27" s="390">
        <f>ROUND(BA51,2)</f>
        <v>0</v>
      </c>
      <c r="X27" s="389"/>
      <c r="Y27" s="389"/>
      <c r="Z27" s="389"/>
      <c r="AA27" s="389"/>
      <c r="AB27" s="389"/>
      <c r="AC27" s="389"/>
      <c r="AD27" s="389"/>
      <c r="AE27" s="389"/>
      <c r="AF27" s="49"/>
      <c r="AG27" s="49"/>
      <c r="AH27" s="49"/>
      <c r="AI27" s="49"/>
      <c r="AJ27" s="49"/>
      <c r="AK27" s="390">
        <f>ROUND(AW51,2)</f>
        <v>0</v>
      </c>
      <c r="AL27" s="389"/>
      <c r="AM27" s="389"/>
      <c r="AN27" s="389"/>
      <c r="AO27" s="389"/>
      <c r="AP27" s="49"/>
      <c r="AQ27" s="51"/>
      <c r="BE27" s="378"/>
    </row>
    <row r="28" spans="2:71" s="2" customFormat="1" ht="14.45" hidden="1" customHeight="1">
      <c r="B28" s="48"/>
      <c r="C28" s="49"/>
      <c r="D28" s="49"/>
      <c r="E28" s="49"/>
      <c r="F28" s="50" t="s">
        <v>47</v>
      </c>
      <c r="G28" s="49"/>
      <c r="H28" s="49"/>
      <c r="I28" s="49"/>
      <c r="J28" s="49"/>
      <c r="K28" s="49"/>
      <c r="L28" s="388">
        <v>0.21</v>
      </c>
      <c r="M28" s="389"/>
      <c r="N28" s="389"/>
      <c r="O28" s="389"/>
      <c r="P28" s="49"/>
      <c r="Q28" s="49"/>
      <c r="R28" s="49"/>
      <c r="S28" s="49"/>
      <c r="T28" s="49"/>
      <c r="U28" s="49"/>
      <c r="V28" s="49"/>
      <c r="W28" s="390">
        <f>ROUND(BB51,2)</f>
        <v>0</v>
      </c>
      <c r="X28" s="389"/>
      <c r="Y28" s="389"/>
      <c r="Z28" s="389"/>
      <c r="AA28" s="389"/>
      <c r="AB28" s="389"/>
      <c r="AC28" s="389"/>
      <c r="AD28" s="389"/>
      <c r="AE28" s="389"/>
      <c r="AF28" s="49"/>
      <c r="AG28" s="49"/>
      <c r="AH28" s="49"/>
      <c r="AI28" s="49"/>
      <c r="AJ28" s="49"/>
      <c r="AK28" s="390">
        <v>0</v>
      </c>
      <c r="AL28" s="389"/>
      <c r="AM28" s="389"/>
      <c r="AN28" s="389"/>
      <c r="AO28" s="389"/>
      <c r="AP28" s="49"/>
      <c r="AQ28" s="51"/>
      <c r="BE28" s="378"/>
    </row>
    <row r="29" spans="2:71" s="2" customFormat="1" ht="14.45" hidden="1" customHeight="1">
      <c r="B29" s="48"/>
      <c r="C29" s="49"/>
      <c r="D29" s="49"/>
      <c r="E29" s="49"/>
      <c r="F29" s="50" t="s">
        <v>48</v>
      </c>
      <c r="G29" s="49"/>
      <c r="H29" s="49"/>
      <c r="I29" s="49"/>
      <c r="J29" s="49"/>
      <c r="K29" s="49"/>
      <c r="L29" s="388">
        <v>0.15</v>
      </c>
      <c r="M29" s="389"/>
      <c r="N29" s="389"/>
      <c r="O29" s="389"/>
      <c r="P29" s="49"/>
      <c r="Q29" s="49"/>
      <c r="R29" s="49"/>
      <c r="S29" s="49"/>
      <c r="T29" s="49"/>
      <c r="U29" s="49"/>
      <c r="V29" s="49"/>
      <c r="W29" s="390">
        <f>ROUND(BC51,2)</f>
        <v>0</v>
      </c>
      <c r="X29" s="389"/>
      <c r="Y29" s="389"/>
      <c r="Z29" s="389"/>
      <c r="AA29" s="389"/>
      <c r="AB29" s="389"/>
      <c r="AC29" s="389"/>
      <c r="AD29" s="389"/>
      <c r="AE29" s="389"/>
      <c r="AF29" s="49"/>
      <c r="AG29" s="49"/>
      <c r="AH29" s="49"/>
      <c r="AI29" s="49"/>
      <c r="AJ29" s="49"/>
      <c r="AK29" s="390">
        <v>0</v>
      </c>
      <c r="AL29" s="389"/>
      <c r="AM29" s="389"/>
      <c r="AN29" s="389"/>
      <c r="AO29" s="389"/>
      <c r="AP29" s="49"/>
      <c r="AQ29" s="51"/>
      <c r="BE29" s="378"/>
    </row>
    <row r="30" spans="2:71" s="2" customFormat="1" ht="14.45" hidden="1" customHeight="1">
      <c r="B30" s="48"/>
      <c r="C30" s="49"/>
      <c r="D30" s="49"/>
      <c r="E30" s="49"/>
      <c r="F30" s="50" t="s">
        <v>49</v>
      </c>
      <c r="G30" s="49"/>
      <c r="H30" s="49"/>
      <c r="I30" s="49"/>
      <c r="J30" s="49"/>
      <c r="K30" s="49"/>
      <c r="L30" s="388">
        <v>0</v>
      </c>
      <c r="M30" s="389"/>
      <c r="N30" s="389"/>
      <c r="O30" s="389"/>
      <c r="P30" s="49"/>
      <c r="Q30" s="49"/>
      <c r="R30" s="49"/>
      <c r="S30" s="49"/>
      <c r="T30" s="49"/>
      <c r="U30" s="49"/>
      <c r="V30" s="49"/>
      <c r="W30" s="390">
        <f>ROUND(BD51,2)</f>
        <v>0</v>
      </c>
      <c r="X30" s="389"/>
      <c r="Y30" s="389"/>
      <c r="Z30" s="389"/>
      <c r="AA30" s="389"/>
      <c r="AB30" s="389"/>
      <c r="AC30" s="389"/>
      <c r="AD30" s="389"/>
      <c r="AE30" s="389"/>
      <c r="AF30" s="49"/>
      <c r="AG30" s="49"/>
      <c r="AH30" s="49"/>
      <c r="AI30" s="49"/>
      <c r="AJ30" s="49"/>
      <c r="AK30" s="390">
        <v>0</v>
      </c>
      <c r="AL30" s="389"/>
      <c r="AM30" s="389"/>
      <c r="AN30" s="389"/>
      <c r="AO30" s="389"/>
      <c r="AP30" s="49"/>
      <c r="AQ30" s="51"/>
      <c r="BE30" s="378"/>
    </row>
    <row r="31" spans="2:71" s="1" customFormat="1" ht="6.95" customHeight="1">
      <c r="B31" s="42"/>
      <c r="C31" s="43"/>
      <c r="D31" s="43"/>
      <c r="E31" s="43"/>
      <c r="F31" s="43"/>
      <c r="G31" s="43"/>
      <c r="H31" s="43"/>
      <c r="I31" s="43"/>
      <c r="J31" s="43"/>
      <c r="K31" s="43"/>
      <c r="L31" s="43"/>
      <c r="M31" s="43"/>
      <c r="N31" s="43"/>
      <c r="O31" s="43"/>
      <c r="P31" s="43"/>
      <c r="Q31" s="43"/>
      <c r="R31" s="43"/>
      <c r="S31" s="43"/>
      <c r="T31" s="43"/>
      <c r="U31" s="43"/>
      <c r="V31" s="43"/>
      <c r="W31" s="43"/>
      <c r="X31" s="43"/>
      <c r="Y31" s="43"/>
      <c r="Z31" s="43"/>
      <c r="AA31" s="43"/>
      <c r="AB31" s="43"/>
      <c r="AC31" s="43"/>
      <c r="AD31" s="43"/>
      <c r="AE31" s="43"/>
      <c r="AF31" s="43"/>
      <c r="AG31" s="43"/>
      <c r="AH31" s="43"/>
      <c r="AI31" s="43"/>
      <c r="AJ31" s="43"/>
      <c r="AK31" s="43"/>
      <c r="AL31" s="43"/>
      <c r="AM31" s="43"/>
      <c r="AN31" s="43"/>
      <c r="AO31" s="43"/>
      <c r="AP31" s="43"/>
      <c r="AQ31" s="46"/>
      <c r="BE31" s="378"/>
    </row>
    <row r="32" spans="2:71" s="1" customFormat="1" ht="25.9" customHeight="1">
      <c r="B32" s="42"/>
      <c r="C32" s="52"/>
      <c r="D32" s="53" t="s">
        <v>50</v>
      </c>
      <c r="E32" s="54"/>
      <c r="F32" s="54"/>
      <c r="G32" s="54"/>
      <c r="H32" s="54"/>
      <c r="I32" s="54"/>
      <c r="J32" s="54"/>
      <c r="K32" s="54"/>
      <c r="L32" s="54"/>
      <c r="M32" s="54"/>
      <c r="N32" s="54"/>
      <c r="O32" s="54"/>
      <c r="P32" s="54"/>
      <c r="Q32" s="54"/>
      <c r="R32" s="54"/>
      <c r="S32" s="54"/>
      <c r="T32" s="55" t="s">
        <v>51</v>
      </c>
      <c r="U32" s="54"/>
      <c r="V32" s="54"/>
      <c r="W32" s="54"/>
      <c r="X32" s="391" t="s">
        <v>52</v>
      </c>
      <c r="Y32" s="392"/>
      <c r="Z32" s="392"/>
      <c r="AA32" s="392"/>
      <c r="AB32" s="392"/>
      <c r="AC32" s="54"/>
      <c r="AD32" s="54"/>
      <c r="AE32" s="54"/>
      <c r="AF32" s="54"/>
      <c r="AG32" s="54"/>
      <c r="AH32" s="54"/>
      <c r="AI32" s="54"/>
      <c r="AJ32" s="54"/>
      <c r="AK32" s="393">
        <f>SUM(AK23:AK30)</f>
        <v>0</v>
      </c>
      <c r="AL32" s="392"/>
      <c r="AM32" s="392"/>
      <c r="AN32" s="392"/>
      <c r="AO32" s="394"/>
      <c r="AP32" s="52"/>
      <c r="AQ32" s="56"/>
      <c r="BE32" s="378"/>
    </row>
    <row r="33" spans="2:56" s="1" customFormat="1" ht="6.95" customHeight="1">
      <c r="B33" s="42"/>
      <c r="C33" s="43"/>
      <c r="D33" s="43"/>
      <c r="E33" s="43"/>
      <c r="F33" s="43"/>
      <c r="G33" s="43"/>
      <c r="H33" s="43"/>
      <c r="I33" s="43"/>
      <c r="J33" s="43"/>
      <c r="K33" s="43"/>
      <c r="L33" s="43"/>
      <c r="M33" s="43"/>
      <c r="N33" s="43"/>
      <c r="O33" s="43"/>
      <c r="P33" s="43"/>
      <c r="Q33" s="43"/>
      <c r="R33" s="43"/>
      <c r="S33" s="43"/>
      <c r="T33" s="43"/>
      <c r="U33" s="43"/>
      <c r="V33" s="43"/>
      <c r="W33" s="43"/>
      <c r="X33" s="43"/>
      <c r="Y33" s="43"/>
      <c r="Z33" s="43"/>
      <c r="AA33" s="43"/>
      <c r="AB33" s="43"/>
      <c r="AC33" s="43"/>
      <c r="AD33" s="43"/>
      <c r="AE33" s="43"/>
      <c r="AF33" s="43"/>
      <c r="AG33" s="43"/>
      <c r="AH33" s="43"/>
      <c r="AI33" s="43"/>
      <c r="AJ33" s="43"/>
      <c r="AK33" s="43"/>
      <c r="AL33" s="43"/>
      <c r="AM33" s="43"/>
      <c r="AN33" s="43"/>
      <c r="AO33" s="43"/>
      <c r="AP33" s="43"/>
      <c r="AQ33" s="46"/>
    </row>
    <row r="34" spans="2:56" s="1" customFormat="1" ht="6.95" customHeight="1">
      <c r="B34" s="57"/>
      <c r="C34" s="58"/>
      <c r="D34" s="58"/>
      <c r="E34" s="58"/>
      <c r="F34" s="58"/>
      <c r="G34" s="58"/>
      <c r="H34" s="58"/>
      <c r="I34" s="58"/>
      <c r="J34" s="58"/>
      <c r="K34" s="58"/>
      <c r="L34" s="58"/>
      <c r="M34" s="58"/>
      <c r="N34" s="58"/>
      <c r="O34" s="58"/>
      <c r="P34" s="58"/>
      <c r="Q34" s="58"/>
      <c r="R34" s="58"/>
      <c r="S34" s="58"/>
      <c r="T34" s="58"/>
      <c r="U34" s="58"/>
      <c r="V34" s="58"/>
      <c r="W34" s="58"/>
      <c r="X34" s="58"/>
      <c r="Y34" s="58"/>
      <c r="Z34" s="58"/>
      <c r="AA34" s="58"/>
      <c r="AB34" s="58"/>
      <c r="AC34" s="58"/>
      <c r="AD34" s="58"/>
      <c r="AE34" s="58"/>
      <c r="AF34" s="58"/>
      <c r="AG34" s="58"/>
      <c r="AH34" s="58"/>
      <c r="AI34" s="58"/>
      <c r="AJ34" s="58"/>
      <c r="AK34" s="58"/>
      <c r="AL34" s="58"/>
      <c r="AM34" s="58"/>
      <c r="AN34" s="58"/>
      <c r="AO34" s="58"/>
      <c r="AP34" s="58"/>
      <c r="AQ34" s="59"/>
    </row>
    <row r="38" spans="2:56" s="1" customFormat="1" ht="6.95" customHeight="1">
      <c r="B38" s="60"/>
      <c r="C38" s="61"/>
      <c r="D38" s="61"/>
      <c r="E38" s="61"/>
      <c r="F38" s="61"/>
      <c r="G38" s="61"/>
      <c r="H38" s="61"/>
      <c r="I38" s="61"/>
      <c r="J38" s="61"/>
      <c r="K38" s="61"/>
      <c r="L38" s="61"/>
      <c r="M38" s="61"/>
      <c r="N38" s="61"/>
      <c r="O38" s="61"/>
      <c r="P38" s="61"/>
      <c r="Q38" s="61"/>
      <c r="R38" s="61"/>
      <c r="S38" s="61"/>
      <c r="T38" s="61"/>
      <c r="U38" s="61"/>
      <c r="V38" s="61"/>
      <c r="W38" s="61"/>
      <c r="X38" s="61"/>
      <c r="Y38" s="61"/>
      <c r="Z38" s="61"/>
      <c r="AA38" s="61"/>
      <c r="AB38" s="61"/>
      <c r="AC38" s="61"/>
      <c r="AD38" s="61"/>
      <c r="AE38" s="61"/>
      <c r="AF38" s="61"/>
      <c r="AG38" s="61"/>
      <c r="AH38" s="61"/>
      <c r="AI38" s="61"/>
      <c r="AJ38" s="61"/>
      <c r="AK38" s="61"/>
      <c r="AL38" s="61"/>
      <c r="AM38" s="61"/>
      <c r="AN38" s="61"/>
      <c r="AO38" s="61"/>
      <c r="AP38" s="61"/>
      <c r="AQ38" s="61"/>
      <c r="AR38" s="62"/>
    </row>
    <row r="39" spans="2:56" s="1" customFormat="1" ht="36.950000000000003" customHeight="1">
      <c r="B39" s="42"/>
      <c r="C39" s="63" t="s">
        <v>53</v>
      </c>
      <c r="D39" s="64"/>
      <c r="E39" s="64"/>
      <c r="F39" s="64"/>
      <c r="G39" s="64"/>
      <c r="H39" s="64"/>
      <c r="I39" s="64"/>
      <c r="J39" s="64"/>
      <c r="K39" s="64"/>
      <c r="L39" s="64"/>
      <c r="M39" s="64"/>
      <c r="N39" s="64"/>
      <c r="O39" s="64"/>
      <c r="P39" s="64"/>
      <c r="Q39" s="64"/>
      <c r="R39" s="64"/>
      <c r="S39" s="64"/>
      <c r="T39" s="64"/>
      <c r="U39" s="64"/>
      <c r="V39" s="64"/>
      <c r="W39" s="64"/>
      <c r="X39" s="64"/>
      <c r="Y39" s="64"/>
      <c r="Z39" s="64"/>
      <c r="AA39" s="64"/>
      <c r="AB39" s="64"/>
      <c r="AC39" s="64"/>
      <c r="AD39" s="64"/>
      <c r="AE39" s="64"/>
      <c r="AF39" s="64"/>
      <c r="AG39" s="64"/>
      <c r="AH39" s="64"/>
      <c r="AI39" s="64"/>
      <c r="AJ39" s="64"/>
      <c r="AK39" s="64"/>
      <c r="AL39" s="64"/>
      <c r="AM39" s="64"/>
      <c r="AN39" s="64"/>
      <c r="AO39" s="64"/>
      <c r="AP39" s="64"/>
      <c r="AQ39" s="64"/>
      <c r="AR39" s="62"/>
    </row>
    <row r="40" spans="2:56" s="1" customFormat="1" ht="6.95" customHeight="1">
      <c r="B40" s="42"/>
      <c r="C40" s="64"/>
      <c r="D40" s="64"/>
      <c r="E40" s="64"/>
      <c r="F40" s="64"/>
      <c r="G40" s="64"/>
      <c r="H40" s="64"/>
      <c r="I40" s="64"/>
      <c r="J40" s="64"/>
      <c r="K40" s="64"/>
      <c r="L40" s="64"/>
      <c r="M40" s="64"/>
      <c r="N40" s="64"/>
      <c r="O40" s="64"/>
      <c r="P40" s="64"/>
      <c r="Q40" s="64"/>
      <c r="R40" s="64"/>
      <c r="S40" s="64"/>
      <c r="T40" s="64"/>
      <c r="U40" s="64"/>
      <c r="V40" s="64"/>
      <c r="W40" s="64"/>
      <c r="X40" s="64"/>
      <c r="Y40" s="64"/>
      <c r="Z40" s="64"/>
      <c r="AA40" s="64"/>
      <c r="AB40" s="64"/>
      <c r="AC40" s="64"/>
      <c r="AD40" s="64"/>
      <c r="AE40" s="64"/>
      <c r="AF40" s="64"/>
      <c r="AG40" s="64"/>
      <c r="AH40" s="64"/>
      <c r="AI40" s="64"/>
      <c r="AJ40" s="64"/>
      <c r="AK40" s="64"/>
      <c r="AL40" s="64"/>
      <c r="AM40" s="64"/>
      <c r="AN40" s="64"/>
      <c r="AO40" s="64"/>
      <c r="AP40" s="64"/>
      <c r="AQ40" s="64"/>
      <c r="AR40" s="62"/>
    </row>
    <row r="41" spans="2:56" s="3" customFormat="1" ht="14.45" customHeight="1">
      <c r="B41" s="65"/>
      <c r="C41" s="66" t="s">
        <v>15</v>
      </c>
      <c r="D41" s="67"/>
      <c r="E41" s="67"/>
      <c r="F41" s="67"/>
      <c r="G41" s="67"/>
      <c r="H41" s="67"/>
      <c r="I41" s="67"/>
      <c r="J41" s="67"/>
      <c r="K41" s="67"/>
      <c r="L41" s="67" t="str">
        <f>K5</f>
        <v>292b</v>
      </c>
      <c r="M41" s="67"/>
      <c r="N41" s="67"/>
      <c r="O41" s="67"/>
      <c r="P41" s="67"/>
      <c r="Q41" s="67"/>
      <c r="R41" s="67"/>
      <c r="S41" s="67"/>
      <c r="T41" s="67"/>
      <c r="U41" s="67"/>
      <c r="V41" s="67"/>
      <c r="W41" s="67"/>
      <c r="X41" s="67"/>
      <c r="Y41" s="67"/>
      <c r="Z41" s="67"/>
      <c r="AA41" s="67"/>
      <c r="AB41" s="67"/>
      <c r="AC41" s="67"/>
      <c r="AD41" s="67"/>
      <c r="AE41" s="67"/>
      <c r="AF41" s="67"/>
      <c r="AG41" s="67"/>
      <c r="AH41" s="67"/>
      <c r="AI41" s="67"/>
      <c r="AJ41" s="67"/>
      <c r="AK41" s="67"/>
      <c r="AL41" s="67"/>
      <c r="AM41" s="67"/>
      <c r="AN41" s="67"/>
      <c r="AO41" s="67"/>
      <c r="AP41" s="67"/>
      <c r="AQ41" s="67"/>
      <c r="AR41" s="68"/>
    </row>
    <row r="42" spans="2:56" s="4" customFormat="1" ht="36.950000000000003" customHeight="1">
      <c r="B42" s="69"/>
      <c r="C42" s="70" t="s">
        <v>18</v>
      </c>
      <c r="D42" s="71"/>
      <c r="E42" s="71"/>
      <c r="F42" s="71"/>
      <c r="G42" s="71"/>
      <c r="H42" s="71"/>
      <c r="I42" s="71"/>
      <c r="J42" s="71"/>
      <c r="K42" s="71"/>
      <c r="L42" s="395" t="str">
        <f>K6</f>
        <v>Národní telemedicínské centrum</v>
      </c>
      <c r="M42" s="396"/>
      <c r="N42" s="396"/>
      <c r="O42" s="396"/>
      <c r="P42" s="396"/>
      <c r="Q42" s="396"/>
      <c r="R42" s="396"/>
      <c r="S42" s="396"/>
      <c r="T42" s="396"/>
      <c r="U42" s="396"/>
      <c r="V42" s="396"/>
      <c r="W42" s="396"/>
      <c r="X42" s="396"/>
      <c r="Y42" s="396"/>
      <c r="Z42" s="396"/>
      <c r="AA42" s="396"/>
      <c r="AB42" s="396"/>
      <c r="AC42" s="396"/>
      <c r="AD42" s="396"/>
      <c r="AE42" s="396"/>
      <c r="AF42" s="396"/>
      <c r="AG42" s="396"/>
      <c r="AH42" s="396"/>
      <c r="AI42" s="396"/>
      <c r="AJ42" s="396"/>
      <c r="AK42" s="396"/>
      <c r="AL42" s="396"/>
      <c r="AM42" s="396"/>
      <c r="AN42" s="396"/>
      <c r="AO42" s="396"/>
      <c r="AP42" s="71"/>
      <c r="AQ42" s="71"/>
      <c r="AR42" s="72"/>
    </row>
    <row r="43" spans="2:56" s="1" customFormat="1" ht="6.95" customHeight="1">
      <c r="B43" s="42"/>
      <c r="C43" s="64"/>
      <c r="D43" s="64"/>
      <c r="E43" s="64"/>
      <c r="F43" s="64"/>
      <c r="G43" s="64"/>
      <c r="H43" s="64"/>
      <c r="I43" s="64"/>
      <c r="J43" s="64"/>
      <c r="K43" s="64"/>
      <c r="L43" s="64"/>
      <c r="M43" s="64"/>
      <c r="N43" s="64"/>
      <c r="O43" s="64"/>
      <c r="P43" s="64"/>
      <c r="Q43" s="64"/>
      <c r="R43" s="64"/>
      <c r="S43" s="64"/>
      <c r="T43" s="64"/>
      <c r="U43" s="64"/>
      <c r="V43" s="64"/>
      <c r="W43" s="64"/>
      <c r="X43" s="64"/>
      <c r="Y43" s="64"/>
      <c r="Z43" s="64"/>
      <c r="AA43" s="64"/>
      <c r="AB43" s="64"/>
      <c r="AC43" s="64"/>
      <c r="AD43" s="64"/>
      <c r="AE43" s="64"/>
      <c r="AF43" s="64"/>
      <c r="AG43" s="64"/>
      <c r="AH43" s="64"/>
      <c r="AI43" s="64"/>
      <c r="AJ43" s="64"/>
      <c r="AK43" s="64"/>
      <c r="AL43" s="64"/>
      <c r="AM43" s="64"/>
      <c r="AN43" s="64"/>
      <c r="AO43" s="64"/>
      <c r="AP43" s="64"/>
      <c r="AQ43" s="64"/>
      <c r="AR43" s="62"/>
    </row>
    <row r="44" spans="2:56" s="1" customFormat="1">
      <c r="B44" s="42"/>
      <c r="C44" s="66" t="s">
        <v>23</v>
      </c>
      <c r="D44" s="64"/>
      <c r="E44" s="64"/>
      <c r="F44" s="64"/>
      <c r="G44" s="64"/>
      <c r="H44" s="64"/>
      <c r="I44" s="64"/>
      <c r="J44" s="64"/>
      <c r="K44" s="64"/>
      <c r="L44" s="73" t="str">
        <f>IF(K8="","",K8)</f>
        <v>FN Olomouc</v>
      </c>
      <c r="M44" s="64"/>
      <c r="N44" s="64"/>
      <c r="O44" s="64"/>
      <c r="P44" s="64"/>
      <c r="Q44" s="64"/>
      <c r="R44" s="64"/>
      <c r="S44" s="64"/>
      <c r="T44" s="64"/>
      <c r="U44" s="64"/>
      <c r="V44" s="64"/>
      <c r="W44" s="64"/>
      <c r="X44" s="64"/>
      <c r="Y44" s="64"/>
      <c r="Z44" s="64"/>
      <c r="AA44" s="64"/>
      <c r="AB44" s="64"/>
      <c r="AC44" s="64"/>
      <c r="AD44" s="64"/>
      <c r="AE44" s="64"/>
      <c r="AF44" s="64"/>
      <c r="AG44" s="64"/>
      <c r="AH44" s="64"/>
      <c r="AI44" s="66" t="s">
        <v>25</v>
      </c>
      <c r="AJ44" s="64"/>
      <c r="AK44" s="64"/>
      <c r="AL44" s="64"/>
      <c r="AM44" s="397" t="str">
        <f>IF(AN8= "","",AN8)</f>
        <v>26.1.2017</v>
      </c>
      <c r="AN44" s="397"/>
      <c r="AO44" s="64"/>
      <c r="AP44" s="64"/>
      <c r="AQ44" s="64"/>
      <c r="AR44" s="62"/>
    </row>
    <row r="45" spans="2:56" s="1" customFormat="1" ht="6.95" customHeight="1">
      <c r="B45" s="42"/>
      <c r="C45" s="64"/>
      <c r="D45" s="64"/>
      <c r="E45" s="64"/>
      <c r="F45" s="64"/>
      <c r="G45" s="64"/>
      <c r="H45" s="64"/>
      <c r="I45" s="64"/>
      <c r="J45" s="64"/>
      <c r="K45" s="64"/>
      <c r="L45" s="64"/>
      <c r="M45" s="64"/>
      <c r="N45" s="64"/>
      <c r="O45" s="64"/>
      <c r="P45" s="64"/>
      <c r="Q45" s="64"/>
      <c r="R45" s="64"/>
      <c r="S45" s="64"/>
      <c r="T45" s="64"/>
      <c r="U45" s="64"/>
      <c r="V45" s="64"/>
      <c r="W45" s="64"/>
      <c r="X45" s="64"/>
      <c r="Y45" s="64"/>
      <c r="Z45" s="64"/>
      <c r="AA45" s="64"/>
      <c r="AB45" s="64"/>
      <c r="AC45" s="64"/>
      <c r="AD45" s="64"/>
      <c r="AE45" s="64"/>
      <c r="AF45" s="64"/>
      <c r="AG45" s="64"/>
      <c r="AH45" s="64"/>
      <c r="AI45" s="64"/>
      <c r="AJ45" s="64"/>
      <c r="AK45" s="64"/>
      <c r="AL45" s="64"/>
      <c r="AM45" s="64"/>
      <c r="AN45" s="64"/>
      <c r="AO45" s="64"/>
      <c r="AP45" s="64"/>
      <c r="AQ45" s="64"/>
      <c r="AR45" s="62"/>
    </row>
    <row r="46" spans="2:56" s="1" customFormat="1">
      <c r="B46" s="42"/>
      <c r="C46" s="66" t="s">
        <v>27</v>
      </c>
      <c r="D46" s="64"/>
      <c r="E46" s="64"/>
      <c r="F46" s="64"/>
      <c r="G46" s="64"/>
      <c r="H46" s="64"/>
      <c r="I46" s="64"/>
      <c r="J46" s="64"/>
      <c r="K46" s="64"/>
      <c r="L46" s="67" t="str">
        <f>IF(E11= "","",E11)</f>
        <v>SPS Projekt s. r.o., Za Návsí 1670/9, Praha 10</v>
      </c>
      <c r="M46" s="64"/>
      <c r="N46" s="64"/>
      <c r="O46" s="64"/>
      <c r="P46" s="64"/>
      <c r="Q46" s="64"/>
      <c r="R46" s="64"/>
      <c r="S46" s="64"/>
      <c r="T46" s="64"/>
      <c r="U46" s="64"/>
      <c r="V46" s="64"/>
      <c r="W46" s="64"/>
      <c r="X46" s="64"/>
      <c r="Y46" s="64"/>
      <c r="Z46" s="64"/>
      <c r="AA46" s="64"/>
      <c r="AB46" s="64"/>
      <c r="AC46" s="64"/>
      <c r="AD46" s="64"/>
      <c r="AE46" s="64"/>
      <c r="AF46" s="64"/>
      <c r="AG46" s="64"/>
      <c r="AH46" s="64"/>
      <c r="AI46" s="66" t="s">
        <v>34</v>
      </c>
      <c r="AJ46" s="64"/>
      <c r="AK46" s="64"/>
      <c r="AL46" s="64"/>
      <c r="AM46" s="398" t="str">
        <f>IF(E17="","",E17)</f>
        <v>OK Plan Architects s.r.o., Na Závodí 631, Humpolec</v>
      </c>
      <c r="AN46" s="398"/>
      <c r="AO46" s="398"/>
      <c r="AP46" s="398"/>
      <c r="AQ46" s="64"/>
      <c r="AR46" s="62"/>
      <c r="AS46" s="399" t="s">
        <v>54</v>
      </c>
      <c r="AT46" s="400"/>
      <c r="AU46" s="75"/>
      <c r="AV46" s="75"/>
      <c r="AW46" s="75"/>
      <c r="AX46" s="75"/>
      <c r="AY46" s="75"/>
      <c r="AZ46" s="75"/>
      <c r="BA46" s="75"/>
      <c r="BB46" s="75"/>
      <c r="BC46" s="75"/>
      <c r="BD46" s="76"/>
    </row>
    <row r="47" spans="2:56" s="1" customFormat="1">
      <c r="B47" s="42"/>
      <c r="C47" s="66" t="s">
        <v>32</v>
      </c>
      <c r="D47" s="64"/>
      <c r="E47" s="64"/>
      <c r="F47" s="64"/>
      <c r="G47" s="64"/>
      <c r="H47" s="64"/>
      <c r="I47" s="64"/>
      <c r="J47" s="64"/>
      <c r="K47" s="64"/>
      <c r="L47" s="67" t="str">
        <f>IF(E14= "Vyplň údaj","",E14)</f>
        <v/>
      </c>
      <c r="M47" s="64"/>
      <c r="N47" s="64"/>
      <c r="O47" s="64"/>
      <c r="P47" s="64"/>
      <c r="Q47" s="64"/>
      <c r="R47" s="64"/>
      <c r="S47" s="64"/>
      <c r="T47" s="64"/>
      <c r="U47" s="64"/>
      <c r="V47" s="64"/>
      <c r="W47" s="64"/>
      <c r="X47" s="64"/>
      <c r="Y47" s="64"/>
      <c r="Z47" s="64"/>
      <c r="AA47" s="64"/>
      <c r="AB47" s="64"/>
      <c r="AC47" s="64"/>
      <c r="AD47" s="64"/>
      <c r="AE47" s="64"/>
      <c r="AF47" s="64"/>
      <c r="AG47" s="64"/>
      <c r="AH47" s="64"/>
      <c r="AI47" s="64"/>
      <c r="AJ47" s="64"/>
      <c r="AK47" s="64"/>
      <c r="AL47" s="64"/>
      <c r="AM47" s="64"/>
      <c r="AN47" s="64"/>
      <c r="AO47" s="64"/>
      <c r="AP47" s="64"/>
      <c r="AQ47" s="64"/>
      <c r="AR47" s="62"/>
      <c r="AS47" s="401"/>
      <c r="AT47" s="402"/>
      <c r="AU47" s="77"/>
      <c r="AV47" s="77"/>
      <c r="AW47" s="77"/>
      <c r="AX47" s="77"/>
      <c r="AY47" s="77"/>
      <c r="AZ47" s="77"/>
      <c r="BA47" s="77"/>
      <c r="BB47" s="77"/>
      <c r="BC47" s="77"/>
      <c r="BD47" s="78"/>
    </row>
    <row r="48" spans="2:56" s="1" customFormat="1" ht="10.9" customHeight="1">
      <c r="B48" s="42"/>
      <c r="C48" s="64"/>
      <c r="D48" s="64"/>
      <c r="E48" s="64"/>
      <c r="F48" s="64"/>
      <c r="G48" s="64"/>
      <c r="H48" s="64"/>
      <c r="I48" s="64"/>
      <c r="J48" s="64"/>
      <c r="K48" s="64"/>
      <c r="L48" s="64"/>
      <c r="M48" s="64"/>
      <c r="N48" s="64"/>
      <c r="O48" s="64"/>
      <c r="P48" s="64"/>
      <c r="Q48" s="64"/>
      <c r="R48" s="64"/>
      <c r="S48" s="64"/>
      <c r="T48" s="64"/>
      <c r="U48" s="64"/>
      <c r="V48" s="64"/>
      <c r="W48" s="64"/>
      <c r="X48" s="64"/>
      <c r="Y48" s="64"/>
      <c r="Z48" s="64"/>
      <c r="AA48" s="64"/>
      <c r="AB48" s="64"/>
      <c r="AC48" s="64"/>
      <c r="AD48" s="64"/>
      <c r="AE48" s="64"/>
      <c r="AF48" s="64"/>
      <c r="AG48" s="64"/>
      <c r="AH48" s="64"/>
      <c r="AI48" s="64"/>
      <c r="AJ48" s="64"/>
      <c r="AK48" s="64"/>
      <c r="AL48" s="64"/>
      <c r="AM48" s="64"/>
      <c r="AN48" s="64"/>
      <c r="AO48" s="64"/>
      <c r="AP48" s="64"/>
      <c r="AQ48" s="64"/>
      <c r="AR48" s="62"/>
      <c r="AS48" s="403"/>
      <c r="AT48" s="404"/>
      <c r="AU48" s="43"/>
      <c r="AV48" s="43"/>
      <c r="AW48" s="43"/>
      <c r="AX48" s="43"/>
      <c r="AY48" s="43"/>
      <c r="AZ48" s="43"/>
      <c r="BA48" s="43"/>
      <c r="BB48" s="43"/>
      <c r="BC48" s="43"/>
      <c r="BD48" s="79"/>
    </row>
    <row r="49" spans="1:91" s="1" customFormat="1" ht="29.25" customHeight="1">
      <c r="B49" s="42"/>
      <c r="C49" s="405" t="s">
        <v>55</v>
      </c>
      <c r="D49" s="406"/>
      <c r="E49" s="406"/>
      <c r="F49" s="406"/>
      <c r="G49" s="406"/>
      <c r="H49" s="80"/>
      <c r="I49" s="407" t="s">
        <v>56</v>
      </c>
      <c r="J49" s="406"/>
      <c r="K49" s="406"/>
      <c r="L49" s="406"/>
      <c r="M49" s="406"/>
      <c r="N49" s="406"/>
      <c r="O49" s="406"/>
      <c r="P49" s="406"/>
      <c r="Q49" s="406"/>
      <c r="R49" s="406"/>
      <c r="S49" s="406"/>
      <c r="T49" s="406"/>
      <c r="U49" s="406"/>
      <c r="V49" s="406"/>
      <c r="W49" s="406"/>
      <c r="X49" s="406"/>
      <c r="Y49" s="406"/>
      <c r="Z49" s="406"/>
      <c r="AA49" s="406"/>
      <c r="AB49" s="406"/>
      <c r="AC49" s="406"/>
      <c r="AD49" s="406"/>
      <c r="AE49" s="406"/>
      <c r="AF49" s="406"/>
      <c r="AG49" s="408" t="s">
        <v>57</v>
      </c>
      <c r="AH49" s="406"/>
      <c r="AI49" s="406"/>
      <c r="AJ49" s="406"/>
      <c r="AK49" s="406"/>
      <c r="AL49" s="406"/>
      <c r="AM49" s="406"/>
      <c r="AN49" s="407" t="s">
        <v>58</v>
      </c>
      <c r="AO49" s="406"/>
      <c r="AP49" s="406"/>
      <c r="AQ49" s="81" t="s">
        <v>59</v>
      </c>
      <c r="AR49" s="62"/>
      <c r="AS49" s="82" t="s">
        <v>60</v>
      </c>
      <c r="AT49" s="83" t="s">
        <v>61</v>
      </c>
      <c r="AU49" s="83" t="s">
        <v>62</v>
      </c>
      <c r="AV49" s="83" t="s">
        <v>63</v>
      </c>
      <c r="AW49" s="83" t="s">
        <v>64</v>
      </c>
      <c r="AX49" s="83" t="s">
        <v>65</v>
      </c>
      <c r="AY49" s="83" t="s">
        <v>66</v>
      </c>
      <c r="AZ49" s="83" t="s">
        <v>67</v>
      </c>
      <c r="BA49" s="83" t="s">
        <v>68</v>
      </c>
      <c r="BB49" s="83" t="s">
        <v>69</v>
      </c>
      <c r="BC49" s="83" t="s">
        <v>70</v>
      </c>
      <c r="BD49" s="84" t="s">
        <v>71</v>
      </c>
    </row>
    <row r="50" spans="1:91" s="1" customFormat="1" ht="10.9" customHeight="1">
      <c r="B50" s="42"/>
      <c r="C50" s="64"/>
      <c r="D50" s="64"/>
      <c r="E50" s="64"/>
      <c r="F50" s="64"/>
      <c r="G50" s="64"/>
      <c r="H50" s="64"/>
      <c r="I50" s="64"/>
      <c r="J50" s="64"/>
      <c r="K50" s="64"/>
      <c r="L50" s="64"/>
      <c r="M50" s="64"/>
      <c r="N50" s="64"/>
      <c r="O50" s="64"/>
      <c r="P50" s="64"/>
      <c r="Q50" s="64"/>
      <c r="R50" s="64"/>
      <c r="S50" s="64"/>
      <c r="T50" s="64"/>
      <c r="U50" s="64"/>
      <c r="V50" s="64"/>
      <c r="W50" s="64"/>
      <c r="X50" s="64"/>
      <c r="Y50" s="64"/>
      <c r="Z50" s="64"/>
      <c r="AA50" s="64"/>
      <c r="AB50" s="64"/>
      <c r="AC50" s="64"/>
      <c r="AD50" s="64"/>
      <c r="AE50" s="64"/>
      <c r="AF50" s="64"/>
      <c r="AG50" s="64"/>
      <c r="AH50" s="64"/>
      <c r="AI50" s="64"/>
      <c r="AJ50" s="64"/>
      <c r="AK50" s="64"/>
      <c r="AL50" s="64"/>
      <c r="AM50" s="64"/>
      <c r="AN50" s="64"/>
      <c r="AO50" s="64"/>
      <c r="AP50" s="64"/>
      <c r="AQ50" s="64"/>
      <c r="AR50" s="62"/>
      <c r="AS50" s="85"/>
      <c r="AT50" s="86"/>
      <c r="AU50" s="86"/>
      <c r="AV50" s="86"/>
      <c r="AW50" s="86"/>
      <c r="AX50" s="86"/>
      <c r="AY50" s="86"/>
      <c r="AZ50" s="86"/>
      <c r="BA50" s="86"/>
      <c r="BB50" s="86"/>
      <c r="BC50" s="86"/>
      <c r="BD50" s="87"/>
    </row>
    <row r="51" spans="1:91" s="4" customFormat="1" ht="32.450000000000003" customHeight="1">
      <c r="B51" s="69"/>
      <c r="C51" s="88" t="s">
        <v>72</v>
      </c>
      <c r="D51" s="89"/>
      <c r="E51" s="89"/>
      <c r="F51" s="89"/>
      <c r="G51" s="89"/>
      <c r="H51" s="89"/>
      <c r="I51" s="89"/>
      <c r="J51" s="89"/>
      <c r="K51" s="89"/>
      <c r="L51" s="89"/>
      <c r="M51" s="89"/>
      <c r="N51" s="89"/>
      <c r="O51" s="89"/>
      <c r="P51" s="89"/>
      <c r="Q51" s="89"/>
      <c r="R51" s="89"/>
      <c r="S51" s="89"/>
      <c r="T51" s="89"/>
      <c r="U51" s="89"/>
      <c r="V51" s="89"/>
      <c r="W51" s="89"/>
      <c r="X51" s="89"/>
      <c r="Y51" s="89"/>
      <c r="Z51" s="89"/>
      <c r="AA51" s="89"/>
      <c r="AB51" s="89"/>
      <c r="AC51" s="89"/>
      <c r="AD51" s="89"/>
      <c r="AE51" s="89"/>
      <c r="AF51" s="89"/>
      <c r="AG51" s="417">
        <f>ROUND(AG52+AG53+AG67+AG70+AG71+AG74+AG77+AG86+AG89+AG100+AG110+AG121,2)</f>
        <v>0</v>
      </c>
      <c r="AH51" s="417"/>
      <c r="AI51" s="417"/>
      <c r="AJ51" s="417"/>
      <c r="AK51" s="417"/>
      <c r="AL51" s="417"/>
      <c r="AM51" s="417"/>
      <c r="AN51" s="418">
        <f t="shared" ref="AN51:AN82" si="0">SUM(AG51,AT51)</f>
        <v>0</v>
      </c>
      <c r="AO51" s="418"/>
      <c r="AP51" s="418"/>
      <c r="AQ51" s="90" t="s">
        <v>21</v>
      </c>
      <c r="AR51" s="72"/>
      <c r="AS51" s="91">
        <f>ROUND(AS52+AS53+AS67+AS70+AS71+AS74+AS77+AS86+AS89+AS100+AS110+AS121,2)</f>
        <v>0</v>
      </c>
      <c r="AT51" s="92">
        <f t="shared" ref="AT51:AT82" si="1">ROUND(SUM(AV51:AW51),2)</f>
        <v>0</v>
      </c>
      <c r="AU51" s="93">
        <f>ROUND(AU52+AU53+AU67+AU70+AU71+AU74+AU77+AU86+AU89+AU100+AU110+AU121,5)</f>
        <v>0</v>
      </c>
      <c r="AV51" s="92">
        <f>ROUND(AZ51*L26,2)</f>
        <v>0</v>
      </c>
      <c r="AW51" s="92">
        <f>ROUND(BA51*L27,2)</f>
        <v>0</v>
      </c>
      <c r="AX51" s="92">
        <f>ROUND(BB51*L26,2)</f>
        <v>0</v>
      </c>
      <c r="AY51" s="92">
        <f>ROUND(BC51*L27,2)</f>
        <v>0</v>
      </c>
      <c r="AZ51" s="92">
        <f>ROUND(AZ52+AZ53+AZ67+AZ70+AZ71+AZ74+AZ77+AZ86+AZ89+AZ100+AZ110+AZ121,2)</f>
        <v>0</v>
      </c>
      <c r="BA51" s="92">
        <f>ROUND(BA52+BA53+BA67+BA70+BA71+BA74+BA77+BA86+BA89+BA100+BA110+BA121,2)</f>
        <v>0</v>
      </c>
      <c r="BB51" s="92">
        <f>ROUND(BB52+BB53+BB67+BB70+BB71+BB74+BB77+BB86+BB89+BB100+BB110+BB121,2)</f>
        <v>0</v>
      </c>
      <c r="BC51" s="92">
        <f>ROUND(BC52+BC53+BC67+BC70+BC71+BC74+BC77+BC86+BC89+BC100+BC110+BC121,2)</f>
        <v>0</v>
      </c>
      <c r="BD51" s="94">
        <f>ROUND(BD52+BD53+BD67+BD70+BD71+BD74+BD77+BD86+BD89+BD100+BD110+BD121,2)</f>
        <v>0</v>
      </c>
      <c r="BS51" s="95" t="s">
        <v>73</v>
      </c>
      <c r="BT51" s="95" t="s">
        <v>74</v>
      </c>
      <c r="BU51" s="96" t="s">
        <v>75</v>
      </c>
      <c r="BV51" s="95" t="s">
        <v>76</v>
      </c>
      <c r="BW51" s="95" t="s">
        <v>7</v>
      </c>
      <c r="BX51" s="95" t="s">
        <v>77</v>
      </c>
      <c r="CL51" s="95" t="s">
        <v>21</v>
      </c>
    </row>
    <row r="52" spans="1:91" s="5" customFormat="1" ht="22.5" customHeight="1">
      <c r="A52" s="97" t="s">
        <v>78</v>
      </c>
      <c r="B52" s="98"/>
      <c r="C52" s="99"/>
      <c r="D52" s="411" t="s">
        <v>79</v>
      </c>
      <c r="E52" s="411"/>
      <c r="F52" s="411"/>
      <c r="G52" s="411"/>
      <c r="H52" s="411"/>
      <c r="I52" s="100"/>
      <c r="J52" s="411" t="s">
        <v>80</v>
      </c>
      <c r="K52" s="411"/>
      <c r="L52" s="411"/>
      <c r="M52" s="411"/>
      <c r="N52" s="411"/>
      <c r="O52" s="411"/>
      <c r="P52" s="411"/>
      <c r="Q52" s="411"/>
      <c r="R52" s="411"/>
      <c r="S52" s="411"/>
      <c r="T52" s="411"/>
      <c r="U52" s="411"/>
      <c r="V52" s="411"/>
      <c r="W52" s="411"/>
      <c r="X52" s="411"/>
      <c r="Y52" s="411"/>
      <c r="Z52" s="411"/>
      <c r="AA52" s="411"/>
      <c r="AB52" s="411"/>
      <c r="AC52" s="411"/>
      <c r="AD52" s="411"/>
      <c r="AE52" s="411"/>
      <c r="AF52" s="411"/>
      <c r="AG52" s="409">
        <f>'292-001 - VRN'!J27</f>
        <v>0</v>
      </c>
      <c r="AH52" s="410"/>
      <c r="AI52" s="410"/>
      <c r="AJ52" s="410"/>
      <c r="AK52" s="410"/>
      <c r="AL52" s="410"/>
      <c r="AM52" s="410"/>
      <c r="AN52" s="409">
        <f t="shared" si="0"/>
        <v>0</v>
      </c>
      <c r="AO52" s="410"/>
      <c r="AP52" s="410"/>
      <c r="AQ52" s="101" t="s">
        <v>81</v>
      </c>
      <c r="AR52" s="102"/>
      <c r="AS52" s="103">
        <v>0</v>
      </c>
      <c r="AT52" s="104">
        <f t="shared" si="1"/>
        <v>0</v>
      </c>
      <c r="AU52" s="105">
        <f>'292-001 - VRN'!P83</f>
        <v>0</v>
      </c>
      <c r="AV52" s="104">
        <f>'292-001 - VRN'!J30</f>
        <v>0</v>
      </c>
      <c r="AW52" s="104">
        <f>'292-001 - VRN'!J31</f>
        <v>0</v>
      </c>
      <c r="AX52" s="104">
        <f>'292-001 - VRN'!J32</f>
        <v>0</v>
      </c>
      <c r="AY52" s="104">
        <f>'292-001 - VRN'!J33</f>
        <v>0</v>
      </c>
      <c r="AZ52" s="104">
        <f>'292-001 - VRN'!F30</f>
        <v>0</v>
      </c>
      <c r="BA52" s="104">
        <f>'292-001 - VRN'!F31</f>
        <v>0</v>
      </c>
      <c r="BB52" s="104">
        <f>'292-001 - VRN'!F32</f>
        <v>0</v>
      </c>
      <c r="BC52" s="104">
        <f>'292-001 - VRN'!F33</f>
        <v>0</v>
      </c>
      <c r="BD52" s="106">
        <f>'292-001 - VRN'!F34</f>
        <v>0</v>
      </c>
      <c r="BT52" s="107" t="s">
        <v>82</v>
      </c>
      <c r="BV52" s="107" t="s">
        <v>76</v>
      </c>
      <c r="BW52" s="107" t="s">
        <v>83</v>
      </c>
      <c r="BX52" s="107" t="s">
        <v>7</v>
      </c>
      <c r="CL52" s="107" t="s">
        <v>21</v>
      </c>
      <c r="CM52" s="107" t="s">
        <v>84</v>
      </c>
    </row>
    <row r="53" spans="1:91" s="5" customFormat="1" ht="22.5" customHeight="1">
      <c r="B53" s="98"/>
      <c r="C53" s="99"/>
      <c r="D53" s="411" t="s">
        <v>85</v>
      </c>
      <c r="E53" s="411"/>
      <c r="F53" s="411"/>
      <c r="G53" s="411"/>
      <c r="H53" s="411"/>
      <c r="I53" s="100"/>
      <c r="J53" s="411" t="s">
        <v>86</v>
      </c>
      <c r="K53" s="411"/>
      <c r="L53" s="411"/>
      <c r="M53" s="411"/>
      <c r="N53" s="411"/>
      <c r="O53" s="411"/>
      <c r="P53" s="411"/>
      <c r="Q53" s="411"/>
      <c r="R53" s="411"/>
      <c r="S53" s="411"/>
      <c r="T53" s="411"/>
      <c r="U53" s="411"/>
      <c r="V53" s="411"/>
      <c r="W53" s="411"/>
      <c r="X53" s="411"/>
      <c r="Y53" s="411"/>
      <c r="Z53" s="411"/>
      <c r="AA53" s="411"/>
      <c r="AB53" s="411"/>
      <c r="AC53" s="411"/>
      <c r="AD53" s="411"/>
      <c r="AE53" s="411"/>
      <c r="AF53" s="411"/>
      <c r="AG53" s="412">
        <f>ROUND(AG54+AG60+AG65,2)</f>
        <v>0</v>
      </c>
      <c r="AH53" s="410"/>
      <c r="AI53" s="410"/>
      <c r="AJ53" s="410"/>
      <c r="AK53" s="410"/>
      <c r="AL53" s="410"/>
      <c r="AM53" s="410"/>
      <c r="AN53" s="409">
        <f t="shared" si="0"/>
        <v>0</v>
      </c>
      <c r="AO53" s="410"/>
      <c r="AP53" s="410"/>
      <c r="AQ53" s="101" t="s">
        <v>87</v>
      </c>
      <c r="AR53" s="102"/>
      <c r="AS53" s="103">
        <f>ROUND(AS54+AS60+AS65,2)</f>
        <v>0</v>
      </c>
      <c r="AT53" s="104">
        <f t="shared" si="1"/>
        <v>0</v>
      </c>
      <c r="AU53" s="105">
        <f>ROUND(AU54+AU60+AU65,5)</f>
        <v>0</v>
      </c>
      <c r="AV53" s="104">
        <f>ROUND(AZ53*L26,2)</f>
        <v>0</v>
      </c>
      <c r="AW53" s="104">
        <f>ROUND(BA53*L27,2)</f>
        <v>0</v>
      </c>
      <c r="AX53" s="104">
        <f>ROUND(BB53*L26,2)</f>
        <v>0</v>
      </c>
      <c r="AY53" s="104">
        <f>ROUND(BC53*L27,2)</f>
        <v>0</v>
      </c>
      <c r="AZ53" s="104">
        <f>ROUND(AZ54+AZ60+AZ65,2)</f>
        <v>0</v>
      </c>
      <c r="BA53" s="104">
        <f>ROUND(BA54+BA60+BA65,2)</f>
        <v>0</v>
      </c>
      <c r="BB53" s="104">
        <f>ROUND(BB54+BB60+BB65,2)</f>
        <v>0</v>
      </c>
      <c r="BC53" s="104">
        <f>ROUND(BC54+BC60+BC65,2)</f>
        <v>0</v>
      </c>
      <c r="BD53" s="106">
        <f>ROUND(BD54+BD60+BD65,2)</f>
        <v>0</v>
      </c>
      <c r="BS53" s="107" t="s">
        <v>73</v>
      </c>
      <c r="BT53" s="107" t="s">
        <v>82</v>
      </c>
      <c r="BU53" s="107" t="s">
        <v>75</v>
      </c>
      <c r="BV53" s="107" t="s">
        <v>76</v>
      </c>
      <c r="BW53" s="107" t="s">
        <v>88</v>
      </c>
      <c r="BX53" s="107" t="s">
        <v>7</v>
      </c>
      <c r="CL53" s="107" t="s">
        <v>21</v>
      </c>
      <c r="CM53" s="107" t="s">
        <v>84</v>
      </c>
    </row>
    <row r="54" spans="1:91" s="6" customFormat="1" ht="22.5" customHeight="1">
      <c r="B54" s="108"/>
      <c r="C54" s="109"/>
      <c r="D54" s="109"/>
      <c r="E54" s="416" t="s">
        <v>89</v>
      </c>
      <c r="F54" s="416"/>
      <c r="G54" s="416"/>
      <c r="H54" s="416"/>
      <c r="I54" s="416"/>
      <c r="J54" s="109"/>
      <c r="K54" s="416" t="s">
        <v>90</v>
      </c>
      <c r="L54" s="416"/>
      <c r="M54" s="416"/>
      <c r="N54" s="416"/>
      <c r="O54" s="416"/>
      <c r="P54" s="416"/>
      <c r="Q54" s="416"/>
      <c r="R54" s="416"/>
      <c r="S54" s="416"/>
      <c r="T54" s="416"/>
      <c r="U54" s="416"/>
      <c r="V54" s="416"/>
      <c r="W54" s="416"/>
      <c r="X54" s="416"/>
      <c r="Y54" s="416"/>
      <c r="Z54" s="416"/>
      <c r="AA54" s="416"/>
      <c r="AB54" s="416"/>
      <c r="AC54" s="416"/>
      <c r="AD54" s="416"/>
      <c r="AE54" s="416"/>
      <c r="AF54" s="416"/>
      <c r="AG54" s="415">
        <f>ROUND(SUM(AG55:AG59),2)</f>
        <v>0</v>
      </c>
      <c r="AH54" s="414"/>
      <c r="AI54" s="414"/>
      <c r="AJ54" s="414"/>
      <c r="AK54" s="414"/>
      <c r="AL54" s="414"/>
      <c r="AM54" s="414"/>
      <c r="AN54" s="413">
        <f t="shared" si="0"/>
        <v>0</v>
      </c>
      <c r="AO54" s="414"/>
      <c r="AP54" s="414"/>
      <c r="AQ54" s="110" t="s">
        <v>91</v>
      </c>
      <c r="AR54" s="111"/>
      <c r="AS54" s="112">
        <f>ROUND(SUM(AS55:AS59),2)</f>
        <v>0</v>
      </c>
      <c r="AT54" s="113">
        <f t="shared" si="1"/>
        <v>0</v>
      </c>
      <c r="AU54" s="114">
        <f>ROUND(SUM(AU55:AU59),5)</f>
        <v>0</v>
      </c>
      <c r="AV54" s="113">
        <f>ROUND(AZ54*L26,2)</f>
        <v>0</v>
      </c>
      <c r="AW54" s="113">
        <f>ROUND(BA54*L27,2)</f>
        <v>0</v>
      </c>
      <c r="AX54" s="113">
        <f>ROUND(BB54*L26,2)</f>
        <v>0</v>
      </c>
      <c r="AY54" s="113">
        <f>ROUND(BC54*L27,2)</f>
        <v>0</v>
      </c>
      <c r="AZ54" s="113">
        <f>ROUND(SUM(AZ55:AZ59),2)</f>
        <v>0</v>
      </c>
      <c r="BA54" s="113">
        <f>ROUND(SUM(BA55:BA59),2)</f>
        <v>0</v>
      </c>
      <c r="BB54" s="113">
        <f>ROUND(SUM(BB55:BB59),2)</f>
        <v>0</v>
      </c>
      <c r="BC54" s="113">
        <f>ROUND(SUM(BC55:BC59),2)</f>
        <v>0</v>
      </c>
      <c r="BD54" s="115">
        <f>ROUND(SUM(BD55:BD59),2)</f>
        <v>0</v>
      </c>
      <c r="BS54" s="116" t="s">
        <v>73</v>
      </c>
      <c r="BT54" s="116" t="s">
        <v>84</v>
      </c>
      <c r="BU54" s="116" t="s">
        <v>75</v>
      </c>
      <c r="BV54" s="116" t="s">
        <v>76</v>
      </c>
      <c r="BW54" s="116" t="s">
        <v>92</v>
      </c>
      <c r="BX54" s="116" t="s">
        <v>88</v>
      </c>
      <c r="CL54" s="116" t="s">
        <v>21</v>
      </c>
    </row>
    <row r="55" spans="1:91" s="6" customFormat="1" ht="22.5" customHeight="1">
      <c r="A55" s="97" t="s">
        <v>78</v>
      </c>
      <c r="B55" s="108"/>
      <c r="C55" s="109"/>
      <c r="D55" s="109"/>
      <c r="E55" s="109"/>
      <c r="F55" s="416" t="s">
        <v>93</v>
      </c>
      <c r="G55" s="416"/>
      <c r="H55" s="416"/>
      <c r="I55" s="416"/>
      <c r="J55" s="416"/>
      <c r="K55" s="109"/>
      <c r="L55" s="416" t="s">
        <v>94</v>
      </c>
      <c r="M55" s="416"/>
      <c r="N55" s="416"/>
      <c r="O55" s="416"/>
      <c r="P55" s="416"/>
      <c r="Q55" s="416"/>
      <c r="R55" s="416"/>
      <c r="S55" s="416"/>
      <c r="T55" s="416"/>
      <c r="U55" s="416"/>
      <c r="V55" s="416"/>
      <c r="W55" s="416"/>
      <c r="X55" s="416"/>
      <c r="Y55" s="416"/>
      <c r="Z55" s="416"/>
      <c r="AA55" s="416"/>
      <c r="AB55" s="416"/>
      <c r="AC55" s="416"/>
      <c r="AD55" s="416"/>
      <c r="AE55" s="416"/>
      <c r="AF55" s="416"/>
      <c r="AG55" s="413">
        <f>'01a - 1.PP'!J31</f>
        <v>0</v>
      </c>
      <c r="AH55" s="414"/>
      <c r="AI55" s="414"/>
      <c r="AJ55" s="414"/>
      <c r="AK55" s="414"/>
      <c r="AL55" s="414"/>
      <c r="AM55" s="414"/>
      <c r="AN55" s="413">
        <f t="shared" si="0"/>
        <v>0</v>
      </c>
      <c r="AO55" s="414"/>
      <c r="AP55" s="414"/>
      <c r="AQ55" s="110" t="s">
        <v>91</v>
      </c>
      <c r="AR55" s="111"/>
      <c r="AS55" s="112">
        <v>0</v>
      </c>
      <c r="AT55" s="113">
        <f t="shared" si="1"/>
        <v>0</v>
      </c>
      <c r="AU55" s="114">
        <f>'01a - 1.PP'!P103</f>
        <v>0</v>
      </c>
      <c r="AV55" s="113">
        <f>'01a - 1.PP'!J34</f>
        <v>0</v>
      </c>
      <c r="AW55" s="113">
        <f>'01a - 1.PP'!J35</f>
        <v>0</v>
      </c>
      <c r="AX55" s="113">
        <f>'01a - 1.PP'!J36</f>
        <v>0</v>
      </c>
      <c r="AY55" s="113">
        <f>'01a - 1.PP'!J37</f>
        <v>0</v>
      </c>
      <c r="AZ55" s="113">
        <f>'01a - 1.PP'!F34</f>
        <v>0</v>
      </c>
      <c r="BA55" s="113">
        <f>'01a - 1.PP'!F35</f>
        <v>0</v>
      </c>
      <c r="BB55" s="113">
        <f>'01a - 1.PP'!F36</f>
        <v>0</v>
      </c>
      <c r="BC55" s="113">
        <f>'01a - 1.PP'!F37</f>
        <v>0</v>
      </c>
      <c r="BD55" s="115">
        <f>'01a - 1.PP'!F38</f>
        <v>0</v>
      </c>
      <c r="BT55" s="116" t="s">
        <v>95</v>
      </c>
      <c r="BV55" s="116" t="s">
        <v>76</v>
      </c>
      <c r="BW55" s="116" t="s">
        <v>96</v>
      </c>
      <c r="BX55" s="116" t="s">
        <v>92</v>
      </c>
      <c r="CL55" s="116" t="s">
        <v>21</v>
      </c>
    </row>
    <row r="56" spans="1:91" s="6" customFormat="1" ht="22.5" customHeight="1">
      <c r="A56" s="97" t="s">
        <v>78</v>
      </c>
      <c r="B56" s="108"/>
      <c r="C56" s="109"/>
      <c r="D56" s="109"/>
      <c r="E56" s="109"/>
      <c r="F56" s="416" t="s">
        <v>97</v>
      </c>
      <c r="G56" s="416"/>
      <c r="H56" s="416"/>
      <c r="I56" s="416"/>
      <c r="J56" s="416"/>
      <c r="K56" s="109"/>
      <c r="L56" s="416" t="s">
        <v>98</v>
      </c>
      <c r="M56" s="416"/>
      <c r="N56" s="416"/>
      <c r="O56" s="416"/>
      <c r="P56" s="416"/>
      <c r="Q56" s="416"/>
      <c r="R56" s="416"/>
      <c r="S56" s="416"/>
      <c r="T56" s="416"/>
      <c r="U56" s="416"/>
      <c r="V56" s="416"/>
      <c r="W56" s="416"/>
      <c r="X56" s="416"/>
      <c r="Y56" s="416"/>
      <c r="Z56" s="416"/>
      <c r="AA56" s="416"/>
      <c r="AB56" s="416"/>
      <c r="AC56" s="416"/>
      <c r="AD56" s="416"/>
      <c r="AE56" s="416"/>
      <c r="AF56" s="416"/>
      <c r="AG56" s="413">
        <f>'01b - 1.NP'!J31</f>
        <v>0</v>
      </c>
      <c r="AH56" s="414"/>
      <c r="AI56" s="414"/>
      <c r="AJ56" s="414"/>
      <c r="AK56" s="414"/>
      <c r="AL56" s="414"/>
      <c r="AM56" s="414"/>
      <c r="AN56" s="413">
        <f t="shared" si="0"/>
        <v>0</v>
      </c>
      <c r="AO56" s="414"/>
      <c r="AP56" s="414"/>
      <c r="AQ56" s="110" t="s">
        <v>91</v>
      </c>
      <c r="AR56" s="111"/>
      <c r="AS56" s="112">
        <v>0</v>
      </c>
      <c r="AT56" s="113">
        <f t="shared" si="1"/>
        <v>0</v>
      </c>
      <c r="AU56" s="114">
        <f>'01b - 1.NP'!P102</f>
        <v>0</v>
      </c>
      <c r="AV56" s="113">
        <f>'01b - 1.NP'!J34</f>
        <v>0</v>
      </c>
      <c r="AW56" s="113">
        <f>'01b - 1.NP'!J35</f>
        <v>0</v>
      </c>
      <c r="AX56" s="113">
        <f>'01b - 1.NP'!J36</f>
        <v>0</v>
      </c>
      <c r="AY56" s="113">
        <f>'01b - 1.NP'!J37</f>
        <v>0</v>
      </c>
      <c r="AZ56" s="113">
        <f>'01b - 1.NP'!F34</f>
        <v>0</v>
      </c>
      <c r="BA56" s="113">
        <f>'01b - 1.NP'!F35</f>
        <v>0</v>
      </c>
      <c r="BB56" s="113">
        <f>'01b - 1.NP'!F36</f>
        <v>0</v>
      </c>
      <c r="BC56" s="113">
        <f>'01b - 1.NP'!F37</f>
        <v>0</v>
      </c>
      <c r="BD56" s="115">
        <f>'01b - 1.NP'!F38</f>
        <v>0</v>
      </c>
      <c r="BT56" s="116" t="s">
        <v>95</v>
      </c>
      <c r="BV56" s="116" t="s">
        <v>76</v>
      </c>
      <c r="BW56" s="116" t="s">
        <v>99</v>
      </c>
      <c r="BX56" s="116" t="s">
        <v>92</v>
      </c>
      <c r="CL56" s="116" t="s">
        <v>21</v>
      </c>
    </row>
    <row r="57" spans="1:91" s="6" customFormat="1" ht="22.5" customHeight="1">
      <c r="A57" s="97" t="s">
        <v>78</v>
      </c>
      <c r="B57" s="108"/>
      <c r="C57" s="109"/>
      <c r="D57" s="109"/>
      <c r="E57" s="109"/>
      <c r="F57" s="416" t="s">
        <v>100</v>
      </c>
      <c r="G57" s="416"/>
      <c r="H57" s="416"/>
      <c r="I57" s="416"/>
      <c r="J57" s="416"/>
      <c r="K57" s="109"/>
      <c r="L57" s="416" t="s">
        <v>101</v>
      </c>
      <c r="M57" s="416"/>
      <c r="N57" s="416"/>
      <c r="O57" s="416"/>
      <c r="P57" s="416"/>
      <c r="Q57" s="416"/>
      <c r="R57" s="416"/>
      <c r="S57" s="416"/>
      <c r="T57" s="416"/>
      <c r="U57" s="416"/>
      <c r="V57" s="416"/>
      <c r="W57" s="416"/>
      <c r="X57" s="416"/>
      <c r="Y57" s="416"/>
      <c r="Z57" s="416"/>
      <c r="AA57" s="416"/>
      <c r="AB57" s="416"/>
      <c r="AC57" s="416"/>
      <c r="AD57" s="416"/>
      <c r="AE57" s="416"/>
      <c r="AF57" s="416"/>
      <c r="AG57" s="413">
        <f>'01c - 2.NP'!J31</f>
        <v>0</v>
      </c>
      <c r="AH57" s="414"/>
      <c r="AI57" s="414"/>
      <c r="AJ57" s="414"/>
      <c r="AK57" s="414"/>
      <c r="AL57" s="414"/>
      <c r="AM57" s="414"/>
      <c r="AN57" s="413">
        <f t="shared" si="0"/>
        <v>0</v>
      </c>
      <c r="AO57" s="414"/>
      <c r="AP57" s="414"/>
      <c r="AQ57" s="110" t="s">
        <v>91</v>
      </c>
      <c r="AR57" s="111"/>
      <c r="AS57" s="112">
        <v>0</v>
      </c>
      <c r="AT57" s="113">
        <f t="shared" si="1"/>
        <v>0</v>
      </c>
      <c r="AU57" s="114">
        <f>'01c - 2.NP'!P101</f>
        <v>0</v>
      </c>
      <c r="AV57" s="113">
        <f>'01c - 2.NP'!J34</f>
        <v>0</v>
      </c>
      <c r="AW57" s="113">
        <f>'01c - 2.NP'!J35</f>
        <v>0</v>
      </c>
      <c r="AX57" s="113">
        <f>'01c - 2.NP'!J36</f>
        <v>0</v>
      </c>
      <c r="AY57" s="113">
        <f>'01c - 2.NP'!J37</f>
        <v>0</v>
      </c>
      <c r="AZ57" s="113">
        <f>'01c - 2.NP'!F34</f>
        <v>0</v>
      </c>
      <c r="BA57" s="113">
        <f>'01c - 2.NP'!F35</f>
        <v>0</v>
      </c>
      <c r="BB57" s="113">
        <f>'01c - 2.NP'!F36</f>
        <v>0</v>
      </c>
      <c r="BC57" s="113">
        <f>'01c - 2.NP'!F37</f>
        <v>0</v>
      </c>
      <c r="BD57" s="115">
        <f>'01c - 2.NP'!F38</f>
        <v>0</v>
      </c>
      <c r="BT57" s="116" t="s">
        <v>95</v>
      </c>
      <c r="BV57" s="116" t="s">
        <v>76</v>
      </c>
      <c r="BW57" s="116" t="s">
        <v>102</v>
      </c>
      <c r="BX57" s="116" t="s">
        <v>92</v>
      </c>
      <c r="CL57" s="116" t="s">
        <v>21</v>
      </c>
    </row>
    <row r="58" spans="1:91" s="6" customFormat="1" ht="22.5" customHeight="1">
      <c r="A58" s="97" t="s">
        <v>78</v>
      </c>
      <c r="B58" s="108"/>
      <c r="C58" s="109"/>
      <c r="D58" s="109"/>
      <c r="E58" s="109"/>
      <c r="F58" s="416" t="s">
        <v>103</v>
      </c>
      <c r="G58" s="416"/>
      <c r="H58" s="416"/>
      <c r="I58" s="416"/>
      <c r="J58" s="416"/>
      <c r="K58" s="109"/>
      <c r="L58" s="416" t="s">
        <v>104</v>
      </c>
      <c r="M58" s="416"/>
      <c r="N58" s="416"/>
      <c r="O58" s="416"/>
      <c r="P58" s="416"/>
      <c r="Q58" s="416"/>
      <c r="R58" s="416"/>
      <c r="S58" s="416"/>
      <c r="T58" s="416"/>
      <c r="U58" s="416"/>
      <c r="V58" s="416"/>
      <c r="W58" s="416"/>
      <c r="X58" s="416"/>
      <c r="Y58" s="416"/>
      <c r="Z58" s="416"/>
      <c r="AA58" s="416"/>
      <c r="AB58" s="416"/>
      <c r="AC58" s="416"/>
      <c r="AD58" s="416"/>
      <c r="AE58" s="416"/>
      <c r="AF58" s="416"/>
      <c r="AG58" s="413">
        <f>'01d - 3.NP'!J31</f>
        <v>0</v>
      </c>
      <c r="AH58" s="414"/>
      <c r="AI58" s="414"/>
      <c r="AJ58" s="414"/>
      <c r="AK58" s="414"/>
      <c r="AL58" s="414"/>
      <c r="AM58" s="414"/>
      <c r="AN58" s="413">
        <f t="shared" si="0"/>
        <v>0</v>
      </c>
      <c r="AO58" s="414"/>
      <c r="AP58" s="414"/>
      <c r="AQ58" s="110" t="s">
        <v>91</v>
      </c>
      <c r="AR58" s="111"/>
      <c r="AS58" s="112">
        <v>0</v>
      </c>
      <c r="AT58" s="113">
        <f t="shared" si="1"/>
        <v>0</v>
      </c>
      <c r="AU58" s="114">
        <f>'01d - 3.NP'!P101</f>
        <v>0</v>
      </c>
      <c r="AV58" s="113">
        <f>'01d - 3.NP'!J34</f>
        <v>0</v>
      </c>
      <c r="AW58" s="113">
        <f>'01d - 3.NP'!J35</f>
        <v>0</v>
      </c>
      <c r="AX58" s="113">
        <f>'01d - 3.NP'!J36</f>
        <v>0</v>
      </c>
      <c r="AY58" s="113">
        <f>'01d - 3.NP'!J37</f>
        <v>0</v>
      </c>
      <c r="AZ58" s="113">
        <f>'01d - 3.NP'!F34</f>
        <v>0</v>
      </c>
      <c r="BA58" s="113">
        <f>'01d - 3.NP'!F35</f>
        <v>0</v>
      </c>
      <c r="BB58" s="113">
        <f>'01d - 3.NP'!F36</f>
        <v>0</v>
      </c>
      <c r="BC58" s="113">
        <f>'01d - 3.NP'!F37</f>
        <v>0</v>
      </c>
      <c r="BD58" s="115">
        <f>'01d - 3.NP'!F38</f>
        <v>0</v>
      </c>
      <c r="BT58" s="116" t="s">
        <v>95</v>
      </c>
      <c r="BV58" s="116" t="s">
        <v>76</v>
      </c>
      <c r="BW58" s="116" t="s">
        <v>105</v>
      </c>
      <c r="BX58" s="116" t="s">
        <v>92</v>
      </c>
      <c r="CL58" s="116" t="s">
        <v>21</v>
      </c>
    </row>
    <row r="59" spans="1:91" s="6" customFormat="1" ht="22.5" customHeight="1">
      <c r="A59" s="97" t="s">
        <v>78</v>
      </c>
      <c r="B59" s="108"/>
      <c r="C59" s="109"/>
      <c r="D59" s="109"/>
      <c r="E59" s="109"/>
      <c r="F59" s="416" t="s">
        <v>106</v>
      </c>
      <c r="G59" s="416"/>
      <c r="H59" s="416"/>
      <c r="I59" s="416"/>
      <c r="J59" s="416"/>
      <c r="K59" s="109"/>
      <c r="L59" s="416" t="s">
        <v>107</v>
      </c>
      <c r="M59" s="416"/>
      <c r="N59" s="416"/>
      <c r="O59" s="416"/>
      <c r="P59" s="416"/>
      <c r="Q59" s="416"/>
      <c r="R59" s="416"/>
      <c r="S59" s="416"/>
      <c r="T59" s="416"/>
      <c r="U59" s="416"/>
      <c r="V59" s="416"/>
      <c r="W59" s="416"/>
      <c r="X59" s="416"/>
      <c r="Y59" s="416"/>
      <c r="Z59" s="416"/>
      <c r="AA59" s="416"/>
      <c r="AB59" s="416"/>
      <c r="AC59" s="416"/>
      <c r="AD59" s="416"/>
      <c r="AE59" s="416"/>
      <c r="AF59" s="416"/>
      <c r="AG59" s="413">
        <f>'01e - 4.NP'!J31</f>
        <v>0</v>
      </c>
      <c r="AH59" s="414"/>
      <c r="AI59" s="414"/>
      <c r="AJ59" s="414"/>
      <c r="AK59" s="414"/>
      <c r="AL59" s="414"/>
      <c r="AM59" s="414"/>
      <c r="AN59" s="413">
        <f t="shared" si="0"/>
        <v>0</v>
      </c>
      <c r="AO59" s="414"/>
      <c r="AP59" s="414"/>
      <c r="AQ59" s="110" t="s">
        <v>91</v>
      </c>
      <c r="AR59" s="111"/>
      <c r="AS59" s="112">
        <v>0</v>
      </c>
      <c r="AT59" s="113">
        <f t="shared" si="1"/>
        <v>0</v>
      </c>
      <c r="AU59" s="114">
        <f>'01e - 4.NP'!P96</f>
        <v>0</v>
      </c>
      <c r="AV59" s="113">
        <f>'01e - 4.NP'!J34</f>
        <v>0</v>
      </c>
      <c r="AW59" s="113">
        <f>'01e - 4.NP'!J35</f>
        <v>0</v>
      </c>
      <c r="AX59" s="113">
        <f>'01e - 4.NP'!J36</f>
        <v>0</v>
      </c>
      <c r="AY59" s="113">
        <f>'01e - 4.NP'!J37</f>
        <v>0</v>
      </c>
      <c r="AZ59" s="113">
        <f>'01e - 4.NP'!F34</f>
        <v>0</v>
      </c>
      <c r="BA59" s="113">
        <f>'01e - 4.NP'!F35</f>
        <v>0</v>
      </c>
      <c r="BB59" s="113">
        <f>'01e - 4.NP'!F36</f>
        <v>0</v>
      </c>
      <c r="BC59" s="113">
        <f>'01e - 4.NP'!F37</f>
        <v>0</v>
      </c>
      <c r="BD59" s="115">
        <f>'01e - 4.NP'!F38</f>
        <v>0</v>
      </c>
      <c r="BT59" s="116" t="s">
        <v>95</v>
      </c>
      <c r="BV59" s="116" t="s">
        <v>76</v>
      </c>
      <c r="BW59" s="116" t="s">
        <v>108</v>
      </c>
      <c r="BX59" s="116" t="s">
        <v>92</v>
      </c>
      <c r="CL59" s="116" t="s">
        <v>21</v>
      </c>
    </row>
    <row r="60" spans="1:91" s="6" customFormat="1" ht="22.5" customHeight="1">
      <c r="B60" s="108"/>
      <c r="C60" s="109"/>
      <c r="D60" s="109"/>
      <c r="E60" s="416" t="s">
        <v>109</v>
      </c>
      <c r="F60" s="416"/>
      <c r="G60" s="416"/>
      <c r="H60" s="416"/>
      <c r="I60" s="416"/>
      <c r="J60" s="109"/>
      <c r="K60" s="416" t="s">
        <v>110</v>
      </c>
      <c r="L60" s="416"/>
      <c r="M60" s="416"/>
      <c r="N60" s="416"/>
      <c r="O60" s="416"/>
      <c r="P60" s="416"/>
      <c r="Q60" s="416"/>
      <c r="R60" s="416"/>
      <c r="S60" s="416"/>
      <c r="T60" s="416"/>
      <c r="U60" s="416"/>
      <c r="V60" s="416"/>
      <c r="W60" s="416"/>
      <c r="X60" s="416"/>
      <c r="Y60" s="416"/>
      <c r="Z60" s="416"/>
      <c r="AA60" s="416"/>
      <c r="AB60" s="416"/>
      <c r="AC60" s="416"/>
      <c r="AD60" s="416"/>
      <c r="AE60" s="416"/>
      <c r="AF60" s="416"/>
      <c r="AG60" s="415">
        <f>ROUND(SUM(AG61:AG64),2)</f>
        <v>0</v>
      </c>
      <c r="AH60" s="414"/>
      <c r="AI60" s="414"/>
      <c r="AJ60" s="414"/>
      <c r="AK60" s="414"/>
      <c r="AL60" s="414"/>
      <c r="AM60" s="414"/>
      <c r="AN60" s="413">
        <f t="shared" si="0"/>
        <v>0</v>
      </c>
      <c r="AO60" s="414"/>
      <c r="AP60" s="414"/>
      <c r="AQ60" s="110" t="s">
        <v>91</v>
      </c>
      <c r="AR60" s="111"/>
      <c r="AS60" s="112">
        <f>ROUND(SUM(AS61:AS64),2)</f>
        <v>0</v>
      </c>
      <c r="AT60" s="113">
        <f t="shared" si="1"/>
        <v>0</v>
      </c>
      <c r="AU60" s="114">
        <f>ROUND(SUM(AU61:AU64),5)</f>
        <v>0</v>
      </c>
      <c r="AV60" s="113">
        <f>ROUND(AZ60*L26,2)</f>
        <v>0</v>
      </c>
      <c r="AW60" s="113">
        <f>ROUND(BA60*L27,2)</f>
        <v>0</v>
      </c>
      <c r="AX60" s="113">
        <f>ROUND(BB60*L26,2)</f>
        <v>0</v>
      </c>
      <c r="AY60" s="113">
        <f>ROUND(BC60*L27,2)</f>
        <v>0</v>
      </c>
      <c r="AZ60" s="113">
        <f>ROUND(SUM(AZ61:AZ64),2)</f>
        <v>0</v>
      </c>
      <c r="BA60" s="113">
        <f>ROUND(SUM(BA61:BA64),2)</f>
        <v>0</v>
      </c>
      <c r="BB60" s="113">
        <f>ROUND(SUM(BB61:BB64),2)</f>
        <v>0</v>
      </c>
      <c r="BC60" s="113">
        <f>ROUND(SUM(BC61:BC64),2)</f>
        <v>0</v>
      </c>
      <c r="BD60" s="115">
        <f>ROUND(SUM(BD61:BD64),2)</f>
        <v>0</v>
      </c>
      <c r="BS60" s="116" t="s">
        <v>73</v>
      </c>
      <c r="BT60" s="116" t="s">
        <v>84</v>
      </c>
      <c r="BU60" s="116" t="s">
        <v>75</v>
      </c>
      <c r="BV60" s="116" t="s">
        <v>76</v>
      </c>
      <c r="BW60" s="116" t="s">
        <v>111</v>
      </c>
      <c r="BX60" s="116" t="s">
        <v>88</v>
      </c>
      <c r="CL60" s="116" t="s">
        <v>21</v>
      </c>
    </row>
    <row r="61" spans="1:91" s="6" customFormat="1" ht="22.5" customHeight="1">
      <c r="A61" s="97" t="s">
        <v>78</v>
      </c>
      <c r="B61" s="108"/>
      <c r="C61" s="109"/>
      <c r="D61" s="109"/>
      <c r="E61" s="109"/>
      <c r="F61" s="416" t="s">
        <v>112</v>
      </c>
      <c r="G61" s="416"/>
      <c r="H61" s="416"/>
      <c r="I61" s="416"/>
      <c r="J61" s="416"/>
      <c r="K61" s="109"/>
      <c r="L61" s="416" t="s">
        <v>94</v>
      </c>
      <c r="M61" s="416"/>
      <c r="N61" s="416"/>
      <c r="O61" s="416"/>
      <c r="P61" s="416"/>
      <c r="Q61" s="416"/>
      <c r="R61" s="416"/>
      <c r="S61" s="416"/>
      <c r="T61" s="416"/>
      <c r="U61" s="416"/>
      <c r="V61" s="416"/>
      <c r="W61" s="416"/>
      <c r="X61" s="416"/>
      <c r="Y61" s="416"/>
      <c r="Z61" s="416"/>
      <c r="AA61" s="416"/>
      <c r="AB61" s="416"/>
      <c r="AC61" s="416"/>
      <c r="AD61" s="416"/>
      <c r="AE61" s="416"/>
      <c r="AF61" s="416"/>
      <c r="AG61" s="413">
        <f>'02a - 1.PP'!J31</f>
        <v>0</v>
      </c>
      <c r="AH61" s="414"/>
      <c r="AI61" s="414"/>
      <c r="AJ61" s="414"/>
      <c r="AK61" s="414"/>
      <c r="AL61" s="414"/>
      <c r="AM61" s="414"/>
      <c r="AN61" s="413">
        <f t="shared" si="0"/>
        <v>0</v>
      </c>
      <c r="AO61" s="414"/>
      <c r="AP61" s="414"/>
      <c r="AQ61" s="110" t="s">
        <v>91</v>
      </c>
      <c r="AR61" s="111"/>
      <c r="AS61" s="112">
        <v>0</v>
      </c>
      <c r="AT61" s="113">
        <f t="shared" si="1"/>
        <v>0</v>
      </c>
      <c r="AU61" s="114">
        <f>'02a - 1.PP'!P103</f>
        <v>0</v>
      </c>
      <c r="AV61" s="113">
        <f>'02a - 1.PP'!J34</f>
        <v>0</v>
      </c>
      <c r="AW61" s="113">
        <f>'02a - 1.PP'!J35</f>
        <v>0</v>
      </c>
      <c r="AX61" s="113">
        <f>'02a - 1.PP'!J36</f>
        <v>0</v>
      </c>
      <c r="AY61" s="113">
        <f>'02a - 1.PP'!J37</f>
        <v>0</v>
      </c>
      <c r="AZ61" s="113">
        <f>'02a - 1.PP'!F34</f>
        <v>0</v>
      </c>
      <c r="BA61" s="113">
        <f>'02a - 1.PP'!F35</f>
        <v>0</v>
      </c>
      <c r="BB61" s="113">
        <f>'02a - 1.PP'!F36</f>
        <v>0</v>
      </c>
      <c r="BC61" s="113">
        <f>'02a - 1.PP'!F37</f>
        <v>0</v>
      </c>
      <c r="BD61" s="115">
        <f>'02a - 1.PP'!F38</f>
        <v>0</v>
      </c>
      <c r="BT61" s="116" t="s">
        <v>95</v>
      </c>
      <c r="BV61" s="116" t="s">
        <v>76</v>
      </c>
      <c r="BW61" s="116" t="s">
        <v>113</v>
      </c>
      <c r="BX61" s="116" t="s">
        <v>111</v>
      </c>
      <c r="CL61" s="116" t="s">
        <v>21</v>
      </c>
    </row>
    <row r="62" spans="1:91" s="6" customFormat="1" ht="22.5" customHeight="1">
      <c r="A62" s="97" t="s">
        <v>78</v>
      </c>
      <c r="B62" s="108"/>
      <c r="C62" s="109"/>
      <c r="D62" s="109"/>
      <c r="E62" s="109"/>
      <c r="F62" s="416" t="s">
        <v>114</v>
      </c>
      <c r="G62" s="416"/>
      <c r="H62" s="416"/>
      <c r="I62" s="416"/>
      <c r="J62" s="416"/>
      <c r="K62" s="109"/>
      <c r="L62" s="416" t="s">
        <v>98</v>
      </c>
      <c r="M62" s="416"/>
      <c r="N62" s="416"/>
      <c r="O62" s="416"/>
      <c r="P62" s="416"/>
      <c r="Q62" s="416"/>
      <c r="R62" s="416"/>
      <c r="S62" s="416"/>
      <c r="T62" s="416"/>
      <c r="U62" s="416"/>
      <c r="V62" s="416"/>
      <c r="W62" s="416"/>
      <c r="X62" s="416"/>
      <c r="Y62" s="416"/>
      <c r="Z62" s="416"/>
      <c r="AA62" s="416"/>
      <c r="AB62" s="416"/>
      <c r="AC62" s="416"/>
      <c r="AD62" s="416"/>
      <c r="AE62" s="416"/>
      <c r="AF62" s="416"/>
      <c r="AG62" s="413">
        <f>'02b - 1.NP'!J31</f>
        <v>0</v>
      </c>
      <c r="AH62" s="414"/>
      <c r="AI62" s="414"/>
      <c r="AJ62" s="414"/>
      <c r="AK62" s="414"/>
      <c r="AL62" s="414"/>
      <c r="AM62" s="414"/>
      <c r="AN62" s="413">
        <f t="shared" si="0"/>
        <v>0</v>
      </c>
      <c r="AO62" s="414"/>
      <c r="AP62" s="414"/>
      <c r="AQ62" s="110" t="s">
        <v>91</v>
      </c>
      <c r="AR62" s="111"/>
      <c r="AS62" s="112">
        <v>0</v>
      </c>
      <c r="AT62" s="113">
        <f t="shared" si="1"/>
        <v>0</v>
      </c>
      <c r="AU62" s="114">
        <f>'02b - 1.NP'!P102</f>
        <v>0</v>
      </c>
      <c r="AV62" s="113">
        <f>'02b - 1.NP'!J34</f>
        <v>0</v>
      </c>
      <c r="AW62" s="113">
        <f>'02b - 1.NP'!J35</f>
        <v>0</v>
      </c>
      <c r="AX62" s="113">
        <f>'02b - 1.NP'!J36</f>
        <v>0</v>
      </c>
      <c r="AY62" s="113">
        <f>'02b - 1.NP'!J37</f>
        <v>0</v>
      </c>
      <c r="AZ62" s="113">
        <f>'02b - 1.NP'!F34</f>
        <v>0</v>
      </c>
      <c r="BA62" s="113">
        <f>'02b - 1.NP'!F35</f>
        <v>0</v>
      </c>
      <c r="BB62" s="113">
        <f>'02b - 1.NP'!F36</f>
        <v>0</v>
      </c>
      <c r="BC62" s="113">
        <f>'02b - 1.NP'!F37</f>
        <v>0</v>
      </c>
      <c r="BD62" s="115">
        <f>'02b - 1.NP'!F38</f>
        <v>0</v>
      </c>
      <c r="BT62" s="116" t="s">
        <v>95</v>
      </c>
      <c r="BV62" s="116" t="s">
        <v>76</v>
      </c>
      <c r="BW62" s="116" t="s">
        <v>115</v>
      </c>
      <c r="BX62" s="116" t="s">
        <v>111</v>
      </c>
      <c r="CL62" s="116" t="s">
        <v>21</v>
      </c>
    </row>
    <row r="63" spans="1:91" s="6" customFormat="1" ht="22.5" customHeight="1">
      <c r="A63" s="97" t="s">
        <v>78</v>
      </c>
      <c r="B63" s="108"/>
      <c r="C63" s="109"/>
      <c r="D63" s="109"/>
      <c r="E63" s="109"/>
      <c r="F63" s="416" t="s">
        <v>116</v>
      </c>
      <c r="G63" s="416"/>
      <c r="H63" s="416"/>
      <c r="I63" s="416"/>
      <c r="J63" s="416"/>
      <c r="K63" s="109"/>
      <c r="L63" s="416" t="s">
        <v>101</v>
      </c>
      <c r="M63" s="416"/>
      <c r="N63" s="416"/>
      <c r="O63" s="416"/>
      <c r="P63" s="416"/>
      <c r="Q63" s="416"/>
      <c r="R63" s="416"/>
      <c r="S63" s="416"/>
      <c r="T63" s="416"/>
      <c r="U63" s="416"/>
      <c r="V63" s="416"/>
      <c r="W63" s="416"/>
      <c r="X63" s="416"/>
      <c r="Y63" s="416"/>
      <c r="Z63" s="416"/>
      <c r="AA63" s="416"/>
      <c r="AB63" s="416"/>
      <c r="AC63" s="416"/>
      <c r="AD63" s="416"/>
      <c r="AE63" s="416"/>
      <c r="AF63" s="416"/>
      <c r="AG63" s="413">
        <f>'02c - 2.NP'!J31</f>
        <v>0</v>
      </c>
      <c r="AH63" s="414"/>
      <c r="AI63" s="414"/>
      <c r="AJ63" s="414"/>
      <c r="AK63" s="414"/>
      <c r="AL63" s="414"/>
      <c r="AM63" s="414"/>
      <c r="AN63" s="413">
        <f t="shared" si="0"/>
        <v>0</v>
      </c>
      <c r="AO63" s="414"/>
      <c r="AP63" s="414"/>
      <c r="AQ63" s="110" t="s">
        <v>91</v>
      </c>
      <c r="AR63" s="111"/>
      <c r="AS63" s="112">
        <v>0</v>
      </c>
      <c r="AT63" s="113">
        <f t="shared" si="1"/>
        <v>0</v>
      </c>
      <c r="AU63" s="114">
        <f>'02c - 2.NP'!P101</f>
        <v>0</v>
      </c>
      <c r="AV63" s="113">
        <f>'02c - 2.NP'!J34</f>
        <v>0</v>
      </c>
      <c r="AW63" s="113">
        <f>'02c - 2.NP'!J35</f>
        <v>0</v>
      </c>
      <c r="AX63" s="113">
        <f>'02c - 2.NP'!J36</f>
        <v>0</v>
      </c>
      <c r="AY63" s="113">
        <f>'02c - 2.NP'!J37</f>
        <v>0</v>
      </c>
      <c r="AZ63" s="113">
        <f>'02c - 2.NP'!F34</f>
        <v>0</v>
      </c>
      <c r="BA63" s="113">
        <f>'02c - 2.NP'!F35</f>
        <v>0</v>
      </c>
      <c r="BB63" s="113">
        <f>'02c - 2.NP'!F36</f>
        <v>0</v>
      </c>
      <c r="BC63" s="113">
        <f>'02c - 2.NP'!F37</f>
        <v>0</v>
      </c>
      <c r="BD63" s="115">
        <f>'02c - 2.NP'!F38</f>
        <v>0</v>
      </c>
      <c r="BT63" s="116" t="s">
        <v>95</v>
      </c>
      <c r="BV63" s="116" t="s">
        <v>76</v>
      </c>
      <c r="BW63" s="116" t="s">
        <v>117</v>
      </c>
      <c r="BX63" s="116" t="s">
        <v>111</v>
      </c>
      <c r="CL63" s="116" t="s">
        <v>21</v>
      </c>
    </row>
    <row r="64" spans="1:91" s="6" customFormat="1" ht="22.5" customHeight="1">
      <c r="A64" s="97" t="s">
        <v>78</v>
      </c>
      <c r="B64" s="108"/>
      <c r="C64" s="109"/>
      <c r="D64" s="109"/>
      <c r="E64" s="109"/>
      <c r="F64" s="416" t="s">
        <v>118</v>
      </c>
      <c r="G64" s="416"/>
      <c r="H64" s="416"/>
      <c r="I64" s="416"/>
      <c r="J64" s="416"/>
      <c r="K64" s="109"/>
      <c r="L64" s="416" t="s">
        <v>104</v>
      </c>
      <c r="M64" s="416"/>
      <c r="N64" s="416"/>
      <c r="O64" s="416"/>
      <c r="P64" s="416"/>
      <c r="Q64" s="416"/>
      <c r="R64" s="416"/>
      <c r="S64" s="416"/>
      <c r="T64" s="416"/>
      <c r="U64" s="416"/>
      <c r="V64" s="416"/>
      <c r="W64" s="416"/>
      <c r="X64" s="416"/>
      <c r="Y64" s="416"/>
      <c r="Z64" s="416"/>
      <c r="AA64" s="416"/>
      <c r="AB64" s="416"/>
      <c r="AC64" s="416"/>
      <c r="AD64" s="416"/>
      <c r="AE64" s="416"/>
      <c r="AF64" s="416"/>
      <c r="AG64" s="413">
        <f>'02d - 3.NP'!J31</f>
        <v>0</v>
      </c>
      <c r="AH64" s="414"/>
      <c r="AI64" s="414"/>
      <c r="AJ64" s="414"/>
      <c r="AK64" s="414"/>
      <c r="AL64" s="414"/>
      <c r="AM64" s="414"/>
      <c r="AN64" s="413">
        <f t="shared" si="0"/>
        <v>0</v>
      </c>
      <c r="AO64" s="414"/>
      <c r="AP64" s="414"/>
      <c r="AQ64" s="110" t="s">
        <v>91</v>
      </c>
      <c r="AR64" s="111"/>
      <c r="AS64" s="112">
        <v>0</v>
      </c>
      <c r="AT64" s="113">
        <f t="shared" si="1"/>
        <v>0</v>
      </c>
      <c r="AU64" s="114">
        <f>'02d - 3.NP'!P95</f>
        <v>0</v>
      </c>
      <c r="AV64" s="113">
        <f>'02d - 3.NP'!J34</f>
        <v>0</v>
      </c>
      <c r="AW64" s="113">
        <f>'02d - 3.NP'!J35</f>
        <v>0</v>
      </c>
      <c r="AX64" s="113">
        <f>'02d - 3.NP'!J36</f>
        <v>0</v>
      </c>
      <c r="AY64" s="113">
        <f>'02d - 3.NP'!J37</f>
        <v>0</v>
      </c>
      <c r="AZ64" s="113">
        <f>'02d - 3.NP'!F34</f>
        <v>0</v>
      </c>
      <c r="BA64" s="113">
        <f>'02d - 3.NP'!F35</f>
        <v>0</v>
      </c>
      <c r="BB64" s="113">
        <f>'02d - 3.NP'!F36</f>
        <v>0</v>
      </c>
      <c r="BC64" s="113">
        <f>'02d - 3.NP'!F37</f>
        <v>0</v>
      </c>
      <c r="BD64" s="115">
        <f>'02d - 3.NP'!F38</f>
        <v>0</v>
      </c>
      <c r="BT64" s="116" t="s">
        <v>95</v>
      </c>
      <c r="BV64" s="116" t="s">
        <v>76</v>
      </c>
      <c r="BW64" s="116" t="s">
        <v>119</v>
      </c>
      <c r="BX64" s="116" t="s">
        <v>111</v>
      </c>
      <c r="CL64" s="116" t="s">
        <v>21</v>
      </c>
    </row>
    <row r="65" spans="1:91" s="6" customFormat="1" ht="22.5" customHeight="1">
      <c r="B65" s="108"/>
      <c r="C65" s="109"/>
      <c r="D65" s="109"/>
      <c r="E65" s="416" t="s">
        <v>120</v>
      </c>
      <c r="F65" s="416"/>
      <c r="G65" s="416"/>
      <c r="H65" s="416"/>
      <c r="I65" s="416"/>
      <c r="J65" s="109"/>
      <c r="K65" s="416" t="s">
        <v>121</v>
      </c>
      <c r="L65" s="416"/>
      <c r="M65" s="416"/>
      <c r="N65" s="416"/>
      <c r="O65" s="416"/>
      <c r="P65" s="416"/>
      <c r="Q65" s="416"/>
      <c r="R65" s="416"/>
      <c r="S65" s="416"/>
      <c r="T65" s="416"/>
      <c r="U65" s="416"/>
      <c r="V65" s="416"/>
      <c r="W65" s="416"/>
      <c r="X65" s="416"/>
      <c r="Y65" s="416"/>
      <c r="Z65" s="416"/>
      <c r="AA65" s="416"/>
      <c r="AB65" s="416"/>
      <c r="AC65" s="416"/>
      <c r="AD65" s="416"/>
      <c r="AE65" s="416"/>
      <c r="AF65" s="416"/>
      <c r="AG65" s="415">
        <f>ROUND(AG66,2)</f>
        <v>0</v>
      </c>
      <c r="AH65" s="414"/>
      <c r="AI65" s="414"/>
      <c r="AJ65" s="414"/>
      <c r="AK65" s="414"/>
      <c r="AL65" s="414"/>
      <c r="AM65" s="414"/>
      <c r="AN65" s="413">
        <f t="shared" si="0"/>
        <v>0</v>
      </c>
      <c r="AO65" s="414"/>
      <c r="AP65" s="414"/>
      <c r="AQ65" s="110" t="s">
        <v>91</v>
      </c>
      <c r="AR65" s="111"/>
      <c r="AS65" s="112">
        <f>ROUND(AS66,2)</f>
        <v>0</v>
      </c>
      <c r="AT65" s="113">
        <f t="shared" si="1"/>
        <v>0</v>
      </c>
      <c r="AU65" s="114">
        <f>ROUND(AU66,5)</f>
        <v>0</v>
      </c>
      <c r="AV65" s="113">
        <f>ROUND(AZ65*L26,2)</f>
        <v>0</v>
      </c>
      <c r="AW65" s="113">
        <f>ROUND(BA65*L27,2)</f>
        <v>0</v>
      </c>
      <c r="AX65" s="113">
        <f>ROUND(BB65*L26,2)</f>
        <v>0</v>
      </c>
      <c r="AY65" s="113">
        <f>ROUND(BC65*L27,2)</f>
        <v>0</v>
      </c>
      <c r="AZ65" s="113">
        <f>ROUND(AZ66,2)</f>
        <v>0</v>
      </c>
      <c r="BA65" s="113">
        <f>ROUND(BA66,2)</f>
        <v>0</v>
      </c>
      <c r="BB65" s="113">
        <f>ROUND(BB66,2)</f>
        <v>0</v>
      </c>
      <c r="BC65" s="113">
        <f>ROUND(BC66,2)</f>
        <v>0</v>
      </c>
      <c r="BD65" s="115">
        <f>ROUND(BD66,2)</f>
        <v>0</v>
      </c>
      <c r="BS65" s="116" t="s">
        <v>73</v>
      </c>
      <c r="BT65" s="116" t="s">
        <v>84</v>
      </c>
      <c r="BU65" s="116" t="s">
        <v>75</v>
      </c>
      <c r="BV65" s="116" t="s">
        <v>76</v>
      </c>
      <c r="BW65" s="116" t="s">
        <v>122</v>
      </c>
      <c r="BX65" s="116" t="s">
        <v>88</v>
      </c>
      <c r="CL65" s="116" t="s">
        <v>21</v>
      </c>
    </row>
    <row r="66" spans="1:91" s="6" customFormat="1" ht="22.5" customHeight="1">
      <c r="A66" s="97" t="s">
        <v>78</v>
      </c>
      <c r="B66" s="108"/>
      <c r="C66" s="109"/>
      <c r="D66" s="109"/>
      <c r="E66" s="109"/>
      <c r="F66" s="416" t="s">
        <v>123</v>
      </c>
      <c r="G66" s="416"/>
      <c r="H66" s="416"/>
      <c r="I66" s="416"/>
      <c r="J66" s="416"/>
      <c r="K66" s="109"/>
      <c r="L66" s="416" t="s">
        <v>124</v>
      </c>
      <c r="M66" s="416"/>
      <c r="N66" s="416"/>
      <c r="O66" s="416"/>
      <c r="P66" s="416"/>
      <c r="Q66" s="416"/>
      <c r="R66" s="416"/>
      <c r="S66" s="416"/>
      <c r="T66" s="416"/>
      <c r="U66" s="416"/>
      <c r="V66" s="416"/>
      <c r="W66" s="416"/>
      <c r="X66" s="416"/>
      <c r="Y66" s="416"/>
      <c r="Z66" s="416"/>
      <c r="AA66" s="416"/>
      <c r="AB66" s="416"/>
      <c r="AC66" s="416"/>
      <c r="AD66" s="416"/>
      <c r="AE66" s="416"/>
      <c r="AF66" s="416"/>
      <c r="AG66" s="413">
        <f>'03a - Skulptura'!J31</f>
        <v>0</v>
      </c>
      <c r="AH66" s="414"/>
      <c r="AI66" s="414"/>
      <c r="AJ66" s="414"/>
      <c r="AK66" s="414"/>
      <c r="AL66" s="414"/>
      <c r="AM66" s="414"/>
      <c r="AN66" s="413">
        <f t="shared" si="0"/>
        <v>0</v>
      </c>
      <c r="AO66" s="414"/>
      <c r="AP66" s="414"/>
      <c r="AQ66" s="110" t="s">
        <v>91</v>
      </c>
      <c r="AR66" s="111"/>
      <c r="AS66" s="112">
        <v>0</v>
      </c>
      <c r="AT66" s="113">
        <f t="shared" si="1"/>
        <v>0</v>
      </c>
      <c r="AU66" s="114">
        <f>'03a - Skulptura'!P91</f>
        <v>0</v>
      </c>
      <c r="AV66" s="113">
        <f>'03a - Skulptura'!J34</f>
        <v>0</v>
      </c>
      <c r="AW66" s="113">
        <f>'03a - Skulptura'!J35</f>
        <v>0</v>
      </c>
      <c r="AX66" s="113">
        <f>'03a - Skulptura'!J36</f>
        <v>0</v>
      </c>
      <c r="AY66" s="113">
        <f>'03a - Skulptura'!J37</f>
        <v>0</v>
      </c>
      <c r="AZ66" s="113">
        <f>'03a - Skulptura'!F34</f>
        <v>0</v>
      </c>
      <c r="BA66" s="113">
        <f>'03a - Skulptura'!F35</f>
        <v>0</v>
      </c>
      <c r="BB66" s="113">
        <f>'03a - Skulptura'!F36</f>
        <v>0</v>
      </c>
      <c r="BC66" s="113">
        <f>'03a - Skulptura'!F37</f>
        <v>0</v>
      </c>
      <c r="BD66" s="115">
        <f>'03a - Skulptura'!F38</f>
        <v>0</v>
      </c>
      <c r="BT66" s="116" t="s">
        <v>95</v>
      </c>
      <c r="BV66" s="116" t="s">
        <v>76</v>
      </c>
      <c r="BW66" s="116" t="s">
        <v>125</v>
      </c>
      <c r="BX66" s="116" t="s">
        <v>122</v>
      </c>
      <c r="CL66" s="116" t="s">
        <v>21</v>
      </c>
    </row>
    <row r="67" spans="1:91" s="5" customFormat="1" ht="22.5" customHeight="1">
      <c r="B67" s="98"/>
      <c r="C67" s="99"/>
      <c r="D67" s="411" t="s">
        <v>126</v>
      </c>
      <c r="E67" s="411"/>
      <c r="F67" s="411"/>
      <c r="G67" s="411"/>
      <c r="H67" s="411"/>
      <c r="I67" s="100"/>
      <c r="J67" s="411" t="s">
        <v>127</v>
      </c>
      <c r="K67" s="411"/>
      <c r="L67" s="411"/>
      <c r="M67" s="411"/>
      <c r="N67" s="411"/>
      <c r="O67" s="411"/>
      <c r="P67" s="411"/>
      <c r="Q67" s="411"/>
      <c r="R67" s="411"/>
      <c r="S67" s="411"/>
      <c r="T67" s="411"/>
      <c r="U67" s="411"/>
      <c r="V67" s="411"/>
      <c r="W67" s="411"/>
      <c r="X67" s="411"/>
      <c r="Y67" s="411"/>
      <c r="Z67" s="411"/>
      <c r="AA67" s="411"/>
      <c r="AB67" s="411"/>
      <c r="AC67" s="411"/>
      <c r="AD67" s="411"/>
      <c r="AE67" s="411"/>
      <c r="AF67" s="411"/>
      <c r="AG67" s="412">
        <f>ROUND(SUM(AG68:AG69),2)</f>
        <v>0</v>
      </c>
      <c r="AH67" s="410"/>
      <c r="AI67" s="410"/>
      <c r="AJ67" s="410"/>
      <c r="AK67" s="410"/>
      <c r="AL67" s="410"/>
      <c r="AM67" s="410"/>
      <c r="AN67" s="409">
        <f t="shared" si="0"/>
        <v>0</v>
      </c>
      <c r="AO67" s="410"/>
      <c r="AP67" s="410"/>
      <c r="AQ67" s="101" t="s">
        <v>87</v>
      </c>
      <c r="AR67" s="102"/>
      <c r="AS67" s="103">
        <f>ROUND(SUM(AS68:AS69),2)</f>
        <v>0</v>
      </c>
      <c r="AT67" s="104">
        <f t="shared" si="1"/>
        <v>0</v>
      </c>
      <c r="AU67" s="105">
        <f>ROUND(SUM(AU68:AU69),5)</f>
        <v>0</v>
      </c>
      <c r="AV67" s="104">
        <f>ROUND(AZ67*L26,2)</f>
        <v>0</v>
      </c>
      <c r="AW67" s="104">
        <f>ROUND(BA67*L27,2)</f>
        <v>0</v>
      </c>
      <c r="AX67" s="104">
        <f>ROUND(BB67*L26,2)</f>
        <v>0</v>
      </c>
      <c r="AY67" s="104">
        <f>ROUND(BC67*L27,2)</f>
        <v>0</v>
      </c>
      <c r="AZ67" s="104">
        <f>ROUND(SUM(AZ68:AZ69),2)</f>
        <v>0</v>
      </c>
      <c r="BA67" s="104">
        <f>ROUND(SUM(BA68:BA69),2)</f>
        <v>0</v>
      </c>
      <c r="BB67" s="104">
        <f>ROUND(SUM(BB68:BB69),2)</f>
        <v>0</v>
      </c>
      <c r="BC67" s="104">
        <f>ROUND(SUM(BC68:BC69),2)</f>
        <v>0</v>
      </c>
      <c r="BD67" s="106">
        <f>ROUND(SUM(BD68:BD69),2)</f>
        <v>0</v>
      </c>
      <c r="BS67" s="107" t="s">
        <v>73</v>
      </c>
      <c r="BT67" s="107" t="s">
        <v>82</v>
      </c>
      <c r="BU67" s="107" t="s">
        <v>75</v>
      </c>
      <c r="BV67" s="107" t="s">
        <v>76</v>
      </c>
      <c r="BW67" s="107" t="s">
        <v>128</v>
      </c>
      <c r="BX67" s="107" t="s">
        <v>7</v>
      </c>
      <c r="CL67" s="107" t="s">
        <v>21</v>
      </c>
      <c r="CM67" s="107" t="s">
        <v>84</v>
      </c>
    </row>
    <row r="68" spans="1:91" s="6" customFormat="1" ht="22.5" customHeight="1">
      <c r="A68" s="97" t="s">
        <v>78</v>
      </c>
      <c r="B68" s="108"/>
      <c r="C68" s="109"/>
      <c r="D68" s="109"/>
      <c r="E68" s="416" t="s">
        <v>89</v>
      </c>
      <c r="F68" s="416"/>
      <c r="G68" s="416"/>
      <c r="H68" s="416"/>
      <c r="I68" s="416"/>
      <c r="J68" s="109"/>
      <c r="K68" s="416" t="s">
        <v>129</v>
      </c>
      <c r="L68" s="416"/>
      <c r="M68" s="416"/>
      <c r="N68" s="416"/>
      <c r="O68" s="416"/>
      <c r="P68" s="416"/>
      <c r="Q68" s="416"/>
      <c r="R68" s="416"/>
      <c r="S68" s="416"/>
      <c r="T68" s="416"/>
      <c r="U68" s="416"/>
      <c r="V68" s="416"/>
      <c r="W68" s="416"/>
      <c r="X68" s="416"/>
      <c r="Y68" s="416"/>
      <c r="Z68" s="416"/>
      <c r="AA68" s="416"/>
      <c r="AB68" s="416"/>
      <c r="AC68" s="416"/>
      <c r="AD68" s="416"/>
      <c r="AE68" s="416"/>
      <c r="AF68" s="416"/>
      <c r="AG68" s="413">
        <f>'01 - Tryskové injektáže'!J29</f>
        <v>0</v>
      </c>
      <c r="AH68" s="414"/>
      <c r="AI68" s="414"/>
      <c r="AJ68" s="414"/>
      <c r="AK68" s="414"/>
      <c r="AL68" s="414"/>
      <c r="AM68" s="414"/>
      <c r="AN68" s="413">
        <f t="shared" si="0"/>
        <v>0</v>
      </c>
      <c r="AO68" s="414"/>
      <c r="AP68" s="414"/>
      <c r="AQ68" s="110" t="s">
        <v>91</v>
      </c>
      <c r="AR68" s="111"/>
      <c r="AS68" s="112">
        <v>0</v>
      </c>
      <c r="AT68" s="113">
        <f t="shared" si="1"/>
        <v>0</v>
      </c>
      <c r="AU68" s="114">
        <f>'01 - Tryskové injektáže'!P89</f>
        <v>0</v>
      </c>
      <c r="AV68" s="113">
        <f>'01 - Tryskové injektáže'!J32</f>
        <v>0</v>
      </c>
      <c r="AW68" s="113">
        <f>'01 - Tryskové injektáže'!J33</f>
        <v>0</v>
      </c>
      <c r="AX68" s="113">
        <f>'01 - Tryskové injektáže'!J34</f>
        <v>0</v>
      </c>
      <c r="AY68" s="113">
        <f>'01 - Tryskové injektáže'!J35</f>
        <v>0</v>
      </c>
      <c r="AZ68" s="113">
        <f>'01 - Tryskové injektáže'!F32</f>
        <v>0</v>
      </c>
      <c r="BA68" s="113">
        <f>'01 - Tryskové injektáže'!F33</f>
        <v>0</v>
      </c>
      <c r="BB68" s="113">
        <f>'01 - Tryskové injektáže'!F34</f>
        <v>0</v>
      </c>
      <c r="BC68" s="113">
        <f>'01 - Tryskové injektáže'!F35</f>
        <v>0</v>
      </c>
      <c r="BD68" s="115">
        <f>'01 - Tryskové injektáže'!F36</f>
        <v>0</v>
      </c>
      <c r="BT68" s="116" t="s">
        <v>84</v>
      </c>
      <c r="BV68" s="116" t="s">
        <v>76</v>
      </c>
      <c r="BW68" s="116" t="s">
        <v>130</v>
      </c>
      <c r="BX68" s="116" t="s">
        <v>128</v>
      </c>
      <c r="CL68" s="116" t="s">
        <v>21</v>
      </c>
    </row>
    <row r="69" spans="1:91" s="6" customFormat="1" ht="22.5" customHeight="1">
      <c r="A69" s="97" t="s">
        <v>78</v>
      </c>
      <c r="B69" s="108"/>
      <c r="C69" s="109"/>
      <c r="D69" s="109"/>
      <c r="E69" s="416" t="s">
        <v>109</v>
      </c>
      <c r="F69" s="416"/>
      <c r="G69" s="416"/>
      <c r="H69" s="416"/>
      <c r="I69" s="416"/>
      <c r="J69" s="109"/>
      <c r="K69" s="416" t="s">
        <v>131</v>
      </c>
      <c r="L69" s="416"/>
      <c r="M69" s="416"/>
      <c r="N69" s="416"/>
      <c r="O69" s="416"/>
      <c r="P69" s="416"/>
      <c r="Q69" s="416"/>
      <c r="R69" s="416"/>
      <c r="S69" s="416"/>
      <c r="T69" s="416"/>
      <c r="U69" s="416"/>
      <c r="V69" s="416"/>
      <c r="W69" s="416"/>
      <c r="X69" s="416"/>
      <c r="Y69" s="416"/>
      <c r="Z69" s="416"/>
      <c r="AA69" s="416"/>
      <c r="AB69" s="416"/>
      <c r="AC69" s="416"/>
      <c r="AD69" s="416"/>
      <c r="AE69" s="416"/>
      <c r="AF69" s="416"/>
      <c r="AG69" s="413">
        <f>'02 - Piloty'!J29</f>
        <v>0</v>
      </c>
      <c r="AH69" s="414"/>
      <c r="AI69" s="414"/>
      <c r="AJ69" s="414"/>
      <c r="AK69" s="414"/>
      <c r="AL69" s="414"/>
      <c r="AM69" s="414"/>
      <c r="AN69" s="413">
        <f t="shared" si="0"/>
        <v>0</v>
      </c>
      <c r="AO69" s="414"/>
      <c r="AP69" s="414"/>
      <c r="AQ69" s="110" t="s">
        <v>91</v>
      </c>
      <c r="AR69" s="111"/>
      <c r="AS69" s="112">
        <v>0</v>
      </c>
      <c r="AT69" s="113">
        <f t="shared" si="1"/>
        <v>0</v>
      </c>
      <c r="AU69" s="114">
        <f>'02 - Piloty'!P89</f>
        <v>0</v>
      </c>
      <c r="AV69" s="113">
        <f>'02 - Piloty'!J32</f>
        <v>0</v>
      </c>
      <c r="AW69" s="113">
        <f>'02 - Piloty'!J33</f>
        <v>0</v>
      </c>
      <c r="AX69" s="113">
        <f>'02 - Piloty'!J34</f>
        <v>0</v>
      </c>
      <c r="AY69" s="113">
        <f>'02 - Piloty'!J35</f>
        <v>0</v>
      </c>
      <c r="AZ69" s="113">
        <f>'02 - Piloty'!F32</f>
        <v>0</v>
      </c>
      <c r="BA69" s="113">
        <f>'02 - Piloty'!F33</f>
        <v>0</v>
      </c>
      <c r="BB69" s="113">
        <f>'02 - Piloty'!F34</f>
        <v>0</v>
      </c>
      <c r="BC69" s="113">
        <f>'02 - Piloty'!F35</f>
        <v>0</v>
      </c>
      <c r="BD69" s="115">
        <f>'02 - Piloty'!F36</f>
        <v>0</v>
      </c>
      <c r="BT69" s="116" t="s">
        <v>84</v>
      </c>
      <c r="BV69" s="116" t="s">
        <v>76</v>
      </c>
      <c r="BW69" s="116" t="s">
        <v>132</v>
      </c>
      <c r="BX69" s="116" t="s">
        <v>128</v>
      </c>
      <c r="CL69" s="116" t="s">
        <v>21</v>
      </c>
    </row>
    <row r="70" spans="1:91" s="5" customFormat="1" ht="22.5" customHeight="1">
      <c r="A70" s="97" t="s">
        <v>78</v>
      </c>
      <c r="B70" s="98"/>
      <c r="C70" s="99"/>
      <c r="D70" s="411" t="s">
        <v>133</v>
      </c>
      <c r="E70" s="411"/>
      <c r="F70" s="411"/>
      <c r="G70" s="411"/>
      <c r="H70" s="411"/>
      <c r="I70" s="100"/>
      <c r="J70" s="411" t="s">
        <v>134</v>
      </c>
      <c r="K70" s="411"/>
      <c r="L70" s="411"/>
      <c r="M70" s="411"/>
      <c r="N70" s="411"/>
      <c r="O70" s="411"/>
      <c r="P70" s="411"/>
      <c r="Q70" s="411"/>
      <c r="R70" s="411"/>
      <c r="S70" s="411"/>
      <c r="T70" s="411"/>
      <c r="U70" s="411"/>
      <c r="V70" s="411"/>
      <c r="W70" s="411"/>
      <c r="X70" s="411"/>
      <c r="Y70" s="411"/>
      <c r="Z70" s="411"/>
      <c r="AA70" s="411"/>
      <c r="AB70" s="411"/>
      <c r="AC70" s="411"/>
      <c r="AD70" s="411"/>
      <c r="AE70" s="411"/>
      <c r="AF70" s="411"/>
      <c r="AG70" s="409">
        <f>'292-004 - Stavební část'!J27</f>
        <v>0</v>
      </c>
      <c r="AH70" s="410"/>
      <c r="AI70" s="410"/>
      <c r="AJ70" s="410"/>
      <c r="AK70" s="410"/>
      <c r="AL70" s="410"/>
      <c r="AM70" s="410"/>
      <c r="AN70" s="409">
        <f t="shared" si="0"/>
        <v>0</v>
      </c>
      <c r="AO70" s="410"/>
      <c r="AP70" s="410"/>
      <c r="AQ70" s="101" t="s">
        <v>87</v>
      </c>
      <c r="AR70" s="102"/>
      <c r="AS70" s="103">
        <v>0</v>
      </c>
      <c r="AT70" s="104">
        <f t="shared" si="1"/>
        <v>0</v>
      </c>
      <c r="AU70" s="105">
        <f>'292-004 - Stavební část'!P115</f>
        <v>0</v>
      </c>
      <c r="AV70" s="104">
        <f>'292-004 - Stavební část'!J30</f>
        <v>0</v>
      </c>
      <c r="AW70" s="104">
        <f>'292-004 - Stavební část'!J31</f>
        <v>0</v>
      </c>
      <c r="AX70" s="104">
        <f>'292-004 - Stavební část'!J32</f>
        <v>0</v>
      </c>
      <c r="AY70" s="104">
        <f>'292-004 - Stavební část'!J33</f>
        <v>0</v>
      </c>
      <c r="AZ70" s="104">
        <f>'292-004 - Stavební část'!F30</f>
        <v>0</v>
      </c>
      <c r="BA70" s="104">
        <f>'292-004 - Stavební část'!F31</f>
        <v>0</v>
      </c>
      <c r="BB70" s="104">
        <f>'292-004 - Stavební část'!F32</f>
        <v>0</v>
      </c>
      <c r="BC70" s="104">
        <f>'292-004 - Stavební část'!F33</f>
        <v>0</v>
      </c>
      <c r="BD70" s="106">
        <f>'292-004 - Stavební část'!F34</f>
        <v>0</v>
      </c>
      <c r="BT70" s="107" t="s">
        <v>82</v>
      </c>
      <c r="BV70" s="107" t="s">
        <v>76</v>
      </c>
      <c r="BW70" s="107" t="s">
        <v>135</v>
      </c>
      <c r="BX70" s="107" t="s">
        <v>7</v>
      </c>
      <c r="CL70" s="107" t="s">
        <v>21</v>
      </c>
      <c r="CM70" s="107" t="s">
        <v>84</v>
      </c>
    </row>
    <row r="71" spans="1:91" s="5" customFormat="1" ht="22.5" customHeight="1">
      <c r="B71" s="98"/>
      <c r="C71" s="99"/>
      <c r="D71" s="411" t="s">
        <v>136</v>
      </c>
      <c r="E71" s="411"/>
      <c r="F71" s="411"/>
      <c r="G71" s="411"/>
      <c r="H71" s="411"/>
      <c r="I71" s="100"/>
      <c r="J71" s="411" t="s">
        <v>137</v>
      </c>
      <c r="K71" s="411"/>
      <c r="L71" s="411"/>
      <c r="M71" s="411"/>
      <c r="N71" s="411"/>
      <c r="O71" s="411"/>
      <c r="P71" s="411"/>
      <c r="Q71" s="411"/>
      <c r="R71" s="411"/>
      <c r="S71" s="411"/>
      <c r="T71" s="411"/>
      <c r="U71" s="411"/>
      <c r="V71" s="411"/>
      <c r="W71" s="411"/>
      <c r="X71" s="411"/>
      <c r="Y71" s="411"/>
      <c r="Z71" s="411"/>
      <c r="AA71" s="411"/>
      <c r="AB71" s="411"/>
      <c r="AC71" s="411"/>
      <c r="AD71" s="411"/>
      <c r="AE71" s="411"/>
      <c r="AF71" s="411"/>
      <c r="AG71" s="412">
        <f>ROUND(SUM(AG72:AG73),2)</f>
        <v>0</v>
      </c>
      <c r="AH71" s="410"/>
      <c r="AI71" s="410"/>
      <c r="AJ71" s="410"/>
      <c r="AK71" s="410"/>
      <c r="AL71" s="410"/>
      <c r="AM71" s="410"/>
      <c r="AN71" s="409">
        <f t="shared" si="0"/>
        <v>0</v>
      </c>
      <c r="AO71" s="410"/>
      <c r="AP71" s="410"/>
      <c r="AQ71" s="101" t="s">
        <v>87</v>
      </c>
      <c r="AR71" s="102"/>
      <c r="AS71" s="103">
        <f>ROUND(SUM(AS72:AS73),2)</f>
        <v>0</v>
      </c>
      <c r="AT71" s="104">
        <f t="shared" si="1"/>
        <v>0</v>
      </c>
      <c r="AU71" s="105">
        <f>ROUND(SUM(AU72:AU73),5)</f>
        <v>0</v>
      </c>
      <c r="AV71" s="104">
        <f>ROUND(AZ71*L26,2)</f>
        <v>0</v>
      </c>
      <c r="AW71" s="104">
        <f>ROUND(BA71*L27,2)</f>
        <v>0</v>
      </c>
      <c r="AX71" s="104">
        <f>ROUND(BB71*L26,2)</f>
        <v>0</v>
      </c>
      <c r="AY71" s="104">
        <f>ROUND(BC71*L27,2)</f>
        <v>0</v>
      </c>
      <c r="AZ71" s="104">
        <f>ROUND(SUM(AZ72:AZ73),2)</f>
        <v>0</v>
      </c>
      <c r="BA71" s="104">
        <f>ROUND(SUM(BA72:BA73),2)</f>
        <v>0</v>
      </c>
      <c r="BB71" s="104">
        <f>ROUND(SUM(BB72:BB73),2)</f>
        <v>0</v>
      </c>
      <c r="BC71" s="104">
        <f>ROUND(SUM(BC72:BC73),2)</f>
        <v>0</v>
      </c>
      <c r="BD71" s="106">
        <f>ROUND(SUM(BD72:BD73),2)</f>
        <v>0</v>
      </c>
      <c r="BS71" s="107" t="s">
        <v>73</v>
      </c>
      <c r="BT71" s="107" t="s">
        <v>82</v>
      </c>
      <c r="BU71" s="107" t="s">
        <v>75</v>
      </c>
      <c r="BV71" s="107" t="s">
        <v>76</v>
      </c>
      <c r="BW71" s="107" t="s">
        <v>138</v>
      </c>
      <c r="BX71" s="107" t="s">
        <v>7</v>
      </c>
      <c r="CL71" s="107" t="s">
        <v>21</v>
      </c>
      <c r="CM71" s="107" t="s">
        <v>84</v>
      </c>
    </row>
    <row r="72" spans="1:91" s="6" customFormat="1" ht="22.5" customHeight="1">
      <c r="A72" s="97" t="s">
        <v>78</v>
      </c>
      <c r="B72" s="108"/>
      <c r="C72" s="109"/>
      <c r="D72" s="109"/>
      <c r="E72" s="416" t="s">
        <v>89</v>
      </c>
      <c r="F72" s="416"/>
      <c r="G72" s="416"/>
      <c r="H72" s="416"/>
      <c r="I72" s="416"/>
      <c r="J72" s="109"/>
      <c r="K72" s="416" t="s">
        <v>139</v>
      </c>
      <c r="L72" s="416"/>
      <c r="M72" s="416"/>
      <c r="N72" s="416"/>
      <c r="O72" s="416"/>
      <c r="P72" s="416"/>
      <c r="Q72" s="416"/>
      <c r="R72" s="416"/>
      <c r="S72" s="416"/>
      <c r="T72" s="416"/>
      <c r="U72" s="416"/>
      <c r="V72" s="416"/>
      <c r="W72" s="416"/>
      <c r="X72" s="416"/>
      <c r="Y72" s="416"/>
      <c r="Z72" s="416"/>
      <c r="AA72" s="416"/>
      <c r="AB72" s="416"/>
      <c r="AC72" s="416"/>
      <c r="AD72" s="416"/>
      <c r="AE72" s="416"/>
      <c r="AF72" s="416"/>
      <c r="AG72" s="413">
        <f>'01 - Betonové konstrukce'!J29</f>
        <v>0</v>
      </c>
      <c r="AH72" s="414"/>
      <c r="AI72" s="414"/>
      <c r="AJ72" s="414"/>
      <c r="AK72" s="414"/>
      <c r="AL72" s="414"/>
      <c r="AM72" s="414"/>
      <c r="AN72" s="413">
        <f t="shared" si="0"/>
        <v>0</v>
      </c>
      <c r="AO72" s="414"/>
      <c r="AP72" s="414"/>
      <c r="AQ72" s="110" t="s">
        <v>91</v>
      </c>
      <c r="AR72" s="111"/>
      <c r="AS72" s="112">
        <v>0</v>
      </c>
      <c r="AT72" s="113">
        <f t="shared" si="1"/>
        <v>0</v>
      </c>
      <c r="AU72" s="114">
        <f>'01 - Betonové konstrukce'!P136</f>
        <v>0</v>
      </c>
      <c r="AV72" s="113">
        <f>'01 - Betonové konstrukce'!J32</f>
        <v>0</v>
      </c>
      <c r="AW72" s="113">
        <f>'01 - Betonové konstrukce'!J33</f>
        <v>0</v>
      </c>
      <c r="AX72" s="113">
        <f>'01 - Betonové konstrukce'!J34</f>
        <v>0</v>
      </c>
      <c r="AY72" s="113">
        <f>'01 - Betonové konstrukce'!J35</f>
        <v>0</v>
      </c>
      <c r="AZ72" s="113">
        <f>'01 - Betonové konstrukce'!F32</f>
        <v>0</v>
      </c>
      <c r="BA72" s="113">
        <f>'01 - Betonové konstrukce'!F33</f>
        <v>0</v>
      </c>
      <c r="BB72" s="113">
        <f>'01 - Betonové konstrukce'!F34</f>
        <v>0</v>
      </c>
      <c r="BC72" s="113">
        <f>'01 - Betonové konstrukce'!F35</f>
        <v>0</v>
      </c>
      <c r="BD72" s="115">
        <f>'01 - Betonové konstrukce'!F36</f>
        <v>0</v>
      </c>
      <c r="BT72" s="116" t="s">
        <v>84</v>
      </c>
      <c r="BV72" s="116" t="s">
        <v>76</v>
      </c>
      <c r="BW72" s="116" t="s">
        <v>140</v>
      </c>
      <c r="BX72" s="116" t="s">
        <v>138</v>
      </c>
      <c r="CL72" s="116" t="s">
        <v>21</v>
      </c>
    </row>
    <row r="73" spans="1:91" s="6" customFormat="1" ht="22.5" customHeight="1">
      <c r="A73" s="97" t="s">
        <v>78</v>
      </c>
      <c r="B73" s="108"/>
      <c r="C73" s="109"/>
      <c r="D73" s="109"/>
      <c r="E73" s="416" t="s">
        <v>109</v>
      </c>
      <c r="F73" s="416"/>
      <c r="G73" s="416"/>
      <c r="H73" s="416"/>
      <c r="I73" s="416"/>
      <c r="J73" s="109"/>
      <c r="K73" s="416" t="s">
        <v>141</v>
      </c>
      <c r="L73" s="416"/>
      <c r="M73" s="416"/>
      <c r="N73" s="416"/>
      <c r="O73" s="416"/>
      <c r="P73" s="416"/>
      <c r="Q73" s="416"/>
      <c r="R73" s="416"/>
      <c r="S73" s="416"/>
      <c r="T73" s="416"/>
      <c r="U73" s="416"/>
      <c r="V73" s="416"/>
      <c r="W73" s="416"/>
      <c r="X73" s="416"/>
      <c r="Y73" s="416"/>
      <c r="Z73" s="416"/>
      <c r="AA73" s="416"/>
      <c r="AB73" s="416"/>
      <c r="AC73" s="416"/>
      <c r="AD73" s="416"/>
      <c r="AE73" s="416"/>
      <c r="AF73" s="416"/>
      <c r="AG73" s="413">
        <f>'02 - Ocelové konstrukce'!J29</f>
        <v>0</v>
      </c>
      <c r="AH73" s="414"/>
      <c r="AI73" s="414"/>
      <c r="AJ73" s="414"/>
      <c r="AK73" s="414"/>
      <c r="AL73" s="414"/>
      <c r="AM73" s="414"/>
      <c r="AN73" s="413">
        <f t="shared" si="0"/>
        <v>0</v>
      </c>
      <c r="AO73" s="414"/>
      <c r="AP73" s="414"/>
      <c r="AQ73" s="110" t="s">
        <v>91</v>
      </c>
      <c r="AR73" s="111"/>
      <c r="AS73" s="112">
        <v>0</v>
      </c>
      <c r="AT73" s="113">
        <f t="shared" si="1"/>
        <v>0</v>
      </c>
      <c r="AU73" s="114">
        <f>'02 - Ocelové konstrukce'!P96</f>
        <v>0</v>
      </c>
      <c r="AV73" s="113">
        <f>'02 - Ocelové konstrukce'!J32</f>
        <v>0</v>
      </c>
      <c r="AW73" s="113">
        <f>'02 - Ocelové konstrukce'!J33</f>
        <v>0</v>
      </c>
      <c r="AX73" s="113">
        <f>'02 - Ocelové konstrukce'!J34</f>
        <v>0</v>
      </c>
      <c r="AY73" s="113">
        <f>'02 - Ocelové konstrukce'!J35</f>
        <v>0</v>
      </c>
      <c r="AZ73" s="113">
        <f>'02 - Ocelové konstrukce'!F32</f>
        <v>0</v>
      </c>
      <c r="BA73" s="113">
        <f>'02 - Ocelové konstrukce'!F33</f>
        <v>0</v>
      </c>
      <c r="BB73" s="113">
        <f>'02 - Ocelové konstrukce'!F34</f>
        <v>0</v>
      </c>
      <c r="BC73" s="113">
        <f>'02 - Ocelové konstrukce'!F35</f>
        <v>0</v>
      </c>
      <c r="BD73" s="115">
        <f>'02 - Ocelové konstrukce'!F36</f>
        <v>0</v>
      </c>
      <c r="BT73" s="116" t="s">
        <v>84</v>
      </c>
      <c r="BV73" s="116" t="s">
        <v>76</v>
      </c>
      <c r="BW73" s="116" t="s">
        <v>142</v>
      </c>
      <c r="BX73" s="116" t="s">
        <v>138</v>
      </c>
      <c r="CL73" s="116" t="s">
        <v>21</v>
      </c>
    </row>
    <row r="74" spans="1:91" s="5" customFormat="1" ht="22.5" customHeight="1">
      <c r="B74" s="98"/>
      <c r="C74" s="99"/>
      <c r="D74" s="411" t="s">
        <v>143</v>
      </c>
      <c r="E74" s="411"/>
      <c r="F74" s="411"/>
      <c r="G74" s="411"/>
      <c r="H74" s="411"/>
      <c r="I74" s="100"/>
      <c r="J74" s="411" t="s">
        <v>144</v>
      </c>
      <c r="K74" s="411"/>
      <c r="L74" s="411"/>
      <c r="M74" s="411"/>
      <c r="N74" s="411"/>
      <c r="O74" s="411"/>
      <c r="P74" s="411"/>
      <c r="Q74" s="411"/>
      <c r="R74" s="411"/>
      <c r="S74" s="411"/>
      <c r="T74" s="411"/>
      <c r="U74" s="411"/>
      <c r="V74" s="411"/>
      <c r="W74" s="411"/>
      <c r="X74" s="411"/>
      <c r="Y74" s="411"/>
      <c r="Z74" s="411"/>
      <c r="AA74" s="411"/>
      <c r="AB74" s="411"/>
      <c r="AC74" s="411"/>
      <c r="AD74" s="411"/>
      <c r="AE74" s="411"/>
      <c r="AF74" s="411"/>
      <c r="AG74" s="412">
        <f>ROUND(SUM(AG75:AG76),2)</f>
        <v>0</v>
      </c>
      <c r="AH74" s="410"/>
      <c r="AI74" s="410"/>
      <c r="AJ74" s="410"/>
      <c r="AK74" s="410"/>
      <c r="AL74" s="410"/>
      <c r="AM74" s="410"/>
      <c r="AN74" s="409">
        <f t="shared" si="0"/>
        <v>0</v>
      </c>
      <c r="AO74" s="410"/>
      <c r="AP74" s="410"/>
      <c r="AQ74" s="101" t="s">
        <v>87</v>
      </c>
      <c r="AR74" s="102"/>
      <c r="AS74" s="103">
        <f>ROUND(SUM(AS75:AS76),2)</f>
        <v>0</v>
      </c>
      <c r="AT74" s="104">
        <f t="shared" si="1"/>
        <v>0</v>
      </c>
      <c r="AU74" s="105">
        <f>ROUND(SUM(AU75:AU76),5)</f>
        <v>0</v>
      </c>
      <c r="AV74" s="104">
        <f>ROUND(AZ74*L26,2)</f>
        <v>0</v>
      </c>
      <c r="AW74" s="104">
        <f>ROUND(BA74*L27,2)</f>
        <v>0</v>
      </c>
      <c r="AX74" s="104">
        <f>ROUND(BB74*L26,2)</f>
        <v>0</v>
      </c>
      <c r="AY74" s="104">
        <f>ROUND(BC74*L27,2)</f>
        <v>0</v>
      </c>
      <c r="AZ74" s="104">
        <f>ROUND(SUM(AZ75:AZ76),2)</f>
        <v>0</v>
      </c>
      <c r="BA74" s="104">
        <f>ROUND(SUM(BA75:BA76),2)</f>
        <v>0</v>
      </c>
      <c r="BB74" s="104">
        <f>ROUND(SUM(BB75:BB76),2)</f>
        <v>0</v>
      </c>
      <c r="BC74" s="104">
        <f>ROUND(SUM(BC75:BC76),2)</f>
        <v>0</v>
      </c>
      <c r="BD74" s="106">
        <f>ROUND(SUM(BD75:BD76),2)</f>
        <v>0</v>
      </c>
      <c r="BS74" s="107" t="s">
        <v>73</v>
      </c>
      <c r="BT74" s="107" t="s">
        <v>82</v>
      </c>
      <c r="BU74" s="107" t="s">
        <v>75</v>
      </c>
      <c r="BV74" s="107" t="s">
        <v>76</v>
      </c>
      <c r="BW74" s="107" t="s">
        <v>145</v>
      </c>
      <c r="BX74" s="107" t="s">
        <v>7</v>
      </c>
      <c r="CL74" s="107" t="s">
        <v>21</v>
      </c>
      <c r="CM74" s="107" t="s">
        <v>84</v>
      </c>
    </row>
    <row r="75" spans="1:91" s="6" customFormat="1" ht="22.5" customHeight="1">
      <c r="A75" s="97" t="s">
        <v>78</v>
      </c>
      <c r="B75" s="108"/>
      <c r="C75" s="109"/>
      <c r="D75" s="109"/>
      <c r="E75" s="416" t="s">
        <v>146</v>
      </c>
      <c r="F75" s="416"/>
      <c r="G75" s="416"/>
      <c r="H75" s="416"/>
      <c r="I75" s="416"/>
      <c r="J75" s="109"/>
      <c r="K75" s="416" t="s">
        <v>147</v>
      </c>
      <c r="L75" s="416"/>
      <c r="M75" s="416"/>
      <c r="N75" s="416"/>
      <c r="O75" s="416"/>
      <c r="P75" s="416"/>
      <c r="Q75" s="416"/>
      <c r="R75" s="416"/>
      <c r="S75" s="416"/>
      <c r="T75" s="416"/>
      <c r="U75" s="416"/>
      <c r="V75" s="416"/>
      <c r="W75" s="416"/>
      <c r="X75" s="416"/>
      <c r="Y75" s="416"/>
      <c r="Z75" s="416"/>
      <c r="AA75" s="416"/>
      <c r="AB75" s="416"/>
      <c r="AC75" s="416"/>
      <c r="AD75" s="416"/>
      <c r="AE75" s="416"/>
      <c r="AF75" s="416"/>
      <c r="AG75" s="413">
        <f>'001 - Fasády'!J29</f>
        <v>0</v>
      </c>
      <c r="AH75" s="414"/>
      <c r="AI75" s="414"/>
      <c r="AJ75" s="414"/>
      <c r="AK75" s="414"/>
      <c r="AL75" s="414"/>
      <c r="AM75" s="414"/>
      <c r="AN75" s="413">
        <f t="shared" si="0"/>
        <v>0</v>
      </c>
      <c r="AO75" s="414"/>
      <c r="AP75" s="414"/>
      <c r="AQ75" s="110" t="s">
        <v>91</v>
      </c>
      <c r="AR75" s="111"/>
      <c r="AS75" s="112">
        <v>0</v>
      </c>
      <c r="AT75" s="113">
        <f t="shared" si="1"/>
        <v>0</v>
      </c>
      <c r="AU75" s="114">
        <f>'001 - Fasády'!P90</f>
        <v>0</v>
      </c>
      <c r="AV75" s="113">
        <f>'001 - Fasády'!J32</f>
        <v>0</v>
      </c>
      <c r="AW75" s="113">
        <f>'001 - Fasády'!J33</f>
        <v>0</v>
      </c>
      <c r="AX75" s="113">
        <f>'001 - Fasády'!J34</f>
        <v>0</v>
      </c>
      <c r="AY75" s="113">
        <f>'001 - Fasády'!J35</f>
        <v>0</v>
      </c>
      <c r="AZ75" s="113">
        <f>'001 - Fasády'!F32</f>
        <v>0</v>
      </c>
      <c r="BA75" s="113">
        <f>'001 - Fasády'!F33</f>
        <v>0</v>
      </c>
      <c r="BB75" s="113">
        <f>'001 - Fasády'!F34</f>
        <v>0</v>
      </c>
      <c r="BC75" s="113">
        <f>'001 - Fasády'!F35</f>
        <v>0</v>
      </c>
      <c r="BD75" s="115">
        <f>'001 - Fasády'!F36</f>
        <v>0</v>
      </c>
      <c r="BT75" s="116" t="s">
        <v>84</v>
      </c>
      <c r="BV75" s="116" t="s">
        <v>76</v>
      </c>
      <c r="BW75" s="116" t="s">
        <v>148</v>
      </c>
      <c r="BX75" s="116" t="s">
        <v>145</v>
      </c>
      <c r="CL75" s="116" t="s">
        <v>21</v>
      </c>
    </row>
    <row r="76" spans="1:91" s="6" customFormat="1" ht="22.5" customHeight="1">
      <c r="A76" s="97" t="s">
        <v>78</v>
      </c>
      <c r="B76" s="108"/>
      <c r="C76" s="109"/>
      <c r="D76" s="109"/>
      <c r="E76" s="416" t="s">
        <v>149</v>
      </c>
      <c r="F76" s="416"/>
      <c r="G76" s="416"/>
      <c r="H76" s="416"/>
      <c r="I76" s="416"/>
      <c r="J76" s="109"/>
      <c r="K76" s="416" t="s">
        <v>150</v>
      </c>
      <c r="L76" s="416"/>
      <c r="M76" s="416"/>
      <c r="N76" s="416"/>
      <c r="O76" s="416"/>
      <c r="P76" s="416"/>
      <c r="Q76" s="416"/>
      <c r="R76" s="416"/>
      <c r="S76" s="416"/>
      <c r="T76" s="416"/>
      <c r="U76" s="416"/>
      <c r="V76" s="416"/>
      <c r="W76" s="416"/>
      <c r="X76" s="416"/>
      <c r="Y76" s="416"/>
      <c r="Z76" s="416"/>
      <c r="AA76" s="416"/>
      <c r="AB76" s="416"/>
      <c r="AC76" s="416"/>
      <c r="AD76" s="416"/>
      <c r="AE76" s="416"/>
      <c r="AF76" s="416"/>
      <c r="AG76" s="413">
        <f>'002 - Střechy'!J29</f>
        <v>0</v>
      </c>
      <c r="AH76" s="414"/>
      <c r="AI76" s="414"/>
      <c r="AJ76" s="414"/>
      <c r="AK76" s="414"/>
      <c r="AL76" s="414"/>
      <c r="AM76" s="414"/>
      <c r="AN76" s="413">
        <f t="shared" si="0"/>
        <v>0</v>
      </c>
      <c r="AO76" s="414"/>
      <c r="AP76" s="414"/>
      <c r="AQ76" s="110" t="s">
        <v>91</v>
      </c>
      <c r="AR76" s="111"/>
      <c r="AS76" s="112">
        <v>0</v>
      </c>
      <c r="AT76" s="113">
        <f t="shared" si="1"/>
        <v>0</v>
      </c>
      <c r="AU76" s="114">
        <f>'002 - Střechy'!P120</f>
        <v>0</v>
      </c>
      <c r="AV76" s="113">
        <f>'002 - Střechy'!J32</f>
        <v>0</v>
      </c>
      <c r="AW76" s="113">
        <f>'002 - Střechy'!J33</f>
        <v>0</v>
      </c>
      <c r="AX76" s="113">
        <f>'002 - Střechy'!J34</f>
        <v>0</v>
      </c>
      <c r="AY76" s="113">
        <f>'002 - Střechy'!J35</f>
        <v>0</v>
      </c>
      <c r="AZ76" s="113">
        <f>'002 - Střechy'!F32</f>
        <v>0</v>
      </c>
      <c r="BA76" s="113">
        <f>'002 - Střechy'!F33</f>
        <v>0</v>
      </c>
      <c r="BB76" s="113">
        <f>'002 - Střechy'!F34</f>
        <v>0</v>
      </c>
      <c r="BC76" s="113">
        <f>'002 - Střechy'!F35</f>
        <v>0</v>
      </c>
      <c r="BD76" s="115">
        <f>'002 - Střechy'!F36</f>
        <v>0</v>
      </c>
      <c r="BT76" s="116" t="s">
        <v>84</v>
      </c>
      <c r="BV76" s="116" t="s">
        <v>76</v>
      </c>
      <c r="BW76" s="116" t="s">
        <v>151</v>
      </c>
      <c r="BX76" s="116" t="s">
        <v>145</v>
      </c>
      <c r="CL76" s="116" t="s">
        <v>21</v>
      </c>
    </row>
    <row r="77" spans="1:91" s="5" customFormat="1" ht="22.5" customHeight="1">
      <c r="B77" s="98"/>
      <c r="C77" s="99"/>
      <c r="D77" s="411" t="s">
        <v>152</v>
      </c>
      <c r="E77" s="411"/>
      <c r="F77" s="411"/>
      <c r="G77" s="411"/>
      <c r="H77" s="411"/>
      <c r="I77" s="100"/>
      <c r="J77" s="411" t="s">
        <v>153</v>
      </c>
      <c r="K77" s="411"/>
      <c r="L77" s="411"/>
      <c r="M77" s="411"/>
      <c r="N77" s="411"/>
      <c r="O77" s="411"/>
      <c r="P77" s="411"/>
      <c r="Q77" s="411"/>
      <c r="R77" s="411"/>
      <c r="S77" s="411"/>
      <c r="T77" s="411"/>
      <c r="U77" s="411"/>
      <c r="V77" s="411"/>
      <c r="W77" s="411"/>
      <c r="X77" s="411"/>
      <c r="Y77" s="411"/>
      <c r="Z77" s="411"/>
      <c r="AA77" s="411"/>
      <c r="AB77" s="411"/>
      <c r="AC77" s="411"/>
      <c r="AD77" s="411"/>
      <c r="AE77" s="411"/>
      <c r="AF77" s="411"/>
      <c r="AG77" s="412">
        <f>ROUND(SUM(AG78:AG85),2)</f>
        <v>0</v>
      </c>
      <c r="AH77" s="410"/>
      <c r="AI77" s="410"/>
      <c r="AJ77" s="410"/>
      <c r="AK77" s="410"/>
      <c r="AL77" s="410"/>
      <c r="AM77" s="410"/>
      <c r="AN77" s="409">
        <f t="shared" si="0"/>
        <v>0</v>
      </c>
      <c r="AO77" s="410"/>
      <c r="AP77" s="410"/>
      <c r="AQ77" s="101" t="s">
        <v>87</v>
      </c>
      <c r="AR77" s="102"/>
      <c r="AS77" s="103">
        <f>ROUND(SUM(AS78:AS85),2)</f>
        <v>0</v>
      </c>
      <c r="AT77" s="104">
        <f t="shared" si="1"/>
        <v>0</v>
      </c>
      <c r="AU77" s="105">
        <f>ROUND(SUM(AU78:AU85),5)</f>
        <v>0</v>
      </c>
      <c r="AV77" s="104">
        <f>ROUND(AZ77*L26,2)</f>
        <v>0</v>
      </c>
      <c r="AW77" s="104">
        <f>ROUND(BA77*L27,2)</f>
        <v>0</v>
      </c>
      <c r="AX77" s="104">
        <f>ROUND(BB77*L26,2)</f>
        <v>0</v>
      </c>
      <c r="AY77" s="104">
        <f>ROUND(BC77*L27,2)</f>
        <v>0</v>
      </c>
      <c r="AZ77" s="104">
        <f>ROUND(SUM(AZ78:AZ85),2)</f>
        <v>0</v>
      </c>
      <c r="BA77" s="104">
        <f>ROUND(SUM(BA78:BA85),2)</f>
        <v>0</v>
      </c>
      <c r="BB77" s="104">
        <f>ROUND(SUM(BB78:BB85),2)</f>
        <v>0</v>
      </c>
      <c r="BC77" s="104">
        <f>ROUND(SUM(BC78:BC85),2)</f>
        <v>0</v>
      </c>
      <c r="BD77" s="106">
        <f>ROUND(SUM(BD78:BD85),2)</f>
        <v>0</v>
      </c>
      <c r="BS77" s="107" t="s">
        <v>73</v>
      </c>
      <c r="BT77" s="107" t="s">
        <v>82</v>
      </c>
      <c r="BU77" s="107" t="s">
        <v>75</v>
      </c>
      <c r="BV77" s="107" t="s">
        <v>76</v>
      </c>
      <c r="BW77" s="107" t="s">
        <v>154</v>
      </c>
      <c r="BX77" s="107" t="s">
        <v>7</v>
      </c>
      <c r="CL77" s="107" t="s">
        <v>21</v>
      </c>
      <c r="CM77" s="107" t="s">
        <v>84</v>
      </c>
    </row>
    <row r="78" spans="1:91" s="6" customFormat="1" ht="22.5" customHeight="1">
      <c r="A78" s="97" t="s">
        <v>78</v>
      </c>
      <c r="B78" s="108"/>
      <c r="C78" s="109"/>
      <c r="D78" s="109"/>
      <c r="E78" s="416" t="s">
        <v>155</v>
      </c>
      <c r="F78" s="416"/>
      <c r="G78" s="416"/>
      <c r="H78" s="416"/>
      <c r="I78" s="416"/>
      <c r="J78" s="109"/>
      <c r="K78" s="416" t="s">
        <v>156</v>
      </c>
      <c r="L78" s="416"/>
      <c r="M78" s="416"/>
      <c r="N78" s="416"/>
      <c r="O78" s="416"/>
      <c r="P78" s="416"/>
      <c r="Q78" s="416"/>
      <c r="R78" s="416"/>
      <c r="S78" s="416"/>
      <c r="T78" s="416"/>
      <c r="U78" s="416"/>
      <c r="V78" s="416"/>
      <c r="W78" s="416"/>
      <c r="X78" s="416"/>
      <c r="Y78" s="416"/>
      <c r="Z78" s="416"/>
      <c r="AA78" s="416"/>
      <c r="AB78" s="416"/>
      <c r="AC78" s="416"/>
      <c r="AD78" s="416"/>
      <c r="AE78" s="416"/>
      <c r="AF78" s="416"/>
      <c r="AG78" s="413">
        <f>'004 - Konstrukce klempířské'!J29</f>
        <v>0</v>
      </c>
      <c r="AH78" s="414"/>
      <c r="AI78" s="414"/>
      <c r="AJ78" s="414"/>
      <c r="AK78" s="414"/>
      <c r="AL78" s="414"/>
      <c r="AM78" s="414"/>
      <c r="AN78" s="413">
        <f t="shared" si="0"/>
        <v>0</v>
      </c>
      <c r="AO78" s="414"/>
      <c r="AP78" s="414"/>
      <c r="AQ78" s="110" t="s">
        <v>91</v>
      </c>
      <c r="AR78" s="111"/>
      <c r="AS78" s="112">
        <v>0</v>
      </c>
      <c r="AT78" s="113">
        <f t="shared" si="1"/>
        <v>0</v>
      </c>
      <c r="AU78" s="114">
        <f>'004 - Konstrukce klempířské'!P85</f>
        <v>0</v>
      </c>
      <c r="AV78" s="113">
        <f>'004 - Konstrukce klempířské'!J32</f>
        <v>0</v>
      </c>
      <c r="AW78" s="113">
        <f>'004 - Konstrukce klempířské'!J33</f>
        <v>0</v>
      </c>
      <c r="AX78" s="113">
        <f>'004 - Konstrukce klempířské'!J34</f>
        <v>0</v>
      </c>
      <c r="AY78" s="113">
        <f>'004 - Konstrukce klempířské'!J35</f>
        <v>0</v>
      </c>
      <c r="AZ78" s="113">
        <f>'004 - Konstrukce klempířské'!F32</f>
        <v>0</v>
      </c>
      <c r="BA78" s="113">
        <f>'004 - Konstrukce klempířské'!F33</f>
        <v>0</v>
      </c>
      <c r="BB78" s="113">
        <f>'004 - Konstrukce klempířské'!F34</f>
        <v>0</v>
      </c>
      <c r="BC78" s="113">
        <f>'004 - Konstrukce klempířské'!F35</f>
        <v>0</v>
      </c>
      <c r="BD78" s="115">
        <f>'004 - Konstrukce klempířské'!F36</f>
        <v>0</v>
      </c>
      <c r="BT78" s="116" t="s">
        <v>84</v>
      </c>
      <c r="BV78" s="116" t="s">
        <v>76</v>
      </c>
      <c r="BW78" s="116" t="s">
        <v>157</v>
      </c>
      <c r="BX78" s="116" t="s">
        <v>154</v>
      </c>
      <c r="CL78" s="116" t="s">
        <v>21</v>
      </c>
    </row>
    <row r="79" spans="1:91" s="6" customFormat="1" ht="22.5" customHeight="1">
      <c r="A79" s="97" t="s">
        <v>78</v>
      </c>
      <c r="B79" s="108"/>
      <c r="C79" s="109"/>
      <c r="D79" s="109"/>
      <c r="E79" s="416" t="s">
        <v>158</v>
      </c>
      <c r="F79" s="416"/>
      <c r="G79" s="416"/>
      <c r="H79" s="416"/>
      <c r="I79" s="416"/>
      <c r="J79" s="109"/>
      <c r="K79" s="416" t="s">
        <v>159</v>
      </c>
      <c r="L79" s="416"/>
      <c r="M79" s="416"/>
      <c r="N79" s="416"/>
      <c r="O79" s="416"/>
      <c r="P79" s="416"/>
      <c r="Q79" s="416"/>
      <c r="R79" s="416"/>
      <c r="S79" s="416"/>
      <c r="T79" s="416"/>
      <c r="U79" s="416"/>
      <c r="V79" s="416"/>
      <c r="W79" s="416"/>
      <c r="X79" s="416"/>
      <c r="Y79" s="416"/>
      <c r="Z79" s="416"/>
      <c r="AA79" s="416"/>
      <c r="AB79" s="416"/>
      <c r="AC79" s="416"/>
      <c r="AD79" s="416"/>
      <c r="AE79" s="416"/>
      <c r="AF79" s="416"/>
      <c r="AG79" s="413">
        <f>'005 - Vnitřní výplně otvorů'!J29</f>
        <v>0</v>
      </c>
      <c r="AH79" s="414"/>
      <c r="AI79" s="414"/>
      <c r="AJ79" s="414"/>
      <c r="AK79" s="414"/>
      <c r="AL79" s="414"/>
      <c r="AM79" s="414"/>
      <c r="AN79" s="413">
        <f t="shared" si="0"/>
        <v>0</v>
      </c>
      <c r="AO79" s="414"/>
      <c r="AP79" s="414"/>
      <c r="AQ79" s="110" t="s">
        <v>91</v>
      </c>
      <c r="AR79" s="111"/>
      <c r="AS79" s="112">
        <v>0</v>
      </c>
      <c r="AT79" s="113">
        <f t="shared" si="1"/>
        <v>0</v>
      </c>
      <c r="AU79" s="114">
        <f>'005 - Vnitřní výplně otvorů'!P89</f>
        <v>0</v>
      </c>
      <c r="AV79" s="113">
        <f>'005 - Vnitřní výplně otvorů'!J32</f>
        <v>0</v>
      </c>
      <c r="AW79" s="113">
        <f>'005 - Vnitřní výplně otvorů'!J33</f>
        <v>0</v>
      </c>
      <c r="AX79" s="113">
        <f>'005 - Vnitřní výplně otvorů'!J34</f>
        <v>0</v>
      </c>
      <c r="AY79" s="113">
        <f>'005 - Vnitřní výplně otvorů'!J35</f>
        <v>0</v>
      </c>
      <c r="AZ79" s="113">
        <f>'005 - Vnitřní výplně otvorů'!F32</f>
        <v>0</v>
      </c>
      <c r="BA79" s="113">
        <f>'005 - Vnitřní výplně otvorů'!F33</f>
        <v>0</v>
      </c>
      <c r="BB79" s="113">
        <f>'005 - Vnitřní výplně otvorů'!F34</f>
        <v>0</v>
      </c>
      <c r="BC79" s="113">
        <f>'005 - Vnitřní výplně otvorů'!F35</f>
        <v>0</v>
      </c>
      <c r="BD79" s="115">
        <f>'005 - Vnitřní výplně otvorů'!F36</f>
        <v>0</v>
      </c>
      <c r="BT79" s="116" t="s">
        <v>84</v>
      </c>
      <c r="BV79" s="116" t="s">
        <v>76</v>
      </c>
      <c r="BW79" s="116" t="s">
        <v>160</v>
      </c>
      <c r="BX79" s="116" t="s">
        <v>154</v>
      </c>
      <c r="CL79" s="116" t="s">
        <v>21</v>
      </c>
    </row>
    <row r="80" spans="1:91" s="6" customFormat="1" ht="22.5" customHeight="1">
      <c r="A80" s="97" t="s">
        <v>78</v>
      </c>
      <c r="B80" s="108"/>
      <c r="C80" s="109"/>
      <c r="D80" s="109"/>
      <c r="E80" s="416" t="s">
        <v>161</v>
      </c>
      <c r="F80" s="416"/>
      <c r="G80" s="416"/>
      <c r="H80" s="416"/>
      <c r="I80" s="416"/>
      <c r="J80" s="109"/>
      <c r="K80" s="416" t="s">
        <v>162</v>
      </c>
      <c r="L80" s="416"/>
      <c r="M80" s="416"/>
      <c r="N80" s="416"/>
      <c r="O80" s="416"/>
      <c r="P80" s="416"/>
      <c r="Q80" s="416"/>
      <c r="R80" s="416"/>
      <c r="S80" s="416"/>
      <c r="T80" s="416"/>
      <c r="U80" s="416"/>
      <c r="V80" s="416"/>
      <c r="W80" s="416"/>
      <c r="X80" s="416"/>
      <c r="Y80" s="416"/>
      <c r="Z80" s="416"/>
      <c r="AA80" s="416"/>
      <c r="AB80" s="416"/>
      <c r="AC80" s="416"/>
      <c r="AD80" s="416"/>
      <c r="AE80" s="416"/>
      <c r="AF80" s="416"/>
      <c r="AG80" s="413">
        <f>'006 - Vnitřní parapety'!J29</f>
        <v>0</v>
      </c>
      <c r="AH80" s="414"/>
      <c r="AI80" s="414"/>
      <c r="AJ80" s="414"/>
      <c r="AK80" s="414"/>
      <c r="AL80" s="414"/>
      <c r="AM80" s="414"/>
      <c r="AN80" s="413">
        <f t="shared" si="0"/>
        <v>0</v>
      </c>
      <c r="AO80" s="414"/>
      <c r="AP80" s="414"/>
      <c r="AQ80" s="110" t="s">
        <v>91</v>
      </c>
      <c r="AR80" s="111"/>
      <c r="AS80" s="112">
        <v>0</v>
      </c>
      <c r="AT80" s="113">
        <f t="shared" si="1"/>
        <v>0</v>
      </c>
      <c r="AU80" s="114">
        <f>'006 - Vnitřní parapety'!P85</f>
        <v>0</v>
      </c>
      <c r="AV80" s="113">
        <f>'006 - Vnitřní parapety'!J32</f>
        <v>0</v>
      </c>
      <c r="AW80" s="113">
        <f>'006 - Vnitřní parapety'!J33</f>
        <v>0</v>
      </c>
      <c r="AX80" s="113">
        <f>'006 - Vnitřní parapety'!J34</f>
        <v>0</v>
      </c>
      <c r="AY80" s="113">
        <f>'006 - Vnitřní parapety'!J35</f>
        <v>0</v>
      </c>
      <c r="AZ80" s="113">
        <f>'006 - Vnitřní parapety'!F32</f>
        <v>0</v>
      </c>
      <c r="BA80" s="113">
        <f>'006 - Vnitřní parapety'!F33</f>
        <v>0</v>
      </c>
      <c r="BB80" s="113">
        <f>'006 - Vnitřní parapety'!F34</f>
        <v>0</v>
      </c>
      <c r="BC80" s="113">
        <f>'006 - Vnitřní parapety'!F35</f>
        <v>0</v>
      </c>
      <c r="BD80" s="115">
        <f>'006 - Vnitřní parapety'!F36</f>
        <v>0</v>
      </c>
      <c r="BT80" s="116" t="s">
        <v>84</v>
      </c>
      <c r="BV80" s="116" t="s">
        <v>76</v>
      </c>
      <c r="BW80" s="116" t="s">
        <v>163</v>
      </c>
      <c r="BX80" s="116" t="s">
        <v>154</v>
      </c>
      <c r="CL80" s="116" t="s">
        <v>21</v>
      </c>
    </row>
    <row r="81" spans="1:91" s="6" customFormat="1" ht="22.5" customHeight="1">
      <c r="A81" s="97" t="s">
        <v>78</v>
      </c>
      <c r="B81" s="108"/>
      <c r="C81" s="109"/>
      <c r="D81" s="109"/>
      <c r="E81" s="416" t="s">
        <v>164</v>
      </c>
      <c r="F81" s="416"/>
      <c r="G81" s="416"/>
      <c r="H81" s="416"/>
      <c r="I81" s="416"/>
      <c r="J81" s="109"/>
      <c r="K81" s="416" t="s">
        <v>165</v>
      </c>
      <c r="L81" s="416"/>
      <c r="M81" s="416"/>
      <c r="N81" s="416"/>
      <c r="O81" s="416"/>
      <c r="P81" s="416"/>
      <c r="Q81" s="416"/>
      <c r="R81" s="416"/>
      <c r="S81" s="416"/>
      <c r="T81" s="416"/>
      <c r="U81" s="416"/>
      <c r="V81" s="416"/>
      <c r="W81" s="416"/>
      <c r="X81" s="416"/>
      <c r="Y81" s="416"/>
      <c r="Z81" s="416"/>
      <c r="AA81" s="416"/>
      <c r="AB81" s="416"/>
      <c r="AC81" s="416"/>
      <c r="AD81" s="416"/>
      <c r="AE81" s="416"/>
      <c r="AF81" s="416"/>
      <c r="AG81" s="413">
        <f>'007 - Žaluzie a rolety'!J29</f>
        <v>0</v>
      </c>
      <c r="AH81" s="414"/>
      <c r="AI81" s="414"/>
      <c r="AJ81" s="414"/>
      <c r="AK81" s="414"/>
      <c r="AL81" s="414"/>
      <c r="AM81" s="414"/>
      <c r="AN81" s="413">
        <f t="shared" si="0"/>
        <v>0</v>
      </c>
      <c r="AO81" s="414"/>
      <c r="AP81" s="414"/>
      <c r="AQ81" s="110" t="s">
        <v>91</v>
      </c>
      <c r="AR81" s="111"/>
      <c r="AS81" s="112">
        <v>0</v>
      </c>
      <c r="AT81" s="113">
        <f t="shared" si="1"/>
        <v>0</v>
      </c>
      <c r="AU81" s="114">
        <f>'007 - Žaluzie a rolety'!P89</f>
        <v>0</v>
      </c>
      <c r="AV81" s="113">
        <f>'007 - Žaluzie a rolety'!J32</f>
        <v>0</v>
      </c>
      <c r="AW81" s="113">
        <f>'007 - Žaluzie a rolety'!J33</f>
        <v>0</v>
      </c>
      <c r="AX81" s="113">
        <f>'007 - Žaluzie a rolety'!J34</f>
        <v>0</v>
      </c>
      <c r="AY81" s="113">
        <f>'007 - Žaluzie a rolety'!J35</f>
        <v>0</v>
      </c>
      <c r="AZ81" s="113">
        <f>'007 - Žaluzie a rolety'!F32</f>
        <v>0</v>
      </c>
      <c r="BA81" s="113">
        <f>'007 - Žaluzie a rolety'!F33</f>
        <v>0</v>
      </c>
      <c r="BB81" s="113">
        <f>'007 - Žaluzie a rolety'!F34</f>
        <v>0</v>
      </c>
      <c r="BC81" s="113">
        <f>'007 - Žaluzie a rolety'!F35</f>
        <v>0</v>
      </c>
      <c r="BD81" s="115">
        <f>'007 - Žaluzie a rolety'!F36</f>
        <v>0</v>
      </c>
      <c r="BT81" s="116" t="s">
        <v>84</v>
      </c>
      <c r="BV81" s="116" t="s">
        <v>76</v>
      </c>
      <c r="BW81" s="116" t="s">
        <v>166</v>
      </c>
      <c r="BX81" s="116" t="s">
        <v>154</v>
      </c>
      <c r="CL81" s="116" t="s">
        <v>21</v>
      </c>
    </row>
    <row r="82" spans="1:91" s="6" customFormat="1" ht="22.5" customHeight="1">
      <c r="A82" s="97" t="s">
        <v>78</v>
      </c>
      <c r="B82" s="108"/>
      <c r="C82" s="109"/>
      <c r="D82" s="109"/>
      <c r="E82" s="416" t="s">
        <v>167</v>
      </c>
      <c r="F82" s="416"/>
      <c r="G82" s="416"/>
      <c r="H82" s="416"/>
      <c r="I82" s="416"/>
      <c r="J82" s="109"/>
      <c r="K82" s="416" t="s">
        <v>168</v>
      </c>
      <c r="L82" s="416"/>
      <c r="M82" s="416"/>
      <c r="N82" s="416"/>
      <c r="O82" s="416"/>
      <c r="P82" s="416"/>
      <c r="Q82" s="416"/>
      <c r="R82" s="416"/>
      <c r="S82" s="416"/>
      <c r="T82" s="416"/>
      <c r="U82" s="416"/>
      <c r="V82" s="416"/>
      <c r="W82" s="416"/>
      <c r="X82" s="416"/>
      <c r="Y82" s="416"/>
      <c r="Z82" s="416"/>
      <c r="AA82" s="416"/>
      <c r="AB82" s="416"/>
      <c r="AC82" s="416"/>
      <c r="AD82" s="416"/>
      <c r="AE82" s="416"/>
      <c r="AF82" s="416"/>
      <c r="AG82" s="413">
        <f>'008 - Ostatní výrobky'!J29</f>
        <v>0</v>
      </c>
      <c r="AH82" s="414"/>
      <c r="AI82" s="414"/>
      <c r="AJ82" s="414"/>
      <c r="AK82" s="414"/>
      <c r="AL82" s="414"/>
      <c r="AM82" s="414"/>
      <c r="AN82" s="413">
        <f t="shared" si="0"/>
        <v>0</v>
      </c>
      <c r="AO82" s="414"/>
      <c r="AP82" s="414"/>
      <c r="AQ82" s="110" t="s">
        <v>91</v>
      </c>
      <c r="AR82" s="111"/>
      <c r="AS82" s="112">
        <v>0</v>
      </c>
      <c r="AT82" s="113">
        <f t="shared" si="1"/>
        <v>0</v>
      </c>
      <c r="AU82" s="114">
        <f>'008 - Ostatní výrobky'!P82</f>
        <v>0</v>
      </c>
      <c r="AV82" s="113">
        <f>'008 - Ostatní výrobky'!J32</f>
        <v>0</v>
      </c>
      <c r="AW82" s="113">
        <f>'008 - Ostatní výrobky'!J33</f>
        <v>0</v>
      </c>
      <c r="AX82" s="113">
        <f>'008 - Ostatní výrobky'!J34</f>
        <v>0</v>
      </c>
      <c r="AY82" s="113">
        <f>'008 - Ostatní výrobky'!J35</f>
        <v>0</v>
      </c>
      <c r="AZ82" s="113">
        <f>'008 - Ostatní výrobky'!F32</f>
        <v>0</v>
      </c>
      <c r="BA82" s="113">
        <f>'008 - Ostatní výrobky'!F33</f>
        <v>0</v>
      </c>
      <c r="BB82" s="113">
        <f>'008 - Ostatní výrobky'!F34</f>
        <v>0</v>
      </c>
      <c r="BC82" s="113">
        <f>'008 - Ostatní výrobky'!F35</f>
        <v>0</v>
      </c>
      <c r="BD82" s="115">
        <f>'008 - Ostatní výrobky'!F36</f>
        <v>0</v>
      </c>
      <c r="BT82" s="116" t="s">
        <v>84</v>
      </c>
      <c r="BV82" s="116" t="s">
        <v>76</v>
      </c>
      <c r="BW82" s="116" t="s">
        <v>169</v>
      </c>
      <c r="BX82" s="116" t="s">
        <v>154</v>
      </c>
      <c r="CL82" s="116" t="s">
        <v>21</v>
      </c>
    </row>
    <row r="83" spans="1:91" s="6" customFormat="1" ht="22.5" customHeight="1">
      <c r="A83" s="97" t="s">
        <v>78</v>
      </c>
      <c r="B83" s="108"/>
      <c r="C83" s="109"/>
      <c r="D83" s="109"/>
      <c r="E83" s="416" t="s">
        <v>170</v>
      </c>
      <c r="F83" s="416"/>
      <c r="G83" s="416"/>
      <c r="H83" s="416"/>
      <c r="I83" s="416"/>
      <c r="J83" s="109"/>
      <c r="K83" s="416" t="s">
        <v>171</v>
      </c>
      <c r="L83" s="416"/>
      <c r="M83" s="416"/>
      <c r="N83" s="416"/>
      <c r="O83" s="416"/>
      <c r="P83" s="416"/>
      <c r="Q83" s="416"/>
      <c r="R83" s="416"/>
      <c r="S83" s="416"/>
      <c r="T83" s="416"/>
      <c r="U83" s="416"/>
      <c r="V83" s="416"/>
      <c r="W83" s="416"/>
      <c r="X83" s="416"/>
      <c r="Y83" s="416"/>
      <c r="Z83" s="416"/>
      <c r="AA83" s="416"/>
      <c r="AB83" s="416"/>
      <c r="AC83" s="416"/>
      <c r="AD83" s="416"/>
      <c r="AE83" s="416"/>
      <c r="AF83" s="416"/>
      <c r="AG83" s="413">
        <f>'010 - Konstrukce zámečnické'!J29</f>
        <v>0</v>
      </c>
      <c r="AH83" s="414"/>
      <c r="AI83" s="414"/>
      <c r="AJ83" s="414"/>
      <c r="AK83" s="414"/>
      <c r="AL83" s="414"/>
      <c r="AM83" s="414"/>
      <c r="AN83" s="413">
        <f t="shared" ref="AN83:AN114" si="2">SUM(AG83,AT83)</f>
        <v>0</v>
      </c>
      <c r="AO83" s="414"/>
      <c r="AP83" s="414"/>
      <c r="AQ83" s="110" t="s">
        <v>91</v>
      </c>
      <c r="AR83" s="111"/>
      <c r="AS83" s="112">
        <v>0</v>
      </c>
      <c r="AT83" s="113">
        <f t="shared" ref="AT83:AT114" si="3">ROUND(SUM(AV83:AW83),2)</f>
        <v>0</v>
      </c>
      <c r="AU83" s="114">
        <f>'010 - Konstrukce zámečnické'!P83</f>
        <v>0</v>
      </c>
      <c r="AV83" s="113">
        <f>'010 - Konstrukce zámečnické'!J32</f>
        <v>0</v>
      </c>
      <c r="AW83" s="113">
        <f>'010 - Konstrukce zámečnické'!J33</f>
        <v>0</v>
      </c>
      <c r="AX83" s="113">
        <f>'010 - Konstrukce zámečnické'!J34</f>
        <v>0</v>
      </c>
      <c r="AY83" s="113">
        <f>'010 - Konstrukce zámečnické'!J35</f>
        <v>0</v>
      </c>
      <c r="AZ83" s="113">
        <f>'010 - Konstrukce zámečnické'!F32</f>
        <v>0</v>
      </c>
      <c r="BA83" s="113">
        <f>'010 - Konstrukce zámečnické'!F33</f>
        <v>0</v>
      </c>
      <c r="BB83" s="113">
        <f>'010 - Konstrukce zámečnické'!F34</f>
        <v>0</v>
      </c>
      <c r="BC83" s="113">
        <f>'010 - Konstrukce zámečnické'!F35</f>
        <v>0</v>
      </c>
      <c r="BD83" s="115">
        <f>'010 - Konstrukce zámečnické'!F36</f>
        <v>0</v>
      </c>
      <c r="BT83" s="116" t="s">
        <v>84</v>
      </c>
      <c r="BV83" s="116" t="s">
        <v>76</v>
      </c>
      <c r="BW83" s="116" t="s">
        <v>172</v>
      </c>
      <c r="BX83" s="116" t="s">
        <v>154</v>
      </c>
      <c r="CL83" s="116" t="s">
        <v>21</v>
      </c>
    </row>
    <row r="84" spans="1:91" s="6" customFormat="1" ht="22.5" customHeight="1">
      <c r="A84" s="97" t="s">
        <v>78</v>
      </c>
      <c r="B84" s="108"/>
      <c r="C84" s="109"/>
      <c r="D84" s="109"/>
      <c r="E84" s="416" t="s">
        <v>173</v>
      </c>
      <c r="F84" s="416"/>
      <c r="G84" s="416"/>
      <c r="H84" s="416"/>
      <c r="I84" s="416"/>
      <c r="J84" s="109"/>
      <c r="K84" s="416" t="s">
        <v>174</v>
      </c>
      <c r="L84" s="416"/>
      <c r="M84" s="416"/>
      <c r="N84" s="416"/>
      <c r="O84" s="416"/>
      <c r="P84" s="416"/>
      <c r="Q84" s="416"/>
      <c r="R84" s="416"/>
      <c r="S84" s="416"/>
      <c r="T84" s="416"/>
      <c r="U84" s="416"/>
      <c r="V84" s="416"/>
      <c r="W84" s="416"/>
      <c r="X84" s="416"/>
      <c r="Y84" s="416"/>
      <c r="Z84" s="416"/>
      <c r="AA84" s="416"/>
      <c r="AB84" s="416"/>
      <c r="AC84" s="416"/>
      <c r="AD84" s="416"/>
      <c r="AE84" s="416"/>
      <c r="AF84" s="416"/>
      <c r="AG84" s="413">
        <f>'011 - Těsnění prostupů '!J29</f>
        <v>0</v>
      </c>
      <c r="AH84" s="414"/>
      <c r="AI84" s="414"/>
      <c r="AJ84" s="414"/>
      <c r="AK84" s="414"/>
      <c r="AL84" s="414"/>
      <c r="AM84" s="414"/>
      <c r="AN84" s="413">
        <f t="shared" si="2"/>
        <v>0</v>
      </c>
      <c r="AO84" s="414"/>
      <c r="AP84" s="414"/>
      <c r="AQ84" s="110" t="s">
        <v>91</v>
      </c>
      <c r="AR84" s="111"/>
      <c r="AS84" s="112">
        <v>0</v>
      </c>
      <c r="AT84" s="113">
        <f t="shared" si="3"/>
        <v>0</v>
      </c>
      <c r="AU84" s="114">
        <f>'011 - Těsnění prostupů '!P89</f>
        <v>0</v>
      </c>
      <c r="AV84" s="113">
        <f>'011 - Těsnění prostupů '!J32</f>
        <v>0</v>
      </c>
      <c r="AW84" s="113">
        <f>'011 - Těsnění prostupů '!J33</f>
        <v>0</v>
      </c>
      <c r="AX84" s="113">
        <f>'011 - Těsnění prostupů '!J34</f>
        <v>0</v>
      </c>
      <c r="AY84" s="113">
        <f>'011 - Těsnění prostupů '!J35</f>
        <v>0</v>
      </c>
      <c r="AZ84" s="113">
        <f>'011 - Těsnění prostupů '!F32</f>
        <v>0</v>
      </c>
      <c r="BA84" s="113">
        <f>'011 - Těsnění prostupů '!F33</f>
        <v>0</v>
      </c>
      <c r="BB84" s="113">
        <f>'011 - Těsnění prostupů '!F34</f>
        <v>0</v>
      </c>
      <c r="BC84" s="113">
        <f>'011 - Těsnění prostupů '!F35</f>
        <v>0</v>
      </c>
      <c r="BD84" s="115">
        <f>'011 - Těsnění prostupů '!F36</f>
        <v>0</v>
      </c>
      <c r="BT84" s="116" t="s">
        <v>84</v>
      </c>
      <c r="BV84" s="116" t="s">
        <v>76</v>
      </c>
      <c r="BW84" s="116" t="s">
        <v>175</v>
      </c>
      <c r="BX84" s="116" t="s">
        <v>154</v>
      </c>
      <c r="CL84" s="116" t="s">
        <v>21</v>
      </c>
    </row>
    <row r="85" spans="1:91" s="6" customFormat="1" ht="22.5" customHeight="1">
      <c r="A85" s="97" t="s">
        <v>78</v>
      </c>
      <c r="B85" s="108"/>
      <c r="C85" s="109"/>
      <c r="D85" s="109"/>
      <c r="E85" s="416" t="s">
        <v>176</v>
      </c>
      <c r="F85" s="416"/>
      <c r="G85" s="416"/>
      <c r="H85" s="416"/>
      <c r="I85" s="416"/>
      <c r="J85" s="109"/>
      <c r="K85" s="416" t="s">
        <v>177</v>
      </c>
      <c r="L85" s="416"/>
      <c r="M85" s="416"/>
      <c r="N85" s="416"/>
      <c r="O85" s="416"/>
      <c r="P85" s="416"/>
      <c r="Q85" s="416"/>
      <c r="R85" s="416"/>
      <c r="S85" s="416"/>
      <c r="T85" s="416"/>
      <c r="U85" s="416"/>
      <c r="V85" s="416"/>
      <c r="W85" s="416"/>
      <c r="X85" s="416"/>
      <c r="Y85" s="416"/>
      <c r="Z85" s="416"/>
      <c r="AA85" s="416"/>
      <c r="AB85" s="416"/>
      <c r="AC85" s="416"/>
      <c r="AD85" s="416"/>
      <c r="AE85" s="416"/>
      <c r="AF85" s="416"/>
      <c r="AG85" s="413">
        <f>'003 - Vnější výplně otvorů'!J29</f>
        <v>0</v>
      </c>
      <c r="AH85" s="414"/>
      <c r="AI85" s="414"/>
      <c r="AJ85" s="414"/>
      <c r="AK85" s="414"/>
      <c r="AL85" s="414"/>
      <c r="AM85" s="414"/>
      <c r="AN85" s="413">
        <f t="shared" si="2"/>
        <v>0</v>
      </c>
      <c r="AO85" s="414"/>
      <c r="AP85" s="414"/>
      <c r="AQ85" s="110" t="s">
        <v>91</v>
      </c>
      <c r="AR85" s="111"/>
      <c r="AS85" s="112">
        <v>0</v>
      </c>
      <c r="AT85" s="113">
        <f t="shared" si="3"/>
        <v>0</v>
      </c>
      <c r="AU85" s="114">
        <f>'003 - Vnější výplně otvorů'!P88</f>
        <v>0</v>
      </c>
      <c r="AV85" s="113">
        <f>'003 - Vnější výplně otvorů'!J32</f>
        <v>0</v>
      </c>
      <c r="AW85" s="113">
        <f>'003 - Vnější výplně otvorů'!J33</f>
        <v>0</v>
      </c>
      <c r="AX85" s="113">
        <f>'003 - Vnější výplně otvorů'!J34</f>
        <v>0</v>
      </c>
      <c r="AY85" s="113">
        <f>'003 - Vnější výplně otvorů'!J35</f>
        <v>0</v>
      </c>
      <c r="AZ85" s="113">
        <f>'003 - Vnější výplně otvorů'!F32</f>
        <v>0</v>
      </c>
      <c r="BA85" s="113">
        <f>'003 - Vnější výplně otvorů'!F33</f>
        <v>0</v>
      </c>
      <c r="BB85" s="113">
        <f>'003 - Vnější výplně otvorů'!F34</f>
        <v>0</v>
      </c>
      <c r="BC85" s="113">
        <f>'003 - Vnější výplně otvorů'!F35</f>
        <v>0</v>
      </c>
      <c r="BD85" s="115">
        <f>'003 - Vnější výplně otvorů'!F36</f>
        <v>0</v>
      </c>
      <c r="BT85" s="116" t="s">
        <v>84</v>
      </c>
      <c r="BV85" s="116" t="s">
        <v>76</v>
      </c>
      <c r="BW85" s="116" t="s">
        <v>178</v>
      </c>
      <c r="BX85" s="116" t="s">
        <v>154</v>
      </c>
      <c r="CL85" s="116" t="s">
        <v>21</v>
      </c>
    </row>
    <row r="86" spans="1:91" s="5" customFormat="1" ht="22.5" customHeight="1">
      <c r="B86" s="98"/>
      <c r="C86" s="99"/>
      <c r="D86" s="411" t="s">
        <v>179</v>
      </c>
      <c r="E86" s="411"/>
      <c r="F86" s="411"/>
      <c r="G86" s="411"/>
      <c r="H86" s="411"/>
      <c r="I86" s="100"/>
      <c r="J86" s="411" t="s">
        <v>180</v>
      </c>
      <c r="K86" s="411"/>
      <c r="L86" s="411"/>
      <c r="M86" s="411"/>
      <c r="N86" s="411"/>
      <c r="O86" s="411"/>
      <c r="P86" s="411"/>
      <c r="Q86" s="411"/>
      <c r="R86" s="411"/>
      <c r="S86" s="411"/>
      <c r="T86" s="411"/>
      <c r="U86" s="411"/>
      <c r="V86" s="411"/>
      <c r="W86" s="411"/>
      <c r="X86" s="411"/>
      <c r="Y86" s="411"/>
      <c r="Z86" s="411"/>
      <c r="AA86" s="411"/>
      <c r="AB86" s="411"/>
      <c r="AC86" s="411"/>
      <c r="AD86" s="411"/>
      <c r="AE86" s="411"/>
      <c r="AF86" s="411"/>
      <c r="AG86" s="412">
        <f>ROUND(SUM(AG87:AG88),2)</f>
        <v>0</v>
      </c>
      <c r="AH86" s="410"/>
      <c r="AI86" s="410"/>
      <c r="AJ86" s="410"/>
      <c r="AK86" s="410"/>
      <c r="AL86" s="410"/>
      <c r="AM86" s="410"/>
      <c r="AN86" s="409">
        <f t="shared" si="2"/>
        <v>0</v>
      </c>
      <c r="AO86" s="410"/>
      <c r="AP86" s="410"/>
      <c r="AQ86" s="101" t="s">
        <v>87</v>
      </c>
      <c r="AR86" s="102"/>
      <c r="AS86" s="103">
        <f>ROUND(SUM(AS87:AS88),2)</f>
        <v>0</v>
      </c>
      <c r="AT86" s="104">
        <f t="shared" si="3"/>
        <v>0</v>
      </c>
      <c r="AU86" s="105">
        <f>ROUND(SUM(AU87:AU88),5)</f>
        <v>0</v>
      </c>
      <c r="AV86" s="104">
        <f>ROUND(AZ86*L26,2)</f>
        <v>0</v>
      </c>
      <c r="AW86" s="104">
        <f>ROUND(BA86*L27,2)</f>
        <v>0</v>
      </c>
      <c r="AX86" s="104">
        <f>ROUND(BB86*L26,2)</f>
        <v>0</v>
      </c>
      <c r="AY86" s="104">
        <f>ROUND(BC86*L27,2)</f>
        <v>0</v>
      </c>
      <c r="AZ86" s="104">
        <f>ROUND(SUM(AZ87:AZ88),2)</f>
        <v>0</v>
      </c>
      <c r="BA86" s="104">
        <f>ROUND(SUM(BA87:BA88),2)</f>
        <v>0</v>
      </c>
      <c r="BB86" s="104">
        <f>ROUND(SUM(BB87:BB88),2)</f>
        <v>0</v>
      </c>
      <c r="BC86" s="104">
        <f>ROUND(SUM(BC87:BC88),2)</f>
        <v>0</v>
      </c>
      <c r="BD86" s="106">
        <f>ROUND(SUM(BD87:BD88),2)</f>
        <v>0</v>
      </c>
      <c r="BS86" s="107" t="s">
        <v>73</v>
      </c>
      <c r="BT86" s="107" t="s">
        <v>82</v>
      </c>
      <c r="BU86" s="107" t="s">
        <v>75</v>
      </c>
      <c r="BV86" s="107" t="s">
        <v>76</v>
      </c>
      <c r="BW86" s="107" t="s">
        <v>181</v>
      </c>
      <c r="BX86" s="107" t="s">
        <v>7</v>
      </c>
      <c r="CL86" s="107" t="s">
        <v>21</v>
      </c>
      <c r="CM86" s="107" t="s">
        <v>84</v>
      </c>
    </row>
    <row r="87" spans="1:91" s="6" customFormat="1" ht="22.5" customHeight="1">
      <c r="A87" s="97" t="s">
        <v>78</v>
      </c>
      <c r="B87" s="108"/>
      <c r="C87" s="109"/>
      <c r="D87" s="109"/>
      <c r="E87" s="416" t="s">
        <v>89</v>
      </c>
      <c r="F87" s="416"/>
      <c r="G87" s="416"/>
      <c r="H87" s="416"/>
      <c r="I87" s="416"/>
      <c r="J87" s="109"/>
      <c r="K87" s="416" t="s">
        <v>180</v>
      </c>
      <c r="L87" s="416"/>
      <c r="M87" s="416"/>
      <c r="N87" s="416"/>
      <c r="O87" s="416"/>
      <c r="P87" s="416"/>
      <c r="Q87" s="416"/>
      <c r="R87" s="416"/>
      <c r="S87" s="416"/>
      <c r="T87" s="416"/>
      <c r="U87" s="416"/>
      <c r="V87" s="416"/>
      <c r="W87" s="416"/>
      <c r="X87" s="416"/>
      <c r="Y87" s="416"/>
      <c r="Z87" s="416"/>
      <c r="AA87" s="416"/>
      <c r="AB87" s="416"/>
      <c r="AC87" s="416"/>
      <c r="AD87" s="416"/>
      <c r="AE87" s="416"/>
      <c r="AF87" s="416"/>
      <c r="AG87" s="413">
        <f>'01 - PBŘ'!J29</f>
        <v>0</v>
      </c>
      <c r="AH87" s="414"/>
      <c r="AI87" s="414"/>
      <c r="AJ87" s="414"/>
      <c r="AK87" s="414"/>
      <c r="AL87" s="414"/>
      <c r="AM87" s="414"/>
      <c r="AN87" s="413">
        <f t="shared" si="2"/>
        <v>0</v>
      </c>
      <c r="AO87" s="414"/>
      <c r="AP87" s="414"/>
      <c r="AQ87" s="110" t="s">
        <v>91</v>
      </c>
      <c r="AR87" s="111"/>
      <c r="AS87" s="112">
        <v>0</v>
      </c>
      <c r="AT87" s="113">
        <f t="shared" si="3"/>
        <v>0</v>
      </c>
      <c r="AU87" s="114">
        <f>'01 - PBŘ'!P88</f>
        <v>0</v>
      </c>
      <c r="AV87" s="113">
        <f>'01 - PBŘ'!J32</f>
        <v>0</v>
      </c>
      <c r="AW87" s="113">
        <f>'01 - PBŘ'!J33</f>
        <v>0</v>
      </c>
      <c r="AX87" s="113">
        <f>'01 - PBŘ'!J34</f>
        <v>0</v>
      </c>
      <c r="AY87" s="113">
        <f>'01 - PBŘ'!J35</f>
        <v>0</v>
      </c>
      <c r="AZ87" s="113">
        <f>'01 - PBŘ'!F32</f>
        <v>0</v>
      </c>
      <c r="BA87" s="113">
        <f>'01 - PBŘ'!F33</f>
        <v>0</v>
      </c>
      <c r="BB87" s="113">
        <f>'01 - PBŘ'!F34</f>
        <v>0</v>
      </c>
      <c r="BC87" s="113">
        <f>'01 - PBŘ'!F35</f>
        <v>0</v>
      </c>
      <c r="BD87" s="115">
        <f>'01 - PBŘ'!F36</f>
        <v>0</v>
      </c>
      <c r="BT87" s="116" t="s">
        <v>84</v>
      </c>
      <c r="BV87" s="116" t="s">
        <v>76</v>
      </c>
      <c r="BW87" s="116" t="s">
        <v>182</v>
      </c>
      <c r="BX87" s="116" t="s">
        <v>181</v>
      </c>
      <c r="CL87" s="116" t="s">
        <v>21</v>
      </c>
    </row>
    <row r="88" spans="1:91" s="6" customFormat="1" ht="22.5" customHeight="1">
      <c r="A88" s="97" t="s">
        <v>78</v>
      </c>
      <c r="B88" s="108"/>
      <c r="C88" s="109"/>
      <c r="D88" s="109"/>
      <c r="E88" s="416" t="s">
        <v>109</v>
      </c>
      <c r="F88" s="416"/>
      <c r="G88" s="416"/>
      <c r="H88" s="416"/>
      <c r="I88" s="416"/>
      <c r="J88" s="109"/>
      <c r="K88" s="416" t="s">
        <v>183</v>
      </c>
      <c r="L88" s="416"/>
      <c r="M88" s="416"/>
      <c r="N88" s="416"/>
      <c r="O88" s="416"/>
      <c r="P88" s="416"/>
      <c r="Q88" s="416"/>
      <c r="R88" s="416"/>
      <c r="S88" s="416"/>
      <c r="T88" s="416"/>
      <c r="U88" s="416"/>
      <c r="V88" s="416"/>
      <c r="W88" s="416"/>
      <c r="X88" s="416"/>
      <c r="Y88" s="416"/>
      <c r="Z88" s="416"/>
      <c r="AA88" s="416"/>
      <c r="AB88" s="416"/>
      <c r="AC88" s="416"/>
      <c r="AD88" s="416"/>
      <c r="AE88" s="416"/>
      <c r="AF88" s="416"/>
      <c r="AG88" s="413">
        <f>'02 - ZOKT'!J29</f>
        <v>0</v>
      </c>
      <c r="AH88" s="414"/>
      <c r="AI88" s="414"/>
      <c r="AJ88" s="414"/>
      <c r="AK88" s="414"/>
      <c r="AL88" s="414"/>
      <c r="AM88" s="414"/>
      <c r="AN88" s="413">
        <f t="shared" si="2"/>
        <v>0</v>
      </c>
      <c r="AO88" s="414"/>
      <c r="AP88" s="414"/>
      <c r="AQ88" s="110" t="s">
        <v>91</v>
      </c>
      <c r="AR88" s="111"/>
      <c r="AS88" s="112">
        <v>0</v>
      </c>
      <c r="AT88" s="113">
        <f t="shared" si="3"/>
        <v>0</v>
      </c>
      <c r="AU88" s="114">
        <f>'02 - ZOKT'!P86</f>
        <v>0</v>
      </c>
      <c r="AV88" s="113">
        <f>'02 - ZOKT'!J32</f>
        <v>0</v>
      </c>
      <c r="AW88" s="113">
        <f>'02 - ZOKT'!J33</f>
        <v>0</v>
      </c>
      <c r="AX88" s="113">
        <f>'02 - ZOKT'!J34</f>
        <v>0</v>
      </c>
      <c r="AY88" s="113">
        <f>'02 - ZOKT'!J35</f>
        <v>0</v>
      </c>
      <c r="AZ88" s="113">
        <f>'02 - ZOKT'!F32</f>
        <v>0</v>
      </c>
      <c r="BA88" s="113">
        <f>'02 - ZOKT'!F33</f>
        <v>0</v>
      </c>
      <c r="BB88" s="113">
        <f>'02 - ZOKT'!F34</f>
        <v>0</v>
      </c>
      <c r="BC88" s="113">
        <f>'02 - ZOKT'!F35</f>
        <v>0</v>
      </c>
      <c r="BD88" s="115">
        <f>'02 - ZOKT'!F36</f>
        <v>0</v>
      </c>
      <c r="BT88" s="116" t="s">
        <v>84</v>
      </c>
      <c r="BV88" s="116" t="s">
        <v>76</v>
      </c>
      <c r="BW88" s="116" t="s">
        <v>184</v>
      </c>
      <c r="BX88" s="116" t="s">
        <v>181</v>
      </c>
      <c r="CL88" s="116" t="s">
        <v>21</v>
      </c>
    </row>
    <row r="89" spans="1:91" s="5" customFormat="1" ht="22.5" customHeight="1">
      <c r="B89" s="98"/>
      <c r="C89" s="99"/>
      <c r="D89" s="411" t="s">
        <v>185</v>
      </c>
      <c r="E89" s="411"/>
      <c r="F89" s="411"/>
      <c r="G89" s="411"/>
      <c r="H89" s="411"/>
      <c r="I89" s="100"/>
      <c r="J89" s="411" t="s">
        <v>186</v>
      </c>
      <c r="K89" s="411"/>
      <c r="L89" s="411"/>
      <c r="M89" s="411"/>
      <c r="N89" s="411"/>
      <c r="O89" s="411"/>
      <c r="P89" s="411"/>
      <c r="Q89" s="411"/>
      <c r="R89" s="411"/>
      <c r="S89" s="411"/>
      <c r="T89" s="411"/>
      <c r="U89" s="411"/>
      <c r="V89" s="411"/>
      <c r="W89" s="411"/>
      <c r="X89" s="411"/>
      <c r="Y89" s="411"/>
      <c r="Z89" s="411"/>
      <c r="AA89" s="411"/>
      <c r="AB89" s="411"/>
      <c r="AC89" s="411"/>
      <c r="AD89" s="411"/>
      <c r="AE89" s="411"/>
      <c r="AF89" s="411"/>
      <c r="AG89" s="412">
        <f>ROUND(AG90+SUM(AG91:AG96)+AG99,2)</f>
        <v>0</v>
      </c>
      <c r="AH89" s="410"/>
      <c r="AI89" s="410"/>
      <c r="AJ89" s="410"/>
      <c r="AK89" s="410"/>
      <c r="AL89" s="410"/>
      <c r="AM89" s="410"/>
      <c r="AN89" s="409">
        <f t="shared" si="2"/>
        <v>0</v>
      </c>
      <c r="AO89" s="410"/>
      <c r="AP89" s="410"/>
      <c r="AQ89" s="101" t="s">
        <v>87</v>
      </c>
      <c r="AR89" s="102"/>
      <c r="AS89" s="103">
        <f>ROUND(AS90+SUM(AS91:AS96)+AS99,2)</f>
        <v>0</v>
      </c>
      <c r="AT89" s="104">
        <f t="shared" si="3"/>
        <v>0</v>
      </c>
      <c r="AU89" s="105">
        <f>ROUND(AU90+SUM(AU91:AU96)+AU99,5)</f>
        <v>0</v>
      </c>
      <c r="AV89" s="104">
        <f>ROUND(AZ89*L26,2)</f>
        <v>0</v>
      </c>
      <c r="AW89" s="104">
        <f>ROUND(BA89*L27,2)</f>
        <v>0</v>
      </c>
      <c r="AX89" s="104">
        <f>ROUND(BB89*L26,2)</f>
        <v>0</v>
      </c>
      <c r="AY89" s="104">
        <f>ROUND(BC89*L27,2)</f>
        <v>0</v>
      </c>
      <c r="AZ89" s="104">
        <f>ROUND(AZ90+SUM(AZ91:AZ96)+AZ99,2)</f>
        <v>0</v>
      </c>
      <c r="BA89" s="104">
        <f>ROUND(BA90+SUM(BA91:BA96)+BA99,2)</f>
        <v>0</v>
      </c>
      <c r="BB89" s="104">
        <f>ROUND(BB90+SUM(BB91:BB96)+BB99,2)</f>
        <v>0</v>
      </c>
      <c r="BC89" s="104">
        <f>ROUND(BC90+SUM(BC91:BC96)+BC99,2)</f>
        <v>0</v>
      </c>
      <c r="BD89" s="106">
        <f>ROUND(BD90+SUM(BD91:BD96)+BD99,2)</f>
        <v>0</v>
      </c>
      <c r="BS89" s="107" t="s">
        <v>73</v>
      </c>
      <c r="BT89" s="107" t="s">
        <v>82</v>
      </c>
      <c r="BU89" s="107" t="s">
        <v>75</v>
      </c>
      <c r="BV89" s="107" t="s">
        <v>76</v>
      </c>
      <c r="BW89" s="107" t="s">
        <v>187</v>
      </c>
      <c r="BX89" s="107" t="s">
        <v>7</v>
      </c>
      <c r="CL89" s="107" t="s">
        <v>21</v>
      </c>
      <c r="CM89" s="107" t="s">
        <v>84</v>
      </c>
    </row>
    <row r="90" spans="1:91" s="6" customFormat="1" ht="22.5" customHeight="1">
      <c r="A90" s="97" t="s">
        <v>78</v>
      </c>
      <c r="B90" s="108"/>
      <c r="C90" s="109"/>
      <c r="D90" s="109"/>
      <c r="E90" s="416" t="s">
        <v>89</v>
      </c>
      <c r="F90" s="416"/>
      <c r="G90" s="416"/>
      <c r="H90" s="416"/>
      <c r="I90" s="416"/>
      <c r="J90" s="109"/>
      <c r="K90" s="416" t="s">
        <v>188</v>
      </c>
      <c r="L90" s="416"/>
      <c r="M90" s="416"/>
      <c r="N90" s="416"/>
      <c r="O90" s="416"/>
      <c r="P90" s="416"/>
      <c r="Q90" s="416"/>
      <c r="R90" s="416"/>
      <c r="S90" s="416"/>
      <c r="T90" s="416"/>
      <c r="U90" s="416"/>
      <c r="V90" s="416"/>
      <c r="W90" s="416"/>
      <c r="X90" s="416"/>
      <c r="Y90" s="416"/>
      <c r="Z90" s="416"/>
      <c r="AA90" s="416"/>
      <c r="AB90" s="416"/>
      <c r="AC90" s="416"/>
      <c r="AD90" s="416"/>
      <c r="AE90" s="416"/>
      <c r="AF90" s="416"/>
      <c r="AG90" s="413">
        <f>'01 - Zdravotechnika'!J29</f>
        <v>0</v>
      </c>
      <c r="AH90" s="414"/>
      <c r="AI90" s="414"/>
      <c r="AJ90" s="414"/>
      <c r="AK90" s="414"/>
      <c r="AL90" s="414"/>
      <c r="AM90" s="414"/>
      <c r="AN90" s="413">
        <f t="shared" si="2"/>
        <v>0</v>
      </c>
      <c r="AO90" s="414"/>
      <c r="AP90" s="414"/>
      <c r="AQ90" s="110" t="s">
        <v>91</v>
      </c>
      <c r="AR90" s="111"/>
      <c r="AS90" s="112">
        <v>0</v>
      </c>
      <c r="AT90" s="113">
        <f t="shared" si="3"/>
        <v>0</v>
      </c>
      <c r="AU90" s="114">
        <f>'01 - Zdravotechnika'!P96</f>
        <v>0</v>
      </c>
      <c r="AV90" s="113">
        <f>'01 - Zdravotechnika'!J32</f>
        <v>0</v>
      </c>
      <c r="AW90" s="113">
        <f>'01 - Zdravotechnika'!J33</f>
        <v>0</v>
      </c>
      <c r="AX90" s="113">
        <f>'01 - Zdravotechnika'!J34</f>
        <v>0</v>
      </c>
      <c r="AY90" s="113">
        <f>'01 - Zdravotechnika'!J35</f>
        <v>0</v>
      </c>
      <c r="AZ90" s="113">
        <f>'01 - Zdravotechnika'!F32</f>
        <v>0</v>
      </c>
      <c r="BA90" s="113">
        <f>'01 - Zdravotechnika'!F33</f>
        <v>0</v>
      </c>
      <c r="BB90" s="113">
        <f>'01 - Zdravotechnika'!F34</f>
        <v>0</v>
      </c>
      <c r="BC90" s="113">
        <f>'01 - Zdravotechnika'!F35</f>
        <v>0</v>
      </c>
      <c r="BD90" s="115">
        <f>'01 - Zdravotechnika'!F36</f>
        <v>0</v>
      </c>
      <c r="BT90" s="116" t="s">
        <v>84</v>
      </c>
      <c r="BV90" s="116" t="s">
        <v>76</v>
      </c>
      <c r="BW90" s="116" t="s">
        <v>189</v>
      </c>
      <c r="BX90" s="116" t="s">
        <v>187</v>
      </c>
      <c r="CL90" s="116" t="s">
        <v>21</v>
      </c>
    </row>
    <row r="91" spans="1:91" s="6" customFormat="1" ht="22.5" customHeight="1">
      <c r="A91" s="97" t="s">
        <v>78</v>
      </c>
      <c r="B91" s="108"/>
      <c r="C91" s="109"/>
      <c r="D91" s="109"/>
      <c r="E91" s="416" t="s">
        <v>109</v>
      </c>
      <c r="F91" s="416"/>
      <c r="G91" s="416"/>
      <c r="H91" s="416"/>
      <c r="I91" s="416"/>
      <c r="J91" s="109"/>
      <c r="K91" s="416" t="s">
        <v>190</v>
      </c>
      <c r="L91" s="416"/>
      <c r="M91" s="416"/>
      <c r="N91" s="416"/>
      <c r="O91" s="416"/>
      <c r="P91" s="416"/>
      <c r="Q91" s="416"/>
      <c r="R91" s="416"/>
      <c r="S91" s="416"/>
      <c r="T91" s="416"/>
      <c r="U91" s="416"/>
      <c r="V91" s="416"/>
      <c r="W91" s="416"/>
      <c r="X91" s="416"/>
      <c r="Y91" s="416"/>
      <c r="Z91" s="416"/>
      <c r="AA91" s="416"/>
      <c r="AB91" s="416"/>
      <c r="AC91" s="416"/>
      <c r="AD91" s="416"/>
      <c r="AE91" s="416"/>
      <c r="AF91" s="416"/>
      <c r="AG91" s="413">
        <f>'02 - Vzduchotechnika'!J29</f>
        <v>0</v>
      </c>
      <c r="AH91" s="414"/>
      <c r="AI91" s="414"/>
      <c r="AJ91" s="414"/>
      <c r="AK91" s="414"/>
      <c r="AL91" s="414"/>
      <c r="AM91" s="414"/>
      <c r="AN91" s="413">
        <f t="shared" si="2"/>
        <v>0</v>
      </c>
      <c r="AO91" s="414"/>
      <c r="AP91" s="414"/>
      <c r="AQ91" s="110" t="s">
        <v>91</v>
      </c>
      <c r="AR91" s="111"/>
      <c r="AS91" s="112">
        <v>0</v>
      </c>
      <c r="AT91" s="113">
        <f t="shared" si="3"/>
        <v>0</v>
      </c>
      <c r="AU91" s="114">
        <f>'02 - Vzduchotechnika'!P99</f>
        <v>0</v>
      </c>
      <c r="AV91" s="113">
        <f>'02 - Vzduchotechnika'!J32</f>
        <v>0</v>
      </c>
      <c r="AW91" s="113">
        <f>'02 - Vzduchotechnika'!J33</f>
        <v>0</v>
      </c>
      <c r="AX91" s="113">
        <f>'02 - Vzduchotechnika'!J34</f>
        <v>0</v>
      </c>
      <c r="AY91" s="113">
        <f>'02 - Vzduchotechnika'!J35</f>
        <v>0</v>
      </c>
      <c r="AZ91" s="113">
        <f>'02 - Vzduchotechnika'!F32</f>
        <v>0</v>
      </c>
      <c r="BA91" s="113">
        <f>'02 - Vzduchotechnika'!F33</f>
        <v>0</v>
      </c>
      <c r="BB91" s="113">
        <f>'02 - Vzduchotechnika'!F34</f>
        <v>0</v>
      </c>
      <c r="BC91" s="113">
        <f>'02 - Vzduchotechnika'!F35</f>
        <v>0</v>
      </c>
      <c r="BD91" s="115">
        <f>'02 - Vzduchotechnika'!F36</f>
        <v>0</v>
      </c>
      <c r="BT91" s="116" t="s">
        <v>84</v>
      </c>
      <c r="BV91" s="116" t="s">
        <v>76</v>
      </c>
      <c r="BW91" s="116" t="s">
        <v>191</v>
      </c>
      <c r="BX91" s="116" t="s">
        <v>187</v>
      </c>
      <c r="CL91" s="116" t="s">
        <v>21</v>
      </c>
    </row>
    <row r="92" spans="1:91" s="6" customFormat="1" ht="22.5" customHeight="1">
      <c r="A92" s="97" t="s">
        <v>78</v>
      </c>
      <c r="B92" s="108"/>
      <c r="C92" s="109"/>
      <c r="D92" s="109"/>
      <c r="E92" s="416" t="s">
        <v>120</v>
      </c>
      <c r="F92" s="416"/>
      <c r="G92" s="416"/>
      <c r="H92" s="416"/>
      <c r="I92" s="416"/>
      <c r="J92" s="109"/>
      <c r="K92" s="416" t="s">
        <v>192</v>
      </c>
      <c r="L92" s="416"/>
      <c r="M92" s="416"/>
      <c r="N92" s="416"/>
      <c r="O92" s="416"/>
      <c r="P92" s="416"/>
      <c r="Q92" s="416"/>
      <c r="R92" s="416"/>
      <c r="S92" s="416"/>
      <c r="T92" s="416"/>
      <c r="U92" s="416"/>
      <c r="V92" s="416"/>
      <c r="W92" s="416"/>
      <c r="X92" s="416"/>
      <c r="Y92" s="416"/>
      <c r="Z92" s="416"/>
      <c r="AA92" s="416"/>
      <c r="AB92" s="416"/>
      <c r="AC92" s="416"/>
      <c r="AD92" s="416"/>
      <c r="AE92" s="416"/>
      <c r="AF92" s="416"/>
      <c r="AG92" s="413">
        <f>'03 - Ústřední vytápění'!J29</f>
        <v>0</v>
      </c>
      <c r="AH92" s="414"/>
      <c r="AI92" s="414"/>
      <c r="AJ92" s="414"/>
      <c r="AK92" s="414"/>
      <c r="AL92" s="414"/>
      <c r="AM92" s="414"/>
      <c r="AN92" s="413">
        <f t="shared" si="2"/>
        <v>0</v>
      </c>
      <c r="AO92" s="414"/>
      <c r="AP92" s="414"/>
      <c r="AQ92" s="110" t="s">
        <v>91</v>
      </c>
      <c r="AR92" s="111"/>
      <c r="AS92" s="112">
        <v>0</v>
      </c>
      <c r="AT92" s="113">
        <f t="shared" si="3"/>
        <v>0</v>
      </c>
      <c r="AU92" s="114">
        <f>'03 - Ústřední vytápění'!P96</f>
        <v>0</v>
      </c>
      <c r="AV92" s="113">
        <f>'03 - Ústřední vytápění'!J32</f>
        <v>0</v>
      </c>
      <c r="AW92" s="113">
        <f>'03 - Ústřední vytápění'!J33</f>
        <v>0</v>
      </c>
      <c r="AX92" s="113">
        <f>'03 - Ústřední vytápění'!J34</f>
        <v>0</v>
      </c>
      <c r="AY92" s="113">
        <f>'03 - Ústřední vytápění'!J35</f>
        <v>0</v>
      </c>
      <c r="AZ92" s="113">
        <f>'03 - Ústřední vytápění'!F32</f>
        <v>0</v>
      </c>
      <c r="BA92" s="113">
        <f>'03 - Ústřední vytápění'!F33</f>
        <v>0</v>
      </c>
      <c r="BB92" s="113">
        <f>'03 - Ústřední vytápění'!F34</f>
        <v>0</v>
      </c>
      <c r="BC92" s="113">
        <f>'03 - Ústřední vytápění'!F35</f>
        <v>0</v>
      </c>
      <c r="BD92" s="115">
        <f>'03 - Ústřední vytápění'!F36</f>
        <v>0</v>
      </c>
      <c r="BT92" s="116" t="s">
        <v>84</v>
      </c>
      <c r="BV92" s="116" t="s">
        <v>76</v>
      </c>
      <c r="BW92" s="116" t="s">
        <v>193</v>
      </c>
      <c r="BX92" s="116" t="s">
        <v>187</v>
      </c>
      <c r="CL92" s="116" t="s">
        <v>21</v>
      </c>
    </row>
    <row r="93" spans="1:91" s="6" customFormat="1" ht="22.5" customHeight="1">
      <c r="A93" s="97" t="s">
        <v>78</v>
      </c>
      <c r="B93" s="108"/>
      <c r="C93" s="109"/>
      <c r="D93" s="109"/>
      <c r="E93" s="416" t="s">
        <v>194</v>
      </c>
      <c r="F93" s="416"/>
      <c r="G93" s="416"/>
      <c r="H93" s="416"/>
      <c r="I93" s="416"/>
      <c r="J93" s="109"/>
      <c r="K93" s="416" t="s">
        <v>195</v>
      </c>
      <c r="L93" s="416"/>
      <c r="M93" s="416"/>
      <c r="N93" s="416"/>
      <c r="O93" s="416"/>
      <c r="P93" s="416"/>
      <c r="Q93" s="416"/>
      <c r="R93" s="416"/>
      <c r="S93" s="416"/>
      <c r="T93" s="416"/>
      <c r="U93" s="416"/>
      <c r="V93" s="416"/>
      <c r="W93" s="416"/>
      <c r="X93" s="416"/>
      <c r="Y93" s="416"/>
      <c r="Z93" s="416"/>
      <c r="AA93" s="416"/>
      <c r="AB93" s="416"/>
      <c r="AC93" s="416"/>
      <c r="AD93" s="416"/>
      <c r="AE93" s="416"/>
      <c r="AF93" s="416"/>
      <c r="AG93" s="413">
        <f>'04 - Chlazení (klimatizace)'!J29</f>
        <v>0</v>
      </c>
      <c r="AH93" s="414"/>
      <c r="AI93" s="414"/>
      <c r="AJ93" s="414"/>
      <c r="AK93" s="414"/>
      <c r="AL93" s="414"/>
      <c r="AM93" s="414"/>
      <c r="AN93" s="413">
        <f t="shared" si="2"/>
        <v>0</v>
      </c>
      <c r="AO93" s="414"/>
      <c r="AP93" s="414"/>
      <c r="AQ93" s="110" t="s">
        <v>91</v>
      </c>
      <c r="AR93" s="111"/>
      <c r="AS93" s="112">
        <v>0</v>
      </c>
      <c r="AT93" s="113">
        <f t="shared" si="3"/>
        <v>0</v>
      </c>
      <c r="AU93" s="114">
        <f>'04 - Chlazení (klimatizace)'!P93</f>
        <v>0</v>
      </c>
      <c r="AV93" s="113">
        <f>'04 - Chlazení (klimatizace)'!J32</f>
        <v>0</v>
      </c>
      <c r="AW93" s="113">
        <f>'04 - Chlazení (klimatizace)'!J33</f>
        <v>0</v>
      </c>
      <c r="AX93" s="113">
        <f>'04 - Chlazení (klimatizace)'!J34</f>
        <v>0</v>
      </c>
      <c r="AY93" s="113">
        <f>'04 - Chlazení (klimatizace)'!J35</f>
        <v>0</v>
      </c>
      <c r="AZ93" s="113">
        <f>'04 - Chlazení (klimatizace)'!F32</f>
        <v>0</v>
      </c>
      <c r="BA93" s="113">
        <f>'04 - Chlazení (klimatizace)'!F33</f>
        <v>0</v>
      </c>
      <c r="BB93" s="113">
        <f>'04 - Chlazení (klimatizace)'!F34</f>
        <v>0</v>
      </c>
      <c r="BC93" s="113">
        <f>'04 - Chlazení (klimatizace)'!F35</f>
        <v>0</v>
      </c>
      <c r="BD93" s="115">
        <f>'04 - Chlazení (klimatizace)'!F36</f>
        <v>0</v>
      </c>
      <c r="BT93" s="116" t="s">
        <v>84</v>
      </c>
      <c r="BV93" s="116" t="s">
        <v>76</v>
      </c>
      <c r="BW93" s="116" t="s">
        <v>196</v>
      </c>
      <c r="BX93" s="116" t="s">
        <v>187</v>
      </c>
      <c r="CL93" s="116" t="s">
        <v>21</v>
      </c>
    </row>
    <row r="94" spans="1:91" s="6" customFormat="1" ht="22.5" customHeight="1">
      <c r="A94" s="97" t="s">
        <v>78</v>
      </c>
      <c r="B94" s="108"/>
      <c r="C94" s="109"/>
      <c r="D94" s="109"/>
      <c r="E94" s="416" t="s">
        <v>197</v>
      </c>
      <c r="F94" s="416"/>
      <c r="G94" s="416"/>
      <c r="H94" s="416"/>
      <c r="I94" s="416"/>
      <c r="J94" s="109"/>
      <c r="K94" s="416" t="s">
        <v>198</v>
      </c>
      <c r="L94" s="416"/>
      <c r="M94" s="416"/>
      <c r="N94" s="416"/>
      <c r="O94" s="416"/>
      <c r="P94" s="416"/>
      <c r="Q94" s="416"/>
      <c r="R94" s="416"/>
      <c r="S94" s="416"/>
      <c r="T94" s="416"/>
      <c r="U94" s="416"/>
      <c r="V94" s="416"/>
      <c r="W94" s="416"/>
      <c r="X94" s="416"/>
      <c r="Y94" s="416"/>
      <c r="Z94" s="416"/>
      <c r="AA94" s="416"/>
      <c r="AB94" s="416"/>
      <c r="AC94" s="416"/>
      <c r="AD94" s="416"/>
      <c r="AE94" s="416"/>
      <c r="AF94" s="416"/>
      <c r="AG94" s="413">
        <f>'05 - Chlazení (VZT jednotky)'!J29</f>
        <v>0</v>
      </c>
      <c r="AH94" s="414"/>
      <c r="AI94" s="414"/>
      <c r="AJ94" s="414"/>
      <c r="AK94" s="414"/>
      <c r="AL94" s="414"/>
      <c r="AM94" s="414"/>
      <c r="AN94" s="413">
        <f t="shared" si="2"/>
        <v>0</v>
      </c>
      <c r="AO94" s="414"/>
      <c r="AP94" s="414"/>
      <c r="AQ94" s="110" t="s">
        <v>91</v>
      </c>
      <c r="AR94" s="111"/>
      <c r="AS94" s="112">
        <v>0</v>
      </c>
      <c r="AT94" s="113">
        <f t="shared" si="3"/>
        <v>0</v>
      </c>
      <c r="AU94" s="114">
        <f>'05 - Chlazení (VZT jednotky)'!P91</f>
        <v>0</v>
      </c>
      <c r="AV94" s="113">
        <f>'05 - Chlazení (VZT jednotky)'!J32</f>
        <v>0</v>
      </c>
      <c r="AW94" s="113">
        <f>'05 - Chlazení (VZT jednotky)'!J33</f>
        <v>0</v>
      </c>
      <c r="AX94" s="113">
        <f>'05 - Chlazení (VZT jednotky)'!J34</f>
        <v>0</v>
      </c>
      <c r="AY94" s="113">
        <f>'05 - Chlazení (VZT jednotky)'!J35</f>
        <v>0</v>
      </c>
      <c r="AZ94" s="113">
        <f>'05 - Chlazení (VZT jednotky)'!F32</f>
        <v>0</v>
      </c>
      <c r="BA94" s="113">
        <f>'05 - Chlazení (VZT jednotky)'!F33</f>
        <v>0</v>
      </c>
      <c r="BB94" s="113">
        <f>'05 - Chlazení (VZT jednotky)'!F34</f>
        <v>0</v>
      </c>
      <c r="BC94" s="113">
        <f>'05 - Chlazení (VZT jednotky)'!F35</f>
        <v>0</v>
      </c>
      <c r="BD94" s="115">
        <f>'05 - Chlazení (VZT jednotky)'!F36</f>
        <v>0</v>
      </c>
      <c r="BT94" s="116" t="s">
        <v>84</v>
      </c>
      <c r="BV94" s="116" t="s">
        <v>76</v>
      </c>
      <c r="BW94" s="116" t="s">
        <v>199</v>
      </c>
      <c r="BX94" s="116" t="s">
        <v>187</v>
      </c>
      <c r="CL94" s="116" t="s">
        <v>21</v>
      </c>
    </row>
    <row r="95" spans="1:91" s="6" customFormat="1" ht="22.5" customHeight="1">
      <c r="A95" s="97" t="s">
        <v>78</v>
      </c>
      <c r="B95" s="108"/>
      <c r="C95" s="109"/>
      <c r="D95" s="109"/>
      <c r="E95" s="416" t="s">
        <v>200</v>
      </c>
      <c r="F95" s="416"/>
      <c r="G95" s="416"/>
      <c r="H95" s="416"/>
      <c r="I95" s="416"/>
      <c r="J95" s="109"/>
      <c r="K95" s="416" t="s">
        <v>201</v>
      </c>
      <c r="L95" s="416"/>
      <c r="M95" s="416"/>
      <c r="N95" s="416"/>
      <c r="O95" s="416"/>
      <c r="P95" s="416"/>
      <c r="Q95" s="416"/>
      <c r="R95" s="416"/>
      <c r="S95" s="416"/>
      <c r="T95" s="416"/>
      <c r="U95" s="416"/>
      <c r="V95" s="416"/>
      <c r="W95" s="416"/>
      <c r="X95" s="416"/>
      <c r="Y95" s="416"/>
      <c r="Z95" s="416"/>
      <c r="AA95" s="416"/>
      <c r="AB95" s="416"/>
      <c r="AC95" s="416"/>
      <c r="AD95" s="416"/>
      <c r="AE95" s="416"/>
      <c r="AF95" s="416"/>
      <c r="AG95" s="413">
        <f>'06 - Chlazení magnetické ...'!J29</f>
        <v>0</v>
      </c>
      <c r="AH95" s="414"/>
      <c r="AI95" s="414"/>
      <c r="AJ95" s="414"/>
      <c r="AK95" s="414"/>
      <c r="AL95" s="414"/>
      <c r="AM95" s="414"/>
      <c r="AN95" s="413">
        <f t="shared" si="2"/>
        <v>0</v>
      </c>
      <c r="AO95" s="414"/>
      <c r="AP95" s="414"/>
      <c r="AQ95" s="110" t="s">
        <v>91</v>
      </c>
      <c r="AR95" s="111"/>
      <c r="AS95" s="112">
        <v>0</v>
      </c>
      <c r="AT95" s="113">
        <f t="shared" si="3"/>
        <v>0</v>
      </c>
      <c r="AU95" s="114">
        <f>'06 - Chlazení magnetické ...'!P90</f>
        <v>0</v>
      </c>
      <c r="AV95" s="113">
        <f>'06 - Chlazení magnetické ...'!J32</f>
        <v>0</v>
      </c>
      <c r="AW95" s="113">
        <f>'06 - Chlazení magnetické ...'!J33</f>
        <v>0</v>
      </c>
      <c r="AX95" s="113">
        <f>'06 - Chlazení magnetické ...'!J34</f>
        <v>0</v>
      </c>
      <c r="AY95" s="113">
        <f>'06 - Chlazení magnetické ...'!J35</f>
        <v>0</v>
      </c>
      <c r="AZ95" s="113">
        <f>'06 - Chlazení magnetické ...'!F32</f>
        <v>0</v>
      </c>
      <c r="BA95" s="113">
        <f>'06 - Chlazení magnetické ...'!F33</f>
        <v>0</v>
      </c>
      <c r="BB95" s="113">
        <f>'06 - Chlazení magnetické ...'!F34</f>
        <v>0</v>
      </c>
      <c r="BC95" s="113">
        <f>'06 - Chlazení magnetické ...'!F35</f>
        <v>0</v>
      </c>
      <c r="BD95" s="115">
        <f>'06 - Chlazení magnetické ...'!F36</f>
        <v>0</v>
      </c>
      <c r="BT95" s="116" t="s">
        <v>84</v>
      </c>
      <c r="BV95" s="116" t="s">
        <v>76</v>
      </c>
      <c r="BW95" s="116" t="s">
        <v>202</v>
      </c>
      <c r="BX95" s="116" t="s">
        <v>187</v>
      </c>
      <c r="CL95" s="116" t="s">
        <v>21</v>
      </c>
    </row>
    <row r="96" spans="1:91" s="6" customFormat="1" ht="22.5" customHeight="1">
      <c r="B96" s="108"/>
      <c r="C96" s="109"/>
      <c r="D96" s="109"/>
      <c r="E96" s="416" t="s">
        <v>203</v>
      </c>
      <c r="F96" s="416"/>
      <c r="G96" s="416"/>
      <c r="H96" s="416"/>
      <c r="I96" s="416"/>
      <c r="J96" s="109"/>
      <c r="K96" s="416" t="s">
        <v>204</v>
      </c>
      <c r="L96" s="416"/>
      <c r="M96" s="416"/>
      <c r="N96" s="416"/>
      <c r="O96" s="416"/>
      <c r="P96" s="416"/>
      <c r="Q96" s="416"/>
      <c r="R96" s="416"/>
      <c r="S96" s="416"/>
      <c r="T96" s="416"/>
      <c r="U96" s="416"/>
      <c r="V96" s="416"/>
      <c r="W96" s="416"/>
      <c r="X96" s="416"/>
      <c r="Y96" s="416"/>
      <c r="Z96" s="416"/>
      <c r="AA96" s="416"/>
      <c r="AB96" s="416"/>
      <c r="AC96" s="416"/>
      <c r="AD96" s="416"/>
      <c r="AE96" s="416"/>
      <c r="AF96" s="416"/>
      <c r="AG96" s="415">
        <f>ROUND(SUM(AG97:AG98),2)</f>
        <v>0</v>
      </c>
      <c r="AH96" s="414"/>
      <c r="AI96" s="414"/>
      <c r="AJ96" s="414"/>
      <c r="AK96" s="414"/>
      <c r="AL96" s="414"/>
      <c r="AM96" s="414"/>
      <c r="AN96" s="413">
        <f t="shared" si="2"/>
        <v>0</v>
      </c>
      <c r="AO96" s="414"/>
      <c r="AP96" s="414"/>
      <c r="AQ96" s="110" t="s">
        <v>91</v>
      </c>
      <c r="AR96" s="111"/>
      <c r="AS96" s="112">
        <f>ROUND(SUM(AS97:AS98),2)</f>
        <v>0</v>
      </c>
      <c r="AT96" s="113">
        <f t="shared" si="3"/>
        <v>0</v>
      </c>
      <c r="AU96" s="114">
        <f>ROUND(SUM(AU97:AU98),5)</f>
        <v>0</v>
      </c>
      <c r="AV96" s="113">
        <f>ROUND(AZ96*L26,2)</f>
        <v>0</v>
      </c>
      <c r="AW96" s="113">
        <f>ROUND(BA96*L27,2)</f>
        <v>0</v>
      </c>
      <c r="AX96" s="113">
        <f>ROUND(BB96*L26,2)</f>
        <v>0</v>
      </c>
      <c r="AY96" s="113">
        <f>ROUND(BC96*L27,2)</f>
        <v>0</v>
      </c>
      <c r="AZ96" s="113">
        <f>ROUND(SUM(AZ97:AZ98),2)</f>
        <v>0</v>
      </c>
      <c r="BA96" s="113">
        <f>ROUND(SUM(BA97:BA98),2)</f>
        <v>0</v>
      </c>
      <c r="BB96" s="113">
        <f>ROUND(SUM(BB97:BB98),2)</f>
        <v>0</v>
      </c>
      <c r="BC96" s="113">
        <f>ROUND(SUM(BC97:BC98),2)</f>
        <v>0</v>
      </c>
      <c r="BD96" s="115">
        <f>ROUND(SUM(BD97:BD98),2)</f>
        <v>0</v>
      </c>
      <c r="BS96" s="116" t="s">
        <v>73</v>
      </c>
      <c r="BT96" s="116" t="s">
        <v>84</v>
      </c>
      <c r="BU96" s="116" t="s">
        <v>75</v>
      </c>
      <c r="BV96" s="116" t="s">
        <v>76</v>
      </c>
      <c r="BW96" s="116" t="s">
        <v>205</v>
      </c>
      <c r="BX96" s="116" t="s">
        <v>187</v>
      </c>
      <c r="CL96" s="116" t="s">
        <v>21</v>
      </c>
    </row>
    <row r="97" spans="1:91" s="6" customFormat="1" ht="22.5" customHeight="1">
      <c r="A97" s="97" t="s">
        <v>78</v>
      </c>
      <c r="B97" s="108"/>
      <c r="C97" s="109"/>
      <c r="D97" s="109"/>
      <c r="E97" s="109"/>
      <c r="F97" s="416" t="s">
        <v>206</v>
      </c>
      <c r="G97" s="416"/>
      <c r="H97" s="416"/>
      <c r="I97" s="416"/>
      <c r="J97" s="416"/>
      <c r="K97" s="109"/>
      <c r="L97" s="416" t="s">
        <v>207</v>
      </c>
      <c r="M97" s="416"/>
      <c r="N97" s="416"/>
      <c r="O97" s="416"/>
      <c r="P97" s="416"/>
      <c r="Q97" s="416"/>
      <c r="R97" s="416"/>
      <c r="S97" s="416"/>
      <c r="T97" s="416"/>
      <c r="U97" s="416"/>
      <c r="V97" s="416"/>
      <c r="W97" s="416"/>
      <c r="X97" s="416"/>
      <c r="Y97" s="416"/>
      <c r="Z97" s="416"/>
      <c r="AA97" s="416"/>
      <c r="AB97" s="416"/>
      <c r="AC97" s="416"/>
      <c r="AD97" s="416"/>
      <c r="AE97" s="416"/>
      <c r="AF97" s="416"/>
      <c r="AG97" s="413">
        <f>'07a - Silnoproudé elektro...'!J31</f>
        <v>0</v>
      </c>
      <c r="AH97" s="414"/>
      <c r="AI97" s="414"/>
      <c r="AJ97" s="414"/>
      <c r="AK97" s="414"/>
      <c r="AL97" s="414"/>
      <c r="AM97" s="414"/>
      <c r="AN97" s="413">
        <f t="shared" si="2"/>
        <v>0</v>
      </c>
      <c r="AO97" s="414"/>
      <c r="AP97" s="414"/>
      <c r="AQ97" s="110" t="s">
        <v>91</v>
      </c>
      <c r="AR97" s="111"/>
      <c r="AS97" s="112">
        <v>0</v>
      </c>
      <c r="AT97" s="113">
        <f t="shared" si="3"/>
        <v>0</v>
      </c>
      <c r="AU97" s="114">
        <f>'07a - Silnoproudé elektro...'!P151</f>
        <v>0</v>
      </c>
      <c r="AV97" s="113">
        <f>'07a - Silnoproudé elektro...'!J34</f>
        <v>0</v>
      </c>
      <c r="AW97" s="113">
        <f>'07a - Silnoproudé elektro...'!J35</f>
        <v>0</v>
      </c>
      <c r="AX97" s="113">
        <f>'07a - Silnoproudé elektro...'!J36</f>
        <v>0</v>
      </c>
      <c r="AY97" s="113">
        <f>'07a - Silnoproudé elektro...'!J37</f>
        <v>0</v>
      </c>
      <c r="AZ97" s="113">
        <f>'07a - Silnoproudé elektro...'!F34</f>
        <v>0</v>
      </c>
      <c r="BA97" s="113">
        <f>'07a - Silnoproudé elektro...'!F35</f>
        <v>0</v>
      </c>
      <c r="BB97" s="113">
        <f>'07a - Silnoproudé elektro...'!F36</f>
        <v>0</v>
      </c>
      <c r="BC97" s="113">
        <f>'07a - Silnoproudé elektro...'!F37</f>
        <v>0</v>
      </c>
      <c r="BD97" s="115">
        <f>'07a - Silnoproudé elektro...'!F38</f>
        <v>0</v>
      </c>
      <c r="BT97" s="116" t="s">
        <v>95</v>
      </c>
      <c r="BV97" s="116" t="s">
        <v>76</v>
      </c>
      <c r="BW97" s="116" t="s">
        <v>208</v>
      </c>
      <c r="BX97" s="116" t="s">
        <v>205</v>
      </c>
      <c r="CL97" s="116" t="s">
        <v>21</v>
      </c>
    </row>
    <row r="98" spans="1:91" s="6" customFormat="1" ht="22.5" customHeight="1">
      <c r="A98" s="97" t="s">
        <v>78</v>
      </c>
      <c r="B98" s="108"/>
      <c r="C98" s="109"/>
      <c r="D98" s="109"/>
      <c r="E98" s="109"/>
      <c r="F98" s="416" t="s">
        <v>209</v>
      </c>
      <c r="G98" s="416"/>
      <c r="H98" s="416"/>
      <c r="I98" s="416"/>
      <c r="J98" s="416"/>
      <c r="K98" s="109"/>
      <c r="L98" s="416" t="s">
        <v>210</v>
      </c>
      <c r="M98" s="416"/>
      <c r="N98" s="416"/>
      <c r="O98" s="416"/>
      <c r="P98" s="416"/>
      <c r="Q98" s="416"/>
      <c r="R98" s="416"/>
      <c r="S98" s="416"/>
      <c r="T98" s="416"/>
      <c r="U98" s="416"/>
      <c r="V98" s="416"/>
      <c r="W98" s="416"/>
      <c r="X98" s="416"/>
      <c r="Y98" s="416"/>
      <c r="Z98" s="416"/>
      <c r="AA98" s="416"/>
      <c r="AB98" s="416"/>
      <c r="AC98" s="416"/>
      <c r="AD98" s="416"/>
      <c r="AE98" s="416"/>
      <c r="AF98" s="416"/>
      <c r="AG98" s="413">
        <f>'07b - Slaboproudé elektro...'!J31</f>
        <v>0</v>
      </c>
      <c r="AH98" s="414"/>
      <c r="AI98" s="414"/>
      <c r="AJ98" s="414"/>
      <c r="AK98" s="414"/>
      <c r="AL98" s="414"/>
      <c r="AM98" s="414"/>
      <c r="AN98" s="413">
        <f t="shared" si="2"/>
        <v>0</v>
      </c>
      <c r="AO98" s="414"/>
      <c r="AP98" s="414"/>
      <c r="AQ98" s="110" t="s">
        <v>91</v>
      </c>
      <c r="AR98" s="111"/>
      <c r="AS98" s="112">
        <v>0</v>
      </c>
      <c r="AT98" s="113">
        <f t="shared" si="3"/>
        <v>0</v>
      </c>
      <c r="AU98" s="114">
        <f>'07b - Slaboproudé elektro...'!P144</f>
        <v>0</v>
      </c>
      <c r="AV98" s="113">
        <f>'07b - Slaboproudé elektro...'!J34</f>
        <v>0</v>
      </c>
      <c r="AW98" s="113">
        <f>'07b - Slaboproudé elektro...'!J35</f>
        <v>0</v>
      </c>
      <c r="AX98" s="113">
        <f>'07b - Slaboproudé elektro...'!J36</f>
        <v>0</v>
      </c>
      <c r="AY98" s="113">
        <f>'07b - Slaboproudé elektro...'!J37</f>
        <v>0</v>
      </c>
      <c r="AZ98" s="113">
        <f>'07b - Slaboproudé elektro...'!F34</f>
        <v>0</v>
      </c>
      <c r="BA98" s="113">
        <f>'07b - Slaboproudé elektro...'!F35</f>
        <v>0</v>
      </c>
      <c r="BB98" s="113">
        <f>'07b - Slaboproudé elektro...'!F36</f>
        <v>0</v>
      </c>
      <c r="BC98" s="113">
        <f>'07b - Slaboproudé elektro...'!F37</f>
        <v>0</v>
      </c>
      <c r="BD98" s="115">
        <f>'07b - Slaboproudé elektro...'!F38</f>
        <v>0</v>
      </c>
      <c r="BT98" s="116" t="s">
        <v>95</v>
      </c>
      <c r="BV98" s="116" t="s">
        <v>76</v>
      </c>
      <c r="BW98" s="116" t="s">
        <v>211</v>
      </c>
      <c r="BX98" s="116" t="s">
        <v>205</v>
      </c>
      <c r="CL98" s="116" t="s">
        <v>21</v>
      </c>
    </row>
    <row r="99" spans="1:91" s="6" customFormat="1" ht="22.5" customHeight="1">
      <c r="A99" s="97" t="s">
        <v>78</v>
      </c>
      <c r="B99" s="108"/>
      <c r="C99" s="109"/>
      <c r="D99" s="109"/>
      <c r="E99" s="416" t="s">
        <v>212</v>
      </c>
      <c r="F99" s="416"/>
      <c r="G99" s="416"/>
      <c r="H99" s="416"/>
      <c r="I99" s="416"/>
      <c r="J99" s="109"/>
      <c r="K99" s="416" t="s">
        <v>213</v>
      </c>
      <c r="L99" s="416"/>
      <c r="M99" s="416"/>
      <c r="N99" s="416"/>
      <c r="O99" s="416"/>
      <c r="P99" s="416"/>
      <c r="Q99" s="416"/>
      <c r="R99" s="416"/>
      <c r="S99" s="416"/>
      <c r="T99" s="416"/>
      <c r="U99" s="416"/>
      <c r="V99" s="416"/>
      <c r="W99" s="416"/>
      <c r="X99" s="416"/>
      <c r="Y99" s="416"/>
      <c r="Z99" s="416"/>
      <c r="AA99" s="416"/>
      <c r="AB99" s="416"/>
      <c r="AC99" s="416"/>
      <c r="AD99" s="416"/>
      <c r="AE99" s="416"/>
      <c r="AF99" s="416"/>
      <c r="AG99" s="413">
        <f>'08 - Měření a regulace'!J29</f>
        <v>0</v>
      </c>
      <c r="AH99" s="414"/>
      <c r="AI99" s="414"/>
      <c r="AJ99" s="414"/>
      <c r="AK99" s="414"/>
      <c r="AL99" s="414"/>
      <c r="AM99" s="414"/>
      <c r="AN99" s="413">
        <f t="shared" si="2"/>
        <v>0</v>
      </c>
      <c r="AO99" s="414"/>
      <c r="AP99" s="414"/>
      <c r="AQ99" s="110" t="s">
        <v>91</v>
      </c>
      <c r="AR99" s="111"/>
      <c r="AS99" s="112">
        <v>0</v>
      </c>
      <c r="AT99" s="113">
        <f t="shared" si="3"/>
        <v>0</v>
      </c>
      <c r="AU99" s="114">
        <f>'08 - Měření a regulace'!P107</f>
        <v>0</v>
      </c>
      <c r="AV99" s="113">
        <f>'08 - Měření a regulace'!J32</f>
        <v>0</v>
      </c>
      <c r="AW99" s="113">
        <f>'08 - Měření a regulace'!J33</f>
        <v>0</v>
      </c>
      <c r="AX99" s="113">
        <f>'08 - Měření a regulace'!J34</f>
        <v>0</v>
      </c>
      <c r="AY99" s="113">
        <f>'08 - Měření a regulace'!J35</f>
        <v>0</v>
      </c>
      <c r="AZ99" s="113">
        <f>'08 - Měření a regulace'!F32</f>
        <v>0</v>
      </c>
      <c r="BA99" s="113">
        <f>'08 - Měření a regulace'!F33</f>
        <v>0</v>
      </c>
      <c r="BB99" s="113">
        <f>'08 - Měření a regulace'!F34</f>
        <v>0</v>
      </c>
      <c r="BC99" s="113">
        <f>'08 - Měření a regulace'!F35</f>
        <v>0</v>
      </c>
      <c r="BD99" s="115">
        <f>'08 - Měření a regulace'!F36</f>
        <v>0</v>
      </c>
      <c r="BT99" s="116" t="s">
        <v>84</v>
      </c>
      <c r="BV99" s="116" t="s">
        <v>76</v>
      </c>
      <c r="BW99" s="116" t="s">
        <v>214</v>
      </c>
      <c r="BX99" s="116" t="s">
        <v>187</v>
      </c>
      <c r="CL99" s="116" t="s">
        <v>21</v>
      </c>
    </row>
    <row r="100" spans="1:91" s="5" customFormat="1" ht="22.5" customHeight="1">
      <c r="B100" s="98"/>
      <c r="C100" s="99"/>
      <c r="D100" s="411" t="s">
        <v>215</v>
      </c>
      <c r="E100" s="411"/>
      <c r="F100" s="411"/>
      <c r="G100" s="411"/>
      <c r="H100" s="411"/>
      <c r="I100" s="100"/>
      <c r="J100" s="411" t="s">
        <v>216</v>
      </c>
      <c r="K100" s="411"/>
      <c r="L100" s="411"/>
      <c r="M100" s="411"/>
      <c r="N100" s="411"/>
      <c r="O100" s="411"/>
      <c r="P100" s="411"/>
      <c r="Q100" s="411"/>
      <c r="R100" s="411"/>
      <c r="S100" s="411"/>
      <c r="T100" s="411"/>
      <c r="U100" s="411"/>
      <c r="V100" s="411"/>
      <c r="W100" s="411"/>
      <c r="X100" s="411"/>
      <c r="Y100" s="411"/>
      <c r="Z100" s="411"/>
      <c r="AA100" s="411"/>
      <c r="AB100" s="411"/>
      <c r="AC100" s="411"/>
      <c r="AD100" s="411"/>
      <c r="AE100" s="411"/>
      <c r="AF100" s="411"/>
      <c r="AG100" s="412">
        <f>ROUND(AG101+AG102+AG108+AG109,2)</f>
        <v>0</v>
      </c>
      <c r="AH100" s="410"/>
      <c r="AI100" s="410"/>
      <c r="AJ100" s="410"/>
      <c r="AK100" s="410"/>
      <c r="AL100" s="410"/>
      <c r="AM100" s="410"/>
      <c r="AN100" s="409">
        <f t="shared" si="2"/>
        <v>0</v>
      </c>
      <c r="AO100" s="410"/>
      <c r="AP100" s="410"/>
      <c r="AQ100" s="101" t="s">
        <v>87</v>
      </c>
      <c r="AR100" s="102"/>
      <c r="AS100" s="103">
        <f>ROUND(AS101+AS102+AS108+AS109,2)</f>
        <v>0</v>
      </c>
      <c r="AT100" s="104">
        <f t="shared" si="3"/>
        <v>0</v>
      </c>
      <c r="AU100" s="105">
        <f>ROUND(AU101+AU102+AU108+AU109,5)</f>
        <v>0</v>
      </c>
      <c r="AV100" s="104">
        <f>ROUND(AZ100*L26,2)</f>
        <v>0</v>
      </c>
      <c r="AW100" s="104">
        <f>ROUND(BA100*L27,2)</f>
        <v>0</v>
      </c>
      <c r="AX100" s="104">
        <f>ROUND(BB100*L26,2)</f>
        <v>0</v>
      </c>
      <c r="AY100" s="104">
        <f>ROUND(BC100*L27,2)</f>
        <v>0</v>
      </c>
      <c r="AZ100" s="104">
        <f>ROUND(AZ101+AZ102+AZ108+AZ109,2)</f>
        <v>0</v>
      </c>
      <c r="BA100" s="104">
        <f>ROUND(BA101+BA102+BA108+BA109,2)</f>
        <v>0</v>
      </c>
      <c r="BB100" s="104">
        <f>ROUND(BB101+BB102+BB108+BB109,2)</f>
        <v>0</v>
      </c>
      <c r="BC100" s="104">
        <f>ROUND(BC101+BC102+BC108+BC109,2)</f>
        <v>0</v>
      </c>
      <c r="BD100" s="106">
        <f>ROUND(BD101+BD102+BD108+BD109,2)</f>
        <v>0</v>
      </c>
      <c r="BS100" s="107" t="s">
        <v>73</v>
      </c>
      <c r="BT100" s="107" t="s">
        <v>82</v>
      </c>
      <c r="BU100" s="107" t="s">
        <v>75</v>
      </c>
      <c r="BV100" s="107" t="s">
        <v>76</v>
      </c>
      <c r="BW100" s="107" t="s">
        <v>217</v>
      </c>
      <c r="BX100" s="107" t="s">
        <v>7</v>
      </c>
      <c r="CL100" s="107" t="s">
        <v>21</v>
      </c>
      <c r="CM100" s="107" t="s">
        <v>84</v>
      </c>
    </row>
    <row r="101" spans="1:91" s="6" customFormat="1" ht="22.5" customHeight="1">
      <c r="A101" s="97" t="s">
        <v>78</v>
      </c>
      <c r="B101" s="108"/>
      <c r="C101" s="109"/>
      <c r="D101" s="109"/>
      <c r="E101" s="416" t="s">
        <v>89</v>
      </c>
      <c r="F101" s="416"/>
      <c r="G101" s="416"/>
      <c r="H101" s="416"/>
      <c r="I101" s="416"/>
      <c r="J101" s="109"/>
      <c r="K101" s="416" t="s">
        <v>218</v>
      </c>
      <c r="L101" s="416"/>
      <c r="M101" s="416"/>
      <c r="N101" s="416"/>
      <c r="O101" s="416"/>
      <c r="P101" s="416"/>
      <c r="Q101" s="416"/>
      <c r="R101" s="416"/>
      <c r="S101" s="416"/>
      <c r="T101" s="416"/>
      <c r="U101" s="416"/>
      <c r="V101" s="416"/>
      <c r="W101" s="416"/>
      <c r="X101" s="416"/>
      <c r="Y101" s="416"/>
      <c r="Z101" s="416"/>
      <c r="AA101" s="416"/>
      <c r="AB101" s="416"/>
      <c r="AC101" s="416"/>
      <c r="AD101" s="416"/>
      <c r="AE101" s="416"/>
      <c r="AF101" s="416"/>
      <c r="AG101" s="413">
        <f>'01 - Komunikace a terénní...'!J29</f>
        <v>0</v>
      </c>
      <c r="AH101" s="414"/>
      <c r="AI101" s="414"/>
      <c r="AJ101" s="414"/>
      <c r="AK101" s="414"/>
      <c r="AL101" s="414"/>
      <c r="AM101" s="414"/>
      <c r="AN101" s="413">
        <f t="shared" si="2"/>
        <v>0</v>
      </c>
      <c r="AO101" s="414"/>
      <c r="AP101" s="414"/>
      <c r="AQ101" s="110" t="s">
        <v>91</v>
      </c>
      <c r="AR101" s="111"/>
      <c r="AS101" s="112">
        <v>0</v>
      </c>
      <c r="AT101" s="113">
        <f t="shared" si="3"/>
        <v>0</v>
      </c>
      <c r="AU101" s="114">
        <f>'01 - Komunikace a terénní...'!P101</f>
        <v>0</v>
      </c>
      <c r="AV101" s="113">
        <f>'01 - Komunikace a terénní...'!J32</f>
        <v>0</v>
      </c>
      <c r="AW101" s="113">
        <f>'01 - Komunikace a terénní...'!J33</f>
        <v>0</v>
      </c>
      <c r="AX101" s="113">
        <f>'01 - Komunikace a terénní...'!J34</f>
        <v>0</v>
      </c>
      <c r="AY101" s="113">
        <f>'01 - Komunikace a terénní...'!J35</f>
        <v>0</v>
      </c>
      <c r="AZ101" s="113">
        <f>'01 - Komunikace a terénní...'!F32</f>
        <v>0</v>
      </c>
      <c r="BA101" s="113">
        <f>'01 - Komunikace a terénní...'!F33</f>
        <v>0</v>
      </c>
      <c r="BB101" s="113">
        <f>'01 - Komunikace a terénní...'!F34</f>
        <v>0</v>
      </c>
      <c r="BC101" s="113">
        <f>'01 - Komunikace a terénní...'!F35</f>
        <v>0</v>
      </c>
      <c r="BD101" s="115">
        <f>'01 - Komunikace a terénní...'!F36</f>
        <v>0</v>
      </c>
      <c r="BT101" s="116" t="s">
        <v>84</v>
      </c>
      <c r="BV101" s="116" t="s">
        <v>76</v>
      </c>
      <c r="BW101" s="116" t="s">
        <v>219</v>
      </c>
      <c r="BX101" s="116" t="s">
        <v>217</v>
      </c>
      <c r="CL101" s="116" t="s">
        <v>21</v>
      </c>
    </row>
    <row r="102" spans="1:91" s="6" customFormat="1" ht="22.5" customHeight="1">
      <c r="B102" s="108"/>
      <c r="C102" s="109"/>
      <c r="D102" s="109"/>
      <c r="E102" s="416" t="s">
        <v>109</v>
      </c>
      <c r="F102" s="416"/>
      <c r="G102" s="416"/>
      <c r="H102" s="416"/>
      <c r="I102" s="416"/>
      <c r="J102" s="109"/>
      <c r="K102" s="416" t="s">
        <v>220</v>
      </c>
      <c r="L102" s="416"/>
      <c r="M102" s="416"/>
      <c r="N102" s="416"/>
      <c r="O102" s="416"/>
      <c r="P102" s="416"/>
      <c r="Q102" s="416"/>
      <c r="R102" s="416"/>
      <c r="S102" s="416"/>
      <c r="T102" s="416"/>
      <c r="U102" s="416"/>
      <c r="V102" s="416"/>
      <c r="W102" s="416"/>
      <c r="X102" s="416"/>
      <c r="Y102" s="416"/>
      <c r="Z102" s="416"/>
      <c r="AA102" s="416"/>
      <c r="AB102" s="416"/>
      <c r="AC102" s="416"/>
      <c r="AD102" s="416"/>
      <c r="AE102" s="416"/>
      <c r="AF102" s="416"/>
      <c r="AG102" s="415">
        <f>ROUND(SUM(AG103:AG107),2)</f>
        <v>0</v>
      </c>
      <c r="AH102" s="414"/>
      <c r="AI102" s="414"/>
      <c r="AJ102" s="414"/>
      <c r="AK102" s="414"/>
      <c r="AL102" s="414"/>
      <c r="AM102" s="414"/>
      <c r="AN102" s="413">
        <f t="shared" si="2"/>
        <v>0</v>
      </c>
      <c r="AO102" s="414"/>
      <c r="AP102" s="414"/>
      <c r="AQ102" s="110" t="s">
        <v>91</v>
      </c>
      <c r="AR102" s="111"/>
      <c r="AS102" s="112">
        <f>ROUND(SUM(AS103:AS107),2)</f>
        <v>0</v>
      </c>
      <c r="AT102" s="113">
        <f t="shared" si="3"/>
        <v>0</v>
      </c>
      <c r="AU102" s="114">
        <f>ROUND(SUM(AU103:AU107),5)</f>
        <v>0</v>
      </c>
      <c r="AV102" s="113">
        <f>ROUND(AZ102*L26,2)</f>
        <v>0</v>
      </c>
      <c r="AW102" s="113">
        <f>ROUND(BA102*L27,2)</f>
        <v>0</v>
      </c>
      <c r="AX102" s="113">
        <f>ROUND(BB102*L26,2)</f>
        <v>0</v>
      </c>
      <c r="AY102" s="113">
        <f>ROUND(BC102*L27,2)</f>
        <v>0</v>
      </c>
      <c r="AZ102" s="113">
        <f>ROUND(SUM(AZ103:AZ107),2)</f>
        <v>0</v>
      </c>
      <c r="BA102" s="113">
        <f>ROUND(SUM(BA103:BA107),2)</f>
        <v>0</v>
      </c>
      <c r="BB102" s="113">
        <f>ROUND(SUM(BB103:BB107),2)</f>
        <v>0</v>
      </c>
      <c r="BC102" s="113">
        <f>ROUND(SUM(BC103:BC107),2)</f>
        <v>0</v>
      </c>
      <c r="BD102" s="115">
        <f>ROUND(SUM(BD103:BD107),2)</f>
        <v>0</v>
      </c>
      <c r="BS102" s="116" t="s">
        <v>73</v>
      </c>
      <c r="BT102" s="116" t="s">
        <v>84</v>
      </c>
      <c r="BU102" s="116" t="s">
        <v>75</v>
      </c>
      <c r="BV102" s="116" t="s">
        <v>76</v>
      </c>
      <c r="BW102" s="116" t="s">
        <v>221</v>
      </c>
      <c r="BX102" s="116" t="s">
        <v>217</v>
      </c>
      <c r="CL102" s="116" t="s">
        <v>21</v>
      </c>
    </row>
    <row r="103" spans="1:91" s="6" customFormat="1" ht="22.5" customHeight="1">
      <c r="A103" s="97" t="s">
        <v>78</v>
      </c>
      <c r="B103" s="108"/>
      <c r="C103" s="109"/>
      <c r="D103" s="109"/>
      <c r="E103" s="109"/>
      <c r="F103" s="416" t="s">
        <v>112</v>
      </c>
      <c r="G103" s="416"/>
      <c r="H103" s="416"/>
      <c r="I103" s="416"/>
      <c r="J103" s="416"/>
      <c r="K103" s="109"/>
      <c r="L103" s="416" t="s">
        <v>222</v>
      </c>
      <c r="M103" s="416"/>
      <c r="N103" s="416"/>
      <c r="O103" s="416"/>
      <c r="P103" s="416"/>
      <c r="Q103" s="416"/>
      <c r="R103" s="416"/>
      <c r="S103" s="416"/>
      <c r="T103" s="416"/>
      <c r="U103" s="416"/>
      <c r="V103" s="416"/>
      <c r="W103" s="416"/>
      <c r="X103" s="416"/>
      <c r="Y103" s="416"/>
      <c r="Z103" s="416"/>
      <c r="AA103" s="416"/>
      <c r="AB103" s="416"/>
      <c r="AC103" s="416"/>
      <c r="AD103" s="416"/>
      <c r="AE103" s="416"/>
      <c r="AF103" s="416"/>
      <c r="AG103" s="413">
        <f>'02a - Kácení, probírka a ...'!J31</f>
        <v>0</v>
      </c>
      <c r="AH103" s="414"/>
      <c r="AI103" s="414"/>
      <c r="AJ103" s="414"/>
      <c r="AK103" s="414"/>
      <c r="AL103" s="414"/>
      <c r="AM103" s="414"/>
      <c r="AN103" s="413">
        <f t="shared" si="2"/>
        <v>0</v>
      </c>
      <c r="AO103" s="414"/>
      <c r="AP103" s="414"/>
      <c r="AQ103" s="110" t="s">
        <v>91</v>
      </c>
      <c r="AR103" s="111"/>
      <c r="AS103" s="112">
        <v>0</v>
      </c>
      <c r="AT103" s="113">
        <f t="shared" si="3"/>
        <v>0</v>
      </c>
      <c r="AU103" s="114">
        <f>'02a - Kácení, probírka a ...'!P92</f>
        <v>0</v>
      </c>
      <c r="AV103" s="113">
        <f>'02a - Kácení, probírka a ...'!J34</f>
        <v>0</v>
      </c>
      <c r="AW103" s="113">
        <f>'02a - Kácení, probírka a ...'!J35</f>
        <v>0</v>
      </c>
      <c r="AX103" s="113">
        <f>'02a - Kácení, probírka a ...'!J36</f>
        <v>0</v>
      </c>
      <c r="AY103" s="113">
        <f>'02a - Kácení, probírka a ...'!J37</f>
        <v>0</v>
      </c>
      <c r="AZ103" s="113">
        <f>'02a - Kácení, probírka a ...'!F34</f>
        <v>0</v>
      </c>
      <c r="BA103" s="113">
        <f>'02a - Kácení, probírka a ...'!F35</f>
        <v>0</v>
      </c>
      <c r="BB103" s="113">
        <f>'02a - Kácení, probírka a ...'!F36</f>
        <v>0</v>
      </c>
      <c r="BC103" s="113">
        <f>'02a - Kácení, probírka a ...'!F37</f>
        <v>0</v>
      </c>
      <c r="BD103" s="115">
        <f>'02a - Kácení, probírka a ...'!F38</f>
        <v>0</v>
      </c>
      <c r="BT103" s="116" t="s">
        <v>95</v>
      </c>
      <c r="BV103" s="116" t="s">
        <v>76</v>
      </c>
      <c r="BW103" s="116" t="s">
        <v>223</v>
      </c>
      <c r="BX103" s="116" t="s">
        <v>221</v>
      </c>
      <c r="CL103" s="116" t="s">
        <v>21</v>
      </c>
    </row>
    <row r="104" spans="1:91" s="6" customFormat="1" ht="22.5" customHeight="1">
      <c r="A104" s="97" t="s">
        <v>78</v>
      </c>
      <c r="B104" s="108"/>
      <c r="C104" s="109"/>
      <c r="D104" s="109"/>
      <c r="E104" s="109"/>
      <c r="F104" s="416" t="s">
        <v>114</v>
      </c>
      <c r="G104" s="416"/>
      <c r="H104" s="416"/>
      <c r="I104" s="416"/>
      <c r="J104" s="416"/>
      <c r="K104" s="109"/>
      <c r="L104" s="416" t="s">
        <v>224</v>
      </c>
      <c r="M104" s="416"/>
      <c r="N104" s="416"/>
      <c r="O104" s="416"/>
      <c r="P104" s="416"/>
      <c r="Q104" s="416"/>
      <c r="R104" s="416"/>
      <c r="S104" s="416"/>
      <c r="T104" s="416"/>
      <c r="U104" s="416"/>
      <c r="V104" s="416"/>
      <c r="W104" s="416"/>
      <c r="X104" s="416"/>
      <c r="Y104" s="416"/>
      <c r="Z104" s="416"/>
      <c r="AA104" s="416"/>
      <c r="AB104" s="416"/>
      <c r="AC104" s="416"/>
      <c r="AD104" s="416"/>
      <c r="AE104" s="416"/>
      <c r="AF104" s="416"/>
      <c r="AG104" s="413">
        <f>'02b - Nová výsadba I. etapa'!J31</f>
        <v>0</v>
      </c>
      <c r="AH104" s="414"/>
      <c r="AI104" s="414"/>
      <c r="AJ104" s="414"/>
      <c r="AK104" s="414"/>
      <c r="AL104" s="414"/>
      <c r="AM104" s="414"/>
      <c r="AN104" s="413">
        <f t="shared" si="2"/>
        <v>0</v>
      </c>
      <c r="AO104" s="414"/>
      <c r="AP104" s="414"/>
      <c r="AQ104" s="110" t="s">
        <v>91</v>
      </c>
      <c r="AR104" s="111"/>
      <c r="AS104" s="112">
        <v>0</v>
      </c>
      <c r="AT104" s="113">
        <f t="shared" si="3"/>
        <v>0</v>
      </c>
      <c r="AU104" s="114">
        <f>'02b - Nová výsadba I. etapa'!P91</f>
        <v>0</v>
      </c>
      <c r="AV104" s="113">
        <f>'02b - Nová výsadba I. etapa'!J34</f>
        <v>0</v>
      </c>
      <c r="AW104" s="113">
        <f>'02b - Nová výsadba I. etapa'!J35</f>
        <v>0</v>
      </c>
      <c r="AX104" s="113">
        <f>'02b - Nová výsadba I. etapa'!J36</f>
        <v>0</v>
      </c>
      <c r="AY104" s="113">
        <f>'02b - Nová výsadba I. etapa'!J37</f>
        <v>0</v>
      </c>
      <c r="AZ104" s="113">
        <f>'02b - Nová výsadba I. etapa'!F34</f>
        <v>0</v>
      </c>
      <c r="BA104" s="113">
        <f>'02b - Nová výsadba I. etapa'!F35</f>
        <v>0</v>
      </c>
      <c r="BB104" s="113">
        <f>'02b - Nová výsadba I. etapa'!F36</f>
        <v>0</v>
      </c>
      <c r="BC104" s="113">
        <f>'02b - Nová výsadba I. etapa'!F37</f>
        <v>0</v>
      </c>
      <c r="BD104" s="115">
        <f>'02b - Nová výsadba I. etapa'!F38</f>
        <v>0</v>
      </c>
      <c r="BT104" s="116" t="s">
        <v>95</v>
      </c>
      <c r="BV104" s="116" t="s">
        <v>76</v>
      </c>
      <c r="BW104" s="116" t="s">
        <v>225</v>
      </c>
      <c r="BX104" s="116" t="s">
        <v>221</v>
      </c>
      <c r="CL104" s="116" t="s">
        <v>21</v>
      </c>
    </row>
    <row r="105" spans="1:91" s="6" customFormat="1" ht="22.5" customHeight="1">
      <c r="A105" s="97" t="s">
        <v>78</v>
      </c>
      <c r="B105" s="108"/>
      <c r="C105" s="109"/>
      <c r="D105" s="109"/>
      <c r="E105" s="109"/>
      <c r="F105" s="416" t="s">
        <v>116</v>
      </c>
      <c r="G105" s="416"/>
      <c r="H105" s="416"/>
      <c r="I105" s="416"/>
      <c r="J105" s="416"/>
      <c r="K105" s="109"/>
      <c r="L105" s="416" t="s">
        <v>226</v>
      </c>
      <c r="M105" s="416"/>
      <c r="N105" s="416"/>
      <c r="O105" s="416"/>
      <c r="P105" s="416"/>
      <c r="Q105" s="416"/>
      <c r="R105" s="416"/>
      <c r="S105" s="416"/>
      <c r="T105" s="416"/>
      <c r="U105" s="416"/>
      <c r="V105" s="416"/>
      <c r="W105" s="416"/>
      <c r="X105" s="416"/>
      <c r="Y105" s="416"/>
      <c r="Z105" s="416"/>
      <c r="AA105" s="416"/>
      <c r="AB105" s="416"/>
      <c r="AC105" s="416"/>
      <c r="AD105" s="416"/>
      <c r="AE105" s="416"/>
      <c r="AF105" s="416"/>
      <c r="AG105" s="413">
        <f>'02c - Kácení, probírka a ...'!J31</f>
        <v>0</v>
      </c>
      <c r="AH105" s="414"/>
      <c r="AI105" s="414"/>
      <c r="AJ105" s="414"/>
      <c r="AK105" s="414"/>
      <c r="AL105" s="414"/>
      <c r="AM105" s="414"/>
      <c r="AN105" s="413">
        <f t="shared" si="2"/>
        <v>0</v>
      </c>
      <c r="AO105" s="414"/>
      <c r="AP105" s="414"/>
      <c r="AQ105" s="110" t="s">
        <v>91</v>
      </c>
      <c r="AR105" s="111"/>
      <c r="AS105" s="112">
        <v>0</v>
      </c>
      <c r="AT105" s="113">
        <f t="shared" si="3"/>
        <v>0</v>
      </c>
      <c r="AU105" s="114">
        <f>'02c - Kácení, probírka a ...'!P92</f>
        <v>0</v>
      </c>
      <c r="AV105" s="113">
        <f>'02c - Kácení, probírka a ...'!J34</f>
        <v>0</v>
      </c>
      <c r="AW105" s="113">
        <f>'02c - Kácení, probírka a ...'!J35</f>
        <v>0</v>
      </c>
      <c r="AX105" s="113">
        <f>'02c - Kácení, probírka a ...'!J36</f>
        <v>0</v>
      </c>
      <c r="AY105" s="113">
        <f>'02c - Kácení, probírka a ...'!J37</f>
        <v>0</v>
      </c>
      <c r="AZ105" s="113">
        <f>'02c - Kácení, probírka a ...'!F34</f>
        <v>0</v>
      </c>
      <c r="BA105" s="113">
        <f>'02c - Kácení, probírka a ...'!F35</f>
        <v>0</v>
      </c>
      <c r="BB105" s="113">
        <f>'02c - Kácení, probírka a ...'!F36</f>
        <v>0</v>
      </c>
      <c r="BC105" s="113">
        <f>'02c - Kácení, probírka a ...'!F37</f>
        <v>0</v>
      </c>
      <c r="BD105" s="115">
        <f>'02c - Kácení, probírka a ...'!F38</f>
        <v>0</v>
      </c>
      <c r="BT105" s="116" t="s">
        <v>95</v>
      </c>
      <c r="BV105" s="116" t="s">
        <v>76</v>
      </c>
      <c r="BW105" s="116" t="s">
        <v>227</v>
      </c>
      <c r="BX105" s="116" t="s">
        <v>221</v>
      </c>
      <c r="CL105" s="116" t="s">
        <v>21</v>
      </c>
    </row>
    <row r="106" spans="1:91" s="6" customFormat="1" ht="22.5" customHeight="1">
      <c r="A106" s="97" t="s">
        <v>78</v>
      </c>
      <c r="B106" s="108"/>
      <c r="C106" s="109"/>
      <c r="D106" s="109"/>
      <c r="E106" s="109"/>
      <c r="F106" s="416" t="s">
        <v>118</v>
      </c>
      <c r="G106" s="416"/>
      <c r="H106" s="416"/>
      <c r="I106" s="416"/>
      <c r="J106" s="416"/>
      <c r="K106" s="109"/>
      <c r="L106" s="416" t="s">
        <v>228</v>
      </c>
      <c r="M106" s="416"/>
      <c r="N106" s="416"/>
      <c r="O106" s="416"/>
      <c r="P106" s="416"/>
      <c r="Q106" s="416"/>
      <c r="R106" s="416"/>
      <c r="S106" s="416"/>
      <c r="T106" s="416"/>
      <c r="U106" s="416"/>
      <c r="V106" s="416"/>
      <c r="W106" s="416"/>
      <c r="X106" s="416"/>
      <c r="Y106" s="416"/>
      <c r="Z106" s="416"/>
      <c r="AA106" s="416"/>
      <c r="AB106" s="416"/>
      <c r="AC106" s="416"/>
      <c r="AD106" s="416"/>
      <c r="AE106" s="416"/>
      <c r="AF106" s="416"/>
      <c r="AG106" s="413">
        <f>'02d - Nová výsadba II.etapa'!J31</f>
        <v>0</v>
      </c>
      <c r="AH106" s="414"/>
      <c r="AI106" s="414"/>
      <c r="AJ106" s="414"/>
      <c r="AK106" s="414"/>
      <c r="AL106" s="414"/>
      <c r="AM106" s="414"/>
      <c r="AN106" s="413">
        <f t="shared" si="2"/>
        <v>0</v>
      </c>
      <c r="AO106" s="414"/>
      <c r="AP106" s="414"/>
      <c r="AQ106" s="110" t="s">
        <v>91</v>
      </c>
      <c r="AR106" s="111"/>
      <c r="AS106" s="112">
        <v>0</v>
      </c>
      <c r="AT106" s="113">
        <f t="shared" si="3"/>
        <v>0</v>
      </c>
      <c r="AU106" s="114">
        <f>'02d - Nová výsadba II.etapa'!P91</f>
        <v>0</v>
      </c>
      <c r="AV106" s="113">
        <f>'02d - Nová výsadba II.etapa'!J34</f>
        <v>0</v>
      </c>
      <c r="AW106" s="113">
        <f>'02d - Nová výsadba II.etapa'!J35</f>
        <v>0</v>
      </c>
      <c r="AX106" s="113">
        <f>'02d - Nová výsadba II.etapa'!J36</f>
        <v>0</v>
      </c>
      <c r="AY106" s="113">
        <f>'02d - Nová výsadba II.etapa'!J37</f>
        <v>0</v>
      </c>
      <c r="AZ106" s="113">
        <f>'02d - Nová výsadba II.etapa'!F34</f>
        <v>0</v>
      </c>
      <c r="BA106" s="113">
        <f>'02d - Nová výsadba II.etapa'!F35</f>
        <v>0</v>
      </c>
      <c r="BB106" s="113">
        <f>'02d - Nová výsadba II.etapa'!F36</f>
        <v>0</v>
      </c>
      <c r="BC106" s="113">
        <f>'02d - Nová výsadba II.etapa'!F37</f>
        <v>0</v>
      </c>
      <c r="BD106" s="115">
        <f>'02d - Nová výsadba II.etapa'!F38</f>
        <v>0</v>
      </c>
      <c r="BT106" s="116" t="s">
        <v>95</v>
      </c>
      <c r="BV106" s="116" t="s">
        <v>76</v>
      </c>
      <c r="BW106" s="116" t="s">
        <v>229</v>
      </c>
      <c r="BX106" s="116" t="s">
        <v>221</v>
      </c>
      <c r="CL106" s="116" t="s">
        <v>21</v>
      </c>
    </row>
    <row r="107" spans="1:91" s="6" customFormat="1" ht="22.5" customHeight="1">
      <c r="A107" s="97" t="s">
        <v>78</v>
      </c>
      <c r="B107" s="108"/>
      <c r="C107" s="109"/>
      <c r="D107" s="109"/>
      <c r="E107" s="109"/>
      <c r="F107" s="416" t="s">
        <v>230</v>
      </c>
      <c r="G107" s="416"/>
      <c r="H107" s="416"/>
      <c r="I107" s="416"/>
      <c r="J107" s="416"/>
      <c r="K107" s="109"/>
      <c r="L107" s="416" t="s">
        <v>231</v>
      </c>
      <c r="M107" s="416"/>
      <c r="N107" s="416"/>
      <c r="O107" s="416"/>
      <c r="P107" s="416"/>
      <c r="Q107" s="416"/>
      <c r="R107" s="416"/>
      <c r="S107" s="416"/>
      <c r="T107" s="416"/>
      <c r="U107" s="416"/>
      <c r="V107" s="416"/>
      <c r="W107" s="416"/>
      <c r="X107" s="416"/>
      <c r="Y107" s="416"/>
      <c r="Z107" s="416"/>
      <c r="AA107" s="416"/>
      <c r="AB107" s="416"/>
      <c r="AC107" s="416"/>
      <c r="AD107" s="416"/>
      <c r="AE107" s="416"/>
      <c r="AF107" s="416"/>
      <c r="AG107" s="413">
        <f>'02e - Střešní zahrady'!J31</f>
        <v>0</v>
      </c>
      <c r="AH107" s="414"/>
      <c r="AI107" s="414"/>
      <c r="AJ107" s="414"/>
      <c r="AK107" s="414"/>
      <c r="AL107" s="414"/>
      <c r="AM107" s="414"/>
      <c r="AN107" s="413">
        <f t="shared" si="2"/>
        <v>0</v>
      </c>
      <c r="AO107" s="414"/>
      <c r="AP107" s="414"/>
      <c r="AQ107" s="110" t="s">
        <v>91</v>
      </c>
      <c r="AR107" s="111"/>
      <c r="AS107" s="112">
        <v>0</v>
      </c>
      <c r="AT107" s="113">
        <f t="shared" si="3"/>
        <v>0</v>
      </c>
      <c r="AU107" s="114">
        <f>'02e - Střešní zahrady'!P91</f>
        <v>0</v>
      </c>
      <c r="AV107" s="113">
        <f>'02e - Střešní zahrady'!J34</f>
        <v>0</v>
      </c>
      <c r="AW107" s="113">
        <f>'02e - Střešní zahrady'!J35</f>
        <v>0</v>
      </c>
      <c r="AX107" s="113">
        <f>'02e - Střešní zahrady'!J36</f>
        <v>0</v>
      </c>
      <c r="AY107" s="113">
        <f>'02e - Střešní zahrady'!J37</f>
        <v>0</v>
      </c>
      <c r="AZ107" s="113">
        <f>'02e - Střešní zahrady'!F34</f>
        <v>0</v>
      </c>
      <c r="BA107" s="113">
        <f>'02e - Střešní zahrady'!F35</f>
        <v>0</v>
      </c>
      <c r="BB107" s="113">
        <f>'02e - Střešní zahrady'!F36</f>
        <v>0</v>
      </c>
      <c r="BC107" s="113">
        <f>'02e - Střešní zahrady'!F37</f>
        <v>0</v>
      </c>
      <c r="BD107" s="115">
        <f>'02e - Střešní zahrady'!F38</f>
        <v>0</v>
      </c>
      <c r="BT107" s="116" t="s">
        <v>95</v>
      </c>
      <c r="BV107" s="116" t="s">
        <v>76</v>
      </c>
      <c r="BW107" s="116" t="s">
        <v>232</v>
      </c>
      <c r="BX107" s="116" t="s">
        <v>221</v>
      </c>
      <c r="CL107" s="116" t="s">
        <v>21</v>
      </c>
    </row>
    <row r="108" spans="1:91" s="6" customFormat="1" ht="22.5" customHeight="1">
      <c r="A108" s="97" t="s">
        <v>78</v>
      </c>
      <c r="B108" s="108"/>
      <c r="C108" s="109"/>
      <c r="D108" s="109"/>
      <c r="E108" s="416" t="s">
        <v>120</v>
      </c>
      <c r="F108" s="416"/>
      <c r="G108" s="416"/>
      <c r="H108" s="416"/>
      <c r="I108" s="416"/>
      <c r="J108" s="109"/>
      <c r="K108" s="416" t="s">
        <v>233</v>
      </c>
      <c r="L108" s="416"/>
      <c r="M108" s="416"/>
      <c r="N108" s="416"/>
      <c r="O108" s="416"/>
      <c r="P108" s="416"/>
      <c r="Q108" s="416"/>
      <c r="R108" s="416"/>
      <c r="S108" s="416"/>
      <c r="T108" s="416"/>
      <c r="U108" s="416"/>
      <c r="V108" s="416"/>
      <c r="W108" s="416"/>
      <c r="X108" s="416"/>
      <c r="Y108" s="416"/>
      <c r="Z108" s="416"/>
      <c r="AA108" s="416"/>
      <c r="AB108" s="416"/>
      <c r="AC108" s="416"/>
      <c r="AD108" s="416"/>
      <c r="AE108" s="416"/>
      <c r="AF108" s="416"/>
      <c r="AG108" s="413">
        <f>'03 - Přípojka teplovodu'!J29</f>
        <v>0</v>
      </c>
      <c r="AH108" s="414"/>
      <c r="AI108" s="414"/>
      <c r="AJ108" s="414"/>
      <c r="AK108" s="414"/>
      <c r="AL108" s="414"/>
      <c r="AM108" s="414"/>
      <c r="AN108" s="413">
        <f t="shared" si="2"/>
        <v>0</v>
      </c>
      <c r="AO108" s="414"/>
      <c r="AP108" s="414"/>
      <c r="AQ108" s="110" t="s">
        <v>91</v>
      </c>
      <c r="AR108" s="111"/>
      <c r="AS108" s="112">
        <v>0</v>
      </c>
      <c r="AT108" s="113">
        <f t="shared" si="3"/>
        <v>0</v>
      </c>
      <c r="AU108" s="114">
        <f>'03 - Přípojka teplovodu'!P92</f>
        <v>0</v>
      </c>
      <c r="AV108" s="113">
        <f>'03 - Přípojka teplovodu'!J32</f>
        <v>0</v>
      </c>
      <c r="AW108" s="113">
        <f>'03 - Přípojka teplovodu'!J33</f>
        <v>0</v>
      </c>
      <c r="AX108" s="113">
        <f>'03 - Přípojka teplovodu'!J34</f>
        <v>0</v>
      </c>
      <c r="AY108" s="113">
        <f>'03 - Přípojka teplovodu'!J35</f>
        <v>0</v>
      </c>
      <c r="AZ108" s="113">
        <f>'03 - Přípojka teplovodu'!F32</f>
        <v>0</v>
      </c>
      <c r="BA108" s="113">
        <f>'03 - Přípojka teplovodu'!F33</f>
        <v>0</v>
      </c>
      <c r="BB108" s="113">
        <f>'03 - Přípojka teplovodu'!F34</f>
        <v>0</v>
      </c>
      <c r="BC108" s="113">
        <f>'03 - Přípojka teplovodu'!F35</f>
        <v>0</v>
      </c>
      <c r="BD108" s="115">
        <f>'03 - Přípojka teplovodu'!F36</f>
        <v>0</v>
      </c>
      <c r="BT108" s="116" t="s">
        <v>84</v>
      </c>
      <c r="BV108" s="116" t="s">
        <v>76</v>
      </c>
      <c r="BW108" s="116" t="s">
        <v>234</v>
      </c>
      <c r="BX108" s="116" t="s">
        <v>217</v>
      </c>
      <c r="CL108" s="116" t="s">
        <v>21</v>
      </c>
    </row>
    <row r="109" spans="1:91" s="6" customFormat="1" ht="22.5" customHeight="1">
      <c r="A109" s="97" t="s">
        <v>78</v>
      </c>
      <c r="B109" s="108"/>
      <c r="C109" s="109"/>
      <c r="D109" s="109"/>
      <c r="E109" s="416" t="s">
        <v>194</v>
      </c>
      <c r="F109" s="416"/>
      <c r="G109" s="416"/>
      <c r="H109" s="416"/>
      <c r="I109" s="416"/>
      <c r="J109" s="109"/>
      <c r="K109" s="416" t="s">
        <v>235</v>
      </c>
      <c r="L109" s="416"/>
      <c r="M109" s="416"/>
      <c r="N109" s="416"/>
      <c r="O109" s="416"/>
      <c r="P109" s="416"/>
      <c r="Q109" s="416"/>
      <c r="R109" s="416"/>
      <c r="S109" s="416"/>
      <c r="T109" s="416"/>
      <c r="U109" s="416"/>
      <c r="V109" s="416"/>
      <c r="W109" s="416"/>
      <c r="X109" s="416"/>
      <c r="Y109" s="416"/>
      <c r="Z109" s="416"/>
      <c r="AA109" s="416"/>
      <c r="AB109" s="416"/>
      <c r="AC109" s="416"/>
      <c r="AD109" s="416"/>
      <c r="AE109" s="416"/>
      <c r="AF109" s="416"/>
      <c r="AG109" s="413">
        <f>'04 - Venkovní kanalizace'!J29</f>
        <v>0</v>
      </c>
      <c r="AH109" s="414"/>
      <c r="AI109" s="414"/>
      <c r="AJ109" s="414"/>
      <c r="AK109" s="414"/>
      <c r="AL109" s="414"/>
      <c r="AM109" s="414"/>
      <c r="AN109" s="413">
        <f t="shared" si="2"/>
        <v>0</v>
      </c>
      <c r="AO109" s="414"/>
      <c r="AP109" s="414"/>
      <c r="AQ109" s="110" t="s">
        <v>91</v>
      </c>
      <c r="AR109" s="111"/>
      <c r="AS109" s="112">
        <v>0</v>
      </c>
      <c r="AT109" s="113">
        <f t="shared" si="3"/>
        <v>0</v>
      </c>
      <c r="AU109" s="114">
        <f>'04 - Venkovní kanalizace'!P92</f>
        <v>0</v>
      </c>
      <c r="AV109" s="113">
        <f>'04 - Venkovní kanalizace'!J32</f>
        <v>0</v>
      </c>
      <c r="AW109" s="113">
        <f>'04 - Venkovní kanalizace'!J33</f>
        <v>0</v>
      </c>
      <c r="AX109" s="113">
        <f>'04 - Venkovní kanalizace'!J34</f>
        <v>0</v>
      </c>
      <c r="AY109" s="113">
        <f>'04 - Venkovní kanalizace'!J35</f>
        <v>0</v>
      </c>
      <c r="AZ109" s="113">
        <f>'04 - Venkovní kanalizace'!F32</f>
        <v>0</v>
      </c>
      <c r="BA109" s="113">
        <f>'04 - Venkovní kanalizace'!F33</f>
        <v>0</v>
      </c>
      <c r="BB109" s="113">
        <f>'04 - Venkovní kanalizace'!F34</f>
        <v>0</v>
      </c>
      <c r="BC109" s="113">
        <f>'04 - Venkovní kanalizace'!F35</f>
        <v>0</v>
      </c>
      <c r="BD109" s="115">
        <f>'04 - Venkovní kanalizace'!F36</f>
        <v>0</v>
      </c>
      <c r="BT109" s="116" t="s">
        <v>84</v>
      </c>
      <c r="BV109" s="116" t="s">
        <v>76</v>
      </c>
      <c r="BW109" s="116" t="s">
        <v>236</v>
      </c>
      <c r="BX109" s="116" t="s">
        <v>217</v>
      </c>
      <c r="CL109" s="116" t="s">
        <v>21</v>
      </c>
    </row>
    <row r="110" spans="1:91" s="5" customFormat="1" ht="22.5" customHeight="1">
      <c r="B110" s="98"/>
      <c r="C110" s="99"/>
      <c r="D110" s="411" t="s">
        <v>237</v>
      </c>
      <c r="E110" s="411"/>
      <c r="F110" s="411"/>
      <c r="G110" s="411"/>
      <c r="H110" s="411"/>
      <c r="I110" s="100"/>
      <c r="J110" s="411" t="s">
        <v>238</v>
      </c>
      <c r="K110" s="411"/>
      <c r="L110" s="411"/>
      <c r="M110" s="411"/>
      <c r="N110" s="411"/>
      <c r="O110" s="411"/>
      <c r="P110" s="411"/>
      <c r="Q110" s="411"/>
      <c r="R110" s="411"/>
      <c r="S110" s="411"/>
      <c r="T110" s="411"/>
      <c r="U110" s="411"/>
      <c r="V110" s="411"/>
      <c r="W110" s="411"/>
      <c r="X110" s="411"/>
      <c r="Y110" s="411"/>
      <c r="Z110" s="411"/>
      <c r="AA110" s="411"/>
      <c r="AB110" s="411"/>
      <c r="AC110" s="411"/>
      <c r="AD110" s="411"/>
      <c r="AE110" s="411"/>
      <c r="AF110" s="411"/>
      <c r="AG110" s="412">
        <f>ROUND(AG111+AG112+AG113+AG116+AG120,2)</f>
        <v>0</v>
      </c>
      <c r="AH110" s="410"/>
      <c r="AI110" s="410"/>
      <c r="AJ110" s="410"/>
      <c r="AK110" s="410"/>
      <c r="AL110" s="410"/>
      <c r="AM110" s="410"/>
      <c r="AN110" s="409">
        <f t="shared" si="2"/>
        <v>0</v>
      </c>
      <c r="AO110" s="410"/>
      <c r="AP110" s="410"/>
      <c r="AQ110" s="101" t="s">
        <v>239</v>
      </c>
      <c r="AR110" s="102"/>
      <c r="AS110" s="103">
        <f>ROUND(AS111+AS112+AS113+AS116+AS120,2)</f>
        <v>0</v>
      </c>
      <c r="AT110" s="104">
        <f t="shared" si="3"/>
        <v>0</v>
      </c>
      <c r="AU110" s="105">
        <f>ROUND(AU111+AU112+AU113+AU116+AU120,5)</f>
        <v>0</v>
      </c>
      <c r="AV110" s="104">
        <f>ROUND(AZ110*L26,2)</f>
        <v>0</v>
      </c>
      <c r="AW110" s="104">
        <f>ROUND(BA110*L27,2)</f>
        <v>0</v>
      </c>
      <c r="AX110" s="104">
        <f>ROUND(BB110*L26,2)</f>
        <v>0</v>
      </c>
      <c r="AY110" s="104">
        <f>ROUND(BC110*L27,2)</f>
        <v>0</v>
      </c>
      <c r="AZ110" s="104">
        <f>ROUND(AZ111+AZ112+AZ113+AZ116+AZ120,2)</f>
        <v>0</v>
      </c>
      <c r="BA110" s="104">
        <f>ROUND(BA111+BA112+BA113+BA116+BA120,2)</f>
        <v>0</v>
      </c>
      <c r="BB110" s="104">
        <f>ROUND(BB111+BB112+BB113+BB116+BB120,2)</f>
        <v>0</v>
      </c>
      <c r="BC110" s="104">
        <f>ROUND(BC111+BC112+BC113+BC116+BC120,2)</f>
        <v>0</v>
      </c>
      <c r="BD110" s="106">
        <f>ROUND(BD111+BD112+BD113+BD116+BD120,2)</f>
        <v>0</v>
      </c>
      <c r="BS110" s="107" t="s">
        <v>73</v>
      </c>
      <c r="BT110" s="107" t="s">
        <v>82</v>
      </c>
      <c r="BU110" s="107" t="s">
        <v>75</v>
      </c>
      <c r="BV110" s="107" t="s">
        <v>76</v>
      </c>
      <c r="BW110" s="107" t="s">
        <v>240</v>
      </c>
      <c r="BX110" s="107" t="s">
        <v>7</v>
      </c>
      <c r="CL110" s="107" t="s">
        <v>21</v>
      </c>
      <c r="CM110" s="107" t="s">
        <v>84</v>
      </c>
    </row>
    <row r="111" spans="1:91" s="6" customFormat="1" ht="22.5" customHeight="1">
      <c r="A111" s="97" t="s">
        <v>78</v>
      </c>
      <c r="B111" s="108"/>
      <c r="C111" s="109"/>
      <c r="D111" s="109"/>
      <c r="E111" s="416" t="s">
        <v>241</v>
      </c>
      <c r="F111" s="416"/>
      <c r="G111" s="416"/>
      <c r="H111" s="416"/>
      <c r="I111" s="416"/>
      <c r="J111" s="109"/>
      <c r="K111" s="416" t="s">
        <v>242</v>
      </c>
      <c r="L111" s="416"/>
      <c r="M111" s="416"/>
      <c r="N111" s="416"/>
      <c r="O111" s="416"/>
      <c r="P111" s="416"/>
      <c r="Q111" s="416"/>
      <c r="R111" s="416"/>
      <c r="S111" s="416"/>
      <c r="T111" s="416"/>
      <c r="U111" s="416"/>
      <c r="V111" s="416"/>
      <c r="W111" s="416"/>
      <c r="X111" s="416"/>
      <c r="Y111" s="416"/>
      <c r="Z111" s="416"/>
      <c r="AA111" s="416"/>
      <c r="AB111" s="416"/>
      <c r="AC111" s="416"/>
      <c r="AD111" s="416"/>
      <c r="AE111" s="416"/>
      <c r="AF111" s="416"/>
      <c r="AG111" s="413">
        <f>'009 - Potrubní pošta'!J29</f>
        <v>0</v>
      </c>
      <c r="AH111" s="414"/>
      <c r="AI111" s="414"/>
      <c r="AJ111" s="414"/>
      <c r="AK111" s="414"/>
      <c r="AL111" s="414"/>
      <c r="AM111" s="414"/>
      <c r="AN111" s="413">
        <f t="shared" si="2"/>
        <v>0</v>
      </c>
      <c r="AO111" s="414"/>
      <c r="AP111" s="414"/>
      <c r="AQ111" s="110" t="s">
        <v>91</v>
      </c>
      <c r="AR111" s="111"/>
      <c r="AS111" s="112">
        <v>0</v>
      </c>
      <c r="AT111" s="113">
        <f t="shared" si="3"/>
        <v>0</v>
      </c>
      <c r="AU111" s="114">
        <f>'009 - Potrubní pošta'!P88</f>
        <v>0</v>
      </c>
      <c r="AV111" s="113">
        <f>'009 - Potrubní pošta'!J32</f>
        <v>0</v>
      </c>
      <c r="AW111" s="113">
        <f>'009 - Potrubní pošta'!J33</f>
        <v>0</v>
      </c>
      <c r="AX111" s="113">
        <f>'009 - Potrubní pošta'!J34</f>
        <v>0</v>
      </c>
      <c r="AY111" s="113">
        <f>'009 - Potrubní pošta'!J35</f>
        <v>0</v>
      </c>
      <c r="AZ111" s="113">
        <f>'009 - Potrubní pošta'!F32</f>
        <v>0</v>
      </c>
      <c r="BA111" s="113">
        <f>'009 - Potrubní pošta'!F33</f>
        <v>0</v>
      </c>
      <c r="BB111" s="113">
        <f>'009 - Potrubní pošta'!F34</f>
        <v>0</v>
      </c>
      <c r="BC111" s="113">
        <f>'009 - Potrubní pošta'!F35</f>
        <v>0</v>
      </c>
      <c r="BD111" s="115">
        <f>'009 - Potrubní pošta'!F36</f>
        <v>0</v>
      </c>
      <c r="BT111" s="116" t="s">
        <v>84</v>
      </c>
      <c r="BV111" s="116" t="s">
        <v>76</v>
      </c>
      <c r="BW111" s="116" t="s">
        <v>243</v>
      </c>
      <c r="BX111" s="116" t="s">
        <v>240</v>
      </c>
      <c r="CL111" s="116" t="s">
        <v>21</v>
      </c>
    </row>
    <row r="112" spans="1:91" s="6" customFormat="1" ht="22.5" customHeight="1">
      <c r="A112" s="97" t="s">
        <v>78</v>
      </c>
      <c r="B112" s="108"/>
      <c r="C112" s="109"/>
      <c r="D112" s="109"/>
      <c r="E112" s="416" t="s">
        <v>89</v>
      </c>
      <c r="F112" s="416"/>
      <c r="G112" s="416"/>
      <c r="H112" s="416"/>
      <c r="I112" s="416"/>
      <c r="J112" s="109"/>
      <c r="K112" s="416" t="s">
        <v>244</v>
      </c>
      <c r="L112" s="416"/>
      <c r="M112" s="416"/>
      <c r="N112" s="416"/>
      <c r="O112" s="416"/>
      <c r="P112" s="416"/>
      <c r="Q112" s="416"/>
      <c r="R112" s="416"/>
      <c r="S112" s="416"/>
      <c r="T112" s="416"/>
      <c r="U112" s="416"/>
      <c r="V112" s="416"/>
      <c r="W112" s="416"/>
      <c r="X112" s="416"/>
      <c r="Y112" s="416"/>
      <c r="Z112" s="416"/>
      <c r="AA112" s="416"/>
      <c r="AB112" s="416"/>
      <c r="AC112" s="416"/>
      <c r="AD112" s="416"/>
      <c r="AE112" s="416"/>
      <c r="AF112" s="416"/>
      <c r="AG112" s="413">
        <f>'01 - Zdroje a rozvody med...'!J29</f>
        <v>0</v>
      </c>
      <c r="AH112" s="414"/>
      <c r="AI112" s="414"/>
      <c r="AJ112" s="414"/>
      <c r="AK112" s="414"/>
      <c r="AL112" s="414"/>
      <c r="AM112" s="414"/>
      <c r="AN112" s="413">
        <f t="shared" si="2"/>
        <v>0</v>
      </c>
      <c r="AO112" s="414"/>
      <c r="AP112" s="414"/>
      <c r="AQ112" s="110" t="s">
        <v>91</v>
      </c>
      <c r="AR112" s="111"/>
      <c r="AS112" s="112">
        <v>0</v>
      </c>
      <c r="AT112" s="113">
        <f t="shared" si="3"/>
        <v>0</v>
      </c>
      <c r="AU112" s="114">
        <f>'01 - Zdroje a rozvody med...'!P83</f>
        <v>0</v>
      </c>
      <c r="AV112" s="113">
        <f>'01 - Zdroje a rozvody med...'!J32</f>
        <v>0</v>
      </c>
      <c r="AW112" s="113">
        <f>'01 - Zdroje a rozvody med...'!J33</f>
        <v>0</v>
      </c>
      <c r="AX112" s="113">
        <f>'01 - Zdroje a rozvody med...'!J34</f>
        <v>0</v>
      </c>
      <c r="AY112" s="113">
        <f>'01 - Zdroje a rozvody med...'!J35</f>
        <v>0</v>
      </c>
      <c r="AZ112" s="113">
        <f>'01 - Zdroje a rozvody med...'!F32</f>
        <v>0</v>
      </c>
      <c r="BA112" s="113">
        <f>'01 - Zdroje a rozvody med...'!F33</f>
        <v>0</v>
      </c>
      <c r="BB112" s="113">
        <f>'01 - Zdroje a rozvody med...'!F34</f>
        <v>0</v>
      </c>
      <c r="BC112" s="113">
        <f>'01 - Zdroje a rozvody med...'!F35</f>
        <v>0</v>
      </c>
      <c r="BD112" s="115">
        <f>'01 - Zdroje a rozvody med...'!F36</f>
        <v>0</v>
      </c>
      <c r="BT112" s="116" t="s">
        <v>84</v>
      </c>
      <c r="BV112" s="116" t="s">
        <v>76</v>
      </c>
      <c r="BW112" s="116" t="s">
        <v>245</v>
      </c>
      <c r="BX112" s="116" t="s">
        <v>240</v>
      </c>
      <c r="CL112" s="116" t="s">
        <v>21</v>
      </c>
    </row>
    <row r="113" spans="1:91" s="6" customFormat="1" ht="22.5" customHeight="1">
      <c r="B113" s="108"/>
      <c r="C113" s="109"/>
      <c r="D113" s="109"/>
      <c r="E113" s="416" t="s">
        <v>120</v>
      </c>
      <c r="F113" s="416"/>
      <c r="G113" s="416"/>
      <c r="H113" s="416"/>
      <c r="I113" s="416"/>
      <c r="J113" s="109"/>
      <c r="K113" s="416" t="s">
        <v>246</v>
      </c>
      <c r="L113" s="416"/>
      <c r="M113" s="416"/>
      <c r="N113" s="416"/>
      <c r="O113" s="416"/>
      <c r="P113" s="416"/>
      <c r="Q113" s="416"/>
      <c r="R113" s="416"/>
      <c r="S113" s="416"/>
      <c r="T113" s="416"/>
      <c r="U113" s="416"/>
      <c r="V113" s="416"/>
      <c r="W113" s="416"/>
      <c r="X113" s="416"/>
      <c r="Y113" s="416"/>
      <c r="Z113" s="416"/>
      <c r="AA113" s="416"/>
      <c r="AB113" s="416"/>
      <c r="AC113" s="416"/>
      <c r="AD113" s="416"/>
      <c r="AE113" s="416"/>
      <c r="AF113" s="416"/>
      <c r="AG113" s="415">
        <f>ROUND(SUM(AG114:AG115),2)</f>
        <v>0</v>
      </c>
      <c r="AH113" s="414"/>
      <c r="AI113" s="414"/>
      <c r="AJ113" s="414"/>
      <c r="AK113" s="414"/>
      <c r="AL113" s="414"/>
      <c r="AM113" s="414"/>
      <c r="AN113" s="413">
        <f t="shared" si="2"/>
        <v>0</v>
      </c>
      <c r="AO113" s="414"/>
      <c r="AP113" s="414"/>
      <c r="AQ113" s="110" t="s">
        <v>91</v>
      </c>
      <c r="AR113" s="111"/>
      <c r="AS113" s="112">
        <f>ROUND(SUM(AS114:AS115),2)</f>
        <v>0</v>
      </c>
      <c r="AT113" s="113">
        <f t="shared" si="3"/>
        <v>0</v>
      </c>
      <c r="AU113" s="114">
        <f>ROUND(SUM(AU114:AU115),5)</f>
        <v>0</v>
      </c>
      <c r="AV113" s="113">
        <f>ROUND(AZ113*L26,2)</f>
        <v>0</v>
      </c>
      <c r="AW113" s="113">
        <f>ROUND(BA113*L27,2)</f>
        <v>0</v>
      </c>
      <c r="AX113" s="113">
        <f>ROUND(BB113*L26,2)</f>
        <v>0</v>
      </c>
      <c r="AY113" s="113">
        <f>ROUND(BC113*L27,2)</f>
        <v>0</v>
      </c>
      <c r="AZ113" s="113">
        <f>ROUND(SUM(AZ114:AZ115),2)</f>
        <v>0</v>
      </c>
      <c r="BA113" s="113">
        <f>ROUND(SUM(BA114:BA115),2)</f>
        <v>0</v>
      </c>
      <c r="BB113" s="113">
        <f>ROUND(SUM(BB114:BB115),2)</f>
        <v>0</v>
      </c>
      <c r="BC113" s="113">
        <f>ROUND(SUM(BC114:BC115),2)</f>
        <v>0</v>
      </c>
      <c r="BD113" s="115">
        <f>ROUND(SUM(BD114:BD115),2)</f>
        <v>0</v>
      </c>
      <c r="BS113" s="116" t="s">
        <v>73</v>
      </c>
      <c r="BT113" s="116" t="s">
        <v>84</v>
      </c>
      <c r="BU113" s="116" t="s">
        <v>75</v>
      </c>
      <c r="BV113" s="116" t="s">
        <v>76</v>
      </c>
      <c r="BW113" s="116" t="s">
        <v>247</v>
      </c>
      <c r="BX113" s="116" t="s">
        <v>240</v>
      </c>
      <c r="CL113" s="116" t="s">
        <v>21</v>
      </c>
    </row>
    <row r="114" spans="1:91" s="6" customFormat="1" ht="22.5" customHeight="1">
      <c r="A114" s="97" t="s">
        <v>78</v>
      </c>
      <c r="B114" s="108"/>
      <c r="C114" s="109"/>
      <c r="D114" s="109"/>
      <c r="E114" s="109"/>
      <c r="F114" s="416" t="s">
        <v>123</v>
      </c>
      <c r="G114" s="416"/>
      <c r="H114" s="416"/>
      <c r="I114" s="416"/>
      <c r="J114" s="416"/>
      <c r="K114" s="109"/>
      <c r="L114" s="416" t="s">
        <v>248</v>
      </c>
      <c r="M114" s="416"/>
      <c r="N114" s="416"/>
      <c r="O114" s="416"/>
      <c r="P114" s="416"/>
      <c r="Q114" s="416"/>
      <c r="R114" s="416"/>
      <c r="S114" s="416"/>
      <c r="T114" s="416"/>
      <c r="U114" s="416"/>
      <c r="V114" s="416"/>
      <c r="W114" s="416"/>
      <c r="X114" s="416"/>
      <c r="Y114" s="416"/>
      <c r="Z114" s="416"/>
      <c r="AA114" s="416"/>
      <c r="AB114" s="416"/>
      <c r="AC114" s="416"/>
      <c r="AD114" s="416"/>
      <c r="AE114" s="416"/>
      <c r="AF114" s="416"/>
      <c r="AG114" s="413">
        <f>'03a - Elektrická požární ...'!J31</f>
        <v>0</v>
      </c>
      <c r="AH114" s="414"/>
      <c r="AI114" s="414"/>
      <c r="AJ114" s="414"/>
      <c r="AK114" s="414"/>
      <c r="AL114" s="414"/>
      <c r="AM114" s="414"/>
      <c r="AN114" s="413">
        <f t="shared" si="2"/>
        <v>0</v>
      </c>
      <c r="AO114" s="414"/>
      <c r="AP114" s="414"/>
      <c r="AQ114" s="110" t="s">
        <v>91</v>
      </c>
      <c r="AR114" s="111"/>
      <c r="AS114" s="112">
        <v>0</v>
      </c>
      <c r="AT114" s="113">
        <f t="shared" si="3"/>
        <v>0</v>
      </c>
      <c r="AU114" s="114">
        <f>'03a - Elektrická požární ...'!P98</f>
        <v>0</v>
      </c>
      <c r="AV114" s="113">
        <f>'03a - Elektrická požární ...'!J34</f>
        <v>0</v>
      </c>
      <c r="AW114" s="113">
        <f>'03a - Elektrická požární ...'!J35</f>
        <v>0</v>
      </c>
      <c r="AX114" s="113">
        <f>'03a - Elektrická požární ...'!J36</f>
        <v>0</v>
      </c>
      <c r="AY114" s="113">
        <f>'03a - Elektrická požární ...'!J37</f>
        <v>0</v>
      </c>
      <c r="AZ114" s="113">
        <f>'03a - Elektrická požární ...'!F34</f>
        <v>0</v>
      </c>
      <c r="BA114" s="113">
        <f>'03a - Elektrická požární ...'!F35</f>
        <v>0</v>
      </c>
      <c r="BB114" s="113">
        <f>'03a - Elektrická požární ...'!F36</f>
        <v>0</v>
      </c>
      <c r="BC114" s="113">
        <f>'03a - Elektrická požární ...'!F37</f>
        <v>0</v>
      </c>
      <c r="BD114" s="115">
        <f>'03a - Elektrická požární ...'!F38</f>
        <v>0</v>
      </c>
      <c r="BT114" s="116" t="s">
        <v>95</v>
      </c>
      <c r="BV114" s="116" t="s">
        <v>76</v>
      </c>
      <c r="BW114" s="116" t="s">
        <v>249</v>
      </c>
      <c r="BX114" s="116" t="s">
        <v>247</v>
      </c>
      <c r="CL114" s="116" t="s">
        <v>21</v>
      </c>
    </row>
    <row r="115" spans="1:91" s="6" customFormat="1" ht="22.5" customHeight="1">
      <c r="A115" s="97" t="s">
        <v>78</v>
      </c>
      <c r="B115" s="108"/>
      <c r="C115" s="109"/>
      <c r="D115" s="109"/>
      <c r="E115" s="109"/>
      <c r="F115" s="416" t="s">
        <v>250</v>
      </c>
      <c r="G115" s="416"/>
      <c r="H115" s="416"/>
      <c r="I115" s="416"/>
      <c r="J115" s="416"/>
      <c r="K115" s="109"/>
      <c r="L115" s="416" t="s">
        <v>251</v>
      </c>
      <c r="M115" s="416"/>
      <c r="N115" s="416"/>
      <c r="O115" s="416"/>
      <c r="P115" s="416"/>
      <c r="Q115" s="416"/>
      <c r="R115" s="416"/>
      <c r="S115" s="416"/>
      <c r="T115" s="416"/>
      <c r="U115" s="416"/>
      <c r="V115" s="416"/>
      <c r="W115" s="416"/>
      <c r="X115" s="416"/>
      <c r="Y115" s="416"/>
      <c r="Z115" s="416"/>
      <c r="AA115" s="416"/>
      <c r="AB115" s="416"/>
      <c r="AC115" s="416"/>
      <c r="AD115" s="416"/>
      <c r="AE115" s="416"/>
      <c r="AF115" s="416"/>
      <c r="AG115" s="413">
        <f>'03b - Evakuační rozhlas'!J31</f>
        <v>0</v>
      </c>
      <c r="AH115" s="414"/>
      <c r="AI115" s="414"/>
      <c r="AJ115" s="414"/>
      <c r="AK115" s="414"/>
      <c r="AL115" s="414"/>
      <c r="AM115" s="414"/>
      <c r="AN115" s="413">
        <f t="shared" ref="AN115:AN123" si="4">SUM(AG115,AT115)</f>
        <v>0</v>
      </c>
      <c r="AO115" s="414"/>
      <c r="AP115" s="414"/>
      <c r="AQ115" s="110" t="s">
        <v>91</v>
      </c>
      <c r="AR115" s="111"/>
      <c r="AS115" s="112">
        <v>0</v>
      </c>
      <c r="AT115" s="113">
        <f t="shared" ref="AT115:AT123" si="5">ROUND(SUM(AV115:AW115),2)</f>
        <v>0</v>
      </c>
      <c r="AU115" s="114">
        <f>'03b - Evakuační rozhlas'!P94</f>
        <v>0</v>
      </c>
      <c r="AV115" s="113">
        <f>'03b - Evakuační rozhlas'!J34</f>
        <v>0</v>
      </c>
      <c r="AW115" s="113">
        <f>'03b - Evakuační rozhlas'!J35</f>
        <v>0</v>
      </c>
      <c r="AX115" s="113">
        <f>'03b - Evakuační rozhlas'!J36</f>
        <v>0</v>
      </c>
      <c r="AY115" s="113">
        <f>'03b - Evakuační rozhlas'!J37</f>
        <v>0</v>
      </c>
      <c r="AZ115" s="113">
        <f>'03b - Evakuační rozhlas'!F34</f>
        <v>0</v>
      </c>
      <c r="BA115" s="113">
        <f>'03b - Evakuační rozhlas'!F35</f>
        <v>0</v>
      </c>
      <c r="BB115" s="113">
        <f>'03b - Evakuační rozhlas'!F36</f>
        <v>0</v>
      </c>
      <c r="BC115" s="113">
        <f>'03b - Evakuační rozhlas'!F37</f>
        <v>0</v>
      </c>
      <c r="BD115" s="115">
        <f>'03b - Evakuační rozhlas'!F38</f>
        <v>0</v>
      </c>
      <c r="BT115" s="116" t="s">
        <v>95</v>
      </c>
      <c r="BV115" s="116" t="s">
        <v>76</v>
      </c>
      <c r="BW115" s="116" t="s">
        <v>252</v>
      </c>
      <c r="BX115" s="116" t="s">
        <v>247</v>
      </c>
      <c r="CL115" s="116" t="s">
        <v>21</v>
      </c>
    </row>
    <row r="116" spans="1:91" s="6" customFormat="1" ht="22.5" customHeight="1">
      <c r="B116" s="108"/>
      <c r="C116" s="109"/>
      <c r="D116" s="109"/>
      <c r="E116" s="416" t="s">
        <v>197</v>
      </c>
      <c r="F116" s="416"/>
      <c r="G116" s="416"/>
      <c r="H116" s="416"/>
      <c r="I116" s="416"/>
      <c r="J116" s="109"/>
      <c r="K116" s="416" t="s">
        <v>253</v>
      </c>
      <c r="L116" s="416"/>
      <c r="M116" s="416"/>
      <c r="N116" s="416"/>
      <c r="O116" s="416"/>
      <c r="P116" s="416"/>
      <c r="Q116" s="416"/>
      <c r="R116" s="416"/>
      <c r="S116" s="416"/>
      <c r="T116" s="416"/>
      <c r="U116" s="416"/>
      <c r="V116" s="416"/>
      <c r="W116" s="416"/>
      <c r="X116" s="416"/>
      <c r="Y116" s="416"/>
      <c r="Z116" s="416"/>
      <c r="AA116" s="416"/>
      <c r="AB116" s="416"/>
      <c r="AC116" s="416"/>
      <c r="AD116" s="416"/>
      <c r="AE116" s="416"/>
      <c r="AF116" s="416"/>
      <c r="AG116" s="415">
        <f>ROUND(SUM(AG117:AG119),2)</f>
        <v>0</v>
      </c>
      <c r="AH116" s="414"/>
      <c r="AI116" s="414"/>
      <c r="AJ116" s="414"/>
      <c r="AK116" s="414"/>
      <c r="AL116" s="414"/>
      <c r="AM116" s="414"/>
      <c r="AN116" s="413">
        <f t="shared" si="4"/>
        <v>0</v>
      </c>
      <c r="AO116" s="414"/>
      <c r="AP116" s="414"/>
      <c r="AQ116" s="110" t="s">
        <v>91</v>
      </c>
      <c r="AR116" s="111"/>
      <c r="AS116" s="112">
        <f>ROUND(SUM(AS117:AS119),2)</f>
        <v>0</v>
      </c>
      <c r="AT116" s="113">
        <f t="shared" si="5"/>
        <v>0</v>
      </c>
      <c r="AU116" s="114">
        <f>ROUND(SUM(AU117:AU119),5)</f>
        <v>0</v>
      </c>
      <c r="AV116" s="113">
        <f>ROUND(AZ116*L26,2)</f>
        <v>0</v>
      </c>
      <c r="AW116" s="113">
        <f>ROUND(BA116*L27,2)</f>
        <v>0</v>
      </c>
      <c r="AX116" s="113">
        <f>ROUND(BB116*L26,2)</f>
        <v>0</v>
      </c>
      <c r="AY116" s="113">
        <f>ROUND(BC116*L27,2)</f>
        <v>0</v>
      </c>
      <c r="AZ116" s="113">
        <f>ROUND(SUM(AZ117:AZ119),2)</f>
        <v>0</v>
      </c>
      <c r="BA116" s="113">
        <f>ROUND(SUM(BA117:BA119),2)</f>
        <v>0</v>
      </c>
      <c r="BB116" s="113">
        <f>ROUND(SUM(BB117:BB119),2)</f>
        <v>0</v>
      </c>
      <c r="BC116" s="113">
        <f>ROUND(SUM(BC117:BC119),2)</f>
        <v>0</v>
      </c>
      <c r="BD116" s="115">
        <f>ROUND(SUM(BD117:BD119),2)</f>
        <v>0</v>
      </c>
      <c r="BS116" s="116" t="s">
        <v>73</v>
      </c>
      <c r="BT116" s="116" t="s">
        <v>84</v>
      </c>
      <c r="BU116" s="116" t="s">
        <v>75</v>
      </c>
      <c r="BV116" s="116" t="s">
        <v>76</v>
      </c>
      <c r="BW116" s="116" t="s">
        <v>254</v>
      </c>
      <c r="BX116" s="116" t="s">
        <v>240</v>
      </c>
      <c r="CL116" s="116" t="s">
        <v>21</v>
      </c>
    </row>
    <row r="117" spans="1:91" s="6" customFormat="1" ht="22.5" customHeight="1">
      <c r="A117" s="97" t="s">
        <v>78</v>
      </c>
      <c r="B117" s="108"/>
      <c r="C117" s="109"/>
      <c r="D117" s="109"/>
      <c r="E117" s="109"/>
      <c r="F117" s="416" t="s">
        <v>255</v>
      </c>
      <c r="G117" s="416"/>
      <c r="H117" s="416"/>
      <c r="I117" s="416"/>
      <c r="J117" s="416"/>
      <c r="K117" s="109"/>
      <c r="L117" s="416" t="s">
        <v>98</v>
      </c>
      <c r="M117" s="416"/>
      <c r="N117" s="416"/>
      <c r="O117" s="416"/>
      <c r="P117" s="416"/>
      <c r="Q117" s="416"/>
      <c r="R117" s="416"/>
      <c r="S117" s="416"/>
      <c r="T117" s="416"/>
      <c r="U117" s="416"/>
      <c r="V117" s="416"/>
      <c r="W117" s="416"/>
      <c r="X117" s="416"/>
      <c r="Y117" s="416"/>
      <c r="Z117" s="416"/>
      <c r="AA117" s="416"/>
      <c r="AB117" s="416"/>
      <c r="AC117" s="416"/>
      <c r="AD117" s="416"/>
      <c r="AE117" s="416"/>
      <c r="AF117" s="416"/>
      <c r="AG117" s="413">
        <f>'05a - 1.NP'!J31</f>
        <v>0</v>
      </c>
      <c r="AH117" s="414"/>
      <c r="AI117" s="414"/>
      <c r="AJ117" s="414"/>
      <c r="AK117" s="414"/>
      <c r="AL117" s="414"/>
      <c r="AM117" s="414"/>
      <c r="AN117" s="413">
        <f t="shared" si="4"/>
        <v>0</v>
      </c>
      <c r="AO117" s="414"/>
      <c r="AP117" s="414"/>
      <c r="AQ117" s="110" t="s">
        <v>91</v>
      </c>
      <c r="AR117" s="111"/>
      <c r="AS117" s="112">
        <v>0</v>
      </c>
      <c r="AT117" s="113">
        <f t="shared" si="5"/>
        <v>0</v>
      </c>
      <c r="AU117" s="114">
        <f>'05a - 1.NP'!P123</f>
        <v>0</v>
      </c>
      <c r="AV117" s="113">
        <f>'05a - 1.NP'!J34</f>
        <v>0</v>
      </c>
      <c r="AW117" s="113">
        <f>'05a - 1.NP'!J35</f>
        <v>0</v>
      </c>
      <c r="AX117" s="113">
        <f>'05a - 1.NP'!J36</f>
        <v>0</v>
      </c>
      <c r="AY117" s="113">
        <f>'05a - 1.NP'!J37</f>
        <v>0</v>
      </c>
      <c r="AZ117" s="113">
        <f>'05a - 1.NP'!F34</f>
        <v>0</v>
      </c>
      <c r="BA117" s="113">
        <f>'05a - 1.NP'!F35</f>
        <v>0</v>
      </c>
      <c r="BB117" s="113">
        <f>'05a - 1.NP'!F36</f>
        <v>0</v>
      </c>
      <c r="BC117" s="113">
        <f>'05a - 1.NP'!F37</f>
        <v>0</v>
      </c>
      <c r="BD117" s="115">
        <f>'05a - 1.NP'!F38</f>
        <v>0</v>
      </c>
      <c r="BT117" s="116" t="s">
        <v>95</v>
      </c>
      <c r="BV117" s="116" t="s">
        <v>76</v>
      </c>
      <c r="BW117" s="116" t="s">
        <v>256</v>
      </c>
      <c r="BX117" s="116" t="s">
        <v>254</v>
      </c>
      <c r="CL117" s="116" t="s">
        <v>21</v>
      </c>
    </row>
    <row r="118" spans="1:91" s="6" customFormat="1" ht="22.5" customHeight="1">
      <c r="A118" s="97" t="s">
        <v>78</v>
      </c>
      <c r="B118" s="108"/>
      <c r="C118" s="109"/>
      <c r="D118" s="109"/>
      <c r="E118" s="109"/>
      <c r="F118" s="416" t="s">
        <v>257</v>
      </c>
      <c r="G118" s="416"/>
      <c r="H118" s="416"/>
      <c r="I118" s="416"/>
      <c r="J118" s="416"/>
      <c r="K118" s="109"/>
      <c r="L118" s="416" t="s">
        <v>101</v>
      </c>
      <c r="M118" s="416"/>
      <c r="N118" s="416"/>
      <c r="O118" s="416"/>
      <c r="P118" s="416"/>
      <c r="Q118" s="416"/>
      <c r="R118" s="416"/>
      <c r="S118" s="416"/>
      <c r="T118" s="416"/>
      <c r="U118" s="416"/>
      <c r="V118" s="416"/>
      <c r="W118" s="416"/>
      <c r="X118" s="416"/>
      <c r="Y118" s="416"/>
      <c r="Z118" s="416"/>
      <c r="AA118" s="416"/>
      <c r="AB118" s="416"/>
      <c r="AC118" s="416"/>
      <c r="AD118" s="416"/>
      <c r="AE118" s="416"/>
      <c r="AF118" s="416"/>
      <c r="AG118" s="413">
        <f>'05b - 2.NP'!J31</f>
        <v>0</v>
      </c>
      <c r="AH118" s="414"/>
      <c r="AI118" s="414"/>
      <c r="AJ118" s="414"/>
      <c r="AK118" s="414"/>
      <c r="AL118" s="414"/>
      <c r="AM118" s="414"/>
      <c r="AN118" s="413">
        <f t="shared" si="4"/>
        <v>0</v>
      </c>
      <c r="AO118" s="414"/>
      <c r="AP118" s="414"/>
      <c r="AQ118" s="110" t="s">
        <v>91</v>
      </c>
      <c r="AR118" s="111"/>
      <c r="AS118" s="112">
        <v>0</v>
      </c>
      <c r="AT118" s="113">
        <f t="shared" si="5"/>
        <v>0</v>
      </c>
      <c r="AU118" s="114">
        <f>'05b - 2.NP'!P125</f>
        <v>0</v>
      </c>
      <c r="AV118" s="113">
        <f>'05b - 2.NP'!J34</f>
        <v>0</v>
      </c>
      <c r="AW118" s="113">
        <f>'05b - 2.NP'!J35</f>
        <v>0</v>
      </c>
      <c r="AX118" s="113">
        <f>'05b - 2.NP'!J36</f>
        <v>0</v>
      </c>
      <c r="AY118" s="113">
        <f>'05b - 2.NP'!J37</f>
        <v>0</v>
      </c>
      <c r="AZ118" s="113">
        <f>'05b - 2.NP'!F34</f>
        <v>0</v>
      </c>
      <c r="BA118" s="113">
        <f>'05b - 2.NP'!F35</f>
        <v>0</v>
      </c>
      <c r="BB118" s="113">
        <f>'05b - 2.NP'!F36</f>
        <v>0</v>
      </c>
      <c r="BC118" s="113">
        <f>'05b - 2.NP'!F37</f>
        <v>0</v>
      </c>
      <c r="BD118" s="115">
        <f>'05b - 2.NP'!F38</f>
        <v>0</v>
      </c>
      <c r="BT118" s="116" t="s">
        <v>95</v>
      </c>
      <c r="BV118" s="116" t="s">
        <v>76</v>
      </c>
      <c r="BW118" s="116" t="s">
        <v>258</v>
      </c>
      <c r="BX118" s="116" t="s">
        <v>254</v>
      </c>
      <c r="CL118" s="116" t="s">
        <v>21</v>
      </c>
    </row>
    <row r="119" spans="1:91" s="6" customFormat="1" ht="22.5" customHeight="1">
      <c r="A119" s="97" t="s">
        <v>78</v>
      </c>
      <c r="B119" s="108"/>
      <c r="C119" s="109"/>
      <c r="D119" s="109"/>
      <c r="E119" s="109"/>
      <c r="F119" s="416" t="s">
        <v>259</v>
      </c>
      <c r="G119" s="416"/>
      <c r="H119" s="416"/>
      <c r="I119" s="416"/>
      <c r="J119" s="416"/>
      <c r="K119" s="109"/>
      <c r="L119" s="416" t="s">
        <v>104</v>
      </c>
      <c r="M119" s="416"/>
      <c r="N119" s="416"/>
      <c r="O119" s="416"/>
      <c r="P119" s="416"/>
      <c r="Q119" s="416"/>
      <c r="R119" s="416"/>
      <c r="S119" s="416"/>
      <c r="T119" s="416"/>
      <c r="U119" s="416"/>
      <c r="V119" s="416"/>
      <c r="W119" s="416"/>
      <c r="X119" s="416"/>
      <c r="Y119" s="416"/>
      <c r="Z119" s="416"/>
      <c r="AA119" s="416"/>
      <c r="AB119" s="416"/>
      <c r="AC119" s="416"/>
      <c r="AD119" s="416"/>
      <c r="AE119" s="416"/>
      <c r="AF119" s="416"/>
      <c r="AG119" s="413">
        <f>'05c - 3.NP'!J31</f>
        <v>0</v>
      </c>
      <c r="AH119" s="414"/>
      <c r="AI119" s="414"/>
      <c r="AJ119" s="414"/>
      <c r="AK119" s="414"/>
      <c r="AL119" s="414"/>
      <c r="AM119" s="414"/>
      <c r="AN119" s="413">
        <f t="shared" si="4"/>
        <v>0</v>
      </c>
      <c r="AO119" s="414"/>
      <c r="AP119" s="414"/>
      <c r="AQ119" s="110" t="s">
        <v>91</v>
      </c>
      <c r="AR119" s="111"/>
      <c r="AS119" s="112">
        <v>0</v>
      </c>
      <c r="AT119" s="113">
        <f t="shared" si="5"/>
        <v>0</v>
      </c>
      <c r="AU119" s="114">
        <f>'05c - 3.NP'!P90</f>
        <v>0</v>
      </c>
      <c r="AV119" s="113">
        <f>'05c - 3.NP'!J34</f>
        <v>0</v>
      </c>
      <c r="AW119" s="113">
        <f>'05c - 3.NP'!J35</f>
        <v>0</v>
      </c>
      <c r="AX119" s="113">
        <f>'05c - 3.NP'!J36</f>
        <v>0</v>
      </c>
      <c r="AY119" s="113">
        <f>'05c - 3.NP'!J37</f>
        <v>0</v>
      </c>
      <c r="AZ119" s="113">
        <f>'05c - 3.NP'!F34</f>
        <v>0</v>
      </c>
      <c r="BA119" s="113">
        <f>'05c - 3.NP'!F35</f>
        <v>0</v>
      </c>
      <c r="BB119" s="113">
        <f>'05c - 3.NP'!F36</f>
        <v>0</v>
      </c>
      <c r="BC119" s="113">
        <f>'05c - 3.NP'!F37</f>
        <v>0</v>
      </c>
      <c r="BD119" s="115">
        <f>'05c - 3.NP'!F38</f>
        <v>0</v>
      </c>
      <c r="BT119" s="116" t="s">
        <v>95</v>
      </c>
      <c r="BV119" s="116" t="s">
        <v>76</v>
      </c>
      <c r="BW119" s="116" t="s">
        <v>260</v>
      </c>
      <c r="BX119" s="116" t="s">
        <v>254</v>
      </c>
      <c r="CL119" s="116" t="s">
        <v>21</v>
      </c>
    </row>
    <row r="120" spans="1:91" s="6" customFormat="1" ht="22.5" customHeight="1">
      <c r="A120" s="97" t="s">
        <v>78</v>
      </c>
      <c r="B120" s="108"/>
      <c r="C120" s="109"/>
      <c r="D120" s="109"/>
      <c r="E120" s="416" t="s">
        <v>200</v>
      </c>
      <c r="F120" s="416"/>
      <c r="G120" s="416"/>
      <c r="H120" s="416"/>
      <c r="I120" s="416"/>
      <c r="J120" s="109"/>
      <c r="K120" s="416" t="s">
        <v>261</v>
      </c>
      <c r="L120" s="416"/>
      <c r="M120" s="416"/>
      <c r="N120" s="416"/>
      <c r="O120" s="416"/>
      <c r="P120" s="416"/>
      <c r="Q120" s="416"/>
      <c r="R120" s="416"/>
      <c r="S120" s="416"/>
      <c r="T120" s="416"/>
      <c r="U120" s="416"/>
      <c r="V120" s="416"/>
      <c r="W120" s="416"/>
      <c r="X120" s="416"/>
      <c r="Y120" s="416"/>
      <c r="Z120" s="416"/>
      <c r="AA120" s="416"/>
      <c r="AB120" s="416"/>
      <c r="AC120" s="416"/>
      <c r="AD120" s="416"/>
      <c r="AE120" s="416"/>
      <c r="AF120" s="416"/>
      <c r="AG120" s="413">
        <f>'06 - Výtahy'!J29</f>
        <v>0</v>
      </c>
      <c r="AH120" s="414"/>
      <c r="AI120" s="414"/>
      <c r="AJ120" s="414"/>
      <c r="AK120" s="414"/>
      <c r="AL120" s="414"/>
      <c r="AM120" s="414"/>
      <c r="AN120" s="413">
        <f t="shared" si="4"/>
        <v>0</v>
      </c>
      <c r="AO120" s="414"/>
      <c r="AP120" s="414"/>
      <c r="AQ120" s="110" t="s">
        <v>91</v>
      </c>
      <c r="AR120" s="111"/>
      <c r="AS120" s="112">
        <v>0</v>
      </c>
      <c r="AT120" s="113">
        <f t="shared" si="5"/>
        <v>0</v>
      </c>
      <c r="AU120" s="114">
        <f>'06 - Výtahy'!P84</f>
        <v>0</v>
      </c>
      <c r="AV120" s="113">
        <f>'06 - Výtahy'!J32</f>
        <v>0</v>
      </c>
      <c r="AW120" s="113">
        <f>'06 - Výtahy'!J33</f>
        <v>0</v>
      </c>
      <c r="AX120" s="113">
        <f>'06 - Výtahy'!J34</f>
        <v>0</v>
      </c>
      <c r="AY120" s="113">
        <f>'06 - Výtahy'!J35</f>
        <v>0</v>
      </c>
      <c r="AZ120" s="113">
        <f>'06 - Výtahy'!F32</f>
        <v>0</v>
      </c>
      <c r="BA120" s="113">
        <f>'06 - Výtahy'!F33</f>
        <v>0</v>
      </c>
      <c r="BB120" s="113">
        <f>'06 - Výtahy'!F34</f>
        <v>0</v>
      </c>
      <c r="BC120" s="113">
        <f>'06 - Výtahy'!F35</f>
        <v>0</v>
      </c>
      <c r="BD120" s="115">
        <f>'06 - Výtahy'!F36</f>
        <v>0</v>
      </c>
      <c r="BT120" s="116" t="s">
        <v>84</v>
      </c>
      <c r="BV120" s="116" t="s">
        <v>76</v>
      </c>
      <c r="BW120" s="116" t="s">
        <v>262</v>
      </c>
      <c r="BX120" s="116" t="s">
        <v>240</v>
      </c>
      <c r="CL120" s="116" t="s">
        <v>21</v>
      </c>
    </row>
    <row r="121" spans="1:91" s="5" customFormat="1" ht="22.5" customHeight="1">
      <c r="B121" s="98"/>
      <c r="C121" s="99"/>
      <c r="D121" s="411" t="s">
        <v>263</v>
      </c>
      <c r="E121" s="411"/>
      <c r="F121" s="411"/>
      <c r="G121" s="411"/>
      <c r="H121" s="411"/>
      <c r="I121" s="100"/>
      <c r="J121" s="411" t="s">
        <v>264</v>
      </c>
      <c r="K121" s="411"/>
      <c r="L121" s="411"/>
      <c r="M121" s="411"/>
      <c r="N121" s="411"/>
      <c r="O121" s="411"/>
      <c r="P121" s="411"/>
      <c r="Q121" s="411"/>
      <c r="R121" s="411"/>
      <c r="S121" s="411"/>
      <c r="T121" s="411"/>
      <c r="U121" s="411"/>
      <c r="V121" s="411"/>
      <c r="W121" s="411"/>
      <c r="X121" s="411"/>
      <c r="Y121" s="411"/>
      <c r="Z121" s="411"/>
      <c r="AA121" s="411"/>
      <c r="AB121" s="411"/>
      <c r="AC121" s="411"/>
      <c r="AD121" s="411"/>
      <c r="AE121" s="411"/>
      <c r="AF121" s="411"/>
      <c r="AG121" s="412">
        <f>ROUND(SUM(AG122:AG123),2)</f>
        <v>0</v>
      </c>
      <c r="AH121" s="410"/>
      <c r="AI121" s="410"/>
      <c r="AJ121" s="410"/>
      <c r="AK121" s="410"/>
      <c r="AL121" s="410"/>
      <c r="AM121" s="410"/>
      <c r="AN121" s="409">
        <f t="shared" si="4"/>
        <v>0</v>
      </c>
      <c r="AO121" s="410"/>
      <c r="AP121" s="410"/>
      <c r="AQ121" s="101" t="s">
        <v>87</v>
      </c>
      <c r="AR121" s="102"/>
      <c r="AS121" s="103">
        <f>ROUND(SUM(AS122:AS123),2)</f>
        <v>0</v>
      </c>
      <c r="AT121" s="104">
        <f t="shared" si="5"/>
        <v>0</v>
      </c>
      <c r="AU121" s="105">
        <f>ROUND(SUM(AU122:AU123),5)</f>
        <v>0</v>
      </c>
      <c r="AV121" s="104">
        <f>ROUND(AZ121*L26,2)</f>
        <v>0</v>
      </c>
      <c r="AW121" s="104">
        <f>ROUND(BA121*L27,2)</f>
        <v>0</v>
      </c>
      <c r="AX121" s="104">
        <f>ROUND(BB121*L26,2)</f>
        <v>0</v>
      </c>
      <c r="AY121" s="104">
        <f>ROUND(BC121*L27,2)</f>
        <v>0</v>
      </c>
      <c r="AZ121" s="104">
        <f>ROUND(SUM(AZ122:AZ123),2)</f>
        <v>0</v>
      </c>
      <c r="BA121" s="104">
        <f>ROUND(SUM(BA122:BA123),2)</f>
        <v>0</v>
      </c>
      <c r="BB121" s="104">
        <f>ROUND(SUM(BB122:BB123),2)</f>
        <v>0</v>
      </c>
      <c r="BC121" s="104">
        <f>ROUND(SUM(BC122:BC123),2)</f>
        <v>0</v>
      </c>
      <c r="BD121" s="106">
        <f>ROUND(SUM(BD122:BD123),2)</f>
        <v>0</v>
      </c>
      <c r="BS121" s="107" t="s">
        <v>73</v>
      </c>
      <c r="BT121" s="107" t="s">
        <v>82</v>
      </c>
      <c r="BU121" s="107" t="s">
        <v>75</v>
      </c>
      <c r="BV121" s="107" t="s">
        <v>76</v>
      </c>
      <c r="BW121" s="107" t="s">
        <v>265</v>
      </c>
      <c r="BX121" s="107" t="s">
        <v>7</v>
      </c>
      <c r="CL121" s="107" t="s">
        <v>21</v>
      </c>
      <c r="CM121" s="107" t="s">
        <v>84</v>
      </c>
    </row>
    <row r="122" spans="1:91" s="6" customFormat="1" ht="22.5" customHeight="1">
      <c r="A122" s="97" t="s">
        <v>78</v>
      </c>
      <c r="B122" s="108"/>
      <c r="C122" s="109"/>
      <c r="D122" s="109"/>
      <c r="E122" s="416" t="s">
        <v>266</v>
      </c>
      <c r="F122" s="416"/>
      <c r="G122" s="416"/>
      <c r="H122" s="416"/>
      <c r="I122" s="416"/>
      <c r="J122" s="109"/>
      <c r="K122" s="416" t="s">
        <v>267</v>
      </c>
      <c r="L122" s="416"/>
      <c r="M122" s="416"/>
      <c r="N122" s="416"/>
      <c r="O122" s="416"/>
      <c r="P122" s="416"/>
      <c r="Q122" s="416"/>
      <c r="R122" s="416"/>
      <c r="S122" s="416"/>
      <c r="T122" s="416"/>
      <c r="U122" s="416"/>
      <c r="V122" s="416"/>
      <c r="W122" s="416"/>
      <c r="X122" s="416"/>
      <c r="Y122" s="416"/>
      <c r="Z122" s="416"/>
      <c r="AA122" s="416"/>
      <c r="AB122" s="416"/>
      <c r="AC122" s="416"/>
      <c r="AD122" s="416"/>
      <c r="AE122" s="416"/>
      <c r="AF122" s="416"/>
      <c r="AG122" s="413">
        <f>'201 - Nábytek OPK'!J29</f>
        <v>0</v>
      </c>
      <c r="AH122" s="414"/>
      <c r="AI122" s="414"/>
      <c r="AJ122" s="414"/>
      <c r="AK122" s="414"/>
      <c r="AL122" s="414"/>
      <c r="AM122" s="414"/>
      <c r="AN122" s="413">
        <f t="shared" si="4"/>
        <v>0</v>
      </c>
      <c r="AO122" s="414"/>
      <c r="AP122" s="414"/>
      <c r="AQ122" s="110" t="s">
        <v>91</v>
      </c>
      <c r="AR122" s="111"/>
      <c r="AS122" s="112">
        <v>0</v>
      </c>
      <c r="AT122" s="113">
        <f t="shared" si="5"/>
        <v>0</v>
      </c>
      <c r="AU122" s="114">
        <f>'201 - Nábytek OPK'!P171</f>
        <v>0</v>
      </c>
      <c r="AV122" s="113">
        <f>'201 - Nábytek OPK'!J32</f>
        <v>0</v>
      </c>
      <c r="AW122" s="113">
        <f>'201 - Nábytek OPK'!J33</f>
        <v>0</v>
      </c>
      <c r="AX122" s="113">
        <f>'201 - Nábytek OPK'!J34</f>
        <v>0</v>
      </c>
      <c r="AY122" s="113">
        <f>'201 - Nábytek OPK'!J35</f>
        <v>0</v>
      </c>
      <c r="AZ122" s="113">
        <f>'201 - Nábytek OPK'!F32</f>
        <v>0</v>
      </c>
      <c r="BA122" s="113">
        <f>'201 - Nábytek OPK'!F33</f>
        <v>0</v>
      </c>
      <c r="BB122" s="113">
        <f>'201 - Nábytek OPK'!F34</f>
        <v>0</v>
      </c>
      <c r="BC122" s="113">
        <f>'201 - Nábytek OPK'!F35</f>
        <v>0</v>
      </c>
      <c r="BD122" s="115">
        <f>'201 - Nábytek OPK'!F36</f>
        <v>0</v>
      </c>
      <c r="BT122" s="116" t="s">
        <v>84</v>
      </c>
      <c r="BV122" s="116" t="s">
        <v>76</v>
      </c>
      <c r="BW122" s="116" t="s">
        <v>268</v>
      </c>
      <c r="BX122" s="116" t="s">
        <v>265</v>
      </c>
      <c r="CL122" s="116" t="s">
        <v>21</v>
      </c>
    </row>
    <row r="123" spans="1:91" s="6" customFormat="1" ht="22.5" customHeight="1">
      <c r="A123" s="97" t="s">
        <v>78</v>
      </c>
      <c r="B123" s="108"/>
      <c r="C123" s="109"/>
      <c r="D123" s="109"/>
      <c r="E123" s="416" t="s">
        <v>269</v>
      </c>
      <c r="F123" s="416"/>
      <c r="G123" s="416"/>
      <c r="H123" s="416"/>
      <c r="I123" s="416"/>
      <c r="J123" s="109"/>
      <c r="K123" s="416" t="s">
        <v>270</v>
      </c>
      <c r="L123" s="416"/>
      <c r="M123" s="416"/>
      <c r="N123" s="416"/>
      <c r="O123" s="416"/>
      <c r="P123" s="416"/>
      <c r="Q123" s="416"/>
      <c r="R123" s="416"/>
      <c r="S123" s="416"/>
      <c r="T123" s="416"/>
      <c r="U123" s="416"/>
      <c r="V123" s="416"/>
      <c r="W123" s="416"/>
      <c r="X123" s="416"/>
      <c r="Y123" s="416"/>
      <c r="Z123" s="416"/>
      <c r="AA123" s="416"/>
      <c r="AB123" s="416"/>
      <c r="AC123" s="416"/>
      <c r="AD123" s="416"/>
      <c r="AE123" s="416"/>
      <c r="AF123" s="416"/>
      <c r="AG123" s="413">
        <f>'202 - Vestavěný nábytek'!J29</f>
        <v>0</v>
      </c>
      <c r="AH123" s="414"/>
      <c r="AI123" s="414"/>
      <c r="AJ123" s="414"/>
      <c r="AK123" s="414"/>
      <c r="AL123" s="414"/>
      <c r="AM123" s="414"/>
      <c r="AN123" s="413">
        <f t="shared" si="4"/>
        <v>0</v>
      </c>
      <c r="AO123" s="414"/>
      <c r="AP123" s="414"/>
      <c r="AQ123" s="110" t="s">
        <v>91</v>
      </c>
      <c r="AR123" s="111"/>
      <c r="AS123" s="117">
        <v>0</v>
      </c>
      <c r="AT123" s="118">
        <f t="shared" si="5"/>
        <v>0</v>
      </c>
      <c r="AU123" s="119">
        <f>'202 - Vestavěný nábytek'!P86</f>
        <v>0</v>
      </c>
      <c r="AV123" s="118">
        <f>'202 - Vestavěný nábytek'!J32</f>
        <v>0</v>
      </c>
      <c r="AW123" s="118">
        <f>'202 - Vestavěný nábytek'!J33</f>
        <v>0</v>
      </c>
      <c r="AX123" s="118">
        <f>'202 - Vestavěný nábytek'!J34</f>
        <v>0</v>
      </c>
      <c r="AY123" s="118">
        <f>'202 - Vestavěný nábytek'!J35</f>
        <v>0</v>
      </c>
      <c r="AZ123" s="118">
        <f>'202 - Vestavěný nábytek'!F32</f>
        <v>0</v>
      </c>
      <c r="BA123" s="118">
        <f>'202 - Vestavěný nábytek'!F33</f>
        <v>0</v>
      </c>
      <c r="BB123" s="118">
        <f>'202 - Vestavěný nábytek'!F34</f>
        <v>0</v>
      </c>
      <c r="BC123" s="118">
        <f>'202 - Vestavěný nábytek'!F35</f>
        <v>0</v>
      </c>
      <c r="BD123" s="120">
        <f>'202 - Vestavěný nábytek'!F36</f>
        <v>0</v>
      </c>
      <c r="BT123" s="116" t="s">
        <v>84</v>
      </c>
      <c r="BV123" s="116" t="s">
        <v>76</v>
      </c>
      <c r="BW123" s="116" t="s">
        <v>271</v>
      </c>
      <c r="BX123" s="116" t="s">
        <v>265</v>
      </c>
      <c r="CL123" s="116" t="s">
        <v>21</v>
      </c>
    </row>
    <row r="124" spans="1:91" s="1" customFormat="1" ht="30" customHeight="1">
      <c r="B124" s="42"/>
      <c r="C124" s="64"/>
      <c r="D124" s="64"/>
      <c r="E124" s="64"/>
      <c r="F124" s="64"/>
      <c r="G124" s="64"/>
      <c r="H124" s="64"/>
      <c r="I124" s="64"/>
      <c r="J124" s="64"/>
      <c r="K124" s="64"/>
      <c r="L124" s="64"/>
      <c r="M124" s="64"/>
      <c r="N124" s="64"/>
      <c r="O124" s="64"/>
      <c r="P124" s="64"/>
      <c r="Q124" s="64"/>
      <c r="R124" s="64"/>
      <c r="S124" s="64"/>
      <c r="T124" s="64"/>
      <c r="U124" s="64"/>
      <c r="V124" s="64"/>
      <c r="W124" s="64"/>
      <c r="X124" s="64"/>
      <c r="Y124" s="64"/>
      <c r="Z124" s="64"/>
      <c r="AA124" s="64"/>
      <c r="AB124" s="64"/>
      <c r="AC124" s="64"/>
      <c r="AD124" s="64"/>
      <c r="AE124" s="64"/>
      <c r="AF124" s="64"/>
      <c r="AG124" s="64"/>
      <c r="AH124" s="64"/>
      <c r="AI124" s="64"/>
      <c r="AJ124" s="64"/>
      <c r="AK124" s="64"/>
      <c r="AL124" s="64"/>
      <c r="AM124" s="64"/>
      <c r="AN124" s="64"/>
      <c r="AO124" s="64"/>
      <c r="AP124" s="64"/>
      <c r="AQ124" s="64"/>
      <c r="AR124" s="62"/>
    </row>
    <row r="125" spans="1:91" s="1" customFormat="1" ht="6.95" customHeight="1">
      <c r="B125" s="57"/>
      <c r="C125" s="58"/>
      <c r="D125" s="58"/>
      <c r="E125" s="58"/>
      <c r="F125" s="58"/>
      <c r="G125" s="58"/>
      <c r="H125" s="58"/>
      <c r="I125" s="58"/>
      <c r="J125" s="58"/>
      <c r="K125" s="58"/>
      <c r="L125" s="58"/>
      <c r="M125" s="58"/>
      <c r="N125" s="58"/>
      <c r="O125" s="58"/>
      <c r="P125" s="58"/>
      <c r="Q125" s="58"/>
      <c r="R125" s="58"/>
      <c r="S125" s="58"/>
      <c r="T125" s="58"/>
      <c r="U125" s="58"/>
      <c r="V125" s="58"/>
      <c r="W125" s="58"/>
      <c r="X125" s="58"/>
      <c r="Y125" s="58"/>
      <c r="Z125" s="58"/>
      <c r="AA125" s="58"/>
      <c r="AB125" s="58"/>
      <c r="AC125" s="58"/>
      <c r="AD125" s="58"/>
      <c r="AE125" s="58"/>
      <c r="AF125" s="58"/>
      <c r="AG125" s="58"/>
      <c r="AH125" s="58"/>
      <c r="AI125" s="58"/>
      <c r="AJ125" s="58"/>
      <c r="AK125" s="58"/>
      <c r="AL125" s="58"/>
      <c r="AM125" s="58"/>
      <c r="AN125" s="58"/>
      <c r="AO125" s="58"/>
      <c r="AP125" s="58"/>
      <c r="AQ125" s="58"/>
      <c r="AR125" s="62"/>
    </row>
  </sheetData>
  <sheetProtection password="CC35" sheet="1" objects="1" scenarios="1" formatCells="0" formatColumns="0" formatRows="0" sort="0" autoFilter="0"/>
  <mergeCells count="325">
    <mergeCell ref="AG51:AM51"/>
    <mergeCell ref="AN51:AP51"/>
    <mergeCell ref="AR2:BE2"/>
    <mergeCell ref="AN121:AP121"/>
    <mergeCell ref="AG121:AM121"/>
    <mergeCell ref="D121:H121"/>
    <mergeCell ref="J121:AF121"/>
    <mergeCell ref="AN122:AP122"/>
    <mergeCell ref="AG122:AM122"/>
    <mergeCell ref="E122:I122"/>
    <mergeCell ref="K122:AF122"/>
    <mergeCell ref="AN123:AP123"/>
    <mergeCell ref="AG123:AM123"/>
    <mergeCell ref="E123:I123"/>
    <mergeCell ref="K123:AF123"/>
    <mergeCell ref="AN118:AP118"/>
    <mergeCell ref="AG118:AM118"/>
    <mergeCell ref="F118:J118"/>
    <mergeCell ref="L118:AF118"/>
    <mergeCell ref="AN119:AP119"/>
    <mergeCell ref="AG119:AM119"/>
    <mergeCell ref="F119:J119"/>
    <mergeCell ref="L119:AF119"/>
    <mergeCell ref="AN120:AP120"/>
    <mergeCell ref="AG120:AM120"/>
    <mergeCell ref="E120:I120"/>
    <mergeCell ref="K120:AF120"/>
    <mergeCell ref="AN115:AP115"/>
    <mergeCell ref="AG115:AM115"/>
    <mergeCell ref="F115:J115"/>
    <mergeCell ref="L115:AF115"/>
    <mergeCell ref="AN116:AP116"/>
    <mergeCell ref="AG116:AM116"/>
    <mergeCell ref="E116:I116"/>
    <mergeCell ref="K116:AF116"/>
    <mergeCell ref="AN117:AP117"/>
    <mergeCell ref="AG117:AM117"/>
    <mergeCell ref="F117:J117"/>
    <mergeCell ref="L117:AF117"/>
    <mergeCell ref="AN112:AP112"/>
    <mergeCell ref="AG112:AM112"/>
    <mergeCell ref="E112:I112"/>
    <mergeCell ref="K112:AF112"/>
    <mergeCell ref="AN113:AP113"/>
    <mergeCell ref="AG113:AM113"/>
    <mergeCell ref="E113:I113"/>
    <mergeCell ref="K113:AF113"/>
    <mergeCell ref="AN114:AP114"/>
    <mergeCell ref="AG114:AM114"/>
    <mergeCell ref="F114:J114"/>
    <mergeCell ref="L114:AF114"/>
    <mergeCell ref="AN109:AP109"/>
    <mergeCell ref="AG109:AM109"/>
    <mergeCell ref="E109:I109"/>
    <mergeCell ref="K109:AF109"/>
    <mergeCell ref="AN110:AP110"/>
    <mergeCell ref="AG110:AM110"/>
    <mergeCell ref="D110:H110"/>
    <mergeCell ref="J110:AF110"/>
    <mergeCell ref="AN111:AP111"/>
    <mergeCell ref="AG111:AM111"/>
    <mergeCell ref="E111:I111"/>
    <mergeCell ref="K111:AF111"/>
    <mergeCell ref="AN106:AP106"/>
    <mergeCell ref="AG106:AM106"/>
    <mergeCell ref="F106:J106"/>
    <mergeCell ref="L106:AF106"/>
    <mergeCell ref="AN107:AP107"/>
    <mergeCell ref="AG107:AM107"/>
    <mergeCell ref="F107:J107"/>
    <mergeCell ref="L107:AF107"/>
    <mergeCell ref="AN108:AP108"/>
    <mergeCell ref="AG108:AM108"/>
    <mergeCell ref="E108:I108"/>
    <mergeCell ref="K108:AF108"/>
    <mergeCell ref="AN103:AP103"/>
    <mergeCell ref="AG103:AM103"/>
    <mergeCell ref="F103:J103"/>
    <mergeCell ref="L103:AF103"/>
    <mergeCell ref="AN104:AP104"/>
    <mergeCell ref="AG104:AM104"/>
    <mergeCell ref="F104:J104"/>
    <mergeCell ref="L104:AF104"/>
    <mergeCell ref="AN105:AP105"/>
    <mergeCell ref="AG105:AM105"/>
    <mergeCell ref="F105:J105"/>
    <mergeCell ref="L105:AF105"/>
    <mergeCell ref="AN100:AP100"/>
    <mergeCell ref="AG100:AM100"/>
    <mergeCell ref="D100:H100"/>
    <mergeCell ref="J100:AF100"/>
    <mergeCell ref="AN101:AP101"/>
    <mergeCell ref="AG101:AM101"/>
    <mergeCell ref="E101:I101"/>
    <mergeCell ref="K101:AF101"/>
    <mergeCell ref="AN102:AP102"/>
    <mergeCell ref="AG102:AM102"/>
    <mergeCell ref="E102:I102"/>
    <mergeCell ref="K102:AF102"/>
    <mergeCell ref="AN97:AP97"/>
    <mergeCell ref="AG97:AM97"/>
    <mergeCell ref="F97:J97"/>
    <mergeCell ref="L97:AF97"/>
    <mergeCell ref="AN98:AP98"/>
    <mergeCell ref="AG98:AM98"/>
    <mergeCell ref="F98:J98"/>
    <mergeCell ref="L98:AF98"/>
    <mergeCell ref="AN99:AP99"/>
    <mergeCell ref="AG99:AM99"/>
    <mergeCell ref="E99:I99"/>
    <mergeCell ref="K99:AF99"/>
    <mergeCell ref="AN94:AP94"/>
    <mergeCell ref="AG94:AM94"/>
    <mergeCell ref="E94:I94"/>
    <mergeCell ref="K94:AF94"/>
    <mergeCell ref="AN95:AP95"/>
    <mergeCell ref="AG95:AM95"/>
    <mergeCell ref="E95:I95"/>
    <mergeCell ref="K95:AF95"/>
    <mergeCell ref="AN96:AP96"/>
    <mergeCell ref="AG96:AM96"/>
    <mergeCell ref="E96:I96"/>
    <mergeCell ref="K96:AF96"/>
    <mergeCell ref="AN91:AP91"/>
    <mergeCell ref="AG91:AM91"/>
    <mergeCell ref="E91:I91"/>
    <mergeCell ref="K91:AF91"/>
    <mergeCell ref="AN92:AP92"/>
    <mergeCell ref="AG92:AM92"/>
    <mergeCell ref="E92:I92"/>
    <mergeCell ref="K92:AF92"/>
    <mergeCell ref="AN93:AP93"/>
    <mergeCell ref="AG93:AM93"/>
    <mergeCell ref="E93:I93"/>
    <mergeCell ref="K93:AF93"/>
    <mergeCell ref="AN88:AP88"/>
    <mergeCell ref="AG88:AM88"/>
    <mergeCell ref="E88:I88"/>
    <mergeCell ref="K88:AF88"/>
    <mergeCell ref="AN89:AP89"/>
    <mergeCell ref="AG89:AM89"/>
    <mergeCell ref="D89:H89"/>
    <mergeCell ref="J89:AF89"/>
    <mergeCell ref="AN90:AP90"/>
    <mergeCell ref="AG90:AM90"/>
    <mergeCell ref="E90:I90"/>
    <mergeCell ref="K90:AF90"/>
    <mergeCell ref="AN85:AP85"/>
    <mergeCell ref="AG85:AM85"/>
    <mergeCell ref="E85:I85"/>
    <mergeCell ref="K85:AF85"/>
    <mergeCell ref="AN86:AP86"/>
    <mergeCell ref="AG86:AM86"/>
    <mergeCell ref="D86:H86"/>
    <mergeCell ref="J86:AF86"/>
    <mergeCell ref="AN87:AP87"/>
    <mergeCell ref="AG87:AM87"/>
    <mergeCell ref="E87:I87"/>
    <mergeCell ref="K87:AF87"/>
    <mergeCell ref="AN82:AP82"/>
    <mergeCell ref="AG82:AM82"/>
    <mergeCell ref="E82:I82"/>
    <mergeCell ref="K82:AF82"/>
    <mergeCell ref="AN83:AP83"/>
    <mergeCell ref="AG83:AM83"/>
    <mergeCell ref="E83:I83"/>
    <mergeCell ref="K83:AF83"/>
    <mergeCell ref="AN84:AP84"/>
    <mergeCell ref="AG84:AM84"/>
    <mergeCell ref="E84:I84"/>
    <mergeCell ref="K84:AF84"/>
    <mergeCell ref="AN79:AP79"/>
    <mergeCell ref="AG79:AM79"/>
    <mergeCell ref="E79:I79"/>
    <mergeCell ref="K79:AF79"/>
    <mergeCell ref="AN80:AP80"/>
    <mergeCell ref="AG80:AM80"/>
    <mergeCell ref="E80:I80"/>
    <mergeCell ref="K80:AF80"/>
    <mergeCell ref="AN81:AP81"/>
    <mergeCell ref="AG81:AM81"/>
    <mergeCell ref="E81:I81"/>
    <mergeCell ref="K81:AF81"/>
    <mergeCell ref="AN76:AP76"/>
    <mergeCell ref="AG76:AM76"/>
    <mergeCell ref="E76:I76"/>
    <mergeCell ref="K76:AF76"/>
    <mergeCell ref="AN77:AP77"/>
    <mergeCell ref="AG77:AM77"/>
    <mergeCell ref="D77:H77"/>
    <mergeCell ref="J77:AF77"/>
    <mergeCell ref="AN78:AP78"/>
    <mergeCell ref="AG78:AM78"/>
    <mergeCell ref="E78:I78"/>
    <mergeCell ref="K78:AF78"/>
    <mergeCell ref="AN73:AP73"/>
    <mergeCell ref="AG73:AM73"/>
    <mergeCell ref="E73:I73"/>
    <mergeCell ref="K73:AF73"/>
    <mergeCell ref="AN74:AP74"/>
    <mergeCell ref="AG74:AM74"/>
    <mergeCell ref="D74:H74"/>
    <mergeCell ref="J74:AF74"/>
    <mergeCell ref="AN75:AP75"/>
    <mergeCell ref="AG75:AM75"/>
    <mergeCell ref="E75:I75"/>
    <mergeCell ref="K75:AF75"/>
    <mergeCell ref="AN70:AP70"/>
    <mergeCell ref="AG70:AM70"/>
    <mergeCell ref="D70:H70"/>
    <mergeCell ref="J70:AF70"/>
    <mergeCell ref="AN71:AP71"/>
    <mergeCell ref="AG71:AM71"/>
    <mergeCell ref="D71:H71"/>
    <mergeCell ref="J71:AF71"/>
    <mergeCell ref="AN72:AP72"/>
    <mergeCell ref="AG72:AM72"/>
    <mergeCell ref="E72:I72"/>
    <mergeCell ref="K72:AF72"/>
    <mergeCell ref="AN67:AP67"/>
    <mergeCell ref="AG67:AM67"/>
    <mergeCell ref="D67:H67"/>
    <mergeCell ref="J67:AF67"/>
    <mergeCell ref="AN68:AP68"/>
    <mergeCell ref="AG68:AM68"/>
    <mergeCell ref="E68:I68"/>
    <mergeCell ref="K68:AF68"/>
    <mergeCell ref="AN69:AP69"/>
    <mergeCell ref="AG69:AM69"/>
    <mergeCell ref="E69:I69"/>
    <mergeCell ref="K69:AF69"/>
    <mergeCell ref="AN64:AP64"/>
    <mergeCell ref="AG64:AM64"/>
    <mergeCell ref="F64:J64"/>
    <mergeCell ref="L64:AF64"/>
    <mergeCell ref="AN65:AP65"/>
    <mergeCell ref="AG65:AM65"/>
    <mergeCell ref="E65:I65"/>
    <mergeCell ref="K65:AF65"/>
    <mergeCell ref="AN66:AP66"/>
    <mergeCell ref="AG66:AM66"/>
    <mergeCell ref="F66:J66"/>
    <mergeCell ref="L66:AF66"/>
    <mergeCell ref="AN61:AP61"/>
    <mergeCell ref="AG61:AM61"/>
    <mergeCell ref="F61:J61"/>
    <mergeCell ref="L61:AF61"/>
    <mergeCell ref="AN62:AP62"/>
    <mergeCell ref="AG62:AM62"/>
    <mergeCell ref="F62:J62"/>
    <mergeCell ref="L62:AF62"/>
    <mergeCell ref="AN63:AP63"/>
    <mergeCell ref="AG63:AM63"/>
    <mergeCell ref="F63:J63"/>
    <mergeCell ref="L63:AF63"/>
    <mergeCell ref="AN58:AP58"/>
    <mergeCell ref="AG58:AM58"/>
    <mergeCell ref="F58:J58"/>
    <mergeCell ref="L58:AF58"/>
    <mergeCell ref="AN59:AP59"/>
    <mergeCell ref="AG59:AM59"/>
    <mergeCell ref="F59:J59"/>
    <mergeCell ref="L59:AF59"/>
    <mergeCell ref="AN60:AP60"/>
    <mergeCell ref="AG60:AM60"/>
    <mergeCell ref="E60:I60"/>
    <mergeCell ref="K60:AF60"/>
    <mergeCell ref="AN55:AP55"/>
    <mergeCell ref="AG55:AM55"/>
    <mergeCell ref="F55:J55"/>
    <mergeCell ref="L55:AF55"/>
    <mergeCell ref="AN56:AP56"/>
    <mergeCell ref="AG56:AM56"/>
    <mergeCell ref="F56:J56"/>
    <mergeCell ref="L56:AF56"/>
    <mergeCell ref="AN57:AP57"/>
    <mergeCell ref="AG57:AM57"/>
    <mergeCell ref="F57:J57"/>
    <mergeCell ref="L57:AF57"/>
    <mergeCell ref="AN52:AP52"/>
    <mergeCell ref="AG52:AM52"/>
    <mergeCell ref="D52:H52"/>
    <mergeCell ref="J52:AF52"/>
    <mergeCell ref="AN53:AP53"/>
    <mergeCell ref="AG53:AM53"/>
    <mergeCell ref="D53:H53"/>
    <mergeCell ref="J53:AF53"/>
    <mergeCell ref="AN54:AP54"/>
    <mergeCell ref="AG54:AM54"/>
    <mergeCell ref="E54:I54"/>
    <mergeCell ref="K54:AF54"/>
    <mergeCell ref="X32:AB32"/>
    <mergeCell ref="AK32:AO32"/>
    <mergeCell ref="L42:AO42"/>
    <mergeCell ref="AM44:AN44"/>
    <mergeCell ref="AM46:AP46"/>
    <mergeCell ref="AS46:AT48"/>
    <mergeCell ref="C49:G49"/>
    <mergeCell ref="I49:AF49"/>
    <mergeCell ref="AG49:AM49"/>
    <mergeCell ref="AN49:AP49"/>
    <mergeCell ref="BE5:BE32"/>
    <mergeCell ref="K5:AO5"/>
    <mergeCell ref="K6:AO6"/>
    <mergeCell ref="E14:AJ14"/>
    <mergeCell ref="E20:AN20"/>
    <mergeCell ref="AK23:AO23"/>
    <mergeCell ref="L25:O25"/>
    <mergeCell ref="W25:AE25"/>
    <mergeCell ref="AK25:AO25"/>
    <mergeCell ref="L26:O26"/>
    <mergeCell ref="W26:AE26"/>
    <mergeCell ref="AK26:AO26"/>
    <mergeCell ref="L27:O27"/>
    <mergeCell ref="W27:AE27"/>
    <mergeCell ref="AK27:AO27"/>
    <mergeCell ref="L28:O28"/>
    <mergeCell ref="W28:AE28"/>
    <mergeCell ref="AK28:AO28"/>
    <mergeCell ref="L29:O29"/>
    <mergeCell ref="W29:AE29"/>
    <mergeCell ref="AK29:AO29"/>
    <mergeCell ref="L30:O30"/>
    <mergeCell ref="W30:AE30"/>
    <mergeCell ref="AK30:AO30"/>
  </mergeCells>
  <hyperlinks>
    <hyperlink ref="K1:S1" location="C2" display="1) Rekapitulace stavby"/>
    <hyperlink ref="W1:AI1" location="C51" display="2) Rekapitulace objektů stavby a soupisů prací"/>
    <hyperlink ref="A52" location="'292-001 - VRN'!C2" display="/"/>
    <hyperlink ref="A55" location="'01a - 1.PP'!C2" display="/"/>
    <hyperlink ref="A56" location="'01b - 1.NP'!C2" display="/"/>
    <hyperlink ref="A57" location="'01c - 2.NP'!C2" display="/"/>
    <hyperlink ref="A58" location="'01d - 3.NP'!C2" display="/"/>
    <hyperlink ref="A59" location="'01e - 4.NP'!C2" display="/"/>
    <hyperlink ref="A61" location="'02a - 1.PP'!C2" display="/"/>
    <hyperlink ref="A62" location="'02b - 1.NP'!C2" display="/"/>
    <hyperlink ref="A63" location="'02c - 2.NP'!C2" display="/"/>
    <hyperlink ref="A64" location="'02d - 3.NP'!C2" display="/"/>
    <hyperlink ref="A66" location="'03a - Skulptura'!C2" display="/"/>
    <hyperlink ref="A68" location="'01 - Tryskové injektáže'!C2" display="/"/>
    <hyperlink ref="A69" location="'02 - Piloty'!C2" display="/"/>
    <hyperlink ref="A70" location="'292-004 - Stavební část'!C2" display="/"/>
    <hyperlink ref="A72" location="'01 - Betonové konstrukce'!C2" display="/"/>
    <hyperlink ref="A73" location="'02 - Ocelové konstrukce'!C2" display="/"/>
    <hyperlink ref="A75" location="'001 - Fasády'!C2" display="/"/>
    <hyperlink ref="A76" location="'002 - Střechy'!C2" display="/"/>
    <hyperlink ref="A78" location="'004 - Konstrukce klempířské'!C2" display="/"/>
    <hyperlink ref="A79" location="'005 - Vnitřní výplně otvorů'!C2" display="/"/>
    <hyperlink ref="A80" location="'006 - Vnitřní parapety'!C2" display="/"/>
    <hyperlink ref="A81" location="'007 - Žaluzie a rolety'!C2" display="/"/>
    <hyperlink ref="A82" location="'008 - Ostatní výrobky'!C2" display="/"/>
    <hyperlink ref="A83" location="'010 - Konstrukce zámečnické'!C2" display="/"/>
    <hyperlink ref="A84" location="'011 - Těsnění prostupů '!C2" display="/"/>
    <hyperlink ref="A85" location="'003 - Vnější výplně otvorů'!C2" display="/"/>
    <hyperlink ref="A87" location="'01 - PBŘ'!C2" display="/"/>
    <hyperlink ref="A88" location="'02 - ZOKT'!C2" display="/"/>
    <hyperlink ref="A90" location="'01 - Zdravotechnika'!C2" display="/"/>
    <hyperlink ref="A91" location="'02 - Vzduchotechnika'!C2" display="/"/>
    <hyperlink ref="A92" location="'03 - Ústřední vytápění'!C2" display="/"/>
    <hyperlink ref="A93" location="'04 - Chlazení (klimatizace)'!C2" display="/"/>
    <hyperlink ref="A94" location="'05 - Chlazení (VZT jednotky)'!C2" display="/"/>
    <hyperlink ref="A95" location="'06 - Chlazení magnetické ...'!C2" display="/"/>
    <hyperlink ref="A97" location="'07a - Silnoproudé elektro...'!C2" display="/"/>
    <hyperlink ref="A98" location="'07b - Slaboproudé elektro...'!C2" display="/"/>
    <hyperlink ref="A99" location="'08 - Měření a regulace'!C2" display="/"/>
    <hyperlink ref="A101" location="'01 - Komunikace a terénní...'!C2" display="/"/>
    <hyperlink ref="A103" location="'02a - Kácení, probírka a ...'!C2" display="/"/>
    <hyperlink ref="A104" location="'02b - Nová výsadba I. etapa'!C2" display="/"/>
    <hyperlink ref="A105" location="'02c - Kácení, probírka a ...'!C2" display="/"/>
    <hyperlink ref="A106" location="'02d - Nová výsadba II.etapa'!C2" display="/"/>
    <hyperlink ref="A107" location="'02e - Střešní zahrady'!C2" display="/"/>
    <hyperlink ref="A108" location="'03 - Přípojka teplovodu'!C2" display="/"/>
    <hyperlink ref="A109" location="'04 - Venkovní kanalizace'!C2" display="/"/>
    <hyperlink ref="A111" location="'009 - Potrubní pošta'!C2" display="/"/>
    <hyperlink ref="A112" location="'01 - Zdroje a rozvody med...'!C2" display="/"/>
    <hyperlink ref="A114" location="'03a - Elektrická požární ...'!C2" display="/"/>
    <hyperlink ref="A115" location="'03b - Evakuační rozhlas'!C2" display="/"/>
    <hyperlink ref="A117" location="'05a - 1.NP'!C2" display="/"/>
    <hyperlink ref="A118" location="'05b - 2.NP'!C2" display="/"/>
    <hyperlink ref="A119" location="'05c - 3.NP'!C2" display="/"/>
    <hyperlink ref="A120" location="'06 - Výtahy'!C2" display="/"/>
    <hyperlink ref="A122" location="'201 - Nábytek OPK'!C2" display="/"/>
    <hyperlink ref="A123" location="'202 - Vestavěný nábytek'!C2" display="/"/>
  </hyperlinks>
  <pageMargins left="0.58333330000000005" right="0.58333330000000005" top="0.58333330000000005" bottom="0.58333330000000005" header="0" footer="0"/>
  <pageSetup paperSize="9" fitToHeight="100" orientation="landscape" blackAndWhite="1" r:id="rId1"/>
  <headerFooter>
    <oddFooter>&amp;CStrana &amp;P z &amp;N</oddFooter>
  </headerFooter>
  <drawing r:id="rId2"/>
</worksheet>
</file>

<file path=xl/worksheets/sheet10.xml><?xml version="1.0" encoding="utf-8"?>
<worksheet xmlns="http://schemas.openxmlformats.org/spreadsheetml/2006/main" xmlns:r="http://schemas.openxmlformats.org/officeDocument/2006/relationships">
  <sheetPr>
    <pageSetUpPr fitToPage="1"/>
  </sheetPr>
  <dimension ref="A1:BR257"/>
  <sheetViews>
    <sheetView showGridLines="0" workbookViewId="0">
      <pane ySplit="1" topLeftCell="A2" activePane="bottomLeft" state="frozen"/>
      <selection pane="bottomLeft"/>
    </sheetView>
  </sheetViews>
  <sheetFormatPr defaultRowHeight="15"/>
  <cols>
    <col min="1" max="1" width="8.33203125" customWidth="1"/>
    <col min="2" max="2" width="1.6640625" customWidth="1"/>
    <col min="3" max="3" width="4.1640625" customWidth="1"/>
    <col min="4" max="4" width="4.33203125" customWidth="1"/>
    <col min="5" max="5" width="17.1640625" customWidth="1"/>
    <col min="6" max="6" width="75" customWidth="1"/>
    <col min="7" max="7" width="8.6640625" customWidth="1"/>
    <col min="8" max="8" width="11.1640625" customWidth="1"/>
    <col min="9" max="9" width="12.6640625" style="121" customWidth="1"/>
    <col min="10" max="10" width="23.5" customWidth="1"/>
    <col min="11" max="11" width="15.5" customWidth="1"/>
    <col min="19" max="19" width="8.1640625" customWidth="1"/>
    <col min="20" max="20" width="29.6640625" customWidth="1"/>
    <col min="21" max="21" width="16.33203125"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1" spans="1:70" ht="21.75" customHeight="1">
      <c r="A1" s="22"/>
      <c r="B1" s="122"/>
      <c r="C1" s="122"/>
      <c r="D1" s="123" t="s">
        <v>1</v>
      </c>
      <c r="E1" s="122"/>
      <c r="F1" s="124" t="s">
        <v>272</v>
      </c>
      <c r="G1" s="427" t="s">
        <v>273</v>
      </c>
      <c r="H1" s="427"/>
      <c r="I1" s="125"/>
      <c r="J1" s="124" t="s">
        <v>274</v>
      </c>
      <c r="K1" s="123" t="s">
        <v>275</v>
      </c>
      <c r="L1" s="124" t="s">
        <v>276</v>
      </c>
      <c r="M1" s="124"/>
      <c r="N1" s="124"/>
      <c r="O1" s="124"/>
      <c r="P1" s="124"/>
      <c r="Q1" s="124"/>
      <c r="R1" s="124"/>
      <c r="S1" s="124"/>
      <c r="T1" s="124"/>
      <c r="U1" s="21"/>
      <c r="V1" s="21"/>
      <c r="W1" s="22"/>
      <c r="X1" s="22"/>
      <c r="Y1" s="22"/>
      <c r="Z1" s="22"/>
      <c r="AA1" s="22"/>
      <c r="AB1" s="22"/>
      <c r="AC1" s="22"/>
      <c r="AD1" s="22"/>
      <c r="AE1" s="22"/>
      <c r="AF1" s="22"/>
      <c r="AG1" s="22"/>
      <c r="AH1" s="22"/>
      <c r="AI1" s="22"/>
      <c r="AJ1" s="22"/>
      <c r="AK1" s="22"/>
      <c r="AL1" s="22"/>
      <c r="AM1" s="22"/>
      <c r="AN1" s="22"/>
      <c r="AO1" s="22"/>
      <c r="AP1" s="22"/>
      <c r="AQ1" s="22"/>
      <c r="AR1" s="22"/>
      <c r="AS1" s="22"/>
      <c r="AT1" s="22"/>
      <c r="AU1" s="22"/>
      <c r="AV1" s="22"/>
      <c r="AW1" s="22"/>
      <c r="AX1" s="22"/>
      <c r="AY1" s="22"/>
      <c r="AZ1" s="22"/>
      <c r="BA1" s="22"/>
      <c r="BB1" s="22"/>
      <c r="BC1" s="22"/>
      <c r="BD1" s="22"/>
      <c r="BE1" s="22"/>
      <c r="BF1" s="22"/>
      <c r="BG1" s="22"/>
      <c r="BH1" s="22"/>
      <c r="BI1" s="22"/>
      <c r="BJ1" s="22"/>
      <c r="BK1" s="22"/>
      <c r="BL1" s="22"/>
      <c r="BM1" s="22"/>
      <c r="BN1" s="22"/>
      <c r="BO1" s="22"/>
      <c r="BP1" s="22"/>
      <c r="BQ1" s="22"/>
      <c r="BR1" s="22"/>
    </row>
    <row r="2" spans="1:70" ht="36.950000000000003" customHeight="1">
      <c r="L2" s="419"/>
      <c r="M2" s="419"/>
      <c r="N2" s="419"/>
      <c r="O2" s="419"/>
      <c r="P2" s="419"/>
      <c r="Q2" s="419"/>
      <c r="R2" s="419"/>
      <c r="S2" s="419"/>
      <c r="T2" s="419"/>
      <c r="U2" s="419"/>
      <c r="V2" s="419"/>
      <c r="AT2" s="25" t="s">
        <v>117</v>
      </c>
    </row>
    <row r="3" spans="1:70" ht="6.95" customHeight="1">
      <c r="B3" s="26"/>
      <c r="C3" s="27"/>
      <c r="D3" s="27"/>
      <c r="E3" s="27"/>
      <c r="F3" s="27"/>
      <c r="G3" s="27"/>
      <c r="H3" s="27"/>
      <c r="I3" s="126"/>
      <c r="J3" s="27"/>
      <c r="K3" s="28"/>
      <c r="AT3" s="25" t="s">
        <v>84</v>
      </c>
    </row>
    <row r="4" spans="1:70" ht="36.950000000000003" customHeight="1">
      <c r="B4" s="29"/>
      <c r="C4" s="30"/>
      <c r="D4" s="31" t="s">
        <v>277</v>
      </c>
      <c r="E4" s="30"/>
      <c r="F4" s="30"/>
      <c r="G4" s="30"/>
      <c r="H4" s="30"/>
      <c r="I4" s="127"/>
      <c r="J4" s="30"/>
      <c r="K4" s="32"/>
      <c r="M4" s="33" t="s">
        <v>12</v>
      </c>
      <c r="AT4" s="25" t="s">
        <v>6</v>
      </c>
    </row>
    <row r="5" spans="1:70" ht="6.95" customHeight="1">
      <c r="B5" s="29"/>
      <c r="C5" s="30"/>
      <c r="D5" s="30"/>
      <c r="E5" s="30"/>
      <c r="F5" s="30"/>
      <c r="G5" s="30"/>
      <c r="H5" s="30"/>
      <c r="I5" s="127"/>
      <c r="J5" s="30"/>
      <c r="K5" s="32"/>
    </row>
    <row r="6" spans="1:70">
      <c r="B6" s="29"/>
      <c r="C6" s="30"/>
      <c r="D6" s="38" t="s">
        <v>18</v>
      </c>
      <c r="E6" s="30"/>
      <c r="F6" s="30"/>
      <c r="G6" s="30"/>
      <c r="H6" s="30"/>
      <c r="I6" s="127"/>
      <c r="J6" s="30"/>
      <c r="K6" s="32"/>
    </row>
    <row r="7" spans="1:70" ht="22.5" customHeight="1">
      <c r="B7" s="29"/>
      <c r="C7" s="30"/>
      <c r="D7" s="30"/>
      <c r="E7" s="420" t="str">
        <f>'Rekapitulace stavby'!K6</f>
        <v>Národní telemedicínské centrum</v>
      </c>
      <c r="F7" s="421"/>
      <c r="G7" s="421"/>
      <c r="H7" s="421"/>
      <c r="I7" s="127"/>
      <c r="J7" s="30"/>
      <c r="K7" s="32"/>
    </row>
    <row r="8" spans="1:70">
      <c r="B8" s="29"/>
      <c r="C8" s="30"/>
      <c r="D8" s="38" t="s">
        <v>278</v>
      </c>
      <c r="E8" s="30"/>
      <c r="F8" s="30"/>
      <c r="G8" s="30"/>
      <c r="H8" s="30"/>
      <c r="I8" s="127"/>
      <c r="J8" s="30"/>
      <c r="K8" s="32"/>
    </row>
    <row r="9" spans="1:70" ht="22.5" customHeight="1">
      <c r="B9" s="29"/>
      <c r="C9" s="30"/>
      <c r="D9" s="30"/>
      <c r="E9" s="420" t="s">
        <v>424</v>
      </c>
      <c r="F9" s="380"/>
      <c r="G9" s="380"/>
      <c r="H9" s="380"/>
      <c r="I9" s="127"/>
      <c r="J9" s="30"/>
      <c r="K9" s="32"/>
    </row>
    <row r="10" spans="1:70">
      <c r="B10" s="29"/>
      <c r="C10" s="30"/>
      <c r="D10" s="38" t="s">
        <v>425</v>
      </c>
      <c r="E10" s="30"/>
      <c r="F10" s="30"/>
      <c r="G10" s="30"/>
      <c r="H10" s="30"/>
      <c r="I10" s="127"/>
      <c r="J10" s="30"/>
      <c r="K10" s="32"/>
    </row>
    <row r="11" spans="1:70" s="1" customFormat="1" ht="22.5" customHeight="1">
      <c r="B11" s="42"/>
      <c r="C11" s="43"/>
      <c r="D11" s="43"/>
      <c r="E11" s="404" t="s">
        <v>1052</v>
      </c>
      <c r="F11" s="423"/>
      <c r="G11" s="423"/>
      <c r="H11" s="423"/>
      <c r="I11" s="128"/>
      <c r="J11" s="43"/>
      <c r="K11" s="46"/>
    </row>
    <row r="12" spans="1:70" s="1" customFormat="1">
      <c r="B12" s="42"/>
      <c r="C12" s="43"/>
      <c r="D12" s="38" t="s">
        <v>427</v>
      </c>
      <c r="E12" s="43"/>
      <c r="F12" s="43"/>
      <c r="G12" s="43"/>
      <c r="H12" s="43"/>
      <c r="I12" s="128"/>
      <c r="J12" s="43"/>
      <c r="K12" s="46"/>
    </row>
    <row r="13" spans="1:70" s="1" customFormat="1" ht="36.950000000000003" customHeight="1">
      <c r="B13" s="42"/>
      <c r="C13" s="43"/>
      <c r="D13" s="43"/>
      <c r="E13" s="422" t="s">
        <v>1440</v>
      </c>
      <c r="F13" s="423"/>
      <c r="G13" s="423"/>
      <c r="H13" s="423"/>
      <c r="I13" s="128"/>
      <c r="J13" s="43"/>
      <c r="K13" s="46"/>
    </row>
    <row r="14" spans="1:70" s="1" customFormat="1" ht="13.5">
      <c r="B14" s="42"/>
      <c r="C14" s="43"/>
      <c r="D14" s="43"/>
      <c r="E14" s="43"/>
      <c r="F14" s="43"/>
      <c r="G14" s="43"/>
      <c r="H14" s="43"/>
      <c r="I14" s="128"/>
      <c r="J14" s="43"/>
      <c r="K14" s="46"/>
    </row>
    <row r="15" spans="1:70" s="1" customFormat="1" ht="14.45" customHeight="1">
      <c r="B15" s="42"/>
      <c r="C15" s="43"/>
      <c r="D15" s="38" t="s">
        <v>20</v>
      </c>
      <c r="E15" s="43"/>
      <c r="F15" s="36" t="s">
        <v>21</v>
      </c>
      <c r="G15" s="43"/>
      <c r="H15" s="43"/>
      <c r="I15" s="129" t="s">
        <v>22</v>
      </c>
      <c r="J15" s="36" t="s">
        <v>21</v>
      </c>
      <c r="K15" s="46"/>
    </row>
    <row r="16" spans="1:70" s="1" customFormat="1" ht="14.45" customHeight="1">
      <c r="B16" s="42"/>
      <c r="C16" s="43"/>
      <c r="D16" s="38" t="s">
        <v>23</v>
      </c>
      <c r="E16" s="43"/>
      <c r="F16" s="36" t="s">
        <v>24</v>
      </c>
      <c r="G16" s="43"/>
      <c r="H16" s="43"/>
      <c r="I16" s="129" t="s">
        <v>25</v>
      </c>
      <c r="J16" s="130" t="str">
        <f>'Rekapitulace stavby'!AN8</f>
        <v>26.1.2017</v>
      </c>
      <c r="K16" s="46"/>
    </row>
    <row r="17" spans="2:11" s="1" customFormat="1" ht="10.9" customHeight="1">
      <c r="B17" s="42"/>
      <c r="C17" s="43"/>
      <c r="D17" s="43"/>
      <c r="E17" s="43"/>
      <c r="F17" s="43"/>
      <c r="G17" s="43"/>
      <c r="H17" s="43"/>
      <c r="I17" s="128"/>
      <c r="J17" s="43"/>
      <c r="K17" s="46"/>
    </row>
    <row r="18" spans="2:11" s="1" customFormat="1" ht="14.45" customHeight="1">
      <c r="B18" s="42"/>
      <c r="C18" s="43"/>
      <c r="D18" s="38" t="s">
        <v>27</v>
      </c>
      <c r="E18" s="43"/>
      <c r="F18" s="43"/>
      <c r="G18" s="43"/>
      <c r="H18" s="43"/>
      <c r="I18" s="129" t="s">
        <v>28</v>
      </c>
      <c r="J18" s="36" t="s">
        <v>29</v>
      </c>
      <c r="K18" s="46"/>
    </row>
    <row r="19" spans="2:11" s="1" customFormat="1" ht="18" customHeight="1">
      <c r="B19" s="42"/>
      <c r="C19" s="43"/>
      <c r="D19" s="43"/>
      <c r="E19" s="36" t="s">
        <v>30</v>
      </c>
      <c r="F19" s="43"/>
      <c r="G19" s="43"/>
      <c r="H19" s="43"/>
      <c r="I19" s="129" t="s">
        <v>31</v>
      </c>
      <c r="J19" s="36" t="s">
        <v>21</v>
      </c>
      <c r="K19" s="46"/>
    </row>
    <row r="20" spans="2:11" s="1" customFormat="1" ht="6.95" customHeight="1">
      <c r="B20" s="42"/>
      <c r="C20" s="43"/>
      <c r="D20" s="43"/>
      <c r="E20" s="43"/>
      <c r="F20" s="43"/>
      <c r="G20" s="43"/>
      <c r="H20" s="43"/>
      <c r="I20" s="128"/>
      <c r="J20" s="43"/>
      <c r="K20" s="46"/>
    </row>
    <row r="21" spans="2:11" s="1" customFormat="1" ht="14.45" customHeight="1">
      <c r="B21" s="42"/>
      <c r="C21" s="43"/>
      <c r="D21" s="38" t="s">
        <v>32</v>
      </c>
      <c r="E21" s="43"/>
      <c r="F21" s="43"/>
      <c r="G21" s="43"/>
      <c r="H21" s="43"/>
      <c r="I21" s="129" t="s">
        <v>28</v>
      </c>
      <c r="J21" s="36" t="str">
        <f>IF('Rekapitulace stavby'!AN13="Vyplň údaj","",IF('Rekapitulace stavby'!AN13="","",'Rekapitulace stavby'!AN13))</f>
        <v/>
      </c>
      <c r="K21" s="46"/>
    </row>
    <row r="22" spans="2:11" s="1" customFormat="1" ht="18" customHeight="1">
      <c r="B22" s="42"/>
      <c r="C22" s="43"/>
      <c r="D22" s="43"/>
      <c r="E22" s="36" t="str">
        <f>IF('Rekapitulace stavby'!E14="Vyplň údaj","",IF('Rekapitulace stavby'!E14="","",'Rekapitulace stavby'!E14))</f>
        <v/>
      </c>
      <c r="F22" s="43"/>
      <c r="G22" s="43"/>
      <c r="H22" s="43"/>
      <c r="I22" s="129" t="s">
        <v>31</v>
      </c>
      <c r="J22" s="36" t="str">
        <f>IF('Rekapitulace stavby'!AN14="Vyplň údaj","",IF('Rekapitulace stavby'!AN14="","",'Rekapitulace stavby'!AN14))</f>
        <v/>
      </c>
      <c r="K22" s="46"/>
    </row>
    <row r="23" spans="2:11" s="1" customFormat="1" ht="6.95" customHeight="1">
      <c r="B23" s="42"/>
      <c r="C23" s="43"/>
      <c r="D23" s="43"/>
      <c r="E23" s="43"/>
      <c r="F23" s="43"/>
      <c r="G23" s="43"/>
      <c r="H23" s="43"/>
      <c r="I23" s="128"/>
      <c r="J23" s="43"/>
      <c r="K23" s="46"/>
    </row>
    <row r="24" spans="2:11" s="1" customFormat="1" ht="14.45" customHeight="1">
      <c r="B24" s="42"/>
      <c r="C24" s="43"/>
      <c r="D24" s="38" t="s">
        <v>34</v>
      </c>
      <c r="E24" s="43"/>
      <c r="F24" s="43"/>
      <c r="G24" s="43"/>
      <c r="H24" s="43"/>
      <c r="I24" s="129" t="s">
        <v>28</v>
      </c>
      <c r="J24" s="36" t="s">
        <v>35</v>
      </c>
      <c r="K24" s="46"/>
    </row>
    <row r="25" spans="2:11" s="1" customFormat="1" ht="18" customHeight="1">
      <c r="B25" s="42"/>
      <c r="C25" s="43"/>
      <c r="D25" s="43"/>
      <c r="E25" s="36" t="s">
        <v>36</v>
      </c>
      <c r="F25" s="43"/>
      <c r="G25" s="43"/>
      <c r="H25" s="43"/>
      <c r="I25" s="129" t="s">
        <v>31</v>
      </c>
      <c r="J25" s="36" t="s">
        <v>21</v>
      </c>
      <c r="K25" s="46"/>
    </row>
    <row r="26" spans="2:11" s="1" customFormat="1" ht="6.95" customHeight="1">
      <c r="B26" s="42"/>
      <c r="C26" s="43"/>
      <c r="D26" s="43"/>
      <c r="E26" s="43"/>
      <c r="F26" s="43"/>
      <c r="G26" s="43"/>
      <c r="H26" s="43"/>
      <c r="I26" s="128"/>
      <c r="J26" s="43"/>
      <c r="K26" s="46"/>
    </row>
    <row r="27" spans="2:11" s="1" customFormat="1" ht="14.45" customHeight="1">
      <c r="B27" s="42"/>
      <c r="C27" s="43"/>
      <c r="D27" s="38" t="s">
        <v>38</v>
      </c>
      <c r="E27" s="43"/>
      <c r="F27" s="43"/>
      <c r="G27" s="43"/>
      <c r="H27" s="43"/>
      <c r="I27" s="128"/>
      <c r="J27" s="43"/>
      <c r="K27" s="46"/>
    </row>
    <row r="28" spans="2:11" s="7" customFormat="1" ht="22.5" customHeight="1">
      <c r="B28" s="131"/>
      <c r="C28" s="132"/>
      <c r="D28" s="132"/>
      <c r="E28" s="384" t="s">
        <v>21</v>
      </c>
      <c r="F28" s="384"/>
      <c r="G28" s="384"/>
      <c r="H28" s="384"/>
      <c r="I28" s="133"/>
      <c r="J28" s="132"/>
      <c r="K28" s="134"/>
    </row>
    <row r="29" spans="2:11" s="1" customFormat="1" ht="6.95" customHeight="1">
      <c r="B29" s="42"/>
      <c r="C29" s="43"/>
      <c r="D29" s="43"/>
      <c r="E29" s="43"/>
      <c r="F29" s="43"/>
      <c r="G29" s="43"/>
      <c r="H29" s="43"/>
      <c r="I29" s="128"/>
      <c r="J29" s="43"/>
      <c r="K29" s="46"/>
    </row>
    <row r="30" spans="2:11" s="1" customFormat="1" ht="6.95" customHeight="1">
      <c r="B30" s="42"/>
      <c r="C30" s="43"/>
      <c r="D30" s="86"/>
      <c r="E30" s="86"/>
      <c r="F30" s="86"/>
      <c r="G30" s="86"/>
      <c r="H30" s="86"/>
      <c r="I30" s="135"/>
      <c r="J30" s="86"/>
      <c r="K30" s="136"/>
    </row>
    <row r="31" spans="2:11" s="1" customFormat="1" ht="25.35" customHeight="1">
      <c r="B31" s="42"/>
      <c r="C31" s="43"/>
      <c r="D31" s="137" t="s">
        <v>40</v>
      </c>
      <c r="E31" s="43"/>
      <c r="F31" s="43"/>
      <c r="G31" s="43"/>
      <c r="H31" s="43"/>
      <c r="I31" s="128"/>
      <c r="J31" s="138">
        <f>ROUND(J101,2)</f>
        <v>0</v>
      </c>
      <c r="K31" s="46"/>
    </row>
    <row r="32" spans="2:11" s="1" customFormat="1" ht="6.95" customHeight="1">
      <c r="B32" s="42"/>
      <c r="C32" s="43"/>
      <c r="D32" s="86"/>
      <c r="E32" s="86"/>
      <c r="F32" s="86"/>
      <c r="G32" s="86"/>
      <c r="H32" s="86"/>
      <c r="I32" s="135"/>
      <c r="J32" s="86"/>
      <c r="K32" s="136"/>
    </row>
    <row r="33" spans="2:11" s="1" customFormat="1" ht="14.45" customHeight="1">
      <c r="B33" s="42"/>
      <c r="C33" s="43"/>
      <c r="D33" s="43"/>
      <c r="E33" s="43"/>
      <c r="F33" s="47" t="s">
        <v>42</v>
      </c>
      <c r="G33" s="43"/>
      <c r="H33" s="43"/>
      <c r="I33" s="139" t="s">
        <v>41</v>
      </c>
      <c r="J33" s="47" t="s">
        <v>43</v>
      </c>
      <c r="K33" s="46"/>
    </row>
    <row r="34" spans="2:11" s="1" customFormat="1" ht="14.45" customHeight="1">
      <c r="B34" s="42"/>
      <c r="C34" s="43"/>
      <c r="D34" s="50" t="s">
        <v>44</v>
      </c>
      <c r="E34" s="50" t="s">
        <v>45</v>
      </c>
      <c r="F34" s="140">
        <f>ROUND(SUM(BE101:BE256), 2)</f>
        <v>0</v>
      </c>
      <c r="G34" s="43"/>
      <c r="H34" s="43"/>
      <c r="I34" s="141">
        <v>0.21</v>
      </c>
      <c r="J34" s="140">
        <f>ROUND(ROUND((SUM(BE101:BE256)), 2)*I34, 2)</f>
        <v>0</v>
      </c>
      <c r="K34" s="46"/>
    </row>
    <row r="35" spans="2:11" s="1" customFormat="1" ht="14.45" customHeight="1">
      <c r="B35" s="42"/>
      <c r="C35" s="43"/>
      <c r="D35" s="43"/>
      <c r="E35" s="50" t="s">
        <v>46</v>
      </c>
      <c r="F35" s="140">
        <f>ROUND(SUM(BF101:BF256), 2)</f>
        <v>0</v>
      </c>
      <c r="G35" s="43"/>
      <c r="H35" s="43"/>
      <c r="I35" s="141">
        <v>0.15</v>
      </c>
      <c r="J35" s="140">
        <f>ROUND(ROUND((SUM(BF101:BF256)), 2)*I35, 2)</f>
        <v>0</v>
      </c>
      <c r="K35" s="46"/>
    </row>
    <row r="36" spans="2:11" s="1" customFormat="1" ht="14.45" hidden="1" customHeight="1">
      <c r="B36" s="42"/>
      <c r="C36" s="43"/>
      <c r="D36" s="43"/>
      <c r="E36" s="50" t="s">
        <v>47</v>
      </c>
      <c r="F36" s="140">
        <f>ROUND(SUM(BG101:BG256), 2)</f>
        <v>0</v>
      </c>
      <c r="G36" s="43"/>
      <c r="H36" s="43"/>
      <c r="I36" s="141">
        <v>0.21</v>
      </c>
      <c r="J36" s="140">
        <v>0</v>
      </c>
      <c r="K36" s="46"/>
    </row>
    <row r="37" spans="2:11" s="1" customFormat="1" ht="14.45" hidden="1" customHeight="1">
      <c r="B37" s="42"/>
      <c r="C37" s="43"/>
      <c r="D37" s="43"/>
      <c r="E37" s="50" t="s">
        <v>48</v>
      </c>
      <c r="F37" s="140">
        <f>ROUND(SUM(BH101:BH256), 2)</f>
        <v>0</v>
      </c>
      <c r="G37" s="43"/>
      <c r="H37" s="43"/>
      <c r="I37" s="141">
        <v>0.15</v>
      </c>
      <c r="J37" s="140">
        <v>0</v>
      </c>
      <c r="K37" s="46"/>
    </row>
    <row r="38" spans="2:11" s="1" customFormat="1" ht="14.45" hidden="1" customHeight="1">
      <c r="B38" s="42"/>
      <c r="C38" s="43"/>
      <c r="D38" s="43"/>
      <c r="E38" s="50" t="s">
        <v>49</v>
      </c>
      <c r="F38" s="140">
        <f>ROUND(SUM(BI101:BI256), 2)</f>
        <v>0</v>
      </c>
      <c r="G38" s="43"/>
      <c r="H38" s="43"/>
      <c r="I38" s="141">
        <v>0</v>
      </c>
      <c r="J38" s="140">
        <v>0</v>
      </c>
      <c r="K38" s="46"/>
    </row>
    <row r="39" spans="2:11" s="1" customFormat="1" ht="6.95" customHeight="1">
      <c r="B39" s="42"/>
      <c r="C39" s="43"/>
      <c r="D39" s="43"/>
      <c r="E39" s="43"/>
      <c r="F39" s="43"/>
      <c r="G39" s="43"/>
      <c r="H39" s="43"/>
      <c r="I39" s="128"/>
      <c r="J39" s="43"/>
      <c r="K39" s="46"/>
    </row>
    <row r="40" spans="2:11" s="1" customFormat="1" ht="25.35" customHeight="1">
      <c r="B40" s="42"/>
      <c r="C40" s="142"/>
      <c r="D40" s="143" t="s">
        <v>50</v>
      </c>
      <c r="E40" s="80"/>
      <c r="F40" s="80"/>
      <c r="G40" s="144" t="s">
        <v>51</v>
      </c>
      <c r="H40" s="145" t="s">
        <v>52</v>
      </c>
      <c r="I40" s="146"/>
      <c r="J40" s="147">
        <f>SUM(J31:J38)</f>
        <v>0</v>
      </c>
      <c r="K40" s="148"/>
    </row>
    <row r="41" spans="2:11" s="1" customFormat="1" ht="14.45" customHeight="1">
      <c r="B41" s="57"/>
      <c r="C41" s="58"/>
      <c r="D41" s="58"/>
      <c r="E41" s="58"/>
      <c r="F41" s="58"/>
      <c r="G41" s="58"/>
      <c r="H41" s="58"/>
      <c r="I41" s="149"/>
      <c r="J41" s="58"/>
      <c r="K41" s="59"/>
    </row>
    <row r="45" spans="2:11" s="1" customFormat="1" ht="6.95" customHeight="1">
      <c r="B45" s="150"/>
      <c r="C45" s="151"/>
      <c r="D45" s="151"/>
      <c r="E45" s="151"/>
      <c r="F45" s="151"/>
      <c r="G45" s="151"/>
      <c r="H45" s="151"/>
      <c r="I45" s="152"/>
      <c r="J45" s="151"/>
      <c r="K45" s="153"/>
    </row>
    <row r="46" spans="2:11" s="1" customFormat="1" ht="36.950000000000003" customHeight="1">
      <c r="B46" s="42"/>
      <c r="C46" s="31" t="s">
        <v>280</v>
      </c>
      <c r="D46" s="43"/>
      <c r="E46" s="43"/>
      <c r="F46" s="43"/>
      <c r="G46" s="43"/>
      <c r="H46" s="43"/>
      <c r="I46" s="128"/>
      <c r="J46" s="43"/>
      <c r="K46" s="46"/>
    </row>
    <row r="47" spans="2:11" s="1" customFormat="1" ht="6.95" customHeight="1">
      <c r="B47" s="42"/>
      <c r="C47" s="43"/>
      <c r="D47" s="43"/>
      <c r="E47" s="43"/>
      <c r="F47" s="43"/>
      <c r="G47" s="43"/>
      <c r="H47" s="43"/>
      <c r="I47" s="128"/>
      <c r="J47" s="43"/>
      <c r="K47" s="46"/>
    </row>
    <row r="48" spans="2:11" s="1" customFormat="1" ht="14.45" customHeight="1">
      <c r="B48" s="42"/>
      <c r="C48" s="38" t="s">
        <v>18</v>
      </c>
      <c r="D48" s="43"/>
      <c r="E48" s="43"/>
      <c r="F48" s="43"/>
      <c r="G48" s="43"/>
      <c r="H48" s="43"/>
      <c r="I48" s="128"/>
      <c r="J48" s="43"/>
      <c r="K48" s="46"/>
    </row>
    <row r="49" spans="2:47" s="1" customFormat="1" ht="22.5" customHeight="1">
      <c r="B49" s="42"/>
      <c r="C49" s="43"/>
      <c r="D49" s="43"/>
      <c r="E49" s="420" t="str">
        <f>E7</f>
        <v>Národní telemedicínské centrum</v>
      </c>
      <c r="F49" s="421"/>
      <c r="G49" s="421"/>
      <c r="H49" s="421"/>
      <c r="I49" s="128"/>
      <c r="J49" s="43"/>
      <c r="K49" s="46"/>
    </row>
    <row r="50" spans="2:47">
      <c r="B50" s="29"/>
      <c r="C50" s="38" t="s">
        <v>278</v>
      </c>
      <c r="D50" s="30"/>
      <c r="E50" s="30"/>
      <c r="F50" s="30"/>
      <c r="G50" s="30"/>
      <c r="H50" s="30"/>
      <c r="I50" s="127"/>
      <c r="J50" s="30"/>
      <c r="K50" s="32"/>
    </row>
    <row r="51" spans="2:47" ht="22.5" customHeight="1">
      <c r="B51" s="29"/>
      <c r="C51" s="30"/>
      <c r="D51" s="30"/>
      <c r="E51" s="420" t="s">
        <v>424</v>
      </c>
      <c r="F51" s="380"/>
      <c r="G51" s="380"/>
      <c r="H51" s="380"/>
      <c r="I51" s="127"/>
      <c r="J51" s="30"/>
      <c r="K51" s="32"/>
    </row>
    <row r="52" spans="2:47">
      <c r="B52" s="29"/>
      <c r="C52" s="38" t="s">
        <v>425</v>
      </c>
      <c r="D52" s="30"/>
      <c r="E52" s="30"/>
      <c r="F52" s="30"/>
      <c r="G52" s="30"/>
      <c r="H52" s="30"/>
      <c r="I52" s="127"/>
      <c r="J52" s="30"/>
      <c r="K52" s="32"/>
    </row>
    <row r="53" spans="2:47" s="1" customFormat="1" ht="22.5" customHeight="1">
      <c r="B53" s="42"/>
      <c r="C53" s="43"/>
      <c r="D53" s="43"/>
      <c r="E53" s="404" t="s">
        <v>1052</v>
      </c>
      <c r="F53" s="423"/>
      <c r="G53" s="423"/>
      <c r="H53" s="423"/>
      <c r="I53" s="128"/>
      <c r="J53" s="43"/>
      <c r="K53" s="46"/>
    </row>
    <row r="54" spans="2:47" s="1" customFormat="1" ht="14.45" customHeight="1">
      <c r="B54" s="42"/>
      <c r="C54" s="38" t="s">
        <v>427</v>
      </c>
      <c r="D54" s="43"/>
      <c r="E54" s="43"/>
      <c r="F54" s="43"/>
      <c r="G54" s="43"/>
      <c r="H54" s="43"/>
      <c r="I54" s="128"/>
      <c r="J54" s="43"/>
      <c r="K54" s="46"/>
    </row>
    <row r="55" spans="2:47" s="1" customFormat="1" ht="23.25" customHeight="1">
      <c r="B55" s="42"/>
      <c r="C55" s="43"/>
      <c r="D55" s="43"/>
      <c r="E55" s="422" t="str">
        <f>E13</f>
        <v>02c - 2.NP</v>
      </c>
      <c r="F55" s="423"/>
      <c r="G55" s="423"/>
      <c r="H55" s="423"/>
      <c r="I55" s="128"/>
      <c r="J55" s="43"/>
      <c r="K55" s="46"/>
    </row>
    <row r="56" spans="2:47" s="1" customFormat="1" ht="6.95" customHeight="1">
      <c r="B56" s="42"/>
      <c r="C56" s="43"/>
      <c r="D56" s="43"/>
      <c r="E56" s="43"/>
      <c r="F56" s="43"/>
      <c r="G56" s="43"/>
      <c r="H56" s="43"/>
      <c r="I56" s="128"/>
      <c r="J56" s="43"/>
      <c r="K56" s="46"/>
    </row>
    <row r="57" spans="2:47" s="1" customFormat="1" ht="18" customHeight="1">
      <c r="B57" s="42"/>
      <c r="C57" s="38" t="s">
        <v>23</v>
      </c>
      <c r="D57" s="43"/>
      <c r="E57" s="43"/>
      <c r="F57" s="36" t="str">
        <f>F16</f>
        <v>FN Olomouc</v>
      </c>
      <c r="G57" s="43"/>
      <c r="H57" s="43"/>
      <c r="I57" s="129" t="s">
        <v>25</v>
      </c>
      <c r="J57" s="130" t="str">
        <f>IF(J16="","",J16)</f>
        <v>26.1.2017</v>
      </c>
      <c r="K57" s="46"/>
    </row>
    <row r="58" spans="2:47" s="1" customFormat="1" ht="6.95" customHeight="1">
      <c r="B58" s="42"/>
      <c r="C58" s="43"/>
      <c r="D58" s="43"/>
      <c r="E58" s="43"/>
      <c r="F58" s="43"/>
      <c r="G58" s="43"/>
      <c r="H58" s="43"/>
      <c r="I58" s="128"/>
      <c r="J58" s="43"/>
      <c r="K58" s="46"/>
    </row>
    <row r="59" spans="2:47" s="1" customFormat="1">
      <c r="B59" s="42"/>
      <c r="C59" s="38" t="s">
        <v>27</v>
      </c>
      <c r="D59" s="43"/>
      <c r="E59" s="43"/>
      <c r="F59" s="36" t="str">
        <f>E19</f>
        <v>SPS Projekt s. r.o., Za Návsí 1670/9, Praha 10</v>
      </c>
      <c r="G59" s="43"/>
      <c r="H59" s="43"/>
      <c r="I59" s="129" t="s">
        <v>34</v>
      </c>
      <c r="J59" s="36" t="str">
        <f>E25</f>
        <v>OK Plan Architects s.r.o., Na Závodí 631, Humpolec</v>
      </c>
      <c r="K59" s="46"/>
    </row>
    <row r="60" spans="2:47" s="1" customFormat="1" ht="14.45" customHeight="1">
      <c r="B60" s="42"/>
      <c r="C60" s="38" t="s">
        <v>32</v>
      </c>
      <c r="D60" s="43"/>
      <c r="E60" s="43"/>
      <c r="F60" s="36" t="str">
        <f>IF(E22="","",E22)</f>
        <v/>
      </c>
      <c r="G60" s="43"/>
      <c r="H60" s="43"/>
      <c r="I60" s="128"/>
      <c r="J60" s="43"/>
      <c r="K60" s="46"/>
    </row>
    <row r="61" spans="2:47" s="1" customFormat="1" ht="10.35" customHeight="1">
      <c r="B61" s="42"/>
      <c r="C61" s="43"/>
      <c r="D61" s="43"/>
      <c r="E61" s="43"/>
      <c r="F61" s="43"/>
      <c r="G61" s="43"/>
      <c r="H61" s="43"/>
      <c r="I61" s="128"/>
      <c r="J61" s="43"/>
      <c r="K61" s="46"/>
    </row>
    <row r="62" spans="2:47" s="1" customFormat="1" ht="29.25" customHeight="1">
      <c r="B62" s="42"/>
      <c r="C62" s="154" t="s">
        <v>281</v>
      </c>
      <c r="D62" s="142"/>
      <c r="E62" s="142"/>
      <c r="F62" s="142"/>
      <c r="G62" s="142"/>
      <c r="H62" s="142"/>
      <c r="I62" s="155"/>
      <c r="J62" s="156" t="s">
        <v>282</v>
      </c>
      <c r="K62" s="157"/>
    </row>
    <row r="63" spans="2:47" s="1" customFormat="1" ht="10.35" customHeight="1">
      <c r="B63" s="42"/>
      <c r="C63" s="43"/>
      <c r="D63" s="43"/>
      <c r="E63" s="43"/>
      <c r="F63" s="43"/>
      <c r="G63" s="43"/>
      <c r="H63" s="43"/>
      <c r="I63" s="128"/>
      <c r="J63" s="43"/>
      <c r="K63" s="46"/>
    </row>
    <row r="64" spans="2:47" s="1" customFormat="1" ht="29.25" customHeight="1">
      <c r="B64" s="42"/>
      <c r="C64" s="158" t="s">
        <v>283</v>
      </c>
      <c r="D64" s="43"/>
      <c r="E64" s="43"/>
      <c r="F64" s="43"/>
      <c r="G64" s="43"/>
      <c r="H64" s="43"/>
      <c r="I64" s="128"/>
      <c r="J64" s="138">
        <f>J101</f>
        <v>0</v>
      </c>
      <c r="K64" s="46"/>
      <c r="AU64" s="25" t="s">
        <v>284</v>
      </c>
    </row>
    <row r="65" spans="2:11" s="8" customFormat="1" ht="24.95" customHeight="1">
      <c r="B65" s="159"/>
      <c r="C65" s="160"/>
      <c r="D65" s="161" t="s">
        <v>876</v>
      </c>
      <c r="E65" s="162"/>
      <c r="F65" s="162"/>
      <c r="G65" s="162"/>
      <c r="H65" s="162"/>
      <c r="I65" s="163"/>
      <c r="J65" s="164">
        <f>J102</f>
        <v>0</v>
      </c>
      <c r="K65" s="165"/>
    </row>
    <row r="66" spans="2:11" s="9" customFormat="1" ht="19.899999999999999" customHeight="1">
      <c r="B66" s="166"/>
      <c r="C66" s="167"/>
      <c r="D66" s="168" t="s">
        <v>432</v>
      </c>
      <c r="E66" s="169"/>
      <c r="F66" s="169"/>
      <c r="G66" s="169"/>
      <c r="H66" s="169"/>
      <c r="I66" s="170"/>
      <c r="J66" s="171">
        <f>J103</f>
        <v>0</v>
      </c>
      <c r="K66" s="172"/>
    </row>
    <row r="67" spans="2:11" s="9" customFormat="1" ht="19.899999999999999" customHeight="1">
      <c r="B67" s="166"/>
      <c r="C67" s="167"/>
      <c r="D67" s="168" t="s">
        <v>433</v>
      </c>
      <c r="E67" s="169"/>
      <c r="F67" s="169"/>
      <c r="G67" s="169"/>
      <c r="H67" s="169"/>
      <c r="I67" s="170"/>
      <c r="J67" s="171">
        <f>J141</f>
        <v>0</v>
      </c>
      <c r="K67" s="172"/>
    </row>
    <row r="68" spans="2:11" s="9" customFormat="1" ht="14.85" customHeight="1">
      <c r="B68" s="166"/>
      <c r="C68" s="167"/>
      <c r="D68" s="168" t="s">
        <v>434</v>
      </c>
      <c r="E68" s="169"/>
      <c r="F68" s="169"/>
      <c r="G68" s="169"/>
      <c r="H68" s="169"/>
      <c r="I68" s="170"/>
      <c r="J68" s="171">
        <f>J142</f>
        <v>0</v>
      </c>
      <c r="K68" s="172"/>
    </row>
    <row r="69" spans="2:11" s="9" customFormat="1" ht="14.85" customHeight="1">
      <c r="B69" s="166"/>
      <c r="C69" s="167"/>
      <c r="D69" s="168" t="s">
        <v>435</v>
      </c>
      <c r="E69" s="169"/>
      <c r="F69" s="169"/>
      <c r="G69" s="169"/>
      <c r="H69" s="169"/>
      <c r="I69" s="170"/>
      <c r="J69" s="171">
        <f>J172</f>
        <v>0</v>
      </c>
      <c r="K69" s="172"/>
    </row>
    <row r="70" spans="2:11" s="9" customFormat="1" ht="21.75" customHeight="1">
      <c r="B70" s="166"/>
      <c r="C70" s="167"/>
      <c r="D70" s="168" t="s">
        <v>1441</v>
      </c>
      <c r="E70" s="169"/>
      <c r="F70" s="169"/>
      <c r="G70" s="169"/>
      <c r="H70" s="169"/>
      <c r="I70" s="170"/>
      <c r="J70" s="171">
        <f>J173</f>
        <v>0</v>
      </c>
      <c r="K70" s="172"/>
    </row>
    <row r="71" spans="2:11" s="9" customFormat="1" ht="14.85" customHeight="1">
      <c r="B71" s="166"/>
      <c r="C71" s="167"/>
      <c r="D71" s="168" t="s">
        <v>437</v>
      </c>
      <c r="E71" s="169"/>
      <c r="F71" s="169"/>
      <c r="G71" s="169"/>
      <c r="H71" s="169"/>
      <c r="I71" s="170"/>
      <c r="J71" s="171">
        <f>J189</f>
        <v>0</v>
      </c>
      <c r="K71" s="172"/>
    </row>
    <row r="72" spans="2:11" s="9" customFormat="1" ht="19.899999999999999" customHeight="1">
      <c r="B72" s="166"/>
      <c r="C72" s="167"/>
      <c r="D72" s="168" t="s">
        <v>438</v>
      </c>
      <c r="E72" s="169"/>
      <c r="F72" s="169"/>
      <c r="G72" s="169"/>
      <c r="H72" s="169"/>
      <c r="I72" s="170"/>
      <c r="J72" s="171">
        <f>J225</f>
        <v>0</v>
      </c>
      <c r="K72" s="172"/>
    </row>
    <row r="73" spans="2:11" s="9" customFormat="1" ht="14.85" customHeight="1">
      <c r="B73" s="166"/>
      <c r="C73" s="167"/>
      <c r="D73" s="168" t="s">
        <v>439</v>
      </c>
      <c r="E73" s="169"/>
      <c r="F73" s="169"/>
      <c r="G73" s="169"/>
      <c r="H73" s="169"/>
      <c r="I73" s="170"/>
      <c r="J73" s="171">
        <f>J226</f>
        <v>0</v>
      </c>
      <c r="K73" s="172"/>
    </row>
    <row r="74" spans="2:11" s="9" customFormat="1" ht="14.85" customHeight="1">
      <c r="B74" s="166"/>
      <c r="C74" s="167"/>
      <c r="D74" s="168" t="s">
        <v>440</v>
      </c>
      <c r="E74" s="169"/>
      <c r="F74" s="169"/>
      <c r="G74" s="169"/>
      <c r="H74" s="169"/>
      <c r="I74" s="170"/>
      <c r="J74" s="171">
        <f>J228</f>
        <v>0</v>
      </c>
      <c r="K74" s="172"/>
    </row>
    <row r="75" spans="2:11" s="9" customFormat="1" ht="14.85" customHeight="1">
      <c r="B75" s="166"/>
      <c r="C75" s="167"/>
      <c r="D75" s="168" t="s">
        <v>441</v>
      </c>
      <c r="E75" s="169"/>
      <c r="F75" s="169"/>
      <c r="G75" s="169"/>
      <c r="H75" s="169"/>
      <c r="I75" s="170"/>
      <c r="J75" s="171">
        <f>J230</f>
        <v>0</v>
      </c>
      <c r="K75" s="172"/>
    </row>
    <row r="76" spans="2:11" s="9" customFormat="1" ht="19.899999999999999" customHeight="1">
      <c r="B76" s="166"/>
      <c r="C76" s="167"/>
      <c r="D76" s="168" t="s">
        <v>442</v>
      </c>
      <c r="E76" s="169"/>
      <c r="F76" s="169"/>
      <c r="G76" s="169"/>
      <c r="H76" s="169"/>
      <c r="I76" s="170"/>
      <c r="J76" s="171">
        <f>J242</f>
        <v>0</v>
      </c>
      <c r="K76" s="172"/>
    </row>
    <row r="77" spans="2:11" s="9" customFormat="1" ht="19.899999999999999" customHeight="1">
      <c r="B77" s="166"/>
      <c r="C77" s="167"/>
      <c r="D77" s="168" t="s">
        <v>443</v>
      </c>
      <c r="E77" s="169"/>
      <c r="F77" s="169"/>
      <c r="G77" s="169"/>
      <c r="H77" s="169"/>
      <c r="I77" s="170"/>
      <c r="J77" s="171">
        <f>J255</f>
        <v>0</v>
      </c>
      <c r="K77" s="172"/>
    </row>
    <row r="78" spans="2:11" s="1" customFormat="1" ht="21.75" customHeight="1">
      <c r="B78" s="42"/>
      <c r="C78" s="43"/>
      <c r="D78" s="43"/>
      <c r="E78" s="43"/>
      <c r="F78" s="43"/>
      <c r="G78" s="43"/>
      <c r="H78" s="43"/>
      <c r="I78" s="128"/>
      <c r="J78" s="43"/>
      <c r="K78" s="46"/>
    </row>
    <row r="79" spans="2:11" s="1" customFormat="1" ht="6.95" customHeight="1">
      <c r="B79" s="57"/>
      <c r="C79" s="58"/>
      <c r="D79" s="58"/>
      <c r="E79" s="58"/>
      <c r="F79" s="58"/>
      <c r="G79" s="58"/>
      <c r="H79" s="58"/>
      <c r="I79" s="149"/>
      <c r="J79" s="58"/>
      <c r="K79" s="59"/>
    </row>
    <row r="83" spans="2:12" s="1" customFormat="1" ht="6.95" customHeight="1">
      <c r="B83" s="60"/>
      <c r="C83" s="61"/>
      <c r="D83" s="61"/>
      <c r="E83" s="61"/>
      <c r="F83" s="61"/>
      <c r="G83" s="61"/>
      <c r="H83" s="61"/>
      <c r="I83" s="152"/>
      <c r="J83" s="61"/>
      <c r="K83" s="61"/>
      <c r="L83" s="62"/>
    </row>
    <row r="84" spans="2:12" s="1" customFormat="1" ht="36.950000000000003" customHeight="1">
      <c r="B84" s="42"/>
      <c r="C84" s="63" t="s">
        <v>292</v>
      </c>
      <c r="D84" s="64"/>
      <c r="E84" s="64"/>
      <c r="F84" s="64"/>
      <c r="G84" s="64"/>
      <c r="H84" s="64"/>
      <c r="I84" s="173"/>
      <c r="J84" s="64"/>
      <c r="K84" s="64"/>
      <c r="L84" s="62"/>
    </row>
    <row r="85" spans="2:12" s="1" customFormat="1" ht="6.95" customHeight="1">
      <c r="B85" s="42"/>
      <c r="C85" s="64"/>
      <c r="D85" s="64"/>
      <c r="E85" s="64"/>
      <c r="F85" s="64"/>
      <c r="G85" s="64"/>
      <c r="H85" s="64"/>
      <c r="I85" s="173"/>
      <c r="J85" s="64"/>
      <c r="K85" s="64"/>
      <c r="L85" s="62"/>
    </row>
    <row r="86" spans="2:12" s="1" customFormat="1" ht="14.45" customHeight="1">
      <c r="B86" s="42"/>
      <c r="C86" s="66" t="s">
        <v>18</v>
      </c>
      <c r="D86" s="64"/>
      <c r="E86" s="64"/>
      <c r="F86" s="64"/>
      <c r="G86" s="64"/>
      <c r="H86" s="64"/>
      <c r="I86" s="173"/>
      <c r="J86" s="64"/>
      <c r="K86" s="64"/>
      <c r="L86" s="62"/>
    </row>
    <row r="87" spans="2:12" s="1" customFormat="1" ht="22.5" customHeight="1">
      <c r="B87" s="42"/>
      <c r="C87" s="64"/>
      <c r="D87" s="64"/>
      <c r="E87" s="424" t="str">
        <f>E7</f>
        <v>Národní telemedicínské centrum</v>
      </c>
      <c r="F87" s="425"/>
      <c r="G87" s="425"/>
      <c r="H87" s="425"/>
      <c r="I87" s="173"/>
      <c r="J87" s="64"/>
      <c r="K87" s="64"/>
      <c r="L87" s="62"/>
    </row>
    <row r="88" spans="2:12">
      <c r="B88" s="29"/>
      <c r="C88" s="66" t="s">
        <v>278</v>
      </c>
      <c r="D88" s="219"/>
      <c r="E88" s="219"/>
      <c r="F88" s="219"/>
      <c r="G88" s="219"/>
      <c r="H88" s="219"/>
      <c r="J88" s="219"/>
      <c r="K88" s="219"/>
      <c r="L88" s="220"/>
    </row>
    <row r="89" spans="2:12" ht="22.5" customHeight="1">
      <c r="B89" s="29"/>
      <c r="C89" s="219"/>
      <c r="D89" s="219"/>
      <c r="E89" s="424" t="s">
        <v>424</v>
      </c>
      <c r="F89" s="429"/>
      <c r="G89" s="429"/>
      <c r="H89" s="429"/>
      <c r="J89" s="219"/>
      <c r="K89" s="219"/>
      <c r="L89" s="220"/>
    </row>
    <row r="90" spans="2:12">
      <c r="B90" s="29"/>
      <c r="C90" s="66" t="s">
        <v>425</v>
      </c>
      <c r="D90" s="219"/>
      <c r="E90" s="219"/>
      <c r="F90" s="219"/>
      <c r="G90" s="219"/>
      <c r="H90" s="219"/>
      <c r="J90" s="219"/>
      <c r="K90" s="219"/>
      <c r="L90" s="220"/>
    </row>
    <row r="91" spans="2:12" s="1" customFormat="1" ht="22.5" customHeight="1">
      <c r="B91" s="42"/>
      <c r="C91" s="64"/>
      <c r="D91" s="64"/>
      <c r="E91" s="428" t="s">
        <v>1052</v>
      </c>
      <c r="F91" s="426"/>
      <c r="G91" s="426"/>
      <c r="H91" s="426"/>
      <c r="I91" s="173"/>
      <c r="J91" s="64"/>
      <c r="K91" s="64"/>
      <c r="L91" s="62"/>
    </row>
    <row r="92" spans="2:12" s="1" customFormat="1" ht="14.45" customHeight="1">
      <c r="B92" s="42"/>
      <c r="C92" s="66" t="s">
        <v>427</v>
      </c>
      <c r="D92" s="64"/>
      <c r="E92" s="64"/>
      <c r="F92" s="64"/>
      <c r="G92" s="64"/>
      <c r="H92" s="64"/>
      <c r="I92" s="173"/>
      <c r="J92" s="64"/>
      <c r="K92" s="64"/>
      <c r="L92" s="62"/>
    </row>
    <row r="93" spans="2:12" s="1" customFormat="1" ht="23.25" customHeight="1">
      <c r="B93" s="42"/>
      <c r="C93" s="64"/>
      <c r="D93" s="64"/>
      <c r="E93" s="395" t="str">
        <f>E13</f>
        <v>02c - 2.NP</v>
      </c>
      <c r="F93" s="426"/>
      <c r="G93" s="426"/>
      <c r="H93" s="426"/>
      <c r="I93" s="173"/>
      <c r="J93" s="64"/>
      <c r="K93" s="64"/>
      <c r="L93" s="62"/>
    </row>
    <row r="94" spans="2:12" s="1" customFormat="1" ht="6.95" customHeight="1">
      <c r="B94" s="42"/>
      <c r="C94" s="64"/>
      <c r="D94" s="64"/>
      <c r="E94" s="64"/>
      <c r="F94" s="64"/>
      <c r="G94" s="64"/>
      <c r="H94" s="64"/>
      <c r="I94" s="173"/>
      <c r="J94" s="64"/>
      <c r="K94" s="64"/>
      <c r="L94" s="62"/>
    </row>
    <row r="95" spans="2:12" s="1" customFormat="1" ht="18" customHeight="1">
      <c r="B95" s="42"/>
      <c r="C95" s="66" t="s">
        <v>23</v>
      </c>
      <c r="D95" s="64"/>
      <c r="E95" s="64"/>
      <c r="F95" s="174" t="str">
        <f>F16</f>
        <v>FN Olomouc</v>
      </c>
      <c r="G95" s="64"/>
      <c r="H95" s="64"/>
      <c r="I95" s="175" t="s">
        <v>25</v>
      </c>
      <c r="J95" s="74" t="str">
        <f>IF(J16="","",J16)</f>
        <v>26.1.2017</v>
      </c>
      <c r="K95" s="64"/>
      <c r="L95" s="62"/>
    </row>
    <row r="96" spans="2:12" s="1" customFormat="1" ht="6.95" customHeight="1">
      <c r="B96" s="42"/>
      <c r="C96" s="64"/>
      <c r="D96" s="64"/>
      <c r="E96" s="64"/>
      <c r="F96" s="64"/>
      <c r="G96" s="64"/>
      <c r="H96" s="64"/>
      <c r="I96" s="173"/>
      <c r="J96" s="64"/>
      <c r="K96" s="64"/>
      <c r="L96" s="62"/>
    </row>
    <row r="97" spans="2:65" s="1" customFormat="1">
      <c r="B97" s="42"/>
      <c r="C97" s="66" t="s">
        <v>27</v>
      </c>
      <c r="D97" s="64"/>
      <c r="E97" s="64"/>
      <c r="F97" s="174" t="str">
        <f>E19</f>
        <v>SPS Projekt s. r.o., Za Návsí 1670/9, Praha 10</v>
      </c>
      <c r="G97" s="64"/>
      <c r="H97" s="64"/>
      <c r="I97" s="175" t="s">
        <v>34</v>
      </c>
      <c r="J97" s="174" t="str">
        <f>E25</f>
        <v>OK Plan Architects s.r.o., Na Závodí 631, Humpolec</v>
      </c>
      <c r="K97" s="64"/>
      <c r="L97" s="62"/>
    </row>
    <row r="98" spans="2:65" s="1" customFormat="1" ht="14.45" customHeight="1">
      <c r="B98" s="42"/>
      <c r="C98" s="66" t="s">
        <v>32</v>
      </c>
      <c r="D98" s="64"/>
      <c r="E98" s="64"/>
      <c r="F98" s="174" t="str">
        <f>IF(E22="","",E22)</f>
        <v/>
      </c>
      <c r="G98" s="64"/>
      <c r="H98" s="64"/>
      <c r="I98" s="173"/>
      <c r="J98" s="64"/>
      <c r="K98" s="64"/>
      <c r="L98" s="62"/>
    </row>
    <row r="99" spans="2:65" s="1" customFormat="1" ht="10.35" customHeight="1">
      <c r="B99" s="42"/>
      <c r="C99" s="64"/>
      <c r="D99" s="64"/>
      <c r="E99" s="64"/>
      <c r="F99" s="64"/>
      <c r="G99" s="64"/>
      <c r="H99" s="64"/>
      <c r="I99" s="173"/>
      <c r="J99" s="64"/>
      <c r="K99" s="64"/>
      <c r="L99" s="62"/>
    </row>
    <row r="100" spans="2:65" s="10" customFormat="1" ht="29.25" customHeight="1">
      <c r="B100" s="176"/>
      <c r="C100" s="177" t="s">
        <v>293</v>
      </c>
      <c r="D100" s="178" t="s">
        <v>59</v>
      </c>
      <c r="E100" s="178" t="s">
        <v>55</v>
      </c>
      <c r="F100" s="178" t="s">
        <v>294</v>
      </c>
      <c r="G100" s="178" t="s">
        <v>295</v>
      </c>
      <c r="H100" s="178" t="s">
        <v>296</v>
      </c>
      <c r="I100" s="179" t="s">
        <v>297</v>
      </c>
      <c r="J100" s="178" t="s">
        <v>282</v>
      </c>
      <c r="K100" s="180" t="s">
        <v>298</v>
      </c>
      <c r="L100" s="181"/>
      <c r="M100" s="82" t="s">
        <v>299</v>
      </c>
      <c r="N100" s="83" t="s">
        <v>44</v>
      </c>
      <c r="O100" s="83" t="s">
        <v>300</v>
      </c>
      <c r="P100" s="83" t="s">
        <v>301</v>
      </c>
      <c r="Q100" s="83" t="s">
        <v>302</v>
      </c>
      <c r="R100" s="83" t="s">
        <v>303</v>
      </c>
      <c r="S100" s="83" t="s">
        <v>304</v>
      </c>
      <c r="T100" s="84" t="s">
        <v>305</v>
      </c>
    </row>
    <row r="101" spans="2:65" s="1" customFormat="1" ht="29.25" customHeight="1">
      <c r="B101" s="42"/>
      <c r="C101" s="88" t="s">
        <v>283</v>
      </c>
      <c r="D101" s="64"/>
      <c r="E101" s="64"/>
      <c r="F101" s="64"/>
      <c r="G101" s="64"/>
      <c r="H101" s="64"/>
      <c r="I101" s="173"/>
      <c r="J101" s="182">
        <f>BK101</f>
        <v>0</v>
      </c>
      <c r="K101" s="64"/>
      <c r="L101" s="62"/>
      <c r="M101" s="85"/>
      <c r="N101" s="86"/>
      <c r="O101" s="86"/>
      <c r="P101" s="183">
        <f>P102</f>
        <v>0</v>
      </c>
      <c r="Q101" s="86"/>
      <c r="R101" s="183">
        <f>R102</f>
        <v>24.660020100000001</v>
      </c>
      <c r="S101" s="86"/>
      <c r="T101" s="184">
        <f>T102</f>
        <v>230.91127867999998</v>
      </c>
      <c r="AT101" s="25" t="s">
        <v>73</v>
      </c>
      <c r="AU101" s="25" t="s">
        <v>284</v>
      </c>
      <c r="BK101" s="185">
        <f>BK102</f>
        <v>0</v>
      </c>
    </row>
    <row r="102" spans="2:65" s="11" customFormat="1" ht="37.35" customHeight="1">
      <c r="B102" s="186"/>
      <c r="C102" s="187"/>
      <c r="D102" s="188" t="s">
        <v>73</v>
      </c>
      <c r="E102" s="189" t="s">
        <v>444</v>
      </c>
      <c r="F102" s="189" t="s">
        <v>878</v>
      </c>
      <c r="G102" s="187"/>
      <c r="H102" s="187"/>
      <c r="I102" s="190"/>
      <c r="J102" s="191">
        <f>BK102</f>
        <v>0</v>
      </c>
      <c r="K102" s="187"/>
      <c r="L102" s="192"/>
      <c r="M102" s="193"/>
      <c r="N102" s="194"/>
      <c r="O102" s="194"/>
      <c r="P102" s="195">
        <f>P103+P141+P225+P242+P255</f>
        <v>0</v>
      </c>
      <c r="Q102" s="194"/>
      <c r="R102" s="195">
        <f>R103+R141+R225+R242+R255</f>
        <v>24.660020100000001</v>
      </c>
      <c r="S102" s="194"/>
      <c r="T102" s="196">
        <f>T103+T141+T225+T242+T255</f>
        <v>230.91127867999998</v>
      </c>
      <c r="AR102" s="197" t="s">
        <v>82</v>
      </c>
      <c r="AT102" s="198" t="s">
        <v>73</v>
      </c>
      <c r="AU102" s="198" t="s">
        <v>74</v>
      </c>
      <c r="AY102" s="197" t="s">
        <v>308</v>
      </c>
      <c r="BK102" s="199">
        <f>BK103+BK141+BK225+BK242+BK255</f>
        <v>0</v>
      </c>
    </row>
    <row r="103" spans="2:65" s="11" customFormat="1" ht="19.899999999999999" customHeight="1">
      <c r="B103" s="186"/>
      <c r="C103" s="187"/>
      <c r="D103" s="200" t="s">
        <v>73</v>
      </c>
      <c r="E103" s="201" t="s">
        <v>95</v>
      </c>
      <c r="F103" s="201" t="s">
        <v>484</v>
      </c>
      <c r="G103" s="187"/>
      <c r="H103" s="187"/>
      <c r="I103" s="190"/>
      <c r="J103" s="202">
        <f>BK103</f>
        <v>0</v>
      </c>
      <c r="K103" s="187"/>
      <c r="L103" s="192"/>
      <c r="M103" s="193"/>
      <c r="N103" s="194"/>
      <c r="O103" s="194"/>
      <c r="P103" s="195">
        <f>SUM(P104:P140)</f>
        <v>0</v>
      </c>
      <c r="Q103" s="194"/>
      <c r="R103" s="195">
        <f>SUM(R104:R140)</f>
        <v>0</v>
      </c>
      <c r="S103" s="194"/>
      <c r="T103" s="196">
        <f>SUM(T104:T140)</f>
        <v>101.18794799999999</v>
      </c>
      <c r="AR103" s="197" t="s">
        <v>82</v>
      </c>
      <c r="AT103" s="198" t="s">
        <v>73</v>
      </c>
      <c r="AU103" s="198" t="s">
        <v>82</v>
      </c>
      <c r="AY103" s="197" t="s">
        <v>308</v>
      </c>
      <c r="BK103" s="199">
        <f>SUM(BK104:BK140)</f>
        <v>0</v>
      </c>
    </row>
    <row r="104" spans="2:65" s="1" customFormat="1" ht="22.5" customHeight="1">
      <c r="B104" s="42"/>
      <c r="C104" s="203" t="s">
        <v>82</v>
      </c>
      <c r="D104" s="203" t="s">
        <v>311</v>
      </c>
      <c r="E104" s="204" t="s">
        <v>485</v>
      </c>
      <c r="F104" s="205" t="s">
        <v>486</v>
      </c>
      <c r="G104" s="206" t="s">
        <v>449</v>
      </c>
      <c r="H104" s="207">
        <v>6.3520000000000003</v>
      </c>
      <c r="I104" s="208"/>
      <c r="J104" s="209">
        <f>ROUND(I104*H104,2)</f>
        <v>0</v>
      </c>
      <c r="K104" s="205" t="s">
        <v>315</v>
      </c>
      <c r="L104" s="62"/>
      <c r="M104" s="210" t="s">
        <v>21</v>
      </c>
      <c r="N104" s="211" t="s">
        <v>45</v>
      </c>
      <c r="O104" s="43"/>
      <c r="P104" s="212">
        <f>O104*H104</f>
        <v>0</v>
      </c>
      <c r="Q104" s="212">
        <v>0</v>
      </c>
      <c r="R104" s="212">
        <f>Q104*H104</f>
        <v>0</v>
      </c>
      <c r="S104" s="212">
        <v>1.8</v>
      </c>
      <c r="T104" s="213">
        <f>S104*H104</f>
        <v>11.4336</v>
      </c>
      <c r="AR104" s="25" t="s">
        <v>327</v>
      </c>
      <c r="AT104" s="25" t="s">
        <v>311</v>
      </c>
      <c r="AU104" s="25" t="s">
        <v>84</v>
      </c>
      <c r="AY104" s="25" t="s">
        <v>308</v>
      </c>
      <c r="BE104" s="214">
        <f>IF(N104="základní",J104,0)</f>
        <v>0</v>
      </c>
      <c r="BF104" s="214">
        <f>IF(N104="snížená",J104,0)</f>
        <v>0</v>
      </c>
      <c r="BG104" s="214">
        <f>IF(N104="zákl. přenesená",J104,0)</f>
        <v>0</v>
      </c>
      <c r="BH104" s="214">
        <f>IF(N104="sníž. přenesená",J104,0)</f>
        <v>0</v>
      </c>
      <c r="BI104" s="214">
        <f>IF(N104="nulová",J104,0)</f>
        <v>0</v>
      </c>
      <c r="BJ104" s="25" t="s">
        <v>82</v>
      </c>
      <c r="BK104" s="214">
        <f>ROUND(I104*H104,2)</f>
        <v>0</v>
      </c>
      <c r="BL104" s="25" t="s">
        <v>327</v>
      </c>
      <c r="BM104" s="25" t="s">
        <v>1442</v>
      </c>
    </row>
    <row r="105" spans="2:65" s="13" customFormat="1" ht="13.5">
      <c r="B105" s="233"/>
      <c r="C105" s="234"/>
      <c r="D105" s="223" t="s">
        <v>451</v>
      </c>
      <c r="E105" s="235" t="s">
        <v>21</v>
      </c>
      <c r="F105" s="236" t="s">
        <v>1443</v>
      </c>
      <c r="G105" s="234"/>
      <c r="H105" s="237">
        <v>1.4350000000000001</v>
      </c>
      <c r="I105" s="238"/>
      <c r="J105" s="234"/>
      <c r="K105" s="234"/>
      <c r="L105" s="239"/>
      <c r="M105" s="240"/>
      <c r="N105" s="241"/>
      <c r="O105" s="241"/>
      <c r="P105" s="241"/>
      <c r="Q105" s="241"/>
      <c r="R105" s="241"/>
      <c r="S105" s="241"/>
      <c r="T105" s="242"/>
      <c r="AT105" s="243" t="s">
        <v>451</v>
      </c>
      <c r="AU105" s="243" t="s">
        <v>84</v>
      </c>
      <c r="AV105" s="13" t="s">
        <v>84</v>
      </c>
      <c r="AW105" s="13" t="s">
        <v>37</v>
      </c>
      <c r="AX105" s="13" t="s">
        <v>74</v>
      </c>
      <c r="AY105" s="243" t="s">
        <v>308</v>
      </c>
    </row>
    <row r="106" spans="2:65" s="13" customFormat="1" ht="13.5">
      <c r="B106" s="233"/>
      <c r="C106" s="234"/>
      <c r="D106" s="223" t="s">
        <v>451</v>
      </c>
      <c r="E106" s="235" t="s">
        <v>21</v>
      </c>
      <c r="F106" s="236" t="s">
        <v>1444</v>
      </c>
      <c r="G106" s="234"/>
      <c r="H106" s="237">
        <v>6.3570000000000002</v>
      </c>
      <c r="I106" s="238"/>
      <c r="J106" s="234"/>
      <c r="K106" s="234"/>
      <c r="L106" s="239"/>
      <c r="M106" s="240"/>
      <c r="N106" s="241"/>
      <c r="O106" s="241"/>
      <c r="P106" s="241"/>
      <c r="Q106" s="241"/>
      <c r="R106" s="241"/>
      <c r="S106" s="241"/>
      <c r="T106" s="242"/>
      <c r="AT106" s="243" t="s">
        <v>451</v>
      </c>
      <c r="AU106" s="243" t="s">
        <v>84</v>
      </c>
      <c r="AV106" s="13" t="s">
        <v>84</v>
      </c>
      <c r="AW106" s="13" t="s">
        <v>37</v>
      </c>
      <c r="AX106" s="13" t="s">
        <v>74</v>
      </c>
      <c r="AY106" s="243" t="s">
        <v>308</v>
      </c>
    </row>
    <row r="107" spans="2:65" s="13" customFormat="1" ht="13.5">
      <c r="B107" s="233"/>
      <c r="C107" s="234"/>
      <c r="D107" s="223" t="s">
        <v>451</v>
      </c>
      <c r="E107" s="235" t="s">
        <v>21</v>
      </c>
      <c r="F107" s="236" t="s">
        <v>1445</v>
      </c>
      <c r="G107" s="234"/>
      <c r="H107" s="237">
        <v>-1.44</v>
      </c>
      <c r="I107" s="238"/>
      <c r="J107" s="234"/>
      <c r="K107" s="234"/>
      <c r="L107" s="239"/>
      <c r="M107" s="240"/>
      <c r="N107" s="241"/>
      <c r="O107" s="241"/>
      <c r="P107" s="241"/>
      <c r="Q107" s="241"/>
      <c r="R107" s="241"/>
      <c r="S107" s="241"/>
      <c r="T107" s="242"/>
      <c r="AT107" s="243" t="s">
        <v>451</v>
      </c>
      <c r="AU107" s="243" t="s">
        <v>84</v>
      </c>
      <c r="AV107" s="13" t="s">
        <v>84</v>
      </c>
      <c r="AW107" s="13" t="s">
        <v>37</v>
      </c>
      <c r="AX107" s="13" t="s">
        <v>74</v>
      </c>
      <c r="AY107" s="243" t="s">
        <v>308</v>
      </c>
    </row>
    <row r="108" spans="2:65" s="14" customFormat="1" ht="13.5">
      <c r="B108" s="244"/>
      <c r="C108" s="245"/>
      <c r="D108" s="246" t="s">
        <v>451</v>
      </c>
      <c r="E108" s="247" t="s">
        <v>21</v>
      </c>
      <c r="F108" s="248" t="s">
        <v>459</v>
      </c>
      <c r="G108" s="245"/>
      <c r="H108" s="249">
        <v>6.3520000000000003</v>
      </c>
      <c r="I108" s="250"/>
      <c r="J108" s="245"/>
      <c r="K108" s="245"/>
      <c r="L108" s="251"/>
      <c r="M108" s="252"/>
      <c r="N108" s="253"/>
      <c r="O108" s="253"/>
      <c r="P108" s="253"/>
      <c r="Q108" s="253"/>
      <c r="R108" s="253"/>
      <c r="S108" s="253"/>
      <c r="T108" s="254"/>
      <c r="AT108" s="255" t="s">
        <v>451</v>
      </c>
      <c r="AU108" s="255" t="s">
        <v>84</v>
      </c>
      <c r="AV108" s="14" t="s">
        <v>327</v>
      </c>
      <c r="AW108" s="14" t="s">
        <v>37</v>
      </c>
      <c r="AX108" s="14" t="s">
        <v>82</v>
      </c>
      <c r="AY108" s="255" t="s">
        <v>308</v>
      </c>
    </row>
    <row r="109" spans="2:65" s="1" customFormat="1" ht="22.5" customHeight="1">
      <c r="B109" s="42"/>
      <c r="C109" s="203" t="s">
        <v>84</v>
      </c>
      <c r="D109" s="203" t="s">
        <v>311</v>
      </c>
      <c r="E109" s="204" t="s">
        <v>1117</v>
      </c>
      <c r="F109" s="205" t="s">
        <v>1118</v>
      </c>
      <c r="G109" s="206" t="s">
        <v>449</v>
      </c>
      <c r="H109" s="207">
        <v>13.356</v>
      </c>
      <c r="I109" s="208"/>
      <c r="J109" s="209">
        <f>ROUND(I109*H109,2)</f>
        <v>0</v>
      </c>
      <c r="K109" s="205" t="s">
        <v>315</v>
      </c>
      <c r="L109" s="62"/>
      <c r="M109" s="210" t="s">
        <v>21</v>
      </c>
      <c r="N109" s="211" t="s">
        <v>45</v>
      </c>
      <c r="O109" s="43"/>
      <c r="P109" s="212">
        <f>O109*H109</f>
        <v>0</v>
      </c>
      <c r="Q109" s="212">
        <v>0</v>
      </c>
      <c r="R109" s="212">
        <f>Q109*H109</f>
        <v>0</v>
      </c>
      <c r="S109" s="212">
        <v>2.4</v>
      </c>
      <c r="T109" s="213">
        <f>S109*H109</f>
        <v>32.054400000000001</v>
      </c>
      <c r="AR109" s="25" t="s">
        <v>327</v>
      </c>
      <c r="AT109" s="25" t="s">
        <v>311</v>
      </c>
      <c r="AU109" s="25" t="s">
        <v>84</v>
      </c>
      <c r="AY109" s="25" t="s">
        <v>308</v>
      </c>
      <c r="BE109" s="214">
        <f>IF(N109="základní",J109,0)</f>
        <v>0</v>
      </c>
      <c r="BF109" s="214">
        <f>IF(N109="snížená",J109,0)</f>
        <v>0</v>
      </c>
      <c r="BG109" s="214">
        <f>IF(N109="zákl. přenesená",J109,0)</f>
        <v>0</v>
      </c>
      <c r="BH109" s="214">
        <f>IF(N109="sníž. přenesená",J109,0)</f>
        <v>0</v>
      </c>
      <c r="BI109" s="214">
        <f>IF(N109="nulová",J109,0)</f>
        <v>0</v>
      </c>
      <c r="BJ109" s="25" t="s">
        <v>82</v>
      </c>
      <c r="BK109" s="214">
        <f>ROUND(I109*H109,2)</f>
        <v>0</v>
      </c>
      <c r="BL109" s="25" t="s">
        <v>327</v>
      </c>
      <c r="BM109" s="25" t="s">
        <v>1446</v>
      </c>
    </row>
    <row r="110" spans="2:65" s="12" customFormat="1" ht="13.5">
      <c r="B110" s="221"/>
      <c r="C110" s="222"/>
      <c r="D110" s="223" t="s">
        <v>451</v>
      </c>
      <c r="E110" s="224" t="s">
        <v>21</v>
      </c>
      <c r="F110" s="225" t="s">
        <v>1447</v>
      </c>
      <c r="G110" s="222"/>
      <c r="H110" s="226" t="s">
        <v>21</v>
      </c>
      <c r="I110" s="227"/>
      <c r="J110" s="222"/>
      <c r="K110" s="222"/>
      <c r="L110" s="228"/>
      <c r="M110" s="229"/>
      <c r="N110" s="230"/>
      <c r="O110" s="230"/>
      <c r="P110" s="230"/>
      <c r="Q110" s="230"/>
      <c r="R110" s="230"/>
      <c r="S110" s="230"/>
      <c r="T110" s="231"/>
      <c r="AT110" s="232" t="s">
        <v>451</v>
      </c>
      <c r="AU110" s="232" t="s">
        <v>84</v>
      </c>
      <c r="AV110" s="12" t="s">
        <v>82</v>
      </c>
      <c r="AW110" s="12" t="s">
        <v>37</v>
      </c>
      <c r="AX110" s="12" t="s">
        <v>74</v>
      </c>
      <c r="AY110" s="232" t="s">
        <v>308</v>
      </c>
    </row>
    <row r="111" spans="2:65" s="13" customFormat="1" ht="13.5">
      <c r="B111" s="233"/>
      <c r="C111" s="234"/>
      <c r="D111" s="223" t="s">
        <v>451</v>
      </c>
      <c r="E111" s="235" t="s">
        <v>21</v>
      </c>
      <c r="F111" s="236" t="s">
        <v>1448</v>
      </c>
      <c r="G111" s="234"/>
      <c r="H111" s="237">
        <v>1.679</v>
      </c>
      <c r="I111" s="238"/>
      <c r="J111" s="234"/>
      <c r="K111" s="234"/>
      <c r="L111" s="239"/>
      <c r="M111" s="240"/>
      <c r="N111" s="241"/>
      <c r="O111" s="241"/>
      <c r="P111" s="241"/>
      <c r="Q111" s="241"/>
      <c r="R111" s="241"/>
      <c r="S111" s="241"/>
      <c r="T111" s="242"/>
      <c r="AT111" s="243" t="s">
        <v>451</v>
      </c>
      <c r="AU111" s="243" t="s">
        <v>84</v>
      </c>
      <c r="AV111" s="13" t="s">
        <v>84</v>
      </c>
      <c r="AW111" s="13" t="s">
        <v>37</v>
      </c>
      <c r="AX111" s="13" t="s">
        <v>74</v>
      </c>
      <c r="AY111" s="243" t="s">
        <v>308</v>
      </c>
    </row>
    <row r="112" spans="2:65" s="13" customFormat="1" ht="13.5">
      <c r="B112" s="233"/>
      <c r="C112" s="234"/>
      <c r="D112" s="223" t="s">
        <v>451</v>
      </c>
      <c r="E112" s="235" t="s">
        <v>21</v>
      </c>
      <c r="F112" s="236" t="s">
        <v>1449</v>
      </c>
      <c r="G112" s="234"/>
      <c r="H112" s="237">
        <v>1.35</v>
      </c>
      <c r="I112" s="238"/>
      <c r="J112" s="234"/>
      <c r="K112" s="234"/>
      <c r="L112" s="239"/>
      <c r="M112" s="240"/>
      <c r="N112" s="241"/>
      <c r="O112" s="241"/>
      <c r="P112" s="241"/>
      <c r="Q112" s="241"/>
      <c r="R112" s="241"/>
      <c r="S112" s="241"/>
      <c r="T112" s="242"/>
      <c r="AT112" s="243" t="s">
        <v>451</v>
      </c>
      <c r="AU112" s="243" t="s">
        <v>84</v>
      </c>
      <c r="AV112" s="13" t="s">
        <v>84</v>
      </c>
      <c r="AW112" s="13" t="s">
        <v>37</v>
      </c>
      <c r="AX112" s="13" t="s">
        <v>74</v>
      </c>
      <c r="AY112" s="243" t="s">
        <v>308</v>
      </c>
    </row>
    <row r="113" spans="2:65" s="13" customFormat="1" ht="13.5">
      <c r="B113" s="233"/>
      <c r="C113" s="234"/>
      <c r="D113" s="223" t="s">
        <v>451</v>
      </c>
      <c r="E113" s="235" t="s">
        <v>21</v>
      </c>
      <c r="F113" s="236" t="s">
        <v>1450</v>
      </c>
      <c r="G113" s="234"/>
      <c r="H113" s="237">
        <v>2.254</v>
      </c>
      <c r="I113" s="238"/>
      <c r="J113" s="234"/>
      <c r="K113" s="234"/>
      <c r="L113" s="239"/>
      <c r="M113" s="240"/>
      <c r="N113" s="241"/>
      <c r="O113" s="241"/>
      <c r="P113" s="241"/>
      <c r="Q113" s="241"/>
      <c r="R113" s="241"/>
      <c r="S113" s="241"/>
      <c r="T113" s="242"/>
      <c r="AT113" s="243" t="s">
        <v>451</v>
      </c>
      <c r="AU113" s="243" t="s">
        <v>84</v>
      </c>
      <c r="AV113" s="13" t="s">
        <v>84</v>
      </c>
      <c r="AW113" s="13" t="s">
        <v>37</v>
      </c>
      <c r="AX113" s="13" t="s">
        <v>74</v>
      </c>
      <c r="AY113" s="243" t="s">
        <v>308</v>
      </c>
    </row>
    <row r="114" spans="2:65" s="12" customFormat="1" ht="13.5">
      <c r="B114" s="221"/>
      <c r="C114" s="222"/>
      <c r="D114" s="223" t="s">
        <v>451</v>
      </c>
      <c r="E114" s="224" t="s">
        <v>21</v>
      </c>
      <c r="F114" s="225" t="s">
        <v>1451</v>
      </c>
      <c r="G114" s="222"/>
      <c r="H114" s="226" t="s">
        <v>21</v>
      </c>
      <c r="I114" s="227"/>
      <c r="J114" s="222"/>
      <c r="K114" s="222"/>
      <c r="L114" s="228"/>
      <c r="M114" s="229"/>
      <c r="N114" s="230"/>
      <c r="O114" s="230"/>
      <c r="P114" s="230"/>
      <c r="Q114" s="230"/>
      <c r="R114" s="230"/>
      <c r="S114" s="230"/>
      <c r="T114" s="231"/>
      <c r="AT114" s="232" t="s">
        <v>451</v>
      </c>
      <c r="AU114" s="232" t="s">
        <v>84</v>
      </c>
      <c r="AV114" s="12" t="s">
        <v>82</v>
      </c>
      <c r="AW114" s="12" t="s">
        <v>37</v>
      </c>
      <c r="AX114" s="12" t="s">
        <v>74</v>
      </c>
      <c r="AY114" s="232" t="s">
        <v>308</v>
      </c>
    </row>
    <row r="115" spans="2:65" s="13" customFormat="1" ht="13.5">
      <c r="B115" s="233"/>
      <c r="C115" s="234"/>
      <c r="D115" s="223" t="s">
        <v>451</v>
      </c>
      <c r="E115" s="235" t="s">
        <v>21</v>
      </c>
      <c r="F115" s="236" t="s">
        <v>1452</v>
      </c>
      <c r="G115" s="234"/>
      <c r="H115" s="237">
        <v>1.4259999999999999</v>
      </c>
      <c r="I115" s="238"/>
      <c r="J115" s="234"/>
      <c r="K115" s="234"/>
      <c r="L115" s="239"/>
      <c r="M115" s="240"/>
      <c r="N115" s="241"/>
      <c r="O115" s="241"/>
      <c r="P115" s="241"/>
      <c r="Q115" s="241"/>
      <c r="R115" s="241"/>
      <c r="S115" s="241"/>
      <c r="T115" s="242"/>
      <c r="AT115" s="243" t="s">
        <v>451</v>
      </c>
      <c r="AU115" s="243" t="s">
        <v>84</v>
      </c>
      <c r="AV115" s="13" t="s">
        <v>84</v>
      </c>
      <c r="AW115" s="13" t="s">
        <v>37</v>
      </c>
      <c r="AX115" s="13" t="s">
        <v>74</v>
      </c>
      <c r="AY115" s="243" t="s">
        <v>308</v>
      </c>
    </row>
    <row r="116" spans="2:65" s="12" customFormat="1" ht="13.5">
      <c r="B116" s="221"/>
      <c r="C116" s="222"/>
      <c r="D116" s="223" t="s">
        <v>451</v>
      </c>
      <c r="E116" s="224" t="s">
        <v>21</v>
      </c>
      <c r="F116" s="225" t="s">
        <v>1453</v>
      </c>
      <c r="G116" s="222"/>
      <c r="H116" s="226" t="s">
        <v>21</v>
      </c>
      <c r="I116" s="227"/>
      <c r="J116" s="222"/>
      <c r="K116" s="222"/>
      <c r="L116" s="228"/>
      <c r="M116" s="229"/>
      <c r="N116" s="230"/>
      <c r="O116" s="230"/>
      <c r="P116" s="230"/>
      <c r="Q116" s="230"/>
      <c r="R116" s="230"/>
      <c r="S116" s="230"/>
      <c r="T116" s="231"/>
      <c r="AT116" s="232" t="s">
        <v>451</v>
      </c>
      <c r="AU116" s="232" t="s">
        <v>84</v>
      </c>
      <c r="AV116" s="12" t="s">
        <v>82</v>
      </c>
      <c r="AW116" s="12" t="s">
        <v>37</v>
      </c>
      <c r="AX116" s="12" t="s">
        <v>74</v>
      </c>
      <c r="AY116" s="232" t="s">
        <v>308</v>
      </c>
    </row>
    <row r="117" spans="2:65" s="13" customFormat="1" ht="13.5">
      <c r="B117" s="233"/>
      <c r="C117" s="234"/>
      <c r="D117" s="223" t="s">
        <v>451</v>
      </c>
      <c r="E117" s="235" t="s">
        <v>21</v>
      </c>
      <c r="F117" s="236" t="s">
        <v>1277</v>
      </c>
      <c r="G117" s="234"/>
      <c r="H117" s="237">
        <v>3.3490000000000002</v>
      </c>
      <c r="I117" s="238"/>
      <c r="J117" s="234"/>
      <c r="K117" s="234"/>
      <c r="L117" s="239"/>
      <c r="M117" s="240"/>
      <c r="N117" s="241"/>
      <c r="O117" s="241"/>
      <c r="P117" s="241"/>
      <c r="Q117" s="241"/>
      <c r="R117" s="241"/>
      <c r="S117" s="241"/>
      <c r="T117" s="242"/>
      <c r="AT117" s="243" t="s">
        <v>451</v>
      </c>
      <c r="AU117" s="243" t="s">
        <v>84</v>
      </c>
      <c r="AV117" s="13" t="s">
        <v>84</v>
      </c>
      <c r="AW117" s="13" t="s">
        <v>37</v>
      </c>
      <c r="AX117" s="13" t="s">
        <v>74</v>
      </c>
      <c r="AY117" s="243" t="s">
        <v>308</v>
      </c>
    </row>
    <row r="118" spans="2:65" s="12" customFormat="1" ht="13.5">
      <c r="B118" s="221"/>
      <c r="C118" s="222"/>
      <c r="D118" s="223" t="s">
        <v>451</v>
      </c>
      <c r="E118" s="224" t="s">
        <v>21</v>
      </c>
      <c r="F118" s="225" t="s">
        <v>1454</v>
      </c>
      <c r="G118" s="222"/>
      <c r="H118" s="226" t="s">
        <v>21</v>
      </c>
      <c r="I118" s="227"/>
      <c r="J118" s="222"/>
      <c r="K118" s="222"/>
      <c r="L118" s="228"/>
      <c r="M118" s="229"/>
      <c r="N118" s="230"/>
      <c r="O118" s="230"/>
      <c r="P118" s="230"/>
      <c r="Q118" s="230"/>
      <c r="R118" s="230"/>
      <c r="S118" s="230"/>
      <c r="T118" s="231"/>
      <c r="AT118" s="232" t="s">
        <v>451</v>
      </c>
      <c r="AU118" s="232" t="s">
        <v>84</v>
      </c>
      <c r="AV118" s="12" t="s">
        <v>82</v>
      </c>
      <c r="AW118" s="12" t="s">
        <v>37</v>
      </c>
      <c r="AX118" s="12" t="s">
        <v>74</v>
      </c>
      <c r="AY118" s="232" t="s">
        <v>308</v>
      </c>
    </row>
    <row r="119" spans="2:65" s="13" customFormat="1" ht="13.5">
      <c r="B119" s="233"/>
      <c r="C119" s="234"/>
      <c r="D119" s="223" t="s">
        <v>451</v>
      </c>
      <c r="E119" s="235" t="s">
        <v>21</v>
      </c>
      <c r="F119" s="236" t="s">
        <v>1279</v>
      </c>
      <c r="G119" s="234"/>
      <c r="H119" s="237">
        <v>0.18</v>
      </c>
      <c r="I119" s="238"/>
      <c r="J119" s="234"/>
      <c r="K119" s="234"/>
      <c r="L119" s="239"/>
      <c r="M119" s="240"/>
      <c r="N119" s="241"/>
      <c r="O119" s="241"/>
      <c r="P119" s="241"/>
      <c r="Q119" s="241"/>
      <c r="R119" s="241"/>
      <c r="S119" s="241"/>
      <c r="T119" s="242"/>
      <c r="AT119" s="243" t="s">
        <v>451</v>
      </c>
      <c r="AU119" s="243" t="s">
        <v>84</v>
      </c>
      <c r="AV119" s="13" t="s">
        <v>84</v>
      </c>
      <c r="AW119" s="13" t="s">
        <v>37</v>
      </c>
      <c r="AX119" s="13" t="s">
        <v>74</v>
      </c>
      <c r="AY119" s="243" t="s">
        <v>308</v>
      </c>
    </row>
    <row r="120" spans="2:65" s="13" customFormat="1" ht="13.5">
      <c r="B120" s="233"/>
      <c r="C120" s="234"/>
      <c r="D120" s="223" t="s">
        <v>451</v>
      </c>
      <c r="E120" s="235" t="s">
        <v>21</v>
      </c>
      <c r="F120" s="236" t="s">
        <v>1280</v>
      </c>
      <c r="G120" s="234"/>
      <c r="H120" s="237">
        <v>2.9380000000000002</v>
      </c>
      <c r="I120" s="238"/>
      <c r="J120" s="234"/>
      <c r="K120" s="234"/>
      <c r="L120" s="239"/>
      <c r="M120" s="240"/>
      <c r="N120" s="241"/>
      <c r="O120" s="241"/>
      <c r="P120" s="241"/>
      <c r="Q120" s="241"/>
      <c r="R120" s="241"/>
      <c r="S120" s="241"/>
      <c r="T120" s="242"/>
      <c r="AT120" s="243" t="s">
        <v>451</v>
      </c>
      <c r="AU120" s="243" t="s">
        <v>84</v>
      </c>
      <c r="AV120" s="13" t="s">
        <v>84</v>
      </c>
      <c r="AW120" s="13" t="s">
        <v>37</v>
      </c>
      <c r="AX120" s="13" t="s">
        <v>74</v>
      </c>
      <c r="AY120" s="243" t="s">
        <v>308</v>
      </c>
    </row>
    <row r="121" spans="2:65" s="13" customFormat="1" ht="13.5">
      <c r="B121" s="233"/>
      <c r="C121" s="234"/>
      <c r="D121" s="223" t="s">
        <v>451</v>
      </c>
      <c r="E121" s="235" t="s">
        <v>21</v>
      </c>
      <c r="F121" s="236" t="s">
        <v>1279</v>
      </c>
      <c r="G121" s="234"/>
      <c r="H121" s="237">
        <v>0.18</v>
      </c>
      <c r="I121" s="238"/>
      <c r="J121" s="234"/>
      <c r="K121" s="234"/>
      <c r="L121" s="239"/>
      <c r="M121" s="240"/>
      <c r="N121" s="241"/>
      <c r="O121" s="241"/>
      <c r="P121" s="241"/>
      <c r="Q121" s="241"/>
      <c r="R121" s="241"/>
      <c r="S121" s="241"/>
      <c r="T121" s="242"/>
      <c r="AT121" s="243" t="s">
        <v>451</v>
      </c>
      <c r="AU121" s="243" t="s">
        <v>84</v>
      </c>
      <c r="AV121" s="13" t="s">
        <v>84</v>
      </c>
      <c r="AW121" s="13" t="s">
        <v>37</v>
      </c>
      <c r="AX121" s="13" t="s">
        <v>74</v>
      </c>
      <c r="AY121" s="243" t="s">
        <v>308</v>
      </c>
    </row>
    <row r="122" spans="2:65" s="14" customFormat="1" ht="13.5">
      <c r="B122" s="244"/>
      <c r="C122" s="245"/>
      <c r="D122" s="246" t="s">
        <v>451</v>
      </c>
      <c r="E122" s="247" t="s">
        <v>21</v>
      </c>
      <c r="F122" s="248" t="s">
        <v>459</v>
      </c>
      <c r="G122" s="245"/>
      <c r="H122" s="249">
        <v>13.356</v>
      </c>
      <c r="I122" s="250"/>
      <c r="J122" s="245"/>
      <c r="K122" s="245"/>
      <c r="L122" s="251"/>
      <c r="M122" s="252"/>
      <c r="N122" s="253"/>
      <c r="O122" s="253"/>
      <c r="P122" s="253"/>
      <c r="Q122" s="253"/>
      <c r="R122" s="253"/>
      <c r="S122" s="253"/>
      <c r="T122" s="254"/>
      <c r="AT122" s="255" t="s">
        <v>451</v>
      </c>
      <c r="AU122" s="255" t="s">
        <v>84</v>
      </c>
      <c r="AV122" s="14" t="s">
        <v>327</v>
      </c>
      <c r="AW122" s="14" t="s">
        <v>37</v>
      </c>
      <c r="AX122" s="14" t="s">
        <v>82</v>
      </c>
      <c r="AY122" s="255" t="s">
        <v>308</v>
      </c>
    </row>
    <row r="123" spans="2:65" s="1" customFormat="1" ht="22.5" customHeight="1">
      <c r="B123" s="42"/>
      <c r="C123" s="203" t="s">
        <v>95</v>
      </c>
      <c r="D123" s="203" t="s">
        <v>311</v>
      </c>
      <c r="E123" s="204" t="s">
        <v>1455</v>
      </c>
      <c r="F123" s="205" t="s">
        <v>1456</v>
      </c>
      <c r="G123" s="206" t="s">
        <v>449</v>
      </c>
      <c r="H123" s="207">
        <v>1.591</v>
      </c>
      <c r="I123" s="208"/>
      <c r="J123" s="209">
        <f>ROUND(I123*H123,2)</f>
        <v>0</v>
      </c>
      <c r="K123" s="205" t="s">
        <v>21</v>
      </c>
      <c r="L123" s="62"/>
      <c r="M123" s="210" t="s">
        <v>21</v>
      </c>
      <c r="N123" s="211" t="s">
        <v>45</v>
      </c>
      <c r="O123" s="43"/>
      <c r="P123" s="212">
        <f>O123*H123</f>
        <v>0</v>
      </c>
      <c r="Q123" s="212">
        <v>0</v>
      </c>
      <c r="R123" s="212">
        <f>Q123*H123</f>
        <v>0</v>
      </c>
      <c r="S123" s="212">
        <v>2.4</v>
      </c>
      <c r="T123" s="213">
        <f>S123*H123</f>
        <v>3.8183999999999996</v>
      </c>
      <c r="AR123" s="25" t="s">
        <v>327</v>
      </c>
      <c r="AT123" s="25" t="s">
        <v>311</v>
      </c>
      <c r="AU123" s="25" t="s">
        <v>84</v>
      </c>
      <c r="AY123" s="25" t="s">
        <v>308</v>
      </c>
      <c r="BE123" s="214">
        <f>IF(N123="základní",J123,0)</f>
        <v>0</v>
      </c>
      <c r="BF123" s="214">
        <f>IF(N123="snížená",J123,0)</f>
        <v>0</v>
      </c>
      <c r="BG123" s="214">
        <f>IF(N123="zákl. přenesená",J123,0)</f>
        <v>0</v>
      </c>
      <c r="BH123" s="214">
        <f>IF(N123="sníž. přenesená",J123,0)</f>
        <v>0</v>
      </c>
      <c r="BI123" s="214">
        <f>IF(N123="nulová",J123,0)</f>
        <v>0</v>
      </c>
      <c r="BJ123" s="25" t="s">
        <v>82</v>
      </c>
      <c r="BK123" s="214">
        <f>ROUND(I123*H123,2)</f>
        <v>0</v>
      </c>
      <c r="BL123" s="25" t="s">
        <v>327</v>
      </c>
      <c r="BM123" s="25" t="s">
        <v>1457</v>
      </c>
    </row>
    <row r="124" spans="2:65" s="13" customFormat="1" ht="13.5">
      <c r="B124" s="233"/>
      <c r="C124" s="234"/>
      <c r="D124" s="246" t="s">
        <v>451</v>
      </c>
      <c r="E124" s="256" t="s">
        <v>21</v>
      </c>
      <c r="F124" s="257" t="s">
        <v>1458</v>
      </c>
      <c r="G124" s="234"/>
      <c r="H124" s="258">
        <v>1.591</v>
      </c>
      <c r="I124" s="238"/>
      <c r="J124" s="234"/>
      <c r="K124" s="234"/>
      <c r="L124" s="239"/>
      <c r="M124" s="240"/>
      <c r="N124" s="241"/>
      <c r="O124" s="241"/>
      <c r="P124" s="241"/>
      <c r="Q124" s="241"/>
      <c r="R124" s="241"/>
      <c r="S124" s="241"/>
      <c r="T124" s="242"/>
      <c r="AT124" s="243" t="s">
        <v>451</v>
      </c>
      <c r="AU124" s="243" t="s">
        <v>84</v>
      </c>
      <c r="AV124" s="13" t="s">
        <v>84</v>
      </c>
      <c r="AW124" s="13" t="s">
        <v>37</v>
      </c>
      <c r="AX124" s="13" t="s">
        <v>82</v>
      </c>
      <c r="AY124" s="243" t="s">
        <v>308</v>
      </c>
    </row>
    <row r="125" spans="2:65" s="1" customFormat="1" ht="22.5" customHeight="1">
      <c r="B125" s="42"/>
      <c r="C125" s="203" t="s">
        <v>327</v>
      </c>
      <c r="D125" s="203" t="s">
        <v>311</v>
      </c>
      <c r="E125" s="204" t="s">
        <v>1127</v>
      </c>
      <c r="F125" s="205" t="s">
        <v>1128</v>
      </c>
      <c r="G125" s="206" t="s">
        <v>508</v>
      </c>
      <c r="H125" s="207">
        <v>6.24</v>
      </c>
      <c r="I125" s="208"/>
      <c r="J125" s="209">
        <f>ROUND(I125*H125,2)</f>
        <v>0</v>
      </c>
      <c r="K125" s="205" t="s">
        <v>21</v>
      </c>
      <c r="L125" s="62"/>
      <c r="M125" s="210" t="s">
        <v>21</v>
      </c>
      <c r="N125" s="211" t="s">
        <v>45</v>
      </c>
      <c r="O125" s="43"/>
      <c r="P125" s="212">
        <f>O125*H125</f>
        <v>0</v>
      </c>
      <c r="Q125" s="212">
        <v>0</v>
      </c>
      <c r="R125" s="212">
        <f>Q125*H125</f>
        <v>0</v>
      </c>
      <c r="S125" s="212">
        <v>0.13100000000000001</v>
      </c>
      <c r="T125" s="213">
        <f>S125*H125</f>
        <v>0.81744000000000006</v>
      </c>
      <c r="AR125" s="25" t="s">
        <v>327</v>
      </c>
      <c r="AT125" s="25" t="s">
        <v>311</v>
      </c>
      <c r="AU125" s="25" t="s">
        <v>84</v>
      </c>
      <c r="AY125" s="25" t="s">
        <v>308</v>
      </c>
      <c r="BE125" s="214">
        <f>IF(N125="základní",J125,0)</f>
        <v>0</v>
      </c>
      <c r="BF125" s="214">
        <f>IF(N125="snížená",J125,0)</f>
        <v>0</v>
      </c>
      <c r="BG125" s="214">
        <f>IF(N125="zákl. přenesená",J125,0)</f>
        <v>0</v>
      </c>
      <c r="BH125" s="214">
        <f>IF(N125="sníž. přenesená",J125,0)</f>
        <v>0</v>
      </c>
      <c r="BI125" s="214">
        <f>IF(N125="nulová",J125,0)</f>
        <v>0</v>
      </c>
      <c r="BJ125" s="25" t="s">
        <v>82</v>
      </c>
      <c r="BK125" s="214">
        <f>ROUND(I125*H125,2)</f>
        <v>0</v>
      </c>
      <c r="BL125" s="25" t="s">
        <v>327</v>
      </c>
      <c r="BM125" s="25" t="s">
        <v>1459</v>
      </c>
    </row>
    <row r="126" spans="2:65" s="13" customFormat="1" ht="13.5">
      <c r="B126" s="233"/>
      <c r="C126" s="234"/>
      <c r="D126" s="246" t="s">
        <v>451</v>
      </c>
      <c r="E126" s="256" t="s">
        <v>21</v>
      </c>
      <c r="F126" s="257" t="s">
        <v>1460</v>
      </c>
      <c r="G126" s="234"/>
      <c r="H126" s="258">
        <v>6.24</v>
      </c>
      <c r="I126" s="238"/>
      <c r="J126" s="234"/>
      <c r="K126" s="234"/>
      <c r="L126" s="239"/>
      <c r="M126" s="240"/>
      <c r="N126" s="241"/>
      <c r="O126" s="241"/>
      <c r="P126" s="241"/>
      <c r="Q126" s="241"/>
      <c r="R126" s="241"/>
      <c r="S126" s="241"/>
      <c r="T126" s="242"/>
      <c r="AT126" s="243" t="s">
        <v>451</v>
      </c>
      <c r="AU126" s="243" t="s">
        <v>84</v>
      </c>
      <c r="AV126" s="13" t="s">
        <v>84</v>
      </c>
      <c r="AW126" s="13" t="s">
        <v>37</v>
      </c>
      <c r="AX126" s="13" t="s">
        <v>82</v>
      </c>
      <c r="AY126" s="243" t="s">
        <v>308</v>
      </c>
    </row>
    <row r="127" spans="2:65" s="1" customFormat="1" ht="22.5" customHeight="1">
      <c r="B127" s="42"/>
      <c r="C127" s="203" t="s">
        <v>307</v>
      </c>
      <c r="D127" s="203" t="s">
        <v>311</v>
      </c>
      <c r="E127" s="204" t="s">
        <v>516</v>
      </c>
      <c r="F127" s="205" t="s">
        <v>517</v>
      </c>
      <c r="G127" s="206" t="s">
        <v>508</v>
      </c>
      <c r="H127" s="207">
        <v>134.804</v>
      </c>
      <c r="I127" s="208"/>
      <c r="J127" s="209">
        <f>ROUND(I127*H127,2)</f>
        <v>0</v>
      </c>
      <c r="K127" s="205" t="s">
        <v>315</v>
      </c>
      <c r="L127" s="62"/>
      <c r="M127" s="210" t="s">
        <v>21</v>
      </c>
      <c r="N127" s="211" t="s">
        <v>45</v>
      </c>
      <c r="O127" s="43"/>
      <c r="P127" s="212">
        <f>O127*H127</f>
        <v>0</v>
      </c>
      <c r="Q127" s="212">
        <v>0</v>
      </c>
      <c r="R127" s="212">
        <f>Q127*H127</f>
        <v>0</v>
      </c>
      <c r="S127" s="212">
        <v>0.26100000000000001</v>
      </c>
      <c r="T127" s="213">
        <f>S127*H127</f>
        <v>35.183844000000001</v>
      </c>
      <c r="AR127" s="25" t="s">
        <v>327</v>
      </c>
      <c r="AT127" s="25" t="s">
        <v>311</v>
      </c>
      <c r="AU127" s="25" t="s">
        <v>84</v>
      </c>
      <c r="AY127" s="25" t="s">
        <v>308</v>
      </c>
      <c r="BE127" s="214">
        <f>IF(N127="základní",J127,0)</f>
        <v>0</v>
      </c>
      <c r="BF127" s="214">
        <f>IF(N127="snížená",J127,0)</f>
        <v>0</v>
      </c>
      <c r="BG127" s="214">
        <f>IF(N127="zákl. přenesená",J127,0)</f>
        <v>0</v>
      </c>
      <c r="BH127" s="214">
        <f>IF(N127="sníž. přenesená",J127,0)</f>
        <v>0</v>
      </c>
      <c r="BI127" s="214">
        <f>IF(N127="nulová",J127,0)</f>
        <v>0</v>
      </c>
      <c r="BJ127" s="25" t="s">
        <v>82</v>
      </c>
      <c r="BK127" s="214">
        <f>ROUND(I127*H127,2)</f>
        <v>0</v>
      </c>
      <c r="BL127" s="25" t="s">
        <v>327</v>
      </c>
      <c r="BM127" s="25" t="s">
        <v>1461</v>
      </c>
    </row>
    <row r="128" spans="2:65" s="13" customFormat="1" ht="13.5">
      <c r="B128" s="233"/>
      <c r="C128" s="234"/>
      <c r="D128" s="223" t="s">
        <v>451</v>
      </c>
      <c r="E128" s="235" t="s">
        <v>21</v>
      </c>
      <c r="F128" s="236" t="s">
        <v>1462</v>
      </c>
      <c r="G128" s="234"/>
      <c r="H128" s="237">
        <v>30.512</v>
      </c>
      <c r="I128" s="238"/>
      <c r="J128" s="234"/>
      <c r="K128" s="234"/>
      <c r="L128" s="239"/>
      <c r="M128" s="240"/>
      <c r="N128" s="241"/>
      <c r="O128" s="241"/>
      <c r="P128" s="241"/>
      <c r="Q128" s="241"/>
      <c r="R128" s="241"/>
      <c r="S128" s="241"/>
      <c r="T128" s="242"/>
      <c r="AT128" s="243" t="s">
        <v>451</v>
      </c>
      <c r="AU128" s="243" t="s">
        <v>84</v>
      </c>
      <c r="AV128" s="13" t="s">
        <v>84</v>
      </c>
      <c r="AW128" s="13" t="s">
        <v>37</v>
      </c>
      <c r="AX128" s="13" t="s">
        <v>74</v>
      </c>
      <c r="AY128" s="243" t="s">
        <v>308</v>
      </c>
    </row>
    <row r="129" spans="2:65" s="13" customFormat="1" ht="13.5">
      <c r="B129" s="233"/>
      <c r="C129" s="234"/>
      <c r="D129" s="223" t="s">
        <v>451</v>
      </c>
      <c r="E129" s="235" t="s">
        <v>21</v>
      </c>
      <c r="F129" s="236" t="s">
        <v>1463</v>
      </c>
      <c r="G129" s="234"/>
      <c r="H129" s="237">
        <v>12.9</v>
      </c>
      <c r="I129" s="238"/>
      <c r="J129" s="234"/>
      <c r="K129" s="234"/>
      <c r="L129" s="239"/>
      <c r="M129" s="240"/>
      <c r="N129" s="241"/>
      <c r="O129" s="241"/>
      <c r="P129" s="241"/>
      <c r="Q129" s="241"/>
      <c r="R129" s="241"/>
      <c r="S129" s="241"/>
      <c r="T129" s="242"/>
      <c r="AT129" s="243" t="s">
        <v>451</v>
      </c>
      <c r="AU129" s="243" t="s">
        <v>84</v>
      </c>
      <c r="AV129" s="13" t="s">
        <v>84</v>
      </c>
      <c r="AW129" s="13" t="s">
        <v>37</v>
      </c>
      <c r="AX129" s="13" t="s">
        <v>74</v>
      </c>
      <c r="AY129" s="243" t="s">
        <v>308</v>
      </c>
    </row>
    <row r="130" spans="2:65" s="13" customFormat="1" ht="27">
      <c r="B130" s="233"/>
      <c r="C130" s="234"/>
      <c r="D130" s="223" t="s">
        <v>451</v>
      </c>
      <c r="E130" s="235" t="s">
        <v>21</v>
      </c>
      <c r="F130" s="236" t="s">
        <v>1464</v>
      </c>
      <c r="G130" s="234"/>
      <c r="H130" s="237">
        <v>44.2</v>
      </c>
      <c r="I130" s="238"/>
      <c r="J130" s="234"/>
      <c r="K130" s="234"/>
      <c r="L130" s="239"/>
      <c r="M130" s="240"/>
      <c r="N130" s="241"/>
      <c r="O130" s="241"/>
      <c r="P130" s="241"/>
      <c r="Q130" s="241"/>
      <c r="R130" s="241"/>
      <c r="S130" s="241"/>
      <c r="T130" s="242"/>
      <c r="AT130" s="243" t="s">
        <v>451</v>
      </c>
      <c r="AU130" s="243" t="s">
        <v>84</v>
      </c>
      <c r="AV130" s="13" t="s">
        <v>84</v>
      </c>
      <c r="AW130" s="13" t="s">
        <v>37</v>
      </c>
      <c r="AX130" s="13" t="s">
        <v>74</v>
      </c>
      <c r="AY130" s="243" t="s">
        <v>308</v>
      </c>
    </row>
    <row r="131" spans="2:65" s="13" customFormat="1" ht="13.5">
      <c r="B131" s="233"/>
      <c r="C131" s="234"/>
      <c r="D131" s="223" t="s">
        <v>451</v>
      </c>
      <c r="E131" s="235" t="s">
        <v>21</v>
      </c>
      <c r="F131" s="236" t="s">
        <v>1465</v>
      </c>
      <c r="G131" s="234"/>
      <c r="H131" s="237">
        <v>-2.4</v>
      </c>
      <c r="I131" s="238"/>
      <c r="J131" s="234"/>
      <c r="K131" s="234"/>
      <c r="L131" s="239"/>
      <c r="M131" s="240"/>
      <c r="N131" s="241"/>
      <c r="O131" s="241"/>
      <c r="P131" s="241"/>
      <c r="Q131" s="241"/>
      <c r="R131" s="241"/>
      <c r="S131" s="241"/>
      <c r="T131" s="242"/>
      <c r="AT131" s="243" t="s">
        <v>451</v>
      </c>
      <c r="AU131" s="243" t="s">
        <v>84</v>
      </c>
      <c r="AV131" s="13" t="s">
        <v>84</v>
      </c>
      <c r="AW131" s="13" t="s">
        <v>37</v>
      </c>
      <c r="AX131" s="13" t="s">
        <v>74</v>
      </c>
      <c r="AY131" s="243" t="s">
        <v>308</v>
      </c>
    </row>
    <row r="132" spans="2:65" s="13" customFormat="1" ht="13.5">
      <c r="B132" s="233"/>
      <c r="C132" s="234"/>
      <c r="D132" s="223" t="s">
        <v>451</v>
      </c>
      <c r="E132" s="235" t="s">
        <v>21</v>
      </c>
      <c r="F132" s="236" t="s">
        <v>1466</v>
      </c>
      <c r="G132" s="234"/>
      <c r="H132" s="237">
        <v>32.951999999999998</v>
      </c>
      <c r="I132" s="238"/>
      <c r="J132" s="234"/>
      <c r="K132" s="234"/>
      <c r="L132" s="239"/>
      <c r="M132" s="240"/>
      <c r="N132" s="241"/>
      <c r="O132" s="241"/>
      <c r="P132" s="241"/>
      <c r="Q132" s="241"/>
      <c r="R132" s="241"/>
      <c r="S132" s="241"/>
      <c r="T132" s="242"/>
      <c r="AT132" s="243" t="s">
        <v>451</v>
      </c>
      <c r="AU132" s="243" t="s">
        <v>84</v>
      </c>
      <c r="AV132" s="13" t="s">
        <v>84</v>
      </c>
      <c r="AW132" s="13" t="s">
        <v>37</v>
      </c>
      <c r="AX132" s="13" t="s">
        <v>74</v>
      </c>
      <c r="AY132" s="243" t="s">
        <v>308</v>
      </c>
    </row>
    <row r="133" spans="2:65" s="13" customFormat="1" ht="13.5">
      <c r="B133" s="233"/>
      <c r="C133" s="234"/>
      <c r="D133" s="223" t="s">
        <v>451</v>
      </c>
      <c r="E133" s="235" t="s">
        <v>21</v>
      </c>
      <c r="F133" s="236" t="s">
        <v>1467</v>
      </c>
      <c r="G133" s="234"/>
      <c r="H133" s="237">
        <v>16.64</v>
      </c>
      <c r="I133" s="238"/>
      <c r="J133" s="234"/>
      <c r="K133" s="234"/>
      <c r="L133" s="239"/>
      <c r="M133" s="240"/>
      <c r="N133" s="241"/>
      <c r="O133" s="241"/>
      <c r="P133" s="241"/>
      <c r="Q133" s="241"/>
      <c r="R133" s="241"/>
      <c r="S133" s="241"/>
      <c r="T133" s="242"/>
      <c r="AT133" s="243" t="s">
        <v>451</v>
      </c>
      <c r="AU133" s="243" t="s">
        <v>84</v>
      </c>
      <c r="AV133" s="13" t="s">
        <v>84</v>
      </c>
      <c r="AW133" s="13" t="s">
        <v>37</v>
      </c>
      <c r="AX133" s="13" t="s">
        <v>74</v>
      </c>
      <c r="AY133" s="243" t="s">
        <v>308</v>
      </c>
    </row>
    <row r="134" spans="2:65" s="14" customFormat="1" ht="13.5">
      <c r="B134" s="244"/>
      <c r="C134" s="245"/>
      <c r="D134" s="246" t="s">
        <v>451</v>
      </c>
      <c r="E134" s="247" t="s">
        <v>21</v>
      </c>
      <c r="F134" s="248" t="s">
        <v>459</v>
      </c>
      <c r="G134" s="245"/>
      <c r="H134" s="249">
        <v>134.804</v>
      </c>
      <c r="I134" s="250"/>
      <c r="J134" s="245"/>
      <c r="K134" s="245"/>
      <c r="L134" s="251"/>
      <c r="M134" s="252"/>
      <c r="N134" s="253"/>
      <c r="O134" s="253"/>
      <c r="P134" s="253"/>
      <c r="Q134" s="253"/>
      <c r="R134" s="253"/>
      <c r="S134" s="253"/>
      <c r="T134" s="254"/>
      <c r="AT134" s="255" t="s">
        <v>451</v>
      </c>
      <c r="AU134" s="255" t="s">
        <v>84</v>
      </c>
      <c r="AV134" s="14" t="s">
        <v>327</v>
      </c>
      <c r="AW134" s="14" t="s">
        <v>37</v>
      </c>
      <c r="AX134" s="14" t="s">
        <v>82</v>
      </c>
      <c r="AY134" s="255" t="s">
        <v>308</v>
      </c>
    </row>
    <row r="135" spans="2:65" s="1" customFormat="1" ht="22.5" customHeight="1">
      <c r="B135" s="42"/>
      <c r="C135" s="203" t="s">
        <v>334</v>
      </c>
      <c r="D135" s="203" t="s">
        <v>311</v>
      </c>
      <c r="E135" s="204" t="s">
        <v>1139</v>
      </c>
      <c r="F135" s="205" t="s">
        <v>1140</v>
      </c>
      <c r="G135" s="206" t="s">
        <v>508</v>
      </c>
      <c r="H135" s="207">
        <v>55.186</v>
      </c>
      <c r="I135" s="208"/>
      <c r="J135" s="209">
        <f>ROUND(I135*H135,2)</f>
        <v>0</v>
      </c>
      <c r="K135" s="205" t="s">
        <v>315</v>
      </c>
      <c r="L135" s="62"/>
      <c r="M135" s="210" t="s">
        <v>21</v>
      </c>
      <c r="N135" s="211" t="s">
        <v>45</v>
      </c>
      <c r="O135" s="43"/>
      <c r="P135" s="212">
        <f>O135*H135</f>
        <v>0</v>
      </c>
      <c r="Q135" s="212">
        <v>0</v>
      </c>
      <c r="R135" s="212">
        <f>Q135*H135</f>
        <v>0</v>
      </c>
      <c r="S135" s="212">
        <v>0.32400000000000001</v>
      </c>
      <c r="T135" s="213">
        <f>S135*H135</f>
        <v>17.880264</v>
      </c>
      <c r="AR135" s="25" t="s">
        <v>327</v>
      </c>
      <c r="AT135" s="25" t="s">
        <v>311</v>
      </c>
      <c r="AU135" s="25" t="s">
        <v>84</v>
      </c>
      <c r="AY135" s="25" t="s">
        <v>308</v>
      </c>
      <c r="BE135" s="214">
        <f>IF(N135="základní",J135,0)</f>
        <v>0</v>
      </c>
      <c r="BF135" s="214">
        <f>IF(N135="snížená",J135,0)</f>
        <v>0</v>
      </c>
      <c r="BG135" s="214">
        <f>IF(N135="zákl. přenesená",J135,0)</f>
        <v>0</v>
      </c>
      <c r="BH135" s="214">
        <f>IF(N135="sníž. přenesená",J135,0)</f>
        <v>0</v>
      </c>
      <c r="BI135" s="214">
        <f>IF(N135="nulová",J135,0)</f>
        <v>0</v>
      </c>
      <c r="BJ135" s="25" t="s">
        <v>82</v>
      </c>
      <c r="BK135" s="214">
        <f>ROUND(I135*H135,2)</f>
        <v>0</v>
      </c>
      <c r="BL135" s="25" t="s">
        <v>327</v>
      </c>
      <c r="BM135" s="25" t="s">
        <v>1468</v>
      </c>
    </row>
    <row r="136" spans="2:65" s="13" customFormat="1" ht="13.5">
      <c r="B136" s="233"/>
      <c r="C136" s="234"/>
      <c r="D136" s="223" t="s">
        <v>451</v>
      </c>
      <c r="E136" s="235" t="s">
        <v>21</v>
      </c>
      <c r="F136" s="236" t="s">
        <v>1469</v>
      </c>
      <c r="G136" s="234"/>
      <c r="H136" s="237">
        <v>17.431999999999999</v>
      </c>
      <c r="I136" s="238"/>
      <c r="J136" s="234"/>
      <c r="K136" s="234"/>
      <c r="L136" s="239"/>
      <c r="M136" s="240"/>
      <c r="N136" s="241"/>
      <c r="O136" s="241"/>
      <c r="P136" s="241"/>
      <c r="Q136" s="241"/>
      <c r="R136" s="241"/>
      <c r="S136" s="241"/>
      <c r="T136" s="242"/>
      <c r="AT136" s="243" t="s">
        <v>451</v>
      </c>
      <c r="AU136" s="243" t="s">
        <v>84</v>
      </c>
      <c r="AV136" s="13" t="s">
        <v>84</v>
      </c>
      <c r="AW136" s="13" t="s">
        <v>37</v>
      </c>
      <c r="AX136" s="13" t="s">
        <v>74</v>
      </c>
      <c r="AY136" s="243" t="s">
        <v>308</v>
      </c>
    </row>
    <row r="137" spans="2:65" s="13" customFormat="1" ht="13.5">
      <c r="B137" s="233"/>
      <c r="C137" s="234"/>
      <c r="D137" s="223" t="s">
        <v>451</v>
      </c>
      <c r="E137" s="235" t="s">
        <v>21</v>
      </c>
      <c r="F137" s="236" t="s">
        <v>1470</v>
      </c>
      <c r="G137" s="234"/>
      <c r="H137" s="237">
        <v>24.948</v>
      </c>
      <c r="I137" s="238"/>
      <c r="J137" s="234"/>
      <c r="K137" s="234"/>
      <c r="L137" s="239"/>
      <c r="M137" s="240"/>
      <c r="N137" s="241"/>
      <c r="O137" s="241"/>
      <c r="P137" s="241"/>
      <c r="Q137" s="241"/>
      <c r="R137" s="241"/>
      <c r="S137" s="241"/>
      <c r="T137" s="242"/>
      <c r="AT137" s="243" t="s">
        <v>451</v>
      </c>
      <c r="AU137" s="243" t="s">
        <v>84</v>
      </c>
      <c r="AV137" s="13" t="s">
        <v>84</v>
      </c>
      <c r="AW137" s="13" t="s">
        <v>37</v>
      </c>
      <c r="AX137" s="13" t="s">
        <v>74</v>
      </c>
      <c r="AY137" s="243" t="s">
        <v>308</v>
      </c>
    </row>
    <row r="138" spans="2:65" s="13" customFormat="1" ht="13.5">
      <c r="B138" s="233"/>
      <c r="C138" s="234"/>
      <c r="D138" s="223" t="s">
        <v>451</v>
      </c>
      <c r="E138" s="235" t="s">
        <v>21</v>
      </c>
      <c r="F138" s="236" t="s">
        <v>1471</v>
      </c>
      <c r="G138" s="234"/>
      <c r="H138" s="237">
        <v>39.006</v>
      </c>
      <c r="I138" s="238"/>
      <c r="J138" s="234"/>
      <c r="K138" s="234"/>
      <c r="L138" s="239"/>
      <c r="M138" s="240"/>
      <c r="N138" s="241"/>
      <c r="O138" s="241"/>
      <c r="P138" s="241"/>
      <c r="Q138" s="241"/>
      <c r="R138" s="241"/>
      <c r="S138" s="241"/>
      <c r="T138" s="242"/>
      <c r="AT138" s="243" t="s">
        <v>451</v>
      </c>
      <c r="AU138" s="243" t="s">
        <v>84</v>
      </c>
      <c r="AV138" s="13" t="s">
        <v>84</v>
      </c>
      <c r="AW138" s="13" t="s">
        <v>37</v>
      </c>
      <c r="AX138" s="13" t="s">
        <v>74</v>
      </c>
      <c r="AY138" s="243" t="s">
        <v>308</v>
      </c>
    </row>
    <row r="139" spans="2:65" s="13" customFormat="1" ht="13.5">
      <c r="B139" s="233"/>
      <c r="C139" s="234"/>
      <c r="D139" s="223" t="s">
        <v>451</v>
      </c>
      <c r="E139" s="235" t="s">
        <v>21</v>
      </c>
      <c r="F139" s="236" t="s">
        <v>1472</v>
      </c>
      <c r="G139" s="234"/>
      <c r="H139" s="237">
        <v>-26.2</v>
      </c>
      <c r="I139" s="238"/>
      <c r="J139" s="234"/>
      <c r="K139" s="234"/>
      <c r="L139" s="239"/>
      <c r="M139" s="240"/>
      <c r="N139" s="241"/>
      <c r="O139" s="241"/>
      <c r="P139" s="241"/>
      <c r="Q139" s="241"/>
      <c r="R139" s="241"/>
      <c r="S139" s="241"/>
      <c r="T139" s="242"/>
      <c r="AT139" s="243" t="s">
        <v>451</v>
      </c>
      <c r="AU139" s="243" t="s">
        <v>84</v>
      </c>
      <c r="AV139" s="13" t="s">
        <v>84</v>
      </c>
      <c r="AW139" s="13" t="s">
        <v>37</v>
      </c>
      <c r="AX139" s="13" t="s">
        <v>74</v>
      </c>
      <c r="AY139" s="243" t="s">
        <v>308</v>
      </c>
    </row>
    <row r="140" spans="2:65" s="14" customFormat="1" ht="13.5">
      <c r="B140" s="244"/>
      <c r="C140" s="245"/>
      <c r="D140" s="223" t="s">
        <v>451</v>
      </c>
      <c r="E140" s="259" t="s">
        <v>21</v>
      </c>
      <c r="F140" s="260" t="s">
        <v>459</v>
      </c>
      <c r="G140" s="245"/>
      <c r="H140" s="261">
        <v>55.186</v>
      </c>
      <c r="I140" s="250"/>
      <c r="J140" s="245"/>
      <c r="K140" s="245"/>
      <c r="L140" s="251"/>
      <c r="M140" s="252"/>
      <c r="N140" s="253"/>
      <c r="O140" s="253"/>
      <c r="P140" s="253"/>
      <c r="Q140" s="253"/>
      <c r="R140" s="253"/>
      <c r="S140" s="253"/>
      <c r="T140" s="254"/>
      <c r="AT140" s="255" t="s">
        <v>451</v>
      </c>
      <c r="AU140" s="255" t="s">
        <v>84</v>
      </c>
      <c r="AV140" s="14" t="s">
        <v>327</v>
      </c>
      <c r="AW140" s="14" t="s">
        <v>37</v>
      </c>
      <c r="AX140" s="14" t="s">
        <v>82</v>
      </c>
      <c r="AY140" s="255" t="s">
        <v>308</v>
      </c>
    </row>
    <row r="141" spans="2:65" s="11" customFormat="1" ht="29.85" customHeight="1">
      <c r="B141" s="186"/>
      <c r="C141" s="187"/>
      <c r="D141" s="188" t="s">
        <v>73</v>
      </c>
      <c r="E141" s="262" t="s">
        <v>334</v>
      </c>
      <c r="F141" s="262" t="s">
        <v>521</v>
      </c>
      <c r="G141" s="187"/>
      <c r="H141" s="187"/>
      <c r="I141" s="190"/>
      <c r="J141" s="263">
        <f>BK141</f>
        <v>0</v>
      </c>
      <c r="K141" s="187"/>
      <c r="L141" s="192"/>
      <c r="M141" s="193"/>
      <c r="N141" s="194"/>
      <c r="O141" s="194"/>
      <c r="P141" s="195">
        <f>P142+P172+P189</f>
        <v>0</v>
      </c>
      <c r="Q141" s="194"/>
      <c r="R141" s="195">
        <f>R142+R172+R189</f>
        <v>24.56519368</v>
      </c>
      <c r="S141" s="194"/>
      <c r="T141" s="196">
        <f>T142+T172+T189</f>
        <v>125.12013068</v>
      </c>
      <c r="AR141" s="197" t="s">
        <v>82</v>
      </c>
      <c r="AT141" s="198" t="s">
        <v>73</v>
      </c>
      <c r="AU141" s="198" t="s">
        <v>82</v>
      </c>
      <c r="AY141" s="197" t="s">
        <v>308</v>
      </c>
      <c r="BK141" s="199">
        <f>BK142+BK172+BK189</f>
        <v>0</v>
      </c>
    </row>
    <row r="142" spans="2:65" s="11" customFormat="1" ht="14.85" customHeight="1">
      <c r="B142" s="186"/>
      <c r="C142" s="187"/>
      <c r="D142" s="200" t="s">
        <v>73</v>
      </c>
      <c r="E142" s="201" t="s">
        <v>522</v>
      </c>
      <c r="F142" s="201" t="s">
        <v>523</v>
      </c>
      <c r="G142" s="187"/>
      <c r="H142" s="187"/>
      <c r="I142" s="190"/>
      <c r="J142" s="202">
        <f>BK142</f>
        <v>0</v>
      </c>
      <c r="K142" s="187"/>
      <c r="L142" s="192"/>
      <c r="M142" s="193"/>
      <c r="N142" s="194"/>
      <c r="O142" s="194"/>
      <c r="P142" s="195">
        <f>SUM(P143:P171)</f>
        <v>0</v>
      </c>
      <c r="Q142" s="194"/>
      <c r="R142" s="195">
        <f>SUM(R143:R171)</f>
        <v>0</v>
      </c>
      <c r="S142" s="194"/>
      <c r="T142" s="196">
        <f>SUM(T143:T171)</f>
        <v>63.561623000000004</v>
      </c>
      <c r="AR142" s="197" t="s">
        <v>82</v>
      </c>
      <c r="AT142" s="198" t="s">
        <v>73</v>
      </c>
      <c r="AU142" s="198" t="s">
        <v>84</v>
      </c>
      <c r="AY142" s="197" t="s">
        <v>308</v>
      </c>
      <c r="BK142" s="199">
        <f>SUM(BK143:BK171)</f>
        <v>0</v>
      </c>
    </row>
    <row r="143" spans="2:65" s="1" customFormat="1" ht="22.5" customHeight="1">
      <c r="B143" s="42"/>
      <c r="C143" s="203" t="s">
        <v>338</v>
      </c>
      <c r="D143" s="203" t="s">
        <v>311</v>
      </c>
      <c r="E143" s="204" t="s">
        <v>524</v>
      </c>
      <c r="F143" s="205" t="s">
        <v>525</v>
      </c>
      <c r="G143" s="206" t="s">
        <v>508</v>
      </c>
      <c r="H143" s="207">
        <v>387.46</v>
      </c>
      <c r="I143" s="208"/>
      <c r="J143" s="209">
        <f>ROUND(I143*H143,2)</f>
        <v>0</v>
      </c>
      <c r="K143" s="205" t="s">
        <v>315</v>
      </c>
      <c r="L143" s="62"/>
      <c r="M143" s="210" t="s">
        <v>21</v>
      </c>
      <c r="N143" s="211" t="s">
        <v>45</v>
      </c>
      <c r="O143" s="43"/>
      <c r="P143" s="212">
        <f>O143*H143</f>
        <v>0</v>
      </c>
      <c r="Q143" s="212">
        <v>0</v>
      </c>
      <c r="R143" s="212">
        <f>Q143*H143</f>
        <v>0</v>
      </c>
      <c r="S143" s="212">
        <v>0.05</v>
      </c>
      <c r="T143" s="213">
        <f>S143*H143</f>
        <v>19.373000000000001</v>
      </c>
      <c r="AR143" s="25" t="s">
        <v>327</v>
      </c>
      <c r="AT143" s="25" t="s">
        <v>311</v>
      </c>
      <c r="AU143" s="25" t="s">
        <v>95</v>
      </c>
      <c r="AY143" s="25" t="s">
        <v>308</v>
      </c>
      <c r="BE143" s="214">
        <f>IF(N143="základní",J143,0)</f>
        <v>0</v>
      </c>
      <c r="BF143" s="214">
        <f>IF(N143="snížená",J143,0)</f>
        <v>0</v>
      </c>
      <c r="BG143" s="214">
        <f>IF(N143="zákl. přenesená",J143,0)</f>
        <v>0</v>
      </c>
      <c r="BH143" s="214">
        <f>IF(N143="sníž. přenesená",J143,0)</f>
        <v>0</v>
      </c>
      <c r="BI143" s="214">
        <f>IF(N143="nulová",J143,0)</f>
        <v>0</v>
      </c>
      <c r="BJ143" s="25" t="s">
        <v>82</v>
      </c>
      <c r="BK143" s="214">
        <f>ROUND(I143*H143,2)</f>
        <v>0</v>
      </c>
      <c r="BL143" s="25" t="s">
        <v>327</v>
      </c>
      <c r="BM143" s="25" t="s">
        <v>1473</v>
      </c>
    </row>
    <row r="144" spans="2:65" s="13" customFormat="1" ht="27">
      <c r="B144" s="233"/>
      <c r="C144" s="234"/>
      <c r="D144" s="223" t="s">
        <v>451</v>
      </c>
      <c r="E144" s="235" t="s">
        <v>21</v>
      </c>
      <c r="F144" s="236" t="s">
        <v>1474</v>
      </c>
      <c r="G144" s="234"/>
      <c r="H144" s="237">
        <v>395.30799999999999</v>
      </c>
      <c r="I144" s="238"/>
      <c r="J144" s="234"/>
      <c r="K144" s="234"/>
      <c r="L144" s="239"/>
      <c r="M144" s="240"/>
      <c r="N144" s="241"/>
      <c r="O144" s="241"/>
      <c r="P144" s="241"/>
      <c r="Q144" s="241"/>
      <c r="R144" s="241"/>
      <c r="S144" s="241"/>
      <c r="T144" s="242"/>
      <c r="AT144" s="243" t="s">
        <v>451</v>
      </c>
      <c r="AU144" s="243" t="s">
        <v>95</v>
      </c>
      <c r="AV144" s="13" t="s">
        <v>84</v>
      </c>
      <c r="AW144" s="13" t="s">
        <v>37</v>
      </c>
      <c r="AX144" s="13" t="s">
        <v>74</v>
      </c>
      <c r="AY144" s="243" t="s">
        <v>308</v>
      </c>
    </row>
    <row r="145" spans="2:65" s="13" customFormat="1" ht="13.5">
      <c r="B145" s="233"/>
      <c r="C145" s="234"/>
      <c r="D145" s="223" t="s">
        <v>451</v>
      </c>
      <c r="E145" s="235" t="s">
        <v>21</v>
      </c>
      <c r="F145" s="236" t="s">
        <v>1475</v>
      </c>
      <c r="G145" s="234"/>
      <c r="H145" s="237">
        <v>-7.8479999999999999</v>
      </c>
      <c r="I145" s="238"/>
      <c r="J145" s="234"/>
      <c r="K145" s="234"/>
      <c r="L145" s="239"/>
      <c r="M145" s="240"/>
      <c r="N145" s="241"/>
      <c r="O145" s="241"/>
      <c r="P145" s="241"/>
      <c r="Q145" s="241"/>
      <c r="R145" s="241"/>
      <c r="S145" s="241"/>
      <c r="T145" s="242"/>
      <c r="AT145" s="243" t="s">
        <v>451</v>
      </c>
      <c r="AU145" s="243" t="s">
        <v>95</v>
      </c>
      <c r="AV145" s="13" t="s">
        <v>84</v>
      </c>
      <c r="AW145" s="13" t="s">
        <v>37</v>
      </c>
      <c r="AX145" s="13" t="s">
        <v>74</v>
      </c>
      <c r="AY145" s="243" t="s">
        <v>308</v>
      </c>
    </row>
    <row r="146" spans="2:65" s="14" customFormat="1" ht="13.5">
      <c r="B146" s="244"/>
      <c r="C146" s="245"/>
      <c r="D146" s="246" t="s">
        <v>451</v>
      </c>
      <c r="E146" s="247" t="s">
        <v>21</v>
      </c>
      <c r="F146" s="248" t="s">
        <v>459</v>
      </c>
      <c r="G146" s="245"/>
      <c r="H146" s="249">
        <v>387.46</v>
      </c>
      <c r="I146" s="250"/>
      <c r="J146" s="245"/>
      <c r="K146" s="245"/>
      <c r="L146" s="251"/>
      <c r="M146" s="252"/>
      <c r="N146" s="253"/>
      <c r="O146" s="253"/>
      <c r="P146" s="253"/>
      <c r="Q146" s="253"/>
      <c r="R146" s="253"/>
      <c r="S146" s="253"/>
      <c r="T146" s="254"/>
      <c r="AT146" s="255" t="s">
        <v>451</v>
      </c>
      <c r="AU146" s="255" t="s">
        <v>95</v>
      </c>
      <c r="AV146" s="14" t="s">
        <v>327</v>
      </c>
      <c r="AW146" s="14" t="s">
        <v>37</v>
      </c>
      <c r="AX146" s="14" t="s">
        <v>82</v>
      </c>
      <c r="AY146" s="255" t="s">
        <v>308</v>
      </c>
    </row>
    <row r="147" spans="2:65" s="1" customFormat="1" ht="31.5" customHeight="1">
      <c r="B147" s="42"/>
      <c r="C147" s="203" t="s">
        <v>342</v>
      </c>
      <c r="D147" s="203" t="s">
        <v>311</v>
      </c>
      <c r="E147" s="204" t="s">
        <v>1147</v>
      </c>
      <c r="F147" s="205" t="s">
        <v>1148</v>
      </c>
      <c r="G147" s="206" t="s">
        <v>508</v>
      </c>
      <c r="H147" s="207">
        <v>750.15</v>
      </c>
      <c r="I147" s="208"/>
      <c r="J147" s="209">
        <f>ROUND(I147*H147,2)</f>
        <v>0</v>
      </c>
      <c r="K147" s="205" t="s">
        <v>315</v>
      </c>
      <c r="L147" s="62"/>
      <c r="M147" s="210" t="s">
        <v>21</v>
      </c>
      <c r="N147" s="211" t="s">
        <v>45</v>
      </c>
      <c r="O147" s="43"/>
      <c r="P147" s="212">
        <f>O147*H147</f>
        <v>0</v>
      </c>
      <c r="Q147" s="212">
        <v>0</v>
      </c>
      <c r="R147" s="212">
        <f>Q147*H147</f>
        <v>0</v>
      </c>
      <c r="S147" s="212">
        <v>4.5999999999999999E-2</v>
      </c>
      <c r="T147" s="213">
        <f>S147*H147</f>
        <v>34.506900000000002</v>
      </c>
      <c r="AR147" s="25" t="s">
        <v>327</v>
      </c>
      <c r="AT147" s="25" t="s">
        <v>311</v>
      </c>
      <c r="AU147" s="25" t="s">
        <v>95</v>
      </c>
      <c r="AY147" s="25" t="s">
        <v>308</v>
      </c>
      <c r="BE147" s="214">
        <f>IF(N147="základní",J147,0)</f>
        <v>0</v>
      </c>
      <c r="BF147" s="214">
        <f>IF(N147="snížená",J147,0)</f>
        <v>0</v>
      </c>
      <c r="BG147" s="214">
        <f>IF(N147="zákl. přenesená",J147,0)</f>
        <v>0</v>
      </c>
      <c r="BH147" s="214">
        <f>IF(N147="sníž. přenesená",J147,0)</f>
        <v>0</v>
      </c>
      <c r="BI147" s="214">
        <f>IF(N147="nulová",J147,0)</f>
        <v>0</v>
      </c>
      <c r="BJ147" s="25" t="s">
        <v>82</v>
      </c>
      <c r="BK147" s="214">
        <f>ROUND(I147*H147,2)</f>
        <v>0</v>
      </c>
      <c r="BL147" s="25" t="s">
        <v>327</v>
      </c>
      <c r="BM147" s="25" t="s">
        <v>1476</v>
      </c>
    </row>
    <row r="148" spans="2:65" s="13" customFormat="1" ht="13.5">
      <c r="B148" s="233"/>
      <c r="C148" s="234"/>
      <c r="D148" s="223" t="s">
        <v>451</v>
      </c>
      <c r="E148" s="235" t="s">
        <v>21</v>
      </c>
      <c r="F148" s="236" t="s">
        <v>1477</v>
      </c>
      <c r="G148" s="234"/>
      <c r="H148" s="237">
        <v>73.034000000000006</v>
      </c>
      <c r="I148" s="238"/>
      <c r="J148" s="234"/>
      <c r="K148" s="234"/>
      <c r="L148" s="239"/>
      <c r="M148" s="240"/>
      <c r="N148" s="241"/>
      <c r="O148" s="241"/>
      <c r="P148" s="241"/>
      <c r="Q148" s="241"/>
      <c r="R148" s="241"/>
      <c r="S148" s="241"/>
      <c r="T148" s="242"/>
      <c r="AT148" s="243" t="s">
        <v>451</v>
      </c>
      <c r="AU148" s="243" t="s">
        <v>95</v>
      </c>
      <c r="AV148" s="13" t="s">
        <v>84</v>
      </c>
      <c r="AW148" s="13" t="s">
        <v>37</v>
      </c>
      <c r="AX148" s="13" t="s">
        <v>74</v>
      </c>
      <c r="AY148" s="243" t="s">
        <v>308</v>
      </c>
    </row>
    <row r="149" spans="2:65" s="13" customFormat="1" ht="13.5">
      <c r="B149" s="233"/>
      <c r="C149" s="234"/>
      <c r="D149" s="223" t="s">
        <v>451</v>
      </c>
      <c r="E149" s="235" t="s">
        <v>21</v>
      </c>
      <c r="F149" s="236" t="s">
        <v>1478</v>
      </c>
      <c r="G149" s="234"/>
      <c r="H149" s="237">
        <v>25.7</v>
      </c>
      <c r="I149" s="238"/>
      <c r="J149" s="234"/>
      <c r="K149" s="234"/>
      <c r="L149" s="239"/>
      <c r="M149" s="240"/>
      <c r="N149" s="241"/>
      <c r="O149" s="241"/>
      <c r="P149" s="241"/>
      <c r="Q149" s="241"/>
      <c r="R149" s="241"/>
      <c r="S149" s="241"/>
      <c r="T149" s="242"/>
      <c r="AT149" s="243" t="s">
        <v>451</v>
      </c>
      <c r="AU149" s="243" t="s">
        <v>95</v>
      </c>
      <c r="AV149" s="13" t="s">
        <v>84</v>
      </c>
      <c r="AW149" s="13" t="s">
        <v>37</v>
      </c>
      <c r="AX149" s="13" t="s">
        <v>74</v>
      </c>
      <c r="AY149" s="243" t="s">
        <v>308</v>
      </c>
    </row>
    <row r="150" spans="2:65" s="13" customFormat="1" ht="13.5">
      <c r="B150" s="233"/>
      <c r="C150" s="234"/>
      <c r="D150" s="223" t="s">
        <v>451</v>
      </c>
      <c r="E150" s="235" t="s">
        <v>21</v>
      </c>
      <c r="F150" s="236" t="s">
        <v>1479</v>
      </c>
      <c r="G150" s="234"/>
      <c r="H150" s="237">
        <v>33.671999999999997</v>
      </c>
      <c r="I150" s="238"/>
      <c r="J150" s="234"/>
      <c r="K150" s="234"/>
      <c r="L150" s="239"/>
      <c r="M150" s="240"/>
      <c r="N150" s="241"/>
      <c r="O150" s="241"/>
      <c r="P150" s="241"/>
      <c r="Q150" s="241"/>
      <c r="R150" s="241"/>
      <c r="S150" s="241"/>
      <c r="T150" s="242"/>
      <c r="AT150" s="243" t="s">
        <v>451</v>
      </c>
      <c r="AU150" s="243" t="s">
        <v>95</v>
      </c>
      <c r="AV150" s="13" t="s">
        <v>84</v>
      </c>
      <c r="AW150" s="13" t="s">
        <v>37</v>
      </c>
      <c r="AX150" s="13" t="s">
        <v>74</v>
      </c>
      <c r="AY150" s="243" t="s">
        <v>308</v>
      </c>
    </row>
    <row r="151" spans="2:65" s="13" customFormat="1" ht="13.5">
      <c r="B151" s="233"/>
      <c r="C151" s="234"/>
      <c r="D151" s="223" t="s">
        <v>451</v>
      </c>
      <c r="E151" s="235" t="s">
        <v>21</v>
      </c>
      <c r="F151" s="236" t="s">
        <v>1480</v>
      </c>
      <c r="G151" s="234"/>
      <c r="H151" s="237">
        <v>27.893999999999998</v>
      </c>
      <c r="I151" s="238"/>
      <c r="J151" s="234"/>
      <c r="K151" s="234"/>
      <c r="L151" s="239"/>
      <c r="M151" s="240"/>
      <c r="N151" s="241"/>
      <c r="O151" s="241"/>
      <c r="P151" s="241"/>
      <c r="Q151" s="241"/>
      <c r="R151" s="241"/>
      <c r="S151" s="241"/>
      <c r="T151" s="242"/>
      <c r="AT151" s="243" t="s">
        <v>451</v>
      </c>
      <c r="AU151" s="243" t="s">
        <v>95</v>
      </c>
      <c r="AV151" s="13" t="s">
        <v>84</v>
      </c>
      <c r="AW151" s="13" t="s">
        <v>37</v>
      </c>
      <c r="AX151" s="13" t="s">
        <v>74</v>
      </c>
      <c r="AY151" s="243" t="s">
        <v>308</v>
      </c>
    </row>
    <row r="152" spans="2:65" s="13" customFormat="1" ht="13.5">
      <c r="B152" s="233"/>
      <c r="C152" s="234"/>
      <c r="D152" s="223" t="s">
        <v>451</v>
      </c>
      <c r="E152" s="235" t="s">
        <v>21</v>
      </c>
      <c r="F152" s="236" t="s">
        <v>1481</v>
      </c>
      <c r="G152" s="234"/>
      <c r="H152" s="237">
        <v>26.893999999999998</v>
      </c>
      <c r="I152" s="238"/>
      <c r="J152" s="234"/>
      <c r="K152" s="234"/>
      <c r="L152" s="239"/>
      <c r="M152" s="240"/>
      <c r="N152" s="241"/>
      <c r="O152" s="241"/>
      <c r="P152" s="241"/>
      <c r="Q152" s="241"/>
      <c r="R152" s="241"/>
      <c r="S152" s="241"/>
      <c r="T152" s="242"/>
      <c r="AT152" s="243" t="s">
        <v>451</v>
      </c>
      <c r="AU152" s="243" t="s">
        <v>95</v>
      </c>
      <c r="AV152" s="13" t="s">
        <v>84</v>
      </c>
      <c r="AW152" s="13" t="s">
        <v>37</v>
      </c>
      <c r="AX152" s="13" t="s">
        <v>74</v>
      </c>
      <c r="AY152" s="243" t="s">
        <v>308</v>
      </c>
    </row>
    <row r="153" spans="2:65" s="13" customFormat="1" ht="13.5">
      <c r="B153" s="233"/>
      <c r="C153" s="234"/>
      <c r="D153" s="223" t="s">
        <v>451</v>
      </c>
      <c r="E153" s="235" t="s">
        <v>21</v>
      </c>
      <c r="F153" s="236" t="s">
        <v>1482</v>
      </c>
      <c r="G153" s="234"/>
      <c r="H153" s="237">
        <v>42.265999999999998</v>
      </c>
      <c r="I153" s="238"/>
      <c r="J153" s="234"/>
      <c r="K153" s="234"/>
      <c r="L153" s="239"/>
      <c r="M153" s="240"/>
      <c r="N153" s="241"/>
      <c r="O153" s="241"/>
      <c r="P153" s="241"/>
      <c r="Q153" s="241"/>
      <c r="R153" s="241"/>
      <c r="S153" s="241"/>
      <c r="T153" s="242"/>
      <c r="AT153" s="243" t="s">
        <v>451</v>
      </c>
      <c r="AU153" s="243" t="s">
        <v>95</v>
      </c>
      <c r="AV153" s="13" t="s">
        <v>84</v>
      </c>
      <c r="AW153" s="13" t="s">
        <v>37</v>
      </c>
      <c r="AX153" s="13" t="s">
        <v>74</v>
      </c>
      <c r="AY153" s="243" t="s">
        <v>308</v>
      </c>
    </row>
    <row r="154" spans="2:65" s="13" customFormat="1" ht="13.5">
      <c r="B154" s="233"/>
      <c r="C154" s="234"/>
      <c r="D154" s="223" t="s">
        <v>451</v>
      </c>
      <c r="E154" s="235" t="s">
        <v>21</v>
      </c>
      <c r="F154" s="236" t="s">
        <v>1483</v>
      </c>
      <c r="G154" s="234"/>
      <c r="H154" s="237">
        <v>38.426000000000002</v>
      </c>
      <c r="I154" s="238"/>
      <c r="J154" s="234"/>
      <c r="K154" s="234"/>
      <c r="L154" s="239"/>
      <c r="M154" s="240"/>
      <c r="N154" s="241"/>
      <c r="O154" s="241"/>
      <c r="P154" s="241"/>
      <c r="Q154" s="241"/>
      <c r="R154" s="241"/>
      <c r="S154" s="241"/>
      <c r="T154" s="242"/>
      <c r="AT154" s="243" t="s">
        <v>451</v>
      </c>
      <c r="AU154" s="243" t="s">
        <v>95</v>
      </c>
      <c r="AV154" s="13" t="s">
        <v>84</v>
      </c>
      <c r="AW154" s="13" t="s">
        <v>37</v>
      </c>
      <c r="AX154" s="13" t="s">
        <v>74</v>
      </c>
      <c r="AY154" s="243" t="s">
        <v>308</v>
      </c>
    </row>
    <row r="155" spans="2:65" s="13" customFormat="1" ht="13.5">
      <c r="B155" s="233"/>
      <c r="C155" s="234"/>
      <c r="D155" s="223" t="s">
        <v>451</v>
      </c>
      <c r="E155" s="235" t="s">
        <v>21</v>
      </c>
      <c r="F155" s="236" t="s">
        <v>1484</v>
      </c>
      <c r="G155" s="234"/>
      <c r="H155" s="237">
        <v>34.033999999999999</v>
      </c>
      <c r="I155" s="238"/>
      <c r="J155" s="234"/>
      <c r="K155" s="234"/>
      <c r="L155" s="239"/>
      <c r="M155" s="240"/>
      <c r="N155" s="241"/>
      <c r="O155" s="241"/>
      <c r="P155" s="241"/>
      <c r="Q155" s="241"/>
      <c r="R155" s="241"/>
      <c r="S155" s="241"/>
      <c r="T155" s="242"/>
      <c r="AT155" s="243" t="s">
        <v>451</v>
      </c>
      <c r="AU155" s="243" t="s">
        <v>95</v>
      </c>
      <c r="AV155" s="13" t="s">
        <v>84</v>
      </c>
      <c r="AW155" s="13" t="s">
        <v>37</v>
      </c>
      <c r="AX155" s="13" t="s">
        <v>74</v>
      </c>
      <c r="AY155" s="243" t="s">
        <v>308</v>
      </c>
    </row>
    <row r="156" spans="2:65" s="13" customFormat="1" ht="40.5">
      <c r="B156" s="233"/>
      <c r="C156" s="234"/>
      <c r="D156" s="223" t="s">
        <v>451</v>
      </c>
      <c r="E156" s="235" t="s">
        <v>21</v>
      </c>
      <c r="F156" s="236" t="s">
        <v>1485</v>
      </c>
      <c r="G156" s="234"/>
      <c r="H156" s="237">
        <v>78.92</v>
      </c>
      <c r="I156" s="238"/>
      <c r="J156" s="234"/>
      <c r="K156" s="234"/>
      <c r="L156" s="239"/>
      <c r="M156" s="240"/>
      <c r="N156" s="241"/>
      <c r="O156" s="241"/>
      <c r="P156" s="241"/>
      <c r="Q156" s="241"/>
      <c r="R156" s="241"/>
      <c r="S156" s="241"/>
      <c r="T156" s="242"/>
      <c r="AT156" s="243" t="s">
        <v>451</v>
      </c>
      <c r="AU156" s="243" t="s">
        <v>95</v>
      </c>
      <c r="AV156" s="13" t="s">
        <v>84</v>
      </c>
      <c r="AW156" s="13" t="s">
        <v>37</v>
      </c>
      <c r="AX156" s="13" t="s">
        <v>74</v>
      </c>
      <c r="AY156" s="243" t="s">
        <v>308</v>
      </c>
    </row>
    <row r="157" spans="2:65" s="13" customFormat="1" ht="13.5">
      <c r="B157" s="233"/>
      <c r="C157" s="234"/>
      <c r="D157" s="223" t="s">
        <v>451</v>
      </c>
      <c r="E157" s="235" t="s">
        <v>21</v>
      </c>
      <c r="F157" s="236" t="s">
        <v>1486</v>
      </c>
      <c r="G157" s="234"/>
      <c r="H157" s="237">
        <v>33.911999999999999</v>
      </c>
      <c r="I157" s="238"/>
      <c r="J157" s="234"/>
      <c r="K157" s="234"/>
      <c r="L157" s="239"/>
      <c r="M157" s="240"/>
      <c r="N157" s="241"/>
      <c r="O157" s="241"/>
      <c r="P157" s="241"/>
      <c r="Q157" s="241"/>
      <c r="R157" s="241"/>
      <c r="S157" s="241"/>
      <c r="T157" s="242"/>
      <c r="AT157" s="243" t="s">
        <v>451</v>
      </c>
      <c r="AU157" s="243" t="s">
        <v>95</v>
      </c>
      <c r="AV157" s="13" t="s">
        <v>84</v>
      </c>
      <c r="AW157" s="13" t="s">
        <v>37</v>
      </c>
      <c r="AX157" s="13" t="s">
        <v>74</v>
      </c>
      <c r="AY157" s="243" t="s">
        <v>308</v>
      </c>
    </row>
    <row r="158" spans="2:65" s="13" customFormat="1" ht="13.5">
      <c r="B158" s="233"/>
      <c r="C158" s="234"/>
      <c r="D158" s="223" t="s">
        <v>451</v>
      </c>
      <c r="E158" s="235" t="s">
        <v>21</v>
      </c>
      <c r="F158" s="236" t="s">
        <v>1487</v>
      </c>
      <c r="G158" s="234"/>
      <c r="H158" s="237">
        <v>31.277999999999999</v>
      </c>
      <c r="I158" s="238"/>
      <c r="J158" s="234"/>
      <c r="K158" s="234"/>
      <c r="L158" s="239"/>
      <c r="M158" s="240"/>
      <c r="N158" s="241"/>
      <c r="O158" s="241"/>
      <c r="P158" s="241"/>
      <c r="Q158" s="241"/>
      <c r="R158" s="241"/>
      <c r="S158" s="241"/>
      <c r="T158" s="242"/>
      <c r="AT158" s="243" t="s">
        <v>451</v>
      </c>
      <c r="AU158" s="243" t="s">
        <v>95</v>
      </c>
      <c r="AV158" s="13" t="s">
        <v>84</v>
      </c>
      <c r="AW158" s="13" t="s">
        <v>37</v>
      </c>
      <c r="AX158" s="13" t="s">
        <v>74</v>
      </c>
      <c r="AY158" s="243" t="s">
        <v>308</v>
      </c>
    </row>
    <row r="159" spans="2:65" s="13" customFormat="1" ht="13.5">
      <c r="B159" s="233"/>
      <c r="C159" s="234"/>
      <c r="D159" s="223" t="s">
        <v>451</v>
      </c>
      <c r="E159" s="235" t="s">
        <v>21</v>
      </c>
      <c r="F159" s="236" t="s">
        <v>1488</v>
      </c>
      <c r="G159" s="234"/>
      <c r="H159" s="237">
        <v>31.295999999999999</v>
      </c>
      <c r="I159" s="238"/>
      <c r="J159" s="234"/>
      <c r="K159" s="234"/>
      <c r="L159" s="239"/>
      <c r="M159" s="240"/>
      <c r="N159" s="241"/>
      <c r="O159" s="241"/>
      <c r="P159" s="241"/>
      <c r="Q159" s="241"/>
      <c r="R159" s="241"/>
      <c r="S159" s="241"/>
      <c r="T159" s="242"/>
      <c r="AT159" s="243" t="s">
        <v>451</v>
      </c>
      <c r="AU159" s="243" t="s">
        <v>95</v>
      </c>
      <c r="AV159" s="13" t="s">
        <v>84</v>
      </c>
      <c r="AW159" s="13" t="s">
        <v>37</v>
      </c>
      <c r="AX159" s="13" t="s">
        <v>74</v>
      </c>
      <c r="AY159" s="243" t="s">
        <v>308</v>
      </c>
    </row>
    <row r="160" spans="2:65" s="13" customFormat="1" ht="13.5">
      <c r="B160" s="233"/>
      <c r="C160" s="234"/>
      <c r="D160" s="223" t="s">
        <v>451</v>
      </c>
      <c r="E160" s="235" t="s">
        <v>21</v>
      </c>
      <c r="F160" s="236" t="s">
        <v>1489</v>
      </c>
      <c r="G160" s="234"/>
      <c r="H160" s="237">
        <v>29.866</v>
      </c>
      <c r="I160" s="238"/>
      <c r="J160" s="234"/>
      <c r="K160" s="234"/>
      <c r="L160" s="239"/>
      <c r="M160" s="240"/>
      <c r="N160" s="241"/>
      <c r="O160" s="241"/>
      <c r="P160" s="241"/>
      <c r="Q160" s="241"/>
      <c r="R160" s="241"/>
      <c r="S160" s="241"/>
      <c r="T160" s="242"/>
      <c r="AT160" s="243" t="s">
        <v>451</v>
      </c>
      <c r="AU160" s="243" t="s">
        <v>95</v>
      </c>
      <c r="AV160" s="13" t="s">
        <v>84</v>
      </c>
      <c r="AW160" s="13" t="s">
        <v>37</v>
      </c>
      <c r="AX160" s="13" t="s">
        <v>74</v>
      </c>
      <c r="AY160" s="243" t="s">
        <v>308</v>
      </c>
    </row>
    <row r="161" spans="2:65" s="13" customFormat="1" ht="13.5">
      <c r="B161" s="233"/>
      <c r="C161" s="234"/>
      <c r="D161" s="223" t="s">
        <v>451</v>
      </c>
      <c r="E161" s="235" t="s">
        <v>21</v>
      </c>
      <c r="F161" s="236" t="s">
        <v>1490</v>
      </c>
      <c r="G161" s="234"/>
      <c r="H161" s="237">
        <v>30.013000000000002</v>
      </c>
      <c r="I161" s="238"/>
      <c r="J161" s="234"/>
      <c r="K161" s="234"/>
      <c r="L161" s="239"/>
      <c r="M161" s="240"/>
      <c r="N161" s="241"/>
      <c r="O161" s="241"/>
      <c r="P161" s="241"/>
      <c r="Q161" s="241"/>
      <c r="R161" s="241"/>
      <c r="S161" s="241"/>
      <c r="T161" s="242"/>
      <c r="AT161" s="243" t="s">
        <v>451</v>
      </c>
      <c r="AU161" s="243" t="s">
        <v>95</v>
      </c>
      <c r="AV161" s="13" t="s">
        <v>84</v>
      </c>
      <c r="AW161" s="13" t="s">
        <v>37</v>
      </c>
      <c r="AX161" s="13" t="s">
        <v>74</v>
      </c>
      <c r="AY161" s="243" t="s">
        <v>308</v>
      </c>
    </row>
    <row r="162" spans="2:65" s="13" customFormat="1" ht="13.5">
      <c r="B162" s="233"/>
      <c r="C162" s="234"/>
      <c r="D162" s="223" t="s">
        <v>451</v>
      </c>
      <c r="E162" s="235" t="s">
        <v>21</v>
      </c>
      <c r="F162" s="236" t="s">
        <v>1491</v>
      </c>
      <c r="G162" s="234"/>
      <c r="H162" s="237">
        <v>37.761000000000003</v>
      </c>
      <c r="I162" s="238"/>
      <c r="J162" s="234"/>
      <c r="K162" s="234"/>
      <c r="L162" s="239"/>
      <c r="M162" s="240"/>
      <c r="N162" s="241"/>
      <c r="O162" s="241"/>
      <c r="P162" s="241"/>
      <c r="Q162" s="241"/>
      <c r="R162" s="241"/>
      <c r="S162" s="241"/>
      <c r="T162" s="242"/>
      <c r="AT162" s="243" t="s">
        <v>451</v>
      </c>
      <c r="AU162" s="243" t="s">
        <v>95</v>
      </c>
      <c r="AV162" s="13" t="s">
        <v>84</v>
      </c>
      <c r="AW162" s="13" t="s">
        <v>37</v>
      </c>
      <c r="AX162" s="13" t="s">
        <v>74</v>
      </c>
      <c r="AY162" s="243" t="s">
        <v>308</v>
      </c>
    </row>
    <row r="163" spans="2:65" s="13" customFormat="1" ht="13.5">
      <c r="B163" s="233"/>
      <c r="C163" s="234"/>
      <c r="D163" s="223" t="s">
        <v>451</v>
      </c>
      <c r="E163" s="235" t="s">
        <v>21</v>
      </c>
      <c r="F163" s="236" t="s">
        <v>1492</v>
      </c>
      <c r="G163" s="234"/>
      <c r="H163" s="237">
        <v>42.03</v>
      </c>
      <c r="I163" s="238"/>
      <c r="J163" s="234"/>
      <c r="K163" s="234"/>
      <c r="L163" s="239"/>
      <c r="M163" s="240"/>
      <c r="N163" s="241"/>
      <c r="O163" s="241"/>
      <c r="P163" s="241"/>
      <c r="Q163" s="241"/>
      <c r="R163" s="241"/>
      <c r="S163" s="241"/>
      <c r="T163" s="242"/>
      <c r="AT163" s="243" t="s">
        <v>451</v>
      </c>
      <c r="AU163" s="243" t="s">
        <v>95</v>
      </c>
      <c r="AV163" s="13" t="s">
        <v>84</v>
      </c>
      <c r="AW163" s="13" t="s">
        <v>37</v>
      </c>
      <c r="AX163" s="13" t="s">
        <v>74</v>
      </c>
      <c r="AY163" s="243" t="s">
        <v>308</v>
      </c>
    </row>
    <row r="164" spans="2:65" s="13" customFormat="1" ht="13.5">
      <c r="B164" s="233"/>
      <c r="C164" s="234"/>
      <c r="D164" s="223" t="s">
        <v>451</v>
      </c>
      <c r="E164" s="235" t="s">
        <v>21</v>
      </c>
      <c r="F164" s="236" t="s">
        <v>1493</v>
      </c>
      <c r="G164" s="234"/>
      <c r="H164" s="237">
        <v>40.94</v>
      </c>
      <c r="I164" s="238"/>
      <c r="J164" s="234"/>
      <c r="K164" s="234"/>
      <c r="L164" s="239"/>
      <c r="M164" s="240"/>
      <c r="N164" s="241"/>
      <c r="O164" s="241"/>
      <c r="P164" s="241"/>
      <c r="Q164" s="241"/>
      <c r="R164" s="241"/>
      <c r="S164" s="241"/>
      <c r="T164" s="242"/>
      <c r="AT164" s="243" t="s">
        <v>451</v>
      </c>
      <c r="AU164" s="243" t="s">
        <v>95</v>
      </c>
      <c r="AV164" s="13" t="s">
        <v>84</v>
      </c>
      <c r="AW164" s="13" t="s">
        <v>37</v>
      </c>
      <c r="AX164" s="13" t="s">
        <v>74</v>
      </c>
      <c r="AY164" s="243" t="s">
        <v>308</v>
      </c>
    </row>
    <row r="165" spans="2:65" s="13" customFormat="1" ht="13.5">
      <c r="B165" s="233"/>
      <c r="C165" s="234"/>
      <c r="D165" s="223" t="s">
        <v>451</v>
      </c>
      <c r="E165" s="235" t="s">
        <v>21</v>
      </c>
      <c r="F165" s="236" t="s">
        <v>1494</v>
      </c>
      <c r="G165" s="234"/>
      <c r="H165" s="237">
        <v>41.177999999999997</v>
      </c>
      <c r="I165" s="238"/>
      <c r="J165" s="234"/>
      <c r="K165" s="234"/>
      <c r="L165" s="239"/>
      <c r="M165" s="240"/>
      <c r="N165" s="241"/>
      <c r="O165" s="241"/>
      <c r="P165" s="241"/>
      <c r="Q165" s="241"/>
      <c r="R165" s="241"/>
      <c r="S165" s="241"/>
      <c r="T165" s="242"/>
      <c r="AT165" s="243" t="s">
        <v>451</v>
      </c>
      <c r="AU165" s="243" t="s">
        <v>95</v>
      </c>
      <c r="AV165" s="13" t="s">
        <v>84</v>
      </c>
      <c r="AW165" s="13" t="s">
        <v>37</v>
      </c>
      <c r="AX165" s="13" t="s">
        <v>74</v>
      </c>
      <c r="AY165" s="243" t="s">
        <v>308</v>
      </c>
    </row>
    <row r="166" spans="2:65" s="13" customFormat="1" ht="40.5">
      <c r="B166" s="233"/>
      <c r="C166" s="234"/>
      <c r="D166" s="223" t="s">
        <v>451</v>
      </c>
      <c r="E166" s="235" t="s">
        <v>21</v>
      </c>
      <c r="F166" s="236" t="s">
        <v>1495</v>
      </c>
      <c r="G166" s="234"/>
      <c r="H166" s="237">
        <v>51.036000000000001</v>
      </c>
      <c r="I166" s="238"/>
      <c r="J166" s="234"/>
      <c r="K166" s="234"/>
      <c r="L166" s="239"/>
      <c r="M166" s="240"/>
      <c r="N166" s="241"/>
      <c r="O166" s="241"/>
      <c r="P166" s="241"/>
      <c r="Q166" s="241"/>
      <c r="R166" s="241"/>
      <c r="S166" s="241"/>
      <c r="T166" s="242"/>
      <c r="AT166" s="243" t="s">
        <v>451</v>
      </c>
      <c r="AU166" s="243" t="s">
        <v>95</v>
      </c>
      <c r="AV166" s="13" t="s">
        <v>84</v>
      </c>
      <c r="AW166" s="13" t="s">
        <v>37</v>
      </c>
      <c r="AX166" s="13" t="s">
        <v>74</v>
      </c>
      <c r="AY166" s="243" t="s">
        <v>308</v>
      </c>
    </row>
    <row r="167" spans="2:65" s="14" customFormat="1" ht="13.5">
      <c r="B167" s="244"/>
      <c r="C167" s="245"/>
      <c r="D167" s="246" t="s">
        <v>451</v>
      </c>
      <c r="E167" s="247" t="s">
        <v>21</v>
      </c>
      <c r="F167" s="248" t="s">
        <v>459</v>
      </c>
      <c r="G167" s="245"/>
      <c r="H167" s="249">
        <v>750.15</v>
      </c>
      <c r="I167" s="250"/>
      <c r="J167" s="245"/>
      <c r="K167" s="245"/>
      <c r="L167" s="251"/>
      <c r="M167" s="252"/>
      <c r="N167" s="253"/>
      <c r="O167" s="253"/>
      <c r="P167" s="253"/>
      <c r="Q167" s="253"/>
      <c r="R167" s="253"/>
      <c r="S167" s="253"/>
      <c r="T167" s="254"/>
      <c r="AT167" s="255" t="s">
        <v>451</v>
      </c>
      <c r="AU167" s="255" t="s">
        <v>95</v>
      </c>
      <c r="AV167" s="14" t="s">
        <v>327</v>
      </c>
      <c r="AW167" s="14" t="s">
        <v>37</v>
      </c>
      <c r="AX167" s="14" t="s">
        <v>82</v>
      </c>
      <c r="AY167" s="255" t="s">
        <v>308</v>
      </c>
    </row>
    <row r="168" spans="2:65" s="1" customFormat="1" ht="31.5" customHeight="1">
      <c r="B168" s="42"/>
      <c r="C168" s="203" t="s">
        <v>346</v>
      </c>
      <c r="D168" s="203" t="s">
        <v>311</v>
      </c>
      <c r="E168" s="204" t="s">
        <v>1170</v>
      </c>
      <c r="F168" s="205" t="s">
        <v>1171</v>
      </c>
      <c r="G168" s="206" t="s">
        <v>508</v>
      </c>
      <c r="H168" s="207">
        <v>164.09700000000001</v>
      </c>
      <c r="I168" s="208"/>
      <c r="J168" s="209">
        <f>ROUND(I168*H168,2)</f>
        <v>0</v>
      </c>
      <c r="K168" s="205" t="s">
        <v>315</v>
      </c>
      <c r="L168" s="62"/>
      <c r="M168" s="210" t="s">
        <v>21</v>
      </c>
      <c r="N168" s="211" t="s">
        <v>45</v>
      </c>
      <c r="O168" s="43"/>
      <c r="P168" s="212">
        <f>O168*H168</f>
        <v>0</v>
      </c>
      <c r="Q168" s="212">
        <v>0</v>
      </c>
      <c r="R168" s="212">
        <f>Q168*H168</f>
        <v>0</v>
      </c>
      <c r="S168" s="212">
        <v>5.8999999999999997E-2</v>
      </c>
      <c r="T168" s="213">
        <f>S168*H168</f>
        <v>9.6817229999999999</v>
      </c>
      <c r="AR168" s="25" t="s">
        <v>327</v>
      </c>
      <c r="AT168" s="25" t="s">
        <v>311</v>
      </c>
      <c r="AU168" s="25" t="s">
        <v>95</v>
      </c>
      <c r="AY168" s="25" t="s">
        <v>308</v>
      </c>
      <c r="BE168" s="214">
        <f>IF(N168="základní",J168,0)</f>
        <v>0</v>
      </c>
      <c r="BF168" s="214">
        <f>IF(N168="snížená",J168,0)</f>
        <v>0</v>
      </c>
      <c r="BG168" s="214">
        <f>IF(N168="zákl. přenesená",J168,0)</f>
        <v>0</v>
      </c>
      <c r="BH168" s="214">
        <f>IF(N168="sníž. přenesená",J168,0)</f>
        <v>0</v>
      </c>
      <c r="BI168" s="214">
        <f>IF(N168="nulová",J168,0)</f>
        <v>0</v>
      </c>
      <c r="BJ168" s="25" t="s">
        <v>82</v>
      </c>
      <c r="BK168" s="214">
        <f>ROUND(I168*H168,2)</f>
        <v>0</v>
      </c>
      <c r="BL168" s="25" t="s">
        <v>327</v>
      </c>
      <c r="BM168" s="25" t="s">
        <v>1496</v>
      </c>
    </row>
    <row r="169" spans="2:65" s="13" customFormat="1" ht="13.5">
      <c r="B169" s="233"/>
      <c r="C169" s="234"/>
      <c r="D169" s="223" t="s">
        <v>451</v>
      </c>
      <c r="E169" s="235" t="s">
        <v>21</v>
      </c>
      <c r="F169" s="236" t="s">
        <v>1497</v>
      </c>
      <c r="G169" s="234"/>
      <c r="H169" s="237">
        <v>95.569000000000003</v>
      </c>
      <c r="I169" s="238"/>
      <c r="J169" s="234"/>
      <c r="K169" s="234"/>
      <c r="L169" s="239"/>
      <c r="M169" s="240"/>
      <c r="N169" s="241"/>
      <c r="O169" s="241"/>
      <c r="P169" s="241"/>
      <c r="Q169" s="241"/>
      <c r="R169" s="241"/>
      <c r="S169" s="241"/>
      <c r="T169" s="242"/>
      <c r="AT169" s="243" t="s">
        <v>451</v>
      </c>
      <c r="AU169" s="243" t="s">
        <v>95</v>
      </c>
      <c r="AV169" s="13" t="s">
        <v>84</v>
      </c>
      <c r="AW169" s="13" t="s">
        <v>37</v>
      </c>
      <c r="AX169" s="13" t="s">
        <v>74</v>
      </c>
      <c r="AY169" s="243" t="s">
        <v>308</v>
      </c>
    </row>
    <row r="170" spans="2:65" s="13" customFormat="1" ht="13.5">
      <c r="B170" s="233"/>
      <c r="C170" s="234"/>
      <c r="D170" s="223" t="s">
        <v>451</v>
      </c>
      <c r="E170" s="235" t="s">
        <v>21</v>
      </c>
      <c r="F170" s="236" t="s">
        <v>1498</v>
      </c>
      <c r="G170" s="234"/>
      <c r="H170" s="237">
        <v>68.528000000000006</v>
      </c>
      <c r="I170" s="238"/>
      <c r="J170" s="234"/>
      <c r="K170" s="234"/>
      <c r="L170" s="239"/>
      <c r="M170" s="240"/>
      <c r="N170" s="241"/>
      <c r="O170" s="241"/>
      <c r="P170" s="241"/>
      <c r="Q170" s="241"/>
      <c r="R170" s="241"/>
      <c r="S170" s="241"/>
      <c r="T170" s="242"/>
      <c r="AT170" s="243" t="s">
        <v>451</v>
      </c>
      <c r="AU170" s="243" t="s">
        <v>95</v>
      </c>
      <c r="AV170" s="13" t="s">
        <v>84</v>
      </c>
      <c r="AW170" s="13" t="s">
        <v>37</v>
      </c>
      <c r="AX170" s="13" t="s">
        <v>74</v>
      </c>
      <c r="AY170" s="243" t="s">
        <v>308</v>
      </c>
    </row>
    <row r="171" spans="2:65" s="14" customFormat="1" ht="13.5">
      <c r="B171" s="244"/>
      <c r="C171" s="245"/>
      <c r="D171" s="223" t="s">
        <v>451</v>
      </c>
      <c r="E171" s="259" t="s">
        <v>21</v>
      </c>
      <c r="F171" s="260" t="s">
        <v>459</v>
      </c>
      <c r="G171" s="245"/>
      <c r="H171" s="261">
        <v>164.09700000000001</v>
      </c>
      <c r="I171" s="250"/>
      <c r="J171" s="245"/>
      <c r="K171" s="245"/>
      <c r="L171" s="251"/>
      <c r="M171" s="252"/>
      <c r="N171" s="253"/>
      <c r="O171" s="253"/>
      <c r="P171" s="253"/>
      <c r="Q171" s="253"/>
      <c r="R171" s="253"/>
      <c r="S171" s="253"/>
      <c r="T171" s="254"/>
      <c r="AT171" s="255" t="s">
        <v>451</v>
      </c>
      <c r="AU171" s="255" t="s">
        <v>95</v>
      </c>
      <c r="AV171" s="14" t="s">
        <v>327</v>
      </c>
      <c r="AW171" s="14" t="s">
        <v>37</v>
      </c>
      <c r="AX171" s="14" t="s">
        <v>82</v>
      </c>
      <c r="AY171" s="255" t="s">
        <v>308</v>
      </c>
    </row>
    <row r="172" spans="2:65" s="11" customFormat="1" ht="22.35" customHeight="1">
      <c r="B172" s="186"/>
      <c r="C172" s="187"/>
      <c r="D172" s="188" t="s">
        <v>73</v>
      </c>
      <c r="E172" s="262" t="s">
        <v>528</v>
      </c>
      <c r="F172" s="262" t="s">
        <v>529</v>
      </c>
      <c r="G172" s="187"/>
      <c r="H172" s="187"/>
      <c r="I172" s="190"/>
      <c r="J172" s="263">
        <f>BK172</f>
        <v>0</v>
      </c>
      <c r="K172" s="187"/>
      <c r="L172" s="192"/>
      <c r="M172" s="193"/>
      <c r="N172" s="194"/>
      <c r="O172" s="194"/>
      <c r="P172" s="195">
        <f>P173</f>
        <v>0</v>
      </c>
      <c r="Q172" s="194"/>
      <c r="R172" s="195">
        <f>R173</f>
        <v>24.56519368</v>
      </c>
      <c r="S172" s="194"/>
      <c r="T172" s="196">
        <f>T173</f>
        <v>56.93960268</v>
      </c>
      <c r="AR172" s="197" t="s">
        <v>82</v>
      </c>
      <c r="AT172" s="198" t="s">
        <v>73</v>
      </c>
      <c r="AU172" s="198" t="s">
        <v>84</v>
      </c>
      <c r="AY172" s="197" t="s">
        <v>308</v>
      </c>
      <c r="BK172" s="199">
        <f>BK173</f>
        <v>0</v>
      </c>
    </row>
    <row r="173" spans="2:65" s="15" customFormat="1" ht="14.45" customHeight="1">
      <c r="B173" s="264"/>
      <c r="C173" s="265"/>
      <c r="D173" s="266" t="s">
        <v>73</v>
      </c>
      <c r="E173" s="266" t="s">
        <v>1499</v>
      </c>
      <c r="F173" s="266" t="s">
        <v>1500</v>
      </c>
      <c r="G173" s="265"/>
      <c r="H173" s="265"/>
      <c r="I173" s="267"/>
      <c r="J173" s="268">
        <f>BK173</f>
        <v>0</v>
      </c>
      <c r="K173" s="265"/>
      <c r="L173" s="269"/>
      <c r="M173" s="270"/>
      <c r="N173" s="271"/>
      <c r="O173" s="271"/>
      <c r="P173" s="272">
        <f>SUM(P174:P188)</f>
        <v>0</v>
      </c>
      <c r="Q173" s="271"/>
      <c r="R173" s="272">
        <f>SUM(R174:R188)</f>
        <v>24.56519368</v>
      </c>
      <c r="S173" s="271"/>
      <c r="T173" s="273">
        <f>SUM(T174:T188)</f>
        <v>56.93960268</v>
      </c>
      <c r="AR173" s="274" t="s">
        <v>82</v>
      </c>
      <c r="AT173" s="275" t="s">
        <v>73</v>
      </c>
      <c r="AU173" s="275" t="s">
        <v>95</v>
      </c>
      <c r="AY173" s="274" t="s">
        <v>308</v>
      </c>
      <c r="BK173" s="276">
        <f>SUM(BK174:BK188)</f>
        <v>0</v>
      </c>
    </row>
    <row r="174" spans="2:65" s="1" customFormat="1" ht="22.5" customHeight="1">
      <c r="B174" s="42"/>
      <c r="C174" s="203" t="s">
        <v>350</v>
      </c>
      <c r="D174" s="203" t="s">
        <v>311</v>
      </c>
      <c r="E174" s="204" t="s">
        <v>1359</v>
      </c>
      <c r="F174" s="205" t="s">
        <v>1360</v>
      </c>
      <c r="G174" s="206" t="s">
        <v>508</v>
      </c>
      <c r="H174" s="207">
        <v>4.62</v>
      </c>
      <c r="I174" s="208"/>
      <c r="J174" s="209">
        <f>ROUND(I174*H174,2)</f>
        <v>0</v>
      </c>
      <c r="K174" s="205" t="s">
        <v>21</v>
      </c>
      <c r="L174" s="62"/>
      <c r="M174" s="210" t="s">
        <v>21</v>
      </c>
      <c r="N174" s="211" t="s">
        <v>45</v>
      </c>
      <c r="O174" s="43"/>
      <c r="P174" s="212">
        <f>O174*H174</f>
        <v>0</v>
      </c>
      <c r="Q174" s="212">
        <v>0</v>
      </c>
      <c r="R174" s="212">
        <f>Q174*H174</f>
        <v>0</v>
      </c>
      <c r="S174" s="212">
        <v>0.02</v>
      </c>
      <c r="T174" s="213">
        <f>S174*H174</f>
        <v>9.240000000000001E-2</v>
      </c>
      <c r="AR174" s="25" t="s">
        <v>375</v>
      </c>
      <c r="AT174" s="25" t="s">
        <v>311</v>
      </c>
      <c r="AU174" s="25" t="s">
        <v>327</v>
      </c>
      <c r="AY174" s="25" t="s">
        <v>308</v>
      </c>
      <c r="BE174" s="214">
        <f>IF(N174="základní",J174,0)</f>
        <v>0</v>
      </c>
      <c r="BF174" s="214">
        <f>IF(N174="snížená",J174,0)</f>
        <v>0</v>
      </c>
      <c r="BG174" s="214">
        <f>IF(N174="zákl. přenesená",J174,0)</f>
        <v>0</v>
      </c>
      <c r="BH174" s="214">
        <f>IF(N174="sníž. přenesená",J174,0)</f>
        <v>0</v>
      </c>
      <c r="BI174" s="214">
        <f>IF(N174="nulová",J174,0)</f>
        <v>0</v>
      </c>
      <c r="BJ174" s="25" t="s">
        <v>82</v>
      </c>
      <c r="BK174" s="214">
        <f>ROUND(I174*H174,2)</f>
        <v>0</v>
      </c>
      <c r="BL174" s="25" t="s">
        <v>375</v>
      </c>
      <c r="BM174" s="25" t="s">
        <v>1501</v>
      </c>
    </row>
    <row r="175" spans="2:65" s="13" customFormat="1" ht="13.5">
      <c r="B175" s="233"/>
      <c r="C175" s="234"/>
      <c r="D175" s="246" t="s">
        <v>451</v>
      </c>
      <c r="E175" s="256" t="s">
        <v>21</v>
      </c>
      <c r="F175" s="257" t="s">
        <v>1502</v>
      </c>
      <c r="G175" s="234"/>
      <c r="H175" s="258">
        <v>4.62</v>
      </c>
      <c r="I175" s="238"/>
      <c r="J175" s="234"/>
      <c r="K175" s="234"/>
      <c r="L175" s="239"/>
      <c r="M175" s="240"/>
      <c r="N175" s="241"/>
      <c r="O175" s="241"/>
      <c r="P175" s="241"/>
      <c r="Q175" s="241"/>
      <c r="R175" s="241"/>
      <c r="S175" s="241"/>
      <c r="T175" s="242"/>
      <c r="AT175" s="243" t="s">
        <v>451</v>
      </c>
      <c r="AU175" s="243" t="s">
        <v>327</v>
      </c>
      <c r="AV175" s="13" t="s">
        <v>84</v>
      </c>
      <c r="AW175" s="13" t="s">
        <v>37</v>
      </c>
      <c r="AX175" s="13" t="s">
        <v>82</v>
      </c>
      <c r="AY175" s="243" t="s">
        <v>308</v>
      </c>
    </row>
    <row r="176" spans="2:65" s="1" customFormat="1" ht="22.5" customHeight="1">
      <c r="B176" s="42"/>
      <c r="C176" s="203" t="s">
        <v>356</v>
      </c>
      <c r="D176" s="203" t="s">
        <v>311</v>
      </c>
      <c r="E176" s="204" t="s">
        <v>540</v>
      </c>
      <c r="F176" s="205" t="s">
        <v>541</v>
      </c>
      <c r="G176" s="206" t="s">
        <v>508</v>
      </c>
      <c r="H176" s="207">
        <v>440.50200000000001</v>
      </c>
      <c r="I176" s="208"/>
      <c r="J176" s="209">
        <f>ROUND(I176*H176,2)</f>
        <v>0</v>
      </c>
      <c r="K176" s="205" t="s">
        <v>315</v>
      </c>
      <c r="L176" s="62"/>
      <c r="M176" s="210" t="s">
        <v>21</v>
      </c>
      <c r="N176" s="211" t="s">
        <v>45</v>
      </c>
      <c r="O176" s="43"/>
      <c r="P176" s="212">
        <f>O176*H176</f>
        <v>0</v>
      </c>
      <c r="Q176" s="212">
        <v>0</v>
      </c>
      <c r="R176" s="212">
        <f>Q176*H176</f>
        <v>0</v>
      </c>
      <c r="S176" s="212">
        <v>2.5000000000000001E-3</v>
      </c>
      <c r="T176" s="213">
        <f>S176*H176</f>
        <v>1.1012550000000001</v>
      </c>
      <c r="AR176" s="25" t="s">
        <v>375</v>
      </c>
      <c r="AT176" s="25" t="s">
        <v>311</v>
      </c>
      <c r="AU176" s="25" t="s">
        <v>327</v>
      </c>
      <c r="AY176" s="25" t="s">
        <v>308</v>
      </c>
      <c r="BE176" s="214">
        <f>IF(N176="základní",J176,0)</f>
        <v>0</v>
      </c>
      <c r="BF176" s="214">
        <f>IF(N176="snížená",J176,0)</f>
        <v>0</v>
      </c>
      <c r="BG176" s="214">
        <f>IF(N176="zákl. přenesená",J176,0)</f>
        <v>0</v>
      </c>
      <c r="BH176" s="214">
        <f>IF(N176="sníž. přenesená",J176,0)</f>
        <v>0</v>
      </c>
      <c r="BI176" s="214">
        <f>IF(N176="nulová",J176,0)</f>
        <v>0</v>
      </c>
      <c r="BJ176" s="25" t="s">
        <v>82</v>
      </c>
      <c r="BK176" s="214">
        <f>ROUND(I176*H176,2)</f>
        <v>0</v>
      </c>
      <c r="BL176" s="25" t="s">
        <v>375</v>
      </c>
      <c r="BM176" s="25" t="s">
        <v>1503</v>
      </c>
    </row>
    <row r="177" spans="2:65" s="13" customFormat="1" ht="27">
      <c r="B177" s="233"/>
      <c r="C177" s="234"/>
      <c r="D177" s="223" t="s">
        <v>451</v>
      </c>
      <c r="E177" s="235" t="s">
        <v>21</v>
      </c>
      <c r="F177" s="236" t="s">
        <v>1504</v>
      </c>
      <c r="G177" s="234"/>
      <c r="H177" s="237">
        <v>133.63999999999999</v>
      </c>
      <c r="I177" s="238"/>
      <c r="J177" s="234"/>
      <c r="K177" s="234"/>
      <c r="L177" s="239"/>
      <c r="M177" s="240"/>
      <c r="N177" s="241"/>
      <c r="O177" s="241"/>
      <c r="P177" s="241"/>
      <c r="Q177" s="241"/>
      <c r="R177" s="241"/>
      <c r="S177" s="241"/>
      <c r="T177" s="242"/>
      <c r="AT177" s="243" t="s">
        <v>451</v>
      </c>
      <c r="AU177" s="243" t="s">
        <v>327</v>
      </c>
      <c r="AV177" s="13" t="s">
        <v>84</v>
      </c>
      <c r="AW177" s="13" t="s">
        <v>37</v>
      </c>
      <c r="AX177" s="13" t="s">
        <v>74</v>
      </c>
      <c r="AY177" s="243" t="s">
        <v>308</v>
      </c>
    </row>
    <row r="178" spans="2:65" s="13" customFormat="1" ht="27">
      <c r="B178" s="233"/>
      <c r="C178" s="234"/>
      <c r="D178" s="223" t="s">
        <v>451</v>
      </c>
      <c r="E178" s="235" t="s">
        <v>21</v>
      </c>
      <c r="F178" s="236" t="s">
        <v>1505</v>
      </c>
      <c r="G178" s="234"/>
      <c r="H178" s="237">
        <v>152.886</v>
      </c>
      <c r="I178" s="238"/>
      <c r="J178" s="234"/>
      <c r="K178" s="234"/>
      <c r="L178" s="239"/>
      <c r="M178" s="240"/>
      <c r="N178" s="241"/>
      <c r="O178" s="241"/>
      <c r="P178" s="241"/>
      <c r="Q178" s="241"/>
      <c r="R178" s="241"/>
      <c r="S178" s="241"/>
      <c r="T178" s="242"/>
      <c r="AT178" s="243" t="s">
        <v>451</v>
      </c>
      <c r="AU178" s="243" t="s">
        <v>327</v>
      </c>
      <c r="AV178" s="13" t="s">
        <v>84</v>
      </c>
      <c r="AW178" s="13" t="s">
        <v>37</v>
      </c>
      <c r="AX178" s="13" t="s">
        <v>74</v>
      </c>
      <c r="AY178" s="243" t="s">
        <v>308</v>
      </c>
    </row>
    <row r="179" spans="2:65" s="13" customFormat="1" ht="27">
      <c r="B179" s="233"/>
      <c r="C179" s="234"/>
      <c r="D179" s="223" t="s">
        <v>451</v>
      </c>
      <c r="E179" s="235" t="s">
        <v>21</v>
      </c>
      <c r="F179" s="236" t="s">
        <v>1506</v>
      </c>
      <c r="G179" s="234"/>
      <c r="H179" s="237">
        <v>153.976</v>
      </c>
      <c r="I179" s="238"/>
      <c r="J179" s="234"/>
      <c r="K179" s="234"/>
      <c r="L179" s="239"/>
      <c r="M179" s="240"/>
      <c r="N179" s="241"/>
      <c r="O179" s="241"/>
      <c r="P179" s="241"/>
      <c r="Q179" s="241"/>
      <c r="R179" s="241"/>
      <c r="S179" s="241"/>
      <c r="T179" s="242"/>
      <c r="AT179" s="243" t="s">
        <v>451</v>
      </c>
      <c r="AU179" s="243" t="s">
        <v>327</v>
      </c>
      <c r="AV179" s="13" t="s">
        <v>84</v>
      </c>
      <c r="AW179" s="13" t="s">
        <v>37</v>
      </c>
      <c r="AX179" s="13" t="s">
        <v>74</v>
      </c>
      <c r="AY179" s="243" t="s">
        <v>308</v>
      </c>
    </row>
    <row r="180" spans="2:65" s="14" customFormat="1" ht="13.5">
      <c r="B180" s="244"/>
      <c r="C180" s="245"/>
      <c r="D180" s="246" t="s">
        <v>451</v>
      </c>
      <c r="E180" s="247" t="s">
        <v>21</v>
      </c>
      <c r="F180" s="248" t="s">
        <v>459</v>
      </c>
      <c r="G180" s="245"/>
      <c r="H180" s="249">
        <v>440.50200000000001</v>
      </c>
      <c r="I180" s="250"/>
      <c r="J180" s="245"/>
      <c r="K180" s="245"/>
      <c r="L180" s="251"/>
      <c r="M180" s="252"/>
      <c r="N180" s="253"/>
      <c r="O180" s="253"/>
      <c r="P180" s="253"/>
      <c r="Q180" s="253"/>
      <c r="R180" s="253"/>
      <c r="S180" s="253"/>
      <c r="T180" s="254"/>
      <c r="AT180" s="255" t="s">
        <v>451</v>
      </c>
      <c r="AU180" s="255" t="s">
        <v>327</v>
      </c>
      <c r="AV180" s="14" t="s">
        <v>327</v>
      </c>
      <c r="AW180" s="14" t="s">
        <v>37</v>
      </c>
      <c r="AX180" s="14" t="s">
        <v>82</v>
      </c>
      <c r="AY180" s="255" t="s">
        <v>308</v>
      </c>
    </row>
    <row r="181" spans="2:65" s="1" customFormat="1" ht="22.5" customHeight="1">
      <c r="B181" s="42"/>
      <c r="C181" s="203" t="s">
        <v>360</v>
      </c>
      <c r="D181" s="203" t="s">
        <v>311</v>
      </c>
      <c r="E181" s="204" t="s">
        <v>536</v>
      </c>
      <c r="F181" s="205" t="s">
        <v>537</v>
      </c>
      <c r="G181" s="206" t="s">
        <v>538</v>
      </c>
      <c r="H181" s="207">
        <v>450</v>
      </c>
      <c r="I181" s="208"/>
      <c r="J181" s="209">
        <f>ROUND(I181*H181,2)</f>
        <v>0</v>
      </c>
      <c r="K181" s="205" t="s">
        <v>315</v>
      </c>
      <c r="L181" s="62"/>
      <c r="M181" s="210" t="s">
        <v>21</v>
      </c>
      <c r="N181" s="211" t="s">
        <v>45</v>
      </c>
      <c r="O181" s="43"/>
      <c r="P181" s="212">
        <f>O181*H181</f>
        <v>0</v>
      </c>
      <c r="Q181" s="212">
        <v>0</v>
      </c>
      <c r="R181" s="212">
        <f>Q181*H181</f>
        <v>0</v>
      </c>
      <c r="S181" s="212">
        <v>2.9999999999999997E-4</v>
      </c>
      <c r="T181" s="213">
        <f>S181*H181</f>
        <v>0.13499999999999998</v>
      </c>
      <c r="AR181" s="25" t="s">
        <v>375</v>
      </c>
      <c r="AT181" s="25" t="s">
        <v>311</v>
      </c>
      <c r="AU181" s="25" t="s">
        <v>327</v>
      </c>
      <c r="AY181" s="25" t="s">
        <v>308</v>
      </c>
      <c r="BE181" s="214">
        <f>IF(N181="základní",J181,0)</f>
        <v>0</v>
      </c>
      <c r="BF181" s="214">
        <f>IF(N181="snížená",J181,0)</f>
        <v>0</v>
      </c>
      <c r="BG181" s="214">
        <f>IF(N181="zákl. přenesená",J181,0)</f>
        <v>0</v>
      </c>
      <c r="BH181" s="214">
        <f>IF(N181="sníž. přenesená",J181,0)</f>
        <v>0</v>
      </c>
      <c r="BI181" s="214">
        <f>IF(N181="nulová",J181,0)</f>
        <v>0</v>
      </c>
      <c r="BJ181" s="25" t="s">
        <v>82</v>
      </c>
      <c r="BK181" s="214">
        <f>ROUND(I181*H181,2)</f>
        <v>0</v>
      </c>
      <c r="BL181" s="25" t="s">
        <v>375</v>
      </c>
      <c r="BM181" s="25" t="s">
        <v>1507</v>
      </c>
    </row>
    <row r="182" spans="2:65" s="1" customFormat="1" ht="22.5" customHeight="1">
      <c r="B182" s="42"/>
      <c r="C182" s="203" t="s">
        <v>364</v>
      </c>
      <c r="D182" s="203" t="s">
        <v>311</v>
      </c>
      <c r="E182" s="204" t="s">
        <v>548</v>
      </c>
      <c r="F182" s="205" t="s">
        <v>549</v>
      </c>
      <c r="G182" s="206" t="s">
        <v>508</v>
      </c>
      <c r="H182" s="207">
        <v>59.503999999999998</v>
      </c>
      <c r="I182" s="208"/>
      <c r="J182" s="209">
        <f>ROUND(I182*H182,2)</f>
        <v>0</v>
      </c>
      <c r="K182" s="205" t="s">
        <v>315</v>
      </c>
      <c r="L182" s="62"/>
      <c r="M182" s="210" t="s">
        <v>21</v>
      </c>
      <c r="N182" s="211" t="s">
        <v>45</v>
      </c>
      <c r="O182" s="43"/>
      <c r="P182" s="212">
        <f>O182*H182</f>
        <v>0</v>
      </c>
      <c r="Q182" s="212">
        <v>0</v>
      </c>
      <c r="R182" s="212">
        <f>Q182*H182</f>
        <v>0</v>
      </c>
      <c r="S182" s="212">
        <v>8.3169999999999994E-2</v>
      </c>
      <c r="T182" s="213">
        <f>S182*H182</f>
        <v>4.9489476799999998</v>
      </c>
      <c r="AR182" s="25" t="s">
        <v>375</v>
      </c>
      <c r="AT182" s="25" t="s">
        <v>311</v>
      </c>
      <c r="AU182" s="25" t="s">
        <v>327</v>
      </c>
      <c r="AY182" s="25" t="s">
        <v>308</v>
      </c>
      <c r="BE182" s="214">
        <f>IF(N182="základní",J182,0)</f>
        <v>0</v>
      </c>
      <c r="BF182" s="214">
        <f>IF(N182="snížená",J182,0)</f>
        <v>0</v>
      </c>
      <c r="BG182" s="214">
        <f>IF(N182="zákl. přenesená",J182,0)</f>
        <v>0</v>
      </c>
      <c r="BH182" s="214">
        <f>IF(N182="sníž. přenesená",J182,0)</f>
        <v>0</v>
      </c>
      <c r="BI182" s="214">
        <f>IF(N182="nulová",J182,0)</f>
        <v>0</v>
      </c>
      <c r="BJ182" s="25" t="s">
        <v>82</v>
      </c>
      <c r="BK182" s="214">
        <f>ROUND(I182*H182,2)</f>
        <v>0</v>
      </c>
      <c r="BL182" s="25" t="s">
        <v>375</v>
      </c>
      <c r="BM182" s="25" t="s">
        <v>1508</v>
      </c>
    </row>
    <row r="183" spans="2:65" s="13" customFormat="1" ht="13.5">
      <c r="B183" s="233"/>
      <c r="C183" s="234"/>
      <c r="D183" s="246" t="s">
        <v>451</v>
      </c>
      <c r="E183" s="256" t="s">
        <v>21</v>
      </c>
      <c r="F183" s="257" t="s">
        <v>1509</v>
      </c>
      <c r="G183" s="234"/>
      <c r="H183" s="258">
        <v>59.503999999999998</v>
      </c>
      <c r="I183" s="238"/>
      <c r="J183" s="234"/>
      <c r="K183" s="234"/>
      <c r="L183" s="239"/>
      <c r="M183" s="240"/>
      <c r="N183" s="241"/>
      <c r="O183" s="241"/>
      <c r="P183" s="241"/>
      <c r="Q183" s="241"/>
      <c r="R183" s="241"/>
      <c r="S183" s="241"/>
      <c r="T183" s="242"/>
      <c r="AT183" s="243" t="s">
        <v>451</v>
      </c>
      <c r="AU183" s="243" t="s">
        <v>327</v>
      </c>
      <c r="AV183" s="13" t="s">
        <v>84</v>
      </c>
      <c r="AW183" s="13" t="s">
        <v>37</v>
      </c>
      <c r="AX183" s="13" t="s">
        <v>82</v>
      </c>
      <c r="AY183" s="243" t="s">
        <v>308</v>
      </c>
    </row>
    <row r="184" spans="2:65" s="1" customFormat="1" ht="22.5" customHeight="1">
      <c r="B184" s="42"/>
      <c r="C184" s="203" t="s">
        <v>368</v>
      </c>
      <c r="D184" s="203" t="s">
        <v>311</v>
      </c>
      <c r="E184" s="204" t="s">
        <v>545</v>
      </c>
      <c r="F184" s="205" t="s">
        <v>546</v>
      </c>
      <c r="G184" s="206" t="s">
        <v>538</v>
      </c>
      <c r="H184" s="207">
        <v>60</v>
      </c>
      <c r="I184" s="208"/>
      <c r="J184" s="209">
        <f>ROUND(I184*H184,2)</f>
        <v>0</v>
      </c>
      <c r="K184" s="205" t="s">
        <v>315</v>
      </c>
      <c r="L184" s="62"/>
      <c r="M184" s="210" t="s">
        <v>21</v>
      </c>
      <c r="N184" s="211" t="s">
        <v>45</v>
      </c>
      <c r="O184" s="43"/>
      <c r="P184" s="212">
        <f>O184*H184</f>
        <v>0</v>
      </c>
      <c r="Q184" s="212">
        <v>0</v>
      </c>
      <c r="R184" s="212">
        <f>Q184*H184</f>
        <v>0</v>
      </c>
      <c r="S184" s="212">
        <v>1.174E-2</v>
      </c>
      <c r="T184" s="213">
        <f>S184*H184</f>
        <v>0.70440000000000003</v>
      </c>
      <c r="AR184" s="25" t="s">
        <v>375</v>
      </c>
      <c r="AT184" s="25" t="s">
        <v>311</v>
      </c>
      <c r="AU184" s="25" t="s">
        <v>327</v>
      </c>
      <c r="AY184" s="25" t="s">
        <v>308</v>
      </c>
      <c r="BE184" s="214">
        <f>IF(N184="základní",J184,0)</f>
        <v>0</v>
      </c>
      <c r="BF184" s="214">
        <f>IF(N184="snížená",J184,0)</f>
        <v>0</v>
      </c>
      <c r="BG184" s="214">
        <f>IF(N184="zákl. přenesená",J184,0)</f>
        <v>0</v>
      </c>
      <c r="BH184" s="214">
        <f>IF(N184="sníž. přenesená",J184,0)</f>
        <v>0</v>
      </c>
      <c r="BI184" s="214">
        <f>IF(N184="nulová",J184,0)</f>
        <v>0</v>
      </c>
      <c r="BJ184" s="25" t="s">
        <v>82</v>
      </c>
      <c r="BK184" s="214">
        <f>ROUND(I184*H184,2)</f>
        <v>0</v>
      </c>
      <c r="BL184" s="25" t="s">
        <v>375</v>
      </c>
      <c r="BM184" s="25" t="s">
        <v>1510</v>
      </c>
    </row>
    <row r="185" spans="2:65" s="1" customFormat="1" ht="22.5" customHeight="1">
      <c r="B185" s="42"/>
      <c r="C185" s="203" t="s">
        <v>10</v>
      </c>
      <c r="D185" s="203" t="s">
        <v>311</v>
      </c>
      <c r="E185" s="204" t="s">
        <v>1372</v>
      </c>
      <c r="F185" s="205" t="s">
        <v>1373</v>
      </c>
      <c r="G185" s="206" t="s">
        <v>508</v>
      </c>
      <c r="H185" s="207">
        <v>504.62599999999998</v>
      </c>
      <c r="I185" s="208"/>
      <c r="J185" s="209">
        <f>ROUND(I185*H185,2)</f>
        <v>0</v>
      </c>
      <c r="K185" s="205" t="s">
        <v>21</v>
      </c>
      <c r="L185" s="62"/>
      <c r="M185" s="210" t="s">
        <v>21</v>
      </c>
      <c r="N185" s="211" t="s">
        <v>45</v>
      </c>
      <c r="O185" s="43"/>
      <c r="P185" s="212">
        <f>O185*H185</f>
        <v>0</v>
      </c>
      <c r="Q185" s="212">
        <v>4.8680000000000001E-2</v>
      </c>
      <c r="R185" s="212">
        <f>Q185*H185</f>
        <v>24.56519368</v>
      </c>
      <c r="S185" s="212">
        <v>0</v>
      </c>
      <c r="T185" s="213">
        <f>S185*H185</f>
        <v>0</v>
      </c>
      <c r="AR185" s="25" t="s">
        <v>327</v>
      </c>
      <c r="AT185" s="25" t="s">
        <v>311</v>
      </c>
      <c r="AU185" s="25" t="s">
        <v>327</v>
      </c>
      <c r="AY185" s="25" t="s">
        <v>308</v>
      </c>
      <c r="BE185" s="214">
        <f>IF(N185="základní",J185,0)</f>
        <v>0</v>
      </c>
      <c r="BF185" s="214">
        <f>IF(N185="snížená",J185,0)</f>
        <v>0</v>
      </c>
      <c r="BG185" s="214">
        <f>IF(N185="zákl. přenesená",J185,0)</f>
        <v>0</v>
      </c>
      <c r="BH185" s="214">
        <f>IF(N185="sníž. přenesená",J185,0)</f>
        <v>0</v>
      </c>
      <c r="BI185" s="214">
        <f>IF(N185="nulová",J185,0)</f>
        <v>0</v>
      </c>
      <c r="BJ185" s="25" t="s">
        <v>82</v>
      </c>
      <c r="BK185" s="214">
        <f>ROUND(I185*H185,2)</f>
        <v>0</v>
      </c>
      <c r="BL185" s="25" t="s">
        <v>327</v>
      </c>
      <c r="BM185" s="25" t="s">
        <v>1511</v>
      </c>
    </row>
    <row r="186" spans="2:65" s="13" customFormat="1" ht="13.5">
      <c r="B186" s="233"/>
      <c r="C186" s="234"/>
      <c r="D186" s="246" t="s">
        <v>451</v>
      </c>
      <c r="E186" s="256" t="s">
        <v>21</v>
      </c>
      <c r="F186" s="257" t="s">
        <v>1512</v>
      </c>
      <c r="G186" s="234"/>
      <c r="H186" s="258">
        <v>504.62599999999998</v>
      </c>
      <c r="I186" s="238"/>
      <c r="J186" s="234"/>
      <c r="K186" s="234"/>
      <c r="L186" s="239"/>
      <c r="M186" s="240"/>
      <c r="N186" s="241"/>
      <c r="O186" s="241"/>
      <c r="P186" s="241"/>
      <c r="Q186" s="241"/>
      <c r="R186" s="241"/>
      <c r="S186" s="241"/>
      <c r="T186" s="242"/>
      <c r="AT186" s="243" t="s">
        <v>451</v>
      </c>
      <c r="AU186" s="243" t="s">
        <v>327</v>
      </c>
      <c r="AV186" s="13" t="s">
        <v>84</v>
      </c>
      <c r="AW186" s="13" t="s">
        <v>37</v>
      </c>
      <c r="AX186" s="13" t="s">
        <v>82</v>
      </c>
      <c r="AY186" s="243" t="s">
        <v>308</v>
      </c>
    </row>
    <row r="187" spans="2:65" s="1" customFormat="1" ht="22.5" customHeight="1">
      <c r="B187" s="42"/>
      <c r="C187" s="203" t="s">
        <v>375</v>
      </c>
      <c r="D187" s="203" t="s">
        <v>311</v>
      </c>
      <c r="E187" s="204" t="s">
        <v>553</v>
      </c>
      <c r="F187" s="205" t="s">
        <v>554</v>
      </c>
      <c r="G187" s="206" t="s">
        <v>449</v>
      </c>
      <c r="H187" s="207">
        <v>22.707999999999998</v>
      </c>
      <c r="I187" s="208"/>
      <c r="J187" s="209">
        <f>ROUND(I187*H187,2)</f>
        <v>0</v>
      </c>
      <c r="K187" s="205" t="s">
        <v>315</v>
      </c>
      <c r="L187" s="62"/>
      <c r="M187" s="210" t="s">
        <v>21</v>
      </c>
      <c r="N187" s="211" t="s">
        <v>45</v>
      </c>
      <c r="O187" s="43"/>
      <c r="P187" s="212">
        <f>O187*H187</f>
        <v>0</v>
      </c>
      <c r="Q187" s="212">
        <v>0</v>
      </c>
      <c r="R187" s="212">
        <f>Q187*H187</f>
        <v>0</v>
      </c>
      <c r="S187" s="212">
        <v>2.2000000000000002</v>
      </c>
      <c r="T187" s="213">
        <f>S187*H187</f>
        <v>49.957599999999999</v>
      </c>
      <c r="AR187" s="25" t="s">
        <v>327</v>
      </c>
      <c r="AT187" s="25" t="s">
        <v>311</v>
      </c>
      <c r="AU187" s="25" t="s">
        <v>327</v>
      </c>
      <c r="AY187" s="25" t="s">
        <v>308</v>
      </c>
      <c r="BE187" s="214">
        <f>IF(N187="základní",J187,0)</f>
        <v>0</v>
      </c>
      <c r="BF187" s="214">
        <f>IF(N187="snížená",J187,0)</f>
        <v>0</v>
      </c>
      <c r="BG187" s="214">
        <f>IF(N187="zákl. přenesená",J187,0)</f>
        <v>0</v>
      </c>
      <c r="BH187" s="214">
        <f>IF(N187="sníž. přenesená",J187,0)</f>
        <v>0</v>
      </c>
      <c r="BI187" s="214">
        <f>IF(N187="nulová",J187,0)</f>
        <v>0</v>
      </c>
      <c r="BJ187" s="25" t="s">
        <v>82</v>
      </c>
      <c r="BK187" s="214">
        <f>ROUND(I187*H187,2)</f>
        <v>0</v>
      </c>
      <c r="BL187" s="25" t="s">
        <v>327</v>
      </c>
      <c r="BM187" s="25" t="s">
        <v>1513</v>
      </c>
    </row>
    <row r="188" spans="2:65" s="13" customFormat="1" ht="13.5">
      <c r="B188" s="233"/>
      <c r="C188" s="234"/>
      <c r="D188" s="223" t="s">
        <v>451</v>
      </c>
      <c r="E188" s="235" t="s">
        <v>21</v>
      </c>
      <c r="F188" s="236" t="s">
        <v>1514</v>
      </c>
      <c r="G188" s="234"/>
      <c r="H188" s="237">
        <v>22.707999999999998</v>
      </c>
      <c r="I188" s="238"/>
      <c r="J188" s="234"/>
      <c r="K188" s="234"/>
      <c r="L188" s="239"/>
      <c r="M188" s="240"/>
      <c r="N188" s="241"/>
      <c r="O188" s="241"/>
      <c r="P188" s="241"/>
      <c r="Q188" s="241"/>
      <c r="R188" s="241"/>
      <c r="S188" s="241"/>
      <c r="T188" s="242"/>
      <c r="AT188" s="243" t="s">
        <v>451</v>
      </c>
      <c r="AU188" s="243" t="s">
        <v>327</v>
      </c>
      <c r="AV188" s="13" t="s">
        <v>84</v>
      </c>
      <c r="AW188" s="13" t="s">
        <v>37</v>
      </c>
      <c r="AX188" s="13" t="s">
        <v>82</v>
      </c>
      <c r="AY188" s="243" t="s">
        <v>308</v>
      </c>
    </row>
    <row r="189" spans="2:65" s="11" customFormat="1" ht="22.35" customHeight="1">
      <c r="B189" s="186"/>
      <c r="C189" s="187"/>
      <c r="D189" s="200" t="s">
        <v>73</v>
      </c>
      <c r="E189" s="201" t="s">
        <v>570</v>
      </c>
      <c r="F189" s="201" t="s">
        <v>571</v>
      </c>
      <c r="G189" s="187"/>
      <c r="H189" s="187"/>
      <c r="I189" s="190"/>
      <c r="J189" s="202">
        <f>BK189</f>
        <v>0</v>
      </c>
      <c r="K189" s="187"/>
      <c r="L189" s="192"/>
      <c r="M189" s="193"/>
      <c r="N189" s="194"/>
      <c r="O189" s="194"/>
      <c r="P189" s="195">
        <f>SUM(P190:P224)</f>
        <v>0</v>
      </c>
      <c r="Q189" s="194"/>
      <c r="R189" s="195">
        <f>SUM(R190:R224)</f>
        <v>0</v>
      </c>
      <c r="S189" s="194"/>
      <c r="T189" s="196">
        <f>SUM(T190:T224)</f>
        <v>4.6189049999999998</v>
      </c>
      <c r="AR189" s="197" t="s">
        <v>82</v>
      </c>
      <c r="AT189" s="198" t="s">
        <v>73</v>
      </c>
      <c r="AU189" s="198" t="s">
        <v>84</v>
      </c>
      <c r="AY189" s="197" t="s">
        <v>308</v>
      </c>
      <c r="BK189" s="199">
        <f>SUM(BK190:BK224)</f>
        <v>0</v>
      </c>
    </row>
    <row r="190" spans="2:65" s="1" customFormat="1" ht="22.5" customHeight="1">
      <c r="B190" s="42"/>
      <c r="C190" s="203" t="s">
        <v>381</v>
      </c>
      <c r="D190" s="203" t="s">
        <v>311</v>
      </c>
      <c r="E190" s="204" t="s">
        <v>599</v>
      </c>
      <c r="F190" s="205" t="s">
        <v>600</v>
      </c>
      <c r="G190" s="206" t="s">
        <v>508</v>
      </c>
      <c r="H190" s="207">
        <v>6.84</v>
      </c>
      <c r="I190" s="208"/>
      <c r="J190" s="209">
        <f>ROUND(I190*H190,2)</f>
        <v>0</v>
      </c>
      <c r="K190" s="205" t="s">
        <v>315</v>
      </c>
      <c r="L190" s="62"/>
      <c r="M190" s="210" t="s">
        <v>21</v>
      </c>
      <c r="N190" s="211" t="s">
        <v>45</v>
      </c>
      <c r="O190" s="43"/>
      <c r="P190" s="212">
        <f>O190*H190</f>
        <v>0</v>
      </c>
      <c r="Q190" s="212">
        <v>0</v>
      </c>
      <c r="R190" s="212">
        <f>Q190*H190</f>
        <v>0</v>
      </c>
      <c r="S190" s="212">
        <v>3.3000000000000002E-2</v>
      </c>
      <c r="T190" s="213">
        <f>S190*H190</f>
        <v>0.22572</v>
      </c>
      <c r="AR190" s="25" t="s">
        <v>375</v>
      </c>
      <c r="AT190" s="25" t="s">
        <v>311</v>
      </c>
      <c r="AU190" s="25" t="s">
        <v>95</v>
      </c>
      <c r="AY190" s="25" t="s">
        <v>308</v>
      </c>
      <c r="BE190" s="214">
        <f>IF(N190="základní",J190,0)</f>
        <v>0</v>
      </c>
      <c r="BF190" s="214">
        <f>IF(N190="snížená",J190,0)</f>
        <v>0</v>
      </c>
      <c r="BG190" s="214">
        <f>IF(N190="zákl. přenesená",J190,0)</f>
        <v>0</v>
      </c>
      <c r="BH190" s="214">
        <f>IF(N190="sníž. přenesená",J190,0)</f>
        <v>0</v>
      </c>
      <c r="BI190" s="214">
        <f>IF(N190="nulová",J190,0)</f>
        <v>0</v>
      </c>
      <c r="BJ190" s="25" t="s">
        <v>82</v>
      </c>
      <c r="BK190" s="214">
        <f>ROUND(I190*H190,2)</f>
        <v>0</v>
      </c>
      <c r="BL190" s="25" t="s">
        <v>375</v>
      </c>
      <c r="BM190" s="25" t="s">
        <v>1515</v>
      </c>
    </row>
    <row r="191" spans="2:65" s="13" customFormat="1" ht="13.5">
      <c r="B191" s="233"/>
      <c r="C191" s="234"/>
      <c r="D191" s="246" t="s">
        <v>451</v>
      </c>
      <c r="E191" s="256" t="s">
        <v>21</v>
      </c>
      <c r="F191" s="257" t="s">
        <v>1516</v>
      </c>
      <c r="G191" s="234"/>
      <c r="H191" s="258">
        <v>6.84</v>
      </c>
      <c r="I191" s="238"/>
      <c r="J191" s="234"/>
      <c r="K191" s="234"/>
      <c r="L191" s="239"/>
      <c r="M191" s="240"/>
      <c r="N191" s="241"/>
      <c r="O191" s="241"/>
      <c r="P191" s="241"/>
      <c r="Q191" s="241"/>
      <c r="R191" s="241"/>
      <c r="S191" s="241"/>
      <c r="T191" s="242"/>
      <c r="AT191" s="243" t="s">
        <v>451</v>
      </c>
      <c r="AU191" s="243" t="s">
        <v>95</v>
      </c>
      <c r="AV191" s="13" t="s">
        <v>84</v>
      </c>
      <c r="AW191" s="13" t="s">
        <v>37</v>
      </c>
      <c r="AX191" s="13" t="s">
        <v>82</v>
      </c>
      <c r="AY191" s="243" t="s">
        <v>308</v>
      </c>
    </row>
    <row r="192" spans="2:65" s="1" customFormat="1" ht="22.5" customHeight="1">
      <c r="B192" s="42"/>
      <c r="C192" s="203" t="s">
        <v>385</v>
      </c>
      <c r="D192" s="203" t="s">
        <v>311</v>
      </c>
      <c r="E192" s="204" t="s">
        <v>585</v>
      </c>
      <c r="F192" s="205" t="s">
        <v>586</v>
      </c>
      <c r="G192" s="206" t="s">
        <v>508</v>
      </c>
      <c r="H192" s="207">
        <v>14.84</v>
      </c>
      <c r="I192" s="208"/>
      <c r="J192" s="209">
        <f>ROUND(I192*H192,2)</f>
        <v>0</v>
      </c>
      <c r="K192" s="205" t="s">
        <v>315</v>
      </c>
      <c r="L192" s="62"/>
      <c r="M192" s="210" t="s">
        <v>21</v>
      </c>
      <c r="N192" s="211" t="s">
        <v>45</v>
      </c>
      <c r="O192" s="43"/>
      <c r="P192" s="212">
        <f>O192*H192</f>
        <v>0</v>
      </c>
      <c r="Q192" s="212">
        <v>0</v>
      </c>
      <c r="R192" s="212">
        <f>Q192*H192</f>
        <v>0</v>
      </c>
      <c r="S192" s="212">
        <v>0</v>
      </c>
      <c r="T192" s="213">
        <f>S192*H192</f>
        <v>0</v>
      </c>
      <c r="AR192" s="25" t="s">
        <v>375</v>
      </c>
      <c r="AT192" s="25" t="s">
        <v>311</v>
      </c>
      <c r="AU192" s="25" t="s">
        <v>95</v>
      </c>
      <c r="AY192" s="25" t="s">
        <v>308</v>
      </c>
      <c r="BE192" s="214">
        <f>IF(N192="základní",J192,0)</f>
        <v>0</v>
      </c>
      <c r="BF192" s="214">
        <f>IF(N192="snížená",J192,0)</f>
        <v>0</v>
      </c>
      <c r="BG192" s="214">
        <f>IF(N192="zákl. přenesená",J192,0)</f>
        <v>0</v>
      </c>
      <c r="BH192" s="214">
        <f>IF(N192="sníž. přenesená",J192,0)</f>
        <v>0</v>
      </c>
      <c r="BI192" s="214">
        <f>IF(N192="nulová",J192,0)</f>
        <v>0</v>
      </c>
      <c r="BJ192" s="25" t="s">
        <v>82</v>
      </c>
      <c r="BK192" s="214">
        <f>ROUND(I192*H192,2)</f>
        <v>0</v>
      </c>
      <c r="BL192" s="25" t="s">
        <v>375</v>
      </c>
      <c r="BM192" s="25" t="s">
        <v>1517</v>
      </c>
    </row>
    <row r="193" spans="2:65" s="13" customFormat="1" ht="13.5">
      <c r="B193" s="233"/>
      <c r="C193" s="234"/>
      <c r="D193" s="223" t="s">
        <v>451</v>
      </c>
      <c r="E193" s="235" t="s">
        <v>21</v>
      </c>
      <c r="F193" s="236" t="s">
        <v>1384</v>
      </c>
      <c r="G193" s="234"/>
      <c r="H193" s="237">
        <v>2.2400000000000002</v>
      </c>
      <c r="I193" s="238"/>
      <c r="J193" s="234"/>
      <c r="K193" s="234"/>
      <c r="L193" s="239"/>
      <c r="M193" s="240"/>
      <c r="N193" s="241"/>
      <c r="O193" s="241"/>
      <c r="P193" s="241"/>
      <c r="Q193" s="241"/>
      <c r="R193" s="241"/>
      <c r="S193" s="241"/>
      <c r="T193" s="242"/>
      <c r="AT193" s="243" t="s">
        <v>451</v>
      </c>
      <c r="AU193" s="243" t="s">
        <v>95</v>
      </c>
      <c r="AV193" s="13" t="s">
        <v>84</v>
      </c>
      <c r="AW193" s="13" t="s">
        <v>37</v>
      </c>
      <c r="AX193" s="13" t="s">
        <v>74</v>
      </c>
      <c r="AY193" s="243" t="s">
        <v>308</v>
      </c>
    </row>
    <row r="194" spans="2:65" s="13" customFormat="1" ht="13.5">
      <c r="B194" s="233"/>
      <c r="C194" s="234"/>
      <c r="D194" s="223" t="s">
        <v>451</v>
      </c>
      <c r="E194" s="235" t="s">
        <v>21</v>
      </c>
      <c r="F194" s="236" t="s">
        <v>1518</v>
      </c>
      <c r="G194" s="234"/>
      <c r="H194" s="237">
        <v>12.6</v>
      </c>
      <c r="I194" s="238"/>
      <c r="J194" s="234"/>
      <c r="K194" s="234"/>
      <c r="L194" s="239"/>
      <c r="M194" s="240"/>
      <c r="N194" s="241"/>
      <c r="O194" s="241"/>
      <c r="P194" s="241"/>
      <c r="Q194" s="241"/>
      <c r="R194" s="241"/>
      <c r="S194" s="241"/>
      <c r="T194" s="242"/>
      <c r="AT194" s="243" t="s">
        <v>451</v>
      </c>
      <c r="AU194" s="243" t="s">
        <v>95</v>
      </c>
      <c r="AV194" s="13" t="s">
        <v>84</v>
      </c>
      <c r="AW194" s="13" t="s">
        <v>37</v>
      </c>
      <c r="AX194" s="13" t="s">
        <v>74</v>
      </c>
      <c r="AY194" s="243" t="s">
        <v>308</v>
      </c>
    </row>
    <row r="195" spans="2:65" s="14" customFormat="1" ht="13.5">
      <c r="B195" s="244"/>
      <c r="C195" s="245"/>
      <c r="D195" s="246" t="s">
        <v>451</v>
      </c>
      <c r="E195" s="247" t="s">
        <v>21</v>
      </c>
      <c r="F195" s="248" t="s">
        <v>459</v>
      </c>
      <c r="G195" s="245"/>
      <c r="H195" s="249">
        <v>14.84</v>
      </c>
      <c r="I195" s="250"/>
      <c r="J195" s="245"/>
      <c r="K195" s="245"/>
      <c r="L195" s="251"/>
      <c r="M195" s="252"/>
      <c r="N195" s="253"/>
      <c r="O195" s="253"/>
      <c r="P195" s="253"/>
      <c r="Q195" s="253"/>
      <c r="R195" s="253"/>
      <c r="S195" s="253"/>
      <c r="T195" s="254"/>
      <c r="AT195" s="255" t="s">
        <v>451</v>
      </c>
      <c r="AU195" s="255" t="s">
        <v>95</v>
      </c>
      <c r="AV195" s="14" t="s">
        <v>327</v>
      </c>
      <c r="AW195" s="14" t="s">
        <v>37</v>
      </c>
      <c r="AX195" s="14" t="s">
        <v>82</v>
      </c>
      <c r="AY195" s="255" t="s">
        <v>308</v>
      </c>
    </row>
    <row r="196" spans="2:65" s="1" customFormat="1" ht="22.5" customHeight="1">
      <c r="B196" s="42"/>
      <c r="C196" s="203" t="s">
        <v>389</v>
      </c>
      <c r="D196" s="203" t="s">
        <v>311</v>
      </c>
      <c r="E196" s="204" t="s">
        <v>589</v>
      </c>
      <c r="F196" s="205" t="s">
        <v>590</v>
      </c>
      <c r="G196" s="206" t="s">
        <v>508</v>
      </c>
      <c r="H196" s="207">
        <v>26.46</v>
      </c>
      <c r="I196" s="208"/>
      <c r="J196" s="209">
        <f>ROUND(I196*H196,2)</f>
        <v>0</v>
      </c>
      <c r="K196" s="205" t="s">
        <v>315</v>
      </c>
      <c r="L196" s="62"/>
      <c r="M196" s="210" t="s">
        <v>21</v>
      </c>
      <c r="N196" s="211" t="s">
        <v>45</v>
      </c>
      <c r="O196" s="43"/>
      <c r="P196" s="212">
        <f>O196*H196</f>
        <v>0</v>
      </c>
      <c r="Q196" s="212">
        <v>0</v>
      </c>
      <c r="R196" s="212">
        <f>Q196*H196</f>
        <v>0</v>
      </c>
      <c r="S196" s="212">
        <v>0</v>
      </c>
      <c r="T196" s="213">
        <f>S196*H196</f>
        <v>0</v>
      </c>
      <c r="AR196" s="25" t="s">
        <v>375</v>
      </c>
      <c r="AT196" s="25" t="s">
        <v>311</v>
      </c>
      <c r="AU196" s="25" t="s">
        <v>95</v>
      </c>
      <c r="AY196" s="25" t="s">
        <v>308</v>
      </c>
      <c r="BE196" s="214">
        <f>IF(N196="základní",J196,0)</f>
        <v>0</v>
      </c>
      <c r="BF196" s="214">
        <f>IF(N196="snížená",J196,0)</f>
        <v>0</v>
      </c>
      <c r="BG196" s="214">
        <f>IF(N196="zákl. přenesená",J196,0)</f>
        <v>0</v>
      </c>
      <c r="BH196" s="214">
        <f>IF(N196="sníž. přenesená",J196,0)</f>
        <v>0</v>
      </c>
      <c r="BI196" s="214">
        <f>IF(N196="nulová",J196,0)</f>
        <v>0</v>
      </c>
      <c r="BJ196" s="25" t="s">
        <v>82</v>
      </c>
      <c r="BK196" s="214">
        <f>ROUND(I196*H196,2)</f>
        <v>0</v>
      </c>
      <c r="BL196" s="25" t="s">
        <v>375</v>
      </c>
      <c r="BM196" s="25" t="s">
        <v>1519</v>
      </c>
    </row>
    <row r="197" spans="2:65" s="13" customFormat="1" ht="13.5">
      <c r="B197" s="233"/>
      <c r="C197" s="234"/>
      <c r="D197" s="246" t="s">
        <v>451</v>
      </c>
      <c r="E197" s="256" t="s">
        <v>21</v>
      </c>
      <c r="F197" s="257" t="s">
        <v>1520</v>
      </c>
      <c r="G197" s="234"/>
      <c r="H197" s="258">
        <v>26.46</v>
      </c>
      <c r="I197" s="238"/>
      <c r="J197" s="234"/>
      <c r="K197" s="234"/>
      <c r="L197" s="239"/>
      <c r="M197" s="240"/>
      <c r="N197" s="241"/>
      <c r="O197" s="241"/>
      <c r="P197" s="241"/>
      <c r="Q197" s="241"/>
      <c r="R197" s="241"/>
      <c r="S197" s="241"/>
      <c r="T197" s="242"/>
      <c r="AT197" s="243" t="s">
        <v>451</v>
      </c>
      <c r="AU197" s="243" t="s">
        <v>95</v>
      </c>
      <c r="AV197" s="13" t="s">
        <v>84</v>
      </c>
      <c r="AW197" s="13" t="s">
        <v>37</v>
      </c>
      <c r="AX197" s="13" t="s">
        <v>82</v>
      </c>
      <c r="AY197" s="243" t="s">
        <v>308</v>
      </c>
    </row>
    <row r="198" spans="2:65" s="1" customFormat="1" ht="22.5" customHeight="1">
      <c r="B198" s="42"/>
      <c r="C198" s="203" t="s">
        <v>393</v>
      </c>
      <c r="D198" s="203" t="s">
        <v>311</v>
      </c>
      <c r="E198" s="204" t="s">
        <v>1388</v>
      </c>
      <c r="F198" s="205" t="s">
        <v>1389</v>
      </c>
      <c r="G198" s="206" t="s">
        <v>508</v>
      </c>
      <c r="H198" s="207">
        <v>15.84</v>
      </c>
      <c r="I198" s="208"/>
      <c r="J198" s="209">
        <f>ROUND(I198*H198,2)</f>
        <v>0</v>
      </c>
      <c r="K198" s="205" t="s">
        <v>21</v>
      </c>
      <c r="L198" s="62"/>
      <c r="M198" s="210" t="s">
        <v>21</v>
      </c>
      <c r="N198" s="211" t="s">
        <v>45</v>
      </c>
      <c r="O198" s="43"/>
      <c r="P198" s="212">
        <f>O198*H198</f>
        <v>0</v>
      </c>
      <c r="Q198" s="212">
        <v>0</v>
      </c>
      <c r="R198" s="212">
        <f>Q198*H198</f>
        <v>0</v>
      </c>
      <c r="S198" s="212">
        <v>0</v>
      </c>
      <c r="T198" s="213">
        <f>S198*H198</f>
        <v>0</v>
      </c>
      <c r="AR198" s="25" t="s">
        <v>375</v>
      </c>
      <c r="AT198" s="25" t="s">
        <v>311</v>
      </c>
      <c r="AU198" s="25" t="s">
        <v>95</v>
      </c>
      <c r="AY198" s="25" t="s">
        <v>308</v>
      </c>
      <c r="BE198" s="214">
        <f>IF(N198="základní",J198,0)</f>
        <v>0</v>
      </c>
      <c r="BF198" s="214">
        <f>IF(N198="snížená",J198,0)</f>
        <v>0</v>
      </c>
      <c r="BG198" s="214">
        <f>IF(N198="zákl. přenesená",J198,0)</f>
        <v>0</v>
      </c>
      <c r="BH198" s="214">
        <f>IF(N198="sníž. přenesená",J198,0)</f>
        <v>0</v>
      </c>
      <c r="BI198" s="214">
        <f>IF(N198="nulová",J198,0)</f>
        <v>0</v>
      </c>
      <c r="BJ198" s="25" t="s">
        <v>82</v>
      </c>
      <c r="BK198" s="214">
        <f>ROUND(I198*H198,2)</f>
        <v>0</v>
      </c>
      <c r="BL198" s="25" t="s">
        <v>375</v>
      </c>
      <c r="BM198" s="25" t="s">
        <v>1521</v>
      </c>
    </row>
    <row r="199" spans="2:65" s="13" customFormat="1" ht="13.5">
      <c r="B199" s="233"/>
      <c r="C199" s="234"/>
      <c r="D199" s="246" t="s">
        <v>451</v>
      </c>
      <c r="E199" s="256" t="s">
        <v>21</v>
      </c>
      <c r="F199" s="257" t="s">
        <v>1391</v>
      </c>
      <c r="G199" s="234"/>
      <c r="H199" s="258">
        <v>15.84</v>
      </c>
      <c r="I199" s="238"/>
      <c r="J199" s="234"/>
      <c r="K199" s="234"/>
      <c r="L199" s="239"/>
      <c r="M199" s="240"/>
      <c r="N199" s="241"/>
      <c r="O199" s="241"/>
      <c r="P199" s="241"/>
      <c r="Q199" s="241"/>
      <c r="R199" s="241"/>
      <c r="S199" s="241"/>
      <c r="T199" s="242"/>
      <c r="AT199" s="243" t="s">
        <v>451</v>
      </c>
      <c r="AU199" s="243" t="s">
        <v>95</v>
      </c>
      <c r="AV199" s="13" t="s">
        <v>84</v>
      </c>
      <c r="AW199" s="13" t="s">
        <v>37</v>
      </c>
      <c r="AX199" s="13" t="s">
        <v>82</v>
      </c>
      <c r="AY199" s="243" t="s">
        <v>308</v>
      </c>
    </row>
    <row r="200" spans="2:65" s="1" customFormat="1" ht="22.5" customHeight="1">
      <c r="B200" s="42"/>
      <c r="C200" s="203" t="s">
        <v>9</v>
      </c>
      <c r="D200" s="203" t="s">
        <v>311</v>
      </c>
      <c r="E200" s="204" t="s">
        <v>1392</v>
      </c>
      <c r="F200" s="205" t="s">
        <v>1393</v>
      </c>
      <c r="G200" s="206" t="s">
        <v>578</v>
      </c>
      <c r="H200" s="207">
        <v>20</v>
      </c>
      <c r="I200" s="208"/>
      <c r="J200" s="209">
        <f>ROUND(I200*H200,2)</f>
        <v>0</v>
      </c>
      <c r="K200" s="205" t="s">
        <v>315</v>
      </c>
      <c r="L200" s="62"/>
      <c r="M200" s="210" t="s">
        <v>21</v>
      </c>
      <c r="N200" s="211" t="s">
        <v>45</v>
      </c>
      <c r="O200" s="43"/>
      <c r="P200" s="212">
        <f>O200*H200</f>
        <v>0</v>
      </c>
      <c r="Q200" s="212">
        <v>0</v>
      </c>
      <c r="R200" s="212">
        <f>Q200*H200</f>
        <v>0</v>
      </c>
      <c r="S200" s="212">
        <v>0</v>
      </c>
      <c r="T200" s="213">
        <f>S200*H200</f>
        <v>0</v>
      </c>
      <c r="AR200" s="25" t="s">
        <v>375</v>
      </c>
      <c r="AT200" s="25" t="s">
        <v>311</v>
      </c>
      <c r="AU200" s="25" t="s">
        <v>95</v>
      </c>
      <c r="AY200" s="25" t="s">
        <v>308</v>
      </c>
      <c r="BE200" s="214">
        <f>IF(N200="základní",J200,0)</f>
        <v>0</v>
      </c>
      <c r="BF200" s="214">
        <f>IF(N200="snížená",J200,0)</f>
        <v>0</v>
      </c>
      <c r="BG200" s="214">
        <f>IF(N200="zákl. přenesená",J200,0)</f>
        <v>0</v>
      </c>
      <c r="BH200" s="214">
        <f>IF(N200="sníž. přenesená",J200,0)</f>
        <v>0</v>
      </c>
      <c r="BI200" s="214">
        <f>IF(N200="nulová",J200,0)</f>
        <v>0</v>
      </c>
      <c r="BJ200" s="25" t="s">
        <v>82</v>
      </c>
      <c r="BK200" s="214">
        <f>ROUND(I200*H200,2)</f>
        <v>0</v>
      </c>
      <c r="BL200" s="25" t="s">
        <v>375</v>
      </c>
      <c r="BM200" s="25" t="s">
        <v>1522</v>
      </c>
    </row>
    <row r="201" spans="2:65" s="1" customFormat="1" ht="31.5" customHeight="1">
      <c r="B201" s="42"/>
      <c r="C201" s="203" t="s">
        <v>402</v>
      </c>
      <c r="D201" s="203" t="s">
        <v>311</v>
      </c>
      <c r="E201" s="204" t="s">
        <v>576</v>
      </c>
      <c r="F201" s="205" t="s">
        <v>1396</v>
      </c>
      <c r="G201" s="206" t="s">
        <v>578</v>
      </c>
      <c r="H201" s="207">
        <v>2</v>
      </c>
      <c r="I201" s="208"/>
      <c r="J201" s="209">
        <f>ROUND(I201*H201,2)</f>
        <v>0</v>
      </c>
      <c r="K201" s="205" t="s">
        <v>315</v>
      </c>
      <c r="L201" s="62"/>
      <c r="M201" s="210" t="s">
        <v>21</v>
      </c>
      <c r="N201" s="211" t="s">
        <v>45</v>
      </c>
      <c r="O201" s="43"/>
      <c r="P201" s="212">
        <f>O201*H201</f>
        <v>0</v>
      </c>
      <c r="Q201" s="212">
        <v>0</v>
      </c>
      <c r="R201" s="212">
        <f>Q201*H201</f>
        <v>0</v>
      </c>
      <c r="S201" s="212">
        <v>3.0000000000000001E-3</v>
      </c>
      <c r="T201" s="213">
        <f>S201*H201</f>
        <v>6.0000000000000001E-3</v>
      </c>
      <c r="AR201" s="25" t="s">
        <v>375</v>
      </c>
      <c r="AT201" s="25" t="s">
        <v>311</v>
      </c>
      <c r="AU201" s="25" t="s">
        <v>95</v>
      </c>
      <c r="AY201" s="25" t="s">
        <v>308</v>
      </c>
      <c r="BE201" s="214">
        <f>IF(N201="základní",J201,0)</f>
        <v>0</v>
      </c>
      <c r="BF201" s="214">
        <f>IF(N201="snížená",J201,0)</f>
        <v>0</v>
      </c>
      <c r="BG201" s="214">
        <f>IF(N201="zákl. přenesená",J201,0)</f>
        <v>0</v>
      </c>
      <c r="BH201" s="214">
        <f>IF(N201="sníž. přenesená",J201,0)</f>
        <v>0</v>
      </c>
      <c r="BI201" s="214">
        <f>IF(N201="nulová",J201,0)</f>
        <v>0</v>
      </c>
      <c r="BJ201" s="25" t="s">
        <v>82</v>
      </c>
      <c r="BK201" s="214">
        <f>ROUND(I201*H201,2)</f>
        <v>0</v>
      </c>
      <c r="BL201" s="25" t="s">
        <v>375</v>
      </c>
      <c r="BM201" s="25" t="s">
        <v>1523</v>
      </c>
    </row>
    <row r="202" spans="2:65" s="1" customFormat="1" ht="31.5" customHeight="1">
      <c r="B202" s="42"/>
      <c r="C202" s="203" t="s">
        <v>406</v>
      </c>
      <c r="D202" s="203" t="s">
        <v>311</v>
      </c>
      <c r="E202" s="204" t="s">
        <v>1399</v>
      </c>
      <c r="F202" s="205" t="s">
        <v>1400</v>
      </c>
      <c r="G202" s="206" t="s">
        <v>578</v>
      </c>
      <c r="H202" s="207">
        <v>18</v>
      </c>
      <c r="I202" s="208"/>
      <c r="J202" s="209">
        <f>ROUND(I202*H202,2)</f>
        <v>0</v>
      </c>
      <c r="K202" s="205" t="s">
        <v>315</v>
      </c>
      <c r="L202" s="62"/>
      <c r="M202" s="210" t="s">
        <v>21</v>
      </c>
      <c r="N202" s="211" t="s">
        <v>45</v>
      </c>
      <c r="O202" s="43"/>
      <c r="P202" s="212">
        <f>O202*H202</f>
        <v>0</v>
      </c>
      <c r="Q202" s="212">
        <v>0</v>
      </c>
      <c r="R202" s="212">
        <f>Q202*H202</f>
        <v>0</v>
      </c>
      <c r="S202" s="212">
        <v>5.0000000000000001E-3</v>
      </c>
      <c r="T202" s="213">
        <f>S202*H202</f>
        <v>0.09</v>
      </c>
      <c r="AR202" s="25" t="s">
        <v>375</v>
      </c>
      <c r="AT202" s="25" t="s">
        <v>311</v>
      </c>
      <c r="AU202" s="25" t="s">
        <v>95</v>
      </c>
      <c r="AY202" s="25" t="s">
        <v>308</v>
      </c>
      <c r="BE202" s="214">
        <f>IF(N202="základní",J202,0)</f>
        <v>0</v>
      </c>
      <c r="BF202" s="214">
        <f>IF(N202="snížená",J202,0)</f>
        <v>0</v>
      </c>
      <c r="BG202" s="214">
        <f>IF(N202="zákl. přenesená",J202,0)</f>
        <v>0</v>
      </c>
      <c r="BH202" s="214">
        <f>IF(N202="sníž. přenesená",J202,0)</f>
        <v>0</v>
      </c>
      <c r="BI202" s="214">
        <f>IF(N202="nulová",J202,0)</f>
        <v>0</v>
      </c>
      <c r="BJ202" s="25" t="s">
        <v>82</v>
      </c>
      <c r="BK202" s="214">
        <f>ROUND(I202*H202,2)</f>
        <v>0</v>
      </c>
      <c r="BL202" s="25" t="s">
        <v>375</v>
      </c>
      <c r="BM202" s="25" t="s">
        <v>1524</v>
      </c>
    </row>
    <row r="203" spans="2:65" s="1" customFormat="1" ht="22.5" customHeight="1">
      <c r="B203" s="42"/>
      <c r="C203" s="203" t="s">
        <v>410</v>
      </c>
      <c r="D203" s="203" t="s">
        <v>311</v>
      </c>
      <c r="E203" s="204" t="s">
        <v>572</v>
      </c>
      <c r="F203" s="205" t="s">
        <v>573</v>
      </c>
      <c r="G203" s="206" t="s">
        <v>538</v>
      </c>
      <c r="H203" s="207">
        <v>29.5</v>
      </c>
      <c r="I203" s="208"/>
      <c r="J203" s="209">
        <f>ROUND(I203*H203,2)</f>
        <v>0</v>
      </c>
      <c r="K203" s="205" t="s">
        <v>315</v>
      </c>
      <c r="L203" s="62"/>
      <c r="M203" s="210" t="s">
        <v>21</v>
      </c>
      <c r="N203" s="211" t="s">
        <v>45</v>
      </c>
      <c r="O203" s="43"/>
      <c r="P203" s="212">
        <f>O203*H203</f>
        <v>0</v>
      </c>
      <c r="Q203" s="212">
        <v>0</v>
      </c>
      <c r="R203" s="212">
        <f>Q203*H203</f>
        <v>0</v>
      </c>
      <c r="S203" s="212">
        <v>1.67E-3</v>
      </c>
      <c r="T203" s="213">
        <f>S203*H203</f>
        <v>4.9265000000000003E-2</v>
      </c>
      <c r="AR203" s="25" t="s">
        <v>375</v>
      </c>
      <c r="AT203" s="25" t="s">
        <v>311</v>
      </c>
      <c r="AU203" s="25" t="s">
        <v>95</v>
      </c>
      <c r="AY203" s="25" t="s">
        <v>308</v>
      </c>
      <c r="BE203" s="214">
        <f>IF(N203="základní",J203,0)</f>
        <v>0</v>
      </c>
      <c r="BF203" s="214">
        <f>IF(N203="snížená",J203,0)</f>
        <v>0</v>
      </c>
      <c r="BG203" s="214">
        <f>IF(N203="zákl. přenesená",J203,0)</f>
        <v>0</v>
      </c>
      <c r="BH203" s="214">
        <f>IF(N203="sníž. přenesená",J203,0)</f>
        <v>0</v>
      </c>
      <c r="BI203" s="214">
        <f>IF(N203="nulová",J203,0)</f>
        <v>0</v>
      </c>
      <c r="BJ203" s="25" t="s">
        <v>82</v>
      </c>
      <c r="BK203" s="214">
        <f>ROUND(I203*H203,2)</f>
        <v>0</v>
      </c>
      <c r="BL203" s="25" t="s">
        <v>375</v>
      </c>
      <c r="BM203" s="25" t="s">
        <v>1525</v>
      </c>
    </row>
    <row r="204" spans="2:65" s="13" customFormat="1" ht="13.5">
      <c r="B204" s="233"/>
      <c r="C204" s="234"/>
      <c r="D204" s="246" t="s">
        <v>451</v>
      </c>
      <c r="E204" s="256" t="s">
        <v>21</v>
      </c>
      <c r="F204" s="257" t="s">
        <v>1526</v>
      </c>
      <c r="G204" s="234"/>
      <c r="H204" s="258">
        <v>29.5</v>
      </c>
      <c r="I204" s="238"/>
      <c r="J204" s="234"/>
      <c r="K204" s="234"/>
      <c r="L204" s="239"/>
      <c r="M204" s="240"/>
      <c r="N204" s="241"/>
      <c r="O204" s="241"/>
      <c r="P204" s="241"/>
      <c r="Q204" s="241"/>
      <c r="R204" s="241"/>
      <c r="S204" s="241"/>
      <c r="T204" s="242"/>
      <c r="AT204" s="243" t="s">
        <v>451</v>
      </c>
      <c r="AU204" s="243" t="s">
        <v>95</v>
      </c>
      <c r="AV204" s="13" t="s">
        <v>84</v>
      </c>
      <c r="AW204" s="13" t="s">
        <v>37</v>
      </c>
      <c r="AX204" s="13" t="s">
        <v>82</v>
      </c>
      <c r="AY204" s="243" t="s">
        <v>308</v>
      </c>
    </row>
    <row r="205" spans="2:65" s="1" customFormat="1" ht="22.5" customHeight="1">
      <c r="B205" s="42"/>
      <c r="C205" s="203" t="s">
        <v>416</v>
      </c>
      <c r="D205" s="203" t="s">
        <v>311</v>
      </c>
      <c r="E205" s="204" t="s">
        <v>614</v>
      </c>
      <c r="F205" s="205" t="s">
        <v>615</v>
      </c>
      <c r="G205" s="206" t="s">
        <v>508</v>
      </c>
      <c r="H205" s="207">
        <v>68.92</v>
      </c>
      <c r="I205" s="208"/>
      <c r="J205" s="209">
        <f>ROUND(I205*H205,2)</f>
        <v>0</v>
      </c>
      <c r="K205" s="205" t="s">
        <v>616</v>
      </c>
      <c r="L205" s="62"/>
      <c r="M205" s="210" t="s">
        <v>21</v>
      </c>
      <c r="N205" s="211" t="s">
        <v>45</v>
      </c>
      <c r="O205" s="43"/>
      <c r="P205" s="212">
        <f>O205*H205</f>
        <v>0</v>
      </c>
      <c r="Q205" s="212">
        <v>0</v>
      </c>
      <c r="R205" s="212">
        <f>Q205*H205</f>
        <v>0</v>
      </c>
      <c r="S205" s="212">
        <v>0</v>
      </c>
      <c r="T205" s="213">
        <f>S205*H205</f>
        <v>0</v>
      </c>
      <c r="AR205" s="25" t="s">
        <v>375</v>
      </c>
      <c r="AT205" s="25" t="s">
        <v>311</v>
      </c>
      <c r="AU205" s="25" t="s">
        <v>95</v>
      </c>
      <c r="AY205" s="25" t="s">
        <v>308</v>
      </c>
      <c r="BE205" s="214">
        <f>IF(N205="základní",J205,0)</f>
        <v>0</v>
      </c>
      <c r="BF205" s="214">
        <f>IF(N205="snížená",J205,0)</f>
        <v>0</v>
      </c>
      <c r="BG205" s="214">
        <f>IF(N205="zákl. přenesená",J205,0)</f>
        <v>0</v>
      </c>
      <c r="BH205" s="214">
        <f>IF(N205="sníž. přenesená",J205,0)</f>
        <v>0</v>
      </c>
      <c r="BI205" s="214">
        <f>IF(N205="nulová",J205,0)</f>
        <v>0</v>
      </c>
      <c r="BJ205" s="25" t="s">
        <v>82</v>
      </c>
      <c r="BK205" s="214">
        <f>ROUND(I205*H205,2)</f>
        <v>0</v>
      </c>
      <c r="BL205" s="25" t="s">
        <v>375</v>
      </c>
      <c r="BM205" s="25" t="s">
        <v>1527</v>
      </c>
    </row>
    <row r="206" spans="2:65" s="12" customFormat="1" ht="13.5">
      <c r="B206" s="221"/>
      <c r="C206" s="222"/>
      <c r="D206" s="223" t="s">
        <v>451</v>
      </c>
      <c r="E206" s="224" t="s">
        <v>21</v>
      </c>
      <c r="F206" s="225" t="s">
        <v>1528</v>
      </c>
      <c r="G206" s="222"/>
      <c r="H206" s="226" t="s">
        <v>21</v>
      </c>
      <c r="I206" s="227"/>
      <c r="J206" s="222"/>
      <c r="K206" s="222"/>
      <c r="L206" s="228"/>
      <c r="M206" s="229"/>
      <c r="N206" s="230"/>
      <c r="O206" s="230"/>
      <c r="P206" s="230"/>
      <c r="Q206" s="230"/>
      <c r="R206" s="230"/>
      <c r="S206" s="230"/>
      <c r="T206" s="231"/>
      <c r="AT206" s="232" t="s">
        <v>451</v>
      </c>
      <c r="AU206" s="232" t="s">
        <v>95</v>
      </c>
      <c r="AV206" s="12" t="s">
        <v>82</v>
      </c>
      <c r="AW206" s="12" t="s">
        <v>37</v>
      </c>
      <c r="AX206" s="12" t="s">
        <v>74</v>
      </c>
      <c r="AY206" s="232" t="s">
        <v>308</v>
      </c>
    </row>
    <row r="207" spans="2:65" s="13" customFormat="1" ht="13.5">
      <c r="B207" s="233"/>
      <c r="C207" s="234"/>
      <c r="D207" s="223" t="s">
        <v>451</v>
      </c>
      <c r="E207" s="235" t="s">
        <v>21</v>
      </c>
      <c r="F207" s="236" t="s">
        <v>1529</v>
      </c>
      <c r="G207" s="234"/>
      <c r="H207" s="237">
        <v>16.8</v>
      </c>
      <c r="I207" s="238"/>
      <c r="J207" s="234"/>
      <c r="K207" s="234"/>
      <c r="L207" s="239"/>
      <c r="M207" s="240"/>
      <c r="N207" s="241"/>
      <c r="O207" s="241"/>
      <c r="P207" s="241"/>
      <c r="Q207" s="241"/>
      <c r="R207" s="241"/>
      <c r="S207" s="241"/>
      <c r="T207" s="242"/>
      <c r="AT207" s="243" t="s">
        <v>451</v>
      </c>
      <c r="AU207" s="243" t="s">
        <v>95</v>
      </c>
      <c r="AV207" s="13" t="s">
        <v>84</v>
      </c>
      <c r="AW207" s="13" t="s">
        <v>37</v>
      </c>
      <c r="AX207" s="13" t="s">
        <v>74</v>
      </c>
      <c r="AY207" s="243" t="s">
        <v>308</v>
      </c>
    </row>
    <row r="208" spans="2:65" s="13" customFormat="1" ht="13.5">
      <c r="B208" s="233"/>
      <c r="C208" s="234"/>
      <c r="D208" s="223" t="s">
        <v>451</v>
      </c>
      <c r="E208" s="235" t="s">
        <v>21</v>
      </c>
      <c r="F208" s="236" t="s">
        <v>1530</v>
      </c>
      <c r="G208" s="234"/>
      <c r="H208" s="237">
        <v>4.2</v>
      </c>
      <c r="I208" s="238"/>
      <c r="J208" s="234"/>
      <c r="K208" s="234"/>
      <c r="L208" s="239"/>
      <c r="M208" s="240"/>
      <c r="N208" s="241"/>
      <c r="O208" s="241"/>
      <c r="P208" s="241"/>
      <c r="Q208" s="241"/>
      <c r="R208" s="241"/>
      <c r="S208" s="241"/>
      <c r="T208" s="242"/>
      <c r="AT208" s="243" t="s">
        <v>451</v>
      </c>
      <c r="AU208" s="243" t="s">
        <v>95</v>
      </c>
      <c r="AV208" s="13" t="s">
        <v>84</v>
      </c>
      <c r="AW208" s="13" t="s">
        <v>37</v>
      </c>
      <c r="AX208" s="13" t="s">
        <v>74</v>
      </c>
      <c r="AY208" s="243" t="s">
        <v>308</v>
      </c>
    </row>
    <row r="209" spans="2:65" s="13" customFormat="1" ht="13.5">
      <c r="B209" s="233"/>
      <c r="C209" s="234"/>
      <c r="D209" s="223" t="s">
        <v>451</v>
      </c>
      <c r="E209" s="235" t="s">
        <v>21</v>
      </c>
      <c r="F209" s="236" t="s">
        <v>1531</v>
      </c>
      <c r="G209" s="234"/>
      <c r="H209" s="237">
        <v>16</v>
      </c>
      <c r="I209" s="238"/>
      <c r="J209" s="234"/>
      <c r="K209" s="234"/>
      <c r="L209" s="239"/>
      <c r="M209" s="240"/>
      <c r="N209" s="241"/>
      <c r="O209" s="241"/>
      <c r="P209" s="241"/>
      <c r="Q209" s="241"/>
      <c r="R209" s="241"/>
      <c r="S209" s="241"/>
      <c r="T209" s="242"/>
      <c r="AT209" s="243" t="s">
        <v>451</v>
      </c>
      <c r="AU209" s="243" t="s">
        <v>95</v>
      </c>
      <c r="AV209" s="13" t="s">
        <v>84</v>
      </c>
      <c r="AW209" s="13" t="s">
        <v>37</v>
      </c>
      <c r="AX209" s="13" t="s">
        <v>74</v>
      </c>
      <c r="AY209" s="243" t="s">
        <v>308</v>
      </c>
    </row>
    <row r="210" spans="2:65" s="13" customFormat="1" ht="13.5">
      <c r="B210" s="233"/>
      <c r="C210" s="234"/>
      <c r="D210" s="223" t="s">
        <v>451</v>
      </c>
      <c r="E210" s="235" t="s">
        <v>21</v>
      </c>
      <c r="F210" s="236" t="s">
        <v>1532</v>
      </c>
      <c r="G210" s="234"/>
      <c r="H210" s="237">
        <v>16.8</v>
      </c>
      <c r="I210" s="238"/>
      <c r="J210" s="234"/>
      <c r="K210" s="234"/>
      <c r="L210" s="239"/>
      <c r="M210" s="240"/>
      <c r="N210" s="241"/>
      <c r="O210" s="241"/>
      <c r="P210" s="241"/>
      <c r="Q210" s="241"/>
      <c r="R210" s="241"/>
      <c r="S210" s="241"/>
      <c r="T210" s="242"/>
      <c r="AT210" s="243" t="s">
        <v>451</v>
      </c>
      <c r="AU210" s="243" t="s">
        <v>95</v>
      </c>
      <c r="AV210" s="13" t="s">
        <v>84</v>
      </c>
      <c r="AW210" s="13" t="s">
        <v>37</v>
      </c>
      <c r="AX210" s="13" t="s">
        <v>74</v>
      </c>
      <c r="AY210" s="243" t="s">
        <v>308</v>
      </c>
    </row>
    <row r="211" spans="2:65" s="12" customFormat="1" ht="13.5">
      <c r="B211" s="221"/>
      <c r="C211" s="222"/>
      <c r="D211" s="223" t="s">
        <v>451</v>
      </c>
      <c r="E211" s="224" t="s">
        <v>21</v>
      </c>
      <c r="F211" s="225" t="s">
        <v>1533</v>
      </c>
      <c r="G211" s="222"/>
      <c r="H211" s="226" t="s">
        <v>21</v>
      </c>
      <c r="I211" s="227"/>
      <c r="J211" s="222"/>
      <c r="K211" s="222"/>
      <c r="L211" s="228"/>
      <c r="M211" s="229"/>
      <c r="N211" s="230"/>
      <c r="O211" s="230"/>
      <c r="P211" s="230"/>
      <c r="Q211" s="230"/>
      <c r="R211" s="230"/>
      <c r="S211" s="230"/>
      <c r="T211" s="231"/>
      <c r="AT211" s="232" t="s">
        <v>451</v>
      </c>
      <c r="AU211" s="232" t="s">
        <v>95</v>
      </c>
      <c r="AV211" s="12" t="s">
        <v>82</v>
      </c>
      <c r="AW211" s="12" t="s">
        <v>37</v>
      </c>
      <c r="AX211" s="12" t="s">
        <v>74</v>
      </c>
      <c r="AY211" s="232" t="s">
        <v>308</v>
      </c>
    </row>
    <row r="212" spans="2:65" s="13" customFormat="1" ht="13.5">
      <c r="B212" s="233"/>
      <c r="C212" s="234"/>
      <c r="D212" s="223" t="s">
        <v>451</v>
      </c>
      <c r="E212" s="235" t="s">
        <v>21</v>
      </c>
      <c r="F212" s="236" t="s">
        <v>1534</v>
      </c>
      <c r="G212" s="234"/>
      <c r="H212" s="237">
        <v>15.12</v>
      </c>
      <c r="I212" s="238"/>
      <c r="J212" s="234"/>
      <c r="K212" s="234"/>
      <c r="L212" s="239"/>
      <c r="M212" s="240"/>
      <c r="N212" s="241"/>
      <c r="O212" s="241"/>
      <c r="P212" s="241"/>
      <c r="Q212" s="241"/>
      <c r="R212" s="241"/>
      <c r="S212" s="241"/>
      <c r="T212" s="242"/>
      <c r="AT212" s="243" t="s">
        <v>451</v>
      </c>
      <c r="AU212" s="243" t="s">
        <v>95</v>
      </c>
      <c r="AV212" s="13" t="s">
        <v>84</v>
      </c>
      <c r="AW212" s="13" t="s">
        <v>37</v>
      </c>
      <c r="AX212" s="13" t="s">
        <v>74</v>
      </c>
      <c r="AY212" s="243" t="s">
        <v>308</v>
      </c>
    </row>
    <row r="213" spans="2:65" s="14" customFormat="1" ht="13.5">
      <c r="B213" s="244"/>
      <c r="C213" s="245"/>
      <c r="D213" s="246" t="s">
        <v>451</v>
      </c>
      <c r="E213" s="247" t="s">
        <v>21</v>
      </c>
      <c r="F213" s="248" t="s">
        <v>459</v>
      </c>
      <c r="G213" s="245"/>
      <c r="H213" s="249">
        <v>68.92</v>
      </c>
      <c r="I213" s="250"/>
      <c r="J213" s="245"/>
      <c r="K213" s="245"/>
      <c r="L213" s="251"/>
      <c r="M213" s="252"/>
      <c r="N213" s="253"/>
      <c r="O213" s="253"/>
      <c r="P213" s="253"/>
      <c r="Q213" s="253"/>
      <c r="R213" s="253"/>
      <c r="S213" s="253"/>
      <c r="T213" s="254"/>
      <c r="AT213" s="255" t="s">
        <v>451</v>
      </c>
      <c r="AU213" s="255" t="s">
        <v>95</v>
      </c>
      <c r="AV213" s="14" t="s">
        <v>327</v>
      </c>
      <c r="AW213" s="14" t="s">
        <v>37</v>
      </c>
      <c r="AX213" s="14" t="s">
        <v>82</v>
      </c>
      <c r="AY213" s="255" t="s">
        <v>308</v>
      </c>
    </row>
    <row r="214" spans="2:65" s="1" customFormat="1" ht="22.5" customHeight="1">
      <c r="B214" s="42"/>
      <c r="C214" s="203" t="s">
        <v>420</v>
      </c>
      <c r="D214" s="203" t="s">
        <v>311</v>
      </c>
      <c r="E214" s="204" t="s">
        <v>620</v>
      </c>
      <c r="F214" s="205" t="s">
        <v>621</v>
      </c>
      <c r="G214" s="206" t="s">
        <v>508</v>
      </c>
      <c r="H214" s="207">
        <v>37</v>
      </c>
      <c r="I214" s="208"/>
      <c r="J214" s="209">
        <f>ROUND(I214*H214,2)</f>
        <v>0</v>
      </c>
      <c r="K214" s="205" t="s">
        <v>315</v>
      </c>
      <c r="L214" s="62"/>
      <c r="M214" s="210" t="s">
        <v>21</v>
      </c>
      <c r="N214" s="211" t="s">
        <v>45</v>
      </c>
      <c r="O214" s="43"/>
      <c r="P214" s="212">
        <f>O214*H214</f>
        <v>0</v>
      </c>
      <c r="Q214" s="212">
        <v>0</v>
      </c>
      <c r="R214" s="212">
        <f>Q214*H214</f>
        <v>0</v>
      </c>
      <c r="S214" s="212">
        <v>7.5999999999999998E-2</v>
      </c>
      <c r="T214" s="213">
        <f>S214*H214</f>
        <v>2.8119999999999998</v>
      </c>
      <c r="AR214" s="25" t="s">
        <v>327</v>
      </c>
      <c r="AT214" s="25" t="s">
        <v>311</v>
      </c>
      <c r="AU214" s="25" t="s">
        <v>95</v>
      </c>
      <c r="AY214" s="25" t="s">
        <v>308</v>
      </c>
      <c r="BE214" s="214">
        <f>IF(N214="základní",J214,0)</f>
        <v>0</v>
      </c>
      <c r="BF214" s="214">
        <f>IF(N214="snížená",J214,0)</f>
        <v>0</v>
      </c>
      <c r="BG214" s="214">
        <f>IF(N214="zákl. přenesená",J214,0)</f>
        <v>0</v>
      </c>
      <c r="BH214" s="214">
        <f>IF(N214="sníž. přenesená",J214,0)</f>
        <v>0</v>
      </c>
      <c r="BI214" s="214">
        <f>IF(N214="nulová",J214,0)</f>
        <v>0</v>
      </c>
      <c r="BJ214" s="25" t="s">
        <v>82</v>
      </c>
      <c r="BK214" s="214">
        <f>ROUND(I214*H214,2)</f>
        <v>0</v>
      </c>
      <c r="BL214" s="25" t="s">
        <v>327</v>
      </c>
      <c r="BM214" s="25" t="s">
        <v>1535</v>
      </c>
    </row>
    <row r="215" spans="2:65" s="12" customFormat="1" ht="13.5">
      <c r="B215" s="221"/>
      <c r="C215" s="222"/>
      <c r="D215" s="223" t="s">
        <v>451</v>
      </c>
      <c r="E215" s="224" t="s">
        <v>21</v>
      </c>
      <c r="F215" s="225" t="s">
        <v>1528</v>
      </c>
      <c r="G215" s="222"/>
      <c r="H215" s="226" t="s">
        <v>21</v>
      </c>
      <c r="I215" s="227"/>
      <c r="J215" s="222"/>
      <c r="K215" s="222"/>
      <c r="L215" s="228"/>
      <c r="M215" s="229"/>
      <c r="N215" s="230"/>
      <c r="O215" s="230"/>
      <c r="P215" s="230"/>
      <c r="Q215" s="230"/>
      <c r="R215" s="230"/>
      <c r="S215" s="230"/>
      <c r="T215" s="231"/>
      <c r="AT215" s="232" t="s">
        <v>451</v>
      </c>
      <c r="AU215" s="232" t="s">
        <v>95</v>
      </c>
      <c r="AV215" s="12" t="s">
        <v>82</v>
      </c>
      <c r="AW215" s="12" t="s">
        <v>37</v>
      </c>
      <c r="AX215" s="12" t="s">
        <v>74</v>
      </c>
      <c r="AY215" s="232" t="s">
        <v>308</v>
      </c>
    </row>
    <row r="216" spans="2:65" s="13" customFormat="1" ht="13.5">
      <c r="B216" s="233"/>
      <c r="C216" s="234"/>
      <c r="D216" s="223" t="s">
        <v>451</v>
      </c>
      <c r="E216" s="235" t="s">
        <v>21</v>
      </c>
      <c r="F216" s="236" t="s">
        <v>1529</v>
      </c>
      <c r="G216" s="234"/>
      <c r="H216" s="237">
        <v>16.8</v>
      </c>
      <c r="I216" s="238"/>
      <c r="J216" s="234"/>
      <c r="K216" s="234"/>
      <c r="L216" s="239"/>
      <c r="M216" s="240"/>
      <c r="N216" s="241"/>
      <c r="O216" s="241"/>
      <c r="P216" s="241"/>
      <c r="Q216" s="241"/>
      <c r="R216" s="241"/>
      <c r="S216" s="241"/>
      <c r="T216" s="242"/>
      <c r="AT216" s="243" t="s">
        <v>451</v>
      </c>
      <c r="AU216" s="243" t="s">
        <v>95</v>
      </c>
      <c r="AV216" s="13" t="s">
        <v>84</v>
      </c>
      <c r="AW216" s="13" t="s">
        <v>37</v>
      </c>
      <c r="AX216" s="13" t="s">
        <v>74</v>
      </c>
      <c r="AY216" s="243" t="s">
        <v>308</v>
      </c>
    </row>
    <row r="217" spans="2:65" s="13" customFormat="1" ht="13.5">
      <c r="B217" s="233"/>
      <c r="C217" s="234"/>
      <c r="D217" s="223" t="s">
        <v>451</v>
      </c>
      <c r="E217" s="235" t="s">
        <v>21</v>
      </c>
      <c r="F217" s="236" t="s">
        <v>1530</v>
      </c>
      <c r="G217" s="234"/>
      <c r="H217" s="237">
        <v>4.2</v>
      </c>
      <c r="I217" s="238"/>
      <c r="J217" s="234"/>
      <c r="K217" s="234"/>
      <c r="L217" s="239"/>
      <c r="M217" s="240"/>
      <c r="N217" s="241"/>
      <c r="O217" s="241"/>
      <c r="P217" s="241"/>
      <c r="Q217" s="241"/>
      <c r="R217" s="241"/>
      <c r="S217" s="241"/>
      <c r="T217" s="242"/>
      <c r="AT217" s="243" t="s">
        <v>451</v>
      </c>
      <c r="AU217" s="243" t="s">
        <v>95</v>
      </c>
      <c r="AV217" s="13" t="s">
        <v>84</v>
      </c>
      <c r="AW217" s="13" t="s">
        <v>37</v>
      </c>
      <c r="AX217" s="13" t="s">
        <v>74</v>
      </c>
      <c r="AY217" s="243" t="s">
        <v>308</v>
      </c>
    </row>
    <row r="218" spans="2:65" s="13" customFormat="1" ht="13.5">
      <c r="B218" s="233"/>
      <c r="C218" s="234"/>
      <c r="D218" s="223" t="s">
        <v>451</v>
      </c>
      <c r="E218" s="235" t="s">
        <v>21</v>
      </c>
      <c r="F218" s="236" t="s">
        <v>1531</v>
      </c>
      <c r="G218" s="234"/>
      <c r="H218" s="237">
        <v>16</v>
      </c>
      <c r="I218" s="238"/>
      <c r="J218" s="234"/>
      <c r="K218" s="234"/>
      <c r="L218" s="239"/>
      <c r="M218" s="240"/>
      <c r="N218" s="241"/>
      <c r="O218" s="241"/>
      <c r="P218" s="241"/>
      <c r="Q218" s="241"/>
      <c r="R218" s="241"/>
      <c r="S218" s="241"/>
      <c r="T218" s="242"/>
      <c r="AT218" s="243" t="s">
        <v>451</v>
      </c>
      <c r="AU218" s="243" t="s">
        <v>95</v>
      </c>
      <c r="AV218" s="13" t="s">
        <v>84</v>
      </c>
      <c r="AW218" s="13" t="s">
        <v>37</v>
      </c>
      <c r="AX218" s="13" t="s">
        <v>74</v>
      </c>
      <c r="AY218" s="243" t="s">
        <v>308</v>
      </c>
    </row>
    <row r="219" spans="2:65" s="14" customFormat="1" ht="13.5">
      <c r="B219" s="244"/>
      <c r="C219" s="245"/>
      <c r="D219" s="246" t="s">
        <v>451</v>
      </c>
      <c r="E219" s="247" t="s">
        <v>21</v>
      </c>
      <c r="F219" s="248" t="s">
        <v>459</v>
      </c>
      <c r="G219" s="245"/>
      <c r="H219" s="249">
        <v>37</v>
      </c>
      <c r="I219" s="250"/>
      <c r="J219" s="245"/>
      <c r="K219" s="245"/>
      <c r="L219" s="251"/>
      <c r="M219" s="252"/>
      <c r="N219" s="253"/>
      <c r="O219" s="253"/>
      <c r="P219" s="253"/>
      <c r="Q219" s="253"/>
      <c r="R219" s="253"/>
      <c r="S219" s="253"/>
      <c r="T219" s="254"/>
      <c r="AT219" s="255" t="s">
        <v>451</v>
      </c>
      <c r="AU219" s="255" t="s">
        <v>95</v>
      </c>
      <c r="AV219" s="14" t="s">
        <v>327</v>
      </c>
      <c r="AW219" s="14" t="s">
        <v>37</v>
      </c>
      <c r="AX219" s="14" t="s">
        <v>82</v>
      </c>
      <c r="AY219" s="255" t="s">
        <v>308</v>
      </c>
    </row>
    <row r="220" spans="2:65" s="1" customFormat="1" ht="22.5" customHeight="1">
      <c r="B220" s="42"/>
      <c r="C220" s="203" t="s">
        <v>593</v>
      </c>
      <c r="D220" s="203" t="s">
        <v>311</v>
      </c>
      <c r="E220" s="204" t="s">
        <v>625</v>
      </c>
      <c r="F220" s="205" t="s">
        <v>626</v>
      </c>
      <c r="G220" s="206" t="s">
        <v>508</v>
      </c>
      <c r="H220" s="207">
        <v>16.8</v>
      </c>
      <c r="I220" s="208"/>
      <c r="J220" s="209">
        <f>ROUND(I220*H220,2)</f>
        <v>0</v>
      </c>
      <c r="K220" s="205" t="s">
        <v>315</v>
      </c>
      <c r="L220" s="62"/>
      <c r="M220" s="210" t="s">
        <v>21</v>
      </c>
      <c r="N220" s="211" t="s">
        <v>45</v>
      </c>
      <c r="O220" s="43"/>
      <c r="P220" s="212">
        <f>O220*H220</f>
        <v>0</v>
      </c>
      <c r="Q220" s="212">
        <v>0</v>
      </c>
      <c r="R220" s="212">
        <f>Q220*H220</f>
        <v>0</v>
      </c>
      <c r="S220" s="212">
        <v>6.3E-2</v>
      </c>
      <c r="T220" s="213">
        <f>S220*H220</f>
        <v>1.0584</v>
      </c>
      <c r="AR220" s="25" t="s">
        <v>327</v>
      </c>
      <c r="AT220" s="25" t="s">
        <v>311</v>
      </c>
      <c r="AU220" s="25" t="s">
        <v>95</v>
      </c>
      <c r="AY220" s="25" t="s">
        <v>308</v>
      </c>
      <c r="BE220" s="214">
        <f>IF(N220="základní",J220,0)</f>
        <v>0</v>
      </c>
      <c r="BF220" s="214">
        <f>IF(N220="snížená",J220,0)</f>
        <v>0</v>
      </c>
      <c r="BG220" s="214">
        <f>IF(N220="zákl. přenesená",J220,0)</f>
        <v>0</v>
      </c>
      <c r="BH220" s="214">
        <f>IF(N220="sníž. přenesená",J220,0)</f>
        <v>0</v>
      </c>
      <c r="BI220" s="214">
        <f>IF(N220="nulová",J220,0)</f>
        <v>0</v>
      </c>
      <c r="BJ220" s="25" t="s">
        <v>82</v>
      </c>
      <c r="BK220" s="214">
        <f>ROUND(I220*H220,2)</f>
        <v>0</v>
      </c>
      <c r="BL220" s="25" t="s">
        <v>327</v>
      </c>
      <c r="BM220" s="25" t="s">
        <v>1536</v>
      </c>
    </row>
    <row r="221" spans="2:65" s="12" customFormat="1" ht="13.5">
      <c r="B221" s="221"/>
      <c r="C221" s="222"/>
      <c r="D221" s="223" t="s">
        <v>451</v>
      </c>
      <c r="E221" s="224" t="s">
        <v>21</v>
      </c>
      <c r="F221" s="225" t="s">
        <v>1528</v>
      </c>
      <c r="G221" s="222"/>
      <c r="H221" s="226" t="s">
        <v>21</v>
      </c>
      <c r="I221" s="227"/>
      <c r="J221" s="222"/>
      <c r="K221" s="222"/>
      <c r="L221" s="228"/>
      <c r="M221" s="229"/>
      <c r="N221" s="230"/>
      <c r="O221" s="230"/>
      <c r="P221" s="230"/>
      <c r="Q221" s="230"/>
      <c r="R221" s="230"/>
      <c r="S221" s="230"/>
      <c r="T221" s="231"/>
      <c r="AT221" s="232" t="s">
        <v>451</v>
      </c>
      <c r="AU221" s="232" t="s">
        <v>95</v>
      </c>
      <c r="AV221" s="12" t="s">
        <v>82</v>
      </c>
      <c r="AW221" s="12" t="s">
        <v>37</v>
      </c>
      <c r="AX221" s="12" t="s">
        <v>74</v>
      </c>
      <c r="AY221" s="232" t="s">
        <v>308</v>
      </c>
    </row>
    <row r="222" spans="2:65" s="13" customFormat="1" ht="13.5">
      <c r="B222" s="233"/>
      <c r="C222" s="234"/>
      <c r="D222" s="246" t="s">
        <v>451</v>
      </c>
      <c r="E222" s="256" t="s">
        <v>21</v>
      </c>
      <c r="F222" s="257" t="s">
        <v>1532</v>
      </c>
      <c r="G222" s="234"/>
      <c r="H222" s="258">
        <v>16.8</v>
      </c>
      <c r="I222" s="238"/>
      <c r="J222" s="234"/>
      <c r="K222" s="234"/>
      <c r="L222" s="239"/>
      <c r="M222" s="240"/>
      <c r="N222" s="241"/>
      <c r="O222" s="241"/>
      <c r="P222" s="241"/>
      <c r="Q222" s="241"/>
      <c r="R222" s="241"/>
      <c r="S222" s="241"/>
      <c r="T222" s="242"/>
      <c r="AT222" s="243" t="s">
        <v>451</v>
      </c>
      <c r="AU222" s="243" t="s">
        <v>95</v>
      </c>
      <c r="AV222" s="13" t="s">
        <v>84</v>
      </c>
      <c r="AW222" s="13" t="s">
        <v>37</v>
      </c>
      <c r="AX222" s="13" t="s">
        <v>82</v>
      </c>
      <c r="AY222" s="243" t="s">
        <v>308</v>
      </c>
    </row>
    <row r="223" spans="2:65" s="1" customFormat="1" ht="22.5" customHeight="1">
      <c r="B223" s="42"/>
      <c r="C223" s="203" t="s">
        <v>598</v>
      </c>
      <c r="D223" s="203" t="s">
        <v>311</v>
      </c>
      <c r="E223" s="204" t="s">
        <v>604</v>
      </c>
      <c r="F223" s="205" t="s">
        <v>605</v>
      </c>
      <c r="G223" s="206" t="s">
        <v>508</v>
      </c>
      <c r="H223" s="207">
        <v>11.44</v>
      </c>
      <c r="I223" s="208"/>
      <c r="J223" s="209">
        <f>ROUND(I223*H223,2)</f>
        <v>0</v>
      </c>
      <c r="K223" s="205" t="s">
        <v>21</v>
      </c>
      <c r="L223" s="62"/>
      <c r="M223" s="210" t="s">
        <v>21</v>
      </c>
      <c r="N223" s="211" t="s">
        <v>45</v>
      </c>
      <c r="O223" s="43"/>
      <c r="P223" s="212">
        <f>O223*H223</f>
        <v>0</v>
      </c>
      <c r="Q223" s="212">
        <v>0</v>
      </c>
      <c r="R223" s="212">
        <f>Q223*H223</f>
        <v>0</v>
      </c>
      <c r="S223" s="212">
        <v>3.3000000000000002E-2</v>
      </c>
      <c r="T223" s="213">
        <f>S223*H223</f>
        <v>0.37752000000000002</v>
      </c>
      <c r="AR223" s="25" t="s">
        <v>327</v>
      </c>
      <c r="AT223" s="25" t="s">
        <v>311</v>
      </c>
      <c r="AU223" s="25" t="s">
        <v>95</v>
      </c>
      <c r="AY223" s="25" t="s">
        <v>308</v>
      </c>
      <c r="BE223" s="214">
        <f>IF(N223="základní",J223,0)</f>
        <v>0</v>
      </c>
      <c r="BF223" s="214">
        <f>IF(N223="snížená",J223,0)</f>
        <v>0</v>
      </c>
      <c r="BG223" s="214">
        <f>IF(N223="zákl. přenesená",J223,0)</f>
        <v>0</v>
      </c>
      <c r="BH223" s="214">
        <f>IF(N223="sníž. přenesená",J223,0)</f>
        <v>0</v>
      </c>
      <c r="BI223" s="214">
        <f>IF(N223="nulová",J223,0)</f>
        <v>0</v>
      </c>
      <c r="BJ223" s="25" t="s">
        <v>82</v>
      </c>
      <c r="BK223" s="214">
        <f>ROUND(I223*H223,2)</f>
        <v>0</v>
      </c>
      <c r="BL223" s="25" t="s">
        <v>327</v>
      </c>
      <c r="BM223" s="25" t="s">
        <v>1537</v>
      </c>
    </row>
    <row r="224" spans="2:65" s="13" customFormat="1" ht="13.5">
      <c r="B224" s="233"/>
      <c r="C224" s="234"/>
      <c r="D224" s="223" t="s">
        <v>451</v>
      </c>
      <c r="E224" s="235" t="s">
        <v>21</v>
      </c>
      <c r="F224" s="236" t="s">
        <v>1538</v>
      </c>
      <c r="G224" s="234"/>
      <c r="H224" s="237">
        <v>11.44</v>
      </c>
      <c r="I224" s="238"/>
      <c r="J224" s="234"/>
      <c r="K224" s="234"/>
      <c r="L224" s="239"/>
      <c r="M224" s="240"/>
      <c r="N224" s="241"/>
      <c r="O224" s="241"/>
      <c r="P224" s="241"/>
      <c r="Q224" s="241"/>
      <c r="R224" s="241"/>
      <c r="S224" s="241"/>
      <c r="T224" s="242"/>
      <c r="AT224" s="243" t="s">
        <v>451</v>
      </c>
      <c r="AU224" s="243" t="s">
        <v>95</v>
      </c>
      <c r="AV224" s="13" t="s">
        <v>84</v>
      </c>
      <c r="AW224" s="13" t="s">
        <v>37</v>
      </c>
      <c r="AX224" s="13" t="s">
        <v>82</v>
      </c>
      <c r="AY224" s="243" t="s">
        <v>308</v>
      </c>
    </row>
    <row r="225" spans="2:65" s="11" customFormat="1" ht="29.85" customHeight="1">
      <c r="B225" s="186"/>
      <c r="C225" s="187"/>
      <c r="D225" s="188" t="s">
        <v>73</v>
      </c>
      <c r="E225" s="262" t="s">
        <v>346</v>
      </c>
      <c r="F225" s="262" t="s">
        <v>629</v>
      </c>
      <c r="G225" s="187"/>
      <c r="H225" s="187"/>
      <c r="I225" s="190"/>
      <c r="J225" s="263">
        <f>BK225</f>
        <v>0</v>
      </c>
      <c r="K225" s="187"/>
      <c r="L225" s="192"/>
      <c r="M225" s="193"/>
      <c r="N225" s="194"/>
      <c r="O225" s="194"/>
      <c r="P225" s="195">
        <f>P226+P228+P230</f>
        <v>0</v>
      </c>
      <c r="Q225" s="194"/>
      <c r="R225" s="195">
        <f>R226+R228+R230</f>
        <v>9.4826419999999995E-2</v>
      </c>
      <c r="S225" s="194"/>
      <c r="T225" s="196">
        <f>T226+T228+T230</f>
        <v>4.6032000000000002</v>
      </c>
      <c r="AR225" s="197" t="s">
        <v>82</v>
      </c>
      <c r="AT225" s="198" t="s">
        <v>73</v>
      </c>
      <c r="AU225" s="198" t="s">
        <v>82</v>
      </c>
      <c r="AY225" s="197" t="s">
        <v>308</v>
      </c>
      <c r="BK225" s="199">
        <f>BK226+BK228+BK230</f>
        <v>0</v>
      </c>
    </row>
    <row r="226" spans="2:65" s="11" customFormat="1" ht="14.85" customHeight="1">
      <c r="B226" s="186"/>
      <c r="C226" s="187"/>
      <c r="D226" s="200" t="s">
        <v>73</v>
      </c>
      <c r="E226" s="201" t="s">
        <v>630</v>
      </c>
      <c r="F226" s="201" t="s">
        <v>631</v>
      </c>
      <c r="G226" s="187"/>
      <c r="H226" s="187"/>
      <c r="I226" s="190"/>
      <c r="J226" s="202">
        <f>BK226</f>
        <v>0</v>
      </c>
      <c r="K226" s="187"/>
      <c r="L226" s="192"/>
      <c r="M226" s="193"/>
      <c r="N226" s="194"/>
      <c r="O226" s="194"/>
      <c r="P226" s="195">
        <f>P227</f>
        <v>0</v>
      </c>
      <c r="Q226" s="194"/>
      <c r="R226" s="195">
        <f>R227</f>
        <v>6.5601379999999987E-2</v>
      </c>
      <c r="S226" s="194"/>
      <c r="T226" s="196">
        <f>T227</f>
        <v>0</v>
      </c>
      <c r="AR226" s="197" t="s">
        <v>82</v>
      </c>
      <c r="AT226" s="198" t="s">
        <v>73</v>
      </c>
      <c r="AU226" s="198" t="s">
        <v>84</v>
      </c>
      <c r="AY226" s="197" t="s">
        <v>308</v>
      </c>
      <c r="BK226" s="199">
        <f>BK227</f>
        <v>0</v>
      </c>
    </row>
    <row r="227" spans="2:65" s="1" customFormat="1" ht="31.5" customHeight="1">
      <c r="B227" s="42"/>
      <c r="C227" s="203" t="s">
        <v>603</v>
      </c>
      <c r="D227" s="203" t="s">
        <v>311</v>
      </c>
      <c r="E227" s="204" t="s">
        <v>633</v>
      </c>
      <c r="F227" s="205" t="s">
        <v>634</v>
      </c>
      <c r="G227" s="206" t="s">
        <v>508</v>
      </c>
      <c r="H227" s="207">
        <v>504.62599999999998</v>
      </c>
      <c r="I227" s="208"/>
      <c r="J227" s="209">
        <f>ROUND(I227*H227,2)</f>
        <v>0</v>
      </c>
      <c r="K227" s="205" t="s">
        <v>315</v>
      </c>
      <c r="L227" s="62"/>
      <c r="M227" s="210" t="s">
        <v>21</v>
      </c>
      <c r="N227" s="211" t="s">
        <v>45</v>
      </c>
      <c r="O227" s="43"/>
      <c r="P227" s="212">
        <f>O227*H227</f>
        <v>0</v>
      </c>
      <c r="Q227" s="212">
        <v>1.2999999999999999E-4</v>
      </c>
      <c r="R227" s="212">
        <f>Q227*H227</f>
        <v>6.5601379999999987E-2</v>
      </c>
      <c r="S227" s="212">
        <v>0</v>
      </c>
      <c r="T227" s="213">
        <f>S227*H227</f>
        <v>0</v>
      </c>
      <c r="AR227" s="25" t="s">
        <v>327</v>
      </c>
      <c r="AT227" s="25" t="s">
        <v>311</v>
      </c>
      <c r="AU227" s="25" t="s">
        <v>95</v>
      </c>
      <c r="AY227" s="25" t="s">
        <v>308</v>
      </c>
      <c r="BE227" s="214">
        <f>IF(N227="základní",J227,0)</f>
        <v>0</v>
      </c>
      <c r="BF227" s="214">
        <f>IF(N227="snížená",J227,0)</f>
        <v>0</v>
      </c>
      <c r="BG227" s="214">
        <f>IF(N227="zákl. přenesená",J227,0)</f>
        <v>0</v>
      </c>
      <c r="BH227" s="214">
        <f>IF(N227="sníž. přenesená",J227,0)</f>
        <v>0</v>
      </c>
      <c r="BI227" s="214">
        <f>IF(N227="nulová",J227,0)</f>
        <v>0</v>
      </c>
      <c r="BJ227" s="25" t="s">
        <v>82</v>
      </c>
      <c r="BK227" s="214">
        <f>ROUND(I227*H227,2)</f>
        <v>0</v>
      </c>
      <c r="BL227" s="25" t="s">
        <v>327</v>
      </c>
      <c r="BM227" s="25" t="s">
        <v>1539</v>
      </c>
    </row>
    <row r="228" spans="2:65" s="11" customFormat="1" ht="22.35" customHeight="1">
      <c r="B228" s="186"/>
      <c r="C228" s="187"/>
      <c r="D228" s="200" t="s">
        <v>73</v>
      </c>
      <c r="E228" s="201" t="s">
        <v>636</v>
      </c>
      <c r="F228" s="201" t="s">
        <v>637</v>
      </c>
      <c r="G228" s="187"/>
      <c r="H228" s="187"/>
      <c r="I228" s="190"/>
      <c r="J228" s="202">
        <f>BK228</f>
        <v>0</v>
      </c>
      <c r="K228" s="187"/>
      <c r="L228" s="192"/>
      <c r="M228" s="193"/>
      <c r="N228" s="194"/>
      <c r="O228" s="194"/>
      <c r="P228" s="195">
        <f>P229</f>
        <v>0</v>
      </c>
      <c r="Q228" s="194"/>
      <c r="R228" s="195">
        <f>R229</f>
        <v>2.0185040000000001E-2</v>
      </c>
      <c r="S228" s="194"/>
      <c r="T228" s="196">
        <f>T229</f>
        <v>0</v>
      </c>
      <c r="AR228" s="197" t="s">
        <v>82</v>
      </c>
      <c r="AT228" s="198" t="s">
        <v>73</v>
      </c>
      <c r="AU228" s="198" t="s">
        <v>84</v>
      </c>
      <c r="AY228" s="197" t="s">
        <v>308</v>
      </c>
      <c r="BK228" s="199">
        <f>BK229</f>
        <v>0</v>
      </c>
    </row>
    <row r="229" spans="2:65" s="1" customFormat="1" ht="22.5" customHeight="1">
      <c r="B229" s="42"/>
      <c r="C229" s="203" t="s">
        <v>608</v>
      </c>
      <c r="D229" s="203" t="s">
        <v>311</v>
      </c>
      <c r="E229" s="204" t="s">
        <v>639</v>
      </c>
      <c r="F229" s="205" t="s">
        <v>640</v>
      </c>
      <c r="G229" s="206" t="s">
        <v>508</v>
      </c>
      <c r="H229" s="207">
        <v>504.62599999999998</v>
      </c>
      <c r="I229" s="208"/>
      <c r="J229" s="209">
        <f>ROUND(I229*H229,2)</f>
        <v>0</v>
      </c>
      <c r="K229" s="205" t="s">
        <v>315</v>
      </c>
      <c r="L229" s="62"/>
      <c r="M229" s="210" t="s">
        <v>21</v>
      </c>
      <c r="N229" s="211" t="s">
        <v>45</v>
      </c>
      <c r="O229" s="43"/>
      <c r="P229" s="212">
        <f>O229*H229</f>
        <v>0</v>
      </c>
      <c r="Q229" s="212">
        <v>4.0000000000000003E-5</v>
      </c>
      <c r="R229" s="212">
        <f>Q229*H229</f>
        <v>2.0185040000000001E-2</v>
      </c>
      <c r="S229" s="212">
        <v>0</v>
      </c>
      <c r="T229" s="213">
        <f>S229*H229</f>
        <v>0</v>
      </c>
      <c r="AR229" s="25" t="s">
        <v>327</v>
      </c>
      <c r="AT229" s="25" t="s">
        <v>311</v>
      </c>
      <c r="AU229" s="25" t="s">
        <v>95</v>
      </c>
      <c r="AY229" s="25" t="s">
        <v>308</v>
      </c>
      <c r="BE229" s="214">
        <f>IF(N229="základní",J229,0)</f>
        <v>0</v>
      </c>
      <c r="BF229" s="214">
        <f>IF(N229="snížená",J229,0)</f>
        <v>0</v>
      </c>
      <c r="BG229" s="214">
        <f>IF(N229="zákl. přenesená",J229,0)</f>
        <v>0</v>
      </c>
      <c r="BH229" s="214">
        <f>IF(N229="sníž. přenesená",J229,0)</f>
        <v>0</v>
      </c>
      <c r="BI229" s="214">
        <f>IF(N229="nulová",J229,0)</f>
        <v>0</v>
      </c>
      <c r="BJ229" s="25" t="s">
        <v>82</v>
      </c>
      <c r="BK229" s="214">
        <f>ROUND(I229*H229,2)</f>
        <v>0</v>
      </c>
      <c r="BL229" s="25" t="s">
        <v>327</v>
      </c>
      <c r="BM229" s="25" t="s">
        <v>1540</v>
      </c>
    </row>
    <row r="230" spans="2:65" s="11" customFormat="1" ht="22.35" customHeight="1">
      <c r="B230" s="186"/>
      <c r="C230" s="187"/>
      <c r="D230" s="200" t="s">
        <v>73</v>
      </c>
      <c r="E230" s="201" t="s">
        <v>642</v>
      </c>
      <c r="F230" s="201" t="s">
        <v>643</v>
      </c>
      <c r="G230" s="187"/>
      <c r="H230" s="187"/>
      <c r="I230" s="190"/>
      <c r="J230" s="202">
        <f>BK230</f>
        <v>0</v>
      </c>
      <c r="K230" s="187"/>
      <c r="L230" s="192"/>
      <c r="M230" s="193"/>
      <c r="N230" s="194"/>
      <c r="O230" s="194"/>
      <c r="P230" s="195">
        <f>SUM(P231:P241)</f>
        <v>0</v>
      </c>
      <c r="Q230" s="194"/>
      <c r="R230" s="195">
        <f>SUM(R231:R241)</f>
        <v>9.0399999999999994E-3</v>
      </c>
      <c r="S230" s="194"/>
      <c r="T230" s="196">
        <f>SUM(T231:T241)</f>
        <v>4.6032000000000002</v>
      </c>
      <c r="AR230" s="197" t="s">
        <v>82</v>
      </c>
      <c r="AT230" s="198" t="s">
        <v>73</v>
      </c>
      <c r="AU230" s="198" t="s">
        <v>84</v>
      </c>
      <c r="AY230" s="197" t="s">
        <v>308</v>
      </c>
      <c r="BK230" s="199">
        <f>SUM(BK231:BK241)</f>
        <v>0</v>
      </c>
    </row>
    <row r="231" spans="2:65" s="1" customFormat="1" ht="22.5" customHeight="1">
      <c r="B231" s="42"/>
      <c r="C231" s="203" t="s">
        <v>613</v>
      </c>
      <c r="D231" s="203" t="s">
        <v>311</v>
      </c>
      <c r="E231" s="204" t="s">
        <v>645</v>
      </c>
      <c r="F231" s="205" t="s">
        <v>646</v>
      </c>
      <c r="G231" s="206" t="s">
        <v>647</v>
      </c>
      <c r="H231" s="207">
        <v>8</v>
      </c>
      <c r="I231" s="208"/>
      <c r="J231" s="209">
        <f t="shared" ref="J231:J241" si="0">ROUND(I231*H231,2)</f>
        <v>0</v>
      </c>
      <c r="K231" s="205" t="s">
        <v>315</v>
      </c>
      <c r="L231" s="62"/>
      <c r="M231" s="210" t="s">
        <v>21</v>
      </c>
      <c r="N231" s="211" t="s">
        <v>45</v>
      </c>
      <c r="O231" s="43"/>
      <c r="P231" s="212">
        <f t="shared" ref="P231:P241" si="1">O231*H231</f>
        <v>0</v>
      </c>
      <c r="Q231" s="212">
        <v>0</v>
      </c>
      <c r="R231" s="212">
        <f t="shared" ref="R231:R241" si="2">Q231*H231</f>
        <v>0</v>
      </c>
      <c r="S231" s="212">
        <v>3.4200000000000001E-2</v>
      </c>
      <c r="T231" s="213">
        <f t="shared" ref="T231:T241" si="3">S231*H231</f>
        <v>0.27360000000000001</v>
      </c>
      <c r="AR231" s="25" t="s">
        <v>375</v>
      </c>
      <c r="AT231" s="25" t="s">
        <v>311</v>
      </c>
      <c r="AU231" s="25" t="s">
        <v>95</v>
      </c>
      <c r="AY231" s="25" t="s">
        <v>308</v>
      </c>
      <c r="BE231" s="214">
        <f t="shared" ref="BE231:BE241" si="4">IF(N231="základní",J231,0)</f>
        <v>0</v>
      </c>
      <c r="BF231" s="214">
        <f t="shared" ref="BF231:BF241" si="5">IF(N231="snížená",J231,0)</f>
        <v>0</v>
      </c>
      <c r="BG231" s="214">
        <f t="shared" ref="BG231:BG241" si="6">IF(N231="zákl. přenesená",J231,0)</f>
        <v>0</v>
      </c>
      <c r="BH231" s="214">
        <f t="shared" ref="BH231:BH241" si="7">IF(N231="sníž. přenesená",J231,0)</f>
        <v>0</v>
      </c>
      <c r="BI231" s="214">
        <f t="shared" ref="BI231:BI241" si="8">IF(N231="nulová",J231,0)</f>
        <v>0</v>
      </c>
      <c r="BJ231" s="25" t="s">
        <v>82</v>
      </c>
      <c r="BK231" s="214">
        <f t="shared" ref="BK231:BK241" si="9">ROUND(I231*H231,2)</f>
        <v>0</v>
      </c>
      <c r="BL231" s="25" t="s">
        <v>375</v>
      </c>
      <c r="BM231" s="25" t="s">
        <v>1541</v>
      </c>
    </row>
    <row r="232" spans="2:65" s="1" customFormat="1" ht="22.5" customHeight="1">
      <c r="B232" s="42"/>
      <c r="C232" s="203" t="s">
        <v>619</v>
      </c>
      <c r="D232" s="203" t="s">
        <v>311</v>
      </c>
      <c r="E232" s="204" t="s">
        <v>650</v>
      </c>
      <c r="F232" s="205" t="s">
        <v>651</v>
      </c>
      <c r="G232" s="206" t="s">
        <v>647</v>
      </c>
      <c r="H232" s="207">
        <v>11</v>
      </c>
      <c r="I232" s="208"/>
      <c r="J232" s="209">
        <f t="shared" si="0"/>
        <v>0</v>
      </c>
      <c r="K232" s="205" t="s">
        <v>315</v>
      </c>
      <c r="L232" s="62"/>
      <c r="M232" s="210" t="s">
        <v>21</v>
      </c>
      <c r="N232" s="211" t="s">
        <v>45</v>
      </c>
      <c r="O232" s="43"/>
      <c r="P232" s="212">
        <f t="shared" si="1"/>
        <v>0</v>
      </c>
      <c r="Q232" s="212">
        <v>0</v>
      </c>
      <c r="R232" s="212">
        <f t="shared" si="2"/>
        <v>0</v>
      </c>
      <c r="S232" s="212">
        <v>1.9460000000000002E-2</v>
      </c>
      <c r="T232" s="213">
        <f t="shared" si="3"/>
        <v>0.21406000000000003</v>
      </c>
      <c r="AR232" s="25" t="s">
        <v>375</v>
      </c>
      <c r="AT232" s="25" t="s">
        <v>311</v>
      </c>
      <c r="AU232" s="25" t="s">
        <v>95</v>
      </c>
      <c r="AY232" s="25" t="s">
        <v>308</v>
      </c>
      <c r="BE232" s="214">
        <f t="shared" si="4"/>
        <v>0</v>
      </c>
      <c r="BF232" s="214">
        <f t="shared" si="5"/>
        <v>0</v>
      </c>
      <c r="BG232" s="214">
        <f t="shared" si="6"/>
        <v>0</v>
      </c>
      <c r="BH232" s="214">
        <f t="shared" si="7"/>
        <v>0</v>
      </c>
      <c r="BI232" s="214">
        <f t="shared" si="8"/>
        <v>0</v>
      </c>
      <c r="BJ232" s="25" t="s">
        <v>82</v>
      </c>
      <c r="BK232" s="214">
        <f t="shared" si="9"/>
        <v>0</v>
      </c>
      <c r="BL232" s="25" t="s">
        <v>375</v>
      </c>
      <c r="BM232" s="25" t="s">
        <v>1542</v>
      </c>
    </row>
    <row r="233" spans="2:65" s="1" customFormat="1" ht="22.5" customHeight="1">
      <c r="B233" s="42"/>
      <c r="C233" s="203" t="s">
        <v>624</v>
      </c>
      <c r="D233" s="203" t="s">
        <v>311</v>
      </c>
      <c r="E233" s="204" t="s">
        <v>1543</v>
      </c>
      <c r="F233" s="205" t="s">
        <v>1544</v>
      </c>
      <c r="G233" s="206" t="s">
        <v>647</v>
      </c>
      <c r="H233" s="207">
        <v>1</v>
      </c>
      <c r="I233" s="208"/>
      <c r="J233" s="209">
        <f t="shared" si="0"/>
        <v>0</v>
      </c>
      <c r="K233" s="205" t="s">
        <v>315</v>
      </c>
      <c r="L233" s="62"/>
      <c r="M233" s="210" t="s">
        <v>21</v>
      </c>
      <c r="N233" s="211" t="s">
        <v>45</v>
      </c>
      <c r="O233" s="43"/>
      <c r="P233" s="212">
        <f t="shared" si="1"/>
        <v>0</v>
      </c>
      <c r="Q233" s="212">
        <v>0</v>
      </c>
      <c r="R233" s="212">
        <f t="shared" si="2"/>
        <v>0</v>
      </c>
      <c r="S233" s="212">
        <v>2.8400000000000002E-2</v>
      </c>
      <c r="T233" s="213">
        <f t="shared" si="3"/>
        <v>2.8400000000000002E-2</v>
      </c>
      <c r="AR233" s="25" t="s">
        <v>375</v>
      </c>
      <c r="AT233" s="25" t="s">
        <v>311</v>
      </c>
      <c r="AU233" s="25" t="s">
        <v>95</v>
      </c>
      <c r="AY233" s="25" t="s">
        <v>308</v>
      </c>
      <c r="BE233" s="214">
        <f t="shared" si="4"/>
        <v>0</v>
      </c>
      <c r="BF233" s="214">
        <f t="shared" si="5"/>
        <v>0</v>
      </c>
      <c r="BG233" s="214">
        <f t="shared" si="6"/>
        <v>0</v>
      </c>
      <c r="BH233" s="214">
        <f t="shared" si="7"/>
        <v>0</v>
      </c>
      <c r="BI233" s="214">
        <f t="shared" si="8"/>
        <v>0</v>
      </c>
      <c r="BJ233" s="25" t="s">
        <v>82</v>
      </c>
      <c r="BK233" s="214">
        <f t="shared" si="9"/>
        <v>0</v>
      </c>
      <c r="BL233" s="25" t="s">
        <v>375</v>
      </c>
      <c r="BM233" s="25" t="s">
        <v>1545</v>
      </c>
    </row>
    <row r="234" spans="2:65" s="1" customFormat="1" ht="22.5" customHeight="1">
      <c r="B234" s="42"/>
      <c r="C234" s="203" t="s">
        <v>632</v>
      </c>
      <c r="D234" s="203" t="s">
        <v>311</v>
      </c>
      <c r="E234" s="204" t="s">
        <v>670</v>
      </c>
      <c r="F234" s="205" t="s">
        <v>671</v>
      </c>
      <c r="G234" s="206" t="s">
        <v>647</v>
      </c>
      <c r="H234" s="207">
        <v>11</v>
      </c>
      <c r="I234" s="208"/>
      <c r="J234" s="209">
        <f t="shared" si="0"/>
        <v>0</v>
      </c>
      <c r="K234" s="205" t="s">
        <v>315</v>
      </c>
      <c r="L234" s="62"/>
      <c r="M234" s="210" t="s">
        <v>21</v>
      </c>
      <c r="N234" s="211" t="s">
        <v>45</v>
      </c>
      <c r="O234" s="43"/>
      <c r="P234" s="212">
        <f t="shared" si="1"/>
        <v>0</v>
      </c>
      <c r="Q234" s="212">
        <v>0</v>
      </c>
      <c r="R234" s="212">
        <f t="shared" si="2"/>
        <v>0</v>
      </c>
      <c r="S234" s="212">
        <v>8.5999999999999998E-4</v>
      </c>
      <c r="T234" s="213">
        <f t="shared" si="3"/>
        <v>9.4599999999999997E-3</v>
      </c>
      <c r="AR234" s="25" t="s">
        <v>375</v>
      </c>
      <c r="AT234" s="25" t="s">
        <v>311</v>
      </c>
      <c r="AU234" s="25" t="s">
        <v>95</v>
      </c>
      <c r="AY234" s="25" t="s">
        <v>308</v>
      </c>
      <c r="BE234" s="214">
        <f t="shared" si="4"/>
        <v>0</v>
      </c>
      <c r="BF234" s="214">
        <f t="shared" si="5"/>
        <v>0</v>
      </c>
      <c r="BG234" s="214">
        <f t="shared" si="6"/>
        <v>0</v>
      </c>
      <c r="BH234" s="214">
        <f t="shared" si="7"/>
        <v>0</v>
      </c>
      <c r="BI234" s="214">
        <f t="shared" si="8"/>
        <v>0</v>
      </c>
      <c r="BJ234" s="25" t="s">
        <v>82</v>
      </c>
      <c r="BK234" s="214">
        <f t="shared" si="9"/>
        <v>0</v>
      </c>
      <c r="BL234" s="25" t="s">
        <v>375</v>
      </c>
      <c r="BM234" s="25" t="s">
        <v>1546</v>
      </c>
    </row>
    <row r="235" spans="2:65" s="1" customFormat="1" ht="22.5" customHeight="1">
      <c r="B235" s="42"/>
      <c r="C235" s="203" t="s">
        <v>638</v>
      </c>
      <c r="D235" s="203" t="s">
        <v>311</v>
      </c>
      <c r="E235" s="204" t="s">
        <v>682</v>
      </c>
      <c r="F235" s="205" t="s">
        <v>683</v>
      </c>
      <c r="G235" s="206" t="s">
        <v>578</v>
      </c>
      <c r="H235" s="207">
        <v>11</v>
      </c>
      <c r="I235" s="208"/>
      <c r="J235" s="209">
        <f t="shared" si="0"/>
        <v>0</v>
      </c>
      <c r="K235" s="205" t="s">
        <v>315</v>
      </c>
      <c r="L235" s="62"/>
      <c r="M235" s="210" t="s">
        <v>21</v>
      </c>
      <c r="N235" s="211" t="s">
        <v>45</v>
      </c>
      <c r="O235" s="43"/>
      <c r="P235" s="212">
        <f t="shared" si="1"/>
        <v>0</v>
      </c>
      <c r="Q235" s="212">
        <v>0</v>
      </c>
      <c r="R235" s="212">
        <f t="shared" si="2"/>
        <v>0</v>
      </c>
      <c r="S235" s="212">
        <v>8.4999999999999995E-4</v>
      </c>
      <c r="T235" s="213">
        <f t="shared" si="3"/>
        <v>9.3499999999999989E-3</v>
      </c>
      <c r="AR235" s="25" t="s">
        <v>375</v>
      </c>
      <c r="AT235" s="25" t="s">
        <v>311</v>
      </c>
      <c r="AU235" s="25" t="s">
        <v>95</v>
      </c>
      <c r="AY235" s="25" t="s">
        <v>308</v>
      </c>
      <c r="BE235" s="214">
        <f t="shared" si="4"/>
        <v>0</v>
      </c>
      <c r="BF235" s="214">
        <f t="shared" si="5"/>
        <v>0</v>
      </c>
      <c r="BG235" s="214">
        <f t="shared" si="6"/>
        <v>0</v>
      </c>
      <c r="BH235" s="214">
        <f t="shared" si="7"/>
        <v>0</v>
      </c>
      <c r="BI235" s="214">
        <f t="shared" si="8"/>
        <v>0</v>
      </c>
      <c r="BJ235" s="25" t="s">
        <v>82</v>
      </c>
      <c r="BK235" s="214">
        <f t="shared" si="9"/>
        <v>0</v>
      </c>
      <c r="BL235" s="25" t="s">
        <v>375</v>
      </c>
      <c r="BM235" s="25" t="s">
        <v>1547</v>
      </c>
    </row>
    <row r="236" spans="2:65" s="1" customFormat="1" ht="22.5" customHeight="1">
      <c r="B236" s="42"/>
      <c r="C236" s="203" t="s">
        <v>644</v>
      </c>
      <c r="D236" s="203" t="s">
        <v>311</v>
      </c>
      <c r="E236" s="204" t="s">
        <v>703</v>
      </c>
      <c r="F236" s="205" t="s">
        <v>704</v>
      </c>
      <c r="G236" s="206" t="s">
        <v>538</v>
      </c>
      <c r="H236" s="207">
        <v>80</v>
      </c>
      <c r="I236" s="208"/>
      <c r="J236" s="209">
        <f t="shared" si="0"/>
        <v>0</v>
      </c>
      <c r="K236" s="205" t="s">
        <v>315</v>
      </c>
      <c r="L236" s="62"/>
      <c r="M236" s="210" t="s">
        <v>21</v>
      </c>
      <c r="N236" s="211" t="s">
        <v>45</v>
      </c>
      <c r="O236" s="43"/>
      <c r="P236" s="212">
        <f t="shared" si="1"/>
        <v>0</v>
      </c>
      <c r="Q236" s="212">
        <v>0</v>
      </c>
      <c r="R236" s="212">
        <f t="shared" si="2"/>
        <v>0</v>
      </c>
      <c r="S236" s="212">
        <v>1.2999999999999999E-2</v>
      </c>
      <c r="T236" s="213">
        <f t="shared" si="3"/>
        <v>1.04</v>
      </c>
      <c r="AR236" s="25" t="s">
        <v>327</v>
      </c>
      <c r="AT236" s="25" t="s">
        <v>311</v>
      </c>
      <c r="AU236" s="25" t="s">
        <v>95</v>
      </c>
      <c r="AY236" s="25" t="s">
        <v>308</v>
      </c>
      <c r="BE236" s="214">
        <f t="shared" si="4"/>
        <v>0</v>
      </c>
      <c r="BF236" s="214">
        <f t="shared" si="5"/>
        <v>0</v>
      </c>
      <c r="BG236" s="214">
        <f t="shared" si="6"/>
        <v>0</v>
      </c>
      <c r="BH236" s="214">
        <f t="shared" si="7"/>
        <v>0</v>
      </c>
      <c r="BI236" s="214">
        <f t="shared" si="8"/>
        <v>0</v>
      </c>
      <c r="BJ236" s="25" t="s">
        <v>82</v>
      </c>
      <c r="BK236" s="214">
        <f t="shared" si="9"/>
        <v>0</v>
      </c>
      <c r="BL236" s="25" t="s">
        <v>327</v>
      </c>
      <c r="BM236" s="25" t="s">
        <v>1548</v>
      </c>
    </row>
    <row r="237" spans="2:65" s="1" customFormat="1" ht="22.5" customHeight="1">
      <c r="B237" s="42"/>
      <c r="C237" s="203" t="s">
        <v>649</v>
      </c>
      <c r="D237" s="203" t="s">
        <v>311</v>
      </c>
      <c r="E237" s="204" t="s">
        <v>707</v>
      </c>
      <c r="F237" s="205" t="s">
        <v>708</v>
      </c>
      <c r="G237" s="206" t="s">
        <v>538</v>
      </c>
      <c r="H237" s="207">
        <v>60</v>
      </c>
      <c r="I237" s="208"/>
      <c r="J237" s="209">
        <f t="shared" si="0"/>
        <v>0</v>
      </c>
      <c r="K237" s="205" t="s">
        <v>315</v>
      </c>
      <c r="L237" s="62"/>
      <c r="M237" s="210" t="s">
        <v>21</v>
      </c>
      <c r="N237" s="211" t="s">
        <v>45</v>
      </c>
      <c r="O237" s="43"/>
      <c r="P237" s="212">
        <f t="shared" si="1"/>
        <v>0</v>
      </c>
      <c r="Q237" s="212">
        <v>0</v>
      </c>
      <c r="R237" s="212">
        <f t="shared" si="2"/>
        <v>0</v>
      </c>
      <c r="S237" s="212">
        <v>3.6999999999999998E-2</v>
      </c>
      <c r="T237" s="213">
        <f t="shared" si="3"/>
        <v>2.2199999999999998</v>
      </c>
      <c r="AR237" s="25" t="s">
        <v>327</v>
      </c>
      <c r="AT237" s="25" t="s">
        <v>311</v>
      </c>
      <c r="AU237" s="25" t="s">
        <v>95</v>
      </c>
      <c r="AY237" s="25" t="s">
        <v>308</v>
      </c>
      <c r="BE237" s="214">
        <f t="shared" si="4"/>
        <v>0</v>
      </c>
      <c r="BF237" s="214">
        <f t="shared" si="5"/>
        <v>0</v>
      </c>
      <c r="BG237" s="214">
        <f t="shared" si="6"/>
        <v>0</v>
      </c>
      <c r="BH237" s="214">
        <f t="shared" si="7"/>
        <v>0</v>
      </c>
      <c r="BI237" s="214">
        <f t="shared" si="8"/>
        <v>0</v>
      </c>
      <c r="BJ237" s="25" t="s">
        <v>82</v>
      </c>
      <c r="BK237" s="214">
        <f t="shared" si="9"/>
        <v>0</v>
      </c>
      <c r="BL237" s="25" t="s">
        <v>327</v>
      </c>
      <c r="BM237" s="25" t="s">
        <v>1549</v>
      </c>
    </row>
    <row r="238" spans="2:65" s="1" customFormat="1" ht="22.5" customHeight="1">
      <c r="B238" s="42"/>
      <c r="C238" s="203" t="s">
        <v>653</v>
      </c>
      <c r="D238" s="203" t="s">
        <v>311</v>
      </c>
      <c r="E238" s="204" t="s">
        <v>686</v>
      </c>
      <c r="F238" s="205" t="s">
        <v>687</v>
      </c>
      <c r="G238" s="206" t="s">
        <v>538</v>
      </c>
      <c r="H238" s="207">
        <v>80</v>
      </c>
      <c r="I238" s="208"/>
      <c r="J238" s="209">
        <f t="shared" si="0"/>
        <v>0</v>
      </c>
      <c r="K238" s="205" t="s">
        <v>315</v>
      </c>
      <c r="L238" s="62"/>
      <c r="M238" s="210" t="s">
        <v>21</v>
      </c>
      <c r="N238" s="211" t="s">
        <v>45</v>
      </c>
      <c r="O238" s="43"/>
      <c r="P238" s="212">
        <f t="shared" si="1"/>
        <v>0</v>
      </c>
      <c r="Q238" s="212">
        <v>2.0000000000000002E-5</v>
      </c>
      <c r="R238" s="212">
        <f t="shared" si="2"/>
        <v>1.6000000000000001E-3</v>
      </c>
      <c r="S238" s="212">
        <v>3.2000000000000002E-3</v>
      </c>
      <c r="T238" s="213">
        <f t="shared" si="3"/>
        <v>0.25600000000000001</v>
      </c>
      <c r="AR238" s="25" t="s">
        <v>375</v>
      </c>
      <c r="AT238" s="25" t="s">
        <v>311</v>
      </c>
      <c r="AU238" s="25" t="s">
        <v>95</v>
      </c>
      <c r="AY238" s="25" t="s">
        <v>308</v>
      </c>
      <c r="BE238" s="214">
        <f t="shared" si="4"/>
        <v>0</v>
      </c>
      <c r="BF238" s="214">
        <f t="shared" si="5"/>
        <v>0</v>
      </c>
      <c r="BG238" s="214">
        <f t="shared" si="6"/>
        <v>0</v>
      </c>
      <c r="BH238" s="214">
        <f t="shared" si="7"/>
        <v>0</v>
      </c>
      <c r="BI238" s="214">
        <f t="shared" si="8"/>
        <v>0</v>
      </c>
      <c r="BJ238" s="25" t="s">
        <v>82</v>
      </c>
      <c r="BK238" s="214">
        <f t="shared" si="9"/>
        <v>0</v>
      </c>
      <c r="BL238" s="25" t="s">
        <v>375</v>
      </c>
      <c r="BM238" s="25" t="s">
        <v>1550</v>
      </c>
    </row>
    <row r="239" spans="2:65" s="1" customFormat="1" ht="22.5" customHeight="1">
      <c r="B239" s="42"/>
      <c r="C239" s="203" t="s">
        <v>657</v>
      </c>
      <c r="D239" s="203" t="s">
        <v>311</v>
      </c>
      <c r="E239" s="204" t="s">
        <v>690</v>
      </c>
      <c r="F239" s="205" t="s">
        <v>691</v>
      </c>
      <c r="G239" s="206" t="s">
        <v>578</v>
      </c>
      <c r="H239" s="207">
        <v>64</v>
      </c>
      <c r="I239" s="208"/>
      <c r="J239" s="209">
        <f t="shared" si="0"/>
        <v>0</v>
      </c>
      <c r="K239" s="205" t="s">
        <v>315</v>
      </c>
      <c r="L239" s="62"/>
      <c r="M239" s="210" t="s">
        <v>21</v>
      </c>
      <c r="N239" s="211" t="s">
        <v>45</v>
      </c>
      <c r="O239" s="43"/>
      <c r="P239" s="212">
        <f t="shared" si="1"/>
        <v>0</v>
      </c>
      <c r="Q239" s="212">
        <v>9.0000000000000006E-5</v>
      </c>
      <c r="R239" s="212">
        <f t="shared" si="2"/>
        <v>5.7600000000000004E-3</v>
      </c>
      <c r="S239" s="212">
        <v>4.4999999999999999E-4</v>
      </c>
      <c r="T239" s="213">
        <f t="shared" si="3"/>
        <v>2.8799999999999999E-2</v>
      </c>
      <c r="AR239" s="25" t="s">
        <v>375</v>
      </c>
      <c r="AT239" s="25" t="s">
        <v>311</v>
      </c>
      <c r="AU239" s="25" t="s">
        <v>95</v>
      </c>
      <c r="AY239" s="25" t="s">
        <v>308</v>
      </c>
      <c r="BE239" s="214">
        <f t="shared" si="4"/>
        <v>0</v>
      </c>
      <c r="BF239" s="214">
        <f t="shared" si="5"/>
        <v>0</v>
      </c>
      <c r="BG239" s="214">
        <f t="shared" si="6"/>
        <v>0</v>
      </c>
      <c r="BH239" s="214">
        <f t="shared" si="7"/>
        <v>0</v>
      </c>
      <c r="BI239" s="214">
        <f t="shared" si="8"/>
        <v>0</v>
      </c>
      <c r="BJ239" s="25" t="s">
        <v>82</v>
      </c>
      <c r="BK239" s="214">
        <f t="shared" si="9"/>
        <v>0</v>
      </c>
      <c r="BL239" s="25" t="s">
        <v>375</v>
      </c>
      <c r="BM239" s="25" t="s">
        <v>1551</v>
      </c>
    </row>
    <row r="240" spans="2:65" s="1" customFormat="1" ht="22.5" customHeight="1">
      <c r="B240" s="42"/>
      <c r="C240" s="203" t="s">
        <v>661</v>
      </c>
      <c r="D240" s="203" t="s">
        <v>311</v>
      </c>
      <c r="E240" s="204" t="s">
        <v>694</v>
      </c>
      <c r="F240" s="205" t="s">
        <v>695</v>
      </c>
      <c r="G240" s="206" t="s">
        <v>578</v>
      </c>
      <c r="H240" s="207">
        <v>21</v>
      </c>
      <c r="I240" s="208"/>
      <c r="J240" s="209">
        <f t="shared" si="0"/>
        <v>0</v>
      </c>
      <c r="K240" s="205" t="s">
        <v>315</v>
      </c>
      <c r="L240" s="62"/>
      <c r="M240" s="210" t="s">
        <v>21</v>
      </c>
      <c r="N240" s="211" t="s">
        <v>45</v>
      </c>
      <c r="O240" s="43"/>
      <c r="P240" s="212">
        <f t="shared" si="1"/>
        <v>0</v>
      </c>
      <c r="Q240" s="212">
        <v>8.0000000000000007E-5</v>
      </c>
      <c r="R240" s="212">
        <f t="shared" si="2"/>
        <v>1.6800000000000001E-3</v>
      </c>
      <c r="S240" s="212">
        <v>2.4930000000000001E-2</v>
      </c>
      <c r="T240" s="213">
        <f t="shared" si="3"/>
        <v>0.52353000000000005</v>
      </c>
      <c r="AR240" s="25" t="s">
        <v>375</v>
      </c>
      <c r="AT240" s="25" t="s">
        <v>311</v>
      </c>
      <c r="AU240" s="25" t="s">
        <v>95</v>
      </c>
      <c r="AY240" s="25" t="s">
        <v>308</v>
      </c>
      <c r="BE240" s="214">
        <f t="shared" si="4"/>
        <v>0</v>
      </c>
      <c r="BF240" s="214">
        <f t="shared" si="5"/>
        <v>0</v>
      </c>
      <c r="BG240" s="214">
        <f t="shared" si="6"/>
        <v>0</v>
      </c>
      <c r="BH240" s="214">
        <f t="shared" si="7"/>
        <v>0</v>
      </c>
      <c r="BI240" s="214">
        <f t="shared" si="8"/>
        <v>0</v>
      </c>
      <c r="BJ240" s="25" t="s">
        <v>82</v>
      </c>
      <c r="BK240" s="214">
        <f t="shared" si="9"/>
        <v>0</v>
      </c>
      <c r="BL240" s="25" t="s">
        <v>375</v>
      </c>
      <c r="BM240" s="25" t="s">
        <v>1552</v>
      </c>
    </row>
    <row r="241" spans="2:65" s="1" customFormat="1" ht="22.5" customHeight="1">
      <c r="B241" s="42"/>
      <c r="C241" s="203" t="s">
        <v>665</v>
      </c>
      <c r="D241" s="203" t="s">
        <v>311</v>
      </c>
      <c r="E241" s="204" t="s">
        <v>698</v>
      </c>
      <c r="F241" s="205" t="s">
        <v>699</v>
      </c>
      <c r="G241" s="206" t="s">
        <v>700</v>
      </c>
      <c r="H241" s="207">
        <v>1</v>
      </c>
      <c r="I241" s="208"/>
      <c r="J241" s="209">
        <f t="shared" si="0"/>
        <v>0</v>
      </c>
      <c r="K241" s="205" t="s">
        <v>21</v>
      </c>
      <c r="L241" s="62"/>
      <c r="M241" s="210" t="s">
        <v>21</v>
      </c>
      <c r="N241" s="211" t="s">
        <v>45</v>
      </c>
      <c r="O241" s="43"/>
      <c r="P241" s="212">
        <f t="shared" si="1"/>
        <v>0</v>
      </c>
      <c r="Q241" s="212">
        <v>0</v>
      </c>
      <c r="R241" s="212">
        <f t="shared" si="2"/>
        <v>0</v>
      </c>
      <c r="S241" s="212">
        <v>0</v>
      </c>
      <c r="T241" s="213">
        <f t="shared" si="3"/>
        <v>0</v>
      </c>
      <c r="AR241" s="25" t="s">
        <v>327</v>
      </c>
      <c r="AT241" s="25" t="s">
        <v>311</v>
      </c>
      <c r="AU241" s="25" t="s">
        <v>95</v>
      </c>
      <c r="AY241" s="25" t="s">
        <v>308</v>
      </c>
      <c r="BE241" s="214">
        <f t="shared" si="4"/>
        <v>0</v>
      </c>
      <c r="BF241" s="214">
        <f t="shared" si="5"/>
        <v>0</v>
      </c>
      <c r="BG241" s="214">
        <f t="shared" si="6"/>
        <v>0</v>
      </c>
      <c r="BH241" s="214">
        <f t="shared" si="7"/>
        <v>0</v>
      </c>
      <c r="BI241" s="214">
        <f t="shared" si="8"/>
        <v>0</v>
      </c>
      <c r="BJ241" s="25" t="s">
        <v>82</v>
      </c>
      <c r="BK241" s="214">
        <f t="shared" si="9"/>
        <v>0</v>
      </c>
      <c r="BL241" s="25" t="s">
        <v>327</v>
      </c>
      <c r="BM241" s="25" t="s">
        <v>1553</v>
      </c>
    </row>
    <row r="242" spans="2:65" s="11" customFormat="1" ht="29.85" customHeight="1">
      <c r="B242" s="186"/>
      <c r="C242" s="187"/>
      <c r="D242" s="200" t="s">
        <v>73</v>
      </c>
      <c r="E242" s="201" t="s">
        <v>714</v>
      </c>
      <c r="F242" s="201" t="s">
        <v>715</v>
      </c>
      <c r="G242" s="187"/>
      <c r="H242" s="187"/>
      <c r="I242" s="190"/>
      <c r="J242" s="202">
        <f>BK242</f>
        <v>0</v>
      </c>
      <c r="K242" s="187"/>
      <c r="L242" s="192"/>
      <c r="M242" s="193"/>
      <c r="N242" s="194"/>
      <c r="O242" s="194"/>
      <c r="P242" s="195">
        <f>SUM(P243:P254)</f>
        <v>0</v>
      </c>
      <c r="Q242" s="194"/>
      <c r="R242" s="195">
        <f>SUM(R243:R254)</f>
        <v>0</v>
      </c>
      <c r="S242" s="194"/>
      <c r="T242" s="196">
        <f>SUM(T243:T254)</f>
        <v>0</v>
      </c>
      <c r="AR242" s="197" t="s">
        <v>82</v>
      </c>
      <c r="AT242" s="198" t="s">
        <v>73</v>
      </c>
      <c r="AU242" s="198" t="s">
        <v>82</v>
      </c>
      <c r="AY242" s="197" t="s">
        <v>308</v>
      </c>
      <c r="BK242" s="199">
        <f>SUM(BK243:BK254)</f>
        <v>0</v>
      </c>
    </row>
    <row r="243" spans="2:65" s="1" customFormat="1" ht="22.5" customHeight="1">
      <c r="B243" s="42"/>
      <c r="C243" s="203" t="s">
        <v>669</v>
      </c>
      <c r="D243" s="203" t="s">
        <v>311</v>
      </c>
      <c r="E243" s="204" t="s">
        <v>1235</v>
      </c>
      <c r="F243" s="205" t="s">
        <v>1236</v>
      </c>
      <c r="G243" s="206" t="s">
        <v>719</v>
      </c>
      <c r="H243" s="207">
        <v>230.911</v>
      </c>
      <c r="I243" s="208"/>
      <c r="J243" s="209">
        <f>ROUND(I243*H243,2)</f>
        <v>0</v>
      </c>
      <c r="K243" s="205" t="s">
        <v>315</v>
      </c>
      <c r="L243" s="62"/>
      <c r="M243" s="210" t="s">
        <v>21</v>
      </c>
      <c r="N243" s="211" t="s">
        <v>45</v>
      </c>
      <c r="O243" s="43"/>
      <c r="P243" s="212">
        <f>O243*H243</f>
        <v>0</v>
      </c>
      <c r="Q243" s="212">
        <v>0</v>
      </c>
      <c r="R243" s="212">
        <f>Q243*H243</f>
        <v>0</v>
      </c>
      <c r="S243" s="212">
        <v>0</v>
      </c>
      <c r="T243" s="213">
        <f>S243*H243</f>
        <v>0</v>
      </c>
      <c r="AR243" s="25" t="s">
        <v>327</v>
      </c>
      <c r="AT243" s="25" t="s">
        <v>311</v>
      </c>
      <c r="AU243" s="25" t="s">
        <v>84</v>
      </c>
      <c r="AY243" s="25" t="s">
        <v>308</v>
      </c>
      <c r="BE243" s="214">
        <f>IF(N243="základní",J243,0)</f>
        <v>0</v>
      </c>
      <c r="BF243" s="214">
        <f>IF(N243="snížená",J243,0)</f>
        <v>0</v>
      </c>
      <c r="BG243" s="214">
        <f>IF(N243="zákl. přenesená",J243,0)</f>
        <v>0</v>
      </c>
      <c r="BH243" s="214">
        <f>IF(N243="sníž. přenesená",J243,0)</f>
        <v>0</v>
      </c>
      <c r="BI243" s="214">
        <f>IF(N243="nulová",J243,0)</f>
        <v>0</v>
      </c>
      <c r="BJ243" s="25" t="s">
        <v>82</v>
      </c>
      <c r="BK243" s="214">
        <f>ROUND(I243*H243,2)</f>
        <v>0</v>
      </c>
      <c r="BL243" s="25" t="s">
        <v>327</v>
      </c>
      <c r="BM243" s="25" t="s">
        <v>1554</v>
      </c>
    </row>
    <row r="244" spans="2:65" s="1" customFormat="1" ht="31.5" customHeight="1">
      <c r="B244" s="42"/>
      <c r="C244" s="203" t="s">
        <v>673</v>
      </c>
      <c r="D244" s="203" t="s">
        <v>311</v>
      </c>
      <c r="E244" s="204" t="s">
        <v>722</v>
      </c>
      <c r="F244" s="205" t="s">
        <v>723</v>
      </c>
      <c r="G244" s="206" t="s">
        <v>719</v>
      </c>
      <c r="H244" s="207">
        <v>230.911</v>
      </c>
      <c r="I244" s="208"/>
      <c r="J244" s="209">
        <f>ROUND(I244*H244,2)</f>
        <v>0</v>
      </c>
      <c r="K244" s="205" t="s">
        <v>315</v>
      </c>
      <c r="L244" s="62"/>
      <c r="M244" s="210" t="s">
        <v>21</v>
      </c>
      <c r="N244" s="211" t="s">
        <v>45</v>
      </c>
      <c r="O244" s="43"/>
      <c r="P244" s="212">
        <f>O244*H244</f>
        <v>0</v>
      </c>
      <c r="Q244" s="212">
        <v>0</v>
      </c>
      <c r="R244" s="212">
        <f>Q244*H244</f>
        <v>0</v>
      </c>
      <c r="S244" s="212">
        <v>0</v>
      </c>
      <c r="T244" s="213">
        <f>S244*H244</f>
        <v>0</v>
      </c>
      <c r="AR244" s="25" t="s">
        <v>327</v>
      </c>
      <c r="AT244" s="25" t="s">
        <v>311</v>
      </c>
      <c r="AU244" s="25" t="s">
        <v>84</v>
      </c>
      <c r="AY244" s="25" t="s">
        <v>308</v>
      </c>
      <c r="BE244" s="214">
        <f>IF(N244="základní",J244,0)</f>
        <v>0</v>
      </c>
      <c r="BF244" s="214">
        <f>IF(N244="snížená",J244,0)</f>
        <v>0</v>
      </c>
      <c r="BG244" s="214">
        <f>IF(N244="zákl. přenesená",J244,0)</f>
        <v>0</v>
      </c>
      <c r="BH244" s="214">
        <f>IF(N244="sníž. přenesená",J244,0)</f>
        <v>0</v>
      </c>
      <c r="BI244" s="214">
        <f>IF(N244="nulová",J244,0)</f>
        <v>0</v>
      </c>
      <c r="BJ244" s="25" t="s">
        <v>82</v>
      </c>
      <c r="BK244" s="214">
        <f>ROUND(I244*H244,2)</f>
        <v>0</v>
      </c>
      <c r="BL244" s="25" t="s">
        <v>327</v>
      </c>
      <c r="BM244" s="25" t="s">
        <v>1555</v>
      </c>
    </row>
    <row r="245" spans="2:65" s="1" customFormat="1" ht="22.5" customHeight="1">
      <c r="B245" s="42"/>
      <c r="C245" s="203" t="s">
        <v>677</v>
      </c>
      <c r="D245" s="203" t="s">
        <v>311</v>
      </c>
      <c r="E245" s="204" t="s">
        <v>726</v>
      </c>
      <c r="F245" s="205" t="s">
        <v>727</v>
      </c>
      <c r="G245" s="206" t="s">
        <v>719</v>
      </c>
      <c r="H245" s="207">
        <v>5541.8639999999996</v>
      </c>
      <c r="I245" s="208"/>
      <c r="J245" s="209">
        <f>ROUND(I245*H245,2)</f>
        <v>0</v>
      </c>
      <c r="K245" s="205" t="s">
        <v>315</v>
      </c>
      <c r="L245" s="62"/>
      <c r="M245" s="210" t="s">
        <v>21</v>
      </c>
      <c r="N245" s="211" t="s">
        <v>45</v>
      </c>
      <c r="O245" s="43"/>
      <c r="P245" s="212">
        <f>O245*H245</f>
        <v>0</v>
      </c>
      <c r="Q245" s="212">
        <v>0</v>
      </c>
      <c r="R245" s="212">
        <f>Q245*H245</f>
        <v>0</v>
      </c>
      <c r="S245" s="212">
        <v>0</v>
      </c>
      <c r="T245" s="213">
        <f>S245*H245</f>
        <v>0</v>
      </c>
      <c r="AR245" s="25" t="s">
        <v>327</v>
      </c>
      <c r="AT245" s="25" t="s">
        <v>311</v>
      </c>
      <c r="AU245" s="25" t="s">
        <v>84</v>
      </c>
      <c r="AY245" s="25" t="s">
        <v>308</v>
      </c>
      <c r="BE245" s="214">
        <f>IF(N245="základní",J245,0)</f>
        <v>0</v>
      </c>
      <c r="BF245" s="214">
        <f>IF(N245="snížená",J245,0)</f>
        <v>0</v>
      </c>
      <c r="BG245" s="214">
        <f>IF(N245="zákl. přenesená",J245,0)</f>
        <v>0</v>
      </c>
      <c r="BH245" s="214">
        <f>IF(N245="sníž. přenesená",J245,0)</f>
        <v>0</v>
      </c>
      <c r="BI245" s="214">
        <f>IF(N245="nulová",J245,0)</f>
        <v>0</v>
      </c>
      <c r="BJ245" s="25" t="s">
        <v>82</v>
      </c>
      <c r="BK245" s="214">
        <f>ROUND(I245*H245,2)</f>
        <v>0</v>
      </c>
      <c r="BL245" s="25" t="s">
        <v>327</v>
      </c>
      <c r="BM245" s="25" t="s">
        <v>1556</v>
      </c>
    </row>
    <row r="246" spans="2:65" s="13" customFormat="1" ht="13.5">
      <c r="B246" s="233"/>
      <c r="C246" s="234"/>
      <c r="D246" s="246" t="s">
        <v>451</v>
      </c>
      <c r="E246" s="256" t="s">
        <v>21</v>
      </c>
      <c r="F246" s="257" t="s">
        <v>1557</v>
      </c>
      <c r="G246" s="234"/>
      <c r="H246" s="258">
        <v>5541.8639999999996</v>
      </c>
      <c r="I246" s="238"/>
      <c r="J246" s="234"/>
      <c r="K246" s="234"/>
      <c r="L246" s="239"/>
      <c r="M246" s="240"/>
      <c r="N246" s="241"/>
      <c r="O246" s="241"/>
      <c r="P246" s="241"/>
      <c r="Q246" s="241"/>
      <c r="R246" s="241"/>
      <c r="S246" s="241"/>
      <c r="T246" s="242"/>
      <c r="AT246" s="243" t="s">
        <v>451</v>
      </c>
      <c r="AU246" s="243" t="s">
        <v>84</v>
      </c>
      <c r="AV246" s="13" t="s">
        <v>84</v>
      </c>
      <c r="AW246" s="13" t="s">
        <v>37</v>
      </c>
      <c r="AX246" s="13" t="s">
        <v>82</v>
      </c>
      <c r="AY246" s="243" t="s">
        <v>308</v>
      </c>
    </row>
    <row r="247" spans="2:65" s="1" customFormat="1" ht="22.5" customHeight="1">
      <c r="B247" s="42"/>
      <c r="C247" s="203" t="s">
        <v>681</v>
      </c>
      <c r="D247" s="203" t="s">
        <v>311</v>
      </c>
      <c r="E247" s="204" t="s">
        <v>731</v>
      </c>
      <c r="F247" s="205" t="s">
        <v>732</v>
      </c>
      <c r="G247" s="206" t="s">
        <v>719</v>
      </c>
      <c r="H247" s="207">
        <v>111.22499999999999</v>
      </c>
      <c r="I247" s="208"/>
      <c r="J247" s="209">
        <f>ROUND(I247*H247,2)</f>
        <v>0</v>
      </c>
      <c r="K247" s="205" t="s">
        <v>315</v>
      </c>
      <c r="L247" s="62"/>
      <c r="M247" s="210" t="s">
        <v>21</v>
      </c>
      <c r="N247" s="211" t="s">
        <v>45</v>
      </c>
      <c r="O247" s="43"/>
      <c r="P247" s="212">
        <f>O247*H247</f>
        <v>0</v>
      </c>
      <c r="Q247" s="212">
        <v>0</v>
      </c>
      <c r="R247" s="212">
        <f>Q247*H247</f>
        <v>0</v>
      </c>
      <c r="S247" s="212">
        <v>0</v>
      </c>
      <c r="T247" s="213">
        <f>S247*H247</f>
        <v>0</v>
      </c>
      <c r="AR247" s="25" t="s">
        <v>327</v>
      </c>
      <c r="AT247" s="25" t="s">
        <v>311</v>
      </c>
      <c r="AU247" s="25" t="s">
        <v>84</v>
      </c>
      <c r="AY247" s="25" t="s">
        <v>308</v>
      </c>
      <c r="BE247" s="214">
        <f>IF(N247="základní",J247,0)</f>
        <v>0</v>
      </c>
      <c r="BF247" s="214">
        <f>IF(N247="snížená",J247,0)</f>
        <v>0</v>
      </c>
      <c r="BG247" s="214">
        <f>IF(N247="zákl. přenesená",J247,0)</f>
        <v>0</v>
      </c>
      <c r="BH247" s="214">
        <f>IF(N247="sníž. přenesená",J247,0)</f>
        <v>0</v>
      </c>
      <c r="BI247" s="214">
        <f>IF(N247="nulová",J247,0)</f>
        <v>0</v>
      </c>
      <c r="BJ247" s="25" t="s">
        <v>82</v>
      </c>
      <c r="BK247" s="214">
        <f>ROUND(I247*H247,2)</f>
        <v>0</v>
      </c>
      <c r="BL247" s="25" t="s">
        <v>327</v>
      </c>
      <c r="BM247" s="25" t="s">
        <v>1558</v>
      </c>
    </row>
    <row r="248" spans="2:65" s="13" customFormat="1" ht="13.5">
      <c r="B248" s="233"/>
      <c r="C248" s="234"/>
      <c r="D248" s="246" t="s">
        <v>451</v>
      </c>
      <c r="E248" s="256" t="s">
        <v>21</v>
      </c>
      <c r="F248" s="257" t="s">
        <v>1559</v>
      </c>
      <c r="G248" s="234"/>
      <c r="H248" s="258">
        <v>111.22499999999999</v>
      </c>
      <c r="I248" s="238"/>
      <c r="J248" s="234"/>
      <c r="K248" s="234"/>
      <c r="L248" s="239"/>
      <c r="M248" s="240"/>
      <c r="N248" s="241"/>
      <c r="O248" s="241"/>
      <c r="P248" s="241"/>
      <c r="Q248" s="241"/>
      <c r="R248" s="241"/>
      <c r="S248" s="241"/>
      <c r="T248" s="242"/>
      <c r="AT248" s="243" t="s">
        <v>451</v>
      </c>
      <c r="AU248" s="243" t="s">
        <v>84</v>
      </c>
      <c r="AV248" s="13" t="s">
        <v>84</v>
      </c>
      <c r="AW248" s="13" t="s">
        <v>37</v>
      </c>
      <c r="AX248" s="13" t="s">
        <v>82</v>
      </c>
      <c r="AY248" s="243" t="s">
        <v>308</v>
      </c>
    </row>
    <row r="249" spans="2:65" s="1" customFormat="1" ht="31.5" customHeight="1">
      <c r="B249" s="42"/>
      <c r="C249" s="203" t="s">
        <v>685</v>
      </c>
      <c r="D249" s="203" t="s">
        <v>311</v>
      </c>
      <c r="E249" s="204" t="s">
        <v>736</v>
      </c>
      <c r="F249" s="205" t="s">
        <v>737</v>
      </c>
      <c r="G249" s="206" t="s">
        <v>719</v>
      </c>
      <c r="H249" s="207">
        <v>53.088000000000001</v>
      </c>
      <c r="I249" s="208"/>
      <c r="J249" s="209">
        <f>ROUND(I249*H249,2)</f>
        <v>0</v>
      </c>
      <c r="K249" s="205" t="s">
        <v>315</v>
      </c>
      <c r="L249" s="62"/>
      <c r="M249" s="210" t="s">
        <v>21</v>
      </c>
      <c r="N249" s="211" t="s">
        <v>45</v>
      </c>
      <c r="O249" s="43"/>
      <c r="P249" s="212">
        <f>O249*H249</f>
        <v>0</v>
      </c>
      <c r="Q249" s="212">
        <v>0</v>
      </c>
      <c r="R249" s="212">
        <f>Q249*H249</f>
        <v>0</v>
      </c>
      <c r="S249" s="212">
        <v>0</v>
      </c>
      <c r="T249" s="213">
        <f>S249*H249</f>
        <v>0</v>
      </c>
      <c r="AR249" s="25" t="s">
        <v>327</v>
      </c>
      <c r="AT249" s="25" t="s">
        <v>311</v>
      </c>
      <c r="AU249" s="25" t="s">
        <v>84</v>
      </c>
      <c r="AY249" s="25" t="s">
        <v>308</v>
      </c>
      <c r="BE249" s="214">
        <f>IF(N249="základní",J249,0)</f>
        <v>0</v>
      </c>
      <c r="BF249" s="214">
        <f>IF(N249="snížená",J249,0)</f>
        <v>0</v>
      </c>
      <c r="BG249" s="214">
        <f>IF(N249="zákl. přenesená",J249,0)</f>
        <v>0</v>
      </c>
      <c r="BH249" s="214">
        <f>IF(N249="sníž. přenesená",J249,0)</f>
        <v>0</v>
      </c>
      <c r="BI249" s="214">
        <f>IF(N249="nulová",J249,0)</f>
        <v>0</v>
      </c>
      <c r="BJ249" s="25" t="s">
        <v>82</v>
      </c>
      <c r="BK249" s="214">
        <f>ROUND(I249*H249,2)</f>
        <v>0</v>
      </c>
      <c r="BL249" s="25" t="s">
        <v>327</v>
      </c>
      <c r="BM249" s="25" t="s">
        <v>1560</v>
      </c>
    </row>
    <row r="250" spans="2:65" s="13" customFormat="1" ht="13.5">
      <c r="B250" s="233"/>
      <c r="C250" s="234"/>
      <c r="D250" s="246" t="s">
        <v>451</v>
      </c>
      <c r="E250" s="256" t="s">
        <v>21</v>
      </c>
      <c r="F250" s="257" t="s">
        <v>1561</v>
      </c>
      <c r="G250" s="234"/>
      <c r="H250" s="258">
        <v>53.088000000000001</v>
      </c>
      <c r="I250" s="238"/>
      <c r="J250" s="234"/>
      <c r="K250" s="234"/>
      <c r="L250" s="239"/>
      <c r="M250" s="240"/>
      <c r="N250" s="241"/>
      <c r="O250" s="241"/>
      <c r="P250" s="241"/>
      <c r="Q250" s="241"/>
      <c r="R250" s="241"/>
      <c r="S250" s="241"/>
      <c r="T250" s="242"/>
      <c r="AT250" s="243" t="s">
        <v>451</v>
      </c>
      <c r="AU250" s="243" t="s">
        <v>84</v>
      </c>
      <c r="AV250" s="13" t="s">
        <v>84</v>
      </c>
      <c r="AW250" s="13" t="s">
        <v>37</v>
      </c>
      <c r="AX250" s="13" t="s">
        <v>82</v>
      </c>
      <c r="AY250" s="243" t="s">
        <v>308</v>
      </c>
    </row>
    <row r="251" spans="2:65" s="1" customFormat="1" ht="22.5" customHeight="1">
      <c r="B251" s="42"/>
      <c r="C251" s="203" t="s">
        <v>689</v>
      </c>
      <c r="D251" s="203" t="s">
        <v>311</v>
      </c>
      <c r="E251" s="204" t="s">
        <v>741</v>
      </c>
      <c r="F251" s="205" t="s">
        <v>742</v>
      </c>
      <c r="G251" s="206" t="s">
        <v>719</v>
      </c>
      <c r="H251" s="207">
        <v>1.236</v>
      </c>
      <c r="I251" s="208"/>
      <c r="J251" s="209">
        <f>ROUND(I251*H251,2)</f>
        <v>0</v>
      </c>
      <c r="K251" s="205" t="s">
        <v>315</v>
      </c>
      <c r="L251" s="62"/>
      <c r="M251" s="210" t="s">
        <v>21</v>
      </c>
      <c r="N251" s="211" t="s">
        <v>45</v>
      </c>
      <c r="O251" s="43"/>
      <c r="P251" s="212">
        <f>O251*H251</f>
        <v>0</v>
      </c>
      <c r="Q251" s="212">
        <v>0</v>
      </c>
      <c r="R251" s="212">
        <f>Q251*H251</f>
        <v>0</v>
      </c>
      <c r="S251" s="212">
        <v>0</v>
      </c>
      <c r="T251" s="213">
        <f>S251*H251</f>
        <v>0</v>
      </c>
      <c r="AR251" s="25" t="s">
        <v>327</v>
      </c>
      <c r="AT251" s="25" t="s">
        <v>311</v>
      </c>
      <c r="AU251" s="25" t="s">
        <v>84</v>
      </c>
      <c r="AY251" s="25" t="s">
        <v>308</v>
      </c>
      <c r="BE251" s="214">
        <f>IF(N251="základní",J251,0)</f>
        <v>0</v>
      </c>
      <c r="BF251" s="214">
        <f>IF(N251="snížená",J251,0)</f>
        <v>0</v>
      </c>
      <c r="BG251" s="214">
        <f>IF(N251="zákl. přenesená",J251,0)</f>
        <v>0</v>
      </c>
      <c r="BH251" s="214">
        <f>IF(N251="sníž. přenesená",J251,0)</f>
        <v>0</v>
      </c>
      <c r="BI251" s="214">
        <f>IF(N251="nulová",J251,0)</f>
        <v>0</v>
      </c>
      <c r="BJ251" s="25" t="s">
        <v>82</v>
      </c>
      <c r="BK251" s="214">
        <f>ROUND(I251*H251,2)</f>
        <v>0</v>
      </c>
      <c r="BL251" s="25" t="s">
        <v>327</v>
      </c>
      <c r="BM251" s="25" t="s">
        <v>1562</v>
      </c>
    </row>
    <row r="252" spans="2:65" s="13" customFormat="1" ht="13.5">
      <c r="B252" s="233"/>
      <c r="C252" s="234"/>
      <c r="D252" s="246" t="s">
        <v>451</v>
      </c>
      <c r="E252" s="256" t="s">
        <v>21</v>
      </c>
      <c r="F252" s="257" t="s">
        <v>1563</v>
      </c>
      <c r="G252" s="234"/>
      <c r="H252" s="258">
        <v>1.236</v>
      </c>
      <c r="I252" s="238"/>
      <c r="J252" s="234"/>
      <c r="K252" s="234"/>
      <c r="L252" s="239"/>
      <c r="M252" s="240"/>
      <c r="N252" s="241"/>
      <c r="O252" s="241"/>
      <c r="P252" s="241"/>
      <c r="Q252" s="241"/>
      <c r="R252" s="241"/>
      <c r="S252" s="241"/>
      <c r="T252" s="242"/>
      <c r="AT252" s="243" t="s">
        <v>451</v>
      </c>
      <c r="AU252" s="243" t="s">
        <v>84</v>
      </c>
      <c r="AV252" s="13" t="s">
        <v>84</v>
      </c>
      <c r="AW252" s="13" t="s">
        <v>37</v>
      </c>
      <c r="AX252" s="13" t="s">
        <v>82</v>
      </c>
      <c r="AY252" s="243" t="s">
        <v>308</v>
      </c>
    </row>
    <row r="253" spans="2:65" s="1" customFormat="1" ht="22.5" customHeight="1">
      <c r="B253" s="42"/>
      <c r="C253" s="203" t="s">
        <v>693</v>
      </c>
      <c r="D253" s="203" t="s">
        <v>311</v>
      </c>
      <c r="E253" s="204" t="s">
        <v>751</v>
      </c>
      <c r="F253" s="205" t="s">
        <v>752</v>
      </c>
      <c r="G253" s="206" t="s">
        <v>719</v>
      </c>
      <c r="H253" s="207">
        <v>65.361999999999995</v>
      </c>
      <c r="I253" s="208"/>
      <c r="J253" s="209">
        <f>ROUND(I253*H253,2)</f>
        <v>0</v>
      </c>
      <c r="K253" s="205" t="s">
        <v>315</v>
      </c>
      <c r="L253" s="62"/>
      <c r="M253" s="210" t="s">
        <v>21</v>
      </c>
      <c r="N253" s="211" t="s">
        <v>45</v>
      </c>
      <c r="O253" s="43"/>
      <c r="P253" s="212">
        <f>O253*H253</f>
        <v>0</v>
      </c>
      <c r="Q253" s="212">
        <v>0</v>
      </c>
      <c r="R253" s="212">
        <f>Q253*H253</f>
        <v>0</v>
      </c>
      <c r="S253" s="212">
        <v>0</v>
      </c>
      <c r="T253" s="213">
        <f>S253*H253</f>
        <v>0</v>
      </c>
      <c r="AR253" s="25" t="s">
        <v>327</v>
      </c>
      <c r="AT253" s="25" t="s">
        <v>311</v>
      </c>
      <c r="AU253" s="25" t="s">
        <v>84</v>
      </c>
      <c r="AY253" s="25" t="s">
        <v>308</v>
      </c>
      <c r="BE253" s="214">
        <f>IF(N253="základní",J253,0)</f>
        <v>0</v>
      </c>
      <c r="BF253" s="214">
        <f>IF(N253="snížená",J253,0)</f>
        <v>0</v>
      </c>
      <c r="BG253" s="214">
        <f>IF(N253="zákl. přenesená",J253,0)</f>
        <v>0</v>
      </c>
      <c r="BH253" s="214">
        <f>IF(N253="sníž. přenesená",J253,0)</f>
        <v>0</v>
      </c>
      <c r="BI253" s="214">
        <f>IF(N253="nulová",J253,0)</f>
        <v>0</v>
      </c>
      <c r="BJ253" s="25" t="s">
        <v>82</v>
      </c>
      <c r="BK253" s="214">
        <f>ROUND(I253*H253,2)</f>
        <v>0</v>
      </c>
      <c r="BL253" s="25" t="s">
        <v>327</v>
      </c>
      <c r="BM253" s="25" t="s">
        <v>1564</v>
      </c>
    </row>
    <row r="254" spans="2:65" s="13" customFormat="1" ht="13.5">
      <c r="B254" s="233"/>
      <c r="C254" s="234"/>
      <c r="D254" s="223" t="s">
        <v>451</v>
      </c>
      <c r="E254" s="235" t="s">
        <v>21</v>
      </c>
      <c r="F254" s="236" t="s">
        <v>1565</v>
      </c>
      <c r="G254" s="234"/>
      <c r="H254" s="237">
        <v>65.361999999999995</v>
      </c>
      <c r="I254" s="238"/>
      <c r="J254" s="234"/>
      <c r="K254" s="234"/>
      <c r="L254" s="239"/>
      <c r="M254" s="240"/>
      <c r="N254" s="241"/>
      <c r="O254" s="241"/>
      <c r="P254" s="241"/>
      <c r="Q254" s="241"/>
      <c r="R254" s="241"/>
      <c r="S254" s="241"/>
      <c r="T254" s="242"/>
      <c r="AT254" s="243" t="s">
        <v>451</v>
      </c>
      <c r="AU254" s="243" t="s">
        <v>84</v>
      </c>
      <c r="AV254" s="13" t="s">
        <v>84</v>
      </c>
      <c r="AW254" s="13" t="s">
        <v>37</v>
      </c>
      <c r="AX254" s="13" t="s">
        <v>82</v>
      </c>
      <c r="AY254" s="243" t="s">
        <v>308</v>
      </c>
    </row>
    <row r="255" spans="2:65" s="11" customFormat="1" ht="29.85" customHeight="1">
      <c r="B255" s="186"/>
      <c r="C255" s="187"/>
      <c r="D255" s="200" t="s">
        <v>73</v>
      </c>
      <c r="E255" s="201" t="s">
        <v>755</v>
      </c>
      <c r="F255" s="201" t="s">
        <v>756</v>
      </c>
      <c r="G255" s="187"/>
      <c r="H255" s="187"/>
      <c r="I255" s="190"/>
      <c r="J255" s="202">
        <f>BK255</f>
        <v>0</v>
      </c>
      <c r="K255" s="187"/>
      <c r="L255" s="192"/>
      <c r="M255" s="193"/>
      <c r="N255" s="194"/>
      <c r="O255" s="194"/>
      <c r="P255" s="195">
        <f>P256</f>
        <v>0</v>
      </c>
      <c r="Q255" s="194"/>
      <c r="R255" s="195">
        <f>R256</f>
        <v>0</v>
      </c>
      <c r="S255" s="194"/>
      <c r="T255" s="196">
        <f>T256</f>
        <v>0</v>
      </c>
      <c r="AR255" s="197" t="s">
        <v>82</v>
      </c>
      <c r="AT255" s="198" t="s">
        <v>73</v>
      </c>
      <c r="AU255" s="198" t="s">
        <v>82</v>
      </c>
      <c r="AY255" s="197" t="s">
        <v>308</v>
      </c>
      <c r="BK255" s="199">
        <f>BK256</f>
        <v>0</v>
      </c>
    </row>
    <row r="256" spans="2:65" s="1" customFormat="1" ht="31.5" customHeight="1">
      <c r="B256" s="42"/>
      <c r="C256" s="203" t="s">
        <v>697</v>
      </c>
      <c r="D256" s="203" t="s">
        <v>311</v>
      </c>
      <c r="E256" s="204" t="s">
        <v>1251</v>
      </c>
      <c r="F256" s="205" t="s">
        <v>1438</v>
      </c>
      <c r="G256" s="206" t="s">
        <v>719</v>
      </c>
      <c r="H256" s="207">
        <v>24.651</v>
      </c>
      <c r="I256" s="208"/>
      <c r="J256" s="209">
        <f>ROUND(I256*H256,2)</f>
        <v>0</v>
      </c>
      <c r="K256" s="205" t="s">
        <v>315</v>
      </c>
      <c r="L256" s="62"/>
      <c r="M256" s="210" t="s">
        <v>21</v>
      </c>
      <c r="N256" s="215" t="s">
        <v>45</v>
      </c>
      <c r="O256" s="216"/>
      <c r="P256" s="217">
        <f>O256*H256</f>
        <v>0</v>
      </c>
      <c r="Q256" s="217">
        <v>0</v>
      </c>
      <c r="R256" s="217">
        <f>Q256*H256</f>
        <v>0</v>
      </c>
      <c r="S256" s="217">
        <v>0</v>
      </c>
      <c r="T256" s="218">
        <f>S256*H256</f>
        <v>0</v>
      </c>
      <c r="AR256" s="25" t="s">
        <v>327</v>
      </c>
      <c r="AT256" s="25" t="s">
        <v>311</v>
      </c>
      <c r="AU256" s="25" t="s">
        <v>84</v>
      </c>
      <c r="AY256" s="25" t="s">
        <v>308</v>
      </c>
      <c r="BE256" s="214">
        <f>IF(N256="základní",J256,0)</f>
        <v>0</v>
      </c>
      <c r="BF256" s="214">
        <f>IF(N256="snížená",J256,0)</f>
        <v>0</v>
      </c>
      <c r="BG256" s="214">
        <f>IF(N256="zákl. přenesená",J256,0)</f>
        <v>0</v>
      </c>
      <c r="BH256" s="214">
        <f>IF(N256="sníž. přenesená",J256,0)</f>
        <v>0</v>
      </c>
      <c r="BI256" s="214">
        <f>IF(N256="nulová",J256,0)</f>
        <v>0</v>
      </c>
      <c r="BJ256" s="25" t="s">
        <v>82</v>
      </c>
      <c r="BK256" s="214">
        <f>ROUND(I256*H256,2)</f>
        <v>0</v>
      </c>
      <c r="BL256" s="25" t="s">
        <v>327</v>
      </c>
      <c r="BM256" s="25" t="s">
        <v>1566</v>
      </c>
    </row>
    <row r="257" spans="2:12" s="1" customFormat="1" ht="6.95" customHeight="1">
      <c r="B257" s="57"/>
      <c r="C257" s="58"/>
      <c r="D257" s="58"/>
      <c r="E257" s="58"/>
      <c r="F257" s="58"/>
      <c r="G257" s="58"/>
      <c r="H257" s="58"/>
      <c r="I257" s="149"/>
      <c r="J257" s="58"/>
      <c r="K257" s="58"/>
      <c r="L257" s="62"/>
    </row>
  </sheetData>
  <sheetProtection password="CC35" sheet="1" objects="1" scenarios="1" formatCells="0" formatColumns="0" formatRows="0" sort="0" autoFilter="0"/>
  <autoFilter ref="C100:K256"/>
  <mergeCells count="15">
    <mergeCell ref="E91:H91"/>
    <mergeCell ref="E89:H89"/>
    <mergeCell ref="E93:H93"/>
    <mergeCell ref="G1:H1"/>
    <mergeCell ref="L2:V2"/>
    <mergeCell ref="E49:H49"/>
    <mergeCell ref="E53:H53"/>
    <mergeCell ref="E51:H51"/>
    <mergeCell ref="E55:H55"/>
    <mergeCell ref="E87:H87"/>
    <mergeCell ref="E7:H7"/>
    <mergeCell ref="E11:H11"/>
    <mergeCell ref="E9:H9"/>
    <mergeCell ref="E13:H13"/>
    <mergeCell ref="E28:H28"/>
  </mergeCells>
  <hyperlinks>
    <hyperlink ref="F1:G1" location="C2" display="1) Krycí list soupisu"/>
    <hyperlink ref="G1:H1" location="C62" display="2) Rekapitulace"/>
    <hyperlink ref="J1" location="C100" display="3) Soupis prací"/>
    <hyperlink ref="L1:V1" location="'Rekapitulace stavby'!C2" display="Rekapitulace stavby"/>
  </hyperlinks>
  <pageMargins left="0.58333330000000005" right="0.58333330000000005" top="0.58333330000000005" bottom="0.58333330000000005" header="0" footer="0"/>
  <pageSetup paperSize="9" fitToHeight="100" orientation="landscape" blackAndWhite="1" r:id="rId1"/>
  <headerFooter>
    <oddFooter>&amp;CStrana &amp;P z &amp;N</oddFooter>
  </headerFooter>
  <drawing r:id="rId2"/>
</worksheet>
</file>

<file path=xl/worksheets/sheet11.xml><?xml version="1.0" encoding="utf-8"?>
<worksheet xmlns="http://schemas.openxmlformats.org/spreadsheetml/2006/main" xmlns:r="http://schemas.openxmlformats.org/officeDocument/2006/relationships">
  <sheetPr>
    <pageSetUpPr fitToPage="1"/>
  </sheetPr>
  <dimension ref="A1:BR133"/>
  <sheetViews>
    <sheetView showGridLines="0" workbookViewId="0">
      <pane ySplit="1" topLeftCell="A2" activePane="bottomLeft" state="frozen"/>
      <selection pane="bottomLeft"/>
    </sheetView>
  </sheetViews>
  <sheetFormatPr defaultRowHeight="15"/>
  <cols>
    <col min="1" max="1" width="8.33203125" customWidth="1"/>
    <col min="2" max="2" width="1.6640625" customWidth="1"/>
    <col min="3" max="3" width="4.1640625" customWidth="1"/>
    <col min="4" max="4" width="4.33203125" customWidth="1"/>
    <col min="5" max="5" width="17.1640625" customWidth="1"/>
    <col min="6" max="6" width="75" customWidth="1"/>
    <col min="7" max="7" width="8.6640625" customWidth="1"/>
    <col min="8" max="8" width="11.1640625" customWidth="1"/>
    <col min="9" max="9" width="12.6640625" style="121" customWidth="1"/>
    <col min="10" max="10" width="23.5" customWidth="1"/>
    <col min="11" max="11" width="15.5" customWidth="1"/>
    <col min="19" max="19" width="8.1640625" customWidth="1"/>
    <col min="20" max="20" width="29.6640625" customWidth="1"/>
    <col min="21" max="21" width="16.33203125"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1" spans="1:70" ht="21.75" customHeight="1">
      <c r="A1" s="22"/>
      <c r="B1" s="122"/>
      <c r="C1" s="122"/>
      <c r="D1" s="123" t="s">
        <v>1</v>
      </c>
      <c r="E1" s="122"/>
      <c r="F1" s="124" t="s">
        <v>272</v>
      </c>
      <c r="G1" s="427" t="s">
        <v>273</v>
      </c>
      <c r="H1" s="427"/>
      <c r="I1" s="125"/>
      <c r="J1" s="124" t="s">
        <v>274</v>
      </c>
      <c r="K1" s="123" t="s">
        <v>275</v>
      </c>
      <c r="L1" s="124" t="s">
        <v>276</v>
      </c>
      <c r="M1" s="124"/>
      <c r="N1" s="124"/>
      <c r="O1" s="124"/>
      <c r="P1" s="124"/>
      <c r="Q1" s="124"/>
      <c r="R1" s="124"/>
      <c r="S1" s="124"/>
      <c r="T1" s="124"/>
      <c r="U1" s="21"/>
      <c r="V1" s="21"/>
      <c r="W1" s="22"/>
      <c r="X1" s="22"/>
      <c r="Y1" s="22"/>
      <c r="Z1" s="22"/>
      <c r="AA1" s="22"/>
      <c r="AB1" s="22"/>
      <c r="AC1" s="22"/>
      <c r="AD1" s="22"/>
      <c r="AE1" s="22"/>
      <c r="AF1" s="22"/>
      <c r="AG1" s="22"/>
      <c r="AH1" s="22"/>
      <c r="AI1" s="22"/>
      <c r="AJ1" s="22"/>
      <c r="AK1" s="22"/>
      <c r="AL1" s="22"/>
      <c r="AM1" s="22"/>
      <c r="AN1" s="22"/>
      <c r="AO1" s="22"/>
      <c r="AP1" s="22"/>
      <c r="AQ1" s="22"/>
      <c r="AR1" s="22"/>
      <c r="AS1" s="22"/>
      <c r="AT1" s="22"/>
      <c r="AU1" s="22"/>
      <c r="AV1" s="22"/>
      <c r="AW1" s="22"/>
      <c r="AX1" s="22"/>
      <c r="AY1" s="22"/>
      <c r="AZ1" s="22"/>
      <c r="BA1" s="22"/>
      <c r="BB1" s="22"/>
      <c r="BC1" s="22"/>
      <c r="BD1" s="22"/>
      <c r="BE1" s="22"/>
      <c r="BF1" s="22"/>
      <c r="BG1" s="22"/>
      <c r="BH1" s="22"/>
      <c r="BI1" s="22"/>
      <c r="BJ1" s="22"/>
      <c r="BK1" s="22"/>
      <c r="BL1" s="22"/>
      <c r="BM1" s="22"/>
      <c r="BN1" s="22"/>
      <c r="BO1" s="22"/>
      <c r="BP1" s="22"/>
      <c r="BQ1" s="22"/>
      <c r="BR1" s="22"/>
    </row>
    <row r="2" spans="1:70" ht="36.950000000000003" customHeight="1">
      <c r="L2" s="419"/>
      <c r="M2" s="419"/>
      <c r="N2" s="419"/>
      <c r="O2" s="419"/>
      <c r="P2" s="419"/>
      <c r="Q2" s="419"/>
      <c r="R2" s="419"/>
      <c r="S2" s="419"/>
      <c r="T2" s="419"/>
      <c r="U2" s="419"/>
      <c r="V2" s="419"/>
      <c r="AT2" s="25" t="s">
        <v>119</v>
      </c>
    </row>
    <row r="3" spans="1:70" ht="6.95" customHeight="1">
      <c r="B3" s="26"/>
      <c r="C3" s="27"/>
      <c r="D3" s="27"/>
      <c r="E3" s="27"/>
      <c r="F3" s="27"/>
      <c r="G3" s="27"/>
      <c r="H3" s="27"/>
      <c r="I3" s="126"/>
      <c r="J3" s="27"/>
      <c r="K3" s="28"/>
      <c r="AT3" s="25" t="s">
        <v>84</v>
      </c>
    </row>
    <row r="4" spans="1:70" ht="36.950000000000003" customHeight="1">
      <c r="B4" s="29"/>
      <c r="C4" s="30"/>
      <c r="D4" s="31" t="s">
        <v>277</v>
      </c>
      <c r="E4" s="30"/>
      <c r="F4" s="30"/>
      <c r="G4" s="30"/>
      <c r="H4" s="30"/>
      <c r="I4" s="127"/>
      <c r="J4" s="30"/>
      <c r="K4" s="32"/>
      <c r="M4" s="33" t="s">
        <v>12</v>
      </c>
      <c r="AT4" s="25" t="s">
        <v>6</v>
      </c>
    </row>
    <row r="5" spans="1:70" ht="6.95" customHeight="1">
      <c r="B5" s="29"/>
      <c r="C5" s="30"/>
      <c r="D5" s="30"/>
      <c r="E5" s="30"/>
      <c r="F5" s="30"/>
      <c r="G5" s="30"/>
      <c r="H5" s="30"/>
      <c r="I5" s="127"/>
      <c r="J5" s="30"/>
      <c r="K5" s="32"/>
    </row>
    <row r="6" spans="1:70">
      <c r="B6" s="29"/>
      <c r="C6" s="30"/>
      <c r="D6" s="38" t="s">
        <v>18</v>
      </c>
      <c r="E6" s="30"/>
      <c r="F6" s="30"/>
      <c r="G6" s="30"/>
      <c r="H6" s="30"/>
      <c r="I6" s="127"/>
      <c r="J6" s="30"/>
      <c r="K6" s="32"/>
    </row>
    <row r="7" spans="1:70" ht="22.5" customHeight="1">
      <c r="B7" s="29"/>
      <c r="C7" s="30"/>
      <c r="D7" s="30"/>
      <c r="E7" s="420" t="str">
        <f>'Rekapitulace stavby'!K6</f>
        <v>Národní telemedicínské centrum</v>
      </c>
      <c r="F7" s="421"/>
      <c r="G7" s="421"/>
      <c r="H7" s="421"/>
      <c r="I7" s="127"/>
      <c r="J7" s="30"/>
      <c r="K7" s="32"/>
    </row>
    <row r="8" spans="1:70">
      <c r="B8" s="29"/>
      <c r="C8" s="30"/>
      <c r="D8" s="38" t="s">
        <v>278</v>
      </c>
      <c r="E8" s="30"/>
      <c r="F8" s="30"/>
      <c r="G8" s="30"/>
      <c r="H8" s="30"/>
      <c r="I8" s="127"/>
      <c r="J8" s="30"/>
      <c r="K8" s="32"/>
    </row>
    <row r="9" spans="1:70" ht="22.5" customHeight="1">
      <c r="B9" s="29"/>
      <c r="C9" s="30"/>
      <c r="D9" s="30"/>
      <c r="E9" s="420" t="s">
        <v>424</v>
      </c>
      <c r="F9" s="380"/>
      <c r="G9" s="380"/>
      <c r="H9" s="380"/>
      <c r="I9" s="127"/>
      <c r="J9" s="30"/>
      <c r="K9" s="32"/>
    </row>
    <row r="10" spans="1:70">
      <c r="B10" s="29"/>
      <c r="C10" s="30"/>
      <c r="D10" s="38" t="s">
        <v>425</v>
      </c>
      <c r="E10" s="30"/>
      <c r="F10" s="30"/>
      <c r="G10" s="30"/>
      <c r="H10" s="30"/>
      <c r="I10" s="127"/>
      <c r="J10" s="30"/>
      <c r="K10" s="32"/>
    </row>
    <row r="11" spans="1:70" s="1" customFormat="1" ht="22.5" customHeight="1">
      <c r="B11" s="42"/>
      <c r="C11" s="43"/>
      <c r="D11" s="43"/>
      <c r="E11" s="404" t="s">
        <v>1052</v>
      </c>
      <c r="F11" s="423"/>
      <c r="G11" s="423"/>
      <c r="H11" s="423"/>
      <c r="I11" s="128"/>
      <c r="J11" s="43"/>
      <c r="K11" s="46"/>
    </row>
    <row r="12" spans="1:70" s="1" customFormat="1">
      <c r="B12" s="42"/>
      <c r="C12" s="43"/>
      <c r="D12" s="38" t="s">
        <v>427</v>
      </c>
      <c r="E12" s="43"/>
      <c r="F12" s="43"/>
      <c r="G12" s="43"/>
      <c r="H12" s="43"/>
      <c r="I12" s="128"/>
      <c r="J12" s="43"/>
      <c r="K12" s="46"/>
    </row>
    <row r="13" spans="1:70" s="1" customFormat="1" ht="36.950000000000003" customHeight="1">
      <c r="B13" s="42"/>
      <c r="C13" s="43"/>
      <c r="D13" s="43"/>
      <c r="E13" s="422" t="s">
        <v>1567</v>
      </c>
      <c r="F13" s="423"/>
      <c r="G13" s="423"/>
      <c r="H13" s="423"/>
      <c r="I13" s="128"/>
      <c r="J13" s="43"/>
      <c r="K13" s="46"/>
    </row>
    <row r="14" spans="1:70" s="1" customFormat="1" ht="13.5">
      <c r="B14" s="42"/>
      <c r="C14" s="43"/>
      <c r="D14" s="43"/>
      <c r="E14" s="43"/>
      <c r="F14" s="43"/>
      <c r="G14" s="43"/>
      <c r="H14" s="43"/>
      <c r="I14" s="128"/>
      <c r="J14" s="43"/>
      <c r="K14" s="46"/>
    </row>
    <row r="15" spans="1:70" s="1" customFormat="1" ht="14.45" customHeight="1">
      <c r="B15" s="42"/>
      <c r="C15" s="43"/>
      <c r="D15" s="38" t="s">
        <v>20</v>
      </c>
      <c r="E15" s="43"/>
      <c r="F15" s="36" t="s">
        <v>21</v>
      </c>
      <c r="G15" s="43"/>
      <c r="H15" s="43"/>
      <c r="I15" s="129" t="s">
        <v>22</v>
      </c>
      <c r="J15" s="36" t="s">
        <v>21</v>
      </c>
      <c r="K15" s="46"/>
    </row>
    <row r="16" spans="1:70" s="1" customFormat="1" ht="14.45" customHeight="1">
      <c r="B16" s="42"/>
      <c r="C16" s="43"/>
      <c r="D16" s="38" t="s">
        <v>23</v>
      </c>
      <c r="E16" s="43"/>
      <c r="F16" s="36" t="s">
        <v>24</v>
      </c>
      <c r="G16" s="43"/>
      <c r="H16" s="43"/>
      <c r="I16" s="129" t="s">
        <v>25</v>
      </c>
      <c r="J16" s="130" t="str">
        <f>'Rekapitulace stavby'!AN8</f>
        <v>26.1.2017</v>
      </c>
      <c r="K16" s="46"/>
    </row>
    <row r="17" spans="2:11" s="1" customFormat="1" ht="10.9" customHeight="1">
      <c r="B17" s="42"/>
      <c r="C17" s="43"/>
      <c r="D17" s="43"/>
      <c r="E17" s="43"/>
      <c r="F17" s="43"/>
      <c r="G17" s="43"/>
      <c r="H17" s="43"/>
      <c r="I17" s="128"/>
      <c r="J17" s="43"/>
      <c r="K17" s="46"/>
    </row>
    <row r="18" spans="2:11" s="1" customFormat="1" ht="14.45" customHeight="1">
      <c r="B18" s="42"/>
      <c r="C18" s="43"/>
      <c r="D18" s="38" t="s">
        <v>27</v>
      </c>
      <c r="E18" s="43"/>
      <c r="F18" s="43"/>
      <c r="G18" s="43"/>
      <c r="H18" s="43"/>
      <c r="I18" s="129" t="s">
        <v>28</v>
      </c>
      <c r="J18" s="36" t="s">
        <v>29</v>
      </c>
      <c r="K18" s="46"/>
    </row>
    <row r="19" spans="2:11" s="1" customFormat="1" ht="18" customHeight="1">
      <c r="B19" s="42"/>
      <c r="C19" s="43"/>
      <c r="D19" s="43"/>
      <c r="E19" s="36" t="s">
        <v>30</v>
      </c>
      <c r="F19" s="43"/>
      <c r="G19" s="43"/>
      <c r="H19" s="43"/>
      <c r="I19" s="129" t="s">
        <v>31</v>
      </c>
      <c r="J19" s="36" t="s">
        <v>21</v>
      </c>
      <c r="K19" s="46"/>
    </row>
    <row r="20" spans="2:11" s="1" customFormat="1" ht="6.95" customHeight="1">
      <c r="B20" s="42"/>
      <c r="C20" s="43"/>
      <c r="D20" s="43"/>
      <c r="E20" s="43"/>
      <c r="F20" s="43"/>
      <c r="G20" s="43"/>
      <c r="H20" s="43"/>
      <c r="I20" s="128"/>
      <c r="J20" s="43"/>
      <c r="K20" s="46"/>
    </row>
    <row r="21" spans="2:11" s="1" customFormat="1" ht="14.45" customHeight="1">
      <c r="B21" s="42"/>
      <c r="C21" s="43"/>
      <c r="D21" s="38" t="s">
        <v>32</v>
      </c>
      <c r="E21" s="43"/>
      <c r="F21" s="43"/>
      <c r="G21" s="43"/>
      <c r="H21" s="43"/>
      <c r="I21" s="129" t="s">
        <v>28</v>
      </c>
      <c r="J21" s="36" t="str">
        <f>IF('Rekapitulace stavby'!AN13="Vyplň údaj","",IF('Rekapitulace stavby'!AN13="","",'Rekapitulace stavby'!AN13))</f>
        <v/>
      </c>
      <c r="K21" s="46"/>
    </row>
    <row r="22" spans="2:11" s="1" customFormat="1" ht="18" customHeight="1">
      <c r="B22" s="42"/>
      <c r="C22" s="43"/>
      <c r="D22" s="43"/>
      <c r="E22" s="36" t="str">
        <f>IF('Rekapitulace stavby'!E14="Vyplň údaj","",IF('Rekapitulace stavby'!E14="","",'Rekapitulace stavby'!E14))</f>
        <v/>
      </c>
      <c r="F22" s="43"/>
      <c r="G22" s="43"/>
      <c r="H22" s="43"/>
      <c r="I22" s="129" t="s">
        <v>31</v>
      </c>
      <c r="J22" s="36" t="str">
        <f>IF('Rekapitulace stavby'!AN14="Vyplň údaj","",IF('Rekapitulace stavby'!AN14="","",'Rekapitulace stavby'!AN14))</f>
        <v/>
      </c>
      <c r="K22" s="46"/>
    </row>
    <row r="23" spans="2:11" s="1" customFormat="1" ht="6.95" customHeight="1">
      <c r="B23" s="42"/>
      <c r="C23" s="43"/>
      <c r="D23" s="43"/>
      <c r="E23" s="43"/>
      <c r="F23" s="43"/>
      <c r="G23" s="43"/>
      <c r="H23" s="43"/>
      <c r="I23" s="128"/>
      <c r="J23" s="43"/>
      <c r="K23" s="46"/>
    </row>
    <row r="24" spans="2:11" s="1" customFormat="1" ht="14.45" customHeight="1">
      <c r="B24" s="42"/>
      <c r="C24" s="43"/>
      <c r="D24" s="38" t="s">
        <v>34</v>
      </c>
      <c r="E24" s="43"/>
      <c r="F24" s="43"/>
      <c r="G24" s="43"/>
      <c r="H24" s="43"/>
      <c r="I24" s="129" t="s">
        <v>28</v>
      </c>
      <c r="J24" s="36" t="s">
        <v>35</v>
      </c>
      <c r="K24" s="46"/>
    </row>
    <row r="25" spans="2:11" s="1" customFormat="1" ht="18" customHeight="1">
      <c r="B25" s="42"/>
      <c r="C25" s="43"/>
      <c r="D25" s="43"/>
      <c r="E25" s="36" t="s">
        <v>36</v>
      </c>
      <c r="F25" s="43"/>
      <c r="G25" s="43"/>
      <c r="H25" s="43"/>
      <c r="I25" s="129" t="s">
        <v>31</v>
      </c>
      <c r="J25" s="36" t="s">
        <v>21</v>
      </c>
      <c r="K25" s="46"/>
    </row>
    <row r="26" spans="2:11" s="1" customFormat="1" ht="6.95" customHeight="1">
      <c r="B26" s="42"/>
      <c r="C26" s="43"/>
      <c r="D26" s="43"/>
      <c r="E26" s="43"/>
      <c r="F26" s="43"/>
      <c r="G26" s="43"/>
      <c r="H26" s="43"/>
      <c r="I26" s="128"/>
      <c r="J26" s="43"/>
      <c r="K26" s="46"/>
    </row>
    <row r="27" spans="2:11" s="1" customFormat="1" ht="14.45" customHeight="1">
      <c r="B27" s="42"/>
      <c r="C27" s="43"/>
      <c r="D27" s="38" t="s">
        <v>38</v>
      </c>
      <c r="E27" s="43"/>
      <c r="F27" s="43"/>
      <c r="G27" s="43"/>
      <c r="H27" s="43"/>
      <c r="I27" s="128"/>
      <c r="J27" s="43"/>
      <c r="K27" s="46"/>
    </row>
    <row r="28" spans="2:11" s="7" customFormat="1" ht="22.5" customHeight="1">
      <c r="B28" s="131"/>
      <c r="C28" s="132"/>
      <c r="D28" s="132"/>
      <c r="E28" s="384" t="s">
        <v>21</v>
      </c>
      <c r="F28" s="384"/>
      <c r="G28" s="384"/>
      <c r="H28" s="384"/>
      <c r="I28" s="133"/>
      <c r="J28" s="132"/>
      <c r="K28" s="134"/>
    </row>
    <row r="29" spans="2:11" s="1" customFormat="1" ht="6.95" customHeight="1">
      <c r="B29" s="42"/>
      <c r="C29" s="43"/>
      <c r="D29" s="43"/>
      <c r="E29" s="43"/>
      <c r="F29" s="43"/>
      <c r="G29" s="43"/>
      <c r="H29" s="43"/>
      <c r="I29" s="128"/>
      <c r="J29" s="43"/>
      <c r="K29" s="46"/>
    </row>
    <row r="30" spans="2:11" s="1" customFormat="1" ht="6.95" customHeight="1">
      <c r="B30" s="42"/>
      <c r="C30" s="43"/>
      <c r="D30" s="86"/>
      <c r="E30" s="86"/>
      <c r="F30" s="86"/>
      <c r="G30" s="86"/>
      <c r="H30" s="86"/>
      <c r="I30" s="135"/>
      <c r="J30" s="86"/>
      <c r="K30" s="136"/>
    </row>
    <row r="31" spans="2:11" s="1" customFormat="1" ht="25.35" customHeight="1">
      <c r="B31" s="42"/>
      <c r="C31" s="43"/>
      <c r="D31" s="137" t="s">
        <v>40</v>
      </c>
      <c r="E31" s="43"/>
      <c r="F31" s="43"/>
      <c r="G31" s="43"/>
      <c r="H31" s="43"/>
      <c r="I31" s="128"/>
      <c r="J31" s="138">
        <f>ROUND(J95,2)</f>
        <v>0</v>
      </c>
      <c r="K31" s="46"/>
    </row>
    <row r="32" spans="2:11" s="1" customFormat="1" ht="6.95" customHeight="1">
      <c r="B32" s="42"/>
      <c r="C32" s="43"/>
      <c r="D32" s="86"/>
      <c r="E32" s="86"/>
      <c r="F32" s="86"/>
      <c r="G32" s="86"/>
      <c r="H32" s="86"/>
      <c r="I32" s="135"/>
      <c r="J32" s="86"/>
      <c r="K32" s="136"/>
    </row>
    <row r="33" spans="2:11" s="1" customFormat="1" ht="14.45" customHeight="1">
      <c r="B33" s="42"/>
      <c r="C33" s="43"/>
      <c r="D33" s="43"/>
      <c r="E33" s="43"/>
      <c r="F33" s="47" t="s">
        <v>42</v>
      </c>
      <c r="G33" s="43"/>
      <c r="H33" s="43"/>
      <c r="I33" s="139" t="s">
        <v>41</v>
      </c>
      <c r="J33" s="47" t="s">
        <v>43</v>
      </c>
      <c r="K33" s="46"/>
    </row>
    <row r="34" spans="2:11" s="1" customFormat="1" ht="14.45" customHeight="1">
      <c r="B34" s="42"/>
      <c r="C34" s="43"/>
      <c r="D34" s="50" t="s">
        <v>44</v>
      </c>
      <c r="E34" s="50" t="s">
        <v>45</v>
      </c>
      <c r="F34" s="140">
        <f>ROUND(SUM(BE95:BE132), 2)</f>
        <v>0</v>
      </c>
      <c r="G34" s="43"/>
      <c r="H34" s="43"/>
      <c r="I34" s="141">
        <v>0.21</v>
      </c>
      <c r="J34" s="140">
        <f>ROUND(ROUND((SUM(BE95:BE132)), 2)*I34, 2)</f>
        <v>0</v>
      </c>
      <c r="K34" s="46"/>
    </row>
    <row r="35" spans="2:11" s="1" customFormat="1" ht="14.45" customHeight="1">
      <c r="B35" s="42"/>
      <c r="C35" s="43"/>
      <c r="D35" s="43"/>
      <c r="E35" s="50" t="s">
        <v>46</v>
      </c>
      <c r="F35" s="140">
        <f>ROUND(SUM(BF95:BF132), 2)</f>
        <v>0</v>
      </c>
      <c r="G35" s="43"/>
      <c r="H35" s="43"/>
      <c r="I35" s="141">
        <v>0.15</v>
      </c>
      <c r="J35" s="140">
        <f>ROUND(ROUND((SUM(BF95:BF132)), 2)*I35, 2)</f>
        <v>0</v>
      </c>
      <c r="K35" s="46"/>
    </row>
    <row r="36" spans="2:11" s="1" customFormat="1" ht="14.45" hidden="1" customHeight="1">
      <c r="B36" s="42"/>
      <c r="C36" s="43"/>
      <c r="D36" s="43"/>
      <c r="E36" s="50" t="s">
        <v>47</v>
      </c>
      <c r="F36" s="140">
        <f>ROUND(SUM(BG95:BG132), 2)</f>
        <v>0</v>
      </c>
      <c r="G36" s="43"/>
      <c r="H36" s="43"/>
      <c r="I36" s="141">
        <v>0.21</v>
      </c>
      <c r="J36" s="140">
        <v>0</v>
      </c>
      <c r="K36" s="46"/>
    </row>
    <row r="37" spans="2:11" s="1" customFormat="1" ht="14.45" hidden="1" customHeight="1">
      <c r="B37" s="42"/>
      <c r="C37" s="43"/>
      <c r="D37" s="43"/>
      <c r="E37" s="50" t="s">
        <v>48</v>
      </c>
      <c r="F37" s="140">
        <f>ROUND(SUM(BH95:BH132), 2)</f>
        <v>0</v>
      </c>
      <c r="G37" s="43"/>
      <c r="H37" s="43"/>
      <c r="I37" s="141">
        <v>0.15</v>
      </c>
      <c r="J37" s="140">
        <v>0</v>
      </c>
      <c r="K37" s="46"/>
    </row>
    <row r="38" spans="2:11" s="1" customFormat="1" ht="14.45" hidden="1" customHeight="1">
      <c r="B38" s="42"/>
      <c r="C38" s="43"/>
      <c r="D38" s="43"/>
      <c r="E38" s="50" t="s">
        <v>49</v>
      </c>
      <c r="F38" s="140">
        <f>ROUND(SUM(BI95:BI132), 2)</f>
        <v>0</v>
      </c>
      <c r="G38" s="43"/>
      <c r="H38" s="43"/>
      <c r="I38" s="141">
        <v>0</v>
      </c>
      <c r="J38" s="140">
        <v>0</v>
      </c>
      <c r="K38" s="46"/>
    </row>
    <row r="39" spans="2:11" s="1" customFormat="1" ht="6.95" customHeight="1">
      <c r="B39" s="42"/>
      <c r="C39" s="43"/>
      <c r="D39" s="43"/>
      <c r="E39" s="43"/>
      <c r="F39" s="43"/>
      <c r="G39" s="43"/>
      <c r="H39" s="43"/>
      <c r="I39" s="128"/>
      <c r="J39" s="43"/>
      <c r="K39" s="46"/>
    </row>
    <row r="40" spans="2:11" s="1" customFormat="1" ht="25.35" customHeight="1">
      <c r="B40" s="42"/>
      <c r="C40" s="142"/>
      <c r="D40" s="143" t="s">
        <v>50</v>
      </c>
      <c r="E40" s="80"/>
      <c r="F40" s="80"/>
      <c r="G40" s="144" t="s">
        <v>51</v>
      </c>
      <c r="H40" s="145" t="s">
        <v>52</v>
      </c>
      <c r="I40" s="146"/>
      <c r="J40" s="147">
        <f>SUM(J31:J38)</f>
        <v>0</v>
      </c>
      <c r="K40" s="148"/>
    </row>
    <row r="41" spans="2:11" s="1" customFormat="1" ht="14.45" customHeight="1">
      <c r="B41" s="57"/>
      <c r="C41" s="58"/>
      <c r="D41" s="58"/>
      <c r="E41" s="58"/>
      <c r="F41" s="58"/>
      <c r="G41" s="58"/>
      <c r="H41" s="58"/>
      <c r="I41" s="149"/>
      <c r="J41" s="58"/>
      <c r="K41" s="59"/>
    </row>
    <row r="45" spans="2:11" s="1" customFormat="1" ht="6.95" customHeight="1">
      <c r="B45" s="150"/>
      <c r="C45" s="151"/>
      <c r="D45" s="151"/>
      <c r="E45" s="151"/>
      <c r="F45" s="151"/>
      <c r="G45" s="151"/>
      <c r="H45" s="151"/>
      <c r="I45" s="152"/>
      <c r="J45" s="151"/>
      <c r="K45" s="153"/>
    </row>
    <row r="46" spans="2:11" s="1" customFormat="1" ht="36.950000000000003" customHeight="1">
      <c r="B46" s="42"/>
      <c r="C46" s="31" t="s">
        <v>280</v>
      </c>
      <c r="D46" s="43"/>
      <c r="E46" s="43"/>
      <c r="F46" s="43"/>
      <c r="G46" s="43"/>
      <c r="H46" s="43"/>
      <c r="I46" s="128"/>
      <c r="J46" s="43"/>
      <c r="K46" s="46"/>
    </row>
    <row r="47" spans="2:11" s="1" customFormat="1" ht="6.95" customHeight="1">
      <c r="B47" s="42"/>
      <c r="C47" s="43"/>
      <c r="D47" s="43"/>
      <c r="E47" s="43"/>
      <c r="F47" s="43"/>
      <c r="G47" s="43"/>
      <c r="H47" s="43"/>
      <c r="I47" s="128"/>
      <c r="J47" s="43"/>
      <c r="K47" s="46"/>
    </row>
    <row r="48" spans="2:11" s="1" customFormat="1" ht="14.45" customHeight="1">
      <c r="B48" s="42"/>
      <c r="C48" s="38" t="s">
        <v>18</v>
      </c>
      <c r="D48" s="43"/>
      <c r="E48" s="43"/>
      <c r="F48" s="43"/>
      <c r="G48" s="43"/>
      <c r="H48" s="43"/>
      <c r="I48" s="128"/>
      <c r="J48" s="43"/>
      <c r="K48" s="46"/>
    </row>
    <row r="49" spans="2:47" s="1" customFormat="1" ht="22.5" customHeight="1">
      <c r="B49" s="42"/>
      <c r="C49" s="43"/>
      <c r="D49" s="43"/>
      <c r="E49" s="420" t="str">
        <f>E7</f>
        <v>Národní telemedicínské centrum</v>
      </c>
      <c r="F49" s="421"/>
      <c r="G49" s="421"/>
      <c r="H49" s="421"/>
      <c r="I49" s="128"/>
      <c r="J49" s="43"/>
      <c r="K49" s="46"/>
    </row>
    <row r="50" spans="2:47">
      <c r="B50" s="29"/>
      <c r="C50" s="38" t="s">
        <v>278</v>
      </c>
      <c r="D50" s="30"/>
      <c r="E50" s="30"/>
      <c r="F50" s="30"/>
      <c r="G50" s="30"/>
      <c r="H50" s="30"/>
      <c r="I50" s="127"/>
      <c r="J50" s="30"/>
      <c r="K50" s="32"/>
    </row>
    <row r="51" spans="2:47" ht="22.5" customHeight="1">
      <c r="B51" s="29"/>
      <c r="C51" s="30"/>
      <c r="D51" s="30"/>
      <c r="E51" s="420" t="s">
        <v>424</v>
      </c>
      <c r="F51" s="380"/>
      <c r="G51" s="380"/>
      <c r="H51" s="380"/>
      <c r="I51" s="127"/>
      <c r="J51" s="30"/>
      <c r="K51" s="32"/>
    </row>
    <row r="52" spans="2:47">
      <c r="B52" s="29"/>
      <c r="C52" s="38" t="s">
        <v>425</v>
      </c>
      <c r="D52" s="30"/>
      <c r="E52" s="30"/>
      <c r="F52" s="30"/>
      <c r="G52" s="30"/>
      <c r="H52" s="30"/>
      <c r="I52" s="127"/>
      <c r="J52" s="30"/>
      <c r="K52" s="32"/>
    </row>
    <row r="53" spans="2:47" s="1" customFormat="1" ht="22.5" customHeight="1">
      <c r="B53" s="42"/>
      <c r="C53" s="43"/>
      <c r="D53" s="43"/>
      <c r="E53" s="404" t="s">
        <v>1052</v>
      </c>
      <c r="F53" s="423"/>
      <c r="G53" s="423"/>
      <c r="H53" s="423"/>
      <c r="I53" s="128"/>
      <c r="J53" s="43"/>
      <c r="K53" s="46"/>
    </row>
    <row r="54" spans="2:47" s="1" customFormat="1" ht="14.45" customHeight="1">
      <c r="B54" s="42"/>
      <c r="C54" s="38" t="s">
        <v>427</v>
      </c>
      <c r="D54" s="43"/>
      <c r="E54" s="43"/>
      <c r="F54" s="43"/>
      <c r="G54" s="43"/>
      <c r="H54" s="43"/>
      <c r="I54" s="128"/>
      <c r="J54" s="43"/>
      <c r="K54" s="46"/>
    </row>
    <row r="55" spans="2:47" s="1" customFormat="1" ht="23.25" customHeight="1">
      <c r="B55" s="42"/>
      <c r="C55" s="43"/>
      <c r="D55" s="43"/>
      <c r="E55" s="422" t="str">
        <f>E13</f>
        <v>02d - 3.NP</v>
      </c>
      <c r="F55" s="423"/>
      <c r="G55" s="423"/>
      <c r="H55" s="423"/>
      <c r="I55" s="128"/>
      <c r="J55" s="43"/>
      <c r="K55" s="46"/>
    </row>
    <row r="56" spans="2:47" s="1" customFormat="1" ht="6.95" customHeight="1">
      <c r="B56" s="42"/>
      <c r="C56" s="43"/>
      <c r="D56" s="43"/>
      <c r="E56" s="43"/>
      <c r="F56" s="43"/>
      <c r="G56" s="43"/>
      <c r="H56" s="43"/>
      <c r="I56" s="128"/>
      <c r="J56" s="43"/>
      <c r="K56" s="46"/>
    </row>
    <row r="57" spans="2:47" s="1" customFormat="1" ht="18" customHeight="1">
      <c r="B57" s="42"/>
      <c r="C57" s="38" t="s">
        <v>23</v>
      </c>
      <c r="D57" s="43"/>
      <c r="E57" s="43"/>
      <c r="F57" s="36" t="str">
        <f>F16</f>
        <v>FN Olomouc</v>
      </c>
      <c r="G57" s="43"/>
      <c r="H57" s="43"/>
      <c r="I57" s="129" t="s">
        <v>25</v>
      </c>
      <c r="J57" s="130" t="str">
        <f>IF(J16="","",J16)</f>
        <v>26.1.2017</v>
      </c>
      <c r="K57" s="46"/>
    </row>
    <row r="58" spans="2:47" s="1" customFormat="1" ht="6.95" customHeight="1">
      <c r="B58" s="42"/>
      <c r="C58" s="43"/>
      <c r="D58" s="43"/>
      <c r="E58" s="43"/>
      <c r="F58" s="43"/>
      <c r="G58" s="43"/>
      <c r="H58" s="43"/>
      <c r="I58" s="128"/>
      <c r="J58" s="43"/>
      <c r="K58" s="46"/>
    </row>
    <row r="59" spans="2:47" s="1" customFormat="1">
      <c r="B59" s="42"/>
      <c r="C59" s="38" t="s">
        <v>27</v>
      </c>
      <c r="D59" s="43"/>
      <c r="E59" s="43"/>
      <c r="F59" s="36" t="str">
        <f>E19</f>
        <v>SPS Projekt s. r.o., Za Návsí 1670/9, Praha 10</v>
      </c>
      <c r="G59" s="43"/>
      <c r="H59" s="43"/>
      <c r="I59" s="129" t="s">
        <v>34</v>
      </c>
      <c r="J59" s="36" t="str">
        <f>E25</f>
        <v>OK Plan Architects s.r.o., Na Závodí 631, Humpolec</v>
      </c>
      <c r="K59" s="46"/>
    </row>
    <row r="60" spans="2:47" s="1" customFormat="1" ht="14.45" customHeight="1">
      <c r="B60" s="42"/>
      <c r="C60" s="38" t="s">
        <v>32</v>
      </c>
      <c r="D60" s="43"/>
      <c r="E60" s="43"/>
      <c r="F60" s="36" t="str">
        <f>IF(E22="","",E22)</f>
        <v/>
      </c>
      <c r="G60" s="43"/>
      <c r="H60" s="43"/>
      <c r="I60" s="128"/>
      <c r="J60" s="43"/>
      <c r="K60" s="46"/>
    </row>
    <row r="61" spans="2:47" s="1" customFormat="1" ht="10.35" customHeight="1">
      <c r="B61" s="42"/>
      <c r="C61" s="43"/>
      <c r="D61" s="43"/>
      <c r="E61" s="43"/>
      <c r="F61" s="43"/>
      <c r="G61" s="43"/>
      <c r="H61" s="43"/>
      <c r="I61" s="128"/>
      <c r="J61" s="43"/>
      <c r="K61" s="46"/>
    </row>
    <row r="62" spans="2:47" s="1" customFormat="1" ht="29.25" customHeight="1">
      <c r="B62" s="42"/>
      <c r="C62" s="154" t="s">
        <v>281</v>
      </c>
      <c r="D62" s="142"/>
      <c r="E62" s="142"/>
      <c r="F62" s="142"/>
      <c r="G62" s="142"/>
      <c r="H62" s="142"/>
      <c r="I62" s="155"/>
      <c r="J62" s="156" t="s">
        <v>282</v>
      </c>
      <c r="K62" s="157"/>
    </row>
    <row r="63" spans="2:47" s="1" customFormat="1" ht="10.35" customHeight="1">
      <c r="B63" s="42"/>
      <c r="C63" s="43"/>
      <c r="D63" s="43"/>
      <c r="E63" s="43"/>
      <c r="F63" s="43"/>
      <c r="G63" s="43"/>
      <c r="H63" s="43"/>
      <c r="I63" s="128"/>
      <c r="J63" s="43"/>
      <c r="K63" s="46"/>
    </row>
    <row r="64" spans="2:47" s="1" customFormat="1" ht="29.25" customHeight="1">
      <c r="B64" s="42"/>
      <c r="C64" s="158" t="s">
        <v>283</v>
      </c>
      <c r="D64" s="43"/>
      <c r="E64" s="43"/>
      <c r="F64" s="43"/>
      <c r="G64" s="43"/>
      <c r="H64" s="43"/>
      <c r="I64" s="128"/>
      <c r="J64" s="138">
        <f>J95</f>
        <v>0</v>
      </c>
      <c r="K64" s="46"/>
      <c r="AU64" s="25" t="s">
        <v>284</v>
      </c>
    </row>
    <row r="65" spans="2:12" s="8" customFormat="1" ht="24.95" customHeight="1">
      <c r="B65" s="159"/>
      <c r="C65" s="160"/>
      <c r="D65" s="161" t="s">
        <v>952</v>
      </c>
      <c r="E65" s="162"/>
      <c r="F65" s="162"/>
      <c r="G65" s="162"/>
      <c r="H65" s="162"/>
      <c r="I65" s="163"/>
      <c r="J65" s="164">
        <f>J96</f>
        <v>0</v>
      </c>
      <c r="K65" s="165"/>
    </row>
    <row r="66" spans="2:12" s="9" customFormat="1" ht="19.899999999999999" customHeight="1">
      <c r="B66" s="166"/>
      <c r="C66" s="167"/>
      <c r="D66" s="168" t="s">
        <v>1568</v>
      </c>
      <c r="E66" s="169"/>
      <c r="F66" s="169"/>
      <c r="G66" s="169"/>
      <c r="H66" s="169"/>
      <c r="I66" s="170"/>
      <c r="J66" s="171">
        <f>J97</f>
        <v>0</v>
      </c>
      <c r="K66" s="172"/>
    </row>
    <row r="67" spans="2:12" s="9" customFormat="1" ht="14.85" customHeight="1">
      <c r="B67" s="166"/>
      <c r="C67" s="167"/>
      <c r="D67" s="168" t="s">
        <v>1569</v>
      </c>
      <c r="E67" s="169"/>
      <c r="F67" s="169"/>
      <c r="G67" s="169"/>
      <c r="H67" s="169"/>
      <c r="I67" s="170"/>
      <c r="J67" s="171">
        <f>J98</f>
        <v>0</v>
      </c>
      <c r="K67" s="172"/>
    </row>
    <row r="68" spans="2:12" s="9" customFormat="1" ht="19.899999999999999" customHeight="1">
      <c r="B68" s="166"/>
      <c r="C68" s="167"/>
      <c r="D68" s="168" t="s">
        <v>438</v>
      </c>
      <c r="E68" s="169"/>
      <c r="F68" s="169"/>
      <c r="G68" s="169"/>
      <c r="H68" s="169"/>
      <c r="I68" s="170"/>
      <c r="J68" s="171">
        <f>J116</f>
        <v>0</v>
      </c>
      <c r="K68" s="172"/>
    </row>
    <row r="69" spans="2:12" s="9" customFormat="1" ht="14.85" customHeight="1">
      <c r="B69" s="166"/>
      <c r="C69" s="167"/>
      <c r="D69" s="168" t="s">
        <v>440</v>
      </c>
      <c r="E69" s="169"/>
      <c r="F69" s="169"/>
      <c r="G69" s="169"/>
      <c r="H69" s="169"/>
      <c r="I69" s="170"/>
      <c r="J69" s="171">
        <f>J117</f>
        <v>0</v>
      </c>
      <c r="K69" s="172"/>
    </row>
    <row r="70" spans="2:12" s="9" customFormat="1" ht="19.899999999999999" customHeight="1">
      <c r="B70" s="166"/>
      <c r="C70" s="167"/>
      <c r="D70" s="168" t="s">
        <v>442</v>
      </c>
      <c r="E70" s="169"/>
      <c r="F70" s="169"/>
      <c r="G70" s="169"/>
      <c r="H70" s="169"/>
      <c r="I70" s="170"/>
      <c r="J70" s="171">
        <f>J122</f>
        <v>0</v>
      </c>
      <c r="K70" s="172"/>
    </row>
    <row r="71" spans="2:12" s="9" customFormat="1" ht="19.899999999999999" customHeight="1">
      <c r="B71" s="166"/>
      <c r="C71" s="167"/>
      <c r="D71" s="168" t="s">
        <v>443</v>
      </c>
      <c r="E71" s="169"/>
      <c r="F71" s="169"/>
      <c r="G71" s="169"/>
      <c r="H71" s="169"/>
      <c r="I71" s="170"/>
      <c r="J71" s="171">
        <f>J131</f>
        <v>0</v>
      </c>
      <c r="K71" s="172"/>
    </row>
    <row r="72" spans="2:12" s="1" customFormat="1" ht="21.75" customHeight="1">
      <c r="B72" s="42"/>
      <c r="C72" s="43"/>
      <c r="D72" s="43"/>
      <c r="E72" s="43"/>
      <c r="F72" s="43"/>
      <c r="G72" s="43"/>
      <c r="H72" s="43"/>
      <c r="I72" s="128"/>
      <c r="J72" s="43"/>
      <c r="K72" s="46"/>
    </row>
    <row r="73" spans="2:12" s="1" customFormat="1" ht="6.95" customHeight="1">
      <c r="B73" s="57"/>
      <c r="C73" s="58"/>
      <c r="D73" s="58"/>
      <c r="E73" s="58"/>
      <c r="F73" s="58"/>
      <c r="G73" s="58"/>
      <c r="H73" s="58"/>
      <c r="I73" s="149"/>
      <c r="J73" s="58"/>
      <c r="K73" s="59"/>
    </row>
    <row r="77" spans="2:12" s="1" customFormat="1" ht="6.95" customHeight="1">
      <c r="B77" s="60"/>
      <c r="C77" s="61"/>
      <c r="D77" s="61"/>
      <c r="E77" s="61"/>
      <c r="F77" s="61"/>
      <c r="G77" s="61"/>
      <c r="H77" s="61"/>
      <c r="I77" s="152"/>
      <c r="J77" s="61"/>
      <c r="K77" s="61"/>
      <c r="L77" s="62"/>
    </row>
    <row r="78" spans="2:12" s="1" customFormat="1" ht="36.950000000000003" customHeight="1">
      <c r="B78" s="42"/>
      <c r="C78" s="63" t="s">
        <v>292</v>
      </c>
      <c r="D78" s="64"/>
      <c r="E78" s="64"/>
      <c r="F78" s="64"/>
      <c r="G78" s="64"/>
      <c r="H78" s="64"/>
      <c r="I78" s="173"/>
      <c r="J78" s="64"/>
      <c r="K78" s="64"/>
      <c r="L78" s="62"/>
    </row>
    <row r="79" spans="2:12" s="1" customFormat="1" ht="6.95" customHeight="1">
      <c r="B79" s="42"/>
      <c r="C79" s="64"/>
      <c r="D79" s="64"/>
      <c r="E79" s="64"/>
      <c r="F79" s="64"/>
      <c r="G79" s="64"/>
      <c r="H79" s="64"/>
      <c r="I79" s="173"/>
      <c r="J79" s="64"/>
      <c r="K79" s="64"/>
      <c r="L79" s="62"/>
    </row>
    <row r="80" spans="2:12" s="1" customFormat="1" ht="14.45" customHeight="1">
      <c r="B80" s="42"/>
      <c r="C80" s="66" t="s">
        <v>18</v>
      </c>
      <c r="D80" s="64"/>
      <c r="E80" s="64"/>
      <c r="F80" s="64"/>
      <c r="G80" s="64"/>
      <c r="H80" s="64"/>
      <c r="I80" s="173"/>
      <c r="J80" s="64"/>
      <c r="K80" s="64"/>
      <c r="L80" s="62"/>
    </row>
    <row r="81" spans="2:63" s="1" customFormat="1" ht="22.5" customHeight="1">
      <c r="B81" s="42"/>
      <c r="C81" s="64"/>
      <c r="D81" s="64"/>
      <c r="E81" s="424" t="str">
        <f>E7</f>
        <v>Národní telemedicínské centrum</v>
      </c>
      <c r="F81" s="425"/>
      <c r="G81" s="425"/>
      <c r="H81" s="425"/>
      <c r="I81" s="173"/>
      <c r="J81" s="64"/>
      <c r="K81" s="64"/>
      <c r="L81" s="62"/>
    </row>
    <row r="82" spans="2:63">
      <c r="B82" s="29"/>
      <c r="C82" s="66" t="s">
        <v>278</v>
      </c>
      <c r="D82" s="219"/>
      <c r="E82" s="219"/>
      <c r="F82" s="219"/>
      <c r="G82" s="219"/>
      <c r="H82" s="219"/>
      <c r="J82" s="219"/>
      <c r="K82" s="219"/>
      <c r="L82" s="220"/>
    </row>
    <row r="83" spans="2:63" ht="22.5" customHeight="1">
      <c r="B83" s="29"/>
      <c r="C83" s="219"/>
      <c r="D83" s="219"/>
      <c r="E83" s="424" t="s">
        <v>424</v>
      </c>
      <c r="F83" s="429"/>
      <c r="G83" s="429"/>
      <c r="H83" s="429"/>
      <c r="J83" s="219"/>
      <c r="K83" s="219"/>
      <c r="L83" s="220"/>
    </row>
    <row r="84" spans="2:63">
      <c r="B84" s="29"/>
      <c r="C84" s="66" t="s">
        <v>425</v>
      </c>
      <c r="D84" s="219"/>
      <c r="E84" s="219"/>
      <c r="F84" s="219"/>
      <c r="G84" s="219"/>
      <c r="H84" s="219"/>
      <c r="J84" s="219"/>
      <c r="K84" s="219"/>
      <c r="L84" s="220"/>
    </row>
    <row r="85" spans="2:63" s="1" customFormat="1" ht="22.5" customHeight="1">
      <c r="B85" s="42"/>
      <c r="C85" s="64"/>
      <c r="D85" s="64"/>
      <c r="E85" s="428" t="s">
        <v>1052</v>
      </c>
      <c r="F85" s="426"/>
      <c r="G85" s="426"/>
      <c r="H85" s="426"/>
      <c r="I85" s="173"/>
      <c r="J85" s="64"/>
      <c r="K85" s="64"/>
      <c r="L85" s="62"/>
    </row>
    <row r="86" spans="2:63" s="1" customFormat="1" ht="14.45" customHeight="1">
      <c r="B86" s="42"/>
      <c r="C86" s="66" t="s">
        <v>427</v>
      </c>
      <c r="D86" s="64"/>
      <c r="E86" s="64"/>
      <c r="F86" s="64"/>
      <c r="G86" s="64"/>
      <c r="H86" s="64"/>
      <c r="I86" s="173"/>
      <c r="J86" s="64"/>
      <c r="K86" s="64"/>
      <c r="L86" s="62"/>
    </row>
    <row r="87" spans="2:63" s="1" customFormat="1" ht="23.25" customHeight="1">
      <c r="B87" s="42"/>
      <c r="C87" s="64"/>
      <c r="D87" s="64"/>
      <c r="E87" s="395" t="str">
        <f>E13</f>
        <v>02d - 3.NP</v>
      </c>
      <c r="F87" s="426"/>
      <c r="G87" s="426"/>
      <c r="H87" s="426"/>
      <c r="I87" s="173"/>
      <c r="J87" s="64"/>
      <c r="K87" s="64"/>
      <c r="L87" s="62"/>
    </row>
    <row r="88" spans="2:63" s="1" customFormat="1" ht="6.95" customHeight="1">
      <c r="B88" s="42"/>
      <c r="C88" s="64"/>
      <c r="D88" s="64"/>
      <c r="E88" s="64"/>
      <c r="F88" s="64"/>
      <c r="G88" s="64"/>
      <c r="H88" s="64"/>
      <c r="I88" s="173"/>
      <c r="J88" s="64"/>
      <c r="K88" s="64"/>
      <c r="L88" s="62"/>
    </row>
    <row r="89" spans="2:63" s="1" customFormat="1" ht="18" customHeight="1">
      <c r="B89" s="42"/>
      <c r="C89" s="66" t="s">
        <v>23</v>
      </c>
      <c r="D89" s="64"/>
      <c r="E89" s="64"/>
      <c r="F89" s="174" t="str">
        <f>F16</f>
        <v>FN Olomouc</v>
      </c>
      <c r="G89" s="64"/>
      <c r="H89" s="64"/>
      <c r="I89" s="175" t="s">
        <v>25</v>
      </c>
      <c r="J89" s="74" t="str">
        <f>IF(J16="","",J16)</f>
        <v>26.1.2017</v>
      </c>
      <c r="K89" s="64"/>
      <c r="L89" s="62"/>
    </row>
    <row r="90" spans="2:63" s="1" customFormat="1" ht="6.95" customHeight="1">
      <c r="B90" s="42"/>
      <c r="C90" s="64"/>
      <c r="D90" s="64"/>
      <c r="E90" s="64"/>
      <c r="F90" s="64"/>
      <c r="G90" s="64"/>
      <c r="H90" s="64"/>
      <c r="I90" s="173"/>
      <c r="J90" s="64"/>
      <c r="K90" s="64"/>
      <c r="L90" s="62"/>
    </row>
    <row r="91" spans="2:63" s="1" customFormat="1">
      <c r="B91" s="42"/>
      <c r="C91" s="66" t="s">
        <v>27</v>
      </c>
      <c r="D91" s="64"/>
      <c r="E91" s="64"/>
      <c r="F91" s="174" t="str">
        <f>E19</f>
        <v>SPS Projekt s. r.o., Za Návsí 1670/9, Praha 10</v>
      </c>
      <c r="G91" s="64"/>
      <c r="H91" s="64"/>
      <c r="I91" s="175" t="s">
        <v>34</v>
      </c>
      <c r="J91" s="174" t="str">
        <f>E25</f>
        <v>OK Plan Architects s.r.o., Na Závodí 631, Humpolec</v>
      </c>
      <c r="K91" s="64"/>
      <c r="L91" s="62"/>
    </row>
    <row r="92" spans="2:63" s="1" customFormat="1" ht="14.45" customHeight="1">
      <c r="B92" s="42"/>
      <c r="C92" s="66" t="s">
        <v>32</v>
      </c>
      <c r="D92" s="64"/>
      <c r="E92" s="64"/>
      <c r="F92" s="174" t="str">
        <f>IF(E22="","",E22)</f>
        <v/>
      </c>
      <c r="G92" s="64"/>
      <c r="H92" s="64"/>
      <c r="I92" s="173"/>
      <c r="J92" s="64"/>
      <c r="K92" s="64"/>
      <c r="L92" s="62"/>
    </row>
    <row r="93" spans="2:63" s="1" customFormat="1" ht="10.35" customHeight="1">
      <c r="B93" s="42"/>
      <c r="C93" s="64"/>
      <c r="D93" s="64"/>
      <c r="E93" s="64"/>
      <c r="F93" s="64"/>
      <c r="G93" s="64"/>
      <c r="H93" s="64"/>
      <c r="I93" s="173"/>
      <c r="J93" s="64"/>
      <c r="K93" s="64"/>
      <c r="L93" s="62"/>
    </row>
    <row r="94" spans="2:63" s="10" customFormat="1" ht="29.25" customHeight="1">
      <c r="B94" s="176"/>
      <c r="C94" s="177" t="s">
        <v>293</v>
      </c>
      <c r="D94" s="178" t="s">
        <v>59</v>
      </c>
      <c r="E94" s="178" t="s">
        <v>55</v>
      </c>
      <c r="F94" s="178" t="s">
        <v>294</v>
      </c>
      <c r="G94" s="178" t="s">
        <v>295</v>
      </c>
      <c r="H94" s="178" t="s">
        <v>296</v>
      </c>
      <c r="I94" s="179" t="s">
        <v>297</v>
      </c>
      <c r="J94" s="178" t="s">
        <v>282</v>
      </c>
      <c r="K94" s="180" t="s">
        <v>298</v>
      </c>
      <c r="L94" s="181"/>
      <c r="M94" s="82" t="s">
        <v>299</v>
      </c>
      <c r="N94" s="83" t="s">
        <v>44</v>
      </c>
      <c r="O94" s="83" t="s">
        <v>300</v>
      </c>
      <c r="P94" s="83" t="s">
        <v>301</v>
      </c>
      <c r="Q94" s="83" t="s">
        <v>302</v>
      </c>
      <c r="R94" s="83" t="s">
        <v>303</v>
      </c>
      <c r="S94" s="83" t="s">
        <v>304</v>
      </c>
      <c r="T94" s="84" t="s">
        <v>305</v>
      </c>
    </row>
    <row r="95" spans="2:63" s="1" customFormat="1" ht="29.25" customHeight="1">
      <c r="B95" s="42"/>
      <c r="C95" s="88" t="s">
        <v>283</v>
      </c>
      <c r="D95" s="64"/>
      <c r="E95" s="64"/>
      <c r="F95" s="64"/>
      <c r="G95" s="64"/>
      <c r="H95" s="64"/>
      <c r="I95" s="173"/>
      <c r="J95" s="182">
        <f>BK95</f>
        <v>0</v>
      </c>
      <c r="K95" s="64"/>
      <c r="L95" s="62"/>
      <c r="M95" s="85"/>
      <c r="N95" s="86"/>
      <c r="O95" s="86"/>
      <c r="P95" s="183">
        <f>P96</f>
        <v>0</v>
      </c>
      <c r="Q95" s="86"/>
      <c r="R95" s="183">
        <f>R96</f>
        <v>2.3257480000000004E-2</v>
      </c>
      <c r="S95" s="86"/>
      <c r="T95" s="184">
        <f>T96</f>
        <v>135.63547523</v>
      </c>
      <c r="AT95" s="25" t="s">
        <v>73</v>
      </c>
      <c r="AU95" s="25" t="s">
        <v>284</v>
      </c>
      <c r="BK95" s="185">
        <f>BK96</f>
        <v>0</v>
      </c>
    </row>
    <row r="96" spans="2:63" s="11" customFormat="1" ht="37.35" customHeight="1">
      <c r="B96" s="186"/>
      <c r="C96" s="187"/>
      <c r="D96" s="188" t="s">
        <v>73</v>
      </c>
      <c r="E96" s="189" t="s">
        <v>444</v>
      </c>
      <c r="F96" s="189" t="s">
        <v>954</v>
      </c>
      <c r="G96" s="187"/>
      <c r="H96" s="187"/>
      <c r="I96" s="190"/>
      <c r="J96" s="191">
        <f>BK96</f>
        <v>0</v>
      </c>
      <c r="K96" s="187"/>
      <c r="L96" s="192"/>
      <c r="M96" s="193"/>
      <c r="N96" s="194"/>
      <c r="O96" s="194"/>
      <c r="P96" s="195">
        <f>P97+P116+P122+P131</f>
        <v>0</v>
      </c>
      <c r="Q96" s="194"/>
      <c r="R96" s="195">
        <f>R97+R116+R122+R131</f>
        <v>2.3257480000000004E-2</v>
      </c>
      <c r="S96" s="194"/>
      <c r="T96" s="196">
        <f>T97+T116+T122+T131</f>
        <v>135.63547523</v>
      </c>
      <c r="AR96" s="197" t="s">
        <v>82</v>
      </c>
      <c r="AT96" s="198" t="s">
        <v>73</v>
      </c>
      <c r="AU96" s="198" t="s">
        <v>74</v>
      </c>
      <c r="AY96" s="197" t="s">
        <v>308</v>
      </c>
      <c r="BK96" s="199">
        <f>BK97+BK116+BK122+BK131</f>
        <v>0</v>
      </c>
    </row>
    <row r="97" spans="2:65" s="11" customFormat="1" ht="19.899999999999999" customHeight="1">
      <c r="B97" s="186"/>
      <c r="C97" s="187"/>
      <c r="D97" s="188" t="s">
        <v>73</v>
      </c>
      <c r="E97" s="262" t="s">
        <v>334</v>
      </c>
      <c r="F97" s="262" t="s">
        <v>1570</v>
      </c>
      <c r="G97" s="187"/>
      <c r="H97" s="187"/>
      <c r="I97" s="190"/>
      <c r="J97" s="263">
        <f>BK97</f>
        <v>0</v>
      </c>
      <c r="K97" s="187"/>
      <c r="L97" s="192"/>
      <c r="M97" s="193"/>
      <c r="N97" s="194"/>
      <c r="O97" s="194"/>
      <c r="P97" s="195">
        <f>P98</f>
        <v>0</v>
      </c>
      <c r="Q97" s="194"/>
      <c r="R97" s="195">
        <f>R98</f>
        <v>0</v>
      </c>
      <c r="S97" s="194"/>
      <c r="T97" s="196">
        <f>T98</f>
        <v>135.63547523</v>
      </c>
      <c r="AR97" s="197" t="s">
        <v>82</v>
      </c>
      <c r="AT97" s="198" t="s">
        <v>73</v>
      </c>
      <c r="AU97" s="198" t="s">
        <v>82</v>
      </c>
      <c r="AY97" s="197" t="s">
        <v>308</v>
      </c>
      <c r="BK97" s="199">
        <f>BK98</f>
        <v>0</v>
      </c>
    </row>
    <row r="98" spans="2:65" s="11" customFormat="1" ht="14.85" customHeight="1">
      <c r="B98" s="186"/>
      <c r="C98" s="187"/>
      <c r="D98" s="200" t="s">
        <v>73</v>
      </c>
      <c r="E98" s="201" t="s">
        <v>1571</v>
      </c>
      <c r="F98" s="201" t="s">
        <v>1572</v>
      </c>
      <c r="G98" s="187"/>
      <c r="H98" s="187"/>
      <c r="I98" s="190"/>
      <c r="J98" s="202">
        <f>BK98</f>
        <v>0</v>
      </c>
      <c r="K98" s="187"/>
      <c r="L98" s="192"/>
      <c r="M98" s="193"/>
      <c r="N98" s="194"/>
      <c r="O98" s="194"/>
      <c r="P98" s="195">
        <f>SUM(P99:P115)</f>
        <v>0</v>
      </c>
      <c r="Q98" s="194"/>
      <c r="R98" s="195">
        <f>SUM(R99:R115)</f>
        <v>0</v>
      </c>
      <c r="S98" s="194"/>
      <c r="T98" s="196">
        <f>SUM(T99:T115)</f>
        <v>135.63547523</v>
      </c>
      <c r="AR98" s="197" t="s">
        <v>82</v>
      </c>
      <c r="AT98" s="198" t="s">
        <v>73</v>
      </c>
      <c r="AU98" s="198" t="s">
        <v>84</v>
      </c>
      <c r="AY98" s="197" t="s">
        <v>308</v>
      </c>
      <c r="BK98" s="199">
        <f>SUM(BK99:BK115)</f>
        <v>0</v>
      </c>
    </row>
    <row r="99" spans="2:65" s="1" customFormat="1" ht="22.5" customHeight="1">
      <c r="B99" s="42"/>
      <c r="C99" s="203" t="s">
        <v>82</v>
      </c>
      <c r="D99" s="203" t="s">
        <v>311</v>
      </c>
      <c r="E99" s="204" t="s">
        <v>781</v>
      </c>
      <c r="F99" s="205" t="s">
        <v>782</v>
      </c>
      <c r="G99" s="206" t="s">
        <v>508</v>
      </c>
      <c r="H99" s="207">
        <v>618.11699999999996</v>
      </c>
      <c r="I99" s="208"/>
      <c r="J99" s="209">
        <f>ROUND(I99*H99,2)</f>
        <v>0</v>
      </c>
      <c r="K99" s="205" t="s">
        <v>315</v>
      </c>
      <c r="L99" s="62"/>
      <c r="M99" s="210" t="s">
        <v>21</v>
      </c>
      <c r="N99" s="211" t="s">
        <v>45</v>
      </c>
      <c r="O99" s="43"/>
      <c r="P99" s="212">
        <f>O99*H99</f>
        <v>0</v>
      </c>
      <c r="Q99" s="212">
        <v>0</v>
      </c>
      <c r="R99" s="212">
        <f>Q99*H99</f>
        <v>0</v>
      </c>
      <c r="S99" s="212">
        <v>5.94E-3</v>
      </c>
      <c r="T99" s="213">
        <f>S99*H99</f>
        <v>3.6716149799999998</v>
      </c>
      <c r="AR99" s="25" t="s">
        <v>375</v>
      </c>
      <c r="AT99" s="25" t="s">
        <v>311</v>
      </c>
      <c r="AU99" s="25" t="s">
        <v>95</v>
      </c>
      <c r="AY99" s="25" t="s">
        <v>308</v>
      </c>
      <c r="BE99" s="214">
        <f>IF(N99="základní",J99,0)</f>
        <v>0</v>
      </c>
      <c r="BF99" s="214">
        <f>IF(N99="snížená",J99,0)</f>
        <v>0</v>
      </c>
      <c r="BG99" s="214">
        <f>IF(N99="zákl. přenesená",J99,0)</f>
        <v>0</v>
      </c>
      <c r="BH99" s="214">
        <f>IF(N99="sníž. přenesená",J99,0)</f>
        <v>0</v>
      </c>
      <c r="BI99" s="214">
        <f>IF(N99="nulová",J99,0)</f>
        <v>0</v>
      </c>
      <c r="BJ99" s="25" t="s">
        <v>82</v>
      </c>
      <c r="BK99" s="214">
        <f>ROUND(I99*H99,2)</f>
        <v>0</v>
      </c>
      <c r="BL99" s="25" t="s">
        <v>375</v>
      </c>
      <c r="BM99" s="25" t="s">
        <v>1573</v>
      </c>
    </row>
    <row r="100" spans="2:65" s="13" customFormat="1" ht="13.5">
      <c r="B100" s="233"/>
      <c r="C100" s="234"/>
      <c r="D100" s="223" t="s">
        <v>451</v>
      </c>
      <c r="E100" s="235" t="s">
        <v>21</v>
      </c>
      <c r="F100" s="236" t="s">
        <v>1574</v>
      </c>
      <c r="G100" s="234"/>
      <c r="H100" s="237">
        <v>635.298</v>
      </c>
      <c r="I100" s="238"/>
      <c r="J100" s="234"/>
      <c r="K100" s="234"/>
      <c r="L100" s="239"/>
      <c r="M100" s="240"/>
      <c r="N100" s="241"/>
      <c r="O100" s="241"/>
      <c r="P100" s="241"/>
      <c r="Q100" s="241"/>
      <c r="R100" s="241"/>
      <c r="S100" s="241"/>
      <c r="T100" s="242"/>
      <c r="AT100" s="243" t="s">
        <v>451</v>
      </c>
      <c r="AU100" s="243" t="s">
        <v>95</v>
      </c>
      <c r="AV100" s="13" t="s">
        <v>84</v>
      </c>
      <c r="AW100" s="13" t="s">
        <v>37</v>
      </c>
      <c r="AX100" s="13" t="s">
        <v>74</v>
      </c>
      <c r="AY100" s="243" t="s">
        <v>308</v>
      </c>
    </row>
    <row r="101" spans="2:65" s="13" customFormat="1" ht="13.5">
      <c r="B101" s="233"/>
      <c r="C101" s="234"/>
      <c r="D101" s="223" t="s">
        <v>451</v>
      </c>
      <c r="E101" s="235" t="s">
        <v>21</v>
      </c>
      <c r="F101" s="236" t="s">
        <v>1045</v>
      </c>
      <c r="G101" s="234"/>
      <c r="H101" s="237">
        <v>-17.181000000000001</v>
      </c>
      <c r="I101" s="238"/>
      <c r="J101" s="234"/>
      <c r="K101" s="234"/>
      <c r="L101" s="239"/>
      <c r="M101" s="240"/>
      <c r="N101" s="241"/>
      <c r="O101" s="241"/>
      <c r="P101" s="241"/>
      <c r="Q101" s="241"/>
      <c r="R101" s="241"/>
      <c r="S101" s="241"/>
      <c r="T101" s="242"/>
      <c r="AT101" s="243" t="s">
        <v>451</v>
      </c>
      <c r="AU101" s="243" t="s">
        <v>95</v>
      </c>
      <c r="AV101" s="13" t="s">
        <v>84</v>
      </c>
      <c r="AW101" s="13" t="s">
        <v>37</v>
      </c>
      <c r="AX101" s="13" t="s">
        <v>74</v>
      </c>
      <c r="AY101" s="243" t="s">
        <v>308</v>
      </c>
    </row>
    <row r="102" spans="2:65" s="14" customFormat="1" ht="13.5">
      <c r="B102" s="244"/>
      <c r="C102" s="245"/>
      <c r="D102" s="246" t="s">
        <v>451</v>
      </c>
      <c r="E102" s="247" t="s">
        <v>21</v>
      </c>
      <c r="F102" s="248" t="s">
        <v>459</v>
      </c>
      <c r="G102" s="245"/>
      <c r="H102" s="249">
        <v>618.11699999999996</v>
      </c>
      <c r="I102" s="250"/>
      <c r="J102" s="245"/>
      <c r="K102" s="245"/>
      <c r="L102" s="251"/>
      <c r="M102" s="252"/>
      <c r="N102" s="253"/>
      <c r="O102" s="253"/>
      <c r="P102" s="253"/>
      <c r="Q102" s="253"/>
      <c r="R102" s="253"/>
      <c r="S102" s="253"/>
      <c r="T102" s="254"/>
      <c r="AT102" s="255" t="s">
        <v>451</v>
      </c>
      <c r="AU102" s="255" t="s">
        <v>95</v>
      </c>
      <c r="AV102" s="14" t="s">
        <v>327</v>
      </c>
      <c r="AW102" s="14" t="s">
        <v>37</v>
      </c>
      <c r="AX102" s="14" t="s">
        <v>82</v>
      </c>
      <c r="AY102" s="255" t="s">
        <v>308</v>
      </c>
    </row>
    <row r="103" spans="2:65" s="1" customFormat="1" ht="22.5" customHeight="1">
      <c r="B103" s="42"/>
      <c r="C103" s="203" t="s">
        <v>84</v>
      </c>
      <c r="D103" s="203" t="s">
        <v>311</v>
      </c>
      <c r="E103" s="204" t="s">
        <v>785</v>
      </c>
      <c r="F103" s="205" t="s">
        <v>786</v>
      </c>
      <c r="G103" s="206" t="s">
        <v>508</v>
      </c>
      <c r="H103" s="207">
        <v>618.11699999999996</v>
      </c>
      <c r="I103" s="208"/>
      <c r="J103" s="209">
        <f t="shared" ref="J103:J109" si="0">ROUND(I103*H103,2)</f>
        <v>0</v>
      </c>
      <c r="K103" s="205" t="s">
        <v>315</v>
      </c>
      <c r="L103" s="62"/>
      <c r="M103" s="210" t="s">
        <v>21</v>
      </c>
      <c r="N103" s="211" t="s">
        <v>45</v>
      </c>
      <c r="O103" s="43"/>
      <c r="P103" s="212">
        <f t="shared" ref="P103:P109" si="1">O103*H103</f>
        <v>0</v>
      </c>
      <c r="Q103" s="212">
        <v>0</v>
      </c>
      <c r="R103" s="212">
        <f t="shared" ref="R103:R109" si="2">Q103*H103</f>
        <v>0</v>
      </c>
      <c r="S103" s="212">
        <v>1.4E-2</v>
      </c>
      <c r="T103" s="213">
        <f t="shared" ref="T103:T109" si="3">S103*H103</f>
        <v>8.6536379999999991</v>
      </c>
      <c r="AR103" s="25" t="s">
        <v>375</v>
      </c>
      <c r="AT103" s="25" t="s">
        <v>311</v>
      </c>
      <c r="AU103" s="25" t="s">
        <v>95</v>
      </c>
      <c r="AY103" s="25" t="s">
        <v>308</v>
      </c>
      <c r="BE103" s="214">
        <f t="shared" ref="BE103:BE109" si="4">IF(N103="základní",J103,0)</f>
        <v>0</v>
      </c>
      <c r="BF103" s="214">
        <f t="shared" ref="BF103:BF109" si="5">IF(N103="snížená",J103,0)</f>
        <v>0</v>
      </c>
      <c r="BG103" s="214">
        <f t="shared" ref="BG103:BG109" si="6">IF(N103="zákl. přenesená",J103,0)</f>
        <v>0</v>
      </c>
      <c r="BH103" s="214">
        <f t="shared" ref="BH103:BH109" si="7">IF(N103="sníž. přenesená",J103,0)</f>
        <v>0</v>
      </c>
      <c r="BI103" s="214">
        <f t="shared" ref="BI103:BI109" si="8">IF(N103="nulová",J103,0)</f>
        <v>0</v>
      </c>
      <c r="BJ103" s="25" t="s">
        <v>82</v>
      </c>
      <c r="BK103" s="214">
        <f t="shared" ref="BK103:BK109" si="9">ROUND(I103*H103,2)</f>
        <v>0</v>
      </c>
      <c r="BL103" s="25" t="s">
        <v>375</v>
      </c>
      <c r="BM103" s="25" t="s">
        <v>1575</v>
      </c>
    </row>
    <row r="104" spans="2:65" s="1" customFormat="1" ht="22.5" customHeight="1">
      <c r="B104" s="42"/>
      <c r="C104" s="203" t="s">
        <v>95</v>
      </c>
      <c r="D104" s="203" t="s">
        <v>311</v>
      </c>
      <c r="E104" s="204" t="s">
        <v>788</v>
      </c>
      <c r="F104" s="205" t="s">
        <v>789</v>
      </c>
      <c r="G104" s="206" t="s">
        <v>538</v>
      </c>
      <c r="H104" s="207">
        <v>660</v>
      </c>
      <c r="I104" s="208"/>
      <c r="J104" s="209">
        <f t="shared" si="0"/>
        <v>0</v>
      </c>
      <c r="K104" s="205" t="s">
        <v>315</v>
      </c>
      <c r="L104" s="62"/>
      <c r="M104" s="210" t="s">
        <v>21</v>
      </c>
      <c r="N104" s="211" t="s">
        <v>45</v>
      </c>
      <c r="O104" s="43"/>
      <c r="P104" s="212">
        <f t="shared" si="1"/>
        <v>0</v>
      </c>
      <c r="Q104" s="212">
        <v>0</v>
      </c>
      <c r="R104" s="212">
        <f t="shared" si="2"/>
        <v>0</v>
      </c>
      <c r="S104" s="212">
        <v>8.0000000000000002E-3</v>
      </c>
      <c r="T104" s="213">
        <f t="shared" si="3"/>
        <v>5.28</v>
      </c>
      <c r="AR104" s="25" t="s">
        <v>375</v>
      </c>
      <c r="AT104" s="25" t="s">
        <v>311</v>
      </c>
      <c r="AU104" s="25" t="s">
        <v>95</v>
      </c>
      <c r="AY104" s="25" t="s">
        <v>308</v>
      </c>
      <c r="BE104" s="214">
        <f t="shared" si="4"/>
        <v>0</v>
      </c>
      <c r="BF104" s="214">
        <f t="shared" si="5"/>
        <v>0</v>
      </c>
      <c r="BG104" s="214">
        <f t="shared" si="6"/>
        <v>0</v>
      </c>
      <c r="BH104" s="214">
        <f t="shared" si="7"/>
        <v>0</v>
      </c>
      <c r="BI104" s="214">
        <f t="shared" si="8"/>
        <v>0</v>
      </c>
      <c r="BJ104" s="25" t="s">
        <v>82</v>
      </c>
      <c r="BK104" s="214">
        <f t="shared" si="9"/>
        <v>0</v>
      </c>
      <c r="BL104" s="25" t="s">
        <v>375</v>
      </c>
      <c r="BM104" s="25" t="s">
        <v>1576</v>
      </c>
    </row>
    <row r="105" spans="2:65" s="1" customFormat="1" ht="22.5" customHeight="1">
      <c r="B105" s="42"/>
      <c r="C105" s="203" t="s">
        <v>327</v>
      </c>
      <c r="D105" s="203" t="s">
        <v>311</v>
      </c>
      <c r="E105" s="204" t="s">
        <v>791</v>
      </c>
      <c r="F105" s="205" t="s">
        <v>792</v>
      </c>
      <c r="G105" s="206" t="s">
        <v>508</v>
      </c>
      <c r="H105" s="207">
        <v>618.11699999999996</v>
      </c>
      <c r="I105" s="208"/>
      <c r="J105" s="209">
        <f t="shared" si="0"/>
        <v>0</v>
      </c>
      <c r="K105" s="205" t="s">
        <v>315</v>
      </c>
      <c r="L105" s="62"/>
      <c r="M105" s="210" t="s">
        <v>21</v>
      </c>
      <c r="N105" s="211" t="s">
        <v>45</v>
      </c>
      <c r="O105" s="43"/>
      <c r="P105" s="212">
        <f t="shared" si="1"/>
        <v>0</v>
      </c>
      <c r="Q105" s="212">
        <v>0</v>
      </c>
      <c r="R105" s="212">
        <f t="shared" si="2"/>
        <v>0</v>
      </c>
      <c r="S105" s="212">
        <v>1.4499999999999999E-3</v>
      </c>
      <c r="T105" s="213">
        <f t="shared" si="3"/>
        <v>0.89626964999999992</v>
      </c>
      <c r="AR105" s="25" t="s">
        <v>375</v>
      </c>
      <c r="AT105" s="25" t="s">
        <v>311</v>
      </c>
      <c r="AU105" s="25" t="s">
        <v>95</v>
      </c>
      <c r="AY105" s="25" t="s">
        <v>308</v>
      </c>
      <c r="BE105" s="214">
        <f t="shared" si="4"/>
        <v>0</v>
      </c>
      <c r="BF105" s="214">
        <f t="shared" si="5"/>
        <v>0</v>
      </c>
      <c r="BG105" s="214">
        <f t="shared" si="6"/>
        <v>0</v>
      </c>
      <c r="BH105" s="214">
        <f t="shared" si="7"/>
        <v>0</v>
      </c>
      <c r="BI105" s="214">
        <f t="shared" si="8"/>
        <v>0</v>
      </c>
      <c r="BJ105" s="25" t="s">
        <v>82</v>
      </c>
      <c r="BK105" s="214">
        <f t="shared" si="9"/>
        <v>0</v>
      </c>
      <c r="BL105" s="25" t="s">
        <v>375</v>
      </c>
      <c r="BM105" s="25" t="s">
        <v>1577</v>
      </c>
    </row>
    <row r="106" spans="2:65" s="1" customFormat="1" ht="22.5" customHeight="1">
      <c r="B106" s="42"/>
      <c r="C106" s="203" t="s">
        <v>307</v>
      </c>
      <c r="D106" s="203" t="s">
        <v>311</v>
      </c>
      <c r="E106" s="204" t="s">
        <v>794</v>
      </c>
      <c r="F106" s="205" t="s">
        <v>795</v>
      </c>
      <c r="G106" s="206" t="s">
        <v>508</v>
      </c>
      <c r="H106" s="207">
        <v>618.11699999999996</v>
      </c>
      <c r="I106" s="208"/>
      <c r="J106" s="209">
        <f t="shared" si="0"/>
        <v>0</v>
      </c>
      <c r="K106" s="205" t="s">
        <v>315</v>
      </c>
      <c r="L106" s="62"/>
      <c r="M106" s="210" t="s">
        <v>21</v>
      </c>
      <c r="N106" s="211" t="s">
        <v>45</v>
      </c>
      <c r="O106" s="43"/>
      <c r="P106" s="212">
        <f t="shared" si="1"/>
        <v>0</v>
      </c>
      <c r="Q106" s="212">
        <v>0</v>
      </c>
      <c r="R106" s="212">
        <f t="shared" si="2"/>
        <v>0</v>
      </c>
      <c r="S106" s="212">
        <v>1.4E-2</v>
      </c>
      <c r="T106" s="213">
        <f t="shared" si="3"/>
        <v>8.6536379999999991</v>
      </c>
      <c r="AR106" s="25" t="s">
        <v>375</v>
      </c>
      <c r="AT106" s="25" t="s">
        <v>311</v>
      </c>
      <c r="AU106" s="25" t="s">
        <v>95</v>
      </c>
      <c r="AY106" s="25" t="s">
        <v>308</v>
      </c>
      <c r="BE106" s="214">
        <f t="shared" si="4"/>
        <v>0</v>
      </c>
      <c r="BF106" s="214">
        <f t="shared" si="5"/>
        <v>0</v>
      </c>
      <c r="BG106" s="214">
        <f t="shared" si="6"/>
        <v>0</v>
      </c>
      <c r="BH106" s="214">
        <f t="shared" si="7"/>
        <v>0</v>
      </c>
      <c r="BI106" s="214">
        <f t="shared" si="8"/>
        <v>0</v>
      </c>
      <c r="BJ106" s="25" t="s">
        <v>82</v>
      </c>
      <c r="BK106" s="214">
        <f t="shared" si="9"/>
        <v>0</v>
      </c>
      <c r="BL106" s="25" t="s">
        <v>375</v>
      </c>
      <c r="BM106" s="25" t="s">
        <v>1578</v>
      </c>
    </row>
    <row r="107" spans="2:65" s="1" customFormat="1" ht="22.5" customHeight="1">
      <c r="B107" s="42"/>
      <c r="C107" s="203" t="s">
        <v>334</v>
      </c>
      <c r="D107" s="203" t="s">
        <v>311</v>
      </c>
      <c r="E107" s="204" t="s">
        <v>797</v>
      </c>
      <c r="F107" s="205" t="s">
        <v>798</v>
      </c>
      <c r="G107" s="206" t="s">
        <v>508</v>
      </c>
      <c r="H107" s="207">
        <v>618.11699999999996</v>
      </c>
      <c r="I107" s="208"/>
      <c r="J107" s="209">
        <f t="shared" si="0"/>
        <v>0</v>
      </c>
      <c r="K107" s="205" t="s">
        <v>315</v>
      </c>
      <c r="L107" s="62"/>
      <c r="M107" s="210" t="s">
        <v>21</v>
      </c>
      <c r="N107" s="211" t="s">
        <v>45</v>
      </c>
      <c r="O107" s="43"/>
      <c r="P107" s="212">
        <f t="shared" si="1"/>
        <v>0</v>
      </c>
      <c r="Q107" s="212">
        <v>0</v>
      </c>
      <c r="R107" s="212">
        <f t="shared" si="2"/>
        <v>0</v>
      </c>
      <c r="S107" s="212">
        <v>1E-3</v>
      </c>
      <c r="T107" s="213">
        <f t="shared" si="3"/>
        <v>0.61811700000000003</v>
      </c>
      <c r="AR107" s="25" t="s">
        <v>375</v>
      </c>
      <c r="AT107" s="25" t="s">
        <v>311</v>
      </c>
      <c r="AU107" s="25" t="s">
        <v>95</v>
      </c>
      <c r="AY107" s="25" t="s">
        <v>308</v>
      </c>
      <c r="BE107" s="214">
        <f t="shared" si="4"/>
        <v>0</v>
      </c>
      <c r="BF107" s="214">
        <f t="shared" si="5"/>
        <v>0</v>
      </c>
      <c r="BG107" s="214">
        <f t="shared" si="6"/>
        <v>0</v>
      </c>
      <c r="BH107" s="214">
        <f t="shared" si="7"/>
        <v>0</v>
      </c>
      <c r="BI107" s="214">
        <f t="shared" si="8"/>
        <v>0</v>
      </c>
      <c r="BJ107" s="25" t="s">
        <v>82</v>
      </c>
      <c r="BK107" s="214">
        <f t="shared" si="9"/>
        <v>0</v>
      </c>
      <c r="BL107" s="25" t="s">
        <v>375</v>
      </c>
      <c r="BM107" s="25" t="s">
        <v>1579</v>
      </c>
    </row>
    <row r="108" spans="2:65" s="1" customFormat="1" ht="31.5" customHeight="1">
      <c r="B108" s="42"/>
      <c r="C108" s="203" t="s">
        <v>338</v>
      </c>
      <c r="D108" s="203" t="s">
        <v>311</v>
      </c>
      <c r="E108" s="204" t="s">
        <v>800</v>
      </c>
      <c r="F108" s="205" t="s">
        <v>801</v>
      </c>
      <c r="G108" s="206" t="s">
        <v>508</v>
      </c>
      <c r="H108" s="207">
        <v>618.11699999999996</v>
      </c>
      <c r="I108" s="208"/>
      <c r="J108" s="209">
        <f t="shared" si="0"/>
        <v>0</v>
      </c>
      <c r="K108" s="205" t="s">
        <v>315</v>
      </c>
      <c r="L108" s="62"/>
      <c r="M108" s="210" t="s">
        <v>21</v>
      </c>
      <c r="N108" s="211" t="s">
        <v>45</v>
      </c>
      <c r="O108" s="43"/>
      <c r="P108" s="212">
        <f t="shared" si="1"/>
        <v>0</v>
      </c>
      <c r="Q108" s="212">
        <v>0</v>
      </c>
      <c r="R108" s="212">
        <f t="shared" si="2"/>
        <v>0</v>
      </c>
      <c r="S108" s="212">
        <v>1.4E-3</v>
      </c>
      <c r="T108" s="213">
        <f t="shared" si="3"/>
        <v>0.86536379999999991</v>
      </c>
      <c r="AR108" s="25" t="s">
        <v>375</v>
      </c>
      <c r="AT108" s="25" t="s">
        <v>311</v>
      </c>
      <c r="AU108" s="25" t="s">
        <v>95</v>
      </c>
      <c r="AY108" s="25" t="s">
        <v>308</v>
      </c>
      <c r="BE108" s="214">
        <f t="shared" si="4"/>
        <v>0</v>
      </c>
      <c r="BF108" s="214">
        <f t="shared" si="5"/>
        <v>0</v>
      </c>
      <c r="BG108" s="214">
        <f t="shared" si="6"/>
        <v>0</v>
      </c>
      <c r="BH108" s="214">
        <f t="shared" si="7"/>
        <v>0</v>
      </c>
      <c r="BI108" s="214">
        <f t="shared" si="8"/>
        <v>0</v>
      </c>
      <c r="BJ108" s="25" t="s">
        <v>82</v>
      </c>
      <c r="BK108" s="214">
        <f t="shared" si="9"/>
        <v>0</v>
      </c>
      <c r="BL108" s="25" t="s">
        <v>375</v>
      </c>
      <c r="BM108" s="25" t="s">
        <v>1580</v>
      </c>
    </row>
    <row r="109" spans="2:65" s="1" customFormat="1" ht="22.5" customHeight="1">
      <c r="B109" s="42"/>
      <c r="C109" s="203" t="s">
        <v>342</v>
      </c>
      <c r="D109" s="203" t="s">
        <v>311</v>
      </c>
      <c r="E109" s="204" t="s">
        <v>803</v>
      </c>
      <c r="F109" s="205" t="s">
        <v>804</v>
      </c>
      <c r="G109" s="206" t="s">
        <v>449</v>
      </c>
      <c r="H109" s="207">
        <v>75.585999999999999</v>
      </c>
      <c r="I109" s="208"/>
      <c r="J109" s="209">
        <f t="shared" si="0"/>
        <v>0</v>
      </c>
      <c r="K109" s="205" t="s">
        <v>315</v>
      </c>
      <c r="L109" s="62"/>
      <c r="M109" s="210" t="s">
        <v>21</v>
      </c>
      <c r="N109" s="211" t="s">
        <v>45</v>
      </c>
      <c r="O109" s="43"/>
      <c r="P109" s="212">
        <f t="shared" si="1"/>
        <v>0</v>
      </c>
      <c r="Q109" s="212">
        <v>0</v>
      </c>
      <c r="R109" s="212">
        <f t="shared" si="2"/>
        <v>0</v>
      </c>
      <c r="S109" s="212">
        <v>1.4</v>
      </c>
      <c r="T109" s="213">
        <f t="shared" si="3"/>
        <v>105.82039999999999</v>
      </c>
      <c r="AR109" s="25" t="s">
        <v>327</v>
      </c>
      <c r="AT109" s="25" t="s">
        <v>311</v>
      </c>
      <c r="AU109" s="25" t="s">
        <v>95</v>
      </c>
      <c r="AY109" s="25" t="s">
        <v>308</v>
      </c>
      <c r="BE109" s="214">
        <f t="shared" si="4"/>
        <v>0</v>
      </c>
      <c r="BF109" s="214">
        <f t="shared" si="5"/>
        <v>0</v>
      </c>
      <c r="BG109" s="214">
        <f t="shared" si="6"/>
        <v>0</v>
      </c>
      <c r="BH109" s="214">
        <f t="shared" si="7"/>
        <v>0</v>
      </c>
      <c r="BI109" s="214">
        <f t="shared" si="8"/>
        <v>0</v>
      </c>
      <c r="BJ109" s="25" t="s">
        <v>82</v>
      </c>
      <c r="BK109" s="214">
        <f t="shared" si="9"/>
        <v>0</v>
      </c>
      <c r="BL109" s="25" t="s">
        <v>327</v>
      </c>
      <c r="BM109" s="25" t="s">
        <v>1581</v>
      </c>
    </row>
    <row r="110" spans="2:65" s="13" customFormat="1" ht="13.5">
      <c r="B110" s="233"/>
      <c r="C110" s="234"/>
      <c r="D110" s="223" t="s">
        <v>451</v>
      </c>
      <c r="E110" s="235" t="s">
        <v>21</v>
      </c>
      <c r="F110" s="236" t="s">
        <v>1582</v>
      </c>
      <c r="G110" s="234"/>
      <c r="H110" s="237">
        <v>77.819999999999993</v>
      </c>
      <c r="I110" s="238"/>
      <c r="J110" s="234"/>
      <c r="K110" s="234"/>
      <c r="L110" s="239"/>
      <c r="M110" s="240"/>
      <c r="N110" s="241"/>
      <c r="O110" s="241"/>
      <c r="P110" s="241"/>
      <c r="Q110" s="241"/>
      <c r="R110" s="241"/>
      <c r="S110" s="241"/>
      <c r="T110" s="242"/>
      <c r="AT110" s="243" t="s">
        <v>451</v>
      </c>
      <c r="AU110" s="243" t="s">
        <v>95</v>
      </c>
      <c r="AV110" s="13" t="s">
        <v>84</v>
      </c>
      <c r="AW110" s="13" t="s">
        <v>37</v>
      </c>
      <c r="AX110" s="13" t="s">
        <v>74</v>
      </c>
      <c r="AY110" s="243" t="s">
        <v>308</v>
      </c>
    </row>
    <row r="111" spans="2:65" s="13" customFormat="1" ht="13.5">
      <c r="B111" s="233"/>
      <c r="C111" s="234"/>
      <c r="D111" s="246" t="s">
        <v>451</v>
      </c>
      <c r="E111" s="256" t="s">
        <v>21</v>
      </c>
      <c r="F111" s="257" t="s">
        <v>1583</v>
      </c>
      <c r="G111" s="234"/>
      <c r="H111" s="258">
        <v>-2.234</v>
      </c>
      <c r="I111" s="238"/>
      <c r="J111" s="234"/>
      <c r="K111" s="234"/>
      <c r="L111" s="239"/>
      <c r="M111" s="240"/>
      <c r="N111" s="241"/>
      <c r="O111" s="241"/>
      <c r="P111" s="241"/>
      <c r="Q111" s="241"/>
      <c r="R111" s="241"/>
      <c r="S111" s="241"/>
      <c r="T111" s="242"/>
      <c r="AT111" s="243" t="s">
        <v>451</v>
      </c>
      <c r="AU111" s="243" t="s">
        <v>95</v>
      </c>
      <c r="AV111" s="13" t="s">
        <v>84</v>
      </c>
      <c r="AW111" s="13" t="s">
        <v>37</v>
      </c>
      <c r="AX111" s="13" t="s">
        <v>74</v>
      </c>
      <c r="AY111" s="243" t="s">
        <v>308</v>
      </c>
    </row>
    <row r="112" spans="2:65" s="1" customFormat="1" ht="31.5" customHeight="1">
      <c r="B112" s="42"/>
      <c r="C112" s="203" t="s">
        <v>346</v>
      </c>
      <c r="D112" s="203" t="s">
        <v>311</v>
      </c>
      <c r="E112" s="204" t="s">
        <v>800</v>
      </c>
      <c r="F112" s="205" t="s">
        <v>801</v>
      </c>
      <c r="G112" s="206" t="s">
        <v>508</v>
      </c>
      <c r="H112" s="207">
        <v>618.11699999999996</v>
      </c>
      <c r="I112" s="208"/>
      <c r="J112" s="209">
        <f>ROUND(I112*H112,2)</f>
        <v>0</v>
      </c>
      <c r="K112" s="205" t="s">
        <v>315</v>
      </c>
      <c r="L112" s="62"/>
      <c r="M112" s="210" t="s">
        <v>21</v>
      </c>
      <c r="N112" s="211" t="s">
        <v>45</v>
      </c>
      <c r="O112" s="43"/>
      <c r="P112" s="212">
        <f>O112*H112</f>
        <v>0</v>
      </c>
      <c r="Q112" s="212">
        <v>0</v>
      </c>
      <c r="R112" s="212">
        <f>Q112*H112</f>
        <v>0</v>
      </c>
      <c r="S112" s="212">
        <v>1.4E-3</v>
      </c>
      <c r="T112" s="213">
        <f>S112*H112</f>
        <v>0.86536379999999991</v>
      </c>
      <c r="AR112" s="25" t="s">
        <v>327</v>
      </c>
      <c r="AT112" s="25" t="s">
        <v>311</v>
      </c>
      <c r="AU112" s="25" t="s">
        <v>95</v>
      </c>
      <c r="AY112" s="25" t="s">
        <v>308</v>
      </c>
      <c r="BE112" s="214">
        <f>IF(N112="základní",J112,0)</f>
        <v>0</v>
      </c>
      <c r="BF112" s="214">
        <f>IF(N112="snížená",J112,0)</f>
        <v>0</v>
      </c>
      <c r="BG112" s="214">
        <f>IF(N112="zákl. přenesená",J112,0)</f>
        <v>0</v>
      </c>
      <c r="BH112" s="214">
        <f>IF(N112="sníž. přenesená",J112,0)</f>
        <v>0</v>
      </c>
      <c r="BI112" s="214">
        <f>IF(N112="nulová",J112,0)</f>
        <v>0</v>
      </c>
      <c r="BJ112" s="25" t="s">
        <v>82</v>
      </c>
      <c r="BK112" s="214">
        <f>ROUND(I112*H112,2)</f>
        <v>0</v>
      </c>
      <c r="BL112" s="25" t="s">
        <v>327</v>
      </c>
      <c r="BM112" s="25" t="s">
        <v>1584</v>
      </c>
    </row>
    <row r="113" spans="2:65" s="1" customFormat="1" ht="22.5" customHeight="1">
      <c r="B113" s="42"/>
      <c r="C113" s="203" t="s">
        <v>350</v>
      </c>
      <c r="D113" s="203" t="s">
        <v>311</v>
      </c>
      <c r="E113" s="204" t="s">
        <v>1585</v>
      </c>
      <c r="F113" s="205" t="s">
        <v>1586</v>
      </c>
      <c r="G113" s="206" t="s">
        <v>578</v>
      </c>
      <c r="H113" s="207">
        <v>6</v>
      </c>
      <c r="I113" s="208"/>
      <c r="J113" s="209">
        <f>ROUND(I113*H113,2)</f>
        <v>0</v>
      </c>
      <c r="K113" s="205" t="s">
        <v>616</v>
      </c>
      <c r="L113" s="62"/>
      <c r="M113" s="210" t="s">
        <v>21</v>
      </c>
      <c r="N113" s="211" t="s">
        <v>45</v>
      </c>
      <c r="O113" s="43"/>
      <c r="P113" s="212">
        <f>O113*H113</f>
        <v>0</v>
      </c>
      <c r="Q113" s="212">
        <v>0</v>
      </c>
      <c r="R113" s="212">
        <f>Q113*H113</f>
        <v>0</v>
      </c>
      <c r="S113" s="212">
        <v>6.6899999999999998E-3</v>
      </c>
      <c r="T113" s="213">
        <f>S113*H113</f>
        <v>4.0139999999999995E-2</v>
      </c>
      <c r="AR113" s="25" t="s">
        <v>375</v>
      </c>
      <c r="AT113" s="25" t="s">
        <v>311</v>
      </c>
      <c r="AU113" s="25" t="s">
        <v>95</v>
      </c>
      <c r="AY113" s="25" t="s">
        <v>308</v>
      </c>
      <c r="BE113" s="214">
        <f>IF(N113="základní",J113,0)</f>
        <v>0</v>
      </c>
      <c r="BF113" s="214">
        <f>IF(N113="snížená",J113,0)</f>
        <v>0</v>
      </c>
      <c r="BG113" s="214">
        <f>IF(N113="zákl. přenesená",J113,0)</f>
        <v>0</v>
      </c>
      <c r="BH113" s="214">
        <f>IF(N113="sníž. přenesená",J113,0)</f>
        <v>0</v>
      </c>
      <c r="BI113" s="214">
        <f>IF(N113="nulová",J113,0)</f>
        <v>0</v>
      </c>
      <c r="BJ113" s="25" t="s">
        <v>82</v>
      </c>
      <c r="BK113" s="214">
        <f>ROUND(I113*H113,2)</f>
        <v>0</v>
      </c>
      <c r="BL113" s="25" t="s">
        <v>375</v>
      </c>
      <c r="BM113" s="25" t="s">
        <v>1587</v>
      </c>
    </row>
    <row r="114" spans="2:65" s="1" customFormat="1" ht="22.5" customHeight="1">
      <c r="B114" s="42"/>
      <c r="C114" s="203" t="s">
        <v>356</v>
      </c>
      <c r="D114" s="203" t="s">
        <v>311</v>
      </c>
      <c r="E114" s="204" t="s">
        <v>1037</v>
      </c>
      <c r="F114" s="205" t="s">
        <v>1038</v>
      </c>
      <c r="G114" s="206" t="s">
        <v>578</v>
      </c>
      <c r="H114" s="207">
        <v>13</v>
      </c>
      <c r="I114" s="208"/>
      <c r="J114" s="209">
        <f>ROUND(I114*H114,2)</f>
        <v>0</v>
      </c>
      <c r="K114" s="205" t="s">
        <v>616</v>
      </c>
      <c r="L114" s="62"/>
      <c r="M114" s="210" t="s">
        <v>21</v>
      </c>
      <c r="N114" s="211" t="s">
        <v>45</v>
      </c>
      <c r="O114" s="43"/>
      <c r="P114" s="212">
        <f>O114*H114</f>
        <v>0</v>
      </c>
      <c r="Q114" s="212">
        <v>0</v>
      </c>
      <c r="R114" s="212">
        <f>Q114*H114</f>
        <v>0</v>
      </c>
      <c r="S114" s="212">
        <v>1.6199999999999999E-2</v>
      </c>
      <c r="T114" s="213">
        <f>S114*H114</f>
        <v>0.21059999999999998</v>
      </c>
      <c r="AR114" s="25" t="s">
        <v>375</v>
      </c>
      <c r="AT114" s="25" t="s">
        <v>311</v>
      </c>
      <c r="AU114" s="25" t="s">
        <v>95</v>
      </c>
      <c r="AY114" s="25" t="s">
        <v>308</v>
      </c>
      <c r="BE114" s="214">
        <f>IF(N114="základní",J114,0)</f>
        <v>0</v>
      </c>
      <c r="BF114" s="214">
        <f>IF(N114="snížená",J114,0)</f>
        <v>0</v>
      </c>
      <c r="BG114" s="214">
        <f>IF(N114="zákl. přenesená",J114,0)</f>
        <v>0</v>
      </c>
      <c r="BH114" s="214">
        <f>IF(N114="sníž. přenesená",J114,0)</f>
        <v>0</v>
      </c>
      <c r="BI114" s="214">
        <f>IF(N114="nulová",J114,0)</f>
        <v>0</v>
      </c>
      <c r="BJ114" s="25" t="s">
        <v>82</v>
      </c>
      <c r="BK114" s="214">
        <f>ROUND(I114*H114,2)</f>
        <v>0</v>
      </c>
      <c r="BL114" s="25" t="s">
        <v>375</v>
      </c>
      <c r="BM114" s="25" t="s">
        <v>1588</v>
      </c>
    </row>
    <row r="115" spans="2:65" s="1" customFormat="1" ht="22.5" customHeight="1">
      <c r="B115" s="42"/>
      <c r="C115" s="203" t="s">
        <v>360</v>
      </c>
      <c r="D115" s="203" t="s">
        <v>311</v>
      </c>
      <c r="E115" s="204" t="s">
        <v>1040</v>
      </c>
      <c r="F115" s="205" t="s">
        <v>1041</v>
      </c>
      <c r="G115" s="206" t="s">
        <v>578</v>
      </c>
      <c r="H115" s="207">
        <v>3</v>
      </c>
      <c r="I115" s="208"/>
      <c r="J115" s="209">
        <f>ROUND(I115*H115,2)</f>
        <v>0</v>
      </c>
      <c r="K115" s="205" t="s">
        <v>315</v>
      </c>
      <c r="L115" s="62"/>
      <c r="M115" s="210" t="s">
        <v>21</v>
      </c>
      <c r="N115" s="211" t="s">
        <v>45</v>
      </c>
      <c r="O115" s="43"/>
      <c r="P115" s="212">
        <f>O115*H115</f>
        <v>0</v>
      </c>
      <c r="Q115" s="212">
        <v>0</v>
      </c>
      <c r="R115" s="212">
        <f>Q115*H115</f>
        <v>0</v>
      </c>
      <c r="S115" s="212">
        <v>2.0109999999999999E-2</v>
      </c>
      <c r="T115" s="213">
        <f>S115*H115</f>
        <v>6.0329999999999995E-2</v>
      </c>
      <c r="AR115" s="25" t="s">
        <v>375</v>
      </c>
      <c r="AT115" s="25" t="s">
        <v>311</v>
      </c>
      <c r="AU115" s="25" t="s">
        <v>95</v>
      </c>
      <c r="AY115" s="25" t="s">
        <v>308</v>
      </c>
      <c r="BE115" s="214">
        <f>IF(N115="základní",J115,0)</f>
        <v>0</v>
      </c>
      <c r="BF115" s="214">
        <f>IF(N115="snížená",J115,0)</f>
        <v>0</v>
      </c>
      <c r="BG115" s="214">
        <f>IF(N115="zákl. přenesená",J115,0)</f>
        <v>0</v>
      </c>
      <c r="BH115" s="214">
        <f>IF(N115="sníž. přenesená",J115,0)</f>
        <v>0</v>
      </c>
      <c r="BI115" s="214">
        <f>IF(N115="nulová",J115,0)</f>
        <v>0</v>
      </c>
      <c r="BJ115" s="25" t="s">
        <v>82</v>
      </c>
      <c r="BK115" s="214">
        <f>ROUND(I115*H115,2)</f>
        <v>0</v>
      </c>
      <c r="BL115" s="25" t="s">
        <v>375</v>
      </c>
      <c r="BM115" s="25" t="s">
        <v>1589</v>
      </c>
    </row>
    <row r="116" spans="2:65" s="11" customFormat="1" ht="29.85" customHeight="1">
      <c r="B116" s="186"/>
      <c r="C116" s="187"/>
      <c r="D116" s="188" t="s">
        <v>73</v>
      </c>
      <c r="E116" s="262" t="s">
        <v>346</v>
      </c>
      <c r="F116" s="262" t="s">
        <v>629</v>
      </c>
      <c r="G116" s="187"/>
      <c r="H116" s="187"/>
      <c r="I116" s="190"/>
      <c r="J116" s="263">
        <f>BK116</f>
        <v>0</v>
      </c>
      <c r="K116" s="187"/>
      <c r="L116" s="192"/>
      <c r="M116" s="193"/>
      <c r="N116" s="194"/>
      <c r="O116" s="194"/>
      <c r="P116" s="195">
        <f>P117</f>
        <v>0</v>
      </c>
      <c r="Q116" s="194"/>
      <c r="R116" s="195">
        <f>R117</f>
        <v>2.3257480000000004E-2</v>
      </c>
      <c r="S116" s="194"/>
      <c r="T116" s="196">
        <f>T117</f>
        <v>0</v>
      </c>
      <c r="AR116" s="197" t="s">
        <v>82</v>
      </c>
      <c r="AT116" s="198" t="s">
        <v>73</v>
      </c>
      <c r="AU116" s="198" t="s">
        <v>82</v>
      </c>
      <c r="AY116" s="197" t="s">
        <v>308</v>
      </c>
      <c r="BK116" s="199">
        <f>BK117</f>
        <v>0</v>
      </c>
    </row>
    <row r="117" spans="2:65" s="11" customFormat="1" ht="14.85" customHeight="1">
      <c r="B117" s="186"/>
      <c r="C117" s="187"/>
      <c r="D117" s="200" t="s">
        <v>73</v>
      </c>
      <c r="E117" s="201" t="s">
        <v>636</v>
      </c>
      <c r="F117" s="201" t="s">
        <v>637</v>
      </c>
      <c r="G117" s="187"/>
      <c r="H117" s="187"/>
      <c r="I117" s="190"/>
      <c r="J117" s="202">
        <f>BK117</f>
        <v>0</v>
      </c>
      <c r="K117" s="187"/>
      <c r="L117" s="192"/>
      <c r="M117" s="193"/>
      <c r="N117" s="194"/>
      <c r="O117" s="194"/>
      <c r="P117" s="195">
        <f>SUM(P118:P121)</f>
        <v>0</v>
      </c>
      <c r="Q117" s="194"/>
      <c r="R117" s="195">
        <f>SUM(R118:R121)</f>
        <v>2.3257480000000004E-2</v>
      </c>
      <c r="S117" s="194"/>
      <c r="T117" s="196">
        <f>SUM(T118:T121)</f>
        <v>0</v>
      </c>
      <c r="AR117" s="197" t="s">
        <v>82</v>
      </c>
      <c r="AT117" s="198" t="s">
        <v>73</v>
      </c>
      <c r="AU117" s="198" t="s">
        <v>84</v>
      </c>
      <c r="AY117" s="197" t="s">
        <v>308</v>
      </c>
      <c r="BK117" s="199">
        <f>SUM(BK118:BK121)</f>
        <v>0</v>
      </c>
    </row>
    <row r="118" spans="2:65" s="1" customFormat="1" ht="22.5" customHeight="1">
      <c r="B118" s="42"/>
      <c r="C118" s="203" t="s">
        <v>364</v>
      </c>
      <c r="D118" s="203" t="s">
        <v>311</v>
      </c>
      <c r="E118" s="204" t="s">
        <v>639</v>
      </c>
      <c r="F118" s="205" t="s">
        <v>640</v>
      </c>
      <c r="G118" s="206" t="s">
        <v>508</v>
      </c>
      <c r="H118" s="207">
        <v>581.43700000000001</v>
      </c>
      <c r="I118" s="208"/>
      <c r="J118" s="209">
        <f>ROUND(I118*H118,2)</f>
        <v>0</v>
      </c>
      <c r="K118" s="205" t="s">
        <v>315</v>
      </c>
      <c r="L118" s="62"/>
      <c r="M118" s="210" t="s">
        <v>21</v>
      </c>
      <c r="N118" s="211" t="s">
        <v>45</v>
      </c>
      <c r="O118" s="43"/>
      <c r="P118" s="212">
        <f>O118*H118</f>
        <v>0</v>
      </c>
      <c r="Q118" s="212">
        <v>4.0000000000000003E-5</v>
      </c>
      <c r="R118" s="212">
        <f>Q118*H118</f>
        <v>2.3257480000000004E-2</v>
      </c>
      <c r="S118" s="212">
        <v>0</v>
      </c>
      <c r="T118" s="213">
        <f>S118*H118</f>
        <v>0</v>
      </c>
      <c r="AR118" s="25" t="s">
        <v>327</v>
      </c>
      <c r="AT118" s="25" t="s">
        <v>311</v>
      </c>
      <c r="AU118" s="25" t="s">
        <v>95</v>
      </c>
      <c r="AY118" s="25" t="s">
        <v>308</v>
      </c>
      <c r="BE118" s="214">
        <f>IF(N118="základní",J118,0)</f>
        <v>0</v>
      </c>
      <c r="BF118" s="214">
        <f>IF(N118="snížená",J118,0)</f>
        <v>0</v>
      </c>
      <c r="BG118" s="214">
        <f>IF(N118="zákl. přenesená",J118,0)</f>
        <v>0</v>
      </c>
      <c r="BH118" s="214">
        <f>IF(N118="sníž. přenesená",J118,0)</f>
        <v>0</v>
      </c>
      <c r="BI118" s="214">
        <f>IF(N118="nulová",J118,0)</f>
        <v>0</v>
      </c>
      <c r="BJ118" s="25" t="s">
        <v>82</v>
      </c>
      <c r="BK118" s="214">
        <f>ROUND(I118*H118,2)</f>
        <v>0</v>
      </c>
      <c r="BL118" s="25" t="s">
        <v>327</v>
      </c>
      <c r="BM118" s="25" t="s">
        <v>1590</v>
      </c>
    </row>
    <row r="119" spans="2:65" s="13" customFormat="1" ht="13.5">
      <c r="B119" s="233"/>
      <c r="C119" s="234"/>
      <c r="D119" s="223" t="s">
        <v>451</v>
      </c>
      <c r="E119" s="235" t="s">
        <v>21</v>
      </c>
      <c r="F119" s="236" t="s">
        <v>1044</v>
      </c>
      <c r="G119" s="234"/>
      <c r="H119" s="237">
        <v>598.61800000000005</v>
      </c>
      <c r="I119" s="238"/>
      <c r="J119" s="234"/>
      <c r="K119" s="234"/>
      <c r="L119" s="239"/>
      <c r="M119" s="240"/>
      <c r="N119" s="241"/>
      <c r="O119" s="241"/>
      <c r="P119" s="241"/>
      <c r="Q119" s="241"/>
      <c r="R119" s="241"/>
      <c r="S119" s="241"/>
      <c r="T119" s="242"/>
      <c r="AT119" s="243" t="s">
        <v>451</v>
      </c>
      <c r="AU119" s="243" t="s">
        <v>95</v>
      </c>
      <c r="AV119" s="13" t="s">
        <v>84</v>
      </c>
      <c r="AW119" s="13" t="s">
        <v>37</v>
      </c>
      <c r="AX119" s="13" t="s">
        <v>74</v>
      </c>
      <c r="AY119" s="243" t="s">
        <v>308</v>
      </c>
    </row>
    <row r="120" spans="2:65" s="13" customFormat="1" ht="13.5">
      <c r="B120" s="233"/>
      <c r="C120" s="234"/>
      <c r="D120" s="223" t="s">
        <v>451</v>
      </c>
      <c r="E120" s="235" t="s">
        <v>21</v>
      </c>
      <c r="F120" s="236" t="s">
        <v>1045</v>
      </c>
      <c r="G120" s="234"/>
      <c r="H120" s="237">
        <v>-17.181000000000001</v>
      </c>
      <c r="I120" s="238"/>
      <c r="J120" s="234"/>
      <c r="K120" s="234"/>
      <c r="L120" s="239"/>
      <c r="M120" s="240"/>
      <c r="N120" s="241"/>
      <c r="O120" s="241"/>
      <c r="P120" s="241"/>
      <c r="Q120" s="241"/>
      <c r="R120" s="241"/>
      <c r="S120" s="241"/>
      <c r="T120" s="242"/>
      <c r="AT120" s="243" t="s">
        <v>451</v>
      </c>
      <c r="AU120" s="243" t="s">
        <v>95</v>
      </c>
      <c r="AV120" s="13" t="s">
        <v>84</v>
      </c>
      <c r="AW120" s="13" t="s">
        <v>37</v>
      </c>
      <c r="AX120" s="13" t="s">
        <v>74</v>
      </c>
      <c r="AY120" s="243" t="s">
        <v>308</v>
      </c>
    </row>
    <row r="121" spans="2:65" s="14" customFormat="1" ht="13.5">
      <c r="B121" s="244"/>
      <c r="C121" s="245"/>
      <c r="D121" s="223" t="s">
        <v>451</v>
      </c>
      <c r="E121" s="259" t="s">
        <v>21</v>
      </c>
      <c r="F121" s="260" t="s">
        <v>459</v>
      </c>
      <c r="G121" s="245"/>
      <c r="H121" s="261">
        <v>581.43700000000001</v>
      </c>
      <c r="I121" s="250"/>
      <c r="J121" s="245"/>
      <c r="K121" s="245"/>
      <c r="L121" s="251"/>
      <c r="M121" s="252"/>
      <c r="N121" s="253"/>
      <c r="O121" s="253"/>
      <c r="P121" s="253"/>
      <c r="Q121" s="253"/>
      <c r="R121" s="253"/>
      <c r="S121" s="253"/>
      <c r="T121" s="254"/>
      <c r="AT121" s="255" t="s">
        <v>451</v>
      </c>
      <c r="AU121" s="255" t="s">
        <v>95</v>
      </c>
      <c r="AV121" s="14" t="s">
        <v>327</v>
      </c>
      <c r="AW121" s="14" t="s">
        <v>37</v>
      </c>
      <c r="AX121" s="14" t="s">
        <v>82</v>
      </c>
      <c r="AY121" s="255" t="s">
        <v>308</v>
      </c>
    </row>
    <row r="122" spans="2:65" s="11" customFormat="1" ht="29.85" customHeight="1">
      <c r="B122" s="186"/>
      <c r="C122" s="187"/>
      <c r="D122" s="200" t="s">
        <v>73</v>
      </c>
      <c r="E122" s="201" t="s">
        <v>714</v>
      </c>
      <c r="F122" s="201" t="s">
        <v>715</v>
      </c>
      <c r="G122" s="187"/>
      <c r="H122" s="187"/>
      <c r="I122" s="190"/>
      <c r="J122" s="202">
        <f>BK122</f>
        <v>0</v>
      </c>
      <c r="K122" s="187"/>
      <c r="L122" s="192"/>
      <c r="M122" s="193"/>
      <c r="N122" s="194"/>
      <c r="O122" s="194"/>
      <c r="P122" s="195">
        <f>SUM(P123:P130)</f>
        <v>0</v>
      </c>
      <c r="Q122" s="194"/>
      <c r="R122" s="195">
        <f>SUM(R123:R130)</f>
        <v>0</v>
      </c>
      <c r="S122" s="194"/>
      <c r="T122" s="196">
        <f>SUM(T123:T130)</f>
        <v>0</v>
      </c>
      <c r="AR122" s="197" t="s">
        <v>82</v>
      </c>
      <c r="AT122" s="198" t="s">
        <v>73</v>
      </c>
      <c r="AU122" s="198" t="s">
        <v>82</v>
      </c>
      <c r="AY122" s="197" t="s">
        <v>308</v>
      </c>
      <c r="BK122" s="199">
        <f>SUM(BK123:BK130)</f>
        <v>0</v>
      </c>
    </row>
    <row r="123" spans="2:65" s="1" customFormat="1" ht="22.5" customHeight="1">
      <c r="B123" s="42"/>
      <c r="C123" s="203" t="s">
        <v>368</v>
      </c>
      <c r="D123" s="203" t="s">
        <v>311</v>
      </c>
      <c r="E123" s="204" t="s">
        <v>1235</v>
      </c>
      <c r="F123" s="205" t="s">
        <v>1236</v>
      </c>
      <c r="G123" s="206" t="s">
        <v>719</v>
      </c>
      <c r="H123" s="207">
        <v>135.63499999999999</v>
      </c>
      <c r="I123" s="208"/>
      <c r="J123" s="209">
        <f>ROUND(I123*H123,2)</f>
        <v>0</v>
      </c>
      <c r="K123" s="205" t="s">
        <v>315</v>
      </c>
      <c r="L123" s="62"/>
      <c r="M123" s="210" t="s">
        <v>21</v>
      </c>
      <c r="N123" s="211" t="s">
        <v>45</v>
      </c>
      <c r="O123" s="43"/>
      <c r="P123" s="212">
        <f>O123*H123</f>
        <v>0</v>
      </c>
      <c r="Q123" s="212">
        <v>0</v>
      </c>
      <c r="R123" s="212">
        <f>Q123*H123</f>
        <v>0</v>
      </c>
      <c r="S123" s="212">
        <v>0</v>
      </c>
      <c r="T123" s="213">
        <f>S123*H123</f>
        <v>0</v>
      </c>
      <c r="AR123" s="25" t="s">
        <v>327</v>
      </c>
      <c r="AT123" s="25" t="s">
        <v>311</v>
      </c>
      <c r="AU123" s="25" t="s">
        <v>84</v>
      </c>
      <c r="AY123" s="25" t="s">
        <v>308</v>
      </c>
      <c r="BE123" s="214">
        <f>IF(N123="základní",J123,0)</f>
        <v>0</v>
      </c>
      <c r="BF123" s="214">
        <f>IF(N123="snížená",J123,0)</f>
        <v>0</v>
      </c>
      <c r="BG123" s="214">
        <f>IF(N123="zákl. přenesená",J123,0)</f>
        <v>0</v>
      </c>
      <c r="BH123" s="214">
        <f>IF(N123="sníž. přenesená",J123,0)</f>
        <v>0</v>
      </c>
      <c r="BI123" s="214">
        <f>IF(N123="nulová",J123,0)</f>
        <v>0</v>
      </c>
      <c r="BJ123" s="25" t="s">
        <v>82</v>
      </c>
      <c r="BK123" s="214">
        <f>ROUND(I123*H123,2)</f>
        <v>0</v>
      </c>
      <c r="BL123" s="25" t="s">
        <v>327</v>
      </c>
      <c r="BM123" s="25" t="s">
        <v>1591</v>
      </c>
    </row>
    <row r="124" spans="2:65" s="1" customFormat="1" ht="31.5" customHeight="1">
      <c r="B124" s="42"/>
      <c r="C124" s="203" t="s">
        <v>10</v>
      </c>
      <c r="D124" s="203" t="s">
        <v>311</v>
      </c>
      <c r="E124" s="204" t="s">
        <v>722</v>
      </c>
      <c r="F124" s="205" t="s">
        <v>723</v>
      </c>
      <c r="G124" s="206" t="s">
        <v>719</v>
      </c>
      <c r="H124" s="207">
        <v>135.63499999999999</v>
      </c>
      <c r="I124" s="208"/>
      <c r="J124" s="209">
        <f>ROUND(I124*H124,2)</f>
        <v>0</v>
      </c>
      <c r="K124" s="205" t="s">
        <v>315</v>
      </c>
      <c r="L124" s="62"/>
      <c r="M124" s="210" t="s">
        <v>21</v>
      </c>
      <c r="N124" s="211" t="s">
        <v>45</v>
      </c>
      <c r="O124" s="43"/>
      <c r="P124" s="212">
        <f>O124*H124</f>
        <v>0</v>
      </c>
      <c r="Q124" s="212">
        <v>0</v>
      </c>
      <c r="R124" s="212">
        <f>Q124*H124</f>
        <v>0</v>
      </c>
      <c r="S124" s="212">
        <v>0</v>
      </c>
      <c r="T124" s="213">
        <f>S124*H124</f>
        <v>0</v>
      </c>
      <c r="AR124" s="25" t="s">
        <v>327</v>
      </c>
      <c r="AT124" s="25" t="s">
        <v>311</v>
      </c>
      <c r="AU124" s="25" t="s">
        <v>84</v>
      </c>
      <c r="AY124" s="25" t="s">
        <v>308</v>
      </c>
      <c r="BE124" s="214">
        <f>IF(N124="základní",J124,0)</f>
        <v>0</v>
      </c>
      <c r="BF124" s="214">
        <f>IF(N124="snížená",J124,0)</f>
        <v>0</v>
      </c>
      <c r="BG124" s="214">
        <f>IF(N124="zákl. přenesená",J124,0)</f>
        <v>0</v>
      </c>
      <c r="BH124" s="214">
        <f>IF(N124="sníž. přenesená",J124,0)</f>
        <v>0</v>
      </c>
      <c r="BI124" s="214">
        <f>IF(N124="nulová",J124,0)</f>
        <v>0</v>
      </c>
      <c r="BJ124" s="25" t="s">
        <v>82</v>
      </c>
      <c r="BK124" s="214">
        <f>ROUND(I124*H124,2)</f>
        <v>0</v>
      </c>
      <c r="BL124" s="25" t="s">
        <v>327</v>
      </c>
      <c r="BM124" s="25" t="s">
        <v>1592</v>
      </c>
    </row>
    <row r="125" spans="2:65" s="1" customFormat="1" ht="22.5" customHeight="1">
      <c r="B125" s="42"/>
      <c r="C125" s="203" t="s">
        <v>375</v>
      </c>
      <c r="D125" s="203" t="s">
        <v>311</v>
      </c>
      <c r="E125" s="204" t="s">
        <v>726</v>
      </c>
      <c r="F125" s="205" t="s">
        <v>727</v>
      </c>
      <c r="G125" s="206" t="s">
        <v>719</v>
      </c>
      <c r="H125" s="207">
        <v>3279.24</v>
      </c>
      <c r="I125" s="208"/>
      <c r="J125" s="209">
        <f>ROUND(I125*H125,2)</f>
        <v>0</v>
      </c>
      <c r="K125" s="205" t="s">
        <v>315</v>
      </c>
      <c r="L125" s="62"/>
      <c r="M125" s="210" t="s">
        <v>21</v>
      </c>
      <c r="N125" s="211" t="s">
        <v>45</v>
      </c>
      <c r="O125" s="43"/>
      <c r="P125" s="212">
        <f>O125*H125</f>
        <v>0</v>
      </c>
      <c r="Q125" s="212">
        <v>0</v>
      </c>
      <c r="R125" s="212">
        <f>Q125*H125</f>
        <v>0</v>
      </c>
      <c r="S125" s="212">
        <v>0</v>
      </c>
      <c r="T125" s="213">
        <f>S125*H125</f>
        <v>0</v>
      </c>
      <c r="AR125" s="25" t="s">
        <v>327</v>
      </c>
      <c r="AT125" s="25" t="s">
        <v>311</v>
      </c>
      <c r="AU125" s="25" t="s">
        <v>84</v>
      </c>
      <c r="AY125" s="25" t="s">
        <v>308</v>
      </c>
      <c r="BE125" s="214">
        <f>IF(N125="základní",J125,0)</f>
        <v>0</v>
      </c>
      <c r="BF125" s="214">
        <f>IF(N125="snížená",J125,0)</f>
        <v>0</v>
      </c>
      <c r="BG125" s="214">
        <f>IF(N125="zákl. přenesená",J125,0)</f>
        <v>0</v>
      </c>
      <c r="BH125" s="214">
        <f>IF(N125="sníž. přenesená",J125,0)</f>
        <v>0</v>
      </c>
      <c r="BI125" s="214">
        <f>IF(N125="nulová",J125,0)</f>
        <v>0</v>
      </c>
      <c r="BJ125" s="25" t="s">
        <v>82</v>
      </c>
      <c r="BK125" s="214">
        <f>ROUND(I125*H125,2)</f>
        <v>0</v>
      </c>
      <c r="BL125" s="25" t="s">
        <v>327</v>
      </c>
      <c r="BM125" s="25" t="s">
        <v>1593</v>
      </c>
    </row>
    <row r="126" spans="2:65" s="13" customFormat="1" ht="13.5">
      <c r="B126" s="233"/>
      <c r="C126" s="234"/>
      <c r="D126" s="246" t="s">
        <v>451</v>
      </c>
      <c r="E126" s="256" t="s">
        <v>21</v>
      </c>
      <c r="F126" s="257" t="s">
        <v>1594</v>
      </c>
      <c r="G126" s="234"/>
      <c r="H126" s="258">
        <v>3279.24</v>
      </c>
      <c r="I126" s="238"/>
      <c r="J126" s="234"/>
      <c r="K126" s="234"/>
      <c r="L126" s="239"/>
      <c r="M126" s="240"/>
      <c r="N126" s="241"/>
      <c r="O126" s="241"/>
      <c r="P126" s="241"/>
      <c r="Q126" s="241"/>
      <c r="R126" s="241"/>
      <c r="S126" s="241"/>
      <c r="T126" s="242"/>
      <c r="AT126" s="243" t="s">
        <v>451</v>
      </c>
      <c r="AU126" s="243" t="s">
        <v>84</v>
      </c>
      <c r="AV126" s="13" t="s">
        <v>84</v>
      </c>
      <c r="AW126" s="13" t="s">
        <v>37</v>
      </c>
      <c r="AX126" s="13" t="s">
        <v>82</v>
      </c>
      <c r="AY126" s="243" t="s">
        <v>308</v>
      </c>
    </row>
    <row r="127" spans="2:65" s="1" customFormat="1" ht="22.5" customHeight="1">
      <c r="B127" s="42"/>
      <c r="C127" s="203" t="s">
        <v>381</v>
      </c>
      <c r="D127" s="203" t="s">
        <v>311</v>
      </c>
      <c r="E127" s="204" t="s">
        <v>1595</v>
      </c>
      <c r="F127" s="205" t="s">
        <v>1596</v>
      </c>
      <c r="G127" s="206" t="s">
        <v>719</v>
      </c>
      <c r="H127" s="207">
        <v>105.82</v>
      </c>
      <c r="I127" s="208"/>
      <c r="J127" s="209">
        <f>ROUND(I127*H127,2)</f>
        <v>0</v>
      </c>
      <c r="K127" s="205" t="s">
        <v>315</v>
      </c>
      <c r="L127" s="62"/>
      <c r="M127" s="210" t="s">
        <v>21</v>
      </c>
      <c r="N127" s="211" t="s">
        <v>45</v>
      </c>
      <c r="O127" s="43"/>
      <c r="P127" s="212">
        <f>O127*H127</f>
        <v>0</v>
      </c>
      <c r="Q127" s="212">
        <v>0</v>
      </c>
      <c r="R127" s="212">
        <f>Q127*H127</f>
        <v>0</v>
      </c>
      <c r="S127" s="212">
        <v>0</v>
      </c>
      <c r="T127" s="213">
        <f>S127*H127</f>
        <v>0</v>
      </c>
      <c r="AR127" s="25" t="s">
        <v>327</v>
      </c>
      <c r="AT127" s="25" t="s">
        <v>311</v>
      </c>
      <c r="AU127" s="25" t="s">
        <v>84</v>
      </c>
      <c r="AY127" s="25" t="s">
        <v>308</v>
      </c>
      <c r="BE127" s="214">
        <f>IF(N127="základní",J127,0)</f>
        <v>0</v>
      </c>
      <c r="BF127" s="214">
        <f>IF(N127="snížená",J127,0)</f>
        <v>0</v>
      </c>
      <c r="BG127" s="214">
        <f>IF(N127="zákl. přenesená",J127,0)</f>
        <v>0</v>
      </c>
      <c r="BH127" s="214">
        <f>IF(N127="sníž. přenesená",J127,0)</f>
        <v>0</v>
      </c>
      <c r="BI127" s="214">
        <f>IF(N127="nulová",J127,0)</f>
        <v>0</v>
      </c>
      <c r="BJ127" s="25" t="s">
        <v>82</v>
      </c>
      <c r="BK127" s="214">
        <f>ROUND(I127*H127,2)</f>
        <v>0</v>
      </c>
      <c r="BL127" s="25" t="s">
        <v>327</v>
      </c>
      <c r="BM127" s="25" t="s">
        <v>1597</v>
      </c>
    </row>
    <row r="128" spans="2:65" s="1" customFormat="1" ht="22.5" customHeight="1">
      <c r="B128" s="42"/>
      <c r="C128" s="203" t="s">
        <v>385</v>
      </c>
      <c r="D128" s="203" t="s">
        <v>311</v>
      </c>
      <c r="E128" s="204" t="s">
        <v>746</v>
      </c>
      <c r="F128" s="205" t="s">
        <v>747</v>
      </c>
      <c r="G128" s="206" t="s">
        <v>719</v>
      </c>
      <c r="H128" s="207">
        <v>8.6539999999999999</v>
      </c>
      <c r="I128" s="208"/>
      <c r="J128" s="209">
        <f>ROUND(I128*H128,2)</f>
        <v>0</v>
      </c>
      <c r="K128" s="205" t="s">
        <v>315</v>
      </c>
      <c r="L128" s="62"/>
      <c r="M128" s="210" t="s">
        <v>21</v>
      </c>
      <c r="N128" s="211" t="s">
        <v>45</v>
      </c>
      <c r="O128" s="43"/>
      <c r="P128" s="212">
        <f>O128*H128</f>
        <v>0</v>
      </c>
      <c r="Q128" s="212">
        <v>0</v>
      </c>
      <c r="R128" s="212">
        <f>Q128*H128</f>
        <v>0</v>
      </c>
      <c r="S128" s="212">
        <v>0</v>
      </c>
      <c r="T128" s="213">
        <f>S128*H128</f>
        <v>0</v>
      </c>
      <c r="AR128" s="25" t="s">
        <v>327</v>
      </c>
      <c r="AT128" s="25" t="s">
        <v>311</v>
      </c>
      <c r="AU128" s="25" t="s">
        <v>84</v>
      </c>
      <c r="AY128" s="25" t="s">
        <v>308</v>
      </c>
      <c r="BE128" s="214">
        <f>IF(N128="základní",J128,0)</f>
        <v>0</v>
      </c>
      <c r="BF128" s="214">
        <f>IF(N128="snížená",J128,0)</f>
        <v>0</v>
      </c>
      <c r="BG128" s="214">
        <f>IF(N128="zákl. přenesená",J128,0)</f>
        <v>0</v>
      </c>
      <c r="BH128" s="214">
        <f>IF(N128="sníž. přenesená",J128,0)</f>
        <v>0</v>
      </c>
      <c r="BI128" s="214">
        <f>IF(N128="nulová",J128,0)</f>
        <v>0</v>
      </c>
      <c r="BJ128" s="25" t="s">
        <v>82</v>
      </c>
      <c r="BK128" s="214">
        <f>ROUND(I128*H128,2)</f>
        <v>0</v>
      </c>
      <c r="BL128" s="25" t="s">
        <v>327</v>
      </c>
      <c r="BM128" s="25" t="s">
        <v>1598</v>
      </c>
    </row>
    <row r="129" spans="2:65" s="1" customFormat="1" ht="22.5" customHeight="1">
      <c r="B129" s="42"/>
      <c r="C129" s="203" t="s">
        <v>389</v>
      </c>
      <c r="D129" s="203" t="s">
        <v>311</v>
      </c>
      <c r="E129" s="204" t="s">
        <v>751</v>
      </c>
      <c r="F129" s="205" t="s">
        <v>752</v>
      </c>
      <c r="G129" s="206" t="s">
        <v>719</v>
      </c>
      <c r="H129" s="207">
        <v>22.161000000000001</v>
      </c>
      <c r="I129" s="208"/>
      <c r="J129" s="209">
        <f>ROUND(I129*H129,2)</f>
        <v>0</v>
      </c>
      <c r="K129" s="205" t="s">
        <v>315</v>
      </c>
      <c r="L129" s="62"/>
      <c r="M129" s="210" t="s">
        <v>21</v>
      </c>
      <c r="N129" s="211" t="s">
        <v>45</v>
      </c>
      <c r="O129" s="43"/>
      <c r="P129" s="212">
        <f>O129*H129</f>
        <v>0</v>
      </c>
      <c r="Q129" s="212">
        <v>0</v>
      </c>
      <c r="R129" s="212">
        <f>Q129*H129</f>
        <v>0</v>
      </c>
      <c r="S129" s="212">
        <v>0</v>
      </c>
      <c r="T129" s="213">
        <f>S129*H129</f>
        <v>0</v>
      </c>
      <c r="AR129" s="25" t="s">
        <v>327</v>
      </c>
      <c r="AT129" s="25" t="s">
        <v>311</v>
      </c>
      <c r="AU129" s="25" t="s">
        <v>84</v>
      </c>
      <c r="AY129" s="25" t="s">
        <v>308</v>
      </c>
      <c r="BE129" s="214">
        <f>IF(N129="základní",J129,0)</f>
        <v>0</v>
      </c>
      <c r="BF129" s="214">
        <f>IF(N129="snížená",J129,0)</f>
        <v>0</v>
      </c>
      <c r="BG129" s="214">
        <f>IF(N129="zákl. přenesená",J129,0)</f>
        <v>0</v>
      </c>
      <c r="BH129" s="214">
        <f>IF(N129="sníž. přenesená",J129,0)</f>
        <v>0</v>
      </c>
      <c r="BI129" s="214">
        <f>IF(N129="nulová",J129,0)</f>
        <v>0</v>
      </c>
      <c r="BJ129" s="25" t="s">
        <v>82</v>
      </c>
      <c r="BK129" s="214">
        <f>ROUND(I129*H129,2)</f>
        <v>0</v>
      </c>
      <c r="BL129" s="25" t="s">
        <v>327</v>
      </c>
      <c r="BM129" s="25" t="s">
        <v>1599</v>
      </c>
    </row>
    <row r="130" spans="2:65" s="13" customFormat="1" ht="13.5">
      <c r="B130" s="233"/>
      <c r="C130" s="234"/>
      <c r="D130" s="223" t="s">
        <v>451</v>
      </c>
      <c r="E130" s="235" t="s">
        <v>21</v>
      </c>
      <c r="F130" s="236" t="s">
        <v>1600</v>
      </c>
      <c r="G130" s="234"/>
      <c r="H130" s="237">
        <v>22.161000000000001</v>
      </c>
      <c r="I130" s="238"/>
      <c r="J130" s="234"/>
      <c r="K130" s="234"/>
      <c r="L130" s="239"/>
      <c r="M130" s="240"/>
      <c r="N130" s="241"/>
      <c r="O130" s="241"/>
      <c r="P130" s="241"/>
      <c r="Q130" s="241"/>
      <c r="R130" s="241"/>
      <c r="S130" s="241"/>
      <c r="T130" s="242"/>
      <c r="AT130" s="243" t="s">
        <v>451</v>
      </c>
      <c r="AU130" s="243" t="s">
        <v>84</v>
      </c>
      <c r="AV130" s="13" t="s">
        <v>84</v>
      </c>
      <c r="AW130" s="13" t="s">
        <v>37</v>
      </c>
      <c r="AX130" s="13" t="s">
        <v>82</v>
      </c>
      <c r="AY130" s="243" t="s">
        <v>308</v>
      </c>
    </row>
    <row r="131" spans="2:65" s="11" customFormat="1" ht="29.85" customHeight="1">
      <c r="B131" s="186"/>
      <c r="C131" s="187"/>
      <c r="D131" s="200" t="s">
        <v>73</v>
      </c>
      <c r="E131" s="201" t="s">
        <v>755</v>
      </c>
      <c r="F131" s="201" t="s">
        <v>756</v>
      </c>
      <c r="G131" s="187"/>
      <c r="H131" s="187"/>
      <c r="I131" s="190"/>
      <c r="J131" s="202">
        <f>BK131</f>
        <v>0</v>
      </c>
      <c r="K131" s="187"/>
      <c r="L131" s="192"/>
      <c r="M131" s="193"/>
      <c r="N131" s="194"/>
      <c r="O131" s="194"/>
      <c r="P131" s="195">
        <f>P132</f>
        <v>0</v>
      </c>
      <c r="Q131" s="194"/>
      <c r="R131" s="195">
        <f>R132</f>
        <v>0</v>
      </c>
      <c r="S131" s="194"/>
      <c r="T131" s="196">
        <f>T132</f>
        <v>0</v>
      </c>
      <c r="AR131" s="197" t="s">
        <v>82</v>
      </c>
      <c r="AT131" s="198" t="s">
        <v>73</v>
      </c>
      <c r="AU131" s="198" t="s">
        <v>82</v>
      </c>
      <c r="AY131" s="197" t="s">
        <v>308</v>
      </c>
      <c r="BK131" s="199">
        <f>BK132</f>
        <v>0</v>
      </c>
    </row>
    <row r="132" spans="2:65" s="1" customFormat="1" ht="31.5" customHeight="1">
      <c r="B132" s="42"/>
      <c r="C132" s="203" t="s">
        <v>393</v>
      </c>
      <c r="D132" s="203" t="s">
        <v>311</v>
      </c>
      <c r="E132" s="204" t="s">
        <v>1251</v>
      </c>
      <c r="F132" s="205" t="s">
        <v>1438</v>
      </c>
      <c r="G132" s="206" t="s">
        <v>719</v>
      </c>
      <c r="H132" s="207">
        <v>2.3E-2</v>
      </c>
      <c r="I132" s="208"/>
      <c r="J132" s="209">
        <f>ROUND(I132*H132,2)</f>
        <v>0</v>
      </c>
      <c r="K132" s="205" t="s">
        <v>315</v>
      </c>
      <c r="L132" s="62"/>
      <c r="M132" s="210" t="s">
        <v>21</v>
      </c>
      <c r="N132" s="215" t="s">
        <v>45</v>
      </c>
      <c r="O132" s="216"/>
      <c r="P132" s="217">
        <f>O132*H132</f>
        <v>0</v>
      </c>
      <c r="Q132" s="217">
        <v>0</v>
      </c>
      <c r="R132" s="217">
        <f>Q132*H132</f>
        <v>0</v>
      </c>
      <c r="S132" s="217">
        <v>0</v>
      </c>
      <c r="T132" s="218">
        <f>S132*H132</f>
        <v>0</v>
      </c>
      <c r="AR132" s="25" t="s">
        <v>327</v>
      </c>
      <c r="AT132" s="25" t="s">
        <v>311</v>
      </c>
      <c r="AU132" s="25" t="s">
        <v>84</v>
      </c>
      <c r="AY132" s="25" t="s">
        <v>308</v>
      </c>
      <c r="BE132" s="214">
        <f>IF(N132="základní",J132,0)</f>
        <v>0</v>
      </c>
      <c r="BF132" s="214">
        <f>IF(N132="snížená",J132,0)</f>
        <v>0</v>
      </c>
      <c r="BG132" s="214">
        <f>IF(N132="zákl. přenesená",J132,0)</f>
        <v>0</v>
      </c>
      <c r="BH132" s="214">
        <f>IF(N132="sníž. přenesená",J132,0)</f>
        <v>0</v>
      </c>
      <c r="BI132" s="214">
        <f>IF(N132="nulová",J132,0)</f>
        <v>0</v>
      </c>
      <c r="BJ132" s="25" t="s">
        <v>82</v>
      </c>
      <c r="BK132" s="214">
        <f>ROUND(I132*H132,2)</f>
        <v>0</v>
      </c>
      <c r="BL132" s="25" t="s">
        <v>327</v>
      </c>
      <c r="BM132" s="25" t="s">
        <v>1601</v>
      </c>
    </row>
    <row r="133" spans="2:65" s="1" customFormat="1" ht="6.95" customHeight="1">
      <c r="B133" s="57"/>
      <c r="C133" s="58"/>
      <c r="D133" s="58"/>
      <c r="E133" s="58"/>
      <c r="F133" s="58"/>
      <c r="G133" s="58"/>
      <c r="H133" s="58"/>
      <c r="I133" s="149"/>
      <c r="J133" s="58"/>
      <c r="K133" s="58"/>
      <c r="L133" s="62"/>
    </row>
  </sheetData>
  <sheetProtection password="CC35" sheet="1" objects="1" scenarios="1" formatCells="0" formatColumns="0" formatRows="0" sort="0" autoFilter="0"/>
  <autoFilter ref="C94:K132"/>
  <mergeCells count="15">
    <mergeCell ref="E85:H85"/>
    <mergeCell ref="E83:H83"/>
    <mergeCell ref="E87:H87"/>
    <mergeCell ref="G1:H1"/>
    <mergeCell ref="L2:V2"/>
    <mergeCell ref="E49:H49"/>
    <mergeCell ref="E53:H53"/>
    <mergeCell ref="E51:H51"/>
    <mergeCell ref="E55:H55"/>
    <mergeCell ref="E81:H81"/>
    <mergeCell ref="E7:H7"/>
    <mergeCell ref="E11:H11"/>
    <mergeCell ref="E9:H9"/>
    <mergeCell ref="E13:H13"/>
    <mergeCell ref="E28:H28"/>
  </mergeCells>
  <hyperlinks>
    <hyperlink ref="F1:G1" location="C2" display="1) Krycí list soupisu"/>
    <hyperlink ref="G1:H1" location="C62" display="2) Rekapitulace"/>
    <hyperlink ref="J1" location="C94" display="3) Soupis prací"/>
    <hyperlink ref="L1:V1" location="'Rekapitulace stavby'!C2" display="Rekapitulace stavby"/>
  </hyperlinks>
  <pageMargins left="0.58333330000000005" right="0.58333330000000005" top="0.58333330000000005" bottom="0.58333330000000005" header="0" footer="0"/>
  <pageSetup paperSize="9" fitToHeight="100" orientation="landscape" blackAndWhite="1" r:id="rId1"/>
  <headerFooter>
    <oddFooter>&amp;CStrana &amp;P z &amp;N</oddFooter>
  </headerFooter>
  <drawing r:id="rId2"/>
</worksheet>
</file>

<file path=xl/worksheets/sheet12.xml><?xml version="1.0" encoding="utf-8"?>
<worksheet xmlns="http://schemas.openxmlformats.org/spreadsheetml/2006/main" xmlns:r="http://schemas.openxmlformats.org/officeDocument/2006/relationships">
  <sheetPr>
    <pageSetUpPr fitToPage="1"/>
  </sheetPr>
  <dimension ref="A1:BR120"/>
  <sheetViews>
    <sheetView showGridLines="0" workbookViewId="0">
      <pane ySplit="1" topLeftCell="A2" activePane="bottomLeft" state="frozen"/>
      <selection pane="bottomLeft"/>
    </sheetView>
  </sheetViews>
  <sheetFormatPr defaultRowHeight="15"/>
  <cols>
    <col min="1" max="1" width="8.33203125" customWidth="1"/>
    <col min="2" max="2" width="1.6640625" customWidth="1"/>
    <col min="3" max="3" width="4.1640625" customWidth="1"/>
    <col min="4" max="4" width="4.33203125" customWidth="1"/>
    <col min="5" max="5" width="17.1640625" customWidth="1"/>
    <col min="6" max="6" width="75" customWidth="1"/>
    <col min="7" max="7" width="8.6640625" customWidth="1"/>
    <col min="8" max="8" width="11.1640625" customWidth="1"/>
    <col min="9" max="9" width="12.6640625" style="121" customWidth="1"/>
    <col min="10" max="10" width="23.5" customWidth="1"/>
    <col min="11" max="11" width="15.5" customWidth="1"/>
    <col min="19" max="19" width="8.1640625" customWidth="1"/>
    <col min="20" max="20" width="29.6640625" customWidth="1"/>
    <col min="21" max="21" width="16.33203125"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1" spans="1:70" ht="21.75" customHeight="1">
      <c r="A1" s="22"/>
      <c r="B1" s="122"/>
      <c r="C1" s="122"/>
      <c r="D1" s="123" t="s">
        <v>1</v>
      </c>
      <c r="E1" s="122"/>
      <c r="F1" s="124" t="s">
        <v>272</v>
      </c>
      <c r="G1" s="427" t="s">
        <v>273</v>
      </c>
      <c r="H1" s="427"/>
      <c r="I1" s="125"/>
      <c r="J1" s="124" t="s">
        <v>274</v>
      </c>
      <c r="K1" s="123" t="s">
        <v>275</v>
      </c>
      <c r="L1" s="124" t="s">
        <v>276</v>
      </c>
      <c r="M1" s="124"/>
      <c r="N1" s="124"/>
      <c r="O1" s="124"/>
      <c r="P1" s="124"/>
      <c r="Q1" s="124"/>
      <c r="R1" s="124"/>
      <c r="S1" s="124"/>
      <c r="T1" s="124"/>
      <c r="U1" s="21"/>
      <c r="V1" s="21"/>
      <c r="W1" s="22"/>
      <c r="X1" s="22"/>
      <c r="Y1" s="22"/>
      <c r="Z1" s="22"/>
      <c r="AA1" s="22"/>
      <c r="AB1" s="22"/>
      <c r="AC1" s="22"/>
      <c r="AD1" s="22"/>
      <c r="AE1" s="22"/>
      <c r="AF1" s="22"/>
      <c r="AG1" s="22"/>
      <c r="AH1" s="22"/>
      <c r="AI1" s="22"/>
      <c r="AJ1" s="22"/>
      <c r="AK1" s="22"/>
      <c r="AL1" s="22"/>
      <c r="AM1" s="22"/>
      <c r="AN1" s="22"/>
      <c r="AO1" s="22"/>
      <c r="AP1" s="22"/>
      <c r="AQ1" s="22"/>
      <c r="AR1" s="22"/>
      <c r="AS1" s="22"/>
      <c r="AT1" s="22"/>
      <c r="AU1" s="22"/>
      <c r="AV1" s="22"/>
      <c r="AW1" s="22"/>
      <c r="AX1" s="22"/>
      <c r="AY1" s="22"/>
      <c r="AZ1" s="22"/>
      <c r="BA1" s="22"/>
      <c r="BB1" s="22"/>
      <c r="BC1" s="22"/>
      <c r="BD1" s="22"/>
      <c r="BE1" s="22"/>
      <c r="BF1" s="22"/>
      <c r="BG1" s="22"/>
      <c r="BH1" s="22"/>
      <c r="BI1" s="22"/>
      <c r="BJ1" s="22"/>
      <c r="BK1" s="22"/>
      <c r="BL1" s="22"/>
      <c r="BM1" s="22"/>
      <c r="BN1" s="22"/>
      <c r="BO1" s="22"/>
      <c r="BP1" s="22"/>
      <c r="BQ1" s="22"/>
      <c r="BR1" s="22"/>
    </row>
    <row r="2" spans="1:70" ht="36.950000000000003" customHeight="1">
      <c r="L2" s="419"/>
      <c r="M2" s="419"/>
      <c r="N2" s="419"/>
      <c r="O2" s="419"/>
      <c r="P2" s="419"/>
      <c r="Q2" s="419"/>
      <c r="R2" s="419"/>
      <c r="S2" s="419"/>
      <c r="T2" s="419"/>
      <c r="U2" s="419"/>
      <c r="V2" s="419"/>
      <c r="AT2" s="25" t="s">
        <v>125</v>
      </c>
    </row>
    <row r="3" spans="1:70" ht="6.95" customHeight="1">
      <c r="B3" s="26"/>
      <c r="C3" s="27"/>
      <c r="D3" s="27"/>
      <c r="E3" s="27"/>
      <c r="F3" s="27"/>
      <c r="G3" s="27"/>
      <c r="H3" s="27"/>
      <c r="I3" s="126"/>
      <c r="J3" s="27"/>
      <c r="K3" s="28"/>
      <c r="AT3" s="25" t="s">
        <v>84</v>
      </c>
    </row>
    <row r="4" spans="1:70" ht="36.950000000000003" customHeight="1">
      <c r="B4" s="29"/>
      <c r="C4" s="30"/>
      <c r="D4" s="31" t="s">
        <v>277</v>
      </c>
      <c r="E4" s="30"/>
      <c r="F4" s="30"/>
      <c r="G4" s="30"/>
      <c r="H4" s="30"/>
      <c r="I4" s="127"/>
      <c r="J4" s="30"/>
      <c r="K4" s="32"/>
      <c r="M4" s="33" t="s">
        <v>12</v>
      </c>
      <c r="AT4" s="25" t="s">
        <v>6</v>
      </c>
    </row>
    <row r="5" spans="1:70" ht="6.95" customHeight="1">
      <c r="B5" s="29"/>
      <c r="C5" s="30"/>
      <c r="D5" s="30"/>
      <c r="E5" s="30"/>
      <c r="F5" s="30"/>
      <c r="G5" s="30"/>
      <c r="H5" s="30"/>
      <c r="I5" s="127"/>
      <c r="J5" s="30"/>
      <c r="K5" s="32"/>
    </row>
    <row r="6" spans="1:70">
      <c r="B6" s="29"/>
      <c r="C6" s="30"/>
      <c r="D6" s="38" t="s">
        <v>18</v>
      </c>
      <c r="E6" s="30"/>
      <c r="F6" s="30"/>
      <c r="G6" s="30"/>
      <c r="H6" s="30"/>
      <c r="I6" s="127"/>
      <c r="J6" s="30"/>
      <c r="K6" s="32"/>
    </row>
    <row r="7" spans="1:70" ht="22.5" customHeight="1">
      <c r="B7" s="29"/>
      <c r="C7" s="30"/>
      <c r="D7" s="30"/>
      <c r="E7" s="420" t="str">
        <f>'Rekapitulace stavby'!K6</f>
        <v>Národní telemedicínské centrum</v>
      </c>
      <c r="F7" s="421"/>
      <c r="G7" s="421"/>
      <c r="H7" s="421"/>
      <c r="I7" s="127"/>
      <c r="J7" s="30"/>
      <c r="K7" s="32"/>
    </row>
    <row r="8" spans="1:70">
      <c r="B8" s="29"/>
      <c r="C8" s="30"/>
      <c r="D8" s="38" t="s">
        <v>278</v>
      </c>
      <c r="E8" s="30"/>
      <c r="F8" s="30"/>
      <c r="G8" s="30"/>
      <c r="H8" s="30"/>
      <c r="I8" s="127"/>
      <c r="J8" s="30"/>
      <c r="K8" s="32"/>
    </row>
    <row r="9" spans="1:70" ht="22.5" customHeight="1">
      <c r="B9" s="29"/>
      <c r="C9" s="30"/>
      <c r="D9" s="30"/>
      <c r="E9" s="420" t="s">
        <v>424</v>
      </c>
      <c r="F9" s="380"/>
      <c r="G9" s="380"/>
      <c r="H9" s="380"/>
      <c r="I9" s="127"/>
      <c r="J9" s="30"/>
      <c r="K9" s="32"/>
    </row>
    <row r="10" spans="1:70">
      <c r="B10" s="29"/>
      <c r="C10" s="30"/>
      <c r="D10" s="38" t="s">
        <v>425</v>
      </c>
      <c r="E10" s="30"/>
      <c r="F10" s="30"/>
      <c r="G10" s="30"/>
      <c r="H10" s="30"/>
      <c r="I10" s="127"/>
      <c r="J10" s="30"/>
      <c r="K10" s="32"/>
    </row>
    <row r="11" spans="1:70" s="1" customFormat="1" ht="22.5" customHeight="1">
      <c r="B11" s="42"/>
      <c r="C11" s="43"/>
      <c r="D11" s="43"/>
      <c r="E11" s="404" t="s">
        <v>1602</v>
      </c>
      <c r="F11" s="423"/>
      <c r="G11" s="423"/>
      <c r="H11" s="423"/>
      <c r="I11" s="128"/>
      <c r="J11" s="43"/>
      <c r="K11" s="46"/>
    </row>
    <row r="12" spans="1:70" s="1" customFormat="1">
      <c r="B12" s="42"/>
      <c r="C12" s="43"/>
      <c r="D12" s="38" t="s">
        <v>427</v>
      </c>
      <c r="E12" s="43"/>
      <c r="F12" s="43"/>
      <c r="G12" s="43"/>
      <c r="H12" s="43"/>
      <c r="I12" s="128"/>
      <c r="J12" s="43"/>
      <c r="K12" s="46"/>
    </row>
    <row r="13" spans="1:70" s="1" customFormat="1" ht="36.950000000000003" customHeight="1">
      <c r="B13" s="42"/>
      <c r="C13" s="43"/>
      <c r="D13" s="43"/>
      <c r="E13" s="422" t="s">
        <v>1603</v>
      </c>
      <c r="F13" s="423"/>
      <c r="G13" s="423"/>
      <c r="H13" s="423"/>
      <c r="I13" s="128"/>
      <c r="J13" s="43"/>
      <c r="K13" s="46"/>
    </row>
    <row r="14" spans="1:70" s="1" customFormat="1" ht="13.5">
      <c r="B14" s="42"/>
      <c r="C14" s="43"/>
      <c r="D14" s="43"/>
      <c r="E14" s="43"/>
      <c r="F14" s="43"/>
      <c r="G14" s="43"/>
      <c r="H14" s="43"/>
      <c r="I14" s="128"/>
      <c r="J14" s="43"/>
      <c r="K14" s="46"/>
    </row>
    <row r="15" spans="1:70" s="1" customFormat="1" ht="14.45" customHeight="1">
      <c r="B15" s="42"/>
      <c r="C15" s="43"/>
      <c r="D15" s="38" t="s">
        <v>20</v>
      </c>
      <c r="E15" s="43"/>
      <c r="F15" s="36" t="s">
        <v>21</v>
      </c>
      <c r="G15" s="43"/>
      <c r="H15" s="43"/>
      <c r="I15" s="129" t="s">
        <v>22</v>
      </c>
      <c r="J15" s="36" t="s">
        <v>21</v>
      </c>
      <c r="K15" s="46"/>
    </row>
    <row r="16" spans="1:70" s="1" customFormat="1" ht="14.45" customHeight="1">
      <c r="B16" s="42"/>
      <c r="C16" s="43"/>
      <c r="D16" s="38" t="s">
        <v>23</v>
      </c>
      <c r="E16" s="43"/>
      <c r="F16" s="36" t="s">
        <v>24</v>
      </c>
      <c r="G16" s="43"/>
      <c r="H16" s="43"/>
      <c r="I16" s="129" t="s">
        <v>25</v>
      </c>
      <c r="J16" s="130" t="str">
        <f>'Rekapitulace stavby'!AN8</f>
        <v>26.1.2017</v>
      </c>
      <c r="K16" s="46"/>
    </row>
    <row r="17" spans="2:11" s="1" customFormat="1" ht="10.9" customHeight="1">
      <c r="B17" s="42"/>
      <c r="C17" s="43"/>
      <c r="D17" s="43"/>
      <c r="E17" s="43"/>
      <c r="F17" s="43"/>
      <c r="G17" s="43"/>
      <c r="H17" s="43"/>
      <c r="I17" s="128"/>
      <c r="J17" s="43"/>
      <c r="K17" s="46"/>
    </row>
    <row r="18" spans="2:11" s="1" customFormat="1" ht="14.45" customHeight="1">
      <c r="B18" s="42"/>
      <c r="C18" s="43"/>
      <c r="D18" s="38" t="s">
        <v>27</v>
      </c>
      <c r="E18" s="43"/>
      <c r="F18" s="43"/>
      <c r="G18" s="43"/>
      <c r="H18" s="43"/>
      <c r="I18" s="129" t="s">
        <v>28</v>
      </c>
      <c r="J18" s="36" t="s">
        <v>29</v>
      </c>
      <c r="K18" s="46"/>
    </row>
    <row r="19" spans="2:11" s="1" customFormat="1" ht="18" customHeight="1">
      <c r="B19" s="42"/>
      <c r="C19" s="43"/>
      <c r="D19" s="43"/>
      <c r="E19" s="36" t="s">
        <v>30</v>
      </c>
      <c r="F19" s="43"/>
      <c r="G19" s="43"/>
      <c r="H19" s="43"/>
      <c r="I19" s="129" t="s">
        <v>31</v>
      </c>
      <c r="J19" s="36" t="s">
        <v>21</v>
      </c>
      <c r="K19" s="46"/>
    </row>
    <row r="20" spans="2:11" s="1" customFormat="1" ht="6.95" customHeight="1">
      <c r="B20" s="42"/>
      <c r="C20" s="43"/>
      <c r="D20" s="43"/>
      <c r="E20" s="43"/>
      <c r="F20" s="43"/>
      <c r="G20" s="43"/>
      <c r="H20" s="43"/>
      <c r="I20" s="128"/>
      <c r="J20" s="43"/>
      <c r="K20" s="46"/>
    </row>
    <row r="21" spans="2:11" s="1" customFormat="1" ht="14.45" customHeight="1">
      <c r="B21" s="42"/>
      <c r="C21" s="43"/>
      <c r="D21" s="38" t="s">
        <v>32</v>
      </c>
      <c r="E21" s="43"/>
      <c r="F21" s="43"/>
      <c r="G21" s="43"/>
      <c r="H21" s="43"/>
      <c r="I21" s="129" t="s">
        <v>28</v>
      </c>
      <c r="J21" s="36" t="str">
        <f>IF('Rekapitulace stavby'!AN13="Vyplň údaj","",IF('Rekapitulace stavby'!AN13="","",'Rekapitulace stavby'!AN13))</f>
        <v/>
      </c>
      <c r="K21" s="46"/>
    </row>
    <row r="22" spans="2:11" s="1" customFormat="1" ht="18" customHeight="1">
      <c r="B22" s="42"/>
      <c r="C22" s="43"/>
      <c r="D22" s="43"/>
      <c r="E22" s="36" t="str">
        <f>IF('Rekapitulace stavby'!E14="Vyplň údaj","",IF('Rekapitulace stavby'!E14="","",'Rekapitulace stavby'!E14))</f>
        <v/>
      </c>
      <c r="F22" s="43"/>
      <c r="G22" s="43"/>
      <c r="H22" s="43"/>
      <c r="I22" s="129" t="s">
        <v>31</v>
      </c>
      <c r="J22" s="36" t="str">
        <f>IF('Rekapitulace stavby'!AN14="Vyplň údaj","",IF('Rekapitulace stavby'!AN14="","",'Rekapitulace stavby'!AN14))</f>
        <v/>
      </c>
      <c r="K22" s="46"/>
    </row>
    <row r="23" spans="2:11" s="1" customFormat="1" ht="6.95" customHeight="1">
      <c r="B23" s="42"/>
      <c r="C23" s="43"/>
      <c r="D23" s="43"/>
      <c r="E23" s="43"/>
      <c r="F23" s="43"/>
      <c r="G23" s="43"/>
      <c r="H23" s="43"/>
      <c r="I23" s="128"/>
      <c r="J23" s="43"/>
      <c r="K23" s="46"/>
    </row>
    <row r="24" spans="2:11" s="1" customFormat="1" ht="14.45" customHeight="1">
      <c r="B24" s="42"/>
      <c r="C24" s="43"/>
      <c r="D24" s="38" t="s">
        <v>34</v>
      </c>
      <c r="E24" s="43"/>
      <c r="F24" s="43"/>
      <c r="G24" s="43"/>
      <c r="H24" s="43"/>
      <c r="I24" s="129" t="s">
        <v>28</v>
      </c>
      <c r="J24" s="36" t="s">
        <v>35</v>
      </c>
      <c r="K24" s="46"/>
    </row>
    <row r="25" spans="2:11" s="1" customFormat="1" ht="18" customHeight="1">
      <c r="B25" s="42"/>
      <c r="C25" s="43"/>
      <c r="D25" s="43"/>
      <c r="E25" s="36" t="s">
        <v>36</v>
      </c>
      <c r="F25" s="43"/>
      <c r="G25" s="43"/>
      <c r="H25" s="43"/>
      <c r="I25" s="129" t="s">
        <v>31</v>
      </c>
      <c r="J25" s="36" t="s">
        <v>21</v>
      </c>
      <c r="K25" s="46"/>
    </row>
    <row r="26" spans="2:11" s="1" customFormat="1" ht="6.95" customHeight="1">
      <c r="B26" s="42"/>
      <c r="C26" s="43"/>
      <c r="D26" s="43"/>
      <c r="E26" s="43"/>
      <c r="F26" s="43"/>
      <c r="G26" s="43"/>
      <c r="H26" s="43"/>
      <c r="I26" s="128"/>
      <c r="J26" s="43"/>
      <c r="K26" s="46"/>
    </row>
    <row r="27" spans="2:11" s="1" customFormat="1" ht="14.45" customHeight="1">
      <c r="B27" s="42"/>
      <c r="C27" s="43"/>
      <c r="D27" s="38" t="s">
        <v>38</v>
      </c>
      <c r="E27" s="43"/>
      <c r="F27" s="43"/>
      <c r="G27" s="43"/>
      <c r="H27" s="43"/>
      <c r="I27" s="128"/>
      <c r="J27" s="43"/>
      <c r="K27" s="46"/>
    </row>
    <row r="28" spans="2:11" s="7" customFormat="1" ht="22.5" customHeight="1">
      <c r="B28" s="131"/>
      <c r="C28" s="132"/>
      <c r="D28" s="132"/>
      <c r="E28" s="384" t="s">
        <v>21</v>
      </c>
      <c r="F28" s="384"/>
      <c r="G28" s="384"/>
      <c r="H28" s="384"/>
      <c r="I28" s="133"/>
      <c r="J28" s="132"/>
      <c r="K28" s="134"/>
    </row>
    <row r="29" spans="2:11" s="1" customFormat="1" ht="6.95" customHeight="1">
      <c r="B29" s="42"/>
      <c r="C29" s="43"/>
      <c r="D29" s="43"/>
      <c r="E29" s="43"/>
      <c r="F29" s="43"/>
      <c r="G29" s="43"/>
      <c r="H29" s="43"/>
      <c r="I29" s="128"/>
      <c r="J29" s="43"/>
      <c r="K29" s="46"/>
    </row>
    <row r="30" spans="2:11" s="1" customFormat="1" ht="6.95" customHeight="1">
      <c r="B30" s="42"/>
      <c r="C30" s="43"/>
      <c r="D30" s="86"/>
      <c r="E30" s="86"/>
      <c r="F30" s="86"/>
      <c r="G30" s="86"/>
      <c r="H30" s="86"/>
      <c r="I30" s="135"/>
      <c r="J30" s="86"/>
      <c r="K30" s="136"/>
    </row>
    <row r="31" spans="2:11" s="1" customFormat="1" ht="25.35" customHeight="1">
      <c r="B31" s="42"/>
      <c r="C31" s="43"/>
      <c r="D31" s="137" t="s">
        <v>40</v>
      </c>
      <c r="E31" s="43"/>
      <c r="F31" s="43"/>
      <c r="G31" s="43"/>
      <c r="H31" s="43"/>
      <c r="I31" s="128"/>
      <c r="J31" s="138">
        <f>ROUND(J91,2)</f>
        <v>0</v>
      </c>
      <c r="K31" s="46"/>
    </row>
    <row r="32" spans="2:11" s="1" customFormat="1" ht="6.95" customHeight="1">
      <c r="B32" s="42"/>
      <c r="C32" s="43"/>
      <c r="D32" s="86"/>
      <c r="E32" s="86"/>
      <c r="F32" s="86"/>
      <c r="G32" s="86"/>
      <c r="H32" s="86"/>
      <c r="I32" s="135"/>
      <c r="J32" s="86"/>
      <c r="K32" s="136"/>
    </row>
    <row r="33" spans="2:11" s="1" customFormat="1" ht="14.45" customHeight="1">
      <c r="B33" s="42"/>
      <c r="C33" s="43"/>
      <c r="D33" s="43"/>
      <c r="E33" s="43"/>
      <c r="F33" s="47" t="s">
        <v>42</v>
      </c>
      <c r="G33" s="43"/>
      <c r="H33" s="43"/>
      <c r="I33" s="139" t="s">
        <v>41</v>
      </c>
      <c r="J33" s="47" t="s">
        <v>43</v>
      </c>
      <c r="K33" s="46"/>
    </row>
    <row r="34" spans="2:11" s="1" customFormat="1" ht="14.45" customHeight="1">
      <c r="B34" s="42"/>
      <c r="C34" s="43"/>
      <c r="D34" s="50" t="s">
        <v>44</v>
      </c>
      <c r="E34" s="50" t="s">
        <v>45</v>
      </c>
      <c r="F34" s="140">
        <f>ROUND(SUM(BE91:BE119), 2)</f>
        <v>0</v>
      </c>
      <c r="G34" s="43"/>
      <c r="H34" s="43"/>
      <c r="I34" s="141">
        <v>0.21</v>
      </c>
      <c r="J34" s="140">
        <f>ROUND(ROUND((SUM(BE91:BE119)), 2)*I34, 2)</f>
        <v>0</v>
      </c>
      <c r="K34" s="46"/>
    </row>
    <row r="35" spans="2:11" s="1" customFormat="1" ht="14.45" customHeight="1">
      <c r="B35" s="42"/>
      <c r="C35" s="43"/>
      <c r="D35" s="43"/>
      <c r="E35" s="50" t="s">
        <v>46</v>
      </c>
      <c r="F35" s="140">
        <f>ROUND(SUM(BF91:BF119), 2)</f>
        <v>0</v>
      </c>
      <c r="G35" s="43"/>
      <c r="H35" s="43"/>
      <c r="I35" s="141">
        <v>0.15</v>
      </c>
      <c r="J35" s="140">
        <f>ROUND(ROUND((SUM(BF91:BF119)), 2)*I35, 2)</f>
        <v>0</v>
      </c>
      <c r="K35" s="46"/>
    </row>
    <row r="36" spans="2:11" s="1" customFormat="1" ht="14.45" hidden="1" customHeight="1">
      <c r="B36" s="42"/>
      <c r="C36" s="43"/>
      <c r="D36" s="43"/>
      <c r="E36" s="50" t="s">
        <v>47</v>
      </c>
      <c r="F36" s="140">
        <f>ROUND(SUM(BG91:BG119), 2)</f>
        <v>0</v>
      </c>
      <c r="G36" s="43"/>
      <c r="H36" s="43"/>
      <c r="I36" s="141">
        <v>0.21</v>
      </c>
      <c r="J36" s="140">
        <v>0</v>
      </c>
      <c r="K36" s="46"/>
    </row>
    <row r="37" spans="2:11" s="1" customFormat="1" ht="14.45" hidden="1" customHeight="1">
      <c r="B37" s="42"/>
      <c r="C37" s="43"/>
      <c r="D37" s="43"/>
      <c r="E37" s="50" t="s">
        <v>48</v>
      </c>
      <c r="F37" s="140">
        <f>ROUND(SUM(BH91:BH119), 2)</f>
        <v>0</v>
      </c>
      <c r="G37" s="43"/>
      <c r="H37" s="43"/>
      <c r="I37" s="141">
        <v>0.15</v>
      </c>
      <c r="J37" s="140">
        <v>0</v>
      </c>
      <c r="K37" s="46"/>
    </row>
    <row r="38" spans="2:11" s="1" customFormat="1" ht="14.45" hidden="1" customHeight="1">
      <c r="B38" s="42"/>
      <c r="C38" s="43"/>
      <c r="D38" s="43"/>
      <c r="E38" s="50" t="s">
        <v>49</v>
      </c>
      <c r="F38" s="140">
        <f>ROUND(SUM(BI91:BI119), 2)</f>
        <v>0</v>
      </c>
      <c r="G38" s="43"/>
      <c r="H38" s="43"/>
      <c r="I38" s="141">
        <v>0</v>
      </c>
      <c r="J38" s="140">
        <v>0</v>
      </c>
      <c r="K38" s="46"/>
    </row>
    <row r="39" spans="2:11" s="1" customFormat="1" ht="6.95" customHeight="1">
      <c r="B39" s="42"/>
      <c r="C39" s="43"/>
      <c r="D39" s="43"/>
      <c r="E39" s="43"/>
      <c r="F39" s="43"/>
      <c r="G39" s="43"/>
      <c r="H39" s="43"/>
      <c r="I39" s="128"/>
      <c r="J39" s="43"/>
      <c r="K39" s="46"/>
    </row>
    <row r="40" spans="2:11" s="1" customFormat="1" ht="25.35" customHeight="1">
      <c r="B40" s="42"/>
      <c r="C40" s="142"/>
      <c r="D40" s="143" t="s">
        <v>50</v>
      </c>
      <c r="E40" s="80"/>
      <c r="F40" s="80"/>
      <c r="G40" s="144" t="s">
        <v>51</v>
      </c>
      <c r="H40" s="145" t="s">
        <v>52</v>
      </c>
      <c r="I40" s="146"/>
      <c r="J40" s="147">
        <f>SUM(J31:J38)</f>
        <v>0</v>
      </c>
      <c r="K40" s="148"/>
    </row>
    <row r="41" spans="2:11" s="1" customFormat="1" ht="14.45" customHeight="1">
      <c r="B41" s="57"/>
      <c r="C41" s="58"/>
      <c r="D41" s="58"/>
      <c r="E41" s="58"/>
      <c r="F41" s="58"/>
      <c r="G41" s="58"/>
      <c r="H41" s="58"/>
      <c r="I41" s="149"/>
      <c r="J41" s="58"/>
      <c r="K41" s="59"/>
    </row>
    <row r="45" spans="2:11" s="1" customFormat="1" ht="6.95" customHeight="1">
      <c r="B45" s="150"/>
      <c r="C45" s="151"/>
      <c r="D45" s="151"/>
      <c r="E45" s="151"/>
      <c r="F45" s="151"/>
      <c r="G45" s="151"/>
      <c r="H45" s="151"/>
      <c r="I45" s="152"/>
      <c r="J45" s="151"/>
      <c r="K45" s="153"/>
    </row>
    <row r="46" spans="2:11" s="1" customFormat="1" ht="36.950000000000003" customHeight="1">
      <c r="B46" s="42"/>
      <c r="C46" s="31" t="s">
        <v>280</v>
      </c>
      <c r="D46" s="43"/>
      <c r="E46" s="43"/>
      <c r="F46" s="43"/>
      <c r="G46" s="43"/>
      <c r="H46" s="43"/>
      <c r="I46" s="128"/>
      <c r="J46" s="43"/>
      <c r="K46" s="46"/>
    </row>
    <row r="47" spans="2:11" s="1" customFormat="1" ht="6.95" customHeight="1">
      <c r="B47" s="42"/>
      <c r="C47" s="43"/>
      <c r="D47" s="43"/>
      <c r="E47" s="43"/>
      <c r="F47" s="43"/>
      <c r="G47" s="43"/>
      <c r="H47" s="43"/>
      <c r="I47" s="128"/>
      <c r="J47" s="43"/>
      <c r="K47" s="46"/>
    </row>
    <row r="48" spans="2:11" s="1" customFormat="1" ht="14.45" customHeight="1">
      <c r="B48" s="42"/>
      <c r="C48" s="38" t="s">
        <v>18</v>
      </c>
      <c r="D48" s="43"/>
      <c r="E48" s="43"/>
      <c r="F48" s="43"/>
      <c r="G48" s="43"/>
      <c r="H48" s="43"/>
      <c r="I48" s="128"/>
      <c r="J48" s="43"/>
      <c r="K48" s="46"/>
    </row>
    <row r="49" spans="2:47" s="1" customFormat="1" ht="22.5" customHeight="1">
      <c r="B49" s="42"/>
      <c r="C49" s="43"/>
      <c r="D49" s="43"/>
      <c r="E49" s="420" t="str">
        <f>E7</f>
        <v>Národní telemedicínské centrum</v>
      </c>
      <c r="F49" s="421"/>
      <c r="G49" s="421"/>
      <c r="H49" s="421"/>
      <c r="I49" s="128"/>
      <c r="J49" s="43"/>
      <c r="K49" s="46"/>
    </row>
    <row r="50" spans="2:47">
      <c r="B50" s="29"/>
      <c r="C50" s="38" t="s">
        <v>278</v>
      </c>
      <c r="D50" s="30"/>
      <c r="E50" s="30"/>
      <c r="F50" s="30"/>
      <c r="G50" s="30"/>
      <c r="H50" s="30"/>
      <c r="I50" s="127"/>
      <c r="J50" s="30"/>
      <c r="K50" s="32"/>
    </row>
    <row r="51" spans="2:47" ht="22.5" customHeight="1">
      <c r="B51" s="29"/>
      <c r="C51" s="30"/>
      <c r="D51" s="30"/>
      <c r="E51" s="420" t="s">
        <v>424</v>
      </c>
      <c r="F51" s="380"/>
      <c r="G51" s="380"/>
      <c r="H51" s="380"/>
      <c r="I51" s="127"/>
      <c r="J51" s="30"/>
      <c r="K51" s="32"/>
    </row>
    <row r="52" spans="2:47">
      <c r="B52" s="29"/>
      <c r="C52" s="38" t="s">
        <v>425</v>
      </c>
      <c r="D52" s="30"/>
      <c r="E52" s="30"/>
      <c r="F52" s="30"/>
      <c r="G52" s="30"/>
      <c r="H52" s="30"/>
      <c r="I52" s="127"/>
      <c r="J52" s="30"/>
      <c r="K52" s="32"/>
    </row>
    <row r="53" spans="2:47" s="1" customFormat="1" ht="22.5" customHeight="1">
      <c r="B53" s="42"/>
      <c r="C53" s="43"/>
      <c r="D53" s="43"/>
      <c r="E53" s="404" t="s">
        <v>1602</v>
      </c>
      <c r="F53" s="423"/>
      <c r="G53" s="423"/>
      <c r="H53" s="423"/>
      <c r="I53" s="128"/>
      <c r="J53" s="43"/>
      <c r="K53" s="46"/>
    </row>
    <row r="54" spans="2:47" s="1" customFormat="1" ht="14.45" customHeight="1">
      <c r="B54" s="42"/>
      <c r="C54" s="38" t="s">
        <v>427</v>
      </c>
      <c r="D54" s="43"/>
      <c r="E54" s="43"/>
      <c r="F54" s="43"/>
      <c r="G54" s="43"/>
      <c r="H54" s="43"/>
      <c r="I54" s="128"/>
      <c r="J54" s="43"/>
      <c r="K54" s="46"/>
    </row>
    <row r="55" spans="2:47" s="1" customFormat="1" ht="23.25" customHeight="1">
      <c r="B55" s="42"/>
      <c r="C55" s="43"/>
      <c r="D55" s="43"/>
      <c r="E55" s="422" t="str">
        <f>E13</f>
        <v>03a - Skulptura</v>
      </c>
      <c r="F55" s="423"/>
      <c r="G55" s="423"/>
      <c r="H55" s="423"/>
      <c r="I55" s="128"/>
      <c r="J55" s="43"/>
      <c r="K55" s="46"/>
    </row>
    <row r="56" spans="2:47" s="1" customFormat="1" ht="6.95" customHeight="1">
      <c r="B56" s="42"/>
      <c r="C56" s="43"/>
      <c r="D56" s="43"/>
      <c r="E56" s="43"/>
      <c r="F56" s="43"/>
      <c r="G56" s="43"/>
      <c r="H56" s="43"/>
      <c r="I56" s="128"/>
      <c r="J56" s="43"/>
      <c r="K56" s="46"/>
    </row>
    <row r="57" spans="2:47" s="1" customFormat="1" ht="18" customHeight="1">
      <c r="B57" s="42"/>
      <c r="C57" s="38" t="s">
        <v>23</v>
      </c>
      <c r="D57" s="43"/>
      <c r="E57" s="43"/>
      <c r="F57" s="36" t="str">
        <f>F16</f>
        <v>FN Olomouc</v>
      </c>
      <c r="G57" s="43"/>
      <c r="H57" s="43"/>
      <c r="I57" s="129" t="s">
        <v>25</v>
      </c>
      <c r="J57" s="130" t="str">
        <f>IF(J16="","",J16)</f>
        <v>26.1.2017</v>
      </c>
      <c r="K57" s="46"/>
    </row>
    <row r="58" spans="2:47" s="1" customFormat="1" ht="6.95" customHeight="1">
      <c r="B58" s="42"/>
      <c r="C58" s="43"/>
      <c r="D58" s="43"/>
      <c r="E58" s="43"/>
      <c r="F58" s="43"/>
      <c r="G58" s="43"/>
      <c r="H58" s="43"/>
      <c r="I58" s="128"/>
      <c r="J58" s="43"/>
      <c r="K58" s="46"/>
    </row>
    <row r="59" spans="2:47" s="1" customFormat="1">
      <c r="B59" s="42"/>
      <c r="C59" s="38" t="s">
        <v>27</v>
      </c>
      <c r="D59" s="43"/>
      <c r="E59" s="43"/>
      <c r="F59" s="36" t="str">
        <f>E19</f>
        <v>SPS Projekt s. r.o., Za Návsí 1670/9, Praha 10</v>
      </c>
      <c r="G59" s="43"/>
      <c r="H59" s="43"/>
      <c r="I59" s="129" t="s">
        <v>34</v>
      </c>
      <c r="J59" s="36" t="str">
        <f>E25</f>
        <v>OK Plan Architects s.r.o., Na Závodí 631, Humpolec</v>
      </c>
      <c r="K59" s="46"/>
    </row>
    <row r="60" spans="2:47" s="1" customFormat="1" ht="14.45" customHeight="1">
      <c r="B60" s="42"/>
      <c r="C60" s="38" t="s">
        <v>32</v>
      </c>
      <c r="D60" s="43"/>
      <c r="E60" s="43"/>
      <c r="F60" s="36" t="str">
        <f>IF(E22="","",E22)</f>
        <v/>
      </c>
      <c r="G60" s="43"/>
      <c r="H60" s="43"/>
      <c r="I60" s="128"/>
      <c r="J60" s="43"/>
      <c r="K60" s="46"/>
    </row>
    <row r="61" spans="2:47" s="1" customFormat="1" ht="10.35" customHeight="1">
      <c r="B61" s="42"/>
      <c r="C61" s="43"/>
      <c r="D61" s="43"/>
      <c r="E61" s="43"/>
      <c r="F61" s="43"/>
      <c r="G61" s="43"/>
      <c r="H61" s="43"/>
      <c r="I61" s="128"/>
      <c r="J61" s="43"/>
      <c r="K61" s="46"/>
    </row>
    <row r="62" spans="2:47" s="1" customFormat="1" ht="29.25" customHeight="1">
      <c r="B62" s="42"/>
      <c r="C62" s="154" t="s">
        <v>281</v>
      </c>
      <c r="D62" s="142"/>
      <c r="E62" s="142"/>
      <c r="F62" s="142"/>
      <c r="G62" s="142"/>
      <c r="H62" s="142"/>
      <c r="I62" s="155"/>
      <c r="J62" s="156" t="s">
        <v>282</v>
      </c>
      <c r="K62" s="157"/>
    </row>
    <row r="63" spans="2:47" s="1" customFormat="1" ht="10.35" customHeight="1">
      <c r="B63" s="42"/>
      <c r="C63" s="43"/>
      <c r="D63" s="43"/>
      <c r="E63" s="43"/>
      <c r="F63" s="43"/>
      <c r="G63" s="43"/>
      <c r="H63" s="43"/>
      <c r="I63" s="128"/>
      <c r="J63" s="43"/>
      <c r="K63" s="46"/>
    </row>
    <row r="64" spans="2:47" s="1" customFormat="1" ht="29.25" customHeight="1">
      <c r="B64" s="42"/>
      <c r="C64" s="158" t="s">
        <v>283</v>
      </c>
      <c r="D64" s="43"/>
      <c r="E64" s="43"/>
      <c r="F64" s="43"/>
      <c r="G64" s="43"/>
      <c r="H64" s="43"/>
      <c r="I64" s="128"/>
      <c r="J64" s="138">
        <f>J91</f>
        <v>0</v>
      </c>
      <c r="K64" s="46"/>
      <c r="AU64" s="25" t="s">
        <v>284</v>
      </c>
    </row>
    <row r="65" spans="2:12" s="8" customFormat="1" ht="24.95" customHeight="1">
      <c r="B65" s="159"/>
      <c r="C65" s="160"/>
      <c r="D65" s="161" t="s">
        <v>1604</v>
      </c>
      <c r="E65" s="162"/>
      <c r="F65" s="162"/>
      <c r="G65" s="162"/>
      <c r="H65" s="162"/>
      <c r="I65" s="163"/>
      <c r="J65" s="164">
        <f>J92</f>
        <v>0</v>
      </c>
      <c r="K65" s="165"/>
    </row>
    <row r="66" spans="2:12" s="9" customFormat="1" ht="19.899999999999999" customHeight="1">
      <c r="B66" s="166"/>
      <c r="C66" s="167"/>
      <c r="D66" s="168" t="s">
        <v>1605</v>
      </c>
      <c r="E66" s="169"/>
      <c r="F66" s="169"/>
      <c r="G66" s="169"/>
      <c r="H66" s="169"/>
      <c r="I66" s="170"/>
      <c r="J66" s="171">
        <f>J93</f>
        <v>0</v>
      </c>
      <c r="K66" s="172"/>
    </row>
    <row r="67" spans="2:12" s="9" customFormat="1" ht="19.899999999999999" customHeight="1">
      <c r="B67" s="166"/>
      <c r="C67" s="167"/>
      <c r="D67" s="168" t="s">
        <v>442</v>
      </c>
      <c r="E67" s="169"/>
      <c r="F67" s="169"/>
      <c r="G67" s="169"/>
      <c r="H67" s="169"/>
      <c r="I67" s="170"/>
      <c r="J67" s="171">
        <f>J109</f>
        <v>0</v>
      </c>
      <c r="K67" s="172"/>
    </row>
    <row r="68" spans="2:12" s="1" customFormat="1" ht="21.75" customHeight="1">
      <c r="B68" s="42"/>
      <c r="C68" s="43"/>
      <c r="D68" s="43"/>
      <c r="E68" s="43"/>
      <c r="F68" s="43"/>
      <c r="G68" s="43"/>
      <c r="H68" s="43"/>
      <c r="I68" s="128"/>
      <c r="J68" s="43"/>
      <c r="K68" s="46"/>
    </row>
    <row r="69" spans="2:12" s="1" customFormat="1" ht="6.95" customHeight="1">
      <c r="B69" s="57"/>
      <c r="C69" s="58"/>
      <c r="D69" s="58"/>
      <c r="E69" s="58"/>
      <c r="F69" s="58"/>
      <c r="G69" s="58"/>
      <c r="H69" s="58"/>
      <c r="I69" s="149"/>
      <c r="J69" s="58"/>
      <c r="K69" s="59"/>
    </row>
    <row r="73" spans="2:12" s="1" customFormat="1" ht="6.95" customHeight="1">
      <c r="B73" s="60"/>
      <c r="C73" s="61"/>
      <c r="D73" s="61"/>
      <c r="E73" s="61"/>
      <c r="F73" s="61"/>
      <c r="G73" s="61"/>
      <c r="H73" s="61"/>
      <c r="I73" s="152"/>
      <c r="J73" s="61"/>
      <c r="K73" s="61"/>
      <c r="L73" s="62"/>
    </row>
    <row r="74" spans="2:12" s="1" customFormat="1" ht="36.950000000000003" customHeight="1">
      <c r="B74" s="42"/>
      <c r="C74" s="63" t="s">
        <v>292</v>
      </c>
      <c r="D74" s="64"/>
      <c r="E74" s="64"/>
      <c r="F74" s="64"/>
      <c r="G74" s="64"/>
      <c r="H74" s="64"/>
      <c r="I74" s="173"/>
      <c r="J74" s="64"/>
      <c r="K74" s="64"/>
      <c r="L74" s="62"/>
    </row>
    <row r="75" spans="2:12" s="1" customFormat="1" ht="6.95" customHeight="1">
      <c r="B75" s="42"/>
      <c r="C75" s="64"/>
      <c r="D75" s="64"/>
      <c r="E75" s="64"/>
      <c r="F75" s="64"/>
      <c r="G75" s="64"/>
      <c r="H75" s="64"/>
      <c r="I75" s="173"/>
      <c r="J75" s="64"/>
      <c r="K75" s="64"/>
      <c r="L75" s="62"/>
    </row>
    <row r="76" spans="2:12" s="1" customFormat="1" ht="14.45" customHeight="1">
      <c r="B76" s="42"/>
      <c r="C76" s="66" t="s">
        <v>18</v>
      </c>
      <c r="D76" s="64"/>
      <c r="E76" s="64"/>
      <c r="F76" s="64"/>
      <c r="G76" s="64"/>
      <c r="H76" s="64"/>
      <c r="I76" s="173"/>
      <c r="J76" s="64"/>
      <c r="K76" s="64"/>
      <c r="L76" s="62"/>
    </row>
    <row r="77" spans="2:12" s="1" customFormat="1" ht="22.5" customHeight="1">
      <c r="B77" s="42"/>
      <c r="C77" s="64"/>
      <c r="D77" s="64"/>
      <c r="E77" s="424" t="str">
        <f>E7</f>
        <v>Národní telemedicínské centrum</v>
      </c>
      <c r="F77" s="425"/>
      <c r="G77" s="425"/>
      <c r="H77" s="425"/>
      <c r="I77" s="173"/>
      <c r="J77" s="64"/>
      <c r="K77" s="64"/>
      <c r="L77" s="62"/>
    </row>
    <row r="78" spans="2:12">
      <c r="B78" s="29"/>
      <c r="C78" s="66" t="s">
        <v>278</v>
      </c>
      <c r="D78" s="219"/>
      <c r="E78" s="219"/>
      <c r="F78" s="219"/>
      <c r="G78" s="219"/>
      <c r="H78" s="219"/>
      <c r="J78" s="219"/>
      <c r="K78" s="219"/>
      <c r="L78" s="220"/>
    </row>
    <row r="79" spans="2:12" ht="22.5" customHeight="1">
      <c r="B79" s="29"/>
      <c r="C79" s="219"/>
      <c r="D79" s="219"/>
      <c r="E79" s="424" t="s">
        <v>424</v>
      </c>
      <c r="F79" s="429"/>
      <c r="G79" s="429"/>
      <c r="H79" s="429"/>
      <c r="J79" s="219"/>
      <c r="K79" s="219"/>
      <c r="L79" s="220"/>
    </row>
    <row r="80" spans="2:12">
      <c r="B80" s="29"/>
      <c r="C80" s="66" t="s">
        <v>425</v>
      </c>
      <c r="D80" s="219"/>
      <c r="E80" s="219"/>
      <c r="F80" s="219"/>
      <c r="G80" s="219"/>
      <c r="H80" s="219"/>
      <c r="J80" s="219"/>
      <c r="K80" s="219"/>
      <c r="L80" s="220"/>
    </row>
    <row r="81" spans="2:65" s="1" customFormat="1" ht="22.5" customHeight="1">
      <c r="B81" s="42"/>
      <c r="C81" s="64"/>
      <c r="D81" s="64"/>
      <c r="E81" s="428" t="s">
        <v>1602</v>
      </c>
      <c r="F81" s="426"/>
      <c r="G81" s="426"/>
      <c r="H81" s="426"/>
      <c r="I81" s="173"/>
      <c r="J81" s="64"/>
      <c r="K81" s="64"/>
      <c r="L81" s="62"/>
    </row>
    <row r="82" spans="2:65" s="1" customFormat="1" ht="14.45" customHeight="1">
      <c r="B82" s="42"/>
      <c r="C82" s="66" t="s">
        <v>427</v>
      </c>
      <c r="D82" s="64"/>
      <c r="E82" s="64"/>
      <c r="F82" s="64"/>
      <c r="G82" s="64"/>
      <c r="H82" s="64"/>
      <c r="I82" s="173"/>
      <c r="J82" s="64"/>
      <c r="K82" s="64"/>
      <c r="L82" s="62"/>
    </row>
    <row r="83" spans="2:65" s="1" customFormat="1" ht="23.25" customHeight="1">
      <c r="B83" s="42"/>
      <c r="C83" s="64"/>
      <c r="D83" s="64"/>
      <c r="E83" s="395" t="str">
        <f>E13</f>
        <v>03a - Skulptura</v>
      </c>
      <c r="F83" s="426"/>
      <c r="G83" s="426"/>
      <c r="H83" s="426"/>
      <c r="I83" s="173"/>
      <c r="J83" s="64"/>
      <c r="K83" s="64"/>
      <c r="L83" s="62"/>
    </row>
    <row r="84" spans="2:65" s="1" customFormat="1" ht="6.95" customHeight="1">
      <c r="B84" s="42"/>
      <c r="C84" s="64"/>
      <c r="D84" s="64"/>
      <c r="E84" s="64"/>
      <c r="F84" s="64"/>
      <c r="G84" s="64"/>
      <c r="H84" s="64"/>
      <c r="I84" s="173"/>
      <c r="J84" s="64"/>
      <c r="K84" s="64"/>
      <c r="L84" s="62"/>
    </row>
    <row r="85" spans="2:65" s="1" customFormat="1" ht="18" customHeight="1">
      <c r="B85" s="42"/>
      <c r="C85" s="66" t="s">
        <v>23</v>
      </c>
      <c r="D85" s="64"/>
      <c r="E85" s="64"/>
      <c r="F85" s="174" t="str">
        <f>F16</f>
        <v>FN Olomouc</v>
      </c>
      <c r="G85" s="64"/>
      <c r="H85" s="64"/>
      <c r="I85" s="175" t="s">
        <v>25</v>
      </c>
      <c r="J85" s="74" t="str">
        <f>IF(J16="","",J16)</f>
        <v>26.1.2017</v>
      </c>
      <c r="K85" s="64"/>
      <c r="L85" s="62"/>
    </row>
    <row r="86" spans="2:65" s="1" customFormat="1" ht="6.95" customHeight="1">
      <c r="B86" s="42"/>
      <c r="C86" s="64"/>
      <c r="D86" s="64"/>
      <c r="E86" s="64"/>
      <c r="F86" s="64"/>
      <c r="G86" s="64"/>
      <c r="H86" s="64"/>
      <c r="I86" s="173"/>
      <c r="J86" s="64"/>
      <c r="K86" s="64"/>
      <c r="L86" s="62"/>
    </row>
    <row r="87" spans="2:65" s="1" customFormat="1">
      <c r="B87" s="42"/>
      <c r="C87" s="66" t="s">
        <v>27</v>
      </c>
      <c r="D87" s="64"/>
      <c r="E87" s="64"/>
      <c r="F87" s="174" t="str">
        <f>E19</f>
        <v>SPS Projekt s. r.o., Za Návsí 1670/9, Praha 10</v>
      </c>
      <c r="G87" s="64"/>
      <c r="H87" s="64"/>
      <c r="I87" s="175" t="s">
        <v>34</v>
      </c>
      <c r="J87" s="174" t="str">
        <f>E25</f>
        <v>OK Plan Architects s.r.o., Na Závodí 631, Humpolec</v>
      </c>
      <c r="K87" s="64"/>
      <c r="L87" s="62"/>
    </row>
    <row r="88" spans="2:65" s="1" customFormat="1" ht="14.45" customHeight="1">
      <c r="B88" s="42"/>
      <c r="C88" s="66" t="s">
        <v>32</v>
      </c>
      <c r="D88" s="64"/>
      <c r="E88" s="64"/>
      <c r="F88" s="174" t="str">
        <f>IF(E22="","",E22)</f>
        <v/>
      </c>
      <c r="G88" s="64"/>
      <c r="H88" s="64"/>
      <c r="I88" s="173"/>
      <c r="J88" s="64"/>
      <c r="K88" s="64"/>
      <c r="L88" s="62"/>
    </row>
    <row r="89" spans="2:65" s="1" customFormat="1" ht="10.35" customHeight="1">
      <c r="B89" s="42"/>
      <c r="C89" s="64"/>
      <c r="D89" s="64"/>
      <c r="E89" s="64"/>
      <c r="F89" s="64"/>
      <c r="G89" s="64"/>
      <c r="H89" s="64"/>
      <c r="I89" s="173"/>
      <c r="J89" s="64"/>
      <c r="K89" s="64"/>
      <c r="L89" s="62"/>
    </row>
    <row r="90" spans="2:65" s="10" customFormat="1" ht="29.25" customHeight="1">
      <c r="B90" s="176"/>
      <c r="C90" s="177" t="s">
        <v>293</v>
      </c>
      <c r="D90" s="178" t="s">
        <v>59</v>
      </c>
      <c r="E90" s="178" t="s">
        <v>55</v>
      </c>
      <c r="F90" s="178" t="s">
        <v>294</v>
      </c>
      <c r="G90" s="178" t="s">
        <v>295</v>
      </c>
      <c r="H90" s="178" t="s">
        <v>296</v>
      </c>
      <c r="I90" s="179" t="s">
        <v>297</v>
      </c>
      <c r="J90" s="178" t="s">
        <v>282</v>
      </c>
      <c r="K90" s="180" t="s">
        <v>298</v>
      </c>
      <c r="L90" s="181"/>
      <c r="M90" s="82" t="s">
        <v>299</v>
      </c>
      <c r="N90" s="83" t="s">
        <v>44</v>
      </c>
      <c r="O90" s="83" t="s">
        <v>300</v>
      </c>
      <c r="P90" s="83" t="s">
        <v>301</v>
      </c>
      <c r="Q90" s="83" t="s">
        <v>302</v>
      </c>
      <c r="R90" s="83" t="s">
        <v>303</v>
      </c>
      <c r="S90" s="83" t="s">
        <v>304</v>
      </c>
      <c r="T90" s="84" t="s">
        <v>305</v>
      </c>
    </row>
    <row r="91" spans="2:65" s="1" customFormat="1" ht="29.25" customHeight="1">
      <c r="B91" s="42"/>
      <c r="C91" s="88" t="s">
        <v>283</v>
      </c>
      <c r="D91" s="64"/>
      <c r="E91" s="64"/>
      <c r="F91" s="64"/>
      <c r="G91" s="64"/>
      <c r="H91" s="64"/>
      <c r="I91" s="173"/>
      <c r="J91" s="182">
        <f>BK91</f>
        <v>0</v>
      </c>
      <c r="K91" s="64"/>
      <c r="L91" s="62"/>
      <c r="M91" s="85"/>
      <c r="N91" s="86"/>
      <c r="O91" s="86"/>
      <c r="P91" s="183">
        <f>P92</f>
        <v>0</v>
      </c>
      <c r="Q91" s="86"/>
      <c r="R91" s="183">
        <f>R92</f>
        <v>0</v>
      </c>
      <c r="S91" s="86"/>
      <c r="T91" s="184">
        <f>T92</f>
        <v>137.31135743999999</v>
      </c>
      <c r="AT91" s="25" t="s">
        <v>73</v>
      </c>
      <c r="AU91" s="25" t="s">
        <v>284</v>
      </c>
      <c r="BK91" s="185">
        <f>BK92</f>
        <v>0</v>
      </c>
    </row>
    <row r="92" spans="2:65" s="11" customFormat="1" ht="37.35" customHeight="1">
      <c r="B92" s="186"/>
      <c r="C92" s="187"/>
      <c r="D92" s="188" t="s">
        <v>73</v>
      </c>
      <c r="E92" s="189" t="s">
        <v>444</v>
      </c>
      <c r="F92" s="189" t="s">
        <v>1606</v>
      </c>
      <c r="G92" s="187"/>
      <c r="H92" s="187"/>
      <c r="I92" s="190"/>
      <c r="J92" s="191">
        <f>BK92</f>
        <v>0</v>
      </c>
      <c r="K92" s="187"/>
      <c r="L92" s="192"/>
      <c r="M92" s="193"/>
      <c r="N92" s="194"/>
      <c r="O92" s="194"/>
      <c r="P92" s="195">
        <f>P93+P109</f>
        <v>0</v>
      </c>
      <c r="Q92" s="194"/>
      <c r="R92" s="195">
        <f>R93+R109</f>
        <v>0</v>
      </c>
      <c r="S92" s="194"/>
      <c r="T92" s="196">
        <f>T93+T109</f>
        <v>137.31135743999999</v>
      </c>
      <c r="AR92" s="197" t="s">
        <v>82</v>
      </c>
      <c r="AT92" s="198" t="s">
        <v>73</v>
      </c>
      <c r="AU92" s="198" t="s">
        <v>74</v>
      </c>
      <c r="AY92" s="197" t="s">
        <v>308</v>
      </c>
      <c r="BK92" s="199">
        <f>BK93+BK109</f>
        <v>0</v>
      </c>
    </row>
    <row r="93" spans="2:65" s="11" customFormat="1" ht="19.899999999999999" customHeight="1">
      <c r="B93" s="186"/>
      <c r="C93" s="187"/>
      <c r="D93" s="200" t="s">
        <v>73</v>
      </c>
      <c r="E93" s="201" t="s">
        <v>346</v>
      </c>
      <c r="F93" s="201" t="s">
        <v>1607</v>
      </c>
      <c r="G93" s="187"/>
      <c r="H93" s="187"/>
      <c r="I93" s="190"/>
      <c r="J93" s="202">
        <f>BK93</f>
        <v>0</v>
      </c>
      <c r="K93" s="187"/>
      <c r="L93" s="192"/>
      <c r="M93" s="193"/>
      <c r="N93" s="194"/>
      <c r="O93" s="194"/>
      <c r="P93" s="195">
        <f>SUM(P94:P108)</f>
        <v>0</v>
      </c>
      <c r="Q93" s="194"/>
      <c r="R93" s="195">
        <f>SUM(R94:R108)</f>
        <v>0</v>
      </c>
      <c r="S93" s="194"/>
      <c r="T93" s="196">
        <f>SUM(T94:T108)</f>
        <v>137.31135743999999</v>
      </c>
      <c r="AR93" s="197" t="s">
        <v>82</v>
      </c>
      <c r="AT93" s="198" t="s">
        <v>73</v>
      </c>
      <c r="AU93" s="198" t="s">
        <v>82</v>
      </c>
      <c r="AY93" s="197" t="s">
        <v>308</v>
      </c>
      <c r="BK93" s="199">
        <f>SUM(BK94:BK108)</f>
        <v>0</v>
      </c>
    </row>
    <row r="94" spans="2:65" s="1" customFormat="1" ht="22.5" customHeight="1">
      <c r="B94" s="42"/>
      <c r="C94" s="203" t="s">
        <v>82</v>
      </c>
      <c r="D94" s="203" t="s">
        <v>311</v>
      </c>
      <c r="E94" s="204" t="s">
        <v>1608</v>
      </c>
      <c r="F94" s="205" t="s">
        <v>1609</v>
      </c>
      <c r="G94" s="206" t="s">
        <v>508</v>
      </c>
      <c r="H94" s="207">
        <v>63.585000000000001</v>
      </c>
      <c r="I94" s="208"/>
      <c r="J94" s="209">
        <f>ROUND(I94*H94,2)</f>
        <v>0</v>
      </c>
      <c r="K94" s="205" t="s">
        <v>315</v>
      </c>
      <c r="L94" s="62"/>
      <c r="M94" s="210" t="s">
        <v>21</v>
      </c>
      <c r="N94" s="211" t="s">
        <v>45</v>
      </c>
      <c r="O94" s="43"/>
      <c r="P94" s="212">
        <f>O94*H94</f>
        <v>0</v>
      </c>
      <c r="Q94" s="212">
        <v>0</v>
      </c>
      <c r="R94" s="212">
        <f>Q94*H94</f>
        <v>0</v>
      </c>
      <c r="S94" s="212">
        <v>0.41699999999999998</v>
      </c>
      <c r="T94" s="213">
        <f>S94*H94</f>
        <v>26.514945000000001</v>
      </c>
      <c r="AR94" s="25" t="s">
        <v>327</v>
      </c>
      <c r="AT94" s="25" t="s">
        <v>311</v>
      </c>
      <c r="AU94" s="25" t="s">
        <v>84</v>
      </c>
      <c r="AY94" s="25" t="s">
        <v>308</v>
      </c>
      <c r="BE94" s="214">
        <f>IF(N94="základní",J94,0)</f>
        <v>0</v>
      </c>
      <c r="BF94" s="214">
        <f>IF(N94="snížená",J94,0)</f>
        <v>0</v>
      </c>
      <c r="BG94" s="214">
        <f>IF(N94="zákl. přenesená",J94,0)</f>
        <v>0</v>
      </c>
      <c r="BH94" s="214">
        <f>IF(N94="sníž. přenesená",J94,0)</f>
        <v>0</v>
      </c>
      <c r="BI94" s="214">
        <f>IF(N94="nulová",J94,0)</f>
        <v>0</v>
      </c>
      <c r="BJ94" s="25" t="s">
        <v>82</v>
      </c>
      <c r="BK94" s="214">
        <f>ROUND(I94*H94,2)</f>
        <v>0</v>
      </c>
      <c r="BL94" s="25" t="s">
        <v>327</v>
      </c>
      <c r="BM94" s="25" t="s">
        <v>1610</v>
      </c>
    </row>
    <row r="95" spans="2:65" s="13" customFormat="1" ht="13.5">
      <c r="B95" s="233"/>
      <c r="C95" s="234"/>
      <c r="D95" s="246" t="s">
        <v>451</v>
      </c>
      <c r="E95" s="256" t="s">
        <v>21</v>
      </c>
      <c r="F95" s="257" t="s">
        <v>1611</v>
      </c>
      <c r="G95" s="234"/>
      <c r="H95" s="258">
        <v>63.585000000000001</v>
      </c>
      <c r="I95" s="238"/>
      <c r="J95" s="234"/>
      <c r="K95" s="234"/>
      <c r="L95" s="239"/>
      <c r="M95" s="240"/>
      <c r="N95" s="241"/>
      <c r="O95" s="241"/>
      <c r="P95" s="241"/>
      <c r="Q95" s="241"/>
      <c r="R95" s="241"/>
      <c r="S95" s="241"/>
      <c r="T95" s="242"/>
      <c r="AT95" s="243" t="s">
        <v>451</v>
      </c>
      <c r="AU95" s="243" t="s">
        <v>84</v>
      </c>
      <c r="AV95" s="13" t="s">
        <v>84</v>
      </c>
      <c r="AW95" s="13" t="s">
        <v>37</v>
      </c>
      <c r="AX95" s="13" t="s">
        <v>82</v>
      </c>
      <c r="AY95" s="243" t="s">
        <v>308</v>
      </c>
    </row>
    <row r="96" spans="2:65" s="1" customFormat="1" ht="22.5" customHeight="1">
      <c r="B96" s="42"/>
      <c r="C96" s="203" t="s">
        <v>84</v>
      </c>
      <c r="D96" s="203" t="s">
        <v>311</v>
      </c>
      <c r="E96" s="204" t="s">
        <v>1612</v>
      </c>
      <c r="F96" s="205" t="s">
        <v>1613</v>
      </c>
      <c r="G96" s="206" t="s">
        <v>508</v>
      </c>
      <c r="H96" s="207">
        <v>63.585000000000001</v>
      </c>
      <c r="I96" s="208"/>
      <c r="J96" s="209">
        <f>ROUND(I96*H96,2)</f>
        <v>0</v>
      </c>
      <c r="K96" s="205" t="s">
        <v>315</v>
      </c>
      <c r="L96" s="62"/>
      <c r="M96" s="210" t="s">
        <v>21</v>
      </c>
      <c r="N96" s="211" t="s">
        <v>45</v>
      </c>
      <c r="O96" s="43"/>
      <c r="P96" s="212">
        <f>O96*H96</f>
        <v>0</v>
      </c>
      <c r="Q96" s="212">
        <v>0</v>
      </c>
      <c r="R96" s="212">
        <f>Q96*H96</f>
        <v>0</v>
      </c>
      <c r="S96" s="212">
        <v>0.62</v>
      </c>
      <c r="T96" s="213">
        <f>S96*H96</f>
        <v>39.422699999999999</v>
      </c>
      <c r="AR96" s="25" t="s">
        <v>327</v>
      </c>
      <c r="AT96" s="25" t="s">
        <v>311</v>
      </c>
      <c r="AU96" s="25" t="s">
        <v>84</v>
      </c>
      <c r="AY96" s="25" t="s">
        <v>308</v>
      </c>
      <c r="BE96" s="214">
        <f>IF(N96="základní",J96,0)</f>
        <v>0</v>
      </c>
      <c r="BF96" s="214">
        <f>IF(N96="snížená",J96,0)</f>
        <v>0</v>
      </c>
      <c r="BG96" s="214">
        <f>IF(N96="zákl. přenesená",J96,0)</f>
        <v>0</v>
      </c>
      <c r="BH96" s="214">
        <f>IF(N96="sníž. přenesená",J96,0)</f>
        <v>0</v>
      </c>
      <c r="BI96" s="214">
        <f>IF(N96="nulová",J96,0)</f>
        <v>0</v>
      </c>
      <c r="BJ96" s="25" t="s">
        <v>82</v>
      </c>
      <c r="BK96" s="214">
        <f>ROUND(I96*H96,2)</f>
        <v>0</v>
      </c>
      <c r="BL96" s="25" t="s">
        <v>327</v>
      </c>
      <c r="BM96" s="25" t="s">
        <v>1614</v>
      </c>
    </row>
    <row r="97" spans="2:65" s="1" customFormat="1" ht="22.5" customHeight="1">
      <c r="B97" s="42"/>
      <c r="C97" s="203" t="s">
        <v>95</v>
      </c>
      <c r="D97" s="203" t="s">
        <v>311</v>
      </c>
      <c r="E97" s="204" t="s">
        <v>477</v>
      </c>
      <c r="F97" s="205" t="s">
        <v>478</v>
      </c>
      <c r="G97" s="206" t="s">
        <v>449</v>
      </c>
      <c r="H97" s="207">
        <v>15.26</v>
      </c>
      <c r="I97" s="208"/>
      <c r="J97" s="209">
        <f>ROUND(I97*H97,2)</f>
        <v>0</v>
      </c>
      <c r="K97" s="205" t="s">
        <v>315</v>
      </c>
      <c r="L97" s="62"/>
      <c r="M97" s="210" t="s">
        <v>21</v>
      </c>
      <c r="N97" s="211" t="s">
        <v>45</v>
      </c>
      <c r="O97" s="43"/>
      <c r="P97" s="212">
        <f>O97*H97</f>
        <v>0</v>
      </c>
      <c r="Q97" s="212">
        <v>0</v>
      </c>
      <c r="R97" s="212">
        <f>Q97*H97</f>
        <v>0</v>
      </c>
      <c r="S97" s="212">
        <v>2.4</v>
      </c>
      <c r="T97" s="213">
        <f>S97*H97</f>
        <v>36.623999999999995</v>
      </c>
      <c r="AR97" s="25" t="s">
        <v>327</v>
      </c>
      <c r="AT97" s="25" t="s">
        <v>311</v>
      </c>
      <c r="AU97" s="25" t="s">
        <v>84</v>
      </c>
      <c r="AY97" s="25" t="s">
        <v>308</v>
      </c>
      <c r="BE97" s="214">
        <f>IF(N97="základní",J97,0)</f>
        <v>0</v>
      </c>
      <c r="BF97" s="214">
        <f>IF(N97="snížená",J97,0)</f>
        <v>0</v>
      </c>
      <c r="BG97" s="214">
        <f>IF(N97="zákl. přenesená",J97,0)</f>
        <v>0</v>
      </c>
      <c r="BH97" s="214">
        <f>IF(N97="sníž. přenesená",J97,0)</f>
        <v>0</v>
      </c>
      <c r="BI97" s="214">
        <f>IF(N97="nulová",J97,0)</f>
        <v>0</v>
      </c>
      <c r="BJ97" s="25" t="s">
        <v>82</v>
      </c>
      <c r="BK97" s="214">
        <f>ROUND(I97*H97,2)</f>
        <v>0</v>
      </c>
      <c r="BL97" s="25" t="s">
        <v>327</v>
      </c>
      <c r="BM97" s="25" t="s">
        <v>1615</v>
      </c>
    </row>
    <row r="98" spans="2:65" s="13" customFormat="1" ht="13.5">
      <c r="B98" s="233"/>
      <c r="C98" s="234"/>
      <c r="D98" s="246" t="s">
        <v>451</v>
      </c>
      <c r="E98" s="256" t="s">
        <v>21</v>
      </c>
      <c r="F98" s="257" t="s">
        <v>1616</v>
      </c>
      <c r="G98" s="234"/>
      <c r="H98" s="258">
        <v>15.26</v>
      </c>
      <c r="I98" s="238"/>
      <c r="J98" s="234"/>
      <c r="K98" s="234"/>
      <c r="L98" s="239"/>
      <c r="M98" s="240"/>
      <c r="N98" s="241"/>
      <c r="O98" s="241"/>
      <c r="P98" s="241"/>
      <c r="Q98" s="241"/>
      <c r="R98" s="241"/>
      <c r="S98" s="241"/>
      <c r="T98" s="242"/>
      <c r="AT98" s="243" t="s">
        <v>451</v>
      </c>
      <c r="AU98" s="243" t="s">
        <v>84</v>
      </c>
      <c r="AV98" s="13" t="s">
        <v>84</v>
      </c>
      <c r="AW98" s="13" t="s">
        <v>37</v>
      </c>
      <c r="AX98" s="13" t="s">
        <v>82</v>
      </c>
      <c r="AY98" s="243" t="s">
        <v>308</v>
      </c>
    </row>
    <row r="99" spans="2:65" s="1" customFormat="1" ht="22.5" customHeight="1">
      <c r="B99" s="42"/>
      <c r="C99" s="203" t="s">
        <v>327</v>
      </c>
      <c r="D99" s="203" t="s">
        <v>311</v>
      </c>
      <c r="E99" s="204" t="s">
        <v>1117</v>
      </c>
      <c r="F99" s="205" t="s">
        <v>1617</v>
      </c>
      <c r="G99" s="206" t="s">
        <v>449</v>
      </c>
      <c r="H99" s="207">
        <v>14.412000000000001</v>
      </c>
      <c r="I99" s="208"/>
      <c r="J99" s="209">
        <f>ROUND(I99*H99,2)</f>
        <v>0</v>
      </c>
      <c r="K99" s="205" t="s">
        <v>315</v>
      </c>
      <c r="L99" s="62"/>
      <c r="M99" s="210" t="s">
        <v>21</v>
      </c>
      <c r="N99" s="211" t="s">
        <v>45</v>
      </c>
      <c r="O99" s="43"/>
      <c r="P99" s="212">
        <f>O99*H99</f>
        <v>0</v>
      </c>
      <c r="Q99" s="212">
        <v>0</v>
      </c>
      <c r="R99" s="212">
        <f>Q99*H99</f>
        <v>0</v>
      </c>
      <c r="S99" s="212">
        <v>2.4</v>
      </c>
      <c r="T99" s="213">
        <f>S99*H99</f>
        <v>34.588799999999999</v>
      </c>
      <c r="AR99" s="25" t="s">
        <v>327</v>
      </c>
      <c r="AT99" s="25" t="s">
        <v>311</v>
      </c>
      <c r="AU99" s="25" t="s">
        <v>84</v>
      </c>
      <c r="AY99" s="25" t="s">
        <v>308</v>
      </c>
      <c r="BE99" s="214">
        <f>IF(N99="základní",J99,0)</f>
        <v>0</v>
      </c>
      <c r="BF99" s="214">
        <f>IF(N99="snížená",J99,0)</f>
        <v>0</v>
      </c>
      <c r="BG99" s="214">
        <f>IF(N99="zákl. přenesená",J99,0)</f>
        <v>0</v>
      </c>
      <c r="BH99" s="214">
        <f>IF(N99="sníž. přenesená",J99,0)</f>
        <v>0</v>
      </c>
      <c r="BI99" s="214">
        <f>IF(N99="nulová",J99,0)</f>
        <v>0</v>
      </c>
      <c r="BJ99" s="25" t="s">
        <v>82</v>
      </c>
      <c r="BK99" s="214">
        <f>ROUND(I99*H99,2)</f>
        <v>0</v>
      </c>
      <c r="BL99" s="25" t="s">
        <v>327</v>
      </c>
      <c r="BM99" s="25" t="s">
        <v>1618</v>
      </c>
    </row>
    <row r="100" spans="2:65" s="12" customFormat="1" ht="13.5">
      <c r="B100" s="221"/>
      <c r="C100" s="222"/>
      <c r="D100" s="223" t="s">
        <v>451</v>
      </c>
      <c r="E100" s="224" t="s">
        <v>21</v>
      </c>
      <c r="F100" s="225" t="s">
        <v>1619</v>
      </c>
      <c r="G100" s="222"/>
      <c r="H100" s="226" t="s">
        <v>21</v>
      </c>
      <c r="I100" s="227"/>
      <c r="J100" s="222"/>
      <c r="K100" s="222"/>
      <c r="L100" s="228"/>
      <c r="M100" s="229"/>
      <c r="N100" s="230"/>
      <c r="O100" s="230"/>
      <c r="P100" s="230"/>
      <c r="Q100" s="230"/>
      <c r="R100" s="230"/>
      <c r="S100" s="230"/>
      <c r="T100" s="231"/>
      <c r="AT100" s="232" t="s">
        <v>451</v>
      </c>
      <c r="AU100" s="232" t="s">
        <v>84</v>
      </c>
      <c r="AV100" s="12" t="s">
        <v>82</v>
      </c>
      <c r="AW100" s="12" t="s">
        <v>37</v>
      </c>
      <c r="AX100" s="12" t="s">
        <v>74</v>
      </c>
      <c r="AY100" s="232" t="s">
        <v>308</v>
      </c>
    </row>
    <row r="101" spans="2:65" s="13" customFormat="1" ht="13.5">
      <c r="B101" s="233"/>
      <c r="C101" s="234"/>
      <c r="D101" s="223" t="s">
        <v>451</v>
      </c>
      <c r="E101" s="235" t="s">
        <v>21</v>
      </c>
      <c r="F101" s="236" t="s">
        <v>1620</v>
      </c>
      <c r="G101" s="234"/>
      <c r="H101" s="237">
        <v>6.782</v>
      </c>
      <c r="I101" s="238"/>
      <c r="J101" s="234"/>
      <c r="K101" s="234"/>
      <c r="L101" s="239"/>
      <c r="M101" s="240"/>
      <c r="N101" s="241"/>
      <c r="O101" s="241"/>
      <c r="P101" s="241"/>
      <c r="Q101" s="241"/>
      <c r="R101" s="241"/>
      <c r="S101" s="241"/>
      <c r="T101" s="242"/>
      <c r="AT101" s="243" t="s">
        <v>451</v>
      </c>
      <c r="AU101" s="243" t="s">
        <v>84</v>
      </c>
      <c r="AV101" s="13" t="s">
        <v>84</v>
      </c>
      <c r="AW101" s="13" t="s">
        <v>37</v>
      </c>
      <c r="AX101" s="13" t="s">
        <v>74</v>
      </c>
      <c r="AY101" s="243" t="s">
        <v>308</v>
      </c>
    </row>
    <row r="102" spans="2:65" s="12" customFormat="1" ht="13.5">
      <c r="B102" s="221"/>
      <c r="C102" s="222"/>
      <c r="D102" s="223" t="s">
        <v>451</v>
      </c>
      <c r="E102" s="224" t="s">
        <v>21</v>
      </c>
      <c r="F102" s="225" t="s">
        <v>1621</v>
      </c>
      <c r="G102" s="222"/>
      <c r="H102" s="226" t="s">
        <v>21</v>
      </c>
      <c r="I102" s="227"/>
      <c r="J102" s="222"/>
      <c r="K102" s="222"/>
      <c r="L102" s="228"/>
      <c r="M102" s="229"/>
      <c r="N102" s="230"/>
      <c r="O102" s="230"/>
      <c r="P102" s="230"/>
      <c r="Q102" s="230"/>
      <c r="R102" s="230"/>
      <c r="S102" s="230"/>
      <c r="T102" s="231"/>
      <c r="AT102" s="232" t="s">
        <v>451</v>
      </c>
      <c r="AU102" s="232" t="s">
        <v>84</v>
      </c>
      <c r="AV102" s="12" t="s">
        <v>82</v>
      </c>
      <c r="AW102" s="12" t="s">
        <v>37</v>
      </c>
      <c r="AX102" s="12" t="s">
        <v>74</v>
      </c>
      <c r="AY102" s="232" t="s">
        <v>308</v>
      </c>
    </row>
    <row r="103" spans="2:65" s="13" customFormat="1" ht="13.5">
      <c r="B103" s="233"/>
      <c r="C103" s="234"/>
      <c r="D103" s="223" t="s">
        <v>451</v>
      </c>
      <c r="E103" s="235" t="s">
        <v>21</v>
      </c>
      <c r="F103" s="236" t="s">
        <v>1622</v>
      </c>
      <c r="G103" s="234"/>
      <c r="H103" s="237">
        <v>7.63</v>
      </c>
      <c r="I103" s="238"/>
      <c r="J103" s="234"/>
      <c r="K103" s="234"/>
      <c r="L103" s="239"/>
      <c r="M103" s="240"/>
      <c r="N103" s="241"/>
      <c r="O103" s="241"/>
      <c r="P103" s="241"/>
      <c r="Q103" s="241"/>
      <c r="R103" s="241"/>
      <c r="S103" s="241"/>
      <c r="T103" s="242"/>
      <c r="AT103" s="243" t="s">
        <v>451</v>
      </c>
      <c r="AU103" s="243" t="s">
        <v>84</v>
      </c>
      <c r="AV103" s="13" t="s">
        <v>84</v>
      </c>
      <c r="AW103" s="13" t="s">
        <v>37</v>
      </c>
      <c r="AX103" s="13" t="s">
        <v>74</v>
      </c>
      <c r="AY103" s="243" t="s">
        <v>308</v>
      </c>
    </row>
    <row r="104" spans="2:65" s="14" customFormat="1" ht="13.5">
      <c r="B104" s="244"/>
      <c r="C104" s="245"/>
      <c r="D104" s="246" t="s">
        <v>451</v>
      </c>
      <c r="E104" s="247" t="s">
        <v>21</v>
      </c>
      <c r="F104" s="248" t="s">
        <v>459</v>
      </c>
      <c r="G104" s="245"/>
      <c r="H104" s="249">
        <v>14.412000000000001</v>
      </c>
      <c r="I104" s="250"/>
      <c r="J104" s="245"/>
      <c r="K104" s="245"/>
      <c r="L104" s="251"/>
      <c r="M104" s="252"/>
      <c r="N104" s="253"/>
      <c r="O104" s="253"/>
      <c r="P104" s="253"/>
      <c r="Q104" s="253"/>
      <c r="R104" s="253"/>
      <c r="S104" s="253"/>
      <c r="T104" s="254"/>
      <c r="AT104" s="255" t="s">
        <v>451</v>
      </c>
      <c r="AU104" s="255" t="s">
        <v>84</v>
      </c>
      <c r="AV104" s="14" t="s">
        <v>327</v>
      </c>
      <c r="AW104" s="14" t="s">
        <v>37</v>
      </c>
      <c r="AX104" s="14" t="s">
        <v>82</v>
      </c>
      <c r="AY104" s="255" t="s">
        <v>308</v>
      </c>
    </row>
    <row r="105" spans="2:65" s="1" customFormat="1" ht="22.5" customHeight="1">
      <c r="B105" s="42"/>
      <c r="C105" s="203" t="s">
        <v>307</v>
      </c>
      <c r="D105" s="203" t="s">
        <v>311</v>
      </c>
      <c r="E105" s="204" t="s">
        <v>1623</v>
      </c>
      <c r="F105" s="205" t="s">
        <v>1624</v>
      </c>
      <c r="G105" s="206" t="s">
        <v>508</v>
      </c>
      <c r="H105" s="207">
        <v>8.4779999999999998</v>
      </c>
      <c r="I105" s="208"/>
      <c r="J105" s="209">
        <f>ROUND(I105*H105,2)</f>
        <v>0</v>
      </c>
      <c r="K105" s="205" t="s">
        <v>315</v>
      </c>
      <c r="L105" s="62"/>
      <c r="M105" s="210" t="s">
        <v>21</v>
      </c>
      <c r="N105" s="211" t="s">
        <v>45</v>
      </c>
      <c r="O105" s="43"/>
      <c r="P105" s="212">
        <f>O105*H105</f>
        <v>0</v>
      </c>
      <c r="Q105" s="212">
        <v>0</v>
      </c>
      <c r="R105" s="212">
        <f>Q105*H105</f>
        <v>0</v>
      </c>
      <c r="S105" s="212">
        <v>1.098E-2</v>
      </c>
      <c r="T105" s="213">
        <f>S105*H105</f>
        <v>9.3088439999999995E-2</v>
      </c>
      <c r="AR105" s="25" t="s">
        <v>375</v>
      </c>
      <c r="AT105" s="25" t="s">
        <v>311</v>
      </c>
      <c r="AU105" s="25" t="s">
        <v>84</v>
      </c>
      <c r="AY105" s="25" t="s">
        <v>308</v>
      </c>
      <c r="BE105" s="214">
        <f>IF(N105="základní",J105,0)</f>
        <v>0</v>
      </c>
      <c r="BF105" s="214">
        <f>IF(N105="snížená",J105,0)</f>
        <v>0</v>
      </c>
      <c r="BG105" s="214">
        <f>IF(N105="zákl. přenesená",J105,0)</f>
        <v>0</v>
      </c>
      <c r="BH105" s="214">
        <f>IF(N105="sníž. přenesená",J105,0)</f>
        <v>0</v>
      </c>
      <c r="BI105" s="214">
        <f>IF(N105="nulová",J105,0)</f>
        <v>0</v>
      </c>
      <c r="BJ105" s="25" t="s">
        <v>82</v>
      </c>
      <c r="BK105" s="214">
        <f>ROUND(I105*H105,2)</f>
        <v>0</v>
      </c>
      <c r="BL105" s="25" t="s">
        <v>375</v>
      </c>
      <c r="BM105" s="25" t="s">
        <v>1625</v>
      </c>
    </row>
    <row r="106" spans="2:65" s="12" customFormat="1" ht="13.5">
      <c r="B106" s="221"/>
      <c r="C106" s="222"/>
      <c r="D106" s="223" t="s">
        <v>451</v>
      </c>
      <c r="E106" s="224" t="s">
        <v>21</v>
      </c>
      <c r="F106" s="225" t="s">
        <v>1621</v>
      </c>
      <c r="G106" s="222"/>
      <c r="H106" s="226" t="s">
        <v>21</v>
      </c>
      <c r="I106" s="227"/>
      <c r="J106" s="222"/>
      <c r="K106" s="222"/>
      <c r="L106" s="228"/>
      <c r="M106" s="229"/>
      <c r="N106" s="230"/>
      <c r="O106" s="230"/>
      <c r="P106" s="230"/>
      <c r="Q106" s="230"/>
      <c r="R106" s="230"/>
      <c r="S106" s="230"/>
      <c r="T106" s="231"/>
      <c r="AT106" s="232" t="s">
        <v>451</v>
      </c>
      <c r="AU106" s="232" t="s">
        <v>84</v>
      </c>
      <c r="AV106" s="12" t="s">
        <v>82</v>
      </c>
      <c r="AW106" s="12" t="s">
        <v>37</v>
      </c>
      <c r="AX106" s="12" t="s">
        <v>74</v>
      </c>
      <c r="AY106" s="232" t="s">
        <v>308</v>
      </c>
    </row>
    <row r="107" spans="2:65" s="13" customFormat="1" ht="13.5">
      <c r="B107" s="233"/>
      <c r="C107" s="234"/>
      <c r="D107" s="246" t="s">
        <v>451</v>
      </c>
      <c r="E107" s="256" t="s">
        <v>21</v>
      </c>
      <c r="F107" s="257" t="s">
        <v>1626</v>
      </c>
      <c r="G107" s="234"/>
      <c r="H107" s="258">
        <v>8.4779999999999998</v>
      </c>
      <c r="I107" s="238"/>
      <c r="J107" s="234"/>
      <c r="K107" s="234"/>
      <c r="L107" s="239"/>
      <c r="M107" s="240"/>
      <c r="N107" s="241"/>
      <c r="O107" s="241"/>
      <c r="P107" s="241"/>
      <c r="Q107" s="241"/>
      <c r="R107" s="241"/>
      <c r="S107" s="241"/>
      <c r="T107" s="242"/>
      <c r="AT107" s="243" t="s">
        <v>451</v>
      </c>
      <c r="AU107" s="243" t="s">
        <v>84</v>
      </c>
      <c r="AV107" s="13" t="s">
        <v>84</v>
      </c>
      <c r="AW107" s="13" t="s">
        <v>37</v>
      </c>
      <c r="AX107" s="13" t="s">
        <v>82</v>
      </c>
      <c r="AY107" s="243" t="s">
        <v>308</v>
      </c>
    </row>
    <row r="108" spans="2:65" s="1" customFormat="1" ht="22.5" customHeight="1">
      <c r="B108" s="42"/>
      <c r="C108" s="203" t="s">
        <v>334</v>
      </c>
      <c r="D108" s="203" t="s">
        <v>311</v>
      </c>
      <c r="E108" s="204" t="s">
        <v>1627</v>
      </c>
      <c r="F108" s="205" t="s">
        <v>1628</v>
      </c>
      <c r="G108" s="206" t="s">
        <v>508</v>
      </c>
      <c r="H108" s="207">
        <v>8.4779999999999998</v>
      </c>
      <c r="I108" s="208"/>
      <c r="J108" s="209">
        <f>ROUND(I108*H108,2)</f>
        <v>0</v>
      </c>
      <c r="K108" s="205" t="s">
        <v>315</v>
      </c>
      <c r="L108" s="62"/>
      <c r="M108" s="210" t="s">
        <v>21</v>
      </c>
      <c r="N108" s="211" t="s">
        <v>45</v>
      </c>
      <c r="O108" s="43"/>
      <c r="P108" s="212">
        <f>O108*H108</f>
        <v>0</v>
      </c>
      <c r="Q108" s="212">
        <v>0</v>
      </c>
      <c r="R108" s="212">
        <f>Q108*H108</f>
        <v>0</v>
      </c>
      <c r="S108" s="212">
        <v>8.0000000000000002E-3</v>
      </c>
      <c r="T108" s="213">
        <f>S108*H108</f>
        <v>6.7823999999999995E-2</v>
      </c>
      <c r="AR108" s="25" t="s">
        <v>375</v>
      </c>
      <c r="AT108" s="25" t="s">
        <v>311</v>
      </c>
      <c r="AU108" s="25" t="s">
        <v>84</v>
      </c>
      <c r="AY108" s="25" t="s">
        <v>308</v>
      </c>
      <c r="BE108" s="214">
        <f>IF(N108="základní",J108,0)</f>
        <v>0</v>
      </c>
      <c r="BF108" s="214">
        <f>IF(N108="snížená",J108,0)</f>
        <v>0</v>
      </c>
      <c r="BG108" s="214">
        <f>IF(N108="zákl. přenesená",J108,0)</f>
        <v>0</v>
      </c>
      <c r="BH108" s="214">
        <f>IF(N108="sníž. přenesená",J108,0)</f>
        <v>0</v>
      </c>
      <c r="BI108" s="214">
        <f>IF(N108="nulová",J108,0)</f>
        <v>0</v>
      </c>
      <c r="BJ108" s="25" t="s">
        <v>82</v>
      </c>
      <c r="BK108" s="214">
        <f>ROUND(I108*H108,2)</f>
        <v>0</v>
      </c>
      <c r="BL108" s="25" t="s">
        <v>375</v>
      </c>
      <c r="BM108" s="25" t="s">
        <v>1629</v>
      </c>
    </row>
    <row r="109" spans="2:65" s="11" customFormat="1" ht="29.85" customHeight="1">
      <c r="B109" s="186"/>
      <c r="C109" s="187"/>
      <c r="D109" s="200" t="s">
        <v>73</v>
      </c>
      <c r="E109" s="201" t="s">
        <v>714</v>
      </c>
      <c r="F109" s="201" t="s">
        <v>715</v>
      </c>
      <c r="G109" s="187"/>
      <c r="H109" s="187"/>
      <c r="I109" s="190"/>
      <c r="J109" s="202">
        <f>BK109</f>
        <v>0</v>
      </c>
      <c r="K109" s="187"/>
      <c r="L109" s="192"/>
      <c r="M109" s="193"/>
      <c r="N109" s="194"/>
      <c r="O109" s="194"/>
      <c r="P109" s="195">
        <f>SUM(P110:P119)</f>
        <v>0</v>
      </c>
      <c r="Q109" s="194"/>
      <c r="R109" s="195">
        <f>SUM(R110:R119)</f>
        <v>0</v>
      </c>
      <c r="S109" s="194"/>
      <c r="T109" s="196">
        <f>SUM(T110:T119)</f>
        <v>0</v>
      </c>
      <c r="AR109" s="197" t="s">
        <v>82</v>
      </c>
      <c r="AT109" s="198" t="s">
        <v>73</v>
      </c>
      <c r="AU109" s="198" t="s">
        <v>82</v>
      </c>
      <c r="AY109" s="197" t="s">
        <v>308</v>
      </c>
      <c r="BK109" s="199">
        <f>SUM(BK110:BK119)</f>
        <v>0</v>
      </c>
    </row>
    <row r="110" spans="2:65" s="1" customFormat="1" ht="31.5" customHeight="1">
      <c r="B110" s="42"/>
      <c r="C110" s="203" t="s">
        <v>338</v>
      </c>
      <c r="D110" s="203" t="s">
        <v>311</v>
      </c>
      <c r="E110" s="204" t="s">
        <v>717</v>
      </c>
      <c r="F110" s="205" t="s">
        <v>718</v>
      </c>
      <c r="G110" s="206" t="s">
        <v>719</v>
      </c>
      <c r="H110" s="207">
        <v>137.31100000000001</v>
      </c>
      <c r="I110" s="208"/>
      <c r="J110" s="209">
        <f>ROUND(I110*H110,2)</f>
        <v>0</v>
      </c>
      <c r="K110" s="205" t="s">
        <v>315</v>
      </c>
      <c r="L110" s="62"/>
      <c r="M110" s="210" t="s">
        <v>21</v>
      </c>
      <c r="N110" s="211" t="s">
        <v>45</v>
      </c>
      <c r="O110" s="43"/>
      <c r="P110" s="212">
        <f>O110*H110</f>
        <v>0</v>
      </c>
      <c r="Q110" s="212">
        <v>0</v>
      </c>
      <c r="R110" s="212">
        <f>Q110*H110</f>
        <v>0</v>
      </c>
      <c r="S110" s="212">
        <v>0</v>
      </c>
      <c r="T110" s="213">
        <f>S110*H110</f>
        <v>0</v>
      </c>
      <c r="AR110" s="25" t="s">
        <v>327</v>
      </c>
      <c r="AT110" s="25" t="s">
        <v>311</v>
      </c>
      <c r="AU110" s="25" t="s">
        <v>84</v>
      </c>
      <c r="AY110" s="25" t="s">
        <v>308</v>
      </c>
      <c r="BE110" s="214">
        <f>IF(N110="základní",J110,0)</f>
        <v>0</v>
      </c>
      <c r="BF110" s="214">
        <f>IF(N110="snížená",J110,0)</f>
        <v>0</v>
      </c>
      <c r="BG110" s="214">
        <f>IF(N110="zákl. přenesená",J110,0)</f>
        <v>0</v>
      </c>
      <c r="BH110" s="214">
        <f>IF(N110="sníž. přenesená",J110,0)</f>
        <v>0</v>
      </c>
      <c r="BI110" s="214">
        <f>IF(N110="nulová",J110,0)</f>
        <v>0</v>
      </c>
      <c r="BJ110" s="25" t="s">
        <v>82</v>
      </c>
      <c r="BK110" s="214">
        <f>ROUND(I110*H110,2)</f>
        <v>0</v>
      </c>
      <c r="BL110" s="25" t="s">
        <v>327</v>
      </c>
      <c r="BM110" s="25" t="s">
        <v>1630</v>
      </c>
    </row>
    <row r="111" spans="2:65" s="1" customFormat="1" ht="22.5" customHeight="1">
      <c r="B111" s="42"/>
      <c r="C111" s="203" t="s">
        <v>342</v>
      </c>
      <c r="D111" s="203" t="s">
        <v>311</v>
      </c>
      <c r="E111" s="204" t="s">
        <v>726</v>
      </c>
      <c r="F111" s="205" t="s">
        <v>727</v>
      </c>
      <c r="G111" s="206" t="s">
        <v>719</v>
      </c>
      <c r="H111" s="207">
        <v>3203.904</v>
      </c>
      <c r="I111" s="208"/>
      <c r="J111" s="209">
        <f>ROUND(I111*H111,2)</f>
        <v>0</v>
      </c>
      <c r="K111" s="205" t="s">
        <v>315</v>
      </c>
      <c r="L111" s="62"/>
      <c r="M111" s="210" t="s">
        <v>21</v>
      </c>
      <c r="N111" s="211" t="s">
        <v>45</v>
      </c>
      <c r="O111" s="43"/>
      <c r="P111" s="212">
        <f>O111*H111</f>
        <v>0</v>
      </c>
      <c r="Q111" s="212">
        <v>0</v>
      </c>
      <c r="R111" s="212">
        <f>Q111*H111</f>
        <v>0</v>
      </c>
      <c r="S111" s="212">
        <v>0</v>
      </c>
      <c r="T111" s="213">
        <f>S111*H111</f>
        <v>0</v>
      </c>
      <c r="AR111" s="25" t="s">
        <v>327</v>
      </c>
      <c r="AT111" s="25" t="s">
        <v>311</v>
      </c>
      <c r="AU111" s="25" t="s">
        <v>84</v>
      </c>
      <c r="AY111" s="25" t="s">
        <v>308</v>
      </c>
      <c r="BE111" s="214">
        <f>IF(N111="základní",J111,0)</f>
        <v>0</v>
      </c>
      <c r="BF111" s="214">
        <f>IF(N111="snížená",J111,0)</f>
        <v>0</v>
      </c>
      <c r="BG111" s="214">
        <f>IF(N111="zákl. přenesená",J111,0)</f>
        <v>0</v>
      </c>
      <c r="BH111" s="214">
        <f>IF(N111="sníž. přenesená",J111,0)</f>
        <v>0</v>
      </c>
      <c r="BI111" s="214">
        <f>IF(N111="nulová",J111,0)</f>
        <v>0</v>
      </c>
      <c r="BJ111" s="25" t="s">
        <v>82</v>
      </c>
      <c r="BK111" s="214">
        <f>ROUND(I111*H111,2)</f>
        <v>0</v>
      </c>
      <c r="BL111" s="25" t="s">
        <v>327</v>
      </c>
      <c r="BM111" s="25" t="s">
        <v>1631</v>
      </c>
    </row>
    <row r="112" spans="2:65" s="13" customFormat="1" ht="13.5">
      <c r="B112" s="233"/>
      <c r="C112" s="234"/>
      <c r="D112" s="246" t="s">
        <v>451</v>
      </c>
      <c r="E112" s="256" t="s">
        <v>21</v>
      </c>
      <c r="F112" s="257" t="s">
        <v>1632</v>
      </c>
      <c r="G112" s="234"/>
      <c r="H112" s="258">
        <v>3203.904</v>
      </c>
      <c r="I112" s="238"/>
      <c r="J112" s="234"/>
      <c r="K112" s="234"/>
      <c r="L112" s="239"/>
      <c r="M112" s="240"/>
      <c r="N112" s="241"/>
      <c r="O112" s="241"/>
      <c r="P112" s="241"/>
      <c r="Q112" s="241"/>
      <c r="R112" s="241"/>
      <c r="S112" s="241"/>
      <c r="T112" s="242"/>
      <c r="AT112" s="243" t="s">
        <v>451</v>
      </c>
      <c r="AU112" s="243" t="s">
        <v>84</v>
      </c>
      <c r="AV112" s="13" t="s">
        <v>84</v>
      </c>
      <c r="AW112" s="13" t="s">
        <v>37</v>
      </c>
      <c r="AX112" s="13" t="s">
        <v>82</v>
      </c>
      <c r="AY112" s="243" t="s">
        <v>308</v>
      </c>
    </row>
    <row r="113" spans="2:65" s="1" customFormat="1" ht="31.5" customHeight="1">
      <c r="B113" s="42"/>
      <c r="C113" s="203" t="s">
        <v>346</v>
      </c>
      <c r="D113" s="203" t="s">
        <v>311</v>
      </c>
      <c r="E113" s="204" t="s">
        <v>722</v>
      </c>
      <c r="F113" s="205" t="s">
        <v>723</v>
      </c>
      <c r="G113" s="206" t="s">
        <v>719</v>
      </c>
      <c r="H113" s="207">
        <v>137.31100000000001</v>
      </c>
      <c r="I113" s="208"/>
      <c r="J113" s="209">
        <f>ROUND(I113*H113,2)</f>
        <v>0</v>
      </c>
      <c r="K113" s="205" t="s">
        <v>315</v>
      </c>
      <c r="L113" s="62"/>
      <c r="M113" s="210" t="s">
        <v>21</v>
      </c>
      <c r="N113" s="211" t="s">
        <v>45</v>
      </c>
      <c r="O113" s="43"/>
      <c r="P113" s="212">
        <f>O113*H113</f>
        <v>0</v>
      </c>
      <c r="Q113" s="212">
        <v>0</v>
      </c>
      <c r="R113" s="212">
        <f>Q113*H113</f>
        <v>0</v>
      </c>
      <c r="S113" s="212">
        <v>0</v>
      </c>
      <c r="T113" s="213">
        <f>S113*H113</f>
        <v>0</v>
      </c>
      <c r="AR113" s="25" t="s">
        <v>327</v>
      </c>
      <c r="AT113" s="25" t="s">
        <v>311</v>
      </c>
      <c r="AU113" s="25" t="s">
        <v>84</v>
      </c>
      <c r="AY113" s="25" t="s">
        <v>308</v>
      </c>
      <c r="BE113" s="214">
        <f>IF(N113="základní",J113,0)</f>
        <v>0</v>
      </c>
      <c r="BF113" s="214">
        <f>IF(N113="snížená",J113,0)</f>
        <v>0</v>
      </c>
      <c r="BG113" s="214">
        <f>IF(N113="zákl. přenesená",J113,0)</f>
        <v>0</v>
      </c>
      <c r="BH113" s="214">
        <f>IF(N113="sníž. přenesená",J113,0)</f>
        <v>0</v>
      </c>
      <c r="BI113" s="214">
        <f>IF(N113="nulová",J113,0)</f>
        <v>0</v>
      </c>
      <c r="BJ113" s="25" t="s">
        <v>82</v>
      </c>
      <c r="BK113" s="214">
        <f>ROUND(I113*H113,2)</f>
        <v>0</v>
      </c>
      <c r="BL113" s="25" t="s">
        <v>327</v>
      </c>
      <c r="BM113" s="25" t="s">
        <v>1633</v>
      </c>
    </row>
    <row r="114" spans="2:65" s="1" customFormat="1" ht="22.5" customHeight="1">
      <c r="B114" s="42"/>
      <c r="C114" s="203" t="s">
        <v>350</v>
      </c>
      <c r="D114" s="203" t="s">
        <v>311</v>
      </c>
      <c r="E114" s="204" t="s">
        <v>731</v>
      </c>
      <c r="F114" s="205" t="s">
        <v>732</v>
      </c>
      <c r="G114" s="206" t="s">
        <v>719</v>
      </c>
      <c r="H114" s="207">
        <v>71.212999999999994</v>
      </c>
      <c r="I114" s="208"/>
      <c r="J114" s="209">
        <f>ROUND(I114*H114,2)</f>
        <v>0</v>
      </c>
      <c r="K114" s="205" t="s">
        <v>315</v>
      </c>
      <c r="L114" s="62"/>
      <c r="M114" s="210" t="s">
        <v>21</v>
      </c>
      <c r="N114" s="211" t="s">
        <v>45</v>
      </c>
      <c r="O114" s="43"/>
      <c r="P114" s="212">
        <f>O114*H114</f>
        <v>0</v>
      </c>
      <c r="Q114" s="212">
        <v>0</v>
      </c>
      <c r="R114" s="212">
        <f>Q114*H114</f>
        <v>0</v>
      </c>
      <c r="S114" s="212">
        <v>0</v>
      </c>
      <c r="T114" s="213">
        <f>S114*H114</f>
        <v>0</v>
      </c>
      <c r="AR114" s="25" t="s">
        <v>327</v>
      </c>
      <c r="AT114" s="25" t="s">
        <v>311</v>
      </c>
      <c r="AU114" s="25" t="s">
        <v>84</v>
      </c>
      <c r="AY114" s="25" t="s">
        <v>308</v>
      </c>
      <c r="BE114" s="214">
        <f>IF(N114="základní",J114,0)</f>
        <v>0</v>
      </c>
      <c r="BF114" s="214">
        <f>IF(N114="snížená",J114,0)</f>
        <v>0</v>
      </c>
      <c r="BG114" s="214">
        <f>IF(N114="zákl. přenesená",J114,0)</f>
        <v>0</v>
      </c>
      <c r="BH114" s="214">
        <f>IF(N114="sníž. přenesená",J114,0)</f>
        <v>0</v>
      </c>
      <c r="BI114" s="214">
        <f>IF(N114="nulová",J114,0)</f>
        <v>0</v>
      </c>
      <c r="BJ114" s="25" t="s">
        <v>82</v>
      </c>
      <c r="BK114" s="214">
        <f>ROUND(I114*H114,2)</f>
        <v>0</v>
      </c>
      <c r="BL114" s="25" t="s">
        <v>327</v>
      </c>
      <c r="BM114" s="25" t="s">
        <v>1634</v>
      </c>
    </row>
    <row r="115" spans="2:65" s="13" customFormat="1" ht="13.5">
      <c r="B115" s="233"/>
      <c r="C115" s="234"/>
      <c r="D115" s="246" t="s">
        <v>451</v>
      </c>
      <c r="E115" s="256" t="s">
        <v>21</v>
      </c>
      <c r="F115" s="257" t="s">
        <v>1635</v>
      </c>
      <c r="G115" s="234"/>
      <c r="H115" s="258">
        <v>71.212999999999994</v>
      </c>
      <c r="I115" s="238"/>
      <c r="J115" s="234"/>
      <c r="K115" s="234"/>
      <c r="L115" s="239"/>
      <c r="M115" s="240"/>
      <c r="N115" s="241"/>
      <c r="O115" s="241"/>
      <c r="P115" s="241"/>
      <c r="Q115" s="241"/>
      <c r="R115" s="241"/>
      <c r="S115" s="241"/>
      <c r="T115" s="242"/>
      <c r="AT115" s="243" t="s">
        <v>451</v>
      </c>
      <c r="AU115" s="243" t="s">
        <v>84</v>
      </c>
      <c r="AV115" s="13" t="s">
        <v>84</v>
      </c>
      <c r="AW115" s="13" t="s">
        <v>37</v>
      </c>
      <c r="AX115" s="13" t="s">
        <v>82</v>
      </c>
      <c r="AY115" s="243" t="s">
        <v>308</v>
      </c>
    </row>
    <row r="116" spans="2:65" s="1" customFormat="1" ht="22.5" customHeight="1">
      <c r="B116" s="42"/>
      <c r="C116" s="203" t="s">
        <v>356</v>
      </c>
      <c r="D116" s="203" t="s">
        <v>311</v>
      </c>
      <c r="E116" s="204" t="s">
        <v>1636</v>
      </c>
      <c r="F116" s="205" t="s">
        <v>1637</v>
      </c>
      <c r="G116" s="206" t="s">
        <v>719</v>
      </c>
      <c r="H116" s="207">
        <v>0.161</v>
      </c>
      <c r="I116" s="208"/>
      <c r="J116" s="209">
        <f>ROUND(I116*H116,2)</f>
        <v>0</v>
      </c>
      <c r="K116" s="205" t="s">
        <v>315</v>
      </c>
      <c r="L116" s="62"/>
      <c r="M116" s="210" t="s">
        <v>21</v>
      </c>
      <c r="N116" s="211" t="s">
        <v>45</v>
      </c>
      <c r="O116" s="43"/>
      <c r="P116" s="212">
        <f>O116*H116</f>
        <v>0</v>
      </c>
      <c r="Q116" s="212">
        <v>0</v>
      </c>
      <c r="R116" s="212">
        <f>Q116*H116</f>
        <v>0</v>
      </c>
      <c r="S116" s="212">
        <v>0</v>
      </c>
      <c r="T116" s="213">
        <f>S116*H116</f>
        <v>0</v>
      </c>
      <c r="AR116" s="25" t="s">
        <v>327</v>
      </c>
      <c r="AT116" s="25" t="s">
        <v>311</v>
      </c>
      <c r="AU116" s="25" t="s">
        <v>84</v>
      </c>
      <c r="AY116" s="25" t="s">
        <v>308</v>
      </c>
      <c r="BE116" s="214">
        <f>IF(N116="základní",J116,0)</f>
        <v>0</v>
      </c>
      <c r="BF116" s="214">
        <f>IF(N116="snížená",J116,0)</f>
        <v>0</v>
      </c>
      <c r="BG116" s="214">
        <f>IF(N116="zákl. přenesená",J116,0)</f>
        <v>0</v>
      </c>
      <c r="BH116" s="214">
        <f>IF(N116="sníž. přenesená",J116,0)</f>
        <v>0</v>
      </c>
      <c r="BI116" s="214">
        <f>IF(N116="nulová",J116,0)</f>
        <v>0</v>
      </c>
      <c r="BJ116" s="25" t="s">
        <v>82</v>
      </c>
      <c r="BK116" s="214">
        <f>ROUND(I116*H116,2)</f>
        <v>0</v>
      </c>
      <c r="BL116" s="25" t="s">
        <v>327</v>
      </c>
      <c r="BM116" s="25" t="s">
        <v>1638</v>
      </c>
    </row>
    <row r="117" spans="2:65" s="13" customFormat="1" ht="13.5">
      <c r="B117" s="233"/>
      <c r="C117" s="234"/>
      <c r="D117" s="246" t="s">
        <v>451</v>
      </c>
      <c r="E117" s="256" t="s">
        <v>21</v>
      </c>
      <c r="F117" s="257" t="s">
        <v>1639</v>
      </c>
      <c r="G117" s="234"/>
      <c r="H117" s="258">
        <v>0.161</v>
      </c>
      <c r="I117" s="238"/>
      <c r="J117" s="234"/>
      <c r="K117" s="234"/>
      <c r="L117" s="239"/>
      <c r="M117" s="240"/>
      <c r="N117" s="241"/>
      <c r="O117" s="241"/>
      <c r="P117" s="241"/>
      <c r="Q117" s="241"/>
      <c r="R117" s="241"/>
      <c r="S117" s="241"/>
      <c r="T117" s="242"/>
      <c r="AT117" s="243" t="s">
        <v>451</v>
      </c>
      <c r="AU117" s="243" t="s">
        <v>84</v>
      </c>
      <c r="AV117" s="13" t="s">
        <v>84</v>
      </c>
      <c r="AW117" s="13" t="s">
        <v>37</v>
      </c>
      <c r="AX117" s="13" t="s">
        <v>82</v>
      </c>
      <c r="AY117" s="243" t="s">
        <v>308</v>
      </c>
    </row>
    <row r="118" spans="2:65" s="1" customFormat="1" ht="22.5" customHeight="1">
      <c r="B118" s="42"/>
      <c r="C118" s="203" t="s">
        <v>360</v>
      </c>
      <c r="D118" s="203" t="s">
        <v>311</v>
      </c>
      <c r="E118" s="204" t="s">
        <v>1640</v>
      </c>
      <c r="F118" s="205" t="s">
        <v>1641</v>
      </c>
      <c r="G118" s="206" t="s">
        <v>719</v>
      </c>
      <c r="H118" s="207">
        <v>62.122999999999998</v>
      </c>
      <c r="I118" s="208"/>
      <c r="J118" s="209">
        <f>ROUND(I118*H118,2)</f>
        <v>0</v>
      </c>
      <c r="K118" s="205" t="s">
        <v>315</v>
      </c>
      <c r="L118" s="62"/>
      <c r="M118" s="210" t="s">
        <v>21</v>
      </c>
      <c r="N118" s="211" t="s">
        <v>45</v>
      </c>
      <c r="O118" s="43"/>
      <c r="P118" s="212">
        <f>O118*H118</f>
        <v>0</v>
      </c>
      <c r="Q118" s="212">
        <v>0</v>
      </c>
      <c r="R118" s="212">
        <f>Q118*H118</f>
        <v>0</v>
      </c>
      <c r="S118" s="212">
        <v>0</v>
      </c>
      <c r="T118" s="213">
        <f>S118*H118</f>
        <v>0</v>
      </c>
      <c r="AR118" s="25" t="s">
        <v>327</v>
      </c>
      <c r="AT118" s="25" t="s">
        <v>311</v>
      </c>
      <c r="AU118" s="25" t="s">
        <v>84</v>
      </c>
      <c r="AY118" s="25" t="s">
        <v>308</v>
      </c>
      <c r="BE118" s="214">
        <f>IF(N118="základní",J118,0)</f>
        <v>0</v>
      </c>
      <c r="BF118" s="214">
        <f>IF(N118="snížená",J118,0)</f>
        <v>0</v>
      </c>
      <c r="BG118" s="214">
        <f>IF(N118="zákl. přenesená",J118,0)</f>
        <v>0</v>
      </c>
      <c r="BH118" s="214">
        <f>IF(N118="sníž. přenesená",J118,0)</f>
        <v>0</v>
      </c>
      <c r="BI118" s="214">
        <f>IF(N118="nulová",J118,0)</f>
        <v>0</v>
      </c>
      <c r="BJ118" s="25" t="s">
        <v>82</v>
      </c>
      <c r="BK118" s="214">
        <f>ROUND(I118*H118,2)</f>
        <v>0</v>
      </c>
      <c r="BL118" s="25" t="s">
        <v>327</v>
      </c>
      <c r="BM118" s="25" t="s">
        <v>1642</v>
      </c>
    </row>
    <row r="119" spans="2:65" s="13" customFormat="1" ht="13.5">
      <c r="B119" s="233"/>
      <c r="C119" s="234"/>
      <c r="D119" s="223" t="s">
        <v>451</v>
      </c>
      <c r="E119" s="235" t="s">
        <v>21</v>
      </c>
      <c r="F119" s="236" t="s">
        <v>1643</v>
      </c>
      <c r="G119" s="234"/>
      <c r="H119" s="237">
        <v>62.122999999999998</v>
      </c>
      <c r="I119" s="238"/>
      <c r="J119" s="234"/>
      <c r="K119" s="234"/>
      <c r="L119" s="239"/>
      <c r="M119" s="287"/>
      <c r="N119" s="288"/>
      <c r="O119" s="288"/>
      <c r="P119" s="288"/>
      <c r="Q119" s="288"/>
      <c r="R119" s="288"/>
      <c r="S119" s="288"/>
      <c r="T119" s="289"/>
      <c r="AT119" s="243" t="s">
        <v>451</v>
      </c>
      <c r="AU119" s="243" t="s">
        <v>84</v>
      </c>
      <c r="AV119" s="13" t="s">
        <v>84</v>
      </c>
      <c r="AW119" s="13" t="s">
        <v>37</v>
      </c>
      <c r="AX119" s="13" t="s">
        <v>82</v>
      </c>
      <c r="AY119" s="243" t="s">
        <v>308</v>
      </c>
    </row>
    <row r="120" spans="2:65" s="1" customFormat="1" ht="6.95" customHeight="1">
      <c r="B120" s="57"/>
      <c r="C120" s="58"/>
      <c r="D120" s="58"/>
      <c r="E120" s="58"/>
      <c r="F120" s="58"/>
      <c r="G120" s="58"/>
      <c r="H120" s="58"/>
      <c r="I120" s="149"/>
      <c r="J120" s="58"/>
      <c r="K120" s="58"/>
      <c r="L120" s="62"/>
    </row>
  </sheetData>
  <sheetProtection password="CC35" sheet="1" objects="1" scenarios="1" formatCells="0" formatColumns="0" formatRows="0" sort="0" autoFilter="0"/>
  <autoFilter ref="C90:K119"/>
  <mergeCells count="15">
    <mergeCell ref="E81:H81"/>
    <mergeCell ref="E79:H79"/>
    <mergeCell ref="E83:H83"/>
    <mergeCell ref="G1:H1"/>
    <mergeCell ref="L2:V2"/>
    <mergeCell ref="E49:H49"/>
    <mergeCell ref="E53:H53"/>
    <mergeCell ref="E51:H51"/>
    <mergeCell ref="E55:H55"/>
    <mergeCell ref="E77:H77"/>
    <mergeCell ref="E7:H7"/>
    <mergeCell ref="E11:H11"/>
    <mergeCell ref="E9:H9"/>
    <mergeCell ref="E13:H13"/>
    <mergeCell ref="E28:H28"/>
  </mergeCells>
  <hyperlinks>
    <hyperlink ref="F1:G1" location="C2" display="1) Krycí list soupisu"/>
    <hyperlink ref="G1:H1" location="C62" display="2) Rekapitulace"/>
    <hyperlink ref="J1" location="C90" display="3) Soupis prací"/>
    <hyperlink ref="L1:V1" location="'Rekapitulace stavby'!C2" display="Rekapitulace stavby"/>
  </hyperlinks>
  <pageMargins left="0.58333330000000005" right="0.58333330000000005" top="0.58333330000000005" bottom="0.58333330000000005" header="0" footer="0"/>
  <pageSetup paperSize="9" fitToHeight="100" orientation="landscape" blackAndWhite="1" r:id="rId1"/>
  <headerFooter>
    <oddFooter>&amp;CStrana &amp;P z &amp;N</oddFooter>
  </headerFooter>
  <drawing r:id="rId2"/>
</worksheet>
</file>

<file path=xl/worksheets/sheet13.xml><?xml version="1.0" encoding="utf-8"?>
<worksheet xmlns="http://schemas.openxmlformats.org/spreadsheetml/2006/main" xmlns:r="http://schemas.openxmlformats.org/officeDocument/2006/relationships">
  <sheetPr>
    <pageSetUpPr fitToPage="1"/>
  </sheetPr>
  <dimension ref="A1:BR136"/>
  <sheetViews>
    <sheetView showGridLines="0" workbookViewId="0">
      <pane ySplit="1" topLeftCell="A2" activePane="bottomLeft" state="frozen"/>
      <selection pane="bottomLeft"/>
    </sheetView>
  </sheetViews>
  <sheetFormatPr defaultRowHeight="15"/>
  <cols>
    <col min="1" max="1" width="8.33203125" customWidth="1"/>
    <col min="2" max="2" width="1.6640625" customWidth="1"/>
    <col min="3" max="3" width="4.1640625" customWidth="1"/>
    <col min="4" max="4" width="4.33203125" customWidth="1"/>
    <col min="5" max="5" width="17.1640625" customWidth="1"/>
    <col min="6" max="6" width="75" customWidth="1"/>
    <col min="7" max="7" width="8.6640625" customWidth="1"/>
    <col min="8" max="8" width="11.1640625" customWidth="1"/>
    <col min="9" max="9" width="12.6640625" style="121" customWidth="1"/>
    <col min="10" max="10" width="23.5" customWidth="1"/>
    <col min="11" max="11" width="15.5" customWidth="1"/>
    <col min="19" max="19" width="8.1640625" customWidth="1"/>
    <col min="20" max="20" width="29.6640625" customWidth="1"/>
    <col min="21" max="21" width="16.33203125"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1" spans="1:70" ht="21.75" customHeight="1">
      <c r="A1" s="22"/>
      <c r="B1" s="122"/>
      <c r="C1" s="122"/>
      <c r="D1" s="123" t="s">
        <v>1</v>
      </c>
      <c r="E1" s="122"/>
      <c r="F1" s="124" t="s">
        <v>272</v>
      </c>
      <c r="G1" s="427" t="s">
        <v>273</v>
      </c>
      <c r="H1" s="427"/>
      <c r="I1" s="125"/>
      <c r="J1" s="124" t="s">
        <v>274</v>
      </c>
      <c r="K1" s="123" t="s">
        <v>275</v>
      </c>
      <c r="L1" s="124" t="s">
        <v>276</v>
      </c>
      <c r="M1" s="124"/>
      <c r="N1" s="124"/>
      <c r="O1" s="124"/>
      <c r="P1" s="124"/>
      <c r="Q1" s="124"/>
      <c r="R1" s="124"/>
      <c r="S1" s="124"/>
      <c r="T1" s="124"/>
      <c r="U1" s="21"/>
      <c r="V1" s="21"/>
      <c r="W1" s="22"/>
      <c r="X1" s="22"/>
      <c r="Y1" s="22"/>
      <c r="Z1" s="22"/>
      <c r="AA1" s="22"/>
      <c r="AB1" s="22"/>
      <c r="AC1" s="22"/>
      <c r="AD1" s="22"/>
      <c r="AE1" s="22"/>
      <c r="AF1" s="22"/>
      <c r="AG1" s="22"/>
      <c r="AH1" s="22"/>
      <c r="AI1" s="22"/>
      <c r="AJ1" s="22"/>
      <c r="AK1" s="22"/>
      <c r="AL1" s="22"/>
      <c r="AM1" s="22"/>
      <c r="AN1" s="22"/>
      <c r="AO1" s="22"/>
      <c r="AP1" s="22"/>
      <c r="AQ1" s="22"/>
      <c r="AR1" s="22"/>
      <c r="AS1" s="22"/>
      <c r="AT1" s="22"/>
      <c r="AU1" s="22"/>
      <c r="AV1" s="22"/>
      <c r="AW1" s="22"/>
      <c r="AX1" s="22"/>
      <c r="AY1" s="22"/>
      <c r="AZ1" s="22"/>
      <c r="BA1" s="22"/>
      <c r="BB1" s="22"/>
      <c r="BC1" s="22"/>
      <c r="BD1" s="22"/>
      <c r="BE1" s="22"/>
      <c r="BF1" s="22"/>
      <c r="BG1" s="22"/>
      <c r="BH1" s="22"/>
      <c r="BI1" s="22"/>
      <c r="BJ1" s="22"/>
      <c r="BK1" s="22"/>
      <c r="BL1" s="22"/>
      <c r="BM1" s="22"/>
      <c r="BN1" s="22"/>
      <c r="BO1" s="22"/>
      <c r="BP1" s="22"/>
      <c r="BQ1" s="22"/>
      <c r="BR1" s="22"/>
    </row>
    <row r="2" spans="1:70" ht="36.950000000000003" customHeight="1">
      <c r="L2" s="419"/>
      <c r="M2" s="419"/>
      <c r="N2" s="419"/>
      <c r="O2" s="419"/>
      <c r="P2" s="419"/>
      <c r="Q2" s="419"/>
      <c r="R2" s="419"/>
      <c r="S2" s="419"/>
      <c r="T2" s="419"/>
      <c r="U2" s="419"/>
      <c r="V2" s="419"/>
      <c r="AT2" s="25" t="s">
        <v>130</v>
      </c>
    </row>
    <row r="3" spans="1:70" ht="6.95" customHeight="1">
      <c r="B3" s="26"/>
      <c r="C3" s="27"/>
      <c r="D3" s="27"/>
      <c r="E3" s="27"/>
      <c r="F3" s="27"/>
      <c r="G3" s="27"/>
      <c r="H3" s="27"/>
      <c r="I3" s="126"/>
      <c r="J3" s="27"/>
      <c r="K3" s="28"/>
      <c r="AT3" s="25" t="s">
        <v>84</v>
      </c>
    </row>
    <row r="4" spans="1:70" ht="36.950000000000003" customHeight="1">
      <c r="B4" s="29"/>
      <c r="C4" s="30"/>
      <c r="D4" s="31" t="s">
        <v>277</v>
      </c>
      <c r="E4" s="30"/>
      <c r="F4" s="30"/>
      <c r="G4" s="30"/>
      <c r="H4" s="30"/>
      <c r="I4" s="127"/>
      <c r="J4" s="30"/>
      <c r="K4" s="32"/>
      <c r="M4" s="33" t="s">
        <v>12</v>
      </c>
      <c r="AT4" s="25" t="s">
        <v>6</v>
      </c>
    </row>
    <row r="5" spans="1:70" ht="6.95" customHeight="1">
      <c r="B5" s="29"/>
      <c r="C5" s="30"/>
      <c r="D5" s="30"/>
      <c r="E5" s="30"/>
      <c r="F5" s="30"/>
      <c r="G5" s="30"/>
      <c r="H5" s="30"/>
      <c r="I5" s="127"/>
      <c r="J5" s="30"/>
      <c r="K5" s="32"/>
    </row>
    <row r="6" spans="1:70">
      <c r="B6" s="29"/>
      <c r="C6" s="30"/>
      <c r="D6" s="38" t="s">
        <v>18</v>
      </c>
      <c r="E6" s="30"/>
      <c r="F6" s="30"/>
      <c r="G6" s="30"/>
      <c r="H6" s="30"/>
      <c r="I6" s="127"/>
      <c r="J6" s="30"/>
      <c r="K6" s="32"/>
    </row>
    <row r="7" spans="1:70" ht="22.5" customHeight="1">
      <c r="B7" s="29"/>
      <c r="C7" s="30"/>
      <c r="D7" s="30"/>
      <c r="E7" s="420" t="str">
        <f>'Rekapitulace stavby'!K6</f>
        <v>Národní telemedicínské centrum</v>
      </c>
      <c r="F7" s="421"/>
      <c r="G7" s="421"/>
      <c r="H7" s="421"/>
      <c r="I7" s="127"/>
      <c r="J7" s="30"/>
      <c r="K7" s="32"/>
    </row>
    <row r="8" spans="1:70">
      <c r="B8" s="29"/>
      <c r="C8" s="30"/>
      <c r="D8" s="38" t="s">
        <v>278</v>
      </c>
      <c r="E8" s="30"/>
      <c r="F8" s="30"/>
      <c r="G8" s="30"/>
      <c r="H8" s="30"/>
      <c r="I8" s="127"/>
      <c r="J8" s="30"/>
      <c r="K8" s="32"/>
    </row>
    <row r="9" spans="1:70" s="1" customFormat="1" ht="22.5" customHeight="1">
      <c r="B9" s="42"/>
      <c r="C9" s="43"/>
      <c r="D9" s="43"/>
      <c r="E9" s="420" t="s">
        <v>1644</v>
      </c>
      <c r="F9" s="423"/>
      <c r="G9" s="423"/>
      <c r="H9" s="423"/>
      <c r="I9" s="128"/>
      <c r="J9" s="43"/>
      <c r="K9" s="46"/>
    </row>
    <row r="10" spans="1:70" s="1" customFormat="1">
      <c r="B10" s="42"/>
      <c r="C10" s="43"/>
      <c r="D10" s="38" t="s">
        <v>425</v>
      </c>
      <c r="E10" s="43"/>
      <c r="F10" s="43"/>
      <c r="G10" s="43"/>
      <c r="H10" s="43"/>
      <c r="I10" s="128"/>
      <c r="J10" s="43"/>
      <c r="K10" s="46"/>
    </row>
    <row r="11" spans="1:70" s="1" customFormat="1" ht="36.950000000000003" customHeight="1">
      <c r="B11" s="42"/>
      <c r="C11" s="43"/>
      <c r="D11" s="43"/>
      <c r="E11" s="422" t="s">
        <v>1645</v>
      </c>
      <c r="F11" s="423"/>
      <c r="G11" s="423"/>
      <c r="H11" s="423"/>
      <c r="I11" s="128"/>
      <c r="J11" s="43"/>
      <c r="K11" s="46"/>
    </row>
    <row r="12" spans="1:70" s="1" customFormat="1" ht="13.5">
      <c r="B12" s="42"/>
      <c r="C12" s="43"/>
      <c r="D12" s="43"/>
      <c r="E12" s="43"/>
      <c r="F12" s="43"/>
      <c r="G12" s="43"/>
      <c r="H12" s="43"/>
      <c r="I12" s="128"/>
      <c r="J12" s="43"/>
      <c r="K12" s="46"/>
    </row>
    <row r="13" spans="1:70" s="1" customFormat="1" ht="14.45" customHeight="1">
      <c r="B13" s="42"/>
      <c r="C13" s="43"/>
      <c r="D13" s="38" t="s">
        <v>20</v>
      </c>
      <c r="E13" s="43"/>
      <c r="F13" s="36" t="s">
        <v>21</v>
      </c>
      <c r="G13" s="43"/>
      <c r="H13" s="43"/>
      <c r="I13" s="129" t="s">
        <v>22</v>
      </c>
      <c r="J13" s="36" t="s">
        <v>21</v>
      </c>
      <c r="K13" s="46"/>
    </row>
    <row r="14" spans="1:70" s="1" customFormat="1" ht="14.45" customHeight="1">
      <c r="B14" s="42"/>
      <c r="C14" s="43"/>
      <c r="D14" s="38" t="s">
        <v>23</v>
      </c>
      <c r="E14" s="43"/>
      <c r="F14" s="36" t="s">
        <v>24</v>
      </c>
      <c r="G14" s="43"/>
      <c r="H14" s="43"/>
      <c r="I14" s="129" t="s">
        <v>25</v>
      </c>
      <c r="J14" s="130" t="str">
        <f>'Rekapitulace stavby'!AN8</f>
        <v>26.1.2017</v>
      </c>
      <c r="K14" s="46"/>
    </row>
    <row r="15" spans="1:70" s="1" customFormat="1" ht="10.9" customHeight="1">
      <c r="B15" s="42"/>
      <c r="C15" s="43"/>
      <c r="D15" s="43"/>
      <c r="E15" s="43"/>
      <c r="F15" s="43"/>
      <c r="G15" s="43"/>
      <c r="H15" s="43"/>
      <c r="I15" s="128"/>
      <c r="J15" s="43"/>
      <c r="K15" s="46"/>
    </row>
    <row r="16" spans="1:70" s="1" customFormat="1" ht="14.45" customHeight="1">
      <c r="B16" s="42"/>
      <c r="C16" s="43"/>
      <c r="D16" s="38" t="s">
        <v>27</v>
      </c>
      <c r="E16" s="43"/>
      <c r="F16" s="43"/>
      <c r="G16" s="43"/>
      <c r="H16" s="43"/>
      <c r="I16" s="129" t="s">
        <v>28</v>
      </c>
      <c r="J16" s="36" t="s">
        <v>29</v>
      </c>
      <c r="K16" s="46"/>
    </row>
    <row r="17" spans="2:11" s="1" customFormat="1" ht="18" customHeight="1">
      <c r="B17" s="42"/>
      <c r="C17" s="43"/>
      <c r="D17" s="43"/>
      <c r="E17" s="36" t="s">
        <v>30</v>
      </c>
      <c r="F17" s="43"/>
      <c r="G17" s="43"/>
      <c r="H17" s="43"/>
      <c r="I17" s="129" t="s">
        <v>31</v>
      </c>
      <c r="J17" s="36" t="s">
        <v>21</v>
      </c>
      <c r="K17" s="46"/>
    </row>
    <row r="18" spans="2:11" s="1" customFormat="1" ht="6.95" customHeight="1">
      <c r="B18" s="42"/>
      <c r="C18" s="43"/>
      <c r="D18" s="43"/>
      <c r="E18" s="43"/>
      <c r="F18" s="43"/>
      <c r="G18" s="43"/>
      <c r="H18" s="43"/>
      <c r="I18" s="128"/>
      <c r="J18" s="43"/>
      <c r="K18" s="46"/>
    </row>
    <row r="19" spans="2:11" s="1" customFormat="1" ht="14.45" customHeight="1">
      <c r="B19" s="42"/>
      <c r="C19" s="43"/>
      <c r="D19" s="38" t="s">
        <v>32</v>
      </c>
      <c r="E19" s="43"/>
      <c r="F19" s="43"/>
      <c r="G19" s="43"/>
      <c r="H19" s="43"/>
      <c r="I19" s="129" t="s">
        <v>28</v>
      </c>
      <c r="J19" s="36" t="str">
        <f>IF('Rekapitulace stavby'!AN13="Vyplň údaj","",IF('Rekapitulace stavby'!AN13="","",'Rekapitulace stavby'!AN13))</f>
        <v/>
      </c>
      <c r="K19" s="46"/>
    </row>
    <row r="20" spans="2:11" s="1" customFormat="1" ht="18" customHeight="1">
      <c r="B20" s="42"/>
      <c r="C20" s="43"/>
      <c r="D20" s="43"/>
      <c r="E20" s="36" t="str">
        <f>IF('Rekapitulace stavby'!E14="Vyplň údaj","",IF('Rekapitulace stavby'!E14="","",'Rekapitulace stavby'!E14))</f>
        <v/>
      </c>
      <c r="F20" s="43"/>
      <c r="G20" s="43"/>
      <c r="H20" s="43"/>
      <c r="I20" s="129" t="s">
        <v>31</v>
      </c>
      <c r="J20" s="36" t="str">
        <f>IF('Rekapitulace stavby'!AN14="Vyplň údaj","",IF('Rekapitulace stavby'!AN14="","",'Rekapitulace stavby'!AN14))</f>
        <v/>
      </c>
      <c r="K20" s="46"/>
    </row>
    <row r="21" spans="2:11" s="1" customFormat="1" ht="6.95" customHeight="1">
      <c r="B21" s="42"/>
      <c r="C21" s="43"/>
      <c r="D21" s="43"/>
      <c r="E21" s="43"/>
      <c r="F21" s="43"/>
      <c r="G21" s="43"/>
      <c r="H21" s="43"/>
      <c r="I21" s="128"/>
      <c r="J21" s="43"/>
      <c r="K21" s="46"/>
    </row>
    <row r="22" spans="2:11" s="1" customFormat="1" ht="14.45" customHeight="1">
      <c r="B22" s="42"/>
      <c r="C22" s="43"/>
      <c r="D22" s="38" t="s">
        <v>34</v>
      </c>
      <c r="E22" s="43"/>
      <c r="F22" s="43"/>
      <c r="G22" s="43"/>
      <c r="H22" s="43"/>
      <c r="I22" s="129" t="s">
        <v>28</v>
      </c>
      <c r="J22" s="36" t="s">
        <v>35</v>
      </c>
      <c r="K22" s="46"/>
    </row>
    <row r="23" spans="2:11" s="1" customFormat="1" ht="18" customHeight="1">
      <c r="B23" s="42"/>
      <c r="C23" s="43"/>
      <c r="D23" s="43"/>
      <c r="E23" s="36" t="s">
        <v>36</v>
      </c>
      <c r="F23" s="43"/>
      <c r="G23" s="43"/>
      <c r="H23" s="43"/>
      <c r="I23" s="129" t="s">
        <v>31</v>
      </c>
      <c r="J23" s="36" t="s">
        <v>21</v>
      </c>
      <c r="K23" s="46"/>
    </row>
    <row r="24" spans="2:11" s="1" customFormat="1" ht="6.95" customHeight="1">
      <c r="B24" s="42"/>
      <c r="C24" s="43"/>
      <c r="D24" s="43"/>
      <c r="E24" s="43"/>
      <c r="F24" s="43"/>
      <c r="G24" s="43"/>
      <c r="H24" s="43"/>
      <c r="I24" s="128"/>
      <c r="J24" s="43"/>
      <c r="K24" s="46"/>
    </row>
    <row r="25" spans="2:11" s="1" customFormat="1" ht="14.45" customHeight="1">
      <c r="B25" s="42"/>
      <c r="C25" s="43"/>
      <c r="D25" s="38" t="s">
        <v>38</v>
      </c>
      <c r="E25" s="43"/>
      <c r="F25" s="43"/>
      <c r="G25" s="43"/>
      <c r="H25" s="43"/>
      <c r="I25" s="128"/>
      <c r="J25" s="43"/>
      <c r="K25" s="46"/>
    </row>
    <row r="26" spans="2:11" s="7" customFormat="1" ht="22.5" customHeight="1">
      <c r="B26" s="131"/>
      <c r="C26" s="132"/>
      <c r="D26" s="132"/>
      <c r="E26" s="384" t="s">
        <v>21</v>
      </c>
      <c r="F26" s="384"/>
      <c r="G26" s="384"/>
      <c r="H26" s="384"/>
      <c r="I26" s="133"/>
      <c r="J26" s="132"/>
      <c r="K26" s="134"/>
    </row>
    <row r="27" spans="2:11" s="1" customFormat="1" ht="6.95" customHeight="1">
      <c r="B27" s="42"/>
      <c r="C27" s="43"/>
      <c r="D27" s="43"/>
      <c r="E27" s="43"/>
      <c r="F27" s="43"/>
      <c r="G27" s="43"/>
      <c r="H27" s="43"/>
      <c r="I27" s="128"/>
      <c r="J27" s="43"/>
      <c r="K27" s="46"/>
    </row>
    <row r="28" spans="2:11" s="1" customFormat="1" ht="6.95" customHeight="1">
      <c r="B28" s="42"/>
      <c r="C28" s="43"/>
      <c r="D28" s="86"/>
      <c r="E28" s="86"/>
      <c r="F28" s="86"/>
      <c r="G28" s="86"/>
      <c r="H28" s="86"/>
      <c r="I28" s="135"/>
      <c r="J28" s="86"/>
      <c r="K28" s="136"/>
    </row>
    <row r="29" spans="2:11" s="1" customFormat="1" ht="25.35" customHeight="1">
      <c r="B29" s="42"/>
      <c r="C29" s="43"/>
      <c r="D29" s="137" t="s">
        <v>40</v>
      </c>
      <c r="E29" s="43"/>
      <c r="F29" s="43"/>
      <c r="G29" s="43"/>
      <c r="H29" s="43"/>
      <c r="I29" s="128"/>
      <c r="J29" s="138">
        <f>ROUND(J89,2)</f>
        <v>0</v>
      </c>
      <c r="K29" s="46"/>
    </row>
    <row r="30" spans="2:11" s="1" customFormat="1" ht="6.95" customHeight="1">
      <c r="B30" s="42"/>
      <c r="C30" s="43"/>
      <c r="D30" s="86"/>
      <c r="E30" s="86"/>
      <c r="F30" s="86"/>
      <c r="G30" s="86"/>
      <c r="H30" s="86"/>
      <c r="I30" s="135"/>
      <c r="J30" s="86"/>
      <c r="K30" s="136"/>
    </row>
    <row r="31" spans="2:11" s="1" customFormat="1" ht="14.45" customHeight="1">
      <c r="B31" s="42"/>
      <c r="C31" s="43"/>
      <c r="D31" s="43"/>
      <c r="E31" s="43"/>
      <c r="F31" s="47" t="s">
        <v>42</v>
      </c>
      <c r="G31" s="43"/>
      <c r="H31" s="43"/>
      <c r="I31" s="139" t="s">
        <v>41</v>
      </c>
      <c r="J31" s="47" t="s">
        <v>43</v>
      </c>
      <c r="K31" s="46"/>
    </row>
    <row r="32" spans="2:11" s="1" customFormat="1" ht="14.45" customHeight="1">
      <c r="B32" s="42"/>
      <c r="C32" s="43"/>
      <c r="D32" s="50" t="s">
        <v>44</v>
      </c>
      <c r="E32" s="50" t="s">
        <v>45</v>
      </c>
      <c r="F32" s="140">
        <f>ROUND(SUM(BE89:BE135), 2)</f>
        <v>0</v>
      </c>
      <c r="G32" s="43"/>
      <c r="H32" s="43"/>
      <c r="I32" s="141">
        <v>0.21</v>
      </c>
      <c r="J32" s="140">
        <f>ROUND(ROUND((SUM(BE89:BE135)), 2)*I32, 2)</f>
        <v>0</v>
      </c>
      <c r="K32" s="46"/>
    </row>
    <row r="33" spans="2:11" s="1" customFormat="1" ht="14.45" customHeight="1">
      <c r="B33" s="42"/>
      <c r="C33" s="43"/>
      <c r="D33" s="43"/>
      <c r="E33" s="50" t="s">
        <v>46</v>
      </c>
      <c r="F33" s="140">
        <f>ROUND(SUM(BF89:BF135), 2)</f>
        <v>0</v>
      </c>
      <c r="G33" s="43"/>
      <c r="H33" s="43"/>
      <c r="I33" s="141">
        <v>0.15</v>
      </c>
      <c r="J33" s="140">
        <f>ROUND(ROUND((SUM(BF89:BF135)), 2)*I33, 2)</f>
        <v>0</v>
      </c>
      <c r="K33" s="46"/>
    </row>
    <row r="34" spans="2:11" s="1" customFormat="1" ht="14.45" hidden="1" customHeight="1">
      <c r="B34" s="42"/>
      <c r="C34" s="43"/>
      <c r="D34" s="43"/>
      <c r="E34" s="50" t="s">
        <v>47</v>
      </c>
      <c r="F34" s="140">
        <f>ROUND(SUM(BG89:BG135), 2)</f>
        <v>0</v>
      </c>
      <c r="G34" s="43"/>
      <c r="H34" s="43"/>
      <c r="I34" s="141">
        <v>0.21</v>
      </c>
      <c r="J34" s="140">
        <v>0</v>
      </c>
      <c r="K34" s="46"/>
    </row>
    <row r="35" spans="2:11" s="1" customFormat="1" ht="14.45" hidden="1" customHeight="1">
      <c r="B35" s="42"/>
      <c r="C35" s="43"/>
      <c r="D35" s="43"/>
      <c r="E35" s="50" t="s">
        <v>48</v>
      </c>
      <c r="F35" s="140">
        <f>ROUND(SUM(BH89:BH135), 2)</f>
        <v>0</v>
      </c>
      <c r="G35" s="43"/>
      <c r="H35" s="43"/>
      <c r="I35" s="141">
        <v>0.15</v>
      </c>
      <c r="J35" s="140">
        <v>0</v>
      </c>
      <c r="K35" s="46"/>
    </row>
    <row r="36" spans="2:11" s="1" customFormat="1" ht="14.45" hidden="1" customHeight="1">
      <c r="B36" s="42"/>
      <c r="C36" s="43"/>
      <c r="D36" s="43"/>
      <c r="E36" s="50" t="s">
        <v>49</v>
      </c>
      <c r="F36" s="140">
        <f>ROUND(SUM(BI89:BI135), 2)</f>
        <v>0</v>
      </c>
      <c r="G36" s="43"/>
      <c r="H36" s="43"/>
      <c r="I36" s="141">
        <v>0</v>
      </c>
      <c r="J36" s="140">
        <v>0</v>
      </c>
      <c r="K36" s="46"/>
    </row>
    <row r="37" spans="2:11" s="1" customFormat="1" ht="6.95" customHeight="1">
      <c r="B37" s="42"/>
      <c r="C37" s="43"/>
      <c r="D37" s="43"/>
      <c r="E37" s="43"/>
      <c r="F37" s="43"/>
      <c r="G37" s="43"/>
      <c r="H37" s="43"/>
      <c r="I37" s="128"/>
      <c r="J37" s="43"/>
      <c r="K37" s="46"/>
    </row>
    <row r="38" spans="2:11" s="1" customFormat="1" ht="25.35" customHeight="1">
      <c r="B38" s="42"/>
      <c r="C38" s="142"/>
      <c r="D38" s="143" t="s">
        <v>50</v>
      </c>
      <c r="E38" s="80"/>
      <c r="F38" s="80"/>
      <c r="G38" s="144" t="s">
        <v>51</v>
      </c>
      <c r="H38" s="145" t="s">
        <v>52</v>
      </c>
      <c r="I38" s="146"/>
      <c r="J38" s="147">
        <f>SUM(J29:J36)</f>
        <v>0</v>
      </c>
      <c r="K38" s="148"/>
    </row>
    <row r="39" spans="2:11" s="1" customFormat="1" ht="14.45" customHeight="1">
      <c r="B39" s="57"/>
      <c r="C39" s="58"/>
      <c r="D39" s="58"/>
      <c r="E39" s="58"/>
      <c r="F39" s="58"/>
      <c r="G39" s="58"/>
      <c r="H39" s="58"/>
      <c r="I39" s="149"/>
      <c r="J39" s="58"/>
      <c r="K39" s="59"/>
    </row>
    <row r="43" spans="2:11" s="1" customFormat="1" ht="6.95" customHeight="1">
      <c r="B43" s="150"/>
      <c r="C43" s="151"/>
      <c r="D43" s="151"/>
      <c r="E43" s="151"/>
      <c r="F43" s="151"/>
      <c r="G43" s="151"/>
      <c r="H43" s="151"/>
      <c r="I43" s="152"/>
      <c r="J43" s="151"/>
      <c r="K43" s="153"/>
    </row>
    <row r="44" spans="2:11" s="1" customFormat="1" ht="36.950000000000003" customHeight="1">
      <c r="B44" s="42"/>
      <c r="C44" s="31" t="s">
        <v>280</v>
      </c>
      <c r="D44" s="43"/>
      <c r="E44" s="43"/>
      <c r="F44" s="43"/>
      <c r="G44" s="43"/>
      <c r="H44" s="43"/>
      <c r="I44" s="128"/>
      <c r="J44" s="43"/>
      <c r="K44" s="46"/>
    </row>
    <row r="45" spans="2:11" s="1" customFormat="1" ht="6.95" customHeight="1">
      <c r="B45" s="42"/>
      <c r="C45" s="43"/>
      <c r="D45" s="43"/>
      <c r="E45" s="43"/>
      <c r="F45" s="43"/>
      <c r="G45" s="43"/>
      <c r="H45" s="43"/>
      <c r="I45" s="128"/>
      <c r="J45" s="43"/>
      <c r="K45" s="46"/>
    </row>
    <row r="46" spans="2:11" s="1" customFormat="1" ht="14.45" customHeight="1">
      <c r="B46" s="42"/>
      <c r="C46" s="38" t="s">
        <v>18</v>
      </c>
      <c r="D46" s="43"/>
      <c r="E46" s="43"/>
      <c r="F46" s="43"/>
      <c r="G46" s="43"/>
      <c r="H46" s="43"/>
      <c r="I46" s="128"/>
      <c r="J46" s="43"/>
      <c r="K46" s="46"/>
    </row>
    <row r="47" spans="2:11" s="1" customFormat="1" ht="22.5" customHeight="1">
      <c r="B47" s="42"/>
      <c r="C47" s="43"/>
      <c r="D47" s="43"/>
      <c r="E47" s="420" t="str">
        <f>E7</f>
        <v>Národní telemedicínské centrum</v>
      </c>
      <c r="F47" s="421"/>
      <c r="G47" s="421"/>
      <c r="H47" s="421"/>
      <c r="I47" s="128"/>
      <c r="J47" s="43"/>
      <c r="K47" s="46"/>
    </row>
    <row r="48" spans="2:11">
      <c r="B48" s="29"/>
      <c r="C48" s="38" t="s">
        <v>278</v>
      </c>
      <c r="D48" s="30"/>
      <c r="E48" s="30"/>
      <c r="F48" s="30"/>
      <c r="G48" s="30"/>
      <c r="H48" s="30"/>
      <c r="I48" s="127"/>
      <c r="J48" s="30"/>
      <c r="K48" s="32"/>
    </row>
    <row r="49" spans="2:47" s="1" customFormat="1" ht="22.5" customHeight="1">
      <c r="B49" s="42"/>
      <c r="C49" s="43"/>
      <c r="D49" s="43"/>
      <c r="E49" s="420" t="s">
        <v>1644</v>
      </c>
      <c r="F49" s="423"/>
      <c r="G49" s="423"/>
      <c r="H49" s="423"/>
      <c r="I49" s="128"/>
      <c r="J49" s="43"/>
      <c r="K49" s="46"/>
    </row>
    <row r="50" spans="2:47" s="1" customFormat="1" ht="14.45" customHeight="1">
      <c r="B50" s="42"/>
      <c r="C50" s="38" t="s">
        <v>425</v>
      </c>
      <c r="D50" s="43"/>
      <c r="E50" s="43"/>
      <c r="F50" s="43"/>
      <c r="G50" s="43"/>
      <c r="H50" s="43"/>
      <c r="I50" s="128"/>
      <c r="J50" s="43"/>
      <c r="K50" s="46"/>
    </row>
    <row r="51" spans="2:47" s="1" customFormat="1" ht="23.25" customHeight="1">
      <c r="B51" s="42"/>
      <c r="C51" s="43"/>
      <c r="D51" s="43"/>
      <c r="E51" s="422" t="str">
        <f>E11</f>
        <v>01 - Tryskové injektáže</v>
      </c>
      <c r="F51" s="423"/>
      <c r="G51" s="423"/>
      <c r="H51" s="423"/>
      <c r="I51" s="128"/>
      <c r="J51" s="43"/>
      <c r="K51" s="46"/>
    </row>
    <row r="52" spans="2:47" s="1" customFormat="1" ht="6.95" customHeight="1">
      <c r="B52" s="42"/>
      <c r="C52" s="43"/>
      <c r="D52" s="43"/>
      <c r="E52" s="43"/>
      <c r="F52" s="43"/>
      <c r="G52" s="43"/>
      <c r="H52" s="43"/>
      <c r="I52" s="128"/>
      <c r="J52" s="43"/>
      <c r="K52" s="46"/>
    </row>
    <row r="53" spans="2:47" s="1" customFormat="1" ht="18" customHeight="1">
      <c r="B53" s="42"/>
      <c r="C53" s="38" t="s">
        <v>23</v>
      </c>
      <c r="D53" s="43"/>
      <c r="E53" s="43"/>
      <c r="F53" s="36" t="str">
        <f>F14</f>
        <v>FN Olomouc</v>
      </c>
      <c r="G53" s="43"/>
      <c r="H53" s="43"/>
      <c r="I53" s="129" t="s">
        <v>25</v>
      </c>
      <c r="J53" s="130" t="str">
        <f>IF(J14="","",J14)</f>
        <v>26.1.2017</v>
      </c>
      <c r="K53" s="46"/>
    </row>
    <row r="54" spans="2:47" s="1" customFormat="1" ht="6.95" customHeight="1">
      <c r="B54" s="42"/>
      <c r="C54" s="43"/>
      <c r="D54" s="43"/>
      <c r="E54" s="43"/>
      <c r="F54" s="43"/>
      <c r="G54" s="43"/>
      <c r="H54" s="43"/>
      <c r="I54" s="128"/>
      <c r="J54" s="43"/>
      <c r="K54" s="46"/>
    </row>
    <row r="55" spans="2:47" s="1" customFormat="1">
      <c r="B55" s="42"/>
      <c r="C55" s="38" t="s">
        <v>27</v>
      </c>
      <c r="D55" s="43"/>
      <c r="E55" s="43"/>
      <c r="F55" s="36" t="str">
        <f>E17</f>
        <v>SPS Projekt s. r.o., Za Návsí 1670/9, Praha 10</v>
      </c>
      <c r="G55" s="43"/>
      <c r="H55" s="43"/>
      <c r="I55" s="129" t="s">
        <v>34</v>
      </c>
      <c r="J55" s="36" t="str">
        <f>E23</f>
        <v>OK Plan Architects s.r.o., Na Závodí 631, Humpolec</v>
      </c>
      <c r="K55" s="46"/>
    </row>
    <row r="56" spans="2:47" s="1" customFormat="1" ht="14.45" customHeight="1">
      <c r="B56" s="42"/>
      <c r="C56" s="38" t="s">
        <v>32</v>
      </c>
      <c r="D56" s="43"/>
      <c r="E56" s="43"/>
      <c r="F56" s="36" t="str">
        <f>IF(E20="","",E20)</f>
        <v/>
      </c>
      <c r="G56" s="43"/>
      <c r="H56" s="43"/>
      <c r="I56" s="128"/>
      <c r="J56" s="43"/>
      <c r="K56" s="46"/>
    </row>
    <row r="57" spans="2:47" s="1" customFormat="1" ht="10.35" customHeight="1">
      <c r="B57" s="42"/>
      <c r="C57" s="43"/>
      <c r="D57" s="43"/>
      <c r="E57" s="43"/>
      <c r="F57" s="43"/>
      <c r="G57" s="43"/>
      <c r="H57" s="43"/>
      <c r="I57" s="128"/>
      <c r="J57" s="43"/>
      <c r="K57" s="46"/>
    </row>
    <row r="58" spans="2:47" s="1" customFormat="1" ht="29.25" customHeight="1">
      <c r="B58" s="42"/>
      <c r="C58" s="154" t="s">
        <v>281</v>
      </c>
      <c r="D58" s="142"/>
      <c r="E58" s="142"/>
      <c r="F58" s="142"/>
      <c r="G58" s="142"/>
      <c r="H58" s="142"/>
      <c r="I58" s="155"/>
      <c r="J58" s="156" t="s">
        <v>282</v>
      </c>
      <c r="K58" s="157"/>
    </row>
    <row r="59" spans="2:47" s="1" customFormat="1" ht="10.35" customHeight="1">
      <c r="B59" s="42"/>
      <c r="C59" s="43"/>
      <c r="D59" s="43"/>
      <c r="E59" s="43"/>
      <c r="F59" s="43"/>
      <c r="G59" s="43"/>
      <c r="H59" s="43"/>
      <c r="I59" s="128"/>
      <c r="J59" s="43"/>
      <c r="K59" s="46"/>
    </row>
    <row r="60" spans="2:47" s="1" customFormat="1" ht="29.25" customHeight="1">
      <c r="B60" s="42"/>
      <c r="C60" s="158" t="s">
        <v>283</v>
      </c>
      <c r="D60" s="43"/>
      <c r="E60" s="43"/>
      <c r="F60" s="43"/>
      <c r="G60" s="43"/>
      <c r="H60" s="43"/>
      <c r="I60" s="128"/>
      <c r="J60" s="138">
        <f>J89</f>
        <v>0</v>
      </c>
      <c r="K60" s="46"/>
      <c r="AU60" s="25" t="s">
        <v>284</v>
      </c>
    </row>
    <row r="61" spans="2:47" s="8" customFormat="1" ht="24.95" customHeight="1">
      <c r="B61" s="159"/>
      <c r="C61" s="160"/>
      <c r="D61" s="161" t="s">
        <v>1646</v>
      </c>
      <c r="E61" s="162"/>
      <c r="F61" s="162"/>
      <c r="G61" s="162"/>
      <c r="H61" s="162"/>
      <c r="I61" s="163"/>
      <c r="J61" s="164">
        <f>J90</f>
        <v>0</v>
      </c>
      <c r="K61" s="165"/>
    </row>
    <row r="62" spans="2:47" s="9" customFormat="1" ht="19.899999999999999" customHeight="1">
      <c r="B62" s="166"/>
      <c r="C62" s="167"/>
      <c r="D62" s="168" t="s">
        <v>1647</v>
      </c>
      <c r="E62" s="169"/>
      <c r="F62" s="169"/>
      <c r="G62" s="169"/>
      <c r="H62" s="169"/>
      <c r="I62" s="170"/>
      <c r="J62" s="171">
        <f>J91</f>
        <v>0</v>
      </c>
      <c r="K62" s="172"/>
    </row>
    <row r="63" spans="2:47" s="9" customFormat="1" ht="19.899999999999999" customHeight="1">
      <c r="B63" s="166"/>
      <c r="C63" s="167"/>
      <c r="D63" s="168" t="s">
        <v>1648</v>
      </c>
      <c r="E63" s="169"/>
      <c r="F63" s="169"/>
      <c r="G63" s="169"/>
      <c r="H63" s="169"/>
      <c r="I63" s="170"/>
      <c r="J63" s="171">
        <f>J104</f>
        <v>0</v>
      </c>
      <c r="K63" s="172"/>
    </row>
    <row r="64" spans="2:47" s="9" customFormat="1" ht="19.899999999999999" customHeight="1">
      <c r="B64" s="166"/>
      <c r="C64" s="167"/>
      <c r="D64" s="168" t="s">
        <v>1649</v>
      </c>
      <c r="E64" s="169"/>
      <c r="F64" s="169"/>
      <c r="G64" s="169"/>
      <c r="H64" s="169"/>
      <c r="I64" s="170"/>
      <c r="J64" s="171">
        <f>J110</f>
        <v>0</v>
      </c>
      <c r="K64" s="172"/>
    </row>
    <row r="65" spans="2:12" s="9" customFormat="1" ht="19.899999999999999" customHeight="1">
      <c r="B65" s="166"/>
      <c r="C65" s="167"/>
      <c r="D65" s="168" t="s">
        <v>1650</v>
      </c>
      <c r="E65" s="169"/>
      <c r="F65" s="169"/>
      <c r="G65" s="169"/>
      <c r="H65" s="169"/>
      <c r="I65" s="170"/>
      <c r="J65" s="171">
        <f>J121</f>
        <v>0</v>
      </c>
      <c r="K65" s="172"/>
    </row>
    <row r="66" spans="2:12" s="9" customFormat="1" ht="19.899999999999999" customHeight="1">
      <c r="B66" s="166"/>
      <c r="C66" s="167"/>
      <c r="D66" s="168" t="s">
        <v>442</v>
      </c>
      <c r="E66" s="169"/>
      <c r="F66" s="169"/>
      <c r="G66" s="169"/>
      <c r="H66" s="169"/>
      <c r="I66" s="170"/>
      <c r="J66" s="171">
        <f>J124</f>
        <v>0</v>
      </c>
      <c r="K66" s="172"/>
    </row>
    <row r="67" spans="2:12" s="9" customFormat="1" ht="19.899999999999999" customHeight="1">
      <c r="B67" s="166"/>
      <c r="C67" s="167"/>
      <c r="D67" s="168" t="s">
        <v>443</v>
      </c>
      <c r="E67" s="169"/>
      <c r="F67" s="169"/>
      <c r="G67" s="169"/>
      <c r="H67" s="169"/>
      <c r="I67" s="170"/>
      <c r="J67" s="171">
        <f>J134</f>
        <v>0</v>
      </c>
      <c r="K67" s="172"/>
    </row>
    <row r="68" spans="2:12" s="1" customFormat="1" ht="21.75" customHeight="1">
      <c r="B68" s="42"/>
      <c r="C68" s="43"/>
      <c r="D68" s="43"/>
      <c r="E68" s="43"/>
      <c r="F68" s="43"/>
      <c r="G68" s="43"/>
      <c r="H68" s="43"/>
      <c r="I68" s="128"/>
      <c r="J68" s="43"/>
      <c r="K68" s="46"/>
    </row>
    <row r="69" spans="2:12" s="1" customFormat="1" ht="6.95" customHeight="1">
      <c r="B69" s="57"/>
      <c r="C69" s="58"/>
      <c r="D69" s="58"/>
      <c r="E69" s="58"/>
      <c r="F69" s="58"/>
      <c r="G69" s="58"/>
      <c r="H69" s="58"/>
      <c r="I69" s="149"/>
      <c r="J69" s="58"/>
      <c r="K69" s="59"/>
    </row>
    <row r="73" spans="2:12" s="1" customFormat="1" ht="6.95" customHeight="1">
      <c r="B73" s="60"/>
      <c r="C73" s="61"/>
      <c r="D73" s="61"/>
      <c r="E73" s="61"/>
      <c r="F73" s="61"/>
      <c r="G73" s="61"/>
      <c r="H73" s="61"/>
      <c r="I73" s="152"/>
      <c r="J73" s="61"/>
      <c r="K73" s="61"/>
      <c r="L73" s="62"/>
    </row>
    <row r="74" spans="2:12" s="1" customFormat="1" ht="36.950000000000003" customHeight="1">
      <c r="B74" s="42"/>
      <c r="C74" s="63" t="s">
        <v>292</v>
      </c>
      <c r="D74" s="64"/>
      <c r="E74" s="64"/>
      <c r="F74" s="64"/>
      <c r="G74" s="64"/>
      <c r="H74" s="64"/>
      <c r="I74" s="173"/>
      <c r="J74" s="64"/>
      <c r="K74" s="64"/>
      <c r="L74" s="62"/>
    </row>
    <row r="75" spans="2:12" s="1" customFormat="1" ht="6.95" customHeight="1">
      <c r="B75" s="42"/>
      <c r="C75" s="64"/>
      <c r="D75" s="64"/>
      <c r="E75" s="64"/>
      <c r="F75" s="64"/>
      <c r="G75" s="64"/>
      <c r="H75" s="64"/>
      <c r="I75" s="173"/>
      <c r="J75" s="64"/>
      <c r="K75" s="64"/>
      <c r="L75" s="62"/>
    </row>
    <row r="76" spans="2:12" s="1" customFormat="1" ht="14.45" customHeight="1">
      <c r="B76" s="42"/>
      <c r="C76" s="66" t="s">
        <v>18</v>
      </c>
      <c r="D76" s="64"/>
      <c r="E76" s="64"/>
      <c r="F76" s="64"/>
      <c r="G76" s="64"/>
      <c r="H76" s="64"/>
      <c r="I76" s="173"/>
      <c r="J76" s="64"/>
      <c r="K76" s="64"/>
      <c r="L76" s="62"/>
    </row>
    <row r="77" spans="2:12" s="1" customFormat="1" ht="22.5" customHeight="1">
      <c r="B77" s="42"/>
      <c r="C77" s="64"/>
      <c r="D77" s="64"/>
      <c r="E77" s="424" t="str">
        <f>E7</f>
        <v>Národní telemedicínské centrum</v>
      </c>
      <c r="F77" s="425"/>
      <c r="G77" s="425"/>
      <c r="H77" s="425"/>
      <c r="I77" s="173"/>
      <c r="J77" s="64"/>
      <c r="K77" s="64"/>
      <c r="L77" s="62"/>
    </row>
    <row r="78" spans="2:12">
      <c r="B78" s="29"/>
      <c r="C78" s="66" t="s">
        <v>278</v>
      </c>
      <c r="D78" s="219"/>
      <c r="E78" s="219"/>
      <c r="F78" s="219"/>
      <c r="G78" s="219"/>
      <c r="H78" s="219"/>
      <c r="J78" s="219"/>
      <c r="K78" s="219"/>
      <c r="L78" s="220"/>
    </row>
    <row r="79" spans="2:12" s="1" customFormat="1" ht="22.5" customHeight="1">
      <c r="B79" s="42"/>
      <c r="C79" s="64"/>
      <c r="D79" s="64"/>
      <c r="E79" s="424" t="s">
        <v>1644</v>
      </c>
      <c r="F79" s="426"/>
      <c r="G79" s="426"/>
      <c r="H79" s="426"/>
      <c r="I79" s="173"/>
      <c r="J79" s="64"/>
      <c r="K79" s="64"/>
      <c r="L79" s="62"/>
    </row>
    <row r="80" spans="2:12" s="1" customFormat="1" ht="14.45" customHeight="1">
      <c r="B80" s="42"/>
      <c r="C80" s="66" t="s">
        <v>425</v>
      </c>
      <c r="D80" s="64"/>
      <c r="E80" s="64"/>
      <c r="F80" s="64"/>
      <c r="G80" s="64"/>
      <c r="H80" s="64"/>
      <c r="I80" s="173"/>
      <c r="J80" s="64"/>
      <c r="K80" s="64"/>
      <c r="L80" s="62"/>
    </row>
    <row r="81" spans="2:65" s="1" customFormat="1" ht="23.25" customHeight="1">
      <c r="B81" s="42"/>
      <c r="C81" s="64"/>
      <c r="D81" s="64"/>
      <c r="E81" s="395" t="str">
        <f>E11</f>
        <v>01 - Tryskové injektáže</v>
      </c>
      <c r="F81" s="426"/>
      <c r="G81" s="426"/>
      <c r="H81" s="426"/>
      <c r="I81" s="173"/>
      <c r="J81" s="64"/>
      <c r="K81" s="64"/>
      <c r="L81" s="62"/>
    </row>
    <row r="82" spans="2:65" s="1" customFormat="1" ht="6.95" customHeight="1">
      <c r="B82" s="42"/>
      <c r="C82" s="64"/>
      <c r="D82" s="64"/>
      <c r="E82" s="64"/>
      <c r="F82" s="64"/>
      <c r="G82" s="64"/>
      <c r="H82" s="64"/>
      <c r="I82" s="173"/>
      <c r="J82" s="64"/>
      <c r="K82" s="64"/>
      <c r="L82" s="62"/>
    </row>
    <row r="83" spans="2:65" s="1" customFormat="1" ht="18" customHeight="1">
      <c r="B83" s="42"/>
      <c r="C83" s="66" t="s">
        <v>23</v>
      </c>
      <c r="D83" s="64"/>
      <c r="E83" s="64"/>
      <c r="F83" s="174" t="str">
        <f>F14</f>
        <v>FN Olomouc</v>
      </c>
      <c r="G83" s="64"/>
      <c r="H83" s="64"/>
      <c r="I83" s="175" t="s">
        <v>25</v>
      </c>
      <c r="J83" s="74" t="str">
        <f>IF(J14="","",J14)</f>
        <v>26.1.2017</v>
      </c>
      <c r="K83" s="64"/>
      <c r="L83" s="62"/>
    </row>
    <row r="84" spans="2:65" s="1" customFormat="1" ht="6.95" customHeight="1">
      <c r="B84" s="42"/>
      <c r="C84" s="64"/>
      <c r="D84" s="64"/>
      <c r="E84" s="64"/>
      <c r="F84" s="64"/>
      <c r="G84" s="64"/>
      <c r="H84" s="64"/>
      <c r="I84" s="173"/>
      <c r="J84" s="64"/>
      <c r="K84" s="64"/>
      <c r="L84" s="62"/>
    </row>
    <row r="85" spans="2:65" s="1" customFormat="1">
      <c r="B85" s="42"/>
      <c r="C85" s="66" t="s">
        <v>27</v>
      </c>
      <c r="D85" s="64"/>
      <c r="E85" s="64"/>
      <c r="F85" s="174" t="str">
        <f>E17</f>
        <v>SPS Projekt s. r.o., Za Návsí 1670/9, Praha 10</v>
      </c>
      <c r="G85" s="64"/>
      <c r="H85" s="64"/>
      <c r="I85" s="175" t="s">
        <v>34</v>
      </c>
      <c r="J85" s="174" t="str">
        <f>E23</f>
        <v>OK Plan Architects s.r.o., Na Závodí 631, Humpolec</v>
      </c>
      <c r="K85" s="64"/>
      <c r="L85" s="62"/>
    </row>
    <row r="86" spans="2:65" s="1" customFormat="1" ht="14.45" customHeight="1">
      <c r="B86" s="42"/>
      <c r="C86" s="66" t="s">
        <v>32</v>
      </c>
      <c r="D86" s="64"/>
      <c r="E86" s="64"/>
      <c r="F86" s="174" t="str">
        <f>IF(E20="","",E20)</f>
        <v/>
      </c>
      <c r="G86" s="64"/>
      <c r="H86" s="64"/>
      <c r="I86" s="173"/>
      <c r="J86" s="64"/>
      <c r="K86" s="64"/>
      <c r="L86" s="62"/>
    </row>
    <row r="87" spans="2:65" s="1" customFormat="1" ht="10.35" customHeight="1">
      <c r="B87" s="42"/>
      <c r="C87" s="64"/>
      <c r="D87" s="64"/>
      <c r="E87" s="64"/>
      <c r="F87" s="64"/>
      <c r="G87" s="64"/>
      <c r="H87" s="64"/>
      <c r="I87" s="173"/>
      <c r="J87" s="64"/>
      <c r="K87" s="64"/>
      <c r="L87" s="62"/>
    </row>
    <row r="88" spans="2:65" s="10" customFormat="1" ht="29.25" customHeight="1">
      <c r="B88" s="176"/>
      <c r="C88" s="177" t="s">
        <v>293</v>
      </c>
      <c r="D88" s="178" t="s">
        <v>59</v>
      </c>
      <c r="E88" s="178" t="s">
        <v>55</v>
      </c>
      <c r="F88" s="178" t="s">
        <v>294</v>
      </c>
      <c r="G88" s="178" t="s">
        <v>295</v>
      </c>
      <c r="H88" s="178" t="s">
        <v>296</v>
      </c>
      <c r="I88" s="179" t="s">
        <v>297</v>
      </c>
      <c r="J88" s="178" t="s">
        <v>282</v>
      </c>
      <c r="K88" s="180" t="s">
        <v>298</v>
      </c>
      <c r="L88" s="181"/>
      <c r="M88" s="82" t="s">
        <v>299</v>
      </c>
      <c r="N88" s="83" t="s">
        <v>44</v>
      </c>
      <c r="O88" s="83" t="s">
        <v>300</v>
      </c>
      <c r="P88" s="83" t="s">
        <v>301</v>
      </c>
      <c r="Q88" s="83" t="s">
        <v>302</v>
      </c>
      <c r="R88" s="83" t="s">
        <v>303</v>
      </c>
      <c r="S88" s="83" t="s">
        <v>304</v>
      </c>
      <c r="T88" s="84" t="s">
        <v>305</v>
      </c>
    </row>
    <row r="89" spans="2:65" s="1" customFormat="1" ht="29.25" customHeight="1">
      <c r="B89" s="42"/>
      <c r="C89" s="88" t="s">
        <v>283</v>
      </c>
      <c r="D89" s="64"/>
      <c r="E89" s="64"/>
      <c r="F89" s="64"/>
      <c r="G89" s="64"/>
      <c r="H89" s="64"/>
      <c r="I89" s="173"/>
      <c r="J89" s="182">
        <f>BK89</f>
        <v>0</v>
      </c>
      <c r="K89" s="64"/>
      <c r="L89" s="62"/>
      <c r="M89" s="85"/>
      <c r="N89" s="86"/>
      <c r="O89" s="86"/>
      <c r="P89" s="183">
        <f>P90</f>
        <v>0</v>
      </c>
      <c r="Q89" s="86"/>
      <c r="R89" s="183">
        <f>R90</f>
        <v>1177.48577166</v>
      </c>
      <c r="S89" s="86"/>
      <c r="T89" s="184">
        <f>T90</f>
        <v>17.22</v>
      </c>
      <c r="AT89" s="25" t="s">
        <v>73</v>
      </c>
      <c r="AU89" s="25" t="s">
        <v>284</v>
      </c>
      <c r="BK89" s="185">
        <f>BK90</f>
        <v>0</v>
      </c>
    </row>
    <row r="90" spans="2:65" s="11" customFormat="1" ht="37.35" customHeight="1">
      <c r="B90" s="186"/>
      <c r="C90" s="187"/>
      <c r="D90" s="188" t="s">
        <v>73</v>
      </c>
      <c r="E90" s="189" t="s">
        <v>444</v>
      </c>
      <c r="F90" s="189" t="s">
        <v>1651</v>
      </c>
      <c r="G90" s="187"/>
      <c r="H90" s="187"/>
      <c r="I90" s="190"/>
      <c r="J90" s="191">
        <f>BK90</f>
        <v>0</v>
      </c>
      <c r="K90" s="187"/>
      <c r="L90" s="192"/>
      <c r="M90" s="193"/>
      <c r="N90" s="194"/>
      <c r="O90" s="194"/>
      <c r="P90" s="195">
        <f>P91+P104+P110+P121+P124+P134</f>
        <v>0</v>
      </c>
      <c r="Q90" s="194"/>
      <c r="R90" s="195">
        <f>R91+R104+R110+R121+R124+R134</f>
        <v>1177.48577166</v>
      </c>
      <c r="S90" s="194"/>
      <c r="T90" s="196">
        <f>T91+T104+T110+T121+T124+T134</f>
        <v>17.22</v>
      </c>
      <c r="AR90" s="197" t="s">
        <v>82</v>
      </c>
      <c r="AT90" s="198" t="s">
        <v>73</v>
      </c>
      <c r="AU90" s="198" t="s">
        <v>74</v>
      </c>
      <c r="AY90" s="197" t="s">
        <v>308</v>
      </c>
      <c r="BK90" s="199">
        <f>BK91+BK104+BK110+BK121+BK124+BK134</f>
        <v>0</v>
      </c>
    </row>
    <row r="91" spans="2:65" s="11" customFormat="1" ht="19.899999999999999" customHeight="1">
      <c r="B91" s="186"/>
      <c r="C91" s="187"/>
      <c r="D91" s="200" t="s">
        <v>73</v>
      </c>
      <c r="E91" s="201" t="s">
        <v>375</v>
      </c>
      <c r="F91" s="201" t="s">
        <v>1652</v>
      </c>
      <c r="G91" s="187"/>
      <c r="H91" s="187"/>
      <c r="I91" s="190"/>
      <c r="J91" s="202">
        <f>BK91</f>
        <v>0</v>
      </c>
      <c r="K91" s="187"/>
      <c r="L91" s="192"/>
      <c r="M91" s="193"/>
      <c r="N91" s="194"/>
      <c r="O91" s="194"/>
      <c r="P91" s="195">
        <f>SUM(P92:P103)</f>
        <v>0</v>
      </c>
      <c r="Q91" s="194"/>
      <c r="R91" s="195">
        <f>SUM(R92:R103)</f>
        <v>0</v>
      </c>
      <c r="S91" s="194"/>
      <c r="T91" s="196">
        <f>SUM(T92:T103)</f>
        <v>0</v>
      </c>
      <c r="AR91" s="197" t="s">
        <v>82</v>
      </c>
      <c r="AT91" s="198" t="s">
        <v>73</v>
      </c>
      <c r="AU91" s="198" t="s">
        <v>82</v>
      </c>
      <c r="AY91" s="197" t="s">
        <v>308</v>
      </c>
      <c r="BK91" s="199">
        <f>SUM(BK92:BK103)</f>
        <v>0</v>
      </c>
    </row>
    <row r="92" spans="2:65" s="1" customFormat="1" ht="22.5" customHeight="1">
      <c r="B92" s="42"/>
      <c r="C92" s="203" t="s">
        <v>82</v>
      </c>
      <c r="D92" s="203" t="s">
        <v>311</v>
      </c>
      <c r="E92" s="204" t="s">
        <v>1653</v>
      </c>
      <c r="F92" s="205" t="s">
        <v>1654</v>
      </c>
      <c r="G92" s="206" t="s">
        <v>449</v>
      </c>
      <c r="H92" s="207">
        <v>26.2</v>
      </c>
      <c r="I92" s="208"/>
      <c r="J92" s="209">
        <f>ROUND(I92*H92,2)</f>
        <v>0</v>
      </c>
      <c r="K92" s="205" t="s">
        <v>315</v>
      </c>
      <c r="L92" s="62"/>
      <c r="M92" s="210" t="s">
        <v>21</v>
      </c>
      <c r="N92" s="211" t="s">
        <v>45</v>
      </c>
      <c r="O92" s="43"/>
      <c r="P92" s="212">
        <f>O92*H92</f>
        <v>0</v>
      </c>
      <c r="Q92" s="212">
        <v>0</v>
      </c>
      <c r="R92" s="212">
        <f>Q92*H92</f>
        <v>0</v>
      </c>
      <c r="S92" s="212">
        <v>0</v>
      </c>
      <c r="T92" s="213">
        <f>S92*H92</f>
        <v>0</v>
      </c>
      <c r="AR92" s="25" t="s">
        <v>327</v>
      </c>
      <c r="AT92" s="25" t="s">
        <v>311</v>
      </c>
      <c r="AU92" s="25" t="s">
        <v>84</v>
      </c>
      <c r="AY92" s="25" t="s">
        <v>308</v>
      </c>
      <c r="BE92" s="214">
        <f>IF(N92="základní",J92,0)</f>
        <v>0</v>
      </c>
      <c r="BF92" s="214">
        <f>IF(N92="snížená",J92,0)</f>
        <v>0</v>
      </c>
      <c r="BG92" s="214">
        <f>IF(N92="zákl. přenesená",J92,0)</f>
        <v>0</v>
      </c>
      <c r="BH92" s="214">
        <f>IF(N92="sníž. přenesená",J92,0)</f>
        <v>0</v>
      </c>
      <c r="BI92" s="214">
        <f>IF(N92="nulová",J92,0)</f>
        <v>0</v>
      </c>
      <c r="BJ92" s="25" t="s">
        <v>82</v>
      </c>
      <c r="BK92" s="214">
        <f>ROUND(I92*H92,2)</f>
        <v>0</v>
      </c>
      <c r="BL92" s="25" t="s">
        <v>327</v>
      </c>
      <c r="BM92" s="25" t="s">
        <v>1655</v>
      </c>
    </row>
    <row r="93" spans="2:65" s="1" customFormat="1" ht="27">
      <c r="B93" s="42"/>
      <c r="C93" s="64"/>
      <c r="D93" s="246" t="s">
        <v>1656</v>
      </c>
      <c r="E93" s="64"/>
      <c r="F93" s="290" t="s">
        <v>1657</v>
      </c>
      <c r="G93" s="64"/>
      <c r="H93" s="64"/>
      <c r="I93" s="173"/>
      <c r="J93" s="64"/>
      <c r="K93" s="64"/>
      <c r="L93" s="62"/>
      <c r="M93" s="291"/>
      <c r="N93" s="43"/>
      <c r="O93" s="43"/>
      <c r="P93" s="43"/>
      <c r="Q93" s="43"/>
      <c r="R93" s="43"/>
      <c r="S93" s="43"/>
      <c r="T93" s="79"/>
      <c r="AT93" s="25" t="s">
        <v>1656</v>
      </c>
      <c r="AU93" s="25" t="s">
        <v>84</v>
      </c>
    </row>
    <row r="94" spans="2:65" s="1" customFormat="1" ht="31.5" customHeight="1">
      <c r="B94" s="42"/>
      <c r="C94" s="203" t="s">
        <v>84</v>
      </c>
      <c r="D94" s="203" t="s">
        <v>311</v>
      </c>
      <c r="E94" s="204" t="s">
        <v>1658</v>
      </c>
      <c r="F94" s="205" t="s">
        <v>1659</v>
      </c>
      <c r="G94" s="206" t="s">
        <v>449</v>
      </c>
      <c r="H94" s="207">
        <v>393</v>
      </c>
      <c r="I94" s="208"/>
      <c r="J94" s="209">
        <f>ROUND(I94*H94,2)</f>
        <v>0</v>
      </c>
      <c r="K94" s="205" t="s">
        <v>315</v>
      </c>
      <c r="L94" s="62"/>
      <c r="M94" s="210" t="s">
        <v>21</v>
      </c>
      <c r="N94" s="211" t="s">
        <v>45</v>
      </c>
      <c r="O94" s="43"/>
      <c r="P94" s="212">
        <f>O94*H94</f>
        <v>0</v>
      </c>
      <c r="Q94" s="212">
        <v>0</v>
      </c>
      <c r="R94" s="212">
        <f>Q94*H94</f>
        <v>0</v>
      </c>
      <c r="S94" s="212">
        <v>0</v>
      </c>
      <c r="T94" s="213">
        <f>S94*H94</f>
        <v>0</v>
      </c>
      <c r="AR94" s="25" t="s">
        <v>327</v>
      </c>
      <c r="AT94" s="25" t="s">
        <v>311</v>
      </c>
      <c r="AU94" s="25" t="s">
        <v>84</v>
      </c>
      <c r="AY94" s="25" t="s">
        <v>308</v>
      </c>
      <c r="BE94" s="214">
        <f>IF(N94="základní",J94,0)</f>
        <v>0</v>
      </c>
      <c r="BF94" s="214">
        <f>IF(N94="snížená",J94,0)</f>
        <v>0</v>
      </c>
      <c r="BG94" s="214">
        <f>IF(N94="zákl. přenesená",J94,0)</f>
        <v>0</v>
      </c>
      <c r="BH94" s="214">
        <f>IF(N94="sníž. přenesená",J94,0)</f>
        <v>0</v>
      </c>
      <c r="BI94" s="214">
        <f>IF(N94="nulová",J94,0)</f>
        <v>0</v>
      </c>
      <c r="BJ94" s="25" t="s">
        <v>82</v>
      </c>
      <c r="BK94" s="214">
        <f>ROUND(I94*H94,2)</f>
        <v>0</v>
      </c>
      <c r="BL94" s="25" t="s">
        <v>327</v>
      </c>
      <c r="BM94" s="25" t="s">
        <v>1660</v>
      </c>
    </row>
    <row r="95" spans="2:65" s="1" customFormat="1" ht="27">
      <c r="B95" s="42"/>
      <c r="C95" s="64"/>
      <c r="D95" s="223" t="s">
        <v>1656</v>
      </c>
      <c r="E95" s="64"/>
      <c r="F95" s="292" t="s">
        <v>1657</v>
      </c>
      <c r="G95" s="64"/>
      <c r="H95" s="64"/>
      <c r="I95" s="173"/>
      <c r="J95" s="64"/>
      <c r="K95" s="64"/>
      <c r="L95" s="62"/>
      <c r="M95" s="291"/>
      <c r="N95" s="43"/>
      <c r="O95" s="43"/>
      <c r="P95" s="43"/>
      <c r="Q95" s="43"/>
      <c r="R95" s="43"/>
      <c r="S95" s="43"/>
      <c r="T95" s="79"/>
      <c r="AT95" s="25" t="s">
        <v>1656</v>
      </c>
      <c r="AU95" s="25" t="s">
        <v>84</v>
      </c>
    </row>
    <row r="96" spans="2:65" s="13" customFormat="1" ht="13.5">
      <c r="B96" s="233"/>
      <c r="C96" s="234"/>
      <c r="D96" s="246" t="s">
        <v>451</v>
      </c>
      <c r="E96" s="234"/>
      <c r="F96" s="257" t="s">
        <v>1661</v>
      </c>
      <c r="G96" s="234"/>
      <c r="H96" s="258">
        <v>393</v>
      </c>
      <c r="I96" s="238"/>
      <c r="J96" s="234"/>
      <c r="K96" s="234"/>
      <c r="L96" s="239"/>
      <c r="M96" s="240"/>
      <c r="N96" s="241"/>
      <c r="O96" s="241"/>
      <c r="P96" s="241"/>
      <c r="Q96" s="241"/>
      <c r="R96" s="241"/>
      <c r="S96" s="241"/>
      <c r="T96" s="242"/>
      <c r="AT96" s="243" t="s">
        <v>451</v>
      </c>
      <c r="AU96" s="243" t="s">
        <v>84</v>
      </c>
      <c r="AV96" s="13" t="s">
        <v>84</v>
      </c>
      <c r="AW96" s="13" t="s">
        <v>6</v>
      </c>
      <c r="AX96" s="13" t="s">
        <v>82</v>
      </c>
      <c r="AY96" s="243" t="s">
        <v>308</v>
      </c>
    </row>
    <row r="97" spans="2:65" s="1" customFormat="1" ht="22.5" customHeight="1">
      <c r="B97" s="42"/>
      <c r="C97" s="203" t="s">
        <v>95</v>
      </c>
      <c r="D97" s="203" t="s">
        <v>311</v>
      </c>
      <c r="E97" s="204" t="s">
        <v>1662</v>
      </c>
      <c r="F97" s="205" t="s">
        <v>1663</v>
      </c>
      <c r="G97" s="206" t="s">
        <v>449</v>
      </c>
      <c r="H97" s="207">
        <v>26.2</v>
      </c>
      <c r="I97" s="208"/>
      <c r="J97" s="209">
        <f>ROUND(I97*H97,2)</f>
        <v>0</v>
      </c>
      <c r="K97" s="205" t="s">
        <v>315</v>
      </c>
      <c r="L97" s="62"/>
      <c r="M97" s="210" t="s">
        <v>21</v>
      </c>
      <c r="N97" s="211" t="s">
        <v>45</v>
      </c>
      <c r="O97" s="43"/>
      <c r="P97" s="212">
        <f>O97*H97</f>
        <v>0</v>
      </c>
      <c r="Q97" s="212">
        <v>0</v>
      </c>
      <c r="R97" s="212">
        <f>Q97*H97</f>
        <v>0</v>
      </c>
      <c r="S97" s="212">
        <v>0</v>
      </c>
      <c r="T97" s="213">
        <f>S97*H97</f>
        <v>0</v>
      </c>
      <c r="AR97" s="25" t="s">
        <v>327</v>
      </c>
      <c r="AT97" s="25" t="s">
        <v>311</v>
      </c>
      <c r="AU97" s="25" t="s">
        <v>84</v>
      </c>
      <c r="AY97" s="25" t="s">
        <v>308</v>
      </c>
      <c r="BE97" s="214">
        <f>IF(N97="základní",J97,0)</f>
        <v>0</v>
      </c>
      <c r="BF97" s="214">
        <f>IF(N97="snížená",J97,0)</f>
        <v>0</v>
      </c>
      <c r="BG97" s="214">
        <f>IF(N97="zákl. přenesená",J97,0)</f>
        <v>0</v>
      </c>
      <c r="BH97" s="214">
        <f>IF(N97="sníž. přenesená",J97,0)</f>
        <v>0</v>
      </c>
      <c r="BI97" s="214">
        <f>IF(N97="nulová",J97,0)</f>
        <v>0</v>
      </c>
      <c r="BJ97" s="25" t="s">
        <v>82</v>
      </c>
      <c r="BK97" s="214">
        <f>ROUND(I97*H97,2)</f>
        <v>0</v>
      </c>
      <c r="BL97" s="25" t="s">
        <v>327</v>
      </c>
      <c r="BM97" s="25" t="s">
        <v>1664</v>
      </c>
    </row>
    <row r="98" spans="2:65" s="1" customFormat="1" ht="27">
      <c r="B98" s="42"/>
      <c r="C98" s="64"/>
      <c r="D98" s="246" t="s">
        <v>1656</v>
      </c>
      <c r="E98" s="64"/>
      <c r="F98" s="290" t="s">
        <v>1657</v>
      </c>
      <c r="G98" s="64"/>
      <c r="H98" s="64"/>
      <c r="I98" s="173"/>
      <c r="J98" s="64"/>
      <c r="K98" s="64"/>
      <c r="L98" s="62"/>
      <c r="M98" s="291"/>
      <c r="N98" s="43"/>
      <c r="O98" s="43"/>
      <c r="P98" s="43"/>
      <c r="Q98" s="43"/>
      <c r="R98" s="43"/>
      <c r="S98" s="43"/>
      <c r="T98" s="79"/>
      <c r="AT98" s="25" t="s">
        <v>1656</v>
      </c>
      <c r="AU98" s="25" t="s">
        <v>84</v>
      </c>
    </row>
    <row r="99" spans="2:65" s="1" customFormat="1" ht="22.5" customHeight="1">
      <c r="B99" s="42"/>
      <c r="C99" s="203" t="s">
        <v>327</v>
      </c>
      <c r="D99" s="203" t="s">
        <v>311</v>
      </c>
      <c r="E99" s="204" t="s">
        <v>1665</v>
      </c>
      <c r="F99" s="205" t="s">
        <v>1666</v>
      </c>
      <c r="G99" s="206" t="s">
        <v>449</v>
      </c>
      <c r="H99" s="207">
        <v>26.2</v>
      </c>
      <c r="I99" s="208"/>
      <c r="J99" s="209">
        <f>ROUND(I99*H99,2)</f>
        <v>0</v>
      </c>
      <c r="K99" s="205" t="s">
        <v>315</v>
      </c>
      <c r="L99" s="62"/>
      <c r="M99" s="210" t="s">
        <v>21</v>
      </c>
      <c r="N99" s="211" t="s">
        <v>45</v>
      </c>
      <c r="O99" s="43"/>
      <c r="P99" s="212">
        <f>O99*H99</f>
        <v>0</v>
      </c>
      <c r="Q99" s="212">
        <v>0</v>
      </c>
      <c r="R99" s="212">
        <f>Q99*H99</f>
        <v>0</v>
      </c>
      <c r="S99" s="212">
        <v>0</v>
      </c>
      <c r="T99" s="213">
        <f>S99*H99</f>
        <v>0</v>
      </c>
      <c r="AR99" s="25" t="s">
        <v>327</v>
      </c>
      <c r="AT99" s="25" t="s">
        <v>311</v>
      </c>
      <c r="AU99" s="25" t="s">
        <v>84</v>
      </c>
      <c r="AY99" s="25" t="s">
        <v>308</v>
      </c>
      <c r="BE99" s="214">
        <f>IF(N99="základní",J99,0)</f>
        <v>0</v>
      </c>
      <c r="BF99" s="214">
        <f>IF(N99="snížená",J99,0)</f>
        <v>0</v>
      </c>
      <c r="BG99" s="214">
        <f>IF(N99="zákl. přenesená",J99,0)</f>
        <v>0</v>
      </c>
      <c r="BH99" s="214">
        <f>IF(N99="sníž. přenesená",J99,0)</f>
        <v>0</v>
      </c>
      <c r="BI99" s="214">
        <f>IF(N99="nulová",J99,0)</f>
        <v>0</v>
      </c>
      <c r="BJ99" s="25" t="s">
        <v>82</v>
      </c>
      <c r="BK99" s="214">
        <f>ROUND(I99*H99,2)</f>
        <v>0</v>
      </c>
      <c r="BL99" s="25" t="s">
        <v>327</v>
      </c>
      <c r="BM99" s="25" t="s">
        <v>1667</v>
      </c>
    </row>
    <row r="100" spans="2:65" s="1" customFormat="1" ht="27">
      <c r="B100" s="42"/>
      <c r="C100" s="64"/>
      <c r="D100" s="246" t="s">
        <v>1656</v>
      </c>
      <c r="E100" s="64"/>
      <c r="F100" s="290" t="s">
        <v>1657</v>
      </c>
      <c r="G100" s="64"/>
      <c r="H100" s="64"/>
      <c r="I100" s="173"/>
      <c r="J100" s="64"/>
      <c r="K100" s="64"/>
      <c r="L100" s="62"/>
      <c r="M100" s="291"/>
      <c r="N100" s="43"/>
      <c r="O100" s="43"/>
      <c r="P100" s="43"/>
      <c r="Q100" s="43"/>
      <c r="R100" s="43"/>
      <c r="S100" s="43"/>
      <c r="T100" s="79"/>
      <c r="AT100" s="25" t="s">
        <v>1656</v>
      </c>
      <c r="AU100" s="25" t="s">
        <v>84</v>
      </c>
    </row>
    <row r="101" spans="2:65" s="1" customFormat="1" ht="22.5" customHeight="1">
      <c r="B101" s="42"/>
      <c r="C101" s="203" t="s">
        <v>307</v>
      </c>
      <c r="D101" s="203" t="s">
        <v>311</v>
      </c>
      <c r="E101" s="204" t="s">
        <v>1595</v>
      </c>
      <c r="F101" s="205" t="s">
        <v>1596</v>
      </c>
      <c r="G101" s="206" t="s">
        <v>719</v>
      </c>
      <c r="H101" s="207">
        <v>47.16</v>
      </c>
      <c r="I101" s="208"/>
      <c r="J101" s="209">
        <f>ROUND(I101*H101,2)</f>
        <v>0</v>
      </c>
      <c r="K101" s="205" t="s">
        <v>315</v>
      </c>
      <c r="L101" s="62"/>
      <c r="M101" s="210" t="s">
        <v>21</v>
      </c>
      <c r="N101" s="211" t="s">
        <v>45</v>
      </c>
      <c r="O101" s="43"/>
      <c r="P101" s="212">
        <f>O101*H101</f>
        <v>0</v>
      </c>
      <c r="Q101" s="212">
        <v>0</v>
      </c>
      <c r="R101" s="212">
        <f>Q101*H101</f>
        <v>0</v>
      </c>
      <c r="S101" s="212">
        <v>0</v>
      </c>
      <c r="T101" s="213">
        <f>S101*H101</f>
        <v>0</v>
      </c>
      <c r="AR101" s="25" t="s">
        <v>327</v>
      </c>
      <c r="AT101" s="25" t="s">
        <v>311</v>
      </c>
      <c r="AU101" s="25" t="s">
        <v>84</v>
      </c>
      <c r="AY101" s="25" t="s">
        <v>308</v>
      </c>
      <c r="BE101" s="214">
        <f>IF(N101="základní",J101,0)</f>
        <v>0</v>
      </c>
      <c r="BF101" s="214">
        <f>IF(N101="snížená",J101,0)</f>
        <v>0</v>
      </c>
      <c r="BG101" s="214">
        <f>IF(N101="zákl. přenesená",J101,0)</f>
        <v>0</v>
      </c>
      <c r="BH101" s="214">
        <f>IF(N101="sníž. přenesená",J101,0)</f>
        <v>0</v>
      </c>
      <c r="BI101" s="214">
        <f>IF(N101="nulová",J101,0)</f>
        <v>0</v>
      </c>
      <c r="BJ101" s="25" t="s">
        <v>82</v>
      </c>
      <c r="BK101" s="214">
        <f>ROUND(I101*H101,2)</f>
        <v>0</v>
      </c>
      <c r="BL101" s="25" t="s">
        <v>327</v>
      </c>
      <c r="BM101" s="25" t="s">
        <v>1668</v>
      </c>
    </row>
    <row r="102" spans="2:65" s="1" customFormat="1" ht="27">
      <c r="B102" s="42"/>
      <c r="C102" s="64"/>
      <c r="D102" s="223" t="s">
        <v>1656</v>
      </c>
      <c r="E102" s="64"/>
      <c r="F102" s="292" t="s">
        <v>1657</v>
      </c>
      <c r="G102" s="64"/>
      <c r="H102" s="64"/>
      <c r="I102" s="173"/>
      <c r="J102" s="64"/>
      <c r="K102" s="64"/>
      <c r="L102" s="62"/>
      <c r="M102" s="291"/>
      <c r="N102" s="43"/>
      <c r="O102" s="43"/>
      <c r="P102" s="43"/>
      <c r="Q102" s="43"/>
      <c r="R102" s="43"/>
      <c r="S102" s="43"/>
      <c r="T102" s="79"/>
      <c r="AT102" s="25" t="s">
        <v>1656</v>
      </c>
      <c r="AU102" s="25" t="s">
        <v>84</v>
      </c>
    </row>
    <row r="103" spans="2:65" s="13" customFormat="1" ht="13.5">
      <c r="B103" s="233"/>
      <c r="C103" s="234"/>
      <c r="D103" s="223" t="s">
        <v>451</v>
      </c>
      <c r="E103" s="234"/>
      <c r="F103" s="236" t="s">
        <v>1669</v>
      </c>
      <c r="G103" s="234"/>
      <c r="H103" s="237">
        <v>47.16</v>
      </c>
      <c r="I103" s="238"/>
      <c r="J103" s="234"/>
      <c r="K103" s="234"/>
      <c r="L103" s="239"/>
      <c r="M103" s="240"/>
      <c r="N103" s="241"/>
      <c r="O103" s="241"/>
      <c r="P103" s="241"/>
      <c r="Q103" s="241"/>
      <c r="R103" s="241"/>
      <c r="S103" s="241"/>
      <c r="T103" s="242"/>
      <c r="AT103" s="243" t="s">
        <v>451</v>
      </c>
      <c r="AU103" s="243" t="s">
        <v>84</v>
      </c>
      <c r="AV103" s="13" t="s">
        <v>84</v>
      </c>
      <c r="AW103" s="13" t="s">
        <v>6</v>
      </c>
      <c r="AX103" s="13" t="s">
        <v>82</v>
      </c>
      <c r="AY103" s="243" t="s">
        <v>308</v>
      </c>
    </row>
    <row r="104" spans="2:65" s="11" customFormat="1" ht="29.85" customHeight="1">
      <c r="B104" s="186"/>
      <c r="C104" s="187"/>
      <c r="D104" s="200" t="s">
        <v>73</v>
      </c>
      <c r="E104" s="201" t="s">
        <v>402</v>
      </c>
      <c r="F104" s="201" t="s">
        <v>1670</v>
      </c>
      <c r="G104" s="187"/>
      <c r="H104" s="187"/>
      <c r="I104" s="190"/>
      <c r="J104" s="202">
        <f>BK104</f>
        <v>0</v>
      </c>
      <c r="K104" s="187"/>
      <c r="L104" s="192"/>
      <c r="M104" s="193"/>
      <c r="N104" s="194"/>
      <c r="O104" s="194"/>
      <c r="P104" s="195">
        <f>SUM(P105:P109)</f>
        <v>0</v>
      </c>
      <c r="Q104" s="194"/>
      <c r="R104" s="195">
        <f>SUM(R105:R109)</f>
        <v>0.56019599999999992</v>
      </c>
      <c r="S104" s="194"/>
      <c r="T104" s="196">
        <f>SUM(T105:T109)</f>
        <v>17.22</v>
      </c>
      <c r="AR104" s="197" t="s">
        <v>82</v>
      </c>
      <c r="AT104" s="198" t="s">
        <v>73</v>
      </c>
      <c r="AU104" s="198" t="s">
        <v>82</v>
      </c>
      <c r="AY104" s="197" t="s">
        <v>308</v>
      </c>
      <c r="BK104" s="199">
        <f>SUM(BK105:BK109)</f>
        <v>0</v>
      </c>
    </row>
    <row r="105" spans="2:65" s="1" customFormat="1" ht="22.5" customHeight="1">
      <c r="B105" s="42"/>
      <c r="C105" s="203" t="s">
        <v>334</v>
      </c>
      <c r="D105" s="203" t="s">
        <v>311</v>
      </c>
      <c r="E105" s="204" t="s">
        <v>1671</v>
      </c>
      <c r="F105" s="205" t="s">
        <v>1672</v>
      </c>
      <c r="G105" s="206" t="s">
        <v>538</v>
      </c>
      <c r="H105" s="207">
        <v>834</v>
      </c>
      <c r="I105" s="208"/>
      <c r="J105" s="209">
        <f>ROUND(I105*H105,2)</f>
        <v>0</v>
      </c>
      <c r="K105" s="205" t="s">
        <v>315</v>
      </c>
      <c r="L105" s="62"/>
      <c r="M105" s="210" t="s">
        <v>21</v>
      </c>
      <c r="N105" s="211" t="s">
        <v>45</v>
      </c>
      <c r="O105" s="43"/>
      <c r="P105" s="212">
        <f>O105*H105</f>
        <v>0</v>
      </c>
      <c r="Q105" s="212">
        <v>4.8999999999999998E-4</v>
      </c>
      <c r="R105" s="212">
        <f>Q105*H105</f>
        <v>0.40865999999999997</v>
      </c>
      <c r="S105" s="212">
        <v>0</v>
      </c>
      <c r="T105" s="213">
        <f>S105*H105</f>
        <v>0</v>
      </c>
      <c r="AR105" s="25" t="s">
        <v>327</v>
      </c>
      <c r="AT105" s="25" t="s">
        <v>311</v>
      </c>
      <c r="AU105" s="25" t="s">
        <v>84</v>
      </c>
      <c r="AY105" s="25" t="s">
        <v>308</v>
      </c>
      <c r="BE105" s="214">
        <f>IF(N105="základní",J105,0)</f>
        <v>0</v>
      </c>
      <c r="BF105" s="214">
        <f>IF(N105="snížená",J105,0)</f>
        <v>0</v>
      </c>
      <c r="BG105" s="214">
        <f>IF(N105="zákl. přenesená",J105,0)</f>
        <v>0</v>
      </c>
      <c r="BH105" s="214">
        <f>IF(N105="sníž. přenesená",J105,0)</f>
        <v>0</v>
      </c>
      <c r="BI105" s="214">
        <f>IF(N105="nulová",J105,0)</f>
        <v>0</v>
      </c>
      <c r="BJ105" s="25" t="s">
        <v>82</v>
      </c>
      <c r="BK105" s="214">
        <f>ROUND(I105*H105,2)</f>
        <v>0</v>
      </c>
      <c r="BL105" s="25" t="s">
        <v>327</v>
      </c>
      <c r="BM105" s="25" t="s">
        <v>1673</v>
      </c>
    </row>
    <row r="106" spans="2:65" s="1" customFormat="1" ht="27">
      <c r="B106" s="42"/>
      <c r="C106" s="64"/>
      <c r="D106" s="246" t="s">
        <v>1656</v>
      </c>
      <c r="E106" s="64"/>
      <c r="F106" s="290" t="s">
        <v>1674</v>
      </c>
      <c r="G106" s="64"/>
      <c r="H106" s="64"/>
      <c r="I106" s="173"/>
      <c r="J106" s="64"/>
      <c r="K106" s="64"/>
      <c r="L106" s="62"/>
      <c r="M106" s="291"/>
      <c r="N106" s="43"/>
      <c r="O106" s="43"/>
      <c r="P106" s="43"/>
      <c r="Q106" s="43"/>
      <c r="R106" s="43"/>
      <c r="S106" s="43"/>
      <c r="T106" s="79"/>
      <c r="AT106" s="25" t="s">
        <v>1656</v>
      </c>
      <c r="AU106" s="25" t="s">
        <v>84</v>
      </c>
    </row>
    <row r="107" spans="2:65" s="1" customFormat="1" ht="31.5" customHeight="1">
      <c r="B107" s="42"/>
      <c r="C107" s="203" t="s">
        <v>338</v>
      </c>
      <c r="D107" s="203" t="s">
        <v>311</v>
      </c>
      <c r="E107" s="204" t="s">
        <v>1675</v>
      </c>
      <c r="F107" s="205" t="s">
        <v>1676</v>
      </c>
      <c r="G107" s="206" t="s">
        <v>538</v>
      </c>
      <c r="H107" s="207">
        <v>229.6</v>
      </c>
      <c r="I107" s="208"/>
      <c r="J107" s="209">
        <f>ROUND(I107*H107,2)</f>
        <v>0</v>
      </c>
      <c r="K107" s="205" t="s">
        <v>315</v>
      </c>
      <c r="L107" s="62"/>
      <c r="M107" s="210" t="s">
        <v>21</v>
      </c>
      <c r="N107" s="211" t="s">
        <v>45</v>
      </c>
      <c r="O107" s="43"/>
      <c r="P107" s="212">
        <f>O107*H107</f>
        <v>0</v>
      </c>
      <c r="Q107" s="212">
        <v>6.6E-4</v>
      </c>
      <c r="R107" s="212">
        <f>Q107*H107</f>
        <v>0.151536</v>
      </c>
      <c r="S107" s="212">
        <v>7.4999999999999997E-2</v>
      </c>
      <c r="T107" s="213">
        <f>S107*H107</f>
        <v>17.22</v>
      </c>
      <c r="AR107" s="25" t="s">
        <v>327</v>
      </c>
      <c r="AT107" s="25" t="s">
        <v>311</v>
      </c>
      <c r="AU107" s="25" t="s">
        <v>84</v>
      </c>
      <c r="AY107" s="25" t="s">
        <v>308</v>
      </c>
      <c r="BE107" s="214">
        <f>IF(N107="základní",J107,0)</f>
        <v>0</v>
      </c>
      <c r="BF107" s="214">
        <f>IF(N107="snížená",J107,0)</f>
        <v>0</v>
      </c>
      <c r="BG107" s="214">
        <f>IF(N107="zákl. přenesená",J107,0)</f>
        <v>0</v>
      </c>
      <c r="BH107" s="214">
        <f>IF(N107="sníž. přenesená",J107,0)</f>
        <v>0</v>
      </c>
      <c r="BI107" s="214">
        <f>IF(N107="nulová",J107,0)</f>
        <v>0</v>
      </c>
      <c r="BJ107" s="25" t="s">
        <v>82</v>
      </c>
      <c r="BK107" s="214">
        <f>ROUND(I107*H107,2)</f>
        <v>0</v>
      </c>
      <c r="BL107" s="25" t="s">
        <v>327</v>
      </c>
      <c r="BM107" s="25" t="s">
        <v>1677</v>
      </c>
    </row>
    <row r="108" spans="2:65" s="1" customFormat="1" ht="27">
      <c r="B108" s="42"/>
      <c r="C108" s="64"/>
      <c r="D108" s="223" t="s">
        <v>1656</v>
      </c>
      <c r="E108" s="64"/>
      <c r="F108" s="292" t="s">
        <v>1678</v>
      </c>
      <c r="G108" s="64"/>
      <c r="H108" s="64"/>
      <c r="I108" s="173"/>
      <c r="J108" s="64"/>
      <c r="K108" s="64"/>
      <c r="L108" s="62"/>
      <c r="M108" s="291"/>
      <c r="N108" s="43"/>
      <c r="O108" s="43"/>
      <c r="P108" s="43"/>
      <c r="Q108" s="43"/>
      <c r="R108" s="43"/>
      <c r="S108" s="43"/>
      <c r="T108" s="79"/>
      <c r="AT108" s="25" t="s">
        <v>1656</v>
      </c>
      <c r="AU108" s="25" t="s">
        <v>84</v>
      </c>
    </row>
    <row r="109" spans="2:65" s="13" customFormat="1" ht="13.5">
      <c r="B109" s="233"/>
      <c r="C109" s="234"/>
      <c r="D109" s="223" t="s">
        <v>451</v>
      </c>
      <c r="E109" s="235" t="s">
        <v>21</v>
      </c>
      <c r="F109" s="236" t="s">
        <v>1679</v>
      </c>
      <c r="G109" s="234"/>
      <c r="H109" s="237">
        <v>229.6</v>
      </c>
      <c r="I109" s="238"/>
      <c r="J109" s="234"/>
      <c r="K109" s="234"/>
      <c r="L109" s="239"/>
      <c r="M109" s="240"/>
      <c r="N109" s="241"/>
      <c r="O109" s="241"/>
      <c r="P109" s="241"/>
      <c r="Q109" s="241"/>
      <c r="R109" s="241"/>
      <c r="S109" s="241"/>
      <c r="T109" s="242"/>
      <c r="AT109" s="243" t="s">
        <v>451</v>
      </c>
      <c r="AU109" s="243" t="s">
        <v>84</v>
      </c>
      <c r="AV109" s="13" t="s">
        <v>84</v>
      </c>
      <c r="AW109" s="13" t="s">
        <v>37</v>
      </c>
      <c r="AX109" s="13" t="s">
        <v>82</v>
      </c>
      <c r="AY109" s="243" t="s">
        <v>308</v>
      </c>
    </row>
    <row r="110" spans="2:65" s="11" customFormat="1" ht="29.85" customHeight="1">
      <c r="B110" s="186"/>
      <c r="C110" s="187"/>
      <c r="D110" s="200" t="s">
        <v>73</v>
      </c>
      <c r="E110" s="201" t="s">
        <v>598</v>
      </c>
      <c r="F110" s="201" t="s">
        <v>1680</v>
      </c>
      <c r="G110" s="187"/>
      <c r="H110" s="187"/>
      <c r="I110" s="190"/>
      <c r="J110" s="202">
        <f>BK110</f>
        <v>0</v>
      </c>
      <c r="K110" s="187"/>
      <c r="L110" s="192"/>
      <c r="M110" s="193"/>
      <c r="N110" s="194"/>
      <c r="O110" s="194"/>
      <c r="P110" s="195">
        <f>SUM(P111:P120)</f>
        <v>0</v>
      </c>
      <c r="Q110" s="194"/>
      <c r="R110" s="195">
        <f>SUM(R111:R120)</f>
        <v>1159.13922316</v>
      </c>
      <c r="S110" s="194"/>
      <c r="T110" s="196">
        <f>SUM(T111:T120)</f>
        <v>0</v>
      </c>
      <c r="AR110" s="197" t="s">
        <v>82</v>
      </c>
      <c r="AT110" s="198" t="s">
        <v>73</v>
      </c>
      <c r="AU110" s="198" t="s">
        <v>82</v>
      </c>
      <c r="AY110" s="197" t="s">
        <v>308</v>
      </c>
      <c r="BK110" s="199">
        <f>SUM(BK111:BK120)</f>
        <v>0</v>
      </c>
    </row>
    <row r="111" spans="2:65" s="1" customFormat="1" ht="22.5" customHeight="1">
      <c r="B111" s="42"/>
      <c r="C111" s="203" t="s">
        <v>342</v>
      </c>
      <c r="D111" s="203" t="s">
        <v>311</v>
      </c>
      <c r="E111" s="204" t="s">
        <v>1681</v>
      </c>
      <c r="F111" s="205" t="s">
        <v>1682</v>
      </c>
      <c r="G111" s="206" t="s">
        <v>538</v>
      </c>
      <c r="H111" s="207">
        <v>834</v>
      </c>
      <c r="I111" s="208"/>
      <c r="J111" s="209">
        <f>ROUND(I111*H111,2)</f>
        <v>0</v>
      </c>
      <c r="K111" s="205" t="s">
        <v>315</v>
      </c>
      <c r="L111" s="62"/>
      <c r="M111" s="210" t="s">
        <v>21</v>
      </c>
      <c r="N111" s="211" t="s">
        <v>45</v>
      </c>
      <c r="O111" s="43"/>
      <c r="P111" s="212">
        <f>O111*H111</f>
        <v>0</v>
      </c>
      <c r="Q111" s="212">
        <v>1.23E-3</v>
      </c>
      <c r="R111" s="212">
        <f>Q111*H111</f>
        <v>1.02582</v>
      </c>
      <c r="S111" s="212">
        <v>0</v>
      </c>
      <c r="T111" s="213">
        <f>S111*H111</f>
        <v>0</v>
      </c>
      <c r="AR111" s="25" t="s">
        <v>327</v>
      </c>
      <c r="AT111" s="25" t="s">
        <v>311</v>
      </c>
      <c r="AU111" s="25" t="s">
        <v>84</v>
      </c>
      <c r="AY111" s="25" t="s">
        <v>308</v>
      </c>
      <c r="BE111" s="214">
        <f>IF(N111="základní",J111,0)</f>
        <v>0</v>
      </c>
      <c r="BF111" s="214">
        <f>IF(N111="snížená",J111,0)</f>
        <v>0</v>
      </c>
      <c r="BG111" s="214">
        <f>IF(N111="zákl. přenesená",J111,0)</f>
        <v>0</v>
      </c>
      <c r="BH111" s="214">
        <f>IF(N111="sníž. přenesená",J111,0)</f>
        <v>0</v>
      </c>
      <c r="BI111" s="214">
        <f>IF(N111="nulová",J111,0)</f>
        <v>0</v>
      </c>
      <c r="BJ111" s="25" t="s">
        <v>82</v>
      </c>
      <c r="BK111" s="214">
        <f>ROUND(I111*H111,2)</f>
        <v>0</v>
      </c>
      <c r="BL111" s="25" t="s">
        <v>327</v>
      </c>
      <c r="BM111" s="25" t="s">
        <v>1683</v>
      </c>
    </row>
    <row r="112" spans="2:65" s="1" customFormat="1" ht="22.5" customHeight="1">
      <c r="B112" s="42"/>
      <c r="C112" s="277" t="s">
        <v>346</v>
      </c>
      <c r="D112" s="277" t="s">
        <v>1079</v>
      </c>
      <c r="E112" s="278" t="s">
        <v>1684</v>
      </c>
      <c r="F112" s="279" t="s">
        <v>1685</v>
      </c>
      <c r="G112" s="280" t="s">
        <v>719</v>
      </c>
      <c r="H112" s="281">
        <v>1152.2539999999999</v>
      </c>
      <c r="I112" s="282"/>
      <c r="J112" s="283">
        <f>ROUND(I112*H112,2)</f>
        <v>0</v>
      </c>
      <c r="K112" s="279" t="s">
        <v>315</v>
      </c>
      <c r="L112" s="284"/>
      <c r="M112" s="285" t="s">
        <v>21</v>
      </c>
      <c r="N112" s="286" t="s">
        <v>45</v>
      </c>
      <c r="O112" s="43"/>
      <c r="P112" s="212">
        <f>O112*H112</f>
        <v>0</v>
      </c>
      <c r="Q112" s="212">
        <v>1</v>
      </c>
      <c r="R112" s="212">
        <f>Q112*H112</f>
        <v>1152.2539999999999</v>
      </c>
      <c r="S112" s="212">
        <v>0</v>
      </c>
      <c r="T112" s="213">
        <f>S112*H112</f>
        <v>0</v>
      </c>
      <c r="AR112" s="25" t="s">
        <v>342</v>
      </c>
      <c r="AT112" s="25" t="s">
        <v>1079</v>
      </c>
      <c r="AU112" s="25" t="s">
        <v>84</v>
      </c>
      <c r="AY112" s="25" t="s">
        <v>308</v>
      </c>
      <c r="BE112" s="214">
        <f>IF(N112="základní",J112,0)</f>
        <v>0</v>
      </c>
      <c r="BF112" s="214">
        <f>IF(N112="snížená",J112,0)</f>
        <v>0</v>
      </c>
      <c r="BG112" s="214">
        <f>IF(N112="zákl. přenesená",J112,0)</f>
        <v>0</v>
      </c>
      <c r="BH112" s="214">
        <f>IF(N112="sníž. přenesená",J112,0)</f>
        <v>0</v>
      </c>
      <c r="BI112" s="214">
        <f>IF(N112="nulová",J112,0)</f>
        <v>0</v>
      </c>
      <c r="BJ112" s="25" t="s">
        <v>82</v>
      </c>
      <c r="BK112" s="214">
        <f>ROUND(I112*H112,2)</f>
        <v>0</v>
      </c>
      <c r="BL112" s="25" t="s">
        <v>327</v>
      </c>
      <c r="BM112" s="25" t="s">
        <v>1686</v>
      </c>
    </row>
    <row r="113" spans="2:65" s="1" customFormat="1" ht="27">
      <c r="B113" s="42"/>
      <c r="C113" s="64"/>
      <c r="D113" s="223" t="s">
        <v>1656</v>
      </c>
      <c r="E113" s="64"/>
      <c r="F113" s="292" t="s">
        <v>1687</v>
      </c>
      <c r="G113" s="64"/>
      <c r="H113" s="64"/>
      <c r="I113" s="173"/>
      <c r="J113" s="64"/>
      <c r="K113" s="64"/>
      <c r="L113" s="62"/>
      <c r="M113" s="291"/>
      <c r="N113" s="43"/>
      <c r="O113" s="43"/>
      <c r="P113" s="43"/>
      <c r="Q113" s="43"/>
      <c r="R113" s="43"/>
      <c r="S113" s="43"/>
      <c r="T113" s="79"/>
      <c r="AT113" s="25" t="s">
        <v>1656</v>
      </c>
      <c r="AU113" s="25" t="s">
        <v>84</v>
      </c>
    </row>
    <row r="114" spans="2:65" s="12" customFormat="1" ht="13.5">
      <c r="B114" s="221"/>
      <c r="C114" s="222"/>
      <c r="D114" s="223" t="s">
        <v>451</v>
      </c>
      <c r="E114" s="224" t="s">
        <v>21</v>
      </c>
      <c r="F114" s="225" t="s">
        <v>1688</v>
      </c>
      <c r="G114" s="222"/>
      <c r="H114" s="226" t="s">
        <v>21</v>
      </c>
      <c r="I114" s="227"/>
      <c r="J114" s="222"/>
      <c r="K114" s="222"/>
      <c r="L114" s="228"/>
      <c r="M114" s="229"/>
      <c r="N114" s="230"/>
      <c r="O114" s="230"/>
      <c r="P114" s="230"/>
      <c r="Q114" s="230"/>
      <c r="R114" s="230"/>
      <c r="S114" s="230"/>
      <c r="T114" s="231"/>
      <c r="AT114" s="232" t="s">
        <v>451</v>
      </c>
      <c r="AU114" s="232" t="s">
        <v>84</v>
      </c>
      <c r="AV114" s="12" t="s">
        <v>82</v>
      </c>
      <c r="AW114" s="12" t="s">
        <v>37</v>
      </c>
      <c r="AX114" s="12" t="s">
        <v>74</v>
      </c>
      <c r="AY114" s="232" t="s">
        <v>308</v>
      </c>
    </row>
    <row r="115" spans="2:65" s="13" customFormat="1" ht="13.5">
      <c r="B115" s="233"/>
      <c r="C115" s="234"/>
      <c r="D115" s="223" t="s">
        <v>451</v>
      </c>
      <c r="E115" s="235" t="s">
        <v>21</v>
      </c>
      <c r="F115" s="236" t="s">
        <v>1689</v>
      </c>
      <c r="G115" s="234"/>
      <c r="H115" s="237">
        <v>1047.5039999999999</v>
      </c>
      <c r="I115" s="238"/>
      <c r="J115" s="234"/>
      <c r="K115" s="234"/>
      <c r="L115" s="239"/>
      <c r="M115" s="240"/>
      <c r="N115" s="241"/>
      <c r="O115" s="241"/>
      <c r="P115" s="241"/>
      <c r="Q115" s="241"/>
      <c r="R115" s="241"/>
      <c r="S115" s="241"/>
      <c r="T115" s="242"/>
      <c r="AT115" s="243" t="s">
        <v>451</v>
      </c>
      <c r="AU115" s="243" t="s">
        <v>84</v>
      </c>
      <c r="AV115" s="13" t="s">
        <v>84</v>
      </c>
      <c r="AW115" s="13" t="s">
        <v>37</v>
      </c>
      <c r="AX115" s="13" t="s">
        <v>82</v>
      </c>
      <c r="AY115" s="243" t="s">
        <v>308</v>
      </c>
    </row>
    <row r="116" spans="2:65" s="13" customFormat="1" ht="13.5">
      <c r="B116" s="233"/>
      <c r="C116" s="234"/>
      <c r="D116" s="246" t="s">
        <v>451</v>
      </c>
      <c r="E116" s="234"/>
      <c r="F116" s="257" t="s">
        <v>1690</v>
      </c>
      <c r="G116" s="234"/>
      <c r="H116" s="258">
        <v>1152.2539999999999</v>
      </c>
      <c r="I116" s="238"/>
      <c r="J116" s="234"/>
      <c r="K116" s="234"/>
      <c r="L116" s="239"/>
      <c r="M116" s="240"/>
      <c r="N116" s="241"/>
      <c r="O116" s="241"/>
      <c r="P116" s="241"/>
      <c r="Q116" s="241"/>
      <c r="R116" s="241"/>
      <c r="S116" s="241"/>
      <c r="T116" s="242"/>
      <c r="AT116" s="243" t="s">
        <v>451</v>
      </c>
      <c r="AU116" s="243" t="s">
        <v>84</v>
      </c>
      <c r="AV116" s="13" t="s">
        <v>84</v>
      </c>
      <c r="AW116" s="13" t="s">
        <v>6</v>
      </c>
      <c r="AX116" s="13" t="s">
        <v>82</v>
      </c>
      <c r="AY116" s="243" t="s">
        <v>308</v>
      </c>
    </row>
    <row r="117" spans="2:65" s="1" customFormat="1" ht="22.5" customHeight="1">
      <c r="B117" s="42"/>
      <c r="C117" s="203" t="s">
        <v>350</v>
      </c>
      <c r="D117" s="203" t="s">
        <v>311</v>
      </c>
      <c r="E117" s="204" t="s">
        <v>1691</v>
      </c>
      <c r="F117" s="205" t="s">
        <v>1692</v>
      </c>
      <c r="G117" s="206" t="s">
        <v>719</v>
      </c>
      <c r="H117" s="207">
        <v>5.2629999999999999</v>
      </c>
      <c r="I117" s="208"/>
      <c r="J117" s="209">
        <f>ROUND(I117*H117,2)</f>
        <v>0</v>
      </c>
      <c r="K117" s="205" t="s">
        <v>320</v>
      </c>
      <c r="L117" s="62"/>
      <c r="M117" s="210" t="s">
        <v>21</v>
      </c>
      <c r="N117" s="211" t="s">
        <v>45</v>
      </c>
      <c r="O117" s="43"/>
      <c r="P117" s="212">
        <f>O117*H117</f>
        <v>0</v>
      </c>
      <c r="Q117" s="212">
        <v>1.1133200000000001</v>
      </c>
      <c r="R117" s="212">
        <f>Q117*H117</f>
        <v>5.8594031600000003</v>
      </c>
      <c r="S117" s="212">
        <v>0</v>
      </c>
      <c r="T117" s="213">
        <f>S117*H117</f>
        <v>0</v>
      </c>
      <c r="AR117" s="25" t="s">
        <v>327</v>
      </c>
      <c r="AT117" s="25" t="s">
        <v>311</v>
      </c>
      <c r="AU117" s="25" t="s">
        <v>84</v>
      </c>
      <c r="AY117" s="25" t="s">
        <v>308</v>
      </c>
      <c r="BE117" s="214">
        <f>IF(N117="základní",J117,0)</f>
        <v>0</v>
      </c>
      <c r="BF117" s="214">
        <f>IF(N117="snížená",J117,0)</f>
        <v>0</v>
      </c>
      <c r="BG117" s="214">
        <f>IF(N117="zákl. přenesená",J117,0)</f>
        <v>0</v>
      </c>
      <c r="BH117" s="214">
        <f>IF(N117="sníž. přenesená",J117,0)</f>
        <v>0</v>
      </c>
      <c r="BI117" s="214">
        <f>IF(N117="nulová",J117,0)</f>
        <v>0</v>
      </c>
      <c r="BJ117" s="25" t="s">
        <v>82</v>
      </c>
      <c r="BK117" s="214">
        <f>ROUND(I117*H117,2)</f>
        <v>0</v>
      </c>
      <c r="BL117" s="25" t="s">
        <v>327</v>
      </c>
      <c r="BM117" s="25" t="s">
        <v>1693</v>
      </c>
    </row>
    <row r="118" spans="2:65" s="1" customFormat="1" ht="27">
      <c r="B118" s="42"/>
      <c r="C118" s="64"/>
      <c r="D118" s="223" t="s">
        <v>1656</v>
      </c>
      <c r="E118" s="64"/>
      <c r="F118" s="292" t="s">
        <v>1694</v>
      </c>
      <c r="G118" s="64"/>
      <c r="H118" s="64"/>
      <c r="I118" s="173"/>
      <c r="J118" s="64"/>
      <c r="K118" s="64"/>
      <c r="L118" s="62"/>
      <c r="M118" s="291"/>
      <c r="N118" s="43"/>
      <c r="O118" s="43"/>
      <c r="P118" s="43"/>
      <c r="Q118" s="43"/>
      <c r="R118" s="43"/>
      <c r="S118" s="43"/>
      <c r="T118" s="79"/>
      <c r="AT118" s="25" t="s">
        <v>1656</v>
      </c>
      <c r="AU118" s="25" t="s">
        <v>84</v>
      </c>
    </row>
    <row r="119" spans="2:65" s="13" customFormat="1" ht="13.5">
      <c r="B119" s="233"/>
      <c r="C119" s="234"/>
      <c r="D119" s="223" t="s">
        <v>451</v>
      </c>
      <c r="E119" s="235" t="s">
        <v>21</v>
      </c>
      <c r="F119" s="236" t="s">
        <v>1695</v>
      </c>
      <c r="G119" s="234"/>
      <c r="H119" s="237">
        <v>5262.54</v>
      </c>
      <c r="I119" s="238"/>
      <c r="J119" s="234"/>
      <c r="K119" s="234"/>
      <c r="L119" s="239"/>
      <c r="M119" s="240"/>
      <c r="N119" s="241"/>
      <c r="O119" s="241"/>
      <c r="P119" s="241"/>
      <c r="Q119" s="241"/>
      <c r="R119" s="241"/>
      <c r="S119" s="241"/>
      <c r="T119" s="242"/>
      <c r="AT119" s="243" t="s">
        <v>451</v>
      </c>
      <c r="AU119" s="243" t="s">
        <v>84</v>
      </c>
      <c r="AV119" s="13" t="s">
        <v>84</v>
      </c>
      <c r="AW119" s="13" t="s">
        <v>37</v>
      </c>
      <c r="AX119" s="13" t="s">
        <v>82</v>
      </c>
      <c r="AY119" s="243" t="s">
        <v>308</v>
      </c>
    </row>
    <row r="120" spans="2:65" s="13" customFormat="1" ht="13.5">
      <c r="B120" s="233"/>
      <c r="C120" s="234"/>
      <c r="D120" s="223" t="s">
        <v>451</v>
      </c>
      <c r="E120" s="234"/>
      <c r="F120" s="236" t="s">
        <v>1696</v>
      </c>
      <c r="G120" s="234"/>
      <c r="H120" s="237">
        <v>5.2629999999999999</v>
      </c>
      <c r="I120" s="238"/>
      <c r="J120" s="234"/>
      <c r="K120" s="234"/>
      <c r="L120" s="239"/>
      <c r="M120" s="240"/>
      <c r="N120" s="241"/>
      <c r="O120" s="241"/>
      <c r="P120" s="241"/>
      <c r="Q120" s="241"/>
      <c r="R120" s="241"/>
      <c r="S120" s="241"/>
      <c r="T120" s="242"/>
      <c r="AT120" s="243" t="s">
        <v>451</v>
      </c>
      <c r="AU120" s="243" t="s">
        <v>84</v>
      </c>
      <c r="AV120" s="13" t="s">
        <v>84</v>
      </c>
      <c r="AW120" s="13" t="s">
        <v>6</v>
      </c>
      <c r="AX120" s="13" t="s">
        <v>82</v>
      </c>
      <c r="AY120" s="243" t="s">
        <v>308</v>
      </c>
    </row>
    <row r="121" spans="2:65" s="11" customFormat="1" ht="29.85" customHeight="1">
      <c r="B121" s="186"/>
      <c r="C121" s="187"/>
      <c r="D121" s="200" t="s">
        <v>73</v>
      </c>
      <c r="E121" s="201" t="s">
        <v>95</v>
      </c>
      <c r="F121" s="201" t="s">
        <v>1697</v>
      </c>
      <c r="G121" s="187"/>
      <c r="H121" s="187"/>
      <c r="I121" s="190"/>
      <c r="J121" s="202">
        <f>BK121</f>
        <v>0</v>
      </c>
      <c r="K121" s="187"/>
      <c r="L121" s="192"/>
      <c r="M121" s="193"/>
      <c r="N121" s="194"/>
      <c r="O121" s="194"/>
      <c r="P121" s="195">
        <f>SUM(P122:P123)</f>
        <v>0</v>
      </c>
      <c r="Q121" s="194"/>
      <c r="R121" s="195">
        <f>SUM(R122:R123)</f>
        <v>17.7863525</v>
      </c>
      <c r="S121" s="194"/>
      <c r="T121" s="196">
        <f>SUM(T122:T123)</f>
        <v>0</v>
      </c>
      <c r="AR121" s="197" t="s">
        <v>82</v>
      </c>
      <c r="AT121" s="198" t="s">
        <v>73</v>
      </c>
      <c r="AU121" s="198" t="s">
        <v>82</v>
      </c>
      <c r="AY121" s="197" t="s">
        <v>308</v>
      </c>
      <c r="BK121" s="199">
        <f>SUM(BK122:BK123)</f>
        <v>0</v>
      </c>
    </row>
    <row r="122" spans="2:65" s="1" customFormat="1" ht="22.5" customHeight="1">
      <c r="B122" s="42"/>
      <c r="C122" s="203" t="s">
        <v>356</v>
      </c>
      <c r="D122" s="203" t="s">
        <v>311</v>
      </c>
      <c r="E122" s="204" t="s">
        <v>1698</v>
      </c>
      <c r="F122" s="205" t="s">
        <v>1699</v>
      </c>
      <c r="G122" s="206" t="s">
        <v>449</v>
      </c>
      <c r="H122" s="207">
        <v>7.25</v>
      </c>
      <c r="I122" s="208"/>
      <c r="J122" s="209">
        <f>ROUND(I122*H122,2)</f>
        <v>0</v>
      </c>
      <c r="K122" s="205" t="s">
        <v>315</v>
      </c>
      <c r="L122" s="62"/>
      <c r="M122" s="210" t="s">
        <v>21</v>
      </c>
      <c r="N122" s="211" t="s">
        <v>45</v>
      </c>
      <c r="O122" s="43"/>
      <c r="P122" s="212">
        <f>O122*H122</f>
        <v>0</v>
      </c>
      <c r="Q122" s="212">
        <v>2.45329</v>
      </c>
      <c r="R122" s="212">
        <f>Q122*H122</f>
        <v>17.7863525</v>
      </c>
      <c r="S122" s="212">
        <v>0</v>
      </c>
      <c r="T122" s="213">
        <f>S122*H122</f>
        <v>0</v>
      </c>
      <c r="AR122" s="25" t="s">
        <v>327</v>
      </c>
      <c r="AT122" s="25" t="s">
        <v>311</v>
      </c>
      <c r="AU122" s="25" t="s">
        <v>84</v>
      </c>
      <c r="AY122" s="25" t="s">
        <v>308</v>
      </c>
      <c r="BE122" s="214">
        <f>IF(N122="základní",J122,0)</f>
        <v>0</v>
      </c>
      <c r="BF122" s="214">
        <f>IF(N122="snížená",J122,0)</f>
        <v>0</v>
      </c>
      <c r="BG122" s="214">
        <f>IF(N122="zákl. přenesená",J122,0)</f>
        <v>0</v>
      </c>
      <c r="BH122" s="214">
        <f>IF(N122="sníž. přenesená",J122,0)</f>
        <v>0</v>
      </c>
      <c r="BI122" s="214">
        <f>IF(N122="nulová",J122,0)</f>
        <v>0</v>
      </c>
      <c r="BJ122" s="25" t="s">
        <v>82</v>
      </c>
      <c r="BK122" s="214">
        <f>ROUND(I122*H122,2)</f>
        <v>0</v>
      </c>
      <c r="BL122" s="25" t="s">
        <v>327</v>
      </c>
      <c r="BM122" s="25" t="s">
        <v>1700</v>
      </c>
    </row>
    <row r="123" spans="2:65" s="1" customFormat="1" ht="27">
      <c r="B123" s="42"/>
      <c r="C123" s="64"/>
      <c r="D123" s="223" t="s">
        <v>1656</v>
      </c>
      <c r="E123" s="64"/>
      <c r="F123" s="292" t="s">
        <v>1701</v>
      </c>
      <c r="G123" s="64"/>
      <c r="H123" s="64"/>
      <c r="I123" s="173"/>
      <c r="J123" s="64"/>
      <c r="K123" s="64"/>
      <c r="L123" s="62"/>
      <c r="M123" s="291"/>
      <c r="N123" s="43"/>
      <c r="O123" s="43"/>
      <c r="P123" s="43"/>
      <c r="Q123" s="43"/>
      <c r="R123" s="43"/>
      <c r="S123" s="43"/>
      <c r="T123" s="79"/>
      <c r="AT123" s="25" t="s">
        <v>1656</v>
      </c>
      <c r="AU123" s="25" t="s">
        <v>84</v>
      </c>
    </row>
    <row r="124" spans="2:65" s="11" customFormat="1" ht="29.85" customHeight="1">
      <c r="B124" s="186"/>
      <c r="C124" s="187"/>
      <c r="D124" s="200" t="s">
        <v>73</v>
      </c>
      <c r="E124" s="201" t="s">
        <v>714</v>
      </c>
      <c r="F124" s="201" t="s">
        <v>715</v>
      </c>
      <c r="G124" s="187"/>
      <c r="H124" s="187"/>
      <c r="I124" s="190"/>
      <c r="J124" s="202">
        <f>BK124</f>
        <v>0</v>
      </c>
      <c r="K124" s="187"/>
      <c r="L124" s="192"/>
      <c r="M124" s="193"/>
      <c r="N124" s="194"/>
      <c r="O124" s="194"/>
      <c r="P124" s="195">
        <f>SUM(P125:P133)</f>
        <v>0</v>
      </c>
      <c r="Q124" s="194"/>
      <c r="R124" s="195">
        <f>SUM(R125:R133)</f>
        <v>0</v>
      </c>
      <c r="S124" s="194"/>
      <c r="T124" s="196">
        <f>SUM(T125:T133)</f>
        <v>0</v>
      </c>
      <c r="AR124" s="197" t="s">
        <v>82</v>
      </c>
      <c r="AT124" s="198" t="s">
        <v>73</v>
      </c>
      <c r="AU124" s="198" t="s">
        <v>82</v>
      </c>
      <c r="AY124" s="197" t="s">
        <v>308</v>
      </c>
      <c r="BK124" s="199">
        <f>SUM(BK125:BK133)</f>
        <v>0</v>
      </c>
    </row>
    <row r="125" spans="2:65" s="1" customFormat="1" ht="31.5" customHeight="1">
      <c r="B125" s="42"/>
      <c r="C125" s="203" t="s">
        <v>360</v>
      </c>
      <c r="D125" s="203" t="s">
        <v>311</v>
      </c>
      <c r="E125" s="204" t="s">
        <v>1702</v>
      </c>
      <c r="F125" s="205" t="s">
        <v>1703</v>
      </c>
      <c r="G125" s="206" t="s">
        <v>719</v>
      </c>
      <c r="H125" s="207">
        <v>17.22</v>
      </c>
      <c r="I125" s="208"/>
      <c r="J125" s="209">
        <f>ROUND(I125*H125,2)</f>
        <v>0</v>
      </c>
      <c r="K125" s="205" t="s">
        <v>320</v>
      </c>
      <c r="L125" s="62"/>
      <c r="M125" s="210" t="s">
        <v>21</v>
      </c>
      <c r="N125" s="211" t="s">
        <v>45</v>
      </c>
      <c r="O125" s="43"/>
      <c r="P125" s="212">
        <f>O125*H125</f>
        <v>0</v>
      </c>
      <c r="Q125" s="212">
        <v>0</v>
      </c>
      <c r="R125" s="212">
        <f>Q125*H125</f>
        <v>0</v>
      </c>
      <c r="S125" s="212">
        <v>0</v>
      </c>
      <c r="T125" s="213">
        <f>S125*H125</f>
        <v>0</v>
      </c>
      <c r="AR125" s="25" t="s">
        <v>327</v>
      </c>
      <c r="AT125" s="25" t="s">
        <v>311</v>
      </c>
      <c r="AU125" s="25" t="s">
        <v>84</v>
      </c>
      <c r="AY125" s="25" t="s">
        <v>308</v>
      </c>
      <c r="BE125" s="214">
        <f>IF(N125="základní",J125,0)</f>
        <v>0</v>
      </c>
      <c r="BF125" s="214">
        <f>IF(N125="snížená",J125,0)</f>
        <v>0</v>
      </c>
      <c r="BG125" s="214">
        <f>IF(N125="zákl. přenesená",J125,0)</f>
        <v>0</v>
      </c>
      <c r="BH125" s="214">
        <f>IF(N125="sníž. přenesená",J125,0)</f>
        <v>0</v>
      </c>
      <c r="BI125" s="214">
        <f>IF(N125="nulová",J125,0)</f>
        <v>0</v>
      </c>
      <c r="BJ125" s="25" t="s">
        <v>82</v>
      </c>
      <c r="BK125" s="214">
        <f>ROUND(I125*H125,2)</f>
        <v>0</v>
      </c>
      <c r="BL125" s="25" t="s">
        <v>327</v>
      </c>
      <c r="BM125" s="25" t="s">
        <v>1704</v>
      </c>
    </row>
    <row r="126" spans="2:65" s="1" customFormat="1" ht="27">
      <c r="B126" s="42"/>
      <c r="C126" s="64"/>
      <c r="D126" s="246" t="s">
        <v>1656</v>
      </c>
      <c r="E126" s="64"/>
      <c r="F126" s="290" t="s">
        <v>1705</v>
      </c>
      <c r="G126" s="64"/>
      <c r="H126" s="64"/>
      <c r="I126" s="173"/>
      <c r="J126" s="64"/>
      <c r="K126" s="64"/>
      <c r="L126" s="62"/>
      <c r="M126" s="291"/>
      <c r="N126" s="43"/>
      <c r="O126" s="43"/>
      <c r="P126" s="43"/>
      <c r="Q126" s="43"/>
      <c r="R126" s="43"/>
      <c r="S126" s="43"/>
      <c r="T126" s="79"/>
      <c r="AT126" s="25" t="s">
        <v>1656</v>
      </c>
      <c r="AU126" s="25" t="s">
        <v>84</v>
      </c>
    </row>
    <row r="127" spans="2:65" s="1" customFormat="1" ht="22.5" customHeight="1">
      <c r="B127" s="42"/>
      <c r="C127" s="203" t="s">
        <v>364</v>
      </c>
      <c r="D127" s="203" t="s">
        <v>311</v>
      </c>
      <c r="E127" s="204" t="s">
        <v>1706</v>
      </c>
      <c r="F127" s="205" t="s">
        <v>1707</v>
      </c>
      <c r="G127" s="206" t="s">
        <v>719</v>
      </c>
      <c r="H127" s="207">
        <v>413.28</v>
      </c>
      <c r="I127" s="208"/>
      <c r="J127" s="209">
        <f>ROUND(I127*H127,2)</f>
        <v>0</v>
      </c>
      <c r="K127" s="205" t="s">
        <v>320</v>
      </c>
      <c r="L127" s="62"/>
      <c r="M127" s="210" t="s">
        <v>21</v>
      </c>
      <c r="N127" s="211" t="s">
        <v>45</v>
      </c>
      <c r="O127" s="43"/>
      <c r="P127" s="212">
        <f>O127*H127</f>
        <v>0</v>
      </c>
      <c r="Q127" s="212">
        <v>0</v>
      </c>
      <c r="R127" s="212">
        <f>Q127*H127</f>
        <v>0</v>
      </c>
      <c r="S127" s="212">
        <v>0</v>
      </c>
      <c r="T127" s="213">
        <f>S127*H127</f>
        <v>0</v>
      </c>
      <c r="AR127" s="25" t="s">
        <v>327</v>
      </c>
      <c r="AT127" s="25" t="s">
        <v>311</v>
      </c>
      <c r="AU127" s="25" t="s">
        <v>84</v>
      </c>
      <c r="AY127" s="25" t="s">
        <v>308</v>
      </c>
      <c r="BE127" s="214">
        <f>IF(N127="základní",J127,0)</f>
        <v>0</v>
      </c>
      <c r="BF127" s="214">
        <f>IF(N127="snížená",J127,0)</f>
        <v>0</v>
      </c>
      <c r="BG127" s="214">
        <f>IF(N127="zákl. přenesená",J127,0)</f>
        <v>0</v>
      </c>
      <c r="BH127" s="214">
        <f>IF(N127="sníž. přenesená",J127,0)</f>
        <v>0</v>
      </c>
      <c r="BI127" s="214">
        <f>IF(N127="nulová",J127,0)</f>
        <v>0</v>
      </c>
      <c r="BJ127" s="25" t="s">
        <v>82</v>
      </c>
      <c r="BK127" s="214">
        <f>ROUND(I127*H127,2)</f>
        <v>0</v>
      </c>
      <c r="BL127" s="25" t="s">
        <v>327</v>
      </c>
      <c r="BM127" s="25" t="s">
        <v>1708</v>
      </c>
    </row>
    <row r="128" spans="2:65" s="1" customFormat="1" ht="27">
      <c r="B128" s="42"/>
      <c r="C128" s="64"/>
      <c r="D128" s="223" t="s">
        <v>1656</v>
      </c>
      <c r="E128" s="64"/>
      <c r="F128" s="292" t="s">
        <v>1705</v>
      </c>
      <c r="G128" s="64"/>
      <c r="H128" s="64"/>
      <c r="I128" s="173"/>
      <c r="J128" s="64"/>
      <c r="K128" s="64"/>
      <c r="L128" s="62"/>
      <c r="M128" s="291"/>
      <c r="N128" s="43"/>
      <c r="O128" s="43"/>
      <c r="P128" s="43"/>
      <c r="Q128" s="43"/>
      <c r="R128" s="43"/>
      <c r="S128" s="43"/>
      <c r="T128" s="79"/>
      <c r="AT128" s="25" t="s">
        <v>1656</v>
      </c>
      <c r="AU128" s="25" t="s">
        <v>84</v>
      </c>
    </row>
    <row r="129" spans="2:65" s="13" customFormat="1" ht="13.5">
      <c r="B129" s="233"/>
      <c r="C129" s="234"/>
      <c r="D129" s="246" t="s">
        <v>451</v>
      </c>
      <c r="E129" s="234"/>
      <c r="F129" s="257" t="s">
        <v>1709</v>
      </c>
      <c r="G129" s="234"/>
      <c r="H129" s="258">
        <v>413.28</v>
      </c>
      <c r="I129" s="238"/>
      <c r="J129" s="234"/>
      <c r="K129" s="234"/>
      <c r="L129" s="239"/>
      <c r="M129" s="240"/>
      <c r="N129" s="241"/>
      <c r="O129" s="241"/>
      <c r="P129" s="241"/>
      <c r="Q129" s="241"/>
      <c r="R129" s="241"/>
      <c r="S129" s="241"/>
      <c r="T129" s="242"/>
      <c r="AT129" s="243" t="s">
        <v>451</v>
      </c>
      <c r="AU129" s="243" t="s">
        <v>84</v>
      </c>
      <c r="AV129" s="13" t="s">
        <v>84</v>
      </c>
      <c r="AW129" s="13" t="s">
        <v>6</v>
      </c>
      <c r="AX129" s="13" t="s">
        <v>82</v>
      </c>
      <c r="AY129" s="243" t="s">
        <v>308</v>
      </c>
    </row>
    <row r="130" spans="2:65" s="1" customFormat="1" ht="22.5" customHeight="1">
      <c r="B130" s="42"/>
      <c r="C130" s="203" t="s">
        <v>368</v>
      </c>
      <c r="D130" s="203" t="s">
        <v>311</v>
      </c>
      <c r="E130" s="204" t="s">
        <v>1710</v>
      </c>
      <c r="F130" s="205" t="s">
        <v>1711</v>
      </c>
      <c r="G130" s="206" t="s">
        <v>719</v>
      </c>
      <c r="H130" s="207">
        <v>17.22</v>
      </c>
      <c r="I130" s="208"/>
      <c r="J130" s="209">
        <f>ROUND(I130*H130,2)</f>
        <v>0</v>
      </c>
      <c r="K130" s="205" t="s">
        <v>320</v>
      </c>
      <c r="L130" s="62"/>
      <c r="M130" s="210" t="s">
        <v>21</v>
      </c>
      <c r="N130" s="211" t="s">
        <v>45</v>
      </c>
      <c r="O130" s="43"/>
      <c r="P130" s="212">
        <f>O130*H130</f>
        <v>0</v>
      </c>
      <c r="Q130" s="212">
        <v>0</v>
      </c>
      <c r="R130" s="212">
        <f>Q130*H130</f>
        <v>0</v>
      </c>
      <c r="S130" s="212">
        <v>0</v>
      </c>
      <c r="T130" s="213">
        <f>S130*H130</f>
        <v>0</v>
      </c>
      <c r="AR130" s="25" t="s">
        <v>327</v>
      </c>
      <c r="AT130" s="25" t="s">
        <v>311</v>
      </c>
      <c r="AU130" s="25" t="s">
        <v>84</v>
      </c>
      <c r="AY130" s="25" t="s">
        <v>308</v>
      </c>
      <c r="BE130" s="214">
        <f>IF(N130="základní",J130,0)</f>
        <v>0</v>
      </c>
      <c r="BF130" s="214">
        <f>IF(N130="snížená",J130,0)</f>
        <v>0</v>
      </c>
      <c r="BG130" s="214">
        <f>IF(N130="zákl. přenesená",J130,0)</f>
        <v>0</v>
      </c>
      <c r="BH130" s="214">
        <f>IF(N130="sníž. přenesená",J130,0)</f>
        <v>0</v>
      </c>
      <c r="BI130" s="214">
        <f>IF(N130="nulová",J130,0)</f>
        <v>0</v>
      </c>
      <c r="BJ130" s="25" t="s">
        <v>82</v>
      </c>
      <c r="BK130" s="214">
        <f>ROUND(I130*H130,2)</f>
        <v>0</v>
      </c>
      <c r="BL130" s="25" t="s">
        <v>327</v>
      </c>
      <c r="BM130" s="25" t="s">
        <v>1712</v>
      </c>
    </row>
    <row r="131" spans="2:65" s="1" customFormat="1" ht="27">
      <c r="B131" s="42"/>
      <c r="C131" s="64"/>
      <c r="D131" s="246" t="s">
        <v>1656</v>
      </c>
      <c r="E131" s="64"/>
      <c r="F131" s="290" t="s">
        <v>1705</v>
      </c>
      <c r="G131" s="64"/>
      <c r="H131" s="64"/>
      <c r="I131" s="173"/>
      <c r="J131" s="64"/>
      <c r="K131" s="64"/>
      <c r="L131" s="62"/>
      <c r="M131" s="291"/>
      <c r="N131" s="43"/>
      <c r="O131" s="43"/>
      <c r="P131" s="43"/>
      <c r="Q131" s="43"/>
      <c r="R131" s="43"/>
      <c r="S131" s="43"/>
      <c r="T131" s="79"/>
      <c r="AT131" s="25" t="s">
        <v>1656</v>
      </c>
      <c r="AU131" s="25" t="s">
        <v>84</v>
      </c>
    </row>
    <row r="132" spans="2:65" s="1" customFormat="1" ht="22.5" customHeight="1">
      <c r="B132" s="42"/>
      <c r="C132" s="203" t="s">
        <v>10</v>
      </c>
      <c r="D132" s="203" t="s">
        <v>311</v>
      </c>
      <c r="E132" s="204" t="s">
        <v>1713</v>
      </c>
      <c r="F132" s="205" t="s">
        <v>1714</v>
      </c>
      <c r="G132" s="206" t="s">
        <v>719</v>
      </c>
      <c r="H132" s="207">
        <v>17.22</v>
      </c>
      <c r="I132" s="208"/>
      <c r="J132" s="209">
        <f>ROUND(I132*H132,2)</f>
        <v>0</v>
      </c>
      <c r="K132" s="205" t="s">
        <v>320</v>
      </c>
      <c r="L132" s="62"/>
      <c r="M132" s="210" t="s">
        <v>21</v>
      </c>
      <c r="N132" s="211" t="s">
        <v>45</v>
      </c>
      <c r="O132" s="43"/>
      <c r="P132" s="212">
        <f>O132*H132</f>
        <v>0</v>
      </c>
      <c r="Q132" s="212">
        <v>0</v>
      </c>
      <c r="R132" s="212">
        <f>Q132*H132</f>
        <v>0</v>
      </c>
      <c r="S132" s="212">
        <v>0</v>
      </c>
      <c r="T132" s="213">
        <f>S132*H132</f>
        <v>0</v>
      </c>
      <c r="AR132" s="25" t="s">
        <v>327</v>
      </c>
      <c r="AT132" s="25" t="s">
        <v>311</v>
      </c>
      <c r="AU132" s="25" t="s">
        <v>84</v>
      </c>
      <c r="AY132" s="25" t="s">
        <v>308</v>
      </c>
      <c r="BE132" s="214">
        <f>IF(N132="základní",J132,0)</f>
        <v>0</v>
      </c>
      <c r="BF132" s="214">
        <f>IF(N132="snížená",J132,0)</f>
        <v>0</v>
      </c>
      <c r="BG132" s="214">
        <f>IF(N132="zákl. přenesená",J132,0)</f>
        <v>0</v>
      </c>
      <c r="BH132" s="214">
        <f>IF(N132="sníž. přenesená",J132,0)</f>
        <v>0</v>
      </c>
      <c r="BI132" s="214">
        <f>IF(N132="nulová",J132,0)</f>
        <v>0</v>
      </c>
      <c r="BJ132" s="25" t="s">
        <v>82</v>
      </c>
      <c r="BK132" s="214">
        <f>ROUND(I132*H132,2)</f>
        <v>0</v>
      </c>
      <c r="BL132" s="25" t="s">
        <v>327</v>
      </c>
      <c r="BM132" s="25" t="s">
        <v>1715</v>
      </c>
    </row>
    <row r="133" spans="2:65" s="1" customFormat="1" ht="27">
      <c r="B133" s="42"/>
      <c r="C133" s="64"/>
      <c r="D133" s="223" t="s">
        <v>1656</v>
      </c>
      <c r="E133" s="64"/>
      <c r="F133" s="292" t="s">
        <v>1705</v>
      </c>
      <c r="G133" s="64"/>
      <c r="H133" s="64"/>
      <c r="I133" s="173"/>
      <c r="J133" s="64"/>
      <c r="K133" s="64"/>
      <c r="L133" s="62"/>
      <c r="M133" s="291"/>
      <c r="N133" s="43"/>
      <c r="O133" s="43"/>
      <c r="P133" s="43"/>
      <c r="Q133" s="43"/>
      <c r="R133" s="43"/>
      <c r="S133" s="43"/>
      <c r="T133" s="79"/>
      <c r="AT133" s="25" t="s">
        <v>1656</v>
      </c>
      <c r="AU133" s="25" t="s">
        <v>84</v>
      </c>
    </row>
    <row r="134" spans="2:65" s="11" customFormat="1" ht="29.85" customHeight="1">
      <c r="B134" s="186"/>
      <c r="C134" s="187"/>
      <c r="D134" s="200" t="s">
        <v>73</v>
      </c>
      <c r="E134" s="201" t="s">
        <v>755</v>
      </c>
      <c r="F134" s="201" t="s">
        <v>756</v>
      </c>
      <c r="G134" s="187"/>
      <c r="H134" s="187"/>
      <c r="I134" s="190"/>
      <c r="J134" s="202">
        <f>BK134</f>
        <v>0</v>
      </c>
      <c r="K134" s="187"/>
      <c r="L134" s="192"/>
      <c r="M134" s="193"/>
      <c r="N134" s="194"/>
      <c r="O134" s="194"/>
      <c r="P134" s="195">
        <f>P135</f>
        <v>0</v>
      </c>
      <c r="Q134" s="194"/>
      <c r="R134" s="195">
        <f>R135</f>
        <v>0</v>
      </c>
      <c r="S134" s="194"/>
      <c r="T134" s="196">
        <f>T135</f>
        <v>0</v>
      </c>
      <c r="AR134" s="197" t="s">
        <v>82</v>
      </c>
      <c r="AT134" s="198" t="s">
        <v>73</v>
      </c>
      <c r="AU134" s="198" t="s">
        <v>82</v>
      </c>
      <c r="AY134" s="197" t="s">
        <v>308</v>
      </c>
      <c r="BK134" s="199">
        <f>BK135</f>
        <v>0</v>
      </c>
    </row>
    <row r="135" spans="2:65" s="1" customFormat="1" ht="22.5" customHeight="1">
      <c r="B135" s="42"/>
      <c r="C135" s="203" t="s">
        <v>375</v>
      </c>
      <c r="D135" s="203" t="s">
        <v>311</v>
      </c>
      <c r="E135" s="204" t="s">
        <v>1716</v>
      </c>
      <c r="F135" s="205" t="s">
        <v>1717</v>
      </c>
      <c r="G135" s="206" t="s">
        <v>719</v>
      </c>
      <c r="H135" s="207">
        <v>1177.4860000000001</v>
      </c>
      <c r="I135" s="208"/>
      <c r="J135" s="209">
        <f>ROUND(I135*H135,2)</f>
        <v>0</v>
      </c>
      <c r="K135" s="205" t="s">
        <v>315</v>
      </c>
      <c r="L135" s="62"/>
      <c r="M135" s="210" t="s">
        <v>21</v>
      </c>
      <c r="N135" s="215" t="s">
        <v>45</v>
      </c>
      <c r="O135" s="216"/>
      <c r="P135" s="217">
        <f>O135*H135</f>
        <v>0</v>
      </c>
      <c r="Q135" s="217">
        <v>0</v>
      </c>
      <c r="R135" s="217">
        <f>Q135*H135</f>
        <v>0</v>
      </c>
      <c r="S135" s="217">
        <v>0</v>
      </c>
      <c r="T135" s="218">
        <f>S135*H135</f>
        <v>0</v>
      </c>
      <c r="AR135" s="25" t="s">
        <v>327</v>
      </c>
      <c r="AT135" s="25" t="s">
        <v>311</v>
      </c>
      <c r="AU135" s="25" t="s">
        <v>84</v>
      </c>
      <c r="AY135" s="25" t="s">
        <v>308</v>
      </c>
      <c r="BE135" s="214">
        <f>IF(N135="základní",J135,0)</f>
        <v>0</v>
      </c>
      <c r="BF135" s="214">
        <f>IF(N135="snížená",J135,0)</f>
        <v>0</v>
      </c>
      <c r="BG135" s="214">
        <f>IF(N135="zákl. přenesená",J135,0)</f>
        <v>0</v>
      </c>
      <c r="BH135" s="214">
        <f>IF(N135="sníž. přenesená",J135,0)</f>
        <v>0</v>
      </c>
      <c r="BI135" s="214">
        <f>IF(N135="nulová",J135,0)</f>
        <v>0</v>
      </c>
      <c r="BJ135" s="25" t="s">
        <v>82</v>
      </c>
      <c r="BK135" s="214">
        <f>ROUND(I135*H135,2)</f>
        <v>0</v>
      </c>
      <c r="BL135" s="25" t="s">
        <v>327</v>
      </c>
      <c r="BM135" s="25" t="s">
        <v>1718</v>
      </c>
    </row>
    <row r="136" spans="2:65" s="1" customFormat="1" ht="6.95" customHeight="1">
      <c r="B136" s="57"/>
      <c r="C136" s="58"/>
      <c r="D136" s="58"/>
      <c r="E136" s="58"/>
      <c r="F136" s="58"/>
      <c r="G136" s="58"/>
      <c r="H136" s="58"/>
      <c r="I136" s="149"/>
      <c r="J136" s="58"/>
      <c r="K136" s="58"/>
      <c r="L136" s="62"/>
    </row>
  </sheetData>
  <sheetProtection password="CC35" sheet="1" objects="1" scenarios="1" formatCells="0" formatColumns="0" formatRows="0" sort="0" autoFilter="0"/>
  <autoFilter ref="C88:K135"/>
  <mergeCells count="12">
    <mergeCell ref="G1:H1"/>
    <mergeCell ref="L2:V2"/>
    <mergeCell ref="E49:H49"/>
    <mergeCell ref="E51:H51"/>
    <mergeCell ref="E77:H77"/>
    <mergeCell ref="E79:H79"/>
    <mergeCell ref="E81:H81"/>
    <mergeCell ref="E7:H7"/>
    <mergeCell ref="E9:H9"/>
    <mergeCell ref="E11:H11"/>
    <mergeCell ref="E26:H26"/>
    <mergeCell ref="E47:H47"/>
  </mergeCells>
  <hyperlinks>
    <hyperlink ref="F1:G1" location="C2" display="1) Krycí list soupisu"/>
    <hyperlink ref="G1:H1" location="C58" display="2) Rekapitulace"/>
    <hyperlink ref="J1" location="C88" display="3) Soupis prací"/>
    <hyperlink ref="L1:V1" location="'Rekapitulace stavby'!C2" display="Rekapitulace stavby"/>
  </hyperlinks>
  <pageMargins left="0.58333330000000005" right="0.58333330000000005" top="0.58333330000000005" bottom="0.58333330000000005" header="0" footer="0"/>
  <pageSetup paperSize="9" fitToHeight="100" orientation="landscape" blackAndWhite="1" r:id="rId1"/>
  <headerFooter>
    <oddFooter>&amp;CStrana &amp;P z &amp;N</oddFooter>
  </headerFooter>
  <drawing r:id="rId2"/>
</worksheet>
</file>

<file path=xl/worksheets/sheet14.xml><?xml version="1.0" encoding="utf-8"?>
<worksheet xmlns="http://schemas.openxmlformats.org/spreadsheetml/2006/main" xmlns:r="http://schemas.openxmlformats.org/officeDocument/2006/relationships">
  <sheetPr>
    <pageSetUpPr fitToPage="1"/>
  </sheetPr>
  <dimension ref="A1:BR154"/>
  <sheetViews>
    <sheetView showGridLines="0" workbookViewId="0">
      <pane ySplit="1" topLeftCell="A2" activePane="bottomLeft" state="frozen"/>
      <selection pane="bottomLeft"/>
    </sheetView>
  </sheetViews>
  <sheetFormatPr defaultRowHeight="15"/>
  <cols>
    <col min="1" max="1" width="8.33203125" customWidth="1"/>
    <col min="2" max="2" width="1.6640625" customWidth="1"/>
    <col min="3" max="3" width="4.1640625" customWidth="1"/>
    <col min="4" max="4" width="4.33203125" customWidth="1"/>
    <col min="5" max="5" width="17.1640625" customWidth="1"/>
    <col min="6" max="6" width="75" customWidth="1"/>
    <col min="7" max="7" width="8.6640625" customWidth="1"/>
    <col min="8" max="8" width="11.1640625" customWidth="1"/>
    <col min="9" max="9" width="12.6640625" style="121" customWidth="1"/>
    <col min="10" max="10" width="23.5" customWidth="1"/>
    <col min="11" max="11" width="15.5" customWidth="1"/>
    <col min="19" max="19" width="8.1640625" customWidth="1"/>
    <col min="20" max="20" width="29.6640625" customWidth="1"/>
    <col min="21" max="21" width="16.33203125"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1" spans="1:70" ht="21.75" customHeight="1">
      <c r="A1" s="22"/>
      <c r="B1" s="122"/>
      <c r="C1" s="122"/>
      <c r="D1" s="123" t="s">
        <v>1</v>
      </c>
      <c r="E1" s="122"/>
      <c r="F1" s="124" t="s">
        <v>272</v>
      </c>
      <c r="G1" s="427" t="s">
        <v>273</v>
      </c>
      <c r="H1" s="427"/>
      <c r="I1" s="125"/>
      <c r="J1" s="124" t="s">
        <v>274</v>
      </c>
      <c r="K1" s="123" t="s">
        <v>275</v>
      </c>
      <c r="L1" s="124" t="s">
        <v>276</v>
      </c>
      <c r="M1" s="124"/>
      <c r="N1" s="124"/>
      <c r="O1" s="124"/>
      <c r="P1" s="124"/>
      <c r="Q1" s="124"/>
      <c r="R1" s="124"/>
      <c r="S1" s="124"/>
      <c r="T1" s="124"/>
      <c r="U1" s="21"/>
      <c r="V1" s="21"/>
      <c r="W1" s="22"/>
      <c r="X1" s="22"/>
      <c r="Y1" s="22"/>
      <c r="Z1" s="22"/>
      <c r="AA1" s="22"/>
      <c r="AB1" s="22"/>
      <c r="AC1" s="22"/>
      <c r="AD1" s="22"/>
      <c r="AE1" s="22"/>
      <c r="AF1" s="22"/>
      <c r="AG1" s="22"/>
      <c r="AH1" s="22"/>
      <c r="AI1" s="22"/>
      <c r="AJ1" s="22"/>
      <c r="AK1" s="22"/>
      <c r="AL1" s="22"/>
      <c r="AM1" s="22"/>
      <c r="AN1" s="22"/>
      <c r="AO1" s="22"/>
      <c r="AP1" s="22"/>
      <c r="AQ1" s="22"/>
      <c r="AR1" s="22"/>
      <c r="AS1" s="22"/>
      <c r="AT1" s="22"/>
      <c r="AU1" s="22"/>
      <c r="AV1" s="22"/>
      <c r="AW1" s="22"/>
      <c r="AX1" s="22"/>
      <c r="AY1" s="22"/>
      <c r="AZ1" s="22"/>
      <c r="BA1" s="22"/>
      <c r="BB1" s="22"/>
      <c r="BC1" s="22"/>
      <c r="BD1" s="22"/>
      <c r="BE1" s="22"/>
      <c r="BF1" s="22"/>
      <c r="BG1" s="22"/>
      <c r="BH1" s="22"/>
      <c r="BI1" s="22"/>
      <c r="BJ1" s="22"/>
      <c r="BK1" s="22"/>
      <c r="BL1" s="22"/>
      <c r="BM1" s="22"/>
      <c r="BN1" s="22"/>
      <c r="BO1" s="22"/>
      <c r="BP1" s="22"/>
      <c r="BQ1" s="22"/>
      <c r="BR1" s="22"/>
    </row>
    <row r="2" spans="1:70" ht="36.950000000000003" customHeight="1">
      <c r="L2" s="419"/>
      <c r="M2" s="419"/>
      <c r="N2" s="419"/>
      <c r="O2" s="419"/>
      <c r="P2" s="419"/>
      <c r="Q2" s="419"/>
      <c r="R2" s="419"/>
      <c r="S2" s="419"/>
      <c r="T2" s="419"/>
      <c r="U2" s="419"/>
      <c r="V2" s="419"/>
      <c r="AT2" s="25" t="s">
        <v>132</v>
      </c>
    </row>
    <row r="3" spans="1:70" ht="6.95" customHeight="1">
      <c r="B3" s="26"/>
      <c r="C3" s="27"/>
      <c r="D3" s="27"/>
      <c r="E3" s="27"/>
      <c r="F3" s="27"/>
      <c r="G3" s="27"/>
      <c r="H3" s="27"/>
      <c r="I3" s="126"/>
      <c r="J3" s="27"/>
      <c r="K3" s="28"/>
      <c r="AT3" s="25" t="s">
        <v>84</v>
      </c>
    </row>
    <row r="4" spans="1:70" ht="36.950000000000003" customHeight="1">
      <c r="B4" s="29"/>
      <c r="C4" s="30"/>
      <c r="D4" s="31" t="s">
        <v>277</v>
      </c>
      <c r="E4" s="30"/>
      <c r="F4" s="30"/>
      <c r="G4" s="30"/>
      <c r="H4" s="30"/>
      <c r="I4" s="127"/>
      <c r="J4" s="30"/>
      <c r="K4" s="32"/>
      <c r="M4" s="33" t="s">
        <v>12</v>
      </c>
      <c r="AT4" s="25" t="s">
        <v>6</v>
      </c>
    </row>
    <row r="5" spans="1:70" ht="6.95" customHeight="1">
      <c r="B5" s="29"/>
      <c r="C5" s="30"/>
      <c r="D5" s="30"/>
      <c r="E5" s="30"/>
      <c r="F5" s="30"/>
      <c r="G5" s="30"/>
      <c r="H5" s="30"/>
      <c r="I5" s="127"/>
      <c r="J5" s="30"/>
      <c r="K5" s="32"/>
    </row>
    <row r="6" spans="1:70">
      <c r="B6" s="29"/>
      <c r="C6" s="30"/>
      <c r="D6" s="38" t="s">
        <v>18</v>
      </c>
      <c r="E6" s="30"/>
      <c r="F6" s="30"/>
      <c r="G6" s="30"/>
      <c r="H6" s="30"/>
      <c r="I6" s="127"/>
      <c r="J6" s="30"/>
      <c r="K6" s="32"/>
    </row>
    <row r="7" spans="1:70" ht="22.5" customHeight="1">
      <c r="B7" s="29"/>
      <c r="C7" s="30"/>
      <c r="D7" s="30"/>
      <c r="E7" s="420" t="str">
        <f>'Rekapitulace stavby'!K6</f>
        <v>Národní telemedicínské centrum</v>
      </c>
      <c r="F7" s="421"/>
      <c r="G7" s="421"/>
      <c r="H7" s="421"/>
      <c r="I7" s="127"/>
      <c r="J7" s="30"/>
      <c r="K7" s="32"/>
    </row>
    <row r="8" spans="1:70">
      <c r="B8" s="29"/>
      <c r="C8" s="30"/>
      <c r="D8" s="38" t="s">
        <v>278</v>
      </c>
      <c r="E8" s="30"/>
      <c r="F8" s="30"/>
      <c r="G8" s="30"/>
      <c r="H8" s="30"/>
      <c r="I8" s="127"/>
      <c r="J8" s="30"/>
      <c r="K8" s="32"/>
    </row>
    <row r="9" spans="1:70" s="1" customFormat="1" ht="22.5" customHeight="1">
      <c r="B9" s="42"/>
      <c r="C9" s="43"/>
      <c r="D9" s="43"/>
      <c r="E9" s="420" t="s">
        <v>1644</v>
      </c>
      <c r="F9" s="423"/>
      <c r="G9" s="423"/>
      <c r="H9" s="423"/>
      <c r="I9" s="128"/>
      <c r="J9" s="43"/>
      <c r="K9" s="46"/>
    </row>
    <row r="10" spans="1:70" s="1" customFormat="1">
      <c r="B10" s="42"/>
      <c r="C10" s="43"/>
      <c r="D10" s="38" t="s">
        <v>425</v>
      </c>
      <c r="E10" s="43"/>
      <c r="F10" s="43"/>
      <c r="G10" s="43"/>
      <c r="H10" s="43"/>
      <c r="I10" s="128"/>
      <c r="J10" s="43"/>
      <c r="K10" s="46"/>
    </row>
    <row r="11" spans="1:70" s="1" customFormat="1" ht="36.950000000000003" customHeight="1">
      <c r="B11" s="42"/>
      <c r="C11" s="43"/>
      <c r="D11" s="43"/>
      <c r="E11" s="422" t="s">
        <v>1719</v>
      </c>
      <c r="F11" s="423"/>
      <c r="G11" s="423"/>
      <c r="H11" s="423"/>
      <c r="I11" s="128"/>
      <c r="J11" s="43"/>
      <c r="K11" s="46"/>
    </row>
    <row r="12" spans="1:70" s="1" customFormat="1" ht="13.5">
      <c r="B12" s="42"/>
      <c r="C12" s="43"/>
      <c r="D12" s="43"/>
      <c r="E12" s="43"/>
      <c r="F12" s="43"/>
      <c r="G12" s="43"/>
      <c r="H12" s="43"/>
      <c r="I12" s="128"/>
      <c r="J12" s="43"/>
      <c r="K12" s="46"/>
    </row>
    <row r="13" spans="1:70" s="1" customFormat="1" ht="14.45" customHeight="1">
      <c r="B13" s="42"/>
      <c r="C13" s="43"/>
      <c r="D13" s="38" t="s">
        <v>20</v>
      </c>
      <c r="E13" s="43"/>
      <c r="F13" s="36" t="s">
        <v>21</v>
      </c>
      <c r="G13" s="43"/>
      <c r="H13" s="43"/>
      <c r="I13" s="129" t="s">
        <v>22</v>
      </c>
      <c r="J13" s="36" t="s">
        <v>21</v>
      </c>
      <c r="K13" s="46"/>
    </row>
    <row r="14" spans="1:70" s="1" customFormat="1" ht="14.45" customHeight="1">
      <c r="B14" s="42"/>
      <c r="C14" s="43"/>
      <c r="D14" s="38" t="s">
        <v>23</v>
      </c>
      <c r="E14" s="43"/>
      <c r="F14" s="36" t="s">
        <v>24</v>
      </c>
      <c r="G14" s="43"/>
      <c r="H14" s="43"/>
      <c r="I14" s="129" t="s">
        <v>25</v>
      </c>
      <c r="J14" s="130" t="str">
        <f>'Rekapitulace stavby'!AN8</f>
        <v>26.1.2017</v>
      </c>
      <c r="K14" s="46"/>
    </row>
    <row r="15" spans="1:70" s="1" customFormat="1" ht="10.9" customHeight="1">
      <c r="B15" s="42"/>
      <c r="C15" s="43"/>
      <c r="D15" s="43"/>
      <c r="E15" s="43"/>
      <c r="F15" s="43"/>
      <c r="G15" s="43"/>
      <c r="H15" s="43"/>
      <c r="I15" s="128"/>
      <c r="J15" s="43"/>
      <c r="K15" s="46"/>
    </row>
    <row r="16" spans="1:70" s="1" customFormat="1" ht="14.45" customHeight="1">
      <c r="B16" s="42"/>
      <c r="C16" s="43"/>
      <c r="D16" s="38" t="s">
        <v>27</v>
      </c>
      <c r="E16" s="43"/>
      <c r="F16" s="43"/>
      <c r="G16" s="43"/>
      <c r="H16" s="43"/>
      <c r="I16" s="129" t="s">
        <v>28</v>
      </c>
      <c r="J16" s="36" t="s">
        <v>29</v>
      </c>
      <c r="K16" s="46"/>
    </row>
    <row r="17" spans="2:11" s="1" customFormat="1" ht="18" customHeight="1">
      <c r="B17" s="42"/>
      <c r="C17" s="43"/>
      <c r="D17" s="43"/>
      <c r="E17" s="36" t="s">
        <v>30</v>
      </c>
      <c r="F17" s="43"/>
      <c r="G17" s="43"/>
      <c r="H17" s="43"/>
      <c r="I17" s="129" t="s">
        <v>31</v>
      </c>
      <c r="J17" s="36" t="s">
        <v>21</v>
      </c>
      <c r="K17" s="46"/>
    </row>
    <row r="18" spans="2:11" s="1" customFormat="1" ht="6.95" customHeight="1">
      <c r="B18" s="42"/>
      <c r="C18" s="43"/>
      <c r="D18" s="43"/>
      <c r="E18" s="43"/>
      <c r="F18" s="43"/>
      <c r="G18" s="43"/>
      <c r="H18" s="43"/>
      <c r="I18" s="128"/>
      <c r="J18" s="43"/>
      <c r="K18" s="46"/>
    </row>
    <row r="19" spans="2:11" s="1" customFormat="1" ht="14.45" customHeight="1">
      <c r="B19" s="42"/>
      <c r="C19" s="43"/>
      <c r="D19" s="38" t="s">
        <v>32</v>
      </c>
      <c r="E19" s="43"/>
      <c r="F19" s="43"/>
      <c r="G19" s="43"/>
      <c r="H19" s="43"/>
      <c r="I19" s="129" t="s">
        <v>28</v>
      </c>
      <c r="J19" s="36" t="str">
        <f>IF('Rekapitulace stavby'!AN13="Vyplň údaj","",IF('Rekapitulace stavby'!AN13="","",'Rekapitulace stavby'!AN13))</f>
        <v/>
      </c>
      <c r="K19" s="46"/>
    </row>
    <row r="20" spans="2:11" s="1" customFormat="1" ht="18" customHeight="1">
      <c r="B20" s="42"/>
      <c r="C20" s="43"/>
      <c r="D20" s="43"/>
      <c r="E20" s="36" t="str">
        <f>IF('Rekapitulace stavby'!E14="Vyplň údaj","",IF('Rekapitulace stavby'!E14="","",'Rekapitulace stavby'!E14))</f>
        <v/>
      </c>
      <c r="F20" s="43"/>
      <c r="G20" s="43"/>
      <c r="H20" s="43"/>
      <c r="I20" s="129" t="s">
        <v>31</v>
      </c>
      <c r="J20" s="36" t="str">
        <f>IF('Rekapitulace stavby'!AN14="Vyplň údaj","",IF('Rekapitulace stavby'!AN14="","",'Rekapitulace stavby'!AN14))</f>
        <v/>
      </c>
      <c r="K20" s="46"/>
    </row>
    <row r="21" spans="2:11" s="1" customFormat="1" ht="6.95" customHeight="1">
      <c r="B21" s="42"/>
      <c r="C21" s="43"/>
      <c r="D21" s="43"/>
      <c r="E21" s="43"/>
      <c r="F21" s="43"/>
      <c r="G21" s="43"/>
      <c r="H21" s="43"/>
      <c r="I21" s="128"/>
      <c r="J21" s="43"/>
      <c r="K21" s="46"/>
    </row>
    <row r="22" spans="2:11" s="1" customFormat="1" ht="14.45" customHeight="1">
      <c r="B22" s="42"/>
      <c r="C22" s="43"/>
      <c r="D22" s="38" t="s">
        <v>34</v>
      </c>
      <c r="E22" s="43"/>
      <c r="F22" s="43"/>
      <c r="G22" s="43"/>
      <c r="H22" s="43"/>
      <c r="I22" s="129" t="s">
        <v>28</v>
      </c>
      <c r="J22" s="36" t="s">
        <v>35</v>
      </c>
      <c r="K22" s="46"/>
    </row>
    <row r="23" spans="2:11" s="1" customFormat="1" ht="18" customHeight="1">
      <c r="B23" s="42"/>
      <c r="C23" s="43"/>
      <c r="D23" s="43"/>
      <c r="E23" s="36" t="s">
        <v>36</v>
      </c>
      <c r="F23" s="43"/>
      <c r="G23" s="43"/>
      <c r="H23" s="43"/>
      <c r="I23" s="129" t="s">
        <v>31</v>
      </c>
      <c r="J23" s="36" t="s">
        <v>21</v>
      </c>
      <c r="K23" s="46"/>
    </row>
    <row r="24" spans="2:11" s="1" customFormat="1" ht="6.95" customHeight="1">
      <c r="B24" s="42"/>
      <c r="C24" s="43"/>
      <c r="D24" s="43"/>
      <c r="E24" s="43"/>
      <c r="F24" s="43"/>
      <c r="G24" s="43"/>
      <c r="H24" s="43"/>
      <c r="I24" s="128"/>
      <c r="J24" s="43"/>
      <c r="K24" s="46"/>
    </row>
    <row r="25" spans="2:11" s="1" customFormat="1" ht="14.45" customHeight="1">
      <c r="B25" s="42"/>
      <c r="C25" s="43"/>
      <c r="D25" s="38" t="s">
        <v>38</v>
      </c>
      <c r="E25" s="43"/>
      <c r="F25" s="43"/>
      <c r="G25" s="43"/>
      <c r="H25" s="43"/>
      <c r="I25" s="128"/>
      <c r="J25" s="43"/>
      <c r="K25" s="46"/>
    </row>
    <row r="26" spans="2:11" s="7" customFormat="1" ht="22.5" customHeight="1">
      <c r="B26" s="131"/>
      <c r="C26" s="132"/>
      <c r="D26" s="132"/>
      <c r="E26" s="384" t="s">
        <v>21</v>
      </c>
      <c r="F26" s="384"/>
      <c r="G26" s="384"/>
      <c r="H26" s="384"/>
      <c r="I26" s="133"/>
      <c r="J26" s="132"/>
      <c r="K26" s="134"/>
    </row>
    <row r="27" spans="2:11" s="1" customFormat="1" ht="6.95" customHeight="1">
      <c r="B27" s="42"/>
      <c r="C27" s="43"/>
      <c r="D27" s="43"/>
      <c r="E27" s="43"/>
      <c r="F27" s="43"/>
      <c r="G27" s="43"/>
      <c r="H27" s="43"/>
      <c r="I27" s="128"/>
      <c r="J27" s="43"/>
      <c r="K27" s="46"/>
    </row>
    <row r="28" spans="2:11" s="1" customFormat="1" ht="6.95" customHeight="1">
      <c r="B28" s="42"/>
      <c r="C28" s="43"/>
      <c r="D28" s="86"/>
      <c r="E28" s="86"/>
      <c r="F28" s="86"/>
      <c r="G28" s="86"/>
      <c r="H28" s="86"/>
      <c r="I28" s="135"/>
      <c r="J28" s="86"/>
      <c r="K28" s="136"/>
    </row>
    <row r="29" spans="2:11" s="1" customFormat="1" ht="25.35" customHeight="1">
      <c r="B29" s="42"/>
      <c r="C29" s="43"/>
      <c r="D29" s="137" t="s">
        <v>40</v>
      </c>
      <c r="E29" s="43"/>
      <c r="F29" s="43"/>
      <c r="G29" s="43"/>
      <c r="H29" s="43"/>
      <c r="I29" s="128"/>
      <c r="J29" s="138">
        <f>ROUND(J89,2)</f>
        <v>0</v>
      </c>
      <c r="K29" s="46"/>
    </row>
    <row r="30" spans="2:11" s="1" customFormat="1" ht="6.95" customHeight="1">
      <c r="B30" s="42"/>
      <c r="C30" s="43"/>
      <c r="D30" s="86"/>
      <c r="E30" s="86"/>
      <c r="F30" s="86"/>
      <c r="G30" s="86"/>
      <c r="H30" s="86"/>
      <c r="I30" s="135"/>
      <c r="J30" s="86"/>
      <c r="K30" s="136"/>
    </row>
    <row r="31" spans="2:11" s="1" customFormat="1" ht="14.45" customHeight="1">
      <c r="B31" s="42"/>
      <c r="C31" s="43"/>
      <c r="D31" s="43"/>
      <c r="E31" s="43"/>
      <c r="F31" s="47" t="s">
        <v>42</v>
      </c>
      <c r="G31" s="43"/>
      <c r="H31" s="43"/>
      <c r="I31" s="139" t="s">
        <v>41</v>
      </c>
      <c r="J31" s="47" t="s">
        <v>43</v>
      </c>
      <c r="K31" s="46"/>
    </row>
    <row r="32" spans="2:11" s="1" customFormat="1" ht="14.45" customHeight="1">
      <c r="B32" s="42"/>
      <c r="C32" s="43"/>
      <c r="D32" s="50" t="s">
        <v>44</v>
      </c>
      <c r="E32" s="50" t="s">
        <v>45</v>
      </c>
      <c r="F32" s="140">
        <f>ROUND(SUM(BE89:BE153), 2)</f>
        <v>0</v>
      </c>
      <c r="G32" s="43"/>
      <c r="H32" s="43"/>
      <c r="I32" s="141">
        <v>0.21</v>
      </c>
      <c r="J32" s="140">
        <f>ROUND(ROUND((SUM(BE89:BE153)), 2)*I32, 2)</f>
        <v>0</v>
      </c>
      <c r="K32" s="46"/>
    </row>
    <row r="33" spans="2:11" s="1" customFormat="1" ht="14.45" customHeight="1">
      <c r="B33" s="42"/>
      <c r="C33" s="43"/>
      <c r="D33" s="43"/>
      <c r="E33" s="50" t="s">
        <v>46</v>
      </c>
      <c r="F33" s="140">
        <f>ROUND(SUM(BF89:BF153), 2)</f>
        <v>0</v>
      </c>
      <c r="G33" s="43"/>
      <c r="H33" s="43"/>
      <c r="I33" s="141">
        <v>0.15</v>
      </c>
      <c r="J33" s="140">
        <f>ROUND(ROUND((SUM(BF89:BF153)), 2)*I33, 2)</f>
        <v>0</v>
      </c>
      <c r="K33" s="46"/>
    </row>
    <row r="34" spans="2:11" s="1" customFormat="1" ht="14.45" hidden="1" customHeight="1">
      <c r="B34" s="42"/>
      <c r="C34" s="43"/>
      <c r="D34" s="43"/>
      <c r="E34" s="50" t="s">
        <v>47</v>
      </c>
      <c r="F34" s="140">
        <f>ROUND(SUM(BG89:BG153), 2)</f>
        <v>0</v>
      </c>
      <c r="G34" s="43"/>
      <c r="H34" s="43"/>
      <c r="I34" s="141">
        <v>0.21</v>
      </c>
      <c r="J34" s="140">
        <v>0</v>
      </c>
      <c r="K34" s="46"/>
    </row>
    <row r="35" spans="2:11" s="1" customFormat="1" ht="14.45" hidden="1" customHeight="1">
      <c r="B35" s="42"/>
      <c r="C35" s="43"/>
      <c r="D35" s="43"/>
      <c r="E35" s="50" t="s">
        <v>48</v>
      </c>
      <c r="F35" s="140">
        <f>ROUND(SUM(BH89:BH153), 2)</f>
        <v>0</v>
      </c>
      <c r="G35" s="43"/>
      <c r="H35" s="43"/>
      <c r="I35" s="141">
        <v>0.15</v>
      </c>
      <c r="J35" s="140">
        <v>0</v>
      </c>
      <c r="K35" s="46"/>
    </row>
    <row r="36" spans="2:11" s="1" customFormat="1" ht="14.45" hidden="1" customHeight="1">
      <c r="B36" s="42"/>
      <c r="C36" s="43"/>
      <c r="D36" s="43"/>
      <c r="E36" s="50" t="s">
        <v>49</v>
      </c>
      <c r="F36" s="140">
        <f>ROUND(SUM(BI89:BI153), 2)</f>
        <v>0</v>
      </c>
      <c r="G36" s="43"/>
      <c r="H36" s="43"/>
      <c r="I36" s="141">
        <v>0</v>
      </c>
      <c r="J36" s="140">
        <v>0</v>
      </c>
      <c r="K36" s="46"/>
    </row>
    <row r="37" spans="2:11" s="1" customFormat="1" ht="6.95" customHeight="1">
      <c r="B37" s="42"/>
      <c r="C37" s="43"/>
      <c r="D37" s="43"/>
      <c r="E37" s="43"/>
      <c r="F37" s="43"/>
      <c r="G37" s="43"/>
      <c r="H37" s="43"/>
      <c r="I37" s="128"/>
      <c r="J37" s="43"/>
      <c r="K37" s="46"/>
    </row>
    <row r="38" spans="2:11" s="1" customFormat="1" ht="25.35" customHeight="1">
      <c r="B38" s="42"/>
      <c r="C38" s="142"/>
      <c r="D38" s="143" t="s">
        <v>50</v>
      </c>
      <c r="E38" s="80"/>
      <c r="F38" s="80"/>
      <c r="G38" s="144" t="s">
        <v>51</v>
      </c>
      <c r="H38" s="145" t="s">
        <v>52</v>
      </c>
      <c r="I38" s="146"/>
      <c r="J38" s="147">
        <f>SUM(J29:J36)</f>
        <v>0</v>
      </c>
      <c r="K38" s="148"/>
    </row>
    <row r="39" spans="2:11" s="1" customFormat="1" ht="14.45" customHeight="1">
      <c r="B39" s="57"/>
      <c r="C39" s="58"/>
      <c r="D39" s="58"/>
      <c r="E39" s="58"/>
      <c r="F39" s="58"/>
      <c r="G39" s="58"/>
      <c r="H39" s="58"/>
      <c r="I39" s="149"/>
      <c r="J39" s="58"/>
      <c r="K39" s="59"/>
    </row>
    <row r="43" spans="2:11" s="1" customFormat="1" ht="6.95" customHeight="1">
      <c r="B43" s="150"/>
      <c r="C43" s="151"/>
      <c r="D43" s="151"/>
      <c r="E43" s="151"/>
      <c r="F43" s="151"/>
      <c r="G43" s="151"/>
      <c r="H43" s="151"/>
      <c r="I43" s="152"/>
      <c r="J43" s="151"/>
      <c r="K43" s="153"/>
    </row>
    <row r="44" spans="2:11" s="1" customFormat="1" ht="36.950000000000003" customHeight="1">
      <c r="B44" s="42"/>
      <c r="C44" s="31" t="s">
        <v>280</v>
      </c>
      <c r="D44" s="43"/>
      <c r="E44" s="43"/>
      <c r="F44" s="43"/>
      <c r="G44" s="43"/>
      <c r="H44" s="43"/>
      <c r="I44" s="128"/>
      <c r="J44" s="43"/>
      <c r="K44" s="46"/>
    </row>
    <row r="45" spans="2:11" s="1" customFormat="1" ht="6.95" customHeight="1">
      <c r="B45" s="42"/>
      <c r="C45" s="43"/>
      <c r="D45" s="43"/>
      <c r="E45" s="43"/>
      <c r="F45" s="43"/>
      <c r="G45" s="43"/>
      <c r="H45" s="43"/>
      <c r="I45" s="128"/>
      <c r="J45" s="43"/>
      <c r="K45" s="46"/>
    </row>
    <row r="46" spans="2:11" s="1" customFormat="1" ht="14.45" customHeight="1">
      <c r="B46" s="42"/>
      <c r="C46" s="38" t="s">
        <v>18</v>
      </c>
      <c r="D46" s="43"/>
      <c r="E46" s="43"/>
      <c r="F46" s="43"/>
      <c r="G46" s="43"/>
      <c r="H46" s="43"/>
      <c r="I46" s="128"/>
      <c r="J46" s="43"/>
      <c r="K46" s="46"/>
    </row>
    <row r="47" spans="2:11" s="1" customFormat="1" ht="22.5" customHeight="1">
      <c r="B47" s="42"/>
      <c r="C47" s="43"/>
      <c r="D47" s="43"/>
      <c r="E47" s="420" t="str">
        <f>E7</f>
        <v>Národní telemedicínské centrum</v>
      </c>
      <c r="F47" s="421"/>
      <c r="G47" s="421"/>
      <c r="H47" s="421"/>
      <c r="I47" s="128"/>
      <c r="J47" s="43"/>
      <c r="K47" s="46"/>
    </row>
    <row r="48" spans="2:11">
      <c r="B48" s="29"/>
      <c r="C48" s="38" t="s">
        <v>278</v>
      </c>
      <c r="D48" s="30"/>
      <c r="E48" s="30"/>
      <c r="F48" s="30"/>
      <c r="G48" s="30"/>
      <c r="H48" s="30"/>
      <c r="I48" s="127"/>
      <c r="J48" s="30"/>
      <c r="K48" s="32"/>
    </row>
    <row r="49" spans="2:47" s="1" customFormat="1" ht="22.5" customHeight="1">
      <c r="B49" s="42"/>
      <c r="C49" s="43"/>
      <c r="D49" s="43"/>
      <c r="E49" s="420" t="s">
        <v>1644</v>
      </c>
      <c r="F49" s="423"/>
      <c r="G49" s="423"/>
      <c r="H49" s="423"/>
      <c r="I49" s="128"/>
      <c r="J49" s="43"/>
      <c r="K49" s="46"/>
    </row>
    <row r="50" spans="2:47" s="1" customFormat="1" ht="14.45" customHeight="1">
      <c r="B50" s="42"/>
      <c r="C50" s="38" t="s">
        <v>425</v>
      </c>
      <c r="D50" s="43"/>
      <c r="E50" s="43"/>
      <c r="F50" s="43"/>
      <c r="G50" s="43"/>
      <c r="H50" s="43"/>
      <c r="I50" s="128"/>
      <c r="J50" s="43"/>
      <c r="K50" s="46"/>
    </row>
    <row r="51" spans="2:47" s="1" customFormat="1" ht="23.25" customHeight="1">
      <c r="B51" s="42"/>
      <c r="C51" s="43"/>
      <c r="D51" s="43"/>
      <c r="E51" s="422" t="str">
        <f>E11</f>
        <v>02 - Piloty</v>
      </c>
      <c r="F51" s="423"/>
      <c r="G51" s="423"/>
      <c r="H51" s="423"/>
      <c r="I51" s="128"/>
      <c r="J51" s="43"/>
      <c r="K51" s="46"/>
    </row>
    <row r="52" spans="2:47" s="1" customFormat="1" ht="6.95" customHeight="1">
      <c r="B52" s="42"/>
      <c r="C52" s="43"/>
      <c r="D52" s="43"/>
      <c r="E52" s="43"/>
      <c r="F52" s="43"/>
      <c r="G52" s="43"/>
      <c r="H52" s="43"/>
      <c r="I52" s="128"/>
      <c r="J52" s="43"/>
      <c r="K52" s="46"/>
    </row>
    <row r="53" spans="2:47" s="1" customFormat="1" ht="18" customHeight="1">
      <c r="B53" s="42"/>
      <c r="C53" s="38" t="s">
        <v>23</v>
      </c>
      <c r="D53" s="43"/>
      <c r="E53" s="43"/>
      <c r="F53" s="36" t="str">
        <f>F14</f>
        <v>FN Olomouc</v>
      </c>
      <c r="G53" s="43"/>
      <c r="H53" s="43"/>
      <c r="I53" s="129" t="s">
        <v>25</v>
      </c>
      <c r="J53" s="130" t="str">
        <f>IF(J14="","",J14)</f>
        <v>26.1.2017</v>
      </c>
      <c r="K53" s="46"/>
    </row>
    <row r="54" spans="2:47" s="1" customFormat="1" ht="6.95" customHeight="1">
      <c r="B54" s="42"/>
      <c r="C54" s="43"/>
      <c r="D54" s="43"/>
      <c r="E54" s="43"/>
      <c r="F54" s="43"/>
      <c r="G54" s="43"/>
      <c r="H54" s="43"/>
      <c r="I54" s="128"/>
      <c r="J54" s="43"/>
      <c r="K54" s="46"/>
    </row>
    <row r="55" spans="2:47" s="1" customFormat="1">
      <c r="B55" s="42"/>
      <c r="C55" s="38" t="s">
        <v>27</v>
      </c>
      <c r="D55" s="43"/>
      <c r="E55" s="43"/>
      <c r="F55" s="36" t="str">
        <f>E17</f>
        <v>SPS Projekt s. r.o., Za Návsí 1670/9, Praha 10</v>
      </c>
      <c r="G55" s="43"/>
      <c r="H55" s="43"/>
      <c r="I55" s="129" t="s">
        <v>34</v>
      </c>
      <c r="J55" s="36" t="str">
        <f>E23</f>
        <v>OK Plan Architects s.r.o., Na Závodí 631, Humpolec</v>
      </c>
      <c r="K55" s="46"/>
    </row>
    <row r="56" spans="2:47" s="1" customFormat="1" ht="14.45" customHeight="1">
      <c r="B56" s="42"/>
      <c r="C56" s="38" t="s">
        <v>32</v>
      </c>
      <c r="D56" s="43"/>
      <c r="E56" s="43"/>
      <c r="F56" s="36" t="str">
        <f>IF(E20="","",E20)</f>
        <v/>
      </c>
      <c r="G56" s="43"/>
      <c r="H56" s="43"/>
      <c r="I56" s="128"/>
      <c r="J56" s="43"/>
      <c r="K56" s="46"/>
    </row>
    <row r="57" spans="2:47" s="1" customFormat="1" ht="10.35" customHeight="1">
      <c r="B57" s="42"/>
      <c r="C57" s="43"/>
      <c r="D57" s="43"/>
      <c r="E57" s="43"/>
      <c r="F57" s="43"/>
      <c r="G57" s="43"/>
      <c r="H57" s="43"/>
      <c r="I57" s="128"/>
      <c r="J57" s="43"/>
      <c r="K57" s="46"/>
    </row>
    <row r="58" spans="2:47" s="1" customFormat="1" ht="29.25" customHeight="1">
      <c r="B58" s="42"/>
      <c r="C58" s="154" t="s">
        <v>281</v>
      </c>
      <c r="D58" s="142"/>
      <c r="E58" s="142"/>
      <c r="F58" s="142"/>
      <c r="G58" s="142"/>
      <c r="H58" s="142"/>
      <c r="I58" s="155"/>
      <c r="J58" s="156" t="s">
        <v>282</v>
      </c>
      <c r="K58" s="157"/>
    </row>
    <row r="59" spans="2:47" s="1" customFormat="1" ht="10.35" customHeight="1">
      <c r="B59" s="42"/>
      <c r="C59" s="43"/>
      <c r="D59" s="43"/>
      <c r="E59" s="43"/>
      <c r="F59" s="43"/>
      <c r="G59" s="43"/>
      <c r="H59" s="43"/>
      <c r="I59" s="128"/>
      <c r="J59" s="43"/>
      <c r="K59" s="46"/>
    </row>
    <row r="60" spans="2:47" s="1" customFormat="1" ht="29.25" customHeight="1">
      <c r="B60" s="42"/>
      <c r="C60" s="158" t="s">
        <v>283</v>
      </c>
      <c r="D60" s="43"/>
      <c r="E60" s="43"/>
      <c r="F60" s="43"/>
      <c r="G60" s="43"/>
      <c r="H60" s="43"/>
      <c r="I60" s="128"/>
      <c r="J60" s="138">
        <f>J89</f>
        <v>0</v>
      </c>
      <c r="K60" s="46"/>
      <c r="AU60" s="25" t="s">
        <v>284</v>
      </c>
    </row>
    <row r="61" spans="2:47" s="8" customFormat="1" ht="24.95" customHeight="1">
      <c r="B61" s="159"/>
      <c r="C61" s="160"/>
      <c r="D61" s="161" t="s">
        <v>1646</v>
      </c>
      <c r="E61" s="162"/>
      <c r="F61" s="162"/>
      <c r="G61" s="162"/>
      <c r="H61" s="162"/>
      <c r="I61" s="163"/>
      <c r="J61" s="164">
        <f>J90</f>
        <v>0</v>
      </c>
      <c r="K61" s="165"/>
    </row>
    <row r="62" spans="2:47" s="9" customFormat="1" ht="19.899999999999999" customHeight="1">
      <c r="B62" s="166"/>
      <c r="C62" s="167"/>
      <c r="D62" s="168" t="s">
        <v>430</v>
      </c>
      <c r="E62" s="169"/>
      <c r="F62" s="169"/>
      <c r="G62" s="169"/>
      <c r="H62" s="169"/>
      <c r="I62" s="170"/>
      <c r="J62" s="171">
        <f>J91</f>
        <v>0</v>
      </c>
      <c r="K62" s="172"/>
    </row>
    <row r="63" spans="2:47" s="9" customFormat="1" ht="19.899999999999999" customHeight="1">
      <c r="B63" s="166"/>
      <c r="C63" s="167"/>
      <c r="D63" s="168" t="s">
        <v>1648</v>
      </c>
      <c r="E63" s="169"/>
      <c r="F63" s="169"/>
      <c r="G63" s="169"/>
      <c r="H63" s="169"/>
      <c r="I63" s="170"/>
      <c r="J63" s="171">
        <f>J104</f>
        <v>0</v>
      </c>
      <c r="K63" s="172"/>
    </row>
    <row r="64" spans="2:47" s="9" customFormat="1" ht="19.899999999999999" customHeight="1">
      <c r="B64" s="166"/>
      <c r="C64" s="167"/>
      <c r="D64" s="168" t="s">
        <v>1720</v>
      </c>
      <c r="E64" s="169"/>
      <c r="F64" s="169"/>
      <c r="G64" s="169"/>
      <c r="H64" s="169"/>
      <c r="I64" s="170"/>
      <c r="J64" s="171">
        <f>J115</f>
        <v>0</v>
      </c>
      <c r="K64" s="172"/>
    </row>
    <row r="65" spans="2:12" s="9" customFormat="1" ht="19.899999999999999" customHeight="1">
      <c r="B65" s="166"/>
      <c r="C65" s="167"/>
      <c r="D65" s="168" t="s">
        <v>1605</v>
      </c>
      <c r="E65" s="169"/>
      <c r="F65" s="169"/>
      <c r="G65" s="169"/>
      <c r="H65" s="169"/>
      <c r="I65" s="170"/>
      <c r="J65" s="171">
        <f>J139</f>
        <v>0</v>
      </c>
      <c r="K65" s="172"/>
    </row>
    <row r="66" spans="2:12" s="9" customFormat="1" ht="19.899999999999999" customHeight="1">
      <c r="B66" s="166"/>
      <c r="C66" s="167"/>
      <c r="D66" s="168" t="s">
        <v>442</v>
      </c>
      <c r="E66" s="169"/>
      <c r="F66" s="169"/>
      <c r="G66" s="169"/>
      <c r="H66" s="169"/>
      <c r="I66" s="170"/>
      <c r="J66" s="171">
        <f>J142</f>
        <v>0</v>
      </c>
      <c r="K66" s="172"/>
    </row>
    <row r="67" spans="2:12" s="9" customFormat="1" ht="19.899999999999999" customHeight="1">
      <c r="B67" s="166"/>
      <c r="C67" s="167"/>
      <c r="D67" s="168" t="s">
        <v>443</v>
      </c>
      <c r="E67" s="169"/>
      <c r="F67" s="169"/>
      <c r="G67" s="169"/>
      <c r="H67" s="169"/>
      <c r="I67" s="170"/>
      <c r="J67" s="171">
        <f>J152</f>
        <v>0</v>
      </c>
      <c r="K67" s="172"/>
    </row>
    <row r="68" spans="2:12" s="1" customFormat="1" ht="21.75" customHeight="1">
      <c r="B68" s="42"/>
      <c r="C68" s="43"/>
      <c r="D68" s="43"/>
      <c r="E68" s="43"/>
      <c r="F68" s="43"/>
      <c r="G68" s="43"/>
      <c r="H68" s="43"/>
      <c r="I68" s="128"/>
      <c r="J68" s="43"/>
      <c r="K68" s="46"/>
    </row>
    <row r="69" spans="2:12" s="1" customFormat="1" ht="6.95" customHeight="1">
      <c r="B69" s="57"/>
      <c r="C69" s="58"/>
      <c r="D69" s="58"/>
      <c r="E69" s="58"/>
      <c r="F69" s="58"/>
      <c r="G69" s="58"/>
      <c r="H69" s="58"/>
      <c r="I69" s="149"/>
      <c r="J69" s="58"/>
      <c r="K69" s="59"/>
    </row>
    <row r="73" spans="2:12" s="1" customFormat="1" ht="6.95" customHeight="1">
      <c r="B73" s="60"/>
      <c r="C73" s="61"/>
      <c r="D73" s="61"/>
      <c r="E73" s="61"/>
      <c r="F73" s="61"/>
      <c r="G73" s="61"/>
      <c r="H73" s="61"/>
      <c r="I73" s="152"/>
      <c r="J73" s="61"/>
      <c r="K73" s="61"/>
      <c r="L73" s="62"/>
    </row>
    <row r="74" spans="2:12" s="1" customFormat="1" ht="36.950000000000003" customHeight="1">
      <c r="B74" s="42"/>
      <c r="C74" s="63" t="s">
        <v>292</v>
      </c>
      <c r="D74" s="64"/>
      <c r="E74" s="64"/>
      <c r="F74" s="64"/>
      <c r="G74" s="64"/>
      <c r="H74" s="64"/>
      <c r="I74" s="173"/>
      <c r="J74" s="64"/>
      <c r="K74" s="64"/>
      <c r="L74" s="62"/>
    </row>
    <row r="75" spans="2:12" s="1" customFormat="1" ht="6.95" customHeight="1">
      <c r="B75" s="42"/>
      <c r="C75" s="64"/>
      <c r="D75" s="64"/>
      <c r="E75" s="64"/>
      <c r="F75" s="64"/>
      <c r="G75" s="64"/>
      <c r="H75" s="64"/>
      <c r="I75" s="173"/>
      <c r="J75" s="64"/>
      <c r="K75" s="64"/>
      <c r="L75" s="62"/>
    </row>
    <row r="76" spans="2:12" s="1" customFormat="1" ht="14.45" customHeight="1">
      <c r="B76" s="42"/>
      <c r="C76" s="66" t="s">
        <v>18</v>
      </c>
      <c r="D76" s="64"/>
      <c r="E76" s="64"/>
      <c r="F76" s="64"/>
      <c r="G76" s="64"/>
      <c r="H76" s="64"/>
      <c r="I76" s="173"/>
      <c r="J76" s="64"/>
      <c r="K76" s="64"/>
      <c r="L76" s="62"/>
    </row>
    <row r="77" spans="2:12" s="1" customFormat="1" ht="22.5" customHeight="1">
      <c r="B77" s="42"/>
      <c r="C77" s="64"/>
      <c r="D77" s="64"/>
      <c r="E77" s="424" t="str">
        <f>E7</f>
        <v>Národní telemedicínské centrum</v>
      </c>
      <c r="F77" s="425"/>
      <c r="G77" s="425"/>
      <c r="H77" s="425"/>
      <c r="I77" s="173"/>
      <c r="J77" s="64"/>
      <c r="K77" s="64"/>
      <c r="L77" s="62"/>
    </row>
    <row r="78" spans="2:12">
      <c r="B78" s="29"/>
      <c r="C78" s="66" t="s">
        <v>278</v>
      </c>
      <c r="D78" s="219"/>
      <c r="E78" s="219"/>
      <c r="F78" s="219"/>
      <c r="G78" s="219"/>
      <c r="H78" s="219"/>
      <c r="J78" s="219"/>
      <c r="K78" s="219"/>
      <c r="L78" s="220"/>
    </row>
    <row r="79" spans="2:12" s="1" customFormat="1" ht="22.5" customHeight="1">
      <c r="B79" s="42"/>
      <c r="C79" s="64"/>
      <c r="D79" s="64"/>
      <c r="E79" s="424" t="s">
        <v>1644</v>
      </c>
      <c r="F79" s="426"/>
      <c r="G79" s="426"/>
      <c r="H79" s="426"/>
      <c r="I79" s="173"/>
      <c r="J79" s="64"/>
      <c r="K79" s="64"/>
      <c r="L79" s="62"/>
    </row>
    <row r="80" spans="2:12" s="1" customFormat="1" ht="14.45" customHeight="1">
      <c r="B80" s="42"/>
      <c r="C80" s="66" t="s">
        <v>425</v>
      </c>
      <c r="D80" s="64"/>
      <c r="E80" s="64"/>
      <c r="F80" s="64"/>
      <c r="G80" s="64"/>
      <c r="H80" s="64"/>
      <c r="I80" s="173"/>
      <c r="J80" s="64"/>
      <c r="K80" s="64"/>
      <c r="L80" s="62"/>
    </row>
    <row r="81" spans="2:65" s="1" customFormat="1" ht="23.25" customHeight="1">
      <c r="B81" s="42"/>
      <c r="C81" s="64"/>
      <c r="D81" s="64"/>
      <c r="E81" s="395" t="str">
        <f>E11</f>
        <v>02 - Piloty</v>
      </c>
      <c r="F81" s="426"/>
      <c r="G81" s="426"/>
      <c r="H81" s="426"/>
      <c r="I81" s="173"/>
      <c r="J81" s="64"/>
      <c r="K81" s="64"/>
      <c r="L81" s="62"/>
    </row>
    <row r="82" spans="2:65" s="1" customFormat="1" ht="6.95" customHeight="1">
      <c r="B82" s="42"/>
      <c r="C82" s="64"/>
      <c r="D82" s="64"/>
      <c r="E82" s="64"/>
      <c r="F82" s="64"/>
      <c r="G82" s="64"/>
      <c r="H82" s="64"/>
      <c r="I82" s="173"/>
      <c r="J82" s="64"/>
      <c r="K82" s="64"/>
      <c r="L82" s="62"/>
    </row>
    <row r="83" spans="2:65" s="1" customFormat="1" ht="18" customHeight="1">
      <c r="B83" s="42"/>
      <c r="C83" s="66" t="s">
        <v>23</v>
      </c>
      <c r="D83" s="64"/>
      <c r="E83" s="64"/>
      <c r="F83" s="174" t="str">
        <f>F14</f>
        <v>FN Olomouc</v>
      </c>
      <c r="G83" s="64"/>
      <c r="H83" s="64"/>
      <c r="I83" s="175" t="s">
        <v>25</v>
      </c>
      <c r="J83" s="74" t="str">
        <f>IF(J14="","",J14)</f>
        <v>26.1.2017</v>
      </c>
      <c r="K83" s="64"/>
      <c r="L83" s="62"/>
    </row>
    <row r="84" spans="2:65" s="1" customFormat="1" ht="6.95" customHeight="1">
      <c r="B84" s="42"/>
      <c r="C84" s="64"/>
      <c r="D84" s="64"/>
      <c r="E84" s="64"/>
      <c r="F84" s="64"/>
      <c r="G84" s="64"/>
      <c r="H84" s="64"/>
      <c r="I84" s="173"/>
      <c r="J84" s="64"/>
      <c r="K84" s="64"/>
      <c r="L84" s="62"/>
    </row>
    <row r="85" spans="2:65" s="1" customFormat="1">
      <c r="B85" s="42"/>
      <c r="C85" s="66" t="s">
        <v>27</v>
      </c>
      <c r="D85" s="64"/>
      <c r="E85" s="64"/>
      <c r="F85" s="174" t="str">
        <f>E17</f>
        <v>SPS Projekt s. r.o., Za Návsí 1670/9, Praha 10</v>
      </c>
      <c r="G85" s="64"/>
      <c r="H85" s="64"/>
      <c r="I85" s="175" t="s">
        <v>34</v>
      </c>
      <c r="J85" s="174" t="str">
        <f>E23</f>
        <v>OK Plan Architects s.r.o., Na Závodí 631, Humpolec</v>
      </c>
      <c r="K85" s="64"/>
      <c r="L85" s="62"/>
    </row>
    <row r="86" spans="2:65" s="1" customFormat="1" ht="14.45" customHeight="1">
      <c r="B86" s="42"/>
      <c r="C86" s="66" t="s">
        <v>32</v>
      </c>
      <c r="D86" s="64"/>
      <c r="E86" s="64"/>
      <c r="F86" s="174" t="str">
        <f>IF(E20="","",E20)</f>
        <v/>
      </c>
      <c r="G86" s="64"/>
      <c r="H86" s="64"/>
      <c r="I86" s="173"/>
      <c r="J86" s="64"/>
      <c r="K86" s="64"/>
      <c r="L86" s="62"/>
    </row>
    <row r="87" spans="2:65" s="1" customFormat="1" ht="10.35" customHeight="1">
      <c r="B87" s="42"/>
      <c r="C87" s="64"/>
      <c r="D87" s="64"/>
      <c r="E87" s="64"/>
      <c r="F87" s="64"/>
      <c r="G87" s="64"/>
      <c r="H87" s="64"/>
      <c r="I87" s="173"/>
      <c r="J87" s="64"/>
      <c r="K87" s="64"/>
      <c r="L87" s="62"/>
    </row>
    <row r="88" spans="2:65" s="10" customFormat="1" ht="29.25" customHeight="1">
      <c r="B88" s="176"/>
      <c r="C88" s="177" t="s">
        <v>293</v>
      </c>
      <c r="D88" s="178" t="s">
        <v>59</v>
      </c>
      <c r="E88" s="178" t="s">
        <v>55</v>
      </c>
      <c r="F88" s="178" t="s">
        <v>294</v>
      </c>
      <c r="G88" s="178" t="s">
        <v>295</v>
      </c>
      <c r="H88" s="178" t="s">
        <v>296</v>
      </c>
      <c r="I88" s="179" t="s">
        <v>297</v>
      </c>
      <c r="J88" s="178" t="s">
        <v>282</v>
      </c>
      <c r="K88" s="180" t="s">
        <v>298</v>
      </c>
      <c r="L88" s="181"/>
      <c r="M88" s="82" t="s">
        <v>299</v>
      </c>
      <c r="N88" s="83" t="s">
        <v>44</v>
      </c>
      <c r="O88" s="83" t="s">
        <v>300</v>
      </c>
      <c r="P88" s="83" t="s">
        <v>301</v>
      </c>
      <c r="Q88" s="83" t="s">
        <v>302</v>
      </c>
      <c r="R88" s="83" t="s">
        <v>303</v>
      </c>
      <c r="S88" s="83" t="s">
        <v>304</v>
      </c>
      <c r="T88" s="84" t="s">
        <v>305</v>
      </c>
    </row>
    <row r="89" spans="2:65" s="1" customFormat="1" ht="29.25" customHeight="1">
      <c r="B89" s="42"/>
      <c r="C89" s="88" t="s">
        <v>283</v>
      </c>
      <c r="D89" s="64"/>
      <c r="E89" s="64"/>
      <c r="F89" s="64"/>
      <c r="G89" s="64"/>
      <c r="H89" s="64"/>
      <c r="I89" s="173"/>
      <c r="J89" s="182">
        <f>BK89</f>
        <v>0</v>
      </c>
      <c r="K89" s="64"/>
      <c r="L89" s="62"/>
      <c r="M89" s="85"/>
      <c r="N89" s="86"/>
      <c r="O89" s="86"/>
      <c r="P89" s="183">
        <f>P90</f>
        <v>0</v>
      </c>
      <c r="Q89" s="86"/>
      <c r="R89" s="183">
        <f>R90</f>
        <v>335.06453928000002</v>
      </c>
      <c r="S89" s="86"/>
      <c r="T89" s="184">
        <f>T90</f>
        <v>6.4722</v>
      </c>
      <c r="AT89" s="25" t="s">
        <v>73</v>
      </c>
      <c r="AU89" s="25" t="s">
        <v>284</v>
      </c>
      <c r="BK89" s="185">
        <f>BK90</f>
        <v>0</v>
      </c>
    </row>
    <row r="90" spans="2:65" s="11" customFormat="1" ht="37.35" customHeight="1">
      <c r="B90" s="186"/>
      <c r="C90" s="187"/>
      <c r="D90" s="188" t="s">
        <v>73</v>
      </c>
      <c r="E90" s="189" t="s">
        <v>444</v>
      </c>
      <c r="F90" s="189" t="s">
        <v>1651</v>
      </c>
      <c r="G90" s="187"/>
      <c r="H90" s="187"/>
      <c r="I90" s="190"/>
      <c r="J90" s="191">
        <f>BK90</f>
        <v>0</v>
      </c>
      <c r="K90" s="187"/>
      <c r="L90" s="192"/>
      <c r="M90" s="193"/>
      <c r="N90" s="194"/>
      <c r="O90" s="194"/>
      <c r="P90" s="195">
        <f>P91+P104+P115+P139+P142+P152</f>
        <v>0</v>
      </c>
      <c r="Q90" s="194"/>
      <c r="R90" s="195">
        <f>R91+R104+R115+R139+R142+R152</f>
        <v>335.06453928000002</v>
      </c>
      <c r="S90" s="194"/>
      <c r="T90" s="196">
        <f>T91+T104+T115+T139+T142+T152</f>
        <v>6.4722</v>
      </c>
      <c r="AR90" s="197" t="s">
        <v>82</v>
      </c>
      <c r="AT90" s="198" t="s">
        <v>73</v>
      </c>
      <c r="AU90" s="198" t="s">
        <v>74</v>
      </c>
      <c r="AY90" s="197" t="s">
        <v>308</v>
      </c>
      <c r="BK90" s="199">
        <f>BK91+BK104+BK115+BK139+BK142+BK152</f>
        <v>0</v>
      </c>
    </row>
    <row r="91" spans="2:65" s="11" customFormat="1" ht="19.899999999999999" customHeight="1">
      <c r="B91" s="186"/>
      <c r="C91" s="187"/>
      <c r="D91" s="200" t="s">
        <v>73</v>
      </c>
      <c r="E91" s="201" t="s">
        <v>82</v>
      </c>
      <c r="F91" s="201" t="s">
        <v>446</v>
      </c>
      <c r="G91" s="187"/>
      <c r="H91" s="187"/>
      <c r="I91" s="190"/>
      <c r="J91" s="202">
        <f>BK91</f>
        <v>0</v>
      </c>
      <c r="K91" s="187"/>
      <c r="L91" s="192"/>
      <c r="M91" s="193"/>
      <c r="N91" s="194"/>
      <c r="O91" s="194"/>
      <c r="P91" s="195">
        <f>SUM(P92:P103)</f>
        <v>0</v>
      </c>
      <c r="Q91" s="194"/>
      <c r="R91" s="195">
        <f>SUM(R92:R103)</f>
        <v>0</v>
      </c>
      <c r="S91" s="194"/>
      <c r="T91" s="196">
        <f>SUM(T92:T103)</f>
        <v>0</v>
      </c>
      <c r="AR91" s="197" t="s">
        <v>82</v>
      </c>
      <c r="AT91" s="198" t="s">
        <v>73</v>
      </c>
      <c r="AU91" s="198" t="s">
        <v>82</v>
      </c>
      <c r="AY91" s="197" t="s">
        <v>308</v>
      </c>
      <c r="BK91" s="199">
        <f>SUM(BK92:BK103)</f>
        <v>0</v>
      </c>
    </row>
    <row r="92" spans="2:65" s="1" customFormat="1" ht="22.5" customHeight="1">
      <c r="B92" s="42"/>
      <c r="C92" s="203" t="s">
        <v>82</v>
      </c>
      <c r="D92" s="203" t="s">
        <v>311</v>
      </c>
      <c r="E92" s="204" t="s">
        <v>1653</v>
      </c>
      <c r="F92" s="205" t="s">
        <v>1654</v>
      </c>
      <c r="G92" s="206" t="s">
        <v>449</v>
      </c>
      <c r="H92" s="207">
        <v>130.86000000000001</v>
      </c>
      <c r="I92" s="208"/>
      <c r="J92" s="209">
        <f>ROUND(I92*H92,2)</f>
        <v>0</v>
      </c>
      <c r="K92" s="205" t="s">
        <v>320</v>
      </c>
      <c r="L92" s="62"/>
      <c r="M92" s="210" t="s">
        <v>21</v>
      </c>
      <c r="N92" s="211" t="s">
        <v>45</v>
      </c>
      <c r="O92" s="43"/>
      <c r="P92" s="212">
        <f>O92*H92</f>
        <v>0</v>
      </c>
      <c r="Q92" s="212">
        <v>0</v>
      </c>
      <c r="R92" s="212">
        <f>Q92*H92</f>
        <v>0</v>
      </c>
      <c r="S92" s="212">
        <v>0</v>
      </c>
      <c r="T92" s="213">
        <f>S92*H92</f>
        <v>0</v>
      </c>
      <c r="AR92" s="25" t="s">
        <v>327</v>
      </c>
      <c r="AT92" s="25" t="s">
        <v>311</v>
      </c>
      <c r="AU92" s="25" t="s">
        <v>84</v>
      </c>
      <c r="AY92" s="25" t="s">
        <v>308</v>
      </c>
      <c r="BE92" s="214">
        <f>IF(N92="základní",J92,0)</f>
        <v>0</v>
      </c>
      <c r="BF92" s="214">
        <f>IF(N92="snížená",J92,0)</f>
        <v>0</v>
      </c>
      <c r="BG92" s="214">
        <f>IF(N92="zákl. přenesená",J92,0)</f>
        <v>0</v>
      </c>
      <c r="BH92" s="214">
        <f>IF(N92="sníž. přenesená",J92,0)</f>
        <v>0</v>
      </c>
      <c r="BI92" s="214">
        <f>IF(N92="nulová",J92,0)</f>
        <v>0</v>
      </c>
      <c r="BJ92" s="25" t="s">
        <v>82</v>
      </c>
      <c r="BK92" s="214">
        <f>ROUND(I92*H92,2)</f>
        <v>0</v>
      </c>
      <c r="BL92" s="25" t="s">
        <v>327</v>
      </c>
      <c r="BM92" s="25" t="s">
        <v>1721</v>
      </c>
    </row>
    <row r="93" spans="2:65" s="1" customFormat="1" ht="27">
      <c r="B93" s="42"/>
      <c r="C93" s="64"/>
      <c r="D93" s="246" t="s">
        <v>1656</v>
      </c>
      <c r="E93" s="64"/>
      <c r="F93" s="290" t="s">
        <v>1657</v>
      </c>
      <c r="G93" s="64"/>
      <c r="H93" s="64"/>
      <c r="I93" s="173"/>
      <c r="J93" s="64"/>
      <c r="K93" s="64"/>
      <c r="L93" s="62"/>
      <c r="M93" s="291"/>
      <c r="N93" s="43"/>
      <c r="O93" s="43"/>
      <c r="P93" s="43"/>
      <c r="Q93" s="43"/>
      <c r="R93" s="43"/>
      <c r="S93" s="43"/>
      <c r="T93" s="79"/>
      <c r="AT93" s="25" t="s">
        <v>1656</v>
      </c>
      <c r="AU93" s="25" t="s">
        <v>84</v>
      </c>
    </row>
    <row r="94" spans="2:65" s="1" customFormat="1" ht="31.5" customHeight="1">
      <c r="B94" s="42"/>
      <c r="C94" s="203" t="s">
        <v>84</v>
      </c>
      <c r="D94" s="203" t="s">
        <v>311</v>
      </c>
      <c r="E94" s="204" t="s">
        <v>1658</v>
      </c>
      <c r="F94" s="205" t="s">
        <v>1659</v>
      </c>
      <c r="G94" s="206" t="s">
        <v>449</v>
      </c>
      <c r="H94" s="207">
        <v>1962.9</v>
      </c>
      <c r="I94" s="208"/>
      <c r="J94" s="209">
        <f>ROUND(I94*H94,2)</f>
        <v>0</v>
      </c>
      <c r="K94" s="205" t="s">
        <v>315</v>
      </c>
      <c r="L94" s="62"/>
      <c r="M94" s="210" t="s">
        <v>21</v>
      </c>
      <c r="N94" s="211" t="s">
        <v>45</v>
      </c>
      <c r="O94" s="43"/>
      <c r="P94" s="212">
        <f>O94*H94</f>
        <v>0</v>
      </c>
      <c r="Q94" s="212">
        <v>0</v>
      </c>
      <c r="R94" s="212">
        <f>Q94*H94</f>
        <v>0</v>
      </c>
      <c r="S94" s="212">
        <v>0</v>
      </c>
      <c r="T94" s="213">
        <f>S94*H94</f>
        <v>0</v>
      </c>
      <c r="AR94" s="25" t="s">
        <v>327</v>
      </c>
      <c r="AT94" s="25" t="s">
        <v>311</v>
      </c>
      <c r="AU94" s="25" t="s">
        <v>84</v>
      </c>
      <c r="AY94" s="25" t="s">
        <v>308</v>
      </c>
      <c r="BE94" s="214">
        <f>IF(N94="základní",J94,0)</f>
        <v>0</v>
      </c>
      <c r="BF94" s="214">
        <f>IF(N94="snížená",J94,0)</f>
        <v>0</v>
      </c>
      <c r="BG94" s="214">
        <f>IF(N94="zákl. přenesená",J94,0)</f>
        <v>0</v>
      </c>
      <c r="BH94" s="214">
        <f>IF(N94="sníž. přenesená",J94,0)</f>
        <v>0</v>
      </c>
      <c r="BI94" s="214">
        <f>IF(N94="nulová",J94,0)</f>
        <v>0</v>
      </c>
      <c r="BJ94" s="25" t="s">
        <v>82</v>
      </c>
      <c r="BK94" s="214">
        <f>ROUND(I94*H94,2)</f>
        <v>0</v>
      </c>
      <c r="BL94" s="25" t="s">
        <v>327</v>
      </c>
      <c r="BM94" s="25" t="s">
        <v>1722</v>
      </c>
    </row>
    <row r="95" spans="2:65" s="1" customFormat="1" ht="27">
      <c r="B95" s="42"/>
      <c r="C95" s="64"/>
      <c r="D95" s="223" t="s">
        <v>1656</v>
      </c>
      <c r="E95" s="64"/>
      <c r="F95" s="292" t="s">
        <v>1657</v>
      </c>
      <c r="G95" s="64"/>
      <c r="H95" s="64"/>
      <c r="I95" s="173"/>
      <c r="J95" s="64"/>
      <c r="K95" s="64"/>
      <c r="L95" s="62"/>
      <c r="M95" s="291"/>
      <c r="N95" s="43"/>
      <c r="O95" s="43"/>
      <c r="P95" s="43"/>
      <c r="Q95" s="43"/>
      <c r="R95" s="43"/>
      <c r="S95" s="43"/>
      <c r="T95" s="79"/>
      <c r="AT95" s="25" t="s">
        <v>1656</v>
      </c>
      <c r="AU95" s="25" t="s">
        <v>84</v>
      </c>
    </row>
    <row r="96" spans="2:65" s="13" customFormat="1" ht="13.5">
      <c r="B96" s="233"/>
      <c r="C96" s="234"/>
      <c r="D96" s="246" t="s">
        <v>451</v>
      </c>
      <c r="E96" s="234"/>
      <c r="F96" s="257" t="s">
        <v>1723</v>
      </c>
      <c r="G96" s="234"/>
      <c r="H96" s="258">
        <v>1962.9</v>
      </c>
      <c r="I96" s="238"/>
      <c r="J96" s="234"/>
      <c r="K96" s="234"/>
      <c r="L96" s="239"/>
      <c r="M96" s="240"/>
      <c r="N96" s="241"/>
      <c r="O96" s="241"/>
      <c r="P96" s="241"/>
      <c r="Q96" s="241"/>
      <c r="R96" s="241"/>
      <c r="S96" s="241"/>
      <c r="T96" s="242"/>
      <c r="AT96" s="243" t="s">
        <v>451</v>
      </c>
      <c r="AU96" s="243" t="s">
        <v>84</v>
      </c>
      <c r="AV96" s="13" t="s">
        <v>84</v>
      </c>
      <c r="AW96" s="13" t="s">
        <v>6</v>
      </c>
      <c r="AX96" s="13" t="s">
        <v>82</v>
      </c>
      <c r="AY96" s="243" t="s">
        <v>308</v>
      </c>
    </row>
    <row r="97" spans="2:65" s="1" customFormat="1" ht="22.5" customHeight="1">
      <c r="B97" s="42"/>
      <c r="C97" s="203" t="s">
        <v>95</v>
      </c>
      <c r="D97" s="203" t="s">
        <v>311</v>
      </c>
      <c r="E97" s="204" t="s">
        <v>1662</v>
      </c>
      <c r="F97" s="205" t="s">
        <v>1663</v>
      </c>
      <c r="G97" s="206" t="s">
        <v>449</v>
      </c>
      <c r="H97" s="207">
        <v>130.86000000000001</v>
      </c>
      <c r="I97" s="208"/>
      <c r="J97" s="209">
        <f>ROUND(I97*H97,2)</f>
        <v>0</v>
      </c>
      <c r="K97" s="205" t="s">
        <v>320</v>
      </c>
      <c r="L97" s="62"/>
      <c r="M97" s="210" t="s">
        <v>21</v>
      </c>
      <c r="N97" s="211" t="s">
        <v>45</v>
      </c>
      <c r="O97" s="43"/>
      <c r="P97" s="212">
        <f>O97*H97</f>
        <v>0</v>
      </c>
      <c r="Q97" s="212">
        <v>0</v>
      </c>
      <c r="R97" s="212">
        <f>Q97*H97</f>
        <v>0</v>
      </c>
      <c r="S97" s="212">
        <v>0</v>
      </c>
      <c r="T97" s="213">
        <f>S97*H97</f>
        <v>0</v>
      </c>
      <c r="AR97" s="25" t="s">
        <v>327</v>
      </c>
      <c r="AT97" s="25" t="s">
        <v>311</v>
      </c>
      <c r="AU97" s="25" t="s">
        <v>84</v>
      </c>
      <c r="AY97" s="25" t="s">
        <v>308</v>
      </c>
      <c r="BE97" s="214">
        <f>IF(N97="základní",J97,0)</f>
        <v>0</v>
      </c>
      <c r="BF97" s="214">
        <f>IF(N97="snížená",J97,0)</f>
        <v>0</v>
      </c>
      <c r="BG97" s="214">
        <f>IF(N97="zákl. přenesená",J97,0)</f>
        <v>0</v>
      </c>
      <c r="BH97" s="214">
        <f>IF(N97="sníž. přenesená",J97,0)</f>
        <v>0</v>
      </c>
      <c r="BI97" s="214">
        <f>IF(N97="nulová",J97,0)</f>
        <v>0</v>
      </c>
      <c r="BJ97" s="25" t="s">
        <v>82</v>
      </c>
      <c r="BK97" s="214">
        <f>ROUND(I97*H97,2)</f>
        <v>0</v>
      </c>
      <c r="BL97" s="25" t="s">
        <v>327</v>
      </c>
      <c r="BM97" s="25" t="s">
        <v>1724</v>
      </c>
    </row>
    <row r="98" spans="2:65" s="1" customFormat="1" ht="27">
      <c r="B98" s="42"/>
      <c r="C98" s="64"/>
      <c r="D98" s="246" t="s">
        <v>1656</v>
      </c>
      <c r="E98" s="64"/>
      <c r="F98" s="290" t="s">
        <v>1657</v>
      </c>
      <c r="G98" s="64"/>
      <c r="H98" s="64"/>
      <c r="I98" s="173"/>
      <c r="J98" s="64"/>
      <c r="K98" s="64"/>
      <c r="L98" s="62"/>
      <c r="M98" s="291"/>
      <c r="N98" s="43"/>
      <c r="O98" s="43"/>
      <c r="P98" s="43"/>
      <c r="Q98" s="43"/>
      <c r="R98" s="43"/>
      <c r="S98" s="43"/>
      <c r="T98" s="79"/>
      <c r="AT98" s="25" t="s">
        <v>1656</v>
      </c>
      <c r="AU98" s="25" t="s">
        <v>84</v>
      </c>
    </row>
    <row r="99" spans="2:65" s="1" customFormat="1" ht="22.5" customHeight="1">
      <c r="B99" s="42"/>
      <c r="C99" s="203" t="s">
        <v>327</v>
      </c>
      <c r="D99" s="203" t="s">
        <v>311</v>
      </c>
      <c r="E99" s="204" t="s">
        <v>1665</v>
      </c>
      <c r="F99" s="205" t="s">
        <v>1666</v>
      </c>
      <c r="G99" s="206" t="s">
        <v>449</v>
      </c>
      <c r="H99" s="207">
        <v>130.86000000000001</v>
      </c>
      <c r="I99" s="208"/>
      <c r="J99" s="209">
        <f>ROUND(I99*H99,2)</f>
        <v>0</v>
      </c>
      <c r="K99" s="205" t="s">
        <v>320</v>
      </c>
      <c r="L99" s="62"/>
      <c r="M99" s="210" t="s">
        <v>21</v>
      </c>
      <c r="N99" s="211" t="s">
        <v>45</v>
      </c>
      <c r="O99" s="43"/>
      <c r="P99" s="212">
        <f>O99*H99</f>
        <v>0</v>
      </c>
      <c r="Q99" s="212">
        <v>0</v>
      </c>
      <c r="R99" s="212">
        <f>Q99*H99</f>
        <v>0</v>
      </c>
      <c r="S99" s="212">
        <v>0</v>
      </c>
      <c r="T99" s="213">
        <f>S99*H99</f>
        <v>0</v>
      </c>
      <c r="AR99" s="25" t="s">
        <v>327</v>
      </c>
      <c r="AT99" s="25" t="s">
        <v>311</v>
      </c>
      <c r="AU99" s="25" t="s">
        <v>84</v>
      </c>
      <c r="AY99" s="25" t="s">
        <v>308</v>
      </c>
      <c r="BE99" s="214">
        <f>IF(N99="základní",J99,0)</f>
        <v>0</v>
      </c>
      <c r="BF99" s="214">
        <f>IF(N99="snížená",J99,0)</f>
        <v>0</v>
      </c>
      <c r="BG99" s="214">
        <f>IF(N99="zákl. přenesená",J99,0)</f>
        <v>0</v>
      </c>
      <c r="BH99" s="214">
        <f>IF(N99="sníž. přenesená",J99,0)</f>
        <v>0</v>
      </c>
      <c r="BI99" s="214">
        <f>IF(N99="nulová",J99,0)</f>
        <v>0</v>
      </c>
      <c r="BJ99" s="25" t="s">
        <v>82</v>
      </c>
      <c r="BK99" s="214">
        <f>ROUND(I99*H99,2)</f>
        <v>0</v>
      </c>
      <c r="BL99" s="25" t="s">
        <v>327</v>
      </c>
      <c r="BM99" s="25" t="s">
        <v>1725</v>
      </c>
    </row>
    <row r="100" spans="2:65" s="1" customFormat="1" ht="27">
      <c r="B100" s="42"/>
      <c r="C100" s="64"/>
      <c r="D100" s="246" t="s">
        <v>1656</v>
      </c>
      <c r="E100" s="64"/>
      <c r="F100" s="290" t="s">
        <v>1657</v>
      </c>
      <c r="G100" s="64"/>
      <c r="H100" s="64"/>
      <c r="I100" s="173"/>
      <c r="J100" s="64"/>
      <c r="K100" s="64"/>
      <c r="L100" s="62"/>
      <c r="M100" s="291"/>
      <c r="N100" s="43"/>
      <c r="O100" s="43"/>
      <c r="P100" s="43"/>
      <c r="Q100" s="43"/>
      <c r="R100" s="43"/>
      <c r="S100" s="43"/>
      <c r="T100" s="79"/>
      <c r="AT100" s="25" t="s">
        <v>1656</v>
      </c>
      <c r="AU100" s="25" t="s">
        <v>84</v>
      </c>
    </row>
    <row r="101" spans="2:65" s="1" customFormat="1" ht="22.5" customHeight="1">
      <c r="B101" s="42"/>
      <c r="C101" s="203" t="s">
        <v>307</v>
      </c>
      <c r="D101" s="203" t="s">
        <v>311</v>
      </c>
      <c r="E101" s="204" t="s">
        <v>1595</v>
      </c>
      <c r="F101" s="205" t="s">
        <v>1596</v>
      </c>
      <c r="G101" s="206" t="s">
        <v>719</v>
      </c>
      <c r="H101" s="207">
        <v>235.548</v>
      </c>
      <c r="I101" s="208"/>
      <c r="J101" s="209">
        <f>ROUND(I101*H101,2)</f>
        <v>0</v>
      </c>
      <c r="K101" s="205" t="s">
        <v>320</v>
      </c>
      <c r="L101" s="62"/>
      <c r="M101" s="210" t="s">
        <v>21</v>
      </c>
      <c r="N101" s="211" t="s">
        <v>45</v>
      </c>
      <c r="O101" s="43"/>
      <c r="P101" s="212">
        <f>O101*H101</f>
        <v>0</v>
      </c>
      <c r="Q101" s="212">
        <v>0</v>
      </c>
      <c r="R101" s="212">
        <f>Q101*H101</f>
        <v>0</v>
      </c>
      <c r="S101" s="212">
        <v>0</v>
      </c>
      <c r="T101" s="213">
        <f>S101*H101</f>
        <v>0</v>
      </c>
      <c r="AR101" s="25" t="s">
        <v>327</v>
      </c>
      <c r="AT101" s="25" t="s">
        <v>311</v>
      </c>
      <c r="AU101" s="25" t="s">
        <v>84</v>
      </c>
      <c r="AY101" s="25" t="s">
        <v>308</v>
      </c>
      <c r="BE101" s="214">
        <f>IF(N101="základní",J101,0)</f>
        <v>0</v>
      </c>
      <c r="BF101" s="214">
        <f>IF(N101="snížená",J101,0)</f>
        <v>0</v>
      </c>
      <c r="BG101" s="214">
        <f>IF(N101="zákl. přenesená",J101,0)</f>
        <v>0</v>
      </c>
      <c r="BH101" s="214">
        <f>IF(N101="sníž. přenesená",J101,0)</f>
        <v>0</v>
      </c>
      <c r="BI101" s="214">
        <f>IF(N101="nulová",J101,0)</f>
        <v>0</v>
      </c>
      <c r="BJ101" s="25" t="s">
        <v>82</v>
      </c>
      <c r="BK101" s="214">
        <f>ROUND(I101*H101,2)</f>
        <v>0</v>
      </c>
      <c r="BL101" s="25" t="s">
        <v>327</v>
      </c>
      <c r="BM101" s="25" t="s">
        <v>1726</v>
      </c>
    </row>
    <row r="102" spans="2:65" s="1" customFormat="1" ht="27">
      <c r="B102" s="42"/>
      <c r="C102" s="64"/>
      <c r="D102" s="223" t="s">
        <v>1656</v>
      </c>
      <c r="E102" s="64"/>
      <c r="F102" s="292" t="s">
        <v>1657</v>
      </c>
      <c r="G102" s="64"/>
      <c r="H102" s="64"/>
      <c r="I102" s="173"/>
      <c r="J102" s="64"/>
      <c r="K102" s="64"/>
      <c r="L102" s="62"/>
      <c r="M102" s="291"/>
      <c r="N102" s="43"/>
      <c r="O102" s="43"/>
      <c r="P102" s="43"/>
      <c r="Q102" s="43"/>
      <c r="R102" s="43"/>
      <c r="S102" s="43"/>
      <c r="T102" s="79"/>
      <c r="AT102" s="25" t="s">
        <v>1656</v>
      </c>
      <c r="AU102" s="25" t="s">
        <v>84</v>
      </c>
    </row>
    <row r="103" spans="2:65" s="13" customFormat="1" ht="13.5">
      <c r="B103" s="233"/>
      <c r="C103" s="234"/>
      <c r="D103" s="223" t="s">
        <v>451</v>
      </c>
      <c r="E103" s="234"/>
      <c r="F103" s="236" t="s">
        <v>1727</v>
      </c>
      <c r="G103" s="234"/>
      <c r="H103" s="237">
        <v>235.548</v>
      </c>
      <c r="I103" s="238"/>
      <c r="J103" s="234"/>
      <c r="K103" s="234"/>
      <c r="L103" s="239"/>
      <c r="M103" s="240"/>
      <c r="N103" s="241"/>
      <c r="O103" s="241"/>
      <c r="P103" s="241"/>
      <c r="Q103" s="241"/>
      <c r="R103" s="241"/>
      <c r="S103" s="241"/>
      <c r="T103" s="242"/>
      <c r="AT103" s="243" t="s">
        <v>451</v>
      </c>
      <c r="AU103" s="243" t="s">
        <v>84</v>
      </c>
      <c r="AV103" s="13" t="s">
        <v>84</v>
      </c>
      <c r="AW103" s="13" t="s">
        <v>6</v>
      </c>
      <c r="AX103" s="13" t="s">
        <v>82</v>
      </c>
      <c r="AY103" s="243" t="s">
        <v>308</v>
      </c>
    </row>
    <row r="104" spans="2:65" s="11" customFormat="1" ht="29.85" customHeight="1">
      <c r="B104" s="186"/>
      <c r="C104" s="187"/>
      <c r="D104" s="200" t="s">
        <v>73</v>
      </c>
      <c r="E104" s="201" t="s">
        <v>402</v>
      </c>
      <c r="F104" s="201" t="s">
        <v>1670</v>
      </c>
      <c r="G104" s="187"/>
      <c r="H104" s="187"/>
      <c r="I104" s="190"/>
      <c r="J104" s="202">
        <f>BK104</f>
        <v>0</v>
      </c>
      <c r="K104" s="187"/>
      <c r="L104" s="192"/>
      <c r="M104" s="193"/>
      <c r="N104" s="194"/>
      <c r="O104" s="194"/>
      <c r="P104" s="195">
        <f>SUM(P105:P114)</f>
        <v>0</v>
      </c>
      <c r="Q104" s="194"/>
      <c r="R104" s="195">
        <f>SUM(R105:R114)</f>
        <v>4.8710000000000003E-2</v>
      </c>
      <c r="S104" s="194"/>
      <c r="T104" s="196">
        <f>SUM(T105:T114)</f>
        <v>0</v>
      </c>
      <c r="AR104" s="197" t="s">
        <v>82</v>
      </c>
      <c r="AT104" s="198" t="s">
        <v>73</v>
      </c>
      <c r="AU104" s="198" t="s">
        <v>82</v>
      </c>
      <c r="AY104" s="197" t="s">
        <v>308</v>
      </c>
      <c r="BK104" s="199">
        <f>SUM(BK105:BK114)</f>
        <v>0</v>
      </c>
    </row>
    <row r="105" spans="2:65" s="1" customFormat="1" ht="22.5" customHeight="1">
      <c r="B105" s="42"/>
      <c r="C105" s="203" t="s">
        <v>334</v>
      </c>
      <c r="D105" s="203" t="s">
        <v>311</v>
      </c>
      <c r="E105" s="204" t="s">
        <v>1728</v>
      </c>
      <c r="F105" s="205" t="s">
        <v>1729</v>
      </c>
      <c r="G105" s="206" t="s">
        <v>538</v>
      </c>
      <c r="H105" s="207">
        <v>10</v>
      </c>
      <c r="I105" s="208"/>
      <c r="J105" s="209">
        <f>ROUND(I105*H105,2)</f>
        <v>0</v>
      </c>
      <c r="K105" s="205" t="s">
        <v>315</v>
      </c>
      <c r="L105" s="62"/>
      <c r="M105" s="210" t="s">
        <v>21</v>
      </c>
      <c r="N105" s="211" t="s">
        <v>45</v>
      </c>
      <c r="O105" s="43"/>
      <c r="P105" s="212">
        <f>O105*H105</f>
        <v>0</v>
      </c>
      <c r="Q105" s="212">
        <v>1E-4</v>
      </c>
      <c r="R105" s="212">
        <f>Q105*H105</f>
        <v>1E-3</v>
      </c>
      <c r="S105" s="212">
        <v>0</v>
      </c>
      <c r="T105" s="213">
        <f>S105*H105</f>
        <v>0</v>
      </c>
      <c r="AR105" s="25" t="s">
        <v>327</v>
      </c>
      <c r="AT105" s="25" t="s">
        <v>311</v>
      </c>
      <c r="AU105" s="25" t="s">
        <v>84</v>
      </c>
      <c r="AY105" s="25" t="s">
        <v>308</v>
      </c>
      <c r="BE105" s="214">
        <f>IF(N105="základní",J105,0)</f>
        <v>0</v>
      </c>
      <c r="BF105" s="214">
        <f>IF(N105="snížená",J105,0)</f>
        <v>0</v>
      </c>
      <c r="BG105" s="214">
        <f>IF(N105="zákl. přenesená",J105,0)</f>
        <v>0</v>
      </c>
      <c r="BH105" s="214">
        <f>IF(N105="sníž. přenesená",J105,0)</f>
        <v>0</v>
      </c>
      <c r="BI105" s="214">
        <f>IF(N105="nulová",J105,0)</f>
        <v>0</v>
      </c>
      <c r="BJ105" s="25" t="s">
        <v>82</v>
      </c>
      <c r="BK105" s="214">
        <f>ROUND(I105*H105,2)</f>
        <v>0</v>
      </c>
      <c r="BL105" s="25" t="s">
        <v>327</v>
      </c>
      <c r="BM105" s="25" t="s">
        <v>1730</v>
      </c>
    </row>
    <row r="106" spans="2:65" s="1" customFormat="1" ht="27">
      <c r="B106" s="42"/>
      <c r="C106" s="64"/>
      <c r="D106" s="246" t="s">
        <v>1656</v>
      </c>
      <c r="E106" s="64"/>
      <c r="F106" s="290" t="s">
        <v>1731</v>
      </c>
      <c r="G106" s="64"/>
      <c r="H106" s="64"/>
      <c r="I106" s="173"/>
      <c r="J106" s="64"/>
      <c r="K106" s="64"/>
      <c r="L106" s="62"/>
      <c r="M106" s="291"/>
      <c r="N106" s="43"/>
      <c r="O106" s="43"/>
      <c r="P106" s="43"/>
      <c r="Q106" s="43"/>
      <c r="R106" s="43"/>
      <c r="S106" s="43"/>
      <c r="T106" s="79"/>
      <c r="AT106" s="25" t="s">
        <v>1656</v>
      </c>
      <c r="AU106" s="25" t="s">
        <v>84</v>
      </c>
    </row>
    <row r="107" spans="2:65" s="1" customFormat="1" ht="22.5" customHeight="1">
      <c r="B107" s="42"/>
      <c r="C107" s="203" t="s">
        <v>338</v>
      </c>
      <c r="D107" s="203" t="s">
        <v>311</v>
      </c>
      <c r="E107" s="204" t="s">
        <v>1732</v>
      </c>
      <c r="F107" s="205" t="s">
        <v>1733</v>
      </c>
      <c r="G107" s="206" t="s">
        <v>538</v>
      </c>
      <c r="H107" s="207">
        <v>169.5</v>
      </c>
      <c r="I107" s="208"/>
      <c r="J107" s="209">
        <f>ROUND(I107*H107,2)</f>
        <v>0</v>
      </c>
      <c r="K107" s="205" t="s">
        <v>315</v>
      </c>
      <c r="L107" s="62"/>
      <c r="M107" s="210" t="s">
        <v>21</v>
      </c>
      <c r="N107" s="211" t="s">
        <v>45</v>
      </c>
      <c r="O107" s="43"/>
      <c r="P107" s="212">
        <f>O107*H107</f>
        <v>0</v>
      </c>
      <c r="Q107" s="212">
        <v>1.1E-4</v>
      </c>
      <c r="R107" s="212">
        <f>Q107*H107</f>
        <v>1.8645000000000002E-2</v>
      </c>
      <c r="S107" s="212">
        <v>0</v>
      </c>
      <c r="T107" s="213">
        <f>S107*H107</f>
        <v>0</v>
      </c>
      <c r="AR107" s="25" t="s">
        <v>327</v>
      </c>
      <c r="AT107" s="25" t="s">
        <v>311</v>
      </c>
      <c r="AU107" s="25" t="s">
        <v>84</v>
      </c>
      <c r="AY107" s="25" t="s">
        <v>308</v>
      </c>
      <c r="BE107" s="214">
        <f>IF(N107="základní",J107,0)</f>
        <v>0</v>
      </c>
      <c r="BF107" s="214">
        <f>IF(N107="snížená",J107,0)</f>
        <v>0</v>
      </c>
      <c r="BG107" s="214">
        <f>IF(N107="zákl. přenesená",J107,0)</f>
        <v>0</v>
      </c>
      <c r="BH107" s="214">
        <f>IF(N107="sníž. přenesená",J107,0)</f>
        <v>0</v>
      </c>
      <c r="BI107" s="214">
        <f>IF(N107="nulová",J107,0)</f>
        <v>0</v>
      </c>
      <c r="BJ107" s="25" t="s">
        <v>82</v>
      </c>
      <c r="BK107" s="214">
        <f>ROUND(I107*H107,2)</f>
        <v>0</v>
      </c>
      <c r="BL107" s="25" t="s">
        <v>327</v>
      </c>
      <c r="BM107" s="25" t="s">
        <v>1734</v>
      </c>
    </row>
    <row r="108" spans="2:65" s="1" customFormat="1" ht="27">
      <c r="B108" s="42"/>
      <c r="C108" s="64"/>
      <c r="D108" s="246" t="s">
        <v>1656</v>
      </c>
      <c r="E108" s="64"/>
      <c r="F108" s="290" t="s">
        <v>1731</v>
      </c>
      <c r="G108" s="64"/>
      <c r="H108" s="64"/>
      <c r="I108" s="173"/>
      <c r="J108" s="64"/>
      <c r="K108" s="64"/>
      <c r="L108" s="62"/>
      <c r="M108" s="291"/>
      <c r="N108" s="43"/>
      <c r="O108" s="43"/>
      <c r="P108" s="43"/>
      <c r="Q108" s="43"/>
      <c r="R108" s="43"/>
      <c r="S108" s="43"/>
      <c r="T108" s="79"/>
      <c r="AT108" s="25" t="s">
        <v>1656</v>
      </c>
      <c r="AU108" s="25" t="s">
        <v>84</v>
      </c>
    </row>
    <row r="109" spans="2:65" s="1" customFormat="1" ht="22.5" customHeight="1">
      <c r="B109" s="42"/>
      <c r="C109" s="203" t="s">
        <v>342</v>
      </c>
      <c r="D109" s="203" t="s">
        <v>311</v>
      </c>
      <c r="E109" s="204" t="s">
        <v>1735</v>
      </c>
      <c r="F109" s="205" t="s">
        <v>1736</v>
      </c>
      <c r="G109" s="206" t="s">
        <v>538</v>
      </c>
      <c r="H109" s="207">
        <v>70.5</v>
      </c>
      <c r="I109" s="208"/>
      <c r="J109" s="209">
        <f>ROUND(I109*H109,2)</f>
        <v>0</v>
      </c>
      <c r="K109" s="205" t="s">
        <v>315</v>
      </c>
      <c r="L109" s="62"/>
      <c r="M109" s="210" t="s">
        <v>21</v>
      </c>
      <c r="N109" s="211" t="s">
        <v>45</v>
      </c>
      <c r="O109" s="43"/>
      <c r="P109" s="212">
        <f>O109*H109</f>
        <v>0</v>
      </c>
      <c r="Q109" s="212">
        <v>1.2999999999999999E-4</v>
      </c>
      <c r="R109" s="212">
        <f>Q109*H109</f>
        <v>9.1649999999999995E-3</v>
      </c>
      <c r="S109" s="212">
        <v>0</v>
      </c>
      <c r="T109" s="213">
        <f>S109*H109</f>
        <v>0</v>
      </c>
      <c r="AR109" s="25" t="s">
        <v>327</v>
      </c>
      <c r="AT109" s="25" t="s">
        <v>311</v>
      </c>
      <c r="AU109" s="25" t="s">
        <v>84</v>
      </c>
      <c r="AY109" s="25" t="s">
        <v>308</v>
      </c>
      <c r="BE109" s="214">
        <f>IF(N109="základní",J109,0)</f>
        <v>0</v>
      </c>
      <c r="BF109" s="214">
        <f>IF(N109="snížená",J109,0)</f>
        <v>0</v>
      </c>
      <c r="BG109" s="214">
        <f>IF(N109="zákl. přenesená",J109,0)</f>
        <v>0</v>
      </c>
      <c r="BH109" s="214">
        <f>IF(N109="sníž. přenesená",J109,0)</f>
        <v>0</v>
      </c>
      <c r="BI109" s="214">
        <f>IF(N109="nulová",J109,0)</f>
        <v>0</v>
      </c>
      <c r="BJ109" s="25" t="s">
        <v>82</v>
      </c>
      <c r="BK109" s="214">
        <f>ROUND(I109*H109,2)</f>
        <v>0</v>
      </c>
      <c r="BL109" s="25" t="s">
        <v>327</v>
      </c>
      <c r="BM109" s="25" t="s">
        <v>1737</v>
      </c>
    </row>
    <row r="110" spans="2:65" s="1" customFormat="1" ht="27">
      <c r="B110" s="42"/>
      <c r="C110" s="64"/>
      <c r="D110" s="246" t="s">
        <v>1656</v>
      </c>
      <c r="E110" s="64"/>
      <c r="F110" s="290" t="s">
        <v>1731</v>
      </c>
      <c r="G110" s="64"/>
      <c r="H110" s="64"/>
      <c r="I110" s="173"/>
      <c r="J110" s="64"/>
      <c r="K110" s="64"/>
      <c r="L110" s="62"/>
      <c r="M110" s="291"/>
      <c r="N110" s="43"/>
      <c r="O110" s="43"/>
      <c r="P110" s="43"/>
      <c r="Q110" s="43"/>
      <c r="R110" s="43"/>
      <c r="S110" s="43"/>
      <c r="T110" s="79"/>
      <c r="AT110" s="25" t="s">
        <v>1656</v>
      </c>
      <c r="AU110" s="25" t="s">
        <v>84</v>
      </c>
    </row>
    <row r="111" spans="2:65" s="1" customFormat="1" ht="22.5" customHeight="1">
      <c r="B111" s="42"/>
      <c r="C111" s="203" t="s">
        <v>346</v>
      </c>
      <c r="D111" s="203" t="s">
        <v>311</v>
      </c>
      <c r="E111" s="204" t="s">
        <v>1738</v>
      </c>
      <c r="F111" s="205" t="s">
        <v>1739</v>
      </c>
      <c r="G111" s="206" t="s">
        <v>538</v>
      </c>
      <c r="H111" s="207">
        <v>9</v>
      </c>
      <c r="I111" s="208"/>
      <c r="J111" s="209">
        <f>ROUND(I111*H111,2)</f>
        <v>0</v>
      </c>
      <c r="K111" s="205" t="s">
        <v>315</v>
      </c>
      <c r="L111" s="62"/>
      <c r="M111" s="210" t="s">
        <v>21</v>
      </c>
      <c r="N111" s="211" t="s">
        <v>45</v>
      </c>
      <c r="O111" s="43"/>
      <c r="P111" s="212">
        <f>O111*H111</f>
        <v>0</v>
      </c>
      <c r="Q111" s="212">
        <v>1.3999999999999999E-4</v>
      </c>
      <c r="R111" s="212">
        <f>Q111*H111</f>
        <v>1.2599999999999998E-3</v>
      </c>
      <c r="S111" s="212">
        <v>0</v>
      </c>
      <c r="T111" s="213">
        <f>S111*H111</f>
        <v>0</v>
      </c>
      <c r="AR111" s="25" t="s">
        <v>327</v>
      </c>
      <c r="AT111" s="25" t="s">
        <v>311</v>
      </c>
      <c r="AU111" s="25" t="s">
        <v>84</v>
      </c>
      <c r="AY111" s="25" t="s">
        <v>308</v>
      </c>
      <c r="BE111" s="214">
        <f>IF(N111="základní",J111,0)</f>
        <v>0</v>
      </c>
      <c r="BF111" s="214">
        <f>IF(N111="snížená",J111,0)</f>
        <v>0</v>
      </c>
      <c r="BG111" s="214">
        <f>IF(N111="zákl. přenesená",J111,0)</f>
        <v>0</v>
      </c>
      <c r="BH111" s="214">
        <f>IF(N111="sníž. přenesená",J111,0)</f>
        <v>0</v>
      </c>
      <c r="BI111" s="214">
        <f>IF(N111="nulová",J111,0)</f>
        <v>0</v>
      </c>
      <c r="BJ111" s="25" t="s">
        <v>82</v>
      </c>
      <c r="BK111" s="214">
        <f>ROUND(I111*H111,2)</f>
        <v>0</v>
      </c>
      <c r="BL111" s="25" t="s">
        <v>327</v>
      </c>
      <c r="BM111" s="25" t="s">
        <v>1740</v>
      </c>
    </row>
    <row r="112" spans="2:65" s="1" customFormat="1" ht="27">
      <c r="B112" s="42"/>
      <c r="C112" s="64"/>
      <c r="D112" s="246" t="s">
        <v>1656</v>
      </c>
      <c r="E112" s="64"/>
      <c r="F112" s="290" t="s">
        <v>1731</v>
      </c>
      <c r="G112" s="64"/>
      <c r="H112" s="64"/>
      <c r="I112" s="173"/>
      <c r="J112" s="64"/>
      <c r="K112" s="64"/>
      <c r="L112" s="62"/>
      <c r="M112" s="291"/>
      <c r="N112" s="43"/>
      <c r="O112" s="43"/>
      <c r="P112" s="43"/>
      <c r="Q112" s="43"/>
      <c r="R112" s="43"/>
      <c r="S112" s="43"/>
      <c r="T112" s="79"/>
      <c r="AT112" s="25" t="s">
        <v>1656</v>
      </c>
      <c r="AU112" s="25" t="s">
        <v>84</v>
      </c>
    </row>
    <row r="113" spans="2:65" s="1" customFormat="1" ht="22.5" customHeight="1">
      <c r="B113" s="42"/>
      <c r="C113" s="203" t="s">
        <v>350</v>
      </c>
      <c r="D113" s="203" t="s">
        <v>311</v>
      </c>
      <c r="E113" s="204" t="s">
        <v>1741</v>
      </c>
      <c r="F113" s="205" t="s">
        <v>1742</v>
      </c>
      <c r="G113" s="206" t="s">
        <v>538</v>
      </c>
      <c r="H113" s="207">
        <v>116.5</v>
      </c>
      <c r="I113" s="208"/>
      <c r="J113" s="209">
        <f>ROUND(I113*H113,2)</f>
        <v>0</v>
      </c>
      <c r="K113" s="205" t="s">
        <v>315</v>
      </c>
      <c r="L113" s="62"/>
      <c r="M113" s="210" t="s">
        <v>21</v>
      </c>
      <c r="N113" s="211" t="s">
        <v>45</v>
      </c>
      <c r="O113" s="43"/>
      <c r="P113" s="212">
        <f>O113*H113</f>
        <v>0</v>
      </c>
      <c r="Q113" s="212">
        <v>1.6000000000000001E-4</v>
      </c>
      <c r="R113" s="212">
        <f>Q113*H113</f>
        <v>1.864E-2</v>
      </c>
      <c r="S113" s="212">
        <v>0</v>
      </c>
      <c r="T113" s="213">
        <f>S113*H113</f>
        <v>0</v>
      </c>
      <c r="AR113" s="25" t="s">
        <v>327</v>
      </c>
      <c r="AT113" s="25" t="s">
        <v>311</v>
      </c>
      <c r="AU113" s="25" t="s">
        <v>84</v>
      </c>
      <c r="AY113" s="25" t="s">
        <v>308</v>
      </c>
      <c r="BE113" s="214">
        <f>IF(N113="základní",J113,0)</f>
        <v>0</v>
      </c>
      <c r="BF113" s="214">
        <f>IF(N113="snížená",J113,0)</f>
        <v>0</v>
      </c>
      <c r="BG113" s="214">
        <f>IF(N113="zákl. přenesená",J113,0)</f>
        <v>0</v>
      </c>
      <c r="BH113" s="214">
        <f>IF(N113="sníž. přenesená",J113,0)</f>
        <v>0</v>
      </c>
      <c r="BI113" s="214">
        <f>IF(N113="nulová",J113,0)</f>
        <v>0</v>
      </c>
      <c r="BJ113" s="25" t="s">
        <v>82</v>
      </c>
      <c r="BK113" s="214">
        <f>ROUND(I113*H113,2)</f>
        <v>0</v>
      </c>
      <c r="BL113" s="25" t="s">
        <v>327</v>
      </c>
      <c r="BM113" s="25" t="s">
        <v>1743</v>
      </c>
    </row>
    <row r="114" spans="2:65" s="1" customFormat="1" ht="27">
      <c r="B114" s="42"/>
      <c r="C114" s="64"/>
      <c r="D114" s="223" t="s">
        <v>1656</v>
      </c>
      <c r="E114" s="64"/>
      <c r="F114" s="292" t="s">
        <v>1731</v>
      </c>
      <c r="G114" s="64"/>
      <c r="H114" s="64"/>
      <c r="I114" s="173"/>
      <c r="J114" s="64"/>
      <c r="K114" s="64"/>
      <c r="L114" s="62"/>
      <c r="M114" s="291"/>
      <c r="N114" s="43"/>
      <c r="O114" s="43"/>
      <c r="P114" s="43"/>
      <c r="Q114" s="43"/>
      <c r="R114" s="43"/>
      <c r="S114" s="43"/>
      <c r="T114" s="79"/>
      <c r="AT114" s="25" t="s">
        <v>1656</v>
      </c>
      <c r="AU114" s="25" t="s">
        <v>84</v>
      </c>
    </row>
    <row r="115" spans="2:65" s="11" customFormat="1" ht="29.85" customHeight="1">
      <c r="B115" s="186"/>
      <c r="C115" s="187"/>
      <c r="D115" s="200" t="s">
        <v>73</v>
      </c>
      <c r="E115" s="201" t="s">
        <v>406</v>
      </c>
      <c r="F115" s="201" t="s">
        <v>1744</v>
      </c>
      <c r="G115" s="187"/>
      <c r="H115" s="187"/>
      <c r="I115" s="190"/>
      <c r="J115" s="202">
        <f>BK115</f>
        <v>0</v>
      </c>
      <c r="K115" s="187"/>
      <c r="L115" s="192"/>
      <c r="M115" s="193"/>
      <c r="N115" s="194"/>
      <c r="O115" s="194"/>
      <c r="P115" s="195">
        <f>SUM(P116:P138)</f>
        <v>0</v>
      </c>
      <c r="Q115" s="194"/>
      <c r="R115" s="195">
        <f>SUM(R116:R138)</f>
        <v>335.01582927999999</v>
      </c>
      <c r="S115" s="194"/>
      <c r="T115" s="196">
        <f>SUM(T116:T138)</f>
        <v>6.4722</v>
      </c>
      <c r="AR115" s="197" t="s">
        <v>82</v>
      </c>
      <c r="AT115" s="198" t="s">
        <v>73</v>
      </c>
      <c r="AU115" s="198" t="s">
        <v>82</v>
      </c>
      <c r="AY115" s="197" t="s">
        <v>308</v>
      </c>
      <c r="BK115" s="199">
        <f>SUM(BK116:BK138)</f>
        <v>0</v>
      </c>
    </row>
    <row r="116" spans="2:65" s="1" customFormat="1" ht="31.5" customHeight="1">
      <c r="B116" s="42"/>
      <c r="C116" s="203" t="s">
        <v>356</v>
      </c>
      <c r="D116" s="203" t="s">
        <v>311</v>
      </c>
      <c r="E116" s="204" t="s">
        <v>1745</v>
      </c>
      <c r="F116" s="205" t="s">
        <v>1746</v>
      </c>
      <c r="G116" s="206" t="s">
        <v>538</v>
      </c>
      <c r="H116" s="207">
        <v>179.5</v>
      </c>
      <c r="I116" s="208"/>
      <c r="J116" s="209">
        <f>ROUND(I116*H116,2)</f>
        <v>0</v>
      </c>
      <c r="K116" s="205" t="s">
        <v>315</v>
      </c>
      <c r="L116" s="62"/>
      <c r="M116" s="210" t="s">
        <v>21</v>
      </c>
      <c r="N116" s="211" t="s">
        <v>45</v>
      </c>
      <c r="O116" s="43"/>
      <c r="P116" s="212">
        <f>O116*H116</f>
        <v>0</v>
      </c>
      <c r="Q116" s="212">
        <v>0</v>
      </c>
      <c r="R116" s="212">
        <f>Q116*H116</f>
        <v>0</v>
      </c>
      <c r="S116" s="212">
        <v>0</v>
      </c>
      <c r="T116" s="213">
        <f>S116*H116</f>
        <v>0</v>
      </c>
      <c r="AR116" s="25" t="s">
        <v>327</v>
      </c>
      <c r="AT116" s="25" t="s">
        <v>311</v>
      </c>
      <c r="AU116" s="25" t="s">
        <v>84</v>
      </c>
      <c r="AY116" s="25" t="s">
        <v>308</v>
      </c>
      <c r="BE116" s="214">
        <f>IF(N116="základní",J116,0)</f>
        <v>0</v>
      </c>
      <c r="BF116" s="214">
        <f>IF(N116="snížená",J116,0)</f>
        <v>0</v>
      </c>
      <c r="BG116" s="214">
        <f>IF(N116="zákl. přenesená",J116,0)</f>
        <v>0</v>
      </c>
      <c r="BH116" s="214">
        <f>IF(N116="sníž. přenesená",J116,0)</f>
        <v>0</v>
      </c>
      <c r="BI116" s="214">
        <f>IF(N116="nulová",J116,0)</f>
        <v>0</v>
      </c>
      <c r="BJ116" s="25" t="s">
        <v>82</v>
      </c>
      <c r="BK116" s="214">
        <f>ROUND(I116*H116,2)</f>
        <v>0</v>
      </c>
      <c r="BL116" s="25" t="s">
        <v>327</v>
      </c>
      <c r="BM116" s="25" t="s">
        <v>1747</v>
      </c>
    </row>
    <row r="117" spans="2:65" s="1" customFormat="1" ht="22.5" customHeight="1">
      <c r="B117" s="42"/>
      <c r="C117" s="277" t="s">
        <v>360</v>
      </c>
      <c r="D117" s="277" t="s">
        <v>1079</v>
      </c>
      <c r="E117" s="278" t="s">
        <v>1748</v>
      </c>
      <c r="F117" s="279" t="s">
        <v>1749</v>
      </c>
      <c r="G117" s="280" t="s">
        <v>449</v>
      </c>
      <c r="H117" s="281">
        <v>56.061</v>
      </c>
      <c r="I117" s="282"/>
      <c r="J117" s="283">
        <f>ROUND(I117*H117,2)</f>
        <v>0</v>
      </c>
      <c r="K117" s="279" t="s">
        <v>21</v>
      </c>
      <c r="L117" s="284"/>
      <c r="M117" s="285" t="s">
        <v>21</v>
      </c>
      <c r="N117" s="286" t="s">
        <v>45</v>
      </c>
      <c r="O117" s="43"/>
      <c r="P117" s="212">
        <f>O117*H117</f>
        <v>0</v>
      </c>
      <c r="Q117" s="212">
        <v>2.4289999999999998</v>
      </c>
      <c r="R117" s="212">
        <f>Q117*H117</f>
        <v>136.172169</v>
      </c>
      <c r="S117" s="212">
        <v>0</v>
      </c>
      <c r="T117" s="213">
        <f>S117*H117</f>
        <v>0</v>
      </c>
      <c r="AR117" s="25" t="s">
        <v>342</v>
      </c>
      <c r="AT117" s="25" t="s">
        <v>1079</v>
      </c>
      <c r="AU117" s="25" t="s">
        <v>84</v>
      </c>
      <c r="AY117" s="25" t="s">
        <v>308</v>
      </c>
      <c r="BE117" s="214">
        <f>IF(N117="základní",J117,0)</f>
        <v>0</v>
      </c>
      <c r="BF117" s="214">
        <f>IF(N117="snížená",J117,0)</f>
        <v>0</v>
      </c>
      <c r="BG117" s="214">
        <f>IF(N117="zákl. přenesená",J117,0)</f>
        <v>0</v>
      </c>
      <c r="BH117" s="214">
        <f>IF(N117="sníž. přenesená",J117,0)</f>
        <v>0</v>
      </c>
      <c r="BI117" s="214">
        <f>IF(N117="nulová",J117,0)</f>
        <v>0</v>
      </c>
      <c r="BJ117" s="25" t="s">
        <v>82</v>
      </c>
      <c r="BK117" s="214">
        <f>ROUND(I117*H117,2)</f>
        <v>0</v>
      </c>
      <c r="BL117" s="25" t="s">
        <v>327</v>
      </c>
      <c r="BM117" s="25" t="s">
        <v>1750</v>
      </c>
    </row>
    <row r="118" spans="2:65" s="13" customFormat="1" ht="13.5">
      <c r="B118" s="233"/>
      <c r="C118" s="234"/>
      <c r="D118" s="223" t="s">
        <v>451</v>
      </c>
      <c r="E118" s="235" t="s">
        <v>21</v>
      </c>
      <c r="F118" s="236" t="s">
        <v>1751</v>
      </c>
      <c r="G118" s="234"/>
      <c r="H118" s="237">
        <v>54.164999999999999</v>
      </c>
      <c r="I118" s="238"/>
      <c r="J118" s="234"/>
      <c r="K118" s="234"/>
      <c r="L118" s="239"/>
      <c r="M118" s="240"/>
      <c r="N118" s="241"/>
      <c r="O118" s="241"/>
      <c r="P118" s="241"/>
      <c r="Q118" s="241"/>
      <c r="R118" s="241"/>
      <c r="S118" s="241"/>
      <c r="T118" s="242"/>
      <c r="AT118" s="243" t="s">
        <v>451</v>
      </c>
      <c r="AU118" s="243" t="s">
        <v>84</v>
      </c>
      <c r="AV118" s="13" t="s">
        <v>84</v>
      </c>
      <c r="AW118" s="13" t="s">
        <v>37</v>
      </c>
      <c r="AX118" s="13" t="s">
        <v>82</v>
      </c>
      <c r="AY118" s="243" t="s">
        <v>308</v>
      </c>
    </row>
    <row r="119" spans="2:65" s="13" customFormat="1" ht="13.5">
      <c r="B119" s="233"/>
      <c r="C119" s="234"/>
      <c r="D119" s="246" t="s">
        <v>451</v>
      </c>
      <c r="E119" s="234"/>
      <c r="F119" s="257" t="s">
        <v>1752</v>
      </c>
      <c r="G119" s="234"/>
      <c r="H119" s="258">
        <v>56.061</v>
      </c>
      <c r="I119" s="238"/>
      <c r="J119" s="234"/>
      <c r="K119" s="234"/>
      <c r="L119" s="239"/>
      <c r="M119" s="240"/>
      <c r="N119" s="241"/>
      <c r="O119" s="241"/>
      <c r="P119" s="241"/>
      <c r="Q119" s="241"/>
      <c r="R119" s="241"/>
      <c r="S119" s="241"/>
      <c r="T119" s="242"/>
      <c r="AT119" s="243" t="s">
        <v>451</v>
      </c>
      <c r="AU119" s="243" t="s">
        <v>84</v>
      </c>
      <c r="AV119" s="13" t="s">
        <v>84</v>
      </c>
      <c r="AW119" s="13" t="s">
        <v>6</v>
      </c>
      <c r="AX119" s="13" t="s">
        <v>82</v>
      </c>
      <c r="AY119" s="243" t="s">
        <v>308</v>
      </c>
    </row>
    <row r="120" spans="2:65" s="1" customFormat="1" ht="31.5" customHeight="1">
      <c r="B120" s="42"/>
      <c r="C120" s="203" t="s">
        <v>364</v>
      </c>
      <c r="D120" s="203" t="s">
        <v>311</v>
      </c>
      <c r="E120" s="204" t="s">
        <v>1753</v>
      </c>
      <c r="F120" s="205" t="s">
        <v>1754</v>
      </c>
      <c r="G120" s="206" t="s">
        <v>538</v>
      </c>
      <c r="H120" s="207">
        <v>9</v>
      </c>
      <c r="I120" s="208"/>
      <c r="J120" s="209">
        <f>ROUND(I120*H120,2)</f>
        <v>0</v>
      </c>
      <c r="K120" s="205" t="s">
        <v>315</v>
      </c>
      <c r="L120" s="62"/>
      <c r="M120" s="210" t="s">
        <v>21</v>
      </c>
      <c r="N120" s="211" t="s">
        <v>45</v>
      </c>
      <c r="O120" s="43"/>
      <c r="P120" s="212">
        <f>O120*H120</f>
        <v>0</v>
      </c>
      <c r="Q120" s="212">
        <v>0</v>
      </c>
      <c r="R120" s="212">
        <f>Q120*H120</f>
        <v>0</v>
      </c>
      <c r="S120" s="212">
        <v>0</v>
      </c>
      <c r="T120" s="213">
        <f>S120*H120</f>
        <v>0</v>
      </c>
      <c r="AR120" s="25" t="s">
        <v>327</v>
      </c>
      <c r="AT120" s="25" t="s">
        <v>311</v>
      </c>
      <c r="AU120" s="25" t="s">
        <v>84</v>
      </c>
      <c r="AY120" s="25" t="s">
        <v>308</v>
      </c>
      <c r="BE120" s="214">
        <f>IF(N120="základní",J120,0)</f>
        <v>0</v>
      </c>
      <c r="BF120" s="214">
        <f>IF(N120="snížená",J120,0)</f>
        <v>0</v>
      </c>
      <c r="BG120" s="214">
        <f>IF(N120="zákl. přenesená",J120,0)</f>
        <v>0</v>
      </c>
      <c r="BH120" s="214">
        <f>IF(N120="sníž. přenesená",J120,0)</f>
        <v>0</v>
      </c>
      <c r="BI120" s="214">
        <f>IF(N120="nulová",J120,0)</f>
        <v>0</v>
      </c>
      <c r="BJ120" s="25" t="s">
        <v>82</v>
      </c>
      <c r="BK120" s="214">
        <f>ROUND(I120*H120,2)</f>
        <v>0</v>
      </c>
      <c r="BL120" s="25" t="s">
        <v>327</v>
      </c>
      <c r="BM120" s="25" t="s">
        <v>1755</v>
      </c>
    </row>
    <row r="121" spans="2:65" s="1" customFormat="1" ht="22.5" customHeight="1">
      <c r="B121" s="42"/>
      <c r="C121" s="277" t="s">
        <v>368</v>
      </c>
      <c r="D121" s="277" t="s">
        <v>1079</v>
      </c>
      <c r="E121" s="278" t="s">
        <v>1748</v>
      </c>
      <c r="F121" s="279" t="s">
        <v>1749</v>
      </c>
      <c r="G121" s="280" t="s">
        <v>449</v>
      </c>
      <c r="H121" s="281">
        <v>4.1130000000000004</v>
      </c>
      <c r="I121" s="282"/>
      <c r="J121" s="283">
        <f>ROUND(I121*H121,2)</f>
        <v>0</v>
      </c>
      <c r="K121" s="279" t="s">
        <v>21</v>
      </c>
      <c r="L121" s="284"/>
      <c r="M121" s="285" t="s">
        <v>21</v>
      </c>
      <c r="N121" s="286" t="s">
        <v>45</v>
      </c>
      <c r="O121" s="43"/>
      <c r="P121" s="212">
        <f>O121*H121</f>
        <v>0</v>
      </c>
      <c r="Q121" s="212">
        <v>2.4289999999999998</v>
      </c>
      <c r="R121" s="212">
        <f>Q121*H121</f>
        <v>9.9904770000000003</v>
      </c>
      <c r="S121" s="212">
        <v>0</v>
      </c>
      <c r="T121" s="213">
        <f>S121*H121</f>
        <v>0</v>
      </c>
      <c r="AR121" s="25" t="s">
        <v>342</v>
      </c>
      <c r="AT121" s="25" t="s">
        <v>1079</v>
      </c>
      <c r="AU121" s="25" t="s">
        <v>84</v>
      </c>
      <c r="AY121" s="25" t="s">
        <v>308</v>
      </c>
      <c r="BE121" s="214">
        <f>IF(N121="základní",J121,0)</f>
        <v>0</v>
      </c>
      <c r="BF121" s="214">
        <f>IF(N121="snížená",J121,0)</f>
        <v>0</v>
      </c>
      <c r="BG121" s="214">
        <f>IF(N121="zákl. přenesená",J121,0)</f>
        <v>0</v>
      </c>
      <c r="BH121" s="214">
        <f>IF(N121="sníž. přenesená",J121,0)</f>
        <v>0</v>
      </c>
      <c r="BI121" s="214">
        <f>IF(N121="nulová",J121,0)</f>
        <v>0</v>
      </c>
      <c r="BJ121" s="25" t="s">
        <v>82</v>
      </c>
      <c r="BK121" s="214">
        <f>ROUND(I121*H121,2)</f>
        <v>0</v>
      </c>
      <c r="BL121" s="25" t="s">
        <v>327</v>
      </c>
      <c r="BM121" s="25" t="s">
        <v>1756</v>
      </c>
    </row>
    <row r="122" spans="2:65" s="13" customFormat="1" ht="13.5">
      <c r="B122" s="233"/>
      <c r="C122" s="234"/>
      <c r="D122" s="223" t="s">
        <v>451</v>
      </c>
      <c r="E122" s="235" t="s">
        <v>21</v>
      </c>
      <c r="F122" s="236" t="s">
        <v>1757</v>
      </c>
      <c r="G122" s="234"/>
      <c r="H122" s="237">
        <v>3.9740000000000002</v>
      </c>
      <c r="I122" s="238"/>
      <c r="J122" s="234"/>
      <c r="K122" s="234"/>
      <c r="L122" s="239"/>
      <c r="M122" s="240"/>
      <c r="N122" s="241"/>
      <c r="O122" s="241"/>
      <c r="P122" s="241"/>
      <c r="Q122" s="241"/>
      <c r="R122" s="241"/>
      <c r="S122" s="241"/>
      <c r="T122" s="242"/>
      <c r="AT122" s="243" t="s">
        <v>451</v>
      </c>
      <c r="AU122" s="243" t="s">
        <v>84</v>
      </c>
      <c r="AV122" s="13" t="s">
        <v>84</v>
      </c>
      <c r="AW122" s="13" t="s">
        <v>37</v>
      </c>
      <c r="AX122" s="13" t="s">
        <v>82</v>
      </c>
      <c r="AY122" s="243" t="s">
        <v>308</v>
      </c>
    </row>
    <row r="123" spans="2:65" s="13" customFormat="1" ht="13.5">
      <c r="B123" s="233"/>
      <c r="C123" s="234"/>
      <c r="D123" s="246" t="s">
        <v>451</v>
      </c>
      <c r="E123" s="234"/>
      <c r="F123" s="257" t="s">
        <v>1758</v>
      </c>
      <c r="G123" s="234"/>
      <c r="H123" s="258">
        <v>4.1130000000000004</v>
      </c>
      <c r="I123" s="238"/>
      <c r="J123" s="234"/>
      <c r="K123" s="234"/>
      <c r="L123" s="239"/>
      <c r="M123" s="240"/>
      <c r="N123" s="241"/>
      <c r="O123" s="241"/>
      <c r="P123" s="241"/>
      <c r="Q123" s="241"/>
      <c r="R123" s="241"/>
      <c r="S123" s="241"/>
      <c r="T123" s="242"/>
      <c r="AT123" s="243" t="s">
        <v>451</v>
      </c>
      <c r="AU123" s="243" t="s">
        <v>84</v>
      </c>
      <c r="AV123" s="13" t="s">
        <v>84</v>
      </c>
      <c r="AW123" s="13" t="s">
        <v>6</v>
      </c>
      <c r="AX123" s="13" t="s">
        <v>82</v>
      </c>
      <c r="AY123" s="243" t="s">
        <v>308</v>
      </c>
    </row>
    <row r="124" spans="2:65" s="1" customFormat="1" ht="31.5" customHeight="1">
      <c r="B124" s="42"/>
      <c r="C124" s="203" t="s">
        <v>10</v>
      </c>
      <c r="D124" s="203" t="s">
        <v>311</v>
      </c>
      <c r="E124" s="204" t="s">
        <v>1759</v>
      </c>
      <c r="F124" s="205" t="s">
        <v>1760</v>
      </c>
      <c r="G124" s="206" t="s">
        <v>538</v>
      </c>
      <c r="H124" s="207">
        <v>70.5</v>
      </c>
      <c r="I124" s="208"/>
      <c r="J124" s="209">
        <f>ROUND(I124*H124,2)</f>
        <v>0</v>
      </c>
      <c r="K124" s="205" t="s">
        <v>315</v>
      </c>
      <c r="L124" s="62"/>
      <c r="M124" s="210" t="s">
        <v>21</v>
      </c>
      <c r="N124" s="211" t="s">
        <v>45</v>
      </c>
      <c r="O124" s="43"/>
      <c r="P124" s="212">
        <f>O124*H124</f>
        <v>0</v>
      </c>
      <c r="Q124" s="212">
        <v>0</v>
      </c>
      <c r="R124" s="212">
        <f>Q124*H124</f>
        <v>0</v>
      </c>
      <c r="S124" s="212">
        <v>0</v>
      </c>
      <c r="T124" s="213">
        <f>S124*H124</f>
        <v>0</v>
      </c>
      <c r="AR124" s="25" t="s">
        <v>327</v>
      </c>
      <c r="AT124" s="25" t="s">
        <v>311</v>
      </c>
      <c r="AU124" s="25" t="s">
        <v>84</v>
      </c>
      <c r="AY124" s="25" t="s">
        <v>308</v>
      </c>
      <c r="BE124" s="214">
        <f>IF(N124="základní",J124,0)</f>
        <v>0</v>
      </c>
      <c r="BF124" s="214">
        <f>IF(N124="snížená",J124,0)</f>
        <v>0</v>
      </c>
      <c r="BG124" s="214">
        <f>IF(N124="zákl. přenesená",J124,0)</f>
        <v>0</v>
      </c>
      <c r="BH124" s="214">
        <f>IF(N124="sníž. přenesená",J124,0)</f>
        <v>0</v>
      </c>
      <c r="BI124" s="214">
        <f>IF(N124="nulová",J124,0)</f>
        <v>0</v>
      </c>
      <c r="BJ124" s="25" t="s">
        <v>82</v>
      </c>
      <c r="BK124" s="214">
        <f>ROUND(I124*H124,2)</f>
        <v>0</v>
      </c>
      <c r="BL124" s="25" t="s">
        <v>327</v>
      </c>
      <c r="BM124" s="25" t="s">
        <v>1761</v>
      </c>
    </row>
    <row r="125" spans="2:65" s="1" customFormat="1" ht="22.5" customHeight="1">
      <c r="B125" s="42"/>
      <c r="C125" s="277" t="s">
        <v>375</v>
      </c>
      <c r="D125" s="277" t="s">
        <v>1079</v>
      </c>
      <c r="E125" s="278" t="s">
        <v>1748</v>
      </c>
      <c r="F125" s="279" t="s">
        <v>1749</v>
      </c>
      <c r="G125" s="280" t="s">
        <v>449</v>
      </c>
      <c r="H125" s="281">
        <v>22.018999999999998</v>
      </c>
      <c r="I125" s="282"/>
      <c r="J125" s="283">
        <f>ROUND(I125*H125,2)</f>
        <v>0</v>
      </c>
      <c r="K125" s="279" t="s">
        <v>21</v>
      </c>
      <c r="L125" s="284"/>
      <c r="M125" s="285" t="s">
        <v>21</v>
      </c>
      <c r="N125" s="286" t="s">
        <v>45</v>
      </c>
      <c r="O125" s="43"/>
      <c r="P125" s="212">
        <f>O125*H125</f>
        <v>0</v>
      </c>
      <c r="Q125" s="212">
        <v>2.4289999999999998</v>
      </c>
      <c r="R125" s="212">
        <f>Q125*H125</f>
        <v>53.48415099999999</v>
      </c>
      <c r="S125" s="212">
        <v>0</v>
      </c>
      <c r="T125" s="213">
        <f>S125*H125</f>
        <v>0</v>
      </c>
      <c r="AR125" s="25" t="s">
        <v>342</v>
      </c>
      <c r="AT125" s="25" t="s">
        <v>1079</v>
      </c>
      <c r="AU125" s="25" t="s">
        <v>84</v>
      </c>
      <c r="AY125" s="25" t="s">
        <v>308</v>
      </c>
      <c r="BE125" s="214">
        <f>IF(N125="základní",J125,0)</f>
        <v>0</v>
      </c>
      <c r="BF125" s="214">
        <f>IF(N125="snížená",J125,0)</f>
        <v>0</v>
      </c>
      <c r="BG125" s="214">
        <f>IF(N125="zákl. přenesená",J125,0)</f>
        <v>0</v>
      </c>
      <c r="BH125" s="214">
        <f>IF(N125="sníž. přenesená",J125,0)</f>
        <v>0</v>
      </c>
      <c r="BI125" s="214">
        <f>IF(N125="nulová",J125,0)</f>
        <v>0</v>
      </c>
      <c r="BJ125" s="25" t="s">
        <v>82</v>
      </c>
      <c r="BK125" s="214">
        <f>ROUND(I125*H125,2)</f>
        <v>0</v>
      </c>
      <c r="BL125" s="25" t="s">
        <v>327</v>
      </c>
      <c r="BM125" s="25" t="s">
        <v>1762</v>
      </c>
    </row>
    <row r="126" spans="2:65" s="13" customFormat="1" ht="13.5">
      <c r="B126" s="233"/>
      <c r="C126" s="234"/>
      <c r="D126" s="223" t="s">
        <v>451</v>
      </c>
      <c r="E126" s="235" t="s">
        <v>21</v>
      </c>
      <c r="F126" s="236" t="s">
        <v>1763</v>
      </c>
      <c r="G126" s="234"/>
      <c r="H126" s="237">
        <v>21.274000000000001</v>
      </c>
      <c r="I126" s="238"/>
      <c r="J126" s="234"/>
      <c r="K126" s="234"/>
      <c r="L126" s="239"/>
      <c r="M126" s="240"/>
      <c r="N126" s="241"/>
      <c r="O126" s="241"/>
      <c r="P126" s="241"/>
      <c r="Q126" s="241"/>
      <c r="R126" s="241"/>
      <c r="S126" s="241"/>
      <c r="T126" s="242"/>
      <c r="AT126" s="243" t="s">
        <v>451</v>
      </c>
      <c r="AU126" s="243" t="s">
        <v>84</v>
      </c>
      <c r="AV126" s="13" t="s">
        <v>84</v>
      </c>
      <c r="AW126" s="13" t="s">
        <v>37</v>
      </c>
      <c r="AX126" s="13" t="s">
        <v>82</v>
      </c>
      <c r="AY126" s="243" t="s">
        <v>308</v>
      </c>
    </row>
    <row r="127" spans="2:65" s="13" customFormat="1" ht="13.5">
      <c r="B127" s="233"/>
      <c r="C127" s="234"/>
      <c r="D127" s="246" t="s">
        <v>451</v>
      </c>
      <c r="E127" s="234"/>
      <c r="F127" s="257" t="s">
        <v>1764</v>
      </c>
      <c r="G127" s="234"/>
      <c r="H127" s="258">
        <v>22.018999999999998</v>
      </c>
      <c r="I127" s="238"/>
      <c r="J127" s="234"/>
      <c r="K127" s="234"/>
      <c r="L127" s="239"/>
      <c r="M127" s="240"/>
      <c r="N127" s="241"/>
      <c r="O127" s="241"/>
      <c r="P127" s="241"/>
      <c r="Q127" s="241"/>
      <c r="R127" s="241"/>
      <c r="S127" s="241"/>
      <c r="T127" s="242"/>
      <c r="AT127" s="243" t="s">
        <v>451</v>
      </c>
      <c r="AU127" s="243" t="s">
        <v>84</v>
      </c>
      <c r="AV127" s="13" t="s">
        <v>84</v>
      </c>
      <c r="AW127" s="13" t="s">
        <v>6</v>
      </c>
      <c r="AX127" s="13" t="s">
        <v>82</v>
      </c>
      <c r="AY127" s="243" t="s">
        <v>308</v>
      </c>
    </row>
    <row r="128" spans="2:65" s="1" customFormat="1" ht="31.5" customHeight="1">
      <c r="B128" s="42"/>
      <c r="C128" s="203" t="s">
        <v>381</v>
      </c>
      <c r="D128" s="203" t="s">
        <v>311</v>
      </c>
      <c r="E128" s="204" t="s">
        <v>1765</v>
      </c>
      <c r="F128" s="205" t="s">
        <v>1766</v>
      </c>
      <c r="G128" s="206" t="s">
        <v>538</v>
      </c>
      <c r="H128" s="207">
        <v>116.5</v>
      </c>
      <c r="I128" s="208"/>
      <c r="J128" s="209">
        <f>ROUND(I128*H128,2)</f>
        <v>0</v>
      </c>
      <c r="K128" s="205" t="s">
        <v>315</v>
      </c>
      <c r="L128" s="62"/>
      <c r="M128" s="210" t="s">
        <v>21</v>
      </c>
      <c r="N128" s="211" t="s">
        <v>45</v>
      </c>
      <c r="O128" s="43"/>
      <c r="P128" s="212">
        <f>O128*H128</f>
        <v>0</v>
      </c>
      <c r="Q128" s="212">
        <v>0</v>
      </c>
      <c r="R128" s="212">
        <f>Q128*H128</f>
        <v>0</v>
      </c>
      <c r="S128" s="212">
        <v>0</v>
      </c>
      <c r="T128" s="213">
        <f>S128*H128</f>
        <v>0</v>
      </c>
      <c r="AR128" s="25" t="s">
        <v>327</v>
      </c>
      <c r="AT128" s="25" t="s">
        <v>311</v>
      </c>
      <c r="AU128" s="25" t="s">
        <v>84</v>
      </c>
      <c r="AY128" s="25" t="s">
        <v>308</v>
      </c>
      <c r="BE128" s="214">
        <f>IF(N128="základní",J128,0)</f>
        <v>0</v>
      </c>
      <c r="BF128" s="214">
        <f>IF(N128="snížená",J128,0)</f>
        <v>0</v>
      </c>
      <c r="BG128" s="214">
        <f>IF(N128="zákl. přenesená",J128,0)</f>
        <v>0</v>
      </c>
      <c r="BH128" s="214">
        <f>IF(N128="sníž. přenesená",J128,0)</f>
        <v>0</v>
      </c>
      <c r="BI128" s="214">
        <f>IF(N128="nulová",J128,0)</f>
        <v>0</v>
      </c>
      <c r="BJ128" s="25" t="s">
        <v>82</v>
      </c>
      <c r="BK128" s="214">
        <f>ROUND(I128*H128,2)</f>
        <v>0</v>
      </c>
      <c r="BL128" s="25" t="s">
        <v>327</v>
      </c>
      <c r="BM128" s="25" t="s">
        <v>1767</v>
      </c>
    </row>
    <row r="129" spans="2:65" s="1" customFormat="1" ht="22.5" customHeight="1">
      <c r="B129" s="42"/>
      <c r="C129" s="277" t="s">
        <v>385</v>
      </c>
      <c r="D129" s="277" t="s">
        <v>1079</v>
      </c>
      <c r="E129" s="278" t="s">
        <v>1748</v>
      </c>
      <c r="F129" s="279" t="s">
        <v>1749</v>
      </c>
      <c r="G129" s="280" t="s">
        <v>449</v>
      </c>
      <c r="H129" s="281">
        <v>53.241999999999997</v>
      </c>
      <c r="I129" s="282"/>
      <c r="J129" s="283">
        <f>ROUND(I129*H129,2)</f>
        <v>0</v>
      </c>
      <c r="K129" s="279" t="s">
        <v>21</v>
      </c>
      <c r="L129" s="284"/>
      <c r="M129" s="285" t="s">
        <v>21</v>
      </c>
      <c r="N129" s="286" t="s">
        <v>45</v>
      </c>
      <c r="O129" s="43"/>
      <c r="P129" s="212">
        <f>O129*H129</f>
        <v>0</v>
      </c>
      <c r="Q129" s="212">
        <v>2.4289999999999998</v>
      </c>
      <c r="R129" s="212">
        <f>Q129*H129</f>
        <v>129.32481799999999</v>
      </c>
      <c r="S129" s="212">
        <v>0</v>
      </c>
      <c r="T129" s="213">
        <f>S129*H129</f>
        <v>0</v>
      </c>
      <c r="AR129" s="25" t="s">
        <v>342</v>
      </c>
      <c r="AT129" s="25" t="s">
        <v>1079</v>
      </c>
      <c r="AU129" s="25" t="s">
        <v>84</v>
      </c>
      <c r="AY129" s="25" t="s">
        <v>308</v>
      </c>
      <c r="BE129" s="214">
        <f>IF(N129="základní",J129,0)</f>
        <v>0</v>
      </c>
      <c r="BF129" s="214">
        <f>IF(N129="snížená",J129,0)</f>
        <v>0</v>
      </c>
      <c r="BG129" s="214">
        <f>IF(N129="zákl. přenesená",J129,0)</f>
        <v>0</v>
      </c>
      <c r="BH129" s="214">
        <f>IF(N129="sníž. přenesená",J129,0)</f>
        <v>0</v>
      </c>
      <c r="BI129" s="214">
        <f>IF(N129="nulová",J129,0)</f>
        <v>0</v>
      </c>
      <c r="BJ129" s="25" t="s">
        <v>82</v>
      </c>
      <c r="BK129" s="214">
        <f>ROUND(I129*H129,2)</f>
        <v>0</v>
      </c>
      <c r="BL129" s="25" t="s">
        <v>327</v>
      </c>
      <c r="BM129" s="25" t="s">
        <v>1768</v>
      </c>
    </row>
    <row r="130" spans="2:65" s="13" customFormat="1" ht="13.5">
      <c r="B130" s="233"/>
      <c r="C130" s="234"/>
      <c r="D130" s="223" t="s">
        <v>451</v>
      </c>
      <c r="E130" s="235" t="s">
        <v>21</v>
      </c>
      <c r="F130" s="236" t="s">
        <v>1769</v>
      </c>
      <c r="G130" s="234"/>
      <c r="H130" s="237">
        <v>51.442</v>
      </c>
      <c r="I130" s="238"/>
      <c r="J130" s="234"/>
      <c r="K130" s="234"/>
      <c r="L130" s="239"/>
      <c r="M130" s="240"/>
      <c r="N130" s="241"/>
      <c r="O130" s="241"/>
      <c r="P130" s="241"/>
      <c r="Q130" s="241"/>
      <c r="R130" s="241"/>
      <c r="S130" s="241"/>
      <c r="T130" s="242"/>
      <c r="AT130" s="243" t="s">
        <v>451</v>
      </c>
      <c r="AU130" s="243" t="s">
        <v>84</v>
      </c>
      <c r="AV130" s="13" t="s">
        <v>84</v>
      </c>
      <c r="AW130" s="13" t="s">
        <v>37</v>
      </c>
      <c r="AX130" s="13" t="s">
        <v>82</v>
      </c>
      <c r="AY130" s="243" t="s">
        <v>308</v>
      </c>
    </row>
    <row r="131" spans="2:65" s="13" customFormat="1" ht="13.5">
      <c r="B131" s="233"/>
      <c r="C131" s="234"/>
      <c r="D131" s="246" t="s">
        <v>451</v>
      </c>
      <c r="E131" s="234"/>
      <c r="F131" s="257" t="s">
        <v>1770</v>
      </c>
      <c r="G131" s="234"/>
      <c r="H131" s="258">
        <v>53.241999999999997</v>
      </c>
      <c r="I131" s="238"/>
      <c r="J131" s="234"/>
      <c r="K131" s="234"/>
      <c r="L131" s="239"/>
      <c r="M131" s="240"/>
      <c r="N131" s="241"/>
      <c r="O131" s="241"/>
      <c r="P131" s="241"/>
      <c r="Q131" s="241"/>
      <c r="R131" s="241"/>
      <c r="S131" s="241"/>
      <c r="T131" s="242"/>
      <c r="AT131" s="243" t="s">
        <v>451</v>
      </c>
      <c r="AU131" s="243" t="s">
        <v>84</v>
      </c>
      <c r="AV131" s="13" t="s">
        <v>84</v>
      </c>
      <c r="AW131" s="13" t="s">
        <v>6</v>
      </c>
      <c r="AX131" s="13" t="s">
        <v>82</v>
      </c>
      <c r="AY131" s="243" t="s">
        <v>308</v>
      </c>
    </row>
    <row r="132" spans="2:65" s="1" customFormat="1" ht="22.5" customHeight="1">
      <c r="B132" s="42"/>
      <c r="C132" s="203" t="s">
        <v>389</v>
      </c>
      <c r="D132" s="203" t="s">
        <v>311</v>
      </c>
      <c r="E132" s="204" t="s">
        <v>1691</v>
      </c>
      <c r="F132" s="205" t="s">
        <v>1692</v>
      </c>
      <c r="G132" s="206" t="s">
        <v>719</v>
      </c>
      <c r="H132" s="207">
        <v>5.4290000000000003</v>
      </c>
      <c r="I132" s="208"/>
      <c r="J132" s="209">
        <f>ROUND(I132*H132,2)</f>
        <v>0</v>
      </c>
      <c r="K132" s="205" t="s">
        <v>320</v>
      </c>
      <c r="L132" s="62"/>
      <c r="M132" s="210" t="s">
        <v>21</v>
      </c>
      <c r="N132" s="211" t="s">
        <v>45</v>
      </c>
      <c r="O132" s="43"/>
      <c r="P132" s="212">
        <f>O132*H132</f>
        <v>0</v>
      </c>
      <c r="Q132" s="212">
        <v>1.1133200000000001</v>
      </c>
      <c r="R132" s="212">
        <f>Q132*H132</f>
        <v>6.0442142800000012</v>
      </c>
      <c r="S132" s="212">
        <v>0</v>
      </c>
      <c r="T132" s="213">
        <f>S132*H132</f>
        <v>0</v>
      </c>
      <c r="AR132" s="25" t="s">
        <v>327</v>
      </c>
      <c r="AT132" s="25" t="s">
        <v>311</v>
      </c>
      <c r="AU132" s="25" t="s">
        <v>84</v>
      </c>
      <c r="AY132" s="25" t="s">
        <v>308</v>
      </c>
      <c r="BE132" s="214">
        <f>IF(N132="základní",J132,0)</f>
        <v>0</v>
      </c>
      <c r="BF132" s="214">
        <f>IF(N132="snížená",J132,0)</f>
        <v>0</v>
      </c>
      <c r="BG132" s="214">
        <f>IF(N132="zákl. přenesená",J132,0)</f>
        <v>0</v>
      </c>
      <c r="BH132" s="214">
        <f>IF(N132="sníž. přenesená",J132,0)</f>
        <v>0</v>
      </c>
      <c r="BI132" s="214">
        <f>IF(N132="nulová",J132,0)</f>
        <v>0</v>
      </c>
      <c r="BJ132" s="25" t="s">
        <v>82</v>
      </c>
      <c r="BK132" s="214">
        <f>ROUND(I132*H132,2)</f>
        <v>0</v>
      </c>
      <c r="BL132" s="25" t="s">
        <v>327</v>
      </c>
      <c r="BM132" s="25" t="s">
        <v>1771</v>
      </c>
    </row>
    <row r="133" spans="2:65" s="1" customFormat="1" ht="22.5" customHeight="1">
      <c r="B133" s="42"/>
      <c r="C133" s="203" t="s">
        <v>393</v>
      </c>
      <c r="D133" s="203" t="s">
        <v>311</v>
      </c>
      <c r="E133" s="204" t="s">
        <v>1772</v>
      </c>
      <c r="F133" s="205" t="s">
        <v>1773</v>
      </c>
      <c r="G133" s="206" t="s">
        <v>538</v>
      </c>
      <c r="H133" s="207">
        <v>6</v>
      </c>
      <c r="I133" s="208"/>
      <c r="J133" s="209">
        <f>ROUND(I133*H133,2)</f>
        <v>0</v>
      </c>
      <c r="K133" s="205" t="s">
        <v>320</v>
      </c>
      <c r="L133" s="62"/>
      <c r="M133" s="210" t="s">
        <v>21</v>
      </c>
      <c r="N133" s="211" t="s">
        <v>45</v>
      </c>
      <c r="O133" s="43"/>
      <c r="P133" s="212">
        <f>O133*H133</f>
        <v>0</v>
      </c>
      <c r="Q133" s="212">
        <v>0</v>
      </c>
      <c r="R133" s="212">
        <f>Q133*H133</f>
        <v>0</v>
      </c>
      <c r="S133" s="212">
        <v>0.56899999999999995</v>
      </c>
      <c r="T133" s="213">
        <f>S133*H133</f>
        <v>3.4139999999999997</v>
      </c>
      <c r="AR133" s="25" t="s">
        <v>327</v>
      </c>
      <c r="AT133" s="25" t="s">
        <v>311</v>
      </c>
      <c r="AU133" s="25" t="s">
        <v>84</v>
      </c>
      <c r="AY133" s="25" t="s">
        <v>308</v>
      </c>
      <c r="BE133" s="214">
        <f>IF(N133="základní",J133,0)</f>
        <v>0</v>
      </c>
      <c r="BF133" s="214">
        <f>IF(N133="snížená",J133,0)</f>
        <v>0</v>
      </c>
      <c r="BG133" s="214">
        <f>IF(N133="zákl. přenesená",J133,0)</f>
        <v>0</v>
      </c>
      <c r="BH133" s="214">
        <f>IF(N133="sníž. přenesená",J133,0)</f>
        <v>0</v>
      </c>
      <c r="BI133" s="214">
        <f>IF(N133="nulová",J133,0)</f>
        <v>0</v>
      </c>
      <c r="BJ133" s="25" t="s">
        <v>82</v>
      </c>
      <c r="BK133" s="214">
        <f>ROUND(I133*H133,2)</f>
        <v>0</v>
      </c>
      <c r="BL133" s="25" t="s">
        <v>327</v>
      </c>
      <c r="BM133" s="25" t="s">
        <v>1774</v>
      </c>
    </row>
    <row r="134" spans="2:65" s="13" customFormat="1" ht="13.5">
      <c r="B134" s="233"/>
      <c r="C134" s="234"/>
      <c r="D134" s="246" t="s">
        <v>451</v>
      </c>
      <c r="E134" s="256" t="s">
        <v>21</v>
      </c>
      <c r="F134" s="257" t="s">
        <v>1775</v>
      </c>
      <c r="G134" s="234"/>
      <c r="H134" s="258">
        <v>6</v>
      </c>
      <c r="I134" s="238"/>
      <c r="J134" s="234"/>
      <c r="K134" s="234"/>
      <c r="L134" s="239"/>
      <c r="M134" s="240"/>
      <c r="N134" s="241"/>
      <c r="O134" s="241"/>
      <c r="P134" s="241"/>
      <c r="Q134" s="241"/>
      <c r="R134" s="241"/>
      <c r="S134" s="241"/>
      <c r="T134" s="242"/>
      <c r="AT134" s="243" t="s">
        <v>451</v>
      </c>
      <c r="AU134" s="243" t="s">
        <v>84</v>
      </c>
      <c r="AV134" s="13" t="s">
        <v>84</v>
      </c>
      <c r="AW134" s="13" t="s">
        <v>37</v>
      </c>
      <c r="AX134" s="13" t="s">
        <v>82</v>
      </c>
      <c r="AY134" s="243" t="s">
        <v>308</v>
      </c>
    </row>
    <row r="135" spans="2:65" s="1" customFormat="1" ht="22.5" customHeight="1">
      <c r="B135" s="42"/>
      <c r="C135" s="203" t="s">
        <v>9</v>
      </c>
      <c r="D135" s="203" t="s">
        <v>311</v>
      </c>
      <c r="E135" s="204" t="s">
        <v>1776</v>
      </c>
      <c r="F135" s="205" t="s">
        <v>1777</v>
      </c>
      <c r="G135" s="206" t="s">
        <v>538</v>
      </c>
      <c r="H135" s="207">
        <v>1.8</v>
      </c>
      <c r="I135" s="208"/>
      <c r="J135" s="209">
        <f>ROUND(I135*H135,2)</f>
        <v>0</v>
      </c>
      <c r="K135" s="205" t="s">
        <v>315</v>
      </c>
      <c r="L135" s="62"/>
      <c r="M135" s="210" t="s">
        <v>21</v>
      </c>
      <c r="N135" s="211" t="s">
        <v>45</v>
      </c>
      <c r="O135" s="43"/>
      <c r="P135" s="212">
        <f>O135*H135</f>
        <v>0</v>
      </c>
      <c r="Q135" s="212">
        <v>0</v>
      </c>
      <c r="R135" s="212">
        <f>Q135*H135</f>
        <v>0</v>
      </c>
      <c r="S135" s="212">
        <v>1.6990000000000001</v>
      </c>
      <c r="T135" s="213">
        <f>S135*H135</f>
        <v>3.0582000000000003</v>
      </c>
      <c r="AR135" s="25" t="s">
        <v>327</v>
      </c>
      <c r="AT135" s="25" t="s">
        <v>311</v>
      </c>
      <c r="AU135" s="25" t="s">
        <v>84</v>
      </c>
      <c r="AY135" s="25" t="s">
        <v>308</v>
      </c>
      <c r="BE135" s="214">
        <f>IF(N135="základní",J135,0)</f>
        <v>0</v>
      </c>
      <c r="BF135" s="214">
        <f>IF(N135="snížená",J135,0)</f>
        <v>0</v>
      </c>
      <c r="BG135" s="214">
        <f>IF(N135="zákl. přenesená",J135,0)</f>
        <v>0</v>
      </c>
      <c r="BH135" s="214">
        <f>IF(N135="sníž. přenesená",J135,0)</f>
        <v>0</v>
      </c>
      <c r="BI135" s="214">
        <f>IF(N135="nulová",J135,0)</f>
        <v>0</v>
      </c>
      <c r="BJ135" s="25" t="s">
        <v>82</v>
      </c>
      <c r="BK135" s="214">
        <f>ROUND(I135*H135,2)</f>
        <v>0</v>
      </c>
      <c r="BL135" s="25" t="s">
        <v>327</v>
      </c>
      <c r="BM135" s="25" t="s">
        <v>1778</v>
      </c>
    </row>
    <row r="136" spans="2:65" s="13" customFormat="1" ht="13.5">
      <c r="B136" s="233"/>
      <c r="C136" s="234"/>
      <c r="D136" s="246" t="s">
        <v>451</v>
      </c>
      <c r="E136" s="256" t="s">
        <v>21</v>
      </c>
      <c r="F136" s="257" t="s">
        <v>1779</v>
      </c>
      <c r="G136" s="234"/>
      <c r="H136" s="258">
        <v>1.8</v>
      </c>
      <c r="I136" s="238"/>
      <c r="J136" s="234"/>
      <c r="K136" s="234"/>
      <c r="L136" s="239"/>
      <c r="M136" s="240"/>
      <c r="N136" s="241"/>
      <c r="O136" s="241"/>
      <c r="P136" s="241"/>
      <c r="Q136" s="241"/>
      <c r="R136" s="241"/>
      <c r="S136" s="241"/>
      <c r="T136" s="242"/>
      <c r="AT136" s="243" t="s">
        <v>451</v>
      </c>
      <c r="AU136" s="243" t="s">
        <v>84</v>
      </c>
      <c r="AV136" s="13" t="s">
        <v>84</v>
      </c>
      <c r="AW136" s="13" t="s">
        <v>37</v>
      </c>
      <c r="AX136" s="13" t="s">
        <v>82</v>
      </c>
      <c r="AY136" s="243" t="s">
        <v>308</v>
      </c>
    </row>
    <row r="137" spans="2:65" s="1" customFormat="1" ht="22.5" customHeight="1">
      <c r="B137" s="42"/>
      <c r="C137" s="203" t="s">
        <v>402</v>
      </c>
      <c r="D137" s="203" t="s">
        <v>311</v>
      </c>
      <c r="E137" s="204" t="s">
        <v>1780</v>
      </c>
      <c r="F137" s="205" t="s">
        <v>1781</v>
      </c>
      <c r="G137" s="206" t="s">
        <v>578</v>
      </c>
      <c r="H137" s="207">
        <v>39</v>
      </c>
      <c r="I137" s="208"/>
      <c r="J137" s="209">
        <f>ROUND(I137*H137,2)</f>
        <v>0</v>
      </c>
      <c r="K137" s="205" t="s">
        <v>21</v>
      </c>
      <c r="L137" s="62"/>
      <c r="M137" s="210" t="s">
        <v>21</v>
      </c>
      <c r="N137" s="211" t="s">
        <v>45</v>
      </c>
      <c r="O137" s="43"/>
      <c r="P137" s="212">
        <f>O137*H137</f>
        <v>0</v>
      </c>
      <c r="Q137" s="212">
        <v>0</v>
      </c>
      <c r="R137" s="212">
        <f>Q137*H137</f>
        <v>0</v>
      </c>
      <c r="S137" s="212">
        <v>0</v>
      </c>
      <c r="T137" s="213">
        <f>S137*H137</f>
        <v>0</v>
      </c>
      <c r="AR137" s="25" t="s">
        <v>327</v>
      </c>
      <c r="AT137" s="25" t="s">
        <v>311</v>
      </c>
      <c r="AU137" s="25" t="s">
        <v>84</v>
      </c>
      <c r="AY137" s="25" t="s">
        <v>308</v>
      </c>
      <c r="BE137" s="214">
        <f>IF(N137="základní",J137,0)</f>
        <v>0</v>
      </c>
      <c r="BF137" s="214">
        <f>IF(N137="snížená",J137,0)</f>
        <v>0</v>
      </c>
      <c r="BG137" s="214">
        <f>IF(N137="zákl. přenesená",J137,0)</f>
        <v>0</v>
      </c>
      <c r="BH137" s="214">
        <f>IF(N137="sníž. přenesená",J137,0)</f>
        <v>0</v>
      </c>
      <c r="BI137" s="214">
        <f>IF(N137="nulová",J137,0)</f>
        <v>0</v>
      </c>
      <c r="BJ137" s="25" t="s">
        <v>82</v>
      </c>
      <c r="BK137" s="214">
        <f>ROUND(I137*H137,2)</f>
        <v>0</v>
      </c>
      <c r="BL137" s="25" t="s">
        <v>327</v>
      </c>
      <c r="BM137" s="25" t="s">
        <v>1782</v>
      </c>
    </row>
    <row r="138" spans="2:65" s="1" customFormat="1" ht="22.5" customHeight="1">
      <c r="B138" s="42"/>
      <c r="C138" s="203" t="s">
        <v>406</v>
      </c>
      <c r="D138" s="203" t="s">
        <v>311</v>
      </c>
      <c r="E138" s="204" t="s">
        <v>1783</v>
      </c>
      <c r="F138" s="205" t="s">
        <v>1784</v>
      </c>
      <c r="G138" s="206" t="s">
        <v>578</v>
      </c>
      <c r="H138" s="207">
        <v>39</v>
      </c>
      <c r="I138" s="208"/>
      <c r="J138" s="209">
        <f>ROUND(I138*H138,2)</f>
        <v>0</v>
      </c>
      <c r="K138" s="205" t="s">
        <v>21</v>
      </c>
      <c r="L138" s="62"/>
      <c r="M138" s="210" t="s">
        <v>21</v>
      </c>
      <c r="N138" s="211" t="s">
        <v>45</v>
      </c>
      <c r="O138" s="43"/>
      <c r="P138" s="212">
        <f>O138*H138</f>
        <v>0</v>
      </c>
      <c r="Q138" s="212">
        <v>0</v>
      </c>
      <c r="R138" s="212">
        <f>Q138*H138</f>
        <v>0</v>
      </c>
      <c r="S138" s="212">
        <v>0</v>
      </c>
      <c r="T138" s="213">
        <f>S138*H138</f>
        <v>0</v>
      </c>
      <c r="AR138" s="25" t="s">
        <v>327</v>
      </c>
      <c r="AT138" s="25" t="s">
        <v>311</v>
      </c>
      <c r="AU138" s="25" t="s">
        <v>84</v>
      </c>
      <c r="AY138" s="25" t="s">
        <v>308</v>
      </c>
      <c r="BE138" s="214">
        <f>IF(N138="základní",J138,0)</f>
        <v>0</v>
      </c>
      <c r="BF138" s="214">
        <f>IF(N138="snížená",J138,0)</f>
        <v>0</v>
      </c>
      <c r="BG138" s="214">
        <f>IF(N138="zákl. přenesená",J138,0)</f>
        <v>0</v>
      </c>
      <c r="BH138" s="214">
        <f>IF(N138="sníž. přenesená",J138,0)</f>
        <v>0</v>
      </c>
      <c r="BI138" s="214">
        <f>IF(N138="nulová",J138,0)</f>
        <v>0</v>
      </c>
      <c r="BJ138" s="25" t="s">
        <v>82</v>
      </c>
      <c r="BK138" s="214">
        <f>ROUND(I138*H138,2)</f>
        <v>0</v>
      </c>
      <c r="BL138" s="25" t="s">
        <v>327</v>
      </c>
      <c r="BM138" s="25" t="s">
        <v>1785</v>
      </c>
    </row>
    <row r="139" spans="2:65" s="11" customFormat="1" ht="29.85" customHeight="1">
      <c r="B139" s="186"/>
      <c r="C139" s="187"/>
      <c r="D139" s="200" t="s">
        <v>73</v>
      </c>
      <c r="E139" s="201" t="s">
        <v>346</v>
      </c>
      <c r="F139" s="201" t="s">
        <v>1607</v>
      </c>
      <c r="G139" s="187"/>
      <c r="H139" s="187"/>
      <c r="I139" s="190"/>
      <c r="J139" s="202">
        <f>BK139</f>
        <v>0</v>
      </c>
      <c r="K139" s="187"/>
      <c r="L139" s="192"/>
      <c r="M139" s="193"/>
      <c r="N139" s="194"/>
      <c r="O139" s="194"/>
      <c r="P139" s="195">
        <f>SUM(P140:P141)</f>
        <v>0</v>
      </c>
      <c r="Q139" s="194"/>
      <c r="R139" s="195">
        <f>SUM(R140:R141)</f>
        <v>0</v>
      </c>
      <c r="S139" s="194"/>
      <c r="T139" s="196">
        <f>SUM(T140:T141)</f>
        <v>0</v>
      </c>
      <c r="AR139" s="197" t="s">
        <v>82</v>
      </c>
      <c r="AT139" s="198" t="s">
        <v>73</v>
      </c>
      <c r="AU139" s="198" t="s">
        <v>82</v>
      </c>
      <c r="AY139" s="197" t="s">
        <v>308</v>
      </c>
      <c r="BK139" s="199">
        <f>SUM(BK140:BK141)</f>
        <v>0</v>
      </c>
    </row>
    <row r="140" spans="2:65" s="1" customFormat="1" ht="22.5" customHeight="1">
      <c r="B140" s="42"/>
      <c r="C140" s="203" t="s">
        <v>410</v>
      </c>
      <c r="D140" s="203" t="s">
        <v>311</v>
      </c>
      <c r="E140" s="204" t="s">
        <v>1786</v>
      </c>
      <c r="F140" s="205" t="s">
        <v>1787</v>
      </c>
      <c r="G140" s="206" t="s">
        <v>314</v>
      </c>
      <c r="H140" s="207">
        <v>1</v>
      </c>
      <c r="I140" s="208"/>
      <c r="J140" s="209">
        <f>ROUND(I140*H140,2)</f>
        <v>0</v>
      </c>
      <c r="K140" s="205" t="s">
        <v>21</v>
      </c>
      <c r="L140" s="62"/>
      <c r="M140" s="210" t="s">
        <v>21</v>
      </c>
      <c r="N140" s="211" t="s">
        <v>45</v>
      </c>
      <c r="O140" s="43"/>
      <c r="P140" s="212">
        <f>O140*H140</f>
        <v>0</v>
      </c>
      <c r="Q140" s="212">
        <v>0</v>
      </c>
      <c r="R140" s="212">
        <f>Q140*H140</f>
        <v>0</v>
      </c>
      <c r="S140" s="212">
        <v>0</v>
      </c>
      <c r="T140" s="213">
        <f>S140*H140</f>
        <v>0</v>
      </c>
      <c r="AR140" s="25" t="s">
        <v>327</v>
      </c>
      <c r="AT140" s="25" t="s">
        <v>311</v>
      </c>
      <c r="AU140" s="25" t="s">
        <v>84</v>
      </c>
      <c r="AY140" s="25" t="s">
        <v>308</v>
      </c>
      <c r="BE140" s="214">
        <f>IF(N140="základní",J140,0)</f>
        <v>0</v>
      </c>
      <c r="BF140" s="214">
        <f>IF(N140="snížená",J140,0)</f>
        <v>0</v>
      </c>
      <c r="BG140" s="214">
        <f>IF(N140="zákl. přenesená",J140,0)</f>
        <v>0</v>
      </c>
      <c r="BH140" s="214">
        <f>IF(N140="sníž. přenesená",J140,0)</f>
        <v>0</v>
      </c>
      <c r="BI140" s="214">
        <f>IF(N140="nulová",J140,0)</f>
        <v>0</v>
      </c>
      <c r="BJ140" s="25" t="s">
        <v>82</v>
      </c>
      <c r="BK140" s="214">
        <f>ROUND(I140*H140,2)</f>
        <v>0</v>
      </c>
      <c r="BL140" s="25" t="s">
        <v>327</v>
      </c>
      <c r="BM140" s="25" t="s">
        <v>1788</v>
      </c>
    </row>
    <row r="141" spans="2:65" s="1" customFormat="1" ht="40.5">
      <c r="B141" s="42"/>
      <c r="C141" s="64"/>
      <c r="D141" s="223" t="s">
        <v>1656</v>
      </c>
      <c r="E141" s="64"/>
      <c r="F141" s="292" t="s">
        <v>1789</v>
      </c>
      <c r="G141" s="64"/>
      <c r="H141" s="64"/>
      <c r="I141" s="173"/>
      <c r="J141" s="64"/>
      <c r="K141" s="64"/>
      <c r="L141" s="62"/>
      <c r="M141" s="291"/>
      <c r="N141" s="43"/>
      <c r="O141" s="43"/>
      <c r="P141" s="43"/>
      <c r="Q141" s="43"/>
      <c r="R141" s="43"/>
      <c r="S141" s="43"/>
      <c r="T141" s="79"/>
      <c r="AT141" s="25" t="s">
        <v>1656</v>
      </c>
      <c r="AU141" s="25" t="s">
        <v>84</v>
      </c>
    </row>
    <row r="142" spans="2:65" s="11" customFormat="1" ht="29.85" customHeight="1">
      <c r="B142" s="186"/>
      <c r="C142" s="187"/>
      <c r="D142" s="200" t="s">
        <v>73</v>
      </c>
      <c r="E142" s="201" t="s">
        <v>714</v>
      </c>
      <c r="F142" s="201" t="s">
        <v>715</v>
      </c>
      <c r="G142" s="187"/>
      <c r="H142" s="187"/>
      <c r="I142" s="190"/>
      <c r="J142" s="202">
        <f>BK142</f>
        <v>0</v>
      </c>
      <c r="K142" s="187"/>
      <c r="L142" s="192"/>
      <c r="M142" s="193"/>
      <c r="N142" s="194"/>
      <c r="O142" s="194"/>
      <c r="P142" s="195">
        <f>SUM(P143:P151)</f>
        <v>0</v>
      </c>
      <c r="Q142" s="194"/>
      <c r="R142" s="195">
        <f>SUM(R143:R151)</f>
        <v>0</v>
      </c>
      <c r="S142" s="194"/>
      <c r="T142" s="196">
        <f>SUM(T143:T151)</f>
        <v>0</v>
      </c>
      <c r="AR142" s="197" t="s">
        <v>82</v>
      </c>
      <c r="AT142" s="198" t="s">
        <v>73</v>
      </c>
      <c r="AU142" s="198" t="s">
        <v>82</v>
      </c>
      <c r="AY142" s="197" t="s">
        <v>308</v>
      </c>
      <c r="BK142" s="199">
        <f>SUM(BK143:BK151)</f>
        <v>0</v>
      </c>
    </row>
    <row r="143" spans="2:65" s="1" customFormat="1" ht="31.5" customHeight="1">
      <c r="B143" s="42"/>
      <c r="C143" s="203" t="s">
        <v>416</v>
      </c>
      <c r="D143" s="203" t="s">
        <v>311</v>
      </c>
      <c r="E143" s="204" t="s">
        <v>1702</v>
      </c>
      <c r="F143" s="205" t="s">
        <v>1703</v>
      </c>
      <c r="G143" s="206" t="s">
        <v>719</v>
      </c>
      <c r="H143" s="207">
        <v>6.4720000000000004</v>
      </c>
      <c r="I143" s="208"/>
      <c r="J143" s="209">
        <f>ROUND(I143*H143,2)</f>
        <v>0</v>
      </c>
      <c r="K143" s="205" t="s">
        <v>320</v>
      </c>
      <c r="L143" s="62"/>
      <c r="M143" s="210" t="s">
        <v>21</v>
      </c>
      <c r="N143" s="211" t="s">
        <v>45</v>
      </c>
      <c r="O143" s="43"/>
      <c r="P143" s="212">
        <f>O143*H143</f>
        <v>0</v>
      </c>
      <c r="Q143" s="212">
        <v>0</v>
      </c>
      <c r="R143" s="212">
        <f>Q143*H143</f>
        <v>0</v>
      </c>
      <c r="S143" s="212">
        <v>0</v>
      </c>
      <c r="T143" s="213">
        <f>S143*H143</f>
        <v>0</v>
      </c>
      <c r="AR143" s="25" t="s">
        <v>327</v>
      </c>
      <c r="AT143" s="25" t="s">
        <v>311</v>
      </c>
      <c r="AU143" s="25" t="s">
        <v>84</v>
      </c>
      <c r="AY143" s="25" t="s">
        <v>308</v>
      </c>
      <c r="BE143" s="214">
        <f>IF(N143="základní",J143,0)</f>
        <v>0</v>
      </c>
      <c r="BF143" s="214">
        <f>IF(N143="snížená",J143,0)</f>
        <v>0</v>
      </c>
      <c r="BG143" s="214">
        <f>IF(N143="zákl. přenesená",J143,0)</f>
        <v>0</v>
      </c>
      <c r="BH143" s="214">
        <f>IF(N143="sníž. přenesená",J143,0)</f>
        <v>0</v>
      </c>
      <c r="BI143" s="214">
        <f>IF(N143="nulová",J143,0)</f>
        <v>0</v>
      </c>
      <c r="BJ143" s="25" t="s">
        <v>82</v>
      </c>
      <c r="BK143" s="214">
        <f>ROUND(I143*H143,2)</f>
        <v>0</v>
      </c>
      <c r="BL143" s="25" t="s">
        <v>327</v>
      </c>
      <c r="BM143" s="25" t="s">
        <v>1790</v>
      </c>
    </row>
    <row r="144" spans="2:65" s="1" customFormat="1" ht="27">
      <c r="B144" s="42"/>
      <c r="C144" s="64"/>
      <c r="D144" s="246" t="s">
        <v>1656</v>
      </c>
      <c r="E144" s="64"/>
      <c r="F144" s="290" t="s">
        <v>1791</v>
      </c>
      <c r="G144" s="64"/>
      <c r="H144" s="64"/>
      <c r="I144" s="173"/>
      <c r="J144" s="64"/>
      <c r="K144" s="64"/>
      <c r="L144" s="62"/>
      <c r="M144" s="291"/>
      <c r="N144" s="43"/>
      <c r="O144" s="43"/>
      <c r="P144" s="43"/>
      <c r="Q144" s="43"/>
      <c r="R144" s="43"/>
      <c r="S144" s="43"/>
      <c r="T144" s="79"/>
      <c r="AT144" s="25" t="s">
        <v>1656</v>
      </c>
      <c r="AU144" s="25" t="s">
        <v>84</v>
      </c>
    </row>
    <row r="145" spans="2:65" s="1" customFormat="1" ht="22.5" customHeight="1">
      <c r="B145" s="42"/>
      <c r="C145" s="203" t="s">
        <v>420</v>
      </c>
      <c r="D145" s="203" t="s">
        <v>311</v>
      </c>
      <c r="E145" s="204" t="s">
        <v>1706</v>
      </c>
      <c r="F145" s="205" t="s">
        <v>1707</v>
      </c>
      <c r="G145" s="206" t="s">
        <v>719</v>
      </c>
      <c r="H145" s="207">
        <v>155.328</v>
      </c>
      <c r="I145" s="208"/>
      <c r="J145" s="209">
        <f>ROUND(I145*H145,2)</f>
        <v>0</v>
      </c>
      <c r="K145" s="205" t="s">
        <v>320</v>
      </c>
      <c r="L145" s="62"/>
      <c r="M145" s="210" t="s">
        <v>21</v>
      </c>
      <c r="N145" s="211" t="s">
        <v>45</v>
      </c>
      <c r="O145" s="43"/>
      <c r="P145" s="212">
        <f>O145*H145</f>
        <v>0</v>
      </c>
      <c r="Q145" s="212">
        <v>0</v>
      </c>
      <c r="R145" s="212">
        <f>Q145*H145</f>
        <v>0</v>
      </c>
      <c r="S145" s="212">
        <v>0</v>
      </c>
      <c r="T145" s="213">
        <f>S145*H145</f>
        <v>0</v>
      </c>
      <c r="AR145" s="25" t="s">
        <v>327</v>
      </c>
      <c r="AT145" s="25" t="s">
        <v>311</v>
      </c>
      <c r="AU145" s="25" t="s">
        <v>84</v>
      </c>
      <c r="AY145" s="25" t="s">
        <v>308</v>
      </c>
      <c r="BE145" s="214">
        <f>IF(N145="základní",J145,0)</f>
        <v>0</v>
      </c>
      <c r="BF145" s="214">
        <f>IF(N145="snížená",J145,0)</f>
        <v>0</v>
      </c>
      <c r="BG145" s="214">
        <f>IF(N145="zákl. přenesená",J145,0)</f>
        <v>0</v>
      </c>
      <c r="BH145" s="214">
        <f>IF(N145="sníž. přenesená",J145,0)</f>
        <v>0</v>
      </c>
      <c r="BI145" s="214">
        <f>IF(N145="nulová",J145,0)</f>
        <v>0</v>
      </c>
      <c r="BJ145" s="25" t="s">
        <v>82</v>
      </c>
      <c r="BK145" s="214">
        <f>ROUND(I145*H145,2)</f>
        <v>0</v>
      </c>
      <c r="BL145" s="25" t="s">
        <v>327</v>
      </c>
      <c r="BM145" s="25" t="s">
        <v>1792</v>
      </c>
    </row>
    <row r="146" spans="2:65" s="1" customFormat="1" ht="27">
      <c r="B146" s="42"/>
      <c r="C146" s="64"/>
      <c r="D146" s="223" t="s">
        <v>1656</v>
      </c>
      <c r="E146" s="64"/>
      <c r="F146" s="292" t="s">
        <v>1791</v>
      </c>
      <c r="G146" s="64"/>
      <c r="H146" s="64"/>
      <c r="I146" s="173"/>
      <c r="J146" s="64"/>
      <c r="K146" s="64"/>
      <c r="L146" s="62"/>
      <c r="M146" s="291"/>
      <c r="N146" s="43"/>
      <c r="O146" s="43"/>
      <c r="P146" s="43"/>
      <c r="Q146" s="43"/>
      <c r="R146" s="43"/>
      <c r="S146" s="43"/>
      <c r="T146" s="79"/>
      <c r="AT146" s="25" t="s">
        <v>1656</v>
      </c>
      <c r="AU146" s="25" t="s">
        <v>84</v>
      </c>
    </row>
    <row r="147" spans="2:65" s="13" customFormat="1" ht="13.5">
      <c r="B147" s="233"/>
      <c r="C147" s="234"/>
      <c r="D147" s="246" t="s">
        <v>451</v>
      </c>
      <c r="E147" s="234"/>
      <c r="F147" s="257" t="s">
        <v>1793</v>
      </c>
      <c r="G147" s="234"/>
      <c r="H147" s="258">
        <v>155.328</v>
      </c>
      <c r="I147" s="238"/>
      <c r="J147" s="234"/>
      <c r="K147" s="234"/>
      <c r="L147" s="239"/>
      <c r="M147" s="240"/>
      <c r="N147" s="241"/>
      <c r="O147" s="241"/>
      <c r="P147" s="241"/>
      <c r="Q147" s="241"/>
      <c r="R147" s="241"/>
      <c r="S147" s="241"/>
      <c r="T147" s="242"/>
      <c r="AT147" s="243" t="s">
        <v>451</v>
      </c>
      <c r="AU147" s="243" t="s">
        <v>84</v>
      </c>
      <c r="AV147" s="13" t="s">
        <v>84</v>
      </c>
      <c r="AW147" s="13" t="s">
        <v>6</v>
      </c>
      <c r="AX147" s="13" t="s">
        <v>82</v>
      </c>
      <c r="AY147" s="243" t="s">
        <v>308</v>
      </c>
    </row>
    <row r="148" spans="2:65" s="1" customFormat="1" ht="22.5" customHeight="1">
      <c r="B148" s="42"/>
      <c r="C148" s="203" t="s">
        <v>593</v>
      </c>
      <c r="D148" s="203" t="s">
        <v>311</v>
      </c>
      <c r="E148" s="204" t="s">
        <v>1710</v>
      </c>
      <c r="F148" s="205" t="s">
        <v>1711</v>
      </c>
      <c r="G148" s="206" t="s">
        <v>719</v>
      </c>
      <c r="H148" s="207">
        <v>6.4720000000000004</v>
      </c>
      <c r="I148" s="208"/>
      <c r="J148" s="209">
        <f>ROUND(I148*H148,2)</f>
        <v>0</v>
      </c>
      <c r="K148" s="205" t="s">
        <v>320</v>
      </c>
      <c r="L148" s="62"/>
      <c r="M148" s="210" t="s">
        <v>21</v>
      </c>
      <c r="N148" s="211" t="s">
        <v>45</v>
      </c>
      <c r="O148" s="43"/>
      <c r="P148" s="212">
        <f>O148*H148</f>
        <v>0</v>
      </c>
      <c r="Q148" s="212">
        <v>0</v>
      </c>
      <c r="R148" s="212">
        <f>Q148*H148</f>
        <v>0</v>
      </c>
      <c r="S148" s="212">
        <v>0</v>
      </c>
      <c r="T148" s="213">
        <f>S148*H148</f>
        <v>0</v>
      </c>
      <c r="AR148" s="25" t="s">
        <v>327</v>
      </c>
      <c r="AT148" s="25" t="s">
        <v>311</v>
      </c>
      <c r="AU148" s="25" t="s">
        <v>84</v>
      </c>
      <c r="AY148" s="25" t="s">
        <v>308</v>
      </c>
      <c r="BE148" s="214">
        <f>IF(N148="základní",J148,0)</f>
        <v>0</v>
      </c>
      <c r="BF148" s="214">
        <f>IF(N148="snížená",J148,0)</f>
        <v>0</v>
      </c>
      <c r="BG148" s="214">
        <f>IF(N148="zákl. přenesená",J148,0)</f>
        <v>0</v>
      </c>
      <c r="BH148" s="214">
        <f>IF(N148="sníž. přenesená",J148,0)</f>
        <v>0</v>
      </c>
      <c r="BI148" s="214">
        <f>IF(N148="nulová",J148,0)</f>
        <v>0</v>
      </c>
      <c r="BJ148" s="25" t="s">
        <v>82</v>
      </c>
      <c r="BK148" s="214">
        <f>ROUND(I148*H148,2)</f>
        <v>0</v>
      </c>
      <c r="BL148" s="25" t="s">
        <v>327</v>
      </c>
      <c r="BM148" s="25" t="s">
        <v>1794</v>
      </c>
    </row>
    <row r="149" spans="2:65" s="1" customFormat="1" ht="27">
      <c r="B149" s="42"/>
      <c r="C149" s="64"/>
      <c r="D149" s="246" t="s">
        <v>1656</v>
      </c>
      <c r="E149" s="64"/>
      <c r="F149" s="290" t="s">
        <v>1791</v>
      </c>
      <c r="G149" s="64"/>
      <c r="H149" s="64"/>
      <c r="I149" s="173"/>
      <c r="J149" s="64"/>
      <c r="K149" s="64"/>
      <c r="L149" s="62"/>
      <c r="M149" s="291"/>
      <c r="N149" s="43"/>
      <c r="O149" s="43"/>
      <c r="P149" s="43"/>
      <c r="Q149" s="43"/>
      <c r="R149" s="43"/>
      <c r="S149" s="43"/>
      <c r="T149" s="79"/>
      <c r="AT149" s="25" t="s">
        <v>1656</v>
      </c>
      <c r="AU149" s="25" t="s">
        <v>84</v>
      </c>
    </row>
    <row r="150" spans="2:65" s="1" customFormat="1" ht="22.5" customHeight="1">
      <c r="B150" s="42"/>
      <c r="C150" s="203" t="s">
        <v>598</v>
      </c>
      <c r="D150" s="203" t="s">
        <v>311</v>
      </c>
      <c r="E150" s="204" t="s">
        <v>1713</v>
      </c>
      <c r="F150" s="205" t="s">
        <v>1714</v>
      </c>
      <c r="G150" s="206" t="s">
        <v>719</v>
      </c>
      <c r="H150" s="207">
        <v>6.4720000000000004</v>
      </c>
      <c r="I150" s="208"/>
      <c r="J150" s="209">
        <f>ROUND(I150*H150,2)</f>
        <v>0</v>
      </c>
      <c r="K150" s="205" t="s">
        <v>320</v>
      </c>
      <c r="L150" s="62"/>
      <c r="M150" s="210" t="s">
        <v>21</v>
      </c>
      <c r="N150" s="211" t="s">
        <v>45</v>
      </c>
      <c r="O150" s="43"/>
      <c r="P150" s="212">
        <f>O150*H150</f>
        <v>0</v>
      </c>
      <c r="Q150" s="212">
        <v>0</v>
      </c>
      <c r="R150" s="212">
        <f>Q150*H150</f>
        <v>0</v>
      </c>
      <c r="S150" s="212">
        <v>0</v>
      </c>
      <c r="T150" s="213">
        <f>S150*H150</f>
        <v>0</v>
      </c>
      <c r="AR150" s="25" t="s">
        <v>327</v>
      </c>
      <c r="AT150" s="25" t="s">
        <v>311</v>
      </c>
      <c r="AU150" s="25" t="s">
        <v>84</v>
      </c>
      <c r="AY150" s="25" t="s">
        <v>308</v>
      </c>
      <c r="BE150" s="214">
        <f>IF(N150="základní",J150,0)</f>
        <v>0</v>
      </c>
      <c r="BF150" s="214">
        <f>IF(N150="snížená",J150,0)</f>
        <v>0</v>
      </c>
      <c r="BG150" s="214">
        <f>IF(N150="zákl. přenesená",J150,0)</f>
        <v>0</v>
      </c>
      <c r="BH150" s="214">
        <f>IF(N150="sníž. přenesená",J150,0)</f>
        <v>0</v>
      </c>
      <c r="BI150" s="214">
        <f>IF(N150="nulová",J150,0)</f>
        <v>0</v>
      </c>
      <c r="BJ150" s="25" t="s">
        <v>82</v>
      </c>
      <c r="BK150" s="214">
        <f>ROUND(I150*H150,2)</f>
        <v>0</v>
      </c>
      <c r="BL150" s="25" t="s">
        <v>327</v>
      </c>
      <c r="BM150" s="25" t="s">
        <v>1795</v>
      </c>
    </row>
    <row r="151" spans="2:65" s="1" customFormat="1" ht="27">
      <c r="B151" s="42"/>
      <c r="C151" s="64"/>
      <c r="D151" s="223" t="s">
        <v>1656</v>
      </c>
      <c r="E151" s="64"/>
      <c r="F151" s="292" t="s">
        <v>1791</v>
      </c>
      <c r="G151" s="64"/>
      <c r="H151" s="64"/>
      <c r="I151" s="173"/>
      <c r="J151" s="64"/>
      <c r="K151" s="64"/>
      <c r="L151" s="62"/>
      <c r="M151" s="291"/>
      <c r="N151" s="43"/>
      <c r="O151" s="43"/>
      <c r="P151" s="43"/>
      <c r="Q151" s="43"/>
      <c r="R151" s="43"/>
      <c r="S151" s="43"/>
      <c r="T151" s="79"/>
      <c r="AT151" s="25" t="s">
        <v>1656</v>
      </c>
      <c r="AU151" s="25" t="s">
        <v>84</v>
      </c>
    </row>
    <row r="152" spans="2:65" s="11" customFormat="1" ht="29.85" customHeight="1">
      <c r="B152" s="186"/>
      <c r="C152" s="187"/>
      <c r="D152" s="200" t="s">
        <v>73</v>
      </c>
      <c r="E152" s="201" t="s">
        <v>755</v>
      </c>
      <c r="F152" s="201" t="s">
        <v>756</v>
      </c>
      <c r="G152" s="187"/>
      <c r="H152" s="187"/>
      <c r="I152" s="190"/>
      <c r="J152" s="202">
        <f>BK152</f>
        <v>0</v>
      </c>
      <c r="K152" s="187"/>
      <c r="L152" s="192"/>
      <c r="M152" s="193"/>
      <c r="N152" s="194"/>
      <c r="O152" s="194"/>
      <c r="P152" s="195">
        <f>P153</f>
        <v>0</v>
      </c>
      <c r="Q152" s="194"/>
      <c r="R152" s="195">
        <f>R153</f>
        <v>0</v>
      </c>
      <c r="S152" s="194"/>
      <c r="T152" s="196">
        <f>T153</f>
        <v>0</v>
      </c>
      <c r="AR152" s="197" t="s">
        <v>82</v>
      </c>
      <c r="AT152" s="198" t="s">
        <v>73</v>
      </c>
      <c r="AU152" s="198" t="s">
        <v>82</v>
      </c>
      <c r="AY152" s="197" t="s">
        <v>308</v>
      </c>
      <c r="BK152" s="199">
        <f>BK153</f>
        <v>0</v>
      </c>
    </row>
    <row r="153" spans="2:65" s="1" customFormat="1" ht="22.5" customHeight="1">
      <c r="B153" s="42"/>
      <c r="C153" s="203" t="s">
        <v>603</v>
      </c>
      <c r="D153" s="203" t="s">
        <v>311</v>
      </c>
      <c r="E153" s="204" t="s">
        <v>1796</v>
      </c>
      <c r="F153" s="205" t="s">
        <v>1797</v>
      </c>
      <c r="G153" s="206" t="s">
        <v>719</v>
      </c>
      <c r="H153" s="207">
        <v>335.065</v>
      </c>
      <c r="I153" s="208"/>
      <c r="J153" s="209">
        <f>ROUND(I153*H153,2)</f>
        <v>0</v>
      </c>
      <c r="K153" s="205" t="s">
        <v>315</v>
      </c>
      <c r="L153" s="62"/>
      <c r="M153" s="210" t="s">
        <v>21</v>
      </c>
      <c r="N153" s="215" t="s">
        <v>45</v>
      </c>
      <c r="O153" s="216"/>
      <c r="P153" s="217">
        <f>O153*H153</f>
        <v>0</v>
      </c>
      <c r="Q153" s="217">
        <v>0</v>
      </c>
      <c r="R153" s="217">
        <f>Q153*H153</f>
        <v>0</v>
      </c>
      <c r="S153" s="217">
        <v>0</v>
      </c>
      <c r="T153" s="218">
        <f>S153*H153</f>
        <v>0</v>
      </c>
      <c r="AR153" s="25" t="s">
        <v>327</v>
      </c>
      <c r="AT153" s="25" t="s">
        <v>311</v>
      </c>
      <c r="AU153" s="25" t="s">
        <v>84</v>
      </c>
      <c r="AY153" s="25" t="s">
        <v>308</v>
      </c>
      <c r="BE153" s="214">
        <f>IF(N153="základní",J153,0)</f>
        <v>0</v>
      </c>
      <c r="BF153" s="214">
        <f>IF(N153="snížená",J153,0)</f>
        <v>0</v>
      </c>
      <c r="BG153" s="214">
        <f>IF(N153="zákl. přenesená",J153,0)</f>
        <v>0</v>
      </c>
      <c r="BH153" s="214">
        <f>IF(N153="sníž. přenesená",J153,0)</f>
        <v>0</v>
      </c>
      <c r="BI153" s="214">
        <f>IF(N153="nulová",J153,0)</f>
        <v>0</v>
      </c>
      <c r="BJ153" s="25" t="s">
        <v>82</v>
      </c>
      <c r="BK153" s="214">
        <f>ROUND(I153*H153,2)</f>
        <v>0</v>
      </c>
      <c r="BL153" s="25" t="s">
        <v>327</v>
      </c>
      <c r="BM153" s="25" t="s">
        <v>1798</v>
      </c>
    </row>
    <row r="154" spans="2:65" s="1" customFormat="1" ht="6.95" customHeight="1">
      <c r="B154" s="57"/>
      <c r="C154" s="58"/>
      <c r="D154" s="58"/>
      <c r="E154" s="58"/>
      <c r="F154" s="58"/>
      <c r="G154" s="58"/>
      <c r="H154" s="58"/>
      <c r="I154" s="149"/>
      <c r="J154" s="58"/>
      <c r="K154" s="58"/>
      <c r="L154" s="62"/>
    </row>
  </sheetData>
  <sheetProtection password="CC35" sheet="1" objects="1" scenarios="1" formatCells="0" formatColumns="0" formatRows="0" sort="0" autoFilter="0"/>
  <autoFilter ref="C88:K153"/>
  <mergeCells count="12">
    <mergeCell ref="G1:H1"/>
    <mergeCell ref="L2:V2"/>
    <mergeCell ref="E49:H49"/>
    <mergeCell ref="E51:H51"/>
    <mergeCell ref="E77:H77"/>
    <mergeCell ref="E79:H79"/>
    <mergeCell ref="E81:H81"/>
    <mergeCell ref="E7:H7"/>
    <mergeCell ref="E9:H9"/>
    <mergeCell ref="E11:H11"/>
    <mergeCell ref="E26:H26"/>
    <mergeCell ref="E47:H47"/>
  </mergeCells>
  <hyperlinks>
    <hyperlink ref="F1:G1" location="C2" display="1) Krycí list soupisu"/>
    <hyperlink ref="G1:H1" location="C58" display="2) Rekapitulace"/>
    <hyperlink ref="J1" location="C88" display="3) Soupis prací"/>
    <hyperlink ref="L1:V1" location="'Rekapitulace stavby'!C2" display="Rekapitulace stavby"/>
  </hyperlinks>
  <pageMargins left="0.58333330000000005" right="0.58333330000000005" top="0.58333330000000005" bottom="0.58333330000000005" header="0" footer="0"/>
  <pageSetup paperSize="9" fitToHeight="100" orientation="landscape" blackAndWhite="1" r:id="rId1"/>
  <headerFooter>
    <oddFooter>&amp;CStrana &amp;P z &amp;N</oddFooter>
  </headerFooter>
  <drawing r:id="rId2"/>
</worksheet>
</file>

<file path=xl/worksheets/sheet15.xml><?xml version="1.0" encoding="utf-8"?>
<worksheet xmlns="http://schemas.openxmlformats.org/spreadsheetml/2006/main" xmlns:r="http://schemas.openxmlformats.org/officeDocument/2006/relationships">
  <sheetPr>
    <pageSetUpPr fitToPage="1"/>
  </sheetPr>
  <dimension ref="A1:BR832"/>
  <sheetViews>
    <sheetView showGridLines="0" workbookViewId="0">
      <pane ySplit="1" topLeftCell="A2" activePane="bottomLeft" state="frozen"/>
      <selection pane="bottomLeft"/>
    </sheetView>
  </sheetViews>
  <sheetFormatPr defaultRowHeight="15"/>
  <cols>
    <col min="1" max="1" width="8.33203125" customWidth="1"/>
    <col min="2" max="2" width="1.6640625" customWidth="1"/>
    <col min="3" max="3" width="4.1640625" customWidth="1"/>
    <col min="4" max="4" width="4.33203125" customWidth="1"/>
    <col min="5" max="5" width="17.1640625" customWidth="1"/>
    <col min="6" max="6" width="75" customWidth="1"/>
    <col min="7" max="7" width="8.6640625" customWidth="1"/>
    <col min="8" max="8" width="11.1640625" customWidth="1"/>
    <col min="9" max="9" width="12.6640625" style="121" customWidth="1"/>
    <col min="10" max="10" width="23.5" customWidth="1"/>
    <col min="11" max="11" width="15.5" customWidth="1"/>
    <col min="19" max="19" width="8.1640625" customWidth="1"/>
    <col min="20" max="20" width="29.6640625" customWidth="1"/>
    <col min="21" max="21" width="16.33203125"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1" spans="1:70" ht="21.75" customHeight="1">
      <c r="A1" s="22"/>
      <c r="B1" s="122"/>
      <c r="C1" s="122"/>
      <c r="D1" s="123" t="s">
        <v>1</v>
      </c>
      <c r="E1" s="122"/>
      <c r="F1" s="124" t="s">
        <v>272</v>
      </c>
      <c r="G1" s="427" t="s">
        <v>273</v>
      </c>
      <c r="H1" s="427"/>
      <c r="I1" s="125"/>
      <c r="J1" s="124" t="s">
        <v>274</v>
      </c>
      <c r="K1" s="123" t="s">
        <v>275</v>
      </c>
      <c r="L1" s="124" t="s">
        <v>276</v>
      </c>
      <c r="M1" s="124"/>
      <c r="N1" s="124"/>
      <c r="O1" s="124"/>
      <c r="P1" s="124"/>
      <c r="Q1" s="124"/>
      <c r="R1" s="124"/>
      <c r="S1" s="124"/>
      <c r="T1" s="124"/>
      <c r="U1" s="21"/>
      <c r="V1" s="21"/>
      <c r="W1" s="22"/>
      <c r="X1" s="22"/>
      <c r="Y1" s="22"/>
      <c r="Z1" s="22"/>
      <c r="AA1" s="22"/>
      <c r="AB1" s="22"/>
      <c r="AC1" s="22"/>
      <c r="AD1" s="22"/>
      <c r="AE1" s="22"/>
      <c r="AF1" s="22"/>
      <c r="AG1" s="22"/>
      <c r="AH1" s="22"/>
      <c r="AI1" s="22"/>
      <c r="AJ1" s="22"/>
      <c r="AK1" s="22"/>
      <c r="AL1" s="22"/>
      <c r="AM1" s="22"/>
      <c r="AN1" s="22"/>
      <c r="AO1" s="22"/>
      <c r="AP1" s="22"/>
      <c r="AQ1" s="22"/>
      <c r="AR1" s="22"/>
      <c r="AS1" s="22"/>
      <c r="AT1" s="22"/>
      <c r="AU1" s="22"/>
      <c r="AV1" s="22"/>
      <c r="AW1" s="22"/>
      <c r="AX1" s="22"/>
      <c r="AY1" s="22"/>
      <c r="AZ1" s="22"/>
      <c r="BA1" s="22"/>
      <c r="BB1" s="22"/>
      <c r="BC1" s="22"/>
      <c r="BD1" s="22"/>
      <c r="BE1" s="22"/>
      <c r="BF1" s="22"/>
      <c r="BG1" s="22"/>
      <c r="BH1" s="22"/>
      <c r="BI1" s="22"/>
      <c r="BJ1" s="22"/>
      <c r="BK1" s="22"/>
      <c r="BL1" s="22"/>
      <c r="BM1" s="22"/>
      <c r="BN1" s="22"/>
      <c r="BO1" s="22"/>
      <c r="BP1" s="22"/>
      <c r="BQ1" s="22"/>
      <c r="BR1" s="22"/>
    </row>
    <row r="2" spans="1:70" ht="36.950000000000003" customHeight="1">
      <c r="L2" s="419"/>
      <c r="M2" s="419"/>
      <c r="N2" s="419"/>
      <c r="O2" s="419"/>
      <c r="P2" s="419"/>
      <c r="Q2" s="419"/>
      <c r="R2" s="419"/>
      <c r="S2" s="419"/>
      <c r="T2" s="419"/>
      <c r="U2" s="419"/>
      <c r="V2" s="419"/>
      <c r="AT2" s="25" t="s">
        <v>135</v>
      </c>
    </row>
    <row r="3" spans="1:70" ht="6.95" customHeight="1">
      <c r="B3" s="26"/>
      <c r="C3" s="27"/>
      <c r="D3" s="27"/>
      <c r="E3" s="27"/>
      <c r="F3" s="27"/>
      <c r="G3" s="27"/>
      <c r="H3" s="27"/>
      <c r="I3" s="126"/>
      <c r="J3" s="27"/>
      <c r="K3" s="28"/>
      <c r="AT3" s="25" t="s">
        <v>84</v>
      </c>
    </row>
    <row r="4" spans="1:70" ht="36.950000000000003" customHeight="1">
      <c r="B4" s="29"/>
      <c r="C4" s="30"/>
      <c r="D4" s="31" t="s">
        <v>277</v>
      </c>
      <c r="E4" s="30"/>
      <c r="F4" s="30"/>
      <c r="G4" s="30"/>
      <c r="H4" s="30"/>
      <c r="I4" s="127"/>
      <c r="J4" s="30"/>
      <c r="K4" s="32"/>
      <c r="M4" s="33" t="s">
        <v>12</v>
      </c>
      <c r="AT4" s="25" t="s">
        <v>6</v>
      </c>
    </row>
    <row r="5" spans="1:70" ht="6.95" customHeight="1">
      <c r="B5" s="29"/>
      <c r="C5" s="30"/>
      <c r="D5" s="30"/>
      <c r="E5" s="30"/>
      <c r="F5" s="30"/>
      <c r="G5" s="30"/>
      <c r="H5" s="30"/>
      <c r="I5" s="127"/>
      <c r="J5" s="30"/>
      <c r="K5" s="32"/>
    </row>
    <row r="6" spans="1:70">
      <c r="B6" s="29"/>
      <c r="C6" s="30"/>
      <c r="D6" s="38" t="s">
        <v>18</v>
      </c>
      <c r="E6" s="30"/>
      <c r="F6" s="30"/>
      <c r="G6" s="30"/>
      <c r="H6" s="30"/>
      <c r="I6" s="127"/>
      <c r="J6" s="30"/>
      <c r="K6" s="32"/>
    </row>
    <row r="7" spans="1:70" ht="22.5" customHeight="1">
      <c r="B7" s="29"/>
      <c r="C7" s="30"/>
      <c r="D7" s="30"/>
      <c r="E7" s="420" t="str">
        <f>'Rekapitulace stavby'!K6</f>
        <v>Národní telemedicínské centrum</v>
      </c>
      <c r="F7" s="421"/>
      <c r="G7" s="421"/>
      <c r="H7" s="421"/>
      <c r="I7" s="127"/>
      <c r="J7" s="30"/>
      <c r="K7" s="32"/>
    </row>
    <row r="8" spans="1:70" s="1" customFormat="1">
      <c r="B8" s="42"/>
      <c r="C8" s="43"/>
      <c r="D8" s="38" t="s">
        <v>278</v>
      </c>
      <c r="E8" s="43"/>
      <c r="F8" s="43"/>
      <c r="G8" s="43"/>
      <c r="H8" s="43"/>
      <c r="I8" s="128"/>
      <c r="J8" s="43"/>
      <c r="K8" s="46"/>
    </row>
    <row r="9" spans="1:70" s="1" customFormat="1" ht="36.950000000000003" customHeight="1">
      <c r="B9" s="42"/>
      <c r="C9" s="43"/>
      <c r="D9" s="43"/>
      <c r="E9" s="422" t="s">
        <v>1799</v>
      </c>
      <c r="F9" s="423"/>
      <c r="G9" s="423"/>
      <c r="H9" s="423"/>
      <c r="I9" s="128"/>
      <c r="J9" s="43"/>
      <c r="K9" s="46"/>
    </row>
    <row r="10" spans="1:70" s="1" customFormat="1" ht="13.5">
      <c r="B10" s="42"/>
      <c r="C10" s="43"/>
      <c r="D10" s="43"/>
      <c r="E10" s="43"/>
      <c r="F10" s="43"/>
      <c r="G10" s="43"/>
      <c r="H10" s="43"/>
      <c r="I10" s="128"/>
      <c r="J10" s="43"/>
      <c r="K10" s="46"/>
    </row>
    <row r="11" spans="1:70" s="1" customFormat="1" ht="14.45" customHeight="1">
      <c r="B11" s="42"/>
      <c r="C11" s="43"/>
      <c r="D11" s="38" t="s">
        <v>20</v>
      </c>
      <c r="E11" s="43"/>
      <c r="F11" s="36" t="s">
        <v>21</v>
      </c>
      <c r="G11" s="43"/>
      <c r="H11" s="43"/>
      <c r="I11" s="129" t="s">
        <v>22</v>
      </c>
      <c r="J11" s="36" t="s">
        <v>21</v>
      </c>
      <c r="K11" s="46"/>
    </row>
    <row r="12" spans="1:70" s="1" customFormat="1" ht="14.45" customHeight="1">
      <c r="B12" s="42"/>
      <c r="C12" s="43"/>
      <c r="D12" s="38" t="s">
        <v>23</v>
      </c>
      <c r="E12" s="43"/>
      <c r="F12" s="36" t="s">
        <v>24</v>
      </c>
      <c r="G12" s="43"/>
      <c r="H12" s="43"/>
      <c r="I12" s="129" t="s">
        <v>25</v>
      </c>
      <c r="J12" s="130" t="str">
        <f>'Rekapitulace stavby'!AN8</f>
        <v>26.1.2017</v>
      </c>
      <c r="K12" s="46"/>
    </row>
    <row r="13" spans="1:70" s="1" customFormat="1" ht="10.9" customHeight="1">
      <c r="B13" s="42"/>
      <c r="C13" s="43"/>
      <c r="D13" s="43"/>
      <c r="E13" s="43"/>
      <c r="F13" s="43"/>
      <c r="G13" s="43"/>
      <c r="H13" s="43"/>
      <c r="I13" s="128"/>
      <c r="J13" s="43"/>
      <c r="K13" s="46"/>
    </row>
    <row r="14" spans="1:70" s="1" customFormat="1" ht="14.45" customHeight="1">
      <c r="B14" s="42"/>
      <c r="C14" s="43"/>
      <c r="D14" s="38" t="s">
        <v>27</v>
      </c>
      <c r="E14" s="43"/>
      <c r="F14" s="43"/>
      <c r="G14" s="43"/>
      <c r="H14" s="43"/>
      <c r="I14" s="129" t="s">
        <v>28</v>
      </c>
      <c r="J14" s="36" t="s">
        <v>29</v>
      </c>
      <c r="K14" s="46"/>
    </row>
    <row r="15" spans="1:70" s="1" customFormat="1" ht="18" customHeight="1">
      <c r="B15" s="42"/>
      <c r="C15" s="43"/>
      <c r="D15" s="43"/>
      <c r="E15" s="36" t="s">
        <v>30</v>
      </c>
      <c r="F15" s="43"/>
      <c r="G15" s="43"/>
      <c r="H15" s="43"/>
      <c r="I15" s="129" t="s">
        <v>31</v>
      </c>
      <c r="J15" s="36" t="s">
        <v>21</v>
      </c>
      <c r="K15" s="46"/>
    </row>
    <row r="16" spans="1:70" s="1" customFormat="1" ht="6.95" customHeight="1">
      <c r="B16" s="42"/>
      <c r="C16" s="43"/>
      <c r="D16" s="43"/>
      <c r="E16" s="43"/>
      <c r="F16" s="43"/>
      <c r="G16" s="43"/>
      <c r="H16" s="43"/>
      <c r="I16" s="128"/>
      <c r="J16" s="43"/>
      <c r="K16" s="46"/>
    </row>
    <row r="17" spans="2:11" s="1" customFormat="1" ht="14.45" customHeight="1">
      <c r="B17" s="42"/>
      <c r="C17" s="43"/>
      <c r="D17" s="38" t="s">
        <v>32</v>
      </c>
      <c r="E17" s="43"/>
      <c r="F17" s="43"/>
      <c r="G17" s="43"/>
      <c r="H17" s="43"/>
      <c r="I17" s="129" t="s">
        <v>28</v>
      </c>
      <c r="J17" s="36" t="str">
        <f>IF('Rekapitulace stavby'!AN13="Vyplň údaj","",IF('Rekapitulace stavby'!AN13="","",'Rekapitulace stavby'!AN13))</f>
        <v/>
      </c>
      <c r="K17" s="46"/>
    </row>
    <row r="18" spans="2:11" s="1" customFormat="1" ht="18" customHeight="1">
      <c r="B18" s="42"/>
      <c r="C18" s="43"/>
      <c r="D18" s="43"/>
      <c r="E18" s="36" t="str">
        <f>IF('Rekapitulace stavby'!E14="Vyplň údaj","",IF('Rekapitulace stavby'!E14="","",'Rekapitulace stavby'!E14))</f>
        <v/>
      </c>
      <c r="F18" s="43"/>
      <c r="G18" s="43"/>
      <c r="H18" s="43"/>
      <c r="I18" s="129" t="s">
        <v>31</v>
      </c>
      <c r="J18" s="36" t="str">
        <f>IF('Rekapitulace stavby'!AN14="Vyplň údaj","",IF('Rekapitulace stavby'!AN14="","",'Rekapitulace stavby'!AN14))</f>
        <v/>
      </c>
      <c r="K18" s="46"/>
    </row>
    <row r="19" spans="2:11" s="1" customFormat="1" ht="6.95" customHeight="1">
      <c r="B19" s="42"/>
      <c r="C19" s="43"/>
      <c r="D19" s="43"/>
      <c r="E19" s="43"/>
      <c r="F19" s="43"/>
      <c r="G19" s="43"/>
      <c r="H19" s="43"/>
      <c r="I19" s="128"/>
      <c r="J19" s="43"/>
      <c r="K19" s="46"/>
    </row>
    <row r="20" spans="2:11" s="1" customFormat="1" ht="14.45" customHeight="1">
      <c r="B20" s="42"/>
      <c r="C20" s="43"/>
      <c r="D20" s="38" t="s">
        <v>34</v>
      </c>
      <c r="E20" s="43"/>
      <c r="F20" s="43"/>
      <c r="G20" s="43"/>
      <c r="H20" s="43"/>
      <c r="I20" s="129" t="s">
        <v>28</v>
      </c>
      <c r="J20" s="36" t="s">
        <v>35</v>
      </c>
      <c r="K20" s="46"/>
    </row>
    <row r="21" spans="2:11" s="1" customFormat="1" ht="18" customHeight="1">
      <c r="B21" s="42"/>
      <c r="C21" s="43"/>
      <c r="D21" s="43"/>
      <c r="E21" s="36" t="s">
        <v>36</v>
      </c>
      <c r="F21" s="43"/>
      <c r="G21" s="43"/>
      <c r="H21" s="43"/>
      <c r="I21" s="129" t="s">
        <v>31</v>
      </c>
      <c r="J21" s="36" t="s">
        <v>21</v>
      </c>
      <c r="K21" s="46"/>
    </row>
    <row r="22" spans="2:11" s="1" customFormat="1" ht="6.95" customHeight="1">
      <c r="B22" s="42"/>
      <c r="C22" s="43"/>
      <c r="D22" s="43"/>
      <c r="E22" s="43"/>
      <c r="F22" s="43"/>
      <c r="G22" s="43"/>
      <c r="H22" s="43"/>
      <c r="I22" s="128"/>
      <c r="J22" s="43"/>
      <c r="K22" s="46"/>
    </row>
    <row r="23" spans="2:11" s="1" customFormat="1" ht="14.45" customHeight="1">
      <c r="B23" s="42"/>
      <c r="C23" s="43"/>
      <c r="D23" s="38" t="s">
        <v>38</v>
      </c>
      <c r="E23" s="43"/>
      <c r="F23" s="43"/>
      <c r="G23" s="43"/>
      <c r="H23" s="43"/>
      <c r="I23" s="128"/>
      <c r="J23" s="43"/>
      <c r="K23" s="46"/>
    </row>
    <row r="24" spans="2:11" s="7" customFormat="1" ht="48.75" customHeight="1">
      <c r="B24" s="131"/>
      <c r="C24" s="132"/>
      <c r="D24" s="132"/>
      <c r="E24" s="384" t="s">
        <v>1800</v>
      </c>
      <c r="F24" s="384"/>
      <c r="G24" s="384"/>
      <c r="H24" s="384"/>
      <c r="I24" s="133"/>
      <c r="J24" s="132"/>
      <c r="K24" s="134"/>
    </row>
    <row r="25" spans="2:11" s="1" customFormat="1" ht="6.95" customHeight="1">
      <c r="B25" s="42"/>
      <c r="C25" s="43"/>
      <c r="D25" s="43"/>
      <c r="E25" s="43"/>
      <c r="F25" s="43"/>
      <c r="G25" s="43"/>
      <c r="H25" s="43"/>
      <c r="I25" s="128"/>
      <c r="J25" s="43"/>
      <c r="K25" s="46"/>
    </row>
    <row r="26" spans="2:11" s="1" customFormat="1" ht="6.95" customHeight="1">
      <c r="B26" s="42"/>
      <c r="C26" s="43"/>
      <c r="D26" s="86"/>
      <c r="E26" s="86"/>
      <c r="F26" s="86"/>
      <c r="G26" s="86"/>
      <c r="H26" s="86"/>
      <c r="I26" s="135"/>
      <c r="J26" s="86"/>
      <c r="K26" s="136"/>
    </row>
    <row r="27" spans="2:11" s="1" customFormat="1" ht="25.35" customHeight="1">
      <c r="B27" s="42"/>
      <c r="C27" s="43"/>
      <c r="D27" s="137" t="s">
        <v>40</v>
      </c>
      <c r="E27" s="43"/>
      <c r="F27" s="43"/>
      <c r="G27" s="43"/>
      <c r="H27" s="43"/>
      <c r="I27" s="128"/>
      <c r="J27" s="138">
        <f>ROUND(J115,2)</f>
        <v>0</v>
      </c>
      <c r="K27" s="46"/>
    </row>
    <row r="28" spans="2:11" s="1" customFormat="1" ht="6.95" customHeight="1">
      <c r="B28" s="42"/>
      <c r="C28" s="43"/>
      <c r="D28" s="86"/>
      <c r="E28" s="86"/>
      <c r="F28" s="86"/>
      <c r="G28" s="86"/>
      <c r="H28" s="86"/>
      <c r="I28" s="135"/>
      <c r="J28" s="86"/>
      <c r="K28" s="136"/>
    </row>
    <row r="29" spans="2:11" s="1" customFormat="1" ht="14.45" customHeight="1">
      <c r="B29" s="42"/>
      <c r="C29" s="43"/>
      <c r="D29" s="43"/>
      <c r="E29" s="43"/>
      <c r="F29" s="47" t="s">
        <v>42</v>
      </c>
      <c r="G29" s="43"/>
      <c r="H29" s="43"/>
      <c r="I29" s="139" t="s">
        <v>41</v>
      </c>
      <c r="J29" s="47" t="s">
        <v>43</v>
      </c>
      <c r="K29" s="46"/>
    </row>
    <row r="30" spans="2:11" s="1" customFormat="1" ht="14.45" customHeight="1">
      <c r="B30" s="42"/>
      <c r="C30" s="43"/>
      <c r="D30" s="50" t="s">
        <v>44</v>
      </c>
      <c r="E30" s="50" t="s">
        <v>45</v>
      </c>
      <c r="F30" s="140">
        <f>ROUND(SUM(BE115:BE831), 2)</f>
        <v>0</v>
      </c>
      <c r="G30" s="43"/>
      <c r="H30" s="43"/>
      <c r="I30" s="141">
        <v>0.21</v>
      </c>
      <c r="J30" s="140">
        <f>ROUND(ROUND((SUM(BE115:BE831)), 2)*I30, 2)</f>
        <v>0</v>
      </c>
      <c r="K30" s="46"/>
    </row>
    <row r="31" spans="2:11" s="1" customFormat="1" ht="14.45" customHeight="1">
      <c r="B31" s="42"/>
      <c r="C31" s="43"/>
      <c r="D31" s="43"/>
      <c r="E31" s="50" t="s">
        <v>46</v>
      </c>
      <c r="F31" s="140">
        <f>ROUND(SUM(BF115:BF831), 2)</f>
        <v>0</v>
      </c>
      <c r="G31" s="43"/>
      <c r="H31" s="43"/>
      <c r="I31" s="141">
        <v>0.15</v>
      </c>
      <c r="J31" s="140">
        <f>ROUND(ROUND((SUM(BF115:BF831)), 2)*I31, 2)</f>
        <v>0</v>
      </c>
      <c r="K31" s="46"/>
    </row>
    <row r="32" spans="2:11" s="1" customFormat="1" ht="14.45" hidden="1" customHeight="1">
      <c r="B32" s="42"/>
      <c r="C32" s="43"/>
      <c r="D32" s="43"/>
      <c r="E32" s="50" t="s">
        <v>47</v>
      </c>
      <c r="F32" s="140">
        <f>ROUND(SUM(BG115:BG831), 2)</f>
        <v>0</v>
      </c>
      <c r="G32" s="43"/>
      <c r="H32" s="43"/>
      <c r="I32" s="141">
        <v>0.21</v>
      </c>
      <c r="J32" s="140">
        <v>0</v>
      </c>
      <c r="K32" s="46"/>
    </row>
    <row r="33" spans="2:11" s="1" customFormat="1" ht="14.45" hidden="1" customHeight="1">
      <c r="B33" s="42"/>
      <c r="C33" s="43"/>
      <c r="D33" s="43"/>
      <c r="E33" s="50" t="s">
        <v>48</v>
      </c>
      <c r="F33" s="140">
        <f>ROUND(SUM(BH115:BH831), 2)</f>
        <v>0</v>
      </c>
      <c r="G33" s="43"/>
      <c r="H33" s="43"/>
      <c r="I33" s="141">
        <v>0.15</v>
      </c>
      <c r="J33" s="140">
        <v>0</v>
      </c>
      <c r="K33" s="46"/>
    </row>
    <row r="34" spans="2:11" s="1" customFormat="1" ht="14.45" hidden="1" customHeight="1">
      <c r="B34" s="42"/>
      <c r="C34" s="43"/>
      <c r="D34" s="43"/>
      <c r="E34" s="50" t="s">
        <v>49</v>
      </c>
      <c r="F34" s="140">
        <f>ROUND(SUM(BI115:BI831), 2)</f>
        <v>0</v>
      </c>
      <c r="G34" s="43"/>
      <c r="H34" s="43"/>
      <c r="I34" s="141">
        <v>0</v>
      </c>
      <c r="J34" s="140">
        <v>0</v>
      </c>
      <c r="K34" s="46"/>
    </row>
    <row r="35" spans="2:11" s="1" customFormat="1" ht="6.95" customHeight="1">
      <c r="B35" s="42"/>
      <c r="C35" s="43"/>
      <c r="D35" s="43"/>
      <c r="E35" s="43"/>
      <c r="F35" s="43"/>
      <c r="G35" s="43"/>
      <c r="H35" s="43"/>
      <c r="I35" s="128"/>
      <c r="J35" s="43"/>
      <c r="K35" s="46"/>
    </row>
    <row r="36" spans="2:11" s="1" customFormat="1" ht="25.35" customHeight="1">
      <c r="B36" s="42"/>
      <c r="C36" s="142"/>
      <c r="D36" s="143" t="s">
        <v>50</v>
      </c>
      <c r="E36" s="80"/>
      <c r="F36" s="80"/>
      <c r="G36" s="144" t="s">
        <v>51</v>
      </c>
      <c r="H36" s="145" t="s">
        <v>52</v>
      </c>
      <c r="I36" s="146"/>
      <c r="J36" s="147">
        <f>SUM(J27:J34)</f>
        <v>0</v>
      </c>
      <c r="K36" s="148"/>
    </row>
    <row r="37" spans="2:11" s="1" customFormat="1" ht="14.45" customHeight="1">
      <c r="B37" s="57"/>
      <c r="C37" s="58"/>
      <c r="D37" s="58"/>
      <c r="E37" s="58"/>
      <c r="F37" s="58"/>
      <c r="G37" s="58"/>
      <c r="H37" s="58"/>
      <c r="I37" s="149"/>
      <c r="J37" s="58"/>
      <c r="K37" s="59"/>
    </row>
    <row r="41" spans="2:11" s="1" customFormat="1" ht="6.95" customHeight="1">
      <c r="B41" s="150"/>
      <c r="C41" s="151"/>
      <c r="D41" s="151"/>
      <c r="E41" s="151"/>
      <c r="F41" s="151"/>
      <c r="G41" s="151"/>
      <c r="H41" s="151"/>
      <c r="I41" s="152"/>
      <c r="J41" s="151"/>
      <c r="K41" s="153"/>
    </row>
    <row r="42" spans="2:11" s="1" customFormat="1" ht="36.950000000000003" customHeight="1">
      <c r="B42" s="42"/>
      <c r="C42" s="31" t="s">
        <v>280</v>
      </c>
      <c r="D42" s="43"/>
      <c r="E42" s="43"/>
      <c r="F42" s="43"/>
      <c r="G42" s="43"/>
      <c r="H42" s="43"/>
      <c r="I42" s="128"/>
      <c r="J42" s="43"/>
      <c r="K42" s="46"/>
    </row>
    <row r="43" spans="2:11" s="1" customFormat="1" ht="6.95" customHeight="1">
      <c r="B43" s="42"/>
      <c r="C43" s="43"/>
      <c r="D43" s="43"/>
      <c r="E43" s="43"/>
      <c r="F43" s="43"/>
      <c r="G43" s="43"/>
      <c r="H43" s="43"/>
      <c r="I43" s="128"/>
      <c r="J43" s="43"/>
      <c r="K43" s="46"/>
    </row>
    <row r="44" spans="2:11" s="1" customFormat="1" ht="14.45" customHeight="1">
      <c r="B44" s="42"/>
      <c r="C44" s="38" t="s">
        <v>18</v>
      </c>
      <c r="D44" s="43"/>
      <c r="E44" s="43"/>
      <c r="F44" s="43"/>
      <c r="G44" s="43"/>
      <c r="H44" s="43"/>
      <c r="I44" s="128"/>
      <c r="J44" s="43"/>
      <c r="K44" s="46"/>
    </row>
    <row r="45" spans="2:11" s="1" customFormat="1" ht="22.5" customHeight="1">
      <c r="B45" s="42"/>
      <c r="C45" s="43"/>
      <c r="D45" s="43"/>
      <c r="E45" s="420" t="str">
        <f>E7</f>
        <v>Národní telemedicínské centrum</v>
      </c>
      <c r="F45" s="421"/>
      <c r="G45" s="421"/>
      <c r="H45" s="421"/>
      <c r="I45" s="128"/>
      <c r="J45" s="43"/>
      <c r="K45" s="46"/>
    </row>
    <row r="46" spans="2:11" s="1" customFormat="1" ht="14.45" customHeight="1">
      <c r="B46" s="42"/>
      <c r="C46" s="38" t="s">
        <v>278</v>
      </c>
      <c r="D46" s="43"/>
      <c r="E46" s="43"/>
      <c r="F46" s="43"/>
      <c r="G46" s="43"/>
      <c r="H46" s="43"/>
      <c r="I46" s="128"/>
      <c r="J46" s="43"/>
      <c r="K46" s="46"/>
    </row>
    <row r="47" spans="2:11" s="1" customFormat="1" ht="23.25" customHeight="1">
      <c r="B47" s="42"/>
      <c r="C47" s="43"/>
      <c r="D47" s="43"/>
      <c r="E47" s="422" t="str">
        <f>E9</f>
        <v>292/004 - Stavební část</v>
      </c>
      <c r="F47" s="423"/>
      <c r="G47" s="423"/>
      <c r="H47" s="423"/>
      <c r="I47" s="128"/>
      <c r="J47" s="43"/>
      <c r="K47" s="46"/>
    </row>
    <row r="48" spans="2:11" s="1" customFormat="1" ht="6.95" customHeight="1">
      <c r="B48" s="42"/>
      <c r="C48" s="43"/>
      <c r="D48" s="43"/>
      <c r="E48" s="43"/>
      <c r="F48" s="43"/>
      <c r="G48" s="43"/>
      <c r="H48" s="43"/>
      <c r="I48" s="128"/>
      <c r="J48" s="43"/>
      <c r="K48" s="46"/>
    </row>
    <row r="49" spans="2:47" s="1" customFormat="1" ht="18" customHeight="1">
      <c r="B49" s="42"/>
      <c r="C49" s="38" t="s">
        <v>23</v>
      </c>
      <c r="D49" s="43"/>
      <c r="E49" s="43"/>
      <c r="F49" s="36" t="str">
        <f>F12</f>
        <v>FN Olomouc</v>
      </c>
      <c r="G49" s="43"/>
      <c r="H49" s="43"/>
      <c r="I49" s="129" t="s">
        <v>25</v>
      </c>
      <c r="J49" s="130" t="str">
        <f>IF(J12="","",J12)</f>
        <v>26.1.2017</v>
      </c>
      <c r="K49" s="46"/>
    </row>
    <row r="50" spans="2:47" s="1" customFormat="1" ht="6.95" customHeight="1">
      <c r="B50" s="42"/>
      <c r="C50" s="43"/>
      <c r="D50" s="43"/>
      <c r="E50" s="43"/>
      <c r="F50" s="43"/>
      <c r="G50" s="43"/>
      <c r="H50" s="43"/>
      <c r="I50" s="128"/>
      <c r="J50" s="43"/>
      <c r="K50" s="46"/>
    </row>
    <row r="51" spans="2:47" s="1" customFormat="1">
      <c r="B51" s="42"/>
      <c r="C51" s="38" t="s">
        <v>27</v>
      </c>
      <c r="D51" s="43"/>
      <c r="E51" s="43"/>
      <c r="F51" s="36" t="str">
        <f>E15</f>
        <v>SPS Projekt s. r.o., Za Návsí 1670/9, Praha 10</v>
      </c>
      <c r="G51" s="43"/>
      <c r="H51" s="43"/>
      <c r="I51" s="129" t="s">
        <v>34</v>
      </c>
      <c r="J51" s="36" t="str">
        <f>E21</f>
        <v>OK Plan Architects s.r.o., Na Závodí 631, Humpolec</v>
      </c>
      <c r="K51" s="46"/>
    </row>
    <row r="52" spans="2:47" s="1" customFormat="1" ht="14.45" customHeight="1">
      <c r="B52" s="42"/>
      <c r="C52" s="38" t="s">
        <v>32</v>
      </c>
      <c r="D52" s="43"/>
      <c r="E52" s="43"/>
      <c r="F52" s="36" t="str">
        <f>IF(E18="","",E18)</f>
        <v/>
      </c>
      <c r="G52" s="43"/>
      <c r="H52" s="43"/>
      <c r="I52" s="128"/>
      <c r="J52" s="43"/>
      <c r="K52" s="46"/>
    </row>
    <row r="53" spans="2:47" s="1" customFormat="1" ht="10.35" customHeight="1">
      <c r="B53" s="42"/>
      <c r="C53" s="43"/>
      <c r="D53" s="43"/>
      <c r="E53" s="43"/>
      <c r="F53" s="43"/>
      <c r="G53" s="43"/>
      <c r="H53" s="43"/>
      <c r="I53" s="128"/>
      <c r="J53" s="43"/>
      <c r="K53" s="46"/>
    </row>
    <row r="54" spans="2:47" s="1" customFormat="1" ht="29.25" customHeight="1">
      <c r="B54" s="42"/>
      <c r="C54" s="154" t="s">
        <v>281</v>
      </c>
      <c r="D54" s="142"/>
      <c r="E54" s="142"/>
      <c r="F54" s="142"/>
      <c r="G54" s="142"/>
      <c r="H54" s="142"/>
      <c r="I54" s="155"/>
      <c r="J54" s="156" t="s">
        <v>282</v>
      </c>
      <c r="K54" s="157"/>
    </row>
    <row r="55" spans="2:47" s="1" customFormat="1" ht="10.35" customHeight="1">
      <c r="B55" s="42"/>
      <c r="C55" s="43"/>
      <c r="D55" s="43"/>
      <c r="E55" s="43"/>
      <c r="F55" s="43"/>
      <c r="G55" s="43"/>
      <c r="H55" s="43"/>
      <c r="I55" s="128"/>
      <c r="J55" s="43"/>
      <c r="K55" s="46"/>
    </row>
    <row r="56" spans="2:47" s="1" customFormat="1" ht="29.25" customHeight="1">
      <c r="B56" s="42"/>
      <c r="C56" s="158" t="s">
        <v>283</v>
      </c>
      <c r="D56" s="43"/>
      <c r="E56" s="43"/>
      <c r="F56" s="43"/>
      <c r="G56" s="43"/>
      <c r="H56" s="43"/>
      <c r="I56" s="128"/>
      <c r="J56" s="138">
        <f>J115</f>
        <v>0</v>
      </c>
      <c r="K56" s="46"/>
      <c r="AU56" s="25" t="s">
        <v>284</v>
      </c>
    </row>
    <row r="57" spans="2:47" s="8" customFormat="1" ht="24.95" customHeight="1">
      <c r="B57" s="159"/>
      <c r="C57" s="160"/>
      <c r="D57" s="161" t="s">
        <v>1646</v>
      </c>
      <c r="E57" s="162"/>
      <c r="F57" s="162"/>
      <c r="G57" s="162"/>
      <c r="H57" s="162"/>
      <c r="I57" s="163"/>
      <c r="J57" s="164">
        <f>J116</f>
        <v>0</v>
      </c>
      <c r="K57" s="165"/>
    </row>
    <row r="58" spans="2:47" s="9" customFormat="1" ht="19.899999999999999" customHeight="1">
      <c r="B58" s="166"/>
      <c r="C58" s="167"/>
      <c r="D58" s="168" t="s">
        <v>430</v>
      </c>
      <c r="E58" s="169"/>
      <c r="F58" s="169"/>
      <c r="G58" s="169"/>
      <c r="H58" s="169"/>
      <c r="I58" s="170"/>
      <c r="J58" s="171">
        <f>J117</f>
        <v>0</v>
      </c>
      <c r="K58" s="172"/>
    </row>
    <row r="59" spans="2:47" s="9" customFormat="1" ht="14.85" customHeight="1">
      <c r="B59" s="166"/>
      <c r="C59" s="167"/>
      <c r="D59" s="168" t="s">
        <v>1801</v>
      </c>
      <c r="E59" s="169"/>
      <c r="F59" s="169"/>
      <c r="G59" s="169"/>
      <c r="H59" s="169"/>
      <c r="I59" s="170"/>
      <c r="J59" s="171">
        <f>J118</f>
        <v>0</v>
      </c>
      <c r="K59" s="172"/>
    </row>
    <row r="60" spans="2:47" s="9" customFormat="1" ht="14.85" customHeight="1">
      <c r="B60" s="166"/>
      <c r="C60" s="167"/>
      <c r="D60" s="168" t="s">
        <v>1802</v>
      </c>
      <c r="E60" s="169"/>
      <c r="F60" s="169"/>
      <c r="G60" s="169"/>
      <c r="H60" s="169"/>
      <c r="I60" s="170"/>
      <c r="J60" s="171">
        <f>J128</f>
        <v>0</v>
      </c>
      <c r="K60" s="172"/>
    </row>
    <row r="61" spans="2:47" s="9" customFormat="1" ht="14.85" customHeight="1">
      <c r="B61" s="166"/>
      <c r="C61" s="167"/>
      <c r="D61" s="168" t="s">
        <v>1803</v>
      </c>
      <c r="E61" s="169"/>
      <c r="F61" s="169"/>
      <c r="G61" s="169"/>
      <c r="H61" s="169"/>
      <c r="I61" s="170"/>
      <c r="J61" s="171">
        <f>J143</f>
        <v>0</v>
      </c>
      <c r="K61" s="172"/>
    </row>
    <row r="62" spans="2:47" s="9" customFormat="1" ht="14.85" customHeight="1">
      <c r="B62" s="166"/>
      <c r="C62" s="167"/>
      <c r="D62" s="168" t="s">
        <v>1804</v>
      </c>
      <c r="E62" s="169"/>
      <c r="F62" s="169"/>
      <c r="G62" s="169"/>
      <c r="H62" s="169"/>
      <c r="I62" s="170"/>
      <c r="J62" s="171">
        <f>J147</f>
        <v>0</v>
      </c>
      <c r="K62" s="172"/>
    </row>
    <row r="63" spans="2:47" s="9" customFormat="1" ht="14.85" customHeight="1">
      <c r="B63" s="166"/>
      <c r="C63" s="167"/>
      <c r="D63" s="168" t="s">
        <v>1805</v>
      </c>
      <c r="E63" s="169"/>
      <c r="F63" s="169"/>
      <c r="G63" s="169"/>
      <c r="H63" s="169"/>
      <c r="I63" s="170"/>
      <c r="J63" s="171">
        <f>J164</f>
        <v>0</v>
      </c>
      <c r="K63" s="172"/>
    </row>
    <row r="64" spans="2:47" s="9" customFormat="1" ht="19.899999999999999" customHeight="1">
      <c r="B64" s="166"/>
      <c r="C64" s="167"/>
      <c r="D64" s="168" t="s">
        <v>1806</v>
      </c>
      <c r="E64" s="169"/>
      <c r="F64" s="169"/>
      <c r="G64" s="169"/>
      <c r="H64" s="169"/>
      <c r="I64" s="170"/>
      <c r="J64" s="171">
        <f>J166</f>
        <v>0</v>
      </c>
      <c r="K64" s="172"/>
    </row>
    <row r="65" spans="2:11" s="9" customFormat="1" ht="19.899999999999999" customHeight="1">
      <c r="B65" s="166"/>
      <c r="C65" s="167"/>
      <c r="D65" s="168" t="s">
        <v>1650</v>
      </c>
      <c r="E65" s="169"/>
      <c r="F65" s="169"/>
      <c r="G65" s="169"/>
      <c r="H65" s="169"/>
      <c r="I65" s="170"/>
      <c r="J65" s="171">
        <f>J190</f>
        <v>0</v>
      </c>
      <c r="K65" s="172"/>
    </row>
    <row r="66" spans="2:11" s="9" customFormat="1" ht="14.85" customHeight="1">
      <c r="B66" s="166"/>
      <c r="C66" s="167"/>
      <c r="D66" s="168" t="s">
        <v>1807</v>
      </c>
      <c r="E66" s="169"/>
      <c r="F66" s="169"/>
      <c r="G66" s="169"/>
      <c r="H66" s="169"/>
      <c r="I66" s="170"/>
      <c r="J66" s="171">
        <f>J191</f>
        <v>0</v>
      </c>
      <c r="K66" s="172"/>
    </row>
    <row r="67" spans="2:11" s="9" customFormat="1" ht="14.85" customHeight="1">
      <c r="B67" s="166"/>
      <c r="C67" s="167"/>
      <c r="D67" s="168" t="s">
        <v>1808</v>
      </c>
      <c r="E67" s="169"/>
      <c r="F67" s="169"/>
      <c r="G67" s="169"/>
      <c r="H67" s="169"/>
      <c r="I67" s="170"/>
      <c r="J67" s="171">
        <f>J222</f>
        <v>0</v>
      </c>
      <c r="K67" s="172"/>
    </row>
    <row r="68" spans="2:11" s="9" customFormat="1" ht="19.899999999999999" customHeight="1">
      <c r="B68" s="166"/>
      <c r="C68" s="167"/>
      <c r="D68" s="168" t="s">
        <v>1809</v>
      </c>
      <c r="E68" s="169"/>
      <c r="F68" s="169"/>
      <c r="G68" s="169"/>
      <c r="H68" s="169"/>
      <c r="I68" s="170"/>
      <c r="J68" s="171">
        <f>J263</f>
        <v>0</v>
      </c>
      <c r="K68" s="172"/>
    </row>
    <row r="69" spans="2:11" s="9" customFormat="1" ht="19.899999999999999" customHeight="1">
      <c r="B69" s="166"/>
      <c r="C69" s="167"/>
      <c r="D69" s="168" t="s">
        <v>1810</v>
      </c>
      <c r="E69" s="169"/>
      <c r="F69" s="169"/>
      <c r="G69" s="169"/>
      <c r="H69" s="169"/>
      <c r="I69" s="170"/>
      <c r="J69" s="171">
        <f>J270</f>
        <v>0</v>
      </c>
      <c r="K69" s="172"/>
    </row>
    <row r="70" spans="2:11" s="9" customFormat="1" ht="19.899999999999999" customHeight="1">
      <c r="B70" s="166"/>
      <c r="C70" s="167"/>
      <c r="D70" s="168" t="s">
        <v>1811</v>
      </c>
      <c r="E70" s="169"/>
      <c r="F70" s="169"/>
      <c r="G70" s="169"/>
      <c r="H70" s="169"/>
      <c r="I70" s="170"/>
      <c r="J70" s="171">
        <f>J294</f>
        <v>0</v>
      </c>
      <c r="K70" s="172"/>
    </row>
    <row r="71" spans="2:11" s="9" customFormat="1" ht="19.899999999999999" customHeight="1">
      <c r="B71" s="166"/>
      <c r="C71" s="167"/>
      <c r="D71" s="168" t="s">
        <v>1812</v>
      </c>
      <c r="E71" s="169"/>
      <c r="F71" s="169"/>
      <c r="G71" s="169"/>
      <c r="H71" s="169"/>
      <c r="I71" s="170"/>
      <c r="J71" s="171">
        <f>J338</f>
        <v>0</v>
      </c>
      <c r="K71" s="172"/>
    </row>
    <row r="72" spans="2:11" s="9" customFormat="1" ht="19.899999999999999" customHeight="1">
      <c r="B72" s="166"/>
      <c r="C72" s="167"/>
      <c r="D72" s="168" t="s">
        <v>1605</v>
      </c>
      <c r="E72" s="169"/>
      <c r="F72" s="169"/>
      <c r="G72" s="169"/>
      <c r="H72" s="169"/>
      <c r="I72" s="170"/>
      <c r="J72" s="171">
        <f>J364</f>
        <v>0</v>
      </c>
      <c r="K72" s="172"/>
    </row>
    <row r="73" spans="2:11" s="9" customFormat="1" ht="19.899999999999999" customHeight="1">
      <c r="B73" s="166"/>
      <c r="C73" s="167"/>
      <c r="D73" s="168" t="s">
        <v>1813</v>
      </c>
      <c r="E73" s="169"/>
      <c r="F73" s="169"/>
      <c r="G73" s="169"/>
      <c r="H73" s="169"/>
      <c r="I73" s="170"/>
      <c r="J73" s="171">
        <f>J375</f>
        <v>0</v>
      </c>
      <c r="K73" s="172"/>
    </row>
    <row r="74" spans="2:11" s="9" customFormat="1" ht="19.899999999999999" customHeight="1">
      <c r="B74" s="166"/>
      <c r="C74" s="167"/>
      <c r="D74" s="168" t="s">
        <v>1814</v>
      </c>
      <c r="E74" s="169"/>
      <c r="F74" s="169"/>
      <c r="G74" s="169"/>
      <c r="H74" s="169"/>
      <c r="I74" s="170"/>
      <c r="J74" s="171">
        <f>J384</f>
        <v>0</v>
      </c>
      <c r="K74" s="172"/>
    </row>
    <row r="75" spans="2:11" s="9" customFormat="1" ht="19.899999999999999" customHeight="1">
      <c r="B75" s="166"/>
      <c r="C75" s="167"/>
      <c r="D75" s="168" t="s">
        <v>443</v>
      </c>
      <c r="E75" s="169"/>
      <c r="F75" s="169"/>
      <c r="G75" s="169"/>
      <c r="H75" s="169"/>
      <c r="I75" s="170"/>
      <c r="J75" s="171">
        <f>J390</f>
        <v>0</v>
      </c>
      <c r="K75" s="172"/>
    </row>
    <row r="76" spans="2:11" s="8" customFormat="1" ht="24.95" customHeight="1">
      <c r="B76" s="159"/>
      <c r="C76" s="160"/>
      <c r="D76" s="161" t="s">
        <v>1815</v>
      </c>
      <c r="E76" s="162"/>
      <c r="F76" s="162"/>
      <c r="G76" s="162"/>
      <c r="H76" s="162"/>
      <c r="I76" s="163"/>
      <c r="J76" s="164">
        <f>J392</f>
        <v>0</v>
      </c>
      <c r="K76" s="165"/>
    </row>
    <row r="77" spans="2:11" s="9" customFormat="1" ht="19.899999999999999" customHeight="1">
      <c r="B77" s="166"/>
      <c r="C77" s="167"/>
      <c r="D77" s="168" t="s">
        <v>1816</v>
      </c>
      <c r="E77" s="169"/>
      <c r="F77" s="169"/>
      <c r="G77" s="169"/>
      <c r="H77" s="169"/>
      <c r="I77" s="170"/>
      <c r="J77" s="171">
        <f>J393</f>
        <v>0</v>
      </c>
      <c r="K77" s="172"/>
    </row>
    <row r="78" spans="2:11" s="9" customFormat="1" ht="19.899999999999999" customHeight="1">
      <c r="B78" s="166"/>
      <c r="C78" s="167"/>
      <c r="D78" s="168" t="s">
        <v>1817</v>
      </c>
      <c r="E78" s="169"/>
      <c r="F78" s="169"/>
      <c r="G78" s="169"/>
      <c r="H78" s="169"/>
      <c r="I78" s="170"/>
      <c r="J78" s="171">
        <f>J443</f>
        <v>0</v>
      </c>
      <c r="K78" s="172"/>
    </row>
    <row r="79" spans="2:11" s="9" customFormat="1" ht="19.899999999999999" customHeight="1">
      <c r="B79" s="166"/>
      <c r="C79" s="167"/>
      <c r="D79" s="168" t="s">
        <v>1818</v>
      </c>
      <c r="E79" s="169"/>
      <c r="F79" s="169"/>
      <c r="G79" s="169"/>
      <c r="H79" s="169"/>
      <c r="I79" s="170"/>
      <c r="J79" s="171">
        <f>J508</f>
        <v>0</v>
      </c>
      <c r="K79" s="172"/>
    </row>
    <row r="80" spans="2:11" s="9" customFormat="1" ht="19.899999999999999" customHeight="1">
      <c r="B80" s="166"/>
      <c r="C80" s="167"/>
      <c r="D80" s="168" t="s">
        <v>1819</v>
      </c>
      <c r="E80" s="169"/>
      <c r="F80" s="169"/>
      <c r="G80" s="169"/>
      <c r="H80" s="169"/>
      <c r="I80" s="170"/>
      <c r="J80" s="171">
        <f>J518</f>
        <v>0</v>
      </c>
      <c r="K80" s="172"/>
    </row>
    <row r="81" spans="2:11" s="9" customFormat="1" ht="19.899999999999999" customHeight="1">
      <c r="B81" s="166"/>
      <c r="C81" s="167"/>
      <c r="D81" s="168" t="s">
        <v>1820</v>
      </c>
      <c r="E81" s="169"/>
      <c r="F81" s="169"/>
      <c r="G81" s="169"/>
      <c r="H81" s="169"/>
      <c r="I81" s="170"/>
      <c r="J81" s="171">
        <f>J527</f>
        <v>0</v>
      </c>
      <c r="K81" s="172"/>
    </row>
    <row r="82" spans="2:11" s="9" customFormat="1" ht="14.85" customHeight="1">
      <c r="B82" s="166"/>
      <c r="C82" s="167"/>
      <c r="D82" s="168" t="s">
        <v>1821</v>
      </c>
      <c r="E82" s="169"/>
      <c r="F82" s="169"/>
      <c r="G82" s="169"/>
      <c r="H82" s="169"/>
      <c r="I82" s="170"/>
      <c r="J82" s="171">
        <f>J528</f>
        <v>0</v>
      </c>
      <c r="K82" s="172"/>
    </row>
    <row r="83" spans="2:11" s="9" customFormat="1" ht="14.85" customHeight="1">
      <c r="B83" s="166"/>
      <c r="C83" s="167"/>
      <c r="D83" s="168" t="s">
        <v>1822</v>
      </c>
      <c r="E83" s="169"/>
      <c r="F83" s="169"/>
      <c r="G83" s="169"/>
      <c r="H83" s="169"/>
      <c r="I83" s="170"/>
      <c r="J83" s="171">
        <f>J562</f>
        <v>0</v>
      </c>
      <c r="K83" s="172"/>
    </row>
    <row r="84" spans="2:11" s="9" customFormat="1" ht="14.85" customHeight="1">
      <c r="B84" s="166"/>
      <c r="C84" s="167"/>
      <c r="D84" s="168" t="s">
        <v>1823</v>
      </c>
      <c r="E84" s="169"/>
      <c r="F84" s="169"/>
      <c r="G84" s="169"/>
      <c r="H84" s="169"/>
      <c r="I84" s="170"/>
      <c r="J84" s="171">
        <f>J602</f>
        <v>0</v>
      </c>
      <c r="K84" s="172"/>
    </row>
    <row r="85" spans="2:11" s="9" customFormat="1" ht="19.899999999999999" customHeight="1">
      <c r="B85" s="166"/>
      <c r="C85" s="167"/>
      <c r="D85" s="168" t="s">
        <v>1824</v>
      </c>
      <c r="E85" s="169"/>
      <c r="F85" s="169"/>
      <c r="G85" s="169"/>
      <c r="H85" s="169"/>
      <c r="I85" s="170"/>
      <c r="J85" s="171">
        <f>J610</f>
        <v>0</v>
      </c>
      <c r="K85" s="172"/>
    </row>
    <row r="86" spans="2:11" s="9" customFormat="1" ht="19.899999999999999" customHeight="1">
      <c r="B86" s="166"/>
      <c r="C86" s="167"/>
      <c r="D86" s="168" t="s">
        <v>1825</v>
      </c>
      <c r="E86" s="169"/>
      <c r="F86" s="169"/>
      <c r="G86" s="169"/>
      <c r="H86" s="169"/>
      <c r="I86" s="170"/>
      <c r="J86" s="171">
        <f>J634</f>
        <v>0</v>
      </c>
      <c r="K86" s="172"/>
    </row>
    <row r="87" spans="2:11" s="9" customFormat="1" ht="19.899999999999999" customHeight="1">
      <c r="B87" s="166"/>
      <c r="C87" s="167"/>
      <c r="D87" s="168" t="s">
        <v>1826</v>
      </c>
      <c r="E87" s="169"/>
      <c r="F87" s="169"/>
      <c r="G87" s="169"/>
      <c r="H87" s="169"/>
      <c r="I87" s="170"/>
      <c r="J87" s="171">
        <f>J663</f>
        <v>0</v>
      </c>
      <c r="K87" s="172"/>
    </row>
    <row r="88" spans="2:11" s="9" customFormat="1" ht="14.85" customHeight="1">
      <c r="B88" s="166"/>
      <c r="C88" s="167"/>
      <c r="D88" s="168" t="s">
        <v>1827</v>
      </c>
      <c r="E88" s="169"/>
      <c r="F88" s="169"/>
      <c r="G88" s="169"/>
      <c r="H88" s="169"/>
      <c r="I88" s="170"/>
      <c r="J88" s="171">
        <f>J664</f>
        <v>0</v>
      </c>
      <c r="K88" s="172"/>
    </row>
    <row r="89" spans="2:11" s="9" customFormat="1" ht="14.85" customHeight="1">
      <c r="B89" s="166"/>
      <c r="C89" s="167"/>
      <c r="D89" s="168" t="s">
        <v>1828</v>
      </c>
      <c r="E89" s="169"/>
      <c r="F89" s="169"/>
      <c r="G89" s="169"/>
      <c r="H89" s="169"/>
      <c r="I89" s="170"/>
      <c r="J89" s="171">
        <f>J682</f>
        <v>0</v>
      </c>
      <c r="K89" s="172"/>
    </row>
    <row r="90" spans="2:11" s="9" customFormat="1" ht="14.85" customHeight="1">
      <c r="B90" s="166"/>
      <c r="C90" s="167"/>
      <c r="D90" s="168" t="s">
        <v>1829</v>
      </c>
      <c r="E90" s="169"/>
      <c r="F90" s="169"/>
      <c r="G90" s="169"/>
      <c r="H90" s="169"/>
      <c r="I90" s="170"/>
      <c r="J90" s="171">
        <f>J738</f>
        <v>0</v>
      </c>
      <c r="K90" s="172"/>
    </row>
    <row r="91" spans="2:11" s="9" customFormat="1" ht="14.85" customHeight="1">
      <c r="B91" s="166"/>
      <c r="C91" s="167"/>
      <c r="D91" s="168" t="s">
        <v>1830</v>
      </c>
      <c r="E91" s="169"/>
      <c r="F91" s="169"/>
      <c r="G91" s="169"/>
      <c r="H91" s="169"/>
      <c r="I91" s="170"/>
      <c r="J91" s="171">
        <f>J773</f>
        <v>0</v>
      </c>
      <c r="K91" s="172"/>
    </row>
    <row r="92" spans="2:11" s="9" customFormat="1" ht="19.899999999999999" customHeight="1">
      <c r="B92" s="166"/>
      <c r="C92" s="167"/>
      <c r="D92" s="168" t="s">
        <v>1831</v>
      </c>
      <c r="E92" s="169"/>
      <c r="F92" s="169"/>
      <c r="G92" s="169"/>
      <c r="H92" s="169"/>
      <c r="I92" s="170"/>
      <c r="J92" s="171">
        <f>J778</f>
        <v>0</v>
      </c>
      <c r="K92" s="172"/>
    </row>
    <row r="93" spans="2:11" s="9" customFormat="1" ht="19.899999999999999" customHeight="1">
      <c r="B93" s="166"/>
      <c r="C93" s="167"/>
      <c r="D93" s="168" t="s">
        <v>1832</v>
      </c>
      <c r="E93" s="169"/>
      <c r="F93" s="169"/>
      <c r="G93" s="169"/>
      <c r="H93" s="169"/>
      <c r="I93" s="170"/>
      <c r="J93" s="171">
        <f>J795</f>
        <v>0</v>
      </c>
      <c r="K93" s="172"/>
    </row>
    <row r="94" spans="2:11" s="9" customFormat="1" ht="19.899999999999999" customHeight="1">
      <c r="B94" s="166"/>
      <c r="C94" s="167"/>
      <c r="D94" s="168" t="s">
        <v>1833</v>
      </c>
      <c r="E94" s="169"/>
      <c r="F94" s="169"/>
      <c r="G94" s="169"/>
      <c r="H94" s="169"/>
      <c r="I94" s="170"/>
      <c r="J94" s="171">
        <f>J812</f>
        <v>0</v>
      </c>
      <c r="K94" s="172"/>
    </row>
    <row r="95" spans="2:11" s="9" customFormat="1" ht="19.899999999999999" customHeight="1">
      <c r="B95" s="166"/>
      <c r="C95" s="167"/>
      <c r="D95" s="168" t="s">
        <v>1834</v>
      </c>
      <c r="E95" s="169"/>
      <c r="F95" s="169"/>
      <c r="G95" s="169"/>
      <c r="H95" s="169"/>
      <c r="I95" s="170"/>
      <c r="J95" s="171">
        <f>J817</f>
        <v>0</v>
      </c>
      <c r="K95" s="172"/>
    </row>
    <row r="96" spans="2:11" s="1" customFormat="1" ht="21.75" customHeight="1">
      <c r="B96" s="42"/>
      <c r="C96" s="43"/>
      <c r="D96" s="43"/>
      <c r="E96" s="43"/>
      <c r="F96" s="43"/>
      <c r="G96" s="43"/>
      <c r="H96" s="43"/>
      <c r="I96" s="128"/>
      <c r="J96" s="43"/>
      <c r="K96" s="46"/>
    </row>
    <row r="97" spans="2:12" s="1" customFormat="1" ht="6.95" customHeight="1">
      <c r="B97" s="57"/>
      <c r="C97" s="58"/>
      <c r="D97" s="58"/>
      <c r="E97" s="58"/>
      <c r="F97" s="58"/>
      <c r="G97" s="58"/>
      <c r="H97" s="58"/>
      <c r="I97" s="149"/>
      <c r="J97" s="58"/>
      <c r="K97" s="59"/>
    </row>
    <row r="101" spans="2:12" s="1" customFormat="1" ht="6.95" customHeight="1">
      <c r="B101" s="60"/>
      <c r="C101" s="61"/>
      <c r="D101" s="61"/>
      <c r="E101" s="61"/>
      <c r="F101" s="61"/>
      <c r="G101" s="61"/>
      <c r="H101" s="61"/>
      <c r="I101" s="152"/>
      <c r="J101" s="61"/>
      <c r="K101" s="61"/>
      <c r="L101" s="62"/>
    </row>
    <row r="102" spans="2:12" s="1" customFormat="1" ht="36.950000000000003" customHeight="1">
      <c r="B102" s="42"/>
      <c r="C102" s="63" t="s">
        <v>292</v>
      </c>
      <c r="D102" s="64"/>
      <c r="E102" s="64"/>
      <c r="F102" s="64"/>
      <c r="G102" s="64"/>
      <c r="H102" s="64"/>
      <c r="I102" s="173"/>
      <c r="J102" s="64"/>
      <c r="K102" s="64"/>
      <c r="L102" s="62"/>
    </row>
    <row r="103" spans="2:12" s="1" customFormat="1" ht="6.95" customHeight="1">
      <c r="B103" s="42"/>
      <c r="C103" s="64"/>
      <c r="D103" s="64"/>
      <c r="E103" s="64"/>
      <c r="F103" s="64"/>
      <c r="G103" s="64"/>
      <c r="H103" s="64"/>
      <c r="I103" s="173"/>
      <c r="J103" s="64"/>
      <c r="K103" s="64"/>
      <c r="L103" s="62"/>
    </row>
    <row r="104" spans="2:12" s="1" customFormat="1" ht="14.45" customHeight="1">
      <c r="B104" s="42"/>
      <c r="C104" s="66" t="s">
        <v>18</v>
      </c>
      <c r="D104" s="64"/>
      <c r="E104" s="64"/>
      <c r="F104" s="64"/>
      <c r="G104" s="64"/>
      <c r="H104" s="64"/>
      <c r="I104" s="173"/>
      <c r="J104" s="64"/>
      <c r="K104" s="64"/>
      <c r="L104" s="62"/>
    </row>
    <row r="105" spans="2:12" s="1" customFormat="1" ht="22.5" customHeight="1">
      <c r="B105" s="42"/>
      <c r="C105" s="64"/>
      <c r="D105" s="64"/>
      <c r="E105" s="424" t="str">
        <f>E7</f>
        <v>Národní telemedicínské centrum</v>
      </c>
      <c r="F105" s="425"/>
      <c r="G105" s="425"/>
      <c r="H105" s="425"/>
      <c r="I105" s="173"/>
      <c r="J105" s="64"/>
      <c r="K105" s="64"/>
      <c r="L105" s="62"/>
    </row>
    <row r="106" spans="2:12" s="1" customFormat="1" ht="14.45" customHeight="1">
      <c r="B106" s="42"/>
      <c r="C106" s="66" t="s">
        <v>278</v>
      </c>
      <c r="D106" s="64"/>
      <c r="E106" s="64"/>
      <c r="F106" s="64"/>
      <c r="G106" s="64"/>
      <c r="H106" s="64"/>
      <c r="I106" s="173"/>
      <c r="J106" s="64"/>
      <c r="K106" s="64"/>
      <c r="L106" s="62"/>
    </row>
    <row r="107" spans="2:12" s="1" customFormat="1" ht="23.25" customHeight="1">
      <c r="B107" s="42"/>
      <c r="C107" s="64"/>
      <c r="D107" s="64"/>
      <c r="E107" s="395" t="str">
        <f>E9</f>
        <v>292/004 - Stavební část</v>
      </c>
      <c r="F107" s="426"/>
      <c r="G107" s="426"/>
      <c r="H107" s="426"/>
      <c r="I107" s="173"/>
      <c r="J107" s="64"/>
      <c r="K107" s="64"/>
      <c r="L107" s="62"/>
    </row>
    <row r="108" spans="2:12" s="1" customFormat="1" ht="6.95" customHeight="1">
      <c r="B108" s="42"/>
      <c r="C108" s="64"/>
      <c r="D108" s="64"/>
      <c r="E108" s="64"/>
      <c r="F108" s="64"/>
      <c r="G108" s="64"/>
      <c r="H108" s="64"/>
      <c r="I108" s="173"/>
      <c r="J108" s="64"/>
      <c r="K108" s="64"/>
      <c r="L108" s="62"/>
    </row>
    <row r="109" spans="2:12" s="1" customFormat="1" ht="18" customHeight="1">
      <c r="B109" s="42"/>
      <c r="C109" s="66" t="s">
        <v>23</v>
      </c>
      <c r="D109" s="64"/>
      <c r="E109" s="64"/>
      <c r="F109" s="174" t="str">
        <f>F12</f>
        <v>FN Olomouc</v>
      </c>
      <c r="G109" s="64"/>
      <c r="H109" s="64"/>
      <c r="I109" s="175" t="s">
        <v>25</v>
      </c>
      <c r="J109" s="74" t="str">
        <f>IF(J12="","",J12)</f>
        <v>26.1.2017</v>
      </c>
      <c r="K109" s="64"/>
      <c r="L109" s="62"/>
    </row>
    <row r="110" spans="2:12" s="1" customFormat="1" ht="6.95" customHeight="1">
      <c r="B110" s="42"/>
      <c r="C110" s="64"/>
      <c r="D110" s="64"/>
      <c r="E110" s="64"/>
      <c r="F110" s="64"/>
      <c r="G110" s="64"/>
      <c r="H110" s="64"/>
      <c r="I110" s="173"/>
      <c r="J110" s="64"/>
      <c r="K110" s="64"/>
      <c r="L110" s="62"/>
    </row>
    <row r="111" spans="2:12" s="1" customFormat="1">
      <c r="B111" s="42"/>
      <c r="C111" s="66" t="s">
        <v>27</v>
      </c>
      <c r="D111" s="64"/>
      <c r="E111" s="64"/>
      <c r="F111" s="174" t="str">
        <f>E15</f>
        <v>SPS Projekt s. r.o., Za Návsí 1670/9, Praha 10</v>
      </c>
      <c r="G111" s="64"/>
      <c r="H111" s="64"/>
      <c r="I111" s="175" t="s">
        <v>34</v>
      </c>
      <c r="J111" s="174" t="str">
        <f>E21</f>
        <v>OK Plan Architects s.r.o., Na Závodí 631, Humpolec</v>
      </c>
      <c r="K111" s="64"/>
      <c r="L111" s="62"/>
    </row>
    <row r="112" spans="2:12" s="1" customFormat="1" ht="14.45" customHeight="1">
      <c r="B112" s="42"/>
      <c r="C112" s="66" t="s">
        <v>32</v>
      </c>
      <c r="D112" s="64"/>
      <c r="E112" s="64"/>
      <c r="F112" s="174" t="str">
        <f>IF(E18="","",E18)</f>
        <v/>
      </c>
      <c r="G112" s="64"/>
      <c r="H112" s="64"/>
      <c r="I112" s="173"/>
      <c r="J112" s="64"/>
      <c r="K112" s="64"/>
      <c r="L112" s="62"/>
    </row>
    <row r="113" spans="2:65" s="1" customFormat="1" ht="10.35" customHeight="1">
      <c r="B113" s="42"/>
      <c r="C113" s="64"/>
      <c r="D113" s="64"/>
      <c r="E113" s="64"/>
      <c r="F113" s="64"/>
      <c r="G113" s="64"/>
      <c r="H113" s="64"/>
      <c r="I113" s="173"/>
      <c r="J113" s="64"/>
      <c r="K113" s="64"/>
      <c r="L113" s="62"/>
    </row>
    <row r="114" spans="2:65" s="10" customFormat="1" ht="29.25" customHeight="1">
      <c r="B114" s="176"/>
      <c r="C114" s="177" t="s">
        <v>293</v>
      </c>
      <c r="D114" s="178" t="s">
        <v>59</v>
      </c>
      <c r="E114" s="178" t="s">
        <v>55</v>
      </c>
      <c r="F114" s="178" t="s">
        <v>294</v>
      </c>
      <c r="G114" s="178" t="s">
        <v>295</v>
      </c>
      <c r="H114" s="178" t="s">
        <v>296</v>
      </c>
      <c r="I114" s="179" t="s">
        <v>297</v>
      </c>
      <c r="J114" s="178" t="s">
        <v>282</v>
      </c>
      <c r="K114" s="180" t="s">
        <v>298</v>
      </c>
      <c r="L114" s="181"/>
      <c r="M114" s="82" t="s">
        <v>299</v>
      </c>
      <c r="N114" s="83" t="s">
        <v>44</v>
      </c>
      <c r="O114" s="83" t="s">
        <v>300</v>
      </c>
      <c r="P114" s="83" t="s">
        <v>301</v>
      </c>
      <c r="Q114" s="83" t="s">
        <v>302</v>
      </c>
      <c r="R114" s="83" t="s">
        <v>303</v>
      </c>
      <c r="S114" s="83" t="s">
        <v>304</v>
      </c>
      <c r="T114" s="84" t="s">
        <v>305</v>
      </c>
    </row>
    <row r="115" spans="2:65" s="1" customFormat="1" ht="29.25" customHeight="1">
      <c r="B115" s="42"/>
      <c r="C115" s="88" t="s">
        <v>283</v>
      </c>
      <c r="D115" s="64"/>
      <c r="E115" s="64"/>
      <c r="F115" s="64"/>
      <c r="G115" s="64"/>
      <c r="H115" s="64"/>
      <c r="I115" s="173"/>
      <c r="J115" s="182">
        <f>BK115</f>
        <v>0</v>
      </c>
      <c r="K115" s="64"/>
      <c r="L115" s="62"/>
      <c r="M115" s="85"/>
      <c r="N115" s="86"/>
      <c r="O115" s="86"/>
      <c r="P115" s="183">
        <f>P116+P392</f>
        <v>0</v>
      </c>
      <c r="Q115" s="86"/>
      <c r="R115" s="183">
        <f>R116+R392</f>
        <v>2211.36358509</v>
      </c>
      <c r="S115" s="86"/>
      <c r="T115" s="184">
        <f>T116+T392</f>
        <v>0</v>
      </c>
      <c r="AT115" s="25" t="s">
        <v>73</v>
      </c>
      <c r="AU115" s="25" t="s">
        <v>284</v>
      </c>
      <c r="BK115" s="185">
        <f>BK116+BK392</f>
        <v>0</v>
      </c>
    </row>
    <row r="116" spans="2:65" s="11" customFormat="1" ht="37.35" customHeight="1">
      <c r="B116" s="186"/>
      <c r="C116" s="187"/>
      <c r="D116" s="188" t="s">
        <v>73</v>
      </c>
      <c r="E116" s="189" t="s">
        <v>444</v>
      </c>
      <c r="F116" s="189" t="s">
        <v>1651</v>
      </c>
      <c r="G116" s="187"/>
      <c r="H116" s="187"/>
      <c r="I116" s="190"/>
      <c r="J116" s="191">
        <f>BK116</f>
        <v>0</v>
      </c>
      <c r="K116" s="187"/>
      <c r="L116" s="192"/>
      <c r="M116" s="193"/>
      <c r="N116" s="194"/>
      <c r="O116" s="194"/>
      <c r="P116" s="195">
        <f>P117+P166+P190+P263+P270+P294+P338+P364+P375+P384+P390</f>
        <v>0</v>
      </c>
      <c r="Q116" s="194"/>
      <c r="R116" s="195">
        <f>R117+R166+R190+R263+R270+R294+R338+R364+R375+R384+R390</f>
        <v>1958.75070583</v>
      </c>
      <c r="S116" s="194"/>
      <c r="T116" s="196">
        <f>T117+T166+T190+T263+T270+T294+T338+T364+T375+T384+T390</f>
        <v>0</v>
      </c>
      <c r="AR116" s="197" t="s">
        <v>82</v>
      </c>
      <c r="AT116" s="198" t="s">
        <v>73</v>
      </c>
      <c r="AU116" s="198" t="s">
        <v>74</v>
      </c>
      <c r="AY116" s="197" t="s">
        <v>308</v>
      </c>
      <c r="BK116" s="199">
        <f>BK117+BK166+BK190+BK263+BK270+BK294+BK338+BK364+BK375+BK384+BK390</f>
        <v>0</v>
      </c>
    </row>
    <row r="117" spans="2:65" s="11" customFormat="1" ht="19.899999999999999" customHeight="1">
      <c r="B117" s="186"/>
      <c r="C117" s="187"/>
      <c r="D117" s="188" t="s">
        <v>73</v>
      </c>
      <c r="E117" s="262" t="s">
        <v>82</v>
      </c>
      <c r="F117" s="262" t="s">
        <v>446</v>
      </c>
      <c r="G117" s="187"/>
      <c r="H117" s="187"/>
      <c r="I117" s="190"/>
      <c r="J117" s="263">
        <f>BK117</f>
        <v>0</v>
      </c>
      <c r="K117" s="187"/>
      <c r="L117" s="192"/>
      <c r="M117" s="193"/>
      <c r="N117" s="194"/>
      <c r="O117" s="194"/>
      <c r="P117" s="195">
        <f>P118+P128+P143+P147+P164</f>
        <v>0</v>
      </c>
      <c r="Q117" s="194"/>
      <c r="R117" s="195">
        <f>R118+R128+R143+R147+R164</f>
        <v>0</v>
      </c>
      <c r="S117" s="194"/>
      <c r="T117" s="196">
        <f>T118+T128+T143+T147+T164</f>
        <v>0</v>
      </c>
      <c r="AR117" s="197" t="s">
        <v>82</v>
      </c>
      <c r="AT117" s="198" t="s">
        <v>73</v>
      </c>
      <c r="AU117" s="198" t="s">
        <v>82</v>
      </c>
      <c r="AY117" s="197" t="s">
        <v>308</v>
      </c>
      <c r="BK117" s="199">
        <f>BK118+BK128+BK143+BK147+BK164</f>
        <v>0</v>
      </c>
    </row>
    <row r="118" spans="2:65" s="11" customFormat="1" ht="14.85" customHeight="1">
      <c r="B118" s="186"/>
      <c r="C118" s="187"/>
      <c r="D118" s="200" t="s">
        <v>73</v>
      </c>
      <c r="E118" s="201" t="s">
        <v>1835</v>
      </c>
      <c r="F118" s="201" t="s">
        <v>1836</v>
      </c>
      <c r="G118" s="187"/>
      <c r="H118" s="187"/>
      <c r="I118" s="190"/>
      <c r="J118" s="202">
        <f>BK118</f>
        <v>0</v>
      </c>
      <c r="K118" s="187"/>
      <c r="L118" s="192"/>
      <c r="M118" s="193"/>
      <c r="N118" s="194"/>
      <c r="O118" s="194"/>
      <c r="P118" s="195">
        <f>SUM(P119:P127)</f>
        <v>0</v>
      </c>
      <c r="Q118" s="194"/>
      <c r="R118" s="195">
        <f>SUM(R119:R127)</f>
        <v>0</v>
      </c>
      <c r="S118" s="194"/>
      <c r="T118" s="196">
        <f>SUM(T119:T127)</f>
        <v>0</v>
      </c>
      <c r="AR118" s="197" t="s">
        <v>82</v>
      </c>
      <c r="AT118" s="198" t="s">
        <v>73</v>
      </c>
      <c r="AU118" s="198" t="s">
        <v>84</v>
      </c>
      <c r="AY118" s="197" t="s">
        <v>308</v>
      </c>
      <c r="BK118" s="199">
        <f>SUM(BK119:BK127)</f>
        <v>0</v>
      </c>
    </row>
    <row r="119" spans="2:65" s="1" customFormat="1" ht="22.5" customHeight="1">
      <c r="B119" s="42"/>
      <c r="C119" s="203" t="s">
        <v>82</v>
      </c>
      <c r="D119" s="203" t="s">
        <v>311</v>
      </c>
      <c r="E119" s="204" t="s">
        <v>1837</v>
      </c>
      <c r="F119" s="205" t="s">
        <v>1838</v>
      </c>
      <c r="G119" s="206" t="s">
        <v>449</v>
      </c>
      <c r="H119" s="207">
        <v>441.26499999999999</v>
      </c>
      <c r="I119" s="208"/>
      <c r="J119" s="209">
        <f>ROUND(I119*H119,2)</f>
        <v>0</v>
      </c>
      <c r="K119" s="205" t="s">
        <v>315</v>
      </c>
      <c r="L119" s="62"/>
      <c r="M119" s="210" t="s">
        <v>21</v>
      </c>
      <c r="N119" s="211" t="s">
        <v>45</v>
      </c>
      <c r="O119" s="43"/>
      <c r="P119" s="212">
        <f>O119*H119</f>
        <v>0</v>
      </c>
      <c r="Q119" s="212">
        <v>0</v>
      </c>
      <c r="R119" s="212">
        <f>Q119*H119</f>
        <v>0</v>
      </c>
      <c r="S119" s="212">
        <v>0</v>
      </c>
      <c r="T119" s="213">
        <f>S119*H119</f>
        <v>0</v>
      </c>
      <c r="AR119" s="25" t="s">
        <v>327</v>
      </c>
      <c r="AT119" s="25" t="s">
        <v>311</v>
      </c>
      <c r="AU119" s="25" t="s">
        <v>95</v>
      </c>
      <c r="AY119" s="25" t="s">
        <v>308</v>
      </c>
      <c r="BE119" s="214">
        <f>IF(N119="základní",J119,0)</f>
        <v>0</v>
      </c>
      <c r="BF119" s="214">
        <f>IF(N119="snížená",J119,0)</f>
        <v>0</v>
      </c>
      <c r="BG119" s="214">
        <f>IF(N119="zákl. přenesená",J119,0)</f>
        <v>0</v>
      </c>
      <c r="BH119" s="214">
        <f>IF(N119="sníž. přenesená",J119,0)</f>
        <v>0</v>
      </c>
      <c r="BI119" s="214">
        <f>IF(N119="nulová",J119,0)</f>
        <v>0</v>
      </c>
      <c r="BJ119" s="25" t="s">
        <v>82</v>
      </c>
      <c r="BK119" s="214">
        <f>ROUND(I119*H119,2)</f>
        <v>0</v>
      </c>
      <c r="BL119" s="25" t="s">
        <v>327</v>
      </c>
      <c r="BM119" s="25" t="s">
        <v>1839</v>
      </c>
    </row>
    <row r="120" spans="2:65" s="1" customFormat="1" ht="27">
      <c r="B120" s="42"/>
      <c r="C120" s="64"/>
      <c r="D120" s="223" t="s">
        <v>1656</v>
      </c>
      <c r="E120" s="64"/>
      <c r="F120" s="292" t="s">
        <v>1840</v>
      </c>
      <c r="G120" s="64"/>
      <c r="H120" s="64"/>
      <c r="I120" s="173"/>
      <c r="J120" s="64"/>
      <c r="K120" s="64"/>
      <c r="L120" s="62"/>
      <c r="M120" s="291"/>
      <c r="N120" s="43"/>
      <c r="O120" s="43"/>
      <c r="P120" s="43"/>
      <c r="Q120" s="43"/>
      <c r="R120" s="43"/>
      <c r="S120" s="43"/>
      <c r="T120" s="79"/>
      <c r="AT120" s="25" t="s">
        <v>1656</v>
      </c>
      <c r="AU120" s="25" t="s">
        <v>95</v>
      </c>
    </row>
    <row r="121" spans="2:65" s="13" customFormat="1" ht="13.5">
      <c r="B121" s="233"/>
      <c r="C121" s="234"/>
      <c r="D121" s="246" t="s">
        <v>451</v>
      </c>
      <c r="E121" s="234"/>
      <c r="F121" s="257" t="s">
        <v>1841</v>
      </c>
      <c r="G121" s="234"/>
      <c r="H121" s="258">
        <v>441.26499999999999</v>
      </c>
      <c r="I121" s="238"/>
      <c r="J121" s="234"/>
      <c r="K121" s="234"/>
      <c r="L121" s="239"/>
      <c r="M121" s="240"/>
      <c r="N121" s="241"/>
      <c r="O121" s="241"/>
      <c r="P121" s="241"/>
      <c r="Q121" s="241"/>
      <c r="R121" s="241"/>
      <c r="S121" s="241"/>
      <c r="T121" s="242"/>
      <c r="AT121" s="243" t="s">
        <v>451</v>
      </c>
      <c r="AU121" s="243" t="s">
        <v>95</v>
      </c>
      <c r="AV121" s="13" t="s">
        <v>84</v>
      </c>
      <c r="AW121" s="13" t="s">
        <v>6</v>
      </c>
      <c r="AX121" s="13" t="s">
        <v>82</v>
      </c>
      <c r="AY121" s="243" t="s">
        <v>308</v>
      </c>
    </row>
    <row r="122" spans="2:65" s="1" customFormat="1" ht="22.5" customHeight="1">
      <c r="B122" s="42"/>
      <c r="C122" s="203" t="s">
        <v>84</v>
      </c>
      <c r="D122" s="203" t="s">
        <v>311</v>
      </c>
      <c r="E122" s="204" t="s">
        <v>1842</v>
      </c>
      <c r="F122" s="205" t="s">
        <v>1843</v>
      </c>
      <c r="G122" s="206" t="s">
        <v>449</v>
      </c>
      <c r="H122" s="207">
        <v>441.26499999999999</v>
      </c>
      <c r="I122" s="208"/>
      <c r="J122" s="209">
        <f>ROUND(I122*H122,2)</f>
        <v>0</v>
      </c>
      <c r="K122" s="205" t="s">
        <v>315</v>
      </c>
      <c r="L122" s="62"/>
      <c r="M122" s="210" t="s">
        <v>21</v>
      </c>
      <c r="N122" s="211" t="s">
        <v>45</v>
      </c>
      <c r="O122" s="43"/>
      <c r="P122" s="212">
        <f>O122*H122</f>
        <v>0</v>
      </c>
      <c r="Q122" s="212">
        <v>0</v>
      </c>
      <c r="R122" s="212">
        <f>Q122*H122</f>
        <v>0</v>
      </c>
      <c r="S122" s="212">
        <v>0</v>
      </c>
      <c r="T122" s="213">
        <f>S122*H122</f>
        <v>0</v>
      </c>
      <c r="AR122" s="25" t="s">
        <v>327</v>
      </c>
      <c r="AT122" s="25" t="s">
        <v>311</v>
      </c>
      <c r="AU122" s="25" t="s">
        <v>95</v>
      </c>
      <c r="AY122" s="25" t="s">
        <v>308</v>
      </c>
      <c r="BE122" s="214">
        <f>IF(N122="základní",J122,0)</f>
        <v>0</v>
      </c>
      <c r="BF122" s="214">
        <f>IF(N122="snížená",J122,0)</f>
        <v>0</v>
      </c>
      <c r="BG122" s="214">
        <f>IF(N122="zákl. přenesená",J122,0)</f>
        <v>0</v>
      </c>
      <c r="BH122" s="214">
        <f>IF(N122="sníž. přenesená",J122,0)</f>
        <v>0</v>
      </c>
      <c r="BI122" s="214">
        <f>IF(N122="nulová",J122,0)</f>
        <v>0</v>
      </c>
      <c r="BJ122" s="25" t="s">
        <v>82</v>
      </c>
      <c r="BK122" s="214">
        <f>ROUND(I122*H122,2)</f>
        <v>0</v>
      </c>
      <c r="BL122" s="25" t="s">
        <v>327</v>
      </c>
      <c r="BM122" s="25" t="s">
        <v>1844</v>
      </c>
    </row>
    <row r="123" spans="2:65" s="1" customFormat="1" ht="27">
      <c r="B123" s="42"/>
      <c r="C123" s="64"/>
      <c r="D123" s="223" t="s">
        <v>1656</v>
      </c>
      <c r="E123" s="64"/>
      <c r="F123" s="292" t="s">
        <v>1840</v>
      </c>
      <c r="G123" s="64"/>
      <c r="H123" s="64"/>
      <c r="I123" s="173"/>
      <c r="J123" s="64"/>
      <c r="K123" s="64"/>
      <c r="L123" s="62"/>
      <c r="M123" s="291"/>
      <c r="N123" s="43"/>
      <c r="O123" s="43"/>
      <c r="P123" s="43"/>
      <c r="Q123" s="43"/>
      <c r="R123" s="43"/>
      <c r="S123" s="43"/>
      <c r="T123" s="79"/>
      <c r="AT123" s="25" t="s">
        <v>1656</v>
      </c>
      <c r="AU123" s="25" t="s">
        <v>95</v>
      </c>
    </row>
    <row r="124" spans="2:65" s="13" customFormat="1" ht="13.5">
      <c r="B124" s="233"/>
      <c r="C124" s="234"/>
      <c r="D124" s="246" t="s">
        <v>451</v>
      </c>
      <c r="E124" s="234"/>
      <c r="F124" s="257" t="s">
        <v>1841</v>
      </c>
      <c r="G124" s="234"/>
      <c r="H124" s="258">
        <v>441.26499999999999</v>
      </c>
      <c r="I124" s="238"/>
      <c r="J124" s="234"/>
      <c r="K124" s="234"/>
      <c r="L124" s="239"/>
      <c r="M124" s="240"/>
      <c r="N124" s="241"/>
      <c r="O124" s="241"/>
      <c r="P124" s="241"/>
      <c r="Q124" s="241"/>
      <c r="R124" s="241"/>
      <c r="S124" s="241"/>
      <c r="T124" s="242"/>
      <c r="AT124" s="243" t="s">
        <v>451</v>
      </c>
      <c r="AU124" s="243" t="s">
        <v>95</v>
      </c>
      <c r="AV124" s="13" t="s">
        <v>84</v>
      </c>
      <c r="AW124" s="13" t="s">
        <v>6</v>
      </c>
      <c r="AX124" s="13" t="s">
        <v>82</v>
      </c>
      <c r="AY124" s="243" t="s">
        <v>308</v>
      </c>
    </row>
    <row r="125" spans="2:65" s="1" customFormat="1" ht="22.5" customHeight="1">
      <c r="B125" s="42"/>
      <c r="C125" s="203" t="s">
        <v>95</v>
      </c>
      <c r="D125" s="203" t="s">
        <v>311</v>
      </c>
      <c r="E125" s="204" t="s">
        <v>1845</v>
      </c>
      <c r="F125" s="205" t="s">
        <v>1846</v>
      </c>
      <c r="G125" s="206" t="s">
        <v>449</v>
      </c>
      <c r="H125" s="207">
        <v>882.53</v>
      </c>
      <c r="I125" s="208"/>
      <c r="J125" s="209">
        <f>ROUND(I125*H125,2)</f>
        <v>0</v>
      </c>
      <c r="K125" s="205" t="s">
        <v>315</v>
      </c>
      <c r="L125" s="62"/>
      <c r="M125" s="210" t="s">
        <v>21</v>
      </c>
      <c r="N125" s="211" t="s">
        <v>45</v>
      </c>
      <c r="O125" s="43"/>
      <c r="P125" s="212">
        <f>O125*H125</f>
        <v>0</v>
      </c>
      <c r="Q125" s="212">
        <v>0</v>
      </c>
      <c r="R125" s="212">
        <f>Q125*H125</f>
        <v>0</v>
      </c>
      <c r="S125" s="212">
        <v>0</v>
      </c>
      <c r="T125" s="213">
        <f>S125*H125</f>
        <v>0</v>
      </c>
      <c r="AR125" s="25" t="s">
        <v>327</v>
      </c>
      <c r="AT125" s="25" t="s">
        <v>311</v>
      </c>
      <c r="AU125" s="25" t="s">
        <v>95</v>
      </c>
      <c r="AY125" s="25" t="s">
        <v>308</v>
      </c>
      <c r="BE125" s="214">
        <f>IF(N125="základní",J125,0)</f>
        <v>0</v>
      </c>
      <c r="BF125" s="214">
        <f>IF(N125="snížená",J125,0)</f>
        <v>0</v>
      </c>
      <c r="BG125" s="214">
        <f>IF(N125="zákl. přenesená",J125,0)</f>
        <v>0</v>
      </c>
      <c r="BH125" s="214">
        <f>IF(N125="sníž. přenesená",J125,0)</f>
        <v>0</v>
      </c>
      <c r="BI125" s="214">
        <f>IF(N125="nulová",J125,0)</f>
        <v>0</v>
      </c>
      <c r="BJ125" s="25" t="s">
        <v>82</v>
      </c>
      <c r="BK125" s="214">
        <f>ROUND(I125*H125,2)</f>
        <v>0</v>
      </c>
      <c r="BL125" s="25" t="s">
        <v>327</v>
      </c>
      <c r="BM125" s="25" t="s">
        <v>1847</v>
      </c>
    </row>
    <row r="126" spans="2:65" s="1" customFormat="1" ht="22.5" customHeight="1">
      <c r="B126" s="42"/>
      <c r="C126" s="203" t="s">
        <v>327</v>
      </c>
      <c r="D126" s="203" t="s">
        <v>311</v>
      </c>
      <c r="E126" s="204" t="s">
        <v>1848</v>
      </c>
      <c r="F126" s="205" t="s">
        <v>1849</v>
      </c>
      <c r="G126" s="206" t="s">
        <v>449</v>
      </c>
      <c r="H126" s="207">
        <v>722.89</v>
      </c>
      <c r="I126" s="208"/>
      <c r="J126" s="209">
        <f>ROUND(I126*H126,2)</f>
        <v>0</v>
      </c>
      <c r="K126" s="205" t="s">
        <v>315</v>
      </c>
      <c r="L126" s="62"/>
      <c r="M126" s="210" t="s">
        <v>21</v>
      </c>
      <c r="N126" s="211" t="s">
        <v>45</v>
      </c>
      <c r="O126" s="43"/>
      <c r="P126" s="212">
        <f>O126*H126</f>
        <v>0</v>
      </c>
      <c r="Q126" s="212">
        <v>0</v>
      </c>
      <c r="R126" s="212">
        <f>Q126*H126</f>
        <v>0</v>
      </c>
      <c r="S126" s="212">
        <v>0</v>
      </c>
      <c r="T126" s="213">
        <f>S126*H126</f>
        <v>0</v>
      </c>
      <c r="AR126" s="25" t="s">
        <v>327</v>
      </c>
      <c r="AT126" s="25" t="s">
        <v>311</v>
      </c>
      <c r="AU126" s="25" t="s">
        <v>95</v>
      </c>
      <c r="AY126" s="25" t="s">
        <v>308</v>
      </c>
      <c r="BE126" s="214">
        <f>IF(N126="základní",J126,0)</f>
        <v>0</v>
      </c>
      <c r="BF126" s="214">
        <f>IF(N126="snížená",J126,0)</f>
        <v>0</v>
      </c>
      <c r="BG126" s="214">
        <f>IF(N126="zákl. přenesená",J126,0)</f>
        <v>0</v>
      </c>
      <c r="BH126" s="214">
        <f>IF(N126="sníž. přenesená",J126,0)</f>
        <v>0</v>
      </c>
      <c r="BI126" s="214">
        <f>IF(N126="nulová",J126,0)</f>
        <v>0</v>
      </c>
      <c r="BJ126" s="25" t="s">
        <v>82</v>
      </c>
      <c r="BK126" s="214">
        <f>ROUND(I126*H126,2)</f>
        <v>0</v>
      </c>
      <c r="BL126" s="25" t="s">
        <v>327</v>
      </c>
      <c r="BM126" s="25" t="s">
        <v>1850</v>
      </c>
    </row>
    <row r="127" spans="2:65" s="1" customFormat="1" ht="27">
      <c r="B127" s="42"/>
      <c r="C127" s="64"/>
      <c r="D127" s="223" t="s">
        <v>1656</v>
      </c>
      <c r="E127" s="64"/>
      <c r="F127" s="292" t="s">
        <v>1851</v>
      </c>
      <c r="G127" s="64"/>
      <c r="H127" s="64"/>
      <c r="I127" s="173"/>
      <c r="J127" s="64"/>
      <c r="K127" s="64"/>
      <c r="L127" s="62"/>
      <c r="M127" s="291"/>
      <c r="N127" s="43"/>
      <c r="O127" s="43"/>
      <c r="P127" s="43"/>
      <c r="Q127" s="43"/>
      <c r="R127" s="43"/>
      <c r="S127" s="43"/>
      <c r="T127" s="79"/>
      <c r="AT127" s="25" t="s">
        <v>1656</v>
      </c>
      <c r="AU127" s="25" t="s">
        <v>95</v>
      </c>
    </row>
    <row r="128" spans="2:65" s="11" customFormat="1" ht="22.35" customHeight="1">
      <c r="B128" s="186"/>
      <c r="C128" s="187"/>
      <c r="D128" s="200" t="s">
        <v>73</v>
      </c>
      <c r="E128" s="201" t="s">
        <v>1852</v>
      </c>
      <c r="F128" s="201" t="s">
        <v>1853</v>
      </c>
      <c r="G128" s="187"/>
      <c r="H128" s="187"/>
      <c r="I128" s="190"/>
      <c r="J128" s="202">
        <f>BK128</f>
        <v>0</v>
      </c>
      <c r="K128" s="187"/>
      <c r="L128" s="192"/>
      <c r="M128" s="193"/>
      <c r="N128" s="194"/>
      <c r="O128" s="194"/>
      <c r="P128" s="195">
        <f>SUM(P129:P142)</f>
        <v>0</v>
      </c>
      <c r="Q128" s="194"/>
      <c r="R128" s="195">
        <f>SUM(R129:R142)</f>
        <v>0</v>
      </c>
      <c r="S128" s="194"/>
      <c r="T128" s="196">
        <f>SUM(T129:T142)</f>
        <v>0</v>
      </c>
      <c r="AR128" s="197" t="s">
        <v>82</v>
      </c>
      <c r="AT128" s="198" t="s">
        <v>73</v>
      </c>
      <c r="AU128" s="198" t="s">
        <v>84</v>
      </c>
      <c r="AY128" s="197" t="s">
        <v>308</v>
      </c>
      <c r="BK128" s="199">
        <f>SUM(BK129:BK142)</f>
        <v>0</v>
      </c>
    </row>
    <row r="129" spans="2:65" s="1" customFormat="1" ht="22.5" customHeight="1">
      <c r="B129" s="42"/>
      <c r="C129" s="203" t="s">
        <v>307</v>
      </c>
      <c r="D129" s="203" t="s">
        <v>311</v>
      </c>
      <c r="E129" s="204" t="s">
        <v>1854</v>
      </c>
      <c r="F129" s="205" t="s">
        <v>1855</v>
      </c>
      <c r="G129" s="206" t="s">
        <v>449</v>
      </c>
      <c r="H129" s="207">
        <v>268.67500000000001</v>
      </c>
      <c r="I129" s="208"/>
      <c r="J129" s="209">
        <f>ROUND(I129*H129,2)</f>
        <v>0</v>
      </c>
      <c r="K129" s="205" t="s">
        <v>315</v>
      </c>
      <c r="L129" s="62"/>
      <c r="M129" s="210" t="s">
        <v>21</v>
      </c>
      <c r="N129" s="211" t="s">
        <v>45</v>
      </c>
      <c r="O129" s="43"/>
      <c r="P129" s="212">
        <f>O129*H129</f>
        <v>0</v>
      </c>
      <c r="Q129" s="212">
        <v>0</v>
      </c>
      <c r="R129" s="212">
        <f>Q129*H129</f>
        <v>0</v>
      </c>
      <c r="S129" s="212">
        <v>0</v>
      </c>
      <c r="T129" s="213">
        <f>S129*H129</f>
        <v>0</v>
      </c>
      <c r="AR129" s="25" t="s">
        <v>327</v>
      </c>
      <c r="AT129" s="25" t="s">
        <v>311</v>
      </c>
      <c r="AU129" s="25" t="s">
        <v>95</v>
      </c>
      <c r="AY129" s="25" t="s">
        <v>308</v>
      </c>
      <c r="BE129" s="214">
        <f>IF(N129="základní",J129,0)</f>
        <v>0</v>
      </c>
      <c r="BF129" s="214">
        <f>IF(N129="snížená",J129,0)</f>
        <v>0</v>
      </c>
      <c r="BG129" s="214">
        <f>IF(N129="zákl. přenesená",J129,0)</f>
        <v>0</v>
      </c>
      <c r="BH129" s="214">
        <f>IF(N129="sníž. přenesená",J129,0)</f>
        <v>0</v>
      </c>
      <c r="BI129" s="214">
        <f>IF(N129="nulová",J129,0)</f>
        <v>0</v>
      </c>
      <c r="BJ129" s="25" t="s">
        <v>82</v>
      </c>
      <c r="BK129" s="214">
        <f>ROUND(I129*H129,2)</f>
        <v>0</v>
      </c>
      <c r="BL129" s="25" t="s">
        <v>327</v>
      </c>
      <c r="BM129" s="25" t="s">
        <v>1856</v>
      </c>
    </row>
    <row r="130" spans="2:65" s="1" customFormat="1" ht="27">
      <c r="B130" s="42"/>
      <c r="C130" s="64"/>
      <c r="D130" s="223" t="s">
        <v>1656</v>
      </c>
      <c r="E130" s="64"/>
      <c r="F130" s="292" t="s">
        <v>1840</v>
      </c>
      <c r="G130" s="64"/>
      <c r="H130" s="64"/>
      <c r="I130" s="173"/>
      <c r="J130" s="64"/>
      <c r="K130" s="64"/>
      <c r="L130" s="62"/>
      <c r="M130" s="291"/>
      <c r="N130" s="43"/>
      <c r="O130" s="43"/>
      <c r="P130" s="43"/>
      <c r="Q130" s="43"/>
      <c r="R130" s="43"/>
      <c r="S130" s="43"/>
      <c r="T130" s="79"/>
      <c r="AT130" s="25" t="s">
        <v>1656</v>
      </c>
      <c r="AU130" s="25" t="s">
        <v>95</v>
      </c>
    </row>
    <row r="131" spans="2:65" s="13" customFormat="1" ht="13.5">
      <c r="B131" s="233"/>
      <c r="C131" s="234"/>
      <c r="D131" s="246" t="s">
        <v>451</v>
      </c>
      <c r="E131" s="234"/>
      <c r="F131" s="257" t="s">
        <v>1857</v>
      </c>
      <c r="G131" s="234"/>
      <c r="H131" s="258">
        <v>268.67500000000001</v>
      </c>
      <c r="I131" s="238"/>
      <c r="J131" s="234"/>
      <c r="K131" s="234"/>
      <c r="L131" s="239"/>
      <c r="M131" s="240"/>
      <c r="N131" s="241"/>
      <c r="O131" s="241"/>
      <c r="P131" s="241"/>
      <c r="Q131" s="241"/>
      <c r="R131" s="241"/>
      <c r="S131" s="241"/>
      <c r="T131" s="242"/>
      <c r="AT131" s="243" t="s">
        <v>451</v>
      </c>
      <c r="AU131" s="243" t="s">
        <v>95</v>
      </c>
      <c r="AV131" s="13" t="s">
        <v>84</v>
      </c>
      <c r="AW131" s="13" t="s">
        <v>6</v>
      </c>
      <c r="AX131" s="13" t="s">
        <v>82</v>
      </c>
      <c r="AY131" s="243" t="s">
        <v>308</v>
      </c>
    </row>
    <row r="132" spans="2:65" s="1" customFormat="1" ht="22.5" customHeight="1">
      <c r="B132" s="42"/>
      <c r="C132" s="203" t="s">
        <v>334</v>
      </c>
      <c r="D132" s="203" t="s">
        <v>311</v>
      </c>
      <c r="E132" s="204" t="s">
        <v>1858</v>
      </c>
      <c r="F132" s="205" t="s">
        <v>1859</v>
      </c>
      <c r="G132" s="206" t="s">
        <v>449</v>
      </c>
      <c r="H132" s="207">
        <v>268.67500000000001</v>
      </c>
      <c r="I132" s="208"/>
      <c r="J132" s="209">
        <f>ROUND(I132*H132,2)</f>
        <v>0</v>
      </c>
      <c r="K132" s="205" t="s">
        <v>315</v>
      </c>
      <c r="L132" s="62"/>
      <c r="M132" s="210" t="s">
        <v>21</v>
      </c>
      <c r="N132" s="211" t="s">
        <v>45</v>
      </c>
      <c r="O132" s="43"/>
      <c r="P132" s="212">
        <f>O132*H132</f>
        <v>0</v>
      </c>
      <c r="Q132" s="212">
        <v>0</v>
      </c>
      <c r="R132" s="212">
        <f>Q132*H132</f>
        <v>0</v>
      </c>
      <c r="S132" s="212">
        <v>0</v>
      </c>
      <c r="T132" s="213">
        <f>S132*H132</f>
        <v>0</v>
      </c>
      <c r="AR132" s="25" t="s">
        <v>327</v>
      </c>
      <c r="AT132" s="25" t="s">
        <v>311</v>
      </c>
      <c r="AU132" s="25" t="s">
        <v>95</v>
      </c>
      <c r="AY132" s="25" t="s">
        <v>308</v>
      </c>
      <c r="BE132" s="214">
        <f>IF(N132="základní",J132,0)</f>
        <v>0</v>
      </c>
      <c r="BF132" s="214">
        <f>IF(N132="snížená",J132,0)</f>
        <v>0</v>
      </c>
      <c r="BG132" s="214">
        <f>IF(N132="zákl. přenesená",J132,0)</f>
        <v>0</v>
      </c>
      <c r="BH132" s="214">
        <f>IF(N132="sníž. přenesená",J132,0)</f>
        <v>0</v>
      </c>
      <c r="BI132" s="214">
        <f>IF(N132="nulová",J132,0)</f>
        <v>0</v>
      </c>
      <c r="BJ132" s="25" t="s">
        <v>82</v>
      </c>
      <c r="BK132" s="214">
        <f>ROUND(I132*H132,2)</f>
        <v>0</v>
      </c>
      <c r="BL132" s="25" t="s">
        <v>327</v>
      </c>
      <c r="BM132" s="25" t="s">
        <v>1860</v>
      </c>
    </row>
    <row r="133" spans="2:65" s="1" customFormat="1" ht="27">
      <c r="B133" s="42"/>
      <c r="C133" s="64"/>
      <c r="D133" s="223" t="s">
        <v>1656</v>
      </c>
      <c r="E133" s="64"/>
      <c r="F133" s="292" t="s">
        <v>1840</v>
      </c>
      <c r="G133" s="64"/>
      <c r="H133" s="64"/>
      <c r="I133" s="173"/>
      <c r="J133" s="64"/>
      <c r="K133" s="64"/>
      <c r="L133" s="62"/>
      <c r="M133" s="291"/>
      <c r="N133" s="43"/>
      <c r="O133" s="43"/>
      <c r="P133" s="43"/>
      <c r="Q133" s="43"/>
      <c r="R133" s="43"/>
      <c r="S133" s="43"/>
      <c r="T133" s="79"/>
      <c r="AT133" s="25" t="s">
        <v>1656</v>
      </c>
      <c r="AU133" s="25" t="s">
        <v>95</v>
      </c>
    </row>
    <row r="134" spans="2:65" s="13" customFormat="1" ht="13.5">
      <c r="B134" s="233"/>
      <c r="C134" s="234"/>
      <c r="D134" s="246" t="s">
        <v>451</v>
      </c>
      <c r="E134" s="234"/>
      <c r="F134" s="257" t="s">
        <v>1857</v>
      </c>
      <c r="G134" s="234"/>
      <c r="H134" s="258">
        <v>268.67500000000001</v>
      </c>
      <c r="I134" s="238"/>
      <c r="J134" s="234"/>
      <c r="K134" s="234"/>
      <c r="L134" s="239"/>
      <c r="M134" s="240"/>
      <c r="N134" s="241"/>
      <c r="O134" s="241"/>
      <c r="P134" s="241"/>
      <c r="Q134" s="241"/>
      <c r="R134" s="241"/>
      <c r="S134" s="241"/>
      <c r="T134" s="242"/>
      <c r="AT134" s="243" t="s">
        <v>451</v>
      </c>
      <c r="AU134" s="243" t="s">
        <v>95</v>
      </c>
      <c r="AV134" s="13" t="s">
        <v>84</v>
      </c>
      <c r="AW134" s="13" t="s">
        <v>6</v>
      </c>
      <c r="AX134" s="13" t="s">
        <v>82</v>
      </c>
      <c r="AY134" s="243" t="s">
        <v>308</v>
      </c>
    </row>
    <row r="135" spans="2:65" s="1" customFormat="1" ht="22.5" customHeight="1">
      <c r="B135" s="42"/>
      <c r="C135" s="203" t="s">
        <v>338</v>
      </c>
      <c r="D135" s="203" t="s">
        <v>311</v>
      </c>
      <c r="E135" s="204" t="s">
        <v>1861</v>
      </c>
      <c r="F135" s="205" t="s">
        <v>1862</v>
      </c>
      <c r="G135" s="206" t="s">
        <v>449</v>
      </c>
      <c r="H135" s="207">
        <v>74.355000000000004</v>
      </c>
      <c r="I135" s="208"/>
      <c r="J135" s="209">
        <f>ROUND(I135*H135,2)</f>
        <v>0</v>
      </c>
      <c r="K135" s="205" t="s">
        <v>315</v>
      </c>
      <c r="L135" s="62"/>
      <c r="M135" s="210" t="s">
        <v>21</v>
      </c>
      <c r="N135" s="211" t="s">
        <v>45</v>
      </c>
      <c r="O135" s="43"/>
      <c r="P135" s="212">
        <f>O135*H135</f>
        <v>0</v>
      </c>
      <c r="Q135" s="212">
        <v>0</v>
      </c>
      <c r="R135" s="212">
        <f>Q135*H135</f>
        <v>0</v>
      </c>
      <c r="S135" s="212">
        <v>0</v>
      </c>
      <c r="T135" s="213">
        <f>S135*H135</f>
        <v>0</v>
      </c>
      <c r="AR135" s="25" t="s">
        <v>327</v>
      </c>
      <c r="AT135" s="25" t="s">
        <v>311</v>
      </c>
      <c r="AU135" s="25" t="s">
        <v>95</v>
      </c>
      <c r="AY135" s="25" t="s">
        <v>308</v>
      </c>
      <c r="BE135" s="214">
        <f>IF(N135="základní",J135,0)</f>
        <v>0</v>
      </c>
      <c r="BF135" s="214">
        <f>IF(N135="snížená",J135,0)</f>
        <v>0</v>
      </c>
      <c r="BG135" s="214">
        <f>IF(N135="zákl. přenesená",J135,0)</f>
        <v>0</v>
      </c>
      <c r="BH135" s="214">
        <f>IF(N135="sníž. přenesená",J135,0)</f>
        <v>0</v>
      </c>
      <c r="BI135" s="214">
        <f>IF(N135="nulová",J135,0)</f>
        <v>0</v>
      </c>
      <c r="BJ135" s="25" t="s">
        <v>82</v>
      </c>
      <c r="BK135" s="214">
        <f>ROUND(I135*H135,2)</f>
        <v>0</v>
      </c>
      <c r="BL135" s="25" t="s">
        <v>327</v>
      </c>
      <c r="BM135" s="25" t="s">
        <v>1863</v>
      </c>
    </row>
    <row r="136" spans="2:65" s="1" customFormat="1" ht="27">
      <c r="B136" s="42"/>
      <c r="C136" s="64"/>
      <c r="D136" s="223" t="s">
        <v>1656</v>
      </c>
      <c r="E136" s="64"/>
      <c r="F136" s="292" t="s">
        <v>1840</v>
      </c>
      <c r="G136" s="64"/>
      <c r="H136" s="64"/>
      <c r="I136" s="173"/>
      <c r="J136" s="64"/>
      <c r="K136" s="64"/>
      <c r="L136" s="62"/>
      <c r="M136" s="291"/>
      <c r="N136" s="43"/>
      <c r="O136" s="43"/>
      <c r="P136" s="43"/>
      <c r="Q136" s="43"/>
      <c r="R136" s="43"/>
      <c r="S136" s="43"/>
      <c r="T136" s="79"/>
      <c r="AT136" s="25" t="s">
        <v>1656</v>
      </c>
      <c r="AU136" s="25" t="s">
        <v>95</v>
      </c>
    </row>
    <row r="137" spans="2:65" s="13" customFormat="1" ht="13.5">
      <c r="B137" s="233"/>
      <c r="C137" s="234"/>
      <c r="D137" s="246" t="s">
        <v>451</v>
      </c>
      <c r="E137" s="234"/>
      <c r="F137" s="257" t="s">
        <v>1864</v>
      </c>
      <c r="G137" s="234"/>
      <c r="H137" s="258">
        <v>74.355000000000004</v>
      </c>
      <c r="I137" s="238"/>
      <c r="J137" s="234"/>
      <c r="K137" s="234"/>
      <c r="L137" s="239"/>
      <c r="M137" s="240"/>
      <c r="N137" s="241"/>
      <c r="O137" s="241"/>
      <c r="P137" s="241"/>
      <c r="Q137" s="241"/>
      <c r="R137" s="241"/>
      <c r="S137" s="241"/>
      <c r="T137" s="242"/>
      <c r="AT137" s="243" t="s">
        <v>451</v>
      </c>
      <c r="AU137" s="243" t="s">
        <v>95</v>
      </c>
      <c r="AV137" s="13" t="s">
        <v>84</v>
      </c>
      <c r="AW137" s="13" t="s">
        <v>6</v>
      </c>
      <c r="AX137" s="13" t="s">
        <v>82</v>
      </c>
      <c r="AY137" s="243" t="s">
        <v>308</v>
      </c>
    </row>
    <row r="138" spans="2:65" s="1" customFormat="1" ht="22.5" customHeight="1">
      <c r="B138" s="42"/>
      <c r="C138" s="203" t="s">
        <v>342</v>
      </c>
      <c r="D138" s="203" t="s">
        <v>311</v>
      </c>
      <c r="E138" s="204" t="s">
        <v>1865</v>
      </c>
      <c r="F138" s="205" t="s">
        <v>1866</v>
      </c>
      <c r="G138" s="206" t="s">
        <v>449</v>
      </c>
      <c r="H138" s="207">
        <v>74.355000000000004</v>
      </c>
      <c r="I138" s="208"/>
      <c r="J138" s="209">
        <f>ROUND(I138*H138,2)</f>
        <v>0</v>
      </c>
      <c r="K138" s="205" t="s">
        <v>315</v>
      </c>
      <c r="L138" s="62"/>
      <c r="M138" s="210" t="s">
        <v>21</v>
      </c>
      <c r="N138" s="211" t="s">
        <v>45</v>
      </c>
      <c r="O138" s="43"/>
      <c r="P138" s="212">
        <f>O138*H138</f>
        <v>0</v>
      </c>
      <c r="Q138" s="212">
        <v>0</v>
      </c>
      <c r="R138" s="212">
        <f>Q138*H138</f>
        <v>0</v>
      </c>
      <c r="S138" s="212">
        <v>0</v>
      </c>
      <c r="T138" s="213">
        <f>S138*H138</f>
        <v>0</v>
      </c>
      <c r="AR138" s="25" t="s">
        <v>327</v>
      </c>
      <c r="AT138" s="25" t="s">
        <v>311</v>
      </c>
      <c r="AU138" s="25" t="s">
        <v>95</v>
      </c>
      <c r="AY138" s="25" t="s">
        <v>308</v>
      </c>
      <c r="BE138" s="214">
        <f>IF(N138="základní",J138,0)</f>
        <v>0</v>
      </c>
      <c r="BF138" s="214">
        <f>IF(N138="snížená",J138,0)</f>
        <v>0</v>
      </c>
      <c r="BG138" s="214">
        <f>IF(N138="zákl. přenesená",J138,0)</f>
        <v>0</v>
      </c>
      <c r="BH138" s="214">
        <f>IF(N138="sníž. přenesená",J138,0)</f>
        <v>0</v>
      </c>
      <c r="BI138" s="214">
        <f>IF(N138="nulová",J138,0)</f>
        <v>0</v>
      </c>
      <c r="BJ138" s="25" t="s">
        <v>82</v>
      </c>
      <c r="BK138" s="214">
        <f>ROUND(I138*H138,2)</f>
        <v>0</v>
      </c>
      <c r="BL138" s="25" t="s">
        <v>327</v>
      </c>
      <c r="BM138" s="25" t="s">
        <v>1867</v>
      </c>
    </row>
    <row r="139" spans="2:65" s="1" customFormat="1" ht="27">
      <c r="B139" s="42"/>
      <c r="C139" s="64"/>
      <c r="D139" s="223" t="s">
        <v>1656</v>
      </c>
      <c r="E139" s="64"/>
      <c r="F139" s="292" t="s">
        <v>1840</v>
      </c>
      <c r="G139" s="64"/>
      <c r="H139" s="64"/>
      <c r="I139" s="173"/>
      <c r="J139" s="64"/>
      <c r="K139" s="64"/>
      <c r="L139" s="62"/>
      <c r="M139" s="291"/>
      <c r="N139" s="43"/>
      <c r="O139" s="43"/>
      <c r="P139" s="43"/>
      <c r="Q139" s="43"/>
      <c r="R139" s="43"/>
      <c r="S139" s="43"/>
      <c r="T139" s="79"/>
      <c r="AT139" s="25" t="s">
        <v>1656</v>
      </c>
      <c r="AU139" s="25" t="s">
        <v>95</v>
      </c>
    </row>
    <row r="140" spans="2:65" s="13" customFormat="1" ht="13.5">
      <c r="B140" s="233"/>
      <c r="C140" s="234"/>
      <c r="D140" s="246" t="s">
        <v>451</v>
      </c>
      <c r="E140" s="234"/>
      <c r="F140" s="257" t="s">
        <v>1864</v>
      </c>
      <c r="G140" s="234"/>
      <c r="H140" s="258">
        <v>74.355000000000004</v>
      </c>
      <c r="I140" s="238"/>
      <c r="J140" s="234"/>
      <c r="K140" s="234"/>
      <c r="L140" s="239"/>
      <c r="M140" s="240"/>
      <c r="N140" s="241"/>
      <c r="O140" s="241"/>
      <c r="P140" s="241"/>
      <c r="Q140" s="241"/>
      <c r="R140" s="241"/>
      <c r="S140" s="241"/>
      <c r="T140" s="242"/>
      <c r="AT140" s="243" t="s">
        <v>451</v>
      </c>
      <c r="AU140" s="243" t="s">
        <v>95</v>
      </c>
      <c r="AV140" s="13" t="s">
        <v>84</v>
      </c>
      <c r="AW140" s="13" t="s">
        <v>6</v>
      </c>
      <c r="AX140" s="13" t="s">
        <v>82</v>
      </c>
      <c r="AY140" s="243" t="s">
        <v>308</v>
      </c>
    </row>
    <row r="141" spans="2:65" s="1" customFormat="1" ht="22.5" customHeight="1">
      <c r="B141" s="42"/>
      <c r="C141" s="203" t="s">
        <v>346</v>
      </c>
      <c r="D141" s="203" t="s">
        <v>311</v>
      </c>
      <c r="E141" s="204" t="s">
        <v>1848</v>
      </c>
      <c r="F141" s="205" t="s">
        <v>1849</v>
      </c>
      <c r="G141" s="206" t="s">
        <v>449</v>
      </c>
      <c r="H141" s="207">
        <v>636.61</v>
      </c>
      <c r="I141" s="208"/>
      <c r="J141" s="209">
        <f>ROUND(I141*H141,2)</f>
        <v>0</v>
      </c>
      <c r="K141" s="205" t="s">
        <v>315</v>
      </c>
      <c r="L141" s="62"/>
      <c r="M141" s="210" t="s">
        <v>21</v>
      </c>
      <c r="N141" s="211" t="s">
        <v>45</v>
      </c>
      <c r="O141" s="43"/>
      <c r="P141" s="212">
        <f>O141*H141</f>
        <v>0</v>
      </c>
      <c r="Q141" s="212">
        <v>0</v>
      </c>
      <c r="R141" s="212">
        <f>Q141*H141</f>
        <v>0</v>
      </c>
      <c r="S141" s="212">
        <v>0</v>
      </c>
      <c r="T141" s="213">
        <f>S141*H141</f>
        <v>0</v>
      </c>
      <c r="AR141" s="25" t="s">
        <v>327</v>
      </c>
      <c r="AT141" s="25" t="s">
        <v>311</v>
      </c>
      <c r="AU141" s="25" t="s">
        <v>95</v>
      </c>
      <c r="AY141" s="25" t="s">
        <v>308</v>
      </c>
      <c r="BE141" s="214">
        <f>IF(N141="základní",J141,0)</f>
        <v>0</v>
      </c>
      <c r="BF141" s="214">
        <f>IF(N141="snížená",J141,0)</f>
        <v>0</v>
      </c>
      <c r="BG141" s="214">
        <f>IF(N141="zákl. přenesená",J141,0)</f>
        <v>0</v>
      </c>
      <c r="BH141" s="214">
        <f>IF(N141="sníž. přenesená",J141,0)</f>
        <v>0</v>
      </c>
      <c r="BI141" s="214">
        <f>IF(N141="nulová",J141,0)</f>
        <v>0</v>
      </c>
      <c r="BJ141" s="25" t="s">
        <v>82</v>
      </c>
      <c r="BK141" s="214">
        <f>ROUND(I141*H141,2)</f>
        <v>0</v>
      </c>
      <c r="BL141" s="25" t="s">
        <v>327</v>
      </c>
      <c r="BM141" s="25" t="s">
        <v>1868</v>
      </c>
    </row>
    <row r="142" spans="2:65" s="1" customFormat="1" ht="27">
      <c r="B142" s="42"/>
      <c r="C142" s="64"/>
      <c r="D142" s="223" t="s">
        <v>1656</v>
      </c>
      <c r="E142" s="64"/>
      <c r="F142" s="292" t="s">
        <v>1851</v>
      </c>
      <c r="G142" s="64"/>
      <c r="H142" s="64"/>
      <c r="I142" s="173"/>
      <c r="J142" s="64"/>
      <c r="K142" s="64"/>
      <c r="L142" s="62"/>
      <c r="M142" s="291"/>
      <c r="N142" s="43"/>
      <c r="O142" s="43"/>
      <c r="P142" s="43"/>
      <c r="Q142" s="43"/>
      <c r="R142" s="43"/>
      <c r="S142" s="43"/>
      <c r="T142" s="79"/>
      <c r="AT142" s="25" t="s">
        <v>1656</v>
      </c>
      <c r="AU142" s="25" t="s">
        <v>95</v>
      </c>
    </row>
    <row r="143" spans="2:65" s="11" customFormat="1" ht="22.35" customHeight="1">
      <c r="B143" s="186"/>
      <c r="C143" s="187"/>
      <c r="D143" s="200" t="s">
        <v>73</v>
      </c>
      <c r="E143" s="201" t="s">
        <v>1869</v>
      </c>
      <c r="F143" s="201" t="s">
        <v>1870</v>
      </c>
      <c r="G143" s="187"/>
      <c r="H143" s="187"/>
      <c r="I143" s="190"/>
      <c r="J143" s="202">
        <f>BK143</f>
        <v>0</v>
      </c>
      <c r="K143" s="187"/>
      <c r="L143" s="192"/>
      <c r="M143" s="193"/>
      <c r="N143" s="194"/>
      <c r="O143" s="194"/>
      <c r="P143" s="195">
        <f>SUM(P144:P146)</f>
        <v>0</v>
      </c>
      <c r="Q143" s="194"/>
      <c r="R143" s="195">
        <f>SUM(R144:R146)</f>
        <v>0</v>
      </c>
      <c r="S143" s="194"/>
      <c r="T143" s="196">
        <f>SUM(T144:T146)</f>
        <v>0</v>
      </c>
      <c r="AR143" s="197" t="s">
        <v>82</v>
      </c>
      <c r="AT143" s="198" t="s">
        <v>73</v>
      </c>
      <c r="AU143" s="198" t="s">
        <v>84</v>
      </c>
      <c r="AY143" s="197" t="s">
        <v>308</v>
      </c>
      <c r="BK143" s="199">
        <f>SUM(BK144:BK146)</f>
        <v>0</v>
      </c>
    </row>
    <row r="144" spans="2:65" s="1" customFormat="1" ht="22.5" customHeight="1">
      <c r="B144" s="42"/>
      <c r="C144" s="203" t="s">
        <v>350</v>
      </c>
      <c r="D144" s="203" t="s">
        <v>311</v>
      </c>
      <c r="E144" s="204" t="s">
        <v>1871</v>
      </c>
      <c r="F144" s="205" t="s">
        <v>1872</v>
      </c>
      <c r="G144" s="206" t="s">
        <v>449</v>
      </c>
      <c r="H144" s="207">
        <v>414.15</v>
      </c>
      <c r="I144" s="208"/>
      <c r="J144" s="209">
        <f>ROUND(I144*H144,2)</f>
        <v>0</v>
      </c>
      <c r="K144" s="205" t="s">
        <v>315</v>
      </c>
      <c r="L144" s="62"/>
      <c r="M144" s="210" t="s">
        <v>21</v>
      </c>
      <c r="N144" s="211" t="s">
        <v>45</v>
      </c>
      <c r="O144" s="43"/>
      <c r="P144" s="212">
        <f>O144*H144</f>
        <v>0</v>
      </c>
      <c r="Q144" s="212">
        <v>0</v>
      </c>
      <c r="R144" s="212">
        <f>Q144*H144</f>
        <v>0</v>
      </c>
      <c r="S144" s="212">
        <v>0</v>
      </c>
      <c r="T144" s="213">
        <f>S144*H144</f>
        <v>0</v>
      </c>
      <c r="AR144" s="25" t="s">
        <v>327</v>
      </c>
      <c r="AT144" s="25" t="s">
        <v>311</v>
      </c>
      <c r="AU144" s="25" t="s">
        <v>95</v>
      </c>
      <c r="AY144" s="25" t="s">
        <v>308</v>
      </c>
      <c r="BE144" s="214">
        <f>IF(N144="základní",J144,0)</f>
        <v>0</v>
      </c>
      <c r="BF144" s="214">
        <f>IF(N144="snížená",J144,0)</f>
        <v>0</v>
      </c>
      <c r="BG144" s="214">
        <f>IF(N144="zákl. přenesená",J144,0)</f>
        <v>0</v>
      </c>
      <c r="BH144" s="214">
        <f>IF(N144="sníž. přenesená",J144,0)</f>
        <v>0</v>
      </c>
      <c r="BI144" s="214">
        <f>IF(N144="nulová",J144,0)</f>
        <v>0</v>
      </c>
      <c r="BJ144" s="25" t="s">
        <v>82</v>
      </c>
      <c r="BK144" s="214">
        <f>ROUND(I144*H144,2)</f>
        <v>0</v>
      </c>
      <c r="BL144" s="25" t="s">
        <v>327</v>
      </c>
      <c r="BM144" s="25" t="s">
        <v>1873</v>
      </c>
    </row>
    <row r="145" spans="2:65" s="1" customFormat="1" ht="22.5" customHeight="1">
      <c r="B145" s="42"/>
      <c r="C145" s="203" t="s">
        <v>356</v>
      </c>
      <c r="D145" s="203" t="s">
        <v>311</v>
      </c>
      <c r="E145" s="204" t="s">
        <v>1072</v>
      </c>
      <c r="F145" s="205" t="s">
        <v>1073</v>
      </c>
      <c r="G145" s="206" t="s">
        <v>449</v>
      </c>
      <c r="H145" s="207">
        <v>458.15</v>
      </c>
      <c r="I145" s="208"/>
      <c r="J145" s="209">
        <f>ROUND(I145*H145,2)</f>
        <v>0</v>
      </c>
      <c r="K145" s="205" t="s">
        <v>315</v>
      </c>
      <c r="L145" s="62"/>
      <c r="M145" s="210" t="s">
        <v>21</v>
      </c>
      <c r="N145" s="211" t="s">
        <v>45</v>
      </c>
      <c r="O145" s="43"/>
      <c r="P145" s="212">
        <f>O145*H145</f>
        <v>0</v>
      </c>
      <c r="Q145" s="212">
        <v>0</v>
      </c>
      <c r="R145" s="212">
        <f>Q145*H145</f>
        <v>0</v>
      </c>
      <c r="S145" s="212">
        <v>0</v>
      </c>
      <c r="T145" s="213">
        <f>S145*H145</f>
        <v>0</v>
      </c>
      <c r="AR145" s="25" t="s">
        <v>327</v>
      </c>
      <c r="AT145" s="25" t="s">
        <v>311</v>
      </c>
      <c r="AU145" s="25" t="s">
        <v>95</v>
      </c>
      <c r="AY145" s="25" t="s">
        <v>308</v>
      </c>
      <c r="BE145" s="214">
        <f>IF(N145="základní",J145,0)</f>
        <v>0</v>
      </c>
      <c r="BF145" s="214">
        <f>IF(N145="snížená",J145,0)</f>
        <v>0</v>
      </c>
      <c r="BG145" s="214">
        <f>IF(N145="zákl. přenesená",J145,0)</f>
        <v>0</v>
      </c>
      <c r="BH145" s="214">
        <f>IF(N145="sníž. přenesená",J145,0)</f>
        <v>0</v>
      </c>
      <c r="BI145" s="214">
        <f>IF(N145="nulová",J145,0)</f>
        <v>0</v>
      </c>
      <c r="BJ145" s="25" t="s">
        <v>82</v>
      </c>
      <c r="BK145" s="214">
        <f>ROUND(I145*H145,2)</f>
        <v>0</v>
      </c>
      <c r="BL145" s="25" t="s">
        <v>327</v>
      </c>
      <c r="BM145" s="25" t="s">
        <v>1874</v>
      </c>
    </row>
    <row r="146" spans="2:65" s="1" customFormat="1" ht="27">
      <c r="B146" s="42"/>
      <c r="C146" s="64"/>
      <c r="D146" s="223" t="s">
        <v>1656</v>
      </c>
      <c r="E146" s="64"/>
      <c r="F146" s="292" t="s">
        <v>1851</v>
      </c>
      <c r="G146" s="64"/>
      <c r="H146" s="64"/>
      <c r="I146" s="173"/>
      <c r="J146" s="64"/>
      <c r="K146" s="64"/>
      <c r="L146" s="62"/>
      <c r="M146" s="291"/>
      <c r="N146" s="43"/>
      <c r="O146" s="43"/>
      <c r="P146" s="43"/>
      <c r="Q146" s="43"/>
      <c r="R146" s="43"/>
      <c r="S146" s="43"/>
      <c r="T146" s="79"/>
      <c r="AT146" s="25" t="s">
        <v>1656</v>
      </c>
      <c r="AU146" s="25" t="s">
        <v>95</v>
      </c>
    </row>
    <row r="147" spans="2:65" s="11" customFormat="1" ht="22.35" customHeight="1">
      <c r="B147" s="186"/>
      <c r="C147" s="187"/>
      <c r="D147" s="200" t="s">
        <v>73</v>
      </c>
      <c r="E147" s="201" t="s">
        <v>1875</v>
      </c>
      <c r="F147" s="201" t="s">
        <v>1876</v>
      </c>
      <c r="G147" s="187"/>
      <c r="H147" s="187"/>
      <c r="I147" s="190"/>
      <c r="J147" s="202">
        <f>BK147</f>
        <v>0</v>
      </c>
      <c r="K147" s="187"/>
      <c r="L147" s="192"/>
      <c r="M147" s="193"/>
      <c r="N147" s="194"/>
      <c r="O147" s="194"/>
      <c r="P147" s="195">
        <f>SUM(P148:P163)</f>
        <v>0</v>
      </c>
      <c r="Q147" s="194"/>
      <c r="R147" s="195">
        <f>SUM(R148:R163)</f>
        <v>0</v>
      </c>
      <c r="S147" s="194"/>
      <c r="T147" s="196">
        <f>SUM(T148:T163)</f>
        <v>0</v>
      </c>
      <c r="AR147" s="197" t="s">
        <v>82</v>
      </c>
      <c r="AT147" s="198" t="s">
        <v>73</v>
      </c>
      <c r="AU147" s="198" t="s">
        <v>84</v>
      </c>
      <c r="AY147" s="197" t="s">
        <v>308</v>
      </c>
      <c r="BK147" s="199">
        <f>SUM(BK148:BK163)</f>
        <v>0</v>
      </c>
    </row>
    <row r="148" spans="2:65" s="1" customFormat="1" ht="22.5" customHeight="1">
      <c r="B148" s="42"/>
      <c r="C148" s="203" t="s">
        <v>360</v>
      </c>
      <c r="D148" s="203" t="s">
        <v>311</v>
      </c>
      <c r="E148" s="204" t="s">
        <v>1877</v>
      </c>
      <c r="F148" s="205" t="s">
        <v>1878</v>
      </c>
      <c r="G148" s="206" t="s">
        <v>449</v>
      </c>
      <c r="H148" s="207">
        <v>1982.74</v>
      </c>
      <c r="I148" s="208"/>
      <c r="J148" s="209">
        <f>ROUND(I148*H148,2)</f>
        <v>0</v>
      </c>
      <c r="K148" s="205" t="s">
        <v>315</v>
      </c>
      <c r="L148" s="62"/>
      <c r="M148" s="210" t="s">
        <v>21</v>
      </c>
      <c r="N148" s="211" t="s">
        <v>45</v>
      </c>
      <c r="O148" s="43"/>
      <c r="P148" s="212">
        <f>O148*H148</f>
        <v>0</v>
      </c>
      <c r="Q148" s="212">
        <v>0</v>
      </c>
      <c r="R148" s="212">
        <f>Q148*H148</f>
        <v>0</v>
      </c>
      <c r="S148" s="212">
        <v>0</v>
      </c>
      <c r="T148" s="213">
        <f>S148*H148</f>
        <v>0</v>
      </c>
      <c r="AR148" s="25" t="s">
        <v>327</v>
      </c>
      <c r="AT148" s="25" t="s">
        <v>311</v>
      </c>
      <c r="AU148" s="25" t="s">
        <v>95</v>
      </c>
      <c r="AY148" s="25" t="s">
        <v>308</v>
      </c>
      <c r="BE148" s="214">
        <f>IF(N148="základní",J148,0)</f>
        <v>0</v>
      </c>
      <c r="BF148" s="214">
        <f>IF(N148="snížená",J148,0)</f>
        <v>0</v>
      </c>
      <c r="BG148" s="214">
        <f>IF(N148="zákl. přenesená",J148,0)</f>
        <v>0</v>
      </c>
      <c r="BH148" s="214">
        <f>IF(N148="sníž. přenesená",J148,0)</f>
        <v>0</v>
      </c>
      <c r="BI148" s="214">
        <f>IF(N148="nulová",J148,0)</f>
        <v>0</v>
      </c>
      <c r="BJ148" s="25" t="s">
        <v>82</v>
      </c>
      <c r="BK148" s="214">
        <f>ROUND(I148*H148,2)</f>
        <v>0</v>
      </c>
      <c r="BL148" s="25" t="s">
        <v>327</v>
      </c>
      <c r="BM148" s="25" t="s">
        <v>1879</v>
      </c>
    </row>
    <row r="149" spans="2:65" s="1" customFormat="1" ht="27">
      <c r="B149" s="42"/>
      <c r="C149" s="64"/>
      <c r="D149" s="246" t="s">
        <v>1656</v>
      </c>
      <c r="E149" s="64"/>
      <c r="F149" s="290" t="s">
        <v>1880</v>
      </c>
      <c r="G149" s="64"/>
      <c r="H149" s="64"/>
      <c r="I149" s="173"/>
      <c r="J149" s="64"/>
      <c r="K149" s="64"/>
      <c r="L149" s="62"/>
      <c r="M149" s="291"/>
      <c r="N149" s="43"/>
      <c r="O149" s="43"/>
      <c r="P149" s="43"/>
      <c r="Q149" s="43"/>
      <c r="R149" s="43"/>
      <c r="S149" s="43"/>
      <c r="T149" s="79"/>
      <c r="AT149" s="25" t="s">
        <v>1656</v>
      </c>
      <c r="AU149" s="25" t="s">
        <v>95</v>
      </c>
    </row>
    <row r="150" spans="2:65" s="1" customFormat="1" ht="22.5" customHeight="1">
      <c r="B150" s="42"/>
      <c r="C150" s="203" t="s">
        <v>364</v>
      </c>
      <c r="D150" s="203" t="s">
        <v>311</v>
      </c>
      <c r="E150" s="204" t="s">
        <v>1877</v>
      </c>
      <c r="F150" s="205" t="s">
        <v>1878</v>
      </c>
      <c r="G150" s="206" t="s">
        <v>449</v>
      </c>
      <c r="H150" s="207">
        <v>1817.65</v>
      </c>
      <c r="I150" s="208"/>
      <c r="J150" s="209">
        <f>ROUND(I150*H150,2)</f>
        <v>0</v>
      </c>
      <c r="K150" s="205" t="s">
        <v>315</v>
      </c>
      <c r="L150" s="62"/>
      <c r="M150" s="210" t="s">
        <v>21</v>
      </c>
      <c r="N150" s="211" t="s">
        <v>45</v>
      </c>
      <c r="O150" s="43"/>
      <c r="P150" s="212">
        <f>O150*H150</f>
        <v>0</v>
      </c>
      <c r="Q150" s="212">
        <v>0</v>
      </c>
      <c r="R150" s="212">
        <f>Q150*H150</f>
        <v>0</v>
      </c>
      <c r="S150" s="212">
        <v>0</v>
      </c>
      <c r="T150" s="213">
        <f>S150*H150</f>
        <v>0</v>
      </c>
      <c r="AR150" s="25" t="s">
        <v>327</v>
      </c>
      <c r="AT150" s="25" t="s">
        <v>311</v>
      </c>
      <c r="AU150" s="25" t="s">
        <v>95</v>
      </c>
      <c r="AY150" s="25" t="s">
        <v>308</v>
      </c>
      <c r="BE150" s="214">
        <f>IF(N150="základní",J150,0)</f>
        <v>0</v>
      </c>
      <c r="BF150" s="214">
        <f>IF(N150="snížená",J150,0)</f>
        <v>0</v>
      </c>
      <c r="BG150" s="214">
        <f>IF(N150="zákl. přenesená",J150,0)</f>
        <v>0</v>
      </c>
      <c r="BH150" s="214">
        <f>IF(N150="sníž. přenesená",J150,0)</f>
        <v>0</v>
      </c>
      <c r="BI150" s="214">
        <f>IF(N150="nulová",J150,0)</f>
        <v>0</v>
      </c>
      <c r="BJ150" s="25" t="s">
        <v>82</v>
      </c>
      <c r="BK150" s="214">
        <f>ROUND(I150*H150,2)</f>
        <v>0</v>
      </c>
      <c r="BL150" s="25" t="s">
        <v>327</v>
      </c>
      <c r="BM150" s="25" t="s">
        <v>1881</v>
      </c>
    </row>
    <row r="151" spans="2:65" s="1" customFormat="1" ht="27">
      <c r="B151" s="42"/>
      <c r="C151" s="64"/>
      <c r="D151" s="246" t="s">
        <v>1656</v>
      </c>
      <c r="E151" s="64"/>
      <c r="F151" s="290" t="s">
        <v>1882</v>
      </c>
      <c r="G151" s="64"/>
      <c r="H151" s="64"/>
      <c r="I151" s="173"/>
      <c r="J151" s="64"/>
      <c r="K151" s="64"/>
      <c r="L151" s="62"/>
      <c r="M151" s="291"/>
      <c r="N151" s="43"/>
      <c r="O151" s="43"/>
      <c r="P151" s="43"/>
      <c r="Q151" s="43"/>
      <c r="R151" s="43"/>
      <c r="S151" s="43"/>
      <c r="T151" s="79"/>
      <c r="AT151" s="25" t="s">
        <v>1656</v>
      </c>
      <c r="AU151" s="25" t="s">
        <v>95</v>
      </c>
    </row>
    <row r="152" spans="2:65" s="1" customFormat="1" ht="22.5" customHeight="1">
      <c r="B152" s="42"/>
      <c r="C152" s="203" t="s">
        <v>368</v>
      </c>
      <c r="D152" s="203" t="s">
        <v>311</v>
      </c>
      <c r="E152" s="204" t="s">
        <v>1883</v>
      </c>
      <c r="F152" s="205" t="s">
        <v>1884</v>
      </c>
      <c r="G152" s="206" t="s">
        <v>449</v>
      </c>
      <c r="H152" s="207">
        <v>1817.65</v>
      </c>
      <c r="I152" s="208"/>
      <c r="J152" s="209">
        <f>ROUND(I152*H152,2)</f>
        <v>0</v>
      </c>
      <c r="K152" s="205" t="s">
        <v>315</v>
      </c>
      <c r="L152" s="62"/>
      <c r="M152" s="210" t="s">
        <v>21</v>
      </c>
      <c r="N152" s="211" t="s">
        <v>45</v>
      </c>
      <c r="O152" s="43"/>
      <c r="P152" s="212">
        <f>O152*H152</f>
        <v>0</v>
      </c>
      <c r="Q152" s="212">
        <v>0</v>
      </c>
      <c r="R152" s="212">
        <f>Q152*H152</f>
        <v>0</v>
      </c>
      <c r="S152" s="212">
        <v>0</v>
      </c>
      <c r="T152" s="213">
        <f>S152*H152</f>
        <v>0</v>
      </c>
      <c r="AR152" s="25" t="s">
        <v>327</v>
      </c>
      <c r="AT152" s="25" t="s">
        <v>311</v>
      </c>
      <c r="AU152" s="25" t="s">
        <v>95</v>
      </c>
      <c r="AY152" s="25" t="s">
        <v>308</v>
      </c>
      <c r="BE152" s="214">
        <f>IF(N152="základní",J152,0)</f>
        <v>0</v>
      </c>
      <c r="BF152" s="214">
        <f>IF(N152="snížená",J152,0)</f>
        <v>0</v>
      </c>
      <c r="BG152" s="214">
        <f>IF(N152="zákl. přenesená",J152,0)</f>
        <v>0</v>
      </c>
      <c r="BH152" s="214">
        <f>IF(N152="sníž. přenesená",J152,0)</f>
        <v>0</v>
      </c>
      <c r="BI152" s="214">
        <f>IF(N152="nulová",J152,0)</f>
        <v>0</v>
      </c>
      <c r="BJ152" s="25" t="s">
        <v>82</v>
      </c>
      <c r="BK152" s="214">
        <f>ROUND(I152*H152,2)</f>
        <v>0</v>
      </c>
      <c r="BL152" s="25" t="s">
        <v>327</v>
      </c>
      <c r="BM152" s="25" t="s">
        <v>1885</v>
      </c>
    </row>
    <row r="153" spans="2:65" s="1" customFormat="1" ht="22.5" customHeight="1">
      <c r="B153" s="42"/>
      <c r="C153" s="203" t="s">
        <v>10</v>
      </c>
      <c r="D153" s="203" t="s">
        <v>311</v>
      </c>
      <c r="E153" s="204" t="s">
        <v>1886</v>
      </c>
      <c r="F153" s="205" t="s">
        <v>1887</v>
      </c>
      <c r="G153" s="206" t="s">
        <v>449</v>
      </c>
      <c r="H153" s="207">
        <v>165.09</v>
      </c>
      <c r="I153" s="208"/>
      <c r="J153" s="209">
        <f>ROUND(I153*H153,2)</f>
        <v>0</v>
      </c>
      <c r="K153" s="205" t="s">
        <v>315</v>
      </c>
      <c r="L153" s="62"/>
      <c r="M153" s="210" t="s">
        <v>21</v>
      </c>
      <c r="N153" s="211" t="s">
        <v>45</v>
      </c>
      <c r="O153" s="43"/>
      <c r="P153" s="212">
        <f>O153*H153</f>
        <v>0</v>
      </c>
      <c r="Q153" s="212">
        <v>0</v>
      </c>
      <c r="R153" s="212">
        <f>Q153*H153</f>
        <v>0</v>
      </c>
      <c r="S153" s="212">
        <v>0</v>
      </c>
      <c r="T153" s="213">
        <f>S153*H153</f>
        <v>0</v>
      </c>
      <c r="AR153" s="25" t="s">
        <v>327</v>
      </c>
      <c r="AT153" s="25" t="s">
        <v>311</v>
      </c>
      <c r="AU153" s="25" t="s">
        <v>95</v>
      </c>
      <c r="AY153" s="25" t="s">
        <v>308</v>
      </c>
      <c r="BE153" s="214">
        <f>IF(N153="základní",J153,0)</f>
        <v>0</v>
      </c>
      <c r="BF153" s="214">
        <f>IF(N153="snížená",J153,0)</f>
        <v>0</v>
      </c>
      <c r="BG153" s="214">
        <f>IF(N153="zákl. přenesená",J153,0)</f>
        <v>0</v>
      </c>
      <c r="BH153" s="214">
        <f>IF(N153="sníž. přenesená",J153,0)</f>
        <v>0</v>
      </c>
      <c r="BI153" s="214">
        <f>IF(N153="nulová",J153,0)</f>
        <v>0</v>
      </c>
      <c r="BJ153" s="25" t="s">
        <v>82</v>
      </c>
      <c r="BK153" s="214">
        <f>ROUND(I153*H153,2)</f>
        <v>0</v>
      </c>
      <c r="BL153" s="25" t="s">
        <v>327</v>
      </c>
      <c r="BM153" s="25" t="s">
        <v>1888</v>
      </c>
    </row>
    <row r="154" spans="2:65" s="1" customFormat="1" ht="22.5" customHeight="1">
      <c r="B154" s="42"/>
      <c r="C154" s="203" t="s">
        <v>375</v>
      </c>
      <c r="D154" s="203" t="s">
        <v>311</v>
      </c>
      <c r="E154" s="204" t="s">
        <v>1653</v>
      </c>
      <c r="F154" s="205" t="s">
        <v>1654</v>
      </c>
      <c r="G154" s="206" t="s">
        <v>449</v>
      </c>
      <c r="H154" s="207">
        <v>165.09</v>
      </c>
      <c r="I154" s="208"/>
      <c r="J154" s="209">
        <f>ROUND(I154*H154,2)</f>
        <v>0</v>
      </c>
      <c r="K154" s="205" t="s">
        <v>315</v>
      </c>
      <c r="L154" s="62"/>
      <c r="M154" s="210" t="s">
        <v>21</v>
      </c>
      <c r="N154" s="211" t="s">
        <v>45</v>
      </c>
      <c r="O154" s="43"/>
      <c r="P154" s="212">
        <f>O154*H154</f>
        <v>0</v>
      </c>
      <c r="Q154" s="212">
        <v>0</v>
      </c>
      <c r="R154" s="212">
        <f>Q154*H154</f>
        <v>0</v>
      </c>
      <c r="S154" s="212">
        <v>0</v>
      </c>
      <c r="T154" s="213">
        <f>S154*H154</f>
        <v>0</v>
      </c>
      <c r="AR154" s="25" t="s">
        <v>327</v>
      </c>
      <c r="AT154" s="25" t="s">
        <v>311</v>
      </c>
      <c r="AU154" s="25" t="s">
        <v>95</v>
      </c>
      <c r="AY154" s="25" t="s">
        <v>308</v>
      </c>
      <c r="BE154" s="214">
        <f>IF(N154="základní",J154,0)</f>
        <v>0</v>
      </c>
      <c r="BF154" s="214">
        <f>IF(N154="snížená",J154,0)</f>
        <v>0</v>
      </c>
      <c r="BG154" s="214">
        <f>IF(N154="zákl. přenesená",J154,0)</f>
        <v>0</v>
      </c>
      <c r="BH154" s="214">
        <f>IF(N154="sníž. přenesená",J154,0)</f>
        <v>0</v>
      </c>
      <c r="BI154" s="214">
        <f>IF(N154="nulová",J154,0)</f>
        <v>0</v>
      </c>
      <c r="BJ154" s="25" t="s">
        <v>82</v>
      </c>
      <c r="BK154" s="214">
        <f>ROUND(I154*H154,2)</f>
        <v>0</v>
      </c>
      <c r="BL154" s="25" t="s">
        <v>327</v>
      </c>
      <c r="BM154" s="25" t="s">
        <v>1889</v>
      </c>
    </row>
    <row r="155" spans="2:65" s="1" customFormat="1" ht="27">
      <c r="B155" s="42"/>
      <c r="C155" s="64"/>
      <c r="D155" s="246" t="s">
        <v>1656</v>
      </c>
      <c r="E155" s="64"/>
      <c r="F155" s="290" t="s">
        <v>1890</v>
      </c>
      <c r="G155" s="64"/>
      <c r="H155" s="64"/>
      <c r="I155" s="173"/>
      <c r="J155" s="64"/>
      <c r="K155" s="64"/>
      <c r="L155" s="62"/>
      <c r="M155" s="291"/>
      <c r="N155" s="43"/>
      <c r="O155" s="43"/>
      <c r="P155" s="43"/>
      <c r="Q155" s="43"/>
      <c r="R155" s="43"/>
      <c r="S155" s="43"/>
      <c r="T155" s="79"/>
      <c r="AT155" s="25" t="s">
        <v>1656</v>
      </c>
      <c r="AU155" s="25" t="s">
        <v>95</v>
      </c>
    </row>
    <row r="156" spans="2:65" s="1" customFormat="1" ht="31.5" customHeight="1">
      <c r="B156" s="42"/>
      <c r="C156" s="203" t="s">
        <v>381</v>
      </c>
      <c r="D156" s="203" t="s">
        <v>311</v>
      </c>
      <c r="E156" s="204" t="s">
        <v>1658</v>
      </c>
      <c r="F156" s="205" t="s">
        <v>1659</v>
      </c>
      <c r="G156" s="206" t="s">
        <v>449</v>
      </c>
      <c r="H156" s="207">
        <v>2476.35</v>
      </c>
      <c r="I156" s="208"/>
      <c r="J156" s="209">
        <f>ROUND(I156*H156,2)</f>
        <v>0</v>
      </c>
      <c r="K156" s="205" t="s">
        <v>315</v>
      </c>
      <c r="L156" s="62"/>
      <c r="M156" s="210" t="s">
        <v>21</v>
      </c>
      <c r="N156" s="211" t="s">
        <v>45</v>
      </c>
      <c r="O156" s="43"/>
      <c r="P156" s="212">
        <f>O156*H156</f>
        <v>0</v>
      </c>
      <c r="Q156" s="212">
        <v>0</v>
      </c>
      <c r="R156" s="212">
        <f>Q156*H156</f>
        <v>0</v>
      </c>
      <c r="S156" s="212">
        <v>0</v>
      </c>
      <c r="T156" s="213">
        <f>S156*H156</f>
        <v>0</v>
      </c>
      <c r="AR156" s="25" t="s">
        <v>327</v>
      </c>
      <c r="AT156" s="25" t="s">
        <v>311</v>
      </c>
      <c r="AU156" s="25" t="s">
        <v>95</v>
      </c>
      <c r="AY156" s="25" t="s">
        <v>308</v>
      </c>
      <c r="BE156" s="214">
        <f>IF(N156="základní",J156,0)</f>
        <v>0</v>
      </c>
      <c r="BF156" s="214">
        <f>IF(N156="snížená",J156,0)</f>
        <v>0</v>
      </c>
      <c r="BG156" s="214">
        <f>IF(N156="zákl. přenesená",J156,0)</f>
        <v>0</v>
      </c>
      <c r="BH156" s="214">
        <f>IF(N156="sníž. přenesená",J156,0)</f>
        <v>0</v>
      </c>
      <c r="BI156" s="214">
        <f>IF(N156="nulová",J156,0)</f>
        <v>0</v>
      </c>
      <c r="BJ156" s="25" t="s">
        <v>82</v>
      </c>
      <c r="BK156" s="214">
        <f>ROUND(I156*H156,2)</f>
        <v>0</v>
      </c>
      <c r="BL156" s="25" t="s">
        <v>327</v>
      </c>
      <c r="BM156" s="25" t="s">
        <v>1891</v>
      </c>
    </row>
    <row r="157" spans="2:65" s="1" customFormat="1" ht="27">
      <c r="B157" s="42"/>
      <c r="C157" s="64"/>
      <c r="D157" s="223" t="s">
        <v>1656</v>
      </c>
      <c r="E157" s="64"/>
      <c r="F157" s="292" t="s">
        <v>1890</v>
      </c>
      <c r="G157" s="64"/>
      <c r="H157" s="64"/>
      <c r="I157" s="173"/>
      <c r="J157" s="64"/>
      <c r="K157" s="64"/>
      <c r="L157" s="62"/>
      <c r="M157" s="291"/>
      <c r="N157" s="43"/>
      <c r="O157" s="43"/>
      <c r="P157" s="43"/>
      <c r="Q157" s="43"/>
      <c r="R157" s="43"/>
      <c r="S157" s="43"/>
      <c r="T157" s="79"/>
      <c r="AT157" s="25" t="s">
        <v>1656</v>
      </c>
      <c r="AU157" s="25" t="s">
        <v>95</v>
      </c>
    </row>
    <row r="158" spans="2:65" s="13" customFormat="1" ht="13.5">
      <c r="B158" s="233"/>
      <c r="C158" s="234"/>
      <c r="D158" s="246" t="s">
        <v>451</v>
      </c>
      <c r="E158" s="234"/>
      <c r="F158" s="257" t="s">
        <v>1892</v>
      </c>
      <c r="G158" s="234"/>
      <c r="H158" s="258">
        <v>2476.35</v>
      </c>
      <c r="I158" s="238"/>
      <c r="J158" s="234"/>
      <c r="K158" s="234"/>
      <c r="L158" s="239"/>
      <c r="M158" s="240"/>
      <c r="N158" s="241"/>
      <c r="O158" s="241"/>
      <c r="P158" s="241"/>
      <c r="Q158" s="241"/>
      <c r="R158" s="241"/>
      <c r="S158" s="241"/>
      <c r="T158" s="242"/>
      <c r="AT158" s="243" t="s">
        <v>451</v>
      </c>
      <c r="AU158" s="243" t="s">
        <v>95</v>
      </c>
      <c r="AV158" s="13" t="s">
        <v>84</v>
      </c>
      <c r="AW158" s="13" t="s">
        <v>6</v>
      </c>
      <c r="AX158" s="13" t="s">
        <v>82</v>
      </c>
      <c r="AY158" s="243" t="s">
        <v>308</v>
      </c>
    </row>
    <row r="159" spans="2:65" s="1" customFormat="1" ht="22.5" customHeight="1">
      <c r="B159" s="42"/>
      <c r="C159" s="203" t="s">
        <v>385</v>
      </c>
      <c r="D159" s="203" t="s">
        <v>311</v>
      </c>
      <c r="E159" s="204" t="s">
        <v>1665</v>
      </c>
      <c r="F159" s="205" t="s">
        <v>1666</v>
      </c>
      <c r="G159" s="206" t="s">
        <v>449</v>
      </c>
      <c r="H159" s="207">
        <v>165.09</v>
      </c>
      <c r="I159" s="208"/>
      <c r="J159" s="209">
        <f>ROUND(I159*H159,2)</f>
        <v>0</v>
      </c>
      <c r="K159" s="205" t="s">
        <v>315</v>
      </c>
      <c r="L159" s="62"/>
      <c r="M159" s="210" t="s">
        <v>21</v>
      </c>
      <c r="N159" s="211" t="s">
        <v>45</v>
      </c>
      <c r="O159" s="43"/>
      <c r="P159" s="212">
        <f>O159*H159</f>
        <v>0</v>
      </c>
      <c r="Q159" s="212">
        <v>0</v>
      </c>
      <c r="R159" s="212">
        <f>Q159*H159</f>
        <v>0</v>
      </c>
      <c r="S159" s="212">
        <v>0</v>
      </c>
      <c r="T159" s="213">
        <f>S159*H159</f>
        <v>0</v>
      </c>
      <c r="AR159" s="25" t="s">
        <v>327</v>
      </c>
      <c r="AT159" s="25" t="s">
        <v>311</v>
      </c>
      <c r="AU159" s="25" t="s">
        <v>95</v>
      </c>
      <c r="AY159" s="25" t="s">
        <v>308</v>
      </c>
      <c r="BE159" s="214">
        <f>IF(N159="základní",J159,0)</f>
        <v>0</v>
      </c>
      <c r="BF159" s="214">
        <f>IF(N159="snížená",J159,0)</f>
        <v>0</v>
      </c>
      <c r="BG159" s="214">
        <f>IF(N159="zákl. přenesená",J159,0)</f>
        <v>0</v>
      </c>
      <c r="BH159" s="214">
        <f>IF(N159="sníž. přenesená",J159,0)</f>
        <v>0</v>
      </c>
      <c r="BI159" s="214">
        <f>IF(N159="nulová",J159,0)</f>
        <v>0</v>
      </c>
      <c r="BJ159" s="25" t="s">
        <v>82</v>
      </c>
      <c r="BK159" s="214">
        <f>ROUND(I159*H159,2)</f>
        <v>0</v>
      </c>
      <c r="BL159" s="25" t="s">
        <v>327</v>
      </c>
      <c r="BM159" s="25" t="s">
        <v>1893</v>
      </c>
    </row>
    <row r="160" spans="2:65" s="1" customFormat="1" ht="27">
      <c r="B160" s="42"/>
      <c r="C160" s="64"/>
      <c r="D160" s="246" t="s">
        <v>1656</v>
      </c>
      <c r="E160" s="64"/>
      <c r="F160" s="290" t="s">
        <v>1890</v>
      </c>
      <c r="G160" s="64"/>
      <c r="H160" s="64"/>
      <c r="I160" s="173"/>
      <c r="J160" s="64"/>
      <c r="K160" s="64"/>
      <c r="L160" s="62"/>
      <c r="M160" s="291"/>
      <c r="N160" s="43"/>
      <c r="O160" s="43"/>
      <c r="P160" s="43"/>
      <c r="Q160" s="43"/>
      <c r="R160" s="43"/>
      <c r="S160" s="43"/>
      <c r="T160" s="79"/>
      <c r="AT160" s="25" t="s">
        <v>1656</v>
      </c>
      <c r="AU160" s="25" t="s">
        <v>95</v>
      </c>
    </row>
    <row r="161" spans="2:65" s="1" customFormat="1" ht="22.5" customHeight="1">
      <c r="B161" s="42"/>
      <c r="C161" s="203" t="s">
        <v>389</v>
      </c>
      <c r="D161" s="203" t="s">
        <v>311</v>
      </c>
      <c r="E161" s="204" t="s">
        <v>1595</v>
      </c>
      <c r="F161" s="205" t="s">
        <v>1596</v>
      </c>
      <c r="G161" s="206" t="s">
        <v>719</v>
      </c>
      <c r="H161" s="207">
        <v>297.16199999999998</v>
      </c>
      <c r="I161" s="208"/>
      <c r="J161" s="209">
        <f>ROUND(I161*H161,2)</f>
        <v>0</v>
      </c>
      <c r="K161" s="205" t="s">
        <v>315</v>
      </c>
      <c r="L161" s="62"/>
      <c r="M161" s="210" t="s">
        <v>21</v>
      </c>
      <c r="N161" s="211" t="s">
        <v>45</v>
      </c>
      <c r="O161" s="43"/>
      <c r="P161" s="212">
        <f>O161*H161</f>
        <v>0</v>
      </c>
      <c r="Q161" s="212">
        <v>0</v>
      </c>
      <c r="R161" s="212">
        <f>Q161*H161</f>
        <v>0</v>
      </c>
      <c r="S161" s="212">
        <v>0</v>
      </c>
      <c r="T161" s="213">
        <f>S161*H161</f>
        <v>0</v>
      </c>
      <c r="AR161" s="25" t="s">
        <v>327</v>
      </c>
      <c r="AT161" s="25" t="s">
        <v>311</v>
      </c>
      <c r="AU161" s="25" t="s">
        <v>95</v>
      </c>
      <c r="AY161" s="25" t="s">
        <v>308</v>
      </c>
      <c r="BE161" s="214">
        <f>IF(N161="základní",J161,0)</f>
        <v>0</v>
      </c>
      <c r="BF161" s="214">
        <f>IF(N161="snížená",J161,0)</f>
        <v>0</v>
      </c>
      <c r="BG161" s="214">
        <f>IF(N161="zákl. přenesená",J161,0)</f>
        <v>0</v>
      </c>
      <c r="BH161" s="214">
        <f>IF(N161="sníž. přenesená",J161,0)</f>
        <v>0</v>
      </c>
      <c r="BI161" s="214">
        <f>IF(N161="nulová",J161,0)</f>
        <v>0</v>
      </c>
      <c r="BJ161" s="25" t="s">
        <v>82</v>
      </c>
      <c r="BK161" s="214">
        <f>ROUND(I161*H161,2)</f>
        <v>0</v>
      </c>
      <c r="BL161" s="25" t="s">
        <v>327</v>
      </c>
      <c r="BM161" s="25" t="s">
        <v>1894</v>
      </c>
    </row>
    <row r="162" spans="2:65" s="1" customFormat="1" ht="27">
      <c r="B162" s="42"/>
      <c r="C162" s="64"/>
      <c r="D162" s="223" t="s">
        <v>1656</v>
      </c>
      <c r="E162" s="64"/>
      <c r="F162" s="292" t="s">
        <v>1890</v>
      </c>
      <c r="G162" s="64"/>
      <c r="H162" s="64"/>
      <c r="I162" s="173"/>
      <c r="J162" s="64"/>
      <c r="K162" s="64"/>
      <c r="L162" s="62"/>
      <c r="M162" s="291"/>
      <c r="N162" s="43"/>
      <c r="O162" s="43"/>
      <c r="P162" s="43"/>
      <c r="Q162" s="43"/>
      <c r="R162" s="43"/>
      <c r="S162" s="43"/>
      <c r="T162" s="79"/>
      <c r="AT162" s="25" t="s">
        <v>1656</v>
      </c>
      <c r="AU162" s="25" t="s">
        <v>95</v>
      </c>
    </row>
    <row r="163" spans="2:65" s="13" customFormat="1" ht="13.5">
      <c r="B163" s="233"/>
      <c r="C163" s="234"/>
      <c r="D163" s="223" t="s">
        <v>451</v>
      </c>
      <c r="E163" s="234"/>
      <c r="F163" s="236" t="s">
        <v>1895</v>
      </c>
      <c r="G163" s="234"/>
      <c r="H163" s="237">
        <v>297.16199999999998</v>
      </c>
      <c r="I163" s="238"/>
      <c r="J163" s="234"/>
      <c r="K163" s="234"/>
      <c r="L163" s="239"/>
      <c r="M163" s="240"/>
      <c r="N163" s="241"/>
      <c r="O163" s="241"/>
      <c r="P163" s="241"/>
      <c r="Q163" s="241"/>
      <c r="R163" s="241"/>
      <c r="S163" s="241"/>
      <c r="T163" s="242"/>
      <c r="AT163" s="243" t="s">
        <v>451</v>
      </c>
      <c r="AU163" s="243" t="s">
        <v>95</v>
      </c>
      <c r="AV163" s="13" t="s">
        <v>84</v>
      </c>
      <c r="AW163" s="13" t="s">
        <v>6</v>
      </c>
      <c r="AX163" s="13" t="s">
        <v>82</v>
      </c>
      <c r="AY163" s="243" t="s">
        <v>308</v>
      </c>
    </row>
    <row r="164" spans="2:65" s="11" customFormat="1" ht="22.35" customHeight="1">
      <c r="B164" s="186"/>
      <c r="C164" s="187"/>
      <c r="D164" s="200" t="s">
        <v>73</v>
      </c>
      <c r="E164" s="201" t="s">
        <v>1896</v>
      </c>
      <c r="F164" s="201" t="s">
        <v>1897</v>
      </c>
      <c r="G164" s="187"/>
      <c r="H164" s="187"/>
      <c r="I164" s="190"/>
      <c r="J164" s="202">
        <f>BK164</f>
        <v>0</v>
      </c>
      <c r="K164" s="187"/>
      <c r="L164" s="192"/>
      <c r="M164" s="193"/>
      <c r="N164" s="194"/>
      <c r="O164" s="194"/>
      <c r="P164" s="195">
        <f>P165</f>
        <v>0</v>
      </c>
      <c r="Q164" s="194"/>
      <c r="R164" s="195">
        <f>R165</f>
        <v>0</v>
      </c>
      <c r="S164" s="194"/>
      <c r="T164" s="196">
        <f>T165</f>
        <v>0</v>
      </c>
      <c r="AR164" s="197" t="s">
        <v>82</v>
      </c>
      <c r="AT164" s="198" t="s">
        <v>73</v>
      </c>
      <c r="AU164" s="198" t="s">
        <v>84</v>
      </c>
      <c r="AY164" s="197" t="s">
        <v>308</v>
      </c>
      <c r="BK164" s="199">
        <f>BK165</f>
        <v>0</v>
      </c>
    </row>
    <row r="165" spans="2:65" s="1" customFormat="1" ht="22.5" customHeight="1">
      <c r="B165" s="42"/>
      <c r="C165" s="203" t="s">
        <v>393</v>
      </c>
      <c r="D165" s="203" t="s">
        <v>311</v>
      </c>
      <c r="E165" s="204" t="s">
        <v>1898</v>
      </c>
      <c r="F165" s="205" t="s">
        <v>1899</v>
      </c>
      <c r="G165" s="206" t="s">
        <v>508</v>
      </c>
      <c r="H165" s="207">
        <v>1850</v>
      </c>
      <c r="I165" s="208"/>
      <c r="J165" s="209">
        <f>ROUND(I165*H165,2)</f>
        <v>0</v>
      </c>
      <c r="K165" s="205" t="s">
        <v>315</v>
      </c>
      <c r="L165" s="62"/>
      <c r="M165" s="210" t="s">
        <v>21</v>
      </c>
      <c r="N165" s="211" t="s">
        <v>45</v>
      </c>
      <c r="O165" s="43"/>
      <c r="P165" s="212">
        <f>O165*H165</f>
        <v>0</v>
      </c>
      <c r="Q165" s="212">
        <v>0</v>
      </c>
      <c r="R165" s="212">
        <f>Q165*H165</f>
        <v>0</v>
      </c>
      <c r="S165" s="212">
        <v>0</v>
      </c>
      <c r="T165" s="213">
        <f>S165*H165</f>
        <v>0</v>
      </c>
      <c r="AR165" s="25" t="s">
        <v>327</v>
      </c>
      <c r="AT165" s="25" t="s">
        <v>311</v>
      </c>
      <c r="AU165" s="25" t="s">
        <v>95</v>
      </c>
      <c r="AY165" s="25" t="s">
        <v>308</v>
      </c>
      <c r="BE165" s="214">
        <f>IF(N165="základní",J165,0)</f>
        <v>0</v>
      </c>
      <c r="BF165" s="214">
        <f>IF(N165="snížená",J165,0)</f>
        <v>0</v>
      </c>
      <c r="BG165" s="214">
        <f>IF(N165="zákl. přenesená",J165,0)</f>
        <v>0</v>
      </c>
      <c r="BH165" s="214">
        <f>IF(N165="sníž. přenesená",J165,0)</f>
        <v>0</v>
      </c>
      <c r="BI165" s="214">
        <f>IF(N165="nulová",J165,0)</f>
        <v>0</v>
      </c>
      <c r="BJ165" s="25" t="s">
        <v>82</v>
      </c>
      <c r="BK165" s="214">
        <f>ROUND(I165*H165,2)</f>
        <v>0</v>
      </c>
      <c r="BL165" s="25" t="s">
        <v>327</v>
      </c>
      <c r="BM165" s="25" t="s">
        <v>1900</v>
      </c>
    </row>
    <row r="166" spans="2:65" s="11" customFormat="1" ht="29.85" customHeight="1">
      <c r="B166" s="186"/>
      <c r="C166" s="187"/>
      <c r="D166" s="200" t="s">
        <v>73</v>
      </c>
      <c r="E166" s="201" t="s">
        <v>84</v>
      </c>
      <c r="F166" s="201" t="s">
        <v>1901</v>
      </c>
      <c r="G166" s="187"/>
      <c r="H166" s="187"/>
      <c r="I166" s="190"/>
      <c r="J166" s="202">
        <f>BK166</f>
        <v>0</v>
      </c>
      <c r="K166" s="187"/>
      <c r="L166" s="192"/>
      <c r="M166" s="193"/>
      <c r="N166" s="194"/>
      <c r="O166" s="194"/>
      <c r="P166" s="195">
        <f>SUM(P167:P189)</f>
        <v>0</v>
      </c>
      <c r="Q166" s="194"/>
      <c r="R166" s="195">
        <f>SUM(R167:R189)</f>
        <v>19.533005670000001</v>
      </c>
      <c r="S166" s="194"/>
      <c r="T166" s="196">
        <f>SUM(T167:T189)</f>
        <v>0</v>
      </c>
      <c r="AR166" s="197" t="s">
        <v>82</v>
      </c>
      <c r="AT166" s="198" t="s">
        <v>73</v>
      </c>
      <c r="AU166" s="198" t="s">
        <v>82</v>
      </c>
      <c r="AY166" s="197" t="s">
        <v>308</v>
      </c>
      <c r="BK166" s="199">
        <f>SUM(BK167:BK189)</f>
        <v>0</v>
      </c>
    </row>
    <row r="167" spans="2:65" s="1" customFormat="1" ht="22.5" customHeight="1">
      <c r="B167" s="42"/>
      <c r="C167" s="203" t="s">
        <v>9</v>
      </c>
      <c r="D167" s="203" t="s">
        <v>311</v>
      </c>
      <c r="E167" s="204" t="s">
        <v>1902</v>
      </c>
      <c r="F167" s="205" t="s">
        <v>1903</v>
      </c>
      <c r="G167" s="206" t="s">
        <v>449</v>
      </c>
      <c r="H167" s="207">
        <v>3.1320000000000001</v>
      </c>
      <c r="I167" s="208"/>
      <c r="J167" s="209">
        <f>ROUND(I167*H167,2)</f>
        <v>0</v>
      </c>
      <c r="K167" s="205" t="s">
        <v>315</v>
      </c>
      <c r="L167" s="62"/>
      <c r="M167" s="210" t="s">
        <v>21</v>
      </c>
      <c r="N167" s="211" t="s">
        <v>45</v>
      </c>
      <c r="O167" s="43"/>
      <c r="P167" s="212">
        <f>O167*H167</f>
        <v>0</v>
      </c>
      <c r="Q167" s="212">
        <v>2.45329</v>
      </c>
      <c r="R167" s="212">
        <f>Q167*H167</f>
        <v>7.6837042800000006</v>
      </c>
      <c r="S167" s="212">
        <v>0</v>
      </c>
      <c r="T167" s="213">
        <f>S167*H167</f>
        <v>0</v>
      </c>
      <c r="AR167" s="25" t="s">
        <v>327</v>
      </c>
      <c r="AT167" s="25" t="s">
        <v>311</v>
      </c>
      <c r="AU167" s="25" t="s">
        <v>84</v>
      </c>
      <c r="AY167" s="25" t="s">
        <v>308</v>
      </c>
      <c r="BE167" s="214">
        <f>IF(N167="základní",J167,0)</f>
        <v>0</v>
      </c>
      <c r="BF167" s="214">
        <f>IF(N167="snížená",J167,0)</f>
        <v>0</v>
      </c>
      <c r="BG167" s="214">
        <f>IF(N167="zákl. přenesená",J167,0)</f>
        <v>0</v>
      </c>
      <c r="BH167" s="214">
        <f>IF(N167="sníž. přenesená",J167,0)</f>
        <v>0</v>
      </c>
      <c r="BI167" s="214">
        <f>IF(N167="nulová",J167,0)</f>
        <v>0</v>
      </c>
      <c r="BJ167" s="25" t="s">
        <v>82</v>
      </c>
      <c r="BK167" s="214">
        <f>ROUND(I167*H167,2)</f>
        <v>0</v>
      </c>
      <c r="BL167" s="25" t="s">
        <v>327</v>
      </c>
      <c r="BM167" s="25" t="s">
        <v>1904</v>
      </c>
    </row>
    <row r="168" spans="2:65" s="1" customFormat="1" ht="27">
      <c r="B168" s="42"/>
      <c r="C168" s="64"/>
      <c r="D168" s="246" t="s">
        <v>1656</v>
      </c>
      <c r="E168" s="64"/>
      <c r="F168" s="290" t="s">
        <v>1905</v>
      </c>
      <c r="G168" s="64"/>
      <c r="H168" s="64"/>
      <c r="I168" s="173"/>
      <c r="J168" s="64"/>
      <c r="K168" s="64"/>
      <c r="L168" s="62"/>
      <c r="M168" s="291"/>
      <c r="N168" s="43"/>
      <c r="O168" s="43"/>
      <c r="P168" s="43"/>
      <c r="Q168" s="43"/>
      <c r="R168" s="43"/>
      <c r="S168" s="43"/>
      <c r="T168" s="79"/>
      <c r="AT168" s="25" t="s">
        <v>1656</v>
      </c>
      <c r="AU168" s="25" t="s">
        <v>84</v>
      </c>
    </row>
    <row r="169" spans="2:65" s="1" customFormat="1" ht="22.5" customHeight="1">
      <c r="B169" s="42"/>
      <c r="C169" s="203" t="s">
        <v>402</v>
      </c>
      <c r="D169" s="203" t="s">
        <v>311</v>
      </c>
      <c r="E169" s="204" t="s">
        <v>1906</v>
      </c>
      <c r="F169" s="205" t="s">
        <v>1907</v>
      </c>
      <c r="G169" s="206" t="s">
        <v>508</v>
      </c>
      <c r="H169" s="207">
        <v>41.76</v>
      </c>
      <c r="I169" s="208"/>
      <c r="J169" s="209">
        <f>ROUND(I169*H169,2)</f>
        <v>0</v>
      </c>
      <c r="K169" s="205" t="s">
        <v>315</v>
      </c>
      <c r="L169" s="62"/>
      <c r="M169" s="210" t="s">
        <v>21</v>
      </c>
      <c r="N169" s="211" t="s">
        <v>45</v>
      </c>
      <c r="O169" s="43"/>
      <c r="P169" s="212">
        <f>O169*H169</f>
        <v>0</v>
      </c>
      <c r="Q169" s="212">
        <v>1.0300000000000001E-3</v>
      </c>
      <c r="R169" s="212">
        <f>Q169*H169</f>
        <v>4.3012800000000004E-2</v>
      </c>
      <c r="S169" s="212">
        <v>0</v>
      </c>
      <c r="T169" s="213">
        <f>S169*H169</f>
        <v>0</v>
      </c>
      <c r="AR169" s="25" t="s">
        <v>327</v>
      </c>
      <c r="AT169" s="25" t="s">
        <v>311</v>
      </c>
      <c r="AU169" s="25" t="s">
        <v>84</v>
      </c>
      <c r="AY169" s="25" t="s">
        <v>308</v>
      </c>
      <c r="BE169" s="214">
        <f>IF(N169="základní",J169,0)</f>
        <v>0</v>
      </c>
      <c r="BF169" s="214">
        <f>IF(N169="snížená",J169,0)</f>
        <v>0</v>
      </c>
      <c r="BG169" s="214">
        <f>IF(N169="zákl. přenesená",J169,0)</f>
        <v>0</v>
      </c>
      <c r="BH169" s="214">
        <f>IF(N169="sníž. přenesená",J169,0)</f>
        <v>0</v>
      </c>
      <c r="BI169" s="214">
        <f>IF(N169="nulová",J169,0)</f>
        <v>0</v>
      </c>
      <c r="BJ169" s="25" t="s">
        <v>82</v>
      </c>
      <c r="BK169" s="214">
        <f>ROUND(I169*H169,2)</f>
        <v>0</v>
      </c>
      <c r="BL169" s="25" t="s">
        <v>327</v>
      </c>
      <c r="BM169" s="25" t="s">
        <v>1908</v>
      </c>
    </row>
    <row r="170" spans="2:65" s="1" customFormat="1" ht="22.5" customHeight="1">
      <c r="B170" s="42"/>
      <c r="C170" s="203" t="s">
        <v>406</v>
      </c>
      <c r="D170" s="203" t="s">
        <v>311</v>
      </c>
      <c r="E170" s="204" t="s">
        <v>1909</v>
      </c>
      <c r="F170" s="205" t="s">
        <v>1910</v>
      </c>
      <c r="G170" s="206" t="s">
        <v>508</v>
      </c>
      <c r="H170" s="207">
        <v>41.76</v>
      </c>
      <c r="I170" s="208"/>
      <c r="J170" s="209">
        <f>ROUND(I170*H170,2)</f>
        <v>0</v>
      </c>
      <c r="K170" s="205" t="s">
        <v>315</v>
      </c>
      <c r="L170" s="62"/>
      <c r="M170" s="210" t="s">
        <v>21</v>
      </c>
      <c r="N170" s="211" t="s">
        <v>45</v>
      </c>
      <c r="O170" s="43"/>
      <c r="P170" s="212">
        <f>O170*H170</f>
        <v>0</v>
      </c>
      <c r="Q170" s="212">
        <v>0</v>
      </c>
      <c r="R170" s="212">
        <f>Q170*H170</f>
        <v>0</v>
      </c>
      <c r="S170" s="212">
        <v>0</v>
      </c>
      <c r="T170" s="213">
        <f>S170*H170</f>
        <v>0</v>
      </c>
      <c r="AR170" s="25" t="s">
        <v>327</v>
      </c>
      <c r="AT170" s="25" t="s">
        <v>311</v>
      </c>
      <c r="AU170" s="25" t="s">
        <v>84</v>
      </c>
      <c r="AY170" s="25" t="s">
        <v>308</v>
      </c>
      <c r="BE170" s="214">
        <f>IF(N170="základní",J170,0)</f>
        <v>0</v>
      </c>
      <c r="BF170" s="214">
        <f>IF(N170="snížená",J170,0)</f>
        <v>0</v>
      </c>
      <c r="BG170" s="214">
        <f>IF(N170="zákl. přenesená",J170,0)</f>
        <v>0</v>
      </c>
      <c r="BH170" s="214">
        <f>IF(N170="sníž. přenesená",J170,0)</f>
        <v>0</v>
      </c>
      <c r="BI170" s="214">
        <f>IF(N170="nulová",J170,0)</f>
        <v>0</v>
      </c>
      <c r="BJ170" s="25" t="s">
        <v>82</v>
      </c>
      <c r="BK170" s="214">
        <f>ROUND(I170*H170,2)</f>
        <v>0</v>
      </c>
      <c r="BL170" s="25" t="s">
        <v>327</v>
      </c>
      <c r="BM170" s="25" t="s">
        <v>1911</v>
      </c>
    </row>
    <row r="171" spans="2:65" s="1" customFormat="1" ht="31.5" customHeight="1">
      <c r="B171" s="42"/>
      <c r="C171" s="203" t="s">
        <v>410</v>
      </c>
      <c r="D171" s="203" t="s">
        <v>311</v>
      </c>
      <c r="E171" s="204" t="s">
        <v>1912</v>
      </c>
      <c r="F171" s="205" t="s">
        <v>1913</v>
      </c>
      <c r="G171" s="206" t="s">
        <v>449</v>
      </c>
      <c r="H171" s="207">
        <v>6.5000000000000002E-2</v>
      </c>
      <c r="I171" s="208"/>
      <c r="J171" s="209">
        <f>ROUND(I171*H171,2)</f>
        <v>0</v>
      </c>
      <c r="K171" s="205" t="s">
        <v>315</v>
      </c>
      <c r="L171" s="62"/>
      <c r="M171" s="210" t="s">
        <v>21</v>
      </c>
      <c r="N171" s="211" t="s">
        <v>45</v>
      </c>
      <c r="O171" s="43"/>
      <c r="P171" s="212">
        <f>O171*H171</f>
        <v>0</v>
      </c>
      <c r="Q171" s="212">
        <v>2.91161</v>
      </c>
      <c r="R171" s="212">
        <f>Q171*H171</f>
        <v>0.18925465</v>
      </c>
      <c r="S171" s="212">
        <v>0</v>
      </c>
      <c r="T171" s="213">
        <f>S171*H171</f>
        <v>0</v>
      </c>
      <c r="AR171" s="25" t="s">
        <v>327</v>
      </c>
      <c r="AT171" s="25" t="s">
        <v>311</v>
      </c>
      <c r="AU171" s="25" t="s">
        <v>84</v>
      </c>
      <c r="AY171" s="25" t="s">
        <v>308</v>
      </c>
      <c r="BE171" s="214">
        <f>IF(N171="základní",J171,0)</f>
        <v>0</v>
      </c>
      <c r="BF171" s="214">
        <f>IF(N171="snížená",J171,0)</f>
        <v>0</v>
      </c>
      <c r="BG171" s="214">
        <f>IF(N171="zákl. přenesená",J171,0)</f>
        <v>0</v>
      </c>
      <c r="BH171" s="214">
        <f>IF(N171="sníž. přenesená",J171,0)</f>
        <v>0</v>
      </c>
      <c r="BI171" s="214">
        <f>IF(N171="nulová",J171,0)</f>
        <v>0</v>
      </c>
      <c r="BJ171" s="25" t="s">
        <v>82</v>
      </c>
      <c r="BK171" s="214">
        <f>ROUND(I171*H171,2)</f>
        <v>0</v>
      </c>
      <c r="BL171" s="25" t="s">
        <v>327</v>
      </c>
      <c r="BM171" s="25" t="s">
        <v>1914</v>
      </c>
    </row>
    <row r="172" spans="2:65" s="1" customFormat="1" ht="31.5" customHeight="1">
      <c r="B172" s="42"/>
      <c r="C172" s="203" t="s">
        <v>416</v>
      </c>
      <c r="D172" s="203" t="s">
        <v>311</v>
      </c>
      <c r="E172" s="204" t="s">
        <v>1915</v>
      </c>
      <c r="F172" s="205" t="s">
        <v>1916</v>
      </c>
      <c r="G172" s="206" t="s">
        <v>449</v>
      </c>
      <c r="H172" s="207">
        <v>0.33</v>
      </c>
      <c r="I172" s="208"/>
      <c r="J172" s="209">
        <f>ROUND(I172*H172,2)</f>
        <v>0</v>
      </c>
      <c r="K172" s="205" t="s">
        <v>315</v>
      </c>
      <c r="L172" s="62"/>
      <c r="M172" s="210" t="s">
        <v>21</v>
      </c>
      <c r="N172" s="211" t="s">
        <v>45</v>
      </c>
      <c r="O172" s="43"/>
      <c r="P172" s="212">
        <f>O172*H172</f>
        <v>0</v>
      </c>
      <c r="Q172" s="212">
        <v>2.8420800000000002</v>
      </c>
      <c r="R172" s="212">
        <f>Q172*H172</f>
        <v>0.93788640000000012</v>
      </c>
      <c r="S172" s="212">
        <v>0</v>
      </c>
      <c r="T172" s="213">
        <f>S172*H172</f>
        <v>0</v>
      </c>
      <c r="AR172" s="25" t="s">
        <v>327</v>
      </c>
      <c r="AT172" s="25" t="s">
        <v>311</v>
      </c>
      <c r="AU172" s="25" t="s">
        <v>84</v>
      </c>
      <c r="AY172" s="25" t="s">
        <v>308</v>
      </c>
      <c r="BE172" s="214">
        <f>IF(N172="základní",J172,0)</f>
        <v>0</v>
      </c>
      <c r="BF172" s="214">
        <f>IF(N172="snížená",J172,0)</f>
        <v>0</v>
      </c>
      <c r="BG172" s="214">
        <f>IF(N172="zákl. přenesená",J172,0)</f>
        <v>0</v>
      </c>
      <c r="BH172" s="214">
        <f>IF(N172="sníž. přenesená",J172,0)</f>
        <v>0</v>
      </c>
      <c r="BI172" s="214">
        <f>IF(N172="nulová",J172,0)</f>
        <v>0</v>
      </c>
      <c r="BJ172" s="25" t="s">
        <v>82</v>
      </c>
      <c r="BK172" s="214">
        <f>ROUND(I172*H172,2)</f>
        <v>0</v>
      </c>
      <c r="BL172" s="25" t="s">
        <v>327</v>
      </c>
      <c r="BM172" s="25" t="s">
        <v>1917</v>
      </c>
    </row>
    <row r="173" spans="2:65" s="1" customFormat="1" ht="27">
      <c r="B173" s="42"/>
      <c r="C173" s="64"/>
      <c r="D173" s="246" t="s">
        <v>1656</v>
      </c>
      <c r="E173" s="64"/>
      <c r="F173" s="290" t="s">
        <v>1918</v>
      </c>
      <c r="G173" s="64"/>
      <c r="H173" s="64"/>
      <c r="I173" s="173"/>
      <c r="J173" s="64"/>
      <c r="K173" s="64"/>
      <c r="L173" s="62"/>
      <c r="M173" s="291"/>
      <c r="N173" s="43"/>
      <c r="O173" s="43"/>
      <c r="P173" s="43"/>
      <c r="Q173" s="43"/>
      <c r="R173" s="43"/>
      <c r="S173" s="43"/>
      <c r="T173" s="79"/>
      <c r="AT173" s="25" t="s">
        <v>1656</v>
      </c>
      <c r="AU173" s="25" t="s">
        <v>84</v>
      </c>
    </row>
    <row r="174" spans="2:65" s="1" customFormat="1" ht="31.5" customHeight="1">
      <c r="B174" s="42"/>
      <c r="C174" s="203" t="s">
        <v>420</v>
      </c>
      <c r="D174" s="203" t="s">
        <v>311</v>
      </c>
      <c r="E174" s="204" t="s">
        <v>1919</v>
      </c>
      <c r="F174" s="205" t="s">
        <v>1920</v>
      </c>
      <c r="G174" s="206" t="s">
        <v>449</v>
      </c>
      <c r="H174" s="207">
        <v>0.19</v>
      </c>
      <c r="I174" s="208"/>
      <c r="J174" s="209">
        <f>ROUND(I174*H174,2)</f>
        <v>0</v>
      </c>
      <c r="K174" s="205" t="s">
        <v>315</v>
      </c>
      <c r="L174" s="62"/>
      <c r="M174" s="210" t="s">
        <v>21</v>
      </c>
      <c r="N174" s="211" t="s">
        <v>45</v>
      </c>
      <c r="O174" s="43"/>
      <c r="P174" s="212">
        <f>O174*H174</f>
        <v>0</v>
      </c>
      <c r="Q174" s="212">
        <v>2.7591299999999999</v>
      </c>
      <c r="R174" s="212">
        <f>Q174*H174</f>
        <v>0.52423469999999994</v>
      </c>
      <c r="S174" s="212">
        <v>0</v>
      </c>
      <c r="T174" s="213">
        <f>S174*H174</f>
        <v>0</v>
      </c>
      <c r="AR174" s="25" t="s">
        <v>327</v>
      </c>
      <c r="AT174" s="25" t="s">
        <v>311</v>
      </c>
      <c r="AU174" s="25" t="s">
        <v>84</v>
      </c>
      <c r="AY174" s="25" t="s">
        <v>308</v>
      </c>
      <c r="BE174" s="214">
        <f>IF(N174="základní",J174,0)</f>
        <v>0</v>
      </c>
      <c r="BF174" s="214">
        <f>IF(N174="snížená",J174,0)</f>
        <v>0</v>
      </c>
      <c r="BG174" s="214">
        <f>IF(N174="zákl. přenesená",J174,0)</f>
        <v>0</v>
      </c>
      <c r="BH174" s="214">
        <f>IF(N174="sníž. přenesená",J174,0)</f>
        <v>0</v>
      </c>
      <c r="BI174" s="214">
        <f>IF(N174="nulová",J174,0)</f>
        <v>0</v>
      </c>
      <c r="BJ174" s="25" t="s">
        <v>82</v>
      </c>
      <c r="BK174" s="214">
        <f>ROUND(I174*H174,2)</f>
        <v>0</v>
      </c>
      <c r="BL174" s="25" t="s">
        <v>327</v>
      </c>
      <c r="BM174" s="25" t="s">
        <v>1921</v>
      </c>
    </row>
    <row r="175" spans="2:65" s="1" customFormat="1" ht="27">
      <c r="B175" s="42"/>
      <c r="C175" s="64"/>
      <c r="D175" s="246" t="s">
        <v>1656</v>
      </c>
      <c r="E175" s="64"/>
      <c r="F175" s="290" t="s">
        <v>1918</v>
      </c>
      <c r="G175" s="64"/>
      <c r="H175" s="64"/>
      <c r="I175" s="173"/>
      <c r="J175" s="64"/>
      <c r="K175" s="64"/>
      <c r="L175" s="62"/>
      <c r="M175" s="291"/>
      <c r="N175" s="43"/>
      <c r="O175" s="43"/>
      <c r="P175" s="43"/>
      <c r="Q175" s="43"/>
      <c r="R175" s="43"/>
      <c r="S175" s="43"/>
      <c r="T175" s="79"/>
      <c r="AT175" s="25" t="s">
        <v>1656</v>
      </c>
      <c r="AU175" s="25" t="s">
        <v>84</v>
      </c>
    </row>
    <row r="176" spans="2:65" s="1" customFormat="1" ht="31.5" customHeight="1">
      <c r="B176" s="42"/>
      <c r="C176" s="203" t="s">
        <v>593</v>
      </c>
      <c r="D176" s="203" t="s">
        <v>311</v>
      </c>
      <c r="E176" s="204" t="s">
        <v>1922</v>
      </c>
      <c r="F176" s="205" t="s">
        <v>1923</v>
      </c>
      <c r="G176" s="206" t="s">
        <v>449</v>
      </c>
      <c r="H176" s="207">
        <v>1</v>
      </c>
      <c r="I176" s="208"/>
      <c r="J176" s="209">
        <f>ROUND(I176*H176,2)</f>
        <v>0</v>
      </c>
      <c r="K176" s="205" t="s">
        <v>21</v>
      </c>
      <c r="L176" s="62"/>
      <c r="M176" s="210" t="s">
        <v>21</v>
      </c>
      <c r="N176" s="211" t="s">
        <v>45</v>
      </c>
      <c r="O176" s="43"/>
      <c r="P176" s="212">
        <f>O176*H176</f>
        <v>0</v>
      </c>
      <c r="Q176" s="212">
        <v>2.7591299999999999</v>
      </c>
      <c r="R176" s="212">
        <f>Q176*H176</f>
        <v>2.7591299999999999</v>
      </c>
      <c r="S176" s="212">
        <v>0</v>
      </c>
      <c r="T176" s="213">
        <f>S176*H176</f>
        <v>0</v>
      </c>
      <c r="AR176" s="25" t="s">
        <v>327</v>
      </c>
      <c r="AT176" s="25" t="s">
        <v>311</v>
      </c>
      <c r="AU176" s="25" t="s">
        <v>84</v>
      </c>
      <c r="AY176" s="25" t="s">
        <v>308</v>
      </c>
      <c r="BE176" s="214">
        <f>IF(N176="základní",J176,0)</f>
        <v>0</v>
      </c>
      <c r="BF176" s="214">
        <f>IF(N176="snížená",J176,0)</f>
        <v>0</v>
      </c>
      <c r="BG176" s="214">
        <f>IF(N176="zákl. přenesená",J176,0)</f>
        <v>0</v>
      </c>
      <c r="BH176" s="214">
        <f>IF(N176="sníž. přenesená",J176,0)</f>
        <v>0</v>
      </c>
      <c r="BI176" s="214">
        <f>IF(N176="nulová",J176,0)</f>
        <v>0</v>
      </c>
      <c r="BJ176" s="25" t="s">
        <v>82</v>
      </c>
      <c r="BK176" s="214">
        <f>ROUND(I176*H176,2)</f>
        <v>0</v>
      </c>
      <c r="BL176" s="25" t="s">
        <v>327</v>
      </c>
      <c r="BM176" s="25" t="s">
        <v>1924</v>
      </c>
    </row>
    <row r="177" spans="2:65" s="1" customFormat="1" ht="27">
      <c r="B177" s="42"/>
      <c r="C177" s="64"/>
      <c r="D177" s="246" t="s">
        <v>1656</v>
      </c>
      <c r="E177" s="64"/>
      <c r="F177" s="290" t="s">
        <v>1918</v>
      </c>
      <c r="G177" s="64"/>
      <c r="H177" s="64"/>
      <c r="I177" s="173"/>
      <c r="J177" s="64"/>
      <c r="K177" s="64"/>
      <c r="L177" s="62"/>
      <c r="M177" s="291"/>
      <c r="N177" s="43"/>
      <c r="O177" s="43"/>
      <c r="P177" s="43"/>
      <c r="Q177" s="43"/>
      <c r="R177" s="43"/>
      <c r="S177" s="43"/>
      <c r="T177" s="79"/>
      <c r="AT177" s="25" t="s">
        <v>1656</v>
      </c>
      <c r="AU177" s="25" t="s">
        <v>84</v>
      </c>
    </row>
    <row r="178" spans="2:65" s="1" customFormat="1" ht="31.5" customHeight="1">
      <c r="B178" s="42"/>
      <c r="C178" s="203" t="s">
        <v>598</v>
      </c>
      <c r="D178" s="203" t="s">
        <v>311</v>
      </c>
      <c r="E178" s="204" t="s">
        <v>1922</v>
      </c>
      <c r="F178" s="205" t="s">
        <v>1923</v>
      </c>
      <c r="G178" s="206" t="s">
        <v>449</v>
      </c>
      <c r="H178" s="207">
        <v>0.85</v>
      </c>
      <c r="I178" s="208"/>
      <c r="J178" s="209">
        <f>ROUND(I178*H178,2)</f>
        <v>0</v>
      </c>
      <c r="K178" s="205" t="s">
        <v>21</v>
      </c>
      <c r="L178" s="62"/>
      <c r="M178" s="210" t="s">
        <v>21</v>
      </c>
      <c r="N178" s="211" t="s">
        <v>45</v>
      </c>
      <c r="O178" s="43"/>
      <c r="P178" s="212">
        <f>O178*H178</f>
        <v>0</v>
      </c>
      <c r="Q178" s="212">
        <v>2.7591299999999999</v>
      </c>
      <c r="R178" s="212">
        <f>Q178*H178</f>
        <v>2.3452604999999997</v>
      </c>
      <c r="S178" s="212">
        <v>0</v>
      </c>
      <c r="T178" s="213">
        <f>S178*H178</f>
        <v>0</v>
      </c>
      <c r="AR178" s="25" t="s">
        <v>327</v>
      </c>
      <c r="AT178" s="25" t="s">
        <v>311</v>
      </c>
      <c r="AU178" s="25" t="s">
        <v>84</v>
      </c>
      <c r="AY178" s="25" t="s">
        <v>308</v>
      </c>
      <c r="BE178" s="214">
        <f>IF(N178="základní",J178,0)</f>
        <v>0</v>
      </c>
      <c r="BF178" s="214">
        <f>IF(N178="snížená",J178,0)</f>
        <v>0</v>
      </c>
      <c r="BG178" s="214">
        <f>IF(N178="zákl. přenesená",J178,0)</f>
        <v>0</v>
      </c>
      <c r="BH178" s="214">
        <f>IF(N178="sníž. přenesená",J178,0)</f>
        <v>0</v>
      </c>
      <c r="BI178" s="214">
        <f>IF(N178="nulová",J178,0)</f>
        <v>0</v>
      </c>
      <c r="BJ178" s="25" t="s">
        <v>82</v>
      </c>
      <c r="BK178" s="214">
        <f>ROUND(I178*H178,2)</f>
        <v>0</v>
      </c>
      <c r="BL178" s="25" t="s">
        <v>327</v>
      </c>
      <c r="BM178" s="25" t="s">
        <v>1925</v>
      </c>
    </row>
    <row r="179" spans="2:65" s="1" customFormat="1" ht="27">
      <c r="B179" s="42"/>
      <c r="C179" s="64"/>
      <c r="D179" s="246" t="s">
        <v>1656</v>
      </c>
      <c r="E179" s="64"/>
      <c r="F179" s="290" t="s">
        <v>1926</v>
      </c>
      <c r="G179" s="64"/>
      <c r="H179" s="64"/>
      <c r="I179" s="173"/>
      <c r="J179" s="64"/>
      <c r="K179" s="64"/>
      <c r="L179" s="62"/>
      <c r="M179" s="291"/>
      <c r="N179" s="43"/>
      <c r="O179" s="43"/>
      <c r="P179" s="43"/>
      <c r="Q179" s="43"/>
      <c r="R179" s="43"/>
      <c r="S179" s="43"/>
      <c r="T179" s="79"/>
      <c r="AT179" s="25" t="s">
        <v>1656</v>
      </c>
      <c r="AU179" s="25" t="s">
        <v>84</v>
      </c>
    </row>
    <row r="180" spans="2:65" s="1" customFormat="1" ht="22.5" customHeight="1">
      <c r="B180" s="42"/>
      <c r="C180" s="203" t="s">
        <v>603</v>
      </c>
      <c r="D180" s="203" t="s">
        <v>311</v>
      </c>
      <c r="E180" s="204" t="s">
        <v>1927</v>
      </c>
      <c r="F180" s="205" t="s">
        <v>1928</v>
      </c>
      <c r="G180" s="206" t="s">
        <v>719</v>
      </c>
      <c r="H180" s="207">
        <v>0.20499999999999999</v>
      </c>
      <c r="I180" s="208"/>
      <c r="J180" s="209">
        <f>ROUND(I180*H180,2)</f>
        <v>0</v>
      </c>
      <c r="K180" s="205" t="s">
        <v>315</v>
      </c>
      <c r="L180" s="62"/>
      <c r="M180" s="210" t="s">
        <v>21</v>
      </c>
      <c r="N180" s="211" t="s">
        <v>45</v>
      </c>
      <c r="O180" s="43"/>
      <c r="P180" s="212">
        <f>O180*H180</f>
        <v>0</v>
      </c>
      <c r="Q180" s="212">
        <v>1.0530600000000001</v>
      </c>
      <c r="R180" s="212">
        <f>Q180*H180</f>
        <v>0.21587730000000002</v>
      </c>
      <c r="S180" s="212">
        <v>0</v>
      </c>
      <c r="T180" s="213">
        <f>S180*H180</f>
        <v>0</v>
      </c>
      <c r="AR180" s="25" t="s">
        <v>327</v>
      </c>
      <c r="AT180" s="25" t="s">
        <v>311</v>
      </c>
      <c r="AU180" s="25" t="s">
        <v>84</v>
      </c>
      <c r="AY180" s="25" t="s">
        <v>308</v>
      </c>
      <c r="BE180" s="214">
        <f>IF(N180="základní",J180,0)</f>
        <v>0</v>
      </c>
      <c r="BF180" s="214">
        <f>IF(N180="snížená",J180,0)</f>
        <v>0</v>
      </c>
      <c r="BG180" s="214">
        <f>IF(N180="zákl. přenesená",J180,0)</f>
        <v>0</v>
      </c>
      <c r="BH180" s="214">
        <f>IF(N180="sníž. přenesená",J180,0)</f>
        <v>0</v>
      </c>
      <c r="BI180" s="214">
        <f>IF(N180="nulová",J180,0)</f>
        <v>0</v>
      </c>
      <c r="BJ180" s="25" t="s">
        <v>82</v>
      </c>
      <c r="BK180" s="214">
        <f>ROUND(I180*H180,2)</f>
        <v>0</v>
      </c>
      <c r="BL180" s="25" t="s">
        <v>327</v>
      </c>
      <c r="BM180" s="25" t="s">
        <v>1929</v>
      </c>
    </row>
    <row r="181" spans="2:65" s="1" customFormat="1" ht="27">
      <c r="B181" s="42"/>
      <c r="C181" s="64"/>
      <c r="D181" s="223" t="s">
        <v>1656</v>
      </c>
      <c r="E181" s="64"/>
      <c r="F181" s="292" t="s">
        <v>1930</v>
      </c>
      <c r="G181" s="64"/>
      <c r="H181" s="64"/>
      <c r="I181" s="173"/>
      <c r="J181" s="64"/>
      <c r="K181" s="64"/>
      <c r="L181" s="62"/>
      <c r="M181" s="291"/>
      <c r="N181" s="43"/>
      <c r="O181" s="43"/>
      <c r="P181" s="43"/>
      <c r="Q181" s="43"/>
      <c r="R181" s="43"/>
      <c r="S181" s="43"/>
      <c r="T181" s="79"/>
      <c r="AT181" s="25" t="s">
        <v>1656</v>
      </c>
      <c r="AU181" s="25" t="s">
        <v>84</v>
      </c>
    </row>
    <row r="182" spans="2:65" s="13" customFormat="1" ht="13.5">
      <c r="B182" s="233"/>
      <c r="C182" s="234"/>
      <c r="D182" s="246" t="s">
        <v>451</v>
      </c>
      <c r="E182" s="234"/>
      <c r="F182" s="257" t="s">
        <v>1931</v>
      </c>
      <c r="G182" s="234"/>
      <c r="H182" s="258">
        <v>0.20499999999999999</v>
      </c>
      <c r="I182" s="238"/>
      <c r="J182" s="234"/>
      <c r="K182" s="234"/>
      <c r="L182" s="239"/>
      <c r="M182" s="240"/>
      <c r="N182" s="241"/>
      <c r="O182" s="241"/>
      <c r="P182" s="241"/>
      <c r="Q182" s="241"/>
      <c r="R182" s="241"/>
      <c r="S182" s="241"/>
      <c r="T182" s="242"/>
      <c r="AT182" s="243" t="s">
        <v>451</v>
      </c>
      <c r="AU182" s="243" t="s">
        <v>84</v>
      </c>
      <c r="AV182" s="13" t="s">
        <v>84</v>
      </c>
      <c r="AW182" s="13" t="s">
        <v>6</v>
      </c>
      <c r="AX182" s="13" t="s">
        <v>82</v>
      </c>
      <c r="AY182" s="243" t="s">
        <v>308</v>
      </c>
    </row>
    <row r="183" spans="2:65" s="1" customFormat="1" ht="31.5" customHeight="1">
      <c r="B183" s="42"/>
      <c r="C183" s="203" t="s">
        <v>608</v>
      </c>
      <c r="D183" s="203" t="s">
        <v>311</v>
      </c>
      <c r="E183" s="204" t="s">
        <v>1932</v>
      </c>
      <c r="F183" s="205" t="s">
        <v>1933</v>
      </c>
      <c r="G183" s="206" t="s">
        <v>508</v>
      </c>
      <c r="H183" s="207">
        <v>8.7439999999999998</v>
      </c>
      <c r="I183" s="208"/>
      <c r="J183" s="209">
        <f>ROUND(I183*H183,2)</f>
        <v>0</v>
      </c>
      <c r="K183" s="205" t="s">
        <v>315</v>
      </c>
      <c r="L183" s="62"/>
      <c r="M183" s="210" t="s">
        <v>21</v>
      </c>
      <c r="N183" s="211" t="s">
        <v>45</v>
      </c>
      <c r="O183" s="43"/>
      <c r="P183" s="212">
        <f>O183*H183</f>
        <v>0</v>
      </c>
      <c r="Q183" s="212">
        <v>0.55291000000000001</v>
      </c>
      <c r="R183" s="212">
        <f>Q183*H183</f>
        <v>4.8346450399999998</v>
      </c>
      <c r="S183" s="212">
        <v>0</v>
      </c>
      <c r="T183" s="213">
        <f>S183*H183</f>
        <v>0</v>
      </c>
      <c r="AR183" s="25" t="s">
        <v>327</v>
      </c>
      <c r="AT183" s="25" t="s">
        <v>311</v>
      </c>
      <c r="AU183" s="25" t="s">
        <v>84</v>
      </c>
      <c r="AY183" s="25" t="s">
        <v>308</v>
      </c>
      <c r="BE183" s="214">
        <f>IF(N183="základní",J183,0)</f>
        <v>0</v>
      </c>
      <c r="BF183" s="214">
        <f>IF(N183="snížená",J183,0)</f>
        <v>0</v>
      </c>
      <c r="BG183" s="214">
        <f>IF(N183="zákl. přenesená",J183,0)</f>
        <v>0</v>
      </c>
      <c r="BH183" s="214">
        <f>IF(N183="sníž. přenesená",J183,0)</f>
        <v>0</v>
      </c>
      <c r="BI183" s="214">
        <f>IF(N183="nulová",J183,0)</f>
        <v>0</v>
      </c>
      <c r="BJ183" s="25" t="s">
        <v>82</v>
      </c>
      <c r="BK183" s="214">
        <f>ROUND(I183*H183,2)</f>
        <v>0</v>
      </c>
      <c r="BL183" s="25" t="s">
        <v>327</v>
      </c>
      <c r="BM183" s="25" t="s">
        <v>1934</v>
      </c>
    </row>
    <row r="184" spans="2:65" s="1" customFormat="1" ht="27">
      <c r="B184" s="42"/>
      <c r="C184" s="64"/>
      <c r="D184" s="246" t="s">
        <v>1656</v>
      </c>
      <c r="E184" s="64"/>
      <c r="F184" s="290" t="s">
        <v>1935</v>
      </c>
      <c r="G184" s="64"/>
      <c r="H184" s="64"/>
      <c r="I184" s="173"/>
      <c r="J184" s="64"/>
      <c r="K184" s="64"/>
      <c r="L184" s="62"/>
      <c r="M184" s="291"/>
      <c r="N184" s="43"/>
      <c r="O184" s="43"/>
      <c r="P184" s="43"/>
      <c r="Q184" s="43"/>
      <c r="R184" s="43"/>
      <c r="S184" s="43"/>
      <c r="T184" s="79"/>
      <c r="AT184" s="25" t="s">
        <v>1656</v>
      </c>
      <c r="AU184" s="25" t="s">
        <v>84</v>
      </c>
    </row>
    <row r="185" spans="2:65" s="1" customFormat="1" ht="22.5" customHeight="1">
      <c r="B185" s="42"/>
      <c r="C185" s="203" t="s">
        <v>613</v>
      </c>
      <c r="D185" s="203" t="s">
        <v>311</v>
      </c>
      <c r="E185" s="204" t="s">
        <v>1936</v>
      </c>
      <c r="F185" s="205" t="s">
        <v>1937</v>
      </c>
      <c r="G185" s="206" t="s">
        <v>508</v>
      </c>
      <c r="H185" s="207">
        <v>22.75</v>
      </c>
      <c r="I185" s="208"/>
      <c r="J185" s="209">
        <f>ROUND(I185*H185,2)</f>
        <v>0</v>
      </c>
      <c r="K185" s="205" t="s">
        <v>21</v>
      </c>
      <c r="L185" s="62"/>
      <c r="M185" s="210" t="s">
        <v>21</v>
      </c>
      <c r="N185" s="211" t="s">
        <v>45</v>
      </c>
      <c r="O185" s="43"/>
      <c r="P185" s="212">
        <f>O185*H185</f>
        <v>0</v>
      </c>
      <c r="Q185" s="212">
        <v>0</v>
      </c>
      <c r="R185" s="212">
        <f>Q185*H185</f>
        <v>0</v>
      </c>
      <c r="S185" s="212">
        <v>0</v>
      </c>
      <c r="T185" s="213">
        <f>S185*H185</f>
        <v>0</v>
      </c>
      <c r="AR185" s="25" t="s">
        <v>327</v>
      </c>
      <c r="AT185" s="25" t="s">
        <v>311</v>
      </c>
      <c r="AU185" s="25" t="s">
        <v>84</v>
      </c>
      <c r="AY185" s="25" t="s">
        <v>308</v>
      </c>
      <c r="BE185" s="214">
        <f>IF(N185="základní",J185,0)</f>
        <v>0</v>
      </c>
      <c r="BF185" s="214">
        <f>IF(N185="snížená",J185,0)</f>
        <v>0</v>
      </c>
      <c r="BG185" s="214">
        <f>IF(N185="zákl. přenesená",J185,0)</f>
        <v>0</v>
      </c>
      <c r="BH185" s="214">
        <f>IF(N185="sníž. přenesená",J185,0)</f>
        <v>0</v>
      </c>
      <c r="BI185" s="214">
        <f>IF(N185="nulová",J185,0)</f>
        <v>0</v>
      </c>
      <c r="BJ185" s="25" t="s">
        <v>82</v>
      </c>
      <c r="BK185" s="214">
        <f>ROUND(I185*H185,2)</f>
        <v>0</v>
      </c>
      <c r="BL185" s="25" t="s">
        <v>327</v>
      </c>
      <c r="BM185" s="25" t="s">
        <v>1938</v>
      </c>
    </row>
    <row r="186" spans="2:65" s="1" customFormat="1" ht="27">
      <c r="B186" s="42"/>
      <c r="C186" s="64"/>
      <c r="D186" s="246" t="s">
        <v>1656</v>
      </c>
      <c r="E186" s="64"/>
      <c r="F186" s="290" t="s">
        <v>1930</v>
      </c>
      <c r="G186" s="64"/>
      <c r="H186" s="64"/>
      <c r="I186" s="173"/>
      <c r="J186" s="64"/>
      <c r="K186" s="64"/>
      <c r="L186" s="62"/>
      <c r="M186" s="291"/>
      <c r="N186" s="43"/>
      <c r="O186" s="43"/>
      <c r="P186" s="43"/>
      <c r="Q186" s="43"/>
      <c r="R186" s="43"/>
      <c r="S186" s="43"/>
      <c r="T186" s="79"/>
      <c r="AT186" s="25" t="s">
        <v>1656</v>
      </c>
      <c r="AU186" s="25" t="s">
        <v>84</v>
      </c>
    </row>
    <row r="187" spans="2:65" s="1" customFormat="1" ht="22.5" customHeight="1">
      <c r="B187" s="42"/>
      <c r="C187" s="203" t="s">
        <v>619</v>
      </c>
      <c r="D187" s="203" t="s">
        <v>311</v>
      </c>
      <c r="E187" s="204" t="s">
        <v>1939</v>
      </c>
      <c r="F187" s="205" t="s">
        <v>1940</v>
      </c>
      <c r="G187" s="206" t="s">
        <v>508</v>
      </c>
      <c r="H187" s="207">
        <v>17.38</v>
      </c>
      <c r="I187" s="208"/>
      <c r="J187" s="209">
        <f>ROUND(I187*H187,2)</f>
        <v>0</v>
      </c>
      <c r="K187" s="205" t="s">
        <v>21</v>
      </c>
      <c r="L187" s="62"/>
      <c r="M187" s="210" t="s">
        <v>21</v>
      </c>
      <c r="N187" s="211" t="s">
        <v>45</v>
      </c>
      <c r="O187" s="43"/>
      <c r="P187" s="212">
        <f>O187*H187</f>
        <v>0</v>
      </c>
      <c r="Q187" s="212">
        <v>0</v>
      </c>
      <c r="R187" s="212">
        <f>Q187*H187</f>
        <v>0</v>
      </c>
      <c r="S187" s="212">
        <v>0</v>
      </c>
      <c r="T187" s="213">
        <f>S187*H187</f>
        <v>0</v>
      </c>
      <c r="AR187" s="25" t="s">
        <v>327</v>
      </c>
      <c r="AT187" s="25" t="s">
        <v>311</v>
      </c>
      <c r="AU187" s="25" t="s">
        <v>84</v>
      </c>
      <c r="AY187" s="25" t="s">
        <v>308</v>
      </c>
      <c r="BE187" s="214">
        <f>IF(N187="základní",J187,0)</f>
        <v>0</v>
      </c>
      <c r="BF187" s="214">
        <f>IF(N187="snížená",J187,0)</f>
        <v>0</v>
      </c>
      <c r="BG187" s="214">
        <f>IF(N187="zákl. přenesená",J187,0)</f>
        <v>0</v>
      </c>
      <c r="BH187" s="214">
        <f>IF(N187="sníž. přenesená",J187,0)</f>
        <v>0</v>
      </c>
      <c r="BI187" s="214">
        <f>IF(N187="nulová",J187,0)</f>
        <v>0</v>
      </c>
      <c r="BJ187" s="25" t="s">
        <v>82</v>
      </c>
      <c r="BK187" s="214">
        <f>ROUND(I187*H187,2)</f>
        <v>0</v>
      </c>
      <c r="BL187" s="25" t="s">
        <v>327</v>
      </c>
      <c r="BM187" s="25" t="s">
        <v>1941</v>
      </c>
    </row>
    <row r="188" spans="2:65" s="1" customFormat="1" ht="27">
      <c r="B188" s="42"/>
      <c r="C188" s="64"/>
      <c r="D188" s="223" t="s">
        <v>1656</v>
      </c>
      <c r="E188" s="64"/>
      <c r="F188" s="292" t="s">
        <v>1930</v>
      </c>
      <c r="G188" s="64"/>
      <c r="H188" s="64"/>
      <c r="I188" s="173"/>
      <c r="J188" s="64"/>
      <c r="K188" s="64"/>
      <c r="L188" s="62"/>
      <c r="M188" s="291"/>
      <c r="N188" s="43"/>
      <c r="O188" s="43"/>
      <c r="P188" s="43"/>
      <c r="Q188" s="43"/>
      <c r="R188" s="43"/>
      <c r="S188" s="43"/>
      <c r="T188" s="79"/>
      <c r="AT188" s="25" t="s">
        <v>1656</v>
      </c>
      <c r="AU188" s="25" t="s">
        <v>84</v>
      </c>
    </row>
    <row r="189" spans="2:65" s="13" customFormat="1" ht="13.5">
      <c r="B189" s="233"/>
      <c r="C189" s="234"/>
      <c r="D189" s="223" t="s">
        <v>451</v>
      </c>
      <c r="E189" s="234"/>
      <c r="F189" s="236" t="s">
        <v>1942</v>
      </c>
      <c r="G189" s="234"/>
      <c r="H189" s="237">
        <v>17.38</v>
      </c>
      <c r="I189" s="238"/>
      <c r="J189" s="234"/>
      <c r="K189" s="234"/>
      <c r="L189" s="239"/>
      <c r="M189" s="240"/>
      <c r="N189" s="241"/>
      <c r="O189" s="241"/>
      <c r="P189" s="241"/>
      <c r="Q189" s="241"/>
      <c r="R189" s="241"/>
      <c r="S189" s="241"/>
      <c r="T189" s="242"/>
      <c r="AT189" s="243" t="s">
        <v>451</v>
      </c>
      <c r="AU189" s="243" t="s">
        <v>84</v>
      </c>
      <c r="AV189" s="13" t="s">
        <v>84</v>
      </c>
      <c r="AW189" s="13" t="s">
        <v>6</v>
      </c>
      <c r="AX189" s="13" t="s">
        <v>82</v>
      </c>
      <c r="AY189" s="243" t="s">
        <v>308</v>
      </c>
    </row>
    <row r="190" spans="2:65" s="11" customFormat="1" ht="29.85" customHeight="1">
      <c r="B190" s="186"/>
      <c r="C190" s="187"/>
      <c r="D190" s="188" t="s">
        <v>73</v>
      </c>
      <c r="E190" s="262" t="s">
        <v>95</v>
      </c>
      <c r="F190" s="262" t="s">
        <v>1697</v>
      </c>
      <c r="G190" s="187"/>
      <c r="H190" s="187"/>
      <c r="I190" s="190"/>
      <c r="J190" s="263">
        <f>BK190</f>
        <v>0</v>
      </c>
      <c r="K190" s="187"/>
      <c r="L190" s="192"/>
      <c r="M190" s="193"/>
      <c r="N190" s="194"/>
      <c r="O190" s="194"/>
      <c r="P190" s="195">
        <f>P191+P222</f>
        <v>0</v>
      </c>
      <c r="Q190" s="194"/>
      <c r="R190" s="195">
        <f>R191+R222</f>
        <v>799.43718349999995</v>
      </c>
      <c r="S190" s="194"/>
      <c r="T190" s="196">
        <f>T191+T222</f>
        <v>0</v>
      </c>
      <c r="AR190" s="197" t="s">
        <v>82</v>
      </c>
      <c r="AT190" s="198" t="s">
        <v>73</v>
      </c>
      <c r="AU190" s="198" t="s">
        <v>82</v>
      </c>
      <c r="AY190" s="197" t="s">
        <v>308</v>
      </c>
      <c r="BK190" s="199">
        <f>BK191+BK222</f>
        <v>0</v>
      </c>
    </row>
    <row r="191" spans="2:65" s="11" customFormat="1" ht="14.85" customHeight="1">
      <c r="B191" s="186"/>
      <c r="C191" s="187"/>
      <c r="D191" s="200" t="s">
        <v>73</v>
      </c>
      <c r="E191" s="201" t="s">
        <v>613</v>
      </c>
      <c r="F191" s="201" t="s">
        <v>1943</v>
      </c>
      <c r="G191" s="187"/>
      <c r="H191" s="187"/>
      <c r="I191" s="190"/>
      <c r="J191" s="202">
        <f>BK191</f>
        <v>0</v>
      </c>
      <c r="K191" s="187"/>
      <c r="L191" s="192"/>
      <c r="M191" s="193"/>
      <c r="N191" s="194"/>
      <c r="O191" s="194"/>
      <c r="P191" s="195">
        <f>SUM(P192:P221)</f>
        <v>0</v>
      </c>
      <c r="Q191" s="194"/>
      <c r="R191" s="195">
        <f>SUM(R192:R221)</f>
        <v>376.97766910000001</v>
      </c>
      <c r="S191" s="194"/>
      <c r="T191" s="196">
        <f>SUM(T192:T221)</f>
        <v>0</v>
      </c>
      <c r="AR191" s="197" t="s">
        <v>82</v>
      </c>
      <c r="AT191" s="198" t="s">
        <v>73</v>
      </c>
      <c r="AU191" s="198" t="s">
        <v>84</v>
      </c>
      <c r="AY191" s="197" t="s">
        <v>308</v>
      </c>
      <c r="BK191" s="199">
        <f>SUM(BK192:BK221)</f>
        <v>0</v>
      </c>
    </row>
    <row r="192" spans="2:65" s="1" customFormat="1" ht="22.5" customHeight="1">
      <c r="B192" s="42"/>
      <c r="C192" s="203" t="s">
        <v>624</v>
      </c>
      <c r="D192" s="203" t="s">
        <v>311</v>
      </c>
      <c r="E192" s="204" t="s">
        <v>1944</v>
      </c>
      <c r="F192" s="205" t="s">
        <v>1945</v>
      </c>
      <c r="G192" s="206" t="s">
        <v>508</v>
      </c>
      <c r="H192" s="207">
        <v>160.38999999999999</v>
      </c>
      <c r="I192" s="208"/>
      <c r="J192" s="209">
        <f>ROUND(I192*H192,2)</f>
        <v>0</v>
      </c>
      <c r="K192" s="205" t="s">
        <v>315</v>
      </c>
      <c r="L192" s="62"/>
      <c r="M192" s="210" t="s">
        <v>21</v>
      </c>
      <c r="N192" s="211" t="s">
        <v>45</v>
      </c>
      <c r="O192" s="43"/>
      <c r="P192" s="212">
        <f>O192*H192</f>
        <v>0</v>
      </c>
      <c r="Q192" s="212">
        <v>0.17512</v>
      </c>
      <c r="R192" s="212">
        <f>Q192*H192</f>
        <v>28.087496799999997</v>
      </c>
      <c r="S192" s="212">
        <v>0</v>
      </c>
      <c r="T192" s="213">
        <f>S192*H192</f>
        <v>0</v>
      </c>
      <c r="AR192" s="25" t="s">
        <v>327</v>
      </c>
      <c r="AT192" s="25" t="s">
        <v>311</v>
      </c>
      <c r="AU192" s="25" t="s">
        <v>95</v>
      </c>
      <c r="AY192" s="25" t="s">
        <v>308</v>
      </c>
      <c r="BE192" s="214">
        <f>IF(N192="základní",J192,0)</f>
        <v>0</v>
      </c>
      <c r="BF192" s="214">
        <f>IF(N192="snížená",J192,0)</f>
        <v>0</v>
      </c>
      <c r="BG192" s="214">
        <f>IF(N192="zákl. přenesená",J192,0)</f>
        <v>0</v>
      </c>
      <c r="BH192" s="214">
        <f>IF(N192="sníž. přenesená",J192,0)</f>
        <v>0</v>
      </c>
      <c r="BI192" s="214">
        <f>IF(N192="nulová",J192,0)</f>
        <v>0</v>
      </c>
      <c r="BJ192" s="25" t="s">
        <v>82</v>
      </c>
      <c r="BK192" s="214">
        <f>ROUND(I192*H192,2)</f>
        <v>0</v>
      </c>
      <c r="BL192" s="25" t="s">
        <v>327</v>
      </c>
      <c r="BM192" s="25" t="s">
        <v>1946</v>
      </c>
    </row>
    <row r="193" spans="2:65" s="1" customFormat="1" ht="22.5" customHeight="1">
      <c r="B193" s="42"/>
      <c r="C193" s="203" t="s">
        <v>632</v>
      </c>
      <c r="D193" s="203" t="s">
        <v>311</v>
      </c>
      <c r="E193" s="204" t="s">
        <v>1944</v>
      </c>
      <c r="F193" s="205" t="s">
        <v>1945</v>
      </c>
      <c r="G193" s="206" t="s">
        <v>508</v>
      </c>
      <c r="H193" s="207">
        <v>29.12</v>
      </c>
      <c r="I193" s="208"/>
      <c r="J193" s="209">
        <f>ROUND(I193*H193,2)</f>
        <v>0</v>
      </c>
      <c r="K193" s="205" t="s">
        <v>315</v>
      </c>
      <c r="L193" s="62"/>
      <c r="M193" s="210" t="s">
        <v>21</v>
      </c>
      <c r="N193" s="211" t="s">
        <v>45</v>
      </c>
      <c r="O193" s="43"/>
      <c r="P193" s="212">
        <f>O193*H193</f>
        <v>0</v>
      </c>
      <c r="Q193" s="212">
        <v>0.17512</v>
      </c>
      <c r="R193" s="212">
        <f>Q193*H193</f>
        <v>5.0994944000000002</v>
      </c>
      <c r="S193" s="212">
        <v>0</v>
      </c>
      <c r="T193" s="213">
        <f>S193*H193</f>
        <v>0</v>
      </c>
      <c r="AR193" s="25" t="s">
        <v>327</v>
      </c>
      <c r="AT193" s="25" t="s">
        <v>311</v>
      </c>
      <c r="AU193" s="25" t="s">
        <v>95</v>
      </c>
      <c r="AY193" s="25" t="s">
        <v>308</v>
      </c>
      <c r="BE193" s="214">
        <f>IF(N193="základní",J193,0)</f>
        <v>0</v>
      </c>
      <c r="BF193" s="214">
        <f>IF(N193="snížená",J193,0)</f>
        <v>0</v>
      </c>
      <c r="BG193" s="214">
        <f>IF(N193="zákl. přenesená",J193,0)</f>
        <v>0</v>
      </c>
      <c r="BH193" s="214">
        <f>IF(N193="sníž. přenesená",J193,0)</f>
        <v>0</v>
      </c>
      <c r="BI193" s="214">
        <f>IF(N193="nulová",J193,0)</f>
        <v>0</v>
      </c>
      <c r="BJ193" s="25" t="s">
        <v>82</v>
      </c>
      <c r="BK193" s="214">
        <f>ROUND(I193*H193,2)</f>
        <v>0</v>
      </c>
      <c r="BL193" s="25" t="s">
        <v>327</v>
      </c>
      <c r="BM193" s="25" t="s">
        <v>1947</v>
      </c>
    </row>
    <row r="194" spans="2:65" s="1" customFormat="1" ht="27">
      <c r="B194" s="42"/>
      <c r="C194" s="64"/>
      <c r="D194" s="246" t="s">
        <v>1656</v>
      </c>
      <c r="E194" s="64"/>
      <c r="F194" s="290" t="s">
        <v>1948</v>
      </c>
      <c r="G194" s="64"/>
      <c r="H194" s="64"/>
      <c r="I194" s="173"/>
      <c r="J194" s="64"/>
      <c r="K194" s="64"/>
      <c r="L194" s="62"/>
      <c r="M194" s="291"/>
      <c r="N194" s="43"/>
      <c r="O194" s="43"/>
      <c r="P194" s="43"/>
      <c r="Q194" s="43"/>
      <c r="R194" s="43"/>
      <c r="S194" s="43"/>
      <c r="T194" s="79"/>
      <c r="AT194" s="25" t="s">
        <v>1656</v>
      </c>
      <c r="AU194" s="25" t="s">
        <v>95</v>
      </c>
    </row>
    <row r="195" spans="2:65" s="1" customFormat="1" ht="22.5" customHeight="1">
      <c r="B195" s="42"/>
      <c r="C195" s="203" t="s">
        <v>638</v>
      </c>
      <c r="D195" s="203" t="s">
        <v>311</v>
      </c>
      <c r="E195" s="204" t="s">
        <v>1949</v>
      </c>
      <c r="F195" s="205" t="s">
        <v>1950</v>
      </c>
      <c r="G195" s="206" t="s">
        <v>508</v>
      </c>
      <c r="H195" s="207">
        <v>764.07</v>
      </c>
      <c r="I195" s="208"/>
      <c r="J195" s="209">
        <f>ROUND(I195*H195,2)</f>
        <v>0</v>
      </c>
      <c r="K195" s="205" t="s">
        <v>315</v>
      </c>
      <c r="L195" s="62"/>
      <c r="M195" s="210" t="s">
        <v>21</v>
      </c>
      <c r="N195" s="211" t="s">
        <v>45</v>
      </c>
      <c r="O195" s="43"/>
      <c r="P195" s="212">
        <f>O195*H195</f>
        <v>0</v>
      </c>
      <c r="Q195" s="212">
        <v>0.25041000000000002</v>
      </c>
      <c r="R195" s="212">
        <f>Q195*H195</f>
        <v>191.33076870000002</v>
      </c>
      <c r="S195" s="212">
        <v>0</v>
      </c>
      <c r="T195" s="213">
        <f>S195*H195</f>
        <v>0</v>
      </c>
      <c r="AR195" s="25" t="s">
        <v>327</v>
      </c>
      <c r="AT195" s="25" t="s">
        <v>311</v>
      </c>
      <c r="AU195" s="25" t="s">
        <v>95</v>
      </c>
      <c r="AY195" s="25" t="s">
        <v>308</v>
      </c>
      <c r="BE195" s="214">
        <f>IF(N195="základní",J195,0)</f>
        <v>0</v>
      </c>
      <c r="BF195" s="214">
        <f>IF(N195="snížená",J195,0)</f>
        <v>0</v>
      </c>
      <c r="BG195" s="214">
        <f>IF(N195="zákl. přenesená",J195,0)</f>
        <v>0</v>
      </c>
      <c r="BH195" s="214">
        <f>IF(N195="sníž. přenesená",J195,0)</f>
        <v>0</v>
      </c>
      <c r="BI195" s="214">
        <f>IF(N195="nulová",J195,0)</f>
        <v>0</v>
      </c>
      <c r="BJ195" s="25" t="s">
        <v>82</v>
      </c>
      <c r="BK195" s="214">
        <f>ROUND(I195*H195,2)</f>
        <v>0</v>
      </c>
      <c r="BL195" s="25" t="s">
        <v>327</v>
      </c>
      <c r="BM195" s="25" t="s">
        <v>1951</v>
      </c>
    </row>
    <row r="196" spans="2:65" s="1" customFormat="1" ht="22.5" customHeight="1">
      <c r="B196" s="42"/>
      <c r="C196" s="203" t="s">
        <v>644</v>
      </c>
      <c r="D196" s="203" t="s">
        <v>311</v>
      </c>
      <c r="E196" s="204" t="s">
        <v>1949</v>
      </c>
      <c r="F196" s="205" t="s">
        <v>1950</v>
      </c>
      <c r="G196" s="206" t="s">
        <v>508</v>
      </c>
      <c r="H196" s="207">
        <v>81.77</v>
      </c>
      <c r="I196" s="208"/>
      <c r="J196" s="209">
        <f>ROUND(I196*H196,2)</f>
        <v>0</v>
      </c>
      <c r="K196" s="205" t="s">
        <v>315</v>
      </c>
      <c r="L196" s="62"/>
      <c r="M196" s="210" t="s">
        <v>21</v>
      </c>
      <c r="N196" s="211" t="s">
        <v>45</v>
      </c>
      <c r="O196" s="43"/>
      <c r="P196" s="212">
        <f>O196*H196</f>
        <v>0</v>
      </c>
      <c r="Q196" s="212">
        <v>0.25041000000000002</v>
      </c>
      <c r="R196" s="212">
        <f>Q196*H196</f>
        <v>20.476025700000001</v>
      </c>
      <c r="S196" s="212">
        <v>0</v>
      </c>
      <c r="T196" s="213">
        <f>S196*H196</f>
        <v>0</v>
      </c>
      <c r="AR196" s="25" t="s">
        <v>327</v>
      </c>
      <c r="AT196" s="25" t="s">
        <v>311</v>
      </c>
      <c r="AU196" s="25" t="s">
        <v>95</v>
      </c>
      <c r="AY196" s="25" t="s">
        <v>308</v>
      </c>
      <c r="BE196" s="214">
        <f>IF(N196="základní",J196,0)</f>
        <v>0</v>
      </c>
      <c r="BF196" s="214">
        <f>IF(N196="snížená",J196,0)</f>
        <v>0</v>
      </c>
      <c r="BG196" s="214">
        <f>IF(N196="zákl. přenesená",J196,0)</f>
        <v>0</v>
      </c>
      <c r="BH196" s="214">
        <f>IF(N196="sníž. přenesená",J196,0)</f>
        <v>0</v>
      </c>
      <c r="BI196" s="214">
        <f>IF(N196="nulová",J196,0)</f>
        <v>0</v>
      </c>
      <c r="BJ196" s="25" t="s">
        <v>82</v>
      </c>
      <c r="BK196" s="214">
        <f>ROUND(I196*H196,2)</f>
        <v>0</v>
      </c>
      <c r="BL196" s="25" t="s">
        <v>327</v>
      </c>
      <c r="BM196" s="25" t="s">
        <v>1952</v>
      </c>
    </row>
    <row r="197" spans="2:65" s="1" customFormat="1" ht="27">
      <c r="B197" s="42"/>
      <c r="C197" s="64"/>
      <c r="D197" s="246" t="s">
        <v>1656</v>
      </c>
      <c r="E197" s="64"/>
      <c r="F197" s="290" t="s">
        <v>1948</v>
      </c>
      <c r="G197" s="64"/>
      <c r="H197" s="64"/>
      <c r="I197" s="173"/>
      <c r="J197" s="64"/>
      <c r="K197" s="64"/>
      <c r="L197" s="62"/>
      <c r="M197" s="291"/>
      <c r="N197" s="43"/>
      <c r="O197" s="43"/>
      <c r="P197" s="43"/>
      <c r="Q197" s="43"/>
      <c r="R197" s="43"/>
      <c r="S197" s="43"/>
      <c r="T197" s="79"/>
      <c r="AT197" s="25" t="s">
        <v>1656</v>
      </c>
      <c r="AU197" s="25" t="s">
        <v>95</v>
      </c>
    </row>
    <row r="198" spans="2:65" s="1" customFormat="1" ht="22.5" customHeight="1">
      <c r="B198" s="42"/>
      <c r="C198" s="203" t="s">
        <v>649</v>
      </c>
      <c r="D198" s="203" t="s">
        <v>311</v>
      </c>
      <c r="E198" s="204" t="s">
        <v>1953</v>
      </c>
      <c r="F198" s="205" t="s">
        <v>1954</v>
      </c>
      <c r="G198" s="206" t="s">
        <v>508</v>
      </c>
      <c r="H198" s="207">
        <v>293.75</v>
      </c>
      <c r="I198" s="208"/>
      <c r="J198" s="209">
        <f>ROUND(I198*H198,2)</f>
        <v>0</v>
      </c>
      <c r="K198" s="205" t="s">
        <v>315</v>
      </c>
      <c r="L198" s="62"/>
      <c r="M198" s="210" t="s">
        <v>21</v>
      </c>
      <c r="N198" s="211" t="s">
        <v>45</v>
      </c>
      <c r="O198" s="43"/>
      <c r="P198" s="212">
        <f>O198*H198</f>
        <v>0</v>
      </c>
      <c r="Q198" s="212">
        <v>0.30381000000000002</v>
      </c>
      <c r="R198" s="212">
        <f>Q198*H198</f>
        <v>89.24418750000001</v>
      </c>
      <c r="S198" s="212">
        <v>0</v>
      </c>
      <c r="T198" s="213">
        <f>S198*H198</f>
        <v>0</v>
      </c>
      <c r="AR198" s="25" t="s">
        <v>327</v>
      </c>
      <c r="AT198" s="25" t="s">
        <v>311</v>
      </c>
      <c r="AU198" s="25" t="s">
        <v>95</v>
      </c>
      <c r="AY198" s="25" t="s">
        <v>308</v>
      </c>
      <c r="BE198" s="214">
        <f>IF(N198="základní",J198,0)</f>
        <v>0</v>
      </c>
      <c r="BF198" s="214">
        <f>IF(N198="snížená",J198,0)</f>
        <v>0</v>
      </c>
      <c r="BG198" s="214">
        <f>IF(N198="zákl. přenesená",J198,0)</f>
        <v>0</v>
      </c>
      <c r="BH198" s="214">
        <f>IF(N198="sníž. přenesená",J198,0)</f>
        <v>0</v>
      </c>
      <c r="BI198" s="214">
        <f>IF(N198="nulová",J198,0)</f>
        <v>0</v>
      </c>
      <c r="BJ198" s="25" t="s">
        <v>82</v>
      </c>
      <c r="BK198" s="214">
        <f>ROUND(I198*H198,2)</f>
        <v>0</v>
      </c>
      <c r="BL198" s="25" t="s">
        <v>327</v>
      </c>
      <c r="BM198" s="25" t="s">
        <v>1955</v>
      </c>
    </row>
    <row r="199" spans="2:65" s="1" customFormat="1" ht="22.5" customHeight="1">
      <c r="B199" s="42"/>
      <c r="C199" s="203" t="s">
        <v>653</v>
      </c>
      <c r="D199" s="203" t="s">
        <v>311</v>
      </c>
      <c r="E199" s="204" t="s">
        <v>1956</v>
      </c>
      <c r="F199" s="205" t="s">
        <v>1957</v>
      </c>
      <c r="G199" s="206" t="s">
        <v>508</v>
      </c>
      <c r="H199" s="207">
        <v>10.029999999999999</v>
      </c>
      <c r="I199" s="208"/>
      <c r="J199" s="209">
        <f>ROUND(I199*H199,2)</f>
        <v>0</v>
      </c>
      <c r="K199" s="205" t="s">
        <v>315</v>
      </c>
      <c r="L199" s="62"/>
      <c r="M199" s="210" t="s">
        <v>21</v>
      </c>
      <c r="N199" s="211" t="s">
        <v>45</v>
      </c>
      <c r="O199" s="43"/>
      <c r="P199" s="212">
        <f>O199*H199</f>
        <v>0</v>
      </c>
      <c r="Q199" s="212">
        <v>0.34055999999999997</v>
      </c>
      <c r="R199" s="212">
        <f>Q199*H199</f>
        <v>3.4158167999999995</v>
      </c>
      <c r="S199" s="212">
        <v>0</v>
      </c>
      <c r="T199" s="213">
        <f>S199*H199</f>
        <v>0</v>
      </c>
      <c r="AR199" s="25" t="s">
        <v>327</v>
      </c>
      <c r="AT199" s="25" t="s">
        <v>311</v>
      </c>
      <c r="AU199" s="25" t="s">
        <v>95</v>
      </c>
      <c r="AY199" s="25" t="s">
        <v>308</v>
      </c>
      <c r="BE199" s="214">
        <f>IF(N199="základní",J199,0)</f>
        <v>0</v>
      </c>
      <c r="BF199" s="214">
        <f>IF(N199="snížená",J199,0)</f>
        <v>0</v>
      </c>
      <c r="BG199" s="214">
        <f>IF(N199="zákl. přenesená",J199,0)</f>
        <v>0</v>
      </c>
      <c r="BH199" s="214">
        <f>IF(N199="sníž. přenesená",J199,0)</f>
        <v>0</v>
      </c>
      <c r="BI199" s="214">
        <f>IF(N199="nulová",J199,0)</f>
        <v>0</v>
      </c>
      <c r="BJ199" s="25" t="s">
        <v>82</v>
      </c>
      <c r="BK199" s="214">
        <f>ROUND(I199*H199,2)</f>
        <v>0</v>
      </c>
      <c r="BL199" s="25" t="s">
        <v>327</v>
      </c>
      <c r="BM199" s="25" t="s">
        <v>1958</v>
      </c>
    </row>
    <row r="200" spans="2:65" s="1" customFormat="1" ht="22.5" customHeight="1">
      <c r="B200" s="42"/>
      <c r="C200" s="203" t="s">
        <v>657</v>
      </c>
      <c r="D200" s="203" t="s">
        <v>311</v>
      </c>
      <c r="E200" s="204" t="s">
        <v>1959</v>
      </c>
      <c r="F200" s="205" t="s">
        <v>1960</v>
      </c>
      <c r="G200" s="206" t="s">
        <v>508</v>
      </c>
      <c r="H200" s="207">
        <v>8.8800000000000008</v>
      </c>
      <c r="I200" s="208"/>
      <c r="J200" s="209">
        <f>ROUND(I200*H200,2)</f>
        <v>0</v>
      </c>
      <c r="K200" s="205" t="s">
        <v>315</v>
      </c>
      <c r="L200" s="62"/>
      <c r="M200" s="210" t="s">
        <v>21</v>
      </c>
      <c r="N200" s="211" t="s">
        <v>45</v>
      </c>
      <c r="O200" s="43"/>
      <c r="P200" s="212">
        <f>O200*H200</f>
        <v>0</v>
      </c>
      <c r="Q200" s="212">
        <v>0.37574000000000002</v>
      </c>
      <c r="R200" s="212">
        <f>Q200*H200</f>
        <v>3.3365712000000003</v>
      </c>
      <c r="S200" s="212">
        <v>0</v>
      </c>
      <c r="T200" s="213">
        <f>S200*H200</f>
        <v>0</v>
      </c>
      <c r="AR200" s="25" t="s">
        <v>327</v>
      </c>
      <c r="AT200" s="25" t="s">
        <v>311</v>
      </c>
      <c r="AU200" s="25" t="s">
        <v>95</v>
      </c>
      <c r="AY200" s="25" t="s">
        <v>308</v>
      </c>
      <c r="BE200" s="214">
        <f>IF(N200="základní",J200,0)</f>
        <v>0</v>
      </c>
      <c r="BF200" s="214">
        <f>IF(N200="snížená",J200,0)</f>
        <v>0</v>
      </c>
      <c r="BG200" s="214">
        <f>IF(N200="zákl. přenesená",J200,0)</f>
        <v>0</v>
      </c>
      <c r="BH200" s="214">
        <f>IF(N200="sníž. přenesená",J200,0)</f>
        <v>0</v>
      </c>
      <c r="BI200" s="214">
        <f>IF(N200="nulová",J200,0)</f>
        <v>0</v>
      </c>
      <c r="BJ200" s="25" t="s">
        <v>82</v>
      </c>
      <c r="BK200" s="214">
        <f>ROUND(I200*H200,2)</f>
        <v>0</v>
      </c>
      <c r="BL200" s="25" t="s">
        <v>327</v>
      </c>
      <c r="BM200" s="25" t="s">
        <v>1961</v>
      </c>
    </row>
    <row r="201" spans="2:65" s="1" customFormat="1" ht="22.5" customHeight="1">
      <c r="B201" s="42"/>
      <c r="C201" s="203" t="s">
        <v>661</v>
      </c>
      <c r="D201" s="203" t="s">
        <v>311</v>
      </c>
      <c r="E201" s="204" t="s">
        <v>1962</v>
      </c>
      <c r="F201" s="205" t="s">
        <v>1963</v>
      </c>
      <c r="G201" s="206" t="s">
        <v>508</v>
      </c>
      <c r="H201" s="207">
        <v>49.17</v>
      </c>
      <c r="I201" s="208"/>
      <c r="J201" s="209">
        <f>ROUND(I201*H201,2)</f>
        <v>0</v>
      </c>
      <c r="K201" s="205" t="s">
        <v>315</v>
      </c>
      <c r="L201" s="62"/>
      <c r="M201" s="210" t="s">
        <v>21</v>
      </c>
      <c r="N201" s="211" t="s">
        <v>45</v>
      </c>
      <c r="O201" s="43"/>
      <c r="P201" s="212">
        <f>O201*H201</f>
        <v>0</v>
      </c>
      <c r="Q201" s="212">
        <v>0.41082000000000002</v>
      </c>
      <c r="R201" s="212">
        <f>Q201*H201</f>
        <v>20.200019400000002</v>
      </c>
      <c r="S201" s="212">
        <v>0</v>
      </c>
      <c r="T201" s="213">
        <f>S201*H201</f>
        <v>0</v>
      </c>
      <c r="AR201" s="25" t="s">
        <v>327</v>
      </c>
      <c r="AT201" s="25" t="s">
        <v>311</v>
      </c>
      <c r="AU201" s="25" t="s">
        <v>95</v>
      </c>
      <c r="AY201" s="25" t="s">
        <v>308</v>
      </c>
      <c r="BE201" s="214">
        <f>IF(N201="základní",J201,0)</f>
        <v>0</v>
      </c>
      <c r="BF201" s="214">
        <f>IF(N201="snížená",J201,0)</f>
        <v>0</v>
      </c>
      <c r="BG201" s="214">
        <f>IF(N201="zákl. přenesená",J201,0)</f>
        <v>0</v>
      </c>
      <c r="BH201" s="214">
        <f>IF(N201="sníž. přenesená",J201,0)</f>
        <v>0</v>
      </c>
      <c r="BI201" s="214">
        <f>IF(N201="nulová",J201,0)</f>
        <v>0</v>
      </c>
      <c r="BJ201" s="25" t="s">
        <v>82</v>
      </c>
      <c r="BK201" s="214">
        <f>ROUND(I201*H201,2)</f>
        <v>0</v>
      </c>
      <c r="BL201" s="25" t="s">
        <v>327</v>
      </c>
      <c r="BM201" s="25" t="s">
        <v>1964</v>
      </c>
    </row>
    <row r="202" spans="2:65" s="1" customFormat="1" ht="22.5" customHeight="1">
      <c r="B202" s="42"/>
      <c r="C202" s="203" t="s">
        <v>665</v>
      </c>
      <c r="D202" s="203" t="s">
        <v>311</v>
      </c>
      <c r="E202" s="204" t="s">
        <v>1965</v>
      </c>
      <c r="F202" s="205" t="s">
        <v>1966</v>
      </c>
      <c r="G202" s="206" t="s">
        <v>449</v>
      </c>
      <c r="H202" s="207">
        <v>0.7</v>
      </c>
      <c r="I202" s="208"/>
      <c r="J202" s="209">
        <f>ROUND(I202*H202,2)</f>
        <v>0</v>
      </c>
      <c r="K202" s="205" t="s">
        <v>315</v>
      </c>
      <c r="L202" s="62"/>
      <c r="M202" s="210" t="s">
        <v>21</v>
      </c>
      <c r="N202" s="211" t="s">
        <v>45</v>
      </c>
      <c r="O202" s="43"/>
      <c r="P202" s="212">
        <f>O202*H202</f>
        <v>0</v>
      </c>
      <c r="Q202" s="212">
        <v>2.2903600000000002</v>
      </c>
      <c r="R202" s="212">
        <f>Q202*H202</f>
        <v>1.6032520000000001</v>
      </c>
      <c r="S202" s="212">
        <v>0</v>
      </c>
      <c r="T202" s="213">
        <f>S202*H202</f>
        <v>0</v>
      </c>
      <c r="AR202" s="25" t="s">
        <v>327</v>
      </c>
      <c r="AT202" s="25" t="s">
        <v>311</v>
      </c>
      <c r="AU202" s="25" t="s">
        <v>95</v>
      </c>
      <c r="AY202" s="25" t="s">
        <v>308</v>
      </c>
      <c r="BE202" s="214">
        <f>IF(N202="základní",J202,0)</f>
        <v>0</v>
      </c>
      <c r="BF202" s="214">
        <f>IF(N202="snížená",J202,0)</f>
        <v>0</v>
      </c>
      <c r="BG202" s="214">
        <f>IF(N202="zákl. přenesená",J202,0)</f>
        <v>0</v>
      </c>
      <c r="BH202" s="214">
        <f>IF(N202="sníž. přenesená",J202,0)</f>
        <v>0</v>
      </c>
      <c r="BI202" s="214">
        <f>IF(N202="nulová",J202,0)</f>
        <v>0</v>
      </c>
      <c r="BJ202" s="25" t="s">
        <v>82</v>
      </c>
      <c r="BK202" s="214">
        <f>ROUND(I202*H202,2)</f>
        <v>0</v>
      </c>
      <c r="BL202" s="25" t="s">
        <v>327</v>
      </c>
      <c r="BM202" s="25" t="s">
        <v>1967</v>
      </c>
    </row>
    <row r="203" spans="2:65" s="1" customFormat="1" ht="27">
      <c r="B203" s="42"/>
      <c r="C203" s="64"/>
      <c r="D203" s="246" t="s">
        <v>1656</v>
      </c>
      <c r="E203" s="64"/>
      <c r="F203" s="290" t="s">
        <v>1968</v>
      </c>
      <c r="G203" s="64"/>
      <c r="H203" s="64"/>
      <c r="I203" s="173"/>
      <c r="J203" s="64"/>
      <c r="K203" s="64"/>
      <c r="L203" s="62"/>
      <c r="M203" s="291"/>
      <c r="N203" s="43"/>
      <c r="O203" s="43"/>
      <c r="P203" s="43"/>
      <c r="Q203" s="43"/>
      <c r="R203" s="43"/>
      <c r="S203" s="43"/>
      <c r="T203" s="79"/>
      <c r="AT203" s="25" t="s">
        <v>1656</v>
      </c>
      <c r="AU203" s="25" t="s">
        <v>95</v>
      </c>
    </row>
    <row r="204" spans="2:65" s="1" customFormat="1" ht="31.5" customHeight="1">
      <c r="B204" s="42"/>
      <c r="C204" s="203" t="s">
        <v>669</v>
      </c>
      <c r="D204" s="203" t="s">
        <v>311</v>
      </c>
      <c r="E204" s="204" t="s">
        <v>1969</v>
      </c>
      <c r="F204" s="205" t="s">
        <v>1970</v>
      </c>
      <c r="G204" s="206" t="s">
        <v>449</v>
      </c>
      <c r="H204" s="207">
        <v>3.78</v>
      </c>
      <c r="I204" s="208"/>
      <c r="J204" s="209">
        <f t="shared" ref="J204:J221" si="0">ROUND(I204*H204,2)</f>
        <v>0</v>
      </c>
      <c r="K204" s="205" t="s">
        <v>315</v>
      </c>
      <c r="L204" s="62"/>
      <c r="M204" s="210" t="s">
        <v>21</v>
      </c>
      <c r="N204" s="211" t="s">
        <v>45</v>
      </c>
      <c r="O204" s="43"/>
      <c r="P204" s="212">
        <f t="shared" ref="P204:P221" si="1">O204*H204</f>
        <v>0</v>
      </c>
      <c r="Q204" s="212">
        <v>0.70296999999999998</v>
      </c>
      <c r="R204" s="212">
        <f t="shared" ref="R204:R221" si="2">Q204*H204</f>
        <v>2.6572266</v>
      </c>
      <c r="S204" s="212">
        <v>0</v>
      </c>
      <c r="T204" s="213">
        <f t="shared" ref="T204:T221" si="3">S204*H204</f>
        <v>0</v>
      </c>
      <c r="AR204" s="25" t="s">
        <v>327</v>
      </c>
      <c r="AT204" s="25" t="s">
        <v>311</v>
      </c>
      <c r="AU204" s="25" t="s">
        <v>95</v>
      </c>
      <c r="AY204" s="25" t="s">
        <v>308</v>
      </c>
      <c r="BE204" s="214">
        <f t="shared" ref="BE204:BE221" si="4">IF(N204="základní",J204,0)</f>
        <v>0</v>
      </c>
      <c r="BF204" s="214">
        <f t="shared" ref="BF204:BF221" si="5">IF(N204="snížená",J204,0)</f>
        <v>0</v>
      </c>
      <c r="BG204" s="214">
        <f t="shared" ref="BG204:BG221" si="6">IF(N204="zákl. přenesená",J204,0)</f>
        <v>0</v>
      </c>
      <c r="BH204" s="214">
        <f t="shared" ref="BH204:BH221" si="7">IF(N204="sníž. přenesená",J204,0)</f>
        <v>0</v>
      </c>
      <c r="BI204" s="214">
        <f t="shared" ref="BI204:BI221" si="8">IF(N204="nulová",J204,0)</f>
        <v>0</v>
      </c>
      <c r="BJ204" s="25" t="s">
        <v>82</v>
      </c>
      <c r="BK204" s="214">
        <f t="shared" ref="BK204:BK221" si="9">ROUND(I204*H204,2)</f>
        <v>0</v>
      </c>
      <c r="BL204" s="25" t="s">
        <v>327</v>
      </c>
      <c r="BM204" s="25" t="s">
        <v>1971</v>
      </c>
    </row>
    <row r="205" spans="2:65" s="1" customFormat="1" ht="22.5" customHeight="1">
      <c r="B205" s="42"/>
      <c r="C205" s="203" t="s">
        <v>673</v>
      </c>
      <c r="D205" s="203" t="s">
        <v>311</v>
      </c>
      <c r="E205" s="204" t="s">
        <v>1972</v>
      </c>
      <c r="F205" s="205" t="s">
        <v>1973</v>
      </c>
      <c r="G205" s="206" t="s">
        <v>578</v>
      </c>
      <c r="H205" s="207">
        <v>10</v>
      </c>
      <c r="I205" s="208"/>
      <c r="J205" s="209">
        <f t="shared" si="0"/>
        <v>0</v>
      </c>
      <c r="K205" s="205" t="s">
        <v>315</v>
      </c>
      <c r="L205" s="62"/>
      <c r="M205" s="210" t="s">
        <v>21</v>
      </c>
      <c r="N205" s="211" t="s">
        <v>45</v>
      </c>
      <c r="O205" s="43"/>
      <c r="P205" s="212">
        <f t="shared" si="1"/>
        <v>0</v>
      </c>
      <c r="Q205" s="212">
        <v>2.2339999999999999E-2</v>
      </c>
      <c r="R205" s="212">
        <f t="shared" si="2"/>
        <v>0.22339999999999999</v>
      </c>
      <c r="S205" s="212">
        <v>0</v>
      </c>
      <c r="T205" s="213">
        <f t="shared" si="3"/>
        <v>0</v>
      </c>
      <c r="AR205" s="25" t="s">
        <v>327</v>
      </c>
      <c r="AT205" s="25" t="s">
        <v>311</v>
      </c>
      <c r="AU205" s="25" t="s">
        <v>95</v>
      </c>
      <c r="AY205" s="25" t="s">
        <v>308</v>
      </c>
      <c r="BE205" s="214">
        <f t="shared" si="4"/>
        <v>0</v>
      </c>
      <c r="BF205" s="214">
        <f t="shared" si="5"/>
        <v>0</v>
      </c>
      <c r="BG205" s="214">
        <f t="shared" si="6"/>
        <v>0</v>
      </c>
      <c r="BH205" s="214">
        <f t="shared" si="7"/>
        <v>0</v>
      </c>
      <c r="BI205" s="214">
        <f t="shared" si="8"/>
        <v>0</v>
      </c>
      <c r="BJ205" s="25" t="s">
        <v>82</v>
      </c>
      <c r="BK205" s="214">
        <f t="shared" si="9"/>
        <v>0</v>
      </c>
      <c r="BL205" s="25" t="s">
        <v>327</v>
      </c>
      <c r="BM205" s="25" t="s">
        <v>1974</v>
      </c>
    </row>
    <row r="206" spans="2:65" s="1" customFormat="1" ht="22.5" customHeight="1">
      <c r="B206" s="42"/>
      <c r="C206" s="203" t="s">
        <v>677</v>
      </c>
      <c r="D206" s="203" t="s">
        <v>311</v>
      </c>
      <c r="E206" s="204" t="s">
        <v>1975</v>
      </c>
      <c r="F206" s="205" t="s">
        <v>1976</v>
      </c>
      <c r="G206" s="206" t="s">
        <v>578</v>
      </c>
      <c r="H206" s="207">
        <v>73</v>
      </c>
      <c r="I206" s="208"/>
      <c r="J206" s="209">
        <f t="shared" si="0"/>
        <v>0</v>
      </c>
      <c r="K206" s="205" t="s">
        <v>315</v>
      </c>
      <c r="L206" s="62"/>
      <c r="M206" s="210" t="s">
        <v>21</v>
      </c>
      <c r="N206" s="211" t="s">
        <v>45</v>
      </c>
      <c r="O206" s="43"/>
      <c r="P206" s="212">
        <f t="shared" si="1"/>
        <v>0</v>
      </c>
      <c r="Q206" s="212">
        <v>2.869E-2</v>
      </c>
      <c r="R206" s="212">
        <f t="shared" si="2"/>
        <v>2.0943700000000001</v>
      </c>
      <c r="S206" s="212">
        <v>0</v>
      </c>
      <c r="T206" s="213">
        <f t="shared" si="3"/>
        <v>0</v>
      </c>
      <c r="AR206" s="25" t="s">
        <v>327</v>
      </c>
      <c r="AT206" s="25" t="s">
        <v>311</v>
      </c>
      <c r="AU206" s="25" t="s">
        <v>95</v>
      </c>
      <c r="AY206" s="25" t="s">
        <v>308</v>
      </c>
      <c r="BE206" s="214">
        <f t="shared" si="4"/>
        <v>0</v>
      </c>
      <c r="BF206" s="214">
        <f t="shared" si="5"/>
        <v>0</v>
      </c>
      <c r="BG206" s="214">
        <f t="shared" si="6"/>
        <v>0</v>
      </c>
      <c r="BH206" s="214">
        <f t="shared" si="7"/>
        <v>0</v>
      </c>
      <c r="BI206" s="214">
        <f t="shared" si="8"/>
        <v>0</v>
      </c>
      <c r="BJ206" s="25" t="s">
        <v>82</v>
      </c>
      <c r="BK206" s="214">
        <f t="shared" si="9"/>
        <v>0</v>
      </c>
      <c r="BL206" s="25" t="s">
        <v>327</v>
      </c>
      <c r="BM206" s="25" t="s">
        <v>1977</v>
      </c>
    </row>
    <row r="207" spans="2:65" s="1" customFormat="1" ht="22.5" customHeight="1">
      <c r="B207" s="42"/>
      <c r="C207" s="203" t="s">
        <v>681</v>
      </c>
      <c r="D207" s="203" t="s">
        <v>311</v>
      </c>
      <c r="E207" s="204" t="s">
        <v>1978</v>
      </c>
      <c r="F207" s="205" t="s">
        <v>1979</v>
      </c>
      <c r="G207" s="206" t="s">
        <v>578</v>
      </c>
      <c r="H207" s="207">
        <v>19</v>
      </c>
      <c r="I207" s="208"/>
      <c r="J207" s="209">
        <f t="shared" si="0"/>
        <v>0</v>
      </c>
      <c r="K207" s="205" t="s">
        <v>315</v>
      </c>
      <c r="L207" s="62"/>
      <c r="M207" s="210" t="s">
        <v>21</v>
      </c>
      <c r="N207" s="211" t="s">
        <v>45</v>
      </c>
      <c r="O207" s="43"/>
      <c r="P207" s="212">
        <f t="shared" si="1"/>
        <v>0</v>
      </c>
      <c r="Q207" s="212">
        <v>3.4450000000000001E-2</v>
      </c>
      <c r="R207" s="212">
        <f t="shared" si="2"/>
        <v>0.65455000000000008</v>
      </c>
      <c r="S207" s="212">
        <v>0</v>
      </c>
      <c r="T207" s="213">
        <f t="shared" si="3"/>
        <v>0</v>
      </c>
      <c r="AR207" s="25" t="s">
        <v>327</v>
      </c>
      <c r="AT207" s="25" t="s">
        <v>311</v>
      </c>
      <c r="AU207" s="25" t="s">
        <v>95</v>
      </c>
      <c r="AY207" s="25" t="s">
        <v>308</v>
      </c>
      <c r="BE207" s="214">
        <f t="shared" si="4"/>
        <v>0</v>
      </c>
      <c r="BF207" s="214">
        <f t="shared" si="5"/>
        <v>0</v>
      </c>
      <c r="BG207" s="214">
        <f t="shared" si="6"/>
        <v>0</v>
      </c>
      <c r="BH207" s="214">
        <f t="shared" si="7"/>
        <v>0</v>
      </c>
      <c r="BI207" s="214">
        <f t="shared" si="8"/>
        <v>0</v>
      </c>
      <c r="BJ207" s="25" t="s">
        <v>82</v>
      </c>
      <c r="BK207" s="214">
        <f t="shared" si="9"/>
        <v>0</v>
      </c>
      <c r="BL207" s="25" t="s">
        <v>327</v>
      </c>
      <c r="BM207" s="25" t="s">
        <v>1980</v>
      </c>
    </row>
    <row r="208" spans="2:65" s="1" customFormat="1" ht="22.5" customHeight="1">
      <c r="B208" s="42"/>
      <c r="C208" s="203" t="s">
        <v>685</v>
      </c>
      <c r="D208" s="203" t="s">
        <v>311</v>
      </c>
      <c r="E208" s="204" t="s">
        <v>1981</v>
      </c>
      <c r="F208" s="205" t="s">
        <v>1982</v>
      </c>
      <c r="G208" s="206" t="s">
        <v>578</v>
      </c>
      <c r="H208" s="207">
        <v>11</v>
      </c>
      <c r="I208" s="208"/>
      <c r="J208" s="209">
        <f t="shared" si="0"/>
        <v>0</v>
      </c>
      <c r="K208" s="205" t="s">
        <v>315</v>
      </c>
      <c r="L208" s="62"/>
      <c r="M208" s="210" t="s">
        <v>21</v>
      </c>
      <c r="N208" s="211" t="s">
        <v>45</v>
      </c>
      <c r="O208" s="43"/>
      <c r="P208" s="212">
        <f t="shared" si="1"/>
        <v>0</v>
      </c>
      <c r="Q208" s="212">
        <v>3.764E-2</v>
      </c>
      <c r="R208" s="212">
        <f t="shared" si="2"/>
        <v>0.41404000000000002</v>
      </c>
      <c r="S208" s="212">
        <v>0</v>
      </c>
      <c r="T208" s="213">
        <f t="shared" si="3"/>
        <v>0</v>
      </c>
      <c r="AR208" s="25" t="s">
        <v>327</v>
      </c>
      <c r="AT208" s="25" t="s">
        <v>311</v>
      </c>
      <c r="AU208" s="25" t="s">
        <v>95</v>
      </c>
      <c r="AY208" s="25" t="s">
        <v>308</v>
      </c>
      <c r="BE208" s="214">
        <f t="shared" si="4"/>
        <v>0</v>
      </c>
      <c r="BF208" s="214">
        <f t="shared" si="5"/>
        <v>0</v>
      </c>
      <c r="BG208" s="214">
        <f t="shared" si="6"/>
        <v>0</v>
      </c>
      <c r="BH208" s="214">
        <f t="shared" si="7"/>
        <v>0</v>
      </c>
      <c r="BI208" s="214">
        <f t="shared" si="8"/>
        <v>0</v>
      </c>
      <c r="BJ208" s="25" t="s">
        <v>82</v>
      </c>
      <c r="BK208" s="214">
        <f t="shared" si="9"/>
        <v>0</v>
      </c>
      <c r="BL208" s="25" t="s">
        <v>327</v>
      </c>
      <c r="BM208" s="25" t="s">
        <v>1983</v>
      </c>
    </row>
    <row r="209" spans="2:65" s="1" customFormat="1" ht="22.5" customHeight="1">
      <c r="B209" s="42"/>
      <c r="C209" s="203" t="s">
        <v>689</v>
      </c>
      <c r="D209" s="203" t="s">
        <v>311</v>
      </c>
      <c r="E209" s="204" t="s">
        <v>1984</v>
      </c>
      <c r="F209" s="205" t="s">
        <v>1985</v>
      </c>
      <c r="G209" s="206" t="s">
        <v>578</v>
      </c>
      <c r="H209" s="207">
        <v>5</v>
      </c>
      <c r="I209" s="208"/>
      <c r="J209" s="209">
        <f t="shared" si="0"/>
        <v>0</v>
      </c>
      <c r="K209" s="205" t="s">
        <v>315</v>
      </c>
      <c r="L209" s="62"/>
      <c r="M209" s="210" t="s">
        <v>21</v>
      </c>
      <c r="N209" s="211" t="s">
        <v>45</v>
      </c>
      <c r="O209" s="43"/>
      <c r="P209" s="212">
        <f t="shared" si="1"/>
        <v>0</v>
      </c>
      <c r="Q209" s="212">
        <v>4.1860000000000001E-2</v>
      </c>
      <c r="R209" s="212">
        <f t="shared" si="2"/>
        <v>0.20930000000000001</v>
      </c>
      <c r="S209" s="212">
        <v>0</v>
      </c>
      <c r="T209" s="213">
        <f t="shared" si="3"/>
        <v>0</v>
      </c>
      <c r="AR209" s="25" t="s">
        <v>327</v>
      </c>
      <c r="AT209" s="25" t="s">
        <v>311</v>
      </c>
      <c r="AU209" s="25" t="s">
        <v>95</v>
      </c>
      <c r="AY209" s="25" t="s">
        <v>308</v>
      </c>
      <c r="BE209" s="214">
        <f t="shared" si="4"/>
        <v>0</v>
      </c>
      <c r="BF209" s="214">
        <f t="shared" si="5"/>
        <v>0</v>
      </c>
      <c r="BG209" s="214">
        <f t="shared" si="6"/>
        <v>0</v>
      </c>
      <c r="BH209" s="214">
        <f t="shared" si="7"/>
        <v>0</v>
      </c>
      <c r="BI209" s="214">
        <f t="shared" si="8"/>
        <v>0</v>
      </c>
      <c r="BJ209" s="25" t="s">
        <v>82</v>
      </c>
      <c r="BK209" s="214">
        <f t="shared" si="9"/>
        <v>0</v>
      </c>
      <c r="BL209" s="25" t="s">
        <v>327</v>
      </c>
      <c r="BM209" s="25" t="s">
        <v>1986</v>
      </c>
    </row>
    <row r="210" spans="2:65" s="1" customFormat="1" ht="22.5" customHeight="1">
      <c r="B210" s="42"/>
      <c r="C210" s="203" t="s">
        <v>693</v>
      </c>
      <c r="D210" s="203" t="s">
        <v>311</v>
      </c>
      <c r="E210" s="204" t="s">
        <v>1987</v>
      </c>
      <c r="F210" s="205" t="s">
        <v>1988</v>
      </c>
      <c r="G210" s="206" t="s">
        <v>578</v>
      </c>
      <c r="H210" s="207">
        <v>7</v>
      </c>
      <c r="I210" s="208"/>
      <c r="J210" s="209">
        <f t="shared" si="0"/>
        <v>0</v>
      </c>
      <c r="K210" s="205" t="s">
        <v>315</v>
      </c>
      <c r="L210" s="62"/>
      <c r="M210" s="210" t="s">
        <v>21</v>
      </c>
      <c r="N210" s="211" t="s">
        <v>45</v>
      </c>
      <c r="O210" s="43"/>
      <c r="P210" s="212">
        <f t="shared" si="1"/>
        <v>0</v>
      </c>
      <c r="Q210" s="212">
        <v>4.6080000000000003E-2</v>
      </c>
      <c r="R210" s="212">
        <f t="shared" si="2"/>
        <v>0.32256000000000001</v>
      </c>
      <c r="S210" s="212">
        <v>0</v>
      </c>
      <c r="T210" s="213">
        <f t="shared" si="3"/>
        <v>0</v>
      </c>
      <c r="AR210" s="25" t="s">
        <v>327</v>
      </c>
      <c r="AT210" s="25" t="s">
        <v>311</v>
      </c>
      <c r="AU210" s="25" t="s">
        <v>95</v>
      </c>
      <c r="AY210" s="25" t="s">
        <v>308</v>
      </c>
      <c r="BE210" s="214">
        <f t="shared" si="4"/>
        <v>0</v>
      </c>
      <c r="BF210" s="214">
        <f t="shared" si="5"/>
        <v>0</v>
      </c>
      <c r="BG210" s="214">
        <f t="shared" si="6"/>
        <v>0</v>
      </c>
      <c r="BH210" s="214">
        <f t="shared" si="7"/>
        <v>0</v>
      </c>
      <c r="BI210" s="214">
        <f t="shared" si="8"/>
        <v>0</v>
      </c>
      <c r="BJ210" s="25" t="s">
        <v>82</v>
      </c>
      <c r="BK210" s="214">
        <f t="shared" si="9"/>
        <v>0</v>
      </c>
      <c r="BL210" s="25" t="s">
        <v>327</v>
      </c>
      <c r="BM210" s="25" t="s">
        <v>1989</v>
      </c>
    </row>
    <row r="211" spans="2:65" s="1" customFormat="1" ht="22.5" customHeight="1">
      <c r="B211" s="42"/>
      <c r="C211" s="203" t="s">
        <v>697</v>
      </c>
      <c r="D211" s="203" t="s">
        <v>311</v>
      </c>
      <c r="E211" s="204" t="s">
        <v>1990</v>
      </c>
      <c r="F211" s="205" t="s">
        <v>1991</v>
      </c>
      <c r="G211" s="206" t="s">
        <v>578</v>
      </c>
      <c r="H211" s="207">
        <v>2</v>
      </c>
      <c r="I211" s="208"/>
      <c r="J211" s="209">
        <f t="shared" si="0"/>
        <v>0</v>
      </c>
      <c r="K211" s="205" t="s">
        <v>315</v>
      </c>
      <c r="L211" s="62"/>
      <c r="M211" s="210" t="s">
        <v>21</v>
      </c>
      <c r="N211" s="211" t="s">
        <v>45</v>
      </c>
      <c r="O211" s="43"/>
      <c r="P211" s="212">
        <f t="shared" si="1"/>
        <v>0</v>
      </c>
      <c r="Q211" s="212">
        <v>5.0299999999999997E-2</v>
      </c>
      <c r="R211" s="212">
        <f t="shared" si="2"/>
        <v>0.10059999999999999</v>
      </c>
      <c r="S211" s="212">
        <v>0</v>
      </c>
      <c r="T211" s="213">
        <f t="shared" si="3"/>
        <v>0</v>
      </c>
      <c r="AR211" s="25" t="s">
        <v>327</v>
      </c>
      <c r="AT211" s="25" t="s">
        <v>311</v>
      </c>
      <c r="AU211" s="25" t="s">
        <v>95</v>
      </c>
      <c r="AY211" s="25" t="s">
        <v>308</v>
      </c>
      <c r="BE211" s="214">
        <f t="shared" si="4"/>
        <v>0</v>
      </c>
      <c r="BF211" s="214">
        <f t="shared" si="5"/>
        <v>0</v>
      </c>
      <c r="BG211" s="214">
        <f t="shared" si="6"/>
        <v>0</v>
      </c>
      <c r="BH211" s="214">
        <f t="shared" si="7"/>
        <v>0</v>
      </c>
      <c r="BI211" s="214">
        <f t="shared" si="8"/>
        <v>0</v>
      </c>
      <c r="BJ211" s="25" t="s">
        <v>82</v>
      </c>
      <c r="BK211" s="214">
        <f t="shared" si="9"/>
        <v>0</v>
      </c>
      <c r="BL211" s="25" t="s">
        <v>327</v>
      </c>
      <c r="BM211" s="25" t="s">
        <v>1992</v>
      </c>
    </row>
    <row r="212" spans="2:65" s="1" customFormat="1" ht="22.5" customHeight="1">
      <c r="B212" s="42"/>
      <c r="C212" s="203" t="s">
        <v>702</v>
      </c>
      <c r="D212" s="203" t="s">
        <v>311</v>
      </c>
      <c r="E212" s="204" t="s">
        <v>1993</v>
      </c>
      <c r="F212" s="205" t="s">
        <v>1994</v>
      </c>
      <c r="G212" s="206" t="s">
        <v>578</v>
      </c>
      <c r="H212" s="207">
        <v>2</v>
      </c>
      <c r="I212" s="208"/>
      <c r="J212" s="209">
        <f t="shared" si="0"/>
        <v>0</v>
      </c>
      <c r="K212" s="205" t="s">
        <v>315</v>
      </c>
      <c r="L212" s="62"/>
      <c r="M212" s="210" t="s">
        <v>21</v>
      </c>
      <c r="N212" s="211" t="s">
        <v>45</v>
      </c>
      <c r="O212" s="43"/>
      <c r="P212" s="212">
        <f t="shared" si="1"/>
        <v>0</v>
      </c>
      <c r="Q212" s="212">
        <v>2.1659999999999999E-2</v>
      </c>
      <c r="R212" s="212">
        <f t="shared" si="2"/>
        <v>4.3319999999999997E-2</v>
      </c>
      <c r="S212" s="212">
        <v>0</v>
      </c>
      <c r="T212" s="213">
        <f t="shared" si="3"/>
        <v>0</v>
      </c>
      <c r="AR212" s="25" t="s">
        <v>327</v>
      </c>
      <c r="AT212" s="25" t="s">
        <v>311</v>
      </c>
      <c r="AU212" s="25" t="s">
        <v>95</v>
      </c>
      <c r="AY212" s="25" t="s">
        <v>308</v>
      </c>
      <c r="BE212" s="214">
        <f t="shared" si="4"/>
        <v>0</v>
      </c>
      <c r="BF212" s="214">
        <f t="shared" si="5"/>
        <v>0</v>
      </c>
      <c r="BG212" s="214">
        <f t="shared" si="6"/>
        <v>0</v>
      </c>
      <c r="BH212" s="214">
        <f t="shared" si="7"/>
        <v>0</v>
      </c>
      <c r="BI212" s="214">
        <f t="shared" si="8"/>
        <v>0</v>
      </c>
      <c r="BJ212" s="25" t="s">
        <v>82</v>
      </c>
      <c r="BK212" s="214">
        <f t="shared" si="9"/>
        <v>0</v>
      </c>
      <c r="BL212" s="25" t="s">
        <v>327</v>
      </c>
      <c r="BM212" s="25" t="s">
        <v>1995</v>
      </c>
    </row>
    <row r="213" spans="2:65" s="1" customFormat="1" ht="22.5" customHeight="1">
      <c r="B213" s="42"/>
      <c r="C213" s="203" t="s">
        <v>706</v>
      </c>
      <c r="D213" s="203" t="s">
        <v>311</v>
      </c>
      <c r="E213" s="204" t="s">
        <v>1996</v>
      </c>
      <c r="F213" s="205" t="s">
        <v>1997</v>
      </c>
      <c r="G213" s="206" t="s">
        <v>578</v>
      </c>
      <c r="H213" s="207">
        <v>22</v>
      </c>
      <c r="I213" s="208"/>
      <c r="J213" s="209">
        <f t="shared" si="0"/>
        <v>0</v>
      </c>
      <c r="K213" s="205" t="s">
        <v>315</v>
      </c>
      <c r="L213" s="62"/>
      <c r="M213" s="210" t="s">
        <v>21</v>
      </c>
      <c r="N213" s="211" t="s">
        <v>45</v>
      </c>
      <c r="O213" s="43"/>
      <c r="P213" s="212">
        <f t="shared" si="1"/>
        <v>0</v>
      </c>
      <c r="Q213" s="212">
        <v>2.743E-2</v>
      </c>
      <c r="R213" s="212">
        <f t="shared" si="2"/>
        <v>0.60346</v>
      </c>
      <c r="S213" s="212">
        <v>0</v>
      </c>
      <c r="T213" s="213">
        <f t="shared" si="3"/>
        <v>0</v>
      </c>
      <c r="AR213" s="25" t="s">
        <v>327</v>
      </c>
      <c r="AT213" s="25" t="s">
        <v>311</v>
      </c>
      <c r="AU213" s="25" t="s">
        <v>95</v>
      </c>
      <c r="AY213" s="25" t="s">
        <v>308</v>
      </c>
      <c r="BE213" s="214">
        <f t="shared" si="4"/>
        <v>0</v>
      </c>
      <c r="BF213" s="214">
        <f t="shared" si="5"/>
        <v>0</v>
      </c>
      <c r="BG213" s="214">
        <f t="shared" si="6"/>
        <v>0</v>
      </c>
      <c r="BH213" s="214">
        <f t="shared" si="7"/>
        <v>0</v>
      </c>
      <c r="BI213" s="214">
        <f t="shared" si="8"/>
        <v>0</v>
      </c>
      <c r="BJ213" s="25" t="s">
        <v>82</v>
      </c>
      <c r="BK213" s="214">
        <f t="shared" si="9"/>
        <v>0</v>
      </c>
      <c r="BL213" s="25" t="s">
        <v>327</v>
      </c>
      <c r="BM213" s="25" t="s">
        <v>1998</v>
      </c>
    </row>
    <row r="214" spans="2:65" s="1" customFormat="1" ht="22.5" customHeight="1">
      <c r="B214" s="42"/>
      <c r="C214" s="203" t="s">
        <v>710</v>
      </c>
      <c r="D214" s="203" t="s">
        <v>311</v>
      </c>
      <c r="E214" s="204" t="s">
        <v>1999</v>
      </c>
      <c r="F214" s="205" t="s">
        <v>2000</v>
      </c>
      <c r="G214" s="206" t="s">
        <v>578</v>
      </c>
      <c r="H214" s="207">
        <v>16</v>
      </c>
      <c r="I214" s="208"/>
      <c r="J214" s="209">
        <f t="shared" si="0"/>
        <v>0</v>
      </c>
      <c r="K214" s="205" t="s">
        <v>315</v>
      </c>
      <c r="L214" s="62"/>
      <c r="M214" s="210" t="s">
        <v>21</v>
      </c>
      <c r="N214" s="211" t="s">
        <v>45</v>
      </c>
      <c r="O214" s="43"/>
      <c r="P214" s="212">
        <f t="shared" si="1"/>
        <v>0</v>
      </c>
      <c r="Q214" s="212">
        <v>3.2550000000000003E-2</v>
      </c>
      <c r="R214" s="212">
        <f t="shared" si="2"/>
        <v>0.52080000000000004</v>
      </c>
      <c r="S214" s="212">
        <v>0</v>
      </c>
      <c r="T214" s="213">
        <f t="shared" si="3"/>
        <v>0</v>
      </c>
      <c r="AR214" s="25" t="s">
        <v>327</v>
      </c>
      <c r="AT214" s="25" t="s">
        <v>311</v>
      </c>
      <c r="AU214" s="25" t="s">
        <v>95</v>
      </c>
      <c r="AY214" s="25" t="s">
        <v>308</v>
      </c>
      <c r="BE214" s="214">
        <f t="shared" si="4"/>
        <v>0</v>
      </c>
      <c r="BF214" s="214">
        <f t="shared" si="5"/>
        <v>0</v>
      </c>
      <c r="BG214" s="214">
        <f t="shared" si="6"/>
        <v>0</v>
      </c>
      <c r="BH214" s="214">
        <f t="shared" si="7"/>
        <v>0</v>
      </c>
      <c r="BI214" s="214">
        <f t="shared" si="8"/>
        <v>0</v>
      </c>
      <c r="BJ214" s="25" t="s">
        <v>82</v>
      </c>
      <c r="BK214" s="214">
        <f t="shared" si="9"/>
        <v>0</v>
      </c>
      <c r="BL214" s="25" t="s">
        <v>327</v>
      </c>
      <c r="BM214" s="25" t="s">
        <v>2001</v>
      </c>
    </row>
    <row r="215" spans="2:65" s="1" customFormat="1" ht="22.5" customHeight="1">
      <c r="B215" s="42"/>
      <c r="C215" s="203" t="s">
        <v>716</v>
      </c>
      <c r="D215" s="203" t="s">
        <v>311</v>
      </c>
      <c r="E215" s="204" t="s">
        <v>2002</v>
      </c>
      <c r="F215" s="205" t="s">
        <v>2003</v>
      </c>
      <c r="G215" s="206" t="s">
        <v>578</v>
      </c>
      <c r="H215" s="207">
        <v>2</v>
      </c>
      <c r="I215" s="208"/>
      <c r="J215" s="209">
        <f t="shared" si="0"/>
        <v>0</v>
      </c>
      <c r="K215" s="205" t="s">
        <v>315</v>
      </c>
      <c r="L215" s="62"/>
      <c r="M215" s="210" t="s">
        <v>21</v>
      </c>
      <c r="N215" s="211" t="s">
        <v>45</v>
      </c>
      <c r="O215" s="43"/>
      <c r="P215" s="212">
        <f t="shared" si="1"/>
        <v>0</v>
      </c>
      <c r="Q215" s="212">
        <v>3.7679999999999998E-2</v>
      </c>
      <c r="R215" s="212">
        <f t="shared" si="2"/>
        <v>7.5359999999999996E-2</v>
      </c>
      <c r="S215" s="212">
        <v>0</v>
      </c>
      <c r="T215" s="213">
        <f t="shared" si="3"/>
        <v>0</v>
      </c>
      <c r="AR215" s="25" t="s">
        <v>327</v>
      </c>
      <c r="AT215" s="25" t="s">
        <v>311</v>
      </c>
      <c r="AU215" s="25" t="s">
        <v>95</v>
      </c>
      <c r="AY215" s="25" t="s">
        <v>308</v>
      </c>
      <c r="BE215" s="214">
        <f t="shared" si="4"/>
        <v>0</v>
      </c>
      <c r="BF215" s="214">
        <f t="shared" si="5"/>
        <v>0</v>
      </c>
      <c r="BG215" s="214">
        <f t="shared" si="6"/>
        <v>0</v>
      </c>
      <c r="BH215" s="214">
        <f t="shared" si="7"/>
        <v>0</v>
      </c>
      <c r="BI215" s="214">
        <f t="shared" si="8"/>
        <v>0</v>
      </c>
      <c r="BJ215" s="25" t="s">
        <v>82</v>
      </c>
      <c r="BK215" s="214">
        <f t="shared" si="9"/>
        <v>0</v>
      </c>
      <c r="BL215" s="25" t="s">
        <v>327</v>
      </c>
      <c r="BM215" s="25" t="s">
        <v>2004</v>
      </c>
    </row>
    <row r="216" spans="2:65" s="1" customFormat="1" ht="22.5" customHeight="1">
      <c r="B216" s="42"/>
      <c r="C216" s="203" t="s">
        <v>721</v>
      </c>
      <c r="D216" s="203" t="s">
        <v>311</v>
      </c>
      <c r="E216" s="204" t="s">
        <v>2005</v>
      </c>
      <c r="F216" s="205" t="s">
        <v>2006</v>
      </c>
      <c r="G216" s="206" t="s">
        <v>578</v>
      </c>
      <c r="H216" s="207">
        <v>27</v>
      </c>
      <c r="I216" s="208"/>
      <c r="J216" s="209">
        <f t="shared" si="0"/>
        <v>0</v>
      </c>
      <c r="K216" s="205" t="s">
        <v>315</v>
      </c>
      <c r="L216" s="62"/>
      <c r="M216" s="210" t="s">
        <v>21</v>
      </c>
      <c r="N216" s="211" t="s">
        <v>45</v>
      </c>
      <c r="O216" s="43"/>
      <c r="P216" s="212">
        <f t="shared" si="1"/>
        <v>0</v>
      </c>
      <c r="Q216" s="212">
        <v>3.7269999999999998E-2</v>
      </c>
      <c r="R216" s="212">
        <f t="shared" si="2"/>
        <v>1.0062899999999999</v>
      </c>
      <c r="S216" s="212">
        <v>0</v>
      </c>
      <c r="T216" s="213">
        <f t="shared" si="3"/>
        <v>0</v>
      </c>
      <c r="AR216" s="25" t="s">
        <v>327</v>
      </c>
      <c r="AT216" s="25" t="s">
        <v>311</v>
      </c>
      <c r="AU216" s="25" t="s">
        <v>95</v>
      </c>
      <c r="AY216" s="25" t="s">
        <v>308</v>
      </c>
      <c r="BE216" s="214">
        <f t="shared" si="4"/>
        <v>0</v>
      </c>
      <c r="BF216" s="214">
        <f t="shared" si="5"/>
        <v>0</v>
      </c>
      <c r="BG216" s="214">
        <f t="shared" si="6"/>
        <v>0</v>
      </c>
      <c r="BH216" s="214">
        <f t="shared" si="7"/>
        <v>0</v>
      </c>
      <c r="BI216" s="214">
        <f t="shared" si="8"/>
        <v>0</v>
      </c>
      <c r="BJ216" s="25" t="s">
        <v>82</v>
      </c>
      <c r="BK216" s="214">
        <f t="shared" si="9"/>
        <v>0</v>
      </c>
      <c r="BL216" s="25" t="s">
        <v>327</v>
      </c>
      <c r="BM216" s="25" t="s">
        <v>2007</v>
      </c>
    </row>
    <row r="217" spans="2:65" s="1" customFormat="1" ht="22.5" customHeight="1">
      <c r="B217" s="42"/>
      <c r="C217" s="203" t="s">
        <v>725</v>
      </c>
      <c r="D217" s="203" t="s">
        <v>311</v>
      </c>
      <c r="E217" s="204" t="s">
        <v>2008</v>
      </c>
      <c r="F217" s="205" t="s">
        <v>2009</v>
      </c>
      <c r="G217" s="206" t="s">
        <v>578</v>
      </c>
      <c r="H217" s="207">
        <v>2</v>
      </c>
      <c r="I217" s="208"/>
      <c r="J217" s="209">
        <f t="shared" si="0"/>
        <v>0</v>
      </c>
      <c r="K217" s="205" t="s">
        <v>315</v>
      </c>
      <c r="L217" s="62"/>
      <c r="M217" s="210" t="s">
        <v>21</v>
      </c>
      <c r="N217" s="211" t="s">
        <v>45</v>
      </c>
      <c r="O217" s="43"/>
      <c r="P217" s="212">
        <f t="shared" si="1"/>
        <v>0</v>
      </c>
      <c r="Q217" s="212">
        <v>4.6449999999999998E-2</v>
      </c>
      <c r="R217" s="212">
        <f t="shared" si="2"/>
        <v>9.2899999999999996E-2</v>
      </c>
      <c r="S217" s="212">
        <v>0</v>
      </c>
      <c r="T217" s="213">
        <f t="shared" si="3"/>
        <v>0</v>
      </c>
      <c r="AR217" s="25" t="s">
        <v>327</v>
      </c>
      <c r="AT217" s="25" t="s">
        <v>311</v>
      </c>
      <c r="AU217" s="25" t="s">
        <v>95</v>
      </c>
      <c r="AY217" s="25" t="s">
        <v>308</v>
      </c>
      <c r="BE217" s="214">
        <f t="shared" si="4"/>
        <v>0</v>
      </c>
      <c r="BF217" s="214">
        <f t="shared" si="5"/>
        <v>0</v>
      </c>
      <c r="BG217" s="214">
        <f t="shared" si="6"/>
        <v>0</v>
      </c>
      <c r="BH217" s="214">
        <f t="shared" si="7"/>
        <v>0</v>
      </c>
      <c r="BI217" s="214">
        <f t="shared" si="8"/>
        <v>0</v>
      </c>
      <c r="BJ217" s="25" t="s">
        <v>82</v>
      </c>
      <c r="BK217" s="214">
        <f t="shared" si="9"/>
        <v>0</v>
      </c>
      <c r="BL217" s="25" t="s">
        <v>327</v>
      </c>
      <c r="BM217" s="25" t="s">
        <v>2010</v>
      </c>
    </row>
    <row r="218" spans="2:65" s="1" customFormat="1" ht="22.5" customHeight="1">
      <c r="B218" s="42"/>
      <c r="C218" s="203" t="s">
        <v>730</v>
      </c>
      <c r="D218" s="203" t="s">
        <v>311</v>
      </c>
      <c r="E218" s="204" t="s">
        <v>2011</v>
      </c>
      <c r="F218" s="205" t="s">
        <v>2012</v>
      </c>
      <c r="G218" s="206" t="s">
        <v>578</v>
      </c>
      <c r="H218" s="207">
        <v>11</v>
      </c>
      <c r="I218" s="208"/>
      <c r="J218" s="209">
        <f t="shared" si="0"/>
        <v>0</v>
      </c>
      <c r="K218" s="205" t="s">
        <v>315</v>
      </c>
      <c r="L218" s="62"/>
      <c r="M218" s="210" t="s">
        <v>21</v>
      </c>
      <c r="N218" s="211" t="s">
        <v>45</v>
      </c>
      <c r="O218" s="43"/>
      <c r="P218" s="212">
        <f t="shared" si="1"/>
        <v>0</v>
      </c>
      <c r="Q218" s="212">
        <v>5.5629999999999999E-2</v>
      </c>
      <c r="R218" s="212">
        <f t="shared" si="2"/>
        <v>0.61192999999999997</v>
      </c>
      <c r="S218" s="212">
        <v>0</v>
      </c>
      <c r="T218" s="213">
        <f t="shared" si="3"/>
        <v>0</v>
      </c>
      <c r="AR218" s="25" t="s">
        <v>327</v>
      </c>
      <c r="AT218" s="25" t="s">
        <v>311</v>
      </c>
      <c r="AU218" s="25" t="s">
        <v>95</v>
      </c>
      <c r="AY218" s="25" t="s">
        <v>308</v>
      </c>
      <c r="BE218" s="214">
        <f t="shared" si="4"/>
        <v>0</v>
      </c>
      <c r="BF218" s="214">
        <f t="shared" si="5"/>
        <v>0</v>
      </c>
      <c r="BG218" s="214">
        <f t="shared" si="6"/>
        <v>0</v>
      </c>
      <c r="BH218" s="214">
        <f t="shared" si="7"/>
        <v>0</v>
      </c>
      <c r="BI218" s="214">
        <f t="shared" si="8"/>
        <v>0</v>
      </c>
      <c r="BJ218" s="25" t="s">
        <v>82</v>
      </c>
      <c r="BK218" s="214">
        <f t="shared" si="9"/>
        <v>0</v>
      </c>
      <c r="BL218" s="25" t="s">
        <v>327</v>
      </c>
      <c r="BM218" s="25" t="s">
        <v>2013</v>
      </c>
    </row>
    <row r="219" spans="2:65" s="1" customFormat="1" ht="22.5" customHeight="1">
      <c r="B219" s="42"/>
      <c r="C219" s="203" t="s">
        <v>735</v>
      </c>
      <c r="D219" s="203" t="s">
        <v>311</v>
      </c>
      <c r="E219" s="204" t="s">
        <v>2014</v>
      </c>
      <c r="F219" s="205" t="s">
        <v>2015</v>
      </c>
      <c r="G219" s="206" t="s">
        <v>578</v>
      </c>
      <c r="H219" s="207">
        <v>2</v>
      </c>
      <c r="I219" s="208"/>
      <c r="J219" s="209">
        <f t="shared" si="0"/>
        <v>0</v>
      </c>
      <c r="K219" s="205" t="s">
        <v>315</v>
      </c>
      <c r="L219" s="62"/>
      <c r="M219" s="210" t="s">
        <v>21</v>
      </c>
      <c r="N219" s="211" t="s">
        <v>45</v>
      </c>
      <c r="O219" s="43"/>
      <c r="P219" s="212">
        <f t="shared" si="1"/>
        <v>0</v>
      </c>
      <c r="Q219" s="212">
        <v>6.4810000000000006E-2</v>
      </c>
      <c r="R219" s="212">
        <f t="shared" si="2"/>
        <v>0.12962000000000001</v>
      </c>
      <c r="S219" s="212">
        <v>0</v>
      </c>
      <c r="T219" s="213">
        <f t="shared" si="3"/>
        <v>0</v>
      </c>
      <c r="AR219" s="25" t="s">
        <v>327</v>
      </c>
      <c r="AT219" s="25" t="s">
        <v>311</v>
      </c>
      <c r="AU219" s="25" t="s">
        <v>95</v>
      </c>
      <c r="AY219" s="25" t="s">
        <v>308</v>
      </c>
      <c r="BE219" s="214">
        <f t="shared" si="4"/>
        <v>0</v>
      </c>
      <c r="BF219" s="214">
        <f t="shared" si="5"/>
        <v>0</v>
      </c>
      <c r="BG219" s="214">
        <f t="shared" si="6"/>
        <v>0</v>
      </c>
      <c r="BH219" s="214">
        <f t="shared" si="7"/>
        <v>0</v>
      </c>
      <c r="BI219" s="214">
        <f t="shared" si="8"/>
        <v>0</v>
      </c>
      <c r="BJ219" s="25" t="s">
        <v>82</v>
      </c>
      <c r="BK219" s="214">
        <f t="shared" si="9"/>
        <v>0</v>
      </c>
      <c r="BL219" s="25" t="s">
        <v>327</v>
      </c>
      <c r="BM219" s="25" t="s">
        <v>2016</v>
      </c>
    </row>
    <row r="220" spans="2:65" s="1" customFormat="1" ht="22.5" customHeight="1">
      <c r="B220" s="42"/>
      <c r="C220" s="203" t="s">
        <v>740</v>
      </c>
      <c r="D220" s="203" t="s">
        <v>311</v>
      </c>
      <c r="E220" s="204" t="s">
        <v>2017</v>
      </c>
      <c r="F220" s="205" t="s">
        <v>2018</v>
      </c>
      <c r="G220" s="206" t="s">
        <v>578</v>
      </c>
      <c r="H220" s="207">
        <v>9</v>
      </c>
      <c r="I220" s="208"/>
      <c r="J220" s="209">
        <f t="shared" si="0"/>
        <v>0</v>
      </c>
      <c r="K220" s="205" t="s">
        <v>315</v>
      </c>
      <c r="L220" s="62"/>
      <c r="M220" s="210" t="s">
        <v>21</v>
      </c>
      <c r="N220" s="211" t="s">
        <v>45</v>
      </c>
      <c r="O220" s="43"/>
      <c r="P220" s="212">
        <f t="shared" si="1"/>
        <v>0</v>
      </c>
      <c r="Q220" s="212">
        <v>8.3470000000000003E-2</v>
      </c>
      <c r="R220" s="212">
        <f t="shared" si="2"/>
        <v>0.75123000000000006</v>
      </c>
      <c r="S220" s="212">
        <v>0</v>
      </c>
      <c r="T220" s="213">
        <f t="shared" si="3"/>
        <v>0</v>
      </c>
      <c r="AR220" s="25" t="s">
        <v>327</v>
      </c>
      <c r="AT220" s="25" t="s">
        <v>311</v>
      </c>
      <c r="AU220" s="25" t="s">
        <v>95</v>
      </c>
      <c r="AY220" s="25" t="s">
        <v>308</v>
      </c>
      <c r="BE220" s="214">
        <f t="shared" si="4"/>
        <v>0</v>
      </c>
      <c r="BF220" s="214">
        <f t="shared" si="5"/>
        <v>0</v>
      </c>
      <c r="BG220" s="214">
        <f t="shared" si="6"/>
        <v>0</v>
      </c>
      <c r="BH220" s="214">
        <f t="shared" si="7"/>
        <v>0</v>
      </c>
      <c r="BI220" s="214">
        <f t="shared" si="8"/>
        <v>0</v>
      </c>
      <c r="BJ220" s="25" t="s">
        <v>82</v>
      </c>
      <c r="BK220" s="214">
        <f t="shared" si="9"/>
        <v>0</v>
      </c>
      <c r="BL220" s="25" t="s">
        <v>327</v>
      </c>
      <c r="BM220" s="25" t="s">
        <v>2019</v>
      </c>
    </row>
    <row r="221" spans="2:65" s="1" customFormat="1" ht="22.5" customHeight="1">
      <c r="B221" s="42"/>
      <c r="C221" s="203" t="s">
        <v>745</v>
      </c>
      <c r="D221" s="203" t="s">
        <v>311</v>
      </c>
      <c r="E221" s="204" t="s">
        <v>2020</v>
      </c>
      <c r="F221" s="205" t="s">
        <v>2021</v>
      </c>
      <c r="G221" s="206" t="s">
        <v>578</v>
      </c>
      <c r="H221" s="207">
        <v>36</v>
      </c>
      <c r="I221" s="208"/>
      <c r="J221" s="209">
        <f t="shared" si="0"/>
        <v>0</v>
      </c>
      <c r="K221" s="205" t="s">
        <v>315</v>
      </c>
      <c r="L221" s="62"/>
      <c r="M221" s="210" t="s">
        <v>21</v>
      </c>
      <c r="N221" s="211" t="s">
        <v>45</v>
      </c>
      <c r="O221" s="43"/>
      <c r="P221" s="212">
        <f t="shared" si="1"/>
        <v>0</v>
      </c>
      <c r="Q221" s="212">
        <v>0.10203</v>
      </c>
      <c r="R221" s="212">
        <f t="shared" si="2"/>
        <v>3.6730799999999997</v>
      </c>
      <c r="S221" s="212">
        <v>0</v>
      </c>
      <c r="T221" s="213">
        <f t="shared" si="3"/>
        <v>0</v>
      </c>
      <c r="AR221" s="25" t="s">
        <v>327</v>
      </c>
      <c r="AT221" s="25" t="s">
        <v>311</v>
      </c>
      <c r="AU221" s="25" t="s">
        <v>95</v>
      </c>
      <c r="AY221" s="25" t="s">
        <v>308</v>
      </c>
      <c r="BE221" s="214">
        <f t="shared" si="4"/>
        <v>0</v>
      </c>
      <c r="BF221" s="214">
        <f t="shared" si="5"/>
        <v>0</v>
      </c>
      <c r="BG221" s="214">
        <f t="shared" si="6"/>
        <v>0</v>
      </c>
      <c r="BH221" s="214">
        <f t="shared" si="7"/>
        <v>0</v>
      </c>
      <c r="BI221" s="214">
        <f t="shared" si="8"/>
        <v>0</v>
      </c>
      <c r="BJ221" s="25" t="s">
        <v>82</v>
      </c>
      <c r="BK221" s="214">
        <f t="shared" si="9"/>
        <v>0</v>
      </c>
      <c r="BL221" s="25" t="s">
        <v>327</v>
      </c>
      <c r="BM221" s="25" t="s">
        <v>2022</v>
      </c>
    </row>
    <row r="222" spans="2:65" s="11" customFormat="1" ht="22.35" customHeight="1">
      <c r="B222" s="186"/>
      <c r="C222" s="187"/>
      <c r="D222" s="200" t="s">
        <v>73</v>
      </c>
      <c r="E222" s="201" t="s">
        <v>632</v>
      </c>
      <c r="F222" s="201" t="s">
        <v>2023</v>
      </c>
      <c r="G222" s="187"/>
      <c r="H222" s="187"/>
      <c r="I222" s="190"/>
      <c r="J222" s="202">
        <f>BK222</f>
        <v>0</v>
      </c>
      <c r="K222" s="187"/>
      <c r="L222" s="192"/>
      <c r="M222" s="193"/>
      <c r="N222" s="194"/>
      <c r="O222" s="194"/>
      <c r="P222" s="195">
        <f>SUM(P223:P262)</f>
        <v>0</v>
      </c>
      <c r="Q222" s="194"/>
      <c r="R222" s="195">
        <f>SUM(R223:R262)</f>
        <v>422.45951439999993</v>
      </c>
      <c r="S222" s="194"/>
      <c r="T222" s="196">
        <f>SUM(T223:T262)</f>
        <v>0</v>
      </c>
      <c r="AR222" s="197" t="s">
        <v>82</v>
      </c>
      <c r="AT222" s="198" t="s">
        <v>73</v>
      </c>
      <c r="AU222" s="198" t="s">
        <v>84</v>
      </c>
      <c r="AY222" s="197" t="s">
        <v>308</v>
      </c>
      <c r="BK222" s="199">
        <f>SUM(BK223:BK262)</f>
        <v>0</v>
      </c>
    </row>
    <row r="223" spans="2:65" s="1" customFormat="1" ht="22.5" customHeight="1">
      <c r="B223" s="42"/>
      <c r="C223" s="203" t="s">
        <v>750</v>
      </c>
      <c r="D223" s="203" t="s">
        <v>311</v>
      </c>
      <c r="E223" s="204" t="s">
        <v>2024</v>
      </c>
      <c r="F223" s="205" t="s">
        <v>2025</v>
      </c>
      <c r="G223" s="206" t="s">
        <v>508</v>
      </c>
      <c r="H223" s="207">
        <v>399.12</v>
      </c>
      <c r="I223" s="208"/>
      <c r="J223" s="209">
        <f>ROUND(I223*H223,2)</f>
        <v>0</v>
      </c>
      <c r="K223" s="205" t="s">
        <v>315</v>
      </c>
      <c r="L223" s="62"/>
      <c r="M223" s="210" t="s">
        <v>21</v>
      </c>
      <c r="N223" s="211" t="s">
        <v>45</v>
      </c>
      <c r="O223" s="43"/>
      <c r="P223" s="212">
        <f>O223*H223</f>
        <v>0</v>
      </c>
      <c r="Q223" s="212">
        <v>0.16148000000000001</v>
      </c>
      <c r="R223" s="212">
        <f>Q223*H223</f>
        <v>64.4498976</v>
      </c>
      <c r="S223" s="212">
        <v>0</v>
      </c>
      <c r="T223" s="213">
        <f>S223*H223</f>
        <v>0</v>
      </c>
      <c r="AR223" s="25" t="s">
        <v>327</v>
      </c>
      <c r="AT223" s="25" t="s">
        <v>311</v>
      </c>
      <c r="AU223" s="25" t="s">
        <v>95</v>
      </c>
      <c r="AY223" s="25" t="s">
        <v>308</v>
      </c>
      <c r="BE223" s="214">
        <f>IF(N223="základní",J223,0)</f>
        <v>0</v>
      </c>
      <c r="BF223" s="214">
        <f>IF(N223="snížená",J223,0)</f>
        <v>0</v>
      </c>
      <c r="BG223" s="214">
        <f>IF(N223="zákl. přenesená",J223,0)</f>
        <v>0</v>
      </c>
      <c r="BH223" s="214">
        <f>IF(N223="sníž. přenesená",J223,0)</f>
        <v>0</v>
      </c>
      <c r="BI223" s="214">
        <f>IF(N223="nulová",J223,0)</f>
        <v>0</v>
      </c>
      <c r="BJ223" s="25" t="s">
        <v>82</v>
      </c>
      <c r="BK223" s="214">
        <f>ROUND(I223*H223,2)</f>
        <v>0</v>
      </c>
      <c r="BL223" s="25" t="s">
        <v>327</v>
      </c>
      <c r="BM223" s="25" t="s">
        <v>2026</v>
      </c>
    </row>
    <row r="224" spans="2:65" s="1" customFormat="1" ht="22.5" customHeight="1">
      <c r="B224" s="42"/>
      <c r="C224" s="203" t="s">
        <v>522</v>
      </c>
      <c r="D224" s="203" t="s">
        <v>311</v>
      </c>
      <c r="E224" s="204" t="s">
        <v>2027</v>
      </c>
      <c r="F224" s="205" t="s">
        <v>2028</v>
      </c>
      <c r="G224" s="206" t="s">
        <v>508</v>
      </c>
      <c r="H224" s="207">
        <v>3.05</v>
      </c>
      <c r="I224" s="208"/>
      <c r="J224" s="209">
        <f>ROUND(I224*H224,2)</f>
        <v>0</v>
      </c>
      <c r="K224" s="205" t="s">
        <v>315</v>
      </c>
      <c r="L224" s="62"/>
      <c r="M224" s="210" t="s">
        <v>21</v>
      </c>
      <c r="N224" s="211" t="s">
        <v>45</v>
      </c>
      <c r="O224" s="43"/>
      <c r="P224" s="212">
        <f>O224*H224</f>
        <v>0</v>
      </c>
      <c r="Q224" s="212">
        <v>0.11669</v>
      </c>
      <c r="R224" s="212">
        <f>Q224*H224</f>
        <v>0.35590450000000001</v>
      </c>
      <c r="S224" s="212">
        <v>0</v>
      </c>
      <c r="T224" s="213">
        <f>S224*H224</f>
        <v>0</v>
      </c>
      <c r="AR224" s="25" t="s">
        <v>327</v>
      </c>
      <c r="AT224" s="25" t="s">
        <v>311</v>
      </c>
      <c r="AU224" s="25" t="s">
        <v>95</v>
      </c>
      <c r="AY224" s="25" t="s">
        <v>308</v>
      </c>
      <c r="BE224" s="214">
        <f>IF(N224="základní",J224,0)</f>
        <v>0</v>
      </c>
      <c r="BF224" s="214">
        <f>IF(N224="snížená",J224,0)</f>
        <v>0</v>
      </c>
      <c r="BG224" s="214">
        <f>IF(N224="zákl. přenesená",J224,0)</f>
        <v>0</v>
      </c>
      <c r="BH224" s="214">
        <f>IF(N224="sníž. přenesená",J224,0)</f>
        <v>0</v>
      </c>
      <c r="BI224" s="214">
        <f>IF(N224="nulová",J224,0)</f>
        <v>0</v>
      </c>
      <c r="BJ224" s="25" t="s">
        <v>82</v>
      </c>
      <c r="BK224" s="214">
        <f>ROUND(I224*H224,2)</f>
        <v>0</v>
      </c>
      <c r="BL224" s="25" t="s">
        <v>327</v>
      </c>
      <c r="BM224" s="25" t="s">
        <v>2029</v>
      </c>
    </row>
    <row r="225" spans="2:65" s="1" customFormat="1" ht="22.5" customHeight="1">
      <c r="B225" s="42"/>
      <c r="C225" s="203" t="s">
        <v>1248</v>
      </c>
      <c r="D225" s="203" t="s">
        <v>311</v>
      </c>
      <c r="E225" s="204" t="s">
        <v>2030</v>
      </c>
      <c r="F225" s="205" t="s">
        <v>2031</v>
      </c>
      <c r="G225" s="206" t="s">
        <v>508</v>
      </c>
      <c r="H225" s="207">
        <v>12.96</v>
      </c>
      <c r="I225" s="208"/>
      <c r="J225" s="209">
        <f>ROUND(I225*H225,2)</f>
        <v>0</v>
      </c>
      <c r="K225" s="205" t="s">
        <v>315</v>
      </c>
      <c r="L225" s="62"/>
      <c r="M225" s="210" t="s">
        <v>21</v>
      </c>
      <c r="N225" s="211" t="s">
        <v>45</v>
      </c>
      <c r="O225" s="43"/>
      <c r="P225" s="212">
        <f>O225*H225</f>
        <v>0</v>
      </c>
      <c r="Q225" s="212">
        <v>0.32594000000000001</v>
      </c>
      <c r="R225" s="212">
        <f>Q225*H225</f>
        <v>4.2241824000000001</v>
      </c>
      <c r="S225" s="212">
        <v>0</v>
      </c>
      <c r="T225" s="213">
        <f>S225*H225</f>
        <v>0</v>
      </c>
      <c r="AR225" s="25" t="s">
        <v>327</v>
      </c>
      <c r="AT225" s="25" t="s">
        <v>311</v>
      </c>
      <c r="AU225" s="25" t="s">
        <v>95</v>
      </c>
      <c r="AY225" s="25" t="s">
        <v>308</v>
      </c>
      <c r="BE225" s="214">
        <f>IF(N225="základní",J225,0)</f>
        <v>0</v>
      </c>
      <c r="BF225" s="214">
        <f>IF(N225="snížená",J225,0)</f>
        <v>0</v>
      </c>
      <c r="BG225" s="214">
        <f>IF(N225="zákl. přenesená",J225,0)</f>
        <v>0</v>
      </c>
      <c r="BH225" s="214">
        <f>IF(N225="sníž. přenesená",J225,0)</f>
        <v>0</v>
      </c>
      <c r="BI225" s="214">
        <f>IF(N225="nulová",J225,0)</f>
        <v>0</v>
      </c>
      <c r="BJ225" s="25" t="s">
        <v>82</v>
      </c>
      <c r="BK225" s="214">
        <f>ROUND(I225*H225,2)</f>
        <v>0</v>
      </c>
      <c r="BL225" s="25" t="s">
        <v>327</v>
      </c>
      <c r="BM225" s="25" t="s">
        <v>2032</v>
      </c>
    </row>
    <row r="226" spans="2:65" s="1" customFormat="1" ht="22.5" customHeight="1">
      <c r="B226" s="42"/>
      <c r="C226" s="203" t="s">
        <v>528</v>
      </c>
      <c r="D226" s="203" t="s">
        <v>311</v>
      </c>
      <c r="E226" s="204" t="s">
        <v>2030</v>
      </c>
      <c r="F226" s="205" t="s">
        <v>2031</v>
      </c>
      <c r="G226" s="206" t="s">
        <v>508</v>
      </c>
      <c r="H226" s="207">
        <v>159.96</v>
      </c>
      <c r="I226" s="208"/>
      <c r="J226" s="209">
        <f>ROUND(I226*H226,2)</f>
        <v>0</v>
      </c>
      <c r="K226" s="205" t="s">
        <v>315</v>
      </c>
      <c r="L226" s="62"/>
      <c r="M226" s="210" t="s">
        <v>21</v>
      </c>
      <c r="N226" s="211" t="s">
        <v>45</v>
      </c>
      <c r="O226" s="43"/>
      <c r="P226" s="212">
        <f>O226*H226</f>
        <v>0</v>
      </c>
      <c r="Q226" s="212">
        <v>0.32594000000000001</v>
      </c>
      <c r="R226" s="212">
        <f>Q226*H226</f>
        <v>52.137362400000001</v>
      </c>
      <c r="S226" s="212">
        <v>0</v>
      </c>
      <c r="T226" s="213">
        <f>S226*H226</f>
        <v>0</v>
      </c>
      <c r="AR226" s="25" t="s">
        <v>327</v>
      </c>
      <c r="AT226" s="25" t="s">
        <v>311</v>
      </c>
      <c r="AU226" s="25" t="s">
        <v>95</v>
      </c>
      <c r="AY226" s="25" t="s">
        <v>308</v>
      </c>
      <c r="BE226" s="214">
        <f>IF(N226="základní",J226,0)</f>
        <v>0</v>
      </c>
      <c r="BF226" s="214">
        <f>IF(N226="snížená",J226,0)</f>
        <v>0</v>
      </c>
      <c r="BG226" s="214">
        <f>IF(N226="zákl. přenesená",J226,0)</f>
        <v>0</v>
      </c>
      <c r="BH226" s="214">
        <f>IF(N226="sníž. přenesená",J226,0)</f>
        <v>0</v>
      </c>
      <c r="BI226" s="214">
        <f>IF(N226="nulová",J226,0)</f>
        <v>0</v>
      </c>
      <c r="BJ226" s="25" t="s">
        <v>82</v>
      </c>
      <c r="BK226" s="214">
        <f>ROUND(I226*H226,2)</f>
        <v>0</v>
      </c>
      <c r="BL226" s="25" t="s">
        <v>327</v>
      </c>
      <c r="BM226" s="25" t="s">
        <v>2033</v>
      </c>
    </row>
    <row r="227" spans="2:65" s="1" customFormat="1" ht="27">
      <c r="B227" s="42"/>
      <c r="C227" s="64"/>
      <c r="D227" s="246" t="s">
        <v>1656</v>
      </c>
      <c r="E227" s="64"/>
      <c r="F227" s="290" t="s">
        <v>1968</v>
      </c>
      <c r="G227" s="64"/>
      <c r="H227" s="64"/>
      <c r="I227" s="173"/>
      <c r="J227" s="64"/>
      <c r="K227" s="64"/>
      <c r="L227" s="62"/>
      <c r="M227" s="291"/>
      <c r="N227" s="43"/>
      <c r="O227" s="43"/>
      <c r="P227" s="43"/>
      <c r="Q227" s="43"/>
      <c r="R227" s="43"/>
      <c r="S227" s="43"/>
      <c r="T227" s="79"/>
      <c r="AT227" s="25" t="s">
        <v>1656</v>
      </c>
      <c r="AU227" s="25" t="s">
        <v>95</v>
      </c>
    </row>
    <row r="228" spans="2:65" s="1" customFormat="1" ht="31.5" customHeight="1">
      <c r="B228" s="42"/>
      <c r="C228" s="203" t="s">
        <v>570</v>
      </c>
      <c r="D228" s="203" t="s">
        <v>311</v>
      </c>
      <c r="E228" s="204" t="s">
        <v>2034</v>
      </c>
      <c r="F228" s="205" t="s">
        <v>2035</v>
      </c>
      <c r="G228" s="206" t="s">
        <v>508</v>
      </c>
      <c r="H228" s="207">
        <v>220.8</v>
      </c>
      <c r="I228" s="208"/>
      <c r="J228" s="209">
        <f>ROUND(I228*H228,2)</f>
        <v>0</v>
      </c>
      <c r="K228" s="205" t="s">
        <v>315</v>
      </c>
      <c r="L228" s="62"/>
      <c r="M228" s="210" t="s">
        <v>21</v>
      </c>
      <c r="N228" s="211" t="s">
        <v>45</v>
      </c>
      <c r="O228" s="43"/>
      <c r="P228" s="212">
        <f>O228*H228</f>
        <v>0</v>
      </c>
      <c r="Q228" s="212">
        <v>4.0169999999999997E-2</v>
      </c>
      <c r="R228" s="212">
        <f>Q228*H228</f>
        <v>8.8695360000000001</v>
      </c>
      <c r="S228" s="212">
        <v>0</v>
      </c>
      <c r="T228" s="213">
        <f>S228*H228</f>
        <v>0</v>
      </c>
      <c r="AR228" s="25" t="s">
        <v>327</v>
      </c>
      <c r="AT228" s="25" t="s">
        <v>311</v>
      </c>
      <c r="AU228" s="25" t="s">
        <v>95</v>
      </c>
      <c r="AY228" s="25" t="s">
        <v>308</v>
      </c>
      <c r="BE228" s="214">
        <f>IF(N228="základní",J228,0)</f>
        <v>0</v>
      </c>
      <c r="BF228" s="214">
        <f>IF(N228="snížená",J228,0)</f>
        <v>0</v>
      </c>
      <c r="BG228" s="214">
        <f>IF(N228="zákl. přenesená",J228,0)</f>
        <v>0</v>
      </c>
      <c r="BH228" s="214">
        <f>IF(N228="sníž. přenesená",J228,0)</f>
        <v>0</v>
      </c>
      <c r="BI228" s="214">
        <f>IF(N228="nulová",J228,0)</f>
        <v>0</v>
      </c>
      <c r="BJ228" s="25" t="s">
        <v>82</v>
      </c>
      <c r="BK228" s="214">
        <f>ROUND(I228*H228,2)</f>
        <v>0</v>
      </c>
      <c r="BL228" s="25" t="s">
        <v>327</v>
      </c>
      <c r="BM228" s="25" t="s">
        <v>2036</v>
      </c>
    </row>
    <row r="229" spans="2:65" s="1" customFormat="1" ht="27">
      <c r="B229" s="42"/>
      <c r="C229" s="64"/>
      <c r="D229" s="246" t="s">
        <v>1656</v>
      </c>
      <c r="E229" s="64"/>
      <c r="F229" s="290" t="s">
        <v>2037</v>
      </c>
      <c r="G229" s="64"/>
      <c r="H229" s="64"/>
      <c r="I229" s="173"/>
      <c r="J229" s="64"/>
      <c r="K229" s="64"/>
      <c r="L229" s="62"/>
      <c r="M229" s="291"/>
      <c r="N229" s="43"/>
      <c r="O229" s="43"/>
      <c r="P229" s="43"/>
      <c r="Q229" s="43"/>
      <c r="R229" s="43"/>
      <c r="S229" s="43"/>
      <c r="T229" s="79"/>
      <c r="AT229" s="25" t="s">
        <v>1656</v>
      </c>
      <c r="AU229" s="25" t="s">
        <v>95</v>
      </c>
    </row>
    <row r="230" spans="2:65" s="1" customFormat="1" ht="31.5" customHeight="1">
      <c r="B230" s="42"/>
      <c r="C230" s="203" t="s">
        <v>2038</v>
      </c>
      <c r="D230" s="203" t="s">
        <v>311</v>
      </c>
      <c r="E230" s="204" t="s">
        <v>2039</v>
      </c>
      <c r="F230" s="205" t="s">
        <v>2040</v>
      </c>
      <c r="G230" s="206" t="s">
        <v>508</v>
      </c>
      <c r="H230" s="207">
        <v>75.900000000000006</v>
      </c>
      <c r="I230" s="208"/>
      <c r="J230" s="209">
        <f>ROUND(I230*H230,2)</f>
        <v>0</v>
      </c>
      <c r="K230" s="205" t="s">
        <v>315</v>
      </c>
      <c r="L230" s="62"/>
      <c r="M230" s="210" t="s">
        <v>21</v>
      </c>
      <c r="N230" s="211" t="s">
        <v>45</v>
      </c>
      <c r="O230" s="43"/>
      <c r="P230" s="212">
        <f>O230*H230</f>
        <v>0</v>
      </c>
      <c r="Q230" s="212">
        <v>5.2170000000000001E-2</v>
      </c>
      <c r="R230" s="212">
        <f>Q230*H230</f>
        <v>3.9597030000000002</v>
      </c>
      <c r="S230" s="212">
        <v>0</v>
      </c>
      <c r="T230" s="213">
        <f>S230*H230</f>
        <v>0</v>
      </c>
      <c r="AR230" s="25" t="s">
        <v>327</v>
      </c>
      <c r="AT230" s="25" t="s">
        <v>311</v>
      </c>
      <c r="AU230" s="25" t="s">
        <v>95</v>
      </c>
      <c r="AY230" s="25" t="s">
        <v>308</v>
      </c>
      <c r="BE230" s="214">
        <f>IF(N230="základní",J230,0)</f>
        <v>0</v>
      </c>
      <c r="BF230" s="214">
        <f>IF(N230="snížená",J230,0)</f>
        <v>0</v>
      </c>
      <c r="BG230" s="214">
        <f>IF(N230="zákl. přenesená",J230,0)</f>
        <v>0</v>
      </c>
      <c r="BH230" s="214">
        <f>IF(N230="sníž. přenesená",J230,0)</f>
        <v>0</v>
      </c>
      <c r="BI230" s="214">
        <f>IF(N230="nulová",J230,0)</f>
        <v>0</v>
      </c>
      <c r="BJ230" s="25" t="s">
        <v>82</v>
      </c>
      <c r="BK230" s="214">
        <f>ROUND(I230*H230,2)</f>
        <v>0</v>
      </c>
      <c r="BL230" s="25" t="s">
        <v>327</v>
      </c>
      <c r="BM230" s="25" t="s">
        <v>2041</v>
      </c>
    </row>
    <row r="231" spans="2:65" s="1" customFormat="1" ht="31.5" customHeight="1">
      <c r="B231" s="42"/>
      <c r="C231" s="203" t="s">
        <v>2042</v>
      </c>
      <c r="D231" s="203" t="s">
        <v>311</v>
      </c>
      <c r="E231" s="204" t="s">
        <v>2039</v>
      </c>
      <c r="F231" s="205" t="s">
        <v>2040</v>
      </c>
      <c r="G231" s="206" t="s">
        <v>508</v>
      </c>
      <c r="H231" s="207">
        <v>195.79</v>
      </c>
      <c r="I231" s="208"/>
      <c r="J231" s="209">
        <f>ROUND(I231*H231,2)</f>
        <v>0</v>
      </c>
      <c r="K231" s="205" t="s">
        <v>315</v>
      </c>
      <c r="L231" s="62"/>
      <c r="M231" s="210" t="s">
        <v>21</v>
      </c>
      <c r="N231" s="211" t="s">
        <v>45</v>
      </c>
      <c r="O231" s="43"/>
      <c r="P231" s="212">
        <f>O231*H231</f>
        <v>0</v>
      </c>
      <c r="Q231" s="212">
        <v>5.2170000000000001E-2</v>
      </c>
      <c r="R231" s="212">
        <f>Q231*H231</f>
        <v>10.2143643</v>
      </c>
      <c r="S231" s="212">
        <v>0</v>
      </c>
      <c r="T231" s="213">
        <f>S231*H231</f>
        <v>0</v>
      </c>
      <c r="AR231" s="25" t="s">
        <v>327</v>
      </c>
      <c r="AT231" s="25" t="s">
        <v>311</v>
      </c>
      <c r="AU231" s="25" t="s">
        <v>95</v>
      </c>
      <c r="AY231" s="25" t="s">
        <v>308</v>
      </c>
      <c r="BE231" s="214">
        <f>IF(N231="základní",J231,0)</f>
        <v>0</v>
      </c>
      <c r="BF231" s="214">
        <f>IF(N231="snížená",J231,0)</f>
        <v>0</v>
      </c>
      <c r="BG231" s="214">
        <f>IF(N231="zákl. přenesená",J231,0)</f>
        <v>0</v>
      </c>
      <c r="BH231" s="214">
        <f>IF(N231="sníž. přenesená",J231,0)</f>
        <v>0</v>
      </c>
      <c r="BI231" s="214">
        <f>IF(N231="nulová",J231,0)</f>
        <v>0</v>
      </c>
      <c r="BJ231" s="25" t="s">
        <v>82</v>
      </c>
      <c r="BK231" s="214">
        <f>ROUND(I231*H231,2)</f>
        <v>0</v>
      </c>
      <c r="BL231" s="25" t="s">
        <v>327</v>
      </c>
      <c r="BM231" s="25" t="s">
        <v>2043</v>
      </c>
    </row>
    <row r="232" spans="2:65" s="1" customFormat="1" ht="27">
      <c r="B232" s="42"/>
      <c r="C232" s="64"/>
      <c r="D232" s="246" t="s">
        <v>1656</v>
      </c>
      <c r="E232" s="64"/>
      <c r="F232" s="290" t="s">
        <v>2037</v>
      </c>
      <c r="G232" s="64"/>
      <c r="H232" s="64"/>
      <c r="I232" s="173"/>
      <c r="J232" s="64"/>
      <c r="K232" s="64"/>
      <c r="L232" s="62"/>
      <c r="M232" s="291"/>
      <c r="N232" s="43"/>
      <c r="O232" s="43"/>
      <c r="P232" s="43"/>
      <c r="Q232" s="43"/>
      <c r="R232" s="43"/>
      <c r="S232" s="43"/>
      <c r="T232" s="79"/>
      <c r="AT232" s="25" t="s">
        <v>1656</v>
      </c>
      <c r="AU232" s="25" t="s">
        <v>95</v>
      </c>
    </row>
    <row r="233" spans="2:65" s="1" customFormat="1" ht="31.5" customHeight="1">
      <c r="B233" s="42"/>
      <c r="C233" s="203" t="s">
        <v>2044</v>
      </c>
      <c r="D233" s="203" t="s">
        <v>311</v>
      </c>
      <c r="E233" s="204" t="s">
        <v>2045</v>
      </c>
      <c r="F233" s="205" t="s">
        <v>2046</v>
      </c>
      <c r="G233" s="206" t="s">
        <v>508</v>
      </c>
      <c r="H233" s="207">
        <v>237.94</v>
      </c>
      <c r="I233" s="208"/>
      <c r="J233" s="209">
        <f>ROUND(I233*H233,2)</f>
        <v>0</v>
      </c>
      <c r="K233" s="205" t="s">
        <v>315</v>
      </c>
      <c r="L233" s="62"/>
      <c r="M233" s="210" t="s">
        <v>21</v>
      </c>
      <c r="N233" s="211" t="s">
        <v>45</v>
      </c>
      <c r="O233" s="43"/>
      <c r="P233" s="212">
        <f>O233*H233</f>
        <v>0</v>
      </c>
      <c r="Q233" s="212">
        <v>6.9819999999999993E-2</v>
      </c>
      <c r="R233" s="212">
        <f>Q233*H233</f>
        <v>16.612970799999999</v>
      </c>
      <c r="S233" s="212">
        <v>0</v>
      </c>
      <c r="T233" s="213">
        <f>S233*H233</f>
        <v>0</v>
      </c>
      <c r="AR233" s="25" t="s">
        <v>327</v>
      </c>
      <c r="AT233" s="25" t="s">
        <v>311</v>
      </c>
      <c r="AU233" s="25" t="s">
        <v>95</v>
      </c>
      <c r="AY233" s="25" t="s">
        <v>308</v>
      </c>
      <c r="BE233" s="214">
        <f>IF(N233="základní",J233,0)</f>
        <v>0</v>
      </c>
      <c r="BF233" s="214">
        <f>IF(N233="snížená",J233,0)</f>
        <v>0</v>
      </c>
      <c r="BG233" s="214">
        <f>IF(N233="zákl. přenesená",J233,0)</f>
        <v>0</v>
      </c>
      <c r="BH233" s="214">
        <f>IF(N233="sníž. přenesená",J233,0)</f>
        <v>0</v>
      </c>
      <c r="BI233" s="214">
        <f>IF(N233="nulová",J233,0)</f>
        <v>0</v>
      </c>
      <c r="BJ233" s="25" t="s">
        <v>82</v>
      </c>
      <c r="BK233" s="214">
        <f>ROUND(I233*H233,2)</f>
        <v>0</v>
      </c>
      <c r="BL233" s="25" t="s">
        <v>327</v>
      </c>
      <c r="BM233" s="25" t="s">
        <v>2047</v>
      </c>
    </row>
    <row r="234" spans="2:65" s="1" customFormat="1" ht="31.5" customHeight="1">
      <c r="B234" s="42"/>
      <c r="C234" s="203" t="s">
        <v>2048</v>
      </c>
      <c r="D234" s="203" t="s">
        <v>311</v>
      </c>
      <c r="E234" s="204" t="s">
        <v>2045</v>
      </c>
      <c r="F234" s="205" t="s">
        <v>2046</v>
      </c>
      <c r="G234" s="206" t="s">
        <v>508</v>
      </c>
      <c r="H234" s="207">
        <v>354.11</v>
      </c>
      <c r="I234" s="208"/>
      <c r="J234" s="209">
        <f>ROUND(I234*H234,2)</f>
        <v>0</v>
      </c>
      <c r="K234" s="205" t="s">
        <v>315</v>
      </c>
      <c r="L234" s="62"/>
      <c r="M234" s="210" t="s">
        <v>21</v>
      </c>
      <c r="N234" s="211" t="s">
        <v>45</v>
      </c>
      <c r="O234" s="43"/>
      <c r="P234" s="212">
        <f>O234*H234</f>
        <v>0</v>
      </c>
      <c r="Q234" s="212">
        <v>6.9819999999999993E-2</v>
      </c>
      <c r="R234" s="212">
        <f>Q234*H234</f>
        <v>24.723960199999997</v>
      </c>
      <c r="S234" s="212">
        <v>0</v>
      </c>
      <c r="T234" s="213">
        <f>S234*H234</f>
        <v>0</v>
      </c>
      <c r="AR234" s="25" t="s">
        <v>327</v>
      </c>
      <c r="AT234" s="25" t="s">
        <v>311</v>
      </c>
      <c r="AU234" s="25" t="s">
        <v>95</v>
      </c>
      <c r="AY234" s="25" t="s">
        <v>308</v>
      </c>
      <c r="BE234" s="214">
        <f>IF(N234="základní",J234,0)</f>
        <v>0</v>
      </c>
      <c r="BF234" s="214">
        <f>IF(N234="snížená",J234,0)</f>
        <v>0</v>
      </c>
      <c r="BG234" s="214">
        <f>IF(N234="zákl. přenesená",J234,0)</f>
        <v>0</v>
      </c>
      <c r="BH234" s="214">
        <f>IF(N234="sníž. přenesená",J234,0)</f>
        <v>0</v>
      </c>
      <c r="BI234" s="214">
        <f>IF(N234="nulová",J234,0)</f>
        <v>0</v>
      </c>
      <c r="BJ234" s="25" t="s">
        <v>82</v>
      </c>
      <c r="BK234" s="214">
        <f>ROUND(I234*H234,2)</f>
        <v>0</v>
      </c>
      <c r="BL234" s="25" t="s">
        <v>327</v>
      </c>
      <c r="BM234" s="25" t="s">
        <v>2049</v>
      </c>
    </row>
    <row r="235" spans="2:65" s="1" customFormat="1" ht="27">
      <c r="B235" s="42"/>
      <c r="C235" s="64"/>
      <c r="D235" s="246" t="s">
        <v>1656</v>
      </c>
      <c r="E235" s="64"/>
      <c r="F235" s="290" t="s">
        <v>2050</v>
      </c>
      <c r="G235" s="64"/>
      <c r="H235" s="64"/>
      <c r="I235" s="173"/>
      <c r="J235" s="64"/>
      <c r="K235" s="64"/>
      <c r="L235" s="62"/>
      <c r="M235" s="291"/>
      <c r="N235" s="43"/>
      <c r="O235" s="43"/>
      <c r="P235" s="43"/>
      <c r="Q235" s="43"/>
      <c r="R235" s="43"/>
      <c r="S235" s="43"/>
      <c r="T235" s="79"/>
      <c r="AT235" s="25" t="s">
        <v>1656</v>
      </c>
      <c r="AU235" s="25" t="s">
        <v>95</v>
      </c>
    </row>
    <row r="236" spans="2:65" s="1" customFormat="1" ht="31.5" customHeight="1">
      <c r="B236" s="42"/>
      <c r="C236" s="203" t="s">
        <v>2051</v>
      </c>
      <c r="D236" s="203" t="s">
        <v>311</v>
      </c>
      <c r="E236" s="204" t="s">
        <v>2052</v>
      </c>
      <c r="F236" s="205" t="s">
        <v>2053</v>
      </c>
      <c r="G236" s="206" t="s">
        <v>508</v>
      </c>
      <c r="H236" s="207">
        <v>6.42</v>
      </c>
      <c r="I236" s="208"/>
      <c r="J236" s="209">
        <f>ROUND(I236*H236,2)</f>
        <v>0</v>
      </c>
      <c r="K236" s="205" t="s">
        <v>315</v>
      </c>
      <c r="L236" s="62"/>
      <c r="M236" s="210" t="s">
        <v>21</v>
      </c>
      <c r="N236" s="211" t="s">
        <v>45</v>
      </c>
      <c r="O236" s="43"/>
      <c r="P236" s="212">
        <f>O236*H236</f>
        <v>0</v>
      </c>
      <c r="Q236" s="212">
        <v>8.7069999999999995E-2</v>
      </c>
      <c r="R236" s="212">
        <f>Q236*H236</f>
        <v>0.55898939999999997</v>
      </c>
      <c r="S236" s="212">
        <v>0</v>
      </c>
      <c r="T236" s="213">
        <f>S236*H236</f>
        <v>0</v>
      </c>
      <c r="AR236" s="25" t="s">
        <v>327</v>
      </c>
      <c r="AT236" s="25" t="s">
        <v>311</v>
      </c>
      <c r="AU236" s="25" t="s">
        <v>95</v>
      </c>
      <c r="AY236" s="25" t="s">
        <v>308</v>
      </c>
      <c r="BE236" s="214">
        <f>IF(N236="základní",J236,0)</f>
        <v>0</v>
      </c>
      <c r="BF236" s="214">
        <f>IF(N236="snížená",J236,0)</f>
        <v>0</v>
      </c>
      <c r="BG236" s="214">
        <f>IF(N236="zákl. přenesená",J236,0)</f>
        <v>0</v>
      </c>
      <c r="BH236" s="214">
        <f>IF(N236="sníž. přenesená",J236,0)</f>
        <v>0</v>
      </c>
      <c r="BI236" s="214">
        <f>IF(N236="nulová",J236,0)</f>
        <v>0</v>
      </c>
      <c r="BJ236" s="25" t="s">
        <v>82</v>
      </c>
      <c r="BK236" s="214">
        <f>ROUND(I236*H236,2)</f>
        <v>0</v>
      </c>
      <c r="BL236" s="25" t="s">
        <v>327</v>
      </c>
      <c r="BM236" s="25" t="s">
        <v>2054</v>
      </c>
    </row>
    <row r="237" spans="2:65" s="1" customFormat="1" ht="31.5" customHeight="1">
      <c r="B237" s="42"/>
      <c r="C237" s="203" t="s">
        <v>2055</v>
      </c>
      <c r="D237" s="203" t="s">
        <v>311</v>
      </c>
      <c r="E237" s="204" t="s">
        <v>2052</v>
      </c>
      <c r="F237" s="205" t="s">
        <v>2053</v>
      </c>
      <c r="G237" s="206" t="s">
        <v>508</v>
      </c>
      <c r="H237" s="207">
        <v>23.04</v>
      </c>
      <c r="I237" s="208"/>
      <c r="J237" s="209">
        <f>ROUND(I237*H237,2)</f>
        <v>0</v>
      </c>
      <c r="K237" s="205" t="s">
        <v>315</v>
      </c>
      <c r="L237" s="62"/>
      <c r="M237" s="210" t="s">
        <v>21</v>
      </c>
      <c r="N237" s="211" t="s">
        <v>45</v>
      </c>
      <c r="O237" s="43"/>
      <c r="P237" s="212">
        <f>O237*H237</f>
        <v>0</v>
      </c>
      <c r="Q237" s="212">
        <v>8.7069999999999995E-2</v>
      </c>
      <c r="R237" s="212">
        <f>Q237*H237</f>
        <v>2.0060927999999998</v>
      </c>
      <c r="S237" s="212">
        <v>0</v>
      </c>
      <c r="T237" s="213">
        <f>S237*H237</f>
        <v>0</v>
      </c>
      <c r="AR237" s="25" t="s">
        <v>327</v>
      </c>
      <c r="AT237" s="25" t="s">
        <v>311</v>
      </c>
      <c r="AU237" s="25" t="s">
        <v>95</v>
      </c>
      <c r="AY237" s="25" t="s">
        <v>308</v>
      </c>
      <c r="BE237" s="214">
        <f>IF(N237="základní",J237,0)</f>
        <v>0</v>
      </c>
      <c r="BF237" s="214">
        <f>IF(N237="snížená",J237,0)</f>
        <v>0</v>
      </c>
      <c r="BG237" s="214">
        <f>IF(N237="zákl. přenesená",J237,0)</f>
        <v>0</v>
      </c>
      <c r="BH237" s="214">
        <f>IF(N237="sníž. přenesená",J237,0)</f>
        <v>0</v>
      </c>
      <c r="BI237" s="214">
        <f>IF(N237="nulová",J237,0)</f>
        <v>0</v>
      </c>
      <c r="BJ237" s="25" t="s">
        <v>82</v>
      </c>
      <c r="BK237" s="214">
        <f>ROUND(I237*H237,2)</f>
        <v>0</v>
      </c>
      <c r="BL237" s="25" t="s">
        <v>327</v>
      </c>
      <c r="BM237" s="25" t="s">
        <v>2056</v>
      </c>
    </row>
    <row r="238" spans="2:65" s="1" customFormat="1" ht="27">
      <c r="B238" s="42"/>
      <c r="C238" s="64"/>
      <c r="D238" s="246" t="s">
        <v>1656</v>
      </c>
      <c r="E238" s="64"/>
      <c r="F238" s="290" t="s">
        <v>2050</v>
      </c>
      <c r="G238" s="64"/>
      <c r="H238" s="64"/>
      <c r="I238" s="173"/>
      <c r="J238" s="64"/>
      <c r="K238" s="64"/>
      <c r="L238" s="62"/>
      <c r="M238" s="291"/>
      <c r="N238" s="43"/>
      <c r="O238" s="43"/>
      <c r="P238" s="43"/>
      <c r="Q238" s="43"/>
      <c r="R238" s="43"/>
      <c r="S238" s="43"/>
      <c r="T238" s="79"/>
      <c r="AT238" s="25" t="s">
        <v>1656</v>
      </c>
      <c r="AU238" s="25" t="s">
        <v>95</v>
      </c>
    </row>
    <row r="239" spans="2:65" s="1" customFormat="1" ht="31.5" customHeight="1">
      <c r="B239" s="42"/>
      <c r="C239" s="203" t="s">
        <v>2057</v>
      </c>
      <c r="D239" s="203" t="s">
        <v>311</v>
      </c>
      <c r="E239" s="204" t="s">
        <v>2058</v>
      </c>
      <c r="F239" s="205" t="s">
        <v>2059</v>
      </c>
      <c r="G239" s="206" t="s">
        <v>508</v>
      </c>
      <c r="H239" s="207">
        <v>1388.11</v>
      </c>
      <c r="I239" s="208"/>
      <c r="J239" s="209">
        <f>ROUND(I239*H239,2)</f>
        <v>0</v>
      </c>
      <c r="K239" s="205" t="s">
        <v>315</v>
      </c>
      <c r="L239" s="62"/>
      <c r="M239" s="210" t="s">
        <v>21</v>
      </c>
      <c r="N239" s="211" t="s">
        <v>45</v>
      </c>
      <c r="O239" s="43"/>
      <c r="P239" s="212">
        <f>O239*H239</f>
        <v>0</v>
      </c>
      <c r="Q239" s="212">
        <v>0.10421999999999999</v>
      </c>
      <c r="R239" s="212">
        <f>Q239*H239</f>
        <v>144.66882419999999</v>
      </c>
      <c r="S239" s="212">
        <v>0</v>
      </c>
      <c r="T239" s="213">
        <f>S239*H239</f>
        <v>0</v>
      </c>
      <c r="AR239" s="25" t="s">
        <v>327</v>
      </c>
      <c r="AT239" s="25" t="s">
        <v>311</v>
      </c>
      <c r="AU239" s="25" t="s">
        <v>95</v>
      </c>
      <c r="AY239" s="25" t="s">
        <v>308</v>
      </c>
      <c r="BE239" s="214">
        <f>IF(N239="základní",J239,0)</f>
        <v>0</v>
      </c>
      <c r="BF239" s="214">
        <f>IF(N239="snížená",J239,0)</f>
        <v>0</v>
      </c>
      <c r="BG239" s="214">
        <f>IF(N239="zákl. přenesená",J239,0)</f>
        <v>0</v>
      </c>
      <c r="BH239" s="214">
        <f>IF(N239="sníž. přenesená",J239,0)</f>
        <v>0</v>
      </c>
      <c r="BI239" s="214">
        <f>IF(N239="nulová",J239,0)</f>
        <v>0</v>
      </c>
      <c r="BJ239" s="25" t="s">
        <v>82</v>
      </c>
      <c r="BK239" s="214">
        <f>ROUND(I239*H239,2)</f>
        <v>0</v>
      </c>
      <c r="BL239" s="25" t="s">
        <v>327</v>
      </c>
      <c r="BM239" s="25" t="s">
        <v>2060</v>
      </c>
    </row>
    <row r="240" spans="2:65" s="1" customFormat="1" ht="31.5" customHeight="1">
      <c r="B240" s="42"/>
      <c r="C240" s="203" t="s">
        <v>2061</v>
      </c>
      <c r="D240" s="203" t="s">
        <v>311</v>
      </c>
      <c r="E240" s="204" t="s">
        <v>2058</v>
      </c>
      <c r="F240" s="205" t="s">
        <v>2059</v>
      </c>
      <c r="G240" s="206" t="s">
        <v>508</v>
      </c>
      <c r="H240" s="207">
        <v>122.72</v>
      </c>
      <c r="I240" s="208"/>
      <c r="J240" s="209">
        <f>ROUND(I240*H240,2)</f>
        <v>0</v>
      </c>
      <c r="K240" s="205" t="s">
        <v>315</v>
      </c>
      <c r="L240" s="62"/>
      <c r="M240" s="210" t="s">
        <v>21</v>
      </c>
      <c r="N240" s="211" t="s">
        <v>45</v>
      </c>
      <c r="O240" s="43"/>
      <c r="P240" s="212">
        <f>O240*H240</f>
        <v>0</v>
      </c>
      <c r="Q240" s="212">
        <v>0.10421999999999999</v>
      </c>
      <c r="R240" s="212">
        <f>Q240*H240</f>
        <v>12.789878399999999</v>
      </c>
      <c r="S240" s="212">
        <v>0</v>
      </c>
      <c r="T240" s="213">
        <f>S240*H240</f>
        <v>0</v>
      </c>
      <c r="AR240" s="25" t="s">
        <v>327</v>
      </c>
      <c r="AT240" s="25" t="s">
        <v>311</v>
      </c>
      <c r="AU240" s="25" t="s">
        <v>95</v>
      </c>
      <c r="AY240" s="25" t="s">
        <v>308</v>
      </c>
      <c r="BE240" s="214">
        <f>IF(N240="základní",J240,0)</f>
        <v>0</v>
      </c>
      <c r="BF240" s="214">
        <f>IF(N240="snížená",J240,0)</f>
        <v>0</v>
      </c>
      <c r="BG240" s="214">
        <f>IF(N240="zákl. přenesená",J240,0)</f>
        <v>0</v>
      </c>
      <c r="BH240" s="214">
        <f>IF(N240="sníž. přenesená",J240,0)</f>
        <v>0</v>
      </c>
      <c r="BI240" s="214">
        <f>IF(N240="nulová",J240,0)</f>
        <v>0</v>
      </c>
      <c r="BJ240" s="25" t="s">
        <v>82</v>
      </c>
      <c r="BK240" s="214">
        <f>ROUND(I240*H240,2)</f>
        <v>0</v>
      </c>
      <c r="BL240" s="25" t="s">
        <v>327</v>
      </c>
      <c r="BM240" s="25" t="s">
        <v>2062</v>
      </c>
    </row>
    <row r="241" spans="2:65" s="1" customFormat="1" ht="27">
      <c r="B241" s="42"/>
      <c r="C241" s="64"/>
      <c r="D241" s="246" t="s">
        <v>1656</v>
      </c>
      <c r="E241" s="64"/>
      <c r="F241" s="290" t="s">
        <v>2050</v>
      </c>
      <c r="G241" s="64"/>
      <c r="H241" s="64"/>
      <c r="I241" s="173"/>
      <c r="J241" s="64"/>
      <c r="K241" s="64"/>
      <c r="L241" s="62"/>
      <c r="M241" s="291"/>
      <c r="N241" s="43"/>
      <c r="O241" s="43"/>
      <c r="P241" s="43"/>
      <c r="Q241" s="43"/>
      <c r="R241" s="43"/>
      <c r="S241" s="43"/>
      <c r="T241" s="79"/>
      <c r="AT241" s="25" t="s">
        <v>1656</v>
      </c>
      <c r="AU241" s="25" t="s">
        <v>95</v>
      </c>
    </row>
    <row r="242" spans="2:65" s="1" customFormat="1" ht="31.5" customHeight="1">
      <c r="B242" s="42"/>
      <c r="C242" s="203" t="s">
        <v>2063</v>
      </c>
      <c r="D242" s="203" t="s">
        <v>311</v>
      </c>
      <c r="E242" s="204" t="s">
        <v>2064</v>
      </c>
      <c r="F242" s="205" t="s">
        <v>2065</v>
      </c>
      <c r="G242" s="206" t="s">
        <v>508</v>
      </c>
      <c r="H242" s="207">
        <v>21.26</v>
      </c>
      <c r="I242" s="208"/>
      <c r="J242" s="209">
        <f>ROUND(I242*H242,2)</f>
        <v>0</v>
      </c>
      <c r="K242" s="205" t="s">
        <v>315</v>
      </c>
      <c r="L242" s="62"/>
      <c r="M242" s="210" t="s">
        <v>21</v>
      </c>
      <c r="N242" s="211" t="s">
        <v>45</v>
      </c>
      <c r="O242" s="43"/>
      <c r="P242" s="212">
        <f>O242*H242</f>
        <v>0</v>
      </c>
      <c r="Q242" s="212">
        <v>8.48E-2</v>
      </c>
      <c r="R242" s="212">
        <f>Q242*H242</f>
        <v>1.8028480000000002</v>
      </c>
      <c r="S242" s="212">
        <v>0</v>
      </c>
      <c r="T242" s="213">
        <f>S242*H242</f>
        <v>0</v>
      </c>
      <c r="AR242" s="25" t="s">
        <v>327</v>
      </c>
      <c r="AT242" s="25" t="s">
        <v>311</v>
      </c>
      <c r="AU242" s="25" t="s">
        <v>95</v>
      </c>
      <c r="AY242" s="25" t="s">
        <v>308</v>
      </c>
      <c r="BE242" s="214">
        <f>IF(N242="základní",J242,0)</f>
        <v>0</v>
      </c>
      <c r="BF242" s="214">
        <f>IF(N242="snížená",J242,0)</f>
        <v>0</v>
      </c>
      <c r="BG242" s="214">
        <f>IF(N242="zákl. přenesená",J242,0)</f>
        <v>0</v>
      </c>
      <c r="BH242" s="214">
        <f>IF(N242="sníž. přenesená",J242,0)</f>
        <v>0</v>
      </c>
      <c r="BI242" s="214">
        <f>IF(N242="nulová",J242,0)</f>
        <v>0</v>
      </c>
      <c r="BJ242" s="25" t="s">
        <v>82</v>
      </c>
      <c r="BK242" s="214">
        <f>ROUND(I242*H242,2)</f>
        <v>0</v>
      </c>
      <c r="BL242" s="25" t="s">
        <v>327</v>
      </c>
      <c r="BM242" s="25" t="s">
        <v>2066</v>
      </c>
    </row>
    <row r="243" spans="2:65" s="1" customFormat="1" ht="22.5" customHeight="1">
      <c r="B243" s="42"/>
      <c r="C243" s="203" t="s">
        <v>2067</v>
      </c>
      <c r="D243" s="203" t="s">
        <v>311</v>
      </c>
      <c r="E243" s="204" t="s">
        <v>2068</v>
      </c>
      <c r="F243" s="205" t="s">
        <v>2069</v>
      </c>
      <c r="G243" s="206" t="s">
        <v>508</v>
      </c>
      <c r="H243" s="207">
        <v>14.92</v>
      </c>
      <c r="I243" s="208"/>
      <c r="J243" s="209">
        <f>ROUND(I243*H243,2)</f>
        <v>0</v>
      </c>
      <c r="K243" s="205" t="s">
        <v>315</v>
      </c>
      <c r="L243" s="62"/>
      <c r="M243" s="210" t="s">
        <v>21</v>
      </c>
      <c r="N243" s="211" t="s">
        <v>45</v>
      </c>
      <c r="O243" s="43"/>
      <c r="P243" s="212">
        <f>O243*H243</f>
        <v>0</v>
      </c>
      <c r="Q243" s="212">
        <v>0.12335</v>
      </c>
      <c r="R243" s="212">
        <f>Q243*H243</f>
        <v>1.840382</v>
      </c>
      <c r="S243" s="212">
        <v>0</v>
      </c>
      <c r="T243" s="213">
        <f>S243*H243</f>
        <v>0</v>
      </c>
      <c r="AR243" s="25" t="s">
        <v>327</v>
      </c>
      <c r="AT243" s="25" t="s">
        <v>311</v>
      </c>
      <c r="AU243" s="25" t="s">
        <v>95</v>
      </c>
      <c r="AY243" s="25" t="s">
        <v>308</v>
      </c>
      <c r="BE243" s="214">
        <f>IF(N243="základní",J243,0)</f>
        <v>0</v>
      </c>
      <c r="BF243" s="214">
        <f>IF(N243="snížená",J243,0)</f>
        <v>0</v>
      </c>
      <c r="BG243" s="214">
        <f>IF(N243="zákl. přenesená",J243,0)</f>
        <v>0</v>
      </c>
      <c r="BH243" s="214">
        <f>IF(N243="sníž. přenesená",J243,0)</f>
        <v>0</v>
      </c>
      <c r="BI243" s="214">
        <f>IF(N243="nulová",J243,0)</f>
        <v>0</v>
      </c>
      <c r="BJ243" s="25" t="s">
        <v>82</v>
      </c>
      <c r="BK243" s="214">
        <f>ROUND(I243*H243,2)</f>
        <v>0</v>
      </c>
      <c r="BL243" s="25" t="s">
        <v>327</v>
      </c>
      <c r="BM243" s="25" t="s">
        <v>2070</v>
      </c>
    </row>
    <row r="244" spans="2:65" s="1" customFormat="1" ht="27">
      <c r="B244" s="42"/>
      <c r="C244" s="64"/>
      <c r="D244" s="246" t="s">
        <v>1656</v>
      </c>
      <c r="E244" s="64"/>
      <c r="F244" s="290" t="s">
        <v>2050</v>
      </c>
      <c r="G244" s="64"/>
      <c r="H244" s="64"/>
      <c r="I244" s="173"/>
      <c r="J244" s="64"/>
      <c r="K244" s="64"/>
      <c r="L244" s="62"/>
      <c r="M244" s="291"/>
      <c r="N244" s="43"/>
      <c r="O244" s="43"/>
      <c r="P244" s="43"/>
      <c r="Q244" s="43"/>
      <c r="R244" s="43"/>
      <c r="S244" s="43"/>
      <c r="T244" s="79"/>
      <c r="AT244" s="25" t="s">
        <v>1656</v>
      </c>
      <c r="AU244" s="25" t="s">
        <v>95</v>
      </c>
    </row>
    <row r="245" spans="2:65" s="1" customFormat="1" ht="22.5" customHeight="1">
      <c r="B245" s="42"/>
      <c r="C245" s="203" t="s">
        <v>2071</v>
      </c>
      <c r="D245" s="203" t="s">
        <v>311</v>
      </c>
      <c r="E245" s="204" t="s">
        <v>2072</v>
      </c>
      <c r="F245" s="205" t="s">
        <v>2073</v>
      </c>
      <c r="G245" s="206" t="s">
        <v>508</v>
      </c>
      <c r="H245" s="207">
        <v>70.040000000000006</v>
      </c>
      <c r="I245" s="208"/>
      <c r="J245" s="209">
        <f>ROUND(I245*H245,2)</f>
        <v>0</v>
      </c>
      <c r="K245" s="205" t="s">
        <v>315</v>
      </c>
      <c r="L245" s="62"/>
      <c r="M245" s="210" t="s">
        <v>21</v>
      </c>
      <c r="N245" s="211" t="s">
        <v>45</v>
      </c>
      <c r="O245" s="43"/>
      <c r="P245" s="212">
        <f>O245*H245</f>
        <v>0</v>
      </c>
      <c r="Q245" s="212">
        <v>0.25364999999999999</v>
      </c>
      <c r="R245" s="212">
        <f>Q245*H245</f>
        <v>17.765646</v>
      </c>
      <c r="S245" s="212">
        <v>0</v>
      </c>
      <c r="T245" s="213">
        <f>S245*H245</f>
        <v>0</v>
      </c>
      <c r="AR245" s="25" t="s">
        <v>327</v>
      </c>
      <c r="AT245" s="25" t="s">
        <v>311</v>
      </c>
      <c r="AU245" s="25" t="s">
        <v>95</v>
      </c>
      <c r="AY245" s="25" t="s">
        <v>308</v>
      </c>
      <c r="BE245" s="214">
        <f>IF(N245="základní",J245,0)</f>
        <v>0</v>
      </c>
      <c r="BF245" s="214">
        <f>IF(N245="snížená",J245,0)</f>
        <v>0</v>
      </c>
      <c r="BG245" s="214">
        <f>IF(N245="zákl. přenesená",J245,0)</f>
        <v>0</v>
      </c>
      <c r="BH245" s="214">
        <f>IF(N245="sníž. přenesená",J245,0)</f>
        <v>0</v>
      </c>
      <c r="BI245" s="214">
        <f>IF(N245="nulová",J245,0)</f>
        <v>0</v>
      </c>
      <c r="BJ245" s="25" t="s">
        <v>82</v>
      </c>
      <c r="BK245" s="214">
        <f>ROUND(I245*H245,2)</f>
        <v>0</v>
      </c>
      <c r="BL245" s="25" t="s">
        <v>327</v>
      </c>
      <c r="BM245" s="25" t="s">
        <v>2074</v>
      </c>
    </row>
    <row r="246" spans="2:65" s="1" customFormat="1" ht="27">
      <c r="B246" s="42"/>
      <c r="C246" s="64"/>
      <c r="D246" s="246" t="s">
        <v>1656</v>
      </c>
      <c r="E246" s="64"/>
      <c r="F246" s="290" t="s">
        <v>2050</v>
      </c>
      <c r="G246" s="64"/>
      <c r="H246" s="64"/>
      <c r="I246" s="173"/>
      <c r="J246" s="64"/>
      <c r="K246" s="64"/>
      <c r="L246" s="62"/>
      <c r="M246" s="291"/>
      <c r="N246" s="43"/>
      <c r="O246" s="43"/>
      <c r="P246" s="43"/>
      <c r="Q246" s="43"/>
      <c r="R246" s="43"/>
      <c r="S246" s="43"/>
      <c r="T246" s="79"/>
      <c r="AT246" s="25" t="s">
        <v>1656</v>
      </c>
      <c r="AU246" s="25" t="s">
        <v>95</v>
      </c>
    </row>
    <row r="247" spans="2:65" s="1" customFormat="1" ht="22.5" customHeight="1">
      <c r="B247" s="42"/>
      <c r="C247" s="203" t="s">
        <v>2075</v>
      </c>
      <c r="D247" s="203" t="s">
        <v>311</v>
      </c>
      <c r="E247" s="204" t="s">
        <v>2076</v>
      </c>
      <c r="F247" s="205" t="s">
        <v>2077</v>
      </c>
      <c r="G247" s="206" t="s">
        <v>508</v>
      </c>
      <c r="H247" s="207">
        <v>31.7</v>
      </c>
      <c r="I247" s="208"/>
      <c r="J247" s="209">
        <f>ROUND(I247*H247,2)</f>
        <v>0</v>
      </c>
      <c r="K247" s="205" t="s">
        <v>21</v>
      </c>
      <c r="L247" s="62"/>
      <c r="M247" s="210" t="s">
        <v>21</v>
      </c>
      <c r="N247" s="211" t="s">
        <v>45</v>
      </c>
      <c r="O247" s="43"/>
      <c r="P247" s="212">
        <f>O247*H247</f>
        <v>0</v>
      </c>
      <c r="Q247" s="212">
        <v>0.16039999999999999</v>
      </c>
      <c r="R247" s="212">
        <f>Q247*H247</f>
        <v>5.0846799999999996</v>
      </c>
      <c r="S247" s="212">
        <v>0</v>
      </c>
      <c r="T247" s="213">
        <f>S247*H247</f>
        <v>0</v>
      </c>
      <c r="AR247" s="25" t="s">
        <v>327</v>
      </c>
      <c r="AT247" s="25" t="s">
        <v>311</v>
      </c>
      <c r="AU247" s="25" t="s">
        <v>95</v>
      </c>
      <c r="AY247" s="25" t="s">
        <v>308</v>
      </c>
      <c r="BE247" s="214">
        <f>IF(N247="základní",J247,0)</f>
        <v>0</v>
      </c>
      <c r="BF247" s="214">
        <f>IF(N247="snížená",J247,0)</f>
        <v>0</v>
      </c>
      <c r="BG247" s="214">
        <f>IF(N247="zákl. přenesená",J247,0)</f>
        <v>0</v>
      </c>
      <c r="BH247" s="214">
        <f>IF(N247="sníž. přenesená",J247,0)</f>
        <v>0</v>
      </c>
      <c r="BI247" s="214">
        <f>IF(N247="nulová",J247,0)</f>
        <v>0</v>
      </c>
      <c r="BJ247" s="25" t="s">
        <v>82</v>
      </c>
      <c r="BK247" s="214">
        <f>ROUND(I247*H247,2)</f>
        <v>0</v>
      </c>
      <c r="BL247" s="25" t="s">
        <v>327</v>
      </c>
      <c r="BM247" s="25" t="s">
        <v>2078</v>
      </c>
    </row>
    <row r="248" spans="2:65" s="1" customFormat="1" ht="27">
      <c r="B248" s="42"/>
      <c r="C248" s="64"/>
      <c r="D248" s="246" t="s">
        <v>1656</v>
      </c>
      <c r="E248" s="64"/>
      <c r="F248" s="290" t="s">
        <v>2079</v>
      </c>
      <c r="G248" s="64"/>
      <c r="H248" s="64"/>
      <c r="I248" s="173"/>
      <c r="J248" s="64"/>
      <c r="K248" s="64"/>
      <c r="L248" s="62"/>
      <c r="M248" s="291"/>
      <c r="N248" s="43"/>
      <c r="O248" s="43"/>
      <c r="P248" s="43"/>
      <c r="Q248" s="43"/>
      <c r="R248" s="43"/>
      <c r="S248" s="43"/>
      <c r="T248" s="79"/>
      <c r="AT248" s="25" t="s">
        <v>1656</v>
      </c>
      <c r="AU248" s="25" t="s">
        <v>95</v>
      </c>
    </row>
    <row r="249" spans="2:65" s="1" customFormat="1" ht="22.5" customHeight="1">
      <c r="B249" s="42"/>
      <c r="C249" s="203" t="s">
        <v>2080</v>
      </c>
      <c r="D249" s="203" t="s">
        <v>311</v>
      </c>
      <c r="E249" s="204" t="s">
        <v>2081</v>
      </c>
      <c r="F249" s="205" t="s">
        <v>2082</v>
      </c>
      <c r="G249" s="206" t="s">
        <v>508</v>
      </c>
      <c r="H249" s="207">
        <v>69.7</v>
      </c>
      <c r="I249" s="208"/>
      <c r="J249" s="209">
        <f>ROUND(I249*H249,2)</f>
        <v>0</v>
      </c>
      <c r="K249" s="205" t="s">
        <v>21</v>
      </c>
      <c r="L249" s="62"/>
      <c r="M249" s="210" t="s">
        <v>21</v>
      </c>
      <c r="N249" s="211" t="s">
        <v>45</v>
      </c>
      <c r="O249" s="43"/>
      <c r="P249" s="212">
        <f>O249*H249</f>
        <v>0</v>
      </c>
      <c r="Q249" s="212">
        <v>0.29330000000000001</v>
      </c>
      <c r="R249" s="212">
        <f>Q249*H249</f>
        <v>20.443010000000001</v>
      </c>
      <c r="S249" s="212">
        <v>0</v>
      </c>
      <c r="T249" s="213">
        <f>S249*H249</f>
        <v>0</v>
      </c>
      <c r="AR249" s="25" t="s">
        <v>327</v>
      </c>
      <c r="AT249" s="25" t="s">
        <v>311</v>
      </c>
      <c r="AU249" s="25" t="s">
        <v>95</v>
      </c>
      <c r="AY249" s="25" t="s">
        <v>308</v>
      </c>
      <c r="BE249" s="214">
        <f>IF(N249="základní",J249,0)</f>
        <v>0</v>
      </c>
      <c r="BF249" s="214">
        <f>IF(N249="snížená",J249,0)</f>
        <v>0</v>
      </c>
      <c r="BG249" s="214">
        <f>IF(N249="zákl. přenesená",J249,0)</f>
        <v>0</v>
      </c>
      <c r="BH249" s="214">
        <f>IF(N249="sníž. přenesená",J249,0)</f>
        <v>0</v>
      </c>
      <c r="BI249" s="214">
        <f>IF(N249="nulová",J249,0)</f>
        <v>0</v>
      </c>
      <c r="BJ249" s="25" t="s">
        <v>82</v>
      </c>
      <c r="BK249" s="214">
        <f>ROUND(I249*H249,2)</f>
        <v>0</v>
      </c>
      <c r="BL249" s="25" t="s">
        <v>327</v>
      </c>
      <c r="BM249" s="25" t="s">
        <v>2083</v>
      </c>
    </row>
    <row r="250" spans="2:65" s="1" customFormat="1" ht="27">
      <c r="B250" s="42"/>
      <c r="C250" s="64"/>
      <c r="D250" s="246" t="s">
        <v>1656</v>
      </c>
      <c r="E250" s="64"/>
      <c r="F250" s="290" t="s">
        <v>2079</v>
      </c>
      <c r="G250" s="64"/>
      <c r="H250" s="64"/>
      <c r="I250" s="173"/>
      <c r="J250" s="64"/>
      <c r="K250" s="64"/>
      <c r="L250" s="62"/>
      <c r="M250" s="291"/>
      <c r="N250" s="43"/>
      <c r="O250" s="43"/>
      <c r="P250" s="43"/>
      <c r="Q250" s="43"/>
      <c r="R250" s="43"/>
      <c r="S250" s="43"/>
      <c r="T250" s="79"/>
      <c r="AT250" s="25" t="s">
        <v>1656</v>
      </c>
      <c r="AU250" s="25" t="s">
        <v>95</v>
      </c>
    </row>
    <row r="251" spans="2:65" s="1" customFormat="1" ht="31.5" customHeight="1">
      <c r="B251" s="42"/>
      <c r="C251" s="203" t="s">
        <v>2084</v>
      </c>
      <c r="D251" s="203" t="s">
        <v>311</v>
      </c>
      <c r="E251" s="204" t="s">
        <v>2085</v>
      </c>
      <c r="F251" s="205" t="s">
        <v>2086</v>
      </c>
      <c r="G251" s="206" t="s">
        <v>508</v>
      </c>
      <c r="H251" s="207">
        <v>52.59</v>
      </c>
      <c r="I251" s="208"/>
      <c r="J251" s="209">
        <f>ROUND(I251*H251,2)</f>
        <v>0</v>
      </c>
      <c r="K251" s="205" t="s">
        <v>315</v>
      </c>
      <c r="L251" s="62"/>
      <c r="M251" s="210" t="s">
        <v>21</v>
      </c>
      <c r="N251" s="211" t="s">
        <v>45</v>
      </c>
      <c r="O251" s="43"/>
      <c r="P251" s="212">
        <f>O251*H251</f>
        <v>0</v>
      </c>
      <c r="Q251" s="212">
        <v>7.2620000000000004E-2</v>
      </c>
      <c r="R251" s="212">
        <f>Q251*H251</f>
        <v>3.8190858000000003</v>
      </c>
      <c r="S251" s="212">
        <v>0</v>
      </c>
      <c r="T251" s="213">
        <f>S251*H251</f>
        <v>0</v>
      </c>
      <c r="AR251" s="25" t="s">
        <v>327</v>
      </c>
      <c r="AT251" s="25" t="s">
        <v>311</v>
      </c>
      <c r="AU251" s="25" t="s">
        <v>95</v>
      </c>
      <c r="AY251" s="25" t="s">
        <v>308</v>
      </c>
      <c r="BE251" s="214">
        <f>IF(N251="základní",J251,0)</f>
        <v>0</v>
      </c>
      <c r="BF251" s="214">
        <f>IF(N251="snížená",J251,0)</f>
        <v>0</v>
      </c>
      <c r="BG251" s="214">
        <f>IF(N251="zákl. přenesená",J251,0)</f>
        <v>0</v>
      </c>
      <c r="BH251" s="214">
        <f>IF(N251="sníž. přenesená",J251,0)</f>
        <v>0</v>
      </c>
      <c r="BI251" s="214">
        <f>IF(N251="nulová",J251,0)</f>
        <v>0</v>
      </c>
      <c r="BJ251" s="25" t="s">
        <v>82</v>
      </c>
      <c r="BK251" s="214">
        <f>ROUND(I251*H251,2)</f>
        <v>0</v>
      </c>
      <c r="BL251" s="25" t="s">
        <v>327</v>
      </c>
      <c r="BM251" s="25" t="s">
        <v>2087</v>
      </c>
    </row>
    <row r="252" spans="2:65" s="1" customFormat="1" ht="27">
      <c r="B252" s="42"/>
      <c r="C252" s="64"/>
      <c r="D252" s="246" t="s">
        <v>1656</v>
      </c>
      <c r="E252" s="64"/>
      <c r="F252" s="290" t="s">
        <v>2079</v>
      </c>
      <c r="G252" s="64"/>
      <c r="H252" s="64"/>
      <c r="I252" s="173"/>
      <c r="J252" s="64"/>
      <c r="K252" s="64"/>
      <c r="L252" s="62"/>
      <c r="M252" s="291"/>
      <c r="N252" s="43"/>
      <c r="O252" s="43"/>
      <c r="P252" s="43"/>
      <c r="Q252" s="43"/>
      <c r="R252" s="43"/>
      <c r="S252" s="43"/>
      <c r="T252" s="79"/>
      <c r="AT252" s="25" t="s">
        <v>1656</v>
      </c>
      <c r="AU252" s="25" t="s">
        <v>95</v>
      </c>
    </row>
    <row r="253" spans="2:65" s="1" customFormat="1" ht="31.5" customHeight="1">
      <c r="B253" s="42"/>
      <c r="C253" s="203" t="s">
        <v>2088</v>
      </c>
      <c r="D253" s="203" t="s">
        <v>311</v>
      </c>
      <c r="E253" s="204" t="s">
        <v>2085</v>
      </c>
      <c r="F253" s="205" t="s">
        <v>2086</v>
      </c>
      <c r="G253" s="206" t="s">
        <v>508</v>
      </c>
      <c r="H253" s="207">
        <v>66.319999999999993</v>
      </c>
      <c r="I253" s="208"/>
      <c r="J253" s="209">
        <f>ROUND(I253*H253,2)</f>
        <v>0</v>
      </c>
      <c r="K253" s="205" t="s">
        <v>315</v>
      </c>
      <c r="L253" s="62"/>
      <c r="M253" s="210" t="s">
        <v>21</v>
      </c>
      <c r="N253" s="211" t="s">
        <v>45</v>
      </c>
      <c r="O253" s="43"/>
      <c r="P253" s="212">
        <f>O253*H253</f>
        <v>0</v>
      </c>
      <c r="Q253" s="212">
        <v>7.2620000000000004E-2</v>
      </c>
      <c r="R253" s="212">
        <f>Q253*H253</f>
        <v>4.8161584</v>
      </c>
      <c r="S253" s="212">
        <v>0</v>
      </c>
      <c r="T253" s="213">
        <f>S253*H253</f>
        <v>0</v>
      </c>
      <c r="AR253" s="25" t="s">
        <v>327</v>
      </c>
      <c r="AT253" s="25" t="s">
        <v>311</v>
      </c>
      <c r="AU253" s="25" t="s">
        <v>95</v>
      </c>
      <c r="AY253" s="25" t="s">
        <v>308</v>
      </c>
      <c r="BE253" s="214">
        <f>IF(N253="základní",J253,0)</f>
        <v>0</v>
      </c>
      <c r="BF253" s="214">
        <f>IF(N253="snížená",J253,0)</f>
        <v>0</v>
      </c>
      <c r="BG253" s="214">
        <f>IF(N253="zákl. přenesená",J253,0)</f>
        <v>0</v>
      </c>
      <c r="BH253" s="214">
        <f>IF(N253="sníž. přenesená",J253,0)</f>
        <v>0</v>
      </c>
      <c r="BI253" s="214">
        <f>IF(N253="nulová",J253,0)</f>
        <v>0</v>
      </c>
      <c r="BJ253" s="25" t="s">
        <v>82</v>
      </c>
      <c r="BK253" s="214">
        <f>ROUND(I253*H253,2)</f>
        <v>0</v>
      </c>
      <c r="BL253" s="25" t="s">
        <v>327</v>
      </c>
      <c r="BM253" s="25" t="s">
        <v>2089</v>
      </c>
    </row>
    <row r="254" spans="2:65" s="1" customFormat="1" ht="27">
      <c r="B254" s="42"/>
      <c r="C254" s="64"/>
      <c r="D254" s="246" t="s">
        <v>1656</v>
      </c>
      <c r="E254" s="64"/>
      <c r="F254" s="290" t="s">
        <v>2090</v>
      </c>
      <c r="G254" s="64"/>
      <c r="H254" s="64"/>
      <c r="I254" s="173"/>
      <c r="J254" s="64"/>
      <c r="K254" s="64"/>
      <c r="L254" s="62"/>
      <c r="M254" s="291"/>
      <c r="N254" s="43"/>
      <c r="O254" s="43"/>
      <c r="P254" s="43"/>
      <c r="Q254" s="43"/>
      <c r="R254" s="43"/>
      <c r="S254" s="43"/>
      <c r="T254" s="79"/>
      <c r="AT254" s="25" t="s">
        <v>1656</v>
      </c>
      <c r="AU254" s="25" t="s">
        <v>95</v>
      </c>
    </row>
    <row r="255" spans="2:65" s="1" customFormat="1" ht="31.5" customHeight="1">
      <c r="B255" s="42"/>
      <c r="C255" s="203" t="s">
        <v>2091</v>
      </c>
      <c r="D255" s="203" t="s">
        <v>311</v>
      </c>
      <c r="E255" s="204" t="s">
        <v>2085</v>
      </c>
      <c r="F255" s="205" t="s">
        <v>2086</v>
      </c>
      <c r="G255" s="206" t="s">
        <v>508</v>
      </c>
      <c r="H255" s="207">
        <v>9.4</v>
      </c>
      <c r="I255" s="208"/>
      <c r="J255" s="209">
        <f>ROUND(I255*H255,2)</f>
        <v>0</v>
      </c>
      <c r="K255" s="205" t="s">
        <v>315</v>
      </c>
      <c r="L255" s="62"/>
      <c r="M255" s="210" t="s">
        <v>21</v>
      </c>
      <c r="N255" s="211" t="s">
        <v>45</v>
      </c>
      <c r="O255" s="43"/>
      <c r="P255" s="212">
        <f>O255*H255</f>
        <v>0</v>
      </c>
      <c r="Q255" s="212">
        <v>7.2620000000000004E-2</v>
      </c>
      <c r="R255" s="212">
        <f>Q255*H255</f>
        <v>0.68262800000000001</v>
      </c>
      <c r="S255" s="212">
        <v>0</v>
      </c>
      <c r="T255" s="213">
        <f>S255*H255</f>
        <v>0</v>
      </c>
      <c r="AR255" s="25" t="s">
        <v>327</v>
      </c>
      <c r="AT255" s="25" t="s">
        <v>311</v>
      </c>
      <c r="AU255" s="25" t="s">
        <v>95</v>
      </c>
      <c r="AY255" s="25" t="s">
        <v>308</v>
      </c>
      <c r="BE255" s="214">
        <f>IF(N255="základní",J255,0)</f>
        <v>0</v>
      </c>
      <c r="BF255" s="214">
        <f>IF(N255="snížená",J255,0)</f>
        <v>0</v>
      </c>
      <c r="BG255" s="214">
        <f>IF(N255="zákl. přenesená",J255,0)</f>
        <v>0</v>
      </c>
      <c r="BH255" s="214">
        <f>IF(N255="sníž. přenesená",J255,0)</f>
        <v>0</v>
      </c>
      <c r="BI255" s="214">
        <f>IF(N255="nulová",J255,0)</f>
        <v>0</v>
      </c>
      <c r="BJ255" s="25" t="s">
        <v>82</v>
      </c>
      <c r="BK255" s="214">
        <f>ROUND(I255*H255,2)</f>
        <v>0</v>
      </c>
      <c r="BL255" s="25" t="s">
        <v>327</v>
      </c>
      <c r="BM255" s="25" t="s">
        <v>2092</v>
      </c>
    </row>
    <row r="256" spans="2:65" s="1" customFormat="1" ht="27">
      <c r="B256" s="42"/>
      <c r="C256" s="64"/>
      <c r="D256" s="246" t="s">
        <v>1656</v>
      </c>
      <c r="E256" s="64"/>
      <c r="F256" s="290" t="s">
        <v>2093</v>
      </c>
      <c r="G256" s="64"/>
      <c r="H256" s="64"/>
      <c r="I256" s="173"/>
      <c r="J256" s="64"/>
      <c r="K256" s="64"/>
      <c r="L256" s="62"/>
      <c r="M256" s="291"/>
      <c r="N256" s="43"/>
      <c r="O256" s="43"/>
      <c r="P256" s="43"/>
      <c r="Q256" s="43"/>
      <c r="R256" s="43"/>
      <c r="S256" s="43"/>
      <c r="T256" s="79"/>
      <c r="AT256" s="25" t="s">
        <v>1656</v>
      </c>
      <c r="AU256" s="25" t="s">
        <v>95</v>
      </c>
    </row>
    <row r="257" spans="2:65" s="1" customFormat="1" ht="31.5" customHeight="1">
      <c r="B257" s="42"/>
      <c r="C257" s="203" t="s">
        <v>2094</v>
      </c>
      <c r="D257" s="203" t="s">
        <v>311</v>
      </c>
      <c r="E257" s="204" t="s">
        <v>2095</v>
      </c>
      <c r="F257" s="205" t="s">
        <v>2096</v>
      </c>
      <c r="G257" s="206" t="s">
        <v>508</v>
      </c>
      <c r="H257" s="207">
        <v>174.41</v>
      </c>
      <c r="I257" s="208"/>
      <c r="J257" s="209">
        <f>ROUND(I257*H257,2)</f>
        <v>0</v>
      </c>
      <c r="K257" s="205" t="s">
        <v>315</v>
      </c>
      <c r="L257" s="62"/>
      <c r="M257" s="210" t="s">
        <v>21</v>
      </c>
      <c r="N257" s="211" t="s">
        <v>45</v>
      </c>
      <c r="O257" s="43"/>
      <c r="P257" s="212">
        <f>O257*H257</f>
        <v>0</v>
      </c>
      <c r="Q257" s="212">
        <v>0.10842</v>
      </c>
      <c r="R257" s="212">
        <f>Q257*H257</f>
        <v>18.909532200000001</v>
      </c>
      <c r="S257" s="212">
        <v>0</v>
      </c>
      <c r="T257" s="213">
        <f>S257*H257</f>
        <v>0</v>
      </c>
      <c r="AR257" s="25" t="s">
        <v>327</v>
      </c>
      <c r="AT257" s="25" t="s">
        <v>311</v>
      </c>
      <c r="AU257" s="25" t="s">
        <v>95</v>
      </c>
      <c r="AY257" s="25" t="s">
        <v>308</v>
      </c>
      <c r="BE257" s="214">
        <f>IF(N257="základní",J257,0)</f>
        <v>0</v>
      </c>
      <c r="BF257" s="214">
        <f>IF(N257="snížená",J257,0)</f>
        <v>0</v>
      </c>
      <c r="BG257" s="214">
        <f>IF(N257="zákl. přenesená",J257,0)</f>
        <v>0</v>
      </c>
      <c r="BH257" s="214">
        <f>IF(N257="sníž. přenesená",J257,0)</f>
        <v>0</v>
      </c>
      <c r="BI257" s="214">
        <f>IF(N257="nulová",J257,0)</f>
        <v>0</v>
      </c>
      <c r="BJ257" s="25" t="s">
        <v>82</v>
      </c>
      <c r="BK257" s="214">
        <f>ROUND(I257*H257,2)</f>
        <v>0</v>
      </c>
      <c r="BL257" s="25" t="s">
        <v>327</v>
      </c>
      <c r="BM257" s="25" t="s">
        <v>2097</v>
      </c>
    </row>
    <row r="258" spans="2:65" s="1" customFormat="1" ht="27">
      <c r="B258" s="42"/>
      <c r="C258" s="64"/>
      <c r="D258" s="246" t="s">
        <v>1656</v>
      </c>
      <c r="E258" s="64"/>
      <c r="F258" s="290" t="s">
        <v>2079</v>
      </c>
      <c r="G258" s="64"/>
      <c r="H258" s="64"/>
      <c r="I258" s="173"/>
      <c r="J258" s="64"/>
      <c r="K258" s="64"/>
      <c r="L258" s="62"/>
      <c r="M258" s="291"/>
      <c r="N258" s="43"/>
      <c r="O258" s="43"/>
      <c r="P258" s="43"/>
      <c r="Q258" s="43"/>
      <c r="R258" s="43"/>
      <c r="S258" s="43"/>
      <c r="T258" s="79"/>
      <c r="AT258" s="25" t="s">
        <v>1656</v>
      </c>
      <c r="AU258" s="25" t="s">
        <v>95</v>
      </c>
    </row>
    <row r="259" spans="2:65" s="1" customFormat="1" ht="31.5" customHeight="1">
      <c r="B259" s="42"/>
      <c r="C259" s="203" t="s">
        <v>2098</v>
      </c>
      <c r="D259" s="203" t="s">
        <v>311</v>
      </c>
      <c r="E259" s="204" t="s">
        <v>2095</v>
      </c>
      <c r="F259" s="205" t="s">
        <v>2096</v>
      </c>
      <c r="G259" s="206" t="s">
        <v>508</v>
      </c>
      <c r="H259" s="207">
        <v>15.13</v>
      </c>
      <c r="I259" s="208"/>
      <c r="J259" s="209">
        <f>ROUND(I259*H259,2)</f>
        <v>0</v>
      </c>
      <c r="K259" s="205" t="s">
        <v>315</v>
      </c>
      <c r="L259" s="62"/>
      <c r="M259" s="210" t="s">
        <v>21</v>
      </c>
      <c r="N259" s="211" t="s">
        <v>45</v>
      </c>
      <c r="O259" s="43"/>
      <c r="P259" s="212">
        <f>O259*H259</f>
        <v>0</v>
      </c>
      <c r="Q259" s="212">
        <v>0.10842</v>
      </c>
      <c r="R259" s="212">
        <f>Q259*H259</f>
        <v>1.6403946</v>
      </c>
      <c r="S259" s="212">
        <v>0</v>
      </c>
      <c r="T259" s="213">
        <f>S259*H259</f>
        <v>0</v>
      </c>
      <c r="AR259" s="25" t="s">
        <v>327</v>
      </c>
      <c r="AT259" s="25" t="s">
        <v>311</v>
      </c>
      <c r="AU259" s="25" t="s">
        <v>95</v>
      </c>
      <c r="AY259" s="25" t="s">
        <v>308</v>
      </c>
      <c r="BE259" s="214">
        <f>IF(N259="základní",J259,0)</f>
        <v>0</v>
      </c>
      <c r="BF259" s="214">
        <f>IF(N259="snížená",J259,0)</f>
        <v>0</v>
      </c>
      <c r="BG259" s="214">
        <f>IF(N259="zákl. přenesená",J259,0)</f>
        <v>0</v>
      </c>
      <c r="BH259" s="214">
        <f>IF(N259="sníž. přenesená",J259,0)</f>
        <v>0</v>
      </c>
      <c r="BI259" s="214">
        <f>IF(N259="nulová",J259,0)</f>
        <v>0</v>
      </c>
      <c r="BJ259" s="25" t="s">
        <v>82</v>
      </c>
      <c r="BK259" s="214">
        <f>ROUND(I259*H259,2)</f>
        <v>0</v>
      </c>
      <c r="BL259" s="25" t="s">
        <v>327</v>
      </c>
      <c r="BM259" s="25" t="s">
        <v>2099</v>
      </c>
    </row>
    <row r="260" spans="2:65" s="1" customFormat="1" ht="27">
      <c r="B260" s="42"/>
      <c r="C260" s="64"/>
      <c r="D260" s="246" t="s">
        <v>1656</v>
      </c>
      <c r="E260" s="64"/>
      <c r="F260" s="290" t="s">
        <v>2090</v>
      </c>
      <c r="G260" s="64"/>
      <c r="H260" s="64"/>
      <c r="I260" s="173"/>
      <c r="J260" s="64"/>
      <c r="K260" s="64"/>
      <c r="L260" s="62"/>
      <c r="M260" s="291"/>
      <c r="N260" s="43"/>
      <c r="O260" s="43"/>
      <c r="P260" s="43"/>
      <c r="Q260" s="43"/>
      <c r="R260" s="43"/>
      <c r="S260" s="43"/>
      <c r="T260" s="79"/>
      <c r="AT260" s="25" t="s">
        <v>1656</v>
      </c>
      <c r="AU260" s="25" t="s">
        <v>95</v>
      </c>
    </row>
    <row r="261" spans="2:65" s="1" customFormat="1" ht="31.5" customHeight="1">
      <c r="B261" s="42"/>
      <c r="C261" s="203" t="s">
        <v>2100</v>
      </c>
      <c r="D261" s="203" t="s">
        <v>311</v>
      </c>
      <c r="E261" s="204" t="s">
        <v>2095</v>
      </c>
      <c r="F261" s="205" t="s">
        <v>2096</v>
      </c>
      <c r="G261" s="206" t="s">
        <v>508</v>
      </c>
      <c r="H261" s="207">
        <v>0.77</v>
      </c>
      <c r="I261" s="208"/>
      <c r="J261" s="209">
        <f>ROUND(I261*H261,2)</f>
        <v>0</v>
      </c>
      <c r="K261" s="205" t="s">
        <v>315</v>
      </c>
      <c r="L261" s="62"/>
      <c r="M261" s="210" t="s">
        <v>21</v>
      </c>
      <c r="N261" s="211" t="s">
        <v>45</v>
      </c>
      <c r="O261" s="43"/>
      <c r="P261" s="212">
        <f>O261*H261</f>
        <v>0</v>
      </c>
      <c r="Q261" s="212">
        <v>0.10842</v>
      </c>
      <c r="R261" s="212">
        <f>Q261*H261</f>
        <v>8.3483399999999999E-2</v>
      </c>
      <c r="S261" s="212">
        <v>0</v>
      </c>
      <c r="T261" s="213">
        <f>S261*H261</f>
        <v>0</v>
      </c>
      <c r="AR261" s="25" t="s">
        <v>327</v>
      </c>
      <c r="AT261" s="25" t="s">
        <v>311</v>
      </c>
      <c r="AU261" s="25" t="s">
        <v>95</v>
      </c>
      <c r="AY261" s="25" t="s">
        <v>308</v>
      </c>
      <c r="BE261" s="214">
        <f>IF(N261="základní",J261,0)</f>
        <v>0</v>
      </c>
      <c r="BF261" s="214">
        <f>IF(N261="snížená",J261,0)</f>
        <v>0</v>
      </c>
      <c r="BG261" s="214">
        <f>IF(N261="zákl. přenesená",J261,0)</f>
        <v>0</v>
      </c>
      <c r="BH261" s="214">
        <f>IF(N261="sníž. přenesená",J261,0)</f>
        <v>0</v>
      </c>
      <c r="BI261" s="214">
        <f>IF(N261="nulová",J261,0)</f>
        <v>0</v>
      </c>
      <c r="BJ261" s="25" t="s">
        <v>82</v>
      </c>
      <c r="BK261" s="214">
        <f>ROUND(I261*H261,2)</f>
        <v>0</v>
      </c>
      <c r="BL261" s="25" t="s">
        <v>327</v>
      </c>
      <c r="BM261" s="25" t="s">
        <v>2101</v>
      </c>
    </row>
    <row r="262" spans="2:65" s="1" customFormat="1" ht="27">
      <c r="B262" s="42"/>
      <c r="C262" s="64"/>
      <c r="D262" s="223" t="s">
        <v>1656</v>
      </c>
      <c r="E262" s="64"/>
      <c r="F262" s="292" t="s">
        <v>2093</v>
      </c>
      <c r="G262" s="64"/>
      <c r="H262" s="64"/>
      <c r="I262" s="173"/>
      <c r="J262" s="64"/>
      <c r="K262" s="64"/>
      <c r="L262" s="62"/>
      <c r="M262" s="291"/>
      <c r="N262" s="43"/>
      <c r="O262" s="43"/>
      <c r="P262" s="43"/>
      <c r="Q262" s="43"/>
      <c r="R262" s="43"/>
      <c r="S262" s="43"/>
      <c r="T262" s="79"/>
      <c r="AT262" s="25" t="s">
        <v>1656</v>
      </c>
      <c r="AU262" s="25" t="s">
        <v>95</v>
      </c>
    </row>
    <row r="263" spans="2:65" s="11" customFormat="1" ht="29.85" customHeight="1">
      <c r="B263" s="186"/>
      <c r="C263" s="187"/>
      <c r="D263" s="200" t="s">
        <v>73</v>
      </c>
      <c r="E263" s="201" t="s">
        <v>665</v>
      </c>
      <c r="F263" s="201" t="s">
        <v>2102</v>
      </c>
      <c r="G263" s="187"/>
      <c r="H263" s="187"/>
      <c r="I263" s="190"/>
      <c r="J263" s="202">
        <f>BK263</f>
        <v>0</v>
      </c>
      <c r="K263" s="187"/>
      <c r="L263" s="192"/>
      <c r="M263" s="193"/>
      <c r="N263" s="194"/>
      <c r="O263" s="194"/>
      <c r="P263" s="195">
        <f>SUM(P264:P269)</f>
        <v>0</v>
      </c>
      <c r="Q263" s="194"/>
      <c r="R263" s="195">
        <f>SUM(R264:R269)</f>
        <v>0.89562809999999993</v>
      </c>
      <c r="S263" s="194"/>
      <c r="T263" s="196">
        <f>SUM(T264:T269)</f>
        <v>0</v>
      </c>
      <c r="AR263" s="197" t="s">
        <v>82</v>
      </c>
      <c r="AT263" s="198" t="s">
        <v>73</v>
      </c>
      <c r="AU263" s="198" t="s">
        <v>82</v>
      </c>
      <c r="AY263" s="197" t="s">
        <v>308</v>
      </c>
      <c r="BK263" s="199">
        <f>SUM(BK264:BK269)</f>
        <v>0</v>
      </c>
    </row>
    <row r="264" spans="2:65" s="1" customFormat="1" ht="22.5" customHeight="1">
      <c r="B264" s="42"/>
      <c r="C264" s="203" t="s">
        <v>2103</v>
      </c>
      <c r="D264" s="203" t="s">
        <v>311</v>
      </c>
      <c r="E264" s="204" t="s">
        <v>2104</v>
      </c>
      <c r="F264" s="205" t="s">
        <v>2105</v>
      </c>
      <c r="G264" s="206" t="s">
        <v>449</v>
      </c>
      <c r="H264" s="207">
        <v>0.36</v>
      </c>
      <c r="I264" s="208"/>
      <c r="J264" s="209">
        <f>ROUND(I264*H264,2)</f>
        <v>0</v>
      </c>
      <c r="K264" s="205" t="s">
        <v>315</v>
      </c>
      <c r="L264" s="62"/>
      <c r="M264" s="210" t="s">
        <v>21</v>
      </c>
      <c r="N264" s="211" t="s">
        <v>45</v>
      </c>
      <c r="O264" s="43"/>
      <c r="P264" s="212">
        <f>O264*H264</f>
        <v>0</v>
      </c>
      <c r="Q264" s="212">
        <v>2.4533999999999998</v>
      </c>
      <c r="R264" s="212">
        <f>Q264*H264</f>
        <v>0.8832239999999999</v>
      </c>
      <c r="S264" s="212">
        <v>0</v>
      </c>
      <c r="T264" s="213">
        <f>S264*H264</f>
        <v>0</v>
      </c>
      <c r="AR264" s="25" t="s">
        <v>327</v>
      </c>
      <c r="AT264" s="25" t="s">
        <v>311</v>
      </c>
      <c r="AU264" s="25" t="s">
        <v>84</v>
      </c>
      <c r="AY264" s="25" t="s">
        <v>308</v>
      </c>
      <c r="BE264" s="214">
        <f>IF(N264="základní",J264,0)</f>
        <v>0</v>
      </c>
      <c r="BF264" s="214">
        <f>IF(N264="snížená",J264,0)</f>
        <v>0</v>
      </c>
      <c r="BG264" s="214">
        <f>IF(N264="zákl. přenesená",J264,0)</f>
        <v>0</v>
      </c>
      <c r="BH264" s="214">
        <f>IF(N264="sníž. přenesená",J264,0)</f>
        <v>0</v>
      </c>
      <c r="BI264" s="214">
        <f>IF(N264="nulová",J264,0)</f>
        <v>0</v>
      </c>
      <c r="BJ264" s="25" t="s">
        <v>82</v>
      </c>
      <c r="BK264" s="214">
        <f>ROUND(I264*H264,2)</f>
        <v>0</v>
      </c>
      <c r="BL264" s="25" t="s">
        <v>327</v>
      </c>
      <c r="BM264" s="25" t="s">
        <v>2106</v>
      </c>
    </row>
    <row r="265" spans="2:65" s="1" customFormat="1" ht="27">
      <c r="B265" s="42"/>
      <c r="C265" s="64"/>
      <c r="D265" s="246" t="s">
        <v>1656</v>
      </c>
      <c r="E265" s="64"/>
      <c r="F265" s="290" t="s">
        <v>2107</v>
      </c>
      <c r="G265" s="64"/>
      <c r="H265" s="64"/>
      <c r="I265" s="173"/>
      <c r="J265" s="64"/>
      <c r="K265" s="64"/>
      <c r="L265" s="62"/>
      <c r="M265" s="291"/>
      <c r="N265" s="43"/>
      <c r="O265" s="43"/>
      <c r="P265" s="43"/>
      <c r="Q265" s="43"/>
      <c r="R265" s="43"/>
      <c r="S265" s="43"/>
      <c r="T265" s="79"/>
      <c r="AT265" s="25" t="s">
        <v>1656</v>
      </c>
      <c r="AU265" s="25" t="s">
        <v>84</v>
      </c>
    </row>
    <row r="266" spans="2:65" s="1" customFormat="1" ht="22.5" customHeight="1">
      <c r="B266" s="42"/>
      <c r="C266" s="203" t="s">
        <v>2108</v>
      </c>
      <c r="D266" s="203" t="s">
        <v>311</v>
      </c>
      <c r="E266" s="204" t="s">
        <v>2109</v>
      </c>
      <c r="F266" s="205" t="s">
        <v>2110</v>
      </c>
      <c r="G266" s="206" t="s">
        <v>508</v>
      </c>
      <c r="H266" s="207">
        <v>2.39</v>
      </c>
      <c r="I266" s="208"/>
      <c r="J266" s="209">
        <f>ROUND(I266*H266,2)</f>
        <v>0</v>
      </c>
      <c r="K266" s="205" t="s">
        <v>315</v>
      </c>
      <c r="L266" s="62"/>
      <c r="M266" s="210" t="s">
        <v>21</v>
      </c>
      <c r="N266" s="211" t="s">
        <v>45</v>
      </c>
      <c r="O266" s="43"/>
      <c r="P266" s="212">
        <f>O266*H266</f>
        <v>0</v>
      </c>
      <c r="Q266" s="212">
        <v>5.1900000000000002E-3</v>
      </c>
      <c r="R266" s="212">
        <f>Q266*H266</f>
        <v>1.2404100000000001E-2</v>
      </c>
      <c r="S266" s="212">
        <v>0</v>
      </c>
      <c r="T266" s="213">
        <f>S266*H266</f>
        <v>0</v>
      </c>
      <c r="AR266" s="25" t="s">
        <v>327</v>
      </c>
      <c r="AT266" s="25" t="s">
        <v>311</v>
      </c>
      <c r="AU266" s="25" t="s">
        <v>84</v>
      </c>
      <c r="AY266" s="25" t="s">
        <v>308</v>
      </c>
      <c r="BE266" s="214">
        <f>IF(N266="základní",J266,0)</f>
        <v>0</v>
      </c>
      <c r="BF266" s="214">
        <f>IF(N266="snížená",J266,0)</f>
        <v>0</v>
      </c>
      <c r="BG266" s="214">
        <f>IF(N266="zákl. přenesená",J266,0)</f>
        <v>0</v>
      </c>
      <c r="BH266" s="214">
        <f>IF(N266="sníž. přenesená",J266,0)</f>
        <v>0</v>
      </c>
      <c r="BI266" s="214">
        <f>IF(N266="nulová",J266,0)</f>
        <v>0</v>
      </c>
      <c r="BJ266" s="25" t="s">
        <v>82</v>
      </c>
      <c r="BK266" s="214">
        <f>ROUND(I266*H266,2)</f>
        <v>0</v>
      </c>
      <c r="BL266" s="25" t="s">
        <v>327</v>
      </c>
      <c r="BM266" s="25" t="s">
        <v>2111</v>
      </c>
    </row>
    <row r="267" spans="2:65" s="1" customFormat="1" ht="27">
      <c r="B267" s="42"/>
      <c r="C267" s="64"/>
      <c r="D267" s="246" t="s">
        <v>1656</v>
      </c>
      <c r="E267" s="64"/>
      <c r="F267" s="290" t="s">
        <v>2107</v>
      </c>
      <c r="G267" s="64"/>
      <c r="H267" s="64"/>
      <c r="I267" s="173"/>
      <c r="J267" s="64"/>
      <c r="K267" s="64"/>
      <c r="L267" s="62"/>
      <c r="M267" s="291"/>
      <c r="N267" s="43"/>
      <c r="O267" s="43"/>
      <c r="P267" s="43"/>
      <c r="Q267" s="43"/>
      <c r="R267" s="43"/>
      <c r="S267" s="43"/>
      <c r="T267" s="79"/>
      <c r="AT267" s="25" t="s">
        <v>1656</v>
      </c>
      <c r="AU267" s="25" t="s">
        <v>84</v>
      </c>
    </row>
    <row r="268" spans="2:65" s="1" customFormat="1" ht="22.5" customHeight="1">
      <c r="B268" s="42"/>
      <c r="C268" s="203" t="s">
        <v>2112</v>
      </c>
      <c r="D268" s="203" t="s">
        <v>311</v>
      </c>
      <c r="E268" s="204" t="s">
        <v>2113</v>
      </c>
      <c r="F268" s="205" t="s">
        <v>2114</v>
      </c>
      <c r="G268" s="206" t="s">
        <v>508</v>
      </c>
      <c r="H268" s="207">
        <v>2.39</v>
      </c>
      <c r="I268" s="208"/>
      <c r="J268" s="209">
        <f>ROUND(I268*H268,2)</f>
        <v>0</v>
      </c>
      <c r="K268" s="205" t="s">
        <v>315</v>
      </c>
      <c r="L268" s="62"/>
      <c r="M268" s="210" t="s">
        <v>21</v>
      </c>
      <c r="N268" s="211" t="s">
        <v>45</v>
      </c>
      <c r="O268" s="43"/>
      <c r="P268" s="212">
        <f>O268*H268</f>
        <v>0</v>
      </c>
      <c r="Q268" s="212">
        <v>0</v>
      </c>
      <c r="R268" s="212">
        <f>Q268*H268</f>
        <v>0</v>
      </c>
      <c r="S268" s="212">
        <v>0</v>
      </c>
      <c r="T268" s="213">
        <f>S268*H268</f>
        <v>0</v>
      </c>
      <c r="AR268" s="25" t="s">
        <v>327</v>
      </c>
      <c r="AT268" s="25" t="s">
        <v>311</v>
      </c>
      <c r="AU268" s="25" t="s">
        <v>84</v>
      </c>
      <c r="AY268" s="25" t="s">
        <v>308</v>
      </c>
      <c r="BE268" s="214">
        <f>IF(N268="základní",J268,0)</f>
        <v>0</v>
      </c>
      <c r="BF268" s="214">
        <f>IF(N268="snížená",J268,0)</f>
        <v>0</v>
      </c>
      <c r="BG268" s="214">
        <f>IF(N268="zákl. přenesená",J268,0)</f>
        <v>0</v>
      </c>
      <c r="BH268" s="214">
        <f>IF(N268="sníž. přenesená",J268,0)</f>
        <v>0</v>
      </c>
      <c r="BI268" s="214">
        <f>IF(N268="nulová",J268,0)</f>
        <v>0</v>
      </c>
      <c r="BJ268" s="25" t="s">
        <v>82</v>
      </c>
      <c r="BK268" s="214">
        <f>ROUND(I268*H268,2)</f>
        <v>0</v>
      </c>
      <c r="BL268" s="25" t="s">
        <v>327</v>
      </c>
      <c r="BM268" s="25" t="s">
        <v>2115</v>
      </c>
    </row>
    <row r="269" spans="2:65" s="1" customFormat="1" ht="27">
      <c r="B269" s="42"/>
      <c r="C269" s="64"/>
      <c r="D269" s="223" t="s">
        <v>1656</v>
      </c>
      <c r="E269" s="64"/>
      <c r="F269" s="292" t="s">
        <v>2107</v>
      </c>
      <c r="G269" s="64"/>
      <c r="H269" s="64"/>
      <c r="I269" s="173"/>
      <c r="J269" s="64"/>
      <c r="K269" s="64"/>
      <c r="L269" s="62"/>
      <c r="M269" s="291"/>
      <c r="N269" s="43"/>
      <c r="O269" s="43"/>
      <c r="P269" s="43"/>
      <c r="Q269" s="43"/>
      <c r="R269" s="43"/>
      <c r="S269" s="43"/>
      <c r="T269" s="79"/>
      <c r="AT269" s="25" t="s">
        <v>1656</v>
      </c>
      <c r="AU269" s="25" t="s">
        <v>84</v>
      </c>
    </row>
    <row r="270" spans="2:65" s="11" customFormat="1" ht="29.85" customHeight="1">
      <c r="B270" s="186"/>
      <c r="C270" s="187"/>
      <c r="D270" s="200" t="s">
        <v>73</v>
      </c>
      <c r="E270" s="201" t="s">
        <v>673</v>
      </c>
      <c r="F270" s="201" t="s">
        <v>2116</v>
      </c>
      <c r="G270" s="187"/>
      <c r="H270" s="187"/>
      <c r="I270" s="190"/>
      <c r="J270" s="202">
        <f>BK270</f>
        <v>0</v>
      </c>
      <c r="K270" s="187"/>
      <c r="L270" s="192"/>
      <c r="M270" s="193"/>
      <c r="N270" s="194"/>
      <c r="O270" s="194"/>
      <c r="P270" s="195">
        <f>SUM(P271:P293)</f>
        <v>0</v>
      </c>
      <c r="Q270" s="194"/>
      <c r="R270" s="195">
        <f>SUM(R271:R293)</f>
        <v>20.083456870000003</v>
      </c>
      <c r="S270" s="194"/>
      <c r="T270" s="196">
        <f>SUM(T271:T293)</f>
        <v>0</v>
      </c>
      <c r="AR270" s="197" t="s">
        <v>82</v>
      </c>
      <c r="AT270" s="198" t="s">
        <v>73</v>
      </c>
      <c r="AU270" s="198" t="s">
        <v>82</v>
      </c>
      <c r="AY270" s="197" t="s">
        <v>308</v>
      </c>
      <c r="BK270" s="199">
        <f>SUM(BK271:BK293)</f>
        <v>0</v>
      </c>
    </row>
    <row r="271" spans="2:65" s="1" customFormat="1" ht="22.5" customHeight="1">
      <c r="B271" s="42"/>
      <c r="C271" s="203" t="s">
        <v>2117</v>
      </c>
      <c r="D271" s="203" t="s">
        <v>311</v>
      </c>
      <c r="E271" s="204" t="s">
        <v>2118</v>
      </c>
      <c r="F271" s="205" t="s">
        <v>2119</v>
      </c>
      <c r="G271" s="206" t="s">
        <v>449</v>
      </c>
      <c r="H271" s="207">
        <v>3.2890000000000001</v>
      </c>
      <c r="I271" s="208"/>
      <c r="J271" s="209">
        <f>ROUND(I271*H271,2)</f>
        <v>0</v>
      </c>
      <c r="K271" s="205" t="s">
        <v>315</v>
      </c>
      <c r="L271" s="62"/>
      <c r="M271" s="210" t="s">
        <v>21</v>
      </c>
      <c r="N271" s="211" t="s">
        <v>45</v>
      </c>
      <c r="O271" s="43"/>
      <c r="P271" s="212">
        <f>O271*H271</f>
        <v>0</v>
      </c>
      <c r="Q271" s="212">
        <v>2.4533700000000001</v>
      </c>
      <c r="R271" s="212">
        <f>Q271*H271</f>
        <v>8.0691339300000013</v>
      </c>
      <c r="S271" s="212">
        <v>0</v>
      </c>
      <c r="T271" s="213">
        <f>S271*H271</f>
        <v>0</v>
      </c>
      <c r="AR271" s="25" t="s">
        <v>327</v>
      </c>
      <c r="AT271" s="25" t="s">
        <v>311</v>
      </c>
      <c r="AU271" s="25" t="s">
        <v>84</v>
      </c>
      <c r="AY271" s="25" t="s">
        <v>308</v>
      </c>
      <c r="BE271" s="214">
        <f>IF(N271="základní",J271,0)</f>
        <v>0</v>
      </c>
      <c r="BF271" s="214">
        <f>IF(N271="snížená",J271,0)</f>
        <v>0</v>
      </c>
      <c r="BG271" s="214">
        <f>IF(N271="zákl. přenesená",J271,0)</f>
        <v>0</v>
      </c>
      <c r="BH271" s="214">
        <f>IF(N271="sníž. přenesená",J271,0)</f>
        <v>0</v>
      </c>
      <c r="BI271" s="214">
        <f>IF(N271="nulová",J271,0)</f>
        <v>0</v>
      </c>
      <c r="BJ271" s="25" t="s">
        <v>82</v>
      </c>
      <c r="BK271" s="214">
        <f>ROUND(I271*H271,2)</f>
        <v>0</v>
      </c>
      <c r="BL271" s="25" t="s">
        <v>327</v>
      </c>
      <c r="BM271" s="25" t="s">
        <v>2120</v>
      </c>
    </row>
    <row r="272" spans="2:65" s="1" customFormat="1" ht="54">
      <c r="B272" s="42"/>
      <c r="C272" s="64"/>
      <c r="D272" s="246" t="s">
        <v>1656</v>
      </c>
      <c r="E272" s="64"/>
      <c r="F272" s="290" t="s">
        <v>2121</v>
      </c>
      <c r="G272" s="64"/>
      <c r="H272" s="64"/>
      <c r="I272" s="173"/>
      <c r="J272" s="64"/>
      <c r="K272" s="64"/>
      <c r="L272" s="62"/>
      <c r="M272" s="291"/>
      <c r="N272" s="43"/>
      <c r="O272" s="43"/>
      <c r="P272" s="43"/>
      <c r="Q272" s="43"/>
      <c r="R272" s="43"/>
      <c r="S272" s="43"/>
      <c r="T272" s="79"/>
      <c r="AT272" s="25" t="s">
        <v>1656</v>
      </c>
      <c r="AU272" s="25" t="s">
        <v>84</v>
      </c>
    </row>
    <row r="273" spans="2:65" s="1" customFormat="1" ht="22.5" customHeight="1">
      <c r="B273" s="42"/>
      <c r="C273" s="203" t="s">
        <v>2122</v>
      </c>
      <c r="D273" s="203" t="s">
        <v>311</v>
      </c>
      <c r="E273" s="204" t="s">
        <v>2123</v>
      </c>
      <c r="F273" s="205" t="s">
        <v>2124</v>
      </c>
      <c r="G273" s="206" t="s">
        <v>719</v>
      </c>
      <c r="H273" s="207">
        <v>0.439</v>
      </c>
      <c r="I273" s="208"/>
      <c r="J273" s="209">
        <f>ROUND(I273*H273,2)</f>
        <v>0</v>
      </c>
      <c r="K273" s="205" t="s">
        <v>315</v>
      </c>
      <c r="L273" s="62"/>
      <c r="M273" s="210" t="s">
        <v>21</v>
      </c>
      <c r="N273" s="211" t="s">
        <v>45</v>
      </c>
      <c r="O273" s="43"/>
      <c r="P273" s="212">
        <f>O273*H273</f>
        <v>0</v>
      </c>
      <c r="Q273" s="212">
        <v>1.0530600000000001</v>
      </c>
      <c r="R273" s="212">
        <f>Q273*H273</f>
        <v>0.46229334000000005</v>
      </c>
      <c r="S273" s="212">
        <v>0</v>
      </c>
      <c r="T273" s="213">
        <f>S273*H273</f>
        <v>0</v>
      </c>
      <c r="AR273" s="25" t="s">
        <v>327</v>
      </c>
      <c r="AT273" s="25" t="s">
        <v>311</v>
      </c>
      <c r="AU273" s="25" t="s">
        <v>84</v>
      </c>
      <c r="AY273" s="25" t="s">
        <v>308</v>
      </c>
      <c r="BE273" s="214">
        <f>IF(N273="základní",J273,0)</f>
        <v>0</v>
      </c>
      <c r="BF273" s="214">
        <f>IF(N273="snížená",J273,0)</f>
        <v>0</v>
      </c>
      <c r="BG273" s="214">
        <f>IF(N273="zákl. přenesená",J273,0)</f>
        <v>0</v>
      </c>
      <c r="BH273" s="214">
        <f>IF(N273="sníž. přenesená",J273,0)</f>
        <v>0</v>
      </c>
      <c r="BI273" s="214">
        <f>IF(N273="nulová",J273,0)</f>
        <v>0</v>
      </c>
      <c r="BJ273" s="25" t="s">
        <v>82</v>
      </c>
      <c r="BK273" s="214">
        <f>ROUND(I273*H273,2)</f>
        <v>0</v>
      </c>
      <c r="BL273" s="25" t="s">
        <v>327</v>
      </c>
      <c r="BM273" s="25" t="s">
        <v>2125</v>
      </c>
    </row>
    <row r="274" spans="2:65" s="1" customFormat="1" ht="54">
      <c r="B274" s="42"/>
      <c r="C274" s="64"/>
      <c r="D274" s="246" t="s">
        <v>1656</v>
      </c>
      <c r="E274" s="64"/>
      <c r="F274" s="290" t="s">
        <v>2121</v>
      </c>
      <c r="G274" s="64"/>
      <c r="H274" s="64"/>
      <c r="I274" s="173"/>
      <c r="J274" s="64"/>
      <c r="K274" s="64"/>
      <c r="L274" s="62"/>
      <c r="M274" s="291"/>
      <c r="N274" s="43"/>
      <c r="O274" s="43"/>
      <c r="P274" s="43"/>
      <c r="Q274" s="43"/>
      <c r="R274" s="43"/>
      <c r="S274" s="43"/>
      <c r="T274" s="79"/>
      <c r="AT274" s="25" t="s">
        <v>1656</v>
      </c>
      <c r="AU274" s="25" t="s">
        <v>84</v>
      </c>
    </row>
    <row r="275" spans="2:65" s="1" customFormat="1" ht="22.5" customHeight="1">
      <c r="B275" s="42"/>
      <c r="C275" s="203" t="s">
        <v>2126</v>
      </c>
      <c r="D275" s="203" t="s">
        <v>311</v>
      </c>
      <c r="E275" s="204" t="s">
        <v>2127</v>
      </c>
      <c r="F275" s="205" t="s">
        <v>2128</v>
      </c>
      <c r="G275" s="206" t="s">
        <v>508</v>
      </c>
      <c r="H275" s="207">
        <v>24.83</v>
      </c>
      <c r="I275" s="208"/>
      <c r="J275" s="209">
        <f>ROUND(I275*H275,2)</f>
        <v>0</v>
      </c>
      <c r="K275" s="205" t="s">
        <v>315</v>
      </c>
      <c r="L275" s="62"/>
      <c r="M275" s="210" t="s">
        <v>21</v>
      </c>
      <c r="N275" s="211" t="s">
        <v>45</v>
      </c>
      <c r="O275" s="43"/>
      <c r="P275" s="212">
        <f>O275*H275</f>
        <v>0</v>
      </c>
      <c r="Q275" s="212">
        <v>1.282E-2</v>
      </c>
      <c r="R275" s="212">
        <f>Q275*H275</f>
        <v>0.31832059999999995</v>
      </c>
      <c r="S275" s="212">
        <v>0</v>
      </c>
      <c r="T275" s="213">
        <f>S275*H275</f>
        <v>0</v>
      </c>
      <c r="AR275" s="25" t="s">
        <v>327</v>
      </c>
      <c r="AT275" s="25" t="s">
        <v>311</v>
      </c>
      <c r="AU275" s="25" t="s">
        <v>84</v>
      </c>
      <c r="AY275" s="25" t="s">
        <v>308</v>
      </c>
      <c r="BE275" s="214">
        <f>IF(N275="základní",J275,0)</f>
        <v>0</v>
      </c>
      <c r="BF275" s="214">
        <f>IF(N275="snížená",J275,0)</f>
        <v>0</v>
      </c>
      <c r="BG275" s="214">
        <f>IF(N275="zákl. přenesená",J275,0)</f>
        <v>0</v>
      </c>
      <c r="BH275" s="214">
        <f>IF(N275="sníž. přenesená",J275,0)</f>
        <v>0</v>
      </c>
      <c r="BI275" s="214">
        <f>IF(N275="nulová",J275,0)</f>
        <v>0</v>
      </c>
      <c r="BJ275" s="25" t="s">
        <v>82</v>
      </c>
      <c r="BK275" s="214">
        <f>ROUND(I275*H275,2)</f>
        <v>0</v>
      </c>
      <c r="BL275" s="25" t="s">
        <v>327</v>
      </c>
      <c r="BM275" s="25" t="s">
        <v>2129</v>
      </c>
    </row>
    <row r="276" spans="2:65" s="1" customFormat="1" ht="54">
      <c r="B276" s="42"/>
      <c r="C276" s="64"/>
      <c r="D276" s="246" t="s">
        <v>1656</v>
      </c>
      <c r="E276" s="64"/>
      <c r="F276" s="290" t="s">
        <v>2121</v>
      </c>
      <c r="G276" s="64"/>
      <c r="H276" s="64"/>
      <c r="I276" s="173"/>
      <c r="J276" s="64"/>
      <c r="K276" s="64"/>
      <c r="L276" s="62"/>
      <c r="M276" s="291"/>
      <c r="N276" s="43"/>
      <c r="O276" s="43"/>
      <c r="P276" s="43"/>
      <c r="Q276" s="43"/>
      <c r="R276" s="43"/>
      <c r="S276" s="43"/>
      <c r="T276" s="79"/>
      <c r="AT276" s="25" t="s">
        <v>1656</v>
      </c>
      <c r="AU276" s="25" t="s">
        <v>84</v>
      </c>
    </row>
    <row r="277" spans="2:65" s="1" customFormat="1" ht="22.5" customHeight="1">
      <c r="B277" s="42"/>
      <c r="C277" s="203" t="s">
        <v>2130</v>
      </c>
      <c r="D277" s="203" t="s">
        <v>311</v>
      </c>
      <c r="E277" s="204" t="s">
        <v>2131</v>
      </c>
      <c r="F277" s="205" t="s">
        <v>2132</v>
      </c>
      <c r="G277" s="206" t="s">
        <v>508</v>
      </c>
      <c r="H277" s="207">
        <v>24.83</v>
      </c>
      <c r="I277" s="208"/>
      <c r="J277" s="209">
        <f>ROUND(I277*H277,2)</f>
        <v>0</v>
      </c>
      <c r="K277" s="205" t="s">
        <v>315</v>
      </c>
      <c r="L277" s="62"/>
      <c r="M277" s="210" t="s">
        <v>21</v>
      </c>
      <c r="N277" s="211" t="s">
        <v>45</v>
      </c>
      <c r="O277" s="43"/>
      <c r="P277" s="212">
        <f>O277*H277</f>
        <v>0</v>
      </c>
      <c r="Q277" s="212">
        <v>0</v>
      </c>
      <c r="R277" s="212">
        <f>Q277*H277</f>
        <v>0</v>
      </c>
      <c r="S277" s="212">
        <v>0</v>
      </c>
      <c r="T277" s="213">
        <f>S277*H277</f>
        <v>0</v>
      </c>
      <c r="AR277" s="25" t="s">
        <v>327</v>
      </c>
      <c r="AT277" s="25" t="s">
        <v>311</v>
      </c>
      <c r="AU277" s="25" t="s">
        <v>84</v>
      </c>
      <c r="AY277" s="25" t="s">
        <v>308</v>
      </c>
      <c r="BE277" s="214">
        <f>IF(N277="základní",J277,0)</f>
        <v>0</v>
      </c>
      <c r="BF277" s="214">
        <f>IF(N277="snížená",J277,0)</f>
        <v>0</v>
      </c>
      <c r="BG277" s="214">
        <f>IF(N277="zákl. přenesená",J277,0)</f>
        <v>0</v>
      </c>
      <c r="BH277" s="214">
        <f>IF(N277="sníž. přenesená",J277,0)</f>
        <v>0</v>
      </c>
      <c r="BI277" s="214">
        <f>IF(N277="nulová",J277,0)</f>
        <v>0</v>
      </c>
      <c r="BJ277" s="25" t="s">
        <v>82</v>
      </c>
      <c r="BK277" s="214">
        <f>ROUND(I277*H277,2)</f>
        <v>0</v>
      </c>
      <c r="BL277" s="25" t="s">
        <v>327</v>
      </c>
      <c r="BM277" s="25" t="s">
        <v>2133</v>
      </c>
    </row>
    <row r="278" spans="2:65" s="1" customFormat="1" ht="54">
      <c r="B278" s="42"/>
      <c r="C278" s="64"/>
      <c r="D278" s="246" t="s">
        <v>1656</v>
      </c>
      <c r="E278" s="64"/>
      <c r="F278" s="290" t="s">
        <v>2121</v>
      </c>
      <c r="G278" s="64"/>
      <c r="H278" s="64"/>
      <c r="I278" s="173"/>
      <c r="J278" s="64"/>
      <c r="K278" s="64"/>
      <c r="L278" s="62"/>
      <c r="M278" s="291"/>
      <c r="N278" s="43"/>
      <c r="O278" s="43"/>
      <c r="P278" s="43"/>
      <c r="Q278" s="43"/>
      <c r="R278" s="43"/>
      <c r="S278" s="43"/>
      <c r="T278" s="79"/>
      <c r="AT278" s="25" t="s">
        <v>1656</v>
      </c>
      <c r="AU278" s="25" t="s">
        <v>84</v>
      </c>
    </row>
    <row r="279" spans="2:65" s="1" customFormat="1" ht="22.5" customHeight="1">
      <c r="B279" s="42"/>
      <c r="C279" s="203" t="s">
        <v>2134</v>
      </c>
      <c r="D279" s="203" t="s">
        <v>311</v>
      </c>
      <c r="E279" s="204" t="s">
        <v>2135</v>
      </c>
      <c r="F279" s="205" t="s">
        <v>2136</v>
      </c>
      <c r="G279" s="206" t="s">
        <v>538</v>
      </c>
      <c r="H279" s="207">
        <v>9.6</v>
      </c>
      <c r="I279" s="208"/>
      <c r="J279" s="209">
        <f>ROUND(I279*H279,2)</f>
        <v>0</v>
      </c>
      <c r="K279" s="205" t="s">
        <v>315</v>
      </c>
      <c r="L279" s="62"/>
      <c r="M279" s="210" t="s">
        <v>21</v>
      </c>
      <c r="N279" s="211" t="s">
        <v>45</v>
      </c>
      <c r="O279" s="43"/>
      <c r="P279" s="212">
        <f>O279*H279</f>
        <v>0</v>
      </c>
      <c r="Q279" s="212">
        <v>3.465E-2</v>
      </c>
      <c r="R279" s="212">
        <f>Q279*H279</f>
        <v>0.33263999999999999</v>
      </c>
      <c r="S279" s="212">
        <v>0</v>
      </c>
      <c r="T279" s="213">
        <f>S279*H279</f>
        <v>0</v>
      </c>
      <c r="AR279" s="25" t="s">
        <v>327</v>
      </c>
      <c r="AT279" s="25" t="s">
        <v>311</v>
      </c>
      <c r="AU279" s="25" t="s">
        <v>84</v>
      </c>
      <c r="AY279" s="25" t="s">
        <v>308</v>
      </c>
      <c r="BE279" s="214">
        <f>IF(N279="základní",J279,0)</f>
        <v>0</v>
      </c>
      <c r="BF279" s="214">
        <f>IF(N279="snížená",J279,0)</f>
        <v>0</v>
      </c>
      <c r="BG279" s="214">
        <f>IF(N279="zákl. přenesená",J279,0)</f>
        <v>0</v>
      </c>
      <c r="BH279" s="214">
        <f>IF(N279="sníž. přenesená",J279,0)</f>
        <v>0</v>
      </c>
      <c r="BI279" s="214">
        <f>IF(N279="nulová",J279,0)</f>
        <v>0</v>
      </c>
      <c r="BJ279" s="25" t="s">
        <v>82</v>
      </c>
      <c r="BK279" s="214">
        <f>ROUND(I279*H279,2)</f>
        <v>0</v>
      </c>
      <c r="BL279" s="25" t="s">
        <v>327</v>
      </c>
      <c r="BM279" s="25" t="s">
        <v>2137</v>
      </c>
    </row>
    <row r="280" spans="2:65" s="1" customFormat="1" ht="27">
      <c r="B280" s="42"/>
      <c r="C280" s="64"/>
      <c r="D280" s="246" t="s">
        <v>1656</v>
      </c>
      <c r="E280" s="64"/>
      <c r="F280" s="290" t="s">
        <v>2138</v>
      </c>
      <c r="G280" s="64"/>
      <c r="H280" s="64"/>
      <c r="I280" s="173"/>
      <c r="J280" s="64"/>
      <c r="K280" s="64"/>
      <c r="L280" s="62"/>
      <c r="M280" s="291"/>
      <c r="N280" s="43"/>
      <c r="O280" s="43"/>
      <c r="P280" s="43"/>
      <c r="Q280" s="43"/>
      <c r="R280" s="43"/>
      <c r="S280" s="43"/>
      <c r="T280" s="79"/>
      <c r="AT280" s="25" t="s">
        <v>1656</v>
      </c>
      <c r="AU280" s="25" t="s">
        <v>84</v>
      </c>
    </row>
    <row r="281" spans="2:65" s="1" customFormat="1" ht="22.5" customHeight="1">
      <c r="B281" s="42"/>
      <c r="C281" s="277" t="s">
        <v>2139</v>
      </c>
      <c r="D281" s="277" t="s">
        <v>1079</v>
      </c>
      <c r="E281" s="278" t="s">
        <v>2140</v>
      </c>
      <c r="F281" s="279" t="s">
        <v>2141</v>
      </c>
      <c r="G281" s="280" t="s">
        <v>578</v>
      </c>
      <c r="H281" s="281">
        <v>5</v>
      </c>
      <c r="I281" s="282"/>
      <c r="J281" s="283">
        <f>ROUND(I281*H281,2)</f>
        <v>0</v>
      </c>
      <c r="K281" s="279" t="s">
        <v>21</v>
      </c>
      <c r="L281" s="284"/>
      <c r="M281" s="285" t="s">
        <v>21</v>
      </c>
      <c r="N281" s="286" t="s">
        <v>45</v>
      </c>
      <c r="O281" s="43"/>
      <c r="P281" s="212">
        <f>O281*H281</f>
        <v>0</v>
      </c>
      <c r="Q281" s="212">
        <v>0.21099999999999999</v>
      </c>
      <c r="R281" s="212">
        <f>Q281*H281</f>
        <v>1.0549999999999999</v>
      </c>
      <c r="S281" s="212">
        <v>0</v>
      </c>
      <c r="T281" s="213">
        <f>S281*H281</f>
        <v>0</v>
      </c>
      <c r="AR281" s="25" t="s">
        <v>342</v>
      </c>
      <c r="AT281" s="25" t="s">
        <v>1079</v>
      </c>
      <c r="AU281" s="25" t="s">
        <v>84</v>
      </c>
      <c r="AY281" s="25" t="s">
        <v>308</v>
      </c>
      <c r="BE281" s="214">
        <f>IF(N281="základní",J281,0)</f>
        <v>0</v>
      </c>
      <c r="BF281" s="214">
        <f>IF(N281="snížená",J281,0)</f>
        <v>0</v>
      </c>
      <c r="BG281" s="214">
        <f>IF(N281="zákl. přenesená",J281,0)</f>
        <v>0</v>
      </c>
      <c r="BH281" s="214">
        <f>IF(N281="sníž. přenesená",J281,0)</f>
        <v>0</v>
      </c>
      <c r="BI281" s="214">
        <f>IF(N281="nulová",J281,0)</f>
        <v>0</v>
      </c>
      <c r="BJ281" s="25" t="s">
        <v>82</v>
      </c>
      <c r="BK281" s="214">
        <f>ROUND(I281*H281,2)</f>
        <v>0</v>
      </c>
      <c r="BL281" s="25" t="s">
        <v>327</v>
      </c>
      <c r="BM281" s="25" t="s">
        <v>2142</v>
      </c>
    </row>
    <row r="282" spans="2:65" s="1" customFormat="1" ht="22.5" customHeight="1">
      <c r="B282" s="42"/>
      <c r="C282" s="203" t="s">
        <v>2143</v>
      </c>
      <c r="D282" s="203" t="s">
        <v>311</v>
      </c>
      <c r="E282" s="204" t="s">
        <v>2135</v>
      </c>
      <c r="F282" s="205" t="s">
        <v>2136</v>
      </c>
      <c r="G282" s="206" t="s">
        <v>538</v>
      </c>
      <c r="H282" s="207">
        <v>17.48</v>
      </c>
      <c r="I282" s="208"/>
      <c r="J282" s="209">
        <f>ROUND(I282*H282,2)</f>
        <v>0</v>
      </c>
      <c r="K282" s="205" t="s">
        <v>315</v>
      </c>
      <c r="L282" s="62"/>
      <c r="M282" s="210" t="s">
        <v>21</v>
      </c>
      <c r="N282" s="211" t="s">
        <v>45</v>
      </c>
      <c r="O282" s="43"/>
      <c r="P282" s="212">
        <f>O282*H282</f>
        <v>0</v>
      </c>
      <c r="Q282" s="212">
        <v>3.465E-2</v>
      </c>
      <c r="R282" s="212">
        <f>Q282*H282</f>
        <v>0.60568200000000005</v>
      </c>
      <c r="S282" s="212">
        <v>0</v>
      </c>
      <c r="T282" s="213">
        <f>S282*H282</f>
        <v>0</v>
      </c>
      <c r="AR282" s="25" t="s">
        <v>327</v>
      </c>
      <c r="AT282" s="25" t="s">
        <v>311</v>
      </c>
      <c r="AU282" s="25" t="s">
        <v>84</v>
      </c>
      <c r="AY282" s="25" t="s">
        <v>308</v>
      </c>
      <c r="BE282" s="214">
        <f>IF(N282="základní",J282,0)</f>
        <v>0</v>
      </c>
      <c r="BF282" s="214">
        <f>IF(N282="snížená",J282,0)</f>
        <v>0</v>
      </c>
      <c r="BG282" s="214">
        <f>IF(N282="zákl. přenesená",J282,0)</f>
        <v>0</v>
      </c>
      <c r="BH282" s="214">
        <f>IF(N282="sníž. přenesená",J282,0)</f>
        <v>0</v>
      </c>
      <c r="BI282" s="214">
        <f>IF(N282="nulová",J282,0)</f>
        <v>0</v>
      </c>
      <c r="BJ282" s="25" t="s">
        <v>82</v>
      </c>
      <c r="BK282" s="214">
        <f>ROUND(I282*H282,2)</f>
        <v>0</v>
      </c>
      <c r="BL282" s="25" t="s">
        <v>327</v>
      </c>
      <c r="BM282" s="25" t="s">
        <v>2144</v>
      </c>
    </row>
    <row r="283" spans="2:65" s="1" customFormat="1" ht="27">
      <c r="B283" s="42"/>
      <c r="C283" s="64"/>
      <c r="D283" s="246" t="s">
        <v>1656</v>
      </c>
      <c r="E283" s="64"/>
      <c r="F283" s="290" t="s">
        <v>2145</v>
      </c>
      <c r="G283" s="64"/>
      <c r="H283" s="64"/>
      <c r="I283" s="173"/>
      <c r="J283" s="64"/>
      <c r="K283" s="64"/>
      <c r="L283" s="62"/>
      <c r="M283" s="291"/>
      <c r="N283" s="43"/>
      <c r="O283" s="43"/>
      <c r="P283" s="43"/>
      <c r="Q283" s="43"/>
      <c r="R283" s="43"/>
      <c r="S283" s="43"/>
      <c r="T283" s="79"/>
      <c r="AT283" s="25" t="s">
        <v>1656</v>
      </c>
      <c r="AU283" s="25" t="s">
        <v>84</v>
      </c>
    </row>
    <row r="284" spans="2:65" s="1" customFormat="1" ht="22.5" customHeight="1">
      <c r="B284" s="42"/>
      <c r="C284" s="277" t="s">
        <v>630</v>
      </c>
      <c r="D284" s="277" t="s">
        <v>1079</v>
      </c>
      <c r="E284" s="278" t="s">
        <v>2146</v>
      </c>
      <c r="F284" s="279" t="s">
        <v>2147</v>
      </c>
      <c r="G284" s="280" t="s">
        <v>578</v>
      </c>
      <c r="H284" s="281">
        <v>4</v>
      </c>
      <c r="I284" s="282"/>
      <c r="J284" s="283">
        <f>ROUND(I284*H284,2)</f>
        <v>0</v>
      </c>
      <c r="K284" s="279" t="s">
        <v>21</v>
      </c>
      <c r="L284" s="284"/>
      <c r="M284" s="285" t="s">
        <v>21</v>
      </c>
      <c r="N284" s="286" t="s">
        <v>45</v>
      </c>
      <c r="O284" s="43"/>
      <c r="P284" s="212">
        <f>O284*H284</f>
        <v>0</v>
      </c>
      <c r="Q284" s="212">
        <v>0.128</v>
      </c>
      <c r="R284" s="212">
        <f>Q284*H284</f>
        <v>0.51200000000000001</v>
      </c>
      <c r="S284" s="212">
        <v>0</v>
      </c>
      <c r="T284" s="213">
        <f>S284*H284</f>
        <v>0</v>
      </c>
      <c r="AR284" s="25" t="s">
        <v>342</v>
      </c>
      <c r="AT284" s="25" t="s">
        <v>1079</v>
      </c>
      <c r="AU284" s="25" t="s">
        <v>84</v>
      </c>
      <c r="AY284" s="25" t="s">
        <v>308</v>
      </c>
      <c r="BE284" s="214">
        <f>IF(N284="základní",J284,0)</f>
        <v>0</v>
      </c>
      <c r="BF284" s="214">
        <f>IF(N284="snížená",J284,0)</f>
        <v>0</v>
      </c>
      <c r="BG284" s="214">
        <f>IF(N284="zákl. přenesená",J284,0)</f>
        <v>0</v>
      </c>
      <c r="BH284" s="214">
        <f>IF(N284="sníž. přenesená",J284,0)</f>
        <v>0</v>
      </c>
      <c r="BI284" s="214">
        <f>IF(N284="nulová",J284,0)</f>
        <v>0</v>
      </c>
      <c r="BJ284" s="25" t="s">
        <v>82</v>
      </c>
      <c r="BK284" s="214">
        <f>ROUND(I284*H284,2)</f>
        <v>0</v>
      </c>
      <c r="BL284" s="25" t="s">
        <v>327</v>
      </c>
      <c r="BM284" s="25" t="s">
        <v>2148</v>
      </c>
    </row>
    <row r="285" spans="2:65" s="1" customFormat="1" ht="22.5" customHeight="1">
      <c r="B285" s="42"/>
      <c r="C285" s="277" t="s">
        <v>636</v>
      </c>
      <c r="D285" s="277" t="s">
        <v>1079</v>
      </c>
      <c r="E285" s="278" t="s">
        <v>2149</v>
      </c>
      <c r="F285" s="279" t="s">
        <v>2150</v>
      </c>
      <c r="G285" s="280" t="s">
        <v>578</v>
      </c>
      <c r="H285" s="281">
        <v>8</v>
      </c>
      <c r="I285" s="282"/>
      <c r="J285" s="283">
        <f>ROUND(I285*H285,2)</f>
        <v>0</v>
      </c>
      <c r="K285" s="279" t="s">
        <v>21</v>
      </c>
      <c r="L285" s="284"/>
      <c r="M285" s="285" t="s">
        <v>21</v>
      </c>
      <c r="N285" s="286" t="s">
        <v>45</v>
      </c>
      <c r="O285" s="43"/>
      <c r="P285" s="212">
        <f>O285*H285</f>
        <v>0</v>
      </c>
      <c r="Q285" s="212">
        <v>0.14399999999999999</v>
      </c>
      <c r="R285" s="212">
        <f>Q285*H285</f>
        <v>1.1519999999999999</v>
      </c>
      <c r="S285" s="212">
        <v>0</v>
      </c>
      <c r="T285" s="213">
        <f>S285*H285</f>
        <v>0</v>
      </c>
      <c r="AR285" s="25" t="s">
        <v>342</v>
      </c>
      <c r="AT285" s="25" t="s">
        <v>1079</v>
      </c>
      <c r="AU285" s="25" t="s">
        <v>84</v>
      </c>
      <c r="AY285" s="25" t="s">
        <v>308</v>
      </c>
      <c r="BE285" s="214">
        <f>IF(N285="základní",J285,0)</f>
        <v>0</v>
      </c>
      <c r="BF285" s="214">
        <f>IF(N285="snížená",J285,0)</f>
        <v>0</v>
      </c>
      <c r="BG285" s="214">
        <f>IF(N285="zákl. přenesená",J285,0)</f>
        <v>0</v>
      </c>
      <c r="BH285" s="214">
        <f>IF(N285="sníž. přenesená",J285,0)</f>
        <v>0</v>
      </c>
      <c r="BI285" s="214">
        <f>IF(N285="nulová",J285,0)</f>
        <v>0</v>
      </c>
      <c r="BJ285" s="25" t="s">
        <v>82</v>
      </c>
      <c r="BK285" s="214">
        <f>ROUND(I285*H285,2)</f>
        <v>0</v>
      </c>
      <c r="BL285" s="25" t="s">
        <v>327</v>
      </c>
      <c r="BM285" s="25" t="s">
        <v>2151</v>
      </c>
    </row>
    <row r="286" spans="2:65" s="1" customFormat="1" ht="22.5" customHeight="1">
      <c r="B286" s="42"/>
      <c r="C286" s="203" t="s">
        <v>642</v>
      </c>
      <c r="D286" s="203" t="s">
        <v>311</v>
      </c>
      <c r="E286" s="204" t="s">
        <v>2152</v>
      </c>
      <c r="F286" s="205" t="s">
        <v>2153</v>
      </c>
      <c r="G286" s="206" t="s">
        <v>538</v>
      </c>
      <c r="H286" s="207">
        <v>66.849999999999994</v>
      </c>
      <c r="I286" s="208"/>
      <c r="J286" s="209">
        <f>ROUND(I286*H286,2)</f>
        <v>0</v>
      </c>
      <c r="K286" s="205" t="s">
        <v>315</v>
      </c>
      <c r="L286" s="62"/>
      <c r="M286" s="210" t="s">
        <v>21</v>
      </c>
      <c r="N286" s="211" t="s">
        <v>45</v>
      </c>
      <c r="O286" s="43"/>
      <c r="P286" s="212">
        <f>O286*H286</f>
        <v>0</v>
      </c>
      <c r="Q286" s="212">
        <v>0.11046</v>
      </c>
      <c r="R286" s="212">
        <f>Q286*H286</f>
        <v>7.3842509999999999</v>
      </c>
      <c r="S286" s="212">
        <v>0</v>
      </c>
      <c r="T286" s="213">
        <f>S286*H286</f>
        <v>0</v>
      </c>
      <c r="AR286" s="25" t="s">
        <v>327</v>
      </c>
      <c r="AT286" s="25" t="s">
        <v>311</v>
      </c>
      <c r="AU286" s="25" t="s">
        <v>84</v>
      </c>
      <c r="AY286" s="25" t="s">
        <v>308</v>
      </c>
      <c r="BE286" s="214">
        <f>IF(N286="základní",J286,0)</f>
        <v>0</v>
      </c>
      <c r="BF286" s="214">
        <f>IF(N286="snížená",J286,0)</f>
        <v>0</v>
      </c>
      <c r="BG286" s="214">
        <f>IF(N286="zákl. přenesená",J286,0)</f>
        <v>0</v>
      </c>
      <c r="BH286" s="214">
        <f>IF(N286="sníž. přenesená",J286,0)</f>
        <v>0</v>
      </c>
      <c r="BI286" s="214">
        <f>IF(N286="nulová",J286,0)</f>
        <v>0</v>
      </c>
      <c r="BJ286" s="25" t="s">
        <v>82</v>
      </c>
      <c r="BK286" s="214">
        <f>ROUND(I286*H286,2)</f>
        <v>0</v>
      </c>
      <c r="BL286" s="25" t="s">
        <v>327</v>
      </c>
      <c r="BM286" s="25" t="s">
        <v>2154</v>
      </c>
    </row>
    <row r="287" spans="2:65" s="1" customFormat="1" ht="67.5">
      <c r="B287" s="42"/>
      <c r="C287" s="64"/>
      <c r="D287" s="246" t="s">
        <v>1656</v>
      </c>
      <c r="E287" s="64"/>
      <c r="F287" s="290" t="s">
        <v>2155</v>
      </c>
      <c r="G287" s="64"/>
      <c r="H287" s="64"/>
      <c r="I287" s="173"/>
      <c r="J287" s="64"/>
      <c r="K287" s="64"/>
      <c r="L287" s="62"/>
      <c r="M287" s="291"/>
      <c r="N287" s="43"/>
      <c r="O287" s="43"/>
      <c r="P287" s="43"/>
      <c r="Q287" s="43"/>
      <c r="R287" s="43"/>
      <c r="S287" s="43"/>
      <c r="T287" s="79"/>
      <c r="AT287" s="25" t="s">
        <v>1656</v>
      </c>
      <c r="AU287" s="25" t="s">
        <v>84</v>
      </c>
    </row>
    <row r="288" spans="2:65" s="1" customFormat="1" ht="22.5" customHeight="1">
      <c r="B288" s="42"/>
      <c r="C288" s="203" t="s">
        <v>2156</v>
      </c>
      <c r="D288" s="203" t="s">
        <v>311</v>
      </c>
      <c r="E288" s="204" t="s">
        <v>2157</v>
      </c>
      <c r="F288" s="205" t="s">
        <v>2158</v>
      </c>
      <c r="G288" s="206" t="s">
        <v>508</v>
      </c>
      <c r="H288" s="207">
        <v>29.2</v>
      </c>
      <c r="I288" s="208"/>
      <c r="J288" s="209">
        <f>ROUND(I288*H288,2)</f>
        <v>0</v>
      </c>
      <c r="K288" s="205" t="s">
        <v>315</v>
      </c>
      <c r="L288" s="62"/>
      <c r="M288" s="210" t="s">
        <v>21</v>
      </c>
      <c r="N288" s="211" t="s">
        <v>45</v>
      </c>
      <c r="O288" s="43"/>
      <c r="P288" s="212">
        <f>O288*H288</f>
        <v>0</v>
      </c>
      <c r="Q288" s="212">
        <v>6.5799999999999999E-3</v>
      </c>
      <c r="R288" s="212">
        <f>Q288*H288</f>
        <v>0.192136</v>
      </c>
      <c r="S288" s="212">
        <v>0</v>
      </c>
      <c r="T288" s="213">
        <f>S288*H288</f>
        <v>0</v>
      </c>
      <c r="AR288" s="25" t="s">
        <v>327</v>
      </c>
      <c r="AT288" s="25" t="s">
        <v>311</v>
      </c>
      <c r="AU288" s="25" t="s">
        <v>84</v>
      </c>
      <c r="AY288" s="25" t="s">
        <v>308</v>
      </c>
      <c r="BE288" s="214">
        <f>IF(N288="základní",J288,0)</f>
        <v>0</v>
      </c>
      <c r="BF288" s="214">
        <f>IF(N288="snížená",J288,0)</f>
        <v>0</v>
      </c>
      <c r="BG288" s="214">
        <f>IF(N288="zákl. přenesená",J288,0)</f>
        <v>0</v>
      </c>
      <c r="BH288" s="214">
        <f>IF(N288="sníž. přenesená",J288,0)</f>
        <v>0</v>
      </c>
      <c r="BI288" s="214">
        <f>IF(N288="nulová",J288,0)</f>
        <v>0</v>
      </c>
      <c r="BJ288" s="25" t="s">
        <v>82</v>
      </c>
      <c r="BK288" s="214">
        <f>ROUND(I288*H288,2)</f>
        <v>0</v>
      </c>
      <c r="BL288" s="25" t="s">
        <v>327</v>
      </c>
      <c r="BM288" s="25" t="s">
        <v>2159</v>
      </c>
    </row>
    <row r="289" spans="2:65" s="1" customFormat="1" ht="54">
      <c r="B289" s="42"/>
      <c r="C289" s="64"/>
      <c r="D289" s="246" t="s">
        <v>1656</v>
      </c>
      <c r="E289" s="64"/>
      <c r="F289" s="290" t="s">
        <v>2160</v>
      </c>
      <c r="G289" s="64"/>
      <c r="H289" s="64"/>
      <c r="I289" s="173"/>
      <c r="J289" s="64"/>
      <c r="K289" s="64"/>
      <c r="L289" s="62"/>
      <c r="M289" s="291"/>
      <c r="N289" s="43"/>
      <c r="O289" s="43"/>
      <c r="P289" s="43"/>
      <c r="Q289" s="43"/>
      <c r="R289" s="43"/>
      <c r="S289" s="43"/>
      <c r="T289" s="79"/>
      <c r="AT289" s="25" t="s">
        <v>1656</v>
      </c>
      <c r="AU289" s="25" t="s">
        <v>84</v>
      </c>
    </row>
    <row r="290" spans="2:65" s="1" customFormat="1" ht="22.5" customHeight="1">
      <c r="B290" s="42"/>
      <c r="C290" s="203" t="s">
        <v>2161</v>
      </c>
      <c r="D290" s="203" t="s">
        <v>311</v>
      </c>
      <c r="E290" s="204" t="s">
        <v>2162</v>
      </c>
      <c r="F290" s="205" t="s">
        <v>2163</v>
      </c>
      <c r="G290" s="206" t="s">
        <v>508</v>
      </c>
      <c r="H290" s="207">
        <v>29.2</v>
      </c>
      <c r="I290" s="208"/>
      <c r="J290" s="209">
        <f>ROUND(I290*H290,2)</f>
        <v>0</v>
      </c>
      <c r="K290" s="205" t="s">
        <v>315</v>
      </c>
      <c r="L290" s="62"/>
      <c r="M290" s="210" t="s">
        <v>21</v>
      </c>
      <c r="N290" s="211" t="s">
        <v>45</v>
      </c>
      <c r="O290" s="43"/>
      <c r="P290" s="212">
        <f>O290*H290</f>
        <v>0</v>
      </c>
      <c r="Q290" s="212">
        <v>0</v>
      </c>
      <c r="R290" s="212">
        <f>Q290*H290</f>
        <v>0</v>
      </c>
      <c r="S290" s="212">
        <v>0</v>
      </c>
      <c r="T290" s="213">
        <f>S290*H290</f>
        <v>0</v>
      </c>
      <c r="AR290" s="25" t="s">
        <v>327</v>
      </c>
      <c r="AT290" s="25" t="s">
        <v>311</v>
      </c>
      <c r="AU290" s="25" t="s">
        <v>84</v>
      </c>
      <c r="AY290" s="25" t="s">
        <v>308</v>
      </c>
      <c r="BE290" s="214">
        <f>IF(N290="základní",J290,0)</f>
        <v>0</v>
      </c>
      <c r="BF290" s="214">
        <f>IF(N290="snížená",J290,0)</f>
        <v>0</v>
      </c>
      <c r="BG290" s="214">
        <f>IF(N290="zákl. přenesená",J290,0)</f>
        <v>0</v>
      </c>
      <c r="BH290" s="214">
        <f>IF(N290="sníž. přenesená",J290,0)</f>
        <v>0</v>
      </c>
      <c r="BI290" s="214">
        <f>IF(N290="nulová",J290,0)</f>
        <v>0</v>
      </c>
      <c r="BJ290" s="25" t="s">
        <v>82</v>
      </c>
      <c r="BK290" s="214">
        <f>ROUND(I290*H290,2)</f>
        <v>0</v>
      </c>
      <c r="BL290" s="25" t="s">
        <v>327</v>
      </c>
      <c r="BM290" s="25" t="s">
        <v>2164</v>
      </c>
    </row>
    <row r="291" spans="2:65" s="1" customFormat="1" ht="67.5">
      <c r="B291" s="42"/>
      <c r="C291" s="64"/>
      <c r="D291" s="246" t="s">
        <v>1656</v>
      </c>
      <c r="E291" s="64"/>
      <c r="F291" s="290" t="s">
        <v>2165</v>
      </c>
      <c r="G291" s="64"/>
      <c r="H291" s="64"/>
      <c r="I291" s="173"/>
      <c r="J291" s="64"/>
      <c r="K291" s="64"/>
      <c r="L291" s="62"/>
      <c r="M291" s="291"/>
      <c r="N291" s="43"/>
      <c r="O291" s="43"/>
      <c r="P291" s="43"/>
      <c r="Q291" s="43"/>
      <c r="R291" s="43"/>
      <c r="S291" s="43"/>
      <c r="T291" s="79"/>
      <c r="AT291" s="25" t="s">
        <v>1656</v>
      </c>
      <c r="AU291" s="25" t="s">
        <v>84</v>
      </c>
    </row>
    <row r="292" spans="2:65" s="1" customFormat="1" ht="31.5" customHeight="1">
      <c r="B292" s="42"/>
      <c r="C292" s="203" t="s">
        <v>2166</v>
      </c>
      <c r="D292" s="203" t="s">
        <v>311</v>
      </c>
      <c r="E292" s="204" t="s">
        <v>2167</v>
      </c>
      <c r="F292" s="205" t="s">
        <v>2168</v>
      </c>
      <c r="G292" s="206" t="s">
        <v>508</v>
      </c>
      <c r="H292" s="207">
        <v>30.72</v>
      </c>
      <c r="I292" s="208"/>
      <c r="J292" s="209">
        <f>ROUND(I292*H292,2)</f>
        <v>0</v>
      </c>
      <c r="K292" s="205" t="s">
        <v>21</v>
      </c>
      <c r="L292" s="62"/>
      <c r="M292" s="210" t="s">
        <v>21</v>
      </c>
      <c r="N292" s="211" t="s">
        <v>45</v>
      </c>
      <c r="O292" s="43"/>
      <c r="P292" s="212">
        <f>O292*H292</f>
        <v>0</v>
      </c>
      <c r="Q292" s="212">
        <v>0</v>
      </c>
      <c r="R292" s="212">
        <f>Q292*H292</f>
        <v>0</v>
      </c>
      <c r="S292" s="212">
        <v>0</v>
      </c>
      <c r="T292" s="213">
        <f>S292*H292</f>
        <v>0</v>
      </c>
      <c r="AR292" s="25" t="s">
        <v>327</v>
      </c>
      <c r="AT292" s="25" t="s">
        <v>311</v>
      </c>
      <c r="AU292" s="25" t="s">
        <v>84</v>
      </c>
      <c r="AY292" s="25" t="s">
        <v>308</v>
      </c>
      <c r="BE292" s="214">
        <f>IF(N292="základní",J292,0)</f>
        <v>0</v>
      </c>
      <c r="BF292" s="214">
        <f>IF(N292="snížená",J292,0)</f>
        <v>0</v>
      </c>
      <c r="BG292" s="214">
        <f>IF(N292="zákl. přenesená",J292,0)</f>
        <v>0</v>
      </c>
      <c r="BH292" s="214">
        <f>IF(N292="sníž. přenesená",J292,0)</f>
        <v>0</v>
      </c>
      <c r="BI292" s="214">
        <f>IF(N292="nulová",J292,0)</f>
        <v>0</v>
      </c>
      <c r="BJ292" s="25" t="s">
        <v>82</v>
      </c>
      <c r="BK292" s="214">
        <f>ROUND(I292*H292,2)</f>
        <v>0</v>
      </c>
      <c r="BL292" s="25" t="s">
        <v>327</v>
      </c>
      <c r="BM292" s="25" t="s">
        <v>2169</v>
      </c>
    </row>
    <row r="293" spans="2:65" s="1" customFormat="1" ht="27">
      <c r="B293" s="42"/>
      <c r="C293" s="64"/>
      <c r="D293" s="223" t="s">
        <v>1656</v>
      </c>
      <c r="E293" s="64"/>
      <c r="F293" s="292" t="s">
        <v>2170</v>
      </c>
      <c r="G293" s="64"/>
      <c r="H293" s="64"/>
      <c r="I293" s="173"/>
      <c r="J293" s="64"/>
      <c r="K293" s="64"/>
      <c r="L293" s="62"/>
      <c r="M293" s="291"/>
      <c r="N293" s="43"/>
      <c r="O293" s="43"/>
      <c r="P293" s="43"/>
      <c r="Q293" s="43"/>
      <c r="R293" s="43"/>
      <c r="S293" s="43"/>
      <c r="T293" s="79"/>
      <c r="AT293" s="25" t="s">
        <v>1656</v>
      </c>
      <c r="AU293" s="25" t="s">
        <v>84</v>
      </c>
    </row>
    <row r="294" spans="2:65" s="11" customFormat="1" ht="29.85" customHeight="1">
      <c r="B294" s="186"/>
      <c r="C294" s="187"/>
      <c r="D294" s="200" t="s">
        <v>73</v>
      </c>
      <c r="E294" s="201" t="s">
        <v>522</v>
      </c>
      <c r="F294" s="201" t="s">
        <v>2171</v>
      </c>
      <c r="G294" s="187"/>
      <c r="H294" s="187"/>
      <c r="I294" s="190"/>
      <c r="J294" s="202">
        <f>BK294</f>
        <v>0</v>
      </c>
      <c r="K294" s="187"/>
      <c r="L294" s="192"/>
      <c r="M294" s="193"/>
      <c r="N294" s="194"/>
      <c r="O294" s="194"/>
      <c r="P294" s="195">
        <f>SUM(P295:P337)</f>
        <v>0</v>
      </c>
      <c r="Q294" s="194"/>
      <c r="R294" s="195">
        <f>SUM(R295:R337)</f>
        <v>197.46250549999996</v>
      </c>
      <c r="S294" s="194"/>
      <c r="T294" s="196">
        <f>SUM(T295:T337)</f>
        <v>0</v>
      </c>
      <c r="AR294" s="197" t="s">
        <v>82</v>
      </c>
      <c r="AT294" s="198" t="s">
        <v>73</v>
      </c>
      <c r="AU294" s="198" t="s">
        <v>82</v>
      </c>
      <c r="AY294" s="197" t="s">
        <v>308</v>
      </c>
      <c r="BK294" s="199">
        <f>SUM(BK295:BK337)</f>
        <v>0</v>
      </c>
    </row>
    <row r="295" spans="2:65" s="1" customFormat="1" ht="22.5" customHeight="1">
      <c r="B295" s="42"/>
      <c r="C295" s="203" t="s">
        <v>2172</v>
      </c>
      <c r="D295" s="203" t="s">
        <v>311</v>
      </c>
      <c r="E295" s="204" t="s">
        <v>2173</v>
      </c>
      <c r="F295" s="205" t="s">
        <v>2174</v>
      </c>
      <c r="G295" s="206" t="s">
        <v>508</v>
      </c>
      <c r="H295" s="207">
        <v>192.38</v>
      </c>
      <c r="I295" s="208"/>
      <c r="J295" s="209">
        <f>ROUND(I295*H295,2)</f>
        <v>0</v>
      </c>
      <c r="K295" s="205" t="s">
        <v>315</v>
      </c>
      <c r="L295" s="62"/>
      <c r="M295" s="210" t="s">
        <v>21</v>
      </c>
      <c r="N295" s="211" t="s">
        <v>45</v>
      </c>
      <c r="O295" s="43"/>
      <c r="P295" s="212">
        <f>O295*H295</f>
        <v>0</v>
      </c>
      <c r="Q295" s="212">
        <v>2.5999999999999998E-4</v>
      </c>
      <c r="R295" s="212">
        <f>Q295*H295</f>
        <v>5.0018799999999995E-2</v>
      </c>
      <c r="S295" s="212">
        <v>0</v>
      </c>
      <c r="T295" s="213">
        <f>S295*H295</f>
        <v>0</v>
      </c>
      <c r="AR295" s="25" t="s">
        <v>327</v>
      </c>
      <c r="AT295" s="25" t="s">
        <v>311</v>
      </c>
      <c r="AU295" s="25" t="s">
        <v>84</v>
      </c>
      <c r="AY295" s="25" t="s">
        <v>308</v>
      </c>
      <c r="BE295" s="214">
        <f>IF(N295="základní",J295,0)</f>
        <v>0</v>
      </c>
      <c r="BF295" s="214">
        <f>IF(N295="snížená",J295,0)</f>
        <v>0</v>
      </c>
      <c r="BG295" s="214">
        <f>IF(N295="zákl. přenesená",J295,0)</f>
        <v>0</v>
      </c>
      <c r="BH295" s="214">
        <f>IF(N295="sníž. přenesená",J295,0)</f>
        <v>0</v>
      </c>
      <c r="BI295" s="214">
        <f>IF(N295="nulová",J295,0)</f>
        <v>0</v>
      </c>
      <c r="BJ295" s="25" t="s">
        <v>82</v>
      </c>
      <c r="BK295" s="214">
        <f>ROUND(I295*H295,2)</f>
        <v>0</v>
      </c>
      <c r="BL295" s="25" t="s">
        <v>327</v>
      </c>
      <c r="BM295" s="25" t="s">
        <v>2175</v>
      </c>
    </row>
    <row r="296" spans="2:65" s="1" customFormat="1" ht="22.5" customHeight="1">
      <c r="B296" s="42"/>
      <c r="C296" s="203" t="s">
        <v>2176</v>
      </c>
      <c r="D296" s="203" t="s">
        <v>311</v>
      </c>
      <c r="E296" s="204" t="s">
        <v>2177</v>
      </c>
      <c r="F296" s="205" t="s">
        <v>2178</v>
      </c>
      <c r="G296" s="206" t="s">
        <v>508</v>
      </c>
      <c r="H296" s="207">
        <v>192.38</v>
      </c>
      <c r="I296" s="208"/>
      <c r="J296" s="209">
        <f>ROUND(I296*H296,2)</f>
        <v>0</v>
      </c>
      <c r="K296" s="205" t="s">
        <v>315</v>
      </c>
      <c r="L296" s="62"/>
      <c r="M296" s="210" t="s">
        <v>21</v>
      </c>
      <c r="N296" s="211" t="s">
        <v>45</v>
      </c>
      <c r="O296" s="43"/>
      <c r="P296" s="212">
        <f>O296*H296</f>
        <v>0</v>
      </c>
      <c r="Q296" s="212">
        <v>3.9100000000000003E-3</v>
      </c>
      <c r="R296" s="212">
        <f>Q296*H296</f>
        <v>0.75220580000000004</v>
      </c>
      <c r="S296" s="212">
        <v>0</v>
      </c>
      <c r="T296" s="213">
        <f>S296*H296</f>
        <v>0</v>
      </c>
      <c r="AR296" s="25" t="s">
        <v>327</v>
      </c>
      <c r="AT296" s="25" t="s">
        <v>311</v>
      </c>
      <c r="AU296" s="25" t="s">
        <v>84</v>
      </c>
      <c r="AY296" s="25" t="s">
        <v>308</v>
      </c>
      <c r="BE296" s="214">
        <f>IF(N296="základní",J296,0)</f>
        <v>0</v>
      </c>
      <c r="BF296" s="214">
        <f>IF(N296="snížená",J296,0)</f>
        <v>0</v>
      </c>
      <c r="BG296" s="214">
        <f>IF(N296="zákl. přenesená",J296,0)</f>
        <v>0</v>
      </c>
      <c r="BH296" s="214">
        <f>IF(N296="sníž. přenesená",J296,0)</f>
        <v>0</v>
      </c>
      <c r="BI296" s="214">
        <f>IF(N296="nulová",J296,0)</f>
        <v>0</v>
      </c>
      <c r="BJ296" s="25" t="s">
        <v>82</v>
      </c>
      <c r="BK296" s="214">
        <f>ROUND(I296*H296,2)</f>
        <v>0</v>
      </c>
      <c r="BL296" s="25" t="s">
        <v>327</v>
      </c>
      <c r="BM296" s="25" t="s">
        <v>2179</v>
      </c>
    </row>
    <row r="297" spans="2:65" s="1" customFormat="1" ht="22.5" customHeight="1">
      <c r="B297" s="42"/>
      <c r="C297" s="203" t="s">
        <v>2180</v>
      </c>
      <c r="D297" s="203" t="s">
        <v>311</v>
      </c>
      <c r="E297" s="204" t="s">
        <v>2181</v>
      </c>
      <c r="F297" s="205" t="s">
        <v>2182</v>
      </c>
      <c r="G297" s="206" t="s">
        <v>508</v>
      </c>
      <c r="H297" s="207">
        <v>192.38</v>
      </c>
      <c r="I297" s="208"/>
      <c r="J297" s="209">
        <f>ROUND(I297*H297,2)</f>
        <v>0</v>
      </c>
      <c r="K297" s="205" t="s">
        <v>315</v>
      </c>
      <c r="L297" s="62"/>
      <c r="M297" s="210" t="s">
        <v>21</v>
      </c>
      <c r="N297" s="211" t="s">
        <v>45</v>
      </c>
      <c r="O297" s="43"/>
      <c r="P297" s="212">
        <f>O297*H297</f>
        <v>0</v>
      </c>
      <c r="Q297" s="212">
        <v>4.9399999999999999E-3</v>
      </c>
      <c r="R297" s="212">
        <f>Q297*H297</f>
        <v>0.95035720000000001</v>
      </c>
      <c r="S297" s="212">
        <v>0</v>
      </c>
      <c r="T297" s="213">
        <f>S297*H297</f>
        <v>0</v>
      </c>
      <c r="AR297" s="25" t="s">
        <v>327</v>
      </c>
      <c r="AT297" s="25" t="s">
        <v>311</v>
      </c>
      <c r="AU297" s="25" t="s">
        <v>84</v>
      </c>
      <c r="AY297" s="25" t="s">
        <v>308</v>
      </c>
      <c r="BE297" s="214">
        <f>IF(N297="základní",J297,0)</f>
        <v>0</v>
      </c>
      <c r="BF297" s="214">
        <f>IF(N297="snížená",J297,0)</f>
        <v>0</v>
      </c>
      <c r="BG297" s="214">
        <f>IF(N297="zákl. přenesená",J297,0)</f>
        <v>0</v>
      </c>
      <c r="BH297" s="214">
        <f>IF(N297="sníž. přenesená",J297,0)</f>
        <v>0</v>
      </c>
      <c r="BI297" s="214">
        <f>IF(N297="nulová",J297,0)</f>
        <v>0</v>
      </c>
      <c r="BJ297" s="25" t="s">
        <v>82</v>
      </c>
      <c r="BK297" s="214">
        <f>ROUND(I297*H297,2)</f>
        <v>0</v>
      </c>
      <c r="BL297" s="25" t="s">
        <v>327</v>
      </c>
      <c r="BM297" s="25" t="s">
        <v>2183</v>
      </c>
    </row>
    <row r="298" spans="2:65" s="1" customFormat="1" ht="31.5" customHeight="1">
      <c r="B298" s="42"/>
      <c r="C298" s="203" t="s">
        <v>2184</v>
      </c>
      <c r="D298" s="203" t="s">
        <v>311</v>
      </c>
      <c r="E298" s="204" t="s">
        <v>2185</v>
      </c>
      <c r="F298" s="205" t="s">
        <v>2186</v>
      </c>
      <c r="G298" s="206" t="s">
        <v>508</v>
      </c>
      <c r="H298" s="207">
        <v>192.38</v>
      </c>
      <c r="I298" s="208"/>
      <c r="J298" s="209">
        <f>ROUND(I298*H298,2)</f>
        <v>0</v>
      </c>
      <c r="K298" s="205" t="s">
        <v>315</v>
      </c>
      <c r="L298" s="62"/>
      <c r="M298" s="210" t="s">
        <v>21</v>
      </c>
      <c r="N298" s="211" t="s">
        <v>45</v>
      </c>
      <c r="O298" s="43"/>
      <c r="P298" s="212">
        <f>O298*H298</f>
        <v>0</v>
      </c>
      <c r="Q298" s="212">
        <v>1.32E-2</v>
      </c>
      <c r="R298" s="212">
        <f>Q298*H298</f>
        <v>2.5394160000000001</v>
      </c>
      <c r="S298" s="212">
        <v>0</v>
      </c>
      <c r="T298" s="213">
        <f>S298*H298</f>
        <v>0</v>
      </c>
      <c r="AR298" s="25" t="s">
        <v>327</v>
      </c>
      <c r="AT298" s="25" t="s">
        <v>311</v>
      </c>
      <c r="AU298" s="25" t="s">
        <v>84</v>
      </c>
      <c r="AY298" s="25" t="s">
        <v>308</v>
      </c>
      <c r="BE298" s="214">
        <f>IF(N298="základní",J298,0)</f>
        <v>0</v>
      </c>
      <c r="BF298" s="214">
        <f>IF(N298="snížená",J298,0)</f>
        <v>0</v>
      </c>
      <c r="BG298" s="214">
        <f>IF(N298="zákl. přenesená",J298,0)</f>
        <v>0</v>
      </c>
      <c r="BH298" s="214">
        <f>IF(N298="sníž. přenesená",J298,0)</f>
        <v>0</v>
      </c>
      <c r="BI298" s="214">
        <f>IF(N298="nulová",J298,0)</f>
        <v>0</v>
      </c>
      <c r="BJ298" s="25" t="s">
        <v>82</v>
      </c>
      <c r="BK298" s="214">
        <f>ROUND(I298*H298,2)</f>
        <v>0</v>
      </c>
      <c r="BL298" s="25" t="s">
        <v>327</v>
      </c>
      <c r="BM298" s="25" t="s">
        <v>2187</v>
      </c>
    </row>
    <row r="299" spans="2:65" s="1" customFormat="1" ht="81">
      <c r="B299" s="42"/>
      <c r="C299" s="64"/>
      <c r="D299" s="246" t="s">
        <v>1656</v>
      </c>
      <c r="E299" s="64"/>
      <c r="F299" s="290" t="s">
        <v>2188</v>
      </c>
      <c r="G299" s="64"/>
      <c r="H299" s="64"/>
      <c r="I299" s="173"/>
      <c r="J299" s="64"/>
      <c r="K299" s="64"/>
      <c r="L299" s="62"/>
      <c r="M299" s="291"/>
      <c r="N299" s="43"/>
      <c r="O299" s="43"/>
      <c r="P299" s="43"/>
      <c r="Q299" s="43"/>
      <c r="R299" s="43"/>
      <c r="S299" s="43"/>
      <c r="T299" s="79"/>
      <c r="AT299" s="25" t="s">
        <v>1656</v>
      </c>
      <c r="AU299" s="25" t="s">
        <v>84</v>
      </c>
    </row>
    <row r="300" spans="2:65" s="1" customFormat="1" ht="31.5" customHeight="1">
      <c r="B300" s="42"/>
      <c r="C300" s="203" t="s">
        <v>2189</v>
      </c>
      <c r="D300" s="203" t="s">
        <v>311</v>
      </c>
      <c r="E300" s="204" t="s">
        <v>2190</v>
      </c>
      <c r="F300" s="205" t="s">
        <v>2191</v>
      </c>
      <c r="G300" s="206" t="s">
        <v>508</v>
      </c>
      <c r="H300" s="207">
        <v>192.38</v>
      </c>
      <c r="I300" s="208"/>
      <c r="J300" s="209">
        <f>ROUND(I300*H300,2)</f>
        <v>0</v>
      </c>
      <c r="K300" s="205" t="s">
        <v>315</v>
      </c>
      <c r="L300" s="62"/>
      <c r="M300" s="210" t="s">
        <v>21</v>
      </c>
      <c r="N300" s="211" t="s">
        <v>45</v>
      </c>
      <c r="O300" s="43"/>
      <c r="P300" s="212">
        <f>O300*H300</f>
        <v>0</v>
      </c>
      <c r="Q300" s="212">
        <v>6.7999999999999996E-3</v>
      </c>
      <c r="R300" s="212">
        <f>Q300*H300</f>
        <v>1.3081839999999998</v>
      </c>
      <c r="S300" s="212">
        <v>0</v>
      </c>
      <c r="T300" s="213">
        <f>S300*H300</f>
        <v>0</v>
      </c>
      <c r="AR300" s="25" t="s">
        <v>327</v>
      </c>
      <c r="AT300" s="25" t="s">
        <v>311</v>
      </c>
      <c r="AU300" s="25" t="s">
        <v>84</v>
      </c>
      <c r="AY300" s="25" t="s">
        <v>308</v>
      </c>
      <c r="BE300" s="214">
        <f>IF(N300="základní",J300,0)</f>
        <v>0</v>
      </c>
      <c r="BF300" s="214">
        <f>IF(N300="snížená",J300,0)</f>
        <v>0</v>
      </c>
      <c r="BG300" s="214">
        <f>IF(N300="zákl. přenesená",J300,0)</f>
        <v>0</v>
      </c>
      <c r="BH300" s="214">
        <f>IF(N300="sníž. přenesená",J300,0)</f>
        <v>0</v>
      </c>
      <c r="BI300" s="214">
        <f>IF(N300="nulová",J300,0)</f>
        <v>0</v>
      </c>
      <c r="BJ300" s="25" t="s">
        <v>82</v>
      </c>
      <c r="BK300" s="214">
        <f>ROUND(I300*H300,2)</f>
        <v>0</v>
      </c>
      <c r="BL300" s="25" t="s">
        <v>327</v>
      </c>
      <c r="BM300" s="25" t="s">
        <v>2192</v>
      </c>
    </row>
    <row r="301" spans="2:65" s="1" customFormat="1" ht="22.5" customHeight="1">
      <c r="B301" s="42"/>
      <c r="C301" s="203" t="s">
        <v>2193</v>
      </c>
      <c r="D301" s="203" t="s">
        <v>311</v>
      </c>
      <c r="E301" s="204" t="s">
        <v>2194</v>
      </c>
      <c r="F301" s="205" t="s">
        <v>2195</v>
      </c>
      <c r="G301" s="206" t="s">
        <v>508</v>
      </c>
      <c r="H301" s="207">
        <v>619.15</v>
      </c>
      <c r="I301" s="208"/>
      <c r="J301" s="209">
        <f>ROUND(I301*H301,2)</f>
        <v>0</v>
      </c>
      <c r="K301" s="205" t="s">
        <v>315</v>
      </c>
      <c r="L301" s="62"/>
      <c r="M301" s="210" t="s">
        <v>21</v>
      </c>
      <c r="N301" s="211" t="s">
        <v>45</v>
      </c>
      <c r="O301" s="43"/>
      <c r="P301" s="212">
        <f>O301*H301</f>
        <v>0</v>
      </c>
      <c r="Q301" s="212">
        <v>2.5999999999999998E-4</v>
      </c>
      <c r="R301" s="212">
        <f>Q301*H301</f>
        <v>0.16097899999999998</v>
      </c>
      <c r="S301" s="212">
        <v>0</v>
      </c>
      <c r="T301" s="213">
        <f>S301*H301</f>
        <v>0</v>
      </c>
      <c r="AR301" s="25" t="s">
        <v>327</v>
      </c>
      <c r="AT301" s="25" t="s">
        <v>311</v>
      </c>
      <c r="AU301" s="25" t="s">
        <v>84</v>
      </c>
      <c r="AY301" s="25" t="s">
        <v>308</v>
      </c>
      <c r="BE301" s="214">
        <f>IF(N301="základní",J301,0)</f>
        <v>0</v>
      </c>
      <c r="BF301" s="214">
        <f>IF(N301="snížená",J301,0)</f>
        <v>0</v>
      </c>
      <c r="BG301" s="214">
        <f>IF(N301="zákl. přenesená",J301,0)</f>
        <v>0</v>
      </c>
      <c r="BH301" s="214">
        <f>IF(N301="sníž. přenesená",J301,0)</f>
        <v>0</v>
      </c>
      <c r="BI301" s="214">
        <f>IF(N301="nulová",J301,0)</f>
        <v>0</v>
      </c>
      <c r="BJ301" s="25" t="s">
        <v>82</v>
      </c>
      <c r="BK301" s="214">
        <f>ROUND(I301*H301,2)</f>
        <v>0</v>
      </c>
      <c r="BL301" s="25" t="s">
        <v>327</v>
      </c>
      <c r="BM301" s="25" t="s">
        <v>2196</v>
      </c>
    </row>
    <row r="302" spans="2:65" s="1" customFormat="1" ht="27">
      <c r="B302" s="42"/>
      <c r="C302" s="64"/>
      <c r="D302" s="246" t="s">
        <v>1656</v>
      </c>
      <c r="E302" s="64"/>
      <c r="F302" s="290" t="s">
        <v>2197</v>
      </c>
      <c r="G302" s="64"/>
      <c r="H302" s="64"/>
      <c r="I302" s="173"/>
      <c r="J302" s="64"/>
      <c r="K302" s="64"/>
      <c r="L302" s="62"/>
      <c r="M302" s="291"/>
      <c r="N302" s="43"/>
      <c r="O302" s="43"/>
      <c r="P302" s="43"/>
      <c r="Q302" s="43"/>
      <c r="R302" s="43"/>
      <c r="S302" s="43"/>
      <c r="T302" s="79"/>
      <c r="AT302" s="25" t="s">
        <v>1656</v>
      </c>
      <c r="AU302" s="25" t="s">
        <v>84</v>
      </c>
    </row>
    <row r="303" spans="2:65" s="1" customFormat="1" ht="22.5" customHeight="1">
      <c r="B303" s="42"/>
      <c r="C303" s="203" t="s">
        <v>2198</v>
      </c>
      <c r="D303" s="203" t="s">
        <v>311</v>
      </c>
      <c r="E303" s="204" t="s">
        <v>2199</v>
      </c>
      <c r="F303" s="205" t="s">
        <v>2200</v>
      </c>
      <c r="G303" s="206" t="s">
        <v>508</v>
      </c>
      <c r="H303" s="207">
        <v>619.15</v>
      </c>
      <c r="I303" s="208"/>
      <c r="J303" s="209">
        <f>ROUND(I303*H303,2)</f>
        <v>0</v>
      </c>
      <c r="K303" s="205" t="s">
        <v>315</v>
      </c>
      <c r="L303" s="62"/>
      <c r="M303" s="210" t="s">
        <v>21</v>
      </c>
      <c r="N303" s="211" t="s">
        <v>45</v>
      </c>
      <c r="O303" s="43"/>
      <c r="P303" s="212">
        <f>O303*H303</f>
        <v>0</v>
      </c>
      <c r="Q303" s="212">
        <v>3.9100000000000003E-3</v>
      </c>
      <c r="R303" s="212">
        <f>Q303*H303</f>
        <v>2.4208764999999999</v>
      </c>
      <c r="S303" s="212">
        <v>0</v>
      </c>
      <c r="T303" s="213">
        <f>S303*H303</f>
        <v>0</v>
      </c>
      <c r="AR303" s="25" t="s">
        <v>327</v>
      </c>
      <c r="AT303" s="25" t="s">
        <v>311</v>
      </c>
      <c r="AU303" s="25" t="s">
        <v>84</v>
      </c>
      <c r="AY303" s="25" t="s">
        <v>308</v>
      </c>
      <c r="BE303" s="214">
        <f>IF(N303="základní",J303,0)</f>
        <v>0</v>
      </c>
      <c r="BF303" s="214">
        <f>IF(N303="snížená",J303,0)</f>
        <v>0</v>
      </c>
      <c r="BG303" s="214">
        <f>IF(N303="zákl. přenesená",J303,0)</f>
        <v>0</v>
      </c>
      <c r="BH303" s="214">
        <f>IF(N303="sníž. přenesená",J303,0)</f>
        <v>0</v>
      </c>
      <c r="BI303" s="214">
        <f>IF(N303="nulová",J303,0)</f>
        <v>0</v>
      </c>
      <c r="BJ303" s="25" t="s">
        <v>82</v>
      </c>
      <c r="BK303" s="214">
        <f>ROUND(I303*H303,2)</f>
        <v>0</v>
      </c>
      <c r="BL303" s="25" t="s">
        <v>327</v>
      </c>
      <c r="BM303" s="25" t="s">
        <v>2201</v>
      </c>
    </row>
    <row r="304" spans="2:65" s="1" customFormat="1" ht="27">
      <c r="B304" s="42"/>
      <c r="C304" s="64"/>
      <c r="D304" s="246" t="s">
        <v>1656</v>
      </c>
      <c r="E304" s="64"/>
      <c r="F304" s="290" t="s">
        <v>2197</v>
      </c>
      <c r="G304" s="64"/>
      <c r="H304" s="64"/>
      <c r="I304" s="173"/>
      <c r="J304" s="64"/>
      <c r="K304" s="64"/>
      <c r="L304" s="62"/>
      <c r="M304" s="291"/>
      <c r="N304" s="43"/>
      <c r="O304" s="43"/>
      <c r="P304" s="43"/>
      <c r="Q304" s="43"/>
      <c r="R304" s="43"/>
      <c r="S304" s="43"/>
      <c r="T304" s="79"/>
      <c r="AT304" s="25" t="s">
        <v>1656</v>
      </c>
      <c r="AU304" s="25" t="s">
        <v>84</v>
      </c>
    </row>
    <row r="305" spans="2:65" s="1" customFormat="1" ht="22.5" customHeight="1">
      <c r="B305" s="42"/>
      <c r="C305" s="203" t="s">
        <v>2202</v>
      </c>
      <c r="D305" s="203" t="s">
        <v>311</v>
      </c>
      <c r="E305" s="204" t="s">
        <v>2203</v>
      </c>
      <c r="F305" s="205" t="s">
        <v>2204</v>
      </c>
      <c r="G305" s="206" t="s">
        <v>508</v>
      </c>
      <c r="H305" s="207">
        <v>619.15</v>
      </c>
      <c r="I305" s="208"/>
      <c r="J305" s="209">
        <f>ROUND(I305*H305,2)</f>
        <v>0</v>
      </c>
      <c r="K305" s="205" t="s">
        <v>315</v>
      </c>
      <c r="L305" s="62"/>
      <c r="M305" s="210" t="s">
        <v>21</v>
      </c>
      <c r="N305" s="211" t="s">
        <v>45</v>
      </c>
      <c r="O305" s="43"/>
      <c r="P305" s="212">
        <f>O305*H305</f>
        <v>0</v>
      </c>
      <c r="Q305" s="212">
        <v>4.9399999999999999E-3</v>
      </c>
      <c r="R305" s="212">
        <f>Q305*H305</f>
        <v>3.0586009999999999</v>
      </c>
      <c r="S305" s="212">
        <v>0</v>
      </c>
      <c r="T305" s="213">
        <f>S305*H305</f>
        <v>0</v>
      </c>
      <c r="AR305" s="25" t="s">
        <v>327</v>
      </c>
      <c r="AT305" s="25" t="s">
        <v>311</v>
      </c>
      <c r="AU305" s="25" t="s">
        <v>84</v>
      </c>
      <c r="AY305" s="25" t="s">
        <v>308</v>
      </c>
      <c r="BE305" s="214">
        <f>IF(N305="základní",J305,0)</f>
        <v>0</v>
      </c>
      <c r="BF305" s="214">
        <f>IF(N305="snížená",J305,0)</f>
        <v>0</v>
      </c>
      <c r="BG305" s="214">
        <f>IF(N305="zákl. přenesená",J305,0)</f>
        <v>0</v>
      </c>
      <c r="BH305" s="214">
        <f>IF(N305="sníž. přenesená",J305,0)</f>
        <v>0</v>
      </c>
      <c r="BI305" s="214">
        <f>IF(N305="nulová",J305,0)</f>
        <v>0</v>
      </c>
      <c r="BJ305" s="25" t="s">
        <v>82</v>
      </c>
      <c r="BK305" s="214">
        <f>ROUND(I305*H305,2)</f>
        <v>0</v>
      </c>
      <c r="BL305" s="25" t="s">
        <v>327</v>
      </c>
      <c r="BM305" s="25" t="s">
        <v>2205</v>
      </c>
    </row>
    <row r="306" spans="2:65" s="1" customFormat="1" ht="27">
      <c r="B306" s="42"/>
      <c r="C306" s="64"/>
      <c r="D306" s="246" t="s">
        <v>1656</v>
      </c>
      <c r="E306" s="64"/>
      <c r="F306" s="290" t="s">
        <v>2197</v>
      </c>
      <c r="G306" s="64"/>
      <c r="H306" s="64"/>
      <c r="I306" s="173"/>
      <c r="J306" s="64"/>
      <c r="K306" s="64"/>
      <c r="L306" s="62"/>
      <c r="M306" s="291"/>
      <c r="N306" s="43"/>
      <c r="O306" s="43"/>
      <c r="P306" s="43"/>
      <c r="Q306" s="43"/>
      <c r="R306" s="43"/>
      <c r="S306" s="43"/>
      <c r="T306" s="79"/>
      <c r="AT306" s="25" t="s">
        <v>1656</v>
      </c>
      <c r="AU306" s="25" t="s">
        <v>84</v>
      </c>
    </row>
    <row r="307" spans="2:65" s="1" customFormat="1" ht="31.5" customHeight="1">
      <c r="B307" s="42"/>
      <c r="C307" s="203" t="s">
        <v>2206</v>
      </c>
      <c r="D307" s="203" t="s">
        <v>311</v>
      </c>
      <c r="E307" s="204" t="s">
        <v>2207</v>
      </c>
      <c r="F307" s="205" t="s">
        <v>2208</v>
      </c>
      <c r="G307" s="206" t="s">
        <v>508</v>
      </c>
      <c r="H307" s="207">
        <v>619.15</v>
      </c>
      <c r="I307" s="208"/>
      <c r="J307" s="209">
        <f>ROUND(I307*H307,2)</f>
        <v>0</v>
      </c>
      <c r="K307" s="205" t="s">
        <v>315</v>
      </c>
      <c r="L307" s="62"/>
      <c r="M307" s="210" t="s">
        <v>21</v>
      </c>
      <c r="N307" s="211" t="s">
        <v>45</v>
      </c>
      <c r="O307" s="43"/>
      <c r="P307" s="212">
        <f>O307*H307</f>
        <v>0</v>
      </c>
      <c r="Q307" s="212">
        <v>1.32E-2</v>
      </c>
      <c r="R307" s="212">
        <f>Q307*H307</f>
        <v>8.1727799999999995</v>
      </c>
      <c r="S307" s="212">
        <v>0</v>
      </c>
      <c r="T307" s="213">
        <f>S307*H307</f>
        <v>0</v>
      </c>
      <c r="AR307" s="25" t="s">
        <v>327</v>
      </c>
      <c r="AT307" s="25" t="s">
        <v>311</v>
      </c>
      <c r="AU307" s="25" t="s">
        <v>84</v>
      </c>
      <c r="AY307" s="25" t="s">
        <v>308</v>
      </c>
      <c r="BE307" s="214">
        <f>IF(N307="základní",J307,0)</f>
        <v>0</v>
      </c>
      <c r="BF307" s="214">
        <f>IF(N307="snížená",J307,0)</f>
        <v>0</v>
      </c>
      <c r="BG307" s="214">
        <f>IF(N307="zákl. přenesená",J307,0)</f>
        <v>0</v>
      </c>
      <c r="BH307" s="214">
        <f>IF(N307="sníž. přenesená",J307,0)</f>
        <v>0</v>
      </c>
      <c r="BI307" s="214">
        <f>IF(N307="nulová",J307,0)</f>
        <v>0</v>
      </c>
      <c r="BJ307" s="25" t="s">
        <v>82</v>
      </c>
      <c r="BK307" s="214">
        <f>ROUND(I307*H307,2)</f>
        <v>0</v>
      </c>
      <c r="BL307" s="25" t="s">
        <v>327</v>
      </c>
      <c r="BM307" s="25" t="s">
        <v>2209</v>
      </c>
    </row>
    <row r="308" spans="2:65" s="1" customFormat="1" ht="94.5">
      <c r="B308" s="42"/>
      <c r="C308" s="64"/>
      <c r="D308" s="246" t="s">
        <v>1656</v>
      </c>
      <c r="E308" s="64"/>
      <c r="F308" s="290" t="s">
        <v>2210</v>
      </c>
      <c r="G308" s="64"/>
      <c r="H308" s="64"/>
      <c r="I308" s="173"/>
      <c r="J308" s="64"/>
      <c r="K308" s="64"/>
      <c r="L308" s="62"/>
      <c r="M308" s="291"/>
      <c r="N308" s="43"/>
      <c r="O308" s="43"/>
      <c r="P308" s="43"/>
      <c r="Q308" s="43"/>
      <c r="R308" s="43"/>
      <c r="S308" s="43"/>
      <c r="T308" s="79"/>
      <c r="AT308" s="25" t="s">
        <v>1656</v>
      </c>
      <c r="AU308" s="25" t="s">
        <v>84</v>
      </c>
    </row>
    <row r="309" spans="2:65" s="1" customFormat="1" ht="31.5" customHeight="1">
      <c r="B309" s="42"/>
      <c r="C309" s="203" t="s">
        <v>2211</v>
      </c>
      <c r="D309" s="203" t="s">
        <v>311</v>
      </c>
      <c r="E309" s="204" t="s">
        <v>2212</v>
      </c>
      <c r="F309" s="205" t="s">
        <v>2213</v>
      </c>
      <c r="G309" s="206" t="s">
        <v>508</v>
      </c>
      <c r="H309" s="207">
        <v>619.15</v>
      </c>
      <c r="I309" s="208"/>
      <c r="J309" s="209">
        <f>ROUND(I309*H309,2)</f>
        <v>0</v>
      </c>
      <c r="K309" s="205" t="s">
        <v>315</v>
      </c>
      <c r="L309" s="62"/>
      <c r="M309" s="210" t="s">
        <v>21</v>
      </c>
      <c r="N309" s="211" t="s">
        <v>45</v>
      </c>
      <c r="O309" s="43"/>
      <c r="P309" s="212">
        <f>O309*H309</f>
        <v>0</v>
      </c>
      <c r="Q309" s="212">
        <v>6.7999999999999996E-3</v>
      </c>
      <c r="R309" s="212">
        <f>Q309*H309</f>
        <v>4.2102199999999996</v>
      </c>
      <c r="S309" s="212">
        <v>0</v>
      </c>
      <c r="T309" s="213">
        <f>S309*H309</f>
        <v>0</v>
      </c>
      <c r="AR309" s="25" t="s">
        <v>327</v>
      </c>
      <c r="AT309" s="25" t="s">
        <v>311</v>
      </c>
      <c r="AU309" s="25" t="s">
        <v>84</v>
      </c>
      <c r="AY309" s="25" t="s">
        <v>308</v>
      </c>
      <c r="BE309" s="214">
        <f>IF(N309="základní",J309,0)</f>
        <v>0</v>
      </c>
      <c r="BF309" s="214">
        <f>IF(N309="snížená",J309,0)</f>
        <v>0</v>
      </c>
      <c r="BG309" s="214">
        <f>IF(N309="zákl. přenesená",J309,0)</f>
        <v>0</v>
      </c>
      <c r="BH309" s="214">
        <f>IF(N309="sníž. přenesená",J309,0)</f>
        <v>0</v>
      </c>
      <c r="BI309" s="214">
        <f>IF(N309="nulová",J309,0)</f>
        <v>0</v>
      </c>
      <c r="BJ309" s="25" t="s">
        <v>82</v>
      </c>
      <c r="BK309" s="214">
        <f>ROUND(I309*H309,2)</f>
        <v>0</v>
      </c>
      <c r="BL309" s="25" t="s">
        <v>327</v>
      </c>
      <c r="BM309" s="25" t="s">
        <v>2214</v>
      </c>
    </row>
    <row r="310" spans="2:65" s="1" customFormat="1" ht="27">
      <c r="B310" s="42"/>
      <c r="C310" s="64"/>
      <c r="D310" s="246" t="s">
        <v>1656</v>
      </c>
      <c r="E310" s="64"/>
      <c r="F310" s="290" t="s">
        <v>2197</v>
      </c>
      <c r="G310" s="64"/>
      <c r="H310" s="64"/>
      <c r="I310" s="173"/>
      <c r="J310" s="64"/>
      <c r="K310" s="64"/>
      <c r="L310" s="62"/>
      <c r="M310" s="291"/>
      <c r="N310" s="43"/>
      <c r="O310" s="43"/>
      <c r="P310" s="43"/>
      <c r="Q310" s="43"/>
      <c r="R310" s="43"/>
      <c r="S310" s="43"/>
      <c r="T310" s="79"/>
      <c r="AT310" s="25" t="s">
        <v>1656</v>
      </c>
      <c r="AU310" s="25" t="s">
        <v>84</v>
      </c>
    </row>
    <row r="311" spans="2:65" s="1" customFormat="1" ht="22.5" customHeight="1">
      <c r="B311" s="42"/>
      <c r="C311" s="203" t="s">
        <v>2215</v>
      </c>
      <c r="D311" s="203" t="s">
        <v>311</v>
      </c>
      <c r="E311" s="204" t="s">
        <v>2216</v>
      </c>
      <c r="F311" s="205" t="s">
        <v>2217</v>
      </c>
      <c r="G311" s="206" t="s">
        <v>508</v>
      </c>
      <c r="H311" s="207">
        <v>7882.1</v>
      </c>
      <c r="I311" s="208"/>
      <c r="J311" s="209">
        <f>ROUND(I311*H311,2)</f>
        <v>0</v>
      </c>
      <c r="K311" s="205" t="s">
        <v>315</v>
      </c>
      <c r="L311" s="62"/>
      <c r="M311" s="210" t="s">
        <v>21</v>
      </c>
      <c r="N311" s="211" t="s">
        <v>45</v>
      </c>
      <c r="O311" s="43"/>
      <c r="P311" s="212">
        <f>O311*H311</f>
        <v>0</v>
      </c>
      <c r="Q311" s="212">
        <v>2.5999999999999998E-4</v>
      </c>
      <c r="R311" s="212">
        <f>Q311*H311</f>
        <v>2.0493459999999999</v>
      </c>
      <c r="S311" s="212">
        <v>0</v>
      </c>
      <c r="T311" s="213">
        <f>S311*H311</f>
        <v>0</v>
      </c>
      <c r="AR311" s="25" t="s">
        <v>327</v>
      </c>
      <c r="AT311" s="25" t="s">
        <v>311</v>
      </c>
      <c r="AU311" s="25" t="s">
        <v>84</v>
      </c>
      <c r="AY311" s="25" t="s">
        <v>308</v>
      </c>
      <c r="BE311" s="214">
        <f>IF(N311="základní",J311,0)</f>
        <v>0</v>
      </c>
      <c r="BF311" s="214">
        <f>IF(N311="snížená",J311,0)</f>
        <v>0</v>
      </c>
      <c r="BG311" s="214">
        <f>IF(N311="zákl. přenesená",J311,0)</f>
        <v>0</v>
      </c>
      <c r="BH311" s="214">
        <f>IF(N311="sníž. přenesená",J311,0)</f>
        <v>0</v>
      </c>
      <c r="BI311" s="214">
        <f>IF(N311="nulová",J311,0)</f>
        <v>0</v>
      </c>
      <c r="BJ311" s="25" t="s">
        <v>82</v>
      </c>
      <c r="BK311" s="214">
        <f>ROUND(I311*H311,2)</f>
        <v>0</v>
      </c>
      <c r="BL311" s="25" t="s">
        <v>327</v>
      </c>
      <c r="BM311" s="25" t="s">
        <v>2218</v>
      </c>
    </row>
    <row r="312" spans="2:65" s="1" customFormat="1" ht="27">
      <c r="B312" s="42"/>
      <c r="C312" s="64"/>
      <c r="D312" s="246" t="s">
        <v>1656</v>
      </c>
      <c r="E312" s="64"/>
      <c r="F312" s="290" t="s">
        <v>2219</v>
      </c>
      <c r="G312" s="64"/>
      <c r="H312" s="64"/>
      <c r="I312" s="173"/>
      <c r="J312" s="64"/>
      <c r="K312" s="64"/>
      <c r="L312" s="62"/>
      <c r="M312" s="291"/>
      <c r="N312" s="43"/>
      <c r="O312" s="43"/>
      <c r="P312" s="43"/>
      <c r="Q312" s="43"/>
      <c r="R312" s="43"/>
      <c r="S312" s="43"/>
      <c r="T312" s="79"/>
      <c r="AT312" s="25" t="s">
        <v>1656</v>
      </c>
      <c r="AU312" s="25" t="s">
        <v>84</v>
      </c>
    </row>
    <row r="313" spans="2:65" s="1" customFormat="1" ht="22.5" customHeight="1">
      <c r="B313" s="42"/>
      <c r="C313" s="203" t="s">
        <v>2220</v>
      </c>
      <c r="D313" s="203" t="s">
        <v>311</v>
      </c>
      <c r="E313" s="204" t="s">
        <v>2221</v>
      </c>
      <c r="F313" s="205" t="s">
        <v>2222</v>
      </c>
      <c r="G313" s="206" t="s">
        <v>508</v>
      </c>
      <c r="H313" s="207">
        <v>7882.1</v>
      </c>
      <c r="I313" s="208"/>
      <c r="J313" s="209">
        <f>ROUND(I313*H313,2)</f>
        <v>0</v>
      </c>
      <c r="K313" s="205" t="s">
        <v>315</v>
      </c>
      <c r="L313" s="62"/>
      <c r="M313" s="210" t="s">
        <v>21</v>
      </c>
      <c r="N313" s="211" t="s">
        <v>45</v>
      </c>
      <c r="O313" s="43"/>
      <c r="P313" s="212">
        <f>O313*H313</f>
        <v>0</v>
      </c>
      <c r="Q313" s="212">
        <v>3.9100000000000003E-3</v>
      </c>
      <c r="R313" s="212">
        <f>Q313*H313</f>
        <v>30.819011000000003</v>
      </c>
      <c r="S313" s="212">
        <v>0</v>
      </c>
      <c r="T313" s="213">
        <f>S313*H313</f>
        <v>0</v>
      </c>
      <c r="AR313" s="25" t="s">
        <v>327</v>
      </c>
      <c r="AT313" s="25" t="s">
        <v>311</v>
      </c>
      <c r="AU313" s="25" t="s">
        <v>84</v>
      </c>
      <c r="AY313" s="25" t="s">
        <v>308</v>
      </c>
      <c r="BE313" s="214">
        <f>IF(N313="základní",J313,0)</f>
        <v>0</v>
      </c>
      <c r="BF313" s="214">
        <f>IF(N313="snížená",J313,0)</f>
        <v>0</v>
      </c>
      <c r="BG313" s="214">
        <f>IF(N313="zákl. přenesená",J313,0)</f>
        <v>0</v>
      </c>
      <c r="BH313" s="214">
        <f>IF(N313="sníž. přenesená",J313,0)</f>
        <v>0</v>
      </c>
      <c r="BI313" s="214">
        <f>IF(N313="nulová",J313,0)</f>
        <v>0</v>
      </c>
      <c r="BJ313" s="25" t="s">
        <v>82</v>
      </c>
      <c r="BK313" s="214">
        <f>ROUND(I313*H313,2)</f>
        <v>0</v>
      </c>
      <c r="BL313" s="25" t="s">
        <v>327</v>
      </c>
      <c r="BM313" s="25" t="s">
        <v>2223</v>
      </c>
    </row>
    <row r="314" spans="2:65" s="1" customFormat="1" ht="27">
      <c r="B314" s="42"/>
      <c r="C314" s="64"/>
      <c r="D314" s="246" t="s">
        <v>1656</v>
      </c>
      <c r="E314" s="64"/>
      <c r="F314" s="290" t="s">
        <v>2219</v>
      </c>
      <c r="G314" s="64"/>
      <c r="H314" s="64"/>
      <c r="I314" s="173"/>
      <c r="J314" s="64"/>
      <c r="K314" s="64"/>
      <c r="L314" s="62"/>
      <c r="M314" s="291"/>
      <c r="N314" s="43"/>
      <c r="O314" s="43"/>
      <c r="P314" s="43"/>
      <c r="Q314" s="43"/>
      <c r="R314" s="43"/>
      <c r="S314" s="43"/>
      <c r="T314" s="79"/>
      <c r="AT314" s="25" t="s">
        <v>1656</v>
      </c>
      <c r="AU314" s="25" t="s">
        <v>84</v>
      </c>
    </row>
    <row r="315" spans="2:65" s="1" customFormat="1" ht="22.5" customHeight="1">
      <c r="B315" s="42"/>
      <c r="C315" s="203" t="s">
        <v>2224</v>
      </c>
      <c r="D315" s="203" t="s">
        <v>311</v>
      </c>
      <c r="E315" s="204" t="s">
        <v>2225</v>
      </c>
      <c r="F315" s="205" t="s">
        <v>2226</v>
      </c>
      <c r="G315" s="206" t="s">
        <v>508</v>
      </c>
      <c r="H315" s="207">
        <v>4530.03</v>
      </c>
      <c r="I315" s="208"/>
      <c r="J315" s="209">
        <f>ROUND(I315*H315,2)</f>
        <v>0</v>
      </c>
      <c r="K315" s="205" t="s">
        <v>315</v>
      </c>
      <c r="L315" s="62"/>
      <c r="M315" s="210" t="s">
        <v>21</v>
      </c>
      <c r="N315" s="211" t="s">
        <v>45</v>
      </c>
      <c r="O315" s="43"/>
      <c r="P315" s="212">
        <f>O315*H315</f>
        <v>0</v>
      </c>
      <c r="Q315" s="212">
        <v>4.9399999999999999E-3</v>
      </c>
      <c r="R315" s="212">
        <f>Q315*H315</f>
        <v>22.378348199999998</v>
      </c>
      <c r="S315" s="212">
        <v>0</v>
      </c>
      <c r="T315" s="213">
        <f>S315*H315</f>
        <v>0</v>
      </c>
      <c r="AR315" s="25" t="s">
        <v>327</v>
      </c>
      <c r="AT315" s="25" t="s">
        <v>311</v>
      </c>
      <c r="AU315" s="25" t="s">
        <v>84</v>
      </c>
      <c r="AY315" s="25" t="s">
        <v>308</v>
      </c>
      <c r="BE315" s="214">
        <f>IF(N315="základní",J315,0)</f>
        <v>0</v>
      </c>
      <c r="BF315" s="214">
        <f>IF(N315="snížená",J315,0)</f>
        <v>0</v>
      </c>
      <c r="BG315" s="214">
        <f>IF(N315="zákl. přenesená",J315,0)</f>
        <v>0</v>
      </c>
      <c r="BH315" s="214">
        <f>IF(N315="sníž. přenesená",J315,0)</f>
        <v>0</v>
      </c>
      <c r="BI315" s="214">
        <f>IF(N315="nulová",J315,0)</f>
        <v>0</v>
      </c>
      <c r="BJ315" s="25" t="s">
        <v>82</v>
      </c>
      <c r="BK315" s="214">
        <f>ROUND(I315*H315,2)</f>
        <v>0</v>
      </c>
      <c r="BL315" s="25" t="s">
        <v>327</v>
      </c>
      <c r="BM315" s="25" t="s">
        <v>2227</v>
      </c>
    </row>
    <row r="316" spans="2:65" s="1" customFormat="1" ht="27">
      <c r="B316" s="42"/>
      <c r="C316" s="64"/>
      <c r="D316" s="246" t="s">
        <v>1656</v>
      </c>
      <c r="E316" s="64"/>
      <c r="F316" s="290" t="s">
        <v>2228</v>
      </c>
      <c r="G316" s="64"/>
      <c r="H316" s="64"/>
      <c r="I316" s="173"/>
      <c r="J316" s="64"/>
      <c r="K316" s="64"/>
      <c r="L316" s="62"/>
      <c r="M316" s="291"/>
      <c r="N316" s="43"/>
      <c r="O316" s="43"/>
      <c r="P316" s="43"/>
      <c r="Q316" s="43"/>
      <c r="R316" s="43"/>
      <c r="S316" s="43"/>
      <c r="T316" s="79"/>
      <c r="AT316" s="25" t="s">
        <v>1656</v>
      </c>
      <c r="AU316" s="25" t="s">
        <v>84</v>
      </c>
    </row>
    <row r="317" spans="2:65" s="1" customFormat="1" ht="22.5" customHeight="1">
      <c r="B317" s="42"/>
      <c r="C317" s="203" t="s">
        <v>2229</v>
      </c>
      <c r="D317" s="203" t="s">
        <v>311</v>
      </c>
      <c r="E317" s="204" t="s">
        <v>2230</v>
      </c>
      <c r="F317" s="205" t="s">
        <v>2231</v>
      </c>
      <c r="G317" s="206" t="s">
        <v>508</v>
      </c>
      <c r="H317" s="207">
        <v>4530.03</v>
      </c>
      <c r="I317" s="208"/>
      <c r="J317" s="209">
        <f>ROUND(I317*H317,2)</f>
        <v>0</v>
      </c>
      <c r="K317" s="205" t="s">
        <v>315</v>
      </c>
      <c r="L317" s="62"/>
      <c r="M317" s="210" t="s">
        <v>21</v>
      </c>
      <c r="N317" s="211" t="s">
        <v>45</v>
      </c>
      <c r="O317" s="43"/>
      <c r="P317" s="212">
        <f>O317*H317</f>
        <v>0</v>
      </c>
      <c r="Q317" s="212">
        <v>1.32E-2</v>
      </c>
      <c r="R317" s="212">
        <f>Q317*H317</f>
        <v>59.796395999999994</v>
      </c>
      <c r="S317" s="212">
        <v>0</v>
      </c>
      <c r="T317" s="213">
        <f>S317*H317</f>
        <v>0</v>
      </c>
      <c r="AR317" s="25" t="s">
        <v>327</v>
      </c>
      <c r="AT317" s="25" t="s">
        <v>311</v>
      </c>
      <c r="AU317" s="25" t="s">
        <v>84</v>
      </c>
      <c r="AY317" s="25" t="s">
        <v>308</v>
      </c>
      <c r="BE317" s="214">
        <f>IF(N317="základní",J317,0)</f>
        <v>0</v>
      </c>
      <c r="BF317" s="214">
        <f>IF(N317="snížená",J317,0)</f>
        <v>0</v>
      </c>
      <c r="BG317" s="214">
        <f>IF(N317="zákl. přenesená",J317,0)</f>
        <v>0</v>
      </c>
      <c r="BH317" s="214">
        <f>IF(N317="sníž. přenesená",J317,0)</f>
        <v>0</v>
      </c>
      <c r="BI317" s="214">
        <f>IF(N317="nulová",J317,0)</f>
        <v>0</v>
      </c>
      <c r="BJ317" s="25" t="s">
        <v>82</v>
      </c>
      <c r="BK317" s="214">
        <f>ROUND(I317*H317,2)</f>
        <v>0</v>
      </c>
      <c r="BL317" s="25" t="s">
        <v>327</v>
      </c>
      <c r="BM317" s="25" t="s">
        <v>2232</v>
      </c>
    </row>
    <row r="318" spans="2:65" s="1" customFormat="1" ht="94.5">
      <c r="B318" s="42"/>
      <c r="C318" s="64"/>
      <c r="D318" s="246" t="s">
        <v>1656</v>
      </c>
      <c r="E318" s="64"/>
      <c r="F318" s="290" t="s">
        <v>2233</v>
      </c>
      <c r="G318" s="64"/>
      <c r="H318" s="64"/>
      <c r="I318" s="173"/>
      <c r="J318" s="64"/>
      <c r="K318" s="64"/>
      <c r="L318" s="62"/>
      <c r="M318" s="291"/>
      <c r="N318" s="43"/>
      <c r="O318" s="43"/>
      <c r="P318" s="43"/>
      <c r="Q318" s="43"/>
      <c r="R318" s="43"/>
      <c r="S318" s="43"/>
      <c r="T318" s="79"/>
      <c r="AT318" s="25" t="s">
        <v>1656</v>
      </c>
      <c r="AU318" s="25" t="s">
        <v>84</v>
      </c>
    </row>
    <row r="319" spans="2:65" s="1" customFormat="1" ht="31.5" customHeight="1">
      <c r="B319" s="42"/>
      <c r="C319" s="203" t="s">
        <v>2234</v>
      </c>
      <c r="D319" s="203" t="s">
        <v>311</v>
      </c>
      <c r="E319" s="204" t="s">
        <v>2235</v>
      </c>
      <c r="F319" s="205" t="s">
        <v>2236</v>
      </c>
      <c r="G319" s="206" t="s">
        <v>508</v>
      </c>
      <c r="H319" s="207">
        <v>4530.03</v>
      </c>
      <c r="I319" s="208"/>
      <c r="J319" s="209">
        <f>ROUND(I319*H319,2)</f>
        <v>0</v>
      </c>
      <c r="K319" s="205" t="s">
        <v>315</v>
      </c>
      <c r="L319" s="62"/>
      <c r="M319" s="210" t="s">
        <v>21</v>
      </c>
      <c r="N319" s="211" t="s">
        <v>45</v>
      </c>
      <c r="O319" s="43"/>
      <c r="P319" s="212">
        <f>O319*H319</f>
        <v>0</v>
      </c>
      <c r="Q319" s="212">
        <v>6.7999999999999996E-3</v>
      </c>
      <c r="R319" s="212">
        <f>Q319*H319</f>
        <v>30.804203999999995</v>
      </c>
      <c r="S319" s="212">
        <v>0</v>
      </c>
      <c r="T319" s="213">
        <f>S319*H319</f>
        <v>0</v>
      </c>
      <c r="AR319" s="25" t="s">
        <v>327</v>
      </c>
      <c r="AT319" s="25" t="s">
        <v>311</v>
      </c>
      <c r="AU319" s="25" t="s">
        <v>84</v>
      </c>
      <c r="AY319" s="25" t="s">
        <v>308</v>
      </c>
      <c r="BE319" s="214">
        <f>IF(N319="základní",J319,0)</f>
        <v>0</v>
      </c>
      <c r="BF319" s="214">
        <f>IF(N319="snížená",J319,0)</f>
        <v>0</v>
      </c>
      <c r="BG319" s="214">
        <f>IF(N319="zákl. přenesená",J319,0)</f>
        <v>0</v>
      </c>
      <c r="BH319" s="214">
        <f>IF(N319="sníž. přenesená",J319,0)</f>
        <v>0</v>
      </c>
      <c r="BI319" s="214">
        <f>IF(N319="nulová",J319,0)</f>
        <v>0</v>
      </c>
      <c r="BJ319" s="25" t="s">
        <v>82</v>
      </c>
      <c r="BK319" s="214">
        <f>ROUND(I319*H319,2)</f>
        <v>0</v>
      </c>
      <c r="BL319" s="25" t="s">
        <v>327</v>
      </c>
      <c r="BM319" s="25" t="s">
        <v>2237</v>
      </c>
    </row>
    <row r="320" spans="2:65" s="1" customFormat="1" ht="27">
      <c r="B320" s="42"/>
      <c r="C320" s="64"/>
      <c r="D320" s="246" t="s">
        <v>1656</v>
      </c>
      <c r="E320" s="64"/>
      <c r="F320" s="290" t="s">
        <v>2228</v>
      </c>
      <c r="G320" s="64"/>
      <c r="H320" s="64"/>
      <c r="I320" s="173"/>
      <c r="J320" s="64"/>
      <c r="K320" s="64"/>
      <c r="L320" s="62"/>
      <c r="M320" s="291"/>
      <c r="N320" s="43"/>
      <c r="O320" s="43"/>
      <c r="P320" s="43"/>
      <c r="Q320" s="43"/>
      <c r="R320" s="43"/>
      <c r="S320" s="43"/>
      <c r="T320" s="79"/>
      <c r="AT320" s="25" t="s">
        <v>1656</v>
      </c>
      <c r="AU320" s="25" t="s">
        <v>84</v>
      </c>
    </row>
    <row r="321" spans="2:65" s="1" customFormat="1" ht="22.5" customHeight="1">
      <c r="B321" s="42"/>
      <c r="C321" s="203" t="s">
        <v>2238</v>
      </c>
      <c r="D321" s="203" t="s">
        <v>311</v>
      </c>
      <c r="E321" s="204" t="s">
        <v>2225</v>
      </c>
      <c r="F321" s="205" t="s">
        <v>2226</v>
      </c>
      <c r="G321" s="206" t="s">
        <v>508</v>
      </c>
      <c r="H321" s="207">
        <v>206.17</v>
      </c>
      <c r="I321" s="208"/>
      <c r="J321" s="209">
        <f>ROUND(I321*H321,2)</f>
        <v>0</v>
      </c>
      <c r="K321" s="205" t="s">
        <v>315</v>
      </c>
      <c r="L321" s="62"/>
      <c r="M321" s="210" t="s">
        <v>21</v>
      </c>
      <c r="N321" s="211" t="s">
        <v>45</v>
      </c>
      <c r="O321" s="43"/>
      <c r="P321" s="212">
        <f>O321*H321</f>
        <v>0</v>
      </c>
      <c r="Q321" s="212">
        <v>4.9399999999999999E-3</v>
      </c>
      <c r="R321" s="212">
        <f>Q321*H321</f>
        <v>1.0184797999999999</v>
      </c>
      <c r="S321" s="212">
        <v>0</v>
      </c>
      <c r="T321" s="213">
        <f>S321*H321</f>
        <v>0</v>
      </c>
      <c r="AR321" s="25" t="s">
        <v>327</v>
      </c>
      <c r="AT321" s="25" t="s">
        <v>311</v>
      </c>
      <c r="AU321" s="25" t="s">
        <v>84</v>
      </c>
      <c r="AY321" s="25" t="s">
        <v>308</v>
      </c>
      <c r="BE321" s="214">
        <f>IF(N321="základní",J321,0)</f>
        <v>0</v>
      </c>
      <c r="BF321" s="214">
        <f>IF(N321="snížená",J321,0)</f>
        <v>0</v>
      </c>
      <c r="BG321" s="214">
        <f>IF(N321="zákl. přenesená",J321,0)</f>
        <v>0</v>
      </c>
      <c r="BH321" s="214">
        <f>IF(N321="sníž. přenesená",J321,0)</f>
        <v>0</v>
      </c>
      <c r="BI321" s="214">
        <f>IF(N321="nulová",J321,0)</f>
        <v>0</v>
      </c>
      <c r="BJ321" s="25" t="s">
        <v>82</v>
      </c>
      <c r="BK321" s="214">
        <f>ROUND(I321*H321,2)</f>
        <v>0</v>
      </c>
      <c r="BL321" s="25" t="s">
        <v>327</v>
      </c>
      <c r="BM321" s="25" t="s">
        <v>2239</v>
      </c>
    </row>
    <row r="322" spans="2:65" s="1" customFormat="1" ht="27">
      <c r="B322" s="42"/>
      <c r="C322" s="64"/>
      <c r="D322" s="246" t="s">
        <v>1656</v>
      </c>
      <c r="E322" s="64"/>
      <c r="F322" s="290" t="s">
        <v>2240</v>
      </c>
      <c r="G322" s="64"/>
      <c r="H322" s="64"/>
      <c r="I322" s="173"/>
      <c r="J322" s="64"/>
      <c r="K322" s="64"/>
      <c r="L322" s="62"/>
      <c r="M322" s="291"/>
      <c r="N322" s="43"/>
      <c r="O322" s="43"/>
      <c r="P322" s="43"/>
      <c r="Q322" s="43"/>
      <c r="R322" s="43"/>
      <c r="S322" s="43"/>
      <c r="T322" s="79"/>
      <c r="AT322" s="25" t="s">
        <v>1656</v>
      </c>
      <c r="AU322" s="25" t="s">
        <v>84</v>
      </c>
    </row>
    <row r="323" spans="2:65" s="1" customFormat="1" ht="22.5" customHeight="1">
      <c r="B323" s="42"/>
      <c r="C323" s="203" t="s">
        <v>2241</v>
      </c>
      <c r="D323" s="203" t="s">
        <v>311</v>
      </c>
      <c r="E323" s="204" t="s">
        <v>2242</v>
      </c>
      <c r="F323" s="205" t="s">
        <v>2243</v>
      </c>
      <c r="G323" s="206" t="s">
        <v>508</v>
      </c>
      <c r="H323" s="207">
        <v>206.17</v>
      </c>
      <c r="I323" s="208"/>
      <c r="J323" s="209">
        <f>ROUND(I323*H323,2)</f>
        <v>0</v>
      </c>
      <c r="K323" s="205" t="s">
        <v>315</v>
      </c>
      <c r="L323" s="62"/>
      <c r="M323" s="210" t="s">
        <v>21</v>
      </c>
      <c r="N323" s="211" t="s">
        <v>45</v>
      </c>
      <c r="O323" s="43"/>
      <c r="P323" s="212">
        <f>O323*H323</f>
        <v>0</v>
      </c>
      <c r="Q323" s="212">
        <v>1.6279999999999999E-2</v>
      </c>
      <c r="R323" s="212">
        <f>Q323*H323</f>
        <v>3.3564475999999996</v>
      </c>
      <c r="S323" s="212">
        <v>0</v>
      </c>
      <c r="T323" s="213">
        <f>S323*H323</f>
        <v>0</v>
      </c>
      <c r="AR323" s="25" t="s">
        <v>327</v>
      </c>
      <c r="AT323" s="25" t="s">
        <v>311</v>
      </c>
      <c r="AU323" s="25" t="s">
        <v>84</v>
      </c>
      <c r="AY323" s="25" t="s">
        <v>308</v>
      </c>
      <c r="BE323" s="214">
        <f>IF(N323="základní",J323,0)</f>
        <v>0</v>
      </c>
      <c r="BF323" s="214">
        <f>IF(N323="snížená",J323,0)</f>
        <v>0</v>
      </c>
      <c r="BG323" s="214">
        <f>IF(N323="zákl. přenesená",J323,0)</f>
        <v>0</v>
      </c>
      <c r="BH323" s="214">
        <f>IF(N323="sníž. přenesená",J323,0)</f>
        <v>0</v>
      </c>
      <c r="BI323" s="214">
        <f>IF(N323="nulová",J323,0)</f>
        <v>0</v>
      </c>
      <c r="BJ323" s="25" t="s">
        <v>82</v>
      </c>
      <c r="BK323" s="214">
        <f>ROUND(I323*H323,2)</f>
        <v>0</v>
      </c>
      <c r="BL323" s="25" t="s">
        <v>327</v>
      </c>
      <c r="BM323" s="25" t="s">
        <v>2244</v>
      </c>
    </row>
    <row r="324" spans="2:65" s="1" customFormat="1" ht="27">
      <c r="B324" s="42"/>
      <c r="C324" s="64"/>
      <c r="D324" s="246" t="s">
        <v>1656</v>
      </c>
      <c r="E324" s="64"/>
      <c r="F324" s="290" t="s">
        <v>2240</v>
      </c>
      <c r="G324" s="64"/>
      <c r="H324" s="64"/>
      <c r="I324" s="173"/>
      <c r="J324" s="64"/>
      <c r="K324" s="64"/>
      <c r="L324" s="62"/>
      <c r="M324" s="291"/>
      <c r="N324" s="43"/>
      <c r="O324" s="43"/>
      <c r="P324" s="43"/>
      <c r="Q324" s="43"/>
      <c r="R324" s="43"/>
      <c r="S324" s="43"/>
      <c r="T324" s="79"/>
      <c r="AT324" s="25" t="s">
        <v>1656</v>
      </c>
      <c r="AU324" s="25" t="s">
        <v>84</v>
      </c>
    </row>
    <row r="325" spans="2:65" s="1" customFormat="1" ht="31.5" customHeight="1">
      <c r="B325" s="42"/>
      <c r="C325" s="203" t="s">
        <v>2245</v>
      </c>
      <c r="D325" s="203" t="s">
        <v>311</v>
      </c>
      <c r="E325" s="204" t="s">
        <v>2235</v>
      </c>
      <c r="F325" s="205" t="s">
        <v>2236</v>
      </c>
      <c r="G325" s="206" t="s">
        <v>508</v>
      </c>
      <c r="H325" s="207">
        <v>412.34</v>
      </c>
      <c r="I325" s="208"/>
      <c r="J325" s="209">
        <f>ROUND(I325*H325,2)</f>
        <v>0</v>
      </c>
      <c r="K325" s="205" t="s">
        <v>315</v>
      </c>
      <c r="L325" s="62"/>
      <c r="M325" s="210" t="s">
        <v>21</v>
      </c>
      <c r="N325" s="211" t="s">
        <v>45</v>
      </c>
      <c r="O325" s="43"/>
      <c r="P325" s="212">
        <f>O325*H325</f>
        <v>0</v>
      </c>
      <c r="Q325" s="212">
        <v>6.7999999999999996E-3</v>
      </c>
      <c r="R325" s="212">
        <f>Q325*H325</f>
        <v>2.8039119999999995</v>
      </c>
      <c r="S325" s="212">
        <v>0</v>
      </c>
      <c r="T325" s="213">
        <f>S325*H325</f>
        <v>0</v>
      </c>
      <c r="AR325" s="25" t="s">
        <v>327</v>
      </c>
      <c r="AT325" s="25" t="s">
        <v>311</v>
      </c>
      <c r="AU325" s="25" t="s">
        <v>84</v>
      </c>
      <c r="AY325" s="25" t="s">
        <v>308</v>
      </c>
      <c r="BE325" s="214">
        <f>IF(N325="základní",J325,0)</f>
        <v>0</v>
      </c>
      <c r="BF325" s="214">
        <f>IF(N325="snížená",J325,0)</f>
        <v>0</v>
      </c>
      <c r="BG325" s="214">
        <f>IF(N325="zákl. přenesená",J325,0)</f>
        <v>0</v>
      </c>
      <c r="BH325" s="214">
        <f>IF(N325="sníž. přenesená",J325,0)</f>
        <v>0</v>
      </c>
      <c r="BI325" s="214">
        <f>IF(N325="nulová",J325,0)</f>
        <v>0</v>
      </c>
      <c r="BJ325" s="25" t="s">
        <v>82</v>
      </c>
      <c r="BK325" s="214">
        <f>ROUND(I325*H325,2)</f>
        <v>0</v>
      </c>
      <c r="BL325" s="25" t="s">
        <v>327</v>
      </c>
      <c r="BM325" s="25" t="s">
        <v>2246</v>
      </c>
    </row>
    <row r="326" spans="2:65" s="1" customFormat="1" ht="27">
      <c r="B326" s="42"/>
      <c r="C326" s="64"/>
      <c r="D326" s="223" t="s">
        <v>1656</v>
      </c>
      <c r="E326" s="64"/>
      <c r="F326" s="292" t="s">
        <v>2240</v>
      </c>
      <c r="G326" s="64"/>
      <c r="H326" s="64"/>
      <c r="I326" s="173"/>
      <c r="J326" s="64"/>
      <c r="K326" s="64"/>
      <c r="L326" s="62"/>
      <c r="M326" s="291"/>
      <c r="N326" s="43"/>
      <c r="O326" s="43"/>
      <c r="P326" s="43"/>
      <c r="Q326" s="43"/>
      <c r="R326" s="43"/>
      <c r="S326" s="43"/>
      <c r="T326" s="79"/>
      <c r="AT326" s="25" t="s">
        <v>1656</v>
      </c>
      <c r="AU326" s="25" t="s">
        <v>84</v>
      </c>
    </row>
    <row r="327" spans="2:65" s="13" customFormat="1" ht="13.5">
      <c r="B327" s="233"/>
      <c r="C327" s="234"/>
      <c r="D327" s="246" t="s">
        <v>451</v>
      </c>
      <c r="E327" s="234"/>
      <c r="F327" s="257" t="s">
        <v>2247</v>
      </c>
      <c r="G327" s="234"/>
      <c r="H327" s="258">
        <v>412.34</v>
      </c>
      <c r="I327" s="238"/>
      <c r="J327" s="234"/>
      <c r="K327" s="234"/>
      <c r="L327" s="239"/>
      <c r="M327" s="240"/>
      <c r="N327" s="241"/>
      <c r="O327" s="241"/>
      <c r="P327" s="241"/>
      <c r="Q327" s="241"/>
      <c r="R327" s="241"/>
      <c r="S327" s="241"/>
      <c r="T327" s="242"/>
      <c r="AT327" s="243" t="s">
        <v>451</v>
      </c>
      <c r="AU327" s="243" t="s">
        <v>84</v>
      </c>
      <c r="AV327" s="13" t="s">
        <v>84</v>
      </c>
      <c r="AW327" s="13" t="s">
        <v>6</v>
      </c>
      <c r="AX327" s="13" t="s">
        <v>82</v>
      </c>
      <c r="AY327" s="243" t="s">
        <v>308</v>
      </c>
    </row>
    <row r="328" spans="2:65" s="1" customFormat="1" ht="22.5" customHeight="1">
      <c r="B328" s="42"/>
      <c r="C328" s="203" t="s">
        <v>2248</v>
      </c>
      <c r="D328" s="203" t="s">
        <v>311</v>
      </c>
      <c r="E328" s="204" t="s">
        <v>2249</v>
      </c>
      <c r="F328" s="205" t="s">
        <v>2250</v>
      </c>
      <c r="G328" s="206" t="s">
        <v>508</v>
      </c>
      <c r="H328" s="207">
        <v>4117.8599999999997</v>
      </c>
      <c r="I328" s="208"/>
      <c r="J328" s="209">
        <f>ROUND(I328*H328,2)</f>
        <v>0</v>
      </c>
      <c r="K328" s="205" t="s">
        <v>315</v>
      </c>
      <c r="L328" s="62"/>
      <c r="M328" s="210" t="s">
        <v>21</v>
      </c>
      <c r="N328" s="211" t="s">
        <v>45</v>
      </c>
      <c r="O328" s="43"/>
      <c r="P328" s="212">
        <f>O328*H328</f>
        <v>0</v>
      </c>
      <c r="Q328" s="212">
        <v>4.8900000000000002E-3</v>
      </c>
      <c r="R328" s="212">
        <f>Q328*H328</f>
        <v>20.1363354</v>
      </c>
      <c r="S328" s="212">
        <v>0</v>
      </c>
      <c r="T328" s="213">
        <f>S328*H328</f>
        <v>0</v>
      </c>
      <c r="AR328" s="25" t="s">
        <v>327</v>
      </c>
      <c r="AT328" s="25" t="s">
        <v>311</v>
      </c>
      <c r="AU328" s="25" t="s">
        <v>84</v>
      </c>
      <c r="AY328" s="25" t="s">
        <v>308</v>
      </c>
      <c r="BE328" s="214">
        <f>IF(N328="základní",J328,0)</f>
        <v>0</v>
      </c>
      <c r="BF328" s="214">
        <f>IF(N328="snížená",J328,0)</f>
        <v>0</v>
      </c>
      <c r="BG328" s="214">
        <f>IF(N328="zákl. přenesená",J328,0)</f>
        <v>0</v>
      </c>
      <c r="BH328" s="214">
        <f>IF(N328="sníž. přenesená",J328,0)</f>
        <v>0</v>
      </c>
      <c r="BI328" s="214">
        <f>IF(N328="nulová",J328,0)</f>
        <v>0</v>
      </c>
      <c r="BJ328" s="25" t="s">
        <v>82</v>
      </c>
      <c r="BK328" s="214">
        <f>ROUND(I328*H328,2)</f>
        <v>0</v>
      </c>
      <c r="BL328" s="25" t="s">
        <v>327</v>
      </c>
      <c r="BM328" s="25" t="s">
        <v>2251</v>
      </c>
    </row>
    <row r="329" spans="2:65" s="1" customFormat="1" ht="27">
      <c r="B329" s="42"/>
      <c r="C329" s="64"/>
      <c r="D329" s="246" t="s">
        <v>1656</v>
      </c>
      <c r="E329" s="64"/>
      <c r="F329" s="290" t="s">
        <v>2252</v>
      </c>
      <c r="G329" s="64"/>
      <c r="H329" s="64"/>
      <c r="I329" s="173"/>
      <c r="J329" s="64"/>
      <c r="K329" s="64"/>
      <c r="L329" s="62"/>
      <c r="M329" s="291"/>
      <c r="N329" s="43"/>
      <c r="O329" s="43"/>
      <c r="P329" s="43"/>
      <c r="Q329" s="43"/>
      <c r="R329" s="43"/>
      <c r="S329" s="43"/>
      <c r="T329" s="79"/>
      <c r="AT329" s="25" t="s">
        <v>1656</v>
      </c>
      <c r="AU329" s="25" t="s">
        <v>84</v>
      </c>
    </row>
    <row r="330" spans="2:65" s="1" customFormat="1" ht="22.5" customHeight="1">
      <c r="B330" s="42"/>
      <c r="C330" s="203" t="s">
        <v>2253</v>
      </c>
      <c r="D330" s="203" t="s">
        <v>311</v>
      </c>
      <c r="E330" s="204" t="s">
        <v>2254</v>
      </c>
      <c r="F330" s="205" t="s">
        <v>2255</v>
      </c>
      <c r="G330" s="206" t="s">
        <v>508</v>
      </c>
      <c r="H330" s="207">
        <v>1795.3</v>
      </c>
      <c r="I330" s="208"/>
      <c r="J330" s="209">
        <f>ROUND(I330*H330,2)</f>
        <v>0</v>
      </c>
      <c r="K330" s="205" t="s">
        <v>315</v>
      </c>
      <c r="L330" s="62"/>
      <c r="M330" s="210" t="s">
        <v>21</v>
      </c>
      <c r="N330" s="211" t="s">
        <v>45</v>
      </c>
      <c r="O330" s="43"/>
      <c r="P330" s="212">
        <f>O330*H330</f>
        <v>0</v>
      </c>
      <c r="Q330" s="212">
        <v>2.4000000000000001E-4</v>
      </c>
      <c r="R330" s="212">
        <f>Q330*H330</f>
        <v>0.43087199999999998</v>
      </c>
      <c r="S330" s="212">
        <v>0</v>
      </c>
      <c r="T330" s="213">
        <f>S330*H330</f>
        <v>0</v>
      </c>
      <c r="AR330" s="25" t="s">
        <v>327</v>
      </c>
      <c r="AT330" s="25" t="s">
        <v>311</v>
      </c>
      <c r="AU330" s="25" t="s">
        <v>84</v>
      </c>
      <c r="AY330" s="25" t="s">
        <v>308</v>
      </c>
      <c r="BE330" s="214">
        <f>IF(N330="základní",J330,0)</f>
        <v>0</v>
      </c>
      <c r="BF330" s="214">
        <f>IF(N330="snížená",J330,0)</f>
        <v>0</v>
      </c>
      <c r="BG330" s="214">
        <f>IF(N330="zákl. přenesená",J330,0)</f>
        <v>0</v>
      </c>
      <c r="BH330" s="214">
        <f>IF(N330="sníž. přenesená",J330,0)</f>
        <v>0</v>
      </c>
      <c r="BI330" s="214">
        <f>IF(N330="nulová",J330,0)</f>
        <v>0</v>
      </c>
      <c r="BJ330" s="25" t="s">
        <v>82</v>
      </c>
      <c r="BK330" s="214">
        <f>ROUND(I330*H330,2)</f>
        <v>0</v>
      </c>
      <c r="BL330" s="25" t="s">
        <v>327</v>
      </c>
      <c r="BM330" s="25" t="s">
        <v>2256</v>
      </c>
    </row>
    <row r="331" spans="2:65" s="1" customFormat="1" ht="22.5" customHeight="1">
      <c r="B331" s="42"/>
      <c r="C331" s="203" t="s">
        <v>2257</v>
      </c>
      <c r="D331" s="203" t="s">
        <v>311</v>
      </c>
      <c r="E331" s="204" t="s">
        <v>2258</v>
      </c>
      <c r="F331" s="205" t="s">
        <v>2259</v>
      </c>
      <c r="G331" s="206" t="s">
        <v>538</v>
      </c>
      <c r="H331" s="207">
        <v>1815</v>
      </c>
      <c r="I331" s="208"/>
      <c r="J331" s="209">
        <f>ROUND(I331*H331,2)</f>
        <v>0</v>
      </c>
      <c r="K331" s="205" t="s">
        <v>315</v>
      </c>
      <c r="L331" s="62"/>
      <c r="M331" s="210" t="s">
        <v>21</v>
      </c>
      <c r="N331" s="211" t="s">
        <v>45</v>
      </c>
      <c r="O331" s="43"/>
      <c r="P331" s="212">
        <f>O331*H331</f>
        <v>0</v>
      </c>
      <c r="Q331" s="212">
        <v>0</v>
      </c>
      <c r="R331" s="212">
        <f>Q331*H331</f>
        <v>0</v>
      </c>
      <c r="S331" s="212">
        <v>0</v>
      </c>
      <c r="T331" s="213">
        <f>S331*H331</f>
        <v>0</v>
      </c>
      <c r="AR331" s="25" t="s">
        <v>327</v>
      </c>
      <c r="AT331" s="25" t="s">
        <v>311</v>
      </c>
      <c r="AU331" s="25" t="s">
        <v>84</v>
      </c>
      <c r="AY331" s="25" t="s">
        <v>308</v>
      </c>
      <c r="BE331" s="214">
        <f>IF(N331="základní",J331,0)</f>
        <v>0</v>
      </c>
      <c r="BF331" s="214">
        <f>IF(N331="snížená",J331,0)</f>
        <v>0</v>
      </c>
      <c r="BG331" s="214">
        <f>IF(N331="zákl. přenesená",J331,0)</f>
        <v>0</v>
      </c>
      <c r="BH331" s="214">
        <f>IF(N331="sníž. přenesená",J331,0)</f>
        <v>0</v>
      </c>
      <c r="BI331" s="214">
        <f>IF(N331="nulová",J331,0)</f>
        <v>0</v>
      </c>
      <c r="BJ331" s="25" t="s">
        <v>82</v>
      </c>
      <c r="BK331" s="214">
        <f>ROUND(I331*H331,2)</f>
        <v>0</v>
      </c>
      <c r="BL331" s="25" t="s">
        <v>327</v>
      </c>
      <c r="BM331" s="25" t="s">
        <v>2260</v>
      </c>
    </row>
    <row r="332" spans="2:65" s="1" customFormat="1" ht="22.5" customHeight="1">
      <c r="B332" s="42"/>
      <c r="C332" s="277" t="s">
        <v>2261</v>
      </c>
      <c r="D332" s="277" t="s">
        <v>1079</v>
      </c>
      <c r="E332" s="278" t="s">
        <v>2262</v>
      </c>
      <c r="F332" s="279" t="s">
        <v>2263</v>
      </c>
      <c r="G332" s="280" t="s">
        <v>538</v>
      </c>
      <c r="H332" s="281">
        <v>1905.75</v>
      </c>
      <c r="I332" s="282"/>
      <c r="J332" s="283">
        <f>ROUND(I332*H332,2)</f>
        <v>0</v>
      </c>
      <c r="K332" s="279" t="s">
        <v>315</v>
      </c>
      <c r="L332" s="284"/>
      <c r="M332" s="285" t="s">
        <v>21</v>
      </c>
      <c r="N332" s="286" t="s">
        <v>45</v>
      </c>
      <c r="O332" s="43"/>
      <c r="P332" s="212">
        <f>O332*H332</f>
        <v>0</v>
      </c>
      <c r="Q332" s="212">
        <v>1E-4</v>
      </c>
      <c r="R332" s="212">
        <f>Q332*H332</f>
        <v>0.19057500000000002</v>
      </c>
      <c r="S332" s="212">
        <v>0</v>
      </c>
      <c r="T332" s="213">
        <f>S332*H332</f>
        <v>0</v>
      </c>
      <c r="AR332" s="25" t="s">
        <v>342</v>
      </c>
      <c r="AT332" s="25" t="s">
        <v>1079</v>
      </c>
      <c r="AU332" s="25" t="s">
        <v>84</v>
      </c>
      <c r="AY332" s="25" t="s">
        <v>308</v>
      </c>
      <c r="BE332" s="214">
        <f>IF(N332="základní",J332,0)</f>
        <v>0</v>
      </c>
      <c r="BF332" s="214">
        <f>IF(N332="snížená",J332,0)</f>
        <v>0</v>
      </c>
      <c r="BG332" s="214">
        <f>IF(N332="zákl. přenesená",J332,0)</f>
        <v>0</v>
      </c>
      <c r="BH332" s="214">
        <f>IF(N332="sníž. přenesená",J332,0)</f>
        <v>0</v>
      </c>
      <c r="BI332" s="214">
        <f>IF(N332="nulová",J332,0)</f>
        <v>0</v>
      </c>
      <c r="BJ332" s="25" t="s">
        <v>82</v>
      </c>
      <c r="BK332" s="214">
        <f>ROUND(I332*H332,2)</f>
        <v>0</v>
      </c>
      <c r="BL332" s="25" t="s">
        <v>327</v>
      </c>
      <c r="BM332" s="25" t="s">
        <v>2264</v>
      </c>
    </row>
    <row r="333" spans="2:65" s="13" customFormat="1" ht="13.5">
      <c r="B333" s="233"/>
      <c r="C333" s="234"/>
      <c r="D333" s="246" t="s">
        <v>451</v>
      </c>
      <c r="E333" s="234"/>
      <c r="F333" s="257" t="s">
        <v>2265</v>
      </c>
      <c r="G333" s="234"/>
      <c r="H333" s="258">
        <v>1905.75</v>
      </c>
      <c r="I333" s="238"/>
      <c r="J333" s="234"/>
      <c r="K333" s="234"/>
      <c r="L333" s="239"/>
      <c r="M333" s="240"/>
      <c r="N333" s="241"/>
      <c r="O333" s="241"/>
      <c r="P333" s="241"/>
      <c r="Q333" s="241"/>
      <c r="R333" s="241"/>
      <c r="S333" s="241"/>
      <c r="T333" s="242"/>
      <c r="AT333" s="243" t="s">
        <v>451</v>
      </c>
      <c r="AU333" s="243" t="s">
        <v>84</v>
      </c>
      <c r="AV333" s="13" t="s">
        <v>84</v>
      </c>
      <c r="AW333" s="13" t="s">
        <v>6</v>
      </c>
      <c r="AX333" s="13" t="s">
        <v>82</v>
      </c>
      <c r="AY333" s="243" t="s">
        <v>308</v>
      </c>
    </row>
    <row r="334" spans="2:65" s="1" customFormat="1" ht="22.5" customHeight="1">
      <c r="B334" s="42"/>
      <c r="C334" s="203" t="s">
        <v>2266</v>
      </c>
      <c r="D334" s="203" t="s">
        <v>311</v>
      </c>
      <c r="E334" s="204" t="s">
        <v>2267</v>
      </c>
      <c r="F334" s="205" t="s">
        <v>2268</v>
      </c>
      <c r="G334" s="206" t="s">
        <v>538</v>
      </c>
      <c r="H334" s="207">
        <v>1308.0999999999999</v>
      </c>
      <c r="I334" s="208"/>
      <c r="J334" s="209">
        <f>ROUND(I334*H334,2)</f>
        <v>0</v>
      </c>
      <c r="K334" s="205" t="s">
        <v>315</v>
      </c>
      <c r="L334" s="62"/>
      <c r="M334" s="210" t="s">
        <v>21</v>
      </c>
      <c r="N334" s="211" t="s">
        <v>45</v>
      </c>
      <c r="O334" s="43"/>
      <c r="P334" s="212">
        <f>O334*H334</f>
        <v>0</v>
      </c>
      <c r="Q334" s="212">
        <v>0</v>
      </c>
      <c r="R334" s="212">
        <f>Q334*H334</f>
        <v>0</v>
      </c>
      <c r="S334" s="212">
        <v>0</v>
      </c>
      <c r="T334" s="213">
        <f>S334*H334</f>
        <v>0</v>
      </c>
      <c r="AR334" s="25" t="s">
        <v>327</v>
      </c>
      <c r="AT334" s="25" t="s">
        <v>311</v>
      </c>
      <c r="AU334" s="25" t="s">
        <v>84</v>
      </c>
      <c r="AY334" s="25" t="s">
        <v>308</v>
      </c>
      <c r="BE334" s="214">
        <f>IF(N334="základní",J334,0)</f>
        <v>0</v>
      </c>
      <c r="BF334" s="214">
        <f>IF(N334="snížená",J334,0)</f>
        <v>0</v>
      </c>
      <c r="BG334" s="214">
        <f>IF(N334="zákl. přenesená",J334,0)</f>
        <v>0</v>
      </c>
      <c r="BH334" s="214">
        <f>IF(N334="sníž. přenesená",J334,0)</f>
        <v>0</v>
      </c>
      <c r="BI334" s="214">
        <f>IF(N334="nulová",J334,0)</f>
        <v>0</v>
      </c>
      <c r="BJ334" s="25" t="s">
        <v>82</v>
      </c>
      <c r="BK334" s="214">
        <f>ROUND(I334*H334,2)</f>
        <v>0</v>
      </c>
      <c r="BL334" s="25" t="s">
        <v>327</v>
      </c>
      <c r="BM334" s="25" t="s">
        <v>2269</v>
      </c>
    </row>
    <row r="335" spans="2:65" s="1" customFormat="1" ht="22.5" customHeight="1">
      <c r="B335" s="42"/>
      <c r="C335" s="277" t="s">
        <v>2270</v>
      </c>
      <c r="D335" s="277" t="s">
        <v>1079</v>
      </c>
      <c r="E335" s="278" t="s">
        <v>2271</v>
      </c>
      <c r="F335" s="279" t="s">
        <v>2272</v>
      </c>
      <c r="G335" s="280" t="s">
        <v>538</v>
      </c>
      <c r="H335" s="281">
        <v>1373.5050000000001</v>
      </c>
      <c r="I335" s="282"/>
      <c r="J335" s="283">
        <f>ROUND(I335*H335,2)</f>
        <v>0</v>
      </c>
      <c r="K335" s="279" t="s">
        <v>315</v>
      </c>
      <c r="L335" s="284"/>
      <c r="M335" s="285" t="s">
        <v>21</v>
      </c>
      <c r="N335" s="286" t="s">
        <v>45</v>
      </c>
      <c r="O335" s="43"/>
      <c r="P335" s="212">
        <f>O335*H335</f>
        <v>0</v>
      </c>
      <c r="Q335" s="212">
        <v>4.0000000000000003E-5</v>
      </c>
      <c r="R335" s="212">
        <f>Q335*H335</f>
        <v>5.4940200000000008E-2</v>
      </c>
      <c r="S335" s="212">
        <v>0</v>
      </c>
      <c r="T335" s="213">
        <f>S335*H335</f>
        <v>0</v>
      </c>
      <c r="AR335" s="25" t="s">
        <v>342</v>
      </c>
      <c r="AT335" s="25" t="s">
        <v>1079</v>
      </c>
      <c r="AU335" s="25" t="s">
        <v>84</v>
      </c>
      <c r="AY335" s="25" t="s">
        <v>308</v>
      </c>
      <c r="BE335" s="214">
        <f>IF(N335="základní",J335,0)</f>
        <v>0</v>
      </c>
      <c r="BF335" s="214">
        <f>IF(N335="snížená",J335,0)</f>
        <v>0</v>
      </c>
      <c r="BG335" s="214">
        <f>IF(N335="zákl. přenesená",J335,0)</f>
        <v>0</v>
      </c>
      <c r="BH335" s="214">
        <f>IF(N335="sníž. přenesená",J335,0)</f>
        <v>0</v>
      </c>
      <c r="BI335" s="214">
        <f>IF(N335="nulová",J335,0)</f>
        <v>0</v>
      </c>
      <c r="BJ335" s="25" t="s">
        <v>82</v>
      </c>
      <c r="BK335" s="214">
        <f>ROUND(I335*H335,2)</f>
        <v>0</v>
      </c>
      <c r="BL335" s="25" t="s">
        <v>327</v>
      </c>
      <c r="BM335" s="25" t="s">
        <v>2273</v>
      </c>
    </row>
    <row r="336" spans="2:65" s="1" customFormat="1" ht="27">
      <c r="B336" s="42"/>
      <c r="C336" s="64"/>
      <c r="D336" s="223" t="s">
        <v>1656</v>
      </c>
      <c r="E336" s="64"/>
      <c r="F336" s="292" t="s">
        <v>2274</v>
      </c>
      <c r="G336" s="64"/>
      <c r="H336" s="64"/>
      <c r="I336" s="173"/>
      <c r="J336" s="64"/>
      <c r="K336" s="64"/>
      <c r="L336" s="62"/>
      <c r="M336" s="291"/>
      <c r="N336" s="43"/>
      <c r="O336" s="43"/>
      <c r="P336" s="43"/>
      <c r="Q336" s="43"/>
      <c r="R336" s="43"/>
      <c r="S336" s="43"/>
      <c r="T336" s="79"/>
      <c r="AT336" s="25" t="s">
        <v>1656</v>
      </c>
      <c r="AU336" s="25" t="s">
        <v>84</v>
      </c>
    </row>
    <row r="337" spans="2:65" s="13" customFormat="1" ht="13.5">
      <c r="B337" s="233"/>
      <c r="C337" s="234"/>
      <c r="D337" s="223" t="s">
        <v>451</v>
      </c>
      <c r="E337" s="234"/>
      <c r="F337" s="236" t="s">
        <v>2275</v>
      </c>
      <c r="G337" s="234"/>
      <c r="H337" s="237">
        <v>1373.5050000000001</v>
      </c>
      <c r="I337" s="238"/>
      <c r="J337" s="234"/>
      <c r="K337" s="234"/>
      <c r="L337" s="239"/>
      <c r="M337" s="240"/>
      <c r="N337" s="241"/>
      <c r="O337" s="241"/>
      <c r="P337" s="241"/>
      <c r="Q337" s="241"/>
      <c r="R337" s="241"/>
      <c r="S337" s="241"/>
      <c r="T337" s="242"/>
      <c r="AT337" s="243" t="s">
        <v>451</v>
      </c>
      <c r="AU337" s="243" t="s">
        <v>84</v>
      </c>
      <c r="AV337" s="13" t="s">
        <v>84</v>
      </c>
      <c r="AW337" s="13" t="s">
        <v>6</v>
      </c>
      <c r="AX337" s="13" t="s">
        <v>82</v>
      </c>
      <c r="AY337" s="243" t="s">
        <v>308</v>
      </c>
    </row>
    <row r="338" spans="2:65" s="11" customFormat="1" ht="29.85" customHeight="1">
      <c r="B338" s="186"/>
      <c r="C338" s="187"/>
      <c r="D338" s="200" t="s">
        <v>73</v>
      </c>
      <c r="E338" s="201" t="s">
        <v>528</v>
      </c>
      <c r="F338" s="201" t="s">
        <v>2276</v>
      </c>
      <c r="G338" s="187"/>
      <c r="H338" s="187"/>
      <c r="I338" s="190"/>
      <c r="J338" s="202">
        <f>BK338</f>
        <v>0</v>
      </c>
      <c r="K338" s="187"/>
      <c r="L338" s="192"/>
      <c r="M338" s="193"/>
      <c r="N338" s="194"/>
      <c r="O338" s="194"/>
      <c r="P338" s="195">
        <f>SUM(P339:P363)</f>
        <v>0</v>
      </c>
      <c r="Q338" s="194"/>
      <c r="R338" s="195">
        <f>SUM(R339:R363)</f>
        <v>910.85662629000012</v>
      </c>
      <c r="S338" s="194"/>
      <c r="T338" s="196">
        <f>SUM(T339:T363)</f>
        <v>0</v>
      </c>
      <c r="AR338" s="197" t="s">
        <v>82</v>
      </c>
      <c r="AT338" s="198" t="s">
        <v>73</v>
      </c>
      <c r="AU338" s="198" t="s">
        <v>82</v>
      </c>
      <c r="AY338" s="197" t="s">
        <v>308</v>
      </c>
      <c r="BK338" s="199">
        <f>SUM(BK339:BK363)</f>
        <v>0</v>
      </c>
    </row>
    <row r="339" spans="2:65" s="1" customFormat="1" ht="31.5" customHeight="1">
      <c r="B339" s="42"/>
      <c r="C339" s="203" t="s">
        <v>2277</v>
      </c>
      <c r="D339" s="203" t="s">
        <v>311</v>
      </c>
      <c r="E339" s="204" t="s">
        <v>2278</v>
      </c>
      <c r="F339" s="205" t="s">
        <v>2279</v>
      </c>
      <c r="G339" s="206" t="s">
        <v>449</v>
      </c>
      <c r="H339" s="207">
        <v>84.531000000000006</v>
      </c>
      <c r="I339" s="208"/>
      <c r="J339" s="209">
        <f>ROUND(I339*H339,2)</f>
        <v>0</v>
      </c>
      <c r="K339" s="205" t="s">
        <v>315</v>
      </c>
      <c r="L339" s="62"/>
      <c r="M339" s="210" t="s">
        <v>21</v>
      </c>
      <c r="N339" s="211" t="s">
        <v>45</v>
      </c>
      <c r="O339" s="43"/>
      <c r="P339" s="212">
        <f>O339*H339</f>
        <v>0</v>
      </c>
      <c r="Q339" s="212">
        <v>2.45329</v>
      </c>
      <c r="R339" s="212">
        <f>Q339*H339</f>
        <v>207.37905699000001</v>
      </c>
      <c r="S339" s="212">
        <v>0</v>
      </c>
      <c r="T339" s="213">
        <f>S339*H339</f>
        <v>0</v>
      </c>
      <c r="AR339" s="25" t="s">
        <v>327</v>
      </c>
      <c r="AT339" s="25" t="s">
        <v>311</v>
      </c>
      <c r="AU339" s="25" t="s">
        <v>84</v>
      </c>
      <c r="AY339" s="25" t="s">
        <v>308</v>
      </c>
      <c r="BE339" s="214">
        <f>IF(N339="základní",J339,0)</f>
        <v>0</v>
      </c>
      <c r="BF339" s="214">
        <f>IF(N339="snížená",J339,0)</f>
        <v>0</v>
      </c>
      <c r="BG339" s="214">
        <f>IF(N339="zákl. přenesená",J339,0)</f>
        <v>0</v>
      </c>
      <c r="BH339" s="214">
        <f>IF(N339="sníž. přenesená",J339,0)</f>
        <v>0</v>
      </c>
      <c r="BI339" s="214">
        <f>IF(N339="nulová",J339,0)</f>
        <v>0</v>
      </c>
      <c r="BJ339" s="25" t="s">
        <v>82</v>
      </c>
      <c r="BK339" s="214">
        <f>ROUND(I339*H339,2)</f>
        <v>0</v>
      </c>
      <c r="BL339" s="25" t="s">
        <v>327</v>
      </c>
      <c r="BM339" s="25" t="s">
        <v>2280</v>
      </c>
    </row>
    <row r="340" spans="2:65" s="1" customFormat="1" ht="27">
      <c r="B340" s="42"/>
      <c r="C340" s="64"/>
      <c r="D340" s="246" t="s">
        <v>1656</v>
      </c>
      <c r="E340" s="64"/>
      <c r="F340" s="290" t="s">
        <v>2281</v>
      </c>
      <c r="G340" s="64"/>
      <c r="H340" s="64"/>
      <c r="I340" s="173"/>
      <c r="J340" s="64"/>
      <c r="K340" s="64"/>
      <c r="L340" s="62"/>
      <c r="M340" s="291"/>
      <c r="N340" s="43"/>
      <c r="O340" s="43"/>
      <c r="P340" s="43"/>
      <c r="Q340" s="43"/>
      <c r="R340" s="43"/>
      <c r="S340" s="43"/>
      <c r="T340" s="79"/>
      <c r="AT340" s="25" t="s">
        <v>1656</v>
      </c>
      <c r="AU340" s="25" t="s">
        <v>84</v>
      </c>
    </row>
    <row r="341" spans="2:65" s="1" customFormat="1" ht="31.5" customHeight="1">
      <c r="B341" s="42"/>
      <c r="C341" s="203" t="s">
        <v>2282</v>
      </c>
      <c r="D341" s="203" t="s">
        <v>311</v>
      </c>
      <c r="E341" s="204" t="s">
        <v>2278</v>
      </c>
      <c r="F341" s="205" t="s">
        <v>2279</v>
      </c>
      <c r="G341" s="206" t="s">
        <v>449</v>
      </c>
      <c r="H341" s="207">
        <v>43.52</v>
      </c>
      <c r="I341" s="208"/>
      <c r="J341" s="209">
        <f>ROUND(I341*H341,2)</f>
        <v>0</v>
      </c>
      <c r="K341" s="205" t="s">
        <v>315</v>
      </c>
      <c r="L341" s="62"/>
      <c r="M341" s="210" t="s">
        <v>21</v>
      </c>
      <c r="N341" s="211" t="s">
        <v>45</v>
      </c>
      <c r="O341" s="43"/>
      <c r="P341" s="212">
        <f>O341*H341</f>
        <v>0</v>
      </c>
      <c r="Q341" s="212">
        <v>2.45329</v>
      </c>
      <c r="R341" s="212">
        <f>Q341*H341</f>
        <v>106.76718080000001</v>
      </c>
      <c r="S341" s="212">
        <v>0</v>
      </c>
      <c r="T341" s="213">
        <f>S341*H341</f>
        <v>0</v>
      </c>
      <c r="AR341" s="25" t="s">
        <v>327</v>
      </c>
      <c r="AT341" s="25" t="s">
        <v>311</v>
      </c>
      <c r="AU341" s="25" t="s">
        <v>84</v>
      </c>
      <c r="AY341" s="25" t="s">
        <v>308</v>
      </c>
      <c r="BE341" s="214">
        <f>IF(N341="základní",J341,0)</f>
        <v>0</v>
      </c>
      <c r="BF341" s="214">
        <f>IF(N341="snížená",J341,0)</f>
        <v>0</v>
      </c>
      <c r="BG341" s="214">
        <f>IF(N341="zákl. přenesená",J341,0)</f>
        <v>0</v>
      </c>
      <c r="BH341" s="214">
        <f>IF(N341="sníž. přenesená",J341,0)</f>
        <v>0</v>
      </c>
      <c r="BI341" s="214">
        <f>IF(N341="nulová",J341,0)</f>
        <v>0</v>
      </c>
      <c r="BJ341" s="25" t="s">
        <v>82</v>
      </c>
      <c r="BK341" s="214">
        <f>ROUND(I341*H341,2)</f>
        <v>0</v>
      </c>
      <c r="BL341" s="25" t="s">
        <v>327</v>
      </c>
      <c r="BM341" s="25" t="s">
        <v>2283</v>
      </c>
    </row>
    <row r="342" spans="2:65" s="1" customFormat="1" ht="27">
      <c r="B342" s="42"/>
      <c r="C342" s="64"/>
      <c r="D342" s="246" t="s">
        <v>1656</v>
      </c>
      <c r="E342" s="64"/>
      <c r="F342" s="290" t="s">
        <v>2284</v>
      </c>
      <c r="G342" s="64"/>
      <c r="H342" s="64"/>
      <c r="I342" s="173"/>
      <c r="J342" s="64"/>
      <c r="K342" s="64"/>
      <c r="L342" s="62"/>
      <c r="M342" s="291"/>
      <c r="N342" s="43"/>
      <c r="O342" s="43"/>
      <c r="P342" s="43"/>
      <c r="Q342" s="43"/>
      <c r="R342" s="43"/>
      <c r="S342" s="43"/>
      <c r="T342" s="79"/>
      <c r="AT342" s="25" t="s">
        <v>1656</v>
      </c>
      <c r="AU342" s="25" t="s">
        <v>84</v>
      </c>
    </row>
    <row r="343" spans="2:65" s="1" customFormat="1" ht="31.5" customHeight="1">
      <c r="B343" s="42"/>
      <c r="C343" s="203" t="s">
        <v>2285</v>
      </c>
      <c r="D343" s="203" t="s">
        <v>311</v>
      </c>
      <c r="E343" s="204" t="s">
        <v>2278</v>
      </c>
      <c r="F343" s="205" t="s">
        <v>2279</v>
      </c>
      <c r="G343" s="206" t="s">
        <v>449</v>
      </c>
      <c r="H343" s="207">
        <v>1</v>
      </c>
      <c r="I343" s="208"/>
      <c r="J343" s="209">
        <f>ROUND(I343*H343,2)</f>
        <v>0</v>
      </c>
      <c r="K343" s="205" t="s">
        <v>315</v>
      </c>
      <c r="L343" s="62"/>
      <c r="M343" s="210" t="s">
        <v>21</v>
      </c>
      <c r="N343" s="211" t="s">
        <v>45</v>
      </c>
      <c r="O343" s="43"/>
      <c r="P343" s="212">
        <f>O343*H343</f>
        <v>0</v>
      </c>
      <c r="Q343" s="212">
        <v>2.45329</v>
      </c>
      <c r="R343" s="212">
        <f>Q343*H343</f>
        <v>2.45329</v>
      </c>
      <c r="S343" s="212">
        <v>0</v>
      </c>
      <c r="T343" s="213">
        <f>S343*H343</f>
        <v>0</v>
      </c>
      <c r="AR343" s="25" t="s">
        <v>327</v>
      </c>
      <c r="AT343" s="25" t="s">
        <v>311</v>
      </c>
      <c r="AU343" s="25" t="s">
        <v>84</v>
      </c>
      <c r="AY343" s="25" t="s">
        <v>308</v>
      </c>
      <c r="BE343" s="214">
        <f>IF(N343="základní",J343,0)</f>
        <v>0</v>
      </c>
      <c r="BF343" s="214">
        <f>IF(N343="snížená",J343,0)</f>
        <v>0</v>
      </c>
      <c r="BG343" s="214">
        <f>IF(N343="zákl. přenesená",J343,0)</f>
        <v>0</v>
      </c>
      <c r="BH343" s="214">
        <f>IF(N343="sníž. přenesená",J343,0)</f>
        <v>0</v>
      </c>
      <c r="BI343" s="214">
        <f>IF(N343="nulová",J343,0)</f>
        <v>0</v>
      </c>
      <c r="BJ343" s="25" t="s">
        <v>82</v>
      </c>
      <c r="BK343" s="214">
        <f>ROUND(I343*H343,2)</f>
        <v>0</v>
      </c>
      <c r="BL343" s="25" t="s">
        <v>327</v>
      </c>
      <c r="BM343" s="25" t="s">
        <v>2286</v>
      </c>
    </row>
    <row r="344" spans="2:65" s="1" customFormat="1" ht="27">
      <c r="B344" s="42"/>
      <c r="C344" s="64"/>
      <c r="D344" s="246" t="s">
        <v>1656</v>
      </c>
      <c r="E344" s="64"/>
      <c r="F344" s="290" t="s">
        <v>2287</v>
      </c>
      <c r="G344" s="64"/>
      <c r="H344" s="64"/>
      <c r="I344" s="173"/>
      <c r="J344" s="64"/>
      <c r="K344" s="64"/>
      <c r="L344" s="62"/>
      <c r="M344" s="291"/>
      <c r="N344" s="43"/>
      <c r="O344" s="43"/>
      <c r="P344" s="43"/>
      <c r="Q344" s="43"/>
      <c r="R344" s="43"/>
      <c r="S344" s="43"/>
      <c r="T344" s="79"/>
      <c r="AT344" s="25" t="s">
        <v>1656</v>
      </c>
      <c r="AU344" s="25" t="s">
        <v>84</v>
      </c>
    </row>
    <row r="345" spans="2:65" s="1" customFormat="1" ht="22.5" customHeight="1">
      <c r="B345" s="42"/>
      <c r="C345" s="203" t="s">
        <v>2288</v>
      </c>
      <c r="D345" s="203" t="s">
        <v>311</v>
      </c>
      <c r="E345" s="204" t="s">
        <v>2289</v>
      </c>
      <c r="F345" s="205" t="s">
        <v>2290</v>
      </c>
      <c r="G345" s="206" t="s">
        <v>449</v>
      </c>
      <c r="H345" s="207">
        <v>43.52</v>
      </c>
      <c r="I345" s="208"/>
      <c r="J345" s="209">
        <f>ROUND(I345*H345,2)</f>
        <v>0</v>
      </c>
      <c r="K345" s="205" t="s">
        <v>315</v>
      </c>
      <c r="L345" s="62"/>
      <c r="M345" s="210" t="s">
        <v>21</v>
      </c>
      <c r="N345" s="211" t="s">
        <v>45</v>
      </c>
      <c r="O345" s="43"/>
      <c r="P345" s="212">
        <f>O345*H345</f>
        <v>0</v>
      </c>
      <c r="Q345" s="212">
        <v>0.02</v>
      </c>
      <c r="R345" s="212">
        <f>Q345*H345</f>
        <v>0.87040000000000006</v>
      </c>
      <c r="S345" s="212">
        <v>0</v>
      </c>
      <c r="T345" s="213">
        <f>S345*H345</f>
        <v>0</v>
      </c>
      <c r="AR345" s="25" t="s">
        <v>327</v>
      </c>
      <c r="AT345" s="25" t="s">
        <v>311</v>
      </c>
      <c r="AU345" s="25" t="s">
        <v>84</v>
      </c>
      <c r="AY345" s="25" t="s">
        <v>308</v>
      </c>
      <c r="BE345" s="214">
        <f>IF(N345="základní",J345,0)</f>
        <v>0</v>
      </c>
      <c r="BF345" s="214">
        <f>IF(N345="snížená",J345,0)</f>
        <v>0</v>
      </c>
      <c r="BG345" s="214">
        <f>IF(N345="zákl. přenesená",J345,0)</f>
        <v>0</v>
      </c>
      <c r="BH345" s="214">
        <f>IF(N345="sníž. přenesená",J345,0)</f>
        <v>0</v>
      </c>
      <c r="BI345" s="214">
        <f>IF(N345="nulová",J345,0)</f>
        <v>0</v>
      </c>
      <c r="BJ345" s="25" t="s">
        <v>82</v>
      </c>
      <c r="BK345" s="214">
        <f>ROUND(I345*H345,2)</f>
        <v>0</v>
      </c>
      <c r="BL345" s="25" t="s">
        <v>327</v>
      </c>
      <c r="BM345" s="25" t="s">
        <v>2291</v>
      </c>
    </row>
    <row r="346" spans="2:65" s="1" customFormat="1" ht="22.5" customHeight="1">
      <c r="B346" s="42"/>
      <c r="C346" s="203" t="s">
        <v>2292</v>
      </c>
      <c r="D346" s="203" t="s">
        <v>311</v>
      </c>
      <c r="E346" s="204" t="s">
        <v>2293</v>
      </c>
      <c r="F346" s="205" t="s">
        <v>2294</v>
      </c>
      <c r="G346" s="206" t="s">
        <v>449</v>
      </c>
      <c r="H346" s="207">
        <v>82.95</v>
      </c>
      <c r="I346" s="208"/>
      <c r="J346" s="209">
        <f>ROUND(I346*H346,2)</f>
        <v>0</v>
      </c>
      <c r="K346" s="205" t="s">
        <v>315</v>
      </c>
      <c r="L346" s="62"/>
      <c r="M346" s="210" t="s">
        <v>21</v>
      </c>
      <c r="N346" s="211" t="s">
        <v>45</v>
      </c>
      <c r="O346" s="43"/>
      <c r="P346" s="212">
        <f>O346*H346</f>
        <v>0</v>
      </c>
      <c r="Q346" s="212">
        <v>9.1E-4</v>
      </c>
      <c r="R346" s="212">
        <f>Q346*H346</f>
        <v>7.5484499999999996E-2</v>
      </c>
      <c r="S346" s="212">
        <v>0</v>
      </c>
      <c r="T346" s="213">
        <f>S346*H346</f>
        <v>0</v>
      </c>
      <c r="AR346" s="25" t="s">
        <v>327</v>
      </c>
      <c r="AT346" s="25" t="s">
        <v>311</v>
      </c>
      <c r="AU346" s="25" t="s">
        <v>84</v>
      </c>
      <c r="AY346" s="25" t="s">
        <v>308</v>
      </c>
      <c r="BE346" s="214">
        <f>IF(N346="základní",J346,0)</f>
        <v>0</v>
      </c>
      <c r="BF346" s="214">
        <f>IF(N346="snížená",J346,0)</f>
        <v>0</v>
      </c>
      <c r="BG346" s="214">
        <f>IF(N346="zákl. přenesená",J346,0)</f>
        <v>0</v>
      </c>
      <c r="BH346" s="214">
        <f>IF(N346="sníž. přenesená",J346,0)</f>
        <v>0</v>
      </c>
      <c r="BI346" s="214">
        <f>IF(N346="nulová",J346,0)</f>
        <v>0</v>
      </c>
      <c r="BJ346" s="25" t="s">
        <v>82</v>
      </c>
      <c r="BK346" s="214">
        <f>ROUND(I346*H346,2)</f>
        <v>0</v>
      </c>
      <c r="BL346" s="25" t="s">
        <v>327</v>
      </c>
      <c r="BM346" s="25" t="s">
        <v>2295</v>
      </c>
    </row>
    <row r="347" spans="2:65" s="1" customFormat="1" ht="27">
      <c r="B347" s="42"/>
      <c r="C347" s="64"/>
      <c r="D347" s="246" t="s">
        <v>1656</v>
      </c>
      <c r="E347" s="64"/>
      <c r="F347" s="290" t="s">
        <v>2281</v>
      </c>
      <c r="G347" s="64"/>
      <c r="H347" s="64"/>
      <c r="I347" s="173"/>
      <c r="J347" s="64"/>
      <c r="K347" s="64"/>
      <c r="L347" s="62"/>
      <c r="M347" s="291"/>
      <c r="N347" s="43"/>
      <c r="O347" s="43"/>
      <c r="P347" s="43"/>
      <c r="Q347" s="43"/>
      <c r="R347" s="43"/>
      <c r="S347" s="43"/>
      <c r="T347" s="79"/>
      <c r="AT347" s="25" t="s">
        <v>1656</v>
      </c>
      <c r="AU347" s="25" t="s">
        <v>84</v>
      </c>
    </row>
    <row r="348" spans="2:65" s="1" customFormat="1" ht="22.5" customHeight="1">
      <c r="B348" s="42"/>
      <c r="C348" s="203" t="s">
        <v>2296</v>
      </c>
      <c r="D348" s="203" t="s">
        <v>311</v>
      </c>
      <c r="E348" s="204" t="s">
        <v>2297</v>
      </c>
      <c r="F348" s="205" t="s">
        <v>2298</v>
      </c>
      <c r="G348" s="206" t="s">
        <v>508</v>
      </c>
      <c r="H348" s="207">
        <v>180</v>
      </c>
      <c r="I348" s="208"/>
      <c r="J348" s="209">
        <f>ROUND(I348*H348,2)</f>
        <v>0</v>
      </c>
      <c r="K348" s="205" t="s">
        <v>315</v>
      </c>
      <c r="L348" s="62"/>
      <c r="M348" s="210" t="s">
        <v>21</v>
      </c>
      <c r="N348" s="211" t="s">
        <v>45</v>
      </c>
      <c r="O348" s="43"/>
      <c r="P348" s="212">
        <f>O348*H348</f>
        <v>0</v>
      </c>
      <c r="Q348" s="212">
        <v>9.8680000000000004E-2</v>
      </c>
      <c r="R348" s="212">
        <f>Q348*H348</f>
        <v>17.7624</v>
      </c>
      <c r="S348" s="212">
        <v>0</v>
      </c>
      <c r="T348" s="213">
        <f>S348*H348</f>
        <v>0</v>
      </c>
      <c r="AR348" s="25" t="s">
        <v>327</v>
      </c>
      <c r="AT348" s="25" t="s">
        <v>311</v>
      </c>
      <c r="AU348" s="25" t="s">
        <v>84</v>
      </c>
      <c r="AY348" s="25" t="s">
        <v>308</v>
      </c>
      <c r="BE348" s="214">
        <f>IF(N348="základní",J348,0)</f>
        <v>0</v>
      </c>
      <c r="BF348" s="214">
        <f>IF(N348="snížená",J348,0)</f>
        <v>0</v>
      </c>
      <c r="BG348" s="214">
        <f>IF(N348="zákl. přenesená",J348,0)</f>
        <v>0</v>
      </c>
      <c r="BH348" s="214">
        <f>IF(N348="sníž. přenesená",J348,0)</f>
        <v>0</v>
      </c>
      <c r="BI348" s="214">
        <f>IF(N348="nulová",J348,0)</f>
        <v>0</v>
      </c>
      <c r="BJ348" s="25" t="s">
        <v>82</v>
      </c>
      <c r="BK348" s="214">
        <f>ROUND(I348*H348,2)</f>
        <v>0</v>
      </c>
      <c r="BL348" s="25" t="s">
        <v>327</v>
      </c>
      <c r="BM348" s="25" t="s">
        <v>2299</v>
      </c>
    </row>
    <row r="349" spans="2:65" s="1" customFormat="1" ht="27">
      <c r="B349" s="42"/>
      <c r="C349" s="64"/>
      <c r="D349" s="246" t="s">
        <v>1656</v>
      </c>
      <c r="E349" s="64"/>
      <c r="F349" s="290" t="s">
        <v>2300</v>
      </c>
      <c r="G349" s="64"/>
      <c r="H349" s="64"/>
      <c r="I349" s="173"/>
      <c r="J349" s="64"/>
      <c r="K349" s="64"/>
      <c r="L349" s="62"/>
      <c r="M349" s="291"/>
      <c r="N349" s="43"/>
      <c r="O349" s="43"/>
      <c r="P349" s="43"/>
      <c r="Q349" s="43"/>
      <c r="R349" s="43"/>
      <c r="S349" s="43"/>
      <c r="T349" s="79"/>
      <c r="AT349" s="25" t="s">
        <v>1656</v>
      </c>
      <c r="AU349" s="25" t="s">
        <v>84</v>
      </c>
    </row>
    <row r="350" spans="2:65" s="1" customFormat="1" ht="22.5" customHeight="1">
      <c r="B350" s="42"/>
      <c r="C350" s="203" t="s">
        <v>2301</v>
      </c>
      <c r="D350" s="203" t="s">
        <v>311</v>
      </c>
      <c r="E350" s="204" t="s">
        <v>2302</v>
      </c>
      <c r="F350" s="205" t="s">
        <v>2303</v>
      </c>
      <c r="G350" s="206" t="s">
        <v>508</v>
      </c>
      <c r="H350" s="207">
        <v>64.959999999999994</v>
      </c>
      <c r="I350" s="208"/>
      <c r="J350" s="209">
        <f>ROUND(I350*H350,2)</f>
        <v>0</v>
      </c>
      <c r="K350" s="205" t="s">
        <v>315</v>
      </c>
      <c r="L350" s="62"/>
      <c r="M350" s="210" t="s">
        <v>21</v>
      </c>
      <c r="N350" s="211" t="s">
        <v>45</v>
      </c>
      <c r="O350" s="43"/>
      <c r="P350" s="212">
        <f>O350*H350</f>
        <v>0</v>
      </c>
      <c r="Q350" s="212">
        <v>0.1231</v>
      </c>
      <c r="R350" s="212">
        <f>Q350*H350</f>
        <v>7.9965759999999992</v>
      </c>
      <c r="S350" s="212">
        <v>0</v>
      </c>
      <c r="T350" s="213">
        <f>S350*H350</f>
        <v>0</v>
      </c>
      <c r="AR350" s="25" t="s">
        <v>327</v>
      </c>
      <c r="AT350" s="25" t="s">
        <v>311</v>
      </c>
      <c r="AU350" s="25" t="s">
        <v>84</v>
      </c>
      <c r="AY350" s="25" t="s">
        <v>308</v>
      </c>
      <c r="BE350" s="214">
        <f>IF(N350="základní",J350,0)</f>
        <v>0</v>
      </c>
      <c r="BF350" s="214">
        <f>IF(N350="snížená",J350,0)</f>
        <v>0</v>
      </c>
      <c r="BG350" s="214">
        <f>IF(N350="zákl. přenesená",J350,0)</f>
        <v>0</v>
      </c>
      <c r="BH350" s="214">
        <f>IF(N350="sníž. přenesená",J350,0)</f>
        <v>0</v>
      </c>
      <c r="BI350" s="214">
        <f>IF(N350="nulová",J350,0)</f>
        <v>0</v>
      </c>
      <c r="BJ350" s="25" t="s">
        <v>82</v>
      </c>
      <c r="BK350" s="214">
        <f>ROUND(I350*H350,2)</f>
        <v>0</v>
      </c>
      <c r="BL350" s="25" t="s">
        <v>327</v>
      </c>
      <c r="BM350" s="25" t="s">
        <v>2304</v>
      </c>
    </row>
    <row r="351" spans="2:65" s="1" customFormat="1" ht="27">
      <c r="B351" s="42"/>
      <c r="C351" s="64"/>
      <c r="D351" s="246" t="s">
        <v>1656</v>
      </c>
      <c r="E351" s="64"/>
      <c r="F351" s="290" t="s">
        <v>2305</v>
      </c>
      <c r="G351" s="64"/>
      <c r="H351" s="64"/>
      <c r="I351" s="173"/>
      <c r="J351" s="64"/>
      <c r="K351" s="64"/>
      <c r="L351" s="62"/>
      <c r="M351" s="291"/>
      <c r="N351" s="43"/>
      <c r="O351" s="43"/>
      <c r="P351" s="43"/>
      <c r="Q351" s="43"/>
      <c r="R351" s="43"/>
      <c r="S351" s="43"/>
      <c r="T351" s="79"/>
      <c r="AT351" s="25" t="s">
        <v>1656</v>
      </c>
      <c r="AU351" s="25" t="s">
        <v>84</v>
      </c>
    </row>
    <row r="352" spans="2:65" s="1" customFormat="1" ht="22.5" customHeight="1">
      <c r="B352" s="42"/>
      <c r="C352" s="203" t="s">
        <v>2306</v>
      </c>
      <c r="D352" s="203" t="s">
        <v>311</v>
      </c>
      <c r="E352" s="204" t="s">
        <v>2307</v>
      </c>
      <c r="F352" s="205" t="s">
        <v>2308</v>
      </c>
      <c r="G352" s="206" t="s">
        <v>508</v>
      </c>
      <c r="H352" s="207">
        <v>4179.2</v>
      </c>
      <c r="I352" s="208"/>
      <c r="J352" s="209">
        <f>ROUND(I352*H352,2)</f>
        <v>0</v>
      </c>
      <c r="K352" s="205" t="s">
        <v>315</v>
      </c>
      <c r="L352" s="62"/>
      <c r="M352" s="210" t="s">
        <v>21</v>
      </c>
      <c r="N352" s="211" t="s">
        <v>45</v>
      </c>
      <c r="O352" s="43"/>
      <c r="P352" s="212">
        <f>O352*H352</f>
        <v>0</v>
      </c>
      <c r="Q352" s="212">
        <v>0.11550000000000001</v>
      </c>
      <c r="R352" s="212">
        <f>Q352*H352</f>
        <v>482.69760000000002</v>
      </c>
      <c r="S352" s="212">
        <v>0</v>
      </c>
      <c r="T352" s="213">
        <f>S352*H352</f>
        <v>0</v>
      </c>
      <c r="AR352" s="25" t="s">
        <v>327</v>
      </c>
      <c r="AT352" s="25" t="s">
        <v>311</v>
      </c>
      <c r="AU352" s="25" t="s">
        <v>84</v>
      </c>
      <c r="AY352" s="25" t="s">
        <v>308</v>
      </c>
      <c r="BE352" s="214">
        <f>IF(N352="základní",J352,0)</f>
        <v>0</v>
      </c>
      <c r="BF352" s="214">
        <f>IF(N352="snížená",J352,0)</f>
        <v>0</v>
      </c>
      <c r="BG352" s="214">
        <f>IF(N352="zákl. přenesená",J352,0)</f>
        <v>0</v>
      </c>
      <c r="BH352" s="214">
        <f>IF(N352="sníž. přenesená",J352,0)</f>
        <v>0</v>
      </c>
      <c r="BI352" s="214">
        <f>IF(N352="nulová",J352,0)</f>
        <v>0</v>
      </c>
      <c r="BJ352" s="25" t="s">
        <v>82</v>
      </c>
      <c r="BK352" s="214">
        <f>ROUND(I352*H352,2)</f>
        <v>0</v>
      </c>
      <c r="BL352" s="25" t="s">
        <v>327</v>
      </c>
      <c r="BM352" s="25" t="s">
        <v>2309</v>
      </c>
    </row>
    <row r="353" spans="2:65" s="1" customFormat="1" ht="27">
      <c r="B353" s="42"/>
      <c r="C353" s="64"/>
      <c r="D353" s="246" t="s">
        <v>1656</v>
      </c>
      <c r="E353" s="64"/>
      <c r="F353" s="290" t="s">
        <v>2310</v>
      </c>
      <c r="G353" s="64"/>
      <c r="H353" s="64"/>
      <c r="I353" s="173"/>
      <c r="J353" s="64"/>
      <c r="K353" s="64"/>
      <c r="L353" s="62"/>
      <c r="M353" s="291"/>
      <c r="N353" s="43"/>
      <c r="O353" s="43"/>
      <c r="P353" s="43"/>
      <c r="Q353" s="43"/>
      <c r="R353" s="43"/>
      <c r="S353" s="43"/>
      <c r="T353" s="79"/>
      <c r="AT353" s="25" t="s">
        <v>1656</v>
      </c>
      <c r="AU353" s="25" t="s">
        <v>84</v>
      </c>
    </row>
    <row r="354" spans="2:65" s="1" customFormat="1" ht="22.5" customHeight="1">
      <c r="B354" s="42"/>
      <c r="C354" s="203" t="s">
        <v>2311</v>
      </c>
      <c r="D354" s="203" t="s">
        <v>311</v>
      </c>
      <c r="E354" s="204" t="s">
        <v>2312</v>
      </c>
      <c r="F354" s="205" t="s">
        <v>2313</v>
      </c>
      <c r="G354" s="206" t="s">
        <v>508</v>
      </c>
      <c r="H354" s="207">
        <v>7.59</v>
      </c>
      <c r="I354" s="208"/>
      <c r="J354" s="209">
        <f>ROUND(I354*H354,2)</f>
        <v>0</v>
      </c>
      <c r="K354" s="205" t="s">
        <v>315</v>
      </c>
      <c r="L354" s="62"/>
      <c r="M354" s="210" t="s">
        <v>21</v>
      </c>
      <c r="N354" s="211" t="s">
        <v>45</v>
      </c>
      <c r="O354" s="43"/>
      <c r="P354" s="212">
        <f>O354*H354</f>
        <v>0</v>
      </c>
      <c r="Q354" s="212">
        <v>0.1386</v>
      </c>
      <c r="R354" s="212">
        <f>Q354*H354</f>
        <v>1.051974</v>
      </c>
      <c r="S354" s="212">
        <v>0</v>
      </c>
      <c r="T354" s="213">
        <f>S354*H354</f>
        <v>0</v>
      </c>
      <c r="AR354" s="25" t="s">
        <v>327</v>
      </c>
      <c r="AT354" s="25" t="s">
        <v>311</v>
      </c>
      <c r="AU354" s="25" t="s">
        <v>84</v>
      </c>
      <c r="AY354" s="25" t="s">
        <v>308</v>
      </c>
      <c r="BE354" s="214">
        <f>IF(N354="základní",J354,0)</f>
        <v>0</v>
      </c>
      <c r="BF354" s="214">
        <f>IF(N354="snížená",J354,0)</f>
        <v>0</v>
      </c>
      <c r="BG354" s="214">
        <f>IF(N354="zákl. přenesená",J354,0)</f>
        <v>0</v>
      </c>
      <c r="BH354" s="214">
        <f>IF(N354="sníž. přenesená",J354,0)</f>
        <v>0</v>
      </c>
      <c r="BI354" s="214">
        <f>IF(N354="nulová",J354,0)</f>
        <v>0</v>
      </c>
      <c r="BJ354" s="25" t="s">
        <v>82</v>
      </c>
      <c r="BK354" s="214">
        <f>ROUND(I354*H354,2)</f>
        <v>0</v>
      </c>
      <c r="BL354" s="25" t="s">
        <v>327</v>
      </c>
      <c r="BM354" s="25" t="s">
        <v>2314</v>
      </c>
    </row>
    <row r="355" spans="2:65" s="1" customFormat="1" ht="27">
      <c r="B355" s="42"/>
      <c r="C355" s="64"/>
      <c r="D355" s="246" t="s">
        <v>1656</v>
      </c>
      <c r="E355" s="64"/>
      <c r="F355" s="290" t="s">
        <v>2315</v>
      </c>
      <c r="G355" s="64"/>
      <c r="H355" s="64"/>
      <c r="I355" s="173"/>
      <c r="J355" s="64"/>
      <c r="K355" s="64"/>
      <c r="L355" s="62"/>
      <c r="M355" s="291"/>
      <c r="N355" s="43"/>
      <c r="O355" s="43"/>
      <c r="P355" s="43"/>
      <c r="Q355" s="43"/>
      <c r="R355" s="43"/>
      <c r="S355" s="43"/>
      <c r="T355" s="79"/>
      <c r="AT355" s="25" t="s">
        <v>1656</v>
      </c>
      <c r="AU355" s="25" t="s">
        <v>84</v>
      </c>
    </row>
    <row r="356" spans="2:65" s="1" customFormat="1" ht="22.5" customHeight="1">
      <c r="B356" s="42"/>
      <c r="C356" s="203" t="s">
        <v>2316</v>
      </c>
      <c r="D356" s="203" t="s">
        <v>311</v>
      </c>
      <c r="E356" s="204" t="s">
        <v>2312</v>
      </c>
      <c r="F356" s="205" t="s">
        <v>2313</v>
      </c>
      <c r="G356" s="206" t="s">
        <v>508</v>
      </c>
      <c r="H356" s="207">
        <v>324.57</v>
      </c>
      <c r="I356" s="208"/>
      <c r="J356" s="209">
        <f>ROUND(I356*H356,2)</f>
        <v>0</v>
      </c>
      <c r="K356" s="205" t="s">
        <v>315</v>
      </c>
      <c r="L356" s="62"/>
      <c r="M356" s="210" t="s">
        <v>21</v>
      </c>
      <c r="N356" s="211" t="s">
        <v>45</v>
      </c>
      <c r="O356" s="43"/>
      <c r="P356" s="212">
        <f>O356*H356</f>
        <v>0</v>
      </c>
      <c r="Q356" s="212">
        <v>0.1386</v>
      </c>
      <c r="R356" s="212">
        <f>Q356*H356</f>
        <v>44.985402000000001</v>
      </c>
      <c r="S356" s="212">
        <v>0</v>
      </c>
      <c r="T356" s="213">
        <f>S356*H356</f>
        <v>0</v>
      </c>
      <c r="AR356" s="25" t="s">
        <v>327</v>
      </c>
      <c r="AT356" s="25" t="s">
        <v>311</v>
      </c>
      <c r="AU356" s="25" t="s">
        <v>84</v>
      </c>
      <c r="AY356" s="25" t="s">
        <v>308</v>
      </c>
      <c r="BE356" s="214">
        <f>IF(N356="základní",J356,0)</f>
        <v>0</v>
      </c>
      <c r="BF356" s="214">
        <f>IF(N356="snížená",J356,0)</f>
        <v>0</v>
      </c>
      <c r="BG356" s="214">
        <f>IF(N356="zákl. přenesená",J356,0)</f>
        <v>0</v>
      </c>
      <c r="BH356" s="214">
        <f>IF(N356="sníž. přenesená",J356,0)</f>
        <v>0</v>
      </c>
      <c r="BI356" s="214">
        <f>IF(N356="nulová",J356,0)</f>
        <v>0</v>
      </c>
      <c r="BJ356" s="25" t="s">
        <v>82</v>
      </c>
      <c r="BK356" s="214">
        <f>ROUND(I356*H356,2)</f>
        <v>0</v>
      </c>
      <c r="BL356" s="25" t="s">
        <v>327</v>
      </c>
      <c r="BM356" s="25" t="s">
        <v>2317</v>
      </c>
    </row>
    <row r="357" spans="2:65" s="1" customFormat="1" ht="27">
      <c r="B357" s="42"/>
      <c r="C357" s="64"/>
      <c r="D357" s="246" t="s">
        <v>1656</v>
      </c>
      <c r="E357" s="64"/>
      <c r="F357" s="290" t="s">
        <v>2318</v>
      </c>
      <c r="G357" s="64"/>
      <c r="H357" s="64"/>
      <c r="I357" s="173"/>
      <c r="J357" s="64"/>
      <c r="K357" s="64"/>
      <c r="L357" s="62"/>
      <c r="M357" s="291"/>
      <c r="N357" s="43"/>
      <c r="O357" s="43"/>
      <c r="P357" s="43"/>
      <c r="Q357" s="43"/>
      <c r="R357" s="43"/>
      <c r="S357" s="43"/>
      <c r="T357" s="79"/>
      <c r="AT357" s="25" t="s">
        <v>1656</v>
      </c>
      <c r="AU357" s="25" t="s">
        <v>84</v>
      </c>
    </row>
    <row r="358" spans="2:65" s="1" customFormat="1" ht="22.5" customHeight="1">
      <c r="B358" s="42"/>
      <c r="C358" s="203" t="s">
        <v>2319</v>
      </c>
      <c r="D358" s="203" t="s">
        <v>311</v>
      </c>
      <c r="E358" s="204" t="s">
        <v>2320</v>
      </c>
      <c r="F358" s="205" t="s">
        <v>2321</v>
      </c>
      <c r="G358" s="206" t="s">
        <v>508</v>
      </c>
      <c r="H358" s="207">
        <v>47.77</v>
      </c>
      <c r="I358" s="208"/>
      <c r="J358" s="209">
        <f>ROUND(I358*H358,2)</f>
        <v>0</v>
      </c>
      <c r="K358" s="205" t="s">
        <v>21</v>
      </c>
      <c r="L358" s="62"/>
      <c r="M358" s="210" t="s">
        <v>21</v>
      </c>
      <c r="N358" s="211" t="s">
        <v>45</v>
      </c>
      <c r="O358" s="43"/>
      <c r="P358" s="212">
        <f>O358*H358</f>
        <v>0</v>
      </c>
      <c r="Q358" s="212">
        <v>0.16170000000000001</v>
      </c>
      <c r="R358" s="212">
        <f>Q358*H358</f>
        <v>7.7244090000000014</v>
      </c>
      <c r="S358" s="212">
        <v>0</v>
      </c>
      <c r="T358" s="213">
        <f>S358*H358</f>
        <v>0</v>
      </c>
      <c r="AR358" s="25" t="s">
        <v>327</v>
      </c>
      <c r="AT358" s="25" t="s">
        <v>311</v>
      </c>
      <c r="AU358" s="25" t="s">
        <v>84</v>
      </c>
      <c r="AY358" s="25" t="s">
        <v>308</v>
      </c>
      <c r="BE358" s="214">
        <f>IF(N358="základní",J358,0)</f>
        <v>0</v>
      </c>
      <c r="BF358" s="214">
        <f>IF(N358="snížená",J358,0)</f>
        <v>0</v>
      </c>
      <c r="BG358" s="214">
        <f>IF(N358="zákl. přenesená",J358,0)</f>
        <v>0</v>
      </c>
      <c r="BH358" s="214">
        <f>IF(N358="sníž. přenesená",J358,0)</f>
        <v>0</v>
      </c>
      <c r="BI358" s="214">
        <f>IF(N358="nulová",J358,0)</f>
        <v>0</v>
      </c>
      <c r="BJ358" s="25" t="s">
        <v>82</v>
      </c>
      <c r="BK358" s="214">
        <f>ROUND(I358*H358,2)</f>
        <v>0</v>
      </c>
      <c r="BL358" s="25" t="s">
        <v>327</v>
      </c>
      <c r="BM358" s="25" t="s">
        <v>2322</v>
      </c>
    </row>
    <row r="359" spans="2:65" s="1" customFormat="1" ht="27">
      <c r="B359" s="42"/>
      <c r="C359" s="64"/>
      <c r="D359" s="246" t="s">
        <v>1656</v>
      </c>
      <c r="E359" s="64"/>
      <c r="F359" s="290" t="s">
        <v>2323</v>
      </c>
      <c r="G359" s="64"/>
      <c r="H359" s="64"/>
      <c r="I359" s="173"/>
      <c r="J359" s="64"/>
      <c r="K359" s="64"/>
      <c r="L359" s="62"/>
      <c r="M359" s="291"/>
      <c r="N359" s="43"/>
      <c r="O359" s="43"/>
      <c r="P359" s="43"/>
      <c r="Q359" s="43"/>
      <c r="R359" s="43"/>
      <c r="S359" s="43"/>
      <c r="T359" s="79"/>
      <c r="AT359" s="25" t="s">
        <v>1656</v>
      </c>
      <c r="AU359" s="25" t="s">
        <v>84</v>
      </c>
    </row>
    <row r="360" spans="2:65" s="1" customFormat="1" ht="22.5" customHeight="1">
      <c r="B360" s="42"/>
      <c r="C360" s="203" t="s">
        <v>2324</v>
      </c>
      <c r="D360" s="203" t="s">
        <v>311</v>
      </c>
      <c r="E360" s="204" t="s">
        <v>2320</v>
      </c>
      <c r="F360" s="205" t="s">
        <v>2321</v>
      </c>
      <c r="G360" s="206" t="s">
        <v>508</v>
      </c>
      <c r="H360" s="207">
        <v>10.23</v>
      </c>
      <c r="I360" s="208"/>
      <c r="J360" s="209">
        <f>ROUND(I360*H360,2)</f>
        <v>0</v>
      </c>
      <c r="K360" s="205" t="s">
        <v>21</v>
      </c>
      <c r="L360" s="62"/>
      <c r="M360" s="210" t="s">
        <v>21</v>
      </c>
      <c r="N360" s="211" t="s">
        <v>45</v>
      </c>
      <c r="O360" s="43"/>
      <c r="P360" s="212">
        <f>O360*H360</f>
        <v>0</v>
      </c>
      <c r="Q360" s="212">
        <v>0.16170000000000001</v>
      </c>
      <c r="R360" s="212">
        <f>Q360*H360</f>
        <v>1.6541910000000002</v>
      </c>
      <c r="S360" s="212">
        <v>0</v>
      </c>
      <c r="T360" s="213">
        <f>S360*H360</f>
        <v>0</v>
      </c>
      <c r="AR360" s="25" t="s">
        <v>327</v>
      </c>
      <c r="AT360" s="25" t="s">
        <v>311</v>
      </c>
      <c r="AU360" s="25" t="s">
        <v>84</v>
      </c>
      <c r="AY360" s="25" t="s">
        <v>308</v>
      </c>
      <c r="BE360" s="214">
        <f>IF(N360="základní",J360,0)</f>
        <v>0</v>
      </c>
      <c r="BF360" s="214">
        <f>IF(N360="snížená",J360,0)</f>
        <v>0</v>
      </c>
      <c r="BG360" s="214">
        <f>IF(N360="zákl. přenesená",J360,0)</f>
        <v>0</v>
      </c>
      <c r="BH360" s="214">
        <f>IF(N360="sníž. přenesená",J360,0)</f>
        <v>0</v>
      </c>
      <c r="BI360" s="214">
        <f>IF(N360="nulová",J360,0)</f>
        <v>0</v>
      </c>
      <c r="BJ360" s="25" t="s">
        <v>82</v>
      </c>
      <c r="BK360" s="214">
        <f>ROUND(I360*H360,2)</f>
        <v>0</v>
      </c>
      <c r="BL360" s="25" t="s">
        <v>327</v>
      </c>
      <c r="BM360" s="25" t="s">
        <v>2325</v>
      </c>
    </row>
    <row r="361" spans="2:65" s="1" customFormat="1" ht="27">
      <c r="B361" s="42"/>
      <c r="C361" s="64"/>
      <c r="D361" s="246" t="s">
        <v>1656</v>
      </c>
      <c r="E361" s="64"/>
      <c r="F361" s="290" t="s">
        <v>2326</v>
      </c>
      <c r="G361" s="64"/>
      <c r="H361" s="64"/>
      <c r="I361" s="173"/>
      <c r="J361" s="64"/>
      <c r="K361" s="64"/>
      <c r="L361" s="62"/>
      <c r="M361" s="291"/>
      <c r="N361" s="43"/>
      <c r="O361" s="43"/>
      <c r="P361" s="43"/>
      <c r="Q361" s="43"/>
      <c r="R361" s="43"/>
      <c r="S361" s="43"/>
      <c r="T361" s="79"/>
      <c r="AT361" s="25" t="s">
        <v>1656</v>
      </c>
      <c r="AU361" s="25" t="s">
        <v>84</v>
      </c>
    </row>
    <row r="362" spans="2:65" s="1" customFormat="1" ht="31.5" customHeight="1">
      <c r="B362" s="42"/>
      <c r="C362" s="203" t="s">
        <v>2327</v>
      </c>
      <c r="D362" s="203" t="s">
        <v>311</v>
      </c>
      <c r="E362" s="204" t="s">
        <v>2328</v>
      </c>
      <c r="F362" s="205" t="s">
        <v>2329</v>
      </c>
      <c r="G362" s="206" t="s">
        <v>538</v>
      </c>
      <c r="H362" s="207">
        <v>4666.2</v>
      </c>
      <c r="I362" s="208"/>
      <c r="J362" s="209">
        <f>ROUND(I362*H362,2)</f>
        <v>0</v>
      </c>
      <c r="K362" s="205" t="s">
        <v>315</v>
      </c>
      <c r="L362" s="62"/>
      <c r="M362" s="210" t="s">
        <v>21</v>
      </c>
      <c r="N362" s="211" t="s">
        <v>45</v>
      </c>
      <c r="O362" s="43"/>
      <c r="P362" s="212">
        <f>O362*H362</f>
        <v>0</v>
      </c>
      <c r="Q362" s="212">
        <v>1.0000000000000001E-5</v>
      </c>
      <c r="R362" s="212">
        <f>Q362*H362</f>
        <v>4.6662000000000002E-2</v>
      </c>
      <c r="S362" s="212">
        <v>0</v>
      </c>
      <c r="T362" s="213">
        <f>S362*H362</f>
        <v>0</v>
      </c>
      <c r="AR362" s="25" t="s">
        <v>327</v>
      </c>
      <c r="AT362" s="25" t="s">
        <v>311</v>
      </c>
      <c r="AU362" s="25" t="s">
        <v>84</v>
      </c>
      <c r="AY362" s="25" t="s">
        <v>308</v>
      </c>
      <c r="BE362" s="214">
        <f>IF(N362="základní",J362,0)</f>
        <v>0</v>
      </c>
      <c r="BF362" s="214">
        <f>IF(N362="snížená",J362,0)</f>
        <v>0</v>
      </c>
      <c r="BG362" s="214">
        <f>IF(N362="zákl. přenesená",J362,0)</f>
        <v>0</v>
      </c>
      <c r="BH362" s="214">
        <f>IF(N362="sníž. přenesená",J362,0)</f>
        <v>0</v>
      </c>
      <c r="BI362" s="214">
        <f>IF(N362="nulová",J362,0)</f>
        <v>0</v>
      </c>
      <c r="BJ362" s="25" t="s">
        <v>82</v>
      </c>
      <c r="BK362" s="214">
        <f>ROUND(I362*H362,2)</f>
        <v>0</v>
      </c>
      <c r="BL362" s="25" t="s">
        <v>327</v>
      </c>
      <c r="BM362" s="25" t="s">
        <v>2330</v>
      </c>
    </row>
    <row r="363" spans="2:65" s="1" customFormat="1" ht="22.5" customHeight="1">
      <c r="B363" s="42"/>
      <c r="C363" s="203" t="s">
        <v>2331</v>
      </c>
      <c r="D363" s="203" t="s">
        <v>311</v>
      </c>
      <c r="E363" s="204" t="s">
        <v>2332</v>
      </c>
      <c r="F363" s="205" t="s">
        <v>2333</v>
      </c>
      <c r="G363" s="206" t="s">
        <v>508</v>
      </c>
      <c r="H363" s="207">
        <v>80</v>
      </c>
      <c r="I363" s="208"/>
      <c r="J363" s="209">
        <f>ROUND(I363*H363,2)</f>
        <v>0</v>
      </c>
      <c r="K363" s="205" t="s">
        <v>315</v>
      </c>
      <c r="L363" s="62"/>
      <c r="M363" s="210" t="s">
        <v>21</v>
      </c>
      <c r="N363" s="211" t="s">
        <v>45</v>
      </c>
      <c r="O363" s="43"/>
      <c r="P363" s="212">
        <f>O363*H363</f>
        <v>0</v>
      </c>
      <c r="Q363" s="212">
        <v>0.3674</v>
      </c>
      <c r="R363" s="212">
        <f>Q363*H363</f>
        <v>29.391999999999999</v>
      </c>
      <c r="S363" s="212">
        <v>0</v>
      </c>
      <c r="T363" s="213">
        <f>S363*H363</f>
        <v>0</v>
      </c>
      <c r="AR363" s="25" t="s">
        <v>327</v>
      </c>
      <c r="AT363" s="25" t="s">
        <v>311</v>
      </c>
      <c r="AU363" s="25" t="s">
        <v>84</v>
      </c>
      <c r="AY363" s="25" t="s">
        <v>308</v>
      </c>
      <c r="BE363" s="214">
        <f>IF(N363="základní",J363,0)</f>
        <v>0</v>
      </c>
      <c r="BF363" s="214">
        <f>IF(N363="snížená",J363,0)</f>
        <v>0</v>
      </c>
      <c r="BG363" s="214">
        <f>IF(N363="zákl. přenesená",J363,0)</f>
        <v>0</v>
      </c>
      <c r="BH363" s="214">
        <f>IF(N363="sníž. přenesená",J363,0)</f>
        <v>0</v>
      </c>
      <c r="BI363" s="214">
        <f>IF(N363="nulová",J363,0)</f>
        <v>0</v>
      </c>
      <c r="BJ363" s="25" t="s">
        <v>82</v>
      </c>
      <c r="BK363" s="214">
        <f>ROUND(I363*H363,2)</f>
        <v>0</v>
      </c>
      <c r="BL363" s="25" t="s">
        <v>327</v>
      </c>
      <c r="BM363" s="25" t="s">
        <v>2334</v>
      </c>
    </row>
    <row r="364" spans="2:65" s="11" customFormat="1" ht="29.85" customHeight="1">
      <c r="B364" s="186"/>
      <c r="C364" s="187"/>
      <c r="D364" s="200" t="s">
        <v>73</v>
      </c>
      <c r="E364" s="201" t="s">
        <v>346</v>
      </c>
      <c r="F364" s="201" t="s">
        <v>1607</v>
      </c>
      <c r="G364" s="187"/>
      <c r="H364" s="187"/>
      <c r="I364" s="190"/>
      <c r="J364" s="202">
        <f>BK364</f>
        <v>0</v>
      </c>
      <c r="K364" s="187"/>
      <c r="L364" s="192"/>
      <c r="M364" s="193"/>
      <c r="N364" s="194"/>
      <c r="O364" s="194"/>
      <c r="P364" s="195">
        <f>SUM(P365:P374)</f>
        <v>0</v>
      </c>
      <c r="Q364" s="194"/>
      <c r="R364" s="195">
        <f>SUM(R365:R374)</f>
        <v>0.28052400000000005</v>
      </c>
      <c r="S364" s="194"/>
      <c r="T364" s="196">
        <f>SUM(T365:T374)</f>
        <v>0</v>
      </c>
      <c r="AR364" s="197" t="s">
        <v>82</v>
      </c>
      <c r="AT364" s="198" t="s">
        <v>73</v>
      </c>
      <c r="AU364" s="198" t="s">
        <v>82</v>
      </c>
      <c r="AY364" s="197" t="s">
        <v>308</v>
      </c>
      <c r="BK364" s="199">
        <f>SUM(BK365:BK374)</f>
        <v>0</v>
      </c>
    </row>
    <row r="365" spans="2:65" s="1" customFormat="1" ht="22.5" customHeight="1">
      <c r="B365" s="42"/>
      <c r="C365" s="203" t="s">
        <v>2335</v>
      </c>
      <c r="D365" s="203" t="s">
        <v>311</v>
      </c>
      <c r="E365" s="204" t="s">
        <v>639</v>
      </c>
      <c r="F365" s="205" t="s">
        <v>640</v>
      </c>
      <c r="G365" s="206" t="s">
        <v>508</v>
      </c>
      <c r="H365" s="207">
        <v>7013.1</v>
      </c>
      <c r="I365" s="208"/>
      <c r="J365" s="209">
        <f>ROUND(I365*H365,2)</f>
        <v>0</v>
      </c>
      <c r="K365" s="205" t="s">
        <v>315</v>
      </c>
      <c r="L365" s="62"/>
      <c r="M365" s="210" t="s">
        <v>21</v>
      </c>
      <c r="N365" s="211" t="s">
        <v>45</v>
      </c>
      <c r="O365" s="43"/>
      <c r="P365" s="212">
        <f>O365*H365</f>
        <v>0</v>
      </c>
      <c r="Q365" s="212">
        <v>4.0000000000000003E-5</v>
      </c>
      <c r="R365" s="212">
        <f>Q365*H365</f>
        <v>0.28052400000000005</v>
      </c>
      <c r="S365" s="212">
        <v>0</v>
      </c>
      <c r="T365" s="213">
        <f>S365*H365</f>
        <v>0</v>
      </c>
      <c r="AR365" s="25" t="s">
        <v>327</v>
      </c>
      <c r="AT365" s="25" t="s">
        <v>311</v>
      </c>
      <c r="AU365" s="25" t="s">
        <v>84</v>
      </c>
      <c r="AY365" s="25" t="s">
        <v>308</v>
      </c>
      <c r="BE365" s="214">
        <f>IF(N365="základní",J365,0)</f>
        <v>0</v>
      </c>
      <c r="BF365" s="214">
        <f>IF(N365="snížená",J365,0)</f>
        <v>0</v>
      </c>
      <c r="BG365" s="214">
        <f>IF(N365="zákl. přenesená",J365,0)</f>
        <v>0</v>
      </c>
      <c r="BH365" s="214">
        <f>IF(N365="sníž. přenesená",J365,0)</f>
        <v>0</v>
      </c>
      <c r="BI365" s="214">
        <f>IF(N365="nulová",J365,0)</f>
        <v>0</v>
      </c>
      <c r="BJ365" s="25" t="s">
        <v>82</v>
      </c>
      <c r="BK365" s="214">
        <f>ROUND(I365*H365,2)</f>
        <v>0</v>
      </c>
      <c r="BL365" s="25" t="s">
        <v>327</v>
      </c>
      <c r="BM365" s="25" t="s">
        <v>2336</v>
      </c>
    </row>
    <row r="366" spans="2:65" s="1" customFormat="1" ht="22.5" customHeight="1">
      <c r="B366" s="42"/>
      <c r="C366" s="203" t="s">
        <v>2337</v>
      </c>
      <c r="D366" s="203" t="s">
        <v>311</v>
      </c>
      <c r="E366" s="204" t="s">
        <v>1786</v>
      </c>
      <c r="F366" s="205" t="s">
        <v>2338</v>
      </c>
      <c r="G366" s="206" t="s">
        <v>700</v>
      </c>
      <c r="H366" s="207">
        <v>1</v>
      </c>
      <c r="I366" s="208"/>
      <c r="J366" s="209">
        <f>ROUND(I366*H366,2)</f>
        <v>0</v>
      </c>
      <c r="K366" s="205" t="s">
        <v>21</v>
      </c>
      <c r="L366" s="62"/>
      <c r="M366" s="210" t="s">
        <v>21</v>
      </c>
      <c r="N366" s="211" t="s">
        <v>45</v>
      </c>
      <c r="O366" s="43"/>
      <c r="P366" s="212">
        <f>O366*H366</f>
        <v>0</v>
      </c>
      <c r="Q366" s="212">
        <v>0</v>
      </c>
      <c r="R366" s="212">
        <f>Q366*H366</f>
        <v>0</v>
      </c>
      <c r="S366" s="212">
        <v>0</v>
      </c>
      <c r="T366" s="213">
        <f>S366*H366</f>
        <v>0</v>
      </c>
      <c r="AR366" s="25" t="s">
        <v>327</v>
      </c>
      <c r="AT366" s="25" t="s">
        <v>311</v>
      </c>
      <c r="AU366" s="25" t="s">
        <v>84</v>
      </c>
      <c r="AY366" s="25" t="s">
        <v>308</v>
      </c>
      <c r="BE366" s="214">
        <f>IF(N366="základní",J366,0)</f>
        <v>0</v>
      </c>
      <c r="BF366" s="214">
        <f>IF(N366="snížená",J366,0)</f>
        <v>0</v>
      </c>
      <c r="BG366" s="214">
        <f>IF(N366="zákl. přenesená",J366,0)</f>
        <v>0</v>
      </c>
      <c r="BH366" s="214">
        <f>IF(N366="sníž. přenesená",J366,0)</f>
        <v>0</v>
      </c>
      <c r="BI366" s="214">
        <f>IF(N366="nulová",J366,0)</f>
        <v>0</v>
      </c>
      <c r="BJ366" s="25" t="s">
        <v>82</v>
      </c>
      <c r="BK366" s="214">
        <f>ROUND(I366*H366,2)</f>
        <v>0</v>
      </c>
      <c r="BL366" s="25" t="s">
        <v>327</v>
      </c>
      <c r="BM366" s="25" t="s">
        <v>2339</v>
      </c>
    </row>
    <row r="367" spans="2:65" s="1" customFormat="1" ht="22.5" customHeight="1">
      <c r="B367" s="42"/>
      <c r="C367" s="203" t="s">
        <v>2340</v>
      </c>
      <c r="D367" s="203" t="s">
        <v>311</v>
      </c>
      <c r="E367" s="204" t="s">
        <v>2341</v>
      </c>
      <c r="F367" s="205" t="s">
        <v>2342</v>
      </c>
      <c r="G367" s="206" t="s">
        <v>700</v>
      </c>
      <c r="H367" s="207">
        <v>1</v>
      </c>
      <c r="I367" s="208"/>
      <c r="J367" s="209">
        <f>ROUND(I367*H367,2)</f>
        <v>0</v>
      </c>
      <c r="K367" s="205" t="s">
        <v>21</v>
      </c>
      <c r="L367" s="62"/>
      <c r="M367" s="210" t="s">
        <v>21</v>
      </c>
      <c r="N367" s="211" t="s">
        <v>45</v>
      </c>
      <c r="O367" s="43"/>
      <c r="P367" s="212">
        <f>O367*H367</f>
        <v>0</v>
      </c>
      <c r="Q367" s="212">
        <v>0</v>
      </c>
      <c r="R367" s="212">
        <f>Q367*H367</f>
        <v>0</v>
      </c>
      <c r="S367" s="212">
        <v>0</v>
      </c>
      <c r="T367" s="213">
        <f>S367*H367</f>
        <v>0</v>
      </c>
      <c r="AR367" s="25" t="s">
        <v>327</v>
      </c>
      <c r="AT367" s="25" t="s">
        <v>311</v>
      </c>
      <c r="AU367" s="25" t="s">
        <v>84</v>
      </c>
      <c r="AY367" s="25" t="s">
        <v>308</v>
      </c>
      <c r="BE367" s="214">
        <f>IF(N367="základní",J367,0)</f>
        <v>0</v>
      </c>
      <c r="BF367" s="214">
        <f>IF(N367="snížená",J367,0)</f>
        <v>0</v>
      </c>
      <c r="BG367" s="214">
        <f>IF(N367="zákl. přenesená",J367,0)</f>
        <v>0</v>
      </c>
      <c r="BH367" s="214">
        <f>IF(N367="sníž. přenesená",J367,0)</f>
        <v>0</v>
      </c>
      <c r="BI367" s="214">
        <f>IF(N367="nulová",J367,0)</f>
        <v>0</v>
      </c>
      <c r="BJ367" s="25" t="s">
        <v>82</v>
      </c>
      <c r="BK367" s="214">
        <f>ROUND(I367*H367,2)</f>
        <v>0</v>
      </c>
      <c r="BL367" s="25" t="s">
        <v>327</v>
      </c>
      <c r="BM367" s="25" t="s">
        <v>2343</v>
      </c>
    </row>
    <row r="368" spans="2:65" s="1" customFormat="1" ht="22.5" customHeight="1">
      <c r="B368" s="42"/>
      <c r="C368" s="203" t="s">
        <v>2344</v>
      </c>
      <c r="D368" s="203" t="s">
        <v>311</v>
      </c>
      <c r="E368" s="204" t="s">
        <v>2345</v>
      </c>
      <c r="F368" s="205" t="s">
        <v>2346</v>
      </c>
      <c r="G368" s="206" t="s">
        <v>700</v>
      </c>
      <c r="H368" s="207">
        <v>1</v>
      </c>
      <c r="I368" s="208"/>
      <c r="J368" s="209">
        <f>ROUND(I368*H368,2)</f>
        <v>0</v>
      </c>
      <c r="K368" s="205" t="s">
        <v>21</v>
      </c>
      <c r="L368" s="62"/>
      <c r="M368" s="210" t="s">
        <v>21</v>
      </c>
      <c r="N368" s="211" t="s">
        <v>45</v>
      </c>
      <c r="O368" s="43"/>
      <c r="P368" s="212">
        <f>O368*H368</f>
        <v>0</v>
      </c>
      <c r="Q368" s="212">
        <v>0</v>
      </c>
      <c r="R368" s="212">
        <f>Q368*H368</f>
        <v>0</v>
      </c>
      <c r="S368" s="212">
        <v>0</v>
      </c>
      <c r="T368" s="213">
        <f>S368*H368</f>
        <v>0</v>
      </c>
      <c r="AR368" s="25" t="s">
        <v>327</v>
      </c>
      <c r="AT368" s="25" t="s">
        <v>311</v>
      </c>
      <c r="AU368" s="25" t="s">
        <v>84</v>
      </c>
      <c r="AY368" s="25" t="s">
        <v>308</v>
      </c>
      <c r="BE368" s="214">
        <f>IF(N368="základní",J368,0)</f>
        <v>0</v>
      </c>
      <c r="BF368" s="214">
        <f>IF(N368="snížená",J368,0)</f>
        <v>0</v>
      </c>
      <c r="BG368" s="214">
        <f>IF(N368="zákl. přenesená",J368,0)</f>
        <v>0</v>
      </c>
      <c r="BH368" s="214">
        <f>IF(N368="sníž. přenesená",J368,0)</f>
        <v>0</v>
      </c>
      <c r="BI368" s="214">
        <f>IF(N368="nulová",J368,0)</f>
        <v>0</v>
      </c>
      <c r="BJ368" s="25" t="s">
        <v>82</v>
      </c>
      <c r="BK368" s="214">
        <f>ROUND(I368*H368,2)</f>
        <v>0</v>
      </c>
      <c r="BL368" s="25" t="s">
        <v>327</v>
      </c>
      <c r="BM368" s="25" t="s">
        <v>2347</v>
      </c>
    </row>
    <row r="369" spans="2:65" s="1" customFormat="1" ht="22.5" customHeight="1">
      <c r="B369" s="42"/>
      <c r="C369" s="203" t="s">
        <v>2348</v>
      </c>
      <c r="D369" s="203" t="s">
        <v>311</v>
      </c>
      <c r="E369" s="204" t="s">
        <v>2349</v>
      </c>
      <c r="F369" s="205" t="s">
        <v>2350</v>
      </c>
      <c r="G369" s="206" t="s">
        <v>578</v>
      </c>
      <c r="H369" s="207">
        <v>15</v>
      </c>
      <c r="I369" s="208"/>
      <c r="J369" s="209">
        <f>ROUND(I369*H369,2)</f>
        <v>0</v>
      </c>
      <c r="K369" s="205" t="s">
        <v>21</v>
      </c>
      <c r="L369" s="62"/>
      <c r="M369" s="210" t="s">
        <v>21</v>
      </c>
      <c r="N369" s="211" t="s">
        <v>45</v>
      </c>
      <c r="O369" s="43"/>
      <c r="P369" s="212">
        <f>O369*H369</f>
        <v>0</v>
      </c>
      <c r="Q369" s="212">
        <v>0</v>
      </c>
      <c r="R369" s="212">
        <f>Q369*H369</f>
        <v>0</v>
      </c>
      <c r="S369" s="212">
        <v>0</v>
      </c>
      <c r="T369" s="213">
        <f>S369*H369</f>
        <v>0</v>
      </c>
      <c r="AR369" s="25" t="s">
        <v>327</v>
      </c>
      <c r="AT369" s="25" t="s">
        <v>311</v>
      </c>
      <c r="AU369" s="25" t="s">
        <v>84</v>
      </c>
      <c r="AY369" s="25" t="s">
        <v>308</v>
      </c>
      <c r="BE369" s="214">
        <f>IF(N369="základní",J369,0)</f>
        <v>0</v>
      </c>
      <c r="BF369" s="214">
        <f>IF(N369="snížená",J369,0)</f>
        <v>0</v>
      </c>
      <c r="BG369" s="214">
        <f>IF(N369="zákl. přenesená",J369,0)</f>
        <v>0</v>
      </c>
      <c r="BH369" s="214">
        <f>IF(N369="sníž. přenesená",J369,0)</f>
        <v>0</v>
      </c>
      <c r="BI369" s="214">
        <f>IF(N369="nulová",J369,0)</f>
        <v>0</v>
      </c>
      <c r="BJ369" s="25" t="s">
        <v>82</v>
      </c>
      <c r="BK369" s="214">
        <f>ROUND(I369*H369,2)</f>
        <v>0</v>
      </c>
      <c r="BL369" s="25" t="s">
        <v>327</v>
      </c>
      <c r="BM369" s="25" t="s">
        <v>2351</v>
      </c>
    </row>
    <row r="370" spans="2:65" s="1" customFormat="1" ht="40.5">
      <c r="B370" s="42"/>
      <c r="C370" s="64"/>
      <c r="D370" s="246" t="s">
        <v>1656</v>
      </c>
      <c r="E370" s="64"/>
      <c r="F370" s="290" t="s">
        <v>2352</v>
      </c>
      <c r="G370" s="64"/>
      <c r="H370" s="64"/>
      <c r="I370" s="173"/>
      <c r="J370" s="64"/>
      <c r="K370" s="64"/>
      <c r="L370" s="62"/>
      <c r="M370" s="291"/>
      <c r="N370" s="43"/>
      <c r="O370" s="43"/>
      <c r="P370" s="43"/>
      <c r="Q370" s="43"/>
      <c r="R370" s="43"/>
      <c r="S370" s="43"/>
      <c r="T370" s="79"/>
      <c r="AT370" s="25" t="s">
        <v>1656</v>
      </c>
      <c r="AU370" s="25" t="s">
        <v>84</v>
      </c>
    </row>
    <row r="371" spans="2:65" s="1" customFormat="1" ht="22.5" customHeight="1">
      <c r="B371" s="42"/>
      <c r="C371" s="203" t="s">
        <v>2353</v>
      </c>
      <c r="D371" s="203" t="s">
        <v>311</v>
      </c>
      <c r="E371" s="204" t="s">
        <v>2354</v>
      </c>
      <c r="F371" s="205" t="s">
        <v>2355</v>
      </c>
      <c r="G371" s="206" t="s">
        <v>578</v>
      </c>
      <c r="H371" s="207">
        <v>18</v>
      </c>
      <c r="I371" s="208"/>
      <c r="J371" s="209">
        <f>ROUND(I371*H371,2)</f>
        <v>0</v>
      </c>
      <c r="K371" s="205" t="s">
        <v>21</v>
      </c>
      <c r="L371" s="62"/>
      <c r="M371" s="210" t="s">
        <v>21</v>
      </c>
      <c r="N371" s="211" t="s">
        <v>45</v>
      </c>
      <c r="O371" s="43"/>
      <c r="P371" s="212">
        <f>O371*H371</f>
        <v>0</v>
      </c>
      <c r="Q371" s="212">
        <v>0</v>
      </c>
      <c r="R371" s="212">
        <f>Q371*H371</f>
        <v>0</v>
      </c>
      <c r="S371" s="212">
        <v>0</v>
      </c>
      <c r="T371" s="213">
        <f>S371*H371</f>
        <v>0</v>
      </c>
      <c r="AR371" s="25" t="s">
        <v>327</v>
      </c>
      <c r="AT371" s="25" t="s">
        <v>311</v>
      </c>
      <c r="AU371" s="25" t="s">
        <v>84</v>
      </c>
      <c r="AY371" s="25" t="s">
        <v>308</v>
      </c>
      <c r="BE371" s="214">
        <f>IF(N371="základní",J371,0)</f>
        <v>0</v>
      </c>
      <c r="BF371" s="214">
        <f>IF(N371="snížená",J371,0)</f>
        <v>0</v>
      </c>
      <c r="BG371" s="214">
        <f>IF(N371="zákl. přenesená",J371,0)</f>
        <v>0</v>
      </c>
      <c r="BH371" s="214">
        <f>IF(N371="sníž. přenesená",J371,0)</f>
        <v>0</v>
      </c>
      <c r="BI371" s="214">
        <f>IF(N371="nulová",J371,0)</f>
        <v>0</v>
      </c>
      <c r="BJ371" s="25" t="s">
        <v>82</v>
      </c>
      <c r="BK371" s="214">
        <f>ROUND(I371*H371,2)</f>
        <v>0</v>
      </c>
      <c r="BL371" s="25" t="s">
        <v>327</v>
      </c>
      <c r="BM371" s="25" t="s">
        <v>2356</v>
      </c>
    </row>
    <row r="372" spans="2:65" s="1" customFormat="1" ht="40.5">
      <c r="B372" s="42"/>
      <c r="C372" s="64"/>
      <c r="D372" s="246" t="s">
        <v>1656</v>
      </c>
      <c r="E372" s="64"/>
      <c r="F372" s="290" t="s">
        <v>2357</v>
      </c>
      <c r="G372" s="64"/>
      <c r="H372" s="64"/>
      <c r="I372" s="173"/>
      <c r="J372" s="64"/>
      <c r="K372" s="64"/>
      <c r="L372" s="62"/>
      <c r="M372" s="291"/>
      <c r="N372" s="43"/>
      <c r="O372" s="43"/>
      <c r="P372" s="43"/>
      <c r="Q372" s="43"/>
      <c r="R372" s="43"/>
      <c r="S372" s="43"/>
      <c r="T372" s="79"/>
      <c r="AT372" s="25" t="s">
        <v>1656</v>
      </c>
      <c r="AU372" s="25" t="s">
        <v>84</v>
      </c>
    </row>
    <row r="373" spans="2:65" s="1" customFormat="1" ht="22.5" customHeight="1">
      <c r="B373" s="42"/>
      <c r="C373" s="203" t="s">
        <v>2358</v>
      </c>
      <c r="D373" s="203" t="s">
        <v>311</v>
      </c>
      <c r="E373" s="204" t="s">
        <v>2359</v>
      </c>
      <c r="F373" s="205" t="s">
        <v>2360</v>
      </c>
      <c r="G373" s="206" t="s">
        <v>578</v>
      </c>
      <c r="H373" s="207">
        <v>4</v>
      </c>
      <c r="I373" s="208"/>
      <c r="J373" s="209">
        <f>ROUND(I373*H373,2)</f>
        <v>0</v>
      </c>
      <c r="K373" s="205" t="s">
        <v>21</v>
      </c>
      <c r="L373" s="62"/>
      <c r="M373" s="210" t="s">
        <v>21</v>
      </c>
      <c r="N373" s="211" t="s">
        <v>45</v>
      </c>
      <c r="O373" s="43"/>
      <c r="P373" s="212">
        <f>O373*H373</f>
        <v>0</v>
      </c>
      <c r="Q373" s="212">
        <v>0</v>
      </c>
      <c r="R373" s="212">
        <f>Q373*H373</f>
        <v>0</v>
      </c>
      <c r="S373" s="212">
        <v>0</v>
      </c>
      <c r="T373" s="213">
        <f>S373*H373</f>
        <v>0</v>
      </c>
      <c r="AR373" s="25" t="s">
        <v>327</v>
      </c>
      <c r="AT373" s="25" t="s">
        <v>311</v>
      </c>
      <c r="AU373" s="25" t="s">
        <v>84</v>
      </c>
      <c r="AY373" s="25" t="s">
        <v>308</v>
      </c>
      <c r="BE373" s="214">
        <f>IF(N373="základní",J373,0)</f>
        <v>0</v>
      </c>
      <c r="BF373" s="214">
        <f>IF(N373="snížená",J373,0)</f>
        <v>0</v>
      </c>
      <c r="BG373" s="214">
        <f>IF(N373="zákl. přenesená",J373,0)</f>
        <v>0</v>
      </c>
      <c r="BH373" s="214">
        <f>IF(N373="sníž. přenesená",J373,0)</f>
        <v>0</v>
      </c>
      <c r="BI373" s="214">
        <f>IF(N373="nulová",J373,0)</f>
        <v>0</v>
      </c>
      <c r="BJ373" s="25" t="s">
        <v>82</v>
      </c>
      <c r="BK373" s="214">
        <f>ROUND(I373*H373,2)</f>
        <v>0</v>
      </c>
      <c r="BL373" s="25" t="s">
        <v>327</v>
      </c>
      <c r="BM373" s="25" t="s">
        <v>2361</v>
      </c>
    </row>
    <row r="374" spans="2:65" s="1" customFormat="1" ht="40.5">
      <c r="B374" s="42"/>
      <c r="C374" s="64"/>
      <c r="D374" s="223" t="s">
        <v>1656</v>
      </c>
      <c r="E374" s="64"/>
      <c r="F374" s="292" t="s">
        <v>2362</v>
      </c>
      <c r="G374" s="64"/>
      <c r="H374" s="64"/>
      <c r="I374" s="173"/>
      <c r="J374" s="64"/>
      <c r="K374" s="64"/>
      <c r="L374" s="62"/>
      <c r="M374" s="291"/>
      <c r="N374" s="43"/>
      <c r="O374" s="43"/>
      <c r="P374" s="43"/>
      <c r="Q374" s="43"/>
      <c r="R374" s="43"/>
      <c r="S374" s="43"/>
      <c r="T374" s="79"/>
      <c r="AT374" s="25" t="s">
        <v>1656</v>
      </c>
      <c r="AU374" s="25" t="s">
        <v>84</v>
      </c>
    </row>
    <row r="375" spans="2:65" s="11" customFormat="1" ht="29.85" customHeight="1">
      <c r="B375" s="186"/>
      <c r="C375" s="187"/>
      <c r="D375" s="200" t="s">
        <v>73</v>
      </c>
      <c r="E375" s="201" t="s">
        <v>630</v>
      </c>
      <c r="F375" s="201" t="s">
        <v>631</v>
      </c>
      <c r="G375" s="187"/>
      <c r="H375" s="187"/>
      <c r="I375" s="190"/>
      <c r="J375" s="202">
        <f>BK375</f>
        <v>0</v>
      </c>
      <c r="K375" s="187"/>
      <c r="L375" s="192"/>
      <c r="M375" s="193"/>
      <c r="N375" s="194"/>
      <c r="O375" s="194"/>
      <c r="P375" s="195">
        <f>SUM(P376:P383)</f>
        <v>0</v>
      </c>
      <c r="Q375" s="194"/>
      <c r="R375" s="195">
        <f>SUM(R376:R383)</f>
        <v>0.79537589999999991</v>
      </c>
      <c r="S375" s="194"/>
      <c r="T375" s="196">
        <f>SUM(T376:T383)</f>
        <v>0</v>
      </c>
      <c r="AR375" s="197" t="s">
        <v>82</v>
      </c>
      <c r="AT375" s="198" t="s">
        <v>73</v>
      </c>
      <c r="AU375" s="198" t="s">
        <v>82</v>
      </c>
      <c r="AY375" s="197" t="s">
        <v>308</v>
      </c>
      <c r="BK375" s="199">
        <f>SUM(BK376:BK383)</f>
        <v>0</v>
      </c>
    </row>
    <row r="376" spans="2:65" s="1" customFormat="1" ht="31.5" customHeight="1">
      <c r="B376" s="42"/>
      <c r="C376" s="203" t="s">
        <v>2363</v>
      </c>
      <c r="D376" s="203" t="s">
        <v>311</v>
      </c>
      <c r="E376" s="204" t="s">
        <v>633</v>
      </c>
      <c r="F376" s="205" t="s">
        <v>634</v>
      </c>
      <c r="G376" s="206" t="s">
        <v>508</v>
      </c>
      <c r="H376" s="207">
        <v>5075.6099999999997</v>
      </c>
      <c r="I376" s="208"/>
      <c r="J376" s="209">
        <f>ROUND(I376*H376,2)</f>
        <v>0</v>
      </c>
      <c r="K376" s="205" t="s">
        <v>315</v>
      </c>
      <c r="L376" s="62"/>
      <c r="M376" s="210" t="s">
        <v>21</v>
      </c>
      <c r="N376" s="211" t="s">
        <v>45</v>
      </c>
      <c r="O376" s="43"/>
      <c r="P376" s="212">
        <f>O376*H376</f>
        <v>0</v>
      </c>
      <c r="Q376" s="212">
        <v>1.2999999999999999E-4</v>
      </c>
      <c r="R376" s="212">
        <f>Q376*H376</f>
        <v>0.65982929999999995</v>
      </c>
      <c r="S376" s="212">
        <v>0</v>
      </c>
      <c r="T376" s="213">
        <f>S376*H376</f>
        <v>0</v>
      </c>
      <c r="AR376" s="25" t="s">
        <v>327</v>
      </c>
      <c r="AT376" s="25" t="s">
        <v>311</v>
      </c>
      <c r="AU376" s="25" t="s">
        <v>84</v>
      </c>
      <c r="AY376" s="25" t="s">
        <v>308</v>
      </c>
      <c r="BE376" s="214">
        <f>IF(N376="základní",J376,0)</f>
        <v>0</v>
      </c>
      <c r="BF376" s="214">
        <f>IF(N376="snížená",J376,0)</f>
        <v>0</v>
      </c>
      <c r="BG376" s="214">
        <f>IF(N376="zákl. přenesená",J376,0)</f>
        <v>0</v>
      </c>
      <c r="BH376" s="214">
        <f>IF(N376="sníž. přenesená",J376,0)</f>
        <v>0</v>
      </c>
      <c r="BI376" s="214">
        <f>IF(N376="nulová",J376,0)</f>
        <v>0</v>
      </c>
      <c r="BJ376" s="25" t="s">
        <v>82</v>
      </c>
      <c r="BK376" s="214">
        <f>ROUND(I376*H376,2)</f>
        <v>0</v>
      </c>
      <c r="BL376" s="25" t="s">
        <v>327</v>
      </c>
      <c r="BM376" s="25" t="s">
        <v>2364</v>
      </c>
    </row>
    <row r="377" spans="2:65" s="1" customFormat="1" ht="31.5" customHeight="1">
      <c r="B377" s="42"/>
      <c r="C377" s="203" t="s">
        <v>2365</v>
      </c>
      <c r="D377" s="203" t="s">
        <v>311</v>
      </c>
      <c r="E377" s="204" t="s">
        <v>2366</v>
      </c>
      <c r="F377" s="205" t="s">
        <v>2367</v>
      </c>
      <c r="G377" s="206" t="s">
        <v>508</v>
      </c>
      <c r="H377" s="207">
        <v>475.18</v>
      </c>
      <c r="I377" s="208"/>
      <c r="J377" s="209">
        <f>ROUND(I377*H377,2)</f>
        <v>0</v>
      </c>
      <c r="K377" s="205" t="s">
        <v>315</v>
      </c>
      <c r="L377" s="62"/>
      <c r="M377" s="210" t="s">
        <v>21</v>
      </c>
      <c r="N377" s="211" t="s">
        <v>45</v>
      </c>
      <c r="O377" s="43"/>
      <c r="P377" s="212">
        <f>O377*H377</f>
        <v>0</v>
      </c>
      <c r="Q377" s="212">
        <v>2.1000000000000001E-4</v>
      </c>
      <c r="R377" s="212">
        <f>Q377*H377</f>
        <v>9.978780000000001E-2</v>
      </c>
      <c r="S377" s="212">
        <v>0</v>
      </c>
      <c r="T377" s="213">
        <f>S377*H377</f>
        <v>0</v>
      </c>
      <c r="AR377" s="25" t="s">
        <v>327</v>
      </c>
      <c r="AT377" s="25" t="s">
        <v>311</v>
      </c>
      <c r="AU377" s="25" t="s">
        <v>84</v>
      </c>
      <c r="AY377" s="25" t="s">
        <v>308</v>
      </c>
      <c r="BE377" s="214">
        <f>IF(N377="základní",J377,0)</f>
        <v>0</v>
      </c>
      <c r="BF377" s="214">
        <f>IF(N377="snížená",J377,0)</f>
        <v>0</v>
      </c>
      <c r="BG377" s="214">
        <f>IF(N377="zákl. přenesená",J377,0)</f>
        <v>0</v>
      </c>
      <c r="BH377" s="214">
        <f>IF(N377="sníž. přenesená",J377,0)</f>
        <v>0</v>
      </c>
      <c r="BI377" s="214">
        <f>IF(N377="nulová",J377,0)</f>
        <v>0</v>
      </c>
      <c r="BJ377" s="25" t="s">
        <v>82</v>
      </c>
      <c r="BK377" s="214">
        <f>ROUND(I377*H377,2)</f>
        <v>0</v>
      </c>
      <c r="BL377" s="25" t="s">
        <v>327</v>
      </c>
      <c r="BM377" s="25" t="s">
        <v>2368</v>
      </c>
    </row>
    <row r="378" spans="2:65" s="1" customFormat="1" ht="31.5" customHeight="1">
      <c r="B378" s="42"/>
      <c r="C378" s="203" t="s">
        <v>2369</v>
      </c>
      <c r="D378" s="203" t="s">
        <v>311</v>
      </c>
      <c r="E378" s="204" t="s">
        <v>2366</v>
      </c>
      <c r="F378" s="205" t="s">
        <v>2367</v>
      </c>
      <c r="G378" s="206" t="s">
        <v>508</v>
      </c>
      <c r="H378" s="207">
        <v>170.28</v>
      </c>
      <c r="I378" s="208"/>
      <c r="J378" s="209">
        <f>ROUND(I378*H378,2)</f>
        <v>0</v>
      </c>
      <c r="K378" s="205" t="s">
        <v>315</v>
      </c>
      <c r="L378" s="62"/>
      <c r="M378" s="210" t="s">
        <v>21</v>
      </c>
      <c r="N378" s="211" t="s">
        <v>45</v>
      </c>
      <c r="O378" s="43"/>
      <c r="P378" s="212">
        <f>O378*H378</f>
        <v>0</v>
      </c>
      <c r="Q378" s="212">
        <v>2.1000000000000001E-4</v>
      </c>
      <c r="R378" s="212">
        <f>Q378*H378</f>
        <v>3.57588E-2</v>
      </c>
      <c r="S378" s="212">
        <v>0</v>
      </c>
      <c r="T378" s="213">
        <f>S378*H378</f>
        <v>0</v>
      </c>
      <c r="AR378" s="25" t="s">
        <v>327</v>
      </c>
      <c r="AT378" s="25" t="s">
        <v>311</v>
      </c>
      <c r="AU378" s="25" t="s">
        <v>84</v>
      </c>
      <c r="AY378" s="25" t="s">
        <v>308</v>
      </c>
      <c r="BE378" s="214">
        <f>IF(N378="základní",J378,0)</f>
        <v>0</v>
      </c>
      <c r="BF378" s="214">
        <f>IF(N378="snížená",J378,0)</f>
        <v>0</v>
      </c>
      <c r="BG378" s="214">
        <f>IF(N378="zákl. přenesená",J378,0)</f>
        <v>0</v>
      </c>
      <c r="BH378" s="214">
        <f>IF(N378="sníž. přenesená",J378,0)</f>
        <v>0</v>
      </c>
      <c r="BI378" s="214">
        <f>IF(N378="nulová",J378,0)</f>
        <v>0</v>
      </c>
      <c r="BJ378" s="25" t="s">
        <v>82</v>
      </c>
      <c r="BK378" s="214">
        <f>ROUND(I378*H378,2)</f>
        <v>0</v>
      </c>
      <c r="BL378" s="25" t="s">
        <v>327</v>
      </c>
      <c r="BM378" s="25" t="s">
        <v>2370</v>
      </c>
    </row>
    <row r="379" spans="2:65" s="1" customFormat="1" ht="40.5">
      <c r="B379" s="42"/>
      <c r="C379" s="64"/>
      <c r="D379" s="246" t="s">
        <v>1656</v>
      </c>
      <c r="E379" s="64"/>
      <c r="F379" s="290" t="s">
        <v>2371</v>
      </c>
      <c r="G379" s="64"/>
      <c r="H379" s="64"/>
      <c r="I379" s="173"/>
      <c r="J379" s="64"/>
      <c r="K379" s="64"/>
      <c r="L379" s="62"/>
      <c r="M379" s="291"/>
      <c r="N379" s="43"/>
      <c r="O379" s="43"/>
      <c r="P379" s="43"/>
      <c r="Q379" s="43"/>
      <c r="R379" s="43"/>
      <c r="S379" s="43"/>
      <c r="T379" s="79"/>
      <c r="AT379" s="25" t="s">
        <v>1656</v>
      </c>
      <c r="AU379" s="25" t="s">
        <v>84</v>
      </c>
    </row>
    <row r="380" spans="2:65" s="1" customFormat="1" ht="22.5" customHeight="1">
      <c r="B380" s="42"/>
      <c r="C380" s="203" t="s">
        <v>2372</v>
      </c>
      <c r="D380" s="203" t="s">
        <v>311</v>
      </c>
      <c r="E380" s="204" t="s">
        <v>2373</v>
      </c>
      <c r="F380" s="205" t="s">
        <v>2374</v>
      </c>
      <c r="G380" s="206" t="s">
        <v>538</v>
      </c>
      <c r="H380" s="207">
        <v>18.32</v>
      </c>
      <c r="I380" s="208"/>
      <c r="J380" s="209">
        <f>ROUND(I380*H380,2)</f>
        <v>0</v>
      </c>
      <c r="K380" s="205" t="s">
        <v>315</v>
      </c>
      <c r="L380" s="62"/>
      <c r="M380" s="210" t="s">
        <v>21</v>
      </c>
      <c r="N380" s="211" t="s">
        <v>45</v>
      </c>
      <c r="O380" s="43"/>
      <c r="P380" s="212">
        <f>O380*H380</f>
        <v>0</v>
      </c>
      <c r="Q380" s="212">
        <v>0</v>
      </c>
      <c r="R380" s="212">
        <f>Q380*H380</f>
        <v>0</v>
      </c>
      <c r="S380" s="212">
        <v>0</v>
      </c>
      <c r="T380" s="213">
        <f>S380*H380</f>
        <v>0</v>
      </c>
      <c r="AR380" s="25" t="s">
        <v>327</v>
      </c>
      <c r="AT380" s="25" t="s">
        <v>311</v>
      </c>
      <c r="AU380" s="25" t="s">
        <v>84</v>
      </c>
      <c r="AY380" s="25" t="s">
        <v>308</v>
      </c>
      <c r="BE380" s="214">
        <f>IF(N380="základní",J380,0)</f>
        <v>0</v>
      </c>
      <c r="BF380" s="214">
        <f>IF(N380="snížená",J380,0)</f>
        <v>0</v>
      </c>
      <c r="BG380" s="214">
        <f>IF(N380="zákl. přenesená",J380,0)</f>
        <v>0</v>
      </c>
      <c r="BH380" s="214">
        <f>IF(N380="sníž. přenesená",J380,0)</f>
        <v>0</v>
      </c>
      <c r="BI380" s="214">
        <f>IF(N380="nulová",J380,0)</f>
        <v>0</v>
      </c>
      <c r="BJ380" s="25" t="s">
        <v>82</v>
      </c>
      <c r="BK380" s="214">
        <f>ROUND(I380*H380,2)</f>
        <v>0</v>
      </c>
      <c r="BL380" s="25" t="s">
        <v>327</v>
      </c>
      <c r="BM380" s="25" t="s">
        <v>2375</v>
      </c>
    </row>
    <row r="381" spans="2:65" s="1" customFormat="1" ht="22.5" customHeight="1">
      <c r="B381" s="42"/>
      <c r="C381" s="203" t="s">
        <v>2376</v>
      </c>
      <c r="D381" s="203" t="s">
        <v>311</v>
      </c>
      <c r="E381" s="204" t="s">
        <v>2377</v>
      </c>
      <c r="F381" s="205" t="s">
        <v>2378</v>
      </c>
      <c r="G381" s="206" t="s">
        <v>538</v>
      </c>
      <c r="H381" s="207">
        <v>1648.8</v>
      </c>
      <c r="I381" s="208"/>
      <c r="J381" s="209">
        <f>ROUND(I381*H381,2)</f>
        <v>0</v>
      </c>
      <c r="K381" s="205" t="s">
        <v>315</v>
      </c>
      <c r="L381" s="62"/>
      <c r="M381" s="210" t="s">
        <v>21</v>
      </c>
      <c r="N381" s="211" t="s">
        <v>45</v>
      </c>
      <c r="O381" s="43"/>
      <c r="P381" s="212">
        <f>O381*H381</f>
        <v>0</v>
      </c>
      <c r="Q381" s="212">
        <v>0</v>
      </c>
      <c r="R381" s="212">
        <f>Q381*H381</f>
        <v>0</v>
      </c>
      <c r="S381" s="212">
        <v>0</v>
      </c>
      <c r="T381" s="213">
        <f>S381*H381</f>
        <v>0</v>
      </c>
      <c r="AR381" s="25" t="s">
        <v>327</v>
      </c>
      <c r="AT381" s="25" t="s">
        <v>311</v>
      </c>
      <c r="AU381" s="25" t="s">
        <v>84</v>
      </c>
      <c r="AY381" s="25" t="s">
        <v>308</v>
      </c>
      <c r="BE381" s="214">
        <f>IF(N381="základní",J381,0)</f>
        <v>0</v>
      </c>
      <c r="BF381" s="214">
        <f>IF(N381="snížená",J381,0)</f>
        <v>0</v>
      </c>
      <c r="BG381" s="214">
        <f>IF(N381="zákl. přenesená",J381,0)</f>
        <v>0</v>
      </c>
      <c r="BH381" s="214">
        <f>IF(N381="sníž. přenesená",J381,0)</f>
        <v>0</v>
      </c>
      <c r="BI381" s="214">
        <f>IF(N381="nulová",J381,0)</f>
        <v>0</v>
      </c>
      <c r="BJ381" s="25" t="s">
        <v>82</v>
      </c>
      <c r="BK381" s="214">
        <f>ROUND(I381*H381,2)</f>
        <v>0</v>
      </c>
      <c r="BL381" s="25" t="s">
        <v>327</v>
      </c>
      <c r="BM381" s="25" t="s">
        <v>2379</v>
      </c>
    </row>
    <row r="382" spans="2:65" s="13" customFormat="1" ht="13.5">
      <c r="B382" s="233"/>
      <c r="C382" s="234"/>
      <c r="D382" s="246" t="s">
        <v>451</v>
      </c>
      <c r="E382" s="234"/>
      <c r="F382" s="257" t="s">
        <v>2380</v>
      </c>
      <c r="G382" s="234"/>
      <c r="H382" s="258">
        <v>1648.8</v>
      </c>
      <c r="I382" s="238"/>
      <c r="J382" s="234"/>
      <c r="K382" s="234"/>
      <c r="L382" s="239"/>
      <c r="M382" s="240"/>
      <c r="N382" s="241"/>
      <c r="O382" s="241"/>
      <c r="P382" s="241"/>
      <c r="Q382" s="241"/>
      <c r="R382" s="241"/>
      <c r="S382" s="241"/>
      <c r="T382" s="242"/>
      <c r="AT382" s="243" t="s">
        <v>451</v>
      </c>
      <c r="AU382" s="243" t="s">
        <v>84</v>
      </c>
      <c r="AV382" s="13" t="s">
        <v>84</v>
      </c>
      <c r="AW382" s="13" t="s">
        <v>6</v>
      </c>
      <c r="AX382" s="13" t="s">
        <v>82</v>
      </c>
      <c r="AY382" s="243" t="s">
        <v>308</v>
      </c>
    </row>
    <row r="383" spans="2:65" s="1" customFormat="1" ht="22.5" customHeight="1">
      <c r="B383" s="42"/>
      <c r="C383" s="203" t="s">
        <v>2381</v>
      </c>
      <c r="D383" s="203" t="s">
        <v>311</v>
      </c>
      <c r="E383" s="204" t="s">
        <v>2382</v>
      </c>
      <c r="F383" s="205" t="s">
        <v>2383</v>
      </c>
      <c r="G383" s="206" t="s">
        <v>538</v>
      </c>
      <c r="H383" s="207">
        <v>18.32</v>
      </c>
      <c r="I383" s="208"/>
      <c r="J383" s="209">
        <f>ROUND(I383*H383,2)</f>
        <v>0</v>
      </c>
      <c r="K383" s="205" t="s">
        <v>315</v>
      </c>
      <c r="L383" s="62"/>
      <c r="M383" s="210" t="s">
        <v>21</v>
      </c>
      <c r="N383" s="211" t="s">
        <v>45</v>
      </c>
      <c r="O383" s="43"/>
      <c r="P383" s="212">
        <f>O383*H383</f>
        <v>0</v>
      </c>
      <c r="Q383" s="212">
        <v>0</v>
      </c>
      <c r="R383" s="212">
        <f>Q383*H383</f>
        <v>0</v>
      </c>
      <c r="S383" s="212">
        <v>0</v>
      </c>
      <c r="T383" s="213">
        <f>S383*H383</f>
        <v>0</v>
      </c>
      <c r="AR383" s="25" t="s">
        <v>327</v>
      </c>
      <c r="AT383" s="25" t="s">
        <v>311</v>
      </c>
      <c r="AU383" s="25" t="s">
        <v>84</v>
      </c>
      <c r="AY383" s="25" t="s">
        <v>308</v>
      </c>
      <c r="BE383" s="214">
        <f>IF(N383="základní",J383,0)</f>
        <v>0</v>
      </c>
      <c r="BF383" s="214">
        <f>IF(N383="snížená",J383,0)</f>
        <v>0</v>
      </c>
      <c r="BG383" s="214">
        <f>IF(N383="zákl. přenesená",J383,0)</f>
        <v>0</v>
      </c>
      <c r="BH383" s="214">
        <f>IF(N383="sníž. přenesená",J383,0)</f>
        <v>0</v>
      </c>
      <c r="BI383" s="214">
        <f>IF(N383="nulová",J383,0)</f>
        <v>0</v>
      </c>
      <c r="BJ383" s="25" t="s">
        <v>82</v>
      </c>
      <c r="BK383" s="214">
        <f>ROUND(I383*H383,2)</f>
        <v>0</v>
      </c>
      <c r="BL383" s="25" t="s">
        <v>327</v>
      </c>
      <c r="BM383" s="25" t="s">
        <v>2384</v>
      </c>
    </row>
    <row r="384" spans="2:65" s="11" customFormat="1" ht="29.85" customHeight="1">
      <c r="B384" s="186"/>
      <c r="C384" s="187"/>
      <c r="D384" s="200" t="s">
        <v>73</v>
      </c>
      <c r="E384" s="201" t="s">
        <v>636</v>
      </c>
      <c r="F384" s="201" t="s">
        <v>637</v>
      </c>
      <c r="G384" s="187"/>
      <c r="H384" s="187"/>
      <c r="I384" s="190"/>
      <c r="J384" s="202">
        <f>BK384</f>
        <v>0</v>
      </c>
      <c r="K384" s="187"/>
      <c r="L384" s="192"/>
      <c r="M384" s="193"/>
      <c r="N384" s="194"/>
      <c r="O384" s="194"/>
      <c r="P384" s="195">
        <f>SUM(P385:P389)</f>
        <v>0</v>
      </c>
      <c r="Q384" s="194"/>
      <c r="R384" s="195">
        <f>SUM(R385:R389)</f>
        <v>9.4063999999999997</v>
      </c>
      <c r="S384" s="194"/>
      <c r="T384" s="196">
        <f>SUM(T385:T389)</f>
        <v>0</v>
      </c>
      <c r="AR384" s="197" t="s">
        <v>82</v>
      </c>
      <c r="AT384" s="198" t="s">
        <v>73</v>
      </c>
      <c r="AU384" s="198" t="s">
        <v>82</v>
      </c>
      <c r="AY384" s="197" t="s">
        <v>308</v>
      </c>
      <c r="BK384" s="199">
        <f>SUM(BK385:BK389)</f>
        <v>0</v>
      </c>
    </row>
    <row r="385" spans="2:65" s="1" customFormat="1" ht="22.5" customHeight="1">
      <c r="B385" s="42"/>
      <c r="C385" s="203" t="s">
        <v>2385</v>
      </c>
      <c r="D385" s="203" t="s">
        <v>311</v>
      </c>
      <c r="E385" s="204" t="s">
        <v>2386</v>
      </c>
      <c r="F385" s="205" t="s">
        <v>2387</v>
      </c>
      <c r="G385" s="206" t="s">
        <v>578</v>
      </c>
      <c r="H385" s="207">
        <v>1</v>
      </c>
      <c r="I385" s="208"/>
      <c r="J385" s="209">
        <f>ROUND(I385*H385,2)</f>
        <v>0</v>
      </c>
      <c r="K385" s="205" t="s">
        <v>21</v>
      </c>
      <c r="L385" s="62"/>
      <c r="M385" s="210" t="s">
        <v>21</v>
      </c>
      <c r="N385" s="211" t="s">
        <v>45</v>
      </c>
      <c r="O385" s="43"/>
      <c r="P385" s="212">
        <f>O385*H385</f>
        <v>0</v>
      </c>
      <c r="Q385" s="212">
        <v>4.9000000000000004</v>
      </c>
      <c r="R385" s="212">
        <f>Q385*H385</f>
        <v>4.9000000000000004</v>
      </c>
      <c r="S385" s="212">
        <v>0</v>
      </c>
      <c r="T385" s="213">
        <f>S385*H385</f>
        <v>0</v>
      </c>
      <c r="AR385" s="25" t="s">
        <v>327</v>
      </c>
      <c r="AT385" s="25" t="s">
        <v>311</v>
      </c>
      <c r="AU385" s="25" t="s">
        <v>84</v>
      </c>
      <c r="AY385" s="25" t="s">
        <v>308</v>
      </c>
      <c r="BE385" s="214">
        <f>IF(N385="základní",J385,0)</f>
        <v>0</v>
      </c>
      <c r="BF385" s="214">
        <f>IF(N385="snížená",J385,0)</f>
        <v>0</v>
      </c>
      <c r="BG385" s="214">
        <f>IF(N385="zákl. přenesená",J385,0)</f>
        <v>0</v>
      </c>
      <c r="BH385" s="214">
        <f>IF(N385="sníž. přenesená",J385,0)</f>
        <v>0</v>
      </c>
      <c r="BI385" s="214">
        <f>IF(N385="nulová",J385,0)</f>
        <v>0</v>
      </c>
      <c r="BJ385" s="25" t="s">
        <v>82</v>
      </c>
      <c r="BK385" s="214">
        <f>ROUND(I385*H385,2)</f>
        <v>0</v>
      </c>
      <c r="BL385" s="25" t="s">
        <v>327</v>
      </c>
      <c r="BM385" s="25" t="s">
        <v>2388</v>
      </c>
    </row>
    <row r="386" spans="2:65" s="1" customFormat="1" ht="31.5" customHeight="1">
      <c r="B386" s="42"/>
      <c r="C386" s="203" t="s">
        <v>2389</v>
      </c>
      <c r="D386" s="203" t="s">
        <v>311</v>
      </c>
      <c r="E386" s="204" t="s">
        <v>2390</v>
      </c>
      <c r="F386" s="205" t="s">
        <v>2391</v>
      </c>
      <c r="G386" s="206" t="s">
        <v>578</v>
      </c>
      <c r="H386" s="207">
        <v>1</v>
      </c>
      <c r="I386" s="208"/>
      <c r="J386" s="209">
        <f>ROUND(I386*H386,2)</f>
        <v>0</v>
      </c>
      <c r="K386" s="205" t="s">
        <v>21</v>
      </c>
      <c r="L386" s="62"/>
      <c r="M386" s="210" t="s">
        <v>21</v>
      </c>
      <c r="N386" s="211" t="s">
        <v>45</v>
      </c>
      <c r="O386" s="43"/>
      <c r="P386" s="212">
        <f>O386*H386</f>
        <v>0</v>
      </c>
      <c r="Q386" s="212">
        <v>0.6</v>
      </c>
      <c r="R386" s="212">
        <f>Q386*H386</f>
        <v>0.6</v>
      </c>
      <c r="S386" s="212">
        <v>0</v>
      </c>
      <c r="T386" s="213">
        <f>S386*H386</f>
        <v>0</v>
      </c>
      <c r="AR386" s="25" t="s">
        <v>327</v>
      </c>
      <c r="AT386" s="25" t="s">
        <v>311</v>
      </c>
      <c r="AU386" s="25" t="s">
        <v>84</v>
      </c>
      <c r="AY386" s="25" t="s">
        <v>308</v>
      </c>
      <c r="BE386" s="214">
        <f>IF(N386="základní",J386,0)</f>
        <v>0</v>
      </c>
      <c r="BF386" s="214">
        <f>IF(N386="snížená",J386,0)</f>
        <v>0</v>
      </c>
      <c r="BG386" s="214">
        <f>IF(N386="zákl. přenesená",J386,0)</f>
        <v>0</v>
      </c>
      <c r="BH386" s="214">
        <f>IF(N386="sníž. přenesená",J386,0)</f>
        <v>0</v>
      </c>
      <c r="BI386" s="214">
        <f>IF(N386="nulová",J386,0)</f>
        <v>0</v>
      </c>
      <c r="BJ386" s="25" t="s">
        <v>82</v>
      </c>
      <c r="BK386" s="214">
        <f>ROUND(I386*H386,2)</f>
        <v>0</v>
      </c>
      <c r="BL386" s="25" t="s">
        <v>327</v>
      </c>
      <c r="BM386" s="25" t="s">
        <v>2392</v>
      </c>
    </row>
    <row r="387" spans="2:65" s="1" customFormat="1" ht="31.5" customHeight="1">
      <c r="B387" s="42"/>
      <c r="C387" s="203" t="s">
        <v>2393</v>
      </c>
      <c r="D387" s="203" t="s">
        <v>311</v>
      </c>
      <c r="E387" s="204" t="s">
        <v>2394</v>
      </c>
      <c r="F387" s="205" t="s">
        <v>2395</v>
      </c>
      <c r="G387" s="206" t="s">
        <v>538</v>
      </c>
      <c r="H387" s="207">
        <v>51.4</v>
      </c>
      <c r="I387" s="208"/>
      <c r="J387" s="209">
        <f>ROUND(I387*H387,2)</f>
        <v>0</v>
      </c>
      <c r="K387" s="205" t="s">
        <v>21</v>
      </c>
      <c r="L387" s="62"/>
      <c r="M387" s="210" t="s">
        <v>21</v>
      </c>
      <c r="N387" s="211" t="s">
        <v>45</v>
      </c>
      <c r="O387" s="43"/>
      <c r="P387" s="212">
        <f>O387*H387</f>
        <v>0</v>
      </c>
      <c r="Q387" s="212">
        <v>7.5999999999999998E-2</v>
      </c>
      <c r="R387" s="212">
        <f>Q387*H387</f>
        <v>3.9063999999999997</v>
      </c>
      <c r="S387" s="212">
        <v>0</v>
      </c>
      <c r="T387" s="213">
        <f>S387*H387</f>
        <v>0</v>
      </c>
      <c r="AR387" s="25" t="s">
        <v>327</v>
      </c>
      <c r="AT387" s="25" t="s">
        <v>311</v>
      </c>
      <c r="AU387" s="25" t="s">
        <v>84</v>
      </c>
      <c r="AY387" s="25" t="s">
        <v>308</v>
      </c>
      <c r="BE387" s="214">
        <f>IF(N387="základní",J387,0)</f>
        <v>0</v>
      </c>
      <c r="BF387" s="214">
        <f>IF(N387="snížená",J387,0)</f>
        <v>0</v>
      </c>
      <c r="BG387" s="214">
        <f>IF(N387="zákl. přenesená",J387,0)</f>
        <v>0</v>
      </c>
      <c r="BH387" s="214">
        <f>IF(N387="sníž. přenesená",J387,0)</f>
        <v>0</v>
      </c>
      <c r="BI387" s="214">
        <f>IF(N387="nulová",J387,0)</f>
        <v>0</v>
      </c>
      <c r="BJ387" s="25" t="s">
        <v>82</v>
      </c>
      <c r="BK387" s="214">
        <f>ROUND(I387*H387,2)</f>
        <v>0</v>
      </c>
      <c r="BL387" s="25" t="s">
        <v>327</v>
      </c>
      <c r="BM387" s="25" t="s">
        <v>2396</v>
      </c>
    </row>
    <row r="388" spans="2:65" s="1" customFormat="1" ht="27">
      <c r="B388" s="42"/>
      <c r="C388" s="64"/>
      <c r="D388" s="246" t="s">
        <v>1656</v>
      </c>
      <c r="E388" s="64"/>
      <c r="F388" s="290" t="s">
        <v>2397</v>
      </c>
      <c r="G388" s="64"/>
      <c r="H388" s="64"/>
      <c r="I388" s="173"/>
      <c r="J388" s="64"/>
      <c r="K388" s="64"/>
      <c r="L388" s="62"/>
      <c r="M388" s="291"/>
      <c r="N388" s="43"/>
      <c r="O388" s="43"/>
      <c r="P388" s="43"/>
      <c r="Q388" s="43"/>
      <c r="R388" s="43"/>
      <c r="S388" s="43"/>
      <c r="T388" s="79"/>
      <c r="AT388" s="25" t="s">
        <v>1656</v>
      </c>
      <c r="AU388" s="25" t="s">
        <v>84</v>
      </c>
    </row>
    <row r="389" spans="2:65" s="1" customFormat="1" ht="31.5" customHeight="1">
      <c r="B389" s="42"/>
      <c r="C389" s="203" t="s">
        <v>2398</v>
      </c>
      <c r="D389" s="203" t="s">
        <v>311</v>
      </c>
      <c r="E389" s="204" t="s">
        <v>2399</v>
      </c>
      <c r="F389" s="205" t="s">
        <v>2400</v>
      </c>
      <c r="G389" s="206" t="s">
        <v>700</v>
      </c>
      <c r="H389" s="207">
        <v>1</v>
      </c>
      <c r="I389" s="208"/>
      <c r="J389" s="209">
        <f>ROUND(I389*H389,2)</f>
        <v>0</v>
      </c>
      <c r="K389" s="205" t="s">
        <v>21</v>
      </c>
      <c r="L389" s="62"/>
      <c r="M389" s="210" t="s">
        <v>21</v>
      </c>
      <c r="N389" s="211" t="s">
        <v>45</v>
      </c>
      <c r="O389" s="43"/>
      <c r="P389" s="212">
        <f>O389*H389</f>
        <v>0</v>
      </c>
      <c r="Q389" s="212">
        <v>0</v>
      </c>
      <c r="R389" s="212">
        <f>Q389*H389</f>
        <v>0</v>
      </c>
      <c r="S389" s="212">
        <v>0</v>
      </c>
      <c r="T389" s="213">
        <f>S389*H389</f>
        <v>0</v>
      </c>
      <c r="AR389" s="25" t="s">
        <v>327</v>
      </c>
      <c r="AT389" s="25" t="s">
        <v>311</v>
      </c>
      <c r="AU389" s="25" t="s">
        <v>84</v>
      </c>
      <c r="AY389" s="25" t="s">
        <v>308</v>
      </c>
      <c r="BE389" s="214">
        <f>IF(N389="základní",J389,0)</f>
        <v>0</v>
      </c>
      <c r="BF389" s="214">
        <f>IF(N389="snížená",J389,0)</f>
        <v>0</v>
      </c>
      <c r="BG389" s="214">
        <f>IF(N389="zákl. přenesená",J389,0)</f>
        <v>0</v>
      </c>
      <c r="BH389" s="214">
        <f>IF(N389="sníž. přenesená",J389,0)</f>
        <v>0</v>
      </c>
      <c r="BI389" s="214">
        <f>IF(N389="nulová",J389,0)</f>
        <v>0</v>
      </c>
      <c r="BJ389" s="25" t="s">
        <v>82</v>
      </c>
      <c r="BK389" s="214">
        <f>ROUND(I389*H389,2)</f>
        <v>0</v>
      </c>
      <c r="BL389" s="25" t="s">
        <v>327</v>
      </c>
      <c r="BM389" s="25" t="s">
        <v>2401</v>
      </c>
    </row>
    <row r="390" spans="2:65" s="11" customFormat="1" ht="29.85" customHeight="1">
      <c r="B390" s="186"/>
      <c r="C390" s="187"/>
      <c r="D390" s="200" t="s">
        <v>73</v>
      </c>
      <c r="E390" s="201" t="s">
        <v>755</v>
      </c>
      <c r="F390" s="201" t="s">
        <v>756</v>
      </c>
      <c r="G390" s="187"/>
      <c r="H390" s="187"/>
      <c r="I390" s="190"/>
      <c r="J390" s="202">
        <f>BK390</f>
        <v>0</v>
      </c>
      <c r="K390" s="187"/>
      <c r="L390" s="192"/>
      <c r="M390" s="193"/>
      <c r="N390" s="194"/>
      <c r="O390" s="194"/>
      <c r="P390" s="195">
        <f>P391</f>
        <v>0</v>
      </c>
      <c r="Q390" s="194"/>
      <c r="R390" s="195">
        <f>R391</f>
        <v>0</v>
      </c>
      <c r="S390" s="194"/>
      <c r="T390" s="196">
        <f>T391</f>
        <v>0</v>
      </c>
      <c r="AR390" s="197" t="s">
        <v>82</v>
      </c>
      <c r="AT390" s="198" t="s">
        <v>73</v>
      </c>
      <c r="AU390" s="198" t="s">
        <v>82</v>
      </c>
      <c r="AY390" s="197" t="s">
        <v>308</v>
      </c>
      <c r="BK390" s="199">
        <f>BK391</f>
        <v>0</v>
      </c>
    </row>
    <row r="391" spans="2:65" s="1" customFormat="1" ht="22.5" customHeight="1">
      <c r="B391" s="42"/>
      <c r="C391" s="203" t="s">
        <v>2402</v>
      </c>
      <c r="D391" s="203" t="s">
        <v>311</v>
      </c>
      <c r="E391" s="204" t="s">
        <v>757</v>
      </c>
      <c r="F391" s="205" t="s">
        <v>758</v>
      </c>
      <c r="G391" s="206" t="s">
        <v>719</v>
      </c>
      <c r="H391" s="207">
        <v>1958.751</v>
      </c>
      <c r="I391" s="208"/>
      <c r="J391" s="209">
        <f>ROUND(I391*H391,2)</f>
        <v>0</v>
      </c>
      <c r="K391" s="205" t="s">
        <v>315</v>
      </c>
      <c r="L391" s="62"/>
      <c r="M391" s="210" t="s">
        <v>21</v>
      </c>
      <c r="N391" s="211" t="s">
        <v>45</v>
      </c>
      <c r="O391" s="43"/>
      <c r="P391" s="212">
        <f>O391*H391</f>
        <v>0</v>
      </c>
      <c r="Q391" s="212">
        <v>0</v>
      </c>
      <c r="R391" s="212">
        <f>Q391*H391</f>
        <v>0</v>
      </c>
      <c r="S391" s="212">
        <v>0</v>
      </c>
      <c r="T391" s="213">
        <f>S391*H391</f>
        <v>0</v>
      </c>
      <c r="AR391" s="25" t="s">
        <v>327</v>
      </c>
      <c r="AT391" s="25" t="s">
        <v>311</v>
      </c>
      <c r="AU391" s="25" t="s">
        <v>84</v>
      </c>
      <c r="AY391" s="25" t="s">
        <v>308</v>
      </c>
      <c r="BE391" s="214">
        <f>IF(N391="základní",J391,0)</f>
        <v>0</v>
      </c>
      <c r="BF391" s="214">
        <f>IF(N391="snížená",J391,0)</f>
        <v>0</v>
      </c>
      <c r="BG391" s="214">
        <f>IF(N391="zákl. přenesená",J391,0)</f>
        <v>0</v>
      </c>
      <c r="BH391" s="214">
        <f>IF(N391="sníž. přenesená",J391,0)</f>
        <v>0</v>
      </c>
      <c r="BI391" s="214">
        <f>IF(N391="nulová",J391,0)</f>
        <v>0</v>
      </c>
      <c r="BJ391" s="25" t="s">
        <v>82</v>
      </c>
      <c r="BK391" s="214">
        <f>ROUND(I391*H391,2)</f>
        <v>0</v>
      </c>
      <c r="BL391" s="25" t="s">
        <v>327</v>
      </c>
      <c r="BM391" s="25" t="s">
        <v>2403</v>
      </c>
    </row>
    <row r="392" spans="2:65" s="11" customFormat="1" ht="37.35" customHeight="1">
      <c r="B392" s="186"/>
      <c r="C392" s="187"/>
      <c r="D392" s="188" t="s">
        <v>73</v>
      </c>
      <c r="E392" s="189" t="s">
        <v>2404</v>
      </c>
      <c r="F392" s="189" t="s">
        <v>2405</v>
      </c>
      <c r="G392" s="187"/>
      <c r="H392" s="187"/>
      <c r="I392" s="190"/>
      <c r="J392" s="191">
        <f>BK392</f>
        <v>0</v>
      </c>
      <c r="K392" s="187"/>
      <c r="L392" s="192"/>
      <c r="M392" s="193"/>
      <c r="N392" s="194"/>
      <c r="O392" s="194"/>
      <c r="P392" s="195">
        <f>P393+P443+P508+P518+P527+P610+P634+P663+P778+P795+P812+P817</f>
        <v>0</v>
      </c>
      <c r="Q392" s="194"/>
      <c r="R392" s="195">
        <f>R393+R443+R508+R518+R527+R610+R634+R663+R778+R795+R812+R817</f>
        <v>252.61287926</v>
      </c>
      <c r="S392" s="194"/>
      <c r="T392" s="196">
        <f>T393+T443+T508+T518+T527+T610+T634+T663+T778+T795+T812+T817</f>
        <v>0</v>
      </c>
      <c r="AR392" s="197" t="s">
        <v>84</v>
      </c>
      <c r="AT392" s="198" t="s">
        <v>73</v>
      </c>
      <c r="AU392" s="198" t="s">
        <v>74</v>
      </c>
      <c r="AY392" s="197" t="s">
        <v>308</v>
      </c>
      <c r="BK392" s="199">
        <f>BK393+BK443+BK508+BK518+BK527+BK610+BK634+BK663+BK778+BK795+BK812+BK817</f>
        <v>0</v>
      </c>
    </row>
    <row r="393" spans="2:65" s="11" customFormat="1" ht="19.899999999999999" customHeight="1">
      <c r="B393" s="186"/>
      <c r="C393" s="187"/>
      <c r="D393" s="200" t="s">
        <v>73</v>
      </c>
      <c r="E393" s="201" t="s">
        <v>2406</v>
      </c>
      <c r="F393" s="201" t="s">
        <v>2407</v>
      </c>
      <c r="G393" s="187"/>
      <c r="H393" s="187"/>
      <c r="I393" s="190"/>
      <c r="J393" s="202">
        <f>BK393</f>
        <v>0</v>
      </c>
      <c r="K393" s="187"/>
      <c r="L393" s="192"/>
      <c r="M393" s="193"/>
      <c r="N393" s="194"/>
      <c r="O393" s="194"/>
      <c r="P393" s="195">
        <f>SUM(P394:P442)</f>
        <v>0</v>
      </c>
      <c r="Q393" s="194"/>
      <c r="R393" s="195">
        <f>SUM(R394:R442)</f>
        <v>17.597050599999996</v>
      </c>
      <c r="S393" s="194"/>
      <c r="T393" s="196">
        <f>SUM(T394:T442)</f>
        <v>0</v>
      </c>
      <c r="AR393" s="197" t="s">
        <v>84</v>
      </c>
      <c r="AT393" s="198" t="s">
        <v>73</v>
      </c>
      <c r="AU393" s="198" t="s">
        <v>82</v>
      </c>
      <c r="AY393" s="197" t="s">
        <v>308</v>
      </c>
      <c r="BK393" s="199">
        <f>SUM(BK394:BK442)</f>
        <v>0</v>
      </c>
    </row>
    <row r="394" spans="2:65" s="1" customFormat="1" ht="22.5" customHeight="1">
      <c r="B394" s="42"/>
      <c r="C394" s="203" t="s">
        <v>2408</v>
      </c>
      <c r="D394" s="203" t="s">
        <v>311</v>
      </c>
      <c r="E394" s="204" t="s">
        <v>2409</v>
      </c>
      <c r="F394" s="205" t="s">
        <v>2410</v>
      </c>
      <c r="G394" s="206" t="s">
        <v>508</v>
      </c>
      <c r="H394" s="207">
        <v>1116.8599999999999</v>
      </c>
      <c r="I394" s="208"/>
      <c r="J394" s="209">
        <f>ROUND(I394*H394,2)</f>
        <v>0</v>
      </c>
      <c r="K394" s="205" t="s">
        <v>315</v>
      </c>
      <c r="L394" s="62"/>
      <c r="M394" s="210" t="s">
        <v>21</v>
      </c>
      <c r="N394" s="211" t="s">
        <v>45</v>
      </c>
      <c r="O394" s="43"/>
      <c r="P394" s="212">
        <f>O394*H394</f>
        <v>0</v>
      </c>
      <c r="Q394" s="212">
        <v>0</v>
      </c>
      <c r="R394" s="212">
        <f>Q394*H394</f>
        <v>0</v>
      </c>
      <c r="S394" s="212">
        <v>0</v>
      </c>
      <c r="T394" s="213">
        <f>S394*H394</f>
        <v>0</v>
      </c>
      <c r="AR394" s="25" t="s">
        <v>375</v>
      </c>
      <c r="AT394" s="25" t="s">
        <v>311</v>
      </c>
      <c r="AU394" s="25" t="s">
        <v>84</v>
      </c>
      <c r="AY394" s="25" t="s">
        <v>308</v>
      </c>
      <c r="BE394" s="214">
        <f>IF(N394="základní",J394,0)</f>
        <v>0</v>
      </c>
      <c r="BF394" s="214">
        <f>IF(N394="snížená",J394,0)</f>
        <v>0</v>
      </c>
      <c r="BG394" s="214">
        <f>IF(N394="zákl. přenesená",J394,0)</f>
        <v>0</v>
      </c>
      <c r="BH394" s="214">
        <f>IF(N394="sníž. přenesená",J394,0)</f>
        <v>0</v>
      </c>
      <c r="BI394" s="214">
        <f>IF(N394="nulová",J394,0)</f>
        <v>0</v>
      </c>
      <c r="BJ394" s="25" t="s">
        <v>82</v>
      </c>
      <c r="BK394" s="214">
        <f>ROUND(I394*H394,2)</f>
        <v>0</v>
      </c>
      <c r="BL394" s="25" t="s">
        <v>375</v>
      </c>
      <c r="BM394" s="25" t="s">
        <v>2411</v>
      </c>
    </row>
    <row r="395" spans="2:65" s="1" customFormat="1" ht="27">
      <c r="B395" s="42"/>
      <c r="C395" s="64"/>
      <c r="D395" s="246" t="s">
        <v>1656</v>
      </c>
      <c r="E395" s="64"/>
      <c r="F395" s="290" t="s">
        <v>2412</v>
      </c>
      <c r="G395" s="64"/>
      <c r="H395" s="64"/>
      <c r="I395" s="173"/>
      <c r="J395" s="64"/>
      <c r="K395" s="64"/>
      <c r="L395" s="62"/>
      <c r="M395" s="291"/>
      <c r="N395" s="43"/>
      <c r="O395" s="43"/>
      <c r="P395" s="43"/>
      <c r="Q395" s="43"/>
      <c r="R395" s="43"/>
      <c r="S395" s="43"/>
      <c r="T395" s="79"/>
      <c r="AT395" s="25" t="s">
        <v>1656</v>
      </c>
      <c r="AU395" s="25" t="s">
        <v>84</v>
      </c>
    </row>
    <row r="396" spans="2:65" s="1" customFormat="1" ht="22.5" customHeight="1">
      <c r="B396" s="42"/>
      <c r="C396" s="277" t="s">
        <v>2413</v>
      </c>
      <c r="D396" s="277" t="s">
        <v>1079</v>
      </c>
      <c r="E396" s="278" t="s">
        <v>2414</v>
      </c>
      <c r="F396" s="279" t="s">
        <v>2415</v>
      </c>
      <c r="G396" s="280" t="s">
        <v>719</v>
      </c>
      <c r="H396" s="281">
        <v>0.33500000000000002</v>
      </c>
      <c r="I396" s="282"/>
      <c r="J396" s="283">
        <f>ROUND(I396*H396,2)</f>
        <v>0</v>
      </c>
      <c r="K396" s="279" t="s">
        <v>315</v>
      </c>
      <c r="L396" s="284"/>
      <c r="M396" s="285" t="s">
        <v>21</v>
      </c>
      <c r="N396" s="286" t="s">
        <v>45</v>
      </c>
      <c r="O396" s="43"/>
      <c r="P396" s="212">
        <f>O396*H396</f>
        <v>0</v>
      </c>
      <c r="Q396" s="212">
        <v>1</v>
      </c>
      <c r="R396" s="212">
        <f>Q396*H396</f>
        <v>0.33500000000000002</v>
      </c>
      <c r="S396" s="212">
        <v>0</v>
      </c>
      <c r="T396" s="213">
        <f>S396*H396</f>
        <v>0</v>
      </c>
      <c r="AR396" s="25" t="s">
        <v>619</v>
      </c>
      <c r="AT396" s="25" t="s">
        <v>1079</v>
      </c>
      <c r="AU396" s="25" t="s">
        <v>84</v>
      </c>
      <c r="AY396" s="25" t="s">
        <v>308</v>
      </c>
      <c r="BE396" s="214">
        <f>IF(N396="základní",J396,0)</f>
        <v>0</v>
      </c>
      <c r="BF396" s="214">
        <f>IF(N396="snížená",J396,0)</f>
        <v>0</v>
      </c>
      <c r="BG396" s="214">
        <f>IF(N396="zákl. přenesená",J396,0)</f>
        <v>0</v>
      </c>
      <c r="BH396" s="214">
        <f>IF(N396="sníž. přenesená",J396,0)</f>
        <v>0</v>
      </c>
      <c r="BI396" s="214">
        <f>IF(N396="nulová",J396,0)</f>
        <v>0</v>
      </c>
      <c r="BJ396" s="25" t="s">
        <v>82</v>
      </c>
      <c r="BK396" s="214">
        <f>ROUND(I396*H396,2)</f>
        <v>0</v>
      </c>
      <c r="BL396" s="25" t="s">
        <v>375</v>
      </c>
      <c r="BM396" s="25" t="s">
        <v>2416</v>
      </c>
    </row>
    <row r="397" spans="2:65" s="1" customFormat="1" ht="27">
      <c r="B397" s="42"/>
      <c r="C397" s="64"/>
      <c r="D397" s="223" t="s">
        <v>1656</v>
      </c>
      <c r="E397" s="64"/>
      <c r="F397" s="292" t="s">
        <v>2417</v>
      </c>
      <c r="G397" s="64"/>
      <c r="H397" s="64"/>
      <c r="I397" s="173"/>
      <c r="J397" s="64"/>
      <c r="K397" s="64"/>
      <c r="L397" s="62"/>
      <c r="M397" s="291"/>
      <c r="N397" s="43"/>
      <c r="O397" s="43"/>
      <c r="P397" s="43"/>
      <c r="Q397" s="43"/>
      <c r="R397" s="43"/>
      <c r="S397" s="43"/>
      <c r="T397" s="79"/>
      <c r="AT397" s="25" t="s">
        <v>1656</v>
      </c>
      <c r="AU397" s="25" t="s">
        <v>84</v>
      </c>
    </row>
    <row r="398" spans="2:65" s="13" customFormat="1" ht="13.5">
      <c r="B398" s="233"/>
      <c r="C398" s="234"/>
      <c r="D398" s="246" t="s">
        <v>451</v>
      </c>
      <c r="E398" s="234"/>
      <c r="F398" s="257" t="s">
        <v>2418</v>
      </c>
      <c r="G398" s="234"/>
      <c r="H398" s="258">
        <v>0.33500000000000002</v>
      </c>
      <c r="I398" s="238"/>
      <c r="J398" s="234"/>
      <c r="K398" s="234"/>
      <c r="L398" s="239"/>
      <c r="M398" s="240"/>
      <c r="N398" s="241"/>
      <c r="O398" s="241"/>
      <c r="P398" s="241"/>
      <c r="Q398" s="241"/>
      <c r="R398" s="241"/>
      <c r="S398" s="241"/>
      <c r="T398" s="242"/>
      <c r="AT398" s="243" t="s">
        <v>451</v>
      </c>
      <c r="AU398" s="243" t="s">
        <v>84</v>
      </c>
      <c r="AV398" s="13" t="s">
        <v>84</v>
      </c>
      <c r="AW398" s="13" t="s">
        <v>6</v>
      </c>
      <c r="AX398" s="13" t="s">
        <v>82</v>
      </c>
      <c r="AY398" s="243" t="s">
        <v>308</v>
      </c>
    </row>
    <row r="399" spans="2:65" s="1" customFormat="1" ht="22.5" customHeight="1">
      <c r="B399" s="42"/>
      <c r="C399" s="203" t="s">
        <v>2419</v>
      </c>
      <c r="D399" s="203" t="s">
        <v>311</v>
      </c>
      <c r="E399" s="204" t="s">
        <v>2409</v>
      </c>
      <c r="F399" s="205" t="s">
        <v>2410</v>
      </c>
      <c r="G399" s="206" t="s">
        <v>508</v>
      </c>
      <c r="H399" s="207">
        <v>445.41</v>
      </c>
      <c r="I399" s="208"/>
      <c r="J399" s="209">
        <f>ROUND(I399*H399,2)</f>
        <v>0</v>
      </c>
      <c r="K399" s="205" t="s">
        <v>315</v>
      </c>
      <c r="L399" s="62"/>
      <c r="M399" s="210" t="s">
        <v>21</v>
      </c>
      <c r="N399" s="211" t="s">
        <v>45</v>
      </c>
      <c r="O399" s="43"/>
      <c r="P399" s="212">
        <f>O399*H399</f>
        <v>0</v>
      </c>
      <c r="Q399" s="212">
        <v>0</v>
      </c>
      <c r="R399" s="212">
        <f>Q399*H399</f>
        <v>0</v>
      </c>
      <c r="S399" s="212">
        <v>0</v>
      </c>
      <c r="T399" s="213">
        <f>S399*H399</f>
        <v>0</v>
      </c>
      <c r="AR399" s="25" t="s">
        <v>375</v>
      </c>
      <c r="AT399" s="25" t="s">
        <v>311</v>
      </c>
      <c r="AU399" s="25" t="s">
        <v>84</v>
      </c>
      <c r="AY399" s="25" t="s">
        <v>308</v>
      </c>
      <c r="BE399" s="214">
        <f>IF(N399="základní",J399,0)</f>
        <v>0</v>
      </c>
      <c r="BF399" s="214">
        <f>IF(N399="snížená",J399,0)</f>
        <v>0</v>
      </c>
      <c r="BG399" s="214">
        <f>IF(N399="zákl. přenesená",J399,0)</f>
        <v>0</v>
      </c>
      <c r="BH399" s="214">
        <f>IF(N399="sníž. přenesená",J399,0)</f>
        <v>0</v>
      </c>
      <c r="BI399" s="214">
        <f>IF(N399="nulová",J399,0)</f>
        <v>0</v>
      </c>
      <c r="BJ399" s="25" t="s">
        <v>82</v>
      </c>
      <c r="BK399" s="214">
        <f>ROUND(I399*H399,2)</f>
        <v>0</v>
      </c>
      <c r="BL399" s="25" t="s">
        <v>375</v>
      </c>
      <c r="BM399" s="25" t="s">
        <v>2420</v>
      </c>
    </row>
    <row r="400" spans="2:65" s="1" customFormat="1" ht="40.5">
      <c r="B400" s="42"/>
      <c r="C400" s="64"/>
      <c r="D400" s="246" t="s">
        <v>1656</v>
      </c>
      <c r="E400" s="64"/>
      <c r="F400" s="290" t="s">
        <v>2421</v>
      </c>
      <c r="G400" s="64"/>
      <c r="H400" s="64"/>
      <c r="I400" s="173"/>
      <c r="J400" s="64"/>
      <c r="K400" s="64"/>
      <c r="L400" s="62"/>
      <c r="M400" s="291"/>
      <c r="N400" s="43"/>
      <c r="O400" s="43"/>
      <c r="P400" s="43"/>
      <c r="Q400" s="43"/>
      <c r="R400" s="43"/>
      <c r="S400" s="43"/>
      <c r="T400" s="79"/>
      <c r="AT400" s="25" t="s">
        <v>1656</v>
      </c>
      <c r="AU400" s="25" t="s">
        <v>84</v>
      </c>
    </row>
    <row r="401" spans="2:65" s="1" customFormat="1" ht="22.5" customHeight="1">
      <c r="B401" s="42"/>
      <c r="C401" s="277" t="s">
        <v>2422</v>
      </c>
      <c r="D401" s="277" t="s">
        <v>1079</v>
      </c>
      <c r="E401" s="278" t="s">
        <v>2414</v>
      </c>
      <c r="F401" s="279" t="s">
        <v>2415</v>
      </c>
      <c r="G401" s="280" t="s">
        <v>719</v>
      </c>
      <c r="H401" s="281">
        <v>0.13400000000000001</v>
      </c>
      <c r="I401" s="282"/>
      <c r="J401" s="283">
        <f>ROUND(I401*H401,2)</f>
        <v>0</v>
      </c>
      <c r="K401" s="279" t="s">
        <v>315</v>
      </c>
      <c r="L401" s="284"/>
      <c r="M401" s="285" t="s">
        <v>21</v>
      </c>
      <c r="N401" s="286" t="s">
        <v>45</v>
      </c>
      <c r="O401" s="43"/>
      <c r="P401" s="212">
        <f>O401*H401</f>
        <v>0</v>
      </c>
      <c r="Q401" s="212">
        <v>1</v>
      </c>
      <c r="R401" s="212">
        <f>Q401*H401</f>
        <v>0.13400000000000001</v>
      </c>
      <c r="S401" s="212">
        <v>0</v>
      </c>
      <c r="T401" s="213">
        <f>S401*H401</f>
        <v>0</v>
      </c>
      <c r="AR401" s="25" t="s">
        <v>619</v>
      </c>
      <c r="AT401" s="25" t="s">
        <v>1079</v>
      </c>
      <c r="AU401" s="25" t="s">
        <v>84</v>
      </c>
      <c r="AY401" s="25" t="s">
        <v>308</v>
      </c>
      <c r="BE401" s="214">
        <f>IF(N401="základní",J401,0)</f>
        <v>0</v>
      </c>
      <c r="BF401" s="214">
        <f>IF(N401="snížená",J401,0)</f>
        <v>0</v>
      </c>
      <c r="BG401" s="214">
        <f>IF(N401="zákl. přenesená",J401,0)</f>
        <v>0</v>
      </c>
      <c r="BH401" s="214">
        <f>IF(N401="sníž. přenesená",J401,0)</f>
        <v>0</v>
      </c>
      <c r="BI401" s="214">
        <f>IF(N401="nulová",J401,0)</f>
        <v>0</v>
      </c>
      <c r="BJ401" s="25" t="s">
        <v>82</v>
      </c>
      <c r="BK401" s="214">
        <f>ROUND(I401*H401,2)</f>
        <v>0</v>
      </c>
      <c r="BL401" s="25" t="s">
        <v>375</v>
      </c>
      <c r="BM401" s="25" t="s">
        <v>2423</v>
      </c>
    </row>
    <row r="402" spans="2:65" s="1" customFormat="1" ht="27">
      <c r="B402" s="42"/>
      <c r="C402" s="64"/>
      <c r="D402" s="223" t="s">
        <v>1656</v>
      </c>
      <c r="E402" s="64"/>
      <c r="F402" s="292" t="s">
        <v>2417</v>
      </c>
      <c r="G402" s="64"/>
      <c r="H402" s="64"/>
      <c r="I402" s="173"/>
      <c r="J402" s="64"/>
      <c r="K402" s="64"/>
      <c r="L402" s="62"/>
      <c r="M402" s="291"/>
      <c r="N402" s="43"/>
      <c r="O402" s="43"/>
      <c r="P402" s="43"/>
      <c r="Q402" s="43"/>
      <c r="R402" s="43"/>
      <c r="S402" s="43"/>
      <c r="T402" s="79"/>
      <c r="AT402" s="25" t="s">
        <v>1656</v>
      </c>
      <c r="AU402" s="25" t="s">
        <v>84</v>
      </c>
    </row>
    <row r="403" spans="2:65" s="13" customFormat="1" ht="13.5">
      <c r="B403" s="233"/>
      <c r="C403" s="234"/>
      <c r="D403" s="246" t="s">
        <v>451</v>
      </c>
      <c r="E403" s="234"/>
      <c r="F403" s="257" t="s">
        <v>2424</v>
      </c>
      <c r="G403" s="234"/>
      <c r="H403" s="258">
        <v>0.13400000000000001</v>
      </c>
      <c r="I403" s="238"/>
      <c r="J403" s="234"/>
      <c r="K403" s="234"/>
      <c r="L403" s="239"/>
      <c r="M403" s="240"/>
      <c r="N403" s="241"/>
      <c r="O403" s="241"/>
      <c r="P403" s="241"/>
      <c r="Q403" s="241"/>
      <c r="R403" s="241"/>
      <c r="S403" s="241"/>
      <c r="T403" s="242"/>
      <c r="AT403" s="243" t="s">
        <v>451</v>
      </c>
      <c r="AU403" s="243" t="s">
        <v>84</v>
      </c>
      <c r="AV403" s="13" t="s">
        <v>84</v>
      </c>
      <c r="AW403" s="13" t="s">
        <v>6</v>
      </c>
      <c r="AX403" s="13" t="s">
        <v>82</v>
      </c>
      <c r="AY403" s="243" t="s">
        <v>308</v>
      </c>
    </row>
    <row r="404" spans="2:65" s="1" customFormat="1" ht="22.5" customHeight="1">
      <c r="B404" s="42"/>
      <c r="C404" s="203" t="s">
        <v>2425</v>
      </c>
      <c r="D404" s="203" t="s">
        <v>311</v>
      </c>
      <c r="E404" s="204" t="s">
        <v>2426</v>
      </c>
      <c r="F404" s="205" t="s">
        <v>2427</v>
      </c>
      <c r="G404" s="206" t="s">
        <v>508</v>
      </c>
      <c r="H404" s="207">
        <v>419.69</v>
      </c>
      <c r="I404" s="208"/>
      <c r="J404" s="209">
        <f>ROUND(I404*H404,2)</f>
        <v>0</v>
      </c>
      <c r="K404" s="205" t="s">
        <v>315</v>
      </c>
      <c r="L404" s="62"/>
      <c r="M404" s="210" t="s">
        <v>21</v>
      </c>
      <c r="N404" s="211" t="s">
        <v>45</v>
      </c>
      <c r="O404" s="43"/>
      <c r="P404" s="212">
        <f>O404*H404</f>
        <v>0</v>
      </c>
      <c r="Q404" s="212">
        <v>0</v>
      </c>
      <c r="R404" s="212">
        <f>Q404*H404</f>
        <v>0</v>
      </c>
      <c r="S404" s="212">
        <v>0</v>
      </c>
      <c r="T404" s="213">
        <f>S404*H404</f>
        <v>0</v>
      </c>
      <c r="AR404" s="25" t="s">
        <v>375</v>
      </c>
      <c r="AT404" s="25" t="s">
        <v>311</v>
      </c>
      <c r="AU404" s="25" t="s">
        <v>84</v>
      </c>
      <c r="AY404" s="25" t="s">
        <v>308</v>
      </c>
      <c r="BE404" s="214">
        <f>IF(N404="základní",J404,0)</f>
        <v>0</v>
      </c>
      <c r="BF404" s="214">
        <f>IF(N404="snížená",J404,0)</f>
        <v>0</v>
      </c>
      <c r="BG404" s="214">
        <f>IF(N404="zákl. přenesená",J404,0)</f>
        <v>0</v>
      </c>
      <c r="BH404" s="214">
        <f>IF(N404="sníž. přenesená",J404,0)</f>
        <v>0</v>
      </c>
      <c r="BI404" s="214">
        <f>IF(N404="nulová",J404,0)</f>
        <v>0</v>
      </c>
      <c r="BJ404" s="25" t="s">
        <v>82</v>
      </c>
      <c r="BK404" s="214">
        <f>ROUND(I404*H404,2)</f>
        <v>0</v>
      </c>
      <c r="BL404" s="25" t="s">
        <v>375</v>
      </c>
      <c r="BM404" s="25" t="s">
        <v>2428</v>
      </c>
    </row>
    <row r="405" spans="2:65" s="1" customFormat="1" ht="27">
      <c r="B405" s="42"/>
      <c r="C405" s="64"/>
      <c r="D405" s="246" t="s">
        <v>1656</v>
      </c>
      <c r="E405" s="64"/>
      <c r="F405" s="290" t="s">
        <v>2412</v>
      </c>
      <c r="G405" s="64"/>
      <c r="H405" s="64"/>
      <c r="I405" s="173"/>
      <c r="J405" s="64"/>
      <c r="K405" s="64"/>
      <c r="L405" s="62"/>
      <c r="M405" s="291"/>
      <c r="N405" s="43"/>
      <c r="O405" s="43"/>
      <c r="P405" s="43"/>
      <c r="Q405" s="43"/>
      <c r="R405" s="43"/>
      <c r="S405" s="43"/>
      <c r="T405" s="79"/>
      <c r="AT405" s="25" t="s">
        <v>1656</v>
      </c>
      <c r="AU405" s="25" t="s">
        <v>84</v>
      </c>
    </row>
    <row r="406" spans="2:65" s="1" customFormat="1" ht="22.5" customHeight="1">
      <c r="B406" s="42"/>
      <c r="C406" s="277" t="s">
        <v>2429</v>
      </c>
      <c r="D406" s="277" t="s">
        <v>1079</v>
      </c>
      <c r="E406" s="278" t="s">
        <v>2414</v>
      </c>
      <c r="F406" s="279" t="s">
        <v>2415</v>
      </c>
      <c r="G406" s="280" t="s">
        <v>719</v>
      </c>
      <c r="H406" s="281">
        <v>0.14699999999999999</v>
      </c>
      <c r="I406" s="282"/>
      <c r="J406" s="283">
        <f>ROUND(I406*H406,2)</f>
        <v>0</v>
      </c>
      <c r="K406" s="279" t="s">
        <v>315</v>
      </c>
      <c r="L406" s="284"/>
      <c r="M406" s="285" t="s">
        <v>21</v>
      </c>
      <c r="N406" s="286" t="s">
        <v>45</v>
      </c>
      <c r="O406" s="43"/>
      <c r="P406" s="212">
        <f>O406*H406</f>
        <v>0</v>
      </c>
      <c r="Q406" s="212">
        <v>1</v>
      </c>
      <c r="R406" s="212">
        <f>Q406*H406</f>
        <v>0.14699999999999999</v>
      </c>
      <c r="S406" s="212">
        <v>0</v>
      </c>
      <c r="T406" s="213">
        <f>S406*H406</f>
        <v>0</v>
      </c>
      <c r="AR406" s="25" t="s">
        <v>619</v>
      </c>
      <c r="AT406" s="25" t="s">
        <v>1079</v>
      </c>
      <c r="AU406" s="25" t="s">
        <v>84</v>
      </c>
      <c r="AY406" s="25" t="s">
        <v>308</v>
      </c>
      <c r="BE406" s="214">
        <f>IF(N406="základní",J406,0)</f>
        <v>0</v>
      </c>
      <c r="BF406" s="214">
        <f>IF(N406="snížená",J406,0)</f>
        <v>0</v>
      </c>
      <c r="BG406" s="214">
        <f>IF(N406="zákl. přenesená",J406,0)</f>
        <v>0</v>
      </c>
      <c r="BH406" s="214">
        <f>IF(N406="sníž. přenesená",J406,0)</f>
        <v>0</v>
      </c>
      <c r="BI406" s="214">
        <f>IF(N406="nulová",J406,0)</f>
        <v>0</v>
      </c>
      <c r="BJ406" s="25" t="s">
        <v>82</v>
      </c>
      <c r="BK406" s="214">
        <f>ROUND(I406*H406,2)</f>
        <v>0</v>
      </c>
      <c r="BL406" s="25" t="s">
        <v>375</v>
      </c>
      <c r="BM406" s="25" t="s">
        <v>2430</v>
      </c>
    </row>
    <row r="407" spans="2:65" s="1" customFormat="1" ht="27">
      <c r="B407" s="42"/>
      <c r="C407" s="64"/>
      <c r="D407" s="223" t="s">
        <v>1656</v>
      </c>
      <c r="E407" s="64"/>
      <c r="F407" s="292" t="s">
        <v>2417</v>
      </c>
      <c r="G407" s="64"/>
      <c r="H407" s="64"/>
      <c r="I407" s="173"/>
      <c r="J407" s="64"/>
      <c r="K407" s="64"/>
      <c r="L407" s="62"/>
      <c r="M407" s="291"/>
      <c r="N407" s="43"/>
      <c r="O407" s="43"/>
      <c r="P407" s="43"/>
      <c r="Q407" s="43"/>
      <c r="R407" s="43"/>
      <c r="S407" s="43"/>
      <c r="T407" s="79"/>
      <c r="AT407" s="25" t="s">
        <v>1656</v>
      </c>
      <c r="AU407" s="25" t="s">
        <v>84</v>
      </c>
    </row>
    <row r="408" spans="2:65" s="13" customFormat="1" ht="13.5">
      <c r="B408" s="233"/>
      <c r="C408" s="234"/>
      <c r="D408" s="246" t="s">
        <v>451</v>
      </c>
      <c r="E408" s="234"/>
      <c r="F408" s="257" t="s">
        <v>2431</v>
      </c>
      <c r="G408" s="234"/>
      <c r="H408" s="258">
        <v>0.14699999999999999</v>
      </c>
      <c r="I408" s="238"/>
      <c r="J408" s="234"/>
      <c r="K408" s="234"/>
      <c r="L408" s="239"/>
      <c r="M408" s="240"/>
      <c r="N408" s="241"/>
      <c r="O408" s="241"/>
      <c r="P408" s="241"/>
      <c r="Q408" s="241"/>
      <c r="R408" s="241"/>
      <c r="S408" s="241"/>
      <c r="T408" s="242"/>
      <c r="AT408" s="243" t="s">
        <v>451</v>
      </c>
      <c r="AU408" s="243" t="s">
        <v>84</v>
      </c>
      <c r="AV408" s="13" t="s">
        <v>84</v>
      </c>
      <c r="AW408" s="13" t="s">
        <v>6</v>
      </c>
      <c r="AX408" s="13" t="s">
        <v>82</v>
      </c>
      <c r="AY408" s="243" t="s">
        <v>308</v>
      </c>
    </row>
    <row r="409" spans="2:65" s="1" customFormat="1" ht="22.5" customHeight="1">
      <c r="B409" s="42"/>
      <c r="C409" s="203" t="s">
        <v>2432</v>
      </c>
      <c r="D409" s="203" t="s">
        <v>311</v>
      </c>
      <c r="E409" s="204" t="s">
        <v>2433</v>
      </c>
      <c r="F409" s="205" t="s">
        <v>2434</v>
      </c>
      <c r="G409" s="206" t="s">
        <v>508</v>
      </c>
      <c r="H409" s="207">
        <v>71.900000000000006</v>
      </c>
      <c r="I409" s="208"/>
      <c r="J409" s="209">
        <f>ROUND(I409*H409,2)</f>
        <v>0</v>
      </c>
      <c r="K409" s="205" t="s">
        <v>315</v>
      </c>
      <c r="L409" s="62"/>
      <c r="M409" s="210" t="s">
        <v>21</v>
      </c>
      <c r="N409" s="211" t="s">
        <v>45</v>
      </c>
      <c r="O409" s="43"/>
      <c r="P409" s="212">
        <f>O409*H409</f>
        <v>0</v>
      </c>
      <c r="Q409" s="212">
        <v>1E-3</v>
      </c>
      <c r="R409" s="212">
        <f>Q409*H409</f>
        <v>7.1900000000000006E-2</v>
      </c>
      <c r="S409" s="212">
        <v>0</v>
      </c>
      <c r="T409" s="213">
        <f>S409*H409</f>
        <v>0</v>
      </c>
      <c r="AR409" s="25" t="s">
        <v>375</v>
      </c>
      <c r="AT409" s="25" t="s">
        <v>311</v>
      </c>
      <c r="AU409" s="25" t="s">
        <v>84</v>
      </c>
      <c r="AY409" s="25" t="s">
        <v>308</v>
      </c>
      <c r="BE409" s="214">
        <f>IF(N409="základní",J409,0)</f>
        <v>0</v>
      </c>
      <c r="BF409" s="214">
        <f>IF(N409="snížená",J409,0)</f>
        <v>0</v>
      </c>
      <c r="BG409" s="214">
        <f>IF(N409="zákl. přenesená",J409,0)</f>
        <v>0</v>
      </c>
      <c r="BH409" s="214">
        <f>IF(N409="sníž. přenesená",J409,0)</f>
        <v>0</v>
      </c>
      <c r="BI409" s="214">
        <f>IF(N409="nulová",J409,0)</f>
        <v>0</v>
      </c>
      <c r="BJ409" s="25" t="s">
        <v>82</v>
      </c>
      <c r="BK409" s="214">
        <f>ROUND(I409*H409,2)</f>
        <v>0</v>
      </c>
      <c r="BL409" s="25" t="s">
        <v>375</v>
      </c>
      <c r="BM409" s="25" t="s">
        <v>2435</v>
      </c>
    </row>
    <row r="410" spans="2:65" s="1" customFormat="1" ht="22.5" customHeight="1">
      <c r="B410" s="42"/>
      <c r="C410" s="203" t="s">
        <v>2436</v>
      </c>
      <c r="D410" s="203" t="s">
        <v>311</v>
      </c>
      <c r="E410" s="204" t="s">
        <v>2437</v>
      </c>
      <c r="F410" s="205" t="s">
        <v>2438</v>
      </c>
      <c r="G410" s="206" t="s">
        <v>508</v>
      </c>
      <c r="H410" s="207">
        <v>412.52</v>
      </c>
      <c r="I410" s="208"/>
      <c r="J410" s="209">
        <f>ROUND(I410*H410,2)</f>
        <v>0</v>
      </c>
      <c r="K410" s="205" t="s">
        <v>315</v>
      </c>
      <c r="L410" s="62"/>
      <c r="M410" s="210" t="s">
        <v>21</v>
      </c>
      <c r="N410" s="211" t="s">
        <v>45</v>
      </c>
      <c r="O410" s="43"/>
      <c r="P410" s="212">
        <f>O410*H410</f>
        <v>0</v>
      </c>
      <c r="Q410" s="212">
        <v>0</v>
      </c>
      <c r="R410" s="212">
        <f>Q410*H410</f>
        <v>0</v>
      </c>
      <c r="S410" s="212">
        <v>0</v>
      </c>
      <c r="T410" s="213">
        <f>S410*H410</f>
        <v>0</v>
      </c>
      <c r="AR410" s="25" t="s">
        <v>375</v>
      </c>
      <c r="AT410" s="25" t="s">
        <v>311</v>
      </c>
      <c r="AU410" s="25" t="s">
        <v>84</v>
      </c>
      <c r="AY410" s="25" t="s">
        <v>308</v>
      </c>
      <c r="BE410" s="214">
        <f>IF(N410="základní",J410,0)</f>
        <v>0</v>
      </c>
      <c r="BF410" s="214">
        <f>IF(N410="snížená",J410,0)</f>
        <v>0</v>
      </c>
      <c r="BG410" s="214">
        <f>IF(N410="zákl. přenesená",J410,0)</f>
        <v>0</v>
      </c>
      <c r="BH410" s="214">
        <f>IF(N410="sníž. přenesená",J410,0)</f>
        <v>0</v>
      </c>
      <c r="BI410" s="214">
        <f>IF(N410="nulová",J410,0)</f>
        <v>0</v>
      </c>
      <c r="BJ410" s="25" t="s">
        <v>82</v>
      </c>
      <c r="BK410" s="214">
        <f>ROUND(I410*H410,2)</f>
        <v>0</v>
      </c>
      <c r="BL410" s="25" t="s">
        <v>375</v>
      </c>
      <c r="BM410" s="25" t="s">
        <v>2439</v>
      </c>
    </row>
    <row r="411" spans="2:65" s="1" customFormat="1" ht="22.5" customHeight="1">
      <c r="B411" s="42"/>
      <c r="C411" s="277" t="s">
        <v>2440</v>
      </c>
      <c r="D411" s="277" t="s">
        <v>1079</v>
      </c>
      <c r="E411" s="278" t="s">
        <v>2441</v>
      </c>
      <c r="F411" s="279" t="s">
        <v>2442</v>
      </c>
      <c r="G411" s="280" t="s">
        <v>508</v>
      </c>
      <c r="H411" s="281">
        <v>495.024</v>
      </c>
      <c r="I411" s="282"/>
      <c r="J411" s="283">
        <f>ROUND(I411*H411,2)</f>
        <v>0</v>
      </c>
      <c r="K411" s="279" t="s">
        <v>315</v>
      </c>
      <c r="L411" s="284"/>
      <c r="M411" s="285" t="s">
        <v>21</v>
      </c>
      <c r="N411" s="286" t="s">
        <v>45</v>
      </c>
      <c r="O411" s="43"/>
      <c r="P411" s="212">
        <f>O411*H411</f>
        <v>0</v>
      </c>
      <c r="Q411" s="212">
        <v>2.9999999999999997E-4</v>
      </c>
      <c r="R411" s="212">
        <f>Q411*H411</f>
        <v>0.14850719999999998</v>
      </c>
      <c r="S411" s="212">
        <v>0</v>
      </c>
      <c r="T411" s="213">
        <f>S411*H411</f>
        <v>0</v>
      </c>
      <c r="AR411" s="25" t="s">
        <v>619</v>
      </c>
      <c r="AT411" s="25" t="s">
        <v>1079</v>
      </c>
      <c r="AU411" s="25" t="s">
        <v>84</v>
      </c>
      <c r="AY411" s="25" t="s">
        <v>308</v>
      </c>
      <c r="BE411" s="214">
        <f>IF(N411="základní",J411,0)</f>
        <v>0</v>
      </c>
      <c r="BF411" s="214">
        <f>IF(N411="snížená",J411,0)</f>
        <v>0</v>
      </c>
      <c r="BG411" s="214">
        <f>IF(N411="zákl. přenesená",J411,0)</f>
        <v>0</v>
      </c>
      <c r="BH411" s="214">
        <f>IF(N411="sníž. přenesená",J411,0)</f>
        <v>0</v>
      </c>
      <c r="BI411" s="214">
        <f>IF(N411="nulová",J411,0)</f>
        <v>0</v>
      </c>
      <c r="BJ411" s="25" t="s">
        <v>82</v>
      </c>
      <c r="BK411" s="214">
        <f>ROUND(I411*H411,2)</f>
        <v>0</v>
      </c>
      <c r="BL411" s="25" t="s">
        <v>375</v>
      </c>
      <c r="BM411" s="25" t="s">
        <v>2443</v>
      </c>
    </row>
    <row r="412" spans="2:65" s="1" customFormat="1" ht="40.5">
      <c r="B412" s="42"/>
      <c r="C412" s="64"/>
      <c r="D412" s="223" t="s">
        <v>1656</v>
      </c>
      <c r="E412" s="64"/>
      <c r="F412" s="292" t="s">
        <v>2444</v>
      </c>
      <c r="G412" s="64"/>
      <c r="H412" s="64"/>
      <c r="I412" s="173"/>
      <c r="J412" s="64"/>
      <c r="K412" s="64"/>
      <c r="L412" s="62"/>
      <c r="M412" s="291"/>
      <c r="N412" s="43"/>
      <c r="O412" s="43"/>
      <c r="P412" s="43"/>
      <c r="Q412" s="43"/>
      <c r="R412" s="43"/>
      <c r="S412" s="43"/>
      <c r="T412" s="79"/>
      <c r="AT412" s="25" t="s">
        <v>1656</v>
      </c>
      <c r="AU412" s="25" t="s">
        <v>84</v>
      </c>
    </row>
    <row r="413" spans="2:65" s="13" customFormat="1" ht="13.5">
      <c r="B413" s="233"/>
      <c r="C413" s="234"/>
      <c r="D413" s="246" t="s">
        <v>451</v>
      </c>
      <c r="E413" s="234"/>
      <c r="F413" s="257" t="s">
        <v>2445</v>
      </c>
      <c r="G413" s="234"/>
      <c r="H413" s="258">
        <v>495.024</v>
      </c>
      <c r="I413" s="238"/>
      <c r="J413" s="234"/>
      <c r="K413" s="234"/>
      <c r="L413" s="239"/>
      <c r="M413" s="240"/>
      <c r="N413" s="241"/>
      <c r="O413" s="241"/>
      <c r="P413" s="241"/>
      <c r="Q413" s="241"/>
      <c r="R413" s="241"/>
      <c r="S413" s="241"/>
      <c r="T413" s="242"/>
      <c r="AT413" s="243" t="s">
        <v>451</v>
      </c>
      <c r="AU413" s="243" t="s">
        <v>84</v>
      </c>
      <c r="AV413" s="13" t="s">
        <v>84</v>
      </c>
      <c r="AW413" s="13" t="s">
        <v>6</v>
      </c>
      <c r="AX413" s="13" t="s">
        <v>82</v>
      </c>
      <c r="AY413" s="243" t="s">
        <v>308</v>
      </c>
    </row>
    <row r="414" spans="2:65" s="1" customFormat="1" ht="22.5" customHeight="1">
      <c r="B414" s="42"/>
      <c r="C414" s="203" t="s">
        <v>2446</v>
      </c>
      <c r="D414" s="203" t="s">
        <v>311</v>
      </c>
      <c r="E414" s="204" t="s">
        <v>2447</v>
      </c>
      <c r="F414" s="205" t="s">
        <v>2448</v>
      </c>
      <c r="G414" s="206" t="s">
        <v>508</v>
      </c>
      <c r="H414" s="207">
        <v>1116.8599999999999</v>
      </c>
      <c r="I414" s="208"/>
      <c r="J414" s="209">
        <f>ROUND(I414*H414,2)</f>
        <v>0</v>
      </c>
      <c r="K414" s="205" t="s">
        <v>315</v>
      </c>
      <c r="L414" s="62"/>
      <c r="M414" s="210" t="s">
        <v>21</v>
      </c>
      <c r="N414" s="211" t="s">
        <v>45</v>
      </c>
      <c r="O414" s="43"/>
      <c r="P414" s="212">
        <f>O414*H414</f>
        <v>0</v>
      </c>
      <c r="Q414" s="212">
        <v>4.0000000000000002E-4</v>
      </c>
      <c r="R414" s="212">
        <f>Q414*H414</f>
        <v>0.44674399999999997</v>
      </c>
      <c r="S414" s="212">
        <v>0</v>
      </c>
      <c r="T414" s="213">
        <f>S414*H414</f>
        <v>0</v>
      </c>
      <c r="AR414" s="25" t="s">
        <v>375</v>
      </c>
      <c r="AT414" s="25" t="s">
        <v>311</v>
      </c>
      <c r="AU414" s="25" t="s">
        <v>84</v>
      </c>
      <c r="AY414" s="25" t="s">
        <v>308</v>
      </c>
      <c r="BE414" s="214">
        <f>IF(N414="základní",J414,0)</f>
        <v>0</v>
      </c>
      <c r="BF414" s="214">
        <f>IF(N414="snížená",J414,0)</f>
        <v>0</v>
      </c>
      <c r="BG414" s="214">
        <f>IF(N414="zákl. přenesená",J414,0)</f>
        <v>0</v>
      </c>
      <c r="BH414" s="214">
        <f>IF(N414="sníž. přenesená",J414,0)</f>
        <v>0</v>
      </c>
      <c r="BI414" s="214">
        <f>IF(N414="nulová",J414,0)</f>
        <v>0</v>
      </c>
      <c r="BJ414" s="25" t="s">
        <v>82</v>
      </c>
      <c r="BK414" s="214">
        <f>ROUND(I414*H414,2)</f>
        <v>0</v>
      </c>
      <c r="BL414" s="25" t="s">
        <v>375</v>
      </c>
      <c r="BM414" s="25" t="s">
        <v>2449</v>
      </c>
    </row>
    <row r="415" spans="2:65" s="1" customFormat="1" ht="27">
      <c r="B415" s="42"/>
      <c r="C415" s="64"/>
      <c r="D415" s="246" t="s">
        <v>1656</v>
      </c>
      <c r="E415" s="64"/>
      <c r="F415" s="290" t="s">
        <v>2412</v>
      </c>
      <c r="G415" s="64"/>
      <c r="H415" s="64"/>
      <c r="I415" s="173"/>
      <c r="J415" s="64"/>
      <c r="K415" s="64"/>
      <c r="L415" s="62"/>
      <c r="M415" s="291"/>
      <c r="N415" s="43"/>
      <c r="O415" s="43"/>
      <c r="P415" s="43"/>
      <c r="Q415" s="43"/>
      <c r="R415" s="43"/>
      <c r="S415" s="43"/>
      <c r="T415" s="79"/>
      <c r="AT415" s="25" t="s">
        <v>1656</v>
      </c>
      <c r="AU415" s="25" t="s">
        <v>84</v>
      </c>
    </row>
    <row r="416" spans="2:65" s="1" customFormat="1" ht="22.5" customHeight="1">
      <c r="B416" s="42"/>
      <c r="C416" s="277" t="s">
        <v>2450</v>
      </c>
      <c r="D416" s="277" t="s">
        <v>1079</v>
      </c>
      <c r="E416" s="278" t="s">
        <v>2451</v>
      </c>
      <c r="F416" s="279" t="s">
        <v>2452</v>
      </c>
      <c r="G416" s="280" t="s">
        <v>508</v>
      </c>
      <c r="H416" s="281">
        <v>1284.3889999999999</v>
      </c>
      <c r="I416" s="282"/>
      <c r="J416" s="283">
        <f>ROUND(I416*H416,2)</f>
        <v>0</v>
      </c>
      <c r="K416" s="279" t="s">
        <v>21</v>
      </c>
      <c r="L416" s="284"/>
      <c r="M416" s="285" t="s">
        <v>21</v>
      </c>
      <c r="N416" s="286" t="s">
        <v>45</v>
      </c>
      <c r="O416" s="43"/>
      <c r="P416" s="212">
        <f>O416*H416</f>
        <v>0</v>
      </c>
      <c r="Q416" s="212">
        <v>4.5399999999999998E-3</v>
      </c>
      <c r="R416" s="212">
        <f>Q416*H416</f>
        <v>5.831126059999999</v>
      </c>
      <c r="S416" s="212">
        <v>0</v>
      </c>
      <c r="T416" s="213">
        <f>S416*H416</f>
        <v>0</v>
      </c>
      <c r="AR416" s="25" t="s">
        <v>619</v>
      </c>
      <c r="AT416" s="25" t="s">
        <v>1079</v>
      </c>
      <c r="AU416" s="25" t="s">
        <v>84</v>
      </c>
      <c r="AY416" s="25" t="s">
        <v>308</v>
      </c>
      <c r="BE416" s="214">
        <f>IF(N416="základní",J416,0)</f>
        <v>0</v>
      </c>
      <c r="BF416" s="214">
        <f>IF(N416="snížená",J416,0)</f>
        <v>0</v>
      </c>
      <c r="BG416" s="214">
        <f>IF(N416="zákl. přenesená",J416,0)</f>
        <v>0</v>
      </c>
      <c r="BH416" s="214">
        <f>IF(N416="sníž. přenesená",J416,0)</f>
        <v>0</v>
      </c>
      <c r="BI416" s="214">
        <f>IF(N416="nulová",J416,0)</f>
        <v>0</v>
      </c>
      <c r="BJ416" s="25" t="s">
        <v>82</v>
      </c>
      <c r="BK416" s="214">
        <f>ROUND(I416*H416,2)</f>
        <v>0</v>
      </c>
      <c r="BL416" s="25" t="s">
        <v>375</v>
      </c>
      <c r="BM416" s="25" t="s">
        <v>2453</v>
      </c>
    </row>
    <row r="417" spans="2:65" s="1" customFormat="1" ht="40.5">
      <c r="B417" s="42"/>
      <c r="C417" s="64"/>
      <c r="D417" s="223" t="s">
        <v>1656</v>
      </c>
      <c r="E417" s="64"/>
      <c r="F417" s="292" t="s">
        <v>2454</v>
      </c>
      <c r="G417" s="64"/>
      <c r="H417" s="64"/>
      <c r="I417" s="173"/>
      <c r="J417" s="64"/>
      <c r="K417" s="64"/>
      <c r="L417" s="62"/>
      <c r="M417" s="291"/>
      <c r="N417" s="43"/>
      <c r="O417" s="43"/>
      <c r="P417" s="43"/>
      <c r="Q417" s="43"/>
      <c r="R417" s="43"/>
      <c r="S417" s="43"/>
      <c r="T417" s="79"/>
      <c r="AT417" s="25" t="s">
        <v>1656</v>
      </c>
      <c r="AU417" s="25" t="s">
        <v>84</v>
      </c>
    </row>
    <row r="418" spans="2:65" s="13" customFormat="1" ht="13.5">
      <c r="B418" s="233"/>
      <c r="C418" s="234"/>
      <c r="D418" s="246" t="s">
        <v>451</v>
      </c>
      <c r="E418" s="234"/>
      <c r="F418" s="257" t="s">
        <v>2455</v>
      </c>
      <c r="G418" s="234"/>
      <c r="H418" s="258">
        <v>1284.3889999999999</v>
      </c>
      <c r="I418" s="238"/>
      <c r="J418" s="234"/>
      <c r="K418" s="234"/>
      <c r="L418" s="239"/>
      <c r="M418" s="240"/>
      <c r="N418" s="241"/>
      <c r="O418" s="241"/>
      <c r="P418" s="241"/>
      <c r="Q418" s="241"/>
      <c r="R418" s="241"/>
      <c r="S418" s="241"/>
      <c r="T418" s="242"/>
      <c r="AT418" s="243" t="s">
        <v>451</v>
      </c>
      <c r="AU418" s="243" t="s">
        <v>84</v>
      </c>
      <c r="AV418" s="13" t="s">
        <v>84</v>
      </c>
      <c r="AW418" s="13" t="s">
        <v>6</v>
      </c>
      <c r="AX418" s="13" t="s">
        <v>82</v>
      </c>
      <c r="AY418" s="243" t="s">
        <v>308</v>
      </c>
    </row>
    <row r="419" spans="2:65" s="1" customFormat="1" ht="22.5" customHeight="1">
      <c r="B419" s="42"/>
      <c r="C419" s="203" t="s">
        <v>2456</v>
      </c>
      <c r="D419" s="203" t="s">
        <v>311</v>
      </c>
      <c r="E419" s="204" t="s">
        <v>2447</v>
      </c>
      <c r="F419" s="205" t="s">
        <v>2448</v>
      </c>
      <c r="G419" s="206" t="s">
        <v>508</v>
      </c>
      <c r="H419" s="207">
        <v>445.41</v>
      </c>
      <c r="I419" s="208"/>
      <c r="J419" s="209">
        <f>ROUND(I419*H419,2)</f>
        <v>0</v>
      </c>
      <c r="K419" s="205" t="s">
        <v>315</v>
      </c>
      <c r="L419" s="62"/>
      <c r="M419" s="210" t="s">
        <v>21</v>
      </c>
      <c r="N419" s="211" t="s">
        <v>45</v>
      </c>
      <c r="O419" s="43"/>
      <c r="P419" s="212">
        <f>O419*H419</f>
        <v>0</v>
      </c>
      <c r="Q419" s="212">
        <v>4.0000000000000002E-4</v>
      </c>
      <c r="R419" s="212">
        <f>Q419*H419</f>
        <v>0.17816400000000002</v>
      </c>
      <c r="S419" s="212">
        <v>0</v>
      </c>
      <c r="T419" s="213">
        <f>S419*H419</f>
        <v>0</v>
      </c>
      <c r="AR419" s="25" t="s">
        <v>375</v>
      </c>
      <c r="AT419" s="25" t="s">
        <v>311</v>
      </c>
      <c r="AU419" s="25" t="s">
        <v>84</v>
      </c>
      <c r="AY419" s="25" t="s">
        <v>308</v>
      </c>
      <c r="BE419" s="214">
        <f>IF(N419="základní",J419,0)</f>
        <v>0</v>
      </c>
      <c r="BF419" s="214">
        <f>IF(N419="snížená",J419,0)</f>
        <v>0</v>
      </c>
      <c r="BG419" s="214">
        <f>IF(N419="zákl. přenesená",J419,0)</f>
        <v>0</v>
      </c>
      <c r="BH419" s="214">
        <f>IF(N419="sníž. přenesená",J419,0)</f>
        <v>0</v>
      </c>
      <c r="BI419" s="214">
        <f>IF(N419="nulová",J419,0)</f>
        <v>0</v>
      </c>
      <c r="BJ419" s="25" t="s">
        <v>82</v>
      </c>
      <c r="BK419" s="214">
        <f>ROUND(I419*H419,2)</f>
        <v>0</v>
      </c>
      <c r="BL419" s="25" t="s">
        <v>375</v>
      </c>
      <c r="BM419" s="25" t="s">
        <v>2457</v>
      </c>
    </row>
    <row r="420" spans="2:65" s="1" customFormat="1" ht="40.5">
      <c r="B420" s="42"/>
      <c r="C420" s="64"/>
      <c r="D420" s="246" t="s">
        <v>1656</v>
      </c>
      <c r="E420" s="64"/>
      <c r="F420" s="290" t="s">
        <v>2421</v>
      </c>
      <c r="G420" s="64"/>
      <c r="H420" s="64"/>
      <c r="I420" s="173"/>
      <c r="J420" s="64"/>
      <c r="K420" s="64"/>
      <c r="L420" s="62"/>
      <c r="M420" s="291"/>
      <c r="N420" s="43"/>
      <c r="O420" s="43"/>
      <c r="P420" s="43"/>
      <c r="Q420" s="43"/>
      <c r="R420" s="43"/>
      <c r="S420" s="43"/>
      <c r="T420" s="79"/>
      <c r="AT420" s="25" t="s">
        <v>1656</v>
      </c>
      <c r="AU420" s="25" t="s">
        <v>84</v>
      </c>
    </row>
    <row r="421" spans="2:65" s="1" customFormat="1" ht="22.5" customHeight="1">
      <c r="B421" s="42"/>
      <c r="C421" s="277" t="s">
        <v>2458</v>
      </c>
      <c r="D421" s="277" t="s">
        <v>1079</v>
      </c>
      <c r="E421" s="278" t="s">
        <v>2459</v>
      </c>
      <c r="F421" s="279" t="s">
        <v>2460</v>
      </c>
      <c r="G421" s="280" t="s">
        <v>508</v>
      </c>
      <c r="H421" s="281">
        <v>512.22199999999998</v>
      </c>
      <c r="I421" s="282"/>
      <c r="J421" s="283">
        <f>ROUND(I421*H421,2)</f>
        <v>0</v>
      </c>
      <c r="K421" s="279" t="s">
        <v>21</v>
      </c>
      <c r="L421" s="284"/>
      <c r="M421" s="285" t="s">
        <v>21</v>
      </c>
      <c r="N421" s="286" t="s">
        <v>45</v>
      </c>
      <c r="O421" s="43"/>
      <c r="P421" s="212">
        <f>O421*H421</f>
        <v>0</v>
      </c>
      <c r="Q421" s="212">
        <v>4.5399999999999998E-3</v>
      </c>
      <c r="R421" s="212">
        <f>Q421*H421</f>
        <v>2.3254878799999998</v>
      </c>
      <c r="S421" s="212">
        <v>0</v>
      </c>
      <c r="T421" s="213">
        <f>S421*H421</f>
        <v>0</v>
      </c>
      <c r="AR421" s="25" t="s">
        <v>619</v>
      </c>
      <c r="AT421" s="25" t="s">
        <v>1079</v>
      </c>
      <c r="AU421" s="25" t="s">
        <v>84</v>
      </c>
      <c r="AY421" s="25" t="s">
        <v>308</v>
      </c>
      <c r="BE421" s="214">
        <f>IF(N421="základní",J421,0)</f>
        <v>0</v>
      </c>
      <c r="BF421" s="214">
        <f>IF(N421="snížená",J421,0)</f>
        <v>0</v>
      </c>
      <c r="BG421" s="214">
        <f>IF(N421="zákl. přenesená",J421,0)</f>
        <v>0</v>
      </c>
      <c r="BH421" s="214">
        <f>IF(N421="sníž. přenesená",J421,0)</f>
        <v>0</v>
      </c>
      <c r="BI421" s="214">
        <f>IF(N421="nulová",J421,0)</f>
        <v>0</v>
      </c>
      <c r="BJ421" s="25" t="s">
        <v>82</v>
      </c>
      <c r="BK421" s="214">
        <f>ROUND(I421*H421,2)</f>
        <v>0</v>
      </c>
      <c r="BL421" s="25" t="s">
        <v>375</v>
      </c>
      <c r="BM421" s="25" t="s">
        <v>2461</v>
      </c>
    </row>
    <row r="422" spans="2:65" s="1" customFormat="1" ht="27">
      <c r="B422" s="42"/>
      <c r="C422" s="64"/>
      <c r="D422" s="223" t="s">
        <v>1656</v>
      </c>
      <c r="E422" s="64"/>
      <c r="F422" s="292" t="s">
        <v>2462</v>
      </c>
      <c r="G422" s="64"/>
      <c r="H422" s="64"/>
      <c r="I422" s="173"/>
      <c r="J422" s="64"/>
      <c r="K422" s="64"/>
      <c r="L422" s="62"/>
      <c r="M422" s="291"/>
      <c r="N422" s="43"/>
      <c r="O422" s="43"/>
      <c r="P422" s="43"/>
      <c r="Q422" s="43"/>
      <c r="R422" s="43"/>
      <c r="S422" s="43"/>
      <c r="T422" s="79"/>
      <c r="AT422" s="25" t="s">
        <v>1656</v>
      </c>
      <c r="AU422" s="25" t="s">
        <v>84</v>
      </c>
    </row>
    <row r="423" spans="2:65" s="13" customFormat="1" ht="13.5">
      <c r="B423" s="233"/>
      <c r="C423" s="234"/>
      <c r="D423" s="246" t="s">
        <v>451</v>
      </c>
      <c r="E423" s="234"/>
      <c r="F423" s="257" t="s">
        <v>2463</v>
      </c>
      <c r="G423" s="234"/>
      <c r="H423" s="258">
        <v>512.22199999999998</v>
      </c>
      <c r="I423" s="238"/>
      <c r="J423" s="234"/>
      <c r="K423" s="234"/>
      <c r="L423" s="239"/>
      <c r="M423" s="240"/>
      <c r="N423" s="241"/>
      <c r="O423" s="241"/>
      <c r="P423" s="241"/>
      <c r="Q423" s="241"/>
      <c r="R423" s="241"/>
      <c r="S423" s="241"/>
      <c r="T423" s="242"/>
      <c r="AT423" s="243" t="s">
        <v>451</v>
      </c>
      <c r="AU423" s="243" t="s">
        <v>84</v>
      </c>
      <c r="AV423" s="13" t="s">
        <v>84</v>
      </c>
      <c r="AW423" s="13" t="s">
        <v>6</v>
      </c>
      <c r="AX423" s="13" t="s">
        <v>82</v>
      </c>
      <c r="AY423" s="243" t="s">
        <v>308</v>
      </c>
    </row>
    <row r="424" spans="2:65" s="1" customFormat="1" ht="22.5" customHeight="1">
      <c r="B424" s="42"/>
      <c r="C424" s="203" t="s">
        <v>2464</v>
      </c>
      <c r="D424" s="203" t="s">
        <v>311</v>
      </c>
      <c r="E424" s="204" t="s">
        <v>2465</v>
      </c>
      <c r="F424" s="205" t="s">
        <v>2466</v>
      </c>
      <c r="G424" s="206" t="s">
        <v>508</v>
      </c>
      <c r="H424" s="207">
        <v>839.38</v>
      </c>
      <c r="I424" s="208"/>
      <c r="J424" s="209">
        <f>ROUND(I424*H424,2)</f>
        <v>0</v>
      </c>
      <c r="K424" s="205" t="s">
        <v>315</v>
      </c>
      <c r="L424" s="62"/>
      <c r="M424" s="210" t="s">
        <v>21</v>
      </c>
      <c r="N424" s="211" t="s">
        <v>45</v>
      </c>
      <c r="O424" s="43"/>
      <c r="P424" s="212">
        <f>O424*H424</f>
        <v>0</v>
      </c>
      <c r="Q424" s="212">
        <v>4.0000000000000002E-4</v>
      </c>
      <c r="R424" s="212">
        <f>Q424*H424</f>
        <v>0.33575199999999999</v>
      </c>
      <c r="S424" s="212">
        <v>0</v>
      </c>
      <c r="T424" s="213">
        <f>S424*H424</f>
        <v>0</v>
      </c>
      <c r="AR424" s="25" t="s">
        <v>375</v>
      </c>
      <c r="AT424" s="25" t="s">
        <v>311</v>
      </c>
      <c r="AU424" s="25" t="s">
        <v>84</v>
      </c>
      <c r="AY424" s="25" t="s">
        <v>308</v>
      </c>
      <c r="BE424" s="214">
        <f>IF(N424="základní",J424,0)</f>
        <v>0</v>
      </c>
      <c r="BF424" s="214">
        <f>IF(N424="snížená",J424,0)</f>
        <v>0</v>
      </c>
      <c r="BG424" s="214">
        <f>IF(N424="zákl. přenesená",J424,0)</f>
        <v>0</v>
      </c>
      <c r="BH424" s="214">
        <f>IF(N424="sníž. přenesená",J424,0)</f>
        <v>0</v>
      </c>
      <c r="BI424" s="214">
        <f>IF(N424="nulová",J424,0)</f>
        <v>0</v>
      </c>
      <c r="BJ424" s="25" t="s">
        <v>82</v>
      </c>
      <c r="BK424" s="214">
        <f>ROUND(I424*H424,2)</f>
        <v>0</v>
      </c>
      <c r="BL424" s="25" t="s">
        <v>375</v>
      </c>
      <c r="BM424" s="25" t="s">
        <v>2467</v>
      </c>
    </row>
    <row r="425" spans="2:65" s="1" customFormat="1" ht="27">
      <c r="B425" s="42"/>
      <c r="C425" s="64"/>
      <c r="D425" s="223" t="s">
        <v>1656</v>
      </c>
      <c r="E425" s="64"/>
      <c r="F425" s="292" t="s">
        <v>2412</v>
      </c>
      <c r="G425" s="64"/>
      <c r="H425" s="64"/>
      <c r="I425" s="173"/>
      <c r="J425" s="64"/>
      <c r="K425" s="64"/>
      <c r="L425" s="62"/>
      <c r="M425" s="291"/>
      <c r="N425" s="43"/>
      <c r="O425" s="43"/>
      <c r="P425" s="43"/>
      <c r="Q425" s="43"/>
      <c r="R425" s="43"/>
      <c r="S425" s="43"/>
      <c r="T425" s="79"/>
      <c r="AT425" s="25" t="s">
        <v>1656</v>
      </c>
      <c r="AU425" s="25" t="s">
        <v>84</v>
      </c>
    </row>
    <row r="426" spans="2:65" s="13" customFormat="1" ht="13.5">
      <c r="B426" s="233"/>
      <c r="C426" s="234"/>
      <c r="D426" s="246" t="s">
        <v>451</v>
      </c>
      <c r="E426" s="234"/>
      <c r="F426" s="257" t="s">
        <v>2468</v>
      </c>
      <c r="G426" s="234"/>
      <c r="H426" s="258">
        <v>839.38</v>
      </c>
      <c r="I426" s="238"/>
      <c r="J426" s="234"/>
      <c r="K426" s="234"/>
      <c r="L426" s="239"/>
      <c r="M426" s="240"/>
      <c r="N426" s="241"/>
      <c r="O426" s="241"/>
      <c r="P426" s="241"/>
      <c r="Q426" s="241"/>
      <c r="R426" s="241"/>
      <c r="S426" s="241"/>
      <c r="T426" s="242"/>
      <c r="AT426" s="243" t="s">
        <v>451</v>
      </c>
      <c r="AU426" s="243" t="s">
        <v>84</v>
      </c>
      <c r="AV426" s="13" t="s">
        <v>84</v>
      </c>
      <c r="AW426" s="13" t="s">
        <v>6</v>
      </c>
      <c r="AX426" s="13" t="s">
        <v>82</v>
      </c>
      <c r="AY426" s="243" t="s">
        <v>308</v>
      </c>
    </row>
    <row r="427" spans="2:65" s="1" customFormat="1" ht="22.5" customHeight="1">
      <c r="B427" s="42"/>
      <c r="C427" s="277" t="s">
        <v>2469</v>
      </c>
      <c r="D427" s="277" t="s">
        <v>1079</v>
      </c>
      <c r="E427" s="278" t="s">
        <v>2451</v>
      </c>
      <c r="F427" s="279" t="s">
        <v>2452</v>
      </c>
      <c r="G427" s="280" t="s">
        <v>508</v>
      </c>
      <c r="H427" s="281">
        <v>965.28700000000003</v>
      </c>
      <c r="I427" s="282"/>
      <c r="J427" s="283">
        <f>ROUND(I427*H427,2)</f>
        <v>0</v>
      </c>
      <c r="K427" s="279" t="s">
        <v>21</v>
      </c>
      <c r="L427" s="284"/>
      <c r="M427" s="285" t="s">
        <v>21</v>
      </c>
      <c r="N427" s="286" t="s">
        <v>45</v>
      </c>
      <c r="O427" s="43"/>
      <c r="P427" s="212">
        <f>O427*H427</f>
        <v>0</v>
      </c>
      <c r="Q427" s="212">
        <v>4.5399999999999998E-3</v>
      </c>
      <c r="R427" s="212">
        <f>Q427*H427</f>
        <v>4.3824029800000002</v>
      </c>
      <c r="S427" s="212">
        <v>0</v>
      </c>
      <c r="T427" s="213">
        <f>S427*H427</f>
        <v>0</v>
      </c>
      <c r="AR427" s="25" t="s">
        <v>619</v>
      </c>
      <c r="AT427" s="25" t="s">
        <v>1079</v>
      </c>
      <c r="AU427" s="25" t="s">
        <v>84</v>
      </c>
      <c r="AY427" s="25" t="s">
        <v>308</v>
      </c>
      <c r="BE427" s="214">
        <f>IF(N427="základní",J427,0)</f>
        <v>0</v>
      </c>
      <c r="BF427" s="214">
        <f>IF(N427="snížená",J427,0)</f>
        <v>0</v>
      </c>
      <c r="BG427" s="214">
        <f>IF(N427="zákl. přenesená",J427,0)</f>
        <v>0</v>
      </c>
      <c r="BH427" s="214">
        <f>IF(N427="sníž. přenesená",J427,0)</f>
        <v>0</v>
      </c>
      <c r="BI427" s="214">
        <f>IF(N427="nulová",J427,0)</f>
        <v>0</v>
      </c>
      <c r="BJ427" s="25" t="s">
        <v>82</v>
      </c>
      <c r="BK427" s="214">
        <f>ROUND(I427*H427,2)</f>
        <v>0</v>
      </c>
      <c r="BL427" s="25" t="s">
        <v>375</v>
      </c>
      <c r="BM427" s="25" t="s">
        <v>2470</v>
      </c>
    </row>
    <row r="428" spans="2:65" s="1" customFormat="1" ht="27">
      <c r="B428" s="42"/>
      <c r="C428" s="64"/>
      <c r="D428" s="223" t="s">
        <v>1656</v>
      </c>
      <c r="E428" s="64"/>
      <c r="F428" s="292" t="s">
        <v>2471</v>
      </c>
      <c r="G428" s="64"/>
      <c r="H428" s="64"/>
      <c r="I428" s="173"/>
      <c r="J428" s="64"/>
      <c r="K428" s="64"/>
      <c r="L428" s="62"/>
      <c r="M428" s="291"/>
      <c r="N428" s="43"/>
      <c r="O428" s="43"/>
      <c r="P428" s="43"/>
      <c r="Q428" s="43"/>
      <c r="R428" s="43"/>
      <c r="S428" s="43"/>
      <c r="T428" s="79"/>
      <c r="AT428" s="25" t="s">
        <v>1656</v>
      </c>
      <c r="AU428" s="25" t="s">
        <v>84</v>
      </c>
    </row>
    <row r="429" spans="2:65" s="13" customFormat="1" ht="13.5">
      <c r="B429" s="233"/>
      <c r="C429" s="234"/>
      <c r="D429" s="246" t="s">
        <v>451</v>
      </c>
      <c r="E429" s="234"/>
      <c r="F429" s="257" t="s">
        <v>2472</v>
      </c>
      <c r="G429" s="234"/>
      <c r="H429" s="258">
        <v>965.28700000000003</v>
      </c>
      <c r="I429" s="238"/>
      <c r="J429" s="234"/>
      <c r="K429" s="234"/>
      <c r="L429" s="239"/>
      <c r="M429" s="240"/>
      <c r="N429" s="241"/>
      <c r="O429" s="241"/>
      <c r="P429" s="241"/>
      <c r="Q429" s="241"/>
      <c r="R429" s="241"/>
      <c r="S429" s="241"/>
      <c r="T429" s="242"/>
      <c r="AT429" s="243" t="s">
        <v>451</v>
      </c>
      <c r="AU429" s="243" t="s">
        <v>84</v>
      </c>
      <c r="AV429" s="13" t="s">
        <v>84</v>
      </c>
      <c r="AW429" s="13" t="s">
        <v>6</v>
      </c>
      <c r="AX429" s="13" t="s">
        <v>82</v>
      </c>
      <c r="AY429" s="243" t="s">
        <v>308</v>
      </c>
    </row>
    <row r="430" spans="2:65" s="1" customFormat="1" ht="22.5" customHeight="1">
      <c r="B430" s="42"/>
      <c r="C430" s="203" t="s">
        <v>2473</v>
      </c>
      <c r="D430" s="203" t="s">
        <v>311</v>
      </c>
      <c r="E430" s="204" t="s">
        <v>2474</v>
      </c>
      <c r="F430" s="205" t="s">
        <v>2475</v>
      </c>
      <c r="G430" s="206" t="s">
        <v>508</v>
      </c>
      <c r="H430" s="207">
        <v>275.3</v>
      </c>
      <c r="I430" s="208"/>
      <c r="J430" s="209">
        <f>ROUND(I430*H430,2)</f>
        <v>0</v>
      </c>
      <c r="K430" s="205" t="s">
        <v>21</v>
      </c>
      <c r="L430" s="62"/>
      <c r="M430" s="210" t="s">
        <v>21</v>
      </c>
      <c r="N430" s="211" t="s">
        <v>45</v>
      </c>
      <c r="O430" s="43"/>
      <c r="P430" s="212">
        <f>O430*H430</f>
        <v>0</v>
      </c>
      <c r="Q430" s="212">
        <v>3.5000000000000001E-3</v>
      </c>
      <c r="R430" s="212">
        <f>Q430*H430</f>
        <v>0.96355000000000002</v>
      </c>
      <c r="S430" s="212">
        <v>0</v>
      </c>
      <c r="T430" s="213">
        <f>S430*H430</f>
        <v>0</v>
      </c>
      <c r="AR430" s="25" t="s">
        <v>375</v>
      </c>
      <c r="AT430" s="25" t="s">
        <v>311</v>
      </c>
      <c r="AU430" s="25" t="s">
        <v>84</v>
      </c>
      <c r="AY430" s="25" t="s">
        <v>308</v>
      </c>
      <c r="BE430" s="214">
        <f>IF(N430="základní",J430,0)</f>
        <v>0</v>
      </c>
      <c r="BF430" s="214">
        <f>IF(N430="snížená",J430,0)</f>
        <v>0</v>
      </c>
      <c r="BG430" s="214">
        <f>IF(N430="zákl. přenesená",J430,0)</f>
        <v>0</v>
      </c>
      <c r="BH430" s="214">
        <f>IF(N430="sníž. přenesená",J430,0)</f>
        <v>0</v>
      </c>
      <c r="BI430" s="214">
        <f>IF(N430="nulová",J430,0)</f>
        <v>0</v>
      </c>
      <c r="BJ430" s="25" t="s">
        <v>82</v>
      </c>
      <c r="BK430" s="214">
        <f>ROUND(I430*H430,2)</f>
        <v>0</v>
      </c>
      <c r="BL430" s="25" t="s">
        <v>375</v>
      </c>
      <c r="BM430" s="25" t="s">
        <v>2476</v>
      </c>
    </row>
    <row r="431" spans="2:65" s="1" customFormat="1" ht="40.5">
      <c r="B431" s="42"/>
      <c r="C431" s="64"/>
      <c r="D431" s="246" t="s">
        <v>1656</v>
      </c>
      <c r="E431" s="64"/>
      <c r="F431" s="290" t="s">
        <v>2477</v>
      </c>
      <c r="G431" s="64"/>
      <c r="H431" s="64"/>
      <c r="I431" s="173"/>
      <c r="J431" s="64"/>
      <c r="K431" s="64"/>
      <c r="L431" s="62"/>
      <c r="M431" s="291"/>
      <c r="N431" s="43"/>
      <c r="O431" s="43"/>
      <c r="P431" s="43"/>
      <c r="Q431" s="43"/>
      <c r="R431" s="43"/>
      <c r="S431" s="43"/>
      <c r="T431" s="79"/>
      <c r="AT431" s="25" t="s">
        <v>1656</v>
      </c>
      <c r="AU431" s="25" t="s">
        <v>84</v>
      </c>
    </row>
    <row r="432" spans="2:65" s="1" customFormat="1" ht="22.5" customHeight="1">
      <c r="B432" s="42"/>
      <c r="C432" s="203" t="s">
        <v>2478</v>
      </c>
      <c r="D432" s="203" t="s">
        <v>311</v>
      </c>
      <c r="E432" s="204" t="s">
        <v>2479</v>
      </c>
      <c r="F432" s="205" t="s">
        <v>2480</v>
      </c>
      <c r="G432" s="206" t="s">
        <v>508</v>
      </c>
      <c r="H432" s="207">
        <v>305</v>
      </c>
      <c r="I432" s="208"/>
      <c r="J432" s="209">
        <f>ROUND(I432*H432,2)</f>
        <v>0</v>
      </c>
      <c r="K432" s="205" t="s">
        <v>21</v>
      </c>
      <c r="L432" s="62"/>
      <c r="M432" s="210" t="s">
        <v>21</v>
      </c>
      <c r="N432" s="211" t="s">
        <v>45</v>
      </c>
      <c r="O432" s="43"/>
      <c r="P432" s="212">
        <f>O432*H432</f>
        <v>0</v>
      </c>
      <c r="Q432" s="212">
        <v>3.5000000000000001E-3</v>
      </c>
      <c r="R432" s="212">
        <f>Q432*H432</f>
        <v>1.0675000000000001</v>
      </c>
      <c r="S432" s="212">
        <v>0</v>
      </c>
      <c r="T432" s="213">
        <f>S432*H432</f>
        <v>0</v>
      </c>
      <c r="AR432" s="25" t="s">
        <v>375</v>
      </c>
      <c r="AT432" s="25" t="s">
        <v>311</v>
      </c>
      <c r="AU432" s="25" t="s">
        <v>84</v>
      </c>
      <c r="AY432" s="25" t="s">
        <v>308</v>
      </c>
      <c r="BE432" s="214">
        <f>IF(N432="základní",J432,0)</f>
        <v>0</v>
      </c>
      <c r="BF432" s="214">
        <f>IF(N432="snížená",J432,0)</f>
        <v>0</v>
      </c>
      <c r="BG432" s="214">
        <f>IF(N432="zákl. přenesená",J432,0)</f>
        <v>0</v>
      </c>
      <c r="BH432" s="214">
        <f>IF(N432="sníž. přenesená",J432,0)</f>
        <v>0</v>
      </c>
      <c r="BI432" s="214">
        <f>IF(N432="nulová",J432,0)</f>
        <v>0</v>
      </c>
      <c r="BJ432" s="25" t="s">
        <v>82</v>
      </c>
      <c r="BK432" s="214">
        <f>ROUND(I432*H432,2)</f>
        <v>0</v>
      </c>
      <c r="BL432" s="25" t="s">
        <v>375</v>
      </c>
      <c r="BM432" s="25" t="s">
        <v>2481</v>
      </c>
    </row>
    <row r="433" spans="2:65" s="1" customFormat="1" ht="40.5">
      <c r="B433" s="42"/>
      <c r="C433" s="64"/>
      <c r="D433" s="246" t="s">
        <v>1656</v>
      </c>
      <c r="E433" s="64"/>
      <c r="F433" s="290" t="s">
        <v>2477</v>
      </c>
      <c r="G433" s="64"/>
      <c r="H433" s="64"/>
      <c r="I433" s="173"/>
      <c r="J433" s="64"/>
      <c r="K433" s="64"/>
      <c r="L433" s="62"/>
      <c r="M433" s="291"/>
      <c r="N433" s="43"/>
      <c r="O433" s="43"/>
      <c r="P433" s="43"/>
      <c r="Q433" s="43"/>
      <c r="R433" s="43"/>
      <c r="S433" s="43"/>
      <c r="T433" s="79"/>
      <c r="AT433" s="25" t="s">
        <v>1656</v>
      </c>
      <c r="AU433" s="25" t="s">
        <v>84</v>
      </c>
    </row>
    <row r="434" spans="2:65" s="1" customFormat="1" ht="22.5" customHeight="1">
      <c r="B434" s="42"/>
      <c r="C434" s="203" t="s">
        <v>2482</v>
      </c>
      <c r="D434" s="203" t="s">
        <v>311</v>
      </c>
      <c r="E434" s="204" t="s">
        <v>2483</v>
      </c>
      <c r="F434" s="205" t="s">
        <v>2484</v>
      </c>
      <c r="G434" s="206" t="s">
        <v>538</v>
      </c>
      <c r="H434" s="207">
        <v>226.88</v>
      </c>
      <c r="I434" s="208"/>
      <c r="J434" s="209">
        <f>ROUND(I434*H434,2)</f>
        <v>0</v>
      </c>
      <c r="K434" s="205" t="s">
        <v>315</v>
      </c>
      <c r="L434" s="62"/>
      <c r="M434" s="210" t="s">
        <v>21</v>
      </c>
      <c r="N434" s="211" t="s">
        <v>45</v>
      </c>
      <c r="O434" s="43"/>
      <c r="P434" s="212">
        <f>O434*H434</f>
        <v>0</v>
      </c>
      <c r="Q434" s="212">
        <v>2.0000000000000001E-4</v>
      </c>
      <c r="R434" s="212">
        <f>Q434*H434</f>
        <v>4.5376E-2</v>
      </c>
      <c r="S434" s="212">
        <v>0</v>
      </c>
      <c r="T434" s="213">
        <f>S434*H434</f>
        <v>0</v>
      </c>
      <c r="AR434" s="25" t="s">
        <v>375</v>
      </c>
      <c r="AT434" s="25" t="s">
        <v>311</v>
      </c>
      <c r="AU434" s="25" t="s">
        <v>84</v>
      </c>
      <c r="AY434" s="25" t="s">
        <v>308</v>
      </c>
      <c r="BE434" s="214">
        <f>IF(N434="základní",J434,0)</f>
        <v>0</v>
      </c>
      <c r="BF434" s="214">
        <f>IF(N434="snížená",J434,0)</f>
        <v>0</v>
      </c>
      <c r="BG434" s="214">
        <f>IF(N434="zákl. přenesená",J434,0)</f>
        <v>0</v>
      </c>
      <c r="BH434" s="214">
        <f>IF(N434="sníž. přenesená",J434,0)</f>
        <v>0</v>
      </c>
      <c r="BI434" s="214">
        <f>IF(N434="nulová",J434,0)</f>
        <v>0</v>
      </c>
      <c r="BJ434" s="25" t="s">
        <v>82</v>
      </c>
      <c r="BK434" s="214">
        <f>ROUND(I434*H434,2)</f>
        <v>0</v>
      </c>
      <c r="BL434" s="25" t="s">
        <v>375</v>
      </c>
      <c r="BM434" s="25" t="s">
        <v>2485</v>
      </c>
    </row>
    <row r="435" spans="2:65" s="1" customFormat="1" ht="27">
      <c r="B435" s="42"/>
      <c r="C435" s="64"/>
      <c r="D435" s="246" t="s">
        <v>1656</v>
      </c>
      <c r="E435" s="64"/>
      <c r="F435" s="290" t="s">
        <v>2412</v>
      </c>
      <c r="G435" s="64"/>
      <c r="H435" s="64"/>
      <c r="I435" s="173"/>
      <c r="J435" s="64"/>
      <c r="K435" s="64"/>
      <c r="L435" s="62"/>
      <c r="M435" s="291"/>
      <c r="N435" s="43"/>
      <c r="O435" s="43"/>
      <c r="P435" s="43"/>
      <c r="Q435" s="43"/>
      <c r="R435" s="43"/>
      <c r="S435" s="43"/>
      <c r="T435" s="79"/>
      <c r="AT435" s="25" t="s">
        <v>1656</v>
      </c>
      <c r="AU435" s="25" t="s">
        <v>84</v>
      </c>
    </row>
    <row r="436" spans="2:65" s="1" customFormat="1" ht="22.5" customHeight="1">
      <c r="B436" s="42"/>
      <c r="C436" s="277" t="s">
        <v>2486</v>
      </c>
      <c r="D436" s="277" t="s">
        <v>1079</v>
      </c>
      <c r="E436" s="278" t="s">
        <v>2451</v>
      </c>
      <c r="F436" s="279" t="s">
        <v>2452</v>
      </c>
      <c r="G436" s="280" t="s">
        <v>508</v>
      </c>
      <c r="H436" s="281">
        <v>260.91199999999998</v>
      </c>
      <c r="I436" s="282"/>
      <c r="J436" s="283">
        <f>ROUND(I436*H436,2)</f>
        <v>0</v>
      </c>
      <c r="K436" s="279" t="s">
        <v>21</v>
      </c>
      <c r="L436" s="284"/>
      <c r="M436" s="285" t="s">
        <v>21</v>
      </c>
      <c r="N436" s="286" t="s">
        <v>45</v>
      </c>
      <c r="O436" s="43"/>
      <c r="P436" s="212">
        <f>O436*H436</f>
        <v>0</v>
      </c>
      <c r="Q436" s="212">
        <v>4.5399999999999998E-3</v>
      </c>
      <c r="R436" s="212">
        <f>Q436*H436</f>
        <v>1.1845404799999999</v>
      </c>
      <c r="S436" s="212">
        <v>0</v>
      </c>
      <c r="T436" s="213">
        <f>S436*H436</f>
        <v>0</v>
      </c>
      <c r="AR436" s="25" t="s">
        <v>619</v>
      </c>
      <c r="AT436" s="25" t="s">
        <v>1079</v>
      </c>
      <c r="AU436" s="25" t="s">
        <v>84</v>
      </c>
      <c r="AY436" s="25" t="s">
        <v>308</v>
      </c>
      <c r="BE436" s="214">
        <f>IF(N436="základní",J436,0)</f>
        <v>0</v>
      </c>
      <c r="BF436" s="214">
        <f>IF(N436="snížená",J436,0)</f>
        <v>0</v>
      </c>
      <c r="BG436" s="214">
        <f>IF(N436="zákl. přenesená",J436,0)</f>
        <v>0</v>
      </c>
      <c r="BH436" s="214">
        <f>IF(N436="sníž. přenesená",J436,0)</f>
        <v>0</v>
      </c>
      <c r="BI436" s="214">
        <f>IF(N436="nulová",J436,0)</f>
        <v>0</v>
      </c>
      <c r="BJ436" s="25" t="s">
        <v>82</v>
      </c>
      <c r="BK436" s="214">
        <f>ROUND(I436*H436,2)</f>
        <v>0</v>
      </c>
      <c r="BL436" s="25" t="s">
        <v>375</v>
      </c>
      <c r="BM436" s="25" t="s">
        <v>2487</v>
      </c>
    </row>
    <row r="437" spans="2:65" s="1" customFormat="1" ht="27">
      <c r="B437" s="42"/>
      <c r="C437" s="64"/>
      <c r="D437" s="223" t="s">
        <v>1656</v>
      </c>
      <c r="E437" s="64"/>
      <c r="F437" s="292" t="s">
        <v>2471</v>
      </c>
      <c r="G437" s="64"/>
      <c r="H437" s="64"/>
      <c r="I437" s="173"/>
      <c r="J437" s="64"/>
      <c r="K437" s="64"/>
      <c r="L437" s="62"/>
      <c r="M437" s="291"/>
      <c r="N437" s="43"/>
      <c r="O437" s="43"/>
      <c r="P437" s="43"/>
      <c r="Q437" s="43"/>
      <c r="R437" s="43"/>
      <c r="S437" s="43"/>
      <c r="T437" s="79"/>
      <c r="AT437" s="25" t="s">
        <v>1656</v>
      </c>
      <c r="AU437" s="25" t="s">
        <v>84</v>
      </c>
    </row>
    <row r="438" spans="2:65" s="13" customFormat="1" ht="13.5">
      <c r="B438" s="233"/>
      <c r="C438" s="234"/>
      <c r="D438" s="223" t="s">
        <v>451</v>
      </c>
      <c r="E438" s="235" t="s">
        <v>21</v>
      </c>
      <c r="F438" s="236" t="s">
        <v>2488</v>
      </c>
      <c r="G438" s="234"/>
      <c r="H438" s="237">
        <v>226.88</v>
      </c>
      <c r="I438" s="238"/>
      <c r="J438" s="234"/>
      <c r="K438" s="234"/>
      <c r="L438" s="239"/>
      <c r="M438" s="240"/>
      <c r="N438" s="241"/>
      <c r="O438" s="241"/>
      <c r="P438" s="241"/>
      <c r="Q438" s="241"/>
      <c r="R438" s="241"/>
      <c r="S438" s="241"/>
      <c r="T438" s="242"/>
      <c r="AT438" s="243" t="s">
        <v>451</v>
      </c>
      <c r="AU438" s="243" t="s">
        <v>84</v>
      </c>
      <c r="AV438" s="13" t="s">
        <v>84</v>
      </c>
      <c r="AW438" s="13" t="s">
        <v>37</v>
      </c>
      <c r="AX438" s="13" t="s">
        <v>82</v>
      </c>
      <c r="AY438" s="243" t="s">
        <v>308</v>
      </c>
    </row>
    <row r="439" spans="2:65" s="13" customFormat="1" ht="13.5">
      <c r="B439" s="233"/>
      <c r="C439" s="234"/>
      <c r="D439" s="246" t="s">
        <v>451</v>
      </c>
      <c r="E439" s="234"/>
      <c r="F439" s="257" t="s">
        <v>2489</v>
      </c>
      <c r="G439" s="234"/>
      <c r="H439" s="258">
        <v>260.91199999999998</v>
      </c>
      <c r="I439" s="238"/>
      <c r="J439" s="234"/>
      <c r="K439" s="234"/>
      <c r="L439" s="239"/>
      <c r="M439" s="240"/>
      <c r="N439" s="241"/>
      <c r="O439" s="241"/>
      <c r="P439" s="241"/>
      <c r="Q439" s="241"/>
      <c r="R439" s="241"/>
      <c r="S439" s="241"/>
      <c r="T439" s="242"/>
      <c r="AT439" s="243" t="s">
        <v>451</v>
      </c>
      <c r="AU439" s="243" t="s">
        <v>84</v>
      </c>
      <c r="AV439" s="13" t="s">
        <v>84</v>
      </c>
      <c r="AW439" s="13" t="s">
        <v>6</v>
      </c>
      <c r="AX439" s="13" t="s">
        <v>82</v>
      </c>
      <c r="AY439" s="243" t="s">
        <v>308</v>
      </c>
    </row>
    <row r="440" spans="2:65" s="1" customFormat="1" ht="31.5" customHeight="1">
      <c r="B440" s="42"/>
      <c r="C440" s="203" t="s">
        <v>2490</v>
      </c>
      <c r="D440" s="203" t="s">
        <v>311</v>
      </c>
      <c r="E440" s="204" t="s">
        <v>2491</v>
      </c>
      <c r="F440" s="205" t="s">
        <v>2492</v>
      </c>
      <c r="G440" s="206" t="s">
        <v>700</v>
      </c>
      <c r="H440" s="207">
        <v>1</v>
      </c>
      <c r="I440" s="208"/>
      <c r="J440" s="209">
        <f>ROUND(I440*H440,2)</f>
        <v>0</v>
      </c>
      <c r="K440" s="205" t="s">
        <v>21</v>
      </c>
      <c r="L440" s="62"/>
      <c r="M440" s="210" t="s">
        <v>21</v>
      </c>
      <c r="N440" s="211" t="s">
        <v>45</v>
      </c>
      <c r="O440" s="43"/>
      <c r="P440" s="212">
        <f>O440*H440</f>
        <v>0</v>
      </c>
      <c r="Q440" s="212">
        <v>0</v>
      </c>
      <c r="R440" s="212">
        <f>Q440*H440</f>
        <v>0</v>
      </c>
      <c r="S440" s="212">
        <v>0</v>
      </c>
      <c r="T440" s="213">
        <f>S440*H440</f>
        <v>0</v>
      </c>
      <c r="AR440" s="25" t="s">
        <v>375</v>
      </c>
      <c r="AT440" s="25" t="s">
        <v>311</v>
      </c>
      <c r="AU440" s="25" t="s">
        <v>84</v>
      </c>
      <c r="AY440" s="25" t="s">
        <v>308</v>
      </c>
      <c r="BE440" s="214">
        <f>IF(N440="základní",J440,0)</f>
        <v>0</v>
      </c>
      <c r="BF440" s="214">
        <f>IF(N440="snížená",J440,0)</f>
        <v>0</v>
      </c>
      <c r="BG440" s="214">
        <f>IF(N440="zákl. přenesená",J440,0)</f>
        <v>0</v>
      </c>
      <c r="BH440" s="214">
        <f>IF(N440="sníž. přenesená",J440,0)</f>
        <v>0</v>
      </c>
      <c r="BI440" s="214">
        <f>IF(N440="nulová",J440,0)</f>
        <v>0</v>
      </c>
      <c r="BJ440" s="25" t="s">
        <v>82</v>
      </c>
      <c r="BK440" s="214">
        <f>ROUND(I440*H440,2)</f>
        <v>0</v>
      </c>
      <c r="BL440" s="25" t="s">
        <v>375</v>
      </c>
      <c r="BM440" s="25" t="s">
        <v>2493</v>
      </c>
    </row>
    <row r="441" spans="2:65" s="1" customFormat="1" ht="40.5">
      <c r="B441" s="42"/>
      <c r="C441" s="64"/>
      <c r="D441" s="246" t="s">
        <v>1656</v>
      </c>
      <c r="E441" s="64"/>
      <c r="F441" s="290" t="s">
        <v>2494</v>
      </c>
      <c r="G441" s="64"/>
      <c r="H441" s="64"/>
      <c r="I441" s="173"/>
      <c r="J441" s="64"/>
      <c r="K441" s="64"/>
      <c r="L441" s="62"/>
      <c r="M441" s="291"/>
      <c r="N441" s="43"/>
      <c r="O441" s="43"/>
      <c r="P441" s="43"/>
      <c r="Q441" s="43"/>
      <c r="R441" s="43"/>
      <c r="S441" s="43"/>
      <c r="T441" s="79"/>
      <c r="AT441" s="25" t="s">
        <v>1656</v>
      </c>
      <c r="AU441" s="25" t="s">
        <v>84</v>
      </c>
    </row>
    <row r="442" spans="2:65" s="1" customFormat="1" ht="31.5" customHeight="1">
      <c r="B442" s="42"/>
      <c r="C442" s="203" t="s">
        <v>2495</v>
      </c>
      <c r="D442" s="203" t="s">
        <v>311</v>
      </c>
      <c r="E442" s="204" t="s">
        <v>2496</v>
      </c>
      <c r="F442" s="205" t="s">
        <v>2497</v>
      </c>
      <c r="G442" s="206" t="s">
        <v>719</v>
      </c>
      <c r="H442" s="207">
        <v>17.597000000000001</v>
      </c>
      <c r="I442" s="208"/>
      <c r="J442" s="209">
        <f>ROUND(I442*H442,2)</f>
        <v>0</v>
      </c>
      <c r="K442" s="205" t="s">
        <v>315</v>
      </c>
      <c r="L442" s="62"/>
      <c r="M442" s="210" t="s">
        <v>21</v>
      </c>
      <c r="N442" s="211" t="s">
        <v>45</v>
      </c>
      <c r="O442" s="43"/>
      <c r="P442" s="212">
        <f>O442*H442</f>
        <v>0</v>
      </c>
      <c r="Q442" s="212">
        <v>0</v>
      </c>
      <c r="R442" s="212">
        <f>Q442*H442</f>
        <v>0</v>
      </c>
      <c r="S442" s="212">
        <v>0</v>
      </c>
      <c r="T442" s="213">
        <f>S442*H442</f>
        <v>0</v>
      </c>
      <c r="AR442" s="25" t="s">
        <v>375</v>
      </c>
      <c r="AT442" s="25" t="s">
        <v>311</v>
      </c>
      <c r="AU442" s="25" t="s">
        <v>84</v>
      </c>
      <c r="AY442" s="25" t="s">
        <v>308</v>
      </c>
      <c r="BE442" s="214">
        <f>IF(N442="základní",J442,0)</f>
        <v>0</v>
      </c>
      <c r="BF442" s="214">
        <f>IF(N442="snížená",J442,0)</f>
        <v>0</v>
      </c>
      <c r="BG442" s="214">
        <f>IF(N442="zákl. přenesená",J442,0)</f>
        <v>0</v>
      </c>
      <c r="BH442" s="214">
        <f>IF(N442="sníž. přenesená",J442,0)</f>
        <v>0</v>
      </c>
      <c r="BI442" s="214">
        <f>IF(N442="nulová",J442,0)</f>
        <v>0</v>
      </c>
      <c r="BJ442" s="25" t="s">
        <v>82</v>
      </c>
      <c r="BK442" s="214">
        <f>ROUND(I442*H442,2)</f>
        <v>0</v>
      </c>
      <c r="BL442" s="25" t="s">
        <v>375</v>
      </c>
      <c r="BM442" s="25" t="s">
        <v>2498</v>
      </c>
    </row>
    <row r="443" spans="2:65" s="11" customFormat="1" ht="29.85" customHeight="1">
      <c r="B443" s="186"/>
      <c r="C443" s="187"/>
      <c r="D443" s="200" t="s">
        <v>73</v>
      </c>
      <c r="E443" s="201" t="s">
        <v>2499</v>
      </c>
      <c r="F443" s="201" t="s">
        <v>2500</v>
      </c>
      <c r="G443" s="187"/>
      <c r="H443" s="187"/>
      <c r="I443" s="190"/>
      <c r="J443" s="202">
        <f>BK443</f>
        <v>0</v>
      </c>
      <c r="K443" s="187"/>
      <c r="L443" s="192"/>
      <c r="M443" s="193"/>
      <c r="N443" s="194"/>
      <c r="O443" s="194"/>
      <c r="P443" s="195">
        <f>SUM(P444:P507)</f>
        <v>0</v>
      </c>
      <c r="Q443" s="194"/>
      <c r="R443" s="195">
        <f>SUM(R444:R507)</f>
        <v>12.350118459999999</v>
      </c>
      <c r="S443" s="194"/>
      <c r="T443" s="196">
        <f>SUM(T444:T507)</f>
        <v>0</v>
      </c>
      <c r="AR443" s="197" t="s">
        <v>84</v>
      </c>
      <c r="AT443" s="198" t="s">
        <v>73</v>
      </c>
      <c r="AU443" s="198" t="s">
        <v>82</v>
      </c>
      <c r="AY443" s="197" t="s">
        <v>308</v>
      </c>
      <c r="BK443" s="199">
        <f>SUM(BK444:BK507)</f>
        <v>0</v>
      </c>
    </row>
    <row r="444" spans="2:65" s="1" customFormat="1" ht="22.5" customHeight="1">
      <c r="B444" s="42"/>
      <c r="C444" s="203" t="s">
        <v>2501</v>
      </c>
      <c r="D444" s="203" t="s">
        <v>311</v>
      </c>
      <c r="E444" s="204" t="s">
        <v>2502</v>
      </c>
      <c r="F444" s="205" t="s">
        <v>2503</v>
      </c>
      <c r="G444" s="206" t="s">
        <v>508</v>
      </c>
      <c r="H444" s="207">
        <v>324.57</v>
      </c>
      <c r="I444" s="208"/>
      <c r="J444" s="209">
        <f>ROUND(I444*H444,2)</f>
        <v>0</v>
      </c>
      <c r="K444" s="205" t="s">
        <v>315</v>
      </c>
      <c r="L444" s="62"/>
      <c r="M444" s="210" t="s">
        <v>21</v>
      </c>
      <c r="N444" s="211" t="s">
        <v>45</v>
      </c>
      <c r="O444" s="43"/>
      <c r="P444" s="212">
        <f>O444*H444</f>
        <v>0</v>
      </c>
      <c r="Q444" s="212">
        <v>0</v>
      </c>
      <c r="R444" s="212">
        <f>Q444*H444</f>
        <v>0</v>
      </c>
      <c r="S444" s="212">
        <v>0</v>
      </c>
      <c r="T444" s="213">
        <f>S444*H444</f>
        <v>0</v>
      </c>
      <c r="AR444" s="25" t="s">
        <v>375</v>
      </c>
      <c r="AT444" s="25" t="s">
        <v>311</v>
      </c>
      <c r="AU444" s="25" t="s">
        <v>84</v>
      </c>
      <c r="AY444" s="25" t="s">
        <v>308</v>
      </c>
      <c r="BE444" s="214">
        <f>IF(N444="základní",J444,0)</f>
        <v>0</v>
      </c>
      <c r="BF444" s="214">
        <f>IF(N444="snížená",J444,0)</f>
        <v>0</v>
      </c>
      <c r="BG444" s="214">
        <f>IF(N444="zákl. přenesená",J444,0)</f>
        <v>0</v>
      </c>
      <c r="BH444" s="214">
        <f>IF(N444="sníž. přenesená",J444,0)</f>
        <v>0</v>
      </c>
      <c r="BI444" s="214">
        <f>IF(N444="nulová",J444,0)</f>
        <v>0</v>
      </c>
      <c r="BJ444" s="25" t="s">
        <v>82</v>
      </c>
      <c r="BK444" s="214">
        <f>ROUND(I444*H444,2)</f>
        <v>0</v>
      </c>
      <c r="BL444" s="25" t="s">
        <v>375</v>
      </c>
      <c r="BM444" s="25" t="s">
        <v>2504</v>
      </c>
    </row>
    <row r="445" spans="2:65" s="1" customFormat="1" ht="27">
      <c r="B445" s="42"/>
      <c r="C445" s="64"/>
      <c r="D445" s="246" t="s">
        <v>1656</v>
      </c>
      <c r="E445" s="64"/>
      <c r="F445" s="290" t="s">
        <v>2505</v>
      </c>
      <c r="G445" s="64"/>
      <c r="H445" s="64"/>
      <c r="I445" s="173"/>
      <c r="J445" s="64"/>
      <c r="K445" s="64"/>
      <c r="L445" s="62"/>
      <c r="M445" s="291"/>
      <c r="N445" s="43"/>
      <c r="O445" s="43"/>
      <c r="P445" s="43"/>
      <c r="Q445" s="43"/>
      <c r="R445" s="43"/>
      <c r="S445" s="43"/>
      <c r="T445" s="79"/>
      <c r="AT445" s="25" t="s">
        <v>1656</v>
      </c>
      <c r="AU445" s="25" t="s">
        <v>84</v>
      </c>
    </row>
    <row r="446" spans="2:65" s="1" customFormat="1" ht="22.5" customHeight="1">
      <c r="B446" s="42"/>
      <c r="C446" s="277" t="s">
        <v>2506</v>
      </c>
      <c r="D446" s="277" t="s">
        <v>1079</v>
      </c>
      <c r="E446" s="278" t="s">
        <v>2507</v>
      </c>
      <c r="F446" s="279" t="s">
        <v>2508</v>
      </c>
      <c r="G446" s="280" t="s">
        <v>508</v>
      </c>
      <c r="H446" s="281">
        <v>331.06099999999998</v>
      </c>
      <c r="I446" s="282"/>
      <c r="J446" s="283">
        <f>ROUND(I446*H446,2)</f>
        <v>0</v>
      </c>
      <c r="K446" s="279" t="s">
        <v>21</v>
      </c>
      <c r="L446" s="284"/>
      <c r="M446" s="285" t="s">
        <v>21</v>
      </c>
      <c r="N446" s="286" t="s">
        <v>45</v>
      </c>
      <c r="O446" s="43"/>
      <c r="P446" s="212">
        <f>O446*H446</f>
        <v>0</v>
      </c>
      <c r="Q446" s="212">
        <v>2.0000000000000002E-5</v>
      </c>
      <c r="R446" s="212">
        <f>Q446*H446</f>
        <v>6.6212199999999997E-3</v>
      </c>
      <c r="S446" s="212">
        <v>0</v>
      </c>
      <c r="T446" s="213">
        <f>S446*H446</f>
        <v>0</v>
      </c>
      <c r="AR446" s="25" t="s">
        <v>619</v>
      </c>
      <c r="AT446" s="25" t="s">
        <v>1079</v>
      </c>
      <c r="AU446" s="25" t="s">
        <v>84</v>
      </c>
      <c r="AY446" s="25" t="s">
        <v>308</v>
      </c>
      <c r="BE446" s="214">
        <f>IF(N446="základní",J446,0)</f>
        <v>0</v>
      </c>
      <c r="BF446" s="214">
        <f>IF(N446="snížená",J446,0)</f>
        <v>0</v>
      </c>
      <c r="BG446" s="214">
        <f>IF(N446="zákl. přenesená",J446,0)</f>
        <v>0</v>
      </c>
      <c r="BH446" s="214">
        <f>IF(N446="sníž. přenesená",J446,0)</f>
        <v>0</v>
      </c>
      <c r="BI446" s="214">
        <f>IF(N446="nulová",J446,0)</f>
        <v>0</v>
      </c>
      <c r="BJ446" s="25" t="s">
        <v>82</v>
      </c>
      <c r="BK446" s="214">
        <f>ROUND(I446*H446,2)</f>
        <v>0</v>
      </c>
      <c r="BL446" s="25" t="s">
        <v>375</v>
      </c>
      <c r="BM446" s="25" t="s">
        <v>2509</v>
      </c>
    </row>
    <row r="447" spans="2:65" s="13" customFormat="1" ht="13.5">
      <c r="B447" s="233"/>
      <c r="C447" s="234"/>
      <c r="D447" s="246" t="s">
        <v>451</v>
      </c>
      <c r="E447" s="234"/>
      <c r="F447" s="257" t="s">
        <v>2510</v>
      </c>
      <c r="G447" s="234"/>
      <c r="H447" s="258">
        <v>331.06099999999998</v>
      </c>
      <c r="I447" s="238"/>
      <c r="J447" s="234"/>
      <c r="K447" s="234"/>
      <c r="L447" s="239"/>
      <c r="M447" s="240"/>
      <c r="N447" s="241"/>
      <c r="O447" s="241"/>
      <c r="P447" s="241"/>
      <c r="Q447" s="241"/>
      <c r="R447" s="241"/>
      <c r="S447" s="241"/>
      <c r="T447" s="242"/>
      <c r="AT447" s="243" t="s">
        <v>451</v>
      </c>
      <c r="AU447" s="243" t="s">
        <v>84</v>
      </c>
      <c r="AV447" s="13" t="s">
        <v>84</v>
      </c>
      <c r="AW447" s="13" t="s">
        <v>6</v>
      </c>
      <c r="AX447" s="13" t="s">
        <v>82</v>
      </c>
      <c r="AY447" s="243" t="s">
        <v>308</v>
      </c>
    </row>
    <row r="448" spans="2:65" s="1" customFormat="1" ht="22.5" customHeight="1">
      <c r="B448" s="42"/>
      <c r="C448" s="203" t="s">
        <v>2511</v>
      </c>
      <c r="D448" s="203" t="s">
        <v>311</v>
      </c>
      <c r="E448" s="204" t="s">
        <v>2502</v>
      </c>
      <c r="F448" s="205" t="s">
        <v>2503</v>
      </c>
      <c r="G448" s="206" t="s">
        <v>508</v>
      </c>
      <c r="H448" s="207">
        <v>1554.54</v>
      </c>
      <c r="I448" s="208"/>
      <c r="J448" s="209">
        <f>ROUND(I448*H448,2)</f>
        <v>0</v>
      </c>
      <c r="K448" s="205" t="s">
        <v>315</v>
      </c>
      <c r="L448" s="62"/>
      <c r="M448" s="210" t="s">
        <v>21</v>
      </c>
      <c r="N448" s="211" t="s">
        <v>45</v>
      </c>
      <c r="O448" s="43"/>
      <c r="P448" s="212">
        <f>O448*H448</f>
        <v>0</v>
      </c>
      <c r="Q448" s="212">
        <v>0</v>
      </c>
      <c r="R448" s="212">
        <f>Q448*H448</f>
        <v>0</v>
      </c>
      <c r="S448" s="212">
        <v>0</v>
      </c>
      <c r="T448" s="213">
        <f>S448*H448</f>
        <v>0</v>
      </c>
      <c r="AR448" s="25" t="s">
        <v>375</v>
      </c>
      <c r="AT448" s="25" t="s">
        <v>311</v>
      </c>
      <c r="AU448" s="25" t="s">
        <v>84</v>
      </c>
      <c r="AY448" s="25" t="s">
        <v>308</v>
      </c>
      <c r="BE448" s="214">
        <f>IF(N448="základní",J448,0)</f>
        <v>0</v>
      </c>
      <c r="BF448" s="214">
        <f>IF(N448="snížená",J448,0)</f>
        <v>0</v>
      </c>
      <c r="BG448" s="214">
        <f>IF(N448="zákl. přenesená",J448,0)</f>
        <v>0</v>
      </c>
      <c r="BH448" s="214">
        <f>IF(N448="sníž. přenesená",J448,0)</f>
        <v>0</v>
      </c>
      <c r="BI448" s="214">
        <f>IF(N448="nulová",J448,0)</f>
        <v>0</v>
      </c>
      <c r="BJ448" s="25" t="s">
        <v>82</v>
      </c>
      <c r="BK448" s="214">
        <f>ROUND(I448*H448,2)</f>
        <v>0</v>
      </c>
      <c r="BL448" s="25" t="s">
        <v>375</v>
      </c>
      <c r="BM448" s="25" t="s">
        <v>2512</v>
      </c>
    </row>
    <row r="449" spans="2:65" s="1" customFormat="1" ht="27">
      <c r="B449" s="42"/>
      <c r="C449" s="64"/>
      <c r="D449" s="223" t="s">
        <v>1656</v>
      </c>
      <c r="E449" s="64"/>
      <c r="F449" s="292" t="s">
        <v>2513</v>
      </c>
      <c r="G449" s="64"/>
      <c r="H449" s="64"/>
      <c r="I449" s="173"/>
      <c r="J449" s="64"/>
      <c r="K449" s="64"/>
      <c r="L449" s="62"/>
      <c r="M449" s="291"/>
      <c r="N449" s="43"/>
      <c r="O449" s="43"/>
      <c r="P449" s="43"/>
      <c r="Q449" s="43"/>
      <c r="R449" s="43"/>
      <c r="S449" s="43"/>
      <c r="T449" s="79"/>
      <c r="AT449" s="25" t="s">
        <v>1656</v>
      </c>
      <c r="AU449" s="25" t="s">
        <v>84</v>
      </c>
    </row>
    <row r="450" spans="2:65" s="13" customFormat="1" ht="13.5">
      <c r="B450" s="233"/>
      <c r="C450" s="234"/>
      <c r="D450" s="246" t="s">
        <v>451</v>
      </c>
      <c r="E450" s="234"/>
      <c r="F450" s="257" t="s">
        <v>2514</v>
      </c>
      <c r="G450" s="234"/>
      <c r="H450" s="258">
        <v>1554.54</v>
      </c>
      <c r="I450" s="238"/>
      <c r="J450" s="234"/>
      <c r="K450" s="234"/>
      <c r="L450" s="239"/>
      <c r="M450" s="240"/>
      <c r="N450" s="241"/>
      <c r="O450" s="241"/>
      <c r="P450" s="241"/>
      <c r="Q450" s="241"/>
      <c r="R450" s="241"/>
      <c r="S450" s="241"/>
      <c r="T450" s="242"/>
      <c r="AT450" s="243" t="s">
        <v>451</v>
      </c>
      <c r="AU450" s="243" t="s">
        <v>84</v>
      </c>
      <c r="AV450" s="13" t="s">
        <v>84</v>
      </c>
      <c r="AW450" s="13" t="s">
        <v>6</v>
      </c>
      <c r="AX450" s="13" t="s">
        <v>82</v>
      </c>
      <c r="AY450" s="243" t="s">
        <v>308</v>
      </c>
    </row>
    <row r="451" spans="2:65" s="1" customFormat="1" ht="22.5" customHeight="1">
      <c r="B451" s="42"/>
      <c r="C451" s="277" t="s">
        <v>2515</v>
      </c>
      <c r="D451" s="277" t="s">
        <v>1079</v>
      </c>
      <c r="E451" s="278" t="s">
        <v>2507</v>
      </c>
      <c r="F451" s="279" t="s">
        <v>2508</v>
      </c>
      <c r="G451" s="280" t="s">
        <v>508</v>
      </c>
      <c r="H451" s="281">
        <v>1585.6310000000001</v>
      </c>
      <c r="I451" s="282"/>
      <c r="J451" s="283">
        <f>ROUND(I451*H451,2)</f>
        <v>0</v>
      </c>
      <c r="K451" s="279" t="s">
        <v>21</v>
      </c>
      <c r="L451" s="284"/>
      <c r="M451" s="285" t="s">
        <v>21</v>
      </c>
      <c r="N451" s="286" t="s">
        <v>45</v>
      </c>
      <c r="O451" s="43"/>
      <c r="P451" s="212">
        <f>O451*H451</f>
        <v>0</v>
      </c>
      <c r="Q451" s="212">
        <v>2.0000000000000002E-5</v>
      </c>
      <c r="R451" s="212">
        <f>Q451*H451</f>
        <v>3.1712620000000004E-2</v>
      </c>
      <c r="S451" s="212">
        <v>0</v>
      </c>
      <c r="T451" s="213">
        <f>S451*H451</f>
        <v>0</v>
      </c>
      <c r="AR451" s="25" t="s">
        <v>619</v>
      </c>
      <c r="AT451" s="25" t="s">
        <v>1079</v>
      </c>
      <c r="AU451" s="25" t="s">
        <v>84</v>
      </c>
      <c r="AY451" s="25" t="s">
        <v>308</v>
      </c>
      <c r="BE451" s="214">
        <f>IF(N451="základní",J451,0)</f>
        <v>0</v>
      </c>
      <c r="BF451" s="214">
        <f>IF(N451="snížená",J451,0)</f>
        <v>0</v>
      </c>
      <c r="BG451" s="214">
        <f>IF(N451="zákl. přenesená",J451,0)</f>
        <v>0</v>
      </c>
      <c r="BH451" s="214">
        <f>IF(N451="sníž. přenesená",J451,0)</f>
        <v>0</v>
      </c>
      <c r="BI451" s="214">
        <f>IF(N451="nulová",J451,0)</f>
        <v>0</v>
      </c>
      <c r="BJ451" s="25" t="s">
        <v>82</v>
      </c>
      <c r="BK451" s="214">
        <f>ROUND(I451*H451,2)</f>
        <v>0</v>
      </c>
      <c r="BL451" s="25" t="s">
        <v>375</v>
      </c>
      <c r="BM451" s="25" t="s">
        <v>2516</v>
      </c>
    </row>
    <row r="452" spans="2:65" s="13" customFormat="1" ht="13.5">
      <c r="B452" s="233"/>
      <c r="C452" s="234"/>
      <c r="D452" s="246" t="s">
        <v>451</v>
      </c>
      <c r="E452" s="234"/>
      <c r="F452" s="257" t="s">
        <v>2517</v>
      </c>
      <c r="G452" s="234"/>
      <c r="H452" s="258">
        <v>1585.6310000000001</v>
      </c>
      <c r="I452" s="238"/>
      <c r="J452" s="234"/>
      <c r="K452" s="234"/>
      <c r="L452" s="239"/>
      <c r="M452" s="240"/>
      <c r="N452" s="241"/>
      <c r="O452" s="241"/>
      <c r="P452" s="241"/>
      <c r="Q452" s="241"/>
      <c r="R452" s="241"/>
      <c r="S452" s="241"/>
      <c r="T452" s="242"/>
      <c r="AT452" s="243" t="s">
        <v>451</v>
      </c>
      <c r="AU452" s="243" t="s">
        <v>84</v>
      </c>
      <c r="AV452" s="13" t="s">
        <v>84</v>
      </c>
      <c r="AW452" s="13" t="s">
        <v>6</v>
      </c>
      <c r="AX452" s="13" t="s">
        <v>82</v>
      </c>
      <c r="AY452" s="243" t="s">
        <v>308</v>
      </c>
    </row>
    <row r="453" spans="2:65" s="1" customFormat="1" ht="22.5" customHeight="1">
      <c r="B453" s="42"/>
      <c r="C453" s="203" t="s">
        <v>2518</v>
      </c>
      <c r="D453" s="203" t="s">
        <v>311</v>
      </c>
      <c r="E453" s="204" t="s">
        <v>2502</v>
      </c>
      <c r="F453" s="205" t="s">
        <v>2503</v>
      </c>
      <c r="G453" s="206" t="s">
        <v>508</v>
      </c>
      <c r="H453" s="207">
        <v>3373.32</v>
      </c>
      <c r="I453" s="208"/>
      <c r="J453" s="209">
        <f>ROUND(I453*H453,2)</f>
        <v>0</v>
      </c>
      <c r="K453" s="205" t="s">
        <v>315</v>
      </c>
      <c r="L453" s="62"/>
      <c r="M453" s="210" t="s">
        <v>21</v>
      </c>
      <c r="N453" s="211" t="s">
        <v>45</v>
      </c>
      <c r="O453" s="43"/>
      <c r="P453" s="212">
        <f>O453*H453</f>
        <v>0</v>
      </c>
      <c r="Q453" s="212">
        <v>0</v>
      </c>
      <c r="R453" s="212">
        <f>Q453*H453</f>
        <v>0</v>
      </c>
      <c r="S453" s="212">
        <v>0</v>
      </c>
      <c r="T453" s="213">
        <f>S453*H453</f>
        <v>0</v>
      </c>
      <c r="AR453" s="25" t="s">
        <v>375</v>
      </c>
      <c r="AT453" s="25" t="s">
        <v>311</v>
      </c>
      <c r="AU453" s="25" t="s">
        <v>84</v>
      </c>
      <c r="AY453" s="25" t="s">
        <v>308</v>
      </c>
      <c r="BE453" s="214">
        <f>IF(N453="základní",J453,0)</f>
        <v>0</v>
      </c>
      <c r="BF453" s="214">
        <f>IF(N453="snížená",J453,0)</f>
        <v>0</v>
      </c>
      <c r="BG453" s="214">
        <f>IF(N453="zákl. přenesená",J453,0)</f>
        <v>0</v>
      </c>
      <c r="BH453" s="214">
        <f>IF(N453="sníž. přenesená",J453,0)</f>
        <v>0</v>
      </c>
      <c r="BI453" s="214">
        <f>IF(N453="nulová",J453,0)</f>
        <v>0</v>
      </c>
      <c r="BJ453" s="25" t="s">
        <v>82</v>
      </c>
      <c r="BK453" s="214">
        <f>ROUND(I453*H453,2)</f>
        <v>0</v>
      </c>
      <c r="BL453" s="25" t="s">
        <v>375</v>
      </c>
      <c r="BM453" s="25" t="s">
        <v>2519</v>
      </c>
    </row>
    <row r="454" spans="2:65" s="1" customFormat="1" ht="27">
      <c r="B454" s="42"/>
      <c r="C454" s="64"/>
      <c r="D454" s="223" t="s">
        <v>1656</v>
      </c>
      <c r="E454" s="64"/>
      <c r="F454" s="292" t="s">
        <v>2520</v>
      </c>
      <c r="G454" s="64"/>
      <c r="H454" s="64"/>
      <c r="I454" s="173"/>
      <c r="J454" s="64"/>
      <c r="K454" s="64"/>
      <c r="L454" s="62"/>
      <c r="M454" s="291"/>
      <c r="N454" s="43"/>
      <c r="O454" s="43"/>
      <c r="P454" s="43"/>
      <c r="Q454" s="43"/>
      <c r="R454" s="43"/>
      <c r="S454" s="43"/>
      <c r="T454" s="79"/>
      <c r="AT454" s="25" t="s">
        <v>1656</v>
      </c>
      <c r="AU454" s="25" t="s">
        <v>84</v>
      </c>
    </row>
    <row r="455" spans="2:65" s="13" customFormat="1" ht="13.5">
      <c r="B455" s="233"/>
      <c r="C455" s="234"/>
      <c r="D455" s="246" t="s">
        <v>451</v>
      </c>
      <c r="E455" s="234"/>
      <c r="F455" s="257" t="s">
        <v>2521</v>
      </c>
      <c r="G455" s="234"/>
      <c r="H455" s="258">
        <v>3373.32</v>
      </c>
      <c r="I455" s="238"/>
      <c r="J455" s="234"/>
      <c r="K455" s="234"/>
      <c r="L455" s="239"/>
      <c r="M455" s="240"/>
      <c r="N455" s="241"/>
      <c r="O455" s="241"/>
      <c r="P455" s="241"/>
      <c r="Q455" s="241"/>
      <c r="R455" s="241"/>
      <c r="S455" s="241"/>
      <c r="T455" s="242"/>
      <c r="AT455" s="243" t="s">
        <v>451</v>
      </c>
      <c r="AU455" s="243" t="s">
        <v>84</v>
      </c>
      <c r="AV455" s="13" t="s">
        <v>84</v>
      </c>
      <c r="AW455" s="13" t="s">
        <v>6</v>
      </c>
      <c r="AX455" s="13" t="s">
        <v>82</v>
      </c>
      <c r="AY455" s="243" t="s">
        <v>308</v>
      </c>
    </row>
    <row r="456" spans="2:65" s="1" customFormat="1" ht="22.5" customHeight="1">
      <c r="B456" s="42"/>
      <c r="C456" s="277" t="s">
        <v>2522</v>
      </c>
      <c r="D456" s="277" t="s">
        <v>1079</v>
      </c>
      <c r="E456" s="278" t="s">
        <v>2507</v>
      </c>
      <c r="F456" s="279" t="s">
        <v>2508</v>
      </c>
      <c r="G456" s="280" t="s">
        <v>508</v>
      </c>
      <c r="H456" s="281">
        <v>3440.7860000000001</v>
      </c>
      <c r="I456" s="282"/>
      <c r="J456" s="283">
        <f>ROUND(I456*H456,2)</f>
        <v>0</v>
      </c>
      <c r="K456" s="279" t="s">
        <v>21</v>
      </c>
      <c r="L456" s="284"/>
      <c r="M456" s="285" t="s">
        <v>21</v>
      </c>
      <c r="N456" s="286" t="s">
        <v>45</v>
      </c>
      <c r="O456" s="43"/>
      <c r="P456" s="212">
        <f>O456*H456</f>
        <v>0</v>
      </c>
      <c r="Q456" s="212">
        <v>2.0000000000000002E-5</v>
      </c>
      <c r="R456" s="212">
        <f>Q456*H456</f>
        <v>6.8815720000000011E-2</v>
      </c>
      <c r="S456" s="212">
        <v>0</v>
      </c>
      <c r="T456" s="213">
        <f>S456*H456</f>
        <v>0</v>
      </c>
      <c r="AR456" s="25" t="s">
        <v>619</v>
      </c>
      <c r="AT456" s="25" t="s">
        <v>1079</v>
      </c>
      <c r="AU456" s="25" t="s">
        <v>84</v>
      </c>
      <c r="AY456" s="25" t="s">
        <v>308</v>
      </c>
      <c r="BE456" s="214">
        <f>IF(N456="základní",J456,0)</f>
        <v>0</v>
      </c>
      <c r="BF456" s="214">
        <f>IF(N456="snížená",J456,0)</f>
        <v>0</v>
      </c>
      <c r="BG456" s="214">
        <f>IF(N456="zákl. přenesená",J456,0)</f>
        <v>0</v>
      </c>
      <c r="BH456" s="214">
        <f>IF(N456="sníž. přenesená",J456,0)</f>
        <v>0</v>
      </c>
      <c r="BI456" s="214">
        <f>IF(N456="nulová",J456,0)</f>
        <v>0</v>
      </c>
      <c r="BJ456" s="25" t="s">
        <v>82</v>
      </c>
      <c r="BK456" s="214">
        <f>ROUND(I456*H456,2)</f>
        <v>0</v>
      </c>
      <c r="BL456" s="25" t="s">
        <v>375</v>
      </c>
      <c r="BM456" s="25" t="s">
        <v>2523</v>
      </c>
    </row>
    <row r="457" spans="2:65" s="13" customFormat="1" ht="13.5">
      <c r="B457" s="233"/>
      <c r="C457" s="234"/>
      <c r="D457" s="246" t="s">
        <v>451</v>
      </c>
      <c r="E457" s="234"/>
      <c r="F457" s="257" t="s">
        <v>2524</v>
      </c>
      <c r="G457" s="234"/>
      <c r="H457" s="258">
        <v>3440.7860000000001</v>
      </c>
      <c r="I457" s="238"/>
      <c r="J457" s="234"/>
      <c r="K457" s="234"/>
      <c r="L457" s="239"/>
      <c r="M457" s="240"/>
      <c r="N457" s="241"/>
      <c r="O457" s="241"/>
      <c r="P457" s="241"/>
      <c r="Q457" s="241"/>
      <c r="R457" s="241"/>
      <c r="S457" s="241"/>
      <c r="T457" s="242"/>
      <c r="AT457" s="243" t="s">
        <v>451</v>
      </c>
      <c r="AU457" s="243" t="s">
        <v>84</v>
      </c>
      <c r="AV457" s="13" t="s">
        <v>84</v>
      </c>
      <c r="AW457" s="13" t="s">
        <v>6</v>
      </c>
      <c r="AX457" s="13" t="s">
        <v>82</v>
      </c>
      <c r="AY457" s="243" t="s">
        <v>308</v>
      </c>
    </row>
    <row r="458" spans="2:65" s="1" customFormat="1" ht="22.5" customHeight="1">
      <c r="B458" s="42"/>
      <c r="C458" s="203" t="s">
        <v>2525</v>
      </c>
      <c r="D458" s="203" t="s">
        <v>311</v>
      </c>
      <c r="E458" s="204" t="s">
        <v>2502</v>
      </c>
      <c r="F458" s="205" t="s">
        <v>2503</v>
      </c>
      <c r="G458" s="206" t="s">
        <v>508</v>
      </c>
      <c r="H458" s="207">
        <v>508.98</v>
      </c>
      <c r="I458" s="208"/>
      <c r="J458" s="209">
        <f>ROUND(I458*H458,2)</f>
        <v>0</v>
      </c>
      <c r="K458" s="205" t="s">
        <v>315</v>
      </c>
      <c r="L458" s="62"/>
      <c r="M458" s="210" t="s">
        <v>21</v>
      </c>
      <c r="N458" s="211" t="s">
        <v>45</v>
      </c>
      <c r="O458" s="43"/>
      <c r="P458" s="212">
        <f>O458*H458</f>
        <v>0</v>
      </c>
      <c r="Q458" s="212">
        <v>0</v>
      </c>
      <c r="R458" s="212">
        <f>Q458*H458</f>
        <v>0</v>
      </c>
      <c r="S458" s="212">
        <v>0</v>
      </c>
      <c r="T458" s="213">
        <f>S458*H458</f>
        <v>0</v>
      </c>
      <c r="AR458" s="25" t="s">
        <v>375</v>
      </c>
      <c r="AT458" s="25" t="s">
        <v>311</v>
      </c>
      <c r="AU458" s="25" t="s">
        <v>84</v>
      </c>
      <c r="AY458" s="25" t="s">
        <v>308</v>
      </c>
      <c r="BE458" s="214">
        <f>IF(N458="základní",J458,0)</f>
        <v>0</v>
      </c>
      <c r="BF458" s="214">
        <f>IF(N458="snížená",J458,0)</f>
        <v>0</v>
      </c>
      <c r="BG458" s="214">
        <f>IF(N458="zákl. přenesená",J458,0)</f>
        <v>0</v>
      </c>
      <c r="BH458" s="214">
        <f>IF(N458="sníž. přenesená",J458,0)</f>
        <v>0</v>
      </c>
      <c r="BI458" s="214">
        <f>IF(N458="nulová",J458,0)</f>
        <v>0</v>
      </c>
      <c r="BJ458" s="25" t="s">
        <v>82</v>
      </c>
      <c r="BK458" s="214">
        <f>ROUND(I458*H458,2)</f>
        <v>0</v>
      </c>
      <c r="BL458" s="25" t="s">
        <v>375</v>
      </c>
      <c r="BM458" s="25" t="s">
        <v>2526</v>
      </c>
    </row>
    <row r="459" spans="2:65" s="1" customFormat="1" ht="27">
      <c r="B459" s="42"/>
      <c r="C459" s="64"/>
      <c r="D459" s="246" t="s">
        <v>1656</v>
      </c>
      <c r="E459" s="64"/>
      <c r="F459" s="290" t="s">
        <v>2527</v>
      </c>
      <c r="G459" s="64"/>
      <c r="H459" s="64"/>
      <c r="I459" s="173"/>
      <c r="J459" s="64"/>
      <c r="K459" s="64"/>
      <c r="L459" s="62"/>
      <c r="M459" s="291"/>
      <c r="N459" s="43"/>
      <c r="O459" s="43"/>
      <c r="P459" s="43"/>
      <c r="Q459" s="43"/>
      <c r="R459" s="43"/>
      <c r="S459" s="43"/>
      <c r="T459" s="79"/>
      <c r="AT459" s="25" t="s">
        <v>1656</v>
      </c>
      <c r="AU459" s="25" t="s">
        <v>84</v>
      </c>
    </row>
    <row r="460" spans="2:65" s="1" customFormat="1" ht="22.5" customHeight="1">
      <c r="B460" s="42"/>
      <c r="C460" s="277" t="s">
        <v>2528</v>
      </c>
      <c r="D460" s="277" t="s">
        <v>1079</v>
      </c>
      <c r="E460" s="278" t="s">
        <v>2529</v>
      </c>
      <c r="F460" s="279" t="s">
        <v>2530</v>
      </c>
      <c r="G460" s="280" t="s">
        <v>449</v>
      </c>
      <c r="H460" s="281">
        <v>51.915999999999997</v>
      </c>
      <c r="I460" s="282"/>
      <c r="J460" s="283">
        <f>ROUND(I460*H460,2)</f>
        <v>0</v>
      </c>
      <c r="K460" s="279" t="s">
        <v>315</v>
      </c>
      <c r="L460" s="284"/>
      <c r="M460" s="285" t="s">
        <v>21</v>
      </c>
      <c r="N460" s="286" t="s">
        <v>45</v>
      </c>
      <c r="O460" s="43"/>
      <c r="P460" s="212">
        <f>O460*H460</f>
        <v>0</v>
      </c>
      <c r="Q460" s="212">
        <v>2.5000000000000001E-2</v>
      </c>
      <c r="R460" s="212">
        <f>Q460*H460</f>
        <v>1.2979000000000001</v>
      </c>
      <c r="S460" s="212">
        <v>0</v>
      </c>
      <c r="T460" s="213">
        <f>S460*H460</f>
        <v>0</v>
      </c>
      <c r="AR460" s="25" t="s">
        <v>619</v>
      </c>
      <c r="AT460" s="25" t="s">
        <v>1079</v>
      </c>
      <c r="AU460" s="25" t="s">
        <v>84</v>
      </c>
      <c r="AY460" s="25" t="s">
        <v>308</v>
      </c>
      <c r="BE460" s="214">
        <f>IF(N460="základní",J460,0)</f>
        <v>0</v>
      </c>
      <c r="BF460" s="214">
        <f>IF(N460="snížená",J460,0)</f>
        <v>0</v>
      </c>
      <c r="BG460" s="214">
        <f>IF(N460="zákl. přenesená",J460,0)</f>
        <v>0</v>
      </c>
      <c r="BH460" s="214">
        <f>IF(N460="sníž. přenesená",J460,0)</f>
        <v>0</v>
      </c>
      <c r="BI460" s="214">
        <f>IF(N460="nulová",J460,0)</f>
        <v>0</v>
      </c>
      <c r="BJ460" s="25" t="s">
        <v>82</v>
      </c>
      <c r="BK460" s="214">
        <f>ROUND(I460*H460,2)</f>
        <v>0</v>
      </c>
      <c r="BL460" s="25" t="s">
        <v>375</v>
      </c>
      <c r="BM460" s="25" t="s">
        <v>2531</v>
      </c>
    </row>
    <row r="461" spans="2:65" s="1" customFormat="1" ht="27">
      <c r="B461" s="42"/>
      <c r="C461" s="64"/>
      <c r="D461" s="223" t="s">
        <v>1656</v>
      </c>
      <c r="E461" s="64"/>
      <c r="F461" s="292" t="s">
        <v>2532</v>
      </c>
      <c r="G461" s="64"/>
      <c r="H461" s="64"/>
      <c r="I461" s="173"/>
      <c r="J461" s="64"/>
      <c r="K461" s="64"/>
      <c r="L461" s="62"/>
      <c r="M461" s="291"/>
      <c r="N461" s="43"/>
      <c r="O461" s="43"/>
      <c r="P461" s="43"/>
      <c r="Q461" s="43"/>
      <c r="R461" s="43"/>
      <c r="S461" s="43"/>
      <c r="T461" s="79"/>
      <c r="AT461" s="25" t="s">
        <v>1656</v>
      </c>
      <c r="AU461" s="25" t="s">
        <v>84</v>
      </c>
    </row>
    <row r="462" spans="2:65" s="13" customFormat="1" ht="13.5">
      <c r="B462" s="233"/>
      <c r="C462" s="234"/>
      <c r="D462" s="246" t="s">
        <v>451</v>
      </c>
      <c r="E462" s="234"/>
      <c r="F462" s="257" t="s">
        <v>2533</v>
      </c>
      <c r="G462" s="234"/>
      <c r="H462" s="258">
        <v>51.915999999999997</v>
      </c>
      <c r="I462" s="238"/>
      <c r="J462" s="234"/>
      <c r="K462" s="234"/>
      <c r="L462" s="239"/>
      <c r="M462" s="240"/>
      <c r="N462" s="241"/>
      <c r="O462" s="241"/>
      <c r="P462" s="241"/>
      <c r="Q462" s="241"/>
      <c r="R462" s="241"/>
      <c r="S462" s="241"/>
      <c r="T462" s="242"/>
      <c r="AT462" s="243" t="s">
        <v>451</v>
      </c>
      <c r="AU462" s="243" t="s">
        <v>84</v>
      </c>
      <c r="AV462" s="13" t="s">
        <v>84</v>
      </c>
      <c r="AW462" s="13" t="s">
        <v>6</v>
      </c>
      <c r="AX462" s="13" t="s">
        <v>82</v>
      </c>
      <c r="AY462" s="243" t="s">
        <v>308</v>
      </c>
    </row>
    <row r="463" spans="2:65" s="1" customFormat="1" ht="22.5" customHeight="1">
      <c r="B463" s="42"/>
      <c r="C463" s="203" t="s">
        <v>2534</v>
      </c>
      <c r="D463" s="203" t="s">
        <v>311</v>
      </c>
      <c r="E463" s="204" t="s">
        <v>2502</v>
      </c>
      <c r="F463" s="205" t="s">
        <v>2503</v>
      </c>
      <c r="G463" s="206" t="s">
        <v>508</v>
      </c>
      <c r="H463" s="207">
        <v>10.23</v>
      </c>
      <c r="I463" s="208"/>
      <c r="J463" s="209">
        <f>ROUND(I463*H463,2)</f>
        <v>0</v>
      </c>
      <c r="K463" s="205" t="s">
        <v>315</v>
      </c>
      <c r="L463" s="62"/>
      <c r="M463" s="210" t="s">
        <v>21</v>
      </c>
      <c r="N463" s="211" t="s">
        <v>45</v>
      </c>
      <c r="O463" s="43"/>
      <c r="P463" s="212">
        <f>O463*H463</f>
        <v>0</v>
      </c>
      <c r="Q463" s="212">
        <v>0</v>
      </c>
      <c r="R463" s="212">
        <f>Q463*H463</f>
        <v>0</v>
      </c>
      <c r="S463" s="212">
        <v>0</v>
      </c>
      <c r="T463" s="213">
        <f>S463*H463</f>
        <v>0</v>
      </c>
      <c r="AR463" s="25" t="s">
        <v>375</v>
      </c>
      <c r="AT463" s="25" t="s">
        <v>311</v>
      </c>
      <c r="AU463" s="25" t="s">
        <v>84</v>
      </c>
      <c r="AY463" s="25" t="s">
        <v>308</v>
      </c>
      <c r="BE463" s="214">
        <f>IF(N463="základní",J463,0)</f>
        <v>0</v>
      </c>
      <c r="BF463" s="214">
        <f>IF(N463="snížená",J463,0)</f>
        <v>0</v>
      </c>
      <c r="BG463" s="214">
        <f>IF(N463="zákl. přenesená",J463,0)</f>
        <v>0</v>
      </c>
      <c r="BH463" s="214">
        <f>IF(N463="sníž. přenesená",J463,0)</f>
        <v>0</v>
      </c>
      <c r="BI463" s="214">
        <f>IF(N463="nulová",J463,0)</f>
        <v>0</v>
      </c>
      <c r="BJ463" s="25" t="s">
        <v>82</v>
      </c>
      <c r="BK463" s="214">
        <f>ROUND(I463*H463,2)</f>
        <v>0</v>
      </c>
      <c r="BL463" s="25" t="s">
        <v>375</v>
      </c>
      <c r="BM463" s="25" t="s">
        <v>2535</v>
      </c>
    </row>
    <row r="464" spans="2:65" s="1" customFormat="1" ht="27">
      <c r="B464" s="42"/>
      <c r="C464" s="64"/>
      <c r="D464" s="246" t="s">
        <v>1656</v>
      </c>
      <c r="E464" s="64"/>
      <c r="F464" s="290" t="s">
        <v>2536</v>
      </c>
      <c r="G464" s="64"/>
      <c r="H464" s="64"/>
      <c r="I464" s="173"/>
      <c r="J464" s="64"/>
      <c r="K464" s="64"/>
      <c r="L464" s="62"/>
      <c r="M464" s="291"/>
      <c r="N464" s="43"/>
      <c r="O464" s="43"/>
      <c r="P464" s="43"/>
      <c r="Q464" s="43"/>
      <c r="R464" s="43"/>
      <c r="S464" s="43"/>
      <c r="T464" s="79"/>
      <c r="AT464" s="25" t="s">
        <v>1656</v>
      </c>
      <c r="AU464" s="25" t="s">
        <v>84</v>
      </c>
    </row>
    <row r="465" spans="2:65" s="1" customFormat="1" ht="22.5" customHeight="1">
      <c r="B465" s="42"/>
      <c r="C465" s="277" t="s">
        <v>2537</v>
      </c>
      <c r="D465" s="277" t="s">
        <v>1079</v>
      </c>
      <c r="E465" s="278" t="s">
        <v>2538</v>
      </c>
      <c r="F465" s="279" t="s">
        <v>2539</v>
      </c>
      <c r="G465" s="280" t="s">
        <v>449</v>
      </c>
      <c r="H465" s="281">
        <v>1.2529999999999999</v>
      </c>
      <c r="I465" s="282"/>
      <c r="J465" s="283">
        <f>ROUND(I465*H465,2)</f>
        <v>0</v>
      </c>
      <c r="K465" s="279" t="s">
        <v>315</v>
      </c>
      <c r="L465" s="284"/>
      <c r="M465" s="285" t="s">
        <v>21</v>
      </c>
      <c r="N465" s="286" t="s">
        <v>45</v>
      </c>
      <c r="O465" s="43"/>
      <c r="P465" s="212">
        <f>O465*H465</f>
        <v>0</v>
      </c>
      <c r="Q465" s="212">
        <v>3.2000000000000001E-2</v>
      </c>
      <c r="R465" s="212">
        <f>Q465*H465</f>
        <v>4.0096E-2</v>
      </c>
      <c r="S465" s="212">
        <v>0</v>
      </c>
      <c r="T465" s="213">
        <f>S465*H465</f>
        <v>0</v>
      </c>
      <c r="AR465" s="25" t="s">
        <v>619</v>
      </c>
      <c r="AT465" s="25" t="s">
        <v>1079</v>
      </c>
      <c r="AU465" s="25" t="s">
        <v>84</v>
      </c>
      <c r="AY465" s="25" t="s">
        <v>308</v>
      </c>
      <c r="BE465" s="214">
        <f>IF(N465="základní",J465,0)</f>
        <v>0</v>
      </c>
      <c r="BF465" s="214">
        <f>IF(N465="snížená",J465,0)</f>
        <v>0</v>
      </c>
      <c r="BG465" s="214">
        <f>IF(N465="zákl. přenesená",J465,0)</f>
        <v>0</v>
      </c>
      <c r="BH465" s="214">
        <f>IF(N465="sníž. přenesená",J465,0)</f>
        <v>0</v>
      </c>
      <c r="BI465" s="214">
        <f>IF(N465="nulová",J465,0)</f>
        <v>0</v>
      </c>
      <c r="BJ465" s="25" t="s">
        <v>82</v>
      </c>
      <c r="BK465" s="214">
        <f>ROUND(I465*H465,2)</f>
        <v>0</v>
      </c>
      <c r="BL465" s="25" t="s">
        <v>375</v>
      </c>
      <c r="BM465" s="25" t="s">
        <v>2540</v>
      </c>
    </row>
    <row r="466" spans="2:65" s="1" customFormat="1" ht="54">
      <c r="B466" s="42"/>
      <c r="C466" s="64"/>
      <c r="D466" s="223" t="s">
        <v>1656</v>
      </c>
      <c r="E466" s="64"/>
      <c r="F466" s="292" t="s">
        <v>2541</v>
      </c>
      <c r="G466" s="64"/>
      <c r="H466" s="64"/>
      <c r="I466" s="173"/>
      <c r="J466" s="64"/>
      <c r="K466" s="64"/>
      <c r="L466" s="62"/>
      <c r="M466" s="291"/>
      <c r="N466" s="43"/>
      <c r="O466" s="43"/>
      <c r="P466" s="43"/>
      <c r="Q466" s="43"/>
      <c r="R466" s="43"/>
      <c r="S466" s="43"/>
      <c r="T466" s="79"/>
      <c r="AT466" s="25" t="s">
        <v>1656</v>
      </c>
      <c r="AU466" s="25" t="s">
        <v>84</v>
      </c>
    </row>
    <row r="467" spans="2:65" s="13" customFormat="1" ht="13.5">
      <c r="B467" s="233"/>
      <c r="C467" s="234"/>
      <c r="D467" s="246" t="s">
        <v>451</v>
      </c>
      <c r="E467" s="234"/>
      <c r="F467" s="257" t="s">
        <v>2542</v>
      </c>
      <c r="G467" s="234"/>
      <c r="H467" s="258">
        <v>1.2529999999999999</v>
      </c>
      <c r="I467" s="238"/>
      <c r="J467" s="234"/>
      <c r="K467" s="234"/>
      <c r="L467" s="239"/>
      <c r="M467" s="240"/>
      <c r="N467" s="241"/>
      <c r="O467" s="241"/>
      <c r="P467" s="241"/>
      <c r="Q467" s="241"/>
      <c r="R467" s="241"/>
      <c r="S467" s="241"/>
      <c r="T467" s="242"/>
      <c r="AT467" s="243" t="s">
        <v>451</v>
      </c>
      <c r="AU467" s="243" t="s">
        <v>84</v>
      </c>
      <c r="AV467" s="13" t="s">
        <v>84</v>
      </c>
      <c r="AW467" s="13" t="s">
        <v>6</v>
      </c>
      <c r="AX467" s="13" t="s">
        <v>82</v>
      </c>
      <c r="AY467" s="243" t="s">
        <v>308</v>
      </c>
    </row>
    <row r="468" spans="2:65" s="1" customFormat="1" ht="22.5" customHeight="1">
      <c r="B468" s="42"/>
      <c r="C468" s="203" t="s">
        <v>2543</v>
      </c>
      <c r="D468" s="203" t="s">
        <v>311</v>
      </c>
      <c r="E468" s="204" t="s">
        <v>2502</v>
      </c>
      <c r="F468" s="205" t="s">
        <v>2503</v>
      </c>
      <c r="G468" s="206" t="s">
        <v>508</v>
      </c>
      <c r="H468" s="207">
        <v>14.94</v>
      </c>
      <c r="I468" s="208"/>
      <c r="J468" s="209">
        <f>ROUND(I468*H468,2)</f>
        <v>0</v>
      </c>
      <c r="K468" s="205" t="s">
        <v>315</v>
      </c>
      <c r="L468" s="62"/>
      <c r="M468" s="210" t="s">
        <v>21</v>
      </c>
      <c r="N468" s="211" t="s">
        <v>45</v>
      </c>
      <c r="O468" s="43"/>
      <c r="P468" s="212">
        <f>O468*H468</f>
        <v>0</v>
      </c>
      <c r="Q468" s="212">
        <v>0</v>
      </c>
      <c r="R468" s="212">
        <f>Q468*H468</f>
        <v>0</v>
      </c>
      <c r="S468" s="212">
        <v>0</v>
      </c>
      <c r="T468" s="213">
        <f>S468*H468</f>
        <v>0</v>
      </c>
      <c r="AR468" s="25" t="s">
        <v>375</v>
      </c>
      <c r="AT468" s="25" t="s">
        <v>311</v>
      </c>
      <c r="AU468" s="25" t="s">
        <v>84</v>
      </c>
      <c r="AY468" s="25" t="s">
        <v>308</v>
      </c>
      <c r="BE468" s="214">
        <f>IF(N468="základní",J468,0)</f>
        <v>0</v>
      </c>
      <c r="BF468" s="214">
        <f>IF(N468="snížená",J468,0)</f>
        <v>0</v>
      </c>
      <c r="BG468" s="214">
        <f>IF(N468="zákl. přenesená",J468,0)</f>
        <v>0</v>
      </c>
      <c r="BH468" s="214">
        <f>IF(N468="sníž. přenesená",J468,0)</f>
        <v>0</v>
      </c>
      <c r="BI468" s="214">
        <f>IF(N468="nulová",J468,0)</f>
        <v>0</v>
      </c>
      <c r="BJ468" s="25" t="s">
        <v>82</v>
      </c>
      <c r="BK468" s="214">
        <f>ROUND(I468*H468,2)</f>
        <v>0</v>
      </c>
      <c r="BL468" s="25" t="s">
        <v>375</v>
      </c>
      <c r="BM468" s="25" t="s">
        <v>2544</v>
      </c>
    </row>
    <row r="469" spans="2:65" s="1" customFormat="1" ht="27">
      <c r="B469" s="42"/>
      <c r="C469" s="64"/>
      <c r="D469" s="246" t="s">
        <v>1656</v>
      </c>
      <c r="E469" s="64"/>
      <c r="F469" s="290" t="s">
        <v>2545</v>
      </c>
      <c r="G469" s="64"/>
      <c r="H469" s="64"/>
      <c r="I469" s="173"/>
      <c r="J469" s="64"/>
      <c r="K469" s="64"/>
      <c r="L469" s="62"/>
      <c r="M469" s="291"/>
      <c r="N469" s="43"/>
      <c r="O469" s="43"/>
      <c r="P469" s="43"/>
      <c r="Q469" s="43"/>
      <c r="R469" s="43"/>
      <c r="S469" s="43"/>
      <c r="T469" s="79"/>
      <c r="AT469" s="25" t="s">
        <v>1656</v>
      </c>
      <c r="AU469" s="25" t="s">
        <v>84</v>
      </c>
    </row>
    <row r="470" spans="2:65" s="1" customFormat="1" ht="22.5" customHeight="1">
      <c r="B470" s="42"/>
      <c r="C470" s="277" t="s">
        <v>2546</v>
      </c>
      <c r="D470" s="277" t="s">
        <v>1079</v>
      </c>
      <c r="E470" s="278" t="s">
        <v>2547</v>
      </c>
      <c r="F470" s="279" t="s">
        <v>2548</v>
      </c>
      <c r="G470" s="280" t="s">
        <v>449</v>
      </c>
      <c r="H470" s="281">
        <v>0.76200000000000001</v>
      </c>
      <c r="I470" s="282"/>
      <c r="J470" s="283">
        <f>ROUND(I470*H470,2)</f>
        <v>0</v>
      </c>
      <c r="K470" s="279" t="s">
        <v>315</v>
      </c>
      <c r="L470" s="284"/>
      <c r="M470" s="285" t="s">
        <v>21</v>
      </c>
      <c r="N470" s="286" t="s">
        <v>45</v>
      </c>
      <c r="O470" s="43"/>
      <c r="P470" s="212">
        <f>O470*H470</f>
        <v>0</v>
      </c>
      <c r="Q470" s="212">
        <v>2.5000000000000001E-2</v>
      </c>
      <c r="R470" s="212">
        <f>Q470*H470</f>
        <v>1.9050000000000001E-2</v>
      </c>
      <c r="S470" s="212">
        <v>0</v>
      </c>
      <c r="T470" s="213">
        <f>S470*H470</f>
        <v>0</v>
      </c>
      <c r="AR470" s="25" t="s">
        <v>619</v>
      </c>
      <c r="AT470" s="25" t="s">
        <v>1079</v>
      </c>
      <c r="AU470" s="25" t="s">
        <v>84</v>
      </c>
      <c r="AY470" s="25" t="s">
        <v>308</v>
      </c>
      <c r="BE470" s="214">
        <f>IF(N470="základní",J470,0)</f>
        <v>0</v>
      </c>
      <c r="BF470" s="214">
        <f>IF(N470="snížená",J470,0)</f>
        <v>0</v>
      </c>
      <c r="BG470" s="214">
        <f>IF(N470="zákl. přenesená",J470,0)</f>
        <v>0</v>
      </c>
      <c r="BH470" s="214">
        <f>IF(N470="sníž. přenesená",J470,0)</f>
        <v>0</v>
      </c>
      <c r="BI470" s="214">
        <f>IF(N470="nulová",J470,0)</f>
        <v>0</v>
      </c>
      <c r="BJ470" s="25" t="s">
        <v>82</v>
      </c>
      <c r="BK470" s="214">
        <f>ROUND(I470*H470,2)</f>
        <v>0</v>
      </c>
      <c r="BL470" s="25" t="s">
        <v>375</v>
      </c>
      <c r="BM470" s="25" t="s">
        <v>2549</v>
      </c>
    </row>
    <row r="471" spans="2:65" s="1" customFormat="1" ht="27">
      <c r="B471" s="42"/>
      <c r="C471" s="64"/>
      <c r="D471" s="223" t="s">
        <v>1656</v>
      </c>
      <c r="E471" s="64"/>
      <c r="F471" s="292" t="s">
        <v>2550</v>
      </c>
      <c r="G471" s="64"/>
      <c r="H471" s="64"/>
      <c r="I471" s="173"/>
      <c r="J471" s="64"/>
      <c r="K471" s="64"/>
      <c r="L471" s="62"/>
      <c r="M471" s="291"/>
      <c r="N471" s="43"/>
      <c r="O471" s="43"/>
      <c r="P471" s="43"/>
      <c r="Q471" s="43"/>
      <c r="R471" s="43"/>
      <c r="S471" s="43"/>
      <c r="T471" s="79"/>
      <c r="AT471" s="25" t="s">
        <v>1656</v>
      </c>
      <c r="AU471" s="25" t="s">
        <v>84</v>
      </c>
    </row>
    <row r="472" spans="2:65" s="13" customFormat="1" ht="13.5">
      <c r="B472" s="233"/>
      <c r="C472" s="234"/>
      <c r="D472" s="246" t="s">
        <v>451</v>
      </c>
      <c r="E472" s="234"/>
      <c r="F472" s="257" t="s">
        <v>2551</v>
      </c>
      <c r="G472" s="234"/>
      <c r="H472" s="258">
        <v>0.76200000000000001</v>
      </c>
      <c r="I472" s="238"/>
      <c r="J472" s="234"/>
      <c r="K472" s="234"/>
      <c r="L472" s="239"/>
      <c r="M472" s="240"/>
      <c r="N472" s="241"/>
      <c r="O472" s="241"/>
      <c r="P472" s="241"/>
      <c r="Q472" s="241"/>
      <c r="R472" s="241"/>
      <c r="S472" s="241"/>
      <c r="T472" s="242"/>
      <c r="AT472" s="243" t="s">
        <v>451</v>
      </c>
      <c r="AU472" s="243" t="s">
        <v>84</v>
      </c>
      <c r="AV472" s="13" t="s">
        <v>84</v>
      </c>
      <c r="AW472" s="13" t="s">
        <v>6</v>
      </c>
      <c r="AX472" s="13" t="s">
        <v>82</v>
      </c>
      <c r="AY472" s="243" t="s">
        <v>308</v>
      </c>
    </row>
    <row r="473" spans="2:65" s="1" customFormat="1" ht="22.5" customHeight="1">
      <c r="B473" s="42"/>
      <c r="C473" s="203" t="s">
        <v>2552</v>
      </c>
      <c r="D473" s="203" t="s">
        <v>311</v>
      </c>
      <c r="E473" s="204" t="s">
        <v>2502</v>
      </c>
      <c r="F473" s="205" t="s">
        <v>2503</v>
      </c>
      <c r="G473" s="206" t="s">
        <v>508</v>
      </c>
      <c r="H473" s="207">
        <v>294.79000000000002</v>
      </c>
      <c r="I473" s="208"/>
      <c r="J473" s="209">
        <f>ROUND(I473*H473,2)</f>
        <v>0</v>
      </c>
      <c r="K473" s="205" t="s">
        <v>315</v>
      </c>
      <c r="L473" s="62"/>
      <c r="M473" s="210" t="s">
        <v>21</v>
      </c>
      <c r="N473" s="211" t="s">
        <v>45</v>
      </c>
      <c r="O473" s="43"/>
      <c r="P473" s="212">
        <f>O473*H473</f>
        <v>0</v>
      </c>
      <c r="Q473" s="212">
        <v>0</v>
      </c>
      <c r="R473" s="212">
        <f>Q473*H473</f>
        <v>0</v>
      </c>
      <c r="S473" s="212">
        <v>0</v>
      </c>
      <c r="T473" s="213">
        <f>S473*H473</f>
        <v>0</v>
      </c>
      <c r="AR473" s="25" t="s">
        <v>375</v>
      </c>
      <c r="AT473" s="25" t="s">
        <v>311</v>
      </c>
      <c r="AU473" s="25" t="s">
        <v>84</v>
      </c>
      <c r="AY473" s="25" t="s">
        <v>308</v>
      </c>
      <c r="BE473" s="214">
        <f>IF(N473="základní",J473,0)</f>
        <v>0</v>
      </c>
      <c r="BF473" s="214">
        <f>IF(N473="snížená",J473,0)</f>
        <v>0</v>
      </c>
      <c r="BG473" s="214">
        <f>IF(N473="zákl. přenesená",J473,0)</f>
        <v>0</v>
      </c>
      <c r="BH473" s="214">
        <f>IF(N473="sníž. přenesená",J473,0)</f>
        <v>0</v>
      </c>
      <c r="BI473" s="214">
        <f>IF(N473="nulová",J473,0)</f>
        <v>0</v>
      </c>
      <c r="BJ473" s="25" t="s">
        <v>82</v>
      </c>
      <c r="BK473" s="214">
        <f>ROUND(I473*H473,2)</f>
        <v>0</v>
      </c>
      <c r="BL473" s="25" t="s">
        <v>375</v>
      </c>
      <c r="BM473" s="25" t="s">
        <v>2553</v>
      </c>
    </row>
    <row r="474" spans="2:65" s="1" customFormat="1" ht="27">
      <c r="B474" s="42"/>
      <c r="C474" s="64"/>
      <c r="D474" s="246" t="s">
        <v>1656</v>
      </c>
      <c r="E474" s="64"/>
      <c r="F474" s="290" t="s">
        <v>2554</v>
      </c>
      <c r="G474" s="64"/>
      <c r="H474" s="64"/>
      <c r="I474" s="173"/>
      <c r="J474" s="64"/>
      <c r="K474" s="64"/>
      <c r="L474" s="62"/>
      <c r="M474" s="291"/>
      <c r="N474" s="43"/>
      <c r="O474" s="43"/>
      <c r="P474" s="43"/>
      <c r="Q474" s="43"/>
      <c r="R474" s="43"/>
      <c r="S474" s="43"/>
      <c r="T474" s="79"/>
      <c r="AT474" s="25" t="s">
        <v>1656</v>
      </c>
      <c r="AU474" s="25" t="s">
        <v>84</v>
      </c>
    </row>
    <row r="475" spans="2:65" s="1" customFormat="1" ht="22.5" customHeight="1">
      <c r="B475" s="42"/>
      <c r="C475" s="277" t="s">
        <v>2555</v>
      </c>
      <c r="D475" s="277" t="s">
        <v>1079</v>
      </c>
      <c r="E475" s="278" t="s">
        <v>2547</v>
      </c>
      <c r="F475" s="279" t="s">
        <v>2548</v>
      </c>
      <c r="G475" s="280" t="s">
        <v>449</v>
      </c>
      <c r="H475" s="281">
        <v>27.062000000000001</v>
      </c>
      <c r="I475" s="282"/>
      <c r="J475" s="283">
        <f>ROUND(I475*H475,2)</f>
        <v>0</v>
      </c>
      <c r="K475" s="279" t="s">
        <v>315</v>
      </c>
      <c r="L475" s="284"/>
      <c r="M475" s="285" t="s">
        <v>21</v>
      </c>
      <c r="N475" s="286" t="s">
        <v>45</v>
      </c>
      <c r="O475" s="43"/>
      <c r="P475" s="212">
        <f>O475*H475</f>
        <v>0</v>
      </c>
      <c r="Q475" s="212">
        <v>2.5000000000000001E-2</v>
      </c>
      <c r="R475" s="212">
        <f>Q475*H475</f>
        <v>0.6765500000000001</v>
      </c>
      <c r="S475" s="212">
        <v>0</v>
      </c>
      <c r="T475" s="213">
        <f>S475*H475</f>
        <v>0</v>
      </c>
      <c r="AR475" s="25" t="s">
        <v>619</v>
      </c>
      <c r="AT475" s="25" t="s">
        <v>1079</v>
      </c>
      <c r="AU475" s="25" t="s">
        <v>84</v>
      </c>
      <c r="AY475" s="25" t="s">
        <v>308</v>
      </c>
      <c r="BE475" s="214">
        <f>IF(N475="základní",J475,0)</f>
        <v>0</v>
      </c>
      <c r="BF475" s="214">
        <f>IF(N475="snížená",J475,0)</f>
        <v>0</v>
      </c>
      <c r="BG475" s="214">
        <f>IF(N475="zákl. přenesená",J475,0)</f>
        <v>0</v>
      </c>
      <c r="BH475" s="214">
        <f>IF(N475="sníž. přenesená",J475,0)</f>
        <v>0</v>
      </c>
      <c r="BI475" s="214">
        <f>IF(N475="nulová",J475,0)</f>
        <v>0</v>
      </c>
      <c r="BJ475" s="25" t="s">
        <v>82</v>
      </c>
      <c r="BK475" s="214">
        <f>ROUND(I475*H475,2)</f>
        <v>0</v>
      </c>
      <c r="BL475" s="25" t="s">
        <v>375</v>
      </c>
      <c r="BM475" s="25" t="s">
        <v>2556</v>
      </c>
    </row>
    <row r="476" spans="2:65" s="1" customFormat="1" ht="27">
      <c r="B476" s="42"/>
      <c r="C476" s="64"/>
      <c r="D476" s="223" t="s">
        <v>1656</v>
      </c>
      <c r="E476" s="64"/>
      <c r="F476" s="292" t="s">
        <v>2550</v>
      </c>
      <c r="G476" s="64"/>
      <c r="H476" s="64"/>
      <c r="I476" s="173"/>
      <c r="J476" s="64"/>
      <c r="K476" s="64"/>
      <c r="L476" s="62"/>
      <c r="M476" s="291"/>
      <c r="N476" s="43"/>
      <c r="O476" s="43"/>
      <c r="P476" s="43"/>
      <c r="Q476" s="43"/>
      <c r="R476" s="43"/>
      <c r="S476" s="43"/>
      <c r="T476" s="79"/>
      <c r="AT476" s="25" t="s">
        <v>1656</v>
      </c>
      <c r="AU476" s="25" t="s">
        <v>84</v>
      </c>
    </row>
    <row r="477" spans="2:65" s="13" customFormat="1" ht="13.5">
      <c r="B477" s="233"/>
      <c r="C477" s="234"/>
      <c r="D477" s="246" t="s">
        <v>451</v>
      </c>
      <c r="E477" s="234"/>
      <c r="F477" s="257" t="s">
        <v>2557</v>
      </c>
      <c r="G477" s="234"/>
      <c r="H477" s="258">
        <v>27.062000000000001</v>
      </c>
      <c r="I477" s="238"/>
      <c r="J477" s="234"/>
      <c r="K477" s="234"/>
      <c r="L477" s="239"/>
      <c r="M477" s="240"/>
      <c r="N477" s="241"/>
      <c r="O477" s="241"/>
      <c r="P477" s="241"/>
      <c r="Q477" s="241"/>
      <c r="R477" s="241"/>
      <c r="S477" s="241"/>
      <c r="T477" s="242"/>
      <c r="AT477" s="243" t="s">
        <v>451</v>
      </c>
      <c r="AU477" s="243" t="s">
        <v>84</v>
      </c>
      <c r="AV477" s="13" t="s">
        <v>84</v>
      </c>
      <c r="AW477" s="13" t="s">
        <v>6</v>
      </c>
      <c r="AX477" s="13" t="s">
        <v>82</v>
      </c>
      <c r="AY477" s="243" t="s">
        <v>308</v>
      </c>
    </row>
    <row r="478" spans="2:65" s="1" customFormat="1" ht="22.5" customHeight="1">
      <c r="B478" s="42"/>
      <c r="C478" s="203" t="s">
        <v>2558</v>
      </c>
      <c r="D478" s="203" t="s">
        <v>311</v>
      </c>
      <c r="E478" s="204" t="s">
        <v>2502</v>
      </c>
      <c r="F478" s="205" t="s">
        <v>2503</v>
      </c>
      <c r="G478" s="206" t="s">
        <v>508</v>
      </c>
      <c r="H478" s="207">
        <v>934.55</v>
      </c>
      <c r="I478" s="208"/>
      <c r="J478" s="209">
        <f>ROUND(I478*H478,2)</f>
        <v>0</v>
      </c>
      <c r="K478" s="205" t="s">
        <v>315</v>
      </c>
      <c r="L478" s="62"/>
      <c r="M478" s="210" t="s">
        <v>21</v>
      </c>
      <c r="N478" s="211" t="s">
        <v>45</v>
      </c>
      <c r="O478" s="43"/>
      <c r="P478" s="212">
        <f>O478*H478</f>
        <v>0</v>
      </c>
      <c r="Q478" s="212">
        <v>0</v>
      </c>
      <c r="R478" s="212">
        <f>Q478*H478</f>
        <v>0</v>
      </c>
      <c r="S478" s="212">
        <v>0</v>
      </c>
      <c r="T478" s="213">
        <f>S478*H478</f>
        <v>0</v>
      </c>
      <c r="AR478" s="25" t="s">
        <v>375</v>
      </c>
      <c r="AT478" s="25" t="s">
        <v>311</v>
      </c>
      <c r="AU478" s="25" t="s">
        <v>84</v>
      </c>
      <c r="AY478" s="25" t="s">
        <v>308</v>
      </c>
      <c r="BE478" s="214">
        <f>IF(N478="základní",J478,0)</f>
        <v>0</v>
      </c>
      <c r="BF478" s="214">
        <f>IF(N478="snížená",J478,0)</f>
        <v>0</v>
      </c>
      <c r="BG478" s="214">
        <f>IF(N478="zákl. přenesená",J478,0)</f>
        <v>0</v>
      </c>
      <c r="BH478" s="214">
        <f>IF(N478="sníž. přenesená",J478,0)</f>
        <v>0</v>
      </c>
      <c r="BI478" s="214">
        <f>IF(N478="nulová",J478,0)</f>
        <v>0</v>
      </c>
      <c r="BJ478" s="25" t="s">
        <v>82</v>
      </c>
      <c r="BK478" s="214">
        <f>ROUND(I478*H478,2)</f>
        <v>0</v>
      </c>
      <c r="BL478" s="25" t="s">
        <v>375</v>
      </c>
      <c r="BM478" s="25" t="s">
        <v>2559</v>
      </c>
    </row>
    <row r="479" spans="2:65" s="1" customFormat="1" ht="27">
      <c r="B479" s="42"/>
      <c r="C479" s="64"/>
      <c r="D479" s="246" t="s">
        <v>1656</v>
      </c>
      <c r="E479" s="64"/>
      <c r="F479" s="290" t="s">
        <v>2560</v>
      </c>
      <c r="G479" s="64"/>
      <c r="H479" s="64"/>
      <c r="I479" s="173"/>
      <c r="J479" s="64"/>
      <c r="K479" s="64"/>
      <c r="L479" s="62"/>
      <c r="M479" s="291"/>
      <c r="N479" s="43"/>
      <c r="O479" s="43"/>
      <c r="P479" s="43"/>
      <c r="Q479" s="43"/>
      <c r="R479" s="43"/>
      <c r="S479" s="43"/>
      <c r="T479" s="79"/>
      <c r="AT479" s="25" t="s">
        <v>1656</v>
      </c>
      <c r="AU479" s="25" t="s">
        <v>84</v>
      </c>
    </row>
    <row r="480" spans="2:65" s="1" customFormat="1" ht="22.5" customHeight="1">
      <c r="B480" s="42"/>
      <c r="C480" s="277" t="s">
        <v>2561</v>
      </c>
      <c r="D480" s="277" t="s">
        <v>1079</v>
      </c>
      <c r="E480" s="278" t="s">
        <v>2547</v>
      </c>
      <c r="F480" s="279" t="s">
        <v>2548</v>
      </c>
      <c r="G480" s="280" t="s">
        <v>449</v>
      </c>
      <c r="H480" s="281">
        <v>95.323999999999998</v>
      </c>
      <c r="I480" s="282"/>
      <c r="J480" s="283">
        <f>ROUND(I480*H480,2)</f>
        <v>0</v>
      </c>
      <c r="K480" s="279" t="s">
        <v>315</v>
      </c>
      <c r="L480" s="284"/>
      <c r="M480" s="285" t="s">
        <v>21</v>
      </c>
      <c r="N480" s="286" t="s">
        <v>45</v>
      </c>
      <c r="O480" s="43"/>
      <c r="P480" s="212">
        <f>O480*H480</f>
        <v>0</v>
      </c>
      <c r="Q480" s="212">
        <v>2.5000000000000001E-2</v>
      </c>
      <c r="R480" s="212">
        <f>Q480*H480</f>
        <v>2.3831000000000002</v>
      </c>
      <c r="S480" s="212">
        <v>0</v>
      </c>
      <c r="T480" s="213">
        <f>S480*H480</f>
        <v>0</v>
      </c>
      <c r="AR480" s="25" t="s">
        <v>619</v>
      </c>
      <c r="AT480" s="25" t="s">
        <v>1079</v>
      </c>
      <c r="AU480" s="25" t="s">
        <v>84</v>
      </c>
      <c r="AY480" s="25" t="s">
        <v>308</v>
      </c>
      <c r="BE480" s="214">
        <f>IF(N480="základní",J480,0)</f>
        <v>0</v>
      </c>
      <c r="BF480" s="214">
        <f>IF(N480="snížená",J480,0)</f>
        <v>0</v>
      </c>
      <c r="BG480" s="214">
        <f>IF(N480="zákl. přenesená",J480,0)</f>
        <v>0</v>
      </c>
      <c r="BH480" s="214">
        <f>IF(N480="sníž. přenesená",J480,0)</f>
        <v>0</v>
      </c>
      <c r="BI480" s="214">
        <f>IF(N480="nulová",J480,0)</f>
        <v>0</v>
      </c>
      <c r="BJ480" s="25" t="s">
        <v>82</v>
      </c>
      <c r="BK480" s="214">
        <f>ROUND(I480*H480,2)</f>
        <v>0</v>
      </c>
      <c r="BL480" s="25" t="s">
        <v>375</v>
      </c>
      <c r="BM480" s="25" t="s">
        <v>2562</v>
      </c>
    </row>
    <row r="481" spans="2:65" s="1" customFormat="1" ht="27">
      <c r="B481" s="42"/>
      <c r="C481" s="64"/>
      <c r="D481" s="223" t="s">
        <v>1656</v>
      </c>
      <c r="E481" s="64"/>
      <c r="F481" s="292" t="s">
        <v>2550</v>
      </c>
      <c r="G481" s="64"/>
      <c r="H481" s="64"/>
      <c r="I481" s="173"/>
      <c r="J481" s="64"/>
      <c r="K481" s="64"/>
      <c r="L481" s="62"/>
      <c r="M481" s="291"/>
      <c r="N481" s="43"/>
      <c r="O481" s="43"/>
      <c r="P481" s="43"/>
      <c r="Q481" s="43"/>
      <c r="R481" s="43"/>
      <c r="S481" s="43"/>
      <c r="T481" s="79"/>
      <c r="AT481" s="25" t="s">
        <v>1656</v>
      </c>
      <c r="AU481" s="25" t="s">
        <v>84</v>
      </c>
    </row>
    <row r="482" spans="2:65" s="13" customFormat="1" ht="13.5">
      <c r="B482" s="233"/>
      <c r="C482" s="234"/>
      <c r="D482" s="246" t="s">
        <v>451</v>
      </c>
      <c r="E482" s="234"/>
      <c r="F482" s="257" t="s">
        <v>2563</v>
      </c>
      <c r="G482" s="234"/>
      <c r="H482" s="258">
        <v>95.323999999999998</v>
      </c>
      <c r="I482" s="238"/>
      <c r="J482" s="234"/>
      <c r="K482" s="234"/>
      <c r="L482" s="239"/>
      <c r="M482" s="240"/>
      <c r="N482" s="241"/>
      <c r="O482" s="241"/>
      <c r="P482" s="241"/>
      <c r="Q482" s="241"/>
      <c r="R482" s="241"/>
      <c r="S482" s="241"/>
      <c r="T482" s="242"/>
      <c r="AT482" s="243" t="s">
        <v>451</v>
      </c>
      <c r="AU482" s="243" t="s">
        <v>84</v>
      </c>
      <c r="AV482" s="13" t="s">
        <v>84</v>
      </c>
      <c r="AW482" s="13" t="s">
        <v>6</v>
      </c>
      <c r="AX482" s="13" t="s">
        <v>82</v>
      </c>
      <c r="AY482" s="243" t="s">
        <v>308</v>
      </c>
    </row>
    <row r="483" spans="2:65" s="1" customFormat="1" ht="22.5" customHeight="1">
      <c r="B483" s="42"/>
      <c r="C483" s="203" t="s">
        <v>2564</v>
      </c>
      <c r="D483" s="203" t="s">
        <v>311</v>
      </c>
      <c r="E483" s="204" t="s">
        <v>2502</v>
      </c>
      <c r="F483" s="205" t="s">
        <v>2503</v>
      </c>
      <c r="G483" s="206" t="s">
        <v>508</v>
      </c>
      <c r="H483" s="207">
        <v>435.18</v>
      </c>
      <c r="I483" s="208"/>
      <c r="J483" s="209">
        <f>ROUND(I483*H483,2)</f>
        <v>0</v>
      </c>
      <c r="K483" s="205" t="s">
        <v>315</v>
      </c>
      <c r="L483" s="62"/>
      <c r="M483" s="210" t="s">
        <v>21</v>
      </c>
      <c r="N483" s="211" t="s">
        <v>45</v>
      </c>
      <c r="O483" s="43"/>
      <c r="P483" s="212">
        <f>O483*H483</f>
        <v>0</v>
      </c>
      <c r="Q483" s="212">
        <v>0</v>
      </c>
      <c r="R483" s="212">
        <f>Q483*H483</f>
        <v>0</v>
      </c>
      <c r="S483" s="212">
        <v>0</v>
      </c>
      <c r="T483" s="213">
        <f>S483*H483</f>
        <v>0</v>
      </c>
      <c r="AR483" s="25" t="s">
        <v>375</v>
      </c>
      <c r="AT483" s="25" t="s">
        <v>311</v>
      </c>
      <c r="AU483" s="25" t="s">
        <v>84</v>
      </c>
      <c r="AY483" s="25" t="s">
        <v>308</v>
      </c>
      <c r="BE483" s="214">
        <f>IF(N483="základní",J483,0)</f>
        <v>0</v>
      </c>
      <c r="BF483" s="214">
        <f>IF(N483="snížená",J483,0)</f>
        <v>0</v>
      </c>
      <c r="BG483" s="214">
        <f>IF(N483="zákl. přenesená",J483,0)</f>
        <v>0</v>
      </c>
      <c r="BH483" s="214">
        <f>IF(N483="sníž. přenesená",J483,0)</f>
        <v>0</v>
      </c>
      <c r="BI483" s="214">
        <f>IF(N483="nulová",J483,0)</f>
        <v>0</v>
      </c>
      <c r="BJ483" s="25" t="s">
        <v>82</v>
      </c>
      <c r="BK483" s="214">
        <f>ROUND(I483*H483,2)</f>
        <v>0</v>
      </c>
      <c r="BL483" s="25" t="s">
        <v>375</v>
      </c>
      <c r="BM483" s="25" t="s">
        <v>2565</v>
      </c>
    </row>
    <row r="484" spans="2:65" s="1" customFormat="1" ht="27">
      <c r="B484" s="42"/>
      <c r="C484" s="64"/>
      <c r="D484" s="246" t="s">
        <v>1656</v>
      </c>
      <c r="E484" s="64"/>
      <c r="F484" s="290" t="s">
        <v>2536</v>
      </c>
      <c r="G484" s="64"/>
      <c r="H484" s="64"/>
      <c r="I484" s="173"/>
      <c r="J484" s="64"/>
      <c r="K484" s="64"/>
      <c r="L484" s="62"/>
      <c r="M484" s="291"/>
      <c r="N484" s="43"/>
      <c r="O484" s="43"/>
      <c r="P484" s="43"/>
      <c r="Q484" s="43"/>
      <c r="R484" s="43"/>
      <c r="S484" s="43"/>
      <c r="T484" s="79"/>
      <c r="AT484" s="25" t="s">
        <v>1656</v>
      </c>
      <c r="AU484" s="25" t="s">
        <v>84</v>
      </c>
    </row>
    <row r="485" spans="2:65" s="1" customFormat="1" ht="22.5" customHeight="1">
      <c r="B485" s="42"/>
      <c r="C485" s="277" t="s">
        <v>2566</v>
      </c>
      <c r="D485" s="277" t="s">
        <v>1079</v>
      </c>
      <c r="E485" s="278" t="s">
        <v>2547</v>
      </c>
      <c r="F485" s="279" t="s">
        <v>2548</v>
      </c>
      <c r="G485" s="280" t="s">
        <v>449</v>
      </c>
      <c r="H485" s="281">
        <v>53.265999999999998</v>
      </c>
      <c r="I485" s="282"/>
      <c r="J485" s="283">
        <f>ROUND(I485*H485,2)</f>
        <v>0</v>
      </c>
      <c r="K485" s="279" t="s">
        <v>315</v>
      </c>
      <c r="L485" s="284"/>
      <c r="M485" s="285" t="s">
        <v>21</v>
      </c>
      <c r="N485" s="286" t="s">
        <v>45</v>
      </c>
      <c r="O485" s="43"/>
      <c r="P485" s="212">
        <f>O485*H485</f>
        <v>0</v>
      </c>
      <c r="Q485" s="212">
        <v>2.5000000000000001E-2</v>
      </c>
      <c r="R485" s="212">
        <f>Q485*H485</f>
        <v>1.33165</v>
      </c>
      <c r="S485" s="212">
        <v>0</v>
      </c>
      <c r="T485" s="213">
        <f>S485*H485</f>
        <v>0</v>
      </c>
      <c r="AR485" s="25" t="s">
        <v>619</v>
      </c>
      <c r="AT485" s="25" t="s">
        <v>1079</v>
      </c>
      <c r="AU485" s="25" t="s">
        <v>84</v>
      </c>
      <c r="AY485" s="25" t="s">
        <v>308</v>
      </c>
      <c r="BE485" s="214">
        <f>IF(N485="základní",J485,0)</f>
        <v>0</v>
      </c>
      <c r="BF485" s="214">
        <f>IF(N485="snížená",J485,0)</f>
        <v>0</v>
      </c>
      <c r="BG485" s="214">
        <f>IF(N485="zákl. přenesená",J485,0)</f>
        <v>0</v>
      </c>
      <c r="BH485" s="214">
        <f>IF(N485="sníž. přenesená",J485,0)</f>
        <v>0</v>
      </c>
      <c r="BI485" s="214">
        <f>IF(N485="nulová",J485,0)</f>
        <v>0</v>
      </c>
      <c r="BJ485" s="25" t="s">
        <v>82</v>
      </c>
      <c r="BK485" s="214">
        <f>ROUND(I485*H485,2)</f>
        <v>0</v>
      </c>
      <c r="BL485" s="25" t="s">
        <v>375</v>
      </c>
      <c r="BM485" s="25" t="s">
        <v>2567</v>
      </c>
    </row>
    <row r="486" spans="2:65" s="1" customFormat="1" ht="27">
      <c r="B486" s="42"/>
      <c r="C486" s="64"/>
      <c r="D486" s="223" t="s">
        <v>1656</v>
      </c>
      <c r="E486" s="64"/>
      <c r="F486" s="292" t="s">
        <v>2550</v>
      </c>
      <c r="G486" s="64"/>
      <c r="H486" s="64"/>
      <c r="I486" s="173"/>
      <c r="J486" s="64"/>
      <c r="K486" s="64"/>
      <c r="L486" s="62"/>
      <c r="M486" s="291"/>
      <c r="N486" s="43"/>
      <c r="O486" s="43"/>
      <c r="P486" s="43"/>
      <c r="Q486" s="43"/>
      <c r="R486" s="43"/>
      <c r="S486" s="43"/>
      <c r="T486" s="79"/>
      <c r="AT486" s="25" t="s">
        <v>1656</v>
      </c>
      <c r="AU486" s="25" t="s">
        <v>84</v>
      </c>
    </row>
    <row r="487" spans="2:65" s="13" customFormat="1" ht="13.5">
      <c r="B487" s="233"/>
      <c r="C487" s="234"/>
      <c r="D487" s="246" t="s">
        <v>451</v>
      </c>
      <c r="E487" s="234"/>
      <c r="F487" s="257" t="s">
        <v>2568</v>
      </c>
      <c r="G487" s="234"/>
      <c r="H487" s="258">
        <v>53.265999999999998</v>
      </c>
      <c r="I487" s="238"/>
      <c r="J487" s="234"/>
      <c r="K487" s="234"/>
      <c r="L487" s="239"/>
      <c r="M487" s="240"/>
      <c r="N487" s="241"/>
      <c r="O487" s="241"/>
      <c r="P487" s="241"/>
      <c r="Q487" s="241"/>
      <c r="R487" s="241"/>
      <c r="S487" s="241"/>
      <c r="T487" s="242"/>
      <c r="AT487" s="243" t="s">
        <v>451</v>
      </c>
      <c r="AU487" s="243" t="s">
        <v>84</v>
      </c>
      <c r="AV487" s="13" t="s">
        <v>84</v>
      </c>
      <c r="AW487" s="13" t="s">
        <v>6</v>
      </c>
      <c r="AX487" s="13" t="s">
        <v>82</v>
      </c>
      <c r="AY487" s="243" t="s">
        <v>308</v>
      </c>
    </row>
    <row r="488" spans="2:65" s="1" customFormat="1" ht="22.5" customHeight="1">
      <c r="B488" s="42"/>
      <c r="C488" s="203" t="s">
        <v>2569</v>
      </c>
      <c r="D488" s="203" t="s">
        <v>311</v>
      </c>
      <c r="E488" s="204" t="s">
        <v>2502</v>
      </c>
      <c r="F488" s="205" t="s">
        <v>2503</v>
      </c>
      <c r="G488" s="206" t="s">
        <v>508</v>
      </c>
      <c r="H488" s="207">
        <v>652.79999999999995</v>
      </c>
      <c r="I488" s="208"/>
      <c r="J488" s="209">
        <f>ROUND(I488*H488,2)</f>
        <v>0</v>
      </c>
      <c r="K488" s="205" t="s">
        <v>315</v>
      </c>
      <c r="L488" s="62"/>
      <c r="M488" s="210" t="s">
        <v>21</v>
      </c>
      <c r="N488" s="211" t="s">
        <v>45</v>
      </c>
      <c r="O488" s="43"/>
      <c r="P488" s="212">
        <f>O488*H488</f>
        <v>0</v>
      </c>
      <c r="Q488" s="212">
        <v>0</v>
      </c>
      <c r="R488" s="212">
        <f>Q488*H488</f>
        <v>0</v>
      </c>
      <c r="S488" s="212">
        <v>0</v>
      </c>
      <c r="T488" s="213">
        <f>S488*H488</f>
        <v>0</v>
      </c>
      <c r="AR488" s="25" t="s">
        <v>375</v>
      </c>
      <c r="AT488" s="25" t="s">
        <v>311</v>
      </c>
      <c r="AU488" s="25" t="s">
        <v>84</v>
      </c>
      <c r="AY488" s="25" t="s">
        <v>308</v>
      </c>
      <c r="BE488" s="214">
        <f>IF(N488="základní",J488,0)</f>
        <v>0</v>
      </c>
      <c r="BF488" s="214">
        <f>IF(N488="snížená",J488,0)</f>
        <v>0</v>
      </c>
      <c r="BG488" s="214">
        <f>IF(N488="zákl. přenesená",J488,0)</f>
        <v>0</v>
      </c>
      <c r="BH488" s="214">
        <f>IF(N488="sníž. přenesená",J488,0)</f>
        <v>0</v>
      </c>
      <c r="BI488" s="214">
        <f>IF(N488="nulová",J488,0)</f>
        <v>0</v>
      </c>
      <c r="BJ488" s="25" t="s">
        <v>82</v>
      </c>
      <c r="BK488" s="214">
        <f>ROUND(I488*H488,2)</f>
        <v>0</v>
      </c>
      <c r="BL488" s="25" t="s">
        <v>375</v>
      </c>
      <c r="BM488" s="25" t="s">
        <v>2570</v>
      </c>
    </row>
    <row r="489" spans="2:65" s="1" customFormat="1" ht="27">
      <c r="B489" s="42"/>
      <c r="C489" s="64"/>
      <c r="D489" s="246" t="s">
        <v>1656</v>
      </c>
      <c r="E489" s="64"/>
      <c r="F489" s="290" t="s">
        <v>2571</v>
      </c>
      <c r="G489" s="64"/>
      <c r="H489" s="64"/>
      <c r="I489" s="173"/>
      <c r="J489" s="64"/>
      <c r="K489" s="64"/>
      <c r="L489" s="62"/>
      <c r="M489" s="291"/>
      <c r="N489" s="43"/>
      <c r="O489" s="43"/>
      <c r="P489" s="43"/>
      <c r="Q489" s="43"/>
      <c r="R489" s="43"/>
      <c r="S489" s="43"/>
      <c r="T489" s="79"/>
      <c r="AT489" s="25" t="s">
        <v>1656</v>
      </c>
      <c r="AU489" s="25" t="s">
        <v>84</v>
      </c>
    </row>
    <row r="490" spans="2:65" s="1" customFormat="1" ht="22.5" customHeight="1">
      <c r="B490" s="42"/>
      <c r="C490" s="277" t="s">
        <v>2572</v>
      </c>
      <c r="D490" s="277" t="s">
        <v>1079</v>
      </c>
      <c r="E490" s="278" t="s">
        <v>2573</v>
      </c>
      <c r="F490" s="279" t="s">
        <v>2574</v>
      </c>
      <c r="G490" s="280" t="s">
        <v>508</v>
      </c>
      <c r="H490" s="281">
        <v>665.85599999999999</v>
      </c>
      <c r="I490" s="282"/>
      <c r="J490" s="283">
        <f>ROUND(I490*H490,2)</f>
        <v>0</v>
      </c>
      <c r="K490" s="279" t="s">
        <v>315</v>
      </c>
      <c r="L490" s="284"/>
      <c r="M490" s="285" t="s">
        <v>21</v>
      </c>
      <c r="N490" s="286" t="s">
        <v>45</v>
      </c>
      <c r="O490" s="43"/>
      <c r="P490" s="212">
        <f>O490*H490</f>
        <v>0</v>
      </c>
      <c r="Q490" s="212">
        <v>4.0000000000000001E-3</v>
      </c>
      <c r="R490" s="212">
        <f>Q490*H490</f>
        <v>2.663424</v>
      </c>
      <c r="S490" s="212">
        <v>0</v>
      </c>
      <c r="T490" s="213">
        <f>S490*H490</f>
        <v>0</v>
      </c>
      <c r="AR490" s="25" t="s">
        <v>619</v>
      </c>
      <c r="AT490" s="25" t="s">
        <v>1079</v>
      </c>
      <c r="AU490" s="25" t="s">
        <v>84</v>
      </c>
      <c r="AY490" s="25" t="s">
        <v>308</v>
      </c>
      <c r="BE490" s="214">
        <f>IF(N490="základní",J490,0)</f>
        <v>0</v>
      </c>
      <c r="BF490" s="214">
        <f>IF(N490="snížená",J490,0)</f>
        <v>0</v>
      </c>
      <c r="BG490" s="214">
        <f>IF(N490="zákl. přenesená",J490,0)</f>
        <v>0</v>
      </c>
      <c r="BH490" s="214">
        <f>IF(N490="sníž. přenesená",J490,0)</f>
        <v>0</v>
      </c>
      <c r="BI490" s="214">
        <f>IF(N490="nulová",J490,0)</f>
        <v>0</v>
      </c>
      <c r="BJ490" s="25" t="s">
        <v>82</v>
      </c>
      <c r="BK490" s="214">
        <f>ROUND(I490*H490,2)</f>
        <v>0</v>
      </c>
      <c r="BL490" s="25" t="s">
        <v>375</v>
      </c>
      <c r="BM490" s="25" t="s">
        <v>2575</v>
      </c>
    </row>
    <row r="491" spans="2:65" s="13" customFormat="1" ht="13.5">
      <c r="B491" s="233"/>
      <c r="C491" s="234"/>
      <c r="D491" s="246" t="s">
        <v>451</v>
      </c>
      <c r="E491" s="234"/>
      <c r="F491" s="257" t="s">
        <v>2576</v>
      </c>
      <c r="G491" s="234"/>
      <c r="H491" s="258">
        <v>665.85599999999999</v>
      </c>
      <c r="I491" s="238"/>
      <c r="J491" s="234"/>
      <c r="K491" s="234"/>
      <c r="L491" s="239"/>
      <c r="M491" s="240"/>
      <c r="N491" s="241"/>
      <c r="O491" s="241"/>
      <c r="P491" s="241"/>
      <c r="Q491" s="241"/>
      <c r="R491" s="241"/>
      <c r="S491" s="241"/>
      <c r="T491" s="242"/>
      <c r="AT491" s="243" t="s">
        <v>451</v>
      </c>
      <c r="AU491" s="243" t="s">
        <v>84</v>
      </c>
      <c r="AV491" s="13" t="s">
        <v>84</v>
      </c>
      <c r="AW491" s="13" t="s">
        <v>6</v>
      </c>
      <c r="AX491" s="13" t="s">
        <v>82</v>
      </c>
      <c r="AY491" s="243" t="s">
        <v>308</v>
      </c>
    </row>
    <row r="492" spans="2:65" s="1" customFormat="1" ht="22.5" customHeight="1">
      <c r="B492" s="42"/>
      <c r="C492" s="203" t="s">
        <v>2577</v>
      </c>
      <c r="D492" s="203" t="s">
        <v>311</v>
      </c>
      <c r="E492" s="204" t="s">
        <v>2578</v>
      </c>
      <c r="F492" s="205" t="s">
        <v>2579</v>
      </c>
      <c r="G492" s="206" t="s">
        <v>508</v>
      </c>
      <c r="H492" s="207">
        <v>219.1</v>
      </c>
      <c r="I492" s="208"/>
      <c r="J492" s="209">
        <f>ROUND(I492*H492,2)</f>
        <v>0</v>
      </c>
      <c r="K492" s="205" t="s">
        <v>315</v>
      </c>
      <c r="L492" s="62"/>
      <c r="M492" s="210" t="s">
        <v>21</v>
      </c>
      <c r="N492" s="211" t="s">
        <v>45</v>
      </c>
      <c r="O492" s="43"/>
      <c r="P492" s="212">
        <f>O492*H492</f>
        <v>0</v>
      </c>
      <c r="Q492" s="212">
        <v>3.0000000000000001E-3</v>
      </c>
      <c r="R492" s="212">
        <f>Q492*H492</f>
        <v>0.6573</v>
      </c>
      <c r="S492" s="212">
        <v>0</v>
      </c>
      <c r="T492" s="213">
        <f>S492*H492</f>
        <v>0</v>
      </c>
      <c r="AR492" s="25" t="s">
        <v>375</v>
      </c>
      <c r="AT492" s="25" t="s">
        <v>311</v>
      </c>
      <c r="AU492" s="25" t="s">
        <v>84</v>
      </c>
      <c r="AY492" s="25" t="s">
        <v>308</v>
      </c>
      <c r="BE492" s="214">
        <f>IF(N492="základní",J492,0)</f>
        <v>0</v>
      </c>
      <c r="BF492" s="214">
        <f>IF(N492="snížená",J492,0)</f>
        <v>0</v>
      </c>
      <c r="BG492" s="214">
        <f>IF(N492="zákl. přenesená",J492,0)</f>
        <v>0</v>
      </c>
      <c r="BH492" s="214">
        <f>IF(N492="sníž. přenesená",J492,0)</f>
        <v>0</v>
      </c>
      <c r="BI492" s="214">
        <f>IF(N492="nulová",J492,0)</f>
        <v>0</v>
      </c>
      <c r="BJ492" s="25" t="s">
        <v>82</v>
      </c>
      <c r="BK492" s="214">
        <f>ROUND(I492*H492,2)</f>
        <v>0</v>
      </c>
      <c r="BL492" s="25" t="s">
        <v>375</v>
      </c>
      <c r="BM492" s="25" t="s">
        <v>2580</v>
      </c>
    </row>
    <row r="493" spans="2:65" s="1" customFormat="1" ht="27">
      <c r="B493" s="42"/>
      <c r="C493" s="64"/>
      <c r="D493" s="246" t="s">
        <v>1656</v>
      </c>
      <c r="E493" s="64"/>
      <c r="F493" s="290" t="s">
        <v>2581</v>
      </c>
      <c r="G493" s="64"/>
      <c r="H493" s="64"/>
      <c r="I493" s="173"/>
      <c r="J493" s="64"/>
      <c r="K493" s="64"/>
      <c r="L493" s="62"/>
      <c r="M493" s="291"/>
      <c r="N493" s="43"/>
      <c r="O493" s="43"/>
      <c r="P493" s="43"/>
      <c r="Q493" s="43"/>
      <c r="R493" s="43"/>
      <c r="S493" s="43"/>
      <c r="T493" s="79"/>
      <c r="AT493" s="25" t="s">
        <v>1656</v>
      </c>
      <c r="AU493" s="25" t="s">
        <v>84</v>
      </c>
    </row>
    <row r="494" spans="2:65" s="1" customFormat="1" ht="22.5" customHeight="1">
      <c r="B494" s="42"/>
      <c r="C494" s="277" t="s">
        <v>2582</v>
      </c>
      <c r="D494" s="277" t="s">
        <v>1079</v>
      </c>
      <c r="E494" s="278" t="s">
        <v>2583</v>
      </c>
      <c r="F494" s="279" t="s">
        <v>2584</v>
      </c>
      <c r="G494" s="280" t="s">
        <v>449</v>
      </c>
      <c r="H494" s="281">
        <v>22.347999999999999</v>
      </c>
      <c r="I494" s="282"/>
      <c r="J494" s="283">
        <f>ROUND(I494*H494,2)</f>
        <v>0</v>
      </c>
      <c r="K494" s="279" t="s">
        <v>315</v>
      </c>
      <c r="L494" s="284"/>
      <c r="M494" s="285" t="s">
        <v>21</v>
      </c>
      <c r="N494" s="286" t="s">
        <v>45</v>
      </c>
      <c r="O494" s="43"/>
      <c r="P494" s="212">
        <f>O494*H494</f>
        <v>0</v>
      </c>
      <c r="Q494" s="212">
        <v>3.2000000000000001E-2</v>
      </c>
      <c r="R494" s="212">
        <f>Q494*H494</f>
        <v>0.71513599999999999</v>
      </c>
      <c r="S494" s="212">
        <v>0</v>
      </c>
      <c r="T494" s="213">
        <f>S494*H494</f>
        <v>0</v>
      </c>
      <c r="AR494" s="25" t="s">
        <v>619</v>
      </c>
      <c r="AT494" s="25" t="s">
        <v>1079</v>
      </c>
      <c r="AU494" s="25" t="s">
        <v>84</v>
      </c>
      <c r="AY494" s="25" t="s">
        <v>308</v>
      </c>
      <c r="BE494" s="214">
        <f>IF(N494="základní",J494,0)</f>
        <v>0</v>
      </c>
      <c r="BF494" s="214">
        <f>IF(N494="snížená",J494,0)</f>
        <v>0</v>
      </c>
      <c r="BG494" s="214">
        <f>IF(N494="zákl. přenesená",J494,0)</f>
        <v>0</v>
      </c>
      <c r="BH494" s="214">
        <f>IF(N494="sníž. přenesená",J494,0)</f>
        <v>0</v>
      </c>
      <c r="BI494" s="214">
        <f>IF(N494="nulová",J494,0)</f>
        <v>0</v>
      </c>
      <c r="BJ494" s="25" t="s">
        <v>82</v>
      </c>
      <c r="BK494" s="214">
        <f>ROUND(I494*H494,2)</f>
        <v>0</v>
      </c>
      <c r="BL494" s="25" t="s">
        <v>375</v>
      </c>
      <c r="BM494" s="25" t="s">
        <v>2585</v>
      </c>
    </row>
    <row r="495" spans="2:65" s="1" customFormat="1" ht="27">
      <c r="B495" s="42"/>
      <c r="C495" s="64"/>
      <c r="D495" s="223" t="s">
        <v>1656</v>
      </c>
      <c r="E495" s="64"/>
      <c r="F495" s="292" t="s">
        <v>2586</v>
      </c>
      <c r="G495" s="64"/>
      <c r="H495" s="64"/>
      <c r="I495" s="173"/>
      <c r="J495" s="64"/>
      <c r="K495" s="64"/>
      <c r="L495" s="62"/>
      <c r="M495" s="291"/>
      <c r="N495" s="43"/>
      <c r="O495" s="43"/>
      <c r="P495" s="43"/>
      <c r="Q495" s="43"/>
      <c r="R495" s="43"/>
      <c r="S495" s="43"/>
      <c r="T495" s="79"/>
      <c r="AT495" s="25" t="s">
        <v>1656</v>
      </c>
      <c r="AU495" s="25" t="s">
        <v>84</v>
      </c>
    </row>
    <row r="496" spans="2:65" s="13" customFormat="1" ht="13.5">
      <c r="B496" s="233"/>
      <c r="C496" s="234"/>
      <c r="D496" s="223" t="s">
        <v>451</v>
      </c>
      <c r="E496" s="235" t="s">
        <v>21</v>
      </c>
      <c r="F496" s="236" t="s">
        <v>2587</v>
      </c>
      <c r="G496" s="234"/>
      <c r="H496" s="237">
        <v>21.91</v>
      </c>
      <c r="I496" s="238"/>
      <c r="J496" s="234"/>
      <c r="K496" s="234"/>
      <c r="L496" s="239"/>
      <c r="M496" s="240"/>
      <c r="N496" s="241"/>
      <c r="O496" s="241"/>
      <c r="P496" s="241"/>
      <c r="Q496" s="241"/>
      <c r="R496" s="241"/>
      <c r="S496" s="241"/>
      <c r="T496" s="242"/>
      <c r="AT496" s="243" t="s">
        <v>451</v>
      </c>
      <c r="AU496" s="243" t="s">
        <v>84</v>
      </c>
      <c r="AV496" s="13" t="s">
        <v>84</v>
      </c>
      <c r="AW496" s="13" t="s">
        <v>37</v>
      </c>
      <c r="AX496" s="13" t="s">
        <v>82</v>
      </c>
      <c r="AY496" s="243" t="s">
        <v>308</v>
      </c>
    </row>
    <row r="497" spans="2:65" s="13" customFormat="1" ht="13.5">
      <c r="B497" s="233"/>
      <c r="C497" s="234"/>
      <c r="D497" s="246" t="s">
        <v>451</v>
      </c>
      <c r="E497" s="234"/>
      <c r="F497" s="257" t="s">
        <v>2588</v>
      </c>
      <c r="G497" s="234"/>
      <c r="H497" s="258">
        <v>22.347999999999999</v>
      </c>
      <c r="I497" s="238"/>
      <c r="J497" s="234"/>
      <c r="K497" s="234"/>
      <c r="L497" s="239"/>
      <c r="M497" s="240"/>
      <c r="N497" s="241"/>
      <c r="O497" s="241"/>
      <c r="P497" s="241"/>
      <c r="Q497" s="241"/>
      <c r="R497" s="241"/>
      <c r="S497" s="241"/>
      <c r="T497" s="242"/>
      <c r="AT497" s="243" t="s">
        <v>451</v>
      </c>
      <c r="AU497" s="243" t="s">
        <v>84</v>
      </c>
      <c r="AV497" s="13" t="s">
        <v>84</v>
      </c>
      <c r="AW497" s="13" t="s">
        <v>6</v>
      </c>
      <c r="AX497" s="13" t="s">
        <v>82</v>
      </c>
      <c r="AY497" s="243" t="s">
        <v>308</v>
      </c>
    </row>
    <row r="498" spans="2:65" s="1" customFormat="1" ht="22.5" customHeight="1">
      <c r="B498" s="42"/>
      <c r="C498" s="203" t="s">
        <v>2589</v>
      </c>
      <c r="D498" s="203" t="s">
        <v>311</v>
      </c>
      <c r="E498" s="204" t="s">
        <v>2578</v>
      </c>
      <c r="F498" s="205" t="s">
        <v>2579</v>
      </c>
      <c r="G498" s="206" t="s">
        <v>508</v>
      </c>
      <c r="H498" s="207">
        <v>175.27</v>
      </c>
      <c r="I498" s="208"/>
      <c r="J498" s="209">
        <f>ROUND(I498*H498,2)</f>
        <v>0</v>
      </c>
      <c r="K498" s="205" t="s">
        <v>315</v>
      </c>
      <c r="L498" s="62"/>
      <c r="M498" s="210" t="s">
        <v>21</v>
      </c>
      <c r="N498" s="211" t="s">
        <v>45</v>
      </c>
      <c r="O498" s="43"/>
      <c r="P498" s="212">
        <f>O498*H498</f>
        <v>0</v>
      </c>
      <c r="Q498" s="212">
        <v>3.0000000000000001E-3</v>
      </c>
      <c r="R498" s="212">
        <f>Q498*H498</f>
        <v>0.52581</v>
      </c>
      <c r="S498" s="212">
        <v>0</v>
      </c>
      <c r="T498" s="213">
        <f>S498*H498</f>
        <v>0</v>
      </c>
      <c r="AR498" s="25" t="s">
        <v>375</v>
      </c>
      <c r="AT498" s="25" t="s">
        <v>311</v>
      </c>
      <c r="AU498" s="25" t="s">
        <v>84</v>
      </c>
      <c r="AY498" s="25" t="s">
        <v>308</v>
      </c>
      <c r="BE498" s="214">
        <f>IF(N498="základní",J498,0)</f>
        <v>0</v>
      </c>
      <c r="BF498" s="214">
        <f>IF(N498="snížená",J498,0)</f>
        <v>0</v>
      </c>
      <c r="BG498" s="214">
        <f>IF(N498="zákl. přenesená",J498,0)</f>
        <v>0</v>
      </c>
      <c r="BH498" s="214">
        <f>IF(N498="sníž. přenesená",J498,0)</f>
        <v>0</v>
      </c>
      <c r="BI498" s="214">
        <f>IF(N498="nulová",J498,0)</f>
        <v>0</v>
      </c>
      <c r="BJ498" s="25" t="s">
        <v>82</v>
      </c>
      <c r="BK498" s="214">
        <f>ROUND(I498*H498,2)</f>
        <v>0</v>
      </c>
      <c r="BL498" s="25" t="s">
        <v>375</v>
      </c>
      <c r="BM498" s="25" t="s">
        <v>2590</v>
      </c>
    </row>
    <row r="499" spans="2:65" s="1" customFormat="1" ht="27">
      <c r="B499" s="42"/>
      <c r="C499" s="64"/>
      <c r="D499" s="246" t="s">
        <v>1656</v>
      </c>
      <c r="E499" s="64"/>
      <c r="F499" s="290" t="s">
        <v>2591</v>
      </c>
      <c r="G499" s="64"/>
      <c r="H499" s="64"/>
      <c r="I499" s="173"/>
      <c r="J499" s="64"/>
      <c r="K499" s="64"/>
      <c r="L499" s="62"/>
      <c r="M499" s="291"/>
      <c r="N499" s="43"/>
      <c r="O499" s="43"/>
      <c r="P499" s="43"/>
      <c r="Q499" s="43"/>
      <c r="R499" s="43"/>
      <c r="S499" s="43"/>
      <c r="T499" s="79"/>
      <c r="AT499" s="25" t="s">
        <v>1656</v>
      </c>
      <c r="AU499" s="25" t="s">
        <v>84</v>
      </c>
    </row>
    <row r="500" spans="2:65" s="1" customFormat="1" ht="22.5" customHeight="1">
      <c r="B500" s="42"/>
      <c r="C500" s="277" t="s">
        <v>2592</v>
      </c>
      <c r="D500" s="277" t="s">
        <v>1079</v>
      </c>
      <c r="E500" s="278" t="s">
        <v>2583</v>
      </c>
      <c r="F500" s="279" t="s">
        <v>2584</v>
      </c>
      <c r="G500" s="280" t="s">
        <v>449</v>
      </c>
      <c r="H500" s="281">
        <v>26.817</v>
      </c>
      <c r="I500" s="282"/>
      <c r="J500" s="283">
        <f>ROUND(I500*H500,2)</f>
        <v>0</v>
      </c>
      <c r="K500" s="279" t="s">
        <v>315</v>
      </c>
      <c r="L500" s="284"/>
      <c r="M500" s="285" t="s">
        <v>21</v>
      </c>
      <c r="N500" s="286" t="s">
        <v>45</v>
      </c>
      <c r="O500" s="43"/>
      <c r="P500" s="212">
        <f>O500*H500</f>
        <v>0</v>
      </c>
      <c r="Q500" s="212">
        <v>3.2000000000000001E-2</v>
      </c>
      <c r="R500" s="212">
        <f>Q500*H500</f>
        <v>0.85814400000000002</v>
      </c>
      <c r="S500" s="212">
        <v>0</v>
      </c>
      <c r="T500" s="213">
        <f>S500*H500</f>
        <v>0</v>
      </c>
      <c r="AR500" s="25" t="s">
        <v>619</v>
      </c>
      <c r="AT500" s="25" t="s">
        <v>1079</v>
      </c>
      <c r="AU500" s="25" t="s">
        <v>84</v>
      </c>
      <c r="AY500" s="25" t="s">
        <v>308</v>
      </c>
      <c r="BE500" s="214">
        <f>IF(N500="základní",J500,0)</f>
        <v>0</v>
      </c>
      <c r="BF500" s="214">
        <f>IF(N500="snížená",J500,0)</f>
        <v>0</v>
      </c>
      <c r="BG500" s="214">
        <f>IF(N500="zákl. přenesená",J500,0)</f>
        <v>0</v>
      </c>
      <c r="BH500" s="214">
        <f>IF(N500="sníž. přenesená",J500,0)</f>
        <v>0</v>
      </c>
      <c r="BI500" s="214">
        <f>IF(N500="nulová",J500,0)</f>
        <v>0</v>
      </c>
      <c r="BJ500" s="25" t="s">
        <v>82</v>
      </c>
      <c r="BK500" s="214">
        <f>ROUND(I500*H500,2)</f>
        <v>0</v>
      </c>
      <c r="BL500" s="25" t="s">
        <v>375</v>
      </c>
      <c r="BM500" s="25" t="s">
        <v>2593</v>
      </c>
    </row>
    <row r="501" spans="2:65" s="1" customFormat="1" ht="27">
      <c r="B501" s="42"/>
      <c r="C501" s="64"/>
      <c r="D501" s="223" t="s">
        <v>1656</v>
      </c>
      <c r="E501" s="64"/>
      <c r="F501" s="292" t="s">
        <v>2586</v>
      </c>
      <c r="G501" s="64"/>
      <c r="H501" s="64"/>
      <c r="I501" s="173"/>
      <c r="J501" s="64"/>
      <c r="K501" s="64"/>
      <c r="L501" s="62"/>
      <c r="M501" s="291"/>
      <c r="N501" s="43"/>
      <c r="O501" s="43"/>
      <c r="P501" s="43"/>
      <c r="Q501" s="43"/>
      <c r="R501" s="43"/>
      <c r="S501" s="43"/>
      <c r="T501" s="79"/>
      <c r="AT501" s="25" t="s">
        <v>1656</v>
      </c>
      <c r="AU501" s="25" t="s">
        <v>84</v>
      </c>
    </row>
    <row r="502" spans="2:65" s="13" customFormat="1" ht="13.5">
      <c r="B502" s="233"/>
      <c r="C502" s="234"/>
      <c r="D502" s="223" t="s">
        <v>451</v>
      </c>
      <c r="E502" s="235" t="s">
        <v>21</v>
      </c>
      <c r="F502" s="236" t="s">
        <v>2594</v>
      </c>
      <c r="G502" s="234"/>
      <c r="H502" s="237">
        <v>26.291</v>
      </c>
      <c r="I502" s="238"/>
      <c r="J502" s="234"/>
      <c r="K502" s="234"/>
      <c r="L502" s="239"/>
      <c r="M502" s="240"/>
      <c r="N502" s="241"/>
      <c r="O502" s="241"/>
      <c r="P502" s="241"/>
      <c r="Q502" s="241"/>
      <c r="R502" s="241"/>
      <c r="S502" s="241"/>
      <c r="T502" s="242"/>
      <c r="AT502" s="243" t="s">
        <v>451</v>
      </c>
      <c r="AU502" s="243" t="s">
        <v>84</v>
      </c>
      <c r="AV502" s="13" t="s">
        <v>84</v>
      </c>
      <c r="AW502" s="13" t="s">
        <v>37</v>
      </c>
      <c r="AX502" s="13" t="s">
        <v>82</v>
      </c>
      <c r="AY502" s="243" t="s">
        <v>308</v>
      </c>
    </row>
    <row r="503" spans="2:65" s="13" customFormat="1" ht="13.5">
      <c r="B503" s="233"/>
      <c r="C503" s="234"/>
      <c r="D503" s="246" t="s">
        <v>451</v>
      </c>
      <c r="E503" s="234"/>
      <c r="F503" s="257" t="s">
        <v>2595</v>
      </c>
      <c r="G503" s="234"/>
      <c r="H503" s="258">
        <v>26.817</v>
      </c>
      <c r="I503" s="238"/>
      <c r="J503" s="234"/>
      <c r="K503" s="234"/>
      <c r="L503" s="239"/>
      <c r="M503" s="240"/>
      <c r="N503" s="241"/>
      <c r="O503" s="241"/>
      <c r="P503" s="241"/>
      <c r="Q503" s="241"/>
      <c r="R503" s="241"/>
      <c r="S503" s="241"/>
      <c r="T503" s="242"/>
      <c r="AT503" s="243" t="s">
        <v>451</v>
      </c>
      <c r="AU503" s="243" t="s">
        <v>84</v>
      </c>
      <c r="AV503" s="13" t="s">
        <v>84</v>
      </c>
      <c r="AW503" s="13" t="s">
        <v>6</v>
      </c>
      <c r="AX503" s="13" t="s">
        <v>82</v>
      </c>
      <c r="AY503" s="243" t="s">
        <v>308</v>
      </c>
    </row>
    <row r="504" spans="2:65" s="1" customFormat="1" ht="31.5" customHeight="1">
      <c r="B504" s="42"/>
      <c r="C504" s="203" t="s">
        <v>266</v>
      </c>
      <c r="D504" s="203" t="s">
        <v>311</v>
      </c>
      <c r="E504" s="204" t="s">
        <v>2596</v>
      </c>
      <c r="F504" s="205" t="s">
        <v>2597</v>
      </c>
      <c r="G504" s="206" t="s">
        <v>508</v>
      </c>
      <c r="H504" s="207">
        <v>4478.37</v>
      </c>
      <c r="I504" s="208"/>
      <c r="J504" s="209">
        <f>ROUND(I504*H504,2)</f>
        <v>0</v>
      </c>
      <c r="K504" s="205" t="s">
        <v>315</v>
      </c>
      <c r="L504" s="62"/>
      <c r="M504" s="210" t="s">
        <v>21</v>
      </c>
      <c r="N504" s="211" t="s">
        <v>45</v>
      </c>
      <c r="O504" s="43"/>
      <c r="P504" s="212">
        <f>O504*H504</f>
        <v>0</v>
      </c>
      <c r="Q504" s="212">
        <v>1.0000000000000001E-5</v>
      </c>
      <c r="R504" s="212">
        <f>Q504*H504</f>
        <v>4.4783700000000003E-2</v>
      </c>
      <c r="S504" s="212">
        <v>0</v>
      </c>
      <c r="T504" s="213">
        <f>S504*H504</f>
        <v>0</v>
      </c>
      <c r="AR504" s="25" t="s">
        <v>375</v>
      </c>
      <c r="AT504" s="25" t="s">
        <v>311</v>
      </c>
      <c r="AU504" s="25" t="s">
        <v>84</v>
      </c>
      <c r="AY504" s="25" t="s">
        <v>308</v>
      </c>
      <c r="BE504" s="214">
        <f>IF(N504="základní",J504,0)</f>
        <v>0</v>
      </c>
      <c r="BF504" s="214">
        <f>IF(N504="snížená",J504,0)</f>
        <v>0</v>
      </c>
      <c r="BG504" s="214">
        <f>IF(N504="zákl. přenesená",J504,0)</f>
        <v>0</v>
      </c>
      <c r="BH504" s="214">
        <f>IF(N504="sníž. přenesená",J504,0)</f>
        <v>0</v>
      </c>
      <c r="BI504" s="214">
        <f>IF(N504="nulová",J504,0)</f>
        <v>0</v>
      </c>
      <c r="BJ504" s="25" t="s">
        <v>82</v>
      </c>
      <c r="BK504" s="214">
        <f>ROUND(I504*H504,2)</f>
        <v>0</v>
      </c>
      <c r="BL504" s="25" t="s">
        <v>375</v>
      </c>
      <c r="BM504" s="25" t="s">
        <v>2598</v>
      </c>
    </row>
    <row r="505" spans="2:65" s="1" customFormat="1" ht="22.5" customHeight="1">
      <c r="B505" s="42"/>
      <c r="C505" s="277" t="s">
        <v>269</v>
      </c>
      <c r="D505" s="277" t="s">
        <v>1079</v>
      </c>
      <c r="E505" s="278" t="s">
        <v>2599</v>
      </c>
      <c r="F505" s="279" t="s">
        <v>2600</v>
      </c>
      <c r="G505" s="280" t="s">
        <v>508</v>
      </c>
      <c r="H505" s="281">
        <v>5150.1260000000002</v>
      </c>
      <c r="I505" s="282"/>
      <c r="J505" s="283">
        <f>ROUND(I505*H505,2)</f>
        <v>0</v>
      </c>
      <c r="K505" s="279" t="s">
        <v>315</v>
      </c>
      <c r="L505" s="284"/>
      <c r="M505" s="285" t="s">
        <v>21</v>
      </c>
      <c r="N505" s="286" t="s">
        <v>45</v>
      </c>
      <c r="O505" s="43"/>
      <c r="P505" s="212">
        <f>O505*H505</f>
        <v>0</v>
      </c>
      <c r="Q505" s="212">
        <v>2.0000000000000001E-4</v>
      </c>
      <c r="R505" s="212">
        <f>Q505*H505</f>
        <v>1.0300252000000001</v>
      </c>
      <c r="S505" s="212">
        <v>0</v>
      </c>
      <c r="T505" s="213">
        <f>S505*H505</f>
        <v>0</v>
      </c>
      <c r="AR505" s="25" t="s">
        <v>619</v>
      </c>
      <c r="AT505" s="25" t="s">
        <v>1079</v>
      </c>
      <c r="AU505" s="25" t="s">
        <v>84</v>
      </c>
      <c r="AY505" s="25" t="s">
        <v>308</v>
      </c>
      <c r="BE505" s="214">
        <f>IF(N505="základní",J505,0)</f>
        <v>0</v>
      </c>
      <c r="BF505" s="214">
        <f>IF(N505="snížená",J505,0)</f>
        <v>0</v>
      </c>
      <c r="BG505" s="214">
        <f>IF(N505="zákl. přenesená",J505,0)</f>
        <v>0</v>
      </c>
      <c r="BH505" s="214">
        <f>IF(N505="sníž. přenesená",J505,0)</f>
        <v>0</v>
      </c>
      <c r="BI505" s="214">
        <f>IF(N505="nulová",J505,0)</f>
        <v>0</v>
      </c>
      <c r="BJ505" s="25" t="s">
        <v>82</v>
      </c>
      <c r="BK505" s="214">
        <f>ROUND(I505*H505,2)</f>
        <v>0</v>
      </c>
      <c r="BL505" s="25" t="s">
        <v>375</v>
      </c>
      <c r="BM505" s="25" t="s">
        <v>2601</v>
      </c>
    </row>
    <row r="506" spans="2:65" s="13" customFormat="1" ht="13.5">
      <c r="B506" s="233"/>
      <c r="C506" s="234"/>
      <c r="D506" s="246" t="s">
        <v>451</v>
      </c>
      <c r="E506" s="234"/>
      <c r="F506" s="257" t="s">
        <v>2602</v>
      </c>
      <c r="G506" s="234"/>
      <c r="H506" s="258">
        <v>5150.1260000000002</v>
      </c>
      <c r="I506" s="238"/>
      <c r="J506" s="234"/>
      <c r="K506" s="234"/>
      <c r="L506" s="239"/>
      <c r="M506" s="240"/>
      <c r="N506" s="241"/>
      <c r="O506" s="241"/>
      <c r="P506" s="241"/>
      <c r="Q506" s="241"/>
      <c r="R506" s="241"/>
      <c r="S506" s="241"/>
      <c r="T506" s="242"/>
      <c r="AT506" s="243" t="s">
        <v>451</v>
      </c>
      <c r="AU506" s="243" t="s">
        <v>84</v>
      </c>
      <c r="AV506" s="13" t="s">
        <v>84</v>
      </c>
      <c r="AW506" s="13" t="s">
        <v>6</v>
      </c>
      <c r="AX506" s="13" t="s">
        <v>82</v>
      </c>
      <c r="AY506" s="243" t="s">
        <v>308</v>
      </c>
    </row>
    <row r="507" spans="2:65" s="1" customFormat="1" ht="22.5" customHeight="1">
      <c r="B507" s="42"/>
      <c r="C507" s="203" t="s">
        <v>2603</v>
      </c>
      <c r="D507" s="203" t="s">
        <v>311</v>
      </c>
      <c r="E507" s="204" t="s">
        <v>2604</v>
      </c>
      <c r="F507" s="205" t="s">
        <v>2605</v>
      </c>
      <c r="G507" s="206" t="s">
        <v>719</v>
      </c>
      <c r="H507" s="207">
        <v>12.35</v>
      </c>
      <c r="I507" s="208"/>
      <c r="J507" s="209">
        <f>ROUND(I507*H507,2)</f>
        <v>0</v>
      </c>
      <c r="K507" s="205" t="s">
        <v>315</v>
      </c>
      <c r="L507" s="62"/>
      <c r="M507" s="210" t="s">
        <v>21</v>
      </c>
      <c r="N507" s="211" t="s">
        <v>45</v>
      </c>
      <c r="O507" s="43"/>
      <c r="P507" s="212">
        <f>O507*H507</f>
        <v>0</v>
      </c>
      <c r="Q507" s="212">
        <v>0</v>
      </c>
      <c r="R507" s="212">
        <f>Q507*H507</f>
        <v>0</v>
      </c>
      <c r="S507" s="212">
        <v>0</v>
      </c>
      <c r="T507" s="213">
        <f>S507*H507</f>
        <v>0</v>
      </c>
      <c r="AR507" s="25" t="s">
        <v>375</v>
      </c>
      <c r="AT507" s="25" t="s">
        <v>311</v>
      </c>
      <c r="AU507" s="25" t="s">
        <v>84</v>
      </c>
      <c r="AY507" s="25" t="s">
        <v>308</v>
      </c>
      <c r="BE507" s="214">
        <f>IF(N507="základní",J507,0)</f>
        <v>0</v>
      </c>
      <c r="BF507" s="214">
        <f>IF(N507="snížená",J507,0)</f>
        <v>0</v>
      </c>
      <c r="BG507" s="214">
        <f>IF(N507="zákl. přenesená",J507,0)</f>
        <v>0</v>
      </c>
      <c r="BH507" s="214">
        <f>IF(N507="sníž. přenesená",J507,0)</f>
        <v>0</v>
      </c>
      <c r="BI507" s="214">
        <f>IF(N507="nulová",J507,0)</f>
        <v>0</v>
      </c>
      <c r="BJ507" s="25" t="s">
        <v>82</v>
      </c>
      <c r="BK507" s="214">
        <f>ROUND(I507*H507,2)</f>
        <v>0</v>
      </c>
      <c r="BL507" s="25" t="s">
        <v>375</v>
      </c>
      <c r="BM507" s="25" t="s">
        <v>2606</v>
      </c>
    </row>
    <row r="508" spans="2:65" s="11" customFormat="1" ht="29.85" customHeight="1">
      <c r="B508" s="186"/>
      <c r="C508" s="187"/>
      <c r="D508" s="200" t="s">
        <v>73</v>
      </c>
      <c r="E508" s="201" t="s">
        <v>2607</v>
      </c>
      <c r="F508" s="201" t="s">
        <v>2608</v>
      </c>
      <c r="G508" s="187"/>
      <c r="H508" s="187"/>
      <c r="I508" s="190"/>
      <c r="J508" s="202">
        <f>BK508</f>
        <v>0</v>
      </c>
      <c r="K508" s="187"/>
      <c r="L508" s="192"/>
      <c r="M508" s="193"/>
      <c r="N508" s="194"/>
      <c r="O508" s="194"/>
      <c r="P508" s="195">
        <f>SUM(P509:P517)</f>
        <v>0</v>
      </c>
      <c r="Q508" s="194"/>
      <c r="R508" s="195">
        <f>SUM(R509:R517)</f>
        <v>0.68051010000000001</v>
      </c>
      <c r="S508" s="194"/>
      <c r="T508" s="196">
        <f>SUM(T509:T517)</f>
        <v>0</v>
      </c>
      <c r="AR508" s="197" t="s">
        <v>84</v>
      </c>
      <c r="AT508" s="198" t="s">
        <v>73</v>
      </c>
      <c r="AU508" s="198" t="s">
        <v>82</v>
      </c>
      <c r="AY508" s="197" t="s">
        <v>308</v>
      </c>
      <c r="BK508" s="199">
        <f>SUM(BK509:BK517)</f>
        <v>0</v>
      </c>
    </row>
    <row r="509" spans="2:65" s="1" customFormat="1" ht="22.5" customHeight="1">
      <c r="B509" s="42"/>
      <c r="C509" s="203" t="s">
        <v>2609</v>
      </c>
      <c r="D509" s="203" t="s">
        <v>311</v>
      </c>
      <c r="E509" s="204" t="s">
        <v>2610</v>
      </c>
      <c r="F509" s="205" t="s">
        <v>2611</v>
      </c>
      <c r="G509" s="206" t="s">
        <v>508</v>
      </c>
      <c r="H509" s="207">
        <v>206.17</v>
      </c>
      <c r="I509" s="208"/>
      <c r="J509" s="209">
        <f>ROUND(I509*H509,2)</f>
        <v>0</v>
      </c>
      <c r="K509" s="205" t="s">
        <v>21</v>
      </c>
      <c r="L509" s="62"/>
      <c r="M509" s="210" t="s">
        <v>21</v>
      </c>
      <c r="N509" s="211" t="s">
        <v>45</v>
      </c>
      <c r="O509" s="43"/>
      <c r="P509" s="212">
        <f>O509*H509</f>
        <v>0</v>
      </c>
      <c r="Q509" s="212">
        <v>8.0999999999999996E-4</v>
      </c>
      <c r="R509" s="212">
        <f>Q509*H509</f>
        <v>0.16699769999999997</v>
      </c>
      <c r="S509" s="212">
        <v>0</v>
      </c>
      <c r="T509" s="213">
        <f>S509*H509</f>
        <v>0</v>
      </c>
      <c r="AR509" s="25" t="s">
        <v>375</v>
      </c>
      <c r="AT509" s="25" t="s">
        <v>311</v>
      </c>
      <c r="AU509" s="25" t="s">
        <v>84</v>
      </c>
      <c r="AY509" s="25" t="s">
        <v>308</v>
      </c>
      <c r="BE509" s="214">
        <f>IF(N509="základní",J509,0)</f>
        <v>0</v>
      </c>
      <c r="BF509" s="214">
        <f>IF(N509="snížená",J509,0)</f>
        <v>0</v>
      </c>
      <c r="BG509" s="214">
        <f>IF(N509="zákl. přenesená",J509,0)</f>
        <v>0</v>
      </c>
      <c r="BH509" s="214">
        <f>IF(N509="sníž. přenesená",J509,0)</f>
        <v>0</v>
      </c>
      <c r="BI509" s="214">
        <f>IF(N509="nulová",J509,0)</f>
        <v>0</v>
      </c>
      <c r="BJ509" s="25" t="s">
        <v>82</v>
      </c>
      <c r="BK509" s="214">
        <f>ROUND(I509*H509,2)</f>
        <v>0</v>
      </c>
      <c r="BL509" s="25" t="s">
        <v>375</v>
      </c>
      <c r="BM509" s="25" t="s">
        <v>2612</v>
      </c>
    </row>
    <row r="510" spans="2:65" s="1" customFormat="1" ht="27">
      <c r="B510" s="42"/>
      <c r="C510" s="64"/>
      <c r="D510" s="246" t="s">
        <v>1656</v>
      </c>
      <c r="E510" s="64"/>
      <c r="F510" s="290" t="s">
        <v>2613</v>
      </c>
      <c r="G510" s="64"/>
      <c r="H510" s="64"/>
      <c r="I510" s="173"/>
      <c r="J510" s="64"/>
      <c r="K510" s="64"/>
      <c r="L510" s="62"/>
      <c r="M510" s="291"/>
      <c r="N510" s="43"/>
      <c r="O510" s="43"/>
      <c r="P510" s="43"/>
      <c r="Q510" s="43"/>
      <c r="R510" s="43"/>
      <c r="S510" s="43"/>
      <c r="T510" s="79"/>
      <c r="AT510" s="25" t="s">
        <v>1656</v>
      </c>
      <c r="AU510" s="25" t="s">
        <v>84</v>
      </c>
    </row>
    <row r="511" spans="2:65" s="1" customFormat="1" ht="31.5" customHeight="1">
      <c r="B511" s="42"/>
      <c r="C511" s="277" t="s">
        <v>2614</v>
      </c>
      <c r="D511" s="277" t="s">
        <v>1079</v>
      </c>
      <c r="E511" s="278" t="s">
        <v>2615</v>
      </c>
      <c r="F511" s="279" t="s">
        <v>2616</v>
      </c>
      <c r="G511" s="280" t="s">
        <v>508</v>
      </c>
      <c r="H511" s="281">
        <v>206.17</v>
      </c>
      <c r="I511" s="282"/>
      <c r="J511" s="283">
        <f>ROUND(I511*H511,2)</f>
        <v>0</v>
      </c>
      <c r="K511" s="279" t="s">
        <v>21</v>
      </c>
      <c r="L511" s="284"/>
      <c r="M511" s="285" t="s">
        <v>21</v>
      </c>
      <c r="N511" s="286" t="s">
        <v>45</v>
      </c>
      <c r="O511" s="43"/>
      <c r="P511" s="212">
        <f>O511*H511</f>
        <v>0</v>
      </c>
      <c r="Q511" s="212">
        <v>0</v>
      </c>
      <c r="R511" s="212">
        <f>Q511*H511</f>
        <v>0</v>
      </c>
      <c r="S511" s="212">
        <v>0</v>
      </c>
      <c r="T511" s="213">
        <f>S511*H511</f>
        <v>0</v>
      </c>
      <c r="AR511" s="25" t="s">
        <v>619</v>
      </c>
      <c r="AT511" s="25" t="s">
        <v>1079</v>
      </c>
      <c r="AU511" s="25" t="s">
        <v>84</v>
      </c>
      <c r="AY511" s="25" t="s">
        <v>308</v>
      </c>
      <c r="BE511" s="214">
        <f>IF(N511="základní",J511,0)</f>
        <v>0</v>
      </c>
      <c r="BF511" s="214">
        <f>IF(N511="snížená",J511,0)</f>
        <v>0</v>
      </c>
      <c r="BG511" s="214">
        <f>IF(N511="zákl. přenesená",J511,0)</f>
        <v>0</v>
      </c>
      <c r="BH511" s="214">
        <f>IF(N511="sníž. přenesená",J511,0)</f>
        <v>0</v>
      </c>
      <c r="BI511" s="214">
        <f>IF(N511="nulová",J511,0)</f>
        <v>0</v>
      </c>
      <c r="BJ511" s="25" t="s">
        <v>82</v>
      </c>
      <c r="BK511" s="214">
        <f>ROUND(I511*H511,2)</f>
        <v>0</v>
      </c>
      <c r="BL511" s="25" t="s">
        <v>375</v>
      </c>
      <c r="BM511" s="25" t="s">
        <v>2617</v>
      </c>
    </row>
    <row r="512" spans="2:65" s="1" customFormat="1" ht="67.5">
      <c r="B512" s="42"/>
      <c r="C512" s="64"/>
      <c r="D512" s="246" t="s">
        <v>1656</v>
      </c>
      <c r="E512" s="64"/>
      <c r="F512" s="290" t="s">
        <v>2618</v>
      </c>
      <c r="G512" s="64"/>
      <c r="H512" s="64"/>
      <c r="I512" s="173"/>
      <c r="J512" s="64"/>
      <c r="K512" s="64"/>
      <c r="L512" s="62"/>
      <c r="M512" s="291"/>
      <c r="N512" s="43"/>
      <c r="O512" s="43"/>
      <c r="P512" s="43"/>
      <c r="Q512" s="43"/>
      <c r="R512" s="43"/>
      <c r="S512" s="43"/>
      <c r="T512" s="79"/>
      <c r="AT512" s="25" t="s">
        <v>1656</v>
      </c>
      <c r="AU512" s="25" t="s">
        <v>84</v>
      </c>
    </row>
    <row r="513" spans="2:65" s="1" customFormat="1" ht="22.5" customHeight="1">
      <c r="B513" s="42"/>
      <c r="C513" s="203" t="s">
        <v>2619</v>
      </c>
      <c r="D513" s="203" t="s">
        <v>311</v>
      </c>
      <c r="E513" s="204" t="s">
        <v>2620</v>
      </c>
      <c r="F513" s="205" t="s">
        <v>2621</v>
      </c>
      <c r="G513" s="206" t="s">
        <v>508</v>
      </c>
      <c r="H513" s="207">
        <v>435.18</v>
      </c>
      <c r="I513" s="208"/>
      <c r="J513" s="209">
        <f>ROUND(I513*H513,2)</f>
        <v>0</v>
      </c>
      <c r="K513" s="205" t="s">
        <v>21</v>
      </c>
      <c r="L513" s="62"/>
      <c r="M513" s="210" t="s">
        <v>21</v>
      </c>
      <c r="N513" s="211" t="s">
        <v>45</v>
      </c>
      <c r="O513" s="43"/>
      <c r="P513" s="212">
        <f>O513*H513</f>
        <v>0</v>
      </c>
      <c r="Q513" s="212">
        <v>1.1800000000000001E-3</v>
      </c>
      <c r="R513" s="212">
        <f>Q513*H513</f>
        <v>0.51351239999999998</v>
      </c>
      <c r="S513" s="212">
        <v>0</v>
      </c>
      <c r="T513" s="213">
        <f>S513*H513</f>
        <v>0</v>
      </c>
      <c r="AR513" s="25" t="s">
        <v>375</v>
      </c>
      <c r="AT513" s="25" t="s">
        <v>311</v>
      </c>
      <c r="AU513" s="25" t="s">
        <v>84</v>
      </c>
      <c r="AY513" s="25" t="s">
        <v>308</v>
      </c>
      <c r="BE513" s="214">
        <f>IF(N513="základní",J513,0)</f>
        <v>0</v>
      </c>
      <c r="BF513" s="214">
        <f>IF(N513="snížená",J513,0)</f>
        <v>0</v>
      </c>
      <c r="BG513" s="214">
        <f>IF(N513="zákl. přenesená",J513,0)</f>
        <v>0</v>
      </c>
      <c r="BH513" s="214">
        <f>IF(N513="sníž. přenesená",J513,0)</f>
        <v>0</v>
      </c>
      <c r="BI513" s="214">
        <f>IF(N513="nulová",J513,0)</f>
        <v>0</v>
      </c>
      <c r="BJ513" s="25" t="s">
        <v>82</v>
      </c>
      <c r="BK513" s="214">
        <f>ROUND(I513*H513,2)</f>
        <v>0</v>
      </c>
      <c r="BL513" s="25" t="s">
        <v>375</v>
      </c>
      <c r="BM513" s="25" t="s">
        <v>2622</v>
      </c>
    </row>
    <row r="514" spans="2:65" s="1" customFormat="1" ht="27">
      <c r="B514" s="42"/>
      <c r="C514" s="64"/>
      <c r="D514" s="246" t="s">
        <v>1656</v>
      </c>
      <c r="E514" s="64"/>
      <c r="F514" s="290" t="s">
        <v>2613</v>
      </c>
      <c r="G514" s="64"/>
      <c r="H514" s="64"/>
      <c r="I514" s="173"/>
      <c r="J514" s="64"/>
      <c r="K514" s="64"/>
      <c r="L514" s="62"/>
      <c r="M514" s="291"/>
      <c r="N514" s="43"/>
      <c r="O514" s="43"/>
      <c r="P514" s="43"/>
      <c r="Q514" s="43"/>
      <c r="R514" s="43"/>
      <c r="S514" s="43"/>
      <c r="T514" s="79"/>
      <c r="AT514" s="25" t="s">
        <v>1656</v>
      </c>
      <c r="AU514" s="25" t="s">
        <v>84</v>
      </c>
    </row>
    <row r="515" spans="2:65" s="1" customFormat="1" ht="31.5" customHeight="1">
      <c r="B515" s="42"/>
      <c r="C515" s="277" t="s">
        <v>2623</v>
      </c>
      <c r="D515" s="277" t="s">
        <v>1079</v>
      </c>
      <c r="E515" s="278" t="s">
        <v>2624</v>
      </c>
      <c r="F515" s="279" t="s">
        <v>2625</v>
      </c>
      <c r="G515" s="280" t="s">
        <v>508</v>
      </c>
      <c r="H515" s="281">
        <v>435.18</v>
      </c>
      <c r="I515" s="282"/>
      <c r="J515" s="283">
        <f>ROUND(I515*H515,2)</f>
        <v>0</v>
      </c>
      <c r="K515" s="279" t="s">
        <v>21</v>
      </c>
      <c r="L515" s="284"/>
      <c r="M515" s="285" t="s">
        <v>21</v>
      </c>
      <c r="N515" s="286" t="s">
        <v>45</v>
      </c>
      <c r="O515" s="43"/>
      <c r="P515" s="212">
        <f>O515*H515</f>
        <v>0</v>
      </c>
      <c r="Q515" s="212">
        <v>0</v>
      </c>
      <c r="R515" s="212">
        <f>Q515*H515</f>
        <v>0</v>
      </c>
      <c r="S515" s="212">
        <v>0</v>
      </c>
      <c r="T515" s="213">
        <f>S515*H515</f>
        <v>0</v>
      </c>
      <c r="AR515" s="25" t="s">
        <v>619</v>
      </c>
      <c r="AT515" s="25" t="s">
        <v>1079</v>
      </c>
      <c r="AU515" s="25" t="s">
        <v>84</v>
      </c>
      <c r="AY515" s="25" t="s">
        <v>308</v>
      </c>
      <c r="BE515" s="214">
        <f>IF(N515="základní",J515,0)</f>
        <v>0</v>
      </c>
      <c r="BF515" s="214">
        <f>IF(N515="snížená",J515,0)</f>
        <v>0</v>
      </c>
      <c r="BG515" s="214">
        <f>IF(N515="zákl. přenesená",J515,0)</f>
        <v>0</v>
      </c>
      <c r="BH515" s="214">
        <f>IF(N515="sníž. přenesená",J515,0)</f>
        <v>0</v>
      </c>
      <c r="BI515" s="214">
        <f>IF(N515="nulová",J515,0)</f>
        <v>0</v>
      </c>
      <c r="BJ515" s="25" t="s">
        <v>82</v>
      </c>
      <c r="BK515" s="214">
        <f>ROUND(I515*H515,2)</f>
        <v>0</v>
      </c>
      <c r="BL515" s="25" t="s">
        <v>375</v>
      </c>
      <c r="BM515" s="25" t="s">
        <v>2626</v>
      </c>
    </row>
    <row r="516" spans="2:65" s="1" customFormat="1" ht="67.5">
      <c r="B516" s="42"/>
      <c r="C516" s="64"/>
      <c r="D516" s="246" t="s">
        <v>1656</v>
      </c>
      <c r="E516" s="64"/>
      <c r="F516" s="290" t="s">
        <v>2627</v>
      </c>
      <c r="G516" s="64"/>
      <c r="H516" s="64"/>
      <c r="I516" s="173"/>
      <c r="J516" s="64"/>
      <c r="K516" s="64"/>
      <c r="L516" s="62"/>
      <c r="M516" s="291"/>
      <c r="N516" s="43"/>
      <c r="O516" s="43"/>
      <c r="P516" s="43"/>
      <c r="Q516" s="43"/>
      <c r="R516" s="43"/>
      <c r="S516" s="43"/>
      <c r="T516" s="79"/>
      <c r="AT516" s="25" t="s">
        <v>1656</v>
      </c>
      <c r="AU516" s="25" t="s">
        <v>84</v>
      </c>
    </row>
    <row r="517" spans="2:65" s="1" customFormat="1" ht="22.5" customHeight="1">
      <c r="B517" s="42"/>
      <c r="C517" s="203" t="s">
        <v>2628</v>
      </c>
      <c r="D517" s="203" t="s">
        <v>311</v>
      </c>
      <c r="E517" s="204" t="s">
        <v>2629</v>
      </c>
      <c r="F517" s="205" t="s">
        <v>2630</v>
      </c>
      <c r="G517" s="206" t="s">
        <v>719</v>
      </c>
      <c r="H517" s="207">
        <v>0.68100000000000005</v>
      </c>
      <c r="I517" s="208"/>
      <c r="J517" s="209">
        <f>ROUND(I517*H517,2)</f>
        <v>0</v>
      </c>
      <c r="K517" s="205" t="s">
        <v>315</v>
      </c>
      <c r="L517" s="62"/>
      <c r="M517" s="210" t="s">
        <v>21</v>
      </c>
      <c r="N517" s="211" t="s">
        <v>45</v>
      </c>
      <c r="O517" s="43"/>
      <c r="P517" s="212">
        <f>O517*H517</f>
        <v>0</v>
      </c>
      <c r="Q517" s="212">
        <v>0</v>
      </c>
      <c r="R517" s="212">
        <f>Q517*H517</f>
        <v>0</v>
      </c>
      <c r="S517" s="212">
        <v>0</v>
      </c>
      <c r="T517" s="213">
        <f>S517*H517</f>
        <v>0</v>
      </c>
      <c r="AR517" s="25" t="s">
        <v>375</v>
      </c>
      <c r="AT517" s="25" t="s">
        <v>311</v>
      </c>
      <c r="AU517" s="25" t="s">
        <v>84</v>
      </c>
      <c r="AY517" s="25" t="s">
        <v>308</v>
      </c>
      <c r="BE517" s="214">
        <f>IF(N517="základní",J517,0)</f>
        <v>0</v>
      </c>
      <c r="BF517" s="214">
        <f>IF(N517="snížená",J517,0)</f>
        <v>0</v>
      </c>
      <c r="BG517" s="214">
        <f>IF(N517="zákl. přenesená",J517,0)</f>
        <v>0</v>
      </c>
      <c r="BH517" s="214">
        <f>IF(N517="sníž. přenesená",J517,0)</f>
        <v>0</v>
      </c>
      <c r="BI517" s="214">
        <f>IF(N517="nulová",J517,0)</f>
        <v>0</v>
      </c>
      <c r="BJ517" s="25" t="s">
        <v>82</v>
      </c>
      <c r="BK517" s="214">
        <f>ROUND(I517*H517,2)</f>
        <v>0</v>
      </c>
      <c r="BL517" s="25" t="s">
        <v>375</v>
      </c>
      <c r="BM517" s="25" t="s">
        <v>2631</v>
      </c>
    </row>
    <row r="518" spans="2:65" s="11" customFormat="1" ht="29.85" customHeight="1">
      <c r="B518" s="186"/>
      <c r="C518" s="187"/>
      <c r="D518" s="200" t="s">
        <v>73</v>
      </c>
      <c r="E518" s="201" t="s">
        <v>2632</v>
      </c>
      <c r="F518" s="201" t="s">
        <v>2633</v>
      </c>
      <c r="G518" s="187"/>
      <c r="H518" s="187"/>
      <c r="I518" s="190"/>
      <c r="J518" s="202">
        <f>BK518</f>
        <v>0</v>
      </c>
      <c r="K518" s="187"/>
      <c r="L518" s="192"/>
      <c r="M518" s="193"/>
      <c r="N518" s="194"/>
      <c r="O518" s="194"/>
      <c r="P518" s="195">
        <f>SUM(P519:P526)</f>
        <v>0</v>
      </c>
      <c r="Q518" s="194"/>
      <c r="R518" s="195">
        <f>SUM(R519:R526)</f>
        <v>0.88679760000000007</v>
      </c>
      <c r="S518" s="194"/>
      <c r="T518" s="196">
        <f>SUM(T519:T526)</f>
        <v>0</v>
      </c>
      <c r="AR518" s="197" t="s">
        <v>84</v>
      </c>
      <c r="AT518" s="198" t="s">
        <v>73</v>
      </c>
      <c r="AU518" s="198" t="s">
        <v>82</v>
      </c>
      <c r="AY518" s="197" t="s">
        <v>308</v>
      </c>
      <c r="BK518" s="199">
        <f>SUM(BK519:BK526)</f>
        <v>0</v>
      </c>
    </row>
    <row r="519" spans="2:65" s="1" customFormat="1" ht="22.5" customHeight="1">
      <c r="B519" s="42"/>
      <c r="C519" s="203" t="s">
        <v>2634</v>
      </c>
      <c r="D519" s="203" t="s">
        <v>311</v>
      </c>
      <c r="E519" s="204" t="s">
        <v>2635</v>
      </c>
      <c r="F519" s="205" t="s">
        <v>2636</v>
      </c>
      <c r="G519" s="206" t="s">
        <v>508</v>
      </c>
      <c r="H519" s="207">
        <v>9</v>
      </c>
      <c r="I519" s="208"/>
      <c r="J519" s="209">
        <f>ROUND(I519*H519,2)</f>
        <v>0</v>
      </c>
      <c r="K519" s="205" t="s">
        <v>315</v>
      </c>
      <c r="L519" s="62"/>
      <c r="M519" s="210" t="s">
        <v>21</v>
      </c>
      <c r="N519" s="211" t="s">
        <v>45</v>
      </c>
      <c r="O519" s="43"/>
      <c r="P519" s="212">
        <f>O519*H519</f>
        <v>0</v>
      </c>
      <c r="Q519" s="212">
        <v>4.1480000000000003E-2</v>
      </c>
      <c r="R519" s="212">
        <f>Q519*H519</f>
        <v>0.37332000000000004</v>
      </c>
      <c r="S519" s="212">
        <v>0</v>
      </c>
      <c r="T519" s="213">
        <f>S519*H519</f>
        <v>0</v>
      </c>
      <c r="AR519" s="25" t="s">
        <v>375</v>
      </c>
      <c r="AT519" s="25" t="s">
        <v>311</v>
      </c>
      <c r="AU519" s="25" t="s">
        <v>84</v>
      </c>
      <c r="AY519" s="25" t="s">
        <v>308</v>
      </c>
      <c r="BE519" s="214">
        <f>IF(N519="základní",J519,0)</f>
        <v>0</v>
      </c>
      <c r="BF519" s="214">
        <f>IF(N519="snížená",J519,0)</f>
        <v>0</v>
      </c>
      <c r="BG519" s="214">
        <f>IF(N519="zákl. přenesená",J519,0)</f>
        <v>0</v>
      </c>
      <c r="BH519" s="214">
        <f>IF(N519="sníž. přenesená",J519,0)</f>
        <v>0</v>
      </c>
      <c r="BI519" s="214">
        <f>IF(N519="nulová",J519,0)</f>
        <v>0</v>
      </c>
      <c r="BJ519" s="25" t="s">
        <v>82</v>
      </c>
      <c r="BK519" s="214">
        <f>ROUND(I519*H519,2)</f>
        <v>0</v>
      </c>
      <c r="BL519" s="25" t="s">
        <v>375</v>
      </c>
      <c r="BM519" s="25" t="s">
        <v>2637</v>
      </c>
    </row>
    <row r="520" spans="2:65" s="1" customFormat="1" ht="27">
      <c r="B520" s="42"/>
      <c r="C520" s="64"/>
      <c r="D520" s="246" t="s">
        <v>1656</v>
      </c>
      <c r="E520" s="64"/>
      <c r="F520" s="290" t="s">
        <v>2638</v>
      </c>
      <c r="G520" s="64"/>
      <c r="H520" s="64"/>
      <c r="I520" s="173"/>
      <c r="J520" s="64"/>
      <c r="K520" s="64"/>
      <c r="L520" s="62"/>
      <c r="M520" s="291"/>
      <c r="N520" s="43"/>
      <c r="O520" s="43"/>
      <c r="P520" s="43"/>
      <c r="Q520" s="43"/>
      <c r="R520" s="43"/>
      <c r="S520" s="43"/>
      <c r="T520" s="79"/>
      <c r="AT520" s="25" t="s">
        <v>1656</v>
      </c>
      <c r="AU520" s="25" t="s">
        <v>84</v>
      </c>
    </row>
    <row r="521" spans="2:65" s="1" customFormat="1" ht="22.5" customHeight="1">
      <c r="B521" s="42"/>
      <c r="C521" s="203" t="s">
        <v>2639</v>
      </c>
      <c r="D521" s="203" t="s">
        <v>311</v>
      </c>
      <c r="E521" s="204" t="s">
        <v>2640</v>
      </c>
      <c r="F521" s="205" t="s">
        <v>2641</v>
      </c>
      <c r="G521" s="206" t="s">
        <v>508</v>
      </c>
      <c r="H521" s="207">
        <v>14.98</v>
      </c>
      <c r="I521" s="208"/>
      <c r="J521" s="209">
        <f>ROUND(I521*H521,2)</f>
        <v>0</v>
      </c>
      <c r="K521" s="205" t="s">
        <v>315</v>
      </c>
      <c r="L521" s="62"/>
      <c r="M521" s="210" t="s">
        <v>21</v>
      </c>
      <c r="N521" s="211" t="s">
        <v>45</v>
      </c>
      <c r="O521" s="43"/>
      <c r="P521" s="212">
        <f>O521*H521</f>
        <v>0</v>
      </c>
      <c r="Q521" s="212">
        <v>2.962E-2</v>
      </c>
      <c r="R521" s="212">
        <f>Q521*H521</f>
        <v>0.44370760000000004</v>
      </c>
      <c r="S521" s="212">
        <v>0</v>
      </c>
      <c r="T521" s="213">
        <f>S521*H521</f>
        <v>0</v>
      </c>
      <c r="AR521" s="25" t="s">
        <v>375</v>
      </c>
      <c r="AT521" s="25" t="s">
        <v>311</v>
      </c>
      <c r="AU521" s="25" t="s">
        <v>84</v>
      </c>
      <c r="AY521" s="25" t="s">
        <v>308</v>
      </c>
      <c r="BE521" s="214">
        <f>IF(N521="základní",J521,0)</f>
        <v>0</v>
      </c>
      <c r="BF521" s="214">
        <f>IF(N521="snížená",J521,0)</f>
        <v>0</v>
      </c>
      <c r="BG521" s="214">
        <f>IF(N521="zákl. přenesená",J521,0)</f>
        <v>0</v>
      </c>
      <c r="BH521" s="214">
        <f>IF(N521="sníž. přenesená",J521,0)</f>
        <v>0</v>
      </c>
      <c r="BI521" s="214">
        <f>IF(N521="nulová",J521,0)</f>
        <v>0</v>
      </c>
      <c r="BJ521" s="25" t="s">
        <v>82</v>
      </c>
      <c r="BK521" s="214">
        <f>ROUND(I521*H521,2)</f>
        <v>0</v>
      </c>
      <c r="BL521" s="25" t="s">
        <v>375</v>
      </c>
      <c r="BM521" s="25" t="s">
        <v>2642</v>
      </c>
    </row>
    <row r="522" spans="2:65" s="1" customFormat="1" ht="27">
      <c r="B522" s="42"/>
      <c r="C522" s="64"/>
      <c r="D522" s="246" t="s">
        <v>1656</v>
      </c>
      <c r="E522" s="64"/>
      <c r="F522" s="290" t="s">
        <v>2643</v>
      </c>
      <c r="G522" s="64"/>
      <c r="H522" s="64"/>
      <c r="I522" s="173"/>
      <c r="J522" s="64"/>
      <c r="K522" s="64"/>
      <c r="L522" s="62"/>
      <c r="M522" s="291"/>
      <c r="N522" s="43"/>
      <c r="O522" s="43"/>
      <c r="P522" s="43"/>
      <c r="Q522" s="43"/>
      <c r="R522" s="43"/>
      <c r="S522" s="43"/>
      <c r="T522" s="79"/>
      <c r="AT522" s="25" t="s">
        <v>1656</v>
      </c>
      <c r="AU522" s="25" t="s">
        <v>84</v>
      </c>
    </row>
    <row r="523" spans="2:65" s="1" customFormat="1" ht="22.5" customHeight="1">
      <c r="B523" s="42"/>
      <c r="C523" s="203" t="s">
        <v>2644</v>
      </c>
      <c r="D523" s="203" t="s">
        <v>311</v>
      </c>
      <c r="E523" s="204" t="s">
        <v>2645</v>
      </c>
      <c r="F523" s="205" t="s">
        <v>2646</v>
      </c>
      <c r="G523" s="206" t="s">
        <v>508</v>
      </c>
      <c r="H523" s="207">
        <v>8.33</v>
      </c>
      <c r="I523" s="208"/>
      <c r="J523" s="209">
        <f>ROUND(I523*H523,2)</f>
        <v>0</v>
      </c>
      <c r="K523" s="205" t="s">
        <v>315</v>
      </c>
      <c r="L523" s="62"/>
      <c r="M523" s="210" t="s">
        <v>21</v>
      </c>
      <c r="N523" s="211" t="s">
        <v>45</v>
      </c>
      <c r="O523" s="43"/>
      <c r="P523" s="212">
        <f>O523*H523</f>
        <v>0</v>
      </c>
      <c r="Q523" s="212">
        <v>7.6E-3</v>
      </c>
      <c r="R523" s="212">
        <f>Q523*H523</f>
        <v>6.3308000000000003E-2</v>
      </c>
      <c r="S523" s="212">
        <v>0</v>
      </c>
      <c r="T523" s="213">
        <f>S523*H523</f>
        <v>0</v>
      </c>
      <c r="AR523" s="25" t="s">
        <v>375</v>
      </c>
      <c r="AT523" s="25" t="s">
        <v>311</v>
      </c>
      <c r="AU523" s="25" t="s">
        <v>84</v>
      </c>
      <c r="AY523" s="25" t="s">
        <v>308</v>
      </c>
      <c r="BE523" s="214">
        <f>IF(N523="základní",J523,0)</f>
        <v>0</v>
      </c>
      <c r="BF523" s="214">
        <f>IF(N523="snížená",J523,0)</f>
        <v>0</v>
      </c>
      <c r="BG523" s="214">
        <f>IF(N523="zákl. přenesená",J523,0)</f>
        <v>0</v>
      </c>
      <c r="BH523" s="214">
        <f>IF(N523="sníž. přenesená",J523,0)</f>
        <v>0</v>
      </c>
      <c r="BI523" s="214">
        <f>IF(N523="nulová",J523,0)</f>
        <v>0</v>
      </c>
      <c r="BJ523" s="25" t="s">
        <v>82</v>
      </c>
      <c r="BK523" s="214">
        <f>ROUND(I523*H523,2)</f>
        <v>0</v>
      </c>
      <c r="BL523" s="25" t="s">
        <v>375</v>
      </c>
      <c r="BM523" s="25" t="s">
        <v>2647</v>
      </c>
    </row>
    <row r="524" spans="2:65" s="1" customFormat="1" ht="27">
      <c r="B524" s="42"/>
      <c r="C524" s="64"/>
      <c r="D524" s="246" t="s">
        <v>1656</v>
      </c>
      <c r="E524" s="64"/>
      <c r="F524" s="290" t="s">
        <v>2648</v>
      </c>
      <c r="G524" s="64"/>
      <c r="H524" s="64"/>
      <c r="I524" s="173"/>
      <c r="J524" s="64"/>
      <c r="K524" s="64"/>
      <c r="L524" s="62"/>
      <c r="M524" s="291"/>
      <c r="N524" s="43"/>
      <c r="O524" s="43"/>
      <c r="P524" s="43"/>
      <c r="Q524" s="43"/>
      <c r="R524" s="43"/>
      <c r="S524" s="43"/>
      <c r="T524" s="79"/>
      <c r="AT524" s="25" t="s">
        <v>1656</v>
      </c>
      <c r="AU524" s="25" t="s">
        <v>84</v>
      </c>
    </row>
    <row r="525" spans="2:65" s="1" customFormat="1" ht="31.5" customHeight="1">
      <c r="B525" s="42"/>
      <c r="C525" s="203" t="s">
        <v>2649</v>
      </c>
      <c r="D525" s="203" t="s">
        <v>311</v>
      </c>
      <c r="E525" s="204" t="s">
        <v>2650</v>
      </c>
      <c r="F525" s="205" t="s">
        <v>2651</v>
      </c>
      <c r="G525" s="206" t="s">
        <v>508</v>
      </c>
      <c r="H525" s="207">
        <v>32.31</v>
      </c>
      <c r="I525" s="208"/>
      <c r="J525" s="209">
        <f>ROUND(I525*H525,2)</f>
        <v>0</v>
      </c>
      <c r="K525" s="205" t="s">
        <v>315</v>
      </c>
      <c r="L525" s="62"/>
      <c r="M525" s="210" t="s">
        <v>21</v>
      </c>
      <c r="N525" s="211" t="s">
        <v>45</v>
      </c>
      <c r="O525" s="43"/>
      <c r="P525" s="212">
        <f>O525*H525</f>
        <v>0</v>
      </c>
      <c r="Q525" s="212">
        <v>2.0000000000000001E-4</v>
      </c>
      <c r="R525" s="212">
        <f>Q525*H525</f>
        <v>6.4620000000000007E-3</v>
      </c>
      <c r="S525" s="212">
        <v>0</v>
      </c>
      <c r="T525" s="213">
        <f>S525*H525</f>
        <v>0</v>
      </c>
      <c r="AR525" s="25" t="s">
        <v>375</v>
      </c>
      <c r="AT525" s="25" t="s">
        <v>311</v>
      </c>
      <c r="AU525" s="25" t="s">
        <v>84</v>
      </c>
      <c r="AY525" s="25" t="s">
        <v>308</v>
      </c>
      <c r="BE525" s="214">
        <f>IF(N525="základní",J525,0)</f>
        <v>0</v>
      </c>
      <c r="BF525" s="214">
        <f>IF(N525="snížená",J525,0)</f>
        <v>0</v>
      </c>
      <c r="BG525" s="214">
        <f>IF(N525="zákl. přenesená",J525,0)</f>
        <v>0</v>
      </c>
      <c r="BH525" s="214">
        <f>IF(N525="sníž. přenesená",J525,0)</f>
        <v>0</v>
      </c>
      <c r="BI525" s="214">
        <f>IF(N525="nulová",J525,0)</f>
        <v>0</v>
      </c>
      <c r="BJ525" s="25" t="s">
        <v>82</v>
      </c>
      <c r="BK525" s="214">
        <f>ROUND(I525*H525,2)</f>
        <v>0</v>
      </c>
      <c r="BL525" s="25" t="s">
        <v>375</v>
      </c>
      <c r="BM525" s="25" t="s">
        <v>2652</v>
      </c>
    </row>
    <row r="526" spans="2:65" s="1" customFormat="1" ht="22.5" customHeight="1">
      <c r="B526" s="42"/>
      <c r="C526" s="203" t="s">
        <v>2653</v>
      </c>
      <c r="D526" s="203" t="s">
        <v>311</v>
      </c>
      <c r="E526" s="204" t="s">
        <v>2654</v>
      </c>
      <c r="F526" s="205" t="s">
        <v>2655</v>
      </c>
      <c r="G526" s="206" t="s">
        <v>719</v>
      </c>
      <c r="H526" s="207">
        <v>0.88700000000000001</v>
      </c>
      <c r="I526" s="208"/>
      <c r="J526" s="209">
        <f>ROUND(I526*H526,2)</f>
        <v>0</v>
      </c>
      <c r="K526" s="205" t="s">
        <v>315</v>
      </c>
      <c r="L526" s="62"/>
      <c r="M526" s="210" t="s">
        <v>21</v>
      </c>
      <c r="N526" s="211" t="s">
        <v>45</v>
      </c>
      <c r="O526" s="43"/>
      <c r="P526" s="212">
        <f>O526*H526</f>
        <v>0</v>
      </c>
      <c r="Q526" s="212">
        <v>0</v>
      </c>
      <c r="R526" s="212">
        <f>Q526*H526</f>
        <v>0</v>
      </c>
      <c r="S526" s="212">
        <v>0</v>
      </c>
      <c r="T526" s="213">
        <f>S526*H526</f>
        <v>0</v>
      </c>
      <c r="AR526" s="25" t="s">
        <v>375</v>
      </c>
      <c r="AT526" s="25" t="s">
        <v>311</v>
      </c>
      <c r="AU526" s="25" t="s">
        <v>84</v>
      </c>
      <c r="AY526" s="25" t="s">
        <v>308</v>
      </c>
      <c r="BE526" s="214">
        <f>IF(N526="základní",J526,0)</f>
        <v>0</v>
      </c>
      <c r="BF526" s="214">
        <f>IF(N526="snížená",J526,0)</f>
        <v>0</v>
      </c>
      <c r="BG526" s="214">
        <f>IF(N526="zákl. přenesená",J526,0)</f>
        <v>0</v>
      </c>
      <c r="BH526" s="214">
        <f>IF(N526="sníž. přenesená",J526,0)</f>
        <v>0</v>
      </c>
      <c r="BI526" s="214">
        <f>IF(N526="nulová",J526,0)</f>
        <v>0</v>
      </c>
      <c r="BJ526" s="25" t="s">
        <v>82</v>
      </c>
      <c r="BK526" s="214">
        <f>ROUND(I526*H526,2)</f>
        <v>0</v>
      </c>
      <c r="BL526" s="25" t="s">
        <v>375</v>
      </c>
      <c r="BM526" s="25" t="s">
        <v>2656</v>
      </c>
    </row>
    <row r="527" spans="2:65" s="11" customFormat="1" ht="29.85" customHeight="1">
      <c r="B527" s="186"/>
      <c r="C527" s="187"/>
      <c r="D527" s="188" t="s">
        <v>73</v>
      </c>
      <c r="E527" s="262" t="s">
        <v>2657</v>
      </c>
      <c r="F527" s="262" t="s">
        <v>2658</v>
      </c>
      <c r="G527" s="187"/>
      <c r="H527" s="187"/>
      <c r="I527" s="190"/>
      <c r="J527" s="263">
        <f>BK527</f>
        <v>0</v>
      </c>
      <c r="K527" s="187"/>
      <c r="L527" s="192"/>
      <c r="M527" s="193"/>
      <c r="N527" s="194"/>
      <c r="O527" s="194"/>
      <c r="P527" s="195">
        <f>P528+P562+P602</f>
        <v>0</v>
      </c>
      <c r="Q527" s="194"/>
      <c r="R527" s="195">
        <f>R528+R562+R602</f>
        <v>131.21710680000001</v>
      </c>
      <c r="S527" s="194"/>
      <c r="T527" s="196">
        <f>T528+T562+T602</f>
        <v>0</v>
      </c>
      <c r="AR527" s="197" t="s">
        <v>84</v>
      </c>
      <c r="AT527" s="198" t="s">
        <v>73</v>
      </c>
      <c r="AU527" s="198" t="s">
        <v>82</v>
      </c>
      <c r="AY527" s="197" t="s">
        <v>308</v>
      </c>
      <c r="BK527" s="199">
        <f>BK528+BK562+BK602</f>
        <v>0</v>
      </c>
    </row>
    <row r="528" spans="2:65" s="11" customFormat="1" ht="14.85" customHeight="1">
      <c r="B528" s="186"/>
      <c r="C528" s="187"/>
      <c r="D528" s="200" t="s">
        <v>73</v>
      </c>
      <c r="E528" s="201" t="s">
        <v>2659</v>
      </c>
      <c r="F528" s="201" t="s">
        <v>2660</v>
      </c>
      <c r="G528" s="187"/>
      <c r="H528" s="187"/>
      <c r="I528" s="190"/>
      <c r="J528" s="202">
        <f>BK528</f>
        <v>0</v>
      </c>
      <c r="K528" s="187"/>
      <c r="L528" s="192"/>
      <c r="M528" s="193"/>
      <c r="N528" s="194"/>
      <c r="O528" s="194"/>
      <c r="P528" s="195">
        <f>SUM(P529:P561)</f>
        <v>0</v>
      </c>
      <c r="Q528" s="194"/>
      <c r="R528" s="195">
        <f>SUM(R529:R561)</f>
        <v>67.515231900000018</v>
      </c>
      <c r="S528" s="194"/>
      <c r="T528" s="196">
        <f>SUM(T529:T561)</f>
        <v>0</v>
      </c>
      <c r="AR528" s="197" t="s">
        <v>84</v>
      </c>
      <c r="AT528" s="198" t="s">
        <v>73</v>
      </c>
      <c r="AU528" s="198" t="s">
        <v>84</v>
      </c>
      <c r="AY528" s="197" t="s">
        <v>308</v>
      </c>
      <c r="BK528" s="199">
        <f>SUM(BK529:BK561)</f>
        <v>0</v>
      </c>
    </row>
    <row r="529" spans="2:65" s="1" customFormat="1" ht="22.5" customHeight="1">
      <c r="B529" s="42"/>
      <c r="C529" s="203" t="s">
        <v>2661</v>
      </c>
      <c r="D529" s="203" t="s">
        <v>311</v>
      </c>
      <c r="E529" s="204" t="s">
        <v>2662</v>
      </c>
      <c r="F529" s="205" t="s">
        <v>2663</v>
      </c>
      <c r="G529" s="206" t="s">
        <v>508</v>
      </c>
      <c r="H529" s="207">
        <v>6.76</v>
      </c>
      <c r="I529" s="208"/>
      <c r="J529" s="209">
        <f t="shared" ref="J529:J541" si="10">ROUND(I529*H529,2)</f>
        <v>0</v>
      </c>
      <c r="K529" s="205" t="s">
        <v>315</v>
      </c>
      <c r="L529" s="62"/>
      <c r="M529" s="210" t="s">
        <v>21</v>
      </c>
      <c r="N529" s="211" t="s">
        <v>45</v>
      </c>
      <c r="O529" s="43"/>
      <c r="P529" s="212">
        <f t="shared" ref="P529:P541" si="11">O529*H529</f>
        <v>0</v>
      </c>
      <c r="Q529" s="212">
        <v>2.478E-2</v>
      </c>
      <c r="R529" s="212">
        <f t="shared" ref="R529:R541" si="12">Q529*H529</f>
        <v>0.16751279999999999</v>
      </c>
      <c r="S529" s="212">
        <v>0</v>
      </c>
      <c r="T529" s="213">
        <f t="shared" ref="T529:T541" si="13">S529*H529</f>
        <v>0</v>
      </c>
      <c r="AR529" s="25" t="s">
        <v>375</v>
      </c>
      <c r="AT529" s="25" t="s">
        <v>311</v>
      </c>
      <c r="AU529" s="25" t="s">
        <v>95</v>
      </c>
      <c r="AY529" s="25" t="s">
        <v>308</v>
      </c>
      <c r="BE529" s="214">
        <f t="shared" ref="BE529:BE541" si="14">IF(N529="základní",J529,0)</f>
        <v>0</v>
      </c>
      <c r="BF529" s="214">
        <f t="shared" ref="BF529:BF541" si="15">IF(N529="snížená",J529,0)</f>
        <v>0</v>
      </c>
      <c r="BG529" s="214">
        <f t="shared" ref="BG529:BG541" si="16">IF(N529="zákl. přenesená",J529,0)</f>
        <v>0</v>
      </c>
      <c r="BH529" s="214">
        <f t="shared" ref="BH529:BH541" si="17">IF(N529="sníž. přenesená",J529,0)</f>
        <v>0</v>
      </c>
      <c r="BI529" s="214">
        <f t="shared" ref="BI529:BI541" si="18">IF(N529="nulová",J529,0)</f>
        <v>0</v>
      </c>
      <c r="BJ529" s="25" t="s">
        <v>82</v>
      </c>
      <c r="BK529" s="214">
        <f t="shared" ref="BK529:BK541" si="19">ROUND(I529*H529,2)</f>
        <v>0</v>
      </c>
      <c r="BL529" s="25" t="s">
        <v>375</v>
      </c>
      <c r="BM529" s="25" t="s">
        <v>2664</v>
      </c>
    </row>
    <row r="530" spans="2:65" s="1" customFormat="1" ht="22.5" customHeight="1">
      <c r="B530" s="42"/>
      <c r="C530" s="203" t="s">
        <v>2665</v>
      </c>
      <c r="D530" s="203" t="s">
        <v>311</v>
      </c>
      <c r="E530" s="204" t="s">
        <v>2666</v>
      </c>
      <c r="F530" s="205" t="s">
        <v>2667</v>
      </c>
      <c r="G530" s="206" t="s">
        <v>508</v>
      </c>
      <c r="H530" s="207">
        <v>91.69</v>
      </c>
      <c r="I530" s="208"/>
      <c r="J530" s="209">
        <f t="shared" si="10"/>
        <v>0</v>
      </c>
      <c r="K530" s="205" t="s">
        <v>315</v>
      </c>
      <c r="L530" s="62"/>
      <c r="M530" s="210" t="s">
        <v>21</v>
      </c>
      <c r="N530" s="211" t="s">
        <v>45</v>
      </c>
      <c r="O530" s="43"/>
      <c r="P530" s="212">
        <f t="shared" si="11"/>
        <v>0</v>
      </c>
      <c r="Q530" s="212">
        <v>4.41E-2</v>
      </c>
      <c r="R530" s="212">
        <f t="shared" si="12"/>
        <v>4.0435289999999995</v>
      </c>
      <c r="S530" s="212">
        <v>0</v>
      </c>
      <c r="T530" s="213">
        <f t="shared" si="13"/>
        <v>0</v>
      </c>
      <c r="AR530" s="25" t="s">
        <v>375</v>
      </c>
      <c r="AT530" s="25" t="s">
        <v>311</v>
      </c>
      <c r="AU530" s="25" t="s">
        <v>95</v>
      </c>
      <c r="AY530" s="25" t="s">
        <v>308</v>
      </c>
      <c r="BE530" s="214">
        <f t="shared" si="14"/>
        <v>0</v>
      </c>
      <c r="BF530" s="214">
        <f t="shared" si="15"/>
        <v>0</v>
      </c>
      <c r="BG530" s="214">
        <f t="shared" si="16"/>
        <v>0</v>
      </c>
      <c r="BH530" s="214">
        <f t="shared" si="17"/>
        <v>0</v>
      </c>
      <c r="BI530" s="214">
        <f t="shared" si="18"/>
        <v>0</v>
      </c>
      <c r="BJ530" s="25" t="s">
        <v>82</v>
      </c>
      <c r="BK530" s="214">
        <f t="shared" si="19"/>
        <v>0</v>
      </c>
      <c r="BL530" s="25" t="s">
        <v>375</v>
      </c>
      <c r="BM530" s="25" t="s">
        <v>2668</v>
      </c>
    </row>
    <row r="531" spans="2:65" s="1" customFormat="1" ht="22.5" customHeight="1">
      <c r="B531" s="42"/>
      <c r="C531" s="203" t="s">
        <v>2669</v>
      </c>
      <c r="D531" s="203" t="s">
        <v>311</v>
      </c>
      <c r="E531" s="204" t="s">
        <v>2670</v>
      </c>
      <c r="F531" s="205" t="s">
        <v>2671</v>
      </c>
      <c r="G531" s="206" t="s">
        <v>508</v>
      </c>
      <c r="H531" s="207">
        <v>2.5499999999999998</v>
      </c>
      <c r="I531" s="208"/>
      <c r="J531" s="209">
        <f t="shared" si="10"/>
        <v>0</v>
      </c>
      <c r="K531" s="205" t="s">
        <v>315</v>
      </c>
      <c r="L531" s="62"/>
      <c r="M531" s="210" t="s">
        <v>21</v>
      </c>
      <c r="N531" s="211" t="s">
        <v>45</v>
      </c>
      <c r="O531" s="43"/>
      <c r="P531" s="212">
        <f t="shared" si="11"/>
        <v>0</v>
      </c>
      <c r="Q531" s="212">
        <v>4.5130000000000003E-2</v>
      </c>
      <c r="R531" s="212">
        <f t="shared" si="12"/>
        <v>0.1150815</v>
      </c>
      <c r="S531" s="212">
        <v>0</v>
      </c>
      <c r="T531" s="213">
        <f t="shared" si="13"/>
        <v>0</v>
      </c>
      <c r="AR531" s="25" t="s">
        <v>375</v>
      </c>
      <c r="AT531" s="25" t="s">
        <v>311</v>
      </c>
      <c r="AU531" s="25" t="s">
        <v>95</v>
      </c>
      <c r="AY531" s="25" t="s">
        <v>308</v>
      </c>
      <c r="BE531" s="214">
        <f t="shared" si="14"/>
        <v>0</v>
      </c>
      <c r="BF531" s="214">
        <f t="shared" si="15"/>
        <v>0</v>
      </c>
      <c r="BG531" s="214">
        <f t="shared" si="16"/>
        <v>0</v>
      </c>
      <c r="BH531" s="214">
        <f t="shared" si="17"/>
        <v>0</v>
      </c>
      <c r="BI531" s="214">
        <f t="shared" si="18"/>
        <v>0</v>
      </c>
      <c r="BJ531" s="25" t="s">
        <v>82</v>
      </c>
      <c r="BK531" s="214">
        <f t="shared" si="19"/>
        <v>0</v>
      </c>
      <c r="BL531" s="25" t="s">
        <v>375</v>
      </c>
      <c r="BM531" s="25" t="s">
        <v>2672</v>
      </c>
    </row>
    <row r="532" spans="2:65" s="1" customFormat="1" ht="22.5" customHeight="1">
      <c r="B532" s="42"/>
      <c r="C532" s="203" t="s">
        <v>2673</v>
      </c>
      <c r="D532" s="203" t="s">
        <v>311</v>
      </c>
      <c r="E532" s="204" t="s">
        <v>2674</v>
      </c>
      <c r="F532" s="205" t="s">
        <v>2675</v>
      </c>
      <c r="G532" s="206" t="s">
        <v>508</v>
      </c>
      <c r="H532" s="207">
        <v>349.23</v>
      </c>
      <c r="I532" s="208"/>
      <c r="J532" s="209">
        <f t="shared" si="10"/>
        <v>0</v>
      </c>
      <c r="K532" s="205" t="s">
        <v>315</v>
      </c>
      <c r="L532" s="62"/>
      <c r="M532" s="210" t="s">
        <v>21</v>
      </c>
      <c r="N532" s="211" t="s">
        <v>45</v>
      </c>
      <c r="O532" s="43"/>
      <c r="P532" s="212">
        <f t="shared" si="11"/>
        <v>0</v>
      </c>
      <c r="Q532" s="212">
        <v>4.6190000000000002E-2</v>
      </c>
      <c r="R532" s="212">
        <f t="shared" si="12"/>
        <v>16.1309337</v>
      </c>
      <c r="S532" s="212">
        <v>0</v>
      </c>
      <c r="T532" s="213">
        <f t="shared" si="13"/>
        <v>0</v>
      </c>
      <c r="AR532" s="25" t="s">
        <v>375</v>
      </c>
      <c r="AT532" s="25" t="s">
        <v>311</v>
      </c>
      <c r="AU532" s="25" t="s">
        <v>95</v>
      </c>
      <c r="AY532" s="25" t="s">
        <v>308</v>
      </c>
      <c r="BE532" s="214">
        <f t="shared" si="14"/>
        <v>0</v>
      </c>
      <c r="BF532" s="214">
        <f t="shared" si="15"/>
        <v>0</v>
      </c>
      <c r="BG532" s="214">
        <f t="shared" si="16"/>
        <v>0</v>
      </c>
      <c r="BH532" s="214">
        <f t="shared" si="17"/>
        <v>0</v>
      </c>
      <c r="BI532" s="214">
        <f t="shared" si="18"/>
        <v>0</v>
      </c>
      <c r="BJ532" s="25" t="s">
        <v>82</v>
      </c>
      <c r="BK532" s="214">
        <f t="shared" si="19"/>
        <v>0</v>
      </c>
      <c r="BL532" s="25" t="s">
        <v>375</v>
      </c>
      <c r="BM532" s="25" t="s">
        <v>2676</v>
      </c>
    </row>
    <row r="533" spans="2:65" s="1" customFormat="1" ht="31.5" customHeight="1">
      <c r="B533" s="42"/>
      <c r="C533" s="203" t="s">
        <v>2677</v>
      </c>
      <c r="D533" s="203" t="s">
        <v>311</v>
      </c>
      <c r="E533" s="204" t="s">
        <v>2678</v>
      </c>
      <c r="F533" s="205" t="s">
        <v>2679</v>
      </c>
      <c r="G533" s="206" t="s">
        <v>508</v>
      </c>
      <c r="H533" s="207">
        <v>15.58</v>
      </c>
      <c r="I533" s="208"/>
      <c r="J533" s="209">
        <f t="shared" si="10"/>
        <v>0</v>
      </c>
      <c r="K533" s="205" t="s">
        <v>315</v>
      </c>
      <c r="L533" s="62"/>
      <c r="M533" s="210" t="s">
        <v>21</v>
      </c>
      <c r="N533" s="211" t="s">
        <v>45</v>
      </c>
      <c r="O533" s="43"/>
      <c r="P533" s="212">
        <f t="shared" si="11"/>
        <v>0</v>
      </c>
      <c r="Q533" s="212">
        <v>4.9630000000000001E-2</v>
      </c>
      <c r="R533" s="212">
        <f t="shared" si="12"/>
        <v>0.77323540000000002</v>
      </c>
      <c r="S533" s="212">
        <v>0</v>
      </c>
      <c r="T533" s="213">
        <f t="shared" si="13"/>
        <v>0</v>
      </c>
      <c r="AR533" s="25" t="s">
        <v>375</v>
      </c>
      <c r="AT533" s="25" t="s">
        <v>311</v>
      </c>
      <c r="AU533" s="25" t="s">
        <v>95</v>
      </c>
      <c r="AY533" s="25" t="s">
        <v>308</v>
      </c>
      <c r="BE533" s="214">
        <f t="shared" si="14"/>
        <v>0</v>
      </c>
      <c r="BF533" s="214">
        <f t="shared" si="15"/>
        <v>0</v>
      </c>
      <c r="BG533" s="214">
        <f t="shared" si="16"/>
        <v>0</v>
      </c>
      <c r="BH533" s="214">
        <f t="shared" si="17"/>
        <v>0</v>
      </c>
      <c r="BI533" s="214">
        <f t="shared" si="18"/>
        <v>0</v>
      </c>
      <c r="BJ533" s="25" t="s">
        <v>82</v>
      </c>
      <c r="BK533" s="214">
        <f t="shared" si="19"/>
        <v>0</v>
      </c>
      <c r="BL533" s="25" t="s">
        <v>375</v>
      </c>
      <c r="BM533" s="25" t="s">
        <v>2680</v>
      </c>
    </row>
    <row r="534" spans="2:65" s="1" customFormat="1" ht="22.5" customHeight="1">
      <c r="B534" s="42"/>
      <c r="C534" s="203" t="s">
        <v>2681</v>
      </c>
      <c r="D534" s="203" t="s">
        <v>311</v>
      </c>
      <c r="E534" s="204" t="s">
        <v>2682</v>
      </c>
      <c r="F534" s="205" t="s">
        <v>2683</v>
      </c>
      <c r="G534" s="206" t="s">
        <v>538</v>
      </c>
      <c r="H534" s="207">
        <v>336.9</v>
      </c>
      <c r="I534" s="208"/>
      <c r="J534" s="209">
        <f t="shared" si="10"/>
        <v>0</v>
      </c>
      <c r="K534" s="205" t="s">
        <v>315</v>
      </c>
      <c r="L534" s="62"/>
      <c r="M534" s="210" t="s">
        <v>21</v>
      </c>
      <c r="N534" s="211" t="s">
        <v>45</v>
      </c>
      <c r="O534" s="43"/>
      <c r="P534" s="212">
        <f t="shared" si="11"/>
        <v>0</v>
      </c>
      <c r="Q534" s="212">
        <v>0</v>
      </c>
      <c r="R534" s="212">
        <f t="shared" si="12"/>
        <v>0</v>
      </c>
      <c r="S534" s="212">
        <v>0</v>
      </c>
      <c r="T534" s="213">
        <f t="shared" si="13"/>
        <v>0</v>
      </c>
      <c r="AR534" s="25" t="s">
        <v>375</v>
      </c>
      <c r="AT534" s="25" t="s">
        <v>311</v>
      </c>
      <c r="AU534" s="25" t="s">
        <v>95</v>
      </c>
      <c r="AY534" s="25" t="s">
        <v>308</v>
      </c>
      <c r="BE534" s="214">
        <f t="shared" si="14"/>
        <v>0</v>
      </c>
      <c r="BF534" s="214">
        <f t="shared" si="15"/>
        <v>0</v>
      </c>
      <c r="BG534" s="214">
        <f t="shared" si="16"/>
        <v>0</v>
      </c>
      <c r="BH534" s="214">
        <f t="shared" si="17"/>
        <v>0</v>
      </c>
      <c r="BI534" s="214">
        <f t="shared" si="18"/>
        <v>0</v>
      </c>
      <c r="BJ534" s="25" t="s">
        <v>82</v>
      </c>
      <c r="BK534" s="214">
        <f t="shared" si="19"/>
        <v>0</v>
      </c>
      <c r="BL534" s="25" t="s">
        <v>375</v>
      </c>
      <c r="BM534" s="25" t="s">
        <v>2684</v>
      </c>
    </row>
    <row r="535" spans="2:65" s="1" customFormat="1" ht="22.5" customHeight="1">
      <c r="B535" s="42"/>
      <c r="C535" s="203" t="s">
        <v>2685</v>
      </c>
      <c r="D535" s="203" t="s">
        <v>311</v>
      </c>
      <c r="E535" s="204" t="s">
        <v>2686</v>
      </c>
      <c r="F535" s="205" t="s">
        <v>2687</v>
      </c>
      <c r="G535" s="206" t="s">
        <v>538</v>
      </c>
      <c r="H535" s="207">
        <v>66</v>
      </c>
      <c r="I535" s="208"/>
      <c r="J535" s="209">
        <f t="shared" si="10"/>
        <v>0</v>
      </c>
      <c r="K535" s="205" t="s">
        <v>315</v>
      </c>
      <c r="L535" s="62"/>
      <c r="M535" s="210" t="s">
        <v>21</v>
      </c>
      <c r="N535" s="211" t="s">
        <v>45</v>
      </c>
      <c r="O535" s="43"/>
      <c r="P535" s="212">
        <f t="shared" si="11"/>
        <v>0</v>
      </c>
      <c r="Q535" s="212">
        <v>9.1E-4</v>
      </c>
      <c r="R535" s="212">
        <f t="shared" si="12"/>
        <v>6.0060000000000002E-2</v>
      </c>
      <c r="S535" s="212">
        <v>0</v>
      </c>
      <c r="T535" s="213">
        <f t="shared" si="13"/>
        <v>0</v>
      </c>
      <c r="AR535" s="25" t="s">
        <v>375</v>
      </c>
      <c r="AT535" s="25" t="s">
        <v>311</v>
      </c>
      <c r="AU535" s="25" t="s">
        <v>95</v>
      </c>
      <c r="AY535" s="25" t="s">
        <v>308</v>
      </c>
      <c r="BE535" s="214">
        <f t="shared" si="14"/>
        <v>0</v>
      </c>
      <c r="BF535" s="214">
        <f t="shared" si="15"/>
        <v>0</v>
      </c>
      <c r="BG535" s="214">
        <f t="shared" si="16"/>
        <v>0</v>
      </c>
      <c r="BH535" s="214">
        <f t="shared" si="17"/>
        <v>0</v>
      </c>
      <c r="BI535" s="214">
        <f t="shared" si="18"/>
        <v>0</v>
      </c>
      <c r="BJ535" s="25" t="s">
        <v>82</v>
      </c>
      <c r="BK535" s="214">
        <f t="shared" si="19"/>
        <v>0</v>
      </c>
      <c r="BL535" s="25" t="s">
        <v>375</v>
      </c>
      <c r="BM535" s="25" t="s">
        <v>2688</v>
      </c>
    </row>
    <row r="536" spans="2:65" s="1" customFormat="1" ht="22.5" customHeight="1">
      <c r="B536" s="42"/>
      <c r="C536" s="203" t="s">
        <v>2689</v>
      </c>
      <c r="D536" s="203" t="s">
        <v>311</v>
      </c>
      <c r="E536" s="204" t="s">
        <v>2690</v>
      </c>
      <c r="F536" s="205" t="s">
        <v>2691</v>
      </c>
      <c r="G536" s="206" t="s">
        <v>508</v>
      </c>
      <c r="H536" s="207">
        <v>466.11</v>
      </c>
      <c r="I536" s="208"/>
      <c r="J536" s="209">
        <f t="shared" si="10"/>
        <v>0</v>
      </c>
      <c r="K536" s="205" t="s">
        <v>315</v>
      </c>
      <c r="L536" s="62"/>
      <c r="M536" s="210" t="s">
        <v>21</v>
      </c>
      <c r="N536" s="211" t="s">
        <v>45</v>
      </c>
      <c r="O536" s="43"/>
      <c r="P536" s="212">
        <f t="shared" si="11"/>
        <v>0</v>
      </c>
      <c r="Q536" s="212">
        <v>2.0000000000000001E-4</v>
      </c>
      <c r="R536" s="212">
        <f t="shared" si="12"/>
        <v>9.3222000000000013E-2</v>
      </c>
      <c r="S536" s="212">
        <v>0</v>
      </c>
      <c r="T536" s="213">
        <f t="shared" si="13"/>
        <v>0</v>
      </c>
      <c r="AR536" s="25" t="s">
        <v>375</v>
      </c>
      <c r="AT536" s="25" t="s">
        <v>311</v>
      </c>
      <c r="AU536" s="25" t="s">
        <v>95</v>
      </c>
      <c r="AY536" s="25" t="s">
        <v>308</v>
      </c>
      <c r="BE536" s="214">
        <f t="shared" si="14"/>
        <v>0</v>
      </c>
      <c r="BF536" s="214">
        <f t="shared" si="15"/>
        <v>0</v>
      </c>
      <c r="BG536" s="214">
        <f t="shared" si="16"/>
        <v>0</v>
      </c>
      <c r="BH536" s="214">
        <f t="shared" si="17"/>
        <v>0</v>
      </c>
      <c r="BI536" s="214">
        <f t="shared" si="18"/>
        <v>0</v>
      </c>
      <c r="BJ536" s="25" t="s">
        <v>82</v>
      </c>
      <c r="BK536" s="214">
        <f t="shared" si="19"/>
        <v>0</v>
      </c>
      <c r="BL536" s="25" t="s">
        <v>375</v>
      </c>
      <c r="BM536" s="25" t="s">
        <v>2692</v>
      </c>
    </row>
    <row r="537" spans="2:65" s="1" customFormat="1" ht="22.5" customHeight="1">
      <c r="B537" s="42"/>
      <c r="C537" s="203" t="s">
        <v>2693</v>
      </c>
      <c r="D537" s="203" t="s">
        <v>311</v>
      </c>
      <c r="E537" s="204" t="s">
        <v>2694</v>
      </c>
      <c r="F537" s="205" t="s">
        <v>2695</v>
      </c>
      <c r="G537" s="206" t="s">
        <v>538</v>
      </c>
      <c r="H537" s="207">
        <v>783.89</v>
      </c>
      <c r="I537" s="208"/>
      <c r="J537" s="209">
        <f t="shared" si="10"/>
        <v>0</v>
      </c>
      <c r="K537" s="205" t="s">
        <v>315</v>
      </c>
      <c r="L537" s="62"/>
      <c r="M537" s="210" t="s">
        <v>21</v>
      </c>
      <c r="N537" s="211" t="s">
        <v>45</v>
      </c>
      <c r="O537" s="43"/>
      <c r="P537" s="212">
        <f t="shared" si="11"/>
        <v>0</v>
      </c>
      <c r="Q537" s="212">
        <v>1.6000000000000001E-4</v>
      </c>
      <c r="R537" s="212">
        <f t="shared" si="12"/>
        <v>0.12542240000000002</v>
      </c>
      <c r="S537" s="212">
        <v>0</v>
      </c>
      <c r="T537" s="213">
        <f t="shared" si="13"/>
        <v>0</v>
      </c>
      <c r="AR537" s="25" t="s">
        <v>375</v>
      </c>
      <c r="AT537" s="25" t="s">
        <v>311</v>
      </c>
      <c r="AU537" s="25" t="s">
        <v>95</v>
      </c>
      <c r="AY537" s="25" t="s">
        <v>308</v>
      </c>
      <c r="BE537" s="214">
        <f t="shared" si="14"/>
        <v>0</v>
      </c>
      <c r="BF537" s="214">
        <f t="shared" si="15"/>
        <v>0</v>
      </c>
      <c r="BG537" s="214">
        <f t="shared" si="16"/>
        <v>0</v>
      </c>
      <c r="BH537" s="214">
        <f t="shared" si="17"/>
        <v>0</v>
      </c>
      <c r="BI537" s="214">
        <f t="shared" si="18"/>
        <v>0</v>
      </c>
      <c r="BJ537" s="25" t="s">
        <v>82</v>
      </c>
      <c r="BK537" s="214">
        <f t="shared" si="19"/>
        <v>0</v>
      </c>
      <c r="BL537" s="25" t="s">
        <v>375</v>
      </c>
      <c r="BM537" s="25" t="s">
        <v>2696</v>
      </c>
    </row>
    <row r="538" spans="2:65" s="1" customFormat="1" ht="22.5" customHeight="1">
      <c r="B538" s="42"/>
      <c r="C538" s="203" t="s">
        <v>2697</v>
      </c>
      <c r="D538" s="203" t="s">
        <v>311</v>
      </c>
      <c r="E538" s="204" t="s">
        <v>2698</v>
      </c>
      <c r="F538" s="205" t="s">
        <v>2699</v>
      </c>
      <c r="G538" s="206" t="s">
        <v>508</v>
      </c>
      <c r="H538" s="207">
        <v>466.11</v>
      </c>
      <c r="I538" s="208"/>
      <c r="J538" s="209">
        <f t="shared" si="10"/>
        <v>0</v>
      </c>
      <c r="K538" s="205" t="s">
        <v>315</v>
      </c>
      <c r="L538" s="62"/>
      <c r="M538" s="210" t="s">
        <v>21</v>
      </c>
      <c r="N538" s="211" t="s">
        <v>45</v>
      </c>
      <c r="O538" s="43"/>
      <c r="P538" s="212">
        <f t="shared" si="11"/>
        <v>0</v>
      </c>
      <c r="Q538" s="212">
        <v>2.0000000000000001E-4</v>
      </c>
      <c r="R538" s="212">
        <f t="shared" si="12"/>
        <v>9.3222000000000013E-2</v>
      </c>
      <c r="S538" s="212">
        <v>0</v>
      </c>
      <c r="T538" s="213">
        <f t="shared" si="13"/>
        <v>0</v>
      </c>
      <c r="AR538" s="25" t="s">
        <v>375</v>
      </c>
      <c r="AT538" s="25" t="s">
        <v>311</v>
      </c>
      <c r="AU538" s="25" t="s">
        <v>95</v>
      </c>
      <c r="AY538" s="25" t="s">
        <v>308</v>
      </c>
      <c r="BE538" s="214">
        <f t="shared" si="14"/>
        <v>0</v>
      </c>
      <c r="BF538" s="214">
        <f t="shared" si="15"/>
        <v>0</v>
      </c>
      <c r="BG538" s="214">
        <f t="shared" si="16"/>
        <v>0</v>
      </c>
      <c r="BH538" s="214">
        <f t="shared" si="17"/>
        <v>0</v>
      </c>
      <c r="BI538" s="214">
        <f t="shared" si="18"/>
        <v>0</v>
      </c>
      <c r="BJ538" s="25" t="s">
        <v>82</v>
      </c>
      <c r="BK538" s="214">
        <f t="shared" si="19"/>
        <v>0</v>
      </c>
      <c r="BL538" s="25" t="s">
        <v>375</v>
      </c>
      <c r="BM538" s="25" t="s">
        <v>2700</v>
      </c>
    </row>
    <row r="539" spans="2:65" s="1" customFormat="1" ht="22.5" customHeight="1">
      <c r="B539" s="42"/>
      <c r="C539" s="203" t="s">
        <v>2701</v>
      </c>
      <c r="D539" s="203" t="s">
        <v>311</v>
      </c>
      <c r="E539" s="204" t="s">
        <v>2702</v>
      </c>
      <c r="F539" s="205" t="s">
        <v>2703</v>
      </c>
      <c r="G539" s="206" t="s">
        <v>508</v>
      </c>
      <c r="H539" s="207">
        <v>575.23</v>
      </c>
      <c r="I539" s="208"/>
      <c r="J539" s="209">
        <f t="shared" si="10"/>
        <v>0</v>
      </c>
      <c r="K539" s="205" t="s">
        <v>315</v>
      </c>
      <c r="L539" s="62"/>
      <c r="M539" s="210" t="s">
        <v>21</v>
      </c>
      <c r="N539" s="211" t="s">
        <v>45</v>
      </c>
      <c r="O539" s="43"/>
      <c r="P539" s="212">
        <f t="shared" si="11"/>
        <v>0</v>
      </c>
      <c r="Q539" s="212">
        <v>2.767E-2</v>
      </c>
      <c r="R539" s="212">
        <f t="shared" si="12"/>
        <v>15.9166141</v>
      </c>
      <c r="S539" s="212">
        <v>0</v>
      </c>
      <c r="T539" s="213">
        <f t="shared" si="13"/>
        <v>0</v>
      </c>
      <c r="AR539" s="25" t="s">
        <v>375</v>
      </c>
      <c r="AT539" s="25" t="s">
        <v>311</v>
      </c>
      <c r="AU539" s="25" t="s">
        <v>95</v>
      </c>
      <c r="AY539" s="25" t="s">
        <v>308</v>
      </c>
      <c r="BE539" s="214">
        <f t="shared" si="14"/>
        <v>0</v>
      </c>
      <c r="BF539" s="214">
        <f t="shared" si="15"/>
        <v>0</v>
      </c>
      <c r="BG539" s="214">
        <f t="shared" si="16"/>
        <v>0</v>
      </c>
      <c r="BH539" s="214">
        <f t="shared" si="17"/>
        <v>0</v>
      </c>
      <c r="BI539" s="214">
        <f t="shared" si="18"/>
        <v>0</v>
      </c>
      <c r="BJ539" s="25" t="s">
        <v>82</v>
      </c>
      <c r="BK539" s="214">
        <f t="shared" si="19"/>
        <v>0</v>
      </c>
      <c r="BL539" s="25" t="s">
        <v>375</v>
      </c>
      <c r="BM539" s="25" t="s">
        <v>2704</v>
      </c>
    </row>
    <row r="540" spans="2:65" s="1" customFormat="1" ht="22.5" customHeight="1">
      <c r="B540" s="42"/>
      <c r="C540" s="203" t="s">
        <v>2705</v>
      </c>
      <c r="D540" s="203" t="s">
        <v>311</v>
      </c>
      <c r="E540" s="204" t="s">
        <v>2706</v>
      </c>
      <c r="F540" s="205" t="s">
        <v>2707</v>
      </c>
      <c r="G540" s="206" t="s">
        <v>508</v>
      </c>
      <c r="H540" s="207">
        <v>292.73</v>
      </c>
      <c r="I540" s="208"/>
      <c r="J540" s="209">
        <f t="shared" si="10"/>
        <v>0</v>
      </c>
      <c r="K540" s="205" t="s">
        <v>315</v>
      </c>
      <c r="L540" s="62"/>
      <c r="M540" s="210" t="s">
        <v>21</v>
      </c>
      <c r="N540" s="211" t="s">
        <v>45</v>
      </c>
      <c r="O540" s="43"/>
      <c r="P540" s="212">
        <f t="shared" si="11"/>
        <v>0</v>
      </c>
      <c r="Q540" s="212">
        <v>2.792E-2</v>
      </c>
      <c r="R540" s="212">
        <f t="shared" si="12"/>
        <v>8.1730216000000002</v>
      </c>
      <c r="S540" s="212">
        <v>0</v>
      </c>
      <c r="T540" s="213">
        <f t="shared" si="13"/>
        <v>0</v>
      </c>
      <c r="AR540" s="25" t="s">
        <v>375</v>
      </c>
      <c r="AT540" s="25" t="s">
        <v>311</v>
      </c>
      <c r="AU540" s="25" t="s">
        <v>95</v>
      </c>
      <c r="AY540" s="25" t="s">
        <v>308</v>
      </c>
      <c r="BE540" s="214">
        <f t="shared" si="14"/>
        <v>0</v>
      </c>
      <c r="BF540" s="214">
        <f t="shared" si="15"/>
        <v>0</v>
      </c>
      <c r="BG540" s="214">
        <f t="shared" si="16"/>
        <v>0</v>
      </c>
      <c r="BH540" s="214">
        <f t="shared" si="17"/>
        <v>0</v>
      </c>
      <c r="BI540" s="214">
        <f t="shared" si="18"/>
        <v>0</v>
      </c>
      <c r="BJ540" s="25" t="s">
        <v>82</v>
      </c>
      <c r="BK540" s="214">
        <f t="shared" si="19"/>
        <v>0</v>
      </c>
      <c r="BL540" s="25" t="s">
        <v>375</v>
      </c>
      <c r="BM540" s="25" t="s">
        <v>2708</v>
      </c>
    </row>
    <row r="541" spans="2:65" s="1" customFormat="1" ht="22.5" customHeight="1">
      <c r="B541" s="42"/>
      <c r="C541" s="203" t="s">
        <v>2709</v>
      </c>
      <c r="D541" s="203" t="s">
        <v>311</v>
      </c>
      <c r="E541" s="204" t="s">
        <v>2706</v>
      </c>
      <c r="F541" s="205" t="s">
        <v>2707</v>
      </c>
      <c r="G541" s="206" t="s">
        <v>508</v>
      </c>
      <c r="H541" s="207">
        <v>14.3</v>
      </c>
      <c r="I541" s="208"/>
      <c r="J541" s="209">
        <f t="shared" si="10"/>
        <v>0</v>
      </c>
      <c r="K541" s="205" t="s">
        <v>315</v>
      </c>
      <c r="L541" s="62"/>
      <c r="M541" s="210" t="s">
        <v>21</v>
      </c>
      <c r="N541" s="211" t="s">
        <v>45</v>
      </c>
      <c r="O541" s="43"/>
      <c r="P541" s="212">
        <f t="shared" si="11"/>
        <v>0</v>
      </c>
      <c r="Q541" s="212">
        <v>2.792E-2</v>
      </c>
      <c r="R541" s="212">
        <f t="shared" si="12"/>
        <v>0.399256</v>
      </c>
      <c r="S541" s="212">
        <v>0</v>
      </c>
      <c r="T541" s="213">
        <f t="shared" si="13"/>
        <v>0</v>
      </c>
      <c r="AR541" s="25" t="s">
        <v>375</v>
      </c>
      <c r="AT541" s="25" t="s">
        <v>311</v>
      </c>
      <c r="AU541" s="25" t="s">
        <v>95</v>
      </c>
      <c r="AY541" s="25" t="s">
        <v>308</v>
      </c>
      <c r="BE541" s="214">
        <f t="shared" si="14"/>
        <v>0</v>
      </c>
      <c r="BF541" s="214">
        <f t="shared" si="15"/>
        <v>0</v>
      </c>
      <c r="BG541" s="214">
        <f t="shared" si="16"/>
        <v>0</v>
      </c>
      <c r="BH541" s="214">
        <f t="shared" si="17"/>
        <v>0</v>
      </c>
      <c r="BI541" s="214">
        <f t="shared" si="18"/>
        <v>0</v>
      </c>
      <c r="BJ541" s="25" t="s">
        <v>82</v>
      </c>
      <c r="BK541" s="214">
        <f t="shared" si="19"/>
        <v>0</v>
      </c>
      <c r="BL541" s="25" t="s">
        <v>375</v>
      </c>
      <c r="BM541" s="25" t="s">
        <v>2710</v>
      </c>
    </row>
    <row r="542" spans="2:65" s="1" customFormat="1" ht="40.5">
      <c r="B542" s="42"/>
      <c r="C542" s="64"/>
      <c r="D542" s="246" t="s">
        <v>1656</v>
      </c>
      <c r="E542" s="64"/>
      <c r="F542" s="290" t="s">
        <v>2711</v>
      </c>
      <c r="G542" s="64"/>
      <c r="H542" s="64"/>
      <c r="I542" s="173"/>
      <c r="J542" s="64"/>
      <c r="K542" s="64"/>
      <c r="L542" s="62"/>
      <c r="M542" s="291"/>
      <c r="N542" s="43"/>
      <c r="O542" s="43"/>
      <c r="P542" s="43"/>
      <c r="Q542" s="43"/>
      <c r="R542" s="43"/>
      <c r="S542" s="43"/>
      <c r="T542" s="79"/>
      <c r="AT542" s="25" t="s">
        <v>1656</v>
      </c>
      <c r="AU542" s="25" t="s">
        <v>95</v>
      </c>
    </row>
    <row r="543" spans="2:65" s="1" customFormat="1" ht="22.5" customHeight="1">
      <c r="B543" s="42"/>
      <c r="C543" s="203" t="s">
        <v>2712</v>
      </c>
      <c r="D543" s="203" t="s">
        <v>311</v>
      </c>
      <c r="E543" s="204" t="s">
        <v>2713</v>
      </c>
      <c r="F543" s="205" t="s">
        <v>2714</v>
      </c>
      <c r="G543" s="206" t="s">
        <v>508</v>
      </c>
      <c r="H543" s="207">
        <v>102.63</v>
      </c>
      <c r="I543" s="208"/>
      <c r="J543" s="209">
        <f>ROUND(I543*H543,2)</f>
        <v>0</v>
      </c>
      <c r="K543" s="205" t="s">
        <v>315</v>
      </c>
      <c r="L543" s="62"/>
      <c r="M543" s="210" t="s">
        <v>21</v>
      </c>
      <c r="N543" s="211" t="s">
        <v>45</v>
      </c>
      <c r="O543" s="43"/>
      <c r="P543" s="212">
        <f>O543*H543</f>
        <v>0</v>
      </c>
      <c r="Q543" s="212">
        <v>2.8219999999999999E-2</v>
      </c>
      <c r="R543" s="212">
        <f>Q543*H543</f>
        <v>2.8962185999999996</v>
      </c>
      <c r="S543" s="212">
        <v>0</v>
      </c>
      <c r="T543" s="213">
        <f>S543*H543</f>
        <v>0</v>
      </c>
      <c r="AR543" s="25" t="s">
        <v>375</v>
      </c>
      <c r="AT543" s="25" t="s">
        <v>311</v>
      </c>
      <c r="AU543" s="25" t="s">
        <v>95</v>
      </c>
      <c r="AY543" s="25" t="s">
        <v>308</v>
      </c>
      <c r="BE543" s="214">
        <f>IF(N543="základní",J543,0)</f>
        <v>0</v>
      </c>
      <c r="BF543" s="214">
        <f>IF(N543="snížená",J543,0)</f>
        <v>0</v>
      </c>
      <c r="BG543" s="214">
        <f>IF(N543="zákl. přenesená",J543,0)</f>
        <v>0</v>
      </c>
      <c r="BH543" s="214">
        <f>IF(N543="sníž. přenesená",J543,0)</f>
        <v>0</v>
      </c>
      <c r="BI543" s="214">
        <f>IF(N543="nulová",J543,0)</f>
        <v>0</v>
      </c>
      <c r="BJ543" s="25" t="s">
        <v>82</v>
      </c>
      <c r="BK543" s="214">
        <f>ROUND(I543*H543,2)</f>
        <v>0</v>
      </c>
      <c r="BL543" s="25" t="s">
        <v>375</v>
      </c>
      <c r="BM543" s="25" t="s">
        <v>2715</v>
      </c>
    </row>
    <row r="544" spans="2:65" s="1" customFormat="1" ht="31.5" customHeight="1">
      <c r="B544" s="42"/>
      <c r="C544" s="203" t="s">
        <v>2716</v>
      </c>
      <c r="D544" s="203" t="s">
        <v>311</v>
      </c>
      <c r="E544" s="204" t="s">
        <v>2717</v>
      </c>
      <c r="F544" s="205" t="s">
        <v>2718</v>
      </c>
      <c r="G544" s="206" t="s">
        <v>508</v>
      </c>
      <c r="H544" s="207">
        <v>468.12</v>
      </c>
      <c r="I544" s="208"/>
      <c r="J544" s="209">
        <f>ROUND(I544*H544,2)</f>
        <v>0</v>
      </c>
      <c r="K544" s="205" t="s">
        <v>315</v>
      </c>
      <c r="L544" s="62"/>
      <c r="M544" s="210" t="s">
        <v>21</v>
      </c>
      <c r="N544" s="211" t="s">
        <v>45</v>
      </c>
      <c r="O544" s="43"/>
      <c r="P544" s="212">
        <f>O544*H544</f>
        <v>0</v>
      </c>
      <c r="Q544" s="212">
        <v>2.869E-2</v>
      </c>
      <c r="R544" s="212">
        <f>Q544*H544</f>
        <v>13.430362800000001</v>
      </c>
      <c r="S544" s="212">
        <v>0</v>
      </c>
      <c r="T544" s="213">
        <f>S544*H544</f>
        <v>0</v>
      </c>
      <c r="AR544" s="25" t="s">
        <v>375</v>
      </c>
      <c r="AT544" s="25" t="s">
        <v>311</v>
      </c>
      <c r="AU544" s="25" t="s">
        <v>95</v>
      </c>
      <c r="AY544" s="25" t="s">
        <v>308</v>
      </c>
      <c r="BE544" s="214">
        <f>IF(N544="základní",J544,0)</f>
        <v>0</v>
      </c>
      <c r="BF544" s="214">
        <f>IF(N544="snížená",J544,0)</f>
        <v>0</v>
      </c>
      <c r="BG544" s="214">
        <f>IF(N544="zákl. přenesená",J544,0)</f>
        <v>0</v>
      </c>
      <c r="BH544" s="214">
        <f>IF(N544="sníž. přenesená",J544,0)</f>
        <v>0</v>
      </c>
      <c r="BI544" s="214">
        <f>IF(N544="nulová",J544,0)</f>
        <v>0</v>
      </c>
      <c r="BJ544" s="25" t="s">
        <v>82</v>
      </c>
      <c r="BK544" s="214">
        <f>ROUND(I544*H544,2)</f>
        <v>0</v>
      </c>
      <c r="BL544" s="25" t="s">
        <v>375</v>
      </c>
      <c r="BM544" s="25" t="s">
        <v>2719</v>
      </c>
    </row>
    <row r="545" spans="2:65" s="1" customFormat="1" ht="27">
      <c r="B545" s="42"/>
      <c r="C545" s="64"/>
      <c r="D545" s="246" t="s">
        <v>1656</v>
      </c>
      <c r="E545" s="64"/>
      <c r="F545" s="290" t="s">
        <v>2720</v>
      </c>
      <c r="G545" s="64"/>
      <c r="H545" s="64"/>
      <c r="I545" s="173"/>
      <c r="J545" s="64"/>
      <c r="K545" s="64"/>
      <c r="L545" s="62"/>
      <c r="M545" s="291"/>
      <c r="N545" s="43"/>
      <c r="O545" s="43"/>
      <c r="P545" s="43"/>
      <c r="Q545" s="43"/>
      <c r="R545" s="43"/>
      <c r="S545" s="43"/>
      <c r="T545" s="79"/>
      <c r="AT545" s="25" t="s">
        <v>1656</v>
      </c>
      <c r="AU545" s="25" t="s">
        <v>95</v>
      </c>
    </row>
    <row r="546" spans="2:65" s="1" customFormat="1" ht="22.5" customHeight="1">
      <c r="B546" s="42"/>
      <c r="C546" s="203" t="s">
        <v>2721</v>
      </c>
      <c r="D546" s="203" t="s">
        <v>311</v>
      </c>
      <c r="E546" s="204" t="s">
        <v>2722</v>
      </c>
      <c r="F546" s="205" t="s">
        <v>2723</v>
      </c>
      <c r="G546" s="206" t="s">
        <v>538</v>
      </c>
      <c r="H546" s="207">
        <v>517.11</v>
      </c>
      <c r="I546" s="208"/>
      <c r="J546" s="209">
        <f>ROUND(I546*H546,2)</f>
        <v>0</v>
      </c>
      <c r="K546" s="205" t="s">
        <v>315</v>
      </c>
      <c r="L546" s="62"/>
      <c r="M546" s="210" t="s">
        <v>21</v>
      </c>
      <c r="N546" s="211" t="s">
        <v>45</v>
      </c>
      <c r="O546" s="43"/>
      <c r="P546" s="212">
        <f>O546*H546</f>
        <v>0</v>
      </c>
      <c r="Q546" s="212">
        <v>9.1E-4</v>
      </c>
      <c r="R546" s="212">
        <f>Q546*H546</f>
        <v>0.47057009999999999</v>
      </c>
      <c r="S546" s="212">
        <v>0</v>
      </c>
      <c r="T546" s="213">
        <f>S546*H546</f>
        <v>0</v>
      </c>
      <c r="AR546" s="25" t="s">
        <v>375</v>
      </c>
      <c r="AT546" s="25" t="s">
        <v>311</v>
      </c>
      <c r="AU546" s="25" t="s">
        <v>95</v>
      </c>
      <c r="AY546" s="25" t="s">
        <v>308</v>
      </c>
      <c r="BE546" s="214">
        <f>IF(N546="základní",J546,0)</f>
        <v>0</v>
      </c>
      <c r="BF546" s="214">
        <f>IF(N546="snížená",J546,0)</f>
        <v>0</v>
      </c>
      <c r="BG546" s="214">
        <f>IF(N546="zákl. přenesená",J546,0)</f>
        <v>0</v>
      </c>
      <c r="BH546" s="214">
        <f>IF(N546="sníž. přenesená",J546,0)</f>
        <v>0</v>
      </c>
      <c r="BI546" s="214">
        <f>IF(N546="nulová",J546,0)</f>
        <v>0</v>
      </c>
      <c r="BJ546" s="25" t="s">
        <v>82</v>
      </c>
      <c r="BK546" s="214">
        <f>ROUND(I546*H546,2)</f>
        <v>0</v>
      </c>
      <c r="BL546" s="25" t="s">
        <v>375</v>
      </c>
      <c r="BM546" s="25" t="s">
        <v>2724</v>
      </c>
    </row>
    <row r="547" spans="2:65" s="1" customFormat="1" ht="22.5" customHeight="1">
      <c r="B547" s="42"/>
      <c r="C547" s="203" t="s">
        <v>2725</v>
      </c>
      <c r="D547" s="203" t="s">
        <v>311</v>
      </c>
      <c r="E547" s="204" t="s">
        <v>2726</v>
      </c>
      <c r="F547" s="205" t="s">
        <v>2727</v>
      </c>
      <c r="G547" s="206" t="s">
        <v>508</v>
      </c>
      <c r="H547" s="207">
        <v>1364.28</v>
      </c>
      <c r="I547" s="208"/>
      <c r="J547" s="209">
        <f>ROUND(I547*H547,2)</f>
        <v>0</v>
      </c>
      <c r="K547" s="205" t="s">
        <v>315</v>
      </c>
      <c r="L547" s="62"/>
      <c r="M547" s="210" t="s">
        <v>21</v>
      </c>
      <c r="N547" s="211" t="s">
        <v>45</v>
      </c>
      <c r="O547" s="43"/>
      <c r="P547" s="212">
        <f>O547*H547</f>
        <v>0</v>
      </c>
      <c r="Q547" s="212">
        <v>1E-4</v>
      </c>
      <c r="R547" s="212">
        <f>Q547*H547</f>
        <v>0.13642799999999999</v>
      </c>
      <c r="S547" s="212">
        <v>0</v>
      </c>
      <c r="T547" s="213">
        <f>S547*H547</f>
        <v>0</v>
      </c>
      <c r="AR547" s="25" t="s">
        <v>375</v>
      </c>
      <c r="AT547" s="25" t="s">
        <v>311</v>
      </c>
      <c r="AU547" s="25" t="s">
        <v>95</v>
      </c>
      <c r="AY547" s="25" t="s">
        <v>308</v>
      </c>
      <c r="BE547" s="214">
        <f>IF(N547="základní",J547,0)</f>
        <v>0</v>
      </c>
      <c r="BF547" s="214">
        <f>IF(N547="snížená",J547,0)</f>
        <v>0</v>
      </c>
      <c r="BG547" s="214">
        <f>IF(N547="zákl. přenesená",J547,0)</f>
        <v>0</v>
      </c>
      <c r="BH547" s="214">
        <f>IF(N547="sníž. přenesená",J547,0)</f>
        <v>0</v>
      </c>
      <c r="BI547" s="214">
        <f>IF(N547="nulová",J547,0)</f>
        <v>0</v>
      </c>
      <c r="BJ547" s="25" t="s">
        <v>82</v>
      </c>
      <c r="BK547" s="214">
        <f>ROUND(I547*H547,2)</f>
        <v>0</v>
      </c>
      <c r="BL547" s="25" t="s">
        <v>375</v>
      </c>
      <c r="BM547" s="25" t="s">
        <v>2728</v>
      </c>
    </row>
    <row r="548" spans="2:65" s="1" customFormat="1" ht="22.5" customHeight="1">
      <c r="B548" s="42"/>
      <c r="C548" s="203" t="s">
        <v>2729</v>
      </c>
      <c r="D548" s="203" t="s">
        <v>311</v>
      </c>
      <c r="E548" s="204" t="s">
        <v>2730</v>
      </c>
      <c r="F548" s="205" t="s">
        <v>2731</v>
      </c>
      <c r="G548" s="206" t="s">
        <v>508</v>
      </c>
      <c r="H548" s="207">
        <v>1364.28</v>
      </c>
      <c r="I548" s="208"/>
      <c r="J548" s="209">
        <f>ROUND(I548*H548,2)</f>
        <v>0</v>
      </c>
      <c r="K548" s="205" t="s">
        <v>315</v>
      </c>
      <c r="L548" s="62"/>
      <c r="M548" s="210" t="s">
        <v>21</v>
      </c>
      <c r="N548" s="211" t="s">
        <v>45</v>
      </c>
      <c r="O548" s="43"/>
      <c r="P548" s="212">
        <f>O548*H548</f>
        <v>0</v>
      </c>
      <c r="Q548" s="212">
        <v>1E-4</v>
      </c>
      <c r="R548" s="212">
        <f>Q548*H548</f>
        <v>0.13642799999999999</v>
      </c>
      <c r="S548" s="212">
        <v>0</v>
      </c>
      <c r="T548" s="213">
        <f>S548*H548</f>
        <v>0</v>
      </c>
      <c r="AR548" s="25" t="s">
        <v>375</v>
      </c>
      <c r="AT548" s="25" t="s">
        <v>311</v>
      </c>
      <c r="AU548" s="25" t="s">
        <v>95</v>
      </c>
      <c r="AY548" s="25" t="s">
        <v>308</v>
      </c>
      <c r="BE548" s="214">
        <f>IF(N548="základní",J548,0)</f>
        <v>0</v>
      </c>
      <c r="BF548" s="214">
        <f>IF(N548="snížená",J548,0)</f>
        <v>0</v>
      </c>
      <c r="BG548" s="214">
        <f>IF(N548="zákl. přenesená",J548,0)</f>
        <v>0</v>
      </c>
      <c r="BH548" s="214">
        <f>IF(N548="sníž. přenesená",J548,0)</f>
        <v>0</v>
      </c>
      <c r="BI548" s="214">
        <f>IF(N548="nulová",J548,0)</f>
        <v>0</v>
      </c>
      <c r="BJ548" s="25" t="s">
        <v>82</v>
      </c>
      <c r="BK548" s="214">
        <f>ROUND(I548*H548,2)</f>
        <v>0</v>
      </c>
      <c r="BL548" s="25" t="s">
        <v>375</v>
      </c>
      <c r="BM548" s="25" t="s">
        <v>2732</v>
      </c>
    </row>
    <row r="549" spans="2:65" s="1" customFormat="1" ht="22.5" customHeight="1">
      <c r="B549" s="42"/>
      <c r="C549" s="203" t="s">
        <v>2733</v>
      </c>
      <c r="D549" s="203" t="s">
        <v>311</v>
      </c>
      <c r="E549" s="204" t="s">
        <v>2734</v>
      </c>
      <c r="F549" s="205" t="s">
        <v>2735</v>
      </c>
      <c r="G549" s="206" t="s">
        <v>538</v>
      </c>
      <c r="H549" s="207">
        <v>15.93</v>
      </c>
      <c r="I549" s="208"/>
      <c r="J549" s="209">
        <f>ROUND(I549*H549,2)</f>
        <v>0</v>
      </c>
      <c r="K549" s="205" t="s">
        <v>315</v>
      </c>
      <c r="L549" s="62"/>
      <c r="M549" s="210" t="s">
        <v>21</v>
      </c>
      <c r="N549" s="211" t="s">
        <v>45</v>
      </c>
      <c r="O549" s="43"/>
      <c r="P549" s="212">
        <f>O549*H549</f>
        <v>0</v>
      </c>
      <c r="Q549" s="212">
        <v>1.439E-2</v>
      </c>
      <c r="R549" s="212">
        <f>Q549*H549</f>
        <v>0.22923269999999998</v>
      </c>
      <c r="S549" s="212">
        <v>0</v>
      </c>
      <c r="T549" s="213">
        <f>S549*H549</f>
        <v>0</v>
      </c>
      <c r="AR549" s="25" t="s">
        <v>375</v>
      </c>
      <c r="AT549" s="25" t="s">
        <v>311</v>
      </c>
      <c r="AU549" s="25" t="s">
        <v>95</v>
      </c>
      <c r="AY549" s="25" t="s">
        <v>308</v>
      </c>
      <c r="BE549" s="214">
        <f>IF(N549="základní",J549,0)</f>
        <v>0</v>
      </c>
      <c r="BF549" s="214">
        <f>IF(N549="snížená",J549,0)</f>
        <v>0</v>
      </c>
      <c r="BG549" s="214">
        <f>IF(N549="zákl. přenesená",J549,0)</f>
        <v>0</v>
      </c>
      <c r="BH549" s="214">
        <f>IF(N549="sníž. přenesená",J549,0)</f>
        <v>0</v>
      </c>
      <c r="BI549" s="214">
        <f>IF(N549="nulová",J549,0)</f>
        <v>0</v>
      </c>
      <c r="BJ549" s="25" t="s">
        <v>82</v>
      </c>
      <c r="BK549" s="214">
        <f>ROUND(I549*H549,2)</f>
        <v>0</v>
      </c>
      <c r="BL549" s="25" t="s">
        <v>375</v>
      </c>
      <c r="BM549" s="25" t="s">
        <v>2736</v>
      </c>
    </row>
    <row r="550" spans="2:65" s="1" customFormat="1" ht="27">
      <c r="B550" s="42"/>
      <c r="C550" s="64"/>
      <c r="D550" s="246" t="s">
        <v>1656</v>
      </c>
      <c r="E550" s="64"/>
      <c r="F550" s="290" t="s">
        <v>2737</v>
      </c>
      <c r="G550" s="64"/>
      <c r="H550" s="64"/>
      <c r="I550" s="173"/>
      <c r="J550" s="64"/>
      <c r="K550" s="64"/>
      <c r="L550" s="62"/>
      <c r="M550" s="291"/>
      <c r="N550" s="43"/>
      <c r="O550" s="43"/>
      <c r="P550" s="43"/>
      <c r="Q550" s="43"/>
      <c r="R550" s="43"/>
      <c r="S550" s="43"/>
      <c r="T550" s="79"/>
      <c r="AT550" s="25" t="s">
        <v>1656</v>
      </c>
      <c r="AU550" s="25" t="s">
        <v>95</v>
      </c>
    </row>
    <row r="551" spans="2:65" s="1" customFormat="1" ht="22.5" customHeight="1">
      <c r="B551" s="42"/>
      <c r="C551" s="203" t="s">
        <v>2738</v>
      </c>
      <c r="D551" s="203" t="s">
        <v>311</v>
      </c>
      <c r="E551" s="204" t="s">
        <v>2739</v>
      </c>
      <c r="F551" s="205" t="s">
        <v>2740</v>
      </c>
      <c r="G551" s="206" t="s">
        <v>508</v>
      </c>
      <c r="H551" s="207">
        <v>24.78</v>
      </c>
      <c r="I551" s="208"/>
      <c r="J551" s="209">
        <f>ROUND(I551*H551,2)</f>
        <v>0</v>
      </c>
      <c r="K551" s="205" t="s">
        <v>315</v>
      </c>
      <c r="L551" s="62"/>
      <c r="M551" s="210" t="s">
        <v>21</v>
      </c>
      <c r="N551" s="211" t="s">
        <v>45</v>
      </c>
      <c r="O551" s="43"/>
      <c r="P551" s="212">
        <f>O551*H551</f>
        <v>0</v>
      </c>
      <c r="Q551" s="212">
        <v>2.7269999999999999E-2</v>
      </c>
      <c r="R551" s="212">
        <f>Q551*H551</f>
        <v>0.67575059999999998</v>
      </c>
      <c r="S551" s="212">
        <v>0</v>
      </c>
      <c r="T551" s="213">
        <f>S551*H551</f>
        <v>0</v>
      </c>
      <c r="AR551" s="25" t="s">
        <v>375</v>
      </c>
      <c r="AT551" s="25" t="s">
        <v>311</v>
      </c>
      <c r="AU551" s="25" t="s">
        <v>95</v>
      </c>
      <c r="AY551" s="25" t="s">
        <v>308</v>
      </c>
      <c r="BE551" s="214">
        <f>IF(N551="základní",J551,0)</f>
        <v>0</v>
      </c>
      <c r="BF551" s="214">
        <f>IF(N551="snížená",J551,0)</f>
        <v>0</v>
      </c>
      <c r="BG551" s="214">
        <f>IF(N551="zákl. přenesená",J551,0)</f>
        <v>0</v>
      </c>
      <c r="BH551" s="214">
        <f>IF(N551="sníž. přenesená",J551,0)</f>
        <v>0</v>
      </c>
      <c r="BI551" s="214">
        <f>IF(N551="nulová",J551,0)</f>
        <v>0</v>
      </c>
      <c r="BJ551" s="25" t="s">
        <v>82</v>
      </c>
      <c r="BK551" s="214">
        <f>ROUND(I551*H551,2)</f>
        <v>0</v>
      </c>
      <c r="BL551" s="25" t="s">
        <v>375</v>
      </c>
      <c r="BM551" s="25" t="s">
        <v>2741</v>
      </c>
    </row>
    <row r="552" spans="2:65" s="1" customFormat="1" ht="27">
      <c r="B552" s="42"/>
      <c r="C552" s="64"/>
      <c r="D552" s="246" t="s">
        <v>1656</v>
      </c>
      <c r="E552" s="64"/>
      <c r="F552" s="290" t="s">
        <v>2742</v>
      </c>
      <c r="G552" s="64"/>
      <c r="H552" s="64"/>
      <c r="I552" s="173"/>
      <c r="J552" s="64"/>
      <c r="K552" s="64"/>
      <c r="L552" s="62"/>
      <c r="M552" s="291"/>
      <c r="N552" s="43"/>
      <c r="O552" s="43"/>
      <c r="P552" s="43"/>
      <c r="Q552" s="43"/>
      <c r="R552" s="43"/>
      <c r="S552" s="43"/>
      <c r="T552" s="79"/>
      <c r="AT552" s="25" t="s">
        <v>1656</v>
      </c>
      <c r="AU552" s="25" t="s">
        <v>95</v>
      </c>
    </row>
    <row r="553" spans="2:65" s="1" customFormat="1" ht="22.5" customHeight="1">
      <c r="B553" s="42"/>
      <c r="C553" s="203" t="s">
        <v>2743</v>
      </c>
      <c r="D553" s="203" t="s">
        <v>311</v>
      </c>
      <c r="E553" s="204" t="s">
        <v>2744</v>
      </c>
      <c r="F553" s="205" t="s">
        <v>2745</v>
      </c>
      <c r="G553" s="206" t="s">
        <v>538</v>
      </c>
      <c r="H553" s="207">
        <v>16.72</v>
      </c>
      <c r="I553" s="208"/>
      <c r="J553" s="209">
        <f>ROUND(I553*H553,2)</f>
        <v>0</v>
      </c>
      <c r="K553" s="205" t="s">
        <v>315</v>
      </c>
      <c r="L553" s="62"/>
      <c r="M553" s="210" t="s">
        <v>21</v>
      </c>
      <c r="N553" s="211" t="s">
        <v>45</v>
      </c>
      <c r="O553" s="43"/>
      <c r="P553" s="212">
        <f>O553*H553</f>
        <v>0</v>
      </c>
      <c r="Q553" s="212">
        <v>3.4729999999999997E-2</v>
      </c>
      <c r="R553" s="212">
        <f>Q553*H553</f>
        <v>0.58068559999999991</v>
      </c>
      <c r="S553" s="212">
        <v>0</v>
      </c>
      <c r="T553" s="213">
        <f>S553*H553</f>
        <v>0</v>
      </c>
      <c r="AR553" s="25" t="s">
        <v>375</v>
      </c>
      <c r="AT553" s="25" t="s">
        <v>311</v>
      </c>
      <c r="AU553" s="25" t="s">
        <v>95</v>
      </c>
      <c r="AY553" s="25" t="s">
        <v>308</v>
      </c>
      <c r="BE553" s="214">
        <f>IF(N553="základní",J553,0)</f>
        <v>0</v>
      </c>
      <c r="BF553" s="214">
        <f>IF(N553="snížená",J553,0)</f>
        <v>0</v>
      </c>
      <c r="BG553" s="214">
        <f>IF(N553="zákl. přenesená",J553,0)</f>
        <v>0</v>
      </c>
      <c r="BH553" s="214">
        <f>IF(N553="sníž. přenesená",J553,0)</f>
        <v>0</v>
      </c>
      <c r="BI553" s="214">
        <f>IF(N553="nulová",J553,0)</f>
        <v>0</v>
      </c>
      <c r="BJ553" s="25" t="s">
        <v>82</v>
      </c>
      <c r="BK553" s="214">
        <f>ROUND(I553*H553,2)</f>
        <v>0</v>
      </c>
      <c r="BL553" s="25" t="s">
        <v>375</v>
      </c>
      <c r="BM553" s="25" t="s">
        <v>2746</v>
      </c>
    </row>
    <row r="554" spans="2:65" s="1" customFormat="1" ht="22.5" customHeight="1">
      <c r="B554" s="42"/>
      <c r="C554" s="203" t="s">
        <v>2747</v>
      </c>
      <c r="D554" s="203" t="s">
        <v>311</v>
      </c>
      <c r="E554" s="204" t="s">
        <v>2748</v>
      </c>
      <c r="F554" s="205" t="s">
        <v>2749</v>
      </c>
      <c r="G554" s="206" t="s">
        <v>508</v>
      </c>
      <c r="H554" s="207">
        <v>13.9</v>
      </c>
      <c r="I554" s="208"/>
      <c r="J554" s="209">
        <f>ROUND(I554*H554,2)</f>
        <v>0</v>
      </c>
      <c r="K554" s="205" t="s">
        <v>21</v>
      </c>
      <c r="L554" s="62"/>
      <c r="M554" s="210" t="s">
        <v>21</v>
      </c>
      <c r="N554" s="211" t="s">
        <v>45</v>
      </c>
      <c r="O554" s="43"/>
      <c r="P554" s="212">
        <f>O554*H554</f>
        <v>0</v>
      </c>
      <c r="Q554" s="212">
        <v>2.1739999999999999E-2</v>
      </c>
      <c r="R554" s="212">
        <f>Q554*H554</f>
        <v>0.30218600000000001</v>
      </c>
      <c r="S554" s="212">
        <v>0</v>
      </c>
      <c r="T554" s="213">
        <f>S554*H554</f>
        <v>0</v>
      </c>
      <c r="AR554" s="25" t="s">
        <v>375</v>
      </c>
      <c r="AT554" s="25" t="s">
        <v>311</v>
      </c>
      <c r="AU554" s="25" t="s">
        <v>95</v>
      </c>
      <c r="AY554" s="25" t="s">
        <v>308</v>
      </c>
      <c r="BE554" s="214">
        <f>IF(N554="základní",J554,0)</f>
        <v>0</v>
      </c>
      <c r="BF554" s="214">
        <f>IF(N554="snížená",J554,0)</f>
        <v>0</v>
      </c>
      <c r="BG554" s="214">
        <f>IF(N554="zákl. přenesená",J554,0)</f>
        <v>0</v>
      </c>
      <c r="BH554" s="214">
        <f>IF(N554="sníž. přenesená",J554,0)</f>
        <v>0</v>
      </c>
      <c r="BI554" s="214">
        <f>IF(N554="nulová",J554,0)</f>
        <v>0</v>
      </c>
      <c r="BJ554" s="25" t="s">
        <v>82</v>
      </c>
      <c r="BK554" s="214">
        <f>ROUND(I554*H554,2)</f>
        <v>0</v>
      </c>
      <c r="BL554" s="25" t="s">
        <v>375</v>
      </c>
      <c r="BM554" s="25" t="s">
        <v>2750</v>
      </c>
    </row>
    <row r="555" spans="2:65" s="1" customFormat="1" ht="40.5">
      <c r="B555" s="42"/>
      <c r="C555" s="64"/>
      <c r="D555" s="246" t="s">
        <v>1656</v>
      </c>
      <c r="E555" s="64"/>
      <c r="F555" s="290" t="s">
        <v>2751</v>
      </c>
      <c r="G555" s="64"/>
      <c r="H555" s="64"/>
      <c r="I555" s="173"/>
      <c r="J555" s="64"/>
      <c r="K555" s="64"/>
      <c r="L555" s="62"/>
      <c r="M555" s="291"/>
      <c r="N555" s="43"/>
      <c r="O555" s="43"/>
      <c r="P555" s="43"/>
      <c r="Q555" s="43"/>
      <c r="R555" s="43"/>
      <c r="S555" s="43"/>
      <c r="T555" s="79"/>
      <c r="AT555" s="25" t="s">
        <v>1656</v>
      </c>
      <c r="AU555" s="25" t="s">
        <v>95</v>
      </c>
    </row>
    <row r="556" spans="2:65" s="1" customFormat="1" ht="22.5" customHeight="1">
      <c r="B556" s="42"/>
      <c r="C556" s="203" t="s">
        <v>2752</v>
      </c>
      <c r="D556" s="203" t="s">
        <v>311</v>
      </c>
      <c r="E556" s="204" t="s">
        <v>2753</v>
      </c>
      <c r="F556" s="205" t="s">
        <v>2754</v>
      </c>
      <c r="G556" s="206" t="s">
        <v>508</v>
      </c>
      <c r="H556" s="207">
        <v>56.2</v>
      </c>
      <c r="I556" s="208"/>
      <c r="J556" s="209">
        <f>ROUND(I556*H556,2)</f>
        <v>0</v>
      </c>
      <c r="K556" s="205" t="s">
        <v>21</v>
      </c>
      <c r="L556" s="62"/>
      <c r="M556" s="210" t="s">
        <v>21</v>
      </c>
      <c r="N556" s="211" t="s">
        <v>45</v>
      </c>
      <c r="O556" s="43"/>
      <c r="P556" s="212">
        <f>O556*H556</f>
        <v>0</v>
      </c>
      <c r="Q556" s="212">
        <v>2.1739999999999999E-2</v>
      </c>
      <c r="R556" s="212">
        <f>Q556*H556</f>
        <v>1.2217880000000001</v>
      </c>
      <c r="S556" s="212">
        <v>0</v>
      </c>
      <c r="T556" s="213">
        <f>S556*H556</f>
        <v>0</v>
      </c>
      <c r="AR556" s="25" t="s">
        <v>375</v>
      </c>
      <c r="AT556" s="25" t="s">
        <v>311</v>
      </c>
      <c r="AU556" s="25" t="s">
        <v>95</v>
      </c>
      <c r="AY556" s="25" t="s">
        <v>308</v>
      </c>
      <c r="BE556" s="214">
        <f>IF(N556="základní",J556,0)</f>
        <v>0</v>
      </c>
      <c r="BF556" s="214">
        <f>IF(N556="snížená",J556,0)</f>
        <v>0</v>
      </c>
      <c r="BG556" s="214">
        <f>IF(N556="zákl. přenesená",J556,0)</f>
        <v>0</v>
      </c>
      <c r="BH556" s="214">
        <f>IF(N556="sníž. přenesená",J556,0)</f>
        <v>0</v>
      </c>
      <c r="BI556" s="214">
        <f>IF(N556="nulová",J556,0)</f>
        <v>0</v>
      </c>
      <c r="BJ556" s="25" t="s">
        <v>82</v>
      </c>
      <c r="BK556" s="214">
        <f>ROUND(I556*H556,2)</f>
        <v>0</v>
      </c>
      <c r="BL556" s="25" t="s">
        <v>375</v>
      </c>
      <c r="BM556" s="25" t="s">
        <v>2755</v>
      </c>
    </row>
    <row r="557" spans="2:65" s="1" customFormat="1" ht="40.5">
      <c r="B557" s="42"/>
      <c r="C557" s="64"/>
      <c r="D557" s="246" t="s">
        <v>1656</v>
      </c>
      <c r="E557" s="64"/>
      <c r="F557" s="290" t="s">
        <v>2751</v>
      </c>
      <c r="G557" s="64"/>
      <c r="H557" s="64"/>
      <c r="I557" s="173"/>
      <c r="J557" s="64"/>
      <c r="K557" s="64"/>
      <c r="L557" s="62"/>
      <c r="M557" s="291"/>
      <c r="N557" s="43"/>
      <c r="O557" s="43"/>
      <c r="P557" s="43"/>
      <c r="Q557" s="43"/>
      <c r="R557" s="43"/>
      <c r="S557" s="43"/>
      <c r="T557" s="79"/>
      <c r="AT557" s="25" t="s">
        <v>1656</v>
      </c>
      <c r="AU557" s="25" t="s">
        <v>95</v>
      </c>
    </row>
    <row r="558" spans="2:65" s="1" customFormat="1" ht="22.5" customHeight="1">
      <c r="B558" s="42"/>
      <c r="C558" s="203" t="s">
        <v>2756</v>
      </c>
      <c r="D558" s="203" t="s">
        <v>311</v>
      </c>
      <c r="E558" s="204" t="s">
        <v>2757</v>
      </c>
      <c r="F558" s="205" t="s">
        <v>2758</v>
      </c>
      <c r="G558" s="206" t="s">
        <v>508</v>
      </c>
      <c r="H558" s="207">
        <v>37.799999999999997</v>
      </c>
      <c r="I558" s="208"/>
      <c r="J558" s="209">
        <f>ROUND(I558*H558,2)</f>
        <v>0</v>
      </c>
      <c r="K558" s="205" t="s">
        <v>21</v>
      </c>
      <c r="L558" s="62"/>
      <c r="M558" s="210" t="s">
        <v>21</v>
      </c>
      <c r="N558" s="211" t="s">
        <v>45</v>
      </c>
      <c r="O558" s="43"/>
      <c r="P558" s="212">
        <f>O558*H558</f>
        <v>0</v>
      </c>
      <c r="Q558" s="212">
        <v>2.767E-2</v>
      </c>
      <c r="R558" s="212">
        <f>Q558*H558</f>
        <v>1.0459259999999999</v>
      </c>
      <c r="S558" s="212">
        <v>0</v>
      </c>
      <c r="T558" s="213">
        <f>S558*H558</f>
        <v>0</v>
      </c>
      <c r="AR558" s="25" t="s">
        <v>375</v>
      </c>
      <c r="AT558" s="25" t="s">
        <v>311</v>
      </c>
      <c r="AU558" s="25" t="s">
        <v>95</v>
      </c>
      <c r="AY558" s="25" t="s">
        <v>308</v>
      </c>
      <c r="BE558" s="214">
        <f>IF(N558="základní",J558,0)</f>
        <v>0</v>
      </c>
      <c r="BF558" s="214">
        <f>IF(N558="snížená",J558,0)</f>
        <v>0</v>
      </c>
      <c r="BG558" s="214">
        <f>IF(N558="zákl. přenesená",J558,0)</f>
        <v>0</v>
      </c>
      <c r="BH558" s="214">
        <f>IF(N558="sníž. přenesená",J558,0)</f>
        <v>0</v>
      </c>
      <c r="BI558" s="214">
        <f>IF(N558="nulová",J558,0)</f>
        <v>0</v>
      </c>
      <c r="BJ558" s="25" t="s">
        <v>82</v>
      </c>
      <c r="BK558" s="214">
        <f>ROUND(I558*H558,2)</f>
        <v>0</v>
      </c>
      <c r="BL558" s="25" t="s">
        <v>375</v>
      </c>
      <c r="BM558" s="25" t="s">
        <v>2759</v>
      </c>
    </row>
    <row r="559" spans="2:65" s="1" customFormat="1" ht="40.5">
      <c r="B559" s="42"/>
      <c r="C559" s="64"/>
      <c r="D559" s="246" t="s">
        <v>1656</v>
      </c>
      <c r="E559" s="64"/>
      <c r="F559" s="290" t="s">
        <v>2751</v>
      </c>
      <c r="G559" s="64"/>
      <c r="H559" s="64"/>
      <c r="I559" s="173"/>
      <c r="J559" s="64"/>
      <c r="K559" s="64"/>
      <c r="L559" s="62"/>
      <c r="M559" s="291"/>
      <c r="N559" s="43"/>
      <c r="O559" s="43"/>
      <c r="P559" s="43"/>
      <c r="Q559" s="43"/>
      <c r="R559" s="43"/>
      <c r="S559" s="43"/>
      <c r="T559" s="79"/>
      <c r="AT559" s="25" t="s">
        <v>1656</v>
      </c>
      <c r="AU559" s="25" t="s">
        <v>95</v>
      </c>
    </row>
    <row r="560" spans="2:65" s="1" customFormat="1" ht="22.5" customHeight="1">
      <c r="B560" s="42"/>
      <c r="C560" s="203" t="s">
        <v>2760</v>
      </c>
      <c r="D560" s="203" t="s">
        <v>311</v>
      </c>
      <c r="E560" s="204" t="s">
        <v>2761</v>
      </c>
      <c r="F560" s="205" t="s">
        <v>2762</v>
      </c>
      <c r="G560" s="206" t="s">
        <v>508</v>
      </c>
      <c r="H560" s="207">
        <v>995.15</v>
      </c>
      <c r="I560" s="208"/>
      <c r="J560" s="209">
        <f>ROUND(I560*H560,2)</f>
        <v>0</v>
      </c>
      <c r="K560" s="205" t="s">
        <v>21</v>
      </c>
      <c r="L560" s="62"/>
      <c r="M560" s="210" t="s">
        <v>21</v>
      </c>
      <c r="N560" s="211" t="s">
        <v>45</v>
      </c>
      <c r="O560" s="43"/>
      <c r="P560" s="212">
        <f>O560*H560</f>
        <v>0</v>
      </c>
      <c r="Q560" s="212">
        <v>2.9999999999999997E-4</v>
      </c>
      <c r="R560" s="212">
        <f>Q560*H560</f>
        <v>0.29854499999999995</v>
      </c>
      <c r="S560" s="212">
        <v>0</v>
      </c>
      <c r="T560" s="213">
        <f>S560*H560</f>
        <v>0</v>
      </c>
      <c r="AR560" s="25" t="s">
        <v>375</v>
      </c>
      <c r="AT560" s="25" t="s">
        <v>311</v>
      </c>
      <c r="AU560" s="25" t="s">
        <v>95</v>
      </c>
      <c r="AY560" s="25" t="s">
        <v>308</v>
      </c>
      <c r="BE560" s="214">
        <f>IF(N560="základní",J560,0)</f>
        <v>0</v>
      </c>
      <c r="BF560" s="214">
        <f>IF(N560="snížená",J560,0)</f>
        <v>0</v>
      </c>
      <c r="BG560" s="214">
        <f>IF(N560="zákl. přenesená",J560,0)</f>
        <v>0</v>
      </c>
      <c r="BH560" s="214">
        <f>IF(N560="sníž. přenesená",J560,0)</f>
        <v>0</v>
      </c>
      <c r="BI560" s="214">
        <f>IF(N560="nulová",J560,0)</f>
        <v>0</v>
      </c>
      <c r="BJ560" s="25" t="s">
        <v>82</v>
      </c>
      <c r="BK560" s="214">
        <f>ROUND(I560*H560,2)</f>
        <v>0</v>
      </c>
      <c r="BL560" s="25" t="s">
        <v>375</v>
      </c>
      <c r="BM560" s="25" t="s">
        <v>2763</v>
      </c>
    </row>
    <row r="561" spans="2:65" s="1" customFormat="1" ht="22.5" customHeight="1">
      <c r="B561" s="42"/>
      <c r="C561" s="203" t="s">
        <v>2764</v>
      </c>
      <c r="D561" s="203" t="s">
        <v>311</v>
      </c>
      <c r="E561" s="204" t="s">
        <v>2765</v>
      </c>
      <c r="F561" s="205" t="s">
        <v>2766</v>
      </c>
      <c r="G561" s="206" t="s">
        <v>719</v>
      </c>
      <c r="H561" s="207">
        <v>67.286000000000001</v>
      </c>
      <c r="I561" s="208"/>
      <c r="J561" s="209">
        <f>ROUND(I561*H561,2)</f>
        <v>0</v>
      </c>
      <c r="K561" s="205" t="s">
        <v>315</v>
      </c>
      <c r="L561" s="62"/>
      <c r="M561" s="210" t="s">
        <v>21</v>
      </c>
      <c r="N561" s="211" t="s">
        <v>45</v>
      </c>
      <c r="O561" s="43"/>
      <c r="P561" s="212">
        <f>O561*H561</f>
        <v>0</v>
      </c>
      <c r="Q561" s="212">
        <v>0</v>
      </c>
      <c r="R561" s="212">
        <f>Q561*H561</f>
        <v>0</v>
      </c>
      <c r="S561" s="212">
        <v>0</v>
      </c>
      <c r="T561" s="213">
        <f>S561*H561</f>
        <v>0</v>
      </c>
      <c r="AR561" s="25" t="s">
        <v>375</v>
      </c>
      <c r="AT561" s="25" t="s">
        <v>311</v>
      </c>
      <c r="AU561" s="25" t="s">
        <v>95</v>
      </c>
      <c r="AY561" s="25" t="s">
        <v>308</v>
      </c>
      <c r="BE561" s="214">
        <f>IF(N561="základní",J561,0)</f>
        <v>0</v>
      </c>
      <c r="BF561" s="214">
        <f>IF(N561="snížená",J561,0)</f>
        <v>0</v>
      </c>
      <c r="BG561" s="214">
        <f>IF(N561="zákl. přenesená",J561,0)</f>
        <v>0</v>
      </c>
      <c r="BH561" s="214">
        <f>IF(N561="sníž. přenesená",J561,0)</f>
        <v>0</v>
      </c>
      <c r="BI561" s="214">
        <f>IF(N561="nulová",J561,0)</f>
        <v>0</v>
      </c>
      <c r="BJ561" s="25" t="s">
        <v>82</v>
      </c>
      <c r="BK561" s="214">
        <f>ROUND(I561*H561,2)</f>
        <v>0</v>
      </c>
      <c r="BL561" s="25" t="s">
        <v>375</v>
      </c>
      <c r="BM561" s="25" t="s">
        <v>2767</v>
      </c>
    </row>
    <row r="562" spans="2:65" s="11" customFormat="1" ht="22.35" customHeight="1">
      <c r="B562" s="186"/>
      <c r="C562" s="187"/>
      <c r="D562" s="200" t="s">
        <v>73</v>
      </c>
      <c r="E562" s="201" t="s">
        <v>2768</v>
      </c>
      <c r="F562" s="201" t="s">
        <v>2769</v>
      </c>
      <c r="G562" s="187"/>
      <c r="H562" s="187"/>
      <c r="I562" s="190"/>
      <c r="J562" s="202">
        <f>BK562</f>
        <v>0</v>
      </c>
      <c r="K562" s="187"/>
      <c r="L562" s="192"/>
      <c r="M562" s="193"/>
      <c r="N562" s="194"/>
      <c r="O562" s="194"/>
      <c r="P562" s="195">
        <f>SUM(P563:P601)</f>
        <v>0</v>
      </c>
      <c r="Q562" s="194"/>
      <c r="R562" s="195">
        <f>SUM(R563:R601)</f>
        <v>45.076286300000007</v>
      </c>
      <c r="S562" s="194"/>
      <c r="T562" s="196">
        <f>SUM(T563:T601)</f>
        <v>0</v>
      </c>
      <c r="AR562" s="197" t="s">
        <v>84</v>
      </c>
      <c r="AT562" s="198" t="s">
        <v>73</v>
      </c>
      <c r="AU562" s="198" t="s">
        <v>84</v>
      </c>
      <c r="AY562" s="197" t="s">
        <v>308</v>
      </c>
      <c r="BK562" s="199">
        <f>SUM(BK563:BK601)</f>
        <v>0</v>
      </c>
    </row>
    <row r="563" spans="2:65" s="1" customFormat="1" ht="22.5" customHeight="1">
      <c r="B563" s="42"/>
      <c r="C563" s="203" t="s">
        <v>2770</v>
      </c>
      <c r="D563" s="203" t="s">
        <v>311</v>
      </c>
      <c r="E563" s="204" t="s">
        <v>2771</v>
      </c>
      <c r="F563" s="205" t="s">
        <v>2772</v>
      </c>
      <c r="G563" s="206" t="s">
        <v>508</v>
      </c>
      <c r="H563" s="207">
        <v>607.07000000000005</v>
      </c>
      <c r="I563" s="208"/>
      <c r="J563" s="209">
        <f>ROUND(I563*H563,2)</f>
        <v>0</v>
      </c>
      <c r="K563" s="205" t="s">
        <v>21</v>
      </c>
      <c r="L563" s="62"/>
      <c r="M563" s="210" t="s">
        <v>21</v>
      </c>
      <c r="N563" s="211" t="s">
        <v>45</v>
      </c>
      <c r="O563" s="43"/>
      <c r="P563" s="212">
        <f>O563*H563</f>
        <v>0</v>
      </c>
      <c r="Q563" s="212">
        <v>4.0000000000000001E-3</v>
      </c>
      <c r="R563" s="212">
        <f>Q563*H563</f>
        <v>2.4282800000000004</v>
      </c>
      <c r="S563" s="212">
        <v>0</v>
      </c>
      <c r="T563" s="213">
        <f>S563*H563</f>
        <v>0</v>
      </c>
      <c r="AR563" s="25" t="s">
        <v>375</v>
      </c>
      <c r="AT563" s="25" t="s">
        <v>311</v>
      </c>
      <c r="AU563" s="25" t="s">
        <v>95</v>
      </c>
      <c r="AY563" s="25" t="s">
        <v>308</v>
      </c>
      <c r="BE563" s="214">
        <f>IF(N563="základní",J563,0)</f>
        <v>0</v>
      </c>
      <c r="BF563" s="214">
        <f>IF(N563="snížená",J563,0)</f>
        <v>0</v>
      </c>
      <c r="BG563" s="214">
        <f>IF(N563="zákl. přenesená",J563,0)</f>
        <v>0</v>
      </c>
      <c r="BH563" s="214">
        <f>IF(N563="sníž. přenesená",J563,0)</f>
        <v>0</v>
      </c>
      <c r="BI563" s="214">
        <f>IF(N563="nulová",J563,0)</f>
        <v>0</v>
      </c>
      <c r="BJ563" s="25" t="s">
        <v>82</v>
      </c>
      <c r="BK563" s="214">
        <f>ROUND(I563*H563,2)</f>
        <v>0</v>
      </c>
      <c r="BL563" s="25" t="s">
        <v>375</v>
      </c>
      <c r="BM563" s="25" t="s">
        <v>2773</v>
      </c>
    </row>
    <row r="564" spans="2:65" s="1" customFormat="1" ht="216">
      <c r="B564" s="42"/>
      <c r="C564" s="64"/>
      <c r="D564" s="246" t="s">
        <v>1656</v>
      </c>
      <c r="E564" s="64"/>
      <c r="F564" s="290" t="s">
        <v>2774</v>
      </c>
      <c r="G564" s="64"/>
      <c r="H564" s="64"/>
      <c r="I564" s="173"/>
      <c r="J564" s="64"/>
      <c r="K564" s="64"/>
      <c r="L564" s="62"/>
      <c r="M564" s="291"/>
      <c r="N564" s="43"/>
      <c r="O564" s="43"/>
      <c r="P564" s="43"/>
      <c r="Q564" s="43"/>
      <c r="R564" s="43"/>
      <c r="S564" s="43"/>
      <c r="T564" s="79"/>
      <c r="AT564" s="25" t="s">
        <v>1656</v>
      </c>
      <c r="AU564" s="25" t="s">
        <v>95</v>
      </c>
    </row>
    <row r="565" spans="2:65" s="1" customFormat="1" ht="22.5" customHeight="1">
      <c r="B565" s="42"/>
      <c r="C565" s="203" t="s">
        <v>2775</v>
      </c>
      <c r="D565" s="203" t="s">
        <v>311</v>
      </c>
      <c r="E565" s="204" t="s">
        <v>2776</v>
      </c>
      <c r="F565" s="205" t="s">
        <v>2777</v>
      </c>
      <c r="G565" s="206" t="s">
        <v>508</v>
      </c>
      <c r="H565" s="207">
        <v>39.28</v>
      </c>
      <c r="I565" s="208"/>
      <c r="J565" s="209">
        <f>ROUND(I565*H565,2)</f>
        <v>0</v>
      </c>
      <c r="K565" s="205" t="s">
        <v>21</v>
      </c>
      <c r="L565" s="62"/>
      <c r="M565" s="210" t="s">
        <v>21</v>
      </c>
      <c r="N565" s="211" t="s">
        <v>45</v>
      </c>
      <c r="O565" s="43"/>
      <c r="P565" s="212">
        <f>O565*H565</f>
        <v>0</v>
      </c>
      <c r="Q565" s="212">
        <v>4.0000000000000003E-5</v>
      </c>
      <c r="R565" s="212">
        <f>Q565*H565</f>
        <v>1.5712000000000002E-3</v>
      </c>
      <c r="S565" s="212">
        <v>0</v>
      </c>
      <c r="T565" s="213">
        <f>S565*H565</f>
        <v>0</v>
      </c>
      <c r="AR565" s="25" t="s">
        <v>375</v>
      </c>
      <c r="AT565" s="25" t="s">
        <v>311</v>
      </c>
      <c r="AU565" s="25" t="s">
        <v>95</v>
      </c>
      <c r="AY565" s="25" t="s">
        <v>308</v>
      </c>
      <c r="BE565" s="214">
        <f>IF(N565="základní",J565,0)</f>
        <v>0</v>
      </c>
      <c r="BF565" s="214">
        <f>IF(N565="snížená",J565,0)</f>
        <v>0</v>
      </c>
      <c r="BG565" s="214">
        <f>IF(N565="zákl. přenesená",J565,0)</f>
        <v>0</v>
      </c>
      <c r="BH565" s="214">
        <f>IF(N565="sníž. přenesená",J565,0)</f>
        <v>0</v>
      </c>
      <c r="BI565" s="214">
        <f>IF(N565="nulová",J565,0)</f>
        <v>0</v>
      </c>
      <c r="BJ565" s="25" t="s">
        <v>82</v>
      </c>
      <c r="BK565" s="214">
        <f>ROUND(I565*H565,2)</f>
        <v>0</v>
      </c>
      <c r="BL565" s="25" t="s">
        <v>375</v>
      </c>
      <c r="BM565" s="25" t="s">
        <v>2778</v>
      </c>
    </row>
    <row r="566" spans="2:65" s="1" customFormat="1" ht="22.5" customHeight="1">
      <c r="B566" s="42"/>
      <c r="C566" s="203" t="s">
        <v>2779</v>
      </c>
      <c r="D566" s="203" t="s">
        <v>311</v>
      </c>
      <c r="E566" s="204" t="s">
        <v>2780</v>
      </c>
      <c r="F566" s="205" t="s">
        <v>2781</v>
      </c>
      <c r="G566" s="206" t="s">
        <v>538</v>
      </c>
      <c r="H566" s="207">
        <v>537.27</v>
      </c>
      <c r="I566" s="208"/>
      <c r="J566" s="209">
        <f>ROUND(I566*H566,2)</f>
        <v>0</v>
      </c>
      <c r="K566" s="205" t="s">
        <v>21</v>
      </c>
      <c r="L566" s="62"/>
      <c r="M566" s="210" t="s">
        <v>21</v>
      </c>
      <c r="N566" s="211" t="s">
        <v>45</v>
      </c>
      <c r="O566" s="43"/>
      <c r="P566" s="212">
        <f>O566*H566</f>
        <v>0</v>
      </c>
      <c r="Q566" s="212">
        <v>2.0000000000000001E-4</v>
      </c>
      <c r="R566" s="212">
        <f>Q566*H566</f>
        <v>0.10745400000000001</v>
      </c>
      <c r="S566" s="212">
        <v>0</v>
      </c>
      <c r="T566" s="213">
        <f>S566*H566</f>
        <v>0</v>
      </c>
      <c r="AR566" s="25" t="s">
        <v>375</v>
      </c>
      <c r="AT566" s="25" t="s">
        <v>311</v>
      </c>
      <c r="AU566" s="25" t="s">
        <v>95</v>
      </c>
      <c r="AY566" s="25" t="s">
        <v>308</v>
      </c>
      <c r="BE566" s="214">
        <f>IF(N566="základní",J566,0)</f>
        <v>0</v>
      </c>
      <c r="BF566" s="214">
        <f>IF(N566="snížená",J566,0)</f>
        <v>0</v>
      </c>
      <c r="BG566" s="214">
        <f>IF(N566="zákl. přenesená",J566,0)</f>
        <v>0</v>
      </c>
      <c r="BH566" s="214">
        <f>IF(N566="sníž. přenesená",J566,0)</f>
        <v>0</v>
      </c>
      <c r="BI566" s="214">
        <f>IF(N566="nulová",J566,0)</f>
        <v>0</v>
      </c>
      <c r="BJ566" s="25" t="s">
        <v>82</v>
      </c>
      <c r="BK566" s="214">
        <f>ROUND(I566*H566,2)</f>
        <v>0</v>
      </c>
      <c r="BL566" s="25" t="s">
        <v>375</v>
      </c>
      <c r="BM566" s="25" t="s">
        <v>2782</v>
      </c>
    </row>
    <row r="567" spans="2:65" s="1" customFormat="1" ht="22.5" customHeight="1">
      <c r="B567" s="42"/>
      <c r="C567" s="203" t="s">
        <v>2783</v>
      </c>
      <c r="D567" s="203" t="s">
        <v>311</v>
      </c>
      <c r="E567" s="204" t="s">
        <v>2784</v>
      </c>
      <c r="F567" s="205" t="s">
        <v>2785</v>
      </c>
      <c r="G567" s="206" t="s">
        <v>508</v>
      </c>
      <c r="H567" s="207">
        <v>1286.615</v>
      </c>
      <c r="I567" s="208"/>
      <c r="J567" s="209">
        <f>ROUND(I567*H567,2)</f>
        <v>0</v>
      </c>
      <c r="K567" s="205" t="s">
        <v>21</v>
      </c>
      <c r="L567" s="62"/>
      <c r="M567" s="210" t="s">
        <v>21</v>
      </c>
      <c r="N567" s="211" t="s">
        <v>45</v>
      </c>
      <c r="O567" s="43"/>
      <c r="P567" s="212">
        <f>O567*H567</f>
        <v>0</v>
      </c>
      <c r="Q567" s="212">
        <v>3.0000000000000001E-3</v>
      </c>
      <c r="R567" s="212">
        <f>Q567*H567</f>
        <v>3.859845</v>
      </c>
      <c r="S567" s="212">
        <v>0</v>
      </c>
      <c r="T567" s="213">
        <f>S567*H567</f>
        <v>0</v>
      </c>
      <c r="AR567" s="25" t="s">
        <v>375</v>
      </c>
      <c r="AT567" s="25" t="s">
        <v>311</v>
      </c>
      <c r="AU567" s="25" t="s">
        <v>95</v>
      </c>
      <c r="AY567" s="25" t="s">
        <v>308</v>
      </c>
      <c r="BE567" s="214">
        <f>IF(N567="základní",J567,0)</f>
        <v>0</v>
      </c>
      <c r="BF567" s="214">
        <f>IF(N567="snížená",J567,0)</f>
        <v>0</v>
      </c>
      <c r="BG567" s="214">
        <f>IF(N567="zákl. přenesená",J567,0)</f>
        <v>0</v>
      </c>
      <c r="BH567" s="214">
        <f>IF(N567="sníž. přenesená",J567,0)</f>
        <v>0</v>
      </c>
      <c r="BI567" s="214">
        <f>IF(N567="nulová",J567,0)</f>
        <v>0</v>
      </c>
      <c r="BJ567" s="25" t="s">
        <v>82</v>
      </c>
      <c r="BK567" s="214">
        <f>ROUND(I567*H567,2)</f>
        <v>0</v>
      </c>
      <c r="BL567" s="25" t="s">
        <v>375</v>
      </c>
      <c r="BM567" s="25" t="s">
        <v>2786</v>
      </c>
    </row>
    <row r="568" spans="2:65" s="1" customFormat="1" ht="216">
      <c r="B568" s="42"/>
      <c r="C568" s="64"/>
      <c r="D568" s="246" t="s">
        <v>1656</v>
      </c>
      <c r="E568" s="64"/>
      <c r="F568" s="290" t="s">
        <v>2787</v>
      </c>
      <c r="G568" s="64"/>
      <c r="H568" s="64"/>
      <c r="I568" s="173"/>
      <c r="J568" s="64"/>
      <c r="K568" s="64"/>
      <c r="L568" s="62"/>
      <c r="M568" s="291"/>
      <c r="N568" s="43"/>
      <c r="O568" s="43"/>
      <c r="P568" s="43"/>
      <c r="Q568" s="43"/>
      <c r="R568" s="43"/>
      <c r="S568" s="43"/>
      <c r="T568" s="79"/>
      <c r="AT568" s="25" t="s">
        <v>1656</v>
      </c>
      <c r="AU568" s="25" t="s">
        <v>95</v>
      </c>
    </row>
    <row r="569" spans="2:65" s="1" customFormat="1" ht="22.5" customHeight="1">
      <c r="B569" s="42"/>
      <c r="C569" s="203" t="s">
        <v>2788</v>
      </c>
      <c r="D569" s="203" t="s">
        <v>311</v>
      </c>
      <c r="E569" s="204" t="s">
        <v>2789</v>
      </c>
      <c r="F569" s="205" t="s">
        <v>2790</v>
      </c>
      <c r="G569" s="206" t="s">
        <v>508</v>
      </c>
      <c r="H569" s="207">
        <v>137.19999999999999</v>
      </c>
      <c r="I569" s="208"/>
      <c r="J569" s="209">
        <f>ROUND(I569*H569,2)</f>
        <v>0</v>
      </c>
      <c r="K569" s="205" t="s">
        <v>21</v>
      </c>
      <c r="L569" s="62"/>
      <c r="M569" s="210" t="s">
        <v>21</v>
      </c>
      <c r="N569" s="211" t="s">
        <v>45</v>
      </c>
      <c r="O569" s="43"/>
      <c r="P569" s="212">
        <f>O569*H569</f>
        <v>0</v>
      </c>
      <c r="Q569" s="212">
        <v>4.0000000000000003E-5</v>
      </c>
      <c r="R569" s="212">
        <f>Q569*H569</f>
        <v>5.4879999999999998E-3</v>
      </c>
      <c r="S569" s="212">
        <v>0</v>
      </c>
      <c r="T569" s="213">
        <f>S569*H569</f>
        <v>0</v>
      </c>
      <c r="AR569" s="25" t="s">
        <v>375</v>
      </c>
      <c r="AT569" s="25" t="s">
        <v>311</v>
      </c>
      <c r="AU569" s="25" t="s">
        <v>95</v>
      </c>
      <c r="AY569" s="25" t="s">
        <v>308</v>
      </c>
      <c r="BE569" s="214">
        <f>IF(N569="základní",J569,0)</f>
        <v>0</v>
      </c>
      <c r="BF569" s="214">
        <f>IF(N569="snížená",J569,0)</f>
        <v>0</v>
      </c>
      <c r="BG569" s="214">
        <f>IF(N569="zákl. přenesená",J569,0)</f>
        <v>0</v>
      </c>
      <c r="BH569" s="214">
        <f>IF(N569="sníž. přenesená",J569,0)</f>
        <v>0</v>
      </c>
      <c r="BI569" s="214">
        <f>IF(N569="nulová",J569,0)</f>
        <v>0</v>
      </c>
      <c r="BJ569" s="25" t="s">
        <v>82</v>
      </c>
      <c r="BK569" s="214">
        <f>ROUND(I569*H569,2)</f>
        <v>0</v>
      </c>
      <c r="BL569" s="25" t="s">
        <v>375</v>
      </c>
      <c r="BM569" s="25" t="s">
        <v>2791</v>
      </c>
    </row>
    <row r="570" spans="2:65" s="1" customFormat="1" ht="22.5" customHeight="1">
      <c r="B570" s="42"/>
      <c r="C570" s="203" t="s">
        <v>2792</v>
      </c>
      <c r="D570" s="203" t="s">
        <v>311</v>
      </c>
      <c r="E570" s="204" t="s">
        <v>2793</v>
      </c>
      <c r="F570" s="205" t="s">
        <v>2794</v>
      </c>
      <c r="G570" s="206" t="s">
        <v>538</v>
      </c>
      <c r="H570" s="207">
        <v>865.3</v>
      </c>
      <c r="I570" s="208"/>
      <c r="J570" s="209">
        <f>ROUND(I570*H570,2)</f>
        <v>0</v>
      </c>
      <c r="K570" s="205" t="s">
        <v>21</v>
      </c>
      <c r="L570" s="62"/>
      <c r="M570" s="210" t="s">
        <v>21</v>
      </c>
      <c r="N570" s="211" t="s">
        <v>45</v>
      </c>
      <c r="O570" s="43"/>
      <c r="P570" s="212">
        <f>O570*H570</f>
        <v>0</v>
      </c>
      <c r="Q570" s="212">
        <v>2.0000000000000001E-4</v>
      </c>
      <c r="R570" s="212">
        <f>Q570*H570</f>
        <v>0.17305999999999999</v>
      </c>
      <c r="S570" s="212">
        <v>0</v>
      </c>
      <c r="T570" s="213">
        <f>S570*H570</f>
        <v>0</v>
      </c>
      <c r="AR570" s="25" t="s">
        <v>375</v>
      </c>
      <c r="AT570" s="25" t="s">
        <v>311</v>
      </c>
      <c r="AU570" s="25" t="s">
        <v>95</v>
      </c>
      <c r="AY570" s="25" t="s">
        <v>308</v>
      </c>
      <c r="BE570" s="214">
        <f>IF(N570="základní",J570,0)</f>
        <v>0</v>
      </c>
      <c r="BF570" s="214">
        <f>IF(N570="snížená",J570,0)</f>
        <v>0</v>
      </c>
      <c r="BG570" s="214">
        <f>IF(N570="zákl. přenesená",J570,0)</f>
        <v>0</v>
      </c>
      <c r="BH570" s="214">
        <f>IF(N570="sníž. přenesená",J570,0)</f>
        <v>0</v>
      </c>
      <c r="BI570" s="214">
        <f>IF(N570="nulová",J570,0)</f>
        <v>0</v>
      </c>
      <c r="BJ570" s="25" t="s">
        <v>82</v>
      </c>
      <c r="BK570" s="214">
        <f>ROUND(I570*H570,2)</f>
        <v>0</v>
      </c>
      <c r="BL570" s="25" t="s">
        <v>375</v>
      </c>
      <c r="BM570" s="25" t="s">
        <v>2795</v>
      </c>
    </row>
    <row r="571" spans="2:65" s="1" customFormat="1" ht="22.5" customHeight="1">
      <c r="B571" s="42"/>
      <c r="C571" s="203" t="s">
        <v>2796</v>
      </c>
      <c r="D571" s="203" t="s">
        <v>311</v>
      </c>
      <c r="E571" s="204" t="s">
        <v>2797</v>
      </c>
      <c r="F571" s="205" t="s">
        <v>2798</v>
      </c>
      <c r="G571" s="206" t="s">
        <v>508</v>
      </c>
      <c r="H571" s="207">
        <v>195.57</v>
      </c>
      <c r="I571" s="208"/>
      <c r="J571" s="209">
        <f>ROUND(I571*H571,2)</f>
        <v>0</v>
      </c>
      <c r="K571" s="205" t="s">
        <v>21</v>
      </c>
      <c r="L571" s="62"/>
      <c r="M571" s="210" t="s">
        <v>21</v>
      </c>
      <c r="N571" s="211" t="s">
        <v>45</v>
      </c>
      <c r="O571" s="43"/>
      <c r="P571" s="212">
        <f>O571*H571</f>
        <v>0</v>
      </c>
      <c r="Q571" s="212">
        <v>5.0000000000000001E-3</v>
      </c>
      <c r="R571" s="212">
        <f>Q571*H571</f>
        <v>0.97785</v>
      </c>
      <c r="S571" s="212">
        <v>0</v>
      </c>
      <c r="T571" s="213">
        <f>S571*H571</f>
        <v>0</v>
      </c>
      <c r="AR571" s="25" t="s">
        <v>375</v>
      </c>
      <c r="AT571" s="25" t="s">
        <v>311</v>
      </c>
      <c r="AU571" s="25" t="s">
        <v>95</v>
      </c>
      <c r="AY571" s="25" t="s">
        <v>308</v>
      </c>
      <c r="BE571" s="214">
        <f>IF(N571="základní",J571,0)</f>
        <v>0</v>
      </c>
      <c r="BF571" s="214">
        <f>IF(N571="snížená",J571,0)</f>
        <v>0</v>
      </c>
      <c r="BG571" s="214">
        <f>IF(N571="zákl. přenesená",J571,0)</f>
        <v>0</v>
      </c>
      <c r="BH571" s="214">
        <f>IF(N571="sníž. přenesená",J571,0)</f>
        <v>0</v>
      </c>
      <c r="BI571" s="214">
        <f>IF(N571="nulová",J571,0)</f>
        <v>0</v>
      </c>
      <c r="BJ571" s="25" t="s">
        <v>82</v>
      </c>
      <c r="BK571" s="214">
        <f>ROUND(I571*H571,2)</f>
        <v>0</v>
      </c>
      <c r="BL571" s="25" t="s">
        <v>375</v>
      </c>
      <c r="BM571" s="25" t="s">
        <v>2799</v>
      </c>
    </row>
    <row r="572" spans="2:65" s="1" customFormat="1" ht="216">
      <c r="B572" s="42"/>
      <c r="C572" s="64"/>
      <c r="D572" s="246" t="s">
        <v>1656</v>
      </c>
      <c r="E572" s="64"/>
      <c r="F572" s="290" t="s">
        <v>2800</v>
      </c>
      <c r="G572" s="64"/>
      <c r="H572" s="64"/>
      <c r="I572" s="173"/>
      <c r="J572" s="64"/>
      <c r="K572" s="64"/>
      <c r="L572" s="62"/>
      <c r="M572" s="291"/>
      <c r="N572" s="43"/>
      <c r="O572" s="43"/>
      <c r="P572" s="43"/>
      <c r="Q572" s="43"/>
      <c r="R572" s="43"/>
      <c r="S572" s="43"/>
      <c r="T572" s="79"/>
      <c r="AT572" s="25" t="s">
        <v>1656</v>
      </c>
      <c r="AU572" s="25" t="s">
        <v>95</v>
      </c>
    </row>
    <row r="573" spans="2:65" s="1" customFormat="1" ht="22.5" customHeight="1">
      <c r="B573" s="42"/>
      <c r="C573" s="203" t="s">
        <v>2801</v>
      </c>
      <c r="D573" s="203" t="s">
        <v>311</v>
      </c>
      <c r="E573" s="204" t="s">
        <v>2802</v>
      </c>
      <c r="F573" s="205" t="s">
        <v>2803</v>
      </c>
      <c r="G573" s="206" t="s">
        <v>538</v>
      </c>
      <c r="H573" s="207">
        <v>194.12</v>
      </c>
      <c r="I573" s="208"/>
      <c r="J573" s="209">
        <f>ROUND(I573*H573,2)</f>
        <v>0</v>
      </c>
      <c r="K573" s="205" t="s">
        <v>21</v>
      </c>
      <c r="L573" s="62"/>
      <c r="M573" s="210" t="s">
        <v>21</v>
      </c>
      <c r="N573" s="211" t="s">
        <v>45</v>
      </c>
      <c r="O573" s="43"/>
      <c r="P573" s="212">
        <f>O573*H573</f>
        <v>0</v>
      </c>
      <c r="Q573" s="212">
        <v>2.0000000000000001E-4</v>
      </c>
      <c r="R573" s="212">
        <f>Q573*H573</f>
        <v>3.8824000000000004E-2</v>
      </c>
      <c r="S573" s="212">
        <v>0</v>
      </c>
      <c r="T573" s="213">
        <f>S573*H573</f>
        <v>0</v>
      </c>
      <c r="AR573" s="25" t="s">
        <v>375</v>
      </c>
      <c r="AT573" s="25" t="s">
        <v>311</v>
      </c>
      <c r="AU573" s="25" t="s">
        <v>95</v>
      </c>
      <c r="AY573" s="25" t="s">
        <v>308</v>
      </c>
      <c r="BE573" s="214">
        <f>IF(N573="základní",J573,0)</f>
        <v>0</v>
      </c>
      <c r="BF573" s="214">
        <f>IF(N573="snížená",J573,0)</f>
        <v>0</v>
      </c>
      <c r="BG573" s="214">
        <f>IF(N573="zákl. přenesená",J573,0)</f>
        <v>0</v>
      </c>
      <c r="BH573" s="214">
        <f>IF(N573="sníž. přenesená",J573,0)</f>
        <v>0</v>
      </c>
      <c r="BI573" s="214">
        <f>IF(N573="nulová",J573,0)</f>
        <v>0</v>
      </c>
      <c r="BJ573" s="25" t="s">
        <v>82</v>
      </c>
      <c r="BK573" s="214">
        <f>ROUND(I573*H573,2)</f>
        <v>0</v>
      </c>
      <c r="BL573" s="25" t="s">
        <v>375</v>
      </c>
      <c r="BM573" s="25" t="s">
        <v>2804</v>
      </c>
    </row>
    <row r="574" spans="2:65" s="1" customFormat="1" ht="22.5" customHeight="1">
      <c r="B574" s="42"/>
      <c r="C574" s="203" t="s">
        <v>2805</v>
      </c>
      <c r="D574" s="203" t="s">
        <v>311</v>
      </c>
      <c r="E574" s="204" t="s">
        <v>2806</v>
      </c>
      <c r="F574" s="205" t="s">
        <v>2807</v>
      </c>
      <c r="G574" s="206" t="s">
        <v>508</v>
      </c>
      <c r="H574" s="207">
        <v>810.14</v>
      </c>
      <c r="I574" s="208"/>
      <c r="J574" s="209">
        <f>ROUND(I574*H574,2)</f>
        <v>0</v>
      </c>
      <c r="K574" s="205" t="s">
        <v>21</v>
      </c>
      <c r="L574" s="62"/>
      <c r="M574" s="210" t="s">
        <v>21</v>
      </c>
      <c r="N574" s="211" t="s">
        <v>45</v>
      </c>
      <c r="O574" s="43"/>
      <c r="P574" s="212">
        <f>O574*H574</f>
        <v>0</v>
      </c>
      <c r="Q574" s="212">
        <v>0.01</v>
      </c>
      <c r="R574" s="212">
        <f>Q574*H574</f>
        <v>8.1013999999999999</v>
      </c>
      <c r="S574" s="212">
        <v>0</v>
      </c>
      <c r="T574" s="213">
        <f>S574*H574</f>
        <v>0</v>
      </c>
      <c r="AR574" s="25" t="s">
        <v>375</v>
      </c>
      <c r="AT574" s="25" t="s">
        <v>311</v>
      </c>
      <c r="AU574" s="25" t="s">
        <v>95</v>
      </c>
      <c r="AY574" s="25" t="s">
        <v>308</v>
      </c>
      <c r="BE574" s="214">
        <f>IF(N574="základní",J574,0)</f>
        <v>0</v>
      </c>
      <c r="BF574" s="214">
        <f>IF(N574="snížená",J574,0)</f>
        <v>0</v>
      </c>
      <c r="BG574" s="214">
        <f>IF(N574="zákl. přenesená",J574,0)</f>
        <v>0</v>
      </c>
      <c r="BH574" s="214">
        <f>IF(N574="sníž. přenesená",J574,0)</f>
        <v>0</v>
      </c>
      <c r="BI574" s="214">
        <f>IF(N574="nulová",J574,0)</f>
        <v>0</v>
      </c>
      <c r="BJ574" s="25" t="s">
        <v>82</v>
      </c>
      <c r="BK574" s="214">
        <f>ROUND(I574*H574,2)</f>
        <v>0</v>
      </c>
      <c r="BL574" s="25" t="s">
        <v>375</v>
      </c>
      <c r="BM574" s="25" t="s">
        <v>2808</v>
      </c>
    </row>
    <row r="575" spans="2:65" s="1" customFormat="1" ht="283.5">
      <c r="B575" s="42"/>
      <c r="C575" s="64"/>
      <c r="D575" s="246" t="s">
        <v>1656</v>
      </c>
      <c r="E575" s="64"/>
      <c r="F575" s="290" t="s">
        <v>2809</v>
      </c>
      <c r="G575" s="64"/>
      <c r="H575" s="64"/>
      <c r="I575" s="173"/>
      <c r="J575" s="64"/>
      <c r="K575" s="64"/>
      <c r="L575" s="62"/>
      <c r="M575" s="291"/>
      <c r="N575" s="43"/>
      <c r="O575" s="43"/>
      <c r="P575" s="43"/>
      <c r="Q575" s="43"/>
      <c r="R575" s="43"/>
      <c r="S575" s="43"/>
      <c r="T575" s="79"/>
      <c r="AT575" s="25" t="s">
        <v>1656</v>
      </c>
      <c r="AU575" s="25" t="s">
        <v>95</v>
      </c>
    </row>
    <row r="576" spans="2:65" s="1" customFormat="1" ht="22.5" customHeight="1">
      <c r="B576" s="42"/>
      <c r="C576" s="203" t="s">
        <v>2810</v>
      </c>
      <c r="D576" s="203" t="s">
        <v>311</v>
      </c>
      <c r="E576" s="204" t="s">
        <v>2811</v>
      </c>
      <c r="F576" s="205" t="s">
        <v>2812</v>
      </c>
      <c r="G576" s="206" t="s">
        <v>508</v>
      </c>
      <c r="H576" s="207">
        <v>489.36</v>
      </c>
      <c r="I576" s="208"/>
      <c r="J576" s="209">
        <f>ROUND(I576*H576,2)</f>
        <v>0</v>
      </c>
      <c r="K576" s="205" t="s">
        <v>21</v>
      </c>
      <c r="L576" s="62"/>
      <c r="M576" s="210" t="s">
        <v>21</v>
      </c>
      <c r="N576" s="211" t="s">
        <v>45</v>
      </c>
      <c r="O576" s="43"/>
      <c r="P576" s="212">
        <f>O576*H576</f>
        <v>0</v>
      </c>
      <c r="Q576" s="212">
        <v>4.0000000000000003E-5</v>
      </c>
      <c r="R576" s="212">
        <f>Q576*H576</f>
        <v>1.9574400000000002E-2</v>
      </c>
      <c r="S576" s="212">
        <v>0</v>
      </c>
      <c r="T576" s="213">
        <f>S576*H576</f>
        <v>0</v>
      </c>
      <c r="AR576" s="25" t="s">
        <v>375</v>
      </c>
      <c r="AT576" s="25" t="s">
        <v>311</v>
      </c>
      <c r="AU576" s="25" t="s">
        <v>95</v>
      </c>
      <c r="AY576" s="25" t="s">
        <v>308</v>
      </c>
      <c r="BE576" s="214">
        <f>IF(N576="základní",J576,0)</f>
        <v>0</v>
      </c>
      <c r="BF576" s="214">
        <f>IF(N576="snížená",J576,0)</f>
        <v>0</v>
      </c>
      <c r="BG576" s="214">
        <f>IF(N576="zákl. přenesená",J576,0)</f>
        <v>0</v>
      </c>
      <c r="BH576" s="214">
        <f>IF(N576="sníž. přenesená",J576,0)</f>
        <v>0</v>
      </c>
      <c r="BI576" s="214">
        <f>IF(N576="nulová",J576,0)</f>
        <v>0</v>
      </c>
      <c r="BJ576" s="25" t="s">
        <v>82</v>
      </c>
      <c r="BK576" s="214">
        <f>ROUND(I576*H576,2)</f>
        <v>0</v>
      </c>
      <c r="BL576" s="25" t="s">
        <v>375</v>
      </c>
      <c r="BM576" s="25" t="s">
        <v>2813</v>
      </c>
    </row>
    <row r="577" spans="2:65" s="1" customFormat="1" ht="22.5" customHeight="1">
      <c r="B577" s="42"/>
      <c r="C577" s="203" t="s">
        <v>2814</v>
      </c>
      <c r="D577" s="203" t="s">
        <v>311</v>
      </c>
      <c r="E577" s="204" t="s">
        <v>2815</v>
      </c>
      <c r="F577" s="205" t="s">
        <v>2816</v>
      </c>
      <c r="G577" s="206" t="s">
        <v>538</v>
      </c>
      <c r="H577" s="207">
        <v>421.44</v>
      </c>
      <c r="I577" s="208"/>
      <c r="J577" s="209">
        <f>ROUND(I577*H577,2)</f>
        <v>0</v>
      </c>
      <c r="K577" s="205" t="s">
        <v>21</v>
      </c>
      <c r="L577" s="62"/>
      <c r="M577" s="210" t="s">
        <v>21</v>
      </c>
      <c r="N577" s="211" t="s">
        <v>45</v>
      </c>
      <c r="O577" s="43"/>
      <c r="P577" s="212">
        <f>O577*H577</f>
        <v>0</v>
      </c>
      <c r="Q577" s="212">
        <v>2.0000000000000001E-4</v>
      </c>
      <c r="R577" s="212">
        <f>Q577*H577</f>
        <v>8.4288000000000002E-2</v>
      </c>
      <c r="S577" s="212">
        <v>0</v>
      </c>
      <c r="T577" s="213">
        <f>S577*H577</f>
        <v>0</v>
      </c>
      <c r="AR577" s="25" t="s">
        <v>375</v>
      </c>
      <c r="AT577" s="25" t="s">
        <v>311</v>
      </c>
      <c r="AU577" s="25" t="s">
        <v>95</v>
      </c>
      <c r="AY577" s="25" t="s">
        <v>308</v>
      </c>
      <c r="BE577" s="214">
        <f>IF(N577="základní",J577,0)</f>
        <v>0</v>
      </c>
      <c r="BF577" s="214">
        <f>IF(N577="snížená",J577,0)</f>
        <v>0</v>
      </c>
      <c r="BG577" s="214">
        <f>IF(N577="zákl. přenesená",J577,0)</f>
        <v>0</v>
      </c>
      <c r="BH577" s="214">
        <f>IF(N577="sníž. přenesená",J577,0)</f>
        <v>0</v>
      </c>
      <c r="BI577" s="214">
        <f>IF(N577="nulová",J577,0)</f>
        <v>0</v>
      </c>
      <c r="BJ577" s="25" t="s">
        <v>82</v>
      </c>
      <c r="BK577" s="214">
        <f>ROUND(I577*H577,2)</f>
        <v>0</v>
      </c>
      <c r="BL577" s="25" t="s">
        <v>375</v>
      </c>
      <c r="BM577" s="25" t="s">
        <v>2817</v>
      </c>
    </row>
    <row r="578" spans="2:65" s="1" customFormat="1" ht="22.5" customHeight="1">
      <c r="B578" s="42"/>
      <c r="C578" s="203" t="s">
        <v>2818</v>
      </c>
      <c r="D578" s="203" t="s">
        <v>311</v>
      </c>
      <c r="E578" s="204" t="s">
        <v>2819</v>
      </c>
      <c r="F578" s="205" t="s">
        <v>2820</v>
      </c>
      <c r="G578" s="206" t="s">
        <v>508</v>
      </c>
      <c r="H578" s="207">
        <v>787.36</v>
      </c>
      <c r="I578" s="208"/>
      <c r="J578" s="209">
        <f>ROUND(I578*H578,2)</f>
        <v>0</v>
      </c>
      <c r="K578" s="205" t="s">
        <v>21</v>
      </c>
      <c r="L578" s="62"/>
      <c r="M578" s="210" t="s">
        <v>21</v>
      </c>
      <c r="N578" s="211" t="s">
        <v>45</v>
      </c>
      <c r="O578" s="43"/>
      <c r="P578" s="212">
        <f>O578*H578</f>
        <v>0</v>
      </c>
      <c r="Q578" s="212">
        <v>1.223E-2</v>
      </c>
      <c r="R578" s="212">
        <f>Q578*H578</f>
        <v>9.629412799999999</v>
      </c>
      <c r="S578" s="212">
        <v>0</v>
      </c>
      <c r="T578" s="213">
        <f>S578*H578</f>
        <v>0</v>
      </c>
      <c r="AR578" s="25" t="s">
        <v>375</v>
      </c>
      <c r="AT578" s="25" t="s">
        <v>311</v>
      </c>
      <c r="AU578" s="25" t="s">
        <v>95</v>
      </c>
      <c r="AY578" s="25" t="s">
        <v>308</v>
      </c>
      <c r="BE578" s="214">
        <f>IF(N578="základní",J578,0)</f>
        <v>0</v>
      </c>
      <c r="BF578" s="214">
        <f>IF(N578="snížená",J578,0)</f>
        <v>0</v>
      </c>
      <c r="BG578" s="214">
        <f>IF(N578="zákl. přenesená",J578,0)</f>
        <v>0</v>
      </c>
      <c r="BH578" s="214">
        <f>IF(N578="sníž. přenesená",J578,0)</f>
        <v>0</v>
      </c>
      <c r="BI578" s="214">
        <f>IF(N578="nulová",J578,0)</f>
        <v>0</v>
      </c>
      <c r="BJ578" s="25" t="s">
        <v>82</v>
      </c>
      <c r="BK578" s="214">
        <f>ROUND(I578*H578,2)</f>
        <v>0</v>
      </c>
      <c r="BL578" s="25" t="s">
        <v>375</v>
      </c>
      <c r="BM578" s="25" t="s">
        <v>2821</v>
      </c>
    </row>
    <row r="579" spans="2:65" s="1" customFormat="1" ht="54">
      <c r="B579" s="42"/>
      <c r="C579" s="64"/>
      <c r="D579" s="246" t="s">
        <v>1656</v>
      </c>
      <c r="E579" s="64"/>
      <c r="F579" s="290" t="s">
        <v>2822</v>
      </c>
      <c r="G579" s="64"/>
      <c r="H579" s="64"/>
      <c r="I579" s="173"/>
      <c r="J579" s="64"/>
      <c r="K579" s="64"/>
      <c r="L579" s="62"/>
      <c r="M579" s="291"/>
      <c r="N579" s="43"/>
      <c r="O579" s="43"/>
      <c r="P579" s="43"/>
      <c r="Q579" s="43"/>
      <c r="R579" s="43"/>
      <c r="S579" s="43"/>
      <c r="T579" s="79"/>
      <c r="AT579" s="25" t="s">
        <v>1656</v>
      </c>
      <c r="AU579" s="25" t="s">
        <v>95</v>
      </c>
    </row>
    <row r="580" spans="2:65" s="1" customFormat="1" ht="22.5" customHeight="1">
      <c r="B580" s="42"/>
      <c r="C580" s="203" t="s">
        <v>2823</v>
      </c>
      <c r="D580" s="203" t="s">
        <v>311</v>
      </c>
      <c r="E580" s="204" t="s">
        <v>2824</v>
      </c>
      <c r="F580" s="205" t="s">
        <v>2825</v>
      </c>
      <c r="G580" s="206" t="s">
        <v>508</v>
      </c>
      <c r="H580" s="207">
        <v>72.59</v>
      </c>
      <c r="I580" s="208"/>
      <c r="J580" s="209">
        <f>ROUND(I580*H580,2)</f>
        <v>0</v>
      </c>
      <c r="K580" s="205" t="s">
        <v>21</v>
      </c>
      <c r="L580" s="62"/>
      <c r="M580" s="210" t="s">
        <v>21</v>
      </c>
      <c r="N580" s="211" t="s">
        <v>45</v>
      </c>
      <c r="O580" s="43"/>
      <c r="P580" s="212">
        <f>O580*H580</f>
        <v>0</v>
      </c>
      <c r="Q580" s="212">
        <v>1.223E-2</v>
      </c>
      <c r="R580" s="212">
        <f>Q580*H580</f>
        <v>0.88777570000000006</v>
      </c>
      <c r="S580" s="212">
        <v>0</v>
      </c>
      <c r="T580" s="213">
        <f>S580*H580</f>
        <v>0</v>
      </c>
      <c r="AR580" s="25" t="s">
        <v>375</v>
      </c>
      <c r="AT580" s="25" t="s">
        <v>311</v>
      </c>
      <c r="AU580" s="25" t="s">
        <v>95</v>
      </c>
      <c r="AY580" s="25" t="s">
        <v>308</v>
      </c>
      <c r="BE580" s="214">
        <f>IF(N580="základní",J580,0)</f>
        <v>0</v>
      </c>
      <c r="BF580" s="214">
        <f>IF(N580="snížená",J580,0)</f>
        <v>0</v>
      </c>
      <c r="BG580" s="214">
        <f>IF(N580="zákl. přenesená",J580,0)</f>
        <v>0</v>
      </c>
      <c r="BH580" s="214">
        <f>IF(N580="sníž. přenesená",J580,0)</f>
        <v>0</v>
      </c>
      <c r="BI580" s="214">
        <f>IF(N580="nulová",J580,0)</f>
        <v>0</v>
      </c>
      <c r="BJ580" s="25" t="s">
        <v>82</v>
      </c>
      <c r="BK580" s="214">
        <f>ROUND(I580*H580,2)</f>
        <v>0</v>
      </c>
      <c r="BL580" s="25" t="s">
        <v>375</v>
      </c>
      <c r="BM580" s="25" t="s">
        <v>2826</v>
      </c>
    </row>
    <row r="581" spans="2:65" s="1" customFormat="1" ht="54">
      <c r="B581" s="42"/>
      <c r="C581" s="64"/>
      <c r="D581" s="246" t="s">
        <v>1656</v>
      </c>
      <c r="E581" s="64"/>
      <c r="F581" s="290" t="s">
        <v>2822</v>
      </c>
      <c r="G581" s="64"/>
      <c r="H581" s="64"/>
      <c r="I581" s="173"/>
      <c r="J581" s="64"/>
      <c r="K581" s="64"/>
      <c r="L581" s="62"/>
      <c r="M581" s="291"/>
      <c r="N581" s="43"/>
      <c r="O581" s="43"/>
      <c r="P581" s="43"/>
      <c r="Q581" s="43"/>
      <c r="R581" s="43"/>
      <c r="S581" s="43"/>
      <c r="T581" s="79"/>
      <c r="AT581" s="25" t="s">
        <v>1656</v>
      </c>
      <c r="AU581" s="25" t="s">
        <v>95</v>
      </c>
    </row>
    <row r="582" spans="2:65" s="1" customFormat="1" ht="22.5" customHeight="1">
      <c r="B582" s="42"/>
      <c r="C582" s="203" t="s">
        <v>2827</v>
      </c>
      <c r="D582" s="203" t="s">
        <v>311</v>
      </c>
      <c r="E582" s="204" t="s">
        <v>2828</v>
      </c>
      <c r="F582" s="205" t="s">
        <v>2829</v>
      </c>
      <c r="G582" s="206" t="s">
        <v>508</v>
      </c>
      <c r="H582" s="207">
        <v>183.11</v>
      </c>
      <c r="I582" s="208"/>
      <c r="J582" s="209">
        <f>ROUND(I582*H582,2)</f>
        <v>0</v>
      </c>
      <c r="K582" s="205" t="s">
        <v>21</v>
      </c>
      <c r="L582" s="62"/>
      <c r="M582" s="210" t="s">
        <v>21</v>
      </c>
      <c r="N582" s="211" t="s">
        <v>45</v>
      </c>
      <c r="O582" s="43"/>
      <c r="P582" s="212">
        <f>O582*H582</f>
        <v>0</v>
      </c>
      <c r="Q582" s="212">
        <v>4.0000000000000003E-5</v>
      </c>
      <c r="R582" s="212">
        <f>Q582*H582</f>
        <v>7.3244000000000009E-3</v>
      </c>
      <c r="S582" s="212">
        <v>0</v>
      </c>
      <c r="T582" s="213">
        <f>S582*H582</f>
        <v>0</v>
      </c>
      <c r="AR582" s="25" t="s">
        <v>375</v>
      </c>
      <c r="AT582" s="25" t="s">
        <v>311</v>
      </c>
      <c r="AU582" s="25" t="s">
        <v>95</v>
      </c>
      <c r="AY582" s="25" t="s">
        <v>308</v>
      </c>
      <c r="BE582" s="214">
        <f>IF(N582="základní",J582,0)</f>
        <v>0</v>
      </c>
      <c r="BF582" s="214">
        <f>IF(N582="snížená",J582,0)</f>
        <v>0</v>
      </c>
      <c r="BG582" s="214">
        <f>IF(N582="zákl. přenesená",J582,0)</f>
        <v>0</v>
      </c>
      <c r="BH582" s="214">
        <f>IF(N582="sníž. přenesená",J582,0)</f>
        <v>0</v>
      </c>
      <c r="BI582" s="214">
        <f>IF(N582="nulová",J582,0)</f>
        <v>0</v>
      </c>
      <c r="BJ582" s="25" t="s">
        <v>82</v>
      </c>
      <c r="BK582" s="214">
        <f>ROUND(I582*H582,2)</f>
        <v>0</v>
      </c>
      <c r="BL582" s="25" t="s">
        <v>375</v>
      </c>
      <c r="BM582" s="25" t="s">
        <v>2830</v>
      </c>
    </row>
    <row r="583" spans="2:65" s="1" customFormat="1" ht="31.5" customHeight="1">
      <c r="B583" s="42"/>
      <c r="C583" s="203" t="s">
        <v>2831</v>
      </c>
      <c r="D583" s="203" t="s">
        <v>311</v>
      </c>
      <c r="E583" s="204" t="s">
        <v>2832</v>
      </c>
      <c r="F583" s="205" t="s">
        <v>2833</v>
      </c>
      <c r="G583" s="206" t="s">
        <v>538</v>
      </c>
      <c r="H583" s="207">
        <v>845.01</v>
      </c>
      <c r="I583" s="208"/>
      <c r="J583" s="209">
        <f>ROUND(I583*H583,2)</f>
        <v>0</v>
      </c>
      <c r="K583" s="205" t="s">
        <v>21</v>
      </c>
      <c r="L583" s="62"/>
      <c r="M583" s="210" t="s">
        <v>21</v>
      </c>
      <c r="N583" s="211" t="s">
        <v>45</v>
      </c>
      <c r="O583" s="43"/>
      <c r="P583" s="212">
        <f>O583*H583</f>
        <v>0</v>
      </c>
      <c r="Q583" s="212">
        <v>2.5999999999999998E-4</v>
      </c>
      <c r="R583" s="212">
        <f>Q583*H583</f>
        <v>0.21970259999999997</v>
      </c>
      <c r="S583" s="212">
        <v>0</v>
      </c>
      <c r="T583" s="213">
        <f>S583*H583</f>
        <v>0</v>
      </c>
      <c r="AR583" s="25" t="s">
        <v>375</v>
      </c>
      <c r="AT583" s="25" t="s">
        <v>311</v>
      </c>
      <c r="AU583" s="25" t="s">
        <v>95</v>
      </c>
      <c r="AY583" s="25" t="s">
        <v>308</v>
      </c>
      <c r="BE583" s="214">
        <f>IF(N583="základní",J583,0)</f>
        <v>0</v>
      </c>
      <c r="BF583" s="214">
        <f>IF(N583="snížená",J583,0)</f>
        <v>0</v>
      </c>
      <c r="BG583" s="214">
        <f>IF(N583="zákl. přenesená",J583,0)</f>
        <v>0</v>
      </c>
      <c r="BH583" s="214">
        <f>IF(N583="sníž. přenesená",J583,0)</f>
        <v>0</v>
      </c>
      <c r="BI583" s="214">
        <f>IF(N583="nulová",J583,0)</f>
        <v>0</v>
      </c>
      <c r="BJ583" s="25" t="s">
        <v>82</v>
      </c>
      <c r="BK583" s="214">
        <f>ROUND(I583*H583,2)</f>
        <v>0</v>
      </c>
      <c r="BL583" s="25" t="s">
        <v>375</v>
      </c>
      <c r="BM583" s="25" t="s">
        <v>2834</v>
      </c>
    </row>
    <row r="584" spans="2:65" s="1" customFormat="1" ht="22.5" customHeight="1">
      <c r="B584" s="42"/>
      <c r="C584" s="203" t="s">
        <v>2835</v>
      </c>
      <c r="D584" s="203" t="s">
        <v>311</v>
      </c>
      <c r="E584" s="204" t="s">
        <v>2836</v>
      </c>
      <c r="F584" s="205" t="s">
        <v>2837</v>
      </c>
      <c r="G584" s="206" t="s">
        <v>508</v>
      </c>
      <c r="H584" s="207">
        <v>88.42</v>
      </c>
      <c r="I584" s="208"/>
      <c r="J584" s="209">
        <f>ROUND(I584*H584,2)</f>
        <v>0</v>
      </c>
      <c r="K584" s="205" t="s">
        <v>21</v>
      </c>
      <c r="L584" s="62"/>
      <c r="M584" s="210" t="s">
        <v>21</v>
      </c>
      <c r="N584" s="211" t="s">
        <v>45</v>
      </c>
      <c r="O584" s="43"/>
      <c r="P584" s="212">
        <f>O584*H584</f>
        <v>0</v>
      </c>
      <c r="Q584" s="212">
        <v>1.2540000000000001E-2</v>
      </c>
      <c r="R584" s="212">
        <f>Q584*H584</f>
        <v>1.1087868000000001</v>
      </c>
      <c r="S584" s="212">
        <v>0</v>
      </c>
      <c r="T584" s="213">
        <f>S584*H584</f>
        <v>0</v>
      </c>
      <c r="AR584" s="25" t="s">
        <v>375</v>
      </c>
      <c r="AT584" s="25" t="s">
        <v>311</v>
      </c>
      <c r="AU584" s="25" t="s">
        <v>95</v>
      </c>
      <c r="AY584" s="25" t="s">
        <v>308</v>
      </c>
      <c r="BE584" s="214">
        <f>IF(N584="základní",J584,0)</f>
        <v>0</v>
      </c>
      <c r="BF584" s="214">
        <f>IF(N584="snížená",J584,0)</f>
        <v>0</v>
      </c>
      <c r="BG584" s="214">
        <f>IF(N584="zákl. přenesená",J584,0)</f>
        <v>0</v>
      </c>
      <c r="BH584" s="214">
        <f>IF(N584="sníž. přenesená",J584,0)</f>
        <v>0</v>
      </c>
      <c r="BI584" s="214">
        <f>IF(N584="nulová",J584,0)</f>
        <v>0</v>
      </c>
      <c r="BJ584" s="25" t="s">
        <v>82</v>
      </c>
      <c r="BK584" s="214">
        <f>ROUND(I584*H584,2)</f>
        <v>0</v>
      </c>
      <c r="BL584" s="25" t="s">
        <v>375</v>
      </c>
      <c r="BM584" s="25" t="s">
        <v>2838</v>
      </c>
    </row>
    <row r="585" spans="2:65" s="1" customFormat="1" ht="54">
      <c r="B585" s="42"/>
      <c r="C585" s="64"/>
      <c r="D585" s="246" t="s">
        <v>1656</v>
      </c>
      <c r="E585" s="64"/>
      <c r="F585" s="290" t="s">
        <v>2839</v>
      </c>
      <c r="G585" s="64"/>
      <c r="H585" s="64"/>
      <c r="I585" s="173"/>
      <c r="J585" s="64"/>
      <c r="K585" s="64"/>
      <c r="L585" s="62"/>
      <c r="M585" s="291"/>
      <c r="N585" s="43"/>
      <c r="O585" s="43"/>
      <c r="P585" s="43"/>
      <c r="Q585" s="43"/>
      <c r="R585" s="43"/>
      <c r="S585" s="43"/>
      <c r="T585" s="79"/>
      <c r="AT585" s="25" t="s">
        <v>1656</v>
      </c>
      <c r="AU585" s="25" t="s">
        <v>95</v>
      </c>
    </row>
    <row r="586" spans="2:65" s="1" customFormat="1" ht="22.5" customHeight="1">
      <c r="B586" s="42"/>
      <c r="C586" s="203" t="s">
        <v>2840</v>
      </c>
      <c r="D586" s="203" t="s">
        <v>311</v>
      </c>
      <c r="E586" s="204" t="s">
        <v>2841</v>
      </c>
      <c r="F586" s="205" t="s">
        <v>2842</v>
      </c>
      <c r="G586" s="206" t="s">
        <v>508</v>
      </c>
      <c r="H586" s="207">
        <v>10.37</v>
      </c>
      <c r="I586" s="208"/>
      <c r="J586" s="209">
        <f>ROUND(I586*H586,2)</f>
        <v>0</v>
      </c>
      <c r="K586" s="205" t="s">
        <v>21</v>
      </c>
      <c r="L586" s="62"/>
      <c r="M586" s="210" t="s">
        <v>21</v>
      </c>
      <c r="N586" s="211" t="s">
        <v>45</v>
      </c>
      <c r="O586" s="43"/>
      <c r="P586" s="212">
        <f>O586*H586</f>
        <v>0</v>
      </c>
      <c r="Q586" s="212">
        <v>4.0000000000000003E-5</v>
      </c>
      <c r="R586" s="212">
        <f>Q586*H586</f>
        <v>4.148E-4</v>
      </c>
      <c r="S586" s="212">
        <v>0</v>
      </c>
      <c r="T586" s="213">
        <f>S586*H586</f>
        <v>0</v>
      </c>
      <c r="AR586" s="25" t="s">
        <v>375</v>
      </c>
      <c r="AT586" s="25" t="s">
        <v>311</v>
      </c>
      <c r="AU586" s="25" t="s">
        <v>95</v>
      </c>
      <c r="AY586" s="25" t="s">
        <v>308</v>
      </c>
      <c r="BE586" s="214">
        <f>IF(N586="základní",J586,0)</f>
        <v>0</v>
      </c>
      <c r="BF586" s="214">
        <f>IF(N586="snížená",J586,0)</f>
        <v>0</v>
      </c>
      <c r="BG586" s="214">
        <f>IF(N586="zákl. přenesená",J586,0)</f>
        <v>0</v>
      </c>
      <c r="BH586" s="214">
        <f>IF(N586="sníž. přenesená",J586,0)</f>
        <v>0</v>
      </c>
      <c r="BI586" s="214">
        <f>IF(N586="nulová",J586,0)</f>
        <v>0</v>
      </c>
      <c r="BJ586" s="25" t="s">
        <v>82</v>
      </c>
      <c r="BK586" s="214">
        <f>ROUND(I586*H586,2)</f>
        <v>0</v>
      </c>
      <c r="BL586" s="25" t="s">
        <v>375</v>
      </c>
      <c r="BM586" s="25" t="s">
        <v>2843</v>
      </c>
    </row>
    <row r="587" spans="2:65" s="1" customFormat="1" ht="31.5" customHeight="1">
      <c r="B587" s="42"/>
      <c r="C587" s="203" t="s">
        <v>2844</v>
      </c>
      <c r="D587" s="203" t="s">
        <v>311</v>
      </c>
      <c r="E587" s="204" t="s">
        <v>2845</v>
      </c>
      <c r="F587" s="205" t="s">
        <v>2846</v>
      </c>
      <c r="G587" s="206" t="s">
        <v>538</v>
      </c>
      <c r="H587" s="207">
        <v>160</v>
      </c>
      <c r="I587" s="208"/>
      <c r="J587" s="209">
        <f>ROUND(I587*H587,2)</f>
        <v>0</v>
      </c>
      <c r="K587" s="205" t="s">
        <v>21</v>
      </c>
      <c r="L587" s="62"/>
      <c r="M587" s="210" t="s">
        <v>21</v>
      </c>
      <c r="N587" s="211" t="s">
        <v>45</v>
      </c>
      <c r="O587" s="43"/>
      <c r="P587" s="212">
        <f>O587*H587</f>
        <v>0</v>
      </c>
      <c r="Q587" s="212">
        <v>2.5999999999999998E-4</v>
      </c>
      <c r="R587" s="212">
        <f>Q587*H587</f>
        <v>4.1599999999999998E-2</v>
      </c>
      <c r="S587" s="212">
        <v>0</v>
      </c>
      <c r="T587" s="213">
        <f>S587*H587</f>
        <v>0</v>
      </c>
      <c r="AR587" s="25" t="s">
        <v>375</v>
      </c>
      <c r="AT587" s="25" t="s">
        <v>311</v>
      </c>
      <c r="AU587" s="25" t="s">
        <v>95</v>
      </c>
      <c r="AY587" s="25" t="s">
        <v>308</v>
      </c>
      <c r="BE587" s="214">
        <f>IF(N587="základní",J587,0)</f>
        <v>0</v>
      </c>
      <c r="BF587" s="214">
        <f>IF(N587="snížená",J587,0)</f>
        <v>0</v>
      </c>
      <c r="BG587" s="214">
        <f>IF(N587="zákl. přenesená",J587,0)</f>
        <v>0</v>
      </c>
      <c r="BH587" s="214">
        <f>IF(N587="sníž. přenesená",J587,0)</f>
        <v>0</v>
      </c>
      <c r="BI587" s="214">
        <f>IF(N587="nulová",J587,0)</f>
        <v>0</v>
      </c>
      <c r="BJ587" s="25" t="s">
        <v>82</v>
      </c>
      <c r="BK587" s="214">
        <f>ROUND(I587*H587,2)</f>
        <v>0</v>
      </c>
      <c r="BL587" s="25" t="s">
        <v>375</v>
      </c>
      <c r="BM587" s="25" t="s">
        <v>2847</v>
      </c>
    </row>
    <row r="588" spans="2:65" s="1" customFormat="1" ht="22.5" customHeight="1">
      <c r="B588" s="42"/>
      <c r="C588" s="203" t="s">
        <v>2848</v>
      </c>
      <c r="D588" s="203" t="s">
        <v>311</v>
      </c>
      <c r="E588" s="204" t="s">
        <v>2849</v>
      </c>
      <c r="F588" s="205" t="s">
        <v>2850</v>
      </c>
      <c r="G588" s="206" t="s">
        <v>508</v>
      </c>
      <c r="H588" s="207">
        <v>535.09</v>
      </c>
      <c r="I588" s="208"/>
      <c r="J588" s="209">
        <f>ROUND(I588*H588,2)</f>
        <v>0</v>
      </c>
      <c r="K588" s="205" t="s">
        <v>21</v>
      </c>
      <c r="L588" s="62"/>
      <c r="M588" s="210" t="s">
        <v>21</v>
      </c>
      <c r="N588" s="211" t="s">
        <v>45</v>
      </c>
      <c r="O588" s="43"/>
      <c r="P588" s="212">
        <f>O588*H588</f>
        <v>0</v>
      </c>
      <c r="Q588" s="212">
        <v>2.0379999999999999E-2</v>
      </c>
      <c r="R588" s="212">
        <f>Q588*H588</f>
        <v>10.905134200000001</v>
      </c>
      <c r="S588" s="212">
        <v>0</v>
      </c>
      <c r="T588" s="213">
        <f>S588*H588</f>
        <v>0</v>
      </c>
      <c r="AR588" s="25" t="s">
        <v>375</v>
      </c>
      <c r="AT588" s="25" t="s">
        <v>311</v>
      </c>
      <c r="AU588" s="25" t="s">
        <v>95</v>
      </c>
      <c r="AY588" s="25" t="s">
        <v>308</v>
      </c>
      <c r="BE588" s="214">
        <f>IF(N588="základní",J588,0)</f>
        <v>0</v>
      </c>
      <c r="BF588" s="214">
        <f>IF(N588="snížená",J588,0)</f>
        <v>0</v>
      </c>
      <c r="BG588" s="214">
        <f>IF(N588="zákl. přenesená",J588,0)</f>
        <v>0</v>
      </c>
      <c r="BH588" s="214">
        <f>IF(N588="sníž. přenesená",J588,0)</f>
        <v>0</v>
      </c>
      <c r="BI588" s="214">
        <f>IF(N588="nulová",J588,0)</f>
        <v>0</v>
      </c>
      <c r="BJ588" s="25" t="s">
        <v>82</v>
      </c>
      <c r="BK588" s="214">
        <f>ROUND(I588*H588,2)</f>
        <v>0</v>
      </c>
      <c r="BL588" s="25" t="s">
        <v>375</v>
      </c>
      <c r="BM588" s="25" t="s">
        <v>2851</v>
      </c>
    </row>
    <row r="589" spans="2:65" s="1" customFormat="1" ht="121.5">
      <c r="B589" s="42"/>
      <c r="C589" s="64"/>
      <c r="D589" s="246" t="s">
        <v>1656</v>
      </c>
      <c r="E589" s="64"/>
      <c r="F589" s="290" t="s">
        <v>2852</v>
      </c>
      <c r="G589" s="64"/>
      <c r="H589" s="64"/>
      <c r="I589" s="173"/>
      <c r="J589" s="64"/>
      <c r="K589" s="64"/>
      <c r="L589" s="62"/>
      <c r="M589" s="291"/>
      <c r="N589" s="43"/>
      <c r="O589" s="43"/>
      <c r="P589" s="43"/>
      <c r="Q589" s="43"/>
      <c r="R589" s="43"/>
      <c r="S589" s="43"/>
      <c r="T589" s="79"/>
      <c r="AT589" s="25" t="s">
        <v>1656</v>
      </c>
      <c r="AU589" s="25" t="s">
        <v>95</v>
      </c>
    </row>
    <row r="590" spans="2:65" s="1" customFormat="1" ht="22.5" customHeight="1">
      <c r="B590" s="42"/>
      <c r="C590" s="203" t="s">
        <v>2853</v>
      </c>
      <c r="D590" s="203" t="s">
        <v>311</v>
      </c>
      <c r="E590" s="204" t="s">
        <v>2854</v>
      </c>
      <c r="F590" s="205" t="s">
        <v>2855</v>
      </c>
      <c r="G590" s="206" t="s">
        <v>508</v>
      </c>
      <c r="H590" s="207">
        <v>27.17</v>
      </c>
      <c r="I590" s="208"/>
      <c r="J590" s="209">
        <f>ROUND(I590*H590,2)</f>
        <v>0</v>
      </c>
      <c r="K590" s="205" t="s">
        <v>21</v>
      </c>
      <c r="L590" s="62"/>
      <c r="M590" s="210" t="s">
        <v>21</v>
      </c>
      <c r="N590" s="211" t="s">
        <v>45</v>
      </c>
      <c r="O590" s="43"/>
      <c r="P590" s="212">
        <f>O590*H590</f>
        <v>0</v>
      </c>
      <c r="Q590" s="212">
        <v>2.0379999999999999E-2</v>
      </c>
      <c r="R590" s="212">
        <f>Q590*H590</f>
        <v>0.55372460000000001</v>
      </c>
      <c r="S590" s="212">
        <v>0</v>
      </c>
      <c r="T590" s="213">
        <f>S590*H590</f>
        <v>0</v>
      </c>
      <c r="AR590" s="25" t="s">
        <v>375</v>
      </c>
      <c r="AT590" s="25" t="s">
        <v>311</v>
      </c>
      <c r="AU590" s="25" t="s">
        <v>95</v>
      </c>
      <c r="AY590" s="25" t="s">
        <v>308</v>
      </c>
      <c r="BE590" s="214">
        <f>IF(N590="základní",J590,0)</f>
        <v>0</v>
      </c>
      <c r="BF590" s="214">
        <f>IF(N590="snížená",J590,0)</f>
        <v>0</v>
      </c>
      <c r="BG590" s="214">
        <f>IF(N590="zákl. přenesená",J590,0)</f>
        <v>0</v>
      </c>
      <c r="BH590" s="214">
        <f>IF(N590="sníž. přenesená",J590,0)</f>
        <v>0</v>
      </c>
      <c r="BI590" s="214">
        <f>IF(N590="nulová",J590,0)</f>
        <v>0</v>
      </c>
      <c r="BJ590" s="25" t="s">
        <v>82</v>
      </c>
      <c r="BK590" s="214">
        <f>ROUND(I590*H590,2)</f>
        <v>0</v>
      </c>
      <c r="BL590" s="25" t="s">
        <v>375</v>
      </c>
      <c r="BM590" s="25" t="s">
        <v>2856</v>
      </c>
    </row>
    <row r="591" spans="2:65" s="1" customFormat="1" ht="121.5">
      <c r="B591" s="42"/>
      <c r="C591" s="64"/>
      <c r="D591" s="246" t="s">
        <v>1656</v>
      </c>
      <c r="E591" s="64"/>
      <c r="F591" s="290" t="s">
        <v>2852</v>
      </c>
      <c r="G591" s="64"/>
      <c r="H591" s="64"/>
      <c r="I591" s="173"/>
      <c r="J591" s="64"/>
      <c r="K591" s="64"/>
      <c r="L591" s="62"/>
      <c r="M591" s="291"/>
      <c r="N591" s="43"/>
      <c r="O591" s="43"/>
      <c r="P591" s="43"/>
      <c r="Q591" s="43"/>
      <c r="R591" s="43"/>
      <c r="S591" s="43"/>
      <c r="T591" s="79"/>
      <c r="AT591" s="25" t="s">
        <v>1656</v>
      </c>
      <c r="AU591" s="25" t="s">
        <v>95</v>
      </c>
    </row>
    <row r="592" spans="2:65" s="1" customFormat="1" ht="22.5" customHeight="1">
      <c r="B592" s="42"/>
      <c r="C592" s="203" t="s">
        <v>2857</v>
      </c>
      <c r="D592" s="203" t="s">
        <v>311</v>
      </c>
      <c r="E592" s="204" t="s">
        <v>2858</v>
      </c>
      <c r="F592" s="205" t="s">
        <v>2859</v>
      </c>
      <c r="G592" s="206" t="s">
        <v>508</v>
      </c>
      <c r="H592" s="207">
        <v>140.63</v>
      </c>
      <c r="I592" s="208"/>
      <c r="J592" s="209">
        <f>ROUND(I592*H592,2)</f>
        <v>0</v>
      </c>
      <c r="K592" s="205" t="s">
        <v>21</v>
      </c>
      <c r="L592" s="62"/>
      <c r="M592" s="210" t="s">
        <v>21</v>
      </c>
      <c r="N592" s="211" t="s">
        <v>45</v>
      </c>
      <c r="O592" s="43"/>
      <c r="P592" s="212">
        <f>O592*H592</f>
        <v>0</v>
      </c>
      <c r="Q592" s="212">
        <v>4.0000000000000003E-5</v>
      </c>
      <c r="R592" s="212">
        <f>Q592*H592</f>
        <v>5.6252000000000003E-3</v>
      </c>
      <c r="S592" s="212">
        <v>0</v>
      </c>
      <c r="T592" s="213">
        <f>S592*H592</f>
        <v>0</v>
      </c>
      <c r="AR592" s="25" t="s">
        <v>375</v>
      </c>
      <c r="AT592" s="25" t="s">
        <v>311</v>
      </c>
      <c r="AU592" s="25" t="s">
        <v>95</v>
      </c>
      <c r="AY592" s="25" t="s">
        <v>308</v>
      </c>
      <c r="BE592" s="214">
        <f>IF(N592="základní",J592,0)</f>
        <v>0</v>
      </c>
      <c r="BF592" s="214">
        <f>IF(N592="snížená",J592,0)</f>
        <v>0</v>
      </c>
      <c r="BG592" s="214">
        <f>IF(N592="zákl. přenesená",J592,0)</f>
        <v>0</v>
      </c>
      <c r="BH592" s="214">
        <f>IF(N592="sníž. přenesená",J592,0)</f>
        <v>0</v>
      </c>
      <c r="BI592" s="214">
        <f>IF(N592="nulová",J592,0)</f>
        <v>0</v>
      </c>
      <c r="BJ592" s="25" t="s">
        <v>82</v>
      </c>
      <c r="BK592" s="214">
        <f>ROUND(I592*H592,2)</f>
        <v>0</v>
      </c>
      <c r="BL592" s="25" t="s">
        <v>375</v>
      </c>
      <c r="BM592" s="25" t="s">
        <v>2860</v>
      </c>
    </row>
    <row r="593" spans="2:65" s="1" customFormat="1" ht="31.5" customHeight="1">
      <c r="B593" s="42"/>
      <c r="C593" s="203" t="s">
        <v>2861</v>
      </c>
      <c r="D593" s="203" t="s">
        <v>311</v>
      </c>
      <c r="E593" s="204" t="s">
        <v>2862</v>
      </c>
      <c r="F593" s="205" t="s">
        <v>2863</v>
      </c>
      <c r="G593" s="206" t="s">
        <v>538</v>
      </c>
      <c r="H593" s="207">
        <v>337.95</v>
      </c>
      <c r="I593" s="208"/>
      <c r="J593" s="209">
        <f>ROUND(I593*H593,2)</f>
        <v>0</v>
      </c>
      <c r="K593" s="205" t="s">
        <v>21</v>
      </c>
      <c r="L593" s="62"/>
      <c r="M593" s="210" t="s">
        <v>21</v>
      </c>
      <c r="N593" s="211" t="s">
        <v>45</v>
      </c>
      <c r="O593" s="43"/>
      <c r="P593" s="212">
        <f>O593*H593</f>
        <v>0</v>
      </c>
      <c r="Q593" s="212">
        <v>2.5999999999999998E-4</v>
      </c>
      <c r="R593" s="212">
        <f>Q593*H593</f>
        <v>8.7866999999999987E-2</v>
      </c>
      <c r="S593" s="212">
        <v>0</v>
      </c>
      <c r="T593" s="213">
        <f>S593*H593</f>
        <v>0</v>
      </c>
      <c r="AR593" s="25" t="s">
        <v>375</v>
      </c>
      <c r="AT593" s="25" t="s">
        <v>311</v>
      </c>
      <c r="AU593" s="25" t="s">
        <v>95</v>
      </c>
      <c r="AY593" s="25" t="s">
        <v>308</v>
      </c>
      <c r="BE593" s="214">
        <f>IF(N593="základní",J593,0)</f>
        <v>0</v>
      </c>
      <c r="BF593" s="214">
        <f>IF(N593="snížená",J593,0)</f>
        <v>0</v>
      </c>
      <c r="BG593" s="214">
        <f>IF(N593="zákl. přenesená",J593,0)</f>
        <v>0</v>
      </c>
      <c r="BH593" s="214">
        <f>IF(N593="sníž. přenesená",J593,0)</f>
        <v>0</v>
      </c>
      <c r="BI593" s="214">
        <f>IF(N593="nulová",J593,0)</f>
        <v>0</v>
      </c>
      <c r="BJ593" s="25" t="s">
        <v>82</v>
      </c>
      <c r="BK593" s="214">
        <f>ROUND(I593*H593,2)</f>
        <v>0</v>
      </c>
      <c r="BL593" s="25" t="s">
        <v>375</v>
      </c>
      <c r="BM593" s="25" t="s">
        <v>2864</v>
      </c>
    </row>
    <row r="594" spans="2:65" s="1" customFormat="1" ht="22.5" customHeight="1">
      <c r="B594" s="42"/>
      <c r="C594" s="203" t="s">
        <v>2865</v>
      </c>
      <c r="D594" s="203" t="s">
        <v>311</v>
      </c>
      <c r="E594" s="204" t="s">
        <v>2866</v>
      </c>
      <c r="F594" s="205" t="s">
        <v>2867</v>
      </c>
      <c r="G594" s="206" t="s">
        <v>508</v>
      </c>
      <c r="H594" s="207">
        <v>121.8</v>
      </c>
      <c r="I594" s="208"/>
      <c r="J594" s="209">
        <f>ROUND(I594*H594,2)</f>
        <v>0</v>
      </c>
      <c r="K594" s="205" t="s">
        <v>21</v>
      </c>
      <c r="L594" s="62"/>
      <c r="M594" s="210" t="s">
        <v>21</v>
      </c>
      <c r="N594" s="211" t="s">
        <v>45</v>
      </c>
      <c r="O594" s="43"/>
      <c r="P594" s="212">
        <f>O594*H594</f>
        <v>0</v>
      </c>
      <c r="Q594" s="212">
        <v>4.4600000000000001E-2</v>
      </c>
      <c r="R594" s="212">
        <f>Q594*H594</f>
        <v>5.4322799999999996</v>
      </c>
      <c r="S594" s="212">
        <v>0</v>
      </c>
      <c r="T594" s="213">
        <f>S594*H594</f>
        <v>0</v>
      </c>
      <c r="AR594" s="25" t="s">
        <v>375</v>
      </c>
      <c r="AT594" s="25" t="s">
        <v>311</v>
      </c>
      <c r="AU594" s="25" t="s">
        <v>95</v>
      </c>
      <c r="AY594" s="25" t="s">
        <v>308</v>
      </c>
      <c r="BE594" s="214">
        <f>IF(N594="základní",J594,0)</f>
        <v>0</v>
      </c>
      <c r="BF594" s="214">
        <f>IF(N594="snížená",J594,0)</f>
        <v>0</v>
      </c>
      <c r="BG594" s="214">
        <f>IF(N594="zákl. přenesená",J594,0)</f>
        <v>0</v>
      </c>
      <c r="BH594" s="214">
        <f>IF(N594="sníž. přenesená",J594,0)</f>
        <v>0</v>
      </c>
      <c r="BI594" s="214">
        <f>IF(N594="nulová",J594,0)</f>
        <v>0</v>
      </c>
      <c r="BJ594" s="25" t="s">
        <v>82</v>
      </c>
      <c r="BK594" s="214">
        <f>ROUND(I594*H594,2)</f>
        <v>0</v>
      </c>
      <c r="BL594" s="25" t="s">
        <v>375</v>
      </c>
      <c r="BM594" s="25" t="s">
        <v>2868</v>
      </c>
    </row>
    <row r="595" spans="2:65" s="1" customFormat="1" ht="121.5">
      <c r="B595" s="42"/>
      <c r="C595" s="64"/>
      <c r="D595" s="246" t="s">
        <v>1656</v>
      </c>
      <c r="E595" s="64"/>
      <c r="F595" s="290" t="s">
        <v>2869</v>
      </c>
      <c r="G595" s="64"/>
      <c r="H595" s="64"/>
      <c r="I595" s="173"/>
      <c r="J595" s="64"/>
      <c r="K595" s="64"/>
      <c r="L595" s="62"/>
      <c r="M595" s="291"/>
      <c r="N595" s="43"/>
      <c r="O595" s="43"/>
      <c r="P595" s="43"/>
      <c r="Q595" s="43"/>
      <c r="R595" s="43"/>
      <c r="S595" s="43"/>
      <c r="T595" s="79"/>
      <c r="AT595" s="25" t="s">
        <v>1656</v>
      </c>
      <c r="AU595" s="25" t="s">
        <v>95</v>
      </c>
    </row>
    <row r="596" spans="2:65" s="1" customFormat="1" ht="31.5" customHeight="1">
      <c r="B596" s="42"/>
      <c r="C596" s="203" t="s">
        <v>2870</v>
      </c>
      <c r="D596" s="203" t="s">
        <v>311</v>
      </c>
      <c r="E596" s="204" t="s">
        <v>2871</v>
      </c>
      <c r="F596" s="205" t="s">
        <v>2872</v>
      </c>
      <c r="G596" s="206" t="s">
        <v>538</v>
      </c>
      <c r="H596" s="207">
        <v>120.4</v>
      </c>
      <c r="I596" s="208"/>
      <c r="J596" s="209">
        <f>ROUND(I596*H596,2)</f>
        <v>0</v>
      </c>
      <c r="K596" s="205" t="s">
        <v>21</v>
      </c>
      <c r="L596" s="62"/>
      <c r="M596" s="210" t="s">
        <v>21</v>
      </c>
      <c r="N596" s="211" t="s">
        <v>45</v>
      </c>
      <c r="O596" s="43"/>
      <c r="P596" s="212">
        <f>O596*H596</f>
        <v>0</v>
      </c>
      <c r="Q596" s="212">
        <v>2.5999999999999998E-4</v>
      </c>
      <c r="R596" s="212">
        <f>Q596*H596</f>
        <v>3.1303999999999998E-2</v>
      </c>
      <c r="S596" s="212">
        <v>0</v>
      </c>
      <c r="T596" s="213">
        <f>S596*H596</f>
        <v>0</v>
      </c>
      <c r="AR596" s="25" t="s">
        <v>375</v>
      </c>
      <c r="AT596" s="25" t="s">
        <v>311</v>
      </c>
      <c r="AU596" s="25" t="s">
        <v>95</v>
      </c>
      <c r="AY596" s="25" t="s">
        <v>308</v>
      </c>
      <c r="BE596" s="214">
        <f>IF(N596="základní",J596,0)</f>
        <v>0</v>
      </c>
      <c r="BF596" s="214">
        <f>IF(N596="snížená",J596,0)</f>
        <v>0</v>
      </c>
      <c r="BG596" s="214">
        <f>IF(N596="zákl. přenesená",J596,0)</f>
        <v>0</v>
      </c>
      <c r="BH596" s="214">
        <f>IF(N596="sníž. přenesená",J596,0)</f>
        <v>0</v>
      </c>
      <c r="BI596" s="214">
        <f>IF(N596="nulová",J596,0)</f>
        <v>0</v>
      </c>
      <c r="BJ596" s="25" t="s">
        <v>82</v>
      </c>
      <c r="BK596" s="214">
        <f>ROUND(I596*H596,2)</f>
        <v>0</v>
      </c>
      <c r="BL596" s="25" t="s">
        <v>375</v>
      </c>
      <c r="BM596" s="25" t="s">
        <v>2873</v>
      </c>
    </row>
    <row r="597" spans="2:65" s="1" customFormat="1" ht="121.5">
      <c r="B597" s="42"/>
      <c r="C597" s="64"/>
      <c r="D597" s="246" t="s">
        <v>1656</v>
      </c>
      <c r="E597" s="64"/>
      <c r="F597" s="290" t="s">
        <v>2869</v>
      </c>
      <c r="G597" s="64"/>
      <c r="H597" s="64"/>
      <c r="I597" s="173"/>
      <c r="J597" s="64"/>
      <c r="K597" s="64"/>
      <c r="L597" s="62"/>
      <c r="M597" s="291"/>
      <c r="N597" s="43"/>
      <c r="O597" s="43"/>
      <c r="P597" s="43"/>
      <c r="Q597" s="43"/>
      <c r="R597" s="43"/>
      <c r="S597" s="43"/>
      <c r="T597" s="79"/>
      <c r="AT597" s="25" t="s">
        <v>1656</v>
      </c>
      <c r="AU597" s="25" t="s">
        <v>95</v>
      </c>
    </row>
    <row r="598" spans="2:65" s="1" customFormat="1" ht="22.5" customHeight="1">
      <c r="B598" s="42"/>
      <c r="C598" s="203" t="s">
        <v>2874</v>
      </c>
      <c r="D598" s="203" t="s">
        <v>311</v>
      </c>
      <c r="E598" s="204" t="s">
        <v>2875</v>
      </c>
      <c r="F598" s="205" t="s">
        <v>2876</v>
      </c>
      <c r="G598" s="206" t="s">
        <v>538</v>
      </c>
      <c r="H598" s="207">
        <v>328.46</v>
      </c>
      <c r="I598" s="208"/>
      <c r="J598" s="209">
        <f>ROUND(I598*H598,2)</f>
        <v>0</v>
      </c>
      <c r="K598" s="205" t="s">
        <v>21</v>
      </c>
      <c r="L598" s="62"/>
      <c r="M598" s="210" t="s">
        <v>21</v>
      </c>
      <c r="N598" s="211" t="s">
        <v>45</v>
      </c>
      <c r="O598" s="43"/>
      <c r="P598" s="212">
        <f>O598*H598</f>
        <v>0</v>
      </c>
      <c r="Q598" s="212">
        <v>2.5999999999999998E-4</v>
      </c>
      <c r="R598" s="212">
        <f>Q598*H598</f>
        <v>8.5399599999999992E-2</v>
      </c>
      <c r="S598" s="212">
        <v>0</v>
      </c>
      <c r="T598" s="213">
        <f>S598*H598</f>
        <v>0</v>
      </c>
      <c r="AR598" s="25" t="s">
        <v>375</v>
      </c>
      <c r="AT598" s="25" t="s">
        <v>311</v>
      </c>
      <c r="AU598" s="25" t="s">
        <v>95</v>
      </c>
      <c r="AY598" s="25" t="s">
        <v>308</v>
      </c>
      <c r="BE598" s="214">
        <f>IF(N598="základní",J598,0)</f>
        <v>0</v>
      </c>
      <c r="BF598" s="214">
        <f>IF(N598="snížená",J598,0)</f>
        <v>0</v>
      </c>
      <c r="BG598" s="214">
        <f>IF(N598="zákl. přenesená",J598,0)</f>
        <v>0</v>
      </c>
      <c r="BH598" s="214">
        <f>IF(N598="sníž. přenesená",J598,0)</f>
        <v>0</v>
      </c>
      <c r="BI598" s="214">
        <f>IF(N598="nulová",J598,0)</f>
        <v>0</v>
      </c>
      <c r="BJ598" s="25" t="s">
        <v>82</v>
      </c>
      <c r="BK598" s="214">
        <f>ROUND(I598*H598,2)</f>
        <v>0</v>
      </c>
      <c r="BL598" s="25" t="s">
        <v>375</v>
      </c>
      <c r="BM598" s="25" t="s">
        <v>2877</v>
      </c>
    </row>
    <row r="599" spans="2:65" s="1" customFormat="1" ht="22.5" customHeight="1">
      <c r="B599" s="42"/>
      <c r="C599" s="203" t="s">
        <v>2878</v>
      </c>
      <c r="D599" s="203" t="s">
        <v>311</v>
      </c>
      <c r="E599" s="204" t="s">
        <v>2879</v>
      </c>
      <c r="F599" s="205" t="s">
        <v>2880</v>
      </c>
      <c r="G599" s="206" t="s">
        <v>538</v>
      </c>
      <c r="H599" s="207">
        <v>9.41</v>
      </c>
      <c r="I599" s="208"/>
      <c r="J599" s="209">
        <f>ROUND(I599*H599,2)</f>
        <v>0</v>
      </c>
      <c r="K599" s="205" t="s">
        <v>21</v>
      </c>
      <c r="L599" s="62"/>
      <c r="M599" s="210" t="s">
        <v>21</v>
      </c>
      <c r="N599" s="211" t="s">
        <v>45</v>
      </c>
      <c r="O599" s="43"/>
      <c r="P599" s="212">
        <f>O599*H599</f>
        <v>0</v>
      </c>
      <c r="Q599" s="212">
        <v>0.03</v>
      </c>
      <c r="R599" s="212">
        <f>Q599*H599</f>
        <v>0.2823</v>
      </c>
      <c r="S599" s="212">
        <v>0</v>
      </c>
      <c r="T599" s="213">
        <f>S599*H599</f>
        <v>0</v>
      </c>
      <c r="AR599" s="25" t="s">
        <v>375</v>
      </c>
      <c r="AT599" s="25" t="s">
        <v>311</v>
      </c>
      <c r="AU599" s="25" t="s">
        <v>95</v>
      </c>
      <c r="AY599" s="25" t="s">
        <v>308</v>
      </c>
      <c r="BE599" s="214">
        <f>IF(N599="základní",J599,0)</f>
        <v>0</v>
      </c>
      <c r="BF599" s="214">
        <f>IF(N599="snížená",J599,0)</f>
        <v>0</v>
      </c>
      <c r="BG599" s="214">
        <f>IF(N599="zákl. přenesená",J599,0)</f>
        <v>0</v>
      </c>
      <c r="BH599" s="214">
        <f>IF(N599="sníž. přenesená",J599,0)</f>
        <v>0</v>
      </c>
      <c r="BI599" s="214">
        <f>IF(N599="nulová",J599,0)</f>
        <v>0</v>
      </c>
      <c r="BJ599" s="25" t="s">
        <v>82</v>
      </c>
      <c r="BK599" s="214">
        <f>ROUND(I599*H599,2)</f>
        <v>0</v>
      </c>
      <c r="BL599" s="25" t="s">
        <v>375</v>
      </c>
      <c r="BM599" s="25" t="s">
        <v>2881</v>
      </c>
    </row>
    <row r="600" spans="2:65" s="1" customFormat="1" ht="54">
      <c r="B600" s="42"/>
      <c r="C600" s="64"/>
      <c r="D600" s="246" t="s">
        <v>1656</v>
      </c>
      <c r="E600" s="64"/>
      <c r="F600" s="290" t="s">
        <v>2882</v>
      </c>
      <c r="G600" s="64"/>
      <c r="H600" s="64"/>
      <c r="I600" s="173"/>
      <c r="J600" s="64"/>
      <c r="K600" s="64"/>
      <c r="L600" s="62"/>
      <c r="M600" s="291"/>
      <c r="N600" s="43"/>
      <c r="O600" s="43"/>
      <c r="P600" s="43"/>
      <c r="Q600" s="43"/>
      <c r="R600" s="43"/>
      <c r="S600" s="43"/>
      <c r="T600" s="79"/>
      <c r="AT600" s="25" t="s">
        <v>1656</v>
      </c>
      <c r="AU600" s="25" t="s">
        <v>95</v>
      </c>
    </row>
    <row r="601" spans="2:65" s="1" customFormat="1" ht="22.5" customHeight="1">
      <c r="B601" s="42"/>
      <c r="C601" s="203" t="s">
        <v>2883</v>
      </c>
      <c r="D601" s="203" t="s">
        <v>311</v>
      </c>
      <c r="E601" s="204" t="s">
        <v>2765</v>
      </c>
      <c r="F601" s="205" t="s">
        <v>2766</v>
      </c>
      <c r="G601" s="206" t="s">
        <v>719</v>
      </c>
      <c r="H601" s="207">
        <v>45.076000000000001</v>
      </c>
      <c r="I601" s="208"/>
      <c r="J601" s="209">
        <f>ROUND(I601*H601,2)</f>
        <v>0</v>
      </c>
      <c r="K601" s="205" t="s">
        <v>315</v>
      </c>
      <c r="L601" s="62"/>
      <c r="M601" s="210" t="s">
        <v>21</v>
      </c>
      <c r="N601" s="211" t="s">
        <v>45</v>
      </c>
      <c r="O601" s="43"/>
      <c r="P601" s="212">
        <f>O601*H601</f>
        <v>0</v>
      </c>
      <c r="Q601" s="212">
        <v>0</v>
      </c>
      <c r="R601" s="212">
        <f>Q601*H601</f>
        <v>0</v>
      </c>
      <c r="S601" s="212">
        <v>0</v>
      </c>
      <c r="T601" s="213">
        <f>S601*H601</f>
        <v>0</v>
      </c>
      <c r="AR601" s="25" t="s">
        <v>375</v>
      </c>
      <c r="AT601" s="25" t="s">
        <v>311</v>
      </c>
      <c r="AU601" s="25" t="s">
        <v>95</v>
      </c>
      <c r="AY601" s="25" t="s">
        <v>308</v>
      </c>
      <c r="BE601" s="214">
        <f>IF(N601="základní",J601,0)</f>
        <v>0</v>
      </c>
      <c r="BF601" s="214">
        <f>IF(N601="snížená",J601,0)</f>
        <v>0</v>
      </c>
      <c r="BG601" s="214">
        <f>IF(N601="zákl. přenesená",J601,0)</f>
        <v>0</v>
      </c>
      <c r="BH601" s="214">
        <f>IF(N601="sníž. přenesená",J601,0)</f>
        <v>0</v>
      </c>
      <c r="BI601" s="214">
        <f>IF(N601="nulová",J601,0)</f>
        <v>0</v>
      </c>
      <c r="BJ601" s="25" t="s">
        <v>82</v>
      </c>
      <c r="BK601" s="214">
        <f>ROUND(I601*H601,2)</f>
        <v>0</v>
      </c>
      <c r="BL601" s="25" t="s">
        <v>375</v>
      </c>
      <c r="BM601" s="25" t="s">
        <v>2884</v>
      </c>
    </row>
    <row r="602" spans="2:65" s="11" customFormat="1" ht="22.35" customHeight="1">
      <c r="B602" s="186"/>
      <c r="C602" s="187"/>
      <c r="D602" s="200" t="s">
        <v>73</v>
      </c>
      <c r="E602" s="201" t="s">
        <v>2885</v>
      </c>
      <c r="F602" s="201" t="s">
        <v>2886</v>
      </c>
      <c r="G602" s="187"/>
      <c r="H602" s="187"/>
      <c r="I602" s="190"/>
      <c r="J602" s="202">
        <f>BK602</f>
        <v>0</v>
      </c>
      <c r="K602" s="187"/>
      <c r="L602" s="192"/>
      <c r="M602" s="193"/>
      <c r="N602" s="194"/>
      <c r="O602" s="194"/>
      <c r="P602" s="195">
        <f>SUM(P603:P609)</f>
        <v>0</v>
      </c>
      <c r="Q602" s="194"/>
      <c r="R602" s="195">
        <f>SUM(R603:R609)</f>
        <v>18.6255886</v>
      </c>
      <c r="S602" s="194"/>
      <c r="T602" s="196">
        <f>SUM(T603:T609)</f>
        <v>0</v>
      </c>
      <c r="AR602" s="197" t="s">
        <v>84</v>
      </c>
      <c r="AT602" s="198" t="s">
        <v>73</v>
      </c>
      <c r="AU602" s="198" t="s">
        <v>84</v>
      </c>
      <c r="AY602" s="197" t="s">
        <v>308</v>
      </c>
      <c r="BK602" s="199">
        <f>SUM(BK603:BK609)</f>
        <v>0</v>
      </c>
    </row>
    <row r="603" spans="2:65" s="1" customFormat="1" ht="22.5" customHeight="1">
      <c r="B603" s="42"/>
      <c r="C603" s="203" t="s">
        <v>2887</v>
      </c>
      <c r="D603" s="203" t="s">
        <v>311</v>
      </c>
      <c r="E603" s="204" t="s">
        <v>2888</v>
      </c>
      <c r="F603" s="205" t="s">
        <v>2889</v>
      </c>
      <c r="G603" s="206" t="s">
        <v>538</v>
      </c>
      <c r="H603" s="207">
        <v>62.88</v>
      </c>
      <c r="I603" s="208"/>
      <c r="J603" s="209">
        <f t="shared" ref="J603:J609" si="20">ROUND(I603*H603,2)</f>
        <v>0</v>
      </c>
      <c r="K603" s="205" t="s">
        <v>315</v>
      </c>
      <c r="L603" s="62"/>
      <c r="M603" s="210" t="s">
        <v>21</v>
      </c>
      <c r="N603" s="211" t="s">
        <v>45</v>
      </c>
      <c r="O603" s="43"/>
      <c r="P603" s="212">
        <f t="shared" ref="P603:P609" si="21">O603*H603</f>
        <v>0</v>
      </c>
      <c r="Q603" s="212">
        <v>9.4699999999999993E-3</v>
      </c>
      <c r="R603" s="212">
        <f t="shared" ref="R603:R609" si="22">Q603*H603</f>
        <v>0.59547359999999994</v>
      </c>
      <c r="S603" s="212">
        <v>0</v>
      </c>
      <c r="T603" s="213">
        <f t="shared" ref="T603:T609" si="23">S603*H603</f>
        <v>0</v>
      </c>
      <c r="AR603" s="25" t="s">
        <v>375</v>
      </c>
      <c r="AT603" s="25" t="s">
        <v>311</v>
      </c>
      <c r="AU603" s="25" t="s">
        <v>95</v>
      </c>
      <c r="AY603" s="25" t="s">
        <v>308</v>
      </c>
      <c r="BE603" s="214">
        <f t="shared" ref="BE603:BE609" si="24">IF(N603="základní",J603,0)</f>
        <v>0</v>
      </c>
      <c r="BF603" s="214">
        <f t="shared" ref="BF603:BF609" si="25">IF(N603="snížená",J603,0)</f>
        <v>0</v>
      </c>
      <c r="BG603" s="214">
        <f t="shared" ref="BG603:BG609" si="26">IF(N603="zákl. přenesená",J603,0)</f>
        <v>0</v>
      </c>
      <c r="BH603" s="214">
        <f t="shared" ref="BH603:BH609" si="27">IF(N603="sníž. přenesená",J603,0)</f>
        <v>0</v>
      </c>
      <c r="BI603" s="214">
        <f t="shared" ref="BI603:BI609" si="28">IF(N603="nulová",J603,0)</f>
        <v>0</v>
      </c>
      <c r="BJ603" s="25" t="s">
        <v>82</v>
      </c>
      <c r="BK603" s="214">
        <f t="shared" ref="BK603:BK609" si="29">ROUND(I603*H603,2)</f>
        <v>0</v>
      </c>
      <c r="BL603" s="25" t="s">
        <v>375</v>
      </c>
      <c r="BM603" s="25" t="s">
        <v>2890</v>
      </c>
    </row>
    <row r="604" spans="2:65" s="1" customFormat="1" ht="22.5" customHeight="1">
      <c r="B604" s="42"/>
      <c r="C604" s="203" t="s">
        <v>2891</v>
      </c>
      <c r="D604" s="203" t="s">
        <v>311</v>
      </c>
      <c r="E604" s="204" t="s">
        <v>2892</v>
      </c>
      <c r="F604" s="205" t="s">
        <v>2893</v>
      </c>
      <c r="G604" s="206" t="s">
        <v>538</v>
      </c>
      <c r="H604" s="207">
        <v>43.33</v>
      </c>
      <c r="I604" s="208"/>
      <c r="J604" s="209">
        <f t="shared" si="20"/>
        <v>0</v>
      </c>
      <c r="K604" s="205" t="s">
        <v>315</v>
      </c>
      <c r="L604" s="62"/>
      <c r="M604" s="210" t="s">
        <v>21</v>
      </c>
      <c r="N604" s="211" t="s">
        <v>45</v>
      </c>
      <c r="O604" s="43"/>
      <c r="P604" s="212">
        <f t="shared" si="21"/>
        <v>0</v>
      </c>
      <c r="Q604" s="212">
        <v>1.7059999999999999E-2</v>
      </c>
      <c r="R604" s="212">
        <f t="shared" si="22"/>
        <v>0.73920979999999992</v>
      </c>
      <c r="S604" s="212">
        <v>0</v>
      </c>
      <c r="T604" s="213">
        <f t="shared" si="23"/>
        <v>0</v>
      </c>
      <c r="AR604" s="25" t="s">
        <v>375</v>
      </c>
      <c r="AT604" s="25" t="s">
        <v>311</v>
      </c>
      <c r="AU604" s="25" t="s">
        <v>95</v>
      </c>
      <c r="AY604" s="25" t="s">
        <v>308</v>
      </c>
      <c r="BE604" s="214">
        <f t="shared" si="24"/>
        <v>0</v>
      </c>
      <c r="BF604" s="214">
        <f t="shared" si="25"/>
        <v>0</v>
      </c>
      <c r="BG604" s="214">
        <f t="shared" si="26"/>
        <v>0</v>
      </c>
      <c r="BH604" s="214">
        <f t="shared" si="27"/>
        <v>0</v>
      </c>
      <c r="BI604" s="214">
        <f t="shared" si="28"/>
        <v>0</v>
      </c>
      <c r="BJ604" s="25" t="s">
        <v>82</v>
      </c>
      <c r="BK604" s="214">
        <f t="shared" si="29"/>
        <v>0</v>
      </c>
      <c r="BL604" s="25" t="s">
        <v>375</v>
      </c>
      <c r="BM604" s="25" t="s">
        <v>2894</v>
      </c>
    </row>
    <row r="605" spans="2:65" s="1" customFormat="1" ht="22.5" customHeight="1">
      <c r="B605" s="42"/>
      <c r="C605" s="203" t="s">
        <v>2895</v>
      </c>
      <c r="D605" s="203" t="s">
        <v>311</v>
      </c>
      <c r="E605" s="204" t="s">
        <v>2896</v>
      </c>
      <c r="F605" s="205" t="s">
        <v>2897</v>
      </c>
      <c r="G605" s="206" t="s">
        <v>508</v>
      </c>
      <c r="H605" s="207">
        <v>13.27</v>
      </c>
      <c r="I605" s="208"/>
      <c r="J605" s="209">
        <f t="shared" si="20"/>
        <v>0</v>
      </c>
      <c r="K605" s="205" t="s">
        <v>315</v>
      </c>
      <c r="L605" s="62"/>
      <c r="M605" s="210" t="s">
        <v>21</v>
      </c>
      <c r="N605" s="211" t="s">
        <v>45</v>
      </c>
      <c r="O605" s="43"/>
      <c r="P605" s="212">
        <f t="shared" si="21"/>
        <v>0</v>
      </c>
      <c r="Q605" s="212">
        <v>2.717E-2</v>
      </c>
      <c r="R605" s="212">
        <f t="shared" si="22"/>
        <v>0.36054589999999997</v>
      </c>
      <c r="S605" s="212">
        <v>0</v>
      </c>
      <c r="T605" s="213">
        <f t="shared" si="23"/>
        <v>0</v>
      </c>
      <c r="AR605" s="25" t="s">
        <v>375</v>
      </c>
      <c r="AT605" s="25" t="s">
        <v>311</v>
      </c>
      <c r="AU605" s="25" t="s">
        <v>95</v>
      </c>
      <c r="AY605" s="25" t="s">
        <v>308</v>
      </c>
      <c r="BE605" s="214">
        <f t="shared" si="24"/>
        <v>0</v>
      </c>
      <c r="BF605" s="214">
        <f t="shared" si="25"/>
        <v>0</v>
      </c>
      <c r="BG605" s="214">
        <f t="shared" si="26"/>
        <v>0</v>
      </c>
      <c r="BH605" s="214">
        <f t="shared" si="27"/>
        <v>0</v>
      </c>
      <c r="BI605" s="214">
        <f t="shared" si="28"/>
        <v>0</v>
      </c>
      <c r="BJ605" s="25" t="s">
        <v>82</v>
      </c>
      <c r="BK605" s="214">
        <f t="shared" si="29"/>
        <v>0</v>
      </c>
      <c r="BL605" s="25" t="s">
        <v>375</v>
      </c>
      <c r="BM605" s="25" t="s">
        <v>2898</v>
      </c>
    </row>
    <row r="606" spans="2:65" s="1" customFormat="1" ht="22.5" customHeight="1">
      <c r="B606" s="42"/>
      <c r="C606" s="203" t="s">
        <v>2899</v>
      </c>
      <c r="D606" s="203" t="s">
        <v>311</v>
      </c>
      <c r="E606" s="204" t="s">
        <v>2900</v>
      </c>
      <c r="F606" s="205" t="s">
        <v>2901</v>
      </c>
      <c r="G606" s="206" t="s">
        <v>538</v>
      </c>
      <c r="H606" s="207">
        <v>101.9</v>
      </c>
      <c r="I606" s="208"/>
      <c r="J606" s="209">
        <f t="shared" si="20"/>
        <v>0</v>
      </c>
      <c r="K606" s="205" t="s">
        <v>315</v>
      </c>
      <c r="L606" s="62"/>
      <c r="M606" s="210" t="s">
        <v>21</v>
      </c>
      <c r="N606" s="211" t="s">
        <v>45</v>
      </c>
      <c r="O606" s="43"/>
      <c r="P606" s="212">
        <f t="shared" si="21"/>
        <v>0</v>
      </c>
      <c r="Q606" s="212">
        <v>1.439E-2</v>
      </c>
      <c r="R606" s="212">
        <f t="shared" si="22"/>
        <v>1.4663410000000001</v>
      </c>
      <c r="S606" s="212">
        <v>0</v>
      </c>
      <c r="T606" s="213">
        <f t="shared" si="23"/>
        <v>0</v>
      </c>
      <c r="AR606" s="25" t="s">
        <v>375</v>
      </c>
      <c r="AT606" s="25" t="s">
        <v>311</v>
      </c>
      <c r="AU606" s="25" t="s">
        <v>95</v>
      </c>
      <c r="AY606" s="25" t="s">
        <v>308</v>
      </c>
      <c r="BE606" s="214">
        <f t="shared" si="24"/>
        <v>0</v>
      </c>
      <c r="BF606" s="214">
        <f t="shared" si="25"/>
        <v>0</v>
      </c>
      <c r="BG606" s="214">
        <f t="shared" si="26"/>
        <v>0</v>
      </c>
      <c r="BH606" s="214">
        <f t="shared" si="27"/>
        <v>0</v>
      </c>
      <c r="BI606" s="214">
        <f t="shared" si="28"/>
        <v>0</v>
      </c>
      <c r="BJ606" s="25" t="s">
        <v>82</v>
      </c>
      <c r="BK606" s="214">
        <f t="shared" si="29"/>
        <v>0</v>
      </c>
      <c r="BL606" s="25" t="s">
        <v>375</v>
      </c>
      <c r="BM606" s="25" t="s">
        <v>2902</v>
      </c>
    </row>
    <row r="607" spans="2:65" s="1" customFormat="1" ht="22.5" customHeight="1">
      <c r="B607" s="42"/>
      <c r="C607" s="203" t="s">
        <v>2903</v>
      </c>
      <c r="D607" s="203" t="s">
        <v>311</v>
      </c>
      <c r="E607" s="204" t="s">
        <v>2904</v>
      </c>
      <c r="F607" s="205" t="s">
        <v>2905</v>
      </c>
      <c r="G607" s="206" t="s">
        <v>538</v>
      </c>
      <c r="H607" s="207">
        <v>595.99</v>
      </c>
      <c r="I607" s="208"/>
      <c r="J607" s="209">
        <f t="shared" si="20"/>
        <v>0</v>
      </c>
      <c r="K607" s="205" t="s">
        <v>315</v>
      </c>
      <c r="L607" s="62"/>
      <c r="M607" s="210" t="s">
        <v>21</v>
      </c>
      <c r="N607" s="211" t="s">
        <v>45</v>
      </c>
      <c r="O607" s="43"/>
      <c r="P607" s="212">
        <f t="shared" si="21"/>
        <v>0</v>
      </c>
      <c r="Q607" s="212">
        <v>2.5729999999999999E-2</v>
      </c>
      <c r="R607" s="212">
        <f t="shared" si="22"/>
        <v>15.3348227</v>
      </c>
      <c r="S607" s="212">
        <v>0</v>
      </c>
      <c r="T607" s="213">
        <f t="shared" si="23"/>
        <v>0</v>
      </c>
      <c r="AR607" s="25" t="s">
        <v>375</v>
      </c>
      <c r="AT607" s="25" t="s">
        <v>311</v>
      </c>
      <c r="AU607" s="25" t="s">
        <v>95</v>
      </c>
      <c r="AY607" s="25" t="s">
        <v>308</v>
      </c>
      <c r="BE607" s="214">
        <f t="shared" si="24"/>
        <v>0</v>
      </c>
      <c r="BF607" s="214">
        <f t="shared" si="25"/>
        <v>0</v>
      </c>
      <c r="BG607" s="214">
        <f t="shared" si="26"/>
        <v>0</v>
      </c>
      <c r="BH607" s="214">
        <f t="shared" si="27"/>
        <v>0</v>
      </c>
      <c r="BI607" s="214">
        <f t="shared" si="28"/>
        <v>0</v>
      </c>
      <c r="BJ607" s="25" t="s">
        <v>82</v>
      </c>
      <c r="BK607" s="214">
        <f t="shared" si="29"/>
        <v>0</v>
      </c>
      <c r="BL607" s="25" t="s">
        <v>375</v>
      </c>
      <c r="BM607" s="25" t="s">
        <v>2906</v>
      </c>
    </row>
    <row r="608" spans="2:65" s="1" customFormat="1" ht="22.5" customHeight="1">
      <c r="B608" s="42"/>
      <c r="C608" s="203" t="s">
        <v>2907</v>
      </c>
      <c r="D608" s="203" t="s">
        <v>311</v>
      </c>
      <c r="E608" s="204" t="s">
        <v>2744</v>
      </c>
      <c r="F608" s="205" t="s">
        <v>2745</v>
      </c>
      <c r="G608" s="206" t="s">
        <v>538</v>
      </c>
      <c r="H608" s="207">
        <v>3.72</v>
      </c>
      <c r="I608" s="208"/>
      <c r="J608" s="209">
        <f t="shared" si="20"/>
        <v>0</v>
      </c>
      <c r="K608" s="205" t="s">
        <v>315</v>
      </c>
      <c r="L608" s="62"/>
      <c r="M608" s="210" t="s">
        <v>21</v>
      </c>
      <c r="N608" s="211" t="s">
        <v>45</v>
      </c>
      <c r="O608" s="43"/>
      <c r="P608" s="212">
        <f t="shared" si="21"/>
        <v>0</v>
      </c>
      <c r="Q608" s="212">
        <v>3.4729999999999997E-2</v>
      </c>
      <c r="R608" s="212">
        <f t="shared" si="22"/>
        <v>0.12919559999999999</v>
      </c>
      <c r="S608" s="212">
        <v>0</v>
      </c>
      <c r="T608" s="213">
        <f t="shared" si="23"/>
        <v>0</v>
      </c>
      <c r="AR608" s="25" t="s">
        <v>375</v>
      </c>
      <c r="AT608" s="25" t="s">
        <v>311</v>
      </c>
      <c r="AU608" s="25" t="s">
        <v>95</v>
      </c>
      <c r="AY608" s="25" t="s">
        <v>308</v>
      </c>
      <c r="BE608" s="214">
        <f t="shared" si="24"/>
        <v>0</v>
      </c>
      <c r="BF608" s="214">
        <f t="shared" si="25"/>
        <v>0</v>
      </c>
      <c r="BG608" s="214">
        <f t="shared" si="26"/>
        <v>0</v>
      </c>
      <c r="BH608" s="214">
        <f t="shared" si="27"/>
        <v>0</v>
      </c>
      <c r="BI608" s="214">
        <f t="shared" si="28"/>
        <v>0</v>
      </c>
      <c r="BJ608" s="25" t="s">
        <v>82</v>
      </c>
      <c r="BK608" s="214">
        <f t="shared" si="29"/>
        <v>0</v>
      </c>
      <c r="BL608" s="25" t="s">
        <v>375</v>
      </c>
      <c r="BM608" s="25" t="s">
        <v>2908</v>
      </c>
    </row>
    <row r="609" spans="2:65" s="1" customFormat="1" ht="22.5" customHeight="1">
      <c r="B609" s="42"/>
      <c r="C609" s="203" t="s">
        <v>2909</v>
      </c>
      <c r="D609" s="203" t="s">
        <v>311</v>
      </c>
      <c r="E609" s="204" t="s">
        <v>2765</v>
      </c>
      <c r="F609" s="205" t="s">
        <v>2766</v>
      </c>
      <c r="G609" s="206" t="s">
        <v>719</v>
      </c>
      <c r="H609" s="207">
        <v>18.626000000000001</v>
      </c>
      <c r="I609" s="208"/>
      <c r="J609" s="209">
        <f t="shared" si="20"/>
        <v>0</v>
      </c>
      <c r="K609" s="205" t="s">
        <v>315</v>
      </c>
      <c r="L609" s="62"/>
      <c r="M609" s="210" t="s">
        <v>21</v>
      </c>
      <c r="N609" s="211" t="s">
        <v>45</v>
      </c>
      <c r="O609" s="43"/>
      <c r="P609" s="212">
        <f t="shared" si="21"/>
        <v>0</v>
      </c>
      <c r="Q609" s="212">
        <v>0</v>
      </c>
      <c r="R609" s="212">
        <f t="shared" si="22"/>
        <v>0</v>
      </c>
      <c r="S609" s="212">
        <v>0</v>
      </c>
      <c r="T609" s="213">
        <f t="shared" si="23"/>
        <v>0</v>
      </c>
      <c r="AR609" s="25" t="s">
        <v>375</v>
      </c>
      <c r="AT609" s="25" t="s">
        <v>311</v>
      </c>
      <c r="AU609" s="25" t="s">
        <v>95</v>
      </c>
      <c r="AY609" s="25" t="s">
        <v>308</v>
      </c>
      <c r="BE609" s="214">
        <f t="shared" si="24"/>
        <v>0</v>
      </c>
      <c r="BF609" s="214">
        <f t="shared" si="25"/>
        <v>0</v>
      </c>
      <c r="BG609" s="214">
        <f t="shared" si="26"/>
        <v>0</v>
      </c>
      <c r="BH609" s="214">
        <f t="shared" si="27"/>
        <v>0</v>
      </c>
      <c r="BI609" s="214">
        <f t="shared" si="28"/>
        <v>0</v>
      </c>
      <c r="BJ609" s="25" t="s">
        <v>82</v>
      </c>
      <c r="BK609" s="214">
        <f t="shared" si="29"/>
        <v>0</v>
      </c>
      <c r="BL609" s="25" t="s">
        <v>375</v>
      </c>
      <c r="BM609" s="25" t="s">
        <v>2910</v>
      </c>
    </row>
    <row r="610" spans="2:65" s="11" customFormat="1" ht="29.85" customHeight="1">
      <c r="B610" s="186"/>
      <c r="C610" s="187"/>
      <c r="D610" s="200" t="s">
        <v>73</v>
      </c>
      <c r="E610" s="201" t="s">
        <v>2911</v>
      </c>
      <c r="F610" s="201" t="s">
        <v>171</v>
      </c>
      <c r="G610" s="187"/>
      <c r="H610" s="187"/>
      <c r="I610" s="190"/>
      <c r="J610" s="202">
        <f>BK610</f>
        <v>0</v>
      </c>
      <c r="K610" s="187"/>
      <c r="L610" s="192"/>
      <c r="M610" s="193"/>
      <c r="N610" s="194"/>
      <c r="O610" s="194"/>
      <c r="P610" s="195">
        <f>SUM(P611:P633)</f>
        <v>0</v>
      </c>
      <c r="Q610" s="194"/>
      <c r="R610" s="195">
        <f>SUM(R611:R633)</f>
        <v>15.687614200000001</v>
      </c>
      <c r="S610" s="194"/>
      <c r="T610" s="196">
        <f>SUM(T611:T633)</f>
        <v>0</v>
      </c>
      <c r="AR610" s="197" t="s">
        <v>84</v>
      </c>
      <c r="AT610" s="198" t="s">
        <v>73</v>
      </c>
      <c r="AU610" s="198" t="s">
        <v>82</v>
      </c>
      <c r="AY610" s="197" t="s">
        <v>308</v>
      </c>
      <c r="BK610" s="199">
        <f>SUM(BK611:BK633)</f>
        <v>0</v>
      </c>
    </row>
    <row r="611" spans="2:65" s="1" customFormat="1" ht="22.5" customHeight="1">
      <c r="B611" s="42"/>
      <c r="C611" s="203" t="s">
        <v>2912</v>
      </c>
      <c r="D611" s="203" t="s">
        <v>311</v>
      </c>
      <c r="E611" s="204" t="s">
        <v>2913</v>
      </c>
      <c r="F611" s="205" t="s">
        <v>2914</v>
      </c>
      <c r="G611" s="206" t="s">
        <v>508</v>
      </c>
      <c r="H611" s="207">
        <v>10.76</v>
      </c>
      <c r="I611" s="208"/>
      <c r="J611" s="209">
        <f>ROUND(I611*H611,2)</f>
        <v>0</v>
      </c>
      <c r="K611" s="205" t="s">
        <v>315</v>
      </c>
      <c r="L611" s="62"/>
      <c r="M611" s="210" t="s">
        <v>21</v>
      </c>
      <c r="N611" s="211" t="s">
        <v>45</v>
      </c>
      <c r="O611" s="43"/>
      <c r="P611" s="212">
        <f>O611*H611</f>
        <v>0</v>
      </c>
      <c r="Q611" s="212">
        <v>0</v>
      </c>
      <c r="R611" s="212">
        <f>Q611*H611</f>
        <v>0</v>
      </c>
      <c r="S611" s="212">
        <v>0</v>
      </c>
      <c r="T611" s="213">
        <f>S611*H611</f>
        <v>0</v>
      </c>
      <c r="AR611" s="25" t="s">
        <v>375</v>
      </c>
      <c r="AT611" s="25" t="s">
        <v>311</v>
      </c>
      <c r="AU611" s="25" t="s">
        <v>84</v>
      </c>
      <c r="AY611" s="25" t="s">
        <v>308</v>
      </c>
      <c r="BE611" s="214">
        <f>IF(N611="základní",J611,0)</f>
        <v>0</v>
      </c>
      <c r="BF611" s="214">
        <f>IF(N611="snížená",J611,0)</f>
        <v>0</v>
      </c>
      <c r="BG611" s="214">
        <f>IF(N611="zákl. přenesená",J611,0)</f>
        <v>0</v>
      </c>
      <c r="BH611" s="214">
        <f>IF(N611="sníž. přenesená",J611,0)</f>
        <v>0</v>
      </c>
      <c r="BI611" s="214">
        <f>IF(N611="nulová",J611,0)</f>
        <v>0</v>
      </c>
      <c r="BJ611" s="25" t="s">
        <v>82</v>
      </c>
      <c r="BK611" s="214">
        <f>ROUND(I611*H611,2)</f>
        <v>0</v>
      </c>
      <c r="BL611" s="25" t="s">
        <v>375</v>
      </c>
      <c r="BM611" s="25" t="s">
        <v>2915</v>
      </c>
    </row>
    <row r="612" spans="2:65" s="1" customFormat="1" ht="22.5" customHeight="1">
      <c r="B612" s="42"/>
      <c r="C612" s="277" t="s">
        <v>2916</v>
      </c>
      <c r="D612" s="277" t="s">
        <v>1079</v>
      </c>
      <c r="E612" s="278" t="s">
        <v>2917</v>
      </c>
      <c r="F612" s="279" t="s">
        <v>2918</v>
      </c>
      <c r="G612" s="280" t="s">
        <v>508</v>
      </c>
      <c r="H612" s="281">
        <v>11.298</v>
      </c>
      <c r="I612" s="282"/>
      <c r="J612" s="283">
        <f>ROUND(I612*H612,2)</f>
        <v>0</v>
      </c>
      <c r="K612" s="279" t="s">
        <v>315</v>
      </c>
      <c r="L612" s="284"/>
      <c r="M612" s="285" t="s">
        <v>21</v>
      </c>
      <c r="N612" s="286" t="s">
        <v>45</v>
      </c>
      <c r="O612" s="43"/>
      <c r="P612" s="212">
        <f>O612*H612</f>
        <v>0</v>
      </c>
      <c r="Q612" s="212">
        <v>1.7999999999999999E-2</v>
      </c>
      <c r="R612" s="212">
        <f>Q612*H612</f>
        <v>0.20336399999999999</v>
      </c>
      <c r="S612" s="212">
        <v>0</v>
      </c>
      <c r="T612" s="213">
        <f>S612*H612</f>
        <v>0</v>
      </c>
      <c r="AR612" s="25" t="s">
        <v>619</v>
      </c>
      <c r="AT612" s="25" t="s">
        <v>1079</v>
      </c>
      <c r="AU612" s="25" t="s">
        <v>84</v>
      </c>
      <c r="AY612" s="25" t="s">
        <v>308</v>
      </c>
      <c r="BE612" s="214">
        <f>IF(N612="základní",J612,0)</f>
        <v>0</v>
      </c>
      <c r="BF612" s="214">
        <f>IF(N612="snížená",J612,0)</f>
        <v>0</v>
      </c>
      <c r="BG612" s="214">
        <f>IF(N612="zákl. přenesená",J612,0)</f>
        <v>0</v>
      </c>
      <c r="BH612" s="214">
        <f>IF(N612="sníž. přenesená",J612,0)</f>
        <v>0</v>
      </c>
      <c r="BI612" s="214">
        <f>IF(N612="nulová",J612,0)</f>
        <v>0</v>
      </c>
      <c r="BJ612" s="25" t="s">
        <v>82</v>
      </c>
      <c r="BK612" s="214">
        <f>ROUND(I612*H612,2)</f>
        <v>0</v>
      </c>
      <c r="BL612" s="25" t="s">
        <v>375</v>
      </c>
      <c r="BM612" s="25" t="s">
        <v>2919</v>
      </c>
    </row>
    <row r="613" spans="2:65" s="13" customFormat="1" ht="13.5">
      <c r="B613" s="233"/>
      <c r="C613" s="234"/>
      <c r="D613" s="246" t="s">
        <v>451</v>
      </c>
      <c r="E613" s="234"/>
      <c r="F613" s="257" t="s">
        <v>2920</v>
      </c>
      <c r="G613" s="234"/>
      <c r="H613" s="258">
        <v>11.298</v>
      </c>
      <c r="I613" s="238"/>
      <c r="J613" s="234"/>
      <c r="K613" s="234"/>
      <c r="L613" s="239"/>
      <c r="M613" s="240"/>
      <c r="N613" s="241"/>
      <c r="O613" s="241"/>
      <c r="P613" s="241"/>
      <c r="Q613" s="241"/>
      <c r="R613" s="241"/>
      <c r="S613" s="241"/>
      <c r="T613" s="242"/>
      <c r="AT613" s="243" t="s">
        <v>451</v>
      </c>
      <c r="AU613" s="243" t="s">
        <v>84</v>
      </c>
      <c r="AV613" s="13" t="s">
        <v>84</v>
      </c>
      <c r="AW613" s="13" t="s">
        <v>6</v>
      </c>
      <c r="AX613" s="13" t="s">
        <v>82</v>
      </c>
      <c r="AY613" s="243" t="s">
        <v>308</v>
      </c>
    </row>
    <row r="614" spans="2:65" s="1" customFormat="1" ht="22.5" customHeight="1">
      <c r="B614" s="42"/>
      <c r="C614" s="203" t="s">
        <v>2921</v>
      </c>
      <c r="D614" s="203" t="s">
        <v>311</v>
      </c>
      <c r="E614" s="204" t="s">
        <v>2922</v>
      </c>
      <c r="F614" s="205" t="s">
        <v>2923</v>
      </c>
      <c r="G614" s="206" t="s">
        <v>538</v>
      </c>
      <c r="H614" s="207">
        <v>13.32</v>
      </c>
      <c r="I614" s="208"/>
      <c r="J614" s="209">
        <f>ROUND(I614*H614,2)</f>
        <v>0</v>
      </c>
      <c r="K614" s="205" t="s">
        <v>315</v>
      </c>
      <c r="L614" s="62"/>
      <c r="M614" s="210" t="s">
        <v>21</v>
      </c>
      <c r="N614" s="211" t="s">
        <v>45</v>
      </c>
      <c r="O614" s="43"/>
      <c r="P614" s="212">
        <f>O614*H614</f>
        <v>0</v>
      </c>
      <c r="Q614" s="212">
        <v>0</v>
      </c>
      <c r="R614" s="212">
        <f>Q614*H614</f>
        <v>0</v>
      </c>
      <c r="S614" s="212">
        <v>0</v>
      </c>
      <c r="T614" s="213">
        <f>S614*H614</f>
        <v>0</v>
      </c>
      <c r="AR614" s="25" t="s">
        <v>375</v>
      </c>
      <c r="AT614" s="25" t="s">
        <v>311</v>
      </c>
      <c r="AU614" s="25" t="s">
        <v>84</v>
      </c>
      <c r="AY614" s="25" t="s">
        <v>308</v>
      </c>
      <c r="BE614" s="214">
        <f>IF(N614="základní",J614,0)</f>
        <v>0</v>
      </c>
      <c r="BF614" s="214">
        <f>IF(N614="snížená",J614,0)</f>
        <v>0</v>
      </c>
      <c r="BG614" s="214">
        <f>IF(N614="zákl. přenesená",J614,0)</f>
        <v>0</v>
      </c>
      <c r="BH614" s="214">
        <f>IF(N614="sníž. přenesená",J614,0)</f>
        <v>0</v>
      </c>
      <c r="BI614" s="214">
        <f>IF(N614="nulová",J614,0)</f>
        <v>0</v>
      </c>
      <c r="BJ614" s="25" t="s">
        <v>82</v>
      </c>
      <c r="BK614" s="214">
        <f>ROUND(I614*H614,2)</f>
        <v>0</v>
      </c>
      <c r="BL614" s="25" t="s">
        <v>375</v>
      </c>
      <c r="BM614" s="25" t="s">
        <v>2924</v>
      </c>
    </row>
    <row r="615" spans="2:65" s="1" customFormat="1" ht="22.5" customHeight="1">
      <c r="B615" s="42"/>
      <c r="C615" s="277" t="s">
        <v>2925</v>
      </c>
      <c r="D615" s="277" t="s">
        <v>1079</v>
      </c>
      <c r="E615" s="278" t="s">
        <v>2926</v>
      </c>
      <c r="F615" s="279" t="s">
        <v>2927</v>
      </c>
      <c r="G615" s="280" t="s">
        <v>538</v>
      </c>
      <c r="H615" s="281">
        <v>13.986000000000001</v>
      </c>
      <c r="I615" s="282"/>
      <c r="J615" s="283">
        <f>ROUND(I615*H615,2)</f>
        <v>0</v>
      </c>
      <c r="K615" s="279" t="s">
        <v>315</v>
      </c>
      <c r="L615" s="284"/>
      <c r="M615" s="285" t="s">
        <v>21</v>
      </c>
      <c r="N615" s="286" t="s">
        <v>45</v>
      </c>
      <c r="O615" s="43"/>
      <c r="P615" s="212">
        <f>O615*H615</f>
        <v>0</v>
      </c>
      <c r="Q615" s="212">
        <v>2.0000000000000001E-4</v>
      </c>
      <c r="R615" s="212">
        <f>Q615*H615</f>
        <v>2.7972000000000001E-3</v>
      </c>
      <c r="S615" s="212">
        <v>0</v>
      </c>
      <c r="T615" s="213">
        <f>S615*H615</f>
        <v>0</v>
      </c>
      <c r="AR615" s="25" t="s">
        <v>619</v>
      </c>
      <c r="AT615" s="25" t="s">
        <v>1079</v>
      </c>
      <c r="AU615" s="25" t="s">
        <v>84</v>
      </c>
      <c r="AY615" s="25" t="s">
        <v>308</v>
      </c>
      <c r="BE615" s="214">
        <f>IF(N615="základní",J615,0)</f>
        <v>0</v>
      </c>
      <c r="BF615" s="214">
        <f>IF(N615="snížená",J615,0)</f>
        <v>0</v>
      </c>
      <c r="BG615" s="214">
        <f>IF(N615="zákl. přenesená",J615,0)</f>
        <v>0</v>
      </c>
      <c r="BH615" s="214">
        <f>IF(N615="sníž. přenesená",J615,0)</f>
        <v>0</v>
      </c>
      <c r="BI615" s="214">
        <f>IF(N615="nulová",J615,0)</f>
        <v>0</v>
      </c>
      <c r="BJ615" s="25" t="s">
        <v>82</v>
      </c>
      <c r="BK615" s="214">
        <f>ROUND(I615*H615,2)</f>
        <v>0</v>
      </c>
      <c r="BL615" s="25" t="s">
        <v>375</v>
      </c>
      <c r="BM615" s="25" t="s">
        <v>2928</v>
      </c>
    </row>
    <row r="616" spans="2:65" s="13" customFormat="1" ht="13.5">
      <c r="B616" s="233"/>
      <c r="C616" s="234"/>
      <c r="D616" s="246" t="s">
        <v>451</v>
      </c>
      <c r="E616" s="234"/>
      <c r="F616" s="257" t="s">
        <v>2929</v>
      </c>
      <c r="G616" s="234"/>
      <c r="H616" s="258">
        <v>13.986000000000001</v>
      </c>
      <c r="I616" s="238"/>
      <c r="J616" s="234"/>
      <c r="K616" s="234"/>
      <c r="L616" s="239"/>
      <c r="M616" s="240"/>
      <c r="N616" s="241"/>
      <c r="O616" s="241"/>
      <c r="P616" s="241"/>
      <c r="Q616" s="241"/>
      <c r="R616" s="241"/>
      <c r="S616" s="241"/>
      <c r="T616" s="242"/>
      <c r="AT616" s="243" t="s">
        <v>451</v>
      </c>
      <c r="AU616" s="243" t="s">
        <v>84</v>
      </c>
      <c r="AV616" s="13" t="s">
        <v>84</v>
      </c>
      <c r="AW616" s="13" t="s">
        <v>6</v>
      </c>
      <c r="AX616" s="13" t="s">
        <v>82</v>
      </c>
      <c r="AY616" s="243" t="s">
        <v>308</v>
      </c>
    </row>
    <row r="617" spans="2:65" s="1" customFormat="1" ht="22.5" customHeight="1">
      <c r="B617" s="42"/>
      <c r="C617" s="203" t="s">
        <v>2930</v>
      </c>
      <c r="D617" s="203" t="s">
        <v>311</v>
      </c>
      <c r="E617" s="204" t="s">
        <v>2931</v>
      </c>
      <c r="F617" s="205" t="s">
        <v>2932</v>
      </c>
      <c r="G617" s="206" t="s">
        <v>508</v>
      </c>
      <c r="H617" s="207">
        <v>393.11</v>
      </c>
      <c r="I617" s="208"/>
      <c r="J617" s="209">
        <f>ROUND(I617*H617,2)</f>
        <v>0</v>
      </c>
      <c r="K617" s="205" t="s">
        <v>21</v>
      </c>
      <c r="L617" s="62"/>
      <c r="M617" s="210" t="s">
        <v>21</v>
      </c>
      <c r="N617" s="211" t="s">
        <v>45</v>
      </c>
      <c r="O617" s="43"/>
      <c r="P617" s="212">
        <f>O617*H617</f>
        <v>0</v>
      </c>
      <c r="Q617" s="212">
        <v>0</v>
      </c>
      <c r="R617" s="212">
        <f>Q617*H617</f>
        <v>0</v>
      </c>
      <c r="S617" s="212">
        <v>0</v>
      </c>
      <c r="T617" s="213">
        <f>S617*H617</f>
        <v>0</v>
      </c>
      <c r="AR617" s="25" t="s">
        <v>375</v>
      </c>
      <c r="AT617" s="25" t="s">
        <v>311</v>
      </c>
      <c r="AU617" s="25" t="s">
        <v>84</v>
      </c>
      <c r="AY617" s="25" t="s">
        <v>308</v>
      </c>
      <c r="BE617" s="214">
        <f>IF(N617="základní",J617,0)</f>
        <v>0</v>
      </c>
      <c r="BF617" s="214">
        <f>IF(N617="snížená",J617,0)</f>
        <v>0</v>
      </c>
      <c r="BG617" s="214">
        <f>IF(N617="zákl. přenesená",J617,0)</f>
        <v>0</v>
      </c>
      <c r="BH617" s="214">
        <f>IF(N617="sníž. přenesená",J617,0)</f>
        <v>0</v>
      </c>
      <c r="BI617" s="214">
        <f>IF(N617="nulová",J617,0)</f>
        <v>0</v>
      </c>
      <c r="BJ617" s="25" t="s">
        <v>82</v>
      </c>
      <c r="BK617" s="214">
        <f>ROUND(I617*H617,2)</f>
        <v>0</v>
      </c>
      <c r="BL617" s="25" t="s">
        <v>375</v>
      </c>
      <c r="BM617" s="25" t="s">
        <v>2933</v>
      </c>
    </row>
    <row r="618" spans="2:65" s="1" customFormat="1" ht="31.5" customHeight="1">
      <c r="B618" s="42"/>
      <c r="C618" s="277" t="s">
        <v>2934</v>
      </c>
      <c r="D618" s="277" t="s">
        <v>1079</v>
      </c>
      <c r="E618" s="278" t="s">
        <v>2935</v>
      </c>
      <c r="F618" s="279" t="s">
        <v>2936</v>
      </c>
      <c r="G618" s="280" t="s">
        <v>508</v>
      </c>
      <c r="H618" s="281">
        <v>393.11</v>
      </c>
      <c r="I618" s="282"/>
      <c r="J618" s="283">
        <f>ROUND(I618*H618,2)</f>
        <v>0</v>
      </c>
      <c r="K618" s="279" t="s">
        <v>21</v>
      </c>
      <c r="L618" s="284"/>
      <c r="M618" s="285" t="s">
        <v>21</v>
      </c>
      <c r="N618" s="286" t="s">
        <v>45</v>
      </c>
      <c r="O618" s="43"/>
      <c r="P618" s="212">
        <f>O618*H618</f>
        <v>0</v>
      </c>
      <c r="Q618" s="212">
        <v>3.5999999999999997E-2</v>
      </c>
      <c r="R618" s="212">
        <f>Q618*H618</f>
        <v>14.151959999999999</v>
      </c>
      <c r="S618" s="212">
        <v>0</v>
      </c>
      <c r="T618" s="213">
        <f>S618*H618</f>
        <v>0</v>
      </c>
      <c r="AR618" s="25" t="s">
        <v>619</v>
      </c>
      <c r="AT618" s="25" t="s">
        <v>1079</v>
      </c>
      <c r="AU618" s="25" t="s">
        <v>84</v>
      </c>
      <c r="AY618" s="25" t="s">
        <v>308</v>
      </c>
      <c r="BE618" s="214">
        <f>IF(N618="základní",J618,0)</f>
        <v>0</v>
      </c>
      <c r="BF618" s="214">
        <f>IF(N618="snížená",J618,0)</f>
        <v>0</v>
      </c>
      <c r="BG618" s="214">
        <f>IF(N618="zákl. přenesená",J618,0)</f>
        <v>0</v>
      </c>
      <c r="BH618" s="214">
        <f>IF(N618="sníž. přenesená",J618,0)</f>
        <v>0</v>
      </c>
      <c r="BI618" s="214">
        <f>IF(N618="nulová",J618,0)</f>
        <v>0</v>
      </c>
      <c r="BJ618" s="25" t="s">
        <v>82</v>
      </c>
      <c r="BK618" s="214">
        <f>ROUND(I618*H618,2)</f>
        <v>0</v>
      </c>
      <c r="BL618" s="25" t="s">
        <v>375</v>
      </c>
      <c r="BM618" s="25" t="s">
        <v>2937</v>
      </c>
    </row>
    <row r="619" spans="2:65" s="1" customFormat="1" ht="54">
      <c r="B619" s="42"/>
      <c r="C619" s="64"/>
      <c r="D619" s="246" t="s">
        <v>1656</v>
      </c>
      <c r="E619" s="64"/>
      <c r="F619" s="290" t="s">
        <v>2938</v>
      </c>
      <c r="G619" s="64"/>
      <c r="H619" s="64"/>
      <c r="I619" s="173"/>
      <c r="J619" s="64"/>
      <c r="K619" s="64"/>
      <c r="L619" s="62"/>
      <c r="M619" s="291"/>
      <c r="N619" s="43"/>
      <c r="O619" s="43"/>
      <c r="P619" s="43"/>
      <c r="Q619" s="43"/>
      <c r="R619" s="43"/>
      <c r="S619" s="43"/>
      <c r="T619" s="79"/>
      <c r="AT619" s="25" t="s">
        <v>1656</v>
      </c>
      <c r="AU619" s="25" t="s">
        <v>84</v>
      </c>
    </row>
    <row r="620" spans="2:65" s="1" customFormat="1" ht="22.5" customHeight="1">
      <c r="B620" s="42"/>
      <c r="C620" s="203" t="s">
        <v>2939</v>
      </c>
      <c r="D620" s="203" t="s">
        <v>311</v>
      </c>
      <c r="E620" s="204" t="s">
        <v>2940</v>
      </c>
      <c r="F620" s="205" t="s">
        <v>2941</v>
      </c>
      <c r="G620" s="206" t="s">
        <v>508</v>
      </c>
      <c r="H620" s="207">
        <v>8.33</v>
      </c>
      <c r="I620" s="208"/>
      <c r="J620" s="209">
        <f>ROUND(I620*H620,2)</f>
        <v>0</v>
      </c>
      <c r="K620" s="205" t="s">
        <v>21</v>
      </c>
      <c r="L620" s="62"/>
      <c r="M620" s="210" t="s">
        <v>21</v>
      </c>
      <c r="N620" s="211" t="s">
        <v>45</v>
      </c>
      <c r="O620" s="43"/>
      <c r="P620" s="212">
        <f>O620*H620</f>
        <v>0</v>
      </c>
      <c r="Q620" s="212">
        <v>0</v>
      </c>
      <c r="R620" s="212">
        <f>Q620*H620</f>
        <v>0</v>
      </c>
      <c r="S620" s="212">
        <v>0</v>
      </c>
      <c r="T620" s="213">
        <f>S620*H620</f>
        <v>0</v>
      </c>
      <c r="AR620" s="25" t="s">
        <v>375</v>
      </c>
      <c r="AT620" s="25" t="s">
        <v>311</v>
      </c>
      <c r="AU620" s="25" t="s">
        <v>84</v>
      </c>
      <c r="AY620" s="25" t="s">
        <v>308</v>
      </c>
      <c r="BE620" s="214">
        <f>IF(N620="základní",J620,0)</f>
        <v>0</v>
      </c>
      <c r="BF620" s="214">
        <f>IF(N620="snížená",J620,0)</f>
        <v>0</v>
      </c>
      <c r="BG620" s="214">
        <f>IF(N620="zákl. přenesená",J620,0)</f>
        <v>0</v>
      </c>
      <c r="BH620" s="214">
        <f>IF(N620="sníž. přenesená",J620,0)</f>
        <v>0</v>
      </c>
      <c r="BI620" s="214">
        <f>IF(N620="nulová",J620,0)</f>
        <v>0</v>
      </c>
      <c r="BJ620" s="25" t="s">
        <v>82</v>
      </c>
      <c r="BK620" s="214">
        <f>ROUND(I620*H620,2)</f>
        <v>0</v>
      </c>
      <c r="BL620" s="25" t="s">
        <v>375</v>
      </c>
      <c r="BM620" s="25" t="s">
        <v>2942</v>
      </c>
    </row>
    <row r="621" spans="2:65" s="1" customFormat="1" ht="27">
      <c r="B621" s="42"/>
      <c r="C621" s="64"/>
      <c r="D621" s="246" t="s">
        <v>1656</v>
      </c>
      <c r="E621" s="64"/>
      <c r="F621" s="290" t="s">
        <v>2943</v>
      </c>
      <c r="G621" s="64"/>
      <c r="H621" s="64"/>
      <c r="I621" s="173"/>
      <c r="J621" s="64"/>
      <c r="K621" s="64"/>
      <c r="L621" s="62"/>
      <c r="M621" s="291"/>
      <c r="N621" s="43"/>
      <c r="O621" s="43"/>
      <c r="P621" s="43"/>
      <c r="Q621" s="43"/>
      <c r="R621" s="43"/>
      <c r="S621" s="43"/>
      <c r="T621" s="79"/>
      <c r="AT621" s="25" t="s">
        <v>1656</v>
      </c>
      <c r="AU621" s="25" t="s">
        <v>84</v>
      </c>
    </row>
    <row r="622" spans="2:65" s="1" customFormat="1" ht="22.5" customHeight="1">
      <c r="B622" s="42"/>
      <c r="C622" s="277" t="s">
        <v>2944</v>
      </c>
      <c r="D622" s="277" t="s">
        <v>1079</v>
      </c>
      <c r="E622" s="278" t="s">
        <v>2945</v>
      </c>
      <c r="F622" s="279" t="s">
        <v>2946</v>
      </c>
      <c r="G622" s="280" t="s">
        <v>508</v>
      </c>
      <c r="H622" s="281">
        <v>9.1630000000000003</v>
      </c>
      <c r="I622" s="282"/>
      <c r="J622" s="283">
        <f>ROUND(I622*H622,2)</f>
        <v>0</v>
      </c>
      <c r="K622" s="279" t="s">
        <v>21</v>
      </c>
      <c r="L622" s="284"/>
      <c r="M622" s="285" t="s">
        <v>21</v>
      </c>
      <c r="N622" s="286" t="s">
        <v>45</v>
      </c>
      <c r="O622" s="43"/>
      <c r="P622" s="212">
        <f>O622*H622</f>
        <v>0</v>
      </c>
      <c r="Q622" s="212">
        <v>1.6E-2</v>
      </c>
      <c r="R622" s="212">
        <f>Q622*H622</f>
        <v>0.14660800000000002</v>
      </c>
      <c r="S622" s="212">
        <v>0</v>
      </c>
      <c r="T622" s="213">
        <f>S622*H622</f>
        <v>0</v>
      </c>
      <c r="AR622" s="25" t="s">
        <v>619</v>
      </c>
      <c r="AT622" s="25" t="s">
        <v>1079</v>
      </c>
      <c r="AU622" s="25" t="s">
        <v>84</v>
      </c>
      <c r="AY622" s="25" t="s">
        <v>308</v>
      </c>
      <c r="BE622" s="214">
        <f>IF(N622="základní",J622,0)</f>
        <v>0</v>
      </c>
      <c r="BF622" s="214">
        <f>IF(N622="snížená",J622,0)</f>
        <v>0</v>
      </c>
      <c r="BG622" s="214">
        <f>IF(N622="zákl. přenesená",J622,0)</f>
        <v>0</v>
      </c>
      <c r="BH622" s="214">
        <f>IF(N622="sníž. přenesená",J622,0)</f>
        <v>0</v>
      </c>
      <c r="BI622" s="214">
        <f>IF(N622="nulová",J622,0)</f>
        <v>0</v>
      </c>
      <c r="BJ622" s="25" t="s">
        <v>82</v>
      </c>
      <c r="BK622" s="214">
        <f>ROUND(I622*H622,2)</f>
        <v>0</v>
      </c>
      <c r="BL622" s="25" t="s">
        <v>375</v>
      </c>
      <c r="BM622" s="25" t="s">
        <v>2947</v>
      </c>
    </row>
    <row r="623" spans="2:65" s="1" customFormat="1" ht="27">
      <c r="B623" s="42"/>
      <c r="C623" s="64"/>
      <c r="D623" s="223" t="s">
        <v>1656</v>
      </c>
      <c r="E623" s="64"/>
      <c r="F623" s="292" t="s">
        <v>2948</v>
      </c>
      <c r="G623" s="64"/>
      <c r="H623" s="64"/>
      <c r="I623" s="173"/>
      <c r="J623" s="64"/>
      <c r="K623" s="64"/>
      <c r="L623" s="62"/>
      <c r="M623" s="291"/>
      <c r="N623" s="43"/>
      <c r="O623" s="43"/>
      <c r="P623" s="43"/>
      <c r="Q623" s="43"/>
      <c r="R623" s="43"/>
      <c r="S623" s="43"/>
      <c r="T623" s="79"/>
      <c r="AT623" s="25" t="s">
        <v>1656</v>
      </c>
      <c r="AU623" s="25" t="s">
        <v>84</v>
      </c>
    </row>
    <row r="624" spans="2:65" s="13" customFormat="1" ht="13.5">
      <c r="B624" s="233"/>
      <c r="C624" s="234"/>
      <c r="D624" s="246" t="s">
        <v>451</v>
      </c>
      <c r="E624" s="234"/>
      <c r="F624" s="257" t="s">
        <v>2949</v>
      </c>
      <c r="G624" s="234"/>
      <c r="H624" s="258">
        <v>9.1630000000000003</v>
      </c>
      <c r="I624" s="238"/>
      <c r="J624" s="234"/>
      <c r="K624" s="234"/>
      <c r="L624" s="239"/>
      <c r="M624" s="240"/>
      <c r="N624" s="241"/>
      <c r="O624" s="241"/>
      <c r="P624" s="241"/>
      <c r="Q624" s="241"/>
      <c r="R624" s="241"/>
      <c r="S624" s="241"/>
      <c r="T624" s="242"/>
      <c r="AT624" s="243" t="s">
        <v>451</v>
      </c>
      <c r="AU624" s="243" t="s">
        <v>84</v>
      </c>
      <c r="AV624" s="13" t="s">
        <v>84</v>
      </c>
      <c r="AW624" s="13" t="s">
        <v>6</v>
      </c>
      <c r="AX624" s="13" t="s">
        <v>82</v>
      </c>
      <c r="AY624" s="243" t="s">
        <v>308</v>
      </c>
    </row>
    <row r="625" spans="2:65" s="1" customFormat="1" ht="22.5" customHeight="1">
      <c r="B625" s="42"/>
      <c r="C625" s="203" t="s">
        <v>2950</v>
      </c>
      <c r="D625" s="203" t="s">
        <v>311</v>
      </c>
      <c r="E625" s="204" t="s">
        <v>2951</v>
      </c>
      <c r="F625" s="205" t="s">
        <v>2952</v>
      </c>
      <c r="G625" s="206" t="s">
        <v>508</v>
      </c>
      <c r="H625" s="207">
        <v>293</v>
      </c>
      <c r="I625" s="208"/>
      <c r="J625" s="209">
        <f>ROUND(I625*H625,2)</f>
        <v>0</v>
      </c>
      <c r="K625" s="205" t="s">
        <v>21</v>
      </c>
      <c r="L625" s="62"/>
      <c r="M625" s="210" t="s">
        <v>21</v>
      </c>
      <c r="N625" s="211" t="s">
        <v>45</v>
      </c>
      <c r="O625" s="43"/>
      <c r="P625" s="212">
        <f>O625*H625</f>
        <v>0</v>
      </c>
      <c r="Q625" s="212">
        <v>0</v>
      </c>
      <c r="R625" s="212">
        <f>Q625*H625</f>
        <v>0</v>
      </c>
      <c r="S625" s="212">
        <v>0</v>
      </c>
      <c r="T625" s="213">
        <f>S625*H625</f>
        <v>0</v>
      </c>
      <c r="AR625" s="25" t="s">
        <v>375</v>
      </c>
      <c r="AT625" s="25" t="s">
        <v>311</v>
      </c>
      <c r="AU625" s="25" t="s">
        <v>84</v>
      </c>
      <c r="AY625" s="25" t="s">
        <v>308</v>
      </c>
      <c r="BE625" s="214">
        <f>IF(N625="základní",J625,0)</f>
        <v>0</v>
      </c>
      <c r="BF625" s="214">
        <f>IF(N625="snížená",J625,0)</f>
        <v>0</v>
      </c>
      <c r="BG625" s="214">
        <f>IF(N625="zákl. přenesená",J625,0)</f>
        <v>0</v>
      </c>
      <c r="BH625" s="214">
        <f>IF(N625="sníž. přenesená",J625,0)</f>
        <v>0</v>
      </c>
      <c r="BI625" s="214">
        <f>IF(N625="nulová",J625,0)</f>
        <v>0</v>
      </c>
      <c r="BJ625" s="25" t="s">
        <v>82</v>
      </c>
      <c r="BK625" s="214">
        <f>ROUND(I625*H625,2)</f>
        <v>0</v>
      </c>
      <c r="BL625" s="25" t="s">
        <v>375</v>
      </c>
      <c r="BM625" s="25" t="s">
        <v>2953</v>
      </c>
    </row>
    <row r="626" spans="2:65" s="1" customFormat="1" ht="22.5" customHeight="1">
      <c r="B626" s="42"/>
      <c r="C626" s="277" t="s">
        <v>2954</v>
      </c>
      <c r="D626" s="277" t="s">
        <v>1079</v>
      </c>
      <c r="E626" s="278" t="s">
        <v>2955</v>
      </c>
      <c r="F626" s="279" t="s">
        <v>2956</v>
      </c>
      <c r="G626" s="280" t="s">
        <v>508</v>
      </c>
      <c r="H626" s="281">
        <v>236.577</v>
      </c>
      <c r="I626" s="282"/>
      <c r="J626" s="283">
        <f>ROUND(I626*H626,2)</f>
        <v>0</v>
      </c>
      <c r="K626" s="279" t="s">
        <v>21</v>
      </c>
      <c r="L626" s="284"/>
      <c r="M626" s="285" t="s">
        <v>21</v>
      </c>
      <c r="N626" s="286" t="s">
        <v>45</v>
      </c>
      <c r="O626" s="43"/>
      <c r="P626" s="212">
        <f>O626*H626</f>
        <v>0</v>
      </c>
      <c r="Q626" s="212">
        <v>5.0000000000000001E-3</v>
      </c>
      <c r="R626" s="212">
        <f>Q626*H626</f>
        <v>1.182885</v>
      </c>
      <c r="S626" s="212">
        <v>0</v>
      </c>
      <c r="T626" s="213">
        <f>S626*H626</f>
        <v>0</v>
      </c>
      <c r="AR626" s="25" t="s">
        <v>619</v>
      </c>
      <c r="AT626" s="25" t="s">
        <v>1079</v>
      </c>
      <c r="AU626" s="25" t="s">
        <v>84</v>
      </c>
      <c r="AY626" s="25" t="s">
        <v>308</v>
      </c>
      <c r="BE626" s="214">
        <f>IF(N626="základní",J626,0)</f>
        <v>0</v>
      </c>
      <c r="BF626" s="214">
        <f>IF(N626="snížená",J626,0)</f>
        <v>0</v>
      </c>
      <c r="BG626" s="214">
        <f>IF(N626="zákl. přenesená",J626,0)</f>
        <v>0</v>
      </c>
      <c r="BH626" s="214">
        <f>IF(N626="sníž. přenesená",J626,0)</f>
        <v>0</v>
      </c>
      <c r="BI626" s="214">
        <f>IF(N626="nulová",J626,0)</f>
        <v>0</v>
      </c>
      <c r="BJ626" s="25" t="s">
        <v>82</v>
      </c>
      <c r="BK626" s="214">
        <f>ROUND(I626*H626,2)</f>
        <v>0</v>
      </c>
      <c r="BL626" s="25" t="s">
        <v>375</v>
      </c>
      <c r="BM626" s="25" t="s">
        <v>2957</v>
      </c>
    </row>
    <row r="627" spans="2:65" s="1" customFormat="1" ht="27">
      <c r="B627" s="42"/>
      <c r="C627" s="64"/>
      <c r="D627" s="223" t="s">
        <v>1656</v>
      </c>
      <c r="E627" s="64"/>
      <c r="F627" s="292" t="s">
        <v>2958</v>
      </c>
      <c r="G627" s="64"/>
      <c r="H627" s="64"/>
      <c r="I627" s="173"/>
      <c r="J627" s="64"/>
      <c r="K627" s="64"/>
      <c r="L627" s="62"/>
      <c r="M627" s="291"/>
      <c r="N627" s="43"/>
      <c r="O627" s="43"/>
      <c r="P627" s="43"/>
      <c r="Q627" s="43"/>
      <c r="R627" s="43"/>
      <c r="S627" s="43"/>
      <c r="T627" s="79"/>
      <c r="AT627" s="25" t="s">
        <v>1656</v>
      </c>
      <c r="AU627" s="25" t="s">
        <v>84</v>
      </c>
    </row>
    <row r="628" spans="2:65" s="13" customFormat="1" ht="13.5">
      <c r="B628" s="233"/>
      <c r="C628" s="234"/>
      <c r="D628" s="246" t="s">
        <v>451</v>
      </c>
      <c r="E628" s="234"/>
      <c r="F628" s="257" t="s">
        <v>2959</v>
      </c>
      <c r="G628" s="234"/>
      <c r="H628" s="258">
        <v>236.577</v>
      </c>
      <c r="I628" s="238"/>
      <c r="J628" s="234"/>
      <c r="K628" s="234"/>
      <c r="L628" s="239"/>
      <c r="M628" s="240"/>
      <c r="N628" s="241"/>
      <c r="O628" s="241"/>
      <c r="P628" s="241"/>
      <c r="Q628" s="241"/>
      <c r="R628" s="241"/>
      <c r="S628" s="241"/>
      <c r="T628" s="242"/>
      <c r="AT628" s="243" t="s">
        <v>451</v>
      </c>
      <c r="AU628" s="243" t="s">
        <v>84</v>
      </c>
      <c r="AV628" s="13" t="s">
        <v>84</v>
      </c>
      <c r="AW628" s="13" t="s">
        <v>6</v>
      </c>
      <c r="AX628" s="13" t="s">
        <v>82</v>
      </c>
      <c r="AY628" s="243" t="s">
        <v>308</v>
      </c>
    </row>
    <row r="629" spans="2:65" s="1" customFormat="1" ht="22.5" customHeight="1">
      <c r="B629" s="42"/>
      <c r="C629" s="277" t="s">
        <v>2960</v>
      </c>
      <c r="D629" s="277" t="s">
        <v>1079</v>
      </c>
      <c r="E629" s="278" t="s">
        <v>2961</v>
      </c>
      <c r="F629" s="279" t="s">
        <v>2962</v>
      </c>
      <c r="G629" s="280" t="s">
        <v>508</v>
      </c>
      <c r="H629" s="281">
        <v>76.933000000000007</v>
      </c>
      <c r="I629" s="282"/>
      <c r="J629" s="283">
        <f>ROUND(I629*H629,2)</f>
        <v>0</v>
      </c>
      <c r="K629" s="279" t="s">
        <v>21</v>
      </c>
      <c r="L629" s="284"/>
      <c r="M629" s="285" t="s">
        <v>21</v>
      </c>
      <c r="N629" s="286" t="s">
        <v>45</v>
      </c>
      <c r="O629" s="43"/>
      <c r="P629" s="212">
        <f>O629*H629</f>
        <v>0</v>
      </c>
      <c r="Q629" s="212">
        <v>0</v>
      </c>
      <c r="R629" s="212">
        <f>Q629*H629</f>
        <v>0</v>
      </c>
      <c r="S629" s="212">
        <v>0</v>
      </c>
      <c r="T629" s="213">
        <f>S629*H629</f>
        <v>0</v>
      </c>
      <c r="AR629" s="25" t="s">
        <v>619</v>
      </c>
      <c r="AT629" s="25" t="s">
        <v>1079</v>
      </c>
      <c r="AU629" s="25" t="s">
        <v>84</v>
      </c>
      <c r="AY629" s="25" t="s">
        <v>308</v>
      </c>
      <c r="BE629" s="214">
        <f>IF(N629="základní",J629,0)</f>
        <v>0</v>
      </c>
      <c r="BF629" s="214">
        <f>IF(N629="snížená",J629,0)</f>
        <v>0</v>
      </c>
      <c r="BG629" s="214">
        <f>IF(N629="zákl. přenesená",J629,0)</f>
        <v>0</v>
      </c>
      <c r="BH629" s="214">
        <f>IF(N629="sníž. přenesená",J629,0)</f>
        <v>0</v>
      </c>
      <c r="BI629" s="214">
        <f>IF(N629="nulová",J629,0)</f>
        <v>0</v>
      </c>
      <c r="BJ629" s="25" t="s">
        <v>82</v>
      </c>
      <c r="BK629" s="214">
        <f>ROUND(I629*H629,2)</f>
        <v>0</v>
      </c>
      <c r="BL629" s="25" t="s">
        <v>375</v>
      </c>
      <c r="BM629" s="25" t="s">
        <v>2963</v>
      </c>
    </row>
    <row r="630" spans="2:65" s="1" customFormat="1" ht="27">
      <c r="B630" s="42"/>
      <c r="C630" s="64"/>
      <c r="D630" s="223" t="s">
        <v>1656</v>
      </c>
      <c r="E630" s="64"/>
      <c r="F630" s="292" t="s">
        <v>2964</v>
      </c>
      <c r="G630" s="64"/>
      <c r="H630" s="64"/>
      <c r="I630" s="173"/>
      <c r="J630" s="64"/>
      <c r="K630" s="64"/>
      <c r="L630" s="62"/>
      <c r="M630" s="291"/>
      <c r="N630" s="43"/>
      <c r="O630" s="43"/>
      <c r="P630" s="43"/>
      <c r="Q630" s="43"/>
      <c r="R630" s="43"/>
      <c r="S630" s="43"/>
      <c r="T630" s="79"/>
      <c r="AT630" s="25" t="s">
        <v>1656</v>
      </c>
      <c r="AU630" s="25" t="s">
        <v>84</v>
      </c>
    </row>
    <row r="631" spans="2:65" s="13" customFormat="1" ht="13.5">
      <c r="B631" s="233"/>
      <c r="C631" s="234"/>
      <c r="D631" s="246" t="s">
        <v>451</v>
      </c>
      <c r="E631" s="234"/>
      <c r="F631" s="257" t="s">
        <v>2965</v>
      </c>
      <c r="G631" s="234"/>
      <c r="H631" s="258">
        <v>76.933000000000007</v>
      </c>
      <c r="I631" s="238"/>
      <c r="J631" s="234"/>
      <c r="K631" s="234"/>
      <c r="L631" s="239"/>
      <c r="M631" s="240"/>
      <c r="N631" s="241"/>
      <c r="O631" s="241"/>
      <c r="P631" s="241"/>
      <c r="Q631" s="241"/>
      <c r="R631" s="241"/>
      <c r="S631" s="241"/>
      <c r="T631" s="242"/>
      <c r="AT631" s="243" t="s">
        <v>451</v>
      </c>
      <c r="AU631" s="243" t="s">
        <v>84</v>
      </c>
      <c r="AV631" s="13" t="s">
        <v>84</v>
      </c>
      <c r="AW631" s="13" t="s">
        <v>6</v>
      </c>
      <c r="AX631" s="13" t="s">
        <v>82</v>
      </c>
      <c r="AY631" s="243" t="s">
        <v>308</v>
      </c>
    </row>
    <row r="632" spans="2:65" s="1" customFormat="1" ht="31.5" customHeight="1">
      <c r="B632" s="42"/>
      <c r="C632" s="203" t="s">
        <v>2966</v>
      </c>
      <c r="D632" s="203" t="s">
        <v>311</v>
      </c>
      <c r="E632" s="204" t="s">
        <v>2967</v>
      </c>
      <c r="F632" s="205" t="s">
        <v>2968</v>
      </c>
      <c r="G632" s="206" t="s">
        <v>538</v>
      </c>
      <c r="H632" s="207">
        <v>16.600000000000001</v>
      </c>
      <c r="I632" s="208"/>
      <c r="J632" s="209">
        <f>ROUND(I632*H632,2)</f>
        <v>0</v>
      </c>
      <c r="K632" s="205" t="s">
        <v>21</v>
      </c>
      <c r="L632" s="62"/>
      <c r="M632" s="210" t="s">
        <v>21</v>
      </c>
      <c r="N632" s="211" t="s">
        <v>45</v>
      </c>
      <c r="O632" s="43"/>
      <c r="P632" s="212">
        <f>O632*H632</f>
        <v>0</v>
      </c>
      <c r="Q632" s="212">
        <v>0</v>
      </c>
      <c r="R632" s="212">
        <f>Q632*H632</f>
        <v>0</v>
      </c>
      <c r="S632" s="212">
        <v>0</v>
      </c>
      <c r="T632" s="213">
        <f>S632*H632</f>
        <v>0</v>
      </c>
      <c r="AR632" s="25" t="s">
        <v>375</v>
      </c>
      <c r="AT632" s="25" t="s">
        <v>311</v>
      </c>
      <c r="AU632" s="25" t="s">
        <v>84</v>
      </c>
      <c r="AY632" s="25" t="s">
        <v>308</v>
      </c>
      <c r="BE632" s="214">
        <f>IF(N632="základní",J632,0)</f>
        <v>0</v>
      </c>
      <c r="BF632" s="214">
        <f>IF(N632="snížená",J632,0)</f>
        <v>0</v>
      </c>
      <c r="BG632" s="214">
        <f>IF(N632="zákl. přenesená",J632,0)</f>
        <v>0</v>
      </c>
      <c r="BH632" s="214">
        <f>IF(N632="sníž. přenesená",J632,0)</f>
        <v>0</v>
      </c>
      <c r="BI632" s="214">
        <f>IF(N632="nulová",J632,0)</f>
        <v>0</v>
      </c>
      <c r="BJ632" s="25" t="s">
        <v>82</v>
      </c>
      <c r="BK632" s="214">
        <f>ROUND(I632*H632,2)</f>
        <v>0</v>
      </c>
      <c r="BL632" s="25" t="s">
        <v>375</v>
      </c>
      <c r="BM632" s="25" t="s">
        <v>2969</v>
      </c>
    </row>
    <row r="633" spans="2:65" s="1" customFormat="1" ht="22.5" customHeight="1">
      <c r="B633" s="42"/>
      <c r="C633" s="203" t="s">
        <v>2970</v>
      </c>
      <c r="D633" s="203" t="s">
        <v>311</v>
      </c>
      <c r="E633" s="204" t="s">
        <v>2971</v>
      </c>
      <c r="F633" s="205" t="s">
        <v>2972</v>
      </c>
      <c r="G633" s="206" t="s">
        <v>719</v>
      </c>
      <c r="H633" s="207">
        <v>15.688000000000001</v>
      </c>
      <c r="I633" s="208"/>
      <c r="J633" s="209">
        <f>ROUND(I633*H633,2)</f>
        <v>0</v>
      </c>
      <c r="K633" s="205" t="s">
        <v>315</v>
      </c>
      <c r="L633" s="62"/>
      <c r="M633" s="210" t="s">
        <v>21</v>
      </c>
      <c r="N633" s="211" t="s">
        <v>45</v>
      </c>
      <c r="O633" s="43"/>
      <c r="P633" s="212">
        <f>O633*H633</f>
        <v>0</v>
      </c>
      <c r="Q633" s="212">
        <v>0</v>
      </c>
      <c r="R633" s="212">
        <f>Q633*H633</f>
        <v>0</v>
      </c>
      <c r="S633" s="212">
        <v>0</v>
      </c>
      <c r="T633" s="213">
        <f>S633*H633</f>
        <v>0</v>
      </c>
      <c r="AR633" s="25" t="s">
        <v>375</v>
      </c>
      <c r="AT633" s="25" t="s">
        <v>311</v>
      </c>
      <c r="AU633" s="25" t="s">
        <v>84</v>
      </c>
      <c r="AY633" s="25" t="s">
        <v>308</v>
      </c>
      <c r="BE633" s="214">
        <f>IF(N633="základní",J633,0)</f>
        <v>0</v>
      </c>
      <c r="BF633" s="214">
        <f>IF(N633="snížená",J633,0)</f>
        <v>0</v>
      </c>
      <c r="BG633" s="214">
        <f>IF(N633="zákl. přenesená",J633,0)</f>
        <v>0</v>
      </c>
      <c r="BH633" s="214">
        <f>IF(N633="sníž. přenesená",J633,0)</f>
        <v>0</v>
      </c>
      <c r="BI633" s="214">
        <f>IF(N633="nulová",J633,0)</f>
        <v>0</v>
      </c>
      <c r="BJ633" s="25" t="s">
        <v>82</v>
      </c>
      <c r="BK633" s="214">
        <f>ROUND(I633*H633,2)</f>
        <v>0</v>
      </c>
      <c r="BL633" s="25" t="s">
        <v>375</v>
      </c>
      <c r="BM633" s="25" t="s">
        <v>2973</v>
      </c>
    </row>
    <row r="634" spans="2:65" s="11" customFormat="1" ht="29.85" customHeight="1">
      <c r="B634" s="186"/>
      <c r="C634" s="187"/>
      <c r="D634" s="200" t="s">
        <v>73</v>
      </c>
      <c r="E634" s="201" t="s">
        <v>2974</v>
      </c>
      <c r="F634" s="201" t="s">
        <v>2975</v>
      </c>
      <c r="G634" s="187"/>
      <c r="H634" s="187"/>
      <c r="I634" s="190"/>
      <c r="J634" s="202">
        <f>BK634</f>
        <v>0</v>
      </c>
      <c r="K634" s="187"/>
      <c r="L634" s="192"/>
      <c r="M634" s="193"/>
      <c r="N634" s="194"/>
      <c r="O634" s="194"/>
      <c r="P634" s="195">
        <f>SUM(P635:P662)</f>
        <v>0</v>
      </c>
      <c r="Q634" s="194"/>
      <c r="R634" s="195">
        <f>SUM(R635:R662)</f>
        <v>6.198753299999999</v>
      </c>
      <c r="S634" s="194"/>
      <c r="T634" s="196">
        <f>SUM(T635:T662)</f>
        <v>0</v>
      </c>
      <c r="AR634" s="197" t="s">
        <v>84</v>
      </c>
      <c r="AT634" s="198" t="s">
        <v>73</v>
      </c>
      <c r="AU634" s="198" t="s">
        <v>82</v>
      </c>
      <c r="AY634" s="197" t="s">
        <v>308</v>
      </c>
      <c r="BK634" s="199">
        <f>SUM(BK635:BK662)</f>
        <v>0</v>
      </c>
    </row>
    <row r="635" spans="2:65" s="1" customFormat="1" ht="22.5" customHeight="1">
      <c r="B635" s="42"/>
      <c r="C635" s="203" t="s">
        <v>2976</v>
      </c>
      <c r="D635" s="203" t="s">
        <v>311</v>
      </c>
      <c r="E635" s="204" t="s">
        <v>2977</v>
      </c>
      <c r="F635" s="205" t="s">
        <v>2978</v>
      </c>
      <c r="G635" s="206" t="s">
        <v>538</v>
      </c>
      <c r="H635" s="207">
        <v>27</v>
      </c>
      <c r="I635" s="208"/>
      <c r="J635" s="209">
        <f>ROUND(I635*H635,2)</f>
        <v>0</v>
      </c>
      <c r="K635" s="205" t="s">
        <v>315</v>
      </c>
      <c r="L635" s="62"/>
      <c r="M635" s="210" t="s">
        <v>21</v>
      </c>
      <c r="N635" s="211" t="s">
        <v>45</v>
      </c>
      <c r="O635" s="43"/>
      <c r="P635" s="212">
        <f>O635*H635</f>
        <v>0</v>
      </c>
      <c r="Q635" s="212">
        <v>1.47E-3</v>
      </c>
      <c r="R635" s="212">
        <f>Q635*H635</f>
        <v>3.9689999999999996E-2</v>
      </c>
      <c r="S635" s="212">
        <v>0</v>
      </c>
      <c r="T635" s="213">
        <f>S635*H635</f>
        <v>0</v>
      </c>
      <c r="AR635" s="25" t="s">
        <v>375</v>
      </c>
      <c r="AT635" s="25" t="s">
        <v>311</v>
      </c>
      <c r="AU635" s="25" t="s">
        <v>84</v>
      </c>
      <c r="AY635" s="25" t="s">
        <v>308</v>
      </c>
      <c r="BE635" s="214">
        <f>IF(N635="základní",J635,0)</f>
        <v>0</v>
      </c>
      <c r="BF635" s="214">
        <f>IF(N635="snížená",J635,0)</f>
        <v>0</v>
      </c>
      <c r="BG635" s="214">
        <f>IF(N635="zákl. přenesená",J635,0)</f>
        <v>0</v>
      </c>
      <c r="BH635" s="214">
        <f>IF(N635="sníž. přenesená",J635,0)</f>
        <v>0</v>
      </c>
      <c r="BI635" s="214">
        <f>IF(N635="nulová",J635,0)</f>
        <v>0</v>
      </c>
      <c r="BJ635" s="25" t="s">
        <v>82</v>
      </c>
      <c r="BK635" s="214">
        <f>ROUND(I635*H635,2)</f>
        <v>0</v>
      </c>
      <c r="BL635" s="25" t="s">
        <v>375</v>
      </c>
      <c r="BM635" s="25" t="s">
        <v>2979</v>
      </c>
    </row>
    <row r="636" spans="2:65" s="1" customFormat="1" ht="22.5" customHeight="1">
      <c r="B636" s="42"/>
      <c r="C636" s="277" t="s">
        <v>2980</v>
      </c>
      <c r="D636" s="277" t="s">
        <v>1079</v>
      </c>
      <c r="E636" s="278" t="s">
        <v>2981</v>
      </c>
      <c r="F636" s="279" t="s">
        <v>2982</v>
      </c>
      <c r="G636" s="280" t="s">
        <v>508</v>
      </c>
      <c r="H636" s="281">
        <v>9.1769999999999996</v>
      </c>
      <c r="I636" s="282"/>
      <c r="J636" s="283">
        <f>ROUND(I636*H636,2)</f>
        <v>0</v>
      </c>
      <c r="K636" s="279" t="s">
        <v>21</v>
      </c>
      <c r="L636" s="284"/>
      <c r="M636" s="285" t="s">
        <v>21</v>
      </c>
      <c r="N636" s="286" t="s">
        <v>45</v>
      </c>
      <c r="O636" s="43"/>
      <c r="P636" s="212">
        <f>O636*H636</f>
        <v>0</v>
      </c>
      <c r="Q636" s="212">
        <v>1.46E-2</v>
      </c>
      <c r="R636" s="212">
        <f>Q636*H636</f>
        <v>0.1339842</v>
      </c>
      <c r="S636" s="212">
        <v>0</v>
      </c>
      <c r="T636" s="213">
        <f>S636*H636</f>
        <v>0</v>
      </c>
      <c r="AR636" s="25" t="s">
        <v>619</v>
      </c>
      <c r="AT636" s="25" t="s">
        <v>1079</v>
      </c>
      <c r="AU636" s="25" t="s">
        <v>84</v>
      </c>
      <c r="AY636" s="25" t="s">
        <v>308</v>
      </c>
      <c r="BE636" s="214">
        <f>IF(N636="základní",J636,0)</f>
        <v>0</v>
      </c>
      <c r="BF636" s="214">
        <f>IF(N636="snížená",J636,0)</f>
        <v>0</v>
      </c>
      <c r="BG636" s="214">
        <f>IF(N636="zákl. přenesená",J636,0)</f>
        <v>0</v>
      </c>
      <c r="BH636" s="214">
        <f>IF(N636="sníž. přenesená",J636,0)</f>
        <v>0</v>
      </c>
      <c r="BI636" s="214">
        <f>IF(N636="nulová",J636,0)</f>
        <v>0</v>
      </c>
      <c r="BJ636" s="25" t="s">
        <v>82</v>
      </c>
      <c r="BK636" s="214">
        <f>ROUND(I636*H636,2)</f>
        <v>0</v>
      </c>
      <c r="BL636" s="25" t="s">
        <v>375</v>
      </c>
      <c r="BM636" s="25" t="s">
        <v>2983</v>
      </c>
    </row>
    <row r="637" spans="2:65" s="1" customFormat="1" ht="27">
      <c r="B637" s="42"/>
      <c r="C637" s="64"/>
      <c r="D637" s="223" t="s">
        <v>1656</v>
      </c>
      <c r="E637" s="64"/>
      <c r="F637" s="292" t="s">
        <v>2984</v>
      </c>
      <c r="G637" s="64"/>
      <c r="H637" s="64"/>
      <c r="I637" s="173"/>
      <c r="J637" s="64"/>
      <c r="K637" s="64"/>
      <c r="L637" s="62"/>
      <c r="M637" s="291"/>
      <c r="N637" s="43"/>
      <c r="O637" s="43"/>
      <c r="P637" s="43"/>
      <c r="Q637" s="43"/>
      <c r="R637" s="43"/>
      <c r="S637" s="43"/>
      <c r="T637" s="79"/>
      <c r="AT637" s="25" t="s">
        <v>1656</v>
      </c>
      <c r="AU637" s="25" t="s">
        <v>84</v>
      </c>
    </row>
    <row r="638" spans="2:65" s="13" customFormat="1" ht="13.5">
      <c r="B638" s="233"/>
      <c r="C638" s="234"/>
      <c r="D638" s="246" t="s">
        <v>451</v>
      </c>
      <c r="E638" s="234"/>
      <c r="F638" s="257" t="s">
        <v>2985</v>
      </c>
      <c r="G638" s="234"/>
      <c r="H638" s="258">
        <v>9.1769999999999996</v>
      </c>
      <c r="I638" s="238"/>
      <c r="J638" s="234"/>
      <c r="K638" s="234"/>
      <c r="L638" s="239"/>
      <c r="M638" s="240"/>
      <c r="N638" s="241"/>
      <c r="O638" s="241"/>
      <c r="P638" s="241"/>
      <c r="Q638" s="241"/>
      <c r="R638" s="241"/>
      <c r="S638" s="241"/>
      <c r="T638" s="242"/>
      <c r="AT638" s="243" t="s">
        <v>451</v>
      </c>
      <c r="AU638" s="243" t="s">
        <v>84</v>
      </c>
      <c r="AV638" s="13" t="s">
        <v>84</v>
      </c>
      <c r="AW638" s="13" t="s">
        <v>6</v>
      </c>
      <c r="AX638" s="13" t="s">
        <v>82</v>
      </c>
      <c r="AY638" s="243" t="s">
        <v>308</v>
      </c>
    </row>
    <row r="639" spans="2:65" s="1" customFormat="1" ht="31.5" customHeight="1">
      <c r="B639" s="42"/>
      <c r="C639" s="203" t="s">
        <v>2986</v>
      </c>
      <c r="D639" s="203" t="s">
        <v>311</v>
      </c>
      <c r="E639" s="204" t="s">
        <v>2987</v>
      </c>
      <c r="F639" s="205" t="s">
        <v>2988</v>
      </c>
      <c r="G639" s="206" t="s">
        <v>538</v>
      </c>
      <c r="H639" s="207">
        <v>27</v>
      </c>
      <c r="I639" s="208"/>
      <c r="J639" s="209">
        <f>ROUND(I639*H639,2)</f>
        <v>0</v>
      </c>
      <c r="K639" s="205" t="s">
        <v>315</v>
      </c>
      <c r="L639" s="62"/>
      <c r="M639" s="210" t="s">
        <v>21</v>
      </c>
      <c r="N639" s="211" t="s">
        <v>45</v>
      </c>
      <c r="O639" s="43"/>
      <c r="P639" s="212">
        <f>O639*H639</f>
        <v>0</v>
      </c>
      <c r="Q639" s="212">
        <v>9.7999999999999997E-4</v>
      </c>
      <c r="R639" s="212">
        <f>Q639*H639</f>
        <v>2.6459999999999997E-2</v>
      </c>
      <c r="S639" s="212">
        <v>0</v>
      </c>
      <c r="T639" s="213">
        <f>S639*H639</f>
        <v>0</v>
      </c>
      <c r="AR639" s="25" t="s">
        <v>375</v>
      </c>
      <c r="AT639" s="25" t="s">
        <v>311</v>
      </c>
      <c r="AU639" s="25" t="s">
        <v>84</v>
      </c>
      <c r="AY639" s="25" t="s">
        <v>308</v>
      </c>
      <c r="BE639" s="214">
        <f>IF(N639="základní",J639,0)</f>
        <v>0</v>
      </c>
      <c r="BF639" s="214">
        <f>IF(N639="snížená",J639,0)</f>
        <v>0</v>
      </c>
      <c r="BG639" s="214">
        <f>IF(N639="zákl. přenesená",J639,0)</f>
        <v>0</v>
      </c>
      <c r="BH639" s="214">
        <f>IF(N639="sníž. přenesená",J639,0)</f>
        <v>0</v>
      </c>
      <c r="BI639" s="214">
        <f>IF(N639="nulová",J639,0)</f>
        <v>0</v>
      </c>
      <c r="BJ639" s="25" t="s">
        <v>82</v>
      </c>
      <c r="BK639" s="214">
        <f>ROUND(I639*H639,2)</f>
        <v>0</v>
      </c>
      <c r="BL639" s="25" t="s">
        <v>375</v>
      </c>
      <c r="BM639" s="25" t="s">
        <v>2989</v>
      </c>
    </row>
    <row r="640" spans="2:65" s="1" customFormat="1" ht="22.5" customHeight="1">
      <c r="B640" s="42"/>
      <c r="C640" s="277" t="s">
        <v>2990</v>
      </c>
      <c r="D640" s="277" t="s">
        <v>1079</v>
      </c>
      <c r="E640" s="278" t="s">
        <v>2981</v>
      </c>
      <c r="F640" s="279" t="s">
        <v>2982</v>
      </c>
      <c r="G640" s="280" t="s">
        <v>508</v>
      </c>
      <c r="H640" s="281">
        <v>5.4509999999999996</v>
      </c>
      <c r="I640" s="282"/>
      <c r="J640" s="283">
        <f>ROUND(I640*H640,2)</f>
        <v>0</v>
      </c>
      <c r="K640" s="279" t="s">
        <v>21</v>
      </c>
      <c r="L640" s="284"/>
      <c r="M640" s="285" t="s">
        <v>21</v>
      </c>
      <c r="N640" s="286" t="s">
        <v>45</v>
      </c>
      <c r="O640" s="43"/>
      <c r="P640" s="212">
        <f>O640*H640</f>
        <v>0</v>
      </c>
      <c r="Q640" s="212">
        <v>1.46E-2</v>
      </c>
      <c r="R640" s="212">
        <f>Q640*H640</f>
        <v>7.9584599999999991E-2</v>
      </c>
      <c r="S640" s="212">
        <v>0</v>
      </c>
      <c r="T640" s="213">
        <f>S640*H640</f>
        <v>0</v>
      </c>
      <c r="AR640" s="25" t="s">
        <v>619</v>
      </c>
      <c r="AT640" s="25" t="s">
        <v>1079</v>
      </c>
      <c r="AU640" s="25" t="s">
        <v>84</v>
      </c>
      <c r="AY640" s="25" t="s">
        <v>308</v>
      </c>
      <c r="BE640" s="214">
        <f>IF(N640="základní",J640,0)</f>
        <v>0</v>
      </c>
      <c r="BF640" s="214">
        <f>IF(N640="snížená",J640,0)</f>
        <v>0</v>
      </c>
      <c r="BG640" s="214">
        <f>IF(N640="zákl. přenesená",J640,0)</f>
        <v>0</v>
      </c>
      <c r="BH640" s="214">
        <f>IF(N640="sníž. přenesená",J640,0)</f>
        <v>0</v>
      </c>
      <c r="BI640" s="214">
        <f>IF(N640="nulová",J640,0)</f>
        <v>0</v>
      </c>
      <c r="BJ640" s="25" t="s">
        <v>82</v>
      </c>
      <c r="BK640" s="214">
        <f>ROUND(I640*H640,2)</f>
        <v>0</v>
      </c>
      <c r="BL640" s="25" t="s">
        <v>375</v>
      </c>
      <c r="BM640" s="25" t="s">
        <v>2991</v>
      </c>
    </row>
    <row r="641" spans="2:65" s="1" customFormat="1" ht="27">
      <c r="B641" s="42"/>
      <c r="C641" s="64"/>
      <c r="D641" s="223" t="s">
        <v>1656</v>
      </c>
      <c r="E641" s="64"/>
      <c r="F641" s="292" t="s">
        <v>2984</v>
      </c>
      <c r="G641" s="64"/>
      <c r="H641" s="64"/>
      <c r="I641" s="173"/>
      <c r="J641" s="64"/>
      <c r="K641" s="64"/>
      <c r="L641" s="62"/>
      <c r="M641" s="291"/>
      <c r="N641" s="43"/>
      <c r="O641" s="43"/>
      <c r="P641" s="43"/>
      <c r="Q641" s="43"/>
      <c r="R641" s="43"/>
      <c r="S641" s="43"/>
      <c r="T641" s="79"/>
      <c r="AT641" s="25" t="s">
        <v>1656</v>
      </c>
      <c r="AU641" s="25" t="s">
        <v>84</v>
      </c>
    </row>
    <row r="642" spans="2:65" s="13" customFormat="1" ht="13.5">
      <c r="B642" s="233"/>
      <c r="C642" s="234"/>
      <c r="D642" s="246" t="s">
        <v>451</v>
      </c>
      <c r="E642" s="234"/>
      <c r="F642" s="257" t="s">
        <v>2992</v>
      </c>
      <c r="G642" s="234"/>
      <c r="H642" s="258">
        <v>5.4509999999999996</v>
      </c>
      <c r="I642" s="238"/>
      <c r="J642" s="234"/>
      <c r="K642" s="234"/>
      <c r="L642" s="239"/>
      <c r="M642" s="240"/>
      <c r="N642" s="241"/>
      <c r="O642" s="241"/>
      <c r="P642" s="241"/>
      <c r="Q642" s="241"/>
      <c r="R642" s="241"/>
      <c r="S642" s="241"/>
      <c r="T642" s="242"/>
      <c r="AT642" s="243" t="s">
        <v>451</v>
      </c>
      <c r="AU642" s="243" t="s">
        <v>84</v>
      </c>
      <c r="AV642" s="13" t="s">
        <v>84</v>
      </c>
      <c r="AW642" s="13" t="s">
        <v>6</v>
      </c>
      <c r="AX642" s="13" t="s">
        <v>82</v>
      </c>
      <c r="AY642" s="243" t="s">
        <v>308</v>
      </c>
    </row>
    <row r="643" spans="2:65" s="1" customFormat="1" ht="22.5" customHeight="1">
      <c r="B643" s="42"/>
      <c r="C643" s="203" t="s">
        <v>2993</v>
      </c>
      <c r="D643" s="203" t="s">
        <v>311</v>
      </c>
      <c r="E643" s="204" t="s">
        <v>2994</v>
      </c>
      <c r="F643" s="205" t="s">
        <v>2995</v>
      </c>
      <c r="G643" s="206" t="s">
        <v>538</v>
      </c>
      <c r="H643" s="207">
        <v>11.9</v>
      </c>
      <c r="I643" s="208"/>
      <c r="J643" s="209">
        <f>ROUND(I643*H643,2)</f>
        <v>0</v>
      </c>
      <c r="K643" s="205" t="s">
        <v>315</v>
      </c>
      <c r="L643" s="62"/>
      <c r="M643" s="210" t="s">
        <v>21</v>
      </c>
      <c r="N643" s="211" t="s">
        <v>45</v>
      </c>
      <c r="O643" s="43"/>
      <c r="P643" s="212">
        <f>O643*H643</f>
        <v>0</v>
      </c>
      <c r="Q643" s="212">
        <v>4.6000000000000001E-4</v>
      </c>
      <c r="R643" s="212">
        <f>Q643*H643</f>
        <v>5.4740000000000006E-3</v>
      </c>
      <c r="S643" s="212">
        <v>0</v>
      </c>
      <c r="T643" s="213">
        <f>S643*H643</f>
        <v>0</v>
      </c>
      <c r="AR643" s="25" t="s">
        <v>375</v>
      </c>
      <c r="AT643" s="25" t="s">
        <v>311</v>
      </c>
      <c r="AU643" s="25" t="s">
        <v>84</v>
      </c>
      <c r="AY643" s="25" t="s">
        <v>308</v>
      </c>
      <c r="BE643" s="214">
        <f>IF(N643="základní",J643,0)</f>
        <v>0</v>
      </c>
      <c r="BF643" s="214">
        <f>IF(N643="snížená",J643,0)</f>
        <v>0</v>
      </c>
      <c r="BG643" s="214">
        <f>IF(N643="zákl. přenesená",J643,0)</f>
        <v>0</v>
      </c>
      <c r="BH643" s="214">
        <f>IF(N643="sníž. přenesená",J643,0)</f>
        <v>0</v>
      </c>
      <c r="BI643" s="214">
        <f>IF(N643="nulová",J643,0)</f>
        <v>0</v>
      </c>
      <c r="BJ643" s="25" t="s">
        <v>82</v>
      </c>
      <c r="BK643" s="214">
        <f>ROUND(I643*H643,2)</f>
        <v>0</v>
      </c>
      <c r="BL643" s="25" t="s">
        <v>375</v>
      </c>
      <c r="BM643" s="25" t="s">
        <v>2996</v>
      </c>
    </row>
    <row r="644" spans="2:65" s="1" customFormat="1" ht="54">
      <c r="B644" s="42"/>
      <c r="C644" s="64"/>
      <c r="D644" s="246" t="s">
        <v>1656</v>
      </c>
      <c r="E644" s="64"/>
      <c r="F644" s="290" t="s">
        <v>2997</v>
      </c>
      <c r="G644" s="64"/>
      <c r="H644" s="64"/>
      <c r="I644" s="173"/>
      <c r="J644" s="64"/>
      <c r="K644" s="64"/>
      <c r="L644" s="62"/>
      <c r="M644" s="291"/>
      <c r="N644" s="43"/>
      <c r="O644" s="43"/>
      <c r="P644" s="43"/>
      <c r="Q644" s="43"/>
      <c r="R644" s="43"/>
      <c r="S644" s="43"/>
      <c r="T644" s="79"/>
      <c r="AT644" s="25" t="s">
        <v>1656</v>
      </c>
      <c r="AU644" s="25" t="s">
        <v>84</v>
      </c>
    </row>
    <row r="645" spans="2:65" s="1" customFormat="1" ht="22.5" customHeight="1">
      <c r="B645" s="42"/>
      <c r="C645" s="277" t="s">
        <v>2998</v>
      </c>
      <c r="D645" s="277" t="s">
        <v>1079</v>
      </c>
      <c r="E645" s="278" t="s">
        <v>2981</v>
      </c>
      <c r="F645" s="279" t="s">
        <v>2982</v>
      </c>
      <c r="G645" s="280" t="s">
        <v>508</v>
      </c>
      <c r="H645" s="281">
        <v>1.232</v>
      </c>
      <c r="I645" s="282"/>
      <c r="J645" s="283">
        <f>ROUND(I645*H645,2)</f>
        <v>0</v>
      </c>
      <c r="K645" s="279" t="s">
        <v>21</v>
      </c>
      <c r="L645" s="284"/>
      <c r="M645" s="285" t="s">
        <v>21</v>
      </c>
      <c r="N645" s="286" t="s">
        <v>45</v>
      </c>
      <c r="O645" s="43"/>
      <c r="P645" s="212">
        <f>O645*H645</f>
        <v>0</v>
      </c>
      <c r="Q645" s="212">
        <v>1.46E-2</v>
      </c>
      <c r="R645" s="212">
        <f>Q645*H645</f>
        <v>1.7987199999999998E-2</v>
      </c>
      <c r="S645" s="212">
        <v>0</v>
      </c>
      <c r="T645" s="213">
        <f>S645*H645</f>
        <v>0</v>
      </c>
      <c r="AR645" s="25" t="s">
        <v>619</v>
      </c>
      <c r="AT645" s="25" t="s">
        <v>1079</v>
      </c>
      <c r="AU645" s="25" t="s">
        <v>84</v>
      </c>
      <c r="AY645" s="25" t="s">
        <v>308</v>
      </c>
      <c r="BE645" s="214">
        <f>IF(N645="základní",J645,0)</f>
        <v>0</v>
      </c>
      <c r="BF645" s="214">
        <f>IF(N645="snížená",J645,0)</f>
        <v>0</v>
      </c>
      <c r="BG645" s="214">
        <f>IF(N645="zákl. přenesená",J645,0)</f>
        <v>0</v>
      </c>
      <c r="BH645" s="214">
        <f>IF(N645="sníž. přenesená",J645,0)</f>
        <v>0</v>
      </c>
      <c r="BI645" s="214">
        <f>IF(N645="nulová",J645,0)</f>
        <v>0</v>
      </c>
      <c r="BJ645" s="25" t="s">
        <v>82</v>
      </c>
      <c r="BK645" s="214">
        <f>ROUND(I645*H645,2)</f>
        <v>0</v>
      </c>
      <c r="BL645" s="25" t="s">
        <v>375</v>
      </c>
      <c r="BM645" s="25" t="s">
        <v>2999</v>
      </c>
    </row>
    <row r="646" spans="2:65" s="1" customFormat="1" ht="27">
      <c r="B646" s="42"/>
      <c r="C646" s="64"/>
      <c r="D646" s="223" t="s">
        <v>1656</v>
      </c>
      <c r="E646" s="64"/>
      <c r="F646" s="292" t="s">
        <v>2984</v>
      </c>
      <c r="G646" s="64"/>
      <c r="H646" s="64"/>
      <c r="I646" s="173"/>
      <c r="J646" s="64"/>
      <c r="K646" s="64"/>
      <c r="L646" s="62"/>
      <c r="M646" s="291"/>
      <c r="N646" s="43"/>
      <c r="O646" s="43"/>
      <c r="P646" s="43"/>
      <c r="Q646" s="43"/>
      <c r="R646" s="43"/>
      <c r="S646" s="43"/>
      <c r="T646" s="79"/>
      <c r="AT646" s="25" t="s">
        <v>1656</v>
      </c>
      <c r="AU646" s="25" t="s">
        <v>84</v>
      </c>
    </row>
    <row r="647" spans="2:65" s="13" customFormat="1" ht="13.5">
      <c r="B647" s="233"/>
      <c r="C647" s="234"/>
      <c r="D647" s="223" t="s">
        <v>451</v>
      </c>
      <c r="E647" s="235" t="s">
        <v>21</v>
      </c>
      <c r="F647" s="236" t="s">
        <v>3000</v>
      </c>
      <c r="G647" s="234"/>
      <c r="H647" s="237">
        <v>1.071</v>
      </c>
      <c r="I647" s="238"/>
      <c r="J647" s="234"/>
      <c r="K647" s="234"/>
      <c r="L647" s="239"/>
      <c r="M647" s="240"/>
      <c r="N647" s="241"/>
      <c r="O647" s="241"/>
      <c r="P647" s="241"/>
      <c r="Q647" s="241"/>
      <c r="R647" s="241"/>
      <c r="S647" s="241"/>
      <c r="T647" s="242"/>
      <c r="AT647" s="243" t="s">
        <v>451</v>
      </c>
      <c r="AU647" s="243" t="s">
        <v>84</v>
      </c>
      <c r="AV647" s="13" t="s">
        <v>84</v>
      </c>
      <c r="AW647" s="13" t="s">
        <v>37</v>
      </c>
      <c r="AX647" s="13" t="s">
        <v>82</v>
      </c>
      <c r="AY647" s="243" t="s">
        <v>308</v>
      </c>
    </row>
    <row r="648" spans="2:65" s="13" customFormat="1" ht="13.5">
      <c r="B648" s="233"/>
      <c r="C648" s="234"/>
      <c r="D648" s="246" t="s">
        <v>451</v>
      </c>
      <c r="E648" s="234"/>
      <c r="F648" s="257" t="s">
        <v>3001</v>
      </c>
      <c r="G648" s="234"/>
      <c r="H648" s="258">
        <v>1.232</v>
      </c>
      <c r="I648" s="238"/>
      <c r="J648" s="234"/>
      <c r="K648" s="234"/>
      <c r="L648" s="239"/>
      <c r="M648" s="240"/>
      <c r="N648" s="241"/>
      <c r="O648" s="241"/>
      <c r="P648" s="241"/>
      <c r="Q648" s="241"/>
      <c r="R648" s="241"/>
      <c r="S648" s="241"/>
      <c r="T648" s="242"/>
      <c r="AT648" s="243" t="s">
        <v>451</v>
      </c>
      <c r="AU648" s="243" t="s">
        <v>84</v>
      </c>
      <c r="AV648" s="13" t="s">
        <v>84</v>
      </c>
      <c r="AW648" s="13" t="s">
        <v>6</v>
      </c>
      <c r="AX648" s="13" t="s">
        <v>82</v>
      </c>
      <c r="AY648" s="243" t="s">
        <v>308</v>
      </c>
    </row>
    <row r="649" spans="2:65" s="1" customFormat="1" ht="31.5" customHeight="1">
      <c r="B649" s="42"/>
      <c r="C649" s="203" t="s">
        <v>3002</v>
      </c>
      <c r="D649" s="203" t="s">
        <v>311</v>
      </c>
      <c r="E649" s="204" t="s">
        <v>3003</v>
      </c>
      <c r="F649" s="205" t="s">
        <v>3004</v>
      </c>
      <c r="G649" s="206" t="s">
        <v>538</v>
      </c>
      <c r="H649" s="207">
        <v>8.1999999999999993</v>
      </c>
      <c r="I649" s="208"/>
      <c r="J649" s="209">
        <f>ROUND(I649*H649,2)</f>
        <v>0</v>
      </c>
      <c r="K649" s="205" t="s">
        <v>315</v>
      </c>
      <c r="L649" s="62"/>
      <c r="M649" s="210" t="s">
        <v>21</v>
      </c>
      <c r="N649" s="211" t="s">
        <v>45</v>
      </c>
      <c r="O649" s="43"/>
      <c r="P649" s="212">
        <f>O649*H649</f>
        <v>0</v>
      </c>
      <c r="Q649" s="212">
        <v>4.6000000000000001E-4</v>
      </c>
      <c r="R649" s="212">
        <f>Q649*H649</f>
        <v>3.7719999999999997E-3</v>
      </c>
      <c r="S649" s="212">
        <v>0</v>
      </c>
      <c r="T649" s="213">
        <f>S649*H649</f>
        <v>0</v>
      </c>
      <c r="AR649" s="25" t="s">
        <v>375</v>
      </c>
      <c r="AT649" s="25" t="s">
        <v>311</v>
      </c>
      <c r="AU649" s="25" t="s">
        <v>84</v>
      </c>
      <c r="AY649" s="25" t="s">
        <v>308</v>
      </c>
      <c r="BE649" s="214">
        <f>IF(N649="základní",J649,0)</f>
        <v>0</v>
      </c>
      <c r="BF649" s="214">
        <f>IF(N649="snížená",J649,0)</f>
        <v>0</v>
      </c>
      <c r="BG649" s="214">
        <f>IF(N649="zákl. přenesená",J649,0)</f>
        <v>0</v>
      </c>
      <c r="BH649" s="214">
        <f>IF(N649="sníž. přenesená",J649,0)</f>
        <v>0</v>
      </c>
      <c r="BI649" s="214">
        <f>IF(N649="nulová",J649,0)</f>
        <v>0</v>
      </c>
      <c r="BJ649" s="25" t="s">
        <v>82</v>
      </c>
      <c r="BK649" s="214">
        <f>ROUND(I649*H649,2)</f>
        <v>0</v>
      </c>
      <c r="BL649" s="25" t="s">
        <v>375</v>
      </c>
      <c r="BM649" s="25" t="s">
        <v>3005</v>
      </c>
    </row>
    <row r="650" spans="2:65" s="1" customFormat="1" ht="40.5">
      <c r="B650" s="42"/>
      <c r="C650" s="64"/>
      <c r="D650" s="246" t="s">
        <v>1656</v>
      </c>
      <c r="E650" s="64"/>
      <c r="F650" s="290" t="s">
        <v>3006</v>
      </c>
      <c r="G650" s="64"/>
      <c r="H650" s="64"/>
      <c r="I650" s="173"/>
      <c r="J650" s="64"/>
      <c r="K650" s="64"/>
      <c r="L650" s="62"/>
      <c r="M650" s="291"/>
      <c r="N650" s="43"/>
      <c r="O650" s="43"/>
      <c r="P650" s="43"/>
      <c r="Q650" s="43"/>
      <c r="R650" s="43"/>
      <c r="S650" s="43"/>
      <c r="T650" s="79"/>
      <c r="AT650" s="25" t="s">
        <v>1656</v>
      </c>
      <c r="AU650" s="25" t="s">
        <v>84</v>
      </c>
    </row>
    <row r="651" spans="2:65" s="1" customFormat="1" ht="22.5" customHeight="1">
      <c r="B651" s="42"/>
      <c r="C651" s="277" t="s">
        <v>3007</v>
      </c>
      <c r="D651" s="277" t="s">
        <v>1079</v>
      </c>
      <c r="E651" s="278" t="s">
        <v>2981</v>
      </c>
      <c r="F651" s="279" t="s">
        <v>2982</v>
      </c>
      <c r="G651" s="280" t="s">
        <v>508</v>
      </c>
      <c r="H651" s="281">
        <v>0.84899999999999998</v>
      </c>
      <c r="I651" s="282"/>
      <c r="J651" s="283">
        <f>ROUND(I651*H651,2)</f>
        <v>0</v>
      </c>
      <c r="K651" s="279" t="s">
        <v>21</v>
      </c>
      <c r="L651" s="284"/>
      <c r="M651" s="285" t="s">
        <v>21</v>
      </c>
      <c r="N651" s="286" t="s">
        <v>45</v>
      </c>
      <c r="O651" s="43"/>
      <c r="P651" s="212">
        <f>O651*H651</f>
        <v>0</v>
      </c>
      <c r="Q651" s="212">
        <v>1.46E-2</v>
      </c>
      <c r="R651" s="212">
        <f>Q651*H651</f>
        <v>1.2395399999999999E-2</v>
      </c>
      <c r="S651" s="212">
        <v>0</v>
      </c>
      <c r="T651" s="213">
        <f>S651*H651</f>
        <v>0</v>
      </c>
      <c r="AR651" s="25" t="s">
        <v>619</v>
      </c>
      <c r="AT651" s="25" t="s">
        <v>1079</v>
      </c>
      <c r="AU651" s="25" t="s">
        <v>84</v>
      </c>
      <c r="AY651" s="25" t="s">
        <v>308</v>
      </c>
      <c r="BE651" s="214">
        <f>IF(N651="základní",J651,0)</f>
        <v>0</v>
      </c>
      <c r="BF651" s="214">
        <f>IF(N651="snížená",J651,0)</f>
        <v>0</v>
      </c>
      <c r="BG651" s="214">
        <f>IF(N651="zákl. přenesená",J651,0)</f>
        <v>0</v>
      </c>
      <c r="BH651" s="214">
        <f>IF(N651="sníž. přenesená",J651,0)</f>
        <v>0</v>
      </c>
      <c r="BI651" s="214">
        <f>IF(N651="nulová",J651,0)</f>
        <v>0</v>
      </c>
      <c r="BJ651" s="25" t="s">
        <v>82</v>
      </c>
      <c r="BK651" s="214">
        <f>ROUND(I651*H651,2)</f>
        <v>0</v>
      </c>
      <c r="BL651" s="25" t="s">
        <v>375</v>
      </c>
      <c r="BM651" s="25" t="s">
        <v>3008</v>
      </c>
    </row>
    <row r="652" spans="2:65" s="1" customFormat="1" ht="27">
      <c r="B652" s="42"/>
      <c r="C652" s="64"/>
      <c r="D652" s="223" t="s">
        <v>1656</v>
      </c>
      <c r="E652" s="64"/>
      <c r="F652" s="292" t="s">
        <v>2984</v>
      </c>
      <c r="G652" s="64"/>
      <c r="H652" s="64"/>
      <c r="I652" s="173"/>
      <c r="J652" s="64"/>
      <c r="K652" s="64"/>
      <c r="L652" s="62"/>
      <c r="M652" s="291"/>
      <c r="N652" s="43"/>
      <c r="O652" s="43"/>
      <c r="P652" s="43"/>
      <c r="Q652" s="43"/>
      <c r="R652" s="43"/>
      <c r="S652" s="43"/>
      <c r="T652" s="79"/>
      <c r="AT652" s="25" t="s">
        <v>1656</v>
      </c>
      <c r="AU652" s="25" t="s">
        <v>84</v>
      </c>
    </row>
    <row r="653" spans="2:65" s="13" customFormat="1" ht="13.5">
      <c r="B653" s="233"/>
      <c r="C653" s="234"/>
      <c r="D653" s="223" t="s">
        <v>451</v>
      </c>
      <c r="E653" s="235" t="s">
        <v>21</v>
      </c>
      <c r="F653" s="236" t="s">
        <v>3009</v>
      </c>
      <c r="G653" s="234"/>
      <c r="H653" s="237">
        <v>0.73799999999999999</v>
      </c>
      <c r="I653" s="238"/>
      <c r="J653" s="234"/>
      <c r="K653" s="234"/>
      <c r="L653" s="239"/>
      <c r="M653" s="240"/>
      <c r="N653" s="241"/>
      <c r="O653" s="241"/>
      <c r="P653" s="241"/>
      <c r="Q653" s="241"/>
      <c r="R653" s="241"/>
      <c r="S653" s="241"/>
      <c r="T653" s="242"/>
      <c r="AT653" s="243" t="s">
        <v>451</v>
      </c>
      <c r="AU653" s="243" t="s">
        <v>84</v>
      </c>
      <c r="AV653" s="13" t="s">
        <v>84</v>
      </c>
      <c r="AW653" s="13" t="s">
        <v>37</v>
      </c>
      <c r="AX653" s="13" t="s">
        <v>82</v>
      </c>
      <c r="AY653" s="243" t="s">
        <v>308</v>
      </c>
    </row>
    <row r="654" spans="2:65" s="13" customFormat="1" ht="13.5">
      <c r="B654" s="233"/>
      <c r="C654" s="234"/>
      <c r="D654" s="246" t="s">
        <v>451</v>
      </c>
      <c r="E654" s="234"/>
      <c r="F654" s="257" t="s">
        <v>3010</v>
      </c>
      <c r="G654" s="234"/>
      <c r="H654" s="258">
        <v>0.84899999999999998</v>
      </c>
      <c r="I654" s="238"/>
      <c r="J654" s="234"/>
      <c r="K654" s="234"/>
      <c r="L654" s="239"/>
      <c r="M654" s="240"/>
      <c r="N654" s="241"/>
      <c r="O654" s="241"/>
      <c r="P654" s="241"/>
      <c r="Q654" s="241"/>
      <c r="R654" s="241"/>
      <c r="S654" s="241"/>
      <c r="T654" s="242"/>
      <c r="AT654" s="243" t="s">
        <v>451</v>
      </c>
      <c r="AU654" s="243" t="s">
        <v>84</v>
      </c>
      <c r="AV654" s="13" t="s">
        <v>84</v>
      </c>
      <c r="AW654" s="13" t="s">
        <v>6</v>
      </c>
      <c r="AX654" s="13" t="s">
        <v>82</v>
      </c>
      <c r="AY654" s="243" t="s">
        <v>308</v>
      </c>
    </row>
    <row r="655" spans="2:65" s="1" customFormat="1" ht="31.5" customHeight="1">
      <c r="B655" s="42"/>
      <c r="C655" s="203" t="s">
        <v>3011</v>
      </c>
      <c r="D655" s="203" t="s">
        <v>311</v>
      </c>
      <c r="E655" s="204" t="s">
        <v>3012</v>
      </c>
      <c r="F655" s="205" t="s">
        <v>3013</v>
      </c>
      <c r="G655" s="206" t="s">
        <v>508</v>
      </c>
      <c r="H655" s="207">
        <v>293.52999999999997</v>
      </c>
      <c r="I655" s="208"/>
      <c r="J655" s="209">
        <f>ROUND(I655*H655,2)</f>
        <v>0</v>
      </c>
      <c r="K655" s="205" t="s">
        <v>315</v>
      </c>
      <c r="L655" s="62"/>
      <c r="M655" s="210" t="s">
        <v>21</v>
      </c>
      <c r="N655" s="211" t="s">
        <v>45</v>
      </c>
      <c r="O655" s="43"/>
      <c r="P655" s="212">
        <f>O655*H655</f>
        <v>0</v>
      </c>
      <c r="Q655" s="212">
        <v>3.6700000000000001E-3</v>
      </c>
      <c r="R655" s="212">
        <f>Q655*H655</f>
        <v>1.0772550999999999</v>
      </c>
      <c r="S655" s="212">
        <v>0</v>
      </c>
      <c r="T655" s="213">
        <f>S655*H655</f>
        <v>0</v>
      </c>
      <c r="AR655" s="25" t="s">
        <v>375</v>
      </c>
      <c r="AT655" s="25" t="s">
        <v>311</v>
      </c>
      <c r="AU655" s="25" t="s">
        <v>84</v>
      </c>
      <c r="AY655" s="25" t="s">
        <v>308</v>
      </c>
      <c r="BE655" s="214">
        <f>IF(N655="základní",J655,0)</f>
        <v>0</v>
      </c>
      <c r="BF655" s="214">
        <f>IF(N655="snížená",J655,0)</f>
        <v>0</v>
      </c>
      <c r="BG655" s="214">
        <f>IF(N655="zákl. přenesená",J655,0)</f>
        <v>0</v>
      </c>
      <c r="BH655" s="214">
        <f>IF(N655="sníž. přenesená",J655,0)</f>
        <v>0</v>
      </c>
      <c r="BI655" s="214">
        <f>IF(N655="nulová",J655,0)</f>
        <v>0</v>
      </c>
      <c r="BJ655" s="25" t="s">
        <v>82</v>
      </c>
      <c r="BK655" s="214">
        <f>ROUND(I655*H655,2)</f>
        <v>0</v>
      </c>
      <c r="BL655" s="25" t="s">
        <v>375</v>
      </c>
      <c r="BM655" s="25" t="s">
        <v>3014</v>
      </c>
    </row>
    <row r="656" spans="2:65" s="1" customFormat="1" ht="22.5" customHeight="1">
      <c r="B656" s="42"/>
      <c r="C656" s="277" t="s">
        <v>3015</v>
      </c>
      <c r="D656" s="277" t="s">
        <v>1079</v>
      </c>
      <c r="E656" s="278" t="s">
        <v>2981</v>
      </c>
      <c r="F656" s="279" t="s">
        <v>2982</v>
      </c>
      <c r="G656" s="280" t="s">
        <v>508</v>
      </c>
      <c r="H656" s="281">
        <v>322.88299999999998</v>
      </c>
      <c r="I656" s="282"/>
      <c r="J656" s="283">
        <f>ROUND(I656*H656,2)</f>
        <v>0</v>
      </c>
      <c r="K656" s="279" t="s">
        <v>21</v>
      </c>
      <c r="L656" s="284"/>
      <c r="M656" s="285" t="s">
        <v>21</v>
      </c>
      <c r="N656" s="286" t="s">
        <v>45</v>
      </c>
      <c r="O656" s="43"/>
      <c r="P656" s="212">
        <f>O656*H656</f>
        <v>0</v>
      </c>
      <c r="Q656" s="212">
        <v>1.46E-2</v>
      </c>
      <c r="R656" s="212">
        <f>Q656*H656</f>
        <v>4.7140917999999994</v>
      </c>
      <c r="S656" s="212">
        <v>0</v>
      </c>
      <c r="T656" s="213">
        <f>S656*H656</f>
        <v>0</v>
      </c>
      <c r="AR656" s="25" t="s">
        <v>619</v>
      </c>
      <c r="AT656" s="25" t="s">
        <v>1079</v>
      </c>
      <c r="AU656" s="25" t="s">
        <v>84</v>
      </c>
      <c r="AY656" s="25" t="s">
        <v>308</v>
      </c>
      <c r="BE656" s="214">
        <f>IF(N656="základní",J656,0)</f>
        <v>0</v>
      </c>
      <c r="BF656" s="214">
        <f>IF(N656="snížená",J656,0)</f>
        <v>0</v>
      </c>
      <c r="BG656" s="214">
        <f>IF(N656="zákl. přenesená",J656,0)</f>
        <v>0</v>
      </c>
      <c r="BH656" s="214">
        <f>IF(N656="sníž. přenesená",J656,0)</f>
        <v>0</v>
      </c>
      <c r="BI656" s="214">
        <f>IF(N656="nulová",J656,0)</f>
        <v>0</v>
      </c>
      <c r="BJ656" s="25" t="s">
        <v>82</v>
      </c>
      <c r="BK656" s="214">
        <f>ROUND(I656*H656,2)</f>
        <v>0</v>
      </c>
      <c r="BL656" s="25" t="s">
        <v>375</v>
      </c>
      <c r="BM656" s="25" t="s">
        <v>3016</v>
      </c>
    </row>
    <row r="657" spans="2:65" s="1" customFormat="1" ht="27">
      <c r="B657" s="42"/>
      <c r="C657" s="64"/>
      <c r="D657" s="223" t="s">
        <v>1656</v>
      </c>
      <c r="E657" s="64"/>
      <c r="F657" s="292" t="s">
        <v>2984</v>
      </c>
      <c r="G657" s="64"/>
      <c r="H657" s="64"/>
      <c r="I657" s="173"/>
      <c r="J657" s="64"/>
      <c r="K657" s="64"/>
      <c r="L657" s="62"/>
      <c r="M657" s="291"/>
      <c r="N657" s="43"/>
      <c r="O657" s="43"/>
      <c r="P657" s="43"/>
      <c r="Q657" s="43"/>
      <c r="R657" s="43"/>
      <c r="S657" s="43"/>
      <c r="T657" s="79"/>
      <c r="AT657" s="25" t="s">
        <v>1656</v>
      </c>
      <c r="AU657" s="25" t="s">
        <v>84</v>
      </c>
    </row>
    <row r="658" spans="2:65" s="13" customFormat="1" ht="13.5">
      <c r="B658" s="233"/>
      <c r="C658" s="234"/>
      <c r="D658" s="246" t="s">
        <v>451</v>
      </c>
      <c r="E658" s="234"/>
      <c r="F658" s="257" t="s">
        <v>3017</v>
      </c>
      <c r="G658" s="234"/>
      <c r="H658" s="258">
        <v>322.88299999999998</v>
      </c>
      <c r="I658" s="238"/>
      <c r="J658" s="234"/>
      <c r="K658" s="234"/>
      <c r="L658" s="239"/>
      <c r="M658" s="240"/>
      <c r="N658" s="241"/>
      <c r="O658" s="241"/>
      <c r="P658" s="241"/>
      <c r="Q658" s="241"/>
      <c r="R658" s="241"/>
      <c r="S658" s="241"/>
      <c r="T658" s="242"/>
      <c r="AT658" s="243" t="s">
        <v>451</v>
      </c>
      <c r="AU658" s="243" t="s">
        <v>84</v>
      </c>
      <c r="AV658" s="13" t="s">
        <v>84</v>
      </c>
      <c r="AW658" s="13" t="s">
        <v>6</v>
      </c>
      <c r="AX658" s="13" t="s">
        <v>82</v>
      </c>
      <c r="AY658" s="243" t="s">
        <v>308</v>
      </c>
    </row>
    <row r="659" spans="2:65" s="1" customFormat="1" ht="22.5" customHeight="1">
      <c r="B659" s="42"/>
      <c r="C659" s="203" t="s">
        <v>3018</v>
      </c>
      <c r="D659" s="203" t="s">
        <v>311</v>
      </c>
      <c r="E659" s="204" t="s">
        <v>3019</v>
      </c>
      <c r="F659" s="205" t="s">
        <v>3020</v>
      </c>
      <c r="G659" s="206" t="s">
        <v>508</v>
      </c>
      <c r="H659" s="207">
        <v>293.52999999999997</v>
      </c>
      <c r="I659" s="208"/>
      <c r="J659" s="209">
        <f>ROUND(I659*H659,2)</f>
        <v>0</v>
      </c>
      <c r="K659" s="205" t="s">
        <v>315</v>
      </c>
      <c r="L659" s="62"/>
      <c r="M659" s="210" t="s">
        <v>21</v>
      </c>
      <c r="N659" s="211" t="s">
        <v>45</v>
      </c>
      <c r="O659" s="43"/>
      <c r="P659" s="212">
        <f>O659*H659</f>
        <v>0</v>
      </c>
      <c r="Q659" s="212">
        <v>2.9999999999999997E-4</v>
      </c>
      <c r="R659" s="212">
        <f>Q659*H659</f>
        <v>8.8058999999999985E-2</v>
      </c>
      <c r="S659" s="212">
        <v>0</v>
      </c>
      <c r="T659" s="213">
        <f>S659*H659</f>
        <v>0</v>
      </c>
      <c r="AR659" s="25" t="s">
        <v>375</v>
      </c>
      <c r="AT659" s="25" t="s">
        <v>311</v>
      </c>
      <c r="AU659" s="25" t="s">
        <v>84</v>
      </c>
      <c r="AY659" s="25" t="s">
        <v>308</v>
      </c>
      <c r="BE659" s="214">
        <f>IF(N659="základní",J659,0)</f>
        <v>0</v>
      </c>
      <c r="BF659" s="214">
        <f>IF(N659="snížená",J659,0)</f>
        <v>0</v>
      </c>
      <c r="BG659" s="214">
        <f>IF(N659="zákl. přenesená",J659,0)</f>
        <v>0</v>
      </c>
      <c r="BH659" s="214">
        <f>IF(N659="sníž. přenesená",J659,0)</f>
        <v>0</v>
      </c>
      <c r="BI659" s="214">
        <f>IF(N659="nulová",J659,0)</f>
        <v>0</v>
      </c>
      <c r="BJ659" s="25" t="s">
        <v>82</v>
      </c>
      <c r="BK659" s="214">
        <f>ROUND(I659*H659,2)</f>
        <v>0</v>
      </c>
      <c r="BL659" s="25" t="s">
        <v>375</v>
      </c>
      <c r="BM659" s="25" t="s">
        <v>3021</v>
      </c>
    </row>
    <row r="660" spans="2:65" s="1" customFormat="1" ht="27">
      <c r="B660" s="42"/>
      <c r="C660" s="64"/>
      <c r="D660" s="246" t="s">
        <v>1656</v>
      </c>
      <c r="E660" s="64"/>
      <c r="F660" s="290" t="s">
        <v>3022</v>
      </c>
      <c r="G660" s="64"/>
      <c r="H660" s="64"/>
      <c r="I660" s="173"/>
      <c r="J660" s="64"/>
      <c r="K660" s="64"/>
      <c r="L660" s="62"/>
      <c r="M660" s="291"/>
      <c r="N660" s="43"/>
      <c r="O660" s="43"/>
      <c r="P660" s="43"/>
      <c r="Q660" s="43"/>
      <c r="R660" s="43"/>
      <c r="S660" s="43"/>
      <c r="T660" s="79"/>
      <c r="AT660" s="25" t="s">
        <v>1656</v>
      </c>
      <c r="AU660" s="25" t="s">
        <v>84</v>
      </c>
    </row>
    <row r="661" spans="2:65" s="1" customFormat="1" ht="22.5" customHeight="1">
      <c r="B661" s="42"/>
      <c r="C661" s="203" t="s">
        <v>3023</v>
      </c>
      <c r="D661" s="203" t="s">
        <v>311</v>
      </c>
      <c r="E661" s="204" t="s">
        <v>3024</v>
      </c>
      <c r="F661" s="205" t="s">
        <v>3025</v>
      </c>
      <c r="G661" s="206" t="s">
        <v>578</v>
      </c>
      <c r="H661" s="207">
        <v>61</v>
      </c>
      <c r="I661" s="208"/>
      <c r="J661" s="209">
        <f>ROUND(I661*H661,2)</f>
        <v>0</v>
      </c>
      <c r="K661" s="205" t="s">
        <v>315</v>
      </c>
      <c r="L661" s="62"/>
      <c r="M661" s="210" t="s">
        <v>21</v>
      </c>
      <c r="N661" s="211" t="s">
        <v>45</v>
      </c>
      <c r="O661" s="43"/>
      <c r="P661" s="212">
        <f>O661*H661</f>
        <v>0</v>
      </c>
      <c r="Q661" s="212">
        <v>0</v>
      </c>
      <c r="R661" s="212">
        <f>Q661*H661</f>
        <v>0</v>
      </c>
      <c r="S661" s="212">
        <v>0</v>
      </c>
      <c r="T661" s="213">
        <f>S661*H661</f>
        <v>0</v>
      </c>
      <c r="AR661" s="25" t="s">
        <v>375</v>
      </c>
      <c r="AT661" s="25" t="s">
        <v>311</v>
      </c>
      <c r="AU661" s="25" t="s">
        <v>84</v>
      </c>
      <c r="AY661" s="25" t="s">
        <v>308</v>
      </c>
      <c r="BE661" s="214">
        <f>IF(N661="základní",J661,0)</f>
        <v>0</v>
      </c>
      <c r="BF661" s="214">
        <f>IF(N661="snížená",J661,0)</f>
        <v>0</v>
      </c>
      <c r="BG661" s="214">
        <f>IF(N661="zákl. přenesená",J661,0)</f>
        <v>0</v>
      </c>
      <c r="BH661" s="214">
        <f>IF(N661="sníž. přenesená",J661,0)</f>
        <v>0</v>
      </c>
      <c r="BI661" s="214">
        <f>IF(N661="nulová",J661,0)</f>
        <v>0</v>
      </c>
      <c r="BJ661" s="25" t="s">
        <v>82</v>
      </c>
      <c r="BK661" s="214">
        <f>ROUND(I661*H661,2)</f>
        <v>0</v>
      </c>
      <c r="BL661" s="25" t="s">
        <v>375</v>
      </c>
      <c r="BM661" s="25" t="s">
        <v>3026</v>
      </c>
    </row>
    <row r="662" spans="2:65" s="1" customFormat="1" ht="22.5" customHeight="1">
      <c r="B662" s="42"/>
      <c r="C662" s="203" t="s">
        <v>3027</v>
      </c>
      <c r="D662" s="203" t="s">
        <v>311</v>
      </c>
      <c r="E662" s="204" t="s">
        <v>3028</v>
      </c>
      <c r="F662" s="205" t="s">
        <v>3029</v>
      </c>
      <c r="G662" s="206" t="s">
        <v>719</v>
      </c>
      <c r="H662" s="207">
        <v>6.1989999999999998</v>
      </c>
      <c r="I662" s="208"/>
      <c r="J662" s="209">
        <f>ROUND(I662*H662,2)</f>
        <v>0</v>
      </c>
      <c r="K662" s="205" t="s">
        <v>315</v>
      </c>
      <c r="L662" s="62"/>
      <c r="M662" s="210" t="s">
        <v>21</v>
      </c>
      <c r="N662" s="211" t="s">
        <v>45</v>
      </c>
      <c r="O662" s="43"/>
      <c r="P662" s="212">
        <f>O662*H662</f>
        <v>0</v>
      </c>
      <c r="Q662" s="212">
        <v>0</v>
      </c>
      <c r="R662" s="212">
        <f>Q662*H662</f>
        <v>0</v>
      </c>
      <c r="S662" s="212">
        <v>0</v>
      </c>
      <c r="T662" s="213">
        <f>S662*H662</f>
        <v>0</v>
      </c>
      <c r="AR662" s="25" t="s">
        <v>375</v>
      </c>
      <c r="AT662" s="25" t="s">
        <v>311</v>
      </c>
      <c r="AU662" s="25" t="s">
        <v>84</v>
      </c>
      <c r="AY662" s="25" t="s">
        <v>308</v>
      </c>
      <c r="BE662" s="214">
        <f>IF(N662="základní",J662,0)</f>
        <v>0</v>
      </c>
      <c r="BF662" s="214">
        <f>IF(N662="snížená",J662,0)</f>
        <v>0</v>
      </c>
      <c r="BG662" s="214">
        <f>IF(N662="zákl. přenesená",J662,0)</f>
        <v>0</v>
      </c>
      <c r="BH662" s="214">
        <f>IF(N662="sníž. přenesená",J662,0)</f>
        <v>0</v>
      </c>
      <c r="BI662" s="214">
        <f>IF(N662="nulová",J662,0)</f>
        <v>0</v>
      </c>
      <c r="BJ662" s="25" t="s">
        <v>82</v>
      </c>
      <c r="BK662" s="214">
        <f>ROUND(I662*H662,2)</f>
        <v>0</v>
      </c>
      <c r="BL662" s="25" t="s">
        <v>375</v>
      </c>
      <c r="BM662" s="25" t="s">
        <v>3030</v>
      </c>
    </row>
    <row r="663" spans="2:65" s="11" customFormat="1" ht="29.85" customHeight="1">
      <c r="B663" s="186"/>
      <c r="C663" s="187"/>
      <c r="D663" s="188" t="s">
        <v>73</v>
      </c>
      <c r="E663" s="262" t="s">
        <v>3031</v>
      </c>
      <c r="F663" s="262" t="s">
        <v>3032</v>
      </c>
      <c r="G663" s="187"/>
      <c r="H663" s="187"/>
      <c r="I663" s="190"/>
      <c r="J663" s="263">
        <f>BK663</f>
        <v>0</v>
      </c>
      <c r="K663" s="187"/>
      <c r="L663" s="192"/>
      <c r="M663" s="193"/>
      <c r="N663" s="194"/>
      <c r="O663" s="194"/>
      <c r="P663" s="195">
        <f>P664+P682+P738+P773</f>
        <v>0</v>
      </c>
      <c r="Q663" s="194"/>
      <c r="R663" s="195">
        <f>R664+R682+R738+R773</f>
        <v>20.980821600000006</v>
      </c>
      <c r="S663" s="194"/>
      <c r="T663" s="196">
        <f>T664+T682+T738+T773</f>
        <v>0</v>
      </c>
      <c r="AR663" s="197" t="s">
        <v>84</v>
      </c>
      <c r="AT663" s="198" t="s">
        <v>73</v>
      </c>
      <c r="AU663" s="198" t="s">
        <v>82</v>
      </c>
      <c r="AY663" s="197" t="s">
        <v>308</v>
      </c>
      <c r="BK663" s="199">
        <f>BK664+BK682+BK738+BK773</f>
        <v>0</v>
      </c>
    </row>
    <row r="664" spans="2:65" s="11" customFormat="1" ht="14.85" customHeight="1">
      <c r="B664" s="186"/>
      <c r="C664" s="187"/>
      <c r="D664" s="200" t="s">
        <v>73</v>
      </c>
      <c r="E664" s="201" t="s">
        <v>3033</v>
      </c>
      <c r="F664" s="201" t="s">
        <v>3034</v>
      </c>
      <c r="G664" s="187"/>
      <c r="H664" s="187"/>
      <c r="I664" s="190"/>
      <c r="J664" s="202">
        <f>BK664</f>
        <v>0</v>
      </c>
      <c r="K664" s="187"/>
      <c r="L664" s="192"/>
      <c r="M664" s="193"/>
      <c r="N664" s="194"/>
      <c r="O664" s="194"/>
      <c r="P664" s="195">
        <f>SUM(P665:P681)</f>
        <v>0</v>
      </c>
      <c r="Q664" s="194"/>
      <c r="R664" s="195">
        <f>SUM(R665:R681)</f>
        <v>1.9602258000000001</v>
      </c>
      <c r="S664" s="194"/>
      <c r="T664" s="196">
        <f>SUM(T665:T681)</f>
        <v>0</v>
      </c>
      <c r="AR664" s="197" t="s">
        <v>84</v>
      </c>
      <c r="AT664" s="198" t="s">
        <v>73</v>
      </c>
      <c r="AU664" s="198" t="s">
        <v>84</v>
      </c>
      <c r="AY664" s="197" t="s">
        <v>308</v>
      </c>
      <c r="BK664" s="199">
        <f>SUM(BK665:BK681)</f>
        <v>0</v>
      </c>
    </row>
    <row r="665" spans="2:65" s="1" customFormat="1" ht="22.5" customHeight="1">
      <c r="B665" s="42"/>
      <c r="C665" s="203" t="s">
        <v>3035</v>
      </c>
      <c r="D665" s="203" t="s">
        <v>311</v>
      </c>
      <c r="E665" s="204" t="s">
        <v>3036</v>
      </c>
      <c r="F665" s="205" t="s">
        <v>3037</v>
      </c>
      <c r="G665" s="206" t="s">
        <v>508</v>
      </c>
      <c r="H665" s="207">
        <v>403.04</v>
      </c>
      <c r="I665" s="208"/>
      <c r="J665" s="209">
        <f>ROUND(I665*H665,2)</f>
        <v>0</v>
      </c>
      <c r="K665" s="205" t="s">
        <v>315</v>
      </c>
      <c r="L665" s="62"/>
      <c r="M665" s="210" t="s">
        <v>21</v>
      </c>
      <c r="N665" s="211" t="s">
        <v>45</v>
      </c>
      <c r="O665" s="43"/>
      <c r="P665" s="212">
        <f>O665*H665</f>
        <v>0</v>
      </c>
      <c r="Q665" s="212">
        <v>0</v>
      </c>
      <c r="R665" s="212">
        <f>Q665*H665</f>
        <v>0</v>
      </c>
      <c r="S665" s="212">
        <v>0</v>
      </c>
      <c r="T665" s="213">
        <f>S665*H665</f>
        <v>0</v>
      </c>
      <c r="AR665" s="25" t="s">
        <v>375</v>
      </c>
      <c r="AT665" s="25" t="s">
        <v>311</v>
      </c>
      <c r="AU665" s="25" t="s">
        <v>95</v>
      </c>
      <c r="AY665" s="25" t="s">
        <v>308</v>
      </c>
      <c r="BE665" s="214">
        <f>IF(N665="základní",J665,0)</f>
        <v>0</v>
      </c>
      <c r="BF665" s="214">
        <f>IF(N665="snížená",J665,0)</f>
        <v>0</v>
      </c>
      <c r="BG665" s="214">
        <f>IF(N665="zákl. přenesená",J665,0)</f>
        <v>0</v>
      </c>
      <c r="BH665" s="214">
        <f>IF(N665="sníž. přenesená",J665,0)</f>
        <v>0</v>
      </c>
      <c r="BI665" s="214">
        <f>IF(N665="nulová",J665,0)</f>
        <v>0</v>
      </c>
      <c r="BJ665" s="25" t="s">
        <v>82</v>
      </c>
      <c r="BK665" s="214">
        <f>ROUND(I665*H665,2)</f>
        <v>0</v>
      </c>
      <c r="BL665" s="25" t="s">
        <v>375</v>
      </c>
      <c r="BM665" s="25" t="s">
        <v>3038</v>
      </c>
    </row>
    <row r="666" spans="2:65" s="1" customFormat="1" ht="22.5" customHeight="1">
      <c r="B666" s="42"/>
      <c r="C666" s="203" t="s">
        <v>3039</v>
      </c>
      <c r="D666" s="203" t="s">
        <v>311</v>
      </c>
      <c r="E666" s="204" t="s">
        <v>3040</v>
      </c>
      <c r="F666" s="205" t="s">
        <v>3041</v>
      </c>
      <c r="G666" s="206" t="s">
        <v>508</v>
      </c>
      <c r="H666" s="207">
        <v>403.04</v>
      </c>
      <c r="I666" s="208"/>
      <c r="J666" s="209">
        <f>ROUND(I666*H666,2)</f>
        <v>0</v>
      </c>
      <c r="K666" s="205" t="s">
        <v>315</v>
      </c>
      <c r="L666" s="62"/>
      <c r="M666" s="210" t="s">
        <v>21</v>
      </c>
      <c r="N666" s="211" t="s">
        <v>45</v>
      </c>
      <c r="O666" s="43"/>
      <c r="P666" s="212">
        <f>O666*H666</f>
        <v>0</v>
      </c>
      <c r="Q666" s="212">
        <v>0</v>
      </c>
      <c r="R666" s="212">
        <f>Q666*H666</f>
        <v>0</v>
      </c>
      <c r="S666" s="212">
        <v>0</v>
      </c>
      <c r="T666" s="213">
        <f>S666*H666</f>
        <v>0</v>
      </c>
      <c r="AR666" s="25" t="s">
        <v>375</v>
      </c>
      <c r="AT666" s="25" t="s">
        <v>311</v>
      </c>
      <c r="AU666" s="25" t="s">
        <v>95</v>
      </c>
      <c r="AY666" s="25" t="s">
        <v>308</v>
      </c>
      <c r="BE666" s="214">
        <f>IF(N666="základní",J666,0)</f>
        <v>0</v>
      </c>
      <c r="BF666" s="214">
        <f>IF(N666="snížená",J666,0)</f>
        <v>0</v>
      </c>
      <c r="BG666" s="214">
        <f>IF(N666="zákl. přenesená",J666,0)</f>
        <v>0</v>
      </c>
      <c r="BH666" s="214">
        <f>IF(N666="sníž. přenesená",J666,0)</f>
        <v>0</v>
      </c>
      <c r="BI666" s="214">
        <f>IF(N666="nulová",J666,0)</f>
        <v>0</v>
      </c>
      <c r="BJ666" s="25" t="s">
        <v>82</v>
      </c>
      <c r="BK666" s="214">
        <f>ROUND(I666*H666,2)</f>
        <v>0</v>
      </c>
      <c r="BL666" s="25" t="s">
        <v>375</v>
      </c>
      <c r="BM666" s="25" t="s">
        <v>3042</v>
      </c>
    </row>
    <row r="667" spans="2:65" s="1" customFormat="1" ht="22.5" customHeight="1">
      <c r="B667" s="42"/>
      <c r="C667" s="203" t="s">
        <v>3043</v>
      </c>
      <c r="D667" s="203" t="s">
        <v>311</v>
      </c>
      <c r="E667" s="204" t="s">
        <v>3044</v>
      </c>
      <c r="F667" s="205" t="s">
        <v>3045</v>
      </c>
      <c r="G667" s="206" t="s">
        <v>508</v>
      </c>
      <c r="H667" s="207">
        <v>403.04</v>
      </c>
      <c r="I667" s="208"/>
      <c r="J667" s="209">
        <f>ROUND(I667*H667,2)</f>
        <v>0</v>
      </c>
      <c r="K667" s="205" t="s">
        <v>315</v>
      </c>
      <c r="L667" s="62"/>
      <c r="M667" s="210" t="s">
        <v>21</v>
      </c>
      <c r="N667" s="211" t="s">
        <v>45</v>
      </c>
      <c r="O667" s="43"/>
      <c r="P667" s="212">
        <f>O667*H667</f>
        <v>0</v>
      </c>
      <c r="Q667" s="212">
        <v>6.9999999999999994E-5</v>
      </c>
      <c r="R667" s="212">
        <f>Q667*H667</f>
        <v>2.82128E-2</v>
      </c>
      <c r="S667" s="212">
        <v>0</v>
      </c>
      <c r="T667" s="213">
        <f>S667*H667</f>
        <v>0</v>
      </c>
      <c r="AR667" s="25" t="s">
        <v>375</v>
      </c>
      <c r="AT667" s="25" t="s">
        <v>311</v>
      </c>
      <c r="AU667" s="25" t="s">
        <v>95</v>
      </c>
      <c r="AY667" s="25" t="s">
        <v>308</v>
      </c>
      <c r="BE667" s="214">
        <f>IF(N667="základní",J667,0)</f>
        <v>0</v>
      </c>
      <c r="BF667" s="214">
        <f>IF(N667="snížená",J667,0)</f>
        <v>0</v>
      </c>
      <c r="BG667" s="214">
        <f>IF(N667="zákl. přenesená",J667,0)</f>
        <v>0</v>
      </c>
      <c r="BH667" s="214">
        <f>IF(N667="sníž. přenesená",J667,0)</f>
        <v>0</v>
      </c>
      <c r="BI667" s="214">
        <f>IF(N667="nulová",J667,0)</f>
        <v>0</v>
      </c>
      <c r="BJ667" s="25" t="s">
        <v>82</v>
      </c>
      <c r="BK667" s="214">
        <f>ROUND(I667*H667,2)</f>
        <v>0</v>
      </c>
      <c r="BL667" s="25" t="s">
        <v>375</v>
      </c>
      <c r="BM667" s="25" t="s">
        <v>3046</v>
      </c>
    </row>
    <row r="668" spans="2:65" s="1" customFormat="1" ht="27">
      <c r="B668" s="42"/>
      <c r="C668" s="64"/>
      <c r="D668" s="246" t="s">
        <v>1656</v>
      </c>
      <c r="E668" s="64"/>
      <c r="F668" s="290" t="s">
        <v>3047</v>
      </c>
      <c r="G668" s="64"/>
      <c r="H668" s="64"/>
      <c r="I668" s="173"/>
      <c r="J668" s="64"/>
      <c r="K668" s="64"/>
      <c r="L668" s="62"/>
      <c r="M668" s="291"/>
      <c r="N668" s="43"/>
      <c r="O668" s="43"/>
      <c r="P668" s="43"/>
      <c r="Q668" s="43"/>
      <c r="R668" s="43"/>
      <c r="S668" s="43"/>
      <c r="T668" s="79"/>
      <c r="AT668" s="25" t="s">
        <v>1656</v>
      </c>
      <c r="AU668" s="25" t="s">
        <v>95</v>
      </c>
    </row>
    <row r="669" spans="2:65" s="1" customFormat="1" ht="22.5" customHeight="1">
      <c r="B669" s="42"/>
      <c r="C669" s="203" t="s">
        <v>3048</v>
      </c>
      <c r="D669" s="203" t="s">
        <v>311</v>
      </c>
      <c r="E669" s="204" t="s">
        <v>3044</v>
      </c>
      <c r="F669" s="205" t="s">
        <v>3045</v>
      </c>
      <c r="G669" s="206" t="s">
        <v>508</v>
      </c>
      <c r="H669" s="207">
        <v>7.1</v>
      </c>
      <c r="I669" s="208"/>
      <c r="J669" s="209">
        <f>ROUND(I669*H669,2)</f>
        <v>0</v>
      </c>
      <c r="K669" s="205" t="s">
        <v>315</v>
      </c>
      <c r="L669" s="62"/>
      <c r="M669" s="210" t="s">
        <v>21</v>
      </c>
      <c r="N669" s="211" t="s">
        <v>45</v>
      </c>
      <c r="O669" s="43"/>
      <c r="P669" s="212">
        <f>O669*H669</f>
        <v>0</v>
      </c>
      <c r="Q669" s="212">
        <v>6.9999999999999994E-5</v>
      </c>
      <c r="R669" s="212">
        <f>Q669*H669</f>
        <v>4.9699999999999994E-4</v>
      </c>
      <c r="S669" s="212">
        <v>0</v>
      </c>
      <c r="T669" s="213">
        <f>S669*H669</f>
        <v>0</v>
      </c>
      <c r="AR669" s="25" t="s">
        <v>375</v>
      </c>
      <c r="AT669" s="25" t="s">
        <v>311</v>
      </c>
      <c r="AU669" s="25" t="s">
        <v>95</v>
      </c>
      <c r="AY669" s="25" t="s">
        <v>308</v>
      </c>
      <c r="BE669" s="214">
        <f>IF(N669="základní",J669,0)</f>
        <v>0</v>
      </c>
      <c r="BF669" s="214">
        <f>IF(N669="snížená",J669,0)</f>
        <v>0</v>
      </c>
      <c r="BG669" s="214">
        <f>IF(N669="zákl. přenesená",J669,0)</f>
        <v>0</v>
      </c>
      <c r="BH669" s="214">
        <f>IF(N669="sníž. přenesená",J669,0)</f>
        <v>0</v>
      </c>
      <c r="BI669" s="214">
        <f>IF(N669="nulová",J669,0)</f>
        <v>0</v>
      </c>
      <c r="BJ669" s="25" t="s">
        <v>82</v>
      </c>
      <c r="BK669" s="214">
        <f>ROUND(I669*H669,2)</f>
        <v>0</v>
      </c>
      <c r="BL669" s="25" t="s">
        <v>375</v>
      </c>
      <c r="BM669" s="25" t="s">
        <v>3049</v>
      </c>
    </row>
    <row r="670" spans="2:65" s="1" customFormat="1" ht="40.5">
      <c r="B670" s="42"/>
      <c r="C670" s="64"/>
      <c r="D670" s="246" t="s">
        <v>1656</v>
      </c>
      <c r="E670" s="64"/>
      <c r="F670" s="290" t="s">
        <v>3050</v>
      </c>
      <c r="G670" s="64"/>
      <c r="H670" s="64"/>
      <c r="I670" s="173"/>
      <c r="J670" s="64"/>
      <c r="K670" s="64"/>
      <c r="L670" s="62"/>
      <c r="M670" s="291"/>
      <c r="N670" s="43"/>
      <c r="O670" s="43"/>
      <c r="P670" s="43"/>
      <c r="Q670" s="43"/>
      <c r="R670" s="43"/>
      <c r="S670" s="43"/>
      <c r="T670" s="79"/>
      <c r="AT670" s="25" t="s">
        <v>1656</v>
      </c>
      <c r="AU670" s="25" t="s">
        <v>95</v>
      </c>
    </row>
    <row r="671" spans="2:65" s="1" customFormat="1" ht="22.5" customHeight="1">
      <c r="B671" s="42"/>
      <c r="C671" s="203" t="s">
        <v>3051</v>
      </c>
      <c r="D671" s="203" t="s">
        <v>311</v>
      </c>
      <c r="E671" s="204" t="s">
        <v>3052</v>
      </c>
      <c r="F671" s="205" t="s">
        <v>3053</v>
      </c>
      <c r="G671" s="206" t="s">
        <v>508</v>
      </c>
      <c r="H671" s="207">
        <v>403.04</v>
      </c>
      <c r="I671" s="208"/>
      <c r="J671" s="209">
        <f>ROUND(I671*H671,2)</f>
        <v>0</v>
      </c>
      <c r="K671" s="205" t="s">
        <v>315</v>
      </c>
      <c r="L671" s="62"/>
      <c r="M671" s="210" t="s">
        <v>21</v>
      </c>
      <c r="N671" s="211" t="s">
        <v>45</v>
      </c>
      <c r="O671" s="43"/>
      <c r="P671" s="212">
        <f>O671*H671</f>
        <v>0</v>
      </c>
      <c r="Q671" s="212">
        <v>2.0000000000000001E-4</v>
      </c>
      <c r="R671" s="212">
        <f>Q671*H671</f>
        <v>8.0608000000000013E-2</v>
      </c>
      <c r="S671" s="212">
        <v>0</v>
      </c>
      <c r="T671" s="213">
        <f>S671*H671</f>
        <v>0</v>
      </c>
      <c r="AR671" s="25" t="s">
        <v>375</v>
      </c>
      <c r="AT671" s="25" t="s">
        <v>311</v>
      </c>
      <c r="AU671" s="25" t="s">
        <v>95</v>
      </c>
      <c r="AY671" s="25" t="s">
        <v>308</v>
      </c>
      <c r="BE671" s="214">
        <f>IF(N671="základní",J671,0)</f>
        <v>0</v>
      </c>
      <c r="BF671" s="214">
        <f>IF(N671="snížená",J671,0)</f>
        <v>0</v>
      </c>
      <c r="BG671" s="214">
        <f>IF(N671="zákl. přenesená",J671,0)</f>
        <v>0</v>
      </c>
      <c r="BH671" s="214">
        <f>IF(N671="sníž. přenesená",J671,0)</f>
        <v>0</v>
      </c>
      <c r="BI671" s="214">
        <f>IF(N671="nulová",J671,0)</f>
        <v>0</v>
      </c>
      <c r="BJ671" s="25" t="s">
        <v>82</v>
      </c>
      <c r="BK671" s="214">
        <f>ROUND(I671*H671,2)</f>
        <v>0</v>
      </c>
      <c r="BL671" s="25" t="s">
        <v>375</v>
      </c>
      <c r="BM671" s="25" t="s">
        <v>3054</v>
      </c>
    </row>
    <row r="672" spans="2:65" s="1" customFormat="1" ht="22.5" customHeight="1">
      <c r="B672" s="42"/>
      <c r="C672" s="277" t="s">
        <v>3055</v>
      </c>
      <c r="D672" s="277" t="s">
        <v>1079</v>
      </c>
      <c r="E672" s="278" t="s">
        <v>3056</v>
      </c>
      <c r="F672" s="279" t="s">
        <v>3057</v>
      </c>
      <c r="G672" s="280" t="s">
        <v>508</v>
      </c>
      <c r="H672" s="281">
        <v>443.34399999999999</v>
      </c>
      <c r="I672" s="282"/>
      <c r="J672" s="283">
        <f>ROUND(I672*H672,2)</f>
        <v>0</v>
      </c>
      <c r="K672" s="279" t="s">
        <v>21</v>
      </c>
      <c r="L672" s="284"/>
      <c r="M672" s="285" t="s">
        <v>21</v>
      </c>
      <c r="N672" s="286" t="s">
        <v>45</v>
      </c>
      <c r="O672" s="43"/>
      <c r="P672" s="212">
        <f>O672*H672</f>
        <v>0</v>
      </c>
      <c r="Q672" s="212">
        <v>4.0000000000000001E-3</v>
      </c>
      <c r="R672" s="212">
        <f>Q672*H672</f>
        <v>1.7733760000000001</v>
      </c>
      <c r="S672" s="212">
        <v>0</v>
      </c>
      <c r="T672" s="213">
        <f>S672*H672</f>
        <v>0</v>
      </c>
      <c r="AR672" s="25" t="s">
        <v>619</v>
      </c>
      <c r="AT672" s="25" t="s">
        <v>1079</v>
      </c>
      <c r="AU672" s="25" t="s">
        <v>95</v>
      </c>
      <c r="AY672" s="25" t="s">
        <v>308</v>
      </c>
      <c r="BE672" s="214">
        <f>IF(N672="základní",J672,0)</f>
        <v>0</v>
      </c>
      <c r="BF672" s="214">
        <f>IF(N672="snížená",J672,0)</f>
        <v>0</v>
      </c>
      <c r="BG672" s="214">
        <f>IF(N672="zákl. přenesená",J672,0)</f>
        <v>0</v>
      </c>
      <c r="BH672" s="214">
        <f>IF(N672="sníž. přenesená",J672,0)</f>
        <v>0</v>
      </c>
      <c r="BI672" s="214">
        <f>IF(N672="nulová",J672,0)</f>
        <v>0</v>
      </c>
      <c r="BJ672" s="25" t="s">
        <v>82</v>
      </c>
      <c r="BK672" s="214">
        <f>ROUND(I672*H672,2)</f>
        <v>0</v>
      </c>
      <c r="BL672" s="25" t="s">
        <v>375</v>
      </c>
      <c r="BM672" s="25" t="s">
        <v>3058</v>
      </c>
    </row>
    <row r="673" spans="2:65" s="13" customFormat="1" ht="13.5">
      <c r="B673" s="233"/>
      <c r="C673" s="234"/>
      <c r="D673" s="246" t="s">
        <v>451</v>
      </c>
      <c r="E673" s="234"/>
      <c r="F673" s="257" t="s">
        <v>3059</v>
      </c>
      <c r="G673" s="234"/>
      <c r="H673" s="258">
        <v>443.34399999999999</v>
      </c>
      <c r="I673" s="238"/>
      <c r="J673" s="234"/>
      <c r="K673" s="234"/>
      <c r="L673" s="239"/>
      <c r="M673" s="240"/>
      <c r="N673" s="241"/>
      <c r="O673" s="241"/>
      <c r="P673" s="241"/>
      <c r="Q673" s="241"/>
      <c r="R673" s="241"/>
      <c r="S673" s="241"/>
      <c r="T673" s="242"/>
      <c r="AT673" s="243" t="s">
        <v>451</v>
      </c>
      <c r="AU673" s="243" t="s">
        <v>95</v>
      </c>
      <c r="AV673" s="13" t="s">
        <v>84</v>
      </c>
      <c r="AW673" s="13" t="s">
        <v>6</v>
      </c>
      <c r="AX673" s="13" t="s">
        <v>82</v>
      </c>
      <c r="AY673" s="243" t="s">
        <v>308</v>
      </c>
    </row>
    <row r="674" spans="2:65" s="1" customFormat="1" ht="22.5" customHeight="1">
      <c r="B674" s="42"/>
      <c r="C674" s="203" t="s">
        <v>3060</v>
      </c>
      <c r="D674" s="203" t="s">
        <v>311</v>
      </c>
      <c r="E674" s="204" t="s">
        <v>3061</v>
      </c>
      <c r="F674" s="205" t="s">
        <v>3062</v>
      </c>
      <c r="G674" s="206" t="s">
        <v>538</v>
      </c>
      <c r="H674" s="207">
        <v>142</v>
      </c>
      <c r="I674" s="208"/>
      <c r="J674" s="209">
        <f>ROUND(I674*H674,2)</f>
        <v>0</v>
      </c>
      <c r="K674" s="205" t="s">
        <v>315</v>
      </c>
      <c r="L674" s="62"/>
      <c r="M674" s="210" t="s">
        <v>21</v>
      </c>
      <c r="N674" s="211" t="s">
        <v>45</v>
      </c>
      <c r="O674" s="43"/>
      <c r="P674" s="212">
        <f>O674*H674</f>
        <v>0</v>
      </c>
      <c r="Q674" s="212">
        <v>1.0000000000000001E-5</v>
      </c>
      <c r="R674" s="212">
        <f>Q674*H674</f>
        <v>1.42E-3</v>
      </c>
      <c r="S674" s="212">
        <v>0</v>
      </c>
      <c r="T674" s="213">
        <f>S674*H674</f>
        <v>0</v>
      </c>
      <c r="AR674" s="25" t="s">
        <v>375</v>
      </c>
      <c r="AT674" s="25" t="s">
        <v>311</v>
      </c>
      <c r="AU674" s="25" t="s">
        <v>95</v>
      </c>
      <c r="AY674" s="25" t="s">
        <v>308</v>
      </c>
      <c r="BE674" s="214">
        <f>IF(N674="základní",J674,0)</f>
        <v>0</v>
      </c>
      <c r="BF674" s="214">
        <f>IF(N674="snížená",J674,0)</f>
        <v>0</v>
      </c>
      <c r="BG674" s="214">
        <f>IF(N674="zákl. přenesená",J674,0)</f>
        <v>0</v>
      </c>
      <c r="BH674" s="214">
        <f>IF(N674="sníž. přenesená",J674,0)</f>
        <v>0</v>
      </c>
      <c r="BI674" s="214">
        <f>IF(N674="nulová",J674,0)</f>
        <v>0</v>
      </c>
      <c r="BJ674" s="25" t="s">
        <v>82</v>
      </c>
      <c r="BK674" s="214">
        <f>ROUND(I674*H674,2)</f>
        <v>0</v>
      </c>
      <c r="BL674" s="25" t="s">
        <v>375</v>
      </c>
      <c r="BM674" s="25" t="s">
        <v>3063</v>
      </c>
    </row>
    <row r="675" spans="2:65" s="1" customFormat="1" ht="22.5" customHeight="1">
      <c r="B675" s="42"/>
      <c r="C675" s="277" t="s">
        <v>3064</v>
      </c>
      <c r="D675" s="277" t="s">
        <v>1079</v>
      </c>
      <c r="E675" s="278" t="s">
        <v>3065</v>
      </c>
      <c r="F675" s="279" t="s">
        <v>3066</v>
      </c>
      <c r="G675" s="280" t="s">
        <v>538</v>
      </c>
      <c r="H675" s="281">
        <v>144.84</v>
      </c>
      <c r="I675" s="282"/>
      <c r="J675" s="283">
        <f>ROUND(I675*H675,2)</f>
        <v>0</v>
      </c>
      <c r="K675" s="279" t="s">
        <v>315</v>
      </c>
      <c r="L675" s="284"/>
      <c r="M675" s="285" t="s">
        <v>21</v>
      </c>
      <c r="N675" s="286" t="s">
        <v>45</v>
      </c>
      <c r="O675" s="43"/>
      <c r="P675" s="212">
        <f>O675*H675</f>
        <v>0</v>
      </c>
      <c r="Q675" s="212">
        <v>2.9999999999999997E-4</v>
      </c>
      <c r="R675" s="212">
        <f>Q675*H675</f>
        <v>4.3451999999999998E-2</v>
      </c>
      <c r="S675" s="212">
        <v>0</v>
      </c>
      <c r="T675" s="213">
        <f>S675*H675</f>
        <v>0</v>
      </c>
      <c r="AR675" s="25" t="s">
        <v>619</v>
      </c>
      <c r="AT675" s="25" t="s">
        <v>1079</v>
      </c>
      <c r="AU675" s="25" t="s">
        <v>95</v>
      </c>
      <c r="AY675" s="25" t="s">
        <v>308</v>
      </c>
      <c r="BE675" s="214">
        <f>IF(N675="základní",J675,0)</f>
        <v>0</v>
      </c>
      <c r="BF675" s="214">
        <f>IF(N675="snížená",J675,0)</f>
        <v>0</v>
      </c>
      <c r="BG675" s="214">
        <f>IF(N675="zákl. přenesená",J675,0)</f>
        <v>0</v>
      </c>
      <c r="BH675" s="214">
        <f>IF(N675="sníž. přenesená",J675,0)</f>
        <v>0</v>
      </c>
      <c r="BI675" s="214">
        <f>IF(N675="nulová",J675,0)</f>
        <v>0</v>
      </c>
      <c r="BJ675" s="25" t="s">
        <v>82</v>
      </c>
      <c r="BK675" s="214">
        <f>ROUND(I675*H675,2)</f>
        <v>0</v>
      </c>
      <c r="BL675" s="25" t="s">
        <v>375</v>
      </c>
      <c r="BM675" s="25" t="s">
        <v>3067</v>
      </c>
    </row>
    <row r="676" spans="2:65" s="13" customFormat="1" ht="13.5">
      <c r="B676" s="233"/>
      <c r="C676" s="234"/>
      <c r="D676" s="246" t="s">
        <v>451</v>
      </c>
      <c r="E676" s="234"/>
      <c r="F676" s="257" t="s">
        <v>3068</v>
      </c>
      <c r="G676" s="234"/>
      <c r="H676" s="258">
        <v>144.84</v>
      </c>
      <c r="I676" s="238"/>
      <c r="J676" s="234"/>
      <c r="K676" s="234"/>
      <c r="L676" s="239"/>
      <c r="M676" s="240"/>
      <c r="N676" s="241"/>
      <c r="O676" s="241"/>
      <c r="P676" s="241"/>
      <c r="Q676" s="241"/>
      <c r="R676" s="241"/>
      <c r="S676" s="241"/>
      <c r="T676" s="242"/>
      <c r="AT676" s="243" t="s">
        <v>451</v>
      </c>
      <c r="AU676" s="243" t="s">
        <v>95</v>
      </c>
      <c r="AV676" s="13" t="s">
        <v>84</v>
      </c>
      <c r="AW676" s="13" t="s">
        <v>6</v>
      </c>
      <c r="AX676" s="13" t="s">
        <v>82</v>
      </c>
      <c r="AY676" s="243" t="s">
        <v>308</v>
      </c>
    </row>
    <row r="677" spans="2:65" s="1" customFormat="1" ht="22.5" customHeight="1">
      <c r="B677" s="42"/>
      <c r="C677" s="203" t="s">
        <v>3069</v>
      </c>
      <c r="D677" s="203" t="s">
        <v>311</v>
      </c>
      <c r="E677" s="204" t="s">
        <v>3070</v>
      </c>
      <c r="F677" s="205" t="s">
        <v>3071</v>
      </c>
      <c r="G677" s="206" t="s">
        <v>538</v>
      </c>
      <c r="H677" s="207">
        <v>142</v>
      </c>
      <c r="I677" s="208"/>
      <c r="J677" s="209">
        <f>ROUND(I677*H677,2)</f>
        <v>0</v>
      </c>
      <c r="K677" s="205" t="s">
        <v>315</v>
      </c>
      <c r="L677" s="62"/>
      <c r="M677" s="210" t="s">
        <v>21</v>
      </c>
      <c r="N677" s="211" t="s">
        <v>45</v>
      </c>
      <c r="O677" s="43"/>
      <c r="P677" s="212">
        <f>O677*H677</f>
        <v>0</v>
      </c>
      <c r="Q677" s="212">
        <v>0</v>
      </c>
      <c r="R677" s="212">
        <f>Q677*H677</f>
        <v>0</v>
      </c>
      <c r="S677" s="212">
        <v>0</v>
      </c>
      <c r="T677" s="213">
        <f>S677*H677</f>
        <v>0</v>
      </c>
      <c r="AR677" s="25" t="s">
        <v>375</v>
      </c>
      <c r="AT677" s="25" t="s">
        <v>311</v>
      </c>
      <c r="AU677" s="25" t="s">
        <v>95</v>
      </c>
      <c r="AY677" s="25" t="s">
        <v>308</v>
      </c>
      <c r="BE677" s="214">
        <f>IF(N677="základní",J677,0)</f>
        <v>0</v>
      </c>
      <c r="BF677" s="214">
        <f>IF(N677="snížená",J677,0)</f>
        <v>0</v>
      </c>
      <c r="BG677" s="214">
        <f>IF(N677="zákl. přenesená",J677,0)</f>
        <v>0</v>
      </c>
      <c r="BH677" s="214">
        <f>IF(N677="sníž. přenesená",J677,0)</f>
        <v>0</v>
      </c>
      <c r="BI677" s="214">
        <f>IF(N677="nulová",J677,0)</f>
        <v>0</v>
      </c>
      <c r="BJ677" s="25" t="s">
        <v>82</v>
      </c>
      <c r="BK677" s="214">
        <f>ROUND(I677*H677,2)</f>
        <v>0</v>
      </c>
      <c r="BL677" s="25" t="s">
        <v>375</v>
      </c>
      <c r="BM677" s="25" t="s">
        <v>3072</v>
      </c>
    </row>
    <row r="678" spans="2:65" s="1" customFormat="1" ht="22.5" customHeight="1">
      <c r="B678" s="42"/>
      <c r="C678" s="277" t="s">
        <v>3073</v>
      </c>
      <c r="D678" s="277" t="s">
        <v>1079</v>
      </c>
      <c r="E678" s="278" t="s">
        <v>3056</v>
      </c>
      <c r="F678" s="279" t="s">
        <v>3057</v>
      </c>
      <c r="G678" s="280" t="s">
        <v>508</v>
      </c>
      <c r="H678" s="281">
        <v>8.1649999999999991</v>
      </c>
      <c r="I678" s="282"/>
      <c r="J678" s="283">
        <f>ROUND(I678*H678,2)</f>
        <v>0</v>
      </c>
      <c r="K678" s="279" t="s">
        <v>21</v>
      </c>
      <c r="L678" s="284"/>
      <c r="M678" s="285" t="s">
        <v>21</v>
      </c>
      <c r="N678" s="286" t="s">
        <v>45</v>
      </c>
      <c r="O678" s="43"/>
      <c r="P678" s="212">
        <f>O678*H678</f>
        <v>0</v>
      </c>
      <c r="Q678" s="212">
        <v>4.0000000000000001E-3</v>
      </c>
      <c r="R678" s="212">
        <f>Q678*H678</f>
        <v>3.2659999999999995E-2</v>
      </c>
      <c r="S678" s="212">
        <v>0</v>
      </c>
      <c r="T678" s="213">
        <f>S678*H678</f>
        <v>0</v>
      </c>
      <c r="AR678" s="25" t="s">
        <v>619</v>
      </c>
      <c r="AT678" s="25" t="s">
        <v>1079</v>
      </c>
      <c r="AU678" s="25" t="s">
        <v>95</v>
      </c>
      <c r="AY678" s="25" t="s">
        <v>308</v>
      </c>
      <c r="BE678" s="214">
        <f>IF(N678="základní",J678,0)</f>
        <v>0</v>
      </c>
      <c r="BF678" s="214">
        <f>IF(N678="snížená",J678,0)</f>
        <v>0</v>
      </c>
      <c r="BG678" s="214">
        <f>IF(N678="zákl. přenesená",J678,0)</f>
        <v>0</v>
      </c>
      <c r="BH678" s="214">
        <f>IF(N678="sníž. přenesená",J678,0)</f>
        <v>0</v>
      </c>
      <c r="BI678" s="214">
        <f>IF(N678="nulová",J678,0)</f>
        <v>0</v>
      </c>
      <c r="BJ678" s="25" t="s">
        <v>82</v>
      </c>
      <c r="BK678" s="214">
        <f>ROUND(I678*H678,2)</f>
        <v>0</v>
      </c>
      <c r="BL678" s="25" t="s">
        <v>375</v>
      </c>
      <c r="BM678" s="25" t="s">
        <v>3074</v>
      </c>
    </row>
    <row r="679" spans="2:65" s="13" customFormat="1" ht="13.5">
      <c r="B679" s="233"/>
      <c r="C679" s="234"/>
      <c r="D679" s="223" t="s">
        <v>451</v>
      </c>
      <c r="E679" s="235" t="s">
        <v>21</v>
      </c>
      <c r="F679" s="236" t="s">
        <v>3075</v>
      </c>
      <c r="G679" s="234"/>
      <c r="H679" s="237">
        <v>7.1</v>
      </c>
      <c r="I679" s="238"/>
      <c r="J679" s="234"/>
      <c r="K679" s="234"/>
      <c r="L679" s="239"/>
      <c r="M679" s="240"/>
      <c r="N679" s="241"/>
      <c r="O679" s="241"/>
      <c r="P679" s="241"/>
      <c r="Q679" s="241"/>
      <c r="R679" s="241"/>
      <c r="S679" s="241"/>
      <c r="T679" s="242"/>
      <c r="AT679" s="243" t="s">
        <v>451</v>
      </c>
      <c r="AU679" s="243" t="s">
        <v>95</v>
      </c>
      <c r="AV679" s="13" t="s">
        <v>84</v>
      </c>
      <c r="AW679" s="13" t="s">
        <v>37</v>
      </c>
      <c r="AX679" s="13" t="s">
        <v>82</v>
      </c>
      <c r="AY679" s="243" t="s">
        <v>308</v>
      </c>
    </row>
    <row r="680" spans="2:65" s="13" customFormat="1" ht="13.5">
      <c r="B680" s="233"/>
      <c r="C680" s="234"/>
      <c r="D680" s="246" t="s">
        <v>451</v>
      </c>
      <c r="E680" s="234"/>
      <c r="F680" s="257" t="s">
        <v>3076</v>
      </c>
      <c r="G680" s="234"/>
      <c r="H680" s="258">
        <v>8.1649999999999991</v>
      </c>
      <c r="I680" s="238"/>
      <c r="J680" s="234"/>
      <c r="K680" s="234"/>
      <c r="L680" s="239"/>
      <c r="M680" s="240"/>
      <c r="N680" s="241"/>
      <c r="O680" s="241"/>
      <c r="P680" s="241"/>
      <c r="Q680" s="241"/>
      <c r="R680" s="241"/>
      <c r="S680" s="241"/>
      <c r="T680" s="242"/>
      <c r="AT680" s="243" t="s">
        <v>451</v>
      </c>
      <c r="AU680" s="243" t="s">
        <v>95</v>
      </c>
      <c r="AV680" s="13" t="s">
        <v>84</v>
      </c>
      <c r="AW680" s="13" t="s">
        <v>6</v>
      </c>
      <c r="AX680" s="13" t="s">
        <v>82</v>
      </c>
      <c r="AY680" s="243" t="s">
        <v>308</v>
      </c>
    </row>
    <row r="681" spans="2:65" s="1" customFormat="1" ht="22.5" customHeight="1">
      <c r="B681" s="42"/>
      <c r="C681" s="203" t="s">
        <v>3077</v>
      </c>
      <c r="D681" s="203" t="s">
        <v>311</v>
      </c>
      <c r="E681" s="204" t="s">
        <v>3078</v>
      </c>
      <c r="F681" s="205" t="s">
        <v>3079</v>
      </c>
      <c r="G681" s="206" t="s">
        <v>719</v>
      </c>
      <c r="H681" s="207">
        <v>1.96</v>
      </c>
      <c r="I681" s="208"/>
      <c r="J681" s="209">
        <f>ROUND(I681*H681,2)</f>
        <v>0</v>
      </c>
      <c r="K681" s="205" t="s">
        <v>315</v>
      </c>
      <c r="L681" s="62"/>
      <c r="M681" s="210" t="s">
        <v>21</v>
      </c>
      <c r="N681" s="211" t="s">
        <v>45</v>
      </c>
      <c r="O681" s="43"/>
      <c r="P681" s="212">
        <f>O681*H681</f>
        <v>0</v>
      </c>
      <c r="Q681" s="212">
        <v>0</v>
      </c>
      <c r="R681" s="212">
        <f>Q681*H681</f>
        <v>0</v>
      </c>
      <c r="S681" s="212">
        <v>0</v>
      </c>
      <c r="T681" s="213">
        <f>S681*H681</f>
        <v>0</v>
      </c>
      <c r="AR681" s="25" t="s">
        <v>375</v>
      </c>
      <c r="AT681" s="25" t="s">
        <v>311</v>
      </c>
      <c r="AU681" s="25" t="s">
        <v>95</v>
      </c>
      <c r="AY681" s="25" t="s">
        <v>308</v>
      </c>
      <c r="BE681" s="214">
        <f>IF(N681="základní",J681,0)</f>
        <v>0</v>
      </c>
      <c r="BF681" s="214">
        <f>IF(N681="snížená",J681,0)</f>
        <v>0</v>
      </c>
      <c r="BG681" s="214">
        <f>IF(N681="zákl. přenesená",J681,0)</f>
        <v>0</v>
      </c>
      <c r="BH681" s="214">
        <f>IF(N681="sníž. přenesená",J681,0)</f>
        <v>0</v>
      </c>
      <c r="BI681" s="214">
        <f>IF(N681="nulová",J681,0)</f>
        <v>0</v>
      </c>
      <c r="BJ681" s="25" t="s">
        <v>82</v>
      </c>
      <c r="BK681" s="214">
        <f>ROUND(I681*H681,2)</f>
        <v>0</v>
      </c>
      <c r="BL681" s="25" t="s">
        <v>375</v>
      </c>
      <c r="BM681" s="25" t="s">
        <v>3080</v>
      </c>
    </row>
    <row r="682" spans="2:65" s="11" customFormat="1" ht="22.35" customHeight="1">
      <c r="B682" s="186"/>
      <c r="C682" s="187"/>
      <c r="D682" s="200" t="s">
        <v>73</v>
      </c>
      <c r="E682" s="201" t="s">
        <v>3081</v>
      </c>
      <c r="F682" s="201" t="s">
        <v>3081</v>
      </c>
      <c r="G682" s="187"/>
      <c r="H682" s="187"/>
      <c r="I682" s="190"/>
      <c r="J682" s="202">
        <f>BK682</f>
        <v>0</v>
      </c>
      <c r="K682" s="187"/>
      <c r="L682" s="192"/>
      <c r="M682" s="193"/>
      <c r="N682" s="194"/>
      <c r="O682" s="194"/>
      <c r="P682" s="195">
        <f>SUM(P683:P737)</f>
        <v>0</v>
      </c>
      <c r="Q682" s="194"/>
      <c r="R682" s="195">
        <f>SUM(R683:R737)</f>
        <v>17.631422800000006</v>
      </c>
      <c r="S682" s="194"/>
      <c r="T682" s="196">
        <f>SUM(T683:T737)</f>
        <v>0</v>
      </c>
      <c r="AR682" s="197" t="s">
        <v>84</v>
      </c>
      <c r="AT682" s="198" t="s">
        <v>73</v>
      </c>
      <c r="AU682" s="198" t="s">
        <v>84</v>
      </c>
      <c r="AY682" s="197" t="s">
        <v>308</v>
      </c>
      <c r="BK682" s="199">
        <f>SUM(BK683:BK737)</f>
        <v>0</v>
      </c>
    </row>
    <row r="683" spans="2:65" s="1" customFormat="1" ht="22.5" customHeight="1">
      <c r="B683" s="42"/>
      <c r="C683" s="203" t="s">
        <v>3082</v>
      </c>
      <c r="D683" s="203" t="s">
        <v>311</v>
      </c>
      <c r="E683" s="204" t="s">
        <v>3036</v>
      </c>
      <c r="F683" s="205" t="s">
        <v>3037</v>
      </c>
      <c r="G683" s="206" t="s">
        <v>508</v>
      </c>
      <c r="H683" s="207">
        <v>3718.32</v>
      </c>
      <c r="I683" s="208"/>
      <c r="J683" s="209">
        <f>ROUND(I683*H683,2)</f>
        <v>0</v>
      </c>
      <c r="K683" s="205" t="s">
        <v>315</v>
      </c>
      <c r="L683" s="62"/>
      <c r="M683" s="210" t="s">
        <v>21</v>
      </c>
      <c r="N683" s="211" t="s">
        <v>45</v>
      </c>
      <c r="O683" s="43"/>
      <c r="P683" s="212">
        <f>O683*H683</f>
        <v>0</v>
      </c>
      <c r="Q683" s="212">
        <v>0</v>
      </c>
      <c r="R683" s="212">
        <f>Q683*H683</f>
        <v>0</v>
      </c>
      <c r="S683" s="212">
        <v>0</v>
      </c>
      <c r="T683" s="213">
        <f>S683*H683</f>
        <v>0</v>
      </c>
      <c r="AR683" s="25" t="s">
        <v>375</v>
      </c>
      <c r="AT683" s="25" t="s">
        <v>311</v>
      </c>
      <c r="AU683" s="25" t="s">
        <v>95</v>
      </c>
      <c r="AY683" s="25" t="s">
        <v>308</v>
      </c>
      <c r="BE683" s="214">
        <f>IF(N683="základní",J683,0)</f>
        <v>0</v>
      </c>
      <c r="BF683" s="214">
        <f>IF(N683="snížená",J683,0)</f>
        <v>0</v>
      </c>
      <c r="BG683" s="214">
        <f>IF(N683="zákl. přenesená",J683,0)</f>
        <v>0</v>
      </c>
      <c r="BH683" s="214">
        <f>IF(N683="sníž. přenesená",J683,0)</f>
        <v>0</v>
      </c>
      <c r="BI683" s="214">
        <f>IF(N683="nulová",J683,0)</f>
        <v>0</v>
      </c>
      <c r="BJ683" s="25" t="s">
        <v>82</v>
      </c>
      <c r="BK683" s="214">
        <f>ROUND(I683*H683,2)</f>
        <v>0</v>
      </c>
      <c r="BL683" s="25" t="s">
        <v>375</v>
      </c>
      <c r="BM683" s="25" t="s">
        <v>3083</v>
      </c>
    </row>
    <row r="684" spans="2:65" s="1" customFormat="1" ht="22.5" customHeight="1">
      <c r="B684" s="42"/>
      <c r="C684" s="203" t="s">
        <v>3084</v>
      </c>
      <c r="D684" s="203" t="s">
        <v>311</v>
      </c>
      <c r="E684" s="204" t="s">
        <v>3040</v>
      </c>
      <c r="F684" s="205" t="s">
        <v>3041</v>
      </c>
      <c r="G684" s="206" t="s">
        <v>508</v>
      </c>
      <c r="H684" s="207">
        <v>4111.43</v>
      </c>
      <c r="I684" s="208"/>
      <c r="J684" s="209">
        <f>ROUND(I684*H684,2)</f>
        <v>0</v>
      </c>
      <c r="K684" s="205" t="s">
        <v>315</v>
      </c>
      <c r="L684" s="62"/>
      <c r="M684" s="210" t="s">
        <v>21</v>
      </c>
      <c r="N684" s="211" t="s">
        <v>45</v>
      </c>
      <c r="O684" s="43"/>
      <c r="P684" s="212">
        <f>O684*H684</f>
        <v>0</v>
      </c>
      <c r="Q684" s="212">
        <v>0</v>
      </c>
      <c r="R684" s="212">
        <f>Q684*H684</f>
        <v>0</v>
      </c>
      <c r="S684" s="212">
        <v>0</v>
      </c>
      <c r="T684" s="213">
        <f>S684*H684</f>
        <v>0</v>
      </c>
      <c r="AR684" s="25" t="s">
        <v>375</v>
      </c>
      <c r="AT684" s="25" t="s">
        <v>311</v>
      </c>
      <c r="AU684" s="25" t="s">
        <v>95</v>
      </c>
      <c r="AY684" s="25" t="s">
        <v>308</v>
      </c>
      <c r="BE684" s="214">
        <f>IF(N684="základní",J684,0)</f>
        <v>0</v>
      </c>
      <c r="BF684" s="214">
        <f>IF(N684="snížená",J684,0)</f>
        <v>0</v>
      </c>
      <c r="BG684" s="214">
        <f>IF(N684="zákl. přenesená",J684,0)</f>
        <v>0</v>
      </c>
      <c r="BH684" s="214">
        <f>IF(N684="sníž. přenesená",J684,0)</f>
        <v>0</v>
      </c>
      <c r="BI684" s="214">
        <f>IF(N684="nulová",J684,0)</f>
        <v>0</v>
      </c>
      <c r="BJ684" s="25" t="s">
        <v>82</v>
      </c>
      <c r="BK684" s="214">
        <f>ROUND(I684*H684,2)</f>
        <v>0</v>
      </c>
      <c r="BL684" s="25" t="s">
        <v>375</v>
      </c>
      <c r="BM684" s="25" t="s">
        <v>3085</v>
      </c>
    </row>
    <row r="685" spans="2:65" s="1" customFormat="1" ht="22.5" customHeight="1">
      <c r="B685" s="42"/>
      <c r="C685" s="203" t="s">
        <v>3086</v>
      </c>
      <c r="D685" s="203" t="s">
        <v>311</v>
      </c>
      <c r="E685" s="204" t="s">
        <v>3044</v>
      </c>
      <c r="F685" s="205" t="s">
        <v>3045</v>
      </c>
      <c r="G685" s="206" t="s">
        <v>508</v>
      </c>
      <c r="H685" s="207">
        <v>4111.43</v>
      </c>
      <c r="I685" s="208"/>
      <c r="J685" s="209">
        <f>ROUND(I685*H685,2)</f>
        <v>0</v>
      </c>
      <c r="K685" s="205" t="s">
        <v>315</v>
      </c>
      <c r="L685" s="62"/>
      <c r="M685" s="210" t="s">
        <v>21</v>
      </c>
      <c r="N685" s="211" t="s">
        <v>45</v>
      </c>
      <c r="O685" s="43"/>
      <c r="P685" s="212">
        <f>O685*H685</f>
        <v>0</v>
      </c>
      <c r="Q685" s="212">
        <v>6.9999999999999994E-5</v>
      </c>
      <c r="R685" s="212">
        <f>Q685*H685</f>
        <v>0.2878001</v>
      </c>
      <c r="S685" s="212">
        <v>0</v>
      </c>
      <c r="T685" s="213">
        <f>S685*H685</f>
        <v>0</v>
      </c>
      <c r="AR685" s="25" t="s">
        <v>375</v>
      </c>
      <c r="AT685" s="25" t="s">
        <v>311</v>
      </c>
      <c r="AU685" s="25" t="s">
        <v>95</v>
      </c>
      <c r="AY685" s="25" t="s">
        <v>308</v>
      </c>
      <c r="BE685" s="214">
        <f>IF(N685="základní",J685,0)</f>
        <v>0</v>
      </c>
      <c r="BF685" s="214">
        <f>IF(N685="snížená",J685,0)</f>
        <v>0</v>
      </c>
      <c r="BG685" s="214">
        <f>IF(N685="zákl. přenesená",J685,0)</f>
        <v>0</v>
      </c>
      <c r="BH685" s="214">
        <f>IF(N685="sníž. přenesená",J685,0)</f>
        <v>0</v>
      </c>
      <c r="BI685" s="214">
        <f>IF(N685="nulová",J685,0)</f>
        <v>0</v>
      </c>
      <c r="BJ685" s="25" t="s">
        <v>82</v>
      </c>
      <c r="BK685" s="214">
        <f>ROUND(I685*H685,2)</f>
        <v>0</v>
      </c>
      <c r="BL685" s="25" t="s">
        <v>375</v>
      </c>
      <c r="BM685" s="25" t="s">
        <v>3087</v>
      </c>
    </row>
    <row r="686" spans="2:65" s="1" customFormat="1" ht="27">
      <c r="B686" s="42"/>
      <c r="C686" s="64"/>
      <c r="D686" s="246" t="s">
        <v>1656</v>
      </c>
      <c r="E686" s="64"/>
      <c r="F686" s="290" t="s">
        <v>3047</v>
      </c>
      <c r="G686" s="64"/>
      <c r="H686" s="64"/>
      <c r="I686" s="173"/>
      <c r="J686" s="64"/>
      <c r="K686" s="64"/>
      <c r="L686" s="62"/>
      <c r="M686" s="291"/>
      <c r="N686" s="43"/>
      <c r="O686" s="43"/>
      <c r="P686" s="43"/>
      <c r="Q686" s="43"/>
      <c r="R686" s="43"/>
      <c r="S686" s="43"/>
      <c r="T686" s="79"/>
      <c r="AT686" s="25" t="s">
        <v>1656</v>
      </c>
      <c r="AU686" s="25" t="s">
        <v>95</v>
      </c>
    </row>
    <row r="687" spans="2:65" s="1" customFormat="1" ht="22.5" customHeight="1">
      <c r="B687" s="42"/>
      <c r="C687" s="203" t="s">
        <v>3088</v>
      </c>
      <c r="D687" s="203" t="s">
        <v>311</v>
      </c>
      <c r="E687" s="204" t="s">
        <v>3044</v>
      </c>
      <c r="F687" s="205" t="s">
        <v>3045</v>
      </c>
      <c r="G687" s="206" t="s">
        <v>508</v>
      </c>
      <c r="H687" s="207">
        <v>306.41000000000003</v>
      </c>
      <c r="I687" s="208"/>
      <c r="J687" s="209">
        <f>ROUND(I687*H687,2)</f>
        <v>0</v>
      </c>
      <c r="K687" s="205" t="s">
        <v>315</v>
      </c>
      <c r="L687" s="62"/>
      <c r="M687" s="210" t="s">
        <v>21</v>
      </c>
      <c r="N687" s="211" t="s">
        <v>45</v>
      </c>
      <c r="O687" s="43"/>
      <c r="P687" s="212">
        <f>O687*H687</f>
        <v>0</v>
      </c>
      <c r="Q687" s="212">
        <v>6.9999999999999994E-5</v>
      </c>
      <c r="R687" s="212">
        <f>Q687*H687</f>
        <v>2.1448700000000001E-2</v>
      </c>
      <c r="S687" s="212">
        <v>0</v>
      </c>
      <c r="T687" s="213">
        <f>S687*H687</f>
        <v>0</v>
      </c>
      <c r="AR687" s="25" t="s">
        <v>375</v>
      </c>
      <c r="AT687" s="25" t="s">
        <v>311</v>
      </c>
      <c r="AU687" s="25" t="s">
        <v>95</v>
      </c>
      <c r="AY687" s="25" t="s">
        <v>308</v>
      </c>
      <c r="BE687" s="214">
        <f>IF(N687="základní",J687,0)</f>
        <v>0</v>
      </c>
      <c r="BF687" s="214">
        <f>IF(N687="snížená",J687,0)</f>
        <v>0</v>
      </c>
      <c r="BG687" s="214">
        <f>IF(N687="zákl. přenesená",J687,0)</f>
        <v>0</v>
      </c>
      <c r="BH687" s="214">
        <f>IF(N687="sníž. přenesená",J687,0)</f>
        <v>0</v>
      </c>
      <c r="BI687" s="214">
        <f>IF(N687="nulová",J687,0)</f>
        <v>0</v>
      </c>
      <c r="BJ687" s="25" t="s">
        <v>82</v>
      </c>
      <c r="BK687" s="214">
        <f>ROUND(I687*H687,2)</f>
        <v>0</v>
      </c>
      <c r="BL687" s="25" t="s">
        <v>375</v>
      </c>
      <c r="BM687" s="25" t="s">
        <v>3089</v>
      </c>
    </row>
    <row r="688" spans="2:65" s="1" customFormat="1" ht="27">
      <c r="B688" s="42"/>
      <c r="C688" s="64"/>
      <c r="D688" s="246" t="s">
        <v>1656</v>
      </c>
      <c r="E688" s="64"/>
      <c r="F688" s="290" t="s">
        <v>3090</v>
      </c>
      <c r="G688" s="64"/>
      <c r="H688" s="64"/>
      <c r="I688" s="173"/>
      <c r="J688" s="64"/>
      <c r="K688" s="64"/>
      <c r="L688" s="62"/>
      <c r="M688" s="291"/>
      <c r="N688" s="43"/>
      <c r="O688" s="43"/>
      <c r="P688" s="43"/>
      <c r="Q688" s="43"/>
      <c r="R688" s="43"/>
      <c r="S688" s="43"/>
      <c r="T688" s="79"/>
      <c r="AT688" s="25" t="s">
        <v>1656</v>
      </c>
      <c r="AU688" s="25" t="s">
        <v>95</v>
      </c>
    </row>
    <row r="689" spans="2:65" s="1" customFormat="1" ht="22.5" customHeight="1">
      <c r="B689" s="42"/>
      <c r="C689" s="203" t="s">
        <v>3091</v>
      </c>
      <c r="D689" s="203" t="s">
        <v>311</v>
      </c>
      <c r="E689" s="204" t="s">
        <v>3092</v>
      </c>
      <c r="F689" s="205" t="s">
        <v>3093</v>
      </c>
      <c r="G689" s="206" t="s">
        <v>508</v>
      </c>
      <c r="H689" s="207">
        <v>3721.8</v>
      </c>
      <c r="I689" s="208"/>
      <c r="J689" s="209">
        <f>ROUND(I689*H689,2)</f>
        <v>0</v>
      </c>
      <c r="K689" s="205" t="s">
        <v>315</v>
      </c>
      <c r="L689" s="62"/>
      <c r="M689" s="210" t="s">
        <v>21</v>
      </c>
      <c r="N689" s="211" t="s">
        <v>45</v>
      </c>
      <c r="O689" s="43"/>
      <c r="P689" s="212">
        <f>O689*H689</f>
        <v>0</v>
      </c>
      <c r="Q689" s="212">
        <v>2.9999999999999997E-4</v>
      </c>
      <c r="R689" s="212">
        <f>Q689*H689</f>
        <v>1.1165399999999999</v>
      </c>
      <c r="S689" s="212">
        <v>0</v>
      </c>
      <c r="T689" s="213">
        <f>S689*H689</f>
        <v>0</v>
      </c>
      <c r="AR689" s="25" t="s">
        <v>375</v>
      </c>
      <c r="AT689" s="25" t="s">
        <v>311</v>
      </c>
      <c r="AU689" s="25" t="s">
        <v>95</v>
      </c>
      <c r="AY689" s="25" t="s">
        <v>308</v>
      </c>
      <c r="BE689" s="214">
        <f>IF(N689="základní",J689,0)</f>
        <v>0</v>
      </c>
      <c r="BF689" s="214">
        <f>IF(N689="snížená",J689,0)</f>
        <v>0</v>
      </c>
      <c r="BG689" s="214">
        <f>IF(N689="zákl. přenesená",J689,0)</f>
        <v>0</v>
      </c>
      <c r="BH689" s="214">
        <f>IF(N689="sníž. přenesená",J689,0)</f>
        <v>0</v>
      </c>
      <c r="BI689" s="214">
        <f>IF(N689="nulová",J689,0)</f>
        <v>0</v>
      </c>
      <c r="BJ689" s="25" t="s">
        <v>82</v>
      </c>
      <c r="BK689" s="214">
        <f>ROUND(I689*H689,2)</f>
        <v>0</v>
      </c>
      <c r="BL689" s="25" t="s">
        <v>375</v>
      </c>
      <c r="BM689" s="25" t="s">
        <v>3094</v>
      </c>
    </row>
    <row r="690" spans="2:65" s="1" customFormat="1" ht="22.5" customHeight="1">
      <c r="B690" s="42"/>
      <c r="C690" s="277" t="s">
        <v>3095</v>
      </c>
      <c r="D690" s="277" t="s">
        <v>1079</v>
      </c>
      <c r="E690" s="278" t="s">
        <v>3096</v>
      </c>
      <c r="F690" s="279" t="s">
        <v>3097</v>
      </c>
      <c r="G690" s="280" t="s">
        <v>508</v>
      </c>
      <c r="H690" s="281">
        <v>350.07499999999999</v>
      </c>
      <c r="I690" s="282"/>
      <c r="J690" s="283">
        <f>ROUND(I690*H690,2)</f>
        <v>0</v>
      </c>
      <c r="K690" s="279" t="s">
        <v>21</v>
      </c>
      <c r="L690" s="284"/>
      <c r="M690" s="285" t="s">
        <v>21</v>
      </c>
      <c r="N690" s="286" t="s">
        <v>45</v>
      </c>
      <c r="O690" s="43"/>
      <c r="P690" s="212">
        <f>O690*H690</f>
        <v>0</v>
      </c>
      <c r="Q690" s="212">
        <v>3.0000000000000001E-3</v>
      </c>
      <c r="R690" s="212">
        <f>Q690*H690</f>
        <v>1.050225</v>
      </c>
      <c r="S690" s="212">
        <v>0</v>
      </c>
      <c r="T690" s="213">
        <f>S690*H690</f>
        <v>0</v>
      </c>
      <c r="AR690" s="25" t="s">
        <v>619</v>
      </c>
      <c r="AT690" s="25" t="s">
        <v>1079</v>
      </c>
      <c r="AU690" s="25" t="s">
        <v>95</v>
      </c>
      <c r="AY690" s="25" t="s">
        <v>308</v>
      </c>
      <c r="BE690" s="214">
        <f>IF(N690="základní",J690,0)</f>
        <v>0</v>
      </c>
      <c r="BF690" s="214">
        <f>IF(N690="snížená",J690,0)</f>
        <v>0</v>
      </c>
      <c r="BG690" s="214">
        <f>IF(N690="zákl. přenesená",J690,0)</f>
        <v>0</v>
      </c>
      <c r="BH690" s="214">
        <f>IF(N690="sníž. přenesená",J690,0)</f>
        <v>0</v>
      </c>
      <c r="BI690" s="214">
        <f>IF(N690="nulová",J690,0)</f>
        <v>0</v>
      </c>
      <c r="BJ690" s="25" t="s">
        <v>82</v>
      </c>
      <c r="BK690" s="214">
        <f>ROUND(I690*H690,2)</f>
        <v>0</v>
      </c>
      <c r="BL690" s="25" t="s">
        <v>375</v>
      </c>
      <c r="BM690" s="25" t="s">
        <v>3098</v>
      </c>
    </row>
    <row r="691" spans="2:65" s="1" customFormat="1" ht="54">
      <c r="B691" s="42"/>
      <c r="C691" s="64"/>
      <c r="D691" s="223" t="s">
        <v>1656</v>
      </c>
      <c r="E691" s="64"/>
      <c r="F691" s="292" t="s">
        <v>3099</v>
      </c>
      <c r="G691" s="64"/>
      <c r="H691" s="64"/>
      <c r="I691" s="173"/>
      <c r="J691" s="64"/>
      <c r="K691" s="64"/>
      <c r="L691" s="62"/>
      <c r="M691" s="291"/>
      <c r="N691" s="43"/>
      <c r="O691" s="43"/>
      <c r="P691" s="43"/>
      <c r="Q691" s="43"/>
      <c r="R691" s="43"/>
      <c r="S691" s="43"/>
      <c r="T691" s="79"/>
      <c r="AT691" s="25" t="s">
        <v>1656</v>
      </c>
      <c r="AU691" s="25" t="s">
        <v>95</v>
      </c>
    </row>
    <row r="692" spans="2:65" s="13" customFormat="1" ht="13.5">
      <c r="B692" s="233"/>
      <c r="C692" s="234"/>
      <c r="D692" s="246" t="s">
        <v>451</v>
      </c>
      <c r="E692" s="234"/>
      <c r="F692" s="257" t="s">
        <v>3100</v>
      </c>
      <c r="G692" s="234"/>
      <c r="H692" s="258">
        <v>350.07499999999999</v>
      </c>
      <c r="I692" s="238"/>
      <c r="J692" s="234"/>
      <c r="K692" s="234"/>
      <c r="L692" s="239"/>
      <c r="M692" s="240"/>
      <c r="N692" s="241"/>
      <c r="O692" s="241"/>
      <c r="P692" s="241"/>
      <c r="Q692" s="241"/>
      <c r="R692" s="241"/>
      <c r="S692" s="241"/>
      <c r="T692" s="242"/>
      <c r="AT692" s="243" t="s">
        <v>451</v>
      </c>
      <c r="AU692" s="243" t="s">
        <v>95</v>
      </c>
      <c r="AV692" s="13" t="s">
        <v>84</v>
      </c>
      <c r="AW692" s="13" t="s">
        <v>6</v>
      </c>
      <c r="AX692" s="13" t="s">
        <v>82</v>
      </c>
      <c r="AY692" s="243" t="s">
        <v>308</v>
      </c>
    </row>
    <row r="693" spans="2:65" s="1" customFormat="1" ht="22.5" customHeight="1">
      <c r="B693" s="42"/>
      <c r="C693" s="277" t="s">
        <v>3101</v>
      </c>
      <c r="D693" s="277" t="s">
        <v>1079</v>
      </c>
      <c r="E693" s="278" t="s">
        <v>3102</v>
      </c>
      <c r="F693" s="279" t="s">
        <v>3103</v>
      </c>
      <c r="G693" s="280" t="s">
        <v>508</v>
      </c>
      <c r="H693" s="281">
        <v>1036.827</v>
      </c>
      <c r="I693" s="282"/>
      <c r="J693" s="283">
        <f>ROUND(I693*H693,2)</f>
        <v>0</v>
      </c>
      <c r="K693" s="279" t="s">
        <v>21</v>
      </c>
      <c r="L693" s="284"/>
      <c r="M693" s="285" t="s">
        <v>21</v>
      </c>
      <c r="N693" s="286" t="s">
        <v>45</v>
      </c>
      <c r="O693" s="43"/>
      <c r="P693" s="212">
        <f>O693*H693</f>
        <v>0</v>
      </c>
      <c r="Q693" s="212">
        <v>3.0000000000000001E-3</v>
      </c>
      <c r="R693" s="212">
        <f>Q693*H693</f>
        <v>3.1104810000000001</v>
      </c>
      <c r="S693" s="212">
        <v>0</v>
      </c>
      <c r="T693" s="213">
        <f>S693*H693</f>
        <v>0</v>
      </c>
      <c r="AR693" s="25" t="s">
        <v>619</v>
      </c>
      <c r="AT693" s="25" t="s">
        <v>1079</v>
      </c>
      <c r="AU693" s="25" t="s">
        <v>95</v>
      </c>
      <c r="AY693" s="25" t="s">
        <v>308</v>
      </c>
      <c r="BE693" s="214">
        <f>IF(N693="základní",J693,0)</f>
        <v>0</v>
      </c>
      <c r="BF693" s="214">
        <f>IF(N693="snížená",J693,0)</f>
        <v>0</v>
      </c>
      <c r="BG693" s="214">
        <f>IF(N693="zákl. přenesená",J693,0)</f>
        <v>0</v>
      </c>
      <c r="BH693" s="214">
        <f>IF(N693="sníž. přenesená",J693,0)</f>
        <v>0</v>
      </c>
      <c r="BI693" s="214">
        <f>IF(N693="nulová",J693,0)</f>
        <v>0</v>
      </c>
      <c r="BJ693" s="25" t="s">
        <v>82</v>
      </c>
      <c r="BK693" s="214">
        <f>ROUND(I693*H693,2)</f>
        <v>0</v>
      </c>
      <c r="BL693" s="25" t="s">
        <v>375</v>
      </c>
      <c r="BM693" s="25" t="s">
        <v>3104</v>
      </c>
    </row>
    <row r="694" spans="2:65" s="1" customFormat="1" ht="54">
      <c r="B694" s="42"/>
      <c r="C694" s="64"/>
      <c r="D694" s="223" t="s">
        <v>1656</v>
      </c>
      <c r="E694" s="64"/>
      <c r="F694" s="292" t="s">
        <v>3105</v>
      </c>
      <c r="G694" s="64"/>
      <c r="H694" s="64"/>
      <c r="I694" s="173"/>
      <c r="J694" s="64"/>
      <c r="K694" s="64"/>
      <c r="L694" s="62"/>
      <c r="M694" s="291"/>
      <c r="N694" s="43"/>
      <c r="O694" s="43"/>
      <c r="P694" s="43"/>
      <c r="Q694" s="43"/>
      <c r="R694" s="43"/>
      <c r="S694" s="43"/>
      <c r="T694" s="79"/>
      <c r="AT694" s="25" t="s">
        <v>1656</v>
      </c>
      <c r="AU694" s="25" t="s">
        <v>95</v>
      </c>
    </row>
    <row r="695" spans="2:65" s="13" customFormat="1" ht="13.5">
      <c r="B695" s="233"/>
      <c r="C695" s="234"/>
      <c r="D695" s="246" t="s">
        <v>451</v>
      </c>
      <c r="E695" s="234"/>
      <c r="F695" s="257" t="s">
        <v>3106</v>
      </c>
      <c r="G695" s="234"/>
      <c r="H695" s="258">
        <v>1036.827</v>
      </c>
      <c r="I695" s="238"/>
      <c r="J695" s="234"/>
      <c r="K695" s="234"/>
      <c r="L695" s="239"/>
      <c r="M695" s="240"/>
      <c r="N695" s="241"/>
      <c r="O695" s="241"/>
      <c r="P695" s="241"/>
      <c r="Q695" s="241"/>
      <c r="R695" s="241"/>
      <c r="S695" s="241"/>
      <c r="T695" s="242"/>
      <c r="AT695" s="243" t="s">
        <v>451</v>
      </c>
      <c r="AU695" s="243" t="s">
        <v>95</v>
      </c>
      <c r="AV695" s="13" t="s">
        <v>84</v>
      </c>
      <c r="AW695" s="13" t="s">
        <v>6</v>
      </c>
      <c r="AX695" s="13" t="s">
        <v>82</v>
      </c>
      <c r="AY695" s="243" t="s">
        <v>308</v>
      </c>
    </row>
    <row r="696" spans="2:65" s="1" customFormat="1" ht="22.5" customHeight="1">
      <c r="B696" s="42"/>
      <c r="C696" s="277" t="s">
        <v>3107</v>
      </c>
      <c r="D696" s="277" t="s">
        <v>1079</v>
      </c>
      <c r="E696" s="278" t="s">
        <v>3108</v>
      </c>
      <c r="F696" s="279" t="s">
        <v>3109</v>
      </c>
      <c r="G696" s="280" t="s">
        <v>508</v>
      </c>
      <c r="H696" s="281">
        <v>211.77199999999999</v>
      </c>
      <c r="I696" s="282"/>
      <c r="J696" s="283">
        <f>ROUND(I696*H696,2)</f>
        <v>0</v>
      </c>
      <c r="K696" s="279" t="s">
        <v>21</v>
      </c>
      <c r="L696" s="284"/>
      <c r="M696" s="285" t="s">
        <v>21</v>
      </c>
      <c r="N696" s="286" t="s">
        <v>45</v>
      </c>
      <c r="O696" s="43"/>
      <c r="P696" s="212">
        <f>O696*H696</f>
        <v>0</v>
      </c>
      <c r="Q696" s="212">
        <v>3.0000000000000001E-3</v>
      </c>
      <c r="R696" s="212">
        <f>Q696*H696</f>
        <v>0.63531599999999999</v>
      </c>
      <c r="S696" s="212">
        <v>0</v>
      </c>
      <c r="T696" s="213">
        <f>S696*H696</f>
        <v>0</v>
      </c>
      <c r="AR696" s="25" t="s">
        <v>619</v>
      </c>
      <c r="AT696" s="25" t="s">
        <v>1079</v>
      </c>
      <c r="AU696" s="25" t="s">
        <v>95</v>
      </c>
      <c r="AY696" s="25" t="s">
        <v>308</v>
      </c>
      <c r="BE696" s="214">
        <f>IF(N696="základní",J696,0)</f>
        <v>0</v>
      </c>
      <c r="BF696" s="214">
        <f>IF(N696="snížená",J696,0)</f>
        <v>0</v>
      </c>
      <c r="BG696" s="214">
        <f>IF(N696="zákl. přenesená",J696,0)</f>
        <v>0</v>
      </c>
      <c r="BH696" s="214">
        <f>IF(N696="sníž. přenesená",J696,0)</f>
        <v>0</v>
      </c>
      <c r="BI696" s="214">
        <f>IF(N696="nulová",J696,0)</f>
        <v>0</v>
      </c>
      <c r="BJ696" s="25" t="s">
        <v>82</v>
      </c>
      <c r="BK696" s="214">
        <f>ROUND(I696*H696,2)</f>
        <v>0</v>
      </c>
      <c r="BL696" s="25" t="s">
        <v>375</v>
      </c>
      <c r="BM696" s="25" t="s">
        <v>3110</v>
      </c>
    </row>
    <row r="697" spans="2:65" s="1" customFormat="1" ht="67.5">
      <c r="B697" s="42"/>
      <c r="C697" s="64"/>
      <c r="D697" s="223" t="s">
        <v>1656</v>
      </c>
      <c r="E697" s="64"/>
      <c r="F697" s="292" t="s">
        <v>3111</v>
      </c>
      <c r="G697" s="64"/>
      <c r="H697" s="64"/>
      <c r="I697" s="173"/>
      <c r="J697" s="64"/>
      <c r="K697" s="64"/>
      <c r="L697" s="62"/>
      <c r="M697" s="291"/>
      <c r="N697" s="43"/>
      <c r="O697" s="43"/>
      <c r="P697" s="43"/>
      <c r="Q697" s="43"/>
      <c r="R697" s="43"/>
      <c r="S697" s="43"/>
      <c r="T697" s="79"/>
      <c r="AT697" s="25" t="s">
        <v>1656</v>
      </c>
      <c r="AU697" s="25" t="s">
        <v>95</v>
      </c>
    </row>
    <row r="698" spans="2:65" s="13" customFormat="1" ht="13.5">
      <c r="B698" s="233"/>
      <c r="C698" s="234"/>
      <c r="D698" s="246" t="s">
        <v>451</v>
      </c>
      <c r="E698" s="234"/>
      <c r="F698" s="257" t="s">
        <v>3112</v>
      </c>
      <c r="G698" s="234"/>
      <c r="H698" s="258">
        <v>211.77199999999999</v>
      </c>
      <c r="I698" s="238"/>
      <c r="J698" s="234"/>
      <c r="K698" s="234"/>
      <c r="L698" s="239"/>
      <c r="M698" s="240"/>
      <c r="N698" s="241"/>
      <c r="O698" s="241"/>
      <c r="P698" s="241"/>
      <c r="Q698" s="241"/>
      <c r="R698" s="241"/>
      <c r="S698" s="241"/>
      <c r="T698" s="242"/>
      <c r="AT698" s="243" t="s">
        <v>451</v>
      </c>
      <c r="AU698" s="243" t="s">
        <v>95</v>
      </c>
      <c r="AV698" s="13" t="s">
        <v>84</v>
      </c>
      <c r="AW698" s="13" t="s">
        <v>6</v>
      </c>
      <c r="AX698" s="13" t="s">
        <v>82</v>
      </c>
      <c r="AY698" s="243" t="s">
        <v>308</v>
      </c>
    </row>
    <row r="699" spans="2:65" s="1" customFormat="1" ht="22.5" customHeight="1">
      <c r="B699" s="42"/>
      <c r="C699" s="277" t="s">
        <v>3113</v>
      </c>
      <c r="D699" s="277" t="s">
        <v>1079</v>
      </c>
      <c r="E699" s="278" t="s">
        <v>3114</v>
      </c>
      <c r="F699" s="279" t="s">
        <v>3115</v>
      </c>
      <c r="G699" s="280" t="s">
        <v>508</v>
      </c>
      <c r="H699" s="281">
        <v>2453.297</v>
      </c>
      <c r="I699" s="282"/>
      <c r="J699" s="283">
        <f>ROUND(I699*H699,2)</f>
        <v>0</v>
      </c>
      <c r="K699" s="279" t="s">
        <v>21</v>
      </c>
      <c r="L699" s="284"/>
      <c r="M699" s="285" t="s">
        <v>21</v>
      </c>
      <c r="N699" s="286" t="s">
        <v>45</v>
      </c>
      <c r="O699" s="43"/>
      <c r="P699" s="212">
        <f>O699*H699</f>
        <v>0</v>
      </c>
      <c r="Q699" s="212">
        <v>3.0000000000000001E-3</v>
      </c>
      <c r="R699" s="212">
        <f>Q699*H699</f>
        <v>7.3598910000000002</v>
      </c>
      <c r="S699" s="212">
        <v>0</v>
      </c>
      <c r="T699" s="213">
        <f>S699*H699</f>
        <v>0</v>
      </c>
      <c r="AR699" s="25" t="s">
        <v>619</v>
      </c>
      <c r="AT699" s="25" t="s">
        <v>1079</v>
      </c>
      <c r="AU699" s="25" t="s">
        <v>95</v>
      </c>
      <c r="AY699" s="25" t="s">
        <v>308</v>
      </c>
      <c r="BE699" s="214">
        <f>IF(N699="základní",J699,0)</f>
        <v>0</v>
      </c>
      <c r="BF699" s="214">
        <f>IF(N699="snížená",J699,0)</f>
        <v>0</v>
      </c>
      <c r="BG699" s="214">
        <f>IF(N699="zákl. přenesená",J699,0)</f>
        <v>0</v>
      </c>
      <c r="BH699" s="214">
        <f>IF(N699="sníž. přenesená",J699,0)</f>
        <v>0</v>
      </c>
      <c r="BI699" s="214">
        <f>IF(N699="nulová",J699,0)</f>
        <v>0</v>
      </c>
      <c r="BJ699" s="25" t="s">
        <v>82</v>
      </c>
      <c r="BK699" s="214">
        <f>ROUND(I699*H699,2)</f>
        <v>0</v>
      </c>
      <c r="BL699" s="25" t="s">
        <v>375</v>
      </c>
      <c r="BM699" s="25" t="s">
        <v>3116</v>
      </c>
    </row>
    <row r="700" spans="2:65" s="1" customFormat="1" ht="40.5">
      <c r="B700" s="42"/>
      <c r="C700" s="64"/>
      <c r="D700" s="223" t="s">
        <v>1656</v>
      </c>
      <c r="E700" s="64"/>
      <c r="F700" s="292" t="s">
        <v>3117</v>
      </c>
      <c r="G700" s="64"/>
      <c r="H700" s="64"/>
      <c r="I700" s="173"/>
      <c r="J700" s="64"/>
      <c r="K700" s="64"/>
      <c r="L700" s="62"/>
      <c r="M700" s="291"/>
      <c r="N700" s="43"/>
      <c r="O700" s="43"/>
      <c r="P700" s="43"/>
      <c r="Q700" s="43"/>
      <c r="R700" s="43"/>
      <c r="S700" s="43"/>
      <c r="T700" s="79"/>
      <c r="AT700" s="25" t="s">
        <v>1656</v>
      </c>
      <c r="AU700" s="25" t="s">
        <v>95</v>
      </c>
    </row>
    <row r="701" spans="2:65" s="13" customFormat="1" ht="13.5">
      <c r="B701" s="233"/>
      <c r="C701" s="234"/>
      <c r="D701" s="246" t="s">
        <v>451</v>
      </c>
      <c r="E701" s="234"/>
      <c r="F701" s="257" t="s">
        <v>3118</v>
      </c>
      <c r="G701" s="234"/>
      <c r="H701" s="258">
        <v>2453.297</v>
      </c>
      <c r="I701" s="238"/>
      <c r="J701" s="234"/>
      <c r="K701" s="234"/>
      <c r="L701" s="239"/>
      <c r="M701" s="240"/>
      <c r="N701" s="241"/>
      <c r="O701" s="241"/>
      <c r="P701" s="241"/>
      <c r="Q701" s="241"/>
      <c r="R701" s="241"/>
      <c r="S701" s="241"/>
      <c r="T701" s="242"/>
      <c r="AT701" s="243" t="s">
        <v>451</v>
      </c>
      <c r="AU701" s="243" t="s">
        <v>95</v>
      </c>
      <c r="AV701" s="13" t="s">
        <v>84</v>
      </c>
      <c r="AW701" s="13" t="s">
        <v>6</v>
      </c>
      <c r="AX701" s="13" t="s">
        <v>82</v>
      </c>
      <c r="AY701" s="243" t="s">
        <v>308</v>
      </c>
    </row>
    <row r="702" spans="2:65" s="1" customFormat="1" ht="22.5" customHeight="1">
      <c r="B702" s="42"/>
      <c r="C702" s="277" t="s">
        <v>3119</v>
      </c>
      <c r="D702" s="277" t="s">
        <v>1079</v>
      </c>
      <c r="E702" s="278" t="s">
        <v>3120</v>
      </c>
      <c r="F702" s="279" t="s">
        <v>3121</v>
      </c>
      <c r="G702" s="280" t="s">
        <v>508</v>
      </c>
      <c r="H702" s="281">
        <v>102.96</v>
      </c>
      <c r="I702" s="282"/>
      <c r="J702" s="283">
        <f>ROUND(I702*H702,2)</f>
        <v>0</v>
      </c>
      <c r="K702" s="279" t="s">
        <v>21</v>
      </c>
      <c r="L702" s="284"/>
      <c r="M702" s="285" t="s">
        <v>21</v>
      </c>
      <c r="N702" s="286" t="s">
        <v>45</v>
      </c>
      <c r="O702" s="43"/>
      <c r="P702" s="212">
        <f>O702*H702</f>
        <v>0</v>
      </c>
      <c r="Q702" s="212">
        <v>3.0999999999999999E-3</v>
      </c>
      <c r="R702" s="212">
        <f>Q702*H702</f>
        <v>0.31917599999999996</v>
      </c>
      <c r="S702" s="212">
        <v>0</v>
      </c>
      <c r="T702" s="213">
        <f>S702*H702</f>
        <v>0</v>
      </c>
      <c r="AR702" s="25" t="s">
        <v>619</v>
      </c>
      <c r="AT702" s="25" t="s">
        <v>1079</v>
      </c>
      <c r="AU702" s="25" t="s">
        <v>95</v>
      </c>
      <c r="AY702" s="25" t="s">
        <v>308</v>
      </c>
      <c r="BE702" s="214">
        <f>IF(N702="základní",J702,0)</f>
        <v>0</v>
      </c>
      <c r="BF702" s="214">
        <f>IF(N702="snížená",J702,0)</f>
        <v>0</v>
      </c>
      <c r="BG702" s="214">
        <f>IF(N702="zákl. přenesená",J702,0)</f>
        <v>0</v>
      </c>
      <c r="BH702" s="214">
        <f>IF(N702="sníž. přenesená",J702,0)</f>
        <v>0</v>
      </c>
      <c r="BI702" s="214">
        <f>IF(N702="nulová",J702,0)</f>
        <v>0</v>
      </c>
      <c r="BJ702" s="25" t="s">
        <v>82</v>
      </c>
      <c r="BK702" s="214">
        <f>ROUND(I702*H702,2)</f>
        <v>0</v>
      </c>
      <c r="BL702" s="25" t="s">
        <v>375</v>
      </c>
      <c r="BM702" s="25" t="s">
        <v>3122</v>
      </c>
    </row>
    <row r="703" spans="2:65" s="1" customFormat="1" ht="27">
      <c r="B703" s="42"/>
      <c r="C703" s="64"/>
      <c r="D703" s="223" t="s">
        <v>1656</v>
      </c>
      <c r="E703" s="64"/>
      <c r="F703" s="292" t="s">
        <v>3123</v>
      </c>
      <c r="G703" s="64"/>
      <c r="H703" s="64"/>
      <c r="I703" s="173"/>
      <c r="J703" s="64"/>
      <c r="K703" s="64"/>
      <c r="L703" s="62"/>
      <c r="M703" s="291"/>
      <c r="N703" s="43"/>
      <c r="O703" s="43"/>
      <c r="P703" s="43"/>
      <c r="Q703" s="43"/>
      <c r="R703" s="43"/>
      <c r="S703" s="43"/>
      <c r="T703" s="79"/>
      <c r="AT703" s="25" t="s">
        <v>1656</v>
      </c>
      <c r="AU703" s="25" t="s">
        <v>95</v>
      </c>
    </row>
    <row r="704" spans="2:65" s="13" customFormat="1" ht="13.5">
      <c r="B704" s="233"/>
      <c r="C704" s="234"/>
      <c r="D704" s="246" t="s">
        <v>451</v>
      </c>
      <c r="E704" s="234"/>
      <c r="F704" s="257" t="s">
        <v>3124</v>
      </c>
      <c r="G704" s="234"/>
      <c r="H704" s="258">
        <v>102.96</v>
      </c>
      <c r="I704" s="238"/>
      <c r="J704" s="234"/>
      <c r="K704" s="234"/>
      <c r="L704" s="239"/>
      <c r="M704" s="240"/>
      <c r="N704" s="241"/>
      <c r="O704" s="241"/>
      <c r="P704" s="241"/>
      <c r="Q704" s="241"/>
      <c r="R704" s="241"/>
      <c r="S704" s="241"/>
      <c r="T704" s="242"/>
      <c r="AT704" s="243" t="s">
        <v>451</v>
      </c>
      <c r="AU704" s="243" t="s">
        <v>95</v>
      </c>
      <c r="AV704" s="13" t="s">
        <v>84</v>
      </c>
      <c r="AW704" s="13" t="s">
        <v>6</v>
      </c>
      <c r="AX704" s="13" t="s">
        <v>82</v>
      </c>
      <c r="AY704" s="243" t="s">
        <v>308</v>
      </c>
    </row>
    <row r="705" spans="2:65" s="1" customFormat="1" ht="22.5" customHeight="1">
      <c r="B705" s="42"/>
      <c r="C705" s="203" t="s">
        <v>3125</v>
      </c>
      <c r="D705" s="203" t="s">
        <v>311</v>
      </c>
      <c r="E705" s="204" t="s">
        <v>3126</v>
      </c>
      <c r="F705" s="205" t="s">
        <v>3127</v>
      </c>
      <c r="G705" s="206" t="s">
        <v>508</v>
      </c>
      <c r="H705" s="207">
        <v>393.11</v>
      </c>
      <c r="I705" s="208"/>
      <c r="J705" s="209">
        <f>ROUND(I705*H705,2)</f>
        <v>0</v>
      </c>
      <c r="K705" s="205" t="s">
        <v>315</v>
      </c>
      <c r="L705" s="62"/>
      <c r="M705" s="210" t="s">
        <v>21</v>
      </c>
      <c r="N705" s="211" t="s">
        <v>45</v>
      </c>
      <c r="O705" s="43"/>
      <c r="P705" s="212">
        <f>O705*H705</f>
        <v>0</v>
      </c>
      <c r="Q705" s="212">
        <v>2.9999999999999997E-4</v>
      </c>
      <c r="R705" s="212">
        <f>Q705*H705</f>
        <v>0.117933</v>
      </c>
      <c r="S705" s="212">
        <v>0</v>
      </c>
      <c r="T705" s="213">
        <f>S705*H705</f>
        <v>0</v>
      </c>
      <c r="AR705" s="25" t="s">
        <v>375</v>
      </c>
      <c r="AT705" s="25" t="s">
        <v>311</v>
      </c>
      <c r="AU705" s="25" t="s">
        <v>95</v>
      </c>
      <c r="AY705" s="25" t="s">
        <v>308</v>
      </c>
      <c r="BE705" s="214">
        <f>IF(N705="základní",J705,0)</f>
        <v>0</v>
      </c>
      <c r="BF705" s="214">
        <f>IF(N705="snížená",J705,0)</f>
        <v>0</v>
      </c>
      <c r="BG705" s="214">
        <f>IF(N705="zákl. přenesená",J705,0)</f>
        <v>0</v>
      </c>
      <c r="BH705" s="214">
        <f>IF(N705="sníž. přenesená",J705,0)</f>
        <v>0</v>
      </c>
      <c r="BI705" s="214">
        <f>IF(N705="nulová",J705,0)</f>
        <v>0</v>
      </c>
      <c r="BJ705" s="25" t="s">
        <v>82</v>
      </c>
      <c r="BK705" s="214">
        <f>ROUND(I705*H705,2)</f>
        <v>0</v>
      </c>
      <c r="BL705" s="25" t="s">
        <v>375</v>
      </c>
      <c r="BM705" s="25" t="s">
        <v>3128</v>
      </c>
    </row>
    <row r="706" spans="2:65" s="1" customFormat="1" ht="22.5" customHeight="1">
      <c r="B706" s="42"/>
      <c r="C706" s="277" t="s">
        <v>3129</v>
      </c>
      <c r="D706" s="277" t="s">
        <v>1079</v>
      </c>
      <c r="E706" s="278" t="s">
        <v>3130</v>
      </c>
      <c r="F706" s="279" t="s">
        <v>3131</v>
      </c>
      <c r="G706" s="280" t="s">
        <v>508</v>
      </c>
      <c r="H706" s="281">
        <v>432.42099999999999</v>
      </c>
      <c r="I706" s="282"/>
      <c r="J706" s="283">
        <f>ROUND(I706*H706,2)</f>
        <v>0</v>
      </c>
      <c r="K706" s="279" t="s">
        <v>21</v>
      </c>
      <c r="L706" s="284"/>
      <c r="M706" s="285" t="s">
        <v>21</v>
      </c>
      <c r="N706" s="286" t="s">
        <v>45</v>
      </c>
      <c r="O706" s="43"/>
      <c r="P706" s="212">
        <f>O706*H706</f>
        <v>0</v>
      </c>
      <c r="Q706" s="212">
        <v>5.5999999999999999E-3</v>
      </c>
      <c r="R706" s="212">
        <f>Q706*H706</f>
        <v>2.4215575999999999</v>
      </c>
      <c r="S706" s="212">
        <v>0</v>
      </c>
      <c r="T706" s="213">
        <f>S706*H706</f>
        <v>0</v>
      </c>
      <c r="AR706" s="25" t="s">
        <v>619</v>
      </c>
      <c r="AT706" s="25" t="s">
        <v>1079</v>
      </c>
      <c r="AU706" s="25" t="s">
        <v>95</v>
      </c>
      <c r="AY706" s="25" t="s">
        <v>308</v>
      </c>
      <c r="BE706" s="214">
        <f>IF(N706="základní",J706,0)</f>
        <v>0</v>
      </c>
      <c r="BF706" s="214">
        <f>IF(N706="snížená",J706,0)</f>
        <v>0</v>
      </c>
      <c r="BG706" s="214">
        <f>IF(N706="zákl. přenesená",J706,0)</f>
        <v>0</v>
      </c>
      <c r="BH706" s="214">
        <f>IF(N706="sníž. přenesená",J706,0)</f>
        <v>0</v>
      </c>
      <c r="BI706" s="214">
        <f>IF(N706="nulová",J706,0)</f>
        <v>0</v>
      </c>
      <c r="BJ706" s="25" t="s">
        <v>82</v>
      </c>
      <c r="BK706" s="214">
        <f>ROUND(I706*H706,2)</f>
        <v>0</v>
      </c>
      <c r="BL706" s="25" t="s">
        <v>375</v>
      </c>
      <c r="BM706" s="25" t="s">
        <v>3132</v>
      </c>
    </row>
    <row r="707" spans="2:65" s="1" customFormat="1" ht="40.5">
      <c r="B707" s="42"/>
      <c r="C707" s="64"/>
      <c r="D707" s="223" t="s">
        <v>1656</v>
      </c>
      <c r="E707" s="64"/>
      <c r="F707" s="292" t="s">
        <v>3133</v>
      </c>
      <c r="G707" s="64"/>
      <c r="H707" s="64"/>
      <c r="I707" s="173"/>
      <c r="J707" s="64"/>
      <c r="K707" s="64"/>
      <c r="L707" s="62"/>
      <c r="M707" s="291"/>
      <c r="N707" s="43"/>
      <c r="O707" s="43"/>
      <c r="P707" s="43"/>
      <c r="Q707" s="43"/>
      <c r="R707" s="43"/>
      <c r="S707" s="43"/>
      <c r="T707" s="79"/>
      <c r="AT707" s="25" t="s">
        <v>1656</v>
      </c>
      <c r="AU707" s="25" t="s">
        <v>95</v>
      </c>
    </row>
    <row r="708" spans="2:65" s="13" customFormat="1" ht="13.5">
      <c r="B708" s="233"/>
      <c r="C708" s="234"/>
      <c r="D708" s="246" t="s">
        <v>451</v>
      </c>
      <c r="E708" s="234"/>
      <c r="F708" s="257" t="s">
        <v>3134</v>
      </c>
      <c r="G708" s="234"/>
      <c r="H708" s="258">
        <v>432.42099999999999</v>
      </c>
      <c r="I708" s="238"/>
      <c r="J708" s="234"/>
      <c r="K708" s="234"/>
      <c r="L708" s="239"/>
      <c r="M708" s="240"/>
      <c r="N708" s="241"/>
      <c r="O708" s="241"/>
      <c r="P708" s="241"/>
      <c r="Q708" s="241"/>
      <c r="R708" s="241"/>
      <c r="S708" s="241"/>
      <c r="T708" s="242"/>
      <c r="AT708" s="243" t="s">
        <v>451</v>
      </c>
      <c r="AU708" s="243" t="s">
        <v>95</v>
      </c>
      <c r="AV708" s="13" t="s">
        <v>84</v>
      </c>
      <c r="AW708" s="13" t="s">
        <v>6</v>
      </c>
      <c r="AX708" s="13" t="s">
        <v>82</v>
      </c>
      <c r="AY708" s="243" t="s">
        <v>308</v>
      </c>
    </row>
    <row r="709" spans="2:65" s="1" customFormat="1" ht="22.5" customHeight="1">
      <c r="B709" s="42"/>
      <c r="C709" s="203" t="s">
        <v>3135</v>
      </c>
      <c r="D709" s="203" t="s">
        <v>311</v>
      </c>
      <c r="E709" s="204" t="s">
        <v>3136</v>
      </c>
      <c r="F709" s="205" t="s">
        <v>3137</v>
      </c>
      <c r="G709" s="206" t="s">
        <v>538</v>
      </c>
      <c r="H709" s="207">
        <v>3064.1</v>
      </c>
      <c r="I709" s="208"/>
      <c r="J709" s="209">
        <f>ROUND(I709*H709,2)</f>
        <v>0</v>
      </c>
      <c r="K709" s="205" t="s">
        <v>315</v>
      </c>
      <c r="L709" s="62"/>
      <c r="M709" s="210" t="s">
        <v>21</v>
      </c>
      <c r="N709" s="211" t="s">
        <v>45</v>
      </c>
      <c r="O709" s="43"/>
      <c r="P709" s="212">
        <f>O709*H709</f>
        <v>0</v>
      </c>
      <c r="Q709" s="212">
        <v>3.0000000000000001E-5</v>
      </c>
      <c r="R709" s="212">
        <f>Q709*H709</f>
        <v>9.1923000000000005E-2</v>
      </c>
      <c r="S709" s="212">
        <v>0</v>
      </c>
      <c r="T709" s="213">
        <f>S709*H709</f>
        <v>0</v>
      </c>
      <c r="AR709" s="25" t="s">
        <v>375</v>
      </c>
      <c r="AT709" s="25" t="s">
        <v>311</v>
      </c>
      <c r="AU709" s="25" t="s">
        <v>95</v>
      </c>
      <c r="AY709" s="25" t="s">
        <v>308</v>
      </c>
      <c r="BE709" s="214">
        <f>IF(N709="základní",J709,0)</f>
        <v>0</v>
      </c>
      <c r="BF709" s="214">
        <f>IF(N709="snížená",J709,0)</f>
        <v>0</v>
      </c>
      <c r="BG709" s="214">
        <f>IF(N709="zákl. přenesená",J709,0)</f>
        <v>0</v>
      </c>
      <c r="BH709" s="214">
        <f>IF(N709="sníž. přenesená",J709,0)</f>
        <v>0</v>
      </c>
      <c r="BI709" s="214">
        <f>IF(N709="nulová",J709,0)</f>
        <v>0</v>
      </c>
      <c r="BJ709" s="25" t="s">
        <v>82</v>
      </c>
      <c r="BK709" s="214">
        <f>ROUND(I709*H709,2)</f>
        <v>0</v>
      </c>
      <c r="BL709" s="25" t="s">
        <v>375</v>
      </c>
      <c r="BM709" s="25" t="s">
        <v>3138</v>
      </c>
    </row>
    <row r="710" spans="2:65" s="1" customFormat="1" ht="27">
      <c r="B710" s="42"/>
      <c r="C710" s="64"/>
      <c r="D710" s="246" t="s">
        <v>1656</v>
      </c>
      <c r="E710" s="64"/>
      <c r="F710" s="290" t="s">
        <v>3139</v>
      </c>
      <c r="G710" s="64"/>
      <c r="H710" s="64"/>
      <c r="I710" s="173"/>
      <c r="J710" s="64"/>
      <c r="K710" s="64"/>
      <c r="L710" s="62"/>
      <c r="M710" s="291"/>
      <c r="N710" s="43"/>
      <c r="O710" s="43"/>
      <c r="P710" s="43"/>
      <c r="Q710" s="43"/>
      <c r="R710" s="43"/>
      <c r="S710" s="43"/>
      <c r="T710" s="79"/>
      <c r="AT710" s="25" t="s">
        <v>1656</v>
      </c>
      <c r="AU710" s="25" t="s">
        <v>95</v>
      </c>
    </row>
    <row r="711" spans="2:65" s="1" customFormat="1" ht="22.5" customHeight="1">
      <c r="B711" s="42"/>
      <c r="C711" s="277" t="s">
        <v>3140</v>
      </c>
      <c r="D711" s="277" t="s">
        <v>1079</v>
      </c>
      <c r="E711" s="278" t="s">
        <v>3141</v>
      </c>
      <c r="F711" s="279" t="s">
        <v>3142</v>
      </c>
      <c r="G711" s="280" t="s">
        <v>508</v>
      </c>
      <c r="H711" s="281">
        <v>30.673999999999999</v>
      </c>
      <c r="I711" s="282"/>
      <c r="J711" s="283">
        <f>ROUND(I711*H711,2)</f>
        <v>0</v>
      </c>
      <c r="K711" s="279" t="s">
        <v>21</v>
      </c>
      <c r="L711" s="284"/>
      <c r="M711" s="285" t="s">
        <v>21</v>
      </c>
      <c r="N711" s="286" t="s">
        <v>45</v>
      </c>
      <c r="O711" s="43"/>
      <c r="P711" s="212">
        <f>O711*H711</f>
        <v>0</v>
      </c>
      <c r="Q711" s="212">
        <v>3.0000000000000001E-3</v>
      </c>
      <c r="R711" s="212">
        <f>Q711*H711</f>
        <v>9.2022000000000007E-2</v>
      </c>
      <c r="S711" s="212">
        <v>0</v>
      </c>
      <c r="T711" s="213">
        <f>S711*H711</f>
        <v>0</v>
      </c>
      <c r="AR711" s="25" t="s">
        <v>619</v>
      </c>
      <c r="AT711" s="25" t="s">
        <v>1079</v>
      </c>
      <c r="AU711" s="25" t="s">
        <v>95</v>
      </c>
      <c r="AY711" s="25" t="s">
        <v>308</v>
      </c>
      <c r="BE711" s="214">
        <f>IF(N711="základní",J711,0)</f>
        <v>0</v>
      </c>
      <c r="BF711" s="214">
        <f>IF(N711="snížená",J711,0)</f>
        <v>0</v>
      </c>
      <c r="BG711" s="214">
        <f>IF(N711="zákl. přenesená",J711,0)</f>
        <v>0</v>
      </c>
      <c r="BH711" s="214">
        <f>IF(N711="sníž. přenesená",J711,0)</f>
        <v>0</v>
      </c>
      <c r="BI711" s="214">
        <f>IF(N711="nulová",J711,0)</f>
        <v>0</v>
      </c>
      <c r="BJ711" s="25" t="s">
        <v>82</v>
      </c>
      <c r="BK711" s="214">
        <f>ROUND(I711*H711,2)</f>
        <v>0</v>
      </c>
      <c r="BL711" s="25" t="s">
        <v>375</v>
      </c>
      <c r="BM711" s="25" t="s">
        <v>3143</v>
      </c>
    </row>
    <row r="712" spans="2:65" s="1" customFormat="1" ht="54">
      <c r="B712" s="42"/>
      <c r="C712" s="64"/>
      <c r="D712" s="223" t="s">
        <v>1656</v>
      </c>
      <c r="E712" s="64"/>
      <c r="F712" s="292" t="s">
        <v>3099</v>
      </c>
      <c r="G712" s="64"/>
      <c r="H712" s="64"/>
      <c r="I712" s="173"/>
      <c r="J712" s="64"/>
      <c r="K712" s="64"/>
      <c r="L712" s="62"/>
      <c r="M712" s="291"/>
      <c r="N712" s="43"/>
      <c r="O712" s="43"/>
      <c r="P712" s="43"/>
      <c r="Q712" s="43"/>
      <c r="R712" s="43"/>
      <c r="S712" s="43"/>
      <c r="T712" s="79"/>
      <c r="AT712" s="25" t="s">
        <v>1656</v>
      </c>
      <c r="AU712" s="25" t="s">
        <v>95</v>
      </c>
    </row>
    <row r="713" spans="2:65" s="13" customFormat="1" ht="13.5">
      <c r="B713" s="233"/>
      <c r="C713" s="234"/>
      <c r="D713" s="223" t="s">
        <v>451</v>
      </c>
      <c r="E713" s="235" t="s">
        <v>21</v>
      </c>
      <c r="F713" s="236" t="s">
        <v>3144</v>
      </c>
      <c r="G713" s="234"/>
      <c r="H713" s="237">
        <v>26.672999999999998</v>
      </c>
      <c r="I713" s="238"/>
      <c r="J713" s="234"/>
      <c r="K713" s="234"/>
      <c r="L713" s="239"/>
      <c r="M713" s="240"/>
      <c r="N713" s="241"/>
      <c r="O713" s="241"/>
      <c r="P713" s="241"/>
      <c r="Q713" s="241"/>
      <c r="R713" s="241"/>
      <c r="S713" s="241"/>
      <c r="T713" s="242"/>
      <c r="AT713" s="243" t="s">
        <v>451</v>
      </c>
      <c r="AU713" s="243" t="s">
        <v>95</v>
      </c>
      <c r="AV713" s="13" t="s">
        <v>84</v>
      </c>
      <c r="AW713" s="13" t="s">
        <v>37</v>
      </c>
      <c r="AX713" s="13" t="s">
        <v>82</v>
      </c>
      <c r="AY713" s="243" t="s">
        <v>308</v>
      </c>
    </row>
    <row r="714" spans="2:65" s="13" customFormat="1" ht="13.5">
      <c r="B714" s="233"/>
      <c r="C714" s="234"/>
      <c r="D714" s="246" t="s">
        <v>451</v>
      </c>
      <c r="E714" s="234"/>
      <c r="F714" s="257" t="s">
        <v>3145</v>
      </c>
      <c r="G714" s="234"/>
      <c r="H714" s="258">
        <v>30.673999999999999</v>
      </c>
      <c r="I714" s="238"/>
      <c r="J714" s="234"/>
      <c r="K714" s="234"/>
      <c r="L714" s="239"/>
      <c r="M714" s="240"/>
      <c r="N714" s="241"/>
      <c r="O714" s="241"/>
      <c r="P714" s="241"/>
      <c r="Q714" s="241"/>
      <c r="R714" s="241"/>
      <c r="S714" s="241"/>
      <c r="T714" s="242"/>
      <c r="AT714" s="243" t="s">
        <v>451</v>
      </c>
      <c r="AU714" s="243" t="s">
        <v>95</v>
      </c>
      <c r="AV714" s="13" t="s">
        <v>84</v>
      </c>
      <c r="AW714" s="13" t="s">
        <v>6</v>
      </c>
      <c r="AX714" s="13" t="s">
        <v>82</v>
      </c>
      <c r="AY714" s="243" t="s">
        <v>308</v>
      </c>
    </row>
    <row r="715" spans="2:65" s="1" customFormat="1" ht="22.5" customHeight="1">
      <c r="B715" s="42"/>
      <c r="C715" s="277" t="s">
        <v>3146</v>
      </c>
      <c r="D715" s="277" t="s">
        <v>1079</v>
      </c>
      <c r="E715" s="278" t="s">
        <v>3147</v>
      </c>
      <c r="F715" s="279" t="s">
        <v>3148</v>
      </c>
      <c r="G715" s="280" t="s">
        <v>508</v>
      </c>
      <c r="H715" s="281">
        <v>98.590999999999994</v>
      </c>
      <c r="I715" s="282"/>
      <c r="J715" s="283">
        <f>ROUND(I715*H715,2)</f>
        <v>0</v>
      </c>
      <c r="K715" s="279" t="s">
        <v>21</v>
      </c>
      <c r="L715" s="284"/>
      <c r="M715" s="285" t="s">
        <v>21</v>
      </c>
      <c r="N715" s="286" t="s">
        <v>45</v>
      </c>
      <c r="O715" s="43"/>
      <c r="P715" s="212">
        <f>O715*H715</f>
        <v>0</v>
      </c>
      <c r="Q715" s="212">
        <v>3.0000000000000001E-3</v>
      </c>
      <c r="R715" s="212">
        <f>Q715*H715</f>
        <v>0.29577300000000001</v>
      </c>
      <c r="S715" s="212">
        <v>0</v>
      </c>
      <c r="T715" s="213">
        <f>S715*H715</f>
        <v>0</v>
      </c>
      <c r="AR715" s="25" t="s">
        <v>619</v>
      </c>
      <c r="AT715" s="25" t="s">
        <v>1079</v>
      </c>
      <c r="AU715" s="25" t="s">
        <v>95</v>
      </c>
      <c r="AY715" s="25" t="s">
        <v>308</v>
      </c>
      <c r="BE715" s="214">
        <f>IF(N715="základní",J715,0)</f>
        <v>0</v>
      </c>
      <c r="BF715" s="214">
        <f>IF(N715="snížená",J715,0)</f>
        <v>0</v>
      </c>
      <c r="BG715" s="214">
        <f>IF(N715="zákl. přenesená",J715,0)</f>
        <v>0</v>
      </c>
      <c r="BH715" s="214">
        <f>IF(N715="sníž. přenesená",J715,0)</f>
        <v>0</v>
      </c>
      <c r="BI715" s="214">
        <f>IF(N715="nulová",J715,0)</f>
        <v>0</v>
      </c>
      <c r="BJ715" s="25" t="s">
        <v>82</v>
      </c>
      <c r="BK715" s="214">
        <f>ROUND(I715*H715,2)</f>
        <v>0</v>
      </c>
      <c r="BL715" s="25" t="s">
        <v>375</v>
      </c>
      <c r="BM715" s="25" t="s">
        <v>3149</v>
      </c>
    </row>
    <row r="716" spans="2:65" s="1" customFormat="1" ht="54">
      <c r="B716" s="42"/>
      <c r="C716" s="64"/>
      <c r="D716" s="223" t="s">
        <v>1656</v>
      </c>
      <c r="E716" s="64"/>
      <c r="F716" s="292" t="s">
        <v>3105</v>
      </c>
      <c r="G716" s="64"/>
      <c r="H716" s="64"/>
      <c r="I716" s="173"/>
      <c r="J716" s="64"/>
      <c r="K716" s="64"/>
      <c r="L716" s="62"/>
      <c r="M716" s="291"/>
      <c r="N716" s="43"/>
      <c r="O716" s="43"/>
      <c r="P716" s="43"/>
      <c r="Q716" s="43"/>
      <c r="R716" s="43"/>
      <c r="S716" s="43"/>
      <c r="T716" s="79"/>
      <c r="AT716" s="25" t="s">
        <v>1656</v>
      </c>
      <c r="AU716" s="25" t="s">
        <v>95</v>
      </c>
    </row>
    <row r="717" spans="2:65" s="13" customFormat="1" ht="13.5">
      <c r="B717" s="233"/>
      <c r="C717" s="234"/>
      <c r="D717" s="223" t="s">
        <v>451</v>
      </c>
      <c r="E717" s="235" t="s">
        <v>21</v>
      </c>
      <c r="F717" s="236" t="s">
        <v>3150</v>
      </c>
      <c r="G717" s="234"/>
      <c r="H717" s="237">
        <v>85.730999999999995</v>
      </c>
      <c r="I717" s="238"/>
      <c r="J717" s="234"/>
      <c r="K717" s="234"/>
      <c r="L717" s="239"/>
      <c r="M717" s="240"/>
      <c r="N717" s="241"/>
      <c r="O717" s="241"/>
      <c r="P717" s="241"/>
      <c r="Q717" s="241"/>
      <c r="R717" s="241"/>
      <c r="S717" s="241"/>
      <c r="T717" s="242"/>
      <c r="AT717" s="243" t="s">
        <v>451</v>
      </c>
      <c r="AU717" s="243" t="s">
        <v>95</v>
      </c>
      <c r="AV717" s="13" t="s">
        <v>84</v>
      </c>
      <c r="AW717" s="13" t="s">
        <v>37</v>
      </c>
      <c r="AX717" s="13" t="s">
        <v>82</v>
      </c>
      <c r="AY717" s="243" t="s">
        <v>308</v>
      </c>
    </row>
    <row r="718" spans="2:65" s="13" customFormat="1" ht="13.5">
      <c r="B718" s="233"/>
      <c r="C718" s="234"/>
      <c r="D718" s="246" t="s">
        <v>451</v>
      </c>
      <c r="E718" s="234"/>
      <c r="F718" s="257" t="s">
        <v>3151</v>
      </c>
      <c r="G718" s="234"/>
      <c r="H718" s="258">
        <v>98.590999999999994</v>
      </c>
      <c r="I718" s="238"/>
      <c r="J718" s="234"/>
      <c r="K718" s="234"/>
      <c r="L718" s="239"/>
      <c r="M718" s="240"/>
      <c r="N718" s="241"/>
      <c r="O718" s="241"/>
      <c r="P718" s="241"/>
      <c r="Q718" s="241"/>
      <c r="R718" s="241"/>
      <c r="S718" s="241"/>
      <c r="T718" s="242"/>
      <c r="AT718" s="243" t="s">
        <v>451</v>
      </c>
      <c r="AU718" s="243" t="s">
        <v>95</v>
      </c>
      <c r="AV718" s="13" t="s">
        <v>84</v>
      </c>
      <c r="AW718" s="13" t="s">
        <v>6</v>
      </c>
      <c r="AX718" s="13" t="s">
        <v>82</v>
      </c>
      <c r="AY718" s="243" t="s">
        <v>308</v>
      </c>
    </row>
    <row r="719" spans="2:65" s="1" customFormat="1" ht="22.5" customHeight="1">
      <c r="B719" s="42"/>
      <c r="C719" s="277" t="s">
        <v>3152</v>
      </c>
      <c r="D719" s="277" t="s">
        <v>1079</v>
      </c>
      <c r="E719" s="278" t="s">
        <v>3153</v>
      </c>
      <c r="F719" s="279" t="s">
        <v>3154</v>
      </c>
      <c r="G719" s="280" t="s">
        <v>508</v>
      </c>
      <c r="H719" s="281">
        <v>19.102</v>
      </c>
      <c r="I719" s="282"/>
      <c r="J719" s="283">
        <f>ROUND(I719*H719,2)</f>
        <v>0</v>
      </c>
      <c r="K719" s="279" t="s">
        <v>21</v>
      </c>
      <c r="L719" s="284"/>
      <c r="M719" s="285" t="s">
        <v>21</v>
      </c>
      <c r="N719" s="286" t="s">
        <v>45</v>
      </c>
      <c r="O719" s="43"/>
      <c r="P719" s="212">
        <f>O719*H719</f>
        <v>0</v>
      </c>
      <c r="Q719" s="212">
        <v>3.0000000000000001E-3</v>
      </c>
      <c r="R719" s="212">
        <f>Q719*H719</f>
        <v>5.7306000000000003E-2</v>
      </c>
      <c r="S719" s="212">
        <v>0</v>
      </c>
      <c r="T719" s="213">
        <f>S719*H719</f>
        <v>0</v>
      </c>
      <c r="AR719" s="25" t="s">
        <v>619</v>
      </c>
      <c r="AT719" s="25" t="s">
        <v>1079</v>
      </c>
      <c r="AU719" s="25" t="s">
        <v>95</v>
      </c>
      <c r="AY719" s="25" t="s">
        <v>308</v>
      </c>
      <c r="BE719" s="214">
        <f>IF(N719="základní",J719,0)</f>
        <v>0</v>
      </c>
      <c r="BF719" s="214">
        <f>IF(N719="snížená",J719,0)</f>
        <v>0</v>
      </c>
      <c r="BG719" s="214">
        <f>IF(N719="zákl. přenesená",J719,0)</f>
        <v>0</v>
      </c>
      <c r="BH719" s="214">
        <f>IF(N719="sníž. přenesená",J719,0)</f>
        <v>0</v>
      </c>
      <c r="BI719" s="214">
        <f>IF(N719="nulová",J719,0)</f>
        <v>0</v>
      </c>
      <c r="BJ719" s="25" t="s">
        <v>82</v>
      </c>
      <c r="BK719" s="214">
        <f>ROUND(I719*H719,2)</f>
        <v>0</v>
      </c>
      <c r="BL719" s="25" t="s">
        <v>375</v>
      </c>
      <c r="BM719" s="25" t="s">
        <v>3155</v>
      </c>
    </row>
    <row r="720" spans="2:65" s="1" customFormat="1" ht="67.5">
      <c r="B720" s="42"/>
      <c r="C720" s="64"/>
      <c r="D720" s="223" t="s">
        <v>1656</v>
      </c>
      <c r="E720" s="64"/>
      <c r="F720" s="292" t="s">
        <v>3111</v>
      </c>
      <c r="G720" s="64"/>
      <c r="H720" s="64"/>
      <c r="I720" s="173"/>
      <c r="J720" s="64"/>
      <c r="K720" s="64"/>
      <c r="L720" s="62"/>
      <c r="M720" s="291"/>
      <c r="N720" s="43"/>
      <c r="O720" s="43"/>
      <c r="P720" s="43"/>
      <c r="Q720" s="43"/>
      <c r="R720" s="43"/>
      <c r="S720" s="43"/>
      <c r="T720" s="79"/>
      <c r="AT720" s="25" t="s">
        <v>1656</v>
      </c>
      <c r="AU720" s="25" t="s">
        <v>95</v>
      </c>
    </row>
    <row r="721" spans="2:65" s="13" customFormat="1" ht="13.5">
      <c r="B721" s="233"/>
      <c r="C721" s="234"/>
      <c r="D721" s="223" t="s">
        <v>451</v>
      </c>
      <c r="E721" s="235" t="s">
        <v>21</v>
      </c>
      <c r="F721" s="236" t="s">
        <v>3156</v>
      </c>
      <c r="G721" s="234"/>
      <c r="H721" s="237">
        <v>16.61</v>
      </c>
      <c r="I721" s="238"/>
      <c r="J721" s="234"/>
      <c r="K721" s="234"/>
      <c r="L721" s="239"/>
      <c r="M721" s="240"/>
      <c r="N721" s="241"/>
      <c r="O721" s="241"/>
      <c r="P721" s="241"/>
      <c r="Q721" s="241"/>
      <c r="R721" s="241"/>
      <c r="S721" s="241"/>
      <c r="T721" s="242"/>
      <c r="AT721" s="243" t="s">
        <v>451</v>
      </c>
      <c r="AU721" s="243" t="s">
        <v>95</v>
      </c>
      <c r="AV721" s="13" t="s">
        <v>84</v>
      </c>
      <c r="AW721" s="13" t="s">
        <v>37</v>
      </c>
      <c r="AX721" s="13" t="s">
        <v>82</v>
      </c>
      <c r="AY721" s="243" t="s">
        <v>308</v>
      </c>
    </row>
    <row r="722" spans="2:65" s="13" customFormat="1" ht="13.5">
      <c r="B722" s="233"/>
      <c r="C722" s="234"/>
      <c r="D722" s="246" t="s">
        <v>451</v>
      </c>
      <c r="E722" s="234"/>
      <c r="F722" s="257" t="s">
        <v>3157</v>
      </c>
      <c r="G722" s="234"/>
      <c r="H722" s="258">
        <v>19.102</v>
      </c>
      <c r="I722" s="238"/>
      <c r="J722" s="234"/>
      <c r="K722" s="234"/>
      <c r="L722" s="239"/>
      <c r="M722" s="240"/>
      <c r="N722" s="241"/>
      <c r="O722" s="241"/>
      <c r="P722" s="241"/>
      <c r="Q722" s="241"/>
      <c r="R722" s="241"/>
      <c r="S722" s="241"/>
      <c r="T722" s="242"/>
      <c r="AT722" s="243" t="s">
        <v>451</v>
      </c>
      <c r="AU722" s="243" t="s">
        <v>95</v>
      </c>
      <c r="AV722" s="13" t="s">
        <v>84</v>
      </c>
      <c r="AW722" s="13" t="s">
        <v>6</v>
      </c>
      <c r="AX722" s="13" t="s">
        <v>82</v>
      </c>
      <c r="AY722" s="243" t="s">
        <v>308</v>
      </c>
    </row>
    <row r="723" spans="2:65" s="1" customFormat="1" ht="22.5" customHeight="1">
      <c r="B723" s="42"/>
      <c r="C723" s="277" t="s">
        <v>3158</v>
      </c>
      <c r="D723" s="277" t="s">
        <v>1079</v>
      </c>
      <c r="E723" s="278" t="s">
        <v>3159</v>
      </c>
      <c r="F723" s="279" t="s">
        <v>3160</v>
      </c>
      <c r="G723" s="280" t="s">
        <v>508</v>
      </c>
      <c r="H723" s="281">
        <v>177.482</v>
      </c>
      <c r="I723" s="282"/>
      <c r="J723" s="283">
        <f>ROUND(I723*H723,2)</f>
        <v>0</v>
      </c>
      <c r="K723" s="279" t="s">
        <v>21</v>
      </c>
      <c r="L723" s="284"/>
      <c r="M723" s="285" t="s">
        <v>21</v>
      </c>
      <c r="N723" s="286" t="s">
        <v>45</v>
      </c>
      <c r="O723" s="43"/>
      <c r="P723" s="212">
        <f>O723*H723</f>
        <v>0</v>
      </c>
      <c r="Q723" s="212">
        <v>3.0000000000000001E-3</v>
      </c>
      <c r="R723" s="212">
        <f>Q723*H723</f>
        <v>0.53244599999999997</v>
      </c>
      <c r="S723" s="212">
        <v>0</v>
      </c>
      <c r="T723" s="213">
        <f>S723*H723</f>
        <v>0</v>
      </c>
      <c r="AR723" s="25" t="s">
        <v>619</v>
      </c>
      <c r="AT723" s="25" t="s">
        <v>1079</v>
      </c>
      <c r="AU723" s="25" t="s">
        <v>95</v>
      </c>
      <c r="AY723" s="25" t="s">
        <v>308</v>
      </c>
      <c r="BE723" s="214">
        <f>IF(N723="základní",J723,0)</f>
        <v>0</v>
      </c>
      <c r="BF723" s="214">
        <f>IF(N723="snížená",J723,0)</f>
        <v>0</v>
      </c>
      <c r="BG723" s="214">
        <f>IF(N723="zákl. přenesená",J723,0)</f>
        <v>0</v>
      </c>
      <c r="BH723" s="214">
        <f>IF(N723="sníž. přenesená",J723,0)</f>
        <v>0</v>
      </c>
      <c r="BI723" s="214">
        <f>IF(N723="nulová",J723,0)</f>
        <v>0</v>
      </c>
      <c r="BJ723" s="25" t="s">
        <v>82</v>
      </c>
      <c r="BK723" s="214">
        <f>ROUND(I723*H723,2)</f>
        <v>0</v>
      </c>
      <c r="BL723" s="25" t="s">
        <v>375</v>
      </c>
      <c r="BM723" s="25" t="s">
        <v>3161</v>
      </c>
    </row>
    <row r="724" spans="2:65" s="1" customFormat="1" ht="40.5">
      <c r="B724" s="42"/>
      <c r="C724" s="64"/>
      <c r="D724" s="223" t="s">
        <v>1656</v>
      </c>
      <c r="E724" s="64"/>
      <c r="F724" s="292" t="s">
        <v>3117</v>
      </c>
      <c r="G724" s="64"/>
      <c r="H724" s="64"/>
      <c r="I724" s="173"/>
      <c r="J724" s="64"/>
      <c r="K724" s="64"/>
      <c r="L724" s="62"/>
      <c r="M724" s="291"/>
      <c r="N724" s="43"/>
      <c r="O724" s="43"/>
      <c r="P724" s="43"/>
      <c r="Q724" s="43"/>
      <c r="R724" s="43"/>
      <c r="S724" s="43"/>
      <c r="T724" s="79"/>
      <c r="AT724" s="25" t="s">
        <v>1656</v>
      </c>
      <c r="AU724" s="25" t="s">
        <v>95</v>
      </c>
    </row>
    <row r="725" spans="2:65" s="13" customFormat="1" ht="13.5">
      <c r="B725" s="233"/>
      <c r="C725" s="234"/>
      <c r="D725" s="223" t="s">
        <v>451</v>
      </c>
      <c r="E725" s="235" t="s">
        <v>21</v>
      </c>
      <c r="F725" s="236" t="s">
        <v>3162</v>
      </c>
      <c r="G725" s="234"/>
      <c r="H725" s="237">
        <v>154.33199999999999</v>
      </c>
      <c r="I725" s="238"/>
      <c r="J725" s="234"/>
      <c r="K725" s="234"/>
      <c r="L725" s="239"/>
      <c r="M725" s="240"/>
      <c r="N725" s="241"/>
      <c r="O725" s="241"/>
      <c r="P725" s="241"/>
      <c r="Q725" s="241"/>
      <c r="R725" s="241"/>
      <c r="S725" s="241"/>
      <c r="T725" s="242"/>
      <c r="AT725" s="243" t="s">
        <v>451</v>
      </c>
      <c r="AU725" s="243" t="s">
        <v>95</v>
      </c>
      <c r="AV725" s="13" t="s">
        <v>84</v>
      </c>
      <c r="AW725" s="13" t="s">
        <v>37</v>
      </c>
      <c r="AX725" s="13" t="s">
        <v>82</v>
      </c>
      <c r="AY725" s="243" t="s">
        <v>308</v>
      </c>
    </row>
    <row r="726" spans="2:65" s="13" customFormat="1" ht="13.5">
      <c r="B726" s="233"/>
      <c r="C726" s="234"/>
      <c r="D726" s="246" t="s">
        <v>451</v>
      </c>
      <c r="E726" s="234"/>
      <c r="F726" s="257" t="s">
        <v>3163</v>
      </c>
      <c r="G726" s="234"/>
      <c r="H726" s="258">
        <v>177.482</v>
      </c>
      <c r="I726" s="238"/>
      <c r="J726" s="234"/>
      <c r="K726" s="234"/>
      <c r="L726" s="239"/>
      <c r="M726" s="240"/>
      <c r="N726" s="241"/>
      <c r="O726" s="241"/>
      <c r="P726" s="241"/>
      <c r="Q726" s="241"/>
      <c r="R726" s="241"/>
      <c r="S726" s="241"/>
      <c r="T726" s="242"/>
      <c r="AT726" s="243" t="s">
        <v>451</v>
      </c>
      <c r="AU726" s="243" t="s">
        <v>95</v>
      </c>
      <c r="AV726" s="13" t="s">
        <v>84</v>
      </c>
      <c r="AW726" s="13" t="s">
        <v>6</v>
      </c>
      <c r="AX726" s="13" t="s">
        <v>82</v>
      </c>
      <c r="AY726" s="243" t="s">
        <v>308</v>
      </c>
    </row>
    <row r="727" spans="2:65" s="1" customFormat="1" ht="22.5" customHeight="1">
      <c r="B727" s="42"/>
      <c r="C727" s="277" t="s">
        <v>3164</v>
      </c>
      <c r="D727" s="277" t="s">
        <v>1079</v>
      </c>
      <c r="E727" s="278" t="s">
        <v>3165</v>
      </c>
      <c r="F727" s="279" t="s">
        <v>3166</v>
      </c>
      <c r="G727" s="280" t="s">
        <v>508</v>
      </c>
      <c r="H727" s="281">
        <v>10.78</v>
      </c>
      <c r="I727" s="282"/>
      <c r="J727" s="283">
        <f>ROUND(I727*H727,2)</f>
        <v>0</v>
      </c>
      <c r="K727" s="279" t="s">
        <v>21</v>
      </c>
      <c r="L727" s="284"/>
      <c r="M727" s="285" t="s">
        <v>21</v>
      </c>
      <c r="N727" s="286" t="s">
        <v>45</v>
      </c>
      <c r="O727" s="43"/>
      <c r="P727" s="212">
        <f>O727*H727</f>
        <v>0</v>
      </c>
      <c r="Q727" s="212">
        <v>3.0999999999999999E-3</v>
      </c>
      <c r="R727" s="212">
        <f>Q727*H727</f>
        <v>3.3417999999999996E-2</v>
      </c>
      <c r="S727" s="212">
        <v>0</v>
      </c>
      <c r="T727" s="213">
        <f>S727*H727</f>
        <v>0</v>
      </c>
      <c r="AR727" s="25" t="s">
        <v>619</v>
      </c>
      <c r="AT727" s="25" t="s">
        <v>1079</v>
      </c>
      <c r="AU727" s="25" t="s">
        <v>95</v>
      </c>
      <c r="AY727" s="25" t="s">
        <v>308</v>
      </c>
      <c r="BE727" s="214">
        <f>IF(N727="základní",J727,0)</f>
        <v>0</v>
      </c>
      <c r="BF727" s="214">
        <f>IF(N727="snížená",J727,0)</f>
        <v>0</v>
      </c>
      <c r="BG727" s="214">
        <f>IF(N727="zákl. přenesená",J727,0)</f>
        <v>0</v>
      </c>
      <c r="BH727" s="214">
        <f>IF(N727="sníž. přenesená",J727,0)</f>
        <v>0</v>
      </c>
      <c r="BI727" s="214">
        <f>IF(N727="nulová",J727,0)</f>
        <v>0</v>
      </c>
      <c r="BJ727" s="25" t="s">
        <v>82</v>
      </c>
      <c r="BK727" s="214">
        <f>ROUND(I727*H727,2)</f>
        <v>0</v>
      </c>
      <c r="BL727" s="25" t="s">
        <v>375</v>
      </c>
      <c r="BM727" s="25" t="s">
        <v>3167</v>
      </c>
    </row>
    <row r="728" spans="2:65" s="1" customFormat="1" ht="27">
      <c r="B728" s="42"/>
      <c r="C728" s="64"/>
      <c r="D728" s="223" t="s">
        <v>1656</v>
      </c>
      <c r="E728" s="64"/>
      <c r="F728" s="292" t="s">
        <v>3123</v>
      </c>
      <c r="G728" s="64"/>
      <c r="H728" s="64"/>
      <c r="I728" s="173"/>
      <c r="J728" s="64"/>
      <c r="K728" s="64"/>
      <c r="L728" s="62"/>
      <c r="M728" s="291"/>
      <c r="N728" s="43"/>
      <c r="O728" s="43"/>
      <c r="P728" s="43"/>
      <c r="Q728" s="43"/>
      <c r="R728" s="43"/>
      <c r="S728" s="43"/>
      <c r="T728" s="79"/>
      <c r="AT728" s="25" t="s">
        <v>1656</v>
      </c>
      <c r="AU728" s="25" t="s">
        <v>95</v>
      </c>
    </row>
    <row r="729" spans="2:65" s="13" customFormat="1" ht="13.5">
      <c r="B729" s="233"/>
      <c r="C729" s="234"/>
      <c r="D729" s="223" t="s">
        <v>451</v>
      </c>
      <c r="E729" s="235" t="s">
        <v>21</v>
      </c>
      <c r="F729" s="236" t="s">
        <v>3168</v>
      </c>
      <c r="G729" s="234"/>
      <c r="H729" s="237">
        <v>9.3740000000000006</v>
      </c>
      <c r="I729" s="238"/>
      <c r="J729" s="234"/>
      <c r="K729" s="234"/>
      <c r="L729" s="239"/>
      <c r="M729" s="240"/>
      <c r="N729" s="241"/>
      <c r="O729" s="241"/>
      <c r="P729" s="241"/>
      <c r="Q729" s="241"/>
      <c r="R729" s="241"/>
      <c r="S729" s="241"/>
      <c r="T729" s="242"/>
      <c r="AT729" s="243" t="s">
        <v>451</v>
      </c>
      <c r="AU729" s="243" t="s">
        <v>95</v>
      </c>
      <c r="AV729" s="13" t="s">
        <v>84</v>
      </c>
      <c r="AW729" s="13" t="s">
        <v>37</v>
      </c>
      <c r="AX729" s="13" t="s">
        <v>82</v>
      </c>
      <c r="AY729" s="243" t="s">
        <v>308</v>
      </c>
    </row>
    <row r="730" spans="2:65" s="13" customFormat="1" ht="13.5">
      <c r="B730" s="233"/>
      <c r="C730" s="234"/>
      <c r="D730" s="246" t="s">
        <v>451</v>
      </c>
      <c r="E730" s="234"/>
      <c r="F730" s="257" t="s">
        <v>3169</v>
      </c>
      <c r="G730" s="234"/>
      <c r="H730" s="258">
        <v>10.78</v>
      </c>
      <c r="I730" s="238"/>
      <c r="J730" s="234"/>
      <c r="K730" s="234"/>
      <c r="L730" s="239"/>
      <c r="M730" s="240"/>
      <c r="N730" s="241"/>
      <c r="O730" s="241"/>
      <c r="P730" s="241"/>
      <c r="Q730" s="241"/>
      <c r="R730" s="241"/>
      <c r="S730" s="241"/>
      <c r="T730" s="242"/>
      <c r="AT730" s="243" t="s">
        <v>451</v>
      </c>
      <c r="AU730" s="243" t="s">
        <v>95</v>
      </c>
      <c r="AV730" s="13" t="s">
        <v>84</v>
      </c>
      <c r="AW730" s="13" t="s">
        <v>6</v>
      </c>
      <c r="AX730" s="13" t="s">
        <v>82</v>
      </c>
      <c r="AY730" s="243" t="s">
        <v>308</v>
      </c>
    </row>
    <row r="731" spans="2:65" s="1" customFormat="1" ht="22.5" customHeight="1">
      <c r="B731" s="42"/>
      <c r="C731" s="277" t="s">
        <v>3170</v>
      </c>
      <c r="D731" s="277" t="s">
        <v>1079</v>
      </c>
      <c r="E731" s="278" t="s">
        <v>3171</v>
      </c>
      <c r="F731" s="279" t="s">
        <v>3172</v>
      </c>
      <c r="G731" s="280" t="s">
        <v>508</v>
      </c>
      <c r="H731" s="281">
        <v>15.744</v>
      </c>
      <c r="I731" s="282"/>
      <c r="J731" s="283">
        <f>ROUND(I731*H731,2)</f>
        <v>0</v>
      </c>
      <c r="K731" s="279" t="s">
        <v>21</v>
      </c>
      <c r="L731" s="284"/>
      <c r="M731" s="285" t="s">
        <v>21</v>
      </c>
      <c r="N731" s="286" t="s">
        <v>45</v>
      </c>
      <c r="O731" s="43"/>
      <c r="P731" s="212">
        <f>O731*H731</f>
        <v>0</v>
      </c>
      <c r="Q731" s="212">
        <v>5.5999999999999999E-3</v>
      </c>
      <c r="R731" s="212">
        <f>Q731*H731</f>
        <v>8.8166399999999992E-2</v>
      </c>
      <c r="S731" s="212">
        <v>0</v>
      </c>
      <c r="T731" s="213">
        <f>S731*H731</f>
        <v>0</v>
      </c>
      <c r="AR731" s="25" t="s">
        <v>619</v>
      </c>
      <c r="AT731" s="25" t="s">
        <v>1079</v>
      </c>
      <c r="AU731" s="25" t="s">
        <v>95</v>
      </c>
      <c r="AY731" s="25" t="s">
        <v>308</v>
      </c>
      <c r="BE731" s="214">
        <f>IF(N731="základní",J731,0)</f>
        <v>0</v>
      </c>
      <c r="BF731" s="214">
        <f>IF(N731="snížená",J731,0)</f>
        <v>0</v>
      </c>
      <c r="BG731" s="214">
        <f>IF(N731="zákl. přenesená",J731,0)</f>
        <v>0</v>
      </c>
      <c r="BH731" s="214">
        <f>IF(N731="sníž. přenesená",J731,0)</f>
        <v>0</v>
      </c>
      <c r="BI731" s="214">
        <f>IF(N731="nulová",J731,0)</f>
        <v>0</v>
      </c>
      <c r="BJ731" s="25" t="s">
        <v>82</v>
      </c>
      <c r="BK731" s="214">
        <f>ROUND(I731*H731,2)</f>
        <v>0</v>
      </c>
      <c r="BL731" s="25" t="s">
        <v>375</v>
      </c>
      <c r="BM731" s="25" t="s">
        <v>3173</v>
      </c>
    </row>
    <row r="732" spans="2:65" s="1" customFormat="1" ht="27">
      <c r="B732" s="42"/>
      <c r="C732" s="64"/>
      <c r="D732" s="223" t="s">
        <v>1656</v>
      </c>
      <c r="E732" s="64"/>
      <c r="F732" s="292" t="s">
        <v>3174</v>
      </c>
      <c r="G732" s="64"/>
      <c r="H732" s="64"/>
      <c r="I732" s="173"/>
      <c r="J732" s="64"/>
      <c r="K732" s="64"/>
      <c r="L732" s="62"/>
      <c r="M732" s="291"/>
      <c r="N732" s="43"/>
      <c r="O732" s="43"/>
      <c r="P732" s="43"/>
      <c r="Q732" s="43"/>
      <c r="R732" s="43"/>
      <c r="S732" s="43"/>
      <c r="T732" s="79"/>
      <c r="AT732" s="25" t="s">
        <v>1656</v>
      </c>
      <c r="AU732" s="25" t="s">
        <v>95</v>
      </c>
    </row>
    <row r="733" spans="2:65" s="13" customFormat="1" ht="13.5">
      <c r="B733" s="233"/>
      <c r="C733" s="234"/>
      <c r="D733" s="223" t="s">
        <v>451</v>
      </c>
      <c r="E733" s="235" t="s">
        <v>21</v>
      </c>
      <c r="F733" s="236" t="s">
        <v>3175</v>
      </c>
      <c r="G733" s="234"/>
      <c r="H733" s="237">
        <v>13.69</v>
      </c>
      <c r="I733" s="238"/>
      <c r="J733" s="234"/>
      <c r="K733" s="234"/>
      <c r="L733" s="239"/>
      <c r="M733" s="240"/>
      <c r="N733" s="241"/>
      <c r="O733" s="241"/>
      <c r="P733" s="241"/>
      <c r="Q733" s="241"/>
      <c r="R733" s="241"/>
      <c r="S733" s="241"/>
      <c r="T733" s="242"/>
      <c r="AT733" s="243" t="s">
        <v>451</v>
      </c>
      <c r="AU733" s="243" t="s">
        <v>95</v>
      </c>
      <c r="AV733" s="13" t="s">
        <v>84</v>
      </c>
      <c r="AW733" s="13" t="s">
        <v>37</v>
      </c>
      <c r="AX733" s="13" t="s">
        <v>82</v>
      </c>
      <c r="AY733" s="243" t="s">
        <v>308</v>
      </c>
    </row>
    <row r="734" spans="2:65" s="13" customFormat="1" ht="13.5">
      <c r="B734" s="233"/>
      <c r="C734" s="234"/>
      <c r="D734" s="246" t="s">
        <v>451</v>
      </c>
      <c r="E734" s="234"/>
      <c r="F734" s="257" t="s">
        <v>3176</v>
      </c>
      <c r="G734" s="234"/>
      <c r="H734" s="258">
        <v>15.744</v>
      </c>
      <c r="I734" s="238"/>
      <c r="J734" s="234"/>
      <c r="K734" s="234"/>
      <c r="L734" s="239"/>
      <c r="M734" s="240"/>
      <c r="N734" s="241"/>
      <c r="O734" s="241"/>
      <c r="P734" s="241"/>
      <c r="Q734" s="241"/>
      <c r="R734" s="241"/>
      <c r="S734" s="241"/>
      <c r="T734" s="242"/>
      <c r="AT734" s="243" t="s">
        <v>451</v>
      </c>
      <c r="AU734" s="243" t="s">
        <v>95</v>
      </c>
      <c r="AV734" s="13" t="s">
        <v>84</v>
      </c>
      <c r="AW734" s="13" t="s">
        <v>6</v>
      </c>
      <c r="AX734" s="13" t="s">
        <v>82</v>
      </c>
      <c r="AY734" s="243" t="s">
        <v>308</v>
      </c>
    </row>
    <row r="735" spans="2:65" s="1" customFormat="1" ht="22.5" customHeight="1">
      <c r="B735" s="42"/>
      <c r="C735" s="277" t="s">
        <v>3177</v>
      </c>
      <c r="D735" s="277" t="s">
        <v>1079</v>
      </c>
      <c r="E735" s="278" t="s">
        <v>3178</v>
      </c>
      <c r="F735" s="279" t="s">
        <v>3179</v>
      </c>
      <c r="G735" s="280" t="s">
        <v>538</v>
      </c>
      <c r="H735" s="281">
        <v>3217.3049999999998</v>
      </c>
      <c r="I735" s="282"/>
      <c r="J735" s="283">
        <f>ROUND(I735*H735,2)</f>
        <v>0</v>
      </c>
      <c r="K735" s="279" t="s">
        <v>21</v>
      </c>
      <c r="L735" s="284"/>
      <c r="M735" s="285" t="s">
        <v>21</v>
      </c>
      <c r="N735" s="286" t="s">
        <v>45</v>
      </c>
      <c r="O735" s="43"/>
      <c r="P735" s="212">
        <f>O735*H735</f>
        <v>0</v>
      </c>
      <c r="Q735" s="212">
        <v>0</v>
      </c>
      <c r="R735" s="212">
        <f>Q735*H735</f>
        <v>0</v>
      </c>
      <c r="S735" s="212">
        <v>0</v>
      </c>
      <c r="T735" s="213">
        <f>S735*H735</f>
        <v>0</v>
      </c>
      <c r="AR735" s="25" t="s">
        <v>619</v>
      </c>
      <c r="AT735" s="25" t="s">
        <v>1079</v>
      </c>
      <c r="AU735" s="25" t="s">
        <v>95</v>
      </c>
      <c r="AY735" s="25" t="s">
        <v>308</v>
      </c>
      <c r="BE735" s="214">
        <f>IF(N735="základní",J735,0)</f>
        <v>0</v>
      </c>
      <c r="BF735" s="214">
        <f>IF(N735="snížená",J735,0)</f>
        <v>0</v>
      </c>
      <c r="BG735" s="214">
        <f>IF(N735="zákl. přenesená",J735,0)</f>
        <v>0</v>
      </c>
      <c r="BH735" s="214">
        <f>IF(N735="sníž. přenesená",J735,0)</f>
        <v>0</v>
      </c>
      <c r="BI735" s="214">
        <f>IF(N735="nulová",J735,0)</f>
        <v>0</v>
      </c>
      <c r="BJ735" s="25" t="s">
        <v>82</v>
      </c>
      <c r="BK735" s="214">
        <f>ROUND(I735*H735,2)</f>
        <v>0</v>
      </c>
      <c r="BL735" s="25" t="s">
        <v>375</v>
      </c>
      <c r="BM735" s="25" t="s">
        <v>3180</v>
      </c>
    </row>
    <row r="736" spans="2:65" s="13" customFormat="1" ht="13.5">
      <c r="B736" s="233"/>
      <c r="C736" s="234"/>
      <c r="D736" s="246" t="s">
        <v>451</v>
      </c>
      <c r="E736" s="234"/>
      <c r="F736" s="257" t="s">
        <v>3181</v>
      </c>
      <c r="G736" s="234"/>
      <c r="H736" s="258">
        <v>3217.3049999999998</v>
      </c>
      <c r="I736" s="238"/>
      <c r="J736" s="234"/>
      <c r="K736" s="234"/>
      <c r="L736" s="239"/>
      <c r="M736" s="240"/>
      <c r="N736" s="241"/>
      <c r="O736" s="241"/>
      <c r="P736" s="241"/>
      <c r="Q736" s="241"/>
      <c r="R736" s="241"/>
      <c r="S736" s="241"/>
      <c r="T736" s="242"/>
      <c r="AT736" s="243" t="s">
        <v>451</v>
      </c>
      <c r="AU736" s="243" t="s">
        <v>95</v>
      </c>
      <c r="AV736" s="13" t="s">
        <v>84</v>
      </c>
      <c r="AW736" s="13" t="s">
        <v>6</v>
      </c>
      <c r="AX736" s="13" t="s">
        <v>82</v>
      </c>
      <c r="AY736" s="243" t="s">
        <v>308</v>
      </c>
    </row>
    <row r="737" spans="2:65" s="1" customFormat="1" ht="22.5" customHeight="1">
      <c r="B737" s="42"/>
      <c r="C737" s="203" t="s">
        <v>3182</v>
      </c>
      <c r="D737" s="203" t="s">
        <v>311</v>
      </c>
      <c r="E737" s="204" t="s">
        <v>3078</v>
      </c>
      <c r="F737" s="205" t="s">
        <v>3079</v>
      </c>
      <c r="G737" s="206" t="s">
        <v>719</v>
      </c>
      <c r="H737" s="207">
        <v>16.442</v>
      </c>
      <c r="I737" s="208"/>
      <c r="J737" s="209">
        <f>ROUND(I737*H737,2)</f>
        <v>0</v>
      </c>
      <c r="K737" s="205" t="s">
        <v>315</v>
      </c>
      <c r="L737" s="62"/>
      <c r="M737" s="210" t="s">
        <v>21</v>
      </c>
      <c r="N737" s="211" t="s">
        <v>45</v>
      </c>
      <c r="O737" s="43"/>
      <c r="P737" s="212">
        <f>O737*H737</f>
        <v>0</v>
      </c>
      <c r="Q737" s="212">
        <v>0</v>
      </c>
      <c r="R737" s="212">
        <f>Q737*H737</f>
        <v>0</v>
      </c>
      <c r="S737" s="212">
        <v>0</v>
      </c>
      <c r="T737" s="213">
        <f>S737*H737</f>
        <v>0</v>
      </c>
      <c r="AR737" s="25" t="s">
        <v>375</v>
      </c>
      <c r="AT737" s="25" t="s">
        <v>311</v>
      </c>
      <c r="AU737" s="25" t="s">
        <v>95</v>
      </c>
      <c r="AY737" s="25" t="s">
        <v>308</v>
      </c>
      <c r="BE737" s="214">
        <f>IF(N737="základní",J737,0)</f>
        <v>0</v>
      </c>
      <c r="BF737" s="214">
        <f>IF(N737="snížená",J737,0)</f>
        <v>0</v>
      </c>
      <c r="BG737" s="214">
        <f>IF(N737="zákl. přenesená",J737,0)</f>
        <v>0</v>
      </c>
      <c r="BH737" s="214">
        <f>IF(N737="sníž. přenesená",J737,0)</f>
        <v>0</v>
      </c>
      <c r="BI737" s="214">
        <f>IF(N737="nulová",J737,0)</f>
        <v>0</v>
      </c>
      <c r="BJ737" s="25" t="s">
        <v>82</v>
      </c>
      <c r="BK737" s="214">
        <f>ROUND(I737*H737,2)</f>
        <v>0</v>
      </c>
      <c r="BL737" s="25" t="s">
        <v>375</v>
      </c>
      <c r="BM737" s="25" t="s">
        <v>3183</v>
      </c>
    </row>
    <row r="738" spans="2:65" s="11" customFormat="1" ht="22.35" customHeight="1">
      <c r="B738" s="186"/>
      <c r="C738" s="187"/>
      <c r="D738" s="200" t="s">
        <v>73</v>
      </c>
      <c r="E738" s="201" t="s">
        <v>3184</v>
      </c>
      <c r="F738" s="201" t="s">
        <v>3185</v>
      </c>
      <c r="G738" s="187"/>
      <c r="H738" s="187"/>
      <c r="I738" s="190"/>
      <c r="J738" s="202">
        <f>BK738</f>
        <v>0</v>
      </c>
      <c r="K738" s="187"/>
      <c r="L738" s="192"/>
      <c r="M738" s="193"/>
      <c r="N738" s="194"/>
      <c r="O738" s="194"/>
      <c r="P738" s="195">
        <f>SUM(P739:P772)</f>
        <v>0</v>
      </c>
      <c r="Q738" s="194"/>
      <c r="R738" s="195">
        <f>SUM(R739:R772)</f>
        <v>1.2789230000000003</v>
      </c>
      <c r="S738" s="194"/>
      <c r="T738" s="196">
        <f>SUM(T739:T772)</f>
        <v>0</v>
      </c>
      <c r="AR738" s="197" t="s">
        <v>84</v>
      </c>
      <c r="AT738" s="198" t="s">
        <v>73</v>
      </c>
      <c r="AU738" s="198" t="s">
        <v>84</v>
      </c>
      <c r="AY738" s="197" t="s">
        <v>308</v>
      </c>
      <c r="BK738" s="199">
        <f>SUM(BK739:BK772)</f>
        <v>0</v>
      </c>
    </row>
    <row r="739" spans="2:65" s="1" customFormat="1" ht="22.5" customHeight="1">
      <c r="B739" s="42"/>
      <c r="C739" s="203" t="s">
        <v>3186</v>
      </c>
      <c r="D739" s="203" t="s">
        <v>311</v>
      </c>
      <c r="E739" s="204" t="s">
        <v>3187</v>
      </c>
      <c r="F739" s="205" t="s">
        <v>3188</v>
      </c>
      <c r="G739" s="206" t="s">
        <v>538</v>
      </c>
      <c r="H739" s="207">
        <v>136.80000000000001</v>
      </c>
      <c r="I739" s="208"/>
      <c r="J739" s="209">
        <f t="shared" ref="J739:J751" si="30">ROUND(I739*H739,2)</f>
        <v>0</v>
      </c>
      <c r="K739" s="205" t="s">
        <v>315</v>
      </c>
      <c r="L739" s="62"/>
      <c r="M739" s="210" t="s">
        <v>21</v>
      </c>
      <c r="N739" s="211" t="s">
        <v>45</v>
      </c>
      <c r="O739" s="43"/>
      <c r="P739" s="212">
        <f t="shared" ref="P739:P751" si="31">O739*H739</f>
        <v>0</v>
      </c>
      <c r="Q739" s="212">
        <v>0</v>
      </c>
      <c r="R739" s="212">
        <f t="shared" ref="R739:R751" si="32">Q739*H739</f>
        <v>0</v>
      </c>
      <c r="S739" s="212">
        <v>0</v>
      </c>
      <c r="T739" s="213">
        <f t="shared" ref="T739:T751" si="33">S739*H739</f>
        <v>0</v>
      </c>
      <c r="AR739" s="25" t="s">
        <v>375</v>
      </c>
      <c r="AT739" s="25" t="s">
        <v>311</v>
      </c>
      <c r="AU739" s="25" t="s">
        <v>95</v>
      </c>
      <c r="AY739" s="25" t="s">
        <v>308</v>
      </c>
      <c r="BE739" s="214">
        <f t="shared" ref="BE739:BE751" si="34">IF(N739="základní",J739,0)</f>
        <v>0</v>
      </c>
      <c r="BF739" s="214">
        <f t="shared" ref="BF739:BF751" si="35">IF(N739="snížená",J739,0)</f>
        <v>0</v>
      </c>
      <c r="BG739" s="214">
        <f t="shared" ref="BG739:BG751" si="36">IF(N739="zákl. přenesená",J739,0)</f>
        <v>0</v>
      </c>
      <c r="BH739" s="214">
        <f t="shared" ref="BH739:BH751" si="37">IF(N739="sníž. přenesená",J739,0)</f>
        <v>0</v>
      </c>
      <c r="BI739" s="214">
        <f t="shared" ref="BI739:BI751" si="38">IF(N739="nulová",J739,0)</f>
        <v>0</v>
      </c>
      <c r="BJ739" s="25" t="s">
        <v>82</v>
      </c>
      <c r="BK739" s="214">
        <f t="shared" ref="BK739:BK751" si="39">ROUND(I739*H739,2)</f>
        <v>0</v>
      </c>
      <c r="BL739" s="25" t="s">
        <v>375</v>
      </c>
      <c r="BM739" s="25" t="s">
        <v>3189</v>
      </c>
    </row>
    <row r="740" spans="2:65" s="1" customFormat="1" ht="22.5" customHeight="1">
      <c r="B740" s="42"/>
      <c r="C740" s="203" t="s">
        <v>3190</v>
      </c>
      <c r="D740" s="203" t="s">
        <v>311</v>
      </c>
      <c r="E740" s="204" t="s">
        <v>3191</v>
      </c>
      <c r="F740" s="205" t="s">
        <v>3192</v>
      </c>
      <c r="G740" s="206" t="s">
        <v>538</v>
      </c>
      <c r="H740" s="207">
        <v>148.5</v>
      </c>
      <c r="I740" s="208"/>
      <c r="J740" s="209">
        <f t="shared" si="30"/>
        <v>0</v>
      </c>
      <c r="K740" s="205" t="s">
        <v>315</v>
      </c>
      <c r="L740" s="62"/>
      <c r="M740" s="210" t="s">
        <v>21</v>
      </c>
      <c r="N740" s="211" t="s">
        <v>45</v>
      </c>
      <c r="O740" s="43"/>
      <c r="P740" s="212">
        <f t="shared" si="31"/>
        <v>0</v>
      </c>
      <c r="Q740" s="212">
        <v>0</v>
      </c>
      <c r="R740" s="212">
        <f t="shared" si="32"/>
        <v>0</v>
      </c>
      <c r="S740" s="212">
        <v>0</v>
      </c>
      <c r="T740" s="213">
        <f t="shared" si="33"/>
        <v>0</v>
      </c>
      <c r="AR740" s="25" t="s">
        <v>375</v>
      </c>
      <c r="AT740" s="25" t="s">
        <v>311</v>
      </c>
      <c r="AU740" s="25" t="s">
        <v>95</v>
      </c>
      <c r="AY740" s="25" t="s">
        <v>308</v>
      </c>
      <c r="BE740" s="214">
        <f t="shared" si="34"/>
        <v>0</v>
      </c>
      <c r="BF740" s="214">
        <f t="shared" si="35"/>
        <v>0</v>
      </c>
      <c r="BG740" s="214">
        <f t="shared" si="36"/>
        <v>0</v>
      </c>
      <c r="BH740" s="214">
        <f t="shared" si="37"/>
        <v>0</v>
      </c>
      <c r="BI740" s="214">
        <f t="shared" si="38"/>
        <v>0</v>
      </c>
      <c r="BJ740" s="25" t="s">
        <v>82</v>
      </c>
      <c r="BK740" s="214">
        <f t="shared" si="39"/>
        <v>0</v>
      </c>
      <c r="BL740" s="25" t="s">
        <v>375</v>
      </c>
      <c r="BM740" s="25" t="s">
        <v>3193</v>
      </c>
    </row>
    <row r="741" spans="2:65" s="1" customFormat="1" ht="22.5" customHeight="1">
      <c r="B741" s="42"/>
      <c r="C741" s="203" t="s">
        <v>3194</v>
      </c>
      <c r="D741" s="203" t="s">
        <v>311</v>
      </c>
      <c r="E741" s="204" t="s">
        <v>3195</v>
      </c>
      <c r="F741" s="205" t="s">
        <v>3196</v>
      </c>
      <c r="G741" s="206" t="s">
        <v>538</v>
      </c>
      <c r="H741" s="207">
        <v>302.39999999999998</v>
      </c>
      <c r="I741" s="208"/>
      <c r="J741" s="209">
        <f t="shared" si="30"/>
        <v>0</v>
      </c>
      <c r="K741" s="205" t="s">
        <v>315</v>
      </c>
      <c r="L741" s="62"/>
      <c r="M741" s="210" t="s">
        <v>21</v>
      </c>
      <c r="N741" s="211" t="s">
        <v>45</v>
      </c>
      <c r="O741" s="43"/>
      <c r="P741" s="212">
        <f t="shared" si="31"/>
        <v>0</v>
      </c>
      <c r="Q741" s="212">
        <v>0</v>
      </c>
      <c r="R741" s="212">
        <f t="shared" si="32"/>
        <v>0</v>
      </c>
      <c r="S741" s="212">
        <v>0</v>
      </c>
      <c r="T741" s="213">
        <f t="shared" si="33"/>
        <v>0</v>
      </c>
      <c r="AR741" s="25" t="s">
        <v>375</v>
      </c>
      <c r="AT741" s="25" t="s">
        <v>311</v>
      </c>
      <c r="AU741" s="25" t="s">
        <v>95</v>
      </c>
      <c r="AY741" s="25" t="s">
        <v>308</v>
      </c>
      <c r="BE741" s="214">
        <f t="shared" si="34"/>
        <v>0</v>
      </c>
      <c r="BF741" s="214">
        <f t="shared" si="35"/>
        <v>0</v>
      </c>
      <c r="BG741" s="214">
        <f t="shared" si="36"/>
        <v>0</v>
      </c>
      <c r="BH741" s="214">
        <f t="shared" si="37"/>
        <v>0</v>
      </c>
      <c r="BI741" s="214">
        <f t="shared" si="38"/>
        <v>0</v>
      </c>
      <c r="BJ741" s="25" t="s">
        <v>82</v>
      </c>
      <c r="BK741" s="214">
        <f t="shared" si="39"/>
        <v>0</v>
      </c>
      <c r="BL741" s="25" t="s">
        <v>375</v>
      </c>
      <c r="BM741" s="25" t="s">
        <v>3197</v>
      </c>
    </row>
    <row r="742" spans="2:65" s="1" customFormat="1" ht="22.5" customHeight="1">
      <c r="B742" s="42"/>
      <c r="C742" s="203" t="s">
        <v>3198</v>
      </c>
      <c r="D742" s="203" t="s">
        <v>311</v>
      </c>
      <c r="E742" s="204" t="s">
        <v>3199</v>
      </c>
      <c r="F742" s="205" t="s">
        <v>3200</v>
      </c>
      <c r="G742" s="206" t="s">
        <v>538</v>
      </c>
      <c r="H742" s="207">
        <v>136.80000000000001</v>
      </c>
      <c r="I742" s="208"/>
      <c r="J742" s="209">
        <f t="shared" si="30"/>
        <v>0</v>
      </c>
      <c r="K742" s="205" t="s">
        <v>315</v>
      </c>
      <c r="L742" s="62"/>
      <c r="M742" s="210" t="s">
        <v>21</v>
      </c>
      <c r="N742" s="211" t="s">
        <v>45</v>
      </c>
      <c r="O742" s="43"/>
      <c r="P742" s="212">
        <f t="shared" si="31"/>
        <v>0</v>
      </c>
      <c r="Q742" s="212">
        <v>0</v>
      </c>
      <c r="R742" s="212">
        <f t="shared" si="32"/>
        <v>0</v>
      </c>
      <c r="S742" s="212">
        <v>0</v>
      </c>
      <c r="T742" s="213">
        <f t="shared" si="33"/>
        <v>0</v>
      </c>
      <c r="AR742" s="25" t="s">
        <v>375</v>
      </c>
      <c r="AT742" s="25" t="s">
        <v>311</v>
      </c>
      <c r="AU742" s="25" t="s">
        <v>95</v>
      </c>
      <c r="AY742" s="25" t="s">
        <v>308</v>
      </c>
      <c r="BE742" s="214">
        <f t="shared" si="34"/>
        <v>0</v>
      </c>
      <c r="BF742" s="214">
        <f t="shared" si="35"/>
        <v>0</v>
      </c>
      <c r="BG742" s="214">
        <f t="shared" si="36"/>
        <v>0</v>
      </c>
      <c r="BH742" s="214">
        <f t="shared" si="37"/>
        <v>0</v>
      </c>
      <c r="BI742" s="214">
        <f t="shared" si="38"/>
        <v>0</v>
      </c>
      <c r="BJ742" s="25" t="s">
        <v>82</v>
      </c>
      <c r="BK742" s="214">
        <f t="shared" si="39"/>
        <v>0</v>
      </c>
      <c r="BL742" s="25" t="s">
        <v>375</v>
      </c>
      <c r="BM742" s="25" t="s">
        <v>3201</v>
      </c>
    </row>
    <row r="743" spans="2:65" s="1" customFormat="1" ht="22.5" customHeight="1">
      <c r="B743" s="42"/>
      <c r="C743" s="203" t="s">
        <v>3202</v>
      </c>
      <c r="D743" s="203" t="s">
        <v>311</v>
      </c>
      <c r="E743" s="204" t="s">
        <v>3203</v>
      </c>
      <c r="F743" s="205" t="s">
        <v>3204</v>
      </c>
      <c r="G743" s="206" t="s">
        <v>538</v>
      </c>
      <c r="H743" s="207">
        <v>148.5</v>
      </c>
      <c r="I743" s="208"/>
      <c r="J743" s="209">
        <f t="shared" si="30"/>
        <v>0</v>
      </c>
      <c r="K743" s="205" t="s">
        <v>315</v>
      </c>
      <c r="L743" s="62"/>
      <c r="M743" s="210" t="s">
        <v>21</v>
      </c>
      <c r="N743" s="211" t="s">
        <v>45</v>
      </c>
      <c r="O743" s="43"/>
      <c r="P743" s="212">
        <f t="shared" si="31"/>
        <v>0</v>
      </c>
      <c r="Q743" s="212">
        <v>0</v>
      </c>
      <c r="R743" s="212">
        <f t="shared" si="32"/>
        <v>0</v>
      </c>
      <c r="S743" s="212">
        <v>0</v>
      </c>
      <c r="T743" s="213">
        <f t="shared" si="33"/>
        <v>0</v>
      </c>
      <c r="AR743" s="25" t="s">
        <v>375</v>
      </c>
      <c r="AT743" s="25" t="s">
        <v>311</v>
      </c>
      <c r="AU743" s="25" t="s">
        <v>95</v>
      </c>
      <c r="AY743" s="25" t="s">
        <v>308</v>
      </c>
      <c r="BE743" s="214">
        <f t="shared" si="34"/>
        <v>0</v>
      </c>
      <c r="BF743" s="214">
        <f t="shared" si="35"/>
        <v>0</v>
      </c>
      <c r="BG743" s="214">
        <f t="shared" si="36"/>
        <v>0</v>
      </c>
      <c r="BH743" s="214">
        <f t="shared" si="37"/>
        <v>0</v>
      </c>
      <c r="BI743" s="214">
        <f t="shared" si="38"/>
        <v>0</v>
      </c>
      <c r="BJ743" s="25" t="s">
        <v>82</v>
      </c>
      <c r="BK743" s="214">
        <f t="shared" si="39"/>
        <v>0</v>
      </c>
      <c r="BL743" s="25" t="s">
        <v>375</v>
      </c>
      <c r="BM743" s="25" t="s">
        <v>3205</v>
      </c>
    </row>
    <row r="744" spans="2:65" s="1" customFormat="1" ht="22.5" customHeight="1">
      <c r="B744" s="42"/>
      <c r="C744" s="203" t="s">
        <v>3206</v>
      </c>
      <c r="D744" s="203" t="s">
        <v>311</v>
      </c>
      <c r="E744" s="204" t="s">
        <v>3207</v>
      </c>
      <c r="F744" s="205" t="s">
        <v>3208</v>
      </c>
      <c r="G744" s="206" t="s">
        <v>538</v>
      </c>
      <c r="H744" s="207">
        <v>302.39999999999998</v>
      </c>
      <c r="I744" s="208"/>
      <c r="J744" s="209">
        <f t="shared" si="30"/>
        <v>0</v>
      </c>
      <c r="K744" s="205" t="s">
        <v>315</v>
      </c>
      <c r="L744" s="62"/>
      <c r="M744" s="210" t="s">
        <v>21</v>
      </c>
      <c r="N744" s="211" t="s">
        <v>45</v>
      </c>
      <c r="O744" s="43"/>
      <c r="P744" s="212">
        <f t="shared" si="31"/>
        <v>0</v>
      </c>
      <c r="Q744" s="212">
        <v>0</v>
      </c>
      <c r="R744" s="212">
        <f t="shared" si="32"/>
        <v>0</v>
      </c>
      <c r="S744" s="212">
        <v>0</v>
      </c>
      <c r="T744" s="213">
        <f t="shared" si="33"/>
        <v>0</v>
      </c>
      <c r="AR744" s="25" t="s">
        <v>375</v>
      </c>
      <c r="AT744" s="25" t="s">
        <v>311</v>
      </c>
      <c r="AU744" s="25" t="s">
        <v>95</v>
      </c>
      <c r="AY744" s="25" t="s">
        <v>308</v>
      </c>
      <c r="BE744" s="214">
        <f t="shared" si="34"/>
        <v>0</v>
      </c>
      <c r="BF744" s="214">
        <f t="shared" si="35"/>
        <v>0</v>
      </c>
      <c r="BG744" s="214">
        <f t="shared" si="36"/>
        <v>0</v>
      </c>
      <c r="BH744" s="214">
        <f t="shared" si="37"/>
        <v>0</v>
      </c>
      <c r="BI744" s="214">
        <f t="shared" si="38"/>
        <v>0</v>
      </c>
      <c r="BJ744" s="25" t="s">
        <v>82</v>
      </c>
      <c r="BK744" s="214">
        <f t="shared" si="39"/>
        <v>0</v>
      </c>
      <c r="BL744" s="25" t="s">
        <v>375</v>
      </c>
      <c r="BM744" s="25" t="s">
        <v>3209</v>
      </c>
    </row>
    <row r="745" spans="2:65" s="1" customFormat="1" ht="22.5" customHeight="1">
      <c r="B745" s="42"/>
      <c r="C745" s="203" t="s">
        <v>3210</v>
      </c>
      <c r="D745" s="203" t="s">
        <v>311</v>
      </c>
      <c r="E745" s="204" t="s">
        <v>3211</v>
      </c>
      <c r="F745" s="205" t="s">
        <v>3212</v>
      </c>
      <c r="G745" s="206" t="s">
        <v>538</v>
      </c>
      <c r="H745" s="207">
        <v>136.80000000000001</v>
      </c>
      <c r="I745" s="208"/>
      <c r="J745" s="209">
        <f t="shared" si="30"/>
        <v>0</v>
      </c>
      <c r="K745" s="205" t="s">
        <v>315</v>
      </c>
      <c r="L745" s="62"/>
      <c r="M745" s="210" t="s">
        <v>21</v>
      </c>
      <c r="N745" s="211" t="s">
        <v>45</v>
      </c>
      <c r="O745" s="43"/>
      <c r="P745" s="212">
        <f t="shared" si="31"/>
        <v>0</v>
      </c>
      <c r="Q745" s="212">
        <v>4.0000000000000003E-5</v>
      </c>
      <c r="R745" s="212">
        <f t="shared" si="32"/>
        <v>5.4720000000000012E-3</v>
      </c>
      <c r="S745" s="212">
        <v>0</v>
      </c>
      <c r="T745" s="213">
        <f t="shared" si="33"/>
        <v>0</v>
      </c>
      <c r="AR745" s="25" t="s">
        <v>375</v>
      </c>
      <c r="AT745" s="25" t="s">
        <v>311</v>
      </c>
      <c r="AU745" s="25" t="s">
        <v>95</v>
      </c>
      <c r="AY745" s="25" t="s">
        <v>308</v>
      </c>
      <c r="BE745" s="214">
        <f t="shared" si="34"/>
        <v>0</v>
      </c>
      <c r="BF745" s="214">
        <f t="shared" si="35"/>
        <v>0</v>
      </c>
      <c r="BG745" s="214">
        <f t="shared" si="36"/>
        <v>0</v>
      </c>
      <c r="BH745" s="214">
        <f t="shared" si="37"/>
        <v>0</v>
      </c>
      <c r="BI745" s="214">
        <f t="shared" si="38"/>
        <v>0</v>
      </c>
      <c r="BJ745" s="25" t="s">
        <v>82</v>
      </c>
      <c r="BK745" s="214">
        <f t="shared" si="39"/>
        <v>0</v>
      </c>
      <c r="BL745" s="25" t="s">
        <v>375</v>
      </c>
      <c r="BM745" s="25" t="s">
        <v>3213</v>
      </c>
    </row>
    <row r="746" spans="2:65" s="1" customFormat="1" ht="22.5" customHeight="1">
      <c r="B746" s="42"/>
      <c r="C746" s="203" t="s">
        <v>3214</v>
      </c>
      <c r="D746" s="203" t="s">
        <v>311</v>
      </c>
      <c r="E746" s="204" t="s">
        <v>3215</v>
      </c>
      <c r="F746" s="205" t="s">
        <v>3216</v>
      </c>
      <c r="G746" s="206" t="s">
        <v>538</v>
      </c>
      <c r="H746" s="207">
        <v>148.5</v>
      </c>
      <c r="I746" s="208"/>
      <c r="J746" s="209">
        <f t="shared" si="30"/>
        <v>0</v>
      </c>
      <c r="K746" s="205" t="s">
        <v>315</v>
      </c>
      <c r="L746" s="62"/>
      <c r="M746" s="210" t="s">
        <v>21</v>
      </c>
      <c r="N746" s="211" t="s">
        <v>45</v>
      </c>
      <c r="O746" s="43"/>
      <c r="P746" s="212">
        <f t="shared" si="31"/>
        <v>0</v>
      </c>
      <c r="Q746" s="212">
        <v>4.0000000000000003E-5</v>
      </c>
      <c r="R746" s="212">
        <f t="shared" si="32"/>
        <v>5.9400000000000008E-3</v>
      </c>
      <c r="S746" s="212">
        <v>0</v>
      </c>
      <c r="T746" s="213">
        <f t="shared" si="33"/>
        <v>0</v>
      </c>
      <c r="AR746" s="25" t="s">
        <v>375</v>
      </c>
      <c r="AT746" s="25" t="s">
        <v>311</v>
      </c>
      <c r="AU746" s="25" t="s">
        <v>95</v>
      </c>
      <c r="AY746" s="25" t="s">
        <v>308</v>
      </c>
      <c r="BE746" s="214">
        <f t="shared" si="34"/>
        <v>0</v>
      </c>
      <c r="BF746" s="214">
        <f t="shared" si="35"/>
        <v>0</v>
      </c>
      <c r="BG746" s="214">
        <f t="shared" si="36"/>
        <v>0</v>
      </c>
      <c r="BH746" s="214">
        <f t="shared" si="37"/>
        <v>0</v>
      </c>
      <c r="BI746" s="214">
        <f t="shared" si="38"/>
        <v>0</v>
      </c>
      <c r="BJ746" s="25" t="s">
        <v>82</v>
      </c>
      <c r="BK746" s="214">
        <f t="shared" si="39"/>
        <v>0</v>
      </c>
      <c r="BL746" s="25" t="s">
        <v>375</v>
      </c>
      <c r="BM746" s="25" t="s">
        <v>3217</v>
      </c>
    </row>
    <row r="747" spans="2:65" s="1" customFormat="1" ht="22.5" customHeight="1">
      <c r="B747" s="42"/>
      <c r="C747" s="203" t="s">
        <v>3218</v>
      </c>
      <c r="D747" s="203" t="s">
        <v>311</v>
      </c>
      <c r="E747" s="204" t="s">
        <v>3219</v>
      </c>
      <c r="F747" s="205" t="s">
        <v>3220</v>
      </c>
      <c r="G747" s="206" t="s">
        <v>538</v>
      </c>
      <c r="H747" s="207">
        <v>302.39999999999998</v>
      </c>
      <c r="I747" s="208"/>
      <c r="J747" s="209">
        <f t="shared" si="30"/>
        <v>0</v>
      </c>
      <c r="K747" s="205" t="s">
        <v>315</v>
      </c>
      <c r="L747" s="62"/>
      <c r="M747" s="210" t="s">
        <v>21</v>
      </c>
      <c r="N747" s="211" t="s">
        <v>45</v>
      </c>
      <c r="O747" s="43"/>
      <c r="P747" s="212">
        <f t="shared" si="31"/>
        <v>0</v>
      </c>
      <c r="Q747" s="212">
        <v>2.0000000000000002E-5</v>
      </c>
      <c r="R747" s="212">
        <f t="shared" si="32"/>
        <v>6.0480000000000004E-3</v>
      </c>
      <c r="S747" s="212">
        <v>0</v>
      </c>
      <c r="T747" s="213">
        <f t="shared" si="33"/>
        <v>0</v>
      </c>
      <c r="AR747" s="25" t="s">
        <v>375</v>
      </c>
      <c r="AT747" s="25" t="s">
        <v>311</v>
      </c>
      <c r="AU747" s="25" t="s">
        <v>95</v>
      </c>
      <c r="AY747" s="25" t="s">
        <v>308</v>
      </c>
      <c r="BE747" s="214">
        <f t="shared" si="34"/>
        <v>0</v>
      </c>
      <c r="BF747" s="214">
        <f t="shared" si="35"/>
        <v>0</v>
      </c>
      <c r="BG747" s="214">
        <f t="shared" si="36"/>
        <v>0</v>
      </c>
      <c r="BH747" s="214">
        <f t="shared" si="37"/>
        <v>0</v>
      </c>
      <c r="BI747" s="214">
        <f t="shared" si="38"/>
        <v>0</v>
      </c>
      <c r="BJ747" s="25" t="s">
        <v>82</v>
      </c>
      <c r="BK747" s="214">
        <f t="shared" si="39"/>
        <v>0</v>
      </c>
      <c r="BL747" s="25" t="s">
        <v>375</v>
      </c>
      <c r="BM747" s="25" t="s">
        <v>3221</v>
      </c>
    </row>
    <row r="748" spans="2:65" s="1" customFormat="1" ht="31.5" customHeight="1">
      <c r="B748" s="42"/>
      <c r="C748" s="203" t="s">
        <v>3222</v>
      </c>
      <c r="D748" s="203" t="s">
        <v>311</v>
      </c>
      <c r="E748" s="204" t="s">
        <v>3223</v>
      </c>
      <c r="F748" s="205" t="s">
        <v>3224</v>
      </c>
      <c r="G748" s="206" t="s">
        <v>538</v>
      </c>
      <c r="H748" s="207">
        <v>136.80000000000001</v>
      </c>
      <c r="I748" s="208"/>
      <c r="J748" s="209">
        <f t="shared" si="30"/>
        <v>0</v>
      </c>
      <c r="K748" s="205" t="s">
        <v>315</v>
      </c>
      <c r="L748" s="62"/>
      <c r="M748" s="210" t="s">
        <v>21</v>
      </c>
      <c r="N748" s="211" t="s">
        <v>45</v>
      </c>
      <c r="O748" s="43"/>
      <c r="P748" s="212">
        <f t="shared" si="31"/>
        <v>0</v>
      </c>
      <c r="Q748" s="212">
        <v>1.3500000000000001E-3</v>
      </c>
      <c r="R748" s="212">
        <f t="shared" si="32"/>
        <v>0.18468000000000004</v>
      </c>
      <c r="S748" s="212">
        <v>0</v>
      </c>
      <c r="T748" s="213">
        <f t="shared" si="33"/>
        <v>0</v>
      </c>
      <c r="AR748" s="25" t="s">
        <v>375</v>
      </c>
      <c r="AT748" s="25" t="s">
        <v>311</v>
      </c>
      <c r="AU748" s="25" t="s">
        <v>95</v>
      </c>
      <c r="AY748" s="25" t="s">
        <v>308</v>
      </c>
      <c r="BE748" s="214">
        <f t="shared" si="34"/>
        <v>0</v>
      </c>
      <c r="BF748" s="214">
        <f t="shared" si="35"/>
        <v>0</v>
      </c>
      <c r="BG748" s="214">
        <f t="shared" si="36"/>
        <v>0</v>
      </c>
      <c r="BH748" s="214">
        <f t="shared" si="37"/>
        <v>0</v>
      </c>
      <c r="BI748" s="214">
        <f t="shared" si="38"/>
        <v>0</v>
      </c>
      <c r="BJ748" s="25" t="s">
        <v>82</v>
      </c>
      <c r="BK748" s="214">
        <f t="shared" si="39"/>
        <v>0</v>
      </c>
      <c r="BL748" s="25" t="s">
        <v>375</v>
      </c>
      <c r="BM748" s="25" t="s">
        <v>3225</v>
      </c>
    </row>
    <row r="749" spans="2:65" s="1" customFormat="1" ht="31.5" customHeight="1">
      <c r="B749" s="42"/>
      <c r="C749" s="203" t="s">
        <v>3226</v>
      </c>
      <c r="D749" s="203" t="s">
        <v>311</v>
      </c>
      <c r="E749" s="204" t="s">
        <v>3227</v>
      </c>
      <c r="F749" s="205" t="s">
        <v>3228</v>
      </c>
      <c r="G749" s="206" t="s">
        <v>538</v>
      </c>
      <c r="H749" s="207">
        <v>148.5</v>
      </c>
      <c r="I749" s="208"/>
      <c r="J749" s="209">
        <f t="shared" si="30"/>
        <v>0</v>
      </c>
      <c r="K749" s="205" t="s">
        <v>315</v>
      </c>
      <c r="L749" s="62"/>
      <c r="M749" s="210" t="s">
        <v>21</v>
      </c>
      <c r="N749" s="211" t="s">
        <v>45</v>
      </c>
      <c r="O749" s="43"/>
      <c r="P749" s="212">
        <f t="shared" si="31"/>
        <v>0</v>
      </c>
      <c r="Q749" s="212">
        <v>1.49E-3</v>
      </c>
      <c r="R749" s="212">
        <f t="shared" si="32"/>
        <v>0.22126499999999999</v>
      </c>
      <c r="S749" s="212">
        <v>0</v>
      </c>
      <c r="T749" s="213">
        <f t="shared" si="33"/>
        <v>0</v>
      </c>
      <c r="AR749" s="25" t="s">
        <v>375</v>
      </c>
      <c r="AT749" s="25" t="s">
        <v>311</v>
      </c>
      <c r="AU749" s="25" t="s">
        <v>95</v>
      </c>
      <c r="AY749" s="25" t="s">
        <v>308</v>
      </c>
      <c r="BE749" s="214">
        <f t="shared" si="34"/>
        <v>0</v>
      </c>
      <c r="BF749" s="214">
        <f t="shared" si="35"/>
        <v>0</v>
      </c>
      <c r="BG749" s="214">
        <f t="shared" si="36"/>
        <v>0</v>
      </c>
      <c r="BH749" s="214">
        <f t="shared" si="37"/>
        <v>0</v>
      </c>
      <c r="BI749" s="214">
        <f t="shared" si="38"/>
        <v>0</v>
      </c>
      <c r="BJ749" s="25" t="s">
        <v>82</v>
      </c>
      <c r="BK749" s="214">
        <f t="shared" si="39"/>
        <v>0</v>
      </c>
      <c r="BL749" s="25" t="s">
        <v>375</v>
      </c>
      <c r="BM749" s="25" t="s">
        <v>3229</v>
      </c>
    </row>
    <row r="750" spans="2:65" s="1" customFormat="1" ht="22.5" customHeight="1">
      <c r="B750" s="42"/>
      <c r="C750" s="203" t="s">
        <v>3230</v>
      </c>
      <c r="D750" s="203" t="s">
        <v>311</v>
      </c>
      <c r="E750" s="204" t="s">
        <v>3231</v>
      </c>
      <c r="F750" s="205" t="s">
        <v>3232</v>
      </c>
      <c r="G750" s="206" t="s">
        <v>538</v>
      </c>
      <c r="H750" s="207">
        <v>302.39999999999998</v>
      </c>
      <c r="I750" s="208"/>
      <c r="J750" s="209">
        <f t="shared" si="30"/>
        <v>0</v>
      </c>
      <c r="K750" s="205" t="s">
        <v>315</v>
      </c>
      <c r="L750" s="62"/>
      <c r="M750" s="210" t="s">
        <v>21</v>
      </c>
      <c r="N750" s="211" t="s">
        <v>45</v>
      </c>
      <c r="O750" s="43"/>
      <c r="P750" s="212">
        <f t="shared" si="31"/>
        <v>0</v>
      </c>
      <c r="Q750" s="212">
        <v>8.5999999999999998E-4</v>
      </c>
      <c r="R750" s="212">
        <f t="shared" si="32"/>
        <v>0.26006399999999996</v>
      </c>
      <c r="S750" s="212">
        <v>0</v>
      </c>
      <c r="T750" s="213">
        <f t="shared" si="33"/>
        <v>0</v>
      </c>
      <c r="AR750" s="25" t="s">
        <v>375</v>
      </c>
      <c r="AT750" s="25" t="s">
        <v>311</v>
      </c>
      <c r="AU750" s="25" t="s">
        <v>95</v>
      </c>
      <c r="AY750" s="25" t="s">
        <v>308</v>
      </c>
      <c r="BE750" s="214">
        <f t="shared" si="34"/>
        <v>0</v>
      </c>
      <c r="BF750" s="214">
        <f t="shared" si="35"/>
        <v>0</v>
      </c>
      <c r="BG750" s="214">
        <f t="shared" si="36"/>
        <v>0</v>
      </c>
      <c r="BH750" s="214">
        <f t="shared" si="37"/>
        <v>0</v>
      </c>
      <c r="BI750" s="214">
        <f t="shared" si="38"/>
        <v>0</v>
      </c>
      <c r="BJ750" s="25" t="s">
        <v>82</v>
      </c>
      <c r="BK750" s="214">
        <f t="shared" si="39"/>
        <v>0</v>
      </c>
      <c r="BL750" s="25" t="s">
        <v>375</v>
      </c>
      <c r="BM750" s="25" t="s">
        <v>3233</v>
      </c>
    </row>
    <row r="751" spans="2:65" s="1" customFormat="1" ht="22.5" customHeight="1">
      <c r="B751" s="42"/>
      <c r="C751" s="203" t="s">
        <v>3234</v>
      </c>
      <c r="D751" s="203" t="s">
        <v>311</v>
      </c>
      <c r="E751" s="204" t="s">
        <v>3235</v>
      </c>
      <c r="F751" s="205" t="s">
        <v>3236</v>
      </c>
      <c r="G751" s="206" t="s">
        <v>538</v>
      </c>
      <c r="H751" s="207">
        <v>136.80000000000001</v>
      </c>
      <c r="I751" s="208"/>
      <c r="J751" s="209">
        <f t="shared" si="30"/>
        <v>0</v>
      </c>
      <c r="K751" s="205" t="s">
        <v>315</v>
      </c>
      <c r="L751" s="62"/>
      <c r="M751" s="210" t="s">
        <v>21</v>
      </c>
      <c r="N751" s="211" t="s">
        <v>45</v>
      </c>
      <c r="O751" s="43"/>
      <c r="P751" s="212">
        <f t="shared" si="31"/>
        <v>0</v>
      </c>
      <c r="Q751" s="212">
        <v>1.2E-4</v>
      </c>
      <c r="R751" s="212">
        <f t="shared" si="32"/>
        <v>1.6416000000000004E-2</v>
      </c>
      <c r="S751" s="212">
        <v>0</v>
      </c>
      <c r="T751" s="213">
        <f t="shared" si="33"/>
        <v>0</v>
      </c>
      <c r="AR751" s="25" t="s">
        <v>375</v>
      </c>
      <c r="AT751" s="25" t="s">
        <v>311</v>
      </c>
      <c r="AU751" s="25" t="s">
        <v>95</v>
      </c>
      <c r="AY751" s="25" t="s">
        <v>308</v>
      </c>
      <c r="BE751" s="214">
        <f t="shared" si="34"/>
        <v>0</v>
      </c>
      <c r="BF751" s="214">
        <f t="shared" si="35"/>
        <v>0</v>
      </c>
      <c r="BG751" s="214">
        <f t="shared" si="36"/>
        <v>0</v>
      </c>
      <c r="BH751" s="214">
        <f t="shared" si="37"/>
        <v>0</v>
      </c>
      <c r="BI751" s="214">
        <f t="shared" si="38"/>
        <v>0</v>
      </c>
      <c r="BJ751" s="25" t="s">
        <v>82</v>
      </c>
      <c r="BK751" s="214">
        <f t="shared" si="39"/>
        <v>0</v>
      </c>
      <c r="BL751" s="25" t="s">
        <v>375</v>
      </c>
      <c r="BM751" s="25" t="s">
        <v>3237</v>
      </c>
    </row>
    <row r="752" spans="2:65" s="1" customFormat="1" ht="40.5">
      <c r="B752" s="42"/>
      <c r="C752" s="64"/>
      <c r="D752" s="246" t="s">
        <v>1656</v>
      </c>
      <c r="E752" s="64"/>
      <c r="F752" s="290" t="s">
        <v>3238</v>
      </c>
      <c r="G752" s="64"/>
      <c r="H752" s="64"/>
      <c r="I752" s="173"/>
      <c r="J752" s="64"/>
      <c r="K752" s="64"/>
      <c r="L752" s="62"/>
      <c r="M752" s="291"/>
      <c r="N752" s="43"/>
      <c r="O752" s="43"/>
      <c r="P752" s="43"/>
      <c r="Q752" s="43"/>
      <c r="R752" s="43"/>
      <c r="S752" s="43"/>
      <c r="T752" s="79"/>
      <c r="AT752" s="25" t="s">
        <v>1656</v>
      </c>
      <c r="AU752" s="25" t="s">
        <v>95</v>
      </c>
    </row>
    <row r="753" spans="2:65" s="1" customFormat="1" ht="22.5" customHeight="1">
      <c r="B753" s="42"/>
      <c r="C753" s="277" t="s">
        <v>3239</v>
      </c>
      <c r="D753" s="277" t="s">
        <v>1079</v>
      </c>
      <c r="E753" s="278" t="s">
        <v>3240</v>
      </c>
      <c r="F753" s="279" t="s">
        <v>3241</v>
      </c>
      <c r="G753" s="280" t="s">
        <v>508</v>
      </c>
      <c r="H753" s="281">
        <v>44.091000000000001</v>
      </c>
      <c r="I753" s="282"/>
      <c r="J753" s="283">
        <f>ROUND(I753*H753,2)</f>
        <v>0</v>
      </c>
      <c r="K753" s="279" t="s">
        <v>21</v>
      </c>
      <c r="L753" s="284"/>
      <c r="M753" s="285" t="s">
        <v>21</v>
      </c>
      <c r="N753" s="286" t="s">
        <v>45</v>
      </c>
      <c r="O753" s="43"/>
      <c r="P753" s="212">
        <f>O753*H753</f>
        <v>0</v>
      </c>
      <c r="Q753" s="212">
        <v>3.0000000000000001E-3</v>
      </c>
      <c r="R753" s="212">
        <f>Q753*H753</f>
        <v>0.132273</v>
      </c>
      <c r="S753" s="212">
        <v>0</v>
      </c>
      <c r="T753" s="213">
        <f>S753*H753</f>
        <v>0</v>
      </c>
      <c r="AR753" s="25" t="s">
        <v>619</v>
      </c>
      <c r="AT753" s="25" t="s">
        <v>1079</v>
      </c>
      <c r="AU753" s="25" t="s">
        <v>95</v>
      </c>
      <c r="AY753" s="25" t="s">
        <v>308</v>
      </c>
      <c r="BE753" s="214">
        <f>IF(N753="základní",J753,0)</f>
        <v>0</v>
      </c>
      <c r="BF753" s="214">
        <f>IF(N753="snížená",J753,0)</f>
        <v>0</v>
      </c>
      <c r="BG753" s="214">
        <f>IF(N753="zákl. přenesená",J753,0)</f>
        <v>0</v>
      </c>
      <c r="BH753" s="214">
        <f>IF(N753="sníž. přenesená",J753,0)</f>
        <v>0</v>
      </c>
      <c r="BI753" s="214">
        <f>IF(N753="nulová",J753,0)</f>
        <v>0</v>
      </c>
      <c r="BJ753" s="25" t="s">
        <v>82</v>
      </c>
      <c r="BK753" s="214">
        <f>ROUND(I753*H753,2)</f>
        <v>0</v>
      </c>
      <c r="BL753" s="25" t="s">
        <v>375</v>
      </c>
      <c r="BM753" s="25" t="s">
        <v>3242</v>
      </c>
    </row>
    <row r="754" spans="2:65" s="1" customFormat="1" ht="40.5">
      <c r="B754" s="42"/>
      <c r="C754" s="64"/>
      <c r="D754" s="223" t="s">
        <v>1656</v>
      </c>
      <c r="E754" s="64"/>
      <c r="F754" s="292" t="s">
        <v>3243</v>
      </c>
      <c r="G754" s="64"/>
      <c r="H754" s="64"/>
      <c r="I754" s="173"/>
      <c r="J754" s="64"/>
      <c r="K754" s="64"/>
      <c r="L754" s="62"/>
      <c r="M754" s="291"/>
      <c r="N754" s="43"/>
      <c r="O754" s="43"/>
      <c r="P754" s="43"/>
      <c r="Q754" s="43"/>
      <c r="R754" s="43"/>
      <c r="S754" s="43"/>
      <c r="T754" s="79"/>
      <c r="AT754" s="25" t="s">
        <v>1656</v>
      </c>
      <c r="AU754" s="25" t="s">
        <v>95</v>
      </c>
    </row>
    <row r="755" spans="2:65" s="13" customFormat="1" ht="13.5">
      <c r="B755" s="233"/>
      <c r="C755" s="234"/>
      <c r="D755" s="246" t="s">
        <v>451</v>
      </c>
      <c r="E755" s="234"/>
      <c r="F755" s="257" t="s">
        <v>3244</v>
      </c>
      <c r="G755" s="234"/>
      <c r="H755" s="258">
        <v>44.091000000000001</v>
      </c>
      <c r="I755" s="238"/>
      <c r="J755" s="234"/>
      <c r="K755" s="234"/>
      <c r="L755" s="239"/>
      <c r="M755" s="240"/>
      <c r="N755" s="241"/>
      <c r="O755" s="241"/>
      <c r="P755" s="241"/>
      <c r="Q755" s="241"/>
      <c r="R755" s="241"/>
      <c r="S755" s="241"/>
      <c r="T755" s="242"/>
      <c r="AT755" s="243" t="s">
        <v>451</v>
      </c>
      <c r="AU755" s="243" t="s">
        <v>95</v>
      </c>
      <c r="AV755" s="13" t="s">
        <v>84</v>
      </c>
      <c r="AW755" s="13" t="s">
        <v>6</v>
      </c>
      <c r="AX755" s="13" t="s">
        <v>82</v>
      </c>
      <c r="AY755" s="243" t="s">
        <v>308</v>
      </c>
    </row>
    <row r="756" spans="2:65" s="1" customFormat="1" ht="22.5" customHeight="1">
      <c r="B756" s="42"/>
      <c r="C756" s="203" t="s">
        <v>3245</v>
      </c>
      <c r="D756" s="203" t="s">
        <v>311</v>
      </c>
      <c r="E756" s="204" t="s">
        <v>3246</v>
      </c>
      <c r="F756" s="205" t="s">
        <v>3247</v>
      </c>
      <c r="G756" s="206" t="s">
        <v>538</v>
      </c>
      <c r="H756" s="207">
        <v>148.5</v>
      </c>
      <c r="I756" s="208"/>
      <c r="J756" s="209">
        <f>ROUND(I756*H756,2)</f>
        <v>0</v>
      </c>
      <c r="K756" s="205" t="s">
        <v>315</v>
      </c>
      <c r="L756" s="62"/>
      <c r="M756" s="210" t="s">
        <v>21</v>
      </c>
      <c r="N756" s="211" t="s">
        <v>45</v>
      </c>
      <c r="O756" s="43"/>
      <c r="P756" s="212">
        <f>O756*H756</f>
        <v>0</v>
      </c>
      <c r="Q756" s="212">
        <v>1.6000000000000001E-4</v>
      </c>
      <c r="R756" s="212">
        <f>Q756*H756</f>
        <v>2.3760000000000003E-2</v>
      </c>
      <c r="S756" s="212">
        <v>0</v>
      </c>
      <c r="T756" s="213">
        <f>S756*H756</f>
        <v>0</v>
      </c>
      <c r="AR756" s="25" t="s">
        <v>375</v>
      </c>
      <c r="AT756" s="25" t="s">
        <v>311</v>
      </c>
      <c r="AU756" s="25" t="s">
        <v>95</v>
      </c>
      <c r="AY756" s="25" t="s">
        <v>308</v>
      </c>
      <c r="BE756" s="214">
        <f>IF(N756="základní",J756,0)</f>
        <v>0</v>
      </c>
      <c r="BF756" s="214">
        <f>IF(N756="snížená",J756,0)</f>
        <v>0</v>
      </c>
      <c r="BG756" s="214">
        <f>IF(N756="zákl. přenesená",J756,0)</f>
        <v>0</v>
      </c>
      <c r="BH756" s="214">
        <f>IF(N756="sníž. přenesená",J756,0)</f>
        <v>0</v>
      </c>
      <c r="BI756" s="214">
        <f>IF(N756="nulová",J756,0)</f>
        <v>0</v>
      </c>
      <c r="BJ756" s="25" t="s">
        <v>82</v>
      </c>
      <c r="BK756" s="214">
        <f>ROUND(I756*H756,2)</f>
        <v>0</v>
      </c>
      <c r="BL756" s="25" t="s">
        <v>375</v>
      </c>
      <c r="BM756" s="25" t="s">
        <v>3248</v>
      </c>
    </row>
    <row r="757" spans="2:65" s="1" customFormat="1" ht="40.5">
      <c r="B757" s="42"/>
      <c r="C757" s="64"/>
      <c r="D757" s="246" t="s">
        <v>1656</v>
      </c>
      <c r="E757" s="64"/>
      <c r="F757" s="290" t="s">
        <v>3249</v>
      </c>
      <c r="G757" s="64"/>
      <c r="H757" s="64"/>
      <c r="I757" s="173"/>
      <c r="J757" s="64"/>
      <c r="K757" s="64"/>
      <c r="L757" s="62"/>
      <c r="M757" s="291"/>
      <c r="N757" s="43"/>
      <c r="O757" s="43"/>
      <c r="P757" s="43"/>
      <c r="Q757" s="43"/>
      <c r="R757" s="43"/>
      <c r="S757" s="43"/>
      <c r="T757" s="79"/>
      <c r="AT757" s="25" t="s">
        <v>1656</v>
      </c>
      <c r="AU757" s="25" t="s">
        <v>95</v>
      </c>
    </row>
    <row r="758" spans="2:65" s="1" customFormat="1" ht="22.5" customHeight="1">
      <c r="B758" s="42"/>
      <c r="C758" s="277" t="s">
        <v>3250</v>
      </c>
      <c r="D758" s="277" t="s">
        <v>1079</v>
      </c>
      <c r="E758" s="278" t="s">
        <v>3240</v>
      </c>
      <c r="F758" s="279" t="s">
        <v>3241</v>
      </c>
      <c r="G758" s="280" t="s">
        <v>508</v>
      </c>
      <c r="H758" s="281">
        <v>61.018999999999998</v>
      </c>
      <c r="I758" s="282"/>
      <c r="J758" s="283">
        <f>ROUND(I758*H758,2)</f>
        <v>0</v>
      </c>
      <c r="K758" s="279" t="s">
        <v>21</v>
      </c>
      <c r="L758" s="284"/>
      <c r="M758" s="285" t="s">
        <v>21</v>
      </c>
      <c r="N758" s="286" t="s">
        <v>45</v>
      </c>
      <c r="O758" s="43"/>
      <c r="P758" s="212">
        <f>O758*H758</f>
        <v>0</v>
      </c>
      <c r="Q758" s="212">
        <v>3.0000000000000001E-3</v>
      </c>
      <c r="R758" s="212">
        <f>Q758*H758</f>
        <v>0.183057</v>
      </c>
      <c r="S758" s="212">
        <v>0</v>
      </c>
      <c r="T758" s="213">
        <f>S758*H758</f>
        <v>0</v>
      </c>
      <c r="AR758" s="25" t="s">
        <v>619</v>
      </c>
      <c r="AT758" s="25" t="s">
        <v>1079</v>
      </c>
      <c r="AU758" s="25" t="s">
        <v>95</v>
      </c>
      <c r="AY758" s="25" t="s">
        <v>308</v>
      </c>
      <c r="BE758" s="214">
        <f>IF(N758="základní",J758,0)</f>
        <v>0</v>
      </c>
      <c r="BF758" s="214">
        <f>IF(N758="snížená",J758,0)</f>
        <v>0</v>
      </c>
      <c r="BG758" s="214">
        <f>IF(N758="zákl. přenesená",J758,0)</f>
        <v>0</v>
      </c>
      <c r="BH758" s="214">
        <f>IF(N758="sníž. přenesená",J758,0)</f>
        <v>0</v>
      </c>
      <c r="BI758" s="214">
        <f>IF(N758="nulová",J758,0)</f>
        <v>0</v>
      </c>
      <c r="BJ758" s="25" t="s">
        <v>82</v>
      </c>
      <c r="BK758" s="214">
        <f>ROUND(I758*H758,2)</f>
        <v>0</v>
      </c>
      <c r="BL758" s="25" t="s">
        <v>375</v>
      </c>
      <c r="BM758" s="25" t="s">
        <v>3251</v>
      </c>
    </row>
    <row r="759" spans="2:65" s="1" customFormat="1" ht="40.5">
      <c r="B759" s="42"/>
      <c r="C759" s="64"/>
      <c r="D759" s="223" t="s">
        <v>1656</v>
      </c>
      <c r="E759" s="64"/>
      <c r="F759" s="292" t="s">
        <v>3243</v>
      </c>
      <c r="G759" s="64"/>
      <c r="H759" s="64"/>
      <c r="I759" s="173"/>
      <c r="J759" s="64"/>
      <c r="K759" s="64"/>
      <c r="L759" s="62"/>
      <c r="M759" s="291"/>
      <c r="N759" s="43"/>
      <c r="O759" s="43"/>
      <c r="P759" s="43"/>
      <c r="Q759" s="43"/>
      <c r="R759" s="43"/>
      <c r="S759" s="43"/>
      <c r="T759" s="79"/>
      <c r="AT759" s="25" t="s">
        <v>1656</v>
      </c>
      <c r="AU759" s="25" t="s">
        <v>95</v>
      </c>
    </row>
    <row r="760" spans="2:65" s="13" customFormat="1" ht="13.5">
      <c r="B760" s="233"/>
      <c r="C760" s="234"/>
      <c r="D760" s="246" t="s">
        <v>451</v>
      </c>
      <c r="E760" s="234"/>
      <c r="F760" s="257" t="s">
        <v>3252</v>
      </c>
      <c r="G760" s="234"/>
      <c r="H760" s="258">
        <v>61.018999999999998</v>
      </c>
      <c r="I760" s="238"/>
      <c r="J760" s="234"/>
      <c r="K760" s="234"/>
      <c r="L760" s="239"/>
      <c r="M760" s="240"/>
      <c r="N760" s="241"/>
      <c r="O760" s="241"/>
      <c r="P760" s="241"/>
      <c r="Q760" s="241"/>
      <c r="R760" s="241"/>
      <c r="S760" s="241"/>
      <c r="T760" s="242"/>
      <c r="AT760" s="243" t="s">
        <v>451</v>
      </c>
      <c r="AU760" s="243" t="s">
        <v>95</v>
      </c>
      <c r="AV760" s="13" t="s">
        <v>84</v>
      </c>
      <c r="AW760" s="13" t="s">
        <v>6</v>
      </c>
      <c r="AX760" s="13" t="s">
        <v>82</v>
      </c>
      <c r="AY760" s="243" t="s">
        <v>308</v>
      </c>
    </row>
    <row r="761" spans="2:65" s="1" customFormat="1" ht="22.5" customHeight="1">
      <c r="B761" s="42"/>
      <c r="C761" s="203" t="s">
        <v>3253</v>
      </c>
      <c r="D761" s="203" t="s">
        <v>311</v>
      </c>
      <c r="E761" s="204" t="s">
        <v>3254</v>
      </c>
      <c r="F761" s="205" t="s">
        <v>3255</v>
      </c>
      <c r="G761" s="206" t="s">
        <v>538</v>
      </c>
      <c r="H761" s="207">
        <v>302.39999999999998</v>
      </c>
      <c r="I761" s="208"/>
      <c r="J761" s="209">
        <f>ROUND(I761*H761,2)</f>
        <v>0</v>
      </c>
      <c r="K761" s="205" t="s">
        <v>315</v>
      </c>
      <c r="L761" s="62"/>
      <c r="M761" s="210" t="s">
        <v>21</v>
      </c>
      <c r="N761" s="211" t="s">
        <v>45</v>
      </c>
      <c r="O761" s="43"/>
      <c r="P761" s="212">
        <f>O761*H761</f>
        <v>0</v>
      </c>
      <c r="Q761" s="212">
        <v>8.0000000000000007E-5</v>
      </c>
      <c r="R761" s="212">
        <f>Q761*H761</f>
        <v>2.4192000000000002E-2</v>
      </c>
      <c r="S761" s="212">
        <v>0</v>
      </c>
      <c r="T761" s="213">
        <f>S761*H761</f>
        <v>0</v>
      </c>
      <c r="AR761" s="25" t="s">
        <v>375</v>
      </c>
      <c r="AT761" s="25" t="s">
        <v>311</v>
      </c>
      <c r="AU761" s="25" t="s">
        <v>95</v>
      </c>
      <c r="AY761" s="25" t="s">
        <v>308</v>
      </c>
      <c r="BE761" s="214">
        <f>IF(N761="základní",J761,0)</f>
        <v>0</v>
      </c>
      <c r="BF761" s="214">
        <f>IF(N761="snížená",J761,0)</f>
        <v>0</v>
      </c>
      <c r="BG761" s="214">
        <f>IF(N761="zákl. přenesená",J761,0)</f>
        <v>0</v>
      </c>
      <c r="BH761" s="214">
        <f>IF(N761="sníž. přenesená",J761,0)</f>
        <v>0</v>
      </c>
      <c r="BI761" s="214">
        <f>IF(N761="nulová",J761,0)</f>
        <v>0</v>
      </c>
      <c r="BJ761" s="25" t="s">
        <v>82</v>
      </c>
      <c r="BK761" s="214">
        <f>ROUND(I761*H761,2)</f>
        <v>0</v>
      </c>
      <c r="BL761" s="25" t="s">
        <v>375</v>
      </c>
      <c r="BM761" s="25" t="s">
        <v>3256</v>
      </c>
    </row>
    <row r="762" spans="2:65" s="1" customFormat="1" ht="40.5">
      <c r="B762" s="42"/>
      <c r="C762" s="64"/>
      <c r="D762" s="246" t="s">
        <v>1656</v>
      </c>
      <c r="E762" s="64"/>
      <c r="F762" s="290" t="s">
        <v>3257</v>
      </c>
      <c r="G762" s="64"/>
      <c r="H762" s="64"/>
      <c r="I762" s="173"/>
      <c r="J762" s="64"/>
      <c r="K762" s="64"/>
      <c r="L762" s="62"/>
      <c r="M762" s="291"/>
      <c r="N762" s="43"/>
      <c r="O762" s="43"/>
      <c r="P762" s="43"/>
      <c r="Q762" s="43"/>
      <c r="R762" s="43"/>
      <c r="S762" s="43"/>
      <c r="T762" s="79"/>
      <c r="AT762" s="25" t="s">
        <v>1656</v>
      </c>
      <c r="AU762" s="25" t="s">
        <v>95</v>
      </c>
    </row>
    <row r="763" spans="2:65" s="1" customFormat="1" ht="22.5" customHeight="1">
      <c r="B763" s="42"/>
      <c r="C763" s="277" t="s">
        <v>3258</v>
      </c>
      <c r="D763" s="277" t="s">
        <v>1079</v>
      </c>
      <c r="E763" s="278" t="s">
        <v>3240</v>
      </c>
      <c r="F763" s="279" t="s">
        <v>3241</v>
      </c>
      <c r="G763" s="280" t="s">
        <v>508</v>
      </c>
      <c r="H763" s="281">
        <v>64.182000000000002</v>
      </c>
      <c r="I763" s="282"/>
      <c r="J763" s="283">
        <f>ROUND(I763*H763,2)</f>
        <v>0</v>
      </c>
      <c r="K763" s="279" t="s">
        <v>21</v>
      </c>
      <c r="L763" s="284"/>
      <c r="M763" s="285" t="s">
        <v>21</v>
      </c>
      <c r="N763" s="286" t="s">
        <v>45</v>
      </c>
      <c r="O763" s="43"/>
      <c r="P763" s="212">
        <f>O763*H763</f>
        <v>0</v>
      </c>
      <c r="Q763" s="212">
        <v>3.0000000000000001E-3</v>
      </c>
      <c r="R763" s="212">
        <f>Q763*H763</f>
        <v>0.19254600000000002</v>
      </c>
      <c r="S763" s="212">
        <v>0</v>
      </c>
      <c r="T763" s="213">
        <f>S763*H763</f>
        <v>0</v>
      </c>
      <c r="AR763" s="25" t="s">
        <v>619</v>
      </c>
      <c r="AT763" s="25" t="s">
        <v>1079</v>
      </c>
      <c r="AU763" s="25" t="s">
        <v>95</v>
      </c>
      <c r="AY763" s="25" t="s">
        <v>308</v>
      </c>
      <c r="BE763" s="214">
        <f>IF(N763="základní",J763,0)</f>
        <v>0</v>
      </c>
      <c r="BF763" s="214">
        <f>IF(N763="snížená",J763,0)</f>
        <v>0</v>
      </c>
      <c r="BG763" s="214">
        <f>IF(N763="zákl. přenesená",J763,0)</f>
        <v>0</v>
      </c>
      <c r="BH763" s="214">
        <f>IF(N763="sníž. přenesená",J763,0)</f>
        <v>0</v>
      </c>
      <c r="BI763" s="214">
        <f>IF(N763="nulová",J763,0)</f>
        <v>0</v>
      </c>
      <c r="BJ763" s="25" t="s">
        <v>82</v>
      </c>
      <c r="BK763" s="214">
        <f>ROUND(I763*H763,2)</f>
        <v>0</v>
      </c>
      <c r="BL763" s="25" t="s">
        <v>375</v>
      </c>
      <c r="BM763" s="25" t="s">
        <v>3259</v>
      </c>
    </row>
    <row r="764" spans="2:65" s="1" customFormat="1" ht="40.5">
      <c r="B764" s="42"/>
      <c r="C764" s="64"/>
      <c r="D764" s="223" t="s">
        <v>1656</v>
      </c>
      <c r="E764" s="64"/>
      <c r="F764" s="292" t="s">
        <v>3243</v>
      </c>
      <c r="G764" s="64"/>
      <c r="H764" s="64"/>
      <c r="I764" s="173"/>
      <c r="J764" s="64"/>
      <c r="K764" s="64"/>
      <c r="L764" s="62"/>
      <c r="M764" s="291"/>
      <c r="N764" s="43"/>
      <c r="O764" s="43"/>
      <c r="P764" s="43"/>
      <c r="Q764" s="43"/>
      <c r="R764" s="43"/>
      <c r="S764" s="43"/>
      <c r="T764" s="79"/>
      <c r="AT764" s="25" t="s">
        <v>1656</v>
      </c>
      <c r="AU764" s="25" t="s">
        <v>95</v>
      </c>
    </row>
    <row r="765" spans="2:65" s="13" customFormat="1" ht="13.5">
      <c r="B765" s="233"/>
      <c r="C765" s="234"/>
      <c r="D765" s="246" t="s">
        <v>451</v>
      </c>
      <c r="E765" s="234"/>
      <c r="F765" s="257" t="s">
        <v>3260</v>
      </c>
      <c r="G765" s="234"/>
      <c r="H765" s="258">
        <v>64.182000000000002</v>
      </c>
      <c r="I765" s="238"/>
      <c r="J765" s="234"/>
      <c r="K765" s="234"/>
      <c r="L765" s="239"/>
      <c r="M765" s="240"/>
      <c r="N765" s="241"/>
      <c r="O765" s="241"/>
      <c r="P765" s="241"/>
      <c r="Q765" s="241"/>
      <c r="R765" s="241"/>
      <c r="S765" s="241"/>
      <c r="T765" s="242"/>
      <c r="AT765" s="243" t="s">
        <v>451</v>
      </c>
      <c r="AU765" s="243" t="s">
        <v>95</v>
      </c>
      <c r="AV765" s="13" t="s">
        <v>84</v>
      </c>
      <c r="AW765" s="13" t="s">
        <v>6</v>
      </c>
      <c r="AX765" s="13" t="s">
        <v>82</v>
      </c>
      <c r="AY765" s="243" t="s">
        <v>308</v>
      </c>
    </row>
    <row r="766" spans="2:65" s="1" customFormat="1" ht="22.5" customHeight="1">
      <c r="B766" s="42"/>
      <c r="C766" s="203" t="s">
        <v>3261</v>
      </c>
      <c r="D766" s="203" t="s">
        <v>311</v>
      </c>
      <c r="E766" s="204" t="s">
        <v>3262</v>
      </c>
      <c r="F766" s="205" t="s">
        <v>3263</v>
      </c>
      <c r="G766" s="206" t="s">
        <v>538</v>
      </c>
      <c r="H766" s="207">
        <v>102.25</v>
      </c>
      <c r="I766" s="208"/>
      <c r="J766" s="209">
        <f>ROUND(I766*H766,2)</f>
        <v>0</v>
      </c>
      <c r="K766" s="205" t="s">
        <v>315</v>
      </c>
      <c r="L766" s="62"/>
      <c r="M766" s="210" t="s">
        <v>21</v>
      </c>
      <c r="N766" s="211" t="s">
        <v>45</v>
      </c>
      <c r="O766" s="43"/>
      <c r="P766" s="212">
        <f>O766*H766</f>
        <v>0</v>
      </c>
      <c r="Q766" s="212">
        <v>2.0000000000000002E-5</v>
      </c>
      <c r="R766" s="212">
        <f>Q766*H766</f>
        <v>2.0450000000000004E-3</v>
      </c>
      <c r="S766" s="212">
        <v>0</v>
      </c>
      <c r="T766" s="213">
        <f>S766*H766</f>
        <v>0</v>
      </c>
      <c r="AR766" s="25" t="s">
        <v>375</v>
      </c>
      <c r="AT766" s="25" t="s">
        <v>311</v>
      </c>
      <c r="AU766" s="25" t="s">
        <v>95</v>
      </c>
      <c r="AY766" s="25" t="s">
        <v>308</v>
      </c>
      <c r="BE766" s="214">
        <f>IF(N766="základní",J766,0)</f>
        <v>0</v>
      </c>
      <c r="BF766" s="214">
        <f>IF(N766="snížená",J766,0)</f>
        <v>0</v>
      </c>
      <c r="BG766" s="214">
        <f>IF(N766="zákl. přenesená",J766,0)</f>
        <v>0</v>
      </c>
      <c r="BH766" s="214">
        <f>IF(N766="sníž. přenesená",J766,0)</f>
        <v>0</v>
      </c>
      <c r="BI766" s="214">
        <f>IF(N766="nulová",J766,0)</f>
        <v>0</v>
      </c>
      <c r="BJ766" s="25" t="s">
        <v>82</v>
      </c>
      <c r="BK766" s="214">
        <f>ROUND(I766*H766,2)</f>
        <v>0</v>
      </c>
      <c r="BL766" s="25" t="s">
        <v>375</v>
      </c>
      <c r="BM766" s="25" t="s">
        <v>3264</v>
      </c>
    </row>
    <row r="767" spans="2:65" s="1" customFormat="1" ht="40.5">
      <c r="B767" s="42"/>
      <c r="C767" s="64"/>
      <c r="D767" s="246" t="s">
        <v>1656</v>
      </c>
      <c r="E767" s="64"/>
      <c r="F767" s="290" t="s">
        <v>3265</v>
      </c>
      <c r="G767" s="64"/>
      <c r="H767" s="64"/>
      <c r="I767" s="173"/>
      <c r="J767" s="64"/>
      <c r="K767" s="64"/>
      <c r="L767" s="62"/>
      <c r="M767" s="291"/>
      <c r="N767" s="43"/>
      <c r="O767" s="43"/>
      <c r="P767" s="43"/>
      <c r="Q767" s="43"/>
      <c r="R767" s="43"/>
      <c r="S767" s="43"/>
      <c r="T767" s="79"/>
      <c r="AT767" s="25" t="s">
        <v>1656</v>
      </c>
      <c r="AU767" s="25" t="s">
        <v>95</v>
      </c>
    </row>
    <row r="768" spans="2:65" s="1" customFormat="1" ht="22.5" customHeight="1">
      <c r="B768" s="42"/>
      <c r="C768" s="277" t="s">
        <v>3266</v>
      </c>
      <c r="D768" s="277" t="s">
        <v>1079</v>
      </c>
      <c r="E768" s="278" t="s">
        <v>3159</v>
      </c>
      <c r="F768" s="279" t="s">
        <v>3160</v>
      </c>
      <c r="G768" s="280" t="s">
        <v>508</v>
      </c>
      <c r="H768" s="281">
        <v>7.0549999999999997</v>
      </c>
      <c r="I768" s="282"/>
      <c r="J768" s="283">
        <f>ROUND(I768*H768,2)</f>
        <v>0</v>
      </c>
      <c r="K768" s="279" t="s">
        <v>21</v>
      </c>
      <c r="L768" s="284"/>
      <c r="M768" s="285" t="s">
        <v>21</v>
      </c>
      <c r="N768" s="286" t="s">
        <v>45</v>
      </c>
      <c r="O768" s="43"/>
      <c r="P768" s="212">
        <f>O768*H768</f>
        <v>0</v>
      </c>
      <c r="Q768" s="212">
        <v>3.0000000000000001E-3</v>
      </c>
      <c r="R768" s="212">
        <f>Q768*H768</f>
        <v>2.1165E-2</v>
      </c>
      <c r="S768" s="212">
        <v>0</v>
      </c>
      <c r="T768" s="213">
        <f>S768*H768</f>
        <v>0</v>
      </c>
      <c r="AR768" s="25" t="s">
        <v>619</v>
      </c>
      <c r="AT768" s="25" t="s">
        <v>1079</v>
      </c>
      <c r="AU768" s="25" t="s">
        <v>95</v>
      </c>
      <c r="AY768" s="25" t="s">
        <v>308</v>
      </c>
      <c r="BE768" s="214">
        <f>IF(N768="základní",J768,0)</f>
        <v>0</v>
      </c>
      <c r="BF768" s="214">
        <f>IF(N768="snížená",J768,0)</f>
        <v>0</v>
      </c>
      <c r="BG768" s="214">
        <f>IF(N768="zákl. přenesená",J768,0)</f>
        <v>0</v>
      </c>
      <c r="BH768" s="214">
        <f>IF(N768="sníž. přenesená",J768,0)</f>
        <v>0</v>
      </c>
      <c r="BI768" s="214">
        <f>IF(N768="nulová",J768,0)</f>
        <v>0</v>
      </c>
      <c r="BJ768" s="25" t="s">
        <v>82</v>
      </c>
      <c r="BK768" s="214">
        <f>ROUND(I768*H768,2)</f>
        <v>0</v>
      </c>
      <c r="BL768" s="25" t="s">
        <v>375</v>
      </c>
      <c r="BM768" s="25" t="s">
        <v>3267</v>
      </c>
    </row>
    <row r="769" spans="2:65" s="1" customFormat="1" ht="40.5">
      <c r="B769" s="42"/>
      <c r="C769" s="64"/>
      <c r="D769" s="223" t="s">
        <v>1656</v>
      </c>
      <c r="E769" s="64"/>
      <c r="F769" s="292" t="s">
        <v>3243</v>
      </c>
      <c r="G769" s="64"/>
      <c r="H769" s="64"/>
      <c r="I769" s="173"/>
      <c r="J769" s="64"/>
      <c r="K769" s="64"/>
      <c r="L769" s="62"/>
      <c r="M769" s="291"/>
      <c r="N769" s="43"/>
      <c r="O769" s="43"/>
      <c r="P769" s="43"/>
      <c r="Q769" s="43"/>
      <c r="R769" s="43"/>
      <c r="S769" s="43"/>
      <c r="T769" s="79"/>
      <c r="AT769" s="25" t="s">
        <v>1656</v>
      </c>
      <c r="AU769" s="25" t="s">
        <v>95</v>
      </c>
    </row>
    <row r="770" spans="2:65" s="13" customFormat="1" ht="13.5">
      <c r="B770" s="233"/>
      <c r="C770" s="234"/>
      <c r="D770" s="223" t="s">
        <v>451</v>
      </c>
      <c r="E770" s="235" t="s">
        <v>21</v>
      </c>
      <c r="F770" s="236" t="s">
        <v>3268</v>
      </c>
      <c r="G770" s="234"/>
      <c r="H770" s="237">
        <v>6.1349999999999998</v>
      </c>
      <c r="I770" s="238"/>
      <c r="J770" s="234"/>
      <c r="K770" s="234"/>
      <c r="L770" s="239"/>
      <c r="M770" s="240"/>
      <c r="N770" s="241"/>
      <c r="O770" s="241"/>
      <c r="P770" s="241"/>
      <c r="Q770" s="241"/>
      <c r="R770" s="241"/>
      <c r="S770" s="241"/>
      <c r="T770" s="242"/>
      <c r="AT770" s="243" t="s">
        <v>451</v>
      </c>
      <c r="AU770" s="243" t="s">
        <v>95</v>
      </c>
      <c r="AV770" s="13" t="s">
        <v>84</v>
      </c>
      <c r="AW770" s="13" t="s">
        <v>37</v>
      </c>
      <c r="AX770" s="13" t="s">
        <v>82</v>
      </c>
      <c r="AY770" s="243" t="s">
        <v>308</v>
      </c>
    </row>
    <row r="771" spans="2:65" s="13" customFormat="1" ht="13.5">
      <c r="B771" s="233"/>
      <c r="C771" s="234"/>
      <c r="D771" s="246" t="s">
        <v>451</v>
      </c>
      <c r="E771" s="234"/>
      <c r="F771" s="257" t="s">
        <v>3269</v>
      </c>
      <c r="G771" s="234"/>
      <c r="H771" s="258">
        <v>7.0549999999999997</v>
      </c>
      <c r="I771" s="238"/>
      <c r="J771" s="234"/>
      <c r="K771" s="234"/>
      <c r="L771" s="239"/>
      <c r="M771" s="240"/>
      <c r="N771" s="241"/>
      <c r="O771" s="241"/>
      <c r="P771" s="241"/>
      <c r="Q771" s="241"/>
      <c r="R771" s="241"/>
      <c r="S771" s="241"/>
      <c r="T771" s="242"/>
      <c r="AT771" s="243" t="s">
        <v>451</v>
      </c>
      <c r="AU771" s="243" t="s">
        <v>95</v>
      </c>
      <c r="AV771" s="13" t="s">
        <v>84</v>
      </c>
      <c r="AW771" s="13" t="s">
        <v>6</v>
      </c>
      <c r="AX771" s="13" t="s">
        <v>82</v>
      </c>
      <c r="AY771" s="243" t="s">
        <v>308</v>
      </c>
    </row>
    <row r="772" spans="2:65" s="1" customFormat="1" ht="22.5" customHeight="1">
      <c r="B772" s="42"/>
      <c r="C772" s="203" t="s">
        <v>3270</v>
      </c>
      <c r="D772" s="203" t="s">
        <v>311</v>
      </c>
      <c r="E772" s="204" t="s">
        <v>3078</v>
      </c>
      <c r="F772" s="205" t="s">
        <v>3079</v>
      </c>
      <c r="G772" s="206" t="s">
        <v>719</v>
      </c>
      <c r="H772" s="207">
        <v>1.2789999999999999</v>
      </c>
      <c r="I772" s="208"/>
      <c r="J772" s="209">
        <f>ROUND(I772*H772,2)</f>
        <v>0</v>
      </c>
      <c r="K772" s="205" t="s">
        <v>315</v>
      </c>
      <c r="L772" s="62"/>
      <c r="M772" s="210" t="s">
        <v>21</v>
      </c>
      <c r="N772" s="211" t="s">
        <v>45</v>
      </c>
      <c r="O772" s="43"/>
      <c r="P772" s="212">
        <f>O772*H772</f>
        <v>0</v>
      </c>
      <c r="Q772" s="212">
        <v>0</v>
      </c>
      <c r="R772" s="212">
        <f>Q772*H772</f>
        <v>0</v>
      </c>
      <c r="S772" s="212">
        <v>0</v>
      </c>
      <c r="T772" s="213">
        <f>S772*H772</f>
        <v>0</v>
      </c>
      <c r="AR772" s="25" t="s">
        <v>375</v>
      </c>
      <c r="AT772" s="25" t="s">
        <v>311</v>
      </c>
      <c r="AU772" s="25" t="s">
        <v>95</v>
      </c>
      <c r="AY772" s="25" t="s">
        <v>308</v>
      </c>
      <c r="BE772" s="214">
        <f>IF(N772="základní",J772,0)</f>
        <v>0</v>
      </c>
      <c r="BF772" s="214">
        <f>IF(N772="snížená",J772,0)</f>
        <v>0</v>
      </c>
      <c r="BG772" s="214">
        <f>IF(N772="zákl. přenesená",J772,0)</f>
        <v>0</v>
      </c>
      <c r="BH772" s="214">
        <f>IF(N772="sníž. přenesená",J772,0)</f>
        <v>0</v>
      </c>
      <c r="BI772" s="214">
        <f>IF(N772="nulová",J772,0)</f>
        <v>0</v>
      </c>
      <c r="BJ772" s="25" t="s">
        <v>82</v>
      </c>
      <c r="BK772" s="214">
        <f>ROUND(I772*H772,2)</f>
        <v>0</v>
      </c>
      <c r="BL772" s="25" t="s">
        <v>375</v>
      </c>
      <c r="BM772" s="25" t="s">
        <v>3271</v>
      </c>
    </row>
    <row r="773" spans="2:65" s="11" customFormat="1" ht="22.35" customHeight="1">
      <c r="B773" s="186"/>
      <c r="C773" s="187"/>
      <c r="D773" s="200" t="s">
        <v>73</v>
      </c>
      <c r="E773" s="201" t="s">
        <v>3272</v>
      </c>
      <c r="F773" s="201" t="s">
        <v>3273</v>
      </c>
      <c r="G773" s="187"/>
      <c r="H773" s="187"/>
      <c r="I773" s="190"/>
      <c r="J773" s="202">
        <f>BK773</f>
        <v>0</v>
      </c>
      <c r="K773" s="187"/>
      <c r="L773" s="192"/>
      <c r="M773" s="193"/>
      <c r="N773" s="194"/>
      <c r="O773" s="194"/>
      <c r="P773" s="195">
        <f>SUM(P774:P777)</f>
        <v>0</v>
      </c>
      <c r="Q773" s="194"/>
      <c r="R773" s="195">
        <f>SUM(R774:R777)</f>
        <v>0.11025</v>
      </c>
      <c r="S773" s="194"/>
      <c r="T773" s="196">
        <f>SUM(T774:T777)</f>
        <v>0</v>
      </c>
      <c r="AR773" s="197" t="s">
        <v>84</v>
      </c>
      <c r="AT773" s="198" t="s">
        <v>73</v>
      </c>
      <c r="AU773" s="198" t="s">
        <v>84</v>
      </c>
      <c r="AY773" s="197" t="s">
        <v>308</v>
      </c>
      <c r="BK773" s="199">
        <f>SUM(BK774:BK777)</f>
        <v>0</v>
      </c>
    </row>
    <row r="774" spans="2:65" s="1" customFormat="1" ht="22.5" customHeight="1">
      <c r="B774" s="42"/>
      <c r="C774" s="203" t="s">
        <v>3274</v>
      </c>
      <c r="D774" s="203" t="s">
        <v>311</v>
      </c>
      <c r="E774" s="204" t="s">
        <v>3275</v>
      </c>
      <c r="F774" s="205" t="s">
        <v>3276</v>
      </c>
      <c r="G774" s="206" t="s">
        <v>538</v>
      </c>
      <c r="H774" s="207">
        <v>210</v>
      </c>
      <c r="I774" s="208"/>
      <c r="J774" s="209">
        <f>ROUND(I774*H774,2)</f>
        <v>0</v>
      </c>
      <c r="K774" s="205" t="s">
        <v>315</v>
      </c>
      <c r="L774" s="62"/>
      <c r="M774" s="210" t="s">
        <v>21</v>
      </c>
      <c r="N774" s="211" t="s">
        <v>45</v>
      </c>
      <c r="O774" s="43"/>
      <c r="P774" s="212">
        <f>O774*H774</f>
        <v>0</v>
      </c>
      <c r="Q774" s="212">
        <v>0</v>
      </c>
      <c r="R774" s="212">
        <f>Q774*H774</f>
        <v>0</v>
      </c>
      <c r="S774" s="212">
        <v>0</v>
      </c>
      <c r="T774" s="213">
        <f>S774*H774</f>
        <v>0</v>
      </c>
      <c r="AR774" s="25" t="s">
        <v>375</v>
      </c>
      <c r="AT774" s="25" t="s">
        <v>311</v>
      </c>
      <c r="AU774" s="25" t="s">
        <v>95</v>
      </c>
      <c r="AY774" s="25" t="s">
        <v>308</v>
      </c>
      <c r="BE774" s="214">
        <f>IF(N774="základní",J774,0)</f>
        <v>0</v>
      </c>
      <c r="BF774" s="214">
        <f>IF(N774="snížená",J774,0)</f>
        <v>0</v>
      </c>
      <c r="BG774" s="214">
        <f>IF(N774="zákl. přenesená",J774,0)</f>
        <v>0</v>
      </c>
      <c r="BH774" s="214">
        <f>IF(N774="sníž. přenesená",J774,0)</f>
        <v>0</v>
      </c>
      <c r="BI774" s="214">
        <f>IF(N774="nulová",J774,0)</f>
        <v>0</v>
      </c>
      <c r="BJ774" s="25" t="s">
        <v>82</v>
      </c>
      <c r="BK774" s="214">
        <f>ROUND(I774*H774,2)</f>
        <v>0</v>
      </c>
      <c r="BL774" s="25" t="s">
        <v>375</v>
      </c>
      <c r="BM774" s="25" t="s">
        <v>3277</v>
      </c>
    </row>
    <row r="775" spans="2:65" s="1" customFormat="1" ht="22.5" customHeight="1">
      <c r="B775" s="42"/>
      <c r="C775" s="277" t="s">
        <v>3278</v>
      </c>
      <c r="D775" s="277" t="s">
        <v>1079</v>
      </c>
      <c r="E775" s="278" t="s">
        <v>3279</v>
      </c>
      <c r="F775" s="279" t="s">
        <v>3280</v>
      </c>
      <c r="G775" s="280" t="s">
        <v>538</v>
      </c>
      <c r="H775" s="281">
        <v>220.5</v>
      </c>
      <c r="I775" s="282"/>
      <c r="J775" s="283">
        <f>ROUND(I775*H775,2)</f>
        <v>0</v>
      </c>
      <c r="K775" s="279" t="s">
        <v>21</v>
      </c>
      <c r="L775" s="284"/>
      <c r="M775" s="285" t="s">
        <v>21</v>
      </c>
      <c r="N775" s="286" t="s">
        <v>45</v>
      </c>
      <c r="O775" s="43"/>
      <c r="P775" s="212">
        <f>O775*H775</f>
        <v>0</v>
      </c>
      <c r="Q775" s="212">
        <v>5.0000000000000001E-4</v>
      </c>
      <c r="R775" s="212">
        <f>Q775*H775</f>
        <v>0.11025</v>
      </c>
      <c r="S775" s="212">
        <v>0</v>
      </c>
      <c r="T775" s="213">
        <f>S775*H775</f>
        <v>0</v>
      </c>
      <c r="AR775" s="25" t="s">
        <v>619</v>
      </c>
      <c r="AT775" s="25" t="s">
        <v>1079</v>
      </c>
      <c r="AU775" s="25" t="s">
        <v>95</v>
      </c>
      <c r="AY775" s="25" t="s">
        <v>308</v>
      </c>
      <c r="BE775" s="214">
        <f>IF(N775="základní",J775,0)</f>
        <v>0</v>
      </c>
      <c r="BF775" s="214">
        <f>IF(N775="snížená",J775,0)</f>
        <v>0</v>
      </c>
      <c r="BG775" s="214">
        <f>IF(N775="zákl. přenesená",J775,0)</f>
        <v>0</v>
      </c>
      <c r="BH775" s="214">
        <f>IF(N775="sníž. přenesená",J775,0)</f>
        <v>0</v>
      </c>
      <c r="BI775" s="214">
        <f>IF(N775="nulová",J775,0)</f>
        <v>0</v>
      </c>
      <c r="BJ775" s="25" t="s">
        <v>82</v>
      </c>
      <c r="BK775" s="214">
        <f>ROUND(I775*H775,2)</f>
        <v>0</v>
      </c>
      <c r="BL775" s="25" t="s">
        <v>375</v>
      </c>
      <c r="BM775" s="25" t="s">
        <v>3281</v>
      </c>
    </row>
    <row r="776" spans="2:65" s="13" customFormat="1" ht="13.5">
      <c r="B776" s="233"/>
      <c r="C776" s="234"/>
      <c r="D776" s="246" t="s">
        <v>451</v>
      </c>
      <c r="E776" s="234"/>
      <c r="F776" s="257" t="s">
        <v>3282</v>
      </c>
      <c r="G776" s="234"/>
      <c r="H776" s="258">
        <v>220.5</v>
      </c>
      <c r="I776" s="238"/>
      <c r="J776" s="234"/>
      <c r="K776" s="234"/>
      <c r="L776" s="239"/>
      <c r="M776" s="240"/>
      <c r="N776" s="241"/>
      <c r="O776" s="241"/>
      <c r="P776" s="241"/>
      <c r="Q776" s="241"/>
      <c r="R776" s="241"/>
      <c r="S776" s="241"/>
      <c r="T776" s="242"/>
      <c r="AT776" s="243" t="s">
        <v>451</v>
      </c>
      <c r="AU776" s="243" t="s">
        <v>95</v>
      </c>
      <c r="AV776" s="13" t="s">
        <v>84</v>
      </c>
      <c r="AW776" s="13" t="s">
        <v>6</v>
      </c>
      <c r="AX776" s="13" t="s">
        <v>82</v>
      </c>
      <c r="AY776" s="243" t="s">
        <v>308</v>
      </c>
    </row>
    <row r="777" spans="2:65" s="1" customFormat="1" ht="22.5" customHeight="1">
      <c r="B777" s="42"/>
      <c r="C777" s="203" t="s">
        <v>3283</v>
      </c>
      <c r="D777" s="203" t="s">
        <v>311</v>
      </c>
      <c r="E777" s="204" t="s">
        <v>3078</v>
      </c>
      <c r="F777" s="205" t="s">
        <v>3079</v>
      </c>
      <c r="G777" s="206" t="s">
        <v>719</v>
      </c>
      <c r="H777" s="207">
        <v>0.11</v>
      </c>
      <c r="I777" s="208"/>
      <c r="J777" s="209">
        <f>ROUND(I777*H777,2)</f>
        <v>0</v>
      </c>
      <c r="K777" s="205" t="s">
        <v>315</v>
      </c>
      <c r="L777" s="62"/>
      <c r="M777" s="210" t="s">
        <v>21</v>
      </c>
      <c r="N777" s="211" t="s">
        <v>45</v>
      </c>
      <c r="O777" s="43"/>
      <c r="P777" s="212">
        <f>O777*H777</f>
        <v>0</v>
      </c>
      <c r="Q777" s="212">
        <v>0</v>
      </c>
      <c r="R777" s="212">
        <f>Q777*H777</f>
        <v>0</v>
      </c>
      <c r="S777" s="212">
        <v>0</v>
      </c>
      <c r="T777" s="213">
        <f>S777*H777</f>
        <v>0</v>
      </c>
      <c r="AR777" s="25" t="s">
        <v>375</v>
      </c>
      <c r="AT777" s="25" t="s">
        <v>311</v>
      </c>
      <c r="AU777" s="25" t="s">
        <v>95</v>
      </c>
      <c r="AY777" s="25" t="s">
        <v>308</v>
      </c>
      <c r="BE777" s="214">
        <f>IF(N777="základní",J777,0)</f>
        <v>0</v>
      </c>
      <c r="BF777" s="214">
        <f>IF(N777="snížená",J777,0)</f>
        <v>0</v>
      </c>
      <c r="BG777" s="214">
        <f>IF(N777="zákl. přenesená",J777,0)</f>
        <v>0</v>
      </c>
      <c r="BH777" s="214">
        <f>IF(N777="sníž. přenesená",J777,0)</f>
        <v>0</v>
      </c>
      <c r="BI777" s="214">
        <f>IF(N777="nulová",J777,0)</f>
        <v>0</v>
      </c>
      <c r="BJ777" s="25" t="s">
        <v>82</v>
      </c>
      <c r="BK777" s="214">
        <f>ROUND(I777*H777,2)</f>
        <v>0</v>
      </c>
      <c r="BL777" s="25" t="s">
        <v>375</v>
      </c>
      <c r="BM777" s="25" t="s">
        <v>3284</v>
      </c>
    </row>
    <row r="778" spans="2:65" s="11" customFormat="1" ht="29.85" customHeight="1">
      <c r="B778" s="186"/>
      <c r="C778" s="187"/>
      <c r="D778" s="200" t="s">
        <v>73</v>
      </c>
      <c r="E778" s="201" t="s">
        <v>3285</v>
      </c>
      <c r="F778" s="201" t="s">
        <v>3286</v>
      </c>
      <c r="G778" s="187"/>
      <c r="H778" s="187"/>
      <c r="I778" s="190"/>
      <c r="J778" s="202">
        <f>BK778</f>
        <v>0</v>
      </c>
      <c r="K778" s="187"/>
      <c r="L778" s="192"/>
      <c r="M778" s="193"/>
      <c r="N778" s="194"/>
      <c r="O778" s="194"/>
      <c r="P778" s="195">
        <f>SUM(P779:P794)</f>
        <v>0</v>
      </c>
      <c r="Q778" s="194"/>
      <c r="R778" s="195">
        <f>SUM(R779:R794)</f>
        <v>4.1081531000000009</v>
      </c>
      <c r="S778" s="194"/>
      <c r="T778" s="196">
        <f>SUM(T779:T794)</f>
        <v>0</v>
      </c>
      <c r="AR778" s="197" t="s">
        <v>84</v>
      </c>
      <c r="AT778" s="198" t="s">
        <v>73</v>
      </c>
      <c r="AU778" s="198" t="s">
        <v>82</v>
      </c>
      <c r="AY778" s="197" t="s">
        <v>308</v>
      </c>
      <c r="BK778" s="199">
        <f>SUM(BK779:BK794)</f>
        <v>0</v>
      </c>
    </row>
    <row r="779" spans="2:65" s="1" customFormat="1" ht="22.5" customHeight="1">
      <c r="B779" s="42"/>
      <c r="C779" s="203" t="s">
        <v>3287</v>
      </c>
      <c r="D779" s="203" t="s">
        <v>311</v>
      </c>
      <c r="E779" s="204" t="s">
        <v>3288</v>
      </c>
      <c r="F779" s="205" t="s">
        <v>3289</v>
      </c>
      <c r="G779" s="206" t="s">
        <v>508</v>
      </c>
      <c r="H779" s="207">
        <v>241.87</v>
      </c>
      <c r="I779" s="208"/>
      <c r="J779" s="209">
        <f>ROUND(I779*H779,2)</f>
        <v>0</v>
      </c>
      <c r="K779" s="205" t="s">
        <v>315</v>
      </c>
      <c r="L779" s="62"/>
      <c r="M779" s="210" t="s">
        <v>21</v>
      </c>
      <c r="N779" s="211" t="s">
        <v>45</v>
      </c>
      <c r="O779" s="43"/>
      <c r="P779" s="212">
        <f>O779*H779</f>
        <v>0</v>
      </c>
      <c r="Q779" s="212">
        <v>0</v>
      </c>
      <c r="R779" s="212">
        <f>Q779*H779</f>
        <v>0</v>
      </c>
      <c r="S779" s="212">
        <v>0</v>
      </c>
      <c r="T779" s="213">
        <f>S779*H779</f>
        <v>0</v>
      </c>
      <c r="AR779" s="25" t="s">
        <v>375</v>
      </c>
      <c r="AT779" s="25" t="s">
        <v>311</v>
      </c>
      <c r="AU779" s="25" t="s">
        <v>84</v>
      </c>
      <c r="AY779" s="25" t="s">
        <v>308</v>
      </c>
      <c r="BE779" s="214">
        <f>IF(N779="základní",J779,0)</f>
        <v>0</v>
      </c>
      <c r="BF779" s="214">
        <f>IF(N779="snížená",J779,0)</f>
        <v>0</v>
      </c>
      <c r="BG779" s="214">
        <f>IF(N779="zákl. přenesená",J779,0)</f>
        <v>0</v>
      </c>
      <c r="BH779" s="214">
        <f>IF(N779="sníž. přenesená",J779,0)</f>
        <v>0</v>
      </c>
      <c r="BI779" s="214">
        <f>IF(N779="nulová",J779,0)</f>
        <v>0</v>
      </c>
      <c r="BJ779" s="25" t="s">
        <v>82</v>
      </c>
      <c r="BK779" s="214">
        <f>ROUND(I779*H779,2)</f>
        <v>0</v>
      </c>
      <c r="BL779" s="25" t="s">
        <v>375</v>
      </c>
      <c r="BM779" s="25" t="s">
        <v>3290</v>
      </c>
    </row>
    <row r="780" spans="2:65" s="1" customFormat="1" ht="22.5" customHeight="1">
      <c r="B780" s="42"/>
      <c r="C780" s="203" t="s">
        <v>3291</v>
      </c>
      <c r="D780" s="203" t="s">
        <v>311</v>
      </c>
      <c r="E780" s="204" t="s">
        <v>3292</v>
      </c>
      <c r="F780" s="205" t="s">
        <v>3293</v>
      </c>
      <c r="G780" s="206" t="s">
        <v>538</v>
      </c>
      <c r="H780" s="207">
        <v>242.91</v>
      </c>
      <c r="I780" s="208"/>
      <c r="J780" s="209">
        <f>ROUND(I780*H780,2)</f>
        <v>0</v>
      </c>
      <c r="K780" s="205" t="s">
        <v>315</v>
      </c>
      <c r="L780" s="62"/>
      <c r="M780" s="210" t="s">
        <v>21</v>
      </c>
      <c r="N780" s="211" t="s">
        <v>45</v>
      </c>
      <c r="O780" s="43"/>
      <c r="P780" s="212">
        <f>O780*H780</f>
        <v>0</v>
      </c>
      <c r="Q780" s="212">
        <v>2.0000000000000002E-5</v>
      </c>
      <c r="R780" s="212">
        <f>Q780*H780</f>
        <v>4.8582E-3</v>
      </c>
      <c r="S780" s="212">
        <v>0</v>
      </c>
      <c r="T780" s="213">
        <f>S780*H780</f>
        <v>0</v>
      </c>
      <c r="AR780" s="25" t="s">
        <v>375</v>
      </c>
      <c r="AT780" s="25" t="s">
        <v>311</v>
      </c>
      <c r="AU780" s="25" t="s">
        <v>84</v>
      </c>
      <c r="AY780" s="25" t="s">
        <v>308</v>
      </c>
      <c r="BE780" s="214">
        <f>IF(N780="základní",J780,0)</f>
        <v>0</v>
      </c>
      <c r="BF780" s="214">
        <f>IF(N780="snížená",J780,0)</f>
        <v>0</v>
      </c>
      <c r="BG780" s="214">
        <f>IF(N780="zákl. přenesená",J780,0)</f>
        <v>0</v>
      </c>
      <c r="BH780" s="214">
        <f>IF(N780="sníž. přenesená",J780,0)</f>
        <v>0</v>
      </c>
      <c r="BI780" s="214">
        <f>IF(N780="nulová",J780,0)</f>
        <v>0</v>
      </c>
      <c r="BJ780" s="25" t="s">
        <v>82</v>
      </c>
      <c r="BK780" s="214">
        <f>ROUND(I780*H780,2)</f>
        <v>0</v>
      </c>
      <c r="BL780" s="25" t="s">
        <v>375</v>
      </c>
      <c r="BM780" s="25" t="s">
        <v>3294</v>
      </c>
    </row>
    <row r="781" spans="2:65" s="1" customFormat="1" ht="22.5" customHeight="1">
      <c r="B781" s="42"/>
      <c r="C781" s="203" t="s">
        <v>3295</v>
      </c>
      <c r="D781" s="203" t="s">
        <v>311</v>
      </c>
      <c r="E781" s="204" t="s">
        <v>3296</v>
      </c>
      <c r="F781" s="205" t="s">
        <v>3297</v>
      </c>
      <c r="G781" s="206" t="s">
        <v>508</v>
      </c>
      <c r="H781" s="207">
        <v>241.87</v>
      </c>
      <c r="I781" s="208"/>
      <c r="J781" s="209">
        <f>ROUND(I781*H781,2)</f>
        <v>0</v>
      </c>
      <c r="K781" s="205" t="s">
        <v>315</v>
      </c>
      <c r="L781" s="62"/>
      <c r="M781" s="210" t="s">
        <v>21</v>
      </c>
      <c r="N781" s="211" t="s">
        <v>45</v>
      </c>
      <c r="O781" s="43"/>
      <c r="P781" s="212">
        <f>O781*H781</f>
        <v>0</v>
      </c>
      <c r="Q781" s="212">
        <v>4.0000000000000003E-5</v>
      </c>
      <c r="R781" s="212">
        <f>Q781*H781</f>
        <v>9.6748000000000008E-3</v>
      </c>
      <c r="S781" s="212">
        <v>0</v>
      </c>
      <c r="T781" s="213">
        <f>S781*H781</f>
        <v>0</v>
      </c>
      <c r="AR781" s="25" t="s">
        <v>375</v>
      </c>
      <c r="AT781" s="25" t="s">
        <v>311</v>
      </c>
      <c r="AU781" s="25" t="s">
        <v>84</v>
      </c>
      <c r="AY781" s="25" t="s">
        <v>308</v>
      </c>
      <c r="BE781" s="214">
        <f>IF(N781="základní",J781,0)</f>
        <v>0</v>
      </c>
      <c r="BF781" s="214">
        <f>IF(N781="snížená",J781,0)</f>
        <v>0</v>
      </c>
      <c r="BG781" s="214">
        <f>IF(N781="zákl. přenesená",J781,0)</f>
        <v>0</v>
      </c>
      <c r="BH781" s="214">
        <f>IF(N781="sníž. přenesená",J781,0)</f>
        <v>0</v>
      </c>
      <c r="BI781" s="214">
        <f>IF(N781="nulová",J781,0)</f>
        <v>0</v>
      </c>
      <c r="BJ781" s="25" t="s">
        <v>82</v>
      </c>
      <c r="BK781" s="214">
        <f>ROUND(I781*H781,2)</f>
        <v>0</v>
      </c>
      <c r="BL781" s="25" t="s">
        <v>375</v>
      </c>
      <c r="BM781" s="25" t="s">
        <v>3298</v>
      </c>
    </row>
    <row r="782" spans="2:65" s="1" customFormat="1" ht="31.5" customHeight="1">
      <c r="B782" s="42"/>
      <c r="C782" s="203" t="s">
        <v>3299</v>
      </c>
      <c r="D782" s="203" t="s">
        <v>311</v>
      </c>
      <c r="E782" s="204" t="s">
        <v>3300</v>
      </c>
      <c r="F782" s="205" t="s">
        <v>3301</v>
      </c>
      <c r="G782" s="206" t="s">
        <v>508</v>
      </c>
      <c r="H782" s="207">
        <v>241.87</v>
      </c>
      <c r="I782" s="208"/>
      <c r="J782" s="209">
        <f>ROUND(I782*H782,2)</f>
        <v>0</v>
      </c>
      <c r="K782" s="205" t="s">
        <v>315</v>
      </c>
      <c r="L782" s="62"/>
      <c r="M782" s="210" t="s">
        <v>21</v>
      </c>
      <c r="N782" s="211" t="s">
        <v>45</v>
      </c>
      <c r="O782" s="43"/>
      <c r="P782" s="212">
        <f>O782*H782</f>
        <v>0</v>
      </c>
      <c r="Q782" s="212">
        <v>7.5500000000000003E-3</v>
      </c>
      <c r="R782" s="212">
        <f>Q782*H782</f>
        <v>1.8261185000000002</v>
      </c>
      <c r="S782" s="212">
        <v>0</v>
      </c>
      <c r="T782" s="213">
        <f>S782*H782</f>
        <v>0</v>
      </c>
      <c r="AR782" s="25" t="s">
        <v>375</v>
      </c>
      <c r="AT782" s="25" t="s">
        <v>311</v>
      </c>
      <c r="AU782" s="25" t="s">
        <v>84</v>
      </c>
      <c r="AY782" s="25" t="s">
        <v>308</v>
      </c>
      <c r="BE782" s="214">
        <f>IF(N782="základní",J782,0)</f>
        <v>0</v>
      </c>
      <c r="BF782" s="214">
        <f>IF(N782="snížená",J782,0)</f>
        <v>0</v>
      </c>
      <c r="BG782" s="214">
        <f>IF(N782="zákl. přenesená",J782,0)</f>
        <v>0</v>
      </c>
      <c r="BH782" s="214">
        <f>IF(N782="sníž. přenesená",J782,0)</f>
        <v>0</v>
      </c>
      <c r="BI782" s="214">
        <f>IF(N782="nulová",J782,0)</f>
        <v>0</v>
      </c>
      <c r="BJ782" s="25" t="s">
        <v>82</v>
      </c>
      <c r="BK782" s="214">
        <f>ROUND(I782*H782,2)</f>
        <v>0</v>
      </c>
      <c r="BL782" s="25" t="s">
        <v>375</v>
      </c>
      <c r="BM782" s="25" t="s">
        <v>3302</v>
      </c>
    </row>
    <row r="783" spans="2:65" s="1" customFormat="1" ht="27">
      <c r="B783" s="42"/>
      <c r="C783" s="64"/>
      <c r="D783" s="246" t="s">
        <v>1656</v>
      </c>
      <c r="E783" s="64"/>
      <c r="F783" s="290" t="s">
        <v>3303</v>
      </c>
      <c r="G783" s="64"/>
      <c r="H783" s="64"/>
      <c r="I783" s="173"/>
      <c r="J783" s="64"/>
      <c r="K783" s="64"/>
      <c r="L783" s="62"/>
      <c r="M783" s="291"/>
      <c r="N783" s="43"/>
      <c r="O783" s="43"/>
      <c r="P783" s="43"/>
      <c r="Q783" s="43"/>
      <c r="R783" s="43"/>
      <c r="S783" s="43"/>
      <c r="T783" s="79"/>
      <c r="AT783" s="25" t="s">
        <v>1656</v>
      </c>
      <c r="AU783" s="25" t="s">
        <v>84</v>
      </c>
    </row>
    <row r="784" spans="2:65" s="1" customFormat="1" ht="22.5" customHeight="1">
      <c r="B784" s="42"/>
      <c r="C784" s="203" t="s">
        <v>3304</v>
      </c>
      <c r="D784" s="203" t="s">
        <v>311</v>
      </c>
      <c r="E784" s="204" t="s">
        <v>3305</v>
      </c>
      <c r="F784" s="205" t="s">
        <v>3306</v>
      </c>
      <c r="G784" s="206" t="s">
        <v>508</v>
      </c>
      <c r="H784" s="207">
        <v>241.87</v>
      </c>
      <c r="I784" s="208"/>
      <c r="J784" s="209">
        <f>ROUND(I784*H784,2)</f>
        <v>0</v>
      </c>
      <c r="K784" s="205" t="s">
        <v>315</v>
      </c>
      <c r="L784" s="62"/>
      <c r="M784" s="210" t="s">
        <v>21</v>
      </c>
      <c r="N784" s="211" t="s">
        <v>45</v>
      </c>
      <c r="O784" s="43"/>
      <c r="P784" s="212">
        <f>O784*H784</f>
        <v>0</v>
      </c>
      <c r="Q784" s="212">
        <v>5.5000000000000003E-4</v>
      </c>
      <c r="R784" s="212">
        <f>Q784*H784</f>
        <v>0.13302850000000002</v>
      </c>
      <c r="S784" s="212">
        <v>0</v>
      </c>
      <c r="T784" s="213">
        <f>S784*H784</f>
        <v>0</v>
      </c>
      <c r="AR784" s="25" t="s">
        <v>375</v>
      </c>
      <c r="AT784" s="25" t="s">
        <v>311</v>
      </c>
      <c r="AU784" s="25" t="s">
        <v>84</v>
      </c>
      <c r="AY784" s="25" t="s">
        <v>308</v>
      </c>
      <c r="BE784" s="214">
        <f>IF(N784="základní",J784,0)</f>
        <v>0</v>
      </c>
      <c r="BF784" s="214">
        <f>IF(N784="snížená",J784,0)</f>
        <v>0</v>
      </c>
      <c r="BG784" s="214">
        <f>IF(N784="zákl. přenesená",J784,0)</f>
        <v>0</v>
      </c>
      <c r="BH784" s="214">
        <f>IF(N784="sníž. přenesená",J784,0)</f>
        <v>0</v>
      </c>
      <c r="BI784" s="214">
        <f>IF(N784="nulová",J784,0)</f>
        <v>0</v>
      </c>
      <c r="BJ784" s="25" t="s">
        <v>82</v>
      </c>
      <c r="BK784" s="214">
        <f>ROUND(I784*H784,2)</f>
        <v>0</v>
      </c>
      <c r="BL784" s="25" t="s">
        <v>375</v>
      </c>
      <c r="BM784" s="25" t="s">
        <v>3307</v>
      </c>
    </row>
    <row r="785" spans="2:65" s="1" customFormat="1" ht="27">
      <c r="B785" s="42"/>
      <c r="C785" s="64"/>
      <c r="D785" s="246" t="s">
        <v>1656</v>
      </c>
      <c r="E785" s="64"/>
      <c r="F785" s="290" t="s">
        <v>3303</v>
      </c>
      <c r="G785" s="64"/>
      <c r="H785" s="64"/>
      <c r="I785" s="173"/>
      <c r="J785" s="64"/>
      <c r="K785" s="64"/>
      <c r="L785" s="62"/>
      <c r="M785" s="291"/>
      <c r="N785" s="43"/>
      <c r="O785" s="43"/>
      <c r="P785" s="43"/>
      <c r="Q785" s="43"/>
      <c r="R785" s="43"/>
      <c r="S785" s="43"/>
      <c r="T785" s="79"/>
      <c r="AT785" s="25" t="s">
        <v>1656</v>
      </c>
      <c r="AU785" s="25" t="s">
        <v>84</v>
      </c>
    </row>
    <row r="786" spans="2:65" s="1" customFormat="1" ht="22.5" customHeight="1">
      <c r="B786" s="42"/>
      <c r="C786" s="203" t="s">
        <v>3308</v>
      </c>
      <c r="D786" s="203" t="s">
        <v>311</v>
      </c>
      <c r="E786" s="204" t="s">
        <v>3309</v>
      </c>
      <c r="F786" s="205" t="s">
        <v>3310</v>
      </c>
      <c r="G786" s="206" t="s">
        <v>508</v>
      </c>
      <c r="H786" s="207">
        <v>241.87</v>
      </c>
      <c r="I786" s="208"/>
      <c r="J786" s="209">
        <f>ROUND(I786*H786,2)</f>
        <v>0</v>
      </c>
      <c r="K786" s="205" t="s">
        <v>315</v>
      </c>
      <c r="L786" s="62"/>
      <c r="M786" s="210" t="s">
        <v>21</v>
      </c>
      <c r="N786" s="211" t="s">
        <v>45</v>
      </c>
      <c r="O786" s="43"/>
      <c r="P786" s="212">
        <f>O786*H786</f>
        <v>0</v>
      </c>
      <c r="Q786" s="212">
        <v>3.2000000000000002E-3</v>
      </c>
      <c r="R786" s="212">
        <f>Q786*H786</f>
        <v>0.77398400000000001</v>
      </c>
      <c r="S786" s="212">
        <v>0</v>
      </c>
      <c r="T786" s="213">
        <f>S786*H786</f>
        <v>0</v>
      </c>
      <c r="AR786" s="25" t="s">
        <v>375</v>
      </c>
      <c r="AT786" s="25" t="s">
        <v>311</v>
      </c>
      <c r="AU786" s="25" t="s">
        <v>84</v>
      </c>
      <c r="AY786" s="25" t="s">
        <v>308</v>
      </c>
      <c r="BE786" s="214">
        <f>IF(N786="základní",J786,0)</f>
        <v>0</v>
      </c>
      <c r="BF786" s="214">
        <f>IF(N786="snížená",J786,0)</f>
        <v>0</v>
      </c>
      <c r="BG786" s="214">
        <f>IF(N786="zákl. přenesená",J786,0)</f>
        <v>0</v>
      </c>
      <c r="BH786" s="214">
        <f>IF(N786="sníž. přenesená",J786,0)</f>
        <v>0</v>
      </c>
      <c r="BI786" s="214">
        <f>IF(N786="nulová",J786,0)</f>
        <v>0</v>
      </c>
      <c r="BJ786" s="25" t="s">
        <v>82</v>
      </c>
      <c r="BK786" s="214">
        <f>ROUND(I786*H786,2)</f>
        <v>0</v>
      </c>
      <c r="BL786" s="25" t="s">
        <v>375</v>
      </c>
      <c r="BM786" s="25" t="s">
        <v>3311</v>
      </c>
    </row>
    <row r="787" spans="2:65" s="1" customFormat="1" ht="27">
      <c r="B787" s="42"/>
      <c r="C787" s="64"/>
      <c r="D787" s="246" t="s">
        <v>1656</v>
      </c>
      <c r="E787" s="64"/>
      <c r="F787" s="290" t="s">
        <v>3303</v>
      </c>
      <c r="G787" s="64"/>
      <c r="H787" s="64"/>
      <c r="I787" s="173"/>
      <c r="J787" s="64"/>
      <c r="K787" s="64"/>
      <c r="L787" s="62"/>
      <c r="M787" s="291"/>
      <c r="N787" s="43"/>
      <c r="O787" s="43"/>
      <c r="P787" s="43"/>
      <c r="Q787" s="43"/>
      <c r="R787" s="43"/>
      <c r="S787" s="43"/>
      <c r="T787" s="79"/>
      <c r="AT787" s="25" t="s">
        <v>1656</v>
      </c>
      <c r="AU787" s="25" t="s">
        <v>84</v>
      </c>
    </row>
    <row r="788" spans="2:65" s="1" customFormat="1" ht="22.5" customHeight="1">
      <c r="B788" s="42"/>
      <c r="C788" s="203" t="s">
        <v>3312</v>
      </c>
      <c r="D788" s="203" t="s">
        <v>311</v>
      </c>
      <c r="E788" s="204" t="s">
        <v>3313</v>
      </c>
      <c r="F788" s="205" t="s">
        <v>3314</v>
      </c>
      <c r="G788" s="206" t="s">
        <v>508</v>
      </c>
      <c r="H788" s="207">
        <v>241.87</v>
      </c>
      <c r="I788" s="208"/>
      <c r="J788" s="209">
        <f>ROUND(I788*H788,2)</f>
        <v>0</v>
      </c>
      <c r="K788" s="205" t="s">
        <v>315</v>
      </c>
      <c r="L788" s="62"/>
      <c r="M788" s="210" t="s">
        <v>21</v>
      </c>
      <c r="N788" s="211" t="s">
        <v>45</v>
      </c>
      <c r="O788" s="43"/>
      <c r="P788" s="212">
        <f>O788*H788</f>
        <v>0</v>
      </c>
      <c r="Q788" s="212">
        <v>1.9E-3</v>
      </c>
      <c r="R788" s="212">
        <f>Q788*H788</f>
        <v>0.45955299999999999</v>
      </c>
      <c r="S788" s="212">
        <v>0</v>
      </c>
      <c r="T788" s="213">
        <f>S788*H788</f>
        <v>0</v>
      </c>
      <c r="AR788" s="25" t="s">
        <v>375</v>
      </c>
      <c r="AT788" s="25" t="s">
        <v>311</v>
      </c>
      <c r="AU788" s="25" t="s">
        <v>84</v>
      </c>
      <c r="AY788" s="25" t="s">
        <v>308</v>
      </c>
      <c r="BE788" s="214">
        <f>IF(N788="základní",J788,0)</f>
        <v>0</v>
      </c>
      <c r="BF788" s="214">
        <f>IF(N788="snížená",J788,0)</f>
        <v>0</v>
      </c>
      <c r="BG788" s="214">
        <f>IF(N788="zákl. přenesená",J788,0)</f>
        <v>0</v>
      </c>
      <c r="BH788" s="214">
        <f>IF(N788="sníž. přenesená",J788,0)</f>
        <v>0</v>
      </c>
      <c r="BI788" s="214">
        <f>IF(N788="nulová",J788,0)</f>
        <v>0</v>
      </c>
      <c r="BJ788" s="25" t="s">
        <v>82</v>
      </c>
      <c r="BK788" s="214">
        <f>ROUND(I788*H788,2)</f>
        <v>0</v>
      </c>
      <c r="BL788" s="25" t="s">
        <v>375</v>
      </c>
      <c r="BM788" s="25" t="s">
        <v>3315</v>
      </c>
    </row>
    <row r="789" spans="2:65" s="1" customFormat="1" ht="27">
      <c r="B789" s="42"/>
      <c r="C789" s="64"/>
      <c r="D789" s="246" t="s">
        <v>1656</v>
      </c>
      <c r="E789" s="64"/>
      <c r="F789" s="290" t="s">
        <v>3303</v>
      </c>
      <c r="G789" s="64"/>
      <c r="H789" s="64"/>
      <c r="I789" s="173"/>
      <c r="J789" s="64"/>
      <c r="K789" s="64"/>
      <c r="L789" s="62"/>
      <c r="M789" s="291"/>
      <c r="N789" s="43"/>
      <c r="O789" s="43"/>
      <c r="P789" s="43"/>
      <c r="Q789" s="43"/>
      <c r="R789" s="43"/>
      <c r="S789" s="43"/>
      <c r="T789" s="79"/>
      <c r="AT789" s="25" t="s">
        <v>1656</v>
      </c>
      <c r="AU789" s="25" t="s">
        <v>84</v>
      </c>
    </row>
    <row r="790" spans="2:65" s="1" customFormat="1" ht="22.5" customHeight="1">
      <c r="B790" s="42"/>
      <c r="C790" s="203" t="s">
        <v>3316</v>
      </c>
      <c r="D790" s="203" t="s">
        <v>311</v>
      </c>
      <c r="E790" s="204" t="s">
        <v>3317</v>
      </c>
      <c r="F790" s="205" t="s">
        <v>3318</v>
      </c>
      <c r="G790" s="206" t="s">
        <v>508</v>
      </c>
      <c r="H790" s="207">
        <v>241.87</v>
      </c>
      <c r="I790" s="208"/>
      <c r="J790" s="209">
        <f>ROUND(I790*H790,2)</f>
        <v>0</v>
      </c>
      <c r="K790" s="205" t="s">
        <v>315</v>
      </c>
      <c r="L790" s="62"/>
      <c r="M790" s="210" t="s">
        <v>21</v>
      </c>
      <c r="N790" s="211" t="s">
        <v>45</v>
      </c>
      <c r="O790" s="43"/>
      <c r="P790" s="212">
        <f>O790*H790</f>
        <v>0</v>
      </c>
      <c r="Q790" s="212">
        <v>2.5000000000000001E-4</v>
      </c>
      <c r="R790" s="212">
        <f>Q790*H790</f>
        <v>6.04675E-2</v>
      </c>
      <c r="S790" s="212">
        <v>0</v>
      </c>
      <c r="T790" s="213">
        <f>S790*H790</f>
        <v>0</v>
      </c>
      <c r="AR790" s="25" t="s">
        <v>375</v>
      </c>
      <c r="AT790" s="25" t="s">
        <v>311</v>
      </c>
      <c r="AU790" s="25" t="s">
        <v>84</v>
      </c>
      <c r="AY790" s="25" t="s">
        <v>308</v>
      </c>
      <c r="BE790" s="214">
        <f>IF(N790="základní",J790,0)</f>
        <v>0</v>
      </c>
      <c r="BF790" s="214">
        <f>IF(N790="snížená",J790,0)</f>
        <v>0</v>
      </c>
      <c r="BG790" s="214">
        <f>IF(N790="zákl. přenesená",J790,0)</f>
        <v>0</v>
      </c>
      <c r="BH790" s="214">
        <f>IF(N790="sníž. přenesená",J790,0)</f>
        <v>0</v>
      </c>
      <c r="BI790" s="214">
        <f>IF(N790="nulová",J790,0)</f>
        <v>0</v>
      </c>
      <c r="BJ790" s="25" t="s">
        <v>82</v>
      </c>
      <c r="BK790" s="214">
        <f>ROUND(I790*H790,2)</f>
        <v>0</v>
      </c>
      <c r="BL790" s="25" t="s">
        <v>375</v>
      </c>
      <c r="BM790" s="25" t="s">
        <v>3319</v>
      </c>
    </row>
    <row r="791" spans="2:65" s="1" customFormat="1" ht="27">
      <c r="B791" s="42"/>
      <c r="C791" s="64"/>
      <c r="D791" s="246" t="s">
        <v>1656</v>
      </c>
      <c r="E791" s="64"/>
      <c r="F791" s="290" t="s">
        <v>3303</v>
      </c>
      <c r="G791" s="64"/>
      <c r="H791" s="64"/>
      <c r="I791" s="173"/>
      <c r="J791" s="64"/>
      <c r="K791" s="64"/>
      <c r="L791" s="62"/>
      <c r="M791" s="291"/>
      <c r="N791" s="43"/>
      <c r="O791" s="43"/>
      <c r="P791" s="43"/>
      <c r="Q791" s="43"/>
      <c r="R791" s="43"/>
      <c r="S791" s="43"/>
      <c r="T791" s="79"/>
      <c r="AT791" s="25" t="s">
        <v>1656</v>
      </c>
      <c r="AU791" s="25" t="s">
        <v>84</v>
      </c>
    </row>
    <row r="792" spans="2:65" s="1" customFormat="1" ht="22.5" customHeight="1">
      <c r="B792" s="42"/>
      <c r="C792" s="203" t="s">
        <v>3320</v>
      </c>
      <c r="D792" s="203" t="s">
        <v>311</v>
      </c>
      <c r="E792" s="204" t="s">
        <v>3321</v>
      </c>
      <c r="F792" s="205" t="s">
        <v>3322</v>
      </c>
      <c r="G792" s="206" t="s">
        <v>538</v>
      </c>
      <c r="H792" s="207">
        <v>242.91</v>
      </c>
      <c r="I792" s="208"/>
      <c r="J792" s="209">
        <f>ROUND(I792*H792,2)</f>
        <v>0</v>
      </c>
      <c r="K792" s="205" t="s">
        <v>315</v>
      </c>
      <c r="L792" s="62"/>
      <c r="M792" s="210" t="s">
        <v>21</v>
      </c>
      <c r="N792" s="211" t="s">
        <v>45</v>
      </c>
      <c r="O792" s="43"/>
      <c r="P792" s="212">
        <f>O792*H792</f>
        <v>0</v>
      </c>
      <c r="Q792" s="212">
        <v>3.46E-3</v>
      </c>
      <c r="R792" s="212">
        <f>Q792*H792</f>
        <v>0.84046860000000001</v>
      </c>
      <c r="S792" s="212">
        <v>0</v>
      </c>
      <c r="T792" s="213">
        <f>S792*H792</f>
        <v>0</v>
      </c>
      <c r="AR792" s="25" t="s">
        <v>375</v>
      </c>
      <c r="AT792" s="25" t="s">
        <v>311</v>
      </c>
      <c r="AU792" s="25" t="s">
        <v>84</v>
      </c>
      <c r="AY792" s="25" t="s">
        <v>308</v>
      </c>
      <c r="BE792" s="214">
        <f>IF(N792="základní",J792,0)</f>
        <v>0</v>
      </c>
      <c r="BF792" s="214">
        <f>IF(N792="snížená",J792,0)</f>
        <v>0</v>
      </c>
      <c r="BG792" s="214">
        <f>IF(N792="zákl. přenesená",J792,0)</f>
        <v>0</v>
      </c>
      <c r="BH792" s="214">
        <f>IF(N792="sníž. přenesená",J792,0)</f>
        <v>0</v>
      </c>
      <c r="BI792" s="214">
        <f>IF(N792="nulová",J792,0)</f>
        <v>0</v>
      </c>
      <c r="BJ792" s="25" t="s">
        <v>82</v>
      </c>
      <c r="BK792" s="214">
        <f>ROUND(I792*H792,2)</f>
        <v>0</v>
      </c>
      <c r="BL792" s="25" t="s">
        <v>375</v>
      </c>
      <c r="BM792" s="25" t="s">
        <v>3323</v>
      </c>
    </row>
    <row r="793" spans="2:65" s="1" customFormat="1" ht="27">
      <c r="B793" s="42"/>
      <c r="C793" s="64"/>
      <c r="D793" s="246" t="s">
        <v>1656</v>
      </c>
      <c r="E793" s="64"/>
      <c r="F793" s="290" t="s">
        <v>3303</v>
      </c>
      <c r="G793" s="64"/>
      <c r="H793" s="64"/>
      <c r="I793" s="173"/>
      <c r="J793" s="64"/>
      <c r="K793" s="64"/>
      <c r="L793" s="62"/>
      <c r="M793" s="291"/>
      <c r="N793" s="43"/>
      <c r="O793" s="43"/>
      <c r="P793" s="43"/>
      <c r="Q793" s="43"/>
      <c r="R793" s="43"/>
      <c r="S793" s="43"/>
      <c r="T793" s="79"/>
      <c r="AT793" s="25" t="s">
        <v>1656</v>
      </c>
      <c r="AU793" s="25" t="s">
        <v>84</v>
      </c>
    </row>
    <row r="794" spans="2:65" s="1" customFormat="1" ht="22.5" customHeight="1">
      <c r="B794" s="42"/>
      <c r="C794" s="203" t="s">
        <v>3324</v>
      </c>
      <c r="D794" s="203" t="s">
        <v>311</v>
      </c>
      <c r="E794" s="204" t="s">
        <v>3325</v>
      </c>
      <c r="F794" s="205" t="s">
        <v>3326</v>
      </c>
      <c r="G794" s="206" t="s">
        <v>719</v>
      </c>
      <c r="H794" s="207">
        <v>4.1079999999999997</v>
      </c>
      <c r="I794" s="208"/>
      <c r="J794" s="209">
        <f>ROUND(I794*H794,2)</f>
        <v>0</v>
      </c>
      <c r="K794" s="205" t="s">
        <v>315</v>
      </c>
      <c r="L794" s="62"/>
      <c r="M794" s="210" t="s">
        <v>21</v>
      </c>
      <c r="N794" s="211" t="s">
        <v>45</v>
      </c>
      <c r="O794" s="43"/>
      <c r="P794" s="212">
        <f>O794*H794</f>
        <v>0</v>
      </c>
      <c r="Q794" s="212">
        <v>0</v>
      </c>
      <c r="R794" s="212">
        <f>Q794*H794</f>
        <v>0</v>
      </c>
      <c r="S794" s="212">
        <v>0</v>
      </c>
      <c r="T794" s="213">
        <f>S794*H794</f>
        <v>0</v>
      </c>
      <c r="AR794" s="25" t="s">
        <v>375</v>
      </c>
      <c r="AT794" s="25" t="s">
        <v>311</v>
      </c>
      <c r="AU794" s="25" t="s">
        <v>84</v>
      </c>
      <c r="AY794" s="25" t="s">
        <v>308</v>
      </c>
      <c r="BE794" s="214">
        <f>IF(N794="základní",J794,0)</f>
        <v>0</v>
      </c>
      <c r="BF794" s="214">
        <f>IF(N794="snížená",J794,0)</f>
        <v>0</v>
      </c>
      <c r="BG794" s="214">
        <f>IF(N794="zákl. přenesená",J794,0)</f>
        <v>0</v>
      </c>
      <c r="BH794" s="214">
        <f>IF(N794="sníž. přenesená",J794,0)</f>
        <v>0</v>
      </c>
      <c r="BI794" s="214">
        <f>IF(N794="nulová",J794,0)</f>
        <v>0</v>
      </c>
      <c r="BJ794" s="25" t="s">
        <v>82</v>
      </c>
      <c r="BK794" s="214">
        <f>ROUND(I794*H794,2)</f>
        <v>0</v>
      </c>
      <c r="BL794" s="25" t="s">
        <v>375</v>
      </c>
      <c r="BM794" s="25" t="s">
        <v>3327</v>
      </c>
    </row>
    <row r="795" spans="2:65" s="11" customFormat="1" ht="29.85" customHeight="1">
      <c r="B795" s="186"/>
      <c r="C795" s="187"/>
      <c r="D795" s="200" t="s">
        <v>73</v>
      </c>
      <c r="E795" s="201" t="s">
        <v>3328</v>
      </c>
      <c r="F795" s="201" t="s">
        <v>3329</v>
      </c>
      <c r="G795" s="187"/>
      <c r="H795" s="187"/>
      <c r="I795" s="190"/>
      <c r="J795" s="202">
        <f>BK795</f>
        <v>0</v>
      </c>
      <c r="K795" s="187"/>
      <c r="L795" s="192"/>
      <c r="M795" s="193"/>
      <c r="N795" s="194"/>
      <c r="O795" s="194"/>
      <c r="P795" s="195">
        <f>SUM(P796:P811)</f>
        <v>0</v>
      </c>
      <c r="Q795" s="194"/>
      <c r="R795" s="195">
        <f>SUM(R796:R811)</f>
        <v>41.456017600000003</v>
      </c>
      <c r="S795" s="194"/>
      <c r="T795" s="196">
        <f>SUM(T796:T811)</f>
        <v>0</v>
      </c>
      <c r="AR795" s="197" t="s">
        <v>84</v>
      </c>
      <c r="AT795" s="198" t="s">
        <v>73</v>
      </c>
      <c r="AU795" s="198" t="s">
        <v>82</v>
      </c>
      <c r="AY795" s="197" t="s">
        <v>308</v>
      </c>
      <c r="BK795" s="199">
        <f>SUM(BK796:BK811)</f>
        <v>0</v>
      </c>
    </row>
    <row r="796" spans="2:65" s="1" customFormat="1" ht="31.5" customHeight="1">
      <c r="B796" s="42"/>
      <c r="C796" s="203" t="s">
        <v>3330</v>
      </c>
      <c r="D796" s="203" t="s">
        <v>311</v>
      </c>
      <c r="E796" s="204" t="s">
        <v>3331</v>
      </c>
      <c r="F796" s="205" t="s">
        <v>3332</v>
      </c>
      <c r="G796" s="206" t="s">
        <v>508</v>
      </c>
      <c r="H796" s="207">
        <v>1409</v>
      </c>
      <c r="I796" s="208"/>
      <c r="J796" s="209">
        <f>ROUND(I796*H796,2)</f>
        <v>0</v>
      </c>
      <c r="K796" s="205" t="s">
        <v>315</v>
      </c>
      <c r="L796" s="62"/>
      <c r="M796" s="210" t="s">
        <v>21</v>
      </c>
      <c r="N796" s="211" t="s">
        <v>45</v>
      </c>
      <c r="O796" s="43"/>
      <c r="P796" s="212">
        <f>O796*H796</f>
        <v>0</v>
      </c>
      <c r="Q796" s="212">
        <v>2.8999999999999998E-3</v>
      </c>
      <c r="R796" s="212">
        <f>Q796*H796</f>
        <v>4.0861000000000001</v>
      </c>
      <c r="S796" s="212">
        <v>0</v>
      </c>
      <c r="T796" s="213">
        <f>S796*H796</f>
        <v>0</v>
      </c>
      <c r="AR796" s="25" t="s">
        <v>375</v>
      </c>
      <c r="AT796" s="25" t="s">
        <v>311</v>
      </c>
      <c r="AU796" s="25" t="s">
        <v>84</v>
      </c>
      <c r="AY796" s="25" t="s">
        <v>308</v>
      </c>
      <c r="BE796" s="214">
        <f>IF(N796="základní",J796,0)</f>
        <v>0</v>
      </c>
      <c r="BF796" s="214">
        <f>IF(N796="snížená",J796,0)</f>
        <v>0</v>
      </c>
      <c r="BG796" s="214">
        <f>IF(N796="zákl. přenesená",J796,0)</f>
        <v>0</v>
      </c>
      <c r="BH796" s="214">
        <f>IF(N796="sníž. přenesená",J796,0)</f>
        <v>0</v>
      </c>
      <c r="BI796" s="214">
        <f>IF(N796="nulová",J796,0)</f>
        <v>0</v>
      </c>
      <c r="BJ796" s="25" t="s">
        <v>82</v>
      </c>
      <c r="BK796" s="214">
        <f>ROUND(I796*H796,2)</f>
        <v>0</v>
      </c>
      <c r="BL796" s="25" t="s">
        <v>375</v>
      </c>
      <c r="BM796" s="25" t="s">
        <v>3333</v>
      </c>
    </row>
    <row r="797" spans="2:65" s="1" customFormat="1" ht="22.5" customHeight="1">
      <c r="B797" s="42"/>
      <c r="C797" s="277" t="s">
        <v>3334</v>
      </c>
      <c r="D797" s="277" t="s">
        <v>1079</v>
      </c>
      <c r="E797" s="278" t="s">
        <v>3335</v>
      </c>
      <c r="F797" s="279" t="s">
        <v>3336</v>
      </c>
      <c r="G797" s="280" t="s">
        <v>508</v>
      </c>
      <c r="H797" s="281">
        <v>1549.9</v>
      </c>
      <c r="I797" s="282"/>
      <c r="J797" s="283">
        <f>ROUND(I797*H797,2)</f>
        <v>0</v>
      </c>
      <c r="K797" s="279" t="s">
        <v>21</v>
      </c>
      <c r="L797" s="284"/>
      <c r="M797" s="285" t="s">
        <v>21</v>
      </c>
      <c r="N797" s="286" t="s">
        <v>45</v>
      </c>
      <c r="O797" s="43"/>
      <c r="P797" s="212">
        <f>O797*H797</f>
        <v>0</v>
      </c>
      <c r="Q797" s="212">
        <v>1.942E-2</v>
      </c>
      <c r="R797" s="212">
        <f>Q797*H797</f>
        <v>30.099058000000003</v>
      </c>
      <c r="S797" s="212">
        <v>0</v>
      </c>
      <c r="T797" s="213">
        <f>S797*H797</f>
        <v>0</v>
      </c>
      <c r="AR797" s="25" t="s">
        <v>619</v>
      </c>
      <c r="AT797" s="25" t="s">
        <v>1079</v>
      </c>
      <c r="AU797" s="25" t="s">
        <v>84</v>
      </c>
      <c r="AY797" s="25" t="s">
        <v>308</v>
      </c>
      <c r="BE797" s="214">
        <f>IF(N797="základní",J797,0)</f>
        <v>0</v>
      </c>
      <c r="BF797" s="214">
        <f>IF(N797="snížená",J797,0)</f>
        <v>0</v>
      </c>
      <c r="BG797" s="214">
        <f>IF(N797="zákl. přenesená",J797,0)</f>
        <v>0</v>
      </c>
      <c r="BH797" s="214">
        <f>IF(N797="sníž. přenesená",J797,0)</f>
        <v>0</v>
      </c>
      <c r="BI797" s="214">
        <f>IF(N797="nulová",J797,0)</f>
        <v>0</v>
      </c>
      <c r="BJ797" s="25" t="s">
        <v>82</v>
      </c>
      <c r="BK797" s="214">
        <f>ROUND(I797*H797,2)</f>
        <v>0</v>
      </c>
      <c r="BL797" s="25" t="s">
        <v>375</v>
      </c>
      <c r="BM797" s="25" t="s">
        <v>3337</v>
      </c>
    </row>
    <row r="798" spans="2:65" s="1" customFormat="1" ht="40.5">
      <c r="B798" s="42"/>
      <c r="C798" s="64"/>
      <c r="D798" s="223" t="s">
        <v>1656</v>
      </c>
      <c r="E798" s="64"/>
      <c r="F798" s="292" t="s">
        <v>3338</v>
      </c>
      <c r="G798" s="64"/>
      <c r="H798" s="64"/>
      <c r="I798" s="173"/>
      <c r="J798" s="64"/>
      <c r="K798" s="64"/>
      <c r="L798" s="62"/>
      <c r="M798" s="291"/>
      <c r="N798" s="43"/>
      <c r="O798" s="43"/>
      <c r="P798" s="43"/>
      <c r="Q798" s="43"/>
      <c r="R798" s="43"/>
      <c r="S798" s="43"/>
      <c r="T798" s="79"/>
      <c r="AT798" s="25" t="s">
        <v>1656</v>
      </c>
      <c r="AU798" s="25" t="s">
        <v>84</v>
      </c>
    </row>
    <row r="799" spans="2:65" s="13" customFormat="1" ht="13.5">
      <c r="B799" s="233"/>
      <c r="C799" s="234"/>
      <c r="D799" s="246" t="s">
        <v>451</v>
      </c>
      <c r="E799" s="234"/>
      <c r="F799" s="257" t="s">
        <v>3339</v>
      </c>
      <c r="G799" s="234"/>
      <c r="H799" s="258">
        <v>1549.9</v>
      </c>
      <c r="I799" s="238"/>
      <c r="J799" s="234"/>
      <c r="K799" s="234"/>
      <c r="L799" s="239"/>
      <c r="M799" s="240"/>
      <c r="N799" s="241"/>
      <c r="O799" s="241"/>
      <c r="P799" s="241"/>
      <c r="Q799" s="241"/>
      <c r="R799" s="241"/>
      <c r="S799" s="241"/>
      <c r="T799" s="242"/>
      <c r="AT799" s="243" t="s">
        <v>451</v>
      </c>
      <c r="AU799" s="243" t="s">
        <v>84</v>
      </c>
      <c r="AV799" s="13" t="s">
        <v>84</v>
      </c>
      <c r="AW799" s="13" t="s">
        <v>6</v>
      </c>
      <c r="AX799" s="13" t="s">
        <v>82</v>
      </c>
      <c r="AY799" s="243" t="s">
        <v>308</v>
      </c>
    </row>
    <row r="800" spans="2:65" s="1" customFormat="1" ht="31.5" customHeight="1">
      <c r="B800" s="42"/>
      <c r="C800" s="203" t="s">
        <v>3340</v>
      </c>
      <c r="D800" s="203" t="s">
        <v>311</v>
      </c>
      <c r="E800" s="204" t="s">
        <v>3341</v>
      </c>
      <c r="F800" s="205" t="s">
        <v>3342</v>
      </c>
      <c r="G800" s="206" t="s">
        <v>508</v>
      </c>
      <c r="H800" s="207">
        <v>19.66</v>
      </c>
      <c r="I800" s="208"/>
      <c r="J800" s="209">
        <f>ROUND(I800*H800,2)</f>
        <v>0</v>
      </c>
      <c r="K800" s="205" t="s">
        <v>315</v>
      </c>
      <c r="L800" s="62"/>
      <c r="M800" s="210" t="s">
        <v>21</v>
      </c>
      <c r="N800" s="211" t="s">
        <v>45</v>
      </c>
      <c r="O800" s="43"/>
      <c r="P800" s="212">
        <f>O800*H800</f>
        <v>0</v>
      </c>
      <c r="Q800" s="212">
        <v>3.0000000000000001E-3</v>
      </c>
      <c r="R800" s="212">
        <f>Q800*H800</f>
        <v>5.8980000000000005E-2</v>
      </c>
      <c r="S800" s="212">
        <v>0</v>
      </c>
      <c r="T800" s="213">
        <f>S800*H800</f>
        <v>0</v>
      </c>
      <c r="AR800" s="25" t="s">
        <v>375</v>
      </c>
      <c r="AT800" s="25" t="s">
        <v>311</v>
      </c>
      <c r="AU800" s="25" t="s">
        <v>84</v>
      </c>
      <c r="AY800" s="25" t="s">
        <v>308</v>
      </c>
      <c r="BE800" s="214">
        <f>IF(N800="základní",J800,0)</f>
        <v>0</v>
      </c>
      <c r="BF800" s="214">
        <f>IF(N800="snížená",J800,0)</f>
        <v>0</v>
      </c>
      <c r="BG800" s="214">
        <f>IF(N800="zákl. přenesená",J800,0)</f>
        <v>0</v>
      </c>
      <c r="BH800" s="214">
        <f>IF(N800="sníž. přenesená",J800,0)</f>
        <v>0</v>
      </c>
      <c r="BI800" s="214">
        <f>IF(N800="nulová",J800,0)</f>
        <v>0</v>
      </c>
      <c r="BJ800" s="25" t="s">
        <v>82</v>
      </c>
      <c r="BK800" s="214">
        <f>ROUND(I800*H800,2)</f>
        <v>0</v>
      </c>
      <c r="BL800" s="25" t="s">
        <v>375</v>
      </c>
      <c r="BM800" s="25" t="s">
        <v>3343</v>
      </c>
    </row>
    <row r="801" spans="2:65" s="1" customFormat="1" ht="22.5" customHeight="1">
      <c r="B801" s="42"/>
      <c r="C801" s="277" t="s">
        <v>3344</v>
      </c>
      <c r="D801" s="277" t="s">
        <v>1079</v>
      </c>
      <c r="E801" s="278" t="s">
        <v>3345</v>
      </c>
      <c r="F801" s="279" t="s">
        <v>3346</v>
      </c>
      <c r="G801" s="280" t="s">
        <v>508</v>
      </c>
      <c r="H801" s="281">
        <v>21.626000000000001</v>
      </c>
      <c r="I801" s="282"/>
      <c r="J801" s="283">
        <f>ROUND(I801*H801,2)</f>
        <v>0</v>
      </c>
      <c r="K801" s="279" t="s">
        <v>21</v>
      </c>
      <c r="L801" s="284"/>
      <c r="M801" s="285" t="s">
        <v>21</v>
      </c>
      <c r="N801" s="286" t="s">
        <v>45</v>
      </c>
      <c r="O801" s="43"/>
      <c r="P801" s="212">
        <f>O801*H801</f>
        <v>0</v>
      </c>
      <c r="Q801" s="212">
        <v>1.3599999999999999E-2</v>
      </c>
      <c r="R801" s="212">
        <f>Q801*H801</f>
        <v>0.29411359999999998</v>
      </c>
      <c r="S801" s="212">
        <v>0</v>
      </c>
      <c r="T801" s="213">
        <f>S801*H801</f>
        <v>0</v>
      </c>
      <c r="AR801" s="25" t="s">
        <v>619</v>
      </c>
      <c r="AT801" s="25" t="s">
        <v>1079</v>
      </c>
      <c r="AU801" s="25" t="s">
        <v>84</v>
      </c>
      <c r="AY801" s="25" t="s">
        <v>308</v>
      </c>
      <c r="BE801" s="214">
        <f>IF(N801="základní",J801,0)</f>
        <v>0</v>
      </c>
      <c r="BF801" s="214">
        <f>IF(N801="snížená",J801,0)</f>
        <v>0</v>
      </c>
      <c r="BG801" s="214">
        <f>IF(N801="zákl. přenesená",J801,0)</f>
        <v>0</v>
      </c>
      <c r="BH801" s="214">
        <f>IF(N801="sníž. přenesená",J801,0)</f>
        <v>0</v>
      </c>
      <c r="BI801" s="214">
        <f>IF(N801="nulová",J801,0)</f>
        <v>0</v>
      </c>
      <c r="BJ801" s="25" t="s">
        <v>82</v>
      </c>
      <c r="BK801" s="214">
        <f>ROUND(I801*H801,2)</f>
        <v>0</v>
      </c>
      <c r="BL801" s="25" t="s">
        <v>375</v>
      </c>
      <c r="BM801" s="25" t="s">
        <v>3347</v>
      </c>
    </row>
    <row r="802" spans="2:65" s="1" customFormat="1" ht="40.5">
      <c r="B802" s="42"/>
      <c r="C802" s="64"/>
      <c r="D802" s="223" t="s">
        <v>1656</v>
      </c>
      <c r="E802" s="64"/>
      <c r="F802" s="292" t="s">
        <v>3348</v>
      </c>
      <c r="G802" s="64"/>
      <c r="H802" s="64"/>
      <c r="I802" s="173"/>
      <c r="J802" s="64"/>
      <c r="K802" s="64"/>
      <c r="L802" s="62"/>
      <c r="M802" s="291"/>
      <c r="N802" s="43"/>
      <c r="O802" s="43"/>
      <c r="P802" s="43"/>
      <c r="Q802" s="43"/>
      <c r="R802" s="43"/>
      <c r="S802" s="43"/>
      <c r="T802" s="79"/>
      <c r="AT802" s="25" t="s">
        <v>1656</v>
      </c>
      <c r="AU802" s="25" t="s">
        <v>84</v>
      </c>
    </row>
    <row r="803" spans="2:65" s="13" customFormat="1" ht="13.5">
      <c r="B803" s="233"/>
      <c r="C803" s="234"/>
      <c r="D803" s="246" t="s">
        <v>451</v>
      </c>
      <c r="E803" s="234"/>
      <c r="F803" s="257" t="s">
        <v>3349</v>
      </c>
      <c r="G803" s="234"/>
      <c r="H803" s="258">
        <v>21.626000000000001</v>
      </c>
      <c r="I803" s="238"/>
      <c r="J803" s="234"/>
      <c r="K803" s="234"/>
      <c r="L803" s="239"/>
      <c r="M803" s="240"/>
      <c r="N803" s="241"/>
      <c r="O803" s="241"/>
      <c r="P803" s="241"/>
      <c r="Q803" s="241"/>
      <c r="R803" s="241"/>
      <c r="S803" s="241"/>
      <c r="T803" s="242"/>
      <c r="AT803" s="243" t="s">
        <v>451</v>
      </c>
      <c r="AU803" s="243" t="s">
        <v>84</v>
      </c>
      <c r="AV803" s="13" t="s">
        <v>84</v>
      </c>
      <c r="AW803" s="13" t="s">
        <v>6</v>
      </c>
      <c r="AX803" s="13" t="s">
        <v>82</v>
      </c>
      <c r="AY803" s="243" t="s">
        <v>308</v>
      </c>
    </row>
    <row r="804" spans="2:65" s="1" customFormat="1" ht="31.5" customHeight="1">
      <c r="B804" s="42"/>
      <c r="C804" s="203" t="s">
        <v>3350</v>
      </c>
      <c r="D804" s="203" t="s">
        <v>311</v>
      </c>
      <c r="E804" s="204" t="s">
        <v>3351</v>
      </c>
      <c r="F804" s="205" t="s">
        <v>3352</v>
      </c>
      <c r="G804" s="206" t="s">
        <v>508</v>
      </c>
      <c r="H804" s="207">
        <v>373.55</v>
      </c>
      <c r="I804" s="208"/>
      <c r="J804" s="209">
        <f>ROUND(I804*H804,2)</f>
        <v>0</v>
      </c>
      <c r="K804" s="205" t="s">
        <v>315</v>
      </c>
      <c r="L804" s="62"/>
      <c r="M804" s="210" t="s">
        <v>21</v>
      </c>
      <c r="N804" s="211" t="s">
        <v>45</v>
      </c>
      <c r="O804" s="43"/>
      <c r="P804" s="212">
        <f>O804*H804</f>
        <v>0</v>
      </c>
      <c r="Q804" s="212">
        <v>3.0000000000000001E-3</v>
      </c>
      <c r="R804" s="212">
        <f>Q804*H804</f>
        <v>1.1206500000000001</v>
      </c>
      <c r="S804" s="212">
        <v>0</v>
      </c>
      <c r="T804" s="213">
        <f>S804*H804</f>
        <v>0</v>
      </c>
      <c r="AR804" s="25" t="s">
        <v>375</v>
      </c>
      <c r="AT804" s="25" t="s">
        <v>311</v>
      </c>
      <c r="AU804" s="25" t="s">
        <v>84</v>
      </c>
      <c r="AY804" s="25" t="s">
        <v>308</v>
      </c>
      <c r="BE804" s="214">
        <f>IF(N804="základní",J804,0)</f>
        <v>0</v>
      </c>
      <c r="BF804" s="214">
        <f>IF(N804="snížená",J804,0)</f>
        <v>0</v>
      </c>
      <c r="BG804" s="214">
        <f>IF(N804="zákl. přenesená",J804,0)</f>
        <v>0</v>
      </c>
      <c r="BH804" s="214">
        <f>IF(N804="sníž. přenesená",J804,0)</f>
        <v>0</v>
      </c>
      <c r="BI804" s="214">
        <f>IF(N804="nulová",J804,0)</f>
        <v>0</v>
      </c>
      <c r="BJ804" s="25" t="s">
        <v>82</v>
      </c>
      <c r="BK804" s="214">
        <f>ROUND(I804*H804,2)</f>
        <v>0</v>
      </c>
      <c r="BL804" s="25" t="s">
        <v>375</v>
      </c>
      <c r="BM804" s="25" t="s">
        <v>3353</v>
      </c>
    </row>
    <row r="805" spans="2:65" s="1" customFormat="1" ht="22.5" customHeight="1">
      <c r="B805" s="42"/>
      <c r="C805" s="277" t="s">
        <v>3354</v>
      </c>
      <c r="D805" s="277" t="s">
        <v>1079</v>
      </c>
      <c r="E805" s="278" t="s">
        <v>3355</v>
      </c>
      <c r="F805" s="279" t="s">
        <v>3356</v>
      </c>
      <c r="G805" s="280" t="s">
        <v>508</v>
      </c>
      <c r="H805" s="281">
        <v>410.90499999999997</v>
      </c>
      <c r="I805" s="282"/>
      <c r="J805" s="283">
        <f>ROUND(I805*H805,2)</f>
        <v>0</v>
      </c>
      <c r="K805" s="279" t="s">
        <v>21</v>
      </c>
      <c r="L805" s="284"/>
      <c r="M805" s="285" t="s">
        <v>21</v>
      </c>
      <c r="N805" s="286" t="s">
        <v>45</v>
      </c>
      <c r="O805" s="43"/>
      <c r="P805" s="212">
        <f>O805*H805</f>
        <v>0</v>
      </c>
      <c r="Q805" s="212">
        <v>1.26E-2</v>
      </c>
      <c r="R805" s="212">
        <f>Q805*H805</f>
        <v>5.177403</v>
      </c>
      <c r="S805" s="212">
        <v>0</v>
      </c>
      <c r="T805" s="213">
        <f>S805*H805</f>
        <v>0</v>
      </c>
      <c r="AR805" s="25" t="s">
        <v>619</v>
      </c>
      <c r="AT805" s="25" t="s">
        <v>1079</v>
      </c>
      <c r="AU805" s="25" t="s">
        <v>84</v>
      </c>
      <c r="AY805" s="25" t="s">
        <v>308</v>
      </c>
      <c r="BE805" s="214">
        <f>IF(N805="základní",J805,0)</f>
        <v>0</v>
      </c>
      <c r="BF805" s="214">
        <f>IF(N805="snížená",J805,0)</f>
        <v>0</v>
      </c>
      <c r="BG805" s="214">
        <f>IF(N805="zákl. přenesená",J805,0)</f>
        <v>0</v>
      </c>
      <c r="BH805" s="214">
        <f>IF(N805="sníž. přenesená",J805,0)</f>
        <v>0</v>
      </c>
      <c r="BI805" s="214">
        <f>IF(N805="nulová",J805,0)</f>
        <v>0</v>
      </c>
      <c r="BJ805" s="25" t="s">
        <v>82</v>
      </c>
      <c r="BK805" s="214">
        <f>ROUND(I805*H805,2)</f>
        <v>0</v>
      </c>
      <c r="BL805" s="25" t="s">
        <v>375</v>
      </c>
      <c r="BM805" s="25" t="s">
        <v>3357</v>
      </c>
    </row>
    <row r="806" spans="2:65" s="1" customFormat="1" ht="40.5">
      <c r="B806" s="42"/>
      <c r="C806" s="64"/>
      <c r="D806" s="223" t="s">
        <v>1656</v>
      </c>
      <c r="E806" s="64"/>
      <c r="F806" s="292" t="s">
        <v>3358</v>
      </c>
      <c r="G806" s="64"/>
      <c r="H806" s="64"/>
      <c r="I806" s="173"/>
      <c r="J806" s="64"/>
      <c r="K806" s="64"/>
      <c r="L806" s="62"/>
      <c r="M806" s="291"/>
      <c r="N806" s="43"/>
      <c r="O806" s="43"/>
      <c r="P806" s="43"/>
      <c r="Q806" s="43"/>
      <c r="R806" s="43"/>
      <c r="S806" s="43"/>
      <c r="T806" s="79"/>
      <c r="AT806" s="25" t="s">
        <v>1656</v>
      </c>
      <c r="AU806" s="25" t="s">
        <v>84</v>
      </c>
    </row>
    <row r="807" spans="2:65" s="13" customFormat="1" ht="13.5">
      <c r="B807" s="233"/>
      <c r="C807" s="234"/>
      <c r="D807" s="246" t="s">
        <v>451</v>
      </c>
      <c r="E807" s="234"/>
      <c r="F807" s="257" t="s">
        <v>3359</v>
      </c>
      <c r="G807" s="234"/>
      <c r="H807" s="258">
        <v>410.90499999999997</v>
      </c>
      <c r="I807" s="238"/>
      <c r="J807" s="234"/>
      <c r="K807" s="234"/>
      <c r="L807" s="239"/>
      <c r="M807" s="240"/>
      <c r="N807" s="241"/>
      <c r="O807" s="241"/>
      <c r="P807" s="241"/>
      <c r="Q807" s="241"/>
      <c r="R807" s="241"/>
      <c r="S807" s="241"/>
      <c r="T807" s="242"/>
      <c r="AT807" s="243" t="s">
        <v>451</v>
      </c>
      <c r="AU807" s="243" t="s">
        <v>84</v>
      </c>
      <c r="AV807" s="13" t="s">
        <v>84</v>
      </c>
      <c r="AW807" s="13" t="s">
        <v>6</v>
      </c>
      <c r="AX807" s="13" t="s">
        <v>82</v>
      </c>
      <c r="AY807" s="243" t="s">
        <v>308</v>
      </c>
    </row>
    <row r="808" spans="2:65" s="1" customFormat="1" ht="31.5" customHeight="1">
      <c r="B808" s="42"/>
      <c r="C808" s="203" t="s">
        <v>3360</v>
      </c>
      <c r="D808" s="203" t="s">
        <v>311</v>
      </c>
      <c r="E808" s="204" t="s">
        <v>3361</v>
      </c>
      <c r="F808" s="205" t="s">
        <v>3362</v>
      </c>
      <c r="G808" s="206" t="s">
        <v>508</v>
      </c>
      <c r="H808" s="207">
        <v>1802.21</v>
      </c>
      <c r="I808" s="208"/>
      <c r="J808" s="209">
        <f>ROUND(I808*H808,2)</f>
        <v>0</v>
      </c>
      <c r="K808" s="205" t="s">
        <v>315</v>
      </c>
      <c r="L808" s="62"/>
      <c r="M808" s="210" t="s">
        <v>21</v>
      </c>
      <c r="N808" s="211" t="s">
        <v>45</v>
      </c>
      <c r="O808" s="43"/>
      <c r="P808" s="212">
        <f>O808*H808</f>
        <v>0</v>
      </c>
      <c r="Q808" s="212">
        <v>0</v>
      </c>
      <c r="R808" s="212">
        <f>Q808*H808</f>
        <v>0</v>
      </c>
      <c r="S808" s="212">
        <v>0</v>
      </c>
      <c r="T808" s="213">
        <f>S808*H808</f>
        <v>0</v>
      </c>
      <c r="AR808" s="25" t="s">
        <v>375</v>
      </c>
      <c r="AT808" s="25" t="s">
        <v>311</v>
      </c>
      <c r="AU808" s="25" t="s">
        <v>84</v>
      </c>
      <c r="AY808" s="25" t="s">
        <v>308</v>
      </c>
      <c r="BE808" s="214">
        <f>IF(N808="základní",J808,0)</f>
        <v>0</v>
      </c>
      <c r="BF808" s="214">
        <f>IF(N808="snížená",J808,0)</f>
        <v>0</v>
      </c>
      <c r="BG808" s="214">
        <f>IF(N808="zákl. přenesená",J808,0)</f>
        <v>0</v>
      </c>
      <c r="BH808" s="214">
        <f>IF(N808="sníž. přenesená",J808,0)</f>
        <v>0</v>
      </c>
      <c r="BI808" s="214">
        <f>IF(N808="nulová",J808,0)</f>
        <v>0</v>
      </c>
      <c r="BJ808" s="25" t="s">
        <v>82</v>
      </c>
      <c r="BK808" s="214">
        <f>ROUND(I808*H808,2)</f>
        <v>0</v>
      </c>
      <c r="BL808" s="25" t="s">
        <v>375</v>
      </c>
      <c r="BM808" s="25" t="s">
        <v>3363</v>
      </c>
    </row>
    <row r="809" spans="2:65" s="1" customFormat="1" ht="22.5" customHeight="1">
      <c r="B809" s="42"/>
      <c r="C809" s="203" t="s">
        <v>3364</v>
      </c>
      <c r="D809" s="203" t="s">
        <v>311</v>
      </c>
      <c r="E809" s="204" t="s">
        <v>3365</v>
      </c>
      <c r="F809" s="205" t="s">
        <v>3366</v>
      </c>
      <c r="G809" s="206" t="s">
        <v>538</v>
      </c>
      <c r="H809" s="207">
        <v>255</v>
      </c>
      <c r="I809" s="208"/>
      <c r="J809" s="209">
        <f>ROUND(I809*H809,2)</f>
        <v>0</v>
      </c>
      <c r="K809" s="205" t="s">
        <v>21</v>
      </c>
      <c r="L809" s="62"/>
      <c r="M809" s="210" t="s">
        <v>21</v>
      </c>
      <c r="N809" s="211" t="s">
        <v>45</v>
      </c>
      <c r="O809" s="43"/>
      <c r="P809" s="212">
        <f>O809*H809</f>
        <v>0</v>
      </c>
      <c r="Q809" s="212">
        <v>3.1E-4</v>
      </c>
      <c r="R809" s="212">
        <f>Q809*H809</f>
        <v>7.9049999999999995E-2</v>
      </c>
      <c r="S809" s="212">
        <v>0</v>
      </c>
      <c r="T809" s="213">
        <f>S809*H809</f>
        <v>0</v>
      </c>
      <c r="AR809" s="25" t="s">
        <v>375</v>
      </c>
      <c r="AT809" s="25" t="s">
        <v>311</v>
      </c>
      <c r="AU809" s="25" t="s">
        <v>84</v>
      </c>
      <c r="AY809" s="25" t="s">
        <v>308</v>
      </c>
      <c r="BE809" s="214">
        <f>IF(N809="základní",J809,0)</f>
        <v>0</v>
      </c>
      <c r="BF809" s="214">
        <f>IF(N809="snížená",J809,0)</f>
        <v>0</v>
      </c>
      <c r="BG809" s="214">
        <f>IF(N809="zákl. přenesená",J809,0)</f>
        <v>0</v>
      </c>
      <c r="BH809" s="214">
        <f>IF(N809="sníž. přenesená",J809,0)</f>
        <v>0</v>
      </c>
      <c r="BI809" s="214">
        <f>IF(N809="nulová",J809,0)</f>
        <v>0</v>
      </c>
      <c r="BJ809" s="25" t="s">
        <v>82</v>
      </c>
      <c r="BK809" s="214">
        <f>ROUND(I809*H809,2)</f>
        <v>0</v>
      </c>
      <c r="BL809" s="25" t="s">
        <v>375</v>
      </c>
      <c r="BM809" s="25" t="s">
        <v>3367</v>
      </c>
    </row>
    <row r="810" spans="2:65" s="1" customFormat="1" ht="22.5" customHeight="1">
      <c r="B810" s="42"/>
      <c r="C810" s="203" t="s">
        <v>3368</v>
      </c>
      <c r="D810" s="203" t="s">
        <v>311</v>
      </c>
      <c r="E810" s="204" t="s">
        <v>3369</v>
      </c>
      <c r="F810" s="205" t="s">
        <v>3370</v>
      </c>
      <c r="G810" s="206" t="s">
        <v>508</v>
      </c>
      <c r="H810" s="207">
        <v>1802.21</v>
      </c>
      <c r="I810" s="208"/>
      <c r="J810" s="209">
        <f>ROUND(I810*H810,2)</f>
        <v>0</v>
      </c>
      <c r="K810" s="205" t="s">
        <v>315</v>
      </c>
      <c r="L810" s="62"/>
      <c r="M810" s="210" t="s">
        <v>21</v>
      </c>
      <c r="N810" s="211" t="s">
        <v>45</v>
      </c>
      <c r="O810" s="43"/>
      <c r="P810" s="212">
        <f>O810*H810</f>
        <v>0</v>
      </c>
      <c r="Q810" s="212">
        <v>2.9999999999999997E-4</v>
      </c>
      <c r="R810" s="212">
        <f>Q810*H810</f>
        <v>0.540663</v>
      </c>
      <c r="S810" s="212">
        <v>0</v>
      </c>
      <c r="T810" s="213">
        <f>S810*H810</f>
        <v>0</v>
      </c>
      <c r="AR810" s="25" t="s">
        <v>375</v>
      </c>
      <c r="AT810" s="25" t="s">
        <v>311</v>
      </c>
      <c r="AU810" s="25" t="s">
        <v>84</v>
      </c>
      <c r="AY810" s="25" t="s">
        <v>308</v>
      </c>
      <c r="BE810" s="214">
        <f>IF(N810="základní",J810,0)</f>
        <v>0</v>
      </c>
      <c r="BF810" s="214">
        <f>IF(N810="snížená",J810,0)</f>
        <v>0</v>
      </c>
      <c r="BG810" s="214">
        <f>IF(N810="zákl. přenesená",J810,0)</f>
        <v>0</v>
      </c>
      <c r="BH810" s="214">
        <f>IF(N810="sníž. přenesená",J810,0)</f>
        <v>0</v>
      </c>
      <c r="BI810" s="214">
        <f>IF(N810="nulová",J810,0)</f>
        <v>0</v>
      </c>
      <c r="BJ810" s="25" t="s">
        <v>82</v>
      </c>
      <c r="BK810" s="214">
        <f>ROUND(I810*H810,2)</f>
        <v>0</v>
      </c>
      <c r="BL810" s="25" t="s">
        <v>375</v>
      </c>
      <c r="BM810" s="25" t="s">
        <v>3371</v>
      </c>
    </row>
    <row r="811" spans="2:65" s="1" customFormat="1" ht="22.5" customHeight="1">
      <c r="B811" s="42"/>
      <c r="C811" s="203" t="s">
        <v>3372</v>
      </c>
      <c r="D811" s="203" t="s">
        <v>311</v>
      </c>
      <c r="E811" s="204" t="s">
        <v>3373</v>
      </c>
      <c r="F811" s="205" t="s">
        <v>3374</v>
      </c>
      <c r="G811" s="206" t="s">
        <v>719</v>
      </c>
      <c r="H811" s="207">
        <v>41.456000000000003</v>
      </c>
      <c r="I811" s="208"/>
      <c r="J811" s="209">
        <f>ROUND(I811*H811,2)</f>
        <v>0</v>
      </c>
      <c r="K811" s="205" t="s">
        <v>315</v>
      </c>
      <c r="L811" s="62"/>
      <c r="M811" s="210" t="s">
        <v>21</v>
      </c>
      <c r="N811" s="211" t="s">
        <v>45</v>
      </c>
      <c r="O811" s="43"/>
      <c r="P811" s="212">
        <f>O811*H811</f>
        <v>0</v>
      </c>
      <c r="Q811" s="212">
        <v>0</v>
      </c>
      <c r="R811" s="212">
        <f>Q811*H811</f>
        <v>0</v>
      </c>
      <c r="S811" s="212">
        <v>0</v>
      </c>
      <c r="T811" s="213">
        <f>S811*H811</f>
        <v>0</v>
      </c>
      <c r="AR811" s="25" t="s">
        <v>375</v>
      </c>
      <c r="AT811" s="25" t="s">
        <v>311</v>
      </c>
      <c r="AU811" s="25" t="s">
        <v>84</v>
      </c>
      <c r="AY811" s="25" t="s">
        <v>308</v>
      </c>
      <c r="BE811" s="214">
        <f>IF(N811="základní",J811,0)</f>
        <v>0</v>
      </c>
      <c r="BF811" s="214">
        <f>IF(N811="snížená",J811,0)</f>
        <v>0</v>
      </c>
      <c r="BG811" s="214">
        <f>IF(N811="zákl. přenesená",J811,0)</f>
        <v>0</v>
      </c>
      <c r="BH811" s="214">
        <f>IF(N811="sníž. přenesená",J811,0)</f>
        <v>0</v>
      </c>
      <c r="BI811" s="214">
        <f>IF(N811="nulová",J811,0)</f>
        <v>0</v>
      </c>
      <c r="BJ811" s="25" t="s">
        <v>82</v>
      </c>
      <c r="BK811" s="214">
        <f>ROUND(I811*H811,2)</f>
        <v>0</v>
      </c>
      <c r="BL811" s="25" t="s">
        <v>375</v>
      </c>
      <c r="BM811" s="25" t="s">
        <v>3375</v>
      </c>
    </row>
    <row r="812" spans="2:65" s="11" customFormat="1" ht="29.85" customHeight="1">
      <c r="B812" s="186"/>
      <c r="C812" s="187"/>
      <c r="D812" s="200" t="s">
        <v>73</v>
      </c>
      <c r="E812" s="201" t="s">
        <v>3376</v>
      </c>
      <c r="F812" s="201" t="s">
        <v>3377</v>
      </c>
      <c r="G812" s="187"/>
      <c r="H812" s="187"/>
      <c r="I812" s="190"/>
      <c r="J812" s="202">
        <f>BK812</f>
        <v>0</v>
      </c>
      <c r="K812" s="187"/>
      <c r="L812" s="192"/>
      <c r="M812" s="193"/>
      <c r="N812" s="194"/>
      <c r="O812" s="194"/>
      <c r="P812" s="195">
        <f>SUM(P813:P816)</f>
        <v>0</v>
      </c>
      <c r="Q812" s="194"/>
      <c r="R812" s="195">
        <f>SUM(R813:R816)</f>
        <v>1.4499358999999998</v>
      </c>
      <c r="S812" s="194"/>
      <c r="T812" s="196">
        <f>SUM(T813:T816)</f>
        <v>0</v>
      </c>
      <c r="AR812" s="197" t="s">
        <v>84</v>
      </c>
      <c r="AT812" s="198" t="s">
        <v>73</v>
      </c>
      <c r="AU812" s="198" t="s">
        <v>82</v>
      </c>
      <c r="AY812" s="197" t="s">
        <v>308</v>
      </c>
      <c r="BK812" s="199">
        <f>SUM(BK813:BK816)</f>
        <v>0</v>
      </c>
    </row>
    <row r="813" spans="2:65" s="1" customFormat="1" ht="22.5" customHeight="1">
      <c r="B813" s="42"/>
      <c r="C813" s="203" t="s">
        <v>3378</v>
      </c>
      <c r="D813" s="203" t="s">
        <v>311</v>
      </c>
      <c r="E813" s="204" t="s">
        <v>3379</v>
      </c>
      <c r="F813" s="205" t="s">
        <v>3380</v>
      </c>
      <c r="G813" s="206" t="s">
        <v>508</v>
      </c>
      <c r="H813" s="207">
        <v>440.71</v>
      </c>
      <c r="I813" s="208"/>
      <c r="J813" s="209">
        <f>ROUND(I813*H813,2)</f>
        <v>0</v>
      </c>
      <c r="K813" s="205" t="s">
        <v>315</v>
      </c>
      <c r="L813" s="62"/>
      <c r="M813" s="210" t="s">
        <v>21</v>
      </c>
      <c r="N813" s="211" t="s">
        <v>45</v>
      </c>
      <c r="O813" s="43"/>
      <c r="P813" s="212">
        <f>O813*H813</f>
        <v>0</v>
      </c>
      <c r="Q813" s="212">
        <v>0</v>
      </c>
      <c r="R813" s="212">
        <f>Q813*H813</f>
        <v>0</v>
      </c>
      <c r="S813" s="212">
        <v>0</v>
      </c>
      <c r="T813" s="213">
        <f>S813*H813</f>
        <v>0</v>
      </c>
      <c r="AR813" s="25" t="s">
        <v>375</v>
      </c>
      <c r="AT813" s="25" t="s">
        <v>311</v>
      </c>
      <c r="AU813" s="25" t="s">
        <v>84</v>
      </c>
      <c r="AY813" s="25" t="s">
        <v>308</v>
      </c>
      <c r="BE813" s="214">
        <f>IF(N813="základní",J813,0)</f>
        <v>0</v>
      </c>
      <c r="BF813" s="214">
        <f>IF(N813="snížená",J813,0)</f>
        <v>0</v>
      </c>
      <c r="BG813" s="214">
        <f>IF(N813="zákl. přenesená",J813,0)</f>
        <v>0</v>
      </c>
      <c r="BH813" s="214">
        <f>IF(N813="sníž. přenesená",J813,0)</f>
        <v>0</v>
      </c>
      <c r="BI813" s="214">
        <f>IF(N813="nulová",J813,0)</f>
        <v>0</v>
      </c>
      <c r="BJ813" s="25" t="s">
        <v>82</v>
      </c>
      <c r="BK813" s="214">
        <f>ROUND(I813*H813,2)</f>
        <v>0</v>
      </c>
      <c r="BL813" s="25" t="s">
        <v>375</v>
      </c>
      <c r="BM813" s="25" t="s">
        <v>3381</v>
      </c>
    </row>
    <row r="814" spans="2:65" s="1" customFormat="1" ht="22.5" customHeight="1">
      <c r="B814" s="42"/>
      <c r="C814" s="203" t="s">
        <v>3382</v>
      </c>
      <c r="D814" s="203" t="s">
        <v>311</v>
      </c>
      <c r="E814" s="204" t="s">
        <v>3383</v>
      </c>
      <c r="F814" s="205" t="s">
        <v>3384</v>
      </c>
      <c r="G814" s="206" t="s">
        <v>508</v>
      </c>
      <c r="H814" s="207">
        <v>440.71</v>
      </c>
      <c r="I814" s="208"/>
      <c r="J814" s="209">
        <f>ROUND(I814*H814,2)</f>
        <v>0</v>
      </c>
      <c r="K814" s="205" t="s">
        <v>315</v>
      </c>
      <c r="L814" s="62"/>
      <c r="M814" s="210" t="s">
        <v>21</v>
      </c>
      <c r="N814" s="211" t="s">
        <v>45</v>
      </c>
      <c r="O814" s="43"/>
      <c r="P814" s="212">
        <f>O814*H814</f>
        <v>0</v>
      </c>
      <c r="Q814" s="212">
        <v>2.9E-4</v>
      </c>
      <c r="R814" s="212">
        <f>Q814*H814</f>
        <v>0.1278059</v>
      </c>
      <c r="S814" s="212">
        <v>0</v>
      </c>
      <c r="T814" s="213">
        <f>S814*H814</f>
        <v>0</v>
      </c>
      <c r="AR814" s="25" t="s">
        <v>375</v>
      </c>
      <c r="AT814" s="25" t="s">
        <v>311</v>
      </c>
      <c r="AU814" s="25" t="s">
        <v>84</v>
      </c>
      <c r="AY814" s="25" t="s">
        <v>308</v>
      </c>
      <c r="BE814" s="214">
        <f>IF(N814="základní",J814,0)</f>
        <v>0</v>
      </c>
      <c r="BF814" s="214">
        <f>IF(N814="snížená",J814,0)</f>
        <v>0</v>
      </c>
      <c r="BG814" s="214">
        <f>IF(N814="zákl. přenesená",J814,0)</f>
        <v>0</v>
      </c>
      <c r="BH814" s="214">
        <f>IF(N814="sníž. přenesená",J814,0)</f>
        <v>0</v>
      </c>
      <c r="BI814" s="214">
        <f>IF(N814="nulová",J814,0)</f>
        <v>0</v>
      </c>
      <c r="BJ814" s="25" t="s">
        <v>82</v>
      </c>
      <c r="BK814" s="214">
        <f>ROUND(I814*H814,2)</f>
        <v>0</v>
      </c>
      <c r="BL814" s="25" t="s">
        <v>375</v>
      </c>
      <c r="BM814" s="25" t="s">
        <v>3385</v>
      </c>
    </row>
    <row r="815" spans="2:65" s="1" customFormat="1" ht="22.5" customHeight="1">
      <c r="B815" s="42"/>
      <c r="C815" s="203" t="s">
        <v>3386</v>
      </c>
      <c r="D815" s="203" t="s">
        <v>311</v>
      </c>
      <c r="E815" s="204" t="s">
        <v>3387</v>
      </c>
      <c r="F815" s="205" t="s">
        <v>3388</v>
      </c>
      <c r="G815" s="206" t="s">
        <v>508</v>
      </c>
      <c r="H815" s="207">
        <v>440.71</v>
      </c>
      <c r="I815" s="208"/>
      <c r="J815" s="209">
        <f>ROUND(I815*H815,2)</f>
        <v>0</v>
      </c>
      <c r="K815" s="205" t="s">
        <v>315</v>
      </c>
      <c r="L815" s="62"/>
      <c r="M815" s="210" t="s">
        <v>21</v>
      </c>
      <c r="N815" s="211" t="s">
        <v>45</v>
      </c>
      <c r="O815" s="43"/>
      <c r="P815" s="212">
        <f>O815*H815</f>
        <v>0</v>
      </c>
      <c r="Q815" s="212">
        <v>5.0000000000000001E-4</v>
      </c>
      <c r="R815" s="212">
        <f>Q815*H815</f>
        <v>0.220355</v>
      </c>
      <c r="S815" s="212">
        <v>0</v>
      </c>
      <c r="T815" s="213">
        <f>S815*H815</f>
        <v>0</v>
      </c>
      <c r="AR815" s="25" t="s">
        <v>375</v>
      </c>
      <c r="AT815" s="25" t="s">
        <v>311</v>
      </c>
      <c r="AU815" s="25" t="s">
        <v>84</v>
      </c>
      <c r="AY815" s="25" t="s">
        <v>308</v>
      </c>
      <c r="BE815" s="214">
        <f>IF(N815="základní",J815,0)</f>
        <v>0</v>
      </c>
      <c r="BF815" s="214">
        <f>IF(N815="snížená",J815,0)</f>
        <v>0</v>
      </c>
      <c r="BG815" s="214">
        <f>IF(N815="zákl. přenesená",J815,0)</f>
        <v>0</v>
      </c>
      <c r="BH815" s="214">
        <f>IF(N815="sníž. přenesená",J815,0)</f>
        <v>0</v>
      </c>
      <c r="BI815" s="214">
        <f>IF(N815="nulová",J815,0)</f>
        <v>0</v>
      </c>
      <c r="BJ815" s="25" t="s">
        <v>82</v>
      </c>
      <c r="BK815" s="214">
        <f>ROUND(I815*H815,2)</f>
        <v>0</v>
      </c>
      <c r="BL815" s="25" t="s">
        <v>375</v>
      </c>
      <c r="BM815" s="25" t="s">
        <v>3389</v>
      </c>
    </row>
    <row r="816" spans="2:65" s="1" customFormat="1" ht="22.5" customHeight="1">
      <c r="B816" s="42"/>
      <c r="C816" s="203" t="s">
        <v>3390</v>
      </c>
      <c r="D816" s="203" t="s">
        <v>311</v>
      </c>
      <c r="E816" s="204" t="s">
        <v>3391</v>
      </c>
      <c r="F816" s="205" t="s">
        <v>3392</v>
      </c>
      <c r="G816" s="206" t="s">
        <v>508</v>
      </c>
      <c r="H816" s="207">
        <v>440.71</v>
      </c>
      <c r="I816" s="208"/>
      <c r="J816" s="209">
        <f>ROUND(I816*H816,2)</f>
        <v>0</v>
      </c>
      <c r="K816" s="205" t="s">
        <v>315</v>
      </c>
      <c r="L816" s="62"/>
      <c r="M816" s="210" t="s">
        <v>21</v>
      </c>
      <c r="N816" s="211" t="s">
        <v>45</v>
      </c>
      <c r="O816" s="43"/>
      <c r="P816" s="212">
        <f>O816*H816</f>
        <v>0</v>
      </c>
      <c r="Q816" s="212">
        <v>2.5000000000000001E-3</v>
      </c>
      <c r="R816" s="212">
        <f>Q816*H816</f>
        <v>1.1017749999999999</v>
      </c>
      <c r="S816" s="212">
        <v>0</v>
      </c>
      <c r="T816" s="213">
        <f>S816*H816</f>
        <v>0</v>
      </c>
      <c r="AR816" s="25" t="s">
        <v>375</v>
      </c>
      <c r="AT816" s="25" t="s">
        <v>311</v>
      </c>
      <c r="AU816" s="25" t="s">
        <v>84</v>
      </c>
      <c r="AY816" s="25" t="s">
        <v>308</v>
      </c>
      <c r="BE816" s="214">
        <f>IF(N816="základní",J816,0)</f>
        <v>0</v>
      </c>
      <c r="BF816" s="214">
        <f>IF(N816="snížená",J816,0)</f>
        <v>0</v>
      </c>
      <c r="BG816" s="214">
        <f>IF(N816="zákl. přenesená",J816,0)</f>
        <v>0</v>
      </c>
      <c r="BH816" s="214">
        <f>IF(N816="sníž. přenesená",J816,0)</f>
        <v>0</v>
      </c>
      <c r="BI816" s="214">
        <f>IF(N816="nulová",J816,0)</f>
        <v>0</v>
      </c>
      <c r="BJ816" s="25" t="s">
        <v>82</v>
      </c>
      <c r="BK816" s="214">
        <f>ROUND(I816*H816,2)</f>
        <v>0</v>
      </c>
      <c r="BL816" s="25" t="s">
        <v>375</v>
      </c>
      <c r="BM816" s="25" t="s">
        <v>3393</v>
      </c>
    </row>
    <row r="817" spans="2:65" s="11" customFormat="1" ht="29.85" customHeight="1">
      <c r="B817" s="186"/>
      <c r="C817" s="187"/>
      <c r="D817" s="200" t="s">
        <v>73</v>
      </c>
      <c r="E817" s="201" t="s">
        <v>3394</v>
      </c>
      <c r="F817" s="201" t="s">
        <v>3395</v>
      </c>
      <c r="G817" s="187"/>
      <c r="H817" s="187"/>
      <c r="I817" s="190"/>
      <c r="J817" s="202">
        <f>BK817</f>
        <v>0</v>
      </c>
      <c r="K817" s="187"/>
      <c r="L817" s="192"/>
      <c r="M817" s="193"/>
      <c r="N817" s="194"/>
      <c r="O817" s="194"/>
      <c r="P817" s="195">
        <f>SUM(P818:P831)</f>
        <v>0</v>
      </c>
      <c r="Q817" s="194"/>
      <c r="R817" s="195">
        <f>SUM(R818:R831)</f>
        <v>0</v>
      </c>
      <c r="S817" s="194"/>
      <c r="T817" s="196">
        <f>SUM(T818:T831)</f>
        <v>0</v>
      </c>
      <c r="AR817" s="197" t="s">
        <v>84</v>
      </c>
      <c r="AT817" s="198" t="s">
        <v>73</v>
      </c>
      <c r="AU817" s="198" t="s">
        <v>82</v>
      </c>
      <c r="AY817" s="197" t="s">
        <v>308</v>
      </c>
      <c r="BK817" s="199">
        <f>SUM(BK818:BK831)</f>
        <v>0</v>
      </c>
    </row>
    <row r="818" spans="2:65" s="1" customFormat="1" ht="22.5" customHeight="1">
      <c r="B818" s="42"/>
      <c r="C818" s="203" t="s">
        <v>3396</v>
      </c>
      <c r="D818" s="203" t="s">
        <v>311</v>
      </c>
      <c r="E818" s="204" t="s">
        <v>3397</v>
      </c>
      <c r="F818" s="205" t="s">
        <v>3398</v>
      </c>
      <c r="G818" s="206" t="s">
        <v>508</v>
      </c>
      <c r="H818" s="207">
        <v>7300.66</v>
      </c>
      <c r="I818" s="208"/>
      <c r="J818" s="209">
        <f>ROUND(I818*H818,2)</f>
        <v>0</v>
      </c>
      <c r="K818" s="205" t="s">
        <v>315</v>
      </c>
      <c r="L818" s="62"/>
      <c r="M818" s="210" t="s">
        <v>21</v>
      </c>
      <c r="N818" s="211" t="s">
        <v>45</v>
      </c>
      <c r="O818" s="43"/>
      <c r="P818" s="212">
        <f>O818*H818</f>
        <v>0</v>
      </c>
      <c r="Q818" s="212">
        <v>0</v>
      </c>
      <c r="R818" s="212">
        <f>Q818*H818</f>
        <v>0</v>
      </c>
      <c r="S818" s="212">
        <v>0</v>
      </c>
      <c r="T818" s="213">
        <f>S818*H818</f>
        <v>0</v>
      </c>
      <c r="AR818" s="25" t="s">
        <v>375</v>
      </c>
      <c r="AT818" s="25" t="s">
        <v>311</v>
      </c>
      <c r="AU818" s="25" t="s">
        <v>84</v>
      </c>
      <c r="AY818" s="25" t="s">
        <v>308</v>
      </c>
      <c r="BE818" s="214">
        <f>IF(N818="základní",J818,0)</f>
        <v>0</v>
      </c>
      <c r="BF818" s="214">
        <f>IF(N818="snížená",J818,0)</f>
        <v>0</v>
      </c>
      <c r="BG818" s="214">
        <f>IF(N818="zákl. přenesená",J818,0)</f>
        <v>0</v>
      </c>
      <c r="BH818" s="214">
        <f>IF(N818="sníž. přenesená",J818,0)</f>
        <v>0</v>
      </c>
      <c r="BI818" s="214">
        <f>IF(N818="nulová",J818,0)</f>
        <v>0</v>
      </c>
      <c r="BJ818" s="25" t="s">
        <v>82</v>
      </c>
      <c r="BK818" s="214">
        <f>ROUND(I818*H818,2)</f>
        <v>0</v>
      </c>
      <c r="BL818" s="25" t="s">
        <v>375</v>
      </c>
      <c r="BM818" s="25" t="s">
        <v>3399</v>
      </c>
    </row>
    <row r="819" spans="2:65" s="1" customFormat="1" ht="22.5" customHeight="1">
      <c r="B819" s="42"/>
      <c r="C819" s="203" t="s">
        <v>3400</v>
      </c>
      <c r="D819" s="203" t="s">
        <v>311</v>
      </c>
      <c r="E819" s="204" t="s">
        <v>3401</v>
      </c>
      <c r="F819" s="205" t="s">
        <v>3402</v>
      </c>
      <c r="G819" s="206" t="s">
        <v>508</v>
      </c>
      <c r="H819" s="207">
        <v>619.15</v>
      </c>
      <c r="I819" s="208"/>
      <c r="J819" s="209">
        <f>ROUND(I819*H819,2)</f>
        <v>0</v>
      </c>
      <c r="K819" s="205" t="s">
        <v>315</v>
      </c>
      <c r="L819" s="62"/>
      <c r="M819" s="210" t="s">
        <v>21</v>
      </c>
      <c r="N819" s="211" t="s">
        <v>45</v>
      </c>
      <c r="O819" s="43"/>
      <c r="P819" s="212">
        <f>O819*H819</f>
        <v>0</v>
      </c>
      <c r="Q819" s="212">
        <v>0</v>
      </c>
      <c r="R819" s="212">
        <f>Q819*H819</f>
        <v>0</v>
      </c>
      <c r="S819" s="212">
        <v>0</v>
      </c>
      <c r="T819" s="213">
        <f>S819*H819</f>
        <v>0</v>
      </c>
      <c r="AR819" s="25" t="s">
        <v>375</v>
      </c>
      <c r="AT819" s="25" t="s">
        <v>311</v>
      </c>
      <c r="AU819" s="25" t="s">
        <v>84</v>
      </c>
      <c r="AY819" s="25" t="s">
        <v>308</v>
      </c>
      <c r="BE819" s="214">
        <f>IF(N819="základní",J819,0)</f>
        <v>0</v>
      </c>
      <c r="BF819" s="214">
        <f>IF(N819="snížená",J819,0)</f>
        <v>0</v>
      </c>
      <c r="BG819" s="214">
        <f>IF(N819="zákl. přenesená",J819,0)</f>
        <v>0</v>
      </c>
      <c r="BH819" s="214">
        <f>IF(N819="sníž. přenesená",J819,0)</f>
        <v>0</v>
      </c>
      <c r="BI819" s="214">
        <f>IF(N819="nulová",J819,0)</f>
        <v>0</v>
      </c>
      <c r="BJ819" s="25" t="s">
        <v>82</v>
      </c>
      <c r="BK819" s="214">
        <f>ROUND(I819*H819,2)</f>
        <v>0</v>
      </c>
      <c r="BL819" s="25" t="s">
        <v>375</v>
      </c>
      <c r="BM819" s="25" t="s">
        <v>3403</v>
      </c>
    </row>
    <row r="820" spans="2:65" s="1" customFormat="1" ht="22.5" customHeight="1">
      <c r="B820" s="42"/>
      <c r="C820" s="203" t="s">
        <v>3404</v>
      </c>
      <c r="D820" s="203" t="s">
        <v>311</v>
      </c>
      <c r="E820" s="204" t="s">
        <v>3405</v>
      </c>
      <c r="F820" s="205" t="s">
        <v>3406</v>
      </c>
      <c r="G820" s="206" t="s">
        <v>508</v>
      </c>
      <c r="H820" s="207">
        <v>5550.79</v>
      </c>
      <c r="I820" s="208"/>
      <c r="J820" s="209">
        <f>ROUND(I820*H820,2)</f>
        <v>0</v>
      </c>
      <c r="K820" s="205" t="s">
        <v>315</v>
      </c>
      <c r="L820" s="62"/>
      <c r="M820" s="210" t="s">
        <v>21</v>
      </c>
      <c r="N820" s="211" t="s">
        <v>45</v>
      </c>
      <c r="O820" s="43"/>
      <c r="P820" s="212">
        <f>O820*H820</f>
        <v>0</v>
      </c>
      <c r="Q820" s="212">
        <v>0</v>
      </c>
      <c r="R820" s="212">
        <f>Q820*H820</f>
        <v>0</v>
      </c>
      <c r="S820" s="212">
        <v>0</v>
      </c>
      <c r="T820" s="213">
        <f>S820*H820</f>
        <v>0</v>
      </c>
      <c r="AR820" s="25" t="s">
        <v>375</v>
      </c>
      <c r="AT820" s="25" t="s">
        <v>311</v>
      </c>
      <c r="AU820" s="25" t="s">
        <v>84</v>
      </c>
      <c r="AY820" s="25" t="s">
        <v>308</v>
      </c>
      <c r="BE820" s="214">
        <f>IF(N820="základní",J820,0)</f>
        <v>0</v>
      </c>
      <c r="BF820" s="214">
        <f>IF(N820="snížená",J820,0)</f>
        <v>0</v>
      </c>
      <c r="BG820" s="214">
        <f>IF(N820="zákl. přenesená",J820,0)</f>
        <v>0</v>
      </c>
      <c r="BH820" s="214">
        <f>IF(N820="sníž. přenesená",J820,0)</f>
        <v>0</v>
      </c>
      <c r="BI820" s="214">
        <f>IF(N820="nulová",J820,0)</f>
        <v>0</v>
      </c>
      <c r="BJ820" s="25" t="s">
        <v>82</v>
      </c>
      <c r="BK820" s="214">
        <f>ROUND(I820*H820,2)</f>
        <v>0</v>
      </c>
      <c r="BL820" s="25" t="s">
        <v>375</v>
      </c>
      <c r="BM820" s="25" t="s">
        <v>3407</v>
      </c>
    </row>
    <row r="821" spans="2:65" s="1" customFormat="1" ht="22.5" customHeight="1">
      <c r="B821" s="42"/>
      <c r="C821" s="277" t="s">
        <v>3408</v>
      </c>
      <c r="D821" s="277" t="s">
        <v>1079</v>
      </c>
      <c r="E821" s="278" t="s">
        <v>3409</v>
      </c>
      <c r="F821" s="279" t="s">
        <v>3410</v>
      </c>
      <c r="G821" s="280" t="s">
        <v>508</v>
      </c>
      <c r="H821" s="281">
        <v>5828.33</v>
      </c>
      <c r="I821" s="282"/>
      <c r="J821" s="283">
        <f>ROUND(I821*H821,2)</f>
        <v>0</v>
      </c>
      <c r="K821" s="279" t="s">
        <v>315</v>
      </c>
      <c r="L821" s="284"/>
      <c r="M821" s="285" t="s">
        <v>21</v>
      </c>
      <c r="N821" s="286" t="s">
        <v>45</v>
      </c>
      <c r="O821" s="43"/>
      <c r="P821" s="212">
        <f>O821*H821</f>
        <v>0</v>
      </c>
      <c r="Q821" s="212">
        <v>0</v>
      </c>
      <c r="R821" s="212">
        <f>Q821*H821</f>
        <v>0</v>
      </c>
      <c r="S821" s="212">
        <v>0</v>
      </c>
      <c r="T821" s="213">
        <f>S821*H821</f>
        <v>0</v>
      </c>
      <c r="AR821" s="25" t="s">
        <v>619</v>
      </c>
      <c r="AT821" s="25" t="s">
        <v>1079</v>
      </c>
      <c r="AU821" s="25" t="s">
        <v>84</v>
      </c>
      <c r="AY821" s="25" t="s">
        <v>308</v>
      </c>
      <c r="BE821" s="214">
        <f>IF(N821="základní",J821,0)</f>
        <v>0</v>
      </c>
      <c r="BF821" s="214">
        <f>IF(N821="snížená",J821,0)</f>
        <v>0</v>
      </c>
      <c r="BG821" s="214">
        <f>IF(N821="zákl. přenesená",J821,0)</f>
        <v>0</v>
      </c>
      <c r="BH821" s="214">
        <f>IF(N821="sníž. přenesená",J821,0)</f>
        <v>0</v>
      </c>
      <c r="BI821" s="214">
        <f>IF(N821="nulová",J821,0)</f>
        <v>0</v>
      </c>
      <c r="BJ821" s="25" t="s">
        <v>82</v>
      </c>
      <c r="BK821" s="214">
        <f>ROUND(I821*H821,2)</f>
        <v>0</v>
      </c>
      <c r="BL821" s="25" t="s">
        <v>375</v>
      </c>
      <c r="BM821" s="25" t="s">
        <v>3411</v>
      </c>
    </row>
    <row r="822" spans="2:65" s="13" customFormat="1" ht="13.5">
      <c r="B822" s="233"/>
      <c r="C822" s="234"/>
      <c r="D822" s="246" t="s">
        <v>451</v>
      </c>
      <c r="E822" s="234"/>
      <c r="F822" s="257" t="s">
        <v>3412</v>
      </c>
      <c r="G822" s="234"/>
      <c r="H822" s="258">
        <v>5828.33</v>
      </c>
      <c r="I822" s="238"/>
      <c r="J822" s="234"/>
      <c r="K822" s="234"/>
      <c r="L822" s="239"/>
      <c r="M822" s="240"/>
      <c r="N822" s="241"/>
      <c r="O822" s="241"/>
      <c r="P822" s="241"/>
      <c r="Q822" s="241"/>
      <c r="R822" s="241"/>
      <c r="S822" s="241"/>
      <c r="T822" s="242"/>
      <c r="AT822" s="243" t="s">
        <v>451</v>
      </c>
      <c r="AU822" s="243" t="s">
        <v>84</v>
      </c>
      <c r="AV822" s="13" t="s">
        <v>84</v>
      </c>
      <c r="AW822" s="13" t="s">
        <v>6</v>
      </c>
      <c r="AX822" s="13" t="s">
        <v>82</v>
      </c>
      <c r="AY822" s="243" t="s">
        <v>308</v>
      </c>
    </row>
    <row r="823" spans="2:65" s="1" customFormat="1" ht="22.5" customHeight="1">
      <c r="B823" s="42"/>
      <c r="C823" s="203" t="s">
        <v>3413</v>
      </c>
      <c r="D823" s="203" t="s">
        <v>311</v>
      </c>
      <c r="E823" s="204" t="s">
        <v>3414</v>
      </c>
      <c r="F823" s="205" t="s">
        <v>3415</v>
      </c>
      <c r="G823" s="206" t="s">
        <v>508</v>
      </c>
      <c r="H823" s="207">
        <v>170.28</v>
      </c>
      <c r="I823" s="208"/>
      <c r="J823" s="209">
        <f>ROUND(I823*H823,2)</f>
        <v>0</v>
      </c>
      <c r="K823" s="205" t="s">
        <v>315</v>
      </c>
      <c r="L823" s="62"/>
      <c r="M823" s="210" t="s">
        <v>21</v>
      </c>
      <c r="N823" s="211" t="s">
        <v>45</v>
      </c>
      <c r="O823" s="43"/>
      <c r="P823" s="212">
        <f>O823*H823</f>
        <v>0</v>
      </c>
      <c r="Q823" s="212">
        <v>0</v>
      </c>
      <c r="R823" s="212">
        <f>Q823*H823</f>
        <v>0</v>
      </c>
      <c r="S823" s="212">
        <v>0</v>
      </c>
      <c r="T823" s="213">
        <f>S823*H823</f>
        <v>0</v>
      </c>
      <c r="AR823" s="25" t="s">
        <v>375</v>
      </c>
      <c r="AT823" s="25" t="s">
        <v>311</v>
      </c>
      <c r="AU823" s="25" t="s">
        <v>84</v>
      </c>
      <c r="AY823" s="25" t="s">
        <v>308</v>
      </c>
      <c r="BE823" s="214">
        <f>IF(N823="základní",J823,0)</f>
        <v>0</v>
      </c>
      <c r="BF823" s="214">
        <f>IF(N823="snížená",J823,0)</f>
        <v>0</v>
      </c>
      <c r="BG823" s="214">
        <f>IF(N823="zákl. přenesená",J823,0)</f>
        <v>0</v>
      </c>
      <c r="BH823" s="214">
        <f>IF(N823="sníž. přenesená",J823,0)</f>
        <v>0</v>
      </c>
      <c r="BI823" s="214">
        <f>IF(N823="nulová",J823,0)</f>
        <v>0</v>
      </c>
      <c r="BJ823" s="25" t="s">
        <v>82</v>
      </c>
      <c r="BK823" s="214">
        <f>ROUND(I823*H823,2)</f>
        <v>0</v>
      </c>
      <c r="BL823" s="25" t="s">
        <v>375</v>
      </c>
      <c r="BM823" s="25" t="s">
        <v>3416</v>
      </c>
    </row>
    <row r="824" spans="2:65" s="1" customFormat="1" ht="22.5" customHeight="1">
      <c r="B824" s="42"/>
      <c r="C824" s="277" t="s">
        <v>3417</v>
      </c>
      <c r="D824" s="277" t="s">
        <v>1079</v>
      </c>
      <c r="E824" s="278" t="s">
        <v>3409</v>
      </c>
      <c r="F824" s="279" t="s">
        <v>3410</v>
      </c>
      <c r="G824" s="280" t="s">
        <v>508</v>
      </c>
      <c r="H824" s="281">
        <v>178.79400000000001</v>
      </c>
      <c r="I824" s="282"/>
      <c r="J824" s="283">
        <f>ROUND(I824*H824,2)</f>
        <v>0</v>
      </c>
      <c r="K824" s="279" t="s">
        <v>315</v>
      </c>
      <c r="L824" s="284"/>
      <c r="M824" s="285" t="s">
        <v>21</v>
      </c>
      <c r="N824" s="286" t="s">
        <v>45</v>
      </c>
      <c r="O824" s="43"/>
      <c r="P824" s="212">
        <f>O824*H824</f>
        <v>0</v>
      </c>
      <c r="Q824" s="212">
        <v>0</v>
      </c>
      <c r="R824" s="212">
        <f>Q824*H824</f>
        <v>0</v>
      </c>
      <c r="S824" s="212">
        <v>0</v>
      </c>
      <c r="T824" s="213">
        <f>S824*H824</f>
        <v>0</v>
      </c>
      <c r="AR824" s="25" t="s">
        <v>619</v>
      </c>
      <c r="AT824" s="25" t="s">
        <v>1079</v>
      </c>
      <c r="AU824" s="25" t="s">
        <v>84</v>
      </c>
      <c r="AY824" s="25" t="s">
        <v>308</v>
      </c>
      <c r="BE824" s="214">
        <f>IF(N824="základní",J824,0)</f>
        <v>0</v>
      </c>
      <c r="BF824" s="214">
        <f>IF(N824="snížená",J824,0)</f>
        <v>0</v>
      </c>
      <c r="BG824" s="214">
        <f>IF(N824="zákl. přenesená",J824,0)</f>
        <v>0</v>
      </c>
      <c r="BH824" s="214">
        <f>IF(N824="sníž. přenesená",J824,0)</f>
        <v>0</v>
      </c>
      <c r="BI824" s="214">
        <f>IF(N824="nulová",J824,0)</f>
        <v>0</v>
      </c>
      <c r="BJ824" s="25" t="s">
        <v>82</v>
      </c>
      <c r="BK824" s="214">
        <f>ROUND(I824*H824,2)</f>
        <v>0</v>
      </c>
      <c r="BL824" s="25" t="s">
        <v>375</v>
      </c>
      <c r="BM824" s="25" t="s">
        <v>3418</v>
      </c>
    </row>
    <row r="825" spans="2:65" s="13" customFormat="1" ht="13.5">
      <c r="B825" s="233"/>
      <c r="C825" s="234"/>
      <c r="D825" s="246" t="s">
        <v>451</v>
      </c>
      <c r="E825" s="234"/>
      <c r="F825" s="257" t="s">
        <v>3419</v>
      </c>
      <c r="G825" s="234"/>
      <c r="H825" s="258">
        <v>178.79400000000001</v>
      </c>
      <c r="I825" s="238"/>
      <c r="J825" s="234"/>
      <c r="K825" s="234"/>
      <c r="L825" s="239"/>
      <c r="M825" s="240"/>
      <c r="N825" s="241"/>
      <c r="O825" s="241"/>
      <c r="P825" s="241"/>
      <c r="Q825" s="241"/>
      <c r="R825" s="241"/>
      <c r="S825" s="241"/>
      <c r="T825" s="242"/>
      <c r="AT825" s="243" t="s">
        <v>451</v>
      </c>
      <c r="AU825" s="243" t="s">
        <v>84</v>
      </c>
      <c r="AV825" s="13" t="s">
        <v>84</v>
      </c>
      <c r="AW825" s="13" t="s">
        <v>6</v>
      </c>
      <c r="AX825" s="13" t="s">
        <v>82</v>
      </c>
      <c r="AY825" s="243" t="s">
        <v>308</v>
      </c>
    </row>
    <row r="826" spans="2:65" s="1" customFormat="1" ht="22.5" customHeight="1">
      <c r="B826" s="42"/>
      <c r="C826" s="203" t="s">
        <v>3420</v>
      </c>
      <c r="D826" s="203" t="s">
        <v>311</v>
      </c>
      <c r="E826" s="204" t="s">
        <v>3421</v>
      </c>
      <c r="F826" s="205" t="s">
        <v>3422</v>
      </c>
      <c r="G826" s="206" t="s">
        <v>508</v>
      </c>
      <c r="H826" s="207">
        <v>5394</v>
      </c>
      <c r="I826" s="208"/>
      <c r="J826" s="209">
        <f>ROUND(I826*H826,2)</f>
        <v>0</v>
      </c>
      <c r="K826" s="205" t="s">
        <v>21</v>
      </c>
      <c r="L826" s="62"/>
      <c r="M826" s="210" t="s">
        <v>21</v>
      </c>
      <c r="N826" s="211" t="s">
        <v>45</v>
      </c>
      <c r="O826" s="43"/>
      <c r="P826" s="212">
        <f>O826*H826</f>
        <v>0</v>
      </c>
      <c r="Q826" s="212">
        <v>0</v>
      </c>
      <c r="R826" s="212">
        <f>Q826*H826</f>
        <v>0</v>
      </c>
      <c r="S826" s="212">
        <v>0</v>
      </c>
      <c r="T826" s="213">
        <f>S826*H826</f>
        <v>0</v>
      </c>
      <c r="AR826" s="25" t="s">
        <v>375</v>
      </c>
      <c r="AT826" s="25" t="s">
        <v>311</v>
      </c>
      <c r="AU826" s="25" t="s">
        <v>84</v>
      </c>
      <c r="AY826" s="25" t="s">
        <v>308</v>
      </c>
      <c r="BE826" s="214">
        <f>IF(N826="základní",J826,0)</f>
        <v>0</v>
      </c>
      <c r="BF826" s="214">
        <f>IF(N826="snížená",J826,0)</f>
        <v>0</v>
      </c>
      <c r="BG826" s="214">
        <f>IF(N826="zákl. přenesená",J826,0)</f>
        <v>0</v>
      </c>
      <c r="BH826" s="214">
        <f>IF(N826="sníž. přenesená",J826,0)</f>
        <v>0</v>
      </c>
      <c r="BI826" s="214">
        <f>IF(N826="nulová",J826,0)</f>
        <v>0</v>
      </c>
      <c r="BJ826" s="25" t="s">
        <v>82</v>
      </c>
      <c r="BK826" s="214">
        <f>ROUND(I826*H826,2)</f>
        <v>0</v>
      </c>
      <c r="BL826" s="25" t="s">
        <v>375</v>
      </c>
      <c r="BM826" s="25" t="s">
        <v>3423</v>
      </c>
    </row>
    <row r="827" spans="2:65" s="1" customFormat="1" ht="67.5">
      <c r="B827" s="42"/>
      <c r="C827" s="64"/>
      <c r="D827" s="246" t="s">
        <v>1656</v>
      </c>
      <c r="E827" s="64"/>
      <c r="F827" s="290" t="s">
        <v>3424</v>
      </c>
      <c r="G827" s="64"/>
      <c r="H827" s="64"/>
      <c r="I827" s="173"/>
      <c r="J827" s="64"/>
      <c r="K827" s="64"/>
      <c r="L827" s="62"/>
      <c r="M827" s="291"/>
      <c r="N827" s="43"/>
      <c r="O827" s="43"/>
      <c r="P827" s="43"/>
      <c r="Q827" s="43"/>
      <c r="R827" s="43"/>
      <c r="S827" s="43"/>
      <c r="T827" s="79"/>
      <c r="AT827" s="25" t="s">
        <v>1656</v>
      </c>
      <c r="AU827" s="25" t="s">
        <v>84</v>
      </c>
    </row>
    <row r="828" spans="2:65" s="1" customFormat="1" ht="22.5" customHeight="1">
      <c r="B828" s="42"/>
      <c r="C828" s="203" t="s">
        <v>3425</v>
      </c>
      <c r="D828" s="203" t="s">
        <v>311</v>
      </c>
      <c r="E828" s="204" t="s">
        <v>3426</v>
      </c>
      <c r="F828" s="205" t="s">
        <v>3427</v>
      </c>
      <c r="G828" s="206" t="s">
        <v>508</v>
      </c>
      <c r="H828" s="207">
        <v>1753.2</v>
      </c>
      <c r="I828" s="208"/>
      <c r="J828" s="209">
        <f>ROUND(I828*H828,2)</f>
        <v>0</v>
      </c>
      <c r="K828" s="205" t="s">
        <v>21</v>
      </c>
      <c r="L828" s="62"/>
      <c r="M828" s="210" t="s">
        <v>21</v>
      </c>
      <c r="N828" s="211" t="s">
        <v>45</v>
      </c>
      <c r="O828" s="43"/>
      <c r="P828" s="212">
        <f>O828*H828</f>
        <v>0</v>
      </c>
      <c r="Q828" s="212">
        <v>0</v>
      </c>
      <c r="R828" s="212">
        <f>Q828*H828</f>
        <v>0</v>
      </c>
      <c r="S828" s="212">
        <v>0</v>
      </c>
      <c r="T828" s="213">
        <f>S828*H828</f>
        <v>0</v>
      </c>
      <c r="AR828" s="25" t="s">
        <v>375</v>
      </c>
      <c r="AT828" s="25" t="s">
        <v>311</v>
      </c>
      <c r="AU828" s="25" t="s">
        <v>84</v>
      </c>
      <c r="AY828" s="25" t="s">
        <v>308</v>
      </c>
      <c r="BE828" s="214">
        <f>IF(N828="základní",J828,0)</f>
        <v>0</v>
      </c>
      <c r="BF828" s="214">
        <f>IF(N828="snížená",J828,0)</f>
        <v>0</v>
      </c>
      <c r="BG828" s="214">
        <f>IF(N828="zákl. přenesená",J828,0)</f>
        <v>0</v>
      </c>
      <c r="BH828" s="214">
        <f>IF(N828="sníž. přenesená",J828,0)</f>
        <v>0</v>
      </c>
      <c r="BI828" s="214">
        <f>IF(N828="nulová",J828,0)</f>
        <v>0</v>
      </c>
      <c r="BJ828" s="25" t="s">
        <v>82</v>
      </c>
      <c r="BK828" s="214">
        <f>ROUND(I828*H828,2)</f>
        <v>0</v>
      </c>
      <c r="BL828" s="25" t="s">
        <v>375</v>
      </c>
      <c r="BM828" s="25" t="s">
        <v>3428</v>
      </c>
    </row>
    <row r="829" spans="2:65" s="1" customFormat="1" ht="54">
      <c r="B829" s="42"/>
      <c r="C829" s="64"/>
      <c r="D829" s="246" t="s">
        <v>1656</v>
      </c>
      <c r="E829" s="64"/>
      <c r="F829" s="290" t="s">
        <v>3429</v>
      </c>
      <c r="G829" s="64"/>
      <c r="H829" s="64"/>
      <c r="I829" s="173"/>
      <c r="J829" s="64"/>
      <c r="K829" s="64"/>
      <c r="L829" s="62"/>
      <c r="M829" s="291"/>
      <c r="N829" s="43"/>
      <c r="O829" s="43"/>
      <c r="P829" s="43"/>
      <c r="Q829" s="43"/>
      <c r="R829" s="43"/>
      <c r="S829" s="43"/>
      <c r="T829" s="79"/>
      <c r="AT829" s="25" t="s">
        <v>1656</v>
      </c>
      <c r="AU829" s="25" t="s">
        <v>84</v>
      </c>
    </row>
    <row r="830" spans="2:65" s="1" customFormat="1" ht="22.5" customHeight="1">
      <c r="B830" s="42"/>
      <c r="C830" s="203" t="s">
        <v>3430</v>
      </c>
      <c r="D830" s="203" t="s">
        <v>311</v>
      </c>
      <c r="E830" s="204" t="s">
        <v>3431</v>
      </c>
      <c r="F830" s="205" t="s">
        <v>3432</v>
      </c>
      <c r="G830" s="206" t="s">
        <v>508</v>
      </c>
      <c r="H830" s="207">
        <v>664.03</v>
      </c>
      <c r="I830" s="208"/>
      <c r="J830" s="209">
        <f>ROUND(I830*H830,2)</f>
        <v>0</v>
      </c>
      <c r="K830" s="205" t="s">
        <v>21</v>
      </c>
      <c r="L830" s="62"/>
      <c r="M830" s="210" t="s">
        <v>21</v>
      </c>
      <c r="N830" s="211" t="s">
        <v>45</v>
      </c>
      <c r="O830" s="43"/>
      <c r="P830" s="212">
        <f>O830*H830</f>
        <v>0</v>
      </c>
      <c r="Q830" s="212">
        <v>0</v>
      </c>
      <c r="R830" s="212">
        <f>Q830*H830</f>
        <v>0</v>
      </c>
      <c r="S830" s="212">
        <v>0</v>
      </c>
      <c r="T830" s="213">
        <f>S830*H830</f>
        <v>0</v>
      </c>
      <c r="AR830" s="25" t="s">
        <v>375</v>
      </c>
      <c r="AT830" s="25" t="s">
        <v>311</v>
      </c>
      <c r="AU830" s="25" t="s">
        <v>84</v>
      </c>
      <c r="AY830" s="25" t="s">
        <v>308</v>
      </c>
      <c r="BE830" s="214">
        <f>IF(N830="základní",J830,0)</f>
        <v>0</v>
      </c>
      <c r="BF830" s="214">
        <f>IF(N830="snížená",J830,0)</f>
        <v>0</v>
      </c>
      <c r="BG830" s="214">
        <f>IF(N830="zákl. přenesená",J830,0)</f>
        <v>0</v>
      </c>
      <c r="BH830" s="214">
        <f>IF(N830="sníž. přenesená",J830,0)</f>
        <v>0</v>
      </c>
      <c r="BI830" s="214">
        <f>IF(N830="nulová",J830,0)</f>
        <v>0</v>
      </c>
      <c r="BJ830" s="25" t="s">
        <v>82</v>
      </c>
      <c r="BK830" s="214">
        <f>ROUND(I830*H830,2)</f>
        <v>0</v>
      </c>
      <c r="BL830" s="25" t="s">
        <v>375</v>
      </c>
      <c r="BM830" s="25" t="s">
        <v>3433</v>
      </c>
    </row>
    <row r="831" spans="2:65" s="1" customFormat="1" ht="54">
      <c r="B831" s="42"/>
      <c r="C831" s="64"/>
      <c r="D831" s="223" t="s">
        <v>1656</v>
      </c>
      <c r="E831" s="64"/>
      <c r="F831" s="292" t="s">
        <v>3434</v>
      </c>
      <c r="G831" s="64"/>
      <c r="H831" s="64"/>
      <c r="I831" s="173"/>
      <c r="J831" s="64"/>
      <c r="K831" s="64"/>
      <c r="L831" s="62"/>
      <c r="M831" s="293"/>
      <c r="N831" s="216"/>
      <c r="O831" s="216"/>
      <c r="P831" s="216"/>
      <c r="Q831" s="216"/>
      <c r="R831" s="216"/>
      <c r="S831" s="216"/>
      <c r="T831" s="294"/>
      <c r="AT831" s="25" t="s">
        <v>1656</v>
      </c>
      <c r="AU831" s="25" t="s">
        <v>84</v>
      </c>
    </row>
    <row r="832" spans="2:65" s="1" customFormat="1" ht="6.95" customHeight="1">
      <c r="B832" s="57"/>
      <c r="C832" s="58"/>
      <c r="D832" s="58"/>
      <c r="E832" s="58"/>
      <c r="F832" s="58"/>
      <c r="G832" s="58"/>
      <c r="H832" s="58"/>
      <c r="I832" s="149"/>
      <c r="J832" s="58"/>
      <c r="K832" s="58"/>
      <c r="L832" s="62"/>
    </row>
  </sheetData>
  <sheetProtection password="CC35" sheet="1" objects="1" scenarios="1" formatCells="0" formatColumns="0" formatRows="0" sort="0" autoFilter="0"/>
  <autoFilter ref="C114:K831"/>
  <mergeCells count="9">
    <mergeCell ref="E105:H105"/>
    <mergeCell ref="E107:H107"/>
    <mergeCell ref="G1:H1"/>
    <mergeCell ref="L2:V2"/>
    <mergeCell ref="E7:H7"/>
    <mergeCell ref="E9:H9"/>
    <mergeCell ref="E24:H24"/>
    <mergeCell ref="E45:H45"/>
    <mergeCell ref="E47:H47"/>
  </mergeCells>
  <hyperlinks>
    <hyperlink ref="F1:G1" location="C2" display="1) Krycí list soupisu"/>
    <hyperlink ref="G1:H1" location="C54" display="2) Rekapitulace"/>
    <hyperlink ref="J1" location="C114" display="3) Soupis prací"/>
    <hyperlink ref="L1:V1" location="'Rekapitulace stavby'!C2" display="Rekapitulace stavby"/>
  </hyperlinks>
  <pageMargins left="0.58333330000000005" right="0.58333330000000005" top="0.58333330000000005" bottom="0.58333330000000005" header="0" footer="0"/>
  <pageSetup paperSize="9" fitToHeight="100" orientation="landscape" blackAndWhite="1" r:id="rId1"/>
  <headerFooter>
    <oddFooter>&amp;CStrana &amp;P z &amp;N</oddFooter>
  </headerFooter>
  <drawing r:id="rId2"/>
</worksheet>
</file>

<file path=xl/worksheets/sheet16.xml><?xml version="1.0" encoding="utf-8"?>
<worksheet xmlns="http://schemas.openxmlformats.org/spreadsheetml/2006/main" xmlns:r="http://schemas.openxmlformats.org/officeDocument/2006/relationships">
  <sheetPr>
    <pageSetUpPr fitToPage="1"/>
  </sheetPr>
  <dimension ref="A1:BR518"/>
  <sheetViews>
    <sheetView showGridLines="0" workbookViewId="0">
      <pane ySplit="1" topLeftCell="A2" activePane="bottomLeft" state="frozen"/>
      <selection pane="bottomLeft"/>
    </sheetView>
  </sheetViews>
  <sheetFormatPr defaultRowHeight="15"/>
  <cols>
    <col min="1" max="1" width="8.33203125" customWidth="1"/>
    <col min="2" max="2" width="1.6640625" customWidth="1"/>
    <col min="3" max="3" width="4.1640625" customWidth="1"/>
    <col min="4" max="4" width="4.33203125" customWidth="1"/>
    <col min="5" max="5" width="17.1640625" customWidth="1"/>
    <col min="6" max="6" width="75" customWidth="1"/>
    <col min="7" max="7" width="8.6640625" customWidth="1"/>
    <col min="8" max="8" width="11.1640625" customWidth="1"/>
    <col min="9" max="9" width="12.6640625" style="121" customWidth="1"/>
    <col min="10" max="10" width="23.5" customWidth="1"/>
    <col min="11" max="11" width="15.5" customWidth="1"/>
    <col min="19" max="19" width="8.1640625" customWidth="1"/>
    <col min="20" max="20" width="29.6640625" customWidth="1"/>
    <col min="21" max="21" width="16.33203125"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1" spans="1:70" ht="21.75" customHeight="1">
      <c r="A1" s="22"/>
      <c r="B1" s="122"/>
      <c r="C1" s="122"/>
      <c r="D1" s="123" t="s">
        <v>1</v>
      </c>
      <c r="E1" s="122"/>
      <c r="F1" s="124" t="s">
        <v>272</v>
      </c>
      <c r="G1" s="427" t="s">
        <v>273</v>
      </c>
      <c r="H1" s="427"/>
      <c r="I1" s="125"/>
      <c r="J1" s="124" t="s">
        <v>274</v>
      </c>
      <c r="K1" s="123" t="s">
        <v>275</v>
      </c>
      <c r="L1" s="124" t="s">
        <v>276</v>
      </c>
      <c r="M1" s="124"/>
      <c r="N1" s="124"/>
      <c r="O1" s="124"/>
      <c r="P1" s="124"/>
      <c r="Q1" s="124"/>
      <c r="R1" s="124"/>
      <c r="S1" s="124"/>
      <c r="T1" s="124"/>
      <c r="U1" s="21"/>
      <c r="V1" s="21"/>
      <c r="W1" s="22"/>
      <c r="X1" s="22"/>
      <c r="Y1" s="22"/>
      <c r="Z1" s="22"/>
      <c r="AA1" s="22"/>
      <c r="AB1" s="22"/>
      <c r="AC1" s="22"/>
      <c r="AD1" s="22"/>
      <c r="AE1" s="22"/>
      <c r="AF1" s="22"/>
      <c r="AG1" s="22"/>
      <c r="AH1" s="22"/>
      <c r="AI1" s="22"/>
      <c r="AJ1" s="22"/>
      <c r="AK1" s="22"/>
      <c r="AL1" s="22"/>
      <c r="AM1" s="22"/>
      <c r="AN1" s="22"/>
      <c r="AO1" s="22"/>
      <c r="AP1" s="22"/>
      <c r="AQ1" s="22"/>
      <c r="AR1" s="22"/>
      <c r="AS1" s="22"/>
      <c r="AT1" s="22"/>
      <c r="AU1" s="22"/>
      <c r="AV1" s="22"/>
      <c r="AW1" s="22"/>
      <c r="AX1" s="22"/>
      <c r="AY1" s="22"/>
      <c r="AZ1" s="22"/>
      <c r="BA1" s="22"/>
      <c r="BB1" s="22"/>
      <c r="BC1" s="22"/>
      <c r="BD1" s="22"/>
      <c r="BE1" s="22"/>
      <c r="BF1" s="22"/>
      <c r="BG1" s="22"/>
      <c r="BH1" s="22"/>
      <c r="BI1" s="22"/>
      <c r="BJ1" s="22"/>
      <c r="BK1" s="22"/>
      <c r="BL1" s="22"/>
      <c r="BM1" s="22"/>
      <c r="BN1" s="22"/>
      <c r="BO1" s="22"/>
      <c r="BP1" s="22"/>
      <c r="BQ1" s="22"/>
      <c r="BR1" s="22"/>
    </row>
    <row r="2" spans="1:70" ht="36.950000000000003" customHeight="1">
      <c r="L2" s="419"/>
      <c r="M2" s="419"/>
      <c r="N2" s="419"/>
      <c r="O2" s="419"/>
      <c r="P2" s="419"/>
      <c r="Q2" s="419"/>
      <c r="R2" s="419"/>
      <c r="S2" s="419"/>
      <c r="T2" s="419"/>
      <c r="U2" s="419"/>
      <c r="V2" s="419"/>
      <c r="AT2" s="25" t="s">
        <v>140</v>
      </c>
    </row>
    <row r="3" spans="1:70" ht="6.95" customHeight="1">
      <c r="B3" s="26"/>
      <c r="C3" s="27"/>
      <c r="D3" s="27"/>
      <c r="E3" s="27"/>
      <c r="F3" s="27"/>
      <c r="G3" s="27"/>
      <c r="H3" s="27"/>
      <c r="I3" s="126"/>
      <c r="J3" s="27"/>
      <c r="K3" s="28"/>
      <c r="AT3" s="25" t="s">
        <v>84</v>
      </c>
    </row>
    <row r="4" spans="1:70" ht="36.950000000000003" customHeight="1">
      <c r="B4" s="29"/>
      <c r="C4" s="30"/>
      <c r="D4" s="31" t="s">
        <v>277</v>
      </c>
      <c r="E4" s="30"/>
      <c r="F4" s="30"/>
      <c r="G4" s="30"/>
      <c r="H4" s="30"/>
      <c r="I4" s="127"/>
      <c r="J4" s="30"/>
      <c r="K4" s="32"/>
      <c r="M4" s="33" t="s">
        <v>12</v>
      </c>
      <c r="AT4" s="25" t="s">
        <v>6</v>
      </c>
    </row>
    <row r="5" spans="1:70" ht="6.95" customHeight="1">
      <c r="B5" s="29"/>
      <c r="C5" s="30"/>
      <c r="D5" s="30"/>
      <c r="E5" s="30"/>
      <c r="F5" s="30"/>
      <c r="G5" s="30"/>
      <c r="H5" s="30"/>
      <c r="I5" s="127"/>
      <c r="J5" s="30"/>
      <c r="K5" s="32"/>
    </row>
    <row r="6" spans="1:70">
      <c r="B6" s="29"/>
      <c r="C6" s="30"/>
      <c r="D6" s="38" t="s">
        <v>18</v>
      </c>
      <c r="E6" s="30"/>
      <c r="F6" s="30"/>
      <c r="G6" s="30"/>
      <c r="H6" s="30"/>
      <c r="I6" s="127"/>
      <c r="J6" s="30"/>
      <c r="K6" s="32"/>
    </row>
    <row r="7" spans="1:70" ht="22.5" customHeight="1">
      <c r="B7" s="29"/>
      <c r="C7" s="30"/>
      <c r="D7" s="30"/>
      <c r="E7" s="420" t="str">
        <f>'Rekapitulace stavby'!K6</f>
        <v>Národní telemedicínské centrum</v>
      </c>
      <c r="F7" s="421"/>
      <c r="G7" s="421"/>
      <c r="H7" s="421"/>
      <c r="I7" s="127"/>
      <c r="J7" s="30"/>
      <c r="K7" s="32"/>
    </row>
    <row r="8" spans="1:70">
      <c r="B8" s="29"/>
      <c r="C8" s="30"/>
      <c r="D8" s="38" t="s">
        <v>278</v>
      </c>
      <c r="E8" s="30"/>
      <c r="F8" s="30"/>
      <c r="G8" s="30"/>
      <c r="H8" s="30"/>
      <c r="I8" s="127"/>
      <c r="J8" s="30"/>
      <c r="K8" s="32"/>
    </row>
    <row r="9" spans="1:70" s="1" customFormat="1" ht="22.5" customHeight="1">
      <c r="B9" s="42"/>
      <c r="C9" s="43"/>
      <c r="D9" s="43"/>
      <c r="E9" s="420" t="s">
        <v>3435</v>
      </c>
      <c r="F9" s="423"/>
      <c r="G9" s="423"/>
      <c r="H9" s="423"/>
      <c r="I9" s="128"/>
      <c r="J9" s="43"/>
      <c r="K9" s="46"/>
    </row>
    <row r="10" spans="1:70" s="1" customFormat="1">
      <c r="B10" s="42"/>
      <c r="C10" s="43"/>
      <c r="D10" s="38" t="s">
        <v>425</v>
      </c>
      <c r="E10" s="43"/>
      <c r="F10" s="43"/>
      <c r="G10" s="43"/>
      <c r="H10" s="43"/>
      <c r="I10" s="128"/>
      <c r="J10" s="43"/>
      <c r="K10" s="46"/>
    </row>
    <row r="11" spans="1:70" s="1" customFormat="1" ht="36.950000000000003" customHeight="1">
      <c r="B11" s="42"/>
      <c r="C11" s="43"/>
      <c r="D11" s="43"/>
      <c r="E11" s="422" t="s">
        <v>3436</v>
      </c>
      <c r="F11" s="423"/>
      <c r="G11" s="423"/>
      <c r="H11" s="423"/>
      <c r="I11" s="128"/>
      <c r="J11" s="43"/>
      <c r="K11" s="46"/>
    </row>
    <row r="12" spans="1:70" s="1" customFormat="1" ht="13.5">
      <c r="B12" s="42"/>
      <c r="C12" s="43"/>
      <c r="D12" s="43"/>
      <c r="E12" s="43"/>
      <c r="F12" s="43"/>
      <c r="G12" s="43"/>
      <c r="H12" s="43"/>
      <c r="I12" s="128"/>
      <c r="J12" s="43"/>
      <c r="K12" s="46"/>
    </row>
    <row r="13" spans="1:70" s="1" customFormat="1" ht="14.45" customHeight="1">
      <c r="B13" s="42"/>
      <c r="C13" s="43"/>
      <c r="D13" s="38" t="s">
        <v>20</v>
      </c>
      <c r="E13" s="43"/>
      <c r="F13" s="36" t="s">
        <v>21</v>
      </c>
      <c r="G13" s="43"/>
      <c r="H13" s="43"/>
      <c r="I13" s="129" t="s">
        <v>22</v>
      </c>
      <c r="J13" s="36" t="s">
        <v>21</v>
      </c>
      <c r="K13" s="46"/>
    </row>
    <row r="14" spans="1:70" s="1" customFormat="1" ht="14.45" customHeight="1">
      <c r="B14" s="42"/>
      <c r="C14" s="43"/>
      <c r="D14" s="38" t="s">
        <v>23</v>
      </c>
      <c r="E14" s="43"/>
      <c r="F14" s="36" t="s">
        <v>24</v>
      </c>
      <c r="G14" s="43"/>
      <c r="H14" s="43"/>
      <c r="I14" s="129" t="s">
        <v>25</v>
      </c>
      <c r="J14" s="130" t="str">
        <f>'Rekapitulace stavby'!AN8</f>
        <v>26.1.2017</v>
      </c>
      <c r="K14" s="46"/>
    </row>
    <row r="15" spans="1:70" s="1" customFormat="1" ht="10.9" customHeight="1">
      <c r="B15" s="42"/>
      <c r="C15" s="43"/>
      <c r="D15" s="43"/>
      <c r="E15" s="43"/>
      <c r="F15" s="43"/>
      <c r="G15" s="43"/>
      <c r="H15" s="43"/>
      <c r="I15" s="128"/>
      <c r="J15" s="43"/>
      <c r="K15" s="46"/>
    </row>
    <row r="16" spans="1:70" s="1" customFormat="1" ht="14.45" customHeight="1">
      <c r="B16" s="42"/>
      <c r="C16" s="43"/>
      <c r="D16" s="38" t="s">
        <v>27</v>
      </c>
      <c r="E16" s="43"/>
      <c r="F16" s="43"/>
      <c r="G16" s="43"/>
      <c r="H16" s="43"/>
      <c r="I16" s="129" t="s">
        <v>28</v>
      </c>
      <c r="J16" s="36" t="s">
        <v>29</v>
      </c>
      <c r="K16" s="46"/>
    </row>
    <row r="17" spans="2:11" s="1" customFormat="1" ht="18" customHeight="1">
      <c r="B17" s="42"/>
      <c r="C17" s="43"/>
      <c r="D17" s="43"/>
      <c r="E17" s="36" t="s">
        <v>30</v>
      </c>
      <c r="F17" s="43"/>
      <c r="G17" s="43"/>
      <c r="H17" s="43"/>
      <c r="I17" s="129" t="s">
        <v>31</v>
      </c>
      <c r="J17" s="36" t="s">
        <v>21</v>
      </c>
      <c r="K17" s="46"/>
    </row>
    <row r="18" spans="2:11" s="1" customFormat="1" ht="6.95" customHeight="1">
      <c r="B18" s="42"/>
      <c r="C18" s="43"/>
      <c r="D18" s="43"/>
      <c r="E18" s="43"/>
      <c r="F18" s="43"/>
      <c r="G18" s="43"/>
      <c r="H18" s="43"/>
      <c r="I18" s="128"/>
      <c r="J18" s="43"/>
      <c r="K18" s="46"/>
    </row>
    <row r="19" spans="2:11" s="1" customFormat="1" ht="14.45" customHeight="1">
      <c r="B19" s="42"/>
      <c r="C19" s="43"/>
      <c r="D19" s="38" t="s">
        <v>32</v>
      </c>
      <c r="E19" s="43"/>
      <c r="F19" s="43"/>
      <c r="G19" s="43"/>
      <c r="H19" s="43"/>
      <c r="I19" s="129" t="s">
        <v>28</v>
      </c>
      <c r="J19" s="36" t="str">
        <f>IF('Rekapitulace stavby'!AN13="Vyplň údaj","",IF('Rekapitulace stavby'!AN13="","",'Rekapitulace stavby'!AN13))</f>
        <v/>
      </c>
      <c r="K19" s="46"/>
    </row>
    <row r="20" spans="2:11" s="1" customFormat="1" ht="18" customHeight="1">
      <c r="B20" s="42"/>
      <c r="C20" s="43"/>
      <c r="D20" s="43"/>
      <c r="E20" s="36" t="str">
        <f>IF('Rekapitulace stavby'!E14="Vyplň údaj","",IF('Rekapitulace stavby'!E14="","",'Rekapitulace stavby'!E14))</f>
        <v/>
      </c>
      <c r="F20" s="43"/>
      <c r="G20" s="43"/>
      <c r="H20" s="43"/>
      <c r="I20" s="129" t="s">
        <v>31</v>
      </c>
      <c r="J20" s="36" t="str">
        <f>IF('Rekapitulace stavby'!AN14="Vyplň údaj","",IF('Rekapitulace stavby'!AN14="","",'Rekapitulace stavby'!AN14))</f>
        <v/>
      </c>
      <c r="K20" s="46"/>
    </row>
    <row r="21" spans="2:11" s="1" customFormat="1" ht="6.95" customHeight="1">
      <c r="B21" s="42"/>
      <c r="C21" s="43"/>
      <c r="D21" s="43"/>
      <c r="E21" s="43"/>
      <c r="F21" s="43"/>
      <c r="G21" s="43"/>
      <c r="H21" s="43"/>
      <c r="I21" s="128"/>
      <c r="J21" s="43"/>
      <c r="K21" s="46"/>
    </row>
    <row r="22" spans="2:11" s="1" customFormat="1" ht="14.45" customHeight="1">
      <c r="B22" s="42"/>
      <c r="C22" s="43"/>
      <c r="D22" s="38" t="s">
        <v>34</v>
      </c>
      <c r="E22" s="43"/>
      <c r="F22" s="43"/>
      <c r="G22" s="43"/>
      <c r="H22" s="43"/>
      <c r="I22" s="129" t="s">
        <v>28</v>
      </c>
      <c r="J22" s="36" t="s">
        <v>35</v>
      </c>
      <c r="K22" s="46"/>
    </row>
    <row r="23" spans="2:11" s="1" customFormat="1" ht="18" customHeight="1">
      <c r="B23" s="42"/>
      <c r="C23" s="43"/>
      <c r="D23" s="43"/>
      <c r="E23" s="36" t="s">
        <v>36</v>
      </c>
      <c r="F23" s="43"/>
      <c r="G23" s="43"/>
      <c r="H23" s="43"/>
      <c r="I23" s="129" t="s">
        <v>31</v>
      </c>
      <c r="J23" s="36" t="s">
        <v>21</v>
      </c>
      <c r="K23" s="46"/>
    </row>
    <row r="24" spans="2:11" s="1" customFormat="1" ht="6.95" customHeight="1">
      <c r="B24" s="42"/>
      <c r="C24" s="43"/>
      <c r="D24" s="43"/>
      <c r="E24" s="43"/>
      <c r="F24" s="43"/>
      <c r="G24" s="43"/>
      <c r="H24" s="43"/>
      <c r="I24" s="128"/>
      <c r="J24" s="43"/>
      <c r="K24" s="46"/>
    </row>
    <row r="25" spans="2:11" s="1" customFormat="1" ht="14.45" customHeight="1">
      <c r="B25" s="42"/>
      <c r="C25" s="43"/>
      <c r="D25" s="38" t="s">
        <v>38</v>
      </c>
      <c r="E25" s="43"/>
      <c r="F25" s="43"/>
      <c r="G25" s="43"/>
      <c r="H25" s="43"/>
      <c r="I25" s="128"/>
      <c r="J25" s="43"/>
      <c r="K25" s="46"/>
    </row>
    <row r="26" spans="2:11" s="7" customFormat="1" ht="22.5" customHeight="1">
      <c r="B26" s="131"/>
      <c r="C26" s="132"/>
      <c r="D26" s="132"/>
      <c r="E26" s="384" t="s">
        <v>21</v>
      </c>
      <c r="F26" s="384"/>
      <c r="G26" s="384"/>
      <c r="H26" s="384"/>
      <c r="I26" s="133"/>
      <c r="J26" s="132"/>
      <c r="K26" s="134"/>
    </row>
    <row r="27" spans="2:11" s="1" customFormat="1" ht="6.95" customHeight="1">
      <c r="B27" s="42"/>
      <c r="C27" s="43"/>
      <c r="D27" s="43"/>
      <c r="E27" s="43"/>
      <c r="F27" s="43"/>
      <c r="G27" s="43"/>
      <c r="H27" s="43"/>
      <c r="I27" s="128"/>
      <c r="J27" s="43"/>
      <c r="K27" s="46"/>
    </row>
    <row r="28" spans="2:11" s="1" customFormat="1" ht="6.95" customHeight="1">
      <c r="B28" s="42"/>
      <c r="C28" s="43"/>
      <c r="D28" s="86"/>
      <c r="E28" s="86"/>
      <c r="F28" s="86"/>
      <c r="G28" s="86"/>
      <c r="H28" s="86"/>
      <c r="I28" s="135"/>
      <c r="J28" s="86"/>
      <c r="K28" s="136"/>
    </row>
    <row r="29" spans="2:11" s="1" customFormat="1" ht="25.35" customHeight="1">
      <c r="B29" s="42"/>
      <c r="C29" s="43"/>
      <c r="D29" s="137" t="s">
        <v>40</v>
      </c>
      <c r="E29" s="43"/>
      <c r="F29" s="43"/>
      <c r="G29" s="43"/>
      <c r="H29" s="43"/>
      <c r="I29" s="128"/>
      <c r="J29" s="138">
        <f>ROUND(J136,2)</f>
        <v>0</v>
      </c>
      <c r="K29" s="46"/>
    </row>
    <row r="30" spans="2:11" s="1" customFormat="1" ht="6.95" customHeight="1">
      <c r="B30" s="42"/>
      <c r="C30" s="43"/>
      <c r="D30" s="86"/>
      <c r="E30" s="86"/>
      <c r="F30" s="86"/>
      <c r="G30" s="86"/>
      <c r="H30" s="86"/>
      <c r="I30" s="135"/>
      <c r="J30" s="86"/>
      <c r="K30" s="136"/>
    </row>
    <row r="31" spans="2:11" s="1" customFormat="1" ht="14.45" customHeight="1">
      <c r="B31" s="42"/>
      <c r="C31" s="43"/>
      <c r="D31" s="43"/>
      <c r="E31" s="43"/>
      <c r="F31" s="47" t="s">
        <v>42</v>
      </c>
      <c r="G31" s="43"/>
      <c r="H31" s="43"/>
      <c r="I31" s="139" t="s">
        <v>41</v>
      </c>
      <c r="J31" s="47" t="s">
        <v>43</v>
      </c>
      <c r="K31" s="46"/>
    </row>
    <row r="32" spans="2:11" s="1" customFormat="1" ht="14.45" customHeight="1">
      <c r="B32" s="42"/>
      <c r="C32" s="43"/>
      <c r="D32" s="50" t="s">
        <v>44</v>
      </c>
      <c r="E32" s="50" t="s">
        <v>45</v>
      </c>
      <c r="F32" s="140">
        <f>ROUND(SUM(BE136:BE517), 2)</f>
        <v>0</v>
      </c>
      <c r="G32" s="43"/>
      <c r="H32" s="43"/>
      <c r="I32" s="141">
        <v>0.21</v>
      </c>
      <c r="J32" s="140">
        <f>ROUND(ROUND((SUM(BE136:BE517)), 2)*I32, 2)</f>
        <v>0</v>
      </c>
      <c r="K32" s="46"/>
    </row>
    <row r="33" spans="2:11" s="1" customFormat="1" ht="14.45" customHeight="1">
      <c r="B33" s="42"/>
      <c r="C33" s="43"/>
      <c r="D33" s="43"/>
      <c r="E33" s="50" t="s">
        <v>46</v>
      </c>
      <c r="F33" s="140">
        <f>ROUND(SUM(BF136:BF517), 2)</f>
        <v>0</v>
      </c>
      <c r="G33" s="43"/>
      <c r="H33" s="43"/>
      <c r="I33" s="141">
        <v>0.15</v>
      </c>
      <c r="J33" s="140">
        <f>ROUND(ROUND((SUM(BF136:BF517)), 2)*I33, 2)</f>
        <v>0</v>
      </c>
      <c r="K33" s="46"/>
    </row>
    <row r="34" spans="2:11" s="1" customFormat="1" ht="14.45" hidden="1" customHeight="1">
      <c r="B34" s="42"/>
      <c r="C34" s="43"/>
      <c r="D34" s="43"/>
      <c r="E34" s="50" t="s">
        <v>47</v>
      </c>
      <c r="F34" s="140">
        <f>ROUND(SUM(BG136:BG517), 2)</f>
        <v>0</v>
      </c>
      <c r="G34" s="43"/>
      <c r="H34" s="43"/>
      <c r="I34" s="141">
        <v>0.21</v>
      </c>
      <c r="J34" s="140">
        <v>0</v>
      </c>
      <c r="K34" s="46"/>
    </row>
    <row r="35" spans="2:11" s="1" customFormat="1" ht="14.45" hidden="1" customHeight="1">
      <c r="B35" s="42"/>
      <c r="C35" s="43"/>
      <c r="D35" s="43"/>
      <c r="E35" s="50" t="s">
        <v>48</v>
      </c>
      <c r="F35" s="140">
        <f>ROUND(SUM(BH136:BH517), 2)</f>
        <v>0</v>
      </c>
      <c r="G35" s="43"/>
      <c r="H35" s="43"/>
      <c r="I35" s="141">
        <v>0.15</v>
      </c>
      <c r="J35" s="140">
        <v>0</v>
      </c>
      <c r="K35" s="46"/>
    </row>
    <row r="36" spans="2:11" s="1" customFormat="1" ht="14.45" hidden="1" customHeight="1">
      <c r="B36" s="42"/>
      <c r="C36" s="43"/>
      <c r="D36" s="43"/>
      <c r="E36" s="50" t="s">
        <v>49</v>
      </c>
      <c r="F36" s="140">
        <f>ROUND(SUM(BI136:BI517), 2)</f>
        <v>0</v>
      </c>
      <c r="G36" s="43"/>
      <c r="H36" s="43"/>
      <c r="I36" s="141">
        <v>0</v>
      </c>
      <c r="J36" s="140">
        <v>0</v>
      </c>
      <c r="K36" s="46"/>
    </row>
    <row r="37" spans="2:11" s="1" customFormat="1" ht="6.95" customHeight="1">
      <c r="B37" s="42"/>
      <c r="C37" s="43"/>
      <c r="D37" s="43"/>
      <c r="E37" s="43"/>
      <c r="F37" s="43"/>
      <c r="G37" s="43"/>
      <c r="H37" s="43"/>
      <c r="I37" s="128"/>
      <c r="J37" s="43"/>
      <c r="K37" s="46"/>
    </row>
    <row r="38" spans="2:11" s="1" customFormat="1" ht="25.35" customHeight="1">
      <c r="B38" s="42"/>
      <c r="C38" s="142"/>
      <c r="D38" s="143" t="s">
        <v>50</v>
      </c>
      <c r="E38" s="80"/>
      <c r="F38" s="80"/>
      <c r="G38" s="144" t="s">
        <v>51</v>
      </c>
      <c r="H38" s="145" t="s">
        <v>52</v>
      </c>
      <c r="I38" s="146"/>
      <c r="J38" s="147">
        <f>SUM(J29:J36)</f>
        <v>0</v>
      </c>
      <c r="K38" s="148"/>
    </row>
    <row r="39" spans="2:11" s="1" customFormat="1" ht="14.45" customHeight="1">
      <c r="B39" s="57"/>
      <c r="C39" s="58"/>
      <c r="D39" s="58"/>
      <c r="E39" s="58"/>
      <c r="F39" s="58"/>
      <c r="G39" s="58"/>
      <c r="H39" s="58"/>
      <c r="I39" s="149"/>
      <c r="J39" s="58"/>
      <c r="K39" s="59"/>
    </row>
    <row r="43" spans="2:11" s="1" customFormat="1" ht="6.95" customHeight="1">
      <c r="B43" s="150"/>
      <c r="C43" s="151"/>
      <c r="D43" s="151"/>
      <c r="E43" s="151"/>
      <c r="F43" s="151"/>
      <c r="G43" s="151"/>
      <c r="H43" s="151"/>
      <c r="I43" s="152"/>
      <c r="J43" s="151"/>
      <c r="K43" s="153"/>
    </row>
    <row r="44" spans="2:11" s="1" customFormat="1" ht="36.950000000000003" customHeight="1">
      <c r="B44" s="42"/>
      <c r="C44" s="31" t="s">
        <v>280</v>
      </c>
      <c r="D44" s="43"/>
      <c r="E44" s="43"/>
      <c r="F44" s="43"/>
      <c r="G44" s="43"/>
      <c r="H44" s="43"/>
      <c r="I44" s="128"/>
      <c r="J44" s="43"/>
      <c r="K44" s="46"/>
    </row>
    <row r="45" spans="2:11" s="1" customFormat="1" ht="6.95" customHeight="1">
      <c r="B45" s="42"/>
      <c r="C45" s="43"/>
      <c r="D45" s="43"/>
      <c r="E45" s="43"/>
      <c r="F45" s="43"/>
      <c r="G45" s="43"/>
      <c r="H45" s="43"/>
      <c r="I45" s="128"/>
      <c r="J45" s="43"/>
      <c r="K45" s="46"/>
    </row>
    <row r="46" spans="2:11" s="1" customFormat="1" ht="14.45" customHeight="1">
      <c r="B46" s="42"/>
      <c r="C46" s="38" t="s">
        <v>18</v>
      </c>
      <c r="D46" s="43"/>
      <c r="E46" s="43"/>
      <c r="F46" s="43"/>
      <c r="G46" s="43"/>
      <c r="H46" s="43"/>
      <c r="I46" s="128"/>
      <c r="J46" s="43"/>
      <c r="K46" s="46"/>
    </row>
    <row r="47" spans="2:11" s="1" customFormat="1" ht="22.5" customHeight="1">
      <c r="B47" s="42"/>
      <c r="C47" s="43"/>
      <c r="D47" s="43"/>
      <c r="E47" s="420" t="str">
        <f>E7</f>
        <v>Národní telemedicínské centrum</v>
      </c>
      <c r="F47" s="421"/>
      <c r="G47" s="421"/>
      <c r="H47" s="421"/>
      <c r="I47" s="128"/>
      <c r="J47" s="43"/>
      <c r="K47" s="46"/>
    </row>
    <row r="48" spans="2:11">
      <c r="B48" s="29"/>
      <c r="C48" s="38" t="s">
        <v>278</v>
      </c>
      <c r="D48" s="30"/>
      <c r="E48" s="30"/>
      <c r="F48" s="30"/>
      <c r="G48" s="30"/>
      <c r="H48" s="30"/>
      <c r="I48" s="127"/>
      <c r="J48" s="30"/>
      <c r="K48" s="32"/>
    </row>
    <row r="49" spans="2:47" s="1" customFormat="1" ht="22.5" customHeight="1">
      <c r="B49" s="42"/>
      <c r="C49" s="43"/>
      <c r="D49" s="43"/>
      <c r="E49" s="420" t="s">
        <v>3435</v>
      </c>
      <c r="F49" s="423"/>
      <c r="G49" s="423"/>
      <c r="H49" s="423"/>
      <c r="I49" s="128"/>
      <c r="J49" s="43"/>
      <c r="K49" s="46"/>
    </row>
    <row r="50" spans="2:47" s="1" customFormat="1" ht="14.45" customHeight="1">
      <c r="B50" s="42"/>
      <c r="C50" s="38" t="s">
        <v>425</v>
      </c>
      <c r="D50" s="43"/>
      <c r="E50" s="43"/>
      <c r="F50" s="43"/>
      <c r="G50" s="43"/>
      <c r="H50" s="43"/>
      <c r="I50" s="128"/>
      <c r="J50" s="43"/>
      <c r="K50" s="46"/>
    </row>
    <row r="51" spans="2:47" s="1" customFormat="1" ht="23.25" customHeight="1">
      <c r="B51" s="42"/>
      <c r="C51" s="43"/>
      <c r="D51" s="43"/>
      <c r="E51" s="422" t="str">
        <f>E11</f>
        <v>01 - Betonové konstrukce</v>
      </c>
      <c r="F51" s="423"/>
      <c r="G51" s="423"/>
      <c r="H51" s="423"/>
      <c r="I51" s="128"/>
      <c r="J51" s="43"/>
      <c r="K51" s="46"/>
    </row>
    <row r="52" spans="2:47" s="1" customFormat="1" ht="6.95" customHeight="1">
      <c r="B52" s="42"/>
      <c r="C52" s="43"/>
      <c r="D52" s="43"/>
      <c r="E52" s="43"/>
      <c r="F52" s="43"/>
      <c r="G52" s="43"/>
      <c r="H52" s="43"/>
      <c r="I52" s="128"/>
      <c r="J52" s="43"/>
      <c r="K52" s="46"/>
    </row>
    <row r="53" spans="2:47" s="1" customFormat="1" ht="18" customHeight="1">
      <c r="B53" s="42"/>
      <c r="C53" s="38" t="s">
        <v>23</v>
      </c>
      <c r="D53" s="43"/>
      <c r="E53" s="43"/>
      <c r="F53" s="36" t="str">
        <f>F14</f>
        <v>FN Olomouc</v>
      </c>
      <c r="G53" s="43"/>
      <c r="H53" s="43"/>
      <c r="I53" s="129" t="s">
        <v>25</v>
      </c>
      <c r="J53" s="130" t="str">
        <f>IF(J14="","",J14)</f>
        <v>26.1.2017</v>
      </c>
      <c r="K53" s="46"/>
    </row>
    <row r="54" spans="2:47" s="1" customFormat="1" ht="6.95" customHeight="1">
      <c r="B54" s="42"/>
      <c r="C54" s="43"/>
      <c r="D54" s="43"/>
      <c r="E54" s="43"/>
      <c r="F54" s="43"/>
      <c r="G54" s="43"/>
      <c r="H54" s="43"/>
      <c r="I54" s="128"/>
      <c r="J54" s="43"/>
      <c r="K54" s="46"/>
    </row>
    <row r="55" spans="2:47" s="1" customFormat="1">
      <c r="B55" s="42"/>
      <c r="C55" s="38" t="s">
        <v>27</v>
      </c>
      <c r="D55" s="43"/>
      <c r="E55" s="43"/>
      <c r="F55" s="36" t="str">
        <f>E17</f>
        <v>SPS Projekt s. r.o., Za Návsí 1670/9, Praha 10</v>
      </c>
      <c r="G55" s="43"/>
      <c r="H55" s="43"/>
      <c r="I55" s="129" t="s">
        <v>34</v>
      </c>
      <c r="J55" s="36" t="str">
        <f>E23</f>
        <v>OK Plan Architects s.r.o., Na Závodí 631, Humpolec</v>
      </c>
      <c r="K55" s="46"/>
    </row>
    <row r="56" spans="2:47" s="1" customFormat="1" ht="14.45" customHeight="1">
      <c r="B56" s="42"/>
      <c r="C56" s="38" t="s">
        <v>32</v>
      </c>
      <c r="D56" s="43"/>
      <c r="E56" s="43"/>
      <c r="F56" s="36" t="str">
        <f>IF(E20="","",E20)</f>
        <v/>
      </c>
      <c r="G56" s="43"/>
      <c r="H56" s="43"/>
      <c r="I56" s="128"/>
      <c r="J56" s="43"/>
      <c r="K56" s="46"/>
    </row>
    <row r="57" spans="2:47" s="1" customFormat="1" ht="10.35" customHeight="1">
      <c r="B57" s="42"/>
      <c r="C57" s="43"/>
      <c r="D57" s="43"/>
      <c r="E57" s="43"/>
      <c r="F57" s="43"/>
      <c r="G57" s="43"/>
      <c r="H57" s="43"/>
      <c r="I57" s="128"/>
      <c r="J57" s="43"/>
      <c r="K57" s="46"/>
    </row>
    <row r="58" spans="2:47" s="1" customFormat="1" ht="29.25" customHeight="1">
      <c r="B58" s="42"/>
      <c r="C58" s="154" t="s">
        <v>281</v>
      </c>
      <c r="D58" s="142"/>
      <c r="E58" s="142"/>
      <c r="F58" s="142"/>
      <c r="G58" s="142"/>
      <c r="H58" s="142"/>
      <c r="I58" s="155"/>
      <c r="J58" s="156" t="s">
        <v>282</v>
      </c>
      <c r="K58" s="157"/>
    </row>
    <row r="59" spans="2:47" s="1" customFormat="1" ht="10.35" customHeight="1">
      <c r="B59" s="42"/>
      <c r="C59" s="43"/>
      <c r="D59" s="43"/>
      <c r="E59" s="43"/>
      <c r="F59" s="43"/>
      <c r="G59" s="43"/>
      <c r="H59" s="43"/>
      <c r="I59" s="128"/>
      <c r="J59" s="43"/>
      <c r="K59" s="46"/>
    </row>
    <row r="60" spans="2:47" s="1" customFormat="1" ht="29.25" customHeight="1">
      <c r="B60" s="42"/>
      <c r="C60" s="158" t="s">
        <v>283</v>
      </c>
      <c r="D60" s="43"/>
      <c r="E60" s="43"/>
      <c r="F60" s="43"/>
      <c r="G60" s="43"/>
      <c r="H60" s="43"/>
      <c r="I60" s="128"/>
      <c r="J60" s="138">
        <f>J136</f>
        <v>0</v>
      </c>
      <c r="K60" s="46"/>
      <c r="AU60" s="25" t="s">
        <v>284</v>
      </c>
    </row>
    <row r="61" spans="2:47" s="8" customFormat="1" ht="24.95" customHeight="1">
      <c r="B61" s="159"/>
      <c r="C61" s="160"/>
      <c r="D61" s="161" t="s">
        <v>1646</v>
      </c>
      <c r="E61" s="162"/>
      <c r="F61" s="162"/>
      <c r="G61" s="162"/>
      <c r="H61" s="162"/>
      <c r="I61" s="163"/>
      <c r="J61" s="164">
        <f>J137</f>
        <v>0</v>
      </c>
      <c r="K61" s="165"/>
    </row>
    <row r="62" spans="2:47" s="9" customFormat="1" ht="19.899999999999999" customHeight="1">
      <c r="B62" s="166"/>
      <c r="C62" s="167"/>
      <c r="D62" s="168" t="s">
        <v>3437</v>
      </c>
      <c r="E62" s="169"/>
      <c r="F62" s="169"/>
      <c r="G62" s="169"/>
      <c r="H62" s="169"/>
      <c r="I62" s="170"/>
      <c r="J62" s="171">
        <f>J138</f>
        <v>0</v>
      </c>
      <c r="K62" s="172"/>
    </row>
    <row r="63" spans="2:47" s="9" customFormat="1" ht="14.85" customHeight="1">
      <c r="B63" s="166"/>
      <c r="C63" s="167"/>
      <c r="D63" s="168" t="s">
        <v>3438</v>
      </c>
      <c r="E63" s="169"/>
      <c r="F63" s="169"/>
      <c r="G63" s="169"/>
      <c r="H63" s="169"/>
      <c r="I63" s="170"/>
      <c r="J63" s="171">
        <f>J139</f>
        <v>0</v>
      </c>
      <c r="K63" s="172"/>
    </row>
    <row r="64" spans="2:47" s="9" customFormat="1" ht="14.85" customHeight="1">
      <c r="B64" s="166"/>
      <c r="C64" s="167"/>
      <c r="D64" s="168" t="s">
        <v>3439</v>
      </c>
      <c r="E64" s="169"/>
      <c r="F64" s="169"/>
      <c r="G64" s="169"/>
      <c r="H64" s="169"/>
      <c r="I64" s="170"/>
      <c r="J64" s="171">
        <f>J164</f>
        <v>0</v>
      </c>
      <c r="K64" s="172"/>
    </row>
    <row r="65" spans="2:11" s="9" customFormat="1" ht="19.899999999999999" customHeight="1">
      <c r="B65" s="166"/>
      <c r="C65" s="167"/>
      <c r="D65" s="168" t="s">
        <v>3440</v>
      </c>
      <c r="E65" s="169"/>
      <c r="F65" s="169"/>
      <c r="G65" s="169"/>
      <c r="H65" s="169"/>
      <c r="I65" s="170"/>
      <c r="J65" s="171">
        <f>J169</f>
        <v>0</v>
      </c>
      <c r="K65" s="172"/>
    </row>
    <row r="66" spans="2:11" s="9" customFormat="1" ht="14.85" customHeight="1">
      <c r="B66" s="166"/>
      <c r="C66" s="167"/>
      <c r="D66" s="168" t="s">
        <v>3441</v>
      </c>
      <c r="E66" s="169"/>
      <c r="F66" s="169"/>
      <c r="G66" s="169"/>
      <c r="H66" s="169"/>
      <c r="I66" s="170"/>
      <c r="J66" s="171">
        <f>J170</f>
        <v>0</v>
      </c>
      <c r="K66" s="172"/>
    </row>
    <row r="67" spans="2:11" s="9" customFormat="1" ht="19.899999999999999" customHeight="1">
      <c r="B67" s="166"/>
      <c r="C67" s="167"/>
      <c r="D67" s="168" t="s">
        <v>3442</v>
      </c>
      <c r="E67" s="169"/>
      <c r="F67" s="169"/>
      <c r="G67" s="169"/>
      <c r="H67" s="169"/>
      <c r="I67" s="170"/>
      <c r="J67" s="171">
        <f>J194</f>
        <v>0</v>
      </c>
      <c r="K67" s="172"/>
    </row>
    <row r="68" spans="2:11" s="9" customFormat="1" ht="14.85" customHeight="1">
      <c r="B68" s="166"/>
      <c r="C68" s="167"/>
      <c r="D68" s="168" t="s">
        <v>3443</v>
      </c>
      <c r="E68" s="169"/>
      <c r="F68" s="169"/>
      <c r="G68" s="169"/>
      <c r="H68" s="169"/>
      <c r="I68" s="170"/>
      <c r="J68" s="171">
        <f>J195</f>
        <v>0</v>
      </c>
      <c r="K68" s="172"/>
    </row>
    <row r="69" spans="2:11" s="9" customFormat="1" ht="19.899999999999999" customHeight="1">
      <c r="B69" s="166"/>
      <c r="C69" s="167"/>
      <c r="D69" s="168" t="s">
        <v>3444</v>
      </c>
      <c r="E69" s="169"/>
      <c r="F69" s="169"/>
      <c r="G69" s="169"/>
      <c r="H69" s="169"/>
      <c r="I69" s="170"/>
      <c r="J69" s="171">
        <f>J203</f>
        <v>0</v>
      </c>
      <c r="K69" s="172"/>
    </row>
    <row r="70" spans="2:11" s="9" customFormat="1" ht="14.85" customHeight="1">
      <c r="B70" s="166"/>
      <c r="C70" s="167"/>
      <c r="D70" s="168" t="s">
        <v>3443</v>
      </c>
      <c r="E70" s="169"/>
      <c r="F70" s="169"/>
      <c r="G70" s="169"/>
      <c r="H70" s="169"/>
      <c r="I70" s="170"/>
      <c r="J70" s="171">
        <f>J204</f>
        <v>0</v>
      </c>
      <c r="K70" s="172"/>
    </row>
    <row r="71" spans="2:11" s="9" customFormat="1" ht="14.85" customHeight="1">
      <c r="B71" s="166"/>
      <c r="C71" s="167"/>
      <c r="D71" s="168" t="s">
        <v>3445</v>
      </c>
      <c r="E71" s="169"/>
      <c r="F71" s="169"/>
      <c r="G71" s="169"/>
      <c r="H71" s="169"/>
      <c r="I71" s="170"/>
      <c r="J71" s="171">
        <f>J209</f>
        <v>0</v>
      </c>
      <c r="K71" s="172"/>
    </row>
    <row r="72" spans="2:11" s="9" customFormat="1" ht="19.899999999999999" customHeight="1">
      <c r="B72" s="166"/>
      <c r="C72" s="167"/>
      <c r="D72" s="168" t="s">
        <v>3446</v>
      </c>
      <c r="E72" s="169"/>
      <c r="F72" s="169"/>
      <c r="G72" s="169"/>
      <c r="H72" s="169"/>
      <c r="I72" s="170"/>
      <c r="J72" s="171">
        <f>J218</f>
        <v>0</v>
      </c>
      <c r="K72" s="172"/>
    </row>
    <row r="73" spans="2:11" s="9" customFormat="1" ht="14.85" customHeight="1">
      <c r="B73" s="166"/>
      <c r="C73" s="167"/>
      <c r="D73" s="168" t="s">
        <v>3438</v>
      </c>
      <c r="E73" s="169"/>
      <c r="F73" s="169"/>
      <c r="G73" s="169"/>
      <c r="H73" s="169"/>
      <c r="I73" s="170"/>
      <c r="J73" s="171">
        <f>J219</f>
        <v>0</v>
      </c>
      <c r="K73" s="172"/>
    </row>
    <row r="74" spans="2:11" s="9" customFormat="1" ht="14.85" customHeight="1">
      <c r="B74" s="166"/>
      <c r="C74" s="167"/>
      <c r="D74" s="168" t="s">
        <v>3445</v>
      </c>
      <c r="E74" s="169"/>
      <c r="F74" s="169"/>
      <c r="G74" s="169"/>
      <c r="H74" s="169"/>
      <c r="I74" s="170"/>
      <c r="J74" s="171">
        <f>J226</f>
        <v>0</v>
      </c>
      <c r="K74" s="172"/>
    </row>
    <row r="75" spans="2:11" s="9" customFormat="1" ht="19.899999999999999" customHeight="1">
      <c r="B75" s="166"/>
      <c r="C75" s="167"/>
      <c r="D75" s="168" t="s">
        <v>3447</v>
      </c>
      <c r="E75" s="169"/>
      <c r="F75" s="169"/>
      <c r="G75" s="169"/>
      <c r="H75" s="169"/>
      <c r="I75" s="170"/>
      <c r="J75" s="171">
        <f>J246</f>
        <v>0</v>
      </c>
      <c r="K75" s="172"/>
    </row>
    <row r="76" spans="2:11" s="9" customFormat="1" ht="14.85" customHeight="1">
      <c r="B76" s="166"/>
      <c r="C76" s="167"/>
      <c r="D76" s="168" t="s">
        <v>3445</v>
      </c>
      <c r="E76" s="169"/>
      <c r="F76" s="169"/>
      <c r="G76" s="169"/>
      <c r="H76" s="169"/>
      <c r="I76" s="170"/>
      <c r="J76" s="171">
        <f>J247</f>
        <v>0</v>
      </c>
      <c r="K76" s="172"/>
    </row>
    <row r="77" spans="2:11" s="9" customFormat="1" ht="19.899999999999999" customHeight="1">
      <c r="B77" s="166"/>
      <c r="C77" s="167"/>
      <c r="D77" s="168" t="s">
        <v>3448</v>
      </c>
      <c r="E77" s="169"/>
      <c r="F77" s="169"/>
      <c r="G77" s="169"/>
      <c r="H77" s="169"/>
      <c r="I77" s="170"/>
      <c r="J77" s="171">
        <f>J261</f>
        <v>0</v>
      </c>
      <c r="K77" s="172"/>
    </row>
    <row r="78" spans="2:11" s="9" customFormat="1" ht="14.85" customHeight="1">
      <c r="B78" s="166"/>
      <c r="C78" s="167"/>
      <c r="D78" s="168" t="s">
        <v>3445</v>
      </c>
      <c r="E78" s="169"/>
      <c r="F78" s="169"/>
      <c r="G78" s="169"/>
      <c r="H78" s="169"/>
      <c r="I78" s="170"/>
      <c r="J78" s="171">
        <f>J262</f>
        <v>0</v>
      </c>
      <c r="K78" s="172"/>
    </row>
    <row r="79" spans="2:11" s="9" customFormat="1" ht="19.899999999999999" customHeight="1">
      <c r="B79" s="166"/>
      <c r="C79" s="167"/>
      <c r="D79" s="168" t="s">
        <v>3449</v>
      </c>
      <c r="E79" s="169"/>
      <c r="F79" s="169"/>
      <c r="G79" s="169"/>
      <c r="H79" s="169"/>
      <c r="I79" s="170"/>
      <c r="J79" s="171">
        <f>J277</f>
        <v>0</v>
      </c>
      <c r="K79" s="172"/>
    </row>
    <row r="80" spans="2:11" s="9" customFormat="1" ht="14.85" customHeight="1">
      <c r="B80" s="166"/>
      <c r="C80" s="167"/>
      <c r="D80" s="168" t="s">
        <v>3445</v>
      </c>
      <c r="E80" s="169"/>
      <c r="F80" s="169"/>
      <c r="G80" s="169"/>
      <c r="H80" s="169"/>
      <c r="I80" s="170"/>
      <c r="J80" s="171">
        <f>J278</f>
        <v>0</v>
      </c>
      <c r="K80" s="172"/>
    </row>
    <row r="81" spans="2:11" s="9" customFormat="1" ht="19.899999999999999" customHeight="1">
      <c r="B81" s="166"/>
      <c r="C81" s="167"/>
      <c r="D81" s="168" t="s">
        <v>3450</v>
      </c>
      <c r="E81" s="169"/>
      <c r="F81" s="169"/>
      <c r="G81" s="169"/>
      <c r="H81" s="169"/>
      <c r="I81" s="170"/>
      <c r="J81" s="171">
        <f>J285</f>
        <v>0</v>
      </c>
      <c r="K81" s="172"/>
    </row>
    <row r="82" spans="2:11" s="9" customFormat="1" ht="14.85" customHeight="1">
      <c r="B82" s="166"/>
      <c r="C82" s="167"/>
      <c r="D82" s="168" t="s">
        <v>3445</v>
      </c>
      <c r="E82" s="169"/>
      <c r="F82" s="169"/>
      <c r="G82" s="169"/>
      <c r="H82" s="169"/>
      <c r="I82" s="170"/>
      <c r="J82" s="171">
        <f>J286</f>
        <v>0</v>
      </c>
      <c r="K82" s="172"/>
    </row>
    <row r="83" spans="2:11" s="9" customFormat="1" ht="19.899999999999999" customHeight="1">
      <c r="B83" s="166"/>
      <c r="C83" s="167"/>
      <c r="D83" s="168" t="s">
        <v>3451</v>
      </c>
      <c r="E83" s="169"/>
      <c r="F83" s="169"/>
      <c r="G83" s="169"/>
      <c r="H83" s="169"/>
      <c r="I83" s="170"/>
      <c r="J83" s="171">
        <f>J291</f>
        <v>0</v>
      </c>
      <c r="K83" s="172"/>
    </row>
    <row r="84" spans="2:11" s="9" customFormat="1" ht="14.85" customHeight="1">
      <c r="B84" s="166"/>
      <c r="C84" s="167"/>
      <c r="D84" s="168" t="s">
        <v>3443</v>
      </c>
      <c r="E84" s="169"/>
      <c r="F84" s="169"/>
      <c r="G84" s="169"/>
      <c r="H84" s="169"/>
      <c r="I84" s="170"/>
      <c r="J84" s="171">
        <f>J292</f>
        <v>0</v>
      </c>
      <c r="K84" s="172"/>
    </row>
    <row r="85" spans="2:11" s="9" customFormat="1" ht="19.899999999999999" customHeight="1">
      <c r="B85" s="166"/>
      <c r="C85" s="167"/>
      <c r="D85" s="168" t="s">
        <v>3452</v>
      </c>
      <c r="E85" s="169"/>
      <c r="F85" s="169"/>
      <c r="G85" s="169"/>
      <c r="H85" s="169"/>
      <c r="I85" s="170"/>
      <c r="J85" s="171">
        <f>J297</f>
        <v>0</v>
      </c>
      <c r="K85" s="172"/>
    </row>
    <row r="86" spans="2:11" s="9" customFormat="1" ht="14.85" customHeight="1">
      <c r="B86" s="166"/>
      <c r="C86" s="167"/>
      <c r="D86" s="168" t="s">
        <v>3443</v>
      </c>
      <c r="E86" s="169"/>
      <c r="F86" s="169"/>
      <c r="G86" s="169"/>
      <c r="H86" s="169"/>
      <c r="I86" s="170"/>
      <c r="J86" s="171">
        <f>J298</f>
        <v>0</v>
      </c>
      <c r="K86" s="172"/>
    </row>
    <row r="87" spans="2:11" s="9" customFormat="1" ht="14.85" customHeight="1">
      <c r="B87" s="166"/>
      <c r="C87" s="167"/>
      <c r="D87" s="168" t="s">
        <v>3445</v>
      </c>
      <c r="E87" s="169"/>
      <c r="F87" s="169"/>
      <c r="G87" s="169"/>
      <c r="H87" s="169"/>
      <c r="I87" s="170"/>
      <c r="J87" s="171">
        <f>J306</f>
        <v>0</v>
      </c>
      <c r="K87" s="172"/>
    </row>
    <row r="88" spans="2:11" s="9" customFormat="1" ht="19.899999999999999" customHeight="1">
      <c r="B88" s="166"/>
      <c r="C88" s="167"/>
      <c r="D88" s="168" t="s">
        <v>3453</v>
      </c>
      <c r="E88" s="169"/>
      <c r="F88" s="169"/>
      <c r="G88" s="169"/>
      <c r="H88" s="169"/>
      <c r="I88" s="170"/>
      <c r="J88" s="171">
        <f>J312</f>
        <v>0</v>
      </c>
      <c r="K88" s="172"/>
    </row>
    <row r="89" spans="2:11" s="9" customFormat="1" ht="14.85" customHeight="1">
      <c r="B89" s="166"/>
      <c r="C89" s="167"/>
      <c r="D89" s="168" t="s">
        <v>3443</v>
      </c>
      <c r="E89" s="169"/>
      <c r="F89" s="169"/>
      <c r="G89" s="169"/>
      <c r="H89" s="169"/>
      <c r="I89" s="170"/>
      <c r="J89" s="171">
        <f>J313</f>
        <v>0</v>
      </c>
      <c r="K89" s="172"/>
    </row>
    <row r="90" spans="2:11" s="9" customFormat="1" ht="19.899999999999999" customHeight="1">
      <c r="B90" s="166"/>
      <c r="C90" s="167"/>
      <c r="D90" s="168" t="s">
        <v>3454</v>
      </c>
      <c r="E90" s="169"/>
      <c r="F90" s="169"/>
      <c r="G90" s="169"/>
      <c r="H90" s="169"/>
      <c r="I90" s="170"/>
      <c r="J90" s="171">
        <f>J320</f>
        <v>0</v>
      </c>
      <c r="K90" s="172"/>
    </row>
    <row r="91" spans="2:11" s="9" customFormat="1" ht="14.85" customHeight="1">
      <c r="B91" s="166"/>
      <c r="C91" s="167"/>
      <c r="D91" s="168" t="s">
        <v>3455</v>
      </c>
      <c r="E91" s="169"/>
      <c r="F91" s="169"/>
      <c r="G91" s="169"/>
      <c r="H91" s="169"/>
      <c r="I91" s="170"/>
      <c r="J91" s="171">
        <f>J321</f>
        <v>0</v>
      </c>
      <c r="K91" s="172"/>
    </row>
    <row r="92" spans="2:11" s="9" customFormat="1" ht="14.85" customHeight="1">
      <c r="B92" s="166"/>
      <c r="C92" s="167"/>
      <c r="D92" s="168" t="s">
        <v>3439</v>
      </c>
      <c r="E92" s="169"/>
      <c r="F92" s="169"/>
      <c r="G92" s="169"/>
      <c r="H92" s="169"/>
      <c r="I92" s="170"/>
      <c r="J92" s="171">
        <f>J326</f>
        <v>0</v>
      </c>
      <c r="K92" s="172"/>
    </row>
    <row r="93" spans="2:11" s="9" customFormat="1" ht="19.899999999999999" customHeight="1">
      <c r="B93" s="166"/>
      <c r="C93" s="167"/>
      <c r="D93" s="168" t="s">
        <v>3456</v>
      </c>
      <c r="E93" s="169"/>
      <c r="F93" s="169"/>
      <c r="G93" s="169"/>
      <c r="H93" s="169"/>
      <c r="I93" s="170"/>
      <c r="J93" s="171">
        <f>J331</f>
        <v>0</v>
      </c>
      <c r="K93" s="172"/>
    </row>
    <row r="94" spans="2:11" s="9" customFormat="1" ht="14.85" customHeight="1">
      <c r="B94" s="166"/>
      <c r="C94" s="167"/>
      <c r="D94" s="168" t="s">
        <v>3457</v>
      </c>
      <c r="E94" s="169"/>
      <c r="F94" s="169"/>
      <c r="G94" s="169"/>
      <c r="H94" s="169"/>
      <c r="I94" s="170"/>
      <c r="J94" s="171">
        <f>J332</f>
        <v>0</v>
      </c>
      <c r="K94" s="172"/>
    </row>
    <row r="95" spans="2:11" s="9" customFormat="1" ht="19.899999999999999" customHeight="1">
      <c r="B95" s="166"/>
      <c r="C95" s="167"/>
      <c r="D95" s="168" t="s">
        <v>3458</v>
      </c>
      <c r="E95" s="169"/>
      <c r="F95" s="169"/>
      <c r="G95" s="169"/>
      <c r="H95" s="169"/>
      <c r="I95" s="170"/>
      <c r="J95" s="171">
        <f>J363</f>
        <v>0</v>
      </c>
      <c r="K95" s="172"/>
    </row>
    <row r="96" spans="2:11" s="9" customFormat="1" ht="14.85" customHeight="1">
      <c r="B96" s="166"/>
      <c r="C96" s="167"/>
      <c r="D96" s="168" t="s">
        <v>3438</v>
      </c>
      <c r="E96" s="169"/>
      <c r="F96" s="169"/>
      <c r="G96" s="169"/>
      <c r="H96" s="169"/>
      <c r="I96" s="170"/>
      <c r="J96" s="171">
        <f>J364</f>
        <v>0</v>
      </c>
      <c r="K96" s="172"/>
    </row>
    <row r="97" spans="2:11" s="9" customFormat="1" ht="14.85" customHeight="1">
      <c r="B97" s="166"/>
      <c r="C97" s="167"/>
      <c r="D97" s="168" t="s">
        <v>3443</v>
      </c>
      <c r="E97" s="169"/>
      <c r="F97" s="169"/>
      <c r="G97" s="169"/>
      <c r="H97" s="169"/>
      <c r="I97" s="170"/>
      <c r="J97" s="171">
        <f>J369</f>
        <v>0</v>
      </c>
      <c r="K97" s="172"/>
    </row>
    <row r="98" spans="2:11" s="9" customFormat="1" ht="14.85" customHeight="1">
      <c r="B98" s="166"/>
      <c r="C98" s="167"/>
      <c r="D98" s="168" t="s">
        <v>440</v>
      </c>
      <c r="E98" s="169"/>
      <c r="F98" s="169"/>
      <c r="G98" s="169"/>
      <c r="H98" s="169"/>
      <c r="I98" s="170"/>
      <c r="J98" s="171">
        <f>J372</f>
        <v>0</v>
      </c>
      <c r="K98" s="172"/>
    </row>
    <row r="99" spans="2:11" s="9" customFormat="1" ht="14.85" customHeight="1">
      <c r="B99" s="166"/>
      <c r="C99" s="167"/>
      <c r="D99" s="168" t="s">
        <v>3459</v>
      </c>
      <c r="E99" s="169"/>
      <c r="F99" s="169"/>
      <c r="G99" s="169"/>
      <c r="H99" s="169"/>
      <c r="I99" s="170"/>
      <c r="J99" s="171">
        <f>J390</f>
        <v>0</v>
      </c>
      <c r="K99" s="172"/>
    </row>
    <row r="100" spans="2:11" s="9" customFormat="1" ht="14.85" customHeight="1">
      <c r="B100" s="166"/>
      <c r="C100" s="167"/>
      <c r="D100" s="168" t="s">
        <v>3460</v>
      </c>
      <c r="E100" s="169"/>
      <c r="F100" s="169"/>
      <c r="G100" s="169"/>
      <c r="H100" s="169"/>
      <c r="I100" s="170"/>
      <c r="J100" s="171">
        <f>J411</f>
        <v>0</v>
      </c>
      <c r="K100" s="172"/>
    </row>
    <row r="101" spans="2:11" s="9" customFormat="1" ht="14.85" customHeight="1">
      <c r="B101" s="166"/>
      <c r="C101" s="167"/>
      <c r="D101" s="168" t="s">
        <v>3461</v>
      </c>
      <c r="E101" s="169"/>
      <c r="F101" s="169"/>
      <c r="G101" s="169"/>
      <c r="H101" s="169"/>
      <c r="I101" s="170"/>
      <c r="J101" s="171">
        <f>J416</f>
        <v>0</v>
      </c>
      <c r="K101" s="172"/>
    </row>
    <row r="102" spans="2:11" s="9" customFormat="1" ht="19.899999999999999" customHeight="1">
      <c r="B102" s="166"/>
      <c r="C102" s="167"/>
      <c r="D102" s="168" t="s">
        <v>3462</v>
      </c>
      <c r="E102" s="169"/>
      <c r="F102" s="169"/>
      <c r="G102" s="169"/>
      <c r="H102" s="169"/>
      <c r="I102" s="170"/>
      <c r="J102" s="171">
        <f>J423</f>
        <v>0</v>
      </c>
      <c r="K102" s="172"/>
    </row>
    <row r="103" spans="2:11" s="9" customFormat="1" ht="14.85" customHeight="1">
      <c r="B103" s="166"/>
      <c r="C103" s="167"/>
      <c r="D103" s="168" t="s">
        <v>3463</v>
      </c>
      <c r="E103" s="169"/>
      <c r="F103" s="169"/>
      <c r="G103" s="169"/>
      <c r="H103" s="169"/>
      <c r="I103" s="170"/>
      <c r="J103" s="171">
        <f>J424</f>
        <v>0</v>
      </c>
      <c r="K103" s="172"/>
    </row>
    <row r="104" spans="2:11" s="9" customFormat="1" ht="19.899999999999999" customHeight="1">
      <c r="B104" s="166"/>
      <c r="C104" s="167"/>
      <c r="D104" s="168" t="s">
        <v>3464</v>
      </c>
      <c r="E104" s="169"/>
      <c r="F104" s="169"/>
      <c r="G104" s="169"/>
      <c r="H104" s="169"/>
      <c r="I104" s="170"/>
      <c r="J104" s="171">
        <f>J426</f>
        <v>0</v>
      </c>
      <c r="K104" s="172"/>
    </row>
    <row r="105" spans="2:11" s="9" customFormat="1" ht="14.85" customHeight="1">
      <c r="B105" s="166"/>
      <c r="C105" s="167"/>
      <c r="D105" s="168" t="s">
        <v>3445</v>
      </c>
      <c r="E105" s="169"/>
      <c r="F105" s="169"/>
      <c r="G105" s="169"/>
      <c r="H105" s="169"/>
      <c r="I105" s="170"/>
      <c r="J105" s="171">
        <f>J427</f>
        <v>0</v>
      </c>
      <c r="K105" s="172"/>
    </row>
    <row r="106" spans="2:11" s="9" customFormat="1" ht="14.85" customHeight="1">
      <c r="B106" s="166"/>
      <c r="C106" s="167"/>
      <c r="D106" s="168" t="s">
        <v>3465</v>
      </c>
      <c r="E106" s="169"/>
      <c r="F106" s="169"/>
      <c r="G106" s="169"/>
      <c r="H106" s="169"/>
      <c r="I106" s="170"/>
      <c r="J106" s="171">
        <f>J430</f>
        <v>0</v>
      </c>
      <c r="K106" s="172"/>
    </row>
    <row r="107" spans="2:11" s="9" customFormat="1" ht="14.85" customHeight="1">
      <c r="B107" s="166"/>
      <c r="C107" s="167"/>
      <c r="D107" s="168" t="s">
        <v>3459</v>
      </c>
      <c r="E107" s="169"/>
      <c r="F107" s="169"/>
      <c r="G107" s="169"/>
      <c r="H107" s="169"/>
      <c r="I107" s="170"/>
      <c r="J107" s="171">
        <f>J459</f>
        <v>0</v>
      </c>
      <c r="K107" s="172"/>
    </row>
    <row r="108" spans="2:11" s="9" customFormat="1" ht="14.85" customHeight="1">
      <c r="B108" s="166"/>
      <c r="C108" s="167"/>
      <c r="D108" s="168" t="s">
        <v>3466</v>
      </c>
      <c r="E108" s="169"/>
      <c r="F108" s="169"/>
      <c r="G108" s="169"/>
      <c r="H108" s="169"/>
      <c r="I108" s="170"/>
      <c r="J108" s="171">
        <f>J471</f>
        <v>0</v>
      </c>
      <c r="K108" s="172"/>
    </row>
    <row r="109" spans="2:11" s="9" customFormat="1" ht="19.899999999999999" customHeight="1">
      <c r="B109" s="166"/>
      <c r="C109" s="167"/>
      <c r="D109" s="168" t="s">
        <v>3467</v>
      </c>
      <c r="E109" s="169"/>
      <c r="F109" s="169"/>
      <c r="G109" s="169"/>
      <c r="H109" s="169"/>
      <c r="I109" s="170"/>
      <c r="J109" s="171">
        <f>J477</f>
        <v>0</v>
      </c>
      <c r="K109" s="172"/>
    </row>
    <row r="110" spans="2:11" s="9" customFormat="1" ht="14.85" customHeight="1">
      <c r="B110" s="166"/>
      <c r="C110" s="167"/>
      <c r="D110" s="168" t="s">
        <v>3465</v>
      </c>
      <c r="E110" s="169"/>
      <c r="F110" s="169"/>
      <c r="G110" s="169"/>
      <c r="H110" s="169"/>
      <c r="I110" s="170"/>
      <c r="J110" s="171">
        <f>J478</f>
        <v>0</v>
      </c>
      <c r="K110" s="172"/>
    </row>
    <row r="111" spans="2:11" s="9" customFormat="1" ht="14.85" customHeight="1">
      <c r="B111" s="166"/>
      <c r="C111" s="167"/>
      <c r="D111" s="168" t="s">
        <v>3466</v>
      </c>
      <c r="E111" s="169"/>
      <c r="F111" s="169"/>
      <c r="G111" s="169"/>
      <c r="H111" s="169"/>
      <c r="I111" s="170"/>
      <c r="J111" s="171">
        <f>J495</f>
        <v>0</v>
      </c>
      <c r="K111" s="172"/>
    </row>
    <row r="112" spans="2:11" s="9" customFormat="1" ht="19.899999999999999" customHeight="1">
      <c r="B112" s="166"/>
      <c r="C112" s="167"/>
      <c r="D112" s="168" t="s">
        <v>3468</v>
      </c>
      <c r="E112" s="169"/>
      <c r="F112" s="169"/>
      <c r="G112" s="169"/>
      <c r="H112" s="169"/>
      <c r="I112" s="170"/>
      <c r="J112" s="171">
        <f>J501</f>
        <v>0</v>
      </c>
      <c r="K112" s="172"/>
    </row>
    <row r="113" spans="2:12" s="9" customFormat="1" ht="14.85" customHeight="1">
      <c r="B113" s="166"/>
      <c r="C113" s="167"/>
      <c r="D113" s="168" t="s">
        <v>3465</v>
      </c>
      <c r="E113" s="169"/>
      <c r="F113" s="169"/>
      <c r="G113" s="169"/>
      <c r="H113" s="169"/>
      <c r="I113" s="170"/>
      <c r="J113" s="171">
        <f>J502</f>
        <v>0</v>
      </c>
      <c r="K113" s="172"/>
    </row>
    <row r="114" spans="2:12" s="9" customFormat="1" ht="14.85" customHeight="1">
      <c r="B114" s="166"/>
      <c r="C114" s="167"/>
      <c r="D114" s="168" t="s">
        <v>3466</v>
      </c>
      <c r="E114" s="169"/>
      <c r="F114" s="169"/>
      <c r="G114" s="169"/>
      <c r="H114" s="169"/>
      <c r="I114" s="170"/>
      <c r="J114" s="171">
        <f>J512</f>
        <v>0</v>
      </c>
      <c r="K114" s="172"/>
    </row>
    <row r="115" spans="2:12" s="1" customFormat="1" ht="21.75" customHeight="1">
      <c r="B115" s="42"/>
      <c r="C115" s="43"/>
      <c r="D115" s="43"/>
      <c r="E115" s="43"/>
      <c r="F115" s="43"/>
      <c r="G115" s="43"/>
      <c r="H115" s="43"/>
      <c r="I115" s="128"/>
      <c r="J115" s="43"/>
      <c r="K115" s="46"/>
    </row>
    <row r="116" spans="2:12" s="1" customFormat="1" ht="6.95" customHeight="1">
      <c r="B116" s="57"/>
      <c r="C116" s="58"/>
      <c r="D116" s="58"/>
      <c r="E116" s="58"/>
      <c r="F116" s="58"/>
      <c r="G116" s="58"/>
      <c r="H116" s="58"/>
      <c r="I116" s="149"/>
      <c r="J116" s="58"/>
      <c r="K116" s="59"/>
    </row>
    <row r="120" spans="2:12" s="1" customFormat="1" ht="6.95" customHeight="1">
      <c r="B120" s="60"/>
      <c r="C120" s="61"/>
      <c r="D120" s="61"/>
      <c r="E120" s="61"/>
      <c r="F120" s="61"/>
      <c r="G120" s="61"/>
      <c r="H120" s="61"/>
      <c r="I120" s="152"/>
      <c r="J120" s="61"/>
      <c r="K120" s="61"/>
      <c r="L120" s="62"/>
    </row>
    <row r="121" spans="2:12" s="1" customFormat="1" ht="36.950000000000003" customHeight="1">
      <c r="B121" s="42"/>
      <c r="C121" s="63" t="s">
        <v>292</v>
      </c>
      <c r="D121" s="64"/>
      <c r="E121" s="64"/>
      <c r="F121" s="64"/>
      <c r="G121" s="64"/>
      <c r="H121" s="64"/>
      <c r="I121" s="173"/>
      <c r="J121" s="64"/>
      <c r="K121" s="64"/>
      <c r="L121" s="62"/>
    </row>
    <row r="122" spans="2:12" s="1" customFormat="1" ht="6.95" customHeight="1">
      <c r="B122" s="42"/>
      <c r="C122" s="64"/>
      <c r="D122" s="64"/>
      <c r="E122" s="64"/>
      <c r="F122" s="64"/>
      <c r="G122" s="64"/>
      <c r="H122" s="64"/>
      <c r="I122" s="173"/>
      <c r="J122" s="64"/>
      <c r="K122" s="64"/>
      <c r="L122" s="62"/>
    </row>
    <row r="123" spans="2:12" s="1" customFormat="1" ht="14.45" customHeight="1">
      <c r="B123" s="42"/>
      <c r="C123" s="66" t="s">
        <v>18</v>
      </c>
      <c r="D123" s="64"/>
      <c r="E123" s="64"/>
      <c r="F123" s="64"/>
      <c r="G123" s="64"/>
      <c r="H123" s="64"/>
      <c r="I123" s="173"/>
      <c r="J123" s="64"/>
      <c r="K123" s="64"/>
      <c r="L123" s="62"/>
    </row>
    <row r="124" spans="2:12" s="1" customFormat="1" ht="22.5" customHeight="1">
      <c r="B124" s="42"/>
      <c r="C124" s="64"/>
      <c r="D124" s="64"/>
      <c r="E124" s="424" t="str">
        <f>E7</f>
        <v>Národní telemedicínské centrum</v>
      </c>
      <c r="F124" s="425"/>
      <c r="G124" s="425"/>
      <c r="H124" s="425"/>
      <c r="I124" s="173"/>
      <c r="J124" s="64"/>
      <c r="K124" s="64"/>
      <c r="L124" s="62"/>
    </row>
    <row r="125" spans="2:12">
      <c r="B125" s="29"/>
      <c r="C125" s="66" t="s">
        <v>278</v>
      </c>
      <c r="D125" s="219"/>
      <c r="E125" s="219"/>
      <c r="F125" s="219"/>
      <c r="G125" s="219"/>
      <c r="H125" s="219"/>
      <c r="J125" s="219"/>
      <c r="K125" s="219"/>
      <c r="L125" s="220"/>
    </row>
    <row r="126" spans="2:12" s="1" customFormat="1" ht="22.5" customHeight="1">
      <c r="B126" s="42"/>
      <c r="C126" s="64"/>
      <c r="D126" s="64"/>
      <c r="E126" s="424" t="s">
        <v>3435</v>
      </c>
      <c r="F126" s="426"/>
      <c r="G126" s="426"/>
      <c r="H126" s="426"/>
      <c r="I126" s="173"/>
      <c r="J126" s="64"/>
      <c r="K126" s="64"/>
      <c r="L126" s="62"/>
    </row>
    <row r="127" spans="2:12" s="1" customFormat="1" ht="14.45" customHeight="1">
      <c r="B127" s="42"/>
      <c r="C127" s="66" t="s">
        <v>425</v>
      </c>
      <c r="D127" s="64"/>
      <c r="E127" s="64"/>
      <c r="F127" s="64"/>
      <c r="G127" s="64"/>
      <c r="H127" s="64"/>
      <c r="I127" s="173"/>
      <c r="J127" s="64"/>
      <c r="K127" s="64"/>
      <c r="L127" s="62"/>
    </row>
    <row r="128" spans="2:12" s="1" customFormat="1" ht="23.25" customHeight="1">
      <c r="B128" s="42"/>
      <c r="C128" s="64"/>
      <c r="D128" s="64"/>
      <c r="E128" s="395" t="str">
        <f>E11</f>
        <v>01 - Betonové konstrukce</v>
      </c>
      <c r="F128" s="426"/>
      <c r="G128" s="426"/>
      <c r="H128" s="426"/>
      <c r="I128" s="173"/>
      <c r="J128" s="64"/>
      <c r="K128" s="64"/>
      <c r="L128" s="62"/>
    </row>
    <row r="129" spans="2:65" s="1" customFormat="1" ht="6.95" customHeight="1">
      <c r="B129" s="42"/>
      <c r="C129" s="64"/>
      <c r="D129" s="64"/>
      <c r="E129" s="64"/>
      <c r="F129" s="64"/>
      <c r="G129" s="64"/>
      <c r="H129" s="64"/>
      <c r="I129" s="173"/>
      <c r="J129" s="64"/>
      <c r="K129" s="64"/>
      <c r="L129" s="62"/>
    </row>
    <row r="130" spans="2:65" s="1" customFormat="1" ht="18" customHeight="1">
      <c r="B130" s="42"/>
      <c r="C130" s="66" t="s">
        <v>23</v>
      </c>
      <c r="D130" s="64"/>
      <c r="E130" s="64"/>
      <c r="F130" s="174" t="str">
        <f>F14</f>
        <v>FN Olomouc</v>
      </c>
      <c r="G130" s="64"/>
      <c r="H130" s="64"/>
      <c r="I130" s="175" t="s">
        <v>25</v>
      </c>
      <c r="J130" s="74" t="str">
        <f>IF(J14="","",J14)</f>
        <v>26.1.2017</v>
      </c>
      <c r="K130" s="64"/>
      <c r="L130" s="62"/>
    </row>
    <row r="131" spans="2:65" s="1" customFormat="1" ht="6.95" customHeight="1">
      <c r="B131" s="42"/>
      <c r="C131" s="64"/>
      <c r="D131" s="64"/>
      <c r="E131" s="64"/>
      <c r="F131" s="64"/>
      <c r="G131" s="64"/>
      <c r="H131" s="64"/>
      <c r="I131" s="173"/>
      <c r="J131" s="64"/>
      <c r="K131" s="64"/>
      <c r="L131" s="62"/>
    </row>
    <row r="132" spans="2:65" s="1" customFormat="1">
      <c r="B132" s="42"/>
      <c r="C132" s="66" t="s">
        <v>27</v>
      </c>
      <c r="D132" s="64"/>
      <c r="E132" s="64"/>
      <c r="F132" s="174" t="str">
        <f>E17</f>
        <v>SPS Projekt s. r.o., Za Návsí 1670/9, Praha 10</v>
      </c>
      <c r="G132" s="64"/>
      <c r="H132" s="64"/>
      <c r="I132" s="175" t="s">
        <v>34</v>
      </c>
      <c r="J132" s="174" t="str">
        <f>E23</f>
        <v>OK Plan Architects s.r.o., Na Závodí 631, Humpolec</v>
      </c>
      <c r="K132" s="64"/>
      <c r="L132" s="62"/>
    </row>
    <row r="133" spans="2:65" s="1" customFormat="1" ht="14.45" customHeight="1">
      <c r="B133" s="42"/>
      <c r="C133" s="66" t="s">
        <v>32</v>
      </c>
      <c r="D133" s="64"/>
      <c r="E133" s="64"/>
      <c r="F133" s="174" t="str">
        <f>IF(E20="","",E20)</f>
        <v/>
      </c>
      <c r="G133" s="64"/>
      <c r="H133" s="64"/>
      <c r="I133" s="173"/>
      <c r="J133" s="64"/>
      <c r="K133" s="64"/>
      <c r="L133" s="62"/>
    </row>
    <row r="134" spans="2:65" s="1" customFormat="1" ht="10.35" customHeight="1">
      <c r="B134" s="42"/>
      <c r="C134" s="64"/>
      <c r="D134" s="64"/>
      <c r="E134" s="64"/>
      <c r="F134" s="64"/>
      <c r="G134" s="64"/>
      <c r="H134" s="64"/>
      <c r="I134" s="173"/>
      <c r="J134" s="64"/>
      <c r="K134" s="64"/>
      <c r="L134" s="62"/>
    </row>
    <row r="135" spans="2:65" s="10" customFormat="1" ht="29.25" customHeight="1">
      <c r="B135" s="176"/>
      <c r="C135" s="177" t="s">
        <v>293</v>
      </c>
      <c r="D135" s="178" t="s">
        <v>59</v>
      </c>
      <c r="E135" s="178" t="s">
        <v>55</v>
      </c>
      <c r="F135" s="178" t="s">
        <v>294</v>
      </c>
      <c r="G135" s="178" t="s">
        <v>295</v>
      </c>
      <c r="H135" s="178" t="s">
        <v>296</v>
      </c>
      <c r="I135" s="179" t="s">
        <v>297</v>
      </c>
      <c r="J135" s="178" t="s">
        <v>282</v>
      </c>
      <c r="K135" s="180" t="s">
        <v>298</v>
      </c>
      <c r="L135" s="181"/>
      <c r="M135" s="82" t="s">
        <v>299</v>
      </c>
      <c r="N135" s="83" t="s">
        <v>44</v>
      </c>
      <c r="O135" s="83" t="s">
        <v>300</v>
      </c>
      <c r="P135" s="83" t="s">
        <v>301</v>
      </c>
      <c r="Q135" s="83" t="s">
        <v>302</v>
      </c>
      <c r="R135" s="83" t="s">
        <v>303</v>
      </c>
      <c r="S135" s="83" t="s">
        <v>304</v>
      </c>
      <c r="T135" s="84" t="s">
        <v>305</v>
      </c>
    </row>
    <row r="136" spans="2:65" s="1" customFormat="1" ht="29.25" customHeight="1">
      <c r="B136" s="42"/>
      <c r="C136" s="88" t="s">
        <v>283</v>
      </c>
      <c r="D136" s="64"/>
      <c r="E136" s="64"/>
      <c r="F136" s="64"/>
      <c r="G136" s="64"/>
      <c r="H136" s="64"/>
      <c r="I136" s="173"/>
      <c r="J136" s="182">
        <f>BK136</f>
        <v>0</v>
      </c>
      <c r="K136" s="64"/>
      <c r="L136" s="62"/>
      <c r="M136" s="85"/>
      <c r="N136" s="86"/>
      <c r="O136" s="86"/>
      <c r="P136" s="183">
        <f>P137</f>
        <v>0</v>
      </c>
      <c r="Q136" s="86"/>
      <c r="R136" s="183">
        <f>R137</f>
        <v>3102.3188723799999</v>
      </c>
      <c r="S136" s="86"/>
      <c r="T136" s="184">
        <f>T137</f>
        <v>144.81608499999996</v>
      </c>
      <c r="AT136" s="25" t="s">
        <v>73</v>
      </c>
      <c r="AU136" s="25" t="s">
        <v>284</v>
      </c>
      <c r="BK136" s="185">
        <f>BK137</f>
        <v>0</v>
      </c>
    </row>
    <row r="137" spans="2:65" s="11" customFormat="1" ht="37.35" customHeight="1">
      <c r="B137" s="186"/>
      <c r="C137" s="187"/>
      <c r="D137" s="188" t="s">
        <v>73</v>
      </c>
      <c r="E137" s="189" t="s">
        <v>444</v>
      </c>
      <c r="F137" s="189" t="s">
        <v>1651</v>
      </c>
      <c r="G137" s="187"/>
      <c r="H137" s="187"/>
      <c r="I137" s="190"/>
      <c r="J137" s="191">
        <f>BK137</f>
        <v>0</v>
      </c>
      <c r="K137" s="187"/>
      <c r="L137" s="192"/>
      <c r="M137" s="193"/>
      <c r="N137" s="194"/>
      <c r="O137" s="194"/>
      <c r="P137" s="195">
        <f>P138+P169+P194+P203+P218+P246+P261+P277+P285+P291+P297+P312+P320+P331+P363+P423+P426+P477+P501</f>
        <v>0</v>
      </c>
      <c r="Q137" s="194"/>
      <c r="R137" s="195">
        <f>R138+R169+R194+R203+R218+R246+R261+R277+R285+R291+R297+R312+R320+R331+R363+R423+R426+R477+R501</f>
        <v>3102.3188723799999</v>
      </c>
      <c r="S137" s="194"/>
      <c r="T137" s="196">
        <f>T138+T169+T194+T203+T218+T246+T261+T277+T285+T291+T297+T312+T320+T331+T363+T423+T426+T477+T501</f>
        <v>144.81608499999996</v>
      </c>
      <c r="AR137" s="197" t="s">
        <v>82</v>
      </c>
      <c r="AT137" s="198" t="s">
        <v>73</v>
      </c>
      <c r="AU137" s="198" t="s">
        <v>74</v>
      </c>
      <c r="AY137" s="197" t="s">
        <v>308</v>
      </c>
      <c r="BK137" s="199">
        <f>BK138+BK169+BK194+BK203+BK218+BK246+BK261+BK277+BK285+BK291+BK297+BK312+BK320+BK331+BK363+BK423+BK426+BK477+BK501</f>
        <v>0</v>
      </c>
    </row>
    <row r="138" spans="2:65" s="11" customFormat="1" ht="19.899999999999999" customHeight="1">
      <c r="B138" s="186"/>
      <c r="C138" s="187"/>
      <c r="D138" s="188" t="s">
        <v>73</v>
      </c>
      <c r="E138" s="262" t="s">
        <v>3469</v>
      </c>
      <c r="F138" s="262" t="s">
        <v>3470</v>
      </c>
      <c r="G138" s="187"/>
      <c r="H138" s="187"/>
      <c r="I138" s="190"/>
      <c r="J138" s="263">
        <f>BK138</f>
        <v>0</v>
      </c>
      <c r="K138" s="187"/>
      <c r="L138" s="192"/>
      <c r="M138" s="193"/>
      <c r="N138" s="194"/>
      <c r="O138" s="194"/>
      <c r="P138" s="195">
        <f>P139+P164</f>
        <v>0</v>
      </c>
      <c r="Q138" s="194"/>
      <c r="R138" s="195">
        <f>R139+R164</f>
        <v>619.59991072000003</v>
      </c>
      <c r="S138" s="194"/>
      <c r="T138" s="196">
        <f>T139+T164</f>
        <v>0</v>
      </c>
      <c r="AR138" s="197" t="s">
        <v>82</v>
      </c>
      <c r="AT138" s="198" t="s">
        <v>73</v>
      </c>
      <c r="AU138" s="198" t="s">
        <v>82</v>
      </c>
      <c r="AY138" s="197" t="s">
        <v>308</v>
      </c>
      <c r="BK138" s="199">
        <f>BK139+BK164</f>
        <v>0</v>
      </c>
    </row>
    <row r="139" spans="2:65" s="11" customFormat="1" ht="14.85" customHeight="1">
      <c r="B139" s="186"/>
      <c r="C139" s="187"/>
      <c r="D139" s="200" t="s">
        <v>73</v>
      </c>
      <c r="E139" s="201" t="s">
        <v>593</v>
      </c>
      <c r="F139" s="201" t="s">
        <v>3471</v>
      </c>
      <c r="G139" s="187"/>
      <c r="H139" s="187"/>
      <c r="I139" s="190"/>
      <c r="J139" s="202">
        <f>BK139</f>
        <v>0</v>
      </c>
      <c r="K139" s="187"/>
      <c r="L139" s="192"/>
      <c r="M139" s="193"/>
      <c r="N139" s="194"/>
      <c r="O139" s="194"/>
      <c r="P139" s="195">
        <f>SUM(P140:P163)</f>
        <v>0</v>
      </c>
      <c r="Q139" s="194"/>
      <c r="R139" s="195">
        <f>SUM(R140:R163)</f>
        <v>558.79910452000001</v>
      </c>
      <c r="S139" s="194"/>
      <c r="T139" s="196">
        <f>SUM(T140:T163)</f>
        <v>0</v>
      </c>
      <c r="AR139" s="197" t="s">
        <v>82</v>
      </c>
      <c r="AT139" s="198" t="s">
        <v>73</v>
      </c>
      <c r="AU139" s="198" t="s">
        <v>84</v>
      </c>
      <c r="AY139" s="197" t="s">
        <v>308</v>
      </c>
      <c r="BK139" s="199">
        <f>SUM(BK140:BK163)</f>
        <v>0</v>
      </c>
    </row>
    <row r="140" spans="2:65" s="1" customFormat="1" ht="22.5" customHeight="1">
      <c r="B140" s="42"/>
      <c r="C140" s="203" t="s">
        <v>82</v>
      </c>
      <c r="D140" s="203" t="s">
        <v>311</v>
      </c>
      <c r="E140" s="204" t="s">
        <v>3472</v>
      </c>
      <c r="F140" s="205" t="s">
        <v>3473</v>
      </c>
      <c r="G140" s="206" t="s">
        <v>449</v>
      </c>
      <c r="H140" s="207">
        <v>2.09</v>
      </c>
      <c r="I140" s="208"/>
      <c r="J140" s="209">
        <f>ROUND(I140*H140,2)</f>
        <v>0</v>
      </c>
      <c r="K140" s="205" t="s">
        <v>315</v>
      </c>
      <c r="L140" s="62"/>
      <c r="M140" s="210" t="s">
        <v>21</v>
      </c>
      <c r="N140" s="211" t="s">
        <v>45</v>
      </c>
      <c r="O140" s="43"/>
      <c r="P140" s="212">
        <f>O140*H140</f>
        <v>0</v>
      </c>
      <c r="Q140" s="212">
        <v>2.2563399999999998</v>
      </c>
      <c r="R140" s="212">
        <f>Q140*H140</f>
        <v>4.7157505999999989</v>
      </c>
      <c r="S140" s="212">
        <v>0</v>
      </c>
      <c r="T140" s="213">
        <f>S140*H140</f>
        <v>0</v>
      </c>
      <c r="AR140" s="25" t="s">
        <v>327</v>
      </c>
      <c r="AT140" s="25" t="s">
        <v>311</v>
      </c>
      <c r="AU140" s="25" t="s">
        <v>95</v>
      </c>
      <c r="AY140" s="25" t="s">
        <v>308</v>
      </c>
      <c r="BE140" s="214">
        <f>IF(N140="základní",J140,0)</f>
        <v>0</v>
      </c>
      <c r="BF140" s="214">
        <f>IF(N140="snížená",J140,0)</f>
        <v>0</v>
      </c>
      <c r="BG140" s="214">
        <f>IF(N140="zákl. přenesená",J140,0)</f>
        <v>0</v>
      </c>
      <c r="BH140" s="214">
        <f>IF(N140="sníž. přenesená",J140,0)</f>
        <v>0</v>
      </c>
      <c r="BI140" s="214">
        <f>IF(N140="nulová",J140,0)</f>
        <v>0</v>
      </c>
      <c r="BJ140" s="25" t="s">
        <v>82</v>
      </c>
      <c r="BK140" s="214">
        <f>ROUND(I140*H140,2)</f>
        <v>0</v>
      </c>
      <c r="BL140" s="25" t="s">
        <v>327</v>
      </c>
      <c r="BM140" s="25" t="s">
        <v>3474</v>
      </c>
    </row>
    <row r="141" spans="2:65" s="1" customFormat="1" ht="27">
      <c r="B141" s="42"/>
      <c r="C141" s="64"/>
      <c r="D141" s="246" t="s">
        <v>1656</v>
      </c>
      <c r="E141" s="64"/>
      <c r="F141" s="290" t="s">
        <v>3475</v>
      </c>
      <c r="G141" s="64"/>
      <c r="H141" s="64"/>
      <c r="I141" s="173"/>
      <c r="J141" s="64"/>
      <c r="K141" s="64"/>
      <c r="L141" s="62"/>
      <c r="M141" s="291"/>
      <c r="N141" s="43"/>
      <c r="O141" s="43"/>
      <c r="P141" s="43"/>
      <c r="Q141" s="43"/>
      <c r="R141" s="43"/>
      <c r="S141" s="43"/>
      <c r="T141" s="79"/>
      <c r="AT141" s="25" t="s">
        <v>1656</v>
      </c>
      <c r="AU141" s="25" t="s">
        <v>95</v>
      </c>
    </row>
    <row r="142" spans="2:65" s="1" customFormat="1" ht="22.5" customHeight="1">
      <c r="B142" s="42"/>
      <c r="C142" s="203" t="s">
        <v>84</v>
      </c>
      <c r="D142" s="203" t="s">
        <v>311</v>
      </c>
      <c r="E142" s="204" t="s">
        <v>3476</v>
      </c>
      <c r="F142" s="205" t="s">
        <v>3477</v>
      </c>
      <c r="G142" s="206" t="s">
        <v>449</v>
      </c>
      <c r="H142" s="207">
        <v>27.41</v>
      </c>
      <c r="I142" s="208"/>
      <c r="J142" s="209">
        <f>ROUND(I142*H142,2)</f>
        <v>0</v>
      </c>
      <c r="K142" s="205" t="s">
        <v>315</v>
      </c>
      <c r="L142" s="62"/>
      <c r="M142" s="210" t="s">
        <v>21</v>
      </c>
      <c r="N142" s="211" t="s">
        <v>45</v>
      </c>
      <c r="O142" s="43"/>
      <c r="P142" s="212">
        <f>O142*H142</f>
        <v>0</v>
      </c>
      <c r="Q142" s="212">
        <v>2.45329</v>
      </c>
      <c r="R142" s="212">
        <f>Q142*H142</f>
        <v>67.244678899999997</v>
      </c>
      <c r="S142" s="212">
        <v>0</v>
      </c>
      <c r="T142" s="213">
        <f>S142*H142</f>
        <v>0</v>
      </c>
      <c r="AR142" s="25" t="s">
        <v>327</v>
      </c>
      <c r="AT142" s="25" t="s">
        <v>311</v>
      </c>
      <c r="AU142" s="25" t="s">
        <v>95</v>
      </c>
      <c r="AY142" s="25" t="s">
        <v>308</v>
      </c>
      <c r="BE142" s="214">
        <f>IF(N142="základní",J142,0)</f>
        <v>0</v>
      </c>
      <c r="BF142" s="214">
        <f>IF(N142="snížená",J142,0)</f>
        <v>0</v>
      </c>
      <c r="BG142" s="214">
        <f>IF(N142="zákl. přenesená",J142,0)</f>
        <v>0</v>
      </c>
      <c r="BH142" s="214">
        <f>IF(N142="sníž. přenesená",J142,0)</f>
        <v>0</v>
      </c>
      <c r="BI142" s="214">
        <f>IF(N142="nulová",J142,0)</f>
        <v>0</v>
      </c>
      <c r="BJ142" s="25" t="s">
        <v>82</v>
      </c>
      <c r="BK142" s="214">
        <f>ROUND(I142*H142,2)</f>
        <v>0</v>
      </c>
      <c r="BL142" s="25" t="s">
        <v>327</v>
      </c>
      <c r="BM142" s="25" t="s">
        <v>3478</v>
      </c>
    </row>
    <row r="143" spans="2:65" s="1" customFormat="1" ht="54">
      <c r="B143" s="42"/>
      <c r="C143" s="64"/>
      <c r="D143" s="246" t="s">
        <v>1656</v>
      </c>
      <c r="E143" s="64"/>
      <c r="F143" s="290" t="s">
        <v>3479</v>
      </c>
      <c r="G143" s="64"/>
      <c r="H143" s="64"/>
      <c r="I143" s="173"/>
      <c r="J143" s="64"/>
      <c r="K143" s="64"/>
      <c r="L143" s="62"/>
      <c r="M143" s="291"/>
      <c r="N143" s="43"/>
      <c r="O143" s="43"/>
      <c r="P143" s="43"/>
      <c r="Q143" s="43"/>
      <c r="R143" s="43"/>
      <c r="S143" s="43"/>
      <c r="T143" s="79"/>
      <c r="AT143" s="25" t="s">
        <v>1656</v>
      </c>
      <c r="AU143" s="25" t="s">
        <v>95</v>
      </c>
    </row>
    <row r="144" spans="2:65" s="1" customFormat="1" ht="22.5" customHeight="1">
      <c r="B144" s="42"/>
      <c r="C144" s="203" t="s">
        <v>95</v>
      </c>
      <c r="D144" s="203" t="s">
        <v>311</v>
      </c>
      <c r="E144" s="204" t="s">
        <v>3480</v>
      </c>
      <c r="F144" s="205" t="s">
        <v>3481</v>
      </c>
      <c r="G144" s="206" t="s">
        <v>508</v>
      </c>
      <c r="H144" s="207">
        <v>76.83</v>
      </c>
      <c r="I144" s="208"/>
      <c r="J144" s="209">
        <f>ROUND(I144*H144,2)</f>
        <v>0</v>
      </c>
      <c r="K144" s="205" t="s">
        <v>315</v>
      </c>
      <c r="L144" s="62"/>
      <c r="M144" s="210" t="s">
        <v>21</v>
      </c>
      <c r="N144" s="211" t="s">
        <v>45</v>
      </c>
      <c r="O144" s="43"/>
      <c r="P144" s="212">
        <f>O144*H144</f>
        <v>0</v>
      </c>
      <c r="Q144" s="212">
        <v>1.0300000000000001E-3</v>
      </c>
      <c r="R144" s="212">
        <f>Q144*H144</f>
        <v>7.9134900000000008E-2</v>
      </c>
      <c r="S144" s="212">
        <v>0</v>
      </c>
      <c r="T144" s="213">
        <f>S144*H144</f>
        <v>0</v>
      </c>
      <c r="AR144" s="25" t="s">
        <v>327</v>
      </c>
      <c r="AT144" s="25" t="s">
        <v>311</v>
      </c>
      <c r="AU144" s="25" t="s">
        <v>95</v>
      </c>
      <c r="AY144" s="25" t="s">
        <v>308</v>
      </c>
      <c r="BE144" s="214">
        <f>IF(N144="základní",J144,0)</f>
        <v>0</v>
      </c>
      <c r="BF144" s="214">
        <f>IF(N144="snížená",J144,0)</f>
        <v>0</v>
      </c>
      <c r="BG144" s="214">
        <f>IF(N144="zákl. přenesená",J144,0)</f>
        <v>0</v>
      </c>
      <c r="BH144" s="214">
        <f>IF(N144="sníž. přenesená",J144,0)</f>
        <v>0</v>
      </c>
      <c r="BI144" s="214">
        <f>IF(N144="nulová",J144,0)</f>
        <v>0</v>
      </c>
      <c r="BJ144" s="25" t="s">
        <v>82</v>
      </c>
      <c r="BK144" s="214">
        <f>ROUND(I144*H144,2)</f>
        <v>0</v>
      </c>
      <c r="BL144" s="25" t="s">
        <v>327</v>
      </c>
      <c r="BM144" s="25" t="s">
        <v>3482</v>
      </c>
    </row>
    <row r="145" spans="2:65" s="1" customFormat="1" ht="81">
      <c r="B145" s="42"/>
      <c r="C145" s="64"/>
      <c r="D145" s="246" t="s">
        <v>1656</v>
      </c>
      <c r="E145" s="64"/>
      <c r="F145" s="290" t="s">
        <v>3483</v>
      </c>
      <c r="G145" s="64"/>
      <c r="H145" s="64"/>
      <c r="I145" s="173"/>
      <c r="J145" s="64"/>
      <c r="K145" s="64"/>
      <c r="L145" s="62"/>
      <c r="M145" s="291"/>
      <c r="N145" s="43"/>
      <c r="O145" s="43"/>
      <c r="P145" s="43"/>
      <c r="Q145" s="43"/>
      <c r="R145" s="43"/>
      <c r="S145" s="43"/>
      <c r="T145" s="79"/>
      <c r="AT145" s="25" t="s">
        <v>1656</v>
      </c>
      <c r="AU145" s="25" t="s">
        <v>95</v>
      </c>
    </row>
    <row r="146" spans="2:65" s="1" customFormat="1" ht="22.5" customHeight="1">
      <c r="B146" s="42"/>
      <c r="C146" s="203" t="s">
        <v>327</v>
      </c>
      <c r="D146" s="203" t="s">
        <v>311</v>
      </c>
      <c r="E146" s="204" t="s">
        <v>3484</v>
      </c>
      <c r="F146" s="205" t="s">
        <v>3485</v>
      </c>
      <c r="G146" s="206" t="s">
        <v>508</v>
      </c>
      <c r="H146" s="207">
        <v>76.83</v>
      </c>
      <c r="I146" s="208"/>
      <c r="J146" s="209">
        <f>ROUND(I146*H146,2)</f>
        <v>0</v>
      </c>
      <c r="K146" s="205" t="s">
        <v>315</v>
      </c>
      <c r="L146" s="62"/>
      <c r="M146" s="210" t="s">
        <v>21</v>
      </c>
      <c r="N146" s="211" t="s">
        <v>45</v>
      </c>
      <c r="O146" s="43"/>
      <c r="P146" s="212">
        <f>O146*H146</f>
        <v>0</v>
      </c>
      <c r="Q146" s="212">
        <v>0</v>
      </c>
      <c r="R146" s="212">
        <f>Q146*H146</f>
        <v>0</v>
      </c>
      <c r="S146" s="212">
        <v>0</v>
      </c>
      <c r="T146" s="213">
        <f>S146*H146</f>
        <v>0</v>
      </c>
      <c r="AR146" s="25" t="s">
        <v>327</v>
      </c>
      <c r="AT146" s="25" t="s">
        <v>311</v>
      </c>
      <c r="AU146" s="25" t="s">
        <v>95</v>
      </c>
      <c r="AY146" s="25" t="s">
        <v>308</v>
      </c>
      <c r="BE146" s="214">
        <f>IF(N146="základní",J146,0)</f>
        <v>0</v>
      </c>
      <c r="BF146" s="214">
        <f>IF(N146="snížená",J146,0)</f>
        <v>0</v>
      </c>
      <c r="BG146" s="214">
        <f>IF(N146="zákl. přenesená",J146,0)</f>
        <v>0</v>
      </c>
      <c r="BH146" s="214">
        <f>IF(N146="sníž. přenesená",J146,0)</f>
        <v>0</v>
      </c>
      <c r="BI146" s="214">
        <f>IF(N146="nulová",J146,0)</f>
        <v>0</v>
      </c>
      <c r="BJ146" s="25" t="s">
        <v>82</v>
      </c>
      <c r="BK146" s="214">
        <f>ROUND(I146*H146,2)</f>
        <v>0</v>
      </c>
      <c r="BL146" s="25" t="s">
        <v>327</v>
      </c>
      <c r="BM146" s="25" t="s">
        <v>3486</v>
      </c>
    </row>
    <row r="147" spans="2:65" s="1" customFormat="1" ht="22.5" customHeight="1">
      <c r="B147" s="42"/>
      <c r="C147" s="203" t="s">
        <v>307</v>
      </c>
      <c r="D147" s="203" t="s">
        <v>311</v>
      </c>
      <c r="E147" s="204" t="s">
        <v>3487</v>
      </c>
      <c r="F147" s="205" t="s">
        <v>3488</v>
      </c>
      <c r="G147" s="206" t="s">
        <v>449</v>
      </c>
      <c r="H147" s="207">
        <v>3.34</v>
      </c>
      <c r="I147" s="208"/>
      <c r="J147" s="209">
        <f>ROUND(I147*H147,2)</f>
        <v>0</v>
      </c>
      <c r="K147" s="205" t="s">
        <v>315</v>
      </c>
      <c r="L147" s="62"/>
      <c r="M147" s="210" t="s">
        <v>21</v>
      </c>
      <c r="N147" s="211" t="s">
        <v>45</v>
      </c>
      <c r="O147" s="43"/>
      <c r="P147" s="212">
        <f>O147*H147</f>
        <v>0</v>
      </c>
      <c r="Q147" s="212">
        <v>2.45329</v>
      </c>
      <c r="R147" s="212">
        <f>Q147*H147</f>
        <v>8.1939885999999991</v>
      </c>
      <c r="S147" s="212">
        <v>0</v>
      </c>
      <c r="T147" s="213">
        <f>S147*H147</f>
        <v>0</v>
      </c>
      <c r="AR147" s="25" t="s">
        <v>327</v>
      </c>
      <c r="AT147" s="25" t="s">
        <v>311</v>
      </c>
      <c r="AU147" s="25" t="s">
        <v>95</v>
      </c>
      <c r="AY147" s="25" t="s">
        <v>308</v>
      </c>
      <c r="BE147" s="214">
        <f>IF(N147="základní",J147,0)</f>
        <v>0</v>
      </c>
      <c r="BF147" s="214">
        <f>IF(N147="snížená",J147,0)</f>
        <v>0</v>
      </c>
      <c r="BG147" s="214">
        <f>IF(N147="zákl. přenesená",J147,0)</f>
        <v>0</v>
      </c>
      <c r="BH147" s="214">
        <f>IF(N147="sníž. přenesená",J147,0)</f>
        <v>0</v>
      </c>
      <c r="BI147" s="214">
        <f>IF(N147="nulová",J147,0)</f>
        <v>0</v>
      </c>
      <c r="BJ147" s="25" t="s">
        <v>82</v>
      </c>
      <c r="BK147" s="214">
        <f>ROUND(I147*H147,2)</f>
        <v>0</v>
      </c>
      <c r="BL147" s="25" t="s">
        <v>327</v>
      </c>
      <c r="BM147" s="25" t="s">
        <v>3489</v>
      </c>
    </row>
    <row r="148" spans="2:65" s="1" customFormat="1" ht="22.5" customHeight="1">
      <c r="B148" s="42"/>
      <c r="C148" s="203" t="s">
        <v>334</v>
      </c>
      <c r="D148" s="203" t="s">
        <v>311</v>
      </c>
      <c r="E148" s="204" t="s">
        <v>3490</v>
      </c>
      <c r="F148" s="205" t="s">
        <v>3491</v>
      </c>
      <c r="G148" s="206" t="s">
        <v>508</v>
      </c>
      <c r="H148" s="207">
        <v>5.13</v>
      </c>
      <c r="I148" s="208"/>
      <c r="J148" s="209">
        <f>ROUND(I148*H148,2)</f>
        <v>0</v>
      </c>
      <c r="K148" s="205" t="s">
        <v>315</v>
      </c>
      <c r="L148" s="62"/>
      <c r="M148" s="210" t="s">
        <v>21</v>
      </c>
      <c r="N148" s="211" t="s">
        <v>45</v>
      </c>
      <c r="O148" s="43"/>
      <c r="P148" s="212">
        <f>O148*H148</f>
        <v>0</v>
      </c>
      <c r="Q148" s="212">
        <v>1.0300000000000001E-3</v>
      </c>
      <c r="R148" s="212">
        <f>Q148*H148</f>
        <v>5.2839000000000002E-3</v>
      </c>
      <c r="S148" s="212">
        <v>0</v>
      </c>
      <c r="T148" s="213">
        <f>S148*H148</f>
        <v>0</v>
      </c>
      <c r="AR148" s="25" t="s">
        <v>327</v>
      </c>
      <c r="AT148" s="25" t="s">
        <v>311</v>
      </c>
      <c r="AU148" s="25" t="s">
        <v>95</v>
      </c>
      <c r="AY148" s="25" t="s">
        <v>308</v>
      </c>
      <c r="BE148" s="214">
        <f>IF(N148="základní",J148,0)</f>
        <v>0</v>
      </c>
      <c r="BF148" s="214">
        <f>IF(N148="snížená",J148,0)</f>
        <v>0</v>
      </c>
      <c r="BG148" s="214">
        <f>IF(N148="zákl. přenesená",J148,0)</f>
        <v>0</v>
      </c>
      <c r="BH148" s="214">
        <f>IF(N148="sníž. přenesená",J148,0)</f>
        <v>0</v>
      </c>
      <c r="BI148" s="214">
        <f>IF(N148="nulová",J148,0)</f>
        <v>0</v>
      </c>
      <c r="BJ148" s="25" t="s">
        <v>82</v>
      </c>
      <c r="BK148" s="214">
        <f>ROUND(I148*H148,2)</f>
        <v>0</v>
      </c>
      <c r="BL148" s="25" t="s">
        <v>327</v>
      </c>
      <c r="BM148" s="25" t="s">
        <v>3492</v>
      </c>
    </row>
    <row r="149" spans="2:65" s="1" customFormat="1" ht="22.5" customHeight="1">
      <c r="B149" s="42"/>
      <c r="C149" s="203" t="s">
        <v>338</v>
      </c>
      <c r="D149" s="203" t="s">
        <v>311</v>
      </c>
      <c r="E149" s="204" t="s">
        <v>3493</v>
      </c>
      <c r="F149" s="205" t="s">
        <v>3494</v>
      </c>
      <c r="G149" s="206" t="s">
        <v>508</v>
      </c>
      <c r="H149" s="207">
        <v>5.13</v>
      </c>
      <c r="I149" s="208"/>
      <c r="J149" s="209">
        <f>ROUND(I149*H149,2)</f>
        <v>0</v>
      </c>
      <c r="K149" s="205" t="s">
        <v>315</v>
      </c>
      <c r="L149" s="62"/>
      <c r="M149" s="210" t="s">
        <v>21</v>
      </c>
      <c r="N149" s="211" t="s">
        <v>45</v>
      </c>
      <c r="O149" s="43"/>
      <c r="P149" s="212">
        <f>O149*H149</f>
        <v>0</v>
      </c>
      <c r="Q149" s="212">
        <v>0</v>
      </c>
      <c r="R149" s="212">
        <f>Q149*H149</f>
        <v>0</v>
      </c>
      <c r="S149" s="212">
        <v>0</v>
      </c>
      <c r="T149" s="213">
        <f>S149*H149</f>
        <v>0</v>
      </c>
      <c r="AR149" s="25" t="s">
        <v>327</v>
      </c>
      <c r="AT149" s="25" t="s">
        <v>311</v>
      </c>
      <c r="AU149" s="25" t="s">
        <v>95</v>
      </c>
      <c r="AY149" s="25" t="s">
        <v>308</v>
      </c>
      <c r="BE149" s="214">
        <f>IF(N149="základní",J149,0)</f>
        <v>0</v>
      </c>
      <c r="BF149" s="214">
        <f>IF(N149="snížená",J149,0)</f>
        <v>0</v>
      </c>
      <c r="BG149" s="214">
        <f>IF(N149="zákl. přenesená",J149,0)</f>
        <v>0</v>
      </c>
      <c r="BH149" s="214">
        <f>IF(N149="sníž. přenesená",J149,0)</f>
        <v>0</v>
      </c>
      <c r="BI149" s="214">
        <f>IF(N149="nulová",J149,0)</f>
        <v>0</v>
      </c>
      <c r="BJ149" s="25" t="s">
        <v>82</v>
      </c>
      <c r="BK149" s="214">
        <f>ROUND(I149*H149,2)</f>
        <v>0</v>
      </c>
      <c r="BL149" s="25" t="s">
        <v>327</v>
      </c>
      <c r="BM149" s="25" t="s">
        <v>3495</v>
      </c>
    </row>
    <row r="150" spans="2:65" s="1" customFormat="1" ht="22.5" customHeight="1">
      <c r="B150" s="42"/>
      <c r="C150" s="203" t="s">
        <v>342</v>
      </c>
      <c r="D150" s="203" t="s">
        <v>311</v>
      </c>
      <c r="E150" s="204" t="s">
        <v>3496</v>
      </c>
      <c r="F150" s="205" t="s">
        <v>3497</v>
      </c>
      <c r="G150" s="206" t="s">
        <v>449</v>
      </c>
      <c r="H150" s="207">
        <v>9.9499999999999993</v>
      </c>
      <c r="I150" s="208"/>
      <c r="J150" s="209">
        <f>ROUND(I150*H150,2)</f>
        <v>0</v>
      </c>
      <c r="K150" s="205" t="s">
        <v>315</v>
      </c>
      <c r="L150" s="62"/>
      <c r="M150" s="210" t="s">
        <v>21</v>
      </c>
      <c r="N150" s="211" t="s">
        <v>45</v>
      </c>
      <c r="O150" s="43"/>
      <c r="P150" s="212">
        <f>O150*H150</f>
        <v>0</v>
      </c>
      <c r="Q150" s="212">
        <v>2.45329</v>
      </c>
      <c r="R150" s="212">
        <f>Q150*H150</f>
        <v>24.410235499999999</v>
      </c>
      <c r="S150" s="212">
        <v>0</v>
      </c>
      <c r="T150" s="213">
        <f>S150*H150</f>
        <v>0</v>
      </c>
      <c r="AR150" s="25" t="s">
        <v>327</v>
      </c>
      <c r="AT150" s="25" t="s">
        <v>311</v>
      </c>
      <c r="AU150" s="25" t="s">
        <v>95</v>
      </c>
      <c r="AY150" s="25" t="s">
        <v>308</v>
      </c>
      <c r="BE150" s="214">
        <f>IF(N150="základní",J150,0)</f>
        <v>0</v>
      </c>
      <c r="BF150" s="214">
        <f>IF(N150="snížená",J150,0)</f>
        <v>0</v>
      </c>
      <c r="BG150" s="214">
        <f>IF(N150="zákl. přenesená",J150,0)</f>
        <v>0</v>
      </c>
      <c r="BH150" s="214">
        <f>IF(N150="sníž. přenesená",J150,0)</f>
        <v>0</v>
      </c>
      <c r="BI150" s="214">
        <f>IF(N150="nulová",J150,0)</f>
        <v>0</v>
      </c>
      <c r="BJ150" s="25" t="s">
        <v>82</v>
      </c>
      <c r="BK150" s="214">
        <f>ROUND(I150*H150,2)</f>
        <v>0</v>
      </c>
      <c r="BL150" s="25" t="s">
        <v>327</v>
      </c>
      <c r="BM150" s="25" t="s">
        <v>3498</v>
      </c>
    </row>
    <row r="151" spans="2:65" s="1" customFormat="1" ht="40.5">
      <c r="B151" s="42"/>
      <c r="C151" s="64"/>
      <c r="D151" s="246" t="s">
        <v>1656</v>
      </c>
      <c r="E151" s="64"/>
      <c r="F151" s="290" t="s">
        <v>3499</v>
      </c>
      <c r="G151" s="64"/>
      <c r="H151" s="64"/>
      <c r="I151" s="173"/>
      <c r="J151" s="64"/>
      <c r="K151" s="64"/>
      <c r="L151" s="62"/>
      <c r="M151" s="291"/>
      <c r="N151" s="43"/>
      <c r="O151" s="43"/>
      <c r="P151" s="43"/>
      <c r="Q151" s="43"/>
      <c r="R151" s="43"/>
      <c r="S151" s="43"/>
      <c r="T151" s="79"/>
      <c r="AT151" s="25" t="s">
        <v>1656</v>
      </c>
      <c r="AU151" s="25" t="s">
        <v>95</v>
      </c>
    </row>
    <row r="152" spans="2:65" s="1" customFormat="1" ht="22.5" customHeight="1">
      <c r="B152" s="42"/>
      <c r="C152" s="203" t="s">
        <v>346</v>
      </c>
      <c r="D152" s="203" t="s">
        <v>311</v>
      </c>
      <c r="E152" s="204" t="s">
        <v>3480</v>
      </c>
      <c r="F152" s="205" t="s">
        <v>3481</v>
      </c>
      <c r="G152" s="206" t="s">
        <v>508</v>
      </c>
      <c r="H152" s="207">
        <v>36.43</v>
      </c>
      <c r="I152" s="208"/>
      <c r="J152" s="209">
        <f>ROUND(I152*H152,2)</f>
        <v>0</v>
      </c>
      <c r="K152" s="205" t="s">
        <v>315</v>
      </c>
      <c r="L152" s="62"/>
      <c r="M152" s="210" t="s">
        <v>21</v>
      </c>
      <c r="N152" s="211" t="s">
        <v>45</v>
      </c>
      <c r="O152" s="43"/>
      <c r="P152" s="212">
        <f>O152*H152</f>
        <v>0</v>
      </c>
      <c r="Q152" s="212">
        <v>1.0300000000000001E-3</v>
      </c>
      <c r="R152" s="212">
        <f>Q152*H152</f>
        <v>3.7522900000000005E-2</v>
      </c>
      <c r="S152" s="212">
        <v>0</v>
      </c>
      <c r="T152" s="213">
        <f>S152*H152</f>
        <v>0</v>
      </c>
      <c r="AR152" s="25" t="s">
        <v>327</v>
      </c>
      <c r="AT152" s="25" t="s">
        <v>311</v>
      </c>
      <c r="AU152" s="25" t="s">
        <v>95</v>
      </c>
      <c r="AY152" s="25" t="s">
        <v>308</v>
      </c>
      <c r="BE152" s="214">
        <f>IF(N152="základní",J152,0)</f>
        <v>0</v>
      </c>
      <c r="BF152" s="214">
        <f>IF(N152="snížená",J152,0)</f>
        <v>0</v>
      </c>
      <c r="BG152" s="214">
        <f>IF(N152="zákl. přenesená",J152,0)</f>
        <v>0</v>
      </c>
      <c r="BH152" s="214">
        <f>IF(N152="sníž. přenesená",J152,0)</f>
        <v>0</v>
      </c>
      <c r="BI152" s="214">
        <f>IF(N152="nulová",J152,0)</f>
        <v>0</v>
      </c>
      <c r="BJ152" s="25" t="s">
        <v>82</v>
      </c>
      <c r="BK152" s="214">
        <f>ROUND(I152*H152,2)</f>
        <v>0</v>
      </c>
      <c r="BL152" s="25" t="s">
        <v>327</v>
      </c>
      <c r="BM152" s="25" t="s">
        <v>3500</v>
      </c>
    </row>
    <row r="153" spans="2:65" s="1" customFormat="1" ht="27">
      <c r="B153" s="42"/>
      <c r="C153" s="64"/>
      <c r="D153" s="246" t="s">
        <v>1656</v>
      </c>
      <c r="E153" s="64"/>
      <c r="F153" s="290" t="s">
        <v>3501</v>
      </c>
      <c r="G153" s="64"/>
      <c r="H153" s="64"/>
      <c r="I153" s="173"/>
      <c r="J153" s="64"/>
      <c r="K153" s="64"/>
      <c r="L153" s="62"/>
      <c r="M153" s="291"/>
      <c r="N153" s="43"/>
      <c r="O153" s="43"/>
      <c r="P153" s="43"/>
      <c r="Q153" s="43"/>
      <c r="R153" s="43"/>
      <c r="S153" s="43"/>
      <c r="T153" s="79"/>
      <c r="AT153" s="25" t="s">
        <v>1656</v>
      </c>
      <c r="AU153" s="25" t="s">
        <v>95</v>
      </c>
    </row>
    <row r="154" spans="2:65" s="1" customFormat="1" ht="22.5" customHeight="1">
      <c r="B154" s="42"/>
      <c r="C154" s="203" t="s">
        <v>350</v>
      </c>
      <c r="D154" s="203" t="s">
        <v>311</v>
      </c>
      <c r="E154" s="204" t="s">
        <v>3484</v>
      </c>
      <c r="F154" s="205" t="s">
        <v>3485</v>
      </c>
      <c r="G154" s="206" t="s">
        <v>508</v>
      </c>
      <c r="H154" s="207">
        <v>36.43</v>
      </c>
      <c r="I154" s="208"/>
      <c r="J154" s="209">
        <f>ROUND(I154*H154,2)</f>
        <v>0</v>
      </c>
      <c r="K154" s="205" t="s">
        <v>315</v>
      </c>
      <c r="L154" s="62"/>
      <c r="M154" s="210" t="s">
        <v>21</v>
      </c>
      <c r="N154" s="211" t="s">
        <v>45</v>
      </c>
      <c r="O154" s="43"/>
      <c r="P154" s="212">
        <f>O154*H154</f>
        <v>0</v>
      </c>
      <c r="Q154" s="212">
        <v>0</v>
      </c>
      <c r="R154" s="212">
        <f>Q154*H154</f>
        <v>0</v>
      </c>
      <c r="S154" s="212">
        <v>0</v>
      </c>
      <c r="T154" s="213">
        <f>S154*H154</f>
        <v>0</v>
      </c>
      <c r="AR154" s="25" t="s">
        <v>327</v>
      </c>
      <c r="AT154" s="25" t="s">
        <v>311</v>
      </c>
      <c r="AU154" s="25" t="s">
        <v>95</v>
      </c>
      <c r="AY154" s="25" t="s">
        <v>308</v>
      </c>
      <c r="BE154" s="214">
        <f>IF(N154="základní",J154,0)</f>
        <v>0</v>
      </c>
      <c r="BF154" s="214">
        <f>IF(N154="snížená",J154,0)</f>
        <v>0</v>
      </c>
      <c r="BG154" s="214">
        <f>IF(N154="zákl. přenesená",J154,0)</f>
        <v>0</v>
      </c>
      <c r="BH154" s="214">
        <f>IF(N154="sníž. přenesená",J154,0)</f>
        <v>0</v>
      </c>
      <c r="BI154" s="214">
        <f>IF(N154="nulová",J154,0)</f>
        <v>0</v>
      </c>
      <c r="BJ154" s="25" t="s">
        <v>82</v>
      </c>
      <c r="BK154" s="214">
        <f>ROUND(I154*H154,2)</f>
        <v>0</v>
      </c>
      <c r="BL154" s="25" t="s">
        <v>327</v>
      </c>
      <c r="BM154" s="25" t="s">
        <v>3502</v>
      </c>
    </row>
    <row r="155" spans="2:65" s="1" customFormat="1" ht="27">
      <c r="B155" s="42"/>
      <c r="C155" s="64"/>
      <c r="D155" s="246" t="s">
        <v>1656</v>
      </c>
      <c r="E155" s="64"/>
      <c r="F155" s="290" t="s">
        <v>3501</v>
      </c>
      <c r="G155" s="64"/>
      <c r="H155" s="64"/>
      <c r="I155" s="173"/>
      <c r="J155" s="64"/>
      <c r="K155" s="64"/>
      <c r="L155" s="62"/>
      <c r="M155" s="291"/>
      <c r="N155" s="43"/>
      <c r="O155" s="43"/>
      <c r="P155" s="43"/>
      <c r="Q155" s="43"/>
      <c r="R155" s="43"/>
      <c r="S155" s="43"/>
      <c r="T155" s="79"/>
      <c r="AT155" s="25" t="s">
        <v>1656</v>
      </c>
      <c r="AU155" s="25" t="s">
        <v>95</v>
      </c>
    </row>
    <row r="156" spans="2:65" s="1" customFormat="1" ht="22.5" customHeight="1">
      <c r="B156" s="42"/>
      <c r="C156" s="203" t="s">
        <v>356</v>
      </c>
      <c r="D156" s="203" t="s">
        <v>311</v>
      </c>
      <c r="E156" s="204" t="s">
        <v>3496</v>
      </c>
      <c r="F156" s="205" t="s">
        <v>3497</v>
      </c>
      <c r="G156" s="206" t="s">
        <v>449</v>
      </c>
      <c r="H156" s="207">
        <v>179.6</v>
      </c>
      <c r="I156" s="208"/>
      <c r="J156" s="209">
        <f>ROUND(I156*H156,2)</f>
        <v>0</v>
      </c>
      <c r="K156" s="205" t="s">
        <v>315</v>
      </c>
      <c r="L156" s="62"/>
      <c r="M156" s="210" t="s">
        <v>21</v>
      </c>
      <c r="N156" s="211" t="s">
        <v>45</v>
      </c>
      <c r="O156" s="43"/>
      <c r="P156" s="212">
        <f>O156*H156</f>
        <v>0</v>
      </c>
      <c r="Q156" s="212">
        <v>2.45329</v>
      </c>
      <c r="R156" s="212">
        <f>Q156*H156</f>
        <v>440.610884</v>
      </c>
      <c r="S156" s="212">
        <v>0</v>
      </c>
      <c r="T156" s="213">
        <f>S156*H156</f>
        <v>0</v>
      </c>
      <c r="AR156" s="25" t="s">
        <v>327</v>
      </c>
      <c r="AT156" s="25" t="s">
        <v>311</v>
      </c>
      <c r="AU156" s="25" t="s">
        <v>95</v>
      </c>
      <c r="AY156" s="25" t="s">
        <v>308</v>
      </c>
      <c r="BE156" s="214">
        <f>IF(N156="základní",J156,0)</f>
        <v>0</v>
      </c>
      <c r="BF156" s="214">
        <f>IF(N156="snížená",J156,0)</f>
        <v>0</v>
      </c>
      <c r="BG156" s="214">
        <f>IF(N156="zákl. přenesená",J156,0)</f>
        <v>0</v>
      </c>
      <c r="BH156" s="214">
        <f>IF(N156="sníž. přenesená",J156,0)</f>
        <v>0</v>
      </c>
      <c r="BI156" s="214">
        <f>IF(N156="nulová",J156,0)</f>
        <v>0</v>
      </c>
      <c r="BJ156" s="25" t="s">
        <v>82</v>
      </c>
      <c r="BK156" s="214">
        <f>ROUND(I156*H156,2)</f>
        <v>0</v>
      </c>
      <c r="BL156" s="25" t="s">
        <v>327</v>
      </c>
      <c r="BM156" s="25" t="s">
        <v>3503</v>
      </c>
    </row>
    <row r="157" spans="2:65" s="1" customFormat="1" ht="40.5">
      <c r="B157" s="42"/>
      <c r="C157" s="64"/>
      <c r="D157" s="246" t="s">
        <v>1656</v>
      </c>
      <c r="E157" s="64"/>
      <c r="F157" s="290" t="s">
        <v>3504</v>
      </c>
      <c r="G157" s="64"/>
      <c r="H157" s="64"/>
      <c r="I157" s="173"/>
      <c r="J157" s="64"/>
      <c r="K157" s="64"/>
      <c r="L157" s="62"/>
      <c r="M157" s="291"/>
      <c r="N157" s="43"/>
      <c r="O157" s="43"/>
      <c r="P157" s="43"/>
      <c r="Q157" s="43"/>
      <c r="R157" s="43"/>
      <c r="S157" s="43"/>
      <c r="T157" s="79"/>
      <c r="AT157" s="25" t="s">
        <v>1656</v>
      </c>
      <c r="AU157" s="25" t="s">
        <v>95</v>
      </c>
    </row>
    <row r="158" spans="2:65" s="1" customFormat="1" ht="22.5" customHeight="1">
      <c r="B158" s="42"/>
      <c r="C158" s="203" t="s">
        <v>360</v>
      </c>
      <c r="D158" s="203" t="s">
        <v>311</v>
      </c>
      <c r="E158" s="204" t="s">
        <v>3480</v>
      </c>
      <c r="F158" s="205" t="s">
        <v>3481</v>
      </c>
      <c r="G158" s="206" t="s">
        <v>508</v>
      </c>
      <c r="H158" s="207">
        <v>352.8</v>
      </c>
      <c r="I158" s="208"/>
      <c r="J158" s="209">
        <f>ROUND(I158*H158,2)</f>
        <v>0</v>
      </c>
      <c r="K158" s="205" t="s">
        <v>315</v>
      </c>
      <c r="L158" s="62"/>
      <c r="M158" s="210" t="s">
        <v>21</v>
      </c>
      <c r="N158" s="211" t="s">
        <v>45</v>
      </c>
      <c r="O158" s="43"/>
      <c r="P158" s="212">
        <f>O158*H158</f>
        <v>0</v>
      </c>
      <c r="Q158" s="212">
        <v>1.0300000000000001E-3</v>
      </c>
      <c r="R158" s="212">
        <f>Q158*H158</f>
        <v>0.36338400000000004</v>
      </c>
      <c r="S158" s="212">
        <v>0</v>
      </c>
      <c r="T158" s="213">
        <f>S158*H158</f>
        <v>0</v>
      </c>
      <c r="AR158" s="25" t="s">
        <v>327</v>
      </c>
      <c r="AT158" s="25" t="s">
        <v>311</v>
      </c>
      <c r="AU158" s="25" t="s">
        <v>95</v>
      </c>
      <c r="AY158" s="25" t="s">
        <v>308</v>
      </c>
      <c r="BE158" s="214">
        <f>IF(N158="základní",J158,0)</f>
        <v>0</v>
      </c>
      <c r="BF158" s="214">
        <f>IF(N158="snížená",J158,0)</f>
        <v>0</v>
      </c>
      <c r="BG158" s="214">
        <f>IF(N158="zákl. přenesená",J158,0)</f>
        <v>0</v>
      </c>
      <c r="BH158" s="214">
        <f>IF(N158="sníž. přenesená",J158,0)</f>
        <v>0</v>
      </c>
      <c r="BI158" s="214">
        <f>IF(N158="nulová",J158,0)</f>
        <v>0</v>
      </c>
      <c r="BJ158" s="25" t="s">
        <v>82</v>
      </c>
      <c r="BK158" s="214">
        <f>ROUND(I158*H158,2)</f>
        <v>0</v>
      </c>
      <c r="BL158" s="25" t="s">
        <v>327</v>
      </c>
      <c r="BM158" s="25" t="s">
        <v>3505</v>
      </c>
    </row>
    <row r="159" spans="2:65" s="1" customFormat="1" ht="27">
      <c r="B159" s="42"/>
      <c r="C159" s="64"/>
      <c r="D159" s="246" t="s">
        <v>1656</v>
      </c>
      <c r="E159" s="64"/>
      <c r="F159" s="290" t="s">
        <v>3506</v>
      </c>
      <c r="G159" s="64"/>
      <c r="H159" s="64"/>
      <c r="I159" s="173"/>
      <c r="J159" s="64"/>
      <c r="K159" s="64"/>
      <c r="L159" s="62"/>
      <c r="M159" s="291"/>
      <c r="N159" s="43"/>
      <c r="O159" s="43"/>
      <c r="P159" s="43"/>
      <c r="Q159" s="43"/>
      <c r="R159" s="43"/>
      <c r="S159" s="43"/>
      <c r="T159" s="79"/>
      <c r="AT159" s="25" t="s">
        <v>1656</v>
      </c>
      <c r="AU159" s="25" t="s">
        <v>95</v>
      </c>
    </row>
    <row r="160" spans="2:65" s="1" customFormat="1" ht="22.5" customHeight="1">
      <c r="B160" s="42"/>
      <c r="C160" s="203" t="s">
        <v>364</v>
      </c>
      <c r="D160" s="203" t="s">
        <v>311</v>
      </c>
      <c r="E160" s="204" t="s">
        <v>3484</v>
      </c>
      <c r="F160" s="205" t="s">
        <v>3485</v>
      </c>
      <c r="G160" s="206" t="s">
        <v>508</v>
      </c>
      <c r="H160" s="207">
        <v>352.8</v>
      </c>
      <c r="I160" s="208"/>
      <c r="J160" s="209">
        <f>ROUND(I160*H160,2)</f>
        <v>0</v>
      </c>
      <c r="K160" s="205" t="s">
        <v>315</v>
      </c>
      <c r="L160" s="62"/>
      <c r="M160" s="210" t="s">
        <v>21</v>
      </c>
      <c r="N160" s="211" t="s">
        <v>45</v>
      </c>
      <c r="O160" s="43"/>
      <c r="P160" s="212">
        <f>O160*H160</f>
        <v>0</v>
      </c>
      <c r="Q160" s="212">
        <v>0</v>
      </c>
      <c r="R160" s="212">
        <f>Q160*H160</f>
        <v>0</v>
      </c>
      <c r="S160" s="212">
        <v>0</v>
      </c>
      <c r="T160" s="213">
        <f>S160*H160</f>
        <v>0</v>
      </c>
      <c r="AR160" s="25" t="s">
        <v>327</v>
      </c>
      <c r="AT160" s="25" t="s">
        <v>311</v>
      </c>
      <c r="AU160" s="25" t="s">
        <v>95</v>
      </c>
      <c r="AY160" s="25" t="s">
        <v>308</v>
      </c>
      <c r="BE160" s="214">
        <f>IF(N160="základní",J160,0)</f>
        <v>0</v>
      </c>
      <c r="BF160" s="214">
        <f>IF(N160="snížená",J160,0)</f>
        <v>0</v>
      </c>
      <c r="BG160" s="214">
        <f>IF(N160="zákl. přenesená",J160,0)</f>
        <v>0</v>
      </c>
      <c r="BH160" s="214">
        <f>IF(N160="sníž. přenesená",J160,0)</f>
        <v>0</v>
      </c>
      <c r="BI160" s="214">
        <f>IF(N160="nulová",J160,0)</f>
        <v>0</v>
      </c>
      <c r="BJ160" s="25" t="s">
        <v>82</v>
      </c>
      <c r="BK160" s="214">
        <f>ROUND(I160*H160,2)</f>
        <v>0</v>
      </c>
      <c r="BL160" s="25" t="s">
        <v>327</v>
      </c>
      <c r="BM160" s="25" t="s">
        <v>3507</v>
      </c>
    </row>
    <row r="161" spans="2:65" s="1" customFormat="1" ht="27">
      <c r="B161" s="42"/>
      <c r="C161" s="64"/>
      <c r="D161" s="246" t="s">
        <v>1656</v>
      </c>
      <c r="E161" s="64"/>
      <c r="F161" s="290" t="s">
        <v>3506</v>
      </c>
      <c r="G161" s="64"/>
      <c r="H161" s="64"/>
      <c r="I161" s="173"/>
      <c r="J161" s="64"/>
      <c r="K161" s="64"/>
      <c r="L161" s="62"/>
      <c r="M161" s="291"/>
      <c r="N161" s="43"/>
      <c r="O161" s="43"/>
      <c r="P161" s="43"/>
      <c r="Q161" s="43"/>
      <c r="R161" s="43"/>
      <c r="S161" s="43"/>
      <c r="T161" s="79"/>
      <c r="AT161" s="25" t="s">
        <v>1656</v>
      </c>
      <c r="AU161" s="25" t="s">
        <v>95</v>
      </c>
    </row>
    <row r="162" spans="2:65" s="1" customFormat="1" ht="22.5" customHeight="1">
      <c r="B162" s="42"/>
      <c r="C162" s="203" t="s">
        <v>368</v>
      </c>
      <c r="D162" s="203" t="s">
        <v>311</v>
      </c>
      <c r="E162" s="204" t="s">
        <v>3508</v>
      </c>
      <c r="F162" s="205" t="s">
        <v>3509</v>
      </c>
      <c r="G162" s="206" t="s">
        <v>719</v>
      </c>
      <c r="H162" s="207">
        <v>11.885999999999999</v>
      </c>
      <c r="I162" s="208"/>
      <c r="J162" s="209">
        <f>ROUND(I162*H162,2)</f>
        <v>0</v>
      </c>
      <c r="K162" s="205" t="s">
        <v>315</v>
      </c>
      <c r="L162" s="62"/>
      <c r="M162" s="210" t="s">
        <v>21</v>
      </c>
      <c r="N162" s="211" t="s">
        <v>45</v>
      </c>
      <c r="O162" s="43"/>
      <c r="P162" s="212">
        <f>O162*H162</f>
        <v>0</v>
      </c>
      <c r="Q162" s="212">
        <v>1.0601700000000001</v>
      </c>
      <c r="R162" s="212">
        <f>Q162*H162</f>
        <v>12.601180619999999</v>
      </c>
      <c r="S162" s="212">
        <v>0</v>
      </c>
      <c r="T162" s="213">
        <f>S162*H162</f>
        <v>0</v>
      </c>
      <c r="AR162" s="25" t="s">
        <v>327</v>
      </c>
      <c r="AT162" s="25" t="s">
        <v>311</v>
      </c>
      <c r="AU162" s="25" t="s">
        <v>95</v>
      </c>
      <c r="AY162" s="25" t="s">
        <v>308</v>
      </c>
      <c r="BE162" s="214">
        <f>IF(N162="základní",J162,0)</f>
        <v>0</v>
      </c>
      <c r="BF162" s="214">
        <f>IF(N162="snížená",J162,0)</f>
        <v>0</v>
      </c>
      <c r="BG162" s="214">
        <f>IF(N162="zákl. přenesená",J162,0)</f>
        <v>0</v>
      </c>
      <c r="BH162" s="214">
        <f>IF(N162="sníž. přenesená",J162,0)</f>
        <v>0</v>
      </c>
      <c r="BI162" s="214">
        <f>IF(N162="nulová",J162,0)</f>
        <v>0</v>
      </c>
      <c r="BJ162" s="25" t="s">
        <v>82</v>
      </c>
      <c r="BK162" s="214">
        <f>ROUND(I162*H162,2)</f>
        <v>0</v>
      </c>
      <c r="BL162" s="25" t="s">
        <v>327</v>
      </c>
      <c r="BM162" s="25" t="s">
        <v>3510</v>
      </c>
    </row>
    <row r="163" spans="2:65" s="1" customFormat="1" ht="22.5" customHeight="1">
      <c r="B163" s="42"/>
      <c r="C163" s="203" t="s">
        <v>10</v>
      </c>
      <c r="D163" s="203" t="s">
        <v>311</v>
      </c>
      <c r="E163" s="204" t="s">
        <v>3511</v>
      </c>
      <c r="F163" s="205" t="s">
        <v>3512</v>
      </c>
      <c r="G163" s="206" t="s">
        <v>719</v>
      </c>
      <c r="H163" s="207">
        <v>0.51</v>
      </c>
      <c r="I163" s="208"/>
      <c r="J163" s="209">
        <f>ROUND(I163*H163,2)</f>
        <v>0</v>
      </c>
      <c r="K163" s="205" t="s">
        <v>315</v>
      </c>
      <c r="L163" s="62"/>
      <c r="M163" s="210" t="s">
        <v>21</v>
      </c>
      <c r="N163" s="211" t="s">
        <v>45</v>
      </c>
      <c r="O163" s="43"/>
      <c r="P163" s="212">
        <f>O163*H163</f>
        <v>0</v>
      </c>
      <c r="Q163" s="212">
        <v>1.0530600000000001</v>
      </c>
      <c r="R163" s="212">
        <f>Q163*H163</f>
        <v>0.53706060000000011</v>
      </c>
      <c r="S163" s="212">
        <v>0</v>
      </c>
      <c r="T163" s="213">
        <f>S163*H163</f>
        <v>0</v>
      </c>
      <c r="AR163" s="25" t="s">
        <v>327</v>
      </c>
      <c r="AT163" s="25" t="s">
        <v>311</v>
      </c>
      <c r="AU163" s="25" t="s">
        <v>95</v>
      </c>
      <c r="AY163" s="25" t="s">
        <v>308</v>
      </c>
      <c r="BE163" s="214">
        <f>IF(N163="základní",J163,0)</f>
        <v>0</v>
      </c>
      <c r="BF163" s="214">
        <f>IF(N163="snížená",J163,0)</f>
        <v>0</v>
      </c>
      <c r="BG163" s="214">
        <f>IF(N163="zákl. přenesená",J163,0)</f>
        <v>0</v>
      </c>
      <c r="BH163" s="214">
        <f>IF(N163="sníž. přenesená",J163,0)</f>
        <v>0</v>
      </c>
      <c r="BI163" s="214">
        <f>IF(N163="nulová",J163,0)</f>
        <v>0</v>
      </c>
      <c r="BJ163" s="25" t="s">
        <v>82</v>
      </c>
      <c r="BK163" s="214">
        <f>ROUND(I163*H163,2)</f>
        <v>0</v>
      </c>
      <c r="BL163" s="25" t="s">
        <v>327</v>
      </c>
      <c r="BM163" s="25" t="s">
        <v>3513</v>
      </c>
    </row>
    <row r="164" spans="2:65" s="11" customFormat="1" ht="22.35" customHeight="1">
      <c r="B164" s="186"/>
      <c r="C164" s="187"/>
      <c r="D164" s="200" t="s">
        <v>73</v>
      </c>
      <c r="E164" s="201" t="s">
        <v>528</v>
      </c>
      <c r="F164" s="201" t="s">
        <v>2276</v>
      </c>
      <c r="G164" s="187"/>
      <c r="H164" s="187"/>
      <c r="I164" s="190"/>
      <c r="J164" s="202">
        <f>BK164</f>
        <v>0</v>
      </c>
      <c r="K164" s="187"/>
      <c r="L164" s="192"/>
      <c r="M164" s="193"/>
      <c r="N164" s="194"/>
      <c r="O164" s="194"/>
      <c r="P164" s="195">
        <f>SUM(P165:P168)</f>
        <v>0</v>
      </c>
      <c r="Q164" s="194"/>
      <c r="R164" s="195">
        <f>SUM(R165:R168)</f>
        <v>60.800806199999997</v>
      </c>
      <c r="S164" s="194"/>
      <c r="T164" s="196">
        <f>SUM(T165:T168)</f>
        <v>0</v>
      </c>
      <c r="AR164" s="197" t="s">
        <v>82</v>
      </c>
      <c r="AT164" s="198" t="s">
        <v>73</v>
      </c>
      <c r="AU164" s="198" t="s">
        <v>84</v>
      </c>
      <c r="AY164" s="197" t="s">
        <v>308</v>
      </c>
      <c r="BK164" s="199">
        <f>SUM(BK165:BK168)</f>
        <v>0</v>
      </c>
    </row>
    <row r="165" spans="2:65" s="1" customFormat="1" ht="31.5" customHeight="1">
      <c r="B165" s="42"/>
      <c r="C165" s="203" t="s">
        <v>375</v>
      </c>
      <c r="D165" s="203" t="s">
        <v>311</v>
      </c>
      <c r="E165" s="204" t="s">
        <v>3514</v>
      </c>
      <c r="F165" s="205" t="s">
        <v>3515</v>
      </c>
      <c r="G165" s="206" t="s">
        <v>449</v>
      </c>
      <c r="H165" s="207">
        <v>26.67</v>
      </c>
      <c r="I165" s="208"/>
      <c r="J165" s="209">
        <f>ROUND(I165*H165,2)</f>
        <v>0</v>
      </c>
      <c r="K165" s="205" t="s">
        <v>315</v>
      </c>
      <c r="L165" s="62"/>
      <c r="M165" s="210" t="s">
        <v>21</v>
      </c>
      <c r="N165" s="211" t="s">
        <v>45</v>
      </c>
      <c r="O165" s="43"/>
      <c r="P165" s="212">
        <f>O165*H165</f>
        <v>0</v>
      </c>
      <c r="Q165" s="212">
        <v>2.2563399999999998</v>
      </c>
      <c r="R165" s="212">
        <f>Q165*H165</f>
        <v>60.1765878</v>
      </c>
      <c r="S165" s="212">
        <v>0</v>
      </c>
      <c r="T165" s="213">
        <f>S165*H165</f>
        <v>0</v>
      </c>
      <c r="AR165" s="25" t="s">
        <v>327</v>
      </c>
      <c r="AT165" s="25" t="s">
        <v>311</v>
      </c>
      <c r="AU165" s="25" t="s">
        <v>95</v>
      </c>
      <c r="AY165" s="25" t="s">
        <v>308</v>
      </c>
      <c r="BE165" s="214">
        <f>IF(N165="základní",J165,0)</f>
        <v>0</v>
      </c>
      <c r="BF165" s="214">
        <f>IF(N165="snížená",J165,0)</f>
        <v>0</v>
      </c>
      <c r="BG165" s="214">
        <f>IF(N165="zákl. přenesená",J165,0)</f>
        <v>0</v>
      </c>
      <c r="BH165" s="214">
        <f>IF(N165="sníž. přenesená",J165,0)</f>
        <v>0</v>
      </c>
      <c r="BI165" s="214">
        <f>IF(N165="nulová",J165,0)</f>
        <v>0</v>
      </c>
      <c r="BJ165" s="25" t="s">
        <v>82</v>
      </c>
      <c r="BK165" s="214">
        <f>ROUND(I165*H165,2)</f>
        <v>0</v>
      </c>
      <c r="BL165" s="25" t="s">
        <v>327</v>
      </c>
      <c r="BM165" s="25" t="s">
        <v>3516</v>
      </c>
    </row>
    <row r="166" spans="2:65" s="1" customFormat="1" ht="27">
      <c r="B166" s="42"/>
      <c r="C166" s="64"/>
      <c r="D166" s="246" t="s">
        <v>1656</v>
      </c>
      <c r="E166" s="64"/>
      <c r="F166" s="290" t="s">
        <v>3517</v>
      </c>
      <c r="G166" s="64"/>
      <c r="H166" s="64"/>
      <c r="I166" s="173"/>
      <c r="J166" s="64"/>
      <c r="K166" s="64"/>
      <c r="L166" s="62"/>
      <c r="M166" s="291"/>
      <c r="N166" s="43"/>
      <c r="O166" s="43"/>
      <c r="P166" s="43"/>
      <c r="Q166" s="43"/>
      <c r="R166" s="43"/>
      <c r="S166" s="43"/>
      <c r="T166" s="79"/>
      <c r="AT166" s="25" t="s">
        <v>1656</v>
      </c>
      <c r="AU166" s="25" t="s">
        <v>95</v>
      </c>
    </row>
    <row r="167" spans="2:65" s="1" customFormat="1" ht="22.5" customHeight="1">
      <c r="B167" s="42"/>
      <c r="C167" s="203" t="s">
        <v>381</v>
      </c>
      <c r="D167" s="203" t="s">
        <v>311</v>
      </c>
      <c r="E167" s="204" t="s">
        <v>3518</v>
      </c>
      <c r="F167" s="205" t="s">
        <v>3519</v>
      </c>
      <c r="G167" s="206" t="s">
        <v>508</v>
      </c>
      <c r="H167" s="207">
        <v>46.17</v>
      </c>
      <c r="I167" s="208"/>
      <c r="J167" s="209">
        <f>ROUND(I167*H167,2)</f>
        <v>0</v>
      </c>
      <c r="K167" s="205" t="s">
        <v>315</v>
      </c>
      <c r="L167" s="62"/>
      <c r="M167" s="210" t="s">
        <v>21</v>
      </c>
      <c r="N167" s="211" t="s">
        <v>45</v>
      </c>
      <c r="O167" s="43"/>
      <c r="P167" s="212">
        <f>O167*H167</f>
        <v>0</v>
      </c>
      <c r="Q167" s="212">
        <v>1.3520000000000001E-2</v>
      </c>
      <c r="R167" s="212">
        <f>Q167*H167</f>
        <v>0.62421840000000006</v>
      </c>
      <c r="S167" s="212">
        <v>0</v>
      </c>
      <c r="T167" s="213">
        <f>S167*H167</f>
        <v>0</v>
      </c>
      <c r="AR167" s="25" t="s">
        <v>327</v>
      </c>
      <c r="AT167" s="25" t="s">
        <v>311</v>
      </c>
      <c r="AU167" s="25" t="s">
        <v>95</v>
      </c>
      <c r="AY167" s="25" t="s">
        <v>308</v>
      </c>
      <c r="BE167" s="214">
        <f>IF(N167="základní",J167,0)</f>
        <v>0</v>
      </c>
      <c r="BF167" s="214">
        <f>IF(N167="snížená",J167,0)</f>
        <v>0</v>
      </c>
      <c r="BG167" s="214">
        <f>IF(N167="zákl. přenesená",J167,0)</f>
        <v>0</v>
      </c>
      <c r="BH167" s="214">
        <f>IF(N167="sníž. přenesená",J167,0)</f>
        <v>0</v>
      </c>
      <c r="BI167" s="214">
        <f>IF(N167="nulová",J167,0)</f>
        <v>0</v>
      </c>
      <c r="BJ167" s="25" t="s">
        <v>82</v>
      </c>
      <c r="BK167" s="214">
        <f>ROUND(I167*H167,2)</f>
        <v>0</v>
      </c>
      <c r="BL167" s="25" t="s">
        <v>327</v>
      </c>
      <c r="BM167" s="25" t="s">
        <v>3520</v>
      </c>
    </row>
    <row r="168" spans="2:65" s="1" customFormat="1" ht="22.5" customHeight="1">
      <c r="B168" s="42"/>
      <c r="C168" s="203" t="s">
        <v>385</v>
      </c>
      <c r="D168" s="203" t="s">
        <v>311</v>
      </c>
      <c r="E168" s="204" t="s">
        <v>3521</v>
      </c>
      <c r="F168" s="205" t="s">
        <v>3522</v>
      </c>
      <c r="G168" s="206" t="s">
        <v>508</v>
      </c>
      <c r="H168" s="207">
        <v>46.17</v>
      </c>
      <c r="I168" s="208"/>
      <c r="J168" s="209">
        <f>ROUND(I168*H168,2)</f>
        <v>0</v>
      </c>
      <c r="K168" s="205" t="s">
        <v>315</v>
      </c>
      <c r="L168" s="62"/>
      <c r="M168" s="210" t="s">
        <v>21</v>
      </c>
      <c r="N168" s="211" t="s">
        <v>45</v>
      </c>
      <c r="O168" s="43"/>
      <c r="P168" s="212">
        <f>O168*H168</f>
        <v>0</v>
      </c>
      <c r="Q168" s="212">
        <v>0</v>
      </c>
      <c r="R168" s="212">
        <f>Q168*H168</f>
        <v>0</v>
      </c>
      <c r="S168" s="212">
        <v>0</v>
      </c>
      <c r="T168" s="213">
        <f>S168*H168</f>
        <v>0</v>
      </c>
      <c r="AR168" s="25" t="s">
        <v>327</v>
      </c>
      <c r="AT168" s="25" t="s">
        <v>311</v>
      </c>
      <c r="AU168" s="25" t="s">
        <v>95</v>
      </c>
      <c r="AY168" s="25" t="s">
        <v>308</v>
      </c>
      <c r="BE168" s="214">
        <f>IF(N168="základní",J168,0)</f>
        <v>0</v>
      </c>
      <c r="BF168" s="214">
        <f>IF(N168="snížená",J168,0)</f>
        <v>0</v>
      </c>
      <c r="BG168" s="214">
        <f>IF(N168="zákl. přenesená",J168,0)</f>
        <v>0</v>
      </c>
      <c r="BH168" s="214">
        <f>IF(N168="sníž. přenesená",J168,0)</f>
        <v>0</v>
      </c>
      <c r="BI168" s="214">
        <f>IF(N168="nulová",J168,0)</f>
        <v>0</v>
      </c>
      <c r="BJ168" s="25" t="s">
        <v>82</v>
      </c>
      <c r="BK168" s="214">
        <f>ROUND(I168*H168,2)</f>
        <v>0</v>
      </c>
      <c r="BL168" s="25" t="s">
        <v>327</v>
      </c>
      <c r="BM168" s="25" t="s">
        <v>3523</v>
      </c>
    </row>
    <row r="169" spans="2:65" s="11" customFormat="1" ht="29.85" customHeight="1">
      <c r="B169" s="186"/>
      <c r="C169" s="187"/>
      <c r="D169" s="188" t="s">
        <v>73</v>
      </c>
      <c r="E169" s="262" t="s">
        <v>3524</v>
      </c>
      <c r="F169" s="262" t="s">
        <v>3525</v>
      </c>
      <c r="G169" s="187"/>
      <c r="H169" s="187"/>
      <c r="I169" s="190"/>
      <c r="J169" s="263">
        <f>BK169</f>
        <v>0</v>
      </c>
      <c r="K169" s="187"/>
      <c r="L169" s="192"/>
      <c r="M169" s="193"/>
      <c r="N169" s="194"/>
      <c r="O169" s="194"/>
      <c r="P169" s="195">
        <f>P170</f>
        <v>0</v>
      </c>
      <c r="Q169" s="194"/>
      <c r="R169" s="195">
        <f>R170</f>
        <v>56.028644329999999</v>
      </c>
      <c r="S169" s="194"/>
      <c r="T169" s="196">
        <f>T170</f>
        <v>0</v>
      </c>
      <c r="AR169" s="197" t="s">
        <v>82</v>
      </c>
      <c r="AT169" s="198" t="s">
        <v>73</v>
      </c>
      <c r="AU169" s="198" t="s">
        <v>82</v>
      </c>
      <c r="AY169" s="197" t="s">
        <v>308</v>
      </c>
      <c r="BK169" s="199">
        <f>BK170</f>
        <v>0</v>
      </c>
    </row>
    <row r="170" spans="2:65" s="11" customFormat="1" ht="14.85" customHeight="1">
      <c r="B170" s="186"/>
      <c r="C170" s="187"/>
      <c r="D170" s="200" t="s">
        <v>73</v>
      </c>
      <c r="E170" s="201" t="s">
        <v>624</v>
      </c>
      <c r="F170" s="201" t="s">
        <v>3526</v>
      </c>
      <c r="G170" s="187"/>
      <c r="H170" s="187"/>
      <c r="I170" s="190"/>
      <c r="J170" s="202">
        <f>BK170</f>
        <v>0</v>
      </c>
      <c r="K170" s="187"/>
      <c r="L170" s="192"/>
      <c r="M170" s="193"/>
      <c r="N170" s="194"/>
      <c r="O170" s="194"/>
      <c r="P170" s="195">
        <f>SUM(P171:P193)</f>
        <v>0</v>
      </c>
      <c r="Q170" s="194"/>
      <c r="R170" s="195">
        <f>SUM(R171:R193)</f>
        <v>56.028644329999999</v>
      </c>
      <c r="S170" s="194"/>
      <c r="T170" s="196">
        <f>SUM(T171:T193)</f>
        <v>0</v>
      </c>
      <c r="AR170" s="197" t="s">
        <v>82</v>
      </c>
      <c r="AT170" s="198" t="s">
        <v>73</v>
      </c>
      <c r="AU170" s="198" t="s">
        <v>84</v>
      </c>
      <c r="AY170" s="197" t="s">
        <v>308</v>
      </c>
      <c r="BK170" s="199">
        <f>SUM(BK171:BK193)</f>
        <v>0</v>
      </c>
    </row>
    <row r="171" spans="2:65" s="1" customFormat="1" ht="22.5" customHeight="1">
      <c r="B171" s="42"/>
      <c r="C171" s="203" t="s">
        <v>389</v>
      </c>
      <c r="D171" s="203" t="s">
        <v>311</v>
      </c>
      <c r="E171" s="204" t="s">
        <v>3527</v>
      </c>
      <c r="F171" s="205" t="s">
        <v>3528</v>
      </c>
      <c r="G171" s="206" t="s">
        <v>449</v>
      </c>
      <c r="H171" s="207">
        <v>2.2999999999999998</v>
      </c>
      <c r="I171" s="208"/>
      <c r="J171" s="209">
        <f>ROUND(I171*H171,2)</f>
        <v>0</v>
      </c>
      <c r="K171" s="205" t="s">
        <v>315</v>
      </c>
      <c r="L171" s="62"/>
      <c r="M171" s="210" t="s">
        <v>21</v>
      </c>
      <c r="N171" s="211" t="s">
        <v>45</v>
      </c>
      <c r="O171" s="43"/>
      <c r="P171" s="212">
        <f>O171*H171</f>
        <v>0</v>
      </c>
      <c r="Q171" s="212">
        <v>2.45329</v>
      </c>
      <c r="R171" s="212">
        <f>Q171*H171</f>
        <v>5.6425669999999997</v>
      </c>
      <c r="S171" s="212">
        <v>0</v>
      </c>
      <c r="T171" s="213">
        <f>S171*H171</f>
        <v>0</v>
      </c>
      <c r="AR171" s="25" t="s">
        <v>327</v>
      </c>
      <c r="AT171" s="25" t="s">
        <v>311</v>
      </c>
      <c r="AU171" s="25" t="s">
        <v>95</v>
      </c>
      <c r="AY171" s="25" t="s">
        <v>308</v>
      </c>
      <c r="BE171" s="214">
        <f>IF(N171="základní",J171,0)</f>
        <v>0</v>
      </c>
      <c r="BF171" s="214">
        <f>IF(N171="snížená",J171,0)</f>
        <v>0</v>
      </c>
      <c r="BG171" s="214">
        <f>IF(N171="zákl. přenesená",J171,0)</f>
        <v>0</v>
      </c>
      <c r="BH171" s="214">
        <f>IF(N171="sníž. přenesená",J171,0)</f>
        <v>0</v>
      </c>
      <c r="BI171" s="214">
        <f>IF(N171="nulová",J171,0)</f>
        <v>0</v>
      </c>
      <c r="BJ171" s="25" t="s">
        <v>82</v>
      </c>
      <c r="BK171" s="214">
        <f>ROUND(I171*H171,2)</f>
        <v>0</v>
      </c>
      <c r="BL171" s="25" t="s">
        <v>327</v>
      </c>
      <c r="BM171" s="25" t="s">
        <v>3529</v>
      </c>
    </row>
    <row r="172" spans="2:65" s="1" customFormat="1" ht="27">
      <c r="B172" s="42"/>
      <c r="C172" s="64"/>
      <c r="D172" s="246" t="s">
        <v>1656</v>
      </c>
      <c r="E172" s="64"/>
      <c r="F172" s="290" t="s">
        <v>3530</v>
      </c>
      <c r="G172" s="64"/>
      <c r="H172" s="64"/>
      <c r="I172" s="173"/>
      <c r="J172" s="64"/>
      <c r="K172" s="64"/>
      <c r="L172" s="62"/>
      <c r="M172" s="291"/>
      <c r="N172" s="43"/>
      <c r="O172" s="43"/>
      <c r="P172" s="43"/>
      <c r="Q172" s="43"/>
      <c r="R172" s="43"/>
      <c r="S172" s="43"/>
      <c r="T172" s="79"/>
      <c r="AT172" s="25" t="s">
        <v>1656</v>
      </c>
      <c r="AU172" s="25" t="s">
        <v>95</v>
      </c>
    </row>
    <row r="173" spans="2:65" s="1" customFormat="1" ht="22.5" customHeight="1">
      <c r="B173" s="42"/>
      <c r="C173" s="203" t="s">
        <v>393</v>
      </c>
      <c r="D173" s="203" t="s">
        <v>311</v>
      </c>
      <c r="E173" s="204" t="s">
        <v>3531</v>
      </c>
      <c r="F173" s="205" t="s">
        <v>3532</v>
      </c>
      <c r="G173" s="206" t="s">
        <v>508</v>
      </c>
      <c r="H173" s="207">
        <v>12.76</v>
      </c>
      <c r="I173" s="208"/>
      <c r="J173" s="209">
        <f>ROUND(I173*H173,2)</f>
        <v>0</v>
      </c>
      <c r="K173" s="205" t="s">
        <v>315</v>
      </c>
      <c r="L173" s="62"/>
      <c r="M173" s="210" t="s">
        <v>21</v>
      </c>
      <c r="N173" s="211" t="s">
        <v>45</v>
      </c>
      <c r="O173" s="43"/>
      <c r="P173" s="212">
        <f>O173*H173</f>
        <v>0</v>
      </c>
      <c r="Q173" s="212">
        <v>1.2600000000000001E-3</v>
      </c>
      <c r="R173" s="212">
        <f>Q173*H173</f>
        <v>1.6077600000000001E-2</v>
      </c>
      <c r="S173" s="212">
        <v>0</v>
      </c>
      <c r="T173" s="213">
        <f>S173*H173</f>
        <v>0</v>
      </c>
      <c r="AR173" s="25" t="s">
        <v>327</v>
      </c>
      <c r="AT173" s="25" t="s">
        <v>311</v>
      </c>
      <c r="AU173" s="25" t="s">
        <v>95</v>
      </c>
      <c r="AY173" s="25" t="s">
        <v>308</v>
      </c>
      <c r="BE173" s="214">
        <f>IF(N173="základní",J173,0)</f>
        <v>0</v>
      </c>
      <c r="BF173" s="214">
        <f>IF(N173="snížená",J173,0)</f>
        <v>0</v>
      </c>
      <c r="BG173" s="214">
        <f>IF(N173="zákl. přenesená",J173,0)</f>
        <v>0</v>
      </c>
      <c r="BH173" s="214">
        <f>IF(N173="sníž. přenesená",J173,0)</f>
        <v>0</v>
      </c>
      <c r="BI173" s="214">
        <f>IF(N173="nulová",J173,0)</f>
        <v>0</v>
      </c>
      <c r="BJ173" s="25" t="s">
        <v>82</v>
      </c>
      <c r="BK173" s="214">
        <f>ROUND(I173*H173,2)</f>
        <v>0</v>
      </c>
      <c r="BL173" s="25" t="s">
        <v>327</v>
      </c>
      <c r="BM173" s="25" t="s">
        <v>3533</v>
      </c>
    </row>
    <row r="174" spans="2:65" s="1" customFormat="1" ht="27">
      <c r="B174" s="42"/>
      <c r="C174" s="64"/>
      <c r="D174" s="246" t="s">
        <v>1656</v>
      </c>
      <c r="E174" s="64"/>
      <c r="F174" s="290" t="s">
        <v>3534</v>
      </c>
      <c r="G174" s="64"/>
      <c r="H174" s="64"/>
      <c r="I174" s="173"/>
      <c r="J174" s="64"/>
      <c r="K174" s="64"/>
      <c r="L174" s="62"/>
      <c r="M174" s="291"/>
      <c r="N174" s="43"/>
      <c r="O174" s="43"/>
      <c r="P174" s="43"/>
      <c r="Q174" s="43"/>
      <c r="R174" s="43"/>
      <c r="S174" s="43"/>
      <c r="T174" s="79"/>
      <c r="AT174" s="25" t="s">
        <v>1656</v>
      </c>
      <c r="AU174" s="25" t="s">
        <v>95</v>
      </c>
    </row>
    <row r="175" spans="2:65" s="1" customFormat="1" ht="22.5" customHeight="1">
      <c r="B175" s="42"/>
      <c r="C175" s="203" t="s">
        <v>9</v>
      </c>
      <c r="D175" s="203" t="s">
        <v>311</v>
      </c>
      <c r="E175" s="204" t="s">
        <v>3535</v>
      </c>
      <c r="F175" s="205" t="s">
        <v>3536</v>
      </c>
      <c r="G175" s="206" t="s">
        <v>508</v>
      </c>
      <c r="H175" s="207">
        <v>12.76</v>
      </c>
      <c r="I175" s="208"/>
      <c r="J175" s="209">
        <f>ROUND(I175*H175,2)</f>
        <v>0</v>
      </c>
      <c r="K175" s="205" t="s">
        <v>315</v>
      </c>
      <c r="L175" s="62"/>
      <c r="M175" s="210" t="s">
        <v>21</v>
      </c>
      <c r="N175" s="211" t="s">
        <v>45</v>
      </c>
      <c r="O175" s="43"/>
      <c r="P175" s="212">
        <f>O175*H175</f>
        <v>0</v>
      </c>
      <c r="Q175" s="212">
        <v>0</v>
      </c>
      <c r="R175" s="212">
        <f>Q175*H175</f>
        <v>0</v>
      </c>
      <c r="S175" s="212">
        <v>0</v>
      </c>
      <c r="T175" s="213">
        <f>S175*H175</f>
        <v>0</v>
      </c>
      <c r="AR175" s="25" t="s">
        <v>327</v>
      </c>
      <c r="AT175" s="25" t="s">
        <v>311</v>
      </c>
      <c r="AU175" s="25" t="s">
        <v>95</v>
      </c>
      <c r="AY175" s="25" t="s">
        <v>308</v>
      </c>
      <c r="BE175" s="214">
        <f>IF(N175="základní",J175,0)</f>
        <v>0</v>
      </c>
      <c r="BF175" s="214">
        <f>IF(N175="snížená",J175,0)</f>
        <v>0</v>
      </c>
      <c r="BG175" s="214">
        <f>IF(N175="zákl. přenesená",J175,0)</f>
        <v>0</v>
      </c>
      <c r="BH175" s="214">
        <f>IF(N175="sníž. přenesená",J175,0)</f>
        <v>0</v>
      </c>
      <c r="BI175" s="214">
        <f>IF(N175="nulová",J175,0)</f>
        <v>0</v>
      </c>
      <c r="BJ175" s="25" t="s">
        <v>82</v>
      </c>
      <c r="BK175" s="214">
        <f>ROUND(I175*H175,2)</f>
        <v>0</v>
      </c>
      <c r="BL175" s="25" t="s">
        <v>327</v>
      </c>
      <c r="BM175" s="25" t="s">
        <v>3537</v>
      </c>
    </row>
    <row r="176" spans="2:65" s="1" customFormat="1" ht="27">
      <c r="B176" s="42"/>
      <c r="C176" s="64"/>
      <c r="D176" s="246" t="s">
        <v>1656</v>
      </c>
      <c r="E176" s="64"/>
      <c r="F176" s="290" t="s">
        <v>3534</v>
      </c>
      <c r="G176" s="64"/>
      <c r="H176" s="64"/>
      <c r="I176" s="173"/>
      <c r="J176" s="64"/>
      <c r="K176" s="64"/>
      <c r="L176" s="62"/>
      <c r="M176" s="291"/>
      <c r="N176" s="43"/>
      <c r="O176" s="43"/>
      <c r="P176" s="43"/>
      <c r="Q176" s="43"/>
      <c r="R176" s="43"/>
      <c r="S176" s="43"/>
      <c r="T176" s="79"/>
      <c r="AT176" s="25" t="s">
        <v>1656</v>
      </c>
      <c r="AU176" s="25" t="s">
        <v>95</v>
      </c>
    </row>
    <row r="177" spans="2:65" s="1" customFormat="1" ht="22.5" customHeight="1">
      <c r="B177" s="42"/>
      <c r="C177" s="203" t="s">
        <v>402</v>
      </c>
      <c r="D177" s="203" t="s">
        <v>311</v>
      </c>
      <c r="E177" s="204" t="s">
        <v>3538</v>
      </c>
      <c r="F177" s="205" t="s">
        <v>3539</v>
      </c>
      <c r="G177" s="206" t="s">
        <v>508</v>
      </c>
      <c r="H177" s="207">
        <v>24.52</v>
      </c>
      <c r="I177" s="208"/>
      <c r="J177" s="209">
        <f>ROUND(I177*H177,2)</f>
        <v>0</v>
      </c>
      <c r="K177" s="205" t="s">
        <v>315</v>
      </c>
      <c r="L177" s="62"/>
      <c r="M177" s="210" t="s">
        <v>21</v>
      </c>
      <c r="N177" s="211" t="s">
        <v>45</v>
      </c>
      <c r="O177" s="43"/>
      <c r="P177" s="212">
        <f>O177*H177</f>
        <v>0</v>
      </c>
      <c r="Q177" s="212">
        <v>3.6999999999999999E-4</v>
      </c>
      <c r="R177" s="212">
        <f>Q177*H177</f>
        <v>9.0723999999999996E-3</v>
      </c>
      <c r="S177" s="212">
        <v>0</v>
      </c>
      <c r="T177" s="213">
        <f>S177*H177</f>
        <v>0</v>
      </c>
      <c r="AR177" s="25" t="s">
        <v>327</v>
      </c>
      <c r="AT177" s="25" t="s">
        <v>311</v>
      </c>
      <c r="AU177" s="25" t="s">
        <v>95</v>
      </c>
      <c r="AY177" s="25" t="s">
        <v>308</v>
      </c>
      <c r="BE177" s="214">
        <f>IF(N177="základní",J177,0)</f>
        <v>0</v>
      </c>
      <c r="BF177" s="214">
        <f>IF(N177="snížená",J177,0)</f>
        <v>0</v>
      </c>
      <c r="BG177" s="214">
        <f>IF(N177="zákl. přenesená",J177,0)</f>
        <v>0</v>
      </c>
      <c r="BH177" s="214">
        <f>IF(N177="sníž. přenesená",J177,0)</f>
        <v>0</v>
      </c>
      <c r="BI177" s="214">
        <f>IF(N177="nulová",J177,0)</f>
        <v>0</v>
      </c>
      <c r="BJ177" s="25" t="s">
        <v>82</v>
      </c>
      <c r="BK177" s="214">
        <f>ROUND(I177*H177,2)</f>
        <v>0</v>
      </c>
      <c r="BL177" s="25" t="s">
        <v>327</v>
      </c>
      <c r="BM177" s="25" t="s">
        <v>3540</v>
      </c>
    </row>
    <row r="178" spans="2:65" s="1" customFormat="1" ht="27">
      <c r="B178" s="42"/>
      <c r="C178" s="64"/>
      <c r="D178" s="246" t="s">
        <v>1656</v>
      </c>
      <c r="E178" s="64"/>
      <c r="F178" s="290" t="s">
        <v>3541</v>
      </c>
      <c r="G178" s="64"/>
      <c r="H178" s="64"/>
      <c r="I178" s="173"/>
      <c r="J178" s="64"/>
      <c r="K178" s="64"/>
      <c r="L178" s="62"/>
      <c r="M178" s="291"/>
      <c r="N178" s="43"/>
      <c r="O178" s="43"/>
      <c r="P178" s="43"/>
      <c r="Q178" s="43"/>
      <c r="R178" s="43"/>
      <c r="S178" s="43"/>
      <c r="T178" s="79"/>
      <c r="AT178" s="25" t="s">
        <v>1656</v>
      </c>
      <c r="AU178" s="25" t="s">
        <v>95</v>
      </c>
    </row>
    <row r="179" spans="2:65" s="1" customFormat="1" ht="22.5" customHeight="1">
      <c r="B179" s="42"/>
      <c r="C179" s="203" t="s">
        <v>406</v>
      </c>
      <c r="D179" s="203" t="s">
        <v>311</v>
      </c>
      <c r="E179" s="204" t="s">
        <v>3542</v>
      </c>
      <c r="F179" s="205" t="s">
        <v>3543</v>
      </c>
      <c r="G179" s="206" t="s">
        <v>508</v>
      </c>
      <c r="H179" s="207">
        <v>24.52</v>
      </c>
      <c r="I179" s="208"/>
      <c r="J179" s="209">
        <f>ROUND(I179*H179,2)</f>
        <v>0</v>
      </c>
      <c r="K179" s="205" t="s">
        <v>315</v>
      </c>
      <c r="L179" s="62"/>
      <c r="M179" s="210" t="s">
        <v>21</v>
      </c>
      <c r="N179" s="211" t="s">
        <v>45</v>
      </c>
      <c r="O179" s="43"/>
      <c r="P179" s="212">
        <f>O179*H179</f>
        <v>0</v>
      </c>
      <c r="Q179" s="212">
        <v>0</v>
      </c>
      <c r="R179" s="212">
        <f>Q179*H179</f>
        <v>0</v>
      </c>
      <c r="S179" s="212">
        <v>0</v>
      </c>
      <c r="T179" s="213">
        <f>S179*H179</f>
        <v>0</v>
      </c>
      <c r="AR179" s="25" t="s">
        <v>327</v>
      </c>
      <c r="AT179" s="25" t="s">
        <v>311</v>
      </c>
      <c r="AU179" s="25" t="s">
        <v>95</v>
      </c>
      <c r="AY179" s="25" t="s">
        <v>308</v>
      </c>
      <c r="BE179" s="214">
        <f>IF(N179="základní",J179,0)</f>
        <v>0</v>
      </c>
      <c r="BF179" s="214">
        <f>IF(N179="snížená",J179,0)</f>
        <v>0</v>
      </c>
      <c r="BG179" s="214">
        <f>IF(N179="zákl. přenesená",J179,0)</f>
        <v>0</v>
      </c>
      <c r="BH179" s="214">
        <f>IF(N179="sníž. přenesená",J179,0)</f>
        <v>0</v>
      </c>
      <c r="BI179" s="214">
        <f>IF(N179="nulová",J179,0)</f>
        <v>0</v>
      </c>
      <c r="BJ179" s="25" t="s">
        <v>82</v>
      </c>
      <c r="BK179" s="214">
        <f>ROUND(I179*H179,2)</f>
        <v>0</v>
      </c>
      <c r="BL179" s="25" t="s">
        <v>327</v>
      </c>
      <c r="BM179" s="25" t="s">
        <v>3544</v>
      </c>
    </row>
    <row r="180" spans="2:65" s="1" customFormat="1" ht="27">
      <c r="B180" s="42"/>
      <c r="C180" s="64"/>
      <c r="D180" s="246" t="s">
        <v>1656</v>
      </c>
      <c r="E180" s="64"/>
      <c r="F180" s="290" t="s">
        <v>3541</v>
      </c>
      <c r="G180" s="64"/>
      <c r="H180" s="64"/>
      <c r="I180" s="173"/>
      <c r="J180" s="64"/>
      <c r="K180" s="64"/>
      <c r="L180" s="62"/>
      <c r="M180" s="291"/>
      <c r="N180" s="43"/>
      <c r="O180" s="43"/>
      <c r="P180" s="43"/>
      <c r="Q180" s="43"/>
      <c r="R180" s="43"/>
      <c r="S180" s="43"/>
      <c r="T180" s="79"/>
      <c r="AT180" s="25" t="s">
        <v>1656</v>
      </c>
      <c r="AU180" s="25" t="s">
        <v>95</v>
      </c>
    </row>
    <row r="181" spans="2:65" s="1" customFormat="1" ht="22.5" customHeight="1">
      <c r="B181" s="42"/>
      <c r="C181" s="203" t="s">
        <v>410</v>
      </c>
      <c r="D181" s="203" t="s">
        <v>311</v>
      </c>
      <c r="E181" s="204" t="s">
        <v>3545</v>
      </c>
      <c r="F181" s="205" t="s">
        <v>3546</v>
      </c>
      <c r="G181" s="206" t="s">
        <v>449</v>
      </c>
      <c r="H181" s="207">
        <v>18.670000000000002</v>
      </c>
      <c r="I181" s="208"/>
      <c r="J181" s="209">
        <f>ROUND(I181*H181,2)</f>
        <v>0</v>
      </c>
      <c r="K181" s="205" t="s">
        <v>21</v>
      </c>
      <c r="L181" s="62"/>
      <c r="M181" s="210" t="s">
        <v>21</v>
      </c>
      <c r="N181" s="211" t="s">
        <v>45</v>
      </c>
      <c r="O181" s="43"/>
      <c r="P181" s="212">
        <f>O181*H181</f>
        <v>0</v>
      </c>
      <c r="Q181" s="212">
        <v>2.45329</v>
      </c>
      <c r="R181" s="212">
        <f>Q181*H181</f>
        <v>45.802924300000001</v>
      </c>
      <c r="S181" s="212">
        <v>0</v>
      </c>
      <c r="T181" s="213">
        <f>S181*H181</f>
        <v>0</v>
      </c>
      <c r="AR181" s="25" t="s">
        <v>327</v>
      </c>
      <c r="AT181" s="25" t="s">
        <v>311</v>
      </c>
      <c r="AU181" s="25" t="s">
        <v>95</v>
      </c>
      <c r="AY181" s="25" t="s">
        <v>308</v>
      </c>
      <c r="BE181" s="214">
        <f>IF(N181="základní",J181,0)</f>
        <v>0</v>
      </c>
      <c r="BF181" s="214">
        <f>IF(N181="snížená",J181,0)</f>
        <v>0</v>
      </c>
      <c r="BG181" s="214">
        <f>IF(N181="zákl. přenesená",J181,0)</f>
        <v>0</v>
      </c>
      <c r="BH181" s="214">
        <f>IF(N181="sníž. přenesená",J181,0)</f>
        <v>0</v>
      </c>
      <c r="BI181" s="214">
        <f>IF(N181="nulová",J181,0)</f>
        <v>0</v>
      </c>
      <c r="BJ181" s="25" t="s">
        <v>82</v>
      </c>
      <c r="BK181" s="214">
        <f>ROUND(I181*H181,2)</f>
        <v>0</v>
      </c>
      <c r="BL181" s="25" t="s">
        <v>327</v>
      </c>
      <c r="BM181" s="25" t="s">
        <v>3547</v>
      </c>
    </row>
    <row r="182" spans="2:65" s="1" customFormat="1" ht="22.5" customHeight="1">
      <c r="B182" s="42"/>
      <c r="C182" s="203" t="s">
        <v>416</v>
      </c>
      <c r="D182" s="203" t="s">
        <v>311</v>
      </c>
      <c r="E182" s="204" t="s">
        <v>3538</v>
      </c>
      <c r="F182" s="205" t="s">
        <v>3539</v>
      </c>
      <c r="G182" s="206" t="s">
        <v>508</v>
      </c>
      <c r="H182" s="207">
        <v>44.58</v>
      </c>
      <c r="I182" s="208"/>
      <c r="J182" s="209">
        <f>ROUND(I182*H182,2)</f>
        <v>0</v>
      </c>
      <c r="K182" s="205" t="s">
        <v>315</v>
      </c>
      <c r="L182" s="62"/>
      <c r="M182" s="210" t="s">
        <v>21</v>
      </c>
      <c r="N182" s="211" t="s">
        <v>45</v>
      </c>
      <c r="O182" s="43"/>
      <c r="P182" s="212">
        <f>O182*H182</f>
        <v>0</v>
      </c>
      <c r="Q182" s="212">
        <v>3.6999999999999999E-4</v>
      </c>
      <c r="R182" s="212">
        <f>Q182*H182</f>
        <v>1.6494599999999998E-2</v>
      </c>
      <c r="S182" s="212">
        <v>0</v>
      </c>
      <c r="T182" s="213">
        <f>S182*H182</f>
        <v>0</v>
      </c>
      <c r="AR182" s="25" t="s">
        <v>327</v>
      </c>
      <c r="AT182" s="25" t="s">
        <v>311</v>
      </c>
      <c r="AU182" s="25" t="s">
        <v>95</v>
      </c>
      <c r="AY182" s="25" t="s">
        <v>308</v>
      </c>
      <c r="BE182" s="214">
        <f>IF(N182="základní",J182,0)</f>
        <v>0</v>
      </c>
      <c r="BF182" s="214">
        <f>IF(N182="snížená",J182,0)</f>
        <v>0</v>
      </c>
      <c r="BG182" s="214">
        <f>IF(N182="zákl. přenesená",J182,0)</f>
        <v>0</v>
      </c>
      <c r="BH182" s="214">
        <f>IF(N182="sníž. přenesená",J182,0)</f>
        <v>0</v>
      </c>
      <c r="BI182" s="214">
        <f>IF(N182="nulová",J182,0)</f>
        <v>0</v>
      </c>
      <c r="BJ182" s="25" t="s">
        <v>82</v>
      </c>
      <c r="BK182" s="214">
        <f>ROUND(I182*H182,2)</f>
        <v>0</v>
      </c>
      <c r="BL182" s="25" t="s">
        <v>327</v>
      </c>
      <c r="BM182" s="25" t="s">
        <v>3548</v>
      </c>
    </row>
    <row r="183" spans="2:65" s="1" customFormat="1" ht="27">
      <c r="B183" s="42"/>
      <c r="C183" s="64"/>
      <c r="D183" s="246" t="s">
        <v>1656</v>
      </c>
      <c r="E183" s="64"/>
      <c r="F183" s="290" t="s">
        <v>3549</v>
      </c>
      <c r="G183" s="64"/>
      <c r="H183" s="64"/>
      <c r="I183" s="173"/>
      <c r="J183" s="64"/>
      <c r="K183" s="64"/>
      <c r="L183" s="62"/>
      <c r="M183" s="291"/>
      <c r="N183" s="43"/>
      <c r="O183" s="43"/>
      <c r="P183" s="43"/>
      <c r="Q183" s="43"/>
      <c r="R183" s="43"/>
      <c r="S183" s="43"/>
      <c r="T183" s="79"/>
      <c r="AT183" s="25" t="s">
        <v>1656</v>
      </c>
      <c r="AU183" s="25" t="s">
        <v>95</v>
      </c>
    </row>
    <row r="184" spans="2:65" s="1" customFormat="1" ht="22.5" customHeight="1">
      <c r="B184" s="42"/>
      <c r="C184" s="203" t="s">
        <v>420</v>
      </c>
      <c r="D184" s="203" t="s">
        <v>311</v>
      </c>
      <c r="E184" s="204" t="s">
        <v>3550</v>
      </c>
      <c r="F184" s="205" t="s">
        <v>3551</v>
      </c>
      <c r="G184" s="206" t="s">
        <v>508</v>
      </c>
      <c r="H184" s="207">
        <v>153.31</v>
      </c>
      <c r="I184" s="208"/>
      <c r="J184" s="209">
        <f>ROUND(I184*H184,2)</f>
        <v>0</v>
      </c>
      <c r="K184" s="205" t="s">
        <v>315</v>
      </c>
      <c r="L184" s="62"/>
      <c r="M184" s="210" t="s">
        <v>21</v>
      </c>
      <c r="N184" s="211" t="s">
        <v>45</v>
      </c>
      <c r="O184" s="43"/>
      <c r="P184" s="212">
        <f>O184*H184</f>
        <v>0</v>
      </c>
      <c r="Q184" s="212">
        <v>6.7000000000000002E-4</v>
      </c>
      <c r="R184" s="212">
        <f>Q184*H184</f>
        <v>0.10271770000000001</v>
      </c>
      <c r="S184" s="212">
        <v>0</v>
      </c>
      <c r="T184" s="213">
        <f>S184*H184</f>
        <v>0</v>
      </c>
      <c r="AR184" s="25" t="s">
        <v>327</v>
      </c>
      <c r="AT184" s="25" t="s">
        <v>311</v>
      </c>
      <c r="AU184" s="25" t="s">
        <v>95</v>
      </c>
      <c r="AY184" s="25" t="s">
        <v>308</v>
      </c>
      <c r="BE184" s="214">
        <f>IF(N184="základní",J184,0)</f>
        <v>0</v>
      </c>
      <c r="BF184" s="214">
        <f>IF(N184="snížená",J184,0)</f>
        <v>0</v>
      </c>
      <c r="BG184" s="214">
        <f>IF(N184="zákl. přenesená",J184,0)</f>
        <v>0</v>
      </c>
      <c r="BH184" s="214">
        <f>IF(N184="sníž. přenesená",J184,0)</f>
        <v>0</v>
      </c>
      <c r="BI184" s="214">
        <f>IF(N184="nulová",J184,0)</f>
        <v>0</v>
      </c>
      <c r="BJ184" s="25" t="s">
        <v>82</v>
      </c>
      <c r="BK184" s="214">
        <f>ROUND(I184*H184,2)</f>
        <v>0</v>
      </c>
      <c r="BL184" s="25" t="s">
        <v>327</v>
      </c>
      <c r="BM184" s="25" t="s">
        <v>3552</v>
      </c>
    </row>
    <row r="185" spans="2:65" s="1" customFormat="1" ht="27">
      <c r="B185" s="42"/>
      <c r="C185" s="64"/>
      <c r="D185" s="246" t="s">
        <v>1656</v>
      </c>
      <c r="E185" s="64"/>
      <c r="F185" s="290" t="s">
        <v>3549</v>
      </c>
      <c r="G185" s="64"/>
      <c r="H185" s="64"/>
      <c r="I185" s="173"/>
      <c r="J185" s="64"/>
      <c r="K185" s="64"/>
      <c r="L185" s="62"/>
      <c r="M185" s="291"/>
      <c r="N185" s="43"/>
      <c r="O185" s="43"/>
      <c r="P185" s="43"/>
      <c r="Q185" s="43"/>
      <c r="R185" s="43"/>
      <c r="S185" s="43"/>
      <c r="T185" s="79"/>
      <c r="AT185" s="25" t="s">
        <v>1656</v>
      </c>
      <c r="AU185" s="25" t="s">
        <v>95</v>
      </c>
    </row>
    <row r="186" spans="2:65" s="1" customFormat="1" ht="22.5" customHeight="1">
      <c r="B186" s="42"/>
      <c r="C186" s="203" t="s">
        <v>593</v>
      </c>
      <c r="D186" s="203" t="s">
        <v>311</v>
      </c>
      <c r="E186" s="204" t="s">
        <v>3542</v>
      </c>
      <c r="F186" s="205" t="s">
        <v>3543</v>
      </c>
      <c r="G186" s="206" t="s">
        <v>508</v>
      </c>
      <c r="H186" s="207">
        <v>197.89</v>
      </c>
      <c r="I186" s="208"/>
      <c r="J186" s="209">
        <f>ROUND(I186*H186,2)</f>
        <v>0</v>
      </c>
      <c r="K186" s="205" t="s">
        <v>315</v>
      </c>
      <c r="L186" s="62"/>
      <c r="M186" s="210" t="s">
        <v>21</v>
      </c>
      <c r="N186" s="211" t="s">
        <v>45</v>
      </c>
      <c r="O186" s="43"/>
      <c r="P186" s="212">
        <f>O186*H186</f>
        <v>0</v>
      </c>
      <c r="Q186" s="212">
        <v>0</v>
      </c>
      <c r="R186" s="212">
        <f>Q186*H186</f>
        <v>0</v>
      </c>
      <c r="S186" s="212">
        <v>0</v>
      </c>
      <c r="T186" s="213">
        <f>S186*H186</f>
        <v>0</v>
      </c>
      <c r="AR186" s="25" t="s">
        <v>327</v>
      </c>
      <c r="AT186" s="25" t="s">
        <v>311</v>
      </c>
      <c r="AU186" s="25" t="s">
        <v>95</v>
      </c>
      <c r="AY186" s="25" t="s">
        <v>308</v>
      </c>
      <c r="BE186" s="214">
        <f>IF(N186="základní",J186,0)</f>
        <v>0</v>
      </c>
      <c r="BF186" s="214">
        <f>IF(N186="snížená",J186,0)</f>
        <v>0</v>
      </c>
      <c r="BG186" s="214">
        <f>IF(N186="zákl. přenesená",J186,0)</f>
        <v>0</v>
      </c>
      <c r="BH186" s="214">
        <f>IF(N186="sníž. přenesená",J186,0)</f>
        <v>0</v>
      </c>
      <c r="BI186" s="214">
        <f>IF(N186="nulová",J186,0)</f>
        <v>0</v>
      </c>
      <c r="BJ186" s="25" t="s">
        <v>82</v>
      </c>
      <c r="BK186" s="214">
        <f>ROUND(I186*H186,2)</f>
        <v>0</v>
      </c>
      <c r="BL186" s="25" t="s">
        <v>327</v>
      </c>
      <c r="BM186" s="25" t="s">
        <v>3553</v>
      </c>
    </row>
    <row r="187" spans="2:65" s="1" customFormat="1" ht="27">
      <c r="B187" s="42"/>
      <c r="C187" s="64"/>
      <c r="D187" s="246" t="s">
        <v>1656</v>
      </c>
      <c r="E187" s="64"/>
      <c r="F187" s="290" t="s">
        <v>3549</v>
      </c>
      <c r="G187" s="64"/>
      <c r="H187" s="64"/>
      <c r="I187" s="173"/>
      <c r="J187" s="64"/>
      <c r="K187" s="64"/>
      <c r="L187" s="62"/>
      <c r="M187" s="291"/>
      <c r="N187" s="43"/>
      <c r="O187" s="43"/>
      <c r="P187" s="43"/>
      <c r="Q187" s="43"/>
      <c r="R187" s="43"/>
      <c r="S187" s="43"/>
      <c r="T187" s="79"/>
      <c r="AT187" s="25" t="s">
        <v>1656</v>
      </c>
      <c r="AU187" s="25" t="s">
        <v>95</v>
      </c>
    </row>
    <row r="188" spans="2:65" s="1" customFormat="1" ht="22.5" customHeight="1">
      <c r="B188" s="42"/>
      <c r="C188" s="203" t="s">
        <v>598</v>
      </c>
      <c r="D188" s="203" t="s">
        <v>311</v>
      </c>
      <c r="E188" s="204" t="s">
        <v>3554</v>
      </c>
      <c r="F188" s="205" t="s">
        <v>3555</v>
      </c>
      <c r="G188" s="206" t="s">
        <v>508</v>
      </c>
      <c r="H188" s="207">
        <v>19.22</v>
      </c>
      <c r="I188" s="208"/>
      <c r="J188" s="209">
        <f>ROUND(I188*H188,2)</f>
        <v>0</v>
      </c>
      <c r="K188" s="205" t="s">
        <v>315</v>
      </c>
      <c r="L188" s="62"/>
      <c r="M188" s="210" t="s">
        <v>21</v>
      </c>
      <c r="N188" s="211" t="s">
        <v>45</v>
      </c>
      <c r="O188" s="43"/>
      <c r="P188" s="212">
        <f>O188*H188</f>
        <v>0</v>
      </c>
      <c r="Q188" s="212">
        <v>2.9E-4</v>
      </c>
      <c r="R188" s="212">
        <f>Q188*H188</f>
        <v>5.5737999999999994E-3</v>
      </c>
      <c r="S188" s="212">
        <v>0</v>
      </c>
      <c r="T188" s="213">
        <f>S188*H188</f>
        <v>0</v>
      </c>
      <c r="AR188" s="25" t="s">
        <v>327</v>
      </c>
      <c r="AT188" s="25" t="s">
        <v>311</v>
      </c>
      <c r="AU188" s="25" t="s">
        <v>95</v>
      </c>
      <c r="AY188" s="25" t="s">
        <v>308</v>
      </c>
      <c r="BE188" s="214">
        <f>IF(N188="základní",J188,0)</f>
        <v>0</v>
      </c>
      <c r="BF188" s="214">
        <f>IF(N188="snížená",J188,0)</f>
        <v>0</v>
      </c>
      <c r="BG188" s="214">
        <f>IF(N188="zákl. přenesená",J188,0)</f>
        <v>0</v>
      </c>
      <c r="BH188" s="214">
        <f>IF(N188="sníž. přenesená",J188,0)</f>
        <v>0</v>
      </c>
      <c r="BI188" s="214">
        <f>IF(N188="nulová",J188,0)</f>
        <v>0</v>
      </c>
      <c r="BJ188" s="25" t="s">
        <v>82</v>
      </c>
      <c r="BK188" s="214">
        <f>ROUND(I188*H188,2)</f>
        <v>0</v>
      </c>
      <c r="BL188" s="25" t="s">
        <v>327</v>
      </c>
      <c r="BM188" s="25" t="s">
        <v>3556</v>
      </c>
    </row>
    <row r="189" spans="2:65" s="1" customFormat="1" ht="27">
      <c r="B189" s="42"/>
      <c r="C189" s="64"/>
      <c r="D189" s="246" t="s">
        <v>1656</v>
      </c>
      <c r="E189" s="64"/>
      <c r="F189" s="290" t="s">
        <v>3549</v>
      </c>
      <c r="G189" s="64"/>
      <c r="H189" s="64"/>
      <c r="I189" s="173"/>
      <c r="J189" s="64"/>
      <c r="K189" s="64"/>
      <c r="L189" s="62"/>
      <c r="M189" s="291"/>
      <c r="N189" s="43"/>
      <c r="O189" s="43"/>
      <c r="P189" s="43"/>
      <c r="Q189" s="43"/>
      <c r="R189" s="43"/>
      <c r="S189" s="43"/>
      <c r="T189" s="79"/>
      <c r="AT189" s="25" t="s">
        <v>1656</v>
      </c>
      <c r="AU189" s="25" t="s">
        <v>95</v>
      </c>
    </row>
    <row r="190" spans="2:65" s="1" customFormat="1" ht="22.5" customHeight="1">
      <c r="B190" s="42"/>
      <c r="C190" s="203" t="s">
        <v>603</v>
      </c>
      <c r="D190" s="203" t="s">
        <v>311</v>
      </c>
      <c r="E190" s="204" t="s">
        <v>3557</v>
      </c>
      <c r="F190" s="205" t="s">
        <v>3558</v>
      </c>
      <c r="G190" s="206" t="s">
        <v>508</v>
      </c>
      <c r="H190" s="207">
        <v>134.09</v>
      </c>
      <c r="I190" s="208"/>
      <c r="J190" s="209">
        <f>ROUND(I190*H190,2)</f>
        <v>0</v>
      </c>
      <c r="K190" s="205" t="s">
        <v>315</v>
      </c>
      <c r="L190" s="62"/>
      <c r="M190" s="210" t="s">
        <v>21</v>
      </c>
      <c r="N190" s="211" t="s">
        <v>45</v>
      </c>
      <c r="O190" s="43"/>
      <c r="P190" s="212">
        <f>O190*H190</f>
        <v>0</v>
      </c>
      <c r="Q190" s="212">
        <v>5.9000000000000003E-4</v>
      </c>
      <c r="R190" s="212">
        <f>Q190*H190</f>
        <v>7.9113100000000006E-2</v>
      </c>
      <c r="S190" s="212">
        <v>0</v>
      </c>
      <c r="T190" s="213">
        <f>S190*H190</f>
        <v>0</v>
      </c>
      <c r="AR190" s="25" t="s">
        <v>327</v>
      </c>
      <c r="AT190" s="25" t="s">
        <v>311</v>
      </c>
      <c r="AU190" s="25" t="s">
        <v>95</v>
      </c>
      <c r="AY190" s="25" t="s">
        <v>308</v>
      </c>
      <c r="BE190" s="214">
        <f>IF(N190="základní",J190,0)</f>
        <v>0</v>
      </c>
      <c r="BF190" s="214">
        <f>IF(N190="snížená",J190,0)</f>
        <v>0</v>
      </c>
      <c r="BG190" s="214">
        <f>IF(N190="zákl. přenesená",J190,0)</f>
        <v>0</v>
      </c>
      <c r="BH190" s="214">
        <f>IF(N190="sníž. přenesená",J190,0)</f>
        <v>0</v>
      </c>
      <c r="BI190" s="214">
        <f>IF(N190="nulová",J190,0)</f>
        <v>0</v>
      </c>
      <c r="BJ190" s="25" t="s">
        <v>82</v>
      </c>
      <c r="BK190" s="214">
        <f>ROUND(I190*H190,2)</f>
        <v>0</v>
      </c>
      <c r="BL190" s="25" t="s">
        <v>327</v>
      </c>
      <c r="BM190" s="25" t="s">
        <v>3559</v>
      </c>
    </row>
    <row r="191" spans="2:65" s="1" customFormat="1" ht="27">
      <c r="B191" s="42"/>
      <c r="C191" s="64"/>
      <c r="D191" s="246" t="s">
        <v>1656</v>
      </c>
      <c r="E191" s="64"/>
      <c r="F191" s="290" t="s">
        <v>3549</v>
      </c>
      <c r="G191" s="64"/>
      <c r="H191" s="64"/>
      <c r="I191" s="173"/>
      <c r="J191" s="64"/>
      <c r="K191" s="64"/>
      <c r="L191" s="62"/>
      <c r="M191" s="291"/>
      <c r="N191" s="43"/>
      <c r="O191" s="43"/>
      <c r="P191" s="43"/>
      <c r="Q191" s="43"/>
      <c r="R191" s="43"/>
      <c r="S191" s="43"/>
      <c r="T191" s="79"/>
      <c r="AT191" s="25" t="s">
        <v>1656</v>
      </c>
      <c r="AU191" s="25" t="s">
        <v>95</v>
      </c>
    </row>
    <row r="192" spans="2:65" s="1" customFormat="1" ht="22.5" customHeight="1">
      <c r="B192" s="42"/>
      <c r="C192" s="203" t="s">
        <v>608</v>
      </c>
      <c r="D192" s="203" t="s">
        <v>311</v>
      </c>
      <c r="E192" s="204" t="s">
        <v>3560</v>
      </c>
      <c r="F192" s="205" t="s">
        <v>3561</v>
      </c>
      <c r="G192" s="206" t="s">
        <v>719</v>
      </c>
      <c r="H192" s="207">
        <v>4.1390000000000002</v>
      </c>
      <c r="I192" s="208"/>
      <c r="J192" s="209">
        <f>ROUND(I192*H192,2)</f>
        <v>0</v>
      </c>
      <c r="K192" s="205" t="s">
        <v>315</v>
      </c>
      <c r="L192" s="62"/>
      <c r="M192" s="210" t="s">
        <v>21</v>
      </c>
      <c r="N192" s="211" t="s">
        <v>45</v>
      </c>
      <c r="O192" s="43"/>
      <c r="P192" s="212">
        <f>O192*H192</f>
        <v>0</v>
      </c>
      <c r="Q192" s="212">
        <v>1.0519700000000001</v>
      </c>
      <c r="R192" s="212">
        <f>Q192*H192</f>
        <v>4.3541038300000006</v>
      </c>
      <c r="S192" s="212">
        <v>0</v>
      </c>
      <c r="T192" s="213">
        <f>S192*H192</f>
        <v>0</v>
      </c>
      <c r="AR192" s="25" t="s">
        <v>327</v>
      </c>
      <c r="AT192" s="25" t="s">
        <v>311</v>
      </c>
      <c r="AU192" s="25" t="s">
        <v>95</v>
      </c>
      <c r="AY192" s="25" t="s">
        <v>308</v>
      </c>
      <c r="BE192" s="214">
        <f>IF(N192="základní",J192,0)</f>
        <v>0</v>
      </c>
      <c r="BF192" s="214">
        <f>IF(N192="snížená",J192,0)</f>
        <v>0</v>
      </c>
      <c r="BG192" s="214">
        <f>IF(N192="zákl. přenesená",J192,0)</f>
        <v>0</v>
      </c>
      <c r="BH192" s="214">
        <f>IF(N192="sníž. přenesená",J192,0)</f>
        <v>0</v>
      </c>
      <c r="BI192" s="214">
        <f>IF(N192="nulová",J192,0)</f>
        <v>0</v>
      </c>
      <c r="BJ192" s="25" t="s">
        <v>82</v>
      </c>
      <c r="BK192" s="214">
        <f>ROUND(I192*H192,2)</f>
        <v>0</v>
      </c>
      <c r="BL192" s="25" t="s">
        <v>327</v>
      </c>
      <c r="BM192" s="25" t="s">
        <v>3562</v>
      </c>
    </row>
    <row r="193" spans="2:65" s="1" customFormat="1" ht="27">
      <c r="B193" s="42"/>
      <c r="C193" s="64"/>
      <c r="D193" s="223" t="s">
        <v>1656</v>
      </c>
      <c r="E193" s="64"/>
      <c r="F193" s="292" t="s">
        <v>3563</v>
      </c>
      <c r="G193" s="64"/>
      <c r="H193" s="64"/>
      <c r="I193" s="173"/>
      <c r="J193" s="64"/>
      <c r="K193" s="64"/>
      <c r="L193" s="62"/>
      <c r="M193" s="291"/>
      <c r="N193" s="43"/>
      <c r="O193" s="43"/>
      <c r="P193" s="43"/>
      <c r="Q193" s="43"/>
      <c r="R193" s="43"/>
      <c r="S193" s="43"/>
      <c r="T193" s="79"/>
      <c r="AT193" s="25" t="s">
        <v>1656</v>
      </c>
      <c r="AU193" s="25" t="s">
        <v>95</v>
      </c>
    </row>
    <row r="194" spans="2:65" s="11" customFormat="1" ht="29.85" customHeight="1">
      <c r="B194" s="186"/>
      <c r="C194" s="187"/>
      <c r="D194" s="188" t="s">
        <v>73</v>
      </c>
      <c r="E194" s="262" t="s">
        <v>3564</v>
      </c>
      <c r="F194" s="262" t="s">
        <v>3565</v>
      </c>
      <c r="G194" s="187"/>
      <c r="H194" s="187"/>
      <c r="I194" s="190"/>
      <c r="J194" s="263">
        <f>BK194</f>
        <v>0</v>
      </c>
      <c r="K194" s="187"/>
      <c r="L194" s="192"/>
      <c r="M194" s="193"/>
      <c r="N194" s="194"/>
      <c r="O194" s="194"/>
      <c r="P194" s="195">
        <f>P195</f>
        <v>0</v>
      </c>
      <c r="Q194" s="194"/>
      <c r="R194" s="195">
        <f>R195</f>
        <v>211.83927055999999</v>
      </c>
      <c r="S194" s="194"/>
      <c r="T194" s="196">
        <f>T195</f>
        <v>0</v>
      </c>
      <c r="AR194" s="197" t="s">
        <v>82</v>
      </c>
      <c r="AT194" s="198" t="s">
        <v>73</v>
      </c>
      <c r="AU194" s="198" t="s">
        <v>82</v>
      </c>
      <c r="AY194" s="197" t="s">
        <v>308</v>
      </c>
      <c r="BK194" s="199">
        <f>BK195</f>
        <v>0</v>
      </c>
    </row>
    <row r="195" spans="2:65" s="11" customFormat="1" ht="14.85" customHeight="1">
      <c r="B195" s="186"/>
      <c r="C195" s="187"/>
      <c r="D195" s="200" t="s">
        <v>73</v>
      </c>
      <c r="E195" s="201" t="s">
        <v>95</v>
      </c>
      <c r="F195" s="201" t="s">
        <v>1697</v>
      </c>
      <c r="G195" s="187"/>
      <c r="H195" s="187"/>
      <c r="I195" s="190"/>
      <c r="J195" s="202">
        <f>BK195</f>
        <v>0</v>
      </c>
      <c r="K195" s="187"/>
      <c r="L195" s="192"/>
      <c r="M195" s="193"/>
      <c r="N195" s="194"/>
      <c r="O195" s="194"/>
      <c r="P195" s="195">
        <f>SUM(P196:P202)</f>
        <v>0</v>
      </c>
      <c r="Q195" s="194"/>
      <c r="R195" s="195">
        <f>SUM(R196:R202)</f>
        <v>211.83927055999999</v>
      </c>
      <c r="S195" s="194"/>
      <c r="T195" s="196">
        <f>SUM(T196:T202)</f>
        <v>0</v>
      </c>
      <c r="AR195" s="197" t="s">
        <v>82</v>
      </c>
      <c r="AT195" s="198" t="s">
        <v>73</v>
      </c>
      <c r="AU195" s="198" t="s">
        <v>84</v>
      </c>
      <c r="AY195" s="197" t="s">
        <v>308</v>
      </c>
      <c r="BK195" s="199">
        <f>SUM(BK196:BK202)</f>
        <v>0</v>
      </c>
    </row>
    <row r="196" spans="2:65" s="1" customFormat="1" ht="22.5" customHeight="1">
      <c r="B196" s="42"/>
      <c r="C196" s="203" t="s">
        <v>613</v>
      </c>
      <c r="D196" s="203" t="s">
        <v>311</v>
      </c>
      <c r="E196" s="204" t="s">
        <v>3566</v>
      </c>
      <c r="F196" s="205" t="s">
        <v>3567</v>
      </c>
      <c r="G196" s="206" t="s">
        <v>449</v>
      </c>
      <c r="H196" s="207">
        <v>81.64</v>
      </c>
      <c r="I196" s="208"/>
      <c r="J196" s="209">
        <f>ROUND(I196*H196,2)</f>
        <v>0</v>
      </c>
      <c r="K196" s="205" t="s">
        <v>315</v>
      </c>
      <c r="L196" s="62"/>
      <c r="M196" s="210" t="s">
        <v>21</v>
      </c>
      <c r="N196" s="211" t="s">
        <v>45</v>
      </c>
      <c r="O196" s="43"/>
      <c r="P196" s="212">
        <f>O196*H196</f>
        <v>0</v>
      </c>
      <c r="Q196" s="212">
        <v>2.45329</v>
      </c>
      <c r="R196" s="212">
        <f>Q196*H196</f>
        <v>200.2865956</v>
      </c>
      <c r="S196" s="212">
        <v>0</v>
      </c>
      <c r="T196" s="213">
        <f>S196*H196</f>
        <v>0</v>
      </c>
      <c r="AR196" s="25" t="s">
        <v>327</v>
      </c>
      <c r="AT196" s="25" t="s">
        <v>311</v>
      </c>
      <c r="AU196" s="25" t="s">
        <v>95</v>
      </c>
      <c r="AY196" s="25" t="s">
        <v>308</v>
      </c>
      <c r="BE196" s="214">
        <f>IF(N196="základní",J196,0)</f>
        <v>0</v>
      </c>
      <c r="BF196" s="214">
        <f>IF(N196="snížená",J196,0)</f>
        <v>0</v>
      </c>
      <c r="BG196" s="214">
        <f>IF(N196="zákl. přenesená",J196,0)</f>
        <v>0</v>
      </c>
      <c r="BH196" s="214">
        <f>IF(N196="sníž. přenesená",J196,0)</f>
        <v>0</v>
      </c>
      <c r="BI196" s="214">
        <f>IF(N196="nulová",J196,0)</f>
        <v>0</v>
      </c>
      <c r="BJ196" s="25" t="s">
        <v>82</v>
      </c>
      <c r="BK196" s="214">
        <f>ROUND(I196*H196,2)</f>
        <v>0</v>
      </c>
      <c r="BL196" s="25" t="s">
        <v>327</v>
      </c>
      <c r="BM196" s="25" t="s">
        <v>3568</v>
      </c>
    </row>
    <row r="197" spans="2:65" s="1" customFormat="1" ht="22.5" customHeight="1">
      <c r="B197" s="42"/>
      <c r="C197" s="203" t="s">
        <v>619</v>
      </c>
      <c r="D197" s="203" t="s">
        <v>311</v>
      </c>
      <c r="E197" s="204" t="s">
        <v>3569</v>
      </c>
      <c r="F197" s="205" t="s">
        <v>3570</v>
      </c>
      <c r="G197" s="206" t="s">
        <v>508</v>
      </c>
      <c r="H197" s="207">
        <v>16.329999999999998</v>
      </c>
      <c r="I197" s="208"/>
      <c r="J197" s="209">
        <f>ROUND(I197*H197,2)</f>
        <v>0</v>
      </c>
      <c r="K197" s="205" t="s">
        <v>315</v>
      </c>
      <c r="L197" s="62"/>
      <c r="M197" s="210" t="s">
        <v>21</v>
      </c>
      <c r="N197" s="211" t="s">
        <v>45</v>
      </c>
      <c r="O197" s="43"/>
      <c r="P197" s="212">
        <f>O197*H197</f>
        <v>0</v>
      </c>
      <c r="Q197" s="212">
        <v>1.8699999999999999E-3</v>
      </c>
      <c r="R197" s="212">
        <f>Q197*H197</f>
        <v>3.0537099999999994E-2</v>
      </c>
      <c r="S197" s="212">
        <v>0</v>
      </c>
      <c r="T197" s="213">
        <f>S197*H197</f>
        <v>0</v>
      </c>
      <c r="AR197" s="25" t="s">
        <v>327</v>
      </c>
      <c r="AT197" s="25" t="s">
        <v>311</v>
      </c>
      <c r="AU197" s="25" t="s">
        <v>95</v>
      </c>
      <c r="AY197" s="25" t="s">
        <v>308</v>
      </c>
      <c r="BE197" s="214">
        <f>IF(N197="základní",J197,0)</f>
        <v>0</v>
      </c>
      <c r="BF197" s="214">
        <f>IF(N197="snížená",J197,0)</f>
        <v>0</v>
      </c>
      <c r="BG197" s="214">
        <f>IF(N197="zákl. přenesená",J197,0)</f>
        <v>0</v>
      </c>
      <c r="BH197" s="214">
        <f>IF(N197="sníž. přenesená",J197,0)</f>
        <v>0</v>
      </c>
      <c r="BI197" s="214">
        <f>IF(N197="nulová",J197,0)</f>
        <v>0</v>
      </c>
      <c r="BJ197" s="25" t="s">
        <v>82</v>
      </c>
      <c r="BK197" s="214">
        <f>ROUND(I197*H197,2)</f>
        <v>0</v>
      </c>
      <c r="BL197" s="25" t="s">
        <v>327</v>
      </c>
      <c r="BM197" s="25" t="s">
        <v>3571</v>
      </c>
    </row>
    <row r="198" spans="2:65" s="1" customFormat="1" ht="27">
      <c r="B198" s="42"/>
      <c r="C198" s="64"/>
      <c r="D198" s="246" t="s">
        <v>1656</v>
      </c>
      <c r="E198" s="64"/>
      <c r="F198" s="290" t="s">
        <v>3572</v>
      </c>
      <c r="G198" s="64"/>
      <c r="H198" s="64"/>
      <c r="I198" s="173"/>
      <c r="J198" s="64"/>
      <c r="K198" s="64"/>
      <c r="L198" s="62"/>
      <c r="M198" s="291"/>
      <c r="N198" s="43"/>
      <c r="O198" s="43"/>
      <c r="P198" s="43"/>
      <c r="Q198" s="43"/>
      <c r="R198" s="43"/>
      <c r="S198" s="43"/>
      <c r="T198" s="79"/>
      <c r="AT198" s="25" t="s">
        <v>1656</v>
      </c>
      <c r="AU198" s="25" t="s">
        <v>95</v>
      </c>
    </row>
    <row r="199" spans="2:65" s="1" customFormat="1" ht="22.5" customHeight="1">
      <c r="B199" s="42"/>
      <c r="C199" s="203" t="s">
        <v>624</v>
      </c>
      <c r="D199" s="203" t="s">
        <v>311</v>
      </c>
      <c r="E199" s="204" t="s">
        <v>3573</v>
      </c>
      <c r="F199" s="205" t="s">
        <v>3574</v>
      </c>
      <c r="G199" s="206" t="s">
        <v>508</v>
      </c>
      <c r="H199" s="207">
        <v>16.329999999999998</v>
      </c>
      <c r="I199" s="208"/>
      <c r="J199" s="209">
        <f>ROUND(I199*H199,2)</f>
        <v>0</v>
      </c>
      <c r="K199" s="205" t="s">
        <v>315</v>
      </c>
      <c r="L199" s="62"/>
      <c r="M199" s="210" t="s">
        <v>21</v>
      </c>
      <c r="N199" s="211" t="s">
        <v>45</v>
      </c>
      <c r="O199" s="43"/>
      <c r="P199" s="212">
        <f>O199*H199</f>
        <v>0</v>
      </c>
      <c r="Q199" s="212">
        <v>0</v>
      </c>
      <c r="R199" s="212">
        <f>Q199*H199</f>
        <v>0</v>
      </c>
      <c r="S199" s="212">
        <v>0</v>
      </c>
      <c r="T199" s="213">
        <f>S199*H199</f>
        <v>0</v>
      </c>
      <c r="AR199" s="25" t="s">
        <v>327</v>
      </c>
      <c r="AT199" s="25" t="s">
        <v>311</v>
      </c>
      <c r="AU199" s="25" t="s">
        <v>95</v>
      </c>
      <c r="AY199" s="25" t="s">
        <v>308</v>
      </c>
      <c r="BE199" s="214">
        <f>IF(N199="základní",J199,0)</f>
        <v>0</v>
      </c>
      <c r="BF199" s="214">
        <f>IF(N199="snížená",J199,0)</f>
        <v>0</v>
      </c>
      <c r="BG199" s="214">
        <f>IF(N199="zákl. přenesená",J199,0)</f>
        <v>0</v>
      </c>
      <c r="BH199" s="214">
        <f>IF(N199="sníž. přenesená",J199,0)</f>
        <v>0</v>
      </c>
      <c r="BI199" s="214">
        <f>IF(N199="nulová",J199,0)</f>
        <v>0</v>
      </c>
      <c r="BJ199" s="25" t="s">
        <v>82</v>
      </c>
      <c r="BK199" s="214">
        <f>ROUND(I199*H199,2)</f>
        <v>0</v>
      </c>
      <c r="BL199" s="25" t="s">
        <v>327</v>
      </c>
      <c r="BM199" s="25" t="s">
        <v>3575</v>
      </c>
    </row>
    <row r="200" spans="2:65" s="1" customFormat="1" ht="22.5" customHeight="1">
      <c r="B200" s="42"/>
      <c r="C200" s="203" t="s">
        <v>632</v>
      </c>
      <c r="D200" s="203" t="s">
        <v>311</v>
      </c>
      <c r="E200" s="204" t="s">
        <v>3576</v>
      </c>
      <c r="F200" s="205" t="s">
        <v>3577</v>
      </c>
      <c r="G200" s="206" t="s">
        <v>508</v>
      </c>
      <c r="H200" s="207">
        <v>827.42</v>
      </c>
      <c r="I200" s="208"/>
      <c r="J200" s="209">
        <f>ROUND(I200*H200,2)</f>
        <v>0</v>
      </c>
      <c r="K200" s="205" t="s">
        <v>315</v>
      </c>
      <c r="L200" s="62"/>
      <c r="M200" s="210" t="s">
        <v>21</v>
      </c>
      <c r="N200" s="211" t="s">
        <v>45</v>
      </c>
      <c r="O200" s="43"/>
      <c r="P200" s="212">
        <f>O200*H200</f>
        <v>0</v>
      </c>
      <c r="Q200" s="212">
        <v>1.09E-3</v>
      </c>
      <c r="R200" s="212">
        <f>Q200*H200</f>
        <v>0.90188780000000002</v>
      </c>
      <c r="S200" s="212">
        <v>0</v>
      </c>
      <c r="T200" s="213">
        <f>S200*H200</f>
        <v>0</v>
      </c>
      <c r="AR200" s="25" t="s">
        <v>327</v>
      </c>
      <c r="AT200" s="25" t="s">
        <v>311</v>
      </c>
      <c r="AU200" s="25" t="s">
        <v>95</v>
      </c>
      <c r="AY200" s="25" t="s">
        <v>308</v>
      </c>
      <c r="BE200" s="214">
        <f>IF(N200="základní",J200,0)</f>
        <v>0</v>
      </c>
      <c r="BF200" s="214">
        <f>IF(N200="snížená",J200,0)</f>
        <v>0</v>
      </c>
      <c r="BG200" s="214">
        <f>IF(N200="zákl. přenesená",J200,0)</f>
        <v>0</v>
      </c>
      <c r="BH200" s="214">
        <f>IF(N200="sníž. přenesená",J200,0)</f>
        <v>0</v>
      </c>
      <c r="BI200" s="214">
        <f>IF(N200="nulová",J200,0)</f>
        <v>0</v>
      </c>
      <c r="BJ200" s="25" t="s">
        <v>82</v>
      </c>
      <c r="BK200" s="214">
        <f>ROUND(I200*H200,2)</f>
        <v>0</v>
      </c>
      <c r="BL200" s="25" t="s">
        <v>327</v>
      </c>
      <c r="BM200" s="25" t="s">
        <v>3578</v>
      </c>
    </row>
    <row r="201" spans="2:65" s="1" customFormat="1" ht="22.5" customHeight="1">
      <c r="B201" s="42"/>
      <c r="C201" s="203" t="s">
        <v>638</v>
      </c>
      <c r="D201" s="203" t="s">
        <v>311</v>
      </c>
      <c r="E201" s="204" t="s">
        <v>3579</v>
      </c>
      <c r="F201" s="205" t="s">
        <v>3580</v>
      </c>
      <c r="G201" s="206" t="s">
        <v>508</v>
      </c>
      <c r="H201" s="207">
        <v>827.42</v>
      </c>
      <c r="I201" s="208"/>
      <c r="J201" s="209">
        <f>ROUND(I201*H201,2)</f>
        <v>0</v>
      </c>
      <c r="K201" s="205" t="s">
        <v>315</v>
      </c>
      <c r="L201" s="62"/>
      <c r="M201" s="210" t="s">
        <v>21</v>
      </c>
      <c r="N201" s="211" t="s">
        <v>45</v>
      </c>
      <c r="O201" s="43"/>
      <c r="P201" s="212">
        <f>O201*H201</f>
        <v>0</v>
      </c>
      <c r="Q201" s="212">
        <v>0</v>
      </c>
      <c r="R201" s="212">
        <f>Q201*H201</f>
        <v>0</v>
      </c>
      <c r="S201" s="212">
        <v>0</v>
      </c>
      <c r="T201" s="213">
        <f>S201*H201</f>
        <v>0</v>
      </c>
      <c r="AR201" s="25" t="s">
        <v>327</v>
      </c>
      <c r="AT201" s="25" t="s">
        <v>311</v>
      </c>
      <c r="AU201" s="25" t="s">
        <v>95</v>
      </c>
      <c r="AY201" s="25" t="s">
        <v>308</v>
      </c>
      <c r="BE201" s="214">
        <f>IF(N201="základní",J201,0)</f>
        <v>0</v>
      </c>
      <c r="BF201" s="214">
        <f>IF(N201="snížená",J201,0)</f>
        <v>0</v>
      </c>
      <c r="BG201" s="214">
        <f>IF(N201="zákl. přenesená",J201,0)</f>
        <v>0</v>
      </c>
      <c r="BH201" s="214">
        <f>IF(N201="sníž. přenesená",J201,0)</f>
        <v>0</v>
      </c>
      <c r="BI201" s="214">
        <f>IF(N201="nulová",J201,0)</f>
        <v>0</v>
      </c>
      <c r="BJ201" s="25" t="s">
        <v>82</v>
      </c>
      <c r="BK201" s="214">
        <f>ROUND(I201*H201,2)</f>
        <v>0</v>
      </c>
      <c r="BL201" s="25" t="s">
        <v>327</v>
      </c>
      <c r="BM201" s="25" t="s">
        <v>3581</v>
      </c>
    </row>
    <row r="202" spans="2:65" s="1" customFormat="1" ht="22.5" customHeight="1">
      <c r="B202" s="42"/>
      <c r="C202" s="203" t="s">
        <v>644</v>
      </c>
      <c r="D202" s="203" t="s">
        <v>311</v>
      </c>
      <c r="E202" s="204" t="s">
        <v>3582</v>
      </c>
      <c r="F202" s="205" t="s">
        <v>3583</v>
      </c>
      <c r="G202" s="206" t="s">
        <v>719</v>
      </c>
      <c r="H202" s="207">
        <v>10.125999999999999</v>
      </c>
      <c r="I202" s="208"/>
      <c r="J202" s="209">
        <f>ROUND(I202*H202,2)</f>
        <v>0</v>
      </c>
      <c r="K202" s="205" t="s">
        <v>315</v>
      </c>
      <c r="L202" s="62"/>
      <c r="M202" s="210" t="s">
        <v>21</v>
      </c>
      <c r="N202" s="211" t="s">
        <v>45</v>
      </c>
      <c r="O202" s="43"/>
      <c r="P202" s="212">
        <f>O202*H202</f>
        <v>0</v>
      </c>
      <c r="Q202" s="212">
        <v>1.04881</v>
      </c>
      <c r="R202" s="212">
        <f>Q202*H202</f>
        <v>10.62025006</v>
      </c>
      <c r="S202" s="212">
        <v>0</v>
      </c>
      <c r="T202" s="213">
        <f>S202*H202</f>
        <v>0</v>
      </c>
      <c r="AR202" s="25" t="s">
        <v>327</v>
      </c>
      <c r="AT202" s="25" t="s">
        <v>311</v>
      </c>
      <c r="AU202" s="25" t="s">
        <v>95</v>
      </c>
      <c r="AY202" s="25" t="s">
        <v>308</v>
      </c>
      <c r="BE202" s="214">
        <f>IF(N202="základní",J202,0)</f>
        <v>0</v>
      </c>
      <c r="BF202" s="214">
        <f>IF(N202="snížená",J202,0)</f>
        <v>0</v>
      </c>
      <c r="BG202" s="214">
        <f>IF(N202="zákl. přenesená",J202,0)</f>
        <v>0</v>
      </c>
      <c r="BH202" s="214">
        <f>IF(N202="sníž. přenesená",J202,0)</f>
        <v>0</v>
      </c>
      <c r="BI202" s="214">
        <f>IF(N202="nulová",J202,0)</f>
        <v>0</v>
      </c>
      <c r="BJ202" s="25" t="s">
        <v>82</v>
      </c>
      <c r="BK202" s="214">
        <f>ROUND(I202*H202,2)</f>
        <v>0</v>
      </c>
      <c r="BL202" s="25" t="s">
        <v>327</v>
      </c>
      <c r="BM202" s="25" t="s">
        <v>3584</v>
      </c>
    </row>
    <row r="203" spans="2:65" s="11" customFormat="1" ht="29.85" customHeight="1">
      <c r="B203" s="186"/>
      <c r="C203" s="187"/>
      <c r="D203" s="188" t="s">
        <v>73</v>
      </c>
      <c r="E203" s="262" t="s">
        <v>3585</v>
      </c>
      <c r="F203" s="262" t="s">
        <v>3586</v>
      </c>
      <c r="G203" s="187"/>
      <c r="H203" s="187"/>
      <c r="I203" s="190"/>
      <c r="J203" s="263">
        <f>BK203</f>
        <v>0</v>
      </c>
      <c r="K203" s="187"/>
      <c r="L203" s="192"/>
      <c r="M203" s="193"/>
      <c r="N203" s="194"/>
      <c r="O203" s="194"/>
      <c r="P203" s="195">
        <f>P204+P209</f>
        <v>0</v>
      </c>
      <c r="Q203" s="194"/>
      <c r="R203" s="195">
        <f>R204+R209</f>
        <v>826.40401338999993</v>
      </c>
      <c r="S203" s="194"/>
      <c r="T203" s="196">
        <f>T204+T209</f>
        <v>0</v>
      </c>
      <c r="AR203" s="197" t="s">
        <v>82</v>
      </c>
      <c r="AT203" s="198" t="s">
        <v>73</v>
      </c>
      <c r="AU203" s="198" t="s">
        <v>82</v>
      </c>
      <c r="AY203" s="197" t="s">
        <v>308</v>
      </c>
      <c r="BK203" s="199">
        <f>BK204+BK209</f>
        <v>0</v>
      </c>
    </row>
    <row r="204" spans="2:65" s="11" customFormat="1" ht="14.85" customHeight="1">
      <c r="B204" s="186"/>
      <c r="C204" s="187"/>
      <c r="D204" s="200" t="s">
        <v>73</v>
      </c>
      <c r="E204" s="201" t="s">
        <v>95</v>
      </c>
      <c r="F204" s="201" t="s">
        <v>1697</v>
      </c>
      <c r="G204" s="187"/>
      <c r="H204" s="187"/>
      <c r="I204" s="190"/>
      <c r="J204" s="202">
        <f>BK204</f>
        <v>0</v>
      </c>
      <c r="K204" s="187"/>
      <c r="L204" s="192"/>
      <c r="M204" s="193"/>
      <c r="N204" s="194"/>
      <c r="O204" s="194"/>
      <c r="P204" s="195">
        <f>SUM(P205:P208)</f>
        <v>0</v>
      </c>
      <c r="Q204" s="194"/>
      <c r="R204" s="195">
        <f>SUM(R205:R208)</f>
        <v>59.493844500000002</v>
      </c>
      <c r="S204" s="194"/>
      <c r="T204" s="196">
        <f>SUM(T205:T208)</f>
        <v>0</v>
      </c>
      <c r="AR204" s="197" t="s">
        <v>82</v>
      </c>
      <c r="AT204" s="198" t="s">
        <v>73</v>
      </c>
      <c r="AU204" s="198" t="s">
        <v>84</v>
      </c>
      <c r="AY204" s="197" t="s">
        <v>308</v>
      </c>
      <c r="BK204" s="199">
        <f>SUM(BK205:BK208)</f>
        <v>0</v>
      </c>
    </row>
    <row r="205" spans="2:65" s="1" customFormat="1" ht="22.5" customHeight="1">
      <c r="B205" s="42"/>
      <c r="C205" s="203" t="s">
        <v>649</v>
      </c>
      <c r="D205" s="203" t="s">
        <v>311</v>
      </c>
      <c r="E205" s="204" t="s">
        <v>3587</v>
      </c>
      <c r="F205" s="205" t="s">
        <v>3588</v>
      </c>
      <c r="G205" s="206" t="s">
        <v>449</v>
      </c>
      <c r="H205" s="207">
        <v>24.19</v>
      </c>
      <c r="I205" s="208"/>
      <c r="J205" s="209">
        <f>ROUND(I205*H205,2)</f>
        <v>0</v>
      </c>
      <c r="K205" s="205" t="s">
        <v>315</v>
      </c>
      <c r="L205" s="62"/>
      <c r="M205" s="210" t="s">
        <v>21</v>
      </c>
      <c r="N205" s="211" t="s">
        <v>45</v>
      </c>
      <c r="O205" s="43"/>
      <c r="P205" s="212">
        <f>O205*H205</f>
        <v>0</v>
      </c>
      <c r="Q205" s="212">
        <v>2.4533100000000001</v>
      </c>
      <c r="R205" s="212">
        <f>Q205*H205</f>
        <v>59.345568900000004</v>
      </c>
      <c r="S205" s="212">
        <v>0</v>
      </c>
      <c r="T205" s="213">
        <f>S205*H205</f>
        <v>0</v>
      </c>
      <c r="AR205" s="25" t="s">
        <v>327</v>
      </c>
      <c r="AT205" s="25" t="s">
        <v>311</v>
      </c>
      <c r="AU205" s="25" t="s">
        <v>95</v>
      </c>
      <c r="AY205" s="25" t="s">
        <v>308</v>
      </c>
      <c r="BE205" s="214">
        <f>IF(N205="základní",J205,0)</f>
        <v>0</v>
      </c>
      <c r="BF205" s="214">
        <f>IF(N205="snížená",J205,0)</f>
        <v>0</v>
      </c>
      <c r="BG205" s="214">
        <f>IF(N205="zákl. přenesená",J205,0)</f>
        <v>0</v>
      </c>
      <c r="BH205" s="214">
        <f>IF(N205="sníž. přenesená",J205,0)</f>
        <v>0</v>
      </c>
      <c r="BI205" s="214">
        <f>IF(N205="nulová",J205,0)</f>
        <v>0</v>
      </c>
      <c r="BJ205" s="25" t="s">
        <v>82</v>
      </c>
      <c r="BK205" s="214">
        <f>ROUND(I205*H205,2)</f>
        <v>0</v>
      </c>
      <c r="BL205" s="25" t="s">
        <v>327</v>
      </c>
      <c r="BM205" s="25" t="s">
        <v>3589</v>
      </c>
    </row>
    <row r="206" spans="2:65" s="1" customFormat="1" ht="40.5">
      <c r="B206" s="42"/>
      <c r="C206" s="64"/>
      <c r="D206" s="246" t="s">
        <v>1656</v>
      </c>
      <c r="E206" s="64"/>
      <c r="F206" s="290" t="s">
        <v>3590</v>
      </c>
      <c r="G206" s="64"/>
      <c r="H206" s="64"/>
      <c r="I206" s="173"/>
      <c r="J206" s="64"/>
      <c r="K206" s="64"/>
      <c r="L206" s="62"/>
      <c r="M206" s="291"/>
      <c r="N206" s="43"/>
      <c r="O206" s="43"/>
      <c r="P206" s="43"/>
      <c r="Q206" s="43"/>
      <c r="R206" s="43"/>
      <c r="S206" s="43"/>
      <c r="T206" s="79"/>
      <c r="AT206" s="25" t="s">
        <v>1656</v>
      </c>
      <c r="AU206" s="25" t="s">
        <v>95</v>
      </c>
    </row>
    <row r="207" spans="2:65" s="1" customFormat="1" ht="31.5" customHeight="1">
      <c r="B207" s="42"/>
      <c r="C207" s="203" t="s">
        <v>653</v>
      </c>
      <c r="D207" s="203" t="s">
        <v>311</v>
      </c>
      <c r="E207" s="204" t="s">
        <v>3591</v>
      </c>
      <c r="F207" s="205" t="s">
        <v>3592</v>
      </c>
      <c r="G207" s="206" t="s">
        <v>508</v>
      </c>
      <c r="H207" s="207">
        <v>157.74</v>
      </c>
      <c r="I207" s="208"/>
      <c r="J207" s="209">
        <f>ROUND(I207*H207,2)</f>
        <v>0</v>
      </c>
      <c r="K207" s="205" t="s">
        <v>315</v>
      </c>
      <c r="L207" s="62"/>
      <c r="M207" s="210" t="s">
        <v>21</v>
      </c>
      <c r="N207" s="211" t="s">
        <v>45</v>
      </c>
      <c r="O207" s="43"/>
      <c r="P207" s="212">
        <f>O207*H207</f>
        <v>0</v>
      </c>
      <c r="Q207" s="212">
        <v>9.3999999999999997E-4</v>
      </c>
      <c r="R207" s="212">
        <f>Q207*H207</f>
        <v>0.14827560000000001</v>
      </c>
      <c r="S207" s="212">
        <v>0</v>
      </c>
      <c r="T207" s="213">
        <f>S207*H207</f>
        <v>0</v>
      </c>
      <c r="AR207" s="25" t="s">
        <v>327</v>
      </c>
      <c r="AT207" s="25" t="s">
        <v>311</v>
      </c>
      <c r="AU207" s="25" t="s">
        <v>95</v>
      </c>
      <c r="AY207" s="25" t="s">
        <v>308</v>
      </c>
      <c r="BE207" s="214">
        <f>IF(N207="základní",J207,0)</f>
        <v>0</v>
      </c>
      <c r="BF207" s="214">
        <f>IF(N207="snížená",J207,0)</f>
        <v>0</v>
      </c>
      <c r="BG207" s="214">
        <f>IF(N207="zákl. přenesená",J207,0)</f>
        <v>0</v>
      </c>
      <c r="BH207" s="214">
        <f>IF(N207="sníž. přenesená",J207,0)</f>
        <v>0</v>
      </c>
      <c r="BI207" s="214">
        <f>IF(N207="nulová",J207,0)</f>
        <v>0</v>
      </c>
      <c r="BJ207" s="25" t="s">
        <v>82</v>
      </c>
      <c r="BK207" s="214">
        <f>ROUND(I207*H207,2)</f>
        <v>0</v>
      </c>
      <c r="BL207" s="25" t="s">
        <v>327</v>
      </c>
      <c r="BM207" s="25" t="s">
        <v>3593</v>
      </c>
    </row>
    <row r="208" spans="2:65" s="1" customFormat="1" ht="31.5" customHeight="1">
      <c r="B208" s="42"/>
      <c r="C208" s="203" t="s">
        <v>657</v>
      </c>
      <c r="D208" s="203" t="s">
        <v>311</v>
      </c>
      <c r="E208" s="204" t="s">
        <v>3594</v>
      </c>
      <c r="F208" s="205" t="s">
        <v>3595</v>
      </c>
      <c r="G208" s="206" t="s">
        <v>508</v>
      </c>
      <c r="H208" s="207">
        <v>157.74</v>
      </c>
      <c r="I208" s="208"/>
      <c r="J208" s="209">
        <f>ROUND(I208*H208,2)</f>
        <v>0</v>
      </c>
      <c r="K208" s="205" t="s">
        <v>315</v>
      </c>
      <c r="L208" s="62"/>
      <c r="M208" s="210" t="s">
        <v>21</v>
      </c>
      <c r="N208" s="211" t="s">
        <v>45</v>
      </c>
      <c r="O208" s="43"/>
      <c r="P208" s="212">
        <f>O208*H208</f>
        <v>0</v>
      </c>
      <c r="Q208" s="212">
        <v>0</v>
      </c>
      <c r="R208" s="212">
        <f>Q208*H208</f>
        <v>0</v>
      </c>
      <c r="S208" s="212">
        <v>0</v>
      </c>
      <c r="T208" s="213">
        <f>S208*H208</f>
        <v>0</v>
      </c>
      <c r="AR208" s="25" t="s">
        <v>327</v>
      </c>
      <c r="AT208" s="25" t="s">
        <v>311</v>
      </c>
      <c r="AU208" s="25" t="s">
        <v>95</v>
      </c>
      <c r="AY208" s="25" t="s">
        <v>308</v>
      </c>
      <c r="BE208" s="214">
        <f>IF(N208="základní",J208,0)</f>
        <v>0</v>
      </c>
      <c r="BF208" s="214">
        <f>IF(N208="snížená",J208,0)</f>
        <v>0</v>
      </c>
      <c r="BG208" s="214">
        <f>IF(N208="zákl. přenesená",J208,0)</f>
        <v>0</v>
      </c>
      <c r="BH208" s="214">
        <f>IF(N208="sníž. přenesená",J208,0)</f>
        <v>0</v>
      </c>
      <c r="BI208" s="214">
        <f>IF(N208="nulová",J208,0)</f>
        <v>0</v>
      </c>
      <c r="BJ208" s="25" t="s">
        <v>82</v>
      </c>
      <c r="BK208" s="214">
        <f>ROUND(I208*H208,2)</f>
        <v>0</v>
      </c>
      <c r="BL208" s="25" t="s">
        <v>327</v>
      </c>
      <c r="BM208" s="25" t="s">
        <v>3596</v>
      </c>
    </row>
    <row r="209" spans="2:65" s="11" customFormat="1" ht="22.35" customHeight="1">
      <c r="B209" s="186"/>
      <c r="C209" s="187"/>
      <c r="D209" s="200" t="s">
        <v>73</v>
      </c>
      <c r="E209" s="201" t="s">
        <v>327</v>
      </c>
      <c r="F209" s="201" t="s">
        <v>2769</v>
      </c>
      <c r="G209" s="187"/>
      <c r="H209" s="187"/>
      <c r="I209" s="190"/>
      <c r="J209" s="202">
        <f>BK209</f>
        <v>0</v>
      </c>
      <c r="K209" s="187"/>
      <c r="L209" s="192"/>
      <c r="M209" s="193"/>
      <c r="N209" s="194"/>
      <c r="O209" s="194"/>
      <c r="P209" s="195">
        <f>SUM(P210:P217)</f>
        <v>0</v>
      </c>
      <c r="Q209" s="194"/>
      <c r="R209" s="195">
        <f>SUM(R210:R217)</f>
        <v>766.91016888999991</v>
      </c>
      <c r="S209" s="194"/>
      <c r="T209" s="196">
        <f>SUM(T210:T217)</f>
        <v>0</v>
      </c>
      <c r="AR209" s="197" t="s">
        <v>82</v>
      </c>
      <c r="AT209" s="198" t="s">
        <v>73</v>
      </c>
      <c r="AU209" s="198" t="s">
        <v>84</v>
      </c>
      <c r="AY209" s="197" t="s">
        <v>308</v>
      </c>
      <c r="BK209" s="199">
        <f>SUM(BK210:BK217)</f>
        <v>0</v>
      </c>
    </row>
    <row r="210" spans="2:65" s="1" customFormat="1" ht="22.5" customHeight="1">
      <c r="B210" s="42"/>
      <c r="C210" s="203" t="s">
        <v>661</v>
      </c>
      <c r="D210" s="203" t="s">
        <v>311</v>
      </c>
      <c r="E210" s="204" t="s">
        <v>3597</v>
      </c>
      <c r="F210" s="205" t="s">
        <v>3598</v>
      </c>
      <c r="G210" s="206" t="s">
        <v>449</v>
      </c>
      <c r="H210" s="207">
        <v>169.64</v>
      </c>
      <c r="I210" s="208"/>
      <c r="J210" s="209">
        <f t="shared" ref="J210:J217" si="0">ROUND(I210*H210,2)</f>
        <v>0</v>
      </c>
      <c r="K210" s="205" t="s">
        <v>315</v>
      </c>
      <c r="L210" s="62"/>
      <c r="M210" s="210" t="s">
        <v>21</v>
      </c>
      <c r="N210" s="211" t="s">
        <v>45</v>
      </c>
      <c r="O210" s="43"/>
      <c r="P210" s="212">
        <f t="shared" ref="P210:P217" si="1">O210*H210</f>
        <v>0</v>
      </c>
      <c r="Q210" s="212">
        <v>2.45343</v>
      </c>
      <c r="R210" s="212">
        <f t="shared" ref="R210:R217" si="2">Q210*H210</f>
        <v>416.19986519999998</v>
      </c>
      <c r="S210" s="212">
        <v>0</v>
      </c>
      <c r="T210" s="213">
        <f t="shared" ref="T210:T217" si="3">S210*H210</f>
        <v>0</v>
      </c>
      <c r="AR210" s="25" t="s">
        <v>327</v>
      </c>
      <c r="AT210" s="25" t="s">
        <v>311</v>
      </c>
      <c r="AU210" s="25" t="s">
        <v>95</v>
      </c>
      <c r="AY210" s="25" t="s">
        <v>308</v>
      </c>
      <c r="BE210" s="214">
        <f t="shared" ref="BE210:BE217" si="4">IF(N210="základní",J210,0)</f>
        <v>0</v>
      </c>
      <c r="BF210" s="214">
        <f t="shared" ref="BF210:BF217" si="5">IF(N210="snížená",J210,0)</f>
        <v>0</v>
      </c>
      <c r="BG210" s="214">
        <f t="shared" ref="BG210:BG217" si="6">IF(N210="zákl. přenesená",J210,0)</f>
        <v>0</v>
      </c>
      <c r="BH210" s="214">
        <f t="shared" ref="BH210:BH217" si="7">IF(N210="sníž. přenesená",J210,0)</f>
        <v>0</v>
      </c>
      <c r="BI210" s="214">
        <f t="shared" ref="BI210:BI217" si="8">IF(N210="nulová",J210,0)</f>
        <v>0</v>
      </c>
      <c r="BJ210" s="25" t="s">
        <v>82</v>
      </c>
      <c r="BK210" s="214">
        <f t="shared" ref="BK210:BK217" si="9">ROUND(I210*H210,2)</f>
        <v>0</v>
      </c>
      <c r="BL210" s="25" t="s">
        <v>327</v>
      </c>
      <c r="BM210" s="25" t="s">
        <v>3599</v>
      </c>
    </row>
    <row r="211" spans="2:65" s="1" customFormat="1" ht="22.5" customHeight="1">
      <c r="B211" s="42"/>
      <c r="C211" s="203" t="s">
        <v>665</v>
      </c>
      <c r="D211" s="203" t="s">
        <v>311</v>
      </c>
      <c r="E211" s="204" t="s">
        <v>3600</v>
      </c>
      <c r="F211" s="205" t="s">
        <v>3601</v>
      </c>
      <c r="G211" s="206" t="s">
        <v>449</v>
      </c>
      <c r="H211" s="207">
        <v>124.953</v>
      </c>
      <c r="I211" s="208"/>
      <c r="J211" s="209">
        <f t="shared" si="0"/>
        <v>0</v>
      </c>
      <c r="K211" s="205" t="s">
        <v>21</v>
      </c>
      <c r="L211" s="62"/>
      <c r="M211" s="210" t="s">
        <v>21</v>
      </c>
      <c r="N211" s="211" t="s">
        <v>45</v>
      </c>
      <c r="O211" s="43"/>
      <c r="P211" s="212">
        <f t="shared" si="1"/>
        <v>0</v>
      </c>
      <c r="Q211" s="212">
        <v>2.45343</v>
      </c>
      <c r="R211" s="212">
        <f t="shared" si="2"/>
        <v>306.56343879000002</v>
      </c>
      <c r="S211" s="212">
        <v>0</v>
      </c>
      <c r="T211" s="213">
        <f t="shared" si="3"/>
        <v>0</v>
      </c>
      <c r="AR211" s="25" t="s">
        <v>327</v>
      </c>
      <c r="AT211" s="25" t="s">
        <v>311</v>
      </c>
      <c r="AU211" s="25" t="s">
        <v>95</v>
      </c>
      <c r="AY211" s="25" t="s">
        <v>308</v>
      </c>
      <c r="BE211" s="214">
        <f t="shared" si="4"/>
        <v>0</v>
      </c>
      <c r="BF211" s="214">
        <f t="shared" si="5"/>
        <v>0</v>
      </c>
      <c r="BG211" s="214">
        <f t="shared" si="6"/>
        <v>0</v>
      </c>
      <c r="BH211" s="214">
        <f t="shared" si="7"/>
        <v>0</v>
      </c>
      <c r="BI211" s="214">
        <f t="shared" si="8"/>
        <v>0</v>
      </c>
      <c r="BJ211" s="25" t="s">
        <v>82</v>
      </c>
      <c r="BK211" s="214">
        <f t="shared" si="9"/>
        <v>0</v>
      </c>
      <c r="BL211" s="25" t="s">
        <v>327</v>
      </c>
      <c r="BM211" s="25" t="s">
        <v>3602</v>
      </c>
    </row>
    <row r="212" spans="2:65" s="1" customFormat="1" ht="22.5" customHeight="1">
      <c r="B212" s="42"/>
      <c r="C212" s="203" t="s">
        <v>669</v>
      </c>
      <c r="D212" s="203" t="s">
        <v>311</v>
      </c>
      <c r="E212" s="204" t="s">
        <v>3603</v>
      </c>
      <c r="F212" s="205" t="s">
        <v>3604</v>
      </c>
      <c r="G212" s="206" t="s">
        <v>508</v>
      </c>
      <c r="H212" s="207">
        <v>1217.23</v>
      </c>
      <c r="I212" s="208"/>
      <c r="J212" s="209">
        <f t="shared" si="0"/>
        <v>0</v>
      </c>
      <c r="K212" s="205" t="s">
        <v>315</v>
      </c>
      <c r="L212" s="62"/>
      <c r="M212" s="210" t="s">
        <v>21</v>
      </c>
      <c r="N212" s="211" t="s">
        <v>45</v>
      </c>
      <c r="O212" s="43"/>
      <c r="P212" s="212">
        <f t="shared" si="1"/>
        <v>0</v>
      </c>
      <c r="Q212" s="212">
        <v>2.15E-3</v>
      </c>
      <c r="R212" s="212">
        <f t="shared" si="2"/>
        <v>2.6170445</v>
      </c>
      <c r="S212" s="212">
        <v>0</v>
      </c>
      <c r="T212" s="213">
        <f t="shared" si="3"/>
        <v>0</v>
      </c>
      <c r="AR212" s="25" t="s">
        <v>327</v>
      </c>
      <c r="AT212" s="25" t="s">
        <v>311</v>
      </c>
      <c r="AU212" s="25" t="s">
        <v>95</v>
      </c>
      <c r="AY212" s="25" t="s">
        <v>308</v>
      </c>
      <c r="BE212" s="214">
        <f t="shared" si="4"/>
        <v>0</v>
      </c>
      <c r="BF212" s="214">
        <f t="shared" si="5"/>
        <v>0</v>
      </c>
      <c r="BG212" s="214">
        <f t="shared" si="6"/>
        <v>0</v>
      </c>
      <c r="BH212" s="214">
        <f t="shared" si="7"/>
        <v>0</v>
      </c>
      <c r="BI212" s="214">
        <f t="shared" si="8"/>
        <v>0</v>
      </c>
      <c r="BJ212" s="25" t="s">
        <v>82</v>
      </c>
      <c r="BK212" s="214">
        <f t="shared" si="9"/>
        <v>0</v>
      </c>
      <c r="BL212" s="25" t="s">
        <v>327</v>
      </c>
      <c r="BM212" s="25" t="s">
        <v>3605</v>
      </c>
    </row>
    <row r="213" spans="2:65" s="1" customFormat="1" ht="22.5" customHeight="1">
      <c r="B213" s="42"/>
      <c r="C213" s="203" t="s">
        <v>673</v>
      </c>
      <c r="D213" s="203" t="s">
        <v>311</v>
      </c>
      <c r="E213" s="204" t="s">
        <v>3606</v>
      </c>
      <c r="F213" s="205" t="s">
        <v>3607</v>
      </c>
      <c r="G213" s="206" t="s">
        <v>508</v>
      </c>
      <c r="H213" s="207">
        <v>1217.23</v>
      </c>
      <c r="I213" s="208"/>
      <c r="J213" s="209">
        <f t="shared" si="0"/>
        <v>0</v>
      </c>
      <c r="K213" s="205" t="s">
        <v>315</v>
      </c>
      <c r="L213" s="62"/>
      <c r="M213" s="210" t="s">
        <v>21</v>
      </c>
      <c r="N213" s="211" t="s">
        <v>45</v>
      </c>
      <c r="O213" s="43"/>
      <c r="P213" s="212">
        <f t="shared" si="1"/>
        <v>0</v>
      </c>
      <c r="Q213" s="212">
        <v>0</v>
      </c>
      <c r="R213" s="212">
        <f t="shared" si="2"/>
        <v>0</v>
      </c>
      <c r="S213" s="212">
        <v>0</v>
      </c>
      <c r="T213" s="213">
        <f t="shared" si="3"/>
        <v>0</v>
      </c>
      <c r="AR213" s="25" t="s">
        <v>327</v>
      </c>
      <c r="AT213" s="25" t="s">
        <v>311</v>
      </c>
      <c r="AU213" s="25" t="s">
        <v>95</v>
      </c>
      <c r="AY213" s="25" t="s">
        <v>308</v>
      </c>
      <c r="BE213" s="214">
        <f t="shared" si="4"/>
        <v>0</v>
      </c>
      <c r="BF213" s="214">
        <f t="shared" si="5"/>
        <v>0</v>
      </c>
      <c r="BG213" s="214">
        <f t="shared" si="6"/>
        <v>0</v>
      </c>
      <c r="BH213" s="214">
        <f t="shared" si="7"/>
        <v>0</v>
      </c>
      <c r="BI213" s="214">
        <f t="shared" si="8"/>
        <v>0</v>
      </c>
      <c r="BJ213" s="25" t="s">
        <v>82</v>
      </c>
      <c r="BK213" s="214">
        <f t="shared" si="9"/>
        <v>0</v>
      </c>
      <c r="BL213" s="25" t="s">
        <v>327</v>
      </c>
      <c r="BM213" s="25" t="s">
        <v>3608</v>
      </c>
    </row>
    <row r="214" spans="2:65" s="1" customFormat="1" ht="22.5" customHeight="1">
      <c r="B214" s="42"/>
      <c r="C214" s="203" t="s">
        <v>677</v>
      </c>
      <c r="D214" s="203" t="s">
        <v>311</v>
      </c>
      <c r="E214" s="204" t="s">
        <v>3609</v>
      </c>
      <c r="F214" s="205" t="s">
        <v>3610</v>
      </c>
      <c r="G214" s="206" t="s">
        <v>508</v>
      </c>
      <c r="H214" s="207">
        <v>1133.8900000000001</v>
      </c>
      <c r="I214" s="208"/>
      <c r="J214" s="209">
        <f t="shared" si="0"/>
        <v>0</v>
      </c>
      <c r="K214" s="205" t="s">
        <v>315</v>
      </c>
      <c r="L214" s="62"/>
      <c r="M214" s="210" t="s">
        <v>21</v>
      </c>
      <c r="N214" s="211" t="s">
        <v>45</v>
      </c>
      <c r="O214" s="43"/>
      <c r="P214" s="212">
        <f t="shared" si="1"/>
        <v>0</v>
      </c>
      <c r="Q214" s="212">
        <v>5.2399999999999999E-3</v>
      </c>
      <c r="R214" s="212">
        <f t="shared" si="2"/>
        <v>5.9415836000000004</v>
      </c>
      <c r="S214" s="212">
        <v>0</v>
      </c>
      <c r="T214" s="213">
        <f t="shared" si="3"/>
        <v>0</v>
      </c>
      <c r="AR214" s="25" t="s">
        <v>327</v>
      </c>
      <c r="AT214" s="25" t="s">
        <v>311</v>
      </c>
      <c r="AU214" s="25" t="s">
        <v>95</v>
      </c>
      <c r="AY214" s="25" t="s">
        <v>308</v>
      </c>
      <c r="BE214" s="214">
        <f t="shared" si="4"/>
        <v>0</v>
      </c>
      <c r="BF214" s="214">
        <f t="shared" si="5"/>
        <v>0</v>
      </c>
      <c r="BG214" s="214">
        <f t="shared" si="6"/>
        <v>0</v>
      </c>
      <c r="BH214" s="214">
        <f t="shared" si="7"/>
        <v>0</v>
      </c>
      <c r="BI214" s="214">
        <f t="shared" si="8"/>
        <v>0</v>
      </c>
      <c r="BJ214" s="25" t="s">
        <v>82</v>
      </c>
      <c r="BK214" s="214">
        <f t="shared" si="9"/>
        <v>0</v>
      </c>
      <c r="BL214" s="25" t="s">
        <v>327</v>
      </c>
      <c r="BM214" s="25" t="s">
        <v>3611</v>
      </c>
    </row>
    <row r="215" spans="2:65" s="1" customFormat="1" ht="22.5" customHeight="1">
      <c r="B215" s="42"/>
      <c r="C215" s="203" t="s">
        <v>681</v>
      </c>
      <c r="D215" s="203" t="s">
        <v>311</v>
      </c>
      <c r="E215" s="204" t="s">
        <v>3612</v>
      </c>
      <c r="F215" s="205" t="s">
        <v>3613</v>
      </c>
      <c r="G215" s="206" t="s">
        <v>508</v>
      </c>
      <c r="H215" s="207">
        <v>1133.8900000000001</v>
      </c>
      <c r="I215" s="208"/>
      <c r="J215" s="209">
        <f t="shared" si="0"/>
        <v>0</v>
      </c>
      <c r="K215" s="205" t="s">
        <v>315</v>
      </c>
      <c r="L215" s="62"/>
      <c r="M215" s="210" t="s">
        <v>21</v>
      </c>
      <c r="N215" s="211" t="s">
        <v>45</v>
      </c>
      <c r="O215" s="43"/>
      <c r="P215" s="212">
        <f t="shared" si="1"/>
        <v>0</v>
      </c>
      <c r="Q215" s="212">
        <v>0</v>
      </c>
      <c r="R215" s="212">
        <f t="shared" si="2"/>
        <v>0</v>
      </c>
      <c r="S215" s="212">
        <v>0</v>
      </c>
      <c r="T215" s="213">
        <f t="shared" si="3"/>
        <v>0</v>
      </c>
      <c r="AR215" s="25" t="s">
        <v>327</v>
      </c>
      <c r="AT215" s="25" t="s">
        <v>311</v>
      </c>
      <c r="AU215" s="25" t="s">
        <v>95</v>
      </c>
      <c r="AY215" s="25" t="s">
        <v>308</v>
      </c>
      <c r="BE215" s="214">
        <f t="shared" si="4"/>
        <v>0</v>
      </c>
      <c r="BF215" s="214">
        <f t="shared" si="5"/>
        <v>0</v>
      </c>
      <c r="BG215" s="214">
        <f t="shared" si="6"/>
        <v>0</v>
      </c>
      <c r="BH215" s="214">
        <f t="shared" si="7"/>
        <v>0</v>
      </c>
      <c r="BI215" s="214">
        <f t="shared" si="8"/>
        <v>0</v>
      </c>
      <c r="BJ215" s="25" t="s">
        <v>82</v>
      </c>
      <c r="BK215" s="214">
        <f t="shared" si="9"/>
        <v>0</v>
      </c>
      <c r="BL215" s="25" t="s">
        <v>327</v>
      </c>
      <c r="BM215" s="25" t="s">
        <v>3614</v>
      </c>
    </row>
    <row r="216" spans="2:65" s="1" customFormat="1" ht="22.5" customHeight="1">
      <c r="B216" s="42"/>
      <c r="C216" s="203" t="s">
        <v>685</v>
      </c>
      <c r="D216" s="203" t="s">
        <v>311</v>
      </c>
      <c r="E216" s="204" t="s">
        <v>3615</v>
      </c>
      <c r="F216" s="205" t="s">
        <v>3616</v>
      </c>
      <c r="G216" s="206" t="s">
        <v>719</v>
      </c>
      <c r="H216" s="207">
        <v>32.630000000000003</v>
      </c>
      <c r="I216" s="208"/>
      <c r="J216" s="209">
        <f t="shared" si="0"/>
        <v>0</v>
      </c>
      <c r="K216" s="205" t="s">
        <v>315</v>
      </c>
      <c r="L216" s="62"/>
      <c r="M216" s="210" t="s">
        <v>21</v>
      </c>
      <c r="N216" s="211" t="s">
        <v>45</v>
      </c>
      <c r="O216" s="43"/>
      <c r="P216" s="212">
        <f t="shared" si="1"/>
        <v>0</v>
      </c>
      <c r="Q216" s="212">
        <v>1.0551600000000001</v>
      </c>
      <c r="R216" s="212">
        <f t="shared" si="2"/>
        <v>34.429870800000003</v>
      </c>
      <c r="S216" s="212">
        <v>0</v>
      </c>
      <c r="T216" s="213">
        <f t="shared" si="3"/>
        <v>0</v>
      </c>
      <c r="AR216" s="25" t="s">
        <v>327</v>
      </c>
      <c r="AT216" s="25" t="s">
        <v>311</v>
      </c>
      <c r="AU216" s="25" t="s">
        <v>95</v>
      </c>
      <c r="AY216" s="25" t="s">
        <v>308</v>
      </c>
      <c r="BE216" s="214">
        <f t="shared" si="4"/>
        <v>0</v>
      </c>
      <c r="BF216" s="214">
        <f t="shared" si="5"/>
        <v>0</v>
      </c>
      <c r="BG216" s="214">
        <f t="shared" si="6"/>
        <v>0</v>
      </c>
      <c r="BH216" s="214">
        <f t="shared" si="7"/>
        <v>0</v>
      </c>
      <c r="BI216" s="214">
        <f t="shared" si="8"/>
        <v>0</v>
      </c>
      <c r="BJ216" s="25" t="s">
        <v>82</v>
      </c>
      <c r="BK216" s="214">
        <f t="shared" si="9"/>
        <v>0</v>
      </c>
      <c r="BL216" s="25" t="s">
        <v>327</v>
      </c>
      <c r="BM216" s="25" t="s">
        <v>3617</v>
      </c>
    </row>
    <row r="217" spans="2:65" s="1" customFormat="1" ht="22.5" customHeight="1">
      <c r="B217" s="42"/>
      <c r="C217" s="203" t="s">
        <v>689</v>
      </c>
      <c r="D217" s="203" t="s">
        <v>311</v>
      </c>
      <c r="E217" s="204" t="s">
        <v>3618</v>
      </c>
      <c r="F217" s="205" t="s">
        <v>3619</v>
      </c>
      <c r="G217" s="206" t="s">
        <v>719</v>
      </c>
      <c r="H217" s="207">
        <v>1.1000000000000001</v>
      </c>
      <c r="I217" s="208"/>
      <c r="J217" s="209">
        <f t="shared" si="0"/>
        <v>0</v>
      </c>
      <c r="K217" s="205" t="s">
        <v>315</v>
      </c>
      <c r="L217" s="62"/>
      <c r="M217" s="210" t="s">
        <v>21</v>
      </c>
      <c r="N217" s="211" t="s">
        <v>45</v>
      </c>
      <c r="O217" s="43"/>
      <c r="P217" s="212">
        <f t="shared" si="1"/>
        <v>0</v>
      </c>
      <c r="Q217" s="212">
        <v>1.0530600000000001</v>
      </c>
      <c r="R217" s="212">
        <f t="shared" si="2"/>
        <v>1.1583660000000002</v>
      </c>
      <c r="S217" s="212">
        <v>0</v>
      </c>
      <c r="T217" s="213">
        <f t="shared" si="3"/>
        <v>0</v>
      </c>
      <c r="AR217" s="25" t="s">
        <v>327</v>
      </c>
      <c r="AT217" s="25" t="s">
        <v>311</v>
      </c>
      <c r="AU217" s="25" t="s">
        <v>95</v>
      </c>
      <c r="AY217" s="25" t="s">
        <v>308</v>
      </c>
      <c r="BE217" s="214">
        <f t="shared" si="4"/>
        <v>0</v>
      </c>
      <c r="BF217" s="214">
        <f t="shared" si="5"/>
        <v>0</v>
      </c>
      <c r="BG217" s="214">
        <f t="shared" si="6"/>
        <v>0</v>
      </c>
      <c r="BH217" s="214">
        <f t="shared" si="7"/>
        <v>0</v>
      </c>
      <c r="BI217" s="214">
        <f t="shared" si="8"/>
        <v>0</v>
      </c>
      <c r="BJ217" s="25" t="s">
        <v>82</v>
      </c>
      <c r="BK217" s="214">
        <f t="shared" si="9"/>
        <v>0</v>
      </c>
      <c r="BL217" s="25" t="s">
        <v>327</v>
      </c>
      <c r="BM217" s="25" t="s">
        <v>3620</v>
      </c>
    </row>
    <row r="218" spans="2:65" s="11" customFormat="1" ht="29.85" customHeight="1">
      <c r="B218" s="186"/>
      <c r="C218" s="187"/>
      <c r="D218" s="188" t="s">
        <v>73</v>
      </c>
      <c r="E218" s="262" t="s">
        <v>3621</v>
      </c>
      <c r="F218" s="262" t="s">
        <v>3622</v>
      </c>
      <c r="G218" s="187"/>
      <c r="H218" s="187"/>
      <c r="I218" s="190"/>
      <c r="J218" s="263">
        <f>BK218</f>
        <v>0</v>
      </c>
      <c r="K218" s="187"/>
      <c r="L218" s="192"/>
      <c r="M218" s="193"/>
      <c r="N218" s="194"/>
      <c r="O218" s="194"/>
      <c r="P218" s="195">
        <f>P219+P226</f>
        <v>0</v>
      </c>
      <c r="Q218" s="194"/>
      <c r="R218" s="195">
        <f>R219+R226</f>
        <v>81.856908300000001</v>
      </c>
      <c r="S218" s="194"/>
      <c r="T218" s="196">
        <f>T219+T226</f>
        <v>0</v>
      </c>
      <c r="AR218" s="197" t="s">
        <v>82</v>
      </c>
      <c r="AT218" s="198" t="s">
        <v>73</v>
      </c>
      <c r="AU218" s="198" t="s">
        <v>82</v>
      </c>
      <c r="AY218" s="197" t="s">
        <v>308</v>
      </c>
      <c r="BK218" s="199">
        <f>BK219+BK226</f>
        <v>0</v>
      </c>
    </row>
    <row r="219" spans="2:65" s="11" customFormat="1" ht="14.85" customHeight="1">
      <c r="B219" s="186"/>
      <c r="C219" s="187"/>
      <c r="D219" s="200" t="s">
        <v>73</v>
      </c>
      <c r="E219" s="201" t="s">
        <v>593</v>
      </c>
      <c r="F219" s="201" t="s">
        <v>3471</v>
      </c>
      <c r="G219" s="187"/>
      <c r="H219" s="187"/>
      <c r="I219" s="190"/>
      <c r="J219" s="202">
        <f>BK219</f>
        <v>0</v>
      </c>
      <c r="K219" s="187"/>
      <c r="L219" s="192"/>
      <c r="M219" s="193"/>
      <c r="N219" s="194"/>
      <c r="O219" s="194"/>
      <c r="P219" s="195">
        <f>SUM(P220:P225)</f>
        <v>0</v>
      </c>
      <c r="Q219" s="194"/>
      <c r="R219" s="195">
        <f>SUM(R220:R225)</f>
        <v>1.8934746599999999</v>
      </c>
      <c r="S219" s="194"/>
      <c r="T219" s="196">
        <f>SUM(T220:T225)</f>
        <v>0</v>
      </c>
      <c r="AR219" s="197" t="s">
        <v>82</v>
      </c>
      <c r="AT219" s="198" t="s">
        <v>73</v>
      </c>
      <c r="AU219" s="198" t="s">
        <v>84</v>
      </c>
      <c r="AY219" s="197" t="s">
        <v>308</v>
      </c>
      <c r="BK219" s="199">
        <f>SUM(BK220:BK225)</f>
        <v>0</v>
      </c>
    </row>
    <row r="220" spans="2:65" s="1" customFormat="1" ht="22.5" customHeight="1">
      <c r="B220" s="42"/>
      <c r="C220" s="203" t="s">
        <v>693</v>
      </c>
      <c r="D220" s="203" t="s">
        <v>311</v>
      </c>
      <c r="E220" s="204" t="s">
        <v>3623</v>
      </c>
      <c r="F220" s="205" t="s">
        <v>3624</v>
      </c>
      <c r="G220" s="206" t="s">
        <v>449</v>
      </c>
      <c r="H220" s="207">
        <v>0.77</v>
      </c>
      <c r="I220" s="208"/>
      <c r="J220" s="209">
        <f>ROUND(I220*H220,2)</f>
        <v>0</v>
      </c>
      <c r="K220" s="205" t="s">
        <v>315</v>
      </c>
      <c r="L220" s="62"/>
      <c r="M220" s="210" t="s">
        <v>21</v>
      </c>
      <c r="N220" s="211" t="s">
        <v>45</v>
      </c>
      <c r="O220" s="43"/>
      <c r="P220" s="212">
        <f>O220*H220</f>
        <v>0</v>
      </c>
      <c r="Q220" s="212">
        <v>2.45329</v>
      </c>
      <c r="R220" s="212">
        <f>Q220*H220</f>
        <v>1.8890332999999999</v>
      </c>
      <c r="S220" s="212">
        <v>0</v>
      </c>
      <c r="T220" s="213">
        <f>S220*H220</f>
        <v>0</v>
      </c>
      <c r="AR220" s="25" t="s">
        <v>327</v>
      </c>
      <c r="AT220" s="25" t="s">
        <v>311</v>
      </c>
      <c r="AU220" s="25" t="s">
        <v>95</v>
      </c>
      <c r="AY220" s="25" t="s">
        <v>308</v>
      </c>
      <c r="BE220" s="214">
        <f>IF(N220="základní",J220,0)</f>
        <v>0</v>
      </c>
      <c r="BF220" s="214">
        <f>IF(N220="snížená",J220,0)</f>
        <v>0</v>
      </c>
      <c r="BG220" s="214">
        <f>IF(N220="zákl. přenesená",J220,0)</f>
        <v>0</v>
      </c>
      <c r="BH220" s="214">
        <f>IF(N220="sníž. přenesená",J220,0)</f>
        <v>0</v>
      </c>
      <c r="BI220" s="214">
        <f>IF(N220="nulová",J220,0)</f>
        <v>0</v>
      </c>
      <c r="BJ220" s="25" t="s">
        <v>82</v>
      </c>
      <c r="BK220" s="214">
        <f>ROUND(I220*H220,2)</f>
        <v>0</v>
      </c>
      <c r="BL220" s="25" t="s">
        <v>327</v>
      </c>
      <c r="BM220" s="25" t="s">
        <v>3625</v>
      </c>
    </row>
    <row r="221" spans="2:65" s="1" customFormat="1" ht="27">
      <c r="B221" s="42"/>
      <c r="C221" s="64"/>
      <c r="D221" s="246" t="s">
        <v>1656</v>
      </c>
      <c r="E221" s="64"/>
      <c r="F221" s="290" t="s">
        <v>3626</v>
      </c>
      <c r="G221" s="64"/>
      <c r="H221" s="64"/>
      <c r="I221" s="173"/>
      <c r="J221" s="64"/>
      <c r="K221" s="64"/>
      <c r="L221" s="62"/>
      <c r="M221" s="291"/>
      <c r="N221" s="43"/>
      <c r="O221" s="43"/>
      <c r="P221" s="43"/>
      <c r="Q221" s="43"/>
      <c r="R221" s="43"/>
      <c r="S221" s="43"/>
      <c r="T221" s="79"/>
      <c r="AT221" s="25" t="s">
        <v>1656</v>
      </c>
      <c r="AU221" s="25" t="s">
        <v>95</v>
      </c>
    </row>
    <row r="222" spans="2:65" s="1" customFormat="1" ht="22.5" customHeight="1">
      <c r="B222" s="42"/>
      <c r="C222" s="203" t="s">
        <v>697</v>
      </c>
      <c r="D222" s="203" t="s">
        <v>311</v>
      </c>
      <c r="E222" s="204" t="s">
        <v>3627</v>
      </c>
      <c r="F222" s="205" t="s">
        <v>3628</v>
      </c>
      <c r="G222" s="206" t="s">
        <v>508</v>
      </c>
      <c r="H222" s="207">
        <v>4.3120000000000003</v>
      </c>
      <c r="I222" s="208"/>
      <c r="J222" s="209">
        <f>ROUND(I222*H222,2)</f>
        <v>0</v>
      </c>
      <c r="K222" s="205" t="s">
        <v>315</v>
      </c>
      <c r="L222" s="62"/>
      <c r="M222" s="210" t="s">
        <v>21</v>
      </c>
      <c r="N222" s="211" t="s">
        <v>45</v>
      </c>
      <c r="O222" s="43"/>
      <c r="P222" s="212">
        <f>O222*H222</f>
        <v>0</v>
      </c>
      <c r="Q222" s="212">
        <v>1.0300000000000001E-3</v>
      </c>
      <c r="R222" s="212">
        <f>Q222*H222</f>
        <v>4.441360000000001E-3</v>
      </c>
      <c r="S222" s="212">
        <v>0</v>
      </c>
      <c r="T222" s="213">
        <f>S222*H222</f>
        <v>0</v>
      </c>
      <c r="AR222" s="25" t="s">
        <v>327</v>
      </c>
      <c r="AT222" s="25" t="s">
        <v>311</v>
      </c>
      <c r="AU222" s="25" t="s">
        <v>95</v>
      </c>
      <c r="AY222" s="25" t="s">
        <v>308</v>
      </c>
      <c r="BE222" s="214">
        <f>IF(N222="základní",J222,0)</f>
        <v>0</v>
      </c>
      <c r="BF222" s="214">
        <f>IF(N222="snížená",J222,0)</f>
        <v>0</v>
      </c>
      <c r="BG222" s="214">
        <f>IF(N222="zákl. přenesená",J222,0)</f>
        <v>0</v>
      </c>
      <c r="BH222" s="214">
        <f>IF(N222="sníž. přenesená",J222,0)</f>
        <v>0</v>
      </c>
      <c r="BI222" s="214">
        <f>IF(N222="nulová",J222,0)</f>
        <v>0</v>
      </c>
      <c r="BJ222" s="25" t="s">
        <v>82</v>
      </c>
      <c r="BK222" s="214">
        <f>ROUND(I222*H222,2)</f>
        <v>0</v>
      </c>
      <c r="BL222" s="25" t="s">
        <v>327</v>
      </c>
      <c r="BM222" s="25" t="s">
        <v>3629</v>
      </c>
    </row>
    <row r="223" spans="2:65" s="1" customFormat="1" ht="27">
      <c r="B223" s="42"/>
      <c r="C223" s="64"/>
      <c r="D223" s="246" t="s">
        <v>1656</v>
      </c>
      <c r="E223" s="64"/>
      <c r="F223" s="290" t="s">
        <v>3626</v>
      </c>
      <c r="G223" s="64"/>
      <c r="H223" s="64"/>
      <c r="I223" s="173"/>
      <c r="J223" s="64"/>
      <c r="K223" s="64"/>
      <c r="L223" s="62"/>
      <c r="M223" s="291"/>
      <c r="N223" s="43"/>
      <c r="O223" s="43"/>
      <c r="P223" s="43"/>
      <c r="Q223" s="43"/>
      <c r="R223" s="43"/>
      <c r="S223" s="43"/>
      <c r="T223" s="79"/>
      <c r="AT223" s="25" t="s">
        <v>1656</v>
      </c>
      <c r="AU223" s="25" t="s">
        <v>95</v>
      </c>
    </row>
    <row r="224" spans="2:65" s="1" customFormat="1" ht="22.5" customHeight="1">
      <c r="B224" s="42"/>
      <c r="C224" s="203" t="s">
        <v>702</v>
      </c>
      <c r="D224" s="203" t="s">
        <v>311</v>
      </c>
      <c r="E224" s="204" t="s">
        <v>3630</v>
      </c>
      <c r="F224" s="205" t="s">
        <v>3631</v>
      </c>
      <c r="G224" s="206" t="s">
        <v>508</v>
      </c>
      <c r="H224" s="207">
        <v>4.3120000000000003</v>
      </c>
      <c r="I224" s="208"/>
      <c r="J224" s="209">
        <f>ROUND(I224*H224,2)</f>
        <v>0</v>
      </c>
      <c r="K224" s="205" t="s">
        <v>315</v>
      </c>
      <c r="L224" s="62"/>
      <c r="M224" s="210" t="s">
        <v>21</v>
      </c>
      <c r="N224" s="211" t="s">
        <v>45</v>
      </c>
      <c r="O224" s="43"/>
      <c r="P224" s="212">
        <f>O224*H224</f>
        <v>0</v>
      </c>
      <c r="Q224" s="212">
        <v>0</v>
      </c>
      <c r="R224" s="212">
        <f>Q224*H224</f>
        <v>0</v>
      </c>
      <c r="S224" s="212">
        <v>0</v>
      </c>
      <c r="T224" s="213">
        <f>S224*H224</f>
        <v>0</v>
      </c>
      <c r="AR224" s="25" t="s">
        <v>327</v>
      </c>
      <c r="AT224" s="25" t="s">
        <v>311</v>
      </c>
      <c r="AU224" s="25" t="s">
        <v>95</v>
      </c>
      <c r="AY224" s="25" t="s">
        <v>308</v>
      </c>
      <c r="BE224" s="214">
        <f>IF(N224="základní",J224,0)</f>
        <v>0</v>
      </c>
      <c r="BF224" s="214">
        <f>IF(N224="snížená",J224,0)</f>
        <v>0</v>
      </c>
      <c r="BG224" s="214">
        <f>IF(N224="zákl. přenesená",J224,0)</f>
        <v>0</v>
      </c>
      <c r="BH224" s="214">
        <f>IF(N224="sníž. přenesená",J224,0)</f>
        <v>0</v>
      </c>
      <c r="BI224" s="214">
        <f>IF(N224="nulová",J224,0)</f>
        <v>0</v>
      </c>
      <c r="BJ224" s="25" t="s">
        <v>82</v>
      </c>
      <c r="BK224" s="214">
        <f>ROUND(I224*H224,2)</f>
        <v>0</v>
      </c>
      <c r="BL224" s="25" t="s">
        <v>327</v>
      </c>
      <c r="BM224" s="25" t="s">
        <v>3632</v>
      </c>
    </row>
    <row r="225" spans="2:65" s="1" customFormat="1" ht="27">
      <c r="B225" s="42"/>
      <c r="C225" s="64"/>
      <c r="D225" s="223" t="s">
        <v>1656</v>
      </c>
      <c r="E225" s="64"/>
      <c r="F225" s="292" t="s">
        <v>3626</v>
      </c>
      <c r="G225" s="64"/>
      <c r="H225" s="64"/>
      <c r="I225" s="173"/>
      <c r="J225" s="64"/>
      <c r="K225" s="64"/>
      <c r="L225" s="62"/>
      <c r="M225" s="291"/>
      <c r="N225" s="43"/>
      <c r="O225" s="43"/>
      <c r="P225" s="43"/>
      <c r="Q225" s="43"/>
      <c r="R225" s="43"/>
      <c r="S225" s="43"/>
      <c r="T225" s="79"/>
      <c r="AT225" s="25" t="s">
        <v>1656</v>
      </c>
      <c r="AU225" s="25" t="s">
        <v>95</v>
      </c>
    </row>
    <row r="226" spans="2:65" s="11" customFormat="1" ht="22.35" customHeight="1">
      <c r="B226" s="186"/>
      <c r="C226" s="187"/>
      <c r="D226" s="200" t="s">
        <v>73</v>
      </c>
      <c r="E226" s="201" t="s">
        <v>327</v>
      </c>
      <c r="F226" s="201" t="s">
        <v>2769</v>
      </c>
      <c r="G226" s="187"/>
      <c r="H226" s="187"/>
      <c r="I226" s="190"/>
      <c r="J226" s="202">
        <f>BK226</f>
        <v>0</v>
      </c>
      <c r="K226" s="187"/>
      <c r="L226" s="192"/>
      <c r="M226" s="193"/>
      <c r="N226" s="194"/>
      <c r="O226" s="194"/>
      <c r="P226" s="195">
        <f>SUM(P227:P245)</f>
        <v>0</v>
      </c>
      <c r="Q226" s="194"/>
      <c r="R226" s="195">
        <f>SUM(R227:R245)</f>
        <v>79.963433640000005</v>
      </c>
      <c r="S226" s="194"/>
      <c r="T226" s="196">
        <f>SUM(T227:T245)</f>
        <v>0</v>
      </c>
      <c r="AR226" s="197" t="s">
        <v>82</v>
      </c>
      <c r="AT226" s="198" t="s">
        <v>73</v>
      </c>
      <c r="AU226" s="198" t="s">
        <v>84</v>
      </c>
      <c r="AY226" s="197" t="s">
        <v>308</v>
      </c>
      <c r="BK226" s="199">
        <f>SUM(BK227:BK245)</f>
        <v>0</v>
      </c>
    </row>
    <row r="227" spans="2:65" s="1" customFormat="1" ht="22.5" customHeight="1">
      <c r="B227" s="42"/>
      <c r="C227" s="203" t="s">
        <v>706</v>
      </c>
      <c r="D227" s="203" t="s">
        <v>311</v>
      </c>
      <c r="E227" s="204" t="s">
        <v>3597</v>
      </c>
      <c r="F227" s="205" t="s">
        <v>3598</v>
      </c>
      <c r="G227" s="206" t="s">
        <v>449</v>
      </c>
      <c r="H227" s="207">
        <v>13.7</v>
      </c>
      <c r="I227" s="208"/>
      <c r="J227" s="209">
        <f>ROUND(I227*H227,2)</f>
        <v>0</v>
      </c>
      <c r="K227" s="205" t="s">
        <v>315</v>
      </c>
      <c r="L227" s="62"/>
      <c r="M227" s="210" t="s">
        <v>21</v>
      </c>
      <c r="N227" s="211" t="s">
        <v>45</v>
      </c>
      <c r="O227" s="43"/>
      <c r="P227" s="212">
        <f>O227*H227</f>
        <v>0</v>
      </c>
      <c r="Q227" s="212">
        <v>2.45343</v>
      </c>
      <c r="R227" s="212">
        <f>Q227*H227</f>
        <v>33.611990999999996</v>
      </c>
      <c r="S227" s="212">
        <v>0</v>
      </c>
      <c r="T227" s="213">
        <f>S227*H227</f>
        <v>0</v>
      </c>
      <c r="AR227" s="25" t="s">
        <v>327</v>
      </c>
      <c r="AT227" s="25" t="s">
        <v>311</v>
      </c>
      <c r="AU227" s="25" t="s">
        <v>95</v>
      </c>
      <c r="AY227" s="25" t="s">
        <v>308</v>
      </c>
      <c r="BE227" s="214">
        <f>IF(N227="základní",J227,0)</f>
        <v>0</v>
      </c>
      <c r="BF227" s="214">
        <f>IF(N227="snížená",J227,0)</f>
        <v>0</v>
      </c>
      <c r="BG227" s="214">
        <f>IF(N227="zákl. přenesená",J227,0)</f>
        <v>0</v>
      </c>
      <c r="BH227" s="214">
        <f>IF(N227="sníž. přenesená",J227,0)</f>
        <v>0</v>
      </c>
      <c r="BI227" s="214">
        <f>IF(N227="nulová",J227,0)</f>
        <v>0</v>
      </c>
      <c r="BJ227" s="25" t="s">
        <v>82</v>
      </c>
      <c r="BK227" s="214">
        <f>ROUND(I227*H227,2)</f>
        <v>0</v>
      </c>
      <c r="BL227" s="25" t="s">
        <v>327</v>
      </c>
      <c r="BM227" s="25" t="s">
        <v>3633</v>
      </c>
    </row>
    <row r="228" spans="2:65" s="1" customFormat="1" ht="22.5" customHeight="1">
      <c r="B228" s="42"/>
      <c r="C228" s="203" t="s">
        <v>710</v>
      </c>
      <c r="D228" s="203" t="s">
        <v>311</v>
      </c>
      <c r="E228" s="204" t="s">
        <v>3634</v>
      </c>
      <c r="F228" s="205" t="s">
        <v>3635</v>
      </c>
      <c r="G228" s="206" t="s">
        <v>449</v>
      </c>
      <c r="H228" s="207">
        <v>16.38</v>
      </c>
      <c r="I228" s="208"/>
      <c r="J228" s="209">
        <f>ROUND(I228*H228,2)</f>
        <v>0</v>
      </c>
      <c r="K228" s="205" t="s">
        <v>315</v>
      </c>
      <c r="L228" s="62"/>
      <c r="M228" s="210" t="s">
        <v>21</v>
      </c>
      <c r="N228" s="211" t="s">
        <v>45</v>
      </c>
      <c r="O228" s="43"/>
      <c r="P228" s="212">
        <f>O228*H228</f>
        <v>0</v>
      </c>
      <c r="Q228" s="212">
        <v>2.45343</v>
      </c>
      <c r="R228" s="212">
        <f>Q228*H228</f>
        <v>40.187183399999995</v>
      </c>
      <c r="S228" s="212">
        <v>0</v>
      </c>
      <c r="T228" s="213">
        <f>S228*H228</f>
        <v>0</v>
      </c>
      <c r="AR228" s="25" t="s">
        <v>327</v>
      </c>
      <c r="AT228" s="25" t="s">
        <v>311</v>
      </c>
      <c r="AU228" s="25" t="s">
        <v>95</v>
      </c>
      <c r="AY228" s="25" t="s">
        <v>308</v>
      </c>
      <c r="BE228" s="214">
        <f>IF(N228="základní",J228,0)</f>
        <v>0</v>
      </c>
      <c r="BF228" s="214">
        <f>IF(N228="snížená",J228,0)</f>
        <v>0</v>
      </c>
      <c r="BG228" s="214">
        <f>IF(N228="zákl. přenesená",J228,0)</f>
        <v>0</v>
      </c>
      <c r="BH228" s="214">
        <f>IF(N228="sníž. přenesená",J228,0)</f>
        <v>0</v>
      </c>
      <c r="BI228" s="214">
        <f>IF(N228="nulová",J228,0)</f>
        <v>0</v>
      </c>
      <c r="BJ228" s="25" t="s">
        <v>82</v>
      </c>
      <c r="BK228" s="214">
        <f>ROUND(I228*H228,2)</f>
        <v>0</v>
      </c>
      <c r="BL228" s="25" t="s">
        <v>327</v>
      </c>
      <c r="BM228" s="25" t="s">
        <v>3636</v>
      </c>
    </row>
    <row r="229" spans="2:65" s="1" customFormat="1" ht="22.5" customHeight="1">
      <c r="B229" s="42"/>
      <c r="C229" s="203" t="s">
        <v>716</v>
      </c>
      <c r="D229" s="203" t="s">
        <v>311</v>
      </c>
      <c r="E229" s="204" t="s">
        <v>3603</v>
      </c>
      <c r="F229" s="205" t="s">
        <v>3604</v>
      </c>
      <c r="G229" s="206" t="s">
        <v>508</v>
      </c>
      <c r="H229" s="207">
        <v>158.74</v>
      </c>
      <c r="I229" s="208"/>
      <c r="J229" s="209">
        <f>ROUND(I229*H229,2)</f>
        <v>0</v>
      </c>
      <c r="K229" s="205" t="s">
        <v>315</v>
      </c>
      <c r="L229" s="62"/>
      <c r="M229" s="210" t="s">
        <v>21</v>
      </c>
      <c r="N229" s="211" t="s">
        <v>45</v>
      </c>
      <c r="O229" s="43"/>
      <c r="P229" s="212">
        <f>O229*H229</f>
        <v>0</v>
      </c>
      <c r="Q229" s="212">
        <v>2.15E-3</v>
      </c>
      <c r="R229" s="212">
        <f>Q229*H229</f>
        <v>0.34129100000000001</v>
      </c>
      <c r="S229" s="212">
        <v>0</v>
      </c>
      <c r="T229" s="213">
        <f>S229*H229</f>
        <v>0</v>
      </c>
      <c r="AR229" s="25" t="s">
        <v>327</v>
      </c>
      <c r="AT229" s="25" t="s">
        <v>311</v>
      </c>
      <c r="AU229" s="25" t="s">
        <v>95</v>
      </c>
      <c r="AY229" s="25" t="s">
        <v>308</v>
      </c>
      <c r="BE229" s="214">
        <f>IF(N229="základní",J229,0)</f>
        <v>0</v>
      </c>
      <c r="BF229" s="214">
        <f>IF(N229="snížená",J229,0)</f>
        <v>0</v>
      </c>
      <c r="BG229" s="214">
        <f>IF(N229="zákl. přenesená",J229,0)</f>
        <v>0</v>
      </c>
      <c r="BH229" s="214">
        <f>IF(N229="sníž. přenesená",J229,0)</f>
        <v>0</v>
      </c>
      <c r="BI229" s="214">
        <f>IF(N229="nulová",J229,0)</f>
        <v>0</v>
      </c>
      <c r="BJ229" s="25" t="s">
        <v>82</v>
      </c>
      <c r="BK229" s="214">
        <f>ROUND(I229*H229,2)</f>
        <v>0</v>
      </c>
      <c r="BL229" s="25" t="s">
        <v>327</v>
      </c>
      <c r="BM229" s="25" t="s">
        <v>3637</v>
      </c>
    </row>
    <row r="230" spans="2:65" s="1" customFormat="1" ht="27">
      <c r="B230" s="42"/>
      <c r="C230" s="64"/>
      <c r="D230" s="246" t="s">
        <v>1656</v>
      </c>
      <c r="E230" s="64"/>
      <c r="F230" s="290" t="s">
        <v>3638</v>
      </c>
      <c r="G230" s="64"/>
      <c r="H230" s="64"/>
      <c r="I230" s="173"/>
      <c r="J230" s="64"/>
      <c r="K230" s="64"/>
      <c r="L230" s="62"/>
      <c r="M230" s="291"/>
      <c r="N230" s="43"/>
      <c r="O230" s="43"/>
      <c r="P230" s="43"/>
      <c r="Q230" s="43"/>
      <c r="R230" s="43"/>
      <c r="S230" s="43"/>
      <c r="T230" s="79"/>
      <c r="AT230" s="25" t="s">
        <v>1656</v>
      </c>
      <c r="AU230" s="25" t="s">
        <v>95</v>
      </c>
    </row>
    <row r="231" spans="2:65" s="1" customFormat="1" ht="22.5" customHeight="1">
      <c r="B231" s="42"/>
      <c r="C231" s="203" t="s">
        <v>721</v>
      </c>
      <c r="D231" s="203" t="s">
        <v>311</v>
      </c>
      <c r="E231" s="204" t="s">
        <v>3606</v>
      </c>
      <c r="F231" s="205" t="s">
        <v>3607</v>
      </c>
      <c r="G231" s="206" t="s">
        <v>508</v>
      </c>
      <c r="H231" s="207">
        <v>158.74</v>
      </c>
      <c r="I231" s="208"/>
      <c r="J231" s="209">
        <f>ROUND(I231*H231,2)</f>
        <v>0</v>
      </c>
      <c r="K231" s="205" t="s">
        <v>315</v>
      </c>
      <c r="L231" s="62"/>
      <c r="M231" s="210" t="s">
        <v>21</v>
      </c>
      <c r="N231" s="211" t="s">
        <v>45</v>
      </c>
      <c r="O231" s="43"/>
      <c r="P231" s="212">
        <f>O231*H231</f>
        <v>0</v>
      </c>
      <c r="Q231" s="212">
        <v>0</v>
      </c>
      <c r="R231" s="212">
        <f>Q231*H231</f>
        <v>0</v>
      </c>
      <c r="S231" s="212">
        <v>0</v>
      </c>
      <c r="T231" s="213">
        <f>S231*H231</f>
        <v>0</v>
      </c>
      <c r="AR231" s="25" t="s">
        <v>327</v>
      </c>
      <c r="AT231" s="25" t="s">
        <v>311</v>
      </c>
      <c r="AU231" s="25" t="s">
        <v>95</v>
      </c>
      <c r="AY231" s="25" t="s">
        <v>308</v>
      </c>
      <c r="BE231" s="214">
        <f>IF(N231="základní",J231,0)</f>
        <v>0</v>
      </c>
      <c r="BF231" s="214">
        <f>IF(N231="snížená",J231,0)</f>
        <v>0</v>
      </c>
      <c r="BG231" s="214">
        <f>IF(N231="zákl. přenesená",J231,0)</f>
        <v>0</v>
      </c>
      <c r="BH231" s="214">
        <f>IF(N231="sníž. přenesená",J231,0)</f>
        <v>0</v>
      </c>
      <c r="BI231" s="214">
        <f>IF(N231="nulová",J231,0)</f>
        <v>0</v>
      </c>
      <c r="BJ231" s="25" t="s">
        <v>82</v>
      </c>
      <c r="BK231" s="214">
        <f>ROUND(I231*H231,2)</f>
        <v>0</v>
      </c>
      <c r="BL231" s="25" t="s">
        <v>327</v>
      </c>
      <c r="BM231" s="25" t="s">
        <v>3639</v>
      </c>
    </row>
    <row r="232" spans="2:65" s="1" customFormat="1" ht="27">
      <c r="B232" s="42"/>
      <c r="C232" s="64"/>
      <c r="D232" s="246" t="s">
        <v>1656</v>
      </c>
      <c r="E232" s="64"/>
      <c r="F232" s="290" t="s">
        <v>3638</v>
      </c>
      <c r="G232" s="64"/>
      <c r="H232" s="64"/>
      <c r="I232" s="173"/>
      <c r="J232" s="64"/>
      <c r="K232" s="64"/>
      <c r="L232" s="62"/>
      <c r="M232" s="291"/>
      <c r="N232" s="43"/>
      <c r="O232" s="43"/>
      <c r="P232" s="43"/>
      <c r="Q232" s="43"/>
      <c r="R232" s="43"/>
      <c r="S232" s="43"/>
      <c r="T232" s="79"/>
      <c r="AT232" s="25" t="s">
        <v>1656</v>
      </c>
      <c r="AU232" s="25" t="s">
        <v>95</v>
      </c>
    </row>
    <row r="233" spans="2:65" s="1" customFormat="1" ht="22.5" customHeight="1">
      <c r="B233" s="42"/>
      <c r="C233" s="203" t="s">
        <v>725</v>
      </c>
      <c r="D233" s="203" t="s">
        <v>311</v>
      </c>
      <c r="E233" s="204" t="s">
        <v>3609</v>
      </c>
      <c r="F233" s="205" t="s">
        <v>3610</v>
      </c>
      <c r="G233" s="206" t="s">
        <v>508</v>
      </c>
      <c r="H233" s="207">
        <v>114.8</v>
      </c>
      <c r="I233" s="208"/>
      <c r="J233" s="209">
        <f>ROUND(I233*H233,2)</f>
        <v>0</v>
      </c>
      <c r="K233" s="205" t="s">
        <v>315</v>
      </c>
      <c r="L233" s="62"/>
      <c r="M233" s="210" t="s">
        <v>21</v>
      </c>
      <c r="N233" s="211" t="s">
        <v>45</v>
      </c>
      <c r="O233" s="43"/>
      <c r="P233" s="212">
        <f>O233*H233</f>
        <v>0</v>
      </c>
      <c r="Q233" s="212">
        <v>5.2399999999999999E-3</v>
      </c>
      <c r="R233" s="212">
        <f>Q233*H233</f>
        <v>0.60155199999999998</v>
      </c>
      <c r="S233" s="212">
        <v>0</v>
      </c>
      <c r="T233" s="213">
        <f>S233*H233</f>
        <v>0</v>
      </c>
      <c r="AR233" s="25" t="s">
        <v>327</v>
      </c>
      <c r="AT233" s="25" t="s">
        <v>311</v>
      </c>
      <c r="AU233" s="25" t="s">
        <v>95</v>
      </c>
      <c r="AY233" s="25" t="s">
        <v>308</v>
      </c>
      <c r="BE233" s="214">
        <f>IF(N233="základní",J233,0)</f>
        <v>0</v>
      </c>
      <c r="BF233" s="214">
        <f>IF(N233="snížená",J233,0)</f>
        <v>0</v>
      </c>
      <c r="BG233" s="214">
        <f>IF(N233="zákl. přenesená",J233,0)</f>
        <v>0</v>
      </c>
      <c r="BH233" s="214">
        <f>IF(N233="sníž. přenesená",J233,0)</f>
        <v>0</v>
      </c>
      <c r="BI233" s="214">
        <f>IF(N233="nulová",J233,0)</f>
        <v>0</v>
      </c>
      <c r="BJ233" s="25" t="s">
        <v>82</v>
      </c>
      <c r="BK233" s="214">
        <f>ROUND(I233*H233,2)</f>
        <v>0</v>
      </c>
      <c r="BL233" s="25" t="s">
        <v>327</v>
      </c>
      <c r="BM233" s="25" t="s">
        <v>3640</v>
      </c>
    </row>
    <row r="234" spans="2:65" s="1" customFormat="1" ht="22.5" customHeight="1">
      <c r="B234" s="42"/>
      <c r="C234" s="203" t="s">
        <v>730</v>
      </c>
      <c r="D234" s="203" t="s">
        <v>311</v>
      </c>
      <c r="E234" s="204" t="s">
        <v>3612</v>
      </c>
      <c r="F234" s="205" t="s">
        <v>3613</v>
      </c>
      <c r="G234" s="206" t="s">
        <v>508</v>
      </c>
      <c r="H234" s="207">
        <v>114.8</v>
      </c>
      <c r="I234" s="208"/>
      <c r="J234" s="209">
        <f>ROUND(I234*H234,2)</f>
        <v>0</v>
      </c>
      <c r="K234" s="205" t="s">
        <v>315</v>
      </c>
      <c r="L234" s="62"/>
      <c r="M234" s="210" t="s">
        <v>21</v>
      </c>
      <c r="N234" s="211" t="s">
        <v>45</v>
      </c>
      <c r="O234" s="43"/>
      <c r="P234" s="212">
        <f>O234*H234</f>
        <v>0</v>
      </c>
      <c r="Q234" s="212">
        <v>0</v>
      </c>
      <c r="R234" s="212">
        <f>Q234*H234</f>
        <v>0</v>
      </c>
      <c r="S234" s="212">
        <v>0</v>
      </c>
      <c r="T234" s="213">
        <f>S234*H234</f>
        <v>0</v>
      </c>
      <c r="AR234" s="25" t="s">
        <v>327</v>
      </c>
      <c r="AT234" s="25" t="s">
        <v>311</v>
      </c>
      <c r="AU234" s="25" t="s">
        <v>95</v>
      </c>
      <c r="AY234" s="25" t="s">
        <v>308</v>
      </c>
      <c r="BE234" s="214">
        <f>IF(N234="základní",J234,0)</f>
        <v>0</v>
      </c>
      <c r="BF234" s="214">
        <f>IF(N234="snížená",J234,0)</f>
        <v>0</v>
      </c>
      <c r="BG234" s="214">
        <f>IF(N234="zákl. přenesená",J234,0)</f>
        <v>0</v>
      </c>
      <c r="BH234" s="214">
        <f>IF(N234="sníž. přenesená",J234,0)</f>
        <v>0</v>
      </c>
      <c r="BI234" s="214">
        <f>IF(N234="nulová",J234,0)</f>
        <v>0</v>
      </c>
      <c r="BJ234" s="25" t="s">
        <v>82</v>
      </c>
      <c r="BK234" s="214">
        <f>ROUND(I234*H234,2)</f>
        <v>0</v>
      </c>
      <c r="BL234" s="25" t="s">
        <v>327</v>
      </c>
      <c r="BM234" s="25" t="s">
        <v>3641</v>
      </c>
    </row>
    <row r="235" spans="2:65" s="1" customFormat="1" ht="22.5" customHeight="1">
      <c r="B235" s="42"/>
      <c r="C235" s="203" t="s">
        <v>735</v>
      </c>
      <c r="D235" s="203" t="s">
        <v>311</v>
      </c>
      <c r="E235" s="204" t="s">
        <v>3615</v>
      </c>
      <c r="F235" s="205" t="s">
        <v>3616</v>
      </c>
      <c r="G235" s="206" t="s">
        <v>719</v>
      </c>
      <c r="H235" s="207">
        <v>3.0950000000000002</v>
      </c>
      <c r="I235" s="208"/>
      <c r="J235" s="209">
        <f>ROUND(I235*H235,2)</f>
        <v>0</v>
      </c>
      <c r="K235" s="205" t="s">
        <v>315</v>
      </c>
      <c r="L235" s="62"/>
      <c r="M235" s="210" t="s">
        <v>21</v>
      </c>
      <c r="N235" s="211" t="s">
        <v>45</v>
      </c>
      <c r="O235" s="43"/>
      <c r="P235" s="212">
        <f>O235*H235</f>
        <v>0</v>
      </c>
      <c r="Q235" s="212">
        <v>1.0551600000000001</v>
      </c>
      <c r="R235" s="212">
        <f>Q235*H235</f>
        <v>3.2657202000000005</v>
      </c>
      <c r="S235" s="212">
        <v>0</v>
      </c>
      <c r="T235" s="213">
        <f>S235*H235</f>
        <v>0</v>
      </c>
      <c r="AR235" s="25" t="s">
        <v>327</v>
      </c>
      <c r="AT235" s="25" t="s">
        <v>311</v>
      </c>
      <c r="AU235" s="25" t="s">
        <v>95</v>
      </c>
      <c r="AY235" s="25" t="s">
        <v>308</v>
      </c>
      <c r="BE235" s="214">
        <f>IF(N235="základní",J235,0)</f>
        <v>0</v>
      </c>
      <c r="BF235" s="214">
        <f>IF(N235="snížená",J235,0)</f>
        <v>0</v>
      </c>
      <c r="BG235" s="214">
        <f>IF(N235="zákl. přenesená",J235,0)</f>
        <v>0</v>
      </c>
      <c r="BH235" s="214">
        <f>IF(N235="sníž. přenesená",J235,0)</f>
        <v>0</v>
      </c>
      <c r="BI235" s="214">
        <f>IF(N235="nulová",J235,0)</f>
        <v>0</v>
      </c>
      <c r="BJ235" s="25" t="s">
        <v>82</v>
      </c>
      <c r="BK235" s="214">
        <f>ROUND(I235*H235,2)</f>
        <v>0</v>
      </c>
      <c r="BL235" s="25" t="s">
        <v>327</v>
      </c>
      <c r="BM235" s="25" t="s">
        <v>3642</v>
      </c>
    </row>
    <row r="236" spans="2:65" s="1" customFormat="1" ht="22.5" customHeight="1">
      <c r="B236" s="42"/>
      <c r="C236" s="203" t="s">
        <v>740</v>
      </c>
      <c r="D236" s="203" t="s">
        <v>311</v>
      </c>
      <c r="E236" s="204" t="s">
        <v>3618</v>
      </c>
      <c r="F236" s="205" t="s">
        <v>3619</v>
      </c>
      <c r="G236" s="206" t="s">
        <v>719</v>
      </c>
      <c r="H236" s="207">
        <v>0.126</v>
      </c>
      <c r="I236" s="208"/>
      <c r="J236" s="209">
        <f>ROUND(I236*H236,2)</f>
        <v>0</v>
      </c>
      <c r="K236" s="205" t="s">
        <v>315</v>
      </c>
      <c r="L236" s="62"/>
      <c r="M236" s="210" t="s">
        <v>21</v>
      </c>
      <c r="N236" s="211" t="s">
        <v>45</v>
      </c>
      <c r="O236" s="43"/>
      <c r="P236" s="212">
        <f>O236*H236</f>
        <v>0</v>
      </c>
      <c r="Q236" s="212">
        <v>1.0530600000000001</v>
      </c>
      <c r="R236" s="212">
        <f>Q236*H236</f>
        <v>0.13268556000000001</v>
      </c>
      <c r="S236" s="212">
        <v>0</v>
      </c>
      <c r="T236" s="213">
        <f>S236*H236</f>
        <v>0</v>
      </c>
      <c r="AR236" s="25" t="s">
        <v>327</v>
      </c>
      <c r="AT236" s="25" t="s">
        <v>311</v>
      </c>
      <c r="AU236" s="25" t="s">
        <v>95</v>
      </c>
      <c r="AY236" s="25" t="s">
        <v>308</v>
      </c>
      <c r="BE236" s="214">
        <f>IF(N236="základní",J236,0)</f>
        <v>0</v>
      </c>
      <c r="BF236" s="214">
        <f>IF(N236="snížená",J236,0)</f>
        <v>0</v>
      </c>
      <c r="BG236" s="214">
        <f>IF(N236="zákl. přenesená",J236,0)</f>
        <v>0</v>
      </c>
      <c r="BH236" s="214">
        <f>IF(N236="sníž. přenesená",J236,0)</f>
        <v>0</v>
      </c>
      <c r="BI236" s="214">
        <f>IF(N236="nulová",J236,0)</f>
        <v>0</v>
      </c>
      <c r="BJ236" s="25" t="s">
        <v>82</v>
      </c>
      <c r="BK236" s="214">
        <f>ROUND(I236*H236,2)</f>
        <v>0</v>
      </c>
      <c r="BL236" s="25" t="s">
        <v>327</v>
      </c>
      <c r="BM236" s="25" t="s">
        <v>3643</v>
      </c>
    </row>
    <row r="237" spans="2:65" s="1" customFormat="1" ht="27">
      <c r="B237" s="42"/>
      <c r="C237" s="64"/>
      <c r="D237" s="246" t="s">
        <v>1656</v>
      </c>
      <c r="E237" s="64"/>
      <c r="F237" s="290" t="s">
        <v>3644</v>
      </c>
      <c r="G237" s="64"/>
      <c r="H237" s="64"/>
      <c r="I237" s="173"/>
      <c r="J237" s="64"/>
      <c r="K237" s="64"/>
      <c r="L237" s="62"/>
      <c r="M237" s="291"/>
      <c r="N237" s="43"/>
      <c r="O237" s="43"/>
      <c r="P237" s="43"/>
      <c r="Q237" s="43"/>
      <c r="R237" s="43"/>
      <c r="S237" s="43"/>
      <c r="T237" s="79"/>
      <c r="AT237" s="25" t="s">
        <v>1656</v>
      </c>
      <c r="AU237" s="25" t="s">
        <v>95</v>
      </c>
    </row>
    <row r="238" spans="2:65" s="1" customFormat="1" ht="22.5" customHeight="1">
      <c r="B238" s="42"/>
      <c r="C238" s="203" t="s">
        <v>745</v>
      </c>
      <c r="D238" s="203" t="s">
        <v>311</v>
      </c>
      <c r="E238" s="204" t="s">
        <v>3645</v>
      </c>
      <c r="F238" s="205" t="s">
        <v>3646</v>
      </c>
      <c r="G238" s="206" t="s">
        <v>449</v>
      </c>
      <c r="H238" s="207">
        <v>0.68</v>
      </c>
      <c r="I238" s="208"/>
      <c r="J238" s="209">
        <f>ROUND(I238*H238,2)</f>
        <v>0</v>
      </c>
      <c r="K238" s="205" t="s">
        <v>315</v>
      </c>
      <c r="L238" s="62"/>
      <c r="M238" s="210" t="s">
        <v>21</v>
      </c>
      <c r="N238" s="211" t="s">
        <v>45</v>
      </c>
      <c r="O238" s="43"/>
      <c r="P238" s="212">
        <f>O238*H238</f>
        <v>0</v>
      </c>
      <c r="Q238" s="212">
        <v>2.4533700000000001</v>
      </c>
      <c r="R238" s="212">
        <f>Q238*H238</f>
        <v>1.6682916000000001</v>
      </c>
      <c r="S238" s="212">
        <v>0</v>
      </c>
      <c r="T238" s="213">
        <f>S238*H238</f>
        <v>0</v>
      </c>
      <c r="AR238" s="25" t="s">
        <v>327</v>
      </c>
      <c r="AT238" s="25" t="s">
        <v>311</v>
      </c>
      <c r="AU238" s="25" t="s">
        <v>95</v>
      </c>
      <c r="AY238" s="25" t="s">
        <v>308</v>
      </c>
      <c r="BE238" s="214">
        <f>IF(N238="základní",J238,0)</f>
        <v>0</v>
      </c>
      <c r="BF238" s="214">
        <f>IF(N238="snížená",J238,0)</f>
        <v>0</v>
      </c>
      <c r="BG238" s="214">
        <f>IF(N238="zákl. přenesená",J238,0)</f>
        <v>0</v>
      </c>
      <c r="BH238" s="214">
        <f>IF(N238="sníž. přenesená",J238,0)</f>
        <v>0</v>
      </c>
      <c r="BI238" s="214">
        <f>IF(N238="nulová",J238,0)</f>
        <v>0</v>
      </c>
      <c r="BJ238" s="25" t="s">
        <v>82</v>
      </c>
      <c r="BK238" s="214">
        <f>ROUND(I238*H238,2)</f>
        <v>0</v>
      </c>
      <c r="BL238" s="25" t="s">
        <v>327</v>
      </c>
      <c r="BM238" s="25" t="s">
        <v>3647</v>
      </c>
    </row>
    <row r="239" spans="2:65" s="1" customFormat="1" ht="27">
      <c r="B239" s="42"/>
      <c r="C239" s="64"/>
      <c r="D239" s="246" t="s">
        <v>1656</v>
      </c>
      <c r="E239" s="64"/>
      <c r="F239" s="290" t="s">
        <v>3648</v>
      </c>
      <c r="G239" s="64"/>
      <c r="H239" s="64"/>
      <c r="I239" s="173"/>
      <c r="J239" s="64"/>
      <c r="K239" s="64"/>
      <c r="L239" s="62"/>
      <c r="M239" s="291"/>
      <c r="N239" s="43"/>
      <c r="O239" s="43"/>
      <c r="P239" s="43"/>
      <c r="Q239" s="43"/>
      <c r="R239" s="43"/>
      <c r="S239" s="43"/>
      <c r="T239" s="79"/>
      <c r="AT239" s="25" t="s">
        <v>1656</v>
      </c>
      <c r="AU239" s="25" t="s">
        <v>95</v>
      </c>
    </row>
    <row r="240" spans="2:65" s="1" customFormat="1" ht="22.5" customHeight="1">
      <c r="B240" s="42"/>
      <c r="C240" s="203" t="s">
        <v>750</v>
      </c>
      <c r="D240" s="203" t="s">
        <v>311</v>
      </c>
      <c r="E240" s="204" t="s">
        <v>2123</v>
      </c>
      <c r="F240" s="205" t="s">
        <v>2124</v>
      </c>
      <c r="G240" s="206" t="s">
        <v>719</v>
      </c>
      <c r="H240" s="207">
        <v>1.7999999999999999E-2</v>
      </c>
      <c r="I240" s="208"/>
      <c r="J240" s="209">
        <f>ROUND(I240*H240,2)</f>
        <v>0</v>
      </c>
      <c r="K240" s="205" t="s">
        <v>315</v>
      </c>
      <c r="L240" s="62"/>
      <c r="M240" s="210" t="s">
        <v>21</v>
      </c>
      <c r="N240" s="211" t="s">
        <v>45</v>
      </c>
      <c r="O240" s="43"/>
      <c r="P240" s="212">
        <f>O240*H240</f>
        <v>0</v>
      </c>
      <c r="Q240" s="212">
        <v>1.0530600000000001</v>
      </c>
      <c r="R240" s="212">
        <f>Q240*H240</f>
        <v>1.8955079999999999E-2</v>
      </c>
      <c r="S240" s="212">
        <v>0</v>
      </c>
      <c r="T240" s="213">
        <f>S240*H240</f>
        <v>0</v>
      </c>
      <c r="AR240" s="25" t="s">
        <v>327</v>
      </c>
      <c r="AT240" s="25" t="s">
        <v>311</v>
      </c>
      <c r="AU240" s="25" t="s">
        <v>95</v>
      </c>
      <c r="AY240" s="25" t="s">
        <v>308</v>
      </c>
      <c r="BE240" s="214">
        <f>IF(N240="základní",J240,0)</f>
        <v>0</v>
      </c>
      <c r="BF240" s="214">
        <f>IF(N240="snížená",J240,0)</f>
        <v>0</v>
      </c>
      <c r="BG240" s="214">
        <f>IF(N240="zákl. přenesená",J240,0)</f>
        <v>0</v>
      </c>
      <c r="BH240" s="214">
        <f>IF(N240="sníž. přenesená",J240,0)</f>
        <v>0</v>
      </c>
      <c r="BI240" s="214">
        <f>IF(N240="nulová",J240,0)</f>
        <v>0</v>
      </c>
      <c r="BJ240" s="25" t="s">
        <v>82</v>
      </c>
      <c r="BK240" s="214">
        <f>ROUND(I240*H240,2)</f>
        <v>0</v>
      </c>
      <c r="BL240" s="25" t="s">
        <v>327</v>
      </c>
      <c r="BM240" s="25" t="s">
        <v>3649</v>
      </c>
    </row>
    <row r="241" spans="2:65" s="1" customFormat="1" ht="27">
      <c r="B241" s="42"/>
      <c r="C241" s="64"/>
      <c r="D241" s="246" t="s">
        <v>1656</v>
      </c>
      <c r="E241" s="64"/>
      <c r="F241" s="290" t="s">
        <v>3648</v>
      </c>
      <c r="G241" s="64"/>
      <c r="H241" s="64"/>
      <c r="I241" s="173"/>
      <c r="J241" s="64"/>
      <c r="K241" s="64"/>
      <c r="L241" s="62"/>
      <c r="M241" s="291"/>
      <c r="N241" s="43"/>
      <c r="O241" s="43"/>
      <c r="P241" s="43"/>
      <c r="Q241" s="43"/>
      <c r="R241" s="43"/>
      <c r="S241" s="43"/>
      <c r="T241" s="79"/>
      <c r="AT241" s="25" t="s">
        <v>1656</v>
      </c>
      <c r="AU241" s="25" t="s">
        <v>95</v>
      </c>
    </row>
    <row r="242" spans="2:65" s="1" customFormat="1" ht="22.5" customHeight="1">
      <c r="B242" s="42"/>
      <c r="C242" s="203" t="s">
        <v>522</v>
      </c>
      <c r="D242" s="203" t="s">
        <v>311</v>
      </c>
      <c r="E242" s="204" t="s">
        <v>2127</v>
      </c>
      <c r="F242" s="205" t="s">
        <v>2128</v>
      </c>
      <c r="G242" s="206" t="s">
        <v>508</v>
      </c>
      <c r="H242" s="207">
        <v>10.59</v>
      </c>
      <c r="I242" s="208"/>
      <c r="J242" s="209">
        <f>ROUND(I242*H242,2)</f>
        <v>0</v>
      </c>
      <c r="K242" s="205" t="s">
        <v>315</v>
      </c>
      <c r="L242" s="62"/>
      <c r="M242" s="210" t="s">
        <v>21</v>
      </c>
      <c r="N242" s="211" t="s">
        <v>45</v>
      </c>
      <c r="O242" s="43"/>
      <c r="P242" s="212">
        <f>O242*H242</f>
        <v>0</v>
      </c>
      <c r="Q242" s="212">
        <v>1.282E-2</v>
      </c>
      <c r="R242" s="212">
        <f>Q242*H242</f>
        <v>0.13576379999999999</v>
      </c>
      <c r="S242" s="212">
        <v>0</v>
      </c>
      <c r="T242" s="213">
        <f>S242*H242</f>
        <v>0</v>
      </c>
      <c r="AR242" s="25" t="s">
        <v>327</v>
      </c>
      <c r="AT242" s="25" t="s">
        <v>311</v>
      </c>
      <c r="AU242" s="25" t="s">
        <v>95</v>
      </c>
      <c r="AY242" s="25" t="s">
        <v>308</v>
      </c>
      <c r="BE242" s="214">
        <f>IF(N242="základní",J242,0)</f>
        <v>0</v>
      </c>
      <c r="BF242" s="214">
        <f>IF(N242="snížená",J242,0)</f>
        <v>0</v>
      </c>
      <c r="BG242" s="214">
        <f>IF(N242="zákl. přenesená",J242,0)</f>
        <v>0</v>
      </c>
      <c r="BH242" s="214">
        <f>IF(N242="sníž. přenesená",J242,0)</f>
        <v>0</v>
      </c>
      <c r="BI242" s="214">
        <f>IF(N242="nulová",J242,0)</f>
        <v>0</v>
      </c>
      <c r="BJ242" s="25" t="s">
        <v>82</v>
      </c>
      <c r="BK242" s="214">
        <f>ROUND(I242*H242,2)</f>
        <v>0</v>
      </c>
      <c r="BL242" s="25" t="s">
        <v>327</v>
      </c>
      <c r="BM242" s="25" t="s">
        <v>3650</v>
      </c>
    </row>
    <row r="243" spans="2:65" s="1" customFormat="1" ht="27">
      <c r="B243" s="42"/>
      <c r="C243" s="64"/>
      <c r="D243" s="246" t="s">
        <v>1656</v>
      </c>
      <c r="E243" s="64"/>
      <c r="F243" s="290" t="s">
        <v>3651</v>
      </c>
      <c r="G243" s="64"/>
      <c r="H243" s="64"/>
      <c r="I243" s="173"/>
      <c r="J243" s="64"/>
      <c r="K243" s="64"/>
      <c r="L243" s="62"/>
      <c r="M243" s="291"/>
      <c r="N243" s="43"/>
      <c r="O243" s="43"/>
      <c r="P243" s="43"/>
      <c r="Q243" s="43"/>
      <c r="R243" s="43"/>
      <c r="S243" s="43"/>
      <c r="T243" s="79"/>
      <c r="AT243" s="25" t="s">
        <v>1656</v>
      </c>
      <c r="AU243" s="25" t="s">
        <v>95</v>
      </c>
    </row>
    <row r="244" spans="2:65" s="1" customFormat="1" ht="22.5" customHeight="1">
      <c r="B244" s="42"/>
      <c r="C244" s="203" t="s">
        <v>1248</v>
      </c>
      <c r="D244" s="203" t="s">
        <v>311</v>
      </c>
      <c r="E244" s="204" t="s">
        <v>2131</v>
      </c>
      <c r="F244" s="205" t="s">
        <v>2132</v>
      </c>
      <c r="G244" s="206" t="s">
        <v>508</v>
      </c>
      <c r="H244" s="207">
        <v>10.59</v>
      </c>
      <c r="I244" s="208"/>
      <c r="J244" s="209">
        <f>ROUND(I244*H244,2)</f>
        <v>0</v>
      </c>
      <c r="K244" s="205" t="s">
        <v>315</v>
      </c>
      <c r="L244" s="62"/>
      <c r="M244" s="210" t="s">
        <v>21</v>
      </c>
      <c r="N244" s="211" t="s">
        <v>45</v>
      </c>
      <c r="O244" s="43"/>
      <c r="P244" s="212">
        <f>O244*H244</f>
        <v>0</v>
      </c>
      <c r="Q244" s="212">
        <v>0</v>
      </c>
      <c r="R244" s="212">
        <f>Q244*H244</f>
        <v>0</v>
      </c>
      <c r="S244" s="212">
        <v>0</v>
      </c>
      <c r="T244" s="213">
        <f>S244*H244</f>
        <v>0</v>
      </c>
      <c r="AR244" s="25" t="s">
        <v>327</v>
      </c>
      <c r="AT244" s="25" t="s">
        <v>311</v>
      </c>
      <c r="AU244" s="25" t="s">
        <v>95</v>
      </c>
      <c r="AY244" s="25" t="s">
        <v>308</v>
      </c>
      <c r="BE244" s="214">
        <f>IF(N244="základní",J244,0)</f>
        <v>0</v>
      </c>
      <c r="BF244" s="214">
        <f>IF(N244="snížená",J244,0)</f>
        <v>0</v>
      </c>
      <c r="BG244" s="214">
        <f>IF(N244="zákl. přenesená",J244,0)</f>
        <v>0</v>
      </c>
      <c r="BH244" s="214">
        <f>IF(N244="sníž. přenesená",J244,0)</f>
        <v>0</v>
      </c>
      <c r="BI244" s="214">
        <f>IF(N244="nulová",J244,0)</f>
        <v>0</v>
      </c>
      <c r="BJ244" s="25" t="s">
        <v>82</v>
      </c>
      <c r="BK244" s="214">
        <f>ROUND(I244*H244,2)</f>
        <v>0</v>
      </c>
      <c r="BL244" s="25" t="s">
        <v>327</v>
      </c>
      <c r="BM244" s="25" t="s">
        <v>3652</v>
      </c>
    </row>
    <row r="245" spans="2:65" s="1" customFormat="1" ht="27">
      <c r="B245" s="42"/>
      <c r="C245" s="64"/>
      <c r="D245" s="223" t="s">
        <v>1656</v>
      </c>
      <c r="E245" s="64"/>
      <c r="F245" s="292" t="s">
        <v>3651</v>
      </c>
      <c r="G245" s="64"/>
      <c r="H245" s="64"/>
      <c r="I245" s="173"/>
      <c r="J245" s="64"/>
      <c r="K245" s="64"/>
      <c r="L245" s="62"/>
      <c r="M245" s="291"/>
      <c r="N245" s="43"/>
      <c r="O245" s="43"/>
      <c r="P245" s="43"/>
      <c r="Q245" s="43"/>
      <c r="R245" s="43"/>
      <c r="S245" s="43"/>
      <c r="T245" s="79"/>
      <c r="AT245" s="25" t="s">
        <v>1656</v>
      </c>
      <c r="AU245" s="25" t="s">
        <v>95</v>
      </c>
    </row>
    <row r="246" spans="2:65" s="11" customFormat="1" ht="29.85" customHeight="1">
      <c r="B246" s="186"/>
      <c r="C246" s="187"/>
      <c r="D246" s="188" t="s">
        <v>73</v>
      </c>
      <c r="E246" s="262" t="s">
        <v>3653</v>
      </c>
      <c r="F246" s="262" t="s">
        <v>3654</v>
      </c>
      <c r="G246" s="187"/>
      <c r="H246" s="187"/>
      <c r="I246" s="190"/>
      <c r="J246" s="263">
        <f>BK246</f>
        <v>0</v>
      </c>
      <c r="K246" s="187"/>
      <c r="L246" s="192"/>
      <c r="M246" s="193"/>
      <c r="N246" s="194"/>
      <c r="O246" s="194"/>
      <c r="P246" s="195">
        <f>P247</f>
        <v>0</v>
      </c>
      <c r="Q246" s="194"/>
      <c r="R246" s="195">
        <f>R247</f>
        <v>641.74016247999998</v>
      </c>
      <c r="S246" s="194"/>
      <c r="T246" s="196">
        <f>T247</f>
        <v>0</v>
      </c>
      <c r="AR246" s="197" t="s">
        <v>82</v>
      </c>
      <c r="AT246" s="198" t="s">
        <v>73</v>
      </c>
      <c r="AU246" s="198" t="s">
        <v>82</v>
      </c>
      <c r="AY246" s="197" t="s">
        <v>308</v>
      </c>
      <c r="BK246" s="199">
        <f>BK247</f>
        <v>0</v>
      </c>
    </row>
    <row r="247" spans="2:65" s="11" customFormat="1" ht="14.85" customHeight="1">
      <c r="B247" s="186"/>
      <c r="C247" s="187"/>
      <c r="D247" s="200" t="s">
        <v>73</v>
      </c>
      <c r="E247" s="201" t="s">
        <v>327</v>
      </c>
      <c r="F247" s="201" t="s">
        <v>2769</v>
      </c>
      <c r="G247" s="187"/>
      <c r="H247" s="187"/>
      <c r="I247" s="190"/>
      <c r="J247" s="202">
        <f>BK247</f>
        <v>0</v>
      </c>
      <c r="K247" s="187"/>
      <c r="L247" s="192"/>
      <c r="M247" s="193"/>
      <c r="N247" s="194"/>
      <c r="O247" s="194"/>
      <c r="P247" s="195">
        <f>SUM(P248:P260)</f>
        <v>0</v>
      </c>
      <c r="Q247" s="194"/>
      <c r="R247" s="195">
        <f>SUM(R248:R260)</f>
        <v>641.74016247999998</v>
      </c>
      <c r="S247" s="194"/>
      <c r="T247" s="196">
        <f>SUM(T248:T260)</f>
        <v>0</v>
      </c>
      <c r="AR247" s="197" t="s">
        <v>82</v>
      </c>
      <c r="AT247" s="198" t="s">
        <v>73</v>
      </c>
      <c r="AU247" s="198" t="s">
        <v>84</v>
      </c>
      <c r="AY247" s="197" t="s">
        <v>308</v>
      </c>
      <c r="BK247" s="199">
        <f>SUM(BK248:BK260)</f>
        <v>0</v>
      </c>
    </row>
    <row r="248" spans="2:65" s="1" customFormat="1" ht="22.5" customHeight="1">
      <c r="B248" s="42"/>
      <c r="C248" s="203" t="s">
        <v>528</v>
      </c>
      <c r="D248" s="203" t="s">
        <v>311</v>
      </c>
      <c r="E248" s="204" t="s">
        <v>3655</v>
      </c>
      <c r="F248" s="205" t="s">
        <v>3656</v>
      </c>
      <c r="G248" s="206" t="s">
        <v>449</v>
      </c>
      <c r="H248" s="207">
        <v>243.7</v>
      </c>
      <c r="I248" s="208"/>
      <c r="J248" s="209">
        <f>ROUND(I248*H248,2)</f>
        <v>0</v>
      </c>
      <c r="K248" s="205" t="s">
        <v>315</v>
      </c>
      <c r="L248" s="62"/>
      <c r="M248" s="210" t="s">
        <v>21</v>
      </c>
      <c r="N248" s="211" t="s">
        <v>45</v>
      </c>
      <c r="O248" s="43"/>
      <c r="P248" s="212">
        <f>O248*H248</f>
        <v>0</v>
      </c>
      <c r="Q248" s="212">
        <v>2.45343</v>
      </c>
      <c r="R248" s="212">
        <f>Q248*H248</f>
        <v>597.900891</v>
      </c>
      <c r="S248" s="212">
        <v>0</v>
      </c>
      <c r="T248" s="213">
        <f>S248*H248</f>
        <v>0</v>
      </c>
      <c r="AR248" s="25" t="s">
        <v>327</v>
      </c>
      <c r="AT248" s="25" t="s">
        <v>311</v>
      </c>
      <c r="AU248" s="25" t="s">
        <v>95</v>
      </c>
      <c r="AY248" s="25" t="s">
        <v>308</v>
      </c>
      <c r="BE248" s="214">
        <f>IF(N248="základní",J248,0)</f>
        <v>0</v>
      </c>
      <c r="BF248" s="214">
        <f>IF(N248="snížená",J248,0)</f>
        <v>0</v>
      </c>
      <c r="BG248" s="214">
        <f>IF(N248="zákl. přenesená",J248,0)</f>
        <v>0</v>
      </c>
      <c r="BH248" s="214">
        <f>IF(N248="sníž. přenesená",J248,0)</f>
        <v>0</v>
      </c>
      <c r="BI248" s="214">
        <f>IF(N248="nulová",J248,0)</f>
        <v>0</v>
      </c>
      <c r="BJ248" s="25" t="s">
        <v>82</v>
      </c>
      <c r="BK248" s="214">
        <f>ROUND(I248*H248,2)</f>
        <v>0</v>
      </c>
      <c r="BL248" s="25" t="s">
        <v>327</v>
      </c>
      <c r="BM248" s="25" t="s">
        <v>3657</v>
      </c>
    </row>
    <row r="249" spans="2:65" s="1" customFormat="1" ht="31.5" customHeight="1">
      <c r="B249" s="42"/>
      <c r="C249" s="203" t="s">
        <v>570</v>
      </c>
      <c r="D249" s="203" t="s">
        <v>311</v>
      </c>
      <c r="E249" s="204" t="s">
        <v>3658</v>
      </c>
      <c r="F249" s="205" t="s">
        <v>3659</v>
      </c>
      <c r="G249" s="206" t="s">
        <v>508</v>
      </c>
      <c r="H249" s="207">
        <v>1233</v>
      </c>
      <c r="I249" s="208"/>
      <c r="J249" s="209">
        <f>ROUND(I249*H249,2)</f>
        <v>0</v>
      </c>
      <c r="K249" s="205" t="s">
        <v>21</v>
      </c>
      <c r="L249" s="62"/>
      <c r="M249" s="210" t="s">
        <v>21</v>
      </c>
      <c r="N249" s="211" t="s">
        <v>45</v>
      </c>
      <c r="O249" s="43"/>
      <c r="P249" s="212">
        <f>O249*H249</f>
        <v>0</v>
      </c>
      <c r="Q249" s="212">
        <v>1.072E-2</v>
      </c>
      <c r="R249" s="212">
        <f>Q249*H249</f>
        <v>13.21776</v>
      </c>
      <c r="S249" s="212">
        <v>0</v>
      </c>
      <c r="T249" s="213">
        <f>S249*H249</f>
        <v>0</v>
      </c>
      <c r="AR249" s="25" t="s">
        <v>327</v>
      </c>
      <c r="AT249" s="25" t="s">
        <v>311</v>
      </c>
      <c r="AU249" s="25" t="s">
        <v>95</v>
      </c>
      <c r="AY249" s="25" t="s">
        <v>308</v>
      </c>
      <c r="BE249" s="214">
        <f>IF(N249="základní",J249,0)</f>
        <v>0</v>
      </c>
      <c r="BF249" s="214">
        <f>IF(N249="snížená",J249,0)</f>
        <v>0</v>
      </c>
      <c r="BG249" s="214">
        <f>IF(N249="zákl. přenesená",J249,0)</f>
        <v>0</v>
      </c>
      <c r="BH249" s="214">
        <f>IF(N249="sníž. přenesená",J249,0)</f>
        <v>0</v>
      </c>
      <c r="BI249" s="214">
        <f>IF(N249="nulová",J249,0)</f>
        <v>0</v>
      </c>
      <c r="BJ249" s="25" t="s">
        <v>82</v>
      </c>
      <c r="BK249" s="214">
        <f>ROUND(I249*H249,2)</f>
        <v>0</v>
      </c>
      <c r="BL249" s="25" t="s">
        <v>327</v>
      </c>
      <c r="BM249" s="25" t="s">
        <v>3660</v>
      </c>
    </row>
    <row r="250" spans="2:65" s="1" customFormat="1" ht="135">
      <c r="B250" s="42"/>
      <c r="C250" s="64"/>
      <c r="D250" s="246" t="s">
        <v>1656</v>
      </c>
      <c r="E250" s="64"/>
      <c r="F250" s="290" t="s">
        <v>3661</v>
      </c>
      <c r="G250" s="64"/>
      <c r="H250" s="64"/>
      <c r="I250" s="173"/>
      <c r="J250" s="64"/>
      <c r="K250" s="64"/>
      <c r="L250" s="62"/>
      <c r="M250" s="291"/>
      <c r="N250" s="43"/>
      <c r="O250" s="43"/>
      <c r="P250" s="43"/>
      <c r="Q250" s="43"/>
      <c r="R250" s="43"/>
      <c r="S250" s="43"/>
      <c r="T250" s="79"/>
      <c r="AT250" s="25" t="s">
        <v>1656</v>
      </c>
      <c r="AU250" s="25" t="s">
        <v>95</v>
      </c>
    </row>
    <row r="251" spans="2:65" s="1" customFormat="1" ht="31.5" customHeight="1">
      <c r="B251" s="42"/>
      <c r="C251" s="203" t="s">
        <v>2038</v>
      </c>
      <c r="D251" s="203" t="s">
        <v>311</v>
      </c>
      <c r="E251" s="204" t="s">
        <v>3662</v>
      </c>
      <c r="F251" s="205" t="s">
        <v>3663</v>
      </c>
      <c r="G251" s="206" t="s">
        <v>508</v>
      </c>
      <c r="H251" s="207">
        <v>370.3</v>
      </c>
      <c r="I251" s="208"/>
      <c r="J251" s="209">
        <f>ROUND(I251*H251,2)</f>
        <v>0</v>
      </c>
      <c r="K251" s="205" t="s">
        <v>21</v>
      </c>
      <c r="L251" s="62"/>
      <c r="M251" s="210" t="s">
        <v>21</v>
      </c>
      <c r="N251" s="211" t="s">
        <v>45</v>
      </c>
      <c r="O251" s="43"/>
      <c r="P251" s="212">
        <f>O251*H251</f>
        <v>0</v>
      </c>
      <c r="Q251" s="212">
        <v>1.43E-2</v>
      </c>
      <c r="R251" s="212">
        <f>Q251*H251</f>
        <v>5.2952900000000005</v>
      </c>
      <c r="S251" s="212">
        <v>0</v>
      </c>
      <c r="T251" s="213">
        <f>S251*H251</f>
        <v>0</v>
      </c>
      <c r="AR251" s="25" t="s">
        <v>327</v>
      </c>
      <c r="AT251" s="25" t="s">
        <v>311</v>
      </c>
      <c r="AU251" s="25" t="s">
        <v>95</v>
      </c>
      <c r="AY251" s="25" t="s">
        <v>308</v>
      </c>
      <c r="BE251" s="214">
        <f>IF(N251="základní",J251,0)</f>
        <v>0</v>
      </c>
      <c r="BF251" s="214">
        <f>IF(N251="snížená",J251,0)</f>
        <v>0</v>
      </c>
      <c r="BG251" s="214">
        <f>IF(N251="zákl. přenesená",J251,0)</f>
        <v>0</v>
      </c>
      <c r="BH251" s="214">
        <f>IF(N251="sníž. přenesená",J251,0)</f>
        <v>0</v>
      </c>
      <c r="BI251" s="214">
        <f>IF(N251="nulová",J251,0)</f>
        <v>0</v>
      </c>
      <c r="BJ251" s="25" t="s">
        <v>82</v>
      </c>
      <c r="BK251" s="214">
        <f>ROUND(I251*H251,2)</f>
        <v>0</v>
      </c>
      <c r="BL251" s="25" t="s">
        <v>327</v>
      </c>
      <c r="BM251" s="25" t="s">
        <v>3664</v>
      </c>
    </row>
    <row r="252" spans="2:65" s="1" customFormat="1" ht="121.5">
      <c r="B252" s="42"/>
      <c r="C252" s="64"/>
      <c r="D252" s="246" t="s">
        <v>1656</v>
      </c>
      <c r="E252" s="64"/>
      <c r="F252" s="290" t="s">
        <v>3665</v>
      </c>
      <c r="G252" s="64"/>
      <c r="H252" s="64"/>
      <c r="I252" s="173"/>
      <c r="J252" s="64"/>
      <c r="K252" s="64"/>
      <c r="L252" s="62"/>
      <c r="M252" s="291"/>
      <c r="N252" s="43"/>
      <c r="O252" s="43"/>
      <c r="P252" s="43"/>
      <c r="Q252" s="43"/>
      <c r="R252" s="43"/>
      <c r="S252" s="43"/>
      <c r="T252" s="79"/>
      <c r="AT252" s="25" t="s">
        <v>1656</v>
      </c>
      <c r="AU252" s="25" t="s">
        <v>95</v>
      </c>
    </row>
    <row r="253" spans="2:65" s="1" customFormat="1" ht="31.5" customHeight="1">
      <c r="B253" s="42"/>
      <c r="C253" s="203" t="s">
        <v>2042</v>
      </c>
      <c r="D253" s="203" t="s">
        <v>311</v>
      </c>
      <c r="E253" s="204" t="s">
        <v>3666</v>
      </c>
      <c r="F253" s="205" t="s">
        <v>3667</v>
      </c>
      <c r="G253" s="206" t="s">
        <v>508</v>
      </c>
      <c r="H253" s="207">
        <v>468</v>
      </c>
      <c r="I253" s="208"/>
      <c r="J253" s="209">
        <f>ROUND(I253*H253,2)</f>
        <v>0</v>
      </c>
      <c r="K253" s="205" t="s">
        <v>21</v>
      </c>
      <c r="L253" s="62"/>
      <c r="M253" s="210" t="s">
        <v>21</v>
      </c>
      <c r="N253" s="211" t="s">
        <v>45</v>
      </c>
      <c r="O253" s="43"/>
      <c r="P253" s="212">
        <f>O253*H253</f>
        <v>0</v>
      </c>
      <c r="Q253" s="212">
        <v>1.338E-2</v>
      </c>
      <c r="R253" s="212">
        <f>Q253*H253</f>
        <v>6.2618399999999994</v>
      </c>
      <c r="S253" s="212">
        <v>0</v>
      </c>
      <c r="T253" s="213">
        <f>S253*H253</f>
        <v>0</v>
      </c>
      <c r="AR253" s="25" t="s">
        <v>327</v>
      </c>
      <c r="AT253" s="25" t="s">
        <v>311</v>
      </c>
      <c r="AU253" s="25" t="s">
        <v>95</v>
      </c>
      <c r="AY253" s="25" t="s">
        <v>308</v>
      </c>
      <c r="BE253" s="214">
        <f>IF(N253="základní",J253,0)</f>
        <v>0</v>
      </c>
      <c r="BF253" s="214">
        <f>IF(N253="snížená",J253,0)</f>
        <v>0</v>
      </c>
      <c r="BG253" s="214">
        <f>IF(N253="zákl. přenesená",J253,0)</f>
        <v>0</v>
      </c>
      <c r="BH253" s="214">
        <f>IF(N253="sníž. přenesená",J253,0)</f>
        <v>0</v>
      </c>
      <c r="BI253" s="214">
        <f>IF(N253="nulová",J253,0)</f>
        <v>0</v>
      </c>
      <c r="BJ253" s="25" t="s">
        <v>82</v>
      </c>
      <c r="BK253" s="214">
        <f>ROUND(I253*H253,2)</f>
        <v>0</v>
      </c>
      <c r="BL253" s="25" t="s">
        <v>327</v>
      </c>
      <c r="BM253" s="25" t="s">
        <v>3668</v>
      </c>
    </row>
    <row r="254" spans="2:65" s="1" customFormat="1" ht="121.5">
      <c r="B254" s="42"/>
      <c r="C254" s="64"/>
      <c r="D254" s="246" t="s">
        <v>1656</v>
      </c>
      <c r="E254" s="64"/>
      <c r="F254" s="290" t="s">
        <v>3669</v>
      </c>
      <c r="G254" s="64"/>
      <c r="H254" s="64"/>
      <c r="I254" s="173"/>
      <c r="J254" s="64"/>
      <c r="K254" s="64"/>
      <c r="L254" s="62"/>
      <c r="M254" s="291"/>
      <c r="N254" s="43"/>
      <c r="O254" s="43"/>
      <c r="P254" s="43"/>
      <c r="Q254" s="43"/>
      <c r="R254" s="43"/>
      <c r="S254" s="43"/>
      <c r="T254" s="79"/>
      <c r="AT254" s="25" t="s">
        <v>1656</v>
      </c>
      <c r="AU254" s="25" t="s">
        <v>95</v>
      </c>
    </row>
    <row r="255" spans="2:65" s="1" customFormat="1" ht="22.5" customHeight="1">
      <c r="B255" s="42"/>
      <c r="C255" s="203" t="s">
        <v>2044</v>
      </c>
      <c r="D255" s="203" t="s">
        <v>311</v>
      </c>
      <c r="E255" s="204" t="s">
        <v>3603</v>
      </c>
      <c r="F255" s="205" t="s">
        <v>3604</v>
      </c>
      <c r="G255" s="206" t="s">
        <v>508</v>
      </c>
      <c r="H255" s="207">
        <v>85.15</v>
      </c>
      <c r="I255" s="208"/>
      <c r="J255" s="209">
        <f>ROUND(I255*H255,2)</f>
        <v>0</v>
      </c>
      <c r="K255" s="205" t="s">
        <v>315</v>
      </c>
      <c r="L255" s="62"/>
      <c r="M255" s="210" t="s">
        <v>21</v>
      </c>
      <c r="N255" s="211" t="s">
        <v>45</v>
      </c>
      <c r="O255" s="43"/>
      <c r="P255" s="212">
        <f>O255*H255</f>
        <v>0</v>
      </c>
      <c r="Q255" s="212">
        <v>2.15E-3</v>
      </c>
      <c r="R255" s="212">
        <f>Q255*H255</f>
        <v>0.1830725</v>
      </c>
      <c r="S255" s="212">
        <v>0</v>
      </c>
      <c r="T255" s="213">
        <f>S255*H255</f>
        <v>0</v>
      </c>
      <c r="AR255" s="25" t="s">
        <v>327</v>
      </c>
      <c r="AT255" s="25" t="s">
        <v>311</v>
      </c>
      <c r="AU255" s="25" t="s">
        <v>95</v>
      </c>
      <c r="AY255" s="25" t="s">
        <v>308</v>
      </c>
      <c r="BE255" s="214">
        <f>IF(N255="základní",J255,0)</f>
        <v>0</v>
      </c>
      <c r="BF255" s="214">
        <f>IF(N255="snížená",J255,0)</f>
        <v>0</v>
      </c>
      <c r="BG255" s="214">
        <f>IF(N255="zákl. přenesená",J255,0)</f>
        <v>0</v>
      </c>
      <c r="BH255" s="214">
        <f>IF(N255="sníž. přenesená",J255,0)</f>
        <v>0</v>
      </c>
      <c r="BI255" s="214">
        <f>IF(N255="nulová",J255,0)</f>
        <v>0</v>
      </c>
      <c r="BJ255" s="25" t="s">
        <v>82</v>
      </c>
      <c r="BK255" s="214">
        <f>ROUND(I255*H255,2)</f>
        <v>0</v>
      </c>
      <c r="BL255" s="25" t="s">
        <v>327</v>
      </c>
      <c r="BM255" s="25" t="s">
        <v>3670</v>
      </c>
    </row>
    <row r="256" spans="2:65" s="1" customFormat="1" ht="27">
      <c r="B256" s="42"/>
      <c r="C256" s="64"/>
      <c r="D256" s="246" t="s">
        <v>1656</v>
      </c>
      <c r="E256" s="64"/>
      <c r="F256" s="290" t="s">
        <v>3671</v>
      </c>
      <c r="G256" s="64"/>
      <c r="H256" s="64"/>
      <c r="I256" s="173"/>
      <c r="J256" s="64"/>
      <c r="K256" s="64"/>
      <c r="L256" s="62"/>
      <c r="M256" s="291"/>
      <c r="N256" s="43"/>
      <c r="O256" s="43"/>
      <c r="P256" s="43"/>
      <c r="Q256" s="43"/>
      <c r="R256" s="43"/>
      <c r="S256" s="43"/>
      <c r="T256" s="79"/>
      <c r="AT256" s="25" t="s">
        <v>1656</v>
      </c>
      <c r="AU256" s="25" t="s">
        <v>95</v>
      </c>
    </row>
    <row r="257" spans="2:65" s="1" customFormat="1" ht="22.5" customHeight="1">
      <c r="B257" s="42"/>
      <c r="C257" s="203" t="s">
        <v>2048</v>
      </c>
      <c r="D257" s="203" t="s">
        <v>311</v>
      </c>
      <c r="E257" s="204" t="s">
        <v>3606</v>
      </c>
      <c r="F257" s="205" t="s">
        <v>3607</v>
      </c>
      <c r="G257" s="206" t="s">
        <v>508</v>
      </c>
      <c r="H257" s="207">
        <v>85.15</v>
      </c>
      <c r="I257" s="208"/>
      <c r="J257" s="209">
        <f>ROUND(I257*H257,2)</f>
        <v>0</v>
      </c>
      <c r="K257" s="205" t="s">
        <v>315</v>
      </c>
      <c r="L257" s="62"/>
      <c r="M257" s="210" t="s">
        <v>21</v>
      </c>
      <c r="N257" s="211" t="s">
        <v>45</v>
      </c>
      <c r="O257" s="43"/>
      <c r="P257" s="212">
        <f>O257*H257</f>
        <v>0</v>
      </c>
      <c r="Q257" s="212">
        <v>0</v>
      </c>
      <c r="R257" s="212">
        <f>Q257*H257</f>
        <v>0</v>
      </c>
      <c r="S257" s="212">
        <v>0</v>
      </c>
      <c r="T257" s="213">
        <f>S257*H257</f>
        <v>0</v>
      </c>
      <c r="AR257" s="25" t="s">
        <v>327</v>
      </c>
      <c r="AT257" s="25" t="s">
        <v>311</v>
      </c>
      <c r="AU257" s="25" t="s">
        <v>95</v>
      </c>
      <c r="AY257" s="25" t="s">
        <v>308</v>
      </c>
      <c r="BE257" s="214">
        <f>IF(N257="základní",J257,0)</f>
        <v>0</v>
      </c>
      <c r="BF257" s="214">
        <f>IF(N257="snížená",J257,0)</f>
        <v>0</v>
      </c>
      <c r="BG257" s="214">
        <f>IF(N257="zákl. přenesená",J257,0)</f>
        <v>0</v>
      </c>
      <c r="BH257" s="214">
        <f>IF(N257="sníž. přenesená",J257,0)</f>
        <v>0</v>
      </c>
      <c r="BI257" s="214">
        <f>IF(N257="nulová",J257,0)</f>
        <v>0</v>
      </c>
      <c r="BJ257" s="25" t="s">
        <v>82</v>
      </c>
      <c r="BK257" s="214">
        <f>ROUND(I257*H257,2)</f>
        <v>0</v>
      </c>
      <c r="BL257" s="25" t="s">
        <v>327</v>
      </c>
      <c r="BM257" s="25" t="s">
        <v>3672</v>
      </c>
    </row>
    <row r="258" spans="2:65" s="1" customFormat="1" ht="27">
      <c r="B258" s="42"/>
      <c r="C258" s="64"/>
      <c r="D258" s="246" t="s">
        <v>1656</v>
      </c>
      <c r="E258" s="64"/>
      <c r="F258" s="290" t="s">
        <v>3671</v>
      </c>
      <c r="G258" s="64"/>
      <c r="H258" s="64"/>
      <c r="I258" s="173"/>
      <c r="J258" s="64"/>
      <c r="K258" s="64"/>
      <c r="L258" s="62"/>
      <c r="M258" s="291"/>
      <c r="N258" s="43"/>
      <c r="O258" s="43"/>
      <c r="P258" s="43"/>
      <c r="Q258" s="43"/>
      <c r="R258" s="43"/>
      <c r="S258" s="43"/>
      <c r="T258" s="79"/>
      <c r="AT258" s="25" t="s">
        <v>1656</v>
      </c>
      <c r="AU258" s="25" t="s">
        <v>95</v>
      </c>
    </row>
    <row r="259" spans="2:65" s="1" customFormat="1" ht="22.5" customHeight="1">
      <c r="B259" s="42"/>
      <c r="C259" s="203" t="s">
        <v>2051</v>
      </c>
      <c r="D259" s="203" t="s">
        <v>311</v>
      </c>
      <c r="E259" s="204" t="s">
        <v>3615</v>
      </c>
      <c r="F259" s="205" t="s">
        <v>3616</v>
      </c>
      <c r="G259" s="206" t="s">
        <v>719</v>
      </c>
      <c r="H259" s="207">
        <v>11.005000000000001</v>
      </c>
      <c r="I259" s="208"/>
      <c r="J259" s="209">
        <f>ROUND(I259*H259,2)</f>
        <v>0</v>
      </c>
      <c r="K259" s="205" t="s">
        <v>315</v>
      </c>
      <c r="L259" s="62"/>
      <c r="M259" s="210" t="s">
        <v>21</v>
      </c>
      <c r="N259" s="211" t="s">
        <v>45</v>
      </c>
      <c r="O259" s="43"/>
      <c r="P259" s="212">
        <f>O259*H259</f>
        <v>0</v>
      </c>
      <c r="Q259" s="212">
        <v>1.0551600000000001</v>
      </c>
      <c r="R259" s="212">
        <f>Q259*H259</f>
        <v>11.612035800000001</v>
      </c>
      <c r="S259" s="212">
        <v>0</v>
      </c>
      <c r="T259" s="213">
        <f>S259*H259</f>
        <v>0</v>
      </c>
      <c r="AR259" s="25" t="s">
        <v>327</v>
      </c>
      <c r="AT259" s="25" t="s">
        <v>311</v>
      </c>
      <c r="AU259" s="25" t="s">
        <v>95</v>
      </c>
      <c r="AY259" s="25" t="s">
        <v>308</v>
      </c>
      <c r="BE259" s="214">
        <f>IF(N259="základní",J259,0)</f>
        <v>0</v>
      </c>
      <c r="BF259" s="214">
        <f>IF(N259="snížená",J259,0)</f>
        <v>0</v>
      </c>
      <c r="BG259" s="214">
        <f>IF(N259="zákl. přenesená",J259,0)</f>
        <v>0</v>
      </c>
      <c r="BH259" s="214">
        <f>IF(N259="sníž. přenesená",J259,0)</f>
        <v>0</v>
      </c>
      <c r="BI259" s="214">
        <f>IF(N259="nulová",J259,0)</f>
        <v>0</v>
      </c>
      <c r="BJ259" s="25" t="s">
        <v>82</v>
      </c>
      <c r="BK259" s="214">
        <f>ROUND(I259*H259,2)</f>
        <v>0</v>
      </c>
      <c r="BL259" s="25" t="s">
        <v>327</v>
      </c>
      <c r="BM259" s="25" t="s">
        <v>3673</v>
      </c>
    </row>
    <row r="260" spans="2:65" s="1" customFormat="1" ht="22.5" customHeight="1">
      <c r="B260" s="42"/>
      <c r="C260" s="203" t="s">
        <v>2055</v>
      </c>
      <c r="D260" s="203" t="s">
        <v>311</v>
      </c>
      <c r="E260" s="204" t="s">
        <v>3618</v>
      </c>
      <c r="F260" s="205" t="s">
        <v>3619</v>
      </c>
      <c r="G260" s="206" t="s">
        <v>719</v>
      </c>
      <c r="H260" s="207">
        <v>6.9029999999999996</v>
      </c>
      <c r="I260" s="208"/>
      <c r="J260" s="209">
        <f>ROUND(I260*H260,2)</f>
        <v>0</v>
      </c>
      <c r="K260" s="205" t="s">
        <v>315</v>
      </c>
      <c r="L260" s="62"/>
      <c r="M260" s="210" t="s">
        <v>21</v>
      </c>
      <c r="N260" s="211" t="s">
        <v>45</v>
      </c>
      <c r="O260" s="43"/>
      <c r="P260" s="212">
        <f>O260*H260</f>
        <v>0</v>
      </c>
      <c r="Q260" s="212">
        <v>1.0530600000000001</v>
      </c>
      <c r="R260" s="212">
        <f>Q260*H260</f>
        <v>7.2692731799999999</v>
      </c>
      <c r="S260" s="212">
        <v>0</v>
      </c>
      <c r="T260" s="213">
        <f>S260*H260</f>
        <v>0</v>
      </c>
      <c r="AR260" s="25" t="s">
        <v>327</v>
      </c>
      <c r="AT260" s="25" t="s">
        <v>311</v>
      </c>
      <c r="AU260" s="25" t="s">
        <v>95</v>
      </c>
      <c r="AY260" s="25" t="s">
        <v>308</v>
      </c>
      <c r="BE260" s="214">
        <f>IF(N260="základní",J260,0)</f>
        <v>0</v>
      </c>
      <c r="BF260" s="214">
        <f>IF(N260="snížená",J260,0)</f>
        <v>0</v>
      </c>
      <c r="BG260" s="214">
        <f>IF(N260="zákl. přenesená",J260,0)</f>
        <v>0</v>
      </c>
      <c r="BH260" s="214">
        <f>IF(N260="sníž. přenesená",J260,0)</f>
        <v>0</v>
      </c>
      <c r="BI260" s="214">
        <f>IF(N260="nulová",J260,0)</f>
        <v>0</v>
      </c>
      <c r="BJ260" s="25" t="s">
        <v>82</v>
      </c>
      <c r="BK260" s="214">
        <f>ROUND(I260*H260,2)</f>
        <v>0</v>
      </c>
      <c r="BL260" s="25" t="s">
        <v>327</v>
      </c>
      <c r="BM260" s="25" t="s">
        <v>3674</v>
      </c>
    </row>
    <row r="261" spans="2:65" s="11" customFormat="1" ht="29.85" customHeight="1">
      <c r="B261" s="186"/>
      <c r="C261" s="187"/>
      <c r="D261" s="188" t="s">
        <v>73</v>
      </c>
      <c r="E261" s="262" t="s">
        <v>3675</v>
      </c>
      <c r="F261" s="262" t="s">
        <v>3676</v>
      </c>
      <c r="G261" s="187"/>
      <c r="H261" s="187"/>
      <c r="I261" s="190"/>
      <c r="J261" s="263">
        <f>BK261</f>
        <v>0</v>
      </c>
      <c r="K261" s="187"/>
      <c r="L261" s="192"/>
      <c r="M261" s="193"/>
      <c r="N261" s="194"/>
      <c r="O261" s="194"/>
      <c r="P261" s="195">
        <f>P262</f>
        <v>0</v>
      </c>
      <c r="Q261" s="194"/>
      <c r="R261" s="195">
        <f>R262</f>
        <v>169.36156538</v>
      </c>
      <c r="S261" s="194"/>
      <c r="T261" s="196">
        <f>T262</f>
        <v>0</v>
      </c>
      <c r="AR261" s="197" t="s">
        <v>82</v>
      </c>
      <c r="AT261" s="198" t="s">
        <v>73</v>
      </c>
      <c r="AU261" s="198" t="s">
        <v>82</v>
      </c>
      <c r="AY261" s="197" t="s">
        <v>308</v>
      </c>
      <c r="BK261" s="199">
        <f>BK262</f>
        <v>0</v>
      </c>
    </row>
    <row r="262" spans="2:65" s="11" customFormat="1" ht="14.85" customHeight="1">
      <c r="B262" s="186"/>
      <c r="C262" s="187"/>
      <c r="D262" s="200" t="s">
        <v>73</v>
      </c>
      <c r="E262" s="201" t="s">
        <v>327</v>
      </c>
      <c r="F262" s="201" t="s">
        <v>2769</v>
      </c>
      <c r="G262" s="187"/>
      <c r="H262" s="187"/>
      <c r="I262" s="190"/>
      <c r="J262" s="202">
        <f>BK262</f>
        <v>0</v>
      </c>
      <c r="K262" s="187"/>
      <c r="L262" s="192"/>
      <c r="M262" s="193"/>
      <c r="N262" s="194"/>
      <c r="O262" s="194"/>
      <c r="P262" s="195">
        <f>SUM(P263:P276)</f>
        <v>0</v>
      </c>
      <c r="Q262" s="194"/>
      <c r="R262" s="195">
        <f>SUM(R263:R276)</f>
        <v>169.36156538</v>
      </c>
      <c r="S262" s="194"/>
      <c r="T262" s="196">
        <f>SUM(T263:T276)</f>
        <v>0</v>
      </c>
      <c r="AR262" s="197" t="s">
        <v>82</v>
      </c>
      <c r="AT262" s="198" t="s">
        <v>73</v>
      </c>
      <c r="AU262" s="198" t="s">
        <v>84</v>
      </c>
      <c r="AY262" s="197" t="s">
        <v>308</v>
      </c>
      <c r="BK262" s="199">
        <f>SUM(BK263:BK276)</f>
        <v>0</v>
      </c>
    </row>
    <row r="263" spans="2:65" s="1" customFormat="1" ht="22.5" customHeight="1">
      <c r="B263" s="42"/>
      <c r="C263" s="203" t="s">
        <v>2057</v>
      </c>
      <c r="D263" s="203" t="s">
        <v>311</v>
      </c>
      <c r="E263" s="204" t="s">
        <v>3597</v>
      </c>
      <c r="F263" s="205" t="s">
        <v>3598</v>
      </c>
      <c r="G263" s="206" t="s">
        <v>449</v>
      </c>
      <c r="H263" s="207">
        <v>25.99</v>
      </c>
      <c r="I263" s="208"/>
      <c r="J263" s="209">
        <f t="shared" ref="J263:J271" si="10">ROUND(I263*H263,2)</f>
        <v>0</v>
      </c>
      <c r="K263" s="205" t="s">
        <v>315</v>
      </c>
      <c r="L263" s="62"/>
      <c r="M263" s="210" t="s">
        <v>21</v>
      </c>
      <c r="N263" s="211" t="s">
        <v>45</v>
      </c>
      <c r="O263" s="43"/>
      <c r="P263" s="212">
        <f t="shared" ref="P263:P271" si="11">O263*H263</f>
        <v>0</v>
      </c>
      <c r="Q263" s="212">
        <v>2.45343</v>
      </c>
      <c r="R263" s="212">
        <f t="shared" ref="R263:R271" si="12">Q263*H263</f>
        <v>63.764645699999996</v>
      </c>
      <c r="S263" s="212">
        <v>0</v>
      </c>
      <c r="T263" s="213">
        <f t="shared" ref="T263:T271" si="13">S263*H263</f>
        <v>0</v>
      </c>
      <c r="AR263" s="25" t="s">
        <v>327</v>
      </c>
      <c r="AT263" s="25" t="s">
        <v>311</v>
      </c>
      <c r="AU263" s="25" t="s">
        <v>95</v>
      </c>
      <c r="AY263" s="25" t="s">
        <v>308</v>
      </c>
      <c r="BE263" s="214">
        <f t="shared" ref="BE263:BE271" si="14">IF(N263="základní",J263,0)</f>
        <v>0</v>
      </c>
      <c r="BF263" s="214">
        <f t="shared" ref="BF263:BF271" si="15">IF(N263="snížená",J263,0)</f>
        <v>0</v>
      </c>
      <c r="BG263" s="214">
        <f t="shared" ref="BG263:BG271" si="16">IF(N263="zákl. přenesená",J263,0)</f>
        <v>0</v>
      </c>
      <c r="BH263" s="214">
        <f t="shared" ref="BH263:BH271" si="17">IF(N263="sníž. přenesená",J263,0)</f>
        <v>0</v>
      </c>
      <c r="BI263" s="214">
        <f t="shared" ref="BI263:BI271" si="18">IF(N263="nulová",J263,0)</f>
        <v>0</v>
      </c>
      <c r="BJ263" s="25" t="s">
        <v>82</v>
      </c>
      <c r="BK263" s="214">
        <f t="shared" ref="BK263:BK271" si="19">ROUND(I263*H263,2)</f>
        <v>0</v>
      </c>
      <c r="BL263" s="25" t="s">
        <v>327</v>
      </c>
      <c r="BM263" s="25" t="s">
        <v>3677</v>
      </c>
    </row>
    <row r="264" spans="2:65" s="1" customFormat="1" ht="22.5" customHeight="1">
      <c r="B264" s="42"/>
      <c r="C264" s="203" t="s">
        <v>2061</v>
      </c>
      <c r="D264" s="203" t="s">
        <v>311</v>
      </c>
      <c r="E264" s="204" t="s">
        <v>3634</v>
      </c>
      <c r="F264" s="205" t="s">
        <v>3635</v>
      </c>
      <c r="G264" s="206" t="s">
        <v>449</v>
      </c>
      <c r="H264" s="207">
        <v>10.46</v>
      </c>
      <c r="I264" s="208"/>
      <c r="J264" s="209">
        <f t="shared" si="10"/>
        <v>0</v>
      </c>
      <c r="K264" s="205" t="s">
        <v>315</v>
      </c>
      <c r="L264" s="62"/>
      <c r="M264" s="210" t="s">
        <v>21</v>
      </c>
      <c r="N264" s="211" t="s">
        <v>45</v>
      </c>
      <c r="O264" s="43"/>
      <c r="P264" s="212">
        <f t="shared" si="11"/>
        <v>0</v>
      </c>
      <c r="Q264" s="212">
        <v>2.45343</v>
      </c>
      <c r="R264" s="212">
        <f t="shared" si="12"/>
        <v>25.6628778</v>
      </c>
      <c r="S264" s="212">
        <v>0</v>
      </c>
      <c r="T264" s="213">
        <f t="shared" si="13"/>
        <v>0</v>
      </c>
      <c r="AR264" s="25" t="s">
        <v>327</v>
      </c>
      <c r="AT264" s="25" t="s">
        <v>311</v>
      </c>
      <c r="AU264" s="25" t="s">
        <v>95</v>
      </c>
      <c r="AY264" s="25" t="s">
        <v>308</v>
      </c>
      <c r="BE264" s="214">
        <f t="shared" si="14"/>
        <v>0</v>
      </c>
      <c r="BF264" s="214">
        <f t="shared" si="15"/>
        <v>0</v>
      </c>
      <c r="BG264" s="214">
        <f t="shared" si="16"/>
        <v>0</v>
      </c>
      <c r="BH264" s="214">
        <f t="shared" si="17"/>
        <v>0</v>
      </c>
      <c r="BI264" s="214">
        <f t="shared" si="18"/>
        <v>0</v>
      </c>
      <c r="BJ264" s="25" t="s">
        <v>82</v>
      </c>
      <c r="BK264" s="214">
        <f t="shared" si="19"/>
        <v>0</v>
      </c>
      <c r="BL264" s="25" t="s">
        <v>327</v>
      </c>
      <c r="BM264" s="25" t="s">
        <v>3678</v>
      </c>
    </row>
    <row r="265" spans="2:65" s="1" customFormat="1" ht="22.5" customHeight="1">
      <c r="B265" s="42"/>
      <c r="C265" s="203" t="s">
        <v>2063</v>
      </c>
      <c r="D265" s="203" t="s">
        <v>311</v>
      </c>
      <c r="E265" s="204" t="s">
        <v>3603</v>
      </c>
      <c r="F265" s="205" t="s">
        <v>3604</v>
      </c>
      <c r="G265" s="206" t="s">
        <v>508</v>
      </c>
      <c r="H265" s="207">
        <v>187.96</v>
      </c>
      <c r="I265" s="208"/>
      <c r="J265" s="209">
        <f t="shared" si="10"/>
        <v>0</v>
      </c>
      <c r="K265" s="205" t="s">
        <v>315</v>
      </c>
      <c r="L265" s="62"/>
      <c r="M265" s="210" t="s">
        <v>21</v>
      </c>
      <c r="N265" s="211" t="s">
        <v>45</v>
      </c>
      <c r="O265" s="43"/>
      <c r="P265" s="212">
        <f t="shared" si="11"/>
        <v>0</v>
      </c>
      <c r="Q265" s="212">
        <v>2.15E-3</v>
      </c>
      <c r="R265" s="212">
        <f t="shared" si="12"/>
        <v>0.40411400000000003</v>
      </c>
      <c r="S265" s="212">
        <v>0</v>
      </c>
      <c r="T265" s="213">
        <f t="shared" si="13"/>
        <v>0</v>
      </c>
      <c r="AR265" s="25" t="s">
        <v>327</v>
      </c>
      <c r="AT265" s="25" t="s">
        <v>311</v>
      </c>
      <c r="AU265" s="25" t="s">
        <v>95</v>
      </c>
      <c r="AY265" s="25" t="s">
        <v>308</v>
      </c>
      <c r="BE265" s="214">
        <f t="shared" si="14"/>
        <v>0</v>
      </c>
      <c r="BF265" s="214">
        <f t="shared" si="15"/>
        <v>0</v>
      </c>
      <c r="BG265" s="214">
        <f t="shared" si="16"/>
        <v>0</v>
      </c>
      <c r="BH265" s="214">
        <f t="shared" si="17"/>
        <v>0</v>
      </c>
      <c r="BI265" s="214">
        <f t="shared" si="18"/>
        <v>0</v>
      </c>
      <c r="BJ265" s="25" t="s">
        <v>82</v>
      </c>
      <c r="BK265" s="214">
        <f t="shared" si="19"/>
        <v>0</v>
      </c>
      <c r="BL265" s="25" t="s">
        <v>327</v>
      </c>
      <c r="BM265" s="25" t="s">
        <v>3679</v>
      </c>
    </row>
    <row r="266" spans="2:65" s="1" customFormat="1" ht="22.5" customHeight="1">
      <c r="B266" s="42"/>
      <c r="C266" s="203" t="s">
        <v>2067</v>
      </c>
      <c r="D266" s="203" t="s">
        <v>311</v>
      </c>
      <c r="E266" s="204" t="s">
        <v>3606</v>
      </c>
      <c r="F266" s="205" t="s">
        <v>3607</v>
      </c>
      <c r="G266" s="206" t="s">
        <v>508</v>
      </c>
      <c r="H266" s="207">
        <v>187.96</v>
      </c>
      <c r="I266" s="208"/>
      <c r="J266" s="209">
        <f t="shared" si="10"/>
        <v>0</v>
      </c>
      <c r="K266" s="205" t="s">
        <v>315</v>
      </c>
      <c r="L266" s="62"/>
      <c r="M266" s="210" t="s">
        <v>21</v>
      </c>
      <c r="N266" s="211" t="s">
        <v>45</v>
      </c>
      <c r="O266" s="43"/>
      <c r="P266" s="212">
        <f t="shared" si="11"/>
        <v>0</v>
      </c>
      <c r="Q266" s="212">
        <v>0</v>
      </c>
      <c r="R266" s="212">
        <f t="shared" si="12"/>
        <v>0</v>
      </c>
      <c r="S266" s="212">
        <v>0</v>
      </c>
      <c r="T266" s="213">
        <f t="shared" si="13"/>
        <v>0</v>
      </c>
      <c r="AR266" s="25" t="s">
        <v>327</v>
      </c>
      <c r="AT266" s="25" t="s">
        <v>311</v>
      </c>
      <c r="AU266" s="25" t="s">
        <v>95</v>
      </c>
      <c r="AY266" s="25" t="s">
        <v>308</v>
      </c>
      <c r="BE266" s="214">
        <f t="shared" si="14"/>
        <v>0</v>
      </c>
      <c r="BF266" s="214">
        <f t="shared" si="15"/>
        <v>0</v>
      </c>
      <c r="BG266" s="214">
        <f t="shared" si="16"/>
        <v>0</v>
      </c>
      <c r="BH266" s="214">
        <f t="shared" si="17"/>
        <v>0</v>
      </c>
      <c r="BI266" s="214">
        <f t="shared" si="18"/>
        <v>0</v>
      </c>
      <c r="BJ266" s="25" t="s">
        <v>82</v>
      </c>
      <c r="BK266" s="214">
        <f t="shared" si="19"/>
        <v>0</v>
      </c>
      <c r="BL266" s="25" t="s">
        <v>327</v>
      </c>
      <c r="BM266" s="25" t="s">
        <v>3680</v>
      </c>
    </row>
    <row r="267" spans="2:65" s="1" customFormat="1" ht="22.5" customHeight="1">
      <c r="B267" s="42"/>
      <c r="C267" s="203" t="s">
        <v>2071</v>
      </c>
      <c r="D267" s="203" t="s">
        <v>311</v>
      </c>
      <c r="E267" s="204" t="s">
        <v>3681</v>
      </c>
      <c r="F267" s="205" t="s">
        <v>3682</v>
      </c>
      <c r="G267" s="206" t="s">
        <v>508</v>
      </c>
      <c r="H267" s="207">
        <v>53.3</v>
      </c>
      <c r="I267" s="208"/>
      <c r="J267" s="209">
        <f t="shared" si="10"/>
        <v>0</v>
      </c>
      <c r="K267" s="205" t="s">
        <v>315</v>
      </c>
      <c r="L267" s="62"/>
      <c r="M267" s="210" t="s">
        <v>21</v>
      </c>
      <c r="N267" s="211" t="s">
        <v>45</v>
      </c>
      <c r="O267" s="43"/>
      <c r="P267" s="212">
        <f t="shared" si="11"/>
        <v>0</v>
      </c>
      <c r="Q267" s="212">
        <v>3.0999999999999999E-3</v>
      </c>
      <c r="R267" s="212">
        <f t="shared" si="12"/>
        <v>0.16522999999999999</v>
      </c>
      <c r="S267" s="212">
        <v>0</v>
      </c>
      <c r="T267" s="213">
        <f t="shared" si="13"/>
        <v>0</v>
      </c>
      <c r="AR267" s="25" t="s">
        <v>327</v>
      </c>
      <c r="AT267" s="25" t="s">
        <v>311</v>
      </c>
      <c r="AU267" s="25" t="s">
        <v>95</v>
      </c>
      <c r="AY267" s="25" t="s">
        <v>308</v>
      </c>
      <c r="BE267" s="214">
        <f t="shared" si="14"/>
        <v>0</v>
      </c>
      <c r="BF267" s="214">
        <f t="shared" si="15"/>
        <v>0</v>
      </c>
      <c r="BG267" s="214">
        <f t="shared" si="16"/>
        <v>0</v>
      </c>
      <c r="BH267" s="214">
        <f t="shared" si="17"/>
        <v>0</v>
      </c>
      <c r="BI267" s="214">
        <f t="shared" si="18"/>
        <v>0</v>
      </c>
      <c r="BJ267" s="25" t="s">
        <v>82</v>
      </c>
      <c r="BK267" s="214">
        <f t="shared" si="19"/>
        <v>0</v>
      </c>
      <c r="BL267" s="25" t="s">
        <v>327</v>
      </c>
      <c r="BM267" s="25" t="s">
        <v>3683</v>
      </c>
    </row>
    <row r="268" spans="2:65" s="1" customFormat="1" ht="22.5" customHeight="1">
      <c r="B268" s="42"/>
      <c r="C268" s="203" t="s">
        <v>2075</v>
      </c>
      <c r="D268" s="203" t="s">
        <v>311</v>
      </c>
      <c r="E268" s="204" t="s">
        <v>3684</v>
      </c>
      <c r="F268" s="205" t="s">
        <v>3685</v>
      </c>
      <c r="G268" s="206" t="s">
        <v>508</v>
      </c>
      <c r="H268" s="207">
        <v>53.3</v>
      </c>
      <c r="I268" s="208"/>
      <c r="J268" s="209">
        <f t="shared" si="10"/>
        <v>0</v>
      </c>
      <c r="K268" s="205" t="s">
        <v>315</v>
      </c>
      <c r="L268" s="62"/>
      <c r="M268" s="210" t="s">
        <v>21</v>
      </c>
      <c r="N268" s="211" t="s">
        <v>45</v>
      </c>
      <c r="O268" s="43"/>
      <c r="P268" s="212">
        <f t="shared" si="11"/>
        <v>0</v>
      </c>
      <c r="Q268" s="212">
        <v>0</v>
      </c>
      <c r="R268" s="212">
        <f t="shared" si="12"/>
        <v>0</v>
      </c>
      <c r="S268" s="212">
        <v>0</v>
      </c>
      <c r="T268" s="213">
        <f t="shared" si="13"/>
        <v>0</v>
      </c>
      <c r="AR268" s="25" t="s">
        <v>327</v>
      </c>
      <c r="AT268" s="25" t="s">
        <v>311</v>
      </c>
      <c r="AU268" s="25" t="s">
        <v>95</v>
      </c>
      <c r="AY268" s="25" t="s">
        <v>308</v>
      </c>
      <c r="BE268" s="214">
        <f t="shared" si="14"/>
        <v>0</v>
      </c>
      <c r="BF268" s="214">
        <f t="shared" si="15"/>
        <v>0</v>
      </c>
      <c r="BG268" s="214">
        <f t="shared" si="16"/>
        <v>0</v>
      </c>
      <c r="BH268" s="214">
        <f t="shared" si="17"/>
        <v>0</v>
      </c>
      <c r="BI268" s="214">
        <f t="shared" si="18"/>
        <v>0</v>
      </c>
      <c r="BJ268" s="25" t="s">
        <v>82</v>
      </c>
      <c r="BK268" s="214">
        <f t="shared" si="19"/>
        <v>0</v>
      </c>
      <c r="BL268" s="25" t="s">
        <v>327</v>
      </c>
      <c r="BM268" s="25" t="s">
        <v>3686</v>
      </c>
    </row>
    <row r="269" spans="2:65" s="1" customFormat="1" ht="22.5" customHeight="1">
      <c r="B269" s="42"/>
      <c r="C269" s="203" t="s">
        <v>2080</v>
      </c>
      <c r="D269" s="203" t="s">
        <v>311</v>
      </c>
      <c r="E269" s="204" t="s">
        <v>3609</v>
      </c>
      <c r="F269" s="205" t="s">
        <v>3610</v>
      </c>
      <c r="G269" s="206" t="s">
        <v>508</v>
      </c>
      <c r="H269" s="207">
        <v>123.26</v>
      </c>
      <c r="I269" s="208"/>
      <c r="J269" s="209">
        <f t="shared" si="10"/>
        <v>0</v>
      </c>
      <c r="K269" s="205" t="s">
        <v>315</v>
      </c>
      <c r="L269" s="62"/>
      <c r="M269" s="210" t="s">
        <v>21</v>
      </c>
      <c r="N269" s="211" t="s">
        <v>45</v>
      </c>
      <c r="O269" s="43"/>
      <c r="P269" s="212">
        <f t="shared" si="11"/>
        <v>0</v>
      </c>
      <c r="Q269" s="212">
        <v>5.2399999999999999E-3</v>
      </c>
      <c r="R269" s="212">
        <f t="shared" si="12"/>
        <v>0.64588239999999997</v>
      </c>
      <c r="S269" s="212">
        <v>0</v>
      </c>
      <c r="T269" s="213">
        <f t="shared" si="13"/>
        <v>0</v>
      </c>
      <c r="AR269" s="25" t="s">
        <v>327</v>
      </c>
      <c r="AT269" s="25" t="s">
        <v>311</v>
      </c>
      <c r="AU269" s="25" t="s">
        <v>95</v>
      </c>
      <c r="AY269" s="25" t="s">
        <v>308</v>
      </c>
      <c r="BE269" s="214">
        <f t="shared" si="14"/>
        <v>0</v>
      </c>
      <c r="BF269" s="214">
        <f t="shared" si="15"/>
        <v>0</v>
      </c>
      <c r="BG269" s="214">
        <f t="shared" si="16"/>
        <v>0</v>
      </c>
      <c r="BH269" s="214">
        <f t="shared" si="17"/>
        <v>0</v>
      </c>
      <c r="BI269" s="214">
        <f t="shared" si="18"/>
        <v>0</v>
      </c>
      <c r="BJ269" s="25" t="s">
        <v>82</v>
      </c>
      <c r="BK269" s="214">
        <f t="shared" si="19"/>
        <v>0</v>
      </c>
      <c r="BL269" s="25" t="s">
        <v>327</v>
      </c>
      <c r="BM269" s="25" t="s">
        <v>3687</v>
      </c>
    </row>
    <row r="270" spans="2:65" s="1" customFormat="1" ht="22.5" customHeight="1">
      <c r="B270" s="42"/>
      <c r="C270" s="203" t="s">
        <v>2084</v>
      </c>
      <c r="D270" s="203" t="s">
        <v>311</v>
      </c>
      <c r="E270" s="204" t="s">
        <v>3612</v>
      </c>
      <c r="F270" s="205" t="s">
        <v>3613</v>
      </c>
      <c r="G270" s="206" t="s">
        <v>508</v>
      </c>
      <c r="H270" s="207">
        <v>123.26</v>
      </c>
      <c r="I270" s="208"/>
      <c r="J270" s="209">
        <f t="shared" si="10"/>
        <v>0</v>
      </c>
      <c r="K270" s="205" t="s">
        <v>315</v>
      </c>
      <c r="L270" s="62"/>
      <c r="M270" s="210" t="s">
        <v>21</v>
      </c>
      <c r="N270" s="211" t="s">
        <v>45</v>
      </c>
      <c r="O270" s="43"/>
      <c r="P270" s="212">
        <f t="shared" si="11"/>
        <v>0</v>
      </c>
      <c r="Q270" s="212">
        <v>0</v>
      </c>
      <c r="R270" s="212">
        <f t="shared" si="12"/>
        <v>0</v>
      </c>
      <c r="S270" s="212">
        <v>0</v>
      </c>
      <c r="T270" s="213">
        <f t="shared" si="13"/>
        <v>0</v>
      </c>
      <c r="AR270" s="25" t="s">
        <v>327</v>
      </c>
      <c r="AT270" s="25" t="s">
        <v>311</v>
      </c>
      <c r="AU270" s="25" t="s">
        <v>95</v>
      </c>
      <c r="AY270" s="25" t="s">
        <v>308</v>
      </c>
      <c r="BE270" s="214">
        <f t="shared" si="14"/>
        <v>0</v>
      </c>
      <c r="BF270" s="214">
        <f t="shared" si="15"/>
        <v>0</v>
      </c>
      <c r="BG270" s="214">
        <f t="shared" si="16"/>
        <v>0</v>
      </c>
      <c r="BH270" s="214">
        <f t="shared" si="17"/>
        <v>0</v>
      </c>
      <c r="BI270" s="214">
        <f t="shared" si="18"/>
        <v>0</v>
      </c>
      <c r="BJ270" s="25" t="s">
        <v>82</v>
      </c>
      <c r="BK270" s="214">
        <f t="shared" si="19"/>
        <v>0</v>
      </c>
      <c r="BL270" s="25" t="s">
        <v>327</v>
      </c>
      <c r="BM270" s="25" t="s">
        <v>3688</v>
      </c>
    </row>
    <row r="271" spans="2:65" s="1" customFormat="1" ht="22.5" customHeight="1">
      <c r="B271" s="42"/>
      <c r="C271" s="203" t="s">
        <v>2088</v>
      </c>
      <c r="D271" s="203" t="s">
        <v>311</v>
      </c>
      <c r="E271" s="204" t="s">
        <v>3615</v>
      </c>
      <c r="F271" s="205" t="s">
        <v>3616</v>
      </c>
      <c r="G271" s="206" t="s">
        <v>719</v>
      </c>
      <c r="H271" s="207">
        <v>7.1580000000000004</v>
      </c>
      <c r="I271" s="208"/>
      <c r="J271" s="209">
        <f t="shared" si="10"/>
        <v>0</v>
      </c>
      <c r="K271" s="205" t="s">
        <v>315</v>
      </c>
      <c r="L271" s="62"/>
      <c r="M271" s="210" t="s">
        <v>21</v>
      </c>
      <c r="N271" s="211" t="s">
        <v>45</v>
      </c>
      <c r="O271" s="43"/>
      <c r="P271" s="212">
        <f t="shared" si="11"/>
        <v>0</v>
      </c>
      <c r="Q271" s="212">
        <v>1.0551600000000001</v>
      </c>
      <c r="R271" s="212">
        <f t="shared" si="12"/>
        <v>7.5528352800000009</v>
      </c>
      <c r="S271" s="212">
        <v>0</v>
      </c>
      <c r="T271" s="213">
        <f t="shared" si="13"/>
        <v>0</v>
      </c>
      <c r="AR271" s="25" t="s">
        <v>327</v>
      </c>
      <c r="AT271" s="25" t="s">
        <v>311</v>
      </c>
      <c r="AU271" s="25" t="s">
        <v>95</v>
      </c>
      <c r="AY271" s="25" t="s">
        <v>308</v>
      </c>
      <c r="BE271" s="214">
        <f t="shared" si="14"/>
        <v>0</v>
      </c>
      <c r="BF271" s="214">
        <f t="shared" si="15"/>
        <v>0</v>
      </c>
      <c r="BG271" s="214">
        <f t="shared" si="16"/>
        <v>0</v>
      </c>
      <c r="BH271" s="214">
        <f t="shared" si="17"/>
        <v>0</v>
      </c>
      <c r="BI271" s="214">
        <f t="shared" si="18"/>
        <v>0</v>
      </c>
      <c r="BJ271" s="25" t="s">
        <v>82</v>
      </c>
      <c r="BK271" s="214">
        <f t="shared" si="19"/>
        <v>0</v>
      </c>
      <c r="BL271" s="25" t="s">
        <v>327</v>
      </c>
      <c r="BM271" s="25" t="s">
        <v>3689</v>
      </c>
    </row>
    <row r="272" spans="2:65" s="1" customFormat="1" ht="27">
      <c r="B272" s="42"/>
      <c r="C272" s="64"/>
      <c r="D272" s="246" t="s">
        <v>1656</v>
      </c>
      <c r="E272" s="64"/>
      <c r="F272" s="290" t="s">
        <v>3690</v>
      </c>
      <c r="G272" s="64"/>
      <c r="H272" s="64"/>
      <c r="I272" s="173"/>
      <c r="J272" s="64"/>
      <c r="K272" s="64"/>
      <c r="L272" s="62"/>
      <c r="M272" s="291"/>
      <c r="N272" s="43"/>
      <c r="O272" s="43"/>
      <c r="P272" s="43"/>
      <c r="Q272" s="43"/>
      <c r="R272" s="43"/>
      <c r="S272" s="43"/>
      <c r="T272" s="79"/>
      <c r="AT272" s="25" t="s">
        <v>1656</v>
      </c>
      <c r="AU272" s="25" t="s">
        <v>95</v>
      </c>
    </row>
    <row r="273" spans="2:65" s="1" customFormat="1" ht="22.5" customHeight="1">
      <c r="B273" s="42"/>
      <c r="C273" s="203" t="s">
        <v>2091</v>
      </c>
      <c r="D273" s="203" t="s">
        <v>311</v>
      </c>
      <c r="E273" s="204" t="s">
        <v>2104</v>
      </c>
      <c r="F273" s="205" t="s">
        <v>2105</v>
      </c>
      <c r="G273" s="206" t="s">
        <v>449</v>
      </c>
      <c r="H273" s="207">
        <v>24.53</v>
      </c>
      <c r="I273" s="208"/>
      <c r="J273" s="209">
        <f>ROUND(I273*H273,2)</f>
        <v>0</v>
      </c>
      <c r="K273" s="205" t="s">
        <v>315</v>
      </c>
      <c r="L273" s="62"/>
      <c r="M273" s="210" t="s">
        <v>21</v>
      </c>
      <c r="N273" s="211" t="s">
        <v>45</v>
      </c>
      <c r="O273" s="43"/>
      <c r="P273" s="212">
        <f>O273*H273</f>
        <v>0</v>
      </c>
      <c r="Q273" s="212">
        <v>2.4533999999999998</v>
      </c>
      <c r="R273" s="212">
        <f>Q273*H273</f>
        <v>60.181902000000001</v>
      </c>
      <c r="S273" s="212">
        <v>0</v>
      </c>
      <c r="T273" s="213">
        <f>S273*H273</f>
        <v>0</v>
      </c>
      <c r="AR273" s="25" t="s">
        <v>327</v>
      </c>
      <c r="AT273" s="25" t="s">
        <v>311</v>
      </c>
      <c r="AU273" s="25" t="s">
        <v>95</v>
      </c>
      <c r="AY273" s="25" t="s">
        <v>308</v>
      </c>
      <c r="BE273" s="214">
        <f>IF(N273="základní",J273,0)</f>
        <v>0</v>
      </c>
      <c r="BF273" s="214">
        <f>IF(N273="snížená",J273,0)</f>
        <v>0</v>
      </c>
      <c r="BG273" s="214">
        <f>IF(N273="zákl. přenesená",J273,0)</f>
        <v>0</v>
      </c>
      <c r="BH273" s="214">
        <f>IF(N273="sníž. přenesená",J273,0)</f>
        <v>0</v>
      </c>
      <c r="BI273" s="214">
        <f>IF(N273="nulová",J273,0)</f>
        <v>0</v>
      </c>
      <c r="BJ273" s="25" t="s">
        <v>82</v>
      </c>
      <c r="BK273" s="214">
        <f>ROUND(I273*H273,2)</f>
        <v>0</v>
      </c>
      <c r="BL273" s="25" t="s">
        <v>327</v>
      </c>
      <c r="BM273" s="25" t="s">
        <v>3691</v>
      </c>
    </row>
    <row r="274" spans="2:65" s="1" customFormat="1" ht="22.5" customHeight="1">
      <c r="B274" s="42"/>
      <c r="C274" s="203" t="s">
        <v>2094</v>
      </c>
      <c r="D274" s="203" t="s">
        <v>311</v>
      </c>
      <c r="E274" s="204" t="s">
        <v>3692</v>
      </c>
      <c r="F274" s="205" t="s">
        <v>3693</v>
      </c>
      <c r="G274" s="206" t="s">
        <v>449</v>
      </c>
      <c r="H274" s="207">
        <v>3.98</v>
      </c>
      <c r="I274" s="208"/>
      <c r="J274" s="209">
        <f>ROUND(I274*H274,2)</f>
        <v>0</v>
      </c>
      <c r="K274" s="205" t="s">
        <v>315</v>
      </c>
      <c r="L274" s="62"/>
      <c r="M274" s="210" t="s">
        <v>21</v>
      </c>
      <c r="N274" s="211" t="s">
        <v>45</v>
      </c>
      <c r="O274" s="43"/>
      <c r="P274" s="212">
        <f>O274*H274</f>
        <v>0</v>
      </c>
      <c r="Q274" s="212">
        <v>2.4533999999999998</v>
      </c>
      <c r="R274" s="212">
        <f>Q274*H274</f>
        <v>9.7645319999999991</v>
      </c>
      <c r="S274" s="212">
        <v>0</v>
      </c>
      <c r="T274" s="213">
        <f>S274*H274</f>
        <v>0</v>
      </c>
      <c r="AR274" s="25" t="s">
        <v>327</v>
      </c>
      <c r="AT274" s="25" t="s">
        <v>311</v>
      </c>
      <c r="AU274" s="25" t="s">
        <v>95</v>
      </c>
      <c r="AY274" s="25" t="s">
        <v>308</v>
      </c>
      <c r="BE274" s="214">
        <f>IF(N274="základní",J274,0)</f>
        <v>0</v>
      </c>
      <c r="BF274" s="214">
        <f>IF(N274="snížená",J274,0)</f>
        <v>0</v>
      </c>
      <c r="BG274" s="214">
        <f>IF(N274="zákl. přenesená",J274,0)</f>
        <v>0</v>
      </c>
      <c r="BH274" s="214">
        <f>IF(N274="sníž. přenesená",J274,0)</f>
        <v>0</v>
      </c>
      <c r="BI274" s="214">
        <f>IF(N274="nulová",J274,0)</f>
        <v>0</v>
      </c>
      <c r="BJ274" s="25" t="s">
        <v>82</v>
      </c>
      <c r="BK274" s="214">
        <f>ROUND(I274*H274,2)</f>
        <v>0</v>
      </c>
      <c r="BL274" s="25" t="s">
        <v>327</v>
      </c>
      <c r="BM274" s="25" t="s">
        <v>3694</v>
      </c>
    </row>
    <row r="275" spans="2:65" s="1" customFormat="1" ht="22.5" customHeight="1">
      <c r="B275" s="42"/>
      <c r="C275" s="203" t="s">
        <v>2098</v>
      </c>
      <c r="D275" s="203" t="s">
        <v>311</v>
      </c>
      <c r="E275" s="204" t="s">
        <v>2109</v>
      </c>
      <c r="F275" s="205" t="s">
        <v>2110</v>
      </c>
      <c r="G275" s="206" t="s">
        <v>508</v>
      </c>
      <c r="H275" s="207">
        <v>234.98</v>
      </c>
      <c r="I275" s="208"/>
      <c r="J275" s="209">
        <f>ROUND(I275*H275,2)</f>
        <v>0</v>
      </c>
      <c r="K275" s="205" t="s">
        <v>315</v>
      </c>
      <c r="L275" s="62"/>
      <c r="M275" s="210" t="s">
        <v>21</v>
      </c>
      <c r="N275" s="211" t="s">
        <v>45</v>
      </c>
      <c r="O275" s="43"/>
      <c r="P275" s="212">
        <f>O275*H275</f>
        <v>0</v>
      </c>
      <c r="Q275" s="212">
        <v>5.1900000000000002E-3</v>
      </c>
      <c r="R275" s="212">
        <f>Q275*H275</f>
        <v>1.2195461999999999</v>
      </c>
      <c r="S275" s="212">
        <v>0</v>
      </c>
      <c r="T275" s="213">
        <f>S275*H275</f>
        <v>0</v>
      </c>
      <c r="AR275" s="25" t="s">
        <v>327</v>
      </c>
      <c r="AT275" s="25" t="s">
        <v>311</v>
      </c>
      <c r="AU275" s="25" t="s">
        <v>95</v>
      </c>
      <c r="AY275" s="25" t="s">
        <v>308</v>
      </c>
      <c r="BE275" s="214">
        <f>IF(N275="základní",J275,0)</f>
        <v>0</v>
      </c>
      <c r="BF275" s="214">
        <f>IF(N275="snížená",J275,0)</f>
        <v>0</v>
      </c>
      <c r="BG275" s="214">
        <f>IF(N275="zákl. přenesená",J275,0)</f>
        <v>0</v>
      </c>
      <c r="BH275" s="214">
        <f>IF(N275="sníž. přenesená",J275,0)</f>
        <v>0</v>
      </c>
      <c r="BI275" s="214">
        <f>IF(N275="nulová",J275,0)</f>
        <v>0</v>
      </c>
      <c r="BJ275" s="25" t="s">
        <v>82</v>
      </c>
      <c r="BK275" s="214">
        <f>ROUND(I275*H275,2)</f>
        <v>0</v>
      </c>
      <c r="BL275" s="25" t="s">
        <v>327</v>
      </c>
      <c r="BM275" s="25" t="s">
        <v>3695</v>
      </c>
    </row>
    <row r="276" spans="2:65" s="1" customFormat="1" ht="22.5" customHeight="1">
      <c r="B276" s="42"/>
      <c r="C276" s="203" t="s">
        <v>2100</v>
      </c>
      <c r="D276" s="203" t="s">
        <v>311</v>
      </c>
      <c r="E276" s="204" t="s">
        <v>2113</v>
      </c>
      <c r="F276" s="205" t="s">
        <v>2114</v>
      </c>
      <c r="G276" s="206" t="s">
        <v>508</v>
      </c>
      <c r="H276" s="207">
        <v>234.98</v>
      </c>
      <c r="I276" s="208"/>
      <c r="J276" s="209">
        <f>ROUND(I276*H276,2)</f>
        <v>0</v>
      </c>
      <c r="K276" s="205" t="s">
        <v>315</v>
      </c>
      <c r="L276" s="62"/>
      <c r="M276" s="210" t="s">
        <v>21</v>
      </c>
      <c r="N276" s="211" t="s">
        <v>45</v>
      </c>
      <c r="O276" s="43"/>
      <c r="P276" s="212">
        <f>O276*H276</f>
        <v>0</v>
      </c>
      <c r="Q276" s="212">
        <v>0</v>
      </c>
      <c r="R276" s="212">
        <f>Q276*H276</f>
        <v>0</v>
      </c>
      <c r="S276" s="212">
        <v>0</v>
      </c>
      <c r="T276" s="213">
        <f>S276*H276</f>
        <v>0</v>
      </c>
      <c r="AR276" s="25" t="s">
        <v>327</v>
      </c>
      <c r="AT276" s="25" t="s">
        <v>311</v>
      </c>
      <c r="AU276" s="25" t="s">
        <v>95</v>
      </c>
      <c r="AY276" s="25" t="s">
        <v>308</v>
      </c>
      <c r="BE276" s="214">
        <f>IF(N276="základní",J276,0)</f>
        <v>0</v>
      </c>
      <c r="BF276" s="214">
        <f>IF(N276="snížená",J276,0)</f>
        <v>0</v>
      </c>
      <c r="BG276" s="214">
        <f>IF(N276="zákl. přenesená",J276,0)</f>
        <v>0</v>
      </c>
      <c r="BH276" s="214">
        <f>IF(N276="sníž. přenesená",J276,0)</f>
        <v>0</v>
      </c>
      <c r="BI276" s="214">
        <f>IF(N276="nulová",J276,0)</f>
        <v>0</v>
      </c>
      <c r="BJ276" s="25" t="s">
        <v>82</v>
      </c>
      <c r="BK276" s="214">
        <f>ROUND(I276*H276,2)</f>
        <v>0</v>
      </c>
      <c r="BL276" s="25" t="s">
        <v>327</v>
      </c>
      <c r="BM276" s="25" t="s">
        <v>3696</v>
      </c>
    </row>
    <row r="277" spans="2:65" s="11" customFormat="1" ht="29.85" customHeight="1">
      <c r="B277" s="186"/>
      <c r="C277" s="187"/>
      <c r="D277" s="188" t="s">
        <v>73</v>
      </c>
      <c r="E277" s="262" t="s">
        <v>3697</v>
      </c>
      <c r="F277" s="262" t="s">
        <v>3698</v>
      </c>
      <c r="G277" s="187"/>
      <c r="H277" s="187"/>
      <c r="I277" s="190"/>
      <c r="J277" s="263">
        <f>BK277</f>
        <v>0</v>
      </c>
      <c r="K277" s="187"/>
      <c r="L277" s="192"/>
      <c r="M277" s="193"/>
      <c r="N277" s="194"/>
      <c r="O277" s="194"/>
      <c r="P277" s="195">
        <f>P278</f>
        <v>0</v>
      </c>
      <c r="Q277" s="194"/>
      <c r="R277" s="195">
        <f>R278</f>
        <v>17.65352682</v>
      </c>
      <c r="S277" s="194"/>
      <c r="T277" s="196">
        <f>T278</f>
        <v>0</v>
      </c>
      <c r="AR277" s="197" t="s">
        <v>82</v>
      </c>
      <c r="AT277" s="198" t="s">
        <v>73</v>
      </c>
      <c r="AU277" s="198" t="s">
        <v>82</v>
      </c>
      <c r="AY277" s="197" t="s">
        <v>308</v>
      </c>
      <c r="BK277" s="199">
        <f>BK278</f>
        <v>0</v>
      </c>
    </row>
    <row r="278" spans="2:65" s="11" customFormat="1" ht="14.85" customHeight="1">
      <c r="B278" s="186"/>
      <c r="C278" s="187"/>
      <c r="D278" s="200" t="s">
        <v>73</v>
      </c>
      <c r="E278" s="201" t="s">
        <v>327</v>
      </c>
      <c r="F278" s="201" t="s">
        <v>2769</v>
      </c>
      <c r="G278" s="187"/>
      <c r="H278" s="187"/>
      <c r="I278" s="190"/>
      <c r="J278" s="202">
        <f>BK278</f>
        <v>0</v>
      </c>
      <c r="K278" s="187"/>
      <c r="L278" s="192"/>
      <c r="M278" s="193"/>
      <c r="N278" s="194"/>
      <c r="O278" s="194"/>
      <c r="P278" s="195">
        <f>SUM(P279:P284)</f>
        <v>0</v>
      </c>
      <c r="Q278" s="194"/>
      <c r="R278" s="195">
        <f>SUM(R279:R284)</f>
        <v>17.65352682</v>
      </c>
      <c r="S278" s="194"/>
      <c r="T278" s="196">
        <f>SUM(T279:T284)</f>
        <v>0</v>
      </c>
      <c r="AR278" s="197" t="s">
        <v>82</v>
      </c>
      <c r="AT278" s="198" t="s">
        <v>73</v>
      </c>
      <c r="AU278" s="198" t="s">
        <v>84</v>
      </c>
      <c r="AY278" s="197" t="s">
        <v>308</v>
      </c>
      <c r="BK278" s="199">
        <f>SUM(BK279:BK284)</f>
        <v>0</v>
      </c>
    </row>
    <row r="279" spans="2:65" s="1" customFormat="1" ht="22.5" customHeight="1">
      <c r="B279" s="42"/>
      <c r="C279" s="203" t="s">
        <v>2103</v>
      </c>
      <c r="D279" s="203" t="s">
        <v>311</v>
      </c>
      <c r="E279" s="204" t="s">
        <v>3597</v>
      </c>
      <c r="F279" s="205" t="s">
        <v>3598</v>
      </c>
      <c r="G279" s="206" t="s">
        <v>449</v>
      </c>
      <c r="H279" s="207">
        <v>6.8339999999999996</v>
      </c>
      <c r="I279" s="208"/>
      <c r="J279" s="209">
        <f t="shared" ref="J279:J284" si="20">ROUND(I279*H279,2)</f>
        <v>0</v>
      </c>
      <c r="K279" s="205" t="s">
        <v>315</v>
      </c>
      <c r="L279" s="62"/>
      <c r="M279" s="210" t="s">
        <v>21</v>
      </c>
      <c r="N279" s="211" t="s">
        <v>45</v>
      </c>
      <c r="O279" s="43"/>
      <c r="P279" s="212">
        <f t="shared" ref="P279:P284" si="21">O279*H279</f>
        <v>0</v>
      </c>
      <c r="Q279" s="212">
        <v>2.45343</v>
      </c>
      <c r="R279" s="212">
        <f t="shared" ref="R279:R284" si="22">Q279*H279</f>
        <v>16.76674062</v>
      </c>
      <c r="S279" s="212">
        <v>0</v>
      </c>
      <c r="T279" s="213">
        <f t="shared" ref="T279:T284" si="23">S279*H279</f>
        <v>0</v>
      </c>
      <c r="AR279" s="25" t="s">
        <v>327</v>
      </c>
      <c r="AT279" s="25" t="s">
        <v>311</v>
      </c>
      <c r="AU279" s="25" t="s">
        <v>95</v>
      </c>
      <c r="AY279" s="25" t="s">
        <v>308</v>
      </c>
      <c r="BE279" s="214">
        <f t="shared" ref="BE279:BE284" si="24">IF(N279="základní",J279,0)</f>
        <v>0</v>
      </c>
      <c r="BF279" s="214">
        <f t="shared" ref="BF279:BF284" si="25">IF(N279="snížená",J279,0)</f>
        <v>0</v>
      </c>
      <c r="BG279" s="214">
        <f t="shared" ref="BG279:BG284" si="26">IF(N279="zákl. přenesená",J279,0)</f>
        <v>0</v>
      </c>
      <c r="BH279" s="214">
        <f t="shared" ref="BH279:BH284" si="27">IF(N279="sníž. přenesená",J279,0)</f>
        <v>0</v>
      </c>
      <c r="BI279" s="214">
        <f t="shared" ref="BI279:BI284" si="28">IF(N279="nulová",J279,0)</f>
        <v>0</v>
      </c>
      <c r="BJ279" s="25" t="s">
        <v>82</v>
      </c>
      <c r="BK279" s="214">
        <f t="shared" ref="BK279:BK284" si="29">ROUND(I279*H279,2)</f>
        <v>0</v>
      </c>
      <c r="BL279" s="25" t="s">
        <v>327</v>
      </c>
      <c r="BM279" s="25" t="s">
        <v>3699</v>
      </c>
    </row>
    <row r="280" spans="2:65" s="1" customFormat="1" ht="22.5" customHeight="1">
      <c r="B280" s="42"/>
      <c r="C280" s="203" t="s">
        <v>2108</v>
      </c>
      <c r="D280" s="203" t="s">
        <v>311</v>
      </c>
      <c r="E280" s="204" t="s">
        <v>3603</v>
      </c>
      <c r="F280" s="205" t="s">
        <v>3604</v>
      </c>
      <c r="G280" s="206" t="s">
        <v>508</v>
      </c>
      <c r="H280" s="207">
        <v>39.380000000000003</v>
      </c>
      <c r="I280" s="208"/>
      <c r="J280" s="209">
        <f t="shared" si="20"/>
        <v>0</v>
      </c>
      <c r="K280" s="205" t="s">
        <v>315</v>
      </c>
      <c r="L280" s="62"/>
      <c r="M280" s="210" t="s">
        <v>21</v>
      </c>
      <c r="N280" s="211" t="s">
        <v>45</v>
      </c>
      <c r="O280" s="43"/>
      <c r="P280" s="212">
        <f t="shared" si="21"/>
        <v>0</v>
      </c>
      <c r="Q280" s="212">
        <v>2.15E-3</v>
      </c>
      <c r="R280" s="212">
        <f t="shared" si="22"/>
        <v>8.4667000000000006E-2</v>
      </c>
      <c r="S280" s="212">
        <v>0</v>
      </c>
      <c r="T280" s="213">
        <f t="shared" si="23"/>
        <v>0</v>
      </c>
      <c r="AR280" s="25" t="s">
        <v>327</v>
      </c>
      <c r="AT280" s="25" t="s">
        <v>311</v>
      </c>
      <c r="AU280" s="25" t="s">
        <v>95</v>
      </c>
      <c r="AY280" s="25" t="s">
        <v>308</v>
      </c>
      <c r="BE280" s="214">
        <f t="shared" si="24"/>
        <v>0</v>
      </c>
      <c r="BF280" s="214">
        <f t="shared" si="25"/>
        <v>0</v>
      </c>
      <c r="BG280" s="214">
        <f t="shared" si="26"/>
        <v>0</v>
      </c>
      <c r="BH280" s="214">
        <f t="shared" si="27"/>
        <v>0</v>
      </c>
      <c r="BI280" s="214">
        <f t="shared" si="28"/>
        <v>0</v>
      </c>
      <c r="BJ280" s="25" t="s">
        <v>82</v>
      </c>
      <c r="BK280" s="214">
        <f t="shared" si="29"/>
        <v>0</v>
      </c>
      <c r="BL280" s="25" t="s">
        <v>327</v>
      </c>
      <c r="BM280" s="25" t="s">
        <v>3700</v>
      </c>
    </row>
    <row r="281" spans="2:65" s="1" customFormat="1" ht="22.5" customHeight="1">
      <c r="B281" s="42"/>
      <c r="C281" s="203" t="s">
        <v>2112</v>
      </c>
      <c r="D281" s="203" t="s">
        <v>311</v>
      </c>
      <c r="E281" s="204" t="s">
        <v>3606</v>
      </c>
      <c r="F281" s="205" t="s">
        <v>3607</v>
      </c>
      <c r="G281" s="206" t="s">
        <v>508</v>
      </c>
      <c r="H281" s="207">
        <v>39.380000000000003</v>
      </c>
      <c r="I281" s="208"/>
      <c r="J281" s="209">
        <f t="shared" si="20"/>
        <v>0</v>
      </c>
      <c r="K281" s="205" t="s">
        <v>315</v>
      </c>
      <c r="L281" s="62"/>
      <c r="M281" s="210" t="s">
        <v>21</v>
      </c>
      <c r="N281" s="211" t="s">
        <v>45</v>
      </c>
      <c r="O281" s="43"/>
      <c r="P281" s="212">
        <f t="shared" si="21"/>
        <v>0</v>
      </c>
      <c r="Q281" s="212">
        <v>0</v>
      </c>
      <c r="R281" s="212">
        <f t="shared" si="22"/>
        <v>0</v>
      </c>
      <c r="S281" s="212">
        <v>0</v>
      </c>
      <c r="T281" s="213">
        <f t="shared" si="23"/>
        <v>0</v>
      </c>
      <c r="AR281" s="25" t="s">
        <v>327</v>
      </c>
      <c r="AT281" s="25" t="s">
        <v>311</v>
      </c>
      <c r="AU281" s="25" t="s">
        <v>95</v>
      </c>
      <c r="AY281" s="25" t="s">
        <v>308</v>
      </c>
      <c r="BE281" s="214">
        <f t="shared" si="24"/>
        <v>0</v>
      </c>
      <c r="BF281" s="214">
        <f t="shared" si="25"/>
        <v>0</v>
      </c>
      <c r="BG281" s="214">
        <f t="shared" si="26"/>
        <v>0</v>
      </c>
      <c r="BH281" s="214">
        <f t="shared" si="27"/>
        <v>0</v>
      </c>
      <c r="BI281" s="214">
        <f t="shared" si="28"/>
        <v>0</v>
      </c>
      <c r="BJ281" s="25" t="s">
        <v>82</v>
      </c>
      <c r="BK281" s="214">
        <f t="shared" si="29"/>
        <v>0</v>
      </c>
      <c r="BL281" s="25" t="s">
        <v>327</v>
      </c>
      <c r="BM281" s="25" t="s">
        <v>3701</v>
      </c>
    </row>
    <row r="282" spans="2:65" s="1" customFormat="1" ht="22.5" customHeight="1">
      <c r="B282" s="42"/>
      <c r="C282" s="203" t="s">
        <v>2117</v>
      </c>
      <c r="D282" s="203" t="s">
        <v>311</v>
      </c>
      <c r="E282" s="204" t="s">
        <v>3609</v>
      </c>
      <c r="F282" s="205" t="s">
        <v>3610</v>
      </c>
      <c r="G282" s="206" t="s">
        <v>508</v>
      </c>
      <c r="H282" s="207">
        <v>34.270000000000003</v>
      </c>
      <c r="I282" s="208"/>
      <c r="J282" s="209">
        <f t="shared" si="20"/>
        <v>0</v>
      </c>
      <c r="K282" s="205" t="s">
        <v>315</v>
      </c>
      <c r="L282" s="62"/>
      <c r="M282" s="210" t="s">
        <v>21</v>
      </c>
      <c r="N282" s="211" t="s">
        <v>45</v>
      </c>
      <c r="O282" s="43"/>
      <c r="P282" s="212">
        <f t="shared" si="21"/>
        <v>0</v>
      </c>
      <c r="Q282" s="212">
        <v>5.2399999999999999E-3</v>
      </c>
      <c r="R282" s="212">
        <f t="shared" si="22"/>
        <v>0.17957480000000001</v>
      </c>
      <c r="S282" s="212">
        <v>0</v>
      </c>
      <c r="T282" s="213">
        <f t="shared" si="23"/>
        <v>0</v>
      </c>
      <c r="AR282" s="25" t="s">
        <v>327</v>
      </c>
      <c r="AT282" s="25" t="s">
        <v>311</v>
      </c>
      <c r="AU282" s="25" t="s">
        <v>95</v>
      </c>
      <c r="AY282" s="25" t="s">
        <v>308</v>
      </c>
      <c r="BE282" s="214">
        <f t="shared" si="24"/>
        <v>0</v>
      </c>
      <c r="BF282" s="214">
        <f t="shared" si="25"/>
        <v>0</v>
      </c>
      <c r="BG282" s="214">
        <f t="shared" si="26"/>
        <v>0</v>
      </c>
      <c r="BH282" s="214">
        <f t="shared" si="27"/>
        <v>0</v>
      </c>
      <c r="BI282" s="214">
        <f t="shared" si="28"/>
        <v>0</v>
      </c>
      <c r="BJ282" s="25" t="s">
        <v>82</v>
      </c>
      <c r="BK282" s="214">
        <f t="shared" si="29"/>
        <v>0</v>
      </c>
      <c r="BL282" s="25" t="s">
        <v>327</v>
      </c>
      <c r="BM282" s="25" t="s">
        <v>3702</v>
      </c>
    </row>
    <row r="283" spans="2:65" s="1" customFormat="1" ht="22.5" customHeight="1">
      <c r="B283" s="42"/>
      <c r="C283" s="203" t="s">
        <v>2122</v>
      </c>
      <c r="D283" s="203" t="s">
        <v>311</v>
      </c>
      <c r="E283" s="204" t="s">
        <v>3612</v>
      </c>
      <c r="F283" s="205" t="s">
        <v>3613</v>
      </c>
      <c r="G283" s="206" t="s">
        <v>508</v>
      </c>
      <c r="H283" s="207">
        <v>34.270000000000003</v>
      </c>
      <c r="I283" s="208"/>
      <c r="J283" s="209">
        <f t="shared" si="20"/>
        <v>0</v>
      </c>
      <c r="K283" s="205" t="s">
        <v>315</v>
      </c>
      <c r="L283" s="62"/>
      <c r="M283" s="210" t="s">
        <v>21</v>
      </c>
      <c r="N283" s="211" t="s">
        <v>45</v>
      </c>
      <c r="O283" s="43"/>
      <c r="P283" s="212">
        <f t="shared" si="21"/>
        <v>0</v>
      </c>
      <c r="Q283" s="212">
        <v>0</v>
      </c>
      <c r="R283" s="212">
        <f t="shared" si="22"/>
        <v>0</v>
      </c>
      <c r="S283" s="212">
        <v>0</v>
      </c>
      <c r="T283" s="213">
        <f t="shared" si="23"/>
        <v>0</v>
      </c>
      <c r="AR283" s="25" t="s">
        <v>327</v>
      </c>
      <c r="AT283" s="25" t="s">
        <v>311</v>
      </c>
      <c r="AU283" s="25" t="s">
        <v>95</v>
      </c>
      <c r="AY283" s="25" t="s">
        <v>308</v>
      </c>
      <c r="BE283" s="214">
        <f t="shared" si="24"/>
        <v>0</v>
      </c>
      <c r="BF283" s="214">
        <f t="shared" si="25"/>
        <v>0</v>
      </c>
      <c r="BG283" s="214">
        <f t="shared" si="26"/>
        <v>0</v>
      </c>
      <c r="BH283" s="214">
        <f t="shared" si="27"/>
        <v>0</v>
      </c>
      <c r="BI283" s="214">
        <f t="shared" si="28"/>
        <v>0</v>
      </c>
      <c r="BJ283" s="25" t="s">
        <v>82</v>
      </c>
      <c r="BK283" s="214">
        <f t="shared" si="29"/>
        <v>0</v>
      </c>
      <c r="BL283" s="25" t="s">
        <v>327</v>
      </c>
      <c r="BM283" s="25" t="s">
        <v>3703</v>
      </c>
    </row>
    <row r="284" spans="2:65" s="1" customFormat="1" ht="22.5" customHeight="1">
      <c r="B284" s="42"/>
      <c r="C284" s="203" t="s">
        <v>2126</v>
      </c>
      <c r="D284" s="203" t="s">
        <v>311</v>
      </c>
      <c r="E284" s="204" t="s">
        <v>3615</v>
      </c>
      <c r="F284" s="205" t="s">
        <v>3616</v>
      </c>
      <c r="G284" s="206" t="s">
        <v>719</v>
      </c>
      <c r="H284" s="207">
        <v>0.59</v>
      </c>
      <c r="I284" s="208"/>
      <c r="J284" s="209">
        <f t="shared" si="20"/>
        <v>0</v>
      </c>
      <c r="K284" s="205" t="s">
        <v>315</v>
      </c>
      <c r="L284" s="62"/>
      <c r="M284" s="210" t="s">
        <v>21</v>
      </c>
      <c r="N284" s="211" t="s">
        <v>45</v>
      </c>
      <c r="O284" s="43"/>
      <c r="P284" s="212">
        <f t="shared" si="21"/>
        <v>0</v>
      </c>
      <c r="Q284" s="212">
        <v>1.0551600000000001</v>
      </c>
      <c r="R284" s="212">
        <f t="shared" si="22"/>
        <v>0.6225444</v>
      </c>
      <c r="S284" s="212">
        <v>0</v>
      </c>
      <c r="T284" s="213">
        <f t="shared" si="23"/>
        <v>0</v>
      </c>
      <c r="AR284" s="25" t="s">
        <v>327</v>
      </c>
      <c r="AT284" s="25" t="s">
        <v>311</v>
      </c>
      <c r="AU284" s="25" t="s">
        <v>95</v>
      </c>
      <c r="AY284" s="25" t="s">
        <v>308</v>
      </c>
      <c r="BE284" s="214">
        <f t="shared" si="24"/>
        <v>0</v>
      </c>
      <c r="BF284" s="214">
        <f t="shared" si="25"/>
        <v>0</v>
      </c>
      <c r="BG284" s="214">
        <f t="shared" si="26"/>
        <v>0</v>
      </c>
      <c r="BH284" s="214">
        <f t="shared" si="27"/>
        <v>0</v>
      </c>
      <c r="BI284" s="214">
        <f t="shared" si="28"/>
        <v>0</v>
      </c>
      <c r="BJ284" s="25" t="s">
        <v>82</v>
      </c>
      <c r="BK284" s="214">
        <f t="shared" si="29"/>
        <v>0</v>
      </c>
      <c r="BL284" s="25" t="s">
        <v>327</v>
      </c>
      <c r="BM284" s="25" t="s">
        <v>3704</v>
      </c>
    </row>
    <row r="285" spans="2:65" s="11" customFormat="1" ht="29.85" customHeight="1">
      <c r="B285" s="186"/>
      <c r="C285" s="187"/>
      <c r="D285" s="188" t="s">
        <v>73</v>
      </c>
      <c r="E285" s="262" t="s">
        <v>3705</v>
      </c>
      <c r="F285" s="262" t="s">
        <v>3706</v>
      </c>
      <c r="G285" s="187"/>
      <c r="H285" s="187"/>
      <c r="I285" s="190"/>
      <c r="J285" s="263">
        <f>BK285</f>
        <v>0</v>
      </c>
      <c r="K285" s="187"/>
      <c r="L285" s="192"/>
      <c r="M285" s="193"/>
      <c r="N285" s="194"/>
      <c r="O285" s="194"/>
      <c r="P285" s="195">
        <f>P286</f>
        <v>0</v>
      </c>
      <c r="Q285" s="194"/>
      <c r="R285" s="195">
        <f>R286</f>
        <v>47.892990059999995</v>
      </c>
      <c r="S285" s="194"/>
      <c r="T285" s="196">
        <f>T286</f>
        <v>0</v>
      </c>
      <c r="AR285" s="197" t="s">
        <v>82</v>
      </c>
      <c r="AT285" s="198" t="s">
        <v>73</v>
      </c>
      <c r="AU285" s="198" t="s">
        <v>82</v>
      </c>
      <c r="AY285" s="197" t="s">
        <v>308</v>
      </c>
      <c r="BK285" s="199">
        <f>BK286</f>
        <v>0</v>
      </c>
    </row>
    <row r="286" spans="2:65" s="11" customFormat="1" ht="14.85" customHeight="1">
      <c r="B286" s="186"/>
      <c r="C286" s="187"/>
      <c r="D286" s="200" t="s">
        <v>73</v>
      </c>
      <c r="E286" s="201" t="s">
        <v>327</v>
      </c>
      <c r="F286" s="201" t="s">
        <v>2769</v>
      </c>
      <c r="G286" s="187"/>
      <c r="H286" s="187"/>
      <c r="I286" s="190"/>
      <c r="J286" s="202">
        <f>BK286</f>
        <v>0</v>
      </c>
      <c r="K286" s="187"/>
      <c r="L286" s="192"/>
      <c r="M286" s="193"/>
      <c r="N286" s="194"/>
      <c r="O286" s="194"/>
      <c r="P286" s="195">
        <f>SUM(P287:P290)</f>
        <v>0</v>
      </c>
      <c r="Q286" s="194"/>
      <c r="R286" s="195">
        <f>SUM(R287:R290)</f>
        <v>47.892990059999995</v>
      </c>
      <c r="S286" s="194"/>
      <c r="T286" s="196">
        <f>SUM(T287:T290)</f>
        <v>0</v>
      </c>
      <c r="AR286" s="197" t="s">
        <v>82</v>
      </c>
      <c r="AT286" s="198" t="s">
        <v>73</v>
      </c>
      <c r="AU286" s="198" t="s">
        <v>84</v>
      </c>
      <c r="AY286" s="197" t="s">
        <v>308</v>
      </c>
      <c r="BK286" s="199">
        <f>SUM(BK287:BK290)</f>
        <v>0</v>
      </c>
    </row>
    <row r="287" spans="2:65" s="1" customFormat="1" ht="22.5" customHeight="1">
      <c r="B287" s="42"/>
      <c r="C287" s="203" t="s">
        <v>2130</v>
      </c>
      <c r="D287" s="203" t="s">
        <v>311</v>
      </c>
      <c r="E287" s="204" t="s">
        <v>2104</v>
      </c>
      <c r="F287" s="205" t="s">
        <v>2105</v>
      </c>
      <c r="G287" s="206" t="s">
        <v>449</v>
      </c>
      <c r="H287" s="207">
        <v>18.66</v>
      </c>
      <c r="I287" s="208"/>
      <c r="J287" s="209">
        <f>ROUND(I287*H287,2)</f>
        <v>0</v>
      </c>
      <c r="K287" s="205" t="s">
        <v>315</v>
      </c>
      <c r="L287" s="62"/>
      <c r="M287" s="210" t="s">
        <v>21</v>
      </c>
      <c r="N287" s="211" t="s">
        <v>45</v>
      </c>
      <c r="O287" s="43"/>
      <c r="P287" s="212">
        <f>O287*H287</f>
        <v>0</v>
      </c>
      <c r="Q287" s="212">
        <v>2.4533999999999998</v>
      </c>
      <c r="R287" s="212">
        <f>Q287*H287</f>
        <v>45.780443999999996</v>
      </c>
      <c r="S287" s="212">
        <v>0</v>
      </c>
      <c r="T287" s="213">
        <f>S287*H287</f>
        <v>0</v>
      </c>
      <c r="AR287" s="25" t="s">
        <v>327</v>
      </c>
      <c r="AT287" s="25" t="s">
        <v>311</v>
      </c>
      <c r="AU287" s="25" t="s">
        <v>95</v>
      </c>
      <c r="AY287" s="25" t="s">
        <v>308</v>
      </c>
      <c r="BE287" s="214">
        <f>IF(N287="základní",J287,0)</f>
        <v>0</v>
      </c>
      <c r="BF287" s="214">
        <f>IF(N287="snížená",J287,0)</f>
        <v>0</v>
      </c>
      <c r="BG287" s="214">
        <f>IF(N287="zákl. přenesená",J287,0)</f>
        <v>0</v>
      </c>
      <c r="BH287" s="214">
        <f>IF(N287="sníž. přenesená",J287,0)</f>
        <v>0</v>
      </c>
      <c r="BI287" s="214">
        <f>IF(N287="nulová",J287,0)</f>
        <v>0</v>
      </c>
      <c r="BJ287" s="25" t="s">
        <v>82</v>
      </c>
      <c r="BK287" s="214">
        <f>ROUND(I287*H287,2)</f>
        <v>0</v>
      </c>
      <c r="BL287" s="25" t="s">
        <v>327</v>
      </c>
      <c r="BM287" s="25" t="s">
        <v>3707</v>
      </c>
    </row>
    <row r="288" spans="2:65" s="1" customFormat="1" ht="22.5" customHeight="1">
      <c r="B288" s="42"/>
      <c r="C288" s="203" t="s">
        <v>2134</v>
      </c>
      <c r="D288" s="203" t="s">
        <v>311</v>
      </c>
      <c r="E288" s="204" t="s">
        <v>2109</v>
      </c>
      <c r="F288" s="205" t="s">
        <v>2110</v>
      </c>
      <c r="G288" s="206" t="s">
        <v>508</v>
      </c>
      <c r="H288" s="207">
        <v>150.29</v>
      </c>
      <c r="I288" s="208"/>
      <c r="J288" s="209">
        <f>ROUND(I288*H288,2)</f>
        <v>0</v>
      </c>
      <c r="K288" s="205" t="s">
        <v>315</v>
      </c>
      <c r="L288" s="62"/>
      <c r="M288" s="210" t="s">
        <v>21</v>
      </c>
      <c r="N288" s="211" t="s">
        <v>45</v>
      </c>
      <c r="O288" s="43"/>
      <c r="P288" s="212">
        <f>O288*H288</f>
        <v>0</v>
      </c>
      <c r="Q288" s="212">
        <v>5.1900000000000002E-3</v>
      </c>
      <c r="R288" s="212">
        <f>Q288*H288</f>
        <v>0.78000510000000001</v>
      </c>
      <c r="S288" s="212">
        <v>0</v>
      </c>
      <c r="T288" s="213">
        <f>S288*H288</f>
        <v>0</v>
      </c>
      <c r="AR288" s="25" t="s">
        <v>327</v>
      </c>
      <c r="AT288" s="25" t="s">
        <v>311</v>
      </c>
      <c r="AU288" s="25" t="s">
        <v>95</v>
      </c>
      <c r="AY288" s="25" t="s">
        <v>308</v>
      </c>
      <c r="BE288" s="214">
        <f>IF(N288="základní",J288,0)</f>
        <v>0</v>
      </c>
      <c r="BF288" s="214">
        <f>IF(N288="snížená",J288,0)</f>
        <v>0</v>
      </c>
      <c r="BG288" s="214">
        <f>IF(N288="zákl. přenesená",J288,0)</f>
        <v>0</v>
      </c>
      <c r="BH288" s="214">
        <f>IF(N288="sníž. přenesená",J288,0)</f>
        <v>0</v>
      </c>
      <c r="BI288" s="214">
        <f>IF(N288="nulová",J288,0)</f>
        <v>0</v>
      </c>
      <c r="BJ288" s="25" t="s">
        <v>82</v>
      </c>
      <c r="BK288" s="214">
        <f>ROUND(I288*H288,2)</f>
        <v>0</v>
      </c>
      <c r="BL288" s="25" t="s">
        <v>327</v>
      </c>
      <c r="BM288" s="25" t="s">
        <v>3708</v>
      </c>
    </row>
    <row r="289" spans="2:65" s="1" customFormat="1" ht="22.5" customHeight="1">
      <c r="B289" s="42"/>
      <c r="C289" s="203" t="s">
        <v>2139</v>
      </c>
      <c r="D289" s="203" t="s">
        <v>311</v>
      </c>
      <c r="E289" s="204" t="s">
        <v>2113</v>
      </c>
      <c r="F289" s="205" t="s">
        <v>2114</v>
      </c>
      <c r="G289" s="206" t="s">
        <v>508</v>
      </c>
      <c r="H289" s="207">
        <v>150.29</v>
      </c>
      <c r="I289" s="208"/>
      <c r="J289" s="209">
        <f>ROUND(I289*H289,2)</f>
        <v>0</v>
      </c>
      <c r="K289" s="205" t="s">
        <v>315</v>
      </c>
      <c r="L289" s="62"/>
      <c r="M289" s="210" t="s">
        <v>21</v>
      </c>
      <c r="N289" s="211" t="s">
        <v>45</v>
      </c>
      <c r="O289" s="43"/>
      <c r="P289" s="212">
        <f>O289*H289</f>
        <v>0</v>
      </c>
      <c r="Q289" s="212">
        <v>0</v>
      </c>
      <c r="R289" s="212">
        <f>Q289*H289</f>
        <v>0</v>
      </c>
      <c r="S289" s="212">
        <v>0</v>
      </c>
      <c r="T289" s="213">
        <f>S289*H289</f>
        <v>0</v>
      </c>
      <c r="AR289" s="25" t="s">
        <v>327</v>
      </c>
      <c r="AT289" s="25" t="s">
        <v>311</v>
      </c>
      <c r="AU289" s="25" t="s">
        <v>95</v>
      </c>
      <c r="AY289" s="25" t="s">
        <v>308</v>
      </c>
      <c r="BE289" s="214">
        <f>IF(N289="základní",J289,0)</f>
        <v>0</v>
      </c>
      <c r="BF289" s="214">
        <f>IF(N289="snížená",J289,0)</f>
        <v>0</v>
      </c>
      <c r="BG289" s="214">
        <f>IF(N289="zákl. přenesená",J289,0)</f>
        <v>0</v>
      </c>
      <c r="BH289" s="214">
        <f>IF(N289="sníž. přenesená",J289,0)</f>
        <v>0</v>
      </c>
      <c r="BI289" s="214">
        <f>IF(N289="nulová",J289,0)</f>
        <v>0</v>
      </c>
      <c r="BJ289" s="25" t="s">
        <v>82</v>
      </c>
      <c r="BK289" s="214">
        <f>ROUND(I289*H289,2)</f>
        <v>0</v>
      </c>
      <c r="BL289" s="25" t="s">
        <v>327</v>
      </c>
      <c r="BM289" s="25" t="s">
        <v>3709</v>
      </c>
    </row>
    <row r="290" spans="2:65" s="1" customFormat="1" ht="22.5" customHeight="1">
      <c r="B290" s="42"/>
      <c r="C290" s="203" t="s">
        <v>2143</v>
      </c>
      <c r="D290" s="203" t="s">
        <v>311</v>
      </c>
      <c r="E290" s="204" t="s">
        <v>3710</v>
      </c>
      <c r="F290" s="205" t="s">
        <v>3711</v>
      </c>
      <c r="G290" s="206" t="s">
        <v>719</v>
      </c>
      <c r="H290" s="207">
        <v>1.266</v>
      </c>
      <c r="I290" s="208"/>
      <c r="J290" s="209">
        <f>ROUND(I290*H290,2)</f>
        <v>0</v>
      </c>
      <c r="K290" s="205" t="s">
        <v>315</v>
      </c>
      <c r="L290" s="62"/>
      <c r="M290" s="210" t="s">
        <v>21</v>
      </c>
      <c r="N290" s="211" t="s">
        <v>45</v>
      </c>
      <c r="O290" s="43"/>
      <c r="P290" s="212">
        <f>O290*H290</f>
        <v>0</v>
      </c>
      <c r="Q290" s="212">
        <v>1.0525599999999999</v>
      </c>
      <c r="R290" s="212">
        <f>Q290*H290</f>
        <v>1.33254096</v>
      </c>
      <c r="S290" s="212">
        <v>0</v>
      </c>
      <c r="T290" s="213">
        <f>S290*H290</f>
        <v>0</v>
      </c>
      <c r="AR290" s="25" t="s">
        <v>327</v>
      </c>
      <c r="AT290" s="25" t="s">
        <v>311</v>
      </c>
      <c r="AU290" s="25" t="s">
        <v>95</v>
      </c>
      <c r="AY290" s="25" t="s">
        <v>308</v>
      </c>
      <c r="BE290" s="214">
        <f>IF(N290="základní",J290,0)</f>
        <v>0</v>
      </c>
      <c r="BF290" s="214">
        <f>IF(N290="snížená",J290,0)</f>
        <v>0</v>
      </c>
      <c r="BG290" s="214">
        <f>IF(N290="zákl. přenesená",J290,0)</f>
        <v>0</v>
      </c>
      <c r="BH290" s="214">
        <f>IF(N290="sníž. přenesená",J290,0)</f>
        <v>0</v>
      </c>
      <c r="BI290" s="214">
        <f>IF(N290="nulová",J290,0)</f>
        <v>0</v>
      </c>
      <c r="BJ290" s="25" t="s">
        <v>82</v>
      </c>
      <c r="BK290" s="214">
        <f>ROUND(I290*H290,2)</f>
        <v>0</v>
      </c>
      <c r="BL290" s="25" t="s">
        <v>327</v>
      </c>
      <c r="BM290" s="25" t="s">
        <v>3712</v>
      </c>
    </row>
    <row r="291" spans="2:65" s="11" customFormat="1" ht="29.85" customHeight="1">
      <c r="B291" s="186"/>
      <c r="C291" s="187"/>
      <c r="D291" s="188" t="s">
        <v>73</v>
      </c>
      <c r="E291" s="262" t="s">
        <v>3713</v>
      </c>
      <c r="F291" s="262" t="s">
        <v>3714</v>
      </c>
      <c r="G291" s="187"/>
      <c r="H291" s="187"/>
      <c r="I291" s="190"/>
      <c r="J291" s="263">
        <f>BK291</f>
        <v>0</v>
      </c>
      <c r="K291" s="187"/>
      <c r="L291" s="192"/>
      <c r="M291" s="193"/>
      <c r="N291" s="194"/>
      <c r="O291" s="194"/>
      <c r="P291" s="195">
        <f>P292</f>
        <v>0</v>
      </c>
      <c r="Q291" s="194"/>
      <c r="R291" s="195">
        <f>R292</f>
        <v>111.88945545</v>
      </c>
      <c r="S291" s="194"/>
      <c r="T291" s="196">
        <f>T292</f>
        <v>0</v>
      </c>
      <c r="AR291" s="197" t="s">
        <v>82</v>
      </c>
      <c r="AT291" s="198" t="s">
        <v>73</v>
      </c>
      <c r="AU291" s="198" t="s">
        <v>82</v>
      </c>
      <c r="AY291" s="197" t="s">
        <v>308</v>
      </c>
      <c r="BK291" s="199">
        <f>BK292</f>
        <v>0</v>
      </c>
    </row>
    <row r="292" spans="2:65" s="11" customFormat="1" ht="14.85" customHeight="1">
      <c r="B292" s="186"/>
      <c r="C292" s="187"/>
      <c r="D292" s="200" t="s">
        <v>73</v>
      </c>
      <c r="E292" s="201" t="s">
        <v>95</v>
      </c>
      <c r="F292" s="201" t="s">
        <v>1697</v>
      </c>
      <c r="G292" s="187"/>
      <c r="H292" s="187"/>
      <c r="I292" s="190"/>
      <c r="J292" s="202">
        <f>BK292</f>
        <v>0</v>
      </c>
      <c r="K292" s="187"/>
      <c r="L292" s="192"/>
      <c r="M292" s="193"/>
      <c r="N292" s="194"/>
      <c r="O292" s="194"/>
      <c r="P292" s="195">
        <f>SUM(P293:P296)</f>
        <v>0</v>
      </c>
      <c r="Q292" s="194"/>
      <c r="R292" s="195">
        <f>SUM(R293:R296)</f>
        <v>111.88945545</v>
      </c>
      <c r="S292" s="194"/>
      <c r="T292" s="196">
        <f>SUM(T293:T296)</f>
        <v>0</v>
      </c>
      <c r="AR292" s="197" t="s">
        <v>82</v>
      </c>
      <c r="AT292" s="198" t="s">
        <v>73</v>
      </c>
      <c r="AU292" s="198" t="s">
        <v>84</v>
      </c>
      <c r="AY292" s="197" t="s">
        <v>308</v>
      </c>
      <c r="BK292" s="199">
        <f>SUM(BK293:BK296)</f>
        <v>0</v>
      </c>
    </row>
    <row r="293" spans="2:65" s="1" customFormat="1" ht="22.5" customHeight="1">
      <c r="B293" s="42"/>
      <c r="C293" s="203" t="s">
        <v>630</v>
      </c>
      <c r="D293" s="203" t="s">
        <v>311</v>
      </c>
      <c r="E293" s="204" t="s">
        <v>3566</v>
      </c>
      <c r="F293" s="205" t="s">
        <v>3567</v>
      </c>
      <c r="G293" s="206" t="s">
        <v>449</v>
      </c>
      <c r="H293" s="207">
        <v>43.927999999999997</v>
      </c>
      <c r="I293" s="208"/>
      <c r="J293" s="209">
        <f>ROUND(I293*H293,2)</f>
        <v>0</v>
      </c>
      <c r="K293" s="205" t="s">
        <v>315</v>
      </c>
      <c r="L293" s="62"/>
      <c r="M293" s="210" t="s">
        <v>21</v>
      </c>
      <c r="N293" s="211" t="s">
        <v>45</v>
      </c>
      <c r="O293" s="43"/>
      <c r="P293" s="212">
        <f>O293*H293</f>
        <v>0</v>
      </c>
      <c r="Q293" s="212">
        <v>2.45329</v>
      </c>
      <c r="R293" s="212">
        <f>Q293*H293</f>
        <v>107.76812312</v>
      </c>
      <c r="S293" s="212">
        <v>0</v>
      </c>
      <c r="T293" s="213">
        <f>S293*H293</f>
        <v>0</v>
      </c>
      <c r="AR293" s="25" t="s">
        <v>327</v>
      </c>
      <c r="AT293" s="25" t="s">
        <v>311</v>
      </c>
      <c r="AU293" s="25" t="s">
        <v>95</v>
      </c>
      <c r="AY293" s="25" t="s">
        <v>308</v>
      </c>
      <c r="BE293" s="214">
        <f>IF(N293="základní",J293,0)</f>
        <v>0</v>
      </c>
      <c r="BF293" s="214">
        <f>IF(N293="snížená",J293,0)</f>
        <v>0</v>
      </c>
      <c r="BG293" s="214">
        <f>IF(N293="zákl. přenesená",J293,0)</f>
        <v>0</v>
      </c>
      <c r="BH293" s="214">
        <f>IF(N293="sníž. přenesená",J293,0)</f>
        <v>0</v>
      </c>
      <c r="BI293" s="214">
        <f>IF(N293="nulová",J293,0)</f>
        <v>0</v>
      </c>
      <c r="BJ293" s="25" t="s">
        <v>82</v>
      </c>
      <c r="BK293" s="214">
        <f>ROUND(I293*H293,2)</f>
        <v>0</v>
      </c>
      <c r="BL293" s="25" t="s">
        <v>327</v>
      </c>
      <c r="BM293" s="25" t="s">
        <v>3715</v>
      </c>
    </row>
    <row r="294" spans="2:65" s="1" customFormat="1" ht="22.5" customHeight="1">
      <c r="B294" s="42"/>
      <c r="C294" s="203" t="s">
        <v>636</v>
      </c>
      <c r="D294" s="203" t="s">
        <v>311</v>
      </c>
      <c r="E294" s="204" t="s">
        <v>3576</v>
      </c>
      <c r="F294" s="205" t="s">
        <v>3577</v>
      </c>
      <c r="G294" s="206" t="s">
        <v>508</v>
      </c>
      <c r="H294" s="207">
        <v>439.28</v>
      </c>
      <c r="I294" s="208"/>
      <c r="J294" s="209">
        <f>ROUND(I294*H294,2)</f>
        <v>0</v>
      </c>
      <c r="K294" s="205" t="s">
        <v>315</v>
      </c>
      <c r="L294" s="62"/>
      <c r="M294" s="210" t="s">
        <v>21</v>
      </c>
      <c r="N294" s="211" t="s">
        <v>45</v>
      </c>
      <c r="O294" s="43"/>
      <c r="P294" s="212">
        <f>O294*H294</f>
        <v>0</v>
      </c>
      <c r="Q294" s="212">
        <v>1.09E-3</v>
      </c>
      <c r="R294" s="212">
        <f>Q294*H294</f>
        <v>0.4788152</v>
      </c>
      <c r="S294" s="212">
        <v>0</v>
      </c>
      <c r="T294" s="213">
        <f>S294*H294</f>
        <v>0</v>
      </c>
      <c r="AR294" s="25" t="s">
        <v>327</v>
      </c>
      <c r="AT294" s="25" t="s">
        <v>311</v>
      </c>
      <c r="AU294" s="25" t="s">
        <v>95</v>
      </c>
      <c r="AY294" s="25" t="s">
        <v>308</v>
      </c>
      <c r="BE294" s="214">
        <f>IF(N294="základní",J294,0)</f>
        <v>0</v>
      </c>
      <c r="BF294" s="214">
        <f>IF(N294="snížená",J294,0)</f>
        <v>0</v>
      </c>
      <c r="BG294" s="214">
        <f>IF(N294="zákl. přenesená",J294,0)</f>
        <v>0</v>
      </c>
      <c r="BH294" s="214">
        <f>IF(N294="sníž. přenesená",J294,0)</f>
        <v>0</v>
      </c>
      <c r="BI294" s="214">
        <f>IF(N294="nulová",J294,0)</f>
        <v>0</v>
      </c>
      <c r="BJ294" s="25" t="s">
        <v>82</v>
      </c>
      <c r="BK294" s="214">
        <f>ROUND(I294*H294,2)</f>
        <v>0</v>
      </c>
      <c r="BL294" s="25" t="s">
        <v>327</v>
      </c>
      <c r="BM294" s="25" t="s">
        <v>3716</v>
      </c>
    </row>
    <row r="295" spans="2:65" s="1" customFormat="1" ht="22.5" customHeight="1">
      <c r="B295" s="42"/>
      <c r="C295" s="203" t="s">
        <v>642</v>
      </c>
      <c r="D295" s="203" t="s">
        <v>311</v>
      </c>
      <c r="E295" s="204" t="s">
        <v>3579</v>
      </c>
      <c r="F295" s="205" t="s">
        <v>3580</v>
      </c>
      <c r="G295" s="206" t="s">
        <v>508</v>
      </c>
      <c r="H295" s="207">
        <v>439.28</v>
      </c>
      <c r="I295" s="208"/>
      <c r="J295" s="209">
        <f>ROUND(I295*H295,2)</f>
        <v>0</v>
      </c>
      <c r="K295" s="205" t="s">
        <v>315</v>
      </c>
      <c r="L295" s="62"/>
      <c r="M295" s="210" t="s">
        <v>21</v>
      </c>
      <c r="N295" s="211" t="s">
        <v>45</v>
      </c>
      <c r="O295" s="43"/>
      <c r="P295" s="212">
        <f>O295*H295</f>
        <v>0</v>
      </c>
      <c r="Q295" s="212">
        <v>0</v>
      </c>
      <c r="R295" s="212">
        <f>Q295*H295</f>
        <v>0</v>
      </c>
      <c r="S295" s="212">
        <v>0</v>
      </c>
      <c r="T295" s="213">
        <f>S295*H295</f>
        <v>0</v>
      </c>
      <c r="AR295" s="25" t="s">
        <v>327</v>
      </c>
      <c r="AT295" s="25" t="s">
        <v>311</v>
      </c>
      <c r="AU295" s="25" t="s">
        <v>95</v>
      </c>
      <c r="AY295" s="25" t="s">
        <v>308</v>
      </c>
      <c r="BE295" s="214">
        <f>IF(N295="základní",J295,0)</f>
        <v>0</v>
      </c>
      <c r="BF295" s="214">
        <f>IF(N295="snížená",J295,0)</f>
        <v>0</v>
      </c>
      <c r="BG295" s="214">
        <f>IF(N295="zákl. přenesená",J295,0)</f>
        <v>0</v>
      </c>
      <c r="BH295" s="214">
        <f>IF(N295="sníž. přenesená",J295,0)</f>
        <v>0</v>
      </c>
      <c r="BI295" s="214">
        <f>IF(N295="nulová",J295,0)</f>
        <v>0</v>
      </c>
      <c r="BJ295" s="25" t="s">
        <v>82</v>
      </c>
      <c r="BK295" s="214">
        <f>ROUND(I295*H295,2)</f>
        <v>0</v>
      </c>
      <c r="BL295" s="25" t="s">
        <v>327</v>
      </c>
      <c r="BM295" s="25" t="s">
        <v>3717</v>
      </c>
    </row>
    <row r="296" spans="2:65" s="1" customFormat="1" ht="22.5" customHeight="1">
      <c r="B296" s="42"/>
      <c r="C296" s="203" t="s">
        <v>2156</v>
      </c>
      <c r="D296" s="203" t="s">
        <v>311</v>
      </c>
      <c r="E296" s="204" t="s">
        <v>3582</v>
      </c>
      <c r="F296" s="205" t="s">
        <v>3583</v>
      </c>
      <c r="G296" s="206" t="s">
        <v>719</v>
      </c>
      <c r="H296" s="207">
        <v>3.4729999999999999</v>
      </c>
      <c r="I296" s="208"/>
      <c r="J296" s="209">
        <f>ROUND(I296*H296,2)</f>
        <v>0</v>
      </c>
      <c r="K296" s="205" t="s">
        <v>315</v>
      </c>
      <c r="L296" s="62"/>
      <c r="M296" s="210" t="s">
        <v>21</v>
      </c>
      <c r="N296" s="211" t="s">
        <v>45</v>
      </c>
      <c r="O296" s="43"/>
      <c r="P296" s="212">
        <f>O296*H296</f>
        <v>0</v>
      </c>
      <c r="Q296" s="212">
        <v>1.04881</v>
      </c>
      <c r="R296" s="212">
        <f>Q296*H296</f>
        <v>3.6425171299999999</v>
      </c>
      <c r="S296" s="212">
        <v>0</v>
      </c>
      <c r="T296" s="213">
        <f>S296*H296</f>
        <v>0</v>
      </c>
      <c r="AR296" s="25" t="s">
        <v>327</v>
      </c>
      <c r="AT296" s="25" t="s">
        <v>311</v>
      </c>
      <c r="AU296" s="25" t="s">
        <v>95</v>
      </c>
      <c r="AY296" s="25" t="s">
        <v>308</v>
      </c>
      <c r="BE296" s="214">
        <f>IF(N296="základní",J296,0)</f>
        <v>0</v>
      </c>
      <c r="BF296" s="214">
        <f>IF(N296="snížená",J296,0)</f>
        <v>0</v>
      </c>
      <c r="BG296" s="214">
        <f>IF(N296="zákl. přenesená",J296,0)</f>
        <v>0</v>
      </c>
      <c r="BH296" s="214">
        <f>IF(N296="sníž. přenesená",J296,0)</f>
        <v>0</v>
      </c>
      <c r="BI296" s="214">
        <f>IF(N296="nulová",J296,0)</f>
        <v>0</v>
      </c>
      <c r="BJ296" s="25" t="s">
        <v>82</v>
      </c>
      <c r="BK296" s="214">
        <f>ROUND(I296*H296,2)</f>
        <v>0</v>
      </c>
      <c r="BL296" s="25" t="s">
        <v>327</v>
      </c>
      <c r="BM296" s="25" t="s">
        <v>3718</v>
      </c>
    </row>
    <row r="297" spans="2:65" s="11" customFormat="1" ht="29.85" customHeight="1">
      <c r="B297" s="186"/>
      <c r="C297" s="187"/>
      <c r="D297" s="188" t="s">
        <v>73</v>
      </c>
      <c r="E297" s="262" t="s">
        <v>3719</v>
      </c>
      <c r="F297" s="262" t="s">
        <v>3720</v>
      </c>
      <c r="G297" s="187"/>
      <c r="H297" s="187"/>
      <c r="I297" s="190"/>
      <c r="J297" s="263">
        <f>BK297</f>
        <v>0</v>
      </c>
      <c r="K297" s="187"/>
      <c r="L297" s="192"/>
      <c r="M297" s="193"/>
      <c r="N297" s="194"/>
      <c r="O297" s="194"/>
      <c r="P297" s="195">
        <f>P298+P306</f>
        <v>0</v>
      </c>
      <c r="Q297" s="194"/>
      <c r="R297" s="195">
        <f>R298+R306</f>
        <v>92.943948020000008</v>
      </c>
      <c r="S297" s="194"/>
      <c r="T297" s="196">
        <f>T298+T306</f>
        <v>0</v>
      </c>
      <c r="AR297" s="197" t="s">
        <v>82</v>
      </c>
      <c r="AT297" s="198" t="s">
        <v>73</v>
      </c>
      <c r="AU297" s="198" t="s">
        <v>82</v>
      </c>
      <c r="AY297" s="197" t="s">
        <v>308</v>
      </c>
      <c r="BK297" s="199">
        <f>BK298+BK306</f>
        <v>0</v>
      </c>
    </row>
    <row r="298" spans="2:65" s="11" customFormat="1" ht="14.85" customHeight="1">
      <c r="B298" s="186"/>
      <c r="C298" s="187"/>
      <c r="D298" s="200" t="s">
        <v>73</v>
      </c>
      <c r="E298" s="201" t="s">
        <v>95</v>
      </c>
      <c r="F298" s="201" t="s">
        <v>1697</v>
      </c>
      <c r="G298" s="187"/>
      <c r="H298" s="187"/>
      <c r="I298" s="190"/>
      <c r="J298" s="202">
        <f>BK298</f>
        <v>0</v>
      </c>
      <c r="K298" s="187"/>
      <c r="L298" s="192"/>
      <c r="M298" s="193"/>
      <c r="N298" s="194"/>
      <c r="O298" s="194"/>
      <c r="P298" s="195">
        <f>SUM(P299:P305)</f>
        <v>0</v>
      </c>
      <c r="Q298" s="194"/>
      <c r="R298" s="195">
        <f>SUM(R299:R305)</f>
        <v>90.436583720000002</v>
      </c>
      <c r="S298" s="194"/>
      <c r="T298" s="196">
        <f>SUM(T299:T305)</f>
        <v>0</v>
      </c>
      <c r="AR298" s="197" t="s">
        <v>82</v>
      </c>
      <c r="AT298" s="198" t="s">
        <v>73</v>
      </c>
      <c r="AU298" s="198" t="s">
        <v>84</v>
      </c>
      <c r="AY298" s="197" t="s">
        <v>308</v>
      </c>
      <c r="BK298" s="199">
        <f>SUM(BK299:BK305)</f>
        <v>0</v>
      </c>
    </row>
    <row r="299" spans="2:65" s="1" customFormat="1" ht="22.5" customHeight="1">
      <c r="B299" s="42"/>
      <c r="C299" s="203" t="s">
        <v>2161</v>
      </c>
      <c r="D299" s="203" t="s">
        <v>311</v>
      </c>
      <c r="E299" s="204" t="s">
        <v>3566</v>
      </c>
      <c r="F299" s="205" t="s">
        <v>3567</v>
      </c>
      <c r="G299" s="206" t="s">
        <v>449</v>
      </c>
      <c r="H299" s="207">
        <v>34.97</v>
      </c>
      <c r="I299" s="208"/>
      <c r="J299" s="209">
        <f>ROUND(I299*H299,2)</f>
        <v>0</v>
      </c>
      <c r="K299" s="205" t="s">
        <v>315</v>
      </c>
      <c r="L299" s="62"/>
      <c r="M299" s="210" t="s">
        <v>21</v>
      </c>
      <c r="N299" s="211" t="s">
        <v>45</v>
      </c>
      <c r="O299" s="43"/>
      <c r="P299" s="212">
        <f>O299*H299</f>
        <v>0</v>
      </c>
      <c r="Q299" s="212">
        <v>2.45329</v>
      </c>
      <c r="R299" s="212">
        <f>Q299*H299</f>
        <v>85.791551299999995</v>
      </c>
      <c r="S299" s="212">
        <v>0</v>
      </c>
      <c r="T299" s="213">
        <f>S299*H299</f>
        <v>0</v>
      </c>
      <c r="AR299" s="25" t="s">
        <v>327</v>
      </c>
      <c r="AT299" s="25" t="s">
        <v>311</v>
      </c>
      <c r="AU299" s="25" t="s">
        <v>95</v>
      </c>
      <c r="AY299" s="25" t="s">
        <v>308</v>
      </c>
      <c r="BE299" s="214">
        <f>IF(N299="základní",J299,0)</f>
        <v>0</v>
      </c>
      <c r="BF299" s="214">
        <f>IF(N299="snížená",J299,0)</f>
        <v>0</v>
      </c>
      <c r="BG299" s="214">
        <f>IF(N299="zákl. přenesená",J299,0)</f>
        <v>0</v>
      </c>
      <c r="BH299" s="214">
        <f>IF(N299="sníž. přenesená",J299,0)</f>
        <v>0</v>
      </c>
      <c r="BI299" s="214">
        <f>IF(N299="nulová",J299,0)</f>
        <v>0</v>
      </c>
      <c r="BJ299" s="25" t="s">
        <v>82</v>
      </c>
      <c r="BK299" s="214">
        <f>ROUND(I299*H299,2)</f>
        <v>0</v>
      </c>
      <c r="BL299" s="25" t="s">
        <v>327</v>
      </c>
      <c r="BM299" s="25" t="s">
        <v>3721</v>
      </c>
    </row>
    <row r="300" spans="2:65" s="1" customFormat="1" ht="22.5" customHeight="1">
      <c r="B300" s="42"/>
      <c r="C300" s="203" t="s">
        <v>2166</v>
      </c>
      <c r="D300" s="203" t="s">
        <v>311</v>
      </c>
      <c r="E300" s="204" t="s">
        <v>3569</v>
      </c>
      <c r="F300" s="205" t="s">
        <v>3570</v>
      </c>
      <c r="G300" s="206" t="s">
        <v>508</v>
      </c>
      <c r="H300" s="207">
        <v>5.96</v>
      </c>
      <c r="I300" s="208"/>
      <c r="J300" s="209">
        <f>ROUND(I300*H300,2)</f>
        <v>0</v>
      </c>
      <c r="K300" s="205" t="s">
        <v>315</v>
      </c>
      <c r="L300" s="62"/>
      <c r="M300" s="210" t="s">
        <v>21</v>
      </c>
      <c r="N300" s="211" t="s">
        <v>45</v>
      </c>
      <c r="O300" s="43"/>
      <c r="P300" s="212">
        <f>O300*H300</f>
        <v>0</v>
      </c>
      <c r="Q300" s="212">
        <v>1.8699999999999999E-3</v>
      </c>
      <c r="R300" s="212">
        <f>Q300*H300</f>
        <v>1.1145199999999999E-2</v>
      </c>
      <c r="S300" s="212">
        <v>0</v>
      </c>
      <c r="T300" s="213">
        <f>S300*H300</f>
        <v>0</v>
      </c>
      <c r="AR300" s="25" t="s">
        <v>327</v>
      </c>
      <c r="AT300" s="25" t="s">
        <v>311</v>
      </c>
      <c r="AU300" s="25" t="s">
        <v>95</v>
      </c>
      <c r="AY300" s="25" t="s">
        <v>308</v>
      </c>
      <c r="BE300" s="214">
        <f>IF(N300="základní",J300,0)</f>
        <v>0</v>
      </c>
      <c r="BF300" s="214">
        <f>IF(N300="snížená",J300,0)</f>
        <v>0</v>
      </c>
      <c r="BG300" s="214">
        <f>IF(N300="zákl. přenesená",J300,0)</f>
        <v>0</v>
      </c>
      <c r="BH300" s="214">
        <f>IF(N300="sníž. přenesená",J300,0)</f>
        <v>0</v>
      </c>
      <c r="BI300" s="214">
        <f>IF(N300="nulová",J300,0)</f>
        <v>0</v>
      </c>
      <c r="BJ300" s="25" t="s">
        <v>82</v>
      </c>
      <c r="BK300" s="214">
        <f>ROUND(I300*H300,2)</f>
        <v>0</v>
      </c>
      <c r="BL300" s="25" t="s">
        <v>327</v>
      </c>
      <c r="BM300" s="25" t="s">
        <v>3722</v>
      </c>
    </row>
    <row r="301" spans="2:65" s="1" customFormat="1" ht="27">
      <c r="B301" s="42"/>
      <c r="C301" s="64"/>
      <c r="D301" s="246" t="s">
        <v>1656</v>
      </c>
      <c r="E301" s="64"/>
      <c r="F301" s="290" t="s">
        <v>3572</v>
      </c>
      <c r="G301" s="64"/>
      <c r="H301" s="64"/>
      <c r="I301" s="173"/>
      <c r="J301" s="64"/>
      <c r="K301" s="64"/>
      <c r="L301" s="62"/>
      <c r="M301" s="291"/>
      <c r="N301" s="43"/>
      <c r="O301" s="43"/>
      <c r="P301" s="43"/>
      <c r="Q301" s="43"/>
      <c r="R301" s="43"/>
      <c r="S301" s="43"/>
      <c r="T301" s="79"/>
      <c r="AT301" s="25" t="s">
        <v>1656</v>
      </c>
      <c r="AU301" s="25" t="s">
        <v>95</v>
      </c>
    </row>
    <row r="302" spans="2:65" s="1" customFormat="1" ht="22.5" customHeight="1">
      <c r="B302" s="42"/>
      <c r="C302" s="203" t="s">
        <v>2172</v>
      </c>
      <c r="D302" s="203" t="s">
        <v>311</v>
      </c>
      <c r="E302" s="204" t="s">
        <v>3573</v>
      </c>
      <c r="F302" s="205" t="s">
        <v>3574</v>
      </c>
      <c r="G302" s="206" t="s">
        <v>508</v>
      </c>
      <c r="H302" s="207">
        <v>5.96</v>
      </c>
      <c r="I302" s="208"/>
      <c r="J302" s="209">
        <f>ROUND(I302*H302,2)</f>
        <v>0</v>
      </c>
      <c r="K302" s="205" t="s">
        <v>315</v>
      </c>
      <c r="L302" s="62"/>
      <c r="M302" s="210" t="s">
        <v>21</v>
      </c>
      <c r="N302" s="211" t="s">
        <v>45</v>
      </c>
      <c r="O302" s="43"/>
      <c r="P302" s="212">
        <f>O302*H302</f>
        <v>0</v>
      </c>
      <c r="Q302" s="212">
        <v>0</v>
      </c>
      <c r="R302" s="212">
        <f>Q302*H302</f>
        <v>0</v>
      </c>
      <c r="S302" s="212">
        <v>0</v>
      </c>
      <c r="T302" s="213">
        <f>S302*H302</f>
        <v>0</v>
      </c>
      <c r="AR302" s="25" t="s">
        <v>327</v>
      </c>
      <c r="AT302" s="25" t="s">
        <v>311</v>
      </c>
      <c r="AU302" s="25" t="s">
        <v>95</v>
      </c>
      <c r="AY302" s="25" t="s">
        <v>308</v>
      </c>
      <c r="BE302" s="214">
        <f>IF(N302="základní",J302,0)</f>
        <v>0</v>
      </c>
      <c r="BF302" s="214">
        <f>IF(N302="snížená",J302,0)</f>
        <v>0</v>
      </c>
      <c r="BG302" s="214">
        <f>IF(N302="zákl. přenesená",J302,0)</f>
        <v>0</v>
      </c>
      <c r="BH302" s="214">
        <f>IF(N302="sníž. přenesená",J302,0)</f>
        <v>0</v>
      </c>
      <c r="BI302" s="214">
        <f>IF(N302="nulová",J302,0)</f>
        <v>0</v>
      </c>
      <c r="BJ302" s="25" t="s">
        <v>82</v>
      </c>
      <c r="BK302" s="214">
        <f>ROUND(I302*H302,2)</f>
        <v>0</v>
      </c>
      <c r="BL302" s="25" t="s">
        <v>327</v>
      </c>
      <c r="BM302" s="25" t="s">
        <v>3723</v>
      </c>
    </row>
    <row r="303" spans="2:65" s="1" customFormat="1" ht="22.5" customHeight="1">
      <c r="B303" s="42"/>
      <c r="C303" s="203" t="s">
        <v>2176</v>
      </c>
      <c r="D303" s="203" t="s">
        <v>311</v>
      </c>
      <c r="E303" s="204" t="s">
        <v>3576</v>
      </c>
      <c r="F303" s="205" t="s">
        <v>3577</v>
      </c>
      <c r="G303" s="206" t="s">
        <v>508</v>
      </c>
      <c r="H303" s="207">
        <v>381.26</v>
      </c>
      <c r="I303" s="208"/>
      <c r="J303" s="209">
        <f>ROUND(I303*H303,2)</f>
        <v>0</v>
      </c>
      <c r="K303" s="205" t="s">
        <v>315</v>
      </c>
      <c r="L303" s="62"/>
      <c r="M303" s="210" t="s">
        <v>21</v>
      </c>
      <c r="N303" s="211" t="s">
        <v>45</v>
      </c>
      <c r="O303" s="43"/>
      <c r="P303" s="212">
        <f>O303*H303</f>
        <v>0</v>
      </c>
      <c r="Q303" s="212">
        <v>1.09E-3</v>
      </c>
      <c r="R303" s="212">
        <f>Q303*H303</f>
        <v>0.41557339999999998</v>
      </c>
      <c r="S303" s="212">
        <v>0</v>
      </c>
      <c r="T303" s="213">
        <f>S303*H303</f>
        <v>0</v>
      </c>
      <c r="AR303" s="25" t="s">
        <v>327</v>
      </c>
      <c r="AT303" s="25" t="s">
        <v>311</v>
      </c>
      <c r="AU303" s="25" t="s">
        <v>95</v>
      </c>
      <c r="AY303" s="25" t="s">
        <v>308</v>
      </c>
      <c r="BE303" s="214">
        <f>IF(N303="základní",J303,0)</f>
        <v>0</v>
      </c>
      <c r="BF303" s="214">
        <f>IF(N303="snížená",J303,0)</f>
        <v>0</v>
      </c>
      <c r="BG303" s="214">
        <f>IF(N303="zákl. přenesená",J303,0)</f>
        <v>0</v>
      </c>
      <c r="BH303" s="214">
        <f>IF(N303="sníž. přenesená",J303,0)</f>
        <v>0</v>
      </c>
      <c r="BI303" s="214">
        <f>IF(N303="nulová",J303,0)</f>
        <v>0</v>
      </c>
      <c r="BJ303" s="25" t="s">
        <v>82</v>
      </c>
      <c r="BK303" s="214">
        <f>ROUND(I303*H303,2)</f>
        <v>0</v>
      </c>
      <c r="BL303" s="25" t="s">
        <v>327</v>
      </c>
      <c r="BM303" s="25" t="s">
        <v>3724</v>
      </c>
    </row>
    <row r="304" spans="2:65" s="1" customFormat="1" ht="22.5" customHeight="1">
      <c r="B304" s="42"/>
      <c r="C304" s="203" t="s">
        <v>2180</v>
      </c>
      <c r="D304" s="203" t="s">
        <v>311</v>
      </c>
      <c r="E304" s="204" t="s">
        <v>3579</v>
      </c>
      <c r="F304" s="205" t="s">
        <v>3580</v>
      </c>
      <c r="G304" s="206" t="s">
        <v>508</v>
      </c>
      <c r="H304" s="207">
        <v>381.26</v>
      </c>
      <c r="I304" s="208"/>
      <c r="J304" s="209">
        <f>ROUND(I304*H304,2)</f>
        <v>0</v>
      </c>
      <c r="K304" s="205" t="s">
        <v>315</v>
      </c>
      <c r="L304" s="62"/>
      <c r="M304" s="210" t="s">
        <v>21</v>
      </c>
      <c r="N304" s="211" t="s">
        <v>45</v>
      </c>
      <c r="O304" s="43"/>
      <c r="P304" s="212">
        <f>O304*H304</f>
        <v>0</v>
      </c>
      <c r="Q304" s="212">
        <v>0</v>
      </c>
      <c r="R304" s="212">
        <f>Q304*H304</f>
        <v>0</v>
      </c>
      <c r="S304" s="212">
        <v>0</v>
      </c>
      <c r="T304" s="213">
        <f>S304*H304</f>
        <v>0</v>
      </c>
      <c r="AR304" s="25" t="s">
        <v>327</v>
      </c>
      <c r="AT304" s="25" t="s">
        <v>311</v>
      </c>
      <c r="AU304" s="25" t="s">
        <v>95</v>
      </c>
      <c r="AY304" s="25" t="s">
        <v>308</v>
      </c>
      <c r="BE304" s="214">
        <f>IF(N304="základní",J304,0)</f>
        <v>0</v>
      </c>
      <c r="BF304" s="214">
        <f>IF(N304="snížená",J304,0)</f>
        <v>0</v>
      </c>
      <c r="BG304" s="214">
        <f>IF(N304="zákl. přenesená",J304,0)</f>
        <v>0</v>
      </c>
      <c r="BH304" s="214">
        <f>IF(N304="sníž. přenesená",J304,0)</f>
        <v>0</v>
      </c>
      <c r="BI304" s="214">
        <f>IF(N304="nulová",J304,0)</f>
        <v>0</v>
      </c>
      <c r="BJ304" s="25" t="s">
        <v>82</v>
      </c>
      <c r="BK304" s="214">
        <f>ROUND(I304*H304,2)</f>
        <v>0</v>
      </c>
      <c r="BL304" s="25" t="s">
        <v>327</v>
      </c>
      <c r="BM304" s="25" t="s">
        <v>3725</v>
      </c>
    </row>
    <row r="305" spans="2:65" s="1" customFormat="1" ht="22.5" customHeight="1">
      <c r="B305" s="42"/>
      <c r="C305" s="203" t="s">
        <v>2184</v>
      </c>
      <c r="D305" s="203" t="s">
        <v>311</v>
      </c>
      <c r="E305" s="204" t="s">
        <v>3582</v>
      </c>
      <c r="F305" s="205" t="s">
        <v>3583</v>
      </c>
      <c r="G305" s="206" t="s">
        <v>719</v>
      </c>
      <c r="H305" s="207">
        <v>4.0220000000000002</v>
      </c>
      <c r="I305" s="208"/>
      <c r="J305" s="209">
        <f>ROUND(I305*H305,2)</f>
        <v>0</v>
      </c>
      <c r="K305" s="205" t="s">
        <v>315</v>
      </c>
      <c r="L305" s="62"/>
      <c r="M305" s="210" t="s">
        <v>21</v>
      </c>
      <c r="N305" s="211" t="s">
        <v>45</v>
      </c>
      <c r="O305" s="43"/>
      <c r="P305" s="212">
        <f>O305*H305</f>
        <v>0</v>
      </c>
      <c r="Q305" s="212">
        <v>1.04881</v>
      </c>
      <c r="R305" s="212">
        <f>Q305*H305</f>
        <v>4.2183138200000005</v>
      </c>
      <c r="S305" s="212">
        <v>0</v>
      </c>
      <c r="T305" s="213">
        <f>S305*H305</f>
        <v>0</v>
      </c>
      <c r="AR305" s="25" t="s">
        <v>327</v>
      </c>
      <c r="AT305" s="25" t="s">
        <v>311</v>
      </c>
      <c r="AU305" s="25" t="s">
        <v>95</v>
      </c>
      <c r="AY305" s="25" t="s">
        <v>308</v>
      </c>
      <c r="BE305" s="214">
        <f>IF(N305="základní",J305,0)</f>
        <v>0</v>
      </c>
      <c r="BF305" s="214">
        <f>IF(N305="snížená",J305,0)</f>
        <v>0</v>
      </c>
      <c r="BG305" s="214">
        <f>IF(N305="zákl. přenesená",J305,0)</f>
        <v>0</v>
      </c>
      <c r="BH305" s="214">
        <f>IF(N305="sníž. přenesená",J305,0)</f>
        <v>0</v>
      </c>
      <c r="BI305" s="214">
        <f>IF(N305="nulová",J305,0)</f>
        <v>0</v>
      </c>
      <c r="BJ305" s="25" t="s">
        <v>82</v>
      </c>
      <c r="BK305" s="214">
        <f>ROUND(I305*H305,2)</f>
        <v>0</v>
      </c>
      <c r="BL305" s="25" t="s">
        <v>327</v>
      </c>
      <c r="BM305" s="25" t="s">
        <v>3726</v>
      </c>
    </row>
    <row r="306" spans="2:65" s="11" customFormat="1" ht="22.35" customHeight="1">
      <c r="B306" s="186"/>
      <c r="C306" s="187"/>
      <c r="D306" s="200" t="s">
        <v>73</v>
      </c>
      <c r="E306" s="201" t="s">
        <v>327</v>
      </c>
      <c r="F306" s="201" t="s">
        <v>2769</v>
      </c>
      <c r="G306" s="187"/>
      <c r="H306" s="187"/>
      <c r="I306" s="190"/>
      <c r="J306" s="202">
        <f>BK306</f>
        <v>0</v>
      </c>
      <c r="K306" s="187"/>
      <c r="L306" s="192"/>
      <c r="M306" s="193"/>
      <c r="N306" s="194"/>
      <c r="O306" s="194"/>
      <c r="P306" s="195">
        <f>SUM(P307:P311)</f>
        <v>0</v>
      </c>
      <c r="Q306" s="194"/>
      <c r="R306" s="195">
        <f>SUM(R307:R311)</f>
        <v>2.5073642999999999</v>
      </c>
      <c r="S306" s="194"/>
      <c r="T306" s="196">
        <f>SUM(T307:T311)</f>
        <v>0</v>
      </c>
      <c r="AR306" s="197" t="s">
        <v>82</v>
      </c>
      <c r="AT306" s="198" t="s">
        <v>73</v>
      </c>
      <c r="AU306" s="198" t="s">
        <v>84</v>
      </c>
      <c r="AY306" s="197" t="s">
        <v>308</v>
      </c>
      <c r="BK306" s="199">
        <f>SUM(BK307:BK311)</f>
        <v>0</v>
      </c>
    </row>
    <row r="307" spans="2:65" s="1" customFormat="1" ht="22.5" customHeight="1">
      <c r="B307" s="42"/>
      <c r="C307" s="203" t="s">
        <v>2189</v>
      </c>
      <c r="D307" s="203" t="s">
        <v>311</v>
      </c>
      <c r="E307" s="204" t="s">
        <v>3597</v>
      </c>
      <c r="F307" s="205" t="s">
        <v>3598</v>
      </c>
      <c r="G307" s="206" t="s">
        <v>449</v>
      </c>
      <c r="H307" s="207">
        <v>1.01</v>
      </c>
      <c r="I307" s="208"/>
      <c r="J307" s="209">
        <f>ROUND(I307*H307,2)</f>
        <v>0</v>
      </c>
      <c r="K307" s="205" t="s">
        <v>315</v>
      </c>
      <c r="L307" s="62"/>
      <c r="M307" s="210" t="s">
        <v>21</v>
      </c>
      <c r="N307" s="211" t="s">
        <v>45</v>
      </c>
      <c r="O307" s="43"/>
      <c r="P307" s="212">
        <f>O307*H307</f>
        <v>0</v>
      </c>
      <c r="Q307" s="212">
        <v>2.45343</v>
      </c>
      <c r="R307" s="212">
        <f>Q307*H307</f>
        <v>2.4779643</v>
      </c>
      <c r="S307" s="212">
        <v>0</v>
      </c>
      <c r="T307" s="213">
        <f>S307*H307</f>
        <v>0</v>
      </c>
      <c r="AR307" s="25" t="s">
        <v>327</v>
      </c>
      <c r="AT307" s="25" t="s">
        <v>311</v>
      </c>
      <c r="AU307" s="25" t="s">
        <v>95</v>
      </c>
      <c r="AY307" s="25" t="s">
        <v>308</v>
      </c>
      <c r="BE307" s="214">
        <f>IF(N307="základní",J307,0)</f>
        <v>0</v>
      </c>
      <c r="BF307" s="214">
        <f>IF(N307="snížená",J307,0)</f>
        <v>0</v>
      </c>
      <c r="BG307" s="214">
        <f>IF(N307="zákl. přenesená",J307,0)</f>
        <v>0</v>
      </c>
      <c r="BH307" s="214">
        <f>IF(N307="sníž. přenesená",J307,0)</f>
        <v>0</v>
      </c>
      <c r="BI307" s="214">
        <f>IF(N307="nulová",J307,0)</f>
        <v>0</v>
      </c>
      <c r="BJ307" s="25" t="s">
        <v>82</v>
      </c>
      <c r="BK307" s="214">
        <f>ROUND(I307*H307,2)</f>
        <v>0</v>
      </c>
      <c r="BL307" s="25" t="s">
        <v>327</v>
      </c>
      <c r="BM307" s="25" t="s">
        <v>3727</v>
      </c>
    </row>
    <row r="308" spans="2:65" s="1" customFormat="1" ht="22.5" customHeight="1">
      <c r="B308" s="42"/>
      <c r="C308" s="203" t="s">
        <v>2193</v>
      </c>
      <c r="D308" s="203" t="s">
        <v>311</v>
      </c>
      <c r="E308" s="204" t="s">
        <v>3603</v>
      </c>
      <c r="F308" s="205" t="s">
        <v>3604</v>
      </c>
      <c r="G308" s="206" t="s">
        <v>508</v>
      </c>
      <c r="H308" s="207">
        <v>5.6</v>
      </c>
      <c r="I308" s="208"/>
      <c r="J308" s="209">
        <f>ROUND(I308*H308,2)</f>
        <v>0</v>
      </c>
      <c r="K308" s="205" t="s">
        <v>315</v>
      </c>
      <c r="L308" s="62"/>
      <c r="M308" s="210" t="s">
        <v>21</v>
      </c>
      <c r="N308" s="211" t="s">
        <v>45</v>
      </c>
      <c r="O308" s="43"/>
      <c r="P308" s="212">
        <f>O308*H308</f>
        <v>0</v>
      </c>
      <c r="Q308" s="212">
        <v>2.15E-3</v>
      </c>
      <c r="R308" s="212">
        <f>Q308*H308</f>
        <v>1.2039999999999999E-2</v>
      </c>
      <c r="S308" s="212">
        <v>0</v>
      </c>
      <c r="T308" s="213">
        <f>S308*H308</f>
        <v>0</v>
      </c>
      <c r="AR308" s="25" t="s">
        <v>327</v>
      </c>
      <c r="AT308" s="25" t="s">
        <v>311</v>
      </c>
      <c r="AU308" s="25" t="s">
        <v>95</v>
      </c>
      <c r="AY308" s="25" t="s">
        <v>308</v>
      </c>
      <c r="BE308" s="214">
        <f>IF(N308="základní",J308,0)</f>
        <v>0</v>
      </c>
      <c r="BF308" s="214">
        <f>IF(N308="snížená",J308,0)</f>
        <v>0</v>
      </c>
      <c r="BG308" s="214">
        <f>IF(N308="zákl. přenesená",J308,0)</f>
        <v>0</v>
      </c>
      <c r="BH308" s="214">
        <f>IF(N308="sníž. přenesená",J308,0)</f>
        <v>0</v>
      </c>
      <c r="BI308" s="214">
        <f>IF(N308="nulová",J308,0)</f>
        <v>0</v>
      </c>
      <c r="BJ308" s="25" t="s">
        <v>82</v>
      </c>
      <c r="BK308" s="214">
        <f>ROUND(I308*H308,2)</f>
        <v>0</v>
      </c>
      <c r="BL308" s="25" t="s">
        <v>327</v>
      </c>
      <c r="BM308" s="25" t="s">
        <v>3728</v>
      </c>
    </row>
    <row r="309" spans="2:65" s="1" customFormat="1" ht="22.5" customHeight="1">
      <c r="B309" s="42"/>
      <c r="C309" s="203" t="s">
        <v>2198</v>
      </c>
      <c r="D309" s="203" t="s">
        <v>311</v>
      </c>
      <c r="E309" s="204" t="s">
        <v>3606</v>
      </c>
      <c r="F309" s="205" t="s">
        <v>3607</v>
      </c>
      <c r="G309" s="206" t="s">
        <v>508</v>
      </c>
      <c r="H309" s="207">
        <v>5.6</v>
      </c>
      <c r="I309" s="208"/>
      <c r="J309" s="209">
        <f>ROUND(I309*H309,2)</f>
        <v>0</v>
      </c>
      <c r="K309" s="205" t="s">
        <v>315</v>
      </c>
      <c r="L309" s="62"/>
      <c r="M309" s="210" t="s">
        <v>21</v>
      </c>
      <c r="N309" s="211" t="s">
        <v>45</v>
      </c>
      <c r="O309" s="43"/>
      <c r="P309" s="212">
        <f>O309*H309</f>
        <v>0</v>
      </c>
      <c r="Q309" s="212">
        <v>0</v>
      </c>
      <c r="R309" s="212">
        <f>Q309*H309</f>
        <v>0</v>
      </c>
      <c r="S309" s="212">
        <v>0</v>
      </c>
      <c r="T309" s="213">
        <f>S309*H309</f>
        <v>0</v>
      </c>
      <c r="AR309" s="25" t="s">
        <v>327</v>
      </c>
      <c r="AT309" s="25" t="s">
        <v>311</v>
      </c>
      <c r="AU309" s="25" t="s">
        <v>95</v>
      </c>
      <c r="AY309" s="25" t="s">
        <v>308</v>
      </c>
      <c r="BE309" s="214">
        <f>IF(N309="základní",J309,0)</f>
        <v>0</v>
      </c>
      <c r="BF309" s="214">
        <f>IF(N309="snížená",J309,0)</f>
        <v>0</v>
      </c>
      <c r="BG309" s="214">
        <f>IF(N309="zákl. přenesená",J309,0)</f>
        <v>0</v>
      </c>
      <c r="BH309" s="214">
        <f>IF(N309="sníž. přenesená",J309,0)</f>
        <v>0</v>
      </c>
      <c r="BI309" s="214">
        <f>IF(N309="nulová",J309,0)</f>
        <v>0</v>
      </c>
      <c r="BJ309" s="25" t="s">
        <v>82</v>
      </c>
      <c r="BK309" s="214">
        <f>ROUND(I309*H309,2)</f>
        <v>0</v>
      </c>
      <c r="BL309" s="25" t="s">
        <v>327</v>
      </c>
      <c r="BM309" s="25" t="s">
        <v>3729</v>
      </c>
    </row>
    <row r="310" spans="2:65" s="1" customFormat="1" ht="22.5" customHeight="1">
      <c r="B310" s="42"/>
      <c r="C310" s="203" t="s">
        <v>2202</v>
      </c>
      <c r="D310" s="203" t="s">
        <v>311</v>
      </c>
      <c r="E310" s="204" t="s">
        <v>3681</v>
      </c>
      <c r="F310" s="205" t="s">
        <v>3682</v>
      </c>
      <c r="G310" s="206" t="s">
        <v>508</v>
      </c>
      <c r="H310" s="207">
        <v>5.6</v>
      </c>
      <c r="I310" s="208"/>
      <c r="J310" s="209">
        <f>ROUND(I310*H310,2)</f>
        <v>0</v>
      </c>
      <c r="K310" s="205" t="s">
        <v>315</v>
      </c>
      <c r="L310" s="62"/>
      <c r="M310" s="210" t="s">
        <v>21</v>
      </c>
      <c r="N310" s="211" t="s">
        <v>45</v>
      </c>
      <c r="O310" s="43"/>
      <c r="P310" s="212">
        <f>O310*H310</f>
        <v>0</v>
      </c>
      <c r="Q310" s="212">
        <v>3.0999999999999999E-3</v>
      </c>
      <c r="R310" s="212">
        <f>Q310*H310</f>
        <v>1.7359999999999997E-2</v>
      </c>
      <c r="S310" s="212">
        <v>0</v>
      </c>
      <c r="T310" s="213">
        <f>S310*H310</f>
        <v>0</v>
      </c>
      <c r="AR310" s="25" t="s">
        <v>327</v>
      </c>
      <c r="AT310" s="25" t="s">
        <v>311</v>
      </c>
      <c r="AU310" s="25" t="s">
        <v>95</v>
      </c>
      <c r="AY310" s="25" t="s">
        <v>308</v>
      </c>
      <c r="BE310" s="214">
        <f>IF(N310="základní",J310,0)</f>
        <v>0</v>
      </c>
      <c r="BF310" s="214">
        <f>IF(N310="snížená",J310,0)</f>
        <v>0</v>
      </c>
      <c r="BG310" s="214">
        <f>IF(N310="zákl. přenesená",J310,0)</f>
        <v>0</v>
      </c>
      <c r="BH310" s="214">
        <f>IF(N310="sníž. přenesená",J310,0)</f>
        <v>0</v>
      </c>
      <c r="BI310" s="214">
        <f>IF(N310="nulová",J310,0)</f>
        <v>0</v>
      </c>
      <c r="BJ310" s="25" t="s">
        <v>82</v>
      </c>
      <c r="BK310" s="214">
        <f>ROUND(I310*H310,2)</f>
        <v>0</v>
      </c>
      <c r="BL310" s="25" t="s">
        <v>327</v>
      </c>
      <c r="BM310" s="25" t="s">
        <v>3730</v>
      </c>
    </row>
    <row r="311" spans="2:65" s="1" customFormat="1" ht="22.5" customHeight="1">
      <c r="B311" s="42"/>
      <c r="C311" s="203" t="s">
        <v>2206</v>
      </c>
      <c r="D311" s="203" t="s">
        <v>311</v>
      </c>
      <c r="E311" s="204" t="s">
        <v>3684</v>
      </c>
      <c r="F311" s="205" t="s">
        <v>3685</v>
      </c>
      <c r="G311" s="206" t="s">
        <v>508</v>
      </c>
      <c r="H311" s="207">
        <v>5.6</v>
      </c>
      <c r="I311" s="208"/>
      <c r="J311" s="209">
        <f>ROUND(I311*H311,2)</f>
        <v>0</v>
      </c>
      <c r="K311" s="205" t="s">
        <v>315</v>
      </c>
      <c r="L311" s="62"/>
      <c r="M311" s="210" t="s">
        <v>21</v>
      </c>
      <c r="N311" s="211" t="s">
        <v>45</v>
      </c>
      <c r="O311" s="43"/>
      <c r="P311" s="212">
        <f>O311*H311</f>
        <v>0</v>
      </c>
      <c r="Q311" s="212">
        <v>0</v>
      </c>
      <c r="R311" s="212">
        <f>Q311*H311</f>
        <v>0</v>
      </c>
      <c r="S311" s="212">
        <v>0</v>
      </c>
      <c r="T311" s="213">
        <f>S311*H311</f>
        <v>0</v>
      </c>
      <c r="AR311" s="25" t="s">
        <v>327</v>
      </c>
      <c r="AT311" s="25" t="s">
        <v>311</v>
      </c>
      <c r="AU311" s="25" t="s">
        <v>95</v>
      </c>
      <c r="AY311" s="25" t="s">
        <v>308</v>
      </c>
      <c r="BE311" s="214">
        <f>IF(N311="základní",J311,0)</f>
        <v>0</v>
      </c>
      <c r="BF311" s="214">
        <f>IF(N311="snížená",J311,0)</f>
        <v>0</v>
      </c>
      <c r="BG311" s="214">
        <f>IF(N311="zákl. přenesená",J311,0)</f>
        <v>0</v>
      </c>
      <c r="BH311" s="214">
        <f>IF(N311="sníž. přenesená",J311,0)</f>
        <v>0</v>
      </c>
      <c r="BI311" s="214">
        <f>IF(N311="nulová",J311,0)</f>
        <v>0</v>
      </c>
      <c r="BJ311" s="25" t="s">
        <v>82</v>
      </c>
      <c r="BK311" s="214">
        <f>ROUND(I311*H311,2)</f>
        <v>0</v>
      </c>
      <c r="BL311" s="25" t="s">
        <v>327</v>
      </c>
      <c r="BM311" s="25" t="s">
        <v>3731</v>
      </c>
    </row>
    <row r="312" spans="2:65" s="11" customFormat="1" ht="29.85" customHeight="1">
      <c r="B312" s="186"/>
      <c r="C312" s="187"/>
      <c r="D312" s="188" t="s">
        <v>73</v>
      </c>
      <c r="E312" s="262" t="s">
        <v>3732</v>
      </c>
      <c r="F312" s="262" t="s">
        <v>3733</v>
      </c>
      <c r="G312" s="187"/>
      <c r="H312" s="187"/>
      <c r="I312" s="190"/>
      <c r="J312" s="263">
        <f>BK312</f>
        <v>0</v>
      </c>
      <c r="K312" s="187"/>
      <c r="L312" s="192"/>
      <c r="M312" s="193"/>
      <c r="N312" s="194"/>
      <c r="O312" s="194"/>
      <c r="P312" s="195">
        <f>P313</f>
        <v>0</v>
      </c>
      <c r="Q312" s="194"/>
      <c r="R312" s="195">
        <f>R313</f>
        <v>158.16148314</v>
      </c>
      <c r="S312" s="194"/>
      <c r="T312" s="196">
        <f>T313</f>
        <v>0</v>
      </c>
      <c r="AR312" s="197" t="s">
        <v>82</v>
      </c>
      <c r="AT312" s="198" t="s">
        <v>73</v>
      </c>
      <c r="AU312" s="198" t="s">
        <v>82</v>
      </c>
      <c r="AY312" s="197" t="s">
        <v>308</v>
      </c>
      <c r="BK312" s="199">
        <f>BK313</f>
        <v>0</v>
      </c>
    </row>
    <row r="313" spans="2:65" s="11" customFormat="1" ht="14.85" customHeight="1">
      <c r="B313" s="186"/>
      <c r="C313" s="187"/>
      <c r="D313" s="200" t="s">
        <v>73</v>
      </c>
      <c r="E313" s="201" t="s">
        <v>95</v>
      </c>
      <c r="F313" s="201" t="s">
        <v>1697</v>
      </c>
      <c r="G313" s="187"/>
      <c r="H313" s="187"/>
      <c r="I313" s="190"/>
      <c r="J313" s="202">
        <f>BK313</f>
        <v>0</v>
      </c>
      <c r="K313" s="187"/>
      <c r="L313" s="192"/>
      <c r="M313" s="193"/>
      <c r="N313" s="194"/>
      <c r="O313" s="194"/>
      <c r="P313" s="195">
        <f>SUM(P314:P319)</f>
        <v>0</v>
      </c>
      <c r="Q313" s="194"/>
      <c r="R313" s="195">
        <f>SUM(R314:R319)</f>
        <v>158.16148314</v>
      </c>
      <c r="S313" s="194"/>
      <c r="T313" s="196">
        <f>SUM(T314:T319)</f>
        <v>0</v>
      </c>
      <c r="AR313" s="197" t="s">
        <v>82</v>
      </c>
      <c r="AT313" s="198" t="s">
        <v>73</v>
      </c>
      <c r="AU313" s="198" t="s">
        <v>84</v>
      </c>
      <c r="AY313" s="197" t="s">
        <v>308</v>
      </c>
      <c r="BK313" s="199">
        <f>SUM(BK314:BK319)</f>
        <v>0</v>
      </c>
    </row>
    <row r="314" spans="2:65" s="1" customFormat="1" ht="31.5" customHeight="1">
      <c r="B314" s="42"/>
      <c r="C314" s="203" t="s">
        <v>2211</v>
      </c>
      <c r="D314" s="203" t="s">
        <v>311</v>
      </c>
      <c r="E314" s="204" t="s">
        <v>3734</v>
      </c>
      <c r="F314" s="205" t="s">
        <v>3735</v>
      </c>
      <c r="G314" s="206" t="s">
        <v>508</v>
      </c>
      <c r="H314" s="207">
        <v>66.55</v>
      </c>
      <c r="I314" s="208"/>
      <c r="J314" s="209">
        <f>ROUND(I314*H314,2)</f>
        <v>0</v>
      </c>
      <c r="K314" s="205" t="s">
        <v>315</v>
      </c>
      <c r="L314" s="62"/>
      <c r="M314" s="210" t="s">
        <v>21</v>
      </c>
      <c r="N314" s="211" t="s">
        <v>45</v>
      </c>
      <c r="O314" s="43"/>
      <c r="P314" s="212">
        <f>O314*H314</f>
        <v>0</v>
      </c>
      <c r="Q314" s="212">
        <v>0.55291000000000001</v>
      </c>
      <c r="R314" s="212">
        <f>Q314*H314</f>
        <v>36.796160499999999</v>
      </c>
      <c r="S314" s="212">
        <v>0</v>
      </c>
      <c r="T314" s="213">
        <f>S314*H314</f>
        <v>0</v>
      </c>
      <c r="AR314" s="25" t="s">
        <v>327</v>
      </c>
      <c r="AT314" s="25" t="s">
        <v>311</v>
      </c>
      <c r="AU314" s="25" t="s">
        <v>95</v>
      </c>
      <c r="AY314" s="25" t="s">
        <v>308</v>
      </c>
      <c r="BE314" s="214">
        <f>IF(N314="základní",J314,0)</f>
        <v>0</v>
      </c>
      <c r="BF314" s="214">
        <f>IF(N314="snížená",J314,0)</f>
        <v>0</v>
      </c>
      <c r="BG314" s="214">
        <f>IF(N314="zákl. přenesená",J314,0)</f>
        <v>0</v>
      </c>
      <c r="BH314" s="214">
        <f>IF(N314="sníž. přenesená",J314,0)</f>
        <v>0</v>
      </c>
      <c r="BI314" s="214">
        <f>IF(N314="nulová",J314,0)</f>
        <v>0</v>
      </c>
      <c r="BJ314" s="25" t="s">
        <v>82</v>
      </c>
      <c r="BK314" s="214">
        <f>ROUND(I314*H314,2)</f>
        <v>0</v>
      </c>
      <c r="BL314" s="25" t="s">
        <v>327</v>
      </c>
      <c r="BM314" s="25" t="s">
        <v>3736</v>
      </c>
    </row>
    <row r="315" spans="2:65" s="1" customFormat="1" ht="31.5" customHeight="1">
      <c r="B315" s="42"/>
      <c r="C315" s="203" t="s">
        <v>2215</v>
      </c>
      <c r="D315" s="203" t="s">
        <v>311</v>
      </c>
      <c r="E315" s="204" t="s">
        <v>3737</v>
      </c>
      <c r="F315" s="205" t="s">
        <v>3738</v>
      </c>
      <c r="G315" s="206" t="s">
        <v>508</v>
      </c>
      <c r="H315" s="207">
        <v>150.59</v>
      </c>
      <c r="I315" s="208"/>
      <c r="J315" s="209">
        <f>ROUND(I315*H315,2)</f>
        <v>0</v>
      </c>
      <c r="K315" s="205" t="s">
        <v>315</v>
      </c>
      <c r="L315" s="62"/>
      <c r="M315" s="210" t="s">
        <v>21</v>
      </c>
      <c r="N315" s="211" t="s">
        <v>45</v>
      </c>
      <c r="O315" s="43"/>
      <c r="P315" s="212">
        <f>O315*H315</f>
        <v>0</v>
      </c>
      <c r="Q315" s="212">
        <v>0.67488999999999999</v>
      </c>
      <c r="R315" s="212">
        <f>Q315*H315</f>
        <v>101.6316851</v>
      </c>
      <c r="S315" s="212">
        <v>0</v>
      </c>
      <c r="T315" s="213">
        <f>S315*H315</f>
        <v>0</v>
      </c>
      <c r="AR315" s="25" t="s">
        <v>327</v>
      </c>
      <c r="AT315" s="25" t="s">
        <v>311</v>
      </c>
      <c r="AU315" s="25" t="s">
        <v>95</v>
      </c>
      <c r="AY315" s="25" t="s">
        <v>308</v>
      </c>
      <c r="BE315" s="214">
        <f>IF(N315="základní",J315,0)</f>
        <v>0</v>
      </c>
      <c r="BF315" s="214">
        <f>IF(N315="snížená",J315,0)</f>
        <v>0</v>
      </c>
      <c r="BG315" s="214">
        <f>IF(N315="zákl. přenesená",J315,0)</f>
        <v>0</v>
      </c>
      <c r="BH315" s="214">
        <f>IF(N315="sníž. přenesená",J315,0)</f>
        <v>0</v>
      </c>
      <c r="BI315" s="214">
        <f>IF(N315="nulová",J315,0)</f>
        <v>0</v>
      </c>
      <c r="BJ315" s="25" t="s">
        <v>82</v>
      </c>
      <c r="BK315" s="214">
        <f>ROUND(I315*H315,2)</f>
        <v>0</v>
      </c>
      <c r="BL315" s="25" t="s">
        <v>327</v>
      </c>
      <c r="BM315" s="25" t="s">
        <v>3739</v>
      </c>
    </row>
    <row r="316" spans="2:65" s="1" customFormat="1" ht="31.5" customHeight="1">
      <c r="B316" s="42"/>
      <c r="C316" s="203" t="s">
        <v>2220</v>
      </c>
      <c r="D316" s="203" t="s">
        <v>311</v>
      </c>
      <c r="E316" s="204" t="s">
        <v>3740</v>
      </c>
      <c r="F316" s="205" t="s">
        <v>3741</v>
      </c>
      <c r="G316" s="206" t="s">
        <v>508</v>
      </c>
      <c r="H316" s="207">
        <v>6.56</v>
      </c>
      <c r="I316" s="208"/>
      <c r="J316" s="209">
        <f>ROUND(I316*H316,2)</f>
        <v>0</v>
      </c>
      <c r="K316" s="205" t="s">
        <v>315</v>
      </c>
      <c r="L316" s="62"/>
      <c r="M316" s="210" t="s">
        <v>21</v>
      </c>
      <c r="N316" s="211" t="s">
        <v>45</v>
      </c>
      <c r="O316" s="43"/>
      <c r="P316" s="212">
        <f>O316*H316</f>
        <v>0</v>
      </c>
      <c r="Q316" s="212">
        <v>0.90802000000000005</v>
      </c>
      <c r="R316" s="212">
        <f>Q316*H316</f>
        <v>5.9566112000000002</v>
      </c>
      <c r="S316" s="212">
        <v>0</v>
      </c>
      <c r="T316" s="213">
        <f>S316*H316</f>
        <v>0</v>
      </c>
      <c r="AR316" s="25" t="s">
        <v>327</v>
      </c>
      <c r="AT316" s="25" t="s">
        <v>311</v>
      </c>
      <c r="AU316" s="25" t="s">
        <v>95</v>
      </c>
      <c r="AY316" s="25" t="s">
        <v>308</v>
      </c>
      <c r="BE316" s="214">
        <f>IF(N316="základní",J316,0)</f>
        <v>0</v>
      </c>
      <c r="BF316" s="214">
        <f>IF(N316="snížená",J316,0)</f>
        <v>0</v>
      </c>
      <c r="BG316" s="214">
        <f>IF(N316="zákl. přenesená",J316,0)</f>
        <v>0</v>
      </c>
      <c r="BH316" s="214">
        <f>IF(N316="sníž. přenesená",J316,0)</f>
        <v>0</v>
      </c>
      <c r="BI316" s="214">
        <f>IF(N316="nulová",J316,0)</f>
        <v>0</v>
      </c>
      <c r="BJ316" s="25" t="s">
        <v>82</v>
      </c>
      <c r="BK316" s="214">
        <f>ROUND(I316*H316,2)</f>
        <v>0</v>
      </c>
      <c r="BL316" s="25" t="s">
        <v>327</v>
      </c>
      <c r="BM316" s="25" t="s">
        <v>3742</v>
      </c>
    </row>
    <row r="317" spans="2:65" s="1" customFormat="1" ht="22.5" customHeight="1">
      <c r="B317" s="42"/>
      <c r="C317" s="203" t="s">
        <v>2224</v>
      </c>
      <c r="D317" s="203" t="s">
        <v>311</v>
      </c>
      <c r="E317" s="204" t="s">
        <v>3582</v>
      </c>
      <c r="F317" s="205" t="s">
        <v>3583</v>
      </c>
      <c r="G317" s="206" t="s">
        <v>719</v>
      </c>
      <c r="H317" s="207">
        <v>4.2939999999999996</v>
      </c>
      <c r="I317" s="208"/>
      <c r="J317" s="209">
        <f>ROUND(I317*H317,2)</f>
        <v>0</v>
      </c>
      <c r="K317" s="205" t="s">
        <v>315</v>
      </c>
      <c r="L317" s="62"/>
      <c r="M317" s="210" t="s">
        <v>21</v>
      </c>
      <c r="N317" s="211" t="s">
        <v>45</v>
      </c>
      <c r="O317" s="43"/>
      <c r="P317" s="212">
        <f>O317*H317</f>
        <v>0</v>
      </c>
      <c r="Q317" s="212">
        <v>1.04881</v>
      </c>
      <c r="R317" s="212">
        <f>Q317*H317</f>
        <v>4.50359014</v>
      </c>
      <c r="S317" s="212">
        <v>0</v>
      </c>
      <c r="T317" s="213">
        <f>S317*H317</f>
        <v>0</v>
      </c>
      <c r="AR317" s="25" t="s">
        <v>327</v>
      </c>
      <c r="AT317" s="25" t="s">
        <v>311</v>
      </c>
      <c r="AU317" s="25" t="s">
        <v>95</v>
      </c>
      <c r="AY317" s="25" t="s">
        <v>308</v>
      </c>
      <c r="BE317" s="214">
        <f>IF(N317="základní",J317,0)</f>
        <v>0</v>
      </c>
      <c r="BF317" s="214">
        <f>IF(N317="snížená",J317,0)</f>
        <v>0</v>
      </c>
      <c r="BG317" s="214">
        <f>IF(N317="zákl. přenesená",J317,0)</f>
        <v>0</v>
      </c>
      <c r="BH317" s="214">
        <f>IF(N317="sníž. přenesená",J317,0)</f>
        <v>0</v>
      </c>
      <c r="BI317" s="214">
        <f>IF(N317="nulová",J317,0)</f>
        <v>0</v>
      </c>
      <c r="BJ317" s="25" t="s">
        <v>82</v>
      </c>
      <c r="BK317" s="214">
        <f>ROUND(I317*H317,2)</f>
        <v>0</v>
      </c>
      <c r="BL317" s="25" t="s">
        <v>327</v>
      </c>
      <c r="BM317" s="25" t="s">
        <v>3743</v>
      </c>
    </row>
    <row r="318" spans="2:65" s="1" customFormat="1" ht="22.5" customHeight="1">
      <c r="B318" s="42"/>
      <c r="C318" s="203" t="s">
        <v>2229</v>
      </c>
      <c r="D318" s="203" t="s">
        <v>311</v>
      </c>
      <c r="E318" s="204" t="s">
        <v>1698</v>
      </c>
      <c r="F318" s="205" t="s">
        <v>1699</v>
      </c>
      <c r="G318" s="206" t="s">
        <v>449</v>
      </c>
      <c r="H318" s="207">
        <v>3.78</v>
      </c>
      <c r="I318" s="208"/>
      <c r="J318" s="209">
        <f>ROUND(I318*H318,2)</f>
        <v>0</v>
      </c>
      <c r="K318" s="205" t="s">
        <v>315</v>
      </c>
      <c r="L318" s="62"/>
      <c r="M318" s="210" t="s">
        <v>21</v>
      </c>
      <c r="N318" s="211" t="s">
        <v>45</v>
      </c>
      <c r="O318" s="43"/>
      <c r="P318" s="212">
        <f>O318*H318</f>
        <v>0</v>
      </c>
      <c r="Q318" s="212">
        <v>2.45329</v>
      </c>
      <c r="R318" s="212">
        <f>Q318*H318</f>
        <v>9.273436199999999</v>
      </c>
      <c r="S318" s="212">
        <v>0</v>
      </c>
      <c r="T318" s="213">
        <f>S318*H318</f>
        <v>0</v>
      </c>
      <c r="AR318" s="25" t="s">
        <v>327</v>
      </c>
      <c r="AT318" s="25" t="s">
        <v>311</v>
      </c>
      <c r="AU318" s="25" t="s">
        <v>95</v>
      </c>
      <c r="AY318" s="25" t="s">
        <v>308</v>
      </c>
      <c r="BE318" s="214">
        <f>IF(N318="základní",J318,0)</f>
        <v>0</v>
      </c>
      <c r="BF318" s="214">
        <f>IF(N318="snížená",J318,0)</f>
        <v>0</v>
      </c>
      <c r="BG318" s="214">
        <f>IF(N318="zákl. přenesená",J318,0)</f>
        <v>0</v>
      </c>
      <c r="BH318" s="214">
        <f>IF(N318="sníž. přenesená",J318,0)</f>
        <v>0</v>
      </c>
      <c r="BI318" s="214">
        <f>IF(N318="nulová",J318,0)</f>
        <v>0</v>
      </c>
      <c r="BJ318" s="25" t="s">
        <v>82</v>
      </c>
      <c r="BK318" s="214">
        <f>ROUND(I318*H318,2)</f>
        <v>0</v>
      </c>
      <c r="BL318" s="25" t="s">
        <v>327</v>
      </c>
      <c r="BM318" s="25" t="s">
        <v>3744</v>
      </c>
    </row>
    <row r="319" spans="2:65" s="1" customFormat="1" ht="27">
      <c r="B319" s="42"/>
      <c r="C319" s="64"/>
      <c r="D319" s="223" t="s">
        <v>1656</v>
      </c>
      <c r="E319" s="64"/>
      <c r="F319" s="292" t="s">
        <v>3745</v>
      </c>
      <c r="G319" s="64"/>
      <c r="H319" s="64"/>
      <c r="I319" s="173"/>
      <c r="J319" s="64"/>
      <c r="K319" s="64"/>
      <c r="L319" s="62"/>
      <c r="M319" s="291"/>
      <c r="N319" s="43"/>
      <c r="O319" s="43"/>
      <c r="P319" s="43"/>
      <c r="Q319" s="43"/>
      <c r="R319" s="43"/>
      <c r="S319" s="43"/>
      <c r="T319" s="79"/>
      <c r="AT319" s="25" t="s">
        <v>1656</v>
      </c>
      <c r="AU319" s="25" t="s">
        <v>95</v>
      </c>
    </row>
    <row r="320" spans="2:65" s="11" customFormat="1" ht="29.85" customHeight="1">
      <c r="B320" s="186"/>
      <c r="C320" s="187"/>
      <c r="D320" s="188" t="s">
        <v>73</v>
      </c>
      <c r="E320" s="262" t="s">
        <v>3746</v>
      </c>
      <c r="F320" s="262" t="s">
        <v>3747</v>
      </c>
      <c r="G320" s="187"/>
      <c r="H320" s="187"/>
      <c r="I320" s="190"/>
      <c r="J320" s="263">
        <f>BK320</f>
        <v>0</v>
      </c>
      <c r="K320" s="187"/>
      <c r="L320" s="192"/>
      <c r="M320" s="193"/>
      <c r="N320" s="194"/>
      <c r="O320" s="194"/>
      <c r="P320" s="195">
        <f>P321+P326</f>
        <v>0</v>
      </c>
      <c r="Q320" s="194"/>
      <c r="R320" s="195">
        <f>R321+R326</f>
        <v>23.502100429999999</v>
      </c>
      <c r="S320" s="194"/>
      <c r="T320" s="196">
        <f>T321+T326</f>
        <v>0</v>
      </c>
      <c r="AR320" s="197" t="s">
        <v>82</v>
      </c>
      <c r="AT320" s="198" t="s">
        <v>73</v>
      </c>
      <c r="AU320" s="198" t="s">
        <v>82</v>
      </c>
      <c r="AY320" s="197" t="s">
        <v>308</v>
      </c>
      <c r="BK320" s="199">
        <f>BK321+BK326</f>
        <v>0</v>
      </c>
    </row>
    <row r="321" spans="2:65" s="11" customFormat="1" ht="14.85" customHeight="1">
      <c r="B321" s="186"/>
      <c r="C321" s="187"/>
      <c r="D321" s="200" t="s">
        <v>73</v>
      </c>
      <c r="E321" s="201" t="s">
        <v>619</v>
      </c>
      <c r="F321" s="201" t="s">
        <v>3748</v>
      </c>
      <c r="G321" s="187"/>
      <c r="H321" s="187"/>
      <c r="I321" s="190"/>
      <c r="J321" s="202">
        <f>BK321</f>
        <v>0</v>
      </c>
      <c r="K321" s="187"/>
      <c r="L321" s="192"/>
      <c r="M321" s="193"/>
      <c r="N321" s="194"/>
      <c r="O321" s="194"/>
      <c r="P321" s="195">
        <f>SUM(P322:P325)</f>
        <v>0</v>
      </c>
      <c r="Q321" s="194"/>
      <c r="R321" s="195">
        <f>SUM(R322:R325)</f>
        <v>21.224398829999998</v>
      </c>
      <c r="S321" s="194"/>
      <c r="T321" s="196">
        <f>SUM(T322:T325)</f>
        <v>0</v>
      </c>
      <c r="AR321" s="197" t="s">
        <v>82</v>
      </c>
      <c r="AT321" s="198" t="s">
        <v>73</v>
      </c>
      <c r="AU321" s="198" t="s">
        <v>84</v>
      </c>
      <c r="AY321" s="197" t="s">
        <v>308</v>
      </c>
      <c r="BK321" s="199">
        <f>SUM(BK322:BK325)</f>
        <v>0</v>
      </c>
    </row>
    <row r="322" spans="2:65" s="1" customFormat="1" ht="22.5" customHeight="1">
      <c r="B322" s="42"/>
      <c r="C322" s="203" t="s">
        <v>2234</v>
      </c>
      <c r="D322" s="203" t="s">
        <v>311</v>
      </c>
      <c r="E322" s="204" t="s">
        <v>3749</v>
      </c>
      <c r="F322" s="205" t="s">
        <v>3750</v>
      </c>
      <c r="G322" s="206" t="s">
        <v>449</v>
      </c>
      <c r="H322" s="207">
        <v>8.1</v>
      </c>
      <c r="I322" s="208"/>
      <c r="J322" s="209">
        <f>ROUND(I322*H322,2)</f>
        <v>0</v>
      </c>
      <c r="K322" s="205" t="s">
        <v>315</v>
      </c>
      <c r="L322" s="62"/>
      <c r="M322" s="210" t="s">
        <v>21</v>
      </c>
      <c r="N322" s="211" t="s">
        <v>45</v>
      </c>
      <c r="O322" s="43"/>
      <c r="P322" s="212">
        <f>O322*H322</f>
        <v>0</v>
      </c>
      <c r="Q322" s="212">
        <v>2.45329</v>
      </c>
      <c r="R322" s="212">
        <f>Q322*H322</f>
        <v>19.871648999999998</v>
      </c>
      <c r="S322" s="212">
        <v>0</v>
      </c>
      <c r="T322" s="213">
        <f>S322*H322</f>
        <v>0</v>
      </c>
      <c r="AR322" s="25" t="s">
        <v>327</v>
      </c>
      <c r="AT322" s="25" t="s">
        <v>311</v>
      </c>
      <c r="AU322" s="25" t="s">
        <v>95</v>
      </c>
      <c r="AY322" s="25" t="s">
        <v>308</v>
      </c>
      <c r="BE322" s="214">
        <f>IF(N322="základní",J322,0)</f>
        <v>0</v>
      </c>
      <c r="BF322" s="214">
        <f>IF(N322="snížená",J322,0)</f>
        <v>0</v>
      </c>
      <c r="BG322" s="214">
        <f>IF(N322="zákl. přenesená",J322,0)</f>
        <v>0</v>
      </c>
      <c r="BH322" s="214">
        <f>IF(N322="sníž. přenesená",J322,0)</f>
        <v>0</v>
      </c>
      <c r="BI322" s="214">
        <f>IF(N322="nulová",J322,0)</f>
        <v>0</v>
      </c>
      <c r="BJ322" s="25" t="s">
        <v>82</v>
      </c>
      <c r="BK322" s="214">
        <f>ROUND(I322*H322,2)</f>
        <v>0</v>
      </c>
      <c r="BL322" s="25" t="s">
        <v>327</v>
      </c>
      <c r="BM322" s="25" t="s">
        <v>3751</v>
      </c>
    </row>
    <row r="323" spans="2:65" s="1" customFormat="1" ht="22.5" customHeight="1">
      <c r="B323" s="42"/>
      <c r="C323" s="203" t="s">
        <v>2238</v>
      </c>
      <c r="D323" s="203" t="s">
        <v>311</v>
      </c>
      <c r="E323" s="204" t="s">
        <v>3752</v>
      </c>
      <c r="F323" s="205" t="s">
        <v>3753</v>
      </c>
      <c r="G323" s="206" t="s">
        <v>508</v>
      </c>
      <c r="H323" s="207">
        <v>55.53</v>
      </c>
      <c r="I323" s="208"/>
      <c r="J323" s="209">
        <f>ROUND(I323*H323,2)</f>
        <v>0</v>
      </c>
      <c r="K323" s="205" t="s">
        <v>315</v>
      </c>
      <c r="L323" s="62"/>
      <c r="M323" s="210" t="s">
        <v>21</v>
      </c>
      <c r="N323" s="211" t="s">
        <v>45</v>
      </c>
      <c r="O323" s="43"/>
      <c r="P323" s="212">
        <f>O323*H323</f>
        <v>0</v>
      </c>
      <c r="Q323" s="212">
        <v>2.5100000000000001E-3</v>
      </c>
      <c r="R323" s="212">
        <f>Q323*H323</f>
        <v>0.13938030000000001</v>
      </c>
      <c r="S323" s="212">
        <v>0</v>
      </c>
      <c r="T323" s="213">
        <f>S323*H323</f>
        <v>0</v>
      </c>
      <c r="AR323" s="25" t="s">
        <v>327</v>
      </c>
      <c r="AT323" s="25" t="s">
        <v>311</v>
      </c>
      <c r="AU323" s="25" t="s">
        <v>95</v>
      </c>
      <c r="AY323" s="25" t="s">
        <v>308</v>
      </c>
      <c r="BE323" s="214">
        <f>IF(N323="základní",J323,0)</f>
        <v>0</v>
      </c>
      <c r="BF323" s="214">
        <f>IF(N323="snížená",J323,0)</f>
        <v>0</v>
      </c>
      <c r="BG323" s="214">
        <f>IF(N323="zákl. přenesená",J323,0)</f>
        <v>0</v>
      </c>
      <c r="BH323" s="214">
        <f>IF(N323="sníž. přenesená",J323,0)</f>
        <v>0</v>
      </c>
      <c r="BI323" s="214">
        <f>IF(N323="nulová",J323,0)</f>
        <v>0</v>
      </c>
      <c r="BJ323" s="25" t="s">
        <v>82</v>
      </c>
      <c r="BK323" s="214">
        <f>ROUND(I323*H323,2)</f>
        <v>0</v>
      </c>
      <c r="BL323" s="25" t="s">
        <v>327</v>
      </c>
      <c r="BM323" s="25" t="s">
        <v>3754</v>
      </c>
    </row>
    <row r="324" spans="2:65" s="1" customFormat="1" ht="22.5" customHeight="1">
      <c r="B324" s="42"/>
      <c r="C324" s="203" t="s">
        <v>2241</v>
      </c>
      <c r="D324" s="203" t="s">
        <v>311</v>
      </c>
      <c r="E324" s="204" t="s">
        <v>3755</v>
      </c>
      <c r="F324" s="205" t="s">
        <v>3756</v>
      </c>
      <c r="G324" s="206" t="s">
        <v>508</v>
      </c>
      <c r="H324" s="207">
        <v>55.53</v>
      </c>
      <c r="I324" s="208"/>
      <c r="J324" s="209">
        <f>ROUND(I324*H324,2)</f>
        <v>0</v>
      </c>
      <c r="K324" s="205" t="s">
        <v>315</v>
      </c>
      <c r="L324" s="62"/>
      <c r="M324" s="210" t="s">
        <v>21</v>
      </c>
      <c r="N324" s="211" t="s">
        <v>45</v>
      </c>
      <c r="O324" s="43"/>
      <c r="P324" s="212">
        <f>O324*H324</f>
        <v>0</v>
      </c>
      <c r="Q324" s="212">
        <v>0</v>
      </c>
      <c r="R324" s="212">
        <f>Q324*H324</f>
        <v>0</v>
      </c>
      <c r="S324" s="212">
        <v>0</v>
      </c>
      <c r="T324" s="213">
        <f>S324*H324</f>
        <v>0</v>
      </c>
      <c r="AR324" s="25" t="s">
        <v>327</v>
      </c>
      <c r="AT324" s="25" t="s">
        <v>311</v>
      </c>
      <c r="AU324" s="25" t="s">
        <v>95</v>
      </c>
      <c r="AY324" s="25" t="s">
        <v>308</v>
      </c>
      <c r="BE324" s="214">
        <f>IF(N324="základní",J324,0)</f>
        <v>0</v>
      </c>
      <c r="BF324" s="214">
        <f>IF(N324="snížená",J324,0)</f>
        <v>0</v>
      </c>
      <c r="BG324" s="214">
        <f>IF(N324="zákl. přenesená",J324,0)</f>
        <v>0</v>
      </c>
      <c r="BH324" s="214">
        <f>IF(N324="sníž. přenesená",J324,0)</f>
        <v>0</v>
      </c>
      <c r="BI324" s="214">
        <f>IF(N324="nulová",J324,0)</f>
        <v>0</v>
      </c>
      <c r="BJ324" s="25" t="s">
        <v>82</v>
      </c>
      <c r="BK324" s="214">
        <f>ROUND(I324*H324,2)</f>
        <v>0</v>
      </c>
      <c r="BL324" s="25" t="s">
        <v>327</v>
      </c>
      <c r="BM324" s="25" t="s">
        <v>3757</v>
      </c>
    </row>
    <row r="325" spans="2:65" s="1" customFormat="1" ht="22.5" customHeight="1">
      <c r="B325" s="42"/>
      <c r="C325" s="203" t="s">
        <v>2245</v>
      </c>
      <c r="D325" s="203" t="s">
        <v>311</v>
      </c>
      <c r="E325" s="204" t="s">
        <v>3758</v>
      </c>
      <c r="F325" s="205" t="s">
        <v>3759</v>
      </c>
      <c r="G325" s="206" t="s">
        <v>719</v>
      </c>
      <c r="H325" s="207">
        <v>1.163</v>
      </c>
      <c r="I325" s="208"/>
      <c r="J325" s="209">
        <f>ROUND(I325*H325,2)</f>
        <v>0</v>
      </c>
      <c r="K325" s="205" t="s">
        <v>315</v>
      </c>
      <c r="L325" s="62"/>
      <c r="M325" s="210" t="s">
        <v>21</v>
      </c>
      <c r="N325" s="211" t="s">
        <v>45</v>
      </c>
      <c r="O325" s="43"/>
      <c r="P325" s="212">
        <f>O325*H325</f>
        <v>0</v>
      </c>
      <c r="Q325" s="212">
        <v>1.04331</v>
      </c>
      <c r="R325" s="212">
        <f>Q325*H325</f>
        <v>1.21336953</v>
      </c>
      <c r="S325" s="212">
        <v>0</v>
      </c>
      <c r="T325" s="213">
        <f>S325*H325</f>
        <v>0</v>
      </c>
      <c r="AR325" s="25" t="s">
        <v>327</v>
      </c>
      <c r="AT325" s="25" t="s">
        <v>311</v>
      </c>
      <c r="AU325" s="25" t="s">
        <v>95</v>
      </c>
      <c r="AY325" s="25" t="s">
        <v>308</v>
      </c>
      <c r="BE325" s="214">
        <f>IF(N325="základní",J325,0)</f>
        <v>0</v>
      </c>
      <c r="BF325" s="214">
        <f>IF(N325="snížená",J325,0)</f>
        <v>0</v>
      </c>
      <c r="BG325" s="214">
        <f>IF(N325="zákl. přenesená",J325,0)</f>
        <v>0</v>
      </c>
      <c r="BH325" s="214">
        <f>IF(N325="sníž. přenesená",J325,0)</f>
        <v>0</v>
      </c>
      <c r="BI325" s="214">
        <f>IF(N325="nulová",J325,0)</f>
        <v>0</v>
      </c>
      <c r="BJ325" s="25" t="s">
        <v>82</v>
      </c>
      <c r="BK325" s="214">
        <f>ROUND(I325*H325,2)</f>
        <v>0</v>
      </c>
      <c r="BL325" s="25" t="s">
        <v>327</v>
      </c>
      <c r="BM325" s="25" t="s">
        <v>3760</v>
      </c>
    </row>
    <row r="326" spans="2:65" s="11" customFormat="1" ht="22.35" customHeight="1">
      <c r="B326" s="186"/>
      <c r="C326" s="187"/>
      <c r="D326" s="200" t="s">
        <v>73</v>
      </c>
      <c r="E326" s="201" t="s">
        <v>528</v>
      </c>
      <c r="F326" s="201" t="s">
        <v>2276</v>
      </c>
      <c r="G326" s="187"/>
      <c r="H326" s="187"/>
      <c r="I326" s="190"/>
      <c r="J326" s="202">
        <f>BK326</f>
        <v>0</v>
      </c>
      <c r="K326" s="187"/>
      <c r="L326" s="192"/>
      <c r="M326" s="193"/>
      <c r="N326" s="194"/>
      <c r="O326" s="194"/>
      <c r="P326" s="195">
        <f>SUM(P327:P330)</f>
        <v>0</v>
      </c>
      <c r="Q326" s="194"/>
      <c r="R326" s="195">
        <f>SUM(R327:R330)</f>
        <v>2.2777015999999999</v>
      </c>
      <c r="S326" s="194"/>
      <c r="T326" s="196">
        <f>SUM(T327:T330)</f>
        <v>0</v>
      </c>
      <c r="AR326" s="197" t="s">
        <v>82</v>
      </c>
      <c r="AT326" s="198" t="s">
        <v>73</v>
      </c>
      <c r="AU326" s="198" t="s">
        <v>84</v>
      </c>
      <c r="AY326" s="197" t="s">
        <v>308</v>
      </c>
      <c r="BK326" s="199">
        <f>SUM(BK327:BK330)</f>
        <v>0</v>
      </c>
    </row>
    <row r="327" spans="2:65" s="1" customFormat="1" ht="31.5" customHeight="1">
      <c r="B327" s="42"/>
      <c r="C327" s="203" t="s">
        <v>2248</v>
      </c>
      <c r="D327" s="203" t="s">
        <v>311</v>
      </c>
      <c r="E327" s="204" t="s">
        <v>3514</v>
      </c>
      <c r="F327" s="205" t="s">
        <v>3515</v>
      </c>
      <c r="G327" s="206" t="s">
        <v>449</v>
      </c>
      <c r="H327" s="207">
        <v>1</v>
      </c>
      <c r="I327" s="208"/>
      <c r="J327" s="209">
        <f>ROUND(I327*H327,2)</f>
        <v>0</v>
      </c>
      <c r="K327" s="205" t="s">
        <v>315</v>
      </c>
      <c r="L327" s="62"/>
      <c r="M327" s="210" t="s">
        <v>21</v>
      </c>
      <c r="N327" s="211" t="s">
        <v>45</v>
      </c>
      <c r="O327" s="43"/>
      <c r="P327" s="212">
        <f>O327*H327</f>
        <v>0</v>
      </c>
      <c r="Q327" s="212">
        <v>2.2563399999999998</v>
      </c>
      <c r="R327" s="212">
        <f>Q327*H327</f>
        <v>2.2563399999999998</v>
      </c>
      <c r="S327" s="212">
        <v>0</v>
      </c>
      <c r="T327" s="213">
        <f>S327*H327</f>
        <v>0</v>
      </c>
      <c r="AR327" s="25" t="s">
        <v>327</v>
      </c>
      <c r="AT327" s="25" t="s">
        <v>311</v>
      </c>
      <c r="AU327" s="25" t="s">
        <v>95</v>
      </c>
      <c r="AY327" s="25" t="s">
        <v>308</v>
      </c>
      <c r="BE327" s="214">
        <f>IF(N327="základní",J327,0)</f>
        <v>0</v>
      </c>
      <c r="BF327" s="214">
        <f>IF(N327="snížená",J327,0)</f>
        <v>0</v>
      </c>
      <c r="BG327" s="214">
        <f>IF(N327="zákl. přenesená",J327,0)</f>
        <v>0</v>
      </c>
      <c r="BH327" s="214">
        <f>IF(N327="sníž. přenesená",J327,0)</f>
        <v>0</v>
      </c>
      <c r="BI327" s="214">
        <f>IF(N327="nulová",J327,0)</f>
        <v>0</v>
      </c>
      <c r="BJ327" s="25" t="s">
        <v>82</v>
      </c>
      <c r="BK327" s="214">
        <f>ROUND(I327*H327,2)</f>
        <v>0</v>
      </c>
      <c r="BL327" s="25" t="s">
        <v>327</v>
      </c>
      <c r="BM327" s="25" t="s">
        <v>3761</v>
      </c>
    </row>
    <row r="328" spans="2:65" s="1" customFormat="1" ht="27">
      <c r="B328" s="42"/>
      <c r="C328" s="64"/>
      <c r="D328" s="246" t="s">
        <v>1656</v>
      </c>
      <c r="E328" s="64"/>
      <c r="F328" s="290" t="s">
        <v>3517</v>
      </c>
      <c r="G328" s="64"/>
      <c r="H328" s="64"/>
      <c r="I328" s="173"/>
      <c r="J328" s="64"/>
      <c r="K328" s="64"/>
      <c r="L328" s="62"/>
      <c r="M328" s="291"/>
      <c r="N328" s="43"/>
      <c r="O328" s="43"/>
      <c r="P328" s="43"/>
      <c r="Q328" s="43"/>
      <c r="R328" s="43"/>
      <c r="S328" s="43"/>
      <c r="T328" s="79"/>
      <c r="AT328" s="25" t="s">
        <v>1656</v>
      </c>
      <c r="AU328" s="25" t="s">
        <v>95</v>
      </c>
    </row>
    <row r="329" spans="2:65" s="1" customFormat="1" ht="22.5" customHeight="1">
      <c r="B329" s="42"/>
      <c r="C329" s="203" t="s">
        <v>2253</v>
      </c>
      <c r="D329" s="203" t="s">
        <v>311</v>
      </c>
      <c r="E329" s="204" t="s">
        <v>3518</v>
      </c>
      <c r="F329" s="205" t="s">
        <v>3519</v>
      </c>
      <c r="G329" s="206" t="s">
        <v>508</v>
      </c>
      <c r="H329" s="207">
        <v>1.58</v>
      </c>
      <c r="I329" s="208"/>
      <c r="J329" s="209">
        <f>ROUND(I329*H329,2)</f>
        <v>0</v>
      </c>
      <c r="K329" s="205" t="s">
        <v>315</v>
      </c>
      <c r="L329" s="62"/>
      <c r="M329" s="210" t="s">
        <v>21</v>
      </c>
      <c r="N329" s="211" t="s">
        <v>45</v>
      </c>
      <c r="O329" s="43"/>
      <c r="P329" s="212">
        <f>O329*H329</f>
        <v>0</v>
      </c>
      <c r="Q329" s="212">
        <v>1.3520000000000001E-2</v>
      </c>
      <c r="R329" s="212">
        <f>Q329*H329</f>
        <v>2.1361600000000001E-2</v>
      </c>
      <c r="S329" s="212">
        <v>0</v>
      </c>
      <c r="T329" s="213">
        <f>S329*H329</f>
        <v>0</v>
      </c>
      <c r="AR329" s="25" t="s">
        <v>327</v>
      </c>
      <c r="AT329" s="25" t="s">
        <v>311</v>
      </c>
      <c r="AU329" s="25" t="s">
        <v>95</v>
      </c>
      <c r="AY329" s="25" t="s">
        <v>308</v>
      </c>
      <c r="BE329" s="214">
        <f>IF(N329="základní",J329,0)</f>
        <v>0</v>
      </c>
      <c r="BF329" s="214">
        <f>IF(N329="snížená",J329,0)</f>
        <v>0</v>
      </c>
      <c r="BG329" s="214">
        <f>IF(N329="zákl. přenesená",J329,0)</f>
        <v>0</v>
      </c>
      <c r="BH329" s="214">
        <f>IF(N329="sníž. přenesená",J329,0)</f>
        <v>0</v>
      </c>
      <c r="BI329" s="214">
        <f>IF(N329="nulová",J329,0)</f>
        <v>0</v>
      </c>
      <c r="BJ329" s="25" t="s">
        <v>82</v>
      </c>
      <c r="BK329" s="214">
        <f>ROUND(I329*H329,2)</f>
        <v>0</v>
      </c>
      <c r="BL329" s="25" t="s">
        <v>327</v>
      </c>
      <c r="BM329" s="25" t="s">
        <v>3762</v>
      </c>
    </row>
    <row r="330" spans="2:65" s="1" customFormat="1" ht="22.5" customHeight="1">
      <c r="B330" s="42"/>
      <c r="C330" s="203" t="s">
        <v>2257</v>
      </c>
      <c r="D330" s="203" t="s">
        <v>311</v>
      </c>
      <c r="E330" s="204" t="s">
        <v>3521</v>
      </c>
      <c r="F330" s="205" t="s">
        <v>3522</v>
      </c>
      <c r="G330" s="206" t="s">
        <v>508</v>
      </c>
      <c r="H330" s="207">
        <v>1.58</v>
      </c>
      <c r="I330" s="208"/>
      <c r="J330" s="209">
        <f>ROUND(I330*H330,2)</f>
        <v>0</v>
      </c>
      <c r="K330" s="205" t="s">
        <v>315</v>
      </c>
      <c r="L330" s="62"/>
      <c r="M330" s="210" t="s">
        <v>21</v>
      </c>
      <c r="N330" s="211" t="s">
        <v>45</v>
      </c>
      <c r="O330" s="43"/>
      <c r="P330" s="212">
        <f>O330*H330</f>
        <v>0</v>
      </c>
      <c r="Q330" s="212">
        <v>0</v>
      </c>
      <c r="R330" s="212">
        <f>Q330*H330</f>
        <v>0</v>
      </c>
      <c r="S330" s="212">
        <v>0</v>
      </c>
      <c r="T330" s="213">
        <f>S330*H330</f>
        <v>0</v>
      </c>
      <c r="AR330" s="25" t="s">
        <v>327</v>
      </c>
      <c r="AT330" s="25" t="s">
        <v>311</v>
      </c>
      <c r="AU330" s="25" t="s">
        <v>95</v>
      </c>
      <c r="AY330" s="25" t="s">
        <v>308</v>
      </c>
      <c r="BE330" s="214">
        <f>IF(N330="základní",J330,0)</f>
        <v>0</v>
      </c>
      <c r="BF330" s="214">
        <f>IF(N330="snížená",J330,0)</f>
        <v>0</v>
      </c>
      <c r="BG330" s="214">
        <f>IF(N330="zákl. přenesená",J330,0)</f>
        <v>0</v>
      </c>
      <c r="BH330" s="214">
        <f>IF(N330="sníž. přenesená",J330,0)</f>
        <v>0</v>
      </c>
      <c r="BI330" s="214">
        <f>IF(N330="nulová",J330,0)</f>
        <v>0</v>
      </c>
      <c r="BJ330" s="25" t="s">
        <v>82</v>
      </c>
      <c r="BK330" s="214">
        <f>ROUND(I330*H330,2)</f>
        <v>0</v>
      </c>
      <c r="BL330" s="25" t="s">
        <v>327</v>
      </c>
      <c r="BM330" s="25" t="s">
        <v>3763</v>
      </c>
    </row>
    <row r="331" spans="2:65" s="11" customFormat="1" ht="29.85" customHeight="1">
      <c r="B331" s="186"/>
      <c r="C331" s="187"/>
      <c r="D331" s="188" t="s">
        <v>73</v>
      </c>
      <c r="E331" s="262" t="s">
        <v>3764</v>
      </c>
      <c r="F331" s="262" t="s">
        <v>3765</v>
      </c>
      <c r="G331" s="187"/>
      <c r="H331" s="187"/>
      <c r="I331" s="190"/>
      <c r="J331" s="263">
        <f>BK331</f>
        <v>0</v>
      </c>
      <c r="K331" s="187"/>
      <c r="L331" s="192"/>
      <c r="M331" s="193"/>
      <c r="N331" s="194"/>
      <c r="O331" s="194"/>
      <c r="P331" s="195">
        <f>P332</f>
        <v>0</v>
      </c>
      <c r="Q331" s="194"/>
      <c r="R331" s="195">
        <f>R332</f>
        <v>38.53352000000001</v>
      </c>
      <c r="S331" s="194"/>
      <c r="T331" s="196">
        <f>T332</f>
        <v>0</v>
      </c>
      <c r="AR331" s="197" t="s">
        <v>82</v>
      </c>
      <c r="AT331" s="198" t="s">
        <v>73</v>
      </c>
      <c r="AU331" s="198" t="s">
        <v>82</v>
      </c>
      <c r="AY331" s="197" t="s">
        <v>308</v>
      </c>
      <c r="BK331" s="199">
        <f>BK332</f>
        <v>0</v>
      </c>
    </row>
    <row r="332" spans="2:65" s="11" customFormat="1" ht="14.85" customHeight="1">
      <c r="B332" s="186"/>
      <c r="C332" s="187"/>
      <c r="D332" s="200" t="s">
        <v>73</v>
      </c>
      <c r="E332" s="201" t="s">
        <v>673</v>
      </c>
      <c r="F332" s="201" t="s">
        <v>2116</v>
      </c>
      <c r="G332" s="187"/>
      <c r="H332" s="187"/>
      <c r="I332" s="190"/>
      <c r="J332" s="202">
        <f>BK332</f>
        <v>0</v>
      </c>
      <c r="K332" s="187"/>
      <c r="L332" s="192"/>
      <c r="M332" s="193"/>
      <c r="N332" s="194"/>
      <c r="O332" s="194"/>
      <c r="P332" s="195">
        <f>SUM(P333:P362)</f>
        <v>0</v>
      </c>
      <c r="Q332" s="194"/>
      <c r="R332" s="195">
        <f>SUM(R333:R362)</f>
        <v>38.53352000000001</v>
      </c>
      <c r="S332" s="194"/>
      <c r="T332" s="196">
        <f>SUM(T333:T362)</f>
        <v>0</v>
      </c>
      <c r="AR332" s="197" t="s">
        <v>82</v>
      </c>
      <c r="AT332" s="198" t="s">
        <v>73</v>
      </c>
      <c r="AU332" s="198" t="s">
        <v>84</v>
      </c>
      <c r="AY332" s="197" t="s">
        <v>308</v>
      </c>
      <c r="BK332" s="199">
        <f>SUM(BK333:BK362)</f>
        <v>0</v>
      </c>
    </row>
    <row r="333" spans="2:65" s="1" customFormat="1" ht="22.5" customHeight="1">
      <c r="B333" s="42"/>
      <c r="C333" s="203" t="s">
        <v>2261</v>
      </c>
      <c r="D333" s="203" t="s">
        <v>311</v>
      </c>
      <c r="E333" s="204" t="s">
        <v>3766</v>
      </c>
      <c r="F333" s="205" t="s">
        <v>3767</v>
      </c>
      <c r="G333" s="206" t="s">
        <v>578</v>
      </c>
      <c r="H333" s="207">
        <v>2</v>
      </c>
      <c r="I333" s="208"/>
      <c r="J333" s="209">
        <f>ROUND(I333*H333,2)</f>
        <v>0</v>
      </c>
      <c r="K333" s="205" t="s">
        <v>315</v>
      </c>
      <c r="L333" s="62"/>
      <c r="M333" s="210" t="s">
        <v>21</v>
      </c>
      <c r="N333" s="211" t="s">
        <v>45</v>
      </c>
      <c r="O333" s="43"/>
      <c r="P333" s="212">
        <f>O333*H333</f>
        <v>0</v>
      </c>
      <c r="Q333" s="212">
        <v>3.5220000000000001E-2</v>
      </c>
      <c r="R333" s="212">
        <f>Q333*H333</f>
        <v>7.0440000000000003E-2</v>
      </c>
      <c r="S333" s="212">
        <v>0</v>
      </c>
      <c r="T333" s="213">
        <f>S333*H333</f>
        <v>0</v>
      </c>
      <c r="AR333" s="25" t="s">
        <v>327</v>
      </c>
      <c r="AT333" s="25" t="s">
        <v>311</v>
      </c>
      <c r="AU333" s="25" t="s">
        <v>95</v>
      </c>
      <c r="AY333" s="25" t="s">
        <v>308</v>
      </c>
      <c r="BE333" s="214">
        <f>IF(N333="základní",J333,0)</f>
        <v>0</v>
      </c>
      <c r="BF333" s="214">
        <f>IF(N333="snížená",J333,0)</f>
        <v>0</v>
      </c>
      <c r="BG333" s="214">
        <f>IF(N333="zákl. přenesená",J333,0)</f>
        <v>0</v>
      </c>
      <c r="BH333" s="214">
        <f>IF(N333="sníž. přenesená",J333,0)</f>
        <v>0</v>
      </c>
      <c r="BI333" s="214">
        <f>IF(N333="nulová",J333,0)</f>
        <v>0</v>
      </c>
      <c r="BJ333" s="25" t="s">
        <v>82</v>
      </c>
      <c r="BK333" s="214">
        <f>ROUND(I333*H333,2)</f>
        <v>0</v>
      </c>
      <c r="BL333" s="25" t="s">
        <v>327</v>
      </c>
      <c r="BM333" s="25" t="s">
        <v>3768</v>
      </c>
    </row>
    <row r="334" spans="2:65" s="1" customFormat="1" ht="22.5" customHeight="1">
      <c r="B334" s="42"/>
      <c r="C334" s="277" t="s">
        <v>2266</v>
      </c>
      <c r="D334" s="277" t="s">
        <v>1079</v>
      </c>
      <c r="E334" s="278" t="s">
        <v>3769</v>
      </c>
      <c r="F334" s="279" t="s">
        <v>3770</v>
      </c>
      <c r="G334" s="280" t="s">
        <v>578</v>
      </c>
      <c r="H334" s="281">
        <v>1</v>
      </c>
      <c r="I334" s="282"/>
      <c r="J334" s="283">
        <f>ROUND(I334*H334,2)</f>
        <v>0</v>
      </c>
      <c r="K334" s="279" t="s">
        <v>21</v>
      </c>
      <c r="L334" s="284"/>
      <c r="M334" s="285" t="s">
        <v>21</v>
      </c>
      <c r="N334" s="286" t="s">
        <v>45</v>
      </c>
      <c r="O334" s="43"/>
      <c r="P334" s="212">
        <f>O334*H334</f>
        <v>0</v>
      </c>
      <c r="Q334" s="212">
        <v>1.915</v>
      </c>
      <c r="R334" s="212">
        <f>Q334*H334</f>
        <v>1.915</v>
      </c>
      <c r="S334" s="212">
        <v>0</v>
      </c>
      <c r="T334" s="213">
        <f>S334*H334</f>
        <v>0</v>
      </c>
      <c r="AR334" s="25" t="s">
        <v>342</v>
      </c>
      <c r="AT334" s="25" t="s">
        <v>1079</v>
      </c>
      <c r="AU334" s="25" t="s">
        <v>95</v>
      </c>
      <c r="AY334" s="25" t="s">
        <v>308</v>
      </c>
      <c r="BE334" s="214">
        <f>IF(N334="základní",J334,0)</f>
        <v>0</v>
      </c>
      <c r="BF334" s="214">
        <f>IF(N334="snížená",J334,0)</f>
        <v>0</v>
      </c>
      <c r="BG334" s="214">
        <f>IF(N334="zákl. přenesená",J334,0)</f>
        <v>0</v>
      </c>
      <c r="BH334" s="214">
        <f>IF(N334="sníž. přenesená",J334,0)</f>
        <v>0</v>
      </c>
      <c r="BI334" s="214">
        <f>IF(N334="nulová",J334,0)</f>
        <v>0</v>
      </c>
      <c r="BJ334" s="25" t="s">
        <v>82</v>
      </c>
      <c r="BK334" s="214">
        <f>ROUND(I334*H334,2)</f>
        <v>0</v>
      </c>
      <c r="BL334" s="25" t="s">
        <v>327</v>
      </c>
      <c r="BM334" s="25" t="s">
        <v>3771</v>
      </c>
    </row>
    <row r="335" spans="2:65" s="1" customFormat="1" ht="54">
      <c r="B335" s="42"/>
      <c r="C335" s="64"/>
      <c r="D335" s="246" t="s">
        <v>1656</v>
      </c>
      <c r="E335" s="64"/>
      <c r="F335" s="290" t="s">
        <v>3772</v>
      </c>
      <c r="G335" s="64"/>
      <c r="H335" s="64"/>
      <c r="I335" s="173"/>
      <c r="J335" s="64"/>
      <c r="K335" s="64"/>
      <c r="L335" s="62"/>
      <c r="M335" s="291"/>
      <c r="N335" s="43"/>
      <c r="O335" s="43"/>
      <c r="P335" s="43"/>
      <c r="Q335" s="43"/>
      <c r="R335" s="43"/>
      <c r="S335" s="43"/>
      <c r="T335" s="79"/>
      <c r="AT335" s="25" t="s">
        <v>1656</v>
      </c>
      <c r="AU335" s="25" t="s">
        <v>95</v>
      </c>
    </row>
    <row r="336" spans="2:65" s="1" customFormat="1" ht="22.5" customHeight="1">
      <c r="B336" s="42"/>
      <c r="C336" s="277" t="s">
        <v>2270</v>
      </c>
      <c r="D336" s="277" t="s">
        <v>1079</v>
      </c>
      <c r="E336" s="278" t="s">
        <v>3773</v>
      </c>
      <c r="F336" s="279" t="s">
        <v>3774</v>
      </c>
      <c r="G336" s="280" t="s">
        <v>578</v>
      </c>
      <c r="H336" s="281">
        <v>1</v>
      </c>
      <c r="I336" s="282"/>
      <c r="J336" s="283">
        <f>ROUND(I336*H336,2)</f>
        <v>0</v>
      </c>
      <c r="K336" s="279" t="s">
        <v>21</v>
      </c>
      <c r="L336" s="284"/>
      <c r="M336" s="285" t="s">
        <v>21</v>
      </c>
      <c r="N336" s="286" t="s">
        <v>45</v>
      </c>
      <c r="O336" s="43"/>
      <c r="P336" s="212">
        <f>O336*H336</f>
        <v>0</v>
      </c>
      <c r="Q336" s="212">
        <v>1.875</v>
      </c>
      <c r="R336" s="212">
        <f>Q336*H336</f>
        <v>1.875</v>
      </c>
      <c r="S336" s="212">
        <v>0</v>
      </c>
      <c r="T336" s="213">
        <f>S336*H336</f>
        <v>0</v>
      </c>
      <c r="AR336" s="25" t="s">
        <v>342</v>
      </c>
      <c r="AT336" s="25" t="s">
        <v>1079</v>
      </c>
      <c r="AU336" s="25" t="s">
        <v>95</v>
      </c>
      <c r="AY336" s="25" t="s">
        <v>308</v>
      </c>
      <c r="BE336" s="214">
        <f>IF(N336="základní",J336,0)</f>
        <v>0</v>
      </c>
      <c r="BF336" s="214">
        <f>IF(N336="snížená",J336,0)</f>
        <v>0</v>
      </c>
      <c r="BG336" s="214">
        <f>IF(N336="zákl. přenesená",J336,0)</f>
        <v>0</v>
      </c>
      <c r="BH336" s="214">
        <f>IF(N336="sníž. přenesená",J336,0)</f>
        <v>0</v>
      </c>
      <c r="BI336" s="214">
        <f>IF(N336="nulová",J336,0)</f>
        <v>0</v>
      </c>
      <c r="BJ336" s="25" t="s">
        <v>82</v>
      </c>
      <c r="BK336" s="214">
        <f>ROUND(I336*H336,2)</f>
        <v>0</v>
      </c>
      <c r="BL336" s="25" t="s">
        <v>327</v>
      </c>
      <c r="BM336" s="25" t="s">
        <v>3775</v>
      </c>
    </row>
    <row r="337" spans="2:65" s="1" customFormat="1" ht="54">
      <c r="B337" s="42"/>
      <c r="C337" s="64"/>
      <c r="D337" s="246" t="s">
        <v>1656</v>
      </c>
      <c r="E337" s="64"/>
      <c r="F337" s="290" t="s">
        <v>3776</v>
      </c>
      <c r="G337" s="64"/>
      <c r="H337" s="64"/>
      <c r="I337" s="173"/>
      <c r="J337" s="64"/>
      <c r="K337" s="64"/>
      <c r="L337" s="62"/>
      <c r="M337" s="291"/>
      <c r="N337" s="43"/>
      <c r="O337" s="43"/>
      <c r="P337" s="43"/>
      <c r="Q337" s="43"/>
      <c r="R337" s="43"/>
      <c r="S337" s="43"/>
      <c r="T337" s="79"/>
      <c r="AT337" s="25" t="s">
        <v>1656</v>
      </c>
      <c r="AU337" s="25" t="s">
        <v>95</v>
      </c>
    </row>
    <row r="338" spans="2:65" s="1" customFormat="1" ht="22.5" customHeight="1">
      <c r="B338" s="42"/>
      <c r="C338" s="203" t="s">
        <v>2277</v>
      </c>
      <c r="D338" s="203" t="s">
        <v>311</v>
      </c>
      <c r="E338" s="204" t="s">
        <v>3777</v>
      </c>
      <c r="F338" s="205" t="s">
        <v>3778</v>
      </c>
      <c r="G338" s="206" t="s">
        <v>578</v>
      </c>
      <c r="H338" s="207">
        <v>13</v>
      </c>
      <c r="I338" s="208"/>
      <c r="J338" s="209">
        <f>ROUND(I338*H338,2)</f>
        <v>0</v>
      </c>
      <c r="K338" s="205" t="s">
        <v>315</v>
      </c>
      <c r="L338" s="62"/>
      <c r="M338" s="210" t="s">
        <v>21</v>
      </c>
      <c r="N338" s="211" t="s">
        <v>45</v>
      </c>
      <c r="O338" s="43"/>
      <c r="P338" s="212">
        <f>O338*H338</f>
        <v>0</v>
      </c>
      <c r="Q338" s="212">
        <v>8.516E-2</v>
      </c>
      <c r="R338" s="212">
        <f>Q338*H338</f>
        <v>1.1070800000000001</v>
      </c>
      <c r="S338" s="212">
        <v>0</v>
      </c>
      <c r="T338" s="213">
        <f>S338*H338</f>
        <v>0</v>
      </c>
      <c r="AR338" s="25" t="s">
        <v>327</v>
      </c>
      <c r="AT338" s="25" t="s">
        <v>311</v>
      </c>
      <c r="AU338" s="25" t="s">
        <v>95</v>
      </c>
      <c r="AY338" s="25" t="s">
        <v>308</v>
      </c>
      <c r="BE338" s="214">
        <f>IF(N338="základní",J338,0)</f>
        <v>0</v>
      </c>
      <c r="BF338" s="214">
        <f>IF(N338="snížená",J338,0)</f>
        <v>0</v>
      </c>
      <c r="BG338" s="214">
        <f>IF(N338="zákl. přenesená",J338,0)</f>
        <v>0</v>
      </c>
      <c r="BH338" s="214">
        <f>IF(N338="sníž. přenesená",J338,0)</f>
        <v>0</v>
      </c>
      <c r="BI338" s="214">
        <f>IF(N338="nulová",J338,0)</f>
        <v>0</v>
      </c>
      <c r="BJ338" s="25" t="s">
        <v>82</v>
      </c>
      <c r="BK338" s="214">
        <f>ROUND(I338*H338,2)</f>
        <v>0</v>
      </c>
      <c r="BL338" s="25" t="s">
        <v>327</v>
      </c>
      <c r="BM338" s="25" t="s">
        <v>3779</v>
      </c>
    </row>
    <row r="339" spans="2:65" s="1" customFormat="1" ht="22.5" customHeight="1">
      <c r="B339" s="42"/>
      <c r="C339" s="277" t="s">
        <v>2282</v>
      </c>
      <c r="D339" s="277" t="s">
        <v>1079</v>
      </c>
      <c r="E339" s="278" t="s">
        <v>2140</v>
      </c>
      <c r="F339" s="279" t="s">
        <v>3780</v>
      </c>
      <c r="G339" s="280" t="s">
        <v>578</v>
      </c>
      <c r="H339" s="281">
        <v>1</v>
      </c>
      <c r="I339" s="282"/>
      <c r="J339" s="283">
        <f>ROUND(I339*H339,2)</f>
        <v>0</v>
      </c>
      <c r="K339" s="279" t="s">
        <v>21</v>
      </c>
      <c r="L339" s="284"/>
      <c r="M339" s="285" t="s">
        <v>21</v>
      </c>
      <c r="N339" s="286" t="s">
        <v>45</v>
      </c>
      <c r="O339" s="43"/>
      <c r="P339" s="212">
        <f>O339*H339</f>
        <v>0</v>
      </c>
      <c r="Q339" s="212">
        <v>2.4500000000000002</v>
      </c>
      <c r="R339" s="212">
        <f>Q339*H339</f>
        <v>2.4500000000000002</v>
      </c>
      <c r="S339" s="212">
        <v>0</v>
      </c>
      <c r="T339" s="213">
        <f>S339*H339</f>
        <v>0</v>
      </c>
      <c r="AR339" s="25" t="s">
        <v>342</v>
      </c>
      <c r="AT339" s="25" t="s">
        <v>1079</v>
      </c>
      <c r="AU339" s="25" t="s">
        <v>95</v>
      </c>
      <c r="AY339" s="25" t="s">
        <v>308</v>
      </c>
      <c r="BE339" s="214">
        <f>IF(N339="základní",J339,0)</f>
        <v>0</v>
      </c>
      <c r="BF339" s="214">
        <f>IF(N339="snížená",J339,0)</f>
        <v>0</v>
      </c>
      <c r="BG339" s="214">
        <f>IF(N339="zákl. přenesená",J339,0)</f>
        <v>0</v>
      </c>
      <c r="BH339" s="214">
        <f>IF(N339="sníž. přenesená",J339,0)</f>
        <v>0</v>
      </c>
      <c r="BI339" s="214">
        <f>IF(N339="nulová",J339,0)</f>
        <v>0</v>
      </c>
      <c r="BJ339" s="25" t="s">
        <v>82</v>
      </c>
      <c r="BK339" s="214">
        <f>ROUND(I339*H339,2)</f>
        <v>0</v>
      </c>
      <c r="BL339" s="25" t="s">
        <v>327</v>
      </c>
      <c r="BM339" s="25" t="s">
        <v>3781</v>
      </c>
    </row>
    <row r="340" spans="2:65" s="1" customFormat="1" ht="54">
      <c r="B340" s="42"/>
      <c r="C340" s="64"/>
      <c r="D340" s="246" t="s">
        <v>1656</v>
      </c>
      <c r="E340" s="64"/>
      <c r="F340" s="290" t="s">
        <v>3782</v>
      </c>
      <c r="G340" s="64"/>
      <c r="H340" s="64"/>
      <c r="I340" s="173"/>
      <c r="J340" s="64"/>
      <c r="K340" s="64"/>
      <c r="L340" s="62"/>
      <c r="M340" s="291"/>
      <c r="N340" s="43"/>
      <c r="O340" s="43"/>
      <c r="P340" s="43"/>
      <c r="Q340" s="43"/>
      <c r="R340" s="43"/>
      <c r="S340" s="43"/>
      <c r="T340" s="79"/>
      <c r="AT340" s="25" t="s">
        <v>1656</v>
      </c>
      <c r="AU340" s="25" t="s">
        <v>95</v>
      </c>
    </row>
    <row r="341" spans="2:65" s="1" customFormat="1" ht="22.5" customHeight="1">
      <c r="B341" s="42"/>
      <c r="C341" s="277" t="s">
        <v>2285</v>
      </c>
      <c r="D341" s="277" t="s">
        <v>1079</v>
      </c>
      <c r="E341" s="278" t="s">
        <v>2146</v>
      </c>
      <c r="F341" s="279" t="s">
        <v>3783</v>
      </c>
      <c r="G341" s="280" t="s">
        <v>578</v>
      </c>
      <c r="H341" s="281">
        <v>2</v>
      </c>
      <c r="I341" s="282"/>
      <c r="J341" s="283">
        <f>ROUND(I341*H341,2)</f>
        <v>0</v>
      </c>
      <c r="K341" s="279" t="s">
        <v>21</v>
      </c>
      <c r="L341" s="284"/>
      <c r="M341" s="285" t="s">
        <v>21</v>
      </c>
      <c r="N341" s="286" t="s">
        <v>45</v>
      </c>
      <c r="O341" s="43"/>
      <c r="P341" s="212">
        <f>O341*H341</f>
        <v>0</v>
      </c>
      <c r="Q341" s="212">
        <v>2.7</v>
      </c>
      <c r="R341" s="212">
        <f>Q341*H341</f>
        <v>5.4</v>
      </c>
      <c r="S341" s="212">
        <v>0</v>
      </c>
      <c r="T341" s="213">
        <f>S341*H341</f>
        <v>0</v>
      </c>
      <c r="AR341" s="25" t="s">
        <v>342</v>
      </c>
      <c r="AT341" s="25" t="s">
        <v>1079</v>
      </c>
      <c r="AU341" s="25" t="s">
        <v>95</v>
      </c>
      <c r="AY341" s="25" t="s">
        <v>308</v>
      </c>
      <c r="BE341" s="214">
        <f>IF(N341="základní",J341,0)</f>
        <v>0</v>
      </c>
      <c r="BF341" s="214">
        <f>IF(N341="snížená",J341,0)</f>
        <v>0</v>
      </c>
      <c r="BG341" s="214">
        <f>IF(N341="zákl. přenesená",J341,0)</f>
        <v>0</v>
      </c>
      <c r="BH341" s="214">
        <f>IF(N341="sníž. přenesená",J341,0)</f>
        <v>0</v>
      </c>
      <c r="BI341" s="214">
        <f>IF(N341="nulová",J341,0)</f>
        <v>0</v>
      </c>
      <c r="BJ341" s="25" t="s">
        <v>82</v>
      </c>
      <c r="BK341" s="214">
        <f>ROUND(I341*H341,2)</f>
        <v>0</v>
      </c>
      <c r="BL341" s="25" t="s">
        <v>327</v>
      </c>
      <c r="BM341" s="25" t="s">
        <v>3784</v>
      </c>
    </row>
    <row r="342" spans="2:65" s="1" customFormat="1" ht="54">
      <c r="B342" s="42"/>
      <c r="C342" s="64"/>
      <c r="D342" s="246" t="s">
        <v>1656</v>
      </c>
      <c r="E342" s="64"/>
      <c r="F342" s="290" t="s">
        <v>3782</v>
      </c>
      <c r="G342" s="64"/>
      <c r="H342" s="64"/>
      <c r="I342" s="173"/>
      <c r="J342" s="64"/>
      <c r="K342" s="64"/>
      <c r="L342" s="62"/>
      <c r="M342" s="291"/>
      <c r="N342" s="43"/>
      <c r="O342" s="43"/>
      <c r="P342" s="43"/>
      <c r="Q342" s="43"/>
      <c r="R342" s="43"/>
      <c r="S342" s="43"/>
      <c r="T342" s="79"/>
      <c r="AT342" s="25" t="s">
        <v>1656</v>
      </c>
      <c r="AU342" s="25" t="s">
        <v>95</v>
      </c>
    </row>
    <row r="343" spans="2:65" s="1" customFormat="1" ht="22.5" customHeight="1">
      <c r="B343" s="42"/>
      <c r="C343" s="277" t="s">
        <v>2288</v>
      </c>
      <c r="D343" s="277" t="s">
        <v>1079</v>
      </c>
      <c r="E343" s="278" t="s">
        <v>2149</v>
      </c>
      <c r="F343" s="279" t="s">
        <v>3785</v>
      </c>
      <c r="G343" s="280" t="s">
        <v>578</v>
      </c>
      <c r="H343" s="281">
        <v>1</v>
      </c>
      <c r="I343" s="282"/>
      <c r="J343" s="283">
        <f>ROUND(I343*H343,2)</f>
        <v>0</v>
      </c>
      <c r="K343" s="279" t="s">
        <v>21</v>
      </c>
      <c r="L343" s="284"/>
      <c r="M343" s="285" t="s">
        <v>21</v>
      </c>
      <c r="N343" s="286" t="s">
        <v>45</v>
      </c>
      <c r="O343" s="43"/>
      <c r="P343" s="212">
        <f>O343*H343</f>
        <v>0</v>
      </c>
      <c r="Q343" s="212">
        <v>2.65</v>
      </c>
      <c r="R343" s="212">
        <f>Q343*H343</f>
        <v>2.65</v>
      </c>
      <c r="S343" s="212">
        <v>0</v>
      </c>
      <c r="T343" s="213">
        <f>S343*H343</f>
        <v>0</v>
      </c>
      <c r="AR343" s="25" t="s">
        <v>342</v>
      </c>
      <c r="AT343" s="25" t="s">
        <v>1079</v>
      </c>
      <c r="AU343" s="25" t="s">
        <v>95</v>
      </c>
      <c r="AY343" s="25" t="s">
        <v>308</v>
      </c>
      <c r="BE343" s="214">
        <f>IF(N343="základní",J343,0)</f>
        <v>0</v>
      </c>
      <c r="BF343" s="214">
        <f>IF(N343="snížená",J343,0)</f>
        <v>0</v>
      </c>
      <c r="BG343" s="214">
        <f>IF(N343="zákl. přenesená",J343,0)</f>
        <v>0</v>
      </c>
      <c r="BH343" s="214">
        <f>IF(N343="sníž. přenesená",J343,0)</f>
        <v>0</v>
      </c>
      <c r="BI343" s="214">
        <f>IF(N343="nulová",J343,0)</f>
        <v>0</v>
      </c>
      <c r="BJ343" s="25" t="s">
        <v>82</v>
      </c>
      <c r="BK343" s="214">
        <f>ROUND(I343*H343,2)</f>
        <v>0</v>
      </c>
      <c r="BL343" s="25" t="s">
        <v>327</v>
      </c>
      <c r="BM343" s="25" t="s">
        <v>3786</v>
      </c>
    </row>
    <row r="344" spans="2:65" s="1" customFormat="1" ht="54">
      <c r="B344" s="42"/>
      <c r="C344" s="64"/>
      <c r="D344" s="246" t="s">
        <v>1656</v>
      </c>
      <c r="E344" s="64"/>
      <c r="F344" s="290" t="s">
        <v>3782</v>
      </c>
      <c r="G344" s="64"/>
      <c r="H344" s="64"/>
      <c r="I344" s="173"/>
      <c r="J344" s="64"/>
      <c r="K344" s="64"/>
      <c r="L344" s="62"/>
      <c r="M344" s="291"/>
      <c r="N344" s="43"/>
      <c r="O344" s="43"/>
      <c r="P344" s="43"/>
      <c r="Q344" s="43"/>
      <c r="R344" s="43"/>
      <c r="S344" s="43"/>
      <c r="T344" s="79"/>
      <c r="AT344" s="25" t="s">
        <v>1656</v>
      </c>
      <c r="AU344" s="25" t="s">
        <v>95</v>
      </c>
    </row>
    <row r="345" spans="2:65" s="1" customFormat="1" ht="22.5" customHeight="1">
      <c r="B345" s="42"/>
      <c r="C345" s="277" t="s">
        <v>2292</v>
      </c>
      <c r="D345" s="277" t="s">
        <v>1079</v>
      </c>
      <c r="E345" s="278" t="s">
        <v>3787</v>
      </c>
      <c r="F345" s="279" t="s">
        <v>3788</v>
      </c>
      <c r="G345" s="280" t="s">
        <v>578</v>
      </c>
      <c r="H345" s="281">
        <v>1</v>
      </c>
      <c r="I345" s="282"/>
      <c r="J345" s="283">
        <f>ROUND(I345*H345,2)</f>
        <v>0</v>
      </c>
      <c r="K345" s="279" t="s">
        <v>21</v>
      </c>
      <c r="L345" s="284"/>
      <c r="M345" s="285" t="s">
        <v>21</v>
      </c>
      <c r="N345" s="286" t="s">
        <v>45</v>
      </c>
      <c r="O345" s="43"/>
      <c r="P345" s="212">
        <f>O345*H345</f>
        <v>0</v>
      </c>
      <c r="Q345" s="212">
        <v>2.7</v>
      </c>
      <c r="R345" s="212">
        <f>Q345*H345</f>
        <v>2.7</v>
      </c>
      <c r="S345" s="212">
        <v>0</v>
      </c>
      <c r="T345" s="213">
        <f>S345*H345</f>
        <v>0</v>
      </c>
      <c r="AR345" s="25" t="s">
        <v>342</v>
      </c>
      <c r="AT345" s="25" t="s">
        <v>1079</v>
      </c>
      <c r="AU345" s="25" t="s">
        <v>95</v>
      </c>
      <c r="AY345" s="25" t="s">
        <v>308</v>
      </c>
      <c r="BE345" s="214">
        <f>IF(N345="základní",J345,0)</f>
        <v>0</v>
      </c>
      <c r="BF345" s="214">
        <f>IF(N345="snížená",J345,0)</f>
        <v>0</v>
      </c>
      <c r="BG345" s="214">
        <f>IF(N345="zákl. přenesená",J345,0)</f>
        <v>0</v>
      </c>
      <c r="BH345" s="214">
        <f>IF(N345="sníž. přenesená",J345,0)</f>
        <v>0</v>
      </c>
      <c r="BI345" s="214">
        <f>IF(N345="nulová",J345,0)</f>
        <v>0</v>
      </c>
      <c r="BJ345" s="25" t="s">
        <v>82</v>
      </c>
      <c r="BK345" s="214">
        <f>ROUND(I345*H345,2)</f>
        <v>0</v>
      </c>
      <c r="BL345" s="25" t="s">
        <v>327</v>
      </c>
      <c r="BM345" s="25" t="s">
        <v>3789</v>
      </c>
    </row>
    <row r="346" spans="2:65" s="1" customFormat="1" ht="54">
      <c r="B346" s="42"/>
      <c r="C346" s="64"/>
      <c r="D346" s="246" t="s">
        <v>1656</v>
      </c>
      <c r="E346" s="64"/>
      <c r="F346" s="290" t="s">
        <v>3782</v>
      </c>
      <c r="G346" s="64"/>
      <c r="H346" s="64"/>
      <c r="I346" s="173"/>
      <c r="J346" s="64"/>
      <c r="K346" s="64"/>
      <c r="L346" s="62"/>
      <c r="M346" s="291"/>
      <c r="N346" s="43"/>
      <c r="O346" s="43"/>
      <c r="P346" s="43"/>
      <c r="Q346" s="43"/>
      <c r="R346" s="43"/>
      <c r="S346" s="43"/>
      <c r="T346" s="79"/>
      <c r="AT346" s="25" t="s">
        <v>1656</v>
      </c>
      <c r="AU346" s="25" t="s">
        <v>95</v>
      </c>
    </row>
    <row r="347" spans="2:65" s="1" customFormat="1" ht="22.5" customHeight="1">
      <c r="B347" s="42"/>
      <c r="C347" s="277" t="s">
        <v>2296</v>
      </c>
      <c r="D347" s="277" t="s">
        <v>1079</v>
      </c>
      <c r="E347" s="278" t="s">
        <v>3790</v>
      </c>
      <c r="F347" s="279" t="s">
        <v>3791</v>
      </c>
      <c r="G347" s="280" t="s">
        <v>578</v>
      </c>
      <c r="H347" s="281">
        <v>1</v>
      </c>
      <c r="I347" s="282"/>
      <c r="J347" s="283">
        <f>ROUND(I347*H347,2)</f>
        <v>0</v>
      </c>
      <c r="K347" s="279" t="s">
        <v>21</v>
      </c>
      <c r="L347" s="284"/>
      <c r="M347" s="285" t="s">
        <v>21</v>
      </c>
      <c r="N347" s="286" t="s">
        <v>45</v>
      </c>
      <c r="O347" s="43"/>
      <c r="P347" s="212">
        <f>O347*H347</f>
        <v>0</v>
      </c>
      <c r="Q347" s="212">
        <v>2.7</v>
      </c>
      <c r="R347" s="212">
        <f>Q347*H347</f>
        <v>2.7</v>
      </c>
      <c r="S347" s="212">
        <v>0</v>
      </c>
      <c r="T347" s="213">
        <f>S347*H347</f>
        <v>0</v>
      </c>
      <c r="AR347" s="25" t="s">
        <v>342</v>
      </c>
      <c r="AT347" s="25" t="s">
        <v>1079</v>
      </c>
      <c r="AU347" s="25" t="s">
        <v>95</v>
      </c>
      <c r="AY347" s="25" t="s">
        <v>308</v>
      </c>
      <c r="BE347" s="214">
        <f>IF(N347="základní",J347,0)</f>
        <v>0</v>
      </c>
      <c r="BF347" s="214">
        <f>IF(N347="snížená",J347,0)</f>
        <v>0</v>
      </c>
      <c r="BG347" s="214">
        <f>IF(N347="zákl. přenesená",J347,0)</f>
        <v>0</v>
      </c>
      <c r="BH347" s="214">
        <f>IF(N347="sníž. přenesená",J347,0)</f>
        <v>0</v>
      </c>
      <c r="BI347" s="214">
        <f>IF(N347="nulová",J347,0)</f>
        <v>0</v>
      </c>
      <c r="BJ347" s="25" t="s">
        <v>82</v>
      </c>
      <c r="BK347" s="214">
        <f>ROUND(I347*H347,2)</f>
        <v>0</v>
      </c>
      <c r="BL347" s="25" t="s">
        <v>327</v>
      </c>
      <c r="BM347" s="25" t="s">
        <v>3792</v>
      </c>
    </row>
    <row r="348" spans="2:65" s="1" customFormat="1" ht="54">
      <c r="B348" s="42"/>
      <c r="C348" s="64"/>
      <c r="D348" s="246" t="s">
        <v>1656</v>
      </c>
      <c r="E348" s="64"/>
      <c r="F348" s="290" t="s">
        <v>3782</v>
      </c>
      <c r="G348" s="64"/>
      <c r="H348" s="64"/>
      <c r="I348" s="173"/>
      <c r="J348" s="64"/>
      <c r="K348" s="64"/>
      <c r="L348" s="62"/>
      <c r="M348" s="291"/>
      <c r="N348" s="43"/>
      <c r="O348" s="43"/>
      <c r="P348" s="43"/>
      <c r="Q348" s="43"/>
      <c r="R348" s="43"/>
      <c r="S348" s="43"/>
      <c r="T348" s="79"/>
      <c r="AT348" s="25" t="s">
        <v>1656</v>
      </c>
      <c r="AU348" s="25" t="s">
        <v>95</v>
      </c>
    </row>
    <row r="349" spans="2:65" s="1" customFormat="1" ht="22.5" customHeight="1">
      <c r="B349" s="42"/>
      <c r="C349" s="277" t="s">
        <v>2301</v>
      </c>
      <c r="D349" s="277" t="s">
        <v>1079</v>
      </c>
      <c r="E349" s="278" t="s">
        <v>3793</v>
      </c>
      <c r="F349" s="279" t="s">
        <v>3794</v>
      </c>
      <c r="G349" s="280" t="s">
        <v>578</v>
      </c>
      <c r="H349" s="281">
        <v>1</v>
      </c>
      <c r="I349" s="282"/>
      <c r="J349" s="283">
        <f>ROUND(I349*H349,2)</f>
        <v>0</v>
      </c>
      <c r="K349" s="279" t="s">
        <v>21</v>
      </c>
      <c r="L349" s="284"/>
      <c r="M349" s="285" t="s">
        <v>21</v>
      </c>
      <c r="N349" s="286" t="s">
        <v>45</v>
      </c>
      <c r="O349" s="43"/>
      <c r="P349" s="212">
        <f>O349*H349</f>
        <v>0</v>
      </c>
      <c r="Q349" s="212">
        <v>2.7</v>
      </c>
      <c r="R349" s="212">
        <f>Q349*H349</f>
        <v>2.7</v>
      </c>
      <c r="S349" s="212">
        <v>0</v>
      </c>
      <c r="T349" s="213">
        <f>S349*H349</f>
        <v>0</v>
      </c>
      <c r="AR349" s="25" t="s">
        <v>342</v>
      </c>
      <c r="AT349" s="25" t="s">
        <v>1079</v>
      </c>
      <c r="AU349" s="25" t="s">
        <v>95</v>
      </c>
      <c r="AY349" s="25" t="s">
        <v>308</v>
      </c>
      <c r="BE349" s="214">
        <f>IF(N349="základní",J349,0)</f>
        <v>0</v>
      </c>
      <c r="BF349" s="214">
        <f>IF(N349="snížená",J349,0)</f>
        <v>0</v>
      </c>
      <c r="BG349" s="214">
        <f>IF(N349="zákl. přenesená",J349,0)</f>
        <v>0</v>
      </c>
      <c r="BH349" s="214">
        <f>IF(N349="sníž. přenesená",J349,0)</f>
        <v>0</v>
      </c>
      <c r="BI349" s="214">
        <f>IF(N349="nulová",J349,0)</f>
        <v>0</v>
      </c>
      <c r="BJ349" s="25" t="s">
        <v>82</v>
      </c>
      <c r="BK349" s="214">
        <f>ROUND(I349*H349,2)</f>
        <v>0</v>
      </c>
      <c r="BL349" s="25" t="s">
        <v>327</v>
      </c>
      <c r="BM349" s="25" t="s">
        <v>3795</v>
      </c>
    </row>
    <row r="350" spans="2:65" s="1" customFormat="1" ht="54">
      <c r="B350" s="42"/>
      <c r="C350" s="64"/>
      <c r="D350" s="246" t="s">
        <v>1656</v>
      </c>
      <c r="E350" s="64"/>
      <c r="F350" s="290" t="s">
        <v>3782</v>
      </c>
      <c r="G350" s="64"/>
      <c r="H350" s="64"/>
      <c r="I350" s="173"/>
      <c r="J350" s="64"/>
      <c r="K350" s="64"/>
      <c r="L350" s="62"/>
      <c r="M350" s="291"/>
      <c r="N350" s="43"/>
      <c r="O350" s="43"/>
      <c r="P350" s="43"/>
      <c r="Q350" s="43"/>
      <c r="R350" s="43"/>
      <c r="S350" s="43"/>
      <c r="T350" s="79"/>
      <c r="AT350" s="25" t="s">
        <v>1656</v>
      </c>
      <c r="AU350" s="25" t="s">
        <v>95</v>
      </c>
    </row>
    <row r="351" spans="2:65" s="1" customFormat="1" ht="22.5" customHeight="1">
      <c r="B351" s="42"/>
      <c r="C351" s="277" t="s">
        <v>2306</v>
      </c>
      <c r="D351" s="277" t="s">
        <v>1079</v>
      </c>
      <c r="E351" s="278" t="s">
        <v>3796</v>
      </c>
      <c r="F351" s="279" t="s">
        <v>3797</v>
      </c>
      <c r="G351" s="280" t="s">
        <v>578</v>
      </c>
      <c r="H351" s="281">
        <v>1</v>
      </c>
      <c r="I351" s="282"/>
      <c r="J351" s="283">
        <f>ROUND(I351*H351,2)</f>
        <v>0</v>
      </c>
      <c r="K351" s="279" t="s">
        <v>21</v>
      </c>
      <c r="L351" s="284"/>
      <c r="M351" s="285" t="s">
        <v>21</v>
      </c>
      <c r="N351" s="286" t="s">
        <v>45</v>
      </c>
      <c r="O351" s="43"/>
      <c r="P351" s="212">
        <f>O351*H351</f>
        <v>0</v>
      </c>
      <c r="Q351" s="212">
        <v>2.65</v>
      </c>
      <c r="R351" s="212">
        <f>Q351*H351</f>
        <v>2.65</v>
      </c>
      <c r="S351" s="212">
        <v>0</v>
      </c>
      <c r="T351" s="213">
        <f>S351*H351</f>
        <v>0</v>
      </c>
      <c r="AR351" s="25" t="s">
        <v>342</v>
      </c>
      <c r="AT351" s="25" t="s">
        <v>1079</v>
      </c>
      <c r="AU351" s="25" t="s">
        <v>95</v>
      </c>
      <c r="AY351" s="25" t="s">
        <v>308</v>
      </c>
      <c r="BE351" s="214">
        <f>IF(N351="základní",J351,0)</f>
        <v>0</v>
      </c>
      <c r="BF351" s="214">
        <f>IF(N351="snížená",J351,0)</f>
        <v>0</v>
      </c>
      <c r="BG351" s="214">
        <f>IF(N351="zákl. přenesená",J351,0)</f>
        <v>0</v>
      </c>
      <c r="BH351" s="214">
        <f>IF(N351="sníž. přenesená",J351,0)</f>
        <v>0</v>
      </c>
      <c r="BI351" s="214">
        <f>IF(N351="nulová",J351,0)</f>
        <v>0</v>
      </c>
      <c r="BJ351" s="25" t="s">
        <v>82</v>
      </c>
      <c r="BK351" s="214">
        <f>ROUND(I351*H351,2)</f>
        <v>0</v>
      </c>
      <c r="BL351" s="25" t="s">
        <v>327</v>
      </c>
      <c r="BM351" s="25" t="s">
        <v>3798</v>
      </c>
    </row>
    <row r="352" spans="2:65" s="1" customFormat="1" ht="54">
      <c r="B352" s="42"/>
      <c r="C352" s="64"/>
      <c r="D352" s="246" t="s">
        <v>1656</v>
      </c>
      <c r="E352" s="64"/>
      <c r="F352" s="290" t="s">
        <v>3782</v>
      </c>
      <c r="G352" s="64"/>
      <c r="H352" s="64"/>
      <c r="I352" s="173"/>
      <c r="J352" s="64"/>
      <c r="K352" s="64"/>
      <c r="L352" s="62"/>
      <c r="M352" s="291"/>
      <c r="N352" s="43"/>
      <c r="O352" s="43"/>
      <c r="P352" s="43"/>
      <c r="Q352" s="43"/>
      <c r="R352" s="43"/>
      <c r="S352" s="43"/>
      <c r="T352" s="79"/>
      <c r="AT352" s="25" t="s">
        <v>1656</v>
      </c>
      <c r="AU352" s="25" t="s">
        <v>95</v>
      </c>
    </row>
    <row r="353" spans="2:65" s="1" customFormat="1" ht="22.5" customHeight="1">
      <c r="B353" s="42"/>
      <c r="C353" s="277" t="s">
        <v>2311</v>
      </c>
      <c r="D353" s="277" t="s">
        <v>1079</v>
      </c>
      <c r="E353" s="278" t="s">
        <v>3799</v>
      </c>
      <c r="F353" s="279" t="s">
        <v>3800</v>
      </c>
      <c r="G353" s="280" t="s">
        <v>578</v>
      </c>
      <c r="H353" s="281">
        <v>1</v>
      </c>
      <c r="I353" s="282"/>
      <c r="J353" s="283">
        <f>ROUND(I353*H353,2)</f>
        <v>0</v>
      </c>
      <c r="K353" s="279" t="s">
        <v>21</v>
      </c>
      <c r="L353" s="284"/>
      <c r="M353" s="285" t="s">
        <v>21</v>
      </c>
      <c r="N353" s="286" t="s">
        <v>45</v>
      </c>
      <c r="O353" s="43"/>
      <c r="P353" s="212">
        <f>O353*H353</f>
        <v>0</v>
      </c>
      <c r="Q353" s="212">
        <v>2.0499999999999998</v>
      </c>
      <c r="R353" s="212">
        <f>Q353*H353</f>
        <v>2.0499999999999998</v>
      </c>
      <c r="S353" s="212">
        <v>0</v>
      </c>
      <c r="T353" s="213">
        <f>S353*H353</f>
        <v>0</v>
      </c>
      <c r="AR353" s="25" t="s">
        <v>342</v>
      </c>
      <c r="AT353" s="25" t="s">
        <v>1079</v>
      </c>
      <c r="AU353" s="25" t="s">
        <v>95</v>
      </c>
      <c r="AY353" s="25" t="s">
        <v>308</v>
      </c>
      <c r="BE353" s="214">
        <f>IF(N353="základní",J353,0)</f>
        <v>0</v>
      </c>
      <c r="BF353" s="214">
        <f>IF(N353="snížená",J353,0)</f>
        <v>0</v>
      </c>
      <c r="BG353" s="214">
        <f>IF(N353="zákl. přenesená",J353,0)</f>
        <v>0</v>
      </c>
      <c r="BH353" s="214">
        <f>IF(N353="sníž. přenesená",J353,0)</f>
        <v>0</v>
      </c>
      <c r="BI353" s="214">
        <f>IF(N353="nulová",J353,0)</f>
        <v>0</v>
      </c>
      <c r="BJ353" s="25" t="s">
        <v>82</v>
      </c>
      <c r="BK353" s="214">
        <f>ROUND(I353*H353,2)</f>
        <v>0</v>
      </c>
      <c r="BL353" s="25" t="s">
        <v>327</v>
      </c>
      <c r="BM353" s="25" t="s">
        <v>3801</v>
      </c>
    </row>
    <row r="354" spans="2:65" s="1" customFormat="1" ht="54">
      <c r="B354" s="42"/>
      <c r="C354" s="64"/>
      <c r="D354" s="246" t="s">
        <v>1656</v>
      </c>
      <c r="E354" s="64"/>
      <c r="F354" s="290" t="s">
        <v>3782</v>
      </c>
      <c r="G354" s="64"/>
      <c r="H354" s="64"/>
      <c r="I354" s="173"/>
      <c r="J354" s="64"/>
      <c r="K354" s="64"/>
      <c r="L354" s="62"/>
      <c r="M354" s="291"/>
      <c r="N354" s="43"/>
      <c r="O354" s="43"/>
      <c r="P354" s="43"/>
      <c r="Q354" s="43"/>
      <c r="R354" s="43"/>
      <c r="S354" s="43"/>
      <c r="T354" s="79"/>
      <c r="AT354" s="25" t="s">
        <v>1656</v>
      </c>
      <c r="AU354" s="25" t="s">
        <v>95</v>
      </c>
    </row>
    <row r="355" spans="2:65" s="1" customFormat="1" ht="22.5" customHeight="1">
      <c r="B355" s="42"/>
      <c r="C355" s="277" t="s">
        <v>2316</v>
      </c>
      <c r="D355" s="277" t="s">
        <v>1079</v>
      </c>
      <c r="E355" s="278" t="s">
        <v>3802</v>
      </c>
      <c r="F355" s="279" t="s">
        <v>3803</v>
      </c>
      <c r="G355" s="280" t="s">
        <v>578</v>
      </c>
      <c r="H355" s="281">
        <v>1</v>
      </c>
      <c r="I355" s="282"/>
      <c r="J355" s="283">
        <f>ROUND(I355*H355,2)</f>
        <v>0</v>
      </c>
      <c r="K355" s="279" t="s">
        <v>21</v>
      </c>
      <c r="L355" s="284"/>
      <c r="M355" s="285" t="s">
        <v>21</v>
      </c>
      <c r="N355" s="286" t="s">
        <v>45</v>
      </c>
      <c r="O355" s="43"/>
      <c r="P355" s="212">
        <f>O355*H355</f>
        <v>0</v>
      </c>
      <c r="Q355" s="212">
        <v>2.1</v>
      </c>
      <c r="R355" s="212">
        <f>Q355*H355</f>
        <v>2.1</v>
      </c>
      <c r="S355" s="212">
        <v>0</v>
      </c>
      <c r="T355" s="213">
        <f>S355*H355</f>
        <v>0</v>
      </c>
      <c r="AR355" s="25" t="s">
        <v>342</v>
      </c>
      <c r="AT355" s="25" t="s">
        <v>1079</v>
      </c>
      <c r="AU355" s="25" t="s">
        <v>95</v>
      </c>
      <c r="AY355" s="25" t="s">
        <v>308</v>
      </c>
      <c r="BE355" s="214">
        <f>IF(N355="základní",J355,0)</f>
        <v>0</v>
      </c>
      <c r="BF355" s="214">
        <f>IF(N355="snížená",J355,0)</f>
        <v>0</v>
      </c>
      <c r="BG355" s="214">
        <f>IF(N355="zákl. přenesená",J355,0)</f>
        <v>0</v>
      </c>
      <c r="BH355" s="214">
        <f>IF(N355="sníž. přenesená",J355,0)</f>
        <v>0</v>
      </c>
      <c r="BI355" s="214">
        <f>IF(N355="nulová",J355,0)</f>
        <v>0</v>
      </c>
      <c r="BJ355" s="25" t="s">
        <v>82</v>
      </c>
      <c r="BK355" s="214">
        <f>ROUND(I355*H355,2)</f>
        <v>0</v>
      </c>
      <c r="BL355" s="25" t="s">
        <v>327</v>
      </c>
      <c r="BM355" s="25" t="s">
        <v>3804</v>
      </c>
    </row>
    <row r="356" spans="2:65" s="1" customFormat="1" ht="54">
      <c r="B356" s="42"/>
      <c r="C356" s="64"/>
      <c r="D356" s="246" t="s">
        <v>1656</v>
      </c>
      <c r="E356" s="64"/>
      <c r="F356" s="290" t="s">
        <v>3782</v>
      </c>
      <c r="G356" s="64"/>
      <c r="H356" s="64"/>
      <c r="I356" s="173"/>
      <c r="J356" s="64"/>
      <c r="K356" s="64"/>
      <c r="L356" s="62"/>
      <c r="M356" s="291"/>
      <c r="N356" s="43"/>
      <c r="O356" s="43"/>
      <c r="P356" s="43"/>
      <c r="Q356" s="43"/>
      <c r="R356" s="43"/>
      <c r="S356" s="43"/>
      <c r="T356" s="79"/>
      <c r="AT356" s="25" t="s">
        <v>1656</v>
      </c>
      <c r="AU356" s="25" t="s">
        <v>95</v>
      </c>
    </row>
    <row r="357" spans="2:65" s="1" customFormat="1" ht="22.5" customHeight="1">
      <c r="B357" s="42"/>
      <c r="C357" s="277" t="s">
        <v>2319</v>
      </c>
      <c r="D357" s="277" t="s">
        <v>1079</v>
      </c>
      <c r="E357" s="278" t="s">
        <v>3805</v>
      </c>
      <c r="F357" s="279" t="s">
        <v>3806</v>
      </c>
      <c r="G357" s="280" t="s">
        <v>578</v>
      </c>
      <c r="H357" s="281">
        <v>1</v>
      </c>
      <c r="I357" s="282"/>
      <c r="J357" s="283">
        <f>ROUND(I357*H357,2)</f>
        <v>0</v>
      </c>
      <c r="K357" s="279" t="s">
        <v>21</v>
      </c>
      <c r="L357" s="284"/>
      <c r="M357" s="285" t="s">
        <v>21</v>
      </c>
      <c r="N357" s="286" t="s">
        <v>45</v>
      </c>
      <c r="O357" s="43"/>
      <c r="P357" s="212">
        <f>O357*H357</f>
        <v>0</v>
      </c>
      <c r="Q357" s="212">
        <v>2.4089999999999998</v>
      </c>
      <c r="R357" s="212">
        <f>Q357*H357</f>
        <v>2.4089999999999998</v>
      </c>
      <c r="S357" s="212">
        <v>0</v>
      </c>
      <c r="T357" s="213">
        <f>S357*H357</f>
        <v>0</v>
      </c>
      <c r="AR357" s="25" t="s">
        <v>342</v>
      </c>
      <c r="AT357" s="25" t="s">
        <v>1079</v>
      </c>
      <c r="AU357" s="25" t="s">
        <v>95</v>
      </c>
      <c r="AY357" s="25" t="s">
        <v>308</v>
      </c>
      <c r="BE357" s="214">
        <f>IF(N357="základní",J357,0)</f>
        <v>0</v>
      </c>
      <c r="BF357" s="214">
        <f>IF(N357="snížená",J357,0)</f>
        <v>0</v>
      </c>
      <c r="BG357" s="214">
        <f>IF(N357="zákl. přenesená",J357,0)</f>
        <v>0</v>
      </c>
      <c r="BH357" s="214">
        <f>IF(N357="sníž. přenesená",J357,0)</f>
        <v>0</v>
      </c>
      <c r="BI357" s="214">
        <f>IF(N357="nulová",J357,0)</f>
        <v>0</v>
      </c>
      <c r="BJ357" s="25" t="s">
        <v>82</v>
      </c>
      <c r="BK357" s="214">
        <f>ROUND(I357*H357,2)</f>
        <v>0</v>
      </c>
      <c r="BL357" s="25" t="s">
        <v>327</v>
      </c>
      <c r="BM357" s="25" t="s">
        <v>3807</v>
      </c>
    </row>
    <row r="358" spans="2:65" s="1" customFormat="1" ht="54">
      <c r="B358" s="42"/>
      <c r="C358" s="64"/>
      <c r="D358" s="246" t="s">
        <v>1656</v>
      </c>
      <c r="E358" s="64"/>
      <c r="F358" s="290" t="s">
        <v>3772</v>
      </c>
      <c r="G358" s="64"/>
      <c r="H358" s="64"/>
      <c r="I358" s="173"/>
      <c r="J358" s="64"/>
      <c r="K358" s="64"/>
      <c r="L358" s="62"/>
      <c r="M358" s="291"/>
      <c r="N358" s="43"/>
      <c r="O358" s="43"/>
      <c r="P358" s="43"/>
      <c r="Q358" s="43"/>
      <c r="R358" s="43"/>
      <c r="S358" s="43"/>
      <c r="T358" s="79"/>
      <c r="AT358" s="25" t="s">
        <v>1656</v>
      </c>
      <c r="AU358" s="25" t="s">
        <v>95</v>
      </c>
    </row>
    <row r="359" spans="2:65" s="1" customFormat="1" ht="22.5" customHeight="1">
      <c r="B359" s="42"/>
      <c r="C359" s="277" t="s">
        <v>2324</v>
      </c>
      <c r="D359" s="277" t="s">
        <v>1079</v>
      </c>
      <c r="E359" s="278" t="s">
        <v>3808</v>
      </c>
      <c r="F359" s="279" t="s">
        <v>3809</v>
      </c>
      <c r="G359" s="280" t="s">
        <v>578</v>
      </c>
      <c r="H359" s="281">
        <v>1</v>
      </c>
      <c r="I359" s="282"/>
      <c r="J359" s="283">
        <f>ROUND(I359*H359,2)</f>
        <v>0</v>
      </c>
      <c r="K359" s="279" t="s">
        <v>21</v>
      </c>
      <c r="L359" s="284"/>
      <c r="M359" s="285" t="s">
        <v>21</v>
      </c>
      <c r="N359" s="286" t="s">
        <v>45</v>
      </c>
      <c r="O359" s="43"/>
      <c r="P359" s="212">
        <f>O359*H359</f>
        <v>0</v>
      </c>
      <c r="Q359" s="212">
        <v>2.5049999999999999</v>
      </c>
      <c r="R359" s="212">
        <f>Q359*H359</f>
        <v>2.5049999999999999</v>
      </c>
      <c r="S359" s="212">
        <v>0</v>
      </c>
      <c r="T359" s="213">
        <f>S359*H359</f>
        <v>0</v>
      </c>
      <c r="AR359" s="25" t="s">
        <v>342</v>
      </c>
      <c r="AT359" s="25" t="s">
        <v>1079</v>
      </c>
      <c r="AU359" s="25" t="s">
        <v>95</v>
      </c>
      <c r="AY359" s="25" t="s">
        <v>308</v>
      </c>
      <c r="BE359" s="214">
        <f>IF(N359="základní",J359,0)</f>
        <v>0</v>
      </c>
      <c r="BF359" s="214">
        <f>IF(N359="snížená",J359,0)</f>
        <v>0</v>
      </c>
      <c r="BG359" s="214">
        <f>IF(N359="zákl. přenesená",J359,0)</f>
        <v>0</v>
      </c>
      <c r="BH359" s="214">
        <f>IF(N359="sníž. přenesená",J359,0)</f>
        <v>0</v>
      </c>
      <c r="BI359" s="214">
        <f>IF(N359="nulová",J359,0)</f>
        <v>0</v>
      </c>
      <c r="BJ359" s="25" t="s">
        <v>82</v>
      </c>
      <c r="BK359" s="214">
        <f>ROUND(I359*H359,2)</f>
        <v>0</v>
      </c>
      <c r="BL359" s="25" t="s">
        <v>327</v>
      </c>
      <c r="BM359" s="25" t="s">
        <v>3810</v>
      </c>
    </row>
    <row r="360" spans="2:65" s="1" customFormat="1" ht="54">
      <c r="B360" s="42"/>
      <c r="C360" s="64"/>
      <c r="D360" s="246" t="s">
        <v>1656</v>
      </c>
      <c r="E360" s="64"/>
      <c r="F360" s="290" t="s">
        <v>3776</v>
      </c>
      <c r="G360" s="64"/>
      <c r="H360" s="64"/>
      <c r="I360" s="173"/>
      <c r="J360" s="64"/>
      <c r="K360" s="64"/>
      <c r="L360" s="62"/>
      <c r="M360" s="291"/>
      <c r="N360" s="43"/>
      <c r="O360" s="43"/>
      <c r="P360" s="43"/>
      <c r="Q360" s="43"/>
      <c r="R360" s="43"/>
      <c r="S360" s="43"/>
      <c r="T360" s="79"/>
      <c r="AT360" s="25" t="s">
        <v>1656</v>
      </c>
      <c r="AU360" s="25" t="s">
        <v>95</v>
      </c>
    </row>
    <row r="361" spans="2:65" s="1" customFormat="1" ht="31.5" customHeight="1">
      <c r="B361" s="42"/>
      <c r="C361" s="277" t="s">
        <v>2327</v>
      </c>
      <c r="D361" s="277" t="s">
        <v>1079</v>
      </c>
      <c r="E361" s="278" t="s">
        <v>3811</v>
      </c>
      <c r="F361" s="279" t="s">
        <v>3812</v>
      </c>
      <c r="G361" s="280" t="s">
        <v>578</v>
      </c>
      <c r="H361" s="281">
        <v>1</v>
      </c>
      <c r="I361" s="282"/>
      <c r="J361" s="283">
        <f>ROUND(I361*H361,2)</f>
        <v>0</v>
      </c>
      <c r="K361" s="279" t="s">
        <v>21</v>
      </c>
      <c r="L361" s="284"/>
      <c r="M361" s="285" t="s">
        <v>21</v>
      </c>
      <c r="N361" s="286" t="s">
        <v>45</v>
      </c>
      <c r="O361" s="43"/>
      <c r="P361" s="212">
        <f>O361*H361</f>
        <v>0</v>
      </c>
      <c r="Q361" s="212">
        <v>3.2519999999999998</v>
      </c>
      <c r="R361" s="212">
        <f>Q361*H361</f>
        <v>3.2519999999999998</v>
      </c>
      <c r="S361" s="212">
        <v>0</v>
      </c>
      <c r="T361" s="213">
        <f>S361*H361</f>
        <v>0</v>
      </c>
      <c r="AR361" s="25" t="s">
        <v>342</v>
      </c>
      <c r="AT361" s="25" t="s">
        <v>1079</v>
      </c>
      <c r="AU361" s="25" t="s">
        <v>95</v>
      </c>
      <c r="AY361" s="25" t="s">
        <v>308</v>
      </c>
      <c r="BE361" s="214">
        <f>IF(N361="základní",J361,0)</f>
        <v>0</v>
      </c>
      <c r="BF361" s="214">
        <f>IF(N361="snížená",J361,0)</f>
        <v>0</v>
      </c>
      <c r="BG361" s="214">
        <f>IF(N361="zákl. přenesená",J361,0)</f>
        <v>0</v>
      </c>
      <c r="BH361" s="214">
        <f>IF(N361="sníž. přenesená",J361,0)</f>
        <v>0</v>
      </c>
      <c r="BI361" s="214">
        <f>IF(N361="nulová",J361,0)</f>
        <v>0</v>
      </c>
      <c r="BJ361" s="25" t="s">
        <v>82</v>
      </c>
      <c r="BK361" s="214">
        <f>ROUND(I361*H361,2)</f>
        <v>0</v>
      </c>
      <c r="BL361" s="25" t="s">
        <v>327</v>
      </c>
      <c r="BM361" s="25" t="s">
        <v>3813</v>
      </c>
    </row>
    <row r="362" spans="2:65" s="1" customFormat="1" ht="54">
      <c r="B362" s="42"/>
      <c r="C362" s="64"/>
      <c r="D362" s="223" t="s">
        <v>1656</v>
      </c>
      <c r="E362" s="64"/>
      <c r="F362" s="292" t="s">
        <v>3776</v>
      </c>
      <c r="G362" s="64"/>
      <c r="H362" s="64"/>
      <c r="I362" s="173"/>
      <c r="J362" s="64"/>
      <c r="K362" s="64"/>
      <c r="L362" s="62"/>
      <c r="M362" s="291"/>
      <c r="N362" s="43"/>
      <c r="O362" s="43"/>
      <c r="P362" s="43"/>
      <c r="Q362" s="43"/>
      <c r="R362" s="43"/>
      <c r="S362" s="43"/>
      <c r="T362" s="79"/>
      <c r="AT362" s="25" t="s">
        <v>1656</v>
      </c>
      <c r="AU362" s="25" t="s">
        <v>95</v>
      </c>
    </row>
    <row r="363" spans="2:65" s="11" customFormat="1" ht="29.85" customHeight="1">
      <c r="B363" s="186"/>
      <c r="C363" s="187"/>
      <c r="D363" s="188" t="s">
        <v>73</v>
      </c>
      <c r="E363" s="262" t="s">
        <v>3814</v>
      </c>
      <c r="F363" s="262" t="s">
        <v>3815</v>
      </c>
      <c r="G363" s="187"/>
      <c r="H363" s="187"/>
      <c r="I363" s="190"/>
      <c r="J363" s="263">
        <f>BK363</f>
        <v>0</v>
      </c>
      <c r="K363" s="187"/>
      <c r="L363" s="192"/>
      <c r="M363" s="193"/>
      <c r="N363" s="194"/>
      <c r="O363" s="194"/>
      <c r="P363" s="195">
        <f>P364+P369+P372+P390+P411+P416</f>
        <v>0</v>
      </c>
      <c r="Q363" s="194"/>
      <c r="R363" s="195">
        <f>R364+R369+R372+R390+R411+R416</f>
        <v>3.8871822000000003</v>
      </c>
      <c r="S363" s="194"/>
      <c r="T363" s="196">
        <f>T364+T369+T372+T390+T411+T416</f>
        <v>0.10074</v>
      </c>
      <c r="AR363" s="197" t="s">
        <v>82</v>
      </c>
      <c r="AT363" s="198" t="s">
        <v>73</v>
      </c>
      <c r="AU363" s="198" t="s">
        <v>82</v>
      </c>
      <c r="AY363" s="197" t="s">
        <v>308</v>
      </c>
      <c r="BK363" s="199">
        <f>BK364+BK369+BK372+BK390+BK411+BK416</f>
        <v>0</v>
      </c>
    </row>
    <row r="364" spans="2:65" s="11" customFormat="1" ht="14.85" customHeight="1">
      <c r="B364" s="186"/>
      <c r="C364" s="187"/>
      <c r="D364" s="200" t="s">
        <v>73</v>
      </c>
      <c r="E364" s="201" t="s">
        <v>593</v>
      </c>
      <c r="F364" s="201" t="s">
        <v>3471</v>
      </c>
      <c r="G364" s="187"/>
      <c r="H364" s="187"/>
      <c r="I364" s="190"/>
      <c r="J364" s="202">
        <f>BK364</f>
        <v>0</v>
      </c>
      <c r="K364" s="187"/>
      <c r="L364" s="192"/>
      <c r="M364" s="193"/>
      <c r="N364" s="194"/>
      <c r="O364" s="194"/>
      <c r="P364" s="195">
        <f>SUM(P365:P368)</f>
        <v>0</v>
      </c>
      <c r="Q364" s="194"/>
      <c r="R364" s="195">
        <f>SUM(R365:R368)</f>
        <v>1.6375232</v>
      </c>
      <c r="S364" s="194"/>
      <c r="T364" s="196">
        <f>SUM(T365:T368)</f>
        <v>0</v>
      </c>
      <c r="AR364" s="197" t="s">
        <v>82</v>
      </c>
      <c r="AT364" s="198" t="s">
        <v>73</v>
      </c>
      <c r="AU364" s="198" t="s">
        <v>84</v>
      </c>
      <c r="AY364" s="197" t="s">
        <v>308</v>
      </c>
      <c r="BK364" s="199">
        <f>SUM(BK365:BK368)</f>
        <v>0</v>
      </c>
    </row>
    <row r="365" spans="2:65" s="1" customFormat="1" ht="31.5" customHeight="1">
      <c r="B365" s="42"/>
      <c r="C365" s="203" t="s">
        <v>2331</v>
      </c>
      <c r="D365" s="203" t="s">
        <v>311</v>
      </c>
      <c r="E365" s="204" t="s">
        <v>3816</v>
      </c>
      <c r="F365" s="205" t="s">
        <v>3817</v>
      </c>
      <c r="G365" s="206" t="s">
        <v>508</v>
      </c>
      <c r="H365" s="207">
        <v>47.4</v>
      </c>
      <c r="I365" s="208"/>
      <c r="J365" s="209">
        <f>ROUND(I365*H365,2)</f>
        <v>0</v>
      </c>
      <c r="K365" s="205" t="s">
        <v>315</v>
      </c>
      <c r="L365" s="62"/>
      <c r="M365" s="210" t="s">
        <v>21</v>
      </c>
      <c r="N365" s="211" t="s">
        <v>45</v>
      </c>
      <c r="O365" s="43"/>
      <c r="P365" s="212">
        <f>O365*H365</f>
        <v>0</v>
      </c>
      <c r="Q365" s="212">
        <v>3.092E-2</v>
      </c>
      <c r="R365" s="212">
        <f>Q365*H365</f>
        <v>1.465608</v>
      </c>
      <c r="S365" s="212">
        <v>0</v>
      </c>
      <c r="T365" s="213">
        <f>S365*H365</f>
        <v>0</v>
      </c>
      <c r="AR365" s="25" t="s">
        <v>327</v>
      </c>
      <c r="AT365" s="25" t="s">
        <v>311</v>
      </c>
      <c r="AU365" s="25" t="s">
        <v>95</v>
      </c>
      <c r="AY365" s="25" t="s">
        <v>308</v>
      </c>
      <c r="BE365" s="214">
        <f>IF(N365="základní",J365,0)</f>
        <v>0</v>
      </c>
      <c r="BF365" s="214">
        <f>IF(N365="snížená",J365,0)</f>
        <v>0</v>
      </c>
      <c r="BG365" s="214">
        <f>IF(N365="zákl. přenesená",J365,0)</f>
        <v>0</v>
      </c>
      <c r="BH365" s="214">
        <f>IF(N365="sníž. přenesená",J365,0)</f>
        <v>0</v>
      </c>
      <c r="BI365" s="214">
        <f>IF(N365="nulová",J365,0)</f>
        <v>0</v>
      </c>
      <c r="BJ365" s="25" t="s">
        <v>82</v>
      </c>
      <c r="BK365" s="214">
        <f>ROUND(I365*H365,2)</f>
        <v>0</v>
      </c>
      <c r="BL365" s="25" t="s">
        <v>327</v>
      </c>
      <c r="BM365" s="25" t="s">
        <v>3818</v>
      </c>
    </row>
    <row r="366" spans="2:65" s="1" customFormat="1" ht="27">
      <c r="B366" s="42"/>
      <c r="C366" s="64"/>
      <c r="D366" s="246" t="s">
        <v>1656</v>
      </c>
      <c r="E366" s="64"/>
      <c r="F366" s="290" t="s">
        <v>3819</v>
      </c>
      <c r="G366" s="64"/>
      <c r="H366" s="64"/>
      <c r="I366" s="173"/>
      <c r="J366" s="64"/>
      <c r="K366" s="64"/>
      <c r="L366" s="62"/>
      <c r="M366" s="291"/>
      <c r="N366" s="43"/>
      <c r="O366" s="43"/>
      <c r="P366" s="43"/>
      <c r="Q366" s="43"/>
      <c r="R366" s="43"/>
      <c r="S366" s="43"/>
      <c r="T366" s="79"/>
      <c r="AT366" s="25" t="s">
        <v>1656</v>
      </c>
      <c r="AU366" s="25" t="s">
        <v>95</v>
      </c>
    </row>
    <row r="367" spans="2:65" s="1" customFormat="1" ht="31.5" customHeight="1">
      <c r="B367" s="42"/>
      <c r="C367" s="203" t="s">
        <v>2335</v>
      </c>
      <c r="D367" s="203" t="s">
        <v>311</v>
      </c>
      <c r="E367" s="204" t="s">
        <v>3820</v>
      </c>
      <c r="F367" s="205" t="s">
        <v>3821</v>
      </c>
      <c r="G367" s="206" t="s">
        <v>508</v>
      </c>
      <c r="H367" s="207">
        <v>5.56</v>
      </c>
      <c r="I367" s="208"/>
      <c r="J367" s="209">
        <f>ROUND(I367*H367,2)</f>
        <v>0</v>
      </c>
      <c r="K367" s="205" t="s">
        <v>315</v>
      </c>
      <c r="L367" s="62"/>
      <c r="M367" s="210" t="s">
        <v>21</v>
      </c>
      <c r="N367" s="211" t="s">
        <v>45</v>
      </c>
      <c r="O367" s="43"/>
      <c r="P367" s="212">
        <f>O367*H367</f>
        <v>0</v>
      </c>
      <c r="Q367" s="212">
        <v>3.092E-2</v>
      </c>
      <c r="R367" s="212">
        <f>Q367*H367</f>
        <v>0.17191519999999999</v>
      </c>
      <c r="S367" s="212">
        <v>0</v>
      </c>
      <c r="T367" s="213">
        <f>S367*H367</f>
        <v>0</v>
      </c>
      <c r="AR367" s="25" t="s">
        <v>327</v>
      </c>
      <c r="AT367" s="25" t="s">
        <v>311</v>
      </c>
      <c r="AU367" s="25" t="s">
        <v>95</v>
      </c>
      <c r="AY367" s="25" t="s">
        <v>308</v>
      </c>
      <c r="BE367" s="214">
        <f>IF(N367="základní",J367,0)</f>
        <v>0</v>
      </c>
      <c r="BF367" s="214">
        <f>IF(N367="snížená",J367,0)</f>
        <v>0</v>
      </c>
      <c r="BG367" s="214">
        <f>IF(N367="zákl. přenesená",J367,0)</f>
        <v>0</v>
      </c>
      <c r="BH367" s="214">
        <f>IF(N367="sníž. přenesená",J367,0)</f>
        <v>0</v>
      </c>
      <c r="BI367" s="214">
        <f>IF(N367="nulová",J367,0)</f>
        <v>0</v>
      </c>
      <c r="BJ367" s="25" t="s">
        <v>82</v>
      </c>
      <c r="BK367" s="214">
        <f>ROUND(I367*H367,2)</f>
        <v>0</v>
      </c>
      <c r="BL367" s="25" t="s">
        <v>327</v>
      </c>
      <c r="BM367" s="25" t="s">
        <v>3822</v>
      </c>
    </row>
    <row r="368" spans="2:65" s="1" customFormat="1" ht="27">
      <c r="B368" s="42"/>
      <c r="C368" s="64"/>
      <c r="D368" s="223" t="s">
        <v>1656</v>
      </c>
      <c r="E368" s="64"/>
      <c r="F368" s="292" t="s">
        <v>3819</v>
      </c>
      <c r="G368" s="64"/>
      <c r="H368" s="64"/>
      <c r="I368" s="173"/>
      <c r="J368" s="64"/>
      <c r="K368" s="64"/>
      <c r="L368" s="62"/>
      <c r="M368" s="291"/>
      <c r="N368" s="43"/>
      <c r="O368" s="43"/>
      <c r="P368" s="43"/>
      <c r="Q368" s="43"/>
      <c r="R368" s="43"/>
      <c r="S368" s="43"/>
      <c r="T368" s="79"/>
      <c r="AT368" s="25" t="s">
        <v>1656</v>
      </c>
      <c r="AU368" s="25" t="s">
        <v>95</v>
      </c>
    </row>
    <row r="369" spans="2:65" s="11" customFormat="1" ht="22.35" customHeight="1">
      <c r="B369" s="186"/>
      <c r="C369" s="187"/>
      <c r="D369" s="200" t="s">
        <v>73</v>
      </c>
      <c r="E369" s="201" t="s">
        <v>95</v>
      </c>
      <c r="F369" s="201" t="s">
        <v>1697</v>
      </c>
      <c r="G369" s="187"/>
      <c r="H369" s="187"/>
      <c r="I369" s="190"/>
      <c r="J369" s="202">
        <f>BK369</f>
        <v>0</v>
      </c>
      <c r="K369" s="187"/>
      <c r="L369" s="192"/>
      <c r="M369" s="193"/>
      <c r="N369" s="194"/>
      <c r="O369" s="194"/>
      <c r="P369" s="195">
        <f>SUM(P370:P371)</f>
        <v>0</v>
      </c>
      <c r="Q369" s="194"/>
      <c r="R369" s="195">
        <f>SUM(R370:R371)</f>
        <v>7.6559999999999996E-3</v>
      </c>
      <c r="S369" s="194"/>
      <c r="T369" s="196">
        <f>SUM(T370:T371)</f>
        <v>0</v>
      </c>
      <c r="AR369" s="197" t="s">
        <v>82</v>
      </c>
      <c r="AT369" s="198" t="s">
        <v>73</v>
      </c>
      <c r="AU369" s="198" t="s">
        <v>84</v>
      </c>
      <c r="AY369" s="197" t="s">
        <v>308</v>
      </c>
      <c r="BK369" s="199">
        <f>SUM(BK370:BK371)</f>
        <v>0</v>
      </c>
    </row>
    <row r="370" spans="2:65" s="1" customFormat="1" ht="22.5" customHeight="1">
      <c r="B370" s="42"/>
      <c r="C370" s="203" t="s">
        <v>2337</v>
      </c>
      <c r="D370" s="203" t="s">
        <v>311</v>
      </c>
      <c r="E370" s="204" t="s">
        <v>3823</v>
      </c>
      <c r="F370" s="205" t="s">
        <v>3824</v>
      </c>
      <c r="G370" s="206" t="s">
        <v>538</v>
      </c>
      <c r="H370" s="207">
        <v>13.2</v>
      </c>
      <c r="I370" s="208"/>
      <c r="J370" s="209">
        <f>ROUND(I370*H370,2)</f>
        <v>0</v>
      </c>
      <c r="K370" s="205" t="s">
        <v>315</v>
      </c>
      <c r="L370" s="62"/>
      <c r="M370" s="210" t="s">
        <v>21</v>
      </c>
      <c r="N370" s="211" t="s">
        <v>45</v>
      </c>
      <c r="O370" s="43"/>
      <c r="P370" s="212">
        <f>O370*H370</f>
        <v>0</v>
      </c>
      <c r="Q370" s="212">
        <v>5.8E-4</v>
      </c>
      <c r="R370" s="212">
        <f>Q370*H370</f>
        <v>7.6559999999999996E-3</v>
      </c>
      <c r="S370" s="212">
        <v>0</v>
      </c>
      <c r="T370" s="213">
        <f>S370*H370</f>
        <v>0</v>
      </c>
      <c r="AR370" s="25" t="s">
        <v>327</v>
      </c>
      <c r="AT370" s="25" t="s">
        <v>311</v>
      </c>
      <c r="AU370" s="25" t="s">
        <v>95</v>
      </c>
      <c r="AY370" s="25" t="s">
        <v>308</v>
      </c>
      <c r="BE370" s="214">
        <f>IF(N370="základní",J370,0)</f>
        <v>0</v>
      </c>
      <c r="BF370" s="214">
        <f>IF(N370="snížená",J370,0)</f>
        <v>0</v>
      </c>
      <c r="BG370" s="214">
        <f>IF(N370="zákl. přenesená",J370,0)</f>
        <v>0</v>
      </c>
      <c r="BH370" s="214">
        <f>IF(N370="sníž. přenesená",J370,0)</f>
        <v>0</v>
      </c>
      <c r="BI370" s="214">
        <f>IF(N370="nulová",J370,0)</f>
        <v>0</v>
      </c>
      <c r="BJ370" s="25" t="s">
        <v>82</v>
      </c>
      <c r="BK370" s="214">
        <f>ROUND(I370*H370,2)</f>
        <v>0</v>
      </c>
      <c r="BL370" s="25" t="s">
        <v>327</v>
      </c>
      <c r="BM370" s="25" t="s">
        <v>3825</v>
      </c>
    </row>
    <row r="371" spans="2:65" s="1" customFormat="1" ht="81">
      <c r="B371" s="42"/>
      <c r="C371" s="64"/>
      <c r="D371" s="223" t="s">
        <v>1656</v>
      </c>
      <c r="E371" s="64"/>
      <c r="F371" s="292" t="s">
        <v>3826</v>
      </c>
      <c r="G371" s="64"/>
      <c r="H371" s="64"/>
      <c r="I371" s="173"/>
      <c r="J371" s="64"/>
      <c r="K371" s="64"/>
      <c r="L371" s="62"/>
      <c r="M371" s="291"/>
      <c r="N371" s="43"/>
      <c r="O371" s="43"/>
      <c r="P371" s="43"/>
      <c r="Q371" s="43"/>
      <c r="R371" s="43"/>
      <c r="S371" s="43"/>
      <c r="T371" s="79"/>
      <c r="AT371" s="25" t="s">
        <v>1656</v>
      </c>
      <c r="AU371" s="25" t="s">
        <v>95</v>
      </c>
    </row>
    <row r="372" spans="2:65" s="11" customFormat="1" ht="22.35" customHeight="1">
      <c r="B372" s="186"/>
      <c r="C372" s="187"/>
      <c r="D372" s="200" t="s">
        <v>73</v>
      </c>
      <c r="E372" s="201" t="s">
        <v>636</v>
      </c>
      <c r="F372" s="201" t="s">
        <v>637</v>
      </c>
      <c r="G372" s="187"/>
      <c r="H372" s="187"/>
      <c r="I372" s="190"/>
      <c r="J372" s="202">
        <f>BK372</f>
        <v>0</v>
      </c>
      <c r="K372" s="187"/>
      <c r="L372" s="192"/>
      <c r="M372" s="193"/>
      <c r="N372" s="194"/>
      <c r="O372" s="194"/>
      <c r="P372" s="195">
        <f>SUM(P373:P389)</f>
        <v>0</v>
      </c>
      <c r="Q372" s="194"/>
      <c r="R372" s="195">
        <f>SUM(R373:R389)</f>
        <v>0.49985240000000009</v>
      </c>
      <c r="S372" s="194"/>
      <c r="T372" s="196">
        <f>SUM(T373:T389)</f>
        <v>0</v>
      </c>
      <c r="AR372" s="197" t="s">
        <v>82</v>
      </c>
      <c r="AT372" s="198" t="s">
        <v>73</v>
      </c>
      <c r="AU372" s="198" t="s">
        <v>84</v>
      </c>
      <c r="AY372" s="197" t="s">
        <v>308</v>
      </c>
      <c r="BK372" s="199">
        <f>SUM(BK373:BK389)</f>
        <v>0</v>
      </c>
    </row>
    <row r="373" spans="2:65" s="1" customFormat="1" ht="22.5" customHeight="1">
      <c r="B373" s="42"/>
      <c r="C373" s="203" t="s">
        <v>2340</v>
      </c>
      <c r="D373" s="203" t="s">
        <v>311</v>
      </c>
      <c r="E373" s="204" t="s">
        <v>3827</v>
      </c>
      <c r="F373" s="205" t="s">
        <v>3828</v>
      </c>
      <c r="G373" s="206" t="s">
        <v>508</v>
      </c>
      <c r="H373" s="207">
        <v>212.32</v>
      </c>
      <c r="I373" s="208"/>
      <c r="J373" s="209">
        <f>ROUND(I373*H373,2)</f>
        <v>0</v>
      </c>
      <c r="K373" s="205" t="s">
        <v>315</v>
      </c>
      <c r="L373" s="62"/>
      <c r="M373" s="210" t="s">
        <v>21</v>
      </c>
      <c r="N373" s="211" t="s">
        <v>45</v>
      </c>
      <c r="O373" s="43"/>
      <c r="P373" s="212">
        <f>O373*H373</f>
        <v>0</v>
      </c>
      <c r="Q373" s="212">
        <v>6.3000000000000003E-4</v>
      </c>
      <c r="R373" s="212">
        <f>Q373*H373</f>
        <v>0.13376160000000001</v>
      </c>
      <c r="S373" s="212">
        <v>0</v>
      </c>
      <c r="T373" s="213">
        <f>S373*H373</f>
        <v>0</v>
      </c>
      <c r="AR373" s="25" t="s">
        <v>327</v>
      </c>
      <c r="AT373" s="25" t="s">
        <v>311</v>
      </c>
      <c r="AU373" s="25" t="s">
        <v>95</v>
      </c>
      <c r="AY373" s="25" t="s">
        <v>308</v>
      </c>
      <c r="BE373" s="214">
        <f>IF(N373="základní",J373,0)</f>
        <v>0</v>
      </c>
      <c r="BF373" s="214">
        <f>IF(N373="snížená",J373,0)</f>
        <v>0</v>
      </c>
      <c r="BG373" s="214">
        <f>IF(N373="zákl. přenesená",J373,0)</f>
        <v>0</v>
      </c>
      <c r="BH373" s="214">
        <f>IF(N373="sníž. přenesená",J373,0)</f>
        <v>0</v>
      </c>
      <c r="BI373" s="214">
        <f>IF(N373="nulová",J373,0)</f>
        <v>0</v>
      </c>
      <c r="BJ373" s="25" t="s">
        <v>82</v>
      </c>
      <c r="BK373" s="214">
        <f>ROUND(I373*H373,2)</f>
        <v>0</v>
      </c>
      <c r="BL373" s="25" t="s">
        <v>327</v>
      </c>
      <c r="BM373" s="25" t="s">
        <v>3829</v>
      </c>
    </row>
    <row r="374" spans="2:65" s="1" customFormat="1" ht="81">
      <c r="B374" s="42"/>
      <c r="C374" s="64"/>
      <c r="D374" s="246" t="s">
        <v>1656</v>
      </c>
      <c r="E374" s="64"/>
      <c r="F374" s="290" t="s">
        <v>3830</v>
      </c>
      <c r="G374" s="64"/>
      <c r="H374" s="64"/>
      <c r="I374" s="173"/>
      <c r="J374" s="64"/>
      <c r="K374" s="64"/>
      <c r="L374" s="62"/>
      <c r="M374" s="291"/>
      <c r="N374" s="43"/>
      <c r="O374" s="43"/>
      <c r="P374" s="43"/>
      <c r="Q374" s="43"/>
      <c r="R374" s="43"/>
      <c r="S374" s="43"/>
      <c r="T374" s="79"/>
      <c r="AT374" s="25" t="s">
        <v>1656</v>
      </c>
      <c r="AU374" s="25" t="s">
        <v>95</v>
      </c>
    </row>
    <row r="375" spans="2:65" s="1" customFormat="1" ht="22.5" customHeight="1">
      <c r="B375" s="42"/>
      <c r="C375" s="203" t="s">
        <v>2344</v>
      </c>
      <c r="D375" s="203" t="s">
        <v>311</v>
      </c>
      <c r="E375" s="204" t="s">
        <v>3831</v>
      </c>
      <c r="F375" s="205" t="s">
        <v>3832</v>
      </c>
      <c r="G375" s="206" t="s">
        <v>508</v>
      </c>
      <c r="H375" s="207">
        <v>0.86</v>
      </c>
      <c r="I375" s="208"/>
      <c r="J375" s="209">
        <f>ROUND(I375*H375,2)</f>
        <v>0</v>
      </c>
      <c r="K375" s="205" t="s">
        <v>315</v>
      </c>
      <c r="L375" s="62"/>
      <c r="M375" s="210" t="s">
        <v>21</v>
      </c>
      <c r="N375" s="211" t="s">
        <v>45</v>
      </c>
      <c r="O375" s="43"/>
      <c r="P375" s="212">
        <f>O375*H375</f>
        <v>0</v>
      </c>
      <c r="Q375" s="212">
        <v>1.58E-3</v>
      </c>
      <c r="R375" s="212">
        <f>Q375*H375</f>
        <v>1.3588000000000001E-3</v>
      </c>
      <c r="S375" s="212">
        <v>0</v>
      </c>
      <c r="T375" s="213">
        <f>S375*H375</f>
        <v>0</v>
      </c>
      <c r="AR375" s="25" t="s">
        <v>327</v>
      </c>
      <c r="AT375" s="25" t="s">
        <v>311</v>
      </c>
      <c r="AU375" s="25" t="s">
        <v>95</v>
      </c>
      <c r="AY375" s="25" t="s">
        <v>308</v>
      </c>
      <c r="BE375" s="214">
        <f>IF(N375="základní",J375,0)</f>
        <v>0</v>
      </c>
      <c r="BF375" s="214">
        <f>IF(N375="snížená",J375,0)</f>
        <v>0</v>
      </c>
      <c r="BG375" s="214">
        <f>IF(N375="zákl. přenesená",J375,0)</f>
        <v>0</v>
      </c>
      <c r="BH375" s="214">
        <f>IF(N375="sníž. přenesená",J375,0)</f>
        <v>0</v>
      </c>
      <c r="BI375" s="214">
        <f>IF(N375="nulová",J375,0)</f>
        <v>0</v>
      </c>
      <c r="BJ375" s="25" t="s">
        <v>82</v>
      </c>
      <c r="BK375" s="214">
        <f>ROUND(I375*H375,2)</f>
        <v>0</v>
      </c>
      <c r="BL375" s="25" t="s">
        <v>327</v>
      </c>
      <c r="BM375" s="25" t="s">
        <v>3833</v>
      </c>
    </row>
    <row r="376" spans="2:65" s="1" customFormat="1" ht="27">
      <c r="B376" s="42"/>
      <c r="C376" s="64"/>
      <c r="D376" s="246" t="s">
        <v>1656</v>
      </c>
      <c r="E376" s="64"/>
      <c r="F376" s="290" t="s">
        <v>3834</v>
      </c>
      <c r="G376" s="64"/>
      <c r="H376" s="64"/>
      <c r="I376" s="173"/>
      <c r="J376" s="64"/>
      <c r="K376" s="64"/>
      <c r="L376" s="62"/>
      <c r="M376" s="291"/>
      <c r="N376" s="43"/>
      <c r="O376" s="43"/>
      <c r="P376" s="43"/>
      <c r="Q376" s="43"/>
      <c r="R376" s="43"/>
      <c r="S376" s="43"/>
      <c r="T376" s="79"/>
      <c r="AT376" s="25" t="s">
        <v>1656</v>
      </c>
      <c r="AU376" s="25" t="s">
        <v>95</v>
      </c>
    </row>
    <row r="377" spans="2:65" s="1" customFormat="1" ht="31.5" customHeight="1">
      <c r="B377" s="42"/>
      <c r="C377" s="203" t="s">
        <v>2348</v>
      </c>
      <c r="D377" s="203" t="s">
        <v>311</v>
      </c>
      <c r="E377" s="204" t="s">
        <v>3835</v>
      </c>
      <c r="F377" s="205" t="s">
        <v>3836</v>
      </c>
      <c r="G377" s="206" t="s">
        <v>578</v>
      </c>
      <c r="H377" s="207">
        <v>5</v>
      </c>
      <c r="I377" s="208"/>
      <c r="J377" s="209">
        <f t="shared" ref="J377:J382" si="30">ROUND(I377*H377,2)</f>
        <v>0</v>
      </c>
      <c r="K377" s="205" t="s">
        <v>315</v>
      </c>
      <c r="L377" s="62"/>
      <c r="M377" s="210" t="s">
        <v>21</v>
      </c>
      <c r="N377" s="211" t="s">
        <v>45</v>
      </c>
      <c r="O377" s="43"/>
      <c r="P377" s="212">
        <f t="shared" ref="P377:P382" si="31">O377*H377</f>
        <v>0</v>
      </c>
      <c r="Q377" s="212">
        <v>2.2000000000000001E-3</v>
      </c>
      <c r="R377" s="212">
        <f t="shared" ref="R377:R382" si="32">Q377*H377</f>
        <v>1.1000000000000001E-2</v>
      </c>
      <c r="S377" s="212">
        <v>0</v>
      </c>
      <c r="T377" s="213">
        <f t="shared" ref="T377:T382" si="33">S377*H377</f>
        <v>0</v>
      </c>
      <c r="AR377" s="25" t="s">
        <v>327</v>
      </c>
      <c r="AT377" s="25" t="s">
        <v>311</v>
      </c>
      <c r="AU377" s="25" t="s">
        <v>95</v>
      </c>
      <c r="AY377" s="25" t="s">
        <v>308</v>
      </c>
      <c r="BE377" s="214">
        <f t="shared" ref="BE377:BE382" si="34">IF(N377="základní",J377,0)</f>
        <v>0</v>
      </c>
      <c r="BF377" s="214">
        <f t="shared" ref="BF377:BF382" si="35">IF(N377="snížená",J377,0)</f>
        <v>0</v>
      </c>
      <c r="BG377" s="214">
        <f t="shared" ref="BG377:BG382" si="36">IF(N377="zákl. přenesená",J377,0)</f>
        <v>0</v>
      </c>
      <c r="BH377" s="214">
        <f t="shared" ref="BH377:BH382" si="37">IF(N377="sníž. přenesená",J377,0)</f>
        <v>0</v>
      </c>
      <c r="BI377" s="214">
        <f t="shared" ref="BI377:BI382" si="38">IF(N377="nulová",J377,0)</f>
        <v>0</v>
      </c>
      <c r="BJ377" s="25" t="s">
        <v>82</v>
      </c>
      <c r="BK377" s="214">
        <f t="shared" ref="BK377:BK382" si="39">ROUND(I377*H377,2)</f>
        <v>0</v>
      </c>
      <c r="BL377" s="25" t="s">
        <v>327</v>
      </c>
      <c r="BM377" s="25" t="s">
        <v>3837</v>
      </c>
    </row>
    <row r="378" spans="2:65" s="1" customFormat="1" ht="22.5" customHeight="1">
      <c r="B378" s="42"/>
      <c r="C378" s="203" t="s">
        <v>2353</v>
      </c>
      <c r="D378" s="203" t="s">
        <v>311</v>
      </c>
      <c r="E378" s="204" t="s">
        <v>3838</v>
      </c>
      <c r="F378" s="205" t="s">
        <v>3839</v>
      </c>
      <c r="G378" s="206" t="s">
        <v>578</v>
      </c>
      <c r="H378" s="207">
        <v>48</v>
      </c>
      <c r="I378" s="208"/>
      <c r="J378" s="209">
        <f t="shared" si="30"/>
        <v>0</v>
      </c>
      <c r="K378" s="205" t="s">
        <v>315</v>
      </c>
      <c r="L378" s="62"/>
      <c r="M378" s="210" t="s">
        <v>21</v>
      </c>
      <c r="N378" s="211" t="s">
        <v>45</v>
      </c>
      <c r="O378" s="43"/>
      <c r="P378" s="212">
        <f t="shared" si="31"/>
        <v>0</v>
      </c>
      <c r="Q378" s="212">
        <v>6.0000000000000001E-3</v>
      </c>
      <c r="R378" s="212">
        <f t="shared" si="32"/>
        <v>0.28800000000000003</v>
      </c>
      <c r="S378" s="212">
        <v>0</v>
      </c>
      <c r="T378" s="213">
        <f t="shared" si="33"/>
        <v>0</v>
      </c>
      <c r="AR378" s="25" t="s">
        <v>327</v>
      </c>
      <c r="AT378" s="25" t="s">
        <v>311</v>
      </c>
      <c r="AU378" s="25" t="s">
        <v>95</v>
      </c>
      <c r="AY378" s="25" t="s">
        <v>308</v>
      </c>
      <c r="BE378" s="214">
        <f t="shared" si="34"/>
        <v>0</v>
      </c>
      <c r="BF378" s="214">
        <f t="shared" si="35"/>
        <v>0</v>
      </c>
      <c r="BG378" s="214">
        <f t="shared" si="36"/>
        <v>0</v>
      </c>
      <c r="BH378" s="214">
        <f t="shared" si="37"/>
        <v>0</v>
      </c>
      <c r="BI378" s="214">
        <f t="shared" si="38"/>
        <v>0</v>
      </c>
      <c r="BJ378" s="25" t="s">
        <v>82</v>
      </c>
      <c r="BK378" s="214">
        <f t="shared" si="39"/>
        <v>0</v>
      </c>
      <c r="BL378" s="25" t="s">
        <v>327</v>
      </c>
      <c r="BM378" s="25" t="s">
        <v>3840</v>
      </c>
    </row>
    <row r="379" spans="2:65" s="1" customFormat="1" ht="22.5" customHeight="1">
      <c r="B379" s="42"/>
      <c r="C379" s="203" t="s">
        <v>2358</v>
      </c>
      <c r="D379" s="203" t="s">
        <v>311</v>
      </c>
      <c r="E379" s="204" t="s">
        <v>3841</v>
      </c>
      <c r="F379" s="205" t="s">
        <v>3842</v>
      </c>
      <c r="G379" s="206" t="s">
        <v>578</v>
      </c>
      <c r="H379" s="207">
        <v>24</v>
      </c>
      <c r="I379" s="208"/>
      <c r="J379" s="209">
        <f t="shared" si="30"/>
        <v>0</v>
      </c>
      <c r="K379" s="205" t="s">
        <v>315</v>
      </c>
      <c r="L379" s="62"/>
      <c r="M379" s="210" t="s">
        <v>21</v>
      </c>
      <c r="N379" s="211" t="s">
        <v>45</v>
      </c>
      <c r="O379" s="43"/>
      <c r="P379" s="212">
        <f t="shared" si="31"/>
        <v>0</v>
      </c>
      <c r="Q379" s="212">
        <v>1.8E-3</v>
      </c>
      <c r="R379" s="212">
        <f t="shared" si="32"/>
        <v>4.3200000000000002E-2</v>
      </c>
      <c r="S379" s="212">
        <v>0</v>
      </c>
      <c r="T379" s="213">
        <f t="shared" si="33"/>
        <v>0</v>
      </c>
      <c r="AR379" s="25" t="s">
        <v>327</v>
      </c>
      <c r="AT379" s="25" t="s">
        <v>311</v>
      </c>
      <c r="AU379" s="25" t="s">
        <v>95</v>
      </c>
      <c r="AY379" s="25" t="s">
        <v>308</v>
      </c>
      <c r="BE379" s="214">
        <f t="shared" si="34"/>
        <v>0</v>
      </c>
      <c r="BF379" s="214">
        <f t="shared" si="35"/>
        <v>0</v>
      </c>
      <c r="BG379" s="214">
        <f t="shared" si="36"/>
        <v>0</v>
      </c>
      <c r="BH379" s="214">
        <f t="shared" si="37"/>
        <v>0</v>
      </c>
      <c r="BI379" s="214">
        <f t="shared" si="38"/>
        <v>0</v>
      </c>
      <c r="BJ379" s="25" t="s">
        <v>82</v>
      </c>
      <c r="BK379" s="214">
        <f t="shared" si="39"/>
        <v>0</v>
      </c>
      <c r="BL379" s="25" t="s">
        <v>327</v>
      </c>
      <c r="BM379" s="25" t="s">
        <v>3843</v>
      </c>
    </row>
    <row r="380" spans="2:65" s="1" customFormat="1" ht="22.5" customHeight="1">
      <c r="B380" s="42"/>
      <c r="C380" s="203" t="s">
        <v>2363</v>
      </c>
      <c r="D380" s="203" t="s">
        <v>311</v>
      </c>
      <c r="E380" s="204" t="s">
        <v>3844</v>
      </c>
      <c r="F380" s="205" t="s">
        <v>3845</v>
      </c>
      <c r="G380" s="206" t="s">
        <v>578</v>
      </c>
      <c r="H380" s="207">
        <v>67.599999999999994</v>
      </c>
      <c r="I380" s="208"/>
      <c r="J380" s="209">
        <f t="shared" si="30"/>
        <v>0</v>
      </c>
      <c r="K380" s="205" t="s">
        <v>315</v>
      </c>
      <c r="L380" s="62"/>
      <c r="M380" s="210" t="s">
        <v>21</v>
      </c>
      <c r="N380" s="211" t="s">
        <v>45</v>
      </c>
      <c r="O380" s="43"/>
      <c r="P380" s="212">
        <f t="shared" si="31"/>
        <v>0</v>
      </c>
      <c r="Q380" s="212">
        <v>1.7000000000000001E-4</v>
      </c>
      <c r="R380" s="212">
        <f t="shared" si="32"/>
        <v>1.1492E-2</v>
      </c>
      <c r="S380" s="212">
        <v>0</v>
      </c>
      <c r="T380" s="213">
        <f t="shared" si="33"/>
        <v>0</v>
      </c>
      <c r="AR380" s="25" t="s">
        <v>327</v>
      </c>
      <c r="AT380" s="25" t="s">
        <v>311</v>
      </c>
      <c r="AU380" s="25" t="s">
        <v>95</v>
      </c>
      <c r="AY380" s="25" t="s">
        <v>308</v>
      </c>
      <c r="BE380" s="214">
        <f t="shared" si="34"/>
        <v>0</v>
      </c>
      <c r="BF380" s="214">
        <f t="shared" si="35"/>
        <v>0</v>
      </c>
      <c r="BG380" s="214">
        <f t="shared" si="36"/>
        <v>0</v>
      </c>
      <c r="BH380" s="214">
        <f t="shared" si="37"/>
        <v>0</v>
      </c>
      <c r="BI380" s="214">
        <f t="shared" si="38"/>
        <v>0</v>
      </c>
      <c r="BJ380" s="25" t="s">
        <v>82</v>
      </c>
      <c r="BK380" s="214">
        <f t="shared" si="39"/>
        <v>0</v>
      </c>
      <c r="BL380" s="25" t="s">
        <v>327</v>
      </c>
      <c r="BM380" s="25" t="s">
        <v>3846</v>
      </c>
    </row>
    <row r="381" spans="2:65" s="1" customFormat="1" ht="31.5" customHeight="1">
      <c r="B381" s="42"/>
      <c r="C381" s="203" t="s">
        <v>2365</v>
      </c>
      <c r="D381" s="203" t="s">
        <v>311</v>
      </c>
      <c r="E381" s="204" t="s">
        <v>3847</v>
      </c>
      <c r="F381" s="205" t="s">
        <v>3848</v>
      </c>
      <c r="G381" s="206" t="s">
        <v>578</v>
      </c>
      <c r="H381" s="207">
        <v>6</v>
      </c>
      <c r="I381" s="208"/>
      <c r="J381" s="209">
        <f t="shared" si="30"/>
        <v>0</v>
      </c>
      <c r="K381" s="205" t="s">
        <v>315</v>
      </c>
      <c r="L381" s="62"/>
      <c r="M381" s="210" t="s">
        <v>21</v>
      </c>
      <c r="N381" s="211" t="s">
        <v>45</v>
      </c>
      <c r="O381" s="43"/>
      <c r="P381" s="212">
        <f t="shared" si="31"/>
        <v>0</v>
      </c>
      <c r="Q381" s="212">
        <v>1.8E-3</v>
      </c>
      <c r="R381" s="212">
        <f t="shared" si="32"/>
        <v>1.0800000000000001E-2</v>
      </c>
      <c r="S381" s="212">
        <v>0</v>
      </c>
      <c r="T381" s="213">
        <f t="shared" si="33"/>
        <v>0</v>
      </c>
      <c r="AR381" s="25" t="s">
        <v>327</v>
      </c>
      <c r="AT381" s="25" t="s">
        <v>311</v>
      </c>
      <c r="AU381" s="25" t="s">
        <v>95</v>
      </c>
      <c r="AY381" s="25" t="s">
        <v>308</v>
      </c>
      <c r="BE381" s="214">
        <f t="shared" si="34"/>
        <v>0</v>
      </c>
      <c r="BF381" s="214">
        <f t="shared" si="35"/>
        <v>0</v>
      </c>
      <c r="BG381" s="214">
        <f t="shared" si="36"/>
        <v>0</v>
      </c>
      <c r="BH381" s="214">
        <f t="shared" si="37"/>
        <v>0</v>
      </c>
      <c r="BI381" s="214">
        <f t="shared" si="38"/>
        <v>0</v>
      </c>
      <c r="BJ381" s="25" t="s">
        <v>82</v>
      </c>
      <c r="BK381" s="214">
        <f t="shared" si="39"/>
        <v>0</v>
      </c>
      <c r="BL381" s="25" t="s">
        <v>327</v>
      </c>
      <c r="BM381" s="25" t="s">
        <v>3849</v>
      </c>
    </row>
    <row r="382" spans="2:65" s="1" customFormat="1" ht="31.5" customHeight="1">
      <c r="B382" s="42"/>
      <c r="C382" s="203" t="s">
        <v>2369</v>
      </c>
      <c r="D382" s="203" t="s">
        <v>311</v>
      </c>
      <c r="E382" s="204" t="s">
        <v>3850</v>
      </c>
      <c r="F382" s="205" t="s">
        <v>3851</v>
      </c>
      <c r="G382" s="206" t="s">
        <v>578</v>
      </c>
      <c r="H382" s="207">
        <v>4</v>
      </c>
      <c r="I382" s="208"/>
      <c r="J382" s="209">
        <f t="shared" si="30"/>
        <v>0</v>
      </c>
      <c r="K382" s="205" t="s">
        <v>315</v>
      </c>
      <c r="L382" s="62"/>
      <c r="M382" s="210" t="s">
        <v>21</v>
      </c>
      <c r="N382" s="211" t="s">
        <v>45</v>
      </c>
      <c r="O382" s="43"/>
      <c r="P382" s="212">
        <f t="shared" si="31"/>
        <v>0</v>
      </c>
      <c r="Q382" s="212">
        <v>6.0000000000000002E-5</v>
      </c>
      <c r="R382" s="212">
        <f t="shared" si="32"/>
        <v>2.4000000000000001E-4</v>
      </c>
      <c r="S382" s="212">
        <v>0</v>
      </c>
      <c r="T382" s="213">
        <f t="shared" si="33"/>
        <v>0</v>
      </c>
      <c r="AR382" s="25" t="s">
        <v>327</v>
      </c>
      <c r="AT382" s="25" t="s">
        <v>311</v>
      </c>
      <c r="AU382" s="25" t="s">
        <v>95</v>
      </c>
      <c r="AY382" s="25" t="s">
        <v>308</v>
      </c>
      <c r="BE382" s="214">
        <f t="shared" si="34"/>
        <v>0</v>
      </c>
      <c r="BF382" s="214">
        <f t="shared" si="35"/>
        <v>0</v>
      </c>
      <c r="BG382" s="214">
        <f t="shared" si="36"/>
        <v>0</v>
      </c>
      <c r="BH382" s="214">
        <f t="shared" si="37"/>
        <v>0</v>
      </c>
      <c r="BI382" s="214">
        <f t="shared" si="38"/>
        <v>0</v>
      </c>
      <c r="BJ382" s="25" t="s">
        <v>82</v>
      </c>
      <c r="BK382" s="214">
        <f t="shared" si="39"/>
        <v>0</v>
      </c>
      <c r="BL382" s="25" t="s">
        <v>327</v>
      </c>
      <c r="BM382" s="25" t="s">
        <v>3852</v>
      </c>
    </row>
    <row r="383" spans="2:65" s="1" customFormat="1" ht="40.5">
      <c r="B383" s="42"/>
      <c r="C383" s="64"/>
      <c r="D383" s="246" t="s">
        <v>1656</v>
      </c>
      <c r="E383" s="64"/>
      <c r="F383" s="290" t="s">
        <v>3853</v>
      </c>
      <c r="G383" s="64"/>
      <c r="H383" s="64"/>
      <c r="I383" s="173"/>
      <c r="J383" s="64"/>
      <c r="K383" s="64"/>
      <c r="L383" s="62"/>
      <c r="M383" s="291"/>
      <c r="N383" s="43"/>
      <c r="O383" s="43"/>
      <c r="P383" s="43"/>
      <c r="Q383" s="43"/>
      <c r="R383" s="43"/>
      <c r="S383" s="43"/>
      <c r="T383" s="79"/>
      <c r="AT383" s="25" t="s">
        <v>1656</v>
      </c>
      <c r="AU383" s="25" t="s">
        <v>95</v>
      </c>
    </row>
    <row r="384" spans="2:65" s="1" customFormat="1" ht="22.5" customHeight="1">
      <c r="B384" s="42"/>
      <c r="C384" s="203" t="s">
        <v>2372</v>
      </c>
      <c r="D384" s="203" t="s">
        <v>311</v>
      </c>
      <c r="E384" s="204" t="s">
        <v>2386</v>
      </c>
      <c r="F384" s="205" t="s">
        <v>3854</v>
      </c>
      <c r="G384" s="206" t="s">
        <v>578</v>
      </c>
      <c r="H384" s="207">
        <v>6</v>
      </c>
      <c r="I384" s="208"/>
      <c r="J384" s="209">
        <f>ROUND(I384*H384,2)</f>
        <v>0</v>
      </c>
      <c r="K384" s="205" t="s">
        <v>21</v>
      </c>
      <c r="L384" s="62"/>
      <c r="M384" s="210" t="s">
        <v>21</v>
      </c>
      <c r="N384" s="211" t="s">
        <v>45</v>
      </c>
      <c r="O384" s="43"/>
      <c r="P384" s="212">
        <f>O384*H384</f>
        <v>0</v>
      </c>
      <c r="Q384" s="212">
        <v>0</v>
      </c>
      <c r="R384" s="212">
        <f>Q384*H384</f>
        <v>0</v>
      </c>
      <c r="S384" s="212">
        <v>0</v>
      </c>
      <c r="T384" s="213">
        <f>S384*H384</f>
        <v>0</v>
      </c>
      <c r="AR384" s="25" t="s">
        <v>327</v>
      </c>
      <c r="AT384" s="25" t="s">
        <v>311</v>
      </c>
      <c r="AU384" s="25" t="s">
        <v>95</v>
      </c>
      <c r="AY384" s="25" t="s">
        <v>308</v>
      </c>
      <c r="BE384" s="214">
        <f>IF(N384="základní",J384,0)</f>
        <v>0</v>
      </c>
      <c r="BF384" s="214">
        <f>IF(N384="snížená",J384,0)</f>
        <v>0</v>
      </c>
      <c r="BG384" s="214">
        <f>IF(N384="zákl. přenesená",J384,0)</f>
        <v>0</v>
      </c>
      <c r="BH384" s="214">
        <f>IF(N384="sníž. přenesená",J384,0)</f>
        <v>0</v>
      </c>
      <c r="BI384" s="214">
        <f>IF(N384="nulová",J384,0)</f>
        <v>0</v>
      </c>
      <c r="BJ384" s="25" t="s">
        <v>82</v>
      </c>
      <c r="BK384" s="214">
        <f>ROUND(I384*H384,2)</f>
        <v>0</v>
      </c>
      <c r="BL384" s="25" t="s">
        <v>327</v>
      </c>
      <c r="BM384" s="25" t="s">
        <v>3855</v>
      </c>
    </row>
    <row r="385" spans="2:65" s="1" customFormat="1" ht="40.5">
      <c r="B385" s="42"/>
      <c r="C385" s="64"/>
      <c r="D385" s="246" t="s">
        <v>1656</v>
      </c>
      <c r="E385" s="64"/>
      <c r="F385" s="290" t="s">
        <v>3856</v>
      </c>
      <c r="G385" s="64"/>
      <c r="H385" s="64"/>
      <c r="I385" s="173"/>
      <c r="J385" s="64"/>
      <c r="K385" s="64"/>
      <c r="L385" s="62"/>
      <c r="M385" s="291"/>
      <c r="N385" s="43"/>
      <c r="O385" s="43"/>
      <c r="P385" s="43"/>
      <c r="Q385" s="43"/>
      <c r="R385" s="43"/>
      <c r="S385" s="43"/>
      <c r="T385" s="79"/>
      <c r="AT385" s="25" t="s">
        <v>1656</v>
      </c>
      <c r="AU385" s="25" t="s">
        <v>95</v>
      </c>
    </row>
    <row r="386" spans="2:65" s="1" customFormat="1" ht="31.5" customHeight="1">
      <c r="B386" s="42"/>
      <c r="C386" s="203" t="s">
        <v>2376</v>
      </c>
      <c r="D386" s="203" t="s">
        <v>311</v>
      </c>
      <c r="E386" s="204" t="s">
        <v>2390</v>
      </c>
      <c r="F386" s="205" t="s">
        <v>3857</v>
      </c>
      <c r="G386" s="206" t="s">
        <v>508</v>
      </c>
      <c r="H386" s="207">
        <v>138.12</v>
      </c>
      <c r="I386" s="208"/>
      <c r="J386" s="209">
        <f>ROUND(I386*H386,2)</f>
        <v>0</v>
      </c>
      <c r="K386" s="205" t="s">
        <v>21</v>
      </c>
      <c r="L386" s="62"/>
      <c r="M386" s="210" t="s">
        <v>21</v>
      </c>
      <c r="N386" s="211" t="s">
        <v>45</v>
      </c>
      <c r="O386" s="43"/>
      <c r="P386" s="212">
        <f>O386*H386</f>
        <v>0</v>
      </c>
      <c r="Q386" s="212">
        <v>0</v>
      </c>
      <c r="R386" s="212">
        <f>Q386*H386</f>
        <v>0</v>
      </c>
      <c r="S386" s="212">
        <v>0</v>
      </c>
      <c r="T386" s="213">
        <f>S386*H386</f>
        <v>0</v>
      </c>
      <c r="AR386" s="25" t="s">
        <v>327</v>
      </c>
      <c r="AT386" s="25" t="s">
        <v>311</v>
      </c>
      <c r="AU386" s="25" t="s">
        <v>95</v>
      </c>
      <c r="AY386" s="25" t="s">
        <v>308</v>
      </c>
      <c r="BE386" s="214">
        <f>IF(N386="základní",J386,0)</f>
        <v>0</v>
      </c>
      <c r="BF386" s="214">
        <f>IF(N386="snížená",J386,0)</f>
        <v>0</v>
      </c>
      <c r="BG386" s="214">
        <f>IF(N386="zákl. přenesená",J386,0)</f>
        <v>0</v>
      </c>
      <c r="BH386" s="214">
        <f>IF(N386="sníž. přenesená",J386,0)</f>
        <v>0</v>
      </c>
      <c r="BI386" s="214">
        <f>IF(N386="nulová",J386,0)</f>
        <v>0</v>
      </c>
      <c r="BJ386" s="25" t="s">
        <v>82</v>
      </c>
      <c r="BK386" s="214">
        <f>ROUND(I386*H386,2)</f>
        <v>0</v>
      </c>
      <c r="BL386" s="25" t="s">
        <v>327</v>
      </c>
      <c r="BM386" s="25" t="s">
        <v>3858</v>
      </c>
    </row>
    <row r="387" spans="2:65" s="1" customFormat="1" ht="27">
      <c r="B387" s="42"/>
      <c r="C387" s="64"/>
      <c r="D387" s="246" t="s">
        <v>1656</v>
      </c>
      <c r="E387" s="64"/>
      <c r="F387" s="290" t="s">
        <v>3859</v>
      </c>
      <c r="G387" s="64"/>
      <c r="H387" s="64"/>
      <c r="I387" s="173"/>
      <c r="J387" s="64"/>
      <c r="K387" s="64"/>
      <c r="L387" s="62"/>
      <c r="M387" s="291"/>
      <c r="N387" s="43"/>
      <c r="O387" s="43"/>
      <c r="P387" s="43"/>
      <c r="Q387" s="43"/>
      <c r="R387" s="43"/>
      <c r="S387" s="43"/>
      <c r="T387" s="79"/>
      <c r="AT387" s="25" t="s">
        <v>1656</v>
      </c>
      <c r="AU387" s="25" t="s">
        <v>95</v>
      </c>
    </row>
    <row r="388" spans="2:65" s="1" customFormat="1" ht="31.5" customHeight="1">
      <c r="B388" s="42"/>
      <c r="C388" s="203" t="s">
        <v>2709</v>
      </c>
      <c r="D388" s="203" t="s">
        <v>311</v>
      </c>
      <c r="E388" s="204" t="s">
        <v>2394</v>
      </c>
      <c r="F388" s="205" t="s">
        <v>3860</v>
      </c>
      <c r="G388" s="206" t="s">
        <v>700</v>
      </c>
      <c r="H388" s="207">
        <v>1</v>
      </c>
      <c r="I388" s="208"/>
      <c r="J388" s="209">
        <f>ROUND(I388*H388,2)</f>
        <v>0</v>
      </c>
      <c r="K388" s="205" t="s">
        <v>21</v>
      </c>
      <c r="L388" s="62"/>
      <c r="M388" s="210" t="s">
        <v>21</v>
      </c>
      <c r="N388" s="211" t="s">
        <v>45</v>
      </c>
      <c r="O388" s="43"/>
      <c r="P388" s="212">
        <f>O388*H388</f>
        <v>0</v>
      </c>
      <c r="Q388" s="212">
        <v>0</v>
      </c>
      <c r="R388" s="212">
        <f>Q388*H388</f>
        <v>0</v>
      </c>
      <c r="S388" s="212">
        <v>0</v>
      </c>
      <c r="T388" s="213">
        <f>S388*H388</f>
        <v>0</v>
      </c>
      <c r="AR388" s="25" t="s">
        <v>327</v>
      </c>
      <c r="AT388" s="25" t="s">
        <v>311</v>
      </c>
      <c r="AU388" s="25" t="s">
        <v>95</v>
      </c>
      <c r="AY388" s="25" t="s">
        <v>308</v>
      </c>
      <c r="BE388" s="214">
        <f>IF(N388="základní",J388,0)</f>
        <v>0</v>
      </c>
      <c r="BF388" s="214">
        <f>IF(N388="snížená",J388,0)</f>
        <v>0</v>
      </c>
      <c r="BG388" s="214">
        <f>IF(N388="zákl. přenesená",J388,0)</f>
        <v>0</v>
      </c>
      <c r="BH388" s="214">
        <f>IF(N388="sníž. přenesená",J388,0)</f>
        <v>0</v>
      </c>
      <c r="BI388" s="214">
        <f>IF(N388="nulová",J388,0)</f>
        <v>0</v>
      </c>
      <c r="BJ388" s="25" t="s">
        <v>82</v>
      </c>
      <c r="BK388" s="214">
        <f>ROUND(I388*H388,2)</f>
        <v>0</v>
      </c>
      <c r="BL388" s="25" t="s">
        <v>327</v>
      </c>
      <c r="BM388" s="25" t="s">
        <v>3861</v>
      </c>
    </row>
    <row r="389" spans="2:65" s="1" customFormat="1" ht="40.5">
      <c r="B389" s="42"/>
      <c r="C389" s="64"/>
      <c r="D389" s="223" t="s">
        <v>1656</v>
      </c>
      <c r="E389" s="64"/>
      <c r="F389" s="292" t="s">
        <v>3862</v>
      </c>
      <c r="G389" s="64"/>
      <c r="H389" s="64"/>
      <c r="I389" s="173"/>
      <c r="J389" s="64"/>
      <c r="K389" s="64"/>
      <c r="L389" s="62"/>
      <c r="M389" s="291"/>
      <c r="N389" s="43"/>
      <c r="O389" s="43"/>
      <c r="P389" s="43"/>
      <c r="Q389" s="43"/>
      <c r="R389" s="43"/>
      <c r="S389" s="43"/>
      <c r="T389" s="79"/>
      <c r="AT389" s="25" t="s">
        <v>1656</v>
      </c>
      <c r="AU389" s="25" t="s">
        <v>95</v>
      </c>
    </row>
    <row r="390" spans="2:65" s="11" customFormat="1" ht="22.35" customHeight="1">
      <c r="B390" s="186"/>
      <c r="C390" s="187"/>
      <c r="D390" s="200" t="s">
        <v>73</v>
      </c>
      <c r="E390" s="201" t="s">
        <v>2161</v>
      </c>
      <c r="F390" s="201" t="s">
        <v>3863</v>
      </c>
      <c r="G390" s="187"/>
      <c r="H390" s="187"/>
      <c r="I390" s="190"/>
      <c r="J390" s="202">
        <f>BK390</f>
        <v>0</v>
      </c>
      <c r="K390" s="187"/>
      <c r="L390" s="192"/>
      <c r="M390" s="193"/>
      <c r="N390" s="194"/>
      <c r="O390" s="194"/>
      <c r="P390" s="195">
        <f>SUM(P391:P410)</f>
        <v>0</v>
      </c>
      <c r="Q390" s="194"/>
      <c r="R390" s="195">
        <f>SUM(R391:R410)</f>
        <v>0.39130480000000001</v>
      </c>
      <c r="S390" s="194"/>
      <c r="T390" s="196">
        <f>SUM(T391:T410)</f>
        <v>0.10074</v>
      </c>
      <c r="AR390" s="197" t="s">
        <v>82</v>
      </c>
      <c r="AT390" s="198" t="s">
        <v>73</v>
      </c>
      <c r="AU390" s="198" t="s">
        <v>84</v>
      </c>
      <c r="AY390" s="197" t="s">
        <v>308</v>
      </c>
      <c r="BK390" s="199">
        <f>SUM(BK391:BK410)</f>
        <v>0</v>
      </c>
    </row>
    <row r="391" spans="2:65" s="1" customFormat="1" ht="31.5" customHeight="1">
      <c r="B391" s="42"/>
      <c r="C391" s="203" t="s">
        <v>2381</v>
      </c>
      <c r="D391" s="203" t="s">
        <v>311</v>
      </c>
      <c r="E391" s="204" t="s">
        <v>3864</v>
      </c>
      <c r="F391" s="205" t="s">
        <v>3865</v>
      </c>
      <c r="G391" s="206" t="s">
        <v>538</v>
      </c>
      <c r="H391" s="207">
        <v>64</v>
      </c>
      <c r="I391" s="208"/>
      <c r="J391" s="209">
        <f>ROUND(I391*H391,2)</f>
        <v>0</v>
      </c>
      <c r="K391" s="205" t="s">
        <v>315</v>
      </c>
      <c r="L391" s="62"/>
      <c r="M391" s="210" t="s">
        <v>21</v>
      </c>
      <c r="N391" s="211" t="s">
        <v>45</v>
      </c>
      <c r="O391" s="43"/>
      <c r="P391" s="212">
        <f>O391*H391</f>
        <v>0</v>
      </c>
      <c r="Q391" s="212">
        <v>1.8000000000000001E-4</v>
      </c>
      <c r="R391" s="212">
        <f>Q391*H391</f>
        <v>1.1520000000000001E-2</v>
      </c>
      <c r="S391" s="212">
        <v>0</v>
      </c>
      <c r="T391" s="213">
        <f>S391*H391</f>
        <v>0</v>
      </c>
      <c r="AR391" s="25" t="s">
        <v>327</v>
      </c>
      <c r="AT391" s="25" t="s">
        <v>311</v>
      </c>
      <c r="AU391" s="25" t="s">
        <v>95</v>
      </c>
      <c r="AY391" s="25" t="s">
        <v>308</v>
      </c>
      <c r="BE391" s="214">
        <f>IF(N391="základní",J391,0)</f>
        <v>0</v>
      </c>
      <c r="BF391" s="214">
        <f>IF(N391="snížená",J391,0)</f>
        <v>0</v>
      </c>
      <c r="BG391" s="214">
        <f>IF(N391="zákl. přenesená",J391,0)</f>
        <v>0</v>
      </c>
      <c r="BH391" s="214">
        <f>IF(N391="sníž. přenesená",J391,0)</f>
        <v>0</v>
      </c>
      <c r="BI391" s="214">
        <f>IF(N391="nulová",J391,0)</f>
        <v>0</v>
      </c>
      <c r="BJ391" s="25" t="s">
        <v>82</v>
      </c>
      <c r="BK391" s="214">
        <f>ROUND(I391*H391,2)</f>
        <v>0</v>
      </c>
      <c r="BL391" s="25" t="s">
        <v>327</v>
      </c>
      <c r="BM391" s="25" t="s">
        <v>3866</v>
      </c>
    </row>
    <row r="392" spans="2:65" s="1" customFormat="1" ht="27">
      <c r="B392" s="42"/>
      <c r="C392" s="64"/>
      <c r="D392" s="246" t="s">
        <v>1656</v>
      </c>
      <c r="E392" s="64"/>
      <c r="F392" s="290" t="s">
        <v>3867</v>
      </c>
      <c r="G392" s="64"/>
      <c r="H392" s="64"/>
      <c r="I392" s="173"/>
      <c r="J392" s="64"/>
      <c r="K392" s="64"/>
      <c r="L392" s="62"/>
      <c r="M392" s="291"/>
      <c r="N392" s="43"/>
      <c r="O392" s="43"/>
      <c r="P392" s="43"/>
      <c r="Q392" s="43"/>
      <c r="R392" s="43"/>
      <c r="S392" s="43"/>
      <c r="T392" s="79"/>
      <c r="AT392" s="25" t="s">
        <v>1656</v>
      </c>
      <c r="AU392" s="25" t="s">
        <v>95</v>
      </c>
    </row>
    <row r="393" spans="2:65" s="1" customFormat="1" ht="31.5" customHeight="1">
      <c r="B393" s="42"/>
      <c r="C393" s="203" t="s">
        <v>2385</v>
      </c>
      <c r="D393" s="203" t="s">
        <v>311</v>
      </c>
      <c r="E393" s="204" t="s">
        <v>3868</v>
      </c>
      <c r="F393" s="205" t="s">
        <v>3869</v>
      </c>
      <c r="G393" s="206" t="s">
        <v>538</v>
      </c>
      <c r="H393" s="207">
        <v>254.62</v>
      </c>
      <c r="I393" s="208"/>
      <c r="J393" s="209">
        <f>ROUND(I393*H393,2)</f>
        <v>0</v>
      </c>
      <c r="K393" s="205" t="s">
        <v>315</v>
      </c>
      <c r="L393" s="62"/>
      <c r="M393" s="210" t="s">
        <v>21</v>
      </c>
      <c r="N393" s="211" t="s">
        <v>45</v>
      </c>
      <c r="O393" s="43"/>
      <c r="P393" s="212">
        <f>O393*H393</f>
        <v>0</v>
      </c>
      <c r="Q393" s="212">
        <v>2.4000000000000001E-4</v>
      </c>
      <c r="R393" s="212">
        <f>Q393*H393</f>
        <v>6.1108800000000005E-2</v>
      </c>
      <c r="S393" s="212">
        <v>0</v>
      </c>
      <c r="T393" s="213">
        <f>S393*H393</f>
        <v>0</v>
      </c>
      <c r="AR393" s="25" t="s">
        <v>327</v>
      </c>
      <c r="AT393" s="25" t="s">
        <v>311</v>
      </c>
      <c r="AU393" s="25" t="s">
        <v>95</v>
      </c>
      <c r="AY393" s="25" t="s">
        <v>308</v>
      </c>
      <c r="BE393" s="214">
        <f>IF(N393="základní",J393,0)</f>
        <v>0</v>
      </c>
      <c r="BF393" s="214">
        <f>IF(N393="snížená",J393,0)</f>
        <v>0</v>
      </c>
      <c r="BG393" s="214">
        <f>IF(N393="zákl. přenesená",J393,0)</f>
        <v>0</v>
      </c>
      <c r="BH393" s="214">
        <f>IF(N393="sníž. přenesená",J393,0)</f>
        <v>0</v>
      </c>
      <c r="BI393" s="214">
        <f>IF(N393="nulová",J393,0)</f>
        <v>0</v>
      </c>
      <c r="BJ393" s="25" t="s">
        <v>82</v>
      </c>
      <c r="BK393" s="214">
        <f>ROUND(I393*H393,2)</f>
        <v>0</v>
      </c>
      <c r="BL393" s="25" t="s">
        <v>327</v>
      </c>
      <c r="BM393" s="25" t="s">
        <v>3870</v>
      </c>
    </row>
    <row r="394" spans="2:65" s="1" customFormat="1" ht="54">
      <c r="B394" s="42"/>
      <c r="C394" s="64"/>
      <c r="D394" s="246" t="s">
        <v>1656</v>
      </c>
      <c r="E394" s="64"/>
      <c r="F394" s="290" t="s">
        <v>3871</v>
      </c>
      <c r="G394" s="64"/>
      <c r="H394" s="64"/>
      <c r="I394" s="173"/>
      <c r="J394" s="64"/>
      <c r="K394" s="64"/>
      <c r="L394" s="62"/>
      <c r="M394" s="291"/>
      <c r="N394" s="43"/>
      <c r="O394" s="43"/>
      <c r="P394" s="43"/>
      <c r="Q394" s="43"/>
      <c r="R394" s="43"/>
      <c r="S394" s="43"/>
      <c r="T394" s="79"/>
      <c r="AT394" s="25" t="s">
        <v>1656</v>
      </c>
      <c r="AU394" s="25" t="s">
        <v>95</v>
      </c>
    </row>
    <row r="395" spans="2:65" s="1" customFormat="1" ht="31.5" customHeight="1">
      <c r="B395" s="42"/>
      <c r="C395" s="203" t="s">
        <v>2389</v>
      </c>
      <c r="D395" s="203" t="s">
        <v>311</v>
      </c>
      <c r="E395" s="204" t="s">
        <v>3872</v>
      </c>
      <c r="F395" s="205" t="s">
        <v>3873</v>
      </c>
      <c r="G395" s="206" t="s">
        <v>538</v>
      </c>
      <c r="H395" s="207">
        <v>74.34</v>
      </c>
      <c r="I395" s="208"/>
      <c r="J395" s="209">
        <f>ROUND(I395*H395,2)</f>
        <v>0</v>
      </c>
      <c r="K395" s="205" t="s">
        <v>315</v>
      </c>
      <c r="L395" s="62"/>
      <c r="M395" s="210" t="s">
        <v>21</v>
      </c>
      <c r="N395" s="211" t="s">
        <v>45</v>
      </c>
      <c r="O395" s="43"/>
      <c r="P395" s="212">
        <f>O395*H395</f>
        <v>0</v>
      </c>
      <c r="Q395" s="212">
        <v>4.0000000000000002E-4</v>
      </c>
      <c r="R395" s="212">
        <f>Q395*H395</f>
        <v>2.9736000000000002E-2</v>
      </c>
      <c r="S395" s="212">
        <v>1E-3</v>
      </c>
      <c r="T395" s="213">
        <f>S395*H395</f>
        <v>7.4340000000000003E-2</v>
      </c>
      <c r="AR395" s="25" t="s">
        <v>327</v>
      </c>
      <c r="AT395" s="25" t="s">
        <v>311</v>
      </c>
      <c r="AU395" s="25" t="s">
        <v>95</v>
      </c>
      <c r="AY395" s="25" t="s">
        <v>308</v>
      </c>
      <c r="BE395" s="214">
        <f>IF(N395="základní",J395,0)</f>
        <v>0</v>
      </c>
      <c r="BF395" s="214">
        <f>IF(N395="snížená",J395,0)</f>
        <v>0</v>
      </c>
      <c r="BG395" s="214">
        <f>IF(N395="zákl. přenesená",J395,0)</f>
        <v>0</v>
      </c>
      <c r="BH395" s="214">
        <f>IF(N395="sníž. přenesená",J395,0)</f>
        <v>0</v>
      </c>
      <c r="BI395" s="214">
        <f>IF(N395="nulová",J395,0)</f>
        <v>0</v>
      </c>
      <c r="BJ395" s="25" t="s">
        <v>82</v>
      </c>
      <c r="BK395" s="214">
        <f>ROUND(I395*H395,2)</f>
        <v>0</v>
      </c>
      <c r="BL395" s="25" t="s">
        <v>327</v>
      </c>
      <c r="BM395" s="25" t="s">
        <v>3874</v>
      </c>
    </row>
    <row r="396" spans="2:65" s="1" customFormat="1" ht="27">
      <c r="B396" s="42"/>
      <c r="C396" s="64"/>
      <c r="D396" s="246" t="s">
        <v>1656</v>
      </c>
      <c r="E396" s="64"/>
      <c r="F396" s="290" t="s">
        <v>3875</v>
      </c>
      <c r="G396" s="64"/>
      <c r="H396" s="64"/>
      <c r="I396" s="173"/>
      <c r="J396" s="64"/>
      <c r="K396" s="64"/>
      <c r="L396" s="62"/>
      <c r="M396" s="291"/>
      <c r="N396" s="43"/>
      <c r="O396" s="43"/>
      <c r="P396" s="43"/>
      <c r="Q396" s="43"/>
      <c r="R396" s="43"/>
      <c r="S396" s="43"/>
      <c r="T396" s="79"/>
      <c r="AT396" s="25" t="s">
        <v>1656</v>
      </c>
      <c r="AU396" s="25" t="s">
        <v>95</v>
      </c>
    </row>
    <row r="397" spans="2:65" s="1" customFormat="1" ht="31.5" customHeight="1">
      <c r="B397" s="42"/>
      <c r="C397" s="203" t="s">
        <v>2393</v>
      </c>
      <c r="D397" s="203" t="s">
        <v>311</v>
      </c>
      <c r="E397" s="204" t="s">
        <v>3872</v>
      </c>
      <c r="F397" s="205" t="s">
        <v>3873</v>
      </c>
      <c r="G397" s="206" t="s">
        <v>538</v>
      </c>
      <c r="H397" s="207">
        <v>26.4</v>
      </c>
      <c r="I397" s="208"/>
      <c r="J397" s="209">
        <f>ROUND(I397*H397,2)</f>
        <v>0</v>
      </c>
      <c r="K397" s="205" t="s">
        <v>315</v>
      </c>
      <c r="L397" s="62"/>
      <c r="M397" s="210" t="s">
        <v>21</v>
      </c>
      <c r="N397" s="211" t="s">
        <v>45</v>
      </c>
      <c r="O397" s="43"/>
      <c r="P397" s="212">
        <f>O397*H397</f>
        <v>0</v>
      </c>
      <c r="Q397" s="212">
        <v>4.0000000000000002E-4</v>
      </c>
      <c r="R397" s="212">
        <f>Q397*H397</f>
        <v>1.056E-2</v>
      </c>
      <c r="S397" s="212">
        <v>1E-3</v>
      </c>
      <c r="T397" s="213">
        <f>S397*H397</f>
        <v>2.64E-2</v>
      </c>
      <c r="AR397" s="25" t="s">
        <v>327</v>
      </c>
      <c r="AT397" s="25" t="s">
        <v>311</v>
      </c>
      <c r="AU397" s="25" t="s">
        <v>95</v>
      </c>
      <c r="AY397" s="25" t="s">
        <v>308</v>
      </c>
      <c r="BE397" s="214">
        <f>IF(N397="základní",J397,0)</f>
        <v>0</v>
      </c>
      <c r="BF397" s="214">
        <f>IF(N397="snížená",J397,0)</f>
        <v>0</v>
      </c>
      <c r="BG397" s="214">
        <f>IF(N397="zákl. přenesená",J397,0)</f>
        <v>0</v>
      </c>
      <c r="BH397" s="214">
        <f>IF(N397="sníž. přenesená",J397,0)</f>
        <v>0</v>
      </c>
      <c r="BI397" s="214">
        <f>IF(N397="nulová",J397,0)</f>
        <v>0</v>
      </c>
      <c r="BJ397" s="25" t="s">
        <v>82</v>
      </c>
      <c r="BK397" s="214">
        <f>ROUND(I397*H397,2)</f>
        <v>0</v>
      </c>
      <c r="BL397" s="25" t="s">
        <v>327</v>
      </c>
      <c r="BM397" s="25" t="s">
        <v>3876</v>
      </c>
    </row>
    <row r="398" spans="2:65" s="1" customFormat="1" ht="27">
      <c r="B398" s="42"/>
      <c r="C398" s="64"/>
      <c r="D398" s="246" t="s">
        <v>1656</v>
      </c>
      <c r="E398" s="64"/>
      <c r="F398" s="290" t="s">
        <v>3877</v>
      </c>
      <c r="G398" s="64"/>
      <c r="H398" s="64"/>
      <c r="I398" s="173"/>
      <c r="J398" s="64"/>
      <c r="K398" s="64"/>
      <c r="L398" s="62"/>
      <c r="M398" s="291"/>
      <c r="N398" s="43"/>
      <c r="O398" s="43"/>
      <c r="P398" s="43"/>
      <c r="Q398" s="43"/>
      <c r="R398" s="43"/>
      <c r="S398" s="43"/>
      <c r="T398" s="79"/>
      <c r="AT398" s="25" t="s">
        <v>1656</v>
      </c>
      <c r="AU398" s="25" t="s">
        <v>95</v>
      </c>
    </row>
    <row r="399" spans="2:65" s="1" customFormat="1" ht="31.5" customHeight="1">
      <c r="B399" s="42"/>
      <c r="C399" s="203" t="s">
        <v>2398</v>
      </c>
      <c r="D399" s="203" t="s">
        <v>311</v>
      </c>
      <c r="E399" s="204" t="s">
        <v>3878</v>
      </c>
      <c r="F399" s="205" t="s">
        <v>3879</v>
      </c>
      <c r="G399" s="206" t="s">
        <v>538</v>
      </c>
      <c r="H399" s="207">
        <v>530</v>
      </c>
      <c r="I399" s="208"/>
      <c r="J399" s="209">
        <f>ROUND(I399*H399,2)</f>
        <v>0</v>
      </c>
      <c r="K399" s="205" t="s">
        <v>315</v>
      </c>
      <c r="L399" s="62"/>
      <c r="M399" s="210" t="s">
        <v>21</v>
      </c>
      <c r="N399" s="211" t="s">
        <v>45</v>
      </c>
      <c r="O399" s="43"/>
      <c r="P399" s="212">
        <f>O399*H399</f>
        <v>0</v>
      </c>
      <c r="Q399" s="212">
        <v>5.1000000000000004E-4</v>
      </c>
      <c r="R399" s="212">
        <f>Q399*H399</f>
        <v>0.27030000000000004</v>
      </c>
      <c r="S399" s="212">
        <v>0</v>
      </c>
      <c r="T399" s="213">
        <f>S399*H399</f>
        <v>0</v>
      </c>
      <c r="AR399" s="25" t="s">
        <v>327</v>
      </c>
      <c r="AT399" s="25" t="s">
        <v>311</v>
      </c>
      <c r="AU399" s="25" t="s">
        <v>95</v>
      </c>
      <c r="AY399" s="25" t="s">
        <v>308</v>
      </c>
      <c r="BE399" s="214">
        <f>IF(N399="základní",J399,0)</f>
        <v>0</v>
      </c>
      <c r="BF399" s="214">
        <f>IF(N399="snížená",J399,0)</f>
        <v>0</v>
      </c>
      <c r="BG399" s="214">
        <f>IF(N399="zákl. přenesená",J399,0)</f>
        <v>0</v>
      </c>
      <c r="BH399" s="214">
        <f>IF(N399="sníž. přenesená",J399,0)</f>
        <v>0</v>
      </c>
      <c r="BI399" s="214">
        <f>IF(N399="nulová",J399,0)</f>
        <v>0</v>
      </c>
      <c r="BJ399" s="25" t="s">
        <v>82</v>
      </c>
      <c r="BK399" s="214">
        <f>ROUND(I399*H399,2)</f>
        <v>0</v>
      </c>
      <c r="BL399" s="25" t="s">
        <v>327</v>
      </c>
      <c r="BM399" s="25" t="s">
        <v>3880</v>
      </c>
    </row>
    <row r="400" spans="2:65" s="1" customFormat="1" ht="27">
      <c r="B400" s="42"/>
      <c r="C400" s="64"/>
      <c r="D400" s="246" t="s">
        <v>1656</v>
      </c>
      <c r="E400" s="64"/>
      <c r="F400" s="290" t="s">
        <v>3881</v>
      </c>
      <c r="G400" s="64"/>
      <c r="H400" s="64"/>
      <c r="I400" s="173"/>
      <c r="J400" s="64"/>
      <c r="K400" s="64"/>
      <c r="L400" s="62"/>
      <c r="M400" s="291"/>
      <c r="N400" s="43"/>
      <c r="O400" s="43"/>
      <c r="P400" s="43"/>
      <c r="Q400" s="43"/>
      <c r="R400" s="43"/>
      <c r="S400" s="43"/>
      <c r="T400" s="79"/>
      <c r="AT400" s="25" t="s">
        <v>1656</v>
      </c>
      <c r="AU400" s="25" t="s">
        <v>95</v>
      </c>
    </row>
    <row r="401" spans="2:65" s="1" customFormat="1" ht="31.5" customHeight="1">
      <c r="B401" s="42"/>
      <c r="C401" s="203" t="s">
        <v>2402</v>
      </c>
      <c r="D401" s="203" t="s">
        <v>311</v>
      </c>
      <c r="E401" s="204" t="s">
        <v>3882</v>
      </c>
      <c r="F401" s="205" t="s">
        <v>3883</v>
      </c>
      <c r="G401" s="206" t="s">
        <v>508</v>
      </c>
      <c r="H401" s="207">
        <v>8</v>
      </c>
      <c r="I401" s="208"/>
      <c r="J401" s="209">
        <f>ROUND(I401*H401,2)</f>
        <v>0</v>
      </c>
      <c r="K401" s="205" t="s">
        <v>315</v>
      </c>
      <c r="L401" s="62"/>
      <c r="M401" s="210" t="s">
        <v>21</v>
      </c>
      <c r="N401" s="211" t="s">
        <v>45</v>
      </c>
      <c r="O401" s="43"/>
      <c r="P401" s="212">
        <f>O401*H401</f>
        <v>0</v>
      </c>
      <c r="Q401" s="212">
        <v>1.01E-3</v>
      </c>
      <c r="R401" s="212">
        <f>Q401*H401</f>
        <v>8.0800000000000004E-3</v>
      </c>
      <c r="S401" s="212">
        <v>0</v>
      </c>
      <c r="T401" s="213">
        <f>S401*H401</f>
        <v>0</v>
      </c>
      <c r="AR401" s="25" t="s">
        <v>327</v>
      </c>
      <c r="AT401" s="25" t="s">
        <v>311</v>
      </c>
      <c r="AU401" s="25" t="s">
        <v>95</v>
      </c>
      <c r="AY401" s="25" t="s">
        <v>308</v>
      </c>
      <c r="BE401" s="214">
        <f>IF(N401="základní",J401,0)</f>
        <v>0</v>
      </c>
      <c r="BF401" s="214">
        <f>IF(N401="snížená",J401,0)</f>
        <v>0</v>
      </c>
      <c r="BG401" s="214">
        <f>IF(N401="zákl. přenesená",J401,0)</f>
        <v>0</v>
      </c>
      <c r="BH401" s="214">
        <f>IF(N401="sníž. přenesená",J401,0)</f>
        <v>0</v>
      </c>
      <c r="BI401" s="214">
        <f>IF(N401="nulová",J401,0)</f>
        <v>0</v>
      </c>
      <c r="BJ401" s="25" t="s">
        <v>82</v>
      </c>
      <c r="BK401" s="214">
        <f>ROUND(I401*H401,2)</f>
        <v>0</v>
      </c>
      <c r="BL401" s="25" t="s">
        <v>327</v>
      </c>
      <c r="BM401" s="25" t="s">
        <v>3884</v>
      </c>
    </row>
    <row r="402" spans="2:65" s="1" customFormat="1" ht="27">
      <c r="B402" s="42"/>
      <c r="C402" s="64"/>
      <c r="D402" s="246" t="s">
        <v>1656</v>
      </c>
      <c r="E402" s="64"/>
      <c r="F402" s="290" t="s">
        <v>3885</v>
      </c>
      <c r="G402" s="64"/>
      <c r="H402" s="64"/>
      <c r="I402" s="173"/>
      <c r="J402" s="64"/>
      <c r="K402" s="64"/>
      <c r="L402" s="62"/>
      <c r="M402" s="291"/>
      <c r="N402" s="43"/>
      <c r="O402" s="43"/>
      <c r="P402" s="43"/>
      <c r="Q402" s="43"/>
      <c r="R402" s="43"/>
      <c r="S402" s="43"/>
      <c r="T402" s="79"/>
      <c r="AT402" s="25" t="s">
        <v>1656</v>
      </c>
      <c r="AU402" s="25" t="s">
        <v>95</v>
      </c>
    </row>
    <row r="403" spans="2:65" s="1" customFormat="1" ht="31.5" customHeight="1">
      <c r="B403" s="42"/>
      <c r="C403" s="203" t="s">
        <v>2408</v>
      </c>
      <c r="D403" s="203" t="s">
        <v>311</v>
      </c>
      <c r="E403" s="204" t="s">
        <v>3886</v>
      </c>
      <c r="F403" s="205" t="s">
        <v>3887</v>
      </c>
      <c r="G403" s="206" t="s">
        <v>508</v>
      </c>
      <c r="H403" s="207">
        <v>8</v>
      </c>
      <c r="I403" s="208"/>
      <c r="J403" s="209">
        <f>ROUND(I403*H403,2)</f>
        <v>0</v>
      </c>
      <c r="K403" s="205" t="s">
        <v>315</v>
      </c>
      <c r="L403" s="62"/>
      <c r="M403" s="210" t="s">
        <v>21</v>
      </c>
      <c r="N403" s="211" t="s">
        <v>45</v>
      </c>
      <c r="O403" s="43"/>
      <c r="P403" s="212">
        <f>O403*H403</f>
        <v>0</v>
      </c>
      <c r="Q403" s="212">
        <v>0</v>
      </c>
      <c r="R403" s="212">
        <f>Q403*H403</f>
        <v>0</v>
      </c>
      <c r="S403" s="212">
        <v>0</v>
      </c>
      <c r="T403" s="213">
        <f>S403*H403</f>
        <v>0</v>
      </c>
      <c r="AR403" s="25" t="s">
        <v>327</v>
      </c>
      <c r="AT403" s="25" t="s">
        <v>311</v>
      </c>
      <c r="AU403" s="25" t="s">
        <v>95</v>
      </c>
      <c r="AY403" s="25" t="s">
        <v>308</v>
      </c>
      <c r="BE403" s="214">
        <f>IF(N403="základní",J403,0)</f>
        <v>0</v>
      </c>
      <c r="BF403" s="214">
        <f>IF(N403="snížená",J403,0)</f>
        <v>0</v>
      </c>
      <c r="BG403" s="214">
        <f>IF(N403="zákl. přenesená",J403,0)</f>
        <v>0</v>
      </c>
      <c r="BH403" s="214">
        <f>IF(N403="sníž. přenesená",J403,0)</f>
        <v>0</v>
      </c>
      <c r="BI403" s="214">
        <f>IF(N403="nulová",J403,0)</f>
        <v>0</v>
      </c>
      <c r="BJ403" s="25" t="s">
        <v>82</v>
      </c>
      <c r="BK403" s="214">
        <f>ROUND(I403*H403,2)</f>
        <v>0</v>
      </c>
      <c r="BL403" s="25" t="s">
        <v>327</v>
      </c>
      <c r="BM403" s="25" t="s">
        <v>3888</v>
      </c>
    </row>
    <row r="404" spans="2:65" s="1" customFormat="1" ht="22.5" customHeight="1">
      <c r="B404" s="42"/>
      <c r="C404" s="203" t="s">
        <v>2413</v>
      </c>
      <c r="D404" s="203" t="s">
        <v>311</v>
      </c>
      <c r="E404" s="204" t="s">
        <v>3889</v>
      </c>
      <c r="F404" s="205" t="s">
        <v>3890</v>
      </c>
      <c r="G404" s="206" t="s">
        <v>508</v>
      </c>
      <c r="H404" s="207">
        <v>8</v>
      </c>
      <c r="I404" s="208"/>
      <c r="J404" s="209">
        <f>ROUND(I404*H404,2)</f>
        <v>0</v>
      </c>
      <c r="K404" s="205" t="s">
        <v>315</v>
      </c>
      <c r="L404" s="62"/>
      <c r="M404" s="210" t="s">
        <v>21</v>
      </c>
      <c r="N404" s="211" t="s">
        <v>45</v>
      </c>
      <c r="O404" s="43"/>
      <c r="P404" s="212">
        <f>O404*H404</f>
        <v>0</v>
      </c>
      <c r="Q404" s="212">
        <v>0</v>
      </c>
      <c r="R404" s="212">
        <f>Q404*H404</f>
        <v>0</v>
      </c>
      <c r="S404" s="212">
        <v>0</v>
      </c>
      <c r="T404" s="213">
        <f>S404*H404</f>
        <v>0</v>
      </c>
      <c r="AR404" s="25" t="s">
        <v>327</v>
      </c>
      <c r="AT404" s="25" t="s">
        <v>311</v>
      </c>
      <c r="AU404" s="25" t="s">
        <v>95</v>
      </c>
      <c r="AY404" s="25" t="s">
        <v>308</v>
      </c>
      <c r="BE404" s="214">
        <f>IF(N404="základní",J404,0)</f>
        <v>0</v>
      </c>
      <c r="BF404" s="214">
        <f>IF(N404="snížená",J404,0)</f>
        <v>0</v>
      </c>
      <c r="BG404" s="214">
        <f>IF(N404="zákl. přenesená",J404,0)</f>
        <v>0</v>
      </c>
      <c r="BH404" s="214">
        <f>IF(N404="sníž. přenesená",J404,0)</f>
        <v>0</v>
      </c>
      <c r="BI404" s="214">
        <f>IF(N404="nulová",J404,0)</f>
        <v>0</v>
      </c>
      <c r="BJ404" s="25" t="s">
        <v>82</v>
      </c>
      <c r="BK404" s="214">
        <f>ROUND(I404*H404,2)</f>
        <v>0</v>
      </c>
      <c r="BL404" s="25" t="s">
        <v>327</v>
      </c>
      <c r="BM404" s="25" t="s">
        <v>3891</v>
      </c>
    </row>
    <row r="405" spans="2:65" s="1" customFormat="1" ht="27">
      <c r="B405" s="42"/>
      <c r="C405" s="64"/>
      <c r="D405" s="246" t="s">
        <v>1656</v>
      </c>
      <c r="E405" s="64"/>
      <c r="F405" s="290" t="s">
        <v>3892</v>
      </c>
      <c r="G405" s="64"/>
      <c r="H405" s="64"/>
      <c r="I405" s="173"/>
      <c r="J405" s="64"/>
      <c r="K405" s="64"/>
      <c r="L405" s="62"/>
      <c r="M405" s="291"/>
      <c r="N405" s="43"/>
      <c r="O405" s="43"/>
      <c r="P405" s="43"/>
      <c r="Q405" s="43"/>
      <c r="R405" s="43"/>
      <c r="S405" s="43"/>
      <c r="T405" s="79"/>
      <c r="AT405" s="25" t="s">
        <v>1656</v>
      </c>
      <c r="AU405" s="25" t="s">
        <v>95</v>
      </c>
    </row>
    <row r="406" spans="2:65" s="1" customFormat="1" ht="22.5" customHeight="1">
      <c r="B406" s="42"/>
      <c r="C406" s="203" t="s">
        <v>2419</v>
      </c>
      <c r="D406" s="203" t="s">
        <v>311</v>
      </c>
      <c r="E406" s="204" t="s">
        <v>3893</v>
      </c>
      <c r="F406" s="205" t="s">
        <v>3894</v>
      </c>
      <c r="G406" s="206" t="s">
        <v>508</v>
      </c>
      <c r="H406" s="207">
        <v>8</v>
      </c>
      <c r="I406" s="208"/>
      <c r="J406" s="209">
        <f>ROUND(I406*H406,2)</f>
        <v>0</v>
      </c>
      <c r="K406" s="205" t="s">
        <v>315</v>
      </c>
      <c r="L406" s="62"/>
      <c r="M406" s="210" t="s">
        <v>21</v>
      </c>
      <c r="N406" s="211" t="s">
        <v>45</v>
      </c>
      <c r="O406" s="43"/>
      <c r="P406" s="212">
        <f>O406*H406</f>
        <v>0</v>
      </c>
      <c r="Q406" s="212">
        <v>0</v>
      </c>
      <c r="R406" s="212">
        <f>Q406*H406</f>
        <v>0</v>
      </c>
      <c r="S406" s="212">
        <v>0</v>
      </c>
      <c r="T406" s="213">
        <f>S406*H406</f>
        <v>0</v>
      </c>
      <c r="AR406" s="25" t="s">
        <v>327</v>
      </c>
      <c r="AT406" s="25" t="s">
        <v>311</v>
      </c>
      <c r="AU406" s="25" t="s">
        <v>95</v>
      </c>
      <c r="AY406" s="25" t="s">
        <v>308</v>
      </c>
      <c r="BE406" s="214">
        <f>IF(N406="základní",J406,0)</f>
        <v>0</v>
      </c>
      <c r="BF406" s="214">
        <f>IF(N406="snížená",J406,0)</f>
        <v>0</v>
      </c>
      <c r="BG406" s="214">
        <f>IF(N406="zákl. přenesená",J406,0)</f>
        <v>0</v>
      </c>
      <c r="BH406" s="214">
        <f>IF(N406="sníž. přenesená",J406,0)</f>
        <v>0</v>
      </c>
      <c r="BI406" s="214">
        <f>IF(N406="nulová",J406,0)</f>
        <v>0</v>
      </c>
      <c r="BJ406" s="25" t="s">
        <v>82</v>
      </c>
      <c r="BK406" s="214">
        <f>ROUND(I406*H406,2)</f>
        <v>0</v>
      </c>
      <c r="BL406" s="25" t="s">
        <v>327</v>
      </c>
      <c r="BM406" s="25" t="s">
        <v>3895</v>
      </c>
    </row>
    <row r="407" spans="2:65" s="1" customFormat="1" ht="22.5" customHeight="1">
      <c r="B407" s="42"/>
      <c r="C407" s="203" t="s">
        <v>2422</v>
      </c>
      <c r="D407" s="203" t="s">
        <v>311</v>
      </c>
      <c r="E407" s="204" t="s">
        <v>3896</v>
      </c>
      <c r="F407" s="205" t="s">
        <v>3897</v>
      </c>
      <c r="G407" s="206" t="s">
        <v>508</v>
      </c>
      <c r="H407" s="207">
        <v>26.5</v>
      </c>
      <c r="I407" s="208"/>
      <c r="J407" s="209">
        <f>ROUND(I407*H407,2)</f>
        <v>0</v>
      </c>
      <c r="K407" s="205" t="s">
        <v>315</v>
      </c>
      <c r="L407" s="62"/>
      <c r="M407" s="210" t="s">
        <v>21</v>
      </c>
      <c r="N407" s="211" t="s">
        <v>45</v>
      </c>
      <c r="O407" s="43"/>
      <c r="P407" s="212">
        <f>O407*H407</f>
        <v>0</v>
      </c>
      <c r="Q407" s="212">
        <v>0</v>
      </c>
      <c r="R407" s="212">
        <f>Q407*H407</f>
        <v>0</v>
      </c>
      <c r="S407" s="212">
        <v>0</v>
      </c>
      <c r="T407" s="213">
        <f>S407*H407</f>
        <v>0</v>
      </c>
      <c r="AR407" s="25" t="s">
        <v>327</v>
      </c>
      <c r="AT407" s="25" t="s">
        <v>311</v>
      </c>
      <c r="AU407" s="25" t="s">
        <v>95</v>
      </c>
      <c r="AY407" s="25" t="s">
        <v>308</v>
      </c>
      <c r="BE407" s="214">
        <f>IF(N407="základní",J407,0)</f>
        <v>0</v>
      </c>
      <c r="BF407" s="214">
        <f>IF(N407="snížená",J407,0)</f>
        <v>0</v>
      </c>
      <c r="BG407" s="214">
        <f>IF(N407="zákl. přenesená",J407,0)</f>
        <v>0</v>
      </c>
      <c r="BH407" s="214">
        <f>IF(N407="sníž. přenesená",J407,0)</f>
        <v>0</v>
      </c>
      <c r="BI407" s="214">
        <f>IF(N407="nulová",J407,0)</f>
        <v>0</v>
      </c>
      <c r="BJ407" s="25" t="s">
        <v>82</v>
      </c>
      <c r="BK407" s="214">
        <f>ROUND(I407*H407,2)</f>
        <v>0</v>
      </c>
      <c r="BL407" s="25" t="s">
        <v>327</v>
      </c>
      <c r="BM407" s="25" t="s">
        <v>3898</v>
      </c>
    </row>
    <row r="408" spans="2:65" s="1" customFormat="1" ht="27">
      <c r="B408" s="42"/>
      <c r="C408" s="64"/>
      <c r="D408" s="246" t="s">
        <v>1656</v>
      </c>
      <c r="E408" s="64"/>
      <c r="F408" s="290" t="s">
        <v>3899</v>
      </c>
      <c r="G408" s="64"/>
      <c r="H408" s="64"/>
      <c r="I408" s="173"/>
      <c r="J408" s="64"/>
      <c r="K408" s="64"/>
      <c r="L408" s="62"/>
      <c r="M408" s="291"/>
      <c r="N408" s="43"/>
      <c r="O408" s="43"/>
      <c r="P408" s="43"/>
      <c r="Q408" s="43"/>
      <c r="R408" s="43"/>
      <c r="S408" s="43"/>
      <c r="T408" s="79"/>
      <c r="AT408" s="25" t="s">
        <v>1656</v>
      </c>
      <c r="AU408" s="25" t="s">
        <v>95</v>
      </c>
    </row>
    <row r="409" spans="2:65" s="1" customFormat="1" ht="22.5" customHeight="1">
      <c r="B409" s="42"/>
      <c r="C409" s="203" t="s">
        <v>2425</v>
      </c>
      <c r="D409" s="203" t="s">
        <v>311</v>
      </c>
      <c r="E409" s="204" t="s">
        <v>3893</v>
      </c>
      <c r="F409" s="205" t="s">
        <v>3894</v>
      </c>
      <c r="G409" s="206" t="s">
        <v>508</v>
      </c>
      <c r="H409" s="207">
        <v>26.5</v>
      </c>
      <c r="I409" s="208"/>
      <c r="J409" s="209">
        <f>ROUND(I409*H409,2)</f>
        <v>0</v>
      </c>
      <c r="K409" s="205" t="s">
        <v>315</v>
      </c>
      <c r="L409" s="62"/>
      <c r="M409" s="210" t="s">
        <v>21</v>
      </c>
      <c r="N409" s="211" t="s">
        <v>45</v>
      </c>
      <c r="O409" s="43"/>
      <c r="P409" s="212">
        <f>O409*H409</f>
        <v>0</v>
      </c>
      <c r="Q409" s="212">
        <v>0</v>
      </c>
      <c r="R409" s="212">
        <f>Q409*H409</f>
        <v>0</v>
      </c>
      <c r="S409" s="212">
        <v>0</v>
      </c>
      <c r="T409" s="213">
        <f>S409*H409</f>
        <v>0</v>
      </c>
      <c r="AR409" s="25" t="s">
        <v>327</v>
      </c>
      <c r="AT409" s="25" t="s">
        <v>311</v>
      </c>
      <c r="AU409" s="25" t="s">
        <v>95</v>
      </c>
      <c r="AY409" s="25" t="s">
        <v>308</v>
      </c>
      <c r="BE409" s="214">
        <f>IF(N409="základní",J409,0)</f>
        <v>0</v>
      </c>
      <c r="BF409" s="214">
        <f>IF(N409="snížená",J409,0)</f>
        <v>0</v>
      </c>
      <c r="BG409" s="214">
        <f>IF(N409="zákl. přenesená",J409,0)</f>
        <v>0</v>
      </c>
      <c r="BH409" s="214">
        <f>IF(N409="sníž. přenesená",J409,0)</f>
        <v>0</v>
      </c>
      <c r="BI409" s="214">
        <f>IF(N409="nulová",J409,0)</f>
        <v>0</v>
      </c>
      <c r="BJ409" s="25" t="s">
        <v>82</v>
      </c>
      <c r="BK409" s="214">
        <f>ROUND(I409*H409,2)</f>
        <v>0</v>
      </c>
      <c r="BL409" s="25" t="s">
        <v>327</v>
      </c>
      <c r="BM409" s="25" t="s">
        <v>3900</v>
      </c>
    </row>
    <row r="410" spans="2:65" s="1" customFormat="1" ht="27">
      <c r="B410" s="42"/>
      <c r="C410" s="64"/>
      <c r="D410" s="223" t="s">
        <v>1656</v>
      </c>
      <c r="E410" s="64"/>
      <c r="F410" s="292" t="s">
        <v>3899</v>
      </c>
      <c r="G410" s="64"/>
      <c r="H410" s="64"/>
      <c r="I410" s="173"/>
      <c r="J410" s="64"/>
      <c r="K410" s="64"/>
      <c r="L410" s="62"/>
      <c r="M410" s="291"/>
      <c r="N410" s="43"/>
      <c r="O410" s="43"/>
      <c r="P410" s="43"/>
      <c r="Q410" s="43"/>
      <c r="R410" s="43"/>
      <c r="S410" s="43"/>
      <c r="T410" s="79"/>
      <c r="AT410" s="25" t="s">
        <v>1656</v>
      </c>
      <c r="AU410" s="25" t="s">
        <v>95</v>
      </c>
    </row>
    <row r="411" spans="2:65" s="11" customFormat="1" ht="22.35" customHeight="1">
      <c r="B411" s="186"/>
      <c r="C411" s="187"/>
      <c r="D411" s="200" t="s">
        <v>73</v>
      </c>
      <c r="E411" s="201" t="s">
        <v>2607</v>
      </c>
      <c r="F411" s="201" t="s">
        <v>2608</v>
      </c>
      <c r="G411" s="187"/>
      <c r="H411" s="187"/>
      <c r="I411" s="190"/>
      <c r="J411" s="202">
        <f>BK411</f>
        <v>0</v>
      </c>
      <c r="K411" s="187"/>
      <c r="L411" s="192"/>
      <c r="M411" s="193"/>
      <c r="N411" s="194"/>
      <c r="O411" s="194"/>
      <c r="P411" s="195">
        <f>SUM(P412:P415)</f>
        <v>0</v>
      </c>
      <c r="Q411" s="194"/>
      <c r="R411" s="195">
        <f>SUM(R412:R415)</f>
        <v>3.0858000000000001E-3</v>
      </c>
      <c r="S411" s="194"/>
      <c r="T411" s="196">
        <f>SUM(T412:T415)</f>
        <v>0</v>
      </c>
      <c r="AR411" s="197" t="s">
        <v>84</v>
      </c>
      <c r="AT411" s="198" t="s">
        <v>73</v>
      </c>
      <c r="AU411" s="198" t="s">
        <v>84</v>
      </c>
      <c r="AY411" s="197" t="s">
        <v>308</v>
      </c>
      <c r="BK411" s="199">
        <f>SUM(BK412:BK415)</f>
        <v>0</v>
      </c>
    </row>
    <row r="412" spans="2:65" s="1" customFormat="1" ht="22.5" customHeight="1">
      <c r="B412" s="42"/>
      <c r="C412" s="203" t="s">
        <v>2429</v>
      </c>
      <c r="D412" s="203" t="s">
        <v>311</v>
      </c>
      <c r="E412" s="204" t="s">
        <v>3901</v>
      </c>
      <c r="F412" s="205" t="s">
        <v>3902</v>
      </c>
      <c r="G412" s="206" t="s">
        <v>508</v>
      </c>
      <c r="H412" s="207">
        <v>0.74</v>
      </c>
      <c r="I412" s="208"/>
      <c r="J412" s="209">
        <f>ROUND(I412*H412,2)</f>
        <v>0</v>
      </c>
      <c r="K412" s="205" t="s">
        <v>315</v>
      </c>
      <c r="L412" s="62"/>
      <c r="M412" s="210" t="s">
        <v>21</v>
      </c>
      <c r="N412" s="211" t="s">
        <v>45</v>
      </c>
      <c r="O412" s="43"/>
      <c r="P412" s="212">
        <f>O412*H412</f>
        <v>0</v>
      </c>
      <c r="Q412" s="212">
        <v>1.0200000000000001E-3</v>
      </c>
      <c r="R412" s="212">
        <f>Q412*H412</f>
        <v>7.5480000000000002E-4</v>
      </c>
      <c r="S412" s="212">
        <v>0</v>
      </c>
      <c r="T412" s="213">
        <f>S412*H412</f>
        <v>0</v>
      </c>
      <c r="AR412" s="25" t="s">
        <v>327</v>
      </c>
      <c r="AT412" s="25" t="s">
        <v>311</v>
      </c>
      <c r="AU412" s="25" t="s">
        <v>95</v>
      </c>
      <c r="AY412" s="25" t="s">
        <v>308</v>
      </c>
      <c r="BE412" s="214">
        <f>IF(N412="základní",J412,0)</f>
        <v>0</v>
      </c>
      <c r="BF412" s="214">
        <f>IF(N412="snížená",J412,0)</f>
        <v>0</v>
      </c>
      <c r="BG412" s="214">
        <f>IF(N412="zákl. přenesená",J412,0)</f>
        <v>0</v>
      </c>
      <c r="BH412" s="214">
        <f>IF(N412="sníž. přenesená",J412,0)</f>
        <v>0</v>
      </c>
      <c r="BI412" s="214">
        <f>IF(N412="nulová",J412,0)</f>
        <v>0</v>
      </c>
      <c r="BJ412" s="25" t="s">
        <v>82</v>
      </c>
      <c r="BK412" s="214">
        <f>ROUND(I412*H412,2)</f>
        <v>0</v>
      </c>
      <c r="BL412" s="25" t="s">
        <v>327</v>
      </c>
      <c r="BM412" s="25" t="s">
        <v>3903</v>
      </c>
    </row>
    <row r="413" spans="2:65" s="1" customFormat="1" ht="27">
      <c r="B413" s="42"/>
      <c r="C413" s="64"/>
      <c r="D413" s="246" t="s">
        <v>1656</v>
      </c>
      <c r="E413" s="64"/>
      <c r="F413" s="290" t="s">
        <v>3904</v>
      </c>
      <c r="G413" s="64"/>
      <c r="H413" s="64"/>
      <c r="I413" s="173"/>
      <c r="J413" s="64"/>
      <c r="K413" s="64"/>
      <c r="L413" s="62"/>
      <c r="M413" s="291"/>
      <c r="N413" s="43"/>
      <c r="O413" s="43"/>
      <c r="P413" s="43"/>
      <c r="Q413" s="43"/>
      <c r="R413" s="43"/>
      <c r="S413" s="43"/>
      <c r="T413" s="79"/>
      <c r="AT413" s="25" t="s">
        <v>1656</v>
      </c>
      <c r="AU413" s="25" t="s">
        <v>95</v>
      </c>
    </row>
    <row r="414" spans="2:65" s="1" customFormat="1" ht="22.5" customHeight="1">
      <c r="B414" s="42"/>
      <c r="C414" s="277" t="s">
        <v>2432</v>
      </c>
      <c r="D414" s="277" t="s">
        <v>1079</v>
      </c>
      <c r="E414" s="278" t="s">
        <v>3905</v>
      </c>
      <c r="F414" s="279" t="s">
        <v>3906</v>
      </c>
      <c r="G414" s="280" t="s">
        <v>578</v>
      </c>
      <c r="H414" s="281">
        <v>0.77700000000000002</v>
      </c>
      <c r="I414" s="282"/>
      <c r="J414" s="283">
        <f>ROUND(I414*H414,2)</f>
        <v>0</v>
      </c>
      <c r="K414" s="279" t="s">
        <v>315</v>
      </c>
      <c r="L414" s="284"/>
      <c r="M414" s="285" t="s">
        <v>21</v>
      </c>
      <c r="N414" s="286" t="s">
        <v>45</v>
      </c>
      <c r="O414" s="43"/>
      <c r="P414" s="212">
        <f>O414*H414</f>
        <v>0</v>
      </c>
      <c r="Q414" s="212">
        <v>3.0000000000000001E-3</v>
      </c>
      <c r="R414" s="212">
        <f>Q414*H414</f>
        <v>2.3310000000000002E-3</v>
      </c>
      <c r="S414" s="212">
        <v>0</v>
      </c>
      <c r="T414" s="213">
        <f>S414*H414</f>
        <v>0</v>
      </c>
      <c r="AR414" s="25" t="s">
        <v>342</v>
      </c>
      <c r="AT414" s="25" t="s">
        <v>1079</v>
      </c>
      <c r="AU414" s="25" t="s">
        <v>95</v>
      </c>
      <c r="AY414" s="25" t="s">
        <v>308</v>
      </c>
      <c r="BE414" s="214">
        <f>IF(N414="základní",J414,0)</f>
        <v>0</v>
      </c>
      <c r="BF414" s="214">
        <f>IF(N414="snížená",J414,0)</f>
        <v>0</v>
      </c>
      <c r="BG414" s="214">
        <f>IF(N414="zákl. přenesená",J414,0)</f>
        <v>0</v>
      </c>
      <c r="BH414" s="214">
        <f>IF(N414="sníž. přenesená",J414,0)</f>
        <v>0</v>
      </c>
      <c r="BI414" s="214">
        <f>IF(N414="nulová",J414,0)</f>
        <v>0</v>
      </c>
      <c r="BJ414" s="25" t="s">
        <v>82</v>
      </c>
      <c r="BK414" s="214">
        <f>ROUND(I414*H414,2)</f>
        <v>0</v>
      </c>
      <c r="BL414" s="25" t="s">
        <v>327</v>
      </c>
      <c r="BM414" s="25" t="s">
        <v>3907</v>
      </c>
    </row>
    <row r="415" spans="2:65" s="13" customFormat="1" ht="13.5">
      <c r="B415" s="233"/>
      <c r="C415" s="234"/>
      <c r="D415" s="223" t="s">
        <v>451</v>
      </c>
      <c r="E415" s="234"/>
      <c r="F415" s="236" t="s">
        <v>3908</v>
      </c>
      <c r="G415" s="234"/>
      <c r="H415" s="237">
        <v>0.77700000000000002</v>
      </c>
      <c r="I415" s="238"/>
      <c r="J415" s="234"/>
      <c r="K415" s="234"/>
      <c r="L415" s="239"/>
      <c r="M415" s="240"/>
      <c r="N415" s="241"/>
      <c r="O415" s="241"/>
      <c r="P415" s="241"/>
      <c r="Q415" s="241"/>
      <c r="R415" s="241"/>
      <c r="S415" s="241"/>
      <c r="T415" s="242"/>
      <c r="AT415" s="243" t="s">
        <v>451</v>
      </c>
      <c r="AU415" s="243" t="s">
        <v>95</v>
      </c>
      <c r="AV415" s="13" t="s">
        <v>84</v>
      </c>
      <c r="AW415" s="13" t="s">
        <v>6</v>
      </c>
      <c r="AX415" s="13" t="s">
        <v>82</v>
      </c>
      <c r="AY415" s="243" t="s">
        <v>308</v>
      </c>
    </row>
    <row r="416" spans="2:65" s="11" customFormat="1" ht="22.35" customHeight="1">
      <c r="B416" s="186"/>
      <c r="C416" s="187"/>
      <c r="D416" s="200" t="s">
        <v>73</v>
      </c>
      <c r="E416" s="201" t="s">
        <v>2911</v>
      </c>
      <c r="F416" s="201" t="s">
        <v>171</v>
      </c>
      <c r="G416" s="187"/>
      <c r="H416" s="187"/>
      <c r="I416" s="190"/>
      <c r="J416" s="202">
        <f>BK416</f>
        <v>0</v>
      </c>
      <c r="K416" s="187"/>
      <c r="L416" s="192"/>
      <c r="M416" s="193"/>
      <c r="N416" s="194"/>
      <c r="O416" s="194"/>
      <c r="P416" s="195">
        <f>SUM(P417:P422)</f>
        <v>0</v>
      </c>
      <c r="Q416" s="194"/>
      <c r="R416" s="195">
        <f>SUM(R417:R422)</f>
        <v>1.3477600000000001</v>
      </c>
      <c r="S416" s="194"/>
      <c r="T416" s="196">
        <f>SUM(T417:T422)</f>
        <v>0</v>
      </c>
      <c r="AR416" s="197" t="s">
        <v>84</v>
      </c>
      <c r="AT416" s="198" t="s">
        <v>73</v>
      </c>
      <c r="AU416" s="198" t="s">
        <v>84</v>
      </c>
      <c r="AY416" s="197" t="s">
        <v>308</v>
      </c>
      <c r="BK416" s="199">
        <f>SUM(BK417:BK422)</f>
        <v>0</v>
      </c>
    </row>
    <row r="417" spans="2:65" s="1" customFormat="1" ht="22.5" customHeight="1">
      <c r="B417" s="42"/>
      <c r="C417" s="203" t="s">
        <v>2436</v>
      </c>
      <c r="D417" s="203" t="s">
        <v>311</v>
      </c>
      <c r="E417" s="204" t="s">
        <v>2931</v>
      </c>
      <c r="F417" s="205" t="s">
        <v>3909</v>
      </c>
      <c r="G417" s="206" t="s">
        <v>578</v>
      </c>
      <c r="H417" s="207">
        <v>1</v>
      </c>
      <c r="I417" s="208"/>
      <c r="J417" s="209">
        <f>ROUND(I417*H417,2)</f>
        <v>0</v>
      </c>
      <c r="K417" s="205" t="s">
        <v>21</v>
      </c>
      <c r="L417" s="62"/>
      <c r="M417" s="210" t="s">
        <v>21</v>
      </c>
      <c r="N417" s="211" t="s">
        <v>45</v>
      </c>
      <c r="O417" s="43"/>
      <c r="P417" s="212">
        <f>O417*H417</f>
        <v>0</v>
      </c>
      <c r="Q417" s="212">
        <v>3.7599999999999999E-3</v>
      </c>
      <c r="R417" s="212">
        <f>Q417*H417</f>
        <v>3.7599999999999999E-3</v>
      </c>
      <c r="S417" s="212">
        <v>0</v>
      </c>
      <c r="T417" s="213">
        <f>S417*H417</f>
        <v>0</v>
      </c>
      <c r="AR417" s="25" t="s">
        <v>375</v>
      </c>
      <c r="AT417" s="25" t="s">
        <v>311</v>
      </c>
      <c r="AU417" s="25" t="s">
        <v>95</v>
      </c>
      <c r="AY417" s="25" t="s">
        <v>308</v>
      </c>
      <c r="BE417" s="214">
        <f>IF(N417="základní",J417,0)</f>
        <v>0</v>
      </c>
      <c r="BF417" s="214">
        <f>IF(N417="snížená",J417,0)</f>
        <v>0</v>
      </c>
      <c r="BG417" s="214">
        <f>IF(N417="zákl. přenesená",J417,0)</f>
        <v>0</v>
      </c>
      <c r="BH417" s="214">
        <f>IF(N417="sníž. přenesená",J417,0)</f>
        <v>0</v>
      </c>
      <c r="BI417" s="214">
        <f>IF(N417="nulová",J417,0)</f>
        <v>0</v>
      </c>
      <c r="BJ417" s="25" t="s">
        <v>82</v>
      </c>
      <c r="BK417" s="214">
        <f>ROUND(I417*H417,2)</f>
        <v>0</v>
      </c>
      <c r="BL417" s="25" t="s">
        <v>375</v>
      </c>
      <c r="BM417" s="25" t="s">
        <v>3910</v>
      </c>
    </row>
    <row r="418" spans="2:65" s="1" customFormat="1" ht="27">
      <c r="B418" s="42"/>
      <c r="C418" s="64"/>
      <c r="D418" s="246" t="s">
        <v>1656</v>
      </c>
      <c r="E418" s="64"/>
      <c r="F418" s="290" t="s">
        <v>3911</v>
      </c>
      <c r="G418" s="64"/>
      <c r="H418" s="64"/>
      <c r="I418" s="173"/>
      <c r="J418" s="64"/>
      <c r="K418" s="64"/>
      <c r="L418" s="62"/>
      <c r="M418" s="291"/>
      <c r="N418" s="43"/>
      <c r="O418" s="43"/>
      <c r="P418" s="43"/>
      <c r="Q418" s="43"/>
      <c r="R418" s="43"/>
      <c r="S418" s="43"/>
      <c r="T418" s="79"/>
      <c r="AT418" s="25" t="s">
        <v>1656</v>
      </c>
      <c r="AU418" s="25" t="s">
        <v>95</v>
      </c>
    </row>
    <row r="419" spans="2:65" s="1" customFormat="1" ht="22.5" customHeight="1">
      <c r="B419" s="42"/>
      <c r="C419" s="203" t="s">
        <v>2440</v>
      </c>
      <c r="D419" s="203" t="s">
        <v>311</v>
      </c>
      <c r="E419" s="204" t="s">
        <v>2940</v>
      </c>
      <c r="F419" s="205" t="s">
        <v>3912</v>
      </c>
      <c r="G419" s="206" t="s">
        <v>578</v>
      </c>
      <c r="H419" s="207">
        <v>32</v>
      </c>
      <c r="I419" s="208"/>
      <c r="J419" s="209">
        <f>ROUND(I419*H419,2)</f>
        <v>0</v>
      </c>
      <c r="K419" s="205" t="s">
        <v>21</v>
      </c>
      <c r="L419" s="62"/>
      <c r="M419" s="210" t="s">
        <v>21</v>
      </c>
      <c r="N419" s="211" t="s">
        <v>45</v>
      </c>
      <c r="O419" s="43"/>
      <c r="P419" s="212">
        <f>O419*H419</f>
        <v>0</v>
      </c>
      <c r="Q419" s="212">
        <v>2.6700000000000002E-2</v>
      </c>
      <c r="R419" s="212">
        <f>Q419*H419</f>
        <v>0.85440000000000005</v>
      </c>
      <c r="S419" s="212">
        <v>0</v>
      </c>
      <c r="T419" s="213">
        <f>S419*H419</f>
        <v>0</v>
      </c>
      <c r="AR419" s="25" t="s">
        <v>375</v>
      </c>
      <c r="AT419" s="25" t="s">
        <v>311</v>
      </c>
      <c r="AU419" s="25" t="s">
        <v>95</v>
      </c>
      <c r="AY419" s="25" t="s">
        <v>308</v>
      </c>
      <c r="BE419" s="214">
        <f>IF(N419="základní",J419,0)</f>
        <v>0</v>
      </c>
      <c r="BF419" s="214">
        <f>IF(N419="snížená",J419,0)</f>
        <v>0</v>
      </c>
      <c r="BG419" s="214">
        <f>IF(N419="zákl. přenesená",J419,0)</f>
        <v>0</v>
      </c>
      <c r="BH419" s="214">
        <f>IF(N419="sníž. přenesená",J419,0)</f>
        <v>0</v>
      </c>
      <c r="BI419" s="214">
        <f>IF(N419="nulová",J419,0)</f>
        <v>0</v>
      </c>
      <c r="BJ419" s="25" t="s">
        <v>82</v>
      </c>
      <c r="BK419" s="214">
        <f>ROUND(I419*H419,2)</f>
        <v>0</v>
      </c>
      <c r="BL419" s="25" t="s">
        <v>375</v>
      </c>
      <c r="BM419" s="25" t="s">
        <v>3913</v>
      </c>
    </row>
    <row r="420" spans="2:65" s="1" customFormat="1" ht="27">
      <c r="B420" s="42"/>
      <c r="C420" s="64"/>
      <c r="D420" s="246" t="s">
        <v>1656</v>
      </c>
      <c r="E420" s="64"/>
      <c r="F420" s="290" t="s">
        <v>3914</v>
      </c>
      <c r="G420" s="64"/>
      <c r="H420" s="64"/>
      <c r="I420" s="173"/>
      <c r="J420" s="64"/>
      <c r="K420" s="64"/>
      <c r="L420" s="62"/>
      <c r="M420" s="291"/>
      <c r="N420" s="43"/>
      <c r="O420" s="43"/>
      <c r="P420" s="43"/>
      <c r="Q420" s="43"/>
      <c r="R420" s="43"/>
      <c r="S420" s="43"/>
      <c r="T420" s="79"/>
      <c r="AT420" s="25" t="s">
        <v>1656</v>
      </c>
      <c r="AU420" s="25" t="s">
        <v>95</v>
      </c>
    </row>
    <row r="421" spans="2:65" s="1" customFormat="1" ht="22.5" customHeight="1">
      <c r="B421" s="42"/>
      <c r="C421" s="203" t="s">
        <v>2446</v>
      </c>
      <c r="D421" s="203" t="s">
        <v>311</v>
      </c>
      <c r="E421" s="204" t="s">
        <v>2951</v>
      </c>
      <c r="F421" s="205" t="s">
        <v>3915</v>
      </c>
      <c r="G421" s="206" t="s">
        <v>578</v>
      </c>
      <c r="H421" s="207">
        <v>12</v>
      </c>
      <c r="I421" s="208"/>
      <c r="J421" s="209">
        <f>ROUND(I421*H421,2)</f>
        <v>0</v>
      </c>
      <c r="K421" s="205" t="s">
        <v>21</v>
      </c>
      <c r="L421" s="62"/>
      <c r="M421" s="210" t="s">
        <v>21</v>
      </c>
      <c r="N421" s="211" t="s">
        <v>45</v>
      </c>
      <c r="O421" s="43"/>
      <c r="P421" s="212">
        <f>O421*H421</f>
        <v>0</v>
      </c>
      <c r="Q421" s="212">
        <v>4.0800000000000003E-2</v>
      </c>
      <c r="R421" s="212">
        <f>Q421*H421</f>
        <v>0.48960000000000004</v>
      </c>
      <c r="S421" s="212">
        <v>0</v>
      </c>
      <c r="T421" s="213">
        <f>S421*H421</f>
        <v>0</v>
      </c>
      <c r="AR421" s="25" t="s">
        <v>375</v>
      </c>
      <c r="AT421" s="25" t="s">
        <v>311</v>
      </c>
      <c r="AU421" s="25" t="s">
        <v>95</v>
      </c>
      <c r="AY421" s="25" t="s">
        <v>308</v>
      </c>
      <c r="BE421" s="214">
        <f>IF(N421="základní",J421,0)</f>
        <v>0</v>
      </c>
      <c r="BF421" s="214">
        <f>IF(N421="snížená",J421,0)</f>
        <v>0</v>
      </c>
      <c r="BG421" s="214">
        <f>IF(N421="zákl. přenesená",J421,0)</f>
        <v>0</v>
      </c>
      <c r="BH421" s="214">
        <f>IF(N421="sníž. přenesená",J421,0)</f>
        <v>0</v>
      </c>
      <c r="BI421" s="214">
        <f>IF(N421="nulová",J421,0)</f>
        <v>0</v>
      </c>
      <c r="BJ421" s="25" t="s">
        <v>82</v>
      </c>
      <c r="BK421" s="214">
        <f>ROUND(I421*H421,2)</f>
        <v>0</v>
      </c>
      <c r="BL421" s="25" t="s">
        <v>375</v>
      </c>
      <c r="BM421" s="25" t="s">
        <v>3916</v>
      </c>
    </row>
    <row r="422" spans="2:65" s="1" customFormat="1" ht="27">
      <c r="B422" s="42"/>
      <c r="C422" s="64"/>
      <c r="D422" s="223" t="s">
        <v>1656</v>
      </c>
      <c r="E422" s="64"/>
      <c r="F422" s="292" t="s">
        <v>3914</v>
      </c>
      <c r="G422" s="64"/>
      <c r="H422" s="64"/>
      <c r="I422" s="173"/>
      <c r="J422" s="64"/>
      <c r="K422" s="64"/>
      <c r="L422" s="62"/>
      <c r="M422" s="291"/>
      <c r="N422" s="43"/>
      <c r="O422" s="43"/>
      <c r="P422" s="43"/>
      <c r="Q422" s="43"/>
      <c r="R422" s="43"/>
      <c r="S422" s="43"/>
      <c r="T422" s="79"/>
      <c r="AT422" s="25" t="s">
        <v>1656</v>
      </c>
      <c r="AU422" s="25" t="s">
        <v>95</v>
      </c>
    </row>
    <row r="423" spans="2:65" s="11" customFormat="1" ht="29.85" customHeight="1">
      <c r="B423" s="186"/>
      <c r="C423" s="187"/>
      <c r="D423" s="188" t="s">
        <v>73</v>
      </c>
      <c r="E423" s="262" t="s">
        <v>3917</v>
      </c>
      <c r="F423" s="262" t="s">
        <v>756</v>
      </c>
      <c r="G423" s="187"/>
      <c r="H423" s="187"/>
      <c r="I423" s="190"/>
      <c r="J423" s="263">
        <f>BK423</f>
        <v>0</v>
      </c>
      <c r="K423" s="187"/>
      <c r="L423" s="192"/>
      <c r="M423" s="193"/>
      <c r="N423" s="194"/>
      <c r="O423" s="194"/>
      <c r="P423" s="195">
        <f>P424</f>
        <v>0</v>
      </c>
      <c r="Q423" s="194"/>
      <c r="R423" s="195">
        <f>R424</f>
        <v>0</v>
      </c>
      <c r="S423" s="194"/>
      <c r="T423" s="196">
        <f>T424</f>
        <v>0</v>
      </c>
      <c r="AR423" s="197" t="s">
        <v>82</v>
      </c>
      <c r="AT423" s="198" t="s">
        <v>73</v>
      </c>
      <c r="AU423" s="198" t="s">
        <v>82</v>
      </c>
      <c r="AY423" s="197" t="s">
        <v>308</v>
      </c>
      <c r="BK423" s="199">
        <f>BK424</f>
        <v>0</v>
      </c>
    </row>
    <row r="424" spans="2:65" s="11" customFormat="1" ht="14.85" customHeight="1">
      <c r="B424" s="186"/>
      <c r="C424" s="187"/>
      <c r="D424" s="200" t="s">
        <v>73</v>
      </c>
      <c r="E424" s="201" t="s">
        <v>755</v>
      </c>
      <c r="F424" s="201" t="s">
        <v>756</v>
      </c>
      <c r="G424" s="187"/>
      <c r="H424" s="187"/>
      <c r="I424" s="190"/>
      <c r="J424" s="202">
        <f>BK424</f>
        <v>0</v>
      </c>
      <c r="K424" s="187"/>
      <c r="L424" s="192"/>
      <c r="M424" s="193"/>
      <c r="N424" s="194"/>
      <c r="O424" s="194"/>
      <c r="P424" s="195">
        <f>P425</f>
        <v>0</v>
      </c>
      <c r="Q424" s="194"/>
      <c r="R424" s="195">
        <f>R425</f>
        <v>0</v>
      </c>
      <c r="S424" s="194"/>
      <c r="T424" s="196">
        <f>T425</f>
        <v>0</v>
      </c>
      <c r="AR424" s="197" t="s">
        <v>82</v>
      </c>
      <c r="AT424" s="198" t="s">
        <v>73</v>
      </c>
      <c r="AU424" s="198" t="s">
        <v>84</v>
      </c>
      <c r="AY424" s="197" t="s">
        <v>308</v>
      </c>
      <c r="BK424" s="199">
        <f>BK425</f>
        <v>0</v>
      </c>
    </row>
    <row r="425" spans="2:65" s="1" customFormat="1" ht="22.5" customHeight="1">
      <c r="B425" s="42"/>
      <c r="C425" s="203" t="s">
        <v>2450</v>
      </c>
      <c r="D425" s="203" t="s">
        <v>311</v>
      </c>
      <c r="E425" s="204" t="s">
        <v>757</v>
      </c>
      <c r="F425" s="205" t="s">
        <v>758</v>
      </c>
      <c r="G425" s="206" t="s">
        <v>719</v>
      </c>
      <c r="H425" s="207">
        <v>3100.971</v>
      </c>
      <c r="I425" s="208"/>
      <c r="J425" s="209">
        <f>ROUND(I425*H425,2)</f>
        <v>0</v>
      </c>
      <c r="K425" s="205" t="s">
        <v>315</v>
      </c>
      <c r="L425" s="62"/>
      <c r="M425" s="210" t="s">
        <v>21</v>
      </c>
      <c r="N425" s="211" t="s">
        <v>45</v>
      </c>
      <c r="O425" s="43"/>
      <c r="P425" s="212">
        <f>O425*H425</f>
        <v>0</v>
      </c>
      <c r="Q425" s="212">
        <v>0</v>
      </c>
      <c r="R425" s="212">
        <f>Q425*H425</f>
        <v>0</v>
      </c>
      <c r="S425" s="212">
        <v>0</v>
      </c>
      <c r="T425" s="213">
        <f>S425*H425</f>
        <v>0</v>
      </c>
      <c r="AR425" s="25" t="s">
        <v>327</v>
      </c>
      <c r="AT425" s="25" t="s">
        <v>311</v>
      </c>
      <c r="AU425" s="25" t="s">
        <v>95</v>
      </c>
      <c r="AY425" s="25" t="s">
        <v>308</v>
      </c>
      <c r="BE425" s="214">
        <f>IF(N425="základní",J425,0)</f>
        <v>0</v>
      </c>
      <c r="BF425" s="214">
        <f>IF(N425="snížená",J425,0)</f>
        <v>0</v>
      </c>
      <c r="BG425" s="214">
        <f>IF(N425="zákl. přenesená",J425,0)</f>
        <v>0</v>
      </c>
      <c r="BH425" s="214">
        <f>IF(N425="sníž. přenesená",J425,0)</f>
        <v>0</v>
      </c>
      <c r="BI425" s="214">
        <f>IF(N425="nulová",J425,0)</f>
        <v>0</v>
      </c>
      <c r="BJ425" s="25" t="s">
        <v>82</v>
      </c>
      <c r="BK425" s="214">
        <f>ROUND(I425*H425,2)</f>
        <v>0</v>
      </c>
      <c r="BL425" s="25" t="s">
        <v>327</v>
      </c>
      <c r="BM425" s="25" t="s">
        <v>3918</v>
      </c>
    </row>
    <row r="426" spans="2:65" s="11" customFormat="1" ht="29.85" customHeight="1">
      <c r="B426" s="186"/>
      <c r="C426" s="187"/>
      <c r="D426" s="188" t="s">
        <v>73</v>
      </c>
      <c r="E426" s="262" t="s">
        <v>3919</v>
      </c>
      <c r="F426" s="262" t="s">
        <v>3920</v>
      </c>
      <c r="G426" s="187"/>
      <c r="H426" s="187"/>
      <c r="I426" s="190"/>
      <c r="J426" s="263">
        <f>BK426</f>
        <v>0</v>
      </c>
      <c r="K426" s="187"/>
      <c r="L426" s="192"/>
      <c r="M426" s="193"/>
      <c r="N426" s="194"/>
      <c r="O426" s="194"/>
      <c r="P426" s="195">
        <f>P427+P430+P459+P471</f>
        <v>0</v>
      </c>
      <c r="Q426" s="194"/>
      <c r="R426" s="195">
        <f>R427+R430+R459+R471</f>
        <v>0.76054149999999998</v>
      </c>
      <c r="S426" s="194"/>
      <c r="T426" s="196">
        <f>T427+T430+T459+T471</f>
        <v>125.16599999999997</v>
      </c>
      <c r="AR426" s="197" t="s">
        <v>82</v>
      </c>
      <c r="AT426" s="198" t="s">
        <v>73</v>
      </c>
      <c r="AU426" s="198" t="s">
        <v>82</v>
      </c>
      <c r="AY426" s="197" t="s">
        <v>308</v>
      </c>
      <c r="BK426" s="199">
        <f>BK427+BK430+BK459+BK471</f>
        <v>0</v>
      </c>
    </row>
    <row r="427" spans="2:65" s="11" customFormat="1" ht="14.85" customHeight="1">
      <c r="B427" s="186"/>
      <c r="C427" s="187"/>
      <c r="D427" s="200" t="s">
        <v>73</v>
      </c>
      <c r="E427" s="201" t="s">
        <v>327</v>
      </c>
      <c r="F427" s="201" t="s">
        <v>2769</v>
      </c>
      <c r="G427" s="187"/>
      <c r="H427" s="187"/>
      <c r="I427" s="190"/>
      <c r="J427" s="202">
        <f>BK427</f>
        <v>0</v>
      </c>
      <c r="K427" s="187"/>
      <c r="L427" s="192"/>
      <c r="M427" s="193"/>
      <c r="N427" s="194"/>
      <c r="O427" s="194"/>
      <c r="P427" s="195">
        <f>SUM(P428:P429)</f>
        <v>0</v>
      </c>
      <c r="Q427" s="194"/>
      <c r="R427" s="195">
        <f>SUM(R428:R429)</f>
        <v>0.73575400000000002</v>
      </c>
      <c r="S427" s="194"/>
      <c r="T427" s="196">
        <f>SUM(T428:T429)</f>
        <v>0</v>
      </c>
      <c r="AR427" s="197" t="s">
        <v>82</v>
      </c>
      <c r="AT427" s="198" t="s">
        <v>73</v>
      </c>
      <c r="AU427" s="198" t="s">
        <v>84</v>
      </c>
      <c r="AY427" s="197" t="s">
        <v>308</v>
      </c>
      <c r="BK427" s="199">
        <f>SUM(BK428:BK429)</f>
        <v>0</v>
      </c>
    </row>
    <row r="428" spans="2:65" s="1" customFormat="1" ht="22.5" customHeight="1">
      <c r="B428" s="42"/>
      <c r="C428" s="203" t="s">
        <v>2456</v>
      </c>
      <c r="D428" s="203" t="s">
        <v>311</v>
      </c>
      <c r="E428" s="204" t="s">
        <v>3921</v>
      </c>
      <c r="F428" s="205" t="s">
        <v>3922</v>
      </c>
      <c r="G428" s="206" t="s">
        <v>508</v>
      </c>
      <c r="H428" s="207">
        <v>237.34</v>
      </c>
      <c r="I428" s="208"/>
      <c r="J428" s="209">
        <f>ROUND(I428*H428,2)</f>
        <v>0</v>
      </c>
      <c r="K428" s="205" t="s">
        <v>21</v>
      </c>
      <c r="L428" s="62"/>
      <c r="M428" s="210" t="s">
        <v>21</v>
      </c>
      <c r="N428" s="211" t="s">
        <v>45</v>
      </c>
      <c r="O428" s="43"/>
      <c r="P428" s="212">
        <f>O428*H428</f>
        <v>0</v>
      </c>
      <c r="Q428" s="212">
        <v>3.0999999999999999E-3</v>
      </c>
      <c r="R428" s="212">
        <f>Q428*H428</f>
        <v>0.73575400000000002</v>
      </c>
      <c r="S428" s="212">
        <v>0</v>
      </c>
      <c r="T428" s="213">
        <f>S428*H428</f>
        <v>0</v>
      </c>
      <c r="AR428" s="25" t="s">
        <v>327</v>
      </c>
      <c r="AT428" s="25" t="s">
        <v>311</v>
      </c>
      <c r="AU428" s="25" t="s">
        <v>95</v>
      </c>
      <c r="AY428" s="25" t="s">
        <v>308</v>
      </c>
      <c r="BE428" s="214">
        <f>IF(N428="základní",J428,0)</f>
        <v>0</v>
      </c>
      <c r="BF428" s="214">
        <f>IF(N428="snížená",J428,0)</f>
        <v>0</v>
      </c>
      <c r="BG428" s="214">
        <f>IF(N428="zákl. přenesená",J428,0)</f>
        <v>0</v>
      </c>
      <c r="BH428" s="214">
        <f>IF(N428="sníž. přenesená",J428,0)</f>
        <v>0</v>
      </c>
      <c r="BI428" s="214">
        <f>IF(N428="nulová",J428,0)</f>
        <v>0</v>
      </c>
      <c r="BJ428" s="25" t="s">
        <v>82</v>
      </c>
      <c r="BK428" s="214">
        <f>ROUND(I428*H428,2)</f>
        <v>0</v>
      </c>
      <c r="BL428" s="25" t="s">
        <v>327</v>
      </c>
      <c r="BM428" s="25" t="s">
        <v>3923</v>
      </c>
    </row>
    <row r="429" spans="2:65" s="1" customFormat="1" ht="22.5" customHeight="1">
      <c r="B429" s="42"/>
      <c r="C429" s="203" t="s">
        <v>2458</v>
      </c>
      <c r="D429" s="203" t="s">
        <v>311</v>
      </c>
      <c r="E429" s="204" t="s">
        <v>3924</v>
      </c>
      <c r="F429" s="205" t="s">
        <v>3925</v>
      </c>
      <c r="G429" s="206" t="s">
        <v>508</v>
      </c>
      <c r="H429" s="207">
        <v>237.34</v>
      </c>
      <c r="I429" s="208"/>
      <c r="J429" s="209">
        <f>ROUND(I429*H429,2)</f>
        <v>0</v>
      </c>
      <c r="K429" s="205" t="s">
        <v>21</v>
      </c>
      <c r="L429" s="62"/>
      <c r="M429" s="210" t="s">
        <v>21</v>
      </c>
      <c r="N429" s="211" t="s">
        <v>45</v>
      </c>
      <c r="O429" s="43"/>
      <c r="P429" s="212">
        <f>O429*H429</f>
        <v>0</v>
      </c>
      <c r="Q429" s="212">
        <v>0</v>
      </c>
      <c r="R429" s="212">
        <f>Q429*H429</f>
        <v>0</v>
      </c>
      <c r="S429" s="212">
        <v>0</v>
      </c>
      <c r="T429" s="213">
        <f>S429*H429</f>
        <v>0</v>
      </c>
      <c r="AR429" s="25" t="s">
        <v>327</v>
      </c>
      <c r="AT429" s="25" t="s">
        <v>311</v>
      </c>
      <c r="AU429" s="25" t="s">
        <v>95</v>
      </c>
      <c r="AY429" s="25" t="s">
        <v>308</v>
      </c>
      <c r="BE429" s="214">
        <f>IF(N429="základní",J429,0)</f>
        <v>0</v>
      </c>
      <c r="BF429" s="214">
        <f>IF(N429="snížená",J429,0)</f>
        <v>0</v>
      </c>
      <c r="BG429" s="214">
        <f>IF(N429="zákl. přenesená",J429,0)</f>
        <v>0</v>
      </c>
      <c r="BH429" s="214">
        <f>IF(N429="sníž. přenesená",J429,0)</f>
        <v>0</v>
      </c>
      <c r="BI429" s="214">
        <f>IF(N429="nulová",J429,0)</f>
        <v>0</v>
      </c>
      <c r="BJ429" s="25" t="s">
        <v>82</v>
      </c>
      <c r="BK429" s="214">
        <f>ROUND(I429*H429,2)</f>
        <v>0</v>
      </c>
      <c r="BL429" s="25" t="s">
        <v>327</v>
      </c>
      <c r="BM429" s="25" t="s">
        <v>3926</v>
      </c>
    </row>
    <row r="430" spans="2:65" s="11" customFormat="1" ht="22.35" customHeight="1">
      <c r="B430" s="186"/>
      <c r="C430" s="187"/>
      <c r="D430" s="200" t="s">
        <v>73</v>
      </c>
      <c r="E430" s="201" t="s">
        <v>2156</v>
      </c>
      <c r="F430" s="201" t="s">
        <v>3927</v>
      </c>
      <c r="G430" s="187"/>
      <c r="H430" s="187"/>
      <c r="I430" s="190"/>
      <c r="J430" s="202">
        <f>BK430</f>
        <v>0</v>
      </c>
      <c r="K430" s="187"/>
      <c r="L430" s="192"/>
      <c r="M430" s="193"/>
      <c r="N430" s="194"/>
      <c r="O430" s="194"/>
      <c r="P430" s="195">
        <f>SUM(P431:P458)</f>
        <v>0</v>
      </c>
      <c r="Q430" s="194"/>
      <c r="R430" s="195">
        <f>SUM(R431:R458)</f>
        <v>2.4787500000000001E-2</v>
      </c>
      <c r="S430" s="194"/>
      <c r="T430" s="196">
        <f>SUM(T431:T458)</f>
        <v>120.39969999999997</v>
      </c>
      <c r="AR430" s="197" t="s">
        <v>82</v>
      </c>
      <c r="AT430" s="198" t="s">
        <v>73</v>
      </c>
      <c r="AU430" s="198" t="s">
        <v>84</v>
      </c>
      <c r="AY430" s="197" t="s">
        <v>308</v>
      </c>
      <c r="BK430" s="199">
        <f>SUM(BK431:BK458)</f>
        <v>0</v>
      </c>
    </row>
    <row r="431" spans="2:65" s="1" customFormat="1" ht="31.5" customHeight="1">
      <c r="B431" s="42"/>
      <c r="C431" s="203" t="s">
        <v>2464</v>
      </c>
      <c r="D431" s="203" t="s">
        <v>311</v>
      </c>
      <c r="E431" s="204" t="s">
        <v>3928</v>
      </c>
      <c r="F431" s="205" t="s">
        <v>3929</v>
      </c>
      <c r="G431" s="206" t="s">
        <v>578</v>
      </c>
      <c r="H431" s="207">
        <v>19</v>
      </c>
      <c r="I431" s="208"/>
      <c r="J431" s="209">
        <f>ROUND(I431*H431,2)</f>
        <v>0</v>
      </c>
      <c r="K431" s="205" t="s">
        <v>315</v>
      </c>
      <c r="L431" s="62"/>
      <c r="M431" s="210" t="s">
        <v>21</v>
      </c>
      <c r="N431" s="211" t="s">
        <v>45</v>
      </c>
      <c r="O431" s="43"/>
      <c r="P431" s="212">
        <f>O431*H431</f>
        <v>0</v>
      </c>
      <c r="Q431" s="212">
        <v>0</v>
      </c>
      <c r="R431" s="212">
        <f>Q431*H431</f>
        <v>0</v>
      </c>
      <c r="S431" s="212">
        <v>2.9000000000000001E-2</v>
      </c>
      <c r="T431" s="213">
        <f>S431*H431</f>
        <v>0.55100000000000005</v>
      </c>
      <c r="AR431" s="25" t="s">
        <v>327</v>
      </c>
      <c r="AT431" s="25" t="s">
        <v>311</v>
      </c>
      <c r="AU431" s="25" t="s">
        <v>95</v>
      </c>
      <c r="AY431" s="25" t="s">
        <v>308</v>
      </c>
      <c r="BE431" s="214">
        <f>IF(N431="základní",J431,0)</f>
        <v>0</v>
      </c>
      <c r="BF431" s="214">
        <f>IF(N431="snížená",J431,0)</f>
        <v>0</v>
      </c>
      <c r="BG431" s="214">
        <f>IF(N431="zákl. přenesená",J431,0)</f>
        <v>0</v>
      </c>
      <c r="BH431" s="214">
        <f>IF(N431="sníž. přenesená",J431,0)</f>
        <v>0</v>
      </c>
      <c r="BI431" s="214">
        <f>IF(N431="nulová",J431,0)</f>
        <v>0</v>
      </c>
      <c r="BJ431" s="25" t="s">
        <v>82</v>
      </c>
      <c r="BK431" s="214">
        <f>ROUND(I431*H431,2)</f>
        <v>0</v>
      </c>
      <c r="BL431" s="25" t="s">
        <v>327</v>
      </c>
      <c r="BM431" s="25" t="s">
        <v>3930</v>
      </c>
    </row>
    <row r="432" spans="2:65" s="1" customFormat="1" ht="27">
      <c r="B432" s="42"/>
      <c r="C432" s="64"/>
      <c r="D432" s="246" t="s">
        <v>1656</v>
      </c>
      <c r="E432" s="64"/>
      <c r="F432" s="290" t="s">
        <v>3931</v>
      </c>
      <c r="G432" s="64"/>
      <c r="H432" s="64"/>
      <c r="I432" s="173"/>
      <c r="J432" s="64"/>
      <c r="K432" s="64"/>
      <c r="L432" s="62"/>
      <c r="M432" s="291"/>
      <c r="N432" s="43"/>
      <c r="O432" s="43"/>
      <c r="P432" s="43"/>
      <c r="Q432" s="43"/>
      <c r="R432" s="43"/>
      <c r="S432" s="43"/>
      <c r="T432" s="79"/>
      <c r="AT432" s="25" t="s">
        <v>1656</v>
      </c>
      <c r="AU432" s="25" t="s">
        <v>95</v>
      </c>
    </row>
    <row r="433" spans="2:65" s="1" customFormat="1" ht="31.5" customHeight="1">
      <c r="B433" s="42"/>
      <c r="C433" s="203" t="s">
        <v>2469</v>
      </c>
      <c r="D433" s="203" t="s">
        <v>311</v>
      </c>
      <c r="E433" s="204" t="s">
        <v>3932</v>
      </c>
      <c r="F433" s="205" t="s">
        <v>3933</v>
      </c>
      <c r="G433" s="206" t="s">
        <v>578</v>
      </c>
      <c r="H433" s="207">
        <v>13</v>
      </c>
      <c r="I433" s="208"/>
      <c r="J433" s="209">
        <f>ROUND(I433*H433,2)</f>
        <v>0</v>
      </c>
      <c r="K433" s="205" t="s">
        <v>315</v>
      </c>
      <c r="L433" s="62"/>
      <c r="M433" s="210" t="s">
        <v>21</v>
      </c>
      <c r="N433" s="211" t="s">
        <v>45</v>
      </c>
      <c r="O433" s="43"/>
      <c r="P433" s="212">
        <f>O433*H433</f>
        <v>0</v>
      </c>
      <c r="Q433" s="212">
        <v>0</v>
      </c>
      <c r="R433" s="212">
        <f>Q433*H433</f>
        <v>0</v>
      </c>
      <c r="S433" s="212">
        <v>0.08</v>
      </c>
      <c r="T433" s="213">
        <f>S433*H433</f>
        <v>1.04</v>
      </c>
      <c r="AR433" s="25" t="s">
        <v>327</v>
      </c>
      <c r="AT433" s="25" t="s">
        <v>311</v>
      </c>
      <c r="AU433" s="25" t="s">
        <v>95</v>
      </c>
      <c r="AY433" s="25" t="s">
        <v>308</v>
      </c>
      <c r="BE433" s="214">
        <f>IF(N433="základní",J433,0)</f>
        <v>0</v>
      </c>
      <c r="BF433" s="214">
        <f>IF(N433="snížená",J433,0)</f>
        <v>0</v>
      </c>
      <c r="BG433" s="214">
        <f>IF(N433="zákl. přenesená",J433,0)</f>
        <v>0</v>
      </c>
      <c r="BH433" s="214">
        <f>IF(N433="sníž. přenesená",J433,0)</f>
        <v>0</v>
      </c>
      <c r="BI433" s="214">
        <f>IF(N433="nulová",J433,0)</f>
        <v>0</v>
      </c>
      <c r="BJ433" s="25" t="s">
        <v>82</v>
      </c>
      <c r="BK433" s="214">
        <f>ROUND(I433*H433,2)</f>
        <v>0</v>
      </c>
      <c r="BL433" s="25" t="s">
        <v>327</v>
      </c>
      <c r="BM433" s="25" t="s">
        <v>3934</v>
      </c>
    </row>
    <row r="434" spans="2:65" s="1" customFormat="1" ht="27">
      <c r="B434" s="42"/>
      <c r="C434" s="64"/>
      <c r="D434" s="246" t="s">
        <v>1656</v>
      </c>
      <c r="E434" s="64"/>
      <c r="F434" s="290" t="s">
        <v>3931</v>
      </c>
      <c r="G434" s="64"/>
      <c r="H434" s="64"/>
      <c r="I434" s="173"/>
      <c r="J434" s="64"/>
      <c r="K434" s="64"/>
      <c r="L434" s="62"/>
      <c r="M434" s="291"/>
      <c r="N434" s="43"/>
      <c r="O434" s="43"/>
      <c r="P434" s="43"/>
      <c r="Q434" s="43"/>
      <c r="R434" s="43"/>
      <c r="S434" s="43"/>
      <c r="T434" s="79"/>
      <c r="AT434" s="25" t="s">
        <v>1656</v>
      </c>
      <c r="AU434" s="25" t="s">
        <v>95</v>
      </c>
    </row>
    <row r="435" spans="2:65" s="1" customFormat="1" ht="31.5" customHeight="1">
      <c r="B435" s="42"/>
      <c r="C435" s="203" t="s">
        <v>2473</v>
      </c>
      <c r="D435" s="203" t="s">
        <v>311</v>
      </c>
      <c r="E435" s="204" t="s">
        <v>3935</v>
      </c>
      <c r="F435" s="205" t="s">
        <v>3936</v>
      </c>
      <c r="G435" s="206" t="s">
        <v>449</v>
      </c>
      <c r="H435" s="207">
        <v>0.74</v>
      </c>
      <c r="I435" s="208"/>
      <c r="J435" s="209">
        <f>ROUND(I435*H435,2)</f>
        <v>0</v>
      </c>
      <c r="K435" s="205" t="s">
        <v>315</v>
      </c>
      <c r="L435" s="62"/>
      <c r="M435" s="210" t="s">
        <v>21</v>
      </c>
      <c r="N435" s="211" t="s">
        <v>45</v>
      </c>
      <c r="O435" s="43"/>
      <c r="P435" s="212">
        <f>O435*H435</f>
        <v>0</v>
      </c>
      <c r="Q435" s="212">
        <v>0</v>
      </c>
      <c r="R435" s="212">
        <f>Q435*H435</f>
        <v>0</v>
      </c>
      <c r="S435" s="212">
        <v>1.7</v>
      </c>
      <c r="T435" s="213">
        <f>S435*H435</f>
        <v>1.258</v>
      </c>
      <c r="AR435" s="25" t="s">
        <v>327</v>
      </c>
      <c r="AT435" s="25" t="s">
        <v>311</v>
      </c>
      <c r="AU435" s="25" t="s">
        <v>95</v>
      </c>
      <c r="AY435" s="25" t="s">
        <v>308</v>
      </c>
      <c r="BE435" s="214">
        <f>IF(N435="základní",J435,0)</f>
        <v>0</v>
      </c>
      <c r="BF435" s="214">
        <f>IF(N435="snížená",J435,0)</f>
        <v>0</v>
      </c>
      <c r="BG435" s="214">
        <f>IF(N435="zákl. přenesená",J435,0)</f>
        <v>0</v>
      </c>
      <c r="BH435" s="214">
        <f>IF(N435="sníž. přenesená",J435,0)</f>
        <v>0</v>
      </c>
      <c r="BI435" s="214">
        <f>IF(N435="nulová",J435,0)</f>
        <v>0</v>
      </c>
      <c r="BJ435" s="25" t="s">
        <v>82</v>
      </c>
      <c r="BK435" s="214">
        <f>ROUND(I435*H435,2)</f>
        <v>0</v>
      </c>
      <c r="BL435" s="25" t="s">
        <v>327</v>
      </c>
      <c r="BM435" s="25" t="s">
        <v>3937</v>
      </c>
    </row>
    <row r="436" spans="2:65" s="1" customFormat="1" ht="27">
      <c r="B436" s="42"/>
      <c r="C436" s="64"/>
      <c r="D436" s="246" t="s">
        <v>1656</v>
      </c>
      <c r="E436" s="64"/>
      <c r="F436" s="290" t="s">
        <v>3931</v>
      </c>
      <c r="G436" s="64"/>
      <c r="H436" s="64"/>
      <c r="I436" s="173"/>
      <c r="J436" s="64"/>
      <c r="K436" s="64"/>
      <c r="L436" s="62"/>
      <c r="M436" s="291"/>
      <c r="N436" s="43"/>
      <c r="O436" s="43"/>
      <c r="P436" s="43"/>
      <c r="Q436" s="43"/>
      <c r="R436" s="43"/>
      <c r="S436" s="43"/>
      <c r="T436" s="79"/>
      <c r="AT436" s="25" t="s">
        <v>1656</v>
      </c>
      <c r="AU436" s="25" t="s">
        <v>95</v>
      </c>
    </row>
    <row r="437" spans="2:65" s="1" customFormat="1" ht="22.5" customHeight="1">
      <c r="B437" s="42"/>
      <c r="C437" s="203" t="s">
        <v>2478</v>
      </c>
      <c r="D437" s="203" t="s">
        <v>311</v>
      </c>
      <c r="E437" s="204" t="s">
        <v>3938</v>
      </c>
      <c r="F437" s="205" t="s">
        <v>3939</v>
      </c>
      <c r="G437" s="206" t="s">
        <v>578</v>
      </c>
      <c r="H437" s="207">
        <v>13</v>
      </c>
      <c r="I437" s="208"/>
      <c r="J437" s="209">
        <f>ROUND(I437*H437,2)</f>
        <v>0</v>
      </c>
      <c r="K437" s="205" t="s">
        <v>315</v>
      </c>
      <c r="L437" s="62"/>
      <c r="M437" s="210" t="s">
        <v>21</v>
      </c>
      <c r="N437" s="211" t="s">
        <v>45</v>
      </c>
      <c r="O437" s="43"/>
      <c r="P437" s="212">
        <f>O437*H437</f>
        <v>0</v>
      </c>
      <c r="Q437" s="212">
        <v>0</v>
      </c>
      <c r="R437" s="212">
        <f>Q437*H437</f>
        <v>0</v>
      </c>
      <c r="S437" s="212">
        <v>3.2000000000000001E-2</v>
      </c>
      <c r="T437" s="213">
        <f>S437*H437</f>
        <v>0.41600000000000004</v>
      </c>
      <c r="AR437" s="25" t="s">
        <v>327</v>
      </c>
      <c r="AT437" s="25" t="s">
        <v>311</v>
      </c>
      <c r="AU437" s="25" t="s">
        <v>95</v>
      </c>
      <c r="AY437" s="25" t="s">
        <v>308</v>
      </c>
      <c r="BE437" s="214">
        <f>IF(N437="základní",J437,0)</f>
        <v>0</v>
      </c>
      <c r="BF437" s="214">
        <f>IF(N437="snížená",J437,0)</f>
        <v>0</v>
      </c>
      <c r="BG437" s="214">
        <f>IF(N437="zákl. přenesená",J437,0)</f>
        <v>0</v>
      </c>
      <c r="BH437" s="214">
        <f>IF(N437="sníž. přenesená",J437,0)</f>
        <v>0</v>
      </c>
      <c r="BI437" s="214">
        <f>IF(N437="nulová",J437,0)</f>
        <v>0</v>
      </c>
      <c r="BJ437" s="25" t="s">
        <v>82</v>
      </c>
      <c r="BK437" s="214">
        <f>ROUND(I437*H437,2)</f>
        <v>0</v>
      </c>
      <c r="BL437" s="25" t="s">
        <v>327</v>
      </c>
      <c r="BM437" s="25" t="s">
        <v>3940</v>
      </c>
    </row>
    <row r="438" spans="2:65" s="1" customFormat="1" ht="27">
      <c r="B438" s="42"/>
      <c r="C438" s="64"/>
      <c r="D438" s="246" t="s">
        <v>1656</v>
      </c>
      <c r="E438" s="64"/>
      <c r="F438" s="290" t="s">
        <v>3941</v>
      </c>
      <c r="G438" s="64"/>
      <c r="H438" s="64"/>
      <c r="I438" s="173"/>
      <c r="J438" s="64"/>
      <c r="K438" s="64"/>
      <c r="L438" s="62"/>
      <c r="M438" s="291"/>
      <c r="N438" s="43"/>
      <c r="O438" s="43"/>
      <c r="P438" s="43"/>
      <c r="Q438" s="43"/>
      <c r="R438" s="43"/>
      <c r="S438" s="43"/>
      <c r="T438" s="79"/>
      <c r="AT438" s="25" t="s">
        <v>1656</v>
      </c>
      <c r="AU438" s="25" t="s">
        <v>95</v>
      </c>
    </row>
    <row r="439" spans="2:65" s="1" customFormat="1" ht="22.5" customHeight="1">
      <c r="B439" s="42"/>
      <c r="C439" s="203" t="s">
        <v>2482</v>
      </c>
      <c r="D439" s="203" t="s">
        <v>311</v>
      </c>
      <c r="E439" s="204" t="s">
        <v>3942</v>
      </c>
      <c r="F439" s="205" t="s">
        <v>3943</v>
      </c>
      <c r="G439" s="206" t="s">
        <v>578</v>
      </c>
      <c r="H439" s="207">
        <v>35</v>
      </c>
      <c r="I439" s="208"/>
      <c r="J439" s="209">
        <f>ROUND(I439*H439,2)</f>
        <v>0</v>
      </c>
      <c r="K439" s="205" t="s">
        <v>315</v>
      </c>
      <c r="L439" s="62"/>
      <c r="M439" s="210" t="s">
        <v>21</v>
      </c>
      <c r="N439" s="211" t="s">
        <v>45</v>
      </c>
      <c r="O439" s="43"/>
      <c r="P439" s="212">
        <f>O439*H439</f>
        <v>0</v>
      </c>
      <c r="Q439" s="212">
        <v>0</v>
      </c>
      <c r="R439" s="212">
        <f>Q439*H439</f>
        <v>0</v>
      </c>
      <c r="S439" s="212">
        <v>0.09</v>
      </c>
      <c r="T439" s="213">
        <f>S439*H439</f>
        <v>3.15</v>
      </c>
      <c r="AR439" s="25" t="s">
        <v>327</v>
      </c>
      <c r="AT439" s="25" t="s">
        <v>311</v>
      </c>
      <c r="AU439" s="25" t="s">
        <v>95</v>
      </c>
      <c r="AY439" s="25" t="s">
        <v>308</v>
      </c>
      <c r="BE439" s="214">
        <f>IF(N439="základní",J439,0)</f>
        <v>0</v>
      </c>
      <c r="BF439" s="214">
        <f>IF(N439="snížená",J439,0)</f>
        <v>0</v>
      </c>
      <c r="BG439" s="214">
        <f>IF(N439="zákl. přenesená",J439,0)</f>
        <v>0</v>
      </c>
      <c r="BH439" s="214">
        <f>IF(N439="sníž. přenesená",J439,0)</f>
        <v>0</v>
      </c>
      <c r="BI439" s="214">
        <f>IF(N439="nulová",J439,0)</f>
        <v>0</v>
      </c>
      <c r="BJ439" s="25" t="s">
        <v>82</v>
      </c>
      <c r="BK439" s="214">
        <f>ROUND(I439*H439,2)</f>
        <v>0</v>
      </c>
      <c r="BL439" s="25" t="s">
        <v>327</v>
      </c>
      <c r="BM439" s="25" t="s">
        <v>3944</v>
      </c>
    </row>
    <row r="440" spans="2:65" s="1" customFormat="1" ht="40.5">
      <c r="B440" s="42"/>
      <c r="C440" s="64"/>
      <c r="D440" s="246" t="s">
        <v>1656</v>
      </c>
      <c r="E440" s="64"/>
      <c r="F440" s="290" t="s">
        <v>3945</v>
      </c>
      <c r="G440" s="64"/>
      <c r="H440" s="64"/>
      <c r="I440" s="173"/>
      <c r="J440" s="64"/>
      <c r="K440" s="64"/>
      <c r="L440" s="62"/>
      <c r="M440" s="291"/>
      <c r="N440" s="43"/>
      <c r="O440" s="43"/>
      <c r="P440" s="43"/>
      <c r="Q440" s="43"/>
      <c r="R440" s="43"/>
      <c r="S440" s="43"/>
      <c r="T440" s="79"/>
      <c r="AT440" s="25" t="s">
        <v>1656</v>
      </c>
      <c r="AU440" s="25" t="s">
        <v>95</v>
      </c>
    </row>
    <row r="441" spans="2:65" s="1" customFormat="1" ht="22.5" customHeight="1">
      <c r="B441" s="42"/>
      <c r="C441" s="203" t="s">
        <v>2486</v>
      </c>
      <c r="D441" s="203" t="s">
        <v>311</v>
      </c>
      <c r="E441" s="204" t="s">
        <v>3946</v>
      </c>
      <c r="F441" s="205" t="s">
        <v>3947</v>
      </c>
      <c r="G441" s="206" t="s">
        <v>449</v>
      </c>
      <c r="H441" s="207">
        <v>0.16</v>
      </c>
      <c r="I441" s="208"/>
      <c r="J441" s="209">
        <f>ROUND(I441*H441,2)</f>
        <v>0</v>
      </c>
      <c r="K441" s="205" t="s">
        <v>315</v>
      </c>
      <c r="L441" s="62"/>
      <c r="M441" s="210" t="s">
        <v>21</v>
      </c>
      <c r="N441" s="211" t="s">
        <v>45</v>
      </c>
      <c r="O441" s="43"/>
      <c r="P441" s="212">
        <f>O441*H441</f>
        <v>0</v>
      </c>
      <c r="Q441" s="212">
        <v>0</v>
      </c>
      <c r="R441" s="212">
        <f>Q441*H441</f>
        <v>0</v>
      </c>
      <c r="S441" s="212">
        <v>2.4</v>
      </c>
      <c r="T441" s="213">
        <f>S441*H441</f>
        <v>0.38400000000000001</v>
      </c>
      <c r="AR441" s="25" t="s">
        <v>327</v>
      </c>
      <c r="AT441" s="25" t="s">
        <v>311</v>
      </c>
      <c r="AU441" s="25" t="s">
        <v>95</v>
      </c>
      <c r="AY441" s="25" t="s">
        <v>308</v>
      </c>
      <c r="BE441" s="214">
        <f>IF(N441="základní",J441,0)</f>
        <v>0</v>
      </c>
      <c r="BF441" s="214">
        <f>IF(N441="snížená",J441,0)</f>
        <v>0</v>
      </c>
      <c r="BG441" s="214">
        <f>IF(N441="zákl. přenesená",J441,0)</f>
        <v>0</v>
      </c>
      <c r="BH441" s="214">
        <f>IF(N441="sníž. přenesená",J441,0)</f>
        <v>0</v>
      </c>
      <c r="BI441" s="214">
        <f>IF(N441="nulová",J441,0)</f>
        <v>0</v>
      </c>
      <c r="BJ441" s="25" t="s">
        <v>82</v>
      </c>
      <c r="BK441" s="214">
        <f>ROUND(I441*H441,2)</f>
        <v>0</v>
      </c>
      <c r="BL441" s="25" t="s">
        <v>327</v>
      </c>
      <c r="BM441" s="25" t="s">
        <v>3948</v>
      </c>
    </row>
    <row r="442" spans="2:65" s="1" customFormat="1" ht="27">
      <c r="B442" s="42"/>
      <c r="C442" s="64"/>
      <c r="D442" s="246" t="s">
        <v>1656</v>
      </c>
      <c r="E442" s="64"/>
      <c r="F442" s="290" t="s">
        <v>3949</v>
      </c>
      <c r="G442" s="64"/>
      <c r="H442" s="64"/>
      <c r="I442" s="173"/>
      <c r="J442" s="64"/>
      <c r="K442" s="64"/>
      <c r="L442" s="62"/>
      <c r="M442" s="291"/>
      <c r="N442" s="43"/>
      <c r="O442" s="43"/>
      <c r="P442" s="43"/>
      <c r="Q442" s="43"/>
      <c r="R442" s="43"/>
      <c r="S442" s="43"/>
      <c r="T442" s="79"/>
      <c r="AT442" s="25" t="s">
        <v>1656</v>
      </c>
      <c r="AU442" s="25" t="s">
        <v>95</v>
      </c>
    </row>
    <row r="443" spans="2:65" s="1" customFormat="1" ht="22.5" customHeight="1">
      <c r="B443" s="42"/>
      <c r="C443" s="203" t="s">
        <v>2490</v>
      </c>
      <c r="D443" s="203" t="s">
        <v>311</v>
      </c>
      <c r="E443" s="204" t="s">
        <v>3950</v>
      </c>
      <c r="F443" s="205" t="s">
        <v>3951</v>
      </c>
      <c r="G443" s="206" t="s">
        <v>449</v>
      </c>
      <c r="H443" s="207">
        <v>13.837</v>
      </c>
      <c r="I443" s="208"/>
      <c r="J443" s="209">
        <f>ROUND(I443*H443,2)</f>
        <v>0</v>
      </c>
      <c r="K443" s="205" t="s">
        <v>21</v>
      </c>
      <c r="L443" s="62"/>
      <c r="M443" s="210" t="s">
        <v>21</v>
      </c>
      <c r="N443" s="211" t="s">
        <v>45</v>
      </c>
      <c r="O443" s="43"/>
      <c r="P443" s="212">
        <f>O443*H443</f>
        <v>0</v>
      </c>
      <c r="Q443" s="212">
        <v>0</v>
      </c>
      <c r="R443" s="212">
        <f>Q443*H443</f>
        <v>0</v>
      </c>
      <c r="S443" s="212">
        <v>2.4</v>
      </c>
      <c r="T443" s="213">
        <f>S443*H443</f>
        <v>33.208799999999997</v>
      </c>
      <c r="AR443" s="25" t="s">
        <v>327</v>
      </c>
      <c r="AT443" s="25" t="s">
        <v>311</v>
      </c>
      <c r="AU443" s="25" t="s">
        <v>95</v>
      </c>
      <c r="AY443" s="25" t="s">
        <v>308</v>
      </c>
      <c r="BE443" s="214">
        <f>IF(N443="základní",J443,0)</f>
        <v>0</v>
      </c>
      <c r="BF443" s="214">
        <f>IF(N443="snížená",J443,0)</f>
        <v>0</v>
      </c>
      <c r="BG443" s="214">
        <f>IF(N443="zákl. přenesená",J443,0)</f>
        <v>0</v>
      </c>
      <c r="BH443" s="214">
        <f>IF(N443="sníž. přenesená",J443,0)</f>
        <v>0</v>
      </c>
      <c r="BI443" s="214">
        <f>IF(N443="nulová",J443,0)</f>
        <v>0</v>
      </c>
      <c r="BJ443" s="25" t="s">
        <v>82</v>
      </c>
      <c r="BK443" s="214">
        <f>ROUND(I443*H443,2)</f>
        <v>0</v>
      </c>
      <c r="BL443" s="25" t="s">
        <v>327</v>
      </c>
      <c r="BM443" s="25" t="s">
        <v>3952</v>
      </c>
    </row>
    <row r="444" spans="2:65" s="1" customFormat="1" ht="27">
      <c r="B444" s="42"/>
      <c r="C444" s="64"/>
      <c r="D444" s="246" t="s">
        <v>1656</v>
      </c>
      <c r="E444" s="64"/>
      <c r="F444" s="290" t="s">
        <v>3953</v>
      </c>
      <c r="G444" s="64"/>
      <c r="H444" s="64"/>
      <c r="I444" s="173"/>
      <c r="J444" s="64"/>
      <c r="K444" s="64"/>
      <c r="L444" s="62"/>
      <c r="M444" s="291"/>
      <c r="N444" s="43"/>
      <c r="O444" s="43"/>
      <c r="P444" s="43"/>
      <c r="Q444" s="43"/>
      <c r="R444" s="43"/>
      <c r="S444" s="43"/>
      <c r="T444" s="79"/>
      <c r="AT444" s="25" t="s">
        <v>1656</v>
      </c>
      <c r="AU444" s="25" t="s">
        <v>95</v>
      </c>
    </row>
    <row r="445" spans="2:65" s="1" customFormat="1" ht="22.5" customHeight="1">
      <c r="B445" s="42"/>
      <c r="C445" s="203" t="s">
        <v>2495</v>
      </c>
      <c r="D445" s="203" t="s">
        <v>311</v>
      </c>
      <c r="E445" s="204" t="s">
        <v>3954</v>
      </c>
      <c r="F445" s="205" t="s">
        <v>3955</v>
      </c>
      <c r="G445" s="206" t="s">
        <v>449</v>
      </c>
      <c r="H445" s="207">
        <v>37.542999999999999</v>
      </c>
      <c r="I445" s="208"/>
      <c r="J445" s="209">
        <f>ROUND(I445*H445,2)</f>
        <v>0</v>
      </c>
      <c r="K445" s="205" t="s">
        <v>21</v>
      </c>
      <c r="L445" s="62"/>
      <c r="M445" s="210" t="s">
        <v>21</v>
      </c>
      <c r="N445" s="211" t="s">
        <v>45</v>
      </c>
      <c r="O445" s="43"/>
      <c r="P445" s="212">
        <f>O445*H445</f>
        <v>0</v>
      </c>
      <c r="Q445" s="212">
        <v>0</v>
      </c>
      <c r="R445" s="212">
        <f>Q445*H445</f>
        <v>0</v>
      </c>
      <c r="S445" s="212">
        <v>2.1</v>
      </c>
      <c r="T445" s="213">
        <f>S445*H445</f>
        <v>78.840299999999999</v>
      </c>
      <c r="AR445" s="25" t="s">
        <v>327</v>
      </c>
      <c r="AT445" s="25" t="s">
        <v>311</v>
      </c>
      <c r="AU445" s="25" t="s">
        <v>95</v>
      </c>
      <c r="AY445" s="25" t="s">
        <v>308</v>
      </c>
      <c r="BE445" s="214">
        <f>IF(N445="základní",J445,0)</f>
        <v>0</v>
      </c>
      <c r="BF445" s="214">
        <f>IF(N445="snížená",J445,0)</f>
        <v>0</v>
      </c>
      <c r="BG445" s="214">
        <f>IF(N445="zákl. přenesená",J445,0)</f>
        <v>0</v>
      </c>
      <c r="BH445" s="214">
        <f>IF(N445="sníž. přenesená",J445,0)</f>
        <v>0</v>
      </c>
      <c r="BI445" s="214">
        <f>IF(N445="nulová",J445,0)</f>
        <v>0</v>
      </c>
      <c r="BJ445" s="25" t="s">
        <v>82</v>
      </c>
      <c r="BK445" s="214">
        <f>ROUND(I445*H445,2)</f>
        <v>0</v>
      </c>
      <c r="BL445" s="25" t="s">
        <v>327</v>
      </c>
      <c r="BM445" s="25" t="s">
        <v>3956</v>
      </c>
    </row>
    <row r="446" spans="2:65" s="1" customFormat="1" ht="27">
      <c r="B446" s="42"/>
      <c r="C446" s="64"/>
      <c r="D446" s="246" t="s">
        <v>1656</v>
      </c>
      <c r="E446" s="64"/>
      <c r="F446" s="290" t="s">
        <v>3957</v>
      </c>
      <c r="G446" s="64"/>
      <c r="H446" s="64"/>
      <c r="I446" s="173"/>
      <c r="J446" s="64"/>
      <c r="K446" s="64"/>
      <c r="L446" s="62"/>
      <c r="M446" s="291"/>
      <c r="N446" s="43"/>
      <c r="O446" s="43"/>
      <c r="P446" s="43"/>
      <c r="Q446" s="43"/>
      <c r="R446" s="43"/>
      <c r="S446" s="43"/>
      <c r="T446" s="79"/>
      <c r="AT446" s="25" t="s">
        <v>1656</v>
      </c>
      <c r="AU446" s="25" t="s">
        <v>95</v>
      </c>
    </row>
    <row r="447" spans="2:65" s="1" customFormat="1" ht="22.5" customHeight="1">
      <c r="B447" s="42"/>
      <c r="C447" s="203" t="s">
        <v>2501</v>
      </c>
      <c r="D447" s="203" t="s">
        <v>311</v>
      </c>
      <c r="E447" s="204" t="s">
        <v>3958</v>
      </c>
      <c r="F447" s="205" t="s">
        <v>3959</v>
      </c>
      <c r="G447" s="206" t="s">
        <v>578</v>
      </c>
      <c r="H447" s="207">
        <v>32</v>
      </c>
      <c r="I447" s="208"/>
      <c r="J447" s="209">
        <f>ROUND(I447*H447,2)</f>
        <v>0</v>
      </c>
      <c r="K447" s="205" t="s">
        <v>315</v>
      </c>
      <c r="L447" s="62"/>
      <c r="M447" s="210" t="s">
        <v>21</v>
      </c>
      <c r="N447" s="211" t="s">
        <v>45</v>
      </c>
      <c r="O447" s="43"/>
      <c r="P447" s="212">
        <f>O447*H447</f>
        <v>0</v>
      </c>
      <c r="Q447" s="212">
        <v>0</v>
      </c>
      <c r="R447" s="212">
        <f>Q447*H447</f>
        <v>0</v>
      </c>
      <c r="S447" s="212">
        <v>1.7999999999999999E-2</v>
      </c>
      <c r="T447" s="213">
        <f>S447*H447</f>
        <v>0.57599999999999996</v>
      </c>
      <c r="AR447" s="25" t="s">
        <v>327</v>
      </c>
      <c r="AT447" s="25" t="s">
        <v>311</v>
      </c>
      <c r="AU447" s="25" t="s">
        <v>95</v>
      </c>
      <c r="AY447" s="25" t="s">
        <v>308</v>
      </c>
      <c r="BE447" s="214">
        <f>IF(N447="základní",J447,0)</f>
        <v>0</v>
      </c>
      <c r="BF447" s="214">
        <f>IF(N447="snížená",J447,0)</f>
        <v>0</v>
      </c>
      <c r="BG447" s="214">
        <f>IF(N447="zákl. přenesená",J447,0)</f>
        <v>0</v>
      </c>
      <c r="BH447" s="214">
        <f>IF(N447="sníž. přenesená",J447,0)</f>
        <v>0</v>
      </c>
      <c r="BI447" s="214">
        <f>IF(N447="nulová",J447,0)</f>
        <v>0</v>
      </c>
      <c r="BJ447" s="25" t="s">
        <v>82</v>
      </c>
      <c r="BK447" s="214">
        <f>ROUND(I447*H447,2)</f>
        <v>0</v>
      </c>
      <c r="BL447" s="25" t="s">
        <v>327</v>
      </c>
      <c r="BM447" s="25" t="s">
        <v>3960</v>
      </c>
    </row>
    <row r="448" spans="2:65" s="1" customFormat="1" ht="54">
      <c r="B448" s="42"/>
      <c r="C448" s="64"/>
      <c r="D448" s="246" t="s">
        <v>1656</v>
      </c>
      <c r="E448" s="64"/>
      <c r="F448" s="290" t="s">
        <v>3961</v>
      </c>
      <c r="G448" s="64"/>
      <c r="H448" s="64"/>
      <c r="I448" s="173"/>
      <c r="J448" s="64"/>
      <c r="K448" s="64"/>
      <c r="L448" s="62"/>
      <c r="M448" s="291"/>
      <c r="N448" s="43"/>
      <c r="O448" s="43"/>
      <c r="P448" s="43"/>
      <c r="Q448" s="43"/>
      <c r="R448" s="43"/>
      <c r="S448" s="43"/>
      <c r="T448" s="79"/>
      <c r="AT448" s="25" t="s">
        <v>1656</v>
      </c>
      <c r="AU448" s="25" t="s">
        <v>95</v>
      </c>
    </row>
    <row r="449" spans="2:65" s="1" customFormat="1" ht="22.5" customHeight="1">
      <c r="B449" s="42"/>
      <c r="C449" s="203" t="s">
        <v>2506</v>
      </c>
      <c r="D449" s="203" t="s">
        <v>311</v>
      </c>
      <c r="E449" s="204" t="s">
        <v>3962</v>
      </c>
      <c r="F449" s="205" t="s">
        <v>3963</v>
      </c>
      <c r="G449" s="206" t="s">
        <v>538</v>
      </c>
      <c r="H449" s="207">
        <v>1.1000000000000001</v>
      </c>
      <c r="I449" s="208"/>
      <c r="J449" s="209">
        <f>ROUND(I449*H449,2)</f>
        <v>0</v>
      </c>
      <c r="K449" s="205" t="s">
        <v>315</v>
      </c>
      <c r="L449" s="62"/>
      <c r="M449" s="210" t="s">
        <v>21</v>
      </c>
      <c r="N449" s="211" t="s">
        <v>45</v>
      </c>
      <c r="O449" s="43"/>
      <c r="P449" s="212">
        <f>O449*H449</f>
        <v>0</v>
      </c>
      <c r="Q449" s="212">
        <v>9.6000000000000002E-4</v>
      </c>
      <c r="R449" s="212">
        <f>Q449*H449</f>
        <v>1.0560000000000001E-3</v>
      </c>
      <c r="S449" s="212">
        <v>3.1E-2</v>
      </c>
      <c r="T449" s="213">
        <f>S449*H449</f>
        <v>3.4100000000000005E-2</v>
      </c>
      <c r="AR449" s="25" t="s">
        <v>327</v>
      </c>
      <c r="AT449" s="25" t="s">
        <v>311</v>
      </c>
      <c r="AU449" s="25" t="s">
        <v>95</v>
      </c>
      <c r="AY449" s="25" t="s">
        <v>308</v>
      </c>
      <c r="BE449" s="214">
        <f>IF(N449="základní",J449,0)</f>
        <v>0</v>
      </c>
      <c r="BF449" s="214">
        <f>IF(N449="snížená",J449,0)</f>
        <v>0</v>
      </c>
      <c r="BG449" s="214">
        <f>IF(N449="zákl. přenesená",J449,0)</f>
        <v>0</v>
      </c>
      <c r="BH449" s="214">
        <f>IF(N449="sníž. přenesená",J449,0)</f>
        <v>0</v>
      </c>
      <c r="BI449" s="214">
        <f>IF(N449="nulová",J449,0)</f>
        <v>0</v>
      </c>
      <c r="BJ449" s="25" t="s">
        <v>82</v>
      </c>
      <c r="BK449" s="214">
        <f>ROUND(I449*H449,2)</f>
        <v>0</v>
      </c>
      <c r="BL449" s="25" t="s">
        <v>327</v>
      </c>
      <c r="BM449" s="25" t="s">
        <v>3964</v>
      </c>
    </row>
    <row r="450" spans="2:65" s="1" customFormat="1" ht="54">
      <c r="B450" s="42"/>
      <c r="C450" s="64"/>
      <c r="D450" s="246" t="s">
        <v>1656</v>
      </c>
      <c r="E450" s="64"/>
      <c r="F450" s="290" t="s">
        <v>3965</v>
      </c>
      <c r="G450" s="64"/>
      <c r="H450" s="64"/>
      <c r="I450" s="173"/>
      <c r="J450" s="64"/>
      <c r="K450" s="64"/>
      <c r="L450" s="62"/>
      <c r="M450" s="291"/>
      <c r="N450" s="43"/>
      <c r="O450" s="43"/>
      <c r="P450" s="43"/>
      <c r="Q450" s="43"/>
      <c r="R450" s="43"/>
      <c r="S450" s="43"/>
      <c r="T450" s="79"/>
      <c r="AT450" s="25" t="s">
        <v>1656</v>
      </c>
      <c r="AU450" s="25" t="s">
        <v>95</v>
      </c>
    </row>
    <row r="451" spans="2:65" s="1" customFormat="1" ht="22.5" customHeight="1">
      <c r="B451" s="42"/>
      <c r="C451" s="203" t="s">
        <v>2511</v>
      </c>
      <c r="D451" s="203" t="s">
        <v>311</v>
      </c>
      <c r="E451" s="204" t="s">
        <v>3966</v>
      </c>
      <c r="F451" s="205" t="s">
        <v>3967</v>
      </c>
      <c r="G451" s="206" t="s">
        <v>538</v>
      </c>
      <c r="H451" s="207">
        <v>6.55</v>
      </c>
      <c r="I451" s="208"/>
      <c r="J451" s="209">
        <f>ROUND(I451*H451,2)</f>
        <v>0</v>
      </c>
      <c r="K451" s="205" t="s">
        <v>315</v>
      </c>
      <c r="L451" s="62"/>
      <c r="M451" s="210" t="s">
        <v>21</v>
      </c>
      <c r="N451" s="211" t="s">
        <v>45</v>
      </c>
      <c r="O451" s="43"/>
      <c r="P451" s="212">
        <f>O451*H451</f>
        <v>0</v>
      </c>
      <c r="Q451" s="212">
        <v>1.2199999999999999E-3</v>
      </c>
      <c r="R451" s="212">
        <f>Q451*H451</f>
        <v>7.9909999999999998E-3</v>
      </c>
      <c r="S451" s="212">
        <v>7.0000000000000007E-2</v>
      </c>
      <c r="T451" s="213">
        <f>S451*H451</f>
        <v>0.45850000000000002</v>
      </c>
      <c r="AR451" s="25" t="s">
        <v>327</v>
      </c>
      <c r="AT451" s="25" t="s">
        <v>311</v>
      </c>
      <c r="AU451" s="25" t="s">
        <v>95</v>
      </c>
      <c r="AY451" s="25" t="s">
        <v>308</v>
      </c>
      <c r="BE451" s="214">
        <f>IF(N451="základní",J451,0)</f>
        <v>0</v>
      </c>
      <c r="BF451" s="214">
        <f>IF(N451="snížená",J451,0)</f>
        <v>0</v>
      </c>
      <c r="BG451" s="214">
        <f>IF(N451="zákl. přenesená",J451,0)</f>
        <v>0</v>
      </c>
      <c r="BH451" s="214">
        <f>IF(N451="sníž. přenesená",J451,0)</f>
        <v>0</v>
      </c>
      <c r="BI451" s="214">
        <f>IF(N451="nulová",J451,0)</f>
        <v>0</v>
      </c>
      <c r="BJ451" s="25" t="s">
        <v>82</v>
      </c>
      <c r="BK451" s="214">
        <f>ROUND(I451*H451,2)</f>
        <v>0</v>
      </c>
      <c r="BL451" s="25" t="s">
        <v>327</v>
      </c>
      <c r="BM451" s="25" t="s">
        <v>3968</v>
      </c>
    </row>
    <row r="452" spans="2:65" s="1" customFormat="1" ht="54">
      <c r="B452" s="42"/>
      <c r="C452" s="64"/>
      <c r="D452" s="246" t="s">
        <v>1656</v>
      </c>
      <c r="E452" s="64"/>
      <c r="F452" s="290" t="s">
        <v>3969</v>
      </c>
      <c r="G452" s="64"/>
      <c r="H452" s="64"/>
      <c r="I452" s="173"/>
      <c r="J452" s="64"/>
      <c r="K452" s="64"/>
      <c r="L452" s="62"/>
      <c r="M452" s="291"/>
      <c r="N452" s="43"/>
      <c r="O452" s="43"/>
      <c r="P452" s="43"/>
      <c r="Q452" s="43"/>
      <c r="R452" s="43"/>
      <c r="S452" s="43"/>
      <c r="T452" s="79"/>
      <c r="AT452" s="25" t="s">
        <v>1656</v>
      </c>
      <c r="AU452" s="25" t="s">
        <v>95</v>
      </c>
    </row>
    <row r="453" spans="2:65" s="1" customFormat="1" ht="22.5" customHeight="1">
      <c r="B453" s="42"/>
      <c r="C453" s="203" t="s">
        <v>2515</v>
      </c>
      <c r="D453" s="203" t="s">
        <v>311</v>
      </c>
      <c r="E453" s="204" t="s">
        <v>3970</v>
      </c>
      <c r="F453" s="205" t="s">
        <v>3971</v>
      </c>
      <c r="G453" s="206" t="s">
        <v>538</v>
      </c>
      <c r="H453" s="207">
        <v>3.6</v>
      </c>
      <c r="I453" s="208"/>
      <c r="J453" s="209">
        <f>ROUND(I453*H453,2)</f>
        <v>0</v>
      </c>
      <c r="K453" s="205" t="s">
        <v>315</v>
      </c>
      <c r="L453" s="62"/>
      <c r="M453" s="210" t="s">
        <v>21</v>
      </c>
      <c r="N453" s="211" t="s">
        <v>45</v>
      </c>
      <c r="O453" s="43"/>
      <c r="P453" s="212">
        <f>O453*H453</f>
        <v>0</v>
      </c>
      <c r="Q453" s="212">
        <v>3.0899999999999999E-3</v>
      </c>
      <c r="R453" s="212">
        <f>Q453*H453</f>
        <v>1.1124E-2</v>
      </c>
      <c r="S453" s="212">
        <v>0.126</v>
      </c>
      <c r="T453" s="213">
        <f>S453*H453</f>
        <v>0.4536</v>
      </c>
      <c r="AR453" s="25" t="s">
        <v>327</v>
      </c>
      <c r="AT453" s="25" t="s">
        <v>311</v>
      </c>
      <c r="AU453" s="25" t="s">
        <v>95</v>
      </c>
      <c r="AY453" s="25" t="s">
        <v>308</v>
      </c>
      <c r="BE453" s="214">
        <f>IF(N453="základní",J453,0)</f>
        <v>0</v>
      </c>
      <c r="BF453" s="214">
        <f>IF(N453="snížená",J453,0)</f>
        <v>0</v>
      </c>
      <c r="BG453" s="214">
        <f>IF(N453="zákl. přenesená",J453,0)</f>
        <v>0</v>
      </c>
      <c r="BH453" s="214">
        <f>IF(N453="sníž. přenesená",J453,0)</f>
        <v>0</v>
      </c>
      <c r="BI453" s="214">
        <f>IF(N453="nulová",J453,0)</f>
        <v>0</v>
      </c>
      <c r="BJ453" s="25" t="s">
        <v>82</v>
      </c>
      <c r="BK453" s="214">
        <f>ROUND(I453*H453,2)</f>
        <v>0</v>
      </c>
      <c r="BL453" s="25" t="s">
        <v>327</v>
      </c>
      <c r="BM453" s="25" t="s">
        <v>3972</v>
      </c>
    </row>
    <row r="454" spans="2:65" s="1" customFormat="1" ht="54">
      <c r="B454" s="42"/>
      <c r="C454" s="64"/>
      <c r="D454" s="246" t="s">
        <v>1656</v>
      </c>
      <c r="E454" s="64"/>
      <c r="F454" s="290" t="s">
        <v>3973</v>
      </c>
      <c r="G454" s="64"/>
      <c r="H454" s="64"/>
      <c r="I454" s="173"/>
      <c r="J454" s="64"/>
      <c r="K454" s="64"/>
      <c r="L454" s="62"/>
      <c r="M454" s="291"/>
      <c r="N454" s="43"/>
      <c r="O454" s="43"/>
      <c r="P454" s="43"/>
      <c r="Q454" s="43"/>
      <c r="R454" s="43"/>
      <c r="S454" s="43"/>
      <c r="T454" s="79"/>
      <c r="AT454" s="25" t="s">
        <v>1656</v>
      </c>
      <c r="AU454" s="25" t="s">
        <v>95</v>
      </c>
    </row>
    <row r="455" spans="2:65" s="1" customFormat="1" ht="22.5" customHeight="1">
      <c r="B455" s="42"/>
      <c r="C455" s="203" t="s">
        <v>2518</v>
      </c>
      <c r="D455" s="203" t="s">
        <v>311</v>
      </c>
      <c r="E455" s="204" t="s">
        <v>3974</v>
      </c>
      <c r="F455" s="205" t="s">
        <v>3975</v>
      </c>
      <c r="G455" s="206" t="s">
        <v>538</v>
      </c>
      <c r="H455" s="207">
        <v>0.15</v>
      </c>
      <c r="I455" s="208"/>
      <c r="J455" s="209">
        <f>ROUND(I455*H455,2)</f>
        <v>0</v>
      </c>
      <c r="K455" s="205" t="s">
        <v>315</v>
      </c>
      <c r="L455" s="62"/>
      <c r="M455" s="210" t="s">
        <v>21</v>
      </c>
      <c r="N455" s="211" t="s">
        <v>45</v>
      </c>
      <c r="O455" s="43"/>
      <c r="P455" s="212">
        <f>O455*H455</f>
        <v>0</v>
      </c>
      <c r="Q455" s="212">
        <v>3.63E-3</v>
      </c>
      <c r="R455" s="212">
        <f>Q455*H455</f>
        <v>5.4449999999999995E-4</v>
      </c>
      <c r="S455" s="212">
        <v>0.19600000000000001</v>
      </c>
      <c r="T455" s="213">
        <f>S455*H455</f>
        <v>2.9399999999999999E-2</v>
      </c>
      <c r="AR455" s="25" t="s">
        <v>327</v>
      </c>
      <c r="AT455" s="25" t="s">
        <v>311</v>
      </c>
      <c r="AU455" s="25" t="s">
        <v>95</v>
      </c>
      <c r="AY455" s="25" t="s">
        <v>308</v>
      </c>
      <c r="BE455" s="214">
        <f>IF(N455="základní",J455,0)</f>
        <v>0</v>
      </c>
      <c r="BF455" s="214">
        <f>IF(N455="snížená",J455,0)</f>
        <v>0</v>
      </c>
      <c r="BG455" s="214">
        <f>IF(N455="zákl. přenesená",J455,0)</f>
        <v>0</v>
      </c>
      <c r="BH455" s="214">
        <f>IF(N455="sníž. přenesená",J455,0)</f>
        <v>0</v>
      </c>
      <c r="BI455" s="214">
        <f>IF(N455="nulová",J455,0)</f>
        <v>0</v>
      </c>
      <c r="BJ455" s="25" t="s">
        <v>82</v>
      </c>
      <c r="BK455" s="214">
        <f>ROUND(I455*H455,2)</f>
        <v>0</v>
      </c>
      <c r="BL455" s="25" t="s">
        <v>327</v>
      </c>
      <c r="BM455" s="25" t="s">
        <v>3976</v>
      </c>
    </row>
    <row r="456" spans="2:65" s="1" customFormat="1" ht="40.5">
      <c r="B456" s="42"/>
      <c r="C456" s="64"/>
      <c r="D456" s="246" t="s">
        <v>1656</v>
      </c>
      <c r="E456" s="64"/>
      <c r="F456" s="290" t="s">
        <v>3977</v>
      </c>
      <c r="G456" s="64"/>
      <c r="H456" s="64"/>
      <c r="I456" s="173"/>
      <c r="J456" s="64"/>
      <c r="K456" s="64"/>
      <c r="L456" s="62"/>
      <c r="M456" s="291"/>
      <c r="N456" s="43"/>
      <c r="O456" s="43"/>
      <c r="P456" s="43"/>
      <c r="Q456" s="43"/>
      <c r="R456" s="43"/>
      <c r="S456" s="43"/>
      <c r="T456" s="79"/>
      <c r="AT456" s="25" t="s">
        <v>1656</v>
      </c>
      <c r="AU456" s="25" t="s">
        <v>95</v>
      </c>
    </row>
    <row r="457" spans="2:65" s="1" customFormat="1" ht="22.5" customHeight="1">
      <c r="B457" s="42"/>
      <c r="C457" s="203" t="s">
        <v>2522</v>
      </c>
      <c r="D457" s="203" t="s">
        <v>311</v>
      </c>
      <c r="E457" s="204" t="s">
        <v>3978</v>
      </c>
      <c r="F457" s="205" t="s">
        <v>3979</v>
      </c>
      <c r="G457" s="206" t="s">
        <v>538</v>
      </c>
      <c r="H457" s="207">
        <v>25.45</v>
      </c>
      <c r="I457" s="208"/>
      <c r="J457" s="209">
        <f>ROUND(I457*H457,2)</f>
        <v>0</v>
      </c>
      <c r="K457" s="205" t="s">
        <v>315</v>
      </c>
      <c r="L457" s="62"/>
      <c r="M457" s="210" t="s">
        <v>21</v>
      </c>
      <c r="N457" s="211" t="s">
        <v>45</v>
      </c>
      <c r="O457" s="43"/>
      <c r="P457" s="212">
        <f>O457*H457</f>
        <v>0</v>
      </c>
      <c r="Q457" s="212">
        <v>1.6000000000000001E-4</v>
      </c>
      <c r="R457" s="212">
        <f>Q457*H457</f>
        <v>4.0720000000000001E-3</v>
      </c>
      <c r="S457" s="212">
        <v>0</v>
      </c>
      <c r="T457" s="213">
        <f>S457*H457</f>
        <v>0</v>
      </c>
      <c r="AR457" s="25" t="s">
        <v>327</v>
      </c>
      <c r="AT457" s="25" t="s">
        <v>311</v>
      </c>
      <c r="AU457" s="25" t="s">
        <v>95</v>
      </c>
      <c r="AY457" s="25" t="s">
        <v>308</v>
      </c>
      <c r="BE457" s="214">
        <f>IF(N457="základní",J457,0)</f>
        <v>0</v>
      </c>
      <c r="BF457" s="214">
        <f>IF(N457="snížená",J457,0)</f>
        <v>0</v>
      </c>
      <c r="BG457" s="214">
        <f>IF(N457="zákl. přenesená",J457,0)</f>
        <v>0</v>
      </c>
      <c r="BH457" s="214">
        <f>IF(N457="sníž. přenesená",J457,0)</f>
        <v>0</v>
      </c>
      <c r="BI457" s="214">
        <f>IF(N457="nulová",J457,0)</f>
        <v>0</v>
      </c>
      <c r="BJ457" s="25" t="s">
        <v>82</v>
      </c>
      <c r="BK457" s="214">
        <f>ROUND(I457*H457,2)</f>
        <v>0</v>
      </c>
      <c r="BL457" s="25" t="s">
        <v>327</v>
      </c>
      <c r="BM457" s="25" t="s">
        <v>3980</v>
      </c>
    </row>
    <row r="458" spans="2:65" s="1" customFormat="1" ht="27">
      <c r="B458" s="42"/>
      <c r="C458" s="64"/>
      <c r="D458" s="223" t="s">
        <v>1656</v>
      </c>
      <c r="E458" s="64"/>
      <c r="F458" s="292" t="s">
        <v>3981</v>
      </c>
      <c r="G458" s="64"/>
      <c r="H458" s="64"/>
      <c r="I458" s="173"/>
      <c r="J458" s="64"/>
      <c r="K458" s="64"/>
      <c r="L458" s="62"/>
      <c r="M458" s="291"/>
      <c r="N458" s="43"/>
      <c r="O458" s="43"/>
      <c r="P458" s="43"/>
      <c r="Q458" s="43"/>
      <c r="R458" s="43"/>
      <c r="S458" s="43"/>
      <c r="T458" s="79"/>
      <c r="AT458" s="25" t="s">
        <v>1656</v>
      </c>
      <c r="AU458" s="25" t="s">
        <v>95</v>
      </c>
    </row>
    <row r="459" spans="2:65" s="11" customFormat="1" ht="22.35" customHeight="1">
      <c r="B459" s="186"/>
      <c r="C459" s="187"/>
      <c r="D459" s="200" t="s">
        <v>73</v>
      </c>
      <c r="E459" s="201" t="s">
        <v>2161</v>
      </c>
      <c r="F459" s="201" t="s">
        <v>3863</v>
      </c>
      <c r="G459" s="187"/>
      <c r="H459" s="187"/>
      <c r="I459" s="190"/>
      <c r="J459" s="202">
        <f>BK459</f>
        <v>0</v>
      </c>
      <c r="K459" s="187"/>
      <c r="L459" s="192"/>
      <c r="M459" s="193"/>
      <c r="N459" s="194"/>
      <c r="O459" s="194"/>
      <c r="P459" s="195">
        <f>SUM(P460:P470)</f>
        <v>0</v>
      </c>
      <c r="Q459" s="194"/>
      <c r="R459" s="195">
        <f>SUM(R460:R470)</f>
        <v>0</v>
      </c>
      <c r="S459" s="194"/>
      <c r="T459" s="196">
        <f>SUM(T460:T470)</f>
        <v>4.7663000000000002</v>
      </c>
      <c r="AR459" s="197" t="s">
        <v>82</v>
      </c>
      <c r="AT459" s="198" t="s">
        <v>73</v>
      </c>
      <c r="AU459" s="198" t="s">
        <v>84</v>
      </c>
      <c r="AY459" s="197" t="s">
        <v>308</v>
      </c>
      <c r="BK459" s="199">
        <f>SUM(BK460:BK470)</f>
        <v>0</v>
      </c>
    </row>
    <row r="460" spans="2:65" s="1" customFormat="1" ht="22.5" customHeight="1">
      <c r="B460" s="42"/>
      <c r="C460" s="203" t="s">
        <v>2525</v>
      </c>
      <c r="D460" s="203" t="s">
        <v>311</v>
      </c>
      <c r="E460" s="204" t="s">
        <v>3982</v>
      </c>
      <c r="F460" s="205" t="s">
        <v>3983</v>
      </c>
      <c r="G460" s="206" t="s">
        <v>508</v>
      </c>
      <c r="H460" s="207">
        <v>36.43</v>
      </c>
      <c r="I460" s="208"/>
      <c r="J460" s="209">
        <f>ROUND(I460*H460,2)</f>
        <v>0</v>
      </c>
      <c r="K460" s="205" t="s">
        <v>315</v>
      </c>
      <c r="L460" s="62"/>
      <c r="M460" s="210" t="s">
        <v>21</v>
      </c>
      <c r="N460" s="211" t="s">
        <v>45</v>
      </c>
      <c r="O460" s="43"/>
      <c r="P460" s="212">
        <f>O460*H460</f>
        <v>0</v>
      </c>
      <c r="Q460" s="212">
        <v>0</v>
      </c>
      <c r="R460" s="212">
        <f>Q460*H460</f>
        <v>0</v>
      </c>
      <c r="S460" s="212">
        <v>0.11</v>
      </c>
      <c r="T460" s="213">
        <f>S460*H460</f>
        <v>4.0072999999999999</v>
      </c>
      <c r="AR460" s="25" t="s">
        <v>327</v>
      </c>
      <c r="AT460" s="25" t="s">
        <v>311</v>
      </c>
      <c r="AU460" s="25" t="s">
        <v>95</v>
      </c>
      <c r="AY460" s="25" t="s">
        <v>308</v>
      </c>
      <c r="BE460" s="214">
        <f>IF(N460="základní",J460,0)</f>
        <v>0</v>
      </c>
      <c r="BF460" s="214">
        <f>IF(N460="snížená",J460,0)</f>
        <v>0</v>
      </c>
      <c r="BG460" s="214">
        <f>IF(N460="zákl. přenesená",J460,0)</f>
        <v>0</v>
      </c>
      <c r="BH460" s="214">
        <f>IF(N460="sníž. přenesená",J460,0)</f>
        <v>0</v>
      </c>
      <c r="BI460" s="214">
        <f>IF(N460="nulová",J460,0)</f>
        <v>0</v>
      </c>
      <c r="BJ460" s="25" t="s">
        <v>82</v>
      </c>
      <c r="BK460" s="214">
        <f>ROUND(I460*H460,2)</f>
        <v>0</v>
      </c>
      <c r="BL460" s="25" t="s">
        <v>327</v>
      </c>
      <c r="BM460" s="25" t="s">
        <v>3984</v>
      </c>
    </row>
    <row r="461" spans="2:65" s="1" customFormat="1" ht="27">
      <c r="B461" s="42"/>
      <c r="C461" s="64"/>
      <c r="D461" s="246" t="s">
        <v>1656</v>
      </c>
      <c r="E461" s="64"/>
      <c r="F461" s="290" t="s">
        <v>3985</v>
      </c>
      <c r="G461" s="64"/>
      <c r="H461" s="64"/>
      <c r="I461" s="173"/>
      <c r="J461" s="64"/>
      <c r="K461" s="64"/>
      <c r="L461" s="62"/>
      <c r="M461" s="291"/>
      <c r="N461" s="43"/>
      <c r="O461" s="43"/>
      <c r="P461" s="43"/>
      <c r="Q461" s="43"/>
      <c r="R461" s="43"/>
      <c r="S461" s="43"/>
      <c r="T461" s="79"/>
      <c r="AT461" s="25" t="s">
        <v>1656</v>
      </c>
      <c r="AU461" s="25" t="s">
        <v>95</v>
      </c>
    </row>
    <row r="462" spans="2:65" s="1" customFormat="1" ht="22.5" customHeight="1">
      <c r="B462" s="42"/>
      <c r="C462" s="203" t="s">
        <v>2528</v>
      </c>
      <c r="D462" s="203" t="s">
        <v>311</v>
      </c>
      <c r="E462" s="204" t="s">
        <v>3986</v>
      </c>
      <c r="F462" s="205" t="s">
        <v>3987</v>
      </c>
      <c r="G462" s="206" t="s">
        <v>508</v>
      </c>
      <c r="H462" s="207">
        <v>8</v>
      </c>
      <c r="I462" s="208"/>
      <c r="J462" s="209">
        <f>ROUND(I462*H462,2)</f>
        <v>0</v>
      </c>
      <c r="K462" s="205" t="s">
        <v>315</v>
      </c>
      <c r="L462" s="62"/>
      <c r="M462" s="210" t="s">
        <v>21</v>
      </c>
      <c r="N462" s="211" t="s">
        <v>45</v>
      </c>
      <c r="O462" s="43"/>
      <c r="P462" s="212">
        <f>O462*H462</f>
        <v>0</v>
      </c>
      <c r="Q462" s="212">
        <v>0</v>
      </c>
      <c r="R462" s="212">
        <f>Q462*H462</f>
        <v>0</v>
      </c>
      <c r="S462" s="212">
        <v>2.1999999999999999E-2</v>
      </c>
      <c r="T462" s="213">
        <f>S462*H462</f>
        <v>0.17599999999999999</v>
      </c>
      <c r="AR462" s="25" t="s">
        <v>327</v>
      </c>
      <c r="AT462" s="25" t="s">
        <v>311</v>
      </c>
      <c r="AU462" s="25" t="s">
        <v>95</v>
      </c>
      <c r="AY462" s="25" t="s">
        <v>308</v>
      </c>
      <c r="BE462" s="214">
        <f>IF(N462="základní",J462,0)</f>
        <v>0</v>
      </c>
      <c r="BF462" s="214">
        <f>IF(N462="snížená",J462,0)</f>
        <v>0</v>
      </c>
      <c r="BG462" s="214">
        <f>IF(N462="zákl. přenesená",J462,0)</f>
        <v>0</v>
      </c>
      <c r="BH462" s="214">
        <f>IF(N462="sníž. přenesená",J462,0)</f>
        <v>0</v>
      </c>
      <c r="BI462" s="214">
        <f>IF(N462="nulová",J462,0)</f>
        <v>0</v>
      </c>
      <c r="BJ462" s="25" t="s">
        <v>82</v>
      </c>
      <c r="BK462" s="214">
        <f>ROUND(I462*H462,2)</f>
        <v>0</v>
      </c>
      <c r="BL462" s="25" t="s">
        <v>327</v>
      </c>
      <c r="BM462" s="25" t="s">
        <v>3988</v>
      </c>
    </row>
    <row r="463" spans="2:65" s="1" customFormat="1" ht="27">
      <c r="B463" s="42"/>
      <c r="C463" s="64"/>
      <c r="D463" s="246" t="s">
        <v>1656</v>
      </c>
      <c r="E463" s="64"/>
      <c r="F463" s="290" t="s">
        <v>3892</v>
      </c>
      <c r="G463" s="64"/>
      <c r="H463" s="64"/>
      <c r="I463" s="173"/>
      <c r="J463" s="64"/>
      <c r="K463" s="64"/>
      <c r="L463" s="62"/>
      <c r="M463" s="291"/>
      <c r="N463" s="43"/>
      <c r="O463" s="43"/>
      <c r="P463" s="43"/>
      <c r="Q463" s="43"/>
      <c r="R463" s="43"/>
      <c r="S463" s="43"/>
      <c r="T463" s="79"/>
      <c r="AT463" s="25" t="s">
        <v>1656</v>
      </c>
      <c r="AU463" s="25" t="s">
        <v>95</v>
      </c>
    </row>
    <row r="464" spans="2:65" s="1" customFormat="1" ht="22.5" customHeight="1">
      <c r="B464" s="42"/>
      <c r="C464" s="203" t="s">
        <v>2534</v>
      </c>
      <c r="D464" s="203" t="s">
        <v>311</v>
      </c>
      <c r="E464" s="204" t="s">
        <v>3989</v>
      </c>
      <c r="F464" s="205" t="s">
        <v>3990</v>
      </c>
      <c r="G464" s="206" t="s">
        <v>508</v>
      </c>
      <c r="H464" s="207">
        <v>8</v>
      </c>
      <c r="I464" s="208"/>
      <c r="J464" s="209">
        <f>ROUND(I464*H464,2)</f>
        <v>0</v>
      </c>
      <c r="K464" s="205" t="s">
        <v>315</v>
      </c>
      <c r="L464" s="62"/>
      <c r="M464" s="210" t="s">
        <v>21</v>
      </c>
      <c r="N464" s="211" t="s">
        <v>45</v>
      </c>
      <c r="O464" s="43"/>
      <c r="P464" s="212">
        <f>O464*H464</f>
        <v>0</v>
      </c>
      <c r="Q464" s="212">
        <v>0</v>
      </c>
      <c r="R464" s="212">
        <f>Q464*H464</f>
        <v>0</v>
      </c>
      <c r="S464" s="212">
        <v>0</v>
      </c>
      <c r="T464" s="213">
        <f>S464*H464</f>
        <v>0</v>
      </c>
      <c r="AR464" s="25" t="s">
        <v>327</v>
      </c>
      <c r="AT464" s="25" t="s">
        <v>311</v>
      </c>
      <c r="AU464" s="25" t="s">
        <v>95</v>
      </c>
      <c r="AY464" s="25" t="s">
        <v>308</v>
      </c>
      <c r="BE464" s="214">
        <f>IF(N464="základní",J464,0)</f>
        <v>0</v>
      </c>
      <c r="BF464" s="214">
        <f>IF(N464="snížená",J464,0)</f>
        <v>0</v>
      </c>
      <c r="BG464" s="214">
        <f>IF(N464="zákl. přenesená",J464,0)</f>
        <v>0</v>
      </c>
      <c r="BH464" s="214">
        <f>IF(N464="sníž. přenesená",J464,0)</f>
        <v>0</v>
      </c>
      <c r="BI464" s="214">
        <f>IF(N464="nulová",J464,0)</f>
        <v>0</v>
      </c>
      <c r="BJ464" s="25" t="s">
        <v>82</v>
      </c>
      <c r="BK464" s="214">
        <f>ROUND(I464*H464,2)</f>
        <v>0</v>
      </c>
      <c r="BL464" s="25" t="s">
        <v>327</v>
      </c>
      <c r="BM464" s="25" t="s">
        <v>3991</v>
      </c>
    </row>
    <row r="465" spans="2:65" s="1" customFormat="1" ht="22.5" customHeight="1">
      <c r="B465" s="42"/>
      <c r="C465" s="203" t="s">
        <v>2537</v>
      </c>
      <c r="D465" s="203" t="s">
        <v>311</v>
      </c>
      <c r="E465" s="204" t="s">
        <v>3992</v>
      </c>
      <c r="F465" s="205" t="s">
        <v>3993</v>
      </c>
      <c r="G465" s="206" t="s">
        <v>508</v>
      </c>
      <c r="H465" s="207">
        <v>26.5</v>
      </c>
      <c r="I465" s="208"/>
      <c r="J465" s="209">
        <f>ROUND(I465*H465,2)</f>
        <v>0</v>
      </c>
      <c r="K465" s="205" t="s">
        <v>315</v>
      </c>
      <c r="L465" s="62"/>
      <c r="M465" s="210" t="s">
        <v>21</v>
      </c>
      <c r="N465" s="211" t="s">
        <v>45</v>
      </c>
      <c r="O465" s="43"/>
      <c r="P465" s="212">
        <f>O465*H465</f>
        <v>0</v>
      </c>
      <c r="Q465" s="212">
        <v>0</v>
      </c>
      <c r="R465" s="212">
        <f>Q465*H465</f>
        <v>0</v>
      </c>
      <c r="S465" s="212">
        <v>2.1999999999999999E-2</v>
      </c>
      <c r="T465" s="213">
        <f>S465*H465</f>
        <v>0.58299999999999996</v>
      </c>
      <c r="AR465" s="25" t="s">
        <v>327</v>
      </c>
      <c r="AT465" s="25" t="s">
        <v>311</v>
      </c>
      <c r="AU465" s="25" t="s">
        <v>95</v>
      </c>
      <c r="AY465" s="25" t="s">
        <v>308</v>
      </c>
      <c r="BE465" s="214">
        <f>IF(N465="základní",J465,0)</f>
        <v>0</v>
      </c>
      <c r="BF465" s="214">
        <f>IF(N465="snížená",J465,0)</f>
        <v>0</v>
      </c>
      <c r="BG465" s="214">
        <f>IF(N465="zákl. přenesená",J465,0)</f>
        <v>0</v>
      </c>
      <c r="BH465" s="214">
        <f>IF(N465="sníž. přenesená",J465,0)</f>
        <v>0</v>
      </c>
      <c r="BI465" s="214">
        <f>IF(N465="nulová",J465,0)</f>
        <v>0</v>
      </c>
      <c r="BJ465" s="25" t="s">
        <v>82</v>
      </c>
      <c r="BK465" s="214">
        <f>ROUND(I465*H465,2)</f>
        <v>0</v>
      </c>
      <c r="BL465" s="25" t="s">
        <v>327</v>
      </c>
      <c r="BM465" s="25" t="s">
        <v>3994</v>
      </c>
    </row>
    <row r="466" spans="2:65" s="1" customFormat="1" ht="27">
      <c r="B466" s="42"/>
      <c r="C466" s="64"/>
      <c r="D466" s="246" t="s">
        <v>1656</v>
      </c>
      <c r="E466" s="64"/>
      <c r="F466" s="290" t="s">
        <v>3899</v>
      </c>
      <c r="G466" s="64"/>
      <c r="H466" s="64"/>
      <c r="I466" s="173"/>
      <c r="J466" s="64"/>
      <c r="K466" s="64"/>
      <c r="L466" s="62"/>
      <c r="M466" s="291"/>
      <c r="N466" s="43"/>
      <c r="O466" s="43"/>
      <c r="P466" s="43"/>
      <c r="Q466" s="43"/>
      <c r="R466" s="43"/>
      <c r="S466" s="43"/>
      <c r="T466" s="79"/>
      <c r="AT466" s="25" t="s">
        <v>1656</v>
      </c>
      <c r="AU466" s="25" t="s">
        <v>95</v>
      </c>
    </row>
    <row r="467" spans="2:65" s="1" customFormat="1" ht="22.5" customHeight="1">
      <c r="B467" s="42"/>
      <c r="C467" s="203" t="s">
        <v>2543</v>
      </c>
      <c r="D467" s="203" t="s">
        <v>311</v>
      </c>
      <c r="E467" s="204" t="s">
        <v>3989</v>
      </c>
      <c r="F467" s="205" t="s">
        <v>3990</v>
      </c>
      <c r="G467" s="206" t="s">
        <v>508</v>
      </c>
      <c r="H467" s="207">
        <v>26.5</v>
      </c>
      <c r="I467" s="208"/>
      <c r="J467" s="209">
        <f>ROUND(I467*H467,2)</f>
        <v>0</v>
      </c>
      <c r="K467" s="205" t="s">
        <v>315</v>
      </c>
      <c r="L467" s="62"/>
      <c r="M467" s="210" t="s">
        <v>21</v>
      </c>
      <c r="N467" s="211" t="s">
        <v>45</v>
      </c>
      <c r="O467" s="43"/>
      <c r="P467" s="212">
        <f>O467*H467</f>
        <v>0</v>
      </c>
      <c r="Q467" s="212">
        <v>0</v>
      </c>
      <c r="R467" s="212">
        <f>Q467*H467</f>
        <v>0</v>
      </c>
      <c r="S467" s="212">
        <v>0</v>
      </c>
      <c r="T467" s="213">
        <f>S467*H467</f>
        <v>0</v>
      </c>
      <c r="AR467" s="25" t="s">
        <v>327</v>
      </c>
      <c r="AT467" s="25" t="s">
        <v>311</v>
      </c>
      <c r="AU467" s="25" t="s">
        <v>95</v>
      </c>
      <c r="AY467" s="25" t="s">
        <v>308</v>
      </c>
      <c r="BE467" s="214">
        <f>IF(N467="základní",J467,0)</f>
        <v>0</v>
      </c>
      <c r="BF467" s="214">
        <f>IF(N467="snížená",J467,0)</f>
        <v>0</v>
      </c>
      <c r="BG467" s="214">
        <f>IF(N467="zákl. přenesená",J467,0)</f>
        <v>0</v>
      </c>
      <c r="BH467" s="214">
        <f>IF(N467="sníž. přenesená",J467,0)</f>
        <v>0</v>
      </c>
      <c r="BI467" s="214">
        <f>IF(N467="nulová",J467,0)</f>
        <v>0</v>
      </c>
      <c r="BJ467" s="25" t="s">
        <v>82</v>
      </c>
      <c r="BK467" s="214">
        <f>ROUND(I467*H467,2)</f>
        <v>0</v>
      </c>
      <c r="BL467" s="25" t="s">
        <v>327</v>
      </c>
      <c r="BM467" s="25" t="s">
        <v>3995</v>
      </c>
    </row>
    <row r="468" spans="2:65" s="1" customFormat="1" ht="27">
      <c r="B468" s="42"/>
      <c r="C468" s="64"/>
      <c r="D468" s="246" t="s">
        <v>1656</v>
      </c>
      <c r="E468" s="64"/>
      <c r="F468" s="290" t="s">
        <v>3899</v>
      </c>
      <c r="G468" s="64"/>
      <c r="H468" s="64"/>
      <c r="I468" s="173"/>
      <c r="J468" s="64"/>
      <c r="K468" s="64"/>
      <c r="L468" s="62"/>
      <c r="M468" s="291"/>
      <c r="N468" s="43"/>
      <c r="O468" s="43"/>
      <c r="P468" s="43"/>
      <c r="Q468" s="43"/>
      <c r="R468" s="43"/>
      <c r="S468" s="43"/>
      <c r="T468" s="79"/>
      <c r="AT468" s="25" t="s">
        <v>1656</v>
      </c>
      <c r="AU468" s="25" t="s">
        <v>95</v>
      </c>
    </row>
    <row r="469" spans="2:65" s="1" customFormat="1" ht="22.5" customHeight="1">
      <c r="B469" s="42"/>
      <c r="C469" s="203" t="s">
        <v>2546</v>
      </c>
      <c r="D469" s="203" t="s">
        <v>311</v>
      </c>
      <c r="E469" s="204" t="s">
        <v>3996</v>
      </c>
      <c r="F469" s="205" t="s">
        <v>3997</v>
      </c>
      <c r="G469" s="206" t="s">
        <v>508</v>
      </c>
      <c r="H469" s="207">
        <v>36.43</v>
      </c>
      <c r="I469" s="208"/>
      <c r="J469" s="209">
        <f>ROUND(I469*H469,2)</f>
        <v>0</v>
      </c>
      <c r="K469" s="205" t="s">
        <v>315</v>
      </c>
      <c r="L469" s="62"/>
      <c r="M469" s="210" t="s">
        <v>21</v>
      </c>
      <c r="N469" s="211" t="s">
        <v>45</v>
      </c>
      <c r="O469" s="43"/>
      <c r="P469" s="212">
        <f>O469*H469</f>
        <v>0</v>
      </c>
      <c r="Q469" s="212">
        <v>0</v>
      </c>
      <c r="R469" s="212">
        <f>Q469*H469</f>
        <v>0</v>
      </c>
      <c r="S469" s="212">
        <v>0</v>
      </c>
      <c r="T469" s="213">
        <f>S469*H469</f>
        <v>0</v>
      </c>
      <c r="AR469" s="25" t="s">
        <v>327</v>
      </c>
      <c r="AT469" s="25" t="s">
        <v>311</v>
      </c>
      <c r="AU469" s="25" t="s">
        <v>95</v>
      </c>
      <c r="AY469" s="25" t="s">
        <v>308</v>
      </c>
      <c r="BE469" s="214">
        <f>IF(N469="základní",J469,0)</f>
        <v>0</v>
      </c>
      <c r="BF469" s="214">
        <f>IF(N469="snížená",J469,0)</f>
        <v>0</v>
      </c>
      <c r="BG469" s="214">
        <f>IF(N469="zákl. přenesená",J469,0)</f>
        <v>0</v>
      </c>
      <c r="BH469" s="214">
        <f>IF(N469="sníž. přenesená",J469,0)</f>
        <v>0</v>
      </c>
      <c r="BI469" s="214">
        <f>IF(N469="nulová",J469,0)</f>
        <v>0</v>
      </c>
      <c r="BJ469" s="25" t="s">
        <v>82</v>
      </c>
      <c r="BK469" s="214">
        <f>ROUND(I469*H469,2)</f>
        <v>0</v>
      </c>
      <c r="BL469" s="25" t="s">
        <v>327</v>
      </c>
      <c r="BM469" s="25" t="s">
        <v>3998</v>
      </c>
    </row>
    <row r="470" spans="2:65" s="1" customFormat="1" ht="27">
      <c r="B470" s="42"/>
      <c r="C470" s="64"/>
      <c r="D470" s="223" t="s">
        <v>1656</v>
      </c>
      <c r="E470" s="64"/>
      <c r="F470" s="292" t="s">
        <v>3985</v>
      </c>
      <c r="G470" s="64"/>
      <c r="H470" s="64"/>
      <c r="I470" s="173"/>
      <c r="J470" s="64"/>
      <c r="K470" s="64"/>
      <c r="L470" s="62"/>
      <c r="M470" s="291"/>
      <c r="N470" s="43"/>
      <c r="O470" s="43"/>
      <c r="P470" s="43"/>
      <c r="Q470" s="43"/>
      <c r="R470" s="43"/>
      <c r="S470" s="43"/>
      <c r="T470" s="79"/>
      <c r="AT470" s="25" t="s">
        <v>1656</v>
      </c>
      <c r="AU470" s="25" t="s">
        <v>95</v>
      </c>
    </row>
    <row r="471" spans="2:65" s="11" customFormat="1" ht="22.35" customHeight="1">
      <c r="B471" s="186"/>
      <c r="C471" s="187"/>
      <c r="D471" s="200" t="s">
        <v>73</v>
      </c>
      <c r="E471" s="201" t="s">
        <v>714</v>
      </c>
      <c r="F471" s="201" t="s">
        <v>715</v>
      </c>
      <c r="G471" s="187"/>
      <c r="H471" s="187"/>
      <c r="I471" s="190"/>
      <c r="J471" s="202">
        <f>BK471</f>
        <v>0</v>
      </c>
      <c r="K471" s="187"/>
      <c r="L471" s="192"/>
      <c r="M471" s="193"/>
      <c r="N471" s="194"/>
      <c r="O471" s="194"/>
      <c r="P471" s="195">
        <f>SUM(P472:P476)</f>
        <v>0</v>
      </c>
      <c r="Q471" s="194"/>
      <c r="R471" s="195">
        <f>SUM(R472:R476)</f>
        <v>0</v>
      </c>
      <c r="S471" s="194"/>
      <c r="T471" s="196">
        <f>SUM(T472:T476)</f>
        <v>0</v>
      </c>
      <c r="AR471" s="197" t="s">
        <v>82</v>
      </c>
      <c r="AT471" s="198" t="s">
        <v>73</v>
      </c>
      <c r="AU471" s="198" t="s">
        <v>84</v>
      </c>
      <c r="AY471" s="197" t="s">
        <v>308</v>
      </c>
      <c r="BK471" s="199">
        <f>SUM(BK472:BK476)</f>
        <v>0</v>
      </c>
    </row>
    <row r="472" spans="2:65" s="1" customFormat="1" ht="31.5" customHeight="1">
      <c r="B472" s="42"/>
      <c r="C472" s="203" t="s">
        <v>2552</v>
      </c>
      <c r="D472" s="203" t="s">
        <v>311</v>
      </c>
      <c r="E472" s="204" t="s">
        <v>717</v>
      </c>
      <c r="F472" s="205" t="s">
        <v>718</v>
      </c>
      <c r="G472" s="206" t="s">
        <v>719</v>
      </c>
      <c r="H472" s="207">
        <v>125.166</v>
      </c>
      <c r="I472" s="208"/>
      <c r="J472" s="209">
        <f>ROUND(I472*H472,2)</f>
        <v>0</v>
      </c>
      <c r="K472" s="205" t="s">
        <v>315</v>
      </c>
      <c r="L472" s="62"/>
      <c r="M472" s="210" t="s">
        <v>21</v>
      </c>
      <c r="N472" s="211" t="s">
        <v>45</v>
      </c>
      <c r="O472" s="43"/>
      <c r="P472" s="212">
        <f>O472*H472</f>
        <v>0</v>
      </c>
      <c r="Q472" s="212">
        <v>0</v>
      </c>
      <c r="R472" s="212">
        <f>Q472*H472</f>
        <v>0</v>
      </c>
      <c r="S472" s="212">
        <v>0</v>
      </c>
      <c r="T472" s="213">
        <f>S472*H472</f>
        <v>0</v>
      </c>
      <c r="AR472" s="25" t="s">
        <v>327</v>
      </c>
      <c r="AT472" s="25" t="s">
        <v>311</v>
      </c>
      <c r="AU472" s="25" t="s">
        <v>95</v>
      </c>
      <c r="AY472" s="25" t="s">
        <v>308</v>
      </c>
      <c r="BE472" s="214">
        <f>IF(N472="základní",J472,0)</f>
        <v>0</v>
      </c>
      <c r="BF472" s="214">
        <f>IF(N472="snížená",J472,0)</f>
        <v>0</v>
      </c>
      <c r="BG472" s="214">
        <f>IF(N472="zákl. přenesená",J472,0)</f>
        <v>0</v>
      </c>
      <c r="BH472" s="214">
        <f>IF(N472="sníž. přenesená",J472,0)</f>
        <v>0</v>
      </c>
      <c r="BI472" s="214">
        <f>IF(N472="nulová",J472,0)</f>
        <v>0</v>
      </c>
      <c r="BJ472" s="25" t="s">
        <v>82</v>
      </c>
      <c r="BK472" s="214">
        <f>ROUND(I472*H472,2)</f>
        <v>0</v>
      </c>
      <c r="BL472" s="25" t="s">
        <v>327</v>
      </c>
      <c r="BM472" s="25" t="s">
        <v>3999</v>
      </c>
    </row>
    <row r="473" spans="2:65" s="1" customFormat="1" ht="31.5" customHeight="1">
      <c r="B473" s="42"/>
      <c r="C473" s="203" t="s">
        <v>2555</v>
      </c>
      <c r="D473" s="203" t="s">
        <v>311</v>
      </c>
      <c r="E473" s="204" t="s">
        <v>722</v>
      </c>
      <c r="F473" s="205" t="s">
        <v>723</v>
      </c>
      <c r="G473" s="206" t="s">
        <v>719</v>
      </c>
      <c r="H473" s="207">
        <v>125.166</v>
      </c>
      <c r="I473" s="208"/>
      <c r="J473" s="209">
        <f>ROUND(I473*H473,2)</f>
        <v>0</v>
      </c>
      <c r="K473" s="205" t="s">
        <v>315</v>
      </c>
      <c r="L473" s="62"/>
      <c r="M473" s="210" t="s">
        <v>21</v>
      </c>
      <c r="N473" s="211" t="s">
        <v>45</v>
      </c>
      <c r="O473" s="43"/>
      <c r="P473" s="212">
        <f>O473*H473</f>
        <v>0</v>
      </c>
      <c r="Q473" s="212">
        <v>0</v>
      </c>
      <c r="R473" s="212">
        <f>Q473*H473</f>
        <v>0</v>
      </c>
      <c r="S473" s="212">
        <v>0</v>
      </c>
      <c r="T473" s="213">
        <f>S473*H473</f>
        <v>0</v>
      </c>
      <c r="AR473" s="25" t="s">
        <v>327</v>
      </c>
      <c r="AT473" s="25" t="s">
        <v>311</v>
      </c>
      <c r="AU473" s="25" t="s">
        <v>95</v>
      </c>
      <c r="AY473" s="25" t="s">
        <v>308</v>
      </c>
      <c r="BE473" s="214">
        <f>IF(N473="základní",J473,0)</f>
        <v>0</v>
      </c>
      <c r="BF473" s="214">
        <f>IF(N473="snížená",J473,0)</f>
        <v>0</v>
      </c>
      <c r="BG473" s="214">
        <f>IF(N473="zákl. přenesená",J473,0)</f>
        <v>0</v>
      </c>
      <c r="BH473" s="214">
        <f>IF(N473="sníž. přenesená",J473,0)</f>
        <v>0</v>
      </c>
      <c r="BI473" s="214">
        <f>IF(N473="nulová",J473,0)</f>
        <v>0</v>
      </c>
      <c r="BJ473" s="25" t="s">
        <v>82</v>
      </c>
      <c r="BK473" s="214">
        <f>ROUND(I473*H473,2)</f>
        <v>0</v>
      </c>
      <c r="BL473" s="25" t="s">
        <v>327</v>
      </c>
      <c r="BM473" s="25" t="s">
        <v>4000</v>
      </c>
    </row>
    <row r="474" spans="2:65" s="1" customFormat="1" ht="22.5" customHeight="1">
      <c r="B474" s="42"/>
      <c r="C474" s="203" t="s">
        <v>2558</v>
      </c>
      <c r="D474" s="203" t="s">
        <v>311</v>
      </c>
      <c r="E474" s="204" t="s">
        <v>726</v>
      </c>
      <c r="F474" s="205" t="s">
        <v>4001</v>
      </c>
      <c r="G474" s="206" t="s">
        <v>719</v>
      </c>
      <c r="H474" s="207">
        <v>3003.9839999999999</v>
      </c>
      <c r="I474" s="208"/>
      <c r="J474" s="209">
        <f>ROUND(I474*H474,2)</f>
        <v>0</v>
      </c>
      <c r="K474" s="205" t="s">
        <v>315</v>
      </c>
      <c r="L474" s="62"/>
      <c r="M474" s="210" t="s">
        <v>21</v>
      </c>
      <c r="N474" s="211" t="s">
        <v>45</v>
      </c>
      <c r="O474" s="43"/>
      <c r="P474" s="212">
        <f>O474*H474</f>
        <v>0</v>
      </c>
      <c r="Q474" s="212">
        <v>0</v>
      </c>
      <c r="R474" s="212">
        <f>Q474*H474</f>
        <v>0</v>
      </c>
      <c r="S474" s="212">
        <v>0</v>
      </c>
      <c r="T474" s="213">
        <f>S474*H474</f>
        <v>0</v>
      </c>
      <c r="AR474" s="25" t="s">
        <v>327</v>
      </c>
      <c r="AT474" s="25" t="s">
        <v>311</v>
      </c>
      <c r="AU474" s="25" t="s">
        <v>95</v>
      </c>
      <c r="AY474" s="25" t="s">
        <v>308</v>
      </c>
      <c r="BE474" s="214">
        <f>IF(N474="základní",J474,0)</f>
        <v>0</v>
      </c>
      <c r="BF474" s="214">
        <f>IF(N474="snížená",J474,0)</f>
        <v>0</v>
      </c>
      <c r="BG474" s="214">
        <f>IF(N474="zákl. přenesená",J474,0)</f>
        <v>0</v>
      </c>
      <c r="BH474" s="214">
        <f>IF(N474="sníž. přenesená",J474,0)</f>
        <v>0</v>
      </c>
      <c r="BI474" s="214">
        <f>IF(N474="nulová",J474,0)</f>
        <v>0</v>
      </c>
      <c r="BJ474" s="25" t="s">
        <v>82</v>
      </c>
      <c r="BK474" s="214">
        <f>ROUND(I474*H474,2)</f>
        <v>0</v>
      </c>
      <c r="BL474" s="25" t="s">
        <v>327</v>
      </c>
      <c r="BM474" s="25" t="s">
        <v>4002</v>
      </c>
    </row>
    <row r="475" spans="2:65" s="13" customFormat="1" ht="13.5">
      <c r="B475" s="233"/>
      <c r="C475" s="234"/>
      <c r="D475" s="246" t="s">
        <v>451</v>
      </c>
      <c r="E475" s="234"/>
      <c r="F475" s="257" t="s">
        <v>4003</v>
      </c>
      <c r="G475" s="234"/>
      <c r="H475" s="258">
        <v>3003.9839999999999</v>
      </c>
      <c r="I475" s="238"/>
      <c r="J475" s="234"/>
      <c r="K475" s="234"/>
      <c r="L475" s="239"/>
      <c r="M475" s="240"/>
      <c r="N475" s="241"/>
      <c r="O475" s="241"/>
      <c r="P475" s="241"/>
      <c r="Q475" s="241"/>
      <c r="R475" s="241"/>
      <c r="S475" s="241"/>
      <c r="T475" s="242"/>
      <c r="AT475" s="243" t="s">
        <v>451</v>
      </c>
      <c r="AU475" s="243" t="s">
        <v>95</v>
      </c>
      <c r="AV475" s="13" t="s">
        <v>84</v>
      </c>
      <c r="AW475" s="13" t="s">
        <v>6</v>
      </c>
      <c r="AX475" s="13" t="s">
        <v>82</v>
      </c>
      <c r="AY475" s="243" t="s">
        <v>308</v>
      </c>
    </row>
    <row r="476" spans="2:65" s="1" customFormat="1" ht="22.5" customHeight="1">
      <c r="B476" s="42"/>
      <c r="C476" s="203" t="s">
        <v>2561</v>
      </c>
      <c r="D476" s="203" t="s">
        <v>311</v>
      </c>
      <c r="E476" s="204" t="s">
        <v>731</v>
      </c>
      <c r="F476" s="205" t="s">
        <v>732</v>
      </c>
      <c r="G476" s="206" t="s">
        <v>719</v>
      </c>
      <c r="H476" s="207">
        <v>125.166</v>
      </c>
      <c r="I476" s="208"/>
      <c r="J476" s="209">
        <f>ROUND(I476*H476,2)</f>
        <v>0</v>
      </c>
      <c r="K476" s="205" t="s">
        <v>315</v>
      </c>
      <c r="L476" s="62"/>
      <c r="M476" s="210" t="s">
        <v>21</v>
      </c>
      <c r="N476" s="211" t="s">
        <v>45</v>
      </c>
      <c r="O476" s="43"/>
      <c r="P476" s="212">
        <f>O476*H476</f>
        <v>0</v>
      </c>
      <c r="Q476" s="212">
        <v>0</v>
      </c>
      <c r="R476" s="212">
        <f>Q476*H476</f>
        <v>0</v>
      </c>
      <c r="S476" s="212">
        <v>0</v>
      </c>
      <c r="T476" s="213">
        <f>S476*H476</f>
        <v>0</v>
      </c>
      <c r="AR476" s="25" t="s">
        <v>327</v>
      </c>
      <c r="AT476" s="25" t="s">
        <v>311</v>
      </c>
      <c r="AU476" s="25" t="s">
        <v>95</v>
      </c>
      <c r="AY476" s="25" t="s">
        <v>308</v>
      </c>
      <c r="BE476" s="214">
        <f>IF(N476="základní",J476,0)</f>
        <v>0</v>
      </c>
      <c r="BF476" s="214">
        <f>IF(N476="snížená",J476,0)</f>
        <v>0</v>
      </c>
      <c r="BG476" s="214">
        <f>IF(N476="zákl. přenesená",J476,0)</f>
        <v>0</v>
      </c>
      <c r="BH476" s="214">
        <f>IF(N476="sníž. přenesená",J476,0)</f>
        <v>0</v>
      </c>
      <c r="BI476" s="214">
        <f>IF(N476="nulová",J476,0)</f>
        <v>0</v>
      </c>
      <c r="BJ476" s="25" t="s">
        <v>82</v>
      </c>
      <c r="BK476" s="214">
        <f>ROUND(I476*H476,2)</f>
        <v>0</v>
      </c>
      <c r="BL476" s="25" t="s">
        <v>327</v>
      </c>
      <c r="BM476" s="25" t="s">
        <v>4004</v>
      </c>
    </row>
    <row r="477" spans="2:65" s="11" customFormat="1" ht="29.85" customHeight="1">
      <c r="B477" s="186"/>
      <c r="C477" s="187"/>
      <c r="D477" s="188" t="s">
        <v>73</v>
      </c>
      <c r="E477" s="262" t="s">
        <v>4005</v>
      </c>
      <c r="F477" s="262" t="s">
        <v>4006</v>
      </c>
      <c r="G477" s="187"/>
      <c r="H477" s="187"/>
      <c r="I477" s="190"/>
      <c r="J477" s="263">
        <f>BK477</f>
        <v>0</v>
      </c>
      <c r="K477" s="187"/>
      <c r="L477" s="192"/>
      <c r="M477" s="193"/>
      <c r="N477" s="194"/>
      <c r="O477" s="194"/>
      <c r="P477" s="195">
        <f>P478+P495</f>
        <v>0</v>
      </c>
      <c r="Q477" s="194"/>
      <c r="R477" s="195">
        <f>R478+R495</f>
        <v>7.9851999999999992E-2</v>
      </c>
      <c r="S477" s="194"/>
      <c r="T477" s="196">
        <f>T478+T495</f>
        <v>5.8944349999999996</v>
      </c>
      <c r="AR477" s="197" t="s">
        <v>82</v>
      </c>
      <c r="AT477" s="198" t="s">
        <v>73</v>
      </c>
      <c r="AU477" s="198" t="s">
        <v>82</v>
      </c>
      <c r="AY477" s="197" t="s">
        <v>308</v>
      </c>
      <c r="BK477" s="199">
        <f>BK478+BK495</f>
        <v>0</v>
      </c>
    </row>
    <row r="478" spans="2:65" s="11" customFormat="1" ht="14.85" customHeight="1">
      <c r="B478" s="186"/>
      <c r="C478" s="187"/>
      <c r="D478" s="200" t="s">
        <v>73</v>
      </c>
      <c r="E478" s="201" t="s">
        <v>2156</v>
      </c>
      <c r="F478" s="201" t="s">
        <v>3927</v>
      </c>
      <c r="G478" s="187"/>
      <c r="H478" s="187"/>
      <c r="I478" s="190"/>
      <c r="J478" s="202">
        <f>BK478</f>
        <v>0</v>
      </c>
      <c r="K478" s="187"/>
      <c r="L478" s="192"/>
      <c r="M478" s="193"/>
      <c r="N478" s="194"/>
      <c r="O478" s="194"/>
      <c r="P478" s="195">
        <f>SUM(P479:P494)</f>
        <v>0</v>
      </c>
      <c r="Q478" s="194"/>
      <c r="R478" s="195">
        <f>SUM(R479:R494)</f>
        <v>7.9851999999999992E-2</v>
      </c>
      <c r="S478" s="194"/>
      <c r="T478" s="196">
        <f>SUM(T479:T494)</f>
        <v>5.8944349999999996</v>
      </c>
      <c r="AR478" s="197" t="s">
        <v>82</v>
      </c>
      <c r="AT478" s="198" t="s">
        <v>73</v>
      </c>
      <c r="AU478" s="198" t="s">
        <v>84</v>
      </c>
      <c r="AY478" s="197" t="s">
        <v>308</v>
      </c>
      <c r="BK478" s="199">
        <f>SUM(BK479:BK494)</f>
        <v>0</v>
      </c>
    </row>
    <row r="479" spans="2:65" s="1" customFormat="1" ht="22.5" customHeight="1">
      <c r="B479" s="42"/>
      <c r="C479" s="203" t="s">
        <v>2564</v>
      </c>
      <c r="D479" s="203" t="s">
        <v>311</v>
      </c>
      <c r="E479" s="204" t="s">
        <v>4007</v>
      </c>
      <c r="F479" s="205" t="s">
        <v>4008</v>
      </c>
      <c r="G479" s="206" t="s">
        <v>578</v>
      </c>
      <c r="H479" s="207">
        <v>3</v>
      </c>
      <c r="I479" s="208"/>
      <c r="J479" s="209">
        <f t="shared" ref="J479:J494" si="40">ROUND(I479*H479,2)</f>
        <v>0</v>
      </c>
      <c r="K479" s="205" t="s">
        <v>315</v>
      </c>
      <c r="L479" s="62"/>
      <c r="M479" s="210" t="s">
        <v>21</v>
      </c>
      <c r="N479" s="211" t="s">
        <v>45</v>
      </c>
      <c r="O479" s="43"/>
      <c r="P479" s="212">
        <f t="shared" ref="P479:P494" si="41">O479*H479</f>
        <v>0</v>
      </c>
      <c r="Q479" s="212">
        <v>0</v>
      </c>
      <c r="R479" s="212">
        <f t="shared" ref="R479:R494" si="42">Q479*H479</f>
        <v>0</v>
      </c>
      <c r="S479" s="212">
        <v>9.2999999999999999E-2</v>
      </c>
      <c r="T479" s="213">
        <f t="shared" ref="T479:T494" si="43">S479*H479</f>
        <v>0.27900000000000003</v>
      </c>
      <c r="AR479" s="25" t="s">
        <v>327</v>
      </c>
      <c r="AT479" s="25" t="s">
        <v>311</v>
      </c>
      <c r="AU479" s="25" t="s">
        <v>95</v>
      </c>
      <c r="AY479" s="25" t="s">
        <v>308</v>
      </c>
      <c r="BE479" s="214">
        <f t="shared" ref="BE479:BE494" si="44">IF(N479="základní",J479,0)</f>
        <v>0</v>
      </c>
      <c r="BF479" s="214">
        <f t="shared" ref="BF479:BF494" si="45">IF(N479="snížená",J479,0)</f>
        <v>0</v>
      </c>
      <c r="BG479" s="214">
        <f t="shared" ref="BG479:BG494" si="46">IF(N479="zákl. přenesená",J479,0)</f>
        <v>0</v>
      </c>
      <c r="BH479" s="214">
        <f t="shared" ref="BH479:BH494" si="47">IF(N479="sníž. přenesená",J479,0)</f>
        <v>0</v>
      </c>
      <c r="BI479" s="214">
        <f t="shared" ref="BI479:BI494" si="48">IF(N479="nulová",J479,0)</f>
        <v>0</v>
      </c>
      <c r="BJ479" s="25" t="s">
        <v>82</v>
      </c>
      <c r="BK479" s="214">
        <f t="shared" ref="BK479:BK494" si="49">ROUND(I479*H479,2)</f>
        <v>0</v>
      </c>
      <c r="BL479" s="25" t="s">
        <v>327</v>
      </c>
      <c r="BM479" s="25" t="s">
        <v>4009</v>
      </c>
    </row>
    <row r="480" spans="2:65" s="1" customFormat="1" ht="22.5" customHeight="1">
      <c r="B480" s="42"/>
      <c r="C480" s="203" t="s">
        <v>2566</v>
      </c>
      <c r="D480" s="203" t="s">
        <v>311</v>
      </c>
      <c r="E480" s="204" t="s">
        <v>4010</v>
      </c>
      <c r="F480" s="205" t="s">
        <v>4011</v>
      </c>
      <c r="G480" s="206" t="s">
        <v>578</v>
      </c>
      <c r="H480" s="207">
        <v>6</v>
      </c>
      <c r="I480" s="208"/>
      <c r="J480" s="209">
        <f t="shared" si="40"/>
        <v>0</v>
      </c>
      <c r="K480" s="205" t="s">
        <v>315</v>
      </c>
      <c r="L480" s="62"/>
      <c r="M480" s="210" t="s">
        <v>21</v>
      </c>
      <c r="N480" s="211" t="s">
        <v>45</v>
      </c>
      <c r="O480" s="43"/>
      <c r="P480" s="212">
        <f t="shared" si="41"/>
        <v>0</v>
      </c>
      <c r="Q480" s="212">
        <v>0</v>
      </c>
      <c r="R480" s="212">
        <f t="shared" si="42"/>
        <v>0</v>
      </c>
      <c r="S480" s="212">
        <v>0.187</v>
      </c>
      <c r="T480" s="213">
        <f t="shared" si="43"/>
        <v>1.1219999999999999</v>
      </c>
      <c r="AR480" s="25" t="s">
        <v>327</v>
      </c>
      <c r="AT480" s="25" t="s">
        <v>311</v>
      </c>
      <c r="AU480" s="25" t="s">
        <v>95</v>
      </c>
      <c r="AY480" s="25" t="s">
        <v>308</v>
      </c>
      <c r="BE480" s="214">
        <f t="shared" si="44"/>
        <v>0</v>
      </c>
      <c r="BF480" s="214">
        <f t="shared" si="45"/>
        <v>0</v>
      </c>
      <c r="BG480" s="214">
        <f t="shared" si="46"/>
        <v>0</v>
      </c>
      <c r="BH480" s="214">
        <f t="shared" si="47"/>
        <v>0</v>
      </c>
      <c r="BI480" s="214">
        <f t="shared" si="48"/>
        <v>0</v>
      </c>
      <c r="BJ480" s="25" t="s">
        <v>82</v>
      </c>
      <c r="BK480" s="214">
        <f t="shared" si="49"/>
        <v>0</v>
      </c>
      <c r="BL480" s="25" t="s">
        <v>327</v>
      </c>
      <c r="BM480" s="25" t="s">
        <v>4012</v>
      </c>
    </row>
    <row r="481" spans="2:65" s="1" customFormat="1" ht="22.5" customHeight="1">
      <c r="B481" s="42"/>
      <c r="C481" s="203" t="s">
        <v>2569</v>
      </c>
      <c r="D481" s="203" t="s">
        <v>311</v>
      </c>
      <c r="E481" s="204" t="s">
        <v>4013</v>
      </c>
      <c r="F481" s="205" t="s">
        <v>4014</v>
      </c>
      <c r="G481" s="206" t="s">
        <v>578</v>
      </c>
      <c r="H481" s="207">
        <v>2</v>
      </c>
      <c r="I481" s="208"/>
      <c r="J481" s="209">
        <f t="shared" si="40"/>
        <v>0</v>
      </c>
      <c r="K481" s="205" t="s">
        <v>315</v>
      </c>
      <c r="L481" s="62"/>
      <c r="M481" s="210" t="s">
        <v>21</v>
      </c>
      <c r="N481" s="211" t="s">
        <v>45</v>
      </c>
      <c r="O481" s="43"/>
      <c r="P481" s="212">
        <f t="shared" si="41"/>
        <v>0</v>
      </c>
      <c r="Q481" s="212">
        <v>0</v>
      </c>
      <c r="R481" s="212">
        <f t="shared" si="42"/>
        <v>0</v>
      </c>
      <c r="S481" s="212">
        <v>0.28000000000000003</v>
      </c>
      <c r="T481" s="213">
        <f t="shared" si="43"/>
        <v>0.56000000000000005</v>
      </c>
      <c r="AR481" s="25" t="s">
        <v>327</v>
      </c>
      <c r="AT481" s="25" t="s">
        <v>311</v>
      </c>
      <c r="AU481" s="25" t="s">
        <v>95</v>
      </c>
      <c r="AY481" s="25" t="s">
        <v>308</v>
      </c>
      <c r="BE481" s="214">
        <f t="shared" si="44"/>
        <v>0</v>
      </c>
      <c r="BF481" s="214">
        <f t="shared" si="45"/>
        <v>0</v>
      </c>
      <c r="BG481" s="214">
        <f t="shared" si="46"/>
        <v>0</v>
      </c>
      <c r="BH481" s="214">
        <f t="shared" si="47"/>
        <v>0</v>
      </c>
      <c r="BI481" s="214">
        <f t="shared" si="48"/>
        <v>0</v>
      </c>
      <c r="BJ481" s="25" t="s">
        <v>82</v>
      </c>
      <c r="BK481" s="214">
        <f t="shared" si="49"/>
        <v>0</v>
      </c>
      <c r="BL481" s="25" t="s">
        <v>327</v>
      </c>
      <c r="BM481" s="25" t="s">
        <v>4015</v>
      </c>
    </row>
    <row r="482" spans="2:65" s="1" customFormat="1" ht="22.5" customHeight="1">
      <c r="B482" s="42"/>
      <c r="C482" s="203" t="s">
        <v>2572</v>
      </c>
      <c r="D482" s="203" t="s">
        <v>311</v>
      </c>
      <c r="E482" s="204" t="s">
        <v>4016</v>
      </c>
      <c r="F482" s="205" t="s">
        <v>4017</v>
      </c>
      <c r="G482" s="206" t="s">
        <v>578</v>
      </c>
      <c r="H482" s="207">
        <v>1</v>
      </c>
      <c r="I482" s="208"/>
      <c r="J482" s="209">
        <f t="shared" si="40"/>
        <v>0</v>
      </c>
      <c r="K482" s="205" t="s">
        <v>315</v>
      </c>
      <c r="L482" s="62"/>
      <c r="M482" s="210" t="s">
        <v>21</v>
      </c>
      <c r="N482" s="211" t="s">
        <v>45</v>
      </c>
      <c r="O482" s="43"/>
      <c r="P482" s="212">
        <f t="shared" si="41"/>
        <v>0</v>
      </c>
      <c r="Q482" s="212">
        <v>0</v>
      </c>
      <c r="R482" s="212">
        <f t="shared" si="42"/>
        <v>0</v>
      </c>
      <c r="S482" s="212">
        <v>0.374</v>
      </c>
      <c r="T482" s="213">
        <f t="shared" si="43"/>
        <v>0.374</v>
      </c>
      <c r="AR482" s="25" t="s">
        <v>327</v>
      </c>
      <c r="AT482" s="25" t="s">
        <v>311</v>
      </c>
      <c r="AU482" s="25" t="s">
        <v>95</v>
      </c>
      <c r="AY482" s="25" t="s">
        <v>308</v>
      </c>
      <c r="BE482" s="214">
        <f t="shared" si="44"/>
        <v>0</v>
      </c>
      <c r="BF482" s="214">
        <f t="shared" si="45"/>
        <v>0</v>
      </c>
      <c r="BG482" s="214">
        <f t="shared" si="46"/>
        <v>0</v>
      </c>
      <c r="BH482" s="214">
        <f t="shared" si="47"/>
        <v>0</v>
      </c>
      <c r="BI482" s="214">
        <f t="shared" si="48"/>
        <v>0</v>
      </c>
      <c r="BJ482" s="25" t="s">
        <v>82</v>
      </c>
      <c r="BK482" s="214">
        <f t="shared" si="49"/>
        <v>0</v>
      </c>
      <c r="BL482" s="25" t="s">
        <v>327</v>
      </c>
      <c r="BM482" s="25" t="s">
        <v>4018</v>
      </c>
    </row>
    <row r="483" spans="2:65" s="1" customFormat="1" ht="22.5" customHeight="1">
      <c r="B483" s="42"/>
      <c r="C483" s="203" t="s">
        <v>2577</v>
      </c>
      <c r="D483" s="203" t="s">
        <v>311</v>
      </c>
      <c r="E483" s="204" t="s">
        <v>4019</v>
      </c>
      <c r="F483" s="205" t="s">
        <v>4020</v>
      </c>
      <c r="G483" s="206" t="s">
        <v>538</v>
      </c>
      <c r="H483" s="207">
        <v>0.28000000000000003</v>
      </c>
      <c r="I483" s="208"/>
      <c r="J483" s="209">
        <f t="shared" si="40"/>
        <v>0</v>
      </c>
      <c r="K483" s="205" t="s">
        <v>315</v>
      </c>
      <c r="L483" s="62"/>
      <c r="M483" s="210" t="s">
        <v>21</v>
      </c>
      <c r="N483" s="211" t="s">
        <v>45</v>
      </c>
      <c r="O483" s="43"/>
      <c r="P483" s="212">
        <f t="shared" si="41"/>
        <v>0</v>
      </c>
      <c r="Q483" s="212">
        <v>7.3999999999999999E-4</v>
      </c>
      <c r="R483" s="212">
        <f t="shared" si="42"/>
        <v>2.0720000000000002E-4</v>
      </c>
      <c r="S483" s="212">
        <v>8.0000000000000002E-3</v>
      </c>
      <c r="T483" s="213">
        <f t="shared" si="43"/>
        <v>2.2400000000000002E-3</v>
      </c>
      <c r="AR483" s="25" t="s">
        <v>327</v>
      </c>
      <c r="AT483" s="25" t="s">
        <v>311</v>
      </c>
      <c r="AU483" s="25" t="s">
        <v>95</v>
      </c>
      <c r="AY483" s="25" t="s">
        <v>308</v>
      </c>
      <c r="BE483" s="214">
        <f t="shared" si="44"/>
        <v>0</v>
      </c>
      <c r="BF483" s="214">
        <f t="shared" si="45"/>
        <v>0</v>
      </c>
      <c r="BG483" s="214">
        <f t="shared" si="46"/>
        <v>0</v>
      </c>
      <c r="BH483" s="214">
        <f t="shared" si="47"/>
        <v>0</v>
      </c>
      <c r="BI483" s="214">
        <f t="shared" si="48"/>
        <v>0</v>
      </c>
      <c r="BJ483" s="25" t="s">
        <v>82</v>
      </c>
      <c r="BK483" s="214">
        <f t="shared" si="49"/>
        <v>0</v>
      </c>
      <c r="BL483" s="25" t="s">
        <v>327</v>
      </c>
      <c r="BM483" s="25" t="s">
        <v>4021</v>
      </c>
    </row>
    <row r="484" spans="2:65" s="1" customFormat="1" ht="22.5" customHeight="1">
      <c r="B484" s="42"/>
      <c r="C484" s="203" t="s">
        <v>2582</v>
      </c>
      <c r="D484" s="203" t="s">
        <v>311</v>
      </c>
      <c r="E484" s="204" t="s">
        <v>4022</v>
      </c>
      <c r="F484" s="205" t="s">
        <v>4023</v>
      </c>
      <c r="G484" s="206" t="s">
        <v>538</v>
      </c>
      <c r="H484" s="207">
        <v>9.1549999999999994</v>
      </c>
      <c r="I484" s="208"/>
      <c r="J484" s="209">
        <f t="shared" si="40"/>
        <v>0</v>
      </c>
      <c r="K484" s="205" t="s">
        <v>315</v>
      </c>
      <c r="L484" s="62"/>
      <c r="M484" s="210" t="s">
        <v>21</v>
      </c>
      <c r="N484" s="211" t="s">
        <v>45</v>
      </c>
      <c r="O484" s="43"/>
      <c r="P484" s="212">
        <f t="shared" si="41"/>
        <v>0</v>
      </c>
      <c r="Q484" s="212">
        <v>8.1999999999999998E-4</v>
      </c>
      <c r="R484" s="212">
        <f t="shared" si="42"/>
        <v>7.5070999999999992E-3</v>
      </c>
      <c r="S484" s="212">
        <v>1.0999999999999999E-2</v>
      </c>
      <c r="T484" s="213">
        <f t="shared" si="43"/>
        <v>0.10070499999999999</v>
      </c>
      <c r="AR484" s="25" t="s">
        <v>327</v>
      </c>
      <c r="AT484" s="25" t="s">
        <v>311</v>
      </c>
      <c r="AU484" s="25" t="s">
        <v>95</v>
      </c>
      <c r="AY484" s="25" t="s">
        <v>308</v>
      </c>
      <c r="BE484" s="214">
        <f t="shared" si="44"/>
        <v>0</v>
      </c>
      <c r="BF484" s="214">
        <f t="shared" si="45"/>
        <v>0</v>
      </c>
      <c r="BG484" s="214">
        <f t="shared" si="46"/>
        <v>0</v>
      </c>
      <c r="BH484" s="214">
        <f t="shared" si="47"/>
        <v>0</v>
      </c>
      <c r="BI484" s="214">
        <f t="shared" si="48"/>
        <v>0</v>
      </c>
      <c r="BJ484" s="25" t="s">
        <v>82</v>
      </c>
      <c r="BK484" s="214">
        <f t="shared" si="49"/>
        <v>0</v>
      </c>
      <c r="BL484" s="25" t="s">
        <v>327</v>
      </c>
      <c r="BM484" s="25" t="s">
        <v>4024</v>
      </c>
    </row>
    <row r="485" spans="2:65" s="1" customFormat="1" ht="22.5" customHeight="1">
      <c r="B485" s="42"/>
      <c r="C485" s="203" t="s">
        <v>2589</v>
      </c>
      <c r="D485" s="203" t="s">
        <v>311</v>
      </c>
      <c r="E485" s="204" t="s">
        <v>4025</v>
      </c>
      <c r="F485" s="205" t="s">
        <v>4026</v>
      </c>
      <c r="G485" s="206" t="s">
        <v>538</v>
      </c>
      <c r="H485" s="207">
        <v>2.23</v>
      </c>
      <c r="I485" s="208"/>
      <c r="J485" s="209">
        <f t="shared" si="40"/>
        <v>0</v>
      </c>
      <c r="K485" s="205" t="s">
        <v>315</v>
      </c>
      <c r="L485" s="62"/>
      <c r="M485" s="210" t="s">
        <v>21</v>
      </c>
      <c r="N485" s="211" t="s">
        <v>45</v>
      </c>
      <c r="O485" s="43"/>
      <c r="P485" s="212">
        <f t="shared" si="41"/>
        <v>0</v>
      </c>
      <c r="Q485" s="212">
        <v>8.4000000000000003E-4</v>
      </c>
      <c r="R485" s="212">
        <f t="shared" si="42"/>
        <v>1.8732E-3</v>
      </c>
      <c r="S485" s="212">
        <v>0.02</v>
      </c>
      <c r="T485" s="213">
        <f t="shared" si="43"/>
        <v>4.4600000000000001E-2</v>
      </c>
      <c r="AR485" s="25" t="s">
        <v>327</v>
      </c>
      <c r="AT485" s="25" t="s">
        <v>311</v>
      </c>
      <c r="AU485" s="25" t="s">
        <v>95</v>
      </c>
      <c r="AY485" s="25" t="s">
        <v>308</v>
      </c>
      <c r="BE485" s="214">
        <f t="shared" si="44"/>
        <v>0</v>
      </c>
      <c r="BF485" s="214">
        <f t="shared" si="45"/>
        <v>0</v>
      </c>
      <c r="BG485" s="214">
        <f t="shared" si="46"/>
        <v>0</v>
      </c>
      <c r="BH485" s="214">
        <f t="shared" si="47"/>
        <v>0</v>
      </c>
      <c r="BI485" s="214">
        <f t="shared" si="48"/>
        <v>0</v>
      </c>
      <c r="BJ485" s="25" t="s">
        <v>82</v>
      </c>
      <c r="BK485" s="214">
        <f t="shared" si="49"/>
        <v>0</v>
      </c>
      <c r="BL485" s="25" t="s">
        <v>327</v>
      </c>
      <c r="BM485" s="25" t="s">
        <v>4027</v>
      </c>
    </row>
    <row r="486" spans="2:65" s="1" customFormat="1" ht="22.5" customHeight="1">
      <c r="B486" s="42"/>
      <c r="C486" s="203" t="s">
        <v>2592</v>
      </c>
      <c r="D486" s="203" t="s">
        <v>311</v>
      </c>
      <c r="E486" s="204" t="s">
        <v>4028</v>
      </c>
      <c r="F486" s="205" t="s">
        <v>4029</v>
      </c>
      <c r="G486" s="206" t="s">
        <v>538</v>
      </c>
      <c r="H486" s="207">
        <v>2.4500000000000002</v>
      </c>
      <c r="I486" s="208"/>
      <c r="J486" s="209">
        <f t="shared" si="40"/>
        <v>0</v>
      </c>
      <c r="K486" s="205" t="s">
        <v>315</v>
      </c>
      <c r="L486" s="62"/>
      <c r="M486" s="210" t="s">
        <v>21</v>
      </c>
      <c r="N486" s="211" t="s">
        <v>45</v>
      </c>
      <c r="O486" s="43"/>
      <c r="P486" s="212">
        <f t="shared" si="41"/>
        <v>0</v>
      </c>
      <c r="Q486" s="212">
        <v>9.7000000000000005E-4</v>
      </c>
      <c r="R486" s="212">
        <f t="shared" si="42"/>
        <v>2.3765000000000001E-3</v>
      </c>
      <c r="S486" s="212">
        <v>2.5000000000000001E-2</v>
      </c>
      <c r="T486" s="213">
        <f t="shared" si="43"/>
        <v>6.1250000000000006E-2</v>
      </c>
      <c r="AR486" s="25" t="s">
        <v>327</v>
      </c>
      <c r="AT486" s="25" t="s">
        <v>311</v>
      </c>
      <c r="AU486" s="25" t="s">
        <v>95</v>
      </c>
      <c r="AY486" s="25" t="s">
        <v>308</v>
      </c>
      <c r="BE486" s="214">
        <f t="shared" si="44"/>
        <v>0</v>
      </c>
      <c r="BF486" s="214">
        <f t="shared" si="45"/>
        <v>0</v>
      </c>
      <c r="BG486" s="214">
        <f t="shared" si="46"/>
        <v>0</v>
      </c>
      <c r="BH486" s="214">
        <f t="shared" si="47"/>
        <v>0</v>
      </c>
      <c r="BI486" s="214">
        <f t="shared" si="48"/>
        <v>0</v>
      </c>
      <c r="BJ486" s="25" t="s">
        <v>82</v>
      </c>
      <c r="BK486" s="214">
        <f t="shared" si="49"/>
        <v>0</v>
      </c>
      <c r="BL486" s="25" t="s">
        <v>327</v>
      </c>
      <c r="BM486" s="25" t="s">
        <v>4030</v>
      </c>
    </row>
    <row r="487" spans="2:65" s="1" customFormat="1" ht="22.5" customHeight="1">
      <c r="B487" s="42"/>
      <c r="C487" s="203" t="s">
        <v>266</v>
      </c>
      <c r="D487" s="203" t="s">
        <v>311</v>
      </c>
      <c r="E487" s="204" t="s">
        <v>3962</v>
      </c>
      <c r="F487" s="205" t="s">
        <v>3963</v>
      </c>
      <c r="G487" s="206" t="s">
        <v>538</v>
      </c>
      <c r="H487" s="207">
        <v>12.83</v>
      </c>
      <c r="I487" s="208"/>
      <c r="J487" s="209">
        <f t="shared" si="40"/>
        <v>0</v>
      </c>
      <c r="K487" s="205" t="s">
        <v>315</v>
      </c>
      <c r="L487" s="62"/>
      <c r="M487" s="210" t="s">
        <v>21</v>
      </c>
      <c r="N487" s="211" t="s">
        <v>45</v>
      </c>
      <c r="O487" s="43"/>
      <c r="P487" s="212">
        <f t="shared" si="41"/>
        <v>0</v>
      </c>
      <c r="Q487" s="212">
        <v>9.6000000000000002E-4</v>
      </c>
      <c r="R487" s="212">
        <f t="shared" si="42"/>
        <v>1.2316800000000001E-2</v>
      </c>
      <c r="S487" s="212">
        <v>3.1E-2</v>
      </c>
      <c r="T487" s="213">
        <f t="shared" si="43"/>
        <v>0.39772999999999997</v>
      </c>
      <c r="AR487" s="25" t="s">
        <v>327</v>
      </c>
      <c r="AT487" s="25" t="s">
        <v>311</v>
      </c>
      <c r="AU487" s="25" t="s">
        <v>95</v>
      </c>
      <c r="AY487" s="25" t="s">
        <v>308</v>
      </c>
      <c r="BE487" s="214">
        <f t="shared" si="44"/>
        <v>0</v>
      </c>
      <c r="BF487" s="214">
        <f t="shared" si="45"/>
        <v>0</v>
      </c>
      <c r="BG487" s="214">
        <f t="shared" si="46"/>
        <v>0</v>
      </c>
      <c r="BH487" s="214">
        <f t="shared" si="47"/>
        <v>0</v>
      </c>
      <c r="BI487" s="214">
        <f t="shared" si="48"/>
        <v>0</v>
      </c>
      <c r="BJ487" s="25" t="s">
        <v>82</v>
      </c>
      <c r="BK487" s="214">
        <f t="shared" si="49"/>
        <v>0</v>
      </c>
      <c r="BL487" s="25" t="s">
        <v>327</v>
      </c>
      <c r="BM487" s="25" t="s">
        <v>4031</v>
      </c>
    </row>
    <row r="488" spans="2:65" s="1" customFormat="1" ht="22.5" customHeight="1">
      <c r="B488" s="42"/>
      <c r="C488" s="203" t="s">
        <v>269</v>
      </c>
      <c r="D488" s="203" t="s">
        <v>311</v>
      </c>
      <c r="E488" s="204" t="s">
        <v>4032</v>
      </c>
      <c r="F488" s="205" t="s">
        <v>4033</v>
      </c>
      <c r="G488" s="206" t="s">
        <v>538</v>
      </c>
      <c r="H488" s="207">
        <v>2.9049999999999998</v>
      </c>
      <c r="I488" s="208"/>
      <c r="J488" s="209">
        <f t="shared" si="40"/>
        <v>0</v>
      </c>
      <c r="K488" s="205" t="s">
        <v>315</v>
      </c>
      <c r="L488" s="62"/>
      <c r="M488" s="210" t="s">
        <v>21</v>
      </c>
      <c r="N488" s="211" t="s">
        <v>45</v>
      </c>
      <c r="O488" s="43"/>
      <c r="P488" s="212">
        <f t="shared" si="41"/>
        <v>0</v>
      </c>
      <c r="Q488" s="212">
        <v>1.07E-3</v>
      </c>
      <c r="R488" s="212">
        <f t="shared" si="42"/>
        <v>3.1083499999999997E-3</v>
      </c>
      <c r="S488" s="212">
        <v>4.4999999999999998E-2</v>
      </c>
      <c r="T488" s="213">
        <f t="shared" si="43"/>
        <v>0.13072499999999998</v>
      </c>
      <c r="AR488" s="25" t="s">
        <v>327</v>
      </c>
      <c r="AT488" s="25" t="s">
        <v>311</v>
      </c>
      <c r="AU488" s="25" t="s">
        <v>95</v>
      </c>
      <c r="AY488" s="25" t="s">
        <v>308</v>
      </c>
      <c r="BE488" s="214">
        <f t="shared" si="44"/>
        <v>0</v>
      </c>
      <c r="BF488" s="214">
        <f t="shared" si="45"/>
        <v>0</v>
      </c>
      <c r="BG488" s="214">
        <f t="shared" si="46"/>
        <v>0</v>
      </c>
      <c r="BH488" s="214">
        <f t="shared" si="47"/>
        <v>0</v>
      </c>
      <c r="BI488" s="214">
        <f t="shared" si="48"/>
        <v>0</v>
      </c>
      <c r="BJ488" s="25" t="s">
        <v>82</v>
      </c>
      <c r="BK488" s="214">
        <f t="shared" si="49"/>
        <v>0</v>
      </c>
      <c r="BL488" s="25" t="s">
        <v>327</v>
      </c>
      <c r="BM488" s="25" t="s">
        <v>4034</v>
      </c>
    </row>
    <row r="489" spans="2:65" s="1" customFormat="1" ht="22.5" customHeight="1">
      <c r="B489" s="42"/>
      <c r="C489" s="203" t="s">
        <v>2603</v>
      </c>
      <c r="D489" s="203" t="s">
        <v>311</v>
      </c>
      <c r="E489" s="204" t="s">
        <v>3966</v>
      </c>
      <c r="F489" s="205" t="s">
        <v>3967</v>
      </c>
      <c r="G489" s="206" t="s">
        <v>538</v>
      </c>
      <c r="H489" s="207">
        <v>3.09</v>
      </c>
      <c r="I489" s="208"/>
      <c r="J489" s="209">
        <f t="shared" si="40"/>
        <v>0</v>
      </c>
      <c r="K489" s="205" t="s">
        <v>315</v>
      </c>
      <c r="L489" s="62"/>
      <c r="M489" s="210" t="s">
        <v>21</v>
      </c>
      <c r="N489" s="211" t="s">
        <v>45</v>
      </c>
      <c r="O489" s="43"/>
      <c r="P489" s="212">
        <f t="shared" si="41"/>
        <v>0</v>
      </c>
      <c r="Q489" s="212">
        <v>1.2199999999999999E-3</v>
      </c>
      <c r="R489" s="212">
        <f t="shared" si="42"/>
        <v>3.7697999999999998E-3</v>
      </c>
      <c r="S489" s="212">
        <v>7.0000000000000007E-2</v>
      </c>
      <c r="T489" s="213">
        <f t="shared" si="43"/>
        <v>0.21630000000000002</v>
      </c>
      <c r="AR489" s="25" t="s">
        <v>327</v>
      </c>
      <c r="AT489" s="25" t="s">
        <v>311</v>
      </c>
      <c r="AU489" s="25" t="s">
        <v>95</v>
      </c>
      <c r="AY489" s="25" t="s">
        <v>308</v>
      </c>
      <c r="BE489" s="214">
        <f t="shared" si="44"/>
        <v>0</v>
      </c>
      <c r="BF489" s="214">
        <f t="shared" si="45"/>
        <v>0</v>
      </c>
      <c r="BG489" s="214">
        <f t="shared" si="46"/>
        <v>0</v>
      </c>
      <c r="BH489" s="214">
        <f t="shared" si="47"/>
        <v>0</v>
      </c>
      <c r="BI489" s="214">
        <f t="shared" si="48"/>
        <v>0</v>
      </c>
      <c r="BJ489" s="25" t="s">
        <v>82</v>
      </c>
      <c r="BK489" s="214">
        <f t="shared" si="49"/>
        <v>0</v>
      </c>
      <c r="BL489" s="25" t="s">
        <v>327</v>
      </c>
      <c r="BM489" s="25" t="s">
        <v>4035</v>
      </c>
    </row>
    <row r="490" spans="2:65" s="1" customFormat="1" ht="22.5" customHeight="1">
      <c r="B490" s="42"/>
      <c r="C490" s="203" t="s">
        <v>2609</v>
      </c>
      <c r="D490" s="203" t="s">
        <v>311</v>
      </c>
      <c r="E490" s="204" t="s">
        <v>3970</v>
      </c>
      <c r="F490" s="205" t="s">
        <v>3971</v>
      </c>
      <c r="G490" s="206" t="s">
        <v>538</v>
      </c>
      <c r="H490" s="207">
        <v>7.71</v>
      </c>
      <c r="I490" s="208"/>
      <c r="J490" s="209">
        <f t="shared" si="40"/>
        <v>0</v>
      </c>
      <c r="K490" s="205" t="s">
        <v>315</v>
      </c>
      <c r="L490" s="62"/>
      <c r="M490" s="210" t="s">
        <v>21</v>
      </c>
      <c r="N490" s="211" t="s">
        <v>45</v>
      </c>
      <c r="O490" s="43"/>
      <c r="P490" s="212">
        <f t="shared" si="41"/>
        <v>0</v>
      </c>
      <c r="Q490" s="212">
        <v>3.0899999999999999E-3</v>
      </c>
      <c r="R490" s="212">
        <f t="shared" si="42"/>
        <v>2.3823899999999999E-2</v>
      </c>
      <c r="S490" s="212">
        <v>0.126</v>
      </c>
      <c r="T490" s="213">
        <f t="shared" si="43"/>
        <v>0.97145999999999999</v>
      </c>
      <c r="AR490" s="25" t="s">
        <v>327</v>
      </c>
      <c r="AT490" s="25" t="s">
        <v>311</v>
      </c>
      <c r="AU490" s="25" t="s">
        <v>95</v>
      </c>
      <c r="AY490" s="25" t="s">
        <v>308</v>
      </c>
      <c r="BE490" s="214">
        <f t="shared" si="44"/>
        <v>0</v>
      </c>
      <c r="BF490" s="214">
        <f t="shared" si="45"/>
        <v>0</v>
      </c>
      <c r="BG490" s="214">
        <f t="shared" si="46"/>
        <v>0</v>
      </c>
      <c r="BH490" s="214">
        <f t="shared" si="47"/>
        <v>0</v>
      </c>
      <c r="BI490" s="214">
        <f t="shared" si="48"/>
        <v>0</v>
      </c>
      <c r="BJ490" s="25" t="s">
        <v>82</v>
      </c>
      <c r="BK490" s="214">
        <f t="shared" si="49"/>
        <v>0</v>
      </c>
      <c r="BL490" s="25" t="s">
        <v>327</v>
      </c>
      <c r="BM490" s="25" t="s">
        <v>4036</v>
      </c>
    </row>
    <row r="491" spans="2:65" s="1" customFormat="1" ht="22.5" customHeight="1">
      <c r="B491" s="42"/>
      <c r="C491" s="203" t="s">
        <v>2614</v>
      </c>
      <c r="D491" s="203" t="s">
        <v>311</v>
      </c>
      <c r="E491" s="204" t="s">
        <v>4037</v>
      </c>
      <c r="F491" s="205" t="s">
        <v>4038</v>
      </c>
      <c r="G491" s="206" t="s">
        <v>538</v>
      </c>
      <c r="H491" s="207">
        <v>0.63500000000000001</v>
      </c>
      <c r="I491" s="208"/>
      <c r="J491" s="209">
        <f t="shared" si="40"/>
        <v>0</v>
      </c>
      <c r="K491" s="205" t="s">
        <v>315</v>
      </c>
      <c r="L491" s="62"/>
      <c r="M491" s="210" t="s">
        <v>21</v>
      </c>
      <c r="N491" s="211" t="s">
        <v>45</v>
      </c>
      <c r="O491" s="43"/>
      <c r="P491" s="212">
        <f t="shared" si="41"/>
        <v>0</v>
      </c>
      <c r="Q491" s="212">
        <v>3.3400000000000001E-3</v>
      </c>
      <c r="R491" s="212">
        <f t="shared" si="42"/>
        <v>2.1209000000000002E-3</v>
      </c>
      <c r="S491" s="212">
        <v>0.159</v>
      </c>
      <c r="T491" s="213">
        <f t="shared" si="43"/>
        <v>0.100965</v>
      </c>
      <c r="AR491" s="25" t="s">
        <v>327</v>
      </c>
      <c r="AT491" s="25" t="s">
        <v>311</v>
      </c>
      <c r="AU491" s="25" t="s">
        <v>95</v>
      </c>
      <c r="AY491" s="25" t="s">
        <v>308</v>
      </c>
      <c r="BE491" s="214">
        <f t="shared" si="44"/>
        <v>0</v>
      </c>
      <c r="BF491" s="214">
        <f t="shared" si="45"/>
        <v>0</v>
      </c>
      <c r="BG491" s="214">
        <f t="shared" si="46"/>
        <v>0</v>
      </c>
      <c r="BH491" s="214">
        <f t="shared" si="47"/>
        <v>0</v>
      </c>
      <c r="BI491" s="214">
        <f t="shared" si="48"/>
        <v>0</v>
      </c>
      <c r="BJ491" s="25" t="s">
        <v>82</v>
      </c>
      <c r="BK491" s="214">
        <f t="shared" si="49"/>
        <v>0</v>
      </c>
      <c r="BL491" s="25" t="s">
        <v>327</v>
      </c>
      <c r="BM491" s="25" t="s">
        <v>4039</v>
      </c>
    </row>
    <row r="492" spans="2:65" s="1" customFormat="1" ht="22.5" customHeight="1">
      <c r="B492" s="42"/>
      <c r="C492" s="203" t="s">
        <v>2619</v>
      </c>
      <c r="D492" s="203" t="s">
        <v>311</v>
      </c>
      <c r="E492" s="204" t="s">
        <v>3974</v>
      </c>
      <c r="F492" s="205" t="s">
        <v>3975</v>
      </c>
      <c r="G492" s="206" t="s">
        <v>538</v>
      </c>
      <c r="H492" s="207">
        <v>2.69</v>
      </c>
      <c r="I492" s="208"/>
      <c r="J492" s="209">
        <f t="shared" si="40"/>
        <v>0</v>
      </c>
      <c r="K492" s="205" t="s">
        <v>315</v>
      </c>
      <c r="L492" s="62"/>
      <c r="M492" s="210" t="s">
        <v>21</v>
      </c>
      <c r="N492" s="211" t="s">
        <v>45</v>
      </c>
      <c r="O492" s="43"/>
      <c r="P492" s="212">
        <f t="shared" si="41"/>
        <v>0</v>
      </c>
      <c r="Q492" s="212">
        <v>3.63E-3</v>
      </c>
      <c r="R492" s="212">
        <f t="shared" si="42"/>
        <v>9.7646999999999994E-3</v>
      </c>
      <c r="S492" s="212">
        <v>0.19600000000000001</v>
      </c>
      <c r="T492" s="213">
        <f t="shared" si="43"/>
        <v>0.52724000000000004</v>
      </c>
      <c r="AR492" s="25" t="s">
        <v>327</v>
      </c>
      <c r="AT492" s="25" t="s">
        <v>311</v>
      </c>
      <c r="AU492" s="25" t="s">
        <v>95</v>
      </c>
      <c r="AY492" s="25" t="s">
        <v>308</v>
      </c>
      <c r="BE492" s="214">
        <f t="shared" si="44"/>
        <v>0</v>
      </c>
      <c r="BF492" s="214">
        <f t="shared" si="45"/>
        <v>0</v>
      </c>
      <c r="BG492" s="214">
        <f t="shared" si="46"/>
        <v>0</v>
      </c>
      <c r="BH492" s="214">
        <f t="shared" si="47"/>
        <v>0</v>
      </c>
      <c r="BI492" s="214">
        <f t="shared" si="48"/>
        <v>0</v>
      </c>
      <c r="BJ492" s="25" t="s">
        <v>82</v>
      </c>
      <c r="BK492" s="214">
        <f t="shared" si="49"/>
        <v>0</v>
      </c>
      <c r="BL492" s="25" t="s">
        <v>327</v>
      </c>
      <c r="BM492" s="25" t="s">
        <v>4040</v>
      </c>
    </row>
    <row r="493" spans="2:65" s="1" customFormat="1" ht="22.5" customHeight="1">
      <c r="B493" s="42"/>
      <c r="C493" s="203" t="s">
        <v>2623</v>
      </c>
      <c r="D493" s="203" t="s">
        <v>311</v>
      </c>
      <c r="E493" s="204" t="s">
        <v>4041</v>
      </c>
      <c r="F493" s="205" t="s">
        <v>4042</v>
      </c>
      <c r="G493" s="206" t="s">
        <v>538</v>
      </c>
      <c r="H493" s="207">
        <v>0.74</v>
      </c>
      <c r="I493" s="208"/>
      <c r="J493" s="209">
        <f t="shared" si="40"/>
        <v>0</v>
      </c>
      <c r="K493" s="205" t="s">
        <v>315</v>
      </c>
      <c r="L493" s="62"/>
      <c r="M493" s="210" t="s">
        <v>21</v>
      </c>
      <c r="N493" s="211" t="s">
        <v>45</v>
      </c>
      <c r="O493" s="43"/>
      <c r="P493" s="212">
        <f t="shared" si="41"/>
        <v>0</v>
      </c>
      <c r="Q493" s="212">
        <v>4.1700000000000001E-3</v>
      </c>
      <c r="R493" s="212">
        <f t="shared" si="42"/>
        <v>3.0858000000000001E-3</v>
      </c>
      <c r="S493" s="212">
        <v>0.28299999999999997</v>
      </c>
      <c r="T493" s="213">
        <f t="shared" si="43"/>
        <v>0.20941999999999997</v>
      </c>
      <c r="AR493" s="25" t="s">
        <v>327</v>
      </c>
      <c r="AT493" s="25" t="s">
        <v>311</v>
      </c>
      <c r="AU493" s="25" t="s">
        <v>95</v>
      </c>
      <c r="AY493" s="25" t="s">
        <v>308</v>
      </c>
      <c r="BE493" s="214">
        <f t="shared" si="44"/>
        <v>0</v>
      </c>
      <c r="BF493" s="214">
        <f t="shared" si="45"/>
        <v>0</v>
      </c>
      <c r="BG493" s="214">
        <f t="shared" si="46"/>
        <v>0</v>
      </c>
      <c r="BH493" s="214">
        <f t="shared" si="47"/>
        <v>0</v>
      </c>
      <c r="BI493" s="214">
        <f t="shared" si="48"/>
        <v>0</v>
      </c>
      <c r="BJ493" s="25" t="s">
        <v>82</v>
      </c>
      <c r="BK493" s="214">
        <f t="shared" si="49"/>
        <v>0</v>
      </c>
      <c r="BL493" s="25" t="s">
        <v>327</v>
      </c>
      <c r="BM493" s="25" t="s">
        <v>4043</v>
      </c>
    </row>
    <row r="494" spans="2:65" s="1" customFormat="1" ht="22.5" customHeight="1">
      <c r="B494" s="42"/>
      <c r="C494" s="203" t="s">
        <v>2628</v>
      </c>
      <c r="D494" s="203" t="s">
        <v>311</v>
      </c>
      <c r="E494" s="204" t="s">
        <v>4044</v>
      </c>
      <c r="F494" s="205" t="s">
        <v>4045</v>
      </c>
      <c r="G494" s="206" t="s">
        <v>538</v>
      </c>
      <c r="H494" s="207">
        <v>2.0750000000000002</v>
      </c>
      <c r="I494" s="208"/>
      <c r="J494" s="209">
        <f t="shared" si="40"/>
        <v>0</v>
      </c>
      <c r="K494" s="205" t="s">
        <v>315</v>
      </c>
      <c r="L494" s="62"/>
      <c r="M494" s="210" t="s">
        <v>21</v>
      </c>
      <c r="N494" s="211" t="s">
        <v>45</v>
      </c>
      <c r="O494" s="43"/>
      <c r="P494" s="212">
        <f t="shared" si="41"/>
        <v>0</v>
      </c>
      <c r="Q494" s="212">
        <v>4.7699999999999999E-3</v>
      </c>
      <c r="R494" s="212">
        <f t="shared" si="42"/>
        <v>9.8977500000000003E-3</v>
      </c>
      <c r="S494" s="212">
        <v>0.38400000000000001</v>
      </c>
      <c r="T494" s="213">
        <f t="shared" si="43"/>
        <v>0.79680000000000006</v>
      </c>
      <c r="AR494" s="25" t="s">
        <v>327</v>
      </c>
      <c r="AT494" s="25" t="s">
        <v>311</v>
      </c>
      <c r="AU494" s="25" t="s">
        <v>95</v>
      </c>
      <c r="AY494" s="25" t="s">
        <v>308</v>
      </c>
      <c r="BE494" s="214">
        <f t="shared" si="44"/>
        <v>0</v>
      </c>
      <c r="BF494" s="214">
        <f t="shared" si="45"/>
        <v>0</v>
      </c>
      <c r="BG494" s="214">
        <f t="shared" si="46"/>
        <v>0</v>
      </c>
      <c r="BH494" s="214">
        <f t="shared" si="47"/>
        <v>0</v>
      </c>
      <c r="BI494" s="214">
        <f t="shared" si="48"/>
        <v>0</v>
      </c>
      <c r="BJ494" s="25" t="s">
        <v>82</v>
      </c>
      <c r="BK494" s="214">
        <f t="shared" si="49"/>
        <v>0</v>
      </c>
      <c r="BL494" s="25" t="s">
        <v>327</v>
      </c>
      <c r="BM494" s="25" t="s">
        <v>4046</v>
      </c>
    </row>
    <row r="495" spans="2:65" s="11" customFormat="1" ht="22.35" customHeight="1">
      <c r="B495" s="186"/>
      <c r="C495" s="187"/>
      <c r="D495" s="200" t="s">
        <v>73</v>
      </c>
      <c r="E495" s="201" t="s">
        <v>714</v>
      </c>
      <c r="F495" s="201" t="s">
        <v>715</v>
      </c>
      <c r="G495" s="187"/>
      <c r="H495" s="187"/>
      <c r="I495" s="190"/>
      <c r="J495" s="202">
        <f>BK495</f>
        <v>0</v>
      </c>
      <c r="K495" s="187"/>
      <c r="L495" s="192"/>
      <c r="M495" s="193"/>
      <c r="N495" s="194"/>
      <c r="O495" s="194"/>
      <c r="P495" s="195">
        <f>SUM(P496:P500)</f>
        <v>0</v>
      </c>
      <c r="Q495" s="194"/>
      <c r="R495" s="195">
        <f>SUM(R496:R500)</f>
        <v>0</v>
      </c>
      <c r="S495" s="194"/>
      <c r="T495" s="196">
        <f>SUM(T496:T500)</f>
        <v>0</v>
      </c>
      <c r="AR495" s="197" t="s">
        <v>82</v>
      </c>
      <c r="AT495" s="198" t="s">
        <v>73</v>
      </c>
      <c r="AU495" s="198" t="s">
        <v>84</v>
      </c>
      <c r="AY495" s="197" t="s">
        <v>308</v>
      </c>
      <c r="BK495" s="199">
        <f>SUM(BK496:BK500)</f>
        <v>0</v>
      </c>
    </row>
    <row r="496" spans="2:65" s="1" customFormat="1" ht="31.5" customHeight="1">
      <c r="B496" s="42"/>
      <c r="C496" s="203" t="s">
        <v>2634</v>
      </c>
      <c r="D496" s="203" t="s">
        <v>311</v>
      </c>
      <c r="E496" s="204" t="s">
        <v>717</v>
      </c>
      <c r="F496" s="205" t="s">
        <v>718</v>
      </c>
      <c r="G496" s="206" t="s">
        <v>719</v>
      </c>
      <c r="H496" s="207">
        <v>5.8940000000000001</v>
      </c>
      <c r="I496" s="208"/>
      <c r="J496" s="209">
        <f>ROUND(I496*H496,2)</f>
        <v>0</v>
      </c>
      <c r="K496" s="205" t="s">
        <v>315</v>
      </c>
      <c r="L496" s="62"/>
      <c r="M496" s="210" t="s">
        <v>21</v>
      </c>
      <c r="N496" s="211" t="s">
        <v>45</v>
      </c>
      <c r="O496" s="43"/>
      <c r="P496" s="212">
        <f>O496*H496</f>
        <v>0</v>
      </c>
      <c r="Q496" s="212">
        <v>0</v>
      </c>
      <c r="R496" s="212">
        <f>Q496*H496</f>
        <v>0</v>
      </c>
      <c r="S496" s="212">
        <v>0</v>
      </c>
      <c r="T496" s="213">
        <f>S496*H496</f>
        <v>0</v>
      </c>
      <c r="AR496" s="25" t="s">
        <v>327</v>
      </c>
      <c r="AT496" s="25" t="s">
        <v>311</v>
      </c>
      <c r="AU496" s="25" t="s">
        <v>95</v>
      </c>
      <c r="AY496" s="25" t="s">
        <v>308</v>
      </c>
      <c r="BE496" s="214">
        <f>IF(N496="základní",J496,0)</f>
        <v>0</v>
      </c>
      <c r="BF496" s="214">
        <f>IF(N496="snížená",J496,0)</f>
        <v>0</v>
      </c>
      <c r="BG496" s="214">
        <f>IF(N496="zákl. přenesená",J496,0)</f>
        <v>0</v>
      </c>
      <c r="BH496" s="214">
        <f>IF(N496="sníž. přenesená",J496,0)</f>
        <v>0</v>
      </c>
      <c r="BI496" s="214">
        <f>IF(N496="nulová",J496,0)</f>
        <v>0</v>
      </c>
      <c r="BJ496" s="25" t="s">
        <v>82</v>
      </c>
      <c r="BK496" s="214">
        <f>ROUND(I496*H496,2)</f>
        <v>0</v>
      </c>
      <c r="BL496" s="25" t="s">
        <v>327</v>
      </c>
      <c r="BM496" s="25" t="s">
        <v>4047</v>
      </c>
    </row>
    <row r="497" spans="2:65" s="1" customFormat="1" ht="31.5" customHeight="1">
      <c r="B497" s="42"/>
      <c r="C497" s="203" t="s">
        <v>2639</v>
      </c>
      <c r="D497" s="203" t="s">
        <v>311</v>
      </c>
      <c r="E497" s="204" t="s">
        <v>722</v>
      </c>
      <c r="F497" s="205" t="s">
        <v>723</v>
      </c>
      <c r="G497" s="206" t="s">
        <v>719</v>
      </c>
      <c r="H497" s="207">
        <v>5.8940000000000001</v>
      </c>
      <c r="I497" s="208"/>
      <c r="J497" s="209">
        <f>ROUND(I497*H497,2)</f>
        <v>0</v>
      </c>
      <c r="K497" s="205" t="s">
        <v>315</v>
      </c>
      <c r="L497" s="62"/>
      <c r="M497" s="210" t="s">
        <v>21</v>
      </c>
      <c r="N497" s="211" t="s">
        <v>45</v>
      </c>
      <c r="O497" s="43"/>
      <c r="P497" s="212">
        <f>O497*H497</f>
        <v>0</v>
      </c>
      <c r="Q497" s="212">
        <v>0</v>
      </c>
      <c r="R497" s="212">
        <f>Q497*H497</f>
        <v>0</v>
      </c>
      <c r="S497" s="212">
        <v>0</v>
      </c>
      <c r="T497" s="213">
        <f>S497*H497</f>
        <v>0</v>
      </c>
      <c r="AR497" s="25" t="s">
        <v>327</v>
      </c>
      <c r="AT497" s="25" t="s">
        <v>311</v>
      </c>
      <c r="AU497" s="25" t="s">
        <v>95</v>
      </c>
      <c r="AY497" s="25" t="s">
        <v>308</v>
      </c>
      <c r="BE497" s="214">
        <f>IF(N497="základní",J497,0)</f>
        <v>0</v>
      </c>
      <c r="BF497" s="214">
        <f>IF(N497="snížená",J497,0)</f>
        <v>0</v>
      </c>
      <c r="BG497" s="214">
        <f>IF(N497="zákl. přenesená",J497,0)</f>
        <v>0</v>
      </c>
      <c r="BH497" s="214">
        <f>IF(N497="sníž. přenesená",J497,0)</f>
        <v>0</v>
      </c>
      <c r="BI497" s="214">
        <f>IF(N497="nulová",J497,0)</f>
        <v>0</v>
      </c>
      <c r="BJ497" s="25" t="s">
        <v>82</v>
      </c>
      <c r="BK497" s="214">
        <f>ROUND(I497*H497,2)</f>
        <v>0</v>
      </c>
      <c r="BL497" s="25" t="s">
        <v>327</v>
      </c>
      <c r="BM497" s="25" t="s">
        <v>4048</v>
      </c>
    </row>
    <row r="498" spans="2:65" s="1" customFormat="1" ht="22.5" customHeight="1">
      <c r="B498" s="42"/>
      <c r="C498" s="203" t="s">
        <v>2644</v>
      </c>
      <c r="D498" s="203" t="s">
        <v>311</v>
      </c>
      <c r="E498" s="204" t="s">
        <v>726</v>
      </c>
      <c r="F498" s="205" t="s">
        <v>4001</v>
      </c>
      <c r="G498" s="206" t="s">
        <v>719</v>
      </c>
      <c r="H498" s="207">
        <v>141.45599999999999</v>
      </c>
      <c r="I498" s="208"/>
      <c r="J498" s="209">
        <f>ROUND(I498*H498,2)</f>
        <v>0</v>
      </c>
      <c r="K498" s="205" t="s">
        <v>315</v>
      </c>
      <c r="L498" s="62"/>
      <c r="M498" s="210" t="s">
        <v>21</v>
      </c>
      <c r="N498" s="211" t="s">
        <v>45</v>
      </c>
      <c r="O498" s="43"/>
      <c r="P498" s="212">
        <f>O498*H498</f>
        <v>0</v>
      </c>
      <c r="Q498" s="212">
        <v>0</v>
      </c>
      <c r="R498" s="212">
        <f>Q498*H498</f>
        <v>0</v>
      </c>
      <c r="S498" s="212">
        <v>0</v>
      </c>
      <c r="T498" s="213">
        <f>S498*H498</f>
        <v>0</v>
      </c>
      <c r="AR498" s="25" t="s">
        <v>327</v>
      </c>
      <c r="AT498" s="25" t="s">
        <v>311</v>
      </c>
      <c r="AU498" s="25" t="s">
        <v>95</v>
      </c>
      <c r="AY498" s="25" t="s">
        <v>308</v>
      </c>
      <c r="BE498" s="214">
        <f>IF(N498="základní",J498,0)</f>
        <v>0</v>
      </c>
      <c r="BF498" s="214">
        <f>IF(N498="snížená",J498,0)</f>
        <v>0</v>
      </c>
      <c r="BG498" s="214">
        <f>IF(N498="zákl. přenesená",J498,0)</f>
        <v>0</v>
      </c>
      <c r="BH498" s="214">
        <f>IF(N498="sníž. přenesená",J498,0)</f>
        <v>0</v>
      </c>
      <c r="BI498" s="214">
        <f>IF(N498="nulová",J498,0)</f>
        <v>0</v>
      </c>
      <c r="BJ498" s="25" t="s">
        <v>82</v>
      </c>
      <c r="BK498" s="214">
        <f>ROUND(I498*H498,2)</f>
        <v>0</v>
      </c>
      <c r="BL498" s="25" t="s">
        <v>327</v>
      </c>
      <c r="BM498" s="25" t="s">
        <v>4049</v>
      </c>
    </row>
    <row r="499" spans="2:65" s="13" customFormat="1" ht="13.5">
      <c r="B499" s="233"/>
      <c r="C499" s="234"/>
      <c r="D499" s="246" t="s">
        <v>451</v>
      </c>
      <c r="E499" s="234"/>
      <c r="F499" s="257" t="s">
        <v>4050</v>
      </c>
      <c r="G499" s="234"/>
      <c r="H499" s="258">
        <v>141.45599999999999</v>
      </c>
      <c r="I499" s="238"/>
      <c r="J499" s="234"/>
      <c r="K499" s="234"/>
      <c r="L499" s="239"/>
      <c r="M499" s="240"/>
      <c r="N499" s="241"/>
      <c r="O499" s="241"/>
      <c r="P499" s="241"/>
      <c r="Q499" s="241"/>
      <c r="R499" s="241"/>
      <c r="S499" s="241"/>
      <c r="T499" s="242"/>
      <c r="AT499" s="243" t="s">
        <v>451</v>
      </c>
      <c r="AU499" s="243" t="s">
        <v>95</v>
      </c>
      <c r="AV499" s="13" t="s">
        <v>84</v>
      </c>
      <c r="AW499" s="13" t="s">
        <v>6</v>
      </c>
      <c r="AX499" s="13" t="s">
        <v>82</v>
      </c>
      <c r="AY499" s="243" t="s">
        <v>308</v>
      </c>
    </row>
    <row r="500" spans="2:65" s="1" customFormat="1" ht="22.5" customHeight="1">
      <c r="B500" s="42"/>
      <c r="C500" s="203" t="s">
        <v>2649</v>
      </c>
      <c r="D500" s="203" t="s">
        <v>311</v>
      </c>
      <c r="E500" s="204" t="s">
        <v>731</v>
      </c>
      <c r="F500" s="205" t="s">
        <v>732</v>
      </c>
      <c r="G500" s="206" t="s">
        <v>719</v>
      </c>
      <c r="H500" s="207">
        <v>5.8940000000000001</v>
      </c>
      <c r="I500" s="208"/>
      <c r="J500" s="209">
        <f>ROUND(I500*H500,2)</f>
        <v>0</v>
      </c>
      <c r="K500" s="205" t="s">
        <v>315</v>
      </c>
      <c r="L500" s="62"/>
      <c r="M500" s="210" t="s">
        <v>21</v>
      </c>
      <c r="N500" s="211" t="s">
        <v>45</v>
      </c>
      <c r="O500" s="43"/>
      <c r="P500" s="212">
        <f>O500*H500</f>
        <v>0</v>
      </c>
      <c r="Q500" s="212">
        <v>0</v>
      </c>
      <c r="R500" s="212">
        <f>Q500*H500</f>
        <v>0</v>
      </c>
      <c r="S500" s="212">
        <v>0</v>
      </c>
      <c r="T500" s="213">
        <f>S500*H500</f>
        <v>0</v>
      </c>
      <c r="AR500" s="25" t="s">
        <v>327</v>
      </c>
      <c r="AT500" s="25" t="s">
        <v>311</v>
      </c>
      <c r="AU500" s="25" t="s">
        <v>95</v>
      </c>
      <c r="AY500" s="25" t="s">
        <v>308</v>
      </c>
      <c r="BE500" s="214">
        <f>IF(N500="základní",J500,0)</f>
        <v>0</v>
      </c>
      <c r="BF500" s="214">
        <f>IF(N500="snížená",J500,0)</f>
        <v>0</v>
      </c>
      <c r="BG500" s="214">
        <f>IF(N500="zákl. přenesená",J500,0)</f>
        <v>0</v>
      </c>
      <c r="BH500" s="214">
        <f>IF(N500="sníž. přenesená",J500,0)</f>
        <v>0</v>
      </c>
      <c r="BI500" s="214">
        <f>IF(N500="nulová",J500,0)</f>
        <v>0</v>
      </c>
      <c r="BJ500" s="25" t="s">
        <v>82</v>
      </c>
      <c r="BK500" s="214">
        <f>ROUND(I500*H500,2)</f>
        <v>0</v>
      </c>
      <c r="BL500" s="25" t="s">
        <v>327</v>
      </c>
      <c r="BM500" s="25" t="s">
        <v>4051</v>
      </c>
    </row>
    <row r="501" spans="2:65" s="11" customFormat="1" ht="29.85" customHeight="1">
      <c r="B501" s="186"/>
      <c r="C501" s="187"/>
      <c r="D501" s="188" t="s">
        <v>73</v>
      </c>
      <c r="E501" s="262" t="s">
        <v>4052</v>
      </c>
      <c r="F501" s="262" t="s">
        <v>4053</v>
      </c>
      <c r="G501" s="187"/>
      <c r="H501" s="187"/>
      <c r="I501" s="190"/>
      <c r="J501" s="263">
        <f>BK501</f>
        <v>0</v>
      </c>
      <c r="K501" s="187"/>
      <c r="L501" s="192"/>
      <c r="M501" s="193"/>
      <c r="N501" s="194"/>
      <c r="O501" s="194"/>
      <c r="P501" s="195">
        <f>P502+P512</f>
        <v>0</v>
      </c>
      <c r="Q501" s="194"/>
      <c r="R501" s="195">
        <f>R502+R512</f>
        <v>0.18379759999999998</v>
      </c>
      <c r="S501" s="194"/>
      <c r="T501" s="196">
        <f>T502+T512</f>
        <v>13.654909999999997</v>
      </c>
      <c r="AR501" s="197" t="s">
        <v>82</v>
      </c>
      <c r="AT501" s="198" t="s">
        <v>73</v>
      </c>
      <c r="AU501" s="198" t="s">
        <v>82</v>
      </c>
      <c r="AY501" s="197" t="s">
        <v>308</v>
      </c>
      <c r="BK501" s="199">
        <f>BK502+BK512</f>
        <v>0</v>
      </c>
    </row>
    <row r="502" spans="2:65" s="11" customFormat="1" ht="14.85" customHeight="1">
      <c r="B502" s="186"/>
      <c r="C502" s="187"/>
      <c r="D502" s="200" t="s">
        <v>73</v>
      </c>
      <c r="E502" s="201" t="s">
        <v>2156</v>
      </c>
      <c r="F502" s="201" t="s">
        <v>3927</v>
      </c>
      <c r="G502" s="187"/>
      <c r="H502" s="187"/>
      <c r="I502" s="190"/>
      <c r="J502" s="202">
        <f>BK502</f>
        <v>0</v>
      </c>
      <c r="K502" s="187"/>
      <c r="L502" s="192"/>
      <c r="M502" s="193"/>
      <c r="N502" s="194"/>
      <c r="O502" s="194"/>
      <c r="P502" s="195">
        <f>SUM(P503:P511)</f>
        <v>0</v>
      </c>
      <c r="Q502" s="194"/>
      <c r="R502" s="195">
        <f>SUM(R503:R511)</f>
        <v>0.18379759999999998</v>
      </c>
      <c r="S502" s="194"/>
      <c r="T502" s="196">
        <f>SUM(T503:T511)</f>
        <v>13.654909999999997</v>
      </c>
      <c r="AR502" s="197" t="s">
        <v>82</v>
      </c>
      <c r="AT502" s="198" t="s">
        <v>73</v>
      </c>
      <c r="AU502" s="198" t="s">
        <v>84</v>
      </c>
      <c r="AY502" s="197" t="s">
        <v>308</v>
      </c>
      <c r="BK502" s="199">
        <f>SUM(BK503:BK511)</f>
        <v>0</v>
      </c>
    </row>
    <row r="503" spans="2:65" s="1" customFormat="1" ht="22.5" customHeight="1">
      <c r="B503" s="42"/>
      <c r="C503" s="203" t="s">
        <v>2653</v>
      </c>
      <c r="D503" s="203" t="s">
        <v>311</v>
      </c>
      <c r="E503" s="204" t="s">
        <v>4054</v>
      </c>
      <c r="F503" s="205" t="s">
        <v>4055</v>
      </c>
      <c r="G503" s="206" t="s">
        <v>578</v>
      </c>
      <c r="H503" s="207">
        <v>1</v>
      </c>
      <c r="I503" s="208"/>
      <c r="J503" s="209">
        <f t="shared" ref="J503:J511" si="50">ROUND(I503*H503,2)</f>
        <v>0</v>
      </c>
      <c r="K503" s="205" t="s">
        <v>315</v>
      </c>
      <c r="L503" s="62"/>
      <c r="M503" s="210" t="s">
        <v>21</v>
      </c>
      <c r="N503" s="211" t="s">
        <v>45</v>
      </c>
      <c r="O503" s="43"/>
      <c r="P503" s="212">
        <f t="shared" ref="P503:P511" si="51">O503*H503</f>
        <v>0</v>
      </c>
      <c r="Q503" s="212">
        <v>0</v>
      </c>
      <c r="R503" s="212">
        <f t="shared" ref="R503:R511" si="52">Q503*H503</f>
        <v>0</v>
      </c>
      <c r="S503" s="212">
        <v>3.4000000000000002E-2</v>
      </c>
      <c r="T503" s="213">
        <f t="shared" ref="T503:T511" si="53">S503*H503</f>
        <v>3.4000000000000002E-2</v>
      </c>
      <c r="AR503" s="25" t="s">
        <v>327</v>
      </c>
      <c r="AT503" s="25" t="s">
        <v>311</v>
      </c>
      <c r="AU503" s="25" t="s">
        <v>95</v>
      </c>
      <c r="AY503" s="25" t="s">
        <v>308</v>
      </c>
      <c r="BE503" s="214">
        <f t="shared" ref="BE503:BE511" si="54">IF(N503="základní",J503,0)</f>
        <v>0</v>
      </c>
      <c r="BF503" s="214">
        <f t="shared" ref="BF503:BF511" si="55">IF(N503="snížená",J503,0)</f>
        <v>0</v>
      </c>
      <c r="BG503" s="214">
        <f t="shared" ref="BG503:BG511" si="56">IF(N503="zákl. přenesená",J503,0)</f>
        <v>0</v>
      </c>
      <c r="BH503" s="214">
        <f t="shared" ref="BH503:BH511" si="57">IF(N503="sníž. přenesená",J503,0)</f>
        <v>0</v>
      </c>
      <c r="BI503" s="214">
        <f t="shared" ref="BI503:BI511" si="58">IF(N503="nulová",J503,0)</f>
        <v>0</v>
      </c>
      <c r="BJ503" s="25" t="s">
        <v>82</v>
      </c>
      <c r="BK503" s="214">
        <f t="shared" ref="BK503:BK511" si="59">ROUND(I503*H503,2)</f>
        <v>0</v>
      </c>
      <c r="BL503" s="25" t="s">
        <v>327</v>
      </c>
      <c r="BM503" s="25" t="s">
        <v>4056</v>
      </c>
    </row>
    <row r="504" spans="2:65" s="1" customFormat="1" ht="22.5" customHeight="1">
      <c r="B504" s="42"/>
      <c r="C504" s="203" t="s">
        <v>2661</v>
      </c>
      <c r="D504" s="203" t="s">
        <v>311</v>
      </c>
      <c r="E504" s="204" t="s">
        <v>4057</v>
      </c>
      <c r="F504" s="205" t="s">
        <v>4058</v>
      </c>
      <c r="G504" s="206" t="s">
        <v>578</v>
      </c>
      <c r="H504" s="207">
        <v>4</v>
      </c>
      <c r="I504" s="208"/>
      <c r="J504" s="209">
        <f t="shared" si="50"/>
        <v>0</v>
      </c>
      <c r="K504" s="205" t="s">
        <v>315</v>
      </c>
      <c r="L504" s="62"/>
      <c r="M504" s="210" t="s">
        <v>21</v>
      </c>
      <c r="N504" s="211" t="s">
        <v>45</v>
      </c>
      <c r="O504" s="43"/>
      <c r="P504" s="212">
        <f t="shared" si="51"/>
        <v>0</v>
      </c>
      <c r="Q504" s="212">
        <v>0</v>
      </c>
      <c r="R504" s="212">
        <f t="shared" si="52"/>
        <v>0</v>
      </c>
      <c r="S504" s="212">
        <v>5.8999999999999997E-2</v>
      </c>
      <c r="T504" s="213">
        <f t="shared" si="53"/>
        <v>0.23599999999999999</v>
      </c>
      <c r="AR504" s="25" t="s">
        <v>327</v>
      </c>
      <c r="AT504" s="25" t="s">
        <v>311</v>
      </c>
      <c r="AU504" s="25" t="s">
        <v>95</v>
      </c>
      <c r="AY504" s="25" t="s">
        <v>308</v>
      </c>
      <c r="BE504" s="214">
        <f t="shared" si="54"/>
        <v>0</v>
      </c>
      <c r="BF504" s="214">
        <f t="shared" si="55"/>
        <v>0</v>
      </c>
      <c r="BG504" s="214">
        <f t="shared" si="56"/>
        <v>0</v>
      </c>
      <c r="BH504" s="214">
        <f t="shared" si="57"/>
        <v>0</v>
      </c>
      <c r="BI504" s="214">
        <f t="shared" si="58"/>
        <v>0</v>
      </c>
      <c r="BJ504" s="25" t="s">
        <v>82</v>
      </c>
      <c r="BK504" s="214">
        <f t="shared" si="59"/>
        <v>0</v>
      </c>
      <c r="BL504" s="25" t="s">
        <v>327</v>
      </c>
      <c r="BM504" s="25" t="s">
        <v>4059</v>
      </c>
    </row>
    <row r="505" spans="2:65" s="1" customFormat="1" ht="22.5" customHeight="1">
      <c r="B505" s="42"/>
      <c r="C505" s="203" t="s">
        <v>2665</v>
      </c>
      <c r="D505" s="203" t="s">
        <v>311</v>
      </c>
      <c r="E505" s="204" t="s">
        <v>4060</v>
      </c>
      <c r="F505" s="205" t="s">
        <v>4061</v>
      </c>
      <c r="G505" s="206" t="s">
        <v>578</v>
      </c>
      <c r="H505" s="207">
        <v>5</v>
      </c>
      <c r="I505" s="208"/>
      <c r="J505" s="209">
        <f t="shared" si="50"/>
        <v>0</v>
      </c>
      <c r="K505" s="205" t="s">
        <v>315</v>
      </c>
      <c r="L505" s="62"/>
      <c r="M505" s="210" t="s">
        <v>21</v>
      </c>
      <c r="N505" s="211" t="s">
        <v>45</v>
      </c>
      <c r="O505" s="43"/>
      <c r="P505" s="212">
        <f t="shared" si="51"/>
        <v>0</v>
      </c>
      <c r="Q505" s="212">
        <v>0</v>
      </c>
      <c r="R505" s="212">
        <f t="shared" si="52"/>
        <v>0</v>
      </c>
      <c r="S505" s="212">
        <v>0.104</v>
      </c>
      <c r="T505" s="213">
        <f t="shared" si="53"/>
        <v>0.52</v>
      </c>
      <c r="AR505" s="25" t="s">
        <v>327</v>
      </c>
      <c r="AT505" s="25" t="s">
        <v>311</v>
      </c>
      <c r="AU505" s="25" t="s">
        <v>95</v>
      </c>
      <c r="AY505" s="25" t="s">
        <v>308</v>
      </c>
      <c r="BE505" s="214">
        <f t="shared" si="54"/>
        <v>0</v>
      </c>
      <c r="BF505" s="214">
        <f t="shared" si="55"/>
        <v>0</v>
      </c>
      <c r="BG505" s="214">
        <f t="shared" si="56"/>
        <v>0</v>
      </c>
      <c r="BH505" s="214">
        <f t="shared" si="57"/>
        <v>0</v>
      </c>
      <c r="BI505" s="214">
        <f t="shared" si="58"/>
        <v>0</v>
      </c>
      <c r="BJ505" s="25" t="s">
        <v>82</v>
      </c>
      <c r="BK505" s="214">
        <f t="shared" si="59"/>
        <v>0</v>
      </c>
      <c r="BL505" s="25" t="s">
        <v>327</v>
      </c>
      <c r="BM505" s="25" t="s">
        <v>4062</v>
      </c>
    </row>
    <row r="506" spans="2:65" s="1" customFormat="1" ht="22.5" customHeight="1">
      <c r="B506" s="42"/>
      <c r="C506" s="203" t="s">
        <v>2669</v>
      </c>
      <c r="D506" s="203" t="s">
        <v>311</v>
      </c>
      <c r="E506" s="204" t="s">
        <v>4063</v>
      </c>
      <c r="F506" s="205" t="s">
        <v>4064</v>
      </c>
      <c r="G506" s="206" t="s">
        <v>578</v>
      </c>
      <c r="H506" s="207">
        <v>11</v>
      </c>
      <c r="I506" s="208"/>
      <c r="J506" s="209">
        <f t="shared" si="50"/>
        <v>0</v>
      </c>
      <c r="K506" s="205" t="s">
        <v>315</v>
      </c>
      <c r="L506" s="62"/>
      <c r="M506" s="210" t="s">
        <v>21</v>
      </c>
      <c r="N506" s="211" t="s">
        <v>45</v>
      </c>
      <c r="O506" s="43"/>
      <c r="P506" s="212">
        <f t="shared" si="51"/>
        <v>0</v>
      </c>
      <c r="Q506" s="212">
        <v>0</v>
      </c>
      <c r="R506" s="212">
        <f t="shared" si="52"/>
        <v>0</v>
      </c>
      <c r="S506" s="212">
        <v>0.13900000000000001</v>
      </c>
      <c r="T506" s="213">
        <f t="shared" si="53"/>
        <v>1.5290000000000001</v>
      </c>
      <c r="AR506" s="25" t="s">
        <v>327</v>
      </c>
      <c r="AT506" s="25" t="s">
        <v>311</v>
      </c>
      <c r="AU506" s="25" t="s">
        <v>95</v>
      </c>
      <c r="AY506" s="25" t="s">
        <v>308</v>
      </c>
      <c r="BE506" s="214">
        <f t="shared" si="54"/>
        <v>0</v>
      </c>
      <c r="BF506" s="214">
        <f t="shared" si="55"/>
        <v>0</v>
      </c>
      <c r="BG506" s="214">
        <f t="shared" si="56"/>
        <v>0</v>
      </c>
      <c r="BH506" s="214">
        <f t="shared" si="57"/>
        <v>0</v>
      </c>
      <c r="BI506" s="214">
        <f t="shared" si="58"/>
        <v>0</v>
      </c>
      <c r="BJ506" s="25" t="s">
        <v>82</v>
      </c>
      <c r="BK506" s="214">
        <f t="shared" si="59"/>
        <v>0</v>
      </c>
      <c r="BL506" s="25" t="s">
        <v>327</v>
      </c>
      <c r="BM506" s="25" t="s">
        <v>4065</v>
      </c>
    </row>
    <row r="507" spans="2:65" s="1" customFormat="1" ht="22.5" customHeight="1">
      <c r="B507" s="42"/>
      <c r="C507" s="203" t="s">
        <v>2673</v>
      </c>
      <c r="D507" s="203" t="s">
        <v>311</v>
      </c>
      <c r="E507" s="204" t="s">
        <v>4066</v>
      </c>
      <c r="F507" s="205" t="s">
        <v>4067</v>
      </c>
      <c r="G507" s="206" t="s">
        <v>578</v>
      </c>
      <c r="H507" s="207">
        <v>7</v>
      </c>
      <c r="I507" s="208"/>
      <c r="J507" s="209">
        <f t="shared" si="50"/>
        <v>0</v>
      </c>
      <c r="K507" s="205" t="s">
        <v>21</v>
      </c>
      <c r="L507" s="62"/>
      <c r="M507" s="210" t="s">
        <v>21</v>
      </c>
      <c r="N507" s="211" t="s">
        <v>45</v>
      </c>
      <c r="O507" s="43"/>
      <c r="P507" s="212">
        <f t="shared" si="51"/>
        <v>0</v>
      </c>
      <c r="Q507" s="212">
        <v>0</v>
      </c>
      <c r="R507" s="212">
        <f t="shared" si="52"/>
        <v>0</v>
      </c>
      <c r="S507" s="212">
        <v>0.13900000000000001</v>
      </c>
      <c r="T507" s="213">
        <f t="shared" si="53"/>
        <v>0.97300000000000009</v>
      </c>
      <c r="AR507" s="25" t="s">
        <v>327</v>
      </c>
      <c r="AT507" s="25" t="s">
        <v>311</v>
      </c>
      <c r="AU507" s="25" t="s">
        <v>95</v>
      </c>
      <c r="AY507" s="25" t="s">
        <v>308</v>
      </c>
      <c r="BE507" s="214">
        <f t="shared" si="54"/>
        <v>0</v>
      </c>
      <c r="BF507" s="214">
        <f t="shared" si="55"/>
        <v>0</v>
      </c>
      <c r="BG507" s="214">
        <f t="shared" si="56"/>
        <v>0</v>
      </c>
      <c r="BH507" s="214">
        <f t="shared" si="57"/>
        <v>0</v>
      </c>
      <c r="BI507" s="214">
        <f t="shared" si="58"/>
        <v>0</v>
      </c>
      <c r="BJ507" s="25" t="s">
        <v>82</v>
      </c>
      <c r="BK507" s="214">
        <f t="shared" si="59"/>
        <v>0</v>
      </c>
      <c r="BL507" s="25" t="s">
        <v>327</v>
      </c>
      <c r="BM507" s="25" t="s">
        <v>4068</v>
      </c>
    </row>
    <row r="508" spans="2:65" s="1" customFormat="1" ht="22.5" customHeight="1">
      <c r="B508" s="42"/>
      <c r="C508" s="203" t="s">
        <v>2677</v>
      </c>
      <c r="D508" s="203" t="s">
        <v>311</v>
      </c>
      <c r="E508" s="204" t="s">
        <v>3970</v>
      </c>
      <c r="F508" s="205" t="s">
        <v>3971</v>
      </c>
      <c r="G508" s="206" t="s">
        <v>538</v>
      </c>
      <c r="H508" s="207">
        <v>5.4</v>
      </c>
      <c r="I508" s="208"/>
      <c r="J508" s="209">
        <f t="shared" si="50"/>
        <v>0</v>
      </c>
      <c r="K508" s="205" t="s">
        <v>315</v>
      </c>
      <c r="L508" s="62"/>
      <c r="M508" s="210" t="s">
        <v>21</v>
      </c>
      <c r="N508" s="211" t="s">
        <v>45</v>
      </c>
      <c r="O508" s="43"/>
      <c r="P508" s="212">
        <f t="shared" si="51"/>
        <v>0</v>
      </c>
      <c r="Q508" s="212">
        <v>3.0899999999999999E-3</v>
      </c>
      <c r="R508" s="212">
        <f t="shared" si="52"/>
        <v>1.6685999999999999E-2</v>
      </c>
      <c r="S508" s="212">
        <v>0.126</v>
      </c>
      <c r="T508" s="213">
        <f t="shared" si="53"/>
        <v>0.6804</v>
      </c>
      <c r="AR508" s="25" t="s">
        <v>327</v>
      </c>
      <c r="AT508" s="25" t="s">
        <v>311</v>
      </c>
      <c r="AU508" s="25" t="s">
        <v>95</v>
      </c>
      <c r="AY508" s="25" t="s">
        <v>308</v>
      </c>
      <c r="BE508" s="214">
        <f t="shared" si="54"/>
        <v>0</v>
      </c>
      <c r="BF508" s="214">
        <f t="shared" si="55"/>
        <v>0</v>
      </c>
      <c r="BG508" s="214">
        <f t="shared" si="56"/>
        <v>0</v>
      </c>
      <c r="BH508" s="214">
        <f t="shared" si="57"/>
        <v>0</v>
      </c>
      <c r="BI508" s="214">
        <f t="shared" si="58"/>
        <v>0</v>
      </c>
      <c r="BJ508" s="25" t="s">
        <v>82</v>
      </c>
      <c r="BK508" s="214">
        <f t="shared" si="59"/>
        <v>0</v>
      </c>
      <c r="BL508" s="25" t="s">
        <v>327</v>
      </c>
      <c r="BM508" s="25" t="s">
        <v>4069</v>
      </c>
    </row>
    <row r="509" spans="2:65" s="1" customFormat="1" ht="22.5" customHeight="1">
      <c r="B509" s="42"/>
      <c r="C509" s="203" t="s">
        <v>2681</v>
      </c>
      <c r="D509" s="203" t="s">
        <v>311</v>
      </c>
      <c r="E509" s="204" t="s">
        <v>4037</v>
      </c>
      <c r="F509" s="205" t="s">
        <v>4038</v>
      </c>
      <c r="G509" s="206" t="s">
        <v>538</v>
      </c>
      <c r="H509" s="207">
        <v>25.49</v>
      </c>
      <c r="I509" s="208"/>
      <c r="J509" s="209">
        <f t="shared" si="50"/>
        <v>0</v>
      </c>
      <c r="K509" s="205" t="s">
        <v>315</v>
      </c>
      <c r="L509" s="62"/>
      <c r="M509" s="210" t="s">
        <v>21</v>
      </c>
      <c r="N509" s="211" t="s">
        <v>45</v>
      </c>
      <c r="O509" s="43"/>
      <c r="P509" s="212">
        <f t="shared" si="51"/>
        <v>0</v>
      </c>
      <c r="Q509" s="212">
        <v>3.3400000000000001E-3</v>
      </c>
      <c r="R509" s="212">
        <f t="shared" si="52"/>
        <v>8.5136599999999993E-2</v>
      </c>
      <c r="S509" s="212">
        <v>0.159</v>
      </c>
      <c r="T509" s="213">
        <f t="shared" si="53"/>
        <v>4.0529099999999998</v>
      </c>
      <c r="AR509" s="25" t="s">
        <v>327</v>
      </c>
      <c r="AT509" s="25" t="s">
        <v>311</v>
      </c>
      <c r="AU509" s="25" t="s">
        <v>95</v>
      </c>
      <c r="AY509" s="25" t="s">
        <v>308</v>
      </c>
      <c r="BE509" s="214">
        <f t="shared" si="54"/>
        <v>0</v>
      </c>
      <c r="BF509" s="214">
        <f t="shared" si="55"/>
        <v>0</v>
      </c>
      <c r="BG509" s="214">
        <f t="shared" si="56"/>
        <v>0</v>
      </c>
      <c r="BH509" s="214">
        <f t="shared" si="57"/>
        <v>0</v>
      </c>
      <c r="BI509" s="214">
        <f t="shared" si="58"/>
        <v>0</v>
      </c>
      <c r="BJ509" s="25" t="s">
        <v>82</v>
      </c>
      <c r="BK509" s="214">
        <f t="shared" si="59"/>
        <v>0</v>
      </c>
      <c r="BL509" s="25" t="s">
        <v>327</v>
      </c>
      <c r="BM509" s="25" t="s">
        <v>4070</v>
      </c>
    </row>
    <row r="510" spans="2:65" s="1" customFormat="1" ht="22.5" customHeight="1">
      <c r="B510" s="42"/>
      <c r="C510" s="203" t="s">
        <v>2685</v>
      </c>
      <c r="D510" s="203" t="s">
        <v>311</v>
      </c>
      <c r="E510" s="204" t="s">
        <v>4041</v>
      </c>
      <c r="F510" s="205" t="s">
        <v>4042</v>
      </c>
      <c r="G510" s="206" t="s">
        <v>538</v>
      </c>
      <c r="H510" s="207">
        <v>18.399999999999999</v>
      </c>
      <c r="I510" s="208"/>
      <c r="J510" s="209">
        <f t="shared" si="50"/>
        <v>0</v>
      </c>
      <c r="K510" s="205" t="s">
        <v>315</v>
      </c>
      <c r="L510" s="62"/>
      <c r="M510" s="210" t="s">
        <v>21</v>
      </c>
      <c r="N510" s="211" t="s">
        <v>45</v>
      </c>
      <c r="O510" s="43"/>
      <c r="P510" s="212">
        <f t="shared" si="51"/>
        <v>0</v>
      </c>
      <c r="Q510" s="212">
        <v>4.1700000000000001E-3</v>
      </c>
      <c r="R510" s="212">
        <f t="shared" si="52"/>
        <v>7.6727999999999991E-2</v>
      </c>
      <c r="S510" s="212">
        <v>0.28299999999999997</v>
      </c>
      <c r="T510" s="213">
        <f t="shared" si="53"/>
        <v>5.2071999999999994</v>
      </c>
      <c r="AR510" s="25" t="s">
        <v>327</v>
      </c>
      <c r="AT510" s="25" t="s">
        <v>311</v>
      </c>
      <c r="AU510" s="25" t="s">
        <v>95</v>
      </c>
      <c r="AY510" s="25" t="s">
        <v>308</v>
      </c>
      <c r="BE510" s="214">
        <f t="shared" si="54"/>
        <v>0</v>
      </c>
      <c r="BF510" s="214">
        <f t="shared" si="55"/>
        <v>0</v>
      </c>
      <c r="BG510" s="214">
        <f t="shared" si="56"/>
        <v>0</v>
      </c>
      <c r="BH510" s="214">
        <f t="shared" si="57"/>
        <v>0</v>
      </c>
      <c r="BI510" s="214">
        <f t="shared" si="58"/>
        <v>0</v>
      </c>
      <c r="BJ510" s="25" t="s">
        <v>82</v>
      </c>
      <c r="BK510" s="214">
        <f t="shared" si="59"/>
        <v>0</v>
      </c>
      <c r="BL510" s="25" t="s">
        <v>327</v>
      </c>
      <c r="BM510" s="25" t="s">
        <v>4071</v>
      </c>
    </row>
    <row r="511" spans="2:65" s="1" customFormat="1" ht="22.5" customHeight="1">
      <c r="B511" s="42"/>
      <c r="C511" s="203" t="s">
        <v>2689</v>
      </c>
      <c r="D511" s="203" t="s">
        <v>311</v>
      </c>
      <c r="E511" s="204" t="s">
        <v>4044</v>
      </c>
      <c r="F511" s="205" t="s">
        <v>4045</v>
      </c>
      <c r="G511" s="206" t="s">
        <v>538</v>
      </c>
      <c r="H511" s="207">
        <v>1.1000000000000001</v>
      </c>
      <c r="I511" s="208"/>
      <c r="J511" s="209">
        <f t="shared" si="50"/>
        <v>0</v>
      </c>
      <c r="K511" s="205" t="s">
        <v>315</v>
      </c>
      <c r="L511" s="62"/>
      <c r="M511" s="210" t="s">
        <v>21</v>
      </c>
      <c r="N511" s="211" t="s">
        <v>45</v>
      </c>
      <c r="O511" s="43"/>
      <c r="P511" s="212">
        <f t="shared" si="51"/>
        <v>0</v>
      </c>
      <c r="Q511" s="212">
        <v>4.7699999999999999E-3</v>
      </c>
      <c r="R511" s="212">
        <f t="shared" si="52"/>
        <v>5.2469999999999999E-3</v>
      </c>
      <c r="S511" s="212">
        <v>0.38400000000000001</v>
      </c>
      <c r="T511" s="213">
        <f t="shared" si="53"/>
        <v>0.42240000000000005</v>
      </c>
      <c r="AR511" s="25" t="s">
        <v>327</v>
      </c>
      <c r="AT511" s="25" t="s">
        <v>311</v>
      </c>
      <c r="AU511" s="25" t="s">
        <v>95</v>
      </c>
      <c r="AY511" s="25" t="s">
        <v>308</v>
      </c>
      <c r="BE511" s="214">
        <f t="shared" si="54"/>
        <v>0</v>
      </c>
      <c r="BF511" s="214">
        <f t="shared" si="55"/>
        <v>0</v>
      </c>
      <c r="BG511" s="214">
        <f t="shared" si="56"/>
        <v>0</v>
      </c>
      <c r="BH511" s="214">
        <f t="shared" si="57"/>
        <v>0</v>
      </c>
      <c r="BI511" s="214">
        <f t="shared" si="58"/>
        <v>0</v>
      </c>
      <c r="BJ511" s="25" t="s">
        <v>82</v>
      </c>
      <c r="BK511" s="214">
        <f t="shared" si="59"/>
        <v>0</v>
      </c>
      <c r="BL511" s="25" t="s">
        <v>327</v>
      </c>
      <c r="BM511" s="25" t="s">
        <v>4072</v>
      </c>
    </row>
    <row r="512" spans="2:65" s="11" customFormat="1" ht="22.35" customHeight="1">
      <c r="B512" s="186"/>
      <c r="C512" s="187"/>
      <c r="D512" s="200" t="s">
        <v>73</v>
      </c>
      <c r="E512" s="201" t="s">
        <v>714</v>
      </c>
      <c r="F512" s="201" t="s">
        <v>715</v>
      </c>
      <c r="G512" s="187"/>
      <c r="H512" s="187"/>
      <c r="I512" s="190"/>
      <c r="J512" s="202">
        <f>BK512</f>
        <v>0</v>
      </c>
      <c r="K512" s="187"/>
      <c r="L512" s="192"/>
      <c r="M512" s="193"/>
      <c r="N512" s="194"/>
      <c r="O512" s="194"/>
      <c r="P512" s="195">
        <f>SUM(P513:P517)</f>
        <v>0</v>
      </c>
      <c r="Q512" s="194"/>
      <c r="R512" s="195">
        <f>SUM(R513:R517)</f>
        <v>0</v>
      </c>
      <c r="S512" s="194"/>
      <c r="T512" s="196">
        <f>SUM(T513:T517)</f>
        <v>0</v>
      </c>
      <c r="AR512" s="197" t="s">
        <v>82</v>
      </c>
      <c r="AT512" s="198" t="s">
        <v>73</v>
      </c>
      <c r="AU512" s="198" t="s">
        <v>84</v>
      </c>
      <c r="AY512" s="197" t="s">
        <v>308</v>
      </c>
      <c r="BK512" s="199">
        <f>SUM(BK513:BK517)</f>
        <v>0</v>
      </c>
    </row>
    <row r="513" spans="2:65" s="1" customFormat="1" ht="31.5" customHeight="1">
      <c r="B513" s="42"/>
      <c r="C513" s="203" t="s">
        <v>2693</v>
      </c>
      <c r="D513" s="203" t="s">
        <v>311</v>
      </c>
      <c r="E513" s="204" t="s">
        <v>717</v>
      </c>
      <c r="F513" s="205" t="s">
        <v>718</v>
      </c>
      <c r="G513" s="206" t="s">
        <v>719</v>
      </c>
      <c r="H513" s="207">
        <v>13.654999999999999</v>
      </c>
      <c r="I513" s="208"/>
      <c r="J513" s="209">
        <f>ROUND(I513*H513,2)</f>
        <v>0</v>
      </c>
      <c r="K513" s="205" t="s">
        <v>315</v>
      </c>
      <c r="L513" s="62"/>
      <c r="M513" s="210" t="s">
        <v>21</v>
      </c>
      <c r="N513" s="211" t="s">
        <v>45</v>
      </c>
      <c r="O513" s="43"/>
      <c r="P513" s="212">
        <f>O513*H513</f>
        <v>0</v>
      </c>
      <c r="Q513" s="212">
        <v>0</v>
      </c>
      <c r="R513" s="212">
        <f>Q513*H513</f>
        <v>0</v>
      </c>
      <c r="S513" s="212">
        <v>0</v>
      </c>
      <c r="T513" s="213">
        <f>S513*H513</f>
        <v>0</v>
      </c>
      <c r="AR513" s="25" t="s">
        <v>327</v>
      </c>
      <c r="AT513" s="25" t="s">
        <v>311</v>
      </c>
      <c r="AU513" s="25" t="s">
        <v>95</v>
      </c>
      <c r="AY513" s="25" t="s">
        <v>308</v>
      </c>
      <c r="BE513" s="214">
        <f>IF(N513="základní",J513,0)</f>
        <v>0</v>
      </c>
      <c r="BF513" s="214">
        <f>IF(N513="snížená",J513,0)</f>
        <v>0</v>
      </c>
      <c r="BG513" s="214">
        <f>IF(N513="zákl. přenesená",J513,0)</f>
        <v>0</v>
      </c>
      <c r="BH513" s="214">
        <f>IF(N513="sníž. přenesená",J513,0)</f>
        <v>0</v>
      </c>
      <c r="BI513" s="214">
        <f>IF(N513="nulová",J513,0)</f>
        <v>0</v>
      </c>
      <c r="BJ513" s="25" t="s">
        <v>82</v>
      </c>
      <c r="BK513" s="214">
        <f>ROUND(I513*H513,2)</f>
        <v>0</v>
      </c>
      <c r="BL513" s="25" t="s">
        <v>327</v>
      </c>
      <c r="BM513" s="25" t="s">
        <v>4073</v>
      </c>
    </row>
    <row r="514" spans="2:65" s="1" customFormat="1" ht="31.5" customHeight="1">
      <c r="B514" s="42"/>
      <c r="C514" s="203" t="s">
        <v>2697</v>
      </c>
      <c r="D514" s="203" t="s">
        <v>311</v>
      </c>
      <c r="E514" s="204" t="s">
        <v>722</v>
      </c>
      <c r="F514" s="205" t="s">
        <v>723</v>
      </c>
      <c r="G514" s="206" t="s">
        <v>719</v>
      </c>
      <c r="H514" s="207">
        <v>13.654999999999999</v>
      </c>
      <c r="I514" s="208"/>
      <c r="J514" s="209">
        <f>ROUND(I514*H514,2)</f>
        <v>0</v>
      </c>
      <c r="K514" s="205" t="s">
        <v>315</v>
      </c>
      <c r="L514" s="62"/>
      <c r="M514" s="210" t="s">
        <v>21</v>
      </c>
      <c r="N514" s="211" t="s">
        <v>45</v>
      </c>
      <c r="O514" s="43"/>
      <c r="P514" s="212">
        <f>O514*H514</f>
        <v>0</v>
      </c>
      <c r="Q514" s="212">
        <v>0</v>
      </c>
      <c r="R514" s="212">
        <f>Q514*H514</f>
        <v>0</v>
      </c>
      <c r="S514" s="212">
        <v>0</v>
      </c>
      <c r="T514" s="213">
        <f>S514*H514</f>
        <v>0</v>
      </c>
      <c r="AR514" s="25" t="s">
        <v>327</v>
      </c>
      <c r="AT514" s="25" t="s">
        <v>311</v>
      </c>
      <c r="AU514" s="25" t="s">
        <v>95</v>
      </c>
      <c r="AY514" s="25" t="s">
        <v>308</v>
      </c>
      <c r="BE514" s="214">
        <f>IF(N514="základní",J514,0)</f>
        <v>0</v>
      </c>
      <c r="BF514" s="214">
        <f>IF(N514="snížená",J514,0)</f>
        <v>0</v>
      </c>
      <c r="BG514" s="214">
        <f>IF(N514="zákl. přenesená",J514,0)</f>
        <v>0</v>
      </c>
      <c r="BH514" s="214">
        <f>IF(N514="sníž. přenesená",J514,0)</f>
        <v>0</v>
      </c>
      <c r="BI514" s="214">
        <f>IF(N514="nulová",J514,0)</f>
        <v>0</v>
      </c>
      <c r="BJ514" s="25" t="s">
        <v>82</v>
      </c>
      <c r="BK514" s="214">
        <f>ROUND(I514*H514,2)</f>
        <v>0</v>
      </c>
      <c r="BL514" s="25" t="s">
        <v>327</v>
      </c>
      <c r="BM514" s="25" t="s">
        <v>4074</v>
      </c>
    </row>
    <row r="515" spans="2:65" s="1" customFormat="1" ht="22.5" customHeight="1">
      <c r="B515" s="42"/>
      <c r="C515" s="203" t="s">
        <v>2701</v>
      </c>
      <c r="D515" s="203" t="s">
        <v>311</v>
      </c>
      <c r="E515" s="204" t="s">
        <v>726</v>
      </c>
      <c r="F515" s="205" t="s">
        <v>4001</v>
      </c>
      <c r="G515" s="206" t="s">
        <v>719</v>
      </c>
      <c r="H515" s="207">
        <v>327.72</v>
      </c>
      <c r="I515" s="208"/>
      <c r="J515" s="209">
        <f>ROUND(I515*H515,2)</f>
        <v>0</v>
      </c>
      <c r="K515" s="205" t="s">
        <v>315</v>
      </c>
      <c r="L515" s="62"/>
      <c r="M515" s="210" t="s">
        <v>21</v>
      </c>
      <c r="N515" s="211" t="s">
        <v>45</v>
      </c>
      <c r="O515" s="43"/>
      <c r="P515" s="212">
        <f>O515*H515</f>
        <v>0</v>
      </c>
      <c r="Q515" s="212">
        <v>0</v>
      </c>
      <c r="R515" s="212">
        <f>Q515*H515</f>
        <v>0</v>
      </c>
      <c r="S515" s="212">
        <v>0</v>
      </c>
      <c r="T515" s="213">
        <f>S515*H515</f>
        <v>0</v>
      </c>
      <c r="AR515" s="25" t="s">
        <v>327</v>
      </c>
      <c r="AT515" s="25" t="s">
        <v>311</v>
      </c>
      <c r="AU515" s="25" t="s">
        <v>95</v>
      </c>
      <c r="AY515" s="25" t="s">
        <v>308</v>
      </c>
      <c r="BE515" s="214">
        <f>IF(N515="základní",J515,0)</f>
        <v>0</v>
      </c>
      <c r="BF515" s="214">
        <f>IF(N515="snížená",J515,0)</f>
        <v>0</v>
      </c>
      <c r="BG515" s="214">
        <f>IF(N515="zákl. přenesená",J515,0)</f>
        <v>0</v>
      </c>
      <c r="BH515" s="214">
        <f>IF(N515="sníž. přenesená",J515,0)</f>
        <v>0</v>
      </c>
      <c r="BI515" s="214">
        <f>IF(N515="nulová",J515,0)</f>
        <v>0</v>
      </c>
      <c r="BJ515" s="25" t="s">
        <v>82</v>
      </c>
      <c r="BK515" s="214">
        <f>ROUND(I515*H515,2)</f>
        <v>0</v>
      </c>
      <c r="BL515" s="25" t="s">
        <v>327</v>
      </c>
      <c r="BM515" s="25" t="s">
        <v>4075</v>
      </c>
    </row>
    <row r="516" spans="2:65" s="13" customFormat="1" ht="13.5">
      <c r="B516" s="233"/>
      <c r="C516" s="234"/>
      <c r="D516" s="246" t="s">
        <v>451</v>
      </c>
      <c r="E516" s="234"/>
      <c r="F516" s="257" t="s">
        <v>4076</v>
      </c>
      <c r="G516" s="234"/>
      <c r="H516" s="258">
        <v>327.72</v>
      </c>
      <c r="I516" s="238"/>
      <c r="J516" s="234"/>
      <c r="K516" s="234"/>
      <c r="L516" s="239"/>
      <c r="M516" s="240"/>
      <c r="N516" s="241"/>
      <c r="O516" s="241"/>
      <c r="P516" s="241"/>
      <c r="Q516" s="241"/>
      <c r="R516" s="241"/>
      <c r="S516" s="241"/>
      <c r="T516" s="242"/>
      <c r="AT516" s="243" t="s">
        <v>451</v>
      </c>
      <c r="AU516" s="243" t="s">
        <v>95</v>
      </c>
      <c r="AV516" s="13" t="s">
        <v>84</v>
      </c>
      <c r="AW516" s="13" t="s">
        <v>6</v>
      </c>
      <c r="AX516" s="13" t="s">
        <v>82</v>
      </c>
      <c r="AY516" s="243" t="s">
        <v>308</v>
      </c>
    </row>
    <row r="517" spans="2:65" s="1" customFormat="1" ht="22.5" customHeight="1">
      <c r="B517" s="42"/>
      <c r="C517" s="203" t="s">
        <v>2705</v>
      </c>
      <c r="D517" s="203" t="s">
        <v>311</v>
      </c>
      <c r="E517" s="204" t="s">
        <v>731</v>
      </c>
      <c r="F517" s="205" t="s">
        <v>732</v>
      </c>
      <c r="G517" s="206" t="s">
        <v>719</v>
      </c>
      <c r="H517" s="207">
        <v>13.654999999999999</v>
      </c>
      <c r="I517" s="208"/>
      <c r="J517" s="209">
        <f>ROUND(I517*H517,2)</f>
        <v>0</v>
      </c>
      <c r="K517" s="205" t="s">
        <v>315</v>
      </c>
      <c r="L517" s="62"/>
      <c r="M517" s="210" t="s">
        <v>21</v>
      </c>
      <c r="N517" s="215" t="s">
        <v>45</v>
      </c>
      <c r="O517" s="216"/>
      <c r="P517" s="217">
        <f>O517*H517</f>
        <v>0</v>
      </c>
      <c r="Q517" s="217">
        <v>0</v>
      </c>
      <c r="R517" s="217">
        <f>Q517*H517</f>
        <v>0</v>
      </c>
      <c r="S517" s="217">
        <v>0</v>
      </c>
      <c r="T517" s="218">
        <f>S517*H517</f>
        <v>0</v>
      </c>
      <c r="AR517" s="25" t="s">
        <v>327</v>
      </c>
      <c r="AT517" s="25" t="s">
        <v>311</v>
      </c>
      <c r="AU517" s="25" t="s">
        <v>95</v>
      </c>
      <c r="AY517" s="25" t="s">
        <v>308</v>
      </c>
      <c r="BE517" s="214">
        <f>IF(N517="základní",J517,0)</f>
        <v>0</v>
      </c>
      <c r="BF517" s="214">
        <f>IF(N517="snížená",J517,0)</f>
        <v>0</v>
      </c>
      <c r="BG517" s="214">
        <f>IF(N517="zákl. přenesená",J517,0)</f>
        <v>0</v>
      </c>
      <c r="BH517" s="214">
        <f>IF(N517="sníž. přenesená",J517,0)</f>
        <v>0</v>
      </c>
      <c r="BI517" s="214">
        <f>IF(N517="nulová",J517,0)</f>
        <v>0</v>
      </c>
      <c r="BJ517" s="25" t="s">
        <v>82</v>
      </c>
      <c r="BK517" s="214">
        <f>ROUND(I517*H517,2)</f>
        <v>0</v>
      </c>
      <c r="BL517" s="25" t="s">
        <v>327</v>
      </c>
      <c r="BM517" s="25" t="s">
        <v>4077</v>
      </c>
    </row>
    <row r="518" spans="2:65" s="1" customFormat="1" ht="6.95" customHeight="1">
      <c r="B518" s="57"/>
      <c r="C518" s="58"/>
      <c r="D518" s="58"/>
      <c r="E518" s="58"/>
      <c r="F518" s="58"/>
      <c r="G518" s="58"/>
      <c r="H518" s="58"/>
      <c r="I518" s="149"/>
      <c r="J518" s="58"/>
      <c r="K518" s="58"/>
      <c r="L518" s="62"/>
    </row>
  </sheetData>
  <sheetProtection password="CC35" sheet="1" objects="1" scenarios="1" formatCells="0" formatColumns="0" formatRows="0" sort="0" autoFilter="0"/>
  <autoFilter ref="C135:K517"/>
  <mergeCells count="12">
    <mergeCell ref="G1:H1"/>
    <mergeCell ref="L2:V2"/>
    <mergeCell ref="E49:H49"/>
    <mergeCell ref="E51:H51"/>
    <mergeCell ref="E124:H124"/>
    <mergeCell ref="E126:H126"/>
    <mergeCell ref="E128:H128"/>
    <mergeCell ref="E7:H7"/>
    <mergeCell ref="E9:H9"/>
    <mergeCell ref="E11:H11"/>
    <mergeCell ref="E26:H26"/>
    <mergeCell ref="E47:H47"/>
  </mergeCells>
  <hyperlinks>
    <hyperlink ref="F1:G1" location="C2" display="1) Krycí list soupisu"/>
    <hyperlink ref="G1:H1" location="C58" display="2) Rekapitulace"/>
    <hyperlink ref="J1" location="C135" display="3) Soupis prací"/>
    <hyperlink ref="L1:V1" location="'Rekapitulace stavby'!C2" display="Rekapitulace stavby"/>
  </hyperlinks>
  <pageMargins left="0.58333330000000005" right="0.58333330000000005" top="0.58333330000000005" bottom="0.58333330000000005" header="0" footer="0"/>
  <pageSetup paperSize="9" fitToHeight="100" orientation="landscape" blackAndWhite="1" r:id="rId1"/>
  <headerFooter>
    <oddFooter>&amp;CStrana &amp;P z &amp;N</oddFooter>
  </headerFooter>
  <drawing r:id="rId2"/>
</worksheet>
</file>

<file path=xl/worksheets/sheet17.xml><?xml version="1.0" encoding="utf-8"?>
<worksheet xmlns="http://schemas.openxmlformats.org/spreadsheetml/2006/main" xmlns:r="http://schemas.openxmlformats.org/officeDocument/2006/relationships">
  <sheetPr>
    <pageSetUpPr fitToPage="1"/>
  </sheetPr>
  <dimension ref="A1:BR336"/>
  <sheetViews>
    <sheetView showGridLines="0" workbookViewId="0">
      <pane ySplit="1" topLeftCell="A2" activePane="bottomLeft" state="frozen"/>
      <selection pane="bottomLeft"/>
    </sheetView>
  </sheetViews>
  <sheetFormatPr defaultRowHeight="15"/>
  <cols>
    <col min="1" max="1" width="8.33203125" customWidth="1"/>
    <col min="2" max="2" width="1.6640625" customWidth="1"/>
    <col min="3" max="3" width="4.1640625" customWidth="1"/>
    <col min="4" max="4" width="4.33203125" customWidth="1"/>
    <col min="5" max="5" width="17.1640625" customWidth="1"/>
    <col min="6" max="6" width="75" customWidth="1"/>
    <col min="7" max="7" width="8.6640625" customWidth="1"/>
    <col min="8" max="8" width="11.1640625" customWidth="1"/>
    <col min="9" max="9" width="12.6640625" style="121" customWidth="1"/>
    <col min="10" max="10" width="23.5" customWidth="1"/>
    <col min="11" max="11" width="15.5" customWidth="1"/>
    <col min="19" max="19" width="8.1640625" customWidth="1"/>
    <col min="20" max="20" width="29.6640625" customWidth="1"/>
    <col min="21" max="21" width="16.33203125"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1" spans="1:70" ht="21.75" customHeight="1">
      <c r="A1" s="22"/>
      <c r="B1" s="122"/>
      <c r="C1" s="122"/>
      <c r="D1" s="123" t="s">
        <v>1</v>
      </c>
      <c r="E1" s="122"/>
      <c r="F1" s="124" t="s">
        <v>272</v>
      </c>
      <c r="G1" s="427" t="s">
        <v>273</v>
      </c>
      <c r="H1" s="427"/>
      <c r="I1" s="125"/>
      <c r="J1" s="124" t="s">
        <v>274</v>
      </c>
      <c r="K1" s="123" t="s">
        <v>275</v>
      </c>
      <c r="L1" s="124" t="s">
        <v>276</v>
      </c>
      <c r="M1" s="124"/>
      <c r="N1" s="124"/>
      <c r="O1" s="124"/>
      <c r="P1" s="124"/>
      <c r="Q1" s="124"/>
      <c r="R1" s="124"/>
      <c r="S1" s="124"/>
      <c r="T1" s="124"/>
      <c r="U1" s="21"/>
      <c r="V1" s="21"/>
      <c r="W1" s="22"/>
      <c r="X1" s="22"/>
      <c r="Y1" s="22"/>
      <c r="Z1" s="22"/>
      <c r="AA1" s="22"/>
      <c r="AB1" s="22"/>
      <c r="AC1" s="22"/>
      <c r="AD1" s="22"/>
      <c r="AE1" s="22"/>
      <c r="AF1" s="22"/>
      <c r="AG1" s="22"/>
      <c r="AH1" s="22"/>
      <c r="AI1" s="22"/>
      <c r="AJ1" s="22"/>
      <c r="AK1" s="22"/>
      <c r="AL1" s="22"/>
      <c r="AM1" s="22"/>
      <c r="AN1" s="22"/>
      <c r="AO1" s="22"/>
      <c r="AP1" s="22"/>
      <c r="AQ1" s="22"/>
      <c r="AR1" s="22"/>
      <c r="AS1" s="22"/>
      <c r="AT1" s="22"/>
      <c r="AU1" s="22"/>
      <c r="AV1" s="22"/>
      <c r="AW1" s="22"/>
      <c r="AX1" s="22"/>
      <c r="AY1" s="22"/>
      <c r="AZ1" s="22"/>
      <c r="BA1" s="22"/>
      <c r="BB1" s="22"/>
      <c r="BC1" s="22"/>
      <c r="BD1" s="22"/>
      <c r="BE1" s="22"/>
      <c r="BF1" s="22"/>
      <c r="BG1" s="22"/>
      <c r="BH1" s="22"/>
      <c r="BI1" s="22"/>
      <c r="BJ1" s="22"/>
      <c r="BK1" s="22"/>
      <c r="BL1" s="22"/>
      <c r="BM1" s="22"/>
      <c r="BN1" s="22"/>
      <c r="BO1" s="22"/>
      <c r="BP1" s="22"/>
      <c r="BQ1" s="22"/>
      <c r="BR1" s="22"/>
    </row>
    <row r="2" spans="1:70" ht="36.950000000000003" customHeight="1">
      <c r="L2" s="419"/>
      <c r="M2" s="419"/>
      <c r="N2" s="419"/>
      <c r="O2" s="419"/>
      <c r="P2" s="419"/>
      <c r="Q2" s="419"/>
      <c r="R2" s="419"/>
      <c r="S2" s="419"/>
      <c r="T2" s="419"/>
      <c r="U2" s="419"/>
      <c r="V2" s="419"/>
      <c r="AT2" s="25" t="s">
        <v>142</v>
      </c>
    </row>
    <row r="3" spans="1:70" ht="6.95" customHeight="1">
      <c r="B3" s="26"/>
      <c r="C3" s="27"/>
      <c r="D3" s="27"/>
      <c r="E3" s="27"/>
      <c r="F3" s="27"/>
      <c r="G3" s="27"/>
      <c r="H3" s="27"/>
      <c r="I3" s="126"/>
      <c r="J3" s="27"/>
      <c r="K3" s="28"/>
      <c r="AT3" s="25" t="s">
        <v>84</v>
      </c>
    </row>
    <row r="4" spans="1:70" ht="36.950000000000003" customHeight="1">
      <c r="B4" s="29"/>
      <c r="C4" s="30"/>
      <c r="D4" s="31" t="s">
        <v>277</v>
      </c>
      <c r="E4" s="30"/>
      <c r="F4" s="30"/>
      <c r="G4" s="30"/>
      <c r="H4" s="30"/>
      <c r="I4" s="127"/>
      <c r="J4" s="30"/>
      <c r="K4" s="32"/>
      <c r="M4" s="33" t="s">
        <v>12</v>
      </c>
      <c r="AT4" s="25" t="s">
        <v>6</v>
      </c>
    </row>
    <row r="5" spans="1:70" ht="6.95" customHeight="1">
      <c r="B5" s="29"/>
      <c r="C5" s="30"/>
      <c r="D5" s="30"/>
      <c r="E5" s="30"/>
      <c r="F5" s="30"/>
      <c r="G5" s="30"/>
      <c r="H5" s="30"/>
      <c r="I5" s="127"/>
      <c r="J5" s="30"/>
      <c r="K5" s="32"/>
    </row>
    <row r="6" spans="1:70">
      <c r="B6" s="29"/>
      <c r="C6" s="30"/>
      <c r="D6" s="38" t="s">
        <v>18</v>
      </c>
      <c r="E6" s="30"/>
      <c r="F6" s="30"/>
      <c r="G6" s="30"/>
      <c r="H6" s="30"/>
      <c r="I6" s="127"/>
      <c r="J6" s="30"/>
      <c r="K6" s="32"/>
    </row>
    <row r="7" spans="1:70" ht="22.5" customHeight="1">
      <c r="B7" s="29"/>
      <c r="C7" s="30"/>
      <c r="D7" s="30"/>
      <c r="E7" s="420" t="str">
        <f>'Rekapitulace stavby'!K6</f>
        <v>Národní telemedicínské centrum</v>
      </c>
      <c r="F7" s="421"/>
      <c r="G7" s="421"/>
      <c r="H7" s="421"/>
      <c r="I7" s="127"/>
      <c r="J7" s="30"/>
      <c r="K7" s="32"/>
    </row>
    <row r="8" spans="1:70">
      <c r="B8" s="29"/>
      <c r="C8" s="30"/>
      <c r="D8" s="38" t="s">
        <v>278</v>
      </c>
      <c r="E8" s="30"/>
      <c r="F8" s="30"/>
      <c r="G8" s="30"/>
      <c r="H8" s="30"/>
      <c r="I8" s="127"/>
      <c r="J8" s="30"/>
      <c r="K8" s="32"/>
    </row>
    <row r="9" spans="1:70" s="1" customFormat="1" ht="22.5" customHeight="1">
      <c r="B9" s="42"/>
      <c r="C9" s="43"/>
      <c r="D9" s="43"/>
      <c r="E9" s="420" t="s">
        <v>3435</v>
      </c>
      <c r="F9" s="423"/>
      <c r="G9" s="423"/>
      <c r="H9" s="423"/>
      <c r="I9" s="128"/>
      <c r="J9" s="43"/>
      <c r="K9" s="46"/>
    </row>
    <row r="10" spans="1:70" s="1" customFormat="1">
      <c r="B10" s="42"/>
      <c r="C10" s="43"/>
      <c r="D10" s="38" t="s">
        <v>425</v>
      </c>
      <c r="E10" s="43"/>
      <c r="F10" s="43"/>
      <c r="G10" s="43"/>
      <c r="H10" s="43"/>
      <c r="I10" s="128"/>
      <c r="J10" s="43"/>
      <c r="K10" s="46"/>
    </row>
    <row r="11" spans="1:70" s="1" customFormat="1" ht="36.950000000000003" customHeight="1">
      <c r="B11" s="42"/>
      <c r="C11" s="43"/>
      <c r="D11" s="43"/>
      <c r="E11" s="422" t="s">
        <v>4078</v>
      </c>
      <c r="F11" s="423"/>
      <c r="G11" s="423"/>
      <c r="H11" s="423"/>
      <c r="I11" s="128"/>
      <c r="J11" s="43"/>
      <c r="K11" s="46"/>
    </row>
    <row r="12" spans="1:70" s="1" customFormat="1" ht="13.5">
      <c r="B12" s="42"/>
      <c r="C12" s="43"/>
      <c r="D12" s="43"/>
      <c r="E12" s="43"/>
      <c r="F12" s="43"/>
      <c r="G12" s="43"/>
      <c r="H12" s="43"/>
      <c r="I12" s="128"/>
      <c r="J12" s="43"/>
      <c r="K12" s="46"/>
    </row>
    <row r="13" spans="1:70" s="1" customFormat="1" ht="14.45" customHeight="1">
      <c r="B13" s="42"/>
      <c r="C13" s="43"/>
      <c r="D13" s="38" t="s">
        <v>20</v>
      </c>
      <c r="E13" s="43"/>
      <c r="F13" s="36" t="s">
        <v>21</v>
      </c>
      <c r="G13" s="43"/>
      <c r="H13" s="43"/>
      <c r="I13" s="129" t="s">
        <v>22</v>
      </c>
      <c r="J13" s="36" t="s">
        <v>21</v>
      </c>
      <c r="K13" s="46"/>
    </row>
    <row r="14" spans="1:70" s="1" customFormat="1" ht="14.45" customHeight="1">
      <c r="B14" s="42"/>
      <c r="C14" s="43"/>
      <c r="D14" s="38" t="s">
        <v>23</v>
      </c>
      <c r="E14" s="43"/>
      <c r="F14" s="36" t="s">
        <v>24</v>
      </c>
      <c r="G14" s="43"/>
      <c r="H14" s="43"/>
      <c r="I14" s="129" t="s">
        <v>25</v>
      </c>
      <c r="J14" s="130" t="str">
        <f>'Rekapitulace stavby'!AN8</f>
        <v>26.1.2017</v>
      </c>
      <c r="K14" s="46"/>
    </row>
    <row r="15" spans="1:70" s="1" customFormat="1" ht="10.9" customHeight="1">
      <c r="B15" s="42"/>
      <c r="C15" s="43"/>
      <c r="D15" s="43"/>
      <c r="E15" s="43"/>
      <c r="F15" s="43"/>
      <c r="G15" s="43"/>
      <c r="H15" s="43"/>
      <c r="I15" s="128"/>
      <c r="J15" s="43"/>
      <c r="K15" s="46"/>
    </row>
    <row r="16" spans="1:70" s="1" customFormat="1" ht="14.45" customHeight="1">
      <c r="B16" s="42"/>
      <c r="C16" s="43"/>
      <c r="D16" s="38" t="s">
        <v>27</v>
      </c>
      <c r="E16" s="43"/>
      <c r="F16" s="43"/>
      <c r="G16" s="43"/>
      <c r="H16" s="43"/>
      <c r="I16" s="129" t="s">
        <v>28</v>
      </c>
      <c r="J16" s="36" t="s">
        <v>29</v>
      </c>
      <c r="K16" s="46"/>
    </row>
    <row r="17" spans="2:11" s="1" customFormat="1" ht="18" customHeight="1">
      <c r="B17" s="42"/>
      <c r="C17" s="43"/>
      <c r="D17" s="43"/>
      <c r="E17" s="36" t="s">
        <v>30</v>
      </c>
      <c r="F17" s="43"/>
      <c r="G17" s="43"/>
      <c r="H17" s="43"/>
      <c r="I17" s="129" t="s">
        <v>31</v>
      </c>
      <c r="J17" s="36" t="s">
        <v>21</v>
      </c>
      <c r="K17" s="46"/>
    </row>
    <row r="18" spans="2:11" s="1" customFormat="1" ht="6.95" customHeight="1">
      <c r="B18" s="42"/>
      <c r="C18" s="43"/>
      <c r="D18" s="43"/>
      <c r="E18" s="43"/>
      <c r="F18" s="43"/>
      <c r="G18" s="43"/>
      <c r="H18" s="43"/>
      <c r="I18" s="128"/>
      <c r="J18" s="43"/>
      <c r="K18" s="46"/>
    </row>
    <row r="19" spans="2:11" s="1" customFormat="1" ht="14.45" customHeight="1">
      <c r="B19" s="42"/>
      <c r="C19" s="43"/>
      <c r="D19" s="38" t="s">
        <v>32</v>
      </c>
      <c r="E19" s="43"/>
      <c r="F19" s="43"/>
      <c r="G19" s="43"/>
      <c r="H19" s="43"/>
      <c r="I19" s="129" t="s">
        <v>28</v>
      </c>
      <c r="J19" s="36" t="str">
        <f>IF('Rekapitulace stavby'!AN13="Vyplň údaj","",IF('Rekapitulace stavby'!AN13="","",'Rekapitulace stavby'!AN13))</f>
        <v/>
      </c>
      <c r="K19" s="46"/>
    </row>
    <row r="20" spans="2:11" s="1" customFormat="1" ht="18" customHeight="1">
      <c r="B20" s="42"/>
      <c r="C20" s="43"/>
      <c r="D20" s="43"/>
      <c r="E20" s="36" t="str">
        <f>IF('Rekapitulace stavby'!E14="Vyplň údaj","",IF('Rekapitulace stavby'!E14="","",'Rekapitulace stavby'!E14))</f>
        <v/>
      </c>
      <c r="F20" s="43"/>
      <c r="G20" s="43"/>
      <c r="H20" s="43"/>
      <c r="I20" s="129" t="s">
        <v>31</v>
      </c>
      <c r="J20" s="36" t="str">
        <f>IF('Rekapitulace stavby'!AN14="Vyplň údaj","",IF('Rekapitulace stavby'!AN14="","",'Rekapitulace stavby'!AN14))</f>
        <v/>
      </c>
      <c r="K20" s="46"/>
    </row>
    <row r="21" spans="2:11" s="1" customFormat="1" ht="6.95" customHeight="1">
      <c r="B21" s="42"/>
      <c r="C21" s="43"/>
      <c r="D21" s="43"/>
      <c r="E21" s="43"/>
      <c r="F21" s="43"/>
      <c r="G21" s="43"/>
      <c r="H21" s="43"/>
      <c r="I21" s="128"/>
      <c r="J21" s="43"/>
      <c r="K21" s="46"/>
    </row>
    <row r="22" spans="2:11" s="1" customFormat="1" ht="14.45" customHeight="1">
      <c r="B22" s="42"/>
      <c r="C22" s="43"/>
      <c r="D22" s="38" t="s">
        <v>34</v>
      </c>
      <c r="E22" s="43"/>
      <c r="F22" s="43"/>
      <c r="G22" s="43"/>
      <c r="H22" s="43"/>
      <c r="I22" s="129" t="s">
        <v>28</v>
      </c>
      <c r="J22" s="36" t="s">
        <v>35</v>
      </c>
      <c r="K22" s="46"/>
    </row>
    <row r="23" spans="2:11" s="1" customFormat="1" ht="18" customHeight="1">
      <c r="B23" s="42"/>
      <c r="C23" s="43"/>
      <c r="D23" s="43"/>
      <c r="E23" s="36" t="s">
        <v>36</v>
      </c>
      <c r="F23" s="43"/>
      <c r="G23" s="43"/>
      <c r="H23" s="43"/>
      <c r="I23" s="129" t="s">
        <v>31</v>
      </c>
      <c r="J23" s="36" t="s">
        <v>21</v>
      </c>
      <c r="K23" s="46"/>
    </row>
    <row r="24" spans="2:11" s="1" customFormat="1" ht="6.95" customHeight="1">
      <c r="B24" s="42"/>
      <c r="C24" s="43"/>
      <c r="D24" s="43"/>
      <c r="E24" s="43"/>
      <c r="F24" s="43"/>
      <c r="G24" s="43"/>
      <c r="H24" s="43"/>
      <c r="I24" s="128"/>
      <c r="J24" s="43"/>
      <c r="K24" s="46"/>
    </row>
    <row r="25" spans="2:11" s="1" customFormat="1" ht="14.45" customHeight="1">
      <c r="B25" s="42"/>
      <c r="C25" s="43"/>
      <c r="D25" s="38" t="s">
        <v>38</v>
      </c>
      <c r="E25" s="43"/>
      <c r="F25" s="43"/>
      <c r="G25" s="43"/>
      <c r="H25" s="43"/>
      <c r="I25" s="128"/>
      <c r="J25" s="43"/>
      <c r="K25" s="46"/>
    </row>
    <row r="26" spans="2:11" s="7" customFormat="1" ht="22.5" customHeight="1">
      <c r="B26" s="131"/>
      <c r="C26" s="132"/>
      <c r="D26" s="132"/>
      <c r="E26" s="384" t="s">
        <v>21</v>
      </c>
      <c r="F26" s="384"/>
      <c r="G26" s="384"/>
      <c r="H26" s="384"/>
      <c r="I26" s="133"/>
      <c r="J26" s="132"/>
      <c r="K26" s="134"/>
    </row>
    <row r="27" spans="2:11" s="1" customFormat="1" ht="6.95" customHeight="1">
      <c r="B27" s="42"/>
      <c r="C27" s="43"/>
      <c r="D27" s="43"/>
      <c r="E27" s="43"/>
      <c r="F27" s="43"/>
      <c r="G27" s="43"/>
      <c r="H27" s="43"/>
      <c r="I27" s="128"/>
      <c r="J27" s="43"/>
      <c r="K27" s="46"/>
    </row>
    <row r="28" spans="2:11" s="1" customFormat="1" ht="6.95" customHeight="1">
      <c r="B28" s="42"/>
      <c r="C28" s="43"/>
      <c r="D28" s="86"/>
      <c r="E28" s="86"/>
      <c r="F28" s="86"/>
      <c r="G28" s="86"/>
      <c r="H28" s="86"/>
      <c r="I28" s="135"/>
      <c r="J28" s="86"/>
      <c r="K28" s="136"/>
    </row>
    <row r="29" spans="2:11" s="1" customFormat="1" ht="25.35" customHeight="1">
      <c r="B29" s="42"/>
      <c r="C29" s="43"/>
      <c r="D29" s="137" t="s">
        <v>40</v>
      </c>
      <c r="E29" s="43"/>
      <c r="F29" s="43"/>
      <c r="G29" s="43"/>
      <c r="H29" s="43"/>
      <c r="I29" s="128"/>
      <c r="J29" s="138">
        <f>ROUND(J96,2)</f>
        <v>0</v>
      </c>
      <c r="K29" s="46"/>
    </row>
    <row r="30" spans="2:11" s="1" customFormat="1" ht="6.95" customHeight="1">
      <c r="B30" s="42"/>
      <c r="C30" s="43"/>
      <c r="D30" s="86"/>
      <c r="E30" s="86"/>
      <c r="F30" s="86"/>
      <c r="G30" s="86"/>
      <c r="H30" s="86"/>
      <c r="I30" s="135"/>
      <c r="J30" s="86"/>
      <c r="K30" s="136"/>
    </row>
    <row r="31" spans="2:11" s="1" customFormat="1" ht="14.45" customHeight="1">
      <c r="B31" s="42"/>
      <c r="C31" s="43"/>
      <c r="D31" s="43"/>
      <c r="E31" s="43"/>
      <c r="F31" s="47" t="s">
        <v>42</v>
      </c>
      <c r="G31" s="43"/>
      <c r="H31" s="43"/>
      <c r="I31" s="139" t="s">
        <v>41</v>
      </c>
      <c r="J31" s="47" t="s">
        <v>43</v>
      </c>
      <c r="K31" s="46"/>
    </row>
    <row r="32" spans="2:11" s="1" customFormat="1" ht="14.45" customHeight="1">
      <c r="B32" s="42"/>
      <c r="C32" s="43"/>
      <c r="D32" s="50" t="s">
        <v>44</v>
      </c>
      <c r="E32" s="50" t="s">
        <v>45</v>
      </c>
      <c r="F32" s="140">
        <f>ROUND(SUM(BE96:BE335), 2)</f>
        <v>0</v>
      </c>
      <c r="G32" s="43"/>
      <c r="H32" s="43"/>
      <c r="I32" s="141">
        <v>0.21</v>
      </c>
      <c r="J32" s="140">
        <f>ROUND(ROUND((SUM(BE96:BE335)), 2)*I32, 2)</f>
        <v>0</v>
      </c>
      <c r="K32" s="46"/>
    </row>
    <row r="33" spans="2:11" s="1" customFormat="1" ht="14.45" customHeight="1">
      <c r="B33" s="42"/>
      <c r="C33" s="43"/>
      <c r="D33" s="43"/>
      <c r="E33" s="50" t="s">
        <v>46</v>
      </c>
      <c r="F33" s="140">
        <f>ROUND(SUM(BF96:BF335), 2)</f>
        <v>0</v>
      </c>
      <c r="G33" s="43"/>
      <c r="H33" s="43"/>
      <c r="I33" s="141">
        <v>0.15</v>
      </c>
      <c r="J33" s="140">
        <f>ROUND(ROUND((SUM(BF96:BF335)), 2)*I33, 2)</f>
        <v>0</v>
      </c>
      <c r="K33" s="46"/>
    </row>
    <row r="34" spans="2:11" s="1" customFormat="1" ht="14.45" hidden="1" customHeight="1">
      <c r="B34" s="42"/>
      <c r="C34" s="43"/>
      <c r="D34" s="43"/>
      <c r="E34" s="50" t="s">
        <v>47</v>
      </c>
      <c r="F34" s="140">
        <f>ROUND(SUM(BG96:BG335), 2)</f>
        <v>0</v>
      </c>
      <c r="G34" s="43"/>
      <c r="H34" s="43"/>
      <c r="I34" s="141">
        <v>0.21</v>
      </c>
      <c r="J34" s="140">
        <v>0</v>
      </c>
      <c r="K34" s="46"/>
    </row>
    <row r="35" spans="2:11" s="1" customFormat="1" ht="14.45" hidden="1" customHeight="1">
      <c r="B35" s="42"/>
      <c r="C35" s="43"/>
      <c r="D35" s="43"/>
      <c r="E35" s="50" t="s">
        <v>48</v>
      </c>
      <c r="F35" s="140">
        <f>ROUND(SUM(BH96:BH335), 2)</f>
        <v>0</v>
      </c>
      <c r="G35" s="43"/>
      <c r="H35" s="43"/>
      <c r="I35" s="141">
        <v>0.15</v>
      </c>
      <c r="J35" s="140">
        <v>0</v>
      </c>
      <c r="K35" s="46"/>
    </row>
    <row r="36" spans="2:11" s="1" customFormat="1" ht="14.45" hidden="1" customHeight="1">
      <c r="B36" s="42"/>
      <c r="C36" s="43"/>
      <c r="D36" s="43"/>
      <c r="E36" s="50" t="s">
        <v>49</v>
      </c>
      <c r="F36" s="140">
        <f>ROUND(SUM(BI96:BI335), 2)</f>
        <v>0</v>
      </c>
      <c r="G36" s="43"/>
      <c r="H36" s="43"/>
      <c r="I36" s="141">
        <v>0</v>
      </c>
      <c r="J36" s="140">
        <v>0</v>
      </c>
      <c r="K36" s="46"/>
    </row>
    <row r="37" spans="2:11" s="1" customFormat="1" ht="6.95" customHeight="1">
      <c r="B37" s="42"/>
      <c r="C37" s="43"/>
      <c r="D37" s="43"/>
      <c r="E37" s="43"/>
      <c r="F37" s="43"/>
      <c r="G37" s="43"/>
      <c r="H37" s="43"/>
      <c r="I37" s="128"/>
      <c r="J37" s="43"/>
      <c r="K37" s="46"/>
    </row>
    <row r="38" spans="2:11" s="1" customFormat="1" ht="25.35" customHeight="1">
      <c r="B38" s="42"/>
      <c r="C38" s="142"/>
      <c r="D38" s="143" t="s">
        <v>50</v>
      </c>
      <c r="E38" s="80"/>
      <c r="F38" s="80"/>
      <c r="G38" s="144" t="s">
        <v>51</v>
      </c>
      <c r="H38" s="145" t="s">
        <v>52</v>
      </c>
      <c r="I38" s="146"/>
      <c r="J38" s="147">
        <f>SUM(J29:J36)</f>
        <v>0</v>
      </c>
      <c r="K38" s="148"/>
    </row>
    <row r="39" spans="2:11" s="1" customFormat="1" ht="14.45" customHeight="1">
      <c r="B39" s="57"/>
      <c r="C39" s="58"/>
      <c r="D39" s="58"/>
      <c r="E39" s="58"/>
      <c r="F39" s="58"/>
      <c r="G39" s="58"/>
      <c r="H39" s="58"/>
      <c r="I39" s="149"/>
      <c r="J39" s="58"/>
      <c r="K39" s="59"/>
    </row>
    <row r="43" spans="2:11" s="1" customFormat="1" ht="6.95" customHeight="1">
      <c r="B43" s="150"/>
      <c r="C43" s="151"/>
      <c r="D43" s="151"/>
      <c r="E43" s="151"/>
      <c r="F43" s="151"/>
      <c r="G43" s="151"/>
      <c r="H43" s="151"/>
      <c r="I43" s="152"/>
      <c r="J43" s="151"/>
      <c r="K43" s="153"/>
    </row>
    <row r="44" spans="2:11" s="1" customFormat="1" ht="36.950000000000003" customHeight="1">
      <c r="B44" s="42"/>
      <c r="C44" s="31" t="s">
        <v>280</v>
      </c>
      <c r="D44" s="43"/>
      <c r="E44" s="43"/>
      <c r="F44" s="43"/>
      <c r="G44" s="43"/>
      <c r="H44" s="43"/>
      <c r="I44" s="128"/>
      <c r="J44" s="43"/>
      <c r="K44" s="46"/>
    </row>
    <row r="45" spans="2:11" s="1" customFormat="1" ht="6.95" customHeight="1">
      <c r="B45" s="42"/>
      <c r="C45" s="43"/>
      <c r="D45" s="43"/>
      <c r="E45" s="43"/>
      <c r="F45" s="43"/>
      <c r="G45" s="43"/>
      <c r="H45" s="43"/>
      <c r="I45" s="128"/>
      <c r="J45" s="43"/>
      <c r="K45" s="46"/>
    </row>
    <row r="46" spans="2:11" s="1" customFormat="1" ht="14.45" customHeight="1">
      <c r="B46" s="42"/>
      <c r="C46" s="38" t="s">
        <v>18</v>
      </c>
      <c r="D46" s="43"/>
      <c r="E46" s="43"/>
      <c r="F46" s="43"/>
      <c r="G46" s="43"/>
      <c r="H46" s="43"/>
      <c r="I46" s="128"/>
      <c r="J46" s="43"/>
      <c r="K46" s="46"/>
    </row>
    <row r="47" spans="2:11" s="1" customFormat="1" ht="22.5" customHeight="1">
      <c r="B47" s="42"/>
      <c r="C47" s="43"/>
      <c r="D47" s="43"/>
      <c r="E47" s="420" t="str">
        <f>E7</f>
        <v>Národní telemedicínské centrum</v>
      </c>
      <c r="F47" s="421"/>
      <c r="G47" s="421"/>
      <c r="H47" s="421"/>
      <c r="I47" s="128"/>
      <c r="J47" s="43"/>
      <c r="K47" s="46"/>
    </row>
    <row r="48" spans="2:11">
      <c r="B48" s="29"/>
      <c r="C48" s="38" t="s">
        <v>278</v>
      </c>
      <c r="D48" s="30"/>
      <c r="E48" s="30"/>
      <c r="F48" s="30"/>
      <c r="G48" s="30"/>
      <c r="H48" s="30"/>
      <c r="I48" s="127"/>
      <c r="J48" s="30"/>
      <c r="K48" s="32"/>
    </row>
    <row r="49" spans="2:47" s="1" customFormat="1" ht="22.5" customHeight="1">
      <c r="B49" s="42"/>
      <c r="C49" s="43"/>
      <c r="D49" s="43"/>
      <c r="E49" s="420" t="s">
        <v>3435</v>
      </c>
      <c r="F49" s="423"/>
      <c r="G49" s="423"/>
      <c r="H49" s="423"/>
      <c r="I49" s="128"/>
      <c r="J49" s="43"/>
      <c r="K49" s="46"/>
    </row>
    <row r="50" spans="2:47" s="1" customFormat="1" ht="14.45" customHeight="1">
      <c r="B50" s="42"/>
      <c r="C50" s="38" t="s">
        <v>425</v>
      </c>
      <c r="D50" s="43"/>
      <c r="E50" s="43"/>
      <c r="F50" s="43"/>
      <c r="G50" s="43"/>
      <c r="H50" s="43"/>
      <c r="I50" s="128"/>
      <c r="J50" s="43"/>
      <c r="K50" s="46"/>
    </row>
    <row r="51" spans="2:47" s="1" customFormat="1" ht="23.25" customHeight="1">
      <c r="B51" s="42"/>
      <c r="C51" s="43"/>
      <c r="D51" s="43"/>
      <c r="E51" s="422" t="str">
        <f>E11</f>
        <v>02 - Ocelové konstrukce</v>
      </c>
      <c r="F51" s="423"/>
      <c r="G51" s="423"/>
      <c r="H51" s="423"/>
      <c r="I51" s="128"/>
      <c r="J51" s="43"/>
      <c r="K51" s="46"/>
    </row>
    <row r="52" spans="2:47" s="1" customFormat="1" ht="6.95" customHeight="1">
      <c r="B52" s="42"/>
      <c r="C52" s="43"/>
      <c r="D52" s="43"/>
      <c r="E52" s="43"/>
      <c r="F52" s="43"/>
      <c r="G52" s="43"/>
      <c r="H52" s="43"/>
      <c r="I52" s="128"/>
      <c r="J52" s="43"/>
      <c r="K52" s="46"/>
    </row>
    <row r="53" spans="2:47" s="1" customFormat="1" ht="18" customHeight="1">
      <c r="B53" s="42"/>
      <c r="C53" s="38" t="s">
        <v>23</v>
      </c>
      <c r="D53" s="43"/>
      <c r="E53" s="43"/>
      <c r="F53" s="36" t="str">
        <f>F14</f>
        <v>FN Olomouc</v>
      </c>
      <c r="G53" s="43"/>
      <c r="H53" s="43"/>
      <c r="I53" s="129" t="s">
        <v>25</v>
      </c>
      <c r="J53" s="130" t="str">
        <f>IF(J14="","",J14)</f>
        <v>26.1.2017</v>
      </c>
      <c r="K53" s="46"/>
    </row>
    <row r="54" spans="2:47" s="1" customFormat="1" ht="6.95" customHeight="1">
      <c r="B54" s="42"/>
      <c r="C54" s="43"/>
      <c r="D54" s="43"/>
      <c r="E54" s="43"/>
      <c r="F54" s="43"/>
      <c r="G54" s="43"/>
      <c r="H54" s="43"/>
      <c r="I54" s="128"/>
      <c r="J54" s="43"/>
      <c r="K54" s="46"/>
    </row>
    <row r="55" spans="2:47" s="1" customFormat="1">
      <c r="B55" s="42"/>
      <c r="C55" s="38" t="s">
        <v>27</v>
      </c>
      <c r="D55" s="43"/>
      <c r="E55" s="43"/>
      <c r="F55" s="36" t="str">
        <f>E17</f>
        <v>SPS Projekt s. r.o., Za Návsí 1670/9, Praha 10</v>
      </c>
      <c r="G55" s="43"/>
      <c r="H55" s="43"/>
      <c r="I55" s="129" t="s">
        <v>34</v>
      </c>
      <c r="J55" s="36" t="str">
        <f>E23</f>
        <v>OK Plan Architects s.r.o., Na Závodí 631, Humpolec</v>
      </c>
      <c r="K55" s="46"/>
    </row>
    <row r="56" spans="2:47" s="1" customFormat="1" ht="14.45" customHeight="1">
      <c r="B56" s="42"/>
      <c r="C56" s="38" t="s">
        <v>32</v>
      </c>
      <c r="D56" s="43"/>
      <c r="E56" s="43"/>
      <c r="F56" s="36" t="str">
        <f>IF(E20="","",E20)</f>
        <v/>
      </c>
      <c r="G56" s="43"/>
      <c r="H56" s="43"/>
      <c r="I56" s="128"/>
      <c r="J56" s="43"/>
      <c r="K56" s="46"/>
    </row>
    <row r="57" spans="2:47" s="1" customFormat="1" ht="10.35" customHeight="1">
      <c r="B57" s="42"/>
      <c r="C57" s="43"/>
      <c r="D57" s="43"/>
      <c r="E57" s="43"/>
      <c r="F57" s="43"/>
      <c r="G57" s="43"/>
      <c r="H57" s="43"/>
      <c r="I57" s="128"/>
      <c r="J57" s="43"/>
      <c r="K57" s="46"/>
    </row>
    <row r="58" spans="2:47" s="1" customFormat="1" ht="29.25" customHeight="1">
      <c r="B58" s="42"/>
      <c r="C58" s="154" t="s">
        <v>281</v>
      </c>
      <c r="D58" s="142"/>
      <c r="E58" s="142"/>
      <c r="F58" s="142"/>
      <c r="G58" s="142"/>
      <c r="H58" s="142"/>
      <c r="I58" s="155"/>
      <c r="J58" s="156" t="s">
        <v>282</v>
      </c>
      <c r="K58" s="157"/>
    </row>
    <row r="59" spans="2:47" s="1" customFormat="1" ht="10.35" customHeight="1">
      <c r="B59" s="42"/>
      <c r="C59" s="43"/>
      <c r="D59" s="43"/>
      <c r="E59" s="43"/>
      <c r="F59" s="43"/>
      <c r="G59" s="43"/>
      <c r="H59" s="43"/>
      <c r="I59" s="128"/>
      <c r="J59" s="43"/>
      <c r="K59" s="46"/>
    </row>
    <row r="60" spans="2:47" s="1" customFormat="1" ht="29.25" customHeight="1">
      <c r="B60" s="42"/>
      <c r="C60" s="158" t="s">
        <v>283</v>
      </c>
      <c r="D60" s="43"/>
      <c r="E60" s="43"/>
      <c r="F60" s="43"/>
      <c r="G60" s="43"/>
      <c r="H60" s="43"/>
      <c r="I60" s="128"/>
      <c r="J60" s="138">
        <f>J96</f>
        <v>0</v>
      </c>
      <c r="K60" s="46"/>
      <c r="AU60" s="25" t="s">
        <v>284</v>
      </c>
    </row>
    <row r="61" spans="2:47" s="8" customFormat="1" ht="24.95" customHeight="1">
      <c r="B61" s="159"/>
      <c r="C61" s="160"/>
      <c r="D61" s="161" t="s">
        <v>1646</v>
      </c>
      <c r="E61" s="162"/>
      <c r="F61" s="162"/>
      <c r="G61" s="162"/>
      <c r="H61" s="162"/>
      <c r="I61" s="163"/>
      <c r="J61" s="164">
        <f>J97</f>
        <v>0</v>
      </c>
      <c r="K61" s="165"/>
    </row>
    <row r="62" spans="2:47" s="9" customFormat="1" ht="19.899999999999999" customHeight="1">
      <c r="B62" s="166"/>
      <c r="C62" s="167"/>
      <c r="D62" s="168" t="s">
        <v>4079</v>
      </c>
      <c r="E62" s="169"/>
      <c r="F62" s="169"/>
      <c r="G62" s="169"/>
      <c r="H62" s="169"/>
      <c r="I62" s="170"/>
      <c r="J62" s="171">
        <f>J98</f>
        <v>0</v>
      </c>
      <c r="K62" s="172"/>
    </row>
    <row r="63" spans="2:47" s="9" customFormat="1" ht="14.85" customHeight="1">
      <c r="B63" s="166"/>
      <c r="C63" s="167"/>
      <c r="D63" s="168" t="s">
        <v>440</v>
      </c>
      <c r="E63" s="169"/>
      <c r="F63" s="169"/>
      <c r="G63" s="169"/>
      <c r="H63" s="169"/>
      <c r="I63" s="170"/>
      <c r="J63" s="171">
        <f>J99</f>
        <v>0</v>
      </c>
      <c r="K63" s="172"/>
    </row>
    <row r="64" spans="2:47" s="9" customFormat="1" ht="14.85" customHeight="1">
      <c r="B64" s="166"/>
      <c r="C64" s="167"/>
      <c r="D64" s="168" t="s">
        <v>3463</v>
      </c>
      <c r="E64" s="169"/>
      <c r="F64" s="169"/>
      <c r="G64" s="169"/>
      <c r="H64" s="169"/>
      <c r="I64" s="170"/>
      <c r="J64" s="171">
        <f>J239</f>
        <v>0</v>
      </c>
      <c r="K64" s="172"/>
    </row>
    <row r="65" spans="2:12" s="9" customFormat="1" ht="19.899999999999999" customHeight="1">
      <c r="B65" s="166"/>
      <c r="C65" s="167"/>
      <c r="D65" s="168" t="s">
        <v>4080</v>
      </c>
      <c r="E65" s="169"/>
      <c r="F65" s="169"/>
      <c r="G65" s="169"/>
      <c r="H65" s="169"/>
      <c r="I65" s="170"/>
      <c r="J65" s="171">
        <f>J241</f>
        <v>0</v>
      </c>
      <c r="K65" s="172"/>
    </row>
    <row r="66" spans="2:12" s="9" customFormat="1" ht="14.85" customHeight="1">
      <c r="B66" s="166"/>
      <c r="C66" s="167"/>
      <c r="D66" s="168" t="s">
        <v>3465</v>
      </c>
      <c r="E66" s="169"/>
      <c r="F66" s="169"/>
      <c r="G66" s="169"/>
      <c r="H66" s="169"/>
      <c r="I66" s="170"/>
      <c r="J66" s="171">
        <f>J242</f>
        <v>0</v>
      </c>
      <c r="K66" s="172"/>
    </row>
    <row r="67" spans="2:12" s="9" customFormat="1" ht="14.85" customHeight="1">
      <c r="B67" s="166"/>
      <c r="C67" s="167"/>
      <c r="D67" s="168" t="s">
        <v>3466</v>
      </c>
      <c r="E67" s="169"/>
      <c r="F67" s="169"/>
      <c r="G67" s="169"/>
      <c r="H67" s="169"/>
      <c r="I67" s="170"/>
      <c r="J67" s="171">
        <f>J249</f>
        <v>0</v>
      </c>
      <c r="K67" s="172"/>
    </row>
    <row r="68" spans="2:12" s="9" customFormat="1" ht="14.85" customHeight="1">
      <c r="B68" s="166"/>
      <c r="C68" s="167"/>
      <c r="D68" s="168" t="s">
        <v>3463</v>
      </c>
      <c r="E68" s="169"/>
      <c r="F68" s="169"/>
      <c r="G68" s="169"/>
      <c r="H68" s="169"/>
      <c r="I68" s="170"/>
      <c r="J68" s="171">
        <f>J256</f>
        <v>0</v>
      </c>
      <c r="K68" s="172"/>
    </row>
    <row r="69" spans="2:12" s="8" customFormat="1" ht="24.95" customHeight="1">
      <c r="B69" s="159"/>
      <c r="C69" s="160"/>
      <c r="D69" s="161" t="s">
        <v>1815</v>
      </c>
      <c r="E69" s="162"/>
      <c r="F69" s="162"/>
      <c r="G69" s="162"/>
      <c r="H69" s="162"/>
      <c r="I69" s="163"/>
      <c r="J69" s="164">
        <f>J258</f>
        <v>0</v>
      </c>
      <c r="K69" s="165"/>
    </row>
    <row r="70" spans="2:12" s="9" customFormat="1" ht="19.899999999999999" customHeight="1">
      <c r="B70" s="166"/>
      <c r="C70" s="167"/>
      <c r="D70" s="168" t="s">
        <v>4081</v>
      </c>
      <c r="E70" s="169"/>
      <c r="F70" s="169"/>
      <c r="G70" s="169"/>
      <c r="H70" s="169"/>
      <c r="I70" s="170"/>
      <c r="J70" s="171">
        <f>J259</f>
        <v>0</v>
      </c>
      <c r="K70" s="172"/>
    </row>
    <row r="71" spans="2:12" s="9" customFormat="1" ht="14.85" customHeight="1">
      <c r="B71" s="166"/>
      <c r="C71" s="167"/>
      <c r="D71" s="168" t="s">
        <v>3461</v>
      </c>
      <c r="E71" s="169"/>
      <c r="F71" s="169"/>
      <c r="G71" s="169"/>
      <c r="H71" s="169"/>
      <c r="I71" s="170"/>
      <c r="J71" s="171">
        <f>J260</f>
        <v>0</v>
      </c>
      <c r="K71" s="172"/>
    </row>
    <row r="72" spans="2:12" s="9" customFormat="1" ht="14.85" customHeight="1">
      <c r="B72" s="166"/>
      <c r="C72" s="167"/>
      <c r="D72" s="168" t="s">
        <v>4082</v>
      </c>
      <c r="E72" s="169"/>
      <c r="F72" s="169"/>
      <c r="G72" s="169"/>
      <c r="H72" s="169"/>
      <c r="I72" s="170"/>
      <c r="J72" s="171">
        <f>J324</f>
        <v>0</v>
      </c>
      <c r="K72" s="172"/>
    </row>
    <row r="73" spans="2:12" s="9" customFormat="1" ht="19.899999999999999" customHeight="1">
      <c r="B73" s="166"/>
      <c r="C73" s="167"/>
      <c r="D73" s="168" t="s">
        <v>4083</v>
      </c>
      <c r="E73" s="169"/>
      <c r="F73" s="169"/>
      <c r="G73" s="169"/>
      <c r="H73" s="169"/>
      <c r="I73" s="170"/>
      <c r="J73" s="171">
        <f>J330</f>
        <v>0</v>
      </c>
      <c r="K73" s="172"/>
    </row>
    <row r="74" spans="2:12" s="9" customFormat="1" ht="14.85" customHeight="1">
      <c r="B74" s="166"/>
      <c r="C74" s="167"/>
      <c r="D74" s="168" t="s">
        <v>4084</v>
      </c>
      <c r="E74" s="169"/>
      <c r="F74" s="169"/>
      <c r="G74" s="169"/>
      <c r="H74" s="169"/>
      <c r="I74" s="170"/>
      <c r="J74" s="171">
        <f>J331</f>
        <v>0</v>
      </c>
      <c r="K74" s="172"/>
    </row>
    <row r="75" spans="2:12" s="1" customFormat="1" ht="21.75" customHeight="1">
      <c r="B75" s="42"/>
      <c r="C75" s="43"/>
      <c r="D75" s="43"/>
      <c r="E75" s="43"/>
      <c r="F75" s="43"/>
      <c r="G75" s="43"/>
      <c r="H75" s="43"/>
      <c r="I75" s="128"/>
      <c r="J75" s="43"/>
      <c r="K75" s="46"/>
    </row>
    <row r="76" spans="2:12" s="1" customFormat="1" ht="6.95" customHeight="1">
      <c r="B76" s="57"/>
      <c r="C76" s="58"/>
      <c r="D76" s="58"/>
      <c r="E76" s="58"/>
      <c r="F76" s="58"/>
      <c r="G76" s="58"/>
      <c r="H76" s="58"/>
      <c r="I76" s="149"/>
      <c r="J76" s="58"/>
      <c r="K76" s="59"/>
    </row>
    <row r="80" spans="2:12" s="1" customFormat="1" ht="6.95" customHeight="1">
      <c r="B80" s="60"/>
      <c r="C80" s="61"/>
      <c r="D80" s="61"/>
      <c r="E80" s="61"/>
      <c r="F80" s="61"/>
      <c r="G80" s="61"/>
      <c r="H80" s="61"/>
      <c r="I80" s="152"/>
      <c r="J80" s="61"/>
      <c r="K80" s="61"/>
      <c r="L80" s="62"/>
    </row>
    <row r="81" spans="2:63" s="1" customFormat="1" ht="36.950000000000003" customHeight="1">
      <c r="B81" s="42"/>
      <c r="C81" s="63" t="s">
        <v>292</v>
      </c>
      <c r="D81" s="64"/>
      <c r="E81" s="64"/>
      <c r="F81" s="64"/>
      <c r="G81" s="64"/>
      <c r="H81" s="64"/>
      <c r="I81" s="173"/>
      <c r="J81" s="64"/>
      <c r="K81" s="64"/>
      <c r="L81" s="62"/>
    </row>
    <row r="82" spans="2:63" s="1" customFormat="1" ht="6.95" customHeight="1">
      <c r="B82" s="42"/>
      <c r="C82" s="64"/>
      <c r="D82" s="64"/>
      <c r="E82" s="64"/>
      <c r="F82" s="64"/>
      <c r="G82" s="64"/>
      <c r="H82" s="64"/>
      <c r="I82" s="173"/>
      <c r="J82" s="64"/>
      <c r="K82" s="64"/>
      <c r="L82" s="62"/>
    </row>
    <row r="83" spans="2:63" s="1" customFormat="1" ht="14.45" customHeight="1">
      <c r="B83" s="42"/>
      <c r="C83" s="66" t="s">
        <v>18</v>
      </c>
      <c r="D83" s="64"/>
      <c r="E83" s="64"/>
      <c r="F83" s="64"/>
      <c r="G83" s="64"/>
      <c r="H83" s="64"/>
      <c r="I83" s="173"/>
      <c r="J83" s="64"/>
      <c r="K83" s="64"/>
      <c r="L83" s="62"/>
    </row>
    <row r="84" spans="2:63" s="1" customFormat="1" ht="22.5" customHeight="1">
      <c r="B84" s="42"/>
      <c r="C84" s="64"/>
      <c r="D84" s="64"/>
      <c r="E84" s="424" t="str">
        <f>E7</f>
        <v>Národní telemedicínské centrum</v>
      </c>
      <c r="F84" s="425"/>
      <c r="G84" s="425"/>
      <c r="H84" s="425"/>
      <c r="I84" s="173"/>
      <c r="J84" s="64"/>
      <c r="K84" s="64"/>
      <c r="L84" s="62"/>
    </row>
    <row r="85" spans="2:63">
      <c r="B85" s="29"/>
      <c r="C85" s="66" t="s">
        <v>278</v>
      </c>
      <c r="D85" s="219"/>
      <c r="E85" s="219"/>
      <c r="F85" s="219"/>
      <c r="G85" s="219"/>
      <c r="H85" s="219"/>
      <c r="J85" s="219"/>
      <c r="K85" s="219"/>
      <c r="L85" s="220"/>
    </row>
    <row r="86" spans="2:63" s="1" customFormat="1" ht="22.5" customHeight="1">
      <c r="B86" s="42"/>
      <c r="C86" s="64"/>
      <c r="D86" s="64"/>
      <c r="E86" s="424" t="s">
        <v>3435</v>
      </c>
      <c r="F86" s="426"/>
      <c r="G86" s="426"/>
      <c r="H86" s="426"/>
      <c r="I86" s="173"/>
      <c r="J86" s="64"/>
      <c r="K86" s="64"/>
      <c r="L86" s="62"/>
    </row>
    <row r="87" spans="2:63" s="1" customFormat="1" ht="14.45" customHeight="1">
      <c r="B87" s="42"/>
      <c r="C87" s="66" t="s">
        <v>425</v>
      </c>
      <c r="D87" s="64"/>
      <c r="E87" s="64"/>
      <c r="F87" s="64"/>
      <c r="G87" s="64"/>
      <c r="H87" s="64"/>
      <c r="I87" s="173"/>
      <c r="J87" s="64"/>
      <c r="K87" s="64"/>
      <c r="L87" s="62"/>
    </row>
    <row r="88" spans="2:63" s="1" customFormat="1" ht="23.25" customHeight="1">
      <c r="B88" s="42"/>
      <c r="C88" s="64"/>
      <c r="D88" s="64"/>
      <c r="E88" s="395" t="str">
        <f>E11</f>
        <v>02 - Ocelové konstrukce</v>
      </c>
      <c r="F88" s="426"/>
      <c r="G88" s="426"/>
      <c r="H88" s="426"/>
      <c r="I88" s="173"/>
      <c r="J88" s="64"/>
      <c r="K88" s="64"/>
      <c r="L88" s="62"/>
    </row>
    <row r="89" spans="2:63" s="1" customFormat="1" ht="6.95" customHeight="1">
      <c r="B89" s="42"/>
      <c r="C89" s="64"/>
      <c r="D89" s="64"/>
      <c r="E89" s="64"/>
      <c r="F89" s="64"/>
      <c r="G89" s="64"/>
      <c r="H89" s="64"/>
      <c r="I89" s="173"/>
      <c r="J89" s="64"/>
      <c r="K89" s="64"/>
      <c r="L89" s="62"/>
    </row>
    <row r="90" spans="2:63" s="1" customFormat="1" ht="18" customHeight="1">
      <c r="B90" s="42"/>
      <c r="C90" s="66" t="s">
        <v>23</v>
      </c>
      <c r="D90" s="64"/>
      <c r="E90" s="64"/>
      <c r="F90" s="174" t="str">
        <f>F14</f>
        <v>FN Olomouc</v>
      </c>
      <c r="G90" s="64"/>
      <c r="H90" s="64"/>
      <c r="I90" s="175" t="s">
        <v>25</v>
      </c>
      <c r="J90" s="74" t="str">
        <f>IF(J14="","",J14)</f>
        <v>26.1.2017</v>
      </c>
      <c r="K90" s="64"/>
      <c r="L90" s="62"/>
    </row>
    <row r="91" spans="2:63" s="1" customFormat="1" ht="6.95" customHeight="1">
      <c r="B91" s="42"/>
      <c r="C91" s="64"/>
      <c r="D91" s="64"/>
      <c r="E91" s="64"/>
      <c r="F91" s="64"/>
      <c r="G91" s="64"/>
      <c r="H91" s="64"/>
      <c r="I91" s="173"/>
      <c r="J91" s="64"/>
      <c r="K91" s="64"/>
      <c r="L91" s="62"/>
    </row>
    <row r="92" spans="2:63" s="1" customFormat="1">
      <c r="B92" s="42"/>
      <c r="C92" s="66" t="s">
        <v>27</v>
      </c>
      <c r="D92" s="64"/>
      <c r="E92" s="64"/>
      <c r="F92" s="174" t="str">
        <f>E17</f>
        <v>SPS Projekt s. r.o., Za Návsí 1670/9, Praha 10</v>
      </c>
      <c r="G92" s="64"/>
      <c r="H92" s="64"/>
      <c r="I92" s="175" t="s">
        <v>34</v>
      </c>
      <c r="J92" s="174" t="str">
        <f>E23</f>
        <v>OK Plan Architects s.r.o., Na Závodí 631, Humpolec</v>
      </c>
      <c r="K92" s="64"/>
      <c r="L92" s="62"/>
    </row>
    <row r="93" spans="2:63" s="1" customFormat="1" ht="14.45" customHeight="1">
      <c r="B93" s="42"/>
      <c r="C93" s="66" t="s">
        <v>32</v>
      </c>
      <c r="D93" s="64"/>
      <c r="E93" s="64"/>
      <c r="F93" s="174" t="str">
        <f>IF(E20="","",E20)</f>
        <v/>
      </c>
      <c r="G93" s="64"/>
      <c r="H93" s="64"/>
      <c r="I93" s="173"/>
      <c r="J93" s="64"/>
      <c r="K93" s="64"/>
      <c r="L93" s="62"/>
    </row>
    <row r="94" spans="2:63" s="1" customFormat="1" ht="10.35" customHeight="1">
      <c r="B94" s="42"/>
      <c r="C94" s="64"/>
      <c r="D94" s="64"/>
      <c r="E94" s="64"/>
      <c r="F94" s="64"/>
      <c r="G94" s="64"/>
      <c r="H94" s="64"/>
      <c r="I94" s="173"/>
      <c r="J94" s="64"/>
      <c r="K94" s="64"/>
      <c r="L94" s="62"/>
    </row>
    <row r="95" spans="2:63" s="10" customFormat="1" ht="29.25" customHeight="1">
      <c r="B95" s="176"/>
      <c r="C95" s="177" t="s">
        <v>293</v>
      </c>
      <c r="D95" s="178" t="s">
        <v>59</v>
      </c>
      <c r="E95" s="178" t="s">
        <v>55</v>
      </c>
      <c r="F95" s="178" t="s">
        <v>294</v>
      </c>
      <c r="G95" s="178" t="s">
        <v>295</v>
      </c>
      <c r="H95" s="178" t="s">
        <v>296</v>
      </c>
      <c r="I95" s="179" t="s">
        <v>297</v>
      </c>
      <c r="J95" s="178" t="s">
        <v>282</v>
      </c>
      <c r="K95" s="180" t="s">
        <v>298</v>
      </c>
      <c r="L95" s="181"/>
      <c r="M95" s="82" t="s">
        <v>299</v>
      </c>
      <c r="N95" s="83" t="s">
        <v>44</v>
      </c>
      <c r="O95" s="83" t="s">
        <v>300</v>
      </c>
      <c r="P95" s="83" t="s">
        <v>301</v>
      </c>
      <c r="Q95" s="83" t="s">
        <v>302</v>
      </c>
      <c r="R95" s="83" t="s">
        <v>303</v>
      </c>
      <c r="S95" s="83" t="s">
        <v>304</v>
      </c>
      <c r="T95" s="84" t="s">
        <v>305</v>
      </c>
    </row>
    <row r="96" spans="2:63" s="1" customFormat="1" ht="29.25" customHeight="1">
      <c r="B96" s="42"/>
      <c r="C96" s="88" t="s">
        <v>283</v>
      </c>
      <c r="D96" s="64"/>
      <c r="E96" s="64"/>
      <c r="F96" s="64"/>
      <c r="G96" s="64"/>
      <c r="H96" s="64"/>
      <c r="I96" s="173"/>
      <c r="J96" s="182">
        <f>BK96</f>
        <v>0</v>
      </c>
      <c r="K96" s="64"/>
      <c r="L96" s="62"/>
      <c r="M96" s="85"/>
      <c r="N96" s="86"/>
      <c r="O96" s="86"/>
      <c r="P96" s="183">
        <f>P97+P258</f>
        <v>0</v>
      </c>
      <c r="Q96" s="86"/>
      <c r="R96" s="183">
        <f>R97+R258</f>
        <v>140.40533246999999</v>
      </c>
      <c r="S96" s="86"/>
      <c r="T96" s="184">
        <f>T97+T258</f>
        <v>21.329240000000002</v>
      </c>
      <c r="AT96" s="25" t="s">
        <v>73</v>
      </c>
      <c r="AU96" s="25" t="s">
        <v>284</v>
      </c>
      <c r="BK96" s="185">
        <f>BK97+BK258</f>
        <v>0</v>
      </c>
    </row>
    <row r="97" spans="2:65" s="11" customFormat="1" ht="37.35" customHeight="1">
      <c r="B97" s="186"/>
      <c r="C97" s="187"/>
      <c r="D97" s="188" t="s">
        <v>73</v>
      </c>
      <c r="E97" s="189" t="s">
        <v>444</v>
      </c>
      <c r="F97" s="189" t="s">
        <v>1651</v>
      </c>
      <c r="G97" s="187"/>
      <c r="H97" s="187"/>
      <c r="I97" s="190"/>
      <c r="J97" s="191">
        <f>BK97</f>
        <v>0</v>
      </c>
      <c r="K97" s="187"/>
      <c r="L97" s="192"/>
      <c r="M97" s="193"/>
      <c r="N97" s="194"/>
      <c r="O97" s="194"/>
      <c r="P97" s="195">
        <f>P98+P241</f>
        <v>0</v>
      </c>
      <c r="Q97" s="194"/>
      <c r="R97" s="195">
        <f>R98+R241</f>
        <v>124.05002096999998</v>
      </c>
      <c r="S97" s="194"/>
      <c r="T97" s="196">
        <f>T98+T241</f>
        <v>21.329240000000002</v>
      </c>
      <c r="AR97" s="197" t="s">
        <v>82</v>
      </c>
      <c r="AT97" s="198" t="s">
        <v>73</v>
      </c>
      <c r="AU97" s="198" t="s">
        <v>74</v>
      </c>
      <c r="AY97" s="197" t="s">
        <v>308</v>
      </c>
      <c r="BK97" s="199">
        <f>BK98+BK241</f>
        <v>0</v>
      </c>
    </row>
    <row r="98" spans="2:65" s="11" customFormat="1" ht="19.899999999999999" customHeight="1">
      <c r="B98" s="186"/>
      <c r="C98" s="187"/>
      <c r="D98" s="188" t="s">
        <v>73</v>
      </c>
      <c r="E98" s="262" t="s">
        <v>4085</v>
      </c>
      <c r="F98" s="262" t="s">
        <v>4086</v>
      </c>
      <c r="G98" s="187"/>
      <c r="H98" s="187"/>
      <c r="I98" s="190"/>
      <c r="J98" s="263">
        <f>BK98</f>
        <v>0</v>
      </c>
      <c r="K98" s="187"/>
      <c r="L98" s="192"/>
      <c r="M98" s="193"/>
      <c r="N98" s="194"/>
      <c r="O98" s="194"/>
      <c r="P98" s="195">
        <f>P99+P239</f>
        <v>0</v>
      </c>
      <c r="Q98" s="194"/>
      <c r="R98" s="195">
        <f>R99+R239</f>
        <v>115.92752096999997</v>
      </c>
      <c r="S98" s="194"/>
      <c r="T98" s="196">
        <f>T99+T239</f>
        <v>0</v>
      </c>
      <c r="AR98" s="197" t="s">
        <v>82</v>
      </c>
      <c r="AT98" s="198" t="s">
        <v>73</v>
      </c>
      <c r="AU98" s="198" t="s">
        <v>82</v>
      </c>
      <c r="AY98" s="197" t="s">
        <v>308</v>
      </c>
      <c r="BK98" s="199">
        <f>BK99+BK239</f>
        <v>0</v>
      </c>
    </row>
    <row r="99" spans="2:65" s="11" customFormat="1" ht="14.85" customHeight="1">
      <c r="B99" s="186"/>
      <c r="C99" s="187"/>
      <c r="D99" s="200" t="s">
        <v>73</v>
      </c>
      <c r="E99" s="201" t="s">
        <v>636</v>
      </c>
      <c r="F99" s="201" t="s">
        <v>637</v>
      </c>
      <c r="G99" s="187"/>
      <c r="H99" s="187"/>
      <c r="I99" s="190"/>
      <c r="J99" s="202">
        <f>BK99</f>
        <v>0</v>
      </c>
      <c r="K99" s="187"/>
      <c r="L99" s="192"/>
      <c r="M99" s="193"/>
      <c r="N99" s="194"/>
      <c r="O99" s="194"/>
      <c r="P99" s="195">
        <f>SUM(P100:P238)</f>
        <v>0</v>
      </c>
      <c r="Q99" s="194"/>
      <c r="R99" s="195">
        <f>SUM(R100:R238)</f>
        <v>115.92752096999997</v>
      </c>
      <c r="S99" s="194"/>
      <c r="T99" s="196">
        <f>SUM(T100:T238)</f>
        <v>0</v>
      </c>
      <c r="AR99" s="197" t="s">
        <v>82</v>
      </c>
      <c r="AT99" s="198" t="s">
        <v>73</v>
      </c>
      <c r="AU99" s="198" t="s">
        <v>84</v>
      </c>
      <c r="AY99" s="197" t="s">
        <v>308</v>
      </c>
      <c r="BK99" s="199">
        <f>SUM(BK100:BK238)</f>
        <v>0</v>
      </c>
    </row>
    <row r="100" spans="2:65" s="1" customFormat="1" ht="22.5" customHeight="1">
      <c r="B100" s="42"/>
      <c r="C100" s="203" t="s">
        <v>82</v>
      </c>
      <c r="D100" s="203" t="s">
        <v>311</v>
      </c>
      <c r="E100" s="204" t="s">
        <v>4087</v>
      </c>
      <c r="F100" s="205" t="s">
        <v>4088</v>
      </c>
      <c r="G100" s="206" t="s">
        <v>719</v>
      </c>
      <c r="H100" s="207">
        <v>13.971</v>
      </c>
      <c r="I100" s="208"/>
      <c r="J100" s="209">
        <f>ROUND(I100*H100,2)</f>
        <v>0</v>
      </c>
      <c r="K100" s="205" t="s">
        <v>315</v>
      </c>
      <c r="L100" s="62"/>
      <c r="M100" s="210" t="s">
        <v>21</v>
      </c>
      <c r="N100" s="211" t="s">
        <v>45</v>
      </c>
      <c r="O100" s="43"/>
      <c r="P100" s="212">
        <f>O100*H100</f>
        <v>0</v>
      </c>
      <c r="Q100" s="212">
        <v>0</v>
      </c>
      <c r="R100" s="212">
        <f>Q100*H100</f>
        <v>0</v>
      </c>
      <c r="S100" s="212">
        <v>0</v>
      </c>
      <c r="T100" s="213">
        <f>S100*H100</f>
        <v>0</v>
      </c>
      <c r="AR100" s="25" t="s">
        <v>327</v>
      </c>
      <c r="AT100" s="25" t="s">
        <v>311</v>
      </c>
      <c r="AU100" s="25" t="s">
        <v>95</v>
      </c>
      <c r="AY100" s="25" t="s">
        <v>308</v>
      </c>
      <c r="BE100" s="214">
        <f>IF(N100="základní",J100,0)</f>
        <v>0</v>
      </c>
      <c r="BF100" s="214">
        <f>IF(N100="snížená",J100,0)</f>
        <v>0</v>
      </c>
      <c r="BG100" s="214">
        <f>IF(N100="zákl. přenesená",J100,0)</f>
        <v>0</v>
      </c>
      <c r="BH100" s="214">
        <f>IF(N100="sníž. přenesená",J100,0)</f>
        <v>0</v>
      </c>
      <c r="BI100" s="214">
        <f>IF(N100="nulová",J100,0)</f>
        <v>0</v>
      </c>
      <c r="BJ100" s="25" t="s">
        <v>82</v>
      </c>
      <c r="BK100" s="214">
        <f>ROUND(I100*H100,2)</f>
        <v>0</v>
      </c>
      <c r="BL100" s="25" t="s">
        <v>327</v>
      </c>
      <c r="BM100" s="25" t="s">
        <v>4089</v>
      </c>
    </row>
    <row r="101" spans="2:65" s="1" customFormat="1" ht="22.5" customHeight="1">
      <c r="B101" s="42"/>
      <c r="C101" s="277" t="s">
        <v>84</v>
      </c>
      <c r="D101" s="277" t="s">
        <v>1079</v>
      </c>
      <c r="E101" s="278" t="s">
        <v>4090</v>
      </c>
      <c r="F101" s="279" t="s">
        <v>4091</v>
      </c>
      <c r="G101" s="280" t="s">
        <v>719</v>
      </c>
      <c r="H101" s="281">
        <v>8.8999999999999996E-2</v>
      </c>
      <c r="I101" s="282"/>
      <c r="J101" s="283">
        <f>ROUND(I101*H101,2)</f>
        <v>0</v>
      </c>
      <c r="K101" s="279" t="s">
        <v>315</v>
      </c>
      <c r="L101" s="284"/>
      <c r="M101" s="285" t="s">
        <v>21</v>
      </c>
      <c r="N101" s="286" t="s">
        <v>45</v>
      </c>
      <c r="O101" s="43"/>
      <c r="P101" s="212">
        <f>O101*H101</f>
        <v>0</v>
      </c>
      <c r="Q101" s="212">
        <v>1</v>
      </c>
      <c r="R101" s="212">
        <f>Q101*H101</f>
        <v>8.8999999999999996E-2</v>
      </c>
      <c r="S101" s="212">
        <v>0</v>
      </c>
      <c r="T101" s="213">
        <f>S101*H101</f>
        <v>0</v>
      </c>
      <c r="AR101" s="25" t="s">
        <v>342</v>
      </c>
      <c r="AT101" s="25" t="s">
        <v>1079</v>
      </c>
      <c r="AU101" s="25" t="s">
        <v>95</v>
      </c>
      <c r="AY101" s="25" t="s">
        <v>308</v>
      </c>
      <c r="BE101" s="214">
        <f>IF(N101="základní",J101,0)</f>
        <v>0</v>
      </c>
      <c r="BF101" s="214">
        <f>IF(N101="snížená",J101,0)</f>
        <v>0</v>
      </c>
      <c r="BG101" s="214">
        <f>IF(N101="zákl. přenesená",J101,0)</f>
        <v>0</v>
      </c>
      <c r="BH101" s="214">
        <f>IF(N101="sníž. přenesená",J101,0)</f>
        <v>0</v>
      </c>
      <c r="BI101" s="214">
        <f>IF(N101="nulová",J101,0)</f>
        <v>0</v>
      </c>
      <c r="BJ101" s="25" t="s">
        <v>82</v>
      </c>
      <c r="BK101" s="214">
        <f>ROUND(I101*H101,2)</f>
        <v>0</v>
      </c>
      <c r="BL101" s="25" t="s">
        <v>327</v>
      </c>
      <c r="BM101" s="25" t="s">
        <v>4092</v>
      </c>
    </row>
    <row r="102" spans="2:65" s="1" customFormat="1" ht="27">
      <c r="B102" s="42"/>
      <c r="C102" s="64"/>
      <c r="D102" s="223" t="s">
        <v>1656</v>
      </c>
      <c r="E102" s="64"/>
      <c r="F102" s="292" t="s">
        <v>4093</v>
      </c>
      <c r="G102" s="64"/>
      <c r="H102" s="64"/>
      <c r="I102" s="173"/>
      <c r="J102" s="64"/>
      <c r="K102" s="64"/>
      <c r="L102" s="62"/>
      <c r="M102" s="291"/>
      <c r="N102" s="43"/>
      <c r="O102" s="43"/>
      <c r="P102" s="43"/>
      <c r="Q102" s="43"/>
      <c r="R102" s="43"/>
      <c r="S102" s="43"/>
      <c r="T102" s="79"/>
      <c r="AT102" s="25" t="s">
        <v>1656</v>
      </c>
      <c r="AU102" s="25" t="s">
        <v>95</v>
      </c>
    </row>
    <row r="103" spans="2:65" s="13" customFormat="1" ht="13.5">
      <c r="B103" s="233"/>
      <c r="C103" s="234"/>
      <c r="D103" s="246" t="s">
        <v>451</v>
      </c>
      <c r="E103" s="234"/>
      <c r="F103" s="257" t="s">
        <v>4094</v>
      </c>
      <c r="G103" s="234"/>
      <c r="H103" s="258">
        <v>8.8999999999999996E-2</v>
      </c>
      <c r="I103" s="238"/>
      <c r="J103" s="234"/>
      <c r="K103" s="234"/>
      <c r="L103" s="239"/>
      <c r="M103" s="240"/>
      <c r="N103" s="241"/>
      <c r="O103" s="241"/>
      <c r="P103" s="241"/>
      <c r="Q103" s="241"/>
      <c r="R103" s="241"/>
      <c r="S103" s="241"/>
      <c r="T103" s="242"/>
      <c r="AT103" s="243" t="s">
        <v>451</v>
      </c>
      <c r="AU103" s="243" t="s">
        <v>95</v>
      </c>
      <c r="AV103" s="13" t="s">
        <v>84</v>
      </c>
      <c r="AW103" s="13" t="s">
        <v>6</v>
      </c>
      <c r="AX103" s="13" t="s">
        <v>82</v>
      </c>
      <c r="AY103" s="243" t="s">
        <v>308</v>
      </c>
    </row>
    <row r="104" spans="2:65" s="1" customFormat="1" ht="22.5" customHeight="1">
      <c r="B104" s="42"/>
      <c r="C104" s="277" t="s">
        <v>95</v>
      </c>
      <c r="D104" s="277" t="s">
        <v>1079</v>
      </c>
      <c r="E104" s="278" t="s">
        <v>4095</v>
      </c>
      <c r="F104" s="279" t="s">
        <v>4096</v>
      </c>
      <c r="G104" s="280" t="s">
        <v>719</v>
      </c>
      <c r="H104" s="281">
        <v>3.7999999999999999E-2</v>
      </c>
      <c r="I104" s="282"/>
      <c r="J104" s="283">
        <f>ROUND(I104*H104,2)</f>
        <v>0</v>
      </c>
      <c r="K104" s="279" t="s">
        <v>315</v>
      </c>
      <c r="L104" s="284"/>
      <c r="M104" s="285" t="s">
        <v>21</v>
      </c>
      <c r="N104" s="286" t="s">
        <v>45</v>
      </c>
      <c r="O104" s="43"/>
      <c r="P104" s="212">
        <f>O104*H104</f>
        <v>0</v>
      </c>
      <c r="Q104" s="212">
        <v>1</v>
      </c>
      <c r="R104" s="212">
        <f>Q104*H104</f>
        <v>3.7999999999999999E-2</v>
      </c>
      <c r="S104" s="212">
        <v>0</v>
      </c>
      <c r="T104" s="213">
        <f>S104*H104</f>
        <v>0</v>
      </c>
      <c r="AR104" s="25" t="s">
        <v>342</v>
      </c>
      <c r="AT104" s="25" t="s">
        <v>1079</v>
      </c>
      <c r="AU104" s="25" t="s">
        <v>95</v>
      </c>
      <c r="AY104" s="25" t="s">
        <v>308</v>
      </c>
      <c r="BE104" s="214">
        <f>IF(N104="základní",J104,0)</f>
        <v>0</v>
      </c>
      <c r="BF104" s="214">
        <f>IF(N104="snížená",J104,0)</f>
        <v>0</v>
      </c>
      <c r="BG104" s="214">
        <f>IF(N104="zákl. přenesená",J104,0)</f>
        <v>0</v>
      </c>
      <c r="BH104" s="214">
        <f>IF(N104="sníž. přenesená",J104,0)</f>
        <v>0</v>
      </c>
      <c r="BI104" s="214">
        <f>IF(N104="nulová",J104,0)</f>
        <v>0</v>
      </c>
      <c r="BJ104" s="25" t="s">
        <v>82</v>
      </c>
      <c r="BK104" s="214">
        <f>ROUND(I104*H104,2)</f>
        <v>0</v>
      </c>
      <c r="BL104" s="25" t="s">
        <v>327</v>
      </c>
      <c r="BM104" s="25" t="s">
        <v>4097</v>
      </c>
    </row>
    <row r="105" spans="2:65" s="1" customFormat="1" ht="27">
      <c r="B105" s="42"/>
      <c r="C105" s="64"/>
      <c r="D105" s="223" t="s">
        <v>1656</v>
      </c>
      <c r="E105" s="64"/>
      <c r="F105" s="292" t="s">
        <v>4098</v>
      </c>
      <c r="G105" s="64"/>
      <c r="H105" s="64"/>
      <c r="I105" s="173"/>
      <c r="J105" s="64"/>
      <c r="K105" s="64"/>
      <c r="L105" s="62"/>
      <c r="M105" s="291"/>
      <c r="N105" s="43"/>
      <c r="O105" s="43"/>
      <c r="P105" s="43"/>
      <c r="Q105" s="43"/>
      <c r="R105" s="43"/>
      <c r="S105" s="43"/>
      <c r="T105" s="79"/>
      <c r="AT105" s="25" t="s">
        <v>1656</v>
      </c>
      <c r="AU105" s="25" t="s">
        <v>95</v>
      </c>
    </row>
    <row r="106" spans="2:65" s="13" customFormat="1" ht="13.5">
      <c r="B106" s="233"/>
      <c r="C106" s="234"/>
      <c r="D106" s="246" t="s">
        <v>451</v>
      </c>
      <c r="E106" s="234"/>
      <c r="F106" s="257" t="s">
        <v>4099</v>
      </c>
      <c r="G106" s="234"/>
      <c r="H106" s="258">
        <v>3.7999999999999999E-2</v>
      </c>
      <c r="I106" s="238"/>
      <c r="J106" s="234"/>
      <c r="K106" s="234"/>
      <c r="L106" s="239"/>
      <c r="M106" s="240"/>
      <c r="N106" s="241"/>
      <c r="O106" s="241"/>
      <c r="P106" s="241"/>
      <c r="Q106" s="241"/>
      <c r="R106" s="241"/>
      <c r="S106" s="241"/>
      <c r="T106" s="242"/>
      <c r="AT106" s="243" t="s">
        <v>451</v>
      </c>
      <c r="AU106" s="243" t="s">
        <v>95</v>
      </c>
      <c r="AV106" s="13" t="s">
        <v>84</v>
      </c>
      <c r="AW106" s="13" t="s">
        <v>6</v>
      </c>
      <c r="AX106" s="13" t="s">
        <v>82</v>
      </c>
      <c r="AY106" s="243" t="s">
        <v>308</v>
      </c>
    </row>
    <row r="107" spans="2:65" s="1" customFormat="1" ht="22.5" customHeight="1">
      <c r="B107" s="42"/>
      <c r="C107" s="277" t="s">
        <v>327</v>
      </c>
      <c r="D107" s="277" t="s">
        <v>1079</v>
      </c>
      <c r="E107" s="278" t="s">
        <v>4100</v>
      </c>
      <c r="F107" s="279" t="s">
        <v>4101</v>
      </c>
      <c r="G107" s="280" t="s">
        <v>719</v>
      </c>
      <c r="H107" s="281">
        <v>1.7999999999999999E-2</v>
      </c>
      <c r="I107" s="282"/>
      <c r="J107" s="283">
        <f>ROUND(I107*H107,2)</f>
        <v>0</v>
      </c>
      <c r="K107" s="279" t="s">
        <v>315</v>
      </c>
      <c r="L107" s="284"/>
      <c r="M107" s="285" t="s">
        <v>21</v>
      </c>
      <c r="N107" s="286" t="s">
        <v>45</v>
      </c>
      <c r="O107" s="43"/>
      <c r="P107" s="212">
        <f>O107*H107</f>
        <v>0</v>
      </c>
      <c r="Q107" s="212">
        <v>1</v>
      </c>
      <c r="R107" s="212">
        <f>Q107*H107</f>
        <v>1.7999999999999999E-2</v>
      </c>
      <c r="S107" s="212">
        <v>0</v>
      </c>
      <c r="T107" s="213">
        <f>S107*H107</f>
        <v>0</v>
      </c>
      <c r="AR107" s="25" t="s">
        <v>342</v>
      </c>
      <c r="AT107" s="25" t="s">
        <v>1079</v>
      </c>
      <c r="AU107" s="25" t="s">
        <v>95</v>
      </c>
      <c r="AY107" s="25" t="s">
        <v>308</v>
      </c>
      <c r="BE107" s="214">
        <f>IF(N107="základní",J107,0)</f>
        <v>0</v>
      </c>
      <c r="BF107" s="214">
        <f>IF(N107="snížená",J107,0)</f>
        <v>0</v>
      </c>
      <c r="BG107" s="214">
        <f>IF(N107="zákl. přenesená",J107,0)</f>
        <v>0</v>
      </c>
      <c r="BH107" s="214">
        <f>IF(N107="sníž. přenesená",J107,0)</f>
        <v>0</v>
      </c>
      <c r="BI107" s="214">
        <f>IF(N107="nulová",J107,0)</f>
        <v>0</v>
      </c>
      <c r="BJ107" s="25" t="s">
        <v>82</v>
      </c>
      <c r="BK107" s="214">
        <f>ROUND(I107*H107,2)</f>
        <v>0</v>
      </c>
      <c r="BL107" s="25" t="s">
        <v>327</v>
      </c>
      <c r="BM107" s="25" t="s">
        <v>4102</v>
      </c>
    </row>
    <row r="108" spans="2:65" s="1" customFormat="1" ht="27">
      <c r="B108" s="42"/>
      <c r="C108" s="64"/>
      <c r="D108" s="223" t="s">
        <v>1656</v>
      </c>
      <c r="E108" s="64"/>
      <c r="F108" s="292" t="s">
        <v>4103</v>
      </c>
      <c r="G108" s="64"/>
      <c r="H108" s="64"/>
      <c r="I108" s="173"/>
      <c r="J108" s="64"/>
      <c r="K108" s="64"/>
      <c r="L108" s="62"/>
      <c r="M108" s="291"/>
      <c r="N108" s="43"/>
      <c r="O108" s="43"/>
      <c r="P108" s="43"/>
      <c r="Q108" s="43"/>
      <c r="R108" s="43"/>
      <c r="S108" s="43"/>
      <c r="T108" s="79"/>
      <c r="AT108" s="25" t="s">
        <v>1656</v>
      </c>
      <c r="AU108" s="25" t="s">
        <v>95</v>
      </c>
    </row>
    <row r="109" spans="2:65" s="13" customFormat="1" ht="13.5">
      <c r="B109" s="233"/>
      <c r="C109" s="234"/>
      <c r="D109" s="246" t="s">
        <v>451</v>
      </c>
      <c r="E109" s="234"/>
      <c r="F109" s="257" t="s">
        <v>4104</v>
      </c>
      <c r="G109" s="234"/>
      <c r="H109" s="258">
        <v>1.7999999999999999E-2</v>
      </c>
      <c r="I109" s="238"/>
      <c r="J109" s="234"/>
      <c r="K109" s="234"/>
      <c r="L109" s="239"/>
      <c r="M109" s="240"/>
      <c r="N109" s="241"/>
      <c r="O109" s="241"/>
      <c r="P109" s="241"/>
      <c r="Q109" s="241"/>
      <c r="R109" s="241"/>
      <c r="S109" s="241"/>
      <c r="T109" s="242"/>
      <c r="AT109" s="243" t="s">
        <v>451</v>
      </c>
      <c r="AU109" s="243" t="s">
        <v>95</v>
      </c>
      <c r="AV109" s="13" t="s">
        <v>84</v>
      </c>
      <c r="AW109" s="13" t="s">
        <v>6</v>
      </c>
      <c r="AX109" s="13" t="s">
        <v>82</v>
      </c>
      <c r="AY109" s="243" t="s">
        <v>308</v>
      </c>
    </row>
    <row r="110" spans="2:65" s="1" customFormat="1" ht="22.5" customHeight="1">
      <c r="B110" s="42"/>
      <c r="C110" s="277" t="s">
        <v>307</v>
      </c>
      <c r="D110" s="277" t="s">
        <v>1079</v>
      </c>
      <c r="E110" s="278" t="s">
        <v>4105</v>
      </c>
      <c r="F110" s="279" t="s">
        <v>4106</v>
      </c>
      <c r="G110" s="280" t="s">
        <v>719</v>
      </c>
      <c r="H110" s="281">
        <v>4.5999999999999999E-2</v>
      </c>
      <c r="I110" s="282"/>
      <c r="J110" s="283">
        <f>ROUND(I110*H110,2)</f>
        <v>0</v>
      </c>
      <c r="K110" s="279" t="s">
        <v>21</v>
      </c>
      <c r="L110" s="284"/>
      <c r="M110" s="285" t="s">
        <v>21</v>
      </c>
      <c r="N110" s="286" t="s">
        <v>45</v>
      </c>
      <c r="O110" s="43"/>
      <c r="P110" s="212">
        <f>O110*H110</f>
        <v>0</v>
      </c>
      <c r="Q110" s="212">
        <v>1</v>
      </c>
      <c r="R110" s="212">
        <f>Q110*H110</f>
        <v>4.5999999999999999E-2</v>
      </c>
      <c r="S110" s="212">
        <v>0</v>
      </c>
      <c r="T110" s="213">
        <f>S110*H110</f>
        <v>0</v>
      </c>
      <c r="AR110" s="25" t="s">
        <v>342</v>
      </c>
      <c r="AT110" s="25" t="s">
        <v>1079</v>
      </c>
      <c r="AU110" s="25" t="s">
        <v>95</v>
      </c>
      <c r="AY110" s="25" t="s">
        <v>308</v>
      </c>
      <c r="BE110" s="214">
        <f>IF(N110="základní",J110,0)</f>
        <v>0</v>
      </c>
      <c r="BF110" s="214">
        <f>IF(N110="snížená",J110,0)</f>
        <v>0</v>
      </c>
      <c r="BG110" s="214">
        <f>IF(N110="zákl. přenesená",J110,0)</f>
        <v>0</v>
      </c>
      <c r="BH110" s="214">
        <f>IF(N110="sníž. přenesená",J110,0)</f>
        <v>0</v>
      </c>
      <c r="BI110" s="214">
        <f>IF(N110="nulová",J110,0)</f>
        <v>0</v>
      </c>
      <c r="BJ110" s="25" t="s">
        <v>82</v>
      </c>
      <c r="BK110" s="214">
        <f>ROUND(I110*H110,2)</f>
        <v>0</v>
      </c>
      <c r="BL110" s="25" t="s">
        <v>327</v>
      </c>
      <c r="BM110" s="25" t="s">
        <v>4107</v>
      </c>
    </row>
    <row r="111" spans="2:65" s="1" customFormat="1" ht="27">
      <c r="B111" s="42"/>
      <c r="C111" s="64"/>
      <c r="D111" s="223" t="s">
        <v>1656</v>
      </c>
      <c r="E111" s="64"/>
      <c r="F111" s="292" t="s">
        <v>4108</v>
      </c>
      <c r="G111" s="64"/>
      <c r="H111" s="64"/>
      <c r="I111" s="173"/>
      <c r="J111" s="64"/>
      <c r="K111" s="64"/>
      <c r="L111" s="62"/>
      <c r="M111" s="291"/>
      <c r="N111" s="43"/>
      <c r="O111" s="43"/>
      <c r="P111" s="43"/>
      <c r="Q111" s="43"/>
      <c r="R111" s="43"/>
      <c r="S111" s="43"/>
      <c r="T111" s="79"/>
      <c r="AT111" s="25" t="s">
        <v>1656</v>
      </c>
      <c r="AU111" s="25" t="s">
        <v>95</v>
      </c>
    </row>
    <row r="112" spans="2:65" s="13" customFormat="1" ht="13.5">
      <c r="B112" s="233"/>
      <c r="C112" s="234"/>
      <c r="D112" s="246" t="s">
        <v>451</v>
      </c>
      <c r="E112" s="234"/>
      <c r="F112" s="257" t="s">
        <v>4109</v>
      </c>
      <c r="G112" s="234"/>
      <c r="H112" s="258">
        <v>4.5999999999999999E-2</v>
      </c>
      <c r="I112" s="238"/>
      <c r="J112" s="234"/>
      <c r="K112" s="234"/>
      <c r="L112" s="239"/>
      <c r="M112" s="240"/>
      <c r="N112" s="241"/>
      <c r="O112" s="241"/>
      <c r="P112" s="241"/>
      <c r="Q112" s="241"/>
      <c r="R112" s="241"/>
      <c r="S112" s="241"/>
      <c r="T112" s="242"/>
      <c r="AT112" s="243" t="s">
        <v>451</v>
      </c>
      <c r="AU112" s="243" t="s">
        <v>95</v>
      </c>
      <c r="AV112" s="13" t="s">
        <v>84</v>
      </c>
      <c r="AW112" s="13" t="s">
        <v>6</v>
      </c>
      <c r="AX112" s="13" t="s">
        <v>82</v>
      </c>
      <c r="AY112" s="243" t="s">
        <v>308</v>
      </c>
    </row>
    <row r="113" spans="2:65" s="1" customFormat="1" ht="22.5" customHeight="1">
      <c r="B113" s="42"/>
      <c r="C113" s="277" t="s">
        <v>334</v>
      </c>
      <c r="D113" s="277" t="s">
        <v>1079</v>
      </c>
      <c r="E113" s="278" t="s">
        <v>4110</v>
      </c>
      <c r="F113" s="279" t="s">
        <v>4111</v>
      </c>
      <c r="G113" s="280" t="s">
        <v>719</v>
      </c>
      <c r="H113" s="281">
        <v>1.2999999999999999E-2</v>
      </c>
      <c r="I113" s="282"/>
      <c r="J113" s="283">
        <f>ROUND(I113*H113,2)</f>
        <v>0</v>
      </c>
      <c r="K113" s="279" t="s">
        <v>21</v>
      </c>
      <c r="L113" s="284"/>
      <c r="M113" s="285" t="s">
        <v>21</v>
      </c>
      <c r="N113" s="286" t="s">
        <v>45</v>
      </c>
      <c r="O113" s="43"/>
      <c r="P113" s="212">
        <f>O113*H113</f>
        <v>0</v>
      </c>
      <c r="Q113" s="212">
        <v>1</v>
      </c>
      <c r="R113" s="212">
        <f>Q113*H113</f>
        <v>1.2999999999999999E-2</v>
      </c>
      <c r="S113" s="212">
        <v>0</v>
      </c>
      <c r="T113" s="213">
        <f>S113*H113</f>
        <v>0</v>
      </c>
      <c r="AR113" s="25" t="s">
        <v>342</v>
      </c>
      <c r="AT113" s="25" t="s">
        <v>1079</v>
      </c>
      <c r="AU113" s="25" t="s">
        <v>95</v>
      </c>
      <c r="AY113" s="25" t="s">
        <v>308</v>
      </c>
      <c r="BE113" s="214">
        <f>IF(N113="základní",J113,0)</f>
        <v>0</v>
      </c>
      <c r="BF113" s="214">
        <f>IF(N113="snížená",J113,0)</f>
        <v>0</v>
      </c>
      <c r="BG113" s="214">
        <f>IF(N113="zákl. přenesená",J113,0)</f>
        <v>0</v>
      </c>
      <c r="BH113" s="214">
        <f>IF(N113="sníž. přenesená",J113,0)</f>
        <v>0</v>
      </c>
      <c r="BI113" s="214">
        <f>IF(N113="nulová",J113,0)</f>
        <v>0</v>
      </c>
      <c r="BJ113" s="25" t="s">
        <v>82</v>
      </c>
      <c r="BK113" s="214">
        <f>ROUND(I113*H113,2)</f>
        <v>0</v>
      </c>
      <c r="BL113" s="25" t="s">
        <v>327</v>
      </c>
      <c r="BM113" s="25" t="s">
        <v>4112</v>
      </c>
    </row>
    <row r="114" spans="2:65" s="1" customFormat="1" ht="27">
      <c r="B114" s="42"/>
      <c r="C114" s="64"/>
      <c r="D114" s="223" t="s">
        <v>1656</v>
      </c>
      <c r="E114" s="64"/>
      <c r="F114" s="292" t="s">
        <v>4113</v>
      </c>
      <c r="G114" s="64"/>
      <c r="H114" s="64"/>
      <c r="I114" s="173"/>
      <c r="J114" s="64"/>
      <c r="K114" s="64"/>
      <c r="L114" s="62"/>
      <c r="M114" s="291"/>
      <c r="N114" s="43"/>
      <c r="O114" s="43"/>
      <c r="P114" s="43"/>
      <c r="Q114" s="43"/>
      <c r="R114" s="43"/>
      <c r="S114" s="43"/>
      <c r="T114" s="79"/>
      <c r="AT114" s="25" t="s">
        <v>1656</v>
      </c>
      <c r="AU114" s="25" t="s">
        <v>95</v>
      </c>
    </row>
    <row r="115" spans="2:65" s="13" customFormat="1" ht="13.5">
      <c r="B115" s="233"/>
      <c r="C115" s="234"/>
      <c r="D115" s="246" t="s">
        <v>451</v>
      </c>
      <c r="E115" s="234"/>
      <c r="F115" s="257" t="s">
        <v>4114</v>
      </c>
      <c r="G115" s="234"/>
      <c r="H115" s="258">
        <v>1.2999999999999999E-2</v>
      </c>
      <c r="I115" s="238"/>
      <c r="J115" s="234"/>
      <c r="K115" s="234"/>
      <c r="L115" s="239"/>
      <c r="M115" s="240"/>
      <c r="N115" s="241"/>
      <c r="O115" s="241"/>
      <c r="P115" s="241"/>
      <c r="Q115" s="241"/>
      <c r="R115" s="241"/>
      <c r="S115" s="241"/>
      <c r="T115" s="242"/>
      <c r="AT115" s="243" t="s">
        <v>451</v>
      </c>
      <c r="AU115" s="243" t="s">
        <v>95</v>
      </c>
      <c r="AV115" s="13" t="s">
        <v>84</v>
      </c>
      <c r="AW115" s="13" t="s">
        <v>6</v>
      </c>
      <c r="AX115" s="13" t="s">
        <v>82</v>
      </c>
      <c r="AY115" s="243" t="s">
        <v>308</v>
      </c>
    </row>
    <row r="116" spans="2:65" s="1" customFormat="1" ht="22.5" customHeight="1">
      <c r="B116" s="42"/>
      <c r="C116" s="277" t="s">
        <v>338</v>
      </c>
      <c r="D116" s="277" t="s">
        <v>1079</v>
      </c>
      <c r="E116" s="278" t="s">
        <v>4115</v>
      </c>
      <c r="F116" s="279" t="s">
        <v>4116</v>
      </c>
      <c r="G116" s="280" t="s">
        <v>538</v>
      </c>
      <c r="H116" s="281">
        <v>314.45400000000001</v>
      </c>
      <c r="I116" s="282"/>
      <c r="J116" s="283">
        <f>ROUND(I116*H116,2)</f>
        <v>0</v>
      </c>
      <c r="K116" s="279" t="s">
        <v>21</v>
      </c>
      <c r="L116" s="284"/>
      <c r="M116" s="285" t="s">
        <v>21</v>
      </c>
      <c r="N116" s="286" t="s">
        <v>45</v>
      </c>
      <c r="O116" s="43"/>
      <c r="P116" s="212">
        <f>O116*H116</f>
        <v>0</v>
      </c>
      <c r="Q116" s="212">
        <v>4.1099999999999999E-3</v>
      </c>
      <c r="R116" s="212">
        <f>Q116*H116</f>
        <v>1.2924059400000001</v>
      </c>
      <c r="S116" s="212">
        <v>0</v>
      </c>
      <c r="T116" s="213">
        <f>S116*H116</f>
        <v>0</v>
      </c>
      <c r="AR116" s="25" t="s">
        <v>342</v>
      </c>
      <c r="AT116" s="25" t="s">
        <v>1079</v>
      </c>
      <c r="AU116" s="25" t="s">
        <v>95</v>
      </c>
      <c r="AY116" s="25" t="s">
        <v>308</v>
      </c>
      <c r="BE116" s="214">
        <f>IF(N116="základní",J116,0)</f>
        <v>0</v>
      </c>
      <c r="BF116" s="214">
        <f>IF(N116="snížená",J116,0)</f>
        <v>0</v>
      </c>
      <c r="BG116" s="214">
        <f>IF(N116="zákl. přenesená",J116,0)</f>
        <v>0</v>
      </c>
      <c r="BH116" s="214">
        <f>IF(N116="sníž. přenesená",J116,0)</f>
        <v>0</v>
      </c>
      <c r="BI116" s="214">
        <f>IF(N116="nulová",J116,0)</f>
        <v>0</v>
      </c>
      <c r="BJ116" s="25" t="s">
        <v>82</v>
      </c>
      <c r="BK116" s="214">
        <f>ROUND(I116*H116,2)</f>
        <v>0</v>
      </c>
      <c r="BL116" s="25" t="s">
        <v>327</v>
      </c>
      <c r="BM116" s="25" t="s">
        <v>4117</v>
      </c>
    </row>
    <row r="117" spans="2:65" s="13" customFormat="1" ht="13.5">
      <c r="B117" s="233"/>
      <c r="C117" s="234"/>
      <c r="D117" s="246" t="s">
        <v>451</v>
      </c>
      <c r="E117" s="234"/>
      <c r="F117" s="257" t="s">
        <v>4118</v>
      </c>
      <c r="G117" s="234"/>
      <c r="H117" s="258">
        <v>314.45400000000001</v>
      </c>
      <c r="I117" s="238"/>
      <c r="J117" s="234"/>
      <c r="K117" s="234"/>
      <c r="L117" s="239"/>
      <c r="M117" s="240"/>
      <c r="N117" s="241"/>
      <c r="O117" s="241"/>
      <c r="P117" s="241"/>
      <c r="Q117" s="241"/>
      <c r="R117" s="241"/>
      <c r="S117" s="241"/>
      <c r="T117" s="242"/>
      <c r="AT117" s="243" t="s">
        <v>451</v>
      </c>
      <c r="AU117" s="243" t="s">
        <v>95</v>
      </c>
      <c r="AV117" s="13" t="s">
        <v>84</v>
      </c>
      <c r="AW117" s="13" t="s">
        <v>6</v>
      </c>
      <c r="AX117" s="13" t="s">
        <v>82</v>
      </c>
      <c r="AY117" s="243" t="s">
        <v>308</v>
      </c>
    </row>
    <row r="118" spans="2:65" s="1" customFormat="1" ht="22.5" customHeight="1">
      <c r="B118" s="42"/>
      <c r="C118" s="277" t="s">
        <v>342</v>
      </c>
      <c r="D118" s="277" t="s">
        <v>1079</v>
      </c>
      <c r="E118" s="278" t="s">
        <v>4119</v>
      </c>
      <c r="F118" s="279" t="s">
        <v>4120</v>
      </c>
      <c r="G118" s="280" t="s">
        <v>538</v>
      </c>
      <c r="H118" s="281">
        <v>34.188000000000002</v>
      </c>
      <c r="I118" s="282"/>
      <c r="J118" s="283">
        <f>ROUND(I118*H118,2)</f>
        <v>0</v>
      </c>
      <c r="K118" s="279" t="s">
        <v>21</v>
      </c>
      <c r="L118" s="284"/>
      <c r="M118" s="285" t="s">
        <v>21</v>
      </c>
      <c r="N118" s="286" t="s">
        <v>45</v>
      </c>
      <c r="O118" s="43"/>
      <c r="P118" s="212">
        <f>O118*H118</f>
        <v>0</v>
      </c>
      <c r="Q118" s="212">
        <v>5.5500000000000002E-3</v>
      </c>
      <c r="R118" s="212">
        <f>Q118*H118</f>
        <v>0.18974340000000003</v>
      </c>
      <c r="S118" s="212">
        <v>0</v>
      </c>
      <c r="T118" s="213">
        <f>S118*H118</f>
        <v>0</v>
      </c>
      <c r="AR118" s="25" t="s">
        <v>342</v>
      </c>
      <c r="AT118" s="25" t="s">
        <v>1079</v>
      </c>
      <c r="AU118" s="25" t="s">
        <v>95</v>
      </c>
      <c r="AY118" s="25" t="s">
        <v>308</v>
      </c>
      <c r="BE118" s="214">
        <f>IF(N118="základní",J118,0)</f>
        <v>0</v>
      </c>
      <c r="BF118" s="214">
        <f>IF(N118="snížená",J118,0)</f>
        <v>0</v>
      </c>
      <c r="BG118" s="214">
        <f>IF(N118="zákl. přenesená",J118,0)</f>
        <v>0</v>
      </c>
      <c r="BH118" s="214">
        <f>IF(N118="sníž. přenesená",J118,0)</f>
        <v>0</v>
      </c>
      <c r="BI118" s="214">
        <f>IF(N118="nulová",J118,0)</f>
        <v>0</v>
      </c>
      <c r="BJ118" s="25" t="s">
        <v>82</v>
      </c>
      <c r="BK118" s="214">
        <f>ROUND(I118*H118,2)</f>
        <v>0</v>
      </c>
      <c r="BL118" s="25" t="s">
        <v>327</v>
      </c>
      <c r="BM118" s="25" t="s">
        <v>4121</v>
      </c>
    </row>
    <row r="119" spans="2:65" s="13" customFormat="1" ht="13.5">
      <c r="B119" s="233"/>
      <c r="C119" s="234"/>
      <c r="D119" s="246" t="s">
        <v>451</v>
      </c>
      <c r="E119" s="234"/>
      <c r="F119" s="257" t="s">
        <v>4122</v>
      </c>
      <c r="G119" s="234"/>
      <c r="H119" s="258">
        <v>34.188000000000002</v>
      </c>
      <c r="I119" s="238"/>
      <c r="J119" s="234"/>
      <c r="K119" s="234"/>
      <c r="L119" s="239"/>
      <c r="M119" s="240"/>
      <c r="N119" s="241"/>
      <c r="O119" s="241"/>
      <c r="P119" s="241"/>
      <c r="Q119" s="241"/>
      <c r="R119" s="241"/>
      <c r="S119" s="241"/>
      <c r="T119" s="242"/>
      <c r="AT119" s="243" t="s">
        <v>451</v>
      </c>
      <c r="AU119" s="243" t="s">
        <v>95</v>
      </c>
      <c r="AV119" s="13" t="s">
        <v>84</v>
      </c>
      <c r="AW119" s="13" t="s">
        <v>6</v>
      </c>
      <c r="AX119" s="13" t="s">
        <v>82</v>
      </c>
      <c r="AY119" s="243" t="s">
        <v>308</v>
      </c>
    </row>
    <row r="120" spans="2:65" s="1" customFormat="1" ht="22.5" customHeight="1">
      <c r="B120" s="42"/>
      <c r="C120" s="277" t="s">
        <v>346</v>
      </c>
      <c r="D120" s="277" t="s">
        <v>1079</v>
      </c>
      <c r="E120" s="278" t="s">
        <v>4123</v>
      </c>
      <c r="F120" s="279" t="s">
        <v>4124</v>
      </c>
      <c r="G120" s="280" t="s">
        <v>538</v>
      </c>
      <c r="H120" s="281">
        <v>77.406000000000006</v>
      </c>
      <c r="I120" s="282"/>
      <c r="J120" s="283">
        <f>ROUND(I120*H120,2)</f>
        <v>0</v>
      </c>
      <c r="K120" s="279" t="s">
        <v>21</v>
      </c>
      <c r="L120" s="284"/>
      <c r="M120" s="285" t="s">
        <v>21</v>
      </c>
      <c r="N120" s="286" t="s">
        <v>45</v>
      </c>
      <c r="O120" s="43"/>
      <c r="P120" s="212">
        <f>O120*H120</f>
        <v>0</v>
      </c>
      <c r="Q120" s="212">
        <v>6.8199999999999997E-3</v>
      </c>
      <c r="R120" s="212">
        <f>Q120*H120</f>
        <v>0.52790892</v>
      </c>
      <c r="S120" s="212">
        <v>0</v>
      </c>
      <c r="T120" s="213">
        <f>S120*H120</f>
        <v>0</v>
      </c>
      <c r="AR120" s="25" t="s">
        <v>342</v>
      </c>
      <c r="AT120" s="25" t="s">
        <v>1079</v>
      </c>
      <c r="AU120" s="25" t="s">
        <v>95</v>
      </c>
      <c r="AY120" s="25" t="s">
        <v>308</v>
      </c>
      <c r="BE120" s="214">
        <f>IF(N120="základní",J120,0)</f>
        <v>0</v>
      </c>
      <c r="BF120" s="214">
        <f>IF(N120="snížená",J120,0)</f>
        <v>0</v>
      </c>
      <c r="BG120" s="214">
        <f>IF(N120="zákl. přenesená",J120,0)</f>
        <v>0</v>
      </c>
      <c r="BH120" s="214">
        <f>IF(N120="sníž. přenesená",J120,0)</f>
        <v>0</v>
      </c>
      <c r="BI120" s="214">
        <f>IF(N120="nulová",J120,0)</f>
        <v>0</v>
      </c>
      <c r="BJ120" s="25" t="s">
        <v>82</v>
      </c>
      <c r="BK120" s="214">
        <f>ROUND(I120*H120,2)</f>
        <v>0</v>
      </c>
      <c r="BL120" s="25" t="s">
        <v>327</v>
      </c>
      <c r="BM120" s="25" t="s">
        <v>4125</v>
      </c>
    </row>
    <row r="121" spans="2:65" s="13" customFormat="1" ht="13.5">
      <c r="B121" s="233"/>
      <c r="C121" s="234"/>
      <c r="D121" s="246" t="s">
        <v>451</v>
      </c>
      <c r="E121" s="234"/>
      <c r="F121" s="257" t="s">
        <v>4126</v>
      </c>
      <c r="G121" s="234"/>
      <c r="H121" s="258">
        <v>77.406000000000006</v>
      </c>
      <c r="I121" s="238"/>
      <c r="J121" s="234"/>
      <c r="K121" s="234"/>
      <c r="L121" s="239"/>
      <c r="M121" s="240"/>
      <c r="N121" s="241"/>
      <c r="O121" s="241"/>
      <c r="P121" s="241"/>
      <c r="Q121" s="241"/>
      <c r="R121" s="241"/>
      <c r="S121" s="241"/>
      <c r="T121" s="242"/>
      <c r="AT121" s="243" t="s">
        <v>451</v>
      </c>
      <c r="AU121" s="243" t="s">
        <v>95</v>
      </c>
      <c r="AV121" s="13" t="s">
        <v>84</v>
      </c>
      <c r="AW121" s="13" t="s">
        <v>6</v>
      </c>
      <c r="AX121" s="13" t="s">
        <v>82</v>
      </c>
      <c r="AY121" s="243" t="s">
        <v>308</v>
      </c>
    </row>
    <row r="122" spans="2:65" s="1" customFormat="1" ht="22.5" customHeight="1">
      <c r="B122" s="42"/>
      <c r="C122" s="277" t="s">
        <v>350</v>
      </c>
      <c r="D122" s="277" t="s">
        <v>1079</v>
      </c>
      <c r="E122" s="278" t="s">
        <v>4127</v>
      </c>
      <c r="F122" s="279" t="s">
        <v>4128</v>
      </c>
      <c r="G122" s="280" t="s">
        <v>538</v>
      </c>
      <c r="H122" s="281">
        <v>135.62899999999999</v>
      </c>
      <c r="I122" s="282"/>
      <c r="J122" s="283">
        <f>ROUND(I122*H122,2)</f>
        <v>0</v>
      </c>
      <c r="K122" s="279" t="s">
        <v>21</v>
      </c>
      <c r="L122" s="284"/>
      <c r="M122" s="285" t="s">
        <v>21</v>
      </c>
      <c r="N122" s="286" t="s">
        <v>45</v>
      </c>
      <c r="O122" s="43"/>
      <c r="P122" s="212">
        <f>O122*H122</f>
        <v>0</v>
      </c>
      <c r="Q122" s="212">
        <v>6.5100000000000002E-3</v>
      </c>
      <c r="R122" s="212">
        <f>Q122*H122</f>
        <v>0.88294478999999992</v>
      </c>
      <c r="S122" s="212">
        <v>0</v>
      </c>
      <c r="T122" s="213">
        <f>S122*H122</f>
        <v>0</v>
      </c>
      <c r="AR122" s="25" t="s">
        <v>342</v>
      </c>
      <c r="AT122" s="25" t="s">
        <v>1079</v>
      </c>
      <c r="AU122" s="25" t="s">
        <v>95</v>
      </c>
      <c r="AY122" s="25" t="s">
        <v>308</v>
      </c>
      <c r="BE122" s="214">
        <f>IF(N122="základní",J122,0)</f>
        <v>0</v>
      </c>
      <c r="BF122" s="214">
        <f>IF(N122="snížená",J122,0)</f>
        <v>0</v>
      </c>
      <c r="BG122" s="214">
        <f>IF(N122="zákl. přenesená",J122,0)</f>
        <v>0</v>
      </c>
      <c r="BH122" s="214">
        <f>IF(N122="sníž. přenesená",J122,0)</f>
        <v>0</v>
      </c>
      <c r="BI122" s="214">
        <f>IF(N122="nulová",J122,0)</f>
        <v>0</v>
      </c>
      <c r="BJ122" s="25" t="s">
        <v>82</v>
      </c>
      <c r="BK122" s="214">
        <f>ROUND(I122*H122,2)</f>
        <v>0</v>
      </c>
      <c r="BL122" s="25" t="s">
        <v>327</v>
      </c>
      <c r="BM122" s="25" t="s">
        <v>4129</v>
      </c>
    </row>
    <row r="123" spans="2:65" s="13" customFormat="1" ht="13.5">
      <c r="B123" s="233"/>
      <c r="C123" s="234"/>
      <c r="D123" s="246" t="s">
        <v>451</v>
      </c>
      <c r="E123" s="234"/>
      <c r="F123" s="257" t="s">
        <v>4130</v>
      </c>
      <c r="G123" s="234"/>
      <c r="H123" s="258">
        <v>135.62899999999999</v>
      </c>
      <c r="I123" s="238"/>
      <c r="J123" s="234"/>
      <c r="K123" s="234"/>
      <c r="L123" s="239"/>
      <c r="M123" s="240"/>
      <c r="N123" s="241"/>
      <c r="O123" s="241"/>
      <c r="P123" s="241"/>
      <c r="Q123" s="241"/>
      <c r="R123" s="241"/>
      <c r="S123" s="241"/>
      <c r="T123" s="242"/>
      <c r="AT123" s="243" t="s">
        <v>451</v>
      </c>
      <c r="AU123" s="243" t="s">
        <v>95</v>
      </c>
      <c r="AV123" s="13" t="s">
        <v>84</v>
      </c>
      <c r="AW123" s="13" t="s">
        <v>6</v>
      </c>
      <c r="AX123" s="13" t="s">
        <v>82</v>
      </c>
      <c r="AY123" s="243" t="s">
        <v>308</v>
      </c>
    </row>
    <row r="124" spans="2:65" s="1" customFormat="1" ht="22.5" customHeight="1">
      <c r="B124" s="42"/>
      <c r="C124" s="277" t="s">
        <v>356</v>
      </c>
      <c r="D124" s="277" t="s">
        <v>1079</v>
      </c>
      <c r="E124" s="278" t="s">
        <v>4131</v>
      </c>
      <c r="F124" s="279" t="s">
        <v>4132</v>
      </c>
      <c r="G124" s="280" t="s">
        <v>538</v>
      </c>
      <c r="H124" s="281">
        <v>9.6920000000000002</v>
      </c>
      <c r="I124" s="282"/>
      <c r="J124" s="283">
        <f>ROUND(I124*H124,2)</f>
        <v>0</v>
      </c>
      <c r="K124" s="279" t="s">
        <v>21</v>
      </c>
      <c r="L124" s="284"/>
      <c r="M124" s="285" t="s">
        <v>21</v>
      </c>
      <c r="N124" s="286" t="s">
        <v>45</v>
      </c>
      <c r="O124" s="43"/>
      <c r="P124" s="212">
        <f>O124*H124</f>
        <v>0</v>
      </c>
      <c r="Q124" s="212">
        <v>6.7600000000000004E-3</v>
      </c>
      <c r="R124" s="212">
        <f>Q124*H124</f>
        <v>6.5517920000000007E-2</v>
      </c>
      <c r="S124" s="212">
        <v>0</v>
      </c>
      <c r="T124" s="213">
        <f>S124*H124</f>
        <v>0</v>
      </c>
      <c r="AR124" s="25" t="s">
        <v>342</v>
      </c>
      <c r="AT124" s="25" t="s">
        <v>1079</v>
      </c>
      <c r="AU124" s="25" t="s">
        <v>95</v>
      </c>
      <c r="AY124" s="25" t="s">
        <v>308</v>
      </c>
      <c r="BE124" s="214">
        <f>IF(N124="základní",J124,0)</f>
        <v>0</v>
      </c>
      <c r="BF124" s="214">
        <f>IF(N124="snížená",J124,0)</f>
        <v>0</v>
      </c>
      <c r="BG124" s="214">
        <f>IF(N124="zákl. přenesená",J124,0)</f>
        <v>0</v>
      </c>
      <c r="BH124" s="214">
        <f>IF(N124="sníž. přenesená",J124,0)</f>
        <v>0</v>
      </c>
      <c r="BI124" s="214">
        <f>IF(N124="nulová",J124,0)</f>
        <v>0</v>
      </c>
      <c r="BJ124" s="25" t="s">
        <v>82</v>
      </c>
      <c r="BK124" s="214">
        <f>ROUND(I124*H124,2)</f>
        <v>0</v>
      </c>
      <c r="BL124" s="25" t="s">
        <v>327</v>
      </c>
      <c r="BM124" s="25" t="s">
        <v>4133</v>
      </c>
    </row>
    <row r="125" spans="2:65" s="13" customFormat="1" ht="13.5">
      <c r="B125" s="233"/>
      <c r="C125" s="234"/>
      <c r="D125" s="246" t="s">
        <v>451</v>
      </c>
      <c r="E125" s="234"/>
      <c r="F125" s="257" t="s">
        <v>4134</v>
      </c>
      <c r="G125" s="234"/>
      <c r="H125" s="258">
        <v>9.6920000000000002</v>
      </c>
      <c r="I125" s="238"/>
      <c r="J125" s="234"/>
      <c r="K125" s="234"/>
      <c r="L125" s="239"/>
      <c r="M125" s="240"/>
      <c r="N125" s="241"/>
      <c r="O125" s="241"/>
      <c r="P125" s="241"/>
      <c r="Q125" s="241"/>
      <c r="R125" s="241"/>
      <c r="S125" s="241"/>
      <c r="T125" s="242"/>
      <c r="AT125" s="243" t="s">
        <v>451</v>
      </c>
      <c r="AU125" s="243" t="s">
        <v>95</v>
      </c>
      <c r="AV125" s="13" t="s">
        <v>84</v>
      </c>
      <c r="AW125" s="13" t="s">
        <v>6</v>
      </c>
      <c r="AX125" s="13" t="s">
        <v>82</v>
      </c>
      <c r="AY125" s="243" t="s">
        <v>308</v>
      </c>
    </row>
    <row r="126" spans="2:65" s="1" customFormat="1" ht="22.5" customHeight="1">
      <c r="B126" s="42"/>
      <c r="C126" s="277" t="s">
        <v>360</v>
      </c>
      <c r="D126" s="277" t="s">
        <v>1079</v>
      </c>
      <c r="E126" s="278" t="s">
        <v>4135</v>
      </c>
      <c r="F126" s="279" t="s">
        <v>4136</v>
      </c>
      <c r="G126" s="280" t="s">
        <v>719</v>
      </c>
      <c r="H126" s="281">
        <v>0.16700000000000001</v>
      </c>
      <c r="I126" s="282"/>
      <c r="J126" s="283">
        <f>ROUND(I126*H126,2)</f>
        <v>0</v>
      </c>
      <c r="K126" s="279" t="s">
        <v>315</v>
      </c>
      <c r="L126" s="284"/>
      <c r="M126" s="285" t="s">
        <v>21</v>
      </c>
      <c r="N126" s="286" t="s">
        <v>45</v>
      </c>
      <c r="O126" s="43"/>
      <c r="P126" s="212">
        <f>O126*H126</f>
        <v>0</v>
      </c>
      <c r="Q126" s="212">
        <v>1</v>
      </c>
      <c r="R126" s="212">
        <f>Q126*H126</f>
        <v>0.16700000000000001</v>
      </c>
      <c r="S126" s="212">
        <v>0</v>
      </c>
      <c r="T126" s="213">
        <f>S126*H126</f>
        <v>0</v>
      </c>
      <c r="AR126" s="25" t="s">
        <v>342</v>
      </c>
      <c r="AT126" s="25" t="s">
        <v>1079</v>
      </c>
      <c r="AU126" s="25" t="s">
        <v>95</v>
      </c>
      <c r="AY126" s="25" t="s">
        <v>308</v>
      </c>
      <c r="BE126" s="214">
        <f>IF(N126="základní",J126,0)</f>
        <v>0</v>
      </c>
      <c r="BF126" s="214">
        <f>IF(N126="snížená",J126,0)</f>
        <v>0</v>
      </c>
      <c r="BG126" s="214">
        <f>IF(N126="zákl. přenesená",J126,0)</f>
        <v>0</v>
      </c>
      <c r="BH126" s="214">
        <f>IF(N126="sníž. přenesená",J126,0)</f>
        <v>0</v>
      </c>
      <c r="BI126" s="214">
        <f>IF(N126="nulová",J126,0)</f>
        <v>0</v>
      </c>
      <c r="BJ126" s="25" t="s">
        <v>82</v>
      </c>
      <c r="BK126" s="214">
        <f>ROUND(I126*H126,2)</f>
        <v>0</v>
      </c>
      <c r="BL126" s="25" t="s">
        <v>327</v>
      </c>
      <c r="BM126" s="25" t="s">
        <v>4137</v>
      </c>
    </row>
    <row r="127" spans="2:65" s="1" customFormat="1" ht="27">
      <c r="B127" s="42"/>
      <c r="C127" s="64"/>
      <c r="D127" s="223" t="s">
        <v>1656</v>
      </c>
      <c r="E127" s="64"/>
      <c r="F127" s="292" t="s">
        <v>4138</v>
      </c>
      <c r="G127" s="64"/>
      <c r="H127" s="64"/>
      <c r="I127" s="173"/>
      <c r="J127" s="64"/>
      <c r="K127" s="64"/>
      <c r="L127" s="62"/>
      <c r="M127" s="291"/>
      <c r="N127" s="43"/>
      <c r="O127" s="43"/>
      <c r="P127" s="43"/>
      <c r="Q127" s="43"/>
      <c r="R127" s="43"/>
      <c r="S127" s="43"/>
      <c r="T127" s="79"/>
      <c r="AT127" s="25" t="s">
        <v>1656</v>
      </c>
      <c r="AU127" s="25" t="s">
        <v>95</v>
      </c>
    </row>
    <row r="128" spans="2:65" s="13" customFormat="1" ht="13.5">
      <c r="B128" s="233"/>
      <c r="C128" s="234"/>
      <c r="D128" s="246" t="s">
        <v>451</v>
      </c>
      <c r="E128" s="234"/>
      <c r="F128" s="257" t="s">
        <v>4139</v>
      </c>
      <c r="G128" s="234"/>
      <c r="H128" s="258">
        <v>0.16700000000000001</v>
      </c>
      <c r="I128" s="238"/>
      <c r="J128" s="234"/>
      <c r="K128" s="234"/>
      <c r="L128" s="239"/>
      <c r="M128" s="240"/>
      <c r="N128" s="241"/>
      <c r="O128" s="241"/>
      <c r="P128" s="241"/>
      <c r="Q128" s="241"/>
      <c r="R128" s="241"/>
      <c r="S128" s="241"/>
      <c r="T128" s="242"/>
      <c r="AT128" s="243" t="s">
        <v>451</v>
      </c>
      <c r="AU128" s="243" t="s">
        <v>95</v>
      </c>
      <c r="AV128" s="13" t="s">
        <v>84</v>
      </c>
      <c r="AW128" s="13" t="s">
        <v>6</v>
      </c>
      <c r="AX128" s="13" t="s">
        <v>82</v>
      </c>
      <c r="AY128" s="243" t="s">
        <v>308</v>
      </c>
    </row>
    <row r="129" spans="2:65" s="1" customFormat="1" ht="22.5" customHeight="1">
      <c r="B129" s="42"/>
      <c r="C129" s="277" t="s">
        <v>364</v>
      </c>
      <c r="D129" s="277" t="s">
        <v>1079</v>
      </c>
      <c r="E129" s="278" t="s">
        <v>4140</v>
      </c>
      <c r="F129" s="279" t="s">
        <v>4141</v>
      </c>
      <c r="G129" s="280" t="s">
        <v>719</v>
      </c>
      <c r="H129" s="281">
        <v>0.187</v>
      </c>
      <c r="I129" s="282"/>
      <c r="J129" s="283">
        <f>ROUND(I129*H129,2)</f>
        <v>0</v>
      </c>
      <c r="K129" s="279" t="s">
        <v>315</v>
      </c>
      <c r="L129" s="284"/>
      <c r="M129" s="285" t="s">
        <v>21</v>
      </c>
      <c r="N129" s="286" t="s">
        <v>45</v>
      </c>
      <c r="O129" s="43"/>
      <c r="P129" s="212">
        <f>O129*H129</f>
        <v>0</v>
      </c>
      <c r="Q129" s="212">
        <v>1</v>
      </c>
      <c r="R129" s="212">
        <f>Q129*H129</f>
        <v>0.187</v>
      </c>
      <c r="S129" s="212">
        <v>0</v>
      </c>
      <c r="T129" s="213">
        <f>S129*H129</f>
        <v>0</v>
      </c>
      <c r="AR129" s="25" t="s">
        <v>342</v>
      </c>
      <c r="AT129" s="25" t="s">
        <v>1079</v>
      </c>
      <c r="AU129" s="25" t="s">
        <v>95</v>
      </c>
      <c r="AY129" s="25" t="s">
        <v>308</v>
      </c>
      <c r="BE129" s="214">
        <f>IF(N129="základní",J129,0)</f>
        <v>0</v>
      </c>
      <c r="BF129" s="214">
        <f>IF(N129="snížená",J129,0)</f>
        <v>0</v>
      </c>
      <c r="BG129" s="214">
        <f>IF(N129="zákl. přenesená",J129,0)</f>
        <v>0</v>
      </c>
      <c r="BH129" s="214">
        <f>IF(N129="sníž. přenesená",J129,0)</f>
        <v>0</v>
      </c>
      <c r="BI129" s="214">
        <f>IF(N129="nulová",J129,0)</f>
        <v>0</v>
      </c>
      <c r="BJ129" s="25" t="s">
        <v>82</v>
      </c>
      <c r="BK129" s="214">
        <f>ROUND(I129*H129,2)</f>
        <v>0</v>
      </c>
      <c r="BL129" s="25" t="s">
        <v>327</v>
      </c>
      <c r="BM129" s="25" t="s">
        <v>4142</v>
      </c>
    </row>
    <row r="130" spans="2:65" s="1" customFormat="1" ht="27">
      <c r="B130" s="42"/>
      <c r="C130" s="64"/>
      <c r="D130" s="223" t="s">
        <v>1656</v>
      </c>
      <c r="E130" s="64"/>
      <c r="F130" s="292" t="s">
        <v>4143</v>
      </c>
      <c r="G130" s="64"/>
      <c r="H130" s="64"/>
      <c r="I130" s="173"/>
      <c r="J130" s="64"/>
      <c r="K130" s="64"/>
      <c r="L130" s="62"/>
      <c r="M130" s="291"/>
      <c r="N130" s="43"/>
      <c r="O130" s="43"/>
      <c r="P130" s="43"/>
      <c r="Q130" s="43"/>
      <c r="R130" s="43"/>
      <c r="S130" s="43"/>
      <c r="T130" s="79"/>
      <c r="AT130" s="25" t="s">
        <v>1656</v>
      </c>
      <c r="AU130" s="25" t="s">
        <v>95</v>
      </c>
    </row>
    <row r="131" spans="2:65" s="13" customFormat="1" ht="13.5">
      <c r="B131" s="233"/>
      <c r="C131" s="234"/>
      <c r="D131" s="246" t="s">
        <v>451</v>
      </c>
      <c r="E131" s="234"/>
      <c r="F131" s="257" t="s">
        <v>4144</v>
      </c>
      <c r="G131" s="234"/>
      <c r="H131" s="258">
        <v>0.187</v>
      </c>
      <c r="I131" s="238"/>
      <c r="J131" s="234"/>
      <c r="K131" s="234"/>
      <c r="L131" s="239"/>
      <c r="M131" s="240"/>
      <c r="N131" s="241"/>
      <c r="O131" s="241"/>
      <c r="P131" s="241"/>
      <c r="Q131" s="241"/>
      <c r="R131" s="241"/>
      <c r="S131" s="241"/>
      <c r="T131" s="242"/>
      <c r="AT131" s="243" t="s">
        <v>451</v>
      </c>
      <c r="AU131" s="243" t="s">
        <v>95</v>
      </c>
      <c r="AV131" s="13" t="s">
        <v>84</v>
      </c>
      <c r="AW131" s="13" t="s">
        <v>6</v>
      </c>
      <c r="AX131" s="13" t="s">
        <v>82</v>
      </c>
      <c r="AY131" s="243" t="s">
        <v>308</v>
      </c>
    </row>
    <row r="132" spans="2:65" s="1" customFormat="1" ht="22.5" customHeight="1">
      <c r="B132" s="42"/>
      <c r="C132" s="277" t="s">
        <v>368</v>
      </c>
      <c r="D132" s="277" t="s">
        <v>1079</v>
      </c>
      <c r="E132" s="278" t="s">
        <v>4145</v>
      </c>
      <c r="F132" s="279" t="s">
        <v>4146</v>
      </c>
      <c r="G132" s="280" t="s">
        <v>719</v>
      </c>
      <c r="H132" s="281">
        <v>1.43</v>
      </c>
      <c r="I132" s="282"/>
      <c r="J132" s="283">
        <f>ROUND(I132*H132,2)</f>
        <v>0</v>
      </c>
      <c r="K132" s="279" t="s">
        <v>21</v>
      </c>
      <c r="L132" s="284"/>
      <c r="M132" s="285" t="s">
        <v>21</v>
      </c>
      <c r="N132" s="286" t="s">
        <v>45</v>
      </c>
      <c r="O132" s="43"/>
      <c r="P132" s="212">
        <f>O132*H132</f>
        <v>0</v>
      </c>
      <c r="Q132" s="212">
        <v>1</v>
      </c>
      <c r="R132" s="212">
        <f>Q132*H132</f>
        <v>1.43</v>
      </c>
      <c r="S132" s="212">
        <v>0</v>
      </c>
      <c r="T132" s="213">
        <f>S132*H132</f>
        <v>0</v>
      </c>
      <c r="AR132" s="25" t="s">
        <v>342</v>
      </c>
      <c r="AT132" s="25" t="s">
        <v>1079</v>
      </c>
      <c r="AU132" s="25" t="s">
        <v>95</v>
      </c>
      <c r="AY132" s="25" t="s">
        <v>308</v>
      </c>
      <c r="BE132" s="214">
        <f>IF(N132="základní",J132,0)</f>
        <v>0</v>
      </c>
      <c r="BF132" s="214">
        <f>IF(N132="snížená",J132,0)</f>
        <v>0</v>
      </c>
      <c r="BG132" s="214">
        <f>IF(N132="zákl. přenesená",J132,0)</f>
        <v>0</v>
      </c>
      <c r="BH132" s="214">
        <f>IF(N132="sníž. přenesená",J132,0)</f>
        <v>0</v>
      </c>
      <c r="BI132" s="214">
        <f>IF(N132="nulová",J132,0)</f>
        <v>0</v>
      </c>
      <c r="BJ132" s="25" t="s">
        <v>82</v>
      </c>
      <c r="BK132" s="214">
        <f>ROUND(I132*H132,2)</f>
        <v>0</v>
      </c>
      <c r="BL132" s="25" t="s">
        <v>327</v>
      </c>
      <c r="BM132" s="25" t="s">
        <v>4147</v>
      </c>
    </row>
    <row r="133" spans="2:65" s="1" customFormat="1" ht="27">
      <c r="B133" s="42"/>
      <c r="C133" s="64"/>
      <c r="D133" s="223" t="s">
        <v>1656</v>
      </c>
      <c r="E133" s="64"/>
      <c r="F133" s="292" t="s">
        <v>4143</v>
      </c>
      <c r="G133" s="64"/>
      <c r="H133" s="64"/>
      <c r="I133" s="173"/>
      <c r="J133" s="64"/>
      <c r="K133" s="64"/>
      <c r="L133" s="62"/>
      <c r="M133" s="291"/>
      <c r="N133" s="43"/>
      <c r="O133" s="43"/>
      <c r="P133" s="43"/>
      <c r="Q133" s="43"/>
      <c r="R133" s="43"/>
      <c r="S133" s="43"/>
      <c r="T133" s="79"/>
      <c r="AT133" s="25" t="s">
        <v>1656</v>
      </c>
      <c r="AU133" s="25" t="s">
        <v>95</v>
      </c>
    </row>
    <row r="134" spans="2:65" s="13" customFormat="1" ht="13.5">
      <c r="B134" s="233"/>
      <c r="C134" s="234"/>
      <c r="D134" s="246" t="s">
        <v>451</v>
      </c>
      <c r="E134" s="234"/>
      <c r="F134" s="257" t="s">
        <v>4148</v>
      </c>
      <c r="G134" s="234"/>
      <c r="H134" s="258">
        <v>1.43</v>
      </c>
      <c r="I134" s="238"/>
      <c r="J134" s="234"/>
      <c r="K134" s="234"/>
      <c r="L134" s="239"/>
      <c r="M134" s="240"/>
      <c r="N134" s="241"/>
      <c r="O134" s="241"/>
      <c r="P134" s="241"/>
      <c r="Q134" s="241"/>
      <c r="R134" s="241"/>
      <c r="S134" s="241"/>
      <c r="T134" s="242"/>
      <c r="AT134" s="243" t="s">
        <v>451</v>
      </c>
      <c r="AU134" s="243" t="s">
        <v>95</v>
      </c>
      <c r="AV134" s="13" t="s">
        <v>84</v>
      </c>
      <c r="AW134" s="13" t="s">
        <v>6</v>
      </c>
      <c r="AX134" s="13" t="s">
        <v>82</v>
      </c>
      <c r="AY134" s="243" t="s">
        <v>308</v>
      </c>
    </row>
    <row r="135" spans="2:65" s="1" customFormat="1" ht="22.5" customHeight="1">
      <c r="B135" s="42"/>
      <c r="C135" s="277" t="s">
        <v>10</v>
      </c>
      <c r="D135" s="277" t="s">
        <v>1079</v>
      </c>
      <c r="E135" s="278" t="s">
        <v>4149</v>
      </c>
      <c r="F135" s="279" t="s">
        <v>4150</v>
      </c>
      <c r="G135" s="280" t="s">
        <v>719</v>
      </c>
      <c r="H135" s="281">
        <v>7.109</v>
      </c>
      <c r="I135" s="282"/>
      <c r="J135" s="283">
        <f>ROUND(I135*H135,2)</f>
        <v>0</v>
      </c>
      <c r="K135" s="279" t="s">
        <v>315</v>
      </c>
      <c r="L135" s="284"/>
      <c r="M135" s="285" t="s">
        <v>21</v>
      </c>
      <c r="N135" s="286" t="s">
        <v>45</v>
      </c>
      <c r="O135" s="43"/>
      <c r="P135" s="212">
        <f>O135*H135</f>
        <v>0</v>
      </c>
      <c r="Q135" s="212">
        <v>1</v>
      </c>
      <c r="R135" s="212">
        <f>Q135*H135</f>
        <v>7.109</v>
      </c>
      <c r="S135" s="212">
        <v>0</v>
      </c>
      <c r="T135" s="213">
        <f>S135*H135</f>
        <v>0</v>
      </c>
      <c r="AR135" s="25" t="s">
        <v>342</v>
      </c>
      <c r="AT135" s="25" t="s">
        <v>1079</v>
      </c>
      <c r="AU135" s="25" t="s">
        <v>95</v>
      </c>
      <c r="AY135" s="25" t="s">
        <v>308</v>
      </c>
      <c r="BE135" s="214">
        <f>IF(N135="základní",J135,0)</f>
        <v>0</v>
      </c>
      <c r="BF135" s="214">
        <f>IF(N135="snížená",J135,0)</f>
        <v>0</v>
      </c>
      <c r="BG135" s="214">
        <f>IF(N135="zákl. přenesená",J135,0)</f>
        <v>0</v>
      </c>
      <c r="BH135" s="214">
        <f>IF(N135="sníž. přenesená",J135,0)</f>
        <v>0</v>
      </c>
      <c r="BI135" s="214">
        <f>IF(N135="nulová",J135,0)</f>
        <v>0</v>
      </c>
      <c r="BJ135" s="25" t="s">
        <v>82</v>
      </c>
      <c r="BK135" s="214">
        <f>ROUND(I135*H135,2)</f>
        <v>0</v>
      </c>
      <c r="BL135" s="25" t="s">
        <v>327</v>
      </c>
      <c r="BM135" s="25" t="s">
        <v>4151</v>
      </c>
    </row>
    <row r="136" spans="2:65" s="1" customFormat="1" ht="27">
      <c r="B136" s="42"/>
      <c r="C136" s="64"/>
      <c r="D136" s="223" t="s">
        <v>1656</v>
      </c>
      <c r="E136" s="64"/>
      <c r="F136" s="292" t="s">
        <v>4152</v>
      </c>
      <c r="G136" s="64"/>
      <c r="H136" s="64"/>
      <c r="I136" s="173"/>
      <c r="J136" s="64"/>
      <c r="K136" s="64"/>
      <c r="L136" s="62"/>
      <c r="M136" s="291"/>
      <c r="N136" s="43"/>
      <c r="O136" s="43"/>
      <c r="P136" s="43"/>
      <c r="Q136" s="43"/>
      <c r="R136" s="43"/>
      <c r="S136" s="43"/>
      <c r="T136" s="79"/>
      <c r="AT136" s="25" t="s">
        <v>1656</v>
      </c>
      <c r="AU136" s="25" t="s">
        <v>95</v>
      </c>
    </row>
    <row r="137" spans="2:65" s="13" customFormat="1" ht="13.5">
      <c r="B137" s="233"/>
      <c r="C137" s="234"/>
      <c r="D137" s="246" t="s">
        <v>451</v>
      </c>
      <c r="E137" s="234"/>
      <c r="F137" s="257" t="s">
        <v>4153</v>
      </c>
      <c r="G137" s="234"/>
      <c r="H137" s="258">
        <v>7.109</v>
      </c>
      <c r="I137" s="238"/>
      <c r="J137" s="234"/>
      <c r="K137" s="234"/>
      <c r="L137" s="239"/>
      <c r="M137" s="240"/>
      <c r="N137" s="241"/>
      <c r="O137" s="241"/>
      <c r="P137" s="241"/>
      <c r="Q137" s="241"/>
      <c r="R137" s="241"/>
      <c r="S137" s="241"/>
      <c r="T137" s="242"/>
      <c r="AT137" s="243" t="s">
        <v>451</v>
      </c>
      <c r="AU137" s="243" t="s">
        <v>95</v>
      </c>
      <c r="AV137" s="13" t="s">
        <v>84</v>
      </c>
      <c r="AW137" s="13" t="s">
        <v>6</v>
      </c>
      <c r="AX137" s="13" t="s">
        <v>82</v>
      </c>
      <c r="AY137" s="243" t="s">
        <v>308</v>
      </c>
    </row>
    <row r="138" spans="2:65" s="1" customFormat="1" ht="22.5" customHeight="1">
      <c r="B138" s="42"/>
      <c r="C138" s="277" t="s">
        <v>375</v>
      </c>
      <c r="D138" s="277" t="s">
        <v>1079</v>
      </c>
      <c r="E138" s="278" t="s">
        <v>4154</v>
      </c>
      <c r="F138" s="279" t="s">
        <v>4155</v>
      </c>
      <c r="G138" s="280" t="s">
        <v>719</v>
      </c>
      <c r="H138" s="281">
        <v>2.5760000000000001</v>
      </c>
      <c r="I138" s="282"/>
      <c r="J138" s="283">
        <f>ROUND(I138*H138,2)</f>
        <v>0</v>
      </c>
      <c r="K138" s="279" t="s">
        <v>21</v>
      </c>
      <c r="L138" s="284"/>
      <c r="M138" s="285" t="s">
        <v>21</v>
      </c>
      <c r="N138" s="286" t="s">
        <v>45</v>
      </c>
      <c r="O138" s="43"/>
      <c r="P138" s="212">
        <f>O138*H138</f>
        <v>0</v>
      </c>
      <c r="Q138" s="212">
        <v>1</v>
      </c>
      <c r="R138" s="212">
        <f>Q138*H138</f>
        <v>2.5760000000000001</v>
      </c>
      <c r="S138" s="212">
        <v>0</v>
      </c>
      <c r="T138" s="213">
        <f>S138*H138</f>
        <v>0</v>
      </c>
      <c r="AR138" s="25" t="s">
        <v>342</v>
      </c>
      <c r="AT138" s="25" t="s">
        <v>1079</v>
      </c>
      <c r="AU138" s="25" t="s">
        <v>95</v>
      </c>
      <c r="AY138" s="25" t="s">
        <v>308</v>
      </c>
      <c r="BE138" s="214">
        <f>IF(N138="základní",J138,0)</f>
        <v>0</v>
      </c>
      <c r="BF138" s="214">
        <f>IF(N138="snížená",J138,0)</f>
        <v>0</v>
      </c>
      <c r="BG138" s="214">
        <f>IF(N138="zákl. přenesená",J138,0)</f>
        <v>0</v>
      </c>
      <c r="BH138" s="214">
        <f>IF(N138="sníž. přenesená",J138,0)</f>
        <v>0</v>
      </c>
      <c r="BI138" s="214">
        <f>IF(N138="nulová",J138,0)</f>
        <v>0</v>
      </c>
      <c r="BJ138" s="25" t="s">
        <v>82</v>
      </c>
      <c r="BK138" s="214">
        <f>ROUND(I138*H138,2)</f>
        <v>0</v>
      </c>
      <c r="BL138" s="25" t="s">
        <v>327</v>
      </c>
      <c r="BM138" s="25" t="s">
        <v>4156</v>
      </c>
    </row>
    <row r="139" spans="2:65" s="1" customFormat="1" ht="27">
      <c r="B139" s="42"/>
      <c r="C139" s="64"/>
      <c r="D139" s="223" t="s">
        <v>1656</v>
      </c>
      <c r="E139" s="64"/>
      <c r="F139" s="292" t="s">
        <v>4157</v>
      </c>
      <c r="G139" s="64"/>
      <c r="H139" s="64"/>
      <c r="I139" s="173"/>
      <c r="J139" s="64"/>
      <c r="K139" s="64"/>
      <c r="L139" s="62"/>
      <c r="M139" s="291"/>
      <c r="N139" s="43"/>
      <c r="O139" s="43"/>
      <c r="P139" s="43"/>
      <c r="Q139" s="43"/>
      <c r="R139" s="43"/>
      <c r="S139" s="43"/>
      <c r="T139" s="79"/>
      <c r="AT139" s="25" t="s">
        <v>1656</v>
      </c>
      <c r="AU139" s="25" t="s">
        <v>95</v>
      </c>
    </row>
    <row r="140" spans="2:65" s="13" customFormat="1" ht="13.5">
      <c r="B140" s="233"/>
      <c r="C140" s="234"/>
      <c r="D140" s="246" t="s">
        <v>451</v>
      </c>
      <c r="E140" s="234"/>
      <c r="F140" s="257" t="s">
        <v>4158</v>
      </c>
      <c r="G140" s="234"/>
      <c r="H140" s="258">
        <v>2.5760000000000001</v>
      </c>
      <c r="I140" s="238"/>
      <c r="J140" s="234"/>
      <c r="K140" s="234"/>
      <c r="L140" s="239"/>
      <c r="M140" s="240"/>
      <c r="N140" s="241"/>
      <c r="O140" s="241"/>
      <c r="P140" s="241"/>
      <c r="Q140" s="241"/>
      <c r="R140" s="241"/>
      <c r="S140" s="241"/>
      <c r="T140" s="242"/>
      <c r="AT140" s="243" t="s">
        <v>451</v>
      </c>
      <c r="AU140" s="243" t="s">
        <v>95</v>
      </c>
      <c r="AV140" s="13" t="s">
        <v>84</v>
      </c>
      <c r="AW140" s="13" t="s">
        <v>6</v>
      </c>
      <c r="AX140" s="13" t="s">
        <v>82</v>
      </c>
      <c r="AY140" s="243" t="s">
        <v>308</v>
      </c>
    </row>
    <row r="141" spans="2:65" s="1" customFormat="1" ht="22.5" customHeight="1">
      <c r="B141" s="42"/>
      <c r="C141" s="203" t="s">
        <v>381</v>
      </c>
      <c r="D141" s="203" t="s">
        <v>311</v>
      </c>
      <c r="E141" s="204" t="s">
        <v>4159</v>
      </c>
      <c r="F141" s="205" t="s">
        <v>4160</v>
      </c>
      <c r="G141" s="206" t="s">
        <v>719</v>
      </c>
      <c r="H141" s="207">
        <v>12.763</v>
      </c>
      <c r="I141" s="208"/>
      <c r="J141" s="209">
        <f>ROUND(I141*H141,2)</f>
        <v>0</v>
      </c>
      <c r="K141" s="205" t="s">
        <v>315</v>
      </c>
      <c r="L141" s="62"/>
      <c r="M141" s="210" t="s">
        <v>21</v>
      </c>
      <c r="N141" s="211" t="s">
        <v>45</v>
      </c>
      <c r="O141" s="43"/>
      <c r="P141" s="212">
        <f>O141*H141</f>
        <v>0</v>
      </c>
      <c r="Q141" s="212">
        <v>0</v>
      </c>
      <c r="R141" s="212">
        <f>Q141*H141</f>
        <v>0</v>
      </c>
      <c r="S141" s="212">
        <v>0</v>
      </c>
      <c r="T141" s="213">
        <f>S141*H141</f>
        <v>0</v>
      </c>
      <c r="AR141" s="25" t="s">
        <v>327</v>
      </c>
      <c r="AT141" s="25" t="s">
        <v>311</v>
      </c>
      <c r="AU141" s="25" t="s">
        <v>95</v>
      </c>
      <c r="AY141" s="25" t="s">
        <v>308</v>
      </c>
      <c r="BE141" s="214">
        <f>IF(N141="základní",J141,0)</f>
        <v>0</v>
      </c>
      <c r="BF141" s="214">
        <f>IF(N141="snížená",J141,0)</f>
        <v>0</v>
      </c>
      <c r="BG141" s="214">
        <f>IF(N141="zákl. přenesená",J141,0)</f>
        <v>0</v>
      </c>
      <c r="BH141" s="214">
        <f>IF(N141="sníž. přenesená",J141,0)</f>
        <v>0</v>
      </c>
      <c r="BI141" s="214">
        <f>IF(N141="nulová",J141,0)</f>
        <v>0</v>
      </c>
      <c r="BJ141" s="25" t="s">
        <v>82</v>
      </c>
      <c r="BK141" s="214">
        <f>ROUND(I141*H141,2)</f>
        <v>0</v>
      </c>
      <c r="BL141" s="25" t="s">
        <v>327</v>
      </c>
      <c r="BM141" s="25" t="s">
        <v>4161</v>
      </c>
    </row>
    <row r="142" spans="2:65" s="1" customFormat="1" ht="22.5" customHeight="1">
      <c r="B142" s="42"/>
      <c r="C142" s="277" t="s">
        <v>385</v>
      </c>
      <c r="D142" s="277" t="s">
        <v>1079</v>
      </c>
      <c r="E142" s="278" t="s">
        <v>4162</v>
      </c>
      <c r="F142" s="279" t="s">
        <v>4163</v>
      </c>
      <c r="G142" s="280" t="s">
        <v>719</v>
      </c>
      <c r="H142" s="281">
        <v>0.63400000000000001</v>
      </c>
      <c r="I142" s="282"/>
      <c r="J142" s="283">
        <f>ROUND(I142*H142,2)</f>
        <v>0</v>
      </c>
      <c r="K142" s="279" t="s">
        <v>315</v>
      </c>
      <c r="L142" s="284"/>
      <c r="M142" s="285" t="s">
        <v>21</v>
      </c>
      <c r="N142" s="286" t="s">
        <v>45</v>
      </c>
      <c r="O142" s="43"/>
      <c r="P142" s="212">
        <f>O142*H142</f>
        <v>0</v>
      </c>
      <c r="Q142" s="212">
        <v>1</v>
      </c>
      <c r="R142" s="212">
        <f>Q142*H142</f>
        <v>0.63400000000000001</v>
      </c>
      <c r="S142" s="212">
        <v>0</v>
      </c>
      <c r="T142" s="213">
        <f>S142*H142</f>
        <v>0</v>
      </c>
      <c r="AR142" s="25" t="s">
        <v>342</v>
      </c>
      <c r="AT142" s="25" t="s">
        <v>1079</v>
      </c>
      <c r="AU142" s="25" t="s">
        <v>95</v>
      </c>
      <c r="AY142" s="25" t="s">
        <v>308</v>
      </c>
      <c r="BE142" s="214">
        <f>IF(N142="základní",J142,0)</f>
        <v>0</v>
      </c>
      <c r="BF142" s="214">
        <f>IF(N142="snížená",J142,0)</f>
        <v>0</v>
      </c>
      <c r="BG142" s="214">
        <f>IF(N142="zákl. přenesená",J142,0)</f>
        <v>0</v>
      </c>
      <c r="BH142" s="214">
        <f>IF(N142="sníž. přenesená",J142,0)</f>
        <v>0</v>
      </c>
      <c r="BI142" s="214">
        <f>IF(N142="nulová",J142,0)</f>
        <v>0</v>
      </c>
      <c r="BJ142" s="25" t="s">
        <v>82</v>
      </c>
      <c r="BK142" s="214">
        <f>ROUND(I142*H142,2)</f>
        <v>0</v>
      </c>
      <c r="BL142" s="25" t="s">
        <v>327</v>
      </c>
      <c r="BM142" s="25" t="s">
        <v>4164</v>
      </c>
    </row>
    <row r="143" spans="2:65" s="1" customFormat="1" ht="27">
      <c r="B143" s="42"/>
      <c r="C143" s="64"/>
      <c r="D143" s="223" t="s">
        <v>1656</v>
      </c>
      <c r="E143" s="64"/>
      <c r="F143" s="292" t="s">
        <v>4165</v>
      </c>
      <c r="G143" s="64"/>
      <c r="H143" s="64"/>
      <c r="I143" s="173"/>
      <c r="J143" s="64"/>
      <c r="K143" s="64"/>
      <c r="L143" s="62"/>
      <c r="M143" s="291"/>
      <c r="N143" s="43"/>
      <c r="O143" s="43"/>
      <c r="P143" s="43"/>
      <c r="Q143" s="43"/>
      <c r="R143" s="43"/>
      <c r="S143" s="43"/>
      <c r="T143" s="79"/>
      <c r="AT143" s="25" t="s">
        <v>1656</v>
      </c>
      <c r="AU143" s="25" t="s">
        <v>95</v>
      </c>
    </row>
    <row r="144" spans="2:65" s="13" customFormat="1" ht="13.5">
      <c r="B144" s="233"/>
      <c r="C144" s="234"/>
      <c r="D144" s="246" t="s">
        <v>451</v>
      </c>
      <c r="E144" s="234"/>
      <c r="F144" s="257" t="s">
        <v>4166</v>
      </c>
      <c r="G144" s="234"/>
      <c r="H144" s="258">
        <v>0.63400000000000001</v>
      </c>
      <c r="I144" s="238"/>
      <c r="J144" s="234"/>
      <c r="K144" s="234"/>
      <c r="L144" s="239"/>
      <c r="M144" s="240"/>
      <c r="N144" s="241"/>
      <c r="O144" s="241"/>
      <c r="P144" s="241"/>
      <c r="Q144" s="241"/>
      <c r="R144" s="241"/>
      <c r="S144" s="241"/>
      <c r="T144" s="242"/>
      <c r="AT144" s="243" t="s">
        <v>451</v>
      </c>
      <c r="AU144" s="243" t="s">
        <v>95</v>
      </c>
      <c r="AV144" s="13" t="s">
        <v>84</v>
      </c>
      <c r="AW144" s="13" t="s">
        <v>6</v>
      </c>
      <c r="AX144" s="13" t="s">
        <v>82</v>
      </c>
      <c r="AY144" s="243" t="s">
        <v>308</v>
      </c>
    </row>
    <row r="145" spans="2:65" s="1" customFormat="1" ht="22.5" customHeight="1">
      <c r="B145" s="42"/>
      <c r="C145" s="277" t="s">
        <v>389</v>
      </c>
      <c r="D145" s="277" t="s">
        <v>1079</v>
      </c>
      <c r="E145" s="278" t="s">
        <v>4167</v>
      </c>
      <c r="F145" s="279" t="s">
        <v>4168</v>
      </c>
      <c r="G145" s="280" t="s">
        <v>719</v>
      </c>
      <c r="H145" s="281">
        <v>1.407</v>
      </c>
      <c r="I145" s="282"/>
      <c r="J145" s="283">
        <f>ROUND(I145*H145,2)</f>
        <v>0</v>
      </c>
      <c r="K145" s="279" t="s">
        <v>21</v>
      </c>
      <c r="L145" s="284"/>
      <c r="M145" s="285" t="s">
        <v>21</v>
      </c>
      <c r="N145" s="286" t="s">
        <v>45</v>
      </c>
      <c r="O145" s="43"/>
      <c r="P145" s="212">
        <f>O145*H145</f>
        <v>0</v>
      </c>
      <c r="Q145" s="212">
        <v>1</v>
      </c>
      <c r="R145" s="212">
        <f>Q145*H145</f>
        <v>1.407</v>
      </c>
      <c r="S145" s="212">
        <v>0</v>
      </c>
      <c r="T145" s="213">
        <f>S145*H145</f>
        <v>0</v>
      </c>
      <c r="AR145" s="25" t="s">
        <v>342</v>
      </c>
      <c r="AT145" s="25" t="s">
        <v>1079</v>
      </c>
      <c r="AU145" s="25" t="s">
        <v>95</v>
      </c>
      <c r="AY145" s="25" t="s">
        <v>308</v>
      </c>
      <c r="BE145" s="214">
        <f>IF(N145="základní",J145,0)</f>
        <v>0</v>
      </c>
      <c r="BF145" s="214">
        <f>IF(N145="snížená",J145,0)</f>
        <v>0</v>
      </c>
      <c r="BG145" s="214">
        <f>IF(N145="zákl. přenesená",J145,0)</f>
        <v>0</v>
      </c>
      <c r="BH145" s="214">
        <f>IF(N145="sníž. přenesená",J145,0)</f>
        <v>0</v>
      </c>
      <c r="BI145" s="214">
        <f>IF(N145="nulová",J145,0)</f>
        <v>0</v>
      </c>
      <c r="BJ145" s="25" t="s">
        <v>82</v>
      </c>
      <c r="BK145" s="214">
        <f>ROUND(I145*H145,2)</f>
        <v>0</v>
      </c>
      <c r="BL145" s="25" t="s">
        <v>327</v>
      </c>
      <c r="BM145" s="25" t="s">
        <v>4169</v>
      </c>
    </row>
    <row r="146" spans="2:65" s="1" customFormat="1" ht="27">
      <c r="B146" s="42"/>
      <c r="C146" s="64"/>
      <c r="D146" s="223" t="s">
        <v>1656</v>
      </c>
      <c r="E146" s="64"/>
      <c r="F146" s="292" t="s">
        <v>4165</v>
      </c>
      <c r="G146" s="64"/>
      <c r="H146" s="64"/>
      <c r="I146" s="173"/>
      <c r="J146" s="64"/>
      <c r="K146" s="64"/>
      <c r="L146" s="62"/>
      <c r="M146" s="291"/>
      <c r="N146" s="43"/>
      <c r="O146" s="43"/>
      <c r="P146" s="43"/>
      <c r="Q146" s="43"/>
      <c r="R146" s="43"/>
      <c r="S146" s="43"/>
      <c r="T146" s="79"/>
      <c r="AT146" s="25" t="s">
        <v>1656</v>
      </c>
      <c r="AU146" s="25" t="s">
        <v>95</v>
      </c>
    </row>
    <row r="147" spans="2:65" s="13" customFormat="1" ht="13.5">
      <c r="B147" s="233"/>
      <c r="C147" s="234"/>
      <c r="D147" s="246" t="s">
        <v>451</v>
      </c>
      <c r="E147" s="234"/>
      <c r="F147" s="257" t="s">
        <v>4170</v>
      </c>
      <c r="G147" s="234"/>
      <c r="H147" s="258">
        <v>1.407</v>
      </c>
      <c r="I147" s="238"/>
      <c r="J147" s="234"/>
      <c r="K147" s="234"/>
      <c r="L147" s="239"/>
      <c r="M147" s="240"/>
      <c r="N147" s="241"/>
      <c r="O147" s="241"/>
      <c r="P147" s="241"/>
      <c r="Q147" s="241"/>
      <c r="R147" s="241"/>
      <c r="S147" s="241"/>
      <c r="T147" s="242"/>
      <c r="AT147" s="243" t="s">
        <v>451</v>
      </c>
      <c r="AU147" s="243" t="s">
        <v>95</v>
      </c>
      <c r="AV147" s="13" t="s">
        <v>84</v>
      </c>
      <c r="AW147" s="13" t="s">
        <v>6</v>
      </c>
      <c r="AX147" s="13" t="s">
        <v>82</v>
      </c>
      <c r="AY147" s="243" t="s">
        <v>308</v>
      </c>
    </row>
    <row r="148" spans="2:65" s="1" customFormat="1" ht="22.5" customHeight="1">
      <c r="B148" s="42"/>
      <c r="C148" s="277" t="s">
        <v>393</v>
      </c>
      <c r="D148" s="277" t="s">
        <v>1079</v>
      </c>
      <c r="E148" s="278" t="s">
        <v>4171</v>
      </c>
      <c r="F148" s="279" t="s">
        <v>4172</v>
      </c>
      <c r="G148" s="280" t="s">
        <v>719</v>
      </c>
      <c r="H148" s="281">
        <v>0.14199999999999999</v>
      </c>
      <c r="I148" s="282"/>
      <c r="J148" s="283">
        <f>ROUND(I148*H148,2)</f>
        <v>0</v>
      </c>
      <c r="K148" s="279" t="s">
        <v>21</v>
      </c>
      <c r="L148" s="284"/>
      <c r="M148" s="285" t="s">
        <v>21</v>
      </c>
      <c r="N148" s="286" t="s">
        <v>45</v>
      </c>
      <c r="O148" s="43"/>
      <c r="P148" s="212">
        <f>O148*H148</f>
        <v>0</v>
      </c>
      <c r="Q148" s="212">
        <v>1</v>
      </c>
      <c r="R148" s="212">
        <f>Q148*H148</f>
        <v>0.14199999999999999</v>
      </c>
      <c r="S148" s="212">
        <v>0</v>
      </c>
      <c r="T148" s="213">
        <f>S148*H148</f>
        <v>0</v>
      </c>
      <c r="AR148" s="25" t="s">
        <v>342</v>
      </c>
      <c r="AT148" s="25" t="s">
        <v>1079</v>
      </c>
      <c r="AU148" s="25" t="s">
        <v>95</v>
      </c>
      <c r="AY148" s="25" t="s">
        <v>308</v>
      </c>
      <c r="BE148" s="214">
        <f>IF(N148="základní",J148,0)</f>
        <v>0</v>
      </c>
      <c r="BF148" s="214">
        <f>IF(N148="snížená",J148,0)</f>
        <v>0</v>
      </c>
      <c r="BG148" s="214">
        <f>IF(N148="zákl. přenesená",J148,0)</f>
        <v>0</v>
      </c>
      <c r="BH148" s="214">
        <f>IF(N148="sníž. přenesená",J148,0)</f>
        <v>0</v>
      </c>
      <c r="BI148" s="214">
        <f>IF(N148="nulová",J148,0)</f>
        <v>0</v>
      </c>
      <c r="BJ148" s="25" t="s">
        <v>82</v>
      </c>
      <c r="BK148" s="214">
        <f>ROUND(I148*H148,2)</f>
        <v>0</v>
      </c>
      <c r="BL148" s="25" t="s">
        <v>327</v>
      </c>
      <c r="BM148" s="25" t="s">
        <v>4173</v>
      </c>
    </row>
    <row r="149" spans="2:65" s="1" customFormat="1" ht="27">
      <c r="B149" s="42"/>
      <c r="C149" s="64"/>
      <c r="D149" s="223" t="s">
        <v>1656</v>
      </c>
      <c r="E149" s="64"/>
      <c r="F149" s="292" t="s">
        <v>4174</v>
      </c>
      <c r="G149" s="64"/>
      <c r="H149" s="64"/>
      <c r="I149" s="173"/>
      <c r="J149" s="64"/>
      <c r="K149" s="64"/>
      <c r="L149" s="62"/>
      <c r="M149" s="291"/>
      <c r="N149" s="43"/>
      <c r="O149" s="43"/>
      <c r="P149" s="43"/>
      <c r="Q149" s="43"/>
      <c r="R149" s="43"/>
      <c r="S149" s="43"/>
      <c r="T149" s="79"/>
      <c r="AT149" s="25" t="s">
        <v>1656</v>
      </c>
      <c r="AU149" s="25" t="s">
        <v>95</v>
      </c>
    </row>
    <row r="150" spans="2:65" s="13" customFormat="1" ht="13.5">
      <c r="B150" s="233"/>
      <c r="C150" s="234"/>
      <c r="D150" s="246" t="s">
        <v>451</v>
      </c>
      <c r="E150" s="234"/>
      <c r="F150" s="257" t="s">
        <v>4175</v>
      </c>
      <c r="G150" s="234"/>
      <c r="H150" s="258">
        <v>0.14199999999999999</v>
      </c>
      <c r="I150" s="238"/>
      <c r="J150" s="234"/>
      <c r="K150" s="234"/>
      <c r="L150" s="239"/>
      <c r="M150" s="240"/>
      <c r="N150" s="241"/>
      <c r="O150" s="241"/>
      <c r="P150" s="241"/>
      <c r="Q150" s="241"/>
      <c r="R150" s="241"/>
      <c r="S150" s="241"/>
      <c r="T150" s="242"/>
      <c r="AT150" s="243" t="s">
        <v>451</v>
      </c>
      <c r="AU150" s="243" t="s">
        <v>95</v>
      </c>
      <c r="AV150" s="13" t="s">
        <v>84</v>
      </c>
      <c r="AW150" s="13" t="s">
        <v>6</v>
      </c>
      <c r="AX150" s="13" t="s">
        <v>82</v>
      </c>
      <c r="AY150" s="243" t="s">
        <v>308</v>
      </c>
    </row>
    <row r="151" spans="2:65" s="1" customFormat="1" ht="22.5" customHeight="1">
      <c r="B151" s="42"/>
      <c r="C151" s="277" t="s">
        <v>9</v>
      </c>
      <c r="D151" s="277" t="s">
        <v>1079</v>
      </c>
      <c r="E151" s="278" t="s">
        <v>4176</v>
      </c>
      <c r="F151" s="279" t="s">
        <v>4177</v>
      </c>
      <c r="G151" s="280" t="s">
        <v>719</v>
      </c>
      <c r="H151" s="281">
        <v>0.57499999999999996</v>
      </c>
      <c r="I151" s="282"/>
      <c r="J151" s="283">
        <f>ROUND(I151*H151,2)</f>
        <v>0</v>
      </c>
      <c r="K151" s="279" t="s">
        <v>315</v>
      </c>
      <c r="L151" s="284"/>
      <c r="M151" s="285" t="s">
        <v>21</v>
      </c>
      <c r="N151" s="286" t="s">
        <v>45</v>
      </c>
      <c r="O151" s="43"/>
      <c r="P151" s="212">
        <f>O151*H151</f>
        <v>0</v>
      </c>
      <c r="Q151" s="212">
        <v>1</v>
      </c>
      <c r="R151" s="212">
        <f>Q151*H151</f>
        <v>0.57499999999999996</v>
      </c>
      <c r="S151" s="212">
        <v>0</v>
      </c>
      <c r="T151" s="213">
        <f>S151*H151</f>
        <v>0</v>
      </c>
      <c r="AR151" s="25" t="s">
        <v>342</v>
      </c>
      <c r="AT151" s="25" t="s">
        <v>1079</v>
      </c>
      <c r="AU151" s="25" t="s">
        <v>95</v>
      </c>
      <c r="AY151" s="25" t="s">
        <v>308</v>
      </c>
      <c r="BE151" s="214">
        <f>IF(N151="základní",J151,0)</f>
        <v>0</v>
      </c>
      <c r="BF151" s="214">
        <f>IF(N151="snížená",J151,0)</f>
        <v>0</v>
      </c>
      <c r="BG151" s="214">
        <f>IF(N151="zákl. přenesená",J151,0)</f>
        <v>0</v>
      </c>
      <c r="BH151" s="214">
        <f>IF(N151="sníž. přenesená",J151,0)</f>
        <v>0</v>
      </c>
      <c r="BI151" s="214">
        <f>IF(N151="nulová",J151,0)</f>
        <v>0</v>
      </c>
      <c r="BJ151" s="25" t="s">
        <v>82</v>
      </c>
      <c r="BK151" s="214">
        <f>ROUND(I151*H151,2)</f>
        <v>0</v>
      </c>
      <c r="BL151" s="25" t="s">
        <v>327</v>
      </c>
      <c r="BM151" s="25" t="s">
        <v>4178</v>
      </c>
    </row>
    <row r="152" spans="2:65" s="1" customFormat="1" ht="27">
      <c r="B152" s="42"/>
      <c r="C152" s="64"/>
      <c r="D152" s="223" t="s">
        <v>1656</v>
      </c>
      <c r="E152" s="64"/>
      <c r="F152" s="292" t="s">
        <v>4179</v>
      </c>
      <c r="G152" s="64"/>
      <c r="H152" s="64"/>
      <c r="I152" s="173"/>
      <c r="J152" s="64"/>
      <c r="K152" s="64"/>
      <c r="L152" s="62"/>
      <c r="M152" s="291"/>
      <c r="N152" s="43"/>
      <c r="O152" s="43"/>
      <c r="P152" s="43"/>
      <c r="Q152" s="43"/>
      <c r="R152" s="43"/>
      <c r="S152" s="43"/>
      <c r="T152" s="79"/>
      <c r="AT152" s="25" t="s">
        <v>1656</v>
      </c>
      <c r="AU152" s="25" t="s">
        <v>95</v>
      </c>
    </row>
    <row r="153" spans="2:65" s="13" customFormat="1" ht="13.5">
      <c r="B153" s="233"/>
      <c r="C153" s="234"/>
      <c r="D153" s="246" t="s">
        <v>451</v>
      </c>
      <c r="E153" s="234"/>
      <c r="F153" s="257" t="s">
        <v>4180</v>
      </c>
      <c r="G153" s="234"/>
      <c r="H153" s="258">
        <v>0.57499999999999996</v>
      </c>
      <c r="I153" s="238"/>
      <c r="J153" s="234"/>
      <c r="K153" s="234"/>
      <c r="L153" s="239"/>
      <c r="M153" s="240"/>
      <c r="N153" s="241"/>
      <c r="O153" s="241"/>
      <c r="P153" s="241"/>
      <c r="Q153" s="241"/>
      <c r="R153" s="241"/>
      <c r="S153" s="241"/>
      <c r="T153" s="242"/>
      <c r="AT153" s="243" t="s">
        <v>451</v>
      </c>
      <c r="AU153" s="243" t="s">
        <v>95</v>
      </c>
      <c r="AV153" s="13" t="s">
        <v>84</v>
      </c>
      <c r="AW153" s="13" t="s">
        <v>6</v>
      </c>
      <c r="AX153" s="13" t="s">
        <v>82</v>
      </c>
      <c r="AY153" s="243" t="s">
        <v>308</v>
      </c>
    </row>
    <row r="154" spans="2:65" s="1" customFormat="1" ht="22.5" customHeight="1">
      <c r="B154" s="42"/>
      <c r="C154" s="277" t="s">
        <v>402</v>
      </c>
      <c r="D154" s="277" t="s">
        <v>1079</v>
      </c>
      <c r="E154" s="278" t="s">
        <v>4181</v>
      </c>
      <c r="F154" s="279" t="s">
        <v>4182</v>
      </c>
      <c r="G154" s="280" t="s">
        <v>719</v>
      </c>
      <c r="H154" s="281">
        <v>2.2240000000000002</v>
      </c>
      <c r="I154" s="282"/>
      <c r="J154" s="283">
        <f>ROUND(I154*H154,2)</f>
        <v>0</v>
      </c>
      <c r="K154" s="279" t="s">
        <v>21</v>
      </c>
      <c r="L154" s="284"/>
      <c r="M154" s="285" t="s">
        <v>21</v>
      </c>
      <c r="N154" s="286" t="s">
        <v>45</v>
      </c>
      <c r="O154" s="43"/>
      <c r="P154" s="212">
        <f>O154*H154</f>
        <v>0</v>
      </c>
      <c r="Q154" s="212">
        <v>1</v>
      </c>
      <c r="R154" s="212">
        <f>Q154*H154</f>
        <v>2.2240000000000002</v>
      </c>
      <c r="S154" s="212">
        <v>0</v>
      </c>
      <c r="T154" s="213">
        <f>S154*H154</f>
        <v>0</v>
      </c>
      <c r="AR154" s="25" t="s">
        <v>342</v>
      </c>
      <c r="AT154" s="25" t="s">
        <v>1079</v>
      </c>
      <c r="AU154" s="25" t="s">
        <v>95</v>
      </c>
      <c r="AY154" s="25" t="s">
        <v>308</v>
      </c>
      <c r="BE154" s="214">
        <f>IF(N154="základní",J154,0)</f>
        <v>0</v>
      </c>
      <c r="BF154" s="214">
        <f>IF(N154="snížená",J154,0)</f>
        <v>0</v>
      </c>
      <c r="BG154" s="214">
        <f>IF(N154="zákl. přenesená",J154,0)</f>
        <v>0</v>
      </c>
      <c r="BH154" s="214">
        <f>IF(N154="sníž. přenesená",J154,0)</f>
        <v>0</v>
      </c>
      <c r="BI154" s="214">
        <f>IF(N154="nulová",J154,0)</f>
        <v>0</v>
      </c>
      <c r="BJ154" s="25" t="s">
        <v>82</v>
      </c>
      <c r="BK154" s="214">
        <f>ROUND(I154*H154,2)</f>
        <v>0</v>
      </c>
      <c r="BL154" s="25" t="s">
        <v>327</v>
      </c>
      <c r="BM154" s="25" t="s">
        <v>4183</v>
      </c>
    </row>
    <row r="155" spans="2:65" s="1" customFormat="1" ht="27">
      <c r="B155" s="42"/>
      <c r="C155" s="64"/>
      <c r="D155" s="223" t="s">
        <v>1656</v>
      </c>
      <c r="E155" s="64"/>
      <c r="F155" s="292" t="s">
        <v>4179</v>
      </c>
      <c r="G155" s="64"/>
      <c r="H155" s="64"/>
      <c r="I155" s="173"/>
      <c r="J155" s="64"/>
      <c r="K155" s="64"/>
      <c r="L155" s="62"/>
      <c r="M155" s="291"/>
      <c r="N155" s="43"/>
      <c r="O155" s="43"/>
      <c r="P155" s="43"/>
      <c r="Q155" s="43"/>
      <c r="R155" s="43"/>
      <c r="S155" s="43"/>
      <c r="T155" s="79"/>
      <c r="AT155" s="25" t="s">
        <v>1656</v>
      </c>
      <c r="AU155" s="25" t="s">
        <v>95</v>
      </c>
    </row>
    <row r="156" spans="2:65" s="13" customFormat="1" ht="13.5">
      <c r="B156" s="233"/>
      <c r="C156" s="234"/>
      <c r="D156" s="246" t="s">
        <v>451</v>
      </c>
      <c r="E156" s="234"/>
      <c r="F156" s="257" t="s">
        <v>4184</v>
      </c>
      <c r="G156" s="234"/>
      <c r="H156" s="258">
        <v>2.2240000000000002</v>
      </c>
      <c r="I156" s="238"/>
      <c r="J156" s="234"/>
      <c r="K156" s="234"/>
      <c r="L156" s="239"/>
      <c r="M156" s="240"/>
      <c r="N156" s="241"/>
      <c r="O156" s="241"/>
      <c r="P156" s="241"/>
      <c r="Q156" s="241"/>
      <c r="R156" s="241"/>
      <c r="S156" s="241"/>
      <c r="T156" s="242"/>
      <c r="AT156" s="243" t="s">
        <v>451</v>
      </c>
      <c r="AU156" s="243" t="s">
        <v>95</v>
      </c>
      <c r="AV156" s="13" t="s">
        <v>84</v>
      </c>
      <c r="AW156" s="13" t="s">
        <v>6</v>
      </c>
      <c r="AX156" s="13" t="s">
        <v>82</v>
      </c>
      <c r="AY156" s="243" t="s">
        <v>308</v>
      </c>
    </row>
    <row r="157" spans="2:65" s="1" customFormat="1" ht="22.5" customHeight="1">
      <c r="B157" s="42"/>
      <c r="C157" s="277" t="s">
        <v>406</v>
      </c>
      <c r="D157" s="277" t="s">
        <v>1079</v>
      </c>
      <c r="E157" s="278" t="s">
        <v>4185</v>
      </c>
      <c r="F157" s="279" t="s">
        <v>4186</v>
      </c>
      <c r="G157" s="280" t="s">
        <v>719</v>
      </c>
      <c r="H157" s="281">
        <v>0.437</v>
      </c>
      <c r="I157" s="282"/>
      <c r="J157" s="283">
        <f>ROUND(I157*H157,2)</f>
        <v>0</v>
      </c>
      <c r="K157" s="279" t="s">
        <v>315</v>
      </c>
      <c r="L157" s="284"/>
      <c r="M157" s="285" t="s">
        <v>21</v>
      </c>
      <c r="N157" s="286" t="s">
        <v>45</v>
      </c>
      <c r="O157" s="43"/>
      <c r="P157" s="212">
        <f>O157*H157</f>
        <v>0</v>
      </c>
      <c r="Q157" s="212">
        <v>1</v>
      </c>
      <c r="R157" s="212">
        <f>Q157*H157</f>
        <v>0.437</v>
      </c>
      <c r="S157" s="212">
        <v>0</v>
      </c>
      <c r="T157" s="213">
        <f>S157*H157</f>
        <v>0</v>
      </c>
      <c r="AR157" s="25" t="s">
        <v>342</v>
      </c>
      <c r="AT157" s="25" t="s">
        <v>1079</v>
      </c>
      <c r="AU157" s="25" t="s">
        <v>95</v>
      </c>
      <c r="AY157" s="25" t="s">
        <v>308</v>
      </c>
      <c r="BE157" s="214">
        <f>IF(N157="základní",J157,0)</f>
        <v>0</v>
      </c>
      <c r="BF157" s="214">
        <f>IF(N157="snížená",J157,0)</f>
        <v>0</v>
      </c>
      <c r="BG157" s="214">
        <f>IF(N157="zákl. přenesená",J157,0)</f>
        <v>0</v>
      </c>
      <c r="BH157" s="214">
        <f>IF(N157="sníž. přenesená",J157,0)</f>
        <v>0</v>
      </c>
      <c r="BI157" s="214">
        <f>IF(N157="nulová",J157,0)</f>
        <v>0</v>
      </c>
      <c r="BJ157" s="25" t="s">
        <v>82</v>
      </c>
      <c r="BK157" s="214">
        <f>ROUND(I157*H157,2)</f>
        <v>0</v>
      </c>
      <c r="BL157" s="25" t="s">
        <v>327</v>
      </c>
      <c r="BM157" s="25" t="s">
        <v>4187</v>
      </c>
    </row>
    <row r="158" spans="2:65" s="1" customFormat="1" ht="27">
      <c r="B158" s="42"/>
      <c r="C158" s="64"/>
      <c r="D158" s="223" t="s">
        <v>1656</v>
      </c>
      <c r="E158" s="64"/>
      <c r="F158" s="292" t="s">
        <v>4188</v>
      </c>
      <c r="G158" s="64"/>
      <c r="H158" s="64"/>
      <c r="I158" s="173"/>
      <c r="J158" s="64"/>
      <c r="K158" s="64"/>
      <c r="L158" s="62"/>
      <c r="M158" s="291"/>
      <c r="N158" s="43"/>
      <c r="O158" s="43"/>
      <c r="P158" s="43"/>
      <c r="Q158" s="43"/>
      <c r="R158" s="43"/>
      <c r="S158" s="43"/>
      <c r="T158" s="79"/>
      <c r="AT158" s="25" t="s">
        <v>1656</v>
      </c>
      <c r="AU158" s="25" t="s">
        <v>95</v>
      </c>
    </row>
    <row r="159" spans="2:65" s="13" customFormat="1" ht="13.5">
      <c r="B159" s="233"/>
      <c r="C159" s="234"/>
      <c r="D159" s="246" t="s">
        <v>451</v>
      </c>
      <c r="E159" s="234"/>
      <c r="F159" s="257" t="s">
        <v>4189</v>
      </c>
      <c r="G159" s="234"/>
      <c r="H159" s="258">
        <v>0.437</v>
      </c>
      <c r="I159" s="238"/>
      <c r="J159" s="234"/>
      <c r="K159" s="234"/>
      <c r="L159" s="239"/>
      <c r="M159" s="240"/>
      <c r="N159" s="241"/>
      <c r="O159" s="241"/>
      <c r="P159" s="241"/>
      <c r="Q159" s="241"/>
      <c r="R159" s="241"/>
      <c r="S159" s="241"/>
      <c r="T159" s="242"/>
      <c r="AT159" s="243" t="s">
        <v>451</v>
      </c>
      <c r="AU159" s="243" t="s">
        <v>95</v>
      </c>
      <c r="AV159" s="13" t="s">
        <v>84</v>
      </c>
      <c r="AW159" s="13" t="s">
        <v>6</v>
      </c>
      <c r="AX159" s="13" t="s">
        <v>82</v>
      </c>
      <c r="AY159" s="243" t="s">
        <v>308</v>
      </c>
    </row>
    <row r="160" spans="2:65" s="1" customFormat="1" ht="22.5" customHeight="1">
      <c r="B160" s="42"/>
      <c r="C160" s="277" t="s">
        <v>410</v>
      </c>
      <c r="D160" s="277" t="s">
        <v>1079</v>
      </c>
      <c r="E160" s="278" t="s">
        <v>4190</v>
      </c>
      <c r="F160" s="279" t="s">
        <v>4191</v>
      </c>
      <c r="G160" s="280" t="s">
        <v>719</v>
      </c>
      <c r="H160" s="281">
        <v>0.313</v>
      </c>
      <c r="I160" s="282"/>
      <c r="J160" s="283">
        <f>ROUND(I160*H160,2)</f>
        <v>0</v>
      </c>
      <c r="K160" s="279" t="s">
        <v>21</v>
      </c>
      <c r="L160" s="284"/>
      <c r="M160" s="285" t="s">
        <v>21</v>
      </c>
      <c r="N160" s="286" t="s">
        <v>45</v>
      </c>
      <c r="O160" s="43"/>
      <c r="P160" s="212">
        <f>O160*H160</f>
        <v>0</v>
      </c>
      <c r="Q160" s="212">
        <v>1</v>
      </c>
      <c r="R160" s="212">
        <f>Q160*H160</f>
        <v>0.313</v>
      </c>
      <c r="S160" s="212">
        <v>0</v>
      </c>
      <c r="T160" s="213">
        <f>S160*H160</f>
        <v>0</v>
      </c>
      <c r="AR160" s="25" t="s">
        <v>342</v>
      </c>
      <c r="AT160" s="25" t="s">
        <v>1079</v>
      </c>
      <c r="AU160" s="25" t="s">
        <v>95</v>
      </c>
      <c r="AY160" s="25" t="s">
        <v>308</v>
      </c>
      <c r="BE160" s="214">
        <f>IF(N160="základní",J160,0)</f>
        <v>0</v>
      </c>
      <c r="BF160" s="214">
        <f>IF(N160="snížená",J160,0)</f>
        <v>0</v>
      </c>
      <c r="BG160" s="214">
        <f>IF(N160="zákl. přenesená",J160,0)</f>
        <v>0</v>
      </c>
      <c r="BH160" s="214">
        <f>IF(N160="sníž. přenesená",J160,0)</f>
        <v>0</v>
      </c>
      <c r="BI160" s="214">
        <f>IF(N160="nulová",J160,0)</f>
        <v>0</v>
      </c>
      <c r="BJ160" s="25" t="s">
        <v>82</v>
      </c>
      <c r="BK160" s="214">
        <f>ROUND(I160*H160,2)</f>
        <v>0</v>
      </c>
      <c r="BL160" s="25" t="s">
        <v>327</v>
      </c>
      <c r="BM160" s="25" t="s">
        <v>4192</v>
      </c>
    </row>
    <row r="161" spans="2:65" s="1" customFormat="1" ht="27">
      <c r="B161" s="42"/>
      <c r="C161" s="64"/>
      <c r="D161" s="223" t="s">
        <v>1656</v>
      </c>
      <c r="E161" s="64"/>
      <c r="F161" s="292" t="s">
        <v>4188</v>
      </c>
      <c r="G161" s="64"/>
      <c r="H161" s="64"/>
      <c r="I161" s="173"/>
      <c r="J161" s="64"/>
      <c r="K161" s="64"/>
      <c r="L161" s="62"/>
      <c r="M161" s="291"/>
      <c r="N161" s="43"/>
      <c r="O161" s="43"/>
      <c r="P161" s="43"/>
      <c r="Q161" s="43"/>
      <c r="R161" s="43"/>
      <c r="S161" s="43"/>
      <c r="T161" s="79"/>
      <c r="AT161" s="25" t="s">
        <v>1656</v>
      </c>
      <c r="AU161" s="25" t="s">
        <v>95</v>
      </c>
    </row>
    <row r="162" spans="2:65" s="13" customFormat="1" ht="13.5">
      <c r="B162" s="233"/>
      <c r="C162" s="234"/>
      <c r="D162" s="246" t="s">
        <v>451</v>
      </c>
      <c r="E162" s="234"/>
      <c r="F162" s="257" t="s">
        <v>4193</v>
      </c>
      <c r="G162" s="234"/>
      <c r="H162" s="258">
        <v>0.313</v>
      </c>
      <c r="I162" s="238"/>
      <c r="J162" s="234"/>
      <c r="K162" s="234"/>
      <c r="L162" s="239"/>
      <c r="M162" s="240"/>
      <c r="N162" s="241"/>
      <c r="O162" s="241"/>
      <c r="P162" s="241"/>
      <c r="Q162" s="241"/>
      <c r="R162" s="241"/>
      <c r="S162" s="241"/>
      <c r="T162" s="242"/>
      <c r="AT162" s="243" t="s">
        <v>451</v>
      </c>
      <c r="AU162" s="243" t="s">
        <v>95</v>
      </c>
      <c r="AV162" s="13" t="s">
        <v>84</v>
      </c>
      <c r="AW162" s="13" t="s">
        <v>6</v>
      </c>
      <c r="AX162" s="13" t="s">
        <v>82</v>
      </c>
      <c r="AY162" s="243" t="s">
        <v>308</v>
      </c>
    </row>
    <row r="163" spans="2:65" s="1" customFormat="1" ht="22.5" customHeight="1">
      <c r="B163" s="42"/>
      <c r="C163" s="277" t="s">
        <v>416</v>
      </c>
      <c r="D163" s="277" t="s">
        <v>1079</v>
      </c>
      <c r="E163" s="278" t="s">
        <v>4194</v>
      </c>
      <c r="F163" s="279" t="s">
        <v>4195</v>
      </c>
      <c r="G163" s="280" t="s">
        <v>719</v>
      </c>
      <c r="H163" s="281">
        <v>0.128</v>
      </c>
      <c r="I163" s="282"/>
      <c r="J163" s="283">
        <f>ROUND(I163*H163,2)</f>
        <v>0</v>
      </c>
      <c r="K163" s="279" t="s">
        <v>315</v>
      </c>
      <c r="L163" s="284"/>
      <c r="M163" s="285" t="s">
        <v>21</v>
      </c>
      <c r="N163" s="286" t="s">
        <v>45</v>
      </c>
      <c r="O163" s="43"/>
      <c r="P163" s="212">
        <f>O163*H163</f>
        <v>0</v>
      </c>
      <c r="Q163" s="212">
        <v>1</v>
      </c>
      <c r="R163" s="212">
        <f>Q163*H163</f>
        <v>0.128</v>
      </c>
      <c r="S163" s="212">
        <v>0</v>
      </c>
      <c r="T163" s="213">
        <f>S163*H163</f>
        <v>0</v>
      </c>
      <c r="AR163" s="25" t="s">
        <v>342</v>
      </c>
      <c r="AT163" s="25" t="s">
        <v>1079</v>
      </c>
      <c r="AU163" s="25" t="s">
        <v>95</v>
      </c>
      <c r="AY163" s="25" t="s">
        <v>308</v>
      </c>
      <c r="BE163" s="214">
        <f>IF(N163="základní",J163,0)</f>
        <v>0</v>
      </c>
      <c r="BF163" s="214">
        <f>IF(N163="snížená",J163,0)</f>
        <v>0</v>
      </c>
      <c r="BG163" s="214">
        <f>IF(N163="zákl. přenesená",J163,0)</f>
        <v>0</v>
      </c>
      <c r="BH163" s="214">
        <f>IF(N163="sníž. přenesená",J163,0)</f>
        <v>0</v>
      </c>
      <c r="BI163" s="214">
        <f>IF(N163="nulová",J163,0)</f>
        <v>0</v>
      </c>
      <c r="BJ163" s="25" t="s">
        <v>82</v>
      </c>
      <c r="BK163" s="214">
        <f>ROUND(I163*H163,2)</f>
        <v>0</v>
      </c>
      <c r="BL163" s="25" t="s">
        <v>327</v>
      </c>
      <c r="BM163" s="25" t="s">
        <v>4196</v>
      </c>
    </row>
    <row r="164" spans="2:65" s="1" customFormat="1" ht="27">
      <c r="B164" s="42"/>
      <c r="C164" s="64"/>
      <c r="D164" s="223" t="s">
        <v>1656</v>
      </c>
      <c r="E164" s="64"/>
      <c r="F164" s="292" t="s">
        <v>4197</v>
      </c>
      <c r="G164" s="64"/>
      <c r="H164" s="64"/>
      <c r="I164" s="173"/>
      <c r="J164" s="64"/>
      <c r="K164" s="64"/>
      <c r="L164" s="62"/>
      <c r="M164" s="291"/>
      <c r="N164" s="43"/>
      <c r="O164" s="43"/>
      <c r="P164" s="43"/>
      <c r="Q164" s="43"/>
      <c r="R164" s="43"/>
      <c r="S164" s="43"/>
      <c r="T164" s="79"/>
      <c r="AT164" s="25" t="s">
        <v>1656</v>
      </c>
      <c r="AU164" s="25" t="s">
        <v>95</v>
      </c>
    </row>
    <row r="165" spans="2:65" s="13" customFormat="1" ht="13.5">
      <c r="B165" s="233"/>
      <c r="C165" s="234"/>
      <c r="D165" s="246" t="s">
        <v>451</v>
      </c>
      <c r="E165" s="234"/>
      <c r="F165" s="257" t="s">
        <v>4198</v>
      </c>
      <c r="G165" s="234"/>
      <c r="H165" s="258">
        <v>0.128</v>
      </c>
      <c r="I165" s="238"/>
      <c r="J165" s="234"/>
      <c r="K165" s="234"/>
      <c r="L165" s="239"/>
      <c r="M165" s="240"/>
      <c r="N165" s="241"/>
      <c r="O165" s="241"/>
      <c r="P165" s="241"/>
      <c r="Q165" s="241"/>
      <c r="R165" s="241"/>
      <c r="S165" s="241"/>
      <c r="T165" s="242"/>
      <c r="AT165" s="243" t="s">
        <v>451</v>
      </c>
      <c r="AU165" s="243" t="s">
        <v>95</v>
      </c>
      <c r="AV165" s="13" t="s">
        <v>84</v>
      </c>
      <c r="AW165" s="13" t="s">
        <v>6</v>
      </c>
      <c r="AX165" s="13" t="s">
        <v>82</v>
      </c>
      <c r="AY165" s="243" t="s">
        <v>308</v>
      </c>
    </row>
    <row r="166" spans="2:65" s="1" customFormat="1" ht="22.5" customHeight="1">
      <c r="B166" s="42"/>
      <c r="C166" s="277" t="s">
        <v>420</v>
      </c>
      <c r="D166" s="277" t="s">
        <v>1079</v>
      </c>
      <c r="E166" s="278" t="s">
        <v>4199</v>
      </c>
      <c r="F166" s="279" t="s">
        <v>4200</v>
      </c>
      <c r="G166" s="280" t="s">
        <v>719</v>
      </c>
      <c r="H166" s="281">
        <v>2.1440000000000001</v>
      </c>
      <c r="I166" s="282"/>
      <c r="J166" s="283">
        <f>ROUND(I166*H166,2)</f>
        <v>0</v>
      </c>
      <c r="K166" s="279" t="s">
        <v>21</v>
      </c>
      <c r="L166" s="284"/>
      <c r="M166" s="285" t="s">
        <v>21</v>
      </c>
      <c r="N166" s="286" t="s">
        <v>45</v>
      </c>
      <c r="O166" s="43"/>
      <c r="P166" s="212">
        <f>O166*H166</f>
        <v>0</v>
      </c>
      <c r="Q166" s="212">
        <v>1</v>
      </c>
      <c r="R166" s="212">
        <f>Q166*H166</f>
        <v>2.1440000000000001</v>
      </c>
      <c r="S166" s="212">
        <v>0</v>
      </c>
      <c r="T166" s="213">
        <f>S166*H166</f>
        <v>0</v>
      </c>
      <c r="AR166" s="25" t="s">
        <v>342</v>
      </c>
      <c r="AT166" s="25" t="s">
        <v>1079</v>
      </c>
      <c r="AU166" s="25" t="s">
        <v>95</v>
      </c>
      <c r="AY166" s="25" t="s">
        <v>308</v>
      </c>
      <c r="BE166" s="214">
        <f>IF(N166="základní",J166,0)</f>
        <v>0</v>
      </c>
      <c r="BF166" s="214">
        <f>IF(N166="snížená",J166,0)</f>
        <v>0</v>
      </c>
      <c r="BG166" s="214">
        <f>IF(N166="zákl. přenesená",J166,0)</f>
        <v>0</v>
      </c>
      <c r="BH166" s="214">
        <f>IF(N166="sníž. přenesená",J166,0)</f>
        <v>0</v>
      </c>
      <c r="BI166" s="214">
        <f>IF(N166="nulová",J166,0)</f>
        <v>0</v>
      </c>
      <c r="BJ166" s="25" t="s">
        <v>82</v>
      </c>
      <c r="BK166" s="214">
        <f>ROUND(I166*H166,2)</f>
        <v>0</v>
      </c>
      <c r="BL166" s="25" t="s">
        <v>327</v>
      </c>
      <c r="BM166" s="25" t="s">
        <v>4201</v>
      </c>
    </row>
    <row r="167" spans="2:65" s="1" customFormat="1" ht="27">
      <c r="B167" s="42"/>
      <c r="C167" s="64"/>
      <c r="D167" s="223" t="s">
        <v>1656</v>
      </c>
      <c r="E167" s="64"/>
      <c r="F167" s="292" t="s">
        <v>4202</v>
      </c>
      <c r="G167" s="64"/>
      <c r="H167" s="64"/>
      <c r="I167" s="173"/>
      <c r="J167" s="64"/>
      <c r="K167" s="64"/>
      <c r="L167" s="62"/>
      <c r="M167" s="291"/>
      <c r="N167" s="43"/>
      <c r="O167" s="43"/>
      <c r="P167" s="43"/>
      <c r="Q167" s="43"/>
      <c r="R167" s="43"/>
      <c r="S167" s="43"/>
      <c r="T167" s="79"/>
      <c r="AT167" s="25" t="s">
        <v>1656</v>
      </c>
      <c r="AU167" s="25" t="s">
        <v>95</v>
      </c>
    </row>
    <row r="168" spans="2:65" s="13" customFormat="1" ht="13.5">
      <c r="B168" s="233"/>
      <c r="C168" s="234"/>
      <c r="D168" s="246" t="s">
        <v>451</v>
      </c>
      <c r="E168" s="234"/>
      <c r="F168" s="257" t="s">
        <v>4203</v>
      </c>
      <c r="G168" s="234"/>
      <c r="H168" s="258">
        <v>2.1440000000000001</v>
      </c>
      <c r="I168" s="238"/>
      <c r="J168" s="234"/>
      <c r="K168" s="234"/>
      <c r="L168" s="239"/>
      <c r="M168" s="240"/>
      <c r="N168" s="241"/>
      <c r="O168" s="241"/>
      <c r="P168" s="241"/>
      <c r="Q168" s="241"/>
      <c r="R168" s="241"/>
      <c r="S168" s="241"/>
      <c r="T168" s="242"/>
      <c r="AT168" s="243" t="s">
        <v>451</v>
      </c>
      <c r="AU168" s="243" t="s">
        <v>95</v>
      </c>
      <c r="AV168" s="13" t="s">
        <v>84</v>
      </c>
      <c r="AW168" s="13" t="s">
        <v>6</v>
      </c>
      <c r="AX168" s="13" t="s">
        <v>82</v>
      </c>
      <c r="AY168" s="243" t="s">
        <v>308</v>
      </c>
    </row>
    <row r="169" spans="2:65" s="1" customFormat="1" ht="22.5" customHeight="1">
      <c r="B169" s="42"/>
      <c r="C169" s="277" t="s">
        <v>593</v>
      </c>
      <c r="D169" s="277" t="s">
        <v>1079</v>
      </c>
      <c r="E169" s="278" t="s">
        <v>4204</v>
      </c>
      <c r="F169" s="279" t="s">
        <v>4205</v>
      </c>
      <c r="G169" s="280" t="s">
        <v>719</v>
      </c>
      <c r="H169" s="281">
        <v>6.6000000000000003E-2</v>
      </c>
      <c r="I169" s="282"/>
      <c r="J169" s="283">
        <f>ROUND(I169*H169,2)</f>
        <v>0</v>
      </c>
      <c r="K169" s="279" t="s">
        <v>21</v>
      </c>
      <c r="L169" s="284"/>
      <c r="M169" s="285" t="s">
        <v>21</v>
      </c>
      <c r="N169" s="286" t="s">
        <v>45</v>
      </c>
      <c r="O169" s="43"/>
      <c r="P169" s="212">
        <f>O169*H169</f>
        <v>0</v>
      </c>
      <c r="Q169" s="212">
        <v>1</v>
      </c>
      <c r="R169" s="212">
        <f>Q169*H169</f>
        <v>6.6000000000000003E-2</v>
      </c>
      <c r="S169" s="212">
        <v>0</v>
      </c>
      <c r="T169" s="213">
        <f>S169*H169</f>
        <v>0</v>
      </c>
      <c r="AR169" s="25" t="s">
        <v>342</v>
      </c>
      <c r="AT169" s="25" t="s">
        <v>1079</v>
      </c>
      <c r="AU169" s="25" t="s">
        <v>95</v>
      </c>
      <c r="AY169" s="25" t="s">
        <v>308</v>
      </c>
      <c r="BE169" s="214">
        <f>IF(N169="základní",J169,0)</f>
        <v>0</v>
      </c>
      <c r="BF169" s="214">
        <f>IF(N169="snížená",J169,0)</f>
        <v>0</v>
      </c>
      <c r="BG169" s="214">
        <f>IF(N169="zákl. přenesená",J169,0)</f>
        <v>0</v>
      </c>
      <c r="BH169" s="214">
        <f>IF(N169="sníž. přenesená",J169,0)</f>
        <v>0</v>
      </c>
      <c r="BI169" s="214">
        <f>IF(N169="nulová",J169,0)</f>
        <v>0</v>
      </c>
      <c r="BJ169" s="25" t="s">
        <v>82</v>
      </c>
      <c r="BK169" s="214">
        <f>ROUND(I169*H169,2)</f>
        <v>0</v>
      </c>
      <c r="BL169" s="25" t="s">
        <v>327</v>
      </c>
      <c r="BM169" s="25" t="s">
        <v>4206</v>
      </c>
    </row>
    <row r="170" spans="2:65" s="1" customFormat="1" ht="27">
      <c r="B170" s="42"/>
      <c r="C170" s="64"/>
      <c r="D170" s="223" t="s">
        <v>1656</v>
      </c>
      <c r="E170" s="64"/>
      <c r="F170" s="292" t="s">
        <v>4207</v>
      </c>
      <c r="G170" s="64"/>
      <c r="H170" s="64"/>
      <c r="I170" s="173"/>
      <c r="J170" s="64"/>
      <c r="K170" s="64"/>
      <c r="L170" s="62"/>
      <c r="M170" s="291"/>
      <c r="N170" s="43"/>
      <c r="O170" s="43"/>
      <c r="P170" s="43"/>
      <c r="Q170" s="43"/>
      <c r="R170" s="43"/>
      <c r="S170" s="43"/>
      <c r="T170" s="79"/>
      <c r="AT170" s="25" t="s">
        <v>1656</v>
      </c>
      <c r="AU170" s="25" t="s">
        <v>95</v>
      </c>
    </row>
    <row r="171" spans="2:65" s="13" customFormat="1" ht="13.5">
      <c r="B171" s="233"/>
      <c r="C171" s="234"/>
      <c r="D171" s="246" t="s">
        <v>451</v>
      </c>
      <c r="E171" s="234"/>
      <c r="F171" s="257" t="s">
        <v>4208</v>
      </c>
      <c r="G171" s="234"/>
      <c r="H171" s="258">
        <v>6.6000000000000003E-2</v>
      </c>
      <c r="I171" s="238"/>
      <c r="J171" s="234"/>
      <c r="K171" s="234"/>
      <c r="L171" s="239"/>
      <c r="M171" s="240"/>
      <c r="N171" s="241"/>
      <c r="O171" s="241"/>
      <c r="P171" s="241"/>
      <c r="Q171" s="241"/>
      <c r="R171" s="241"/>
      <c r="S171" s="241"/>
      <c r="T171" s="242"/>
      <c r="AT171" s="243" t="s">
        <v>451</v>
      </c>
      <c r="AU171" s="243" t="s">
        <v>95</v>
      </c>
      <c r="AV171" s="13" t="s">
        <v>84</v>
      </c>
      <c r="AW171" s="13" t="s">
        <v>6</v>
      </c>
      <c r="AX171" s="13" t="s">
        <v>82</v>
      </c>
      <c r="AY171" s="243" t="s">
        <v>308</v>
      </c>
    </row>
    <row r="172" spans="2:65" s="1" customFormat="1" ht="22.5" customHeight="1">
      <c r="B172" s="42"/>
      <c r="C172" s="277" t="s">
        <v>598</v>
      </c>
      <c r="D172" s="277" t="s">
        <v>1079</v>
      </c>
      <c r="E172" s="278" t="s">
        <v>4209</v>
      </c>
      <c r="F172" s="279" t="s">
        <v>4210</v>
      </c>
      <c r="G172" s="280" t="s">
        <v>719</v>
      </c>
      <c r="H172" s="281">
        <v>1.5569999999999999</v>
      </c>
      <c r="I172" s="282"/>
      <c r="J172" s="283">
        <f>ROUND(I172*H172,2)</f>
        <v>0</v>
      </c>
      <c r="K172" s="279" t="s">
        <v>21</v>
      </c>
      <c r="L172" s="284"/>
      <c r="M172" s="285" t="s">
        <v>21</v>
      </c>
      <c r="N172" s="286" t="s">
        <v>45</v>
      </c>
      <c r="O172" s="43"/>
      <c r="P172" s="212">
        <f>O172*H172</f>
        <v>0</v>
      </c>
      <c r="Q172" s="212">
        <v>1</v>
      </c>
      <c r="R172" s="212">
        <f>Q172*H172</f>
        <v>1.5569999999999999</v>
      </c>
      <c r="S172" s="212">
        <v>0</v>
      </c>
      <c r="T172" s="213">
        <f>S172*H172</f>
        <v>0</v>
      </c>
      <c r="AR172" s="25" t="s">
        <v>342</v>
      </c>
      <c r="AT172" s="25" t="s">
        <v>1079</v>
      </c>
      <c r="AU172" s="25" t="s">
        <v>95</v>
      </c>
      <c r="AY172" s="25" t="s">
        <v>308</v>
      </c>
      <c r="BE172" s="214">
        <f>IF(N172="základní",J172,0)</f>
        <v>0</v>
      </c>
      <c r="BF172" s="214">
        <f>IF(N172="snížená",J172,0)</f>
        <v>0</v>
      </c>
      <c r="BG172" s="214">
        <f>IF(N172="zákl. přenesená",J172,0)</f>
        <v>0</v>
      </c>
      <c r="BH172" s="214">
        <f>IF(N172="sníž. přenesená",J172,0)</f>
        <v>0</v>
      </c>
      <c r="BI172" s="214">
        <f>IF(N172="nulová",J172,0)</f>
        <v>0</v>
      </c>
      <c r="BJ172" s="25" t="s">
        <v>82</v>
      </c>
      <c r="BK172" s="214">
        <f>ROUND(I172*H172,2)</f>
        <v>0</v>
      </c>
      <c r="BL172" s="25" t="s">
        <v>327</v>
      </c>
      <c r="BM172" s="25" t="s">
        <v>4211</v>
      </c>
    </row>
    <row r="173" spans="2:65" s="1" customFormat="1" ht="27">
      <c r="B173" s="42"/>
      <c r="C173" s="64"/>
      <c r="D173" s="223" t="s">
        <v>1656</v>
      </c>
      <c r="E173" s="64"/>
      <c r="F173" s="292" t="s">
        <v>4212</v>
      </c>
      <c r="G173" s="64"/>
      <c r="H173" s="64"/>
      <c r="I173" s="173"/>
      <c r="J173" s="64"/>
      <c r="K173" s="64"/>
      <c r="L173" s="62"/>
      <c r="M173" s="291"/>
      <c r="N173" s="43"/>
      <c r="O173" s="43"/>
      <c r="P173" s="43"/>
      <c r="Q173" s="43"/>
      <c r="R173" s="43"/>
      <c r="S173" s="43"/>
      <c r="T173" s="79"/>
      <c r="AT173" s="25" t="s">
        <v>1656</v>
      </c>
      <c r="AU173" s="25" t="s">
        <v>95</v>
      </c>
    </row>
    <row r="174" spans="2:65" s="13" customFormat="1" ht="13.5">
      <c r="B174" s="233"/>
      <c r="C174" s="234"/>
      <c r="D174" s="246" t="s">
        <v>451</v>
      </c>
      <c r="E174" s="234"/>
      <c r="F174" s="257" t="s">
        <v>4213</v>
      </c>
      <c r="G174" s="234"/>
      <c r="H174" s="258">
        <v>1.5569999999999999</v>
      </c>
      <c r="I174" s="238"/>
      <c r="J174" s="234"/>
      <c r="K174" s="234"/>
      <c r="L174" s="239"/>
      <c r="M174" s="240"/>
      <c r="N174" s="241"/>
      <c r="O174" s="241"/>
      <c r="P174" s="241"/>
      <c r="Q174" s="241"/>
      <c r="R174" s="241"/>
      <c r="S174" s="241"/>
      <c r="T174" s="242"/>
      <c r="AT174" s="243" t="s">
        <v>451</v>
      </c>
      <c r="AU174" s="243" t="s">
        <v>95</v>
      </c>
      <c r="AV174" s="13" t="s">
        <v>84</v>
      </c>
      <c r="AW174" s="13" t="s">
        <v>6</v>
      </c>
      <c r="AX174" s="13" t="s">
        <v>82</v>
      </c>
      <c r="AY174" s="243" t="s">
        <v>308</v>
      </c>
    </row>
    <row r="175" spans="2:65" s="1" customFormat="1" ht="22.5" customHeight="1">
      <c r="B175" s="42"/>
      <c r="C175" s="277" t="s">
        <v>603</v>
      </c>
      <c r="D175" s="277" t="s">
        <v>1079</v>
      </c>
      <c r="E175" s="278" t="s">
        <v>4214</v>
      </c>
      <c r="F175" s="279" t="s">
        <v>4215</v>
      </c>
      <c r="G175" s="280" t="s">
        <v>719</v>
      </c>
      <c r="H175" s="281">
        <v>0.77100000000000002</v>
      </c>
      <c r="I175" s="282"/>
      <c r="J175" s="283">
        <f>ROUND(I175*H175,2)</f>
        <v>0</v>
      </c>
      <c r="K175" s="279" t="s">
        <v>21</v>
      </c>
      <c r="L175" s="284"/>
      <c r="M175" s="285" t="s">
        <v>21</v>
      </c>
      <c r="N175" s="286" t="s">
        <v>45</v>
      </c>
      <c r="O175" s="43"/>
      <c r="P175" s="212">
        <f>O175*H175</f>
        <v>0</v>
      </c>
      <c r="Q175" s="212">
        <v>1</v>
      </c>
      <c r="R175" s="212">
        <f>Q175*H175</f>
        <v>0.77100000000000002</v>
      </c>
      <c r="S175" s="212">
        <v>0</v>
      </c>
      <c r="T175" s="213">
        <f>S175*H175</f>
        <v>0</v>
      </c>
      <c r="AR175" s="25" t="s">
        <v>342</v>
      </c>
      <c r="AT175" s="25" t="s">
        <v>1079</v>
      </c>
      <c r="AU175" s="25" t="s">
        <v>95</v>
      </c>
      <c r="AY175" s="25" t="s">
        <v>308</v>
      </c>
      <c r="BE175" s="214">
        <f>IF(N175="základní",J175,0)</f>
        <v>0</v>
      </c>
      <c r="BF175" s="214">
        <f>IF(N175="snížená",J175,0)</f>
        <v>0</v>
      </c>
      <c r="BG175" s="214">
        <f>IF(N175="zákl. přenesená",J175,0)</f>
        <v>0</v>
      </c>
      <c r="BH175" s="214">
        <f>IF(N175="sníž. přenesená",J175,0)</f>
        <v>0</v>
      </c>
      <c r="BI175" s="214">
        <f>IF(N175="nulová",J175,0)</f>
        <v>0</v>
      </c>
      <c r="BJ175" s="25" t="s">
        <v>82</v>
      </c>
      <c r="BK175" s="214">
        <f>ROUND(I175*H175,2)</f>
        <v>0</v>
      </c>
      <c r="BL175" s="25" t="s">
        <v>327</v>
      </c>
      <c r="BM175" s="25" t="s">
        <v>4216</v>
      </c>
    </row>
    <row r="176" spans="2:65" s="1" customFormat="1" ht="27">
      <c r="B176" s="42"/>
      <c r="C176" s="64"/>
      <c r="D176" s="223" t="s">
        <v>1656</v>
      </c>
      <c r="E176" s="64"/>
      <c r="F176" s="292" t="s">
        <v>4217</v>
      </c>
      <c r="G176" s="64"/>
      <c r="H176" s="64"/>
      <c r="I176" s="173"/>
      <c r="J176" s="64"/>
      <c r="K176" s="64"/>
      <c r="L176" s="62"/>
      <c r="M176" s="291"/>
      <c r="N176" s="43"/>
      <c r="O176" s="43"/>
      <c r="P176" s="43"/>
      <c r="Q176" s="43"/>
      <c r="R176" s="43"/>
      <c r="S176" s="43"/>
      <c r="T176" s="79"/>
      <c r="AT176" s="25" t="s">
        <v>1656</v>
      </c>
      <c r="AU176" s="25" t="s">
        <v>95</v>
      </c>
    </row>
    <row r="177" spans="2:65" s="13" customFormat="1" ht="13.5">
      <c r="B177" s="233"/>
      <c r="C177" s="234"/>
      <c r="D177" s="246" t="s">
        <v>451</v>
      </c>
      <c r="E177" s="234"/>
      <c r="F177" s="257" t="s">
        <v>4218</v>
      </c>
      <c r="G177" s="234"/>
      <c r="H177" s="258">
        <v>0.77100000000000002</v>
      </c>
      <c r="I177" s="238"/>
      <c r="J177" s="234"/>
      <c r="K177" s="234"/>
      <c r="L177" s="239"/>
      <c r="M177" s="240"/>
      <c r="N177" s="241"/>
      <c r="O177" s="241"/>
      <c r="P177" s="241"/>
      <c r="Q177" s="241"/>
      <c r="R177" s="241"/>
      <c r="S177" s="241"/>
      <c r="T177" s="242"/>
      <c r="AT177" s="243" t="s">
        <v>451</v>
      </c>
      <c r="AU177" s="243" t="s">
        <v>95</v>
      </c>
      <c r="AV177" s="13" t="s">
        <v>84</v>
      </c>
      <c r="AW177" s="13" t="s">
        <v>6</v>
      </c>
      <c r="AX177" s="13" t="s">
        <v>82</v>
      </c>
      <c r="AY177" s="243" t="s">
        <v>308</v>
      </c>
    </row>
    <row r="178" spans="2:65" s="1" customFormat="1" ht="22.5" customHeight="1">
      <c r="B178" s="42"/>
      <c r="C178" s="277" t="s">
        <v>608</v>
      </c>
      <c r="D178" s="277" t="s">
        <v>1079</v>
      </c>
      <c r="E178" s="278" t="s">
        <v>4219</v>
      </c>
      <c r="F178" s="279" t="s">
        <v>4220</v>
      </c>
      <c r="G178" s="280" t="s">
        <v>719</v>
      </c>
      <c r="H178" s="281">
        <v>2.1509999999999998</v>
      </c>
      <c r="I178" s="282"/>
      <c r="J178" s="283">
        <f>ROUND(I178*H178,2)</f>
        <v>0</v>
      </c>
      <c r="K178" s="279" t="s">
        <v>21</v>
      </c>
      <c r="L178" s="284"/>
      <c r="M178" s="285" t="s">
        <v>21</v>
      </c>
      <c r="N178" s="286" t="s">
        <v>45</v>
      </c>
      <c r="O178" s="43"/>
      <c r="P178" s="212">
        <f>O178*H178</f>
        <v>0</v>
      </c>
      <c r="Q178" s="212">
        <v>1</v>
      </c>
      <c r="R178" s="212">
        <f>Q178*H178</f>
        <v>2.1509999999999998</v>
      </c>
      <c r="S178" s="212">
        <v>0</v>
      </c>
      <c r="T178" s="213">
        <f>S178*H178</f>
        <v>0</v>
      </c>
      <c r="AR178" s="25" t="s">
        <v>342</v>
      </c>
      <c r="AT178" s="25" t="s">
        <v>1079</v>
      </c>
      <c r="AU178" s="25" t="s">
        <v>95</v>
      </c>
      <c r="AY178" s="25" t="s">
        <v>308</v>
      </c>
      <c r="BE178" s="214">
        <f>IF(N178="základní",J178,0)</f>
        <v>0</v>
      </c>
      <c r="BF178" s="214">
        <f>IF(N178="snížená",J178,0)</f>
        <v>0</v>
      </c>
      <c r="BG178" s="214">
        <f>IF(N178="zákl. přenesená",J178,0)</f>
        <v>0</v>
      </c>
      <c r="BH178" s="214">
        <f>IF(N178="sníž. přenesená",J178,0)</f>
        <v>0</v>
      </c>
      <c r="BI178" s="214">
        <f>IF(N178="nulová",J178,0)</f>
        <v>0</v>
      </c>
      <c r="BJ178" s="25" t="s">
        <v>82</v>
      </c>
      <c r="BK178" s="214">
        <f>ROUND(I178*H178,2)</f>
        <v>0</v>
      </c>
      <c r="BL178" s="25" t="s">
        <v>327</v>
      </c>
      <c r="BM178" s="25" t="s">
        <v>4221</v>
      </c>
    </row>
    <row r="179" spans="2:65" s="13" customFormat="1" ht="13.5">
      <c r="B179" s="233"/>
      <c r="C179" s="234"/>
      <c r="D179" s="246" t="s">
        <v>451</v>
      </c>
      <c r="E179" s="234"/>
      <c r="F179" s="257" t="s">
        <v>4222</v>
      </c>
      <c r="G179" s="234"/>
      <c r="H179" s="258">
        <v>2.1509999999999998</v>
      </c>
      <c r="I179" s="238"/>
      <c r="J179" s="234"/>
      <c r="K179" s="234"/>
      <c r="L179" s="239"/>
      <c r="M179" s="240"/>
      <c r="N179" s="241"/>
      <c r="O179" s="241"/>
      <c r="P179" s="241"/>
      <c r="Q179" s="241"/>
      <c r="R179" s="241"/>
      <c r="S179" s="241"/>
      <c r="T179" s="242"/>
      <c r="AT179" s="243" t="s">
        <v>451</v>
      </c>
      <c r="AU179" s="243" t="s">
        <v>95</v>
      </c>
      <c r="AV179" s="13" t="s">
        <v>84</v>
      </c>
      <c r="AW179" s="13" t="s">
        <v>6</v>
      </c>
      <c r="AX179" s="13" t="s">
        <v>82</v>
      </c>
      <c r="AY179" s="243" t="s">
        <v>308</v>
      </c>
    </row>
    <row r="180" spans="2:65" s="1" customFormat="1" ht="22.5" customHeight="1">
      <c r="B180" s="42"/>
      <c r="C180" s="277" t="s">
        <v>613</v>
      </c>
      <c r="D180" s="277" t="s">
        <v>1079</v>
      </c>
      <c r="E180" s="278" t="s">
        <v>4223</v>
      </c>
      <c r="F180" s="279" t="s">
        <v>4224</v>
      </c>
      <c r="G180" s="280" t="s">
        <v>719</v>
      </c>
      <c r="H180" s="281">
        <v>0.42499999999999999</v>
      </c>
      <c r="I180" s="282"/>
      <c r="J180" s="283">
        <f>ROUND(I180*H180,2)</f>
        <v>0</v>
      </c>
      <c r="K180" s="279" t="s">
        <v>21</v>
      </c>
      <c r="L180" s="284"/>
      <c r="M180" s="285" t="s">
        <v>21</v>
      </c>
      <c r="N180" s="286" t="s">
        <v>45</v>
      </c>
      <c r="O180" s="43"/>
      <c r="P180" s="212">
        <f>O180*H180</f>
        <v>0</v>
      </c>
      <c r="Q180" s="212">
        <v>1</v>
      </c>
      <c r="R180" s="212">
        <f>Q180*H180</f>
        <v>0.42499999999999999</v>
      </c>
      <c r="S180" s="212">
        <v>0</v>
      </c>
      <c r="T180" s="213">
        <f>S180*H180</f>
        <v>0</v>
      </c>
      <c r="AR180" s="25" t="s">
        <v>342</v>
      </c>
      <c r="AT180" s="25" t="s">
        <v>1079</v>
      </c>
      <c r="AU180" s="25" t="s">
        <v>95</v>
      </c>
      <c r="AY180" s="25" t="s">
        <v>308</v>
      </c>
      <c r="BE180" s="214">
        <f>IF(N180="základní",J180,0)</f>
        <v>0</v>
      </c>
      <c r="BF180" s="214">
        <f>IF(N180="snížená",J180,0)</f>
        <v>0</v>
      </c>
      <c r="BG180" s="214">
        <f>IF(N180="zákl. přenesená",J180,0)</f>
        <v>0</v>
      </c>
      <c r="BH180" s="214">
        <f>IF(N180="sníž. přenesená",J180,0)</f>
        <v>0</v>
      </c>
      <c r="BI180" s="214">
        <f>IF(N180="nulová",J180,0)</f>
        <v>0</v>
      </c>
      <c r="BJ180" s="25" t="s">
        <v>82</v>
      </c>
      <c r="BK180" s="214">
        <f>ROUND(I180*H180,2)</f>
        <v>0</v>
      </c>
      <c r="BL180" s="25" t="s">
        <v>327</v>
      </c>
      <c r="BM180" s="25" t="s">
        <v>4225</v>
      </c>
    </row>
    <row r="181" spans="2:65" s="13" customFormat="1" ht="13.5">
      <c r="B181" s="233"/>
      <c r="C181" s="234"/>
      <c r="D181" s="246" t="s">
        <v>451</v>
      </c>
      <c r="E181" s="234"/>
      <c r="F181" s="257" t="s">
        <v>4226</v>
      </c>
      <c r="G181" s="234"/>
      <c r="H181" s="258">
        <v>0.42499999999999999</v>
      </c>
      <c r="I181" s="238"/>
      <c r="J181" s="234"/>
      <c r="K181" s="234"/>
      <c r="L181" s="239"/>
      <c r="M181" s="240"/>
      <c r="N181" s="241"/>
      <c r="O181" s="241"/>
      <c r="P181" s="241"/>
      <c r="Q181" s="241"/>
      <c r="R181" s="241"/>
      <c r="S181" s="241"/>
      <c r="T181" s="242"/>
      <c r="AT181" s="243" t="s">
        <v>451</v>
      </c>
      <c r="AU181" s="243" t="s">
        <v>95</v>
      </c>
      <c r="AV181" s="13" t="s">
        <v>84</v>
      </c>
      <c r="AW181" s="13" t="s">
        <v>6</v>
      </c>
      <c r="AX181" s="13" t="s">
        <v>82</v>
      </c>
      <c r="AY181" s="243" t="s">
        <v>308</v>
      </c>
    </row>
    <row r="182" spans="2:65" s="1" customFormat="1" ht="22.5" customHeight="1">
      <c r="B182" s="42"/>
      <c r="C182" s="277" t="s">
        <v>619</v>
      </c>
      <c r="D182" s="277" t="s">
        <v>1079</v>
      </c>
      <c r="E182" s="278" t="s">
        <v>4227</v>
      </c>
      <c r="F182" s="279" t="s">
        <v>4228</v>
      </c>
      <c r="G182" s="280" t="s">
        <v>719</v>
      </c>
      <c r="H182" s="281">
        <v>0.42499999999999999</v>
      </c>
      <c r="I182" s="282"/>
      <c r="J182" s="283">
        <f>ROUND(I182*H182,2)</f>
        <v>0</v>
      </c>
      <c r="K182" s="279" t="s">
        <v>21</v>
      </c>
      <c r="L182" s="284"/>
      <c r="M182" s="285" t="s">
        <v>21</v>
      </c>
      <c r="N182" s="286" t="s">
        <v>45</v>
      </c>
      <c r="O182" s="43"/>
      <c r="P182" s="212">
        <f>O182*H182</f>
        <v>0</v>
      </c>
      <c r="Q182" s="212">
        <v>1</v>
      </c>
      <c r="R182" s="212">
        <f>Q182*H182</f>
        <v>0.42499999999999999</v>
      </c>
      <c r="S182" s="212">
        <v>0</v>
      </c>
      <c r="T182" s="213">
        <f>S182*H182</f>
        <v>0</v>
      </c>
      <c r="AR182" s="25" t="s">
        <v>342</v>
      </c>
      <c r="AT182" s="25" t="s">
        <v>1079</v>
      </c>
      <c r="AU182" s="25" t="s">
        <v>95</v>
      </c>
      <c r="AY182" s="25" t="s">
        <v>308</v>
      </c>
      <c r="BE182" s="214">
        <f>IF(N182="základní",J182,0)</f>
        <v>0</v>
      </c>
      <c r="BF182" s="214">
        <f>IF(N182="snížená",J182,0)</f>
        <v>0</v>
      </c>
      <c r="BG182" s="214">
        <f>IF(N182="zákl. přenesená",J182,0)</f>
        <v>0</v>
      </c>
      <c r="BH182" s="214">
        <f>IF(N182="sníž. přenesená",J182,0)</f>
        <v>0</v>
      </c>
      <c r="BI182" s="214">
        <f>IF(N182="nulová",J182,0)</f>
        <v>0</v>
      </c>
      <c r="BJ182" s="25" t="s">
        <v>82</v>
      </c>
      <c r="BK182" s="214">
        <f>ROUND(I182*H182,2)</f>
        <v>0</v>
      </c>
      <c r="BL182" s="25" t="s">
        <v>327</v>
      </c>
      <c r="BM182" s="25" t="s">
        <v>4229</v>
      </c>
    </row>
    <row r="183" spans="2:65" s="13" customFormat="1" ht="13.5">
      <c r="B183" s="233"/>
      <c r="C183" s="234"/>
      <c r="D183" s="246" t="s">
        <v>451</v>
      </c>
      <c r="E183" s="234"/>
      <c r="F183" s="257" t="s">
        <v>4226</v>
      </c>
      <c r="G183" s="234"/>
      <c r="H183" s="258">
        <v>0.42499999999999999</v>
      </c>
      <c r="I183" s="238"/>
      <c r="J183" s="234"/>
      <c r="K183" s="234"/>
      <c r="L183" s="239"/>
      <c r="M183" s="240"/>
      <c r="N183" s="241"/>
      <c r="O183" s="241"/>
      <c r="P183" s="241"/>
      <c r="Q183" s="241"/>
      <c r="R183" s="241"/>
      <c r="S183" s="241"/>
      <c r="T183" s="242"/>
      <c r="AT183" s="243" t="s">
        <v>451</v>
      </c>
      <c r="AU183" s="243" t="s">
        <v>95</v>
      </c>
      <c r="AV183" s="13" t="s">
        <v>84</v>
      </c>
      <c r="AW183" s="13" t="s">
        <v>6</v>
      </c>
      <c r="AX183" s="13" t="s">
        <v>82</v>
      </c>
      <c r="AY183" s="243" t="s">
        <v>308</v>
      </c>
    </row>
    <row r="184" spans="2:65" s="1" customFormat="1" ht="31.5" customHeight="1">
      <c r="B184" s="42"/>
      <c r="C184" s="203" t="s">
        <v>624</v>
      </c>
      <c r="D184" s="203" t="s">
        <v>311</v>
      </c>
      <c r="E184" s="204" t="s">
        <v>4230</v>
      </c>
      <c r="F184" s="205" t="s">
        <v>4231</v>
      </c>
      <c r="G184" s="206" t="s">
        <v>719</v>
      </c>
      <c r="H184" s="207">
        <v>69.905000000000001</v>
      </c>
      <c r="I184" s="208"/>
      <c r="J184" s="209">
        <f>ROUND(I184*H184,2)</f>
        <v>0</v>
      </c>
      <c r="K184" s="205" t="s">
        <v>315</v>
      </c>
      <c r="L184" s="62"/>
      <c r="M184" s="210" t="s">
        <v>21</v>
      </c>
      <c r="N184" s="211" t="s">
        <v>45</v>
      </c>
      <c r="O184" s="43"/>
      <c r="P184" s="212">
        <f>O184*H184</f>
        <v>0</v>
      </c>
      <c r="Q184" s="212">
        <v>0</v>
      </c>
      <c r="R184" s="212">
        <f>Q184*H184</f>
        <v>0</v>
      </c>
      <c r="S184" s="212">
        <v>0</v>
      </c>
      <c r="T184" s="213">
        <f>S184*H184</f>
        <v>0</v>
      </c>
      <c r="AR184" s="25" t="s">
        <v>327</v>
      </c>
      <c r="AT184" s="25" t="s">
        <v>311</v>
      </c>
      <c r="AU184" s="25" t="s">
        <v>95</v>
      </c>
      <c r="AY184" s="25" t="s">
        <v>308</v>
      </c>
      <c r="BE184" s="214">
        <f>IF(N184="základní",J184,0)</f>
        <v>0</v>
      </c>
      <c r="BF184" s="214">
        <f>IF(N184="snížená",J184,0)</f>
        <v>0</v>
      </c>
      <c r="BG184" s="214">
        <f>IF(N184="zákl. přenesená",J184,0)</f>
        <v>0</v>
      </c>
      <c r="BH184" s="214">
        <f>IF(N184="sníž. přenesená",J184,0)</f>
        <v>0</v>
      </c>
      <c r="BI184" s="214">
        <f>IF(N184="nulová",J184,0)</f>
        <v>0</v>
      </c>
      <c r="BJ184" s="25" t="s">
        <v>82</v>
      </c>
      <c r="BK184" s="214">
        <f>ROUND(I184*H184,2)</f>
        <v>0</v>
      </c>
      <c r="BL184" s="25" t="s">
        <v>327</v>
      </c>
      <c r="BM184" s="25" t="s">
        <v>4232</v>
      </c>
    </row>
    <row r="185" spans="2:65" s="1" customFormat="1" ht="22.5" customHeight="1">
      <c r="B185" s="42"/>
      <c r="C185" s="277" t="s">
        <v>632</v>
      </c>
      <c r="D185" s="277" t="s">
        <v>1079</v>
      </c>
      <c r="E185" s="278" t="s">
        <v>4233</v>
      </c>
      <c r="F185" s="279" t="s">
        <v>4234</v>
      </c>
      <c r="G185" s="280" t="s">
        <v>719</v>
      </c>
      <c r="H185" s="281">
        <v>2.3380000000000001</v>
      </c>
      <c r="I185" s="282"/>
      <c r="J185" s="283">
        <f>ROUND(I185*H185,2)</f>
        <v>0</v>
      </c>
      <c r="K185" s="279" t="s">
        <v>21</v>
      </c>
      <c r="L185" s="284"/>
      <c r="M185" s="285" t="s">
        <v>21</v>
      </c>
      <c r="N185" s="286" t="s">
        <v>45</v>
      </c>
      <c r="O185" s="43"/>
      <c r="P185" s="212">
        <f>O185*H185</f>
        <v>0</v>
      </c>
      <c r="Q185" s="212">
        <v>1</v>
      </c>
      <c r="R185" s="212">
        <f>Q185*H185</f>
        <v>2.3380000000000001</v>
      </c>
      <c r="S185" s="212">
        <v>0</v>
      </c>
      <c r="T185" s="213">
        <f>S185*H185</f>
        <v>0</v>
      </c>
      <c r="AR185" s="25" t="s">
        <v>342</v>
      </c>
      <c r="AT185" s="25" t="s">
        <v>1079</v>
      </c>
      <c r="AU185" s="25" t="s">
        <v>95</v>
      </c>
      <c r="AY185" s="25" t="s">
        <v>308</v>
      </c>
      <c r="BE185" s="214">
        <f>IF(N185="základní",J185,0)</f>
        <v>0</v>
      </c>
      <c r="BF185" s="214">
        <f>IF(N185="snížená",J185,0)</f>
        <v>0</v>
      </c>
      <c r="BG185" s="214">
        <f>IF(N185="zákl. přenesená",J185,0)</f>
        <v>0</v>
      </c>
      <c r="BH185" s="214">
        <f>IF(N185="sníž. přenesená",J185,0)</f>
        <v>0</v>
      </c>
      <c r="BI185" s="214">
        <f>IF(N185="nulová",J185,0)</f>
        <v>0</v>
      </c>
      <c r="BJ185" s="25" t="s">
        <v>82</v>
      </c>
      <c r="BK185" s="214">
        <f>ROUND(I185*H185,2)</f>
        <v>0</v>
      </c>
      <c r="BL185" s="25" t="s">
        <v>327</v>
      </c>
      <c r="BM185" s="25" t="s">
        <v>4235</v>
      </c>
    </row>
    <row r="186" spans="2:65" s="1" customFormat="1" ht="27">
      <c r="B186" s="42"/>
      <c r="C186" s="64"/>
      <c r="D186" s="223" t="s">
        <v>1656</v>
      </c>
      <c r="E186" s="64"/>
      <c r="F186" s="292" t="s">
        <v>4236</v>
      </c>
      <c r="G186" s="64"/>
      <c r="H186" s="64"/>
      <c r="I186" s="173"/>
      <c r="J186" s="64"/>
      <c r="K186" s="64"/>
      <c r="L186" s="62"/>
      <c r="M186" s="291"/>
      <c r="N186" s="43"/>
      <c r="O186" s="43"/>
      <c r="P186" s="43"/>
      <c r="Q186" s="43"/>
      <c r="R186" s="43"/>
      <c r="S186" s="43"/>
      <c r="T186" s="79"/>
      <c r="AT186" s="25" t="s">
        <v>1656</v>
      </c>
      <c r="AU186" s="25" t="s">
        <v>95</v>
      </c>
    </row>
    <row r="187" spans="2:65" s="13" customFormat="1" ht="13.5">
      <c r="B187" s="233"/>
      <c r="C187" s="234"/>
      <c r="D187" s="246" t="s">
        <v>451</v>
      </c>
      <c r="E187" s="234"/>
      <c r="F187" s="257" t="s">
        <v>4237</v>
      </c>
      <c r="G187" s="234"/>
      <c r="H187" s="258">
        <v>2.3380000000000001</v>
      </c>
      <c r="I187" s="238"/>
      <c r="J187" s="234"/>
      <c r="K187" s="234"/>
      <c r="L187" s="239"/>
      <c r="M187" s="240"/>
      <c r="N187" s="241"/>
      <c r="O187" s="241"/>
      <c r="P187" s="241"/>
      <c r="Q187" s="241"/>
      <c r="R187" s="241"/>
      <c r="S187" s="241"/>
      <c r="T187" s="242"/>
      <c r="AT187" s="243" t="s">
        <v>451</v>
      </c>
      <c r="AU187" s="243" t="s">
        <v>95</v>
      </c>
      <c r="AV187" s="13" t="s">
        <v>84</v>
      </c>
      <c r="AW187" s="13" t="s">
        <v>6</v>
      </c>
      <c r="AX187" s="13" t="s">
        <v>82</v>
      </c>
      <c r="AY187" s="243" t="s">
        <v>308</v>
      </c>
    </row>
    <row r="188" spans="2:65" s="1" customFormat="1" ht="22.5" customHeight="1">
      <c r="B188" s="42"/>
      <c r="C188" s="277" t="s">
        <v>638</v>
      </c>
      <c r="D188" s="277" t="s">
        <v>1079</v>
      </c>
      <c r="E188" s="278" t="s">
        <v>4238</v>
      </c>
      <c r="F188" s="279" t="s">
        <v>4239</v>
      </c>
      <c r="G188" s="280" t="s">
        <v>719</v>
      </c>
      <c r="H188" s="281">
        <v>1.22</v>
      </c>
      <c r="I188" s="282"/>
      <c r="J188" s="283">
        <f>ROUND(I188*H188,2)</f>
        <v>0</v>
      </c>
      <c r="K188" s="279" t="s">
        <v>21</v>
      </c>
      <c r="L188" s="284"/>
      <c r="M188" s="285" t="s">
        <v>21</v>
      </c>
      <c r="N188" s="286" t="s">
        <v>45</v>
      </c>
      <c r="O188" s="43"/>
      <c r="P188" s="212">
        <f>O188*H188</f>
        <v>0</v>
      </c>
      <c r="Q188" s="212">
        <v>1</v>
      </c>
      <c r="R188" s="212">
        <f>Q188*H188</f>
        <v>1.22</v>
      </c>
      <c r="S188" s="212">
        <v>0</v>
      </c>
      <c r="T188" s="213">
        <f>S188*H188</f>
        <v>0</v>
      </c>
      <c r="AR188" s="25" t="s">
        <v>342</v>
      </c>
      <c r="AT188" s="25" t="s">
        <v>1079</v>
      </c>
      <c r="AU188" s="25" t="s">
        <v>95</v>
      </c>
      <c r="AY188" s="25" t="s">
        <v>308</v>
      </c>
      <c r="BE188" s="214">
        <f>IF(N188="základní",J188,0)</f>
        <v>0</v>
      </c>
      <c r="BF188" s="214">
        <f>IF(N188="snížená",J188,0)</f>
        <v>0</v>
      </c>
      <c r="BG188" s="214">
        <f>IF(N188="zákl. přenesená",J188,0)</f>
        <v>0</v>
      </c>
      <c r="BH188" s="214">
        <f>IF(N188="sníž. přenesená",J188,0)</f>
        <v>0</v>
      </c>
      <c r="BI188" s="214">
        <f>IF(N188="nulová",J188,0)</f>
        <v>0</v>
      </c>
      <c r="BJ188" s="25" t="s">
        <v>82</v>
      </c>
      <c r="BK188" s="214">
        <f>ROUND(I188*H188,2)</f>
        <v>0</v>
      </c>
      <c r="BL188" s="25" t="s">
        <v>327</v>
      </c>
      <c r="BM188" s="25" t="s">
        <v>4240</v>
      </c>
    </row>
    <row r="189" spans="2:65" s="1" customFormat="1" ht="40.5">
      <c r="B189" s="42"/>
      <c r="C189" s="64"/>
      <c r="D189" s="223" t="s">
        <v>1656</v>
      </c>
      <c r="E189" s="64"/>
      <c r="F189" s="292" t="s">
        <v>4241</v>
      </c>
      <c r="G189" s="64"/>
      <c r="H189" s="64"/>
      <c r="I189" s="173"/>
      <c r="J189" s="64"/>
      <c r="K189" s="64"/>
      <c r="L189" s="62"/>
      <c r="M189" s="291"/>
      <c r="N189" s="43"/>
      <c r="O189" s="43"/>
      <c r="P189" s="43"/>
      <c r="Q189" s="43"/>
      <c r="R189" s="43"/>
      <c r="S189" s="43"/>
      <c r="T189" s="79"/>
      <c r="AT189" s="25" t="s">
        <v>1656</v>
      </c>
      <c r="AU189" s="25" t="s">
        <v>95</v>
      </c>
    </row>
    <row r="190" spans="2:65" s="13" customFormat="1" ht="13.5">
      <c r="B190" s="233"/>
      <c r="C190" s="234"/>
      <c r="D190" s="246" t="s">
        <v>451</v>
      </c>
      <c r="E190" s="234"/>
      <c r="F190" s="257" t="s">
        <v>4242</v>
      </c>
      <c r="G190" s="234"/>
      <c r="H190" s="258">
        <v>1.22</v>
      </c>
      <c r="I190" s="238"/>
      <c r="J190" s="234"/>
      <c r="K190" s="234"/>
      <c r="L190" s="239"/>
      <c r="M190" s="240"/>
      <c r="N190" s="241"/>
      <c r="O190" s="241"/>
      <c r="P190" s="241"/>
      <c r="Q190" s="241"/>
      <c r="R190" s="241"/>
      <c r="S190" s="241"/>
      <c r="T190" s="242"/>
      <c r="AT190" s="243" t="s">
        <v>451</v>
      </c>
      <c r="AU190" s="243" t="s">
        <v>95</v>
      </c>
      <c r="AV190" s="13" t="s">
        <v>84</v>
      </c>
      <c r="AW190" s="13" t="s">
        <v>6</v>
      </c>
      <c r="AX190" s="13" t="s">
        <v>82</v>
      </c>
      <c r="AY190" s="243" t="s">
        <v>308</v>
      </c>
    </row>
    <row r="191" spans="2:65" s="1" customFormat="1" ht="22.5" customHeight="1">
      <c r="B191" s="42"/>
      <c r="C191" s="277" t="s">
        <v>644</v>
      </c>
      <c r="D191" s="277" t="s">
        <v>1079</v>
      </c>
      <c r="E191" s="278" t="s">
        <v>4243</v>
      </c>
      <c r="F191" s="279" t="s">
        <v>4244</v>
      </c>
      <c r="G191" s="280" t="s">
        <v>719</v>
      </c>
      <c r="H191" s="281">
        <v>4.7910000000000004</v>
      </c>
      <c r="I191" s="282"/>
      <c r="J191" s="283">
        <f>ROUND(I191*H191,2)</f>
        <v>0</v>
      </c>
      <c r="K191" s="279" t="s">
        <v>315</v>
      </c>
      <c r="L191" s="284"/>
      <c r="M191" s="285" t="s">
        <v>21</v>
      </c>
      <c r="N191" s="286" t="s">
        <v>45</v>
      </c>
      <c r="O191" s="43"/>
      <c r="P191" s="212">
        <f>O191*H191</f>
        <v>0</v>
      </c>
      <c r="Q191" s="212">
        <v>1</v>
      </c>
      <c r="R191" s="212">
        <f>Q191*H191</f>
        <v>4.7910000000000004</v>
      </c>
      <c r="S191" s="212">
        <v>0</v>
      </c>
      <c r="T191" s="213">
        <f>S191*H191</f>
        <v>0</v>
      </c>
      <c r="AR191" s="25" t="s">
        <v>342</v>
      </c>
      <c r="AT191" s="25" t="s">
        <v>1079</v>
      </c>
      <c r="AU191" s="25" t="s">
        <v>95</v>
      </c>
      <c r="AY191" s="25" t="s">
        <v>308</v>
      </c>
      <c r="BE191" s="214">
        <f>IF(N191="základní",J191,0)</f>
        <v>0</v>
      </c>
      <c r="BF191" s="214">
        <f>IF(N191="snížená",J191,0)</f>
        <v>0</v>
      </c>
      <c r="BG191" s="214">
        <f>IF(N191="zákl. přenesená",J191,0)</f>
        <v>0</v>
      </c>
      <c r="BH191" s="214">
        <f>IF(N191="sníž. přenesená",J191,0)</f>
        <v>0</v>
      </c>
      <c r="BI191" s="214">
        <f>IF(N191="nulová",J191,0)</f>
        <v>0</v>
      </c>
      <c r="BJ191" s="25" t="s">
        <v>82</v>
      </c>
      <c r="BK191" s="214">
        <f>ROUND(I191*H191,2)</f>
        <v>0</v>
      </c>
      <c r="BL191" s="25" t="s">
        <v>327</v>
      </c>
      <c r="BM191" s="25" t="s">
        <v>4245</v>
      </c>
    </row>
    <row r="192" spans="2:65" s="1" customFormat="1" ht="27">
      <c r="B192" s="42"/>
      <c r="C192" s="64"/>
      <c r="D192" s="223" t="s">
        <v>1656</v>
      </c>
      <c r="E192" s="64"/>
      <c r="F192" s="292" t="s">
        <v>4246</v>
      </c>
      <c r="G192" s="64"/>
      <c r="H192" s="64"/>
      <c r="I192" s="173"/>
      <c r="J192" s="64"/>
      <c r="K192" s="64"/>
      <c r="L192" s="62"/>
      <c r="M192" s="291"/>
      <c r="N192" s="43"/>
      <c r="O192" s="43"/>
      <c r="P192" s="43"/>
      <c r="Q192" s="43"/>
      <c r="R192" s="43"/>
      <c r="S192" s="43"/>
      <c r="T192" s="79"/>
      <c r="AT192" s="25" t="s">
        <v>1656</v>
      </c>
      <c r="AU192" s="25" t="s">
        <v>95</v>
      </c>
    </row>
    <row r="193" spans="2:65" s="13" customFormat="1" ht="13.5">
      <c r="B193" s="233"/>
      <c r="C193" s="234"/>
      <c r="D193" s="246" t="s">
        <v>451</v>
      </c>
      <c r="E193" s="234"/>
      <c r="F193" s="257" t="s">
        <v>4247</v>
      </c>
      <c r="G193" s="234"/>
      <c r="H193" s="258">
        <v>4.7910000000000004</v>
      </c>
      <c r="I193" s="238"/>
      <c r="J193" s="234"/>
      <c r="K193" s="234"/>
      <c r="L193" s="239"/>
      <c r="M193" s="240"/>
      <c r="N193" s="241"/>
      <c r="O193" s="241"/>
      <c r="P193" s="241"/>
      <c r="Q193" s="241"/>
      <c r="R193" s="241"/>
      <c r="S193" s="241"/>
      <c r="T193" s="242"/>
      <c r="AT193" s="243" t="s">
        <v>451</v>
      </c>
      <c r="AU193" s="243" t="s">
        <v>95</v>
      </c>
      <c r="AV193" s="13" t="s">
        <v>84</v>
      </c>
      <c r="AW193" s="13" t="s">
        <v>6</v>
      </c>
      <c r="AX193" s="13" t="s">
        <v>82</v>
      </c>
      <c r="AY193" s="243" t="s">
        <v>308</v>
      </c>
    </row>
    <row r="194" spans="2:65" s="1" customFormat="1" ht="22.5" customHeight="1">
      <c r="B194" s="42"/>
      <c r="C194" s="277" t="s">
        <v>649</v>
      </c>
      <c r="D194" s="277" t="s">
        <v>1079</v>
      </c>
      <c r="E194" s="278" t="s">
        <v>4248</v>
      </c>
      <c r="F194" s="279" t="s">
        <v>4249</v>
      </c>
      <c r="G194" s="280" t="s">
        <v>719</v>
      </c>
      <c r="H194" s="281">
        <v>2.8000000000000001E-2</v>
      </c>
      <c r="I194" s="282"/>
      <c r="J194" s="283">
        <f>ROUND(I194*H194,2)</f>
        <v>0</v>
      </c>
      <c r="K194" s="279" t="s">
        <v>315</v>
      </c>
      <c r="L194" s="284"/>
      <c r="M194" s="285" t="s">
        <v>21</v>
      </c>
      <c r="N194" s="286" t="s">
        <v>45</v>
      </c>
      <c r="O194" s="43"/>
      <c r="P194" s="212">
        <f>O194*H194</f>
        <v>0</v>
      </c>
      <c r="Q194" s="212">
        <v>1</v>
      </c>
      <c r="R194" s="212">
        <f>Q194*H194</f>
        <v>2.8000000000000001E-2</v>
      </c>
      <c r="S194" s="212">
        <v>0</v>
      </c>
      <c r="T194" s="213">
        <f>S194*H194</f>
        <v>0</v>
      </c>
      <c r="AR194" s="25" t="s">
        <v>342</v>
      </c>
      <c r="AT194" s="25" t="s">
        <v>1079</v>
      </c>
      <c r="AU194" s="25" t="s">
        <v>95</v>
      </c>
      <c r="AY194" s="25" t="s">
        <v>308</v>
      </c>
      <c r="BE194" s="214">
        <f>IF(N194="základní",J194,0)</f>
        <v>0</v>
      </c>
      <c r="BF194" s="214">
        <f>IF(N194="snížená",J194,0)</f>
        <v>0</v>
      </c>
      <c r="BG194" s="214">
        <f>IF(N194="zákl. přenesená",J194,0)</f>
        <v>0</v>
      </c>
      <c r="BH194" s="214">
        <f>IF(N194="sníž. přenesená",J194,0)</f>
        <v>0</v>
      </c>
      <c r="BI194" s="214">
        <f>IF(N194="nulová",J194,0)</f>
        <v>0</v>
      </c>
      <c r="BJ194" s="25" t="s">
        <v>82</v>
      </c>
      <c r="BK194" s="214">
        <f>ROUND(I194*H194,2)</f>
        <v>0</v>
      </c>
      <c r="BL194" s="25" t="s">
        <v>327</v>
      </c>
      <c r="BM194" s="25" t="s">
        <v>4250</v>
      </c>
    </row>
    <row r="195" spans="2:65" s="1" customFormat="1" ht="27">
      <c r="B195" s="42"/>
      <c r="C195" s="64"/>
      <c r="D195" s="223" t="s">
        <v>1656</v>
      </c>
      <c r="E195" s="64"/>
      <c r="F195" s="292" t="s">
        <v>4251</v>
      </c>
      <c r="G195" s="64"/>
      <c r="H195" s="64"/>
      <c r="I195" s="173"/>
      <c r="J195" s="64"/>
      <c r="K195" s="64"/>
      <c r="L195" s="62"/>
      <c r="M195" s="291"/>
      <c r="N195" s="43"/>
      <c r="O195" s="43"/>
      <c r="P195" s="43"/>
      <c r="Q195" s="43"/>
      <c r="R195" s="43"/>
      <c r="S195" s="43"/>
      <c r="T195" s="79"/>
      <c r="AT195" s="25" t="s">
        <v>1656</v>
      </c>
      <c r="AU195" s="25" t="s">
        <v>95</v>
      </c>
    </row>
    <row r="196" spans="2:65" s="13" customFormat="1" ht="13.5">
      <c r="B196" s="233"/>
      <c r="C196" s="234"/>
      <c r="D196" s="246" t="s">
        <v>451</v>
      </c>
      <c r="E196" s="234"/>
      <c r="F196" s="257" t="s">
        <v>4252</v>
      </c>
      <c r="G196" s="234"/>
      <c r="H196" s="258">
        <v>2.8000000000000001E-2</v>
      </c>
      <c r="I196" s="238"/>
      <c r="J196" s="234"/>
      <c r="K196" s="234"/>
      <c r="L196" s="239"/>
      <c r="M196" s="240"/>
      <c r="N196" s="241"/>
      <c r="O196" s="241"/>
      <c r="P196" s="241"/>
      <c r="Q196" s="241"/>
      <c r="R196" s="241"/>
      <c r="S196" s="241"/>
      <c r="T196" s="242"/>
      <c r="AT196" s="243" t="s">
        <v>451</v>
      </c>
      <c r="AU196" s="243" t="s">
        <v>95</v>
      </c>
      <c r="AV196" s="13" t="s">
        <v>84</v>
      </c>
      <c r="AW196" s="13" t="s">
        <v>6</v>
      </c>
      <c r="AX196" s="13" t="s">
        <v>82</v>
      </c>
      <c r="AY196" s="243" t="s">
        <v>308</v>
      </c>
    </row>
    <row r="197" spans="2:65" s="1" customFormat="1" ht="22.5" customHeight="1">
      <c r="B197" s="42"/>
      <c r="C197" s="277" t="s">
        <v>653</v>
      </c>
      <c r="D197" s="277" t="s">
        <v>1079</v>
      </c>
      <c r="E197" s="278" t="s">
        <v>4253</v>
      </c>
      <c r="F197" s="279" t="s">
        <v>4254</v>
      </c>
      <c r="G197" s="280" t="s">
        <v>719</v>
      </c>
      <c r="H197" s="281">
        <v>1.4890000000000001</v>
      </c>
      <c r="I197" s="282"/>
      <c r="J197" s="283">
        <f>ROUND(I197*H197,2)</f>
        <v>0</v>
      </c>
      <c r="K197" s="279" t="s">
        <v>21</v>
      </c>
      <c r="L197" s="284"/>
      <c r="M197" s="285" t="s">
        <v>21</v>
      </c>
      <c r="N197" s="286" t="s">
        <v>45</v>
      </c>
      <c r="O197" s="43"/>
      <c r="P197" s="212">
        <f>O197*H197</f>
        <v>0</v>
      </c>
      <c r="Q197" s="212">
        <v>1</v>
      </c>
      <c r="R197" s="212">
        <f>Q197*H197</f>
        <v>1.4890000000000001</v>
      </c>
      <c r="S197" s="212">
        <v>0</v>
      </c>
      <c r="T197" s="213">
        <f>S197*H197</f>
        <v>0</v>
      </c>
      <c r="AR197" s="25" t="s">
        <v>342</v>
      </c>
      <c r="AT197" s="25" t="s">
        <v>1079</v>
      </c>
      <c r="AU197" s="25" t="s">
        <v>95</v>
      </c>
      <c r="AY197" s="25" t="s">
        <v>308</v>
      </c>
      <c r="BE197" s="214">
        <f>IF(N197="základní",J197,0)</f>
        <v>0</v>
      </c>
      <c r="BF197" s="214">
        <f>IF(N197="snížená",J197,0)</f>
        <v>0</v>
      </c>
      <c r="BG197" s="214">
        <f>IF(N197="zákl. přenesená",J197,0)</f>
        <v>0</v>
      </c>
      <c r="BH197" s="214">
        <f>IF(N197="sníž. přenesená",J197,0)</f>
        <v>0</v>
      </c>
      <c r="BI197" s="214">
        <f>IF(N197="nulová",J197,0)</f>
        <v>0</v>
      </c>
      <c r="BJ197" s="25" t="s">
        <v>82</v>
      </c>
      <c r="BK197" s="214">
        <f>ROUND(I197*H197,2)</f>
        <v>0</v>
      </c>
      <c r="BL197" s="25" t="s">
        <v>327</v>
      </c>
      <c r="BM197" s="25" t="s">
        <v>4255</v>
      </c>
    </row>
    <row r="198" spans="2:65" s="1" customFormat="1" ht="27">
      <c r="B198" s="42"/>
      <c r="C198" s="64"/>
      <c r="D198" s="223" t="s">
        <v>1656</v>
      </c>
      <c r="E198" s="64"/>
      <c r="F198" s="292" t="s">
        <v>4246</v>
      </c>
      <c r="G198" s="64"/>
      <c r="H198" s="64"/>
      <c r="I198" s="173"/>
      <c r="J198" s="64"/>
      <c r="K198" s="64"/>
      <c r="L198" s="62"/>
      <c r="M198" s="291"/>
      <c r="N198" s="43"/>
      <c r="O198" s="43"/>
      <c r="P198" s="43"/>
      <c r="Q198" s="43"/>
      <c r="R198" s="43"/>
      <c r="S198" s="43"/>
      <c r="T198" s="79"/>
      <c r="AT198" s="25" t="s">
        <v>1656</v>
      </c>
      <c r="AU198" s="25" t="s">
        <v>95</v>
      </c>
    </row>
    <row r="199" spans="2:65" s="13" customFormat="1" ht="13.5">
      <c r="B199" s="233"/>
      <c r="C199" s="234"/>
      <c r="D199" s="246" t="s">
        <v>451</v>
      </c>
      <c r="E199" s="234"/>
      <c r="F199" s="257" t="s">
        <v>4256</v>
      </c>
      <c r="G199" s="234"/>
      <c r="H199" s="258">
        <v>1.4890000000000001</v>
      </c>
      <c r="I199" s="238"/>
      <c r="J199" s="234"/>
      <c r="K199" s="234"/>
      <c r="L199" s="239"/>
      <c r="M199" s="240"/>
      <c r="N199" s="241"/>
      <c r="O199" s="241"/>
      <c r="P199" s="241"/>
      <c r="Q199" s="241"/>
      <c r="R199" s="241"/>
      <c r="S199" s="241"/>
      <c r="T199" s="242"/>
      <c r="AT199" s="243" t="s">
        <v>451</v>
      </c>
      <c r="AU199" s="243" t="s">
        <v>95</v>
      </c>
      <c r="AV199" s="13" t="s">
        <v>84</v>
      </c>
      <c r="AW199" s="13" t="s">
        <v>6</v>
      </c>
      <c r="AX199" s="13" t="s">
        <v>82</v>
      </c>
      <c r="AY199" s="243" t="s">
        <v>308</v>
      </c>
    </row>
    <row r="200" spans="2:65" s="1" customFormat="1" ht="22.5" customHeight="1">
      <c r="B200" s="42"/>
      <c r="C200" s="277" t="s">
        <v>657</v>
      </c>
      <c r="D200" s="277" t="s">
        <v>1079</v>
      </c>
      <c r="E200" s="278" t="s">
        <v>4257</v>
      </c>
      <c r="F200" s="279" t="s">
        <v>4258</v>
      </c>
      <c r="G200" s="280" t="s">
        <v>719</v>
      </c>
      <c r="H200" s="281">
        <v>2.1560000000000001</v>
      </c>
      <c r="I200" s="282"/>
      <c r="J200" s="283">
        <f>ROUND(I200*H200,2)</f>
        <v>0</v>
      </c>
      <c r="K200" s="279" t="s">
        <v>21</v>
      </c>
      <c r="L200" s="284"/>
      <c r="M200" s="285" t="s">
        <v>21</v>
      </c>
      <c r="N200" s="286" t="s">
        <v>45</v>
      </c>
      <c r="O200" s="43"/>
      <c r="P200" s="212">
        <f>O200*H200</f>
        <v>0</v>
      </c>
      <c r="Q200" s="212">
        <v>1</v>
      </c>
      <c r="R200" s="212">
        <f>Q200*H200</f>
        <v>2.1560000000000001</v>
      </c>
      <c r="S200" s="212">
        <v>0</v>
      </c>
      <c r="T200" s="213">
        <f>S200*H200</f>
        <v>0</v>
      </c>
      <c r="AR200" s="25" t="s">
        <v>342</v>
      </c>
      <c r="AT200" s="25" t="s">
        <v>1079</v>
      </c>
      <c r="AU200" s="25" t="s">
        <v>95</v>
      </c>
      <c r="AY200" s="25" t="s">
        <v>308</v>
      </c>
      <c r="BE200" s="214">
        <f>IF(N200="základní",J200,0)</f>
        <v>0</v>
      </c>
      <c r="BF200" s="214">
        <f>IF(N200="snížená",J200,0)</f>
        <v>0</v>
      </c>
      <c r="BG200" s="214">
        <f>IF(N200="zákl. přenesená",J200,0)</f>
        <v>0</v>
      </c>
      <c r="BH200" s="214">
        <f>IF(N200="sníž. přenesená",J200,0)</f>
        <v>0</v>
      </c>
      <c r="BI200" s="214">
        <f>IF(N200="nulová",J200,0)</f>
        <v>0</v>
      </c>
      <c r="BJ200" s="25" t="s">
        <v>82</v>
      </c>
      <c r="BK200" s="214">
        <f>ROUND(I200*H200,2)</f>
        <v>0</v>
      </c>
      <c r="BL200" s="25" t="s">
        <v>327</v>
      </c>
      <c r="BM200" s="25" t="s">
        <v>4259</v>
      </c>
    </row>
    <row r="201" spans="2:65" s="1" customFormat="1" ht="27">
      <c r="B201" s="42"/>
      <c r="C201" s="64"/>
      <c r="D201" s="223" t="s">
        <v>1656</v>
      </c>
      <c r="E201" s="64"/>
      <c r="F201" s="292" t="s">
        <v>4251</v>
      </c>
      <c r="G201" s="64"/>
      <c r="H201" s="64"/>
      <c r="I201" s="173"/>
      <c r="J201" s="64"/>
      <c r="K201" s="64"/>
      <c r="L201" s="62"/>
      <c r="M201" s="291"/>
      <c r="N201" s="43"/>
      <c r="O201" s="43"/>
      <c r="P201" s="43"/>
      <c r="Q201" s="43"/>
      <c r="R201" s="43"/>
      <c r="S201" s="43"/>
      <c r="T201" s="79"/>
      <c r="AT201" s="25" t="s">
        <v>1656</v>
      </c>
      <c r="AU201" s="25" t="s">
        <v>95</v>
      </c>
    </row>
    <row r="202" spans="2:65" s="13" customFormat="1" ht="13.5">
      <c r="B202" s="233"/>
      <c r="C202" s="234"/>
      <c r="D202" s="246" t="s">
        <v>451</v>
      </c>
      <c r="E202" s="234"/>
      <c r="F202" s="257" t="s">
        <v>4260</v>
      </c>
      <c r="G202" s="234"/>
      <c r="H202" s="258">
        <v>2.1560000000000001</v>
      </c>
      <c r="I202" s="238"/>
      <c r="J202" s="234"/>
      <c r="K202" s="234"/>
      <c r="L202" s="239"/>
      <c r="M202" s="240"/>
      <c r="N202" s="241"/>
      <c r="O202" s="241"/>
      <c r="P202" s="241"/>
      <c r="Q202" s="241"/>
      <c r="R202" s="241"/>
      <c r="S202" s="241"/>
      <c r="T202" s="242"/>
      <c r="AT202" s="243" t="s">
        <v>451</v>
      </c>
      <c r="AU202" s="243" t="s">
        <v>95</v>
      </c>
      <c r="AV202" s="13" t="s">
        <v>84</v>
      </c>
      <c r="AW202" s="13" t="s">
        <v>6</v>
      </c>
      <c r="AX202" s="13" t="s">
        <v>82</v>
      </c>
      <c r="AY202" s="243" t="s">
        <v>308</v>
      </c>
    </row>
    <row r="203" spans="2:65" s="1" customFormat="1" ht="22.5" customHeight="1">
      <c r="B203" s="42"/>
      <c r="C203" s="277" t="s">
        <v>661</v>
      </c>
      <c r="D203" s="277" t="s">
        <v>1079</v>
      </c>
      <c r="E203" s="278" t="s">
        <v>4261</v>
      </c>
      <c r="F203" s="279" t="s">
        <v>4262</v>
      </c>
      <c r="G203" s="280" t="s">
        <v>719</v>
      </c>
      <c r="H203" s="281">
        <v>4.4980000000000002</v>
      </c>
      <c r="I203" s="282"/>
      <c r="J203" s="283">
        <f>ROUND(I203*H203,2)</f>
        <v>0</v>
      </c>
      <c r="K203" s="279" t="s">
        <v>21</v>
      </c>
      <c r="L203" s="284"/>
      <c r="M203" s="285" t="s">
        <v>21</v>
      </c>
      <c r="N203" s="286" t="s">
        <v>45</v>
      </c>
      <c r="O203" s="43"/>
      <c r="P203" s="212">
        <f>O203*H203</f>
        <v>0</v>
      </c>
      <c r="Q203" s="212">
        <v>1</v>
      </c>
      <c r="R203" s="212">
        <f>Q203*H203</f>
        <v>4.4980000000000002</v>
      </c>
      <c r="S203" s="212">
        <v>0</v>
      </c>
      <c r="T203" s="213">
        <f>S203*H203</f>
        <v>0</v>
      </c>
      <c r="AR203" s="25" t="s">
        <v>342</v>
      </c>
      <c r="AT203" s="25" t="s">
        <v>1079</v>
      </c>
      <c r="AU203" s="25" t="s">
        <v>95</v>
      </c>
      <c r="AY203" s="25" t="s">
        <v>308</v>
      </c>
      <c r="BE203" s="214">
        <f>IF(N203="základní",J203,0)</f>
        <v>0</v>
      </c>
      <c r="BF203" s="214">
        <f>IF(N203="snížená",J203,0)</f>
        <v>0</v>
      </c>
      <c r="BG203" s="214">
        <f>IF(N203="zákl. přenesená",J203,0)</f>
        <v>0</v>
      </c>
      <c r="BH203" s="214">
        <f>IF(N203="sníž. přenesená",J203,0)</f>
        <v>0</v>
      </c>
      <c r="BI203" s="214">
        <f>IF(N203="nulová",J203,0)</f>
        <v>0</v>
      </c>
      <c r="BJ203" s="25" t="s">
        <v>82</v>
      </c>
      <c r="BK203" s="214">
        <f>ROUND(I203*H203,2)</f>
        <v>0</v>
      </c>
      <c r="BL203" s="25" t="s">
        <v>327</v>
      </c>
      <c r="BM203" s="25" t="s">
        <v>4263</v>
      </c>
    </row>
    <row r="204" spans="2:65" s="1" customFormat="1" ht="27">
      <c r="B204" s="42"/>
      <c r="C204" s="64"/>
      <c r="D204" s="223" t="s">
        <v>1656</v>
      </c>
      <c r="E204" s="64"/>
      <c r="F204" s="292" t="s">
        <v>4264</v>
      </c>
      <c r="G204" s="64"/>
      <c r="H204" s="64"/>
      <c r="I204" s="173"/>
      <c r="J204" s="64"/>
      <c r="K204" s="64"/>
      <c r="L204" s="62"/>
      <c r="M204" s="291"/>
      <c r="N204" s="43"/>
      <c r="O204" s="43"/>
      <c r="P204" s="43"/>
      <c r="Q204" s="43"/>
      <c r="R204" s="43"/>
      <c r="S204" s="43"/>
      <c r="T204" s="79"/>
      <c r="AT204" s="25" t="s">
        <v>1656</v>
      </c>
      <c r="AU204" s="25" t="s">
        <v>95</v>
      </c>
    </row>
    <row r="205" spans="2:65" s="13" customFormat="1" ht="13.5">
      <c r="B205" s="233"/>
      <c r="C205" s="234"/>
      <c r="D205" s="246" t="s">
        <v>451</v>
      </c>
      <c r="E205" s="234"/>
      <c r="F205" s="257" t="s">
        <v>4265</v>
      </c>
      <c r="G205" s="234"/>
      <c r="H205" s="258">
        <v>4.4980000000000002</v>
      </c>
      <c r="I205" s="238"/>
      <c r="J205" s="234"/>
      <c r="K205" s="234"/>
      <c r="L205" s="239"/>
      <c r="M205" s="240"/>
      <c r="N205" s="241"/>
      <c r="O205" s="241"/>
      <c r="P205" s="241"/>
      <c r="Q205" s="241"/>
      <c r="R205" s="241"/>
      <c r="S205" s="241"/>
      <c r="T205" s="242"/>
      <c r="AT205" s="243" t="s">
        <v>451</v>
      </c>
      <c r="AU205" s="243" t="s">
        <v>95</v>
      </c>
      <c r="AV205" s="13" t="s">
        <v>84</v>
      </c>
      <c r="AW205" s="13" t="s">
        <v>6</v>
      </c>
      <c r="AX205" s="13" t="s">
        <v>82</v>
      </c>
      <c r="AY205" s="243" t="s">
        <v>308</v>
      </c>
    </row>
    <row r="206" spans="2:65" s="1" customFormat="1" ht="22.5" customHeight="1">
      <c r="B206" s="42"/>
      <c r="C206" s="277" t="s">
        <v>665</v>
      </c>
      <c r="D206" s="277" t="s">
        <v>1079</v>
      </c>
      <c r="E206" s="278" t="s">
        <v>4266</v>
      </c>
      <c r="F206" s="279" t="s">
        <v>4267</v>
      </c>
      <c r="G206" s="280" t="s">
        <v>719</v>
      </c>
      <c r="H206" s="281">
        <v>10.661</v>
      </c>
      <c r="I206" s="282"/>
      <c r="J206" s="283">
        <f>ROUND(I206*H206,2)</f>
        <v>0</v>
      </c>
      <c r="K206" s="279" t="s">
        <v>21</v>
      </c>
      <c r="L206" s="284"/>
      <c r="M206" s="285" t="s">
        <v>21</v>
      </c>
      <c r="N206" s="286" t="s">
        <v>45</v>
      </c>
      <c r="O206" s="43"/>
      <c r="P206" s="212">
        <f>O206*H206</f>
        <v>0</v>
      </c>
      <c r="Q206" s="212">
        <v>1</v>
      </c>
      <c r="R206" s="212">
        <f>Q206*H206</f>
        <v>10.661</v>
      </c>
      <c r="S206" s="212">
        <v>0</v>
      </c>
      <c r="T206" s="213">
        <f>S206*H206</f>
        <v>0</v>
      </c>
      <c r="AR206" s="25" t="s">
        <v>342</v>
      </c>
      <c r="AT206" s="25" t="s">
        <v>1079</v>
      </c>
      <c r="AU206" s="25" t="s">
        <v>95</v>
      </c>
      <c r="AY206" s="25" t="s">
        <v>308</v>
      </c>
      <c r="BE206" s="214">
        <f>IF(N206="základní",J206,0)</f>
        <v>0</v>
      </c>
      <c r="BF206" s="214">
        <f>IF(N206="snížená",J206,0)</f>
        <v>0</v>
      </c>
      <c r="BG206" s="214">
        <f>IF(N206="zákl. přenesená",J206,0)</f>
        <v>0</v>
      </c>
      <c r="BH206" s="214">
        <f>IF(N206="sníž. přenesená",J206,0)</f>
        <v>0</v>
      </c>
      <c r="BI206" s="214">
        <f>IF(N206="nulová",J206,0)</f>
        <v>0</v>
      </c>
      <c r="BJ206" s="25" t="s">
        <v>82</v>
      </c>
      <c r="BK206" s="214">
        <f>ROUND(I206*H206,2)</f>
        <v>0</v>
      </c>
      <c r="BL206" s="25" t="s">
        <v>327</v>
      </c>
      <c r="BM206" s="25" t="s">
        <v>4268</v>
      </c>
    </row>
    <row r="207" spans="2:65" s="1" customFormat="1" ht="27">
      <c r="B207" s="42"/>
      <c r="C207" s="64"/>
      <c r="D207" s="223" t="s">
        <v>1656</v>
      </c>
      <c r="E207" s="64"/>
      <c r="F207" s="292" t="s">
        <v>4269</v>
      </c>
      <c r="G207" s="64"/>
      <c r="H207" s="64"/>
      <c r="I207" s="173"/>
      <c r="J207" s="64"/>
      <c r="K207" s="64"/>
      <c r="L207" s="62"/>
      <c r="M207" s="291"/>
      <c r="N207" s="43"/>
      <c r="O207" s="43"/>
      <c r="P207" s="43"/>
      <c r="Q207" s="43"/>
      <c r="R207" s="43"/>
      <c r="S207" s="43"/>
      <c r="T207" s="79"/>
      <c r="AT207" s="25" t="s">
        <v>1656</v>
      </c>
      <c r="AU207" s="25" t="s">
        <v>95</v>
      </c>
    </row>
    <row r="208" spans="2:65" s="13" customFormat="1" ht="13.5">
      <c r="B208" s="233"/>
      <c r="C208" s="234"/>
      <c r="D208" s="246" t="s">
        <v>451</v>
      </c>
      <c r="E208" s="234"/>
      <c r="F208" s="257" t="s">
        <v>4270</v>
      </c>
      <c r="G208" s="234"/>
      <c r="H208" s="258">
        <v>10.661</v>
      </c>
      <c r="I208" s="238"/>
      <c r="J208" s="234"/>
      <c r="K208" s="234"/>
      <c r="L208" s="239"/>
      <c r="M208" s="240"/>
      <c r="N208" s="241"/>
      <c r="O208" s="241"/>
      <c r="P208" s="241"/>
      <c r="Q208" s="241"/>
      <c r="R208" s="241"/>
      <c r="S208" s="241"/>
      <c r="T208" s="242"/>
      <c r="AT208" s="243" t="s">
        <v>451</v>
      </c>
      <c r="AU208" s="243" t="s">
        <v>95</v>
      </c>
      <c r="AV208" s="13" t="s">
        <v>84</v>
      </c>
      <c r="AW208" s="13" t="s">
        <v>6</v>
      </c>
      <c r="AX208" s="13" t="s">
        <v>82</v>
      </c>
      <c r="AY208" s="243" t="s">
        <v>308</v>
      </c>
    </row>
    <row r="209" spans="2:65" s="1" customFormat="1" ht="22.5" customHeight="1">
      <c r="B209" s="42"/>
      <c r="C209" s="277" t="s">
        <v>669</v>
      </c>
      <c r="D209" s="277" t="s">
        <v>1079</v>
      </c>
      <c r="E209" s="278" t="s">
        <v>4271</v>
      </c>
      <c r="F209" s="279" t="s">
        <v>4272</v>
      </c>
      <c r="G209" s="280" t="s">
        <v>719</v>
      </c>
      <c r="H209" s="281">
        <v>1.1160000000000001</v>
      </c>
      <c r="I209" s="282"/>
      <c r="J209" s="283">
        <f>ROUND(I209*H209,2)</f>
        <v>0</v>
      </c>
      <c r="K209" s="279" t="s">
        <v>315</v>
      </c>
      <c r="L209" s="284"/>
      <c r="M209" s="285" t="s">
        <v>21</v>
      </c>
      <c r="N209" s="286" t="s">
        <v>45</v>
      </c>
      <c r="O209" s="43"/>
      <c r="P209" s="212">
        <f>O209*H209</f>
        <v>0</v>
      </c>
      <c r="Q209" s="212">
        <v>1</v>
      </c>
      <c r="R209" s="212">
        <f>Q209*H209</f>
        <v>1.1160000000000001</v>
      </c>
      <c r="S209" s="212">
        <v>0</v>
      </c>
      <c r="T209" s="213">
        <f>S209*H209</f>
        <v>0</v>
      </c>
      <c r="AR209" s="25" t="s">
        <v>342</v>
      </c>
      <c r="AT209" s="25" t="s">
        <v>1079</v>
      </c>
      <c r="AU209" s="25" t="s">
        <v>95</v>
      </c>
      <c r="AY209" s="25" t="s">
        <v>308</v>
      </c>
      <c r="BE209" s="214">
        <f>IF(N209="základní",J209,0)</f>
        <v>0</v>
      </c>
      <c r="BF209" s="214">
        <f>IF(N209="snížená",J209,0)</f>
        <v>0</v>
      </c>
      <c r="BG209" s="214">
        <f>IF(N209="zákl. přenesená",J209,0)</f>
        <v>0</v>
      </c>
      <c r="BH209" s="214">
        <f>IF(N209="sníž. přenesená",J209,0)</f>
        <v>0</v>
      </c>
      <c r="BI209" s="214">
        <f>IF(N209="nulová",J209,0)</f>
        <v>0</v>
      </c>
      <c r="BJ209" s="25" t="s">
        <v>82</v>
      </c>
      <c r="BK209" s="214">
        <f>ROUND(I209*H209,2)</f>
        <v>0</v>
      </c>
      <c r="BL209" s="25" t="s">
        <v>327</v>
      </c>
      <c r="BM209" s="25" t="s">
        <v>4273</v>
      </c>
    </row>
    <row r="210" spans="2:65" s="1" customFormat="1" ht="27">
      <c r="B210" s="42"/>
      <c r="C210" s="64"/>
      <c r="D210" s="223" t="s">
        <v>1656</v>
      </c>
      <c r="E210" s="64"/>
      <c r="F210" s="292" t="s">
        <v>4274</v>
      </c>
      <c r="G210" s="64"/>
      <c r="H210" s="64"/>
      <c r="I210" s="173"/>
      <c r="J210" s="64"/>
      <c r="K210" s="64"/>
      <c r="L210" s="62"/>
      <c r="M210" s="291"/>
      <c r="N210" s="43"/>
      <c r="O210" s="43"/>
      <c r="P210" s="43"/>
      <c r="Q210" s="43"/>
      <c r="R210" s="43"/>
      <c r="S210" s="43"/>
      <c r="T210" s="79"/>
      <c r="AT210" s="25" t="s">
        <v>1656</v>
      </c>
      <c r="AU210" s="25" t="s">
        <v>95</v>
      </c>
    </row>
    <row r="211" spans="2:65" s="13" customFormat="1" ht="13.5">
      <c r="B211" s="233"/>
      <c r="C211" s="234"/>
      <c r="D211" s="246" t="s">
        <v>451</v>
      </c>
      <c r="E211" s="234"/>
      <c r="F211" s="257" t="s">
        <v>4275</v>
      </c>
      <c r="G211" s="234"/>
      <c r="H211" s="258">
        <v>1.1160000000000001</v>
      </c>
      <c r="I211" s="238"/>
      <c r="J211" s="234"/>
      <c r="K211" s="234"/>
      <c r="L211" s="239"/>
      <c r="M211" s="240"/>
      <c r="N211" s="241"/>
      <c r="O211" s="241"/>
      <c r="P211" s="241"/>
      <c r="Q211" s="241"/>
      <c r="R211" s="241"/>
      <c r="S211" s="241"/>
      <c r="T211" s="242"/>
      <c r="AT211" s="243" t="s">
        <v>451</v>
      </c>
      <c r="AU211" s="243" t="s">
        <v>95</v>
      </c>
      <c r="AV211" s="13" t="s">
        <v>84</v>
      </c>
      <c r="AW211" s="13" t="s">
        <v>6</v>
      </c>
      <c r="AX211" s="13" t="s">
        <v>82</v>
      </c>
      <c r="AY211" s="243" t="s">
        <v>308</v>
      </c>
    </row>
    <row r="212" spans="2:65" s="1" customFormat="1" ht="22.5" customHeight="1">
      <c r="B212" s="42"/>
      <c r="C212" s="277" t="s">
        <v>673</v>
      </c>
      <c r="D212" s="277" t="s">
        <v>1079</v>
      </c>
      <c r="E212" s="278" t="s">
        <v>4276</v>
      </c>
      <c r="F212" s="279" t="s">
        <v>4277</v>
      </c>
      <c r="G212" s="280" t="s">
        <v>719</v>
      </c>
      <c r="H212" s="281">
        <v>4.6449999999999996</v>
      </c>
      <c r="I212" s="282"/>
      <c r="J212" s="283">
        <f>ROUND(I212*H212,2)</f>
        <v>0</v>
      </c>
      <c r="K212" s="279" t="s">
        <v>21</v>
      </c>
      <c r="L212" s="284"/>
      <c r="M212" s="285" t="s">
        <v>21</v>
      </c>
      <c r="N212" s="286" t="s">
        <v>45</v>
      </c>
      <c r="O212" s="43"/>
      <c r="P212" s="212">
        <f>O212*H212</f>
        <v>0</v>
      </c>
      <c r="Q212" s="212">
        <v>1</v>
      </c>
      <c r="R212" s="212">
        <f>Q212*H212</f>
        <v>4.6449999999999996</v>
      </c>
      <c r="S212" s="212">
        <v>0</v>
      </c>
      <c r="T212" s="213">
        <f>S212*H212</f>
        <v>0</v>
      </c>
      <c r="AR212" s="25" t="s">
        <v>342</v>
      </c>
      <c r="AT212" s="25" t="s">
        <v>1079</v>
      </c>
      <c r="AU212" s="25" t="s">
        <v>95</v>
      </c>
      <c r="AY212" s="25" t="s">
        <v>308</v>
      </c>
      <c r="BE212" s="214">
        <f>IF(N212="základní",J212,0)</f>
        <v>0</v>
      </c>
      <c r="BF212" s="214">
        <f>IF(N212="snížená",J212,0)</f>
        <v>0</v>
      </c>
      <c r="BG212" s="214">
        <f>IF(N212="zákl. přenesená",J212,0)</f>
        <v>0</v>
      </c>
      <c r="BH212" s="214">
        <f>IF(N212="sníž. přenesená",J212,0)</f>
        <v>0</v>
      </c>
      <c r="BI212" s="214">
        <f>IF(N212="nulová",J212,0)</f>
        <v>0</v>
      </c>
      <c r="BJ212" s="25" t="s">
        <v>82</v>
      </c>
      <c r="BK212" s="214">
        <f>ROUND(I212*H212,2)</f>
        <v>0</v>
      </c>
      <c r="BL212" s="25" t="s">
        <v>327</v>
      </c>
      <c r="BM212" s="25" t="s">
        <v>4278</v>
      </c>
    </row>
    <row r="213" spans="2:65" s="1" customFormat="1" ht="27">
      <c r="B213" s="42"/>
      <c r="C213" s="64"/>
      <c r="D213" s="223" t="s">
        <v>1656</v>
      </c>
      <c r="E213" s="64"/>
      <c r="F213" s="292" t="s">
        <v>4274</v>
      </c>
      <c r="G213" s="64"/>
      <c r="H213" s="64"/>
      <c r="I213" s="173"/>
      <c r="J213" s="64"/>
      <c r="K213" s="64"/>
      <c r="L213" s="62"/>
      <c r="M213" s="291"/>
      <c r="N213" s="43"/>
      <c r="O213" s="43"/>
      <c r="P213" s="43"/>
      <c r="Q213" s="43"/>
      <c r="R213" s="43"/>
      <c r="S213" s="43"/>
      <c r="T213" s="79"/>
      <c r="AT213" s="25" t="s">
        <v>1656</v>
      </c>
      <c r="AU213" s="25" t="s">
        <v>95</v>
      </c>
    </row>
    <row r="214" spans="2:65" s="13" customFormat="1" ht="13.5">
      <c r="B214" s="233"/>
      <c r="C214" s="234"/>
      <c r="D214" s="246" t="s">
        <v>451</v>
      </c>
      <c r="E214" s="234"/>
      <c r="F214" s="257" t="s">
        <v>4279</v>
      </c>
      <c r="G214" s="234"/>
      <c r="H214" s="258">
        <v>4.6449999999999996</v>
      </c>
      <c r="I214" s="238"/>
      <c r="J214" s="234"/>
      <c r="K214" s="234"/>
      <c r="L214" s="239"/>
      <c r="M214" s="240"/>
      <c r="N214" s="241"/>
      <c r="O214" s="241"/>
      <c r="P214" s="241"/>
      <c r="Q214" s="241"/>
      <c r="R214" s="241"/>
      <c r="S214" s="241"/>
      <c r="T214" s="242"/>
      <c r="AT214" s="243" t="s">
        <v>451</v>
      </c>
      <c r="AU214" s="243" t="s">
        <v>95</v>
      </c>
      <c r="AV214" s="13" t="s">
        <v>84</v>
      </c>
      <c r="AW214" s="13" t="s">
        <v>6</v>
      </c>
      <c r="AX214" s="13" t="s">
        <v>82</v>
      </c>
      <c r="AY214" s="243" t="s">
        <v>308</v>
      </c>
    </row>
    <row r="215" spans="2:65" s="1" customFormat="1" ht="22.5" customHeight="1">
      <c r="B215" s="42"/>
      <c r="C215" s="277" t="s">
        <v>677</v>
      </c>
      <c r="D215" s="277" t="s">
        <v>1079</v>
      </c>
      <c r="E215" s="278" t="s">
        <v>4280</v>
      </c>
      <c r="F215" s="279" t="s">
        <v>4281</v>
      </c>
      <c r="G215" s="280" t="s">
        <v>719</v>
      </c>
      <c r="H215" s="281">
        <v>2.1669999999999998</v>
      </c>
      <c r="I215" s="282"/>
      <c r="J215" s="283">
        <f>ROUND(I215*H215,2)</f>
        <v>0</v>
      </c>
      <c r="K215" s="279" t="s">
        <v>315</v>
      </c>
      <c r="L215" s="284"/>
      <c r="M215" s="285" t="s">
        <v>21</v>
      </c>
      <c r="N215" s="286" t="s">
        <v>45</v>
      </c>
      <c r="O215" s="43"/>
      <c r="P215" s="212">
        <f>O215*H215</f>
        <v>0</v>
      </c>
      <c r="Q215" s="212">
        <v>1</v>
      </c>
      <c r="R215" s="212">
        <f>Q215*H215</f>
        <v>2.1669999999999998</v>
      </c>
      <c r="S215" s="212">
        <v>0</v>
      </c>
      <c r="T215" s="213">
        <f>S215*H215</f>
        <v>0</v>
      </c>
      <c r="AR215" s="25" t="s">
        <v>342</v>
      </c>
      <c r="AT215" s="25" t="s">
        <v>1079</v>
      </c>
      <c r="AU215" s="25" t="s">
        <v>95</v>
      </c>
      <c r="AY215" s="25" t="s">
        <v>308</v>
      </c>
      <c r="BE215" s="214">
        <f>IF(N215="základní",J215,0)</f>
        <v>0</v>
      </c>
      <c r="BF215" s="214">
        <f>IF(N215="snížená",J215,0)</f>
        <v>0</v>
      </c>
      <c r="BG215" s="214">
        <f>IF(N215="zákl. přenesená",J215,0)</f>
        <v>0</v>
      </c>
      <c r="BH215" s="214">
        <f>IF(N215="sníž. přenesená",J215,0)</f>
        <v>0</v>
      </c>
      <c r="BI215" s="214">
        <f>IF(N215="nulová",J215,0)</f>
        <v>0</v>
      </c>
      <c r="BJ215" s="25" t="s">
        <v>82</v>
      </c>
      <c r="BK215" s="214">
        <f>ROUND(I215*H215,2)</f>
        <v>0</v>
      </c>
      <c r="BL215" s="25" t="s">
        <v>327</v>
      </c>
      <c r="BM215" s="25" t="s">
        <v>4282</v>
      </c>
    </row>
    <row r="216" spans="2:65" s="1" customFormat="1" ht="27">
      <c r="B216" s="42"/>
      <c r="C216" s="64"/>
      <c r="D216" s="223" t="s">
        <v>1656</v>
      </c>
      <c r="E216" s="64"/>
      <c r="F216" s="292" t="s">
        <v>4283</v>
      </c>
      <c r="G216" s="64"/>
      <c r="H216" s="64"/>
      <c r="I216" s="173"/>
      <c r="J216" s="64"/>
      <c r="K216" s="64"/>
      <c r="L216" s="62"/>
      <c r="M216" s="291"/>
      <c r="N216" s="43"/>
      <c r="O216" s="43"/>
      <c r="P216" s="43"/>
      <c r="Q216" s="43"/>
      <c r="R216" s="43"/>
      <c r="S216" s="43"/>
      <c r="T216" s="79"/>
      <c r="AT216" s="25" t="s">
        <v>1656</v>
      </c>
      <c r="AU216" s="25" t="s">
        <v>95</v>
      </c>
    </row>
    <row r="217" spans="2:65" s="13" customFormat="1" ht="13.5">
      <c r="B217" s="233"/>
      <c r="C217" s="234"/>
      <c r="D217" s="246" t="s">
        <v>451</v>
      </c>
      <c r="E217" s="234"/>
      <c r="F217" s="257" t="s">
        <v>4284</v>
      </c>
      <c r="G217" s="234"/>
      <c r="H217" s="258">
        <v>2.1669999999999998</v>
      </c>
      <c r="I217" s="238"/>
      <c r="J217" s="234"/>
      <c r="K217" s="234"/>
      <c r="L217" s="239"/>
      <c r="M217" s="240"/>
      <c r="N217" s="241"/>
      <c r="O217" s="241"/>
      <c r="P217" s="241"/>
      <c r="Q217" s="241"/>
      <c r="R217" s="241"/>
      <c r="S217" s="241"/>
      <c r="T217" s="242"/>
      <c r="AT217" s="243" t="s">
        <v>451</v>
      </c>
      <c r="AU217" s="243" t="s">
        <v>95</v>
      </c>
      <c r="AV217" s="13" t="s">
        <v>84</v>
      </c>
      <c r="AW217" s="13" t="s">
        <v>6</v>
      </c>
      <c r="AX217" s="13" t="s">
        <v>82</v>
      </c>
      <c r="AY217" s="243" t="s">
        <v>308</v>
      </c>
    </row>
    <row r="218" spans="2:65" s="1" customFormat="1" ht="22.5" customHeight="1">
      <c r="B218" s="42"/>
      <c r="C218" s="277" t="s">
        <v>681</v>
      </c>
      <c r="D218" s="277" t="s">
        <v>1079</v>
      </c>
      <c r="E218" s="278" t="s">
        <v>4285</v>
      </c>
      <c r="F218" s="279" t="s">
        <v>4286</v>
      </c>
      <c r="G218" s="280" t="s">
        <v>719</v>
      </c>
      <c r="H218" s="281">
        <v>13.199</v>
      </c>
      <c r="I218" s="282"/>
      <c r="J218" s="283">
        <f>ROUND(I218*H218,2)</f>
        <v>0</v>
      </c>
      <c r="K218" s="279" t="s">
        <v>21</v>
      </c>
      <c r="L218" s="284"/>
      <c r="M218" s="285" t="s">
        <v>21</v>
      </c>
      <c r="N218" s="286" t="s">
        <v>45</v>
      </c>
      <c r="O218" s="43"/>
      <c r="P218" s="212">
        <f>O218*H218</f>
        <v>0</v>
      </c>
      <c r="Q218" s="212">
        <v>1</v>
      </c>
      <c r="R218" s="212">
        <f>Q218*H218</f>
        <v>13.199</v>
      </c>
      <c r="S218" s="212">
        <v>0</v>
      </c>
      <c r="T218" s="213">
        <f>S218*H218</f>
        <v>0</v>
      </c>
      <c r="AR218" s="25" t="s">
        <v>342</v>
      </c>
      <c r="AT218" s="25" t="s">
        <v>1079</v>
      </c>
      <c r="AU218" s="25" t="s">
        <v>95</v>
      </c>
      <c r="AY218" s="25" t="s">
        <v>308</v>
      </c>
      <c r="BE218" s="214">
        <f>IF(N218="základní",J218,0)</f>
        <v>0</v>
      </c>
      <c r="BF218" s="214">
        <f>IF(N218="snížená",J218,0)</f>
        <v>0</v>
      </c>
      <c r="BG218" s="214">
        <f>IF(N218="zákl. přenesená",J218,0)</f>
        <v>0</v>
      </c>
      <c r="BH218" s="214">
        <f>IF(N218="sníž. přenesená",J218,0)</f>
        <v>0</v>
      </c>
      <c r="BI218" s="214">
        <f>IF(N218="nulová",J218,0)</f>
        <v>0</v>
      </c>
      <c r="BJ218" s="25" t="s">
        <v>82</v>
      </c>
      <c r="BK218" s="214">
        <f>ROUND(I218*H218,2)</f>
        <v>0</v>
      </c>
      <c r="BL218" s="25" t="s">
        <v>327</v>
      </c>
      <c r="BM218" s="25" t="s">
        <v>4287</v>
      </c>
    </row>
    <row r="219" spans="2:65" s="13" customFormat="1" ht="13.5">
      <c r="B219" s="233"/>
      <c r="C219" s="234"/>
      <c r="D219" s="246" t="s">
        <v>451</v>
      </c>
      <c r="E219" s="234"/>
      <c r="F219" s="257" t="s">
        <v>4288</v>
      </c>
      <c r="G219" s="234"/>
      <c r="H219" s="258">
        <v>13.199</v>
      </c>
      <c r="I219" s="238"/>
      <c r="J219" s="234"/>
      <c r="K219" s="234"/>
      <c r="L219" s="239"/>
      <c r="M219" s="240"/>
      <c r="N219" s="241"/>
      <c r="O219" s="241"/>
      <c r="P219" s="241"/>
      <c r="Q219" s="241"/>
      <c r="R219" s="241"/>
      <c r="S219" s="241"/>
      <c r="T219" s="242"/>
      <c r="AT219" s="243" t="s">
        <v>451</v>
      </c>
      <c r="AU219" s="243" t="s">
        <v>95</v>
      </c>
      <c r="AV219" s="13" t="s">
        <v>84</v>
      </c>
      <c r="AW219" s="13" t="s">
        <v>6</v>
      </c>
      <c r="AX219" s="13" t="s">
        <v>82</v>
      </c>
      <c r="AY219" s="243" t="s">
        <v>308</v>
      </c>
    </row>
    <row r="220" spans="2:65" s="1" customFormat="1" ht="22.5" customHeight="1">
      <c r="B220" s="42"/>
      <c r="C220" s="277" t="s">
        <v>685</v>
      </c>
      <c r="D220" s="277" t="s">
        <v>1079</v>
      </c>
      <c r="E220" s="278" t="s">
        <v>4289</v>
      </c>
      <c r="F220" s="279" t="s">
        <v>4290</v>
      </c>
      <c r="G220" s="280" t="s">
        <v>719</v>
      </c>
      <c r="H220" s="281">
        <v>6.4050000000000002</v>
      </c>
      <c r="I220" s="282"/>
      <c r="J220" s="283">
        <f>ROUND(I220*H220,2)</f>
        <v>0</v>
      </c>
      <c r="K220" s="279" t="s">
        <v>21</v>
      </c>
      <c r="L220" s="284"/>
      <c r="M220" s="285" t="s">
        <v>21</v>
      </c>
      <c r="N220" s="286" t="s">
        <v>45</v>
      </c>
      <c r="O220" s="43"/>
      <c r="P220" s="212">
        <f>O220*H220</f>
        <v>0</v>
      </c>
      <c r="Q220" s="212">
        <v>1</v>
      </c>
      <c r="R220" s="212">
        <f>Q220*H220</f>
        <v>6.4050000000000002</v>
      </c>
      <c r="S220" s="212">
        <v>0</v>
      </c>
      <c r="T220" s="213">
        <f>S220*H220</f>
        <v>0</v>
      </c>
      <c r="AR220" s="25" t="s">
        <v>342</v>
      </c>
      <c r="AT220" s="25" t="s">
        <v>1079</v>
      </c>
      <c r="AU220" s="25" t="s">
        <v>95</v>
      </c>
      <c r="AY220" s="25" t="s">
        <v>308</v>
      </c>
      <c r="BE220" s="214">
        <f>IF(N220="základní",J220,0)</f>
        <v>0</v>
      </c>
      <c r="BF220" s="214">
        <f>IF(N220="snížená",J220,0)</f>
        <v>0</v>
      </c>
      <c r="BG220" s="214">
        <f>IF(N220="zákl. přenesená",J220,0)</f>
        <v>0</v>
      </c>
      <c r="BH220" s="214">
        <f>IF(N220="sníž. přenesená",J220,0)</f>
        <v>0</v>
      </c>
      <c r="BI220" s="214">
        <f>IF(N220="nulová",J220,0)</f>
        <v>0</v>
      </c>
      <c r="BJ220" s="25" t="s">
        <v>82</v>
      </c>
      <c r="BK220" s="214">
        <f>ROUND(I220*H220,2)</f>
        <v>0</v>
      </c>
      <c r="BL220" s="25" t="s">
        <v>327</v>
      </c>
      <c r="BM220" s="25" t="s">
        <v>4291</v>
      </c>
    </row>
    <row r="221" spans="2:65" s="13" customFormat="1" ht="13.5">
      <c r="B221" s="233"/>
      <c r="C221" s="234"/>
      <c r="D221" s="246" t="s">
        <v>451</v>
      </c>
      <c r="E221" s="234"/>
      <c r="F221" s="257" t="s">
        <v>4292</v>
      </c>
      <c r="G221" s="234"/>
      <c r="H221" s="258">
        <v>6.4050000000000002</v>
      </c>
      <c r="I221" s="238"/>
      <c r="J221" s="234"/>
      <c r="K221" s="234"/>
      <c r="L221" s="239"/>
      <c r="M221" s="240"/>
      <c r="N221" s="241"/>
      <c r="O221" s="241"/>
      <c r="P221" s="241"/>
      <c r="Q221" s="241"/>
      <c r="R221" s="241"/>
      <c r="S221" s="241"/>
      <c r="T221" s="242"/>
      <c r="AT221" s="243" t="s">
        <v>451</v>
      </c>
      <c r="AU221" s="243" t="s">
        <v>95</v>
      </c>
      <c r="AV221" s="13" t="s">
        <v>84</v>
      </c>
      <c r="AW221" s="13" t="s">
        <v>6</v>
      </c>
      <c r="AX221" s="13" t="s">
        <v>82</v>
      </c>
      <c r="AY221" s="243" t="s">
        <v>308</v>
      </c>
    </row>
    <row r="222" spans="2:65" s="1" customFormat="1" ht="22.5" customHeight="1">
      <c r="B222" s="42"/>
      <c r="C222" s="277" t="s">
        <v>689</v>
      </c>
      <c r="D222" s="277" t="s">
        <v>1079</v>
      </c>
      <c r="E222" s="278" t="s">
        <v>4293</v>
      </c>
      <c r="F222" s="279" t="s">
        <v>4294</v>
      </c>
      <c r="G222" s="280" t="s">
        <v>719</v>
      </c>
      <c r="H222" s="281">
        <v>2.5760000000000001</v>
      </c>
      <c r="I222" s="282"/>
      <c r="J222" s="283">
        <f>ROUND(I222*H222,2)</f>
        <v>0</v>
      </c>
      <c r="K222" s="279" t="s">
        <v>315</v>
      </c>
      <c r="L222" s="284"/>
      <c r="M222" s="285" t="s">
        <v>21</v>
      </c>
      <c r="N222" s="286" t="s">
        <v>45</v>
      </c>
      <c r="O222" s="43"/>
      <c r="P222" s="212">
        <f>O222*H222</f>
        <v>0</v>
      </c>
      <c r="Q222" s="212">
        <v>1</v>
      </c>
      <c r="R222" s="212">
        <f>Q222*H222</f>
        <v>2.5760000000000001</v>
      </c>
      <c r="S222" s="212">
        <v>0</v>
      </c>
      <c r="T222" s="213">
        <f>S222*H222</f>
        <v>0</v>
      </c>
      <c r="AR222" s="25" t="s">
        <v>342</v>
      </c>
      <c r="AT222" s="25" t="s">
        <v>1079</v>
      </c>
      <c r="AU222" s="25" t="s">
        <v>95</v>
      </c>
      <c r="AY222" s="25" t="s">
        <v>308</v>
      </c>
      <c r="BE222" s="214">
        <f>IF(N222="základní",J222,0)</f>
        <v>0</v>
      </c>
      <c r="BF222" s="214">
        <f>IF(N222="snížená",J222,0)</f>
        <v>0</v>
      </c>
      <c r="BG222" s="214">
        <f>IF(N222="zákl. přenesená",J222,0)</f>
        <v>0</v>
      </c>
      <c r="BH222" s="214">
        <f>IF(N222="sníž. přenesená",J222,0)</f>
        <v>0</v>
      </c>
      <c r="BI222" s="214">
        <f>IF(N222="nulová",J222,0)</f>
        <v>0</v>
      </c>
      <c r="BJ222" s="25" t="s">
        <v>82</v>
      </c>
      <c r="BK222" s="214">
        <f>ROUND(I222*H222,2)</f>
        <v>0</v>
      </c>
      <c r="BL222" s="25" t="s">
        <v>327</v>
      </c>
      <c r="BM222" s="25" t="s">
        <v>4295</v>
      </c>
    </row>
    <row r="223" spans="2:65" s="1" customFormat="1" ht="27">
      <c r="B223" s="42"/>
      <c r="C223" s="64"/>
      <c r="D223" s="223" t="s">
        <v>1656</v>
      </c>
      <c r="E223" s="64"/>
      <c r="F223" s="292" t="s">
        <v>4296</v>
      </c>
      <c r="G223" s="64"/>
      <c r="H223" s="64"/>
      <c r="I223" s="173"/>
      <c r="J223" s="64"/>
      <c r="K223" s="64"/>
      <c r="L223" s="62"/>
      <c r="M223" s="291"/>
      <c r="N223" s="43"/>
      <c r="O223" s="43"/>
      <c r="P223" s="43"/>
      <c r="Q223" s="43"/>
      <c r="R223" s="43"/>
      <c r="S223" s="43"/>
      <c r="T223" s="79"/>
      <c r="AT223" s="25" t="s">
        <v>1656</v>
      </c>
      <c r="AU223" s="25" t="s">
        <v>95</v>
      </c>
    </row>
    <row r="224" spans="2:65" s="13" customFormat="1" ht="13.5">
      <c r="B224" s="233"/>
      <c r="C224" s="234"/>
      <c r="D224" s="246" t="s">
        <v>451</v>
      </c>
      <c r="E224" s="234"/>
      <c r="F224" s="257" t="s">
        <v>4158</v>
      </c>
      <c r="G224" s="234"/>
      <c r="H224" s="258">
        <v>2.5760000000000001</v>
      </c>
      <c r="I224" s="238"/>
      <c r="J224" s="234"/>
      <c r="K224" s="234"/>
      <c r="L224" s="239"/>
      <c r="M224" s="240"/>
      <c r="N224" s="241"/>
      <c r="O224" s="241"/>
      <c r="P224" s="241"/>
      <c r="Q224" s="241"/>
      <c r="R224" s="241"/>
      <c r="S224" s="241"/>
      <c r="T224" s="242"/>
      <c r="AT224" s="243" t="s">
        <v>451</v>
      </c>
      <c r="AU224" s="243" t="s">
        <v>95</v>
      </c>
      <c r="AV224" s="13" t="s">
        <v>84</v>
      </c>
      <c r="AW224" s="13" t="s">
        <v>6</v>
      </c>
      <c r="AX224" s="13" t="s">
        <v>82</v>
      </c>
      <c r="AY224" s="243" t="s">
        <v>308</v>
      </c>
    </row>
    <row r="225" spans="2:65" s="1" customFormat="1" ht="22.5" customHeight="1">
      <c r="B225" s="42"/>
      <c r="C225" s="277" t="s">
        <v>693</v>
      </c>
      <c r="D225" s="277" t="s">
        <v>1079</v>
      </c>
      <c r="E225" s="278" t="s">
        <v>4297</v>
      </c>
      <c r="F225" s="279" t="s">
        <v>4298</v>
      </c>
      <c r="G225" s="280" t="s">
        <v>719</v>
      </c>
      <c r="H225" s="281">
        <v>1.256</v>
      </c>
      <c r="I225" s="282"/>
      <c r="J225" s="283">
        <f>ROUND(I225*H225,2)</f>
        <v>0</v>
      </c>
      <c r="K225" s="279" t="s">
        <v>21</v>
      </c>
      <c r="L225" s="284"/>
      <c r="M225" s="285" t="s">
        <v>21</v>
      </c>
      <c r="N225" s="286" t="s">
        <v>45</v>
      </c>
      <c r="O225" s="43"/>
      <c r="P225" s="212">
        <f>O225*H225</f>
        <v>0</v>
      </c>
      <c r="Q225" s="212">
        <v>1</v>
      </c>
      <c r="R225" s="212">
        <f>Q225*H225</f>
        <v>1.256</v>
      </c>
      <c r="S225" s="212">
        <v>0</v>
      </c>
      <c r="T225" s="213">
        <f>S225*H225</f>
        <v>0</v>
      </c>
      <c r="AR225" s="25" t="s">
        <v>342</v>
      </c>
      <c r="AT225" s="25" t="s">
        <v>1079</v>
      </c>
      <c r="AU225" s="25" t="s">
        <v>95</v>
      </c>
      <c r="AY225" s="25" t="s">
        <v>308</v>
      </c>
      <c r="BE225" s="214">
        <f>IF(N225="základní",J225,0)</f>
        <v>0</v>
      </c>
      <c r="BF225" s="214">
        <f>IF(N225="snížená",J225,0)</f>
        <v>0</v>
      </c>
      <c r="BG225" s="214">
        <f>IF(N225="zákl. přenesená",J225,0)</f>
        <v>0</v>
      </c>
      <c r="BH225" s="214">
        <f>IF(N225="sníž. přenesená",J225,0)</f>
        <v>0</v>
      </c>
      <c r="BI225" s="214">
        <f>IF(N225="nulová",J225,0)</f>
        <v>0</v>
      </c>
      <c r="BJ225" s="25" t="s">
        <v>82</v>
      </c>
      <c r="BK225" s="214">
        <f>ROUND(I225*H225,2)</f>
        <v>0</v>
      </c>
      <c r="BL225" s="25" t="s">
        <v>327</v>
      </c>
      <c r="BM225" s="25" t="s">
        <v>4299</v>
      </c>
    </row>
    <row r="226" spans="2:65" s="1" customFormat="1" ht="27">
      <c r="B226" s="42"/>
      <c r="C226" s="64"/>
      <c r="D226" s="223" t="s">
        <v>1656</v>
      </c>
      <c r="E226" s="64"/>
      <c r="F226" s="292" t="s">
        <v>4300</v>
      </c>
      <c r="G226" s="64"/>
      <c r="H226" s="64"/>
      <c r="I226" s="173"/>
      <c r="J226" s="64"/>
      <c r="K226" s="64"/>
      <c r="L226" s="62"/>
      <c r="M226" s="291"/>
      <c r="N226" s="43"/>
      <c r="O226" s="43"/>
      <c r="P226" s="43"/>
      <c r="Q226" s="43"/>
      <c r="R226" s="43"/>
      <c r="S226" s="43"/>
      <c r="T226" s="79"/>
      <c r="AT226" s="25" t="s">
        <v>1656</v>
      </c>
      <c r="AU226" s="25" t="s">
        <v>95</v>
      </c>
    </row>
    <row r="227" spans="2:65" s="13" customFormat="1" ht="13.5">
      <c r="B227" s="233"/>
      <c r="C227" s="234"/>
      <c r="D227" s="246" t="s">
        <v>451</v>
      </c>
      <c r="E227" s="234"/>
      <c r="F227" s="257" t="s">
        <v>4301</v>
      </c>
      <c r="G227" s="234"/>
      <c r="H227" s="258">
        <v>1.256</v>
      </c>
      <c r="I227" s="238"/>
      <c r="J227" s="234"/>
      <c r="K227" s="234"/>
      <c r="L227" s="239"/>
      <c r="M227" s="240"/>
      <c r="N227" s="241"/>
      <c r="O227" s="241"/>
      <c r="P227" s="241"/>
      <c r="Q227" s="241"/>
      <c r="R227" s="241"/>
      <c r="S227" s="241"/>
      <c r="T227" s="242"/>
      <c r="AT227" s="243" t="s">
        <v>451</v>
      </c>
      <c r="AU227" s="243" t="s">
        <v>95</v>
      </c>
      <c r="AV227" s="13" t="s">
        <v>84</v>
      </c>
      <c r="AW227" s="13" t="s">
        <v>6</v>
      </c>
      <c r="AX227" s="13" t="s">
        <v>82</v>
      </c>
      <c r="AY227" s="243" t="s">
        <v>308</v>
      </c>
    </row>
    <row r="228" spans="2:65" s="1" customFormat="1" ht="22.5" customHeight="1">
      <c r="B228" s="42"/>
      <c r="C228" s="277" t="s">
        <v>697</v>
      </c>
      <c r="D228" s="277" t="s">
        <v>1079</v>
      </c>
      <c r="E228" s="278" t="s">
        <v>4302</v>
      </c>
      <c r="F228" s="279" t="s">
        <v>4303</v>
      </c>
      <c r="G228" s="280" t="s">
        <v>719</v>
      </c>
      <c r="H228" s="281">
        <v>1.0649999999999999</v>
      </c>
      <c r="I228" s="282"/>
      <c r="J228" s="283">
        <f>ROUND(I228*H228,2)</f>
        <v>0</v>
      </c>
      <c r="K228" s="279" t="s">
        <v>21</v>
      </c>
      <c r="L228" s="284"/>
      <c r="M228" s="285" t="s">
        <v>21</v>
      </c>
      <c r="N228" s="286" t="s">
        <v>45</v>
      </c>
      <c r="O228" s="43"/>
      <c r="P228" s="212">
        <f>O228*H228</f>
        <v>0</v>
      </c>
      <c r="Q228" s="212">
        <v>1</v>
      </c>
      <c r="R228" s="212">
        <f>Q228*H228</f>
        <v>1.0649999999999999</v>
      </c>
      <c r="S228" s="212">
        <v>0</v>
      </c>
      <c r="T228" s="213">
        <f>S228*H228</f>
        <v>0</v>
      </c>
      <c r="AR228" s="25" t="s">
        <v>342</v>
      </c>
      <c r="AT228" s="25" t="s">
        <v>1079</v>
      </c>
      <c r="AU228" s="25" t="s">
        <v>95</v>
      </c>
      <c r="AY228" s="25" t="s">
        <v>308</v>
      </c>
      <c r="BE228" s="214">
        <f>IF(N228="základní",J228,0)</f>
        <v>0</v>
      </c>
      <c r="BF228" s="214">
        <f>IF(N228="snížená",J228,0)</f>
        <v>0</v>
      </c>
      <c r="BG228" s="214">
        <f>IF(N228="zákl. přenesená",J228,0)</f>
        <v>0</v>
      </c>
      <c r="BH228" s="214">
        <f>IF(N228="sníž. přenesená",J228,0)</f>
        <v>0</v>
      </c>
      <c r="BI228" s="214">
        <f>IF(N228="nulová",J228,0)</f>
        <v>0</v>
      </c>
      <c r="BJ228" s="25" t="s">
        <v>82</v>
      </c>
      <c r="BK228" s="214">
        <f>ROUND(I228*H228,2)</f>
        <v>0</v>
      </c>
      <c r="BL228" s="25" t="s">
        <v>327</v>
      </c>
      <c r="BM228" s="25" t="s">
        <v>4304</v>
      </c>
    </row>
    <row r="229" spans="2:65" s="1" customFormat="1" ht="27">
      <c r="B229" s="42"/>
      <c r="C229" s="64"/>
      <c r="D229" s="223" t="s">
        <v>1656</v>
      </c>
      <c r="E229" s="64"/>
      <c r="F229" s="292" t="s">
        <v>4305</v>
      </c>
      <c r="G229" s="64"/>
      <c r="H229" s="64"/>
      <c r="I229" s="173"/>
      <c r="J229" s="64"/>
      <c r="K229" s="64"/>
      <c r="L229" s="62"/>
      <c r="M229" s="291"/>
      <c r="N229" s="43"/>
      <c r="O229" s="43"/>
      <c r="P229" s="43"/>
      <c r="Q229" s="43"/>
      <c r="R229" s="43"/>
      <c r="S229" s="43"/>
      <c r="T229" s="79"/>
      <c r="AT229" s="25" t="s">
        <v>1656</v>
      </c>
      <c r="AU229" s="25" t="s">
        <v>95</v>
      </c>
    </row>
    <row r="230" spans="2:65" s="13" customFormat="1" ht="13.5">
      <c r="B230" s="233"/>
      <c r="C230" s="234"/>
      <c r="D230" s="246" t="s">
        <v>451</v>
      </c>
      <c r="E230" s="234"/>
      <c r="F230" s="257" t="s">
        <v>4306</v>
      </c>
      <c r="G230" s="234"/>
      <c r="H230" s="258">
        <v>1.0649999999999999</v>
      </c>
      <c r="I230" s="238"/>
      <c r="J230" s="234"/>
      <c r="K230" s="234"/>
      <c r="L230" s="239"/>
      <c r="M230" s="240"/>
      <c r="N230" s="241"/>
      <c r="O230" s="241"/>
      <c r="P230" s="241"/>
      <c r="Q230" s="241"/>
      <c r="R230" s="241"/>
      <c r="S230" s="241"/>
      <c r="T230" s="242"/>
      <c r="AT230" s="243" t="s">
        <v>451</v>
      </c>
      <c r="AU230" s="243" t="s">
        <v>95</v>
      </c>
      <c r="AV230" s="13" t="s">
        <v>84</v>
      </c>
      <c r="AW230" s="13" t="s">
        <v>6</v>
      </c>
      <c r="AX230" s="13" t="s">
        <v>82</v>
      </c>
      <c r="AY230" s="243" t="s">
        <v>308</v>
      </c>
    </row>
    <row r="231" spans="2:65" s="1" customFormat="1" ht="22.5" customHeight="1">
      <c r="B231" s="42"/>
      <c r="C231" s="277" t="s">
        <v>702</v>
      </c>
      <c r="D231" s="277" t="s">
        <v>1079</v>
      </c>
      <c r="E231" s="278" t="s">
        <v>4307</v>
      </c>
      <c r="F231" s="279" t="s">
        <v>4308</v>
      </c>
      <c r="G231" s="280" t="s">
        <v>719</v>
      </c>
      <c r="H231" s="281">
        <v>3.11</v>
      </c>
      <c r="I231" s="282"/>
      <c r="J231" s="283">
        <f>ROUND(I231*H231,2)</f>
        <v>0</v>
      </c>
      <c r="K231" s="279" t="s">
        <v>21</v>
      </c>
      <c r="L231" s="284"/>
      <c r="M231" s="285" t="s">
        <v>21</v>
      </c>
      <c r="N231" s="286" t="s">
        <v>45</v>
      </c>
      <c r="O231" s="43"/>
      <c r="P231" s="212">
        <f>O231*H231</f>
        <v>0</v>
      </c>
      <c r="Q231" s="212">
        <v>1</v>
      </c>
      <c r="R231" s="212">
        <f>Q231*H231</f>
        <v>3.11</v>
      </c>
      <c r="S231" s="212">
        <v>0</v>
      </c>
      <c r="T231" s="213">
        <f>S231*H231</f>
        <v>0</v>
      </c>
      <c r="AR231" s="25" t="s">
        <v>342</v>
      </c>
      <c r="AT231" s="25" t="s">
        <v>1079</v>
      </c>
      <c r="AU231" s="25" t="s">
        <v>95</v>
      </c>
      <c r="AY231" s="25" t="s">
        <v>308</v>
      </c>
      <c r="BE231" s="214">
        <f>IF(N231="základní",J231,0)</f>
        <v>0</v>
      </c>
      <c r="BF231" s="214">
        <f>IF(N231="snížená",J231,0)</f>
        <v>0</v>
      </c>
      <c r="BG231" s="214">
        <f>IF(N231="zákl. přenesená",J231,0)</f>
        <v>0</v>
      </c>
      <c r="BH231" s="214">
        <f>IF(N231="sníž. přenesená",J231,0)</f>
        <v>0</v>
      </c>
      <c r="BI231" s="214">
        <f>IF(N231="nulová",J231,0)</f>
        <v>0</v>
      </c>
      <c r="BJ231" s="25" t="s">
        <v>82</v>
      </c>
      <c r="BK231" s="214">
        <f>ROUND(I231*H231,2)</f>
        <v>0</v>
      </c>
      <c r="BL231" s="25" t="s">
        <v>327</v>
      </c>
      <c r="BM231" s="25" t="s">
        <v>4309</v>
      </c>
    </row>
    <row r="232" spans="2:65" s="1" customFormat="1" ht="27">
      <c r="B232" s="42"/>
      <c r="C232" s="64"/>
      <c r="D232" s="223" t="s">
        <v>1656</v>
      </c>
      <c r="E232" s="64"/>
      <c r="F232" s="292" t="s">
        <v>4310</v>
      </c>
      <c r="G232" s="64"/>
      <c r="H232" s="64"/>
      <c r="I232" s="173"/>
      <c r="J232" s="64"/>
      <c r="K232" s="64"/>
      <c r="L232" s="62"/>
      <c r="M232" s="291"/>
      <c r="N232" s="43"/>
      <c r="O232" s="43"/>
      <c r="P232" s="43"/>
      <c r="Q232" s="43"/>
      <c r="R232" s="43"/>
      <c r="S232" s="43"/>
      <c r="T232" s="79"/>
      <c r="AT232" s="25" t="s">
        <v>1656</v>
      </c>
      <c r="AU232" s="25" t="s">
        <v>95</v>
      </c>
    </row>
    <row r="233" spans="2:65" s="13" customFormat="1" ht="13.5">
      <c r="B233" s="233"/>
      <c r="C233" s="234"/>
      <c r="D233" s="246" t="s">
        <v>451</v>
      </c>
      <c r="E233" s="234"/>
      <c r="F233" s="257" t="s">
        <v>4311</v>
      </c>
      <c r="G233" s="234"/>
      <c r="H233" s="258">
        <v>3.11</v>
      </c>
      <c r="I233" s="238"/>
      <c r="J233" s="234"/>
      <c r="K233" s="234"/>
      <c r="L233" s="239"/>
      <c r="M233" s="240"/>
      <c r="N233" s="241"/>
      <c r="O233" s="241"/>
      <c r="P233" s="241"/>
      <c r="Q233" s="241"/>
      <c r="R233" s="241"/>
      <c r="S233" s="241"/>
      <c r="T233" s="242"/>
      <c r="AT233" s="243" t="s">
        <v>451</v>
      </c>
      <c r="AU233" s="243" t="s">
        <v>95</v>
      </c>
      <c r="AV233" s="13" t="s">
        <v>84</v>
      </c>
      <c r="AW233" s="13" t="s">
        <v>6</v>
      </c>
      <c r="AX233" s="13" t="s">
        <v>82</v>
      </c>
      <c r="AY233" s="243" t="s">
        <v>308</v>
      </c>
    </row>
    <row r="234" spans="2:65" s="1" customFormat="1" ht="22.5" customHeight="1">
      <c r="B234" s="42"/>
      <c r="C234" s="277" t="s">
        <v>706</v>
      </c>
      <c r="D234" s="277" t="s">
        <v>1079</v>
      </c>
      <c r="E234" s="278" t="s">
        <v>4312</v>
      </c>
      <c r="F234" s="279" t="s">
        <v>4313</v>
      </c>
      <c r="G234" s="280" t="s">
        <v>719</v>
      </c>
      <c r="H234" s="281">
        <v>10.680999999999999</v>
      </c>
      <c r="I234" s="282"/>
      <c r="J234" s="283">
        <f>ROUND(I234*H234,2)</f>
        <v>0</v>
      </c>
      <c r="K234" s="279" t="s">
        <v>21</v>
      </c>
      <c r="L234" s="284"/>
      <c r="M234" s="285" t="s">
        <v>21</v>
      </c>
      <c r="N234" s="286" t="s">
        <v>45</v>
      </c>
      <c r="O234" s="43"/>
      <c r="P234" s="212">
        <f>O234*H234</f>
        <v>0</v>
      </c>
      <c r="Q234" s="212">
        <v>1</v>
      </c>
      <c r="R234" s="212">
        <f>Q234*H234</f>
        <v>10.680999999999999</v>
      </c>
      <c r="S234" s="212">
        <v>0</v>
      </c>
      <c r="T234" s="213">
        <f>S234*H234</f>
        <v>0</v>
      </c>
      <c r="AR234" s="25" t="s">
        <v>342</v>
      </c>
      <c r="AT234" s="25" t="s">
        <v>1079</v>
      </c>
      <c r="AU234" s="25" t="s">
        <v>95</v>
      </c>
      <c r="AY234" s="25" t="s">
        <v>308</v>
      </c>
      <c r="BE234" s="214">
        <f>IF(N234="základní",J234,0)</f>
        <v>0</v>
      </c>
      <c r="BF234" s="214">
        <f>IF(N234="snížená",J234,0)</f>
        <v>0</v>
      </c>
      <c r="BG234" s="214">
        <f>IF(N234="zákl. přenesená",J234,0)</f>
        <v>0</v>
      </c>
      <c r="BH234" s="214">
        <f>IF(N234="sníž. přenesená",J234,0)</f>
        <v>0</v>
      </c>
      <c r="BI234" s="214">
        <f>IF(N234="nulová",J234,0)</f>
        <v>0</v>
      </c>
      <c r="BJ234" s="25" t="s">
        <v>82</v>
      </c>
      <c r="BK234" s="214">
        <f>ROUND(I234*H234,2)</f>
        <v>0</v>
      </c>
      <c r="BL234" s="25" t="s">
        <v>327</v>
      </c>
      <c r="BM234" s="25" t="s">
        <v>4314</v>
      </c>
    </row>
    <row r="235" spans="2:65" s="1" customFormat="1" ht="27">
      <c r="B235" s="42"/>
      <c r="C235" s="64"/>
      <c r="D235" s="223" t="s">
        <v>1656</v>
      </c>
      <c r="E235" s="64"/>
      <c r="F235" s="292" t="s">
        <v>4315</v>
      </c>
      <c r="G235" s="64"/>
      <c r="H235" s="64"/>
      <c r="I235" s="173"/>
      <c r="J235" s="64"/>
      <c r="K235" s="64"/>
      <c r="L235" s="62"/>
      <c r="M235" s="291"/>
      <c r="N235" s="43"/>
      <c r="O235" s="43"/>
      <c r="P235" s="43"/>
      <c r="Q235" s="43"/>
      <c r="R235" s="43"/>
      <c r="S235" s="43"/>
      <c r="T235" s="79"/>
      <c r="AT235" s="25" t="s">
        <v>1656</v>
      </c>
      <c r="AU235" s="25" t="s">
        <v>95</v>
      </c>
    </row>
    <row r="236" spans="2:65" s="13" customFormat="1" ht="13.5">
      <c r="B236" s="233"/>
      <c r="C236" s="234"/>
      <c r="D236" s="246" t="s">
        <v>451</v>
      </c>
      <c r="E236" s="234"/>
      <c r="F236" s="257" t="s">
        <v>4316</v>
      </c>
      <c r="G236" s="234"/>
      <c r="H236" s="258">
        <v>10.680999999999999</v>
      </c>
      <c r="I236" s="238"/>
      <c r="J236" s="234"/>
      <c r="K236" s="234"/>
      <c r="L236" s="239"/>
      <c r="M236" s="240"/>
      <c r="N236" s="241"/>
      <c r="O236" s="241"/>
      <c r="P236" s="241"/>
      <c r="Q236" s="241"/>
      <c r="R236" s="241"/>
      <c r="S236" s="241"/>
      <c r="T236" s="242"/>
      <c r="AT236" s="243" t="s">
        <v>451</v>
      </c>
      <c r="AU236" s="243" t="s">
        <v>95</v>
      </c>
      <c r="AV236" s="13" t="s">
        <v>84</v>
      </c>
      <c r="AW236" s="13" t="s">
        <v>6</v>
      </c>
      <c r="AX236" s="13" t="s">
        <v>82</v>
      </c>
      <c r="AY236" s="243" t="s">
        <v>308</v>
      </c>
    </row>
    <row r="237" spans="2:65" s="1" customFormat="1" ht="31.5" customHeight="1">
      <c r="B237" s="42"/>
      <c r="C237" s="203" t="s">
        <v>710</v>
      </c>
      <c r="D237" s="203" t="s">
        <v>311</v>
      </c>
      <c r="E237" s="204" t="s">
        <v>2386</v>
      </c>
      <c r="F237" s="205" t="s">
        <v>4317</v>
      </c>
      <c r="G237" s="206" t="s">
        <v>719</v>
      </c>
      <c r="H237" s="207">
        <v>14.496</v>
      </c>
      <c r="I237" s="208"/>
      <c r="J237" s="209">
        <f>ROUND(I237*H237,2)</f>
        <v>0</v>
      </c>
      <c r="K237" s="205" t="s">
        <v>21</v>
      </c>
      <c r="L237" s="62"/>
      <c r="M237" s="210" t="s">
        <v>21</v>
      </c>
      <c r="N237" s="211" t="s">
        <v>45</v>
      </c>
      <c r="O237" s="43"/>
      <c r="P237" s="212">
        <f>O237*H237</f>
        <v>0</v>
      </c>
      <c r="Q237" s="212">
        <v>1</v>
      </c>
      <c r="R237" s="212">
        <f>Q237*H237</f>
        <v>14.496</v>
      </c>
      <c r="S237" s="212">
        <v>0</v>
      </c>
      <c r="T237" s="213">
        <f>S237*H237</f>
        <v>0</v>
      </c>
      <c r="AR237" s="25" t="s">
        <v>327</v>
      </c>
      <c r="AT237" s="25" t="s">
        <v>311</v>
      </c>
      <c r="AU237" s="25" t="s">
        <v>95</v>
      </c>
      <c r="AY237" s="25" t="s">
        <v>308</v>
      </c>
      <c r="BE237" s="214">
        <f>IF(N237="základní",J237,0)</f>
        <v>0</v>
      </c>
      <c r="BF237" s="214">
        <f>IF(N237="snížená",J237,0)</f>
        <v>0</v>
      </c>
      <c r="BG237" s="214">
        <f>IF(N237="zákl. přenesená",J237,0)</f>
        <v>0</v>
      </c>
      <c r="BH237" s="214">
        <f>IF(N237="sníž. přenesená",J237,0)</f>
        <v>0</v>
      </c>
      <c r="BI237" s="214">
        <f>IF(N237="nulová",J237,0)</f>
        <v>0</v>
      </c>
      <c r="BJ237" s="25" t="s">
        <v>82</v>
      </c>
      <c r="BK237" s="214">
        <f>ROUND(I237*H237,2)</f>
        <v>0</v>
      </c>
      <c r="BL237" s="25" t="s">
        <v>327</v>
      </c>
      <c r="BM237" s="25" t="s">
        <v>4318</v>
      </c>
    </row>
    <row r="238" spans="2:65" s="1" customFormat="1" ht="40.5">
      <c r="B238" s="42"/>
      <c r="C238" s="64"/>
      <c r="D238" s="223" t="s">
        <v>1656</v>
      </c>
      <c r="E238" s="64"/>
      <c r="F238" s="292" t="s">
        <v>4319</v>
      </c>
      <c r="G238" s="64"/>
      <c r="H238" s="64"/>
      <c r="I238" s="173"/>
      <c r="J238" s="64"/>
      <c r="K238" s="64"/>
      <c r="L238" s="62"/>
      <c r="M238" s="291"/>
      <c r="N238" s="43"/>
      <c r="O238" s="43"/>
      <c r="P238" s="43"/>
      <c r="Q238" s="43"/>
      <c r="R238" s="43"/>
      <c r="S238" s="43"/>
      <c r="T238" s="79"/>
      <c r="AT238" s="25" t="s">
        <v>1656</v>
      </c>
      <c r="AU238" s="25" t="s">
        <v>95</v>
      </c>
    </row>
    <row r="239" spans="2:65" s="11" customFormat="1" ht="22.35" customHeight="1">
      <c r="B239" s="186"/>
      <c r="C239" s="187"/>
      <c r="D239" s="200" t="s">
        <v>73</v>
      </c>
      <c r="E239" s="201" t="s">
        <v>755</v>
      </c>
      <c r="F239" s="201" t="s">
        <v>756</v>
      </c>
      <c r="G239" s="187"/>
      <c r="H239" s="187"/>
      <c r="I239" s="190"/>
      <c r="J239" s="202">
        <f>BK239</f>
        <v>0</v>
      </c>
      <c r="K239" s="187"/>
      <c r="L239" s="192"/>
      <c r="M239" s="193"/>
      <c r="N239" s="194"/>
      <c r="O239" s="194"/>
      <c r="P239" s="195">
        <f>P240</f>
        <v>0</v>
      </c>
      <c r="Q239" s="194"/>
      <c r="R239" s="195">
        <f>R240</f>
        <v>0</v>
      </c>
      <c r="S239" s="194"/>
      <c r="T239" s="196">
        <f>T240</f>
        <v>0</v>
      </c>
      <c r="AR239" s="197" t="s">
        <v>82</v>
      </c>
      <c r="AT239" s="198" t="s">
        <v>73</v>
      </c>
      <c r="AU239" s="198" t="s">
        <v>84</v>
      </c>
      <c r="AY239" s="197" t="s">
        <v>308</v>
      </c>
      <c r="BK239" s="199">
        <f>BK240</f>
        <v>0</v>
      </c>
    </row>
    <row r="240" spans="2:65" s="1" customFormat="1" ht="22.5" customHeight="1">
      <c r="B240" s="42"/>
      <c r="C240" s="203" t="s">
        <v>716</v>
      </c>
      <c r="D240" s="203" t="s">
        <v>311</v>
      </c>
      <c r="E240" s="204" t="s">
        <v>4320</v>
      </c>
      <c r="F240" s="205" t="s">
        <v>4321</v>
      </c>
      <c r="G240" s="206" t="s">
        <v>719</v>
      </c>
      <c r="H240" s="207">
        <v>124.05</v>
      </c>
      <c r="I240" s="208"/>
      <c r="J240" s="209">
        <f>ROUND(I240*H240,2)</f>
        <v>0</v>
      </c>
      <c r="K240" s="205" t="s">
        <v>315</v>
      </c>
      <c r="L240" s="62"/>
      <c r="M240" s="210" t="s">
        <v>21</v>
      </c>
      <c r="N240" s="211" t="s">
        <v>45</v>
      </c>
      <c r="O240" s="43"/>
      <c r="P240" s="212">
        <f>O240*H240</f>
        <v>0</v>
      </c>
      <c r="Q240" s="212">
        <v>0</v>
      </c>
      <c r="R240" s="212">
        <f>Q240*H240</f>
        <v>0</v>
      </c>
      <c r="S240" s="212">
        <v>0</v>
      </c>
      <c r="T240" s="213">
        <f>S240*H240</f>
        <v>0</v>
      </c>
      <c r="AR240" s="25" t="s">
        <v>327</v>
      </c>
      <c r="AT240" s="25" t="s">
        <v>311</v>
      </c>
      <c r="AU240" s="25" t="s">
        <v>95</v>
      </c>
      <c r="AY240" s="25" t="s">
        <v>308</v>
      </c>
      <c r="BE240" s="214">
        <f>IF(N240="základní",J240,0)</f>
        <v>0</v>
      </c>
      <c r="BF240" s="214">
        <f>IF(N240="snížená",J240,0)</f>
        <v>0</v>
      </c>
      <c r="BG240" s="214">
        <f>IF(N240="zákl. přenesená",J240,0)</f>
        <v>0</v>
      </c>
      <c r="BH240" s="214">
        <f>IF(N240="sníž. přenesená",J240,0)</f>
        <v>0</v>
      </c>
      <c r="BI240" s="214">
        <f>IF(N240="nulová",J240,0)</f>
        <v>0</v>
      </c>
      <c r="BJ240" s="25" t="s">
        <v>82</v>
      </c>
      <c r="BK240" s="214">
        <f>ROUND(I240*H240,2)</f>
        <v>0</v>
      </c>
      <c r="BL240" s="25" t="s">
        <v>327</v>
      </c>
      <c r="BM240" s="25" t="s">
        <v>4322</v>
      </c>
    </row>
    <row r="241" spans="2:65" s="11" customFormat="1" ht="29.85" customHeight="1">
      <c r="B241" s="186"/>
      <c r="C241" s="187"/>
      <c r="D241" s="188" t="s">
        <v>73</v>
      </c>
      <c r="E241" s="262" t="s">
        <v>4323</v>
      </c>
      <c r="F241" s="262" t="s">
        <v>4324</v>
      </c>
      <c r="G241" s="187"/>
      <c r="H241" s="187"/>
      <c r="I241" s="190"/>
      <c r="J241" s="263">
        <f>BK241</f>
        <v>0</v>
      </c>
      <c r="K241" s="187"/>
      <c r="L241" s="192"/>
      <c r="M241" s="193"/>
      <c r="N241" s="194"/>
      <c r="O241" s="194"/>
      <c r="P241" s="195">
        <f>P242+P249+P256</f>
        <v>0</v>
      </c>
      <c r="Q241" s="194"/>
      <c r="R241" s="195">
        <f>R242+R249+R256</f>
        <v>8.1225000000000005</v>
      </c>
      <c r="S241" s="194"/>
      <c r="T241" s="196">
        <f>T242+T249+T256</f>
        <v>21.329240000000002</v>
      </c>
      <c r="AR241" s="197" t="s">
        <v>82</v>
      </c>
      <c r="AT241" s="198" t="s">
        <v>73</v>
      </c>
      <c r="AU241" s="198" t="s">
        <v>82</v>
      </c>
      <c r="AY241" s="197" t="s">
        <v>308</v>
      </c>
      <c r="BK241" s="199">
        <f>BK242+BK249+BK256</f>
        <v>0</v>
      </c>
    </row>
    <row r="242" spans="2:65" s="11" customFormat="1" ht="14.85" customHeight="1">
      <c r="B242" s="186"/>
      <c r="C242" s="187"/>
      <c r="D242" s="200" t="s">
        <v>73</v>
      </c>
      <c r="E242" s="201" t="s">
        <v>2156</v>
      </c>
      <c r="F242" s="201" t="s">
        <v>3927</v>
      </c>
      <c r="G242" s="187"/>
      <c r="H242" s="187"/>
      <c r="I242" s="190"/>
      <c r="J242" s="202">
        <f>BK242</f>
        <v>0</v>
      </c>
      <c r="K242" s="187"/>
      <c r="L242" s="192"/>
      <c r="M242" s="193"/>
      <c r="N242" s="194"/>
      <c r="O242" s="194"/>
      <c r="P242" s="195">
        <f>SUM(P243:P248)</f>
        <v>0</v>
      </c>
      <c r="Q242" s="194"/>
      <c r="R242" s="195">
        <f>SUM(R243:R248)</f>
        <v>8.1225000000000005</v>
      </c>
      <c r="S242" s="194"/>
      <c r="T242" s="196">
        <f>SUM(T243:T248)</f>
        <v>21.329240000000002</v>
      </c>
      <c r="AR242" s="197" t="s">
        <v>82</v>
      </c>
      <c r="AT242" s="198" t="s">
        <v>73</v>
      </c>
      <c r="AU242" s="198" t="s">
        <v>84</v>
      </c>
      <c r="AY242" s="197" t="s">
        <v>308</v>
      </c>
      <c r="BK242" s="199">
        <f>SUM(BK243:BK248)</f>
        <v>0</v>
      </c>
    </row>
    <row r="243" spans="2:65" s="1" customFormat="1" ht="22.5" customHeight="1">
      <c r="B243" s="42"/>
      <c r="C243" s="203" t="s">
        <v>721</v>
      </c>
      <c r="D243" s="203" t="s">
        <v>311</v>
      </c>
      <c r="E243" s="204" t="s">
        <v>4325</v>
      </c>
      <c r="F243" s="205" t="s">
        <v>4326</v>
      </c>
      <c r="G243" s="206" t="s">
        <v>538</v>
      </c>
      <c r="H243" s="207">
        <v>15.43</v>
      </c>
      <c r="I243" s="208"/>
      <c r="J243" s="209">
        <f t="shared" ref="J243:J248" si="0">ROUND(I243*H243,2)</f>
        <v>0</v>
      </c>
      <c r="K243" s="205" t="s">
        <v>315</v>
      </c>
      <c r="L243" s="62"/>
      <c r="M243" s="210" t="s">
        <v>21</v>
      </c>
      <c r="N243" s="211" t="s">
        <v>45</v>
      </c>
      <c r="O243" s="43"/>
      <c r="P243" s="212">
        <f t="shared" ref="P243:P248" si="1">O243*H243</f>
        <v>0</v>
      </c>
      <c r="Q243" s="212">
        <v>0</v>
      </c>
      <c r="R243" s="212">
        <f t="shared" ref="R243:R248" si="2">Q243*H243</f>
        <v>0</v>
      </c>
      <c r="S243" s="212">
        <v>3.3000000000000002E-2</v>
      </c>
      <c r="T243" s="213">
        <f t="shared" ref="T243:T248" si="3">S243*H243</f>
        <v>0.50919000000000003</v>
      </c>
      <c r="AR243" s="25" t="s">
        <v>327</v>
      </c>
      <c r="AT243" s="25" t="s">
        <v>311</v>
      </c>
      <c r="AU243" s="25" t="s">
        <v>95</v>
      </c>
      <c r="AY243" s="25" t="s">
        <v>308</v>
      </c>
      <c r="BE243" s="214">
        <f t="shared" ref="BE243:BE248" si="4">IF(N243="základní",J243,0)</f>
        <v>0</v>
      </c>
      <c r="BF243" s="214">
        <f t="shared" ref="BF243:BF248" si="5">IF(N243="snížená",J243,0)</f>
        <v>0</v>
      </c>
      <c r="BG243" s="214">
        <f t="shared" ref="BG243:BG248" si="6">IF(N243="zákl. přenesená",J243,0)</f>
        <v>0</v>
      </c>
      <c r="BH243" s="214">
        <f t="shared" ref="BH243:BH248" si="7">IF(N243="sníž. přenesená",J243,0)</f>
        <v>0</v>
      </c>
      <c r="BI243" s="214">
        <f t="shared" ref="BI243:BI248" si="8">IF(N243="nulová",J243,0)</f>
        <v>0</v>
      </c>
      <c r="BJ243" s="25" t="s">
        <v>82</v>
      </c>
      <c r="BK243" s="214">
        <f t="shared" ref="BK243:BK248" si="9">ROUND(I243*H243,2)</f>
        <v>0</v>
      </c>
      <c r="BL243" s="25" t="s">
        <v>327</v>
      </c>
      <c r="BM243" s="25" t="s">
        <v>4327</v>
      </c>
    </row>
    <row r="244" spans="2:65" s="1" customFormat="1" ht="22.5" customHeight="1">
      <c r="B244" s="42"/>
      <c r="C244" s="203" t="s">
        <v>725</v>
      </c>
      <c r="D244" s="203" t="s">
        <v>311</v>
      </c>
      <c r="E244" s="204" t="s">
        <v>4328</v>
      </c>
      <c r="F244" s="205" t="s">
        <v>4329</v>
      </c>
      <c r="G244" s="206" t="s">
        <v>538</v>
      </c>
      <c r="H244" s="207">
        <v>257.3</v>
      </c>
      <c r="I244" s="208"/>
      <c r="J244" s="209">
        <f t="shared" si="0"/>
        <v>0</v>
      </c>
      <c r="K244" s="205" t="s">
        <v>315</v>
      </c>
      <c r="L244" s="62"/>
      <c r="M244" s="210" t="s">
        <v>21</v>
      </c>
      <c r="N244" s="211" t="s">
        <v>45</v>
      </c>
      <c r="O244" s="43"/>
      <c r="P244" s="212">
        <f t="shared" si="1"/>
        <v>0</v>
      </c>
      <c r="Q244" s="212">
        <v>0</v>
      </c>
      <c r="R244" s="212">
        <f t="shared" si="2"/>
        <v>0</v>
      </c>
      <c r="S244" s="212">
        <v>4.5999999999999999E-2</v>
      </c>
      <c r="T244" s="213">
        <f t="shared" si="3"/>
        <v>11.835800000000001</v>
      </c>
      <c r="AR244" s="25" t="s">
        <v>327</v>
      </c>
      <c r="AT244" s="25" t="s">
        <v>311</v>
      </c>
      <c r="AU244" s="25" t="s">
        <v>95</v>
      </c>
      <c r="AY244" s="25" t="s">
        <v>308</v>
      </c>
      <c r="BE244" s="214">
        <f t="shared" si="4"/>
        <v>0</v>
      </c>
      <c r="BF244" s="214">
        <f t="shared" si="5"/>
        <v>0</v>
      </c>
      <c r="BG244" s="214">
        <f t="shared" si="6"/>
        <v>0</v>
      </c>
      <c r="BH244" s="214">
        <f t="shared" si="7"/>
        <v>0</v>
      </c>
      <c r="BI244" s="214">
        <f t="shared" si="8"/>
        <v>0</v>
      </c>
      <c r="BJ244" s="25" t="s">
        <v>82</v>
      </c>
      <c r="BK244" s="214">
        <f t="shared" si="9"/>
        <v>0</v>
      </c>
      <c r="BL244" s="25" t="s">
        <v>327</v>
      </c>
      <c r="BM244" s="25" t="s">
        <v>4330</v>
      </c>
    </row>
    <row r="245" spans="2:65" s="1" customFormat="1" ht="22.5" customHeight="1">
      <c r="B245" s="42"/>
      <c r="C245" s="203" t="s">
        <v>730</v>
      </c>
      <c r="D245" s="203" t="s">
        <v>311</v>
      </c>
      <c r="E245" s="204" t="s">
        <v>4331</v>
      </c>
      <c r="F245" s="205" t="s">
        <v>4332</v>
      </c>
      <c r="G245" s="206" t="s">
        <v>538</v>
      </c>
      <c r="H245" s="207">
        <v>82.85</v>
      </c>
      <c r="I245" s="208"/>
      <c r="J245" s="209">
        <f t="shared" si="0"/>
        <v>0</v>
      </c>
      <c r="K245" s="205" t="s">
        <v>315</v>
      </c>
      <c r="L245" s="62"/>
      <c r="M245" s="210" t="s">
        <v>21</v>
      </c>
      <c r="N245" s="211" t="s">
        <v>45</v>
      </c>
      <c r="O245" s="43"/>
      <c r="P245" s="212">
        <f t="shared" si="1"/>
        <v>0</v>
      </c>
      <c r="Q245" s="212">
        <v>0</v>
      </c>
      <c r="R245" s="212">
        <f t="shared" si="2"/>
        <v>0</v>
      </c>
      <c r="S245" s="212">
        <v>6.6000000000000003E-2</v>
      </c>
      <c r="T245" s="213">
        <f t="shared" si="3"/>
        <v>5.4680999999999997</v>
      </c>
      <c r="AR245" s="25" t="s">
        <v>327</v>
      </c>
      <c r="AT245" s="25" t="s">
        <v>311</v>
      </c>
      <c r="AU245" s="25" t="s">
        <v>95</v>
      </c>
      <c r="AY245" s="25" t="s">
        <v>308</v>
      </c>
      <c r="BE245" s="214">
        <f t="shared" si="4"/>
        <v>0</v>
      </c>
      <c r="BF245" s="214">
        <f t="shared" si="5"/>
        <v>0</v>
      </c>
      <c r="BG245" s="214">
        <f t="shared" si="6"/>
        <v>0</v>
      </c>
      <c r="BH245" s="214">
        <f t="shared" si="7"/>
        <v>0</v>
      </c>
      <c r="BI245" s="214">
        <f t="shared" si="8"/>
        <v>0</v>
      </c>
      <c r="BJ245" s="25" t="s">
        <v>82</v>
      </c>
      <c r="BK245" s="214">
        <f t="shared" si="9"/>
        <v>0</v>
      </c>
      <c r="BL245" s="25" t="s">
        <v>327</v>
      </c>
      <c r="BM245" s="25" t="s">
        <v>4333</v>
      </c>
    </row>
    <row r="246" spans="2:65" s="1" customFormat="1" ht="22.5" customHeight="1">
      <c r="B246" s="42"/>
      <c r="C246" s="203" t="s">
        <v>735</v>
      </c>
      <c r="D246" s="203" t="s">
        <v>311</v>
      </c>
      <c r="E246" s="204" t="s">
        <v>4334</v>
      </c>
      <c r="F246" s="205" t="s">
        <v>4335</v>
      </c>
      <c r="G246" s="206" t="s">
        <v>538</v>
      </c>
      <c r="H246" s="207">
        <v>28.74</v>
      </c>
      <c r="I246" s="208"/>
      <c r="J246" s="209">
        <f t="shared" si="0"/>
        <v>0</v>
      </c>
      <c r="K246" s="205" t="s">
        <v>315</v>
      </c>
      <c r="L246" s="62"/>
      <c r="M246" s="210" t="s">
        <v>21</v>
      </c>
      <c r="N246" s="211" t="s">
        <v>45</v>
      </c>
      <c r="O246" s="43"/>
      <c r="P246" s="212">
        <f t="shared" si="1"/>
        <v>0</v>
      </c>
      <c r="Q246" s="212">
        <v>0</v>
      </c>
      <c r="R246" s="212">
        <f t="shared" si="2"/>
        <v>0</v>
      </c>
      <c r="S246" s="212">
        <v>9.9000000000000005E-2</v>
      </c>
      <c r="T246" s="213">
        <f t="shared" si="3"/>
        <v>2.8452600000000001</v>
      </c>
      <c r="AR246" s="25" t="s">
        <v>327</v>
      </c>
      <c r="AT246" s="25" t="s">
        <v>311</v>
      </c>
      <c r="AU246" s="25" t="s">
        <v>95</v>
      </c>
      <c r="AY246" s="25" t="s">
        <v>308</v>
      </c>
      <c r="BE246" s="214">
        <f t="shared" si="4"/>
        <v>0</v>
      </c>
      <c r="BF246" s="214">
        <f t="shared" si="5"/>
        <v>0</v>
      </c>
      <c r="BG246" s="214">
        <f t="shared" si="6"/>
        <v>0</v>
      </c>
      <c r="BH246" s="214">
        <f t="shared" si="7"/>
        <v>0</v>
      </c>
      <c r="BI246" s="214">
        <f t="shared" si="8"/>
        <v>0</v>
      </c>
      <c r="BJ246" s="25" t="s">
        <v>82</v>
      </c>
      <c r="BK246" s="214">
        <f t="shared" si="9"/>
        <v>0</v>
      </c>
      <c r="BL246" s="25" t="s">
        <v>327</v>
      </c>
      <c r="BM246" s="25" t="s">
        <v>4336</v>
      </c>
    </row>
    <row r="247" spans="2:65" s="1" customFormat="1" ht="22.5" customHeight="1">
      <c r="B247" s="42"/>
      <c r="C247" s="203" t="s">
        <v>740</v>
      </c>
      <c r="D247" s="203" t="s">
        <v>311</v>
      </c>
      <c r="E247" s="204" t="s">
        <v>4337</v>
      </c>
      <c r="F247" s="205" t="s">
        <v>4338</v>
      </c>
      <c r="G247" s="206" t="s">
        <v>538</v>
      </c>
      <c r="H247" s="207">
        <v>20.329999999999998</v>
      </c>
      <c r="I247" s="208"/>
      <c r="J247" s="209">
        <f t="shared" si="0"/>
        <v>0</v>
      </c>
      <c r="K247" s="205" t="s">
        <v>315</v>
      </c>
      <c r="L247" s="62"/>
      <c r="M247" s="210" t="s">
        <v>21</v>
      </c>
      <c r="N247" s="211" t="s">
        <v>45</v>
      </c>
      <c r="O247" s="43"/>
      <c r="P247" s="212">
        <f t="shared" si="1"/>
        <v>0</v>
      </c>
      <c r="Q247" s="212">
        <v>0</v>
      </c>
      <c r="R247" s="212">
        <f t="shared" si="2"/>
        <v>0</v>
      </c>
      <c r="S247" s="212">
        <v>3.3000000000000002E-2</v>
      </c>
      <c r="T247" s="213">
        <f t="shared" si="3"/>
        <v>0.67088999999999999</v>
      </c>
      <c r="AR247" s="25" t="s">
        <v>327</v>
      </c>
      <c r="AT247" s="25" t="s">
        <v>311</v>
      </c>
      <c r="AU247" s="25" t="s">
        <v>95</v>
      </c>
      <c r="AY247" s="25" t="s">
        <v>308</v>
      </c>
      <c r="BE247" s="214">
        <f t="shared" si="4"/>
        <v>0</v>
      </c>
      <c r="BF247" s="214">
        <f t="shared" si="5"/>
        <v>0</v>
      </c>
      <c r="BG247" s="214">
        <f t="shared" si="6"/>
        <v>0</v>
      </c>
      <c r="BH247" s="214">
        <f t="shared" si="7"/>
        <v>0</v>
      </c>
      <c r="BI247" s="214">
        <f t="shared" si="8"/>
        <v>0</v>
      </c>
      <c r="BJ247" s="25" t="s">
        <v>82</v>
      </c>
      <c r="BK247" s="214">
        <f t="shared" si="9"/>
        <v>0</v>
      </c>
      <c r="BL247" s="25" t="s">
        <v>327</v>
      </c>
      <c r="BM247" s="25" t="s">
        <v>4339</v>
      </c>
    </row>
    <row r="248" spans="2:65" s="1" customFormat="1" ht="31.5" customHeight="1">
      <c r="B248" s="42"/>
      <c r="C248" s="203" t="s">
        <v>745</v>
      </c>
      <c r="D248" s="203" t="s">
        <v>311</v>
      </c>
      <c r="E248" s="204" t="s">
        <v>4340</v>
      </c>
      <c r="F248" s="205" t="s">
        <v>4341</v>
      </c>
      <c r="G248" s="206" t="s">
        <v>538</v>
      </c>
      <c r="H248" s="207">
        <v>450</v>
      </c>
      <c r="I248" s="208"/>
      <c r="J248" s="209">
        <f t="shared" si="0"/>
        <v>0</v>
      </c>
      <c r="K248" s="205" t="s">
        <v>315</v>
      </c>
      <c r="L248" s="62"/>
      <c r="M248" s="210" t="s">
        <v>21</v>
      </c>
      <c r="N248" s="211" t="s">
        <v>45</v>
      </c>
      <c r="O248" s="43"/>
      <c r="P248" s="212">
        <f t="shared" si="1"/>
        <v>0</v>
      </c>
      <c r="Q248" s="212">
        <v>1.805E-2</v>
      </c>
      <c r="R248" s="212">
        <f t="shared" si="2"/>
        <v>8.1225000000000005</v>
      </c>
      <c r="S248" s="212">
        <v>0</v>
      </c>
      <c r="T248" s="213">
        <f t="shared" si="3"/>
        <v>0</v>
      </c>
      <c r="AR248" s="25" t="s">
        <v>327</v>
      </c>
      <c r="AT248" s="25" t="s">
        <v>311</v>
      </c>
      <c r="AU248" s="25" t="s">
        <v>95</v>
      </c>
      <c r="AY248" s="25" t="s">
        <v>308</v>
      </c>
      <c r="BE248" s="214">
        <f t="shared" si="4"/>
        <v>0</v>
      </c>
      <c r="BF248" s="214">
        <f t="shared" si="5"/>
        <v>0</v>
      </c>
      <c r="BG248" s="214">
        <f t="shared" si="6"/>
        <v>0</v>
      </c>
      <c r="BH248" s="214">
        <f t="shared" si="7"/>
        <v>0</v>
      </c>
      <c r="BI248" s="214">
        <f t="shared" si="8"/>
        <v>0</v>
      </c>
      <c r="BJ248" s="25" t="s">
        <v>82</v>
      </c>
      <c r="BK248" s="214">
        <f t="shared" si="9"/>
        <v>0</v>
      </c>
      <c r="BL248" s="25" t="s">
        <v>327</v>
      </c>
      <c r="BM248" s="25" t="s">
        <v>4342</v>
      </c>
    </row>
    <row r="249" spans="2:65" s="11" customFormat="1" ht="22.35" customHeight="1">
      <c r="B249" s="186"/>
      <c r="C249" s="187"/>
      <c r="D249" s="200" t="s">
        <v>73</v>
      </c>
      <c r="E249" s="201" t="s">
        <v>714</v>
      </c>
      <c r="F249" s="201" t="s">
        <v>715</v>
      </c>
      <c r="G249" s="187"/>
      <c r="H249" s="187"/>
      <c r="I249" s="190"/>
      <c r="J249" s="202">
        <f>BK249</f>
        <v>0</v>
      </c>
      <c r="K249" s="187"/>
      <c r="L249" s="192"/>
      <c r="M249" s="193"/>
      <c r="N249" s="194"/>
      <c r="O249" s="194"/>
      <c r="P249" s="195">
        <f>SUM(P250:P255)</f>
        <v>0</v>
      </c>
      <c r="Q249" s="194"/>
      <c r="R249" s="195">
        <f>SUM(R250:R255)</f>
        <v>0</v>
      </c>
      <c r="S249" s="194"/>
      <c r="T249" s="196">
        <f>SUM(T250:T255)</f>
        <v>0</v>
      </c>
      <c r="AR249" s="197" t="s">
        <v>82</v>
      </c>
      <c r="AT249" s="198" t="s">
        <v>73</v>
      </c>
      <c r="AU249" s="198" t="s">
        <v>84</v>
      </c>
      <c r="AY249" s="197" t="s">
        <v>308</v>
      </c>
      <c r="BK249" s="199">
        <f>SUM(BK250:BK255)</f>
        <v>0</v>
      </c>
    </row>
    <row r="250" spans="2:65" s="1" customFormat="1" ht="31.5" customHeight="1">
      <c r="B250" s="42"/>
      <c r="C250" s="203" t="s">
        <v>750</v>
      </c>
      <c r="D250" s="203" t="s">
        <v>311</v>
      </c>
      <c r="E250" s="204" t="s">
        <v>717</v>
      </c>
      <c r="F250" s="205" t="s">
        <v>718</v>
      </c>
      <c r="G250" s="206" t="s">
        <v>719</v>
      </c>
      <c r="H250" s="207">
        <v>21.329000000000001</v>
      </c>
      <c r="I250" s="208"/>
      <c r="J250" s="209">
        <f>ROUND(I250*H250,2)</f>
        <v>0</v>
      </c>
      <c r="K250" s="205" t="s">
        <v>315</v>
      </c>
      <c r="L250" s="62"/>
      <c r="M250" s="210" t="s">
        <v>21</v>
      </c>
      <c r="N250" s="211" t="s">
        <v>45</v>
      </c>
      <c r="O250" s="43"/>
      <c r="P250" s="212">
        <f>O250*H250</f>
        <v>0</v>
      </c>
      <c r="Q250" s="212">
        <v>0</v>
      </c>
      <c r="R250" s="212">
        <f>Q250*H250</f>
        <v>0</v>
      </c>
      <c r="S250" s="212">
        <v>0</v>
      </c>
      <c r="T250" s="213">
        <f>S250*H250</f>
        <v>0</v>
      </c>
      <c r="AR250" s="25" t="s">
        <v>327</v>
      </c>
      <c r="AT250" s="25" t="s">
        <v>311</v>
      </c>
      <c r="AU250" s="25" t="s">
        <v>95</v>
      </c>
      <c r="AY250" s="25" t="s">
        <v>308</v>
      </c>
      <c r="BE250" s="214">
        <f>IF(N250="základní",J250,0)</f>
        <v>0</v>
      </c>
      <c r="BF250" s="214">
        <f>IF(N250="snížená",J250,0)</f>
        <v>0</v>
      </c>
      <c r="BG250" s="214">
        <f>IF(N250="zákl. přenesená",J250,0)</f>
        <v>0</v>
      </c>
      <c r="BH250" s="214">
        <f>IF(N250="sníž. přenesená",J250,0)</f>
        <v>0</v>
      </c>
      <c r="BI250" s="214">
        <f>IF(N250="nulová",J250,0)</f>
        <v>0</v>
      </c>
      <c r="BJ250" s="25" t="s">
        <v>82</v>
      </c>
      <c r="BK250" s="214">
        <f>ROUND(I250*H250,2)</f>
        <v>0</v>
      </c>
      <c r="BL250" s="25" t="s">
        <v>327</v>
      </c>
      <c r="BM250" s="25" t="s">
        <v>4343</v>
      </c>
    </row>
    <row r="251" spans="2:65" s="1" customFormat="1" ht="31.5" customHeight="1">
      <c r="B251" s="42"/>
      <c r="C251" s="203" t="s">
        <v>522</v>
      </c>
      <c r="D251" s="203" t="s">
        <v>311</v>
      </c>
      <c r="E251" s="204" t="s">
        <v>722</v>
      </c>
      <c r="F251" s="205" t="s">
        <v>723</v>
      </c>
      <c r="G251" s="206" t="s">
        <v>719</v>
      </c>
      <c r="H251" s="207">
        <v>21.329000000000001</v>
      </c>
      <c r="I251" s="208"/>
      <c r="J251" s="209">
        <f>ROUND(I251*H251,2)</f>
        <v>0</v>
      </c>
      <c r="K251" s="205" t="s">
        <v>315</v>
      </c>
      <c r="L251" s="62"/>
      <c r="M251" s="210" t="s">
        <v>21</v>
      </c>
      <c r="N251" s="211" t="s">
        <v>45</v>
      </c>
      <c r="O251" s="43"/>
      <c r="P251" s="212">
        <f>O251*H251</f>
        <v>0</v>
      </c>
      <c r="Q251" s="212">
        <v>0</v>
      </c>
      <c r="R251" s="212">
        <f>Q251*H251</f>
        <v>0</v>
      </c>
      <c r="S251" s="212">
        <v>0</v>
      </c>
      <c r="T251" s="213">
        <f>S251*H251</f>
        <v>0</v>
      </c>
      <c r="AR251" s="25" t="s">
        <v>327</v>
      </c>
      <c r="AT251" s="25" t="s">
        <v>311</v>
      </c>
      <c r="AU251" s="25" t="s">
        <v>95</v>
      </c>
      <c r="AY251" s="25" t="s">
        <v>308</v>
      </c>
      <c r="BE251" s="214">
        <f>IF(N251="základní",J251,0)</f>
        <v>0</v>
      </c>
      <c r="BF251" s="214">
        <f>IF(N251="snížená",J251,0)</f>
        <v>0</v>
      </c>
      <c r="BG251" s="214">
        <f>IF(N251="zákl. přenesená",J251,0)</f>
        <v>0</v>
      </c>
      <c r="BH251" s="214">
        <f>IF(N251="sníž. přenesená",J251,0)</f>
        <v>0</v>
      </c>
      <c r="BI251" s="214">
        <f>IF(N251="nulová",J251,0)</f>
        <v>0</v>
      </c>
      <c r="BJ251" s="25" t="s">
        <v>82</v>
      </c>
      <c r="BK251" s="214">
        <f>ROUND(I251*H251,2)</f>
        <v>0</v>
      </c>
      <c r="BL251" s="25" t="s">
        <v>327</v>
      </c>
      <c r="BM251" s="25" t="s">
        <v>4344</v>
      </c>
    </row>
    <row r="252" spans="2:65" s="13" customFormat="1" ht="13.5">
      <c r="B252" s="233"/>
      <c r="C252" s="234"/>
      <c r="D252" s="246" t="s">
        <v>451</v>
      </c>
      <c r="E252" s="234"/>
      <c r="F252" s="257" t="s">
        <v>4345</v>
      </c>
      <c r="G252" s="234"/>
      <c r="H252" s="258">
        <v>21.329000000000001</v>
      </c>
      <c r="I252" s="238"/>
      <c r="J252" s="234"/>
      <c r="K252" s="234"/>
      <c r="L252" s="239"/>
      <c r="M252" s="240"/>
      <c r="N252" s="241"/>
      <c r="O252" s="241"/>
      <c r="P252" s="241"/>
      <c r="Q252" s="241"/>
      <c r="R252" s="241"/>
      <c r="S252" s="241"/>
      <c r="T252" s="242"/>
      <c r="AT252" s="243" t="s">
        <v>451</v>
      </c>
      <c r="AU252" s="243" t="s">
        <v>95</v>
      </c>
      <c r="AV252" s="13" t="s">
        <v>84</v>
      </c>
      <c r="AW252" s="13" t="s">
        <v>6</v>
      </c>
      <c r="AX252" s="13" t="s">
        <v>82</v>
      </c>
      <c r="AY252" s="243" t="s">
        <v>308</v>
      </c>
    </row>
    <row r="253" spans="2:65" s="1" customFormat="1" ht="22.5" customHeight="1">
      <c r="B253" s="42"/>
      <c r="C253" s="203" t="s">
        <v>1248</v>
      </c>
      <c r="D253" s="203" t="s">
        <v>311</v>
      </c>
      <c r="E253" s="204" t="s">
        <v>726</v>
      </c>
      <c r="F253" s="205" t="s">
        <v>4001</v>
      </c>
      <c r="G253" s="206" t="s">
        <v>719</v>
      </c>
      <c r="H253" s="207">
        <v>511.89600000000002</v>
      </c>
      <c r="I253" s="208"/>
      <c r="J253" s="209">
        <f>ROUND(I253*H253,2)</f>
        <v>0</v>
      </c>
      <c r="K253" s="205" t="s">
        <v>315</v>
      </c>
      <c r="L253" s="62"/>
      <c r="M253" s="210" t="s">
        <v>21</v>
      </c>
      <c r="N253" s="211" t="s">
        <v>45</v>
      </c>
      <c r="O253" s="43"/>
      <c r="P253" s="212">
        <f>O253*H253</f>
        <v>0</v>
      </c>
      <c r="Q253" s="212">
        <v>0</v>
      </c>
      <c r="R253" s="212">
        <f>Q253*H253</f>
        <v>0</v>
      </c>
      <c r="S253" s="212">
        <v>0</v>
      </c>
      <c r="T253" s="213">
        <f>S253*H253</f>
        <v>0</v>
      </c>
      <c r="AR253" s="25" t="s">
        <v>327</v>
      </c>
      <c r="AT253" s="25" t="s">
        <v>311</v>
      </c>
      <c r="AU253" s="25" t="s">
        <v>95</v>
      </c>
      <c r="AY253" s="25" t="s">
        <v>308</v>
      </c>
      <c r="BE253" s="214">
        <f>IF(N253="základní",J253,0)</f>
        <v>0</v>
      </c>
      <c r="BF253" s="214">
        <f>IF(N253="snížená",J253,0)</f>
        <v>0</v>
      </c>
      <c r="BG253" s="214">
        <f>IF(N253="zákl. přenesená",J253,0)</f>
        <v>0</v>
      </c>
      <c r="BH253" s="214">
        <f>IF(N253="sníž. přenesená",J253,0)</f>
        <v>0</v>
      </c>
      <c r="BI253" s="214">
        <f>IF(N253="nulová",J253,0)</f>
        <v>0</v>
      </c>
      <c r="BJ253" s="25" t="s">
        <v>82</v>
      </c>
      <c r="BK253" s="214">
        <f>ROUND(I253*H253,2)</f>
        <v>0</v>
      </c>
      <c r="BL253" s="25" t="s">
        <v>327</v>
      </c>
      <c r="BM253" s="25" t="s">
        <v>4346</v>
      </c>
    </row>
    <row r="254" spans="2:65" s="13" customFormat="1" ht="13.5">
      <c r="B254" s="233"/>
      <c r="C254" s="234"/>
      <c r="D254" s="246" t="s">
        <v>451</v>
      </c>
      <c r="E254" s="234"/>
      <c r="F254" s="257" t="s">
        <v>4347</v>
      </c>
      <c r="G254" s="234"/>
      <c r="H254" s="258">
        <v>511.89600000000002</v>
      </c>
      <c r="I254" s="238"/>
      <c r="J254" s="234"/>
      <c r="K254" s="234"/>
      <c r="L254" s="239"/>
      <c r="M254" s="240"/>
      <c r="N254" s="241"/>
      <c r="O254" s="241"/>
      <c r="P254" s="241"/>
      <c r="Q254" s="241"/>
      <c r="R254" s="241"/>
      <c r="S254" s="241"/>
      <c r="T254" s="242"/>
      <c r="AT254" s="243" t="s">
        <v>451</v>
      </c>
      <c r="AU254" s="243" t="s">
        <v>95</v>
      </c>
      <c r="AV254" s="13" t="s">
        <v>84</v>
      </c>
      <c r="AW254" s="13" t="s">
        <v>6</v>
      </c>
      <c r="AX254" s="13" t="s">
        <v>82</v>
      </c>
      <c r="AY254" s="243" t="s">
        <v>308</v>
      </c>
    </row>
    <row r="255" spans="2:65" s="1" customFormat="1" ht="22.5" customHeight="1">
      <c r="B255" s="42"/>
      <c r="C255" s="203" t="s">
        <v>528</v>
      </c>
      <c r="D255" s="203" t="s">
        <v>311</v>
      </c>
      <c r="E255" s="204" t="s">
        <v>731</v>
      </c>
      <c r="F255" s="205" t="s">
        <v>732</v>
      </c>
      <c r="G255" s="206" t="s">
        <v>719</v>
      </c>
      <c r="H255" s="207">
        <v>21.329000000000001</v>
      </c>
      <c r="I255" s="208"/>
      <c r="J255" s="209">
        <f>ROUND(I255*H255,2)</f>
        <v>0</v>
      </c>
      <c r="K255" s="205" t="s">
        <v>315</v>
      </c>
      <c r="L255" s="62"/>
      <c r="M255" s="210" t="s">
        <v>21</v>
      </c>
      <c r="N255" s="211" t="s">
        <v>45</v>
      </c>
      <c r="O255" s="43"/>
      <c r="P255" s="212">
        <f>O255*H255</f>
        <v>0</v>
      </c>
      <c r="Q255" s="212">
        <v>0</v>
      </c>
      <c r="R255" s="212">
        <f>Q255*H255</f>
        <v>0</v>
      </c>
      <c r="S255" s="212">
        <v>0</v>
      </c>
      <c r="T255" s="213">
        <f>S255*H255</f>
        <v>0</v>
      </c>
      <c r="AR255" s="25" t="s">
        <v>327</v>
      </c>
      <c r="AT255" s="25" t="s">
        <v>311</v>
      </c>
      <c r="AU255" s="25" t="s">
        <v>95</v>
      </c>
      <c r="AY255" s="25" t="s">
        <v>308</v>
      </c>
      <c r="BE255" s="214">
        <f>IF(N255="základní",J255,0)</f>
        <v>0</v>
      </c>
      <c r="BF255" s="214">
        <f>IF(N255="snížená",J255,0)</f>
        <v>0</v>
      </c>
      <c r="BG255" s="214">
        <f>IF(N255="zákl. přenesená",J255,0)</f>
        <v>0</v>
      </c>
      <c r="BH255" s="214">
        <f>IF(N255="sníž. přenesená",J255,0)</f>
        <v>0</v>
      </c>
      <c r="BI255" s="214">
        <f>IF(N255="nulová",J255,0)</f>
        <v>0</v>
      </c>
      <c r="BJ255" s="25" t="s">
        <v>82</v>
      </c>
      <c r="BK255" s="214">
        <f>ROUND(I255*H255,2)</f>
        <v>0</v>
      </c>
      <c r="BL255" s="25" t="s">
        <v>327</v>
      </c>
      <c r="BM255" s="25" t="s">
        <v>4348</v>
      </c>
    </row>
    <row r="256" spans="2:65" s="11" customFormat="1" ht="22.35" customHeight="1">
      <c r="B256" s="186"/>
      <c r="C256" s="187"/>
      <c r="D256" s="200" t="s">
        <v>73</v>
      </c>
      <c r="E256" s="201" t="s">
        <v>755</v>
      </c>
      <c r="F256" s="201" t="s">
        <v>756</v>
      </c>
      <c r="G256" s="187"/>
      <c r="H256" s="187"/>
      <c r="I256" s="190"/>
      <c r="J256" s="202">
        <f>BK256</f>
        <v>0</v>
      </c>
      <c r="K256" s="187"/>
      <c r="L256" s="192"/>
      <c r="M256" s="193"/>
      <c r="N256" s="194"/>
      <c r="O256" s="194"/>
      <c r="P256" s="195">
        <f>P257</f>
        <v>0</v>
      </c>
      <c r="Q256" s="194"/>
      <c r="R256" s="195">
        <f>R257</f>
        <v>0</v>
      </c>
      <c r="S256" s="194"/>
      <c r="T256" s="196">
        <f>T257</f>
        <v>0</v>
      </c>
      <c r="AR256" s="197" t="s">
        <v>82</v>
      </c>
      <c r="AT256" s="198" t="s">
        <v>73</v>
      </c>
      <c r="AU256" s="198" t="s">
        <v>84</v>
      </c>
      <c r="AY256" s="197" t="s">
        <v>308</v>
      </c>
      <c r="BK256" s="199">
        <f>BK257</f>
        <v>0</v>
      </c>
    </row>
    <row r="257" spans="2:65" s="1" customFormat="1" ht="22.5" customHeight="1">
      <c r="B257" s="42"/>
      <c r="C257" s="203" t="s">
        <v>570</v>
      </c>
      <c r="D257" s="203" t="s">
        <v>311</v>
      </c>
      <c r="E257" s="204" t="s">
        <v>757</v>
      </c>
      <c r="F257" s="205" t="s">
        <v>758</v>
      </c>
      <c r="G257" s="206" t="s">
        <v>719</v>
      </c>
      <c r="H257" s="207">
        <v>8.1229999999999993</v>
      </c>
      <c r="I257" s="208"/>
      <c r="J257" s="209">
        <f>ROUND(I257*H257,2)</f>
        <v>0</v>
      </c>
      <c r="K257" s="205" t="s">
        <v>315</v>
      </c>
      <c r="L257" s="62"/>
      <c r="M257" s="210" t="s">
        <v>21</v>
      </c>
      <c r="N257" s="211" t="s">
        <v>45</v>
      </c>
      <c r="O257" s="43"/>
      <c r="P257" s="212">
        <f>O257*H257</f>
        <v>0</v>
      </c>
      <c r="Q257" s="212">
        <v>0</v>
      </c>
      <c r="R257" s="212">
        <f>Q257*H257</f>
        <v>0</v>
      </c>
      <c r="S257" s="212">
        <v>0</v>
      </c>
      <c r="T257" s="213">
        <f>S257*H257</f>
        <v>0</v>
      </c>
      <c r="AR257" s="25" t="s">
        <v>327</v>
      </c>
      <c r="AT257" s="25" t="s">
        <v>311</v>
      </c>
      <c r="AU257" s="25" t="s">
        <v>95</v>
      </c>
      <c r="AY257" s="25" t="s">
        <v>308</v>
      </c>
      <c r="BE257" s="214">
        <f>IF(N257="základní",J257,0)</f>
        <v>0</v>
      </c>
      <c r="BF257" s="214">
        <f>IF(N257="snížená",J257,0)</f>
        <v>0</v>
      </c>
      <c r="BG257" s="214">
        <f>IF(N257="zákl. přenesená",J257,0)</f>
        <v>0</v>
      </c>
      <c r="BH257" s="214">
        <f>IF(N257="sníž. přenesená",J257,0)</f>
        <v>0</v>
      </c>
      <c r="BI257" s="214">
        <f>IF(N257="nulová",J257,0)</f>
        <v>0</v>
      </c>
      <c r="BJ257" s="25" t="s">
        <v>82</v>
      </c>
      <c r="BK257" s="214">
        <f>ROUND(I257*H257,2)</f>
        <v>0</v>
      </c>
      <c r="BL257" s="25" t="s">
        <v>327</v>
      </c>
      <c r="BM257" s="25" t="s">
        <v>4349</v>
      </c>
    </row>
    <row r="258" spans="2:65" s="11" customFormat="1" ht="37.35" customHeight="1">
      <c r="B258" s="186"/>
      <c r="C258" s="187"/>
      <c r="D258" s="188" t="s">
        <v>73</v>
      </c>
      <c r="E258" s="189" t="s">
        <v>2404</v>
      </c>
      <c r="F258" s="189" t="s">
        <v>2405</v>
      </c>
      <c r="G258" s="187"/>
      <c r="H258" s="187"/>
      <c r="I258" s="190"/>
      <c r="J258" s="191">
        <f>BK258</f>
        <v>0</v>
      </c>
      <c r="K258" s="187"/>
      <c r="L258" s="192"/>
      <c r="M258" s="193"/>
      <c r="N258" s="194"/>
      <c r="O258" s="194"/>
      <c r="P258" s="195">
        <f>P259+P330</f>
        <v>0</v>
      </c>
      <c r="Q258" s="194"/>
      <c r="R258" s="195">
        <f>R259+R330</f>
        <v>16.355311500000003</v>
      </c>
      <c r="S258" s="194"/>
      <c r="T258" s="196">
        <f>T259+T330</f>
        <v>0</v>
      </c>
      <c r="AR258" s="197" t="s">
        <v>84</v>
      </c>
      <c r="AT258" s="198" t="s">
        <v>73</v>
      </c>
      <c r="AU258" s="198" t="s">
        <v>74</v>
      </c>
      <c r="AY258" s="197" t="s">
        <v>308</v>
      </c>
      <c r="BK258" s="199">
        <f>BK259+BK330</f>
        <v>0</v>
      </c>
    </row>
    <row r="259" spans="2:65" s="11" customFormat="1" ht="19.899999999999999" customHeight="1">
      <c r="B259" s="186"/>
      <c r="C259" s="187"/>
      <c r="D259" s="188" t="s">
        <v>73</v>
      </c>
      <c r="E259" s="262" t="s">
        <v>4350</v>
      </c>
      <c r="F259" s="262" t="s">
        <v>4351</v>
      </c>
      <c r="G259" s="187"/>
      <c r="H259" s="187"/>
      <c r="I259" s="190"/>
      <c r="J259" s="263">
        <f>BK259</f>
        <v>0</v>
      </c>
      <c r="K259" s="187"/>
      <c r="L259" s="192"/>
      <c r="M259" s="193"/>
      <c r="N259" s="194"/>
      <c r="O259" s="194"/>
      <c r="P259" s="195">
        <f>P260+P324</f>
        <v>0</v>
      </c>
      <c r="Q259" s="194"/>
      <c r="R259" s="195">
        <f>R260+R324</f>
        <v>16.355311500000003</v>
      </c>
      <c r="S259" s="194"/>
      <c r="T259" s="196">
        <f>T260+T324</f>
        <v>0</v>
      </c>
      <c r="AR259" s="197" t="s">
        <v>84</v>
      </c>
      <c r="AT259" s="198" t="s">
        <v>73</v>
      </c>
      <c r="AU259" s="198" t="s">
        <v>82</v>
      </c>
      <c r="AY259" s="197" t="s">
        <v>308</v>
      </c>
      <c r="BK259" s="199">
        <f>BK260+BK324</f>
        <v>0</v>
      </c>
    </row>
    <row r="260" spans="2:65" s="11" customFormat="1" ht="14.85" customHeight="1">
      <c r="B260" s="186"/>
      <c r="C260" s="187"/>
      <c r="D260" s="200" t="s">
        <v>73</v>
      </c>
      <c r="E260" s="201" t="s">
        <v>2911</v>
      </c>
      <c r="F260" s="201" t="s">
        <v>171</v>
      </c>
      <c r="G260" s="187"/>
      <c r="H260" s="187"/>
      <c r="I260" s="190"/>
      <c r="J260" s="202">
        <f>BK260</f>
        <v>0</v>
      </c>
      <c r="K260" s="187"/>
      <c r="L260" s="192"/>
      <c r="M260" s="193"/>
      <c r="N260" s="194"/>
      <c r="O260" s="194"/>
      <c r="P260" s="195">
        <f>SUM(P261:P323)</f>
        <v>0</v>
      </c>
      <c r="Q260" s="194"/>
      <c r="R260" s="195">
        <f>SUM(R261:R323)</f>
        <v>16.200405000000003</v>
      </c>
      <c r="S260" s="194"/>
      <c r="T260" s="196">
        <f>SUM(T261:T323)</f>
        <v>0</v>
      </c>
      <c r="AR260" s="197" t="s">
        <v>84</v>
      </c>
      <c r="AT260" s="198" t="s">
        <v>73</v>
      </c>
      <c r="AU260" s="198" t="s">
        <v>84</v>
      </c>
      <c r="AY260" s="197" t="s">
        <v>308</v>
      </c>
      <c r="BK260" s="199">
        <f>SUM(BK261:BK323)</f>
        <v>0</v>
      </c>
    </row>
    <row r="261" spans="2:65" s="1" customFormat="1" ht="22.5" customHeight="1">
      <c r="B261" s="42"/>
      <c r="C261" s="203" t="s">
        <v>2038</v>
      </c>
      <c r="D261" s="203" t="s">
        <v>311</v>
      </c>
      <c r="E261" s="204" t="s">
        <v>4352</v>
      </c>
      <c r="F261" s="205" t="s">
        <v>4353</v>
      </c>
      <c r="G261" s="206" t="s">
        <v>4354</v>
      </c>
      <c r="H261" s="207">
        <v>13169.1</v>
      </c>
      <c r="I261" s="208"/>
      <c r="J261" s="209">
        <f>ROUND(I261*H261,2)</f>
        <v>0</v>
      </c>
      <c r="K261" s="205" t="s">
        <v>21</v>
      </c>
      <c r="L261" s="62"/>
      <c r="M261" s="210" t="s">
        <v>21</v>
      </c>
      <c r="N261" s="211" t="s">
        <v>45</v>
      </c>
      <c r="O261" s="43"/>
      <c r="P261" s="212">
        <f>O261*H261</f>
        <v>0</v>
      </c>
      <c r="Q261" s="212">
        <v>5.0000000000000002E-5</v>
      </c>
      <c r="R261" s="212">
        <f>Q261*H261</f>
        <v>0.65845500000000001</v>
      </c>
      <c r="S261" s="212">
        <v>0</v>
      </c>
      <c r="T261" s="213">
        <f>S261*H261</f>
        <v>0</v>
      </c>
      <c r="AR261" s="25" t="s">
        <v>375</v>
      </c>
      <c r="AT261" s="25" t="s">
        <v>311</v>
      </c>
      <c r="AU261" s="25" t="s">
        <v>95</v>
      </c>
      <c r="AY261" s="25" t="s">
        <v>308</v>
      </c>
      <c r="BE261" s="214">
        <f>IF(N261="základní",J261,0)</f>
        <v>0</v>
      </c>
      <c r="BF261" s="214">
        <f>IF(N261="snížená",J261,0)</f>
        <v>0</v>
      </c>
      <c r="BG261" s="214">
        <f>IF(N261="zákl. přenesená",J261,0)</f>
        <v>0</v>
      </c>
      <c r="BH261" s="214">
        <f>IF(N261="sníž. přenesená",J261,0)</f>
        <v>0</v>
      </c>
      <c r="BI261" s="214">
        <f>IF(N261="nulová",J261,0)</f>
        <v>0</v>
      </c>
      <c r="BJ261" s="25" t="s">
        <v>82</v>
      </c>
      <c r="BK261" s="214">
        <f>ROUND(I261*H261,2)</f>
        <v>0</v>
      </c>
      <c r="BL261" s="25" t="s">
        <v>375</v>
      </c>
      <c r="BM261" s="25" t="s">
        <v>4355</v>
      </c>
    </row>
    <row r="262" spans="2:65" s="1" customFormat="1" ht="54">
      <c r="B262" s="42"/>
      <c r="C262" s="64"/>
      <c r="D262" s="246" t="s">
        <v>1656</v>
      </c>
      <c r="E262" s="64"/>
      <c r="F262" s="290" t="s">
        <v>4356</v>
      </c>
      <c r="G262" s="64"/>
      <c r="H262" s="64"/>
      <c r="I262" s="173"/>
      <c r="J262" s="64"/>
      <c r="K262" s="64"/>
      <c r="L262" s="62"/>
      <c r="M262" s="291"/>
      <c r="N262" s="43"/>
      <c r="O262" s="43"/>
      <c r="P262" s="43"/>
      <c r="Q262" s="43"/>
      <c r="R262" s="43"/>
      <c r="S262" s="43"/>
      <c r="T262" s="79"/>
      <c r="AT262" s="25" t="s">
        <v>1656</v>
      </c>
      <c r="AU262" s="25" t="s">
        <v>95</v>
      </c>
    </row>
    <row r="263" spans="2:65" s="1" customFormat="1" ht="22.5" customHeight="1">
      <c r="B263" s="42"/>
      <c r="C263" s="277" t="s">
        <v>2042</v>
      </c>
      <c r="D263" s="277" t="s">
        <v>1079</v>
      </c>
      <c r="E263" s="278" t="s">
        <v>4090</v>
      </c>
      <c r="F263" s="279" t="s">
        <v>4091</v>
      </c>
      <c r="G263" s="280" t="s">
        <v>719</v>
      </c>
      <c r="H263" s="281">
        <v>8.0000000000000002E-3</v>
      </c>
      <c r="I263" s="282"/>
      <c r="J263" s="283">
        <f>ROUND(I263*H263,2)</f>
        <v>0</v>
      </c>
      <c r="K263" s="279" t="s">
        <v>315</v>
      </c>
      <c r="L263" s="284"/>
      <c r="M263" s="285" t="s">
        <v>21</v>
      </c>
      <c r="N263" s="286" t="s">
        <v>45</v>
      </c>
      <c r="O263" s="43"/>
      <c r="P263" s="212">
        <f>O263*H263</f>
        <v>0</v>
      </c>
      <c r="Q263" s="212">
        <v>1</v>
      </c>
      <c r="R263" s="212">
        <f>Q263*H263</f>
        <v>8.0000000000000002E-3</v>
      </c>
      <c r="S263" s="212">
        <v>0</v>
      </c>
      <c r="T263" s="213">
        <f>S263*H263</f>
        <v>0</v>
      </c>
      <c r="AR263" s="25" t="s">
        <v>619</v>
      </c>
      <c r="AT263" s="25" t="s">
        <v>1079</v>
      </c>
      <c r="AU263" s="25" t="s">
        <v>95</v>
      </c>
      <c r="AY263" s="25" t="s">
        <v>308</v>
      </c>
      <c r="BE263" s="214">
        <f>IF(N263="základní",J263,0)</f>
        <v>0</v>
      </c>
      <c r="BF263" s="214">
        <f>IF(N263="snížená",J263,0)</f>
        <v>0</v>
      </c>
      <c r="BG263" s="214">
        <f>IF(N263="zákl. přenesená",J263,0)</f>
        <v>0</v>
      </c>
      <c r="BH263" s="214">
        <f>IF(N263="sníž. přenesená",J263,0)</f>
        <v>0</v>
      </c>
      <c r="BI263" s="214">
        <f>IF(N263="nulová",J263,0)</f>
        <v>0</v>
      </c>
      <c r="BJ263" s="25" t="s">
        <v>82</v>
      </c>
      <c r="BK263" s="214">
        <f>ROUND(I263*H263,2)</f>
        <v>0</v>
      </c>
      <c r="BL263" s="25" t="s">
        <v>375</v>
      </c>
      <c r="BM263" s="25" t="s">
        <v>4357</v>
      </c>
    </row>
    <row r="264" spans="2:65" s="1" customFormat="1" ht="27">
      <c r="B264" s="42"/>
      <c r="C264" s="64"/>
      <c r="D264" s="223" t="s">
        <v>1656</v>
      </c>
      <c r="E264" s="64"/>
      <c r="F264" s="292" t="s">
        <v>4093</v>
      </c>
      <c r="G264" s="64"/>
      <c r="H264" s="64"/>
      <c r="I264" s="173"/>
      <c r="J264" s="64"/>
      <c r="K264" s="64"/>
      <c r="L264" s="62"/>
      <c r="M264" s="291"/>
      <c r="N264" s="43"/>
      <c r="O264" s="43"/>
      <c r="P264" s="43"/>
      <c r="Q264" s="43"/>
      <c r="R264" s="43"/>
      <c r="S264" s="43"/>
      <c r="T264" s="79"/>
      <c r="AT264" s="25" t="s">
        <v>1656</v>
      </c>
      <c r="AU264" s="25" t="s">
        <v>95</v>
      </c>
    </row>
    <row r="265" spans="2:65" s="13" customFormat="1" ht="13.5">
      <c r="B265" s="233"/>
      <c r="C265" s="234"/>
      <c r="D265" s="246" t="s">
        <v>451</v>
      </c>
      <c r="E265" s="234"/>
      <c r="F265" s="257" t="s">
        <v>4358</v>
      </c>
      <c r="G265" s="234"/>
      <c r="H265" s="258">
        <v>8.0000000000000002E-3</v>
      </c>
      <c r="I265" s="238"/>
      <c r="J265" s="234"/>
      <c r="K265" s="234"/>
      <c r="L265" s="239"/>
      <c r="M265" s="240"/>
      <c r="N265" s="241"/>
      <c r="O265" s="241"/>
      <c r="P265" s="241"/>
      <c r="Q265" s="241"/>
      <c r="R265" s="241"/>
      <c r="S265" s="241"/>
      <c r="T265" s="242"/>
      <c r="AT265" s="243" t="s">
        <v>451</v>
      </c>
      <c r="AU265" s="243" t="s">
        <v>95</v>
      </c>
      <c r="AV265" s="13" t="s">
        <v>84</v>
      </c>
      <c r="AW265" s="13" t="s">
        <v>6</v>
      </c>
      <c r="AX265" s="13" t="s">
        <v>82</v>
      </c>
      <c r="AY265" s="243" t="s">
        <v>308</v>
      </c>
    </row>
    <row r="266" spans="2:65" s="1" customFormat="1" ht="22.5" customHeight="1">
      <c r="B266" s="42"/>
      <c r="C266" s="277" t="s">
        <v>2044</v>
      </c>
      <c r="D266" s="277" t="s">
        <v>1079</v>
      </c>
      <c r="E266" s="278" t="s">
        <v>4100</v>
      </c>
      <c r="F266" s="279" t="s">
        <v>4101</v>
      </c>
      <c r="G266" s="280" t="s">
        <v>719</v>
      </c>
      <c r="H266" s="281">
        <v>8.1000000000000003E-2</v>
      </c>
      <c r="I266" s="282"/>
      <c r="J266" s="283">
        <f>ROUND(I266*H266,2)</f>
        <v>0</v>
      </c>
      <c r="K266" s="279" t="s">
        <v>315</v>
      </c>
      <c r="L266" s="284"/>
      <c r="M266" s="285" t="s">
        <v>21</v>
      </c>
      <c r="N266" s="286" t="s">
        <v>45</v>
      </c>
      <c r="O266" s="43"/>
      <c r="P266" s="212">
        <f>O266*H266</f>
        <v>0</v>
      </c>
      <c r="Q266" s="212">
        <v>1</v>
      </c>
      <c r="R266" s="212">
        <f>Q266*H266</f>
        <v>8.1000000000000003E-2</v>
      </c>
      <c r="S266" s="212">
        <v>0</v>
      </c>
      <c r="T266" s="213">
        <f>S266*H266</f>
        <v>0</v>
      </c>
      <c r="AR266" s="25" t="s">
        <v>619</v>
      </c>
      <c r="AT266" s="25" t="s">
        <v>1079</v>
      </c>
      <c r="AU266" s="25" t="s">
        <v>95</v>
      </c>
      <c r="AY266" s="25" t="s">
        <v>308</v>
      </c>
      <c r="BE266" s="214">
        <f>IF(N266="základní",J266,0)</f>
        <v>0</v>
      </c>
      <c r="BF266" s="214">
        <f>IF(N266="snížená",J266,0)</f>
        <v>0</v>
      </c>
      <c r="BG266" s="214">
        <f>IF(N266="zákl. přenesená",J266,0)</f>
        <v>0</v>
      </c>
      <c r="BH266" s="214">
        <f>IF(N266="sníž. přenesená",J266,0)</f>
        <v>0</v>
      </c>
      <c r="BI266" s="214">
        <f>IF(N266="nulová",J266,0)</f>
        <v>0</v>
      </c>
      <c r="BJ266" s="25" t="s">
        <v>82</v>
      </c>
      <c r="BK266" s="214">
        <f>ROUND(I266*H266,2)</f>
        <v>0</v>
      </c>
      <c r="BL266" s="25" t="s">
        <v>375</v>
      </c>
      <c r="BM266" s="25" t="s">
        <v>4359</v>
      </c>
    </row>
    <row r="267" spans="2:65" s="1" customFormat="1" ht="27">
      <c r="B267" s="42"/>
      <c r="C267" s="64"/>
      <c r="D267" s="223" t="s">
        <v>1656</v>
      </c>
      <c r="E267" s="64"/>
      <c r="F267" s="292" t="s">
        <v>4103</v>
      </c>
      <c r="G267" s="64"/>
      <c r="H267" s="64"/>
      <c r="I267" s="173"/>
      <c r="J267" s="64"/>
      <c r="K267" s="64"/>
      <c r="L267" s="62"/>
      <c r="M267" s="291"/>
      <c r="N267" s="43"/>
      <c r="O267" s="43"/>
      <c r="P267" s="43"/>
      <c r="Q267" s="43"/>
      <c r="R267" s="43"/>
      <c r="S267" s="43"/>
      <c r="T267" s="79"/>
      <c r="AT267" s="25" t="s">
        <v>1656</v>
      </c>
      <c r="AU267" s="25" t="s">
        <v>95</v>
      </c>
    </row>
    <row r="268" spans="2:65" s="13" customFormat="1" ht="13.5">
      <c r="B268" s="233"/>
      <c r="C268" s="234"/>
      <c r="D268" s="246" t="s">
        <v>451</v>
      </c>
      <c r="E268" s="234"/>
      <c r="F268" s="257" t="s">
        <v>4360</v>
      </c>
      <c r="G268" s="234"/>
      <c r="H268" s="258">
        <v>8.1000000000000003E-2</v>
      </c>
      <c r="I268" s="238"/>
      <c r="J268" s="234"/>
      <c r="K268" s="234"/>
      <c r="L268" s="239"/>
      <c r="M268" s="240"/>
      <c r="N268" s="241"/>
      <c r="O268" s="241"/>
      <c r="P268" s="241"/>
      <c r="Q268" s="241"/>
      <c r="R268" s="241"/>
      <c r="S268" s="241"/>
      <c r="T268" s="242"/>
      <c r="AT268" s="243" t="s">
        <v>451</v>
      </c>
      <c r="AU268" s="243" t="s">
        <v>95</v>
      </c>
      <c r="AV268" s="13" t="s">
        <v>84</v>
      </c>
      <c r="AW268" s="13" t="s">
        <v>6</v>
      </c>
      <c r="AX268" s="13" t="s">
        <v>82</v>
      </c>
      <c r="AY268" s="243" t="s">
        <v>308</v>
      </c>
    </row>
    <row r="269" spans="2:65" s="1" customFormat="1" ht="22.5" customHeight="1">
      <c r="B269" s="42"/>
      <c r="C269" s="277" t="s">
        <v>2048</v>
      </c>
      <c r="D269" s="277" t="s">
        <v>1079</v>
      </c>
      <c r="E269" s="278" t="s">
        <v>4361</v>
      </c>
      <c r="F269" s="279" t="s">
        <v>4362</v>
      </c>
      <c r="G269" s="280" t="s">
        <v>719</v>
      </c>
      <c r="H269" s="281">
        <v>6.5000000000000002E-2</v>
      </c>
      <c r="I269" s="282"/>
      <c r="J269" s="283">
        <f>ROUND(I269*H269,2)</f>
        <v>0</v>
      </c>
      <c r="K269" s="279" t="s">
        <v>315</v>
      </c>
      <c r="L269" s="284"/>
      <c r="M269" s="285" t="s">
        <v>21</v>
      </c>
      <c r="N269" s="286" t="s">
        <v>45</v>
      </c>
      <c r="O269" s="43"/>
      <c r="P269" s="212">
        <f>O269*H269</f>
        <v>0</v>
      </c>
      <c r="Q269" s="212">
        <v>1</v>
      </c>
      <c r="R269" s="212">
        <f>Q269*H269</f>
        <v>6.5000000000000002E-2</v>
      </c>
      <c r="S269" s="212">
        <v>0</v>
      </c>
      <c r="T269" s="213">
        <f>S269*H269</f>
        <v>0</v>
      </c>
      <c r="AR269" s="25" t="s">
        <v>619</v>
      </c>
      <c r="AT269" s="25" t="s">
        <v>1079</v>
      </c>
      <c r="AU269" s="25" t="s">
        <v>95</v>
      </c>
      <c r="AY269" s="25" t="s">
        <v>308</v>
      </c>
      <c r="BE269" s="214">
        <f>IF(N269="základní",J269,0)</f>
        <v>0</v>
      </c>
      <c r="BF269" s="214">
        <f>IF(N269="snížená",J269,0)</f>
        <v>0</v>
      </c>
      <c r="BG269" s="214">
        <f>IF(N269="zákl. přenesená",J269,0)</f>
        <v>0</v>
      </c>
      <c r="BH269" s="214">
        <f>IF(N269="sníž. přenesená",J269,0)</f>
        <v>0</v>
      </c>
      <c r="BI269" s="214">
        <f>IF(N269="nulová",J269,0)</f>
        <v>0</v>
      </c>
      <c r="BJ269" s="25" t="s">
        <v>82</v>
      </c>
      <c r="BK269" s="214">
        <f>ROUND(I269*H269,2)</f>
        <v>0</v>
      </c>
      <c r="BL269" s="25" t="s">
        <v>375</v>
      </c>
      <c r="BM269" s="25" t="s">
        <v>4363</v>
      </c>
    </row>
    <row r="270" spans="2:65" s="1" customFormat="1" ht="27">
      <c r="B270" s="42"/>
      <c r="C270" s="64"/>
      <c r="D270" s="223" t="s">
        <v>1656</v>
      </c>
      <c r="E270" s="64"/>
      <c r="F270" s="292" t="s">
        <v>4364</v>
      </c>
      <c r="G270" s="64"/>
      <c r="H270" s="64"/>
      <c r="I270" s="173"/>
      <c r="J270" s="64"/>
      <c r="K270" s="64"/>
      <c r="L270" s="62"/>
      <c r="M270" s="291"/>
      <c r="N270" s="43"/>
      <c r="O270" s="43"/>
      <c r="P270" s="43"/>
      <c r="Q270" s="43"/>
      <c r="R270" s="43"/>
      <c r="S270" s="43"/>
      <c r="T270" s="79"/>
      <c r="AT270" s="25" t="s">
        <v>1656</v>
      </c>
      <c r="AU270" s="25" t="s">
        <v>95</v>
      </c>
    </row>
    <row r="271" spans="2:65" s="13" customFormat="1" ht="13.5">
      <c r="B271" s="233"/>
      <c r="C271" s="234"/>
      <c r="D271" s="246" t="s">
        <v>451</v>
      </c>
      <c r="E271" s="234"/>
      <c r="F271" s="257" t="s">
        <v>4365</v>
      </c>
      <c r="G271" s="234"/>
      <c r="H271" s="258">
        <v>6.5000000000000002E-2</v>
      </c>
      <c r="I271" s="238"/>
      <c r="J271" s="234"/>
      <c r="K271" s="234"/>
      <c r="L271" s="239"/>
      <c r="M271" s="240"/>
      <c r="N271" s="241"/>
      <c r="O271" s="241"/>
      <c r="P271" s="241"/>
      <c r="Q271" s="241"/>
      <c r="R271" s="241"/>
      <c r="S271" s="241"/>
      <c r="T271" s="242"/>
      <c r="AT271" s="243" t="s">
        <v>451</v>
      </c>
      <c r="AU271" s="243" t="s">
        <v>95</v>
      </c>
      <c r="AV271" s="13" t="s">
        <v>84</v>
      </c>
      <c r="AW271" s="13" t="s">
        <v>6</v>
      </c>
      <c r="AX271" s="13" t="s">
        <v>82</v>
      </c>
      <c r="AY271" s="243" t="s">
        <v>308</v>
      </c>
    </row>
    <row r="272" spans="2:65" s="1" customFormat="1" ht="22.5" customHeight="1">
      <c r="B272" s="42"/>
      <c r="C272" s="277" t="s">
        <v>2051</v>
      </c>
      <c r="D272" s="277" t="s">
        <v>1079</v>
      </c>
      <c r="E272" s="278" t="s">
        <v>4366</v>
      </c>
      <c r="F272" s="279" t="s">
        <v>4367</v>
      </c>
      <c r="G272" s="280" t="s">
        <v>719</v>
      </c>
      <c r="H272" s="281">
        <v>0.3</v>
      </c>
      <c r="I272" s="282"/>
      <c r="J272" s="283">
        <f>ROUND(I272*H272,2)</f>
        <v>0</v>
      </c>
      <c r="K272" s="279" t="s">
        <v>315</v>
      </c>
      <c r="L272" s="284"/>
      <c r="M272" s="285" t="s">
        <v>21</v>
      </c>
      <c r="N272" s="286" t="s">
        <v>45</v>
      </c>
      <c r="O272" s="43"/>
      <c r="P272" s="212">
        <f>O272*H272</f>
        <v>0</v>
      </c>
      <c r="Q272" s="212">
        <v>1</v>
      </c>
      <c r="R272" s="212">
        <f>Q272*H272</f>
        <v>0.3</v>
      </c>
      <c r="S272" s="212">
        <v>0</v>
      </c>
      <c r="T272" s="213">
        <f>S272*H272</f>
        <v>0</v>
      </c>
      <c r="AR272" s="25" t="s">
        <v>619</v>
      </c>
      <c r="AT272" s="25" t="s">
        <v>1079</v>
      </c>
      <c r="AU272" s="25" t="s">
        <v>95</v>
      </c>
      <c r="AY272" s="25" t="s">
        <v>308</v>
      </c>
      <c r="BE272" s="214">
        <f>IF(N272="základní",J272,0)</f>
        <v>0</v>
      </c>
      <c r="BF272" s="214">
        <f>IF(N272="snížená",J272,0)</f>
        <v>0</v>
      </c>
      <c r="BG272" s="214">
        <f>IF(N272="zákl. přenesená",J272,0)</f>
        <v>0</v>
      </c>
      <c r="BH272" s="214">
        <f>IF(N272="sníž. přenesená",J272,0)</f>
        <v>0</v>
      </c>
      <c r="BI272" s="214">
        <f>IF(N272="nulová",J272,0)</f>
        <v>0</v>
      </c>
      <c r="BJ272" s="25" t="s">
        <v>82</v>
      </c>
      <c r="BK272" s="214">
        <f>ROUND(I272*H272,2)</f>
        <v>0</v>
      </c>
      <c r="BL272" s="25" t="s">
        <v>375</v>
      </c>
      <c r="BM272" s="25" t="s">
        <v>4368</v>
      </c>
    </row>
    <row r="273" spans="2:65" s="1" customFormat="1" ht="27">
      <c r="B273" s="42"/>
      <c r="C273" s="64"/>
      <c r="D273" s="223" t="s">
        <v>1656</v>
      </c>
      <c r="E273" s="64"/>
      <c r="F273" s="292" t="s">
        <v>4369</v>
      </c>
      <c r="G273" s="64"/>
      <c r="H273" s="64"/>
      <c r="I273" s="173"/>
      <c r="J273" s="64"/>
      <c r="K273" s="64"/>
      <c r="L273" s="62"/>
      <c r="M273" s="291"/>
      <c r="N273" s="43"/>
      <c r="O273" s="43"/>
      <c r="P273" s="43"/>
      <c r="Q273" s="43"/>
      <c r="R273" s="43"/>
      <c r="S273" s="43"/>
      <c r="T273" s="79"/>
      <c r="AT273" s="25" t="s">
        <v>1656</v>
      </c>
      <c r="AU273" s="25" t="s">
        <v>95</v>
      </c>
    </row>
    <row r="274" spans="2:65" s="13" customFormat="1" ht="13.5">
      <c r="B274" s="233"/>
      <c r="C274" s="234"/>
      <c r="D274" s="246" t="s">
        <v>451</v>
      </c>
      <c r="E274" s="234"/>
      <c r="F274" s="257" t="s">
        <v>4370</v>
      </c>
      <c r="G274" s="234"/>
      <c r="H274" s="258">
        <v>0.3</v>
      </c>
      <c r="I274" s="238"/>
      <c r="J274" s="234"/>
      <c r="K274" s="234"/>
      <c r="L274" s="239"/>
      <c r="M274" s="240"/>
      <c r="N274" s="241"/>
      <c r="O274" s="241"/>
      <c r="P274" s="241"/>
      <c r="Q274" s="241"/>
      <c r="R274" s="241"/>
      <c r="S274" s="241"/>
      <c r="T274" s="242"/>
      <c r="AT274" s="243" t="s">
        <v>451</v>
      </c>
      <c r="AU274" s="243" t="s">
        <v>95</v>
      </c>
      <c r="AV274" s="13" t="s">
        <v>84</v>
      </c>
      <c r="AW274" s="13" t="s">
        <v>6</v>
      </c>
      <c r="AX274" s="13" t="s">
        <v>82</v>
      </c>
      <c r="AY274" s="243" t="s">
        <v>308</v>
      </c>
    </row>
    <row r="275" spans="2:65" s="1" customFormat="1" ht="22.5" customHeight="1">
      <c r="B275" s="42"/>
      <c r="C275" s="277" t="s">
        <v>2055</v>
      </c>
      <c r="D275" s="277" t="s">
        <v>1079</v>
      </c>
      <c r="E275" s="278" t="s">
        <v>4371</v>
      </c>
      <c r="F275" s="279" t="s">
        <v>4372</v>
      </c>
      <c r="G275" s="280" t="s">
        <v>719</v>
      </c>
      <c r="H275" s="281">
        <v>0.72099999999999997</v>
      </c>
      <c r="I275" s="282"/>
      <c r="J275" s="283">
        <f>ROUND(I275*H275,2)</f>
        <v>0</v>
      </c>
      <c r="K275" s="279" t="s">
        <v>315</v>
      </c>
      <c r="L275" s="284"/>
      <c r="M275" s="285" t="s">
        <v>21</v>
      </c>
      <c r="N275" s="286" t="s">
        <v>45</v>
      </c>
      <c r="O275" s="43"/>
      <c r="P275" s="212">
        <f>O275*H275</f>
        <v>0</v>
      </c>
      <c r="Q275" s="212">
        <v>1</v>
      </c>
      <c r="R275" s="212">
        <f>Q275*H275</f>
        <v>0.72099999999999997</v>
      </c>
      <c r="S275" s="212">
        <v>0</v>
      </c>
      <c r="T275" s="213">
        <f>S275*H275</f>
        <v>0</v>
      </c>
      <c r="AR275" s="25" t="s">
        <v>619</v>
      </c>
      <c r="AT275" s="25" t="s">
        <v>1079</v>
      </c>
      <c r="AU275" s="25" t="s">
        <v>95</v>
      </c>
      <c r="AY275" s="25" t="s">
        <v>308</v>
      </c>
      <c r="BE275" s="214">
        <f>IF(N275="základní",J275,0)</f>
        <v>0</v>
      </c>
      <c r="BF275" s="214">
        <f>IF(N275="snížená",J275,0)</f>
        <v>0</v>
      </c>
      <c r="BG275" s="214">
        <f>IF(N275="zákl. přenesená",J275,0)</f>
        <v>0</v>
      </c>
      <c r="BH275" s="214">
        <f>IF(N275="sníž. přenesená",J275,0)</f>
        <v>0</v>
      </c>
      <c r="BI275" s="214">
        <f>IF(N275="nulová",J275,0)</f>
        <v>0</v>
      </c>
      <c r="BJ275" s="25" t="s">
        <v>82</v>
      </c>
      <c r="BK275" s="214">
        <f>ROUND(I275*H275,2)</f>
        <v>0</v>
      </c>
      <c r="BL275" s="25" t="s">
        <v>375</v>
      </c>
      <c r="BM275" s="25" t="s">
        <v>4373</v>
      </c>
    </row>
    <row r="276" spans="2:65" s="1" customFormat="1" ht="27">
      <c r="B276" s="42"/>
      <c r="C276" s="64"/>
      <c r="D276" s="223" t="s">
        <v>1656</v>
      </c>
      <c r="E276" s="64"/>
      <c r="F276" s="292" t="s">
        <v>4374</v>
      </c>
      <c r="G276" s="64"/>
      <c r="H276" s="64"/>
      <c r="I276" s="173"/>
      <c r="J276" s="64"/>
      <c r="K276" s="64"/>
      <c r="L276" s="62"/>
      <c r="M276" s="291"/>
      <c r="N276" s="43"/>
      <c r="O276" s="43"/>
      <c r="P276" s="43"/>
      <c r="Q276" s="43"/>
      <c r="R276" s="43"/>
      <c r="S276" s="43"/>
      <c r="T276" s="79"/>
      <c r="AT276" s="25" t="s">
        <v>1656</v>
      </c>
      <c r="AU276" s="25" t="s">
        <v>95</v>
      </c>
    </row>
    <row r="277" spans="2:65" s="13" customFormat="1" ht="13.5">
      <c r="B277" s="233"/>
      <c r="C277" s="234"/>
      <c r="D277" s="246" t="s">
        <v>451</v>
      </c>
      <c r="E277" s="234"/>
      <c r="F277" s="257" t="s">
        <v>4375</v>
      </c>
      <c r="G277" s="234"/>
      <c r="H277" s="258">
        <v>0.72099999999999997</v>
      </c>
      <c r="I277" s="238"/>
      <c r="J277" s="234"/>
      <c r="K277" s="234"/>
      <c r="L277" s="239"/>
      <c r="M277" s="240"/>
      <c r="N277" s="241"/>
      <c r="O277" s="241"/>
      <c r="P277" s="241"/>
      <c r="Q277" s="241"/>
      <c r="R277" s="241"/>
      <c r="S277" s="241"/>
      <c r="T277" s="242"/>
      <c r="AT277" s="243" t="s">
        <v>451</v>
      </c>
      <c r="AU277" s="243" t="s">
        <v>95</v>
      </c>
      <c r="AV277" s="13" t="s">
        <v>84</v>
      </c>
      <c r="AW277" s="13" t="s">
        <v>6</v>
      </c>
      <c r="AX277" s="13" t="s">
        <v>82</v>
      </c>
      <c r="AY277" s="243" t="s">
        <v>308</v>
      </c>
    </row>
    <row r="278" spans="2:65" s="1" customFormat="1" ht="22.5" customHeight="1">
      <c r="B278" s="42"/>
      <c r="C278" s="277" t="s">
        <v>2057</v>
      </c>
      <c r="D278" s="277" t="s">
        <v>1079</v>
      </c>
      <c r="E278" s="278" t="s">
        <v>4376</v>
      </c>
      <c r="F278" s="279" t="s">
        <v>4377</v>
      </c>
      <c r="G278" s="280" t="s">
        <v>719</v>
      </c>
      <c r="H278" s="281">
        <v>0.55900000000000005</v>
      </c>
      <c r="I278" s="282"/>
      <c r="J278" s="283">
        <f>ROUND(I278*H278,2)</f>
        <v>0</v>
      </c>
      <c r="K278" s="279" t="s">
        <v>315</v>
      </c>
      <c r="L278" s="284"/>
      <c r="M278" s="285" t="s">
        <v>21</v>
      </c>
      <c r="N278" s="286" t="s">
        <v>45</v>
      </c>
      <c r="O278" s="43"/>
      <c r="P278" s="212">
        <f>O278*H278</f>
        <v>0</v>
      </c>
      <c r="Q278" s="212">
        <v>1</v>
      </c>
      <c r="R278" s="212">
        <f>Q278*H278</f>
        <v>0.55900000000000005</v>
      </c>
      <c r="S278" s="212">
        <v>0</v>
      </c>
      <c r="T278" s="213">
        <f>S278*H278</f>
        <v>0</v>
      </c>
      <c r="AR278" s="25" t="s">
        <v>619</v>
      </c>
      <c r="AT278" s="25" t="s">
        <v>1079</v>
      </c>
      <c r="AU278" s="25" t="s">
        <v>95</v>
      </c>
      <c r="AY278" s="25" t="s">
        <v>308</v>
      </c>
      <c r="BE278" s="214">
        <f>IF(N278="základní",J278,0)</f>
        <v>0</v>
      </c>
      <c r="BF278" s="214">
        <f>IF(N278="snížená",J278,0)</f>
        <v>0</v>
      </c>
      <c r="BG278" s="214">
        <f>IF(N278="zákl. přenesená",J278,0)</f>
        <v>0</v>
      </c>
      <c r="BH278" s="214">
        <f>IF(N278="sníž. přenesená",J278,0)</f>
        <v>0</v>
      </c>
      <c r="BI278" s="214">
        <f>IF(N278="nulová",J278,0)</f>
        <v>0</v>
      </c>
      <c r="BJ278" s="25" t="s">
        <v>82</v>
      </c>
      <c r="BK278" s="214">
        <f>ROUND(I278*H278,2)</f>
        <v>0</v>
      </c>
      <c r="BL278" s="25" t="s">
        <v>375</v>
      </c>
      <c r="BM278" s="25" t="s">
        <v>4378</v>
      </c>
    </row>
    <row r="279" spans="2:65" s="1" customFormat="1" ht="27">
      <c r="B279" s="42"/>
      <c r="C279" s="64"/>
      <c r="D279" s="223" t="s">
        <v>1656</v>
      </c>
      <c r="E279" s="64"/>
      <c r="F279" s="292" t="s">
        <v>4379</v>
      </c>
      <c r="G279" s="64"/>
      <c r="H279" s="64"/>
      <c r="I279" s="173"/>
      <c r="J279" s="64"/>
      <c r="K279" s="64"/>
      <c r="L279" s="62"/>
      <c r="M279" s="291"/>
      <c r="N279" s="43"/>
      <c r="O279" s="43"/>
      <c r="P279" s="43"/>
      <c r="Q279" s="43"/>
      <c r="R279" s="43"/>
      <c r="S279" s="43"/>
      <c r="T279" s="79"/>
      <c r="AT279" s="25" t="s">
        <v>1656</v>
      </c>
      <c r="AU279" s="25" t="s">
        <v>95</v>
      </c>
    </row>
    <row r="280" spans="2:65" s="13" customFormat="1" ht="13.5">
      <c r="B280" s="233"/>
      <c r="C280" s="234"/>
      <c r="D280" s="246" t="s">
        <v>451</v>
      </c>
      <c r="E280" s="234"/>
      <c r="F280" s="257" t="s">
        <v>4380</v>
      </c>
      <c r="G280" s="234"/>
      <c r="H280" s="258">
        <v>0.55900000000000005</v>
      </c>
      <c r="I280" s="238"/>
      <c r="J280" s="234"/>
      <c r="K280" s="234"/>
      <c r="L280" s="239"/>
      <c r="M280" s="240"/>
      <c r="N280" s="241"/>
      <c r="O280" s="241"/>
      <c r="P280" s="241"/>
      <c r="Q280" s="241"/>
      <c r="R280" s="241"/>
      <c r="S280" s="241"/>
      <c r="T280" s="242"/>
      <c r="AT280" s="243" t="s">
        <v>451</v>
      </c>
      <c r="AU280" s="243" t="s">
        <v>95</v>
      </c>
      <c r="AV280" s="13" t="s">
        <v>84</v>
      </c>
      <c r="AW280" s="13" t="s">
        <v>6</v>
      </c>
      <c r="AX280" s="13" t="s">
        <v>82</v>
      </c>
      <c r="AY280" s="243" t="s">
        <v>308</v>
      </c>
    </row>
    <row r="281" spans="2:65" s="1" customFormat="1" ht="22.5" customHeight="1">
      <c r="B281" s="42"/>
      <c r="C281" s="277" t="s">
        <v>2061</v>
      </c>
      <c r="D281" s="277" t="s">
        <v>1079</v>
      </c>
      <c r="E281" s="278" t="s">
        <v>4381</v>
      </c>
      <c r="F281" s="279" t="s">
        <v>4382</v>
      </c>
      <c r="G281" s="280" t="s">
        <v>719</v>
      </c>
      <c r="H281" s="281">
        <v>1.6319999999999999</v>
      </c>
      <c r="I281" s="282"/>
      <c r="J281" s="283">
        <f>ROUND(I281*H281,2)</f>
        <v>0</v>
      </c>
      <c r="K281" s="279" t="s">
        <v>21</v>
      </c>
      <c r="L281" s="284"/>
      <c r="M281" s="285" t="s">
        <v>21</v>
      </c>
      <c r="N281" s="286" t="s">
        <v>45</v>
      </c>
      <c r="O281" s="43"/>
      <c r="P281" s="212">
        <f>O281*H281</f>
        <v>0</v>
      </c>
      <c r="Q281" s="212">
        <v>1</v>
      </c>
      <c r="R281" s="212">
        <f>Q281*H281</f>
        <v>1.6319999999999999</v>
      </c>
      <c r="S281" s="212">
        <v>0</v>
      </c>
      <c r="T281" s="213">
        <f>S281*H281</f>
        <v>0</v>
      </c>
      <c r="AR281" s="25" t="s">
        <v>619</v>
      </c>
      <c r="AT281" s="25" t="s">
        <v>1079</v>
      </c>
      <c r="AU281" s="25" t="s">
        <v>95</v>
      </c>
      <c r="AY281" s="25" t="s">
        <v>308</v>
      </c>
      <c r="BE281" s="214">
        <f>IF(N281="základní",J281,0)</f>
        <v>0</v>
      </c>
      <c r="BF281" s="214">
        <f>IF(N281="snížená",J281,0)</f>
        <v>0</v>
      </c>
      <c r="BG281" s="214">
        <f>IF(N281="zákl. přenesená",J281,0)</f>
        <v>0</v>
      </c>
      <c r="BH281" s="214">
        <f>IF(N281="sníž. přenesená",J281,0)</f>
        <v>0</v>
      </c>
      <c r="BI281" s="214">
        <f>IF(N281="nulová",J281,0)</f>
        <v>0</v>
      </c>
      <c r="BJ281" s="25" t="s">
        <v>82</v>
      </c>
      <c r="BK281" s="214">
        <f>ROUND(I281*H281,2)</f>
        <v>0</v>
      </c>
      <c r="BL281" s="25" t="s">
        <v>375</v>
      </c>
      <c r="BM281" s="25" t="s">
        <v>4383</v>
      </c>
    </row>
    <row r="282" spans="2:65" s="1" customFormat="1" ht="27">
      <c r="B282" s="42"/>
      <c r="C282" s="64"/>
      <c r="D282" s="223" t="s">
        <v>1656</v>
      </c>
      <c r="E282" s="64"/>
      <c r="F282" s="292" t="s">
        <v>4384</v>
      </c>
      <c r="G282" s="64"/>
      <c r="H282" s="64"/>
      <c r="I282" s="173"/>
      <c r="J282" s="64"/>
      <c r="K282" s="64"/>
      <c r="L282" s="62"/>
      <c r="M282" s="291"/>
      <c r="N282" s="43"/>
      <c r="O282" s="43"/>
      <c r="P282" s="43"/>
      <c r="Q282" s="43"/>
      <c r="R282" s="43"/>
      <c r="S282" s="43"/>
      <c r="T282" s="79"/>
      <c r="AT282" s="25" t="s">
        <v>1656</v>
      </c>
      <c r="AU282" s="25" t="s">
        <v>95</v>
      </c>
    </row>
    <row r="283" spans="2:65" s="13" customFormat="1" ht="13.5">
      <c r="B283" s="233"/>
      <c r="C283" s="234"/>
      <c r="D283" s="246" t="s">
        <v>451</v>
      </c>
      <c r="E283" s="234"/>
      <c r="F283" s="257" t="s">
        <v>4385</v>
      </c>
      <c r="G283" s="234"/>
      <c r="H283" s="258">
        <v>1.6319999999999999</v>
      </c>
      <c r="I283" s="238"/>
      <c r="J283" s="234"/>
      <c r="K283" s="234"/>
      <c r="L283" s="239"/>
      <c r="M283" s="240"/>
      <c r="N283" s="241"/>
      <c r="O283" s="241"/>
      <c r="P283" s="241"/>
      <c r="Q283" s="241"/>
      <c r="R283" s="241"/>
      <c r="S283" s="241"/>
      <c r="T283" s="242"/>
      <c r="AT283" s="243" t="s">
        <v>451</v>
      </c>
      <c r="AU283" s="243" t="s">
        <v>95</v>
      </c>
      <c r="AV283" s="13" t="s">
        <v>84</v>
      </c>
      <c r="AW283" s="13" t="s">
        <v>6</v>
      </c>
      <c r="AX283" s="13" t="s">
        <v>82</v>
      </c>
      <c r="AY283" s="243" t="s">
        <v>308</v>
      </c>
    </row>
    <row r="284" spans="2:65" s="1" customFormat="1" ht="22.5" customHeight="1">
      <c r="B284" s="42"/>
      <c r="C284" s="277" t="s">
        <v>2063</v>
      </c>
      <c r="D284" s="277" t="s">
        <v>1079</v>
      </c>
      <c r="E284" s="278" t="s">
        <v>4386</v>
      </c>
      <c r="F284" s="279" t="s">
        <v>4387</v>
      </c>
      <c r="G284" s="280" t="s">
        <v>719</v>
      </c>
      <c r="H284" s="281">
        <v>2.2469999999999999</v>
      </c>
      <c r="I284" s="282"/>
      <c r="J284" s="283">
        <f>ROUND(I284*H284,2)</f>
        <v>0</v>
      </c>
      <c r="K284" s="279" t="s">
        <v>21</v>
      </c>
      <c r="L284" s="284"/>
      <c r="M284" s="285" t="s">
        <v>21</v>
      </c>
      <c r="N284" s="286" t="s">
        <v>45</v>
      </c>
      <c r="O284" s="43"/>
      <c r="P284" s="212">
        <f>O284*H284</f>
        <v>0</v>
      </c>
      <c r="Q284" s="212">
        <v>1</v>
      </c>
      <c r="R284" s="212">
        <f>Q284*H284</f>
        <v>2.2469999999999999</v>
      </c>
      <c r="S284" s="212">
        <v>0</v>
      </c>
      <c r="T284" s="213">
        <f>S284*H284</f>
        <v>0</v>
      </c>
      <c r="AR284" s="25" t="s">
        <v>619</v>
      </c>
      <c r="AT284" s="25" t="s">
        <v>1079</v>
      </c>
      <c r="AU284" s="25" t="s">
        <v>95</v>
      </c>
      <c r="AY284" s="25" t="s">
        <v>308</v>
      </c>
      <c r="BE284" s="214">
        <f>IF(N284="základní",J284,0)</f>
        <v>0</v>
      </c>
      <c r="BF284" s="214">
        <f>IF(N284="snížená",J284,0)</f>
        <v>0</v>
      </c>
      <c r="BG284" s="214">
        <f>IF(N284="zákl. přenesená",J284,0)</f>
        <v>0</v>
      </c>
      <c r="BH284" s="214">
        <f>IF(N284="sníž. přenesená",J284,0)</f>
        <v>0</v>
      </c>
      <c r="BI284" s="214">
        <f>IF(N284="nulová",J284,0)</f>
        <v>0</v>
      </c>
      <c r="BJ284" s="25" t="s">
        <v>82</v>
      </c>
      <c r="BK284" s="214">
        <f>ROUND(I284*H284,2)</f>
        <v>0</v>
      </c>
      <c r="BL284" s="25" t="s">
        <v>375</v>
      </c>
      <c r="BM284" s="25" t="s">
        <v>4388</v>
      </c>
    </row>
    <row r="285" spans="2:65" s="1" customFormat="1" ht="27">
      <c r="B285" s="42"/>
      <c r="C285" s="64"/>
      <c r="D285" s="223" t="s">
        <v>1656</v>
      </c>
      <c r="E285" s="64"/>
      <c r="F285" s="292" t="s">
        <v>4389</v>
      </c>
      <c r="G285" s="64"/>
      <c r="H285" s="64"/>
      <c r="I285" s="173"/>
      <c r="J285" s="64"/>
      <c r="K285" s="64"/>
      <c r="L285" s="62"/>
      <c r="M285" s="291"/>
      <c r="N285" s="43"/>
      <c r="O285" s="43"/>
      <c r="P285" s="43"/>
      <c r="Q285" s="43"/>
      <c r="R285" s="43"/>
      <c r="S285" s="43"/>
      <c r="T285" s="79"/>
      <c r="AT285" s="25" t="s">
        <v>1656</v>
      </c>
      <c r="AU285" s="25" t="s">
        <v>95</v>
      </c>
    </row>
    <row r="286" spans="2:65" s="13" customFormat="1" ht="13.5">
      <c r="B286" s="233"/>
      <c r="C286" s="234"/>
      <c r="D286" s="246" t="s">
        <v>451</v>
      </c>
      <c r="E286" s="234"/>
      <c r="F286" s="257" t="s">
        <v>4390</v>
      </c>
      <c r="G286" s="234"/>
      <c r="H286" s="258">
        <v>2.2469999999999999</v>
      </c>
      <c r="I286" s="238"/>
      <c r="J286" s="234"/>
      <c r="K286" s="234"/>
      <c r="L286" s="239"/>
      <c r="M286" s="240"/>
      <c r="N286" s="241"/>
      <c r="O286" s="241"/>
      <c r="P286" s="241"/>
      <c r="Q286" s="241"/>
      <c r="R286" s="241"/>
      <c r="S286" s="241"/>
      <c r="T286" s="242"/>
      <c r="AT286" s="243" t="s">
        <v>451</v>
      </c>
      <c r="AU286" s="243" t="s">
        <v>95</v>
      </c>
      <c r="AV286" s="13" t="s">
        <v>84</v>
      </c>
      <c r="AW286" s="13" t="s">
        <v>6</v>
      </c>
      <c r="AX286" s="13" t="s">
        <v>82</v>
      </c>
      <c r="AY286" s="243" t="s">
        <v>308</v>
      </c>
    </row>
    <row r="287" spans="2:65" s="1" customFormat="1" ht="22.5" customHeight="1">
      <c r="B287" s="42"/>
      <c r="C287" s="277" t="s">
        <v>2067</v>
      </c>
      <c r="D287" s="277" t="s">
        <v>1079</v>
      </c>
      <c r="E287" s="278" t="s">
        <v>4391</v>
      </c>
      <c r="F287" s="279" t="s">
        <v>4392</v>
      </c>
      <c r="G287" s="280" t="s">
        <v>719</v>
      </c>
      <c r="H287" s="281">
        <v>2.1999999999999999E-2</v>
      </c>
      <c r="I287" s="282"/>
      <c r="J287" s="283">
        <f>ROUND(I287*H287,2)</f>
        <v>0</v>
      </c>
      <c r="K287" s="279" t="s">
        <v>315</v>
      </c>
      <c r="L287" s="284"/>
      <c r="M287" s="285" t="s">
        <v>21</v>
      </c>
      <c r="N287" s="286" t="s">
        <v>45</v>
      </c>
      <c r="O287" s="43"/>
      <c r="P287" s="212">
        <f>O287*H287</f>
        <v>0</v>
      </c>
      <c r="Q287" s="212">
        <v>1</v>
      </c>
      <c r="R287" s="212">
        <f>Q287*H287</f>
        <v>2.1999999999999999E-2</v>
      </c>
      <c r="S287" s="212">
        <v>0</v>
      </c>
      <c r="T287" s="213">
        <f>S287*H287</f>
        <v>0</v>
      </c>
      <c r="AR287" s="25" t="s">
        <v>619</v>
      </c>
      <c r="AT287" s="25" t="s">
        <v>1079</v>
      </c>
      <c r="AU287" s="25" t="s">
        <v>95</v>
      </c>
      <c r="AY287" s="25" t="s">
        <v>308</v>
      </c>
      <c r="BE287" s="214">
        <f>IF(N287="základní",J287,0)</f>
        <v>0</v>
      </c>
      <c r="BF287" s="214">
        <f>IF(N287="snížená",J287,0)</f>
        <v>0</v>
      </c>
      <c r="BG287" s="214">
        <f>IF(N287="zákl. přenesená",J287,0)</f>
        <v>0</v>
      </c>
      <c r="BH287" s="214">
        <f>IF(N287="sníž. přenesená",J287,0)</f>
        <v>0</v>
      </c>
      <c r="BI287" s="214">
        <f>IF(N287="nulová",J287,0)</f>
        <v>0</v>
      </c>
      <c r="BJ287" s="25" t="s">
        <v>82</v>
      </c>
      <c r="BK287" s="214">
        <f>ROUND(I287*H287,2)</f>
        <v>0</v>
      </c>
      <c r="BL287" s="25" t="s">
        <v>375</v>
      </c>
      <c r="BM287" s="25" t="s">
        <v>4393</v>
      </c>
    </row>
    <row r="288" spans="2:65" s="1" customFormat="1" ht="27">
      <c r="B288" s="42"/>
      <c r="C288" s="64"/>
      <c r="D288" s="223" t="s">
        <v>1656</v>
      </c>
      <c r="E288" s="64"/>
      <c r="F288" s="292" t="s">
        <v>4394</v>
      </c>
      <c r="G288" s="64"/>
      <c r="H288" s="64"/>
      <c r="I288" s="173"/>
      <c r="J288" s="64"/>
      <c r="K288" s="64"/>
      <c r="L288" s="62"/>
      <c r="M288" s="291"/>
      <c r="N288" s="43"/>
      <c r="O288" s="43"/>
      <c r="P288" s="43"/>
      <c r="Q288" s="43"/>
      <c r="R288" s="43"/>
      <c r="S288" s="43"/>
      <c r="T288" s="79"/>
      <c r="AT288" s="25" t="s">
        <v>1656</v>
      </c>
      <c r="AU288" s="25" t="s">
        <v>95</v>
      </c>
    </row>
    <row r="289" spans="2:65" s="13" customFormat="1" ht="13.5">
      <c r="B289" s="233"/>
      <c r="C289" s="234"/>
      <c r="D289" s="246" t="s">
        <v>451</v>
      </c>
      <c r="E289" s="234"/>
      <c r="F289" s="257" t="s">
        <v>4395</v>
      </c>
      <c r="G289" s="234"/>
      <c r="H289" s="258">
        <v>2.1999999999999999E-2</v>
      </c>
      <c r="I289" s="238"/>
      <c r="J289" s="234"/>
      <c r="K289" s="234"/>
      <c r="L289" s="239"/>
      <c r="M289" s="240"/>
      <c r="N289" s="241"/>
      <c r="O289" s="241"/>
      <c r="P289" s="241"/>
      <c r="Q289" s="241"/>
      <c r="R289" s="241"/>
      <c r="S289" s="241"/>
      <c r="T289" s="242"/>
      <c r="AT289" s="243" t="s">
        <v>451</v>
      </c>
      <c r="AU289" s="243" t="s">
        <v>95</v>
      </c>
      <c r="AV289" s="13" t="s">
        <v>84</v>
      </c>
      <c r="AW289" s="13" t="s">
        <v>6</v>
      </c>
      <c r="AX289" s="13" t="s">
        <v>82</v>
      </c>
      <c r="AY289" s="243" t="s">
        <v>308</v>
      </c>
    </row>
    <row r="290" spans="2:65" s="1" customFormat="1" ht="22.5" customHeight="1">
      <c r="B290" s="42"/>
      <c r="C290" s="277" t="s">
        <v>2071</v>
      </c>
      <c r="D290" s="277" t="s">
        <v>1079</v>
      </c>
      <c r="E290" s="278" t="s">
        <v>4162</v>
      </c>
      <c r="F290" s="279" t="s">
        <v>4163</v>
      </c>
      <c r="G290" s="280" t="s">
        <v>719</v>
      </c>
      <c r="H290" s="281">
        <v>4.3760000000000003</v>
      </c>
      <c r="I290" s="282"/>
      <c r="J290" s="283">
        <f>ROUND(I290*H290,2)</f>
        <v>0</v>
      </c>
      <c r="K290" s="279" t="s">
        <v>315</v>
      </c>
      <c r="L290" s="284"/>
      <c r="M290" s="285" t="s">
        <v>21</v>
      </c>
      <c r="N290" s="286" t="s">
        <v>45</v>
      </c>
      <c r="O290" s="43"/>
      <c r="P290" s="212">
        <f>O290*H290</f>
        <v>0</v>
      </c>
      <c r="Q290" s="212">
        <v>1</v>
      </c>
      <c r="R290" s="212">
        <f>Q290*H290</f>
        <v>4.3760000000000003</v>
      </c>
      <c r="S290" s="212">
        <v>0</v>
      </c>
      <c r="T290" s="213">
        <f>S290*H290</f>
        <v>0</v>
      </c>
      <c r="AR290" s="25" t="s">
        <v>619</v>
      </c>
      <c r="AT290" s="25" t="s">
        <v>1079</v>
      </c>
      <c r="AU290" s="25" t="s">
        <v>95</v>
      </c>
      <c r="AY290" s="25" t="s">
        <v>308</v>
      </c>
      <c r="BE290" s="214">
        <f>IF(N290="základní",J290,0)</f>
        <v>0</v>
      </c>
      <c r="BF290" s="214">
        <f>IF(N290="snížená",J290,0)</f>
        <v>0</v>
      </c>
      <c r="BG290" s="214">
        <f>IF(N290="zákl. přenesená",J290,0)</f>
        <v>0</v>
      </c>
      <c r="BH290" s="214">
        <f>IF(N290="sníž. přenesená",J290,0)</f>
        <v>0</v>
      </c>
      <c r="BI290" s="214">
        <f>IF(N290="nulová",J290,0)</f>
        <v>0</v>
      </c>
      <c r="BJ290" s="25" t="s">
        <v>82</v>
      </c>
      <c r="BK290" s="214">
        <f>ROUND(I290*H290,2)</f>
        <v>0</v>
      </c>
      <c r="BL290" s="25" t="s">
        <v>375</v>
      </c>
      <c r="BM290" s="25" t="s">
        <v>4396</v>
      </c>
    </row>
    <row r="291" spans="2:65" s="1" customFormat="1" ht="27">
      <c r="B291" s="42"/>
      <c r="C291" s="64"/>
      <c r="D291" s="223" t="s">
        <v>1656</v>
      </c>
      <c r="E291" s="64"/>
      <c r="F291" s="292" t="s">
        <v>4165</v>
      </c>
      <c r="G291" s="64"/>
      <c r="H291" s="64"/>
      <c r="I291" s="173"/>
      <c r="J291" s="64"/>
      <c r="K291" s="64"/>
      <c r="L291" s="62"/>
      <c r="M291" s="291"/>
      <c r="N291" s="43"/>
      <c r="O291" s="43"/>
      <c r="P291" s="43"/>
      <c r="Q291" s="43"/>
      <c r="R291" s="43"/>
      <c r="S291" s="43"/>
      <c r="T291" s="79"/>
      <c r="AT291" s="25" t="s">
        <v>1656</v>
      </c>
      <c r="AU291" s="25" t="s">
        <v>95</v>
      </c>
    </row>
    <row r="292" spans="2:65" s="13" customFormat="1" ht="13.5">
      <c r="B292" s="233"/>
      <c r="C292" s="234"/>
      <c r="D292" s="246" t="s">
        <v>451</v>
      </c>
      <c r="E292" s="234"/>
      <c r="F292" s="257" t="s">
        <v>4397</v>
      </c>
      <c r="G292" s="234"/>
      <c r="H292" s="258">
        <v>4.3760000000000003</v>
      </c>
      <c r="I292" s="238"/>
      <c r="J292" s="234"/>
      <c r="K292" s="234"/>
      <c r="L292" s="239"/>
      <c r="M292" s="240"/>
      <c r="N292" s="241"/>
      <c r="O292" s="241"/>
      <c r="P292" s="241"/>
      <c r="Q292" s="241"/>
      <c r="R292" s="241"/>
      <c r="S292" s="241"/>
      <c r="T292" s="242"/>
      <c r="AT292" s="243" t="s">
        <v>451</v>
      </c>
      <c r="AU292" s="243" t="s">
        <v>95</v>
      </c>
      <c r="AV292" s="13" t="s">
        <v>84</v>
      </c>
      <c r="AW292" s="13" t="s">
        <v>6</v>
      </c>
      <c r="AX292" s="13" t="s">
        <v>82</v>
      </c>
      <c r="AY292" s="243" t="s">
        <v>308</v>
      </c>
    </row>
    <row r="293" spans="2:65" s="1" customFormat="1" ht="22.5" customHeight="1">
      <c r="B293" s="42"/>
      <c r="C293" s="277" t="s">
        <v>2075</v>
      </c>
      <c r="D293" s="277" t="s">
        <v>1079</v>
      </c>
      <c r="E293" s="278" t="s">
        <v>4398</v>
      </c>
      <c r="F293" s="279" t="s">
        <v>4399</v>
      </c>
      <c r="G293" s="280" t="s">
        <v>719</v>
      </c>
      <c r="H293" s="281">
        <v>1.335</v>
      </c>
      <c r="I293" s="282"/>
      <c r="J293" s="283">
        <f>ROUND(I293*H293,2)</f>
        <v>0</v>
      </c>
      <c r="K293" s="279" t="s">
        <v>315</v>
      </c>
      <c r="L293" s="284"/>
      <c r="M293" s="285" t="s">
        <v>21</v>
      </c>
      <c r="N293" s="286" t="s">
        <v>45</v>
      </c>
      <c r="O293" s="43"/>
      <c r="P293" s="212">
        <f>O293*H293</f>
        <v>0</v>
      </c>
      <c r="Q293" s="212">
        <v>1</v>
      </c>
      <c r="R293" s="212">
        <f>Q293*H293</f>
        <v>1.335</v>
      </c>
      <c r="S293" s="212">
        <v>0</v>
      </c>
      <c r="T293" s="213">
        <f>S293*H293</f>
        <v>0</v>
      </c>
      <c r="AR293" s="25" t="s">
        <v>619</v>
      </c>
      <c r="AT293" s="25" t="s">
        <v>1079</v>
      </c>
      <c r="AU293" s="25" t="s">
        <v>95</v>
      </c>
      <c r="AY293" s="25" t="s">
        <v>308</v>
      </c>
      <c r="BE293" s="214">
        <f>IF(N293="základní",J293,0)</f>
        <v>0</v>
      </c>
      <c r="BF293" s="214">
        <f>IF(N293="snížená",J293,0)</f>
        <v>0</v>
      </c>
      <c r="BG293" s="214">
        <f>IF(N293="zákl. přenesená",J293,0)</f>
        <v>0</v>
      </c>
      <c r="BH293" s="214">
        <f>IF(N293="sníž. přenesená",J293,0)</f>
        <v>0</v>
      </c>
      <c r="BI293" s="214">
        <f>IF(N293="nulová",J293,0)</f>
        <v>0</v>
      </c>
      <c r="BJ293" s="25" t="s">
        <v>82</v>
      </c>
      <c r="BK293" s="214">
        <f>ROUND(I293*H293,2)</f>
        <v>0</v>
      </c>
      <c r="BL293" s="25" t="s">
        <v>375</v>
      </c>
      <c r="BM293" s="25" t="s">
        <v>4400</v>
      </c>
    </row>
    <row r="294" spans="2:65" s="1" customFormat="1" ht="27">
      <c r="B294" s="42"/>
      <c r="C294" s="64"/>
      <c r="D294" s="223" t="s">
        <v>1656</v>
      </c>
      <c r="E294" s="64"/>
      <c r="F294" s="292" t="s">
        <v>4401</v>
      </c>
      <c r="G294" s="64"/>
      <c r="H294" s="64"/>
      <c r="I294" s="173"/>
      <c r="J294" s="64"/>
      <c r="K294" s="64"/>
      <c r="L294" s="62"/>
      <c r="M294" s="291"/>
      <c r="N294" s="43"/>
      <c r="O294" s="43"/>
      <c r="P294" s="43"/>
      <c r="Q294" s="43"/>
      <c r="R294" s="43"/>
      <c r="S294" s="43"/>
      <c r="T294" s="79"/>
      <c r="AT294" s="25" t="s">
        <v>1656</v>
      </c>
      <c r="AU294" s="25" t="s">
        <v>95</v>
      </c>
    </row>
    <row r="295" spans="2:65" s="13" customFormat="1" ht="13.5">
      <c r="B295" s="233"/>
      <c r="C295" s="234"/>
      <c r="D295" s="246" t="s">
        <v>451</v>
      </c>
      <c r="E295" s="234"/>
      <c r="F295" s="257" t="s">
        <v>4402</v>
      </c>
      <c r="G295" s="234"/>
      <c r="H295" s="258">
        <v>1.335</v>
      </c>
      <c r="I295" s="238"/>
      <c r="J295" s="234"/>
      <c r="K295" s="234"/>
      <c r="L295" s="239"/>
      <c r="M295" s="240"/>
      <c r="N295" s="241"/>
      <c r="O295" s="241"/>
      <c r="P295" s="241"/>
      <c r="Q295" s="241"/>
      <c r="R295" s="241"/>
      <c r="S295" s="241"/>
      <c r="T295" s="242"/>
      <c r="AT295" s="243" t="s">
        <v>451</v>
      </c>
      <c r="AU295" s="243" t="s">
        <v>95</v>
      </c>
      <c r="AV295" s="13" t="s">
        <v>84</v>
      </c>
      <c r="AW295" s="13" t="s">
        <v>6</v>
      </c>
      <c r="AX295" s="13" t="s">
        <v>82</v>
      </c>
      <c r="AY295" s="243" t="s">
        <v>308</v>
      </c>
    </row>
    <row r="296" spans="2:65" s="1" customFormat="1" ht="22.5" customHeight="1">
      <c r="B296" s="42"/>
      <c r="C296" s="277" t="s">
        <v>2080</v>
      </c>
      <c r="D296" s="277" t="s">
        <v>1079</v>
      </c>
      <c r="E296" s="278" t="s">
        <v>4403</v>
      </c>
      <c r="F296" s="279" t="s">
        <v>4404</v>
      </c>
      <c r="G296" s="280" t="s">
        <v>719</v>
      </c>
      <c r="H296" s="281">
        <v>1.002</v>
      </c>
      <c r="I296" s="282"/>
      <c r="J296" s="283">
        <f>ROUND(I296*H296,2)</f>
        <v>0</v>
      </c>
      <c r="K296" s="279" t="s">
        <v>315</v>
      </c>
      <c r="L296" s="284"/>
      <c r="M296" s="285" t="s">
        <v>21</v>
      </c>
      <c r="N296" s="286" t="s">
        <v>45</v>
      </c>
      <c r="O296" s="43"/>
      <c r="P296" s="212">
        <f>O296*H296</f>
        <v>0</v>
      </c>
      <c r="Q296" s="212">
        <v>1</v>
      </c>
      <c r="R296" s="212">
        <f>Q296*H296</f>
        <v>1.002</v>
      </c>
      <c r="S296" s="212">
        <v>0</v>
      </c>
      <c r="T296" s="213">
        <f>S296*H296</f>
        <v>0</v>
      </c>
      <c r="AR296" s="25" t="s">
        <v>619</v>
      </c>
      <c r="AT296" s="25" t="s">
        <v>1079</v>
      </c>
      <c r="AU296" s="25" t="s">
        <v>95</v>
      </c>
      <c r="AY296" s="25" t="s">
        <v>308</v>
      </c>
      <c r="BE296" s="214">
        <f>IF(N296="základní",J296,0)</f>
        <v>0</v>
      </c>
      <c r="BF296" s="214">
        <f>IF(N296="snížená",J296,0)</f>
        <v>0</v>
      </c>
      <c r="BG296" s="214">
        <f>IF(N296="zákl. přenesená",J296,0)</f>
        <v>0</v>
      </c>
      <c r="BH296" s="214">
        <f>IF(N296="sníž. přenesená",J296,0)</f>
        <v>0</v>
      </c>
      <c r="BI296" s="214">
        <f>IF(N296="nulová",J296,0)</f>
        <v>0</v>
      </c>
      <c r="BJ296" s="25" t="s">
        <v>82</v>
      </c>
      <c r="BK296" s="214">
        <f>ROUND(I296*H296,2)</f>
        <v>0</v>
      </c>
      <c r="BL296" s="25" t="s">
        <v>375</v>
      </c>
      <c r="BM296" s="25" t="s">
        <v>4405</v>
      </c>
    </row>
    <row r="297" spans="2:65" s="1" customFormat="1" ht="27">
      <c r="B297" s="42"/>
      <c r="C297" s="64"/>
      <c r="D297" s="223" t="s">
        <v>1656</v>
      </c>
      <c r="E297" s="64"/>
      <c r="F297" s="292" t="s">
        <v>4406</v>
      </c>
      <c r="G297" s="64"/>
      <c r="H297" s="64"/>
      <c r="I297" s="173"/>
      <c r="J297" s="64"/>
      <c r="K297" s="64"/>
      <c r="L297" s="62"/>
      <c r="M297" s="291"/>
      <c r="N297" s="43"/>
      <c r="O297" s="43"/>
      <c r="P297" s="43"/>
      <c r="Q297" s="43"/>
      <c r="R297" s="43"/>
      <c r="S297" s="43"/>
      <c r="T297" s="79"/>
      <c r="AT297" s="25" t="s">
        <v>1656</v>
      </c>
      <c r="AU297" s="25" t="s">
        <v>95</v>
      </c>
    </row>
    <row r="298" spans="2:65" s="13" customFormat="1" ht="13.5">
      <c r="B298" s="233"/>
      <c r="C298" s="234"/>
      <c r="D298" s="246" t="s">
        <v>451</v>
      </c>
      <c r="E298" s="234"/>
      <c r="F298" s="257" t="s">
        <v>4407</v>
      </c>
      <c r="G298" s="234"/>
      <c r="H298" s="258">
        <v>1.002</v>
      </c>
      <c r="I298" s="238"/>
      <c r="J298" s="234"/>
      <c r="K298" s="234"/>
      <c r="L298" s="239"/>
      <c r="M298" s="240"/>
      <c r="N298" s="241"/>
      <c r="O298" s="241"/>
      <c r="P298" s="241"/>
      <c r="Q298" s="241"/>
      <c r="R298" s="241"/>
      <c r="S298" s="241"/>
      <c r="T298" s="242"/>
      <c r="AT298" s="243" t="s">
        <v>451</v>
      </c>
      <c r="AU298" s="243" t="s">
        <v>95</v>
      </c>
      <c r="AV298" s="13" t="s">
        <v>84</v>
      </c>
      <c r="AW298" s="13" t="s">
        <v>6</v>
      </c>
      <c r="AX298" s="13" t="s">
        <v>82</v>
      </c>
      <c r="AY298" s="243" t="s">
        <v>308</v>
      </c>
    </row>
    <row r="299" spans="2:65" s="1" customFormat="1" ht="22.5" customHeight="1">
      <c r="B299" s="42"/>
      <c r="C299" s="277" t="s">
        <v>2084</v>
      </c>
      <c r="D299" s="277" t="s">
        <v>1079</v>
      </c>
      <c r="E299" s="278" t="s">
        <v>4408</v>
      </c>
      <c r="F299" s="279" t="s">
        <v>4409</v>
      </c>
      <c r="G299" s="280" t="s">
        <v>719</v>
      </c>
      <c r="H299" s="281">
        <v>0.106</v>
      </c>
      <c r="I299" s="282"/>
      <c r="J299" s="283">
        <f>ROUND(I299*H299,2)</f>
        <v>0</v>
      </c>
      <c r="K299" s="279" t="s">
        <v>315</v>
      </c>
      <c r="L299" s="284"/>
      <c r="M299" s="285" t="s">
        <v>21</v>
      </c>
      <c r="N299" s="286" t="s">
        <v>45</v>
      </c>
      <c r="O299" s="43"/>
      <c r="P299" s="212">
        <f>O299*H299</f>
        <v>0</v>
      </c>
      <c r="Q299" s="212">
        <v>1</v>
      </c>
      <c r="R299" s="212">
        <f>Q299*H299</f>
        <v>0.106</v>
      </c>
      <c r="S299" s="212">
        <v>0</v>
      </c>
      <c r="T299" s="213">
        <f>S299*H299</f>
        <v>0</v>
      </c>
      <c r="AR299" s="25" t="s">
        <v>619</v>
      </c>
      <c r="AT299" s="25" t="s">
        <v>1079</v>
      </c>
      <c r="AU299" s="25" t="s">
        <v>95</v>
      </c>
      <c r="AY299" s="25" t="s">
        <v>308</v>
      </c>
      <c r="BE299" s="214">
        <f>IF(N299="základní",J299,0)</f>
        <v>0</v>
      </c>
      <c r="BF299" s="214">
        <f>IF(N299="snížená",J299,0)</f>
        <v>0</v>
      </c>
      <c r="BG299" s="214">
        <f>IF(N299="zákl. přenesená",J299,0)</f>
        <v>0</v>
      </c>
      <c r="BH299" s="214">
        <f>IF(N299="sníž. přenesená",J299,0)</f>
        <v>0</v>
      </c>
      <c r="BI299" s="214">
        <f>IF(N299="nulová",J299,0)</f>
        <v>0</v>
      </c>
      <c r="BJ299" s="25" t="s">
        <v>82</v>
      </c>
      <c r="BK299" s="214">
        <f>ROUND(I299*H299,2)</f>
        <v>0</v>
      </c>
      <c r="BL299" s="25" t="s">
        <v>375</v>
      </c>
      <c r="BM299" s="25" t="s">
        <v>4410</v>
      </c>
    </row>
    <row r="300" spans="2:65" s="1" customFormat="1" ht="27">
      <c r="B300" s="42"/>
      <c r="C300" s="64"/>
      <c r="D300" s="223" t="s">
        <v>1656</v>
      </c>
      <c r="E300" s="64"/>
      <c r="F300" s="292" t="s">
        <v>4411</v>
      </c>
      <c r="G300" s="64"/>
      <c r="H300" s="64"/>
      <c r="I300" s="173"/>
      <c r="J300" s="64"/>
      <c r="K300" s="64"/>
      <c r="L300" s="62"/>
      <c r="M300" s="291"/>
      <c r="N300" s="43"/>
      <c r="O300" s="43"/>
      <c r="P300" s="43"/>
      <c r="Q300" s="43"/>
      <c r="R300" s="43"/>
      <c r="S300" s="43"/>
      <c r="T300" s="79"/>
      <c r="AT300" s="25" t="s">
        <v>1656</v>
      </c>
      <c r="AU300" s="25" t="s">
        <v>95</v>
      </c>
    </row>
    <row r="301" spans="2:65" s="13" customFormat="1" ht="13.5">
      <c r="B301" s="233"/>
      <c r="C301" s="234"/>
      <c r="D301" s="246" t="s">
        <v>451</v>
      </c>
      <c r="E301" s="234"/>
      <c r="F301" s="257" t="s">
        <v>4412</v>
      </c>
      <c r="G301" s="234"/>
      <c r="H301" s="258">
        <v>0.106</v>
      </c>
      <c r="I301" s="238"/>
      <c r="J301" s="234"/>
      <c r="K301" s="234"/>
      <c r="L301" s="239"/>
      <c r="M301" s="240"/>
      <c r="N301" s="241"/>
      <c r="O301" s="241"/>
      <c r="P301" s="241"/>
      <c r="Q301" s="241"/>
      <c r="R301" s="241"/>
      <c r="S301" s="241"/>
      <c r="T301" s="242"/>
      <c r="AT301" s="243" t="s">
        <v>451</v>
      </c>
      <c r="AU301" s="243" t="s">
        <v>95</v>
      </c>
      <c r="AV301" s="13" t="s">
        <v>84</v>
      </c>
      <c r="AW301" s="13" t="s">
        <v>6</v>
      </c>
      <c r="AX301" s="13" t="s">
        <v>82</v>
      </c>
      <c r="AY301" s="243" t="s">
        <v>308</v>
      </c>
    </row>
    <row r="302" spans="2:65" s="1" customFormat="1" ht="22.5" customHeight="1">
      <c r="B302" s="42"/>
      <c r="C302" s="277" t="s">
        <v>2088</v>
      </c>
      <c r="D302" s="277" t="s">
        <v>1079</v>
      </c>
      <c r="E302" s="278" t="s">
        <v>4413</v>
      </c>
      <c r="F302" s="279" t="s">
        <v>4414</v>
      </c>
      <c r="G302" s="280" t="s">
        <v>719</v>
      </c>
      <c r="H302" s="281">
        <v>0.71399999999999997</v>
      </c>
      <c r="I302" s="282"/>
      <c r="J302" s="283">
        <f>ROUND(I302*H302,2)</f>
        <v>0</v>
      </c>
      <c r="K302" s="279" t="s">
        <v>21</v>
      </c>
      <c r="L302" s="284"/>
      <c r="M302" s="285" t="s">
        <v>21</v>
      </c>
      <c r="N302" s="286" t="s">
        <v>45</v>
      </c>
      <c r="O302" s="43"/>
      <c r="P302" s="212">
        <f>O302*H302</f>
        <v>0</v>
      </c>
      <c r="Q302" s="212">
        <v>1</v>
      </c>
      <c r="R302" s="212">
        <f>Q302*H302</f>
        <v>0.71399999999999997</v>
      </c>
      <c r="S302" s="212">
        <v>0</v>
      </c>
      <c r="T302" s="213">
        <f>S302*H302</f>
        <v>0</v>
      </c>
      <c r="AR302" s="25" t="s">
        <v>619</v>
      </c>
      <c r="AT302" s="25" t="s">
        <v>1079</v>
      </c>
      <c r="AU302" s="25" t="s">
        <v>95</v>
      </c>
      <c r="AY302" s="25" t="s">
        <v>308</v>
      </c>
      <c r="BE302" s="214">
        <f>IF(N302="základní",J302,0)</f>
        <v>0</v>
      </c>
      <c r="BF302" s="214">
        <f>IF(N302="snížená",J302,0)</f>
        <v>0</v>
      </c>
      <c r="BG302" s="214">
        <f>IF(N302="zákl. přenesená",J302,0)</f>
        <v>0</v>
      </c>
      <c r="BH302" s="214">
        <f>IF(N302="sníž. přenesená",J302,0)</f>
        <v>0</v>
      </c>
      <c r="BI302" s="214">
        <f>IF(N302="nulová",J302,0)</f>
        <v>0</v>
      </c>
      <c r="BJ302" s="25" t="s">
        <v>82</v>
      </c>
      <c r="BK302" s="214">
        <f>ROUND(I302*H302,2)</f>
        <v>0</v>
      </c>
      <c r="BL302" s="25" t="s">
        <v>375</v>
      </c>
      <c r="BM302" s="25" t="s">
        <v>4415</v>
      </c>
    </row>
    <row r="303" spans="2:65" s="1" customFormat="1" ht="27">
      <c r="B303" s="42"/>
      <c r="C303" s="64"/>
      <c r="D303" s="223" t="s">
        <v>1656</v>
      </c>
      <c r="E303" s="64"/>
      <c r="F303" s="292" t="s">
        <v>4416</v>
      </c>
      <c r="G303" s="64"/>
      <c r="H303" s="64"/>
      <c r="I303" s="173"/>
      <c r="J303" s="64"/>
      <c r="K303" s="64"/>
      <c r="L303" s="62"/>
      <c r="M303" s="291"/>
      <c r="N303" s="43"/>
      <c r="O303" s="43"/>
      <c r="P303" s="43"/>
      <c r="Q303" s="43"/>
      <c r="R303" s="43"/>
      <c r="S303" s="43"/>
      <c r="T303" s="79"/>
      <c r="AT303" s="25" t="s">
        <v>1656</v>
      </c>
      <c r="AU303" s="25" t="s">
        <v>95</v>
      </c>
    </row>
    <row r="304" spans="2:65" s="13" customFormat="1" ht="13.5">
      <c r="B304" s="233"/>
      <c r="C304" s="234"/>
      <c r="D304" s="246" t="s">
        <v>451</v>
      </c>
      <c r="E304" s="234"/>
      <c r="F304" s="257" t="s">
        <v>4417</v>
      </c>
      <c r="G304" s="234"/>
      <c r="H304" s="258">
        <v>0.71399999999999997</v>
      </c>
      <c r="I304" s="238"/>
      <c r="J304" s="234"/>
      <c r="K304" s="234"/>
      <c r="L304" s="239"/>
      <c r="M304" s="240"/>
      <c r="N304" s="241"/>
      <c r="O304" s="241"/>
      <c r="P304" s="241"/>
      <c r="Q304" s="241"/>
      <c r="R304" s="241"/>
      <c r="S304" s="241"/>
      <c r="T304" s="242"/>
      <c r="AT304" s="243" t="s">
        <v>451</v>
      </c>
      <c r="AU304" s="243" t="s">
        <v>95</v>
      </c>
      <c r="AV304" s="13" t="s">
        <v>84</v>
      </c>
      <c r="AW304" s="13" t="s">
        <v>6</v>
      </c>
      <c r="AX304" s="13" t="s">
        <v>82</v>
      </c>
      <c r="AY304" s="243" t="s">
        <v>308</v>
      </c>
    </row>
    <row r="305" spans="2:65" s="1" customFormat="1" ht="22.5" customHeight="1">
      <c r="B305" s="42"/>
      <c r="C305" s="277" t="s">
        <v>2091</v>
      </c>
      <c r="D305" s="277" t="s">
        <v>1079</v>
      </c>
      <c r="E305" s="278" t="s">
        <v>4418</v>
      </c>
      <c r="F305" s="279" t="s">
        <v>4419</v>
      </c>
      <c r="G305" s="280" t="s">
        <v>719</v>
      </c>
      <c r="H305" s="281">
        <v>0.38</v>
      </c>
      <c r="I305" s="282"/>
      <c r="J305" s="283">
        <f>ROUND(I305*H305,2)</f>
        <v>0</v>
      </c>
      <c r="K305" s="279" t="s">
        <v>315</v>
      </c>
      <c r="L305" s="284"/>
      <c r="M305" s="285" t="s">
        <v>21</v>
      </c>
      <c r="N305" s="286" t="s">
        <v>45</v>
      </c>
      <c r="O305" s="43"/>
      <c r="P305" s="212">
        <f>O305*H305</f>
        <v>0</v>
      </c>
      <c r="Q305" s="212">
        <v>1</v>
      </c>
      <c r="R305" s="212">
        <f>Q305*H305</f>
        <v>0.38</v>
      </c>
      <c r="S305" s="212">
        <v>0</v>
      </c>
      <c r="T305" s="213">
        <f>S305*H305</f>
        <v>0</v>
      </c>
      <c r="AR305" s="25" t="s">
        <v>619</v>
      </c>
      <c r="AT305" s="25" t="s">
        <v>1079</v>
      </c>
      <c r="AU305" s="25" t="s">
        <v>95</v>
      </c>
      <c r="AY305" s="25" t="s">
        <v>308</v>
      </c>
      <c r="BE305" s="214">
        <f>IF(N305="základní",J305,0)</f>
        <v>0</v>
      </c>
      <c r="BF305" s="214">
        <f>IF(N305="snížená",J305,0)</f>
        <v>0</v>
      </c>
      <c r="BG305" s="214">
        <f>IF(N305="zákl. přenesená",J305,0)</f>
        <v>0</v>
      </c>
      <c r="BH305" s="214">
        <f>IF(N305="sníž. přenesená",J305,0)</f>
        <v>0</v>
      </c>
      <c r="BI305" s="214">
        <f>IF(N305="nulová",J305,0)</f>
        <v>0</v>
      </c>
      <c r="BJ305" s="25" t="s">
        <v>82</v>
      </c>
      <c r="BK305" s="214">
        <f>ROUND(I305*H305,2)</f>
        <v>0</v>
      </c>
      <c r="BL305" s="25" t="s">
        <v>375</v>
      </c>
      <c r="BM305" s="25" t="s">
        <v>4420</v>
      </c>
    </row>
    <row r="306" spans="2:65" s="1" customFormat="1" ht="27">
      <c r="B306" s="42"/>
      <c r="C306" s="64"/>
      <c r="D306" s="223" t="s">
        <v>1656</v>
      </c>
      <c r="E306" s="64"/>
      <c r="F306" s="292" t="s">
        <v>4421</v>
      </c>
      <c r="G306" s="64"/>
      <c r="H306" s="64"/>
      <c r="I306" s="173"/>
      <c r="J306" s="64"/>
      <c r="K306" s="64"/>
      <c r="L306" s="62"/>
      <c r="M306" s="291"/>
      <c r="N306" s="43"/>
      <c r="O306" s="43"/>
      <c r="P306" s="43"/>
      <c r="Q306" s="43"/>
      <c r="R306" s="43"/>
      <c r="S306" s="43"/>
      <c r="T306" s="79"/>
      <c r="AT306" s="25" t="s">
        <v>1656</v>
      </c>
      <c r="AU306" s="25" t="s">
        <v>95</v>
      </c>
    </row>
    <row r="307" spans="2:65" s="13" customFormat="1" ht="13.5">
      <c r="B307" s="233"/>
      <c r="C307" s="234"/>
      <c r="D307" s="246" t="s">
        <v>451</v>
      </c>
      <c r="E307" s="234"/>
      <c r="F307" s="257" t="s">
        <v>4422</v>
      </c>
      <c r="G307" s="234"/>
      <c r="H307" s="258">
        <v>0.38</v>
      </c>
      <c r="I307" s="238"/>
      <c r="J307" s="234"/>
      <c r="K307" s="234"/>
      <c r="L307" s="239"/>
      <c r="M307" s="240"/>
      <c r="N307" s="241"/>
      <c r="O307" s="241"/>
      <c r="P307" s="241"/>
      <c r="Q307" s="241"/>
      <c r="R307" s="241"/>
      <c r="S307" s="241"/>
      <c r="T307" s="242"/>
      <c r="AT307" s="243" t="s">
        <v>451</v>
      </c>
      <c r="AU307" s="243" t="s">
        <v>95</v>
      </c>
      <c r="AV307" s="13" t="s">
        <v>84</v>
      </c>
      <c r="AW307" s="13" t="s">
        <v>6</v>
      </c>
      <c r="AX307" s="13" t="s">
        <v>82</v>
      </c>
      <c r="AY307" s="243" t="s">
        <v>308</v>
      </c>
    </row>
    <row r="308" spans="2:65" s="1" customFormat="1" ht="22.5" customHeight="1">
      <c r="B308" s="42"/>
      <c r="C308" s="277" t="s">
        <v>2094</v>
      </c>
      <c r="D308" s="277" t="s">
        <v>1079</v>
      </c>
      <c r="E308" s="278" t="s">
        <v>4423</v>
      </c>
      <c r="F308" s="279" t="s">
        <v>4424</v>
      </c>
      <c r="G308" s="280" t="s">
        <v>719</v>
      </c>
      <c r="H308" s="281">
        <v>0.28000000000000003</v>
      </c>
      <c r="I308" s="282"/>
      <c r="J308" s="283">
        <f>ROUND(I308*H308,2)</f>
        <v>0</v>
      </c>
      <c r="K308" s="279" t="s">
        <v>315</v>
      </c>
      <c r="L308" s="284"/>
      <c r="M308" s="285" t="s">
        <v>21</v>
      </c>
      <c r="N308" s="286" t="s">
        <v>45</v>
      </c>
      <c r="O308" s="43"/>
      <c r="P308" s="212">
        <f>O308*H308</f>
        <v>0</v>
      </c>
      <c r="Q308" s="212">
        <v>1</v>
      </c>
      <c r="R308" s="212">
        <f>Q308*H308</f>
        <v>0.28000000000000003</v>
      </c>
      <c r="S308" s="212">
        <v>0</v>
      </c>
      <c r="T308" s="213">
        <f>S308*H308</f>
        <v>0</v>
      </c>
      <c r="AR308" s="25" t="s">
        <v>619</v>
      </c>
      <c r="AT308" s="25" t="s">
        <v>1079</v>
      </c>
      <c r="AU308" s="25" t="s">
        <v>95</v>
      </c>
      <c r="AY308" s="25" t="s">
        <v>308</v>
      </c>
      <c r="BE308" s="214">
        <f>IF(N308="základní",J308,0)</f>
        <v>0</v>
      </c>
      <c r="BF308" s="214">
        <f>IF(N308="snížená",J308,0)</f>
        <v>0</v>
      </c>
      <c r="BG308" s="214">
        <f>IF(N308="zákl. přenesená",J308,0)</f>
        <v>0</v>
      </c>
      <c r="BH308" s="214">
        <f>IF(N308="sníž. přenesená",J308,0)</f>
        <v>0</v>
      </c>
      <c r="BI308" s="214">
        <f>IF(N308="nulová",J308,0)</f>
        <v>0</v>
      </c>
      <c r="BJ308" s="25" t="s">
        <v>82</v>
      </c>
      <c r="BK308" s="214">
        <f>ROUND(I308*H308,2)</f>
        <v>0</v>
      </c>
      <c r="BL308" s="25" t="s">
        <v>375</v>
      </c>
      <c r="BM308" s="25" t="s">
        <v>4425</v>
      </c>
    </row>
    <row r="309" spans="2:65" s="1" customFormat="1" ht="27">
      <c r="B309" s="42"/>
      <c r="C309" s="64"/>
      <c r="D309" s="223" t="s">
        <v>1656</v>
      </c>
      <c r="E309" s="64"/>
      <c r="F309" s="292" t="s">
        <v>4426</v>
      </c>
      <c r="G309" s="64"/>
      <c r="H309" s="64"/>
      <c r="I309" s="173"/>
      <c r="J309" s="64"/>
      <c r="K309" s="64"/>
      <c r="L309" s="62"/>
      <c r="M309" s="291"/>
      <c r="N309" s="43"/>
      <c r="O309" s="43"/>
      <c r="P309" s="43"/>
      <c r="Q309" s="43"/>
      <c r="R309" s="43"/>
      <c r="S309" s="43"/>
      <c r="T309" s="79"/>
      <c r="AT309" s="25" t="s">
        <v>1656</v>
      </c>
      <c r="AU309" s="25" t="s">
        <v>95</v>
      </c>
    </row>
    <row r="310" spans="2:65" s="13" customFormat="1" ht="13.5">
      <c r="B310" s="233"/>
      <c r="C310" s="234"/>
      <c r="D310" s="246" t="s">
        <v>451</v>
      </c>
      <c r="E310" s="234"/>
      <c r="F310" s="257" t="s">
        <v>4427</v>
      </c>
      <c r="G310" s="234"/>
      <c r="H310" s="258">
        <v>0.28000000000000003</v>
      </c>
      <c r="I310" s="238"/>
      <c r="J310" s="234"/>
      <c r="K310" s="234"/>
      <c r="L310" s="239"/>
      <c r="M310" s="240"/>
      <c r="N310" s="241"/>
      <c r="O310" s="241"/>
      <c r="P310" s="241"/>
      <c r="Q310" s="241"/>
      <c r="R310" s="241"/>
      <c r="S310" s="241"/>
      <c r="T310" s="242"/>
      <c r="AT310" s="243" t="s">
        <v>451</v>
      </c>
      <c r="AU310" s="243" t="s">
        <v>95</v>
      </c>
      <c r="AV310" s="13" t="s">
        <v>84</v>
      </c>
      <c r="AW310" s="13" t="s">
        <v>6</v>
      </c>
      <c r="AX310" s="13" t="s">
        <v>82</v>
      </c>
      <c r="AY310" s="243" t="s">
        <v>308</v>
      </c>
    </row>
    <row r="311" spans="2:65" s="1" customFormat="1" ht="31.5" customHeight="1">
      <c r="B311" s="42"/>
      <c r="C311" s="203" t="s">
        <v>2098</v>
      </c>
      <c r="D311" s="203" t="s">
        <v>311</v>
      </c>
      <c r="E311" s="204" t="s">
        <v>2931</v>
      </c>
      <c r="F311" s="205" t="s">
        <v>4317</v>
      </c>
      <c r="G311" s="206" t="s">
        <v>719</v>
      </c>
      <c r="H311" s="207">
        <v>1.054</v>
      </c>
      <c r="I311" s="208"/>
      <c r="J311" s="209">
        <f>ROUND(I311*H311,2)</f>
        <v>0</v>
      </c>
      <c r="K311" s="205" t="s">
        <v>21</v>
      </c>
      <c r="L311" s="62"/>
      <c r="M311" s="210" t="s">
        <v>21</v>
      </c>
      <c r="N311" s="211" t="s">
        <v>45</v>
      </c>
      <c r="O311" s="43"/>
      <c r="P311" s="212">
        <f>O311*H311</f>
        <v>0</v>
      </c>
      <c r="Q311" s="212">
        <v>1</v>
      </c>
      <c r="R311" s="212">
        <f>Q311*H311</f>
        <v>1.054</v>
      </c>
      <c r="S311" s="212">
        <v>0</v>
      </c>
      <c r="T311" s="213">
        <f>S311*H311</f>
        <v>0</v>
      </c>
      <c r="AR311" s="25" t="s">
        <v>375</v>
      </c>
      <c r="AT311" s="25" t="s">
        <v>311</v>
      </c>
      <c r="AU311" s="25" t="s">
        <v>95</v>
      </c>
      <c r="AY311" s="25" t="s">
        <v>308</v>
      </c>
      <c r="BE311" s="214">
        <f>IF(N311="základní",J311,0)</f>
        <v>0</v>
      </c>
      <c r="BF311" s="214">
        <f>IF(N311="snížená",J311,0)</f>
        <v>0</v>
      </c>
      <c r="BG311" s="214">
        <f>IF(N311="zákl. přenesená",J311,0)</f>
        <v>0</v>
      </c>
      <c r="BH311" s="214">
        <f>IF(N311="sníž. přenesená",J311,0)</f>
        <v>0</v>
      </c>
      <c r="BI311" s="214">
        <f>IF(N311="nulová",J311,0)</f>
        <v>0</v>
      </c>
      <c r="BJ311" s="25" t="s">
        <v>82</v>
      </c>
      <c r="BK311" s="214">
        <f>ROUND(I311*H311,2)</f>
        <v>0</v>
      </c>
      <c r="BL311" s="25" t="s">
        <v>375</v>
      </c>
      <c r="BM311" s="25" t="s">
        <v>4428</v>
      </c>
    </row>
    <row r="312" spans="2:65" s="1" customFormat="1" ht="27">
      <c r="B312" s="42"/>
      <c r="C312" s="64"/>
      <c r="D312" s="246" t="s">
        <v>1656</v>
      </c>
      <c r="E312" s="64"/>
      <c r="F312" s="290" t="s">
        <v>4429</v>
      </c>
      <c r="G312" s="64"/>
      <c r="H312" s="64"/>
      <c r="I312" s="173"/>
      <c r="J312" s="64"/>
      <c r="K312" s="64"/>
      <c r="L312" s="62"/>
      <c r="M312" s="291"/>
      <c r="N312" s="43"/>
      <c r="O312" s="43"/>
      <c r="P312" s="43"/>
      <c r="Q312" s="43"/>
      <c r="R312" s="43"/>
      <c r="S312" s="43"/>
      <c r="T312" s="79"/>
      <c r="AT312" s="25" t="s">
        <v>1656</v>
      </c>
      <c r="AU312" s="25" t="s">
        <v>95</v>
      </c>
    </row>
    <row r="313" spans="2:65" s="1" customFormat="1" ht="22.5" customHeight="1">
      <c r="B313" s="42"/>
      <c r="C313" s="203" t="s">
        <v>2100</v>
      </c>
      <c r="D313" s="203" t="s">
        <v>311</v>
      </c>
      <c r="E313" s="204" t="s">
        <v>4352</v>
      </c>
      <c r="F313" s="205" t="s">
        <v>4353</v>
      </c>
      <c r="G313" s="206" t="s">
        <v>4354</v>
      </c>
      <c r="H313" s="207">
        <v>559</v>
      </c>
      <c r="I313" s="208"/>
      <c r="J313" s="209">
        <f>ROUND(I313*H313,2)</f>
        <v>0</v>
      </c>
      <c r="K313" s="205" t="s">
        <v>21</v>
      </c>
      <c r="L313" s="62"/>
      <c r="M313" s="210" t="s">
        <v>21</v>
      </c>
      <c r="N313" s="211" t="s">
        <v>45</v>
      </c>
      <c r="O313" s="43"/>
      <c r="P313" s="212">
        <f>O313*H313</f>
        <v>0</v>
      </c>
      <c r="Q313" s="212">
        <v>5.0000000000000002E-5</v>
      </c>
      <c r="R313" s="212">
        <f>Q313*H313</f>
        <v>2.7950000000000003E-2</v>
      </c>
      <c r="S313" s="212">
        <v>0</v>
      </c>
      <c r="T313" s="213">
        <f>S313*H313</f>
        <v>0</v>
      </c>
      <c r="AR313" s="25" t="s">
        <v>375</v>
      </c>
      <c r="AT313" s="25" t="s">
        <v>311</v>
      </c>
      <c r="AU313" s="25" t="s">
        <v>95</v>
      </c>
      <c r="AY313" s="25" t="s">
        <v>308</v>
      </c>
      <c r="BE313" s="214">
        <f>IF(N313="základní",J313,0)</f>
        <v>0</v>
      </c>
      <c r="BF313" s="214">
        <f>IF(N313="snížená",J313,0)</f>
        <v>0</v>
      </c>
      <c r="BG313" s="214">
        <f>IF(N313="zákl. přenesená",J313,0)</f>
        <v>0</v>
      </c>
      <c r="BH313" s="214">
        <f>IF(N313="sníž. přenesená",J313,0)</f>
        <v>0</v>
      </c>
      <c r="BI313" s="214">
        <f>IF(N313="nulová",J313,0)</f>
        <v>0</v>
      </c>
      <c r="BJ313" s="25" t="s">
        <v>82</v>
      </c>
      <c r="BK313" s="214">
        <f>ROUND(I313*H313,2)</f>
        <v>0</v>
      </c>
      <c r="BL313" s="25" t="s">
        <v>375</v>
      </c>
      <c r="BM313" s="25" t="s">
        <v>4430</v>
      </c>
    </row>
    <row r="314" spans="2:65" s="1" customFormat="1" ht="27">
      <c r="B314" s="42"/>
      <c r="C314" s="64"/>
      <c r="D314" s="246" t="s">
        <v>1656</v>
      </c>
      <c r="E314" s="64"/>
      <c r="F314" s="290" t="s">
        <v>4431</v>
      </c>
      <c r="G314" s="64"/>
      <c r="H314" s="64"/>
      <c r="I314" s="173"/>
      <c r="J314" s="64"/>
      <c r="K314" s="64"/>
      <c r="L314" s="62"/>
      <c r="M314" s="291"/>
      <c r="N314" s="43"/>
      <c r="O314" s="43"/>
      <c r="P314" s="43"/>
      <c r="Q314" s="43"/>
      <c r="R314" s="43"/>
      <c r="S314" s="43"/>
      <c r="T314" s="79"/>
      <c r="AT314" s="25" t="s">
        <v>1656</v>
      </c>
      <c r="AU314" s="25" t="s">
        <v>95</v>
      </c>
    </row>
    <row r="315" spans="2:65" s="1" customFormat="1" ht="22.5" customHeight="1">
      <c r="B315" s="42"/>
      <c r="C315" s="277" t="s">
        <v>2103</v>
      </c>
      <c r="D315" s="277" t="s">
        <v>1079</v>
      </c>
      <c r="E315" s="278" t="s">
        <v>4381</v>
      </c>
      <c r="F315" s="279" t="s">
        <v>4382</v>
      </c>
      <c r="G315" s="280" t="s">
        <v>719</v>
      </c>
      <c r="H315" s="281">
        <v>0.35399999999999998</v>
      </c>
      <c r="I315" s="282"/>
      <c r="J315" s="283">
        <f>ROUND(I315*H315,2)</f>
        <v>0</v>
      </c>
      <c r="K315" s="279" t="s">
        <v>21</v>
      </c>
      <c r="L315" s="284"/>
      <c r="M315" s="285" t="s">
        <v>21</v>
      </c>
      <c r="N315" s="286" t="s">
        <v>45</v>
      </c>
      <c r="O315" s="43"/>
      <c r="P315" s="212">
        <f>O315*H315</f>
        <v>0</v>
      </c>
      <c r="Q315" s="212">
        <v>1</v>
      </c>
      <c r="R315" s="212">
        <f>Q315*H315</f>
        <v>0.35399999999999998</v>
      </c>
      <c r="S315" s="212">
        <v>0</v>
      </c>
      <c r="T315" s="213">
        <f>S315*H315</f>
        <v>0</v>
      </c>
      <c r="AR315" s="25" t="s">
        <v>619</v>
      </c>
      <c r="AT315" s="25" t="s">
        <v>1079</v>
      </c>
      <c r="AU315" s="25" t="s">
        <v>95</v>
      </c>
      <c r="AY315" s="25" t="s">
        <v>308</v>
      </c>
      <c r="BE315" s="214">
        <f>IF(N315="základní",J315,0)</f>
        <v>0</v>
      </c>
      <c r="BF315" s="214">
        <f>IF(N315="snížená",J315,0)</f>
        <v>0</v>
      </c>
      <c r="BG315" s="214">
        <f>IF(N315="zákl. přenesená",J315,0)</f>
        <v>0</v>
      </c>
      <c r="BH315" s="214">
        <f>IF(N315="sníž. přenesená",J315,0)</f>
        <v>0</v>
      </c>
      <c r="BI315" s="214">
        <f>IF(N315="nulová",J315,0)</f>
        <v>0</v>
      </c>
      <c r="BJ315" s="25" t="s">
        <v>82</v>
      </c>
      <c r="BK315" s="214">
        <f>ROUND(I315*H315,2)</f>
        <v>0</v>
      </c>
      <c r="BL315" s="25" t="s">
        <v>375</v>
      </c>
      <c r="BM315" s="25" t="s">
        <v>4432</v>
      </c>
    </row>
    <row r="316" spans="2:65" s="1" customFormat="1" ht="27">
      <c r="B316" s="42"/>
      <c r="C316" s="64"/>
      <c r="D316" s="223" t="s">
        <v>1656</v>
      </c>
      <c r="E316" s="64"/>
      <c r="F316" s="292" t="s">
        <v>4384</v>
      </c>
      <c r="G316" s="64"/>
      <c r="H316" s="64"/>
      <c r="I316" s="173"/>
      <c r="J316" s="64"/>
      <c r="K316" s="64"/>
      <c r="L316" s="62"/>
      <c r="M316" s="291"/>
      <c r="N316" s="43"/>
      <c r="O316" s="43"/>
      <c r="P316" s="43"/>
      <c r="Q316" s="43"/>
      <c r="R316" s="43"/>
      <c r="S316" s="43"/>
      <c r="T316" s="79"/>
      <c r="AT316" s="25" t="s">
        <v>1656</v>
      </c>
      <c r="AU316" s="25" t="s">
        <v>95</v>
      </c>
    </row>
    <row r="317" spans="2:65" s="13" customFormat="1" ht="13.5">
      <c r="B317" s="233"/>
      <c r="C317" s="234"/>
      <c r="D317" s="246" t="s">
        <v>451</v>
      </c>
      <c r="E317" s="234"/>
      <c r="F317" s="257" t="s">
        <v>4433</v>
      </c>
      <c r="G317" s="234"/>
      <c r="H317" s="258">
        <v>0.35399999999999998</v>
      </c>
      <c r="I317" s="238"/>
      <c r="J317" s="234"/>
      <c r="K317" s="234"/>
      <c r="L317" s="239"/>
      <c r="M317" s="240"/>
      <c r="N317" s="241"/>
      <c r="O317" s="241"/>
      <c r="P317" s="241"/>
      <c r="Q317" s="241"/>
      <c r="R317" s="241"/>
      <c r="S317" s="241"/>
      <c r="T317" s="242"/>
      <c r="AT317" s="243" t="s">
        <v>451</v>
      </c>
      <c r="AU317" s="243" t="s">
        <v>95</v>
      </c>
      <c r="AV317" s="13" t="s">
        <v>84</v>
      </c>
      <c r="AW317" s="13" t="s">
        <v>6</v>
      </c>
      <c r="AX317" s="13" t="s">
        <v>82</v>
      </c>
      <c r="AY317" s="243" t="s">
        <v>308</v>
      </c>
    </row>
    <row r="318" spans="2:65" s="1" customFormat="1" ht="22.5" customHeight="1">
      <c r="B318" s="42"/>
      <c r="C318" s="277" t="s">
        <v>2108</v>
      </c>
      <c r="D318" s="277" t="s">
        <v>1079</v>
      </c>
      <c r="E318" s="278" t="s">
        <v>4434</v>
      </c>
      <c r="F318" s="279" t="s">
        <v>4435</v>
      </c>
      <c r="G318" s="280" t="s">
        <v>719</v>
      </c>
      <c r="H318" s="281">
        <v>0.23300000000000001</v>
      </c>
      <c r="I318" s="282"/>
      <c r="J318" s="283">
        <f>ROUND(I318*H318,2)</f>
        <v>0</v>
      </c>
      <c r="K318" s="279" t="s">
        <v>21</v>
      </c>
      <c r="L318" s="284"/>
      <c r="M318" s="285" t="s">
        <v>21</v>
      </c>
      <c r="N318" s="286" t="s">
        <v>45</v>
      </c>
      <c r="O318" s="43"/>
      <c r="P318" s="212">
        <f>O318*H318</f>
        <v>0</v>
      </c>
      <c r="Q318" s="212">
        <v>1</v>
      </c>
      <c r="R318" s="212">
        <f>Q318*H318</f>
        <v>0.23300000000000001</v>
      </c>
      <c r="S318" s="212">
        <v>0</v>
      </c>
      <c r="T318" s="213">
        <f>S318*H318</f>
        <v>0</v>
      </c>
      <c r="AR318" s="25" t="s">
        <v>619</v>
      </c>
      <c r="AT318" s="25" t="s">
        <v>1079</v>
      </c>
      <c r="AU318" s="25" t="s">
        <v>95</v>
      </c>
      <c r="AY318" s="25" t="s">
        <v>308</v>
      </c>
      <c r="BE318" s="214">
        <f>IF(N318="základní",J318,0)</f>
        <v>0</v>
      </c>
      <c r="BF318" s="214">
        <f>IF(N318="snížená",J318,0)</f>
        <v>0</v>
      </c>
      <c r="BG318" s="214">
        <f>IF(N318="zákl. přenesená",J318,0)</f>
        <v>0</v>
      </c>
      <c r="BH318" s="214">
        <f>IF(N318="sníž. přenesená",J318,0)</f>
        <v>0</v>
      </c>
      <c r="BI318" s="214">
        <f>IF(N318="nulová",J318,0)</f>
        <v>0</v>
      </c>
      <c r="BJ318" s="25" t="s">
        <v>82</v>
      </c>
      <c r="BK318" s="214">
        <f>ROUND(I318*H318,2)</f>
        <v>0</v>
      </c>
      <c r="BL318" s="25" t="s">
        <v>375</v>
      </c>
      <c r="BM318" s="25" t="s">
        <v>4436</v>
      </c>
    </row>
    <row r="319" spans="2:65" s="1" customFormat="1" ht="27">
      <c r="B319" s="42"/>
      <c r="C319" s="64"/>
      <c r="D319" s="223" t="s">
        <v>1656</v>
      </c>
      <c r="E319" s="64"/>
      <c r="F319" s="292" t="s">
        <v>4437</v>
      </c>
      <c r="G319" s="64"/>
      <c r="H319" s="64"/>
      <c r="I319" s="173"/>
      <c r="J319" s="64"/>
      <c r="K319" s="64"/>
      <c r="L319" s="62"/>
      <c r="M319" s="291"/>
      <c r="N319" s="43"/>
      <c r="O319" s="43"/>
      <c r="P319" s="43"/>
      <c r="Q319" s="43"/>
      <c r="R319" s="43"/>
      <c r="S319" s="43"/>
      <c r="T319" s="79"/>
      <c r="AT319" s="25" t="s">
        <v>1656</v>
      </c>
      <c r="AU319" s="25" t="s">
        <v>95</v>
      </c>
    </row>
    <row r="320" spans="2:65" s="13" customFormat="1" ht="13.5">
      <c r="B320" s="233"/>
      <c r="C320" s="234"/>
      <c r="D320" s="246" t="s">
        <v>451</v>
      </c>
      <c r="E320" s="234"/>
      <c r="F320" s="257" t="s">
        <v>4438</v>
      </c>
      <c r="G320" s="234"/>
      <c r="H320" s="258">
        <v>0.23300000000000001</v>
      </c>
      <c r="I320" s="238"/>
      <c r="J320" s="234"/>
      <c r="K320" s="234"/>
      <c r="L320" s="239"/>
      <c r="M320" s="240"/>
      <c r="N320" s="241"/>
      <c r="O320" s="241"/>
      <c r="P320" s="241"/>
      <c r="Q320" s="241"/>
      <c r="R320" s="241"/>
      <c r="S320" s="241"/>
      <c r="T320" s="242"/>
      <c r="AT320" s="243" t="s">
        <v>451</v>
      </c>
      <c r="AU320" s="243" t="s">
        <v>95</v>
      </c>
      <c r="AV320" s="13" t="s">
        <v>84</v>
      </c>
      <c r="AW320" s="13" t="s">
        <v>6</v>
      </c>
      <c r="AX320" s="13" t="s">
        <v>82</v>
      </c>
      <c r="AY320" s="243" t="s">
        <v>308</v>
      </c>
    </row>
    <row r="321" spans="2:65" s="1" customFormat="1" ht="31.5" customHeight="1">
      <c r="B321" s="42"/>
      <c r="C321" s="203" t="s">
        <v>2112</v>
      </c>
      <c r="D321" s="203" t="s">
        <v>311</v>
      </c>
      <c r="E321" s="204" t="s">
        <v>2931</v>
      </c>
      <c r="F321" s="205" t="s">
        <v>4317</v>
      </c>
      <c r="G321" s="206" t="s">
        <v>719</v>
      </c>
      <c r="H321" s="207">
        <v>4.4999999999999998E-2</v>
      </c>
      <c r="I321" s="208"/>
      <c r="J321" s="209">
        <f>ROUND(I321*H321,2)</f>
        <v>0</v>
      </c>
      <c r="K321" s="205" t="s">
        <v>21</v>
      </c>
      <c r="L321" s="62"/>
      <c r="M321" s="210" t="s">
        <v>21</v>
      </c>
      <c r="N321" s="211" t="s">
        <v>45</v>
      </c>
      <c r="O321" s="43"/>
      <c r="P321" s="212">
        <f>O321*H321</f>
        <v>0</v>
      </c>
      <c r="Q321" s="212">
        <v>1</v>
      </c>
      <c r="R321" s="212">
        <f>Q321*H321</f>
        <v>4.4999999999999998E-2</v>
      </c>
      <c r="S321" s="212">
        <v>0</v>
      </c>
      <c r="T321" s="213">
        <f>S321*H321</f>
        <v>0</v>
      </c>
      <c r="AR321" s="25" t="s">
        <v>375</v>
      </c>
      <c r="AT321" s="25" t="s">
        <v>311</v>
      </c>
      <c r="AU321" s="25" t="s">
        <v>95</v>
      </c>
      <c r="AY321" s="25" t="s">
        <v>308</v>
      </c>
      <c r="BE321" s="214">
        <f>IF(N321="základní",J321,0)</f>
        <v>0</v>
      </c>
      <c r="BF321" s="214">
        <f>IF(N321="snížená",J321,0)</f>
        <v>0</v>
      </c>
      <c r="BG321" s="214">
        <f>IF(N321="zákl. přenesená",J321,0)</f>
        <v>0</v>
      </c>
      <c r="BH321" s="214">
        <f>IF(N321="sníž. přenesená",J321,0)</f>
        <v>0</v>
      </c>
      <c r="BI321" s="214">
        <f>IF(N321="nulová",J321,0)</f>
        <v>0</v>
      </c>
      <c r="BJ321" s="25" t="s">
        <v>82</v>
      </c>
      <c r="BK321" s="214">
        <f>ROUND(I321*H321,2)</f>
        <v>0</v>
      </c>
      <c r="BL321" s="25" t="s">
        <v>375</v>
      </c>
      <c r="BM321" s="25" t="s">
        <v>4439</v>
      </c>
    </row>
    <row r="322" spans="2:65" s="1" customFormat="1" ht="27">
      <c r="B322" s="42"/>
      <c r="C322" s="64"/>
      <c r="D322" s="246" t="s">
        <v>1656</v>
      </c>
      <c r="E322" s="64"/>
      <c r="F322" s="290" t="s">
        <v>4429</v>
      </c>
      <c r="G322" s="64"/>
      <c r="H322" s="64"/>
      <c r="I322" s="173"/>
      <c r="J322" s="64"/>
      <c r="K322" s="64"/>
      <c r="L322" s="62"/>
      <c r="M322" s="291"/>
      <c r="N322" s="43"/>
      <c r="O322" s="43"/>
      <c r="P322" s="43"/>
      <c r="Q322" s="43"/>
      <c r="R322" s="43"/>
      <c r="S322" s="43"/>
      <c r="T322" s="79"/>
      <c r="AT322" s="25" t="s">
        <v>1656</v>
      </c>
      <c r="AU322" s="25" t="s">
        <v>95</v>
      </c>
    </row>
    <row r="323" spans="2:65" s="1" customFormat="1" ht="22.5" customHeight="1">
      <c r="B323" s="42"/>
      <c r="C323" s="203" t="s">
        <v>2117</v>
      </c>
      <c r="D323" s="203" t="s">
        <v>311</v>
      </c>
      <c r="E323" s="204" t="s">
        <v>2971</v>
      </c>
      <c r="F323" s="205" t="s">
        <v>2972</v>
      </c>
      <c r="G323" s="206" t="s">
        <v>719</v>
      </c>
      <c r="H323" s="207">
        <v>16.350999999999999</v>
      </c>
      <c r="I323" s="208"/>
      <c r="J323" s="209">
        <f>ROUND(I323*H323,2)</f>
        <v>0</v>
      </c>
      <c r="K323" s="205" t="s">
        <v>315</v>
      </c>
      <c r="L323" s="62"/>
      <c r="M323" s="210" t="s">
        <v>21</v>
      </c>
      <c r="N323" s="211" t="s">
        <v>45</v>
      </c>
      <c r="O323" s="43"/>
      <c r="P323" s="212">
        <f>O323*H323</f>
        <v>0</v>
      </c>
      <c r="Q323" s="212">
        <v>0</v>
      </c>
      <c r="R323" s="212">
        <f>Q323*H323</f>
        <v>0</v>
      </c>
      <c r="S323" s="212">
        <v>0</v>
      </c>
      <c r="T323" s="213">
        <f>S323*H323</f>
        <v>0</v>
      </c>
      <c r="AR323" s="25" t="s">
        <v>375</v>
      </c>
      <c r="AT323" s="25" t="s">
        <v>311</v>
      </c>
      <c r="AU323" s="25" t="s">
        <v>95</v>
      </c>
      <c r="AY323" s="25" t="s">
        <v>308</v>
      </c>
      <c r="BE323" s="214">
        <f>IF(N323="základní",J323,0)</f>
        <v>0</v>
      </c>
      <c r="BF323" s="214">
        <f>IF(N323="snížená",J323,0)</f>
        <v>0</v>
      </c>
      <c r="BG323" s="214">
        <f>IF(N323="zákl. přenesená",J323,0)</f>
        <v>0</v>
      </c>
      <c r="BH323" s="214">
        <f>IF(N323="sníž. přenesená",J323,0)</f>
        <v>0</v>
      </c>
      <c r="BI323" s="214">
        <f>IF(N323="nulová",J323,0)</f>
        <v>0</v>
      </c>
      <c r="BJ323" s="25" t="s">
        <v>82</v>
      </c>
      <c r="BK323" s="214">
        <f>ROUND(I323*H323,2)</f>
        <v>0</v>
      </c>
      <c r="BL323" s="25" t="s">
        <v>375</v>
      </c>
      <c r="BM323" s="25" t="s">
        <v>4440</v>
      </c>
    </row>
    <row r="324" spans="2:65" s="11" customFormat="1" ht="22.35" customHeight="1">
      <c r="B324" s="186"/>
      <c r="C324" s="187"/>
      <c r="D324" s="200" t="s">
        <v>73</v>
      </c>
      <c r="E324" s="201" t="s">
        <v>3376</v>
      </c>
      <c r="F324" s="201" t="s">
        <v>3377</v>
      </c>
      <c r="G324" s="187"/>
      <c r="H324" s="187"/>
      <c r="I324" s="190"/>
      <c r="J324" s="202">
        <f>BK324</f>
        <v>0</v>
      </c>
      <c r="K324" s="187"/>
      <c r="L324" s="192"/>
      <c r="M324" s="193"/>
      <c r="N324" s="194"/>
      <c r="O324" s="194"/>
      <c r="P324" s="195">
        <f>SUM(P325:P329)</f>
        <v>0</v>
      </c>
      <c r="Q324" s="194"/>
      <c r="R324" s="195">
        <f>SUM(R325:R329)</f>
        <v>0.1549065</v>
      </c>
      <c r="S324" s="194"/>
      <c r="T324" s="196">
        <f>SUM(T325:T329)</f>
        <v>0</v>
      </c>
      <c r="AR324" s="197" t="s">
        <v>84</v>
      </c>
      <c r="AT324" s="198" t="s">
        <v>73</v>
      </c>
      <c r="AU324" s="198" t="s">
        <v>84</v>
      </c>
      <c r="AY324" s="197" t="s">
        <v>308</v>
      </c>
      <c r="BK324" s="199">
        <f>SUM(BK325:BK329)</f>
        <v>0</v>
      </c>
    </row>
    <row r="325" spans="2:65" s="1" customFormat="1" ht="22.5" customHeight="1">
      <c r="B325" s="42"/>
      <c r="C325" s="203" t="s">
        <v>2122</v>
      </c>
      <c r="D325" s="203" t="s">
        <v>311</v>
      </c>
      <c r="E325" s="204" t="s">
        <v>4441</v>
      </c>
      <c r="F325" s="205" t="s">
        <v>4442</v>
      </c>
      <c r="G325" s="206" t="s">
        <v>508</v>
      </c>
      <c r="H325" s="207">
        <v>442.59</v>
      </c>
      <c r="I325" s="208"/>
      <c r="J325" s="209">
        <f>ROUND(I325*H325,2)</f>
        <v>0</v>
      </c>
      <c r="K325" s="205" t="s">
        <v>315</v>
      </c>
      <c r="L325" s="62"/>
      <c r="M325" s="210" t="s">
        <v>21</v>
      </c>
      <c r="N325" s="211" t="s">
        <v>45</v>
      </c>
      <c r="O325" s="43"/>
      <c r="P325" s="212">
        <f>O325*H325</f>
        <v>0</v>
      </c>
      <c r="Q325" s="212">
        <v>0</v>
      </c>
      <c r="R325" s="212">
        <f>Q325*H325</f>
        <v>0</v>
      </c>
      <c r="S325" s="212">
        <v>0</v>
      </c>
      <c r="T325" s="213">
        <f>S325*H325</f>
        <v>0</v>
      </c>
      <c r="AR325" s="25" t="s">
        <v>375</v>
      </c>
      <c r="AT325" s="25" t="s">
        <v>311</v>
      </c>
      <c r="AU325" s="25" t="s">
        <v>95</v>
      </c>
      <c r="AY325" s="25" t="s">
        <v>308</v>
      </c>
      <c r="BE325" s="214">
        <f>IF(N325="základní",J325,0)</f>
        <v>0</v>
      </c>
      <c r="BF325" s="214">
        <f>IF(N325="snížená",J325,0)</f>
        <v>0</v>
      </c>
      <c r="BG325" s="214">
        <f>IF(N325="zákl. přenesená",J325,0)</f>
        <v>0</v>
      </c>
      <c r="BH325" s="214">
        <f>IF(N325="sníž. přenesená",J325,0)</f>
        <v>0</v>
      </c>
      <c r="BI325" s="214">
        <f>IF(N325="nulová",J325,0)</f>
        <v>0</v>
      </c>
      <c r="BJ325" s="25" t="s">
        <v>82</v>
      </c>
      <c r="BK325" s="214">
        <f>ROUND(I325*H325,2)</f>
        <v>0</v>
      </c>
      <c r="BL325" s="25" t="s">
        <v>375</v>
      </c>
      <c r="BM325" s="25" t="s">
        <v>4443</v>
      </c>
    </row>
    <row r="326" spans="2:65" s="1" customFormat="1" ht="40.5">
      <c r="B326" s="42"/>
      <c r="C326" s="64"/>
      <c r="D326" s="246" t="s">
        <v>1656</v>
      </c>
      <c r="E326" s="64"/>
      <c r="F326" s="290" t="s">
        <v>4444</v>
      </c>
      <c r="G326" s="64"/>
      <c r="H326" s="64"/>
      <c r="I326" s="173"/>
      <c r="J326" s="64"/>
      <c r="K326" s="64"/>
      <c r="L326" s="62"/>
      <c r="M326" s="291"/>
      <c r="N326" s="43"/>
      <c r="O326" s="43"/>
      <c r="P326" s="43"/>
      <c r="Q326" s="43"/>
      <c r="R326" s="43"/>
      <c r="S326" s="43"/>
      <c r="T326" s="79"/>
      <c r="AT326" s="25" t="s">
        <v>1656</v>
      </c>
      <c r="AU326" s="25" t="s">
        <v>95</v>
      </c>
    </row>
    <row r="327" spans="2:65" s="1" customFormat="1" ht="22.5" customHeight="1">
      <c r="B327" s="42"/>
      <c r="C327" s="203" t="s">
        <v>2126</v>
      </c>
      <c r="D327" s="203" t="s">
        <v>311</v>
      </c>
      <c r="E327" s="204" t="s">
        <v>4445</v>
      </c>
      <c r="F327" s="205" t="s">
        <v>4446</v>
      </c>
      <c r="G327" s="206" t="s">
        <v>508</v>
      </c>
      <c r="H327" s="207">
        <v>442.59</v>
      </c>
      <c r="I327" s="208"/>
      <c r="J327" s="209">
        <f>ROUND(I327*H327,2)</f>
        <v>0</v>
      </c>
      <c r="K327" s="205" t="s">
        <v>315</v>
      </c>
      <c r="L327" s="62"/>
      <c r="M327" s="210" t="s">
        <v>21</v>
      </c>
      <c r="N327" s="211" t="s">
        <v>45</v>
      </c>
      <c r="O327" s="43"/>
      <c r="P327" s="212">
        <f>O327*H327</f>
        <v>0</v>
      </c>
      <c r="Q327" s="212">
        <v>8.0000000000000007E-5</v>
      </c>
      <c r="R327" s="212">
        <f>Q327*H327</f>
        <v>3.54072E-2</v>
      </c>
      <c r="S327" s="212">
        <v>0</v>
      </c>
      <c r="T327" s="213">
        <f>S327*H327</f>
        <v>0</v>
      </c>
      <c r="AR327" s="25" t="s">
        <v>375</v>
      </c>
      <c r="AT327" s="25" t="s">
        <v>311</v>
      </c>
      <c r="AU327" s="25" t="s">
        <v>95</v>
      </c>
      <c r="AY327" s="25" t="s">
        <v>308</v>
      </c>
      <c r="BE327" s="214">
        <f>IF(N327="základní",J327,0)</f>
        <v>0</v>
      </c>
      <c r="BF327" s="214">
        <f>IF(N327="snížená",J327,0)</f>
        <v>0</v>
      </c>
      <c r="BG327" s="214">
        <f>IF(N327="zákl. přenesená",J327,0)</f>
        <v>0</v>
      </c>
      <c r="BH327" s="214">
        <f>IF(N327="sníž. přenesená",J327,0)</f>
        <v>0</v>
      </c>
      <c r="BI327" s="214">
        <f>IF(N327="nulová",J327,0)</f>
        <v>0</v>
      </c>
      <c r="BJ327" s="25" t="s">
        <v>82</v>
      </c>
      <c r="BK327" s="214">
        <f>ROUND(I327*H327,2)</f>
        <v>0</v>
      </c>
      <c r="BL327" s="25" t="s">
        <v>375</v>
      </c>
      <c r="BM327" s="25" t="s">
        <v>4447</v>
      </c>
    </row>
    <row r="328" spans="2:65" s="1" customFormat="1" ht="22.5" customHeight="1">
      <c r="B328" s="42"/>
      <c r="C328" s="203" t="s">
        <v>2130</v>
      </c>
      <c r="D328" s="203" t="s">
        <v>311</v>
      </c>
      <c r="E328" s="204" t="s">
        <v>4448</v>
      </c>
      <c r="F328" s="205" t="s">
        <v>4449</v>
      </c>
      <c r="G328" s="206" t="s">
        <v>508</v>
      </c>
      <c r="H328" s="207">
        <v>442.59</v>
      </c>
      <c r="I328" s="208"/>
      <c r="J328" s="209">
        <f>ROUND(I328*H328,2)</f>
        <v>0</v>
      </c>
      <c r="K328" s="205" t="s">
        <v>315</v>
      </c>
      <c r="L328" s="62"/>
      <c r="M328" s="210" t="s">
        <v>21</v>
      </c>
      <c r="N328" s="211" t="s">
        <v>45</v>
      </c>
      <c r="O328" s="43"/>
      <c r="P328" s="212">
        <f>O328*H328</f>
        <v>0</v>
      </c>
      <c r="Q328" s="212">
        <v>1.2999999999999999E-4</v>
      </c>
      <c r="R328" s="212">
        <f>Q328*H328</f>
        <v>5.7536699999999989E-2</v>
      </c>
      <c r="S328" s="212">
        <v>0</v>
      </c>
      <c r="T328" s="213">
        <f>S328*H328</f>
        <v>0</v>
      </c>
      <c r="AR328" s="25" t="s">
        <v>375</v>
      </c>
      <c r="AT328" s="25" t="s">
        <v>311</v>
      </c>
      <c r="AU328" s="25" t="s">
        <v>95</v>
      </c>
      <c r="AY328" s="25" t="s">
        <v>308</v>
      </c>
      <c r="BE328" s="214">
        <f>IF(N328="základní",J328,0)</f>
        <v>0</v>
      </c>
      <c r="BF328" s="214">
        <f>IF(N328="snížená",J328,0)</f>
        <v>0</v>
      </c>
      <c r="BG328" s="214">
        <f>IF(N328="zákl. přenesená",J328,0)</f>
        <v>0</v>
      </c>
      <c r="BH328" s="214">
        <f>IF(N328="sníž. přenesená",J328,0)</f>
        <v>0</v>
      </c>
      <c r="BI328" s="214">
        <f>IF(N328="nulová",J328,0)</f>
        <v>0</v>
      </c>
      <c r="BJ328" s="25" t="s">
        <v>82</v>
      </c>
      <c r="BK328" s="214">
        <f>ROUND(I328*H328,2)</f>
        <v>0</v>
      </c>
      <c r="BL328" s="25" t="s">
        <v>375</v>
      </c>
      <c r="BM328" s="25" t="s">
        <v>4450</v>
      </c>
    </row>
    <row r="329" spans="2:65" s="1" customFormat="1" ht="22.5" customHeight="1">
      <c r="B329" s="42"/>
      <c r="C329" s="203" t="s">
        <v>2134</v>
      </c>
      <c r="D329" s="203" t="s">
        <v>311</v>
      </c>
      <c r="E329" s="204" t="s">
        <v>4451</v>
      </c>
      <c r="F329" s="205" t="s">
        <v>4452</v>
      </c>
      <c r="G329" s="206" t="s">
        <v>508</v>
      </c>
      <c r="H329" s="207">
        <v>442.59</v>
      </c>
      <c r="I329" s="208"/>
      <c r="J329" s="209">
        <f>ROUND(I329*H329,2)</f>
        <v>0</v>
      </c>
      <c r="K329" s="205" t="s">
        <v>315</v>
      </c>
      <c r="L329" s="62"/>
      <c r="M329" s="210" t="s">
        <v>21</v>
      </c>
      <c r="N329" s="211" t="s">
        <v>45</v>
      </c>
      <c r="O329" s="43"/>
      <c r="P329" s="212">
        <f>O329*H329</f>
        <v>0</v>
      </c>
      <c r="Q329" s="212">
        <v>1.3999999999999999E-4</v>
      </c>
      <c r="R329" s="212">
        <f>Q329*H329</f>
        <v>6.1962599999999993E-2</v>
      </c>
      <c r="S329" s="212">
        <v>0</v>
      </c>
      <c r="T329" s="213">
        <f>S329*H329</f>
        <v>0</v>
      </c>
      <c r="AR329" s="25" t="s">
        <v>375</v>
      </c>
      <c r="AT329" s="25" t="s">
        <v>311</v>
      </c>
      <c r="AU329" s="25" t="s">
        <v>95</v>
      </c>
      <c r="AY329" s="25" t="s">
        <v>308</v>
      </c>
      <c r="BE329" s="214">
        <f>IF(N329="základní",J329,0)</f>
        <v>0</v>
      </c>
      <c r="BF329" s="214">
        <f>IF(N329="snížená",J329,0)</f>
        <v>0</v>
      </c>
      <c r="BG329" s="214">
        <f>IF(N329="zákl. přenesená",J329,0)</f>
        <v>0</v>
      </c>
      <c r="BH329" s="214">
        <f>IF(N329="sníž. přenesená",J329,0)</f>
        <v>0</v>
      </c>
      <c r="BI329" s="214">
        <f>IF(N329="nulová",J329,0)</f>
        <v>0</v>
      </c>
      <c r="BJ329" s="25" t="s">
        <v>82</v>
      </c>
      <c r="BK329" s="214">
        <f>ROUND(I329*H329,2)</f>
        <v>0</v>
      </c>
      <c r="BL329" s="25" t="s">
        <v>375</v>
      </c>
      <c r="BM329" s="25" t="s">
        <v>4453</v>
      </c>
    </row>
    <row r="330" spans="2:65" s="11" customFormat="1" ht="29.85" customHeight="1">
      <c r="B330" s="186"/>
      <c r="C330" s="187"/>
      <c r="D330" s="188" t="s">
        <v>73</v>
      </c>
      <c r="E330" s="262" t="s">
        <v>4454</v>
      </c>
      <c r="F330" s="262" t="s">
        <v>4455</v>
      </c>
      <c r="G330" s="187"/>
      <c r="H330" s="187"/>
      <c r="I330" s="190"/>
      <c r="J330" s="263">
        <f>BK330</f>
        <v>0</v>
      </c>
      <c r="K330" s="187"/>
      <c r="L330" s="192"/>
      <c r="M330" s="193"/>
      <c r="N330" s="194"/>
      <c r="O330" s="194"/>
      <c r="P330" s="195">
        <f>P331</f>
        <v>0</v>
      </c>
      <c r="Q330" s="194"/>
      <c r="R330" s="195">
        <f>R331</f>
        <v>0</v>
      </c>
      <c r="S330" s="194"/>
      <c r="T330" s="196">
        <f>T331</f>
        <v>0</v>
      </c>
      <c r="AR330" s="197" t="s">
        <v>84</v>
      </c>
      <c r="AT330" s="198" t="s">
        <v>73</v>
      </c>
      <c r="AU330" s="198" t="s">
        <v>82</v>
      </c>
      <c r="AY330" s="197" t="s">
        <v>308</v>
      </c>
      <c r="BK330" s="199">
        <f>BK331</f>
        <v>0</v>
      </c>
    </row>
    <row r="331" spans="2:65" s="11" customFormat="1" ht="14.85" customHeight="1">
      <c r="B331" s="186"/>
      <c r="C331" s="187"/>
      <c r="D331" s="200" t="s">
        <v>73</v>
      </c>
      <c r="E331" s="201" t="s">
        <v>4456</v>
      </c>
      <c r="F331" s="201" t="s">
        <v>4457</v>
      </c>
      <c r="G331" s="187"/>
      <c r="H331" s="187"/>
      <c r="I331" s="190"/>
      <c r="J331" s="202">
        <f>BK331</f>
        <v>0</v>
      </c>
      <c r="K331" s="187"/>
      <c r="L331" s="192"/>
      <c r="M331" s="193"/>
      <c r="N331" s="194"/>
      <c r="O331" s="194"/>
      <c r="P331" s="195">
        <f>SUM(P332:P335)</f>
        <v>0</v>
      </c>
      <c r="Q331" s="194"/>
      <c r="R331" s="195">
        <f>SUM(R332:R335)</f>
        <v>0</v>
      </c>
      <c r="S331" s="194"/>
      <c r="T331" s="196">
        <f>SUM(T332:T335)</f>
        <v>0</v>
      </c>
      <c r="AR331" s="197" t="s">
        <v>84</v>
      </c>
      <c r="AT331" s="198" t="s">
        <v>73</v>
      </c>
      <c r="AU331" s="198" t="s">
        <v>84</v>
      </c>
      <c r="AY331" s="197" t="s">
        <v>308</v>
      </c>
      <c r="BK331" s="199">
        <f>SUM(BK332:BK335)</f>
        <v>0</v>
      </c>
    </row>
    <row r="332" spans="2:65" s="1" customFormat="1" ht="31.5" customHeight="1">
      <c r="B332" s="42"/>
      <c r="C332" s="203" t="s">
        <v>2139</v>
      </c>
      <c r="D332" s="203" t="s">
        <v>311</v>
      </c>
      <c r="E332" s="204" t="s">
        <v>4458</v>
      </c>
      <c r="F332" s="205" t="s">
        <v>4459</v>
      </c>
      <c r="G332" s="206" t="s">
        <v>508</v>
      </c>
      <c r="H332" s="207">
        <v>2579.6999999999998</v>
      </c>
      <c r="I332" s="208"/>
      <c r="J332" s="209">
        <f>ROUND(I332*H332,2)</f>
        <v>0</v>
      </c>
      <c r="K332" s="205" t="s">
        <v>21</v>
      </c>
      <c r="L332" s="62"/>
      <c r="M332" s="210" t="s">
        <v>21</v>
      </c>
      <c r="N332" s="211" t="s">
        <v>45</v>
      </c>
      <c r="O332" s="43"/>
      <c r="P332" s="212">
        <f>O332*H332</f>
        <v>0</v>
      </c>
      <c r="Q332" s="212">
        <v>0</v>
      </c>
      <c r="R332" s="212">
        <f>Q332*H332</f>
        <v>0</v>
      </c>
      <c r="S332" s="212">
        <v>0</v>
      </c>
      <c r="T332" s="213">
        <f>S332*H332</f>
        <v>0</v>
      </c>
      <c r="AR332" s="25" t="s">
        <v>375</v>
      </c>
      <c r="AT332" s="25" t="s">
        <v>311</v>
      </c>
      <c r="AU332" s="25" t="s">
        <v>95</v>
      </c>
      <c r="AY332" s="25" t="s">
        <v>308</v>
      </c>
      <c r="BE332" s="214">
        <f>IF(N332="základní",J332,0)</f>
        <v>0</v>
      </c>
      <c r="BF332" s="214">
        <f>IF(N332="snížená",J332,0)</f>
        <v>0</v>
      </c>
      <c r="BG332" s="214">
        <f>IF(N332="zákl. přenesená",J332,0)</f>
        <v>0</v>
      </c>
      <c r="BH332" s="214">
        <f>IF(N332="sníž. přenesená",J332,0)</f>
        <v>0</v>
      </c>
      <c r="BI332" s="214">
        <f>IF(N332="nulová",J332,0)</f>
        <v>0</v>
      </c>
      <c r="BJ332" s="25" t="s">
        <v>82</v>
      </c>
      <c r="BK332" s="214">
        <f>ROUND(I332*H332,2)</f>
        <v>0</v>
      </c>
      <c r="BL332" s="25" t="s">
        <v>375</v>
      </c>
      <c r="BM332" s="25" t="s">
        <v>4460</v>
      </c>
    </row>
    <row r="333" spans="2:65" s="1" customFormat="1" ht="40.5">
      <c r="B333" s="42"/>
      <c r="C333" s="64"/>
      <c r="D333" s="246" t="s">
        <v>1656</v>
      </c>
      <c r="E333" s="64"/>
      <c r="F333" s="290" t="s">
        <v>4461</v>
      </c>
      <c r="G333" s="64"/>
      <c r="H333" s="64"/>
      <c r="I333" s="173"/>
      <c r="J333" s="64"/>
      <c r="K333" s="64"/>
      <c r="L333" s="62"/>
      <c r="M333" s="291"/>
      <c r="N333" s="43"/>
      <c r="O333" s="43"/>
      <c r="P333" s="43"/>
      <c r="Q333" s="43"/>
      <c r="R333" s="43"/>
      <c r="S333" s="43"/>
      <c r="T333" s="79"/>
      <c r="AT333" s="25" t="s">
        <v>1656</v>
      </c>
      <c r="AU333" s="25" t="s">
        <v>95</v>
      </c>
    </row>
    <row r="334" spans="2:65" s="1" customFormat="1" ht="31.5" customHeight="1">
      <c r="B334" s="42"/>
      <c r="C334" s="203" t="s">
        <v>2143</v>
      </c>
      <c r="D334" s="203" t="s">
        <v>311</v>
      </c>
      <c r="E334" s="204" t="s">
        <v>4462</v>
      </c>
      <c r="F334" s="205" t="s">
        <v>4463</v>
      </c>
      <c r="G334" s="206" t="s">
        <v>508</v>
      </c>
      <c r="H334" s="207">
        <v>2579.6999999999998</v>
      </c>
      <c r="I334" s="208"/>
      <c r="J334" s="209">
        <f>ROUND(I334*H334,2)</f>
        <v>0</v>
      </c>
      <c r="K334" s="205" t="s">
        <v>21</v>
      </c>
      <c r="L334" s="62"/>
      <c r="M334" s="210" t="s">
        <v>21</v>
      </c>
      <c r="N334" s="211" t="s">
        <v>45</v>
      </c>
      <c r="O334" s="43"/>
      <c r="P334" s="212">
        <f>O334*H334</f>
        <v>0</v>
      </c>
      <c r="Q334" s="212">
        <v>0</v>
      </c>
      <c r="R334" s="212">
        <f>Q334*H334</f>
        <v>0</v>
      </c>
      <c r="S334" s="212">
        <v>0</v>
      </c>
      <c r="T334" s="213">
        <f>S334*H334</f>
        <v>0</v>
      </c>
      <c r="AR334" s="25" t="s">
        <v>375</v>
      </c>
      <c r="AT334" s="25" t="s">
        <v>311</v>
      </c>
      <c r="AU334" s="25" t="s">
        <v>95</v>
      </c>
      <c r="AY334" s="25" t="s">
        <v>308</v>
      </c>
      <c r="BE334" s="214">
        <f>IF(N334="základní",J334,0)</f>
        <v>0</v>
      </c>
      <c r="BF334" s="214">
        <f>IF(N334="snížená",J334,0)</f>
        <v>0</v>
      </c>
      <c r="BG334" s="214">
        <f>IF(N334="zákl. přenesená",J334,0)</f>
        <v>0</v>
      </c>
      <c r="BH334" s="214">
        <f>IF(N334="sníž. přenesená",J334,0)</f>
        <v>0</v>
      </c>
      <c r="BI334" s="214">
        <f>IF(N334="nulová",J334,0)</f>
        <v>0</v>
      </c>
      <c r="BJ334" s="25" t="s">
        <v>82</v>
      </c>
      <c r="BK334" s="214">
        <f>ROUND(I334*H334,2)</f>
        <v>0</v>
      </c>
      <c r="BL334" s="25" t="s">
        <v>375</v>
      </c>
      <c r="BM334" s="25" t="s">
        <v>4464</v>
      </c>
    </row>
    <row r="335" spans="2:65" s="1" customFormat="1" ht="40.5">
      <c r="B335" s="42"/>
      <c r="C335" s="64"/>
      <c r="D335" s="223" t="s">
        <v>1656</v>
      </c>
      <c r="E335" s="64"/>
      <c r="F335" s="292" t="s">
        <v>4465</v>
      </c>
      <c r="G335" s="64"/>
      <c r="H335" s="64"/>
      <c r="I335" s="173"/>
      <c r="J335" s="64"/>
      <c r="K335" s="64"/>
      <c r="L335" s="62"/>
      <c r="M335" s="293"/>
      <c r="N335" s="216"/>
      <c r="O335" s="216"/>
      <c r="P335" s="216"/>
      <c r="Q335" s="216"/>
      <c r="R335" s="216"/>
      <c r="S335" s="216"/>
      <c r="T335" s="294"/>
      <c r="AT335" s="25" t="s">
        <v>1656</v>
      </c>
      <c r="AU335" s="25" t="s">
        <v>95</v>
      </c>
    </row>
    <row r="336" spans="2:65" s="1" customFormat="1" ht="6.95" customHeight="1">
      <c r="B336" s="57"/>
      <c r="C336" s="58"/>
      <c r="D336" s="58"/>
      <c r="E336" s="58"/>
      <c r="F336" s="58"/>
      <c r="G336" s="58"/>
      <c r="H336" s="58"/>
      <c r="I336" s="149"/>
      <c r="J336" s="58"/>
      <c r="K336" s="58"/>
      <c r="L336" s="62"/>
    </row>
  </sheetData>
  <sheetProtection password="CC35" sheet="1" objects="1" scenarios="1" formatCells="0" formatColumns="0" formatRows="0" sort="0" autoFilter="0"/>
  <autoFilter ref="C95:K335"/>
  <mergeCells count="12">
    <mergeCell ref="G1:H1"/>
    <mergeCell ref="L2:V2"/>
    <mergeCell ref="E49:H49"/>
    <mergeCell ref="E51:H51"/>
    <mergeCell ref="E84:H84"/>
    <mergeCell ref="E86:H86"/>
    <mergeCell ref="E88:H88"/>
    <mergeCell ref="E7:H7"/>
    <mergeCell ref="E9:H9"/>
    <mergeCell ref="E11:H11"/>
    <mergeCell ref="E26:H26"/>
    <mergeCell ref="E47:H47"/>
  </mergeCells>
  <hyperlinks>
    <hyperlink ref="F1:G1" location="C2" display="1) Krycí list soupisu"/>
    <hyperlink ref="G1:H1" location="C58" display="2) Rekapitulace"/>
    <hyperlink ref="J1" location="C95" display="3) Soupis prací"/>
    <hyperlink ref="L1:V1" location="'Rekapitulace stavby'!C2" display="Rekapitulace stavby"/>
  </hyperlinks>
  <pageMargins left="0.58333330000000005" right="0.58333330000000005" top="0.58333330000000005" bottom="0.58333330000000005" header="0" footer="0"/>
  <pageSetup paperSize="9" fitToHeight="100" orientation="landscape" blackAndWhite="1" r:id="rId1"/>
  <headerFooter>
    <oddFooter>&amp;CStrana &amp;P z &amp;N</oddFooter>
  </headerFooter>
  <drawing r:id="rId2"/>
</worksheet>
</file>

<file path=xl/worksheets/sheet18.xml><?xml version="1.0" encoding="utf-8"?>
<worksheet xmlns="http://schemas.openxmlformats.org/spreadsheetml/2006/main" xmlns:r="http://schemas.openxmlformats.org/officeDocument/2006/relationships">
  <sheetPr>
    <pageSetUpPr fitToPage="1"/>
  </sheetPr>
  <dimension ref="A1:BR225"/>
  <sheetViews>
    <sheetView showGridLines="0" workbookViewId="0">
      <pane ySplit="1" topLeftCell="A2" activePane="bottomLeft" state="frozen"/>
      <selection pane="bottomLeft"/>
    </sheetView>
  </sheetViews>
  <sheetFormatPr defaultRowHeight="15"/>
  <cols>
    <col min="1" max="1" width="8.33203125" customWidth="1"/>
    <col min="2" max="2" width="1.6640625" customWidth="1"/>
    <col min="3" max="3" width="4.1640625" customWidth="1"/>
    <col min="4" max="4" width="4.33203125" customWidth="1"/>
    <col min="5" max="5" width="17.1640625" customWidth="1"/>
    <col min="6" max="6" width="75" customWidth="1"/>
    <col min="7" max="7" width="8.6640625" customWidth="1"/>
    <col min="8" max="8" width="11.1640625" customWidth="1"/>
    <col min="9" max="9" width="12.6640625" style="121" customWidth="1"/>
    <col min="10" max="10" width="23.5" customWidth="1"/>
    <col min="11" max="11" width="15.5" customWidth="1"/>
    <col min="19" max="19" width="8.1640625" customWidth="1"/>
    <col min="20" max="20" width="29.6640625" customWidth="1"/>
    <col min="21" max="21" width="16.33203125"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1" spans="1:70" ht="21.75" customHeight="1">
      <c r="A1" s="22"/>
      <c r="B1" s="122"/>
      <c r="C1" s="122"/>
      <c r="D1" s="123" t="s">
        <v>1</v>
      </c>
      <c r="E1" s="122"/>
      <c r="F1" s="124" t="s">
        <v>272</v>
      </c>
      <c r="G1" s="427" t="s">
        <v>273</v>
      </c>
      <c r="H1" s="427"/>
      <c r="I1" s="125"/>
      <c r="J1" s="124" t="s">
        <v>274</v>
      </c>
      <c r="K1" s="123" t="s">
        <v>275</v>
      </c>
      <c r="L1" s="124" t="s">
        <v>276</v>
      </c>
      <c r="M1" s="124"/>
      <c r="N1" s="124"/>
      <c r="O1" s="124"/>
      <c r="P1" s="124"/>
      <c r="Q1" s="124"/>
      <c r="R1" s="124"/>
      <c r="S1" s="124"/>
      <c r="T1" s="124"/>
      <c r="U1" s="21"/>
      <c r="V1" s="21"/>
      <c r="W1" s="22"/>
      <c r="X1" s="22"/>
      <c r="Y1" s="22"/>
      <c r="Z1" s="22"/>
      <c r="AA1" s="22"/>
      <c r="AB1" s="22"/>
      <c r="AC1" s="22"/>
      <c r="AD1" s="22"/>
      <c r="AE1" s="22"/>
      <c r="AF1" s="22"/>
      <c r="AG1" s="22"/>
      <c r="AH1" s="22"/>
      <c r="AI1" s="22"/>
      <c r="AJ1" s="22"/>
      <c r="AK1" s="22"/>
      <c r="AL1" s="22"/>
      <c r="AM1" s="22"/>
      <c r="AN1" s="22"/>
      <c r="AO1" s="22"/>
      <c r="AP1" s="22"/>
      <c r="AQ1" s="22"/>
      <c r="AR1" s="22"/>
      <c r="AS1" s="22"/>
      <c r="AT1" s="22"/>
      <c r="AU1" s="22"/>
      <c r="AV1" s="22"/>
      <c r="AW1" s="22"/>
      <c r="AX1" s="22"/>
      <c r="AY1" s="22"/>
      <c r="AZ1" s="22"/>
      <c r="BA1" s="22"/>
      <c r="BB1" s="22"/>
      <c r="BC1" s="22"/>
      <c r="BD1" s="22"/>
      <c r="BE1" s="22"/>
      <c r="BF1" s="22"/>
      <c r="BG1" s="22"/>
      <c r="BH1" s="22"/>
      <c r="BI1" s="22"/>
      <c r="BJ1" s="22"/>
      <c r="BK1" s="22"/>
      <c r="BL1" s="22"/>
      <c r="BM1" s="22"/>
      <c r="BN1" s="22"/>
      <c r="BO1" s="22"/>
      <c r="BP1" s="22"/>
      <c r="BQ1" s="22"/>
      <c r="BR1" s="22"/>
    </row>
    <row r="2" spans="1:70" ht="36.950000000000003" customHeight="1">
      <c r="L2" s="419"/>
      <c r="M2" s="419"/>
      <c r="N2" s="419"/>
      <c r="O2" s="419"/>
      <c r="P2" s="419"/>
      <c r="Q2" s="419"/>
      <c r="R2" s="419"/>
      <c r="S2" s="419"/>
      <c r="T2" s="419"/>
      <c r="U2" s="419"/>
      <c r="V2" s="419"/>
      <c r="AT2" s="25" t="s">
        <v>148</v>
      </c>
    </row>
    <row r="3" spans="1:70" ht="6.95" customHeight="1">
      <c r="B3" s="26"/>
      <c r="C3" s="27"/>
      <c r="D3" s="27"/>
      <c r="E3" s="27"/>
      <c r="F3" s="27"/>
      <c r="G3" s="27"/>
      <c r="H3" s="27"/>
      <c r="I3" s="126"/>
      <c r="J3" s="27"/>
      <c r="K3" s="28"/>
      <c r="AT3" s="25" t="s">
        <v>84</v>
      </c>
    </row>
    <row r="4" spans="1:70" ht="36.950000000000003" customHeight="1">
      <c r="B4" s="29"/>
      <c r="C4" s="30"/>
      <c r="D4" s="31" t="s">
        <v>277</v>
      </c>
      <c r="E4" s="30"/>
      <c r="F4" s="30"/>
      <c r="G4" s="30"/>
      <c r="H4" s="30"/>
      <c r="I4" s="127"/>
      <c r="J4" s="30"/>
      <c r="K4" s="32"/>
      <c r="M4" s="33" t="s">
        <v>12</v>
      </c>
      <c r="AT4" s="25" t="s">
        <v>6</v>
      </c>
    </row>
    <row r="5" spans="1:70" ht="6.95" customHeight="1">
      <c r="B5" s="29"/>
      <c r="C5" s="30"/>
      <c r="D5" s="30"/>
      <c r="E5" s="30"/>
      <c r="F5" s="30"/>
      <c r="G5" s="30"/>
      <c r="H5" s="30"/>
      <c r="I5" s="127"/>
      <c r="J5" s="30"/>
      <c r="K5" s="32"/>
    </row>
    <row r="6" spans="1:70">
      <c r="B6" s="29"/>
      <c r="C6" s="30"/>
      <c r="D6" s="38" t="s">
        <v>18</v>
      </c>
      <c r="E6" s="30"/>
      <c r="F6" s="30"/>
      <c r="G6" s="30"/>
      <c r="H6" s="30"/>
      <c r="I6" s="127"/>
      <c r="J6" s="30"/>
      <c r="K6" s="32"/>
    </row>
    <row r="7" spans="1:70" ht="22.5" customHeight="1">
      <c r="B7" s="29"/>
      <c r="C7" s="30"/>
      <c r="D7" s="30"/>
      <c r="E7" s="420" t="str">
        <f>'Rekapitulace stavby'!K6</f>
        <v>Národní telemedicínské centrum</v>
      </c>
      <c r="F7" s="421"/>
      <c r="G7" s="421"/>
      <c r="H7" s="421"/>
      <c r="I7" s="127"/>
      <c r="J7" s="30"/>
      <c r="K7" s="32"/>
    </row>
    <row r="8" spans="1:70">
      <c r="B8" s="29"/>
      <c r="C8" s="30"/>
      <c r="D8" s="38" t="s">
        <v>278</v>
      </c>
      <c r="E8" s="30"/>
      <c r="F8" s="30"/>
      <c r="G8" s="30"/>
      <c r="H8" s="30"/>
      <c r="I8" s="127"/>
      <c r="J8" s="30"/>
      <c r="K8" s="32"/>
    </row>
    <row r="9" spans="1:70" s="1" customFormat="1" ht="22.5" customHeight="1">
      <c r="B9" s="42"/>
      <c r="C9" s="43"/>
      <c r="D9" s="43"/>
      <c r="E9" s="420" t="s">
        <v>4466</v>
      </c>
      <c r="F9" s="423"/>
      <c r="G9" s="423"/>
      <c r="H9" s="423"/>
      <c r="I9" s="128"/>
      <c r="J9" s="43"/>
      <c r="K9" s="46"/>
    </row>
    <row r="10" spans="1:70" s="1" customFormat="1">
      <c r="B10" s="42"/>
      <c r="C10" s="43"/>
      <c r="D10" s="38" t="s">
        <v>425</v>
      </c>
      <c r="E10" s="43"/>
      <c r="F10" s="43"/>
      <c r="G10" s="43"/>
      <c r="H10" s="43"/>
      <c r="I10" s="128"/>
      <c r="J10" s="43"/>
      <c r="K10" s="46"/>
    </row>
    <row r="11" spans="1:70" s="1" customFormat="1" ht="36.950000000000003" customHeight="1">
      <c r="B11" s="42"/>
      <c r="C11" s="43"/>
      <c r="D11" s="43"/>
      <c r="E11" s="422" t="s">
        <v>4467</v>
      </c>
      <c r="F11" s="423"/>
      <c r="G11" s="423"/>
      <c r="H11" s="423"/>
      <c r="I11" s="128"/>
      <c r="J11" s="43"/>
      <c r="K11" s="46"/>
    </row>
    <row r="12" spans="1:70" s="1" customFormat="1" ht="13.5">
      <c r="B12" s="42"/>
      <c r="C12" s="43"/>
      <c r="D12" s="43"/>
      <c r="E12" s="43"/>
      <c r="F12" s="43"/>
      <c r="G12" s="43"/>
      <c r="H12" s="43"/>
      <c r="I12" s="128"/>
      <c r="J12" s="43"/>
      <c r="K12" s="46"/>
    </row>
    <row r="13" spans="1:70" s="1" customFormat="1" ht="14.45" customHeight="1">
      <c r="B13" s="42"/>
      <c r="C13" s="43"/>
      <c r="D13" s="38" t="s">
        <v>20</v>
      </c>
      <c r="E13" s="43"/>
      <c r="F13" s="36" t="s">
        <v>21</v>
      </c>
      <c r="G13" s="43"/>
      <c r="H13" s="43"/>
      <c r="I13" s="129" t="s">
        <v>22</v>
      </c>
      <c r="J13" s="36" t="s">
        <v>21</v>
      </c>
      <c r="K13" s="46"/>
    </row>
    <row r="14" spans="1:70" s="1" customFormat="1" ht="14.45" customHeight="1">
      <c r="B14" s="42"/>
      <c r="C14" s="43"/>
      <c r="D14" s="38" t="s">
        <v>23</v>
      </c>
      <c r="E14" s="43"/>
      <c r="F14" s="36" t="s">
        <v>24</v>
      </c>
      <c r="G14" s="43"/>
      <c r="H14" s="43"/>
      <c r="I14" s="129" t="s">
        <v>25</v>
      </c>
      <c r="J14" s="130" t="str">
        <f>'Rekapitulace stavby'!AN8</f>
        <v>26.1.2017</v>
      </c>
      <c r="K14" s="46"/>
    </row>
    <row r="15" spans="1:70" s="1" customFormat="1" ht="10.9" customHeight="1">
      <c r="B15" s="42"/>
      <c r="C15" s="43"/>
      <c r="D15" s="43"/>
      <c r="E15" s="43"/>
      <c r="F15" s="43"/>
      <c r="G15" s="43"/>
      <c r="H15" s="43"/>
      <c r="I15" s="128"/>
      <c r="J15" s="43"/>
      <c r="K15" s="46"/>
    </row>
    <row r="16" spans="1:70" s="1" customFormat="1" ht="14.45" customHeight="1">
      <c r="B16" s="42"/>
      <c r="C16" s="43"/>
      <c r="D16" s="38" t="s">
        <v>27</v>
      </c>
      <c r="E16" s="43"/>
      <c r="F16" s="43"/>
      <c r="G16" s="43"/>
      <c r="H16" s="43"/>
      <c r="I16" s="129" t="s">
        <v>28</v>
      </c>
      <c r="J16" s="36" t="s">
        <v>29</v>
      </c>
      <c r="K16" s="46"/>
    </row>
    <row r="17" spans="2:11" s="1" customFormat="1" ht="18" customHeight="1">
      <c r="B17" s="42"/>
      <c r="C17" s="43"/>
      <c r="D17" s="43"/>
      <c r="E17" s="36" t="s">
        <v>30</v>
      </c>
      <c r="F17" s="43"/>
      <c r="G17" s="43"/>
      <c r="H17" s="43"/>
      <c r="I17" s="129" t="s">
        <v>31</v>
      </c>
      <c r="J17" s="36" t="s">
        <v>21</v>
      </c>
      <c r="K17" s="46"/>
    </row>
    <row r="18" spans="2:11" s="1" customFormat="1" ht="6.95" customHeight="1">
      <c r="B18" s="42"/>
      <c r="C18" s="43"/>
      <c r="D18" s="43"/>
      <c r="E18" s="43"/>
      <c r="F18" s="43"/>
      <c r="G18" s="43"/>
      <c r="H18" s="43"/>
      <c r="I18" s="128"/>
      <c r="J18" s="43"/>
      <c r="K18" s="46"/>
    </row>
    <row r="19" spans="2:11" s="1" customFormat="1" ht="14.45" customHeight="1">
      <c r="B19" s="42"/>
      <c r="C19" s="43"/>
      <c r="D19" s="38" t="s">
        <v>32</v>
      </c>
      <c r="E19" s="43"/>
      <c r="F19" s="43"/>
      <c r="G19" s="43"/>
      <c r="H19" s="43"/>
      <c r="I19" s="129" t="s">
        <v>28</v>
      </c>
      <c r="J19" s="36" t="str">
        <f>IF('Rekapitulace stavby'!AN13="Vyplň údaj","",IF('Rekapitulace stavby'!AN13="","",'Rekapitulace stavby'!AN13))</f>
        <v/>
      </c>
      <c r="K19" s="46"/>
    </row>
    <row r="20" spans="2:11" s="1" customFormat="1" ht="18" customHeight="1">
      <c r="B20" s="42"/>
      <c r="C20" s="43"/>
      <c r="D20" s="43"/>
      <c r="E20" s="36" t="str">
        <f>IF('Rekapitulace stavby'!E14="Vyplň údaj","",IF('Rekapitulace stavby'!E14="","",'Rekapitulace stavby'!E14))</f>
        <v/>
      </c>
      <c r="F20" s="43"/>
      <c r="G20" s="43"/>
      <c r="H20" s="43"/>
      <c r="I20" s="129" t="s">
        <v>31</v>
      </c>
      <c r="J20" s="36" t="str">
        <f>IF('Rekapitulace stavby'!AN14="Vyplň údaj","",IF('Rekapitulace stavby'!AN14="","",'Rekapitulace stavby'!AN14))</f>
        <v/>
      </c>
      <c r="K20" s="46"/>
    </row>
    <row r="21" spans="2:11" s="1" customFormat="1" ht="6.95" customHeight="1">
      <c r="B21" s="42"/>
      <c r="C21" s="43"/>
      <c r="D21" s="43"/>
      <c r="E21" s="43"/>
      <c r="F21" s="43"/>
      <c r="G21" s="43"/>
      <c r="H21" s="43"/>
      <c r="I21" s="128"/>
      <c r="J21" s="43"/>
      <c r="K21" s="46"/>
    </row>
    <row r="22" spans="2:11" s="1" customFormat="1" ht="14.45" customHeight="1">
      <c r="B22" s="42"/>
      <c r="C22" s="43"/>
      <c r="D22" s="38" t="s">
        <v>34</v>
      </c>
      <c r="E22" s="43"/>
      <c r="F22" s="43"/>
      <c r="G22" s="43"/>
      <c r="H22" s="43"/>
      <c r="I22" s="129" t="s">
        <v>28</v>
      </c>
      <c r="J22" s="36" t="s">
        <v>35</v>
      </c>
      <c r="K22" s="46"/>
    </row>
    <row r="23" spans="2:11" s="1" customFormat="1" ht="18" customHeight="1">
      <c r="B23" s="42"/>
      <c r="C23" s="43"/>
      <c r="D23" s="43"/>
      <c r="E23" s="36" t="s">
        <v>36</v>
      </c>
      <c r="F23" s="43"/>
      <c r="G23" s="43"/>
      <c r="H23" s="43"/>
      <c r="I23" s="129" t="s">
        <v>31</v>
      </c>
      <c r="J23" s="36" t="s">
        <v>21</v>
      </c>
      <c r="K23" s="46"/>
    </row>
    <row r="24" spans="2:11" s="1" customFormat="1" ht="6.95" customHeight="1">
      <c r="B24" s="42"/>
      <c r="C24" s="43"/>
      <c r="D24" s="43"/>
      <c r="E24" s="43"/>
      <c r="F24" s="43"/>
      <c r="G24" s="43"/>
      <c r="H24" s="43"/>
      <c r="I24" s="128"/>
      <c r="J24" s="43"/>
      <c r="K24" s="46"/>
    </row>
    <row r="25" spans="2:11" s="1" customFormat="1" ht="14.45" customHeight="1">
      <c r="B25" s="42"/>
      <c r="C25" s="43"/>
      <c r="D25" s="38" t="s">
        <v>38</v>
      </c>
      <c r="E25" s="43"/>
      <c r="F25" s="43"/>
      <c r="G25" s="43"/>
      <c r="H25" s="43"/>
      <c r="I25" s="128"/>
      <c r="J25" s="43"/>
      <c r="K25" s="46"/>
    </row>
    <row r="26" spans="2:11" s="7" customFormat="1" ht="22.5" customHeight="1">
      <c r="B26" s="131"/>
      <c r="C26" s="132"/>
      <c r="D26" s="132"/>
      <c r="E26" s="384" t="s">
        <v>21</v>
      </c>
      <c r="F26" s="384"/>
      <c r="G26" s="384"/>
      <c r="H26" s="384"/>
      <c r="I26" s="133"/>
      <c r="J26" s="132"/>
      <c r="K26" s="134"/>
    </row>
    <row r="27" spans="2:11" s="1" customFormat="1" ht="6.95" customHeight="1">
      <c r="B27" s="42"/>
      <c r="C27" s="43"/>
      <c r="D27" s="43"/>
      <c r="E27" s="43"/>
      <c r="F27" s="43"/>
      <c r="G27" s="43"/>
      <c r="H27" s="43"/>
      <c r="I27" s="128"/>
      <c r="J27" s="43"/>
      <c r="K27" s="46"/>
    </row>
    <row r="28" spans="2:11" s="1" customFormat="1" ht="6.95" customHeight="1">
      <c r="B28" s="42"/>
      <c r="C28" s="43"/>
      <c r="D28" s="86"/>
      <c r="E28" s="86"/>
      <c r="F28" s="86"/>
      <c r="G28" s="86"/>
      <c r="H28" s="86"/>
      <c r="I28" s="135"/>
      <c r="J28" s="86"/>
      <c r="K28" s="136"/>
    </row>
    <row r="29" spans="2:11" s="1" customFormat="1" ht="25.35" customHeight="1">
      <c r="B29" s="42"/>
      <c r="C29" s="43"/>
      <c r="D29" s="137" t="s">
        <v>40</v>
      </c>
      <c r="E29" s="43"/>
      <c r="F29" s="43"/>
      <c r="G29" s="43"/>
      <c r="H29" s="43"/>
      <c r="I29" s="128"/>
      <c r="J29" s="138">
        <f>ROUND(J90,2)</f>
        <v>0</v>
      </c>
      <c r="K29" s="46"/>
    </row>
    <row r="30" spans="2:11" s="1" customFormat="1" ht="6.95" customHeight="1">
      <c r="B30" s="42"/>
      <c r="C30" s="43"/>
      <c r="D30" s="86"/>
      <c r="E30" s="86"/>
      <c r="F30" s="86"/>
      <c r="G30" s="86"/>
      <c r="H30" s="86"/>
      <c r="I30" s="135"/>
      <c r="J30" s="86"/>
      <c r="K30" s="136"/>
    </row>
    <row r="31" spans="2:11" s="1" customFormat="1" ht="14.45" customHeight="1">
      <c r="B31" s="42"/>
      <c r="C31" s="43"/>
      <c r="D31" s="43"/>
      <c r="E31" s="43"/>
      <c r="F31" s="47" t="s">
        <v>42</v>
      </c>
      <c r="G31" s="43"/>
      <c r="H31" s="43"/>
      <c r="I31" s="139" t="s">
        <v>41</v>
      </c>
      <c r="J31" s="47" t="s">
        <v>43</v>
      </c>
      <c r="K31" s="46"/>
    </row>
    <row r="32" spans="2:11" s="1" customFormat="1" ht="14.45" customHeight="1">
      <c r="B32" s="42"/>
      <c r="C32" s="43"/>
      <c r="D32" s="50" t="s">
        <v>44</v>
      </c>
      <c r="E32" s="50" t="s">
        <v>45</v>
      </c>
      <c r="F32" s="140">
        <f>ROUND(SUM(BE90:BE224), 2)</f>
        <v>0</v>
      </c>
      <c r="G32" s="43"/>
      <c r="H32" s="43"/>
      <c r="I32" s="141">
        <v>0.21</v>
      </c>
      <c r="J32" s="140">
        <f>ROUND(ROUND((SUM(BE90:BE224)), 2)*I32, 2)</f>
        <v>0</v>
      </c>
      <c r="K32" s="46"/>
    </row>
    <row r="33" spans="2:11" s="1" customFormat="1" ht="14.45" customHeight="1">
      <c r="B33" s="42"/>
      <c r="C33" s="43"/>
      <c r="D33" s="43"/>
      <c r="E33" s="50" t="s">
        <v>46</v>
      </c>
      <c r="F33" s="140">
        <f>ROUND(SUM(BF90:BF224), 2)</f>
        <v>0</v>
      </c>
      <c r="G33" s="43"/>
      <c r="H33" s="43"/>
      <c r="I33" s="141">
        <v>0.15</v>
      </c>
      <c r="J33" s="140">
        <f>ROUND(ROUND((SUM(BF90:BF224)), 2)*I33, 2)</f>
        <v>0</v>
      </c>
      <c r="K33" s="46"/>
    </row>
    <row r="34" spans="2:11" s="1" customFormat="1" ht="14.45" hidden="1" customHeight="1">
      <c r="B34" s="42"/>
      <c r="C34" s="43"/>
      <c r="D34" s="43"/>
      <c r="E34" s="50" t="s">
        <v>47</v>
      </c>
      <c r="F34" s="140">
        <f>ROUND(SUM(BG90:BG224), 2)</f>
        <v>0</v>
      </c>
      <c r="G34" s="43"/>
      <c r="H34" s="43"/>
      <c r="I34" s="141">
        <v>0.21</v>
      </c>
      <c r="J34" s="140">
        <v>0</v>
      </c>
      <c r="K34" s="46"/>
    </row>
    <row r="35" spans="2:11" s="1" customFormat="1" ht="14.45" hidden="1" customHeight="1">
      <c r="B35" s="42"/>
      <c r="C35" s="43"/>
      <c r="D35" s="43"/>
      <c r="E35" s="50" t="s">
        <v>48</v>
      </c>
      <c r="F35" s="140">
        <f>ROUND(SUM(BH90:BH224), 2)</f>
        <v>0</v>
      </c>
      <c r="G35" s="43"/>
      <c r="H35" s="43"/>
      <c r="I35" s="141">
        <v>0.15</v>
      </c>
      <c r="J35" s="140">
        <v>0</v>
      </c>
      <c r="K35" s="46"/>
    </row>
    <row r="36" spans="2:11" s="1" customFormat="1" ht="14.45" hidden="1" customHeight="1">
      <c r="B36" s="42"/>
      <c r="C36" s="43"/>
      <c r="D36" s="43"/>
      <c r="E36" s="50" t="s">
        <v>49</v>
      </c>
      <c r="F36" s="140">
        <f>ROUND(SUM(BI90:BI224), 2)</f>
        <v>0</v>
      </c>
      <c r="G36" s="43"/>
      <c r="H36" s="43"/>
      <c r="I36" s="141">
        <v>0</v>
      </c>
      <c r="J36" s="140">
        <v>0</v>
      </c>
      <c r="K36" s="46"/>
    </row>
    <row r="37" spans="2:11" s="1" customFormat="1" ht="6.95" customHeight="1">
      <c r="B37" s="42"/>
      <c r="C37" s="43"/>
      <c r="D37" s="43"/>
      <c r="E37" s="43"/>
      <c r="F37" s="43"/>
      <c r="G37" s="43"/>
      <c r="H37" s="43"/>
      <c r="I37" s="128"/>
      <c r="J37" s="43"/>
      <c r="K37" s="46"/>
    </row>
    <row r="38" spans="2:11" s="1" customFormat="1" ht="25.35" customHeight="1">
      <c r="B38" s="42"/>
      <c r="C38" s="142"/>
      <c r="D38" s="143" t="s">
        <v>50</v>
      </c>
      <c r="E38" s="80"/>
      <c r="F38" s="80"/>
      <c r="G38" s="144" t="s">
        <v>51</v>
      </c>
      <c r="H38" s="145" t="s">
        <v>52</v>
      </c>
      <c r="I38" s="146"/>
      <c r="J38" s="147">
        <f>SUM(J29:J36)</f>
        <v>0</v>
      </c>
      <c r="K38" s="148"/>
    </row>
    <row r="39" spans="2:11" s="1" customFormat="1" ht="14.45" customHeight="1">
      <c r="B39" s="57"/>
      <c r="C39" s="58"/>
      <c r="D39" s="58"/>
      <c r="E39" s="58"/>
      <c r="F39" s="58"/>
      <c r="G39" s="58"/>
      <c r="H39" s="58"/>
      <c r="I39" s="149"/>
      <c r="J39" s="58"/>
      <c r="K39" s="59"/>
    </row>
    <row r="43" spans="2:11" s="1" customFormat="1" ht="6.95" customHeight="1">
      <c r="B43" s="150"/>
      <c r="C43" s="151"/>
      <c r="D43" s="151"/>
      <c r="E43" s="151"/>
      <c r="F43" s="151"/>
      <c r="G43" s="151"/>
      <c r="H43" s="151"/>
      <c r="I43" s="152"/>
      <c r="J43" s="151"/>
      <c r="K43" s="153"/>
    </row>
    <row r="44" spans="2:11" s="1" customFormat="1" ht="36.950000000000003" customHeight="1">
      <c r="B44" s="42"/>
      <c r="C44" s="31" t="s">
        <v>280</v>
      </c>
      <c r="D44" s="43"/>
      <c r="E44" s="43"/>
      <c r="F44" s="43"/>
      <c r="G44" s="43"/>
      <c r="H44" s="43"/>
      <c r="I44" s="128"/>
      <c r="J44" s="43"/>
      <c r="K44" s="46"/>
    </row>
    <row r="45" spans="2:11" s="1" customFormat="1" ht="6.95" customHeight="1">
      <c r="B45" s="42"/>
      <c r="C45" s="43"/>
      <c r="D45" s="43"/>
      <c r="E45" s="43"/>
      <c r="F45" s="43"/>
      <c r="G45" s="43"/>
      <c r="H45" s="43"/>
      <c r="I45" s="128"/>
      <c r="J45" s="43"/>
      <c r="K45" s="46"/>
    </row>
    <row r="46" spans="2:11" s="1" customFormat="1" ht="14.45" customHeight="1">
      <c r="B46" s="42"/>
      <c r="C46" s="38" t="s">
        <v>18</v>
      </c>
      <c r="D46" s="43"/>
      <c r="E46" s="43"/>
      <c r="F46" s="43"/>
      <c r="G46" s="43"/>
      <c r="H46" s="43"/>
      <c r="I46" s="128"/>
      <c r="J46" s="43"/>
      <c r="K46" s="46"/>
    </row>
    <row r="47" spans="2:11" s="1" customFormat="1" ht="22.5" customHeight="1">
      <c r="B47" s="42"/>
      <c r="C47" s="43"/>
      <c r="D47" s="43"/>
      <c r="E47" s="420" t="str">
        <f>E7</f>
        <v>Národní telemedicínské centrum</v>
      </c>
      <c r="F47" s="421"/>
      <c r="G47" s="421"/>
      <c r="H47" s="421"/>
      <c r="I47" s="128"/>
      <c r="J47" s="43"/>
      <c r="K47" s="46"/>
    </row>
    <row r="48" spans="2:11">
      <c r="B48" s="29"/>
      <c r="C48" s="38" t="s">
        <v>278</v>
      </c>
      <c r="D48" s="30"/>
      <c r="E48" s="30"/>
      <c r="F48" s="30"/>
      <c r="G48" s="30"/>
      <c r="H48" s="30"/>
      <c r="I48" s="127"/>
      <c r="J48" s="30"/>
      <c r="K48" s="32"/>
    </row>
    <row r="49" spans="2:47" s="1" customFormat="1" ht="22.5" customHeight="1">
      <c r="B49" s="42"/>
      <c r="C49" s="43"/>
      <c r="D49" s="43"/>
      <c r="E49" s="420" t="s">
        <v>4466</v>
      </c>
      <c r="F49" s="423"/>
      <c r="G49" s="423"/>
      <c r="H49" s="423"/>
      <c r="I49" s="128"/>
      <c r="J49" s="43"/>
      <c r="K49" s="46"/>
    </row>
    <row r="50" spans="2:47" s="1" customFormat="1" ht="14.45" customHeight="1">
      <c r="B50" s="42"/>
      <c r="C50" s="38" t="s">
        <v>425</v>
      </c>
      <c r="D50" s="43"/>
      <c r="E50" s="43"/>
      <c r="F50" s="43"/>
      <c r="G50" s="43"/>
      <c r="H50" s="43"/>
      <c r="I50" s="128"/>
      <c r="J50" s="43"/>
      <c r="K50" s="46"/>
    </row>
    <row r="51" spans="2:47" s="1" customFormat="1" ht="23.25" customHeight="1">
      <c r="B51" s="42"/>
      <c r="C51" s="43"/>
      <c r="D51" s="43"/>
      <c r="E51" s="422" t="str">
        <f>E11</f>
        <v>001 - Fasády</v>
      </c>
      <c r="F51" s="423"/>
      <c r="G51" s="423"/>
      <c r="H51" s="423"/>
      <c r="I51" s="128"/>
      <c r="J51" s="43"/>
      <c r="K51" s="46"/>
    </row>
    <row r="52" spans="2:47" s="1" customFormat="1" ht="6.95" customHeight="1">
      <c r="B52" s="42"/>
      <c r="C52" s="43"/>
      <c r="D52" s="43"/>
      <c r="E52" s="43"/>
      <c r="F52" s="43"/>
      <c r="G52" s="43"/>
      <c r="H52" s="43"/>
      <c r="I52" s="128"/>
      <c r="J52" s="43"/>
      <c r="K52" s="46"/>
    </row>
    <row r="53" spans="2:47" s="1" customFormat="1" ht="18" customHeight="1">
      <c r="B53" s="42"/>
      <c r="C53" s="38" t="s">
        <v>23</v>
      </c>
      <c r="D53" s="43"/>
      <c r="E53" s="43"/>
      <c r="F53" s="36" t="str">
        <f>F14</f>
        <v>FN Olomouc</v>
      </c>
      <c r="G53" s="43"/>
      <c r="H53" s="43"/>
      <c r="I53" s="129" t="s">
        <v>25</v>
      </c>
      <c r="J53" s="130" t="str">
        <f>IF(J14="","",J14)</f>
        <v>26.1.2017</v>
      </c>
      <c r="K53" s="46"/>
    </row>
    <row r="54" spans="2:47" s="1" customFormat="1" ht="6.95" customHeight="1">
      <c r="B54" s="42"/>
      <c r="C54" s="43"/>
      <c r="D54" s="43"/>
      <c r="E54" s="43"/>
      <c r="F54" s="43"/>
      <c r="G54" s="43"/>
      <c r="H54" s="43"/>
      <c r="I54" s="128"/>
      <c r="J54" s="43"/>
      <c r="K54" s="46"/>
    </row>
    <row r="55" spans="2:47" s="1" customFormat="1">
      <c r="B55" s="42"/>
      <c r="C55" s="38" t="s">
        <v>27</v>
      </c>
      <c r="D55" s="43"/>
      <c r="E55" s="43"/>
      <c r="F55" s="36" t="str">
        <f>E17</f>
        <v>SPS Projekt s. r.o., Za Návsí 1670/9, Praha 10</v>
      </c>
      <c r="G55" s="43"/>
      <c r="H55" s="43"/>
      <c r="I55" s="129" t="s">
        <v>34</v>
      </c>
      <c r="J55" s="36" t="str">
        <f>E23</f>
        <v>OK Plan Architects s.r.o., Na Závodí 631, Humpolec</v>
      </c>
      <c r="K55" s="46"/>
    </row>
    <row r="56" spans="2:47" s="1" customFormat="1" ht="14.45" customHeight="1">
      <c r="B56" s="42"/>
      <c r="C56" s="38" t="s">
        <v>32</v>
      </c>
      <c r="D56" s="43"/>
      <c r="E56" s="43"/>
      <c r="F56" s="36" t="str">
        <f>IF(E20="","",E20)</f>
        <v/>
      </c>
      <c r="G56" s="43"/>
      <c r="H56" s="43"/>
      <c r="I56" s="128"/>
      <c r="J56" s="43"/>
      <c r="K56" s="46"/>
    </row>
    <row r="57" spans="2:47" s="1" customFormat="1" ht="10.35" customHeight="1">
      <c r="B57" s="42"/>
      <c r="C57" s="43"/>
      <c r="D57" s="43"/>
      <c r="E57" s="43"/>
      <c r="F57" s="43"/>
      <c r="G57" s="43"/>
      <c r="H57" s="43"/>
      <c r="I57" s="128"/>
      <c r="J57" s="43"/>
      <c r="K57" s="46"/>
    </row>
    <row r="58" spans="2:47" s="1" customFormat="1" ht="29.25" customHeight="1">
      <c r="B58" s="42"/>
      <c r="C58" s="154" t="s">
        <v>281</v>
      </c>
      <c r="D58" s="142"/>
      <c r="E58" s="142"/>
      <c r="F58" s="142"/>
      <c r="G58" s="142"/>
      <c r="H58" s="142"/>
      <c r="I58" s="155"/>
      <c r="J58" s="156" t="s">
        <v>282</v>
      </c>
      <c r="K58" s="157"/>
    </row>
    <row r="59" spans="2:47" s="1" customFormat="1" ht="10.35" customHeight="1">
      <c r="B59" s="42"/>
      <c r="C59" s="43"/>
      <c r="D59" s="43"/>
      <c r="E59" s="43"/>
      <c r="F59" s="43"/>
      <c r="G59" s="43"/>
      <c r="H59" s="43"/>
      <c r="I59" s="128"/>
      <c r="J59" s="43"/>
      <c r="K59" s="46"/>
    </row>
    <row r="60" spans="2:47" s="1" customFormat="1" ht="29.25" customHeight="1">
      <c r="B60" s="42"/>
      <c r="C60" s="158" t="s">
        <v>283</v>
      </c>
      <c r="D60" s="43"/>
      <c r="E60" s="43"/>
      <c r="F60" s="43"/>
      <c r="G60" s="43"/>
      <c r="H60" s="43"/>
      <c r="I60" s="128"/>
      <c r="J60" s="138">
        <f>J90</f>
        <v>0</v>
      </c>
      <c r="K60" s="46"/>
      <c r="AU60" s="25" t="s">
        <v>284</v>
      </c>
    </row>
    <row r="61" spans="2:47" s="8" customFormat="1" ht="24.95" customHeight="1">
      <c r="B61" s="159"/>
      <c r="C61" s="160"/>
      <c r="D61" s="161" t="s">
        <v>1646</v>
      </c>
      <c r="E61" s="162"/>
      <c r="F61" s="162"/>
      <c r="G61" s="162"/>
      <c r="H61" s="162"/>
      <c r="I61" s="163"/>
      <c r="J61" s="164">
        <f>J91</f>
        <v>0</v>
      </c>
      <c r="K61" s="165"/>
    </row>
    <row r="62" spans="2:47" s="9" customFormat="1" ht="19.899999999999999" customHeight="1">
      <c r="B62" s="166"/>
      <c r="C62" s="167"/>
      <c r="D62" s="168" t="s">
        <v>4468</v>
      </c>
      <c r="E62" s="169"/>
      <c r="F62" s="169"/>
      <c r="G62" s="169"/>
      <c r="H62" s="169"/>
      <c r="I62" s="170"/>
      <c r="J62" s="171">
        <f>J92</f>
        <v>0</v>
      </c>
      <c r="K62" s="172"/>
    </row>
    <row r="63" spans="2:47" s="9" customFormat="1" ht="19.899999999999999" customHeight="1">
      <c r="B63" s="166"/>
      <c r="C63" s="167"/>
      <c r="D63" s="168" t="s">
        <v>1605</v>
      </c>
      <c r="E63" s="169"/>
      <c r="F63" s="169"/>
      <c r="G63" s="169"/>
      <c r="H63" s="169"/>
      <c r="I63" s="170"/>
      <c r="J63" s="171">
        <f>J193</f>
        <v>0</v>
      </c>
      <c r="K63" s="172"/>
    </row>
    <row r="64" spans="2:47" s="9" customFormat="1" ht="19.899999999999999" customHeight="1">
      <c r="B64" s="166"/>
      <c r="C64" s="167"/>
      <c r="D64" s="168" t="s">
        <v>443</v>
      </c>
      <c r="E64" s="169"/>
      <c r="F64" s="169"/>
      <c r="G64" s="169"/>
      <c r="H64" s="169"/>
      <c r="I64" s="170"/>
      <c r="J64" s="171">
        <f>J203</f>
        <v>0</v>
      </c>
      <c r="K64" s="172"/>
    </row>
    <row r="65" spans="2:12" s="8" customFormat="1" ht="24.95" customHeight="1">
      <c r="B65" s="159"/>
      <c r="C65" s="160"/>
      <c r="D65" s="161" t="s">
        <v>4469</v>
      </c>
      <c r="E65" s="162"/>
      <c r="F65" s="162"/>
      <c r="G65" s="162"/>
      <c r="H65" s="162"/>
      <c r="I65" s="163"/>
      <c r="J65" s="164">
        <f>J205</f>
        <v>0</v>
      </c>
      <c r="K65" s="165"/>
    </row>
    <row r="66" spans="2:12" s="9" customFormat="1" ht="19.899999999999999" customHeight="1">
      <c r="B66" s="166"/>
      <c r="C66" s="167"/>
      <c r="D66" s="168" t="s">
        <v>1817</v>
      </c>
      <c r="E66" s="169"/>
      <c r="F66" s="169"/>
      <c r="G66" s="169"/>
      <c r="H66" s="169"/>
      <c r="I66" s="170"/>
      <c r="J66" s="171">
        <f>J206</f>
        <v>0</v>
      </c>
      <c r="K66" s="172"/>
    </row>
    <row r="67" spans="2:12" s="8" customFormat="1" ht="24.95" customHeight="1">
      <c r="B67" s="159"/>
      <c r="C67" s="160"/>
      <c r="D67" s="161" t="s">
        <v>1815</v>
      </c>
      <c r="E67" s="162"/>
      <c r="F67" s="162"/>
      <c r="G67" s="162"/>
      <c r="H67" s="162"/>
      <c r="I67" s="163"/>
      <c r="J67" s="164">
        <f>J213</f>
        <v>0</v>
      </c>
      <c r="K67" s="165"/>
    </row>
    <row r="68" spans="2:12" s="9" customFormat="1" ht="19.899999999999999" customHeight="1">
      <c r="B68" s="166"/>
      <c r="C68" s="167"/>
      <c r="D68" s="168" t="s">
        <v>1824</v>
      </c>
      <c r="E68" s="169"/>
      <c r="F68" s="169"/>
      <c r="G68" s="169"/>
      <c r="H68" s="169"/>
      <c r="I68" s="170"/>
      <c r="J68" s="171">
        <f>J214</f>
        <v>0</v>
      </c>
      <c r="K68" s="172"/>
    </row>
    <row r="69" spans="2:12" s="1" customFormat="1" ht="21.75" customHeight="1">
      <c r="B69" s="42"/>
      <c r="C69" s="43"/>
      <c r="D69" s="43"/>
      <c r="E69" s="43"/>
      <c r="F69" s="43"/>
      <c r="G69" s="43"/>
      <c r="H69" s="43"/>
      <c r="I69" s="128"/>
      <c r="J69" s="43"/>
      <c r="K69" s="46"/>
    </row>
    <row r="70" spans="2:12" s="1" customFormat="1" ht="6.95" customHeight="1">
      <c r="B70" s="57"/>
      <c r="C70" s="58"/>
      <c r="D70" s="58"/>
      <c r="E70" s="58"/>
      <c r="F70" s="58"/>
      <c r="G70" s="58"/>
      <c r="H70" s="58"/>
      <c r="I70" s="149"/>
      <c r="J70" s="58"/>
      <c r="K70" s="59"/>
    </row>
    <row r="74" spans="2:12" s="1" customFormat="1" ht="6.95" customHeight="1">
      <c r="B74" s="60"/>
      <c r="C74" s="61"/>
      <c r="D74" s="61"/>
      <c r="E74" s="61"/>
      <c r="F74" s="61"/>
      <c r="G74" s="61"/>
      <c r="H74" s="61"/>
      <c r="I74" s="152"/>
      <c r="J74" s="61"/>
      <c r="K74" s="61"/>
      <c r="L74" s="62"/>
    </row>
    <row r="75" spans="2:12" s="1" customFormat="1" ht="36.950000000000003" customHeight="1">
      <c r="B75" s="42"/>
      <c r="C75" s="63" t="s">
        <v>292</v>
      </c>
      <c r="D75" s="64"/>
      <c r="E75" s="64"/>
      <c r="F75" s="64"/>
      <c r="G75" s="64"/>
      <c r="H75" s="64"/>
      <c r="I75" s="173"/>
      <c r="J75" s="64"/>
      <c r="K75" s="64"/>
      <c r="L75" s="62"/>
    </row>
    <row r="76" spans="2:12" s="1" customFormat="1" ht="6.95" customHeight="1">
      <c r="B76" s="42"/>
      <c r="C76" s="64"/>
      <c r="D76" s="64"/>
      <c r="E76" s="64"/>
      <c r="F76" s="64"/>
      <c r="G76" s="64"/>
      <c r="H76" s="64"/>
      <c r="I76" s="173"/>
      <c r="J76" s="64"/>
      <c r="K76" s="64"/>
      <c r="L76" s="62"/>
    </row>
    <row r="77" spans="2:12" s="1" customFormat="1" ht="14.45" customHeight="1">
      <c r="B77" s="42"/>
      <c r="C77" s="66" t="s">
        <v>18</v>
      </c>
      <c r="D77" s="64"/>
      <c r="E77" s="64"/>
      <c r="F77" s="64"/>
      <c r="G77" s="64"/>
      <c r="H77" s="64"/>
      <c r="I77" s="173"/>
      <c r="J77" s="64"/>
      <c r="K77" s="64"/>
      <c r="L77" s="62"/>
    </row>
    <row r="78" spans="2:12" s="1" customFormat="1" ht="22.5" customHeight="1">
      <c r="B78" s="42"/>
      <c r="C78" s="64"/>
      <c r="D78" s="64"/>
      <c r="E78" s="424" t="str">
        <f>E7</f>
        <v>Národní telemedicínské centrum</v>
      </c>
      <c r="F78" s="425"/>
      <c r="G78" s="425"/>
      <c r="H78" s="425"/>
      <c r="I78" s="173"/>
      <c r="J78" s="64"/>
      <c r="K78" s="64"/>
      <c r="L78" s="62"/>
    </row>
    <row r="79" spans="2:12">
      <c r="B79" s="29"/>
      <c r="C79" s="66" t="s">
        <v>278</v>
      </c>
      <c r="D79" s="219"/>
      <c r="E79" s="219"/>
      <c r="F79" s="219"/>
      <c r="G79" s="219"/>
      <c r="H79" s="219"/>
      <c r="J79" s="219"/>
      <c r="K79" s="219"/>
      <c r="L79" s="220"/>
    </row>
    <row r="80" spans="2:12" s="1" customFormat="1" ht="22.5" customHeight="1">
      <c r="B80" s="42"/>
      <c r="C80" s="64"/>
      <c r="D80" s="64"/>
      <c r="E80" s="424" t="s">
        <v>4466</v>
      </c>
      <c r="F80" s="426"/>
      <c r="G80" s="426"/>
      <c r="H80" s="426"/>
      <c r="I80" s="173"/>
      <c r="J80" s="64"/>
      <c r="K80" s="64"/>
      <c r="L80" s="62"/>
    </row>
    <row r="81" spans="2:65" s="1" customFormat="1" ht="14.45" customHeight="1">
      <c r="B81" s="42"/>
      <c r="C81" s="66" t="s">
        <v>425</v>
      </c>
      <c r="D81" s="64"/>
      <c r="E81" s="64"/>
      <c r="F81" s="64"/>
      <c r="G81" s="64"/>
      <c r="H81" s="64"/>
      <c r="I81" s="173"/>
      <c r="J81" s="64"/>
      <c r="K81" s="64"/>
      <c r="L81" s="62"/>
    </row>
    <row r="82" spans="2:65" s="1" customFormat="1" ht="23.25" customHeight="1">
      <c r="B82" s="42"/>
      <c r="C82" s="64"/>
      <c r="D82" s="64"/>
      <c r="E82" s="395" t="str">
        <f>E11</f>
        <v>001 - Fasády</v>
      </c>
      <c r="F82" s="426"/>
      <c r="G82" s="426"/>
      <c r="H82" s="426"/>
      <c r="I82" s="173"/>
      <c r="J82" s="64"/>
      <c r="K82" s="64"/>
      <c r="L82" s="62"/>
    </row>
    <row r="83" spans="2:65" s="1" customFormat="1" ht="6.95" customHeight="1">
      <c r="B83" s="42"/>
      <c r="C83" s="64"/>
      <c r="D83" s="64"/>
      <c r="E83" s="64"/>
      <c r="F83" s="64"/>
      <c r="G83" s="64"/>
      <c r="H83" s="64"/>
      <c r="I83" s="173"/>
      <c r="J83" s="64"/>
      <c r="K83" s="64"/>
      <c r="L83" s="62"/>
    </row>
    <row r="84" spans="2:65" s="1" customFormat="1" ht="18" customHeight="1">
      <c r="B84" s="42"/>
      <c r="C84" s="66" t="s">
        <v>23</v>
      </c>
      <c r="D84" s="64"/>
      <c r="E84" s="64"/>
      <c r="F84" s="174" t="str">
        <f>F14</f>
        <v>FN Olomouc</v>
      </c>
      <c r="G84" s="64"/>
      <c r="H84" s="64"/>
      <c r="I84" s="175" t="s">
        <v>25</v>
      </c>
      <c r="J84" s="74" t="str">
        <f>IF(J14="","",J14)</f>
        <v>26.1.2017</v>
      </c>
      <c r="K84" s="64"/>
      <c r="L84" s="62"/>
    </row>
    <row r="85" spans="2:65" s="1" customFormat="1" ht="6.95" customHeight="1">
      <c r="B85" s="42"/>
      <c r="C85" s="64"/>
      <c r="D85" s="64"/>
      <c r="E85" s="64"/>
      <c r="F85" s="64"/>
      <c r="G85" s="64"/>
      <c r="H85" s="64"/>
      <c r="I85" s="173"/>
      <c r="J85" s="64"/>
      <c r="K85" s="64"/>
      <c r="L85" s="62"/>
    </row>
    <row r="86" spans="2:65" s="1" customFormat="1">
      <c r="B86" s="42"/>
      <c r="C86" s="66" t="s">
        <v>27</v>
      </c>
      <c r="D86" s="64"/>
      <c r="E86" s="64"/>
      <c r="F86" s="174" t="str">
        <f>E17</f>
        <v>SPS Projekt s. r.o., Za Návsí 1670/9, Praha 10</v>
      </c>
      <c r="G86" s="64"/>
      <c r="H86" s="64"/>
      <c r="I86" s="175" t="s">
        <v>34</v>
      </c>
      <c r="J86" s="174" t="str">
        <f>E23</f>
        <v>OK Plan Architects s.r.o., Na Závodí 631, Humpolec</v>
      </c>
      <c r="K86" s="64"/>
      <c r="L86" s="62"/>
    </row>
    <row r="87" spans="2:65" s="1" customFormat="1" ht="14.45" customHeight="1">
      <c r="B87" s="42"/>
      <c r="C87" s="66" t="s">
        <v>32</v>
      </c>
      <c r="D87" s="64"/>
      <c r="E87" s="64"/>
      <c r="F87" s="174" t="str">
        <f>IF(E20="","",E20)</f>
        <v/>
      </c>
      <c r="G87" s="64"/>
      <c r="H87" s="64"/>
      <c r="I87" s="173"/>
      <c r="J87" s="64"/>
      <c r="K87" s="64"/>
      <c r="L87" s="62"/>
    </row>
    <row r="88" spans="2:65" s="1" customFormat="1" ht="10.35" customHeight="1">
      <c r="B88" s="42"/>
      <c r="C88" s="64"/>
      <c r="D88" s="64"/>
      <c r="E88" s="64"/>
      <c r="F88" s="64"/>
      <c r="G88" s="64"/>
      <c r="H88" s="64"/>
      <c r="I88" s="173"/>
      <c r="J88" s="64"/>
      <c r="K88" s="64"/>
      <c r="L88" s="62"/>
    </row>
    <row r="89" spans="2:65" s="10" customFormat="1" ht="29.25" customHeight="1">
      <c r="B89" s="176"/>
      <c r="C89" s="177" t="s">
        <v>293</v>
      </c>
      <c r="D89" s="178" t="s">
        <v>59</v>
      </c>
      <c r="E89" s="178" t="s">
        <v>55</v>
      </c>
      <c r="F89" s="178" t="s">
        <v>294</v>
      </c>
      <c r="G89" s="178" t="s">
        <v>295</v>
      </c>
      <c r="H89" s="178" t="s">
        <v>296</v>
      </c>
      <c r="I89" s="179" t="s">
        <v>297</v>
      </c>
      <c r="J89" s="178" t="s">
        <v>282</v>
      </c>
      <c r="K89" s="180" t="s">
        <v>298</v>
      </c>
      <c r="L89" s="181"/>
      <c r="M89" s="82" t="s">
        <v>299</v>
      </c>
      <c r="N89" s="83" t="s">
        <v>44</v>
      </c>
      <c r="O89" s="83" t="s">
        <v>300</v>
      </c>
      <c r="P89" s="83" t="s">
        <v>301</v>
      </c>
      <c r="Q89" s="83" t="s">
        <v>302</v>
      </c>
      <c r="R89" s="83" t="s">
        <v>303</v>
      </c>
      <c r="S89" s="83" t="s">
        <v>304</v>
      </c>
      <c r="T89" s="84" t="s">
        <v>305</v>
      </c>
    </row>
    <row r="90" spans="2:65" s="1" customFormat="1" ht="29.25" customHeight="1">
      <c r="B90" s="42"/>
      <c r="C90" s="88" t="s">
        <v>283</v>
      </c>
      <c r="D90" s="64"/>
      <c r="E90" s="64"/>
      <c r="F90" s="64"/>
      <c r="G90" s="64"/>
      <c r="H90" s="64"/>
      <c r="I90" s="173"/>
      <c r="J90" s="182">
        <f>BK90</f>
        <v>0</v>
      </c>
      <c r="K90" s="64"/>
      <c r="L90" s="62"/>
      <c r="M90" s="85"/>
      <c r="N90" s="86"/>
      <c r="O90" s="86"/>
      <c r="P90" s="183">
        <f>P91+P205+P213</f>
        <v>0</v>
      </c>
      <c r="Q90" s="86"/>
      <c r="R90" s="183">
        <f>R91+R205+R213</f>
        <v>97.143069500000024</v>
      </c>
      <c r="S90" s="86"/>
      <c r="T90" s="184">
        <f>T91+T205+T213</f>
        <v>0</v>
      </c>
      <c r="AT90" s="25" t="s">
        <v>73</v>
      </c>
      <c r="AU90" s="25" t="s">
        <v>284</v>
      </c>
      <c r="BK90" s="185">
        <f>BK91+BK205+BK213</f>
        <v>0</v>
      </c>
    </row>
    <row r="91" spans="2:65" s="11" customFormat="1" ht="37.35" customHeight="1">
      <c r="B91" s="186"/>
      <c r="C91" s="187"/>
      <c r="D91" s="188" t="s">
        <v>73</v>
      </c>
      <c r="E91" s="189" t="s">
        <v>444</v>
      </c>
      <c r="F91" s="189" t="s">
        <v>1651</v>
      </c>
      <c r="G91" s="187"/>
      <c r="H91" s="187"/>
      <c r="I91" s="190"/>
      <c r="J91" s="191">
        <f>BK91</f>
        <v>0</v>
      </c>
      <c r="K91" s="187"/>
      <c r="L91" s="192"/>
      <c r="M91" s="193"/>
      <c r="N91" s="194"/>
      <c r="O91" s="194"/>
      <c r="P91" s="195">
        <f>P92+P193+P203</f>
        <v>0</v>
      </c>
      <c r="Q91" s="194"/>
      <c r="R91" s="195">
        <f>R92+R193+R203</f>
        <v>97.09635950000002</v>
      </c>
      <c r="S91" s="194"/>
      <c r="T91" s="196">
        <f>T92+T193+T203</f>
        <v>0</v>
      </c>
      <c r="AR91" s="197" t="s">
        <v>82</v>
      </c>
      <c r="AT91" s="198" t="s">
        <v>73</v>
      </c>
      <c r="AU91" s="198" t="s">
        <v>74</v>
      </c>
      <c r="AY91" s="197" t="s">
        <v>308</v>
      </c>
      <c r="BK91" s="199">
        <f>BK92+BK193+BK203</f>
        <v>0</v>
      </c>
    </row>
    <row r="92" spans="2:65" s="11" customFormat="1" ht="19.899999999999999" customHeight="1">
      <c r="B92" s="186"/>
      <c r="C92" s="187"/>
      <c r="D92" s="200" t="s">
        <v>73</v>
      </c>
      <c r="E92" s="201" t="s">
        <v>334</v>
      </c>
      <c r="F92" s="201" t="s">
        <v>4470</v>
      </c>
      <c r="G92" s="187"/>
      <c r="H92" s="187"/>
      <c r="I92" s="190"/>
      <c r="J92" s="202">
        <f>BK92</f>
        <v>0</v>
      </c>
      <c r="K92" s="187"/>
      <c r="L92" s="192"/>
      <c r="M92" s="193"/>
      <c r="N92" s="194"/>
      <c r="O92" s="194"/>
      <c r="P92" s="195">
        <f>SUM(P93:P192)</f>
        <v>0</v>
      </c>
      <c r="Q92" s="194"/>
      <c r="R92" s="195">
        <f>SUM(R93:R192)</f>
        <v>97.09635950000002</v>
      </c>
      <c r="S92" s="194"/>
      <c r="T92" s="196">
        <f>SUM(T93:T192)</f>
        <v>0</v>
      </c>
      <c r="AR92" s="197" t="s">
        <v>82</v>
      </c>
      <c r="AT92" s="198" t="s">
        <v>73</v>
      </c>
      <c r="AU92" s="198" t="s">
        <v>82</v>
      </c>
      <c r="AY92" s="197" t="s">
        <v>308</v>
      </c>
      <c r="BK92" s="199">
        <f>SUM(BK93:BK192)</f>
        <v>0</v>
      </c>
    </row>
    <row r="93" spans="2:65" s="1" customFormat="1" ht="31.5" customHeight="1">
      <c r="B93" s="42"/>
      <c r="C93" s="203" t="s">
        <v>82</v>
      </c>
      <c r="D93" s="203" t="s">
        <v>311</v>
      </c>
      <c r="E93" s="204" t="s">
        <v>4471</v>
      </c>
      <c r="F93" s="205" t="s">
        <v>4472</v>
      </c>
      <c r="G93" s="206" t="s">
        <v>508</v>
      </c>
      <c r="H93" s="207">
        <v>121.48</v>
      </c>
      <c r="I93" s="208"/>
      <c r="J93" s="209">
        <f>ROUND(I93*H93,2)</f>
        <v>0</v>
      </c>
      <c r="K93" s="205" t="s">
        <v>315</v>
      </c>
      <c r="L93" s="62"/>
      <c r="M93" s="210" t="s">
        <v>21</v>
      </c>
      <c r="N93" s="211" t="s">
        <v>45</v>
      </c>
      <c r="O93" s="43"/>
      <c r="P93" s="212">
        <f>O93*H93</f>
        <v>0</v>
      </c>
      <c r="Q93" s="212">
        <v>9.6500000000000006E-3</v>
      </c>
      <c r="R93" s="212">
        <f>Q93*H93</f>
        <v>1.172282</v>
      </c>
      <c r="S93" s="212">
        <v>0</v>
      </c>
      <c r="T93" s="213">
        <f>S93*H93</f>
        <v>0</v>
      </c>
      <c r="AR93" s="25" t="s">
        <v>327</v>
      </c>
      <c r="AT93" s="25" t="s">
        <v>311</v>
      </c>
      <c r="AU93" s="25" t="s">
        <v>84</v>
      </c>
      <c r="AY93" s="25" t="s">
        <v>308</v>
      </c>
      <c r="BE93" s="214">
        <f>IF(N93="základní",J93,0)</f>
        <v>0</v>
      </c>
      <c r="BF93" s="214">
        <f>IF(N93="snížená",J93,0)</f>
        <v>0</v>
      </c>
      <c r="BG93" s="214">
        <f>IF(N93="zákl. přenesená",J93,0)</f>
        <v>0</v>
      </c>
      <c r="BH93" s="214">
        <f>IF(N93="sníž. přenesená",J93,0)</f>
        <v>0</v>
      </c>
      <c r="BI93" s="214">
        <f>IF(N93="nulová",J93,0)</f>
        <v>0</v>
      </c>
      <c r="BJ93" s="25" t="s">
        <v>82</v>
      </c>
      <c r="BK93" s="214">
        <f>ROUND(I93*H93,2)</f>
        <v>0</v>
      </c>
      <c r="BL93" s="25" t="s">
        <v>327</v>
      </c>
      <c r="BM93" s="25" t="s">
        <v>4473</v>
      </c>
    </row>
    <row r="94" spans="2:65" s="13" customFormat="1" ht="13.5">
      <c r="B94" s="233"/>
      <c r="C94" s="234"/>
      <c r="D94" s="223" t="s">
        <v>451</v>
      </c>
      <c r="E94" s="235" t="s">
        <v>21</v>
      </c>
      <c r="F94" s="236" t="s">
        <v>4474</v>
      </c>
      <c r="G94" s="234"/>
      <c r="H94" s="237">
        <v>56.28</v>
      </c>
      <c r="I94" s="238"/>
      <c r="J94" s="234"/>
      <c r="K94" s="234"/>
      <c r="L94" s="239"/>
      <c r="M94" s="240"/>
      <c r="N94" s="241"/>
      <c r="O94" s="241"/>
      <c r="P94" s="241"/>
      <c r="Q94" s="241"/>
      <c r="R94" s="241"/>
      <c r="S94" s="241"/>
      <c r="T94" s="242"/>
      <c r="AT94" s="243" t="s">
        <v>451</v>
      </c>
      <c r="AU94" s="243" t="s">
        <v>84</v>
      </c>
      <c r="AV94" s="13" t="s">
        <v>84</v>
      </c>
      <c r="AW94" s="13" t="s">
        <v>37</v>
      </c>
      <c r="AX94" s="13" t="s">
        <v>74</v>
      </c>
      <c r="AY94" s="243" t="s">
        <v>308</v>
      </c>
    </row>
    <row r="95" spans="2:65" s="13" customFormat="1" ht="13.5">
      <c r="B95" s="233"/>
      <c r="C95" s="234"/>
      <c r="D95" s="246" t="s">
        <v>451</v>
      </c>
      <c r="E95" s="256" t="s">
        <v>21</v>
      </c>
      <c r="F95" s="257" t="s">
        <v>4475</v>
      </c>
      <c r="G95" s="234"/>
      <c r="H95" s="258">
        <v>65.2</v>
      </c>
      <c r="I95" s="238"/>
      <c r="J95" s="234"/>
      <c r="K95" s="234"/>
      <c r="L95" s="239"/>
      <c r="M95" s="240"/>
      <c r="N95" s="241"/>
      <c r="O95" s="241"/>
      <c r="P95" s="241"/>
      <c r="Q95" s="241"/>
      <c r="R95" s="241"/>
      <c r="S95" s="241"/>
      <c r="T95" s="242"/>
      <c r="AT95" s="243" t="s">
        <v>451</v>
      </c>
      <c r="AU95" s="243" t="s">
        <v>84</v>
      </c>
      <c r="AV95" s="13" t="s">
        <v>84</v>
      </c>
      <c r="AW95" s="13" t="s">
        <v>37</v>
      </c>
      <c r="AX95" s="13" t="s">
        <v>74</v>
      </c>
      <c r="AY95" s="243" t="s">
        <v>308</v>
      </c>
    </row>
    <row r="96" spans="2:65" s="1" customFormat="1" ht="22.5" customHeight="1">
      <c r="B96" s="42"/>
      <c r="C96" s="277" t="s">
        <v>84</v>
      </c>
      <c r="D96" s="277" t="s">
        <v>1079</v>
      </c>
      <c r="E96" s="278" t="s">
        <v>4476</v>
      </c>
      <c r="F96" s="279" t="s">
        <v>4477</v>
      </c>
      <c r="G96" s="280" t="s">
        <v>508</v>
      </c>
      <c r="H96" s="281">
        <v>123.88800000000001</v>
      </c>
      <c r="I96" s="282"/>
      <c r="J96" s="283">
        <f>ROUND(I96*H96,2)</f>
        <v>0</v>
      </c>
      <c r="K96" s="279" t="s">
        <v>315</v>
      </c>
      <c r="L96" s="284"/>
      <c r="M96" s="285" t="s">
        <v>21</v>
      </c>
      <c r="N96" s="286" t="s">
        <v>45</v>
      </c>
      <c r="O96" s="43"/>
      <c r="P96" s="212">
        <f>O96*H96</f>
        <v>0</v>
      </c>
      <c r="Q96" s="212">
        <v>2.1000000000000001E-2</v>
      </c>
      <c r="R96" s="212">
        <f>Q96*H96</f>
        <v>2.6016480000000004</v>
      </c>
      <c r="S96" s="212">
        <v>0</v>
      </c>
      <c r="T96" s="213">
        <f>S96*H96</f>
        <v>0</v>
      </c>
      <c r="AR96" s="25" t="s">
        <v>342</v>
      </c>
      <c r="AT96" s="25" t="s">
        <v>1079</v>
      </c>
      <c r="AU96" s="25" t="s">
        <v>84</v>
      </c>
      <c r="AY96" s="25" t="s">
        <v>308</v>
      </c>
      <c r="BE96" s="214">
        <f>IF(N96="základní",J96,0)</f>
        <v>0</v>
      </c>
      <c r="BF96" s="214">
        <f>IF(N96="snížená",J96,0)</f>
        <v>0</v>
      </c>
      <c r="BG96" s="214">
        <f>IF(N96="zákl. přenesená",J96,0)</f>
        <v>0</v>
      </c>
      <c r="BH96" s="214">
        <f>IF(N96="sníž. přenesená",J96,0)</f>
        <v>0</v>
      </c>
      <c r="BI96" s="214">
        <f>IF(N96="nulová",J96,0)</f>
        <v>0</v>
      </c>
      <c r="BJ96" s="25" t="s">
        <v>82</v>
      </c>
      <c r="BK96" s="214">
        <f>ROUND(I96*H96,2)</f>
        <v>0</v>
      </c>
      <c r="BL96" s="25" t="s">
        <v>327</v>
      </c>
      <c r="BM96" s="25" t="s">
        <v>4478</v>
      </c>
    </row>
    <row r="97" spans="2:65" s="13" customFormat="1" ht="13.5">
      <c r="B97" s="233"/>
      <c r="C97" s="234"/>
      <c r="D97" s="246" t="s">
        <v>451</v>
      </c>
      <c r="E97" s="234"/>
      <c r="F97" s="257" t="s">
        <v>4479</v>
      </c>
      <c r="G97" s="234"/>
      <c r="H97" s="258">
        <v>123.88800000000001</v>
      </c>
      <c r="I97" s="238"/>
      <c r="J97" s="234"/>
      <c r="K97" s="234"/>
      <c r="L97" s="239"/>
      <c r="M97" s="240"/>
      <c r="N97" s="241"/>
      <c r="O97" s="241"/>
      <c r="P97" s="241"/>
      <c r="Q97" s="241"/>
      <c r="R97" s="241"/>
      <c r="S97" s="241"/>
      <c r="T97" s="242"/>
      <c r="AT97" s="243" t="s">
        <v>451</v>
      </c>
      <c r="AU97" s="243" t="s">
        <v>84</v>
      </c>
      <c r="AV97" s="13" t="s">
        <v>84</v>
      </c>
      <c r="AW97" s="13" t="s">
        <v>6</v>
      </c>
      <c r="AX97" s="13" t="s">
        <v>82</v>
      </c>
      <c r="AY97" s="243" t="s">
        <v>308</v>
      </c>
    </row>
    <row r="98" spans="2:65" s="1" customFormat="1" ht="31.5" customHeight="1">
      <c r="B98" s="42"/>
      <c r="C98" s="203" t="s">
        <v>95</v>
      </c>
      <c r="D98" s="203" t="s">
        <v>311</v>
      </c>
      <c r="E98" s="204" t="s">
        <v>4480</v>
      </c>
      <c r="F98" s="205" t="s">
        <v>4481</v>
      </c>
      <c r="G98" s="206" t="s">
        <v>508</v>
      </c>
      <c r="H98" s="207">
        <v>121.48</v>
      </c>
      <c r="I98" s="208"/>
      <c r="J98" s="209">
        <f>ROUND(I98*H98,2)</f>
        <v>0</v>
      </c>
      <c r="K98" s="205" t="s">
        <v>315</v>
      </c>
      <c r="L98" s="62"/>
      <c r="M98" s="210" t="s">
        <v>21</v>
      </c>
      <c r="N98" s="211" t="s">
        <v>45</v>
      </c>
      <c r="O98" s="43"/>
      <c r="P98" s="212">
        <f>O98*H98</f>
        <v>0</v>
      </c>
      <c r="Q98" s="212">
        <v>9.0000000000000006E-5</v>
      </c>
      <c r="R98" s="212">
        <f>Q98*H98</f>
        <v>1.0933200000000001E-2</v>
      </c>
      <c r="S98" s="212">
        <v>0</v>
      </c>
      <c r="T98" s="213">
        <f>S98*H98</f>
        <v>0</v>
      </c>
      <c r="AR98" s="25" t="s">
        <v>327</v>
      </c>
      <c r="AT98" s="25" t="s">
        <v>311</v>
      </c>
      <c r="AU98" s="25" t="s">
        <v>84</v>
      </c>
      <c r="AY98" s="25" t="s">
        <v>308</v>
      </c>
      <c r="BE98" s="214">
        <f>IF(N98="základní",J98,0)</f>
        <v>0</v>
      </c>
      <c r="BF98" s="214">
        <f>IF(N98="snížená",J98,0)</f>
        <v>0</v>
      </c>
      <c r="BG98" s="214">
        <f>IF(N98="zákl. přenesená",J98,0)</f>
        <v>0</v>
      </c>
      <c r="BH98" s="214">
        <f>IF(N98="sníž. přenesená",J98,0)</f>
        <v>0</v>
      </c>
      <c r="BI98" s="214">
        <f>IF(N98="nulová",J98,0)</f>
        <v>0</v>
      </c>
      <c r="BJ98" s="25" t="s">
        <v>82</v>
      </c>
      <c r="BK98" s="214">
        <f>ROUND(I98*H98,2)</f>
        <v>0</v>
      </c>
      <c r="BL98" s="25" t="s">
        <v>327</v>
      </c>
      <c r="BM98" s="25" t="s">
        <v>4482</v>
      </c>
    </row>
    <row r="99" spans="2:65" s="1" customFormat="1" ht="31.5" customHeight="1">
      <c r="B99" s="42"/>
      <c r="C99" s="203" t="s">
        <v>327</v>
      </c>
      <c r="D99" s="203" t="s">
        <v>311</v>
      </c>
      <c r="E99" s="204" t="s">
        <v>4483</v>
      </c>
      <c r="F99" s="205" t="s">
        <v>4484</v>
      </c>
      <c r="G99" s="206" t="s">
        <v>508</v>
      </c>
      <c r="H99" s="207">
        <v>142.18</v>
      </c>
      <c r="I99" s="208"/>
      <c r="J99" s="209">
        <f>ROUND(I99*H99,2)</f>
        <v>0</v>
      </c>
      <c r="K99" s="205" t="s">
        <v>315</v>
      </c>
      <c r="L99" s="62"/>
      <c r="M99" s="210" t="s">
        <v>21</v>
      </c>
      <c r="N99" s="211" t="s">
        <v>45</v>
      </c>
      <c r="O99" s="43"/>
      <c r="P99" s="212">
        <f>O99*H99</f>
        <v>0</v>
      </c>
      <c r="Q99" s="212">
        <v>6.0299999999999998E-3</v>
      </c>
      <c r="R99" s="212">
        <f>Q99*H99</f>
        <v>0.85734540000000004</v>
      </c>
      <c r="S99" s="212">
        <v>0</v>
      </c>
      <c r="T99" s="213">
        <f>S99*H99</f>
        <v>0</v>
      </c>
      <c r="AR99" s="25" t="s">
        <v>327</v>
      </c>
      <c r="AT99" s="25" t="s">
        <v>311</v>
      </c>
      <c r="AU99" s="25" t="s">
        <v>84</v>
      </c>
      <c r="AY99" s="25" t="s">
        <v>308</v>
      </c>
      <c r="BE99" s="214">
        <f>IF(N99="základní",J99,0)</f>
        <v>0</v>
      </c>
      <c r="BF99" s="214">
        <f>IF(N99="snížená",J99,0)</f>
        <v>0</v>
      </c>
      <c r="BG99" s="214">
        <f>IF(N99="zákl. přenesená",J99,0)</f>
        <v>0</v>
      </c>
      <c r="BH99" s="214">
        <f>IF(N99="sníž. přenesená",J99,0)</f>
        <v>0</v>
      </c>
      <c r="BI99" s="214">
        <f>IF(N99="nulová",J99,0)</f>
        <v>0</v>
      </c>
      <c r="BJ99" s="25" t="s">
        <v>82</v>
      </c>
      <c r="BK99" s="214">
        <f>ROUND(I99*H99,2)</f>
        <v>0</v>
      </c>
      <c r="BL99" s="25" t="s">
        <v>327</v>
      </c>
      <c r="BM99" s="25" t="s">
        <v>4485</v>
      </c>
    </row>
    <row r="100" spans="2:65" s="13" customFormat="1" ht="13.5">
      <c r="B100" s="233"/>
      <c r="C100" s="234"/>
      <c r="D100" s="223" t="s">
        <v>451</v>
      </c>
      <c r="E100" s="235" t="s">
        <v>21</v>
      </c>
      <c r="F100" s="236" t="s">
        <v>4486</v>
      </c>
      <c r="G100" s="234"/>
      <c r="H100" s="237">
        <v>20.7</v>
      </c>
      <c r="I100" s="238"/>
      <c r="J100" s="234"/>
      <c r="K100" s="234"/>
      <c r="L100" s="239"/>
      <c r="M100" s="240"/>
      <c r="N100" s="241"/>
      <c r="O100" s="241"/>
      <c r="P100" s="241"/>
      <c r="Q100" s="241"/>
      <c r="R100" s="241"/>
      <c r="S100" s="241"/>
      <c r="T100" s="242"/>
      <c r="AT100" s="243" t="s">
        <v>451</v>
      </c>
      <c r="AU100" s="243" t="s">
        <v>84</v>
      </c>
      <c r="AV100" s="13" t="s">
        <v>84</v>
      </c>
      <c r="AW100" s="13" t="s">
        <v>37</v>
      </c>
      <c r="AX100" s="13" t="s">
        <v>74</v>
      </c>
      <c r="AY100" s="243" t="s">
        <v>308</v>
      </c>
    </row>
    <row r="101" spans="2:65" s="13" customFormat="1" ht="13.5">
      <c r="B101" s="233"/>
      <c r="C101" s="234"/>
      <c r="D101" s="223" t="s">
        <v>451</v>
      </c>
      <c r="E101" s="235" t="s">
        <v>21</v>
      </c>
      <c r="F101" s="236" t="s">
        <v>4474</v>
      </c>
      <c r="G101" s="234"/>
      <c r="H101" s="237">
        <v>56.28</v>
      </c>
      <c r="I101" s="238"/>
      <c r="J101" s="234"/>
      <c r="K101" s="234"/>
      <c r="L101" s="239"/>
      <c r="M101" s="240"/>
      <c r="N101" s="241"/>
      <c r="O101" s="241"/>
      <c r="P101" s="241"/>
      <c r="Q101" s="241"/>
      <c r="R101" s="241"/>
      <c r="S101" s="241"/>
      <c r="T101" s="242"/>
      <c r="AT101" s="243" t="s">
        <v>451</v>
      </c>
      <c r="AU101" s="243" t="s">
        <v>84</v>
      </c>
      <c r="AV101" s="13" t="s">
        <v>84</v>
      </c>
      <c r="AW101" s="13" t="s">
        <v>37</v>
      </c>
      <c r="AX101" s="13" t="s">
        <v>74</v>
      </c>
      <c r="AY101" s="243" t="s">
        <v>308</v>
      </c>
    </row>
    <row r="102" spans="2:65" s="13" customFormat="1" ht="13.5">
      <c r="B102" s="233"/>
      <c r="C102" s="234"/>
      <c r="D102" s="246" t="s">
        <v>451</v>
      </c>
      <c r="E102" s="256" t="s">
        <v>21</v>
      </c>
      <c r="F102" s="257" t="s">
        <v>4475</v>
      </c>
      <c r="G102" s="234"/>
      <c r="H102" s="258">
        <v>65.2</v>
      </c>
      <c r="I102" s="238"/>
      <c r="J102" s="234"/>
      <c r="K102" s="234"/>
      <c r="L102" s="239"/>
      <c r="M102" s="240"/>
      <c r="N102" s="241"/>
      <c r="O102" s="241"/>
      <c r="P102" s="241"/>
      <c r="Q102" s="241"/>
      <c r="R102" s="241"/>
      <c r="S102" s="241"/>
      <c r="T102" s="242"/>
      <c r="AT102" s="243" t="s">
        <v>451</v>
      </c>
      <c r="AU102" s="243" t="s">
        <v>84</v>
      </c>
      <c r="AV102" s="13" t="s">
        <v>84</v>
      </c>
      <c r="AW102" s="13" t="s">
        <v>37</v>
      </c>
      <c r="AX102" s="13" t="s">
        <v>74</v>
      </c>
      <c r="AY102" s="243" t="s">
        <v>308</v>
      </c>
    </row>
    <row r="103" spans="2:65" s="1" customFormat="1" ht="22.5" customHeight="1">
      <c r="B103" s="42"/>
      <c r="C103" s="277" t="s">
        <v>307</v>
      </c>
      <c r="D103" s="277" t="s">
        <v>1079</v>
      </c>
      <c r="E103" s="278" t="s">
        <v>4487</v>
      </c>
      <c r="F103" s="279" t="s">
        <v>4488</v>
      </c>
      <c r="G103" s="280" t="s">
        <v>508</v>
      </c>
      <c r="H103" s="281">
        <v>149.28899999999999</v>
      </c>
      <c r="I103" s="282"/>
      <c r="J103" s="283">
        <f>ROUND(I103*H103,2)</f>
        <v>0</v>
      </c>
      <c r="K103" s="279" t="s">
        <v>21</v>
      </c>
      <c r="L103" s="284"/>
      <c r="M103" s="285" t="s">
        <v>21</v>
      </c>
      <c r="N103" s="286" t="s">
        <v>45</v>
      </c>
      <c r="O103" s="43"/>
      <c r="P103" s="212">
        <f>O103*H103</f>
        <v>0</v>
      </c>
      <c r="Q103" s="212">
        <v>1.6E-2</v>
      </c>
      <c r="R103" s="212">
        <f>Q103*H103</f>
        <v>2.3886239999999996</v>
      </c>
      <c r="S103" s="212">
        <v>0</v>
      </c>
      <c r="T103" s="213">
        <f>S103*H103</f>
        <v>0</v>
      </c>
      <c r="AR103" s="25" t="s">
        <v>342</v>
      </c>
      <c r="AT103" s="25" t="s">
        <v>1079</v>
      </c>
      <c r="AU103" s="25" t="s">
        <v>84</v>
      </c>
      <c r="AY103" s="25" t="s">
        <v>308</v>
      </c>
      <c r="BE103" s="214">
        <f>IF(N103="základní",J103,0)</f>
        <v>0</v>
      </c>
      <c r="BF103" s="214">
        <f>IF(N103="snížená",J103,0)</f>
        <v>0</v>
      </c>
      <c r="BG103" s="214">
        <f>IF(N103="zákl. přenesená",J103,0)</f>
        <v>0</v>
      </c>
      <c r="BH103" s="214">
        <f>IF(N103="sníž. přenesená",J103,0)</f>
        <v>0</v>
      </c>
      <c r="BI103" s="214">
        <f>IF(N103="nulová",J103,0)</f>
        <v>0</v>
      </c>
      <c r="BJ103" s="25" t="s">
        <v>82</v>
      </c>
      <c r="BK103" s="214">
        <f>ROUND(I103*H103,2)</f>
        <v>0</v>
      </c>
      <c r="BL103" s="25" t="s">
        <v>327</v>
      </c>
      <c r="BM103" s="25" t="s">
        <v>4489</v>
      </c>
    </row>
    <row r="104" spans="2:65" s="1" customFormat="1" ht="27">
      <c r="B104" s="42"/>
      <c r="C104" s="64"/>
      <c r="D104" s="223" t="s">
        <v>1656</v>
      </c>
      <c r="E104" s="64"/>
      <c r="F104" s="292" t="s">
        <v>4490</v>
      </c>
      <c r="G104" s="64"/>
      <c r="H104" s="64"/>
      <c r="I104" s="173"/>
      <c r="J104" s="64"/>
      <c r="K104" s="64"/>
      <c r="L104" s="62"/>
      <c r="M104" s="291"/>
      <c r="N104" s="43"/>
      <c r="O104" s="43"/>
      <c r="P104" s="43"/>
      <c r="Q104" s="43"/>
      <c r="R104" s="43"/>
      <c r="S104" s="43"/>
      <c r="T104" s="79"/>
      <c r="AT104" s="25" t="s">
        <v>1656</v>
      </c>
      <c r="AU104" s="25" t="s">
        <v>84</v>
      </c>
    </row>
    <row r="105" spans="2:65" s="13" customFormat="1" ht="13.5">
      <c r="B105" s="233"/>
      <c r="C105" s="234"/>
      <c r="D105" s="246" t="s">
        <v>451</v>
      </c>
      <c r="E105" s="234"/>
      <c r="F105" s="257" t="s">
        <v>4491</v>
      </c>
      <c r="G105" s="234"/>
      <c r="H105" s="258">
        <v>149.28899999999999</v>
      </c>
      <c r="I105" s="238"/>
      <c r="J105" s="234"/>
      <c r="K105" s="234"/>
      <c r="L105" s="239"/>
      <c r="M105" s="240"/>
      <c r="N105" s="241"/>
      <c r="O105" s="241"/>
      <c r="P105" s="241"/>
      <c r="Q105" s="241"/>
      <c r="R105" s="241"/>
      <c r="S105" s="241"/>
      <c r="T105" s="242"/>
      <c r="AT105" s="243" t="s">
        <v>451</v>
      </c>
      <c r="AU105" s="243" t="s">
        <v>84</v>
      </c>
      <c r="AV105" s="13" t="s">
        <v>84</v>
      </c>
      <c r="AW105" s="13" t="s">
        <v>6</v>
      </c>
      <c r="AX105" s="13" t="s">
        <v>82</v>
      </c>
      <c r="AY105" s="243" t="s">
        <v>308</v>
      </c>
    </row>
    <row r="106" spans="2:65" s="1" customFormat="1" ht="31.5" customHeight="1">
      <c r="B106" s="42"/>
      <c r="C106" s="203" t="s">
        <v>334</v>
      </c>
      <c r="D106" s="203" t="s">
        <v>311</v>
      </c>
      <c r="E106" s="204" t="s">
        <v>4483</v>
      </c>
      <c r="F106" s="205" t="s">
        <v>4484</v>
      </c>
      <c r="G106" s="206" t="s">
        <v>508</v>
      </c>
      <c r="H106" s="207">
        <v>19.7</v>
      </c>
      <c r="I106" s="208"/>
      <c r="J106" s="209">
        <f>ROUND(I106*H106,2)</f>
        <v>0</v>
      </c>
      <c r="K106" s="205" t="s">
        <v>315</v>
      </c>
      <c r="L106" s="62"/>
      <c r="M106" s="210" t="s">
        <v>21</v>
      </c>
      <c r="N106" s="211" t="s">
        <v>45</v>
      </c>
      <c r="O106" s="43"/>
      <c r="P106" s="212">
        <f>O106*H106</f>
        <v>0</v>
      </c>
      <c r="Q106" s="212">
        <v>6.0299999999999998E-3</v>
      </c>
      <c r="R106" s="212">
        <f>Q106*H106</f>
        <v>0.11879099999999999</v>
      </c>
      <c r="S106" s="212">
        <v>0</v>
      </c>
      <c r="T106" s="213">
        <f>S106*H106</f>
        <v>0</v>
      </c>
      <c r="AR106" s="25" t="s">
        <v>327</v>
      </c>
      <c r="AT106" s="25" t="s">
        <v>311</v>
      </c>
      <c r="AU106" s="25" t="s">
        <v>84</v>
      </c>
      <c r="AY106" s="25" t="s">
        <v>308</v>
      </c>
      <c r="BE106" s="214">
        <f>IF(N106="základní",J106,0)</f>
        <v>0</v>
      </c>
      <c r="BF106" s="214">
        <f>IF(N106="snížená",J106,0)</f>
        <v>0</v>
      </c>
      <c r="BG106" s="214">
        <f>IF(N106="zákl. přenesená",J106,0)</f>
        <v>0</v>
      </c>
      <c r="BH106" s="214">
        <f>IF(N106="sníž. přenesená",J106,0)</f>
        <v>0</v>
      </c>
      <c r="BI106" s="214">
        <f>IF(N106="nulová",J106,0)</f>
        <v>0</v>
      </c>
      <c r="BJ106" s="25" t="s">
        <v>82</v>
      </c>
      <c r="BK106" s="214">
        <f>ROUND(I106*H106,2)</f>
        <v>0</v>
      </c>
      <c r="BL106" s="25" t="s">
        <v>327</v>
      </c>
      <c r="BM106" s="25" t="s">
        <v>4492</v>
      </c>
    </row>
    <row r="107" spans="2:65" s="13" customFormat="1" ht="13.5">
      <c r="B107" s="233"/>
      <c r="C107" s="234"/>
      <c r="D107" s="246" t="s">
        <v>451</v>
      </c>
      <c r="E107" s="256" t="s">
        <v>21</v>
      </c>
      <c r="F107" s="257" t="s">
        <v>4493</v>
      </c>
      <c r="G107" s="234"/>
      <c r="H107" s="258">
        <v>19.7</v>
      </c>
      <c r="I107" s="238"/>
      <c r="J107" s="234"/>
      <c r="K107" s="234"/>
      <c r="L107" s="239"/>
      <c r="M107" s="240"/>
      <c r="N107" s="241"/>
      <c r="O107" s="241"/>
      <c r="P107" s="241"/>
      <c r="Q107" s="241"/>
      <c r="R107" s="241"/>
      <c r="S107" s="241"/>
      <c r="T107" s="242"/>
      <c r="AT107" s="243" t="s">
        <v>451</v>
      </c>
      <c r="AU107" s="243" t="s">
        <v>84</v>
      </c>
      <c r="AV107" s="13" t="s">
        <v>84</v>
      </c>
      <c r="AW107" s="13" t="s">
        <v>37</v>
      </c>
      <c r="AX107" s="13" t="s">
        <v>82</v>
      </c>
      <c r="AY107" s="243" t="s">
        <v>308</v>
      </c>
    </row>
    <row r="108" spans="2:65" s="1" customFormat="1" ht="22.5" customHeight="1">
      <c r="B108" s="42"/>
      <c r="C108" s="277" t="s">
        <v>338</v>
      </c>
      <c r="D108" s="277" t="s">
        <v>1079</v>
      </c>
      <c r="E108" s="278" t="s">
        <v>4494</v>
      </c>
      <c r="F108" s="279" t="s">
        <v>4495</v>
      </c>
      <c r="G108" s="280" t="s">
        <v>508</v>
      </c>
      <c r="H108" s="281">
        <v>20.684999999999999</v>
      </c>
      <c r="I108" s="282"/>
      <c r="J108" s="283">
        <f>ROUND(I108*H108,2)</f>
        <v>0</v>
      </c>
      <c r="K108" s="279" t="s">
        <v>21</v>
      </c>
      <c r="L108" s="284"/>
      <c r="M108" s="285" t="s">
        <v>21</v>
      </c>
      <c r="N108" s="286" t="s">
        <v>45</v>
      </c>
      <c r="O108" s="43"/>
      <c r="P108" s="212">
        <f>O108*H108</f>
        <v>0</v>
      </c>
      <c r="Q108" s="212">
        <v>1.46E-2</v>
      </c>
      <c r="R108" s="212">
        <f>Q108*H108</f>
        <v>0.30200099999999996</v>
      </c>
      <c r="S108" s="212">
        <v>0</v>
      </c>
      <c r="T108" s="213">
        <f>S108*H108</f>
        <v>0</v>
      </c>
      <c r="AR108" s="25" t="s">
        <v>342</v>
      </c>
      <c r="AT108" s="25" t="s">
        <v>1079</v>
      </c>
      <c r="AU108" s="25" t="s">
        <v>84</v>
      </c>
      <c r="AY108" s="25" t="s">
        <v>308</v>
      </c>
      <c r="BE108" s="214">
        <f>IF(N108="základní",J108,0)</f>
        <v>0</v>
      </c>
      <c r="BF108" s="214">
        <f>IF(N108="snížená",J108,0)</f>
        <v>0</v>
      </c>
      <c r="BG108" s="214">
        <f>IF(N108="zákl. přenesená",J108,0)</f>
        <v>0</v>
      </c>
      <c r="BH108" s="214">
        <f>IF(N108="sníž. přenesená",J108,0)</f>
        <v>0</v>
      </c>
      <c r="BI108" s="214">
        <f>IF(N108="nulová",J108,0)</f>
        <v>0</v>
      </c>
      <c r="BJ108" s="25" t="s">
        <v>82</v>
      </c>
      <c r="BK108" s="214">
        <f>ROUND(I108*H108,2)</f>
        <v>0</v>
      </c>
      <c r="BL108" s="25" t="s">
        <v>327</v>
      </c>
      <c r="BM108" s="25" t="s">
        <v>4496</v>
      </c>
    </row>
    <row r="109" spans="2:65" s="13" customFormat="1" ht="13.5">
      <c r="B109" s="233"/>
      <c r="C109" s="234"/>
      <c r="D109" s="246" t="s">
        <v>451</v>
      </c>
      <c r="E109" s="234"/>
      <c r="F109" s="257" t="s">
        <v>4497</v>
      </c>
      <c r="G109" s="234"/>
      <c r="H109" s="258">
        <v>20.684999999999999</v>
      </c>
      <c r="I109" s="238"/>
      <c r="J109" s="234"/>
      <c r="K109" s="234"/>
      <c r="L109" s="239"/>
      <c r="M109" s="240"/>
      <c r="N109" s="241"/>
      <c r="O109" s="241"/>
      <c r="P109" s="241"/>
      <c r="Q109" s="241"/>
      <c r="R109" s="241"/>
      <c r="S109" s="241"/>
      <c r="T109" s="242"/>
      <c r="AT109" s="243" t="s">
        <v>451</v>
      </c>
      <c r="AU109" s="243" t="s">
        <v>84</v>
      </c>
      <c r="AV109" s="13" t="s">
        <v>84</v>
      </c>
      <c r="AW109" s="13" t="s">
        <v>6</v>
      </c>
      <c r="AX109" s="13" t="s">
        <v>82</v>
      </c>
      <c r="AY109" s="243" t="s">
        <v>308</v>
      </c>
    </row>
    <row r="110" spans="2:65" s="1" customFormat="1" ht="31.5" customHeight="1">
      <c r="B110" s="42"/>
      <c r="C110" s="203" t="s">
        <v>342</v>
      </c>
      <c r="D110" s="203" t="s">
        <v>311</v>
      </c>
      <c r="E110" s="204" t="s">
        <v>4498</v>
      </c>
      <c r="F110" s="205" t="s">
        <v>4499</v>
      </c>
      <c r="G110" s="206" t="s">
        <v>508</v>
      </c>
      <c r="H110" s="207">
        <v>15.4</v>
      </c>
      <c r="I110" s="208"/>
      <c r="J110" s="209">
        <f>ROUND(I110*H110,2)</f>
        <v>0</v>
      </c>
      <c r="K110" s="205" t="s">
        <v>315</v>
      </c>
      <c r="L110" s="62"/>
      <c r="M110" s="210" t="s">
        <v>21</v>
      </c>
      <c r="N110" s="211" t="s">
        <v>45</v>
      </c>
      <c r="O110" s="43"/>
      <c r="P110" s="212">
        <f>O110*H110</f>
        <v>0</v>
      </c>
      <c r="Q110" s="212">
        <v>1.468E-2</v>
      </c>
      <c r="R110" s="212">
        <f>Q110*H110</f>
        <v>0.22607200000000002</v>
      </c>
      <c r="S110" s="212">
        <v>0</v>
      </c>
      <c r="T110" s="213">
        <f>S110*H110</f>
        <v>0</v>
      </c>
      <c r="AR110" s="25" t="s">
        <v>327</v>
      </c>
      <c r="AT110" s="25" t="s">
        <v>311</v>
      </c>
      <c r="AU110" s="25" t="s">
        <v>84</v>
      </c>
      <c r="AY110" s="25" t="s">
        <v>308</v>
      </c>
      <c r="BE110" s="214">
        <f>IF(N110="základní",J110,0)</f>
        <v>0</v>
      </c>
      <c r="BF110" s="214">
        <f>IF(N110="snížená",J110,0)</f>
        <v>0</v>
      </c>
      <c r="BG110" s="214">
        <f>IF(N110="zákl. přenesená",J110,0)</f>
        <v>0</v>
      </c>
      <c r="BH110" s="214">
        <f>IF(N110="sníž. přenesená",J110,0)</f>
        <v>0</v>
      </c>
      <c r="BI110" s="214">
        <f>IF(N110="nulová",J110,0)</f>
        <v>0</v>
      </c>
      <c r="BJ110" s="25" t="s">
        <v>82</v>
      </c>
      <c r="BK110" s="214">
        <f>ROUND(I110*H110,2)</f>
        <v>0</v>
      </c>
      <c r="BL110" s="25" t="s">
        <v>327</v>
      </c>
      <c r="BM110" s="25" t="s">
        <v>4500</v>
      </c>
    </row>
    <row r="111" spans="2:65" s="13" customFormat="1" ht="13.5">
      <c r="B111" s="233"/>
      <c r="C111" s="234"/>
      <c r="D111" s="246" t="s">
        <v>451</v>
      </c>
      <c r="E111" s="256" t="s">
        <v>21</v>
      </c>
      <c r="F111" s="257" t="s">
        <v>4501</v>
      </c>
      <c r="G111" s="234"/>
      <c r="H111" s="258">
        <v>15.4</v>
      </c>
      <c r="I111" s="238"/>
      <c r="J111" s="234"/>
      <c r="K111" s="234"/>
      <c r="L111" s="239"/>
      <c r="M111" s="240"/>
      <c r="N111" s="241"/>
      <c r="O111" s="241"/>
      <c r="P111" s="241"/>
      <c r="Q111" s="241"/>
      <c r="R111" s="241"/>
      <c r="S111" s="241"/>
      <c r="T111" s="242"/>
      <c r="AT111" s="243" t="s">
        <v>451</v>
      </c>
      <c r="AU111" s="243" t="s">
        <v>84</v>
      </c>
      <c r="AV111" s="13" t="s">
        <v>84</v>
      </c>
      <c r="AW111" s="13" t="s">
        <v>37</v>
      </c>
      <c r="AX111" s="13" t="s">
        <v>82</v>
      </c>
      <c r="AY111" s="243" t="s">
        <v>308</v>
      </c>
    </row>
    <row r="112" spans="2:65" s="1" customFormat="1" ht="22.5" customHeight="1">
      <c r="B112" s="42"/>
      <c r="C112" s="277" t="s">
        <v>346</v>
      </c>
      <c r="D112" s="277" t="s">
        <v>1079</v>
      </c>
      <c r="E112" s="278" t="s">
        <v>4487</v>
      </c>
      <c r="F112" s="279" t="s">
        <v>4488</v>
      </c>
      <c r="G112" s="280" t="s">
        <v>508</v>
      </c>
      <c r="H112" s="281">
        <v>16.170000000000002</v>
      </c>
      <c r="I112" s="282"/>
      <c r="J112" s="283">
        <f>ROUND(I112*H112,2)</f>
        <v>0</v>
      </c>
      <c r="K112" s="279" t="s">
        <v>21</v>
      </c>
      <c r="L112" s="284"/>
      <c r="M112" s="285" t="s">
        <v>21</v>
      </c>
      <c r="N112" s="286" t="s">
        <v>45</v>
      </c>
      <c r="O112" s="43"/>
      <c r="P112" s="212">
        <f>O112*H112</f>
        <v>0</v>
      </c>
      <c r="Q112" s="212">
        <v>1.6E-2</v>
      </c>
      <c r="R112" s="212">
        <f>Q112*H112</f>
        <v>0.25872000000000001</v>
      </c>
      <c r="S112" s="212">
        <v>0</v>
      </c>
      <c r="T112" s="213">
        <f>S112*H112</f>
        <v>0</v>
      </c>
      <c r="AR112" s="25" t="s">
        <v>342</v>
      </c>
      <c r="AT112" s="25" t="s">
        <v>1079</v>
      </c>
      <c r="AU112" s="25" t="s">
        <v>84</v>
      </c>
      <c r="AY112" s="25" t="s">
        <v>308</v>
      </c>
      <c r="BE112" s="214">
        <f>IF(N112="základní",J112,0)</f>
        <v>0</v>
      </c>
      <c r="BF112" s="214">
        <f>IF(N112="snížená",J112,0)</f>
        <v>0</v>
      </c>
      <c r="BG112" s="214">
        <f>IF(N112="zákl. přenesená",J112,0)</f>
        <v>0</v>
      </c>
      <c r="BH112" s="214">
        <f>IF(N112="sníž. přenesená",J112,0)</f>
        <v>0</v>
      </c>
      <c r="BI112" s="214">
        <f>IF(N112="nulová",J112,0)</f>
        <v>0</v>
      </c>
      <c r="BJ112" s="25" t="s">
        <v>82</v>
      </c>
      <c r="BK112" s="214">
        <f>ROUND(I112*H112,2)</f>
        <v>0</v>
      </c>
      <c r="BL112" s="25" t="s">
        <v>327</v>
      </c>
      <c r="BM112" s="25" t="s">
        <v>4502</v>
      </c>
    </row>
    <row r="113" spans="2:65" s="1" customFormat="1" ht="27">
      <c r="B113" s="42"/>
      <c r="C113" s="64"/>
      <c r="D113" s="223" t="s">
        <v>1656</v>
      </c>
      <c r="E113" s="64"/>
      <c r="F113" s="292" t="s">
        <v>4490</v>
      </c>
      <c r="G113" s="64"/>
      <c r="H113" s="64"/>
      <c r="I113" s="173"/>
      <c r="J113" s="64"/>
      <c r="K113" s="64"/>
      <c r="L113" s="62"/>
      <c r="M113" s="291"/>
      <c r="N113" s="43"/>
      <c r="O113" s="43"/>
      <c r="P113" s="43"/>
      <c r="Q113" s="43"/>
      <c r="R113" s="43"/>
      <c r="S113" s="43"/>
      <c r="T113" s="79"/>
      <c r="AT113" s="25" t="s">
        <v>1656</v>
      </c>
      <c r="AU113" s="25" t="s">
        <v>84</v>
      </c>
    </row>
    <row r="114" spans="2:65" s="13" customFormat="1" ht="13.5">
      <c r="B114" s="233"/>
      <c r="C114" s="234"/>
      <c r="D114" s="246" t="s">
        <v>451</v>
      </c>
      <c r="E114" s="234"/>
      <c r="F114" s="257" t="s">
        <v>4503</v>
      </c>
      <c r="G114" s="234"/>
      <c r="H114" s="258">
        <v>16.170000000000002</v>
      </c>
      <c r="I114" s="238"/>
      <c r="J114" s="234"/>
      <c r="K114" s="234"/>
      <c r="L114" s="239"/>
      <c r="M114" s="240"/>
      <c r="N114" s="241"/>
      <c r="O114" s="241"/>
      <c r="P114" s="241"/>
      <c r="Q114" s="241"/>
      <c r="R114" s="241"/>
      <c r="S114" s="241"/>
      <c r="T114" s="242"/>
      <c r="AT114" s="243" t="s">
        <v>451</v>
      </c>
      <c r="AU114" s="243" t="s">
        <v>84</v>
      </c>
      <c r="AV114" s="13" t="s">
        <v>84</v>
      </c>
      <c r="AW114" s="13" t="s">
        <v>6</v>
      </c>
      <c r="AX114" s="13" t="s">
        <v>82</v>
      </c>
      <c r="AY114" s="243" t="s">
        <v>308</v>
      </c>
    </row>
    <row r="115" spans="2:65" s="1" customFormat="1" ht="31.5" customHeight="1">
      <c r="B115" s="42"/>
      <c r="C115" s="203" t="s">
        <v>350</v>
      </c>
      <c r="D115" s="203" t="s">
        <v>311</v>
      </c>
      <c r="E115" s="204" t="s">
        <v>4504</v>
      </c>
      <c r="F115" s="205" t="s">
        <v>4505</v>
      </c>
      <c r="G115" s="206" t="s">
        <v>508</v>
      </c>
      <c r="H115" s="207">
        <v>444.9</v>
      </c>
      <c r="I115" s="208"/>
      <c r="J115" s="209">
        <f>ROUND(I115*H115,2)</f>
        <v>0</v>
      </c>
      <c r="K115" s="205" t="s">
        <v>315</v>
      </c>
      <c r="L115" s="62"/>
      <c r="M115" s="210" t="s">
        <v>21</v>
      </c>
      <c r="N115" s="211" t="s">
        <v>45</v>
      </c>
      <c r="O115" s="43"/>
      <c r="P115" s="212">
        <f>O115*H115</f>
        <v>0</v>
      </c>
      <c r="Q115" s="212">
        <v>1.685E-2</v>
      </c>
      <c r="R115" s="212">
        <f>Q115*H115</f>
        <v>7.4965649999999995</v>
      </c>
      <c r="S115" s="212">
        <v>0</v>
      </c>
      <c r="T115" s="213">
        <f>S115*H115</f>
        <v>0</v>
      </c>
      <c r="AR115" s="25" t="s">
        <v>327</v>
      </c>
      <c r="AT115" s="25" t="s">
        <v>311</v>
      </c>
      <c r="AU115" s="25" t="s">
        <v>84</v>
      </c>
      <c r="AY115" s="25" t="s">
        <v>308</v>
      </c>
      <c r="BE115" s="214">
        <f>IF(N115="základní",J115,0)</f>
        <v>0</v>
      </c>
      <c r="BF115" s="214">
        <f>IF(N115="snížená",J115,0)</f>
        <v>0</v>
      </c>
      <c r="BG115" s="214">
        <f>IF(N115="zákl. přenesená",J115,0)</f>
        <v>0</v>
      </c>
      <c r="BH115" s="214">
        <f>IF(N115="sníž. přenesená",J115,0)</f>
        <v>0</v>
      </c>
      <c r="BI115" s="214">
        <f>IF(N115="nulová",J115,0)</f>
        <v>0</v>
      </c>
      <c r="BJ115" s="25" t="s">
        <v>82</v>
      </c>
      <c r="BK115" s="214">
        <f>ROUND(I115*H115,2)</f>
        <v>0</v>
      </c>
      <c r="BL115" s="25" t="s">
        <v>327</v>
      </c>
      <c r="BM115" s="25" t="s">
        <v>4506</v>
      </c>
    </row>
    <row r="116" spans="2:65" s="13" customFormat="1" ht="13.5">
      <c r="B116" s="233"/>
      <c r="C116" s="234"/>
      <c r="D116" s="246" t="s">
        <v>451</v>
      </c>
      <c r="E116" s="256" t="s">
        <v>21</v>
      </c>
      <c r="F116" s="257" t="s">
        <v>4507</v>
      </c>
      <c r="G116" s="234"/>
      <c r="H116" s="258">
        <v>444.9</v>
      </c>
      <c r="I116" s="238"/>
      <c r="J116" s="234"/>
      <c r="K116" s="234"/>
      <c r="L116" s="239"/>
      <c r="M116" s="240"/>
      <c r="N116" s="241"/>
      <c r="O116" s="241"/>
      <c r="P116" s="241"/>
      <c r="Q116" s="241"/>
      <c r="R116" s="241"/>
      <c r="S116" s="241"/>
      <c r="T116" s="242"/>
      <c r="AT116" s="243" t="s">
        <v>451</v>
      </c>
      <c r="AU116" s="243" t="s">
        <v>84</v>
      </c>
      <c r="AV116" s="13" t="s">
        <v>84</v>
      </c>
      <c r="AW116" s="13" t="s">
        <v>37</v>
      </c>
      <c r="AX116" s="13" t="s">
        <v>82</v>
      </c>
      <c r="AY116" s="243" t="s">
        <v>308</v>
      </c>
    </row>
    <row r="117" spans="2:65" s="1" customFormat="1" ht="22.5" customHeight="1">
      <c r="B117" s="42"/>
      <c r="C117" s="277" t="s">
        <v>356</v>
      </c>
      <c r="D117" s="277" t="s">
        <v>1079</v>
      </c>
      <c r="E117" s="278" t="s">
        <v>4487</v>
      </c>
      <c r="F117" s="279" t="s">
        <v>4488</v>
      </c>
      <c r="G117" s="280" t="s">
        <v>508</v>
      </c>
      <c r="H117" s="281">
        <v>467.14499999999998</v>
      </c>
      <c r="I117" s="282"/>
      <c r="J117" s="283">
        <f>ROUND(I117*H117,2)</f>
        <v>0</v>
      </c>
      <c r="K117" s="279" t="s">
        <v>21</v>
      </c>
      <c r="L117" s="284"/>
      <c r="M117" s="285" t="s">
        <v>21</v>
      </c>
      <c r="N117" s="286" t="s">
        <v>45</v>
      </c>
      <c r="O117" s="43"/>
      <c r="P117" s="212">
        <f>O117*H117</f>
        <v>0</v>
      </c>
      <c r="Q117" s="212">
        <v>1.6E-2</v>
      </c>
      <c r="R117" s="212">
        <f>Q117*H117</f>
        <v>7.4743199999999996</v>
      </c>
      <c r="S117" s="212">
        <v>0</v>
      </c>
      <c r="T117" s="213">
        <f>S117*H117</f>
        <v>0</v>
      </c>
      <c r="AR117" s="25" t="s">
        <v>342</v>
      </c>
      <c r="AT117" s="25" t="s">
        <v>1079</v>
      </c>
      <c r="AU117" s="25" t="s">
        <v>84</v>
      </c>
      <c r="AY117" s="25" t="s">
        <v>308</v>
      </c>
      <c r="BE117" s="214">
        <f>IF(N117="základní",J117,0)</f>
        <v>0</v>
      </c>
      <c r="BF117" s="214">
        <f>IF(N117="snížená",J117,0)</f>
        <v>0</v>
      </c>
      <c r="BG117" s="214">
        <f>IF(N117="zákl. přenesená",J117,0)</f>
        <v>0</v>
      </c>
      <c r="BH117" s="214">
        <f>IF(N117="sníž. přenesená",J117,0)</f>
        <v>0</v>
      </c>
      <c r="BI117" s="214">
        <f>IF(N117="nulová",J117,0)</f>
        <v>0</v>
      </c>
      <c r="BJ117" s="25" t="s">
        <v>82</v>
      </c>
      <c r="BK117" s="214">
        <f>ROUND(I117*H117,2)</f>
        <v>0</v>
      </c>
      <c r="BL117" s="25" t="s">
        <v>327</v>
      </c>
      <c r="BM117" s="25" t="s">
        <v>4508</v>
      </c>
    </row>
    <row r="118" spans="2:65" s="1" customFormat="1" ht="27">
      <c r="B118" s="42"/>
      <c r="C118" s="64"/>
      <c r="D118" s="223" t="s">
        <v>1656</v>
      </c>
      <c r="E118" s="64"/>
      <c r="F118" s="292" t="s">
        <v>4490</v>
      </c>
      <c r="G118" s="64"/>
      <c r="H118" s="64"/>
      <c r="I118" s="173"/>
      <c r="J118" s="64"/>
      <c r="K118" s="64"/>
      <c r="L118" s="62"/>
      <c r="M118" s="291"/>
      <c r="N118" s="43"/>
      <c r="O118" s="43"/>
      <c r="P118" s="43"/>
      <c r="Q118" s="43"/>
      <c r="R118" s="43"/>
      <c r="S118" s="43"/>
      <c r="T118" s="79"/>
      <c r="AT118" s="25" t="s">
        <v>1656</v>
      </c>
      <c r="AU118" s="25" t="s">
        <v>84</v>
      </c>
    </row>
    <row r="119" spans="2:65" s="13" customFormat="1" ht="13.5">
      <c r="B119" s="233"/>
      <c r="C119" s="234"/>
      <c r="D119" s="246" t="s">
        <v>451</v>
      </c>
      <c r="E119" s="234"/>
      <c r="F119" s="257" t="s">
        <v>4509</v>
      </c>
      <c r="G119" s="234"/>
      <c r="H119" s="258">
        <v>467.14499999999998</v>
      </c>
      <c r="I119" s="238"/>
      <c r="J119" s="234"/>
      <c r="K119" s="234"/>
      <c r="L119" s="239"/>
      <c r="M119" s="240"/>
      <c r="N119" s="241"/>
      <c r="O119" s="241"/>
      <c r="P119" s="241"/>
      <c r="Q119" s="241"/>
      <c r="R119" s="241"/>
      <c r="S119" s="241"/>
      <c r="T119" s="242"/>
      <c r="AT119" s="243" t="s">
        <v>451</v>
      </c>
      <c r="AU119" s="243" t="s">
        <v>84</v>
      </c>
      <c r="AV119" s="13" t="s">
        <v>84</v>
      </c>
      <c r="AW119" s="13" t="s">
        <v>6</v>
      </c>
      <c r="AX119" s="13" t="s">
        <v>82</v>
      </c>
      <c r="AY119" s="243" t="s">
        <v>308</v>
      </c>
    </row>
    <row r="120" spans="2:65" s="1" customFormat="1" ht="22.5" customHeight="1">
      <c r="B120" s="42"/>
      <c r="C120" s="203" t="s">
        <v>360</v>
      </c>
      <c r="D120" s="203" t="s">
        <v>311</v>
      </c>
      <c r="E120" s="204" t="s">
        <v>4510</v>
      </c>
      <c r="F120" s="205" t="s">
        <v>4511</v>
      </c>
      <c r="G120" s="206" t="s">
        <v>508</v>
      </c>
      <c r="H120" s="207">
        <v>460.3</v>
      </c>
      <c r="I120" s="208"/>
      <c r="J120" s="209">
        <f>ROUND(I120*H120,2)</f>
        <v>0</v>
      </c>
      <c r="K120" s="205" t="s">
        <v>21</v>
      </c>
      <c r="L120" s="62"/>
      <c r="M120" s="210" t="s">
        <v>21</v>
      </c>
      <c r="N120" s="211" t="s">
        <v>45</v>
      </c>
      <c r="O120" s="43"/>
      <c r="P120" s="212">
        <f>O120*H120</f>
        <v>0</v>
      </c>
      <c r="Q120" s="212">
        <v>0</v>
      </c>
      <c r="R120" s="212">
        <f>Q120*H120</f>
        <v>0</v>
      </c>
      <c r="S120" s="212">
        <v>0</v>
      </c>
      <c r="T120" s="213">
        <f>S120*H120</f>
        <v>0</v>
      </c>
      <c r="AR120" s="25" t="s">
        <v>327</v>
      </c>
      <c r="AT120" s="25" t="s">
        <v>311</v>
      </c>
      <c r="AU120" s="25" t="s">
        <v>84</v>
      </c>
      <c r="AY120" s="25" t="s">
        <v>308</v>
      </c>
      <c r="BE120" s="214">
        <f>IF(N120="základní",J120,0)</f>
        <v>0</v>
      </c>
      <c r="BF120" s="214">
        <f>IF(N120="snížená",J120,0)</f>
        <v>0</v>
      </c>
      <c r="BG120" s="214">
        <f>IF(N120="zákl. přenesená",J120,0)</f>
        <v>0</v>
      </c>
      <c r="BH120" s="214">
        <f>IF(N120="sníž. přenesená",J120,0)</f>
        <v>0</v>
      </c>
      <c r="BI120" s="214">
        <f>IF(N120="nulová",J120,0)</f>
        <v>0</v>
      </c>
      <c r="BJ120" s="25" t="s">
        <v>82</v>
      </c>
      <c r="BK120" s="214">
        <f>ROUND(I120*H120,2)</f>
        <v>0</v>
      </c>
      <c r="BL120" s="25" t="s">
        <v>327</v>
      </c>
      <c r="BM120" s="25" t="s">
        <v>4512</v>
      </c>
    </row>
    <row r="121" spans="2:65" s="13" customFormat="1" ht="13.5">
      <c r="B121" s="233"/>
      <c r="C121" s="234"/>
      <c r="D121" s="246" t="s">
        <v>451</v>
      </c>
      <c r="E121" s="256" t="s">
        <v>21</v>
      </c>
      <c r="F121" s="257" t="s">
        <v>4513</v>
      </c>
      <c r="G121" s="234"/>
      <c r="H121" s="258">
        <v>460.3</v>
      </c>
      <c r="I121" s="238"/>
      <c r="J121" s="234"/>
      <c r="K121" s="234"/>
      <c r="L121" s="239"/>
      <c r="M121" s="240"/>
      <c r="N121" s="241"/>
      <c r="O121" s="241"/>
      <c r="P121" s="241"/>
      <c r="Q121" s="241"/>
      <c r="R121" s="241"/>
      <c r="S121" s="241"/>
      <c r="T121" s="242"/>
      <c r="AT121" s="243" t="s">
        <v>451</v>
      </c>
      <c r="AU121" s="243" t="s">
        <v>84</v>
      </c>
      <c r="AV121" s="13" t="s">
        <v>84</v>
      </c>
      <c r="AW121" s="13" t="s">
        <v>37</v>
      </c>
      <c r="AX121" s="13" t="s">
        <v>82</v>
      </c>
      <c r="AY121" s="243" t="s">
        <v>308</v>
      </c>
    </row>
    <row r="122" spans="2:65" s="1" customFormat="1" ht="22.5" customHeight="1">
      <c r="B122" s="42"/>
      <c r="C122" s="203" t="s">
        <v>364</v>
      </c>
      <c r="D122" s="203" t="s">
        <v>311</v>
      </c>
      <c r="E122" s="204" t="s">
        <v>4514</v>
      </c>
      <c r="F122" s="205" t="s">
        <v>4515</v>
      </c>
      <c r="G122" s="206" t="s">
        <v>508</v>
      </c>
      <c r="H122" s="207">
        <v>42.8</v>
      </c>
      <c r="I122" s="208"/>
      <c r="J122" s="209">
        <f>ROUND(I122*H122,2)</f>
        <v>0</v>
      </c>
      <c r="K122" s="205" t="s">
        <v>315</v>
      </c>
      <c r="L122" s="62"/>
      <c r="M122" s="210" t="s">
        <v>21</v>
      </c>
      <c r="N122" s="211" t="s">
        <v>45</v>
      </c>
      <c r="O122" s="43"/>
      <c r="P122" s="212">
        <f>O122*H122</f>
        <v>0</v>
      </c>
      <c r="Q122" s="212">
        <v>4.8900000000000002E-3</v>
      </c>
      <c r="R122" s="212">
        <f>Q122*H122</f>
        <v>0.20929200000000001</v>
      </c>
      <c r="S122" s="212">
        <v>0</v>
      </c>
      <c r="T122" s="213">
        <f>S122*H122</f>
        <v>0</v>
      </c>
      <c r="AR122" s="25" t="s">
        <v>327</v>
      </c>
      <c r="AT122" s="25" t="s">
        <v>311</v>
      </c>
      <c r="AU122" s="25" t="s">
        <v>84</v>
      </c>
      <c r="AY122" s="25" t="s">
        <v>308</v>
      </c>
      <c r="BE122" s="214">
        <f>IF(N122="základní",J122,0)</f>
        <v>0</v>
      </c>
      <c r="BF122" s="214">
        <f>IF(N122="snížená",J122,0)</f>
        <v>0</v>
      </c>
      <c r="BG122" s="214">
        <f>IF(N122="zákl. přenesená",J122,0)</f>
        <v>0</v>
      </c>
      <c r="BH122" s="214">
        <f>IF(N122="sníž. přenesená",J122,0)</f>
        <v>0</v>
      </c>
      <c r="BI122" s="214">
        <f>IF(N122="nulová",J122,0)</f>
        <v>0</v>
      </c>
      <c r="BJ122" s="25" t="s">
        <v>82</v>
      </c>
      <c r="BK122" s="214">
        <f>ROUND(I122*H122,2)</f>
        <v>0</v>
      </c>
      <c r="BL122" s="25" t="s">
        <v>327</v>
      </c>
      <c r="BM122" s="25" t="s">
        <v>4516</v>
      </c>
    </row>
    <row r="123" spans="2:65" s="13" customFormat="1" ht="13.5">
      <c r="B123" s="233"/>
      <c r="C123" s="234"/>
      <c r="D123" s="246" t="s">
        <v>451</v>
      </c>
      <c r="E123" s="256" t="s">
        <v>21</v>
      </c>
      <c r="F123" s="257" t="s">
        <v>4517</v>
      </c>
      <c r="G123" s="234"/>
      <c r="H123" s="258">
        <v>42.8</v>
      </c>
      <c r="I123" s="238"/>
      <c r="J123" s="234"/>
      <c r="K123" s="234"/>
      <c r="L123" s="239"/>
      <c r="M123" s="240"/>
      <c r="N123" s="241"/>
      <c r="O123" s="241"/>
      <c r="P123" s="241"/>
      <c r="Q123" s="241"/>
      <c r="R123" s="241"/>
      <c r="S123" s="241"/>
      <c r="T123" s="242"/>
      <c r="AT123" s="243" t="s">
        <v>451</v>
      </c>
      <c r="AU123" s="243" t="s">
        <v>84</v>
      </c>
      <c r="AV123" s="13" t="s">
        <v>84</v>
      </c>
      <c r="AW123" s="13" t="s">
        <v>37</v>
      </c>
      <c r="AX123" s="13" t="s">
        <v>82</v>
      </c>
      <c r="AY123" s="243" t="s">
        <v>308</v>
      </c>
    </row>
    <row r="124" spans="2:65" s="1" customFormat="1" ht="22.5" customHeight="1">
      <c r="B124" s="42"/>
      <c r="C124" s="203" t="s">
        <v>368</v>
      </c>
      <c r="D124" s="203" t="s">
        <v>311</v>
      </c>
      <c r="E124" s="204" t="s">
        <v>4518</v>
      </c>
      <c r="F124" s="205" t="s">
        <v>4519</v>
      </c>
      <c r="G124" s="206" t="s">
        <v>508</v>
      </c>
      <c r="H124" s="207">
        <v>80.599999999999994</v>
      </c>
      <c r="I124" s="208"/>
      <c r="J124" s="209">
        <f>ROUND(I124*H124,2)</f>
        <v>0</v>
      </c>
      <c r="K124" s="205" t="s">
        <v>315</v>
      </c>
      <c r="L124" s="62"/>
      <c r="M124" s="210" t="s">
        <v>21</v>
      </c>
      <c r="N124" s="211" t="s">
        <v>45</v>
      </c>
      <c r="O124" s="43"/>
      <c r="P124" s="212">
        <f>O124*H124</f>
        <v>0</v>
      </c>
      <c r="Q124" s="212">
        <v>8.5000000000000006E-3</v>
      </c>
      <c r="R124" s="212">
        <f>Q124*H124</f>
        <v>0.68510000000000004</v>
      </c>
      <c r="S124" s="212">
        <v>0</v>
      </c>
      <c r="T124" s="213">
        <f>S124*H124</f>
        <v>0</v>
      </c>
      <c r="AR124" s="25" t="s">
        <v>327</v>
      </c>
      <c r="AT124" s="25" t="s">
        <v>311</v>
      </c>
      <c r="AU124" s="25" t="s">
        <v>84</v>
      </c>
      <c r="AY124" s="25" t="s">
        <v>308</v>
      </c>
      <c r="BE124" s="214">
        <f>IF(N124="základní",J124,0)</f>
        <v>0</v>
      </c>
      <c r="BF124" s="214">
        <f>IF(N124="snížená",J124,0)</f>
        <v>0</v>
      </c>
      <c r="BG124" s="214">
        <f>IF(N124="zákl. přenesená",J124,0)</f>
        <v>0</v>
      </c>
      <c r="BH124" s="214">
        <f>IF(N124="sníž. přenesená",J124,0)</f>
        <v>0</v>
      </c>
      <c r="BI124" s="214">
        <f>IF(N124="nulová",J124,0)</f>
        <v>0</v>
      </c>
      <c r="BJ124" s="25" t="s">
        <v>82</v>
      </c>
      <c r="BK124" s="214">
        <f>ROUND(I124*H124,2)</f>
        <v>0</v>
      </c>
      <c r="BL124" s="25" t="s">
        <v>327</v>
      </c>
      <c r="BM124" s="25" t="s">
        <v>4520</v>
      </c>
    </row>
    <row r="125" spans="2:65" s="1" customFormat="1" ht="22.5" customHeight="1">
      <c r="B125" s="42"/>
      <c r="C125" s="277" t="s">
        <v>10</v>
      </c>
      <c r="D125" s="277" t="s">
        <v>1079</v>
      </c>
      <c r="E125" s="278" t="s">
        <v>4521</v>
      </c>
      <c r="F125" s="279" t="s">
        <v>4522</v>
      </c>
      <c r="G125" s="280" t="s">
        <v>508</v>
      </c>
      <c r="H125" s="281">
        <v>3.2639999999999998</v>
      </c>
      <c r="I125" s="282"/>
      <c r="J125" s="283">
        <f>ROUND(I125*H125,2)</f>
        <v>0</v>
      </c>
      <c r="K125" s="279" t="s">
        <v>315</v>
      </c>
      <c r="L125" s="284"/>
      <c r="M125" s="285" t="s">
        <v>21</v>
      </c>
      <c r="N125" s="286" t="s">
        <v>45</v>
      </c>
      <c r="O125" s="43"/>
      <c r="P125" s="212">
        <f>O125*H125</f>
        <v>0</v>
      </c>
      <c r="Q125" s="212">
        <v>3.0000000000000001E-3</v>
      </c>
      <c r="R125" s="212">
        <f>Q125*H125</f>
        <v>9.7920000000000004E-3</v>
      </c>
      <c r="S125" s="212">
        <v>0</v>
      </c>
      <c r="T125" s="213">
        <f>S125*H125</f>
        <v>0</v>
      </c>
      <c r="AR125" s="25" t="s">
        <v>619</v>
      </c>
      <c r="AT125" s="25" t="s">
        <v>1079</v>
      </c>
      <c r="AU125" s="25" t="s">
        <v>84</v>
      </c>
      <c r="AY125" s="25" t="s">
        <v>308</v>
      </c>
      <c r="BE125" s="214">
        <f>IF(N125="základní",J125,0)</f>
        <v>0</v>
      </c>
      <c r="BF125" s="214">
        <f>IF(N125="snížená",J125,0)</f>
        <v>0</v>
      </c>
      <c r="BG125" s="214">
        <f>IF(N125="zákl. přenesená",J125,0)</f>
        <v>0</v>
      </c>
      <c r="BH125" s="214">
        <f>IF(N125="sníž. přenesená",J125,0)</f>
        <v>0</v>
      </c>
      <c r="BI125" s="214">
        <f>IF(N125="nulová",J125,0)</f>
        <v>0</v>
      </c>
      <c r="BJ125" s="25" t="s">
        <v>82</v>
      </c>
      <c r="BK125" s="214">
        <f>ROUND(I125*H125,2)</f>
        <v>0</v>
      </c>
      <c r="BL125" s="25" t="s">
        <v>375</v>
      </c>
      <c r="BM125" s="25" t="s">
        <v>4523</v>
      </c>
    </row>
    <row r="126" spans="2:65" s="13" customFormat="1" ht="13.5">
      <c r="B126" s="233"/>
      <c r="C126" s="234"/>
      <c r="D126" s="246" t="s">
        <v>451</v>
      </c>
      <c r="E126" s="234"/>
      <c r="F126" s="257" t="s">
        <v>4524</v>
      </c>
      <c r="G126" s="234"/>
      <c r="H126" s="258">
        <v>3.2639999999999998</v>
      </c>
      <c r="I126" s="238"/>
      <c r="J126" s="234"/>
      <c r="K126" s="234"/>
      <c r="L126" s="239"/>
      <c r="M126" s="240"/>
      <c r="N126" s="241"/>
      <c r="O126" s="241"/>
      <c r="P126" s="241"/>
      <c r="Q126" s="241"/>
      <c r="R126" s="241"/>
      <c r="S126" s="241"/>
      <c r="T126" s="242"/>
      <c r="AT126" s="243" t="s">
        <v>451</v>
      </c>
      <c r="AU126" s="243" t="s">
        <v>84</v>
      </c>
      <c r="AV126" s="13" t="s">
        <v>84</v>
      </c>
      <c r="AW126" s="13" t="s">
        <v>6</v>
      </c>
      <c r="AX126" s="13" t="s">
        <v>82</v>
      </c>
      <c r="AY126" s="243" t="s">
        <v>308</v>
      </c>
    </row>
    <row r="127" spans="2:65" s="1" customFormat="1" ht="22.5" customHeight="1">
      <c r="B127" s="42"/>
      <c r="C127" s="277" t="s">
        <v>375</v>
      </c>
      <c r="D127" s="277" t="s">
        <v>1079</v>
      </c>
      <c r="E127" s="278" t="s">
        <v>4525</v>
      </c>
      <c r="F127" s="279" t="s">
        <v>4526</v>
      </c>
      <c r="G127" s="280" t="s">
        <v>508</v>
      </c>
      <c r="H127" s="281">
        <v>78.947999999999993</v>
      </c>
      <c r="I127" s="282"/>
      <c r="J127" s="283">
        <f>ROUND(I127*H127,2)</f>
        <v>0</v>
      </c>
      <c r="K127" s="279" t="s">
        <v>315</v>
      </c>
      <c r="L127" s="284"/>
      <c r="M127" s="285" t="s">
        <v>21</v>
      </c>
      <c r="N127" s="286" t="s">
        <v>45</v>
      </c>
      <c r="O127" s="43"/>
      <c r="P127" s="212">
        <f>O127*H127</f>
        <v>0</v>
      </c>
      <c r="Q127" s="212">
        <v>4.1000000000000003E-3</v>
      </c>
      <c r="R127" s="212">
        <f>Q127*H127</f>
        <v>0.3236868</v>
      </c>
      <c r="S127" s="212">
        <v>0</v>
      </c>
      <c r="T127" s="213">
        <f>S127*H127</f>
        <v>0</v>
      </c>
      <c r="AR127" s="25" t="s">
        <v>619</v>
      </c>
      <c r="AT127" s="25" t="s">
        <v>1079</v>
      </c>
      <c r="AU127" s="25" t="s">
        <v>84</v>
      </c>
      <c r="AY127" s="25" t="s">
        <v>308</v>
      </c>
      <c r="BE127" s="214">
        <f>IF(N127="základní",J127,0)</f>
        <v>0</v>
      </c>
      <c r="BF127" s="214">
        <f>IF(N127="snížená",J127,0)</f>
        <v>0</v>
      </c>
      <c r="BG127" s="214">
        <f>IF(N127="zákl. přenesená",J127,0)</f>
        <v>0</v>
      </c>
      <c r="BH127" s="214">
        <f>IF(N127="sníž. přenesená",J127,0)</f>
        <v>0</v>
      </c>
      <c r="BI127" s="214">
        <f>IF(N127="nulová",J127,0)</f>
        <v>0</v>
      </c>
      <c r="BJ127" s="25" t="s">
        <v>82</v>
      </c>
      <c r="BK127" s="214">
        <f>ROUND(I127*H127,2)</f>
        <v>0</v>
      </c>
      <c r="BL127" s="25" t="s">
        <v>375</v>
      </c>
      <c r="BM127" s="25" t="s">
        <v>4527</v>
      </c>
    </row>
    <row r="128" spans="2:65" s="13" customFormat="1" ht="13.5">
      <c r="B128" s="233"/>
      <c r="C128" s="234"/>
      <c r="D128" s="246" t="s">
        <v>451</v>
      </c>
      <c r="E128" s="234"/>
      <c r="F128" s="257" t="s">
        <v>4528</v>
      </c>
      <c r="G128" s="234"/>
      <c r="H128" s="258">
        <v>78.947999999999993</v>
      </c>
      <c r="I128" s="238"/>
      <c r="J128" s="234"/>
      <c r="K128" s="234"/>
      <c r="L128" s="239"/>
      <c r="M128" s="240"/>
      <c r="N128" s="241"/>
      <c r="O128" s="241"/>
      <c r="P128" s="241"/>
      <c r="Q128" s="241"/>
      <c r="R128" s="241"/>
      <c r="S128" s="241"/>
      <c r="T128" s="242"/>
      <c r="AT128" s="243" t="s">
        <v>451</v>
      </c>
      <c r="AU128" s="243" t="s">
        <v>84</v>
      </c>
      <c r="AV128" s="13" t="s">
        <v>84</v>
      </c>
      <c r="AW128" s="13" t="s">
        <v>6</v>
      </c>
      <c r="AX128" s="13" t="s">
        <v>82</v>
      </c>
      <c r="AY128" s="243" t="s">
        <v>308</v>
      </c>
    </row>
    <row r="129" spans="2:65" s="1" customFormat="1" ht="31.5" customHeight="1">
      <c r="B129" s="42"/>
      <c r="C129" s="203" t="s">
        <v>381</v>
      </c>
      <c r="D129" s="203" t="s">
        <v>311</v>
      </c>
      <c r="E129" s="204" t="s">
        <v>4529</v>
      </c>
      <c r="F129" s="205" t="s">
        <v>4530</v>
      </c>
      <c r="G129" s="206" t="s">
        <v>508</v>
      </c>
      <c r="H129" s="207">
        <v>1680.3</v>
      </c>
      <c r="I129" s="208"/>
      <c r="J129" s="209">
        <f>ROUND(I129*H129,2)</f>
        <v>0</v>
      </c>
      <c r="K129" s="205" t="s">
        <v>315</v>
      </c>
      <c r="L129" s="62"/>
      <c r="M129" s="210" t="s">
        <v>21</v>
      </c>
      <c r="N129" s="211" t="s">
        <v>45</v>
      </c>
      <c r="O129" s="43"/>
      <c r="P129" s="212">
        <f>O129*H129</f>
        <v>0</v>
      </c>
      <c r="Q129" s="212">
        <v>9.4999999999999998E-3</v>
      </c>
      <c r="R129" s="212">
        <f>Q129*H129</f>
        <v>15.96285</v>
      </c>
      <c r="S129" s="212">
        <v>0</v>
      </c>
      <c r="T129" s="213">
        <f>S129*H129</f>
        <v>0</v>
      </c>
      <c r="AR129" s="25" t="s">
        <v>327</v>
      </c>
      <c r="AT129" s="25" t="s">
        <v>311</v>
      </c>
      <c r="AU129" s="25" t="s">
        <v>84</v>
      </c>
      <c r="AY129" s="25" t="s">
        <v>308</v>
      </c>
      <c r="BE129" s="214">
        <f>IF(N129="základní",J129,0)</f>
        <v>0</v>
      </c>
      <c r="BF129" s="214">
        <f>IF(N129="snížená",J129,0)</f>
        <v>0</v>
      </c>
      <c r="BG129" s="214">
        <f>IF(N129="zákl. přenesená",J129,0)</f>
        <v>0</v>
      </c>
      <c r="BH129" s="214">
        <f>IF(N129="sníž. přenesená",J129,0)</f>
        <v>0</v>
      </c>
      <c r="BI129" s="214">
        <f>IF(N129="nulová",J129,0)</f>
        <v>0</v>
      </c>
      <c r="BJ129" s="25" t="s">
        <v>82</v>
      </c>
      <c r="BK129" s="214">
        <f>ROUND(I129*H129,2)</f>
        <v>0</v>
      </c>
      <c r="BL129" s="25" t="s">
        <v>327</v>
      </c>
      <c r="BM129" s="25" t="s">
        <v>4531</v>
      </c>
    </row>
    <row r="130" spans="2:65" s="12" customFormat="1" ht="13.5">
      <c r="B130" s="221"/>
      <c r="C130" s="222"/>
      <c r="D130" s="223" t="s">
        <v>451</v>
      </c>
      <c r="E130" s="224" t="s">
        <v>21</v>
      </c>
      <c r="F130" s="225" t="s">
        <v>4532</v>
      </c>
      <c r="G130" s="222"/>
      <c r="H130" s="226" t="s">
        <v>21</v>
      </c>
      <c r="I130" s="227"/>
      <c r="J130" s="222"/>
      <c r="K130" s="222"/>
      <c r="L130" s="228"/>
      <c r="M130" s="229"/>
      <c r="N130" s="230"/>
      <c r="O130" s="230"/>
      <c r="P130" s="230"/>
      <c r="Q130" s="230"/>
      <c r="R130" s="230"/>
      <c r="S130" s="230"/>
      <c r="T130" s="231"/>
      <c r="AT130" s="232" t="s">
        <v>451</v>
      </c>
      <c r="AU130" s="232" t="s">
        <v>84</v>
      </c>
      <c r="AV130" s="12" t="s">
        <v>82</v>
      </c>
      <c r="AW130" s="12" t="s">
        <v>37</v>
      </c>
      <c r="AX130" s="12" t="s">
        <v>74</v>
      </c>
      <c r="AY130" s="232" t="s">
        <v>308</v>
      </c>
    </row>
    <row r="131" spans="2:65" s="12" customFormat="1" ht="13.5">
      <c r="B131" s="221"/>
      <c r="C131" s="222"/>
      <c r="D131" s="223" t="s">
        <v>451</v>
      </c>
      <c r="E131" s="224" t="s">
        <v>21</v>
      </c>
      <c r="F131" s="225" t="s">
        <v>4533</v>
      </c>
      <c r="G131" s="222"/>
      <c r="H131" s="226" t="s">
        <v>21</v>
      </c>
      <c r="I131" s="227"/>
      <c r="J131" s="222"/>
      <c r="K131" s="222"/>
      <c r="L131" s="228"/>
      <c r="M131" s="229"/>
      <c r="N131" s="230"/>
      <c r="O131" s="230"/>
      <c r="P131" s="230"/>
      <c r="Q131" s="230"/>
      <c r="R131" s="230"/>
      <c r="S131" s="230"/>
      <c r="T131" s="231"/>
      <c r="AT131" s="232" t="s">
        <v>451</v>
      </c>
      <c r="AU131" s="232" t="s">
        <v>84</v>
      </c>
      <c r="AV131" s="12" t="s">
        <v>82</v>
      </c>
      <c r="AW131" s="12" t="s">
        <v>37</v>
      </c>
      <c r="AX131" s="12" t="s">
        <v>74</v>
      </c>
      <c r="AY131" s="232" t="s">
        <v>308</v>
      </c>
    </row>
    <row r="132" spans="2:65" s="13" customFormat="1" ht="13.5">
      <c r="B132" s="233"/>
      <c r="C132" s="234"/>
      <c r="D132" s="223" t="s">
        <v>451</v>
      </c>
      <c r="E132" s="235" t="s">
        <v>21</v>
      </c>
      <c r="F132" s="236" t="s">
        <v>4534</v>
      </c>
      <c r="G132" s="234"/>
      <c r="H132" s="237">
        <v>651.79999999999995</v>
      </c>
      <c r="I132" s="238"/>
      <c r="J132" s="234"/>
      <c r="K132" s="234"/>
      <c r="L132" s="239"/>
      <c r="M132" s="240"/>
      <c r="N132" s="241"/>
      <c r="O132" s="241"/>
      <c r="P132" s="241"/>
      <c r="Q132" s="241"/>
      <c r="R132" s="241"/>
      <c r="S132" s="241"/>
      <c r="T132" s="242"/>
      <c r="AT132" s="243" t="s">
        <v>451</v>
      </c>
      <c r="AU132" s="243" t="s">
        <v>84</v>
      </c>
      <c r="AV132" s="13" t="s">
        <v>84</v>
      </c>
      <c r="AW132" s="13" t="s">
        <v>37</v>
      </c>
      <c r="AX132" s="13" t="s">
        <v>74</v>
      </c>
      <c r="AY132" s="243" t="s">
        <v>308</v>
      </c>
    </row>
    <row r="133" spans="2:65" s="13" customFormat="1" ht="13.5">
      <c r="B133" s="233"/>
      <c r="C133" s="234"/>
      <c r="D133" s="223" t="s">
        <v>451</v>
      </c>
      <c r="E133" s="235" t="s">
        <v>21</v>
      </c>
      <c r="F133" s="236" t="s">
        <v>4535</v>
      </c>
      <c r="G133" s="234"/>
      <c r="H133" s="237">
        <v>579.4</v>
      </c>
      <c r="I133" s="238"/>
      <c r="J133" s="234"/>
      <c r="K133" s="234"/>
      <c r="L133" s="239"/>
      <c r="M133" s="240"/>
      <c r="N133" s="241"/>
      <c r="O133" s="241"/>
      <c r="P133" s="241"/>
      <c r="Q133" s="241"/>
      <c r="R133" s="241"/>
      <c r="S133" s="241"/>
      <c r="T133" s="242"/>
      <c r="AT133" s="243" t="s">
        <v>451</v>
      </c>
      <c r="AU133" s="243" t="s">
        <v>84</v>
      </c>
      <c r="AV133" s="13" t="s">
        <v>84</v>
      </c>
      <c r="AW133" s="13" t="s">
        <v>37</v>
      </c>
      <c r="AX133" s="13" t="s">
        <v>74</v>
      </c>
      <c r="AY133" s="243" t="s">
        <v>308</v>
      </c>
    </row>
    <row r="134" spans="2:65" s="13" customFormat="1" ht="13.5">
      <c r="B134" s="233"/>
      <c r="C134" s="234"/>
      <c r="D134" s="223" t="s">
        <v>451</v>
      </c>
      <c r="E134" s="235" t="s">
        <v>21</v>
      </c>
      <c r="F134" s="236" t="s">
        <v>4536</v>
      </c>
      <c r="G134" s="234"/>
      <c r="H134" s="237">
        <v>159.4</v>
      </c>
      <c r="I134" s="238"/>
      <c r="J134" s="234"/>
      <c r="K134" s="234"/>
      <c r="L134" s="239"/>
      <c r="M134" s="240"/>
      <c r="N134" s="241"/>
      <c r="O134" s="241"/>
      <c r="P134" s="241"/>
      <c r="Q134" s="241"/>
      <c r="R134" s="241"/>
      <c r="S134" s="241"/>
      <c r="T134" s="242"/>
      <c r="AT134" s="243" t="s">
        <v>451</v>
      </c>
      <c r="AU134" s="243" t="s">
        <v>84</v>
      </c>
      <c r="AV134" s="13" t="s">
        <v>84</v>
      </c>
      <c r="AW134" s="13" t="s">
        <v>37</v>
      </c>
      <c r="AX134" s="13" t="s">
        <v>74</v>
      </c>
      <c r="AY134" s="243" t="s">
        <v>308</v>
      </c>
    </row>
    <row r="135" spans="2:65" s="13" customFormat="1" ht="13.5">
      <c r="B135" s="233"/>
      <c r="C135" s="234"/>
      <c r="D135" s="246" t="s">
        <v>451</v>
      </c>
      <c r="E135" s="256" t="s">
        <v>21</v>
      </c>
      <c r="F135" s="257" t="s">
        <v>4537</v>
      </c>
      <c r="G135" s="234"/>
      <c r="H135" s="258">
        <v>289.7</v>
      </c>
      <c r="I135" s="238"/>
      <c r="J135" s="234"/>
      <c r="K135" s="234"/>
      <c r="L135" s="239"/>
      <c r="M135" s="240"/>
      <c r="N135" s="241"/>
      <c r="O135" s="241"/>
      <c r="P135" s="241"/>
      <c r="Q135" s="241"/>
      <c r="R135" s="241"/>
      <c r="S135" s="241"/>
      <c r="T135" s="242"/>
      <c r="AT135" s="243" t="s">
        <v>451</v>
      </c>
      <c r="AU135" s="243" t="s">
        <v>84</v>
      </c>
      <c r="AV135" s="13" t="s">
        <v>84</v>
      </c>
      <c r="AW135" s="13" t="s">
        <v>37</v>
      </c>
      <c r="AX135" s="13" t="s">
        <v>74</v>
      </c>
      <c r="AY135" s="243" t="s">
        <v>308</v>
      </c>
    </row>
    <row r="136" spans="2:65" s="1" customFormat="1" ht="22.5" customHeight="1">
      <c r="B136" s="42"/>
      <c r="C136" s="277" t="s">
        <v>385</v>
      </c>
      <c r="D136" s="277" t="s">
        <v>1079</v>
      </c>
      <c r="E136" s="278" t="s">
        <v>4476</v>
      </c>
      <c r="F136" s="279" t="s">
        <v>4477</v>
      </c>
      <c r="G136" s="280" t="s">
        <v>508</v>
      </c>
      <c r="H136" s="281">
        <v>1713.9059999999999</v>
      </c>
      <c r="I136" s="282"/>
      <c r="J136" s="283">
        <f>ROUND(I136*H136,2)</f>
        <v>0</v>
      </c>
      <c r="K136" s="279" t="s">
        <v>315</v>
      </c>
      <c r="L136" s="284"/>
      <c r="M136" s="285" t="s">
        <v>21</v>
      </c>
      <c r="N136" s="286" t="s">
        <v>45</v>
      </c>
      <c r="O136" s="43"/>
      <c r="P136" s="212">
        <f>O136*H136</f>
        <v>0</v>
      </c>
      <c r="Q136" s="212">
        <v>2.1000000000000001E-2</v>
      </c>
      <c r="R136" s="212">
        <f>Q136*H136</f>
        <v>35.992026000000003</v>
      </c>
      <c r="S136" s="212">
        <v>0</v>
      </c>
      <c r="T136" s="213">
        <f>S136*H136</f>
        <v>0</v>
      </c>
      <c r="AR136" s="25" t="s">
        <v>342</v>
      </c>
      <c r="AT136" s="25" t="s">
        <v>1079</v>
      </c>
      <c r="AU136" s="25" t="s">
        <v>84</v>
      </c>
      <c r="AY136" s="25" t="s">
        <v>308</v>
      </c>
      <c r="BE136" s="214">
        <f>IF(N136="základní",J136,0)</f>
        <v>0</v>
      </c>
      <c r="BF136" s="214">
        <f>IF(N136="snížená",J136,0)</f>
        <v>0</v>
      </c>
      <c r="BG136" s="214">
        <f>IF(N136="zákl. přenesená",J136,0)</f>
        <v>0</v>
      </c>
      <c r="BH136" s="214">
        <f>IF(N136="sníž. přenesená",J136,0)</f>
        <v>0</v>
      </c>
      <c r="BI136" s="214">
        <f>IF(N136="nulová",J136,0)</f>
        <v>0</v>
      </c>
      <c r="BJ136" s="25" t="s">
        <v>82</v>
      </c>
      <c r="BK136" s="214">
        <f>ROUND(I136*H136,2)</f>
        <v>0</v>
      </c>
      <c r="BL136" s="25" t="s">
        <v>327</v>
      </c>
      <c r="BM136" s="25" t="s">
        <v>4538</v>
      </c>
    </row>
    <row r="137" spans="2:65" s="13" customFormat="1" ht="13.5">
      <c r="B137" s="233"/>
      <c r="C137" s="234"/>
      <c r="D137" s="246" t="s">
        <v>451</v>
      </c>
      <c r="E137" s="234"/>
      <c r="F137" s="257" t="s">
        <v>4539</v>
      </c>
      <c r="G137" s="234"/>
      <c r="H137" s="258">
        <v>1713.9059999999999</v>
      </c>
      <c r="I137" s="238"/>
      <c r="J137" s="234"/>
      <c r="K137" s="234"/>
      <c r="L137" s="239"/>
      <c r="M137" s="240"/>
      <c r="N137" s="241"/>
      <c r="O137" s="241"/>
      <c r="P137" s="241"/>
      <c r="Q137" s="241"/>
      <c r="R137" s="241"/>
      <c r="S137" s="241"/>
      <c r="T137" s="242"/>
      <c r="AT137" s="243" t="s">
        <v>451</v>
      </c>
      <c r="AU137" s="243" t="s">
        <v>84</v>
      </c>
      <c r="AV137" s="13" t="s">
        <v>84</v>
      </c>
      <c r="AW137" s="13" t="s">
        <v>6</v>
      </c>
      <c r="AX137" s="13" t="s">
        <v>82</v>
      </c>
      <c r="AY137" s="243" t="s">
        <v>308</v>
      </c>
    </row>
    <row r="138" spans="2:65" s="1" customFormat="1" ht="31.5" customHeight="1">
      <c r="B138" s="42"/>
      <c r="C138" s="203" t="s">
        <v>389</v>
      </c>
      <c r="D138" s="203" t="s">
        <v>311</v>
      </c>
      <c r="E138" s="204" t="s">
        <v>4540</v>
      </c>
      <c r="F138" s="205" t="s">
        <v>4541</v>
      </c>
      <c r="G138" s="206" t="s">
        <v>508</v>
      </c>
      <c r="H138" s="207">
        <v>57.42</v>
      </c>
      <c r="I138" s="208"/>
      <c r="J138" s="209">
        <f>ROUND(I138*H138,2)</f>
        <v>0</v>
      </c>
      <c r="K138" s="205" t="s">
        <v>315</v>
      </c>
      <c r="L138" s="62"/>
      <c r="M138" s="210" t="s">
        <v>21</v>
      </c>
      <c r="N138" s="211" t="s">
        <v>45</v>
      </c>
      <c r="O138" s="43"/>
      <c r="P138" s="212">
        <f>O138*H138</f>
        <v>0</v>
      </c>
      <c r="Q138" s="212">
        <v>1.137E-2</v>
      </c>
      <c r="R138" s="212">
        <f>Q138*H138</f>
        <v>0.65286540000000004</v>
      </c>
      <c r="S138" s="212">
        <v>0</v>
      </c>
      <c r="T138" s="213">
        <f>S138*H138</f>
        <v>0</v>
      </c>
      <c r="AR138" s="25" t="s">
        <v>327</v>
      </c>
      <c r="AT138" s="25" t="s">
        <v>311</v>
      </c>
      <c r="AU138" s="25" t="s">
        <v>84</v>
      </c>
      <c r="AY138" s="25" t="s">
        <v>308</v>
      </c>
      <c r="BE138" s="214">
        <f>IF(N138="základní",J138,0)</f>
        <v>0</v>
      </c>
      <c r="BF138" s="214">
        <f>IF(N138="snížená",J138,0)</f>
        <v>0</v>
      </c>
      <c r="BG138" s="214">
        <f>IF(N138="zákl. přenesená",J138,0)</f>
        <v>0</v>
      </c>
      <c r="BH138" s="214">
        <f>IF(N138="sníž. přenesená",J138,0)</f>
        <v>0</v>
      </c>
      <c r="BI138" s="214">
        <f>IF(N138="nulová",J138,0)</f>
        <v>0</v>
      </c>
      <c r="BJ138" s="25" t="s">
        <v>82</v>
      </c>
      <c r="BK138" s="214">
        <f>ROUND(I138*H138,2)</f>
        <v>0</v>
      </c>
      <c r="BL138" s="25" t="s">
        <v>327</v>
      </c>
      <c r="BM138" s="25" t="s">
        <v>4542</v>
      </c>
    </row>
    <row r="139" spans="2:65" s="13" customFormat="1" ht="13.5">
      <c r="B139" s="233"/>
      <c r="C139" s="234"/>
      <c r="D139" s="246" t="s">
        <v>451</v>
      </c>
      <c r="E139" s="256" t="s">
        <v>21</v>
      </c>
      <c r="F139" s="257" t="s">
        <v>4543</v>
      </c>
      <c r="G139" s="234"/>
      <c r="H139" s="258">
        <v>57.42</v>
      </c>
      <c r="I139" s="238"/>
      <c r="J139" s="234"/>
      <c r="K139" s="234"/>
      <c r="L139" s="239"/>
      <c r="M139" s="240"/>
      <c r="N139" s="241"/>
      <c r="O139" s="241"/>
      <c r="P139" s="241"/>
      <c r="Q139" s="241"/>
      <c r="R139" s="241"/>
      <c r="S139" s="241"/>
      <c r="T139" s="242"/>
      <c r="AT139" s="243" t="s">
        <v>451</v>
      </c>
      <c r="AU139" s="243" t="s">
        <v>84</v>
      </c>
      <c r="AV139" s="13" t="s">
        <v>84</v>
      </c>
      <c r="AW139" s="13" t="s">
        <v>37</v>
      </c>
      <c r="AX139" s="13" t="s">
        <v>82</v>
      </c>
      <c r="AY139" s="243" t="s">
        <v>308</v>
      </c>
    </row>
    <row r="140" spans="2:65" s="1" customFormat="1" ht="22.5" customHeight="1">
      <c r="B140" s="42"/>
      <c r="C140" s="277" t="s">
        <v>393</v>
      </c>
      <c r="D140" s="277" t="s">
        <v>1079</v>
      </c>
      <c r="E140" s="278" t="s">
        <v>4544</v>
      </c>
      <c r="F140" s="279" t="s">
        <v>4545</v>
      </c>
      <c r="G140" s="280" t="s">
        <v>508</v>
      </c>
      <c r="H140" s="281">
        <v>58.567999999999998</v>
      </c>
      <c r="I140" s="282"/>
      <c r="J140" s="283">
        <f>ROUND(I140*H140,2)</f>
        <v>0</v>
      </c>
      <c r="K140" s="279" t="s">
        <v>315</v>
      </c>
      <c r="L140" s="284"/>
      <c r="M140" s="285" t="s">
        <v>21</v>
      </c>
      <c r="N140" s="286" t="s">
        <v>45</v>
      </c>
      <c r="O140" s="43"/>
      <c r="P140" s="212">
        <f>O140*H140</f>
        <v>0</v>
      </c>
      <c r="Q140" s="212">
        <v>6.0000000000000001E-3</v>
      </c>
      <c r="R140" s="212">
        <f>Q140*H140</f>
        <v>0.351408</v>
      </c>
      <c r="S140" s="212">
        <v>0</v>
      </c>
      <c r="T140" s="213">
        <f>S140*H140</f>
        <v>0</v>
      </c>
      <c r="AR140" s="25" t="s">
        <v>342</v>
      </c>
      <c r="AT140" s="25" t="s">
        <v>1079</v>
      </c>
      <c r="AU140" s="25" t="s">
        <v>84</v>
      </c>
      <c r="AY140" s="25" t="s">
        <v>308</v>
      </c>
      <c r="BE140" s="214">
        <f>IF(N140="základní",J140,0)</f>
        <v>0</v>
      </c>
      <c r="BF140" s="214">
        <f>IF(N140="snížená",J140,0)</f>
        <v>0</v>
      </c>
      <c r="BG140" s="214">
        <f>IF(N140="zákl. přenesená",J140,0)</f>
        <v>0</v>
      </c>
      <c r="BH140" s="214">
        <f>IF(N140="sníž. přenesená",J140,0)</f>
        <v>0</v>
      </c>
      <c r="BI140" s="214">
        <f>IF(N140="nulová",J140,0)</f>
        <v>0</v>
      </c>
      <c r="BJ140" s="25" t="s">
        <v>82</v>
      </c>
      <c r="BK140" s="214">
        <f>ROUND(I140*H140,2)</f>
        <v>0</v>
      </c>
      <c r="BL140" s="25" t="s">
        <v>327</v>
      </c>
      <c r="BM140" s="25" t="s">
        <v>4546</v>
      </c>
    </row>
    <row r="141" spans="2:65" s="13" customFormat="1" ht="13.5">
      <c r="B141" s="233"/>
      <c r="C141" s="234"/>
      <c r="D141" s="246" t="s">
        <v>451</v>
      </c>
      <c r="E141" s="234"/>
      <c r="F141" s="257" t="s">
        <v>4547</v>
      </c>
      <c r="G141" s="234"/>
      <c r="H141" s="258">
        <v>58.567999999999998</v>
      </c>
      <c r="I141" s="238"/>
      <c r="J141" s="234"/>
      <c r="K141" s="234"/>
      <c r="L141" s="239"/>
      <c r="M141" s="240"/>
      <c r="N141" s="241"/>
      <c r="O141" s="241"/>
      <c r="P141" s="241"/>
      <c r="Q141" s="241"/>
      <c r="R141" s="241"/>
      <c r="S141" s="241"/>
      <c r="T141" s="242"/>
      <c r="AT141" s="243" t="s">
        <v>451</v>
      </c>
      <c r="AU141" s="243" t="s">
        <v>84</v>
      </c>
      <c r="AV141" s="13" t="s">
        <v>84</v>
      </c>
      <c r="AW141" s="13" t="s">
        <v>6</v>
      </c>
      <c r="AX141" s="13" t="s">
        <v>82</v>
      </c>
      <c r="AY141" s="243" t="s">
        <v>308</v>
      </c>
    </row>
    <row r="142" spans="2:65" s="1" customFormat="1" ht="31.5" customHeight="1">
      <c r="B142" s="42"/>
      <c r="C142" s="203" t="s">
        <v>9</v>
      </c>
      <c r="D142" s="203" t="s">
        <v>311</v>
      </c>
      <c r="E142" s="204" t="s">
        <v>4548</v>
      </c>
      <c r="F142" s="205" t="s">
        <v>4549</v>
      </c>
      <c r="G142" s="206" t="s">
        <v>538</v>
      </c>
      <c r="H142" s="207">
        <v>122.4</v>
      </c>
      <c r="I142" s="208"/>
      <c r="J142" s="209">
        <f>ROUND(I142*H142,2)</f>
        <v>0</v>
      </c>
      <c r="K142" s="205" t="s">
        <v>315</v>
      </c>
      <c r="L142" s="62"/>
      <c r="M142" s="210" t="s">
        <v>21</v>
      </c>
      <c r="N142" s="211" t="s">
        <v>45</v>
      </c>
      <c r="O142" s="43"/>
      <c r="P142" s="212">
        <f>O142*H142</f>
        <v>0</v>
      </c>
      <c r="Q142" s="212">
        <v>1.6800000000000001E-3</v>
      </c>
      <c r="R142" s="212">
        <f>Q142*H142</f>
        <v>0.20563200000000001</v>
      </c>
      <c r="S142" s="212">
        <v>0</v>
      </c>
      <c r="T142" s="213">
        <f>S142*H142</f>
        <v>0</v>
      </c>
      <c r="AR142" s="25" t="s">
        <v>327</v>
      </c>
      <c r="AT142" s="25" t="s">
        <v>311</v>
      </c>
      <c r="AU142" s="25" t="s">
        <v>84</v>
      </c>
      <c r="AY142" s="25" t="s">
        <v>308</v>
      </c>
      <c r="BE142" s="214">
        <f>IF(N142="základní",J142,0)</f>
        <v>0</v>
      </c>
      <c r="BF142" s="214">
        <f>IF(N142="snížená",J142,0)</f>
        <v>0</v>
      </c>
      <c r="BG142" s="214">
        <f>IF(N142="zákl. přenesená",J142,0)</f>
        <v>0</v>
      </c>
      <c r="BH142" s="214">
        <f>IF(N142="sníž. přenesená",J142,0)</f>
        <v>0</v>
      </c>
      <c r="BI142" s="214">
        <f>IF(N142="nulová",J142,0)</f>
        <v>0</v>
      </c>
      <c r="BJ142" s="25" t="s">
        <v>82</v>
      </c>
      <c r="BK142" s="214">
        <f>ROUND(I142*H142,2)</f>
        <v>0</v>
      </c>
      <c r="BL142" s="25" t="s">
        <v>327</v>
      </c>
      <c r="BM142" s="25" t="s">
        <v>4550</v>
      </c>
    </row>
    <row r="143" spans="2:65" s="1" customFormat="1" ht="22.5" customHeight="1">
      <c r="B143" s="42"/>
      <c r="C143" s="277" t="s">
        <v>402</v>
      </c>
      <c r="D143" s="277" t="s">
        <v>1079</v>
      </c>
      <c r="E143" s="278" t="s">
        <v>4551</v>
      </c>
      <c r="F143" s="279" t="s">
        <v>4552</v>
      </c>
      <c r="G143" s="280" t="s">
        <v>508</v>
      </c>
      <c r="H143" s="281">
        <v>24.5</v>
      </c>
      <c r="I143" s="282"/>
      <c r="J143" s="283">
        <f>ROUND(I143*H143,2)</f>
        <v>0</v>
      </c>
      <c r="K143" s="279" t="s">
        <v>315</v>
      </c>
      <c r="L143" s="284"/>
      <c r="M143" s="285" t="s">
        <v>21</v>
      </c>
      <c r="N143" s="286" t="s">
        <v>45</v>
      </c>
      <c r="O143" s="43"/>
      <c r="P143" s="212">
        <f>O143*H143</f>
        <v>0</v>
      </c>
      <c r="Q143" s="212">
        <v>1.4999999999999999E-2</v>
      </c>
      <c r="R143" s="212">
        <f>Q143*H143</f>
        <v>0.36749999999999999</v>
      </c>
      <c r="S143" s="212">
        <v>0</v>
      </c>
      <c r="T143" s="213">
        <f>S143*H143</f>
        <v>0</v>
      </c>
      <c r="AR143" s="25" t="s">
        <v>342</v>
      </c>
      <c r="AT143" s="25" t="s">
        <v>1079</v>
      </c>
      <c r="AU143" s="25" t="s">
        <v>84</v>
      </c>
      <c r="AY143" s="25" t="s">
        <v>308</v>
      </c>
      <c r="BE143" s="214">
        <f>IF(N143="základní",J143,0)</f>
        <v>0</v>
      </c>
      <c r="BF143" s="214">
        <f>IF(N143="snížená",J143,0)</f>
        <v>0</v>
      </c>
      <c r="BG143" s="214">
        <f>IF(N143="zákl. přenesená",J143,0)</f>
        <v>0</v>
      </c>
      <c r="BH143" s="214">
        <f>IF(N143="sníž. přenesená",J143,0)</f>
        <v>0</v>
      </c>
      <c r="BI143" s="214">
        <f>IF(N143="nulová",J143,0)</f>
        <v>0</v>
      </c>
      <c r="BJ143" s="25" t="s">
        <v>82</v>
      </c>
      <c r="BK143" s="214">
        <f>ROUND(I143*H143,2)</f>
        <v>0</v>
      </c>
      <c r="BL143" s="25" t="s">
        <v>327</v>
      </c>
      <c r="BM143" s="25" t="s">
        <v>4553</v>
      </c>
    </row>
    <row r="144" spans="2:65" s="1" customFormat="1" ht="31.5" customHeight="1">
      <c r="B144" s="42"/>
      <c r="C144" s="203" t="s">
        <v>406</v>
      </c>
      <c r="D144" s="203" t="s">
        <v>311</v>
      </c>
      <c r="E144" s="204" t="s">
        <v>4554</v>
      </c>
      <c r="F144" s="205" t="s">
        <v>4555</v>
      </c>
      <c r="G144" s="206" t="s">
        <v>538</v>
      </c>
      <c r="H144" s="207">
        <v>211</v>
      </c>
      <c r="I144" s="208"/>
      <c r="J144" s="209">
        <f>ROUND(I144*H144,2)</f>
        <v>0</v>
      </c>
      <c r="K144" s="205" t="s">
        <v>315</v>
      </c>
      <c r="L144" s="62"/>
      <c r="M144" s="210" t="s">
        <v>21</v>
      </c>
      <c r="N144" s="211" t="s">
        <v>45</v>
      </c>
      <c r="O144" s="43"/>
      <c r="P144" s="212">
        <f>O144*H144</f>
        <v>0</v>
      </c>
      <c r="Q144" s="212">
        <v>3.31E-3</v>
      </c>
      <c r="R144" s="212">
        <f>Q144*H144</f>
        <v>0.69840999999999998</v>
      </c>
      <c r="S144" s="212">
        <v>0</v>
      </c>
      <c r="T144" s="213">
        <f>S144*H144</f>
        <v>0</v>
      </c>
      <c r="AR144" s="25" t="s">
        <v>327</v>
      </c>
      <c r="AT144" s="25" t="s">
        <v>311</v>
      </c>
      <c r="AU144" s="25" t="s">
        <v>84</v>
      </c>
      <c r="AY144" s="25" t="s">
        <v>308</v>
      </c>
      <c r="BE144" s="214">
        <f>IF(N144="základní",J144,0)</f>
        <v>0</v>
      </c>
      <c r="BF144" s="214">
        <f>IF(N144="snížená",J144,0)</f>
        <v>0</v>
      </c>
      <c r="BG144" s="214">
        <f>IF(N144="zákl. přenesená",J144,0)</f>
        <v>0</v>
      </c>
      <c r="BH144" s="214">
        <f>IF(N144="sníž. přenesená",J144,0)</f>
        <v>0</v>
      </c>
      <c r="BI144" s="214">
        <f>IF(N144="nulová",J144,0)</f>
        <v>0</v>
      </c>
      <c r="BJ144" s="25" t="s">
        <v>82</v>
      </c>
      <c r="BK144" s="214">
        <f>ROUND(I144*H144,2)</f>
        <v>0</v>
      </c>
      <c r="BL144" s="25" t="s">
        <v>327</v>
      </c>
      <c r="BM144" s="25" t="s">
        <v>4556</v>
      </c>
    </row>
    <row r="145" spans="2:65" s="1" customFormat="1" ht="22.5" customHeight="1">
      <c r="B145" s="42"/>
      <c r="C145" s="277" t="s">
        <v>410</v>
      </c>
      <c r="D145" s="277" t="s">
        <v>1079</v>
      </c>
      <c r="E145" s="278" t="s">
        <v>4551</v>
      </c>
      <c r="F145" s="279" t="s">
        <v>4552</v>
      </c>
      <c r="G145" s="280" t="s">
        <v>508</v>
      </c>
      <c r="H145" s="281">
        <v>76</v>
      </c>
      <c r="I145" s="282"/>
      <c r="J145" s="283">
        <f>ROUND(I145*H145,2)</f>
        <v>0</v>
      </c>
      <c r="K145" s="279" t="s">
        <v>315</v>
      </c>
      <c r="L145" s="284"/>
      <c r="M145" s="285" t="s">
        <v>21</v>
      </c>
      <c r="N145" s="286" t="s">
        <v>45</v>
      </c>
      <c r="O145" s="43"/>
      <c r="P145" s="212">
        <f>O145*H145</f>
        <v>0</v>
      </c>
      <c r="Q145" s="212">
        <v>1.4999999999999999E-2</v>
      </c>
      <c r="R145" s="212">
        <f>Q145*H145</f>
        <v>1.1399999999999999</v>
      </c>
      <c r="S145" s="212">
        <v>0</v>
      </c>
      <c r="T145" s="213">
        <f>S145*H145</f>
        <v>0</v>
      </c>
      <c r="AR145" s="25" t="s">
        <v>342</v>
      </c>
      <c r="AT145" s="25" t="s">
        <v>1079</v>
      </c>
      <c r="AU145" s="25" t="s">
        <v>84</v>
      </c>
      <c r="AY145" s="25" t="s">
        <v>308</v>
      </c>
      <c r="BE145" s="214">
        <f>IF(N145="základní",J145,0)</f>
        <v>0</v>
      </c>
      <c r="BF145" s="214">
        <f>IF(N145="snížená",J145,0)</f>
        <v>0</v>
      </c>
      <c r="BG145" s="214">
        <f>IF(N145="zákl. přenesená",J145,0)</f>
        <v>0</v>
      </c>
      <c r="BH145" s="214">
        <f>IF(N145="sníž. přenesená",J145,0)</f>
        <v>0</v>
      </c>
      <c r="BI145" s="214">
        <f>IF(N145="nulová",J145,0)</f>
        <v>0</v>
      </c>
      <c r="BJ145" s="25" t="s">
        <v>82</v>
      </c>
      <c r="BK145" s="214">
        <f>ROUND(I145*H145,2)</f>
        <v>0</v>
      </c>
      <c r="BL145" s="25" t="s">
        <v>327</v>
      </c>
      <c r="BM145" s="25" t="s">
        <v>4557</v>
      </c>
    </row>
    <row r="146" spans="2:65" s="1" customFormat="1" ht="31.5" customHeight="1">
      <c r="B146" s="42"/>
      <c r="C146" s="203" t="s">
        <v>416</v>
      </c>
      <c r="D146" s="203" t="s">
        <v>311</v>
      </c>
      <c r="E146" s="204" t="s">
        <v>4558</v>
      </c>
      <c r="F146" s="205" t="s">
        <v>4559</v>
      </c>
      <c r="G146" s="206" t="s">
        <v>508</v>
      </c>
      <c r="H146" s="207">
        <v>1780.5</v>
      </c>
      <c r="I146" s="208"/>
      <c r="J146" s="209">
        <f>ROUND(I146*H146,2)</f>
        <v>0</v>
      </c>
      <c r="K146" s="205" t="s">
        <v>315</v>
      </c>
      <c r="L146" s="62"/>
      <c r="M146" s="210" t="s">
        <v>21</v>
      </c>
      <c r="N146" s="211" t="s">
        <v>45</v>
      </c>
      <c r="O146" s="43"/>
      <c r="P146" s="212">
        <f>O146*H146</f>
        <v>0</v>
      </c>
      <c r="Q146" s="212">
        <v>6.0000000000000002E-5</v>
      </c>
      <c r="R146" s="212">
        <f>Q146*H146</f>
        <v>0.10683000000000001</v>
      </c>
      <c r="S146" s="212">
        <v>0</v>
      </c>
      <c r="T146" s="213">
        <f>S146*H146</f>
        <v>0</v>
      </c>
      <c r="AR146" s="25" t="s">
        <v>327</v>
      </c>
      <c r="AT146" s="25" t="s">
        <v>311</v>
      </c>
      <c r="AU146" s="25" t="s">
        <v>84</v>
      </c>
      <c r="AY146" s="25" t="s">
        <v>308</v>
      </c>
      <c r="BE146" s="214">
        <f>IF(N146="základní",J146,0)</f>
        <v>0</v>
      </c>
      <c r="BF146" s="214">
        <f>IF(N146="snížená",J146,0)</f>
        <v>0</v>
      </c>
      <c r="BG146" s="214">
        <f>IF(N146="zákl. přenesená",J146,0)</f>
        <v>0</v>
      </c>
      <c r="BH146" s="214">
        <f>IF(N146="sníž. přenesená",J146,0)</f>
        <v>0</v>
      </c>
      <c r="BI146" s="214">
        <f>IF(N146="nulová",J146,0)</f>
        <v>0</v>
      </c>
      <c r="BJ146" s="25" t="s">
        <v>82</v>
      </c>
      <c r="BK146" s="214">
        <f>ROUND(I146*H146,2)</f>
        <v>0</v>
      </c>
      <c r="BL146" s="25" t="s">
        <v>327</v>
      </c>
      <c r="BM146" s="25" t="s">
        <v>4560</v>
      </c>
    </row>
    <row r="147" spans="2:65" s="13" customFormat="1" ht="13.5">
      <c r="B147" s="233"/>
      <c r="C147" s="234"/>
      <c r="D147" s="246" t="s">
        <v>451</v>
      </c>
      <c r="E147" s="256" t="s">
        <v>21</v>
      </c>
      <c r="F147" s="257" t="s">
        <v>4561</v>
      </c>
      <c r="G147" s="234"/>
      <c r="H147" s="258">
        <v>1780.5</v>
      </c>
      <c r="I147" s="238"/>
      <c r="J147" s="234"/>
      <c r="K147" s="234"/>
      <c r="L147" s="239"/>
      <c r="M147" s="240"/>
      <c r="N147" s="241"/>
      <c r="O147" s="241"/>
      <c r="P147" s="241"/>
      <c r="Q147" s="241"/>
      <c r="R147" s="241"/>
      <c r="S147" s="241"/>
      <c r="T147" s="242"/>
      <c r="AT147" s="243" t="s">
        <v>451</v>
      </c>
      <c r="AU147" s="243" t="s">
        <v>84</v>
      </c>
      <c r="AV147" s="13" t="s">
        <v>84</v>
      </c>
      <c r="AW147" s="13" t="s">
        <v>37</v>
      </c>
      <c r="AX147" s="13" t="s">
        <v>82</v>
      </c>
      <c r="AY147" s="243" t="s">
        <v>308</v>
      </c>
    </row>
    <row r="148" spans="2:65" s="1" customFormat="1" ht="22.5" customHeight="1">
      <c r="B148" s="42"/>
      <c r="C148" s="203" t="s">
        <v>420</v>
      </c>
      <c r="D148" s="203" t="s">
        <v>311</v>
      </c>
      <c r="E148" s="204" t="s">
        <v>4562</v>
      </c>
      <c r="F148" s="205" t="s">
        <v>4563</v>
      </c>
      <c r="G148" s="206" t="s">
        <v>538</v>
      </c>
      <c r="H148" s="207">
        <v>160.6</v>
      </c>
      <c r="I148" s="208"/>
      <c r="J148" s="209">
        <f>ROUND(I148*H148,2)</f>
        <v>0</v>
      </c>
      <c r="K148" s="205" t="s">
        <v>315</v>
      </c>
      <c r="L148" s="62"/>
      <c r="M148" s="210" t="s">
        <v>21</v>
      </c>
      <c r="N148" s="211" t="s">
        <v>45</v>
      </c>
      <c r="O148" s="43"/>
      <c r="P148" s="212">
        <f>O148*H148</f>
        <v>0</v>
      </c>
      <c r="Q148" s="212">
        <v>6.0000000000000002E-5</v>
      </c>
      <c r="R148" s="212">
        <f>Q148*H148</f>
        <v>9.6360000000000005E-3</v>
      </c>
      <c r="S148" s="212">
        <v>0</v>
      </c>
      <c r="T148" s="213">
        <f>S148*H148</f>
        <v>0</v>
      </c>
      <c r="AR148" s="25" t="s">
        <v>327</v>
      </c>
      <c r="AT148" s="25" t="s">
        <v>311</v>
      </c>
      <c r="AU148" s="25" t="s">
        <v>84</v>
      </c>
      <c r="AY148" s="25" t="s">
        <v>308</v>
      </c>
      <c r="BE148" s="214">
        <f>IF(N148="základní",J148,0)</f>
        <v>0</v>
      </c>
      <c r="BF148" s="214">
        <f>IF(N148="snížená",J148,0)</f>
        <v>0</v>
      </c>
      <c r="BG148" s="214">
        <f>IF(N148="zákl. přenesená",J148,0)</f>
        <v>0</v>
      </c>
      <c r="BH148" s="214">
        <f>IF(N148="sníž. přenesená",J148,0)</f>
        <v>0</v>
      </c>
      <c r="BI148" s="214">
        <f>IF(N148="nulová",J148,0)</f>
        <v>0</v>
      </c>
      <c r="BJ148" s="25" t="s">
        <v>82</v>
      </c>
      <c r="BK148" s="214">
        <f>ROUND(I148*H148,2)</f>
        <v>0</v>
      </c>
      <c r="BL148" s="25" t="s">
        <v>327</v>
      </c>
      <c r="BM148" s="25" t="s">
        <v>4564</v>
      </c>
    </row>
    <row r="149" spans="2:65" s="1" customFormat="1" ht="22.5" customHeight="1">
      <c r="B149" s="42"/>
      <c r="C149" s="277" t="s">
        <v>593</v>
      </c>
      <c r="D149" s="277" t="s">
        <v>1079</v>
      </c>
      <c r="E149" s="278" t="s">
        <v>4565</v>
      </c>
      <c r="F149" s="279" t="s">
        <v>4566</v>
      </c>
      <c r="G149" s="280" t="s">
        <v>538</v>
      </c>
      <c r="H149" s="281">
        <v>168.63</v>
      </c>
      <c r="I149" s="282"/>
      <c r="J149" s="283">
        <f>ROUND(I149*H149,2)</f>
        <v>0</v>
      </c>
      <c r="K149" s="279" t="s">
        <v>315</v>
      </c>
      <c r="L149" s="284"/>
      <c r="M149" s="285" t="s">
        <v>21</v>
      </c>
      <c r="N149" s="286" t="s">
        <v>45</v>
      </c>
      <c r="O149" s="43"/>
      <c r="P149" s="212">
        <f>O149*H149</f>
        <v>0</v>
      </c>
      <c r="Q149" s="212">
        <v>5.1999999999999995E-4</v>
      </c>
      <c r="R149" s="212">
        <f>Q149*H149</f>
        <v>8.7687599999999991E-2</v>
      </c>
      <c r="S149" s="212">
        <v>0</v>
      </c>
      <c r="T149" s="213">
        <f>S149*H149</f>
        <v>0</v>
      </c>
      <c r="AR149" s="25" t="s">
        <v>342</v>
      </c>
      <c r="AT149" s="25" t="s">
        <v>1079</v>
      </c>
      <c r="AU149" s="25" t="s">
        <v>84</v>
      </c>
      <c r="AY149" s="25" t="s">
        <v>308</v>
      </c>
      <c r="BE149" s="214">
        <f>IF(N149="základní",J149,0)</f>
        <v>0</v>
      </c>
      <c r="BF149" s="214">
        <f>IF(N149="snížená",J149,0)</f>
        <v>0</v>
      </c>
      <c r="BG149" s="214">
        <f>IF(N149="zákl. přenesená",J149,0)</f>
        <v>0</v>
      </c>
      <c r="BH149" s="214">
        <f>IF(N149="sníž. přenesená",J149,0)</f>
        <v>0</v>
      </c>
      <c r="BI149" s="214">
        <f>IF(N149="nulová",J149,0)</f>
        <v>0</v>
      </c>
      <c r="BJ149" s="25" t="s">
        <v>82</v>
      </c>
      <c r="BK149" s="214">
        <f>ROUND(I149*H149,2)</f>
        <v>0</v>
      </c>
      <c r="BL149" s="25" t="s">
        <v>327</v>
      </c>
      <c r="BM149" s="25" t="s">
        <v>4567</v>
      </c>
    </row>
    <row r="150" spans="2:65" s="13" customFormat="1" ht="13.5">
      <c r="B150" s="233"/>
      <c r="C150" s="234"/>
      <c r="D150" s="246" t="s">
        <v>451</v>
      </c>
      <c r="E150" s="234"/>
      <c r="F150" s="257" t="s">
        <v>4568</v>
      </c>
      <c r="G150" s="234"/>
      <c r="H150" s="258">
        <v>168.63</v>
      </c>
      <c r="I150" s="238"/>
      <c r="J150" s="234"/>
      <c r="K150" s="234"/>
      <c r="L150" s="239"/>
      <c r="M150" s="240"/>
      <c r="N150" s="241"/>
      <c r="O150" s="241"/>
      <c r="P150" s="241"/>
      <c r="Q150" s="241"/>
      <c r="R150" s="241"/>
      <c r="S150" s="241"/>
      <c r="T150" s="242"/>
      <c r="AT150" s="243" t="s">
        <v>451</v>
      </c>
      <c r="AU150" s="243" t="s">
        <v>84</v>
      </c>
      <c r="AV150" s="13" t="s">
        <v>84</v>
      </c>
      <c r="AW150" s="13" t="s">
        <v>6</v>
      </c>
      <c r="AX150" s="13" t="s">
        <v>82</v>
      </c>
      <c r="AY150" s="243" t="s">
        <v>308</v>
      </c>
    </row>
    <row r="151" spans="2:65" s="1" customFormat="1" ht="22.5" customHeight="1">
      <c r="B151" s="42"/>
      <c r="C151" s="203" t="s">
        <v>598</v>
      </c>
      <c r="D151" s="203" t="s">
        <v>311</v>
      </c>
      <c r="E151" s="204" t="s">
        <v>4569</v>
      </c>
      <c r="F151" s="205" t="s">
        <v>4570</v>
      </c>
      <c r="G151" s="206" t="s">
        <v>538</v>
      </c>
      <c r="H151" s="207">
        <v>1087.4000000000001</v>
      </c>
      <c r="I151" s="208"/>
      <c r="J151" s="209">
        <f>ROUND(I151*H151,2)</f>
        <v>0</v>
      </c>
      <c r="K151" s="205" t="s">
        <v>315</v>
      </c>
      <c r="L151" s="62"/>
      <c r="M151" s="210" t="s">
        <v>21</v>
      </c>
      <c r="N151" s="211" t="s">
        <v>45</v>
      </c>
      <c r="O151" s="43"/>
      <c r="P151" s="212">
        <f>O151*H151</f>
        <v>0</v>
      </c>
      <c r="Q151" s="212">
        <v>2.5000000000000001E-4</v>
      </c>
      <c r="R151" s="212">
        <f>Q151*H151</f>
        <v>0.27185000000000004</v>
      </c>
      <c r="S151" s="212">
        <v>0</v>
      </c>
      <c r="T151" s="213">
        <f>S151*H151</f>
        <v>0</v>
      </c>
      <c r="AR151" s="25" t="s">
        <v>375</v>
      </c>
      <c r="AT151" s="25" t="s">
        <v>311</v>
      </c>
      <c r="AU151" s="25" t="s">
        <v>84</v>
      </c>
      <c r="AY151" s="25" t="s">
        <v>308</v>
      </c>
      <c r="BE151" s="214">
        <f>IF(N151="základní",J151,0)</f>
        <v>0</v>
      </c>
      <c r="BF151" s="214">
        <f>IF(N151="snížená",J151,0)</f>
        <v>0</v>
      </c>
      <c r="BG151" s="214">
        <f>IF(N151="zákl. přenesená",J151,0)</f>
        <v>0</v>
      </c>
      <c r="BH151" s="214">
        <f>IF(N151="sníž. přenesená",J151,0)</f>
        <v>0</v>
      </c>
      <c r="BI151" s="214">
        <f>IF(N151="nulová",J151,0)</f>
        <v>0</v>
      </c>
      <c r="BJ151" s="25" t="s">
        <v>82</v>
      </c>
      <c r="BK151" s="214">
        <f>ROUND(I151*H151,2)</f>
        <v>0</v>
      </c>
      <c r="BL151" s="25" t="s">
        <v>375</v>
      </c>
      <c r="BM151" s="25" t="s">
        <v>4571</v>
      </c>
    </row>
    <row r="152" spans="2:65" s="13" customFormat="1" ht="13.5">
      <c r="B152" s="233"/>
      <c r="C152" s="234"/>
      <c r="D152" s="223" t="s">
        <v>451</v>
      </c>
      <c r="E152" s="235" t="s">
        <v>21</v>
      </c>
      <c r="F152" s="236" t="s">
        <v>4572</v>
      </c>
      <c r="G152" s="234"/>
      <c r="H152" s="237">
        <v>997.7</v>
      </c>
      <c r="I152" s="238"/>
      <c r="J152" s="234"/>
      <c r="K152" s="234"/>
      <c r="L152" s="239"/>
      <c r="M152" s="240"/>
      <c r="N152" s="241"/>
      <c r="O152" s="241"/>
      <c r="P152" s="241"/>
      <c r="Q152" s="241"/>
      <c r="R152" s="241"/>
      <c r="S152" s="241"/>
      <c r="T152" s="242"/>
      <c r="AT152" s="243" t="s">
        <v>451</v>
      </c>
      <c r="AU152" s="243" t="s">
        <v>84</v>
      </c>
      <c r="AV152" s="13" t="s">
        <v>84</v>
      </c>
      <c r="AW152" s="13" t="s">
        <v>37</v>
      </c>
      <c r="AX152" s="13" t="s">
        <v>74</v>
      </c>
      <c r="AY152" s="243" t="s">
        <v>308</v>
      </c>
    </row>
    <row r="153" spans="2:65" s="13" customFormat="1" ht="13.5">
      <c r="B153" s="233"/>
      <c r="C153" s="234"/>
      <c r="D153" s="246" t="s">
        <v>451</v>
      </c>
      <c r="E153" s="256" t="s">
        <v>21</v>
      </c>
      <c r="F153" s="257" t="s">
        <v>4573</v>
      </c>
      <c r="G153" s="234"/>
      <c r="H153" s="258">
        <v>89.7</v>
      </c>
      <c r="I153" s="238"/>
      <c r="J153" s="234"/>
      <c r="K153" s="234"/>
      <c r="L153" s="239"/>
      <c r="M153" s="240"/>
      <c r="N153" s="241"/>
      <c r="O153" s="241"/>
      <c r="P153" s="241"/>
      <c r="Q153" s="241"/>
      <c r="R153" s="241"/>
      <c r="S153" s="241"/>
      <c r="T153" s="242"/>
      <c r="AT153" s="243" t="s">
        <v>451</v>
      </c>
      <c r="AU153" s="243" t="s">
        <v>84</v>
      </c>
      <c r="AV153" s="13" t="s">
        <v>84</v>
      </c>
      <c r="AW153" s="13" t="s">
        <v>37</v>
      </c>
      <c r="AX153" s="13" t="s">
        <v>74</v>
      </c>
      <c r="AY153" s="243" t="s">
        <v>308</v>
      </c>
    </row>
    <row r="154" spans="2:65" s="1" customFormat="1" ht="22.5" customHeight="1">
      <c r="B154" s="42"/>
      <c r="C154" s="277" t="s">
        <v>603</v>
      </c>
      <c r="D154" s="277" t="s">
        <v>1079</v>
      </c>
      <c r="E154" s="278" t="s">
        <v>4574</v>
      </c>
      <c r="F154" s="279" t="s">
        <v>4575</v>
      </c>
      <c r="G154" s="280" t="s">
        <v>538</v>
      </c>
      <c r="H154" s="281">
        <v>1047.585</v>
      </c>
      <c r="I154" s="282"/>
      <c r="J154" s="283">
        <f>ROUND(I154*H154,2)</f>
        <v>0</v>
      </c>
      <c r="K154" s="279" t="s">
        <v>21</v>
      </c>
      <c r="L154" s="284"/>
      <c r="M154" s="285" t="s">
        <v>21</v>
      </c>
      <c r="N154" s="286" t="s">
        <v>45</v>
      </c>
      <c r="O154" s="43"/>
      <c r="P154" s="212">
        <f>O154*H154</f>
        <v>0</v>
      </c>
      <c r="Q154" s="212">
        <v>3.0000000000000001E-5</v>
      </c>
      <c r="R154" s="212">
        <f>Q154*H154</f>
        <v>3.1427549999999999E-2</v>
      </c>
      <c r="S154" s="212">
        <v>0</v>
      </c>
      <c r="T154" s="213">
        <f>S154*H154</f>
        <v>0</v>
      </c>
      <c r="AR154" s="25" t="s">
        <v>619</v>
      </c>
      <c r="AT154" s="25" t="s">
        <v>1079</v>
      </c>
      <c r="AU154" s="25" t="s">
        <v>84</v>
      </c>
      <c r="AY154" s="25" t="s">
        <v>308</v>
      </c>
      <c r="BE154" s="214">
        <f>IF(N154="základní",J154,0)</f>
        <v>0</v>
      </c>
      <c r="BF154" s="214">
        <f>IF(N154="snížená",J154,0)</f>
        <v>0</v>
      </c>
      <c r="BG154" s="214">
        <f>IF(N154="zákl. přenesená",J154,0)</f>
        <v>0</v>
      </c>
      <c r="BH154" s="214">
        <f>IF(N154="sníž. přenesená",J154,0)</f>
        <v>0</v>
      </c>
      <c r="BI154" s="214">
        <f>IF(N154="nulová",J154,0)</f>
        <v>0</v>
      </c>
      <c r="BJ154" s="25" t="s">
        <v>82</v>
      </c>
      <c r="BK154" s="214">
        <f>ROUND(I154*H154,2)</f>
        <v>0</v>
      </c>
      <c r="BL154" s="25" t="s">
        <v>375</v>
      </c>
      <c r="BM154" s="25" t="s">
        <v>4576</v>
      </c>
    </row>
    <row r="155" spans="2:65" s="1" customFormat="1" ht="27">
      <c r="B155" s="42"/>
      <c r="C155" s="64"/>
      <c r="D155" s="223" t="s">
        <v>1656</v>
      </c>
      <c r="E155" s="64"/>
      <c r="F155" s="292" t="s">
        <v>2274</v>
      </c>
      <c r="G155" s="64"/>
      <c r="H155" s="64"/>
      <c r="I155" s="173"/>
      <c r="J155" s="64"/>
      <c r="K155" s="64"/>
      <c r="L155" s="62"/>
      <c r="M155" s="291"/>
      <c r="N155" s="43"/>
      <c r="O155" s="43"/>
      <c r="P155" s="43"/>
      <c r="Q155" s="43"/>
      <c r="R155" s="43"/>
      <c r="S155" s="43"/>
      <c r="T155" s="79"/>
      <c r="AT155" s="25" t="s">
        <v>1656</v>
      </c>
      <c r="AU155" s="25" t="s">
        <v>84</v>
      </c>
    </row>
    <row r="156" spans="2:65" s="13" customFormat="1" ht="13.5">
      <c r="B156" s="233"/>
      <c r="C156" s="234"/>
      <c r="D156" s="223" t="s">
        <v>451</v>
      </c>
      <c r="E156" s="235" t="s">
        <v>21</v>
      </c>
      <c r="F156" s="236" t="s">
        <v>4577</v>
      </c>
      <c r="G156" s="234"/>
      <c r="H156" s="237">
        <v>775.6</v>
      </c>
      <c r="I156" s="238"/>
      <c r="J156" s="234"/>
      <c r="K156" s="234"/>
      <c r="L156" s="239"/>
      <c r="M156" s="240"/>
      <c r="N156" s="241"/>
      <c r="O156" s="241"/>
      <c r="P156" s="241"/>
      <c r="Q156" s="241"/>
      <c r="R156" s="241"/>
      <c r="S156" s="241"/>
      <c r="T156" s="242"/>
      <c r="AT156" s="243" t="s">
        <v>451</v>
      </c>
      <c r="AU156" s="243" t="s">
        <v>84</v>
      </c>
      <c r="AV156" s="13" t="s">
        <v>84</v>
      </c>
      <c r="AW156" s="13" t="s">
        <v>37</v>
      </c>
      <c r="AX156" s="13" t="s">
        <v>74</v>
      </c>
      <c r="AY156" s="243" t="s">
        <v>308</v>
      </c>
    </row>
    <row r="157" spans="2:65" s="13" customFormat="1" ht="13.5">
      <c r="B157" s="233"/>
      <c r="C157" s="234"/>
      <c r="D157" s="223" t="s">
        <v>451</v>
      </c>
      <c r="E157" s="235" t="s">
        <v>21</v>
      </c>
      <c r="F157" s="236" t="s">
        <v>4578</v>
      </c>
      <c r="G157" s="234"/>
      <c r="H157" s="237">
        <v>222.1</v>
      </c>
      <c r="I157" s="238"/>
      <c r="J157" s="234"/>
      <c r="K157" s="234"/>
      <c r="L157" s="239"/>
      <c r="M157" s="240"/>
      <c r="N157" s="241"/>
      <c r="O157" s="241"/>
      <c r="P157" s="241"/>
      <c r="Q157" s="241"/>
      <c r="R157" s="241"/>
      <c r="S157" s="241"/>
      <c r="T157" s="242"/>
      <c r="AT157" s="243" t="s">
        <v>451</v>
      </c>
      <c r="AU157" s="243" t="s">
        <v>84</v>
      </c>
      <c r="AV157" s="13" t="s">
        <v>84</v>
      </c>
      <c r="AW157" s="13" t="s">
        <v>37</v>
      </c>
      <c r="AX157" s="13" t="s">
        <v>74</v>
      </c>
      <c r="AY157" s="243" t="s">
        <v>308</v>
      </c>
    </row>
    <row r="158" spans="2:65" s="13" customFormat="1" ht="13.5">
      <c r="B158" s="233"/>
      <c r="C158" s="234"/>
      <c r="D158" s="246" t="s">
        <v>451</v>
      </c>
      <c r="E158" s="234"/>
      <c r="F158" s="257" t="s">
        <v>4579</v>
      </c>
      <c r="G158" s="234"/>
      <c r="H158" s="258">
        <v>1047.585</v>
      </c>
      <c r="I158" s="238"/>
      <c r="J158" s="234"/>
      <c r="K158" s="234"/>
      <c r="L158" s="239"/>
      <c r="M158" s="240"/>
      <c r="N158" s="241"/>
      <c r="O158" s="241"/>
      <c r="P158" s="241"/>
      <c r="Q158" s="241"/>
      <c r="R158" s="241"/>
      <c r="S158" s="241"/>
      <c r="T158" s="242"/>
      <c r="AT158" s="243" t="s">
        <v>451</v>
      </c>
      <c r="AU158" s="243" t="s">
        <v>84</v>
      </c>
      <c r="AV158" s="13" t="s">
        <v>84</v>
      </c>
      <c r="AW158" s="13" t="s">
        <v>6</v>
      </c>
      <c r="AX158" s="13" t="s">
        <v>82</v>
      </c>
      <c r="AY158" s="243" t="s">
        <v>308</v>
      </c>
    </row>
    <row r="159" spans="2:65" s="1" customFormat="1" ht="22.5" customHeight="1">
      <c r="B159" s="42"/>
      <c r="C159" s="277" t="s">
        <v>608</v>
      </c>
      <c r="D159" s="277" t="s">
        <v>1079</v>
      </c>
      <c r="E159" s="278" t="s">
        <v>4580</v>
      </c>
      <c r="F159" s="279" t="s">
        <v>4581</v>
      </c>
      <c r="G159" s="280" t="s">
        <v>538</v>
      </c>
      <c r="H159" s="281">
        <v>94.185000000000002</v>
      </c>
      <c r="I159" s="282"/>
      <c r="J159" s="283">
        <f>ROUND(I159*H159,2)</f>
        <v>0</v>
      </c>
      <c r="K159" s="279" t="s">
        <v>315</v>
      </c>
      <c r="L159" s="284"/>
      <c r="M159" s="285" t="s">
        <v>21</v>
      </c>
      <c r="N159" s="286" t="s">
        <v>45</v>
      </c>
      <c r="O159" s="43"/>
      <c r="P159" s="212">
        <f>O159*H159</f>
        <v>0</v>
      </c>
      <c r="Q159" s="212">
        <v>3.0000000000000001E-5</v>
      </c>
      <c r="R159" s="212">
        <f>Q159*H159</f>
        <v>2.82555E-3</v>
      </c>
      <c r="S159" s="212">
        <v>0</v>
      </c>
      <c r="T159" s="213">
        <f>S159*H159</f>
        <v>0</v>
      </c>
      <c r="AR159" s="25" t="s">
        <v>619</v>
      </c>
      <c r="AT159" s="25" t="s">
        <v>1079</v>
      </c>
      <c r="AU159" s="25" t="s">
        <v>84</v>
      </c>
      <c r="AY159" s="25" t="s">
        <v>308</v>
      </c>
      <c r="BE159" s="214">
        <f>IF(N159="základní",J159,0)</f>
        <v>0</v>
      </c>
      <c r="BF159" s="214">
        <f>IF(N159="snížená",J159,0)</f>
        <v>0</v>
      </c>
      <c r="BG159" s="214">
        <f>IF(N159="zákl. přenesená",J159,0)</f>
        <v>0</v>
      </c>
      <c r="BH159" s="214">
        <f>IF(N159="sníž. přenesená",J159,0)</f>
        <v>0</v>
      </c>
      <c r="BI159" s="214">
        <f>IF(N159="nulová",J159,0)</f>
        <v>0</v>
      </c>
      <c r="BJ159" s="25" t="s">
        <v>82</v>
      </c>
      <c r="BK159" s="214">
        <f>ROUND(I159*H159,2)</f>
        <v>0</v>
      </c>
      <c r="BL159" s="25" t="s">
        <v>375</v>
      </c>
      <c r="BM159" s="25" t="s">
        <v>4582</v>
      </c>
    </row>
    <row r="160" spans="2:65" s="13" customFormat="1" ht="13.5">
      <c r="B160" s="233"/>
      <c r="C160" s="234"/>
      <c r="D160" s="246" t="s">
        <v>451</v>
      </c>
      <c r="E160" s="234"/>
      <c r="F160" s="257" t="s">
        <v>4583</v>
      </c>
      <c r="G160" s="234"/>
      <c r="H160" s="258">
        <v>94.185000000000002</v>
      </c>
      <c r="I160" s="238"/>
      <c r="J160" s="234"/>
      <c r="K160" s="234"/>
      <c r="L160" s="239"/>
      <c r="M160" s="240"/>
      <c r="N160" s="241"/>
      <c r="O160" s="241"/>
      <c r="P160" s="241"/>
      <c r="Q160" s="241"/>
      <c r="R160" s="241"/>
      <c r="S160" s="241"/>
      <c r="T160" s="242"/>
      <c r="AT160" s="243" t="s">
        <v>451</v>
      </c>
      <c r="AU160" s="243" t="s">
        <v>84</v>
      </c>
      <c r="AV160" s="13" t="s">
        <v>84</v>
      </c>
      <c r="AW160" s="13" t="s">
        <v>6</v>
      </c>
      <c r="AX160" s="13" t="s">
        <v>82</v>
      </c>
      <c r="AY160" s="243" t="s">
        <v>308</v>
      </c>
    </row>
    <row r="161" spans="2:65" s="1" customFormat="1" ht="22.5" customHeight="1">
      <c r="B161" s="42"/>
      <c r="C161" s="203" t="s">
        <v>613</v>
      </c>
      <c r="D161" s="203" t="s">
        <v>311</v>
      </c>
      <c r="E161" s="204" t="s">
        <v>4584</v>
      </c>
      <c r="F161" s="205" t="s">
        <v>4585</v>
      </c>
      <c r="G161" s="206" t="s">
        <v>508</v>
      </c>
      <c r="H161" s="207">
        <v>158.80000000000001</v>
      </c>
      <c r="I161" s="208"/>
      <c r="J161" s="209">
        <f>ROUND(I161*H161,2)</f>
        <v>0</v>
      </c>
      <c r="K161" s="205" t="s">
        <v>315</v>
      </c>
      <c r="L161" s="62"/>
      <c r="M161" s="210" t="s">
        <v>21</v>
      </c>
      <c r="N161" s="211" t="s">
        <v>45</v>
      </c>
      <c r="O161" s="43"/>
      <c r="P161" s="212">
        <f>O161*H161</f>
        <v>0</v>
      </c>
      <c r="Q161" s="212">
        <v>2.6800000000000001E-3</v>
      </c>
      <c r="R161" s="212">
        <f>Q161*H161</f>
        <v>0.42558400000000002</v>
      </c>
      <c r="S161" s="212">
        <v>0</v>
      </c>
      <c r="T161" s="213">
        <f>S161*H161</f>
        <v>0</v>
      </c>
      <c r="AR161" s="25" t="s">
        <v>327</v>
      </c>
      <c r="AT161" s="25" t="s">
        <v>311</v>
      </c>
      <c r="AU161" s="25" t="s">
        <v>84</v>
      </c>
      <c r="AY161" s="25" t="s">
        <v>308</v>
      </c>
      <c r="BE161" s="214">
        <f>IF(N161="základní",J161,0)</f>
        <v>0</v>
      </c>
      <c r="BF161" s="214">
        <f>IF(N161="snížená",J161,0)</f>
        <v>0</v>
      </c>
      <c r="BG161" s="214">
        <f>IF(N161="zákl. přenesená",J161,0)</f>
        <v>0</v>
      </c>
      <c r="BH161" s="214">
        <f>IF(N161="sníž. přenesená",J161,0)</f>
        <v>0</v>
      </c>
      <c r="BI161" s="214">
        <f>IF(N161="nulová",J161,0)</f>
        <v>0</v>
      </c>
      <c r="BJ161" s="25" t="s">
        <v>82</v>
      </c>
      <c r="BK161" s="214">
        <f>ROUND(I161*H161,2)</f>
        <v>0</v>
      </c>
      <c r="BL161" s="25" t="s">
        <v>327</v>
      </c>
      <c r="BM161" s="25" t="s">
        <v>4586</v>
      </c>
    </row>
    <row r="162" spans="2:65" s="13" customFormat="1" ht="13.5">
      <c r="B162" s="233"/>
      <c r="C162" s="234"/>
      <c r="D162" s="223" t="s">
        <v>451</v>
      </c>
      <c r="E162" s="235" t="s">
        <v>21</v>
      </c>
      <c r="F162" s="236" t="s">
        <v>4587</v>
      </c>
      <c r="G162" s="234"/>
      <c r="H162" s="237">
        <v>66.7</v>
      </c>
      <c r="I162" s="238"/>
      <c r="J162" s="234"/>
      <c r="K162" s="234"/>
      <c r="L162" s="239"/>
      <c r="M162" s="240"/>
      <c r="N162" s="241"/>
      <c r="O162" s="241"/>
      <c r="P162" s="241"/>
      <c r="Q162" s="241"/>
      <c r="R162" s="241"/>
      <c r="S162" s="241"/>
      <c r="T162" s="242"/>
      <c r="AT162" s="243" t="s">
        <v>451</v>
      </c>
      <c r="AU162" s="243" t="s">
        <v>84</v>
      </c>
      <c r="AV162" s="13" t="s">
        <v>84</v>
      </c>
      <c r="AW162" s="13" t="s">
        <v>37</v>
      </c>
      <c r="AX162" s="13" t="s">
        <v>74</v>
      </c>
      <c r="AY162" s="243" t="s">
        <v>308</v>
      </c>
    </row>
    <row r="163" spans="2:65" s="13" customFormat="1" ht="13.5">
      <c r="B163" s="233"/>
      <c r="C163" s="234"/>
      <c r="D163" s="223" t="s">
        <v>451</v>
      </c>
      <c r="E163" s="235" t="s">
        <v>21</v>
      </c>
      <c r="F163" s="236" t="s">
        <v>4588</v>
      </c>
      <c r="G163" s="234"/>
      <c r="H163" s="237">
        <v>36.5</v>
      </c>
      <c r="I163" s="238"/>
      <c r="J163" s="234"/>
      <c r="K163" s="234"/>
      <c r="L163" s="239"/>
      <c r="M163" s="240"/>
      <c r="N163" s="241"/>
      <c r="O163" s="241"/>
      <c r="P163" s="241"/>
      <c r="Q163" s="241"/>
      <c r="R163" s="241"/>
      <c r="S163" s="241"/>
      <c r="T163" s="242"/>
      <c r="AT163" s="243" t="s">
        <v>451</v>
      </c>
      <c r="AU163" s="243" t="s">
        <v>84</v>
      </c>
      <c r="AV163" s="13" t="s">
        <v>84</v>
      </c>
      <c r="AW163" s="13" t="s">
        <v>37</v>
      </c>
      <c r="AX163" s="13" t="s">
        <v>74</v>
      </c>
      <c r="AY163" s="243" t="s">
        <v>308</v>
      </c>
    </row>
    <row r="164" spans="2:65" s="13" customFormat="1" ht="13.5">
      <c r="B164" s="233"/>
      <c r="C164" s="234"/>
      <c r="D164" s="246" t="s">
        <v>451</v>
      </c>
      <c r="E164" s="256" t="s">
        <v>21</v>
      </c>
      <c r="F164" s="257" t="s">
        <v>4589</v>
      </c>
      <c r="G164" s="234"/>
      <c r="H164" s="258">
        <v>55.6</v>
      </c>
      <c r="I164" s="238"/>
      <c r="J164" s="234"/>
      <c r="K164" s="234"/>
      <c r="L164" s="239"/>
      <c r="M164" s="240"/>
      <c r="N164" s="241"/>
      <c r="O164" s="241"/>
      <c r="P164" s="241"/>
      <c r="Q164" s="241"/>
      <c r="R164" s="241"/>
      <c r="S164" s="241"/>
      <c r="T164" s="242"/>
      <c r="AT164" s="243" t="s">
        <v>451</v>
      </c>
      <c r="AU164" s="243" t="s">
        <v>84</v>
      </c>
      <c r="AV164" s="13" t="s">
        <v>84</v>
      </c>
      <c r="AW164" s="13" t="s">
        <v>37</v>
      </c>
      <c r="AX164" s="13" t="s">
        <v>74</v>
      </c>
      <c r="AY164" s="243" t="s">
        <v>308</v>
      </c>
    </row>
    <row r="165" spans="2:65" s="1" customFormat="1" ht="22.5" customHeight="1">
      <c r="B165" s="42"/>
      <c r="C165" s="277" t="s">
        <v>619</v>
      </c>
      <c r="D165" s="277" t="s">
        <v>1079</v>
      </c>
      <c r="E165" s="278" t="s">
        <v>4494</v>
      </c>
      <c r="F165" s="279" t="s">
        <v>4495</v>
      </c>
      <c r="G165" s="280" t="s">
        <v>508</v>
      </c>
      <c r="H165" s="281">
        <v>166.74</v>
      </c>
      <c r="I165" s="282"/>
      <c r="J165" s="283">
        <f>ROUND(I165*H165,2)</f>
        <v>0</v>
      </c>
      <c r="K165" s="279" t="s">
        <v>21</v>
      </c>
      <c r="L165" s="284"/>
      <c r="M165" s="285" t="s">
        <v>21</v>
      </c>
      <c r="N165" s="286" t="s">
        <v>45</v>
      </c>
      <c r="O165" s="43"/>
      <c r="P165" s="212">
        <f>O165*H165</f>
        <v>0</v>
      </c>
      <c r="Q165" s="212">
        <v>1.46E-2</v>
      </c>
      <c r="R165" s="212">
        <f>Q165*H165</f>
        <v>2.4344040000000002</v>
      </c>
      <c r="S165" s="212">
        <v>0</v>
      </c>
      <c r="T165" s="213">
        <f>S165*H165</f>
        <v>0</v>
      </c>
      <c r="AR165" s="25" t="s">
        <v>342</v>
      </c>
      <c r="AT165" s="25" t="s">
        <v>1079</v>
      </c>
      <c r="AU165" s="25" t="s">
        <v>84</v>
      </c>
      <c r="AY165" s="25" t="s">
        <v>308</v>
      </c>
      <c r="BE165" s="214">
        <f>IF(N165="základní",J165,0)</f>
        <v>0</v>
      </c>
      <c r="BF165" s="214">
        <f>IF(N165="snížená",J165,0)</f>
        <v>0</v>
      </c>
      <c r="BG165" s="214">
        <f>IF(N165="zákl. přenesená",J165,0)</f>
        <v>0</v>
      </c>
      <c r="BH165" s="214">
        <f>IF(N165="sníž. přenesená",J165,0)</f>
        <v>0</v>
      </c>
      <c r="BI165" s="214">
        <f>IF(N165="nulová",J165,0)</f>
        <v>0</v>
      </c>
      <c r="BJ165" s="25" t="s">
        <v>82</v>
      </c>
      <c r="BK165" s="214">
        <f>ROUND(I165*H165,2)</f>
        <v>0</v>
      </c>
      <c r="BL165" s="25" t="s">
        <v>327</v>
      </c>
      <c r="BM165" s="25" t="s">
        <v>4590</v>
      </c>
    </row>
    <row r="166" spans="2:65" s="13" customFormat="1" ht="13.5">
      <c r="B166" s="233"/>
      <c r="C166" s="234"/>
      <c r="D166" s="246" t="s">
        <v>451</v>
      </c>
      <c r="E166" s="234"/>
      <c r="F166" s="257" t="s">
        <v>4591</v>
      </c>
      <c r="G166" s="234"/>
      <c r="H166" s="258">
        <v>166.74</v>
      </c>
      <c r="I166" s="238"/>
      <c r="J166" s="234"/>
      <c r="K166" s="234"/>
      <c r="L166" s="239"/>
      <c r="M166" s="240"/>
      <c r="N166" s="241"/>
      <c r="O166" s="241"/>
      <c r="P166" s="241"/>
      <c r="Q166" s="241"/>
      <c r="R166" s="241"/>
      <c r="S166" s="241"/>
      <c r="T166" s="242"/>
      <c r="AT166" s="243" t="s">
        <v>451</v>
      </c>
      <c r="AU166" s="243" t="s">
        <v>84</v>
      </c>
      <c r="AV166" s="13" t="s">
        <v>84</v>
      </c>
      <c r="AW166" s="13" t="s">
        <v>6</v>
      </c>
      <c r="AX166" s="13" t="s">
        <v>82</v>
      </c>
      <c r="AY166" s="243" t="s">
        <v>308</v>
      </c>
    </row>
    <row r="167" spans="2:65" s="1" customFormat="1" ht="31.5" customHeight="1">
      <c r="B167" s="42"/>
      <c r="C167" s="203" t="s">
        <v>624</v>
      </c>
      <c r="D167" s="203" t="s">
        <v>311</v>
      </c>
      <c r="E167" s="204" t="s">
        <v>4592</v>
      </c>
      <c r="F167" s="205" t="s">
        <v>4593</v>
      </c>
      <c r="G167" s="206" t="s">
        <v>508</v>
      </c>
      <c r="H167" s="207">
        <v>114.7</v>
      </c>
      <c r="I167" s="208"/>
      <c r="J167" s="209">
        <f>ROUND(I167*H167,2)</f>
        <v>0</v>
      </c>
      <c r="K167" s="205" t="s">
        <v>315</v>
      </c>
      <c r="L167" s="62"/>
      <c r="M167" s="210" t="s">
        <v>21</v>
      </c>
      <c r="N167" s="211" t="s">
        <v>45</v>
      </c>
      <c r="O167" s="43"/>
      <c r="P167" s="212">
        <f>O167*H167</f>
        <v>0</v>
      </c>
      <c r="Q167" s="212">
        <v>1.128E-2</v>
      </c>
      <c r="R167" s="212">
        <f>Q167*H167</f>
        <v>1.2938160000000001</v>
      </c>
      <c r="S167" s="212">
        <v>0</v>
      </c>
      <c r="T167" s="213">
        <f>S167*H167</f>
        <v>0</v>
      </c>
      <c r="AR167" s="25" t="s">
        <v>327</v>
      </c>
      <c r="AT167" s="25" t="s">
        <v>311</v>
      </c>
      <c r="AU167" s="25" t="s">
        <v>84</v>
      </c>
      <c r="AY167" s="25" t="s">
        <v>308</v>
      </c>
      <c r="BE167" s="214">
        <f>IF(N167="základní",J167,0)</f>
        <v>0</v>
      </c>
      <c r="BF167" s="214">
        <f>IF(N167="snížená",J167,0)</f>
        <v>0</v>
      </c>
      <c r="BG167" s="214">
        <f>IF(N167="zákl. přenesená",J167,0)</f>
        <v>0</v>
      </c>
      <c r="BH167" s="214">
        <f>IF(N167="sníž. přenesená",J167,0)</f>
        <v>0</v>
      </c>
      <c r="BI167" s="214">
        <f>IF(N167="nulová",J167,0)</f>
        <v>0</v>
      </c>
      <c r="BJ167" s="25" t="s">
        <v>82</v>
      </c>
      <c r="BK167" s="214">
        <f>ROUND(I167*H167,2)</f>
        <v>0</v>
      </c>
      <c r="BL167" s="25" t="s">
        <v>327</v>
      </c>
      <c r="BM167" s="25" t="s">
        <v>4594</v>
      </c>
    </row>
    <row r="168" spans="2:65" s="13" customFormat="1" ht="13.5">
      <c r="B168" s="233"/>
      <c r="C168" s="234"/>
      <c r="D168" s="223" t="s">
        <v>451</v>
      </c>
      <c r="E168" s="235" t="s">
        <v>21</v>
      </c>
      <c r="F168" s="236" t="s">
        <v>4595</v>
      </c>
      <c r="G168" s="234"/>
      <c r="H168" s="237">
        <v>44.2</v>
      </c>
      <c r="I168" s="238"/>
      <c r="J168" s="234"/>
      <c r="K168" s="234"/>
      <c r="L168" s="239"/>
      <c r="M168" s="240"/>
      <c r="N168" s="241"/>
      <c r="O168" s="241"/>
      <c r="P168" s="241"/>
      <c r="Q168" s="241"/>
      <c r="R168" s="241"/>
      <c r="S168" s="241"/>
      <c r="T168" s="242"/>
      <c r="AT168" s="243" t="s">
        <v>451</v>
      </c>
      <c r="AU168" s="243" t="s">
        <v>84</v>
      </c>
      <c r="AV168" s="13" t="s">
        <v>84</v>
      </c>
      <c r="AW168" s="13" t="s">
        <v>37</v>
      </c>
      <c r="AX168" s="13" t="s">
        <v>74</v>
      </c>
      <c r="AY168" s="243" t="s">
        <v>308</v>
      </c>
    </row>
    <row r="169" spans="2:65" s="13" customFormat="1" ht="13.5">
      <c r="B169" s="233"/>
      <c r="C169" s="234"/>
      <c r="D169" s="223" t="s">
        <v>451</v>
      </c>
      <c r="E169" s="235" t="s">
        <v>21</v>
      </c>
      <c r="F169" s="236" t="s">
        <v>4596</v>
      </c>
      <c r="G169" s="234"/>
      <c r="H169" s="237">
        <v>39.4</v>
      </c>
      <c r="I169" s="238"/>
      <c r="J169" s="234"/>
      <c r="K169" s="234"/>
      <c r="L169" s="239"/>
      <c r="M169" s="240"/>
      <c r="N169" s="241"/>
      <c r="O169" s="241"/>
      <c r="P169" s="241"/>
      <c r="Q169" s="241"/>
      <c r="R169" s="241"/>
      <c r="S169" s="241"/>
      <c r="T169" s="242"/>
      <c r="AT169" s="243" t="s">
        <v>451</v>
      </c>
      <c r="AU169" s="243" t="s">
        <v>84</v>
      </c>
      <c r="AV169" s="13" t="s">
        <v>84</v>
      </c>
      <c r="AW169" s="13" t="s">
        <v>37</v>
      </c>
      <c r="AX169" s="13" t="s">
        <v>74</v>
      </c>
      <c r="AY169" s="243" t="s">
        <v>308</v>
      </c>
    </row>
    <row r="170" spans="2:65" s="13" customFormat="1" ht="13.5">
      <c r="B170" s="233"/>
      <c r="C170" s="234"/>
      <c r="D170" s="246" t="s">
        <v>451</v>
      </c>
      <c r="E170" s="256" t="s">
        <v>21</v>
      </c>
      <c r="F170" s="257" t="s">
        <v>4597</v>
      </c>
      <c r="G170" s="234"/>
      <c r="H170" s="258">
        <v>31.1</v>
      </c>
      <c r="I170" s="238"/>
      <c r="J170" s="234"/>
      <c r="K170" s="234"/>
      <c r="L170" s="239"/>
      <c r="M170" s="240"/>
      <c r="N170" s="241"/>
      <c r="O170" s="241"/>
      <c r="P170" s="241"/>
      <c r="Q170" s="241"/>
      <c r="R170" s="241"/>
      <c r="S170" s="241"/>
      <c r="T170" s="242"/>
      <c r="AT170" s="243" t="s">
        <v>451</v>
      </c>
      <c r="AU170" s="243" t="s">
        <v>84</v>
      </c>
      <c r="AV170" s="13" t="s">
        <v>84</v>
      </c>
      <c r="AW170" s="13" t="s">
        <v>37</v>
      </c>
      <c r="AX170" s="13" t="s">
        <v>74</v>
      </c>
      <c r="AY170" s="243" t="s">
        <v>308</v>
      </c>
    </row>
    <row r="171" spans="2:65" s="1" customFormat="1" ht="22.5" customHeight="1">
      <c r="B171" s="42"/>
      <c r="C171" s="277" t="s">
        <v>632</v>
      </c>
      <c r="D171" s="277" t="s">
        <v>1079</v>
      </c>
      <c r="E171" s="278" t="s">
        <v>4494</v>
      </c>
      <c r="F171" s="279" t="s">
        <v>4495</v>
      </c>
      <c r="G171" s="280" t="s">
        <v>508</v>
      </c>
      <c r="H171" s="281">
        <v>120.435</v>
      </c>
      <c r="I171" s="282"/>
      <c r="J171" s="283">
        <f>ROUND(I171*H171,2)</f>
        <v>0</v>
      </c>
      <c r="K171" s="279" t="s">
        <v>21</v>
      </c>
      <c r="L171" s="284"/>
      <c r="M171" s="285" t="s">
        <v>21</v>
      </c>
      <c r="N171" s="286" t="s">
        <v>45</v>
      </c>
      <c r="O171" s="43"/>
      <c r="P171" s="212">
        <f>O171*H171</f>
        <v>0</v>
      </c>
      <c r="Q171" s="212">
        <v>1.46E-2</v>
      </c>
      <c r="R171" s="212">
        <f>Q171*H171</f>
        <v>1.758351</v>
      </c>
      <c r="S171" s="212">
        <v>0</v>
      </c>
      <c r="T171" s="213">
        <f>S171*H171</f>
        <v>0</v>
      </c>
      <c r="AR171" s="25" t="s">
        <v>342</v>
      </c>
      <c r="AT171" s="25" t="s">
        <v>1079</v>
      </c>
      <c r="AU171" s="25" t="s">
        <v>84</v>
      </c>
      <c r="AY171" s="25" t="s">
        <v>308</v>
      </c>
      <c r="BE171" s="214">
        <f>IF(N171="základní",J171,0)</f>
        <v>0</v>
      </c>
      <c r="BF171" s="214">
        <f>IF(N171="snížená",J171,0)</f>
        <v>0</v>
      </c>
      <c r="BG171" s="214">
        <f>IF(N171="zákl. přenesená",J171,0)</f>
        <v>0</v>
      </c>
      <c r="BH171" s="214">
        <f>IF(N171="sníž. přenesená",J171,0)</f>
        <v>0</v>
      </c>
      <c r="BI171" s="214">
        <f>IF(N171="nulová",J171,0)</f>
        <v>0</v>
      </c>
      <c r="BJ171" s="25" t="s">
        <v>82</v>
      </c>
      <c r="BK171" s="214">
        <f>ROUND(I171*H171,2)</f>
        <v>0</v>
      </c>
      <c r="BL171" s="25" t="s">
        <v>327</v>
      </c>
      <c r="BM171" s="25" t="s">
        <v>4598</v>
      </c>
    </row>
    <row r="172" spans="2:65" s="13" customFormat="1" ht="13.5">
      <c r="B172" s="233"/>
      <c r="C172" s="234"/>
      <c r="D172" s="246" t="s">
        <v>451</v>
      </c>
      <c r="E172" s="234"/>
      <c r="F172" s="257" t="s">
        <v>4599</v>
      </c>
      <c r="G172" s="234"/>
      <c r="H172" s="258">
        <v>120.435</v>
      </c>
      <c r="I172" s="238"/>
      <c r="J172" s="234"/>
      <c r="K172" s="234"/>
      <c r="L172" s="239"/>
      <c r="M172" s="240"/>
      <c r="N172" s="241"/>
      <c r="O172" s="241"/>
      <c r="P172" s="241"/>
      <c r="Q172" s="241"/>
      <c r="R172" s="241"/>
      <c r="S172" s="241"/>
      <c r="T172" s="242"/>
      <c r="AT172" s="243" t="s">
        <v>451</v>
      </c>
      <c r="AU172" s="243" t="s">
        <v>84</v>
      </c>
      <c r="AV172" s="13" t="s">
        <v>84</v>
      </c>
      <c r="AW172" s="13" t="s">
        <v>6</v>
      </c>
      <c r="AX172" s="13" t="s">
        <v>82</v>
      </c>
      <c r="AY172" s="243" t="s">
        <v>308</v>
      </c>
    </row>
    <row r="173" spans="2:65" s="1" customFormat="1" ht="31.5" customHeight="1">
      <c r="B173" s="42"/>
      <c r="C173" s="203" t="s">
        <v>638</v>
      </c>
      <c r="D173" s="203" t="s">
        <v>311</v>
      </c>
      <c r="E173" s="204" t="s">
        <v>4600</v>
      </c>
      <c r="F173" s="205" t="s">
        <v>4601</v>
      </c>
      <c r="G173" s="206" t="s">
        <v>508</v>
      </c>
      <c r="H173" s="207">
        <v>15.8</v>
      </c>
      <c r="I173" s="208"/>
      <c r="J173" s="209">
        <f>ROUND(I173*H173,2)</f>
        <v>0</v>
      </c>
      <c r="K173" s="205" t="s">
        <v>315</v>
      </c>
      <c r="L173" s="62"/>
      <c r="M173" s="210" t="s">
        <v>21</v>
      </c>
      <c r="N173" s="211" t="s">
        <v>45</v>
      </c>
      <c r="O173" s="43"/>
      <c r="P173" s="212">
        <f>O173*H173</f>
        <v>0</v>
      </c>
      <c r="Q173" s="212">
        <v>1.3429999999999999E-2</v>
      </c>
      <c r="R173" s="212">
        <f>Q173*H173</f>
        <v>0.21219399999999999</v>
      </c>
      <c r="S173" s="212">
        <v>0</v>
      </c>
      <c r="T173" s="213">
        <f>S173*H173</f>
        <v>0</v>
      </c>
      <c r="AR173" s="25" t="s">
        <v>327</v>
      </c>
      <c r="AT173" s="25" t="s">
        <v>311</v>
      </c>
      <c r="AU173" s="25" t="s">
        <v>84</v>
      </c>
      <c r="AY173" s="25" t="s">
        <v>308</v>
      </c>
      <c r="BE173" s="214">
        <f>IF(N173="základní",J173,0)</f>
        <v>0</v>
      </c>
      <c r="BF173" s="214">
        <f>IF(N173="snížená",J173,0)</f>
        <v>0</v>
      </c>
      <c r="BG173" s="214">
        <f>IF(N173="zákl. přenesená",J173,0)</f>
        <v>0</v>
      </c>
      <c r="BH173" s="214">
        <f>IF(N173="sníž. přenesená",J173,0)</f>
        <v>0</v>
      </c>
      <c r="BI173" s="214">
        <f>IF(N173="nulová",J173,0)</f>
        <v>0</v>
      </c>
      <c r="BJ173" s="25" t="s">
        <v>82</v>
      </c>
      <c r="BK173" s="214">
        <f>ROUND(I173*H173,2)</f>
        <v>0</v>
      </c>
      <c r="BL173" s="25" t="s">
        <v>327</v>
      </c>
      <c r="BM173" s="25" t="s">
        <v>4602</v>
      </c>
    </row>
    <row r="174" spans="2:65" s="13" customFormat="1" ht="13.5">
      <c r="B174" s="233"/>
      <c r="C174" s="234"/>
      <c r="D174" s="246" t="s">
        <v>451</v>
      </c>
      <c r="E174" s="256" t="s">
        <v>21</v>
      </c>
      <c r="F174" s="257" t="s">
        <v>4603</v>
      </c>
      <c r="G174" s="234"/>
      <c r="H174" s="258">
        <v>15.8</v>
      </c>
      <c r="I174" s="238"/>
      <c r="J174" s="234"/>
      <c r="K174" s="234"/>
      <c r="L174" s="239"/>
      <c r="M174" s="240"/>
      <c r="N174" s="241"/>
      <c r="O174" s="241"/>
      <c r="P174" s="241"/>
      <c r="Q174" s="241"/>
      <c r="R174" s="241"/>
      <c r="S174" s="241"/>
      <c r="T174" s="242"/>
      <c r="AT174" s="243" t="s">
        <v>451</v>
      </c>
      <c r="AU174" s="243" t="s">
        <v>84</v>
      </c>
      <c r="AV174" s="13" t="s">
        <v>84</v>
      </c>
      <c r="AW174" s="13" t="s">
        <v>37</v>
      </c>
      <c r="AX174" s="13" t="s">
        <v>74</v>
      </c>
      <c r="AY174" s="243" t="s">
        <v>308</v>
      </c>
    </row>
    <row r="175" spans="2:65" s="1" customFormat="1" ht="22.5" customHeight="1">
      <c r="B175" s="42"/>
      <c r="C175" s="277" t="s">
        <v>644</v>
      </c>
      <c r="D175" s="277" t="s">
        <v>1079</v>
      </c>
      <c r="E175" s="278" t="s">
        <v>4494</v>
      </c>
      <c r="F175" s="279" t="s">
        <v>4495</v>
      </c>
      <c r="G175" s="280" t="s">
        <v>508</v>
      </c>
      <c r="H175" s="281">
        <v>16.59</v>
      </c>
      <c r="I175" s="282"/>
      <c r="J175" s="283">
        <f>ROUND(I175*H175,2)</f>
        <v>0</v>
      </c>
      <c r="K175" s="279" t="s">
        <v>21</v>
      </c>
      <c r="L175" s="284"/>
      <c r="M175" s="285" t="s">
        <v>21</v>
      </c>
      <c r="N175" s="286" t="s">
        <v>45</v>
      </c>
      <c r="O175" s="43"/>
      <c r="P175" s="212">
        <f>O175*H175</f>
        <v>0</v>
      </c>
      <c r="Q175" s="212">
        <v>1.46E-2</v>
      </c>
      <c r="R175" s="212">
        <f>Q175*H175</f>
        <v>0.24221400000000001</v>
      </c>
      <c r="S175" s="212">
        <v>0</v>
      </c>
      <c r="T175" s="213">
        <f>S175*H175</f>
        <v>0</v>
      </c>
      <c r="AR175" s="25" t="s">
        <v>342</v>
      </c>
      <c r="AT175" s="25" t="s">
        <v>1079</v>
      </c>
      <c r="AU175" s="25" t="s">
        <v>84</v>
      </c>
      <c r="AY175" s="25" t="s">
        <v>308</v>
      </c>
      <c r="BE175" s="214">
        <f>IF(N175="základní",J175,0)</f>
        <v>0</v>
      </c>
      <c r="BF175" s="214">
        <f>IF(N175="snížená",J175,0)</f>
        <v>0</v>
      </c>
      <c r="BG175" s="214">
        <f>IF(N175="zákl. přenesená",J175,0)</f>
        <v>0</v>
      </c>
      <c r="BH175" s="214">
        <f>IF(N175="sníž. přenesená",J175,0)</f>
        <v>0</v>
      </c>
      <c r="BI175" s="214">
        <f>IF(N175="nulová",J175,0)</f>
        <v>0</v>
      </c>
      <c r="BJ175" s="25" t="s">
        <v>82</v>
      </c>
      <c r="BK175" s="214">
        <f>ROUND(I175*H175,2)</f>
        <v>0</v>
      </c>
      <c r="BL175" s="25" t="s">
        <v>327</v>
      </c>
      <c r="BM175" s="25" t="s">
        <v>4604</v>
      </c>
    </row>
    <row r="176" spans="2:65" s="13" customFormat="1" ht="13.5">
      <c r="B176" s="233"/>
      <c r="C176" s="234"/>
      <c r="D176" s="246" t="s">
        <v>451</v>
      </c>
      <c r="E176" s="234"/>
      <c r="F176" s="257" t="s">
        <v>4605</v>
      </c>
      <c r="G176" s="234"/>
      <c r="H176" s="258">
        <v>16.59</v>
      </c>
      <c r="I176" s="238"/>
      <c r="J176" s="234"/>
      <c r="K176" s="234"/>
      <c r="L176" s="239"/>
      <c r="M176" s="240"/>
      <c r="N176" s="241"/>
      <c r="O176" s="241"/>
      <c r="P176" s="241"/>
      <c r="Q176" s="241"/>
      <c r="R176" s="241"/>
      <c r="S176" s="241"/>
      <c r="T176" s="242"/>
      <c r="AT176" s="243" t="s">
        <v>451</v>
      </c>
      <c r="AU176" s="243" t="s">
        <v>84</v>
      </c>
      <c r="AV176" s="13" t="s">
        <v>84</v>
      </c>
      <c r="AW176" s="13" t="s">
        <v>6</v>
      </c>
      <c r="AX176" s="13" t="s">
        <v>82</v>
      </c>
      <c r="AY176" s="243" t="s">
        <v>308</v>
      </c>
    </row>
    <row r="177" spans="2:65" s="1" customFormat="1" ht="22.5" customHeight="1">
      <c r="B177" s="42"/>
      <c r="C177" s="203" t="s">
        <v>649</v>
      </c>
      <c r="D177" s="203" t="s">
        <v>311</v>
      </c>
      <c r="E177" s="204" t="s">
        <v>4606</v>
      </c>
      <c r="F177" s="205" t="s">
        <v>4607</v>
      </c>
      <c r="G177" s="206" t="s">
        <v>538</v>
      </c>
      <c r="H177" s="207">
        <v>46.47</v>
      </c>
      <c r="I177" s="208"/>
      <c r="J177" s="209">
        <f>ROUND(I177*H177,2)</f>
        <v>0</v>
      </c>
      <c r="K177" s="205" t="s">
        <v>21</v>
      </c>
      <c r="L177" s="62"/>
      <c r="M177" s="210" t="s">
        <v>21</v>
      </c>
      <c r="N177" s="211" t="s">
        <v>45</v>
      </c>
      <c r="O177" s="43"/>
      <c r="P177" s="212">
        <f>O177*H177</f>
        <v>0</v>
      </c>
      <c r="Q177" s="212">
        <v>0</v>
      </c>
      <c r="R177" s="212">
        <f>Q177*H177</f>
        <v>0</v>
      </c>
      <c r="S177" s="212">
        <v>0</v>
      </c>
      <c r="T177" s="213">
        <f>S177*H177</f>
        <v>0</v>
      </c>
      <c r="AR177" s="25" t="s">
        <v>327</v>
      </c>
      <c r="AT177" s="25" t="s">
        <v>311</v>
      </c>
      <c r="AU177" s="25" t="s">
        <v>84</v>
      </c>
      <c r="AY177" s="25" t="s">
        <v>308</v>
      </c>
      <c r="BE177" s="214">
        <f>IF(N177="základní",J177,0)</f>
        <v>0</v>
      </c>
      <c r="BF177" s="214">
        <f>IF(N177="snížená",J177,0)</f>
        <v>0</v>
      </c>
      <c r="BG177" s="214">
        <f>IF(N177="zákl. přenesená",J177,0)</f>
        <v>0</v>
      </c>
      <c r="BH177" s="214">
        <f>IF(N177="sníž. přenesená",J177,0)</f>
        <v>0</v>
      </c>
      <c r="BI177" s="214">
        <f>IF(N177="nulová",J177,0)</f>
        <v>0</v>
      </c>
      <c r="BJ177" s="25" t="s">
        <v>82</v>
      </c>
      <c r="BK177" s="214">
        <f>ROUND(I177*H177,2)</f>
        <v>0</v>
      </c>
      <c r="BL177" s="25" t="s">
        <v>327</v>
      </c>
      <c r="BM177" s="25" t="s">
        <v>4608</v>
      </c>
    </row>
    <row r="178" spans="2:65" s="13" customFormat="1" ht="13.5">
      <c r="B178" s="233"/>
      <c r="C178" s="234"/>
      <c r="D178" s="246" t="s">
        <v>451</v>
      </c>
      <c r="E178" s="256" t="s">
        <v>21</v>
      </c>
      <c r="F178" s="257" t="s">
        <v>4609</v>
      </c>
      <c r="G178" s="234"/>
      <c r="H178" s="258">
        <v>46.47</v>
      </c>
      <c r="I178" s="238"/>
      <c r="J178" s="234"/>
      <c r="K178" s="234"/>
      <c r="L178" s="239"/>
      <c r="M178" s="240"/>
      <c r="N178" s="241"/>
      <c r="O178" s="241"/>
      <c r="P178" s="241"/>
      <c r="Q178" s="241"/>
      <c r="R178" s="241"/>
      <c r="S178" s="241"/>
      <c r="T178" s="242"/>
      <c r="AT178" s="243" t="s">
        <v>451</v>
      </c>
      <c r="AU178" s="243" t="s">
        <v>84</v>
      </c>
      <c r="AV178" s="13" t="s">
        <v>84</v>
      </c>
      <c r="AW178" s="13" t="s">
        <v>37</v>
      </c>
      <c r="AX178" s="13" t="s">
        <v>82</v>
      </c>
      <c r="AY178" s="243" t="s">
        <v>308</v>
      </c>
    </row>
    <row r="179" spans="2:65" s="1" customFormat="1" ht="22.5" customHeight="1">
      <c r="B179" s="42"/>
      <c r="C179" s="203" t="s">
        <v>653</v>
      </c>
      <c r="D179" s="203" t="s">
        <v>311</v>
      </c>
      <c r="E179" s="204" t="s">
        <v>4610</v>
      </c>
      <c r="F179" s="205" t="s">
        <v>4611</v>
      </c>
      <c r="G179" s="206" t="s">
        <v>508</v>
      </c>
      <c r="H179" s="207">
        <v>216.4</v>
      </c>
      <c r="I179" s="208"/>
      <c r="J179" s="209">
        <f>ROUND(I179*H179,2)</f>
        <v>0</v>
      </c>
      <c r="K179" s="205" t="s">
        <v>315</v>
      </c>
      <c r="L179" s="62"/>
      <c r="M179" s="210" t="s">
        <v>21</v>
      </c>
      <c r="N179" s="211" t="s">
        <v>45</v>
      </c>
      <c r="O179" s="43"/>
      <c r="P179" s="212">
        <f>O179*H179</f>
        <v>0</v>
      </c>
      <c r="Q179" s="212">
        <v>2.6360000000000001E-2</v>
      </c>
      <c r="R179" s="212">
        <f>Q179*H179</f>
        <v>5.7043040000000005</v>
      </c>
      <c r="S179" s="212">
        <v>0</v>
      </c>
      <c r="T179" s="213">
        <f>S179*H179</f>
        <v>0</v>
      </c>
      <c r="AR179" s="25" t="s">
        <v>327</v>
      </c>
      <c r="AT179" s="25" t="s">
        <v>311</v>
      </c>
      <c r="AU179" s="25" t="s">
        <v>84</v>
      </c>
      <c r="AY179" s="25" t="s">
        <v>308</v>
      </c>
      <c r="BE179" s="214">
        <f>IF(N179="základní",J179,0)</f>
        <v>0</v>
      </c>
      <c r="BF179" s="214">
        <f>IF(N179="snížená",J179,0)</f>
        <v>0</v>
      </c>
      <c r="BG179" s="214">
        <f>IF(N179="zákl. přenesená",J179,0)</f>
        <v>0</v>
      </c>
      <c r="BH179" s="214">
        <f>IF(N179="sníž. přenesená",J179,0)</f>
        <v>0</v>
      </c>
      <c r="BI179" s="214">
        <f>IF(N179="nulová",J179,0)</f>
        <v>0</v>
      </c>
      <c r="BJ179" s="25" t="s">
        <v>82</v>
      </c>
      <c r="BK179" s="214">
        <f>ROUND(I179*H179,2)</f>
        <v>0</v>
      </c>
      <c r="BL179" s="25" t="s">
        <v>327</v>
      </c>
      <c r="BM179" s="25" t="s">
        <v>4612</v>
      </c>
    </row>
    <row r="180" spans="2:65" s="13" customFormat="1" ht="13.5">
      <c r="B180" s="233"/>
      <c r="C180" s="234"/>
      <c r="D180" s="246" t="s">
        <v>451</v>
      </c>
      <c r="E180" s="256" t="s">
        <v>21</v>
      </c>
      <c r="F180" s="257" t="s">
        <v>4613</v>
      </c>
      <c r="G180" s="234"/>
      <c r="H180" s="258">
        <v>216.4</v>
      </c>
      <c r="I180" s="238"/>
      <c r="J180" s="234"/>
      <c r="K180" s="234"/>
      <c r="L180" s="239"/>
      <c r="M180" s="240"/>
      <c r="N180" s="241"/>
      <c r="O180" s="241"/>
      <c r="P180" s="241"/>
      <c r="Q180" s="241"/>
      <c r="R180" s="241"/>
      <c r="S180" s="241"/>
      <c r="T180" s="242"/>
      <c r="AT180" s="243" t="s">
        <v>451</v>
      </c>
      <c r="AU180" s="243" t="s">
        <v>84</v>
      </c>
      <c r="AV180" s="13" t="s">
        <v>84</v>
      </c>
      <c r="AW180" s="13" t="s">
        <v>37</v>
      </c>
      <c r="AX180" s="13" t="s">
        <v>82</v>
      </c>
      <c r="AY180" s="243" t="s">
        <v>308</v>
      </c>
    </row>
    <row r="181" spans="2:65" s="1" customFormat="1" ht="31.5" customHeight="1">
      <c r="B181" s="42"/>
      <c r="C181" s="203" t="s">
        <v>657</v>
      </c>
      <c r="D181" s="203" t="s">
        <v>311</v>
      </c>
      <c r="E181" s="204" t="s">
        <v>4614</v>
      </c>
      <c r="F181" s="205" t="s">
        <v>4615</v>
      </c>
      <c r="G181" s="206" t="s">
        <v>508</v>
      </c>
      <c r="H181" s="207">
        <v>80.599999999999994</v>
      </c>
      <c r="I181" s="208"/>
      <c r="J181" s="209">
        <f>ROUND(I181*H181,2)</f>
        <v>0</v>
      </c>
      <c r="K181" s="205" t="s">
        <v>315</v>
      </c>
      <c r="L181" s="62"/>
      <c r="M181" s="210" t="s">
        <v>21</v>
      </c>
      <c r="N181" s="211" t="s">
        <v>45</v>
      </c>
      <c r="O181" s="43"/>
      <c r="P181" s="212">
        <f>O181*H181</f>
        <v>0</v>
      </c>
      <c r="Q181" s="212">
        <v>6.28E-3</v>
      </c>
      <c r="R181" s="212">
        <f>Q181*H181</f>
        <v>0.50616799999999995</v>
      </c>
      <c r="S181" s="212">
        <v>0</v>
      </c>
      <c r="T181" s="213">
        <f>S181*H181</f>
        <v>0</v>
      </c>
      <c r="AR181" s="25" t="s">
        <v>327</v>
      </c>
      <c r="AT181" s="25" t="s">
        <v>311</v>
      </c>
      <c r="AU181" s="25" t="s">
        <v>84</v>
      </c>
      <c r="AY181" s="25" t="s">
        <v>308</v>
      </c>
      <c r="BE181" s="214">
        <f>IF(N181="základní",J181,0)</f>
        <v>0</v>
      </c>
      <c r="BF181" s="214">
        <f>IF(N181="snížená",J181,0)</f>
        <v>0</v>
      </c>
      <c r="BG181" s="214">
        <f>IF(N181="zákl. přenesená",J181,0)</f>
        <v>0</v>
      </c>
      <c r="BH181" s="214">
        <f>IF(N181="sníž. přenesená",J181,0)</f>
        <v>0</v>
      </c>
      <c r="BI181" s="214">
        <f>IF(N181="nulová",J181,0)</f>
        <v>0</v>
      </c>
      <c r="BJ181" s="25" t="s">
        <v>82</v>
      </c>
      <c r="BK181" s="214">
        <f>ROUND(I181*H181,2)</f>
        <v>0</v>
      </c>
      <c r="BL181" s="25" t="s">
        <v>327</v>
      </c>
      <c r="BM181" s="25" t="s">
        <v>4616</v>
      </c>
    </row>
    <row r="182" spans="2:65" s="1" customFormat="1" ht="22.5" customHeight="1">
      <c r="B182" s="42"/>
      <c r="C182" s="203" t="s">
        <v>661</v>
      </c>
      <c r="D182" s="203" t="s">
        <v>311</v>
      </c>
      <c r="E182" s="204" t="s">
        <v>4617</v>
      </c>
      <c r="F182" s="205" t="s">
        <v>4618</v>
      </c>
      <c r="G182" s="206" t="s">
        <v>508</v>
      </c>
      <c r="H182" s="207">
        <v>1680.3</v>
      </c>
      <c r="I182" s="208"/>
      <c r="J182" s="209">
        <f>ROUND(I182*H182,2)</f>
        <v>0</v>
      </c>
      <c r="K182" s="205" t="s">
        <v>315</v>
      </c>
      <c r="L182" s="62"/>
      <c r="M182" s="210" t="s">
        <v>21</v>
      </c>
      <c r="N182" s="211" t="s">
        <v>45</v>
      </c>
      <c r="O182" s="43"/>
      <c r="P182" s="212">
        <f>O182*H182</f>
        <v>0</v>
      </c>
      <c r="Q182" s="212">
        <v>2.6800000000000001E-3</v>
      </c>
      <c r="R182" s="212">
        <f>Q182*H182</f>
        <v>4.5032040000000002</v>
      </c>
      <c r="S182" s="212">
        <v>0</v>
      </c>
      <c r="T182" s="213">
        <f>S182*H182</f>
        <v>0</v>
      </c>
      <c r="AR182" s="25" t="s">
        <v>327</v>
      </c>
      <c r="AT182" s="25" t="s">
        <v>311</v>
      </c>
      <c r="AU182" s="25" t="s">
        <v>84</v>
      </c>
      <c r="AY182" s="25" t="s">
        <v>308</v>
      </c>
      <c r="BE182" s="214">
        <f>IF(N182="základní",J182,0)</f>
        <v>0</v>
      </c>
      <c r="BF182" s="214">
        <f>IF(N182="snížená",J182,0)</f>
        <v>0</v>
      </c>
      <c r="BG182" s="214">
        <f>IF(N182="zákl. přenesená",J182,0)</f>
        <v>0</v>
      </c>
      <c r="BH182" s="214">
        <f>IF(N182="sníž. přenesená",J182,0)</f>
        <v>0</v>
      </c>
      <c r="BI182" s="214">
        <f>IF(N182="nulová",J182,0)</f>
        <v>0</v>
      </c>
      <c r="BJ182" s="25" t="s">
        <v>82</v>
      </c>
      <c r="BK182" s="214">
        <f>ROUND(I182*H182,2)</f>
        <v>0</v>
      </c>
      <c r="BL182" s="25" t="s">
        <v>327</v>
      </c>
      <c r="BM182" s="25" t="s">
        <v>4619</v>
      </c>
    </row>
    <row r="183" spans="2:65" s="13" customFormat="1" ht="13.5">
      <c r="B183" s="233"/>
      <c r="C183" s="234"/>
      <c r="D183" s="223" t="s">
        <v>451</v>
      </c>
      <c r="E183" s="235" t="s">
        <v>21</v>
      </c>
      <c r="F183" s="236" t="s">
        <v>4534</v>
      </c>
      <c r="G183" s="234"/>
      <c r="H183" s="237">
        <v>651.79999999999995</v>
      </c>
      <c r="I183" s="238"/>
      <c r="J183" s="234"/>
      <c r="K183" s="234"/>
      <c r="L183" s="239"/>
      <c r="M183" s="240"/>
      <c r="N183" s="241"/>
      <c r="O183" s="241"/>
      <c r="P183" s="241"/>
      <c r="Q183" s="241"/>
      <c r="R183" s="241"/>
      <c r="S183" s="241"/>
      <c r="T183" s="242"/>
      <c r="AT183" s="243" t="s">
        <v>451</v>
      </c>
      <c r="AU183" s="243" t="s">
        <v>84</v>
      </c>
      <c r="AV183" s="13" t="s">
        <v>84</v>
      </c>
      <c r="AW183" s="13" t="s">
        <v>37</v>
      </c>
      <c r="AX183" s="13" t="s">
        <v>74</v>
      </c>
      <c r="AY183" s="243" t="s">
        <v>308</v>
      </c>
    </row>
    <row r="184" spans="2:65" s="13" customFormat="1" ht="13.5">
      <c r="B184" s="233"/>
      <c r="C184" s="234"/>
      <c r="D184" s="223" t="s">
        <v>451</v>
      </c>
      <c r="E184" s="235" t="s">
        <v>21</v>
      </c>
      <c r="F184" s="236" t="s">
        <v>4535</v>
      </c>
      <c r="G184" s="234"/>
      <c r="H184" s="237">
        <v>579.4</v>
      </c>
      <c r="I184" s="238"/>
      <c r="J184" s="234"/>
      <c r="K184" s="234"/>
      <c r="L184" s="239"/>
      <c r="M184" s="240"/>
      <c r="N184" s="241"/>
      <c r="O184" s="241"/>
      <c r="P184" s="241"/>
      <c r="Q184" s="241"/>
      <c r="R184" s="241"/>
      <c r="S184" s="241"/>
      <c r="T184" s="242"/>
      <c r="AT184" s="243" t="s">
        <v>451</v>
      </c>
      <c r="AU184" s="243" t="s">
        <v>84</v>
      </c>
      <c r="AV184" s="13" t="s">
        <v>84</v>
      </c>
      <c r="AW184" s="13" t="s">
        <v>37</v>
      </c>
      <c r="AX184" s="13" t="s">
        <v>74</v>
      </c>
      <c r="AY184" s="243" t="s">
        <v>308</v>
      </c>
    </row>
    <row r="185" spans="2:65" s="13" customFormat="1" ht="13.5">
      <c r="B185" s="233"/>
      <c r="C185" s="234"/>
      <c r="D185" s="223" t="s">
        <v>451</v>
      </c>
      <c r="E185" s="235" t="s">
        <v>21</v>
      </c>
      <c r="F185" s="236" t="s">
        <v>4536</v>
      </c>
      <c r="G185" s="234"/>
      <c r="H185" s="237">
        <v>159.4</v>
      </c>
      <c r="I185" s="238"/>
      <c r="J185" s="234"/>
      <c r="K185" s="234"/>
      <c r="L185" s="239"/>
      <c r="M185" s="240"/>
      <c r="N185" s="241"/>
      <c r="O185" s="241"/>
      <c r="P185" s="241"/>
      <c r="Q185" s="241"/>
      <c r="R185" s="241"/>
      <c r="S185" s="241"/>
      <c r="T185" s="242"/>
      <c r="AT185" s="243" t="s">
        <v>451</v>
      </c>
      <c r="AU185" s="243" t="s">
        <v>84</v>
      </c>
      <c r="AV185" s="13" t="s">
        <v>84</v>
      </c>
      <c r="AW185" s="13" t="s">
        <v>37</v>
      </c>
      <c r="AX185" s="13" t="s">
        <v>74</v>
      </c>
      <c r="AY185" s="243" t="s">
        <v>308</v>
      </c>
    </row>
    <row r="186" spans="2:65" s="13" customFormat="1" ht="13.5">
      <c r="B186" s="233"/>
      <c r="C186" s="234"/>
      <c r="D186" s="246" t="s">
        <v>451</v>
      </c>
      <c r="E186" s="256" t="s">
        <v>21</v>
      </c>
      <c r="F186" s="257" t="s">
        <v>4537</v>
      </c>
      <c r="G186" s="234"/>
      <c r="H186" s="258">
        <v>289.7</v>
      </c>
      <c r="I186" s="238"/>
      <c r="J186" s="234"/>
      <c r="K186" s="234"/>
      <c r="L186" s="239"/>
      <c r="M186" s="240"/>
      <c r="N186" s="241"/>
      <c r="O186" s="241"/>
      <c r="P186" s="241"/>
      <c r="Q186" s="241"/>
      <c r="R186" s="241"/>
      <c r="S186" s="241"/>
      <c r="T186" s="242"/>
      <c r="AT186" s="243" t="s">
        <v>451</v>
      </c>
      <c r="AU186" s="243" t="s">
        <v>84</v>
      </c>
      <c r="AV186" s="13" t="s">
        <v>84</v>
      </c>
      <c r="AW186" s="13" t="s">
        <v>37</v>
      </c>
      <c r="AX186" s="13" t="s">
        <v>74</v>
      </c>
      <c r="AY186" s="243" t="s">
        <v>308</v>
      </c>
    </row>
    <row r="187" spans="2:65" s="1" customFormat="1" ht="22.5" customHeight="1">
      <c r="B187" s="42"/>
      <c r="C187" s="203" t="s">
        <v>665</v>
      </c>
      <c r="D187" s="203" t="s">
        <v>311</v>
      </c>
      <c r="E187" s="204" t="s">
        <v>4620</v>
      </c>
      <c r="F187" s="205" t="s">
        <v>4621</v>
      </c>
      <c r="G187" s="206" t="s">
        <v>538</v>
      </c>
      <c r="H187" s="207">
        <v>107</v>
      </c>
      <c r="I187" s="208"/>
      <c r="J187" s="209">
        <f>ROUND(I187*H187,2)</f>
        <v>0</v>
      </c>
      <c r="K187" s="205" t="s">
        <v>21</v>
      </c>
      <c r="L187" s="62"/>
      <c r="M187" s="210" t="s">
        <v>21</v>
      </c>
      <c r="N187" s="211" t="s">
        <v>45</v>
      </c>
      <c r="O187" s="43"/>
      <c r="P187" s="212">
        <f>O187*H187</f>
        <v>0</v>
      </c>
      <c r="Q187" s="212">
        <v>0</v>
      </c>
      <c r="R187" s="212">
        <f>Q187*H187</f>
        <v>0</v>
      </c>
      <c r="S187" s="212">
        <v>0</v>
      </c>
      <c r="T187" s="213">
        <f>S187*H187</f>
        <v>0</v>
      </c>
      <c r="AR187" s="25" t="s">
        <v>327</v>
      </c>
      <c r="AT187" s="25" t="s">
        <v>311</v>
      </c>
      <c r="AU187" s="25" t="s">
        <v>84</v>
      </c>
      <c r="AY187" s="25" t="s">
        <v>308</v>
      </c>
      <c r="BE187" s="214">
        <f>IF(N187="základní",J187,0)</f>
        <v>0</v>
      </c>
      <c r="BF187" s="214">
        <f>IF(N187="snížená",J187,0)</f>
        <v>0</v>
      </c>
      <c r="BG187" s="214">
        <f>IF(N187="zákl. přenesená",J187,0)</f>
        <v>0</v>
      </c>
      <c r="BH187" s="214">
        <f>IF(N187="sníž. přenesená",J187,0)</f>
        <v>0</v>
      </c>
      <c r="BI187" s="214">
        <f>IF(N187="nulová",J187,0)</f>
        <v>0</v>
      </c>
      <c r="BJ187" s="25" t="s">
        <v>82</v>
      </c>
      <c r="BK187" s="214">
        <f>ROUND(I187*H187,2)</f>
        <v>0</v>
      </c>
      <c r="BL187" s="25" t="s">
        <v>327</v>
      </c>
      <c r="BM187" s="25" t="s">
        <v>4622</v>
      </c>
    </row>
    <row r="188" spans="2:65" s="1" customFormat="1" ht="22.5" customHeight="1">
      <c r="B188" s="42"/>
      <c r="C188" s="203" t="s">
        <v>669</v>
      </c>
      <c r="D188" s="203" t="s">
        <v>311</v>
      </c>
      <c r="E188" s="204" t="s">
        <v>4623</v>
      </c>
      <c r="F188" s="205" t="s">
        <v>4624</v>
      </c>
      <c r="G188" s="206" t="s">
        <v>508</v>
      </c>
      <c r="H188" s="207">
        <v>491.56</v>
      </c>
      <c r="I188" s="208"/>
      <c r="J188" s="209">
        <f>ROUND(I188*H188,2)</f>
        <v>0</v>
      </c>
      <c r="K188" s="205" t="s">
        <v>21</v>
      </c>
      <c r="L188" s="62"/>
      <c r="M188" s="210" t="s">
        <v>21</v>
      </c>
      <c r="N188" s="211" t="s">
        <v>45</v>
      </c>
      <c r="O188" s="43"/>
      <c r="P188" s="212">
        <f>O188*H188</f>
        <v>0</v>
      </c>
      <c r="Q188" s="212">
        <v>0</v>
      </c>
      <c r="R188" s="212">
        <f>Q188*H188</f>
        <v>0</v>
      </c>
      <c r="S188" s="212">
        <v>0</v>
      </c>
      <c r="T188" s="213">
        <f>S188*H188</f>
        <v>0</v>
      </c>
      <c r="AR188" s="25" t="s">
        <v>327</v>
      </c>
      <c r="AT188" s="25" t="s">
        <v>311</v>
      </c>
      <c r="AU188" s="25" t="s">
        <v>84</v>
      </c>
      <c r="AY188" s="25" t="s">
        <v>308</v>
      </c>
      <c r="BE188" s="214">
        <f>IF(N188="základní",J188,0)</f>
        <v>0</v>
      </c>
      <c r="BF188" s="214">
        <f>IF(N188="snížená",J188,0)</f>
        <v>0</v>
      </c>
      <c r="BG188" s="214">
        <f>IF(N188="zákl. přenesená",J188,0)</f>
        <v>0</v>
      </c>
      <c r="BH188" s="214">
        <f>IF(N188="sníž. přenesená",J188,0)</f>
        <v>0</v>
      </c>
      <c r="BI188" s="214">
        <f>IF(N188="nulová",J188,0)</f>
        <v>0</v>
      </c>
      <c r="BJ188" s="25" t="s">
        <v>82</v>
      </c>
      <c r="BK188" s="214">
        <f>ROUND(I188*H188,2)</f>
        <v>0</v>
      </c>
      <c r="BL188" s="25" t="s">
        <v>327</v>
      </c>
      <c r="BM188" s="25" t="s">
        <v>4625</v>
      </c>
    </row>
    <row r="189" spans="2:65" s="13" customFormat="1" ht="13.5">
      <c r="B189" s="233"/>
      <c r="C189" s="234"/>
      <c r="D189" s="223" t="s">
        <v>451</v>
      </c>
      <c r="E189" s="235" t="s">
        <v>21</v>
      </c>
      <c r="F189" s="236" t="s">
        <v>4626</v>
      </c>
      <c r="G189" s="234"/>
      <c r="H189" s="237">
        <v>244.4</v>
      </c>
      <c r="I189" s="238"/>
      <c r="J189" s="234"/>
      <c r="K189" s="234"/>
      <c r="L189" s="239"/>
      <c r="M189" s="240"/>
      <c r="N189" s="241"/>
      <c r="O189" s="241"/>
      <c r="P189" s="241"/>
      <c r="Q189" s="241"/>
      <c r="R189" s="241"/>
      <c r="S189" s="241"/>
      <c r="T189" s="242"/>
      <c r="AT189" s="243" t="s">
        <v>451</v>
      </c>
      <c r="AU189" s="243" t="s">
        <v>84</v>
      </c>
      <c r="AV189" s="13" t="s">
        <v>84</v>
      </c>
      <c r="AW189" s="13" t="s">
        <v>37</v>
      </c>
      <c r="AX189" s="13" t="s">
        <v>74</v>
      </c>
      <c r="AY189" s="243" t="s">
        <v>308</v>
      </c>
    </row>
    <row r="190" spans="2:65" s="13" customFormat="1" ht="13.5">
      <c r="B190" s="233"/>
      <c r="C190" s="234"/>
      <c r="D190" s="223" t="s">
        <v>451</v>
      </c>
      <c r="E190" s="235" t="s">
        <v>21</v>
      </c>
      <c r="F190" s="236" t="s">
        <v>4627</v>
      </c>
      <c r="G190" s="234"/>
      <c r="H190" s="237">
        <v>95.1</v>
      </c>
      <c r="I190" s="238"/>
      <c r="J190" s="234"/>
      <c r="K190" s="234"/>
      <c r="L190" s="239"/>
      <c r="M190" s="240"/>
      <c r="N190" s="241"/>
      <c r="O190" s="241"/>
      <c r="P190" s="241"/>
      <c r="Q190" s="241"/>
      <c r="R190" s="241"/>
      <c r="S190" s="241"/>
      <c r="T190" s="242"/>
      <c r="AT190" s="243" t="s">
        <v>451</v>
      </c>
      <c r="AU190" s="243" t="s">
        <v>84</v>
      </c>
      <c r="AV190" s="13" t="s">
        <v>84</v>
      </c>
      <c r="AW190" s="13" t="s">
        <v>37</v>
      </c>
      <c r="AX190" s="13" t="s">
        <v>74</v>
      </c>
      <c r="AY190" s="243" t="s">
        <v>308</v>
      </c>
    </row>
    <row r="191" spans="2:65" s="13" customFormat="1" ht="13.5">
      <c r="B191" s="233"/>
      <c r="C191" s="234"/>
      <c r="D191" s="223" t="s">
        <v>451</v>
      </c>
      <c r="E191" s="235" t="s">
        <v>21</v>
      </c>
      <c r="F191" s="236" t="s">
        <v>4628</v>
      </c>
      <c r="G191" s="234"/>
      <c r="H191" s="237">
        <v>67.66</v>
      </c>
      <c r="I191" s="238"/>
      <c r="J191" s="234"/>
      <c r="K191" s="234"/>
      <c r="L191" s="239"/>
      <c r="M191" s="240"/>
      <c r="N191" s="241"/>
      <c r="O191" s="241"/>
      <c r="P191" s="241"/>
      <c r="Q191" s="241"/>
      <c r="R191" s="241"/>
      <c r="S191" s="241"/>
      <c r="T191" s="242"/>
      <c r="AT191" s="243" t="s">
        <v>451</v>
      </c>
      <c r="AU191" s="243" t="s">
        <v>84</v>
      </c>
      <c r="AV191" s="13" t="s">
        <v>84</v>
      </c>
      <c r="AW191" s="13" t="s">
        <v>37</v>
      </c>
      <c r="AX191" s="13" t="s">
        <v>74</v>
      </c>
      <c r="AY191" s="243" t="s">
        <v>308</v>
      </c>
    </row>
    <row r="192" spans="2:65" s="13" customFormat="1" ht="13.5">
      <c r="B192" s="233"/>
      <c r="C192" s="234"/>
      <c r="D192" s="223" t="s">
        <v>451</v>
      </c>
      <c r="E192" s="235" t="s">
        <v>21</v>
      </c>
      <c r="F192" s="236" t="s">
        <v>4629</v>
      </c>
      <c r="G192" s="234"/>
      <c r="H192" s="237">
        <v>84.4</v>
      </c>
      <c r="I192" s="238"/>
      <c r="J192" s="234"/>
      <c r="K192" s="234"/>
      <c r="L192" s="239"/>
      <c r="M192" s="240"/>
      <c r="N192" s="241"/>
      <c r="O192" s="241"/>
      <c r="P192" s="241"/>
      <c r="Q192" s="241"/>
      <c r="R192" s="241"/>
      <c r="S192" s="241"/>
      <c r="T192" s="242"/>
      <c r="AT192" s="243" t="s">
        <v>451</v>
      </c>
      <c r="AU192" s="243" t="s">
        <v>84</v>
      </c>
      <c r="AV192" s="13" t="s">
        <v>84</v>
      </c>
      <c r="AW192" s="13" t="s">
        <v>37</v>
      </c>
      <c r="AX192" s="13" t="s">
        <v>74</v>
      </c>
      <c r="AY192" s="243" t="s">
        <v>308</v>
      </c>
    </row>
    <row r="193" spans="2:65" s="11" customFormat="1" ht="29.85" customHeight="1">
      <c r="B193" s="186"/>
      <c r="C193" s="187"/>
      <c r="D193" s="200" t="s">
        <v>73</v>
      </c>
      <c r="E193" s="201" t="s">
        <v>346</v>
      </c>
      <c r="F193" s="201" t="s">
        <v>1607</v>
      </c>
      <c r="G193" s="187"/>
      <c r="H193" s="187"/>
      <c r="I193" s="190"/>
      <c r="J193" s="202">
        <f>BK193</f>
        <v>0</v>
      </c>
      <c r="K193" s="187"/>
      <c r="L193" s="192"/>
      <c r="M193" s="193"/>
      <c r="N193" s="194"/>
      <c r="O193" s="194"/>
      <c r="P193" s="195">
        <f>SUM(P194:P202)</f>
        <v>0</v>
      </c>
      <c r="Q193" s="194"/>
      <c r="R193" s="195">
        <f>SUM(R194:R202)</f>
        <v>0</v>
      </c>
      <c r="S193" s="194"/>
      <c r="T193" s="196">
        <f>SUM(T194:T202)</f>
        <v>0</v>
      </c>
      <c r="AR193" s="197" t="s">
        <v>82</v>
      </c>
      <c r="AT193" s="198" t="s">
        <v>73</v>
      </c>
      <c r="AU193" s="198" t="s">
        <v>82</v>
      </c>
      <c r="AY193" s="197" t="s">
        <v>308</v>
      </c>
      <c r="BK193" s="199">
        <f>SUM(BK194:BK202)</f>
        <v>0</v>
      </c>
    </row>
    <row r="194" spans="2:65" s="1" customFormat="1" ht="31.5" customHeight="1">
      <c r="B194" s="42"/>
      <c r="C194" s="203" t="s">
        <v>673</v>
      </c>
      <c r="D194" s="203" t="s">
        <v>311</v>
      </c>
      <c r="E194" s="204" t="s">
        <v>4630</v>
      </c>
      <c r="F194" s="205" t="s">
        <v>4631</v>
      </c>
      <c r="G194" s="206" t="s">
        <v>508</v>
      </c>
      <c r="H194" s="207">
        <v>4500</v>
      </c>
      <c r="I194" s="208"/>
      <c r="J194" s="209">
        <f>ROUND(I194*H194,2)</f>
        <v>0</v>
      </c>
      <c r="K194" s="205" t="s">
        <v>315</v>
      </c>
      <c r="L194" s="62"/>
      <c r="M194" s="210" t="s">
        <v>21</v>
      </c>
      <c r="N194" s="211" t="s">
        <v>45</v>
      </c>
      <c r="O194" s="43"/>
      <c r="P194" s="212">
        <f>O194*H194</f>
        <v>0</v>
      </c>
      <c r="Q194" s="212">
        <v>0</v>
      </c>
      <c r="R194" s="212">
        <f>Q194*H194</f>
        <v>0</v>
      </c>
      <c r="S194" s="212">
        <v>0</v>
      </c>
      <c r="T194" s="213">
        <f>S194*H194</f>
        <v>0</v>
      </c>
      <c r="AR194" s="25" t="s">
        <v>327</v>
      </c>
      <c r="AT194" s="25" t="s">
        <v>311</v>
      </c>
      <c r="AU194" s="25" t="s">
        <v>84</v>
      </c>
      <c r="AY194" s="25" t="s">
        <v>308</v>
      </c>
      <c r="BE194" s="214">
        <f>IF(N194="základní",J194,0)</f>
        <v>0</v>
      </c>
      <c r="BF194" s="214">
        <f>IF(N194="snížená",J194,0)</f>
        <v>0</v>
      </c>
      <c r="BG194" s="214">
        <f>IF(N194="zákl. přenesená",J194,0)</f>
        <v>0</v>
      </c>
      <c r="BH194" s="214">
        <f>IF(N194="sníž. přenesená",J194,0)</f>
        <v>0</v>
      </c>
      <c r="BI194" s="214">
        <f>IF(N194="nulová",J194,0)</f>
        <v>0</v>
      </c>
      <c r="BJ194" s="25" t="s">
        <v>82</v>
      </c>
      <c r="BK194" s="214">
        <f>ROUND(I194*H194,2)</f>
        <v>0</v>
      </c>
      <c r="BL194" s="25" t="s">
        <v>327</v>
      </c>
      <c r="BM194" s="25" t="s">
        <v>4632</v>
      </c>
    </row>
    <row r="195" spans="2:65" s="13" customFormat="1" ht="13.5">
      <c r="B195" s="233"/>
      <c r="C195" s="234"/>
      <c r="D195" s="246" t="s">
        <v>451</v>
      </c>
      <c r="E195" s="256" t="s">
        <v>21</v>
      </c>
      <c r="F195" s="257" t="s">
        <v>4633</v>
      </c>
      <c r="G195" s="234"/>
      <c r="H195" s="258">
        <v>4500</v>
      </c>
      <c r="I195" s="238"/>
      <c r="J195" s="234"/>
      <c r="K195" s="234"/>
      <c r="L195" s="239"/>
      <c r="M195" s="240"/>
      <c r="N195" s="241"/>
      <c r="O195" s="241"/>
      <c r="P195" s="241"/>
      <c r="Q195" s="241"/>
      <c r="R195" s="241"/>
      <c r="S195" s="241"/>
      <c r="T195" s="242"/>
      <c r="AT195" s="243" t="s">
        <v>451</v>
      </c>
      <c r="AU195" s="243" t="s">
        <v>84</v>
      </c>
      <c r="AV195" s="13" t="s">
        <v>84</v>
      </c>
      <c r="AW195" s="13" t="s">
        <v>37</v>
      </c>
      <c r="AX195" s="13" t="s">
        <v>82</v>
      </c>
      <c r="AY195" s="243" t="s">
        <v>308</v>
      </c>
    </row>
    <row r="196" spans="2:65" s="1" customFormat="1" ht="31.5" customHeight="1">
      <c r="B196" s="42"/>
      <c r="C196" s="203" t="s">
        <v>677</v>
      </c>
      <c r="D196" s="203" t="s">
        <v>311</v>
      </c>
      <c r="E196" s="204" t="s">
        <v>4634</v>
      </c>
      <c r="F196" s="205" t="s">
        <v>4635</v>
      </c>
      <c r="G196" s="206" t="s">
        <v>508</v>
      </c>
      <c r="H196" s="207">
        <v>4500</v>
      </c>
      <c r="I196" s="208"/>
      <c r="J196" s="209">
        <f>ROUND(I196*H196,2)</f>
        <v>0</v>
      </c>
      <c r="K196" s="205" t="s">
        <v>21</v>
      </c>
      <c r="L196" s="62"/>
      <c r="M196" s="210" t="s">
        <v>21</v>
      </c>
      <c r="N196" s="211" t="s">
        <v>45</v>
      </c>
      <c r="O196" s="43"/>
      <c r="P196" s="212">
        <f>O196*H196</f>
        <v>0</v>
      </c>
      <c r="Q196" s="212">
        <v>0</v>
      </c>
      <c r="R196" s="212">
        <f>Q196*H196</f>
        <v>0</v>
      </c>
      <c r="S196" s="212">
        <v>0</v>
      </c>
      <c r="T196" s="213">
        <f>S196*H196</f>
        <v>0</v>
      </c>
      <c r="AR196" s="25" t="s">
        <v>327</v>
      </c>
      <c r="AT196" s="25" t="s">
        <v>311</v>
      </c>
      <c r="AU196" s="25" t="s">
        <v>84</v>
      </c>
      <c r="AY196" s="25" t="s">
        <v>308</v>
      </c>
      <c r="BE196" s="214">
        <f>IF(N196="základní",J196,0)</f>
        <v>0</v>
      </c>
      <c r="BF196" s="214">
        <f>IF(N196="snížená",J196,0)</f>
        <v>0</v>
      </c>
      <c r="BG196" s="214">
        <f>IF(N196="zákl. přenesená",J196,0)</f>
        <v>0</v>
      </c>
      <c r="BH196" s="214">
        <f>IF(N196="sníž. přenesená",J196,0)</f>
        <v>0</v>
      </c>
      <c r="BI196" s="214">
        <f>IF(N196="nulová",J196,0)</f>
        <v>0</v>
      </c>
      <c r="BJ196" s="25" t="s">
        <v>82</v>
      </c>
      <c r="BK196" s="214">
        <f>ROUND(I196*H196,2)</f>
        <v>0</v>
      </c>
      <c r="BL196" s="25" t="s">
        <v>327</v>
      </c>
      <c r="BM196" s="25" t="s">
        <v>4636</v>
      </c>
    </row>
    <row r="197" spans="2:65" s="1" customFormat="1" ht="27">
      <c r="B197" s="42"/>
      <c r="C197" s="64"/>
      <c r="D197" s="246" t="s">
        <v>1656</v>
      </c>
      <c r="E197" s="64"/>
      <c r="F197" s="290" t="s">
        <v>4637</v>
      </c>
      <c r="G197" s="64"/>
      <c r="H197" s="64"/>
      <c r="I197" s="173"/>
      <c r="J197" s="64"/>
      <c r="K197" s="64"/>
      <c r="L197" s="62"/>
      <c r="M197" s="291"/>
      <c r="N197" s="43"/>
      <c r="O197" s="43"/>
      <c r="P197" s="43"/>
      <c r="Q197" s="43"/>
      <c r="R197" s="43"/>
      <c r="S197" s="43"/>
      <c r="T197" s="79"/>
      <c r="AT197" s="25" t="s">
        <v>1656</v>
      </c>
      <c r="AU197" s="25" t="s">
        <v>84</v>
      </c>
    </row>
    <row r="198" spans="2:65" s="1" customFormat="1" ht="31.5" customHeight="1">
      <c r="B198" s="42"/>
      <c r="C198" s="203" t="s">
        <v>681</v>
      </c>
      <c r="D198" s="203" t="s">
        <v>311</v>
      </c>
      <c r="E198" s="204" t="s">
        <v>4638</v>
      </c>
      <c r="F198" s="205" t="s">
        <v>4639</v>
      </c>
      <c r="G198" s="206" t="s">
        <v>508</v>
      </c>
      <c r="H198" s="207">
        <v>4500</v>
      </c>
      <c r="I198" s="208"/>
      <c r="J198" s="209">
        <f>ROUND(I198*H198,2)</f>
        <v>0</v>
      </c>
      <c r="K198" s="205" t="s">
        <v>315</v>
      </c>
      <c r="L198" s="62"/>
      <c r="M198" s="210" t="s">
        <v>21</v>
      </c>
      <c r="N198" s="211" t="s">
        <v>45</v>
      </c>
      <c r="O198" s="43"/>
      <c r="P198" s="212">
        <f>O198*H198</f>
        <v>0</v>
      </c>
      <c r="Q198" s="212">
        <v>0</v>
      </c>
      <c r="R198" s="212">
        <f>Q198*H198</f>
        <v>0</v>
      </c>
      <c r="S198" s="212">
        <v>0</v>
      </c>
      <c r="T198" s="213">
        <f>S198*H198</f>
        <v>0</v>
      </c>
      <c r="AR198" s="25" t="s">
        <v>327</v>
      </c>
      <c r="AT198" s="25" t="s">
        <v>311</v>
      </c>
      <c r="AU198" s="25" t="s">
        <v>84</v>
      </c>
      <c r="AY198" s="25" t="s">
        <v>308</v>
      </c>
      <c r="BE198" s="214">
        <f>IF(N198="základní",J198,0)</f>
        <v>0</v>
      </c>
      <c r="BF198" s="214">
        <f>IF(N198="snížená",J198,0)</f>
        <v>0</v>
      </c>
      <c r="BG198" s="214">
        <f>IF(N198="zákl. přenesená",J198,0)</f>
        <v>0</v>
      </c>
      <c r="BH198" s="214">
        <f>IF(N198="sníž. přenesená",J198,0)</f>
        <v>0</v>
      </c>
      <c r="BI198" s="214">
        <f>IF(N198="nulová",J198,0)</f>
        <v>0</v>
      </c>
      <c r="BJ198" s="25" t="s">
        <v>82</v>
      </c>
      <c r="BK198" s="214">
        <f>ROUND(I198*H198,2)</f>
        <v>0</v>
      </c>
      <c r="BL198" s="25" t="s">
        <v>327</v>
      </c>
      <c r="BM198" s="25" t="s">
        <v>4640</v>
      </c>
    </row>
    <row r="199" spans="2:65" s="1" customFormat="1" ht="22.5" customHeight="1">
      <c r="B199" s="42"/>
      <c r="C199" s="203" t="s">
        <v>685</v>
      </c>
      <c r="D199" s="203" t="s">
        <v>311</v>
      </c>
      <c r="E199" s="204" t="s">
        <v>4641</v>
      </c>
      <c r="F199" s="205" t="s">
        <v>4642</v>
      </c>
      <c r="G199" s="206" t="s">
        <v>508</v>
      </c>
      <c r="H199" s="207">
        <v>4500</v>
      </c>
      <c r="I199" s="208"/>
      <c r="J199" s="209">
        <f>ROUND(I199*H199,2)</f>
        <v>0</v>
      </c>
      <c r="K199" s="205" t="s">
        <v>315</v>
      </c>
      <c r="L199" s="62"/>
      <c r="M199" s="210" t="s">
        <v>21</v>
      </c>
      <c r="N199" s="211" t="s">
        <v>45</v>
      </c>
      <c r="O199" s="43"/>
      <c r="P199" s="212">
        <f>O199*H199</f>
        <v>0</v>
      </c>
      <c r="Q199" s="212">
        <v>0</v>
      </c>
      <c r="R199" s="212">
        <f>Q199*H199</f>
        <v>0</v>
      </c>
      <c r="S199" s="212">
        <v>0</v>
      </c>
      <c r="T199" s="213">
        <f>S199*H199</f>
        <v>0</v>
      </c>
      <c r="AR199" s="25" t="s">
        <v>327</v>
      </c>
      <c r="AT199" s="25" t="s">
        <v>311</v>
      </c>
      <c r="AU199" s="25" t="s">
        <v>84</v>
      </c>
      <c r="AY199" s="25" t="s">
        <v>308</v>
      </c>
      <c r="BE199" s="214">
        <f>IF(N199="základní",J199,0)</f>
        <v>0</v>
      </c>
      <c r="BF199" s="214">
        <f>IF(N199="snížená",J199,0)</f>
        <v>0</v>
      </c>
      <c r="BG199" s="214">
        <f>IF(N199="zákl. přenesená",J199,0)</f>
        <v>0</v>
      </c>
      <c r="BH199" s="214">
        <f>IF(N199="sníž. přenesená",J199,0)</f>
        <v>0</v>
      </c>
      <c r="BI199" s="214">
        <f>IF(N199="nulová",J199,0)</f>
        <v>0</v>
      </c>
      <c r="BJ199" s="25" t="s">
        <v>82</v>
      </c>
      <c r="BK199" s="214">
        <f>ROUND(I199*H199,2)</f>
        <v>0</v>
      </c>
      <c r="BL199" s="25" t="s">
        <v>327</v>
      </c>
      <c r="BM199" s="25" t="s">
        <v>4643</v>
      </c>
    </row>
    <row r="200" spans="2:65" s="1" customFormat="1" ht="22.5" customHeight="1">
      <c r="B200" s="42"/>
      <c r="C200" s="203" t="s">
        <v>689</v>
      </c>
      <c r="D200" s="203" t="s">
        <v>311</v>
      </c>
      <c r="E200" s="204" t="s">
        <v>4644</v>
      </c>
      <c r="F200" s="205" t="s">
        <v>4645</v>
      </c>
      <c r="G200" s="206" t="s">
        <v>508</v>
      </c>
      <c r="H200" s="207">
        <v>4500</v>
      </c>
      <c r="I200" s="208"/>
      <c r="J200" s="209">
        <f>ROUND(I200*H200,2)</f>
        <v>0</v>
      </c>
      <c r="K200" s="205" t="s">
        <v>21</v>
      </c>
      <c r="L200" s="62"/>
      <c r="M200" s="210" t="s">
        <v>21</v>
      </c>
      <c r="N200" s="211" t="s">
        <v>45</v>
      </c>
      <c r="O200" s="43"/>
      <c r="P200" s="212">
        <f>O200*H200</f>
        <v>0</v>
      </c>
      <c r="Q200" s="212">
        <v>0</v>
      </c>
      <c r="R200" s="212">
        <f>Q200*H200</f>
        <v>0</v>
      </c>
      <c r="S200" s="212">
        <v>0</v>
      </c>
      <c r="T200" s="213">
        <f>S200*H200</f>
        <v>0</v>
      </c>
      <c r="AR200" s="25" t="s">
        <v>327</v>
      </c>
      <c r="AT200" s="25" t="s">
        <v>311</v>
      </c>
      <c r="AU200" s="25" t="s">
        <v>84</v>
      </c>
      <c r="AY200" s="25" t="s">
        <v>308</v>
      </c>
      <c r="BE200" s="214">
        <f>IF(N200="základní",J200,0)</f>
        <v>0</v>
      </c>
      <c r="BF200" s="214">
        <f>IF(N200="snížená",J200,0)</f>
        <v>0</v>
      </c>
      <c r="BG200" s="214">
        <f>IF(N200="zákl. přenesená",J200,0)</f>
        <v>0</v>
      </c>
      <c r="BH200" s="214">
        <f>IF(N200="sníž. přenesená",J200,0)</f>
        <v>0</v>
      </c>
      <c r="BI200" s="214">
        <f>IF(N200="nulová",J200,0)</f>
        <v>0</v>
      </c>
      <c r="BJ200" s="25" t="s">
        <v>82</v>
      </c>
      <c r="BK200" s="214">
        <f>ROUND(I200*H200,2)</f>
        <v>0</v>
      </c>
      <c r="BL200" s="25" t="s">
        <v>327</v>
      </c>
      <c r="BM200" s="25" t="s">
        <v>4646</v>
      </c>
    </row>
    <row r="201" spans="2:65" s="1" customFormat="1" ht="27">
      <c r="B201" s="42"/>
      <c r="C201" s="64"/>
      <c r="D201" s="246" t="s">
        <v>1656</v>
      </c>
      <c r="E201" s="64"/>
      <c r="F201" s="290" t="s">
        <v>4637</v>
      </c>
      <c r="G201" s="64"/>
      <c r="H201" s="64"/>
      <c r="I201" s="173"/>
      <c r="J201" s="64"/>
      <c r="K201" s="64"/>
      <c r="L201" s="62"/>
      <c r="M201" s="291"/>
      <c r="N201" s="43"/>
      <c r="O201" s="43"/>
      <c r="P201" s="43"/>
      <c r="Q201" s="43"/>
      <c r="R201" s="43"/>
      <c r="S201" s="43"/>
      <c r="T201" s="79"/>
      <c r="AT201" s="25" t="s">
        <v>1656</v>
      </c>
      <c r="AU201" s="25" t="s">
        <v>84</v>
      </c>
    </row>
    <row r="202" spans="2:65" s="1" customFormat="1" ht="22.5" customHeight="1">
      <c r="B202" s="42"/>
      <c r="C202" s="203" t="s">
        <v>693</v>
      </c>
      <c r="D202" s="203" t="s">
        <v>311</v>
      </c>
      <c r="E202" s="204" t="s">
        <v>4647</v>
      </c>
      <c r="F202" s="205" t="s">
        <v>4648</v>
      </c>
      <c r="G202" s="206" t="s">
        <v>508</v>
      </c>
      <c r="H202" s="207">
        <v>4500</v>
      </c>
      <c r="I202" s="208"/>
      <c r="J202" s="209">
        <f>ROUND(I202*H202,2)</f>
        <v>0</v>
      </c>
      <c r="K202" s="205" t="s">
        <v>315</v>
      </c>
      <c r="L202" s="62"/>
      <c r="M202" s="210" t="s">
        <v>21</v>
      </c>
      <c r="N202" s="211" t="s">
        <v>45</v>
      </c>
      <c r="O202" s="43"/>
      <c r="P202" s="212">
        <f>O202*H202</f>
        <v>0</v>
      </c>
      <c r="Q202" s="212">
        <v>0</v>
      </c>
      <c r="R202" s="212">
        <f>Q202*H202</f>
        <v>0</v>
      </c>
      <c r="S202" s="212">
        <v>0</v>
      </c>
      <c r="T202" s="213">
        <f>S202*H202</f>
        <v>0</v>
      </c>
      <c r="AR202" s="25" t="s">
        <v>327</v>
      </c>
      <c r="AT202" s="25" t="s">
        <v>311</v>
      </c>
      <c r="AU202" s="25" t="s">
        <v>84</v>
      </c>
      <c r="AY202" s="25" t="s">
        <v>308</v>
      </c>
      <c r="BE202" s="214">
        <f>IF(N202="základní",J202,0)</f>
        <v>0</v>
      </c>
      <c r="BF202" s="214">
        <f>IF(N202="snížená",J202,0)</f>
        <v>0</v>
      </c>
      <c r="BG202" s="214">
        <f>IF(N202="zákl. přenesená",J202,0)</f>
        <v>0</v>
      </c>
      <c r="BH202" s="214">
        <f>IF(N202="sníž. přenesená",J202,0)</f>
        <v>0</v>
      </c>
      <c r="BI202" s="214">
        <f>IF(N202="nulová",J202,0)</f>
        <v>0</v>
      </c>
      <c r="BJ202" s="25" t="s">
        <v>82</v>
      </c>
      <c r="BK202" s="214">
        <f>ROUND(I202*H202,2)</f>
        <v>0</v>
      </c>
      <c r="BL202" s="25" t="s">
        <v>327</v>
      </c>
      <c r="BM202" s="25" t="s">
        <v>4649</v>
      </c>
    </row>
    <row r="203" spans="2:65" s="11" customFormat="1" ht="29.85" customHeight="1">
      <c r="B203" s="186"/>
      <c r="C203" s="187"/>
      <c r="D203" s="200" t="s">
        <v>73</v>
      </c>
      <c r="E203" s="201" t="s">
        <v>755</v>
      </c>
      <c r="F203" s="201" t="s">
        <v>756</v>
      </c>
      <c r="G203" s="187"/>
      <c r="H203" s="187"/>
      <c r="I203" s="190"/>
      <c r="J203" s="202">
        <f>BK203</f>
        <v>0</v>
      </c>
      <c r="K203" s="187"/>
      <c r="L203" s="192"/>
      <c r="M203" s="193"/>
      <c r="N203" s="194"/>
      <c r="O203" s="194"/>
      <c r="P203" s="195">
        <f>P204</f>
        <v>0</v>
      </c>
      <c r="Q203" s="194"/>
      <c r="R203" s="195">
        <f>R204</f>
        <v>0</v>
      </c>
      <c r="S203" s="194"/>
      <c r="T203" s="196">
        <f>T204</f>
        <v>0</v>
      </c>
      <c r="AR203" s="197" t="s">
        <v>82</v>
      </c>
      <c r="AT203" s="198" t="s">
        <v>73</v>
      </c>
      <c r="AU203" s="198" t="s">
        <v>82</v>
      </c>
      <c r="AY203" s="197" t="s">
        <v>308</v>
      </c>
      <c r="BK203" s="199">
        <f>BK204</f>
        <v>0</v>
      </c>
    </row>
    <row r="204" spans="2:65" s="1" customFormat="1" ht="22.5" customHeight="1">
      <c r="B204" s="42"/>
      <c r="C204" s="203" t="s">
        <v>697</v>
      </c>
      <c r="D204" s="203" t="s">
        <v>311</v>
      </c>
      <c r="E204" s="204" t="s">
        <v>4650</v>
      </c>
      <c r="F204" s="205" t="s">
        <v>4651</v>
      </c>
      <c r="G204" s="206" t="s">
        <v>719</v>
      </c>
      <c r="H204" s="207">
        <v>96.456999999999994</v>
      </c>
      <c r="I204" s="208"/>
      <c r="J204" s="209">
        <f>ROUND(I204*H204,2)</f>
        <v>0</v>
      </c>
      <c r="K204" s="205" t="s">
        <v>315</v>
      </c>
      <c r="L204" s="62"/>
      <c r="M204" s="210" t="s">
        <v>21</v>
      </c>
      <c r="N204" s="211" t="s">
        <v>45</v>
      </c>
      <c r="O204" s="43"/>
      <c r="P204" s="212">
        <f>O204*H204</f>
        <v>0</v>
      </c>
      <c r="Q204" s="212">
        <v>0</v>
      </c>
      <c r="R204" s="212">
        <f>Q204*H204</f>
        <v>0</v>
      </c>
      <c r="S204" s="212">
        <v>0</v>
      </c>
      <c r="T204" s="213">
        <f>S204*H204</f>
        <v>0</v>
      </c>
      <c r="AR204" s="25" t="s">
        <v>327</v>
      </c>
      <c r="AT204" s="25" t="s">
        <v>311</v>
      </c>
      <c r="AU204" s="25" t="s">
        <v>84</v>
      </c>
      <c r="AY204" s="25" t="s">
        <v>308</v>
      </c>
      <c r="BE204" s="214">
        <f>IF(N204="základní",J204,0)</f>
        <v>0</v>
      </c>
      <c r="BF204" s="214">
        <f>IF(N204="snížená",J204,0)</f>
        <v>0</v>
      </c>
      <c r="BG204" s="214">
        <f>IF(N204="zákl. přenesená",J204,0)</f>
        <v>0</v>
      </c>
      <c r="BH204" s="214">
        <f>IF(N204="sníž. přenesená",J204,0)</f>
        <v>0</v>
      </c>
      <c r="BI204" s="214">
        <f>IF(N204="nulová",J204,0)</f>
        <v>0</v>
      </c>
      <c r="BJ204" s="25" t="s">
        <v>82</v>
      </c>
      <c r="BK204" s="214">
        <f>ROUND(I204*H204,2)</f>
        <v>0</v>
      </c>
      <c r="BL204" s="25" t="s">
        <v>327</v>
      </c>
      <c r="BM204" s="25" t="s">
        <v>4652</v>
      </c>
    </row>
    <row r="205" spans="2:65" s="11" customFormat="1" ht="37.35" customHeight="1">
      <c r="B205" s="186"/>
      <c r="C205" s="187"/>
      <c r="D205" s="188" t="s">
        <v>73</v>
      </c>
      <c r="E205" s="189" t="s">
        <v>4653</v>
      </c>
      <c r="F205" s="189" t="s">
        <v>4654</v>
      </c>
      <c r="G205" s="187"/>
      <c r="H205" s="187"/>
      <c r="I205" s="190"/>
      <c r="J205" s="191">
        <f>BK205</f>
        <v>0</v>
      </c>
      <c r="K205" s="187"/>
      <c r="L205" s="192"/>
      <c r="M205" s="193"/>
      <c r="N205" s="194"/>
      <c r="O205" s="194"/>
      <c r="P205" s="195">
        <f>P206</f>
        <v>0</v>
      </c>
      <c r="Q205" s="194"/>
      <c r="R205" s="195">
        <f>R206</f>
        <v>4.6710000000000002E-2</v>
      </c>
      <c r="S205" s="194"/>
      <c r="T205" s="196">
        <f>T206</f>
        <v>0</v>
      </c>
      <c r="AR205" s="197" t="s">
        <v>84</v>
      </c>
      <c r="AT205" s="198" t="s">
        <v>73</v>
      </c>
      <c r="AU205" s="198" t="s">
        <v>74</v>
      </c>
      <c r="AY205" s="197" t="s">
        <v>308</v>
      </c>
      <c r="BK205" s="199">
        <f>BK206</f>
        <v>0</v>
      </c>
    </row>
    <row r="206" spans="2:65" s="11" customFormat="1" ht="19.899999999999999" customHeight="1">
      <c r="B206" s="186"/>
      <c r="C206" s="187"/>
      <c r="D206" s="200" t="s">
        <v>73</v>
      </c>
      <c r="E206" s="201" t="s">
        <v>2499</v>
      </c>
      <c r="F206" s="201" t="s">
        <v>2500</v>
      </c>
      <c r="G206" s="187"/>
      <c r="H206" s="187"/>
      <c r="I206" s="190"/>
      <c r="J206" s="202">
        <f>BK206</f>
        <v>0</v>
      </c>
      <c r="K206" s="187"/>
      <c r="L206" s="192"/>
      <c r="M206" s="193"/>
      <c r="N206" s="194"/>
      <c r="O206" s="194"/>
      <c r="P206" s="195">
        <f>SUM(P207:P212)</f>
        <v>0</v>
      </c>
      <c r="Q206" s="194"/>
      <c r="R206" s="195">
        <f>SUM(R207:R212)</f>
        <v>4.6710000000000002E-2</v>
      </c>
      <c r="S206" s="194"/>
      <c r="T206" s="196">
        <f>SUM(T207:T212)</f>
        <v>0</v>
      </c>
      <c r="AR206" s="197" t="s">
        <v>84</v>
      </c>
      <c r="AT206" s="198" t="s">
        <v>73</v>
      </c>
      <c r="AU206" s="198" t="s">
        <v>82</v>
      </c>
      <c r="AY206" s="197" t="s">
        <v>308</v>
      </c>
      <c r="BK206" s="199">
        <f>SUM(BK207:BK212)</f>
        <v>0</v>
      </c>
    </row>
    <row r="207" spans="2:65" s="1" customFormat="1" ht="22.5" customHeight="1">
      <c r="B207" s="42"/>
      <c r="C207" s="203" t="s">
        <v>702</v>
      </c>
      <c r="D207" s="203" t="s">
        <v>311</v>
      </c>
      <c r="E207" s="204" t="s">
        <v>4655</v>
      </c>
      <c r="F207" s="205" t="s">
        <v>4656</v>
      </c>
      <c r="G207" s="206" t="s">
        <v>508</v>
      </c>
      <c r="H207" s="207">
        <v>6</v>
      </c>
      <c r="I207" s="208"/>
      <c r="J207" s="209">
        <f>ROUND(I207*H207,2)</f>
        <v>0</v>
      </c>
      <c r="K207" s="205" t="s">
        <v>315</v>
      </c>
      <c r="L207" s="62"/>
      <c r="M207" s="210" t="s">
        <v>21</v>
      </c>
      <c r="N207" s="211" t="s">
        <v>45</v>
      </c>
      <c r="O207" s="43"/>
      <c r="P207" s="212">
        <f>O207*H207</f>
        <v>0</v>
      </c>
      <c r="Q207" s="212">
        <v>6.0000000000000001E-3</v>
      </c>
      <c r="R207" s="212">
        <f>Q207*H207</f>
        <v>3.6000000000000004E-2</v>
      </c>
      <c r="S207" s="212">
        <v>0</v>
      </c>
      <c r="T207" s="213">
        <f>S207*H207</f>
        <v>0</v>
      </c>
      <c r="AR207" s="25" t="s">
        <v>375</v>
      </c>
      <c r="AT207" s="25" t="s">
        <v>311</v>
      </c>
      <c r="AU207" s="25" t="s">
        <v>84</v>
      </c>
      <c r="AY207" s="25" t="s">
        <v>308</v>
      </c>
      <c r="BE207" s="214">
        <f>IF(N207="základní",J207,0)</f>
        <v>0</v>
      </c>
      <c r="BF207" s="214">
        <f>IF(N207="snížená",J207,0)</f>
        <v>0</v>
      </c>
      <c r="BG207" s="214">
        <f>IF(N207="zákl. přenesená",J207,0)</f>
        <v>0</v>
      </c>
      <c r="BH207" s="214">
        <f>IF(N207="sníž. přenesená",J207,0)</f>
        <v>0</v>
      </c>
      <c r="BI207" s="214">
        <f>IF(N207="nulová",J207,0)</f>
        <v>0</v>
      </c>
      <c r="BJ207" s="25" t="s">
        <v>82</v>
      </c>
      <c r="BK207" s="214">
        <f>ROUND(I207*H207,2)</f>
        <v>0</v>
      </c>
      <c r="BL207" s="25" t="s">
        <v>375</v>
      </c>
      <c r="BM207" s="25" t="s">
        <v>4657</v>
      </c>
    </row>
    <row r="208" spans="2:65" s="1" customFormat="1" ht="22.5" customHeight="1">
      <c r="B208" s="42"/>
      <c r="C208" s="277" t="s">
        <v>706</v>
      </c>
      <c r="D208" s="277" t="s">
        <v>1079</v>
      </c>
      <c r="E208" s="278" t="s">
        <v>4658</v>
      </c>
      <c r="F208" s="279" t="s">
        <v>4659</v>
      </c>
      <c r="G208" s="280" t="s">
        <v>508</v>
      </c>
      <c r="H208" s="281">
        <v>6.12</v>
      </c>
      <c r="I208" s="282"/>
      <c r="J208" s="283">
        <f>ROUND(I208*H208,2)</f>
        <v>0</v>
      </c>
      <c r="K208" s="279" t="s">
        <v>315</v>
      </c>
      <c r="L208" s="284"/>
      <c r="M208" s="285" t="s">
        <v>21</v>
      </c>
      <c r="N208" s="286" t="s">
        <v>45</v>
      </c>
      <c r="O208" s="43"/>
      <c r="P208" s="212">
        <f>O208*H208</f>
        <v>0</v>
      </c>
      <c r="Q208" s="212">
        <v>1.75E-3</v>
      </c>
      <c r="R208" s="212">
        <f>Q208*H208</f>
        <v>1.0710000000000001E-2</v>
      </c>
      <c r="S208" s="212">
        <v>0</v>
      </c>
      <c r="T208" s="213">
        <f>S208*H208</f>
        <v>0</v>
      </c>
      <c r="AR208" s="25" t="s">
        <v>619</v>
      </c>
      <c r="AT208" s="25" t="s">
        <v>1079</v>
      </c>
      <c r="AU208" s="25" t="s">
        <v>84</v>
      </c>
      <c r="AY208" s="25" t="s">
        <v>308</v>
      </c>
      <c r="BE208" s="214">
        <f>IF(N208="základní",J208,0)</f>
        <v>0</v>
      </c>
      <c r="BF208" s="214">
        <f>IF(N208="snížená",J208,0)</f>
        <v>0</v>
      </c>
      <c r="BG208" s="214">
        <f>IF(N208="zákl. přenesená",J208,0)</f>
        <v>0</v>
      </c>
      <c r="BH208" s="214">
        <f>IF(N208="sníž. přenesená",J208,0)</f>
        <v>0</v>
      </c>
      <c r="BI208" s="214">
        <f>IF(N208="nulová",J208,0)</f>
        <v>0</v>
      </c>
      <c r="BJ208" s="25" t="s">
        <v>82</v>
      </c>
      <c r="BK208" s="214">
        <f>ROUND(I208*H208,2)</f>
        <v>0</v>
      </c>
      <c r="BL208" s="25" t="s">
        <v>375</v>
      </c>
      <c r="BM208" s="25" t="s">
        <v>4660</v>
      </c>
    </row>
    <row r="209" spans="2:65" s="12" customFormat="1" ht="13.5">
      <c r="B209" s="221"/>
      <c r="C209" s="222"/>
      <c r="D209" s="223" t="s">
        <v>451</v>
      </c>
      <c r="E209" s="224" t="s">
        <v>21</v>
      </c>
      <c r="F209" s="225" t="s">
        <v>4661</v>
      </c>
      <c r="G209" s="222"/>
      <c r="H209" s="226" t="s">
        <v>21</v>
      </c>
      <c r="I209" s="227"/>
      <c r="J209" s="222"/>
      <c r="K209" s="222"/>
      <c r="L209" s="228"/>
      <c r="M209" s="229"/>
      <c r="N209" s="230"/>
      <c r="O209" s="230"/>
      <c r="P209" s="230"/>
      <c r="Q209" s="230"/>
      <c r="R209" s="230"/>
      <c r="S209" s="230"/>
      <c r="T209" s="231"/>
      <c r="AT209" s="232" t="s">
        <v>451</v>
      </c>
      <c r="AU209" s="232" t="s">
        <v>84</v>
      </c>
      <c r="AV209" s="12" t="s">
        <v>82</v>
      </c>
      <c r="AW209" s="12" t="s">
        <v>37</v>
      </c>
      <c r="AX209" s="12" t="s">
        <v>74</v>
      </c>
      <c r="AY209" s="232" t="s">
        <v>308</v>
      </c>
    </row>
    <row r="210" spans="2:65" s="13" customFormat="1" ht="13.5">
      <c r="B210" s="233"/>
      <c r="C210" s="234"/>
      <c r="D210" s="223" t="s">
        <v>451</v>
      </c>
      <c r="E210" s="235" t="s">
        <v>21</v>
      </c>
      <c r="F210" s="236" t="s">
        <v>4662</v>
      </c>
      <c r="G210" s="234"/>
      <c r="H210" s="237">
        <v>6</v>
      </c>
      <c r="I210" s="238"/>
      <c r="J210" s="234"/>
      <c r="K210" s="234"/>
      <c r="L210" s="239"/>
      <c r="M210" s="240"/>
      <c r="N210" s="241"/>
      <c r="O210" s="241"/>
      <c r="P210" s="241"/>
      <c r="Q210" s="241"/>
      <c r="R210" s="241"/>
      <c r="S210" s="241"/>
      <c r="T210" s="242"/>
      <c r="AT210" s="243" t="s">
        <v>451</v>
      </c>
      <c r="AU210" s="243" t="s">
        <v>84</v>
      </c>
      <c r="AV210" s="13" t="s">
        <v>84</v>
      </c>
      <c r="AW210" s="13" t="s">
        <v>37</v>
      </c>
      <c r="AX210" s="13" t="s">
        <v>82</v>
      </c>
      <c r="AY210" s="243" t="s">
        <v>308</v>
      </c>
    </row>
    <row r="211" spans="2:65" s="13" customFormat="1" ht="13.5">
      <c r="B211" s="233"/>
      <c r="C211" s="234"/>
      <c r="D211" s="246" t="s">
        <v>451</v>
      </c>
      <c r="E211" s="234"/>
      <c r="F211" s="257" t="s">
        <v>4663</v>
      </c>
      <c r="G211" s="234"/>
      <c r="H211" s="258">
        <v>6.12</v>
      </c>
      <c r="I211" s="238"/>
      <c r="J211" s="234"/>
      <c r="K211" s="234"/>
      <c r="L211" s="239"/>
      <c r="M211" s="240"/>
      <c r="N211" s="241"/>
      <c r="O211" s="241"/>
      <c r="P211" s="241"/>
      <c r="Q211" s="241"/>
      <c r="R211" s="241"/>
      <c r="S211" s="241"/>
      <c r="T211" s="242"/>
      <c r="AT211" s="243" t="s">
        <v>451</v>
      </c>
      <c r="AU211" s="243" t="s">
        <v>84</v>
      </c>
      <c r="AV211" s="13" t="s">
        <v>84</v>
      </c>
      <c r="AW211" s="13" t="s">
        <v>6</v>
      </c>
      <c r="AX211" s="13" t="s">
        <v>82</v>
      </c>
      <c r="AY211" s="243" t="s">
        <v>308</v>
      </c>
    </row>
    <row r="212" spans="2:65" s="1" customFormat="1" ht="22.5" customHeight="1">
      <c r="B212" s="42"/>
      <c r="C212" s="203" t="s">
        <v>710</v>
      </c>
      <c r="D212" s="203" t="s">
        <v>311</v>
      </c>
      <c r="E212" s="204" t="s">
        <v>2604</v>
      </c>
      <c r="F212" s="205" t="s">
        <v>2605</v>
      </c>
      <c r="G212" s="206" t="s">
        <v>719</v>
      </c>
      <c r="H212" s="207">
        <v>4.7E-2</v>
      </c>
      <c r="I212" s="208"/>
      <c r="J212" s="209">
        <f>ROUND(I212*H212,2)</f>
        <v>0</v>
      </c>
      <c r="K212" s="205" t="s">
        <v>315</v>
      </c>
      <c r="L212" s="62"/>
      <c r="M212" s="210" t="s">
        <v>21</v>
      </c>
      <c r="N212" s="211" t="s">
        <v>45</v>
      </c>
      <c r="O212" s="43"/>
      <c r="P212" s="212">
        <f>O212*H212</f>
        <v>0</v>
      </c>
      <c r="Q212" s="212">
        <v>0</v>
      </c>
      <c r="R212" s="212">
        <f>Q212*H212</f>
        <v>0</v>
      </c>
      <c r="S212" s="212">
        <v>0</v>
      </c>
      <c r="T212" s="213">
        <f>S212*H212</f>
        <v>0</v>
      </c>
      <c r="AR212" s="25" t="s">
        <v>375</v>
      </c>
      <c r="AT212" s="25" t="s">
        <v>311</v>
      </c>
      <c r="AU212" s="25" t="s">
        <v>84</v>
      </c>
      <c r="AY212" s="25" t="s">
        <v>308</v>
      </c>
      <c r="BE212" s="214">
        <f>IF(N212="základní",J212,0)</f>
        <v>0</v>
      </c>
      <c r="BF212" s="214">
        <f>IF(N212="snížená",J212,0)</f>
        <v>0</v>
      </c>
      <c r="BG212" s="214">
        <f>IF(N212="zákl. přenesená",J212,0)</f>
        <v>0</v>
      </c>
      <c r="BH212" s="214">
        <f>IF(N212="sníž. přenesená",J212,0)</f>
        <v>0</v>
      </c>
      <c r="BI212" s="214">
        <f>IF(N212="nulová",J212,0)</f>
        <v>0</v>
      </c>
      <c r="BJ212" s="25" t="s">
        <v>82</v>
      </c>
      <c r="BK212" s="214">
        <f>ROUND(I212*H212,2)</f>
        <v>0</v>
      </c>
      <c r="BL212" s="25" t="s">
        <v>375</v>
      </c>
      <c r="BM212" s="25" t="s">
        <v>4664</v>
      </c>
    </row>
    <row r="213" spans="2:65" s="11" customFormat="1" ht="37.35" customHeight="1">
      <c r="B213" s="186"/>
      <c r="C213" s="187"/>
      <c r="D213" s="188" t="s">
        <v>73</v>
      </c>
      <c r="E213" s="189" t="s">
        <v>2404</v>
      </c>
      <c r="F213" s="189" t="s">
        <v>2405</v>
      </c>
      <c r="G213" s="187"/>
      <c r="H213" s="187"/>
      <c r="I213" s="190"/>
      <c r="J213" s="191">
        <f>BK213</f>
        <v>0</v>
      </c>
      <c r="K213" s="187"/>
      <c r="L213" s="192"/>
      <c r="M213" s="193"/>
      <c r="N213" s="194"/>
      <c r="O213" s="194"/>
      <c r="P213" s="195">
        <f>P214</f>
        <v>0</v>
      </c>
      <c r="Q213" s="194"/>
      <c r="R213" s="195">
        <f>R214</f>
        <v>0</v>
      </c>
      <c r="S213" s="194"/>
      <c r="T213" s="196">
        <f>T214</f>
        <v>0</v>
      </c>
      <c r="AR213" s="197" t="s">
        <v>84</v>
      </c>
      <c r="AT213" s="198" t="s">
        <v>73</v>
      </c>
      <c r="AU213" s="198" t="s">
        <v>74</v>
      </c>
      <c r="AY213" s="197" t="s">
        <v>308</v>
      </c>
      <c r="BK213" s="199">
        <f>BK214</f>
        <v>0</v>
      </c>
    </row>
    <row r="214" spans="2:65" s="11" customFormat="1" ht="19.899999999999999" customHeight="1">
      <c r="B214" s="186"/>
      <c r="C214" s="187"/>
      <c r="D214" s="200" t="s">
        <v>73</v>
      </c>
      <c r="E214" s="201" t="s">
        <v>2911</v>
      </c>
      <c r="F214" s="201" t="s">
        <v>171</v>
      </c>
      <c r="G214" s="187"/>
      <c r="H214" s="187"/>
      <c r="I214" s="190"/>
      <c r="J214" s="202">
        <f>BK214</f>
        <v>0</v>
      </c>
      <c r="K214" s="187"/>
      <c r="L214" s="192"/>
      <c r="M214" s="193"/>
      <c r="N214" s="194"/>
      <c r="O214" s="194"/>
      <c r="P214" s="195">
        <f>SUM(P215:P224)</f>
        <v>0</v>
      </c>
      <c r="Q214" s="194"/>
      <c r="R214" s="195">
        <f>SUM(R215:R224)</f>
        <v>0</v>
      </c>
      <c r="S214" s="194"/>
      <c r="T214" s="196">
        <f>SUM(T215:T224)</f>
        <v>0</v>
      </c>
      <c r="AR214" s="197" t="s">
        <v>84</v>
      </c>
      <c r="AT214" s="198" t="s">
        <v>73</v>
      </c>
      <c r="AU214" s="198" t="s">
        <v>82</v>
      </c>
      <c r="AY214" s="197" t="s">
        <v>308</v>
      </c>
      <c r="BK214" s="199">
        <f>SUM(BK215:BK224)</f>
        <v>0</v>
      </c>
    </row>
    <row r="215" spans="2:65" s="1" customFormat="1" ht="22.5" customHeight="1">
      <c r="B215" s="42"/>
      <c r="C215" s="203" t="s">
        <v>716</v>
      </c>
      <c r="D215" s="203" t="s">
        <v>311</v>
      </c>
      <c r="E215" s="204" t="s">
        <v>4665</v>
      </c>
      <c r="F215" s="205" t="s">
        <v>4666</v>
      </c>
      <c r="G215" s="206" t="s">
        <v>508</v>
      </c>
      <c r="H215" s="207">
        <v>1234.9000000000001</v>
      </c>
      <c r="I215" s="208"/>
      <c r="J215" s="209">
        <f>ROUND(I215*H215,2)</f>
        <v>0</v>
      </c>
      <c r="K215" s="205" t="s">
        <v>315</v>
      </c>
      <c r="L215" s="62"/>
      <c r="M215" s="210" t="s">
        <v>21</v>
      </c>
      <c r="N215" s="211" t="s">
        <v>45</v>
      </c>
      <c r="O215" s="43"/>
      <c r="P215" s="212">
        <f>O215*H215</f>
        <v>0</v>
      </c>
      <c r="Q215" s="212">
        <v>0</v>
      </c>
      <c r="R215" s="212">
        <f>Q215*H215</f>
        <v>0</v>
      </c>
      <c r="S215" s="212">
        <v>0</v>
      </c>
      <c r="T215" s="213">
        <f>S215*H215</f>
        <v>0</v>
      </c>
      <c r="AR215" s="25" t="s">
        <v>375</v>
      </c>
      <c r="AT215" s="25" t="s">
        <v>311</v>
      </c>
      <c r="AU215" s="25" t="s">
        <v>84</v>
      </c>
      <c r="AY215" s="25" t="s">
        <v>308</v>
      </c>
      <c r="BE215" s="214">
        <f>IF(N215="základní",J215,0)</f>
        <v>0</v>
      </c>
      <c r="BF215" s="214">
        <f>IF(N215="snížená",J215,0)</f>
        <v>0</v>
      </c>
      <c r="BG215" s="214">
        <f>IF(N215="zákl. přenesená",J215,0)</f>
        <v>0</v>
      </c>
      <c r="BH215" s="214">
        <f>IF(N215="sníž. přenesená",J215,0)</f>
        <v>0</v>
      </c>
      <c r="BI215" s="214">
        <f>IF(N215="nulová",J215,0)</f>
        <v>0</v>
      </c>
      <c r="BJ215" s="25" t="s">
        <v>82</v>
      </c>
      <c r="BK215" s="214">
        <f>ROUND(I215*H215,2)</f>
        <v>0</v>
      </c>
      <c r="BL215" s="25" t="s">
        <v>375</v>
      </c>
      <c r="BM215" s="25" t="s">
        <v>4667</v>
      </c>
    </row>
    <row r="216" spans="2:65" s="1" customFormat="1" ht="27">
      <c r="B216" s="42"/>
      <c r="C216" s="64"/>
      <c r="D216" s="223" t="s">
        <v>1656</v>
      </c>
      <c r="E216" s="64"/>
      <c r="F216" s="292" t="s">
        <v>4668</v>
      </c>
      <c r="G216" s="64"/>
      <c r="H216" s="64"/>
      <c r="I216" s="173"/>
      <c r="J216" s="64"/>
      <c r="K216" s="64"/>
      <c r="L216" s="62"/>
      <c r="M216" s="291"/>
      <c r="N216" s="43"/>
      <c r="O216" s="43"/>
      <c r="P216" s="43"/>
      <c r="Q216" s="43"/>
      <c r="R216" s="43"/>
      <c r="S216" s="43"/>
      <c r="T216" s="79"/>
      <c r="AT216" s="25" t="s">
        <v>1656</v>
      </c>
      <c r="AU216" s="25" t="s">
        <v>84</v>
      </c>
    </row>
    <row r="217" spans="2:65" s="13" customFormat="1" ht="13.5">
      <c r="B217" s="233"/>
      <c r="C217" s="234"/>
      <c r="D217" s="223" t="s">
        <v>451</v>
      </c>
      <c r="E217" s="235" t="s">
        <v>21</v>
      </c>
      <c r="F217" s="236" t="s">
        <v>4669</v>
      </c>
      <c r="G217" s="234"/>
      <c r="H217" s="237">
        <v>526.9</v>
      </c>
      <c r="I217" s="238"/>
      <c r="J217" s="234"/>
      <c r="K217" s="234"/>
      <c r="L217" s="239"/>
      <c r="M217" s="240"/>
      <c r="N217" s="241"/>
      <c r="O217" s="241"/>
      <c r="P217" s="241"/>
      <c r="Q217" s="241"/>
      <c r="R217" s="241"/>
      <c r="S217" s="241"/>
      <c r="T217" s="242"/>
      <c r="AT217" s="243" t="s">
        <v>451</v>
      </c>
      <c r="AU217" s="243" t="s">
        <v>84</v>
      </c>
      <c r="AV217" s="13" t="s">
        <v>84</v>
      </c>
      <c r="AW217" s="13" t="s">
        <v>37</v>
      </c>
      <c r="AX217" s="13" t="s">
        <v>74</v>
      </c>
      <c r="AY217" s="243" t="s">
        <v>308</v>
      </c>
    </row>
    <row r="218" spans="2:65" s="13" customFormat="1" ht="13.5">
      <c r="B218" s="233"/>
      <c r="C218" s="234"/>
      <c r="D218" s="223" t="s">
        <v>451</v>
      </c>
      <c r="E218" s="235" t="s">
        <v>21</v>
      </c>
      <c r="F218" s="236" t="s">
        <v>4670</v>
      </c>
      <c r="G218" s="234"/>
      <c r="H218" s="237">
        <v>302.3</v>
      </c>
      <c r="I218" s="238"/>
      <c r="J218" s="234"/>
      <c r="K218" s="234"/>
      <c r="L218" s="239"/>
      <c r="M218" s="240"/>
      <c r="N218" s="241"/>
      <c r="O218" s="241"/>
      <c r="P218" s="241"/>
      <c r="Q218" s="241"/>
      <c r="R218" s="241"/>
      <c r="S218" s="241"/>
      <c r="T218" s="242"/>
      <c r="AT218" s="243" t="s">
        <v>451</v>
      </c>
      <c r="AU218" s="243" t="s">
        <v>84</v>
      </c>
      <c r="AV218" s="13" t="s">
        <v>84</v>
      </c>
      <c r="AW218" s="13" t="s">
        <v>37</v>
      </c>
      <c r="AX218" s="13" t="s">
        <v>74</v>
      </c>
      <c r="AY218" s="243" t="s">
        <v>308</v>
      </c>
    </row>
    <row r="219" spans="2:65" s="13" customFormat="1" ht="13.5">
      <c r="B219" s="233"/>
      <c r="C219" s="234"/>
      <c r="D219" s="223" t="s">
        <v>451</v>
      </c>
      <c r="E219" s="235" t="s">
        <v>21</v>
      </c>
      <c r="F219" s="236" t="s">
        <v>4671</v>
      </c>
      <c r="G219" s="234"/>
      <c r="H219" s="237">
        <v>288.8</v>
      </c>
      <c r="I219" s="238"/>
      <c r="J219" s="234"/>
      <c r="K219" s="234"/>
      <c r="L219" s="239"/>
      <c r="M219" s="240"/>
      <c r="N219" s="241"/>
      <c r="O219" s="241"/>
      <c r="P219" s="241"/>
      <c r="Q219" s="241"/>
      <c r="R219" s="241"/>
      <c r="S219" s="241"/>
      <c r="T219" s="242"/>
      <c r="AT219" s="243" t="s">
        <v>451</v>
      </c>
      <c r="AU219" s="243" t="s">
        <v>84</v>
      </c>
      <c r="AV219" s="13" t="s">
        <v>84</v>
      </c>
      <c r="AW219" s="13" t="s">
        <v>37</v>
      </c>
      <c r="AX219" s="13" t="s">
        <v>74</v>
      </c>
      <c r="AY219" s="243" t="s">
        <v>308</v>
      </c>
    </row>
    <row r="220" spans="2:65" s="13" customFormat="1" ht="13.5">
      <c r="B220" s="233"/>
      <c r="C220" s="234"/>
      <c r="D220" s="246" t="s">
        <v>451</v>
      </c>
      <c r="E220" s="256" t="s">
        <v>21</v>
      </c>
      <c r="F220" s="257" t="s">
        <v>4672</v>
      </c>
      <c r="G220" s="234"/>
      <c r="H220" s="258">
        <v>116.9</v>
      </c>
      <c r="I220" s="238"/>
      <c r="J220" s="234"/>
      <c r="K220" s="234"/>
      <c r="L220" s="239"/>
      <c r="M220" s="240"/>
      <c r="N220" s="241"/>
      <c r="O220" s="241"/>
      <c r="P220" s="241"/>
      <c r="Q220" s="241"/>
      <c r="R220" s="241"/>
      <c r="S220" s="241"/>
      <c r="T220" s="242"/>
      <c r="AT220" s="243" t="s">
        <v>451</v>
      </c>
      <c r="AU220" s="243" t="s">
        <v>84</v>
      </c>
      <c r="AV220" s="13" t="s">
        <v>84</v>
      </c>
      <c r="AW220" s="13" t="s">
        <v>37</v>
      </c>
      <c r="AX220" s="13" t="s">
        <v>74</v>
      </c>
      <c r="AY220" s="243" t="s">
        <v>308</v>
      </c>
    </row>
    <row r="221" spans="2:65" s="1" customFormat="1" ht="22.5" customHeight="1">
      <c r="B221" s="42"/>
      <c r="C221" s="277" t="s">
        <v>721</v>
      </c>
      <c r="D221" s="277" t="s">
        <v>1079</v>
      </c>
      <c r="E221" s="278" t="s">
        <v>2931</v>
      </c>
      <c r="F221" s="279" t="s">
        <v>4673</v>
      </c>
      <c r="G221" s="280" t="s">
        <v>508</v>
      </c>
      <c r="H221" s="281">
        <v>1271.9469999999999</v>
      </c>
      <c r="I221" s="282"/>
      <c r="J221" s="283">
        <f>ROUND(I221*H221,2)</f>
        <v>0</v>
      </c>
      <c r="K221" s="279" t="s">
        <v>21</v>
      </c>
      <c r="L221" s="284"/>
      <c r="M221" s="285" t="s">
        <v>21</v>
      </c>
      <c r="N221" s="286" t="s">
        <v>45</v>
      </c>
      <c r="O221" s="43"/>
      <c r="P221" s="212">
        <f>O221*H221</f>
        <v>0</v>
      </c>
      <c r="Q221" s="212">
        <v>0</v>
      </c>
      <c r="R221" s="212">
        <f>Q221*H221</f>
        <v>0</v>
      </c>
      <c r="S221" s="212">
        <v>0</v>
      </c>
      <c r="T221" s="213">
        <f>S221*H221</f>
        <v>0</v>
      </c>
      <c r="AR221" s="25" t="s">
        <v>619</v>
      </c>
      <c r="AT221" s="25" t="s">
        <v>1079</v>
      </c>
      <c r="AU221" s="25" t="s">
        <v>84</v>
      </c>
      <c r="AY221" s="25" t="s">
        <v>308</v>
      </c>
      <c r="BE221" s="214">
        <f>IF(N221="základní",J221,0)</f>
        <v>0</v>
      </c>
      <c r="BF221" s="214">
        <f>IF(N221="snížená",J221,0)</f>
        <v>0</v>
      </c>
      <c r="BG221" s="214">
        <f>IF(N221="zákl. přenesená",J221,0)</f>
        <v>0</v>
      </c>
      <c r="BH221" s="214">
        <f>IF(N221="sníž. přenesená",J221,0)</f>
        <v>0</v>
      </c>
      <c r="BI221" s="214">
        <f>IF(N221="nulová",J221,0)</f>
        <v>0</v>
      </c>
      <c r="BJ221" s="25" t="s">
        <v>82</v>
      </c>
      <c r="BK221" s="214">
        <f>ROUND(I221*H221,2)</f>
        <v>0</v>
      </c>
      <c r="BL221" s="25" t="s">
        <v>375</v>
      </c>
      <c r="BM221" s="25" t="s">
        <v>4674</v>
      </c>
    </row>
    <row r="222" spans="2:65" s="1" customFormat="1" ht="40.5">
      <c r="B222" s="42"/>
      <c r="C222" s="64"/>
      <c r="D222" s="223" t="s">
        <v>1656</v>
      </c>
      <c r="E222" s="64"/>
      <c r="F222" s="292" t="s">
        <v>4675</v>
      </c>
      <c r="G222" s="64"/>
      <c r="H222" s="64"/>
      <c r="I222" s="173"/>
      <c r="J222" s="64"/>
      <c r="K222" s="64"/>
      <c r="L222" s="62"/>
      <c r="M222" s="291"/>
      <c r="N222" s="43"/>
      <c r="O222" s="43"/>
      <c r="P222" s="43"/>
      <c r="Q222" s="43"/>
      <c r="R222" s="43"/>
      <c r="S222" s="43"/>
      <c r="T222" s="79"/>
      <c r="AT222" s="25" t="s">
        <v>1656</v>
      </c>
      <c r="AU222" s="25" t="s">
        <v>84</v>
      </c>
    </row>
    <row r="223" spans="2:65" s="13" customFormat="1" ht="13.5">
      <c r="B223" s="233"/>
      <c r="C223" s="234"/>
      <c r="D223" s="246" t="s">
        <v>451</v>
      </c>
      <c r="E223" s="234"/>
      <c r="F223" s="257" t="s">
        <v>4676</v>
      </c>
      <c r="G223" s="234"/>
      <c r="H223" s="258">
        <v>1271.9469999999999</v>
      </c>
      <c r="I223" s="238"/>
      <c r="J223" s="234"/>
      <c r="K223" s="234"/>
      <c r="L223" s="239"/>
      <c r="M223" s="240"/>
      <c r="N223" s="241"/>
      <c r="O223" s="241"/>
      <c r="P223" s="241"/>
      <c r="Q223" s="241"/>
      <c r="R223" s="241"/>
      <c r="S223" s="241"/>
      <c r="T223" s="242"/>
      <c r="AT223" s="243" t="s">
        <v>451</v>
      </c>
      <c r="AU223" s="243" t="s">
        <v>84</v>
      </c>
      <c r="AV223" s="13" t="s">
        <v>84</v>
      </c>
      <c r="AW223" s="13" t="s">
        <v>6</v>
      </c>
      <c r="AX223" s="13" t="s">
        <v>82</v>
      </c>
      <c r="AY223" s="243" t="s">
        <v>308</v>
      </c>
    </row>
    <row r="224" spans="2:65" s="1" customFormat="1" ht="22.5" customHeight="1">
      <c r="B224" s="42"/>
      <c r="C224" s="203" t="s">
        <v>725</v>
      </c>
      <c r="D224" s="203" t="s">
        <v>311</v>
      </c>
      <c r="E224" s="204" t="s">
        <v>4677</v>
      </c>
      <c r="F224" s="205" t="s">
        <v>4678</v>
      </c>
      <c r="G224" s="206" t="s">
        <v>4679</v>
      </c>
      <c r="H224" s="295"/>
      <c r="I224" s="208"/>
      <c r="J224" s="209">
        <f>ROUND(I224*H224,2)</f>
        <v>0</v>
      </c>
      <c r="K224" s="205" t="s">
        <v>315</v>
      </c>
      <c r="L224" s="62"/>
      <c r="M224" s="210" t="s">
        <v>21</v>
      </c>
      <c r="N224" s="215" t="s">
        <v>45</v>
      </c>
      <c r="O224" s="216"/>
      <c r="P224" s="217">
        <f>O224*H224</f>
        <v>0</v>
      </c>
      <c r="Q224" s="217">
        <v>0</v>
      </c>
      <c r="R224" s="217">
        <f>Q224*H224</f>
        <v>0</v>
      </c>
      <c r="S224" s="217">
        <v>0</v>
      </c>
      <c r="T224" s="218">
        <f>S224*H224</f>
        <v>0</v>
      </c>
      <c r="AR224" s="25" t="s">
        <v>375</v>
      </c>
      <c r="AT224" s="25" t="s">
        <v>311</v>
      </c>
      <c r="AU224" s="25" t="s">
        <v>84</v>
      </c>
      <c r="AY224" s="25" t="s">
        <v>308</v>
      </c>
      <c r="BE224" s="214">
        <f>IF(N224="základní",J224,0)</f>
        <v>0</v>
      </c>
      <c r="BF224" s="214">
        <f>IF(N224="snížená",J224,0)</f>
        <v>0</v>
      </c>
      <c r="BG224" s="214">
        <f>IF(N224="zákl. přenesená",J224,0)</f>
        <v>0</v>
      </c>
      <c r="BH224" s="214">
        <f>IF(N224="sníž. přenesená",J224,0)</f>
        <v>0</v>
      </c>
      <c r="BI224" s="214">
        <f>IF(N224="nulová",J224,0)</f>
        <v>0</v>
      </c>
      <c r="BJ224" s="25" t="s">
        <v>82</v>
      </c>
      <c r="BK224" s="214">
        <f>ROUND(I224*H224,2)</f>
        <v>0</v>
      </c>
      <c r="BL224" s="25" t="s">
        <v>375</v>
      </c>
      <c r="BM224" s="25" t="s">
        <v>4680</v>
      </c>
    </row>
    <row r="225" spans="2:12" s="1" customFormat="1" ht="6.95" customHeight="1">
      <c r="B225" s="57"/>
      <c r="C225" s="58"/>
      <c r="D225" s="58"/>
      <c r="E225" s="58"/>
      <c r="F225" s="58"/>
      <c r="G225" s="58"/>
      <c r="H225" s="58"/>
      <c r="I225" s="149"/>
      <c r="J225" s="58"/>
      <c r="K225" s="58"/>
      <c r="L225" s="62"/>
    </row>
  </sheetData>
  <sheetProtection password="CC35" sheet="1" objects="1" scenarios="1" formatCells="0" formatColumns="0" formatRows="0" sort="0" autoFilter="0"/>
  <autoFilter ref="C89:K224"/>
  <mergeCells count="12">
    <mergeCell ref="G1:H1"/>
    <mergeCell ref="L2:V2"/>
    <mergeCell ref="E49:H49"/>
    <mergeCell ref="E51:H51"/>
    <mergeCell ref="E78:H78"/>
    <mergeCell ref="E80:H80"/>
    <mergeCell ref="E82:H82"/>
    <mergeCell ref="E7:H7"/>
    <mergeCell ref="E9:H9"/>
    <mergeCell ref="E11:H11"/>
    <mergeCell ref="E26:H26"/>
    <mergeCell ref="E47:H47"/>
  </mergeCells>
  <hyperlinks>
    <hyperlink ref="F1:G1" location="C2" display="1) Krycí list soupisu"/>
    <hyperlink ref="G1:H1" location="C58" display="2) Rekapitulace"/>
    <hyperlink ref="J1" location="C89" display="3) Soupis prací"/>
    <hyperlink ref="L1:V1" location="'Rekapitulace stavby'!C2" display="Rekapitulace stavby"/>
  </hyperlinks>
  <pageMargins left="0.58333330000000005" right="0.58333330000000005" top="0.58333330000000005" bottom="0.58333330000000005" header="0" footer="0"/>
  <pageSetup paperSize="9" fitToHeight="100" orientation="landscape" blackAndWhite="1" r:id="rId1"/>
  <headerFooter>
    <oddFooter>&amp;CStrana &amp;P z &amp;N</oddFooter>
  </headerFooter>
  <drawing r:id="rId2"/>
</worksheet>
</file>

<file path=xl/worksheets/sheet19.xml><?xml version="1.0" encoding="utf-8"?>
<worksheet xmlns="http://schemas.openxmlformats.org/spreadsheetml/2006/main" xmlns:r="http://schemas.openxmlformats.org/officeDocument/2006/relationships">
  <sheetPr>
    <pageSetUpPr fitToPage="1"/>
  </sheetPr>
  <dimension ref="A1:BR614"/>
  <sheetViews>
    <sheetView showGridLines="0" workbookViewId="0">
      <pane ySplit="1" topLeftCell="A2" activePane="bottomLeft" state="frozen"/>
      <selection pane="bottomLeft"/>
    </sheetView>
  </sheetViews>
  <sheetFormatPr defaultRowHeight="15"/>
  <cols>
    <col min="1" max="1" width="8.33203125" customWidth="1"/>
    <col min="2" max="2" width="1.6640625" customWidth="1"/>
    <col min="3" max="3" width="4.1640625" customWidth="1"/>
    <col min="4" max="4" width="4.33203125" customWidth="1"/>
    <col min="5" max="5" width="17.1640625" customWidth="1"/>
    <col min="6" max="6" width="75" customWidth="1"/>
    <col min="7" max="7" width="8.6640625" customWidth="1"/>
    <col min="8" max="8" width="11.1640625" customWidth="1"/>
    <col min="9" max="9" width="12.6640625" style="121" customWidth="1"/>
    <col min="10" max="10" width="23.5" customWidth="1"/>
    <col min="11" max="11" width="15.5" customWidth="1"/>
    <col min="19" max="19" width="8.1640625" customWidth="1"/>
    <col min="20" max="20" width="29.6640625" customWidth="1"/>
    <col min="21" max="21" width="16.33203125"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1" spans="1:70" ht="21.75" customHeight="1">
      <c r="A1" s="22"/>
      <c r="B1" s="122"/>
      <c r="C1" s="122"/>
      <c r="D1" s="123" t="s">
        <v>1</v>
      </c>
      <c r="E1" s="122"/>
      <c r="F1" s="124" t="s">
        <v>272</v>
      </c>
      <c r="G1" s="427" t="s">
        <v>273</v>
      </c>
      <c r="H1" s="427"/>
      <c r="I1" s="125"/>
      <c r="J1" s="124" t="s">
        <v>274</v>
      </c>
      <c r="K1" s="123" t="s">
        <v>275</v>
      </c>
      <c r="L1" s="124" t="s">
        <v>276</v>
      </c>
      <c r="M1" s="124"/>
      <c r="N1" s="124"/>
      <c r="O1" s="124"/>
      <c r="P1" s="124"/>
      <c r="Q1" s="124"/>
      <c r="R1" s="124"/>
      <c r="S1" s="124"/>
      <c r="T1" s="124"/>
      <c r="U1" s="21"/>
      <c r="V1" s="21"/>
      <c r="W1" s="22"/>
      <c r="X1" s="22"/>
      <c r="Y1" s="22"/>
      <c r="Z1" s="22"/>
      <c r="AA1" s="22"/>
      <c r="AB1" s="22"/>
      <c r="AC1" s="22"/>
      <c r="AD1" s="22"/>
      <c r="AE1" s="22"/>
      <c r="AF1" s="22"/>
      <c r="AG1" s="22"/>
      <c r="AH1" s="22"/>
      <c r="AI1" s="22"/>
      <c r="AJ1" s="22"/>
      <c r="AK1" s="22"/>
      <c r="AL1" s="22"/>
      <c r="AM1" s="22"/>
      <c r="AN1" s="22"/>
      <c r="AO1" s="22"/>
      <c r="AP1" s="22"/>
      <c r="AQ1" s="22"/>
      <c r="AR1" s="22"/>
      <c r="AS1" s="22"/>
      <c r="AT1" s="22"/>
      <c r="AU1" s="22"/>
      <c r="AV1" s="22"/>
      <c r="AW1" s="22"/>
      <c r="AX1" s="22"/>
      <c r="AY1" s="22"/>
      <c r="AZ1" s="22"/>
      <c r="BA1" s="22"/>
      <c r="BB1" s="22"/>
      <c r="BC1" s="22"/>
      <c r="BD1" s="22"/>
      <c r="BE1" s="22"/>
      <c r="BF1" s="22"/>
      <c r="BG1" s="22"/>
      <c r="BH1" s="22"/>
      <c r="BI1" s="22"/>
      <c r="BJ1" s="22"/>
      <c r="BK1" s="22"/>
      <c r="BL1" s="22"/>
      <c r="BM1" s="22"/>
      <c r="BN1" s="22"/>
      <c r="BO1" s="22"/>
      <c r="BP1" s="22"/>
      <c r="BQ1" s="22"/>
      <c r="BR1" s="22"/>
    </row>
    <row r="2" spans="1:70" ht="36.950000000000003" customHeight="1">
      <c r="L2" s="419"/>
      <c r="M2" s="419"/>
      <c r="N2" s="419"/>
      <c r="O2" s="419"/>
      <c r="P2" s="419"/>
      <c r="Q2" s="419"/>
      <c r="R2" s="419"/>
      <c r="S2" s="419"/>
      <c r="T2" s="419"/>
      <c r="U2" s="419"/>
      <c r="V2" s="419"/>
      <c r="AT2" s="25" t="s">
        <v>151</v>
      </c>
    </row>
    <row r="3" spans="1:70" ht="6.95" customHeight="1">
      <c r="B3" s="26"/>
      <c r="C3" s="27"/>
      <c r="D3" s="27"/>
      <c r="E3" s="27"/>
      <c r="F3" s="27"/>
      <c r="G3" s="27"/>
      <c r="H3" s="27"/>
      <c r="I3" s="126"/>
      <c r="J3" s="27"/>
      <c r="K3" s="28"/>
      <c r="AT3" s="25" t="s">
        <v>84</v>
      </c>
    </row>
    <row r="4" spans="1:70" ht="36.950000000000003" customHeight="1">
      <c r="B4" s="29"/>
      <c r="C4" s="30"/>
      <c r="D4" s="31" t="s">
        <v>277</v>
      </c>
      <c r="E4" s="30"/>
      <c r="F4" s="30"/>
      <c r="G4" s="30"/>
      <c r="H4" s="30"/>
      <c r="I4" s="127"/>
      <c r="J4" s="30"/>
      <c r="K4" s="32"/>
      <c r="M4" s="33" t="s">
        <v>12</v>
      </c>
      <c r="AT4" s="25" t="s">
        <v>6</v>
      </c>
    </row>
    <row r="5" spans="1:70" ht="6.95" customHeight="1">
      <c r="B5" s="29"/>
      <c r="C5" s="30"/>
      <c r="D5" s="30"/>
      <c r="E5" s="30"/>
      <c r="F5" s="30"/>
      <c r="G5" s="30"/>
      <c r="H5" s="30"/>
      <c r="I5" s="127"/>
      <c r="J5" s="30"/>
      <c r="K5" s="32"/>
    </row>
    <row r="6" spans="1:70">
      <c r="B6" s="29"/>
      <c r="C6" s="30"/>
      <c r="D6" s="38" t="s">
        <v>18</v>
      </c>
      <c r="E6" s="30"/>
      <c r="F6" s="30"/>
      <c r="G6" s="30"/>
      <c r="H6" s="30"/>
      <c r="I6" s="127"/>
      <c r="J6" s="30"/>
      <c r="K6" s="32"/>
    </row>
    <row r="7" spans="1:70" ht="22.5" customHeight="1">
      <c r="B7" s="29"/>
      <c r="C7" s="30"/>
      <c r="D7" s="30"/>
      <c r="E7" s="420" t="str">
        <f>'Rekapitulace stavby'!K6</f>
        <v>Národní telemedicínské centrum</v>
      </c>
      <c r="F7" s="421"/>
      <c r="G7" s="421"/>
      <c r="H7" s="421"/>
      <c r="I7" s="127"/>
      <c r="J7" s="30"/>
      <c r="K7" s="32"/>
    </row>
    <row r="8" spans="1:70">
      <c r="B8" s="29"/>
      <c r="C8" s="30"/>
      <c r="D8" s="38" t="s">
        <v>278</v>
      </c>
      <c r="E8" s="30"/>
      <c r="F8" s="30"/>
      <c r="G8" s="30"/>
      <c r="H8" s="30"/>
      <c r="I8" s="127"/>
      <c r="J8" s="30"/>
      <c r="K8" s="32"/>
    </row>
    <row r="9" spans="1:70" s="1" customFormat="1" ht="22.5" customHeight="1">
      <c r="B9" s="42"/>
      <c r="C9" s="43"/>
      <c r="D9" s="43"/>
      <c r="E9" s="420" t="s">
        <v>4466</v>
      </c>
      <c r="F9" s="423"/>
      <c r="G9" s="423"/>
      <c r="H9" s="423"/>
      <c r="I9" s="128"/>
      <c r="J9" s="43"/>
      <c r="K9" s="46"/>
    </row>
    <row r="10" spans="1:70" s="1" customFormat="1">
      <c r="B10" s="42"/>
      <c r="C10" s="43"/>
      <c r="D10" s="38" t="s">
        <v>425</v>
      </c>
      <c r="E10" s="43"/>
      <c r="F10" s="43"/>
      <c r="G10" s="43"/>
      <c r="H10" s="43"/>
      <c r="I10" s="128"/>
      <c r="J10" s="43"/>
      <c r="K10" s="46"/>
    </row>
    <row r="11" spans="1:70" s="1" customFormat="1" ht="36.950000000000003" customHeight="1">
      <c r="B11" s="42"/>
      <c r="C11" s="43"/>
      <c r="D11" s="43"/>
      <c r="E11" s="422" t="s">
        <v>4681</v>
      </c>
      <c r="F11" s="423"/>
      <c r="G11" s="423"/>
      <c r="H11" s="423"/>
      <c r="I11" s="128"/>
      <c r="J11" s="43"/>
      <c r="K11" s="46"/>
    </row>
    <row r="12" spans="1:70" s="1" customFormat="1" ht="13.5">
      <c r="B12" s="42"/>
      <c r="C12" s="43"/>
      <c r="D12" s="43"/>
      <c r="E12" s="43"/>
      <c r="F12" s="43"/>
      <c r="G12" s="43"/>
      <c r="H12" s="43"/>
      <c r="I12" s="128"/>
      <c r="J12" s="43"/>
      <c r="K12" s="46"/>
    </row>
    <row r="13" spans="1:70" s="1" customFormat="1" ht="14.45" customHeight="1">
      <c r="B13" s="42"/>
      <c r="C13" s="43"/>
      <c r="D13" s="38" t="s">
        <v>20</v>
      </c>
      <c r="E13" s="43"/>
      <c r="F13" s="36" t="s">
        <v>21</v>
      </c>
      <c r="G13" s="43"/>
      <c r="H13" s="43"/>
      <c r="I13" s="129" t="s">
        <v>22</v>
      </c>
      <c r="J13" s="36" t="s">
        <v>21</v>
      </c>
      <c r="K13" s="46"/>
    </row>
    <row r="14" spans="1:70" s="1" customFormat="1" ht="14.45" customHeight="1">
      <c r="B14" s="42"/>
      <c r="C14" s="43"/>
      <c r="D14" s="38" t="s">
        <v>23</v>
      </c>
      <c r="E14" s="43"/>
      <c r="F14" s="36" t="s">
        <v>24</v>
      </c>
      <c r="G14" s="43"/>
      <c r="H14" s="43"/>
      <c r="I14" s="129" t="s">
        <v>25</v>
      </c>
      <c r="J14" s="130" t="str">
        <f>'Rekapitulace stavby'!AN8</f>
        <v>26.1.2017</v>
      </c>
      <c r="K14" s="46"/>
    </row>
    <row r="15" spans="1:70" s="1" customFormat="1" ht="10.9" customHeight="1">
      <c r="B15" s="42"/>
      <c r="C15" s="43"/>
      <c r="D15" s="43"/>
      <c r="E15" s="43"/>
      <c r="F15" s="43"/>
      <c r="G15" s="43"/>
      <c r="H15" s="43"/>
      <c r="I15" s="128"/>
      <c r="J15" s="43"/>
      <c r="K15" s="46"/>
    </row>
    <row r="16" spans="1:70" s="1" customFormat="1" ht="14.45" customHeight="1">
      <c r="B16" s="42"/>
      <c r="C16" s="43"/>
      <c r="D16" s="38" t="s">
        <v>27</v>
      </c>
      <c r="E16" s="43"/>
      <c r="F16" s="43"/>
      <c r="G16" s="43"/>
      <c r="H16" s="43"/>
      <c r="I16" s="129" t="s">
        <v>28</v>
      </c>
      <c r="J16" s="36" t="s">
        <v>29</v>
      </c>
      <c r="K16" s="46"/>
    </row>
    <row r="17" spans="2:11" s="1" customFormat="1" ht="18" customHeight="1">
      <c r="B17" s="42"/>
      <c r="C17" s="43"/>
      <c r="D17" s="43"/>
      <c r="E17" s="36" t="s">
        <v>30</v>
      </c>
      <c r="F17" s="43"/>
      <c r="G17" s="43"/>
      <c r="H17" s="43"/>
      <c r="I17" s="129" t="s">
        <v>31</v>
      </c>
      <c r="J17" s="36" t="s">
        <v>21</v>
      </c>
      <c r="K17" s="46"/>
    </row>
    <row r="18" spans="2:11" s="1" customFormat="1" ht="6.95" customHeight="1">
      <c r="B18" s="42"/>
      <c r="C18" s="43"/>
      <c r="D18" s="43"/>
      <c r="E18" s="43"/>
      <c r="F18" s="43"/>
      <c r="G18" s="43"/>
      <c r="H18" s="43"/>
      <c r="I18" s="128"/>
      <c r="J18" s="43"/>
      <c r="K18" s="46"/>
    </row>
    <row r="19" spans="2:11" s="1" customFormat="1" ht="14.45" customHeight="1">
      <c r="B19" s="42"/>
      <c r="C19" s="43"/>
      <c r="D19" s="38" t="s">
        <v>32</v>
      </c>
      <c r="E19" s="43"/>
      <c r="F19" s="43"/>
      <c r="G19" s="43"/>
      <c r="H19" s="43"/>
      <c r="I19" s="129" t="s">
        <v>28</v>
      </c>
      <c r="J19" s="36" t="str">
        <f>IF('Rekapitulace stavby'!AN13="Vyplň údaj","",IF('Rekapitulace stavby'!AN13="","",'Rekapitulace stavby'!AN13))</f>
        <v/>
      </c>
      <c r="K19" s="46"/>
    </row>
    <row r="20" spans="2:11" s="1" customFormat="1" ht="18" customHeight="1">
      <c r="B20" s="42"/>
      <c r="C20" s="43"/>
      <c r="D20" s="43"/>
      <c r="E20" s="36" t="str">
        <f>IF('Rekapitulace stavby'!E14="Vyplň údaj","",IF('Rekapitulace stavby'!E14="","",'Rekapitulace stavby'!E14))</f>
        <v/>
      </c>
      <c r="F20" s="43"/>
      <c r="G20" s="43"/>
      <c r="H20" s="43"/>
      <c r="I20" s="129" t="s">
        <v>31</v>
      </c>
      <c r="J20" s="36" t="str">
        <f>IF('Rekapitulace stavby'!AN14="Vyplň údaj","",IF('Rekapitulace stavby'!AN14="","",'Rekapitulace stavby'!AN14))</f>
        <v/>
      </c>
      <c r="K20" s="46"/>
    </row>
    <row r="21" spans="2:11" s="1" customFormat="1" ht="6.95" customHeight="1">
      <c r="B21" s="42"/>
      <c r="C21" s="43"/>
      <c r="D21" s="43"/>
      <c r="E21" s="43"/>
      <c r="F21" s="43"/>
      <c r="G21" s="43"/>
      <c r="H21" s="43"/>
      <c r="I21" s="128"/>
      <c r="J21" s="43"/>
      <c r="K21" s="46"/>
    </row>
    <row r="22" spans="2:11" s="1" customFormat="1" ht="14.45" customHeight="1">
      <c r="B22" s="42"/>
      <c r="C22" s="43"/>
      <c r="D22" s="38" t="s">
        <v>34</v>
      </c>
      <c r="E22" s="43"/>
      <c r="F22" s="43"/>
      <c r="G22" s="43"/>
      <c r="H22" s="43"/>
      <c r="I22" s="129" t="s">
        <v>28</v>
      </c>
      <c r="J22" s="36" t="s">
        <v>35</v>
      </c>
      <c r="K22" s="46"/>
    </row>
    <row r="23" spans="2:11" s="1" customFormat="1" ht="18" customHeight="1">
      <c r="B23" s="42"/>
      <c r="C23" s="43"/>
      <c r="D23" s="43"/>
      <c r="E23" s="36" t="s">
        <v>36</v>
      </c>
      <c r="F23" s="43"/>
      <c r="G23" s="43"/>
      <c r="H23" s="43"/>
      <c r="I23" s="129" t="s">
        <v>31</v>
      </c>
      <c r="J23" s="36" t="s">
        <v>21</v>
      </c>
      <c r="K23" s="46"/>
    </row>
    <row r="24" spans="2:11" s="1" customFormat="1" ht="6.95" customHeight="1">
      <c r="B24" s="42"/>
      <c r="C24" s="43"/>
      <c r="D24" s="43"/>
      <c r="E24" s="43"/>
      <c r="F24" s="43"/>
      <c r="G24" s="43"/>
      <c r="H24" s="43"/>
      <c r="I24" s="128"/>
      <c r="J24" s="43"/>
      <c r="K24" s="46"/>
    </row>
    <row r="25" spans="2:11" s="1" customFormat="1" ht="14.45" customHeight="1">
      <c r="B25" s="42"/>
      <c r="C25" s="43"/>
      <c r="D25" s="38" t="s">
        <v>38</v>
      </c>
      <c r="E25" s="43"/>
      <c r="F25" s="43"/>
      <c r="G25" s="43"/>
      <c r="H25" s="43"/>
      <c r="I25" s="128"/>
      <c r="J25" s="43"/>
      <c r="K25" s="46"/>
    </row>
    <row r="26" spans="2:11" s="7" customFormat="1" ht="22.5" customHeight="1">
      <c r="B26" s="131"/>
      <c r="C26" s="132"/>
      <c r="D26" s="132"/>
      <c r="E26" s="384" t="s">
        <v>21</v>
      </c>
      <c r="F26" s="384"/>
      <c r="G26" s="384"/>
      <c r="H26" s="384"/>
      <c r="I26" s="133"/>
      <c r="J26" s="132"/>
      <c r="K26" s="134"/>
    </row>
    <row r="27" spans="2:11" s="1" customFormat="1" ht="6.95" customHeight="1">
      <c r="B27" s="42"/>
      <c r="C27" s="43"/>
      <c r="D27" s="43"/>
      <c r="E27" s="43"/>
      <c r="F27" s="43"/>
      <c r="G27" s="43"/>
      <c r="H27" s="43"/>
      <c r="I27" s="128"/>
      <c r="J27" s="43"/>
      <c r="K27" s="46"/>
    </row>
    <row r="28" spans="2:11" s="1" customFormat="1" ht="6.95" customHeight="1">
      <c r="B28" s="42"/>
      <c r="C28" s="43"/>
      <c r="D28" s="86"/>
      <c r="E28" s="86"/>
      <c r="F28" s="86"/>
      <c r="G28" s="86"/>
      <c r="H28" s="86"/>
      <c r="I28" s="135"/>
      <c r="J28" s="86"/>
      <c r="K28" s="136"/>
    </row>
    <row r="29" spans="2:11" s="1" customFormat="1" ht="25.35" customHeight="1">
      <c r="B29" s="42"/>
      <c r="C29" s="43"/>
      <c r="D29" s="137" t="s">
        <v>40</v>
      </c>
      <c r="E29" s="43"/>
      <c r="F29" s="43"/>
      <c r="G29" s="43"/>
      <c r="H29" s="43"/>
      <c r="I29" s="128"/>
      <c r="J29" s="138">
        <f>ROUND(J120,2)</f>
        <v>0</v>
      </c>
      <c r="K29" s="46"/>
    </row>
    <row r="30" spans="2:11" s="1" customFormat="1" ht="6.95" customHeight="1">
      <c r="B30" s="42"/>
      <c r="C30" s="43"/>
      <c r="D30" s="86"/>
      <c r="E30" s="86"/>
      <c r="F30" s="86"/>
      <c r="G30" s="86"/>
      <c r="H30" s="86"/>
      <c r="I30" s="135"/>
      <c r="J30" s="86"/>
      <c r="K30" s="136"/>
    </row>
    <row r="31" spans="2:11" s="1" customFormat="1" ht="14.45" customHeight="1">
      <c r="B31" s="42"/>
      <c r="C31" s="43"/>
      <c r="D31" s="43"/>
      <c r="E31" s="43"/>
      <c r="F31" s="47" t="s">
        <v>42</v>
      </c>
      <c r="G31" s="43"/>
      <c r="H31" s="43"/>
      <c r="I31" s="139" t="s">
        <v>41</v>
      </c>
      <c r="J31" s="47" t="s">
        <v>43</v>
      </c>
      <c r="K31" s="46"/>
    </row>
    <row r="32" spans="2:11" s="1" customFormat="1" ht="14.45" customHeight="1">
      <c r="B32" s="42"/>
      <c r="C32" s="43"/>
      <c r="D32" s="50" t="s">
        <v>44</v>
      </c>
      <c r="E32" s="50" t="s">
        <v>45</v>
      </c>
      <c r="F32" s="140">
        <f>ROUND(SUM(BE120:BE613), 2)</f>
        <v>0</v>
      </c>
      <c r="G32" s="43"/>
      <c r="H32" s="43"/>
      <c r="I32" s="141">
        <v>0.21</v>
      </c>
      <c r="J32" s="140">
        <f>ROUND(ROUND((SUM(BE120:BE613)), 2)*I32, 2)</f>
        <v>0</v>
      </c>
      <c r="K32" s="46"/>
    </row>
    <row r="33" spans="2:11" s="1" customFormat="1" ht="14.45" customHeight="1">
      <c r="B33" s="42"/>
      <c r="C33" s="43"/>
      <c r="D33" s="43"/>
      <c r="E33" s="50" t="s">
        <v>46</v>
      </c>
      <c r="F33" s="140">
        <f>ROUND(SUM(BF120:BF613), 2)</f>
        <v>0</v>
      </c>
      <c r="G33" s="43"/>
      <c r="H33" s="43"/>
      <c r="I33" s="141">
        <v>0.15</v>
      </c>
      <c r="J33" s="140">
        <f>ROUND(ROUND((SUM(BF120:BF613)), 2)*I33, 2)</f>
        <v>0</v>
      </c>
      <c r="K33" s="46"/>
    </row>
    <row r="34" spans="2:11" s="1" customFormat="1" ht="14.45" hidden="1" customHeight="1">
      <c r="B34" s="42"/>
      <c r="C34" s="43"/>
      <c r="D34" s="43"/>
      <c r="E34" s="50" t="s">
        <v>47</v>
      </c>
      <c r="F34" s="140">
        <f>ROUND(SUM(BG120:BG613), 2)</f>
        <v>0</v>
      </c>
      <c r="G34" s="43"/>
      <c r="H34" s="43"/>
      <c r="I34" s="141">
        <v>0.21</v>
      </c>
      <c r="J34" s="140">
        <v>0</v>
      </c>
      <c r="K34" s="46"/>
    </row>
    <row r="35" spans="2:11" s="1" customFormat="1" ht="14.45" hidden="1" customHeight="1">
      <c r="B35" s="42"/>
      <c r="C35" s="43"/>
      <c r="D35" s="43"/>
      <c r="E35" s="50" t="s">
        <v>48</v>
      </c>
      <c r="F35" s="140">
        <f>ROUND(SUM(BH120:BH613), 2)</f>
        <v>0</v>
      </c>
      <c r="G35" s="43"/>
      <c r="H35" s="43"/>
      <c r="I35" s="141">
        <v>0.15</v>
      </c>
      <c r="J35" s="140">
        <v>0</v>
      </c>
      <c r="K35" s="46"/>
    </row>
    <row r="36" spans="2:11" s="1" customFormat="1" ht="14.45" hidden="1" customHeight="1">
      <c r="B36" s="42"/>
      <c r="C36" s="43"/>
      <c r="D36" s="43"/>
      <c r="E36" s="50" t="s">
        <v>49</v>
      </c>
      <c r="F36" s="140">
        <f>ROUND(SUM(BI120:BI613), 2)</f>
        <v>0</v>
      </c>
      <c r="G36" s="43"/>
      <c r="H36" s="43"/>
      <c r="I36" s="141">
        <v>0</v>
      </c>
      <c r="J36" s="140">
        <v>0</v>
      </c>
      <c r="K36" s="46"/>
    </row>
    <row r="37" spans="2:11" s="1" customFormat="1" ht="6.95" customHeight="1">
      <c r="B37" s="42"/>
      <c r="C37" s="43"/>
      <c r="D37" s="43"/>
      <c r="E37" s="43"/>
      <c r="F37" s="43"/>
      <c r="G37" s="43"/>
      <c r="H37" s="43"/>
      <c r="I37" s="128"/>
      <c r="J37" s="43"/>
      <c r="K37" s="46"/>
    </row>
    <row r="38" spans="2:11" s="1" customFormat="1" ht="25.35" customHeight="1">
      <c r="B38" s="42"/>
      <c r="C38" s="142"/>
      <c r="D38" s="143" t="s">
        <v>50</v>
      </c>
      <c r="E38" s="80"/>
      <c r="F38" s="80"/>
      <c r="G38" s="144" t="s">
        <v>51</v>
      </c>
      <c r="H38" s="145" t="s">
        <v>52</v>
      </c>
      <c r="I38" s="146"/>
      <c r="J38" s="147">
        <f>SUM(J29:J36)</f>
        <v>0</v>
      </c>
      <c r="K38" s="148"/>
    </row>
    <row r="39" spans="2:11" s="1" customFormat="1" ht="14.45" customHeight="1">
      <c r="B39" s="57"/>
      <c r="C39" s="58"/>
      <c r="D39" s="58"/>
      <c r="E39" s="58"/>
      <c r="F39" s="58"/>
      <c r="G39" s="58"/>
      <c r="H39" s="58"/>
      <c r="I39" s="149"/>
      <c r="J39" s="58"/>
      <c r="K39" s="59"/>
    </row>
    <row r="43" spans="2:11" s="1" customFormat="1" ht="6.95" customHeight="1">
      <c r="B43" s="150"/>
      <c r="C43" s="151"/>
      <c r="D43" s="151"/>
      <c r="E43" s="151"/>
      <c r="F43" s="151"/>
      <c r="G43" s="151"/>
      <c r="H43" s="151"/>
      <c r="I43" s="152"/>
      <c r="J43" s="151"/>
      <c r="K43" s="153"/>
    </row>
    <row r="44" spans="2:11" s="1" customFormat="1" ht="36.950000000000003" customHeight="1">
      <c r="B44" s="42"/>
      <c r="C44" s="31" t="s">
        <v>280</v>
      </c>
      <c r="D44" s="43"/>
      <c r="E44" s="43"/>
      <c r="F44" s="43"/>
      <c r="G44" s="43"/>
      <c r="H44" s="43"/>
      <c r="I44" s="128"/>
      <c r="J44" s="43"/>
      <c r="K44" s="46"/>
    </row>
    <row r="45" spans="2:11" s="1" customFormat="1" ht="6.95" customHeight="1">
      <c r="B45" s="42"/>
      <c r="C45" s="43"/>
      <c r="D45" s="43"/>
      <c r="E45" s="43"/>
      <c r="F45" s="43"/>
      <c r="G45" s="43"/>
      <c r="H45" s="43"/>
      <c r="I45" s="128"/>
      <c r="J45" s="43"/>
      <c r="K45" s="46"/>
    </row>
    <row r="46" spans="2:11" s="1" customFormat="1" ht="14.45" customHeight="1">
      <c r="B46" s="42"/>
      <c r="C46" s="38" t="s">
        <v>18</v>
      </c>
      <c r="D46" s="43"/>
      <c r="E46" s="43"/>
      <c r="F46" s="43"/>
      <c r="G46" s="43"/>
      <c r="H46" s="43"/>
      <c r="I46" s="128"/>
      <c r="J46" s="43"/>
      <c r="K46" s="46"/>
    </row>
    <row r="47" spans="2:11" s="1" customFormat="1" ht="22.5" customHeight="1">
      <c r="B47" s="42"/>
      <c r="C47" s="43"/>
      <c r="D47" s="43"/>
      <c r="E47" s="420" t="str">
        <f>E7</f>
        <v>Národní telemedicínské centrum</v>
      </c>
      <c r="F47" s="421"/>
      <c r="G47" s="421"/>
      <c r="H47" s="421"/>
      <c r="I47" s="128"/>
      <c r="J47" s="43"/>
      <c r="K47" s="46"/>
    </row>
    <row r="48" spans="2:11">
      <c r="B48" s="29"/>
      <c r="C48" s="38" t="s">
        <v>278</v>
      </c>
      <c r="D48" s="30"/>
      <c r="E48" s="30"/>
      <c r="F48" s="30"/>
      <c r="G48" s="30"/>
      <c r="H48" s="30"/>
      <c r="I48" s="127"/>
      <c r="J48" s="30"/>
      <c r="K48" s="32"/>
    </row>
    <row r="49" spans="2:47" s="1" customFormat="1" ht="22.5" customHeight="1">
      <c r="B49" s="42"/>
      <c r="C49" s="43"/>
      <c r="D49" s="43"/>
      <c r="E49" s="420" t="s">
        <v>4466</v>
      </c>
      <c r="F49" s="423"/>
      <c r="G49" s="423"/>
      <c r="H49" s="423"/>
      <c r="I49" s="128"/>
      <c r="J49" s="43"/>
      <c r="K49" s="46"/>
    </row>
    <row r="50" spans="2:47" s="1" customFormat="1" ht="14.45" customHeight="1">
      <c r="B50" s="42"/>
      <c r="C50" s="38" t="s">
        <v>425</v>
      </c>
      <c r="D50" s="43"/>
      <c r="E50" s="43"/>
      <c r="F50" s="43"/>
      <c r="G50" s="43"/>
      <c r="H50" s="43"/>
      <c r="I50" s="128"/>
      <c r="J50" s="43"/>
      <c r="K50" s="46"/>
    </row>
    <row r="51" spans="2:47" s="1" customFormat="1" ht="23.25" customHeight="1">
      <c r="B51" s="42"/>
      <c r="C51" s="43"/>
      <c r="D51" s="43"/>
      <c r="E51" s="422" t="str">
        <f>E11</f>
        <v>002 - Střechy</v>
      </c>
      <c r="F51" s="423"/>
      <c r="G51" s="423"/>
      <c r="H51" s="423"/>
      <c r="I51" s="128"/>
      <c r="J51" s="43"/>
      <c r="K51" s="46"/>
    </row>
    <row r="52" spans="2:47" s="1" customFormat="1" ht="6.95" customHeight="1">
      <c r="B52" s="42"/>
      <c r="C52" s="43"/>
      <c r="D52" s="43"/>
      <c r="E52" s="43"/>
      <c r="F52" s="43"/>
      <c r="G52" s="43"/>
      <c r="H52" s="43"/>
      <c r="I52" s="128"/>
      <c r="J52" s="43"/>
      <c r="K52" s="46"/>
    </row>
    <row r="53" spans="2:47" s="1" customFormat="1" ht="18" customHeight="1">
      <c r="B53" s="42"/>
      <c r="C53" s="38" t="s">
        <v>23</v>
      </c>
      <c r="D53" s="43"/>
      <c r="E53" s="43"/>
      <c r="F53" s="36" t="str">
        <f>F14</f>
        <v>FN Olomouc</v>
      </c>
      <c r="G53" s="43"/>
      <c r="H53" s="43"/>
      <c r="I53" s="129" t="s">
        <v>25</v>
      </c>
      <c r="J53" s="130" t="str">
        <f>IF(J14="","",J14)</f>
        <v>26.1.2017</v>
      </c>
      <c r="K53" s="46"/>
    </row>
    <row r="54" spans="2:47" s="1" customFormat="1" ht="6.95" customHeight="1">
      <c r="B54" s="42"/>
      <c r="C54" s="43"/>
      <c r="D54" s="43"/>
      <c r="E54" s="43"/>
      <c r="F54" s="43"/>
      <c r="G54" s="43"/>
      <c r="H54" s="43"/>
      <c r="I54" s="128"/>
      <c r="J54" s="43"/>
      <c r="K54" s="46"/>
    </row>
    <row r="55" spans="2:47" s="1" customFormat="1">
      <c r="B55" s="42"/>
      <c r="C55" s="38" t="s">
        <v>27</v>
      </c>
      <c r="D55" s="43"/>
      <c r="E55" s="43"/>
      <c r="F55" s="36" t="str">
        <f>E17</f>
        <v>SPS Projekt s. r.o., Za Návsí 1670/9, Praha 10</v>
      </c>
      <c r="G55" s="43"/>
      <c r="H55" s="43"/>
      <c r="I55" s="129" t="s">
        <v>34</v>
      </c>
      <c r="J55" s="36" t="str">
        <f>E23</f>
        <v>OK Plan Architects s.r.o., Na Závodí 631, Humpolec</v>
      </c>
      <c r="K55" s="46"/>
    </row>
    <row r="56" spans="2:47" s="1" customFormat="1" ht="14.45" customHeight="1">
      <c r="B56" s="42"/>
      <c r="C56" s="38" t="s">
        <v>32</v>
      </c>
      <c r="D56" s="43"/>
      <c r="E56" s="43"/>
      <c r="F56" s="36" t="str">
        <f>IF(E20="","",E20)</f>
        <v/>
      </c>
      <c r="G56" s="43"/>
      <c r="H56" s="43"/>
      <c r="I56" s="128"/>
      <c r="J56" s="43"/>
      <c r="K56" s="46"/>
    </row>
    <row r="57" spans="2:47" s="1" customFormat="1" ht="10.35" customHeight="1">
      <c r="B57" s="42"/>
      <c r="C57" s="43"/>
      <c r="D57" s="43"/>
      <c r="E57" s="43"/>
      <c r="F57" s="43"/>
      <c r="G57" s="43"/>
      <c r="H57" s="43"/>
      <c r="I57" s="128"/>
      <c r="J57" s="43"/>
      <c r="K57" s="46"/>
    </row>
    <row r="58" spans="2:47" s="1" customFormat="1" ht="29.25" customHeight="1">
      <c r="B58" s="42"/>
      <c r="C58" s="154" t="s">
        <v>281</v>
      </c>
      <c r="D58" s="142"/>
      <c r="E58" s="142"/>
      <c r="F58" s="142"/>
      <c r="G58" s="142"/>
      <c r="H58" s="142"/>
      <c r="I58" s="155"/>
      <c r="J58" s="156" t="s">
        <v>282</v>
      </c>
      <c r="K58" s="157"/>
    </row>
    <row r="59" spans="2:47" s="1" customFormat="1" ht="10.35" customHeight="1">
      <c r="B59" s="42"/>
      <c r="C59" s="43"/>
      <c r="D59" s="43"/>
      <c r="E59" s="43"/>
      <c r="F59" s="43"/>
      <c r="G59" s="43"/>
      <c r="H59" s="43"/>
      <c r="I59" s="128"/>
      <c r="J59" s="43"/>
      <c r="K59" s="46"/>
    </row>
    <row r="60" spans="2:47" s="1" customFormat="1" ht="29.25" customHeight="1">
      <c r="B60" s="42"/>
      <c r="C60" s="158" t="s">
        <v>283</v>
      </c>
      <c r="D60" s="43"/>
      <c r="E60" s="43"/>
      <c r="F60" s="43"/>
      <c r="G60" s="43"/>
      <c r="H60" s="43"/>
      <c r="I60" s="128"/>
      <c r="J60" s="138">
        <f>J120</f>
        <v>0</v>
      </c>
      <c r="K60" s="46"/>
      <c r="AU60" s="25" t="s">
        <v>284</v>
      </c>
    </row>
    <row r="61" spans="2:47" s="8" customFormat="1" ht="24.95" customHeight="1">
      <c r="B61" s="159"/>
      <c r="C61" s="160"/>
      <c r="D61" s="161" t="s">
        <v>4682</v>
      </c>
      <c r="E61" s="162"/>
      <c r="F61" s="162"/>
      <c r="G61" s="162"/>
      <c r="H61" s="162"/>
      <c r="I61" s="163"/>
      <c r="J61" s="164">
        <f>J121</f>
        <v>0</v>
      </c>
      <c r="K61" s="165"/>
    </row>
    <row r="62" spans="2:47" s="9" customFormat="1" ht="19.899999999999999" customHeight="1">
      <c r="B62" s="166"/>
      <c r="C62" s="167"/>
      <c r="D62" s="168" t="s">
        <v>4683</v>
      </c>
      <c r="E62" s="169"/>
      <c r="F62" s="169"/>
      <c r="G62" s="169"/>
      <c r="H62" s="169"/>
      <c r="I62" s="170"/>
      <c r="J62" s="171">
        <f>J122</f>
        <v>0</v>
      </c>
      <c r="K62" s="172"/>
    </row>
    <row r="63" spans="2:47" s="9" customFormat="1" ht="19.899999999999999" customHeight="1">
      <c r="B63" s="166"/>
      <c r="C63" s="167"/>
      <c r="D63" s="168" t="s">
        <v>1817</v>
      </c>
      <c r="E63" s="169"/>
      <c r="F63" s="169"/>
      <c r="G63" s="169"/>
      <c r="H63" s="169"/>
      <c r="I63" s="170"/>
      <c r="J63" s="171">
        <f>J161</f>
        <v>0</v>
      </c>
      <c r="K63" s="172"/>
    </row>
    <row r="64" spans="2:47" s="8" customFormat="1" ht="24.95" customHeight="1">
      <c r="B64" s="159"/>
      <c r="C64" s="160"/>
      <c r="D64" s="161" t="s">
        <v>4684</v>
      </c>
      <c r="E64" s="162"/>
      <c r="F64" s="162"/>
      <c r="G64" s="162"/>
      <c r="H64" s="162"/>
      <c r="I64" s="163"/>
      <c r="J64" s="164">
        <f>J170</f>
        <v>0</v>
      </c>
      <c r="K64" s="165"/>
    </row>
    <row r="65" spans="2:11" s="9" customFormat="1" ht="19.899999999999999" customHeight="1">
      <c r="B65" s="166"/>
      <c r="C65" s="167"/>
      <c r="D65" s="168" t="s">
        <v>1819</v>
      </c>
      <c r="E65" s="169"/>
      <c r="F65" s="169"/>
      <c r="G65" s="169"/>
      <c r="H65" s="169"/>
      <c r="I65" s="170"/>
      <c r="J65" s="171">
        <f>J171</f>
        <v>0</v>
      </c>
      <c r="K65" s="172"/>
    </row>
    <row r="66" spans="2:11" s="9" customFormat="1" ht="19.899999999999999" customHeight="1">
      <c r="B66" s="166"/>
      <c r="C66" s="167"/>
      <c r="D66" s="168" t="s">
        <v>4683</v>
      </c>
      <c r="E66" s="169"/>
      <c r="F66" s="169"/>
      <c r="G66" s="169"/>
      <c r="H66" s="169"/>
      <c r="I66" s="170"/>
      <c r="J66" s="171">
        <f>J176</f>
        <v>0</v>
      </c>
      <c r="K66" s="172"/>
    </row>
    <row r="67" spans="2:11" s="8" customFormat="1" ht="24.95" customHeight="1">
      <c r="B67" s="159"/>
      <c r="C67" s="160"/>
      <c r="D67" s="161" t="s">
        <v>4685</v>
      </c>
      <c r="E67" s="162"/>
      <c r="F67" s="162"/>
      <c r="G67" s="162"/>
      <c r="H67" s="162"/>
      <c r="I67" s="163"/>
      <c r="J67" s="164">
        <f>J188</f>
        <v>0</v>
      </c>
      <c r="K67" s="165"/>
    </row>
    <row r="68" spans="2:11" s="9" customFormat="1" ht="19.899999999999999" customHeight="1">
      <c r="B68" s="166"/>
      <c r="C68" s="167"/>
      <c r="D68" s="168" t="s">
        <v>4683</v>
      </c>
      <c r="E68" s="169"/>
      <c r="F68" s="169"/>
      <c r="G68" s="169"/>
      <c r="H68" s="169"/>
      <c r="I68" s="170"/>
      <c r="J68" s="171">
        <f>J189</f>
        <v>0</v>
      </c>
      <c r="K68" s="172"/>
    </row>
    <row r="69" spans="2:11" s="9" customFormat="1" ht="19.899999999999999" customHeight="1">
      <c r="B69" s="166"/>
      <c r="C69" s="167"/>
      <c r="D69" s="168" t="s">
        <v>1817</v>
      </c>
      <c r="E69" s="169"/>
      <c r="F69" s="169"/>
      <c r="G69" s="169"/>
      <c r="H69" s="169"/>
      <c r="I69" s="170"/>
      <c r="J69" s="171">
        <f>J219</f>
        <v>0</v>
      </c>
      <c r="K69" s="172"/>
    </row>
    <row r="70" spans="2:11" s="8" customFormat="1" ht="24.95" customHeight="1">
      <c r="B70" s="159"/>
      <c r="C70" s="160"/>
      <c r="D70" s="161" t="s">
        <v>4686</v>
      </c>
      <c r="E70" s="162"/>
      <c r="F70" s="162"/>
      <c r="G70" s="162"/>
      <c r="H70" s="162"/>
      <c r="I70" s="163"/>
      <c r="J70" s="164">
        <f>J232</f>
        <v>0</v>
      </c>
      <c r="K70" s="165"/>
    </row>
    <row r="71" spans="2:11" s="9" customFormat="1" ht="19.899999999999999" customHeight="1">
      <c r="B71" s="166"/>
      <c r="C71" s="167"/>
      <c r="D71" s="168" t="s">
        <v>4683</v>
      </c>
      <c r="E71" s="169"/>
      <c r="F71" s="169"/>
      <c r="G71" s="169"/>
      <c r="H71" s="169"/>
      <c r="I71" s="170"/>
      <c r="J71" s="171">
        <f>J233</f>
        <v>0</v>
      </c>
      <c r="K71" s="172"/>
    </row>
    <row r="72" spans="2:11" s="9" customFormat="1" ht="19.899999999999999" customHeight="1">
      <c r="B72" s="166"/>
      <c r="C72" s="167"/>
      <c r="D72" s="168" t="s">
        <v>1817</v>
      </c>
      <c r="E72" s="169"/>
      <c r="F72" s="169"/>
      <c r="G72" s="169"/>
      <c r="H72" s="169"/>
      <c r="I72" s="170"/>
      <c r="J72" s="171">
        <f>J269</f>
        <v>0</v>
      </c>
      <c r="K72" s="172"/>
    </row>
    <row r="73" spans="2:11" s="8" customFormat="1" ht="24.95" customHeight="1">
      <c r="B73" s="159"/>
      <c r="C73" s="160"/>
      <c r="D73" s="161" t="s">
        <v>4687</v>
      </c>
      <c r="E73" s="162"/>
      <c r="F73" s="162"/>
      <c r="G73" s="162"/>
      <c r="H73" s="162"/>
      <c r="I73" s="163"/>
      <c r="J73" s="164">
        <f>J287</f>
        <v>0</v>
      </c>
      <c r="K73" s="165"/>
    </row>
    <row r="74" spans="2:11" s="9" customFormat="1" ht="19.899999999999999" customHeight="1">
      <c r="B74" s="166"/>
      <c r="C74" s="167"/>
      <c r="D74" s="168" t="s">
        <v>1819</v>
      </c>
      <c r="E74" s="169"/>
      <c r="F74" s="169"/>
      <c r="G74" s="169"/>
      <c r="H74" s="169"/>
      <c r="I74" s="170"/>
      <c r="J74" s="171">
        <f>J288</f>
        <v>0</v>
      </c>
      <c r="K74" s="172"/>
    </row>
    <row r="75" spans="2:11" s="9" customFormat="1" ht="19.899999999999999" customHeight="1">
      <c r="B75" s="166"/>
      <c r="C75" s="167"/>
      <c r="D75" s="168" t="s">
        <v>4683</v>
      </c>
      <c r="E75" s="169"/>
      <c r="F75" s="169"/>
      <c r="G75" s="169"/>
      <c r="H75" s="169"/>
      <c r="I75" s="170"/>
      <c r="J75" s="171">
        <f>J296</f>
        <v>0</v>
      </c>
      <c r="K75" s="172"/>
    </row>
    <row r="76" spans="2:11" s="9" customFormat="1" ht="19.899999999999999" customHeight="1">
      <c r="B76" s="166"/>
      <c r="C76" s="167"/>
      <c r="D76" s="168" t="s">
        <v>1817</v>
      </c>
      <c r="E76" s="169"/>
      <c r="F76" s="169"/>
      <c r="G76" s="169"/>
      <c r="H76" s="169"/>
      <c r="I76" s="170"/>
      <c r="J76" s="171">
        <f>J326</f>
        <v>0</v>
      </c>
      <c r="K76" s="172"/>
    </row>
    <row r="77" spans="2:11" s="8" customFormat="1" ht="24.95" customHeight="1">
      <c r="B77" s="159"/>
      <c r="C77" s="160"/>
      <c r="D77" s="161" t="s">
        <v>4688</v>
      </c>
      <c r="E77" s="162"/>
      <c r="F77" s="162"/>
      <c r="G77" s="162"/>
      <c r="H77" s="162"/>
      <c r="I77" s="163"/>
      <c r="J77" s="164">
        <f>J340</f>
        <v>0</v>
      </c>
      <c r="K77" s="165"/>
    </row>
    <row r="78" spans="2:11" s="9" customFormat="1" ht="19.899999999999999" customHeight="1">
      <c r="B78" s="166"/>
      <c r="C78" s="167"/>
      <c r="D78" s="168" t="s">
        <v>4689</v>
      </c>
      <c r="E78" s="169"/>
      <c r="F78" s="169"/>
      <c r="G78" s="169"/>
      <c r="H78" s="169"/>
      <c r="I78" s="170"/>
      <c r="J78" s="171">
        <f>J341</f>
        <v>0</v>
      </c>
      <c r="K78" s="172"/>
    </row>
    <row r="79" spans="2:11" s="9" customFormat="1" ht="14.85" customHeight="1">
      <c r="B79" s="166"/>
      <c r="C79" s="167"/>
      <c r="D79" s="168" t="s">
        <v>4690</v>
      </c>
      <c r="E79" s="169"/>
      <c r="F79" s="169"/>
      <c r="G79" s="169"/>
      <c r="H79" s="169"/>
      <c r="I79" s="170"/>
      <c r="J79" s="171">
        <f>J342</f>
        <v>0</v>
      </c>
      <c r="K79" s="172"/>
    </row>
    <row r="80" spans="2:11" s="9" customFormat="1" ht="14.85" customHeight="1">
      <c r="B80" s="166"/>
      <c r="C80" s="167"/>
      <c r="D80" s="168" t="s">
        <v>3463</v>
      </c>
      <c r="E80" s="169"/>
      <c r="F80" s="169"/>
      <c r="G80" s="169"/>
      <c r="H80" s="169"/>
      <c r="I80" s="170"/>
      <c r="J80" s="171">
        <f>J347</f>
        <v>0</v>
      </c>
      <c r="K80" s="172"/>
    </row>
    <row r="81" spans="2:11" s="9" customFormat="1" ht="19.899999999999999" customHeight="1">
      <c r="B81" s="166"/>
      <c r="C81" s="167"/>
      <c r="D81" s="168" t="s">
        <v>4691</v>
      </c>
      <c r="E81" s="169"/>
      <c r="F81" s="169"/>
      <c r="G81" s="169"/>
      <c r="H81" s="169"/>
      <c r="I81" s="170"/>
      <c r="J81" s="171">
        <f>J349</f>
        <v>0</v>
      </c>
      <c r="K81" s="172"/>
    </row>
    <row r="82" spans="2:11" s="9" customFormat="1" ht="14.85" customHeight="1">
      <c r="B82" s="166"/>
      <c r="C82" s="167"/>
      <c r="D82" s="168" t="s">
        <v>4692</v>
      </c>
      <c r="E82" s="169"/>
      <c r="F82" s="169"/>
      <c r="G82" s="169"/>
      <c r="H82" s="169"/>
      <c r="I82" s="170"/>
      <c r="J82" s="171">
        <f>J350</f>
        <v>0</v>
      </c>
      <c r="K82" s="172"/>
    </row>
    <row r="83" spans="2:11" s="9" customFormat="1" ht="14.85" customHeight="1">
      <c r="B83" s="166"/>
      <c r="C83" s="167"/>
      <c r="D83" s="168" t="s">
        <v>4693</v>
      </c>
      <c r="E83" s="169"/>
      <c r="F83" s="169"/>
      <c r="G83" s="169"/>
      <c r="H83" s="169"/>
      <c r="I83" s="170"/>
      <c r="J83" s="171">
        <f>J382</f>
        <v>0</v>
      </c>
      <c r="K83" s="172"/>
    </row>
    <row r="84" spans="2:11" s="9" customFormat="1" ht="14.85" customHeight="1">
      <c r="B84" s="166"/>
      <c r="C84" s="167"/>
      <c r="D84" s="168" t="s">
        <v>4694</v>
      </c>
      <c r="E84" s="169"/>
      <c r="F84" s="169"/>
      <c r="G84" s="169"/>
      <c r="H84" s="169"/>
      <c r="I84" s="170"/>
      <c r="J84" s="171">
        <f>J395</f>
        <v>0</v>
      </c>
      <c r="K84" s="172"/>
    </row>
    <row r="85" spans="2:11" s="8" customFormat="1" ht="24.95" customHeight="1">
      <c r="B85" s="159"/>
      <c r="C85" s="160"/>
      <c r="D85" s="161" t="s">
        <v>4695</v>
      </c>
      <c r="E85" s="162"/>
      <c r="F85" s="162"/>
      <c r="G85" s="162"/>
      <c r="H85" s="162"/>
      <c r="I85" s="163"/>
      <c r="J85" s="164">
        <f>J398</f>
        <v>0</v>
      </c>
      <c r="K85" s="165"/>
    </row>
    <row r="86" spans="2:11" s="9" customFormat="1" ht="19.899999999999999" customHeight="1">
      <c r="B86" s="166"/>
      <c r="C86" s="167"/>
      <c r="D86" s="168" t="s">
        <v>4683</v>
      </c>
      <c r="E86" s="169"/>
      <c r="F86" s="169"/>
      <c r="G86" s="169"/>
      <c r="H86" s="169"/>
      <c r="I86" s="170"/>
      <c r="J86" s="171">
        <f>J399</f>
        <v>0</v>
      </c>
      <c r="K86" s="172"/>
    </row>
    <row r="87" spans="2:11" s="9" customFormat="1" ht="19.899999999999999" customHeight="1">
      <c r="B87" s="166"/>
      <c r="C87" s="167"/>
      <c r="D87" s="168" t="s">
        <v>1817</v>
      </c>
      <c r="E87" s="169"/>
      <c r="F87" s="169"/>
      <c r="G87" s="169"/>
      <c r="H87" s="169"/>
      <c r="I87" s="170"/>
      <c r="J87" s="171">
        <f>J431</f>
        <v>0</v>
      </c>
      <c r="K87" s="172"/>
    </row>
    <row r="88" spans="2:11" s="8" customFormat="1" ht="24.95" customHeight="1">
      <c r="B88" s="159"/>
      <c r="C88" s="160"/>
      <c r="D88" s="161" t="s">
        <v>4696</v>
      </c>
      <c r="E88" s="162"/>
      <c r="F88" s="162"/>
      <c r="G88" s="162"/>
      <c r="H88" s="162"/>
      <c r="I88" s="163"/>
      <c r="J88" s="164">
        <f>J444</f>
        <v>0</v>
      </c>
      <c r="K88" s="165"/>
    </row>
    <row r="89" spans="2:11" s="9" customFormat="1" ht="19.899999999999999" customHeight="1">
      <c r="B89" s="166"/>
      <c r="C89" s="167"/>
      <c r="D89" s="168" t="s">
        <v>4683</v>
      </c>
      <c r="E89" s="169"/>
      <c r="F89" s="169"/>
      <c r="G89" s="169"/>
      <c r="H89" s="169"/>
      <c r="I89" s="170"/>
      <c r="J89" s="171">
        <f>J445</f>
        <v>0</v>
      </c>
      <c r="K89" s="172"/>
    </row>
    <row r="90" spans="2:11" s="9" customFormat="1" ht="19.899999999999999" customHeight="1">
      <c r="B90" s="166"/>
      <c r="C90" s="167"/>
      <c r="D90" s="168" t="s">
        <v>1817</v>
      </c>
      <c r="E90" s="169"/>
      <c r="F90" s="169"/>
      <c r="G90" s="169"/>
      <c r="H90" s="169"/>
      <c r="I90" s="170"/>
      <c r="J90" s="171">
        <f>J480</f>
        <v>0</v>
      </c>
      <c r="K90" s="172"/>
    </row>
    <row r="91" spans="2:11" s="8" customFormat="1" ht="24.95" customHeight="1">
      <c r="B91" s="159"/>
      <c r="C91" s="160"/>
      <c r="D91" s="161" t="s">
        <v>4697</v>
      </c>
      <c r="E91" s="162"/>
      <c r="F91" s="162"/>
      <c r="G91" s="162"/>
      <c r="H91" s="162"/>
      <c r="I91" s="163"/>
      <c r="J91" s="164">
        <f>J493</f>
        <v>0</v>
      </c>
      <c r="K91" s="165"/>
    </row>
    <row r="92" spans="2:11" s="9" customFormat="1" ht="19.899999999999999" customHeight="1">
      <c r="B92" s="166"/>
      <c r="C92" s="167"/>
      <c r="D92" s="168" t="s">
        <v>4683</v>
      </c>
      <c r="E92" s="169"/>
      <c r="F92" s="169"/>
      <c r="G92" s="169"/>
      <c r="H92" s="169"/>
      <c r="I92" s="170"/>
      <c r="J92" s="171">
        <f>J494</f>
        <v>0</v>
      </c>
      <c r="K92" s="172"/>
    </row>
    <row r="93" spans="2:11" s="9" customFormat="1" ht="19.899999999999999" customHeight="1">
      <c r="B93" s="166"/>
      <c r="C93" s="167"/>
      <c r="D93" s="168" t="s">
        <v>1817</v>
      </c>
      <c r="E93" s="169"/>
      <c r="F93" s="169"/>
      <c r="G93" s="169"/>
      <c r="H93" s="169"/>
      <c r="I93" s="170"/>
      <c r="J93" s="171">
        <f>J530</f>
        <v>0</v>
      </c>
      <c r="K93" s="172"/>
    </row>
    <row r="94" spans="2:11" s="8" customFormat="1" ht="24.95" customHeight="1">
      <c r="B94" s="159"/>
      <c r="C94" s="160"/>
      <c r="D94" s="161" t="s">
        <v>4698</v>
      </c>
      <c r="E94" s="162"/>
      <c r="F94" s="162"/>
      <c r="G94" s="162"/>
      <c r="H94" s="162"/>
      <c r="I94" s="163"/>
      <c r="J94" s="164">
        <f>J544</f>
        <v>0</v>
      </c>
      <c r="K94" s="165"/>
    </row>
    <row r="95" spans="2:11" s="9" customFormat="1" ht="19.899999999999999" customHeight="1">
      <c r="B95" s="166"/>
      <c r="C95" s="167"/>
      <c r="D95" s="168" t="s">
        <v>4683</v>
      </c>
      <c r="E95" s="169"/>
      <c r="F95" s="169"/>
      <c r="G95" s="169"/>
      <c r="H95" s="169"/>
      <c r="I95" s="170"/>
      <c r="J95" s="171">
        <f>J545</f>
        <v>0</v>
      </c>
      <c r="K95" s="172"/>
    </row>
    <row r="96" spans="2:11" s="9" customFormat="1" ht="19.899999999999999" customHeight="1">
      <c r="B96" s="166"/>
      <c r="C96" s="167"/>
      <c r="D96" s="168" t="s">
        <v>1817</v>
      </c>
      <c r="E96" s="169"/>
      <c r="F96" s="169"/>
      <c r="G96" s="169"/>
      <c r="H96" s="169"/>
      <c r="I96" s="170"/>
      <c r="J96" s="171">
        <f>J573</f>
        <v>0</v>
      </c>
      <c r="K96" s="172"/>
    </row>
    <row r="97" spans="2:12" s="8" customFormat="1" ht="24.95" customHeight="1">
      <c r="B97" s="159"/>
      <c r="C97" s="160"/>
      <c r="D97" s="161" t="s">
        <v>4699</v>
      </c>
      <c r="E97" s="162"/>
      <c r="F97" s="162"/>
      <c r="G97" s="162"/>
      <c r="H97" s="162"/>
      <c r="I97" s="163"/>
      <c r="J97" s="164">
        <f>J582</f>
        <v>0</v>
      </c>
      <c r="K97" s="165"/>
    </row>
    <row r="98" spans="2:12" s="8" customFormat="1" ht="24.95" customHeight="1">
      <c r="B98" s="159"/>
      <c r="C98" s="160"/>
      <c r="D98" s="161" t="s">
        <v>4700</v>
      </c>
      <c r="E98" s="162"/>
      <c r="F98" s="162"/>
      <c r="G98" s="162"/>
      <c r="H98" s="162"/>
      <c r="I98" s="163"/>
      <c r="J98" s="164">
        <f>J590</f>
        <v>0</v>
      </c>
      <c r="K98" s="165"/>
    </row>
    <row r="99" spans="2:12" s="1" customFormat="1" ht="21.75" customHeight="1">
      <c r="B99" s="42"/>
      <c r="C99" s="43"/>
      <c r="D99" s="43"/>
      <c r="E99" s="43"/>
      <c r="F99" s="43"/>
      <c r="G99" s="43"/>
      <c r="H99" s="43"/>
      <c r="I99" s="128"/>
      <c r="J99" s="43"/>
      <c r="K99" s="46"/>
    </row>
    <row r="100" spans="2:12" s="1" customFormat="1" ht="6.95" customHeight="1">
      <c r="B100" s="57"/>
      <c r="C100" s="58"/>
      <c r="D100" s="58"/>
      <c r="E100" s="58"/>
      <c r="F100" s="58"/>
      <c r="G100" s="58"/>
      <c r="H100" s="58"/>
      <c r="I100" s="149"/>
      <c r="J100" s="58"/>
      <c r="K100" s="59"/>
    </row>
    <row r="104" spans="2:12" s="1" customFormat="1" ht="6.95" customHeight="1">
      <c r="B104" s="60"/>
      <c r="C104" s="61"/>
      <c r="D104" s="61"/>
      <c r="E104" s="61"/>
      <c r="F104" s="61"/>
      <c r="G104" s="61"/>
      <c r="H104" s="61"/>
      <c r="I104" s="152"/>
      <c r="J104" s="61"/>
      <c r="K104" s="61"/>
      <c r="L104" s="62"/>
    </row>
    <row r="105" spans="2:12" s="1" customFormat="1" ht="36.950000000000003" customHeight="1">
      <c r="B105" s="42"/>
      <c r="C105" s="63" t="s">
        <v>292</v>
      </c>
      <c r="D105" s="64"/>
      <c r="E105" s="64"/>
      <c r="F105" s="64"/>
      <c r="G105" s="64"/>
      <c r="H105" s="64"/>
      <c r="I105" s="173"/>
      <c r="J105" s="64"/>
      <c r="K105" s="64"/>
      <c r="L105" s="62"/>
    </row>
    <row r="106" spans="2:12" s="1" customFormat="1" ht="6.95" customHeight="1">
      <c r="B106" s="42"/>
      <c r="C106" s="64"/>
      <c r="D106" s="64"/>
      <c r="E106" s="64"/>
      <c r="F106" s="64"/>
      <c r="G106" s="64"/>
      <c r="H106" s="64"/>
      <c r="I106" s="173"/>
      <c r="J106" s="64"/>
      <c r="K106" s="64"/>
      <c r="L106" s="62"/>
    </row>
    <row r="107" spans="2:12" s="1" customFormat="1" ht="14.45" customHeight="1">
      <c r="B107" s="42"/>
      <c r="C107" s="66" t="s">
        <v>18</v>
      </c>
      <c r="D107" s="64"/>
      <c r="E107" s="64"/>
      <c r="F107" s="64"/>
      <c r="G107" s="64"/>
      <c r="H107" s="64"/>
      <c r="I107" s="173"/>
      <c r="J107" s="64"/>
      <c r="K107" s="64"/>
      <c r="L107" s="62"/>
    </row>
    <row r="108" spans="2:12" s="1" customFormat="1" ht="22.5" customHeight="1">
      <c r="B108" s="42"/>
      <c r="C108" s="64"/>
      <c r="D108" s="64"/>
      <c r="E108" s="424" t="str">
        <f>E7</f>
        <v>Národní telemedicínské centrum</v>
      </c>
      <c r="F108" s="425"/>
      <c r="G108" s="425"/>
      <c r="H108" s="425"/>
      <c r="I108" s="173"/>
      <c r="J108" s="64"/>
      <c r="K108" s="64"/>
      <c r="L108" s="62"/>
    </row>
    <row r="109" spans="2:12">
      <c r="B109" s="29"/>
      <c r="C109" s="66" t="s">
        <v>278</v>
      </c>
      <c r="D109" s="219"/>
      <c r="E109" s="219"/>
      <c r="F109" s="219"/>
      <c r="G109" s="219"/>
      <c r="H109" s="219"/>
      <c r="J109" s="219"/>
      <c r="K109" s="219"/>
      <c r="L109" s="220"/>
    </row>
    <row r="110" spans="2:12" s="1" customFormat="1" ht="22.5" customHeight="1">
      <c r="B110" s="42"/>
      <c r="C110" s="64"/>
      <c r="D110" s="64"/>
      <c r="E110" s="424" t="s">
        <v>4466</v>
      </c>
      <c r="F110" s="426"/>
      <c r="G110" s="426"/>
      <c r="H110" s="426"/>
      <c r="I110" s="173"/>
      <c r="J110" s="64"/>
      <c r="K110" s="64"/>
      <c r="L110" s="62"/>
    </row>
    <row r="111" spans="2:12" s="1" customFormat="1" ht="14.45" customHeight="1">
      <c r="B111" s="42"/>
      <c r="C111" s="66" t="s">
        <v>425</v>
      </c>
      <c r="D111" s="64"/>
      <c r="E111" s="64"/>
      <c r="F111" s="64"/>
      <c r="G111" s="64"/>
      <c r="H111" s="64"/>
      <c r="I111" s="173"/>
      <c r="J111" s="64"/>
      <c r="K111" s="64"/>
      <c r="L111" s="62"/>
    </row>
    <row r="112" spans="2:12" s="1" customFormat="1" ht="23.25" customHeight="1">
      <c r="B112" s="42"/>
      <c r="C112" s="64"/>
      <c r="D112" s="64"/>
      <c r="E112" s="395" t="str">
        <f>E11</f>
        <v>002 - Střechy</v>
      </c>
      <c r="F112" s="426"/>
      <c r="G112" s="426"/>
      <c r="H112" s="426"/>
      <c r="I112" s="173"/>
      <c r="J112" s="64"/>
      <c r="K112" s="64"/>
      <c r="L112" s="62"/>
    </row>
    <row r="113" spans="2:65" s="1" customFormat="1" ht="6.95" customHeight="1">
      <c r="B113" s="42"/>
      <c r="C113" s="64"/>
      <c r="D113" s="64"/>
      <c r="E113" s="64"/>
      <c r="F113" s="64"/>
      <c r="G113" s="64"/>
      <c r="H113" s="64"/>
      <c r="I113" s="173"/>
      <c r="J113" s="64"/>
      <c r="K113" s="64"/>
      <c r="L113" s="62"/>
    </row>
    <row r="114" spans="2:65" s="1" customFormat="1" ht="18" customHeight="1">
      <c r="B114" s="42"/>
      <c r="C114" s="66" t="s">
        <v>23</v>
      </c>
      <c r="D114" s="64"/>
      <c r="E114" s="64"/>
      <c r="F114" s="174" t="str">
        <f>F14</f>
        <v>FN Olomouc</v>
      </c>
      <c r="G114" s="64"/>
      <c r="H114" s="64"/>
      <c r="I114" s="175" t="s">
        <v>25</v>
      </c>
      <c r="J114" s="74" t="str">
        <f>IF(J14="","",J14)</f>
        <v>26.1.2017</v>
      </c>
      <c r="K114" s="64"/>
      <c r="L114" s="62"/>
    </row>
    <row r="115" spans="2:65" s="1" customFormat="1" ht="6.95" customHeight="1">
      <c r="B115" s="42"/>
      <c r="C115" s="64"/>
      <c r="D115" s="64"/>
      <c r="E115" s="64"/>
      <c r="F115" s="64"/>
      <c r="G115" s="64"/>
      <c r="H115" s="64"/>
      <c r="I115" s="173"/>
      <c r="J115" s="64"/>
      <c r="K115" s="64"/>
      <c r="L115" s="62"/>
    </row>
    <row r="116" spans="2:65" s="1" customFormat="1">
      <c r="B116" s="42"/>
      <c r="C116" s="66" t="s">
        <v>27</v>
      </c>
      <c r="D116" s="64"/>
      <c r="E116" s="64"/>
      <c r="F116" s="174" t="str">
        <f>E17</f>
        <v>SPS Projekt s. r.o., Za Návsí 1670/9, Praha 10</v>
      </c>
      <c r="G116" s="64"/>
      <c r="H116" s="64"/>
      <c r="I116" s="175" t="s">
        <v>34</v>
      </c>
      <c r="J116" s="174" t="str">
        <f>E23</f>
        <v>OK Plan Architects s.r.o., Na Závodí 631, Humpolec</v>
      </c>
      <c r="K116" s="64"/>
      <c r="L116" s="62"/>
    </row>
    <row r="117" spans="2:65" s="1" customFormat="1" ht="14.45" customHeight="1">
      <c r="B117" s="42"/>
      <c r="C117" s="66" t="s">
        <v>32</v>
      </c>
      <c r="D117" s="64"/>
      <c r="E117" s="64"/>
      <c r="F117" s="174" t="str">
        <f>IF(E20="","",E20)</f>
        <v/>
      </c>
      <c r="G117" s="64"/>
      <c r="H117" s="64"/>
      <c r="I117" s="173"/>
      <c r="J117" s="64"/>
      <c r="K117" s="64"/>
      <c r="L117" s="62"/>
    </row>
    <row r="118" spans="2:65" s="1" customFormat="1" ht="10.35" customHeight="1">
      <c r="B118" s="42"/>
      <c r="C118" s="64"/>
      <c r="D118" s="64"/>
      <c r="E118" s="64"/>
      <c r="F118" s="64"/>
      <c r="G118" s="64"/>
      <c r="H118" s="64"/>
      <c r="I118" s="173"/>
      <c r="J118" s="64"/>
      <c r="K118" s="64"/>
      <c r="L118" s="62"/>
    </row>
    <row r="119" spans="2:65" s="10" customFormat="1" ht="29.25" customHeight="1">
      <c r="B119" s="176"/>
      <c r="C119" s="177" t="s">
        <v>293</v>
      </c>
      <c r="D119" s="178" t="s">
        <v>59</v>
      </c>
      <c r="E119" s="178" t="s">
        <v>55</v>
      </c>
      <c r="F119" s="178" t="s">
        <v>294</v>
      </c>
      <c r="G119" s="178" t="s">
        <v>295</v>
      </c>
      <c r="H119" s="178" t="s">
        <v>296</v>
      </c>
      <c r="I119" s="179" t="s">
        <v>297</v>
      </c>
      <c r="J119" s="178" t="s">
        <v>282</v>
      </c>
      <c r="K119" s="180" t="s">
        <v>298</v>
      </c>
      <c r="L119" s="181"/>
      <c r="M119" s="82" t="s">
        <v>299</v>
      </c>
      <c r="N119" s="83" t="s">
        <v>44</v>
      </c>
      <c r="O119" s="83" t="s">
        <v>300</v>
      </c>
      <c r="P119" s="83" t="s">
        <v>301</v>
      </c>
      <c r="Q119" s="83" t="s">
        <v>302</v>
      </c>
      <c r="R119" s="83" t="s">
        <v>303</v>
      </c>
      <c r="S119" s="83" t="s">
        <v>304</v>
      </c>
      <c r="T119" s="84" t="s">
        <v>305</v>
      </c>
    </row>
    <row r="120" spans="2:65" s="1" customFormat="1" ht="29.25" customHeight="1">
      <c r="B120" s="42"/>
      <c r="C120" s="88" t="s">
        <v>283</v>
      </c>
      <c r="D120" s="64"/>
      <c r="E120" s="64"/>
      <c r="F120" s="64"/>
      <c r="G120" s="64"/>
      <c r="H120" s="64"/>
      <c r="I120" s="173"/>
      <c r="J120" s="182">
        <f>BK120</f>
        <v>0</v>
      </c>
      <c r="K120" s="64"/>
      <c r="L120" s="62"/>
      <c r="M120" s="85"/>
      <c r="N120" s="86"/>
      <c r="O120" s="86"/>
      <c r="P120" s="183">
        <f>P121+P170+P188+P232+P287+P340+P398+P444+P493+P544+P582+P590</f>
        <v>0</v>
      </c>
      <c r="Q120" s="86"/>
      <c r="R120" s="183">
        <f>R121+R170+R188+R232+R287+R340+R398+R444+R493+R544+R582+R590</f>
        <v>140.9479594</v>
      </c>
      <c r="S120" s="86"/>
      <c r="T120" s="184">
        <f>T121+T170+T188+T232+T287+T340+T398+T444+T493+T544+T582+T590</f>
        <v>0</v>
      </c>
      <c r="AT120" s="25" t="s">
        <v>73</v>
      </c>
      <c r="AU120" s="25" t="s">
        <v>284</v>
      </c>
      <c r="BK120" s="185">
        <f>BK121+BK170+BK188+BK232+BK287+BK340+BK398+BK444+BK493+BK544+BK582+BK590</f>
        <v>0</v>
      </c>
    </row>
    <row r="121" spans="2:65" s="11" customFormat="1" ht="37.35" customHeight="1">
      <c r="B121" s="186"/>
      <c r="C121" s="187"/>
      <c r="D121" s="188" t="s">
        <v>73</v>
      </c>
      <c r="E121" s="189" t="s">
        <v>4653</v>
      </c>
      <c r="F121" s="189" t="s">
        <v>4701</v>
      </c>
      <c r="G121" s="187"/>
      <c r="H121" s="187"/>
      <c r="I121" s="190"/>
      <c r="J121" s="191">
        <f>BK121</f>
        <v>0</v>
      </c>
      <c r="K121" s="187"/>
      <c r="L121" s="192"/>
      <c r="M121" s="193"/>
      <c r="N121" s="194"/>
      <c r="O121" s="194"/>
      <c r="P121" s="195">
        <f>P122+P161</f>
        <v>0</v>
      </c>
      <c r="Q121" s="194"/>
      <c r="R121" s="195">
        <f>R122+R161</f>
        <v>8.0671945000000012</v>
      </c>
      <c r="S121" s="194"/>
      <c r="T121" s="196">
        <f>T122+T161</f>
        <v>0</v>
      </c>
      <c r="AR121" s="197" t="s">
        <v>84</v>
      </c>
      <c r="AT121" s="198" t="s">
        <v>73</v>
      </c>
      <c r="AU121" s="198" t="s">
        <v>74</v>
      </c>
      <c r="AY121" s="197" t="s">
        <v>308</v>
      </c>
      <c r="BK121" s="199">
        <f>BK122+BK161</f>
        <v>0</v>
      </c>
    </row>
    <row r="122" spans="2:65" s="11" customFormat="1" ht="19.899999999999999" customHeight="1">
      <c r="B122" s="186"/>
      <c r="C122" s="187"/>
      <c r="D122" s="200" t="s">
        <v>73</v>
      </c>
      <c r="E122" s="201" t="s">
        <v>4702</v>
      </c>
      <c r="F122" s="201" t="s">
        <v>4703</v>
      </c>
      <c r="G122" s="187"/>
      <c r="H122" s="187"/>
      <c r="I122" s="190"/>
      <c r="J122" s="202">
        <f>BK122</f>
        <v>0</v>
      </c>
      <c r="K122" s="187"/>
      <c r="L122" s="192"/>
      <c r="M122" s="193"/>
      <c r="N122" s="194"/>
      <c r="O122" s="194"/>
      <c r="P122" s="195">
        <f>SUM(P123:P160)</f>
        <v>0</v>
      </c>
      <c r="Q122" s="194"/>
      <c r="R122" s="195">
        <f>SUM(R123:R160)</f>
        <v>7.5988975000000005</v>
      </c>
      <c r="S122" s="194"/>
      <c r="T122" s="196">
        <f>SUM(T123:T160)</f>
        <v>0</v>
      </c>
      <c r="AR122" s="197" t="s">
        <v>84</v>
      </c>
      <c r="AT122" s="198" t="s">
        <v>73</v>
      </c>
      <c r="AU122" s="198" t="s">
        <v>82</v>
      </c>
      <c r="AY122" s="197" t="s">
        <v>308</v>
      </c>
      <c r="BK122" s="199">
        <f>SUM(BK123:BK160)</f>
        <v>0</v>
      </c>
    </row>
    <row r="123" spans="2:65" s="1" customFormat="1" ht="31.5" customHeight="1">
      <c r="B123" s="42"/>
      <c r="C123" s="203" t="s">
        <v>82</v>
      </c>
      <c r="D123" s="203" t="s">
        <v>311</v>
      </c>
      <c r="E123" s="204" t="s">
        <v>4704</v>
      </c>
      <c r="F123" s="205" t="s">
        <v>4705</v>
      </c>
      <c r="G123" s="206" t="s">
        <v>508</v>
      </c>
      <c r="H123" s="207">
        <v>47.5</v>
      </c>
      <c r="I123" s="208"/>
      <c r="J123" s="209">
        <f>ROUND(I123*H123,2)</f>
        <v>0</v>
      </c>
      <c r="K123" s="205" t="s">
        <v>315</v>
      </c>
      <c r="L123" s="62"/>
      <c r="M123" s="210" t="s">
        <v>21</v>
      </c>
      <c r="N123" s="211" t="s">
        <v>45</v>
      </c>
      <c r="O123" s="43"/>
      <c r="P123" s="212">
        <f>O123*H123</f>
        <v>0</v>
      </c>
      <c r="Q123" s="212">
        <v>0</v>
      </c>
      <c r="R123" s="212">
        <f>Q123*H123</f>
        <v>0</v>
      </c>
      <c r="S123" s="212">
        <v>0</v>
      </c>
      <c r="T123" s="213">
        <f>S123*H123</f>
        <v>0</v>
      </c>
      <c r="AR123" s="25" t="s">
        <v>375</v>
      </c>
      <c r="AT123" s="25" t="s">
        <v>311</v>
      </c>
      <c r="AU123" s="25" t="s">
        <v>84</v>
      </c>
      <c r="AY123" s="25" t="s">
        <v>308</v>
      </c>
      <c r="BE123" s="214">
        <f>IF(N123="základní",J123,0)</f>
        <v>0</v>
      </c>
      <c r="BF123" s="214">
        <f>IF(N123="snížená",J123,0)</f>
        <v>0</v>
      </c>
      <c r="BG123" s="214">
        <f>IF(N123="zákl. přenesená",J123,0)</f>
        <v>0</v>
      </c>
      <c r="BH123" s="214">
        <f>IF(N123="sníž. přenesená",J123,0)</f>
        <v>0</v>
      </c>
      <c r="BI123" s="214">
        <f>IF(N123="nulová",J123,0)</f>
        <v>0</v>
      </c>
      <c r="BJ123" s="25" t="s">
        <v>82</v>
      </c>
      <c r="BK123" s="214">
        <f>ROUND(I123*H123,2)</f>
        <v>0</v>
      </c>
      <c r="BL123" s="25" t="s">
        <v>375</v>
      </c>
      <c r="BM123" s="25" t="s">
        <v>4706</v>
      </c>
    </row>
    <row r="124" spans="2:65" s="1" customFormat="1" ht="22.5" customHeight="1">
      <c r="B124" s="42"/>
      <c r="C124" s="277" t="s">
        <v>84</v>
      </c>
      <c r="D124" s="277" t="s">
        <v>1079</v>
      </c>
      <c r="E124" s="278" t="s">
        <v>4707</v>
      </c>
      <c r="F124" s="279" t="s">
        <v>4708</v>
      </c>
      <c r="G124" s="280" t="s">
        <v>719</v>
      </c>
      <c r="H124" s="281">
        <v>6.46</v>
      </c>
      <c r="I124" s="282"/>
      <c r="J124" s="283">
        <f>ROUND(I124*H124,2)</f>
        <v>0</v>
      </c>
      <c r="K124" s="279" t="s">
        <v>315</v>
      </c>
      <c r="L124" s="284"/>
      <c r="M124" s="285" t="s">
        <v>21</v>
      </c>
      <c r="N124" s="286" t="s">
        <v>45</v>
      </c>
      <c r="O124" s="43"/>
      <c r="P124" s="212">
        <f>O124*H124</f>
        <v>0</v>
      </c>
      <c r="Q124" s="212">
        <v>1</v>
      </c>
      <c r="R124" s="212">
        <f>Q124*H124</f>
        <v>6.46</v>
      </c>
      <c r="S124" s="212">
        <v>0</v>
      </c>
      <c r="T124" s="213">
        <f>S124*H124</f>
        <v>0</v>
      </c>
      <c r="AR124" s="25" t="s">
        <v>619</v>
      </c>
      <c r="AT124" s="25" t="s">
        <v>1079</v>
      </c>
      <c r="AU124" s="25" t="s">
        <v>84</v>
      </c>
      <c r="AY124" s="25" t="s">
        <v>308</v>
      </c>
      <c r="BE124" s="214">
        <f>IF(N124="základní",J124,0)</f>
        <v>0</v>
      </c>
      <c r="BF124" s="214">
        <f>IF(N124="snížená",J124,0)</f>
        <v>0</v>
      </c>
      <c r="BG124" s="214">
        <f>IF(N124="zákl. přenesená",J124,0)</f>
        <v>0</v>
      </c>
      <c r="BH124" s="214">
        <f>IF(N124="sníž. přenesená",J124,0)</f>
        <v>0</v>
      </c>
      <c r="BI124" s="214">
        <f>IF(N124="nulová",J124,0)</f>
        <v>0</v>
      </c>
      <c r="BJ124" s="25" t="s">
        <v>82</v>
      </c>
      <c r="BK124" s="214">
        <f>ROUND(I124*H124,2)</f>
        <v>0</v>
      </c>
      <c r="BL124" s="25" t="s">
        <v>375</v>
      </c>
      <c r="BM124" s="25" t="s">
        <v>4709</v>
      </c>
    </row>
    <row r="125" spans="2:65" s="13" customFormat="1" ht="13.5">
      <c r="B125" s="233"/>
      <c r="C125" s="234"/>
      <c r="D125" s="246" t="s">
        <v>451</v>
      </c>
      <c r="E125" s="234"/>
      <c r="F125" s="257" t="s">
        <v>4710</v>
      </c>
      <c r="G125" s="234"/>
      <c r="H125" s="258">
        <v>6.46</v>
      </c>
      <c r="I125" s="238"/>
      <c r="J125" s="234"/>
      <c r="K125" s="234"/>
      <c r="L125" s="239"/>
      <c r="M125" s="240"/>
      <c r="N125" s="241"/>
      <c r="O125" s="241"/>
      <c r="P125" s="241"/>
      <c r="Q125" s="241"/>
      <c r="R125" s="241"/>
      <c r="S125" s="241"/>
      <c r="T125" s="242"/>
      <c r="AT125" s="243" t="s">
        <v>451</v>
      </c>
      <c r="AU125" s="243" t="s">
        <v>84</v>
      </c>
      <c r="AV125" s="13" t="s">
        <v>84</v>
      </c>
      <c r="AW125" s="13" t="s">
        <v>6</v>
      </c>
      <c r="AX125" s="13" t="s">
        <v>82</v>
      </c>
      <c r="AY125" s="243" t="s">
        <v>308</v>
      </c>
    </row>
    <row r="126" spans="2:65" s="1" customFormat="1" ht="22.5" customHeight="1">
      <c r="B126" s="42"/>
      <c r="C126" s="203" t="s">
        <v>95</v>
      </c>
      <c r="D126" s="203" t="s">
        <v>311</v>
      </c>
      <c r="E126" s="204" t="s">
        <v>4711</v>
      </c>
      <c r="F126" s="205" t="s">
        <v>4712</v>
      </c>
      <c r="G126" s="206" t="s">
        <v>508</v>
      </c>
      <c r="H126" s="207">
        <v>51</v>
      </c>
      <c r="I126" s="208"/>
      <c r="J126" s="209">
        <f>ROUND(I126*H126,2)</f>
        <v>0</v>
      </c>
      <c r="K126" s="205" t="s">
        <v>315</v>
      </c>
      <c r="L126" s="62"/>
      <c r="M126" s="210" t="s">
        <v>21</v>
      </c>
      <c r="N126" s="211" t="s">
        <v>45</v>
      </c>
      <c r="O126" s="43"/>
      <c r="P126" s="212">
        <f>O126*H126</f>
        <v>0</v>
      </c>
      <c r="Q126" s="212">
        <v>0</v>
      </c>
      <c r="R126" s="212">
        <f>Q126*H126</f>
        <v>0</v>
      </c>
      <c r="S126" s="212">
        <v>0</v>
      </c>
      <c r="T126" s="213">
        <f>S126*H126</f>
        <v>0</v>
      </c>
      <c r="AR126" s="25" t="s">
        <v>375</v>
      </c>
      <c r="AT126" s="25" t="s">
        <v>311</v>
      </c>
      <c r="AU126" s="25" t="s">
        <v>84</v>
      </c>
      <c r="AY126" s="25" t="s">
        <v>308</v>
      </c>
      <c r="BE126" s="214">
        <f>IF(N126="základní",J126,0)</f>
        <v>0</v>
      </c>
      <c r="BF126" s="214">
        <f>IF(N126="snížená",J126,0)</f>
        <v>0</v>
      </c>
      <c r="BG126" s="214">
        <f>IF(N126="zákl. přenesená",J126,0)</f>
        <v>0</v>
      </c>
      <c r="BH126" s="214">
        <f>IF(N126="sníž. přenesená",J126,0)</f>
        <v>0</v>
      </c>
      <c r="BI126" s="214">
        <f>IF(N126="nulová",J126,0)</f>
        <v>0</v>
      </c>
      <c r="BJ126" s="25" t="s">
        <v>82</v>
      </c>
      <c r="BK126" s="214">
        <f>ROUND(I126*H126,2)</f>
        <v>0</v>
      </c>
      <c r="BL126" s="25" t="s">
        <v>375</v>
      </c>
      <c r="BM126" s="25" t="s">
        <v>4713</v>
      </c>
    </row>
    <row r="127" spans="2:65" s="13" customFormat="1" ht="13.5">
      <c r="B127" s="233"/>
      <c r="C127" s="234"/>
      <c r="D127" s="246" t="s">
        <v>451</v>
      </c>
      <c r="E127" s="256" t="s">
        <v>21</v>
      </c>
      <c r="F127" s="257" t="s">
        <v>4714</v>
      </c>
      <c r="G127" s="234"/>
      <c r="H127" s="258">
        <v>51</v>
      </c>
      <c r="I127" s="238"/>
      <c r="J127" s="234"/>
      <c r="K127" s="234"/>
      <c r="L127" s="239"/>
      <c r="M127" s="240"/>
      <c r="N127" s="241"/>
      <c r="O127" s="241"/>
      <c r="P127" s="241"/>
      <c r="Q127" s="241"/>
      <c r="R127" s="241"/>
      <c r="S127" s="241"/>
      <c r="T127" s="242"/>
      <c r="AT127" s="243" t="s">
        <v>451</v>
      </c>
      <c r="AU127" s="243" t="s">
        <v>84</v>
      </c>
      <c r="AV127" s="13" t="s">
        <v>84</v>
      </c>
      <c r="AW127" s="13" t="s">
        <v>37</v>
      </c>
      <c r="AX127" s="13" t="s">
        <v>82</v>
      </c>
      <c r="AY127" s="243" t="s">
        <v>308</v>
      </c>
    </row>
    <row r="128" spans="2:65" s="1" customFormat="1" ht="22.5" customHeight="1">
      <c r="B128" s="42"/>
      <c r="C128" s="277" t="s">
        <v>327</v>
      </c>
      <c r="D128" s="277" t="s">
        <v>1079</v>
      </c>
      <c r="E128" s="278" t="s">
        <v>2441</v>
      </c>
      <c r="F128" s="279" t="s">
        <v>2442</v>
      </c>
      <c r="G128" s="280" t="s">
        <v>508</v>
      </c>
      <c r="H128" s="281">
        <v>58.65</v>
      </c>
      <c r="I128" s="282"/>
      <c r="J128" s="283">
        <f>ROUND(I128*H128,2)</f>
        <v>0</v>
      </c>
      <c r="K128" s="279" t="s">
        <v>315</v>
      </c>
      <c r="L128" s="284"/>
      <c r="M128" s="285" t="s">
        <v>21</v>
      </c>
      <c r="N128" s="286" t="s">
        <v>45</v>
      </c>
      <c r="O128" s="43"/>
      <c r="P128" s="212">
        <f>O128*H128</f>
        <v>0</v>
      </c>
      <c r="Q128" s="212">
        <v>2.9999999999999997E-4</v>
      </c>
      <c r="R128" s="212">
        <f>Q128*H128</f>
        <v>1.7595E-2</v>
      </c>
      <c r="S128" s="212">
        <v>0</v>
      </c>
      <c r="T128" s="213">
        <f>S128*H128</f>
        <v>0</v>
      </c>
      <c r="AR128" s="25" t="s">
        <v>619</v>
      </c>
      <c r="AT128" s="25" t="s">
        <v>1079</v>
      </c>
      <c r="AU128" s="25" t="s">
        <v>84</v>
      </c>
      <c r="AY128" s="25" t="s">
        <v>308</v>
      </c>
      <c r="BE128" s="214">
        <f>IF(N128="základní",J128,0)</f>
        <v>0</v>
      </c>
      <c r="BF128" s="214">
        <f>IF(N128="snížená",J128,0)</f>
        <v>0</v>
      </c>
      <c r="BG128" s="214">
        <f>IF(N128="zákl. přenesená",J128,0)</f>
        <v>0</v>
      </c>
      <c r="BH128" s="214">
        <f>IF(N128="sníž. přenesená",J128,0)</f>
        <v>0</v>
      </c>
      <c r="BI128" s="214">
        <f>IF(N128="nulová",J128,0)</f>
        <v>0</v>
      </c>
      <c r="BJ128" s="25" t="s">
        <v>82</v>
      </c>
      <c r="BK128" s="214">
        <f>ROUND(I128*H128,2)</f>
        <v>0</v>
      </c>
      <c r="BL128" s="25" t="s">
        <v>375</v>
      </c>
      <c r="BM128" s="25" t="s">
        <v>4715</v>
      </c>
    </row>
    <row r="129" spans="2:65" s="1" customFormat="1" ht="40.5">
      <c r="B129" s="42"/>
      <c r="C129" s="64"/>
      <c r="D129" s="223" t="s">
        <v>1656</v>
      </c>
      <c r="E129" s="64"/>
      <c r="F129" s="292" t="s">
        <v>2444</v>
      </c>
      <c r="G129" s="64"/>
      <c r="H129" s="64"/>
      <c r="I129" s="173"/>
      <c r="J129" s="64"/>
      <c r="K129" s="64"/>
      <c r="L129" s="62"/>
      <c r="M129" s="291"/>
      <c r="N129" s="43"/>
      <c r="O129" s="43"/>
      <c r="P129" s="43"/>
      <c r="Q129" s="43"/>
      <c r="R129" s="43"/>
      <c r="S129" s="43"/>
      <c r="T129" s="79"/>
      <c r="AT129" s="25" t="s">
        <v>1656</v>
      </c>
      <c r="AU129" s="25" t="s">
        <v>84</v>
      </c>
    </row>
    <row r="130" spans="2:65" s="13" customFormat="1" ht="13.5">
      <c r="B130" s="233"/>
      <c r="C130" s="234"/>
      <c r="D130" s="246" t="s">
        <v>451</v>
      </c>
      <c r="E130" s="234"/>
      <c r="F130" s="257" t="s">
        <v>4716</v>
      </c>
      <c r="G130" s="234"/>
      <c r="H130" s="258">
        <v>58.65</v>
      </c>
      <c r="I130" s="238"/>
      <c r="J130" s="234"/>
      <c r="K130" s="234"/>
      <c r="L130" s="239"/>
      <c r="M130" s="240"/>
      <c r="N130" s="241"/>
      <c r="O130" s="241"/>
      <c r="P130" s="241"/>
      <c r="Q130" s="241"/>
      <c r="R130" s="241"/>
      <c r="S130" s="241"/>
      <c r="T130" s="242"/>
      <c r="AT130" s="243" t="s">
        <v>451</v>
      </c>
      <c r="AU130" s="243" t="s">
        <v>84</v>
      </c>
      <c r="AV130" s="13" t="s">
        <v>84</v>
      </c>
      <c r="AW130" s="13" t="s">
        <v>6</v>
      </c>
      <c r="AX130" s="13" t="s">
        <v>82</v>
      </c>
      <c r="AY130" s="243" t="s">
        <v>308</v>
      </c>
    </row>
    <row r="131" spans="2:65" s="1" customFormat="1" ht="22.5" customHeight="1">
      <c r="B131" s="42"/>
      <c r="C131" s="203" t="s">
        <v>307</v>
      </c>
      <c r="D131" s="203" t="s">
        <v>311</v>
      </c>
      <c r="E131" s="204" t="s">
        <v>4717</v>
      </c>
      <c r="F131" s="205" t="s">
        <v>4718</v>
      </c>
      <c r="G131" s="206" t="s">
        <v>508</v>
      </c>
      <c r="H131" s="207">
        <v>60.1</v>
      </c>
      <c r="I131" s="208"/>
      <c r="J131" s="209">
        <f>ROUND(I131*H131,2)</f>
        <v>0</v>
      </c>
      <c r="K131" s="205" t="s">
        <v>315</v>
      </c>
      <c r="L131" s="62"/>
      <c r="M131" s="210" t="s">
        <v>21</v>
      </c>
      <c r="N131" s="211" t="s">
        <v>45</v>
      </c>
      <c r="O131" s="43"/>
      <c r="P131" s="212">
        <f>O131*H131</f>
        <v>0</v>
      </c>
      <c r="Q131" s="212">
        <v>8.8000000000000003E-4</v>
      </c>
      <c r="R131" s="212">
        <f>Q131*H131</f>
        <v>5.2888000000000004E-2</v>
      </c>
      <c r="S131" s="212">
        <v>0</v>
      </c>
      <c r="T131" s="213">
        <f>S131*H131</f>
        <v>0</v>
      </c>
      <c r="AR131" s="25" t="s">
        <v>375</v>
      </c>
      <c r="AT131" s="25" t="s">
        <v>311</v>
      </c>
      <c r="AU131" s="25" t="s">
        <v>84</v>
      </c>
      <c r="AY131" s="25" t="s">
        <v>308</v>
      </c>
      <c r="BE131" s="214">
        <f>IF(N131="základní",J131,0)</f>
        <v>0</v>
      </c>
      <c r="BF131" s="214">
        <f>IF(N131="snížená",J131,0)</f>
        <v>0</v>
      </c>
      <c r="BG131" s="214">
        <f>IF(N131="zákl. přenesená",J131,0)</f>
        <v>0</v>
      </c>
      <c r="BH131" s="214">
        <f>IF(N131="sníž. přenesená",J131,0)</f>
        <v>0</v>
      </c>
      <c r="BI131" s="214">
        <f>IF(N131="nulová",J131,0)</f>
        <v>0</v>
      </c>
      <c r="BJ131" s="25" t="s">
        <v>82</v>
      </c>
      <c r="BK131" s="214">
        <f>ROUND(I131*H131,2)</f>
        <v>0</v>
      </c>
      <c r="BL131" s="25" t="s">
        <v>375</v>
      </c>
      <c r="BM131" s="25" t="s">
        <v>4719</v>
      </c>
    </row>
    <row r="132" spans="2:65" s="13" customFormat="1" ht="13.5">
      <c r="B132" s="233"/>
      <c r="C132" s="234"/>
      <c r="D132" s="246" t="s">
        <v>451</v>
      </c>
      <c r="E132" s="256" t="s">
        <v>21</v>
      </c>
      <c r="F132" s="257" t="s">
        <v>4720</v>
      </c>
      <c r="G132" s="234"/>
      <c r="H132" s="258">
        <v>60.1</v>
      </c>
      <c r="I132" s="238"/>
      <c r="J132" s="234"/>
      <c r="K132" s="234"/>
      <c r="L132" s="239"/>
      <c r="M132" s="240"/>
      <c r="N132" s="241"/>
      <c r="O132" s="241"/>
      <c r="P132" s="241"/>
      <c r="Q132" s="241"/>
      <c r="R132" s="241"/>
      <c r="S132" s="241"/>
      <c r="T132" s="242"/>
      <c r="AT132" s="243" t="s">
        <v>451</v>
      </c>
      <c r="AU132" s="243" t="s">
        <v>84</v>
      </c>
      <c r="AV132" s="13" t="s">
        <v>84</v>
      </c>
      <c r="AW132" s="13" t="s">
        <v>37</v>
      </c>
      <c r="AX132" s="13" t="s">
        <v>82</v>
      </c>
      <c r="AY132" s="243" t="s">
        <v>308</v>
      </c>
    </row>
    <row r="133" spans="2:65" s="1" customFormat="1" ht="22.5" customHeight="1">
      <c r="B133" s="42"/>
      <c r="C133" s="277" t="s">
        <v>334</v>
      </c>
      <c r="D133" s="277" t="s">
        <v>1079</v>
      </c>
      <c r="E133" s="278" t="s">
        <v>4721</v>
      </c>
      <c r="F133" s="279" t="s">
        <v>4722</v>
      </c>
      <c r="G133" s="280" t="s">
        <v>508</v>
      </c>
      <c r="H133" s="281">
        <v>69.114999999999995</v>
      </c>
      <c r="I133" s="282"/>
      <c r="J133" s="283">
        <f>ROUND(I133*H133,2)</f>
        <v>0</v>
      </c>
      <c r="K133" s="279" t="s">
        <v>21</v>
      </c>
      <c r="L133" s="284"/>
      <c r="M133" s="285" t="s">
        <v>21</v>
      </c>
      <c r="N133" s="286" t="s">
        <v>45</v>
      </c>
      <c r="O133" s="43"/>
      <c r="P133" s="212">
        <f>O133*H133</f>
        <v>0</v>
      </c>
      <c r="Q133" s="212">
        <v>3.8999999999999998E-3</v>
      </c>
      <c r="R133" s="212">
        <f>Q133*H133</f>
        <v>0.26954849999999997</v>
      </c>
      <c r="S133" s="212">
        <v>0</v>
      </c>
      <c r="T133" s="213">
        <f>S133*H133</f>
        <v>0</v>
      </c>
      <c r="AR133" s="25" t="s">
        <v>619</v>
      </c>
      <c r="AT133" s="25" t="s">
        <v>1079</v>
      </c>
      <c r="AU133" s="25" t="s">
        <v>84</v>
      </c>
      <c r="AY133" s="25" t="s">
        <v>308</v>
      </c>
      <c r="BE133" s="214">
        <f>IF(N133="základní",J133,0)</f>
        <v>0</v>
      </c>
      <c r="BF133" s="214">
        <f>IF(N133="snížená",J133,0)</f>
        <v>0</v>
      </c>
      <c r="BG133" s="214">
        <f>IF(N133="zákl. přenesená",J133,0)</f>
        <v>0</v>
      </c>
      <c r="BH133" s="214">
        <f>IF(N133="sníž. přenesená",J133,0)</f>
        <v>0</v>
      </c>
      <c r="BI133" s="214">
        <f>IF(N133="nulová",J133,0)</f>
        <v>0</v>
      </c>
      <c r="BJ133" s="25" t="s">
        <v>82</v>
      </c>
      <c r="BK133" s="214">
        <f>ROUND(I133*H133,2)</f>
        <v>0</v>
      </c>
      <c r="BL133" s="25" t="s">
        <v>375</v>
      </c>
      <c r="BM133" s="25" t="s">
        <v>4723</v>
      </c>
    </row>
    <row r="134" spans="2:65" s="1" customFormat="1" ht="40.5">
      <c r="B134" s="42"/>
      <c r="C134" s="64"/>
      <c r="D134" s="223" t="s">
        <v>1656</v>
      </c>
      <c r="E134" s="64"/>
      <c r="F134" s="292" t="s">
        <v>4724</v>
      </c>
      <c r="G134" s="64"/>
      <c r="H134" s="64"/>
      <c r="I134" s="173"/>
      <c r="J134" s="64"/>
      <c r="K134" s="64"/>
      <c r="L134" s="62"/>
      <c r="M134" s="291"/>
      <c r="N134" s="43"/>
      <c r="O134" s="43"/>
      <c r="P134" s="43"/>
      <c r="Q134" s="43"/>
      <c r="R134" s="43"/>
      <c r="S134" s="43"/>
      <c r="T134" s="79"/>
      <c r="AT134" s="25" t="s">
        <v>1656</v>
      </c>
      <c r="AU134" s="25" t="s">
        <v>84</v>
      </c>
    </row>
    <row r="135" spans="2:65" s="13" customFormat="1" ht="13.5">
      <c r="B135" s="233"/>
      <c r="C135" s="234"/>
      <c r="D135" s="246" t="s">
        <v>451</v>
      </c>
      <c r="E135" s="234"/>
      <c r="F135" s="257" t="s">
        <v>4725</v>
      </c>
      <c r="G135" s="234"/>
      <c r="H135" s="258">
        <v>69.114999999999995</v>
      </c>
      <c r="I135" s="238"/>
      <c r="J135" s="234"/>
      <c r="K135" s="234"/>
      <c r="L135" s="239"/>
      <c r="M135" s="240"/>
      <c r="N135" s="241"/>
      <c r="O135" s="241"/>
      <c r="P135" s="241"/>
      <c r="Q135" s="241"/>
      <c r="R135" s="241"/>
      <c r="S135" s="241"/>
      <c r="T135" s="242"/>
      <c r="AT135" s="243" t="s">
        <v>451</v>
      </c>
      <c r="AU135" s="243" t="s">
        <v>84</v>
      </c>
      <c r="AV135" s="13" t="s">
        <v>84</v>
      </c>
      <c r="AW135" s="13" t="s">
        <v>6</v>
      </c>
      <c r="AX135" s="13" t="s">
        <v>82</v>
      </c>
      <c r="AY135" s="243" t="s">
        <v>308</v>
      </c>
    </row>
    <row r="136" spans="2:65" s="1" customFormat="1" ht="22.5" customHeight="1">
      <c r="B136" s="42"/>
      <c r="C136" s="203" t="s">
        <v>338</v>
      </c>
      <c r="D136" s="203" t="s">
        <v>311</v>
      </c>
      <c r="E136" s="204" t="s">
        <v>4726</v>
      </c>
      <c r="F136" s="205" t="s">
        <v>4727</v>
      </c>
      <c r="G136" s="206" t="s">
        <v>508</v>
      </c>
      <c r="H136" s="207">
        <v>60.1</v>
      </c>
      <c r="I136" s="208"/>
      <c r="J136" s="209">
        <f>ROUND(I136*H136,2)</f>
        <v>0</v>
      </c>
      <c r="K136" s="205" t="s">
        <v>315</v>
      </c>
      <c r="L136" s="62"/>
      <c r="M136" s="210" t="s">
        <v>21</v>
      </c>
      <c r="N136" s="211" t="s">
        <v>45</v>
      </c>
      <c r="O136" s="43"/>
      <c r="P136" s="212">
        <f>O136*H136</f>
        <v>0</v>
      </c>
      <c r="Q136" s="212">
        <v>0</v>
      </c>
      <c r="R136" s="212">
        <f>Q136*H136</f>
        <v>0</v>
      </c>
      <c r="S136" s="212">
        <v>0</v>
      </c>
      <c r="T136" s="213">
        <f>S136*H136</f>
        <v>0</v>
      </c>
      <c r="AR136" s="25" t="s">
        <v>375</v>
      </c>
      <c r="AT136" s="25" t="s">
        <v>311</v>
      </c>
      <c r="AU136" s="25" t="s">
        <v>84</v>
      </c>
      <c r="AY136" s="25" t="s">
        <v>308</v>
      </c>
      <c r="BE136" s="214">
        <f>IF(N136="základní",J136,0)</f>
        <v>0</v>
      </c>
      <c r="BF136" s="214">
        <f>IF(N136="snížená",J136,0)</f>
        <v>0</v>
      </c>
      <c r="BG136" s="214">
        <f>IF(N136="zákl. přenesená",J136,0)</f>
        <v>0</v>
      </c>
      <c r="BH136" s="214">
        <f>IF(N136="sníž. přenesená",J136,0)</f>
        <v>0</v>
      </c>
      <c r="BI136" s="214">
        <f>IF(N136="nulová",J136,0)</f>
        <v>0</v>
      </c>
      <c r="BJ136" s="25" t="s">
        <v>82</v>
      </c>
      <c r="BK136" s="214">
        <f>ROUND(I136*H136,2)</f>
        <v>0</v>
      </c>
      <c r="BL136" s="25" t="s">
        <v>375</v>
      </c>
      <c r="BM136" s="25" t="s">
        <v>4728</v>
      </c>
    </row>
    <row r="137" spans="2:65" s="13" customFormat="1" ht="13.5">
      <c r="B137" s="233"/>
      <c r="C137" s="234"/>
      <c r="D137" s="246" t="s">
        <v>451</v>
      </c>
      <c r="E137" s="256" t="s">
        <v>21</v>
      </c>
      <c r="F137" s="257" t="s">
        <v>4720</v>
      </c>
      <c r="G137" s="234"/>
      <c r="H137" s="258">
        <v>60.1</v>
      </c>
      <c r="I137" s="238"/>
      <c r="J137" s="234"/>
      <c r="K137" s="234"/>
      <c r="L137" s="239"/>
      <c r="M137" s="240"/>
      <c r="N137" s="241"/>
      <c r="O137" s="241"/>
      <c r="P137" s="241"/>
      <c r="Q137" s="241"/>
      <c r="R137" s="241"/>
      <c r="S137" s="241"/>
      <c r="T137" s="242"/>
      <c r="AT137" s="243" t="s">
        <v>451</v>
      </c>
      <c r="AU137" s="243" t="s">
        <v>84</v>
      </c>
      <c r="AV137" s="13" t="s">
        <v>84</v>
      </c>
      <c r="AW137" s="13" t="s">
        <v>37</v>
      </c>
      <c r="AX137" s="13" t="s">
        <v>82</v>
      </c>
      <c r="AY137" s="243" t="s">
        <v>308</v>
      </c>
    </row>
    <row r="138" spans="2:65" s="1" customFormat="1" ht="22.5" customHeight="1">
      <c r="B138" s="42"/>
      <c r="C138" s="277" t="s">
        <v>342</v>
      </c>
      <c r="D138" s="277" t="s">
        <v>1079</v>
      </c>
      <c r="E138" s="278" t="s">
        <v>4729</v>
      </c>
      <c r="F138" s="279" t="s">
        <v>4730</v>
      </c>
      <c r="G138" s="280" t="s">
        <v>508</v>
      </c>
      <c r="H138" s="281">
        <v>69.114999999999995</v>
      </c>
      <c r="I138" s="282"/>
      <c r="J138" s="283">
        <f>ROUND(I138*H138,2)</f>
        <v>0</v>
      </c>
      <c r="K138" s="279" t="s">
        <v>21</v>
      </c>
      <c r="L138" s="284"/>
      <c r="M138" s="285" t="s">
        <v>21</v>
      </c>
      <c r="N138" s="286" t="s">
        <v>45</v>
      </c>
      <c r="O138" s="43"/>
      <c r="P138" s="212">
        <f>O138*H138</f>
        <v>0</v>
      </c>
      <c r="Q138" s="212">
        <v>3.8999999999999998E-3</v>
      </c>
      <c r="R138" s="212">
        <f>Q138*H138</f>
        <v>0.26954849999999997</v>
      </c>
      <c r="S138" s="212">
        <v>0</v>
      </c>
      <c r="T138" s="213">
        <f>S138*H138</f>
        <v>0</v>
      </c>
      <c r="AR138" s="25" t="s">
        <v>619</v>
      </c>
      <c r="AT138" s="25" t="s">
        <v>1079</v>
      </c>
      <c r="AU138" s="25" t="s">
        <v>84</v>
      </c>
      <c r="AY138" s="25" t="s">
        <v>308</v>
      </c>
      <c r="BE138" s="214">
        <f>IF(N138="základní",J138,0)</f>
        <v>0</v>
      </c>
      <c r="BF138" s="214">
        <f>IF(N138="snížená",J138,0)</f>
        <v>0</v>
      </c>
      <c r="BG138" s="214">
        <f>IF(N138="zákl. přenesená",J138,0)</f>
        <v>0</v>
      </c>
      <c r="BH138" s="214">
        <f>IF(N138="sníž. přenesená",J138,0)</f>
        <v>0</v>
      </c>
      <c r="BI138" s="214">
        <f>IF(N138="nulová",J138,0)</f>
        <v>0</v>
      </c>
      <c r="BJ138" s="25" t="s">
        <v>82</v>
      </c>
      <c r="BK138" s="214">
        <f>ROUND(I138*H138,2)</f>
        <v>0</v>
      </c>
      <c r="BL138" s="25" t="s">
        <v>375</v>
      </c>
      <c r="BM138" s="25" t="s">
        <v>4731</v>
      </c>
    </row>
    <row r="139" spans="2:65" s="1" customFormat="1" ht="40.5">
      <c r="B139" s="42"/>
      <c r="C139" s="64"/>
      <c r="D139" s="223" t="s">
        <v>1656</v>
      </c>
      <c r="E139" s="64"/>
      <c r="F139" s="292" t="s">
        <v>4732</v>
      </c>
      <c r="G139" s="64"/>
      <c r="H139" s="64"/>
      <c r="I139" s="173"/>
      <c r="J139" s="64"/>
      <c r="K139" s="64"/>
      <c r="L139" s="62"/>
      <c r="M139" s="291"/>
      <c r="N139" s="43"/>
      <c r="O139" s="43"/>
      <c r="P139" s="43"/>
      <c r="Q139" s="43"/>
      <c r="R139" s="43"/>
      <c r="S139" s="43"/>
      <c r="T139" s="79"/>
      <c r="AT139" s="25" t="s">
        <v>1656</v>
      </c>
      <c r="AU139" s="25" t="s">
        <v>84</v>
      </c>
    </row>
    <row r="140" spans="2:65" s="13" customFormat="1" ht="13.5">
      <c r="B140" s="233"/>
      <c r="C140" s="234"/>
      <c r="D140" s="246" t="s">
        <v>451</v>
      </c>
      <c r="E140" s="234"/>
      <c r="F140" s="257" t="s">
        <v>4725</v>
      </c>
      <c r="G140" s="234"/>
      <c r="H140" s="258">
        <v>69.114999999999995</v>
      </c>
      <c r="I140" s="238"/>
      <c r="J140" s="234"/>
      <c r="K140" s="234"/>
      <c r="L140" s="239"/>
      <c r="M140" s="240"/>
      <c r="N140" s="241"/>
      <c r="O140" s="241"/>
      <c r="P140" s="241"/>
      <c r="Q140" s="241"/>
      <c r="R140" s="241"/>
      <c r="S140" s="241"/>
      <c r="T140" s="242"/>
      <c r="AT140" s="243" t="s">
        <v>451</v>
      </c>
      <c r="AU140" s="243" t="s">
        <v>84</v>
      </c>
      <c r="AV140" s="13" t="s">
        <v>84</v>
      </c>
      <c r="AW140" s="13" t="s">
        <v>6</v>
      </c>
      <c r="AX140" s="13" t="s">
        <v>82</v>
      </c>
      <c r="AY140" s="243" t="s">
        <v>308</v>
      </c>
    </row>
    <row r="141" spans="2:65" s="1" customFormat="1" ht="22.5" customHeight="1">
      <c r="B141" s="42"/>
      <c r="C141" s="203" t="s">
        <v>346</v>
      </c>
      <c r="D141" s="203" t="s">
        <v>311</v>
      </c>
      <c r="E141" s="204" t="s">
        <v>4733</v>
      </c>
      <c r="F141" s="205" t="s">
        <v>4734</v>
      </c>
      <c r="G141" s="206" t="s">
        <v>508</v>
      </c>
      <c r="H141" s="207">
        <v>62.5</v>
      </c>
      <c r="I141" s="208"/>
      <c r="J141" s="209">
        <f>ROUND(I141*H141,2)</f>
        <v>0</v>
      </c>
      <c r="K141" s="205" t="s">
        <v>315</v>
      </c>
      <c r="L141" s="62"/>
      <c r="M141" s="210" t="s">
        <v>21</v>
      </c>
      <c r="N141" s="211" t="s">
        <v>45</v>
      </c>
      <c r="O141" s="43"/>
      <c r="P141" s="212">
        <f>O141*H141</f>
        <v>0</v>
      </c>
      <c r="Q141" s="212">
        <v>3.6000000000000002E-4</v>
      </c>
      <c r="R141" s="212">
        <f>Q141*H141</f>
        <v>2.2500000000000003E-2</v>
      </c>
      <c r="S141" s="212">
        <v>0</v>
      </c>
      <c r="T141" s="213">
        <f>S141*H141</f>
        <v>0</v>
      </c>
      <c r="AR141" s="25" t="s">
        <v>375</v>
      </c>
      <c r="AT141" s="25" t="s">
        <v>311</v>
      </c>
      <c r="AU141" s="25" t="s">
        <v>84</v>
      </c>
      <c r="AY141" s="25" t="s">
        <v>308</v>
      </c>
      <c r="BE141" s="214">
        <f>IF(N141="základní",J141,0)</f>
        <v>0</v>
      </c>
      <c r="BF141" s="214">
        <f>IF(N141="snížená",J141,0)</f>
        <v>0</v>
      </c>
      <c r="BG141" s="214">
        <f>IF(N141="zákl. přenesená",J141,0)</f>
        <v>0</v>
      </c>
      <c r="BH141" s="214">
        <f>IF(N141="sníž. přenesená",J141,0)</f>
        <v>0</v>
      </c>
      <c r="BI141" s="214">
        <f>IF(N141="nulová",J141,0)</f>
        <v>0</v>
      </c>
      <c r="BJ141" s="25" t="s">
        <v>82</v>
      </c>
      <c r="BK141" s="214">
        <f>ROUND(I141*H141,2)</f>
        <v>0</v>
      </c>
      <c r="BL141" s="25" t="s">
        <v>375</v>
      </c>
      <c r="BM141" s="25" t="s">
        <v>4735</v>
      </c>
    </row>
    <row r="142" spans="2:65" s="13" customFormat="1" ht="13.5">
      <c r="B142" s="233"/>
      <c r="C142" s="234"/>
      <c r="D142" s="246" t="s">
        <v>451</v>
      </c>
      <c r="E142" s="256" t="s">
        <v>21</v>
      </c>
      <c r="F142" s="257" t="s">
        <v>4736</v>
      </c>
      <c r="G142" s="234"/>
      <c r="H142" s="258">
        <v>62.5</v>
      </c>
      <c r="I142" s="238"/>
      <c r="J142" s="234"/>
      <c r="K142" s="234"/>
      <c r="L142" s="239"/>
      <c r="M142" s="240"/>
      <c r="N142" s="241"/>
      <c r="O142" s="241"/>
      <c r="P142" s="241"/>
      <c r="Q142" s="241"/>
      <c r="R142" s="241"/>
      <c r="S142" s="241"/>
      <c r="T142" s="242"/>
      <c r="AT142" s="243" t="s">
        <v>451</v>
      </c>
      <c r="AU142" s="243" t="s">
        <v>84</v>
      </c>
      <c r="AV142" s="13" t="s">
        <v>84</v>
      </c>
      <c r="AW142" s="13" t="s">
        <v>37</v>
      </c>
      <c r="AX142" s="13" t="s">
        <v>82</v>
      </c>
      <c r="AY142" s="243" t="s">
        <v>308</v>
      </c>
    </row>
    <row r="143" spans="2:65" s="1" customFormat="1" ht="22.5" customHeight="1">
      <c r="B143" s="42"/>
      <c r="C143" s="277" t="s">
        <v>350</v>
      </c>
      <c r="D143" s="277" t="s">
        <v>1079</v>
      </c>
      <c r="E143" s="278" t="s">
        <v>4737</v>
      </c>
      <c r="F143" s="279" t="s">
        <v>4738</v>
      </c>
      <c r="G143" s="280" t="s">
        <v>508</v>
      </c>
      <c r="H143" s="281">
        <v>71.875</v>
      </c>
      <c r="I143" s="282"/>
      <c r="J143" s="283">
        <f>ROUND(I143*H143,2)</f>
        <v>0</v>
      </c>
      <c r="K143" s="279" t="s">
        <v>21</v>
      </c>
      <c r="L143" s="284"/>
      <c r="M143" s="285" t="s">
        <v>21</v>
      </c>
      <c r="N143" s="286" t="s">
        <v>45</v>
      </c>
      <c r="O143" s="43"/>
      <c r="P143" s="212">
        <f>O143*H143</f>
        <v>0</v>
      </c>
      <c r="Q143" s="212">
        <v>3.8999999999999998E-3</v>
      </c>
      <c r="R143" s="212">
        <f>Q143*H143</f>
        <v>0.28031249999999996</v>
      </c>
      <c r="S143" s="212">
        <v>0</v>
      </c>
      <c r="T143" s="213">
        <f>S143*H143</f>
        <v>0</v>
      </c>
      <c r="AR143" s="25" t="s">
        <v>619</v>
      </c>
      <c r="AT143" s="25" t="s">
        <v>1079</v>
      </c>
      <c r="AU143" s="25" t="s">
        <v>84</v>
      </c>
      <c r="AY143" s="25" t="s">
        <v>308</v>
      </c>
      <c r="BE143" s="214">
        <f>IF(N143="základní",J143,0)</f>
        <v>0</v>
      </c>
      <c r="BF143" s="214">
        <f>IF(N143="snížená",J143,0)</f>
        <v>0</v>
      </c>
      <c r="BG143" s="214">
        <f>IF(N143="zákl. přenesená",J143,0)</f>
        <v>0</v>
      </c>
      <c r="BH143" s="214">
        <f>IF(N143="sníž. přenesená",J143,0)</f>
        <v>0</v>
      </c>
      <c r="BI143" s="214">
        <f>IF(N143="nulová",J143,0)</f>
        <v>0</v>
      </c>
      <c r="BJ143" s="25" t="s">
        <v>82</v>
      </c>
      <c r="BK143" s="214">
        <f>ROUND(I143*H143,2)</f>
        <v>0</v>
      </c>
      <c r="BL143" s="25" t="s">
        <v>375</v>
      </c>
      <c r="BM143" s="25" t="s">
        <v>4739</v>
      </c>
    </row>
    <row r="144" spans="2:65" s="1" customFormat="1" ht="40.5">
      <c r="B144" s="42"/>
      <c r="C144" s="64"/>
      <c r="D144" s="223" t="s">
        <v>1656</v>
      </c>
      <c r="E144" s="64"/>
      <c r="F144" s="292" t="s">
        <v>4740</v>
      </c>
      <c r="G144" s="64"/>
      <c r="H144" s="64"/>
      <c r="I144" s="173"/>
      <c r="J144" s="64"/>
      <c r="K144" s="64"/>
      <c r="L144" s="62"/>
      <c r="M144" s="291"/>
      <c r="N144" s="43"/>
      <c r="O144" s="43"/>
      <c r="P144" s="43"/>
      <c r="Q144" s="43"/>
      <c r="R144" s="43"/>
      <c r="S144" s="43"/>
      <c r="T144" s="79"/>
      <c r="AT144" s="25" t="s">
        <v>1656</v>
      </c>
      <c r="AU144" s="25" t="s">
        <v>84</v>
      </c>
    </row>
    <row r="145" spans="2:65" s="13" customFormat="1" ht="13.5">
      <c r="B145" s="233"/>
      <c r="C145" s="234"/>
      <c r="D145" s="246" t="s">
        <v>451</v>
      </c>
      <c r="E145" s="234"/>
      <c r="F145" s="257" t="s">
        <v>4741</v>
      </c>
      <c r="G145" s="234"/>
      <c r="H145" s="258">
        <v>71.875</v>
      </c>
      <c r="I145" s="238"/>
      <c r="J145" s="234"/>
      <c r="K145" s="234"/>
      <c r="L145" s="239"/>
      <c r="M145" s="240"/>
      <c r="N145" s="241"/>
      <c r="O145" s="241"/>
      <c r="P145" s="241"/>
      <c r="Q145" s="241"/>
      <c r="R145" s="241"/>
      <c r="S145" s="241"/>
      <c r="T145" s="242"/>
      <c r="AT145" s="243" t="s">
        <v>451</v>
      </c>
      <c r="AU145" s="243" t="s">
        <v>84</v>
      </c>
      <c r="AV145" s="13" t="s">
        <v>84</v>
      </c>
      <c r="AW145" s="13" t="s">
        <v>6</v>
      </c>
      <c r="AX145" s="13" t="s">
        <v>82</v>
      </c>
      <c r="AY145" s="243" t="s">
        <v>308</v>
      </c>
    </row>
    <row r="146" spans="2:65" s="1" customFormat="1" ht="31.5" customHeight="1">
      <c r="B146" s="42"/>
      <c r="C146" s="203" t="s">
        <v>356</v>
      </c>
      <c r="D146" s="203" t="s">
        <v>311</v>
      </c>
      <c r="E146" s="204" t="s">
        <v>4742</v>
      </c>
      <c r="F146" s="205" t="s">
        <v>4743</v>
      </c>
      <c r="G146" s="206" t="s">
        <v>508</v>
      </c>
      <c r="H146" s="207">
        <v>62.5</v>
      </c>
      <c r="I146" s="208"/>
      <c r="J146" s="209">
        <f>ROUND(I146*H146,2)</f>
        <v>0</v>
      </c>
      <c r="K146" s="205" t="s">
        <v>315</v>
      </c>
      <c r="L146" s="62"/>
      <c r="M146" s="210" t="s">
        <v>21</v>
      </c>
      <c r="N146" s="211" t="s">
        <v>45</v>
      </c>
      <c r="O146" s="43"/>
      <c r="P146" s="212">
        <f>O146*H146</f>
        <v>0</v>
      </c>
      <c r="Q146" s="212">
        <v>0</v>
      </c>
      <c r="R146" s="212">
        <f>Q146*H146</f>
        <v>0</v>
      </c>
      <c r="S146" s="212">
        <v>0</v>
      </c>
      <c r="T146" s="213">
        <f>S146*H146</f>
        <v>0</v>
      </c>
      <c r="AR146" s="25" t="s">
        <v>375</v>
      </c>
      <c r="AT146" s="25" t="s">
        <v>311</v>
      </c>
      <c r="AU146" s="25" t="s">
        <v>84</v>
      </c>
      <c r="AY146" s="25" t="s">
        <v>308</v>
      </c>
      <c r="BE146" s="214">
        <f>IF(N146="základní",J146,0)</f>
        <v>0</v>
      </c>
      <c r="BF146" s="214">
        <f>IF(N146="snížená",J146,0)</f>
        <v>0</v>
      </c>
      <c r="BG146" s="214">
        <f>IF(N146="zákl. přenesená",J146,0)</f>
        <v>0</v>
      </c>
      <c r="BH146" s="214">
        <f>IF(N146="sníž. přenesená",J146,0)</f>
        <v>0</v>
      </c>
      <c r="BI146" s="214">
        <f>IF(N146="nulová",J146,0)</f>
        <v>0</v>
      </c>
      <c r="BJ146" s="25" t="s">
        <v>82</v>
      </c>
      <c r="BK146" s="214">
        <f>ROUND(I146*H146,2)</f>
        <v>0</v>
      </c>
      <c r="BL146" s="25" t="s">
        <v>375</v>
      </c>
      <c r="BM146" s="25" t="s">
        <v>4744</v>
      </c>
    </row>
    <row r="147" spans="2:65" s="1" customFormat="1" ht="22.5" customHeight="1">
      <c r="B147" s="42"/>
      <c r="C147" s="277" t="s">
        <v>360</v>
      </c>
      <c r="D147" s="277" t="s">
        <v>1079</v>
      </c>
      <c r="E147" s="278" t="s">
        <v>4745</v>
      </c>
      <c r="F147" s="279" t="s">
        <v>4746</v>
      </c>
      <c r="G147" s="280" t="s">
        <v>4354</v>
      </c>
      <c r="H147" s="281">
        <v>20.625</v>
      </c>
      <c r="I147" s="282"/>
      <c r="J147" s="283">
        <f>ROUND(I147*H147,2)</f>
        <v>0</v>
      </c>
      <c r="K147" s="279" t="s">
        <v>315</v>
      </c>
      <c r="L147" s="284"/>
      <c r="M147" s="285" t="s">
        <v>21</v>
      </c>
      <c r="N147" s="286" t="s">
        <v>45</v>
      </c>
      <c r="O147" s="43"/>
      <c r="P147" s="212">
        <f>O147*H147</f>
        <v>0</v>
      </c>
      <c r="Q147" s="212">
        <v>1E-3</v>
      </c>
      <c r="R147" s="212">
        <f>Q147*H147</f>
        <v>2.0625000000000001E-2</v>
      </c>
      <c r="S147" s="212">
        <v>0</v>
      </c>
      <c r="T147" s="213">
        <f>S147*H147</f>
        <v>0</v>
      </c>
      <c r="AR147" s="25" t="s">
        <v>619</v>
      </c>
      <c r="AT147" s="25" t="s">
        <v>1079</v>
      </c>
      <c r="AU147" s="25" t="s">
        <v>84</v>
      </c>
      <c r="AY147" s="25" t="s">
        <v>308</v>
      </c>
      <c r="BE147" s="214">
        <f>IF(N147="základní",J147,0)</f>
        <v>0</v>
      </c>
      <c r="BF147" s="214">
        <f>IF(N147="snížená",J147,0)</f>
        <v>0</v>
      </c>
      <c r="BG147" s="214">
        <f>IF(N147="zákl. přenesená",J147,0)</f>
        <v>0</v>
      </c>
      <c r="BH147" s="214">
        <f>IF(N147="sníž. přenesená",J147,0)</f>
        <v>0</v>
      </c>
      <c r="BI147" s="214">
        <f>IF(N147="nulová",J147,0)</f>
        <v>0</v>
      </c>
      <c r="BJ147" s="25" t="s">
        <v>82</v>
      </c>
      <c r="BK147" s="214">
        <f>ROUND(I147*H147,2)</f>
        <v>0</v>
      </c>
      <c r="BL147" s="25" t="s">
        <v>375</v>
      </c>
      <c r="BM147" s="25" t="s">
        <v>4747</v>
      </c>
    </row>
    <row r="148" spans="2:65" s="13" customFormat="1" ht="13.5">
      <c r="B148" s="233"/>
      <c r="C148" s="234"/>
      <c r="D148" s="246" t="s">
        <v>451</v>
      </c>
      <c r="E148" s="234"/>
      <c r="F148" s="257" t="s">
        <v>4748</v>
      </c>
      <c r="G148" s="234"/>
      <c r="H148" s="258">
        <v>20.625</v>
      </c>
      <c r="I148" s="238"/>
      <c r="J148" s="234"/>
      <c r="K148" s="234"/>
      <c r="L148" s="239"/>
      <c r="M148" s="240"/>
      <c r="N148" s="241"/>
      <c r="O148" s="241"/>
      <c r="P148" s="241"/>
      <c r="Q148" s="241"/>
      <c r="R148" s="241"/>
      <c r="S148" s="241"/>
      <c r="T148" s="242"/>
      <c r="AT148" s="243" t="s">
        <v>451</v>
      </c>
      <c r="AU148" s="243" t="s">
        <v>84</v>
      </c>
      <c r="AV148" s="13" t="s">
        <v>84</v>
      </c>
      <c r="AW148" s="13" t="s">
        <v>6</v>
      </c>
      <c r="AX148" s="13" t="s">
        <v>82</v>
      </c>
      <c r="AY148" s="243" t="s">
        <v>308</v>
      </c>
    </row>
    <row r="149" spans="2:65" s="1" customFormat="1" ht="22.5" customHeight="1">
      <c r="B149" s="42"/>
      <c r="C149" s="203" t="s">
        <v>364</v>
      </c>
      <c r="D149" s="203" t="s">
        <v>311</v>
      </c>
      <c r="E149" s="204" t="s">
        <v>4749</v>
      </c>
      <c r="F149" s="205" t="s">
        <v>4750</v>
      </c>
      <c r="G149" s="206" t="s">
        <v>538</v>
      </c>
      <c r="H149" s="207">
        <v>69.599999999999994</v>
      </c>
      <c r="I149" s="208"/>
      <c r="J149" s="209">
        <f>ROUND(I149*H149,2)</f>
        <v>0</v>
      </c>
      <c r="K149" s="205" t="s">
        <v>315</v>
      </c>
      <c r="L149" s="62"/>
      <c r="M149" s="210" t="s">
        <v>21</v>
      </c>
      <c r="N149" s="211" t="s">
        <v>45</v>
      </c>
      <c r="O149" s="43"/>
      <c r="P149" s="212">
        <f>O149*H149</f>
        <v>0</v>
      </c>
      <c r="Q149" s="212">
        <v>4.6999999999999999E-4</v>
      </c>
      <c r="R149" s="212">
        <f>Q149*H149</f>
        <v>3.2711999999999998E-2</v>
      </c>
      <c r="S149" s="212">
        <v>0</v>
      </c>
      <c r="T149" s="213">
        <f>S149*H149</f>
        <v>0</v>
      </c>
      <c r="AR149" s="25" t="s">
        <v>375</v>
      </c>
      <c r="AT149" s="25" t="s">
        <v>311</v>
      </c>
      <c r="AU149" s="25" t="s">
        <v>84</v>
      </c>
      <c r="AY149" s="25" t="s">
        <v>308</v>
      </c>
      <c r="BE149" s="214">
        <f>IF(N149="základní",J149,0)</f>
        <v>0</v>
      </c>
      <c r="BF149" s="214">
        <f>IF(N149="snížená",J149,0)</f>
        <v>0</v>
      </c>
      <c r="BG149" s="214">
        <f>IF(N149="zákl. přenesená",J149,0)</f>
        <v>0</v>
      </c>
      <c r="BH149" s="214">
        <f>IF(N149="sníž. přenesená",J149,0)</f>
        <v>0</v>
      </c>
      <c r="BI149" s="214">
        <f>IF(N149="nulová",J149,0)</f>
        <v>0</v>
      </c>
      <c r="BJ149" s="25" t="s">
        <v>82</v>
      </c>
      <c r="BK149" s="214">
        <f>ROUND(I149*H149,2)</f>
        <v>0</v>
      </c>
      <c r="BL149" s="25" t="s">
        <v>375</v>
      </c>
      <c r="BM149" s="25" t="s">
        <v>4751</v>
      </c>
    </row>
    <row r="150" spans="2:65" s="1" customFormat="1" ht="22.5" customHeight="1">
      <c r="B150" s="42"/>
      <c r="C150" s="277" t="s">
        <v>368</v>
      </c>
      <c r="D150" s="277" t="s">
        <v>1079</v>
      </c>
      <c r="E150" s="278" t="s">
        <v>4729</v>
      </c>
      <c r="F150" s="279" t="s">
        <v>4730</v>
      </c>
      <c r="G150" s="280" t="s">
        <v>508</v>
      </c>
      <c r="H150" s="281">
        <v>38.28</v>
      </c>
      <c r="I150" s="282"/>
      <c r="J150" s="283">
        <f>ROUND(I150*H150,2)</f>
        <v>0</v>
      </c>
      <c r="K150" s="279" t="s">
        <v>21</v>
      </c>
      <c r="L150" s="284"/>
      <c r="M150" s="285" t="s">
        <v>21</v>
      </c>
      <c r="N150" s="286" t="s">
        <v>45</v>
      </c>
      <c r="O150" s="43"/>
      <c r="P150" s="212">
        <f>O150*H150</f>
        <v>0</v>
      </c>
      <c r="Q150" s="212">
        <v>3.8999999999999998E-3</v>
      </c>
      <c r="R150" s="212">
        <f>Q150*H150</f>
        <v>0.14929200000000001</v>
      </c>
      <c r="S150" s="212">
        <v>0</v>
      </c>
      <c r="T150" s="213">
        <f>S150*H150</f>
        <v>0</v>
      </c>
      <c r="AR150" s="25" t="s">
        <v>619</v>
      </c>
      <c r="AT150" s="25" t="s">
        <v>1079</v>
      </c>
      <c r="AU150" s="25" t="s">
        <v>84</v>
      </c>
      <c r="AY150" s="25" t="s">
        <v>308</v>
      </c>
      <c r="BE150" s="214">
        <f>IF(N150="základní",J150,0)</f>
        <v>0</v>
      </c>
      <c r="BF150" s="214">
        <f>IF(N150="snížená",J150,0)</f>
        <v>0</v>
      </c>
      <c r="BG150" s="214">
        <f>IF(N150="zákl. přenesená",J150,0)</f>
        <v>0</v>
      </c>
      <c r="BH150" s="214">
        <f>IF(N150="sníž. přenesená",J150,0)</f>
        <v>0</v>
      </c>
      <c r="BI150" s="214">
        <f>IF(N150="nulová",J150,0)</f>
        <v>0</v>
      </c>
      <c r="BJ150" s="25" t="s">
        <v>82</v>
      </c>
      <c r="BK150" s="214">
        <f>ROUND(I150*H150,2)</f>
        <v>0</v>
      </c>
      <c r="BL150" s="25" t="s">
        <v>375</v>
      </c>
      <c r="BM150" s="25" t="s">
        <v>4752</v>
      </c>
    </row>
    <row r="151" spans="2:65" s="1" customFormat="1" ht="27">
      <c r="B151" s="42"/>
      <c r="C151" s="64"/>
      <c r="D151" s="223" t="s">
        <v>1656</v>
      </c>
      <c r="E151" s="64"/>
      <c r="F151" s="292" t="s">
        <v>4753</v>
      </c>
      <c r="G151" s="64"/>
      <c r="H151" s="64"/>
      <c r="I151" s="173"/>
      <c r="J151" s="64"/>
      <c r="K151" s="64"/>
      <c r="L151" s="62"/>
      <c r="M151" s="291"/>
      <c r="N151" s="43"/>
      <c r="O151" s="43"/>
      <c r="P151" s="43"/>
      <c r="Q151" s="43"/>
      <c r="R151" s="43"/>
      <c r="S151" s="43"/>
      <c r="T151" s="79"/>
      <c r="AT151" s="25" t="s">
        <v>1656</v>
      </c>
      <c r="AU151" s="25" t="s">
        <v>84</v>
      </c>
    </row>
    <row r="152" spans="2:65" s="13" customFormat="1" ht="13.5">
      <c r="B152" s="233"/>
      <c r="C152" s="234"/>
      <c r="D152" s="223" t="s">
        <v>451</v>
      </c>
      <c r="E152" s="235" t="s">
        <v>21</v>
      </c>
      <c r="F152" s="236" t="s">
        <v>4754</v>
      </c>
      <c r="G152" s="234"/>
      <c r="H152" s="237">
        <v>69.599999999999994</v>
      </c>
      <c r="I152" s="238"/>
      <c r="J152" s="234"/>
      <c r="K152" s="234"/>
      <c r="L152" s="239"/>
      <c r="M152" s="240"/>
      <c r="N152" s="241"/>
      <c r="O152" s="241"/>
      <c r="P152" s="241"/>
      <c r="Q152" s="241"/>
      <c r="R152" s="241"/>
      <c r="S152" s="241"/>
      <c r="T152" s="242"/>
      <c r="AT152" s="243" t="s">
        <v>451</v>
      </c>
      <c r="AU152" s="243" t="s">
        <v>84</v>
      </c>
      <c r="AV152" s="13" t="s">
        <v>84</v>
      </c>
      <c r="AW152" s="13" t="s">
        <v>37</v>
      </c>
      <c r="AX152" s="13" t="s">
        <v>82</v>
      </c>
      <c r="AY152" s="243" t="s">
        <v>308</v>
      </c>
    </row>
    <row r="153" spans="2:65" s="13" customFormat="1" ht="13.5">
      <c r="B153" s="233"/>
      <c r="C153" s="234"/>
      <c r="D153" s="246" t="s">
        <v>451</v>
      </c>
      <c r="E153" s="234"/>
      <c r="F153" s="257" t="s">
        <v>4755</v>
      </c>
      <c r="G153" s="234"/>
      <c r="H153" s="258">
        <v>38.28</v>
      </c>
      <c r="I153" s="238"/>
      <c r="J153" s="234"/>
      <c r="K153" s="234"/>
      <c r="L153" s="239"/>
      <c r="M153" s="240"/>
      <c r="N153" s="241"/>
      <c r="O153" s="241"/>
      <c r="P153" s="241"/>
      <c r="Q153" s="241"/>
      <c r="R153" s="241"/>
      <c r="S153" s="241"/>
      <c r="T153" s="242"/>
      <c r="AT153" s="243" t="s">
        <v>451</v>
      </c>
      <c r="AU153" s="243" t="s">
        <v>84</v>
      </c>
      <c r="AV153" s="13" t="s">
        <v>84</v>
      </c>
      <c r="AW153" s="13" t="s">
        <v>6</v>
      </c>
      <c r="AX153" s="13" t="s">
        <v>82</v>
      </c>
      <c r="AY153" s="243" t="s">
        <v>308</v>
      </c>
    </row>
    <row r="154" spans="2:65" s="1" customFormat="1" ht="31.5" customHeight="1">
      <c r="B154" s="42"/>
      <c r="C154" s="203" t="s">
        <v>10</v>
      </c>
      <c r="D154" s="203" t="s">
        <v>311</v>
      </c>
      <c r="E154" s="204" t="s">
        <v>4756</v>
      </c>
      <c r="F154" s="205" t="s">
        <v>4757</v>
      </c>
      <c r="G154" s="206" t="s">
        <v>508</v>
      </c>
      <c r="H154" s="207">
        <v>20.2</v>
      </c>
      <c r="I154" s="208"/>
      <c r="J154" s="209">
        <f>ROUND(I154*H154,2)</f>
        <v>0</v>
      </c>
      <c r="K154" s="205" t="s">
        <v>21</v>
      </c>
      <c r="L154" s="62"/>
      <c r="M154" s="210" t="s">
        <v>21</v>
      </c>
      <c r="N154" s="211" t="s">
        <v>45</v>
      </c>
      <c r="O154" s="43"/>
      <c r="P154" s="212">
        <f>O154*H154</f>
        <v>0</v>
      </c>
      <c r="Q154" s="212">
        <v>9.3999999999999997E-4</v>
      </c>
      <c r="R154" s="212">
        <f>Q154*H154</f>
        <v>1.8987999999999998E-2</v>
      </c>
      <c r="S154" s="212">
        <v>0</v>
      </c>
      <c r="T154" s="213">
        <f>S154*H154</f>
        <v>0</v>
      </c>
      <c r="AR154" s="25" t="s">
        <v>375</v>
      </c>
      <c r="AT154" s="25" t="s">
        <v>311</v>
      </c>
      <c r="AU154" s="25" t="s">
        <v>84</v>
      </c>
      <c r="AY154" s="25" t="s">
        <v>308</v>
      </c>
      <c r="BE154" s="214">
        <f>IF(N154="základní",J154,0)</f>
        <v>0</v>
      </c>
      <c r="BF154" s="214">
        <f>IF(N154="snížená",J154,0)</f>
        <v>0</v>
      </c>
      <c r="BG154" s="214">
        <f>IF(N154="zákl. přenesená",J154,0)</f>
        <v>0</v>
      </c>
      <c r="BH154" s="214">
        <f>IF(N154="sníž. přenesená",J154,0)</f>
        <v>0</v>
      </c>
      <c r="BI154" s="214">
        <f>IF(N154="nulová",J154,0)</f>
        <v>0</v>
      </c>
      <c r="BJ154" s="25" t="s">
        <v>82</v>
      </c>
      <c r="BK154" s="214">
        <f>ROUND(I154*H154,2)</f>
        <v>0</v>
      </c>
      <c r="BL154" s="25" t="s">
        <v>375</v>
      </c>
      <c r="BM154" s="25" t="s">
        <v>4758</v>
      </c>
    </row>
    <row r="155" spans="2:65" s="13" customFormat="1" ht="13.5">
      <c r="B155" s="233"/>
      <c r="C155" s="234"/>
      <c r="D155" s="223" t="s">
        <v>451</v>
      </c>
      <c r="E155" s="235" t="s">
        <v>21</v>
      </c>
      <c r="F155" s="236" t="s">
        <v>4759</v>
      </c>
      <c r="G155" s="234"/>
      <c r="H155" s="237">
        <v>5.2</v>
      </c>
      <c r="I155" s="238"/>
      <c r="J155" s="234"/>
      <c r="K155" s="234"/>
      <c r="L155" s="239"/>
      <c r="M155" s="240"/>
      <c r="N155" s="241"/>
      <c r="O155" s="241"/>
      <c r="P155" s="241"/>
      <c r="Q155" s="241"/>
      <c r="R155" s="241"/>
      <c r="S155" s="241"/>
      <c r="T155" s="242"/>
      <c r="AT155" s="243" t="s">
        <v>451</v>
      </c>
      <c r="AU155" s="243" t="s">
        <v>84</v>
      </c>
      <c r="AV155" s="13" t="s">
        <v>84</v>
      </c>
      <c r="AW155" s="13" t="s">
        <v>37</v>
      </c>
      <c r="AX155" s="13" t="s">
        <v>74</v>
      </c>
      <c r="AY155" s="243" t="s">
        <v>308</v>
      </c>
    </row>
    <row r="156" spans="2:65" s="13" customFormat="1" ht="13.5">
      <c r="B156" s="233"/>
      <c r="C156" s="234"/>
      <c r="D156" s="223" t="s">
        <v>451</v>
      </c>
      <c r="E156" s="235" t="s">
        <v>21</v>
      </c>
      <c r="F156" s="236" t="s">
        <v>4760</v>
      </c>
      <c r="G156" s="234"/>
      <c r="H156" s="237">
        <v>15</v>
      </c>
      <c r="I156" s="238"/>
      <c r="J156" s="234"/>
      <c r="K156" s="234"/>
      <c r="L156" s="239"/>
      <c r="M156" s="240"/>
      <c r="N156" s="241"/>
      <c r="O156" s="241"/>
      <c r="P156" s="241"/>
      <c r="Q156" s="241"/>
      <c r="R156" s="241"/>
      <c r="S156" s="241"/>
      <c r="T156" s="242"/>
      <c r="AT156" s="243" t="s">
        <v>451</v>
      </c>
      <c r="AU156" s="243" t="s">
        <v>84</v>
      </c>
      <c r="AV156" s="13" t="s">
        <v>84</v>
      </c>
      <c r="AW156" s="13" t="s">
        <v>37</v>
      </c>
      <c r="AX156" s="13" t="s">
        <v>74</v>
      </c>
      <c r="AY156" s="243" t="s">
        <v>308</v>
      </c>
    </row>
    <row r="157" spans="2:65" s="14" customFormat="1" ht="13.5">
      <c r="B157" s="244"/>
      <c r="C157" s="245"/>
      <c r="D157" s="246" t="s">
        <v>451</v>
      </c>
      <c r="E157" s="247" t="s">
        <v>21</v>
      </c>
      <c r="F157" s="248" t="s">
        <v>459</v>
      </c>
      <c r="G157" s="245"/>
      <c r="H157" s="249">
        <v>20.2</v>
      </c>
      <c r="I157" s="250"/>
      <c r="J157" s="245"/>
      <c r="K157" s="245"/>
      <c r="L157" s="251"/>
      <c r="M157" s="252"/>
      <c r="N157" s="253"/>
      <c r="O157" s="253"/>
      <c r="P157" s="253"/>
      <c r="Q157" s="253"/>
      <c r="R157" s="253"/>
      <c r="S157" s="253"/>
      <c r="T157" s="254"/>
      <c r="AT157" s="255" t="s">
        <v>451</v>
      </c>
      <c r="AU157" s="255" t="s">
        <v>84</v>
      </c>
      <c r="AV157" s="14" t="s">
        <v>327</v>
      </c>
      <c r="AW157" s="14" t="s">
        <v>37</v>
      </c>
      <c r="AX157" s="14" t="s">
        <v>82</v>
      </c>
      <c r="AY157" s="255" t="s">
        <v>308</v>
      </c>
    </row>
    <row r="158" spans="2:65" s="1" customFormat="1" ht="31.5" customHeight="1">
      <c r="B158" s="42"/>
      <c r="C158" s="203" t="s">
        <v>375</v>
      </c>
      <c r="D158" s="203" t="s">
        <v>311</v>
      </c>
      <c r="E158" s="204" t="s">
        <v>4761</v>
      </c>
      <c r="F158" s="205" t="s">
        <v>4762</v>
      </c>
      <c r="G158" s="206" t="s">
        <v>508</v>
      </c>
      <c r="H158" s="207">
        <v>5.2</v>
      </c>
      <c r="I158" s="208"/>
      <c r="J158" s="209">
        <f>ROUND(I158*H158,2)</f>
        <v>0</v>
      </c>
      <c r="K158" s="205" t="s">
        <v>21</v>
      </c>
      <c r="L158" s="62"/>
      <c r="M158" s="210" t="s">
        <v>21</v>
      </c>
      <c r="N158" s="211" t="s">
        <v>45</v>
      </c>
      <c r="O158" s="43"/>
      <c r="P158" s="212">
        <f>O158*H158</f>
        <v>0</v>
      </c>
      <c r="Q158" s="212">
        <v>9.3999999999999997E-4</v>
      </c>
      <c r="R158" s="212">
        <f>Q158*H158</f>
        <v>4.888E-3</v>
      </c>
      <c r="S158" s="212">
        <v>0</v>
      </c>
      <c r="T158" s="213">
        <f>S158*H158</f>
        <v>0</v>
      </c>
      <c r="AR158" s="25" t="s">
        <v>375</v>
      </c>
      <c r="AT158" s="25" t="s">
        <v>311</v>
      </c>
      <c r="AU158" s="25" t="s">
        <v>84</v>
      </c>
      <c r="AY158" s="25" t="s">
        <v>308</v>
      </c>
      <c r="BE158" s="214">
        <f>IF(N158="základní",J158,0)</f>
        <v>0</v>
      </c>
      <c r="BF158" s="214">
        <f>IF(N158="snížená",J158,0)</f>
        <v>0</v>
      </c>
      <c r="BG158" s="214">
        <f>IF(N158="zákl. přenesená",J158,0)</f>
        <v>0</v>
      </c>
      <c r="BH158" s="214">
        <f>IF(N158="sníž. přenesená",J158,0)</f>
        <v>0</v>
      </c>
      <c r="BI158" s="214">
        <f>IF(N158="nulová",J158,0)</f>
        <v>0</v>
      </c>
      <c r="BJ158" s="25" t="s">
        <v>82</v>
      </c>
      <c r="BK158" s="214">
        <f>ROUND(I158*H158,2)</f>
        <v>0</v>
      </c>
      <c r="BL158" s="25" t="s">
        <v>375</v>
      </c>
      <c r="BM158" s="25" t="s">
        <v>4763</v>
      </c>
    </row>
    <row r="159" spans="2:65" s="13" customFormat="1" ht="13.5">
      <c r="B159" s="233"/>
      <c r="C159" s="234"/>
      <c r="D159" s="246" t="s">
        <v>451</v>
      </c>
      <c r="E159" s="256" t="s">
        <v>21</v>
      </c>
      <c r="F159" s="257" t="s">
        <v>4764</v>
      </c>
      <c r="G159" s="234"/>
      <c r="H159" s="258">
        <v>5.2</v>
      </c>
      <c r="I159" s="238"/>
      <c r="J159" s="234"/>
      <c r="K159" s="234"/>
      <c r="L159" s="239"/>
      <c r="M159" s="240"/>
      <c r="N159" s="241"/>
      <c r="O159" s="241"/>
      <c r="P159" s="241"/>
      <c r="Q159" s="241"/>
      <c r="R159" s="241"/>
      <c r="S159" s="241"/>
      <c r="T159" s="242"/>
      <c r="AT159" s="243" t="s">
        <v>451</v>
      </c>
      <c r="AU159" s="243" t="s">
        <v>84</v>
      </c>
      <c r="AV159" s="13" t="s">
        <v>84</v>
      </c>
      <c r="AW159" s="13" t="s">
        <v>37</v>
      </c>
      <c r="AX159" s="13" t="s">
        <v>82</v>
      </c>
      <c r="AY159" s="243" t="s">
        <v>308</v>
      </c>
    </row>
    <row r="160" spans="2:65" s="1" customFormat="1" ht="22.5" customHeight="1">
      <c r="B160" s="42"/>
      <c r="C160" s="203" t="s">
        <v>381</v>
      </c>
      <c r="D160" s="203" t="s">
        <v>311</v>
      </c>
      <c r="E160" s="204" t="s">
        <v>4765</v>
      </c>
      <c r="F160" s="205" t="s">
        <v>4766</v>
      </c>
      <c r="G160" s="206" t="s">
        <v>719</v>
      </c>
      <c r="H160" s="207">
        <v>7.5439999999999996</v>
      </c>
      <c r="I160" s="208"/>
      <c r="J160" s="209">
        <f>ROUND(I160*H160,2)</f>
        <v>0</v>
      </c>
      <c r="K160" s="205" t="s">
        <v>315</v>
      </c>
      <c r="L160" s="62"/>
      <c r="M160" s="210" t="s">
        <v>21</v>
      </c>
      <c r="N160" s="211" t="s">
        <v>45</v>
      </c>
      <c r="O160" s="43"/>
      <c r="P160" s="212">
        <f>O160*H160</f>
        <v>0</v>
      </c>
      <c r="Q160" s="212">
        <v>0</v>
      </c>
      <c r="R160" s="212">
        <f>Q160*H160</f>
        <v>0</v>
      </c>
      <c r="S160" s="212">
        <v>0</v>
      </c>
      <c r="T160" s="213">
        <f>S160*H160</f>
        <v>0</v>
      </c>
      <c r="AR160" s="25" t="s">
        <v>375</v>
      </c>
      <c r="AT160" s="25" t="s">
        <v>311</v>
      </c>
      <c r="AU160" s="25" t="s">
        <v>84</v>
      </c>
      <c r="AY160" s="25" t="s">
        <v>308</v>
      </c>
      <c r="BE160" s="214">
        <f>IF(N160="základní",J160,0)</f>
        <v>0</v>
      </c>
      <c r="BF160" s="214">
        <f>IF(N160="snížená",J160,0)</f>
        <v>0</v>
      </c>
      <c r="BG160" s="214">
        <f>IF(N160="zákl. přenesená",J160,0)</f>
        <v>0</v>
      </c>
      <c r="BH160" s="214">
        <f>IF(N160="sníž. přenesená",J160,0)</f>
        <v>0</v>
      </c>
      <c r="BI160" s="214">
        <f>IF(N160="nulová",J160,0)</f>
        <v>0</v>
      </c>
      <c r="BJ160" s="25" t="s">
        <v>82</v>
      </c>
      <c r="BK160" s="214">
        <f>ROUND(I160*H160,2)</f>
        <v>0</v>
      </c>
      <c r="BL160" s="25" t="s">
        <v>375</v>
      </c>
      <c r="BM160" s="25" t="s">
        <v>4767</v>
      </c>
    </row>
    <row r="161" spans="2:65" s="11" customFormat="1" ht="29.85" customHeight="1">
      <c r="B161" s="186"/>
      <c r="C161" s="187"/>
      <c r="D161" s="200" t="s">
        <v>73</v>
      </c>
      <c r="E161" s="201" t="s">
        <v>2499</v>
      </c>
      <c r="F161" s="201" t="s">
        <v>2500</v>
      </c>
      <c r="G161" s="187"/>
      <c r="H161" s="187"/>
      <c r="I161" s="190"/>
      <c r="J161" s="202">
        <f>BK161</f>
        <v>0</v>
      </c>
      <c r="K161" s="187"/>
      <c r="L161" s="192"/>
      <c r="M161" s="193"/>
      <c r="N161" s="194"/>
      <c r="O161" s="194"/>
      <c r="P161" s="195">
        <f>SUM(P162:P169)</f>
        <v>0</v>
      </c>
      <c r="Q161" s="194"/>
      <c r="R161" s="195">
        <f>SUM(R162:R169)</f>
        <v>0.46829699999999996</v>
      </c>
      <c r="S161" s="194"/>
      <c r="T161" s="196">
        <f>SUM(T162:T169)</f>
        <v>0</v>
      </c>
      <c r="AR161" s="197" t="s">
        <v>84</v>
      </c>
      <c r="AT161" s="198" t="s">
        <v>73</v>
      </c>
      <c r="AU161" s="198" t="s">
        <v>82</v>
      </c>
      <c r="AY161" s="197" t="s">
        <v>308</v>
      </c>
      <c r="BK161" s="199">
        <f>SUM(BK162:BK169)</f>
        <v>0</v>
      </c>
    </row>
    <row r="162" spans="2:65" s="1" customFormat="1" ht="31.5" customHeight="1">
      <c r="B162" s="42"/>
      <c r="C162" s="203" t="s">
        <v>385</v>
      </c>
      <c r="D162" s="203" t="s">
        <v>311</v>
      </c>
      <c r="E162" s="204" t="s">
        <v>4768</v>
      </c>
      <c r="F162" s="205" t="s">
        <v>4769</v>
      </c>
      <c r="G162" s="206" t="s">
        <v>508</v>
      </c>
      <c r="H162" s="207">
        <v>54.9</v>
      </c>
      <c r="I162" s="208"/>
      <c r="J162" s="209">
        <f>ROUND(I162*H162,2)</f>
        <v>0</v>
      </c>
      <c r="K162" s="205" t="s">
        <v>315</v>
      </c>
      <c r="L162" s="62"/>
      <c r="M162" s="210" t="s">
        <v>21</v>
      </c>
      <c r="N162" s="211" t="s">
        <v>45</v>
      </c>
      <c r="O162" s="43"/>
      <c r="P162" s="212">
        <f>O162*H162</f>
        <v>0</v>
      </c>
      <c r="Q162" s="212">
        <v>5.8E-4</v>
      </c>
      <c r="R162" s="212">
        <f>Q162*H162</f>
        <v>3.1842000000000002E-2</v>
      </c>
      <c r="S162" s="212">
        <v>0</v>
      </c>
      <c r="T162" s="213">
        <f>S162*H162</f>
        <v>0</v>
      </c>
      <c r="AR162" s="25" t="s">
        <v>375</v>
      </c>
      <c r="AT162" s="25" t="s">
        <v>311</v>
      </c>
      <c r="AU162" s="25" t="s">
        <v>84</v>
      </c>
      <c r="AY162" s="25" t="s">
        <v>308</v>
      </c>
      <c r="BE162" s="214">
        <f>IF(N162="základní",J162,0)</f>
        <v>0</v>
      </c>
      <c r="BF162" s="214">
        <f>IF(N162="snížená",J162,0)</f>
        <v>0</v>
      </c>
      <c r="BG162" s="214">
        <f>IF(N162="zákl. přenesená",J162,0)</f>
        <v>0</v>
      </c>
      <c r="BH162" s="214">
        <f>IF(N162="sníž. přenesená",J162,0)</f>
        <v>0</v>
      </c>
      <c r="BI162" s="214">
        <f>IF(N162="nulová",J162,0)</f>
        <v>0</v>
      </c>
      <c r="BJ162" s="25" t="s">
        <v>82</v>
      </c>
      <c r="BK162" s="214">
        <f>ROUND(I162*H162,2)</f>
        <v>0</v>
      </c>
      <c r="BL162" s="25" t="s">
        <v>375</v>
      </c>
      <c r="BM162" s="25" t="s">
        <v>4770</v>
      </c>
    </row>
    <row r="163" spans="2:65" s="1" customFormat="1" ht="22.5" customHeight="1">
      <c r="B163" s="42"/>
      <c r="C163" s="277" t="s">
        <v>389</v>
      </c>
      <c r="D163" s="277" t="s">
        <v>1079</v>
      </c>
      <c r="E163" s="278" t="s">
        <v>4771</v>
      </c>
      <c r="F163" s="279" t="s">
        <v>4772</v>
      </c>
      <c r="G163" s="280" t="s">
        <v>508</v>
      </c>
      <c r="H163" s="281">
        <v>55.997999999999998</v>
      </c>
      <c r="I163" s="282"/>
      <c r="J163" s="283">
        <f>ROUND(I163*H163,2)</f>
        <v>0</v>
      </c>
      <c r="K163" s="279" t="s">
        <v>315</v>
      </c>
      <c r="L163" s="284"/>
      <c r="M163" s="285" t="s">
        <v>21</v>
      </c>
      <c r="N163" s="286" t="s">
        <v>45</v>
      </c>
      <c r="O163" s="43"/>
      <c r="P163" s="212">
        <f>O163*H163</f>
        <v>0</v>
      </c>
      <c r="Q163" s="212">
        <v>6.0000000000000001E-3</v>
      </c>
      <c r="R163" s="212">
        <f>Q163*H163</f>
        <v>0.33598800000000001</v>
      </c>
      <c r="S163" s="212">
        <v>0</v>
      </c>
      <c r="T163" s="213">
        <f>S163*H163</f>
        <v>0</v>
      </c>
      <c r="AR163" s="25" t="s">
        <v>619</v>
      </c>
      <c r="AT163" s="25" t="s">
        <v>1079</v>
      </c>
      <c r="AU163" s="25" t="s">
        <v>84</v>
      </c>
      <c r="AY163" s="25" t="s">
        <v>308</v>
      </c>
      <c r="BE163" s="214">
        <f>IF(N163="základní",J163,0)</f>
        <v>0</v>
      </c>
      <c r="BF163" s="214">
        <f>IF(N163="snížená",J163,0)</f>
        <v>0</v>
      </c>
      <c r="BG163" s="214">
        <f>IF(N163="zákl. přenesená",J163,0)</f>
        <v>0</v>
      </c>
      <c r="BH163" s="214">
        <f>IF(N163="sníž. přenesená",J163,0)</f>
        <v>0</v>
      </c>
      <c r="BI163" s="214">
        <f>IF(N163="nulová",J163,0)</f>
        <v>0</v>
      </c>
      <c r="BJ163" s="25" t="s">
        <v>82</v>
      </c>
      <c r="BK163" s="214">
        <f>ROUND(I163*H163,2)</f>
        <v>0</v>
      </c>
      <c r="BL163" s="25" t="s">
        <v>375</v>
      </c>
      <c r="BM163" s="25" t="s">
        <v>4773</v>
      </c>
    </row>
    <row r="164" spans="2:65" s="1" customFormat="1" ht="27">
      <c r="B164" s="42"/>
      <c r="C164" s="64"/>
      <c r="D164" s="223" t="s">
        <v>1656</v>
      </c>
      <c r="E164" s="64"/>
      <c r="F164" s="292" t="s">
        <v>2550</v>
      </c>
      <c r="G164" s="64"/>
      <c r="H164" s="64"/>
      <c r="I164" s="173"/>
      <c r="J164" s="64"/>
      <c r="K164" s="64"/>
      <c r="L164" s="62"/>
      <c r="M164" s="291"/>
      <c r="N164" s="43"/>
      <c r="O164" s="43"/>
      <c r="P164" s="43"/>
      <c r="Q164" s="43"/>
      <c r="R164" s="43"/>
      <c r="S164" s="43"/>
      <c r="T164" s="79"/>
      <c r="AT164" s="25" t="s">
        <v>1656</v>
      </c>
      <c r="AU164" s="25" t="s">
        <v>84</v>
      </c>
    </row>
    <row r="165" spans="2:65" s="13" customFormat="1" ht="13.5">
      <c r="B165" s="233"/>
      <c r="C165" s="234"/>
      <c r="D165" s="246" t="s">
        <v>451</v>
      </c>
      <c r="E165" s="234"/>
      <c r="F165" s="257" t="s">
        <v>4774</v>
      </c>
      <c r="G165" s="234"/>
      <c r="H165" s="258">
        <v>55.997999999999998</v>
      </c>
      <c r="I165" s="238"/>
      <c r="J165" s="234"/>
      <c r="K165" s="234"/>
      <c r="L165" s="239"/>
      <c r="M165" s="240"/>
      <c r="N165" s="241"/>
      <c r="O165" s="241"/>
      <c r="P165" s="241"/>
      <c r="Q165" s="241"/>
      <c r="R165" s="241"/>
      <c r="S165" s="241"/>
      <c r="T165" s="242"/>
      <c r="AT165" s="243" t="s">
        <v>451</v>
      </c>
      <c r="AU165" s="243" t="s">
        <v>84</v>
      </c>
      <c r="AV165" s="13" t="s">
        <v>84</v>
      </c>
      <c r="AW165" s="13" t="s">
        <v>6</v>
      </c>
      <c r="AX165" s="13" t="s">
        <v>82</v>
      </c>
      <c r="AY165" s="243" t="s">
        <v>308</v>
      </c>
    </row>
    <row r="166" spans="2:65" s="1" customFormat="1" ht="22.5" customHeight="1">
      <c r="B166" s="42"/>
      <c r="C166" s="203" t="s">
        <v>393</v>
      </c>
      <c r="D166" s="203" t="s">
        <v>311</v>
      </c>
      <c r="E166" s="204" t="s">
        <v>4775</v>
      </c>
      <c r="F166" s="205" t="s">
        <v>4776</v>
      </c>
      <c r="G166" s="206" t="s">
        <v>508</v>
      </c>
      <c r="H166" s="207">
        <v>54.9</v>
      </c>
      <c r="I166" s="208"/>
      <c r="J166" s="209">
        <f>ROUND(I166*H166,2)</f>
        <v>0</v>
      </c>
      <c r="K166" s="205" t="s">
        <v>315</v>
      </c>
      <c r="L166" s="62"/>
      <c r="M166" s="210" t="s">
        <v>21</v>
      </c>
      <c r="N166" s="211" t="s">
        <v>45</v>
      </c>
      <c r="O166" s="43"/>
      <c r="P166" s="212">
        <f>O166*H166</f>
        <v>0</v>
      </c>
      <c r="Q166" s="212">
        <v>5.8E-4</v>
      </c>
      <c r="R166" s="212">
        <f>Q166*H166</f>
        <v>3.1842000000000002E-2</v>
      </c>
      <c r="S166" s="212">
        <v>0</v>
      </c>
      <c r="T166" s="213">
        <f>S166*H166</f>
        <v>0</v>
      </c>
      <c r="AR166" s="25" t="s">
        <v>375</v>
      </c>
      <c r="AT166" s="25" t="s">
        <v>311</v>
      </c>
      <c r="AU166" s="25" t="s">
        <v>84</v>
      </c>
      <c r="AY166" s="25" t="s">
        <v>308</v>
      </c>
      <c r="BE166" s="214">
        <f>IF(N166="základní",J166,0)</f>
        <v>0</v>
      </c>
      <c r="BF166" s="214">
        <f>IF(N166="snížená",J166,0)</f>
        <v>0</v>
      </c>
      <c r="BG166" s="214">
        <f>IF(N166="zákl. přenesená",J166,0)</f>
        <v>0</v>
      </c>
      <c r="BH166" s="214">
        <f>IF(N166="sníž. přenesená",J166,0)</f>
        <v>0</v>
      </c>
      <c r="BI166" s="214">
        <f>IF(N166="nulová",J166,0)</f>
        <v>0</v>
      </c>
      <c r="BJ166" s="25" t="s">
        <v>82</v>
      </c>
      <c r="BK166" s="214">
        <f>ROUND(I166*H166,2)</f>
        <v>0</v>
      </c>
      <c r="BL166" s="25" t="s">
        <v>375</v>
      </c>
      <c r="BM166" s="25" t="s">
        <v>4777</v>
      </c>
    </row>
    <row r="167" spans="2:65" s="1" customFormat="1" ht="22.5" customHeight="1">
      <c r="B167" s="42"/>
      <c r="C167" s="277" t="s">
        <v>9</v>
      </c>
      <c r="D167" s="277" t="s">
        <v>1079</v>
      </c>
      <c r="E167" s="278" t="s">
        <v>4778</v>
      </c>
      <c r="F167" s="279" t="s">
        <v>4779</v>
      </c>
      <c r="G167" s="280" t="s">
        <v>449</v>
      </c>
      <c r="H167" s="281">
        <v>2.7450000000000001</v>
      </c>
      <c r="I167" s="282"/>
      <c r="J167" s="283">
        <f>ROUND(I167*H167,2)</f>
        <v>0</v>
      </c>
      <c r="K167" s="279" t="s">
        <v>315</v>
      </c>
      <c r="L167" s="284"/>
      <c r="M167" s="285" t="s">
        <v>21</v>
      </c>
      <c r="N167" s="286" t="s">
        <v>45</v>
      </c>
      <c r="O167" s="43"/>
      <c r="P167" s="212">
        <f>O167*H167</f>
        <v>0</v>
      </c>
      <c r="Q167" s="212">
        <v>2.5000000000000001E-2</v>
      </c>
      <c r="R167" s="212">
        <f>Q167*H167</f>
        <v>6.8625000000000005E-2</v>
      </c>
      <c r="S167" s="212">
        <v>0</v>
      </c>
      <c r="T167" s="213">
        <f>S167*H167</f>
        <v>0</v>
      </c>
      <c r="AR167" s="25" t="s">
        <v>619</v>
      </c>
      <c r="AT167" s="25" t="s">
        <v>1079</v>
      </c>
      <c r="AU167" s="25" t="s">
        <v>84</v>
      </c>
      <c r="AY167" s="25" t="s">
        <v>308</v>
      </c>
      <c r="BE167" s="214">
        <f>IF(N167="základní",J167,0)</f>
        <v>0</v>
      </c>
      <c r="BF167" s="214">
        <f>IF(N167="snížená",J167,0)</f>
        <v>0</v>
      </c>
      <c r="BG167" s="214">
        <f>IF(N167="zákl. přenesená",J167,0)</f>
        <v>0</v>
      </c>
      <c r="BH167" s="214">
        <f>IF(N167="sníž. přenesená",J167,0)</f>
        <v>0</v>
      </c>
      <c r="BI167" s="214">
        <f>IF(N167="nulová",J167,0)</f>
        <v>0</v>
      </c>
      <c r="BJ167" s="25" t="s">
        <v>82</v>
      </c>
      <c r="BK167" s="214">
        <f>ROUND(I167*H167,2)</f>
        <v>0</v>
      </c>
      <c r="BL167" s="25" t="s">
        <v>375</v>
      </c>
      <c r="BM167" s="25" t="s">
        <v>4780</v>
      </c>
    </row>
    <row r="168" spans="2:65" s="13" customFormat="1" ht="13.5">
      <c r="B168" s="233"/>
      <c r="C168" s="234"/>
      <c r="D168" s="246" t="s">
        <v>451</v>
      </c>
      <c r="E168" s="256" t="s">
        <v>21</v>
      </c>
      <c r="F168" s="257" t="s">
        <v>4781</v>
      </c>
      <c r="G168" s="234"/>
      <c r="H168" s="258">
        <v>2.7450000000000001</v>
      </c>
      <c r="I168" s="238"/>
      <c r="J168" s="234"/>
      <c r="K168" s="234"/>
      <c r="L168" s="239"/>
      <c r="M168" s="240"/>
      <c r="N168" s="241"/>
      <c r="O168" s="241"/>
      <c r="P168" s="241"/>
      <c r="Q168" s="241"/>
      <c r="R168" s="241"/>
      <c r="S168" s="241"/>
      <c r="T168" s="242"/>
      <c r="AT168" s="243" t="s">
        <v>451</v>
      </c>
      <c r="AU168" s="243" t="s">
        <v>84</v>
      </c>
      <c r="AV168" s="13" t="s">
        <v>84</v>
      </c>
      <c r="AW168" s="13" t="s">
        <v>37</v>
      </c>
      <c r="AX168" s="13" t="s">
        <v>82</v>
      </c>
      <c r="AY168" s="243" t="s">
        <v>308</v>
      </c>
    </row>
    <row r="169" spans="2:65" s="1" customFormat="1" ht="22.5" customHeight="1">
      <c r="B169" s="42"/>
      <c r="C169" s="203" t="s">
        <v>402</v>
      </c>
      <c r="D169" s="203" t="s">
        <v>311</v>
      </c>
      <c r="E169" s="204" t="s">
        <v>2604</v>
      </c>
      <c r="F169" s="205" t="s">
        <v>2605</v>
      </c>
      <c r="G169" s="206" t="s">
        <v>719</v>
      </c>
      <c r="H169" s="207">
        <v>0.46800000000000003</v>
      </c>
      <c r="I169" s="208"/>
      <c r="J169" s="209">
        <f>ROUND(I169*H169,2)</f>
        <v>0</v>
      </c>
      <c r="K169" s="205" t="s">
        <v>315</v>
      </c>
      <c r="L169" s="62"/>
      <c r="M169" s="210" t="s">
        <v>21</v>
      </c>
      <c r="N169" s="211" t="s">
        <v>45</v>
      </c>
      <c r="O169" s="43"/>
      <c r="P169" s="212">
        <f>O169*H169</f>
        <v>0</v>
      </c>
      <c r="Q169" s="212">
        <v>0</v>
      </c>
      <c r="R169" s="212">
        <f>Q169*H169</f>
        <v>0</v>
      </c>
      <c r="S169" s="212">
        <v>0</v>
      </c>
      <c r="T169" s="213">
        <f>S169*H169</f>
        <v>0</v>
      </c>
      <c r="AR169" s="25" t="s">
        <v>375</v>
      </c>
      <c r="AT169" s="25" t="s">
        <v>311</v>
      </c>
      <c r="AU169" s="25" t="s">
        <v>84</v>
      </c>
      <c r="AY169" s="25" t="s">
        <v>308</v>
      </c>
      <c r="BE169" s="214">
        <f>IF(N169="základní",J169,0)</f>
        <v>0</v>
      </c>
      <c r="BF169" s="214">
        <f>IF(N169="snížená",J169,0)</f>
        <v>0</v>
      </c>
      <c r="BG169" s="214">
        <f>IF(N169="zákl. přenesená",J169,0)</f>
        <v>0</v>
      </c>
      <c r="BH169" s="214">
        <f>IF(N169="sníž. přenesená",J169,0)</f>
        <v>0</v>
      </c>
      <c r="BI169" s="214">
        <f>IF(N169="nulová",J169,0)</f>
        <v>0</v>
      </c>
      <c r="BJ169" s="25" t="s">
        <v>82</v>
      </c>
      <c r="BK169" s="214">
        <f>ROUND(I169*H169,2)</f>
        <v>0</v>
      </c>
      <c r="BL169" s="25" t="s">
        <v>375</v>
      </c>
      <c r="BM169" s="25" t="s">
        <v>4782</v>
      </c>
    </row>
    <row r="170" spans="2:65" s="11" customFormat="1" ht="37.35" customHeight="1">
      <c r="B170" s="186"/>
      <c r="C170" s="187"/>
      <c r="D170" s="188" t="s">
        <v>73</v>
      </c>
      <c r="E170" s="189" t="s">
        <v>4783</v>
      </c>
      <c r="F170" s="189" t="s">
        <v>4784</v>
      </c>
      <c r="G170" s="187"/>
      <c r="H170" s="187"/>
      <c r="I170" s="190"/>
      <c r="J170" s="191">
        <f>BK170</f>
        <v>0</v>
      </c>
      <c r="K170" s="187"/>
      <c r="L170" s="192"/>
      <c r="M170" s="193"/>
      <c r="N170" s="194"/>
      <c r="O170" s="194"/>
      <c r="P170" s="195">
        <f>P171+P176</f>
        <v>0</v>
      </c>
      <c r="Q170" s="194"/>
      <c r="R170" s="195">
        <f>R171+R176</f>
        <v>1.380166</v>
      </c>
      <c r="S170" s="194"/>
      <c r="T170" s="196">
        <f>T171+T176</f>
        <v>0</v>
      </c>
      <c r="AR170" s="197" t="s">
        <v>84</v>
      </c>
      <c r="AT170" s="198" t="s">
        <v>73</v>
      </c>
      <c r="AU170" s="198" t="s">
        <v>74</v>
      </c>
      <c r="AY170" s="197" t="s">
        <v>308</v>
      </c>
      <c r="BK170" s="199">
        <f>BK171+BK176</f>
        <v>0</v>
      </c>
    </row>
    <row r="171" spans="2:65" s="11" customFormat="1" ht="19.899999999999999" customHeight="1">
      <c r="B171" s="186"/>
      <c r="C171" s="187"/>
      <c r="D171" s="200" t="s">
        <v>73</v>
      </c>
      <c r="E171" s="201" t="s">
        <v>2632</v>
      </c>
      <c r="F171" s="201" t="s">
        <v>2633</v>
      </c>
      <c r="G171" s="187"/>
      <c r="H171" s="187"/>
      <c r="I171" s="190"/>
      <c r="J171" s="202">
        <f>BK171</f>
        <v>0</v>
      </c>
      <c r="K171" s="187"/>
      <c r="L171" s="192"/>
      <c r="M171" s="193"/>
      <c r="N171" s="194"/>
      <c r="O171" s="194"/>
      <c r="P171" s="195">
        <f>SUM(P172:P175)</f>
        <v>0</v>
      </c>
      <c r="Q171" s="194"/>
      <c r="R171" s="195">
        <f>SUM(R172:R175)</f>
        <v>0.74031600000000009</v>
      </c>
      <c r="S171" s="194"/>
      <c r="T171" s="196">
        <f>SUM(T172:T175)</f>
        <v>0</v>
      </c>
      <c r="AR171" s="197" t="s">
        <v>84</v>
      </c>
      <c r="AT171" s="198" t="s">
        <v>73</v>
      </c>
      <c r="AU171" s="198" t="s">
        <v>82</v>
      </c>
      <c r="AY171" s="197" t="s">
        <v>308</v>
      </c>
      <c r="BK171" s="199">
        <f>SUM(BK172:BK175)</f>
        <v>0</v>
      </c>
    </row>
    <row r="172" spans="2:65" s="1" customFormat="1" ht="22.5" customHeight="1">
      <c r="B172" s="42"/>
      <c r="C172" s="203" t="s">
        <v>406</v>
      </c>
      <c r="D172" s="203" t="s">
        <v>311</v>
      </c>
      <c r="E172" s="204" t="s">
        <v>4785</v>
      </c>
      <c r="F172" s="205" t="s">
        <v>4786</v>
      </c>
      <c r="G172" s="206" t="s">
        <v>508</v>
      </c>
      <c r="H172" s="207">
        <v>38.200000000000003</v>
      </c>
      <c r="I172" s="208"/>
      <c r="J172" s="209">
        <f>ROUND(I172*H172,2)</f>
        <v>0</v>
      </c>
      <c r="K172" s="205" t="s">
        <v>315</v>
      </c>
      <c r="L172" s="62"/>
      <c r="M172" s="210" t="s">
        <v>21</v>
      </c>
      <c r="N172" s="211" t="s">
        <v>45</v>
      </c>
      <c r="O172" s="43"/>
      <c r="P172" s="212">
        <f>O172*H172</f>
        <v>0</v>
      </c>
      <c r="Q172" s="212">
        <v>1.438E-2</v>
      </c>
      <c r="R172" s="212">
        <f>Q172*H172</f>
        <v>0.54931600000000003</v>
      </c>
      <c r="S172" s="212">
        <v>0</v>
      </c>
      <c r="T172" s="213">
        <f>S172*H172</f>
        <v>0</v>
      </c>
      <c r="AR172" s="25" t="s">
        <v>375</v>
      </c>
      <c r="AT172" s="25" t="s">
        <v>311</v>
      </c>
      <c r="AU172" s="25" t="s">
        <v>84</v>
      </c>
      <c r="AY172" s="25" t="s">
        <v>308</v>
      </c>
      <c r="BE172" s="214">
        <f>IF(N172="základní",J172,0)</f>
        <v>0</v>
      </c>
      <c r="BF172" s="214">
        <f>IF(N172="snížená",J172,0)</f>
        <v>0</v>
      </c>
      <c r="BG172" s="214">
        <f>IF(N172="zákl. přenesená",J172,0)</f>
        <v>0</v>
      </c>
      <c r="BH172" s="214">
        <f>IF(N172="sníž. přenesená",J172,0)</f>
        <v>0</v>
      </c>
      <c r="BI172" s="214">
        <f>IF(N172="nulová",J172,0)</f>
        <v>0</v>
      </c>
      <c r="BJ172" s="25" t="s">
        <v>82</v>
      </c>
      <c r="BK172" s="214">
        <f>ROUND(I172*H172,2)</f>
        <v>0</v>
      </c>
      <c r="BL172" s="25" t="s">
        <v>375</v>
      </c>
      <c r="BM172" s="25" t="s">
        <v>4787</v>
      </c>
    </row>
    <row r="173" spans="2:65" s="13" customFormat="1" ht="13.5">
      <c r="B173" s="233"/>
      <c r="C173" s="234"/>
      <c r="D173" s="246" t="s">
        <v>451</v>
      </c>
      <c r="E173" s="256" t="s">
        <v>21</v>
      </c>
      <c r="F173" s="257" t="s">
        <v>4788</v>
      </c>
      <c r="G173" s="234"/>
      <c r="H173" s="258">
        <v>38.200000000000003</v>
      </c>
      <c r="I173" s="238"/>
      <c r="J173" s="234"/>
      <c r="K173" s="234"/>
      <c r="L173" s="239"/>
      <c r="M173" s="240"/>
      <c r="N173" s="241"/>
      <c r="O173" s="241"/>
      <c r="P173" s="241"/>
      <c r="Q173" s="241"/>
      <c r="R173" s="241"/>
      <c r="S173" s="241"/>
      <c r="T173" s="242"/>
      <c r="AT173" s="243" t="s">
        <v>451</v>
      </c>
      <c r="AU173" s="243" t="s">
        <v>84</v>
      </c>
      <c r="AV173" s="13" t="s">
        <v>84</v>
      </c>
      <c r="AW173" s="13" t="s">
        <v>37</v>
      </c>
      <c r="AX173" s="13" t="s">
        <v>82</v>
      </c>
      <c r="AY173" s="243" t="s">
        <v>308</v>
      </c>
    </row>
    <row r="174" spans="2:65" s="1" customFormat="1" ht="22.5" customHeight="1">
      <c r="B174" s="42"/>
      <c r="C174" s="203" t="s">
        <v>410</v>
      </c>
      <c r="D174" s="203" t="s">
        <v>311</v>
      </c>
      <c r="E174" s="204" t="s">
        <v>4789</v>
      </c>
      <c r="F174" s="205" t="s">
        <v>4790</v>
      </c>
      <c r="G174" s="206" t="s">
        <v>508</v>
      </c>
      <c r="H174" s="207">
        <v>38.200000000000003</v>
      </c>
      <c r="I174" s="208"/>
      <c r="J174" s="209">
        <f>ROUND(I174*H174,2)</f>
        <v>0</v>
      </c>
      <c r="K174" s="205" t="s">
        <v>21</v>
      </c>
      <c r="L174" s="62"/>
      <c r="M174" s="210" t="s">
        <v>21</v>
      </c>
      <c r="N174" s="211" t="s">
        <v>45</v>
      </c>
      <c r="O174" s="43"/>
      <c r="P174" s="212">
        <f>O174*H174</f>
        <v>0</v>
      </c>
      <c r="Q174" s="212">
        <v>5.0000000000000001E-3</v>
      </c>
      <c r="R174" s="212">
        <f>Q174*H174</f>
        <v>0.19100000000000003</v>
      </c>
      <c r="S174" s="212">
        <v>0</v>
      </c>
      <c r="T174" s="213">
        <f>S174*H174</f>
        <v>0</v>
      </c>
      <c r="AR174" s="25" t="s">
        <v>375</v>
      </c>
      <c r="AT174" s="25" t="s">
        <v>311</v>
      </c>
      <c r="AU174" s="25" t="s">
        <v>84</v>
      </c>
      <c r="AY174" s="25" t="s">
        <v>308</v>
      </c>
      <c r="BE174" s="214">
        <f>IF(N174="základní",J174,0)</f>
        <v>0</v>
      </c>
      <c r="BF174" s="214">
        <f>IF(N174="snížená",J174,0)</f>
        <v>0</v>
      </c>
      <c r="BG174" s="214">
        <f>IF(N174="zákl. přenesená",J174,0)</f>
        <v>0</v>
      </c>
      <c r="BH174" s="214">
        <f>IF(N174="sníž. přenesená",J174,0)</f>
        <v>0</v>
      </c>
      <c r="BI174" s="214">
        <f>IF(N174="nulová",J174,0)</f>
        <v>0</v>
      </c>
      <c r="BJ174" s="25" t="s">
        <v>82</v>
      </c>
      <c r="BK174" s="214">
        <f>ROUND(I174*H174,2)</f>
        <v>0</v>
      </c>
      <c r="BL174" s="25" t="s">
        <v>375</v>
      </c>
      <c r="BM174" s="25" t="s">
        <v>4791</v>
      </c>
    </row>
    <row r="175" spans="2:65" s="1" customFormat="1" ht="22.5" customHeight="1">
      <c r="B175" s="42"/>
      <c r="C175" s="203" t="s">
        <v>416</v>
      </c>
      <c r="D175" s="203" t="s">
        <v>311</v>
      </c>
      <c r="E175" s="204" t="s">
        <v>2654</v>
      </c>
      <c r="F175" s="205" t="s">
        <v>2655</v>
      </c>
      <c r="G175" s="206" t="s">
        <v>719</v>
      </c>
      <c r="H175" s="207">
        <v>0.74</v>
      </c>
      <c r="I175" s="208"/>
      <c r="J175" s="209">
        <f>ROUND(I175*H175,2)</f>
        <v>0</v>
      </c>
      <c r="K175" s="205" t="s">
        <v>315</v>
      </c>
      <c r="L175" s="62"/>
      <c r="M175" s="210" t="s">
        <v>21</v>
      </c>
      <c r="N175" s="211" t="s">
        <v>45</v>
      </c>
      <c r="O175" s="43"/>
      <c r="P175" s="212">
        <f>O175*H175</f>
        <v>0</v>
      </c>
      <c r="Q175" s="212">
        <v>0</v>
      </c>
      <c r="R175" s="212">
        <f>Q175*H175</f>
        <v>0</v>
      </c>
      <c r="S175" s="212">
        <v>0</v>
      </c>
      <c r="T175" s="213">
        <f>S175*H175</f>
        <v>0</v>
      </c>
      <c r="AR175" s="25" t="s">
        <v>375</v>
      </c>
      <c r="AT175" s="25" t="s">
        <v>311</v>
      </c>
      <c r="AU175" s="25" t="s">
        <v>84</v>
      </c>
      <c r="AY175" s="25" t="s">
        <v>308</v>
      </c>
      <c r="BE175" s="214">
        <f>IF(N175="základní",J175,0)</f>
        <v>0</v>
      </c>
      <c r="BF175" s="214">
        <f>IF(N175="snížená",J175,0)</f>
        <v>0</v>
      </c>
      <c r="BG175" s="214">
        <f>IF(N175="zákl. přenesená",J175,0)</f>
        <v>0</v>
      </c>
      <c r="BH175" s="214">
        <f>IF(N175="sníž. přenesená",J175,0)</f>
        <v>0</v>
      </c>
      <c r="BI175" s="214">
        <f>IF(N175="nulová",J175,0)</f>
        <v>0</v>
      </c>
      <c r="BJ175" s="25" t="s">
        <v>82</v>
      </c>
      <c r="BK175" s="214">
        <f>ROUND(I175*H175,2)</f>
        <v>0</v>
      </c>
      <c r="BL175" s="25" t="s">
        <v>375</v>
      </c>
      <c r="BM175" s="25" t="s">
        <v>4792</v>
      </c>
    </row>
    <row r="176" spans="2:65" s="11" customFormat="1" ht="29.85" customHeight="1">
      <c r="B176" s="186"/>
      <c r="C176" s="187"/>
      <c r="D176" s="200" t="s">
        <v>73</v>
      </c>
      <c r="E176" s="201" t="s">
        <v>4702</v>
      </c>
      <c r="F176" s="201" t="s">
        <v>4703</v>
      </c>
      <c r="G176" s="187"/>
      <c r="H176" s="187"/>
      <c r="I176" s="190"/>
      <c r="J176" s="202">
        <f>BK176</f>
        <v>0</v>
      </c>
      <c r="K176" s="187"/>
      <c r="L176" s="192"/>
      <c r="M176" s="193"/>
      <c r="N176" s="194"/>
      <c r="O176" s="194"/>
      <c r="P176" s="195">
        <f>SUM(P177:P187)</f>
        <v>0</v>
      </c>
      <c r="Q176" s="194"/>
      <c r="R176" s="195">
        <f>SUM(R177:R187)</f>
        <v>0.63984999999999992</v>
      </c>
      <c r="S176" s="194"/>
      <c r="T176" s="196">
        <f>SUM(T177:T187)</f>
        <v>0</v>
      </c>
      <c r="AR176" s="197" t="s">
        <v>84</v>
      </c>
      <c r="AT176" s="198" t="s">
        <v>73</v>
      </c>
      <c r="AU176" s="198" t="s">
        <v>82</v>
      </c>
      <c r="AY176" s="197" t="s">
        <v>308</v>
      </c>
      <c r="BK176" s="199">
        <f>SUM(BK177:BK187)</f>
        <v>0</v>
      </c>
    </row>
    <row r="177" spans="2:65" s="1" customFormat="1" ht="22.5" customHeight="1">
      <c r="B177" s="42"/>
      <c r="C177" s="203" t="s">
        <v>420</v>
      </c>
      <c r="D177" s="203" t="s">
        <v>311</v>
      </c>
      <c r="E177" s="204" t="s">
        <v>4717</v>
      </c>
      <c r="F177" s="205" t="s">
        <v>4718</v>
      </c>
      <c r="G177" s="206" t="s">
        <v>508</v>
      </c>
      <c r="H177" s="207">
        <v>38.200000000000003</v>
      </c>
      <c r="I177" s="208"/>
      <c r="J177" s="209">
        <f>ROUND(I177*H177,2)</f>
        <v>0</v>
      </c>
      <c r="K177" s="205" t="s">
        <v>315</v>
      </c>
      <c r="L177" s="62"/>
      <c r="M177" s="210" t="s">
        <v>21</v>
      </c>
      <c r="N177" s="211" t="s">
        <v>45</v>
      </c>
      <c r="O177" s="43"/>
      <c r="P177" s="212">
        <f>O177*H177</f>
        <v>0</v>
      </c>
      <c r="Q177" s="212">
        <v>8.8000000000000003E-4</v>
      </c>
      <c r="R177" s="212">
        <f>Q177*H177</f>
        <v>3.3616000000000007E-2</v>
      </c>
      <c r="S177" s="212">
        <v>0</v>
      </c>
      <c r="T177" s="213">
        <f>S177*H177</f>
        <v>0</v>
      </c>
      <c r="AR177" s="25" t="s">
        <v>375</v>
      </c>
      <c r="AT177" s="25" t="s">
        <v>311</v>
      </c>
      <c r="AU177" s="25" t="s">
        <v>84</v>
      </c>
      <c r="AY177" s="25" t="s">
        <v>308</v>
      </c>
      <c r="BE177" s="214">
        <f>IF(N177="základní",J177,0)</f>
        <v>0</v>
      </c>
      <c r="BF177" s="214">
        <f>IF(N177="snížená",J177,0)</f>
        <v>0</v>
      </c>
      <c r="BG177" s="214">
        <f>IF(N177="zákl. přenesená",J177,0)</f>
        <v>0</v>
      </c>
      <c r="BH177" s="214">
        <f>IF(N177="sníž. přenesená",J177,0)</f>
        <v>0</v>
      </c>
      <c r="BI177" s="214">
        <f>IF(N177="nulová",J177,0)</f>
        <v>0</v>
      </c>
      <c r="BJ177" s="25" t="s">
        <v>82</v>
      </c>
      <c r="BK177" s="214">
        <f>ROUND(I177*H177,2)</f>
        <v>0</v>
      </c>
      <c r="BL177" s="25" t="s">
        <v>375</v>
      </c>
      <c r="BM177" s="25" t="s">
        <v>4793</v>
      </c>
    </row>
    <row r="178" spans="2:65" s="13" customFormat="1" ht="13.5">
      <c r="B178" s="233"/>
      <c r="C178" s="234"/>
      <c r="D178" s="246" t="s">
        <v>451</v>
      </c>
      <c r="E178" s="256" t="s">
        <v>21</v>
      </c>
      <c r="F178" s="257" t="s">
        <v>4794</v>
      </c>
      <c r="G178" s="234"/>
      <c r="H178" s="258">
        <v>38.200000000000003</v>
      </c>
      <c r="I178" s="238"/>
      <c r="J178" s="234"/>
      <c r="K178" s="234"/>
      <c r="L178" s="239"/>
      <c r="M178" s="240"/>
      <c r="N178" s="241"/>
      <c r="O178" s="241"/>
      <c r="P178" s="241"/>
      <c r="Q178" s="241"/>
      <c r="R178" s="241"/>
      <c r="S178" s="241"/>
      <c r="T178" s="242"/>
      <c r="AT178" s="243" t="s">
        <v>451</v>
      </c>
      <c r="AU178" s="243" t="s">
        <v>84</v>
      </c>
      <c r="AV178" s="13" t="s">
        <v>84</v>
      </c>
      <c r="AW178" s="13" t="s">
        <v>37</v>
      </c>
      <c r="AX178" s="13" t="s">
        <v>82</v>
      </c>
      <c r="AY178" s="243" t="s">
        <v>308</v>
      </c>
    </row>
    <row r="179" spans="2:65" s="1" customFormat="1" ht="22.5" customHeight="1">
      <c r="B179" s="42"/>
      <c r="C179" s="277" t="s">
        <v>593</v>
      </c>
      <c r="D179" s="277" t="s">
        <v>1079</v>
      </c>
      <c r="E179" s="278" t="s">
        <v>4795</v>
      </c>
      <c r="F179" s="279" t="s">
        <v>4796</v>
      </c>
      <c r="G179" s="280" t="s">
        <v>508</v>
      </c>
      <c r="H179" s="281">
        <v>43.93</v>
      </c>
      <c r="I179" s="282"/>
      <c r="J179" s="283">
        <f>ROUND(I179*H179,2)</f>
        <v>0</v>
      </c>
      <c r="K179" s="279" t="s">
        <v>21</v>
      </c>
      <c r="L179" s="284"/>
      <c r="M179" s="285" t="s">
        <v>21</v>
      </c>
      <c r="N179" s="286" t="s">
        <v>45</v>
      </c>
      <c r="O179" s="43"/>
      <c r="P179" s="212">
        <f>O179*H179</f>
        <v>0</v>
      </c>
      <c r="Q179" s="212">
        <v>6.8999999999999999E-3</v>
      </c>
      <c r="R179" s="212">
        <f>Q179*H179</f>
        <v>0.30311699999999997</v>
      </c>
      <c r="S179" s="212">
        <v>0</v>
      </c>
      <c r="T179" s="213">
        <f>S179*H179</f>
        <v>0</v>
      </c>
      <c r="AR179" s="25" t="s">
        <v>619</v>
      </c>
      <c r="AT179" s="25" t="s">
        <v>1079</v>
      </c>
      <c r="AU179" s="25" t="s">
        <v>84</v>
      </c>
      <c r="AY179" s="25" t="s">
        <v>308</v>
      </c>
      <c r="BE179" s="214">
        <f>IF(N179="základní",J179,0)</f>
        <v>0</v>
      </c>
      <c r="BF179" s="214">
        <f>IF(N179="snížená",J179,0)</f>
        <v>0</v>
      </c>
      <c r="BG179" s="214">
        <f>IF(N179="zákl. přenesená",J179,0)</f>
        <v>0</v>
      </c>
      <c r="BH179" s="214">
        <f>IF(N179="sníž. přenesená",J179,0)</f>
        <v>0</v>
      </c>
      <c r="BI179" s="214">
        <f>IF(N179="nulová",J179,0)</f>
        <v>0</v>
      </c>
      <c r="BJ179" s="25" t="s">
        <v>82</v>
      </c>
      <c r="BK179" s="214">
        <f>ROUND(I179*H179,2)</f>
        <v>0</v>
      </c>
      <c r="BL179" s="25" t="s">
        <v>375</v>
      </c>
      <c r="BM179" s="25" t="s">
        <v>4797</v>
      </c>
    </row>
    <row r="180" spans="2:65" s="1" customFormat="1" ht="27">
      <c r="B180" s="42"/>
      <c r="C180" s="64"/>
      <c r="D180" s="223" t="s">
        <v>1656</v>
      </c>
      <c r="E180" s="64"/>
      <c r="F180" s="292" t="s">
        <v>4798</v>
      </c>
      <c r="G180" s="64"/>
      <c r="H180" s="64"/>
      <c r="I180" s="173"/>
      <c r="J180" s="64"/>
      <c r="K180" s="64"/>
      <c r="L180" s="62"/>
      <c r="M180" s="291"/>
      <c r="N180" s="43"/>
      <c r="O180" s="43"/>
      <c r="P180" s="43"/>
      <c r="Q180" s="43"/>
      <c r="R180" s="43"/>
      <c r="S180" s="43"/>
      <c r="T180" s="79"/>
      <c r="AT180" s="25" t="s">
        <v>1656</v>
      </c>
      <c r="AU180" s="25" t="s">
        <v>84</v>
      </c>
    </row>
    <row r="181" spans="2:65" s="13" customFormat="1" ht="13.5">
      <c r="B181" s="233"/>
      <c r="C181" s="234"/>
      <c r="D181" s="246" t="s">
        <v>451</v>
      </c>
      <c r="E181" s="234"/>
      <c r="F181" s="257" t="s">
        <v>4799</v>
      </c>
      <c r="G181" s="234"/>
      <c r="H181" s="258">
        <v>43.93</v>
      </c>
      <c r="I181" s="238"/>
      <c r="J181" s="234"/>
      <c r="K181" s="234"/>
      <c r="L181" s="239"/>
      <c r="M181" s="240"/>
      <c r="N181" s="241"/>
      <c r="O181" s="241"/>
      <c r="P181" s="241"/>
      <c r="Q181" s="241"/>
      <c r="R181" s="241"/>
      <c r="S181" s="241"/>
      <c r="T181" s="242"/>
      <c r="AT181" s="243" t="s">
        <v>451</v>
      </c>
      <c r="AU181" s="243" t="s">
        <v>84</v>
      </c>
      <c r="AV181" s="13" t="s">
        <v>84</v>
      </c>
      <c r="AW181" s="13" t="s">
        <v>6</v>
      </c>
      <c r="AX181" s="13" t="s">
        <v>82</v>
      </c>
      <c r="AY181" s="243" t="s">
        <v>308</v>
      </c>
    </row>
    <row r="182" spans="2:65" s="1" customFormat="1" ht="22.5" customHeight="1">
      <c r="B182" s="42"/>
      <c r="C182" s="203" t="s">
        <v>598</v>
      </c>
      <c r="D182" s="203" t="s">
        <v>311</v>
      </c>
      <c r="E182" s="204" t="s">
        <v>4726</v>
      </c>
      <c r="F182" s="205" t="s">
        <v>4727</v>
      </c>
      <c r="G182" s="206" t="s">
        <v>508</v>
      </c>
      <c r="H182" s="207">
        <v>38.200000000000003</v>
      </c>
      <c r="I182" s="208"/>
      <c r="J182" s="209">
        <f>ROUND(I182*H182,2)</f>
        <v>0</v>
      </c>
      <c r="K182" s="205" t="s">
        <v>315</v>
      </c>
      <c r="L182" s="62"/>
      <c r="M182" s="210" t="s">
        <v>21</v>
      </c>
      <c r="N182" s="211" t="s">
        <v>45</v>
      </c>
      <c r="O182" s="43"/>
      <c r="P182" s="212">
        <f>O182*H182</f>
        <v>0</v>
      </c>
      <c r="Q182" s="212">
        <v>0</v>
      </c>
      <c r="R182" s="212">
        <f>Q182*H182</f>
        <v>0</v>
      </c>
      <c r="S182" s="212">
        <v>0</v>
      </c>
      <c r="T182" s="213">
        <f>S182*H182</f>
        <v>0</v>
      </c>
      <c r="AR182" s="25" t="s">
        <v>375</v>
      </c>
      <c r="AT182" s="25" t="s">
        <v>311</v>
      </c>
      <c r="AU182" s="25" t="s">
        <v>84</v>
      </c>
      <c r="AY182" s="25" t="s">
        <v>308</v>
      </c>
      <c r="BE182" s="214">
        <f>IF(N182="základní",J182,0)</f>
        <v>0</v>
      </c>
      <c r="BF182" s="214">
        <f>IF(N182="snížená",J182,0)</f>
        <v>0</v>
      </c>
      <c r="BG182" s="214">
        <f>IF(N182="zákl. přenesená",J182,0)</f>
        <v>0</v>
      </c>
      <c r="BH182" s="214">
        <f>IF(N182="sníž. přenesená",J182,0)</f>
        <v>0</v>
      </c>
      <c r="BI182" s="214">
        <f>IF(N182="nulová",J182,0)</f>
        <v>0</v>
      </c>
      <c r="BJ182" s="25" t="s">
        <v>82</v>
      </c>
      <c r="BK182" s="214">
        <f>ROUND(I182*H182,2)</f>
        <v>0</v>
      </c>
      <c r="BL182" s="25" t="s">
        <v>375</v>
      </c>
      <c r="BM182" s="25" t="s">
        <v>4800</v>
      </c>
    </row>
    <row r="183" spans="2:65" s="1" customFormat="1" ht="22.5" customHeight="1">
      <c r="B183" s="42"/>
      <c r="C183" s="277" t="s">
        <v>603</v>
      </c>
      <c r="D183" s="277" t="s">
        <v>1079</v>
      </c>
      <c r="E183" s="278" t="s">
        <v>4801</v>
      </c>
      <c r="F183" s="279" t="s">
        <v>4802</v>
      </c>
      <c r="G183" s="280" t="s">
        <v>508</v>
      </c>
      <c r="H183" s="281">
        <v>43.93</v>
      </c>
      <c r="I183" s="282"/>
      <c r="J183" s="283">
        <f>ROUND(I183*H183,2)</f>
        <v>0</v>
      </c>
      <c r="K183" s="279" t="s">
        <v>21</v>
      </c>
      <c r="L183" s="284"/>
      <c r="M183" s="285" t="s">
        <v>21</v>
      </c>
      <c r="N183" s="286" t="s">
        <v>45</v>
      </c>
      <c r="O183" s="43"/>
      <c r="P183" s="212">
        <f>O183*H183</f>
        <v>0</v>
      </c>
      <c r="Q183" s="212">
        <v>6.8999999999999999E-3</v>
      </c>
      <c r="R183" s="212">
        <f>Q183*H183</f>
        <v>0.30311699999999997</v>
      </c>
      <c r="S183" s="212">
        <v>0</v>
      </c>
      <c r="T183" s="213">
        <f>S183*H183</f>
        <v>0</v>
      </c>
      <c r="AR183" s="25" t="s">
        <v>619</v>
      </c>
      <c r="AT183" s="25" t="s">
        <v>1079</v>
      </c>
      <c r="AU183" s="25" t="s">
        <v>84</v>
      </c>
      <c r="AY183" s="25" t="s">
        <v>308</v>
      </c>
      <c r="BE183" s="214">
        <f>IF(N183="základní",J183,0)</f>
        <v>0</v>
      </c>
      <c r="BF183" s="214">
        <f>IF(N183="snížená",J183,0)</f>
        <v>0</v>
      </c>
      <c r="BG183" s="214">
        <f>IF(N183="zákl. přenesená",J183,0)</f>
        <v>0</v>
      </c>
      <c r="BH183" s="214">
        <f>IF(N183="sníž. přenesená",J183,0)</f>
        <v>0</v>
      </c>
      <c r="BI183" s="214">
        <f>IF(N183="nulová",J183,0)</f>
        <v>0</v>
      </c>
      <c r="BJ183" s="25" t="s">
        <v>82</v>
      </c>
      <c r="BK183" s="214">
        <f>ROUND(I183*H183,2)</f>
        <v>0</v>
      </c>
      <c r="BL183" s="25" t="s">
        <v>375</v>
      </c>
      <c r="BM183" s="25" t="s">
        <v>4803</v>
      </c>
    </row>
    <row r="184" spans="2:65" s="1" customFormat="1" ht="27">
      <c r="B184" s="42"/>
      <c r="C184" s="64"/>
      <c r="D184" s="223" t="s">
        <v>1656</v>
      </c>
      <c r="E184" s="64"/>
      <c r="F184" s="292" t="s">
        <v>4804</v>
      </c>
      <c r="G184" s="64"/>
      <c r="H184" s="64"/>
      <c r="I184" s="173"/>
      <c r="J184" s="64"/>
      <c r="K184" s="64"/>
      <c r="L184" s="62"/>
      <c r="M184" s="291"/>
      <c r="N184" s="43"/>
      <c r="O184" s="43"/>
      <c r="P184" s="43"/>
      <c r="Q184" s="43"/>
      <c r="R184" s="43"/>
      <c r="S184" s="43"/>
      <c r="T184" s="79"/>
      <c r="AT184" s="25" t="s">
        <v>1656</v>
      </c>
      <c r="AU184" s="25" t="s">
        <v>84</v>
      </c>
    </row>
    <row r="185" spans="2:65" s="13" customFormat="1" ht="13.5">
      <c r="B185" s="233"/>
      <c r="C185" s="234"/>
      <c r="D185" s="246" t="s">
        <v>451</v>
      </c>
      <c r="E185" s="234"/>
      <c r="F185" s="257" t="s">
        <v>4799</v>
      </c>
      <c r="G185" s="234"/>
      <c r="H185" s="258">
        <v>43.93</v>
      </c>
      <c r="I185" s="238"/>
      <c r="J185" s="234"/>
      <c r="K185" s="234"/>
      <c r="L185" s="239"/>
      <c r="M185" s="240"/>
      <c r="N185" s="241"/>
      <c r="O185" s="241"/>
      <c r="P185" s="241"/>
      <c r="Q185" s="241"/>
      <c r="R185" s="241"/>
      <c r="S185" s="241"/>
      <c r="T185" s="242"/>
      <c r="AT185" s="243" t="s">
        <v>451</v>
      </c>
      <c r="AU185" s="243" t="s">
        <v>84</v>
      </c>
      <c r="AV185" s="13" t="s">
        <v>84</v>
      </c>
      <c r="AW185" s="13" t="s">
        <v>6</v>
      </c>
      <c r="AX185" s="13" t="s">
        <v>82</v>
      </c>
      <c r="AY185" s="243" t="s">
        <v>308</v>
      </c>
    </row>
    <row r="186" spans="2:65" s="1" customFormat="1" ht="22.5" customHeight="1">
      <c r="B186" s="42"/>
      <c r="C186" s="203" t="s">
        <v>608</v>
      </c>
      <c r="D186" s="203" t="s">
        <v>311</v>
      </c>
      <c r="E186" s="204" t="s">
        <v>4805</v>
      </c>
      <c r="F186" s="205" t="s">
        <v>4806</v>
      </c>
      <c r="G186" s="206" t="s">
        <v>538</v>
      </c>
      <c r="H186" s="207">
        <v>5.8</v>
      </c>
      <c r="I186" s="208"/>
      <c r="J186" s="209">
        <f>ROUND(I186*H186,2)</f>
        <v>0</v>
      </c>
      <c r="K186" s="205" t="s">
        <v>21</v>
      </c>
      <c r="L186" s="62"/>
      <c r="M186" s="210" t="s">
        <v>21</v>
      </c>
      <c r="N186" s="211" t="s">
        <v>45</v>
      </c>
      <c r="O186" s="43"/>
      <c r="P186" s="212">
        <f>O186*H186</f>
        <v>0</v>
      </c>
      <c r="Q186" s="212">
        <v>0</v>
      </c>
      <c r="R186" s="212">
        <f>Q186*H186</f>
        <v>0</v>
      </c>
      <c r="S186" s="212">
        <v>0</v>
      </c>
      <c r="T186" s="213">
        <f>S186*H186</f>
        <v>0</v>
      </c>
      <c r="AR186" s="25" t="s">
        <v>375</v>
      </c>
      <c r="AT186" s="25" t="s">
        <v>311</v>
      </c>
      <c r="AU186" s="25" t="s">
        <v>84</v>
      </c>
      <c r="AY186" s="25" t="s">
        <v>308</v>
      </c>
      <c r="BE186" s="214">
        <f>IF(N186="základní",J186,0)</f>
        <v>0</v>
      </c>
      <c r="BF186" s="214">
        <f>IF(N186="snížená",J186,0)</f>
        <v>0</v>
      </c>
      <c r="BG186" s="214">
        <f>IF(N186="zákl. přenesená",J186,0)</f>
        <v>0</v>
      </c>
      <c r="BH186" s="214">
        <f>IF(N186="sníž. přenesená",J186,0)</f>
        <v>0</v>
      </c>
      <c r="BI186" s="214">
        <f>IF(N186="nulová",J186,0)</f>
        <v>0</v>
      </c>
      <c r="BJ186" s="25" t="s">
        <v>82</v>
      </c>
      <c r="BK186" s="214">
        <f>ROUND(I186*H186,2)</f>
        <v>0</v>
      </c>
      <c r="BL186" s="25" t="s">
        <v>375</v>
      </c>
      <c r="BM186" s="25" t="s">
        <v>4807</v>
      </c>
    </row>
    <row r="187" spans="2:65" s="1" customFormat="1" ht="22.5" customHeight="1">
      <c r="B187" s="42"/>
      <c r="C187" s="203" t="s">
        <v>613</v>
      </c>
      <c r="D187" s="203" t="s">
        <v>311</v>
      </c>
      <c r="E187" s="204" t="s">
        <v>4765</v>
      </c>
      <c r="F187" s="205" t="s">
        <v>4766</v>
      </c>
      <c r="G187" s="206" t="s">
        <v>719</v>
      </c>
      <c r="H187" s="207">
        <v>0.64500000000000002</v>
      </c>
      <c r="I187" s="208"/>
      <c r="J187" s="209">
        <f>ROUND(I187*H187,2)</f>
        <v>0</v>
      </c>
      <c r="K187" s="205" t="s">
        <v>315</v>
      </c>
      <c r="L187" s="62"/>
      <c r="M187" s="210" t="s">
        <v>21</v>
      </c>
      <c r="N187" s="211" t="s">
        <v>45</v>
      </c>
      <c r="O187" s="43"/>
      <c r="P187" s="212">
        <f>O187*H187</f>
        <v>0</v>
      </c>
      <c r="Q187" s="212">
        <v>0</v>
      </c>
      <c r="R187" s="212">
        <f>Q187*H187</f>
        <v>0</v>
      </c>
      <c r="S187" s="212">
        <v>0</v>
      </c>
      <c r="T187" s="213">
        <f>S187*H187</f>
        <v>0</v>
      </c>
      <c r="AR187" s="25" t="s">
        <v>375</v>
      </c>
      <c r="AT187" s="25" t="s">
        <v>311</v>
      </c>
      <c r="AU187" s="25" t="s">
        <v>84</v>
      </c>
      <c r="AY187" s="25" t="s">
        <v>308</v>
      </c>
      <c r="BE187" s="214">
        <f>IF(N187="základní",J187,0)</f>
        <v>0</v>
      </c>
      <c r="BF187" s="214">
        <f>IF(N187="snížená",J187,0)</f>
        <v>0</v>
      </c>
      <c r="BG187" s="214">
        <f>IF(N187="zákl. přenesená",J187,0)</f>
        <v>0</v>
      </c>
      <c r="BH187" s="214">
        <f>IF(N187="sníž. přenesená",J187,0)</f>
        <v>0</v>
      </c>
      <c r="BI187" s="214">
        <f>IF(N187="nulová",J187,0)</f>
        <v>0</v>
      </c>
      <c r="BJ187" s="25" t="s">
        <v>82</v>
      </c>
      <c r="BK187" s="214">
        <f>ROUND(I187*H187,2)</f>
        <v>0</v>
      </c>
      <c r="BL187" s="25" t="s">
        <v>375</v>
      </c>
      <c r="BM187" s="25" t="s">
        <v>4808</v>
      </c>
    </row>
    <row r="188" spans="2:65" s="11" customFormat="1" ht="37.35" customHeight="1">
      <c r="B188" s="186"/>
      <c r="C188" s="187"/>
      <c r="D188" s="188" t="s">
        <v>73</v>
      </c>
      <c r="E188" s="189" t="s">
        <v>4809</v>
      </c>
      <c r="F188" s="189" t="s">
        <v>4810</v>
      </c>
      <c r="G188" s="187"/>
      <c r="H188" s="187"/>
      <c r="I188" s="190"/>
      <c r="J188" s="191">
        <f>BK188</f>
        <v>0</v>
      </c>
      <c r="K188" s="187"/>
      <c r="L188" s="192"/>
      <c r="M188" s="193"/>
      <c r="N188" s="194"/>
      <c r="O188" s="194"/>
      <c r="P188" s="195">
        <f>P189+P219</f>
        <v>0</v>
      </c>
      <c r="Q188" s="194"/>
      <c r="R188" s="195">
        <f>R189+R219</f>
        <v>6.3488602999999992</v>
      </c>
      <c r="S188" s="194"/>
      <c r="T188" s="196">
        <f>T189+T219</f>
        <v>0</v>
      </c>
      <c r="AR188" s="197" t="s">
        <v>84</v>
      </c>
      <c r="AT188" s="198" t="s">
        <v>73</v>
      </c>
      <c r="AU188" s="198" t="s">
        <v>74</v>
      </c>
      <c r="AY188" s="197" t="s">
        <v>308</v>
      </c>
      <c r="BK188" s="199">
        <f>BK189+BK219</f>
        <v>0</v>
      </c>
    </row>
    <row r="189" spans="2:65" s="11" customFormat="1" ht="19.899999999999999" customHeight="1">
      <c r="B189" s="186"/>
      <c r="C189" s="187"/>
      <c r="D189" s="200" t="s">
        <v>73</v>
      </c>
      <c r="E189" s="201" t="s">
        <v>4702</v>
      </c>
      <c r="F189" s="201" t="s">
        <v>4703</v>
      </c>
      <c r="G189" s="187"/>
      <c r="H189" s="187"/>
      <c r="I189" s="190"/>
      <c r="J189" s="202">
        <f>BK189</f>
        <v>0</v>
      </c>
      <c r="K189" s="187"/>
      <c r="L189" s="192"/>
      <c r="M189" s="193"/>
      <c r="N189" s="194"/>
      <c r="O189" s="194"/>
      <c r="P189" s="195">
        <f>SUM(P190:P218)</f>
        <v>0</v>
      </c>
      <c r="Q189" s="194"/>
      <c r="R189" s="195">
        <f>SUM(R190:R218)</f>
        <v>5.7912650999999995</v>
      </c>
      <c r="S189" s="194"/>
      <c r="T189" s="196">
        <f>SUM(T190:T218)</f>
        <v>0</v>
      </c>
      <c r="AR189" s="197" t="s">
        <v>84</v>
      </c>
      <c r="AT189" s="198" t="s">
        <v>73</v>
      </c>
      <c r="AU189" s="198" t="s">
        <v>82</v>
      </c>
      <c r="AY189" s="197" t="s">
        <v>308</v>
      </c>
      <c r="BK189" s="199">
        <f>SUM(BK190:BK218)</f>
        <v>0</v>
      </c>
    </row>
    <row r="190" spans="2:65" s="1" customFormat="1" ht="31.5" customHeight="1">
      <c r="B190" s="42"/>
      <c r="C190" s="203" t="s">
        <v>619</v>
      </c>
      <c r="D190" s="203" t="s">
        <v>311</v>
      </c>
      <c r="E190" s="204" t="s">
        <v>4704</v>
      </c>
      <c r="F190" s="205" t="s">
        <v>4705</v>
      </c>
      <c r="G190" s="206" t="s">
        <v>508</v>
      </c>
      <c r="H190" s="207">
        <v>34</v>
      </c>
      <c r="I190" s="208"/>
      <c r="J190" s="209">
        <f>ROUND(I190*H190,2)</f>
        <v>0</v>
      </c>
      <c r="K190" s="205" t="s">
        <v>315</v>
      </c>
      <c r="L190" s="62"/>
      <c r="M190" s="210" t="s">
        <v>21</v>
      </c>
      <c r="N190" s="211" t="s">
        <v>45</v>
      </c>
      <c r="O190" s="43"/>
      <c r="P190" s="212">
        <f>O190*H190</f>
        <v>0</v>
      </c>
      <c r="Q190" s="212">
        <v>0</v>
      </c>
      <c r="R190" s="212">
        <f>Q190*H190</f>
        <v>0</v>
      </c>
      <c r="S190" s="212">
        <v>0</v>
      </c>
      <c r="T190" s="213">
        <f>S190*H190</f>
        <v>0</v>
      </c>
      <c r="AR190" s="25" t="s">
        <v>375</v>
      </c>
      <c r="AT190" s="25" t="s">
        <v>311</v>
      </c>
      <c r="AU190" s="25" t="s">
        <v>84</v>
      </c>
      <c r="AY190" s="25" t="s">
        <v>308</v>
      </c>
      <c r="BE190" s="214">
        <f>IF(N190="základní",J190,0)</f>
        <v>0</v>
      </c>
      <c r="BF190" s="214">
        <f>IF(N190="snížená",J190,0)</f>
        <v>0</v>
      </c>
      <c r="BG190" s="214">
        <f>IF(N190="zákl. přenesená",J190,0)</f>
        <v>0</v>
      </c>
      <c r="BH190" s="214">
        <f>IF(N190="sníž. přenesená",J190,0)</f>
        <v>0</v>
      </c>
      <c r="BI190" s="214">
        <f>IF(N190="nulová",J190,0)</f>
        <v>0</v>
      </c>
      <c r="BJ190" s="25" t="s">
        <v>82</v>
      </c>
      <c r="BK190" s="214">
        <f>ROUND(I190*H190,2)</f>
        <v>0</v>
      </c>
      <c r="BL190" s="25" t="s">
        <v>375</v>
      </c>
      <c r="BM190" s="25" t="s">
        <v>4811</v>
      </c>
    </row>
    <row r="191" spans="2:65" s="1" customFormat="1" ht="22.5" customHeight="1">
      <c r="B191" s="42"/>
      <c r="C191" s="277" t="s">
        <v>624</v>
      </c>
      <c r="D191" s="277" t="s">
        <v>1079</v>
      </c>
      <c r="E191" s="278" t="s">
        <v>4707</v>
      </c>
      <c r="F191" s="279" t="s">
        <v>4708</v>
      </c>
      <c r="G191" s="280" t="s">
        <v>719</v>
      </c>
      <c r="H191" s="281">
        <v>4.6239999999999997</v>
      </c>
      <c r="I191" s="282"/>
      <c r="J191" s="283">
        <f>ROUND(I191*H191,2)</f>
        <v>0</v>
      </c>
      <c r="K191" s="279" t="s">
        <v>315</v>
      </c>
      <c r="L191" s="284"/>
      <c r="M191" s="285" t="s">
        <v>21</v>
      </c>
      <c r="N191" s="286" t="s">
        <v>45</v>
      </c>
      <c r="O191" s="43"/>
      <c r="P191" s="212">
        <f>O191*H191</f>
        <v>0</v>
      </c>
      <c r="Q191" s="212">
        <v>1</v>
      </c>
      <c r="R191" s="212">
        <f>Q191*H191</f>
        <v>4.6239999999999997</v>
      </c>
      <c r="S191" s="212">
        <v>0</v>
      </c>
      <c r="T191" s="213">
        <f>S191*H191</f>
        <v>0</v>
      </c>
      <c r="AR191" s="25" t="s">
        <v>619</v>
      </c>
      <c r="AT191" s="25" t="s">
        <v>1079</v>
      </c>
      <c r="AU191" s="25" t="s">
        <v>84</v>
      </c>
      <c r="AY191" s="25" t="s">
        <v>308</v>
      </c>
      <c r="BE191" s="214">
        <f>IF(N191="základní",J191,0)</f>
        <v>0</v>
      </c>
      <c r="BF191" s="214">
        <f>IF(N191="snížená",J191,0)</f>
        <v>0</v>
      </c>
      <c r="BG191" s="214">
        <f>IF(N191="zákl. přenesená",J191,0)</f>
        <v>0</v>
      </c>
      <c r="BH191" s="214">
        <f>IF(N191="sníž. přenesená",J191,0)</f>
        <v>0</v>
      </c>
      <c r="BI191" s="214">
        <f>IF(N191="nulová",J191,0)</f>
        <v>0</v>
      </c>
      <c r="BJ191" s="25" t="s">
        <v>82</v>
      </c>
      <c r="BK191" s="214">
        <f>ROUND(I191*H191,2)</f>
        <v>0</v>
      </c>
      <c r="BL191" s="25" t="s">
        <v>375</v>
      </c>
      <c r="BM191" s="25" t="s">
        <v>4812</v>
      </c>
    </row>
    <row r="192" spans="2:65" s="13" customFormat="1" ht="13.5">
      <c r="B192" s="233"/>
      <c r="C192" s="234"/>
      <c r="D192" s="246" t="s">
        <v>451</v>
      </c>
      <c r="E192" s="234"/>
      <c r="F192" s="257" t="s">
        <v>4813</v>
      </c>
      <c r="G192" s="234"/>
      <c r="H192" s="258">
        <v>4.6239999999999997</v>
      </c>
      <c r="I192" s="238"/>
      <c r="J192" s="234"/>
      <c r="K192" s="234"/>
      <c r="L192" s="239"/>
      <c r="M192" s="240"/>
      <c r="N192" s="241"/>
      <c r="O192" s="241"/>
      <c r="P192" s="241"/>
      <c r="Q192" s="241"/>
      <c r="R192" s="241"/>
      <c r="S192" s="241"/>
      <c r="T192" s="242"/>
      <c r="AT192" s="243" t="s">
        <v>451</v>
      </c>
      <c r="AU192" s="243" t="s">
        <v>84</v>
      </c>
      <c r="AV192" s="13" t="s">
        <v>84</v>
      </c>
      <c r="AW192" s="13" t="s">
        <v>6</v>
      </c>
      <c r="AX192" s="13" t="s">
        <v>82</v>
      </c>
      <c r="AY192" s="243" t="s">
        <v>308</v>
      </c>
    </row>
    <row r="193" spans="2:65" s="1" customFormat="1" ht="22.5" customHeight="1">
      <c r="B193" s="42"/>
      <c r="C193" s="203" t="s">
        <v>632</v>
      </c>
      <c r="D193" s="203" t="s">
        <v>311</v>
      </c>
      <c r="E193" s="204" t="s">
        <v>4711</v>
      </c>
      <c r="F193" s="205" t="s">
        <v>4712</v>
      </c>
      <c r="G193" s="206" t="s">
        <v>508</v>
      </c>
      <c r="H193" s="207">
        <v>40.5</v>
      </c>
      <c r="I193" s="208"/>
      <c r="J193" s="209">
        <f>ROUND(I193*H193,2)</f>
        <v>0</v>
      </c>
      <c r="K193" s="205" t="s">
        <v>315</v>
      </c>
      <c r="L193" s="62"/>
      <c r="M193" s="210" t="s">
        <v>21</v>
      </c>
      <c r="N193" s="211" t="s">
        <v>45</v>
      </c>
      <c r="O193" s="43"/>
      <c r="P193" s="212">
        <f>O193*H193</f>
        <v>0</v>
      </c>
      <c r="Q193" s="212">
        <v>0</v>
      </c>
      <c r="R193" s="212">
        <f>Q193*H193</f>
        <v>0</v>
      </c>
      <c r="S193" s="212">
        <v>0</v>
      </c>
      <c r="T193" s="213">
        <f>S193*H193</f>
        <v>0</v>
      </c>
      <c r="AR193" s="25" t="s">
        <v>375</v>
      </c>
      <c r="AT193" s="25" t="s">
        <v>311</v>
      </c>
      <c r="AU193" s="25" t="s">
        <v>84</v>
      </c>
      <c r="AY193" s="25" t="s">
        <v>308</v>
      </c>
      <c r="BE193" s="214">
        <f>IF(N193="základní",J193,0)</f>
        <v>0</v>
      </c>
      <c r="BF193" s="214">
        <f>IF(N193="snížená",J193,0)</f>
        <v>0</v>
      </c>
      <c r="BG193" s="214">
        <f>IF(N193="zákl. přenesená",J193,0)</f>
        <v>0</v>
      </c>
      <c r="BH193" s="214">
        <f>IF(N193="sníž. přenesená",J193,0)</f>
        <v>0</v>
      </c>
      <c r="BI193" s="214">
        <f>IF(N193="nulová",J193,0)</f>
        <v>0</v>
      </c>
      <c r="BJ193" s="25" t="s">
        <v>82</v>
      </c>
      <c r="BK193" s="214">
        <f>ROUND(I193*H193,2)</f>
        <v>0</v>
      </c>
      <c r="BL193" s="25" t="s">
        <v>375</v>
      </c>
      <c r="BM193" s="25" t="s">
        <v>4814</v>
      </c>
    </row>
    <row r="194" spans="2:65" s="1" customFormat="1" ht="22.5" customHeight="1">
      <c r="B194" s="42"/>
      <c r="C194" s="277" t="s">
        <v>638</v>
      </c>
      <c r="D194" s="277" t="s">
        <v>1079</v>
      </c>
      <c r="E194" s="278" t="s">
        <v>2441</v>
      </c>
      <c r="F194" s="279" t="s">
        <v>2442</v>
      </c>
      <c r="G194" s="280" t="s">
        <v>508</v>
      </c>
      <c r="H194" s="281">
        <v>46.575000000000003</v>
      </c>
      <c r="I194" s="282"/>
      <c r="J194" s="283">
        <f>ROUND(I194*H194,2)</f>
        <v>0</v>
      </c>
      <c r="K194" s="279" t="s">
        <v>315</v>
      </c>
      <c r="L194" s="284"/>
      <c r="M194" s="285" t="s">
        <v>21</v>
      </c>
      <c r="N194" s="286" t="s">
        <v>45</v>
      </c>
      <c r="O194" s="43"/>
      <c r="P194" s="212">
        <f>O194*H194</f>
        <v>0</v>
      </c>
      <c r="Q194" s="212">
        <v>2.9999999999999997E-4</v>
      </c>
      <c r="R194" s="212">
        <f>Q194*H194</f>
        <v>1.3972499999999999E-2</v>
      </c>
      <c r="S194" s="212">
        <v>0</v>
      </c>
      <c r="T194" s="213">
        <f>S194*H194</f>
        <v>0</v>
      </c>
      <c r="AR194" s="25" t="s">
        <v>619</v>
      </c>
      <c r="AT194" s="25" t="s">
        <v>1079</v>
      </c>
      <c r="AU194" s="25" t="s">
        <v>84</v>
      </c>
      <c r="AY194" s="25" t="s">
        <v>308</v>
      </c>
      <c r="BE194" s="214">
        <f>IF(N194="základní",J194,0)</f>
        <v>0</v>
      </c>
      <c r="BF194" s="214">
        <f>IF(N194="snížená",J194,0)</f>
        <v>0</v>
      </c>
      <c r="BG194" s="214">
        <f>IF(N194="zákl. přenesená",J194,0)</f>
        <v>0</v>
      </c>
      <c r="BH194" s="214">
        <f>IF(N194="sníž. přenesená",J194,0)</f>
        <v>0</v>
      </c>
      <c r="BI194" s="214">
        <f>IF(N194="nulová",J194,0)</f>
        <v>0</v>
      </c>
      <c r="BJ194" s="25" t="s">
        <v>82</v>
      </c>
      <c r="BK194" s="214">
        <f>ROUND(I194*H194,2)</f>
        <v>0</v>
      </c>
      <c r="BL194" s="25" t="s">
        <v>375</v>
      </c>
      <c r="BM194" s="25" t="s">
        <v>4815</v>
      </c>
    </row>
    <row r="195" spans="2:65" s="1" customFormat="1" ht="40.5">
      <c r="B195" s="42"/>
      <c r="C195" s="64"/>
      <c r="D195" s="223" t="s">
        <v>1656</v>
      </c>
      <c r="E195" s="64"/>
      <c r="F195" s="292" t="s">
        <v>2444</v>
      </c>
      <c r="G195" s="64"/>
      <c r="H195" s="64"/>
      <c r="I195" s="173"/>
      <c r="J195" s="64"/>
      <c r="K195" s="64"/>
      <c r="L195" s="62"/>
      <c r="M195" s="291"/>
      <c r="N195" s="43"/>
      <c r="O195" s="43"/>
      <c r="P195" s="43"/>
      <c r="Q195" s="43"/>
      <c r="R195" s="43"/>
      <c r="S195" s="43"/>
      <c r="T195" s="79"/>
      <c r="AT195" s="25" t="s">
        <v>1656</v>
      </c>
      <c r="AU195" s="25" t="s">
        <v>84</v>
      </c>
    </row>
    <row r="196" spans="2:65" s="13" customFormat="1" ht="13.5">
      <c r="B196" s="233"/>
      <c r="C196" s="234"/>
      <c r="D196" s="246" t="s">
        <v>451</v>
      </c>
      <c r="E196" s="234"/>
      <c r="F196" s="257" t="s">
        <v>4816</v>
      </c>
      <c r="G196" s="234"/>
      <c r="H196" s="258">
        <v>46.575000000000003</v>
      </c>
      <c r="I196" s="238"/>
      <c r="J196" s="234"/>
      <c r="K196" s="234"/>
      <c r="L196" s="239"/>
      <c r="M196" s="240"/>
      <c r="N196" s="241"/>
      <c r="O196" s="241"/>
      <c r="P196" s="241"/>
      <c r="Q196" s="241"/>
      <c r="R196" s="241"/>
      <c r="S196" s="241"/>
      <c r="T196" s="242"/>
      <c r="AT196" s="243" t="s">
        <v>451</v>
      </c>
      <c r="AU196" s="243" t="s">
        <v>84</v>
      </c>
      <c r="AV196" s="13" t="s">
        <v>84</v>
      </c>
      <c r="AW196" s="13" t="s">
        <v>6</v>
      </c>
      <c r="AX196" s="13" t="s">
        <v>82</v>
      </c>
      <c r="AY196" s="243" t="s">
        <v>308</v>
      </c>
    </row>
    <row r="197" spans="2:65" s="1" customFormat="1" ht="22.5" customHeight="1">
      <c r="B197" s="42"/>
      <c r="C197" s="203" t="s">
        <v>644</v>
      </c>
      <c r="D197" s="203" t="s">
        <v>311</v>
      </c>
      <c r="E197" s="204" t="s">
        <v>4717</v>
      </c>
      <c r="F197" s="205" t="s">
        <v>4718</v>
      </c>
      <c r="G197" s="206" t="s">
        <v>508</v>
      </c>
      <c r="H197" s="207">
        <v>67.31</v>
      </c>
      <c r="I197" s="208"/>
      <c r="J197" s="209">
        <f>ROUND(I197*H197,2)</f>
        <v>0</v>
      </c>
      <c r="K197" s="205" t="s">
        <v>315</v>
      </c>
      <c r="L197" s="62"/>
      <c r="M197" s="210" t="s">
        <v>21</v>
      </c>
      <c r="N197" s="211" t="s">
        <v>45</v>
      </c>
      <c r="O197" s="43"/>
      <c r="P197" s="212">
        <f>O197*H197</f>
        <v>0</v>
      </c>
      <c r="Q197" s="212">
        <v>8.8000000000000003E-4</v>
      </c>
      <c r="R197" s="212">
        <f>Q197*H197</f>
        <v>5.9232800000000002E-2</v>
      </c>
      <c r="S197" s="212">
        <v>0</v>
      </c>
      <c r="T197" s="213">
        <f>S197*H197</f>
        <v>0</v>
      </c>
      <c r="AR197" s="25" t="s">
        <v>375</v>
      </c>
      <c r="AT197" s="25" t="s">
        <v>311</v>
      </c>
      <c r="AU197" s="25" t="s">
        <v>84</v>
      </c>
      <c r="AY197" s="25" t="s">
        <v>308</v>
      </c>
      <c r="BE197" s="214">
        <f>IF(N197="základní",J197,0)</f>
        <v>0</v>
      </c>
      <c r="BF197" s="214">
        <f>IF(N197="snížená",J197,0)</f>
        <v>0</v>
      </c>
      <c r="BG197" s="214">
        <f>IF(N197="zákl. přenesená",J197,0)</f>
        <v>0</v>
      </c>
      <c r="BH197" s="214">
        <f>IF(N197="sníž. přenesená",J197,0)</f>
        <v>0</v>
      </c>
      <c r="BI197" s="214">
        <f>IF(N197="nulová",J197,0)</f>
        <v>0</v>
      </c>
      <c r="BJ197" s="25" t="s">
        <v>82</v>
      </c>
      <c r="BK197" s="214">
        <f>ROUND(I197*H197,2)</f>
        <v>0</v>
      </c>
      <c r="BL197" s="25" t="s">
        <v>375</v>
      </c>
      <c r="BM197" s="25" t="s">
        <v>4817</v>
      </c>
    </row>
    <row r="198" spans="2:65" s="13" customFormat="1" ht="13.5">
      <c r="B198" s="233"/>
      <c r="C198" s="234"/>
      <c r="D198" s="246" t="s">
        <v>451</v>
      </c>
      <c r="E198" s="256" t="s">
        <v>21</v>
      </c>
      <c r="F198" s="257" t="s">
        <v>4818</v>
      </c>
      <c r="G198" s="234"/>
      <c r="H198" s="258">
        <v>67.31</v>
      </c>
      <c r="I198" s="238"/>
      <c r="J198" s="234"/>
      <c r="K198" s="234"/>
      <c r="L198" s="239"/>
      <c r="M198" s="240"/>
      <c r="N198" s="241"/>
      <c r="O198" s="241"/>
      <c r="P198" s="241"/>
      <c r="Q198" s="241"/>
      <c r="R198" s="241"/>
      <c r="S198" s="241"/>
      <c r="T198" s="242"/>
      <c r="AT198" s="243" t="s">
        <v>451</v>
      </c>
      <c r="AU198" s="243" t="s">
        <v>84</v>
      </c>
      <c r="AV198" s="13" t="s">
        <v>84</v>
      </c>
      <c r="AW198" s="13" t="s">
        <v>37</v>
      </c>
      <c r="AX198" s="13" t="s">
        <v>82</v>
      </c>
      <c r="AY198" s="243" t="s">
        <v>308</v>
      </c>
    </row>
    <row r="199" spans="2:65" s="1" customFormat="1" ht="22.5" customHeight="1">
      <c r="B199" s="42"/>
      <c r="C199" s="277" t="s">
        <v>649</v>
      </c>
      <c r="D199" s="277" t="s">
        <v>1079</v>
      </c>
      <c r="E199" s="278" t="s">
        <v>4721</v>
      </c>
      <c r="F199" s="279" t="s">
        <v>4722</v>
      </c>
      <c r="G199" s="280" t="s">
        <v>508</v>
      </c>
      <c r="H199" s="281">
        <v>77.394999999999996</v>
      </c>
      <c r="I199" s="282"/>
      <c r="J199" s="283">
        <f>ROUND(I199*H199,2)</f>
        <v>0</v>
      </c>
      <c r="K199" s="279" t="s">
        <v>21</v>
      </c>
      <c r="L199" s="284"/>
      <c r="M199" s="285" t="s">
        <v>21</v>
      </c>
      <c r="N199" s="286" t="s">
        <v>45</v>
      </c>
      <c r="O199" s="43"/>
      <c r="P199" s="212">
        <f>O199*H199</f>
        <v>0</v>
      </c>
      <c r="Q199" s="212">
        <v>3.8999999999999998E-3</v>
      </c>
      <c r="R199" s="212">
        <f>Q199*H199</f>
        <v>0.30184049999999996</v>
      </c>
      <c r="S199" s="212">
        <v>0</v>
      </c>
      <c r="T199" s="213">
        <f>S199*H199</f>
        <v>0</v>
      </c>
      <c r="AR199" s="25" t="s">
        <v>619</v>
      </c>
      <c r="AT199" s="25" t="s">
        <v>1079</v>
      </c>
      <c r="AU199" s="25" t="s">
        <v>84</v>
      </c>
      <c r="AY199" s="25" t="s">
        <v>308</v>
      </c>
      <c r="BE199" s="214">
        <f>IF(N199="základní",J199,0)</f>
        <v>0</v>
      </c>
      <c r="BF199" s="214">
        <f>IF(N199="snížená",J199,0)</f>
        <v>0</v>
      </c>
      <c r="BG199" s="214">
        <f>IF(N199="zákl. přenesená",J199,0)</f>
        <v>0</v>
      </c>
      <c r="BH199" s="214">
        <f>IF(N199="sníž. přenesená",J199,0)</f>
        <v>0</v>
      </c>
      <c r="BI199" s="214">
        <f>IF(N199="nulová",J199,0)</f>
        <v>0</v>
      </c>
      <c r="BJ199" s="25" t="s">
        <v>82</v>
      </c>
      <c r="BK199" s="214">
        <f>ROUND(I199*H199,2)</f>
        <v>0</v>
      </c>
      <c r="BL199" s="25" t="s">
        <v>375</v>
      </c>
      <c r="BM199" s="25" t="s">
        <v>4819</v>
      </c>
    </row>
    <row r="200" spans="2:65" s="1" customFormat="1" ht="40.5">
      <c r="B200" s="42"/>
      <c r="C200" s="64"/>
      <c r="D200" s="223" t="s">
        <v>1656</v>
      </c>
      <c r="E200" s="64"/>
      <c r="F200" s="292" t="s">
        <v>4820</v>
      </c>
      <c r="G200" s="64"/>
      <c r="H200" s="64"/>
      <c r="I200" s="173"/>
      <c r="J200" s="64"/>
      <c r="K200" s="64"/>
      <c r="L200" s="62"/>
      <c r="M200" s="291"/>
      <c r="N200" s="43"/>
      <c r="O200" s="43"/>
      <c r="P200" s="43"/>
      <c r="Q200" s="43"/>
      <c r="R200" s="43"/>
      <c r="S200" s="43"/>
      <c r="T200" s="79"/>
      <c r="AT200" s="25" t="s">
        <v>1656</v>
      </c>
      <c r="AU200" s="25" t="s">
        <v>84</v>
      </c>
    </row>
    <row r="201" spans="2:65" s="13" customFormat="1" ht="13.5">
      <c r="B201" s="233"/>
      <c r="C201" s="234"/>
      <c r="D201" s="246" t="s">
        <v>451</v>
      </c>
      <c r="E201" s="234"/>
      <c r="F201" s="257" t="s">
        <v>4821</v>
      </c>
      <c r="G201" s="234"/>
      <c r="H201" s="258">
        <v>77.394999999999996</v>
      </c>
      <c r="I201" s="238"/>
      <c r="J201" s="234"/>
      <c r="K201" s="234"/>
      <c r="L201" s="239"/>
      <c r="M201" s="240"/>
      <c r="N201" s="241"/>
      <c r="O201" s="241"/>
      <c r="P201" s="241"/>
      <c r="Q201" s="241"/>
      <c r="R201" s="241"/>
      <c r="S201" s="241"/>
      <c r="T201" s="242"/>
      <c r="AT201" s="243" t="s">
        <v>451</v>
      </c>
      <c r="AU201" s="243" t="s">
        <v>84</v>
      </c>
      <c r="AV201" s="13" t="s">
        <v>84</v>
      </c>
      <c r="AW201" s="13" t="s">
        <v>6</v>
      </c>
      <c r="AX201" s="13" t="s">
        <v>82</v>
      </c>
      <c r="AY201" s="243" t="s">
        <v>308</v>
      </c>
    </row>
    <row r="202" spans="2:65" s="1" customFormat="1" ht="22.5" customHeight="1">
      <c r="B202" s="42"/>
      <c r="C202" s="203" t="s">
        <v>653</v>
      </c>
      <c r="D202" s="203" t="s">
        <v>311</v>
      </c>
      <c r="E202" s="204" t="s">
        <v>4726</v>
      </c>
      <c r="F202" s="205" t="s">
        <v>4727</v>
      </c>
      <c r="G202" s="206" t="s">
        <v>508</v>
      </c>
      <c r="H202" s="207">
        <v>67.31</v>
      </c>
      <c r="I202" s="208"/>
      <c r="J202" s="209">
        <f>ROUND(I202*H202,2)</f>
        <v>0</v>
      </c>
      <c r="K202" s="205" t="s">
        <v>315</v>
      </c>
      <c r="L202" s="62"/>
      <c r="M202" s="210" t="s">
        <v>21</v>
      </c>
      <c r="N202" s="211" t="s">
        <v>45</v>
      </c>
      <c r="O202" s="43"/>
      <c r="P202" s="212">
        <f>O202*H202</f>
        <v>0</v>
      </c>
      <c r="Q202" s="212">
        <v>0</v>
      </c>
      <c r="R202" s="212">
        <f>Q202*H202</f>
        <v>0</v>
      </c>
      <c r="S202" s="212">
        <v>0</v>
      </c>
      <c r="T202" s="213">
        <f>S202*H202</f>
        <v>0</v>
      </c>
      <c r="AR202" s="25" t="s">
        <v>375</v>
      </c>
      <c r="AT202" s="25" t="s">
        <v>311</v>
      </c>
      <c r="AU202" s="25" t="s">
        <v>84</v>
      </c>
      <c r="AY202" s="25" t="s">
        <v>308</v>
      </c>
      <c r="BE202" s="214">
        <f>IF(N202="základní",J202,0)</f>
        <v>0</v>
      </c>
      <c r="BF202" s="214">
        <f>IF(N202="snížená",J202,0)</f>
        <v>0</v>
      </c>
      <c r="BG202" s="214">
        <f>IF(N202="zákl. přenesená",J202,0)</f>
        <v>0</v>
      </c>
      <c r="BH202" s="214">
        <f>IF(N202="sníž. přenesená",J202,0)</f>
        <v>0</v>
      </c>
      <c r="BI202" s="214">
        <f>IF(N202="nulová",J202,0)</f>
        <v>0</v>
      </c>
      <c r="BJ202" s="25" t="s">
        <v>82</v>
      </c>
      <c r="BK202" s="214">
        <f>ROUND(I202*H202,2)</f>
        <v>0</v>
      </c>
      <c r="BL202" s="25" t="s">
        <v>375</v>
      </c>
      <c r="BM202" s="25" t="s">
        <v>4822</v>
      </c>
    </row>
    <row r="203" spans="2:65" s="13" customFormat="1" ht="13.5">
      <c r="B203" s="233"/>
      <c r="C203" s="234"/>
      <c r="D203" s="246" t="s">
        <v>451</v>
      </c>
      <c r="E203" s="256" t="s">
        <v>21</v>
      </c>
      <c r="F203" s="257" t="s">
        <v>4823</v>
      </c>
      <c r="G203" s="234"/>
      <c r="H203" s="258">
        <v>67.31</v>
      </c>
      <c r="I203" s="238"/>
      <c r="J203" s="234"/>
      <c r="K203" s="234"/>
      <c r="L203" s="239"/>
      <c r="M203" s="240"/>
      <c r="N203" s="241"/>
      <c r="O203" s="241"/>
      <c r="P203" s="241"/>
      <c r="Q203" s="241"/>
      <c r="R203" s="241"/>
      <c r="S203" s="241"/>
      <c r="T203" s="242"/>
      <c r="AT203" s="243" t="s">
        <v>451</v>
      </c>
      <c r="AU203" s="243" t="s">
        <v>84</v>
      </c>
      <c r="AV203" s="13" t="s">
        <v>84</v>
      </c>
      <c r="AW203" s="13" t="s">
        <v>37</v>
      </c>
      <c r="AX203" s="13" t="s">
        <v>82</v>
      </c>
      <c r="AY203" s="243" t="s">
        <v>308</v>
      </c>
    </row>
    <row r="204" spans="2:65" s="1" customFormat="1" ht="22.5" customHeight="1">
      <c r="B204" s="42"/>
      <c r="C204" s="277" t="s">
        <v>657</v>
      </c>
      <c r="D204" s="277" t="s">
        <v>1079</v>
      </c>
      <c r="E204" s="278" t="s">
        <v>4729</v>
      </c>
      <c r="F204" s="279" t="s">
        <v>4730</v>
      </c>
      <c r="G204" s="280" t="s">
        <v>508</v>
      </c>
      <c r="H204" s="281">
        <v>77.394999999999996</v>
      </c>
      <c r="I204" s="282"/>
      <c r="J204" s="283">
        <f>ROUND(I204*H204,2)</f>
        <v>0</v>
      </c>
      <c r="K204" s="279" t="s">
        <v>21</v>
      </c>
      <c r="L204" s="284"/>
      <c r="M204" s="285" t="s">
        <v>21</v>
      </c>
      <c r="N204" s="286" t="s">
        <v>45</v>
      </c>
      <c r="O204" s="43"/>
      <c r="P204" s="212">
        <f>O204*H204</f>
        <v>0</v>
      </c>
      <c r="Q204" s="212">
        <v>3.8999999999999998E-3</v>
      </c>
      <c r="R204" s="212">
        <f>Q204*H204</f>
        <v>0.30184049999999996</v>
      </c>
      <c r="S204" s="212">
        <v>0</v>
      </c>
      <c r="T204" s="213">
        <f>S204*H204</f>
        <v>0</v>
      </c>
      <c r="AR204" s="25" t="s">
        <v>619</v>
      </c>
      <c r="AT204" s="25" t="s">
        <v>1079</v>
      </c>
      <c r="AU204" s="25" t="s">
        <v>84</v>
      </c>
      <c r="AY204" s="25" t="s">
        <v>308</v>
      </c>
      <c r="BE204" s="214">
        <f>IF(N204="základní",J204,0)</f>
        <v>0</v>
      </c>
      <c r="BF204" s="214">
        <f>IF(N204="snížená",J204,0)</f>
        <v>0</v>
      </c>
      <c r="BG204" s="214">
        <f>IF(N204="zákl. přenesená",J204,0)</f>
        <v>0</v>
      </c>
      <c r="BH204" s="214">
        <f>IF(N204="sníž. přenesená",J204,0)</f>
        <v>0</v>
      </c>
      <c r="BI204" s="214">
        <f>IF(N204="nulová",J204,0)</f>
        <v>0</v>
      </c>
      <c r="BJ204" s="25" t="s">
        <v>82</v>
      </c>
      <c r="BK204" s="214">
        <f>ROUND(I204*H204,2)</f>
        <v>0</v>
      </c>
      <c r="BL204" s="25" t="s">
        <v>375</v>
      </c>
      <c r="BM204" s="25" t="s">
        <v>4824</v>
      </c>
    </row>
    <row r="205" spans="2:65" s="1" customFormat="1" ht="40.5">
      <c r="B205" s="42"/>
      <c r="C205" s="64"/>
      <c r="D205" s="223" t="s">
        <v>1656</v>
      </c>
      <c r="E205" s="64"/>
      <c r="F205" s="292" t="s">
        <v>4732</v>
      </c>
      <c r="G205" s="64"/>
      <c r="H205" s="64"/>
      <c r="I205" s="173"/>
      <c r="J205" s="64"/>
      <c r="K205" s="64"/>
      <c r="L205" s="62"/>
      <c r="M205" s="291"/>
      <c r="N205" s="43"/>
      <c r="O205" s="43"/>
      <c r="P205" s="43"/>
      <c r="Q205" s="43"/>
      <c r="R205" s="43"/>
      <c r="S205" s="43"/>
      <c r="T205" s="79"/>
      <c r="AT205" s="25" t="s">
        <v>1656</v>
      </c>
      <c r="AU205" s="25" t="s">
        <v>84</v>
      </c>
    </row>
    <row r="206" spans="2:65" s="13" customFormat="1" ht="13.5">
      <c r="B206" s="233"/>
      <c r="C206" s="234"/>
      <c r="D206" s="246" t="s">
        <v>451</v>
      </c>
      <c r="E206" s="234"/>
      <c r="F206" s="257" t="s">
        <v>4821</v>
      </c>
      <c r="G206" s="234"/>
      <c r="H206" s="258">
        <v>77.394999999999996</v>
      </c>
      <c r="I206" s="238"/>
      <c r="J206" s="234"/>
      <c r="K206" s="234"/>
      <c r="L206" s="239"/>
      <c r="M206" s="240"/>
      <c r="N206" s="241"/>
      <c r="O206" s="241"/>
      <c r="P206" s="241"/>
      <c r="Q206" s="241"/>
      <c r="R206" s="241"/>
      <c r="S206" s="241"/>
      <c r="T206" s="242"/>
      <c r="AT206" s="243" t="s">
        <v>451</v>
      </c>
      <c r="AU206" s="243" t="s">
        <v>84</v>
      </c>
      <c r="AV206" s="13" t="s">
        <v>84</v>
      </c>
      <c r="AW206" s="13" t="s">
        <v>6</v>
      </c>
      <c r="AX206" s="13" t="s">
        <v>82</v>
      </c>
      <c r="AY206" s="243" t="s">
        <v>308</v>
      </c>
    </row>
    <row r="207" spans="2:65" s="1" customFormat="1" ht="22.5" customHeight="1">
      <c r="B207" s="42"/>
      <c r="C207" s="203" t="s">
        <v>661</v>
      </c>
      <c r="D207" s="203" t="s">
        <v>311</v>
      </c>
      <c r="E207" s="204" t="s">
        <v>4733</v>
      </c>
      <c r="F207" s="205" t="s">
        <v>4734</v>
      </c>
      <c r="G207" s="206" t="s">
        <v>508</v>
      </c>
      <c r="H207" s="207">
        <v>49.23</v>
      </c>
      <c r="I207" s="208"/>
      <c r="J207" s="209">
        <f>ROUND(I207*H207,2)</f>
        <v>0</v>
      </c>
      <c r="K207" s="205" t="s">
        <v>315</v>
      </c>
      <c r="L207" s="62"/>
      <c r="M207" s="210" t="s">
        <v>21</v>
      </c>
      <c r="N207" s="211" t="s">
        <v>45</v>
      </c>
      <c r="O207" s="43"/>
      <c r="P207" s="212">
        <f>O207*H207</f>
        <v>0</v>
      </c>
      <c r="Q207" s="212">
        <v>3.6000000000000002E-4</v>
      </c>
      <c r="R207" s="212">
        <f>Q207*H207</f>
        <v>1.77228E-2</v>
      </c>
      <c r="S207" s="212">
        <v>0</v>
      </c>
      <c r="T207" s="213">
        <f>S207*H207</f>
        <v>0</v>
      </c>
      <c r="AR207" s="25" t="s">
        <v>375</v>
      </c>
      <c r="AT207" s="25" t="s">
        <v>311</v>
      </c>
      <c r="AU207" s="25" t="s">
        <v>84</v>
      </c>
      <c r="AY207" s="25" t="s">
        <v>308</v>
      </c>
      <c r="BE207" s="214">
        <f>IF(N207="základní",J207,0)</f>
        <v>0</v>
      </c>
      <c r="BF207" s="214">
        <f>IF(N207="snížená",J207,0)</f>
        <v>0</v>
      </c>
      <c r="BG207" s="214">
        <f>IF(N207="zákl. přenesená",J207,0)</f>
        <v>0</v>
      </c>
      <c r="BH207" s="214">
        <f>IF(N207="sníž. přenesená",J207,0)</f>
        <v>0</v>
      </c>
      <c r="BI207" s="214">
        <f>IF(N207="nulová",J207,0)</f>
        <v>0</v>
      </c>
      <c r="BJ207" s="25" t="s">
        <v>82</v>
      </c>
      <c r="BK207" s="214">
        <f>ROUND(I207*H207,2)</f>
        <v>0</v>
      </c>
      <c r="BL207" s="25" t="s">
        <v>375</v>
      </c>
      <c r="BM207" s="25" t="s">
        <v>4825</v>
      </c>
    </row>
    <row r="208" spans="2:65" s="1" customFormat="1" ht="22.5" customHeight="1">
      <c r="B208" s="42"/>
      <c r="C208" s="277" t="s">
        <v>665</v>
      </c>
      <c r="D208" s="277" t="s">
        <v>1079</v>
      </c>
      <c r="E208" s="278" t="s">
        <v>4737</v>
      </c>
      <c r="F208" s="279" t="s">
        <v>4738</v>
      </c>
      <c r="G208" s="280" t="s">
        <v>508</v>
      </c>
      <c r="H208" s="281">
        <v>56.615000000000002</v>
      </c>
      <c r="I208" s="282"/>
      <c r="J208" s="283">
        <f>ROUND(I208*H208,2)</f>
        <v>0</v>
      </c>
      <c r="K208" s="279" t="s">
        <v>21</v>
      </c>
      <c r="L208" s="284"/>
      <c r="M208" s="285" t="s">
        <v>21</v>
      </c>
      <c r="N208" s="286" t="s">
        <v>45</v>
      </c>
      <c r="O208" s="43"/>
      <c r="P208" s="212">
        <f>O208*H208</f>
        <v>0</v>
      </c>
      <c r="Q208" s="212">
        <v>3.8999999999999998E-3</v>
      </c>
      <c r="R208" s="212">
        <f>Q208*H208</f>
        <v>0.22079850000000001</v>
      </c>
      <c r="S208" s="212">
        <v>0</v>
      </c>
      <c r="T208" s="213">
        <f>S208*H208</f>
        <v>0</v>
      </c>
      <c r="AR208" s="25" t="s">
        <v>619</v>
      </c>
      <c r="AT208" s="25" t="s">
        <v>1079</v>
      </c>
      <c r="AU208" s="25" t="s">
        <v>84</v>
      </c>
      <c r="AY208" s="25" t="s">
        <v>308</v>
      </c>
      <c r="BE208" s="214">
        <f>IF(N208="základní",J208,0)</f>
        <v>0</v>
      </c>
      <c r="BF208" s="214">
        <f>IF(N208="snížená",J208,0)</f>
        <v>0</v>
      </c>
      <c r="BG208" s="214">
        <f>IF(N208="zákl. přenesená",J208,0)</f>
        <v>0</v>
      </c>
      <c r="BH208" s="214">
        <f>IF(N208="sníž. přenesená",J208,0)</f>
        <v>0</v>
      </c>
      <c r="BI208" s="214">
        <f>IF(N208="nulová",J208,0)</f>
        <v>0</v>
      </c>
      <c r="BJ208" s="25" t="s">
        <v>82</v>
      </c>
      <c r="BK208" s="214">
        <f>ROUND(I208*H208,2)</f>
        <v>0</v>
      </c>
      <c r="BL208" s="25" t="s">
        <v>375</v>
      </c>
      <c r="BM208" s="25" t="s">
        <v>4826</v>
      </c>
    </row>
    <row r="209" spans="2:65" s="1" customFormat="1" ht="40.5">
      <c r="B209" s="42"/>
      <c r="C209" s="64"/>
      <c r="D209" s="223" t="s">
        <v>1656</v>
      </c>
      <c r="E209" s="64"/>
      <c r="F209" s="292" t="s">
        <v>4740</v>
      </c>
      <c r="G209" s="64"/>
      <c r="H209" s="64"/>
      <c r="I209" s="173"/>
      <c r="J209" s="64"/>
      <c r="K209" s="64"/>
      <c r="L209" s="62"/>
      <c r="M209" s="291"/>
      <c r="N209" s="43"/>
      <c r="O209" s="43"/>
      <c r="P209" s="43"/>
      <c r="Q209" s="43"/>
      <c r="R209" s="43"/>
      <c r="S209" s="43"/>
      <c r="T209" s="79"/>
      <c r="AT209" s="25" t="s">
        <v>1656</v>
      </c>
      <c r="AU209" s="25" t="s">
        <v>84</v>
      </c>
    </row>
    <row r="210" spans="2:65" s="13" customFormat="1" ht="13.5">
      <c r="B210" s="233"/>
      <c r="C210" s="234"/>
      <c r="D210" s="246" t="s">
        <v>451</v>
      </c>
      <c r="E210" s="234"/>
      <c r="F210" s="257" t="s">
        <v>4827</v>
      </c>
      <c r="G210" s="234"/>
      <c r="H210" s="258">
        <v>56.615000000000002</v>
      </c>
      <c r="I210" s="238"/>
      <c r="J210" s="234"/>
      <c r="K210" s="234"/>
      <c r="L210" s="239"/>
      <c r="M210" s="240"/>
      <c r="N210" s="241"/>
      <c r="O210" s="241"/>
      <c r="P210" s="241"/>
      <c r="Q210" s="241"/>
      <c r="R210" s="241"/>
      <c r="S210" s="241"/>
      <c r="T210" s="242"/>
      <c r="AT210" s="243" t="s">
        <v>451</v>
      </c>
      <c r="AU210" s="243" t="s">
        <v>84</v>
      </c>
      <c r="AV210" s="13" t="s">
        <v>84</v>
      </c>
      <c r="AW210" s="13" t="s">
        <v>6</v>
      </c>
      <c r="AX210" s="13" t="s">
        <v>82</v>
      </c>
      <c r="AY210" s="243" t="s">
        <v>308</v>
      </c>
    </row>
    <row r="211" spans="2:65" s="1" customFormat="1" ht="31.5" customHeight="1">
      <c r="B211" s="42"/>
      <c r="C211" s="203" t="s">
        <v>669</v>
      </c>
      <c r="D211" s="203" t="s">
        <v>311</v>
      </c>
      <c r="E211" s="204" t="s">
        <v>4742</v>
      </c>
      <c r="F211" s="205" t="s">
        <v>4743</v>
      </c>
      <c r="G211" s="206" t="s">
        <v>508</v>
      </c>
      <c r="H211" s="207">
        <v>49.23</v>
      </c>
      <c r="I211" s="208"/>
      <c r="J211" s="209">
        <f>ROUND(I211*H211,2)</f>
        <v>0</v>
      </c>
      <c r="K211" s="205" t="s">
        <v>315</v>
      </c>
      <c r="L211" s="62"/>
      <c r="M211" s="210" t="s">
        <v>21</v>
      </c>
      <c r="N211" s="211" t="s">
        <v>45</v>
      </c>
      <c r="O211" s="43"/>
      <c r="P211" s="212">
        <f>O211*H211</f>
        <v>0</v>
      </c>
      <c r="Q211" s="212">
        <v>0</v>
      </c>
      <c r="R211" s="212">
        <f>Q211*H211</f>
        <v>0</v>
      </c>
      <c r="S211" s="212">
        <v>0</v>
      </c>
      <c r="T211" s="213">
        <f>S211*H211</f>
        <v>0</v>
      </c>
      <c r="AR211" s="25" t="s">
        <v>375</v>
      </c>
      <c r="AT211" s="25" t="s">
        <v>311</v>
      </c>
      <c r="AU211" s="25" t="s">
        <v>84</v>
      </c>
      <c r="AY211" s="25" t="s">
        <v>308</v>
      </c>
      <c r="BE211" s="214">
        <f>IF(N211="základní",J211,0)</f>
        <v>0</v>
      </c>
      <c r="BF211" s="214">
        <f>IF(N211="snížená",J211,0)</f>
        <v>0</v>
      </c>
      <c r="BG211" s="214">
        <f>IF(N211="zákl. přenesená",J211,0)</f>
        <v>0</v>
      </c>
      <c r="BH211" s="214">
        <f>IF(N211="sníž. přenesená",J211,0)</f>
        <v>0</v>
      </c>
      <c r="BI211" s="214">
        <f>IF(N211="nulová",J211,0)</f>
        <v>0</v>
      </c>
      <c r="BJ211" s="25" t="s">
        <v>82</v>
      </c>
      <c r="BK211" s="214">
        <f>ROUND(I211*H211,2)</f>
        <v>0</v>
      </c>
      <c r="BL211" s="25" t="s">
        <v>375</v>
      </c>
      <c r="BM211" s="25" t="s">
        <v>4828</v>
      </c>
    </row>
    <row r="212" spans="2:65" s="13" customFormat="1" ht="13.5">
      <c r="B212" s="233"/>
      <c r="C212" s="234"/>
      <c r="D212" s="246" t="s">
        <v>451</v>
      </c>
      <c r="E212" s="256" t="s">
        <v>21</v>
      </c>
      <c r="F212" s="257" t="s">
        <v>4829</v>
      </c>
      <c r="G212" s="234"/>
      <c r="H212" s="258">
        <v>49.23</v>
      </c>
      <c r="I212" s="238"/>
      <c r="J212" s="234"/>
      <c r="K212" s="234"/>
      <c r="L212" s="239"/>
      <c r="M212" s="240"/>
      <c r="N212" s="241"/>
      <c r="O212" s="241"/>
      <c r="P212" s="241"/>
      <c r="Q212" s="241"/>
      <c r="R212" s="241"/>
      <c r="S212" s="241"/>
      <c r="T212" s="242"/>
      <c r="AT212" s="243" t="s">
        <v>451</v>
      </c>
      <c r="AU212" s="243" t="s">
        <v>84</v>
      </c>
      <c r="AV212" s="13" t="s">
        <v>84</v>
      </c>
      <c r="AW212" s="13" t="s">
        <v>37</v>
      </c>
      <c r="AX212" s="13" t="s">
        <v>82</v>
      </c>
      <c r="AY212" s="243" t="s">
        <v>308</v>
      </c>
    </row>
    <row r="213" spans="2:65" s="1" customFormat="1" ht="22.5" customHeight="1">
      <c r="B213" s="42"/>
      <c r="C213" s="277" t="s">
        <v>673</v>
      </c>
      <c r="D213" s="277" t="s">
        <v>1079</v>
      </c>
      <c r="E213" s="278" t="s">
        <v>4745</v>
      </c>
      <c r="F213" s="279" t="s">
        <v>4746</v>
      </c>
      <c r="G213" s="280" t="s">
        <v>4354</v>
      </c>
      <c r="H213" s="281">
        <v>16.245999999999999</v>
      </c>
      <c r="I213" s="282"/>
      <c r="J213" s="283">
        <f>ROUND(I213*H213,2)</f>
        <v>0</v>
      </c>
      <c r="K213" s="279" t="s">
        <v>315</v>
      </c>
      <c r="L213" s="284"/>
      <c r="M213" s="285" t="s">
        <v>21</v>
      </c>
      <c r="N213" s="286" t="s">
        <v>45</v>
      </c>
      <c r="O213" s="43"/>
      <c r="P213" s="212">
        <f>O213*H213</f>
        <v>0</v>
      </c>
      <c r="Q213" s="212">
        <v>1E-3</v>
      </c>
      <c r="R213" s="212">
        <f>Q213*H213</f>
        <v>1.6246E-2</v>
      </c>
      <c r="S213" s="212">
        <v>0</v>
      </c>
      <c r="T213" s="213">
        <f>S213*H213</f>
        <v>0</v>
      </c>
      <c r="AR213" s="25" t="s">
        <v>619</v>
      </c>
      <c r="AT213" s="25" t="s">
        <v>1079</v>
      </c>
      <c r="AU213" s="25" t="s">
        <v>84</v>
      </c>
      <c r="AY213" s="25" t="s">
        <v>308</v>
      </c>
      <c r="BE213" s="214">
        <f>IF(N213="základní",J213,0)</f>
        <v>0</v>
      </c>
      <c r="BF213" s="214">
        <f>IF(N213="snížená",J213,0)</f>
        <v>0</v>
      </c>
      <c r="BG213" s="214">
        <f>IF(N213="zákl. přenesená",J213,0)</f>
        <v>0</v>
      </c>
      <c r="BH213" s="214">
        <f>IF(N213="sníž. přenesená",J213,0)</f>
        <v>0</v>
      </c>
      <c r="BI213" s="214">
        <f>IF(N213="nulová",J213,0)</f>
        <v>0</v>
      </c>
      <c r="BJ213" s="25" t="s">
        <v>82</v>
      </c>
      <c r="BK213" s="214">
        <f>ROUND(I213*H213,2)</f>
        <v>0</v>
      </c>
      <c r="BL213" s="25" t="s">
        <v>375</v>
      </c>
      <c r="BM213" s="25" t="s">
        <v>4830</v>
      </c>
    </row>
    <row r="214" spans="2:65" s="13" customFormat="1" ht="13.5">
      <c r="B214" s="233"/>
      <c r="C214" s="234"/>
      <c r="D214" s="246" t="s">
        <v>451</v>
      </c>
      <c r="E214" s="234"/>
      <c r="F214" s="257" t="s">
        <v>4831</v>
      </c>
      <c r="G214" s="234"/>
      <c r="H214" s="258">
        <v>16.245999999999999</v>
      </c>
      <c r="I214" s="238"/>
      <c r="J214" s="234"/>
      <c r="K214" s="234"/>
      <c r="L214" s="239"/>
      <c r="M214" s="240"/>
      <c r="N214" s="241"/>
      <c r="O214" s="241"/>
      <c r="P214" s="241"/>
      <c r="Q214" s="241"/>
      <c r="R214" s="241"/>
      <c r="S214" s="241"/>
      <c r="T214" s="242"/>
      <c r="AT214" s="243" t="s">
        <v>451</v>
      </c>
      <c r="AU214" s="243" t="s">
        <v>84</v>
      </c>
      <c r="AV214" s="13" t="s">
        <v>84</v>
      </c>
      <c r="AW214" s="13" t="s">
        <v>6</v>
      </c>
      <c r="AX214" s="13" t="s">
        <v>82</v>
      </c>
      <c r="AY214" s="243" t="s">
        <v>308</v>
      </c>
    </row>
    <row r="215" spans="2:65" s="1" customFormat="1" ht="22.5" customHeight="1">
      <c r="B215" s="42"/>
      <c r="C215" s="203" t="s">
        <v>677</v>
      </c>
      <c r="D215" s="203" t="s">
        <v>311</v>
      </c>
      <c r="E215" s="204" t="s">
        <v>4749</v>
      </c>
      <c r="F215" s="205" t="s">
        <v>4750</v>
      </c>
      <c r="G215" s="206" t="s">
        <v>538</v>
      </c>
      <c r="H215" s="207">
        <v>90.1</v>
      </c>
      <c r="I215" s="208"/>
      <c r="J215" s="209">
        <f>ROUND(I215*H215,2)</f>
        <v>0</v>
      </c>
      <c r="K215" s="205" t="s">
        <v>315</v>
      </c>
      <c r="L215" s="62"/>
      <c r="M215" s="210" t="s">
        <v>21</v>
      </c>
      <c r="N215" s="211" t="s">
        <v>45</v>
      </c>
      <c r="O215" s="43"/>
      <c r="P215" s="212">
        <f>O215*H215</f>
        <v>0</v>
      </c>
      <c r="Q215" s="212">
        <v>4.6999999999999999E-4</v>
      </c>
      <c r="R215" s="212">
        <f>Q215*H215</f>
        <v>4.2346999999999996E-2</v>
      </c>
      <c r="S215" s="212">
        <v>0</v>
      </c>
      <c r="T215" s="213">
        <f>S215*H215</f>
        <v>0</v>
      </c>
      <c r="AR215" s="25" t="s">
        <v>375</v>
      </c>
      <c r="AT215" s="25" t="s">
        <v>311</v>
      </c>
      <c r="AU215" s="25" t="s">
        <v>84</v>
      </c>
      <c r="AY215" s="25" t="s">
        <v>308</v>
      </c>
      <c r="BE215" s="214">
        <f>IF(N215="základní",J215,0)</f>
        <v>0</v>
      </c>
      <c r="BF215" s="214">
        <f>IF(N215="snížená",J215,0)</f>
        <v>0</v>
      </c>
      <c r="BG215" s="214">
        <f>IF(N215="zákl. přenesená",J215,0)</f>
        <v>0</v>
      </c>
      <c r="BH215" s="214">
        <f>IF(N215="sníž. přenesená",J215,0)</f>
        <v>0</v>
      </c>
      <c r="BI215" s="214">
        <f>IF(N215="nulová",J215,0)</f>
        <v>0</v>
      </c>
      <c r="BJ215" s="25" t="s">
        <v>82</v>
      </c>
      <c r="BK215" s="214">
        <f>ROUND(I215*H215,2)</f>
        <v>0</v>
      </c>
      <c r="BL215" s="25" t="s">
        <v>375</v>
      </c>
      <c r="BM215" s="25" t="s">
        <v>4832</v>
      </c>
    </row>
    <row r="216" spans="2:65" s="1" customFormat="1" ht="22.5" customHeight="1">
      <c r="B216" s="42"/>
      <c r="C216" s="277" t="s">
        <v>681</v>
      </c>
      <c r="D216" s="277" t="s">
        <v>1079</v>
      </c>
      <c r="E216" s="278" t="s">
        <v>4729</v>
      </c>
      <c r="F216" s="279" t="s">
        <v>4730</v>
      </c>
      <c r="G216" s="280" t="s">
        <v>508</v>
      </c>
      <c r="H216" s="281">
        <v>49.555</v>
      </c>
      <c r="I216" s="282"/>
      <c r="J216" s="283">
        <f>ROUND(I216*H216,2)</f>
        <v>0</v>
      </c>
      <c r="K216" s="279" t="s">
        <v>21</v>
      </c>
      <c r="L216" s="284"/>
      <c r="M216" s="285" t="s">
        <v>21</v>
      </c>
      <c r="N216" s="286" t="s">
        <v>45</v>
      </c>
      <c r="O216" s="43"/>
      <c r="P216" s="212">
        <f>O216*H216</f>
        <v>0</v>
      </c>
      <c r="Q216" s="212">
        <v>3.8999999999999998E-3</v>
      </c>
      <c r="R216" s="212">
        <f>Q216*H216</f>
        <v>0.19326449999999998</v>
      </c>
      <c r="S216" s="212">
        <v>0</v>
      </c>
      <c r="T216" s="213">
        <f>S216*H216</f>
        <v>0</v>
      </c>
      <c r="AR216" s="25" t="s">
        <v>619</v>
      </c>
      <c r="AT216" s="25" t="s">
        <v>1079</v>
      </c>
      <c r="AU216" s="25" t="s">
        <v>84</v>
      </c>
      <c r="AY216" s="25" t="s">
        <v>308</v>
      </c>
      <c r="BE216" s="214">
        <f>IF(N216="základní",J216,0)</f>
        <v>0</v>
      </c>
      <c r="BF216" s="214">
        <f>IF(N216="snížená",J216,0)</f>
        <v>0</v>
      </c>
      <c r="BG216" s="214">
        <f>IF(N216="zákl. přenesená",J216,0)</f>
        <v>0</v>
      </c>
      <c r="BH216" s="214">
        <f>IF(N216="sníž. přenesená",J216,0)</f>
        <v>0</v>
      </c>
      <c r="BI216" s="214">
        <f>IF(N216="nulová",J216,0)</f>
        <v>0</v>
      </c>
      <c r="BJ216" s="25" t="s">
        <v>82</v>
      </c>
      <c r="BK216" s="214">
        <f>ROUND(I216*H216,2)</f>
        <v>0</v>
      </c>
      <c r="BL216" s="25" t="s">
        <v>375</v>
      </c>
      <c r="BM216" s="25" t="s">
        <v>4833</v>
      </c>
    </row>
    <row r="217" spans="2:65" s="13" customFormat="1" ht="13.5">
      <c r="B217" s="233"/>
      <c r="C217" s="234"/>
      <c r="D217" s="246" t="s">
        <v>451</v>
      </c>
      <c r="E217" s="234"/>
      <c r="F217" s="257" t="s">
        <v>4834</v>
      </c>
      <c r="G217" s="234"/>
      <c r="H217" s="258">
        <v>49.555</v>
      </c>
      <c r="I217" s="238"/>
      <c r="J217" s="234"/>
      <c r="K217" s="234"/>
      <c r="L217" s="239"/>
      <c r="M217" s="240"/>
      <c r="N217" s="241"/>
      <c r="O217" s="241"/>
      <c r="P217" s="241"/>
      <c r="Q217" s="241"/>
      <c r="R217" s="241"/>
      <c r="S217" s="241"/>
      <c r="T217" s="242"/>
      <c r="AT217" s="243" t="s">
        <v>451</v>
      </c>
      <c r="AU217" s="243" t="s">
        <v>84</v>
      </c>
      <c r="AV217" s="13" t="s">
        <v>84</v>
      </c>
      <c r="AW217" s="13" t="s">
        <v>6</v>
      </c>
      <c r="AX217" s="13" t="s">
        <v>82</v>
      </c>
      <c r="AY217" s="243" t="s">
        <v>308</v>
      </c>
    </row>
    <row r="218" spans="2:65" s="1" customFormat="1" ht="22.5" customHeight="1">
      <c r="B218" s="42"/>
      <c r="C218" s="203" t="s">
        <v>685</v>
      </c>
      <c r="D218" s="203" t="s">
        <v>311</v>
      </c>
      <c r="E218" s="204" t="s">
        <v>4765</v>
      </c>
      <c r="F218" s="205" t="s">
        <v>4766</v>
      </c>
      <c r="G218" s="206" t="s">
        <v>719</v>
      </c>
      <c r="H218" s="207">
        <v>5.7560000000000002</v>
      </c>
      <c r="I218" s="208"/>
      <c r="J218" s="209">
        <f>ROUND(I218*H218,2)</f>
        <v>0</v>
      </c>
      <c r="K218" s="205" t="s">
        <v>315</v>
      </c>
      <c r="L218" s="62"/>
      <c r="M218" s="210" t="s">
        <v>21</v>
      </c>
      <c r="N218" s="211" t="s">
        <v>45</v>
      </c>
      <c r="O218" s="43"/>
      <c r="P218" s="212">
        <f>O218*H218</f>
        <v>0</v>
      </c>
      <c r="Q218" s="212">
        <v>0</v>
      </c>
      <c r="R218" s="212">
        <f>Q218*H218</f>
        <v>0</v>
      </c>
      <c r="S218" s="212">
        <v>0</v>
      </c>
      <c r="T218" s="213">
        <f>S218*H218</f>
        <v>0</v>
      </c>
      <c r="AR218" s="25" t="s">
        <v>375</v>
      </c>
      <c r="AT218" s="25" t="s">
        <v>311</v>
      </c>
      <c r="AU218" s="25" t="s">
        <v>84</v>
      </c>
      <c r="AY218" s="25" t="s">
        <v>308</v>
      </c>
      <c r="BE218" s="214">
        <f>IF(N218="základní",J218,0)</f>
        <v>0</v>
      </c>
      <c r="BF218" s="214">
        <f>IF(N218="snížená",J218,0)</f>
        <v>0</v>
      </c>
      <c r="BG218" s="214">
        <f>IF(N218="zákl. přenesená",J218,0)</f>
        <v>0</v>
      </c>
      <c r="BH218" s="214">
        <f>IF(N218="sníž. přenesená",J218,0)</f>
        <v>0</v>
      </c>
      <c r="BI218" s="214">
        <f>IF(N218="nulová",J218,0)</f>
        <v>0</v>
      </c>
      <c r="BJ218" s="25" t="s">
        <v>82</v>
      </c>
      <c r="BK218" s="214">
        <f>ROUND(I218*H218,2)</f>
        <v>0</v>
      </c>
      <c r="BL218" s="25" t="s">
        <v>375</v>
      </c>
      <c r="BM218" s="25" t="s">
        <v>4835</v>
      </c>
    </row>
    <row r="219" spans="2:65" s="11" customFormat="1" ht="29.85" customHeight="1">
      <c r="B219" s="186"/>
      <c r="C219" s="187"/>
      <c r="D219" s="200" t="s">
        <v>73</v>
      </c>
      <c r="E219" s="201" t="s">
        <v>2499</v>
      </c>
      <c r="F219" s="201" t="s">
        <v>2500</v>
      </c>
      <c r="G219" s="187"/>
      <c r="H219" s="187"/>
      <c r="I219" s="190"/>
      <c r="J219" s="202">
        <f>BK219</f>
        <v>0</v>
      </c>
      <c r="K219" s="187"/>
      <c r="L219" s="192"/>
      <c r="M219" s="193"/>
      <c r="N219" s="194"/>
      <c r="O219" s="194"/>
      <c r="P219" s="195">
        <f>SUM(P220:P231)</f>
        <v>0</v>
      </c>
      <c r="Q219" s="194"/>
      <c r="R219" s="195">
        <f>SUM(R220:R231)</f>
        <v>0.55759519999999996</v>
      </c>
      <c r="S219" s="194"/>
      <c r="T219" s="196">
        <f>SUM(T220:T231)</f>
        <v>0</v>
      </c>
      <c r="AR219" s="197" t="s">
        <v>84</v>
      </c>
      <c r="AT219" s="198" t="s">
        <v>73</v>
      </c>
      <c r="AU219" s="198" t="s">
        <v>82</v>
      </c>
      <c r="AY219" s="197" t="s">
        <v>308</v>
      </c>
      <c r="BK219" s="199">
        <f>SUM(BK220:BK231)</f>
        <v>0</v>
      </c>
    </row>
    <row r="220" spans="2:65" s="1" customFormat="1" ht="31.5" customHeight="1">
      <c r="B220" s="42"/>
      <c r="C220" s="203" t="s">
        <v>689</v>
      </c>
      <c r="D220" s="203" t="s">
        <v>311</v>
      </c>
      <c r="E220" s="204" t="s">
        <v>4768</v>
      </c>
      <c r="F220" s="205" t="s">
        <v>4769</v>
      </c>
      <c r="G220" s="206" t="s">
        <v>508</v>
      </c>
      <c r="H220" s="207">
        <v>60.8</v>
      </c>
      <c r="I220" s="208"/>
      <c r="J220" s="209">
        <f>ROUND(I220*H220,2)</f>
        <v>0</v>
      </c>
      <c r="K220" s="205" t="s">
        <v>315</v>
      </c>
      <c r="L220" s="62"/>
      <c r="M220" s="210" t="s">
        <v>21</v>
      </c>
      <c r="N220" s="211" t="s">
        <v>45</v>
      </c>
      <c r="O220" s="43"/>
      <c r="P220" s="212">
        <f>O220*H220</f>
        <v>0</v>
      </c>
      <c r="Q220" s="212">
        <v>5.8E-4</v>
      </c>
      <c r="R220" s="212">
        <f>Q220*H220</f>
        <v>3.5263999999999997E-2</v>
      </c>
      <c r="S220" s="212">
        <v>0</v>
      </c>
      <c r="T220" s="213">
        <f>S220*H220</f>
        <v>0</v>
      </c>
      <c r="AR220" s="25" t="s">
        <v>375</v>
      </c>
      <c r="AT220" s="25" t="s">
        <v>311</v>
      </c>
      <c r="AU220" s="25" t="s">
        <v>84</v>
      </c>
      <c r="AY220" s="25" t="s">
        <v>308</v>
      </c>
      <c r="BE220" s="214">
        <f>IF(N220="základní",J220,0)</f>
        <v>0</v>
      </c>
      <c r="BF220" s="214">
        <f>IF(N220="snížená",J220,0)</f>
        <v>0</v>
      </c>
      <c r="BG220" s="214">
        <f>IF(N220="zákl. přenesená",J220,0)</f>
        <v>0</v>
      </c>
      <c r="BH220" s="214">
        <f>IF(N220="sníž. přenesená",J220,0)</f>
        <v>0</v>
      </c>
      <c r="BI220" s="214">
        <f>IF(N220="nulová",J220,0)</f>
        <v>0</v>
      </c>
      <c r="BJ220" s="25" t="s">
        <v>82</v>
      </c>
      <c r="BK220" s="214">
        <f>ROUND(I220*H220,2)</f>
        <v>0</v>
      </c>
      <c r="BL220" s="25" t="s">
        <v>375</v>
      </c>
      <c r="BM220" s="25" t="s">
        <v>4836</v>
      </c>
    </row>
    <row r="221" spans="2:65" s="1" customFormat="1" ht="22.5" customHeight="1">
      <c r="B221" s="42"/>
      <c r="C221" s="277" t="s">
        <v>693</v>
      </c>
      <c r="D221" s="277" t="s">
        <v>1079</v>
      </c>
      <c r="E221" s="278" t="s">
        <v>4771</v>
      </c>
      <c r="F221" s="279" t="s">
        <v>4772</v>
      </c>
      <c r="G221" s="280" t="s">
        <v>508</v>
      </c>
      <c r="H221" s="281">
        <v>62.015999999999998</v>
      </c>
      <c r="I221" s="282"/>
      <c r="J221" s="283">
        <f>ROUND(I221*H221,2)</f>
        <v>0</v>
      </c>
      <c r="K221" s="279" t="s">
        <v>315</v>
      </c>
      <c r="L221" s="284"/>
      <c r="M221" s="285" t="s">
        <v>21</v>
      </c>
      <c r="N221" s="286" t="s">
        <v>45</v>
      </c>
      <c r="O221" s="43"/>
      <c r="P221" s="212">
        <f>O221*H221</f>
        <v>0</v>
      </c>
      <c r="Q221" s="212">
        <v>6.0000000000000001E-3</v>
      </c>
      <c r="R221" s="212">
        <f>Q221*H221</f>
        <v>0.37209599999999998</v>
      </c>
      <c r="S221" s="212">
        <v>0</v>
      </c>
      <c r="T221" s="213">
        <f>S221*H221</f>
        <v>0</v>
      </c>
      <c r="AR221" s="25" t="s">
        <v>619</v>
      </c>
      <c r="AT221" s="25" t="s">
        <v>1079</v>
      </c>
      <c r="AU221" s="25" t="s">
        <v>84</v>
      </c>
      <c r="AY221" s="25" t="s">
        <v>308</v>
      </c>
      <c r="BE221" s="214">
        <f>IF(N221="základní",J221,0)</f>
        <v>0</v>
      </c>
      <c r="BF221" s="214">
        <f>IF(N221="snížená",J221,0)</f>
        <v>0</v>
      </c>
      <c r="BG221" s="214">
        <f>IF(N221="zákl. přenesená",J221,0)</f>
        <v>0</v>
      </c>
      <c r="BH221" s="214">
        <f>IF(N221="sníž. přenesená",J221,0)</f>
        <v>0</v>
      </c>
      <c r="BI221" s="214">
        <f>IF(N221="nulová",J221,0)</f>
        <v>0</v>
      </c>
      <c r="BJ221" s="25" t="s">
        <v>82</v>
      </c>
      <c r="BK221" s="214">
        <f>ROUND(I221*H221,2)</f>
        <v>0</v>
      </c>
      <c r="BL221" s="25" t="s">
        <v>375</v>
      </c>
      <c r="BM221" s="25" t="s">
        <v>4837</v>
      </c>
    </row>
    <row r="222" spans="2:65" s="1" customFormat="1" ht="27">
      <c r="B222" s="42"/>
      <c r="C222" s="64"/>
      <c r="D222" s="223" t="s">
        <v>1656</v>
      </c>
      <c r="E222" s="64"/>
      <c r="F222" s="292" t="s">
        <v>2550</v>
      </c>
      <c r="G222" s="64"/>
      <c r="H222" s="64"/>
      <c r="I222" s="173"/>
      <c r="J222" s="64"/>
      <c r="K222" s="64"/>
      <c r="L222" s="62"/>
      <c r="M222" s="291"/>
      <c r="N222" s="43"/>
      <c r="O222" s="43"/>
      <c r="P222" s="43"/>
      <c r="Q222" s="43"/>
      <c r="R222" s="43"/>
      <c r="S222" s="43"/>
      <c r="T222" s="79"/>
      <c r="AT222" s="25" t="s">
        <v>1656</v>
      </c>
      <c r="AU222" s="25" t="s">
        <v>84</v>
      </c>
    </row>
    <row r="223" spans="2:65" s="13" customFormat="1" ht="13.5">
      <c r="B223" s="233"/>
      <c r="C223" s="234"/>
      <c r="D223" s="246" t="s">
        <v>451</v>
      </c>
      <c r="E223" s="234"/>
      <c r="F223" s="257" t="s">
        <v>4838</v>
      </c>
      <c r="G223" s="234"/>
      <c r="H223" s="258">
        <v>62.015999999999998</v>
      </c>
      <c r="I223" s="238"/>
      <c r="J223" s="234"/>
      <c r="K223" s="234"/>
      <c r="L223" s="239"/>
      <c r="M223" s="240"/>
      <c r="N223" s="241"/>
      <c r="O223" s="241"/>
      <c r="P223" s="241"/>
      <c r="Q223" s="241"/>
      <c r="R223" s="241"/>
      <c r="S223" s="241"/>
      <c r="T223" s="242"/>
      <c r="AT223" s="243" t="s">
        <v>451</v>
      </c>
      <c r="AU223" s="243" t="s">
        <v>84</v>
      </c>
      <c r="AV223" s="13" t="s">
        <v>84</v>
      </c>
      <c r="AW223" s="13" t="s">
        <v>6</v>
      </c>
      <c r="AX223" s="13" t="s">
        <v>82</v>
      </c>
      <c r="AY223" s="243" t="s">
        <v>308</v>
      </c>
    </row>
    <row r="224" spans="2:65" s="1" customFormat="1" ht="22.5" customHeight="1">
      <c r="B224" s="42"/>
      <c r="C224" s="203" t="s">
        <v>697</v>
      </c>
      <c r="D224" s="203" t="s">
        <v>311</v>
      </c>
      <c r="E224" s="204" t="s">
        <v>4775</v>
      </c>
      <c r="F224" s="205" t="s">
        <v>4776</v>
      </c>
      <c r="G224" s="206" t="s">
        <v>508</v>
      </c>
      <c r="H224" s="207">
        <v>34</v>
      </c>
      <c r="I224" s="208"/>
      <c r="J224" s="209">
        <f>ROUND(I224*H224,2)</f>
        <v>0</v>
      </c>
      <c r="K224" s="205" t="s">
        <v>315</v>
      </c>
      <c r="L224" s="62"/>
      <c r="M224" s="210" t="s">
        <v>21</v>
      </c>
      <c r="N224" s="211" t="s">
        <v>45</v>
      </c>
      <c r="O224" s="43"/>
      <c r="P224" s="212">
        <f>O224*H224</f>
        <v>0</v>
      </c>
      <c r="Q224" s="212">
        <v>5.8E-4</v>
      </c>
      <c r="R224" s="212">
        <f>Q224*H224</f>
        <v>1.9720000000000001E-2</v>
      </c>
      <c r="S224" s="212">
        <v>0</v>
      </c>
      <c r="T224" s="213">
        <f>S224*H224</f>
        <v>0</v>
      </c>
      <c r="AR224" s="25" t="s">
        <v>375</v>
      </c>
      <c r="AT224" s="25" t="s">
        <v>311</v>
      </c>
      <c r="AU224" s="25" t="s">
        <v>84</v>
      </c>
      <c r="AY224" s="25" t="s">
        <v>308</v>
      </c>
      <c r="BE224" s="214">
        <f>IF(N224="základní",J224,0)</f>
        <v>0</v>
      </c>
      <c r="BF224" s="214">
        <f>IF(N224="snížená",J224,0)</f>
        <v>0</v>
      </c>
      <c r="BG224" s="214">
        <f>IF(N224="zákl. přenesená",J224,0)</f>
        <v>0</v>
      </c>
      <c r="BH224" s="214">
        <f>IF(N224="sníž. přenesená",J224,0)</f>
        <v>0</v>
      </c>
      <c r="BI224" s="214">
        <f>IF(N224="nulová",J224,0)</f>
        <v>0</v>
      </c>
      <c r="BJ224" s="25" t="s">
        <v>82</v>
      </c>
      <c r="BK224" s="214">
        <f>ROUND(I224*H224,2)</f>
        <v>0</v>
      </c>
      <c r="BL224" s="25" t="s">
        <v>375</v>
      </c>
      <c r="BM224" s="25" t="s">
        <v>4839</v>
      </c>
    </row>
    <row r="225" spans="2:65" s="1" customFormat="1" ht="22.5" customHeight="1">
      <c r="B225" s="42"/>
      <c r="C225" s="277" t="s">
        <v>702</v>
      </c>
      <c r="D225" s="277" t="s">
        <v>1079</v>
      </c>
      <c r="E225" s="278" t="s">
        <v>4778</v>
      </c>
      <c r="F225" s="279" t="s">
        <v>4779</v>
      </c>
      <c r="G225" s="280" t="s">
        <v>449</v>
      </c>
      <c r="H225" s="281">
        <v>1.7</v>
      </c>
      <c r="I225" s="282"/>
      <c r="J225" s="283">
        <f>ROUND(I225*H225,2)</f>
        <v>0</v>
      </c>
      <c r="K225" s="279" t="s">
        <v>315</v>
      </c>
      <c r="L225" s="284"/>
      <c r="M225" s="285" t="s">
        <v>21</v>
      </c>
      <c r="N225" s="286" t="s">
        <v>45</v>
      </c>
      <c r="O225" s="43"/>
      <c r="P225" s="212">
        <f>O225*H225</f>
        <v>0</v>
      </c>
      <c r="Q225" s="212">
        <v>2.5000000000000001E-2</v>
      </c>
      <c r="R225" s="212">
        <f>Q225*H225</f>
        <v>4.2500000000000003E-2</v>
      </c>
      <c r="S225" s="212">
        <v>0</v>
      </c>
      <c r="T225" s="213">
        <f>S225*H225</f>
        <v>0</v>
      </c>
      <c r="AR225" s="25" t="s">
        <v>619</v>
      </c>
      <c r="AT225" s="25" t="s">
        <v>1079</v>
      </c>
      <c r="AU225" s="25" t="s">
        <v>84</v>
      </c>
      <c r="AY225" s="25" t="s">
        <v>308</v>
      </c>
      <c r="BE225" s="214">
        <f>IF(N225="základní",J225,0)</f>
        <v>0</v>
      </c>
      <c r="BF225" s="214">
        <f>IF(N225="snížená",J225,0)</f>
        <v>0</v>
      </c>
      <c r="BG225" s="214">
        <f>IF(N225="zákl. přenesená",J225,0)</f>
        <v>0</v>
      </c>
      <c r="BH225" s="214">
        <f>IF(N225="sníž. přenesená",J225,0)</f>
        <v>0</v>
      </c>
      <c r="BI225" s="214">
        <f>IF(N225="nulová",J225,0)</f>
        <v>0</v>
      </c>
      <c r="BJ225" s="25" t="s">
        <v>82</v>
      </c>
      <c r="BK225" s="214">
        <f>ROUND(I225*H225,2)</f>
        <v>0</v>
      </c>
      <c r="BL225" s="25" t="s">
        <v>375</v>
      </c>
      <c r="BM225" s="25" t="s">
        <v>4840</v>
      </c>
    </row>
    <row r="226" spans="2:65" s="13" customFormat="1" ht="13.5">
      <c r="B226" s="233"/>
      <c r="C226" s="234"/>
      <c r="D226" s="246" t="s">
        <v>451</v>
      </c>
      <c r="E226" s="256" t="s">
        <v>21</v>
      </c>
      <c r="F226" s="257" t="s">
        <v>4841</v>
      </c>
      <c r="G226" s="234"/>
      <c r="H226" s="258">
        <v>1.7</v>
      </c>
      <c r="I226" s="238"/>
      <c r="J226" s="234"/>
      <c r="K226" s="234"/>
      <c r="L226" s="239"/>
      <c r="M226" s="240"/>
      <c r="N226" s="241"/>
      <c r="O226" s="241"/>
      <c r="P226" s="241"/>
      <c r="Q226" s="241"/>
      <c r="R226" s="241"/>
      <c r="S226" s="241"/>
      <c r="T226" s="242"/>
      <c r="AT226" s="243" t="s">
        <v>451</v>
      </c>
      <c r="AU226" s="243" t="s">
        <v>84</v>
      </c>
      <c r="AV226" s="13" t="s">
        <v>84</v>
      </c>
      <c r="AW226" s="13" t="s">
        <v>37</v>
      </c>
      <c r="AX226" s="13" t="s">
        <v>82</v>
      </c>
      <c r="AY226" s="243" t="s">
        <v>308</v>
      </c>
    </row>
    <row r="227" spans="2:65" s="1" customFormat="1" ht="31.5" customHeight="1">
      <c r="B227" s="42"/>
      <c r="C227" s="203" t="s">
        <v>706</v>
      </c>
      <c r="D227" s="203" t="s">
        <v>311</v>
      </c>
      <c r="E227" s="204" t="s">
        <v>4842</v>
      </c>
      <c r="F227" s="205" t="s">
        <v>4843</v>
      </c>
      <c r="G227" s="206" t="s">
        <v>508</v>
      </c>
      <c r="H227" s="207">
        <v>9.1</v>
      </c>
      <c r="I227" s="208"/>
      <c r="J227" s="209">
        <f>ROUND(I227*H227,2)</f>
        <v>0</v>
      </c>
      <c r="K227" s="205" t="s">
        <v>21</v>
      </c>
      <c r="L227" s="62"/>
      <c r="M227" s="210" t="s">
        <v>21</v>
      </c>
      <c r="N227" s="211" t="s">
        <v>45</v>
      </c>
      <c r="O227" s="43"/>
      <c r="P227" s="212">
        <f>O227*H227</f>
        <v>0</v>
      </c>
      <c r="Q227" s="212">
        <v>6.0000000000000001E-3</v>
      </c>
      <c r="R227" s="212">
        <f>Q227*H227</f>
        <v>5.4599999999999996E-2</v>
      </c>
      <c r="S227" s="212">
        <v>0</v>
      </c>
      <c r="T227" s="213">
        <f>S227*H227</f>
        <v>0</v>
      </c>
      <c r="AR227" s="25" t="s">
        <v>375</v>
      </c>
      <c r="AT227" s="25" t="s">
        <v>311</v>
      </c>
      <c r="AU227" s="25" t="s">
        <v>84</v>
      </c>
      <c r="AY227" s="25" t="s">
        <v>308</v>
      </c>
      <c r="BE227" s="214">
        <f>IF(N227="základní",J227,0)</f>
        <v>0</v>
      </c>
      <c r="BF227" s="214">
        <f>IF(N227="snížená",J227,0)</f>
        <v>0</v>
      </c>
      <c r="BG227" s="214">
        <f>IF(N227="zákl. přenesená",J227,0)</f>
        <v>0</v>
      </c>
      <c r="BH227" s="214">
        <f>IF(N227="sníž. přenesená",J227,0)</f>
        <v>0</v>
      </c>
      <c r="BI227" s="214">
        <f>IF(N227="nulová",J227,0)</f>
        <v>0</v>
      </c>
      <c r="BJ227" s="25" t="s">
        <v>82</v>
      </c>
      <c r="BK227" s="214">
        <f>ROUND(I227*H227,2)</f>
        <v>0</v>
      </c>
      <c r="BL227" s="25" t="s">
        <v>375</v>
      </c>
      <c r="BM227" s="25" t="s">
        <v>4844</v>
      </c>
    </row>
    <row r="228" spans="2:65" s="1" customFormat="1" ht="22.5" customHeight="1">
      <c r="B228" s="42"/>
      <c r="C228" s="277" t="s">
        <v>710</v>
      </c>
      <c r="D228" s="277" t="s">
        <v>1079</v>
      </c>
      <c r="E228" s="278" t="s">
        <v>4845</v>
      </c>
      <c r="F228" s="279" t="s">
        <v>4846</v>
      </c>
      <c r="G228" s="280" t="s">
        <v>508</v>
      </c>
      <c r="H228" s="281">
        <v>9.282</v>
      </c>
      <c r="I228" s="282"/>
      <c r="J228" s="283">
        <f>ROUND(I228*H228,2)</f>
        <v>0</v>
      </c>
      <c r="K228" s="279" t="s">
        <v>315</v>
      </c>
      <c r="L228" s="284"/>
      <c r="M228" s="285" t="s">
        <v>21</v>
      </c>
      <c r="N228" s="286" t="s">
        <v>45</v>
      </c>
      <c r="O228" s="43"/>
      <c r="P228" s="212">
        <f>O228*H228</f>
        <v>0</v>
      </c>
      <c r="Q228" s="212">
        <v>3.5999999999999999E-3</v>
      </c>
      <c r="R228" s="212">
        <f>Q228*H228</f>
        <v>3.3415199999999999E-2</v>
      </c>
      <c r="S228" s="212">
        <v>0</v>
      </c>
      <c r="T228" s="213">
        <f>S228*H228</f>
        <v>0</v>
      </c>
      <c r="AR228" s="25" t="s">
        <v>619</v>
      </c>
      <c r="AT228" s="25" t="s">
        <v>1079</v>
      </c>
      <c r="AU228" s="25" t="s">
        <v>84</v>
      </c>
      <c r="AY228" s="25" t="s">
        <v>308</v>
      </c>
      <c r="BE228" s="214">
        <f>IF(N228="základní",J228,0)</f>
        <v>0</v>
      </c>
      <c r="BF228" s="214">
        <f>IF(N228="snížená",J228,0)</f>
        <v>0</v>
      </c>
      <c r="BG228" s="214">
        <f>IF(N228="zákl. přenesená",J228,0)</f>
        <v>0</v>
      </c>
      <c r="BH228" s="214">
        <f>IF(N228="sníž. přenesená",J228,0)</f>
        <v>0</v>
      </c>
      <c r="BI228" s="214">
        <f>IF(N228="nulová",J228,0)</f>
        <v>0</v>
      </c>
      <c r="BJ228" s="25" t="s">
        <v>82</v>
      </c>
      <c r="BK228" s="214">
        <f>ROUND(I228*H228,2)</f>
        <v>0</v>
      </c>
      <c r="BL228" s="25" t="s">
        <v>375</v>
      </c>
      <c r="BM228" s="25" t="s">
        <v>4847</v>
      </c>
    </row>
    <row r="229" spans="2:65" s="1" customFormat="1" ht="27">
      <c r="B229" s="42"/>
      <c r="C229" s="64"/>
      <c r="D229" s="223" t="s">
        <v>1656</v>
      </c>
      <c r="E229" s="64"/>
      <c r="F229" s="292" t="s">
        <v>2550</v>
      </c>
      <c r="G229" s="64"/>
      <c r="H229" s="64"/>
      <c r="I229" s="173"/>
      <c r="J229" s="64"/>
      <c r="K229" s="64"/>
      <c r="L229" s="62"/>
      <c r="M229" s="291"/>
      <c r="N229" s="43"/>
      <c r="O229" s="43"/>
      <c r="P229" s="43"/>
      <c r="Q229" s="43"/>
      <c r="R229" s="43"/>
      <c r="S229" s="43"/>
      <c r="T229" s="79"/>
      <c r="AT229" s="25" t="s">
        <v>1656</v>
      </c>
      <c r="AU229" s="25" t="s">
        <v>84</v>
      </c>
    </row>
    <row r="230" spans="2:65" s="13" customFormat="1" ht="13.5">
      <c r="B230" s="233"/>
      <c r="C230" s="234"/>
      <c r="D230" s="246" t="s">
        <v>451</v>
      </c>
      <c r="E230" s="234"/>
      <c r="F230" s="257" t="s">
        <v>4848</v>
      </c>
      <c r="G230" s="234"/>
      <c r="H230" s="258">
        <v>9.282</v>
      </c>
      <c r="I230" s="238"/>
      <c r="J230" s="234"/>
      <c r="K230" s="234"/>
      <c r="L230" s="239"/>
      <c r="M230" s="240"/>
      <c r="N230" s="241"/>
      <c r="O230" s="241"/>
      <c r="P230" s="241"/>
      <c r="Q230" s="241"/>
      <c r="R230" s="241"/>
      <c r="S230" s="241"/>
      <c r="T230" s="242"/>
      <c r="AT230" s="243" t="s">
        <v>451</v>
      </c>
      <c r="AU230" s="243" t="s">
        <v>84</v>
      </c>
      <c r="AV230" s="13" t="s">
        <v>84</v>
      </c>
      <c r="AW230" s="13" t="s">
        <v>6</v>
      </c>
      <c r="AX230" s="13" t="s">
        <v>82</v>
      </c>
      <c r="AY230" s="243" t="s">
        <v>308</v>
      </c>
    </row>
    <row r="231" spans="2:65" s="1" customFormat="1" ht="22.5" customHeight="1">
      <c r="B231" s="42"/>
      <c r="C231" s="203" t="s">
        <v>716</v>
      </c>
      <c r="D231" s="203" t="s">
        <v>311</v>
      </c>
      <c r="E231" s="204" t="s">
        <v>2604</v>
      </c>
      <c r="F231" s="205" t="s">
        <v>2605</v>
      </c>
      <c r="G231" s="206" t="s">
        <v>719</v>
      </c>
      <c r="H231" s="207">
        <v>0.55800000000000005</v>
      </c>
      <c r="I231" s="208"/>
      <c r="J231" s="209">
        <f>ROUND(I231*H231,2)</f>
        <v>0</v>
      </c>
      <c r="K231" s="205" t="s">
        <v>315</v>
      </c>
      <c r="L231" s="62"/>
      <c r="M231" s="210" t="s">
        <v>21</v>
      </c>
      <c r="N231" s="211" t="s">
        <v>45</v>
      </c>
      <c r="O231" s="43"/>
      <c r="P231" s="212">
        <f>O231*H231</f>
        <v>0</v>
      </c>
      <c r="Q231" s="212">
        <v>0</v>
      </c>
      <c r="R231" s="212">
        <f>Q231*H231</f>
        <v>0</v>
      </c>
      <c r="S231" s="212">
        <v>0</v>
      </c>
      <c r="T231" s="213">
        <f>S231*H231</f>
        <v>0</v>
      </c>
      <c r="AR231" s="25" t="s">
        <v>375</v>
      </c>
      <c r="AT231" s="25" t="s">
        <v>311</v>
      </c>
      <c r="AU231" s="25" t="s">
        <v>84</v>
      </c>
      <c r="AY231" s="25" t="s">
        <v>308</v>
      </c>
      <c r="BE231" s="214">
        <f>IF(N231="základní",J231,0)</f>
        <v>0</v>
      </c>
      <c r="BF231" s="214">
        <f>IF(N231="snížená",J231,0)</f>
        <v>0</v>
      </c>
      <c r="BG231" s="214">
        <f>IF(N231="zákl. přenesená",J231,0)</f>
        <v>0</v>
      </c>
      <c r="BH231" s="214">
        <f>IF(N231="sníž. přenesená",J231,0)</f>
        <v>0</v>
      </c>
      <c r="BI231" s="214">
        <f>IF(N231="nulová",J231,0)</f>
        <v>0</v>
      </c>
      <c r="BJ231" s="25" t="s">
        <v>82</v>
      </c>
      <c r="BK231" s="214">
        <f>ROUND(I231*H231,2)</f>
        <v>0</v>
      </c>
      <c r="BL231" s="25" t="s">
        <v>375</v>
      </c>
      <c r="BM231" s="25" t="s">
        <v>4849</v>
      </c>
    </row>
    <row r="232" spans="2:65" s="11" customFormat="1" ht="37.35" customHeight="1">
      <c r="B232" s="186"/>
      <c r="C232" s="187"/>
      <c r="D232" s="188" t="s">
        <v>73</v>
      </c>
      <c r="E232" s="189" t="s">
        <v>4850</v>
      </c>
      <c r="F232" s="189" t="s">
        <v>4851</v>
      </c>
      <c r="G232" s="187"/>
      <c r="H232" s="187"/>
      <c r="I232" s="190"/>
      <c r="J232" s="191">
        <f>BK232</f>
        <v>0</v>
      </c>
      <c r="K232" s="187"/>
      <c r="L232" s="192"/>
      <c r="M232" s="193"/>
      <c r="N232" s="194"/>
      <c r="O232" s="194"/>
      <c r="P232" s="195">
        <f>P233+P269</f>
        <v>0</v>
      </c>
      <c r="Q232" s="194"/>
      <c r="R232" s="195">
        <f>R233+R269</f>
        <v>20.135642600000001</v>
      </c>
      <c r="S232" s="194"/>
      <c r="T232" s="196">
        <f>T233+T269</f>
        <v>0</v>
      </c>
      <c r="AR232" s="197" t="s">
        <v>82</v>
      </c>
      <c r="AT232" s="198" t="s">
        <v>73</v>
      </c>
      <c r="AU232" s="198" t="s">
        <v>74</v>
      </c>
      <c r="AY232" s="197" t="s">
        <v>308</v>
      </c>
      <c r="BK232" s="199">
        <f>BK233+BK269</f>
        <v>0</v>
      </c>
    </row>
    <row r="233" spans="2:65" s="11" customFormat="1" ht="19.899999999999999" customHeight="1">
      <c r="B233" s="186"/>
      <c r="C233" s="187"/>
      <c r="D233" s="200" t="s">
        <v>73</v>
      </c>
      <c r="E233" s="201" t="s">
        <v>4702</v>
      </c>
      <c r="F233" s="201" t="s">
        <v>4703</v>
      </c>
      <c r="G233" s="187"/>
      <c r="H233" s="187"/>
      <c r="I233" s="190"/>
      <c r="J233" s="202">
        <f>BK233</f>
        <v>0</v>
      </c>
      <c r="K233" s="187"/>
      <c r="L233" s="192"/>
      <c r="M233" s="193"/>
      <c r="N233" s="194"/>
      <c r="O233" s="194"/>
      <c r="P233" s="195">
        <f>SUM(P234:P268)</f>
        <v>0</v>
      </c>
      <c r="Q233" s="194"/>
      <c r="R233" s="195">
        <f>SUM(R234:R268)</f>
        <v>17.348884000000002</v>
      </c>
      <c r="S233" s="194"/>
      <c r="T233" s="196">
        <f>SUM(T234:T268)</f>
        <v>0</v>
      </c>
      <c r="AR233" s="197" t="s">
        <v>84</v>
      </c>
      <c r="AT233" s="198" t="s">
        <v>73</v>
      </c>
      <c r="AU233" s="198" t="s">
        <v>82</v>
      </c>
      <c r="AY233" s="197" t="s">
        <v>308</v>
      </c>
      <c r="BK233" s="199">
        <f>SUM(BK234:BK268)</f>
        <v>0</v>
      </c>
    </row>
    <row r="234" spans="2:65" s="1" customFormat="1" ht="31.5" customHeight="1">
      <c r="B234" s="42"/>
      <c r="C234" s="203" t="s">
        <v>721</v>
      </c>
      <c r="D234" s="203" t="s">
        <v>311</v>
      </c>
      <c r="E234" s="204" t="s">
        <v>4852</v>
      </c>
      <c r="F234" s="205" t="s">
        <v>4853</v>
      </c>
      <c r="G234" s="206" t="s">
        <v>508</v>
      </c>
      <c r="H234" s="207">
        <v>283.2</v>
      </c>
      <c r="I234" s="208"/>
      <c r="J234" s="209">
        <f t="shared" ref="J234:J239" si="0">ROUND(I234*H234,2)</f>
        <v>0</v>
      </c>
      <c r="K234" s="205" t="s">
        <v>315</v>
      </c>
      <c r="L234" s="62"/>
      <c r="M234" s="210" t="s">
        <v>21</v>
      </c>
      <c r="N234" s="211" t="s">
        <v>45</v>
      </c>
      <c r="O234" s="43"/>
      <c r="P234" s="212">
        <f t="shared" ref="P234:P239" si="1">O234*H234</f>
        <v>0</v>
      </c>
      <c r="Q234" s="212">
        <v>0</v>
      </c>
      <c r="R234" s="212">
        <f t="shared" ref="R234:R239" si="2">Q234*H234</f>
        <v>0</v>
      </c>
      <c r="S234" s="212">
        <v>0</v>
      </c>
      <c r="T234" s="213">
        <f t="shared" ref="T234:T239" si="3">S234*H234</f>
        <v>0</v>
      </c>
      <c r="AR234" s="25" t="s">
        <v>375</v>
      </c>
      <c r="AT234" s="25" t="s">
        <v>311</v>
      </c>
      <c r="AU234" s="25" t="s">
        <v>84</v>
      </c>
      <c r="AY234" s="25" t="s">
        <v>308</v>
      </c>
      <c r="BE234" s="214">
        <f t="shared" ref="BE234:BE239" si="4">IF(N234="základní",J234,0)</f>
        <v>0</v>
      </c>
      <c r="BF234" s="214">
        <f t="shared" ref="BF234:BF239" si="5">IF(N234="snížená",J234,0)</f>
        <v>0</v>
      </c>
      <c r="BG234" s="214">
        <f t="shared" ref="BG234:BG239" si="6">IF(N234="zákl. přenesená",J234,0)</f>
        <v>0</v>
      </c>
      <c r="BH234" s="214">
        <f t="shared" ref="BH234:BH239" si="7">IF(N234="sníž. přenesená",J234,0)</f>
        <v>0</v>
      </c>
      <c r="BI234" s="214">
        <f t="shared" ref="BI234:BI239" si="8">IF(N234="nulová",J234,0)</f>
        <v>0</v>
      </c>
      <c r="BJ234" s="25" t="s">
        <v>82</v>
      </c>
      <c r="BK234" s="214">
        <f t="shared" ref="BK234:BK239" si="9">ROUND(I234*H234,2)</f>
        <v>0</v>
      </c>
      <c r="BL234" s="25" t="s">
        <v>375</v>
      </c>
      <c r="BM234" s="25" t="s">
        <v>4854</v>
      </c>
    </row>
    <row r="235" spans="2:65" s="1" customFormat="1" ht="22.5" customHeight="1">
      <c r="B235" s="42"/>
      <c r="C235" s="277" t="s">
        <v>725</v>
      </c>
      <c r="D235" s="277" t="s">
        <v>1079</v>
      </c>
      <c r="E235" s="278" t="s">
        <v>4855</v>
      </c>
      <c r="F235" s="279" t="s">
        <v>4856</v>
      </c>
      <c r="G235" s="280" t="s">
        <v>449</v>
      </c>
      <c r="H235" s="281">
        <v>15.1</v>
      </c>
      <c r="I235" s="282"/>
      <c r="J235" s="283">
        <f t="shared" si="0"/>
        <v>0</v>
      </c>
      <c r="K235" s="279" t="s">
        <v>315</v>
      </c>
      <c r="L235" s="284"/>
      <c r="M235" s="285" t="s">
        <v>21</v>
      </c>
      <c r="N235" s="286" t="s">
        <v>45</v>
      </c>
      <c r="O235" s="43"/>
      <c r="P235" s="212">
        <f t="shared" si="1"/>
        <v>0</v>
      </c>
      <c r="Q235" s="212">
        <v>0.75</v>
      </c>
      <c r="R235" s="212">
        <f t="shared" si="2"/>
        <v>11.324999999999999</v>
      </c>
      <c r="S235" s="212">
        <v>0</v>
      </c>
      <c r="T235" s="213">
        <f t="shared" si="3"/>
        <v>0</v>
      </c>
      <c r="AR235" s="25" t="s">
        <v>619</v>
      </c>
      <c r="AT235" s="25" t="s">
        <v>1079</v>
      </c>
      <c r="AU235" s="25" t="s">
        <v>84</v>
      </c>
      <c r="AY235" s="25" t="s">
        <v>308</v>
      </c>
      <c r="BE235" s="214">
        <f t="shared" si="4"/>
        <v>0</v>
      </c>
      <c r="BF235" s="214">
        <f t="shared" si="5"/>
        <v>0</v>
      </c>
      <c r="BG235" s="214">
        <f t="shared" si="6"/>
        <v>0</v>
      </c>
      <c r="BH235" s="214">
        <f t="shared" si="7"/>
        <v>0</v>
      </c>
      <c r="BI235" s="214">
        <f t="shared" si="8"/>
        <v>0</v>
      </c>
      <c r="BJ235" s="25" t="s">
        <v>82</v>
      </c>
      <c r="BK235" s="214">
        <f t="shared" si="9"/>
        <v>0</v>
      </c>
      <c r="BL235" s="25" t="s">
        <v>375</v>
      </c>
      <c r="BM235" s="25" t="s">
        <v>4857</v>
      </c>
    </row>
    <row r="236" spans="2:65" s="1" customFormat="1" ht="22.5" customHeight="1">
      <c r="B236" s="42"/>
      <c r="C236" s="203" t="s">
        <v>730</v>
      </c>
      <c r="D236" s="203" t="s">
        <v>311</v>
      </c>
      <c r="E236" s="204" t="s">
        <v>4858</v>
      </c>
      <c r="F236" s="205" t="s">
        <v>4859</v>
      </c>
      <c r="G236" s="206" t="s">
        <v>508</v>
      </c>
      <c r="H236" s="207">
        <v>283.2</v>
      </c>
      <c r="I236" s="208"/>
      <c r="J236" s="209">
        <f t="shared" si="0"/>
        <v>0</v>
      </c>
      <c r="K236" s="205" t="s">
        <v>315</v>
      </c>
      <c r="L236" s="62"/>
      <c r="M236" s="210" t="s">
        <v>21</v>
      </c>
      <c r="N236" s="211" t="s">
        <v>45</v>
      </c>
      <c r="O236" s="43"/>
      <c r="P236" s="212">
        <f t="shared" si="1"/>
        <v>0</v>
      </c>
      <c r="Q236" s="212">
        <v>0</v>
      </c>
      <c r="R236" s="212">
        <f t="shared" si="2"/>
        <v>0</v>
      </c>
      <c r="S236" s="212">
        <v>0</v>
      </c>
      <c r="T236" s="213">
        <f t="shared" si="3"/>
        <v>0</v>
      </c>
      <c r="AR236" s="25" t="s">
        <v>375</v>
      </c>
      <c r="AT236" s="25" t="s">
        <v>311</v>
      </c>
      <c r="AU236" s="25" t="s">
        <v>84</v>
      </c>
      <c r="AY236" s="25" t="s">
        <v>308</v>
      </c>
      <c r="BE236" s="214">
        <f t="shared" si="4"/>
        <v>0</v>
      </c>
      <c r="BF236" s="214">
        <f t="shared" si="5"/>
        <v>0</v>
      </c>
      <c r="BG236" s="214">
        <f t="shared" si="6"/>
        <v>0</v>
      </c>
      <c r="BH236" s="214">
        <f t="shared" si="7"/>
        <v>0</v>
      </c>
      <c r="BI236" s="214">
        <f t="shared" si="8"/>
        <v>0</v>
      </c>
      <c r="BJ236" s="25" t="s">
        <v>82</v>
      </c>
      <c r="BK236" s="214">
        <f t="shared" si="9"/>
        <v>0</v>
      </c>
      <c r="BL236" s="25" t="s">
        <v>375</v>
      </c>
      <c r="BM236" s="25" t="s">
        <v>4860</v>
      </c>
    </row>
    <row r="237" spans="2:65" s="1" customFormat="1" ht="22.5" customHeight="1">
      <c r="B237" s="42"/>
      <c r="C237" s="277" t="s">
        <v>735</v>
      </c>
      <c r="D237" s="277" t="s">
        <v>1079</v>
      </c>
      <c r="E237" s="278" t="s">
        <v>4861</v>
      </c>
      <c r="F237" s="279" t="s">
        <v>4862</v>
      </c>
      <c r="G237" s="280" t="s">
        <v>508</v>
      </c>
      <c r="H237" s="281">
        <v>283.2</v>
      </c>
      <c r="I237" s="282"/>
      <c r="J237" s="283">
        <f t="shared" si="0"/>
        <v>0</v>
      </c>
      <c r="K237" s="279" t="s">
        <v>315</v>
      </c>
      <c r="L237" s="284"/>
      <c r="M237" s="285" t="s">
        <v>21</v>
      </c>
      <c r="N237" s="286" t="s">
        <v>45</v>
      </c>
      <c r="O237" s="43"/>
      <c r="P237" s="212">
        <f t="shared" si="1"/>
        <v>0</v>
      </c>
      <c r="Q237" s="212">
        <v>5.0000000000000002E-5</v>
      </c>
      <c r="R237" s="212">
        <f t="shared" si="2"/>
        <v>1.4160000000000001E-2</v>
      </c>
      <c r="S237" s="212">
        <v>0</v>
      </c>
      <c r="T237" s="213">
        <f t="shared" si="3"/>
        <v>0</v>
      </c>
      <c r="AR237" s="25" t="s">
        <v>619</v>
      </c>
      <c r="AT237" s="25" t="s">
        <v>1079</v>
      </c>
      <c r="AU237" s="25" t="s">
        <v>84</v>
      </c>
      <c r="AY237" s="25" t="s">
        <v>308</v>
      </c>
      <c r="BE237" s="214">
        <f t="shared" si="4"/>
        <v>0</v>
      </c>
      <c r="BF237" s="214">
        <f t="shared" si="5"/>
        <v>0</v>
      </c>
      <c r="BG237" s="214">
        <f t="shared" si="6"/>
        <v>0</v>
      </c>
      <c r="BH237" s="214">
        <f t="shared" si="7"/>
        <v>0</v>
      </c>
      <c r="BI237" s="214">
        <f t="shared" si="8"/>
        <v>0</v>
      </c>
      <c r="BJ237" s="25" t="s">
        <v>82</v>
      </c>
      <c r="BK237" s="214">
        <f t="shared" si="9"/>
        <v>0</v>
      </c>
      <c r="BL237" s="25" t="s">
        <v>375</v>
      </c>
      <c r="BM237" s="25" t="s">
        <v>4863</v>
      </c>
    </row>
    <row r="238" spans="2:65" s="1" customFormat="1" ht="31.5" customHeight="1">
      <c r="B238" s="42"/>
      <c r="C238" s="203" t="s">
        <v>740</v>
      </c>
      <c r="D238" s="203" t="s">
        <v>311</v>
      </c>
      <c r="E238" s="204" t="s">
        <v>4864</v>
      </c>
      <c r="F238" s="205" t="s">
        <v>4865</v>
      </c>
      <c r="G238" s="206" t="s">
        <v>508</v>
      </c>
      <c r="H238" s="207">
        <v>295.5</v>
      </c>
      <c r="I238" s="208"/>
      <c r="J238" s="209">
        <f t="shared" si="0"/>
        <v>0</v>
      </c>
      <c r="K238" s="205" t="s">
        <v>315</v>
      </c>
      <c r="L238" s="62"/>
      <c r="M238" s="210" t="s">
        <v>21</v>
      </c>
      <c r="N238" s="211" t="s">
        <v>45</v>
      </c>
      <c r="O238" s="43"/>
      <c r="P238" s="212">
        <f t="shared" si="1"/>
        <v>0</v>
      </c>
      <c r="Q238" s="212">
        <v>0</v>
      </c>
      <c r="R238" s="212">
        <f t="shared" si="2"/>
        <v>0</v>
      </c>
      <c r="S238" s="212">
        <v>0</v>
      </c>
      <c r="T238" s="213">
        <f t="shared" si="3"/>
        <v>0</v>
      </c>
      <c r="AR238" s="25" t="s">
        <v>375</v>
      </c>
      <c r="AT238" s="25" t="s">
        <v>311</v>
      </c>
      <c r="AU238" s="25" t="s">
        <v>84</v>
      </c>
      <c r="AY238" s="25" t="s">
        <v>308</v>
      </c>
      <c r="BE238" s="214">
        <f t="shared" si="4"/>
        <v>0</v>
      </c>
      <c r="BF238" s="214">
        <f t="shared" si="5"/>
        <v>0</v>
      </c>
      <c r="BG238" s="214">
        <f t="shared" si="6"/>
        <v>0</v>
      </c>
      <c r="BH238" s="214">
        <f t="shared" si="7"/>
        <v>0</v>
      </c>
      <c r="BI238" s="214">
        <f t="shared" si="8"/>
        <v>0</v>
      </c>
      <c r="BJ238" s="25" t="s">
        <v>82</v>
      </c>
      <c r="BK238" s="214">
        <f t="shared" si="9"/>
        <v>0</v>
      </c>
      <c r="BL238" s="25" t="s">
        <v>375</v>
      </c>
      <c r="BM238" s="25" t="s">
        <v>4866</v>
      </c>
    </row>
    <row r="239" spans="2:65" s="1" customFormat="1" ht="22.5" customHeight="1">
      <c r="B239" s="42"/>
      <c r="C239" s="277" t="s">
        <v>745</v>
      </c>
      <c r="D239" s="277" t="s">
        <v>1079</v>
      </c>
      <c r="E239" s="278" t="s">
        <v>4867</v>
      </c>
      <c r="F239" s="279" t="s">
        <v>4868</v>
      </c>
      <c r="G239" s="280" t="s">
        <v>508</v>
      </c>
      <c r="H239" s="281">
        <v>295.5</v>
      </c>
      <c r="I239" s="282"/>
      <c r="J239" s="283">
        <f t="shared" si="0"/>
        <v>0</v>
      </c>
      <c r="K239" s="279" t="s">
        <v>21</v>
      </c>
      <c r="L239" s="284"/>
      <c r="M239" s="285" t="s">
        <v>21</v>
      </c>
      <c r="N239" s="286" t="s">
        <v>45</v>
      </c>
      <c r="O239" s="43"/>
      <c r="P239" s="212">
        <f t="shared" si="1"/>
        <v>0</v>
      </c>
      <c r="Q239" s="212">
        <v>1.3500000000000001E-3</v>
      </c>
      <c r="R239" s="212">
        <f t="shared" si="2"/>
        <v>0.39892500000000003</v>
      </c>
      <c r="S239" s="212">
        <v>0</v>
      </c>
      <c r="T239" s="213">
        <f t="shared" si="3"/>
        <v>0</v>
      </c>
      <c r="AR239" s="25" t="s">
        <v>619</v>
      </c>
      <c r="AT239" s="25" t="s">
        <v>1079</v>
      </c>
      <c r="AU239" s="25" t="s">
        <v>84</v>
      </c>
      <c r="AY239" s="25" t="s">
        <v>308</v>
      </c>
      <c r="BE239" s="214">
        <f t="shared" si="4"/>
        <v>0</v>
      </c>
      <c r="BF239" s="214">
        <f t="shared" si="5"/>
        <v>0</v>
      </c>
      <c r="BG239" s="214">
        <f t="shared" si="6"/>
        <v>0</v>
      </c>
      <c r="BH239" s="214">
        <f t="shared" si="7"/>
        <v>0</v>
      </c>
      <c r="BI239" s="214">
        <f t="shared" si="8"/>
        <v>0</v>
      </c>
      <c r="BJ239" s="25" t="s">
        <v>82</v>
      </c>
      <c r="BK239" s="214">
        <f t="shared" si="9"/>
        <v>0</v>
      </c>
      <c r="BL239" s="25" t="s">
        <v>375</v>
      </c>
      <c r="BM239" s="25" t="s">
        <v>4869</v>
      </c>
    </row>
    <row r="240" spans="2:65" s="1" customFormat="1" ht="27">
      <c r="B240" s="42"/>
      <c r="C240" s="64"/>
      <c r="D240" s="246" t="s">
        <v>1656</v>
      </c>
      <c r="E240" s="64"/>
      <c r="F240" s="290" t="s">
        <v>4870</v>
      </c>
      <c r="G240" s="64"/>
      <c r="H240" s="64"/>
      <c r="I240" s="173"/>
      <c r="J240" s="64"/>
      <c r="K240" s="64"/>
      <c r="L240" s="62"/>
      <c r="M240" s="291"/>
      <c r="N240" s="43"/>
      <c r="O240" s="43"/>
      <c r="P240" s="43"/>
      <c r="Q240" s="43"/>
      <c r="R240" s="43"/>
      <c r="S240" s="43"/>
      <c r="T240" s="79"/>
      <c r="AT240" s="25" t="s">
        <v>1656</v>
      </c>
      <c r="AU240" s="25" t="s">
        <v>84</v>
      </c>
    </row>
    <row r="241" spans="2:65" s="1" customFormat="1" ht="22.5" customHeight="1">
      <c r="B241" s="42"/>
      <c r="C241" s="203" t="s">
        <v>750</v>
      </c>
      <c r="D241" s="203" t="s">
        <v>311</v>
      </c>
      <c r="E241" s="204" t="s">
        <v>4717</v>
      </c>
      <c r="F241" s="205" t="s">
        <v>4718</v>
      </c>
      <c r="G241" s="206" t="s">
        <v>508</v>
      </c>
      <c r="H241" s="207">
        <v>349.4</v>
      </c>
      <c r="I241" s="208"/>
      <c r="J241" s="209">
        <f>ROUND(I241*H241,2)</f>
        <v>0</v>
      </c>
      <c r="K241" s="205" t="s">
        <v>315</v>
      </c>
      <c r="L241" s="62"/>
      <c r="M241" s="210" t="s">
        <v>21</v>
      </c>
      <c r="N241" s="211" t="s">
        <v>45</v>
      </c>
      <c r="O241" s="43"/>
      <c r="P241" s="212">
        <f>O241*H241</f>
        <v>0</v>
      </c>
      <c r="Q241" s="212">
        <v>8.8000000000000003E-4</v>
      </c>
      <c r="R241" s="212">
        <f>Q241*H241</f>
        <v>0.30747199999999997</v>
      </c>
      <c r="S241" s="212">
        <v>0</v>
      </c>
      <c r="T241" s="213">
        <f>S241*H241</f>
        <v>0</v>
      </c>
      <c r="AR241" s="25" t="s">
        <v>375</v>
      </c>
      <c r="AT241" s="25" t="s">
        <v>311</v>
      </c>
      <c r="AU241" s="25" t="s">
        <v>84</v>
      </c>
      <c r="AY241" s="25" t="s">
        <v>308</v>
      </c>
      <c r="BE241" s="214">
        <f>IF(N241="základní",J241,0)</f>
        <v>0</v>
      </c>
      <c r="BF241" s="214">
        <f>IF(N241="snížená",J241,0)</f>
        <v>0</v>
      </c>
      <c r="BG241" s="214">
        <f>IF(N241="zákl. přenesená",J241,0)</f>
        <v>0</v>
      </c>
      <c r="BH241" s="214">
        <f>IF(N241="sníž. přenesená",J241,0)</f>
        <v>0</v>
      </c>
      <c r="BI241" s="214">
        <f>IF(N241="nulová",J241,0)</f>
        <v>0</v>
      </c>
      <c r="BJ241" s="25" t="s">
        <v>82</v>
      </c>
      <c r="BK241" s="214">
        <f>ROUND(I241*H241,2)</f>
        <v>0</v>
      </c>
      <c r="BL241" s="25" t="s">
        <v>375</v>
      </c>
      <c r="BM241" s="25" t="s">
        <v>4871</v>
      </c>
    </row>
    <row r="242" spans="2:65" s="13" customFormat="1" ht="13.5">
      <c r="B242" s="233"/>
      <c r="C242" s="234"/>
      <c r="D242" s="246" t="s">
        <v>451</v>
      </c>
      <c r="E242" s="256" t="s">
        <v>21</v>
      </c>
      <c r="F242" s="257" t="s">
        <v>4872</v>
      </c>
      <c r="G242" s="234"/>
      <c r="H242" s="258">
        <v>349.4</v>
      </c>
      <c r="I242" s="238"/>
      <c r="J242" s="234"/>
      <c r="K242" s="234"/>
      <c r="L242" s="239"/>
      <c r="M242" s="240"/>
      <c r="N242" s="241"/>
      <c r="O242" s="241"/>
      <c r="P242" s="241"/>
      <c r="Q242" s="241"/>
      <c r="R242" s="241"/>
      <c r="S242" s="241"/>
      <c r="T242" s="242"/>
      <c r="AT242" s="243" t="s">
        <v>451</v>
      </c>
      <c r="AU242" s="243" t="s">
        <v>84</v>
      </c>
      <c r="AV242" s="13" t="s">
        <v>84</v>
      </c>
      <c r="AW242" s="13" t="s">
        <v>37</v>
      </c>
      <c r="AX242" s="13" t="s">
        <v>82</v>
      </c>
      <c r="AY242" s="243" t="s">
        <v>308</v>
      </c>
    </row>
    <row r="243" spans="2:65" s="1" customFormat="1" ht="22.5" customHeight="1">
      <c r="B243" s="42"/>
      <c r="C243" s="277" t="s">
        <v>522</v>
      </c>
      <c r="D243" s="277" t="s">
        <v>1079</v>
      </c>
      <c r="E243" s="278" t="s">
        <v>4721</v>
      </c>
      <c r="F243" s="279" t="s">
        <v>4722</v>
      </c>
      <c r="G243" s="280" t="s">
        <v>508</v>
      </c>
      <c r="H243" s="281">
        <v>401.81</v>
      </c>
      <c r="I243" s="282"/>
      <c r="J243" s="283">
        <f>ROUND(I243*H243,2)</f>
        <v>0</v>
      </c>
      <c r="K243" s="279" t="s">
        <v>21</v>
      </c>
      <c r="L243" s="284"/>
      <c r="M243" s="285" t="s">
        <v>21</v>
      </c>
      <c r="N243" s="286" t="s">
        <v>45</v>
      </c>
      <c r="O243" s="43"/>
      <c r="P243" s="212">
        <f>O243*H243</f>
        <v>0</v>
      </c>
      <c r="Q243" s="212">
        <v>3.8999999999999998E-3</v>
      </c>
      <c r="R243" s="212">
        <f>Q243*H243</f>
        <v>1.567059</v>
      </c>
      <c r="S243" s="212">
        <v>0</v>
      </c>
      <c r="T243" s="213">
        <f>S243*H243</f>
        <v>0</v>
      </c>
      <c r="AR243" s="25" t="s">
        <v>619</v>
      </c>
      <c r="AT243" s="25" t="s">
        <v>1079</v>
      </c>
      <c r="AU243" s="25" t="s">
        <v>84</v>
      </c>
      <c r="AY243" s="25" t="s">
        <v>308</v>
      </c>
      <c r="BE243" s="214">
        <f>IF(N243="základní",J243,0)</f>
        <v>0</v>
      </c>
      <c r="BF243" s="214">
        <f>IF(N243="snížená",J243,0)</f>
        <v>0</v>
      </c>
      <c r="BG243" s="214">
        <f>IF(N243="zákl. přenesená",J243,0)</f>
        <v>0</v>
      </c>
      <c r="BH243" s="214">
        <f>IF(N243="sníž. přenesená",J243,0)</f>
        <v>0</v>
      </c>
      <c r="BI243" s="214">
        <f>IF(N243="nulová",J243,0)</f>
        <v>0</v>
      </c>
      <c r="BJ243" s="25" t="s">
        <v>82</v>
      </c>
      <c r="BK243" s="214">
        <f>ROUND(I243*H243,2)</f>
        <v>0</v>
      </c>
      <c r="BL243" s="25" t="s">
        <v>375</v>
      </c>
      <c r="BM243" s="25" t="s">
        <v>4873</v>
      </c>
    </row>
    <row r="244" spans="2:65" s="1" customFormat="1" ht="40.5">
      <c r="B244" s="42"/>
      <c r="C244" s="64"/>
      <c r="D244" s="223" t="s">
        <v>1656</v>
      </c>
      <c r="E244" s="64"/>
      <c r="F244" s="292" t="s">
        <v>4724</v>
      </c>
      <c r="G244" s="64"/>
      <c r="H244" s="64"/>
      <c r="I244" s="173"/>
      <c r="J244" s="64"/>
      <c r="K244" s="64"/>
      <c r="L244" s="62"/>
      <c r="M244" s="291"/>
      <c r="N244" s="43"/>
      <c r="O244" s="43"/>
      <c r="P244" s="43"/>
      <c r="Q244" s="43"/>
      <c r="R244" s="43"/>
      <c r="S244" s="43"/>
      <c r="T244" s="79"/>
      <c r="AT244" s="25" t="s">
        <v>1656</v>
      </c>
      <c r="AU244" s="25" t="s">
        <v>84</v>
      </c>
    </row>
    <row r="245" spans="2:65" s="13" customFormat="1" ht="13.5">
      <c r="B245" s="233"/>
      <c r="C245" s="234"/>
      <c r="D245" s="246" t="s">
        <v>451</v>
      </c>
      <c r="E245" s="234"/>
      <c r="F245" s="257" t="s">
        <v>4874</v>
      </c>
      <c r="G245" s="234"/>
      <c r="H245" s="258">
        <v>401.81</v>
      </c>
      <c r="I245" s="238"/>
      <c r="J245" s="234"/>
      <c r="K245" s="234"/>
      <c r="L245" s="239"/>
      <c r="M245" s="240"/>
      <c r="N245" s="241"/>
      <c r="O245" s="241"/>
      <c r="P245" s="241"/>
      <c r="Q245" s="241"/>
      <c r="R245" s="241"/>
      <c r="S245" s="241"/>
      <c r="T245" s="242"/>
      <c r="AT245" s="243" t="s">
        <v>451</v>
      </c>
      <c r="AU245" s="243" t="s">
        <v>84</v>
      </c>
      <c r="AV245" s="13" t="s">
        <v>84</v>
      </c>
      <c r="AW245" s="13" t="s">
        <v>6</v>
      </c>
      <c r="AX245" s="13" t="s">
        <v>82</v>
      </c>
      <c r="AY245" s="243" t="s">
        <v>308</v>
      </c>
    </row>
    <row r="246" spans="2:65" s="1" customFormat="1" ht="22.5" customHeight="1">
      <c r="B246" s="42"/>
      <c r="C246" s="203" t="s">
        <v>1248</v>
      </c>
      <c r="D246" s="203" t="s">
        <v>311</v>
      </c>
      <c r="E246" s="204" t="s">
        <v>4726</v>
      </c>
      <c r="F246" s="205" t="s">
        <v>4727</v>
      </c>
      <c r="G246" s="206" t="s">
        <v>508</v>
      </c>
      <c r="H246" s="207">
        <v>349.4</v>
      </c>
      <c r="I246" s="208"/>
      <c r="J246" s="209">
        <f>ROUND(I246*H246,2)</f>
        <v>0</v>
      </c>
      <c r="K246" s="205" t="s">
        <v>315</v>
      </c>
      <c r="L246" s="62"/>
      <c r="M246" s="210" t="s">
        <v>21</v>
      </c>
      <c r="N246" s="211" t="s">
        <v>45</v>
      </c>
      <c r="O246" s="43"/>
      <c r="P246" s="212">
        <f>O246*H246</f>
        <v>0</v>
      </c>
      <c r="Q246" s="212">
        <v>0</v>
      </c>
      <c r="R246" s="212">
        <f>Q246*H246</f>
        <v>0</v>
      </c>
      <c r="S246" s="212">
        <v>0</v>
      </c>
      <c r="T246" s="213">
        <f>S246*H246</f>
        <v>0</v>
      </c>
      <c r="AR246" s="25" t="s">
        <v>375</v>
      </c>
      <c r="AT246" s="25" t="s">
        <v>311</v>
      </c>
      <c r="AU246" s="25" t="s">
        <v>84</v>
      </c>
      <c r="AY246" s="25" t="s">
        <v>308</v>
      </c>
      <c r="BE246" s="214">
        <f>IF(N246="základní",J246,0)</f>
        <v>0</v>
      </c>
      <c r="BF246" s="214">
        <f>IF(N246="snížená",J246,0)</f>
        <v>0</v>
      </c>
      <c r="BG246" s="214">
        <f>IF(N246="zákl. přenesená",J246,0)</f>
        <v>0</v>
      </c>
      <c r="BH246" s="214">
        <f>IF(N246="sníž. přenesená",J246,0)</f>
        <v>0</v>
      </c>
      <c r="BI246" s="214">
        <f>IF(N246="nulová",J246,0)</f>
        <v>0</v>
      </c>
      <c r="BJ246" s="25" t="s">
        <v>82</v>
      </c>
      <c r="BK246" s="214">
        <f>ROUND(I246*H246,2)</f>
        <v>0</v>
      </c>
      <c r="BL246" s="25" t="s">
        <v>375</v>
      </c>
      <c r="BM246" s="25" t="s">
        <v>4875</v>
      </c>
    </row>
    <row r="247" spans="2:65" s="13" customFormat="1" ht="13.5">
      <c r="B247" s="233"/>
      <c r="C247" s="234"/>
      <c r="D247" s="246" t="s">
        <v>451</v>
      </c>
      <c r="E247" s="256" t="s">
        <v>21</v>
      </c>
      <c r="F247" s="257" t="s">
        <v>4876</v>
      </c>
      <c r="G247" s="234"/>
      <c r="H247" s="258">
        <v>349.4</v>
      </c>
      <c r="I247" s="238"/>
      <c r="J247" s="234"/>
      <c r="K247" s="234"/>
      <c r="L247" s="239"/>
      <c r="M247" s="240"/>
      <c r="N247" s="241"/>
      <c r="O247" s="241"/>
      <c r="P247" s="241"/>
      <c r="Q247" s="241"/>
      <c r="R247" s="241"/>
      <c r="S247" s="241"/>
      <c r="T247" s="242"/>
      <c r="AT247" s="243" t="s">
        <v>451</v>
      </c>
      <c r="AU247" s="243" t="s">
        <v>84</v>
      </c>
      <c r="AV247" s="13" t="s">
        <v>84</v>
      </c>
      <c r="AW247" s="13" t="s">
        <v>37</v>
      </c>
      <c r="AX247" s="13" t="s">
        <v>82</v>
      </c>
      <c r="AY247" s="243" t="s">
        <v>308</v>
      </c>
    </row>
    <row r="248" spans="2:65" s="1" customFormat="1" ht="22.5" customHeight="1">
      <c r="B248" s="42"/>
      <c r="C248" s="277" t="s">
        <v>528</v>
      </c>
      <c r="D248" s="277" t="s">
        <v>1079</v>
      </c>
      <c r="E248" s="278" t="s">
        <v>4729</v>
      </c>
      <c r="F248" s="279" t="s">
        <v>4730</v>
      </c>
      <c r="G248" s="280" t="s">
        <v>508</v>
      </c>
      <c r="H248" s="281">
        <v>401.81</v>
      </c>
      <c r="I248" s="282"/>
      <c r="J248" s="283">
        <f>ROUND(I248*H248,2)</f>
        <v>0</v>
      </c>
      <c r="K248" s="279" t="s">
        <v>21</v>
      </c>
      <c r="L248" s="284"/>
      <c r="M248" s="285" t="s">
        <v>21</v>
      </c>
      <c r="N248" s="286" t="s">
        <v>45</v>
      </c>
      <c r="O248" s="43"/>
      <c r="P248" s="212">
        <f>O248*H248</f>
        <v>0</v>
      </c>
      <c r="Q248" s="212">
        <v>3.8999999999999998E-3</v>
      </c>
      <c r="R248" s="212">
        <f>Q248*H248</f>
        <v>1.567059</v>
      </c>
      <c r="S248" s="212">
        <v>0</v>
      </c>
      <c r="T248" s="213">
        <f>S248*H248</f>
        <v>0</v>
      </c>
      <c r="AR248" s="25" t="s">
        <v>619</v>
      </c>
      <c r="AT248" s="25" t="s">
        <v>1079</v>
      </c>
      <c r="AU248" s="25" t="s">
        <v>84</v>
      </c>
      <c r="AY248" s="25" t="s">
        <v>308</v>
      </c>
      <c r="BE248" s="214">
        <f>IF(N248="základní",J248,0)</f>
        <v>0</v>
      </c>
      <c r="BF248" s="214">
        <f>IF(N248="snížená",J248,0)</f>
        <v>0</v>
      </c>
      <c r="BG248" s="214">
        <f>IF(N248="zákl. přenesená",J248,0)</f>
        <v>0</v>
      </c>
      <c r="BH248" s="214">
        <f>IF(N248="sníž. přenesená",J248,0)</f>
        <v>0</v>
      </c>
      <c r="BI248" s="214">
        <f>IF(N248="nulová",J248,0)</f>
        <v>0</v>
      </c>
      <c r="BJ248" s="25" t="s">
        <v>82</v>
      </c>
      <c r="BK248" s="214">
        <f>ROUND(I248*H248,2)</f>
        <v>0</v>
      </c>
      <c r="BL248" s="25" t="s">
        <v>375</v>
      </c>
      <c r="BM248" s="25" t="s">
        <v>4877</v>
      </c>
    </row>
    <row r="249" spans="2:65" s="1" customFormat="1" ht="40.5">
      <c r="B249" s="42"/>
      <c r="C249" s="64"/>
      <c r="D249" s="223" t="s">
        <v>1656</v>
      </c>
      <c r="E249" s="64"/>
      <c r="F249" s="292" t="s">
        <v>4732</v>
      </c>
      <c r="G249" s="64"/>
      <c r="H249" s="64"/>
      <c r="I249" s="173"/>
      <c r="J249" s="64"/>
      <c r="K249" s="64"/>
      <c r="L249" s="62"/>
      <c r="M249" s="291"/>
      <c r="N249" s="43"/>
      <c r="O249" s="43"/>
      <c r="P249" s="43"/>
      <c r="Q249" s="43"/>
      <c r="R249" s="43"/>
      <c r="S249" s="43"/>
      <c r="T249" s="79"/>
      <c r="AT249" s="25" t="s">
        <v>1656</v>
      </c>
      <c r="AU249" s="25" t="s">
        <v>84</v>
      </c>
    </row>
    <row r="250" spans="2:65" s="13" customFormat="1" ht="13.5">
      <c r="B250" s="233"/>
      <c r="C250" s="234"/>
      <c r="D250" s="246" t="s">
        <v>451</v>
      </c>
      <c r="E250" s="234"/>
      <c r="F250" s="257" t="s">
        <v>4874</v>
      </c>
      <c r="G250" s="234"/>
      <c r="H250" s="258">
        <v>401.81</v>
      </c>
      <c r="I250" s="238"/>
      <c r="J250" s="234"/>
      <c r="K250" s="234"/>
      <c r="L250" s="239"/>
      <c r="M250" s="240"/>
      <c r="N250" s="241"/>
      <c r="O250" s="241"/>
      <c r="P250" s="241"/>
      <c r="Q250" s="241"/>
      <c r="R250" s="241"/>
      <c r="S250" s="241"/>
      <c r="T250" s="242"/>
      <c r="AT250" s="243" t="s">
        <v>451</v>
      </c>
      <c r="AU250" s="243" t="s">
        <v>84</v>
      </c>
      <c r="AV250" s="13" t="s">
        <v>84</v>
      </c>
      <c r="AW250" s="13" t="s">
        <v>6</v>
      </c>
      <c r="AX250" s="13" t="s">
        <v>82</v>
      </c>
      <c r="AY250" s="243" t="s">
        <v>308</v>
      </c>
    </row>
    <row r="251" spans="2:65" s="1" customFormat="1" ht="22.5" customHeight="1">
      <c r="B251" s="42"/>
      <c r="C251" s="203" t="s">
        <v>570</v>
      </c>
      <c r="D251" s="203" t="s">
        <v>311</v>
      </c>
      <c r="E251" s="204" t="s">
        <v>4733</v>
      </c>
      <c r="F251" s="205" t="s">
        <v>4734</v>
      </c>
      <c r="G251" s="206" t="s">
        <v>508</v>
      </c>
      <c r="H251" s="207">
        <v>356.8</v>
      </c>
      <c r="I251" s="208"/>
      <c r="J251" s="209">
        <f>ROUND(I251*H251,2)</f>
        <v>0</v>
      </c>
      <c r="K251" s="205" t="s">
        <v>315</v>
      </c>
      <c r="L251" s="62"/>
      <c r="M251" s="210" t="s">
        <v>21</v>
      </c>
      <c r="N251" s="211" t="s">
        <v>45</v>
      </c>
      <c r="O251" s="43"/>
      <c r="P251" s="212">
        <f>O251*H251</f>
        <v>0</v>
      </c>
      <c r="Q251" s="212">
        <v>3.6000000000000002E-4</v>
      </c>
      <c r="R251" s="212">
        <f>Q251*H251</f>
        <v>0.12844800000000001</v>
      </c>
      <c r="S251" s="212">
        <v>0</v>
      </c>
      <c r="T251" s="213">
        <f>S251*H251</f>
        <v>0</v>
      </c>
      <c r="AR251" s="25" t="s">
        <v>375</v>
      </c>
      <c r="AT251" s="25" t="s">
        <v>311</v>
      </c>
      <c r="AU251" s="25" t="s">
        <v>84</v>
      </c>
      <c r="AY251" s="25" t="s">
        <v>308</v>
      </c>
      <c r="BE251" s="214">
        <f>IF(N251="základní",J251,0)</f>
        <v>0</v>
      </c>
      <c r="BF251" s="214">
        <f>IF(N251="snížená",J251,0)</f>
        <v>0</v>
      </c>
      <c r="BG251" s="214">
        <f>IF(N251="zákl. přenesená",J251,0)</f>
        <v>0</v>
      </c>
      <c r="BH251" s="214">
        <f>IF(N251="sníž. přenesená",J251,0)</f>
        <v>0</v>
      </c>
      <c r="BI251" s="214">
        <f>IF(N251="nulová",J251,0)</f>
        <v>0</v>
      </c>
      <c r="BJ251" s="25" t="s">
        <v>82</v>
      </c>
      <c r="BK251" s="214">
        <f>ROUND(I251*H251,2)</f>
        <v>0</v>
      </c>
      <c r="BL251" s="25" t="s">
        <v>375</v>
      </c>
      <c r="BM251" s="25" t="s">
        <v>4878</v>
      </c>
    </row>
    <row r="252" spans="2:65" s="1" customFormat="1" ht="22.5" customHeight="1">
      <c r="B252" s="42"/>
      <c r="C252" s="277" t="s">
        <v>2038</v>
      </c>
      <c r="D252" s="277" t="s">
        <v>1079</v>
      </c>
      <c r="E252" s="278" t="s">
        <v>4737</v>
      </c>
      <c r="F252" s="279" t="s">
        <v>4738</v>
      </c>
      <c r="G252" s="280" t="s">
        <v>508</v>
      </c>
      <c r="H252" s="281">
        <v>410.32</v>
      </c>
      <c r="I252" s="282"/>
      <c r="J252" s="283">
        <f>ROUND(I252*H252,2)</f>
        <v>0</v>
      </c>
      <c r="K252" s="279" t="s">
        <v>21</v>
      </c>
      <c r="L252" s="284"/>
      <c r="M252" s="285" t="s">
        <v>21</v>
      </c>
      <c r="N252" s="286" t="s">
        <v>45</v>
      </c>
      <c r="O252" s="43"/>
      <c r="P252" s="212">
        <f>O252*H252</f>
        <v>0</v>
      </c>
      <c r="Q252" s="212">
        <v>3.8999999999999998E-3</v>
      </c>
      <c r="R252" s="212">
        <f>Q252*H252</f>
        <v>1.6002479999999999</v>
      </c>
      <c r="S252" s="212">
        <v>0</v>
      </c>
      <c r="T252" s="213">
        <f>S252*H252</f>
        <v>0</v>
      </c>
      <c r="AR252" s="25" t="s">
        <v>619</v>
      </c>
      <c r="AT252" s="25" t="s">
        <v>1079</v>
      </c>
      <c r="AU252" s="25" t="s">
        <v>84</v>
      </c>
      <c r="AY252" s="25" t="s">
        <v>308</v>
      </c>
      <c r="BE252" s="214">
        <f>IF(N252="základní",J252,0)</f>
        <v>0</v>
      </c>
      <c r="BF252" s="214">
        <f>IF(N252="snížená",J252,0)</f>
        <v>0</v>
      </c>
      <c r="BG252" s="214">
        <f>IF(N252="zákl. přenesená",J252,0)</f>
        <v>0</v>
      </c>
      <c r="BH252" s="214">
        <f>IF(N252="sníž. přenesená",J252,0)</f>
        <v>0</v>
      </c>
      <c r="BI252" s="214">
        <f>IF(N252="nulová",J252,0)</f>
        <v>0</v>
      </c>
      <c r="BJ252" s="25" t="s">
        <v>82</v>
      </c>
      <c r="BK252" s="214">
        <f>ROUND(I252*H252,2)</f>
        <v>0</v>
      </c>
      <c r="BL252" s="25" t="s">
        <v>375</v>
      </c>
      <c r="BM252" s="25" t="s">
        <v>4879</v>
      </c>
    </row>
    <row r="253" spans="2:65" s="1" customFormat="1" ht="40.5">
      <c r="B253" s="42"/>
      <c r="C253" s="64"/>
      <c r="D253" s="223" t="s">
        <v>1656</v>
      </c>
      <c r="E253" s="64"/>
      <c r="F253" s="292" t="s">
        <v>4740</v>
      </c>
      <c r="G253" s="64"/>
      <c r="H253" s="64"/>
      <c r="I253" s="173"/>
      <c r="J253" s="64"/>
      <c r="K253" s="64"/>
      <c r="L253" s="62"/>
      <c r="M253" s="291"/>
      <c r="N253" s="43"/>
      <c r="O253" s="43"/>
      <c r="P253" s="43"/>
      <c r="Q253" s="43"/>
      <c r="R253" s="43"/>
      <c r="S253" s="43"/>
      <c r="T253" s="79"/>
      <c r="AT253" s="25" t="s">
        <v>1656</v>
      </c>
      <c r="AU253" s="25" t="s">
        <v>84</v>
      </c>
    </row>
    <row r="254" spans="2:65" s="13" customFormat="1" ht="13.5">
      <c r="B254" s="233"/>
      <c r="C254" s="234"/>
      <c r="D254" s="246" t="s">
        <v>451</v>
      </c>
      <c r="E254" s="234"/>
      <c r="F254" s="257" t="s">
        <v>4880</v>
      </c>
      <c r="G254" s="234"/>
      <c r="H254" s="258">
        <v>410.32</v>
      </c>
      <c r="I254" s="238"/>
      <c r="J254" s="234"/>
      <c r="K254" s="234"/>
      <c r="L254" s="239"/>
      <c r="M254" s="240"/>
      <c r="N254" s="241"/>
      <c r="O254" s="241"/>
      <c r="P254" s="241"/>
      <c r="Q254" s="241"/>
      <c r="R254" s="241"/>
      <c r="S254" s="241"/>
      <c r="T254" s="242"/>
      <c r="AT254" s="243" t="s">
        <v>451</v>
      </c>
      <c r="AU254" s="243" t="s">
        <v>84</v>
      </c>
      <c r="AV254" s="13" t="s">
        <v>84</v>
      </c>
      <c r="AW254" s="13" t="s">
        <v>6</v>
      </c>
      <c r="AX254" s="13" t="s">
        <v>82</v>
      </c>
      <c r="AY254" s="243" t="s">
        <v>308</v>
      </c>
    </row>
    <row r="255" spans="2:65" s="1" customFormat="1" ht="31.5" customHeight="1">
      <c r="B255" s="42"/>
      <c r="C255" s="203" t="s">
        <v>2042</v>
      </c>
      <c r="D255" s="203" t="s">
        <v>311</v>
      </c>
      <c r="E255" s="204" t="s">
        <v>4742</v>
      </c>
      <c r="F255" s="205" t="s">
        <v>4743</v>
      </c>
      <c r="G255" s="206" t="s">
        <v>508</v>
      </c>
      <c r="H255" s="207">
        <v>356.8</v>
      </c>
      <c r="I255" s="208"/>
      <c r="J255" s="209">
        <f>ROUND(I255*H255,2)</f>
        <v>0</v>
      </c>
      <c r="K255" s="205" t="s">
        <v>315</v>
      </c>
      <c r="L255" s="62"/>
      <c r="M255" s="210" t="s">
        <v>21</v>
      </c>
      <c r="N255" s="211" t="s">
        <v>45</v>
      </c>
      <c r="O255" s="43"/>
      <c r="P255" s="212">
        <f>O255*H255</f>
        <v>0</v>
      </c>
      <c r="Q255" s="212">
        <v>0</v>
      </c>
      <c r="R255" s="212">
        <f>Q255*H255</f>
        <v>0</v>
      </c>
      <c r="S255" s="212">
        <v>0</v>
      </c>
      <c r="T255" s="213">
        <f>S255*H255</f>
        <v>0</v>
      </c>
      <c r="AR255" s="25" t="s">
        <v>375</v>
      </c>
      <c r="AT255" s="25" t="s">
        <v>311</v>
      </c>
      <c r="AU255" s="25" t="s">
        <v>84</v>
      </c>
      <c r="AY255" s="25" t="s">
        <v>308</v>
      </c>
      <c r="BE255" s="214">
        <f>IF(N255="základní",J255,0)</f>
        <v>0</v>
      </c>
      <c r="BF255" s="214">
        <f>IF(N255="snížená",J255,0)</f>
        <v>0</v>
      </c>
      <c r="BG255" s="214">
        <f>IF(N255="zákl. přenesená",J255,0)</f>
        <v>0</v>
      </c>
      <c r="BH255" s="214">
        <f>IF(N255="sníž. přenesená",J255,0)</f>
        <v>0</v>
      </c>
      <c r="BI255" s="214">
        <f>IF(N255="nulová",J255,0)</f>
        <v>0</v>
      </c>
      <c r="BJ255" s="25" t="s">
        <v>82</v>
      </c>
      <c r="BK255" s="214">
        <f>ROUND(I255*H255,2)</f>
        <v>0</v>
      </c>
      <c r="BL255" s="25" t="s">
        <v>375</v>
      </c>
      <c r="BM255" s="25" t="s">
        <v>4881</v>
      </c>
    </row>
    <row r="256" spans="2:65" s="13" customFormat="1" ht="13.5">
      <c r="B256" s="233"/>
      <c r="C256" s="234"/>
      <c r="D256" s="246" t="s">
        <v>451</v>
      </c>
      <c r="E256" s="256" t="s">
        <v>21</v>
      </c>
      <c r="F256" s="257" t="s">
        <v>4882</v>
      </c>
      <c r="G256" s="234"/>
      <c r="H256" s="258">
        <v>356.8</v>
      </c>
      <c r="I256" s="238"/>
      <c r="J256" s="234"/>
      <c r="K256" s="234"/>
      <c r="L256" s="239"/>
      <c r="M256" s="240"/>
      <c r="N256" s="241"/>
      <c r="O256" s="241"/>
      <c r="P256" s="241"/>
      <c r="Q256" s="241"/>
      <c r="R256" s="241"/>
      <c r="S256" s="241"/>
      <c r="T256" s="242"/>
      <c r="AT256" s="243" t="s">
        <v>451</v>
      </c>
      <c r="AU256" s="243" t="s">
        <v>84</v>
      </c>
      <c r="AV256" s="13" t="s">
        <v>84</v>
      </c>
      <c r="AW256" s="13" t="s">
        <v>37</v>
      </c>
      <c r="AX256" s="13" t="s">
        <v>82</v>
      </c>
      <c r="AY256" s="243" t="s">
        <v>308</v>
      </c>
    </row>
    <row r="257" spans="2:65" s="1" customFormat="1" ht="22.5" customHeight="1">
      <c r="B257" s="42"/>
      <c r="C257" s="277" t="s">
        <v>2044</v>
      </c>
      <c r="D257" s="277" t="s">
        <v>1079</v>
      </c>
      <c r="E257" s="278" t="s">
        <v>4745</v>
      </c>
      <c r="F257" s="279" t="s">
        <v>4746</v>
      </c>
      <c r="G257" s="280" t="s">
        <v>4354</v>
      </c>
      <c r="H257" s="281">
        <v>117.744</v>
      </c>
      <c r="I257" s="282"/>
      <c r="J257" s="283">
        <f>ROUND(I257*H257,2)</f>
        <v>0</v>
      </c>
      <c r="K257" s="279" t="s">
        <v>315</v>
      </c>
      <c r="L257" s="284"/>
      <c r="M257" s="285" t="s">
        <v>21</v>
      </c>
      <c r="N257" s="286" t="s">
        <v>45</v>
      </c>
      <c r="O257" s="43"/>
      <c r="P257" s="212">
        <f>O257*H257</f>
        <v>0</v>
      </c>
      <c r="Q257" s="212">
        <v>1E-3</v>
      </c>
      <c r="R257" s="212">
        <f>Q257*H257</f>
        <v>0.117744</v>
      </c>
      <c r="S257" s="212">
        <v>0</v>
      </c>
      <c r="T257" s="213">
        <f>S257*H257</f>
        <v>0</v>
      </c>
      <c r="AR257" s="25" t="s">
        <v>619</v>
      </c>
      <c r="AT257" s="25" t="s">
        <v>1079</v>
      </c>
      <c r="AU257" s="25" t="s">
        <v>84</v>
      </c>
      <c r="AY257" s="25" t="s">
        <v>308</v>
      </c>
      <c r="BE257" s="214">
        <f>IF(N257="základní",J257,0)</f>
        <v>0</v>
      </c>
      <c r="BF257" s="214">
        <f>IF(N257="snížená",J257,0)</f>
        <v>0</v>
      </c>
      <c r="BG257" s="214">
        <f>IF(N257="zákl. přenesená",J257,0)</f>
        <v>0</v>
      </c>
      <c r="BH257" s="214">
        <f>IF(N257="sníž. přenesená",J257,0)</f>
        <v>0</v>
      </c>
      <c r="BI257" s="214">
        <f>IF(N257="nulová",J257,0)</f>
        <v>0</v>
      </c>
      <c r="BJ257" s="25" t="s">
        <v>82</v>
      </c>
      <c r="BK257" s="214">
        <f>ROUND(I257*H257,2)</f>
        <v>0</v>
      </c>
      <c r="BL257" s="25" t="s">
        <v>375</v>
      </c>
      <c r="BM257" s="25" t="s">
        <v>4883</v>
      </c>
    </row>
    <row r="258" spans="2:65" s="13" customFormat="1" ht="13.5">
      <c r="B258" s="233"/>
      <c r="C258" s="234"/>
      <c r="D258" s="246" t="s">
        <v>451</v>
      </c>
      <c r="E258" s="234"/>
      <c r="F258" s="257" t="s">
        <v>4884</v>
      </c>
      <c r="G258" s="234"/>
      <c r="H258" s="258">
        <v>117.744</v>
      </c>
      <c r="I258" s="238"/>
      <c r="J258" s="234"/>
      <c r="K258" s="234"/>
      <c r="L258" s="239"/>
      <c r="M258" s="240"/>
      <c r="N258" s="241"/>
      <c r="O258" s="241"/>
      <c r="P258" s="241"/>
      <c r="Q258" s="241"/>
      <c r="R258" s="241"/>
      <c r="S258" s="241"/>
      <c r="T258" s="242"/>
      <c r="AT258" s="243" t="s">
        <v>451</v>
      </c>
      <c r="AU258" s="243" t="s">
        <v>84</v>
      </c>
      <c r="AV258" s="13" t="s">
        <v>84</v>
      </c>
      <c r="AW258" s="13" t="s">
        <v>6</v>
      </c>
      <c r="AX258" s="13" t="s">
        <v>82</v>
      </c>
      <c r="AY258" s="243" t="s">
        <v>308</v>
      </c>
    </row>
    <row r="259" spans="2:65" s="1" customFormat="1" ht="22.5" customHeight="1">
      <c r="B259" s="42"/>
      <c r="C259" s="203" t="s">
        <v>2048</v>
      </c>
      <c r="D259" s="203" t="s">
        <v>311</v>
      </c>
      <c r="E259" s="204" t="s">
        <v>4749</v>
      </c>
      <c r="F259" s="205" t="s">
        <v>4750</v>
      </c>
      <c r="G259" s="206" t="s">
        <v>538</v>
      </c>
      <c r="H259" s="207">
        <v>97.8</v>
      </c>
      <c r="I259" s="208"/>
      <c r="J259" s="209">
        <f>ROUND(I259*H259,2)</f>
        <v>0</v>
      </c>
      <c r="K259" s="205" t="s">
        <v>315</v>
      </c>
      <c r="L259" s="62"/>
      <c r="M259" s="210" t="s">
        <v>21</v>
      </c>
      <c r="N259" s="211" t="s">
        <v>45</v>
      </c>
      <c r="O259" s="43"/>
      <c r="P259" s="212">
        <f>O259*H259</f>
        <v>0</v>
      </c>
      <c r="Q259" s="212">
        <v>4.6999999999999999E-4</v>
      </c>
      <c r="R259" s="212">
        <f>Q259*H259</f>
        <v>4.5966E-2</v>
      </c>
      <c r="S259" s="212">
        <v>0</v>
      </c>
      <c r="T259" s="213">
        <f>S259*H259</f>
        <v>0</v>
      </c>
      <c r="AR259" s="25" t="s">
        <v>375</v>
      </c>
      <c r="AT259" s="25" t="s">
        <v>311</v>
      </c>
      <c r="AU259" s="25" t="s">
        <v>84</v>
      </c>
      <c r="AY259" s="25" t="s">
        <v>308</v>
      </c>
      <c r="BE259" s="214">
        <f>IF(N259="základní",J259,0)</f>
        <v>0</v>
      </c>
      <c r="BF259" s="214">
        <f>IF(N259="snížená",J259,0)</f>
        <v>0</v>
      </c>
      <c r="BG259" s="214">
        <f>IF(N259="zákl. přenesená",J259,0)</f>
        <v>0</v>
      </c>
      <c r="BH259" s="214">
        <f>IF(N259="sníž. přenesená",J259,0)</f>
        <v>0</v>
      </c>
      <c r="BI259" s="214">
        <f>IF(N259="nulová",J259,0)</f>
        <v>0</v>
      </c>
      <c r="BJ259" s="25" t="s">
        <v>82</v>
      </c>
      <c r="BK259" s="214">
        <f>ROUND(I259*H259,2)</f>
        <v>0</v>
      </c>
      <c r="BL259" s="25" t="s">
        <v>375</v>
      </c>
      <c r="BM259" s="25" t="s">
        <v>4885</v>
      </c>
    </row>
    <row r="260" spans="2:65" s="1" customFormat="1" ht="22.5" customHeight="1">
      <c r="B260" s="42"/>
      <c r="C260" s="277" t="s">
        <v>2051</v>
      </c>
      <c r="D260" s="277" t="s">
        <v>1079</v>
      </c>
      <c r="E260" s="278" t="s">
        <v>4729</v>
      </c>
      <c r="F260" s="279" t="s">
        <v>4730</v>
      </c>
      <c r="G260" s="280" t="s">
        <v>508</v>
      </c>
      <c r="H260" s="281">
        <v>53.79</v>
      </c>
      <c r="I260" s="282"/>
      <c r="J260" s="283">
        <f>ROUND(I260*H260,2)</f>
        <v>0</v>
      </c>
      <c r="K260" s="279" t="s">
        <v>21</v>
      </c>
      <c r="L260" s="284"/>
      <c r="M260" s="285" t="s">
        <v>21</v>
      </c>
      <c r="N260" s="286" t="s">
        <v>45</v>
      </c>
      <c r="O260" s="43"/>
      <c r="P260" s="212">
        <f>O260*H260</f>
        <v>0</v>
      </c>
      <c r="Q260" s="212">
        <v>3.8999999999999998E-3</v>
      </c>
      <c r="R260" s="212">
        <f>Q260*H260</f>
        <v>0.209781</v>
      </c>
      <c r="S260" s="212">
        <v>0</v>
      </c>
      <c r="T260" s="213">
        <f>S260*H260</f>
        <v>0</v>
      </c>
      <c r="AR260" s="25" t="s">
        <v>619</v>
      </c>
      <c r="AT260" s="25" t="s">
        <v>1079</v>
      </c>
      <c r="AU260" s="25" t="s">
        <v>84</v>
      </c>
      <c r="AY260" s="25" t="s">
        <v>308</v>
      </c>
      <c r="BE260" s="214">
        <f>IF(N260="základní",J260,0)</f>
        <v>0</v>
      </c>
      <c r="BF260" s="214">
        <f>IF(N260="snížená",J260,0)</f>
        <v>0</v>
      </c>
      <c r="BG260" s="214">
        <f>IF(N260="zákl. přenesená",J260,0)</f>
        <v>0</v>
      </c>
      <c r="BH260" s="214">
        <f>IF(N260="sníž. přenesená",J260,0)</f>
        <v>0</v>
      </c>
      <c r="BI260" s="214">
        <f>IF(N260="nulová",J260,0)</f>
        <v>0</v>
      </c>
      <c r="BJ260" s="25" t="s">
        <v>82</v>
      </c>
      <c r="BK260" s="214">
        <f>ROUND(I260*H260,2)</f>
        <v>0</v>
      </c>
      <c r="BL260" s="25" t="s">
        <v>375</v>
      </c>
      <c r="BM260" s="25" t="s">
        <v>4886</v>
      </c>
    </row>
    <row r="261" spans="2:65" s="13" customFormat="1" ht="13.5">
      <c r="B261" s="233"/>
      <c r="C261" s="234"/>
      <c r="D261" s="246" t="s">
        <v>451</v>
      </c>
      <c r="E261" s="234"/>
      <c r="F261" s="257" t="s">
        <v>4887</v>
      </c>
      <c r="G261" s="234"/>
      <c r="H261" s="258">
        <v>53.79</v>
      </c>
      <c r="I261" s="238"/>
      <c r="J261" s="234"/>
      <c r="K261" s="234"/>
      <c r="L261" s="239"/>
      <c r="M261" s="240"/>
      <c r="N261" s="241"/>
      <c r="O261" s="241"/>
      <c r="P261" s="241"/>
      <c r="Q261" s="241"/>
      <c r="R261" s="241"/>
      <c r="S261" s="241"/>
      <c r="T261" s="242"/>
      <c r="AT261" s="243" t="s">
        <v>451</v>
      </c>
      <c r="AU261" s="243" t="s">
        <v>84</v>
      </c>
      <c r="AV261" s="13" t="s">
        <v>84</v>
      </c>
      <c r="AW261" s="13" t="s">
        <v>6</v>
      </c>
      <c r="AX261" s="13" t="s">
        <v>82</v>
      </c>
      <c r="AY261" s="243" t="s">
        <v>308</v>
      </c>
    </row>
    <row r="262" spans="2:65" s="1" customFormat="1" ht="31.5" customHeight="1">
      <c r="B262" s="42"/>
      <c r="C262" s="203" t="s">
        <v>2055</v>
      </c>
      <c r="D262" s="203" t="s">
        <v>311</v>
      </c>
      <c r="E262" s="204" t="s">
        <v>4756</v>
      </c>
      <c r="F262" s="205" t="s">
        <v>4757</v>
      </c>
      <c r="G262" s="206" t="s">
        <v>508</v>
      </c>
      <c r="H262" s="207">
        <v>50</v>
      </c>
      <c r="I262" s="208"/>
      <c r="J262" s="209">
        <f>ROUND(I262*H262,2)</f>
        <v>0</v>
      </c>
      <c r="K262" s="205" t="s">
        <v>21</v>
      </c>
      <c r="L262" s="62"/>
      <c r="M262" s="210" t="s">
        <v>21</v>
      </c>
      <c r="N262" s="211" t="s">
        <v>45</v>
      </c>
      <c r="O262" s="43"/>
      <c r="P262" s="212">
        <f>O262*H262</f>
        <v>0</v>
      </c>
      <c r="Q262" s="212">
        <v>9.3999999999999997E-4</v>
      </c>
      <c r="R262" s="212">
        <f>Q262*H262</f>
        <v>4.7E-2</v>
      </c>
      <c r="S262" s="212">
        <v>0</v>
      </c>
      <c r="T262" s="213">
        <f>S262*H262</f>
        <v>0</v>
      </c>
      <c r="AR262" s="25" t="s">
        <v>375</v>
      </c>
      <c r="AT262" s="25" t="s">
        <v>311</v>
      </c>
      <c r="AU262" s="25" t="s">
        <v>84</v>
      </c>
      <c r="AY262" s="25" t="s">
        <v>308</v>
      </c>
      <c r="BE262" s="214">
        <f>IF(N262="základní",J262,0)</f>
        <v>0</v>
      </c>
      <c r="BF262" s="214">
        <f>IF(N262="snížená",J262,0)</f>
        <v>0</v>
      </c>
      <c r="BG262" s="214">
        <f>IF(N262="zákl. přenesená",J262,0)</f>
        <v>0</v>
      </c>
      <c r="BH262" s="214">
        <f>IF(N262="sníž. přenesená",J262,0)</f>
        <v>0</v>
      </c>
      <c r="BI262" s="214">
        <f>IF(N262="nulová",J262,0)</f>
        <v>0</v>
      </c>
      <c r="BJ262" s="25" t="s">
        <v>82</v>
      </c>
      <c r="BK262" s="214">
        <f>ROUND(I262*H262,2)</f>
        <v>0</v>
      </c>
      <c r="BL262" s="25" t="s">
        <v>375</v>
      </c>
      <c r="BM262" s="25" t="s">
        <v>4888</v>
      </c>
    </row>
    <row r="263" spans="2:65" s="13" customFormat="1" ht="13.5">
      <c r="B263" s="233"/>
      <c r="C263" s="234"/>
      <c r="D263" s="223" t="s">
        <v>451</v>
      </c>
      <c r="E263" s="235" t="s">
        <v>21</v>
      </c>
      <c r="F263" s="236" t="s">
        <v>4889</v>
      </c>
      <c r="G263" s="234"/>
      <c r="H263" s="237">
        <v>28.7</v>
      </c>
      <c r="I263" s="238"/>
      <c r="J263" s="234"/>
      <c r="K263" s="234"/>
      <c r="L263" s="239"/>
      <c r="M263" s="240"/>
      <c r="N263" s="241"/>
      <c r="O263" s="241"/>
      <c r="P263" s="241"/>
      <c r="Q263" s="241"/>
      <c r="R263" s="241"/>
      <c r="S263" s="241"/>
      <c r="T263" s="242"/>
      <c r="AT263" s="243" t="s">
        <v>451</v>
      </c>
      <c r="AU263" s="243" t="s">
        <v>84</v>
      </c>
      <c r="AV263" s="13" t="s">
        <v>84</v>
      </c>
      <c r="AW263" s="13" t="s">
        <v>37</v>
      </c>
      <c r="AX263" s="13" t="s">
        <v>74</v>
      </c>
      <c r="AY263" s="243" t="s">
        <v>308</v>
      </c>
    </row>
    <row r="264" spans="2:65" s="13" customFormat="1" ht="13.5">
      <c r="B264" s="233"/>
      <c r="C264" s="234"/>
      <c r="D264" s="223" t="s">
        <v>451</v>
      </c>
      <c r="E264" s="235" t="s">
        <v>21</v>
      </c>
      <c r="F264" s="236" t="s">
        <v>4890</v>
      </c>
      <c r="G264" s="234"/>
      <c r="H264" s="237">
        <v>21.3</v>
      </c>
      <c r="I264" s="238"/>
      <c r="J264" s="234"/>
      <c r="K264" s="234"/>
      <c r="L264" s="239"/>
      <c r="M264" s="240"/>
      <c r="N264" s="241"/>
      <c r="O264" s="241"/>
      <c r="P264" s="241"/>
      <c r="Q264" s="241"/>
      <c r="R264" s="241"/>
      <c r="S264" s="241"/>
      <c r="T264" s="242"/>
      <c r="AT264" s="243" t="s">
        <v>451</v>
      </c>
      <c r="AU264" s="243" t="s">
        <v>84</v>
      </c>
      <c r="AV264" s="13" t="s">
        <v>84</v>
      </c>
      <c r="AW264" s="13" t="s">
        <v>37</v>
      </c>
      <c r="AX264" s="13" t="s">
        <v>74</v>
      </c>
      <c r="AY264" s="243" t="s">
        <v>308</v>
      </c>
    </row>
    <row r="265" spans="2:65" s="14" customFormat="1" ht="13.5">
      <c r="B265" s="244"/>
      <c r="C265" s="245"/>
      <c r="D265" s="246" t="s">
        <v>451</v>
      </c>
      <c r="E265" s="247" t="s">
        <v>21</v>
      </c>
      <c r="F265" s="248" t="s">
        <v>459</v>
      </c>
      <c r="G265" s="245"/>
      <c r="H265" s="249">
        <v>50</v>
      </c>
      <c r="I265" s="250"/>
      <c r="J265" s="245"/>
      <c r="K265" s="245"/>
      <c r="L265" s="251"/>
      <c r="M265" s="252"/>
      <c r="N265" s="253"/>
      <c r="O265" s="253"/>
      <c r="P265" s="253"/>
      <c r="Q265" s="253"/>
      <c r="R265" s="253"/>
      <c r="S265" s="253"/>
      <c r="T265" s="254"/>
      <c r="AT265" s="255" t="s">
        <v>451</v>
      </c>
      <c r="AU265" s="255" t="s">
        <v>84</v>
      </c>
      <c r="AV265" s="14" t="s">
        <v>327</v>
      </c>
      <c r="AW265" s="14" t="s">
        <v>37</v>
      </c>
      <c r="AX265" s="14" t="s">
        <v>82</v>
      </c>
      <c r="AY265" s="255" t="s">
        <v>308</v>
      </c>
    </row>
    <row r="266" spans="2:65" s="1" customFormat="1" ht="31.5" customHeight="1">
      <c r="B266" s="42"/>
      <c r="C266" s="203" t="s">
        <v>2057</v>
      </c>
      <c r="D266" s="203" t="s">
        <v>311</v>
      </c>
      <c r="E266" s="204" t="s">
        <v>4761</v>
      </c>
      <c r="F266" s="205" t="s">
        <v>4762</v>
      </c>
      <c r="G266" s="206" t="s">
        <v>508</v>
      </c>
      <c r="H266" s="207">
        <v>21.3</v>
      </c>
      <c r="I266" s="208"/>
      <c r="J266" s="209">
        <f>ROUND(I266*H266,2)</f>
        <v>0</v>
      </c>
      <c r="K266" s="205" t="s">
        <v>21</v>
      </c>
      <c r="L266" s="62"/>
      <c r="M266" s="210" t="s">
        <v>21</v>
      </c>
      <c r="N266" s="211" t="s">
        <v>45</v>
      </c>
      <c r="O266" s="43"/>
      <c r="P266" s="212">
        <f>O266*H266</f>
        <v>0</v>
      </c>
      <c r="Q266" s="212">
        <v>9.3999999999999997E-4</v>
      </c>
      <c r="R266" s="212">
        <f>Q266*H266</f>
        <v>2.0022000000000002E-2</v>
      </c>
      <c r="S266" s="212">
        <v>0</v>
      </c>
      <c r="T266" s="213">
        <f>S266*H266</f>
        <v>0</v>
      </c>
      <c r="AR266" s="25" t="s">
        <v>375</v>
      </c>
      <c r="AT266" s="25" t="s">
        <v>311</v>
      </c>
      <c r="AU266" s="25" t="s">
        <v>84</v>
      </c>
      <c r="AY266" s="25" t="s">
        <v>308</v>
      </c>
      <c r="BE266" s="214">
        <f>IF(N266="základní",J266,0)</f>
        <v>0</v>
      </c>
      <c r="BF266" s="214">
        <f>IF(N266="snížená",J266,0)</f>
        <v>0</v>
      </c>
      <c r="BG266" s="214">
        <f>IF(N266="zákl. přenesená",J266,0)</f>
        <v>0</v>
      </c>
      <c r="BH266" s="214">
        <f>IF(N266="sníž. přenesená",J266,0)</f>
        <v>0</v>
      </c>
      <c r="BI266" s="214">
        <f>IF(N266="nulová",J266,0)</f>
        <v>0</v>
      </c>
      <c r="BJ266" s="25" t="s">
        <v>82</v>
      </c>
      <c r="BK266" s="214">
        <f>ROUND(I266*H266,2)</f>
        <v>0</v>
      </c>
      <c r="BL266" s="25" t="s">
        <v>375</v>
      </c>
      <c r="BM266" s="25" t="s">
        <v>4891</v>
      </c>
    </row>
    <row r="267" spans="2:65" s="13" customFormat="1" ht="13.5">
      <c r="B267" s="233"/>
      <c r="C267" s="234"/>
      <c r="D267" s="246" t="s">
        <v>451</v>
      </c>
      <c r="E267" s="256" t="s">
        <v>21</v>
      </c>
      <c r="F267" s="257" t="s">
        <v>4892</v>
      </c>
      <c r="G267" s="234"/>
      <c r="H267" s="258">
        <v>21.3</v>
      </c>
      <c r="I267" s="238"/>
      <c r="J267" s="234"/>
      <c r="K267" s="234"/>
      <c r="L267" s="239"/>
      <c r="M267" s="240"/>
      <c r="N267" s="241"/>
      <c r="O267" s="241"/>
      <c r="P267" s="241"/>
      <c r="Q267" s="241"/>
      <c r="R267" s="241"/>
      <c r="S267" s="241"/>
      <c r="T267" s="242"/>
      <c r="AT267" s="243" t="s">
        <v>451</v>
      </c>
      <c r="AU267" s="243" t="s">
        <v>84</v>
      </c>
      <c r="AV267" s="13" t="s">
        <v>84</v>
      </c>
      <c r="AW267" s="13" t="s">
        <v>37</v>
      </c>
      <c r="AX267" s="13" t="s">
        <v>82</v>
      </c>
      <c r="AY267" s="243" t="s">
        <v>308</v>
      </c>
    </row>
    <row r="268" spans="2:65" s="1" customFormat="1" ht="22.5" customHeight="1">
      <c r="B268" s="42"/>
      <c r="C268" s="203" t="s">
        <v>2061</v>
      </c>
      <c r="D268" s="203" t="s">
        <v>311</v>
      </c>
      <c r="E268" s="204" t="s">
        <v>4765</v>
      </c>
      <c r="F268" s="205" t="s">
        <v>4766</v>
      </c>
      <c r="G268" s="206" t="s">
        <v>719</v>
      </c>
      <c r="H268" s="207">
        <v>17.100000000000001</v>
      </c>
      <c r="I268" s="208"/>
      <c r="J268" s="209">
        <f>ROUND(I268*H268,2)</f>
        <v>0</v>
      </c>
      <c r="K268" s="205" t="s">
        <v>315</v>
      </c>
      <c r="L268" s="62"/>
      <c r="M268" s="210" t="s">
        <v>21</v>
      </c>
      <c r="N268" s="211" t="s">
        <v>45</v>
      </c>
      <c r="O268" s="43"/>
      <c r="P268" s="212">
        <f>O268*H268</f>
        <v>0</v>
      </c>
      <c r="Q268" s="212">
        <v>0</v>
      </c>
      <c r="R268" s="212">
        <f>Q268*H268</f>
        <v>0</v>
      </c>
      <c r="S268" s="212">
        <v>0</v>
      </c>
      <c r="T268" s="213">
        <f>S268*H268</f>
        <v>0</v>
      </c>
      <c r="AR268" s="25" t="s">
        <v>375</v>
      </c>
      <c r="AT268" s="25" t="s">
        <v>311</v>
      </c>
      <c r="AU268" s="25" t="s">
        <v>84</v>
      </c>
      <c r="AY268" s="25" t="s">
        <v>308</v>
      </c>
      <c r="BE268" s="214">
        <f>IF(N268="základní",J268,0)</f>
        <v>0</v>
      </c>
      <c r="BF268" s="214">
        <f>IF(N268="snížená",J268,0)</f>
        <v>0</v>
      </c>
      <c r="BG268" s="214">
        <f>IF(N268="zákl. přenesená",J268,0)</f>
        <v>0</v>
      </c>
      <c r="BH268" s="214">
        <f>IF(N268="sníž. přenesená",J268,0)</f>
        <v>0</v>
      </c>
      <c r="BI268" s="214">
        <f>IF(N268="nulová",J268,0)</f>
        <v>0</v>
      </c>
      <c r="BJ268" s="25" t="s">
        <v>82</v>
      </c>
      <c r="BK268" s="214">
        <f>ROUND(I268*H268,2)</f>
        <v>0</v>
      </c>
      <c r="BL268" s="25" t="s">
        <v>375</v>
      </c>
      <c r="BM268" s="25" t="s">
        <v>4893</v>
      </c>
    </row>
    <row r="269" spans="2:65" s="11" customFormat="1" ht="29.85" customHeight="1">
      <c r="B269" s="186"/>
      <c r="C269" s="187"/>
      <c r="D269" s="200" t="s">
        <v>73</v>
      </c>
      <c r="E269" s="201" t="s">
        <v>2499</v>
      </c>
      <c r="F269" s="201" t="s">
        <v>2500</v>
      </c>
      <c r="G269" s="187"/>
      <c r="H269" s="187"/>
      <c r="I269" s="190"/>
      <c r="J269" s="202">
        <f>BK269</f>
        <v>0</v>
      </c>
      <c r="K269" s="187"/>
      <c r="L269" s="192"/>
      <c r="M269" s="193"/>
      <c r="N269" s="194"/>
      <c r="O269" s="194"/>
      <c r="P269" s="195">
        <f>SUM(P270:P286)</f>
        <v>0</v>
      </c>
      <c r="Q269" s="194"/>
      <c r="R269" s="195">
        <f>SUM(R270:R286)</f>
        <v>2.7867586000000002</v>
      </c>
      <c r="S269" s="194"/>
      <c r="T269" s="196">
        <f>SUM(T270:T286)</f>
        <v>0</v>
      </c>
      <c r="AR269" s="197" t="s">
        <v>84</v>
      </c>
      <c r="AT269" s="198" t="s">
        <v>73</v>
      </c>
      <c r="AU269" s="198" t="s">
        <v>82</v>
      </c>
      <c r="AY269" s="197" t="s">
        <v>308</v>
      </c>
      <c r="BK269" s="199">
        <f>SUM(BK270:BK286)</f>
        <v>0</v>
      </c>
    </row>
    <row r="270" spans="2:65" s="1" customFormat="1" ht="31.5" customHeight="1">
      <c r="B270" s="42"/>
      <c r="C270" s="203" t="s">
        <v>2063</v>
      </c>
      <c r="D270" s="203" t="s">
        <v>311</v>
      </c>
      <c r="E270" s="204" t="s">
        <v>4768</v>
      </c>
      <c r="F270" s="205" t="s">
        <v>4769</v>
      </c>
      <c r="G270" s="206" t="s">
        <v>508</v>
      </c>
      <c r="H270" s="207">
        <v>283.2</v>
      </c>
      <c r="I270" s="208"/>
      <c r="J270" s="209">
        <f>ROUND(I270*H270,2)</f>
        <v>0</v>
      </c>
      <c r="K270" s="205" t="s">
        <v>315</v>
      </c>
      <c r="L270" s="62"/>
      <c r="M270" s="210" t="s">
        <v>21</v>
      </c>
      <c r="N270" s="211" t="s">
        <v>45</v>
      </c>
      <c r="O270" s="43"/>
      <c r="P270" s="212">
        <f>O270*H270</f>
        <v>0</v>
      </c>
      <c r="Q270" s="212">
        <v>5.8E-4</v>
      </c>
      <c r="R270" s="212">
        <f>Q270*H270</f>
        <v>0.16425599999999999</v>
      </c>
      <c r="S270" s="212">
        <v>0</v>
      </c>
      <c r="T270" s="213">
        <f>S270*H270</f>
        <v>0</v>
      </c>
      <c r="AR270" s="25" t="s">
        <v>375</v>
      </c>
      <c r="AT270" s="25" t="s">
        <v>311</v>
      </c>
      <c r="AU270" s="25" t="s">
        <v>84</v>
      </c>
      <c r="AY270" s="25" t="s">
        <v>308</v>
      </c>
      <c r="BE270" s="214">
        <f>IF(N270="základní",J270,0)</f>
        <v>0</v>
      </c>
      <c r="BF270" s="214">
        <f>IF(N270="snížená",J270,0)</f>
        <v>0</v>
      </c>
      <c r="BG270" s="214">
        <f>IF(N270="zákl. přenesená",J270,0)</f>
        <v>0</v>
      </c>
      <c r="BH270" s="214">
        <f>IF(N270="sníž. přenesená",J270,0)</f>
        <v>0</v>
      </c>
      <c r="BI270" s="214">
        <f>IF(N270="nulová",J270,0)</f>
        <v>0</v>
      </c>
      <c r="BJ270" s="25" t="s">
        <v>82</v>
      </c>
      <c r="BK270" s="214">
        <f>ROUND(I270*H270,2)</f>
        <v>0</v>
      </c>
      <c r="BL270" s="25" t="s">
        <v>375</v>
      </c>
      <c r="BM270" s="25" t="s">
        <v>4894</v>
      </c>
    </row>
    <row r="271" spans="2:65" s="1" customFormat="1" ht="22.5" customHeight="1">
      <c r="B271" s="42"/>
      <c r="C271" s="277" t="s">
        <v>2067</v>
      </c>
      <c r="D271" s="277" t="s">
        <v>1079</v>
      </c>
      <c r="E271" s="278" t="s">
        <v>4771</v>
      </c>
      <c r="F271" s="279" t="s">
        <v>4772</v>
      </c>
      <c r="G271" s="280" t="s">
        <v>508</v>
      </c>
      <c r="H271" s="281">
        <v>288.86399999999998</v>
      </c>
      <c r="I271" s="282"/>
      <c r="J271" s="283">
        <f>ROUND(I271*H271,2)</f>
        <v>0</v>
      </c>
      <c r="K271" s="279" t="s">
        <v>315</v>
      </c>
      <c r="L271" s="284"/>
      <c r="M271" s="285" t="s">
        <v>21</v>
      </c>
      <c r="N271" s="286" t="s">
        <v>45</v>
      </c>
      <c r="O271" s="43"/>
      <c r="P271" s="212">
        <f>O271*H271</f>
        <v>0</v>
      </c>
      <c r="Q271" s="212">
        <v>6.0000000000000001E-3</v>
      </c>
      <c r="R271" s="212">
        <f>Q271*H271</f>
        <v>1.7331839999999998</v>
      </c>
      <c r="S271" s="212">
        <v>0</v>
      </c>
      <c r="T271" s="213">
        <f>S271*H271</f>
        <v>0</v>
      </c>
      <c r="AR271" s="25" t="s">
        <v>619</v>
      </c>
      <c r="AT271" s="25" t="s">
        <v>1079</v>
      </c>
      <c r="AU271" s="25" t="s">
        <v>84</v>
      </c>
      <c r="AY271" s="25" t="s">
        <v>308</v>
      </c>
      <c r="BE271" s="214">
        <f>IF(N271="základní",J271,0)</f>
        <v>0</v>
      </c>
      <c r="BF271" s="214">
        <f>IF(N271="snížená",J271,0)</f>
        <v>0</v>
      </c>
      <c r="BG271" s="214">
        <f>IF(N271="zákl. přenesená",J271,0)</f>
        <v>0</v>
      </c>
      <c r="BH271" s="214">
        <f>IF(N271="sníž. přenesená",J271,0)</f>
        <v>0</v>
      </c>
      <c r="BI271" s="214">
        <f>IF(N271="nulová",J271,0)</f>
        <v>0</v>
      </c>
      <c r="BJ271" s="25" t="s">
        <v>82</v>
      </c>
      <c r="BK271" s="214">
        <f>ROUND(I271*H271,2)</f>
        <v>0</v>
      </c>
      <c r="BL271" s="25" t="s">
        <v>375</v>
      </c>
      <c r="BM271" s="25" t="s">
        <v>4895</v>
      </c>
    </row>
    <row r="272" spans="2:65" s="1" customFormat="1" ht="27">
      <c r="B272" s="42"/>
      <c r="C272" s="64"/>
      <c r="D272" s="223" t="s">
        <v>1656</v>
      </c>
      <c r="E272" s="64"/>
      <c r="F272" s="292" t="s">
        <v>2550</v>
      </c>
      <c r="G272" s="64"/>
      <c r="H272" s="64"/>
      <c r="I272" s="173"/>
      <c r="J272" s="64"/>
      <c r="K272" s="64"/>
      <c r="L272" s="62"/>
      <c r="M272" s="291"/>
      <c r="N272" s="43"/>
      <c r="O272" s="43"/>
      <c r="P272" s="43"/>
      <c r="Q272" s="43"/>
      <c r="R272" s="43"/>
      <c r="S272" s="43"/>
      <c r="T272" s="79"/>
      <c r="AT272" s="25" t="s">
        <v>1656</v>
      </c>
      <c r="AU272" s="25" t="s">
        <v>84</v>
      </c>
    </row>
    <row r="273" spans="2:65" s="13" customFormat="1" ht="13.5">
      <c r="B273" s="233"/>
      <c r="C273" s="234"/>
      <c r="D273" s="246" t="s">
        <v>451</v>
      </c>
      <c r="E273" s="234"/>
      <c r="F273" s="257" t="s">
        <v>4896</v>
      </c>
      <c r="G273" s="234"/>
      <c r="H273" s="258">
        <v>288.86399999999998</v>
      </c>
      <c r="I273" s="238"/>
      <c r="J273" s="234"/>
      <c r="K273" s="234"/>
      <c r="L273" s="239"/>
      <c r="M273" s="240"/>
      <c r="N273" s="241"/>
      <c r="O273" s="241"/>
      <c r="P273" s="241"/>
      <c r="Q273" s="241"/>
      <c r="R273" s="241"/>
      <c r="S273" s="241"/>
      <c r="T273" s="242"/>
      <c r="AT273" s="243" t="s">
        <v>451</v>
      </c>
      <c r="AU273" s="243" t="s">
        <v>84</v>
      </c>
      <c r="AV273" s="13" t="s">
        <v>84</v>
      </c>
      <c r="AW273" s="13" t="s">
        <v>6</v>
      </c>
      <c r="AX273" s="13" t="s">
        <v>82</v>
      </c>
      <c r="AY273" s="243" t="s">
        <v>308</v>
      </c>
    </row>
    <row r="274" spans="2:65" s="1" customFormat="1" ht="22.5" customHeight="1">
      <c r="B274" s="42"/>
      <c r="C274" s="203" t="s">
        <v>2071</v>
      </c>
      <c r="D274" s="203" t="s">
        <v>311</v>
      </c>
      <c r="E274" s="204" t="s">
        <v>4775</v>
      </c>
      <c r="F274" s="205" t="s">
        <v>4776</v>
      </c>
      <c r="G274" s="206" t="s">
        <v>508</v>
      </c>
      <c r="H274" s="207">
        <v>283.2</v>
      </c>
      <c r="I274" s="208"/>
      <c r="J274" s="209">
        <f>ROUND(I274*H274,2)</f>
        <v>0</v>
      </c>
      <c r="K274" s="205" t="s">
        <v>315</v>
      </c>
      <c r="L274" s="62"/>
      <c r="M274" s="210" t="s">
        <v>21</v>
      </c>
      <c r="N274" s="211" t="s">
        <v>45</v>
      </c>
      <c r="O274" s="43"/>
      <c r="P274" s="212">
        <f>O274*H274</f>
        <v>0</v>
      </c>
      <c r="Q274" s="212">
        <v>5.8E-4</v>
      </c>
      <c r="R274" s="212">
        <f>Q274*H274</f>
        <v>0.16425599999999999</v>
      </c>
      <c r="S274" s="212">
        <v>0</v>
      </c>
      <c r="T274" s="213">
        <f>S274*H274</f>
        <v>0</v>
      </c>
      <c r="AR274" s="25" t="s">
        <v>375</v>
      </c>
      <c r="AT274" s="25" t="s">
        <v>311</v>
      </c>
      <c r="AU274" s="25" t="s">
        <v>84</v>
      </c>
      <c r="AY274" s="25" t="s">
        <v>308</v>
      </c>
      <c r="BE274" s="214">
        <f>IF(N274="základní",J274,0)</f>
        <v>0</v>
      </c>
      <c r="BF274" s="214">
        <f>IF(N274="snížená",J274,0)</f>
        <v>0</v>
      </c>
      <c r="BG274" s="214">
        <f>IF(N274="zákl. přenesená",J274,0)</f>
        <v>0</v>
      </c>
      <c r="BH274" s="214">
        <f>IF(N274="sníž. přenesená",J274,0)</f>
        <v>0</v>
      </c>
      <c r="BI274" s="214">
        <f>IF(N274="nulová",J274,0)</f>
        <v>0</v>
      </c>
      <c r="BJ274" s="25" t="s">
        <v>82</v>
      </c>
      <c r="BK274" s="214">
        <f>ROUND(I274*H274,2)</f>
        <v>0</v>
      </c>
      <c r="BL274" s="25" t="s">
        <v>375</v>
      </c>
      <c r="BM274" s="25" t="s">
        <v>4897</v>
      </c>
    </row>
    <row r="275" spans="2:65" s="1" customFormat="1" ht="22.5" customHeight="1">
      <c r="B275" s="42"/>
      <c r="C275" s="277" t="s">
        <v>2075</v>
      </c>
      <c r="D275" s="277" t="s">
        <v>1079</v>
      </c>
      <c r="E275" s="278" t="s">
        <v>4778</v>
      </c>
      <c r="F275" s="279" t="s">
        <v>4779</v>
      </c>
      <c r="G275" s="280" t="s">
        <v>449</v>
      </c>
      <c r="H275" s="281">
        <v>14.16</v>
      </c>
      <c r="I275" s="282"/>
      <c r="J275" s="283">
        <f>ROUND(I275*H275,2)</f>
        <v>0</v>
      </c>
      <c r="K275" s="279" t="s">
        <v>315</v>
      </c>
      <c r="L275" s="284"/>
      <c r="M275" s="285" t="s">
        <v>21</v>
      </c>
      <c r="N275" s="286" t="s">
        <v>45</v>
      </c>
      <c r="O275" s="43"/>
      <c r="P275" s="212">
        <f>O275*H275</f>
        <v>0</v>
      </c>
      <c r="Q275" s="212">
        <v>2.5000000000000001E-2</v>
      </c>
      <c r="R275" s="212">
        <f>Q275*H275</f>
        <v>0.35400000000000004</v>
      </c>
      <c r="S275" s="212">
        <v>0</v>
      </c>
      <c r="T275" s="213">
        <f>S275*H275</f>
        <v>0</v>
      </c>
      <c r="AR275" s="25" t="s">
        <v>619</v>
      </c>
      <c r="AT275" s="25" t="s">
        <v>1079</v>
      </c>
      <c r="AU275" s="25" t="s">
        <v>84</v>
      </c>
      <c r="AY275" s="25" t="s">
        <v>308</v>
      </c>
      <c r="BE275" s="214">
        <f>IF(N275="základní",J275,0)</f>
        <v>0</v>
      </c>
      <c r="BF275" s="214">
        <f>IF(N275="snížená",J275,0)</f>
        <v>0</v>
      </c>
      <c r="BG275" s="214">
        <f>IF(N275="zákl. přenesená",J275,0)</f>
        <v>0</v>
      </c>
      <c r="BH275" s="214">
        <f>IF(N275="sníž. přenesená",J275,0)</f>
        <v>0</v>
      </c>
      <c r="BI275" s="214">
        <f>IF(N275="nulová",J275,0)</f>
        <v>0</v>
      </c>
      <c r="BJ275" s="25" t="s">
        <v>82</v>
      </c>
      <c r="BK275" s="214">
        <f>ROUND(I275*H275,2)</f>
        <v>0</v>
      </c>
      <c r="BL275" s="25" t="s">
        <v>375</v>
      </c>
      <c r="BM275" s="25" t="s">
        <v>4898</v>
      </c>
    </row>
    <row r="276" spans="2:65" s="13" customFormat="1" ht="13.5">
      <c r="B276" s="233"/>
      <c r="C276" s="234"/>
      <c r="D276" s="246" t="s">
        <v>451</v>
      </c>
      <c r="E276" s="256" t="s">
        <v>21</v>
      </c>
      <c r="F276" s="257" t="s">
        <v>4899</v>
      </c>
      <c r="G276" s="234"/>
      <c r="H276" s="258">
        <v>14.16</v>
      </c>
      <c r="I276" s="238"/>
      <c r="J276" s="234"/>
      <c r="K276" s="234"/>
      <c r="L276" s="239"/>
      <c r="M276" s="240"/>
      <c r="N276" s="241"/>
      <c r="O276" s="241"/>
      <c r="P276" s="241"/>
      <c r="Q276" s="241"/>
      <c r="R276" s="241"/>
      <c r="S276" s="241"/>
      <c r="T276" s="242"/>
      <c r="AT276" s="243" t="s">
        <v>451</v>
      </c>
      <c r="AU276" s="243" t="s">
        <v>84</v>
      </c>
      <c r="AV276" s="13" t="s">
        <v>84</v>
      </c>
      <c r="AW276" s="13" t="s">
        <v>37</v>
      </c>
      <c r="AX276" s="13" t="s">
        <v>82</v>
      </c>
      <c r="AY276" s="243" t="s">
        <v>308</v>
      </c>
    </row>
    <row r="277" spans="2:65" s="1" customFormat="1" ht="31.5" customHeight="1">
      <c r="B277" s="42"/>
      <c r="C277" s="203" t="s">
        <v>2080</v>
      </c>
      <c r="D277" s="203" t="s">
        <v>311</v>
      </c>
      <c r="E277" s="204" t="s">
        <v>4842</v>
      </c>
      <c r="F277" s="205" t="s">
        <v>4843</v>
      </c>
      <c r="G277" s="206" t="s">
        <v>508</v>
      </c>
      <c r="H277" s="207">
        <v>28.8</v>
      </c>
      <c r="I277" s="208"/>
      <c r="J277" s="209">
        <f>ROUND(I277*H277,2)</f>
        <v>0</v>
      </c>
      <c r="K277" s="205" t="s">
        <v>21</v>
      </c>
      <c r="L277" s="62"/>
      <c r="M277" s="210" t="s">
        <v>21</v>
      </c>
      <c r="N277" s="211" t="s">
        <v>45</v>
      </c>
      <c r="O277" s="43"/>
      <c r="P277" s="212">
        <f>O277*H277</f>
        <v>0</v>
      </c>
      <c r="Q277" s="212">
        <v>6.0000000000000001E-3</v>
      </c>
      <c r="R277" s="212">
        <f>Q277*H277</f>
        <v>0.17280000000000001</v>
      </c>
      <c r="S277" s="212">
        <v>0</v>
      </c>
      <c r="T277" s="213">
        <f>S277*H277</f>
        <v>0</v>
      </c>
      <c r="AR277" s="25" t="s">
        <v>375</v>
      </c>
      <c r="AT277" s="25" t="s">
        <v>311</v>
      </c>
      <c r="AU277" s="25" t="s">
        <v>84</v>
      </c>
      <c r="AY277" s="25" t="s">
        <v>308</v>
      </c>
      <c r="BE277" s="214">
        <f>IF(N277="základní",J277,0)</f>
        <v>0</v>
      </c>
      <c r="BF277" s="214">
        <f>IF(N277="snížená",J277,0)</f>
        <v>0</v>
      </c>
      <c r="BG277" s="214">
        <f>IF(N277="zákl. přenesená",J277,0)</f>
        <v>0</v>
      </c>
      <c r="BH277" s="214">
        <f>IF(N277="sníž. přenesená",J277,0)</f>
        <v>0</v>
      </c>
      <c r="BI277" s="214">
        <f>IF(N277="nulová",J277,0)</f>
        <v>0</v>
      </c>
      <c r="BJ277" s="25" t="s">
        <v>82</v>
      </c>
      <c r="BK277" s="214">
        <f>ROUND(I277*H277,2)</f>
        <v>0</v>
      </c>
      <c r="BL277" s="25" t="s">
        <v>375</v>
      </c>
      <c r="BM277" s="25" t="s">
        <v>4900</v>
      </c>
    </row>
    <row r="278" spans="2:65" s="13" customFormat="1" ht="13.5">
      <c r="B278" s="233"/>
      <c r="C278" s="234"/>
      <c r="D278" s="246" t="s">
        <v>451</v>
      </c>
      <c r="E278" s="256" t="s">
        <v>21</v>
      </c>
      <c r="F278" s="257" t="s">
        <v>4901</v>
      </c>
      <c r="G278" s="234"/>
      <c r="H278" s="258">
        <v>28.8</v>
      </c>
      <c r="I278" s="238"/>
      <c r="J278" s="234"/>
      <c r="K278" s="234"/>
      <c r="L278" s="239"/>
      <c r="M278" s="240"/>
      <c r="N278" s="241"/>
      <c r="O278" s="241"/>
      <c r="P278" s="241"/>
      <c r="Q278" s="241"/>
      <c r="R278" s="241"/>
      <c r="S278" s="241"/>
      <c r="T278" s="242"/>
      <c r="AT278" s="243" t="s">
        <v>451</v>
      </c>
      <c r="AU278" s="243" t="s">
        <v>84</v>
      </c>
      <c r="AV278" s="13" t="s">
        <v>84</v>
      </c>
      <c r="AW278" s="13" t="s">
        <v>37</v>
      </c>
      <c r="AX278" s="13" t="s">
        <v>82</v>
      </c>
      <c r="AY278" s="243" t="s">
        <v>308</v>
      </c>
    </row>
    <row r="279" spans="2:65" s="1" customFormat="1" ht="22.5" customHeight="1">
      <c r="B279" s="42"/>
      <c r="C279" s="277" t="s">
        <v>2084</v>
      </c>
      <c r="D279" s="277" t="s">
        <v>1079</v>
      </c>
      <c r="E279" s="278" t="s">
        <v>2547</v>
      </c>
      <c r="F279" s="279" t="s">
        <v>2548</v>
      </c>
      <c r="G279" s="280" t="s">
        <v>449</v>
      </c>
      <c r="H279" s="281">
        <v>4.141</v>
      </c>
      <c r="I279" s="282"/>
      <c r="J279" s="283">
        <f>ROUND(I279*H279,2)</f>
        <v>0</v>
      </c>
      <c r="K279" s="279" t="s">
        <v>315</v>
      </c>
      <c r="L279" s="284"/>
      <c r="M279" s="285" t="s">
        <v>21</v>
      </c>
      <c r="N279" s="286" t="s">
        <v>45</v>
      </c>
      <c r="O279" s="43"/>
      <c r="P279" s="212">
        <f>O279*H279</f>
        <v>0</v>
      </c>
      <c r="Q279" s="212">
        <v>2.5000000000000001E-2</v>
      </c>
      <c r="R279" s="212">
        <f>Q279*H279</f>
        <v>0.10352500000000001</v>
      </c>
      <c r="S279" s="212">
        <v>0</v>
      </c>
      <c r="T279" s="213">
        <f>S279*H279</f>
        <v>0</v>
      </c>
      <c r="AR279" s="25" t="s">
        <v>619</v>
      </c>
      <c r="AT279" s="25" t="s">
        <v>1079</v>
      </c>
      <c r="AU279" s="25" t="s">
        <v>84</v>
      </c>
      <c r="AY279" s="25" t="s">
        <v>308</v>
      </c>
      <c r="BE279" s="214">
        <f>IF(N279="základní",J279,0)</f>
        <v>0</v>
      </c>
      <c r="BF279" s="214">
        <f>IF(N279="snížená",J279,0)</f>
        <v>0</v>
      </c>
      <c r="BG279" s="214">
        <f>IF(N279="zákl. přenesená",J279,0)</f>
        <v>0</v>
      </c>
      <c r="BH279" s="214">
        <f>IF(N279="sníž. přenesená",J279,0)</f>
        <v>0</v>
      </c>
      <c r="BI279" s="214">
        <f>IF(N279="nulová",J279,0)</f>
        <v>0</v>
      </c>
      <c r="BJ279" s="25" t="s">
        <v>82</v>
      </c>
      <c r="BK279" s="214">
        <f>ROUND(I279*H279,2)</f>
        <v>0</v>
      </c>
      <c r="BL279" s="25" t="s">
        <v>375</v>
      </c>
      <c r="BM279" s="25" t="s">
        <v>4902</v>
      </c>
    </row>
    <row r="280" spans="2:65" s="1" customFormat="1" ht="27">
      <c r="B280" s="42"/>
      <c r="C280" s="64"/>
      <c r="D280" s="223" t="s">
        <v>1656</v>
      </c>
      <c r="E280" s="64"/>
      <c r="F280" s="292" t="s">
        <v>2550</v>
      </c>
      <c r="G280" s="64"/>
      <c r="H280" s="64"/>
      <c r="I280" s="173"/>
      <c r="J280" s="64"/>
      <c r="K280" s="64"/>
      <c r="L280" s="62"/>
      <c r="M280" s="291"/>
      <c r="N280" s="43"/>
      <c r="O280" s="43"/>
      <c r="P280" s="43"/>
      <c r="Q280" s="43"/>
      <c r="R280" s="43"/>
      <c r="S280" s="43"/>
      <c r="T280" s="79"/>
      <c r="AT280" s="25" t="s">
        <v>1656</v>
      </c>
      <c r="AU280" s="25" t="s">
        <v>84</v>
      </c>
    </row>
    <row r="281" spans="2:65" s="13" customFormat="1" ht="13.5">
      <c r="B281" s="233"/>
      <c r="C281" s="234"/>
      <c r="D281" s="223" t="s">
        <v>451</v>
      </c>
      <c r="E281" s="235" t="s">
        <v>21</v>
      </c>
      <c r="F281" s="236" t="s">
        <v>4903</v>
      </c>
      <c r="G281" s="234"/>
      <c r="H281" s="237">
        <v>4.0599999999999996</v>
      </c>
      <c r="I281" s="238"/>
      <c r="J281" s="234"/>
      <c r="K281" s="234"/>
      <c r="L281" s="239"/>
      <c r="M281" s="240"/>
      <c r="N281" s="241"/>
      <c r="O281" s="241"/>
      <c r="P281" s="241"/>
      <c r="Q281" s="241"/>
      <c r="R281" s="241"/>
      <c r="S281" s="241"/>
      <c r="T281" s="242"/>
      <c r="AT281" s="243" t="s">
        <v>451</v>
      </c>
      <c r="AU281" s="243" t="s">
        <v>84</v>
      </c>
      <c r="AV281" s="13" t="s">
        <v>84</v>
      </c>
      <c r="AW281" s="13" t="s">
        <v>37</v>
      </c>
      <c r="AX281" s="13" t="s">
        <v>82</v>
      </c>
      <c r="AY281" s="243" t="s">
        <v>308</v>
      </c>
    </row>
    <row r="282" spans="2:65" s="13" customFormat="1" ht="13.5">
      <c r="B282" s="233"/>
      <c r="C282" s="234"/>
      <c r="D282" s="246" t="s">
        <v>451</v>
      </c>
      <c r="E282" s="234"/>
      <c r="F282" s="257" t="s">
        <v>4904</v>
      </c>
      <c r="G282" s="234"/>
      <c r="H282" s="258">
        <v>4.141</v>
      </c>
      <c r="I282" s="238"/>
      <c r="J282" s="234"/>
      <c r="K282" s="234"/>
      <c r="L282" s="239"/>
      <c r="M282" s="240"/>
      <c r="N282" s="241"/>
      <c r="O282" s="241"/>
      <c r="P282" s="241"/>
      <c r="Q282" s="241"/>
      <c r="R282" s="241"/>
      <c r="S282" s="241"/>
      <c r="T282" s="242"/>
      <c r="AT282" s="243" t="s">
        <v>451</v>
      </c>
      <c r="AU282" s="243" t="s">
        <v>84</v>
      </c>
      <c r="AV282" s="13" t="s">
        <v>84</v>
      </c>
      <c r="AW282" s="13" t="s">
        <v>6</v>
      </c>
      <c r="AX282" s="13" t="s">
        <v>82</v>
      </c>
      <c r="AY282" s="243" t="s">
        <v>308</v>
      </c>
    </row>
    <row r="283" spans="2:65" s="1" customFormat="1" ht="22.5" customHeight="1">
      <c r="B283" s="42"/>
      <c r="C283" s="277" t="s">
        <v>2088</v>
      </c>
      <c r="D283" s="277" t="s">
        <v>1079</v>
      </c>
      <c r="E283" s="278" t="s">
        <v>4905</v>
      </c>
      <c r="F283" s="279" t="s">
        <v>4906</v>
      </c>
      <c r="G283" s="280" t="s">
        <v>508</v>
      </c>
      <c r="H283" s="281">
        <v>17.544</v>
      </c>
      <c r="I283" s="282"/>
      <c r="J283" s="283">
        <f>ROUND(I283*H283,2)</f>
        <v>0</v>
      </c>
      <c r="K283" s="279" t="s">
        <v>315</v>
      </c>
      <c r="L283" s="284"/>
      <c r="M283" s="285" t="s">
        <v>21</v>
      </c>
      <c r="N283" s="286" t="s">
        <v>45</v>
      </c>
      <c r="O283" s="43"/>
      <c r="P283" s="212">
        <f>O283*H283</f>
        <v>0</v>
      </c>
      <c r="Q283" s="212">
        <v>5.4000000000000003E-3</v>
      </c>
      <c r="R283" s="212">
        <f>Q283*H283</f>
        <v>9.4737600000000005E-2</v>
      </c>
      <c r="S283" s="212">
        <v>0</v>
      </c>
      <c r="T283" s="213">
        <f>S283*H283</f>
        <v>0</v>
      </c>
      <c r="AR283" s="25" t="s">
        <v>619</v>
      </c>
      <c r="AT283" s="25" t="s">
        <v>1079</v>
      </c>
      <c r="AU283" s="25" t="s">
        <v>84</v>
      </c>
      <c r="AY283" s="25" t="s">
        <v>308</v>
      </c>
      <c r="BE283" s="214">
        <f>IF(N283="základní",J283,0)</f>
        <v>0</v>
      </c>
      <c r="BF283" s="214">
        <f>IF(N283="snížená",J283,0)</f>
        <v>0</v>
      </c>
      <c r="BG283" s="214">
        <f>IF(N283="zákl. přenesená",J283,0)</f>
        <v>0</v>
      </c>
      <c r="BH283" s="214">
        <f>IF(N283="sníž. přenesená",J283,0)</f>
        <v>0</v>
      </c>
      <c r="BI283" s="214">
        <f>IF(N283="nulová",J283,0)</f>
        <v>0</v>
      </c>
      <c r="BJ283" s="25" t="s">
        <v>82</v>
      </c>
      <c r="BK283" s="214">
        <f>ROUND(I283*H283,2)</f>
        <v>0</v>
      </c>
      <c r="BL283" s="25" t="s">
        <v>375</v>
      </c>
      <c r="BM283" s="25" t="s">
        <v>4907</v>
      </c>
    </row>
    <row r="284" spans="2:65" s="1" customFormat="1" ht="27">
      <c r="B284" s="42"/>
      <c r="C284" s="64"/>
      <c r="D284" s="223" t="s">
        <v>1656</v>
      </c>
      <c r="E284" s="64"/>
      <c r="F284" s="292" t="s">
        <v>2550</v>
      </c>
      <c r="G284" s="64"/>
      <c r="H284" s="64"/>
      <c r="I284" s="173"/>
      <c r="J284" s="64"/>
      <c r="K284" s="64"/>
      <c r="L284" s="62"/>
      <c r="M284" s="291"/>
      <c r="N284" s="43"/>
      <c r="O284" s="43"/>
      <c r="P284" s="43"/>
      <c r="Q284" s="43"/>
      <c r="R284" s="43"/>
      <c r="S284" s="43"/>
      <c r="T284" s="79"/>
      <c r="AT284" s="25" t="s">
        <v>1656</v>
      </c>
      <c r="AU284" s="25" t="s">
        <v>84</v>
      </c>
    </row>
    <row r="285" spans="2:65" s="13" customFormat="1" ht="13.5">
      <c r="B285" s="233"/>
      <c r="C285" s="234"/>
      <c r="D285" s="246" t="s">
        <v>451</v>
      </c>
      <c r="E285" s="234"/>
      <c r="F285" s="257" t="s">
        <v>4908</v>
      </c>
      <c r="G285" s="234"/>
      <c r="H285" s="258">
        <v>17.544</v>
      </c>
      <c r="I285" s="238"/>
      <c r="J285" s="234"/>
      <c r="K285" s="234"/>
      <c r="L285" s="239"/>
      <c r="M285" s="240"/>
      <c r="N285" s="241"/>
      <c r="O285" s="241"/>
      <c r="P285" s="241"/>
      <c r="Q285" s="241"/>
      <c r="R285" s="241"/>
      <c r="S285" s="241"/>
      <c r="T285" s="242"/>
      <c r="AT285" s="243" t="s">
        <v>451</v>
      </c>
      <c r="AU285" s="243" t="s">
        <v>84</v>
      </c>
      <c r="AV285" s="13" t="s">
        <v>84</v>
      </c>
      <c r="AW285" s="13" t="s">
        <v>6</v>
      </c>
      <c r="AX285" s="13" t="s">
        <v>82</v>
      </c>
      <c r="AY285" s="243" t="s">
        <v>308</v>
      </c>
    </row>
    <row r="286" spans="2:65" s="1" customFormat="1" ht="22.5" customHeight="1">
      <c r="B286" s="42"/>
      <c r="C286" s="203" t="s">
        <v>2091</v>
      </c>
      <c r="D286" s="203" t="s">
        <v>311</v>
      </c>
      <c r="E286" s="204" t="s">
        <v>2604</v>
      </c>
      <c r="F286" s="205" t="s">
        <v>2605</v>
      </c>
      <c r="G286" s="206" t="s">
        <v>719</v>
      </c>
      <c r="H286" s="207">
        <v>2.7869999999999999</v>
      </c>
      <c r="I286" s="208"/>
      <c r="J286" s="209">
        <f>ROUND(I286*H286,2)</f>
        <v>0</v>
      </c>
      <c r="K286" s="205" t="s">
        <v>315</v>
      </c>
      <c r="L286" s="62"/>
      <c r="M286" s="210" t="s">
        <v>21</v>
      </c>
      <c r="N286" s="211" t="s">
        <v>45</v>
      </c>
      <c r="O286" s="43"/>
      <c r="P286" s="212">
        <f>O286*H286</f>
        <v>0</v>
      </c>
      <c r="Q286" s="212">
        <v>0</v>
      </c>
      <c r="R286" s="212">
        <f>Q286*H286</f>
        <v>0</v>
      </c>
      <c r="S286" s="212">
        <v>0</v>
      </c>
      <c r="T286" s="213">
        <f>S286*H286</f>
        <v>0</v>
      </c>
      <c r="AR286" s="25" t="s">
        <v>375</v>
      </c>
      <c r="AT286" s="25" t="s">
        <v>311</v>
      </c>
      <c r="AU286" s="25" t="s">
        <v>84</v>
      </c>
      <c r="AY286" s="25" t="s">
        <v>308</v>
      </c>
      <c r="BE286" s="214">
        <f>IF(N286="základní",J286,0)</f>
        <v>0</v>
      </c>
      <c r="BF286" s="214">
        <f>IF(N286="snížená",J286,0)</f>
        <v>0</v>
      </c>
      <c r="BG286" s="214">
        <f>IF(N286="zákl. přenesená",J286,0)</f>
        <v>0</v>
      </c>
      <c r="BH286" s="214">
        <f>IF(N286="sníž. přenesená",J286,0)</f>
        <v>0</v>
      </c>
      <c r="BI286" s="214">
        <f>IF(N286="nulová",J286,0)</f>
        <v>0</v>
      </c>
      <c r="BJ286" s="25" t="s">
        <v>82</v>
      </c>
      <c r="BK286" s="214">
        <f>ROUND(I286*H286,2)</f>
        <v>0</v>
      </c>
      <c r="BL286" s="25" t="s">
        <v>375</v>
      </c>
      <c r="BM286" s="25" t="s">
        <v>4909</v>
      </c>
    </row>
    <row r="287" spans="2:65" s="11" customFormat="1" ht="37.35" customHeight="1">
      <c r="B287" s="186"/>
      <c r="C287" s="187"/>
      <c r="D287" s="188" t="s">
        <v>73</v>
      </c>
      <c r="E287" s="189" t="s">
        <v>4910</v>
      </c>
      <c r="F287" s="189" t="s">
        <v>4911</v>
      </c>
      <c r="G287" s="187"/>
      <c r="H287" s="187"/>
      <c r="I287" s="190"/>
      <c r="J287" s="191">
        <f>BK287</f>
        <v>0</v>
      </c>
      <c r="K287" s="187"/>
      <c r="L287" s="192"/>
      <c r="M287" s="193"/>
      <c r="N287" s="194"/>
      <c r="O287" s="194"/>
      <c r="P287" s="195">
        <f>P288+P296+P326</f>
        <v>0</v>
      </c>
      <c r="Q287" s="194"/>
      <c r="R287" s="195">
        <f>R288+R296+R326</f>
        <v>4.9640754999999999</v>
      </c>
      <c r="S287" s="194"/>
      <c r="T287" s="196">
        <f>T288+T296+T326</f>
        <v>0</v>
      </c>
      <c r="AR287" s="197" t="s">
        <v>84</v>
      </c>
      <c r="AT287" s="198" t="s">
        <v>73</v>
      </c>
      <c r="AU287" s="198" t="s">
        <v>74</v>
      </c>
      <c r="AY287" s="197" t="s">
        <v>308</v>
      </c>
      <c r="BK287" s="199">
        <f>BK288+BK296+BK326</f>
        <v>0</v>
      </c>
    </row>
    <row r="288" spans="2:65" s="11" customFormat="1" ht="19.899999999999999" customHeight="1">
      <c r="B288" s="186"/>
      <c r="C288" s="187"/>
      <c r="D288" s="200" t="s">
        <v>73</v>
      </c>
      <c r="E288" s="201" t="s">
        <v>2632</v>
      </c>
      <c r="F288" s="201" t="s">
        <v>2633</v>
      </c>
      <c r="G288" s="187"/>
      <c r="H288" s="187"/>
      <c r="I288" s="190"/>
      <c r="J288" s="202">
        <f>BK288</f>
        <v>0</v>
      </c>
      <c r="K288" s="187"/>
      <c r="L288" s="192"/>
      <c r="M288" s="193"/>
      <c r="N288" s="194"/>
      <c r="O288" s="194"/>
      <c r="P288" s="195">
        <f>SUM(P289:P295)</f>
        <v>0</v>
      </c>
      <c r="Q288" s="194"/>
      <c r="R288" s="195">
        <f>SUM(R289:R295)</f>
        <v>2.85684</v>
      </c>
      <c r="S288" s="194"/>
      <c r="T288" s="196">
        <f>SUM(T289:T295)</f>
        <v>0</v>
      </c>
      <c r="AR288" s="197" t="s">
        <v>84</v>
      </c>
      <c r="AT288" s="198" t="s">
        <v>73</v>
      </c>
      <c r="AU288" s="198" t="s">
        <v>82</v>
      </c>
      <c r="AY288" s="197" t="s">
        <v>308</v>
      </c>
      <c r="BK288" s="199">
        <f>SUM(BK289:BK295)</f>
        <v>0</v>
      </c>
    </row>
    <row r="289" spans="2:65" s="1" customFormat="1" ht="22.5" customHeight="1">
      <c r="B289" s="42"/>
      <c r="C289" s="203" t="s">
        <v>2094</v>
      </c>
      <c r="D289" s="203" t="s">
        <v>311</v>
      </c>
      <c r="E289" s="204" t="s">
        <v>4912</v>
      </c>
      <c r="F289" s="205" t="s">
        <v>4913</v>
      </c>
      <c r="G289" s="206" t="s">
        <v>508</v>
      </c>
      <c r="H289" s="207">
        <v>76</v>
      </c>
      <c r="I289" s="208"/>
      <c r="J289" s="209">
        <f>ROUND(I289*H289,2)</f>
        <v>0</v>
      </c>
      <c r="K289" s="205" t="s">
        <v>315</v>
      </c>
      <c r="L289" s="62"/>
      <c r="M289" s="210" t="s">
        <v>21</v>
      </c>
      <c r="N289" s="211" t="s">
        <v>45</v>
      </c>
      <c r="O289" s="43"/>
      <c r="P289" s="212">
        <f>O289*H289</f>
        <v>0</v>
      </c>
      <c r="Q289" s="212">
        <v>0</v>
      </c>
      <c r="R289" s="212">
        <f>Q289*H289</f>
        <v>0</v>
      </c>
      <c r="S289" s="212">
        <v>0</v>
      </c>
      <c r="T289" s="213">
        <f>S289*H289</f>
        <v>0</v>
      </c>
      <c r="AR289" s="25" t="s">
        <v>375</v>
      </c>
      <c r="AT289" s="25" t="s">
        <v>311</v>
      </c>
      <c r="AU289" s="25" t="s">
        <v>84</v>
      </c>
      <c r="AY289" s="25" t="s">
        <v>308</v>
      </c>
      <c r="BE289" s="214">
        <f>IF(N289="základní",J289,0)</f>
        <v>0</v>
      </c>
      <c r="BF289" s="214">
        <f>IF(N289="snížená",J289,0)</f>
        <v>0</v>
      </c>
      <c r="BG289" s="214">
        <f>IF(N289="zákl. přenesená",J289,0)</f>
        <v>0</v>
      </c>
      <c r="BH289" s="214">
        <f>IF(N289="sníž. přenesená",J289,0)</f>
        <v>0</v>
      </c>
      <c r="BI289" s="214">
        <f>IF(N289="nulová",J289,0)</f>
        <v>0</v>
      </c>
      <c r="BJ289" s="25" t="s">
        <v>82</v>
      </c>
      <c r="BK289" s="214">
        <f>ROUND(I289*H289,2)</f>
        <v>0</v>
      </c>
      <c r="BL289" s="25" t="s">
        <v>375</v>
      </c>
      <c r="BM289" s="25" t="s">
        <v>4914</v>
      </c>
    </row>
    <row r="290" spans="2:65" s="1" customFormat="1" ht="22.5" customHeight="1">
      <c r="B290" s="42"/>
      <c r="C290" s="277" t="s">
        <v>2098</v>
      </c>
      <c r="D290" s="277" t="s">
        <v>1079</v>
      </c>
      <c r="E290" s="278" t="s">
        <v>4915</v>
      </c>
      <c r="F290" s="279" t="s">
        <v>4916</v>
      </c>
      <c r="G290" s="280" t="s">
        <v>538</v>
      </c>
      <c r="H290" s="281">
        <v>243.2</v>
      </c>
      <c r="I290" s="282"/>
      <c r="J290" s="283">
        <f>ROUND(I290*H290,2)</f>
        <v>0</v>
      </c>
      <c r="K290" s="279" t="s">
        <v>21</v>
      </c>
      <c r="L290" s="284"/>
      <c r="M290" s="285" t="s">
        <v>21</v>
      </c>
      <c r="N290" s="286" t="s">
        <v>45</v>
      </c>
      <c r="O290" s="43"/>
      <c r="P290" s="212">
        <f>O290*H290</f>
        <v>0</v>
      </c>
      <c r="Q290" s="212">
        <v>3.5999999999999999E-3</v>
      </c>
      <c r="R290" s="212">
        <f>Q290*H290</f>
        <v>0.87551999999999996</v>
      </c>
      <c r="S290" s="212">
        <v>0</v>
      </c>
      <c r="T290" s="213">
        <f>S290*H290</f>
        <v>0</v>
      </c>
      <c r="AR290" s="25" t="s">
        <v>619</v>
      </c>
      <c r="AT290" s="25" t="s">
        <v>1079</v>
      </c>
      <c r="AU290" s="25" t="s">
        <v>84</v>
      </c>
      <c r="AY290" s="25" t="s">
        <v>308</v>
      </c>
      <c r="BE290" s="214">
        <f>IF(N290="základní",J290,0)</f>
        <v>0</v>
      </c>
      <c r="BF290" s="214">
        <f>IF(N290="snížená",J290,0)</f>
        <v>0</v>
      </c>
      <c r="BG290" s="214">
        <f>IF(N290="zákl. přenesená",J290,0)</f>
        <v>0</v>
      </c>
      <c r="BH290" s="214">
        <f>IF(N290="sníž. přenesená",J290,0)</f>
        <v>0</v>
      </c>
      <c r="BI290" s="214">
        <f>IF(N290="nulová",J290,0)</f>
        <v>0</v>
      </c>
      <c r="BJ290" s="25" t="s">
        <v>82</v>
      </c>
      <c r="BK290" s="214">
        <f>ROUND(I290*H290,2)</f>
        <v>0</v>
      </c>
      <c r="BL290" s="25" t="s">
        <v>375</v>
      </c>
      <c r="BM290" s="25" t="s">
        <v>4917</v>
      </c>
    </row>
    <row r="291" spans="2:65" s="13" customFormat="1" ht="13.5">
      <c r="B291" s="233"/>
      <c r="C291" s="234"/>
      <c r="D291" s="246" t="s">
        <v>451</v>
      </c>
      <c r="E291" s="234"/>
      <c r="F291" s="257" t="s">
        <v>4918</v>
      </c>
      <c r="G291" s="234"/>
      <c r="H291" s="258">
        <v>243.2</v>
      </c>
      <c r="I291" s="238"/>
      <c r="J291" s="234"/>
      <c r="K291" s="234"/>
      <c r="L291" s="239"/>
      <c r="M291" s="240"/>
      <c r="N291" s="241"/>
      <c r="O291" s="241"/>
      <c r="P291" s="241"/>
      <c r="Q291" s="241"/>
      <c r="R291" s="241"/>
      <c r="S291" s="241"/>
      <c r="T291" s="242"/>
      <c r="AT291" s="243" t="s">
        <v>451</v>
      </c>
      <c r="AU291" s="243" t="s">
        <v>84</v>
      </c>
      <c r="AV291" s="13" t="s">
        <v>84</v>
      </c>
      <c r="AW291" s="13" t="s">
        <v>6</v>
      </c>
      <c r="AX291" s="13" t="s">
        <v>82</v>
      </c>
      <c r="AY291" s="243" t="s">
        <v>308</v>
      </c>
    </row>
    <row r="292" spans="2:65" s="1" customFormat="1" ht="31.5" customHeight="1">
      <c r="B292" s="42"/>
      <c r="C292" s="203" t="s">
        <v>2100</v>
      </c>
      <c r="D292" s="203" t="s">
        <v>311</v>
      </c>
      <c r="E292" s="204" t="s">
        <v>4919</v>
      </c>
      <c r="F292" s="205" t="s">
        <v>4920</v>
      </c>
      <c r="G292" s="206" t="s">
        <v>508</v>
      </c>
      <c r="H292" s="207">
        <v>76</v>
      </c>
      <c r="I292" s="208"/>
      <c r="J292" s="209">
        <f>ROUND(I292*H292,2)</f>
        <v>0</v>
      </c>
      <c r="K292" s="205" t="s">
        <v>315</v>
      </c>
      <c r="L292" s="62"/>
      <c r="M292" s="210" t="s">
        <v>21</v>
      </c>
      <c r="N292" s="211" t="s">
        <v>45</v>
      </c>
      <c r="O292" s="43"/>
      <c r="P292" s="212">
        <f>O292*H292</f>
        <v>0</v>
      </c>
      <c r="Q292" s="212">
        <v>1.4999999999999999E-4</v>
      </c>
      <c r="R292" s="212">
        <f>Q292*H292</f>
        <v>1.1399999999999999E-2</v>
      </c>
      <c r="S292" s="212">
        <v>0</v>
      </c>
      <c r="T292" s="213">
        <f>S292*H292</f>
        <v>0</v>
      </c>
      <c r="AR292" s="25" t="s">
        <v>375</v>
      </c>
      <c r="AT292" s="25" t="s">
        <v>311</v>
      </c>
      <c r="AU292" s="25" t="s">
        <v>84</v>
      </c>
      <c r="AY292" s="25" t="s">
        <v>308</v>
      </c>
      <c r="BE292" s="214">
        <f>IF(N292="základní",J292,0)</f>
        <v>0</v>
      </c>
      <c r="BF292" s="214">
        <f>IF(N292="snížená",J292,0)</f>
        <v>0</v>
      </c>
      <c r="BG292" s="214">
        <f>IF(N292="zákl. přenesená",J292,0)</f>
        <v>0</v>
      </c>
      <c r="BH292" s="214">
        <f>IF(N292="sníž. přenesená",J292,0)</f>
        <v>0</v>
      </c>
      <c r="BI292" s="214">
        <f>IF(N292="nulová",J292,0)</f>
        <v>0</v>
      </c>
      <c r="BJ292" s="25" t="s">
        <v>82</v>
      </c>
      <c r="BK292" s="214">
        <f>ROUND(I292*H292,2)</f>
        <v>0</v>
      </c>
      <c r="BL292" s="25" t="s">
        <v>375</v>
      </c>
      <c r="BM292" s="25" t="s">
        <v>4921</v>
      </c>
    </row>
    <row r="293" spans="2:65" s="1" customFormat="1" ht="22.5" customHeight="1">
      <c r="B293" s="42"/>
      <c r="C293" s="277" t="s">
        <v>2103</v>
      </c>
      <c r="D293" s="277" t="s">
        <v>1079</v>
      </c>
      <c r="E293" s="278" t="s">
        <v>4922</v>
      </c>
      <c r="F293" s="279" t="s">
        <v>4923</v>
      </c>
      <c r="G293" s="280" t="s">
        <v>508</v>
      </c>
      <c r="H293" s="281">
        <v>82.08</v>
      </c>
      <c r="I293" s="282"/>
      <c r="J293" s="283">
        <f>ROUND(I293*H293,2)</f>
        <v>0</v>
      </c>
      <c r="K293" s="279" t="s">
        <v>21</v>
      </c>
      <c r="L293" s="284"/>
      <c r="M293" s="285" t="s">
        <v>21</v>
      </c>
      <c r="N293" s="286" t="s">
        <v>45</v>
      </c>
      <c r="O293" s="43"/>
      <c r="P293" s="212">
        <f>O293*H293</f>
        <v>0</v>
      </c>
      <c r="Q293" s="212">
        <v>2.4E-2</v>
      </c>
      <c r="R293" s="212">
        <f>Q293*H293</f>
        <v>1.9699199999999999</v>
      </c>
      <c r="S293" s="212">
        <v>0</v>
      </c>
      <c r="T293" s="213">
        <f>S293*H293</f>
        <v>0</v>
      </c>
      <c r="AR293" s="25" t="s">
        <v>619</v>
      </c>
      <c r="AT293" s="25" t="s">
        <v>1079</v>
      </c>
      <c r="AU293" s="25" t="s">
        <v>84</v>
      </c>
      <c r="AY293" s="25" t="s">
        <v>308</v>
      </c>
      <c r="BE293" s="214">
        <f>IF(N293="základní",J293,0)</f>
        <v>0</v>
      </c>
      <c r="BF293" s="214">
        <f>IF(N293="snížená",J293,0)</f>
        <v>0</v>
      </c>
      <c r="BG293" s="214">
        <f>IF(N293="zákl. přenesená",J293,0)</f>
        <v>0</v>
      </c>
      <c r="BH293" s="214">
        <f>IF(N293="sníž. přenesená",J293,0)</f>
        <v>0</v>
      </c>
      <c r="BI293" s="214">
        <f>IF(N293="nulová",J293,0)</f>
        <v>0</v>
      </c>
      <c r="BJ293" s="25" t="s">
        <v>82</v>
      </c>
      <c r="BK293" s="214">
        <f>ROUND(I293*H293,2)</f>
        <v>0</v>
      </c>
      <c r="BL293" s="25" t="s">
        <v>375</v>
      </c>
      <c r="BM293" s="25" t="s">
        <v>4924</v>
      </c>
    </row>
    <row r="294" spans="2:65" s="13" customFormat="1" ht="13.5">
      <c r="B294" s="233"/>
      <c r="C294" s="234"/>
      <c r="D294" s="246" t="s">
        <v>451</v>
      </c>
      <c r="E294" s="234"/>
      <c r="F294" s="257" t="s">
        <v>4925</v>
      </c>
      <c r="G294" s="234"/>
      <c r="H294" s="258">
        <v>82.08</v>
      </c>
      <c r="I294" s="238"/>
      <c r="J294" s="234"/>
      <c r="K294" s="234"/>
      <c r="L294" s="239"/>
      <c r="M294" s="240"/>
      <c r="N294" s="241"/>
      <c r="O294" s="241"/>
      <c r="P294" s="241"/>
      <c r="Q294" s="241"/>
      <c r="R294" s="241"/>
      <c r="S294" s="241"/>
      <c r="T294" s="242"/>
      <c r="AT294" s="243" t="s">
        <v>451</v>
      </c>
      <c r="AU294" s="243" t="s">
        <v>84</v>
      </c>
      <c r="AV294" s="13" t="s">
        <v>84</v>
      </c>
      <c r="AW294" s="13" t="s">
        <v>6</v>
      </c>
      <c r="AX294" s="13" t="s">
        <v>82</v>
      </c>
      <c r="AY294" s="243" t="s">
        <v>308</v>
      </c>
    </row>
    <row r="295" spans="2:65" s="1" customFormat="1" ht="22.5" customHeight="1">
      <c r="B295" s="42"/>
      <c r="C295" s="203" t="s">
        <v>2108</v>
      </c>
      <c r="D295" s="203" t="s">
        <v>311</v>
      </c>
      <c r="E295" s="204" t="s">
        <v>2654</v>
      </c>
      <c r="F295" s="205" t="s">
        <v>2655</v>
      </c>
      <c r="G295" s="206" t="s">
        <v>719</v>
      </c>
      <c r="H295" s="207">
        <v>2.8570000000000002</v>
      </c>
      <c r="I295" s="208"/>
      <c r="J295" s="209">
        <f>ROUND(I295*H295,2)</f>
        <v>0</v>
      </c>
      <c r="K295" s="205" t="s">
        <v>315</v>
      </c>
      <c r="L295" s="62"/>
      <c r="M295" s="210" t="s">
        <v>21</v>
      </c>
      <c r="N295" s="211" t="s">
        <v>45</v>
      </c>
      <c r="O295" s="43"/>
      <c r="P295" s="212">
        <f>O295*H295</f>
        <v>0</v>
      </c>
      <c r="Q295" s="212">
        <v>0</v>
      </c>
      <c r="R295" s="212">
        <f>Q295*H295</f>
        <v>0</v>
      </c>
      <c r="S295" s="212">
        <v>0</v>
      </c>
      <c r="T295" s="213">
        <f>S295*H295</f>
        <v>0</v>
      </c>
      <c r="AR295" s="25" t="s">
        <v>375</v>
      </c>
      <c r="AT295" s="25" t="s">
        <v>311</v>
      </c>
      <c r="AU295" s="25" t="s">
        <v>84</v>
      </c>
      <c r="AY295" s="25" t="s">
        <v>308</v>
      </c>
      <c r="BE295" s="214">
        <f>IF(N295="základní",J295,0)</f>
        <v>0</v>
      </c>
      <c r="BF295" s="214">
        <f>IF(N295="snížená",J295,0)</f>
        <v>0</v>
      </c>
      <c r="BG295" s="214">
        <f>IF(N295="zákl. přenesená",J295,0)</f>
        <v>0</v>
      </c>
      <c r="BH295" s="214">
        <f>IF(N295="sníž. přenesená",J295,0)</f>
        <v>0</v>
      </c>
      <c r="BI295" s="214">
        <f>IF(N295="nulová",J295,0)</f>
        <v>0</v>
      </c>
      <c r="BJ295" s="25" t="s">
        <v>82</v>
      </c>
      <c r="BK295" s="214">
        <f>ROUND(I295*H295,2)</f>
        <v>0</v>
      </c>
      <c r="BL295" s="25" t="s">
        <v>375</v>
      </c>
      <c r="BM295" s="25" t="s">
        <v>4926</v>
      </c>
    </row>
    <row r="296" spans="2:65" s="11" customFormat="1" ht="29.85" customHeight="1">
      <c r="B296" s="186"/>
      <c r="C296" s="187"/>
      <c r="D296" s="200" t="s">
        <v>73</v>
      </c>
      <c r="E296" s="201" t="s">
        <v>4702</v>
      </c>
      <c r="F296" s="201" t="s">
        <v>4703</v>
      </c>
      <c r="G296" s="187"/>
      <c r="H296" s="187"/>
      <c r="I296" s="190"/>
      <c r="J296" s="202">
        <f>BK296</f>
        <v>0</v>
      </c>
      <c r="K296" s="187"/>
      <c r="L296" s="192"/>
      <c r="M296" s="193"/>
      <c r="N296" s="194"/>
      <c r="O296" s="194"/>
      <c r="P296" s="195">
        <f>SUM(P297:P325)</f>
        <v>0</v>
      </c>
      <c r="Q296" s="194"/>
      <c r="R296" s="195">
        <f>SUM(R297:R325)</f>
        <v>1.3485054999999999</v>
      </c>
      <c r="S296" s="194"/>
      <c r="T296" s="196">
        <f>SUM(T297:T325)</f>
        <v>0</v>
      </c>
      <c r="AR296" s="197" t="s">
        <v>84</v>
      </c>
      <c r="AT296" s="198" t="s">
        <v>73</v>
      </c>
      <c r="AU296" s="198" t="s">
        <v>82</v>
      </c>
      <c r="AY296" s="197" t="s">
        <v>308</v>
      </c>
      <c r="BK296" s="199">
        <f>SUM(BK297:BK325)</f>
        <v>0</v>
      </c>
    </row>
    <row r="297" spans="2:65" s="1" customFormat="1" ht="22.5" customHeight="1">
      <c r="B297" s="42"/>
      <c r="C297" s="203" t="s">
        <v>2112</v>
      </c>
      <c r="D297" s="203" t="s">
        <v>311</v>
      </c>
      <c r="E297" s="204" t="s">
        <v>4711</v>
      </c>
      <c r="F297" s="205" t="s">
        <v>4712</v>
      </c>
      <c r="G297" s="206" t="s">
        <v>508</v>
      </c>
      <c r="H297" s="207">
        <v>77.599999999999994</v>
      </c>
      <c r="I297" s="208"/>
      <c r="J297" s="209">
        <f>ROUND(I297*H297,2)</f>
        <v>0</v>
      </c>
      <c r="K297" s="205" t="s">
        <v>315</v>
      </c>
      <c r="L297" s="62"/>
      <c r="M297" s="210" t="s">
        <v>21</v>
      </c>
      <c r="N297" s="211" t="s">
        <v>45</v>
      </c>
      <c r="O297" s="43"/>
      <c r="P297" s="212">
        <f>O297*H297</f>
        <v>0</v>
      </c>
      <c r="Q297" s="212">
        <v>0</v>
      </c>
      <c r="R297" s="212">
        <f>Q297*H297</f>
        <v>0</v>
      </c>
      <c r="S297" s="212">
        <v>0</v>
      </c>
      <c r="T297" s="213">
        <f>S297*H297</f>
        <v>0</v>
      </c>
      <c r="AR297" s="25" t="s">
        <v>375</v>
      </c>
      <c r="AT297" s="25" t="s">
        <v>311</v>
      </c>
      <c r="AU297" s="25" t="s">
        <v>84</v>
      </c>
      <c r="AY297" s="25" t="s">
        <v>308</v>
      </c>
      <c r="BE297" s="214">
        <f>IF(N297="základní",J297,0)</f>
        <v>0</v>
      </c>
      <c r="BF297" s="214">
        <f>IF(N297="snížená",J297,0)</f>
        <v>0</v>
      </c>
      <c r="BG297" s="214">
        <f>IF(N297="zákl. přenesená",J297,0)</f>
        <v>0</v>
      </c>
      <c r="BH297" s="214">
        <f>IF(N297="sníž. přenesená",J297,0)</f>
        <v>0</v>
      </c>
      <c r="BI297" s="214">
        <f>IF(N297="nulová",J297,0)</f>
        <v>0</v>
      </c>
      <c r="BJ297" s="25" t="s">
        <v>82</v>
      </c>
      <c r="BK297" s="214">
        <f>ROUND(I297*H297,2)</f>
        <v>0</v>
      </c>
      <c r="BL297" s="25" t="s">
        <v>375</v>
      </c>
      <c r="BM297" s="25" t="s">
        <v>4927</v>
      </c>
    </row>
    <row r="298" spans="2:65" s="1" customFormat="1" ht="22.5" customHeight="1">
      <c r="B298" s="42"/>
      <c r="C298" s="277" t="s">
        <v>2117</v>
      </c>
      <c r="D298" s="277" t="s">
        <v>1079</v>
      </c>
      <c r="E298" s="278" t="s">
        <v>2441</v>
      </c>
      <c r="F298" s="279" t="s">
        <v>2442</v>
      </c>
      <c r="G298" s="280" t="s">
        <v>508</v>
      </c>
      <c r="H298" s="281">
        <v>89.24</v>
      </c>
      <c r="I298" s="282"/>
      <c r="J298" s="283">
        <f>ROUND(I298*H298,2)</f>
        <v>0</v>
      </c>
      <c r="K298" s="279" t="s">
        <v>315</v>
      </c>
      <c r="L298" s="284"/>
      <c r="M298" s="285" t="s">
        <v>21</v>
      </c>
      <c r="N298" s="286" t="s">
        <v>45</v>
      </c>
      <c r="O298" s="43"/>
      <c r="P298" s="212">
        <f>O298*H298</f>
        <v>0</v>
      </c>
      <c r="Q298" s="212">
        <v>2.9999999999999997E-4</v>
      </c>
      <c r="R298" s="212">
        <f>Q298*H298</f>
        <v>2.6771999999999997E-2</v>
      </c>
      <c r="S298" s="212">
        <v>0</v>
      </c>
      <c r="T298" s="213">
        <f>S298*H298</f>
        <v>0</v>
      </c>
      <c r="AR298" s="25" t="s">
        <v>619</v>
      </c>
      <c r="AT298" s="25" t="s">
        <v>1079</v>
      </c>
      <c r="AU298" s="25" t="s">
        <v>84</v>
      </c>
      <c r="AY298" s="25" t="s">
        <v>308</v>
      </c>
      <c r="BE298" s="214">
        <f>IF(N298="základní",J298,0)</f>
        <v>0</v>
      </c>
      <c r="BF298" s="214">
        <f>IF(N298="snížená",J298,0)</f>
        <v>0</v>
      </c>
      <c r="BG298" s="214">
        <f>IF(N298="zákl. přenesená",J298,0)</f>
        <v>0</v>
      </c>
      <c r="BH298" s="214">
        <f>IF(N298="sníž. přenesená",J298,0)</f>
        <v>0</v>
      </c>
      <c r="BI298" s="214">
        <f>IF(N298="nulová",J298,0)</f>
        <v>0</v>
      </c>
      <c r="BJ298" s="25" t="s">
        <v>82</v>
      </c>
      <c r="BK298" s="214">
        <f>ROUND(I298*H298,2)</f>
        <v>0</v>
      </c>
      <c r="BL298" s="25" t="s">
        <v>375</v>
      </c>
      <c r="BM298" s="25" t="s">
        <v>4928</v>
      </c>
    </row>
    <row r="299" spans="2:65" s="1" customFormat="1" ht="40.5">
      <c r="B299" s="42"/>
      <c r="C299" s="64"/>
      <c r="D299" s="223" t="s">
        <v>1656</v>
      </c>
      <c r="E299" s="64"/>
      <c r="F299" s="292" t="s">
        <v>2444</v>
      </c>
      <c r="G299" s="64"/>
      <c r="H299" s="64"/>
      <c r="I299" s="173"/>
      <c r="J299" s="64"/>
      <c r="K299" s="64"/>
      <c r="L299" s="62"/>
      <c r="M299" s="291"/>
      <c r="N299" s="43"/>
      <c r="O299" s="43"/>
      <c r="P299" s="43"/>
      <c r="Q299" s="43"/>
      <c r="R299" s="43"/>
      <c r="S299" s="43"/>
      <c r="T299" s="79"/>
      <c r="AT299" s="25" t="s">
        <v>1656</v>
      </c>
      <c r="AU299" s="25" t="s">
        <v>84</v>
      </c>
    </row>
    <row r="300" spans="2:65" s="13" customFormat="1" ht="13.5">
      <c r="B300" s="233"/>
      <c r="C300" s="234"/>
      <c r="D300" s="246" t="s">
        <v>451</v>
      </c>
      <c r="E300" s="234"/>
      <c r="F300" s="257" t="s">
        <v>4929</v>
      </c>
      <c r="G300" s="234"/>
      <c r="H300" s="258">
        <v>89.24</v>
      </c>
      <c r="I300" s="238"/>
      <c r="J300" s="234"/>
      <c r="K300" s="234"/>
      <c r="L300" s="239"/>
      <c r="M300" s="240"/>
      <c r="N300" s="241"/>
      <c r="O300" s="241"/>
      <c r="P300" s="241"/>
      <c r="Q300" s="241"/>
      <c r="R300" s="241"/>
      <c r="S300" s="241"/>
      <c r="T300" s="242"/>
      <c r="AT300" s="243" t="s">
        <v>451</v>
      </c>
      <c r="AU300" s="243" t="s">
        <v>84</v>
      </c>
      <c r="AV300" s="13" t="s">
        <v>84</v>
      </c>
      <c r="AW300" s="13" t="s">
        <v>6</v>
      </c>
      <c r="AX300" s="13" t="s">
        <v>82</v>
      </c>
      <c r="AY300" s="243" t="s">
        <v>308</v>
      </c>
    </row>
    <row r="301" spans="2:65" s="1" customFormat="1" ht="22.5" customHeight="1">
      <c r="B301" s="42"/>
      <c r="C301" s="203" t="s">
        <v>2122</v>
      </c>
      <c r="D301" s="203" t="s">
        <v>311</v>
      </c>
      <c r="E301" s="204" t="s">
        <v>4726</v>
      </c>
      <c r="F301" s="205" t="s">
        <v>4727</v>
      </c>
      <c r="G301" s="206" t="s">
        <v>508</v>
      </c>
      <c r="H301" s="207">
        <v>85.8</v>
      </c>
      <c r="I301" s="208"/>
      <c r="J301" s="209">
        <f>ROUND(I301*H301,2)</f>
        <v>0</v>
      </c>
      <c r="K301" s="205" t="s">
        <v>315</v>
      </c>
      <c r="L301" s="62"/>
      <c r="M301" s="210" t="s">
        <v>21</v>
      </c>
      <c r="N301" s="211" t="s">
        <v>45</v>
      </c>
      <c r="O301" s="43"/>
      <c r="P301" s="212">
        <f>O301*H301</f>
        <v>0</v>
      </c>
      <c r="Q301" s="212">
        <v>0</v>
      </c>
      <c r="R301" s="212">
        <f>Q301*H301</f>
        <v>0</v>
      </c>
      <c r="S301" s="212">
        <v>0</v>
      </c>
      <c r="T301" s="213">
        <f>S301*H301</f>
        <v>0</v>
      </c>
      <c r="AR301" s="25" t="s">
        <v>375</v>
      </c>
      <c r="AT301" s="25" t="s">
        <v>311</v>
      </c>
      <c r="AU301" s="25" t="s">
        <v>84</v>
      </c>
      <c r="AY301" s="25" t="s">
        <v>308</v>
      </c>
      <c r="BE301" s="214">
        <f>IF(N301="základní",J301,0)</f>
        <v>0</v>
      </c>
      <c r="BF301" s="214">
        <f>IF(N301="snížená",J301,0)</f>
        <v>0</v>
      </c>
      <c r="BG301" s="214">
        <f>IF(N301="zákl. přenesená",J301,0)</f>
        <v>0</v>
      </c>
      <c r="BH301" s="214">
        <f>IF(N301="sníž. přenesená",J301,0)</f>
        <v>0</v>
      </c>
      <c r="BI301" s="214">
        <f>IF(N301="nulová",J301,0)</f>
        <v>0</v>
      </c>
      <c r="BJ301" s="25" t="s">
        <v>82</v>
      </c>
      <c r="BK301" s="214">
        <f>ROUND(I301*H301,2)</f>
        <v>0</v>
      </c>
      <c r="BL301" s="25" t="s">
        <v>375</v>
      </c>
      <c r="BM301" s="25" t="s">
        <v>4930</v>
      </c>
    </row>
    <row r="302" spans="2:65" s="13" customFormat="1" ht="13.5">
      <c r="B302" s="233"/>
      <c r="C302" s="234"/>
      <c r="D302" s="246" t="s">
        <v>451</v>
      </c>
      <c r="E302" s="256" t="s">
        <v>21</v>
      </c>
      <c r="F302" s="257" t="s">
        <v>4931</v>
      </c>
      <c r="G302" s="234"/>
      <c r="H302" s="258">
        <v>85.8</v>
      </c>
      <c r="I302" s="238"/>
      <c r="J302" s="234"/>
      <c r="K302" s="234"/>
      <c r="L302" s="239"/>
      <c r="M302" s="240"/>
      <c r="N302" s="241"/>
      <c r="O302" s="241"/>
      <c r="P302" s="241"/>
      <c r="Q302" s="241"/>
      <c r="R302" s="241"/>
      <c r="S302" s="241"/>
      <c r="T302" s="242"/>
      <c r="AT302" s="243" t="s">
        <v>451</v>
      </c>
      <c r="AU302" s="243" t="s">
        <v>84</v>
      </c>
      <c r="AV302" s="13" t="s">
        <v>84</v>
      </c>
      <c r="AW302" s="13" t="s">
        <v>37</v>
      </c>
      <c r="AX302" s="13" t="s">
        <v>82</v>
      </c>
      <c r="AY302" s="243" t="s">
        <v>308</v>
      </c>
    </row>
    <row r="303" spans="2:65" s="1" customFormat="1" ht="22.5" customHeight="1">
      <c r="B303" s="42"/>
      <c r="C303" s="277" t="s">
        <v>2126</v>
      </c>
      <c r="D303" s="277" t="s">
        <v>1079</v>
      </c>
      <c r="E303" s="278" t="s">
        <v>4729</v>
      </c>
      <c r="F303" s="279" t="s">
        <v>4730</v>
      </c>
      <c r="G303" s="280" t="s">
        <v>508</v>
      </c>
      <c r="H303" s="281">
        <v>98.67</v>
      </c>
      <c r="I303" s="282"/>
      <c r="J303" s="283">
        <f>ROUND(I303*H303,2)</f>
        <v>0</v>
      </c>
      <c r="K303" s="279" t="s">
        <v>21</v>
      </c>
      <c r="L303" s="284"/>
      <c r="M303" s="285" t="s">
        <v>21</v>
      </c>
      <c r="N303" s="286" t="s">
        <v>45</v>
      </c>
      <c r="O303" s="43"/>
      <c r="P303" s="212">
        <f>O303*H303</f>
        <v>0</v>
      </c>
      <c r="Q303" s="212">
        <v>3.8999999999999998E-3</v>
      </c>
      <c r="R303" s="212">
        <f>Q303*H303</f>
        <v>0.38481300000000002</v>
      </c>
      <c r="S303" s="212">
        <v>0</v>
      </c>
      <c r="T303" s="213">
        <f>S303*H303</f>
        <v>0</v>
      </c>
      <c r="AR303" s="25" t="s">
        <v>619</v>
      </c>
      <c r="AT303" s="25" t="s">
        <v>1079</v>
      </c>
      <c r="AU303" s="25" t="s">
        <v>84</v>
      </c>
      <c r="AY303" s="25" t="s">
        <v>308</v>
      </c>
      <c r="BE303" s="214">
        <f>IF(N303="základní",J303,0)</f>
        <v>0</v>
      </c>
      <c r="BF303" s="214">
        <f>IF(N303="snížená",J303,0)</f>
        <v>0</v>
      </c>
      <c r="BG303" s="214">
        <f>IF(N303="zákl. přenesená",J303,0)</f>
        <v>0</v>
      </c>
      <c r="BH303" s="214">
        <f>IF(N303="sníž. přenesená",J303,0)</f>
        <v>0</v>
      </c>
      <c r="BI303" s="214">
        <f>IF(N303="nulová",J303,0)</f>
        <v>0</v>
      </c>
      <c r="BJ303" s="25" t="s">
        <v>82</v>
      </c>
      <c r="BK303" s="214">
        <f>ROUND(I303*H303,2)</f>
        <v>0</v>
      </c>
      <c r="BL303" s="25" t="s">
        <v>375</v>
      </c>
      <c r="BM303" s="25" t="s">
        <v>4932</v>
      </c>
    </row>
    <row r="304" spans="2:65" s="1" customFormat="1" ht="40.5">
      <c r="B304" s="42"/>
      <c r="C304" s="64"/>
      <c r="D304" s="223" t="s">
        <v>1656</v>
      </c>
      <c r="E304" s="64"/>
      <c r="F304" s="292" t="s">
        <v>4732</v>
      </c>
      <c r="G304" s="64"/>
      <c r="H304" s="64"/>
      <c r="I304" s="173"/>
      <c r="J304" s="64"/>
      <c r="K304" s="64"/>
      <c r="L304" s="62"/>
      <c r="M304" s="291"/>
      <c r="N304" s="43"/>
      <c r="O304" s="43"/>
      <c r="P304" s="43"/>
      <c r="Q304" s="43"/>
      <c r="R304" s="43"/>
      <c r="S304" s="43"/>
      <c r="T304" s="79"/>
      <c r="AT304" s="25" t="s">
        <v>1656</v>
      </c>
      <c r="AU304" s="25" t="s">
        <v>84</v>
      </c>
    </row>
    <row r="305" spans="2:65" s="13" customFormat="1" ht="13.5">
      <c r="B305" s="233"/>
      <c r="C305" s="234"/>
      <c r="D305" s="246" t="s">
        <v>451</v>
      </c>
      <c r="E305" s="234"/>
      <c r="F305" s="257" t="s">
        <v>4933</v>
      </c>
      <c r="G305" s="234"/>
      <c r="H305" s="258">
        <v>98.67</v>
      </c>
      <c r="I305" s="238"/>
      <c r="J305" s="234"/>
      <c r="K305" s="234"/>
      <c r="L305" s="239"/>
      <c r="M305" s="240"/>
      <c r="N305" s="241"/>
      <c r="O305" s="241"/>
      <c r="P305" s="241"/>
      <c r="Q305" s="241"/>
      <c r="R305" s="241"/>
      <c r="S305" s="241"/>
      <c r="T305" s="242"/>
      <c r="AT305" s="243" t="s">
        <v>451</v>
      </c>
      <c r="AU305" s="243" t="s">
        <v>84</v>
      </c>
      <c r="AV305" s="13" t="s">
        <v>84</v>
      </c>
      <c r="AW305" s="13" t="s">
        <v>6</v>
      </c>
      <c r="AX305" s="13" t="s">
        <v>82</v>
      </c>
      <c r="AY305" s="243" t="s">
        <v>308</v>
      </c>
    </row>
    <row r="306" spans="2:65" s="1" customFormat="1" ht="22.5" customHeight="1">
      <c r="B306" s="42"/>
      <c r="C306" s="203" t="s">
        <v>2130</v>
      </c>
      <c r="D306" s="203" t="s">
        <v>311</v>
      </c>
      <c r="E306" s="204" t="s">
        <v>4717</v>
      </c>
      <c r="F306" s="205" t="s">
        <v>4718</v>
      </c>
      <c r="G306" s="206" t="s">
        <v>508</v>
      </c>
      <c r="H306" s="207">
        <v>85.8</v>
      </c>
      <c r="I306" s="208"/>
      <c r="J306" s="209">
        <f>ROUND(I306*H306,2)</f>
        <v>0</v>
      </c>
      <c r="K306" s="205" t="s">
        <v>315</v>
      </c>
      <c r="L306" s="62"/>
      <c r="M306" s="210" t="s">
        <v>21</v>
      </c>
      <c r="N306" s="211" t="s">
        <v>45</v>
      </c>
      <c r="O306" s="43"/>
      <c r="P306" s="212">
        <f>O306*H306</f>
        <v>0</v>
      </c>
      <c r="Q306" s="212">
        <v>8.8000000000000003E-4</v>
      </c>
      <c r="R306" s="212">
        <f>Q306*H306</f>
        <v>7.5504000000000002E-2</v>
      </c>
      <c r="S306" s="212">
        <v>0</v>
      </c>
      <c r="T306" s="213">
        <f>S306*H306</f>
        <v>0</v>
      </c>
      <c r="AR306" s="25" t="s">
        <v>375</v>
      </c>
      <c r="AT306" s="25" t="s">
        <v>311</v>
      </c>
      <c r="AU306" s="25" t="s">
        <v>84</v>
      </c>
      <c r="AY306" s="25" t="s">
        <v>308</v>
      </c>
      <c r="BE306" s="214">
        <f>IF(N306="základní",J306,0)</f>
        <v>0</v>
      </c>
      <c r="BF306" s="214">
        <f>IF(N306="snížená",J306,0)</f>
        <v>0</v>
      </c>
      <c r="BG306" s="214">
        <f>IF(N306="zákl. přenesená",J306,0)</f>
        <v>0</v>
      </c>
      <c r="BH306" s="214">
        <f>IF(N306="sníž. přenesená",J306,0)</f>
        <v>0</v>
      </c>
      <c r="BI306" s="214">
        <f>IF(N306="nulová",J306,0)</f>
        <v>0</v>
      </c>
      <c r="BJ306" s="25" t="s">
        <v>82</v>
      </c>
      <c r="BK306" s="214">
        <f>ROUND(I306*H306,2)</f>
        <v>0</v>
      </c>
      <c r="BL306" s="25" t="s">
        <v>375</v>
      </c>
      <c r="BM306" s="25" t="s">
        <v>4934</v>
      </c>
    </row>
    <row r="307" spans="2:65" s="13" customFormat="1" ht="13.5">
      <c r="B307" s="233"/>
      <c r="C307" s="234"/>
      <c r="D307" s="246" t="s">
        <v>451</v>
      </c>
      <c r="E307" s="256" t="s">
        <v>21</v>
      </c>
      <c r="F307" s="257" t="s">
        <v>4931</v>
      </c>
      <c r="G307" s="234"/>
      <c r="H307" s="258">
        <v>85.8</v>
      </c>
      <c r="I307" s="238"/>
      <c r="J307" s="234"/>
      <c r="K307" s="234"/>
      <c r="L307" s="239"/>
      <c r="M307" s="240"/>
      <c r="N307" s="241"/>
      <c r="O307" s="241"/>
      <c r="P307" s="241"/>
      <c r="Q307" s="241"/>
      <c r="R307" s="241"/>
      <c r="S307" s="241"/>
      <c r="T307" s="242"/>
      <c r="AT307" s="243" t="s">
        <v>451</v>
      </c>
      <c r="AU307" s="243" t="s">
        <v>84</v>
      </c>
      <c r="AV307" s="13" t="s">
        <v>84</v>
      </c>
      <c r="AW307" s="13" t="s">
        <v>37</v>
      </c>
      <c r="AX307" s="13" t="s">
        <v>82</v>
      </c>
      <c r="AY307" s="243" t="s">
        <v>308</v>
      </c>
    </row>
    <row r="308" spans="2:65" s="1" customFormat="1" ht="22.5" customHeight="1">
      <c r="B308" s="42"/>
      <c r="C308" s="277" t="s">
        <v>2134</v>
      </c>
      <c r="D308" s="277" t="s">
        <v>1079</v>
      </c>
      <c r="E308" s="278" t="s">
        <v>4721</v>
      </c>
      <c r="F308" s="279" t="s">
        <v>4722</v>
      </c>
      <c r="G308" s="280" t="s">
        <v>508</v>
      </c>
      <c r="H308" s="281">
        <v>98.67</v>
      </c>
      <c r="I308" s="282"/>
      <c r="J308" s="283">
        <f>ROUND(I308*H308,2)</f>
        <v>0</v>
      </c>
      <c r="K308" s="279" t="s">
        <v>21</v>
      </c>
      <c r="L308" s="284"/>
      <c r="M308" s="285" t="s">
        <v>21</v>
      </c>
      <c r="N308" s="286" t="s">
        <v>45</v>
      </c>
      <c r="O308" s="43"/>
      <c r="P308" s="212">
        <f>O308*H308</f>
        <v>0</v>
      </c>
      <c r="Q308" s="212">
        <v>3.8999999999999998E-3</v>
      </c>
      <c r="R308" s="212">
        <f>Q308*H308</f>
        <v>0.38481300000000002</v>
      </c>
      <c r="S308" s="212">
        <v>0</v>
      </c>
      <c r="T308" s="213">
        <f>S308*H308</f>
        <v>0</v>
      </c>
      <c r="AR308" s="25" t="s">
        <v>619</v>
      </c>
      <c r="AT308" s="25" t="s">
        <v>1079</v>
      </c>
      <c r="AU308" s="25" t="s">
        <v>84</v>
      </c>
      <c r="AY308" s="25" t="s">
        <v>308</v>
      </c>
      <c r="BE308" s="214">
        <f>IF(N308="základní",J308,0)</f>
        <v>0</v>
      </c>
      <c r="BF308" s="214">
        <f>IF(N308="snížená",J308,0)</f>
        <v>0</v>
      </c>
      <c r="BG308" s="214">
        <f>IF(N308="zákl. přenesená",J308,0)</f>
        <v>0</v>
      </c>
      <c r="BH308" s="214">
        <f>IF(N308="sníž. přenesená",J308,0)</f>
        <v>0</v>
      </c>
      <c r="BI308" s="214">
        <f>IF(N308="nulová",J308,0)</f>
        <v>0</v>
      </c>
      <c r="BJ308" s="25" t="s">
        <v>82</v>
      </c>
      <c r="BK308" s="214">
        <f>ROUND(I308*H308,2)</f>
        <v>0</v>
      </c>
      <c r="BL308" s="25" t="s">
        <v>375</v>
      </c>
      <c r="BM308" s="25" t="s">
        <v>4935</v>
      </c>
    </row>
    <row r="309" spans="2:65" s="1" customFormat="1" ht="40.5">
      <c r="B309" s="42"/>
      <c r="C309" s="64"/>
      <c r="D309" s="223" t="s">
        <v>1656</v>
      </c>
      <c r="E309" s="64"/>
      <c r="F309" s="292" t="s">
        <v>4724</v>
      </c>
      <c r="G309" s="64"/>
      <c r="H309" s="64"/>
      <c r="I309" s="173"/>
      <c r="J309" s="64"/>
      <c r="K309" s="64"/>
      <c r="L309" s="62"/>
      <c r="M309" s="291"/>
      <c r="N309" s="43"/>
      <c r="O309" s="43"/>
      <c r="P309" s="43"/>
      <c r="Q309" s="43"/>
      <c r="R309" s="43"/>
      <c r="S309" s="43"/>
      <c r="T309" s="79"/>
      <c r="AT309" s="25" t="s">
        <v>1656</v>
      </c>
      <c r="AU309" s="25" t="s">
        <v>84</v>
      </c>
    </row>
    <row r="310" spans="2:65" s="13" customFormat="1" ht="13.5">
      <c r="B310" s="233"/>
      <c r="C310" s="234"/>
      <c r="D310" s="246" t="s">
        <v>451</v>
      </c>
      <c r="E310" s="234"/>
      <c r="F310" s="257" t="s">
        <v>4933</v>
      </c>
      <c r="G310" s="234"/>
      <c r="H310" s="258">
        <v>98.67</v>
      </c>
      <c r="I310" s="238"/>
      <c r="J310" s="234"/>
      <c r="K310" s="234"/>
      <c r="L310" s="239"/>
      <c r="M310" s="240"/>
      <c r="N310" s="241"/>
      <c r="O310" s="241"/>
      <c r="P310" s="241"/>
      <c r="Q310" s="241"/>
      <c r="R310" s="241"/>
      <c r="S310" s="241"/>
      <c r="T310" s="242"/>
      <c r="AT310" s="243" t="s">
        <v>451</v>
      </c>
      <c r="AU310" s="243" t="s">
        <v>84</v>
      </c>
      <c r="AV310" s="13" t="s">
        <v>84</v>
      </c>
      <c r="AW310" s="13" t="s">
        <v>6</v>
      </c>
      <c r="AX310" s="13" t="s">
        <v>82</v>
      </c>
      <c r="AY310" s="243" t="s">
        <v>308</v>
      </c>
    </row>
    <row r="311" spans="2:65" s="1" customFormat="1" ht="22.5" customHeight="1">
      <c r="B311" s="42"/>
      <c r="C311" s="203" t="s">
        <v>2139</v>
      </c>
      <c r="D311" s="203" t="s">
        <v>311</v>
      </c>
      <c r="E311" s="204" t="s">
        <v>4733</v>
      </c>
      <c r="F311" s="205" t="s">
        <v>4734</v>
      </c>
      <c r="G311" s="206" t="s">
        <v>508</v>
      </c>
      <c r="H311" s="207">
        <v>89.3</v>
      </c>
      <c r="I311" s="208"/>
      <c r="J311" s="209">
        <f>ROUND(I311*H311,2)</f>
        <v>0</v>
      </c>
      <c r="K311" s="205" t="s">
        <v>315</v>
      </c>
      <c r="L311" s="62"/>
      <c r="M311" s="210" t="s">
        <v>21</v>
      </c>
      <c r="N311" s="211" t="s">
        <v>45</v>
      </c>
      <c r="O311" s="43"/>
      <c r="P311" s="212">
        <f>O311*H311</f>
        <v>0</v>
      </c>
      <c r="Q311" s="212">
        <v>3.6000000000000002E-4</v>
      </c>
      <c r="R311" s="212">
        <f>Q311*H311</f>
        <v>3.2148000000000003E-2</v>
      </c>
      <c r="S311" s="212">
        <v>0</v>
      </c>
      <c r="T311" s="213">
        <f>S311*H311</f>
        <v>0</v>
      </c>
      <c r="AR311" s="25" t="s">
        <v>375</v>
      </c>
      <c r="AT311" s="25" t="s">
        <v>311</v>
      </c>
      <c r="AU311" s="25" t="s">
        <v>84</v>
      </c>
      <c r="AY311" s="25" t="s">
        <v>308</v>
      </c>
      <c r="BE311" s="214">
        <f>IF(N311="základní",J311,0)</f>
        <v>0</v>
      </c>
      <c r="BF311" s="214">
        <f>IF(N311="snížená",J311,0)</f>
        <v>0</v>
      </c>
      <c r="BG311" s="214">
        <f>IF(N311="zákl. přenesená",J311,0)</f>
        <v>0</v>
      </c>
      <c r="BH311" s="214">
        <f>IF(N311="sníž. přenesená",J311,0)</f>
        <v>0</v>
      </c>
      <c r="BI311" s="214">
        <f>IF(N311="nulová",J311,0)</f>
        <v>0</v>
      </c>
      <c r="BJ311" s="25" t="s">
        <v>82</v>
      </c>
      <c r="BK311" s="214">
        <f>ROUND(I311*H311,2)</f>
        <v>0</v>
      </c>
      <c r="BL311" s="25" t="s">
        <v>375</v>
      </c>
      <c r="BM311" s="25" t="s">
        <v>4936</v>
      </c>
    </row>
    <row r="312" spans="2:65" s="1" customFormat="1" ht="22.5" customHeight="1">
      <c r="B312" s="42"/>
      <c r="C312" s="277" t="s">
        <v>2143</v>
      </c>
      <c r="D312" s="277" t="s">
        <v>1079</v>
      </c>
      <c r="E312" s="278" t="s">
        <v>4737</v>
      </c>
      <c r="F312" s="279" t="s">
        <v>4738</v>
      </c>
      <c r="G312" s="280" t="s">
        <v>508</v>
      </c>
      <c r="H312" s="281">
        <v>102.69499999999999</v>
      </c>
      <c r="I312" s="282"/>
      <c r="J312" s="283">
        <f>ROUND(I312*H312,2)</f>
        <v>0</v>
      </c>
      <c r="K312" s="279" t="s">
        <v>21</v>
      </c>
      <c r="L312" s="284"/>
      <c r="M312" s="285" t="s">
        <v>21</v>
      </c>
      <c r="N312" s="286" t="s">
        <v>45</v>
      </c>
      <c r="O312" s="43"/>
      <c r="P312" s="212">
        <f>O312*H312</f>
        <v>0</v>
      </c>
      <c r="Q312" s="212">
        <v>3.8999999999999998E-3</v>
      </c>
      <c r="R312" s="212">
        <f>Q312*H312</f>
        <v>0.40051049999999994</v>
      </c>
      <c r="S312" s="212">
        <v>0</v>
      </c>
      <c r="T312" s="213">
        <f>S312*H312</f>
        <v>0</v>
      </c>
      <c r="AR312" s="25" t="s">
        <v>619</v>
      </c>
      <c r="AT312" s="25" t="s">
        <v>1079</v>
      </c>
      <c r="AU312" s="25" t="s">
        <v>84</v>
      </c>
      <c r="AY312" s="25" t="s">
        <v>308</v>
      </c>
      <c r="BE312" s="214">
        <f>IF(N312="základní",J312,0)</f>
        <v>0</v>
      </c>
      <c r="BF312" s="214">
        <f>IF(N312="snížená",J312,0)</f>
        <v>0</v>
      </c>
      <c r="BG312" s="214">
        <f>IF(N312="zákl. přenesená",J312,0)</f>
        <v>0</v>
      </c>
      <c r="BH312" s="214">
        <f>IF(N312="sníž. přenesená",J312,0)</f>
        <v>0</v>
      </c>
      <c r="BI312" s="214">
        <f>IF(N312="nulová",J312,0)</f>
        <v>0</v>
      </c>
      <c r="BJ312" s="25" t="s">
        <v>82</v>
      </c>
      <c r="BK312" s="214">
        <f>ROUND(I312*H312,2)</f>
        <v>0</v>
      </c>
      <c r="BL312" s="25" t="s">
        <v>375</v>
      </c>
      <c r="BM312" s="25" t="s">
        <v>4937</v>
      </c>
    </row>
    <row r="313" spans="2:65" s="1" customFormat="1" ht="40.5">
      <c r="B313" s="42"/>
      <c r="C313" s="64"/>
      <c r="D313" s="223" t="s">
        <v>1656</v>
      </c>
      <c r="E313" s="64"/>
      <c r="F313" s="292" t="s">
        <v>4740</v>
      </c>
      <c r="G313" s="64"/>
      <c r="H313" s="64"/>
      <c r="I313" s="173"/>
      <c r="J313" s="64"/>
      <c r="K313" s="64"/>
      <c r="L313" s="62"/>
      <c r="M313" s="291"/>
      <c r="N313" s="43"/>
      <c r="O313" s="43"/>
      <c r="P313" s="43"/>
      <c r="Q313" s="43"/>
      <c r="R313" s="43"/>
      <c r="S313" s="43"/>
      <c r="T313" s="79"/>
      <c r="AT313" s="25" t="s">
        <v>1656</v>
      </c>
      <c r="AU313" s="25" t="s">
        <v>84</v>
      </c>
    </row>
    <row r="314" spans="2:65" s="13" customFormat="1" ht="13.5">
      <c r="B314" s="233"/>
      <c r="C314" s="234"/>
      <c r="D314" s="246" t="s">
        <v>451</v>
      </c>
      <c r="E314" s="234"/>
      <c r="F314" s="257" t="s">
        <v>4938</v>
      </c>
      <c r="G314" s="234"/>
      <c r="H314" s="258">
        <v>102.69499999999999</v>
      </c>
      <c r="I314" s="238"/>
      <c r="J314" s="234"/>
      <c r="K314" s="234"/>
      <c r="L314" s="239"/>
      <c r="M314" s="240"/>
      <c r="N314" s="241"/>
      <c r="O314" s="241"/>
      <c r="P314" s="241"/>
      <c r="Q314" s="241"/>
      <c r="R314" s="241"/>
      <c r="S314" s="241"/>
      <c r="T314" s="242"/>
      <c r="AT314" s="243" t="s">
        <v>451</v>
      </c>
      <c r="AU314" s="243" t="s">
        <v>84</v>
      </c>
      <c r="AV314" s="13" t="s">
        <v>84</v>
      </c>
      <c r="AW314" s="13" t="s">
        <v>6</v>
      </c>
      <c r="AX314" s="13" t="s">
        <v>82</v>
      </c>
      <c r="AY314" s="243" t="s">
        <v>308</v>
      </c>
    </row>
    <row r="315" spans="2:65" s="1" customFormat="1" ht="31.5" customHeight="1">
      <c r="B315" s="42"/>
      <c r="C315" s="203" t="s">
        <v>630</v>
      </c>
      <c r="D315" s="203" t="s">
        <v>311</v>
      </c>
      <c r="E315" s="204" t="s">
        <v>4742</v>
      </c>
      <c r="F315" s="205" t="s">
        <v>4743</v>
      </c>
      <c r="G315" s="206" t="s">
        <v>508</v>
      </c>
      <c r="H315" s="207">
        <v>89.3</v>
      </c>
      <c r="I315" s="208"/>
      <c r="J315" s="209">
        <f>ROUND(I315*H315,2)</f>
        <v>0</v>
      </c>
      <c r="K315" s="205" t="s">
        <v>315</v>
      </c>
      <c r="L315" s="62"/>
      <c r="M315" s="210" t="s">
        <v>21</v>
      </c>
      <c r="N315" s="211" t="s">
        <v>45</v>
      </c>
      <c r="O315" s="43"/>
      <c r="P315" s="212">
        <f>O315*H315</f>
        <v>0</v>
      </c>
      <c r="Q315" s="212">
        <v>0</v>
      </c>
      <c r="R315" s="212">
        <f>Q315*H315</f>
        <v>0</v>
      </c>
      <c r="S315" s="212">
        <v>0</v>
      </c>
      <c r="T315" s="213">
        <f>S315*H315</f>
        <v>0</v>
      </c>
      <c r="AR315" s="25" t="s">
        <v>375</v>
      </c>
      <c r="AT315" s="25" t="s">
        <v>311</v>
      </c>
      <c r="AU315" s="25" t="s">
        <v>84</v>
      </c>
      <c r="AY315" s="25" t="s">
        <v>308</v>
      </c>
      <c r="BE315" s="214">
        <f>IF(N315="základní",J315,0)</f>
        <v>0</v>
      </c>
      <c r="BF315" s="214">
        <f>IF(N315="snížená",J315,0)</f>
        <v>0</v>
      </c>
      <c r="BG315" s="214">
        <f>IF(N315="zákl. přenesená",J315,0)</f>
        <v>0</v>
      </c>
      <c r="BH315" s="214">
        <f>IF(N315="sníž. přenesená",J315,0)</f>
        <v>0</v>
      </c>
      <c r="BI315" s="214">
        <f>IF(N315="nulová",J315,0)</f>
        <v>0</v>
      </c>
      <c r="BJ315" s="25" t="s">
        <v>82</v>
      </c>
      <c r="BK315" s="214">
        <f>ROUND(I315*H315,2)</f>
        <v>0</v>
      </c>
      <c r="BL315" s="25" t="s">
        <v>375</v>
      </c>
      <c r="BM315" s="25" t="s">
        <v>4939</v>
      </c>
    </row>
    <row r="316" spans="2:65" s="13" customFormat="1" ht="13.5">
      <c r="B316" s="233"/>
      <c r="C316" s="234"/>
      <c r="D316" s="246" t="s">
        <v>451</v>
      </c>
      <c r="E316" s="256" t="s">
        <v>21</v>
      </c>
      <c r="F316" s="257" t="s">
        <v>4940</v>
      </c>
      <c r="G316" s="234"/>
      <c r="H316" s="258">
        <v>89.3</v>
      </c>
      <c r="I316" s="238"/>
      <c r="J316" s="234"/>
      <c r="K316" s="234"/>
      <c r="L316" s="239"/>
      <c r="M316" s="240"/>
      <c r="N316" s="241"/>
      <c r="O316" s="241"/>
      <c r="P316" s="241"/>
      <c r="Q316" s="241"/>
      <c r="R316" s="241"/>
      <c r="S316" s="241"/>
      <c r="T316" s="242"/>
      <c r="AT316" s="243" t="s">
        <v>451</v>
      </c>
      <c r="AU316" s="243" t="s">
        <v>84</v>
      </c>
      <c r="AV316" s="13" t="s">
        <v>84</v>
      </c>
      <c r="AW316" s="13" t="s">
        <v>37</v>
      </c>
      <c r="AX316" s="13" t="s">
        <v>82</v>
      </c>
      <c r="AY316" s="243" t="s">
        <v>308</v>
      </c>
    </row>
    <row r="317" spans="2:65" s="1" customFormat="1" ht="22.5" customHeight="1">
      <c r="B317" s="42"/>
      <c r="C317" s="277" t="s">
        <v>636</v>
      </c>
      <c r="D317" s="277" t="s">
        <v>1079</v>
      </c>
      <c r="E317" s="278" t="s">
        <v>4745</v>
      </c>
      <c r="F317" s="279" t="s">
        <v>4746</v>
      </c>
      <c r="G317" s="280" t="s">
        <v>4354</v>
      </c>
      <c r="H317" s="281">
        <v>29.469000000000001</v>
      </c>
      <c r="I317" s="282"/>
      <c r="J317" s="283">
        <f>ROUND(I317*H317,2)</f>
        <v>0</v>
      </c>
      <c r="K317" s="279" t="s">
        <v>315</v>
      </c>
      <c r="L317" s="284"/>
      <c r="M317" s="285" t="s">
        <v>21</v>
      </c>
      <c r="N317" s="286" t="s">
        <v>45</v>
      </c>
      <c r="O317" s="43"/>
      <c r="P317" s="212">
        <f>O317*H317</f>
        <v>0</v>
      </c>
      <c r="Q317" s="212">
        <v>1E-3</v>
      </c>
      <c r="R317" s="212">
        <f>Q317*H317</f>
        <v>2.9469000000000002E-2</v>
      </c>
      <c r="S317" s="212">
        <v>0</v>
      </c>
      <c r="T317" s="213">
        <f>S317*H317</f>
        <v>0</v>
      </c>
      <c r="AR317" s="25" t="s">
        <v>619</v>
      </c>
      <c r="AT317" s="25" t="s">
        <v>1079</v>
      </c>
      <c r="AU317" s="25" t="s">
        <v>84</v>
      </c>
      <c r="AY317" s="25" t="s">
        <v>308</v>
      </c>
      <c r="BE317" s="214">
        <f>IF(N317="základní",J317,0)</f>
        <v>0</v>
      </c>
      <c r="BF317" s="214">
        <f>IF(N317="snížená",J317,0)</f>
        <v>0</v>
      </c>
      <c r="BG317" s="214">
        <f>IF(N317="zákl. přenesená",J317,0)</f>
        <v>0</v>
      </c>
      <c r="BH317" s="214">
        <f>IF(N317="sníž. přenesená",J317,0)</f>
        <v>0</v>
      </c>
      <c r="BI317" s="214">
        <f>IF(N317="nulová",J317,0)</f>
        <v>0</v>
      </c>
      <c r="BJ317" s="25" t="s">
        <v>82</v>
      </c>
      <c r="BK317" s="214">
        <f>ROUND(I317*H317,2)</f>
        <v>0</v>
      </c>
      <c r="BL317" s="25" t="s">
        <v>375</v>
      </c>
      <c r="BM317" s="25" t="s">
        <v>4941</v>
      </c>
    </row>
    <row r="318" spans="2:65" s="13" customFormat="1" ht="13.5">
      <c r="B318" s="233"/>
      <c r="C318" s="234"/>
      <c r="D318" s="246" t="s">
        <v>451</v>
      </c>
      <c r="E318" s="234"/>
      <c r="F318" s="257" t="s">
        <v>4942</v>
      </c>
      <c r="G318" s="234"/>
      <c r="H318" s="258">
        <v>29.469000000000001</v>
      </c>
      <c r="I318" s="238"/>
      <c r="J318" s="234"/>
      <c r="K318" s="234"/>
      <c r="L318" s="239"/>
      <c r="M318" s="240"/>
      <c r="N318" s="241"/>
      <c r="O318" s="241"/>
      <c r="P318" s="241"/>
      <c r="Q318" s="241"/>
      <c r="R318" s="241"/>
      <c r="S318" s="241"/>
      <c r="T318" s="242"/>
      <c r="AT318" s="243" t="s">
        <v>451</v>
      </c>
      <c r="AU318" s="243" t="s">
        <v>84</v>
      </c>
      <c r="AV318" s="13" t="s">
        <v>84</v>
      </c>
      <c r="AW318" s="13" t="s">
        <v>6</v>
      </c>
      <c r="AX318" s="13" t="s">
        <v>82</v>
      </c>
      <c r="AY318" s="243" t="s">
        <v>308</v>
      </c>
    </row>
    <row r="319" spans="2:65" s="1" customFormat="1" ht="31.5" customHeight="1">
      <c r="B319" s="42"/>
      <c r="C319" s="203" t="s">
        <v>642</v>
      </c>
      <c r="D319" s="203" t="s">
        <v>311</v>
      </c>
      <c r="E319" s="204" t="s">
        <v>4756</v>
      </c>
      <c r="F319" s="205" t="s">
        <v>4757</v>
      </c>
      <c r="G319" s="206" t="s">
        <v>508</v>
      </c>
      <c r="H319" s="207">
        <v>11.4</v>
      </c>
      <c r="I319" s="208"/>
      <c r="J319" s="209">
        <f>ROUND(I319*H319,2)</f>
        <v>0</v>
      </c>
      <c r="K319" s="205" t="s">
        <v>21</v>
      </c>
      <c r="L319" s="62"/>
      <c r="M319" s="210" t="s">
        <v>21</v>
      </c>
      <c r="N319" s="211" t="s">
        <v>45</v>
      </c>
      <c r="O319" s="43"/>
      <c r="P319" s="212">
        <f>O319*H319</f>
        <v>0</v>
      </c>
      <c r="Q319" s="212">
        <v>9.3999999999999997E-4</v>
      </c>
      <c r="R319" s="212">
        <f>Q319*H319</f>
        <v>1.0716E-2</v>
      </c>
      <c r="S319" s="212">
        <v>0</v>
      </c>
      <c r="T319" s="213">
        <f>S319*H319</f>
        <v>0</v>
      </c>
      <c r="AR319" s="25" t="s">
        <v>375</v>
      </c>
      <c r="AT319" s="25" t="s">
        <v>311</v>
      </c>
      <c r="AU319" s="25" t="s">
        <v>84</v>
      </c>
      <c r="AY319" s="25" t="s">
        <v>308</v>
      </c>
      <c r="BE319" s="214">
        <f>IF(N319="základní",J319,0)</f>
        <v>0</v>
      </c>
      <c r="BF319" s="214">
        <f>IF(N319="snížená",J319,0)</f>
        <v>0</v>
      </c>
      <c r="BG319" s="214">
        <f>IF(N319="zákl. přenesená",J319,0)</f>
        <v>0</v>
      </c>
      <c r="BH319" s="214">
        <f>IF(N319="sníž. přenesená",J319,0)</f>
        <v>0</v>
      </c>
      <c r="BI319" s="214">
        <f>IF(N319="nulová",J319,0)</f>
        <v>0</v>
      </c>
      <c r="BJ319" s="25" t="s">
        <v>82</v>
      </c>
      <c r="BK319" s="214">
        <f>ROUND(I319*H319,2)</f>
        <v>0</v>
      </c>
      <c r="BL319" s="25" t="s">
        <v>375</v>
      </c>
      <c r="BM319" s="25" t="s">
        <v>4943</v>
      </c>
    </row>
    <row r="320" spans="2:65" s="13" customFormat="1" ht="13.5">
      <c r="B320" s="233"/>
      <c r="C320" s="234"/>
      <c r="D320" s="223" t="s">
        <v>451</v>
      </c>
      <c r="E320" s="235" t="s">
        <v>21</v>
      </c>
      <c r="F320" s="236" t="s">
        <v>4944</v>
      </c>
      <c r="G320" s="234"/>
      <c r="H320" s="237">
        <v>7.4</v>
      </c>
      <c r="I320" s="238"/>
      <c r="J320" s="234"/>
      <c r="K320" s="234"/>
      <c r="L320" s="239"/>
      <c r="M320" s="240"/>
      <c r="N320" s="241"/>
      <c r="O320" s="241"/>
      <c r="P320" s="241"/>
      <c r="Q320" s="241"/>
      <c r="R320" s="241"/>
      <c r="S320" s="241"/>
      <c r="T320" s="242"/>
      <c r="AT320" s="243" t="s">
        <v>451</v>
      </c>
      <c r="AU320" s="243" t="s">
        <v>84</v>
      </c>
      <c r="AV320" s="13" t="s">
        <v>84</v>
      </c>
      <c r="AW320" s="13" t="s">
        <v>37</v>
      </c>
      <c r="AX320" s="13" t="s">
        <v>74</v>
      </c>
      <c r="AY320" s="243" t="s">
        <v>308</v>
      </c>
    </row>
    <row r="321" spans="2:65" s="13" customFormat="1" ht="13.5">
      <c r="B321" s="233"/>
      <c r="C321" s="234"/>
      <c r="D321" s="223" t="s">
        <v>451</v>
      </c>
      <c r="E321" s="235" t="s">
        <v>21</v>
      </c>
      <c r="F321" s="236" t="s">
        <v>4945</v>
      </c>
      <c r="G321" s="234"/>
      <c r="H321" s="237">
        <v>4</v>
      </c>
      <c r="I321" s="238"/>
      <c r="J321" s="234"/>
      <c r="K321" s="234"/>
      <c r="L321" s="239"/>
      <c r="M321" s="240"/>
      <c r="N321" s="241"/>
      <c r="O321" s="241"/>
      <c r="P321" s="241"/>
      <c r="Q321" s="241"/>
      <c r="R321" s="241"/>
      <c r="S321" s="241"/>
      <c r="T321" s="242"/>
      <c r="AT321" s="243" t="s">
        <v>451</v>
      </c>
      <c r="AU321" s="243" t="s">
        <v>84</v>
      </c>
      <c r="AV321" s="13" t="s">
        <v>84</v>
      </c>
      <c r="AW321" s="13" t="s">
        <v>37</v>
      </c>
      <c r="AX321" s="13" t="s">
        <v>74</v>
      </c>
      <c r="AY321" s="243" t="s">
        <v>308</v>
      </c>
    </row>
    <row r="322" spans="2:65" s="14" customFormat="1" ht="13.5">
      <c r="B322" s="244"/>
      <c r="C322" s="245"/>
      <c r="D322" s="246" t="s">
        <v>451</v>
      </c>
      <c r="E322" s="247" t="s">
        <v>21</v>
      </c>
      <c r="F322" s="248" t="s">
        <v>459</v>
      </c>
      <c r="G322" s="245"/>
      <c r="H322" s="249">
        <v>11.4</v>
      </c>
      <c r="I322" s="250"/>
      <c r="J322" s="245"/>
      <c r="K322" s="245"/>
      <c r="L322" s="251"/>
      <c r="M322" s="252"/>
      <c r="N322" s="253"/>
      <c r="O322" s="253"/>
      <c r="P322" s="253"/>
      <c r="Q322" s="253"/>
      <c r="R322" s="253"/>
      <c r="S322" s="253"/>
      <c r="T322" s="254"/>
      <c r="AT322" s="255" t="s">
        <v>451</v>
      </c>
      <c r="AU322" s="255" t="s">
        <v>84</v>
      </c>
      <c r="AV322" s="14" t="s">
        <v>327</v>
      </c>
      <c r="AW322" s="14" t="s">
        <v>37</v>
      </c>
      <c r="AX322" s="14" t="s">
        <v>82</v>
      </c>
      <c r="AY322" s="255" t="s">
        <v>308</v>
      </c>
    </row>
    <row r="323" spans="2:65" s="1" customFormat="1" ht="31.5" customHeight="1">
      <c r="B323" s="42"/>
      <c r="C323" s="203" t="s">
        <v>2156</v>
      </c>
      <c r="D323" s="203" t="s">
        <v>311</v>
      </c>
      <c r="E323" s="204" t="s">
        <v>4761</v>
      </c>
      <c r="F323" s="205" t="s">
        <v>4762</v>
      </c>
      <c r="G323" s="206" t="s">
        <v>508</v>
      </c>
      <c r="H323" s="207">
        <v>4</v>
      </c>
      <c r="I323" s="208"/>
      <c r="J323" s="209">
        <f>ROUND(I323*H323,2)</f>
        <v>0</v>
      </c>
      <c r="K323" s="205" t="s">
        <v>21</v>
      </c>
      <c r="L323" s="62"/>
      <c r="M323" s="210" t="s">
        <v>21</v>
      </c>
      <c r="N323" s="211" t="s">
        <v>45</v>
      </c>
      <c r="O323" s="43"/>
      <c r="P323" s="212">
        <f>O323*H323</f>
        <v>0</v>
      </c>
      <c r="Q323" s="212">
        <v>9.3999999999999997E-4</v>
      </c>
      <c r="R323" s="212">
        <f>Q323*H323</f>
        <v>3.7599999999999999E-3</v>
      </c>
      <c r="S323" s="212">
        <v>0</v>
      </c>
      <c r="T323" s="213">
        <f>S323*H323</f>
        <v>0</v>
      </c>
      <c r="AR323" s="25" t="s">
        <v>375</v>
      </c>
      <c r="AT323" s="25" t="s">
        <v>311</v>
      </c>
      <c r="AU323" s="25" t="s">
        <v>84</v>
      </c>
      <c r="AY323" s="25" t="s">
        <v>308</v>
      </c>
      <c r="BE323" s="214">
        <f>IF(N323="základní",J323,0)</f>
        <v>0</v>
      </c>
      <c r="BF323" s="214">
        <f>IF(N323="snížená",J323,0)</f>
        <v>0</v>
      </c>
      <c r="BG323" s="214">
        <f>IF(N323="zákl. přenesená",J323,0)</f>
        <v>0</v>
      </c>
      <c r="BH323" s="214">
        <f>IF(N323="sníž. přenesená",J323,0)</f>
        <v>0</v>
      </c>
      <c r="BI323" s="214">
        <f>IF(N323="nulová",J323,0)</f>
        <v>0</v>
      </c>
      <c r="BJ323" s="25" t="s">
        <v>82</v>
      </c>
      <c r="BK323" s="214">
        <f>ROUND(I323*H323,2)</f>
        <v>0</v>
      </c>
      <c r="BL323" s="25" t="s">
        <v>375</v>
      </c>
      <c r="BM323" s="25" t="s">
        <v>4946</v>
      </c>
    </row>
    <row r="324" spans="2:65" s="13" customFormat="1" ht="13.5">
      <c r="B324" s="233"/>
      <c r="C324" s="234"/>
      <c r="D324" s="246" t="s">
        <v>451</v>
      </c>
      <c r="E324" s="256" t="s">
        <v>21</v>
      </c>
      <c r="F324" s="257" t="s">
        <v>4947</v>
      </c>
      <c r="G324" s="234"/>
      <c r="H324" s="258">
        <v>4</v>
      </c>
      <c r="I324" s="238"/>
      <c r="J324" s="234"/>
      <c r="K324" s="234"/>
      <c r="L324" s="239"/>
      <c r="M324" s="240"/>
      <c r="N324" s="241"/>
      <c r="O324" s="241"/>
      <c r="P324" s="241"/>
      <c r="Q324" s="241"/>
      <c r="R324" s="241"/>
      <c r="S324" s="241"/>
      <c r="T324" s="242"/>
      <c r="AT324" s="243" t="s">
        <v>451</v>
      </c>
      <c r="AU324" s="243" t="s">
        <v>84</v>
      </c>
      <c r="AV324" s="13" t="s">
        <v>84</v>
      </c>
      <c r="AW324" s="13" t="s">
        <v>37</v>
      </c>
      <c r="AX324" s="13" t="s">
        <v>82</v>
      </c>
      <c r="AY324" s="243" t="s">
        <v>308</v>
      </c>
    </row>
    <row r="325" spans="2:65" s="1" customFormat="1" ht="22.5" customHeight="1">
      <c r="B325" s="42"/>
      <c r="C325" s="203" t="s">
        <v>2161</v>
      </c>
      <c r="D325" s="203" t="s">
        <v>311</v>
      </c>
      <c r="E325" s="204" t="s">
        <v>4765</v>
      </c>
      <c r="F325" s="205" t="s">
        <v>4766</v>
      </c>
      <c r="G325" s="206" t="s">
        <v>719</v>
      </c>
      <c r="H325" s="207">
        <v>1.2889999999999999</v>
      </c>
      <c r="I325" s="208"/>
      <c r="J325" s="209">
        <f>ROUND(I325*H325,2)</f>
        <v>0</v>
      </c>
      <c r="K325" s="205" t="s">
        <v>315</v>
      </c>
      <c r="L325" s="62"/>
      <c r="M325" s="210" t="s">
        <v>21</v>
      </c>
      <c r="N325" s="211" t="s">
        <v>45</v>
      </c>
      <c r="O325" s="43"/>
      <c r="P325" s="212">
        <f>O325*H325</f>
        <v>0</v>
      </c>
      <c r="Q325" s="212">
        <v>0</v>
      </c>
      <c r="R325" s="212">
        <f>Q325*H325</f>
        <v>0</v>
      </c>
      <c r="S325" s="212">
        <v>0</v>
      </c>
      <c r="T325" s="213">
        <f>S325*H325</f>
        <v>0</v>
      </c>
      <c r="AR325" s="25" t="s">
        <v>375</v>
      </c>
      <c r="AT325" s="25" t="s">
        <v>311</v>
      </c>
      <c r="AU325" s="25" t="s">
        <v>84</v>
      </c>
      <c r="AY325" s="25" t="s">
        <v>308</v>
      </c>
      <c r="BE325" s="214">
        <f>IF(N325="základní",J325,0)</f>
        <v>0</v>
      </c>
      <c r="BF325" s="214">
        <f>IF(N325="snížená",J325,0)</f>
        <v>0</v>
      </c>
      <c r="BG325" s="214">
        <f>IF(N325="zákl. přenesená",J325,0)</f>
        <v>0</v>
      </c>
      <c r="BH325" s="214">
        <f>IF(N325="sníž. přenesená",J325,0)</f>
        <v>0</v>
      </c>
      <c r="BI325" s="214">
        <f>IF(N325="nulová",J325,0)</f>
        <v>0</v>
      </c>
      <c r="BJ325" s="25" t="s">
        <v>82</v>
      </c>
      <c r="BK325" s="214">
        <f>ROUND(I325*H325,2)</f>
        <v>0</v>
      </c>
      <c r="BL325" s="25" t="s">
        <v>375</v>
      </c>
      <c r="BM325" s="25" t="s">
        <v>4948</v>
      </c>
    </row>
    <row r="326" spans="2:65" s="11" customFormat="1" ht="29.85" customHeight="1">
      <c r="B326" s="186"/>
      <c r="C326" s="187"/>
      <c r="D326" s="200" t="s">
        <v>73</v>
      </c>
      <c r="E326" s="201" t="s">
        <v>2499</v>
      </c>
      <c r="F326" s="201" t="s">
        <v>2500</v>
      </c>
      <c r="G326" s="187"/>
      <c r="H326" s="187"/>
      <c r="I326" s="190"/>
      <c r="J326" s="202">
        <f>BK326</f>
        <v>0</v>
      </c>
      <c r="K326" s="187"/>
      <c r="L326" s="192"/>
      <c r="M326" s="193"/>
      <c r="N326" s="194"/>
      <c r="O326" s="194"/>
      <c r="P326" s="195">
        <f>SUM(P327:P339)</f>
        <v>0</v>
      </c>
      <c r="Q326" s="194"/>
      <c r="R326" s="195">
        <f>SUM(R327:R339)</f>
        <v>0.7587299999999999</v>
      </c>
      <c r="S326" s="194"/>
      <c r="T326" s="196">
        <f>SUM(T327:T339)</f>
        <v>0</v>
      </c>
      <c r="AR326" s="197" t="s">
        <v>84</v>
      </c>
      <c r="AT326" s="198" t="s">
        <v>73</v>
      </c>
      <c r="AU326" s="198" t="s">
        <v>82</v>
      </c>
      <c r="AY326" s="197" t="s">
        <v>308</v>
      </c>
      <c r="BK326" s="199">
        <f>SUM(BK327:BK339)</f>
        <v>0</v>
      </c>
    </row>
    <row r="327" spans="2:65" s="1" customFormat="1" ht="31.5" customHeight="1">
      <c r="B327" s="42"/>
      <c r="C327" s="203" t="s">
        <v>2166</v>
      </c>
      <c r="D327" s="203" t="s">
        <v>311</v>
      </c>
      <c r="E327" s="204" t="s">
        <v>4768</v>
      </c>
      <c r="F327" s="205" t="s">
        <v>4769</v>
      </c>
      <c r="G327" s="206" t="s">
        <v>508</v>
      </c>
      <c r="H327" s="207">
        <v>76</v>
      </c>
      <c r="I327" s="208"/>
      <c r="J327" s="209">
        <f>ROUND(I327*H327,2)</f>
        <v>0</v>
      </c>
      <c r="K327" s="205" t="s">
        <v>315</v>
      </c>
      <c r="L327" s="62"/>
      <c r="M327" s="210" t="s">
        <v>21</v>
      </c>
      <c r="N327" s="211" t="s">
        <v>45</v>
      </c>
      <c r="O327" s="43"/>
      <c r="P327" s="212">
        <f>O327*H327</f>
        <v>0</v>
      </c>
      <c r="Q327" s="212">
        <v>5.8E-4</v>
      </c>
      <c r="R327" s="212">
        <f>Q327*H327</f>
        <v>4.4080000000000001E-2</v>
      </c>
      <c r="S327" s="212">
        <v>0</v>
      </c>
      <c r="T327" s="213">
        <f>S327*H327</f>
        <v>0</v>
      </c>
      <c r="AR327" s="25" t="s">
        <v>375</v>
      </c>
      <c r="AT327" s="25" t="s">
        <v>311</v>
      </c>
      <c r="AU327" s="25" t="s">
        <v>84</v>
      </c>
      <c r="AY327" s="25" t="s">
        <v>308</v>
      </c>
      <c r="BE327" s="214">
        <f>IF(N327="základní",J327,0)</f>
        <v>0</v>
      </c>
      <c r="BF327" s="214">
        <f>IF(N327="snížená",J327,0)</f>
        <v>0</v>
      </c>
      <c r="BG327" s="214">
        <f>IF(N327="zákl. přenesená",J327,0)</f>
        <v>0</v>
      </c>
      <c r="BH327" s="214">
        <f>IF(N327="sníž. přenesená",J327,0)</f>
        <v>0</v>
      </c>
      <c r="BI327" s="214">
        <f>IF(N327="nulová",J327,0)</f>
        <v>0</v>
      </c>
      <c r="BJ327" s="25" t="s">
        <v>82</v>
      </c>
      <c r="BK327" s="214">
        <f>ROUND(I327*H327,2)</f>
        <v>0</v>
      </c>
      <c r="BL327" s="25" t="s">
        <v>375</v>
      </c>
      <c r="BM327" s="25" t="s">
        <v>4949</v>
      </c>
    </row>
    <row r="328" spans="2:65" s="1" customFormat="1" ht="22.5" customHeight="1">
      <c r="B328" s="42"/>
      <c r="C328" s="277" t="s">
        <v>2172</v>
      </c>
      <c r="D328" s="277" t="s">
        <v>1079</v>
      </c>
      <c r="E328" s="278" t="s">
        <v>4771</v>
      </c>
      <c r="F328" s="279" t="s">
        <v>4772</v>
      </c>
      <c r="G328" s="280" t="s">
        <v>508</v>
      </c>
      <c r="H328" s="281">
        <v>77.52</v>
      </c>
      <c r="I328" s="282"/>
      <c r="J328" s="283">
        <f>ROUND(I328*H328,2)</f>
        <v>0</v>
      </c>
      <c r="K328" s="279" t="s">
        <v>315</v>
      </c>
      <c r="L328" s="284"/>
      <c r="M328" s="285" t="s">
        <v>21</v>
      </c>
      <c r="N328" s="286" t="s">
        <v>45</v>
      </c>
      <c r="O328" s="43"/>
      <c r="P328" s="212">
        <f>O328*H328</f>
        <v>0</v>
      </c>
      <c r="Q328" s="212">
        <v>6.0000000000000001E-3</v>
      </c>
      <c r="R328" s="212">
        <f>Q328*H328</f>
        <v>0.46511999999999998</v>
      </c>
      <c r="S328" s="212">
        <v>0</v>
      </c>
      <c r="T328" s="213">
        <f>S328*H328</f>
        <v>0</v>
      </c>
      <c r="AR328" s="25" t="s">
        <v>619</v>
      </c>
      <c r="AT328" s="25" t="s">
        <v>1079</v>
      </c>
      <c r="AU328" s="25" t="s">
        <v>84</v>
      </c>
      <c r="AY328" s="25" t="s">
        <v>308</v>
      </c>
      <c r="BE328" s="214">
        <f>IF(N328="základní",J328,0)</f>
        <v>0</v>
      </c>
      <c r="BF328" s="214">
        <f>IF(N328="snížená",J328,0)</f>
        <v>0</v>
      </c>
      <c r="BG328" s="214">
        <f>IF(N328="zákl. přenesená",J328,0)</f>
        <v>0</v>
      </c>
      <c r="BH328" s="214">
        <f>IF(N328="sníž. přenesená",J328,0)</f>
        <v>0</v>
      </c>
      <c r="BI328" s="214">
        <f>IF(N328="nulová",J328,0)</f>
        <v>0</v>
      </c>
      <c r="BJ328" s="25" t="s">
        <v>82</v>
      </c>
      <c r="BK328" s="214">
        <f>ROUND(I328*H328,2)</f>
        <v>0</v>
      </c>
      <c r="BL328" s="25" t="s">
        <v>375</v>
      </c>
      <c r="BM328" s="25" t="s">
        <v>4950</v>
      </c>
    </row>
    <row r="329" spans="2:65" s="1" customFormat="1" ht="27">
      <c r="B329" s="42"/>
      <c r="C329" s="64"/>
      <c r="D329" s="223" t="s">
        <v>1656</v>
      </c>
      <c r="E329" s="64"/>
      <c r="F329" s="292" t="s">
        <v>2550</v>
      </c>
      <c r="G329" s="64"/>
      <c r="H329" s="64"/>
      <c r="I329" s="173"/>
      <c r="J329" s="64"/>
      <c r="K329" s="64"/>
      <c r="L329" s="62"/>
      <c r="M329" s="291"/>
      <c r="N329" s="43"/>
      <c r="O329" s="43"/>
      <c r="P329" s="43"/>
      <c r="Q329" s="43"/>
      <c r="R329" s="43"/>
      <c r="S329" s="43"/>
      <c r="T329" s="79"/>
      <c r="AT329" s="25" t="s">
        <v>1656</v>
      </c>
      <c r="AU329" s="25" t="s">
        <v>84</v>
      </c>
    </row>
    <row r="330" spans="2:65" s="13" customFormat="1" ht="13.5">
      <c r="B330" s="233"/>
      <c r="C330" s="234"/>
      <c r="D330" s="246" t="s">
        <v>451</v>
      </c>
      <c r="E330" s="234"/>
      <c r="F330" s="257" t="s">
        <v>4951</v>
      </c>
      <c r="G330" s="234"/>
      <c r="H330" s="258">
        <v>77.52</v>
      </c>
      <c r="I330" s="238"/>
      <c r="J330" s="234"/>
      <c r="K330" s="234"/>
      <c r="L330" s="239"/>
      <c r="M330" s="240"/>
      <c r="N330" s="241"/>
      <c r="O330" s="241"/>
      <c r="P330" s="241"/>
      <c r="Q330" s="241"/>
      <c r="R330" s="241"/>
      <c r="S330" s="241"/>
      <c r="T330" s="242"/>
      <c r="AT330" s="243" t="s">
        <v>451</v>
      </c>
      <c r="AU330" s="243" t="s">
        <v>84</v>
      </c>
      <c r="AV330" s="13" t="s">
        <v>84</v>
      </c>
      <c r="AW330" s="13" t="s">
        <v>6</v>
      </c>
      <c r="AX330" s="13" t="s">
        <v>82</v>
      </c>
      <c r="AY330" s="243" t="s">
        <v>308</v>
      </c>
    </row>
    <row r="331" spans="2:65" s="1" customFormat="1" ht="22.5" customHeight="1">
      <c r="B331" s="42"/>
      <c r="C331" s="203" t="s">
        <v>2176</v>
      </c>
      <c r="D331" s="203" t="s">
        <v>311</v>
      </c>
      <c r="E331" s="204" t="s">
        <v>4775</v>
      </c>
      <c r="F331" s="205" t="s">
        <v>4776</v>
      </c>
      <c r="G331" s="206" t="s">
        <v>508</v>
      </c>
      <c r="H331" s="207">
        <v>76</v>
      </c>
      <c r="I331" s="208"/>
      <c r="J331" s="209">
        <f>ROUND(I331*H331,2)</f>
        <v>0</v>
      </c>
      <c r="K331" s="205" t="s">
        <v>315</v>
      </c>
      <c r="L331" s="62"/>
      <c r="M331" s="210" t="s">
        <v>21</v>
      </c>
      <c r="N331" s="211" t="s">
        <v>45</v>
      </c>
      <c r="O331" s="43"/>
      <c r="P331" s="212">
        <f>O331*H331</f>
        <v>0</v>
      </c>
      <c r="Q331" s="212">
        <v>5.8E-4</v>
      </c>
      <c r="R331" s="212">
        <f>Q331*H331</f>
        <v>4.4080000000000001E-2</v>
      </c>
      <c r="S331" s="212">
        <v>0</v>
      </c>
      <c r="T331" s="213">
        <f>S331*H331</f>
        <v>0</v>
      </c>
      <c r="AR331" s="25" t="s">
        <v>375</v>
      </c>
      <c r="AT331" s="25" t="s">
        <v>311</v>
      </c>
      <c r="AU331" s="25" t="s">
        <v>84</v>
      </c>
      <c r="AY331" s="25" t="s">
        <v>308</v>
      </c>
      <c r="BE331" s="214">
        <f>IF(N331="základní",J331,0)</f>
        <v>0</v>
      </c>
      <c r="BF331" s="214">
        <f>IF(N331="snížená",J331,0)</f>
        <v>0</v>
      </c>
      <c r="BG331" s="214">
        <f>IF(N331="zákl. přenesená",J331,0)</f>
        <v>0</v>
      </c>
      <c r="BH331" s="214">
        <f>IF(N331="sníž. přenesená",J331,0)</f>
        <v>0</v>
      </c>
      <c r="BI331" s="214">
        <f>IF(N331="nulová",J331,0)</f>
        <v>0</v>
      </c>
      <c r="BJ331" s="25" t="s">
        <v>82</v>
      </c>
      <c r="BK331" s="214">
        <f>ROUND(I331*H331,2)</f>
        <v>0</v>
      </c>
      <c r="BL331" s="25" t="s">
        <v>375</v>
      </c>
      <c r="BM331" s="25" t="s">
        <v>4952</v>
      </c>
    </row>
    <row r="332" spans="2:65" s="1" customFormat="1" ht="22.5" customHeight="1">
      <c r="B332" s="42"/>
      <c r="C332" s="277" t="s">
        <v>2180</v>
      </c>
      <c r="D332" s="277" t="s">
        <v>1079</v>
      </c>
      <c r="E332" s="278" t="s">
        <v>4778</v>
      </c>
      <c r="F332" s="279" t="s">
        <v>4779</v>
      </c>
      <c r="G332" s="280" t="s">
        <v>449</v>
      </c>
      <c r="H332" s="281">
        <v>3.8</v>
      </c>
      <c r="I332" s="282"/>
      <c r="J332" s="283">
        <f>ROUND(I332*H332,2)</f>
        <v>0</v>
      </c>
      <c r="K332" s="279" t="s">
        <v>315</v>
      </c>
      <c r="L332" s="284"/>
      <c r="M332" s="285" t="s">
        <v>21</v>
      </c>
      <c r="N332" s="286" t="s">
        <v>45</v>
      </c>
      <c r="O332" s="43"/>
      <c r="P332" s="212">
        <f>O332*H332</f>
        <v>0</v>
      </c>
      <c r="Q332" s="212">
        <v>2.5000000000000001E-2</v>
      </c>
      <c r="R332" s="212">
        <f>Q332*H332</f>
        <v>9.5000000000000001E-2</v>
      </c>
      <c r="S332" s="212">
        <v>0</v>
      </c>
      <c r="T332" s="213">
        <f>S332*H332</f>
        <v>0</v>
      </c>
      <c r="AR332" s="25" t="s">
        <v>619</v>
      </c>
      <c r="AT332" s="25" t="s">
        <v>1079</v>
      </c>
      <c r="AU332" s="25" t="s">
        <v>84</v>
      </c>
      <c r="AY332" s="25" t="s">
        <v>308</v>
      </c>
      <c r="BE332" s="214">
        <f>IF(N332="základní",J332,0)</f>
        <v>0</v>
      </c>
      <c r="BF332" s="214">
        <f>IF(N332="snížená",J332,0)</f>
        <v>0</v>
      </c>
      <c r="BG332" s="214">
        <f>IF(N332="zákl. přenesená",J332,0)</f>
        <v>0</v>
      </c>
      <c r="BH332" s="214">
        <f>IF(N332="sníž. přenesená",J332,0)</f>
        <v>0</v>
      </c>
      <c r="BI332" s="214">
        <f>IF(N332="nulová",J332,0)</f>
        <v>0</v>
      </c>
      <c r="BJ332" s="25" t="s">
        <v>82</v>
      </c>
      <c r="BK332" s="214">
        <f>ROUND(I332*H332,2)</f>
        <v>0</v>
      </c>
      <c r="BL332" s="25" t="s">
        <v>375</v>
      </c>
      <c r="BM332" s="25" t="s">
        <v>4953</v>
      </c>
    </row>
    <row r="333" spans="2:65" s="13" customFormat="1" ht="13.5">
      <c r="B333" s="233"/>
      <c r="C333" s="234"/>
      <c r="D333" s="246" t="s">
        <v>451</v>
      </c>
      <c r="E333" s="256" t="s">
        <v>21</v>
      </c>
      <c r="F333" s="257" t="s">
        <v>4954</v>
      </c>
      <c r="G333" s="234"/>
      <c r="H333" s="258">
        <v>3.8</v>
      </c>
      <c r="I333" s="238"/>
      <c r="J333" s="234"/>
      <c r="K333" s="234"/>
      <c r="L333" s="239"/>
      <c r="M333" s="240"/>
      <c r="N333" s="241"/>
      <c r="O333" s="241"/>
      <c r="P333" s="241"/>
      <c r="Q333" s="241"/>
      <c r="R333" s="241"/>
      <c r="S333" s="241"/>
      <c r="T333" s="242"/>
      <c r="AT333" s="243" t="s">
        <v>451</v>
      </c>
      <c r="AU333" s="243" t="s">
        <v>84</v>
      </c>
      <c r="AV333" s="13" t="s">
        <v>84</v>
      </c>
      <c r="AW333" s="13" t="s">
        <v>37</v>
      </c>
      <c r="AX333" s="13" t="s">
        <v>82</v>
      </c>
      <c r="AY333" s="243" t="s">
        <v>308</v>
      </c>
    </row>
    <row r="334" spans="2:65" s="1" customFormat="1" ht="31.5" customHeight="1">
      <c r="B334" s="42"/>
      <c r="C334" s="203" t="s">
        <v>2184</v>
      </c>
      <c r="D334" s="203" t="s">
        <v>311</v>
      </c>
      <c r="E334" s="204" t="s">
        <v>4842</v>
      </c>
      <c r="F334" s="205" t="s">
        <v>4843</v>
      </c>
      <c r="G334" s="206" t="s">
        <v>508</v>
      </c>
      <c r="H334" s="207">
        <v>7.4</v>
      </c>
      <c r="I334" s="208"/>
      <c r="J334" s="209">
        <f>ROUND(I334*H334,2)</f>
        <v>0</v>
      </c>
      <c r="K334" s="205" t="s">
        <v>21</v>
      </c>
      <c r="L334" s="62"/>
      <c r="M334" s="210" t="s">
        <v>21</v>
      </c>
      <c r="N334" s="211" t="s">
        <v>45</v>
      </c>
      <c r="O334" s="43"/>
      <c r="P334" s="212">
        <f>O334*H334</f>
        <v>0</v>
      </c>
      <c r="Q334" s="212">
        <v>6.0000000000000001E-3</v>
      </c>
      <c r="R334" s="212">
        <f>Q334*H334</f>
        <v>4.4400000000000002E-2</v>
      </c>
      <c r="S334" s="212">
        <v>0</v>
      </c>
      <c r="T334" s="213">
        <f>S334*H334</f>
        <v>0</v>
      </c>
      <c r="AR334" s="25" t="s">
        <v>375</v>
      </c>
      <c r="AT334" s="25" t="s">
        <v>311</v>
      </c>
      <c r="AU334" s="25" t="s">
        <v>84</v>
      </c>
      <c r="AY334" s="25" t="s">
        <v>308</v>
      </c>
      <c r="BE334" s="214">
        <f>IF(N334="základní",J334,0)</f>
        <v>0</v>
      </c>
      <c r="BF334" s="214">
        <f>IF(N334="snížená",J334,0)</f>
        <v>0</v>
      </c>
      <c r="BG334" s="214">
        <f>IF(N334="zákl. přenesená",J334,0)</f>
        <v>0</v>
      </c>
      <c r="BH334" s="214">
        <f>IF(N334="sníž. přenesená",J334,0)</f>
        <v>0</v>
      </c>
      <c r="BI334" s="214">
        <f>IF(N334="nulová",J334,0)</f>
        <v>0</v>
      </c>
      <c r="BJ334" s="25" t="s">
        <v>82</v>
      </c>
      <c r="BK334" s="214">
        <f>ROUND(I334*H334,2)</f>
        <v>0</v>
      </c>
      <c r="BL334" s="25" t="s">
        <v>375</v>
      </c>
      <c r="BM334" s="25" t="s">
        <v>4955</v>
      </c>
    </row>
    <row r="335" spans="2:65" s="1" customFormat="1" ht="22.5" customHeight="1">
      <c r="B335" s="42"/>
      <c r="C335" s="277" t="s">
        <v>2189</v>
      </c>
      <c r="D335" s="277" t="s">
        <v>1079</v>
      </c>
      <c r="E335" s="278" t="s">
        <v>2547</v>
      </c>
      <c r="F335" s="279" t="s">
        <v>2548</v>
      </c>
      <c r="G335" s="280" t="s">
        <v>449</v>
      </c>
      <c r="H335" s="281">
        <v>2.6419999999999999</v>
      </c>
      <c r="I335" s="282"/>
      <c r="J335" s="283">
        <f>ROUND(I335*H335,2)</f>
        <v>0</v>
      </c>
      <c r="K335" s="279" t="s">
        <v>315</v>
      </c>
      <c r="L335" s="284"/>
      <c r="M335" s="285" t="s">
        <v>21</v>
      </c>
      <c r="N335" s="286" t="s">
        <v>45</v>
      </c>
      <c r="O335" s="43"/>
      <c r="P335" s="212">
        <f>O335*H335</f>
        <v>0</v>
      </c>
      <c r="Q335" s="212">
        <v>2.5000000000000001E-2</v>
      </c>
      <c r="R335" s="212">
        <f>Q335*H335</f>
        <v>6.6049999999999998E-2</v>
      </c>
      <c r="S335" s="212">
        <v>0</v>
      </c>
      <c r="T335" s="213">
        <f>S335*H335</f>
        <v>0</v>
      </c>
      <c r="AR335" s="25" t="s">
        <v>619</v>
      </c>
      <c r="AT335" s="25" t="s">
        <v>1079</v>
      </c>
      <c r="AU335" s="25" t="s">
        <v>84</v>
      </c>
      <c r="AY335" s="25" t="s">
        <v>308</v>
      </c>
      <c r="BE335" s="214">
        <f>IF(N335="základní",J335,0)</f>
        <v>0</v>
      </c>
      <c r="BF335" s="214">
        <f>IF(N335="snížená",J335,0)</f>
        <v>0</v>
      </c>
      <c r="BG335" s="214">
        <f>IF(N335="zákl. přenesená",J335,0)</f>
        <v>0</v>
      </c>
      <c r="BH335" s="214">
        <f>IF(N335="sníž. přenesená",J335,0)</f>
        <v>0</v>
      </c>
      <c r="BI335" s="214">
        <f>IF(N335="nulová",J335,0)</f>
        <v>0</v>
      </c>
      <c r="BJ335" s="25" t="s">
        <v>82</v>
      </c>
      <c r="BK335" s="214">
        <f>ROUND(I335*H335,2)</f>
        <v>0</v>
      </c>
      <c r="BL335" s="25" t="s">
        <v>375</v>
      </c>
      <c r="BM335" s="25" t="s">
        <v>4956</v>
      </c>
    </row>
    <row r="336" spans="2:65" s="1" customFormat="1" ht="27">
      <c r="B336" s="42"/>
      <c r="C336" s="64"/>
      <c r="D336" s="223" t="s">
        <v>1656</v>
      </c>
      <c r="E336" s="64"/>
      <c r="F336" s="292" t="s">
        <v>2550</v>
      </c>
      <c r="G336" s="64"/>
      <c r="H336" s="64"/>
      <c r="I336" s="173"/>
      <c r="J336" s="64"/>
      <c r="K336" s="64"/>
      <c r="L336" s="62"/>
      <c r="M336" s="291"/>
      <c r="N336" s="43"/>
      <c r="O336" s="43"/>
      <c r="P336" s="43"/>
      <c r="Q336" s="43"/>
      <c r="R336" s="43"/>
      <c r="S336" s="43"/>
      <c r="T336" s="79"/>
      <c r="AT336" s="25" t="s">
        <v>1656</v>
      </c>
      <c r="AU336" s="25" t="s">
        <v>84</v>
      </c>
    </row>
    <row r="337" spans="2:65" s="13" customFormat="1" ht="13.5">
      <c r="B337" s="233"/>
      <c r="C337" s="234"/>
      <c r="D337" s="223" t="s">
        <v>451</v>
      </c>
      <c r="E337" s="235" t="s">
        <v>21</v>
      </c>
      <c r="F337" s="236" t="s">
        <v>4957</v>
      </c>
      <c r="G337" s="234"/>
      <c r="H337" s="237">
        <v>2.59</v>
      </c>
      <c r="I337" s="238"/>
      <c r="J337" s="234"/>
      <c r="K337" s="234"/>
      <c r="L337" s="239"/>
      <c r="M337" s="240"/>
      <c r="N337" s="241"/>
      <c r="O337" s="241"/>
      <c r="P337" s="241"/>
      <c r="Q337" s="241"/>
      <c r="R337" s="241"/>
      <c r="S337" s="241"/>
      <c r="T337" s="242"/>
      <c r="AT337" s="243" t="s">
        <v>451</v>
      </c>
      <c r="AU337" s="243" t="s">
        <v>84</v>
      </c>
      <c r="AV337" s="13" t="s">
        <v>84</v>
      </c>
      <c r="AW337" s="13" t="s">
        <v>37</v>
      </c>
      <c r="AX337" s="13" t="s">
        <v>82</v>
      </c>
      <c r="AY337" s="243" t="s">
        <v>308</v>
      </c>
    </row>
    <row r="338" spans="2:65" s="13" customFormat="1" ht="13.5">
      <c r="B338" s="233"/>
      <c r="C338" s="234"/>
      <c r="D338" s="246" t="s">
        <v>451</v>
      </c>
      <c r="E338" s="234"/>
      <c r="F338" s="257" t="s">
        <v>4958</v>
      </c>
      <c r="G338" s="234"/>
      <c r="H338" s="258">
        <v>2.6419999999999999</v>
      </c>
      <c r="I338" s="238"/>
      <c r="J338" s="234"/>
      <c r="K338" s="234"/>
      <c r="L338" s="239"/>
      <c r="M338" s="240"/>
      <c r="N338" s="241"/>
      <c r="O338" s="241"/>
      <c r="P338" s="241"/>
      <c r="Q338" s="241"/>
      <c r="R338" s="241"/>
      <c r="S338" s="241"/>
      <c r="T338" s="242"/>
      <c r="AT338" s="243" t="s">
        <v>451</v>
      </c>
      <c r="AU338" s="243" t="s">
        <v>84</v>
      </c>
      <c r="AV338" s="13" t="s">
        <v>84</v>
      </c>
      <c r="AW338" s="13" t="s">
        <v>6</v>
      </c>
      <c r="AX338" s="13" t="s">
        <v>82</v>
      </c>
      <c r="AY338" s="243" t="s">
        <v>308</v>
      </c>
    </row>
    <row r="339" spans="2:65" s="1" customFormat="1" ht="22.5" customHeight="1">
      <c r="B339" s="42"/>
      <c r="C339" s="203" t="s">
        <v>2193</v>
      </c>
      <c r="D339" s="203" t="s">
        <v>311</v>
      </c>
      <c r="E339" s="204" t="s">
        <v>2604</v>
      </c>
      <c r="F339" s="205" t="s">
        <v>2605</v>
      </c>
      <c r="G339" s="206" t="s">
        <v>719</v>
      </c>
      <c r="H339" s="207">
        <v>0.75900000000000001</v>
      </c>
      <c r="I339" s="208"/>
      <c r="J339" s="209">
        <f>ROUND(I339*H339,2)</f>
        <v>0</v>
      </c>
      <c r="K339" s="205" t="s">
        <v>315</v>
      </c>
      <c r="L339" s="62"/>
      <c r="M339" s="210" t="s">
        <v>21</v>
      </c>
      <c r="N339" s="211" t="s">
        <v>45</v>
      </c>
      <c r="O339" s="43"/>
      <c r="P339" s="212">
        <f>O339*H339</f>
        <v>0</v>
      </c>
      <c r="Q339" s="212">
        <v>0</v>
      </c>
      <c r="R339" s="212">
        <f>Q339*H339</f>
        <v>0</v>
      </c>
      <c r="S339" s="212">
        <v>0</v>
      </c>
      <c r="T339" s="213">
        <f>S339*H339</f>
        <v>0</v>
      </c>
      <c r="AR339" s="25" t="s">
        <v>375</v>
      </c>
      <c r="AT339" s="25" t="s">
        <v>311</v>
      </c>
      <c r="AU339" s="25" t="s">
        <v>84</v>
      </c>
      <c r="AY339" s="25" t="s">
        <v>308</v>
      </c>
      <c r="BE339" s="214">
        <f>IF(N339="základní",J339,0)</f>
        <v>0</v>
      </c>
      <c r="BF339" s="214">
        <f>IF(N339="snížená",J339,0)</f>
        <v>0</v>
      </c>
      <c r="BG339" s="214">
        <f>IF(N339="zákl. přenesená",J339,0)</f>
        <v>0</v>
      </c>
      <c r="BH339" s="214">
        <f>IF(N339="sníž. přenesená",J339,0)</f>
        <v>0</v>
      </c>
      <c r="BI339" s="214">
        <f>IF(N339="nulová",J339,0)</f>
        <v>0</v>
      </c>
      <c r="BJ339" s="25" t="s">
        <v>82</v>
      </c>
      <c r="BK339" s="214">
        <f>ROUND(I339*H339,2)</f>
        <v>0</v>
      </c>
      <c r="BL339" s="25" t="s">
        <v>375</v>
      </c>
      <c r="BM339" s="25" t="s">
        <v>4959</v>
      </c>
    </row>
    <row r="340" spans="2:65" s="11" customFormat="1" ht="37.35" customHeight="1">
      <c r="B340" s="186"/>
      <c r="C340" s="187"/>
      <c r="D340" s="188" t="s">
        <v>73</v>
      </c>
      <c r="E340" s="189" t="s">
        <v>4960</v>
      </c>
      <c r="F340" s="189" t="s">
        <v>4961</v>
      </c>
      <c r="G340" s="187"/>
      <c r="H340" s="187"/>
      <c r="I340" s="190"/>
      <c r="J340" s="191">
        <f>BK340</f>
        <v>0</v>
      </c>
      <c r="K340" s="187"/>
      <c r="L340" s="192"/>
      <c r="M340" s="193"/>
      <c r="N340" s="194"/>
      <c r="O340" s="194"/>
      <c r="P340" s="195">
        <f>P341+P349</f>
        <v>0</v>
      </c>
      <c r="Q340" s="194"/>
      <c r="R340" s="195">
        <f>R341+R349</f>
        <v>6.5885421999999991</v>
      </c>
      <c r="S340" s="194"/>
      <c r="T340" s="196">
        <f>T341+T349</f>
        <v>0</v>
      </c>
      <c r="AR340" s="197" t="s">
        <v>84</v>
      </c>
      <c r="AT340" s="198" t="s">
        <v>73</v>
      </c>
      <c r="AU340" s="198" t="s">
        <v>74</v>
      </c>
      <c r="AY340" s="197" t="s">
        <v>308</v>
      </c>
      <c r="BK340" s="199">
        <f>BK341+BK349</f>
        <v>0</v>
      </c>
    </row>
    <row r="341" spans="2:65" s="11" customFormat="1" ht="19.899999999999999" customHeight="1">
      <c r="B341" s="186"/>
      <c r="C341" s="187"/>
      <c r="D341" s="188" t="s">
        <v>73</v>
      </c>
      <c r="E341" s="262" t="s">
        <v>444</v>
      </c>
      <c r="F341" s="262" t="s">
        <v>1651</v>
      </c>
      <c r="G341" s="187"/>
      <c r="H341" s="187"/>
      <c r="I341" s="190"/>
      <c r="J341" s="263">
        <f>BK341</f>
        <v>0</v>
      </c>
      <c r="K341" s="187"/>
      <c r="L341" s="192"/>
      <c r="M341" s="193"/>
      <c r="N341" s="194"/>
      <c r="O341" s="194"/>
      <c r="P341" s="195">
        <f>P342+P347</f>
        <v>0</v>
      </c>
      <c r="Q341" s="194"/>
      <c r="R341" s="195">
        <f>R342+R347</f>
        <v>3.9142599999999996</v>
      </c>
      <c r="S341" s="194"/>
      <c r="T341" s="196">
        <f>T342+T347</f>
        <v>0</v>
      </c>
      <c r="AR341" s="197" t="s">
        <v>82</v>
      </c>
      <c r="AT341" s="198" t="s">
        <v>73</v>
      </c>
      <c r="AU341" s="198" t="s">
        <v>82</v>
      </c>
      <c r="AY341" s="197" t="s">
        <v>308</v>
      </c>
      <c r="BK341" s="199">
        <f>BK342+BK347</f>
        <v>0</v>
      </c>
    </row>
    <row r="342" spans="2:65" s="11" customFormat="1" ht="14.85" customHeight="1">
      <c r="B342" s="186"/>
      <c r="C342" s="187"/>
      <c r="D342" s="200" t="s">
        <v>73</v>
      </c>
      <c r="E342" s="201" t="s">
        <v>334</v>
      </c>
      <c r="F342" s="201" t="s">
        <v>4470</v>
      </c>
      <c r="G342" s="187"/>
      <c r="H342" s="187"/>
      <c r="I342" s="190"/>
      <c r="J342" s="202">
        <f>BK342</f>
        <v>0</v>
      </c>
      <c r="K342" s="187"/>
      <c r="L342" s="192"/>
      <c r="M342" s="193"/>
      <c r="N342" s="194"/>
      <c r="O342" s="194"/>
      <c r="P342" s="195">
        <f>SUM(P343:P346)</f>
        <v>0</v>
      </c>
      <c r="Q342" s="194"/>
      <c r="R342" s="195">
        <f>SUM(R343:R346)</f>
        <v>3.9142599999999996</v>
      </c>
      <c r="S342" s="194"/>
      <c r="T342" s="196">
        <f>SUM(T343:T346)</f>
        <v>0</v>
      </c>
      <c r="AR342" s="197" t="s">
        <v>82</v>
      </c>
      <c r="AT342" s="198" t="s">
        <v>73</v>
      </c>
      <c r="AU342" s="198" t="s">
        <v>84</v>
      </c>
      <c r="AY342" s="197" t="s">
        <v>308</v>
      </c>
      <c r="BK342" s="199">
        <f>SUM(BK343:BK346)</f>
        <v>0</v>
      </c>
    </row>
    <row r="343" spans="2:65" s="1" customFormat="1" ht="31.5" customHeight="1">
      <c r="B343" s="42"/>
      <c r="C343" s="203" t="s">
        <v>2198</v>
      </c>
      <c r="D343" s="203" t="s">
        <v>311</v>
      </c>
      <c r="E343" s="204" t="s">
        <v>4962</v>
      </c>
      <c r="F343" s="205" t="s">
        <v>4963</v>
      </c>
      <c r="G343" s="206" t="s">
        <v>508</v>
      </c>
      <c r="H343" s="207">
        <v>73</v>
      </c>
      <c r="I343" s="208"/>
      <c r="J343" s="209">
        <f>ROUND(I343*H343,2)</f>
        <v>0</v>
      </c>
      <c r="K343" s="205" t="s">
        <v>21</v>
      </c>
      <c r="L343" s="62"/>
      <c r="M343" s="210" t="s">
        <v>21</v>
      </c>
      <c r="N343" s="211" t="s">
        <v>45</v>
      </c>
      <c r="O343" s="43"/>
      <c r="P343" s="212">
        <f>O343*H343</f>
        <v>0</v>
      </c>
      <c r="Q343" s="212">
        <v>1.6000000000000001E-3</v>
      </c>
      <c r="R343" s="212">
        <f>Q343*H343</f>
        <v>0.1168</v>
      </c>
      <c r="S343" s="212">
        <v>0</v>
      </c>
      <c r="T343" s="213">
        <f>S343*H343</f>
        <v>0</v>
      </c>
      <c r="AR343" s="25" t="s">
        <v>327</v>
      </c>
      <c r="AT343" s="25" t="s">
        <v>311</v>
      </c>
      <c r="AU343" s="25" t="s">
        <v>95</v>
      </c>
      <c r="AY343" s="25" t="s">
        <v>308</v>
      </c>
      <c r="BE343" s="214">
        <f>IF(N343="základní",J343,0)</f>
        <v>0</v>
      </c>
      <c r="BF343" s="214">
        <f>IF(N343="snížená",J343,0)</f>
        <v>0</v>
      </c>
      <c r="BG343" s="214">
        <f>IF(N343="zákl. přenesená",J343,0)</f>
        <v>0</v>
      </c>
      <c r="BH343" s="214">
        <f>IF(N343="sníž. přenesená",J343,0)</f>
        <v>0</v>
      </c>
      <c r="BI343" s="214">
        <f>IF(N343="nulová",J343,0)</f>
        <v>0</v>
      </c>
      <c r="BJ343" s="25" t="s">
        <v>82</v>
      </c>
      <c r="BK343" s="214">
        <f>ROUND(I343*H343,2)</f>
        <v>0</v>
      </c>
      <c r="BL343" s="25" t="s">
        <v>327</v>
      </c>
      <c r="BM343" s="25" t="s">
        <v>4964</v>
      </c>
    </row>
    <row r="344" spans="2:65" s="1" customFormat="1" ht="22.5" customHeight="1">
      <c r="B344" s="42"/>
      <c r="C344" s="277" t="s">
        <v>2202</v>
      </c>
      <c r="D344" s="277" t="s">
        <v>1079</v>
      </c>
      <c r="E344" s="278" t="s">
        <v>4965</v>
      </c>
      <c r="F344" s="279" t="s">
        <v>4966</v>
      </c>
      <c r="G344" s="280" t="s">
        <v>578</v>
      </c>
      <c r="H344" s="281">
        <v>74.459999999999994</v>
      </c>
      <c r="I344" s="282"/>
      <c r="J344" s="283">
        <f>ROUND(I344*H344,2)</f>
        <v>0</v>
      </c>
      <c r="K344" s="279" t="s">
        <v>315</v>
      </c>
      <c r="L344" s="284"/>
      <c r="M344" s="285" t="s">
        <v>21</v>
      </c>
      <c r="N344" s="286" t="s">
        <v>45</v>
      </c>
      <c r="O344" s="43"/>
      <c r="P344" s="212">
        <f>O344*H344</f>
        <v>0</v>
      </c>
      <c r="Q344" s="212">
        <v>5.0999999999999997E-2</v>
      </c>
      <c r="R344" s="212">
        <f>Q344*H344</f>
        <v>3.7974599999999996</v>
      </c>
      <c r="S344" s="212">
        <v>0</v>
      </c>
      <c r="T344" s="213">
        <f>S344*H344</f>
        <v>0</v>
      </c>
      <c r="AR344" s="25" t="s">
        <v>342</v>
      </c>
      <c r="AT344" s="25" t="s">
        <v>1079</v>
      </c>
      <c r="AU344" s="25" t="s">
        <v>95</v>
      </c>
      <c r="AY344" s="25" t="s">
        <v>308</v>
      </c>
      <c r="BE344" s="214">
        <f>IF(N344="základní",J344,0)</f>
        <v>0</v>
      </c>
      <c r="BF344" s="214">
        <f>IF(N344="snížená",J344,0)</f>
        <v>0</v>
      </c>
      <c r="BG344" s="214">
        <f>IF(N344="zákl. přenesená",J344,0)</f>
        <v>0</v>
      </c>
      <c r="BH344" s="214">
        <f>IF(N344="sníž. přenesená",J344,0)</f>
        <v>0</v>
      </c>
      <c r="BI344" s="214">
        <f>IF(N344="nulová",J344,0)</f>
        <v>0</v>
      </c>
      <c r="BJ344" s="25" t="s">
        <v>82</v>
      </c>
      <c r="BK344" s="214">
        <f>ROUND(I344*H344,2)</f>
        <v>0</v>
      </c>
      <c r="BL344" s="25" t="s">
        <v>327</v>
      </c>
      <c r="BM344" s="25" t="s">
        <v>4967</v>
      </c>
    </row>
    <row r="345" spans="2:65" s="1" customFormat="1" ht="27">
      <c r="B345" s="42"/>
      <c r="C345" s="64"/>
      <c r="D345" s="223" t="s">
        <v>1656</v>
      </c>
      <c r="E345" s="64"/>
      <c r="F345" s="292" t="s">
        <v>4968</v>
      </c>
      <c r="G345" s="64"/>
      <c r="H345" s="64"/>
      <c r="I345" s="173"/>
      <c r="J345" s="64"/>
      <c r="K345" s="64"/>
      <c r="L345" s="62"/>
      <c r="M345" s="291"/>
      <c r="N345" s="43"/>
      <c r="O345" s="43"/>
      <c r="P345" s="43"/>
      <c r="Q345" s="43"/>
      <c r="R345" s="43"/>
      <c r="S345" s="43"/>
      <c r="T345" s="79"/>
      <c r="AT345" s="25" t="s">
        <v>1656</v>
      </c>
      <c r="AU345" s="25" t="s">
        <v>95</v>
      </c>
    </row>
    <row r="346" spans="2:65" s="13" customFormat="1" ht="13.5">
      <c r="B346" s="233"/>
      <c r="C346" s="234"/>
      <c r="D346" s="223" t="s">
        <v>451</v>
      </c>
      <c r="E346" s="234"/>
      <c r="F346" s="236" t="s">
        <v>4969</v>
      </c>
      <c r="G346" s="234"/>
      <c r="H346" s="237">
        <v>74.459999999999994</v>
      </c>
      <c r="I346" s="238"/>
      <c r="J346" s="234"/>
      <c r="K346" s="234"/>
      <c r="L346" s="239"/>
      <c r="M346" s="240"/>
      <c r="N346" s="241"/>
      <c r="O346" s="241"/>
      <c r="P346" s="241"/>
      <c r="Q346" s="241"/>
      <c r="R346" s="241"/>
      <c r="S346" s="241"/>
      <c r="T346" s="242"/>
      <c r="AT346" s="243" t="s">
        <v>451</v>
      </c>
      <c r="AU346" s="243" t="s">
        <v>95</v>
      </c>
      <c r="AV346" s="13" t="s">
        <v>84</v>
      </c>
      <c r="AW346" s="13" t="s">
        <v>6</v>
      </c>
      <c r="AX346" s="13" t="s">
        <v>82</v>
      </c>
      <c r="AY346" s="243" t="s">
        <v>308</v>
      </c>
    </row>
    <row r="347" spans="2:65" s="11" customFormat="1" ht="22.35" customHeight="1">
      <c r="B347" s="186"/>
      <c r="C347" s="187"/>
      <c r="D347" s="200" t="s">
        <v>73</v>
      </c>
      <c r="E347" s="201" t="s">
        <v>755</v>
      </c>
      <c r="F347" s="201" t="s">
        <v>756</v>
      </c>
      <c r="G347" s="187"/>
      <c r="H347" s="187"/>
      <c r="I347" s="190"/>
      <c r="J347" s="202">
        <f>BK347</f>
        <v>0</v>
      </c>
      <c r="K347" s="187"/>
      <c r="L347" s="192"/>
      <c r="M347" s="193"/>
      <c r="N347" s="194"/>
      <c r="O347" s="194"/>
      <c r="P347" s="195">
        <f>P348</f>
        <v>0</v>
      </c>
      <c r="Q347" s="194"/>
      <c r="R347" s="195">
        <f>R348</f>
        <v>0</v>
      </c>
      <c r="S347" s="194"/>
      <c r="T347" s="196">
        <f>T348</f>
        <v>0</v>
      </c>
      <c r="AR347" s="197" t="s">
        <v>82</v>
      </c>
      <c r="AT347" s="198" t="s">
        <v>73</v>
      </c>
      <c r="AU347" s="198" t="s">
        <v>84</v>
      </c>
      <c r="AY347" s="197" t="s">
        <v>308</v>
      </c>
      <c r="BK347" s="199">
        <f>BK348</f>
        <v>0</v>
      </c>
    </row>
    <row r="348" spans="2:65" s="1" customFormat="1" ht="22.5" customHeight="1">
      <c r="B348" s="42"/>
      <c r="C348" s="203" t="s">
        <v>2206</v>
      </c>
      <c r="D348" s="203" t="s">
        <v>311</v>
      </c>
      <c r="E348" s="204" t="s">
        <v>4650</v>
      </c>
      <c r="F348" s="205" t="s">
        <v>4651</v>
      </c>
      <c r="G348" s="206" t="s">
        <v>719</v>
      </c>
      <c r="H348" s="207">
        <v>3.9140000000000001</v>
      </c>
      <c r="I348" s="208"/>
      <c r="J348" s="209">
        <f>ROUND(I348*H348,2)</f>
        <v>0</v>
      </c>
      <c r="K348" s="205" t="s">
        <v>315</v>
      </c>
      <c r="L348" s="62"/>
      <c r="M348" s="210" t="s">
        <v>21</v>
      </c>
      <c r="N348" s="211" t="s">
        <v>45</v>
      </c>
      <c r="O348" s="43"/>
      <c r="P348" s="212">
        <f>O348*H348</f>
        <v>0</v>
      </c>
      <c r="Q348" s="212">
        <v>0</v>
      </c>
      <c r="R348" s="212">
        <f>Q348*H348</f>
        <v>0</v>
      </c>
      <c r="S348" s="212">
        <v>0</v>
      </c>
      <c r="T348" s="213">
        <f>S348*H348</f>
        <v>0</v>
      </c>
      <c r="AR348" s="25" t="s">
        <v>327</v>
      </c>
      <c r="AT348" s="25" t="s">
        <v>311</v>
      </c>
      <c r="AU348" s="25" t="s">
        <v>95</v>
      </c>
      <c r="AY348" s="25" t="s">
        <v>308</v>
      </c>
      <c r="BE348" s="214">
        <f>IF(N348="základní",J348,0)</f>
        <v>0</v>
      </c>
      <c r="BF348" s="214">
        <f>IF(N348="snížená",J348,0)</f>
        <v>0</v>
      </c>
      <c r="BG348" s="214">
        <f>IF(N348="zákl. přenesená",J348,0)</f>
        <v>0</v>
      </c>
      <c r="BH348" s="214">
        <f>IF(N348="sníž. přenesená",J348,0)</f>
        <v>0</v>
      </c>
      <c r="BI348" s="214">
        <f>IF(N348="nulová",J348,0)</f>
        <v>0</v>
      </c>
      <c r="BJ348" s="25" t="s">
        <v>82</v>
      </c>
      <c r="BK348" s="214">
        <f>ROUND(I348*H348,2)</f>
        <v>0</v>
      </c>
      <c r="BL348" s="25" t="s">
        <v>327</v>
      </c>
      <c r="BM348" s="25" t="s">
        <v>4970</v>
      </c>
    </row>
    <row r="349" spans="2:65" s="11" customFormat="1" ht="29.85" customHeight="1">
      <c r="B349" s="186"/>
      <c r="C349" s="187"/>
      <c r="D349" s="188" t="s">
        <v>73</v>
      </c>
      <c r="E349" s="262" t="s">
        <v>2404</v>
      </c>
      <c r="F349" s="262" t="s">
        <v>2405</v>
      </c>
      <c r="G349" s="187"/>
      <c r="H349" s="187"/>
      <c r="I349" s="190"/>
      <c r="J349" s="263">
        <f>BK349</f>
        <v>0</v>
      </c>
      <c r="K349" s="187"/>
      <c r="L349" s="192"/>
      <c r="M349" s="193"/>
      <c r="N349" s="194"/>
      <c r="O349" s="194"/>
      <c r="P349" s="195">
        <f>P350+P382+P395</f>
        <v>0</v>
      </c>
      <c r="Q349" s="194"/>
      <c r="R349" s="195">
        <f>R350+R382+R395</f>
        <v>2.6742821999999999</v>
      </c>
      <c r="S349" s="194"/>
      <c r="T349" s="196">
        <f>T350+T382+T395</f>
        <v>0</v>
      </c>
      <c r="AR349" s="197" t="s">
        <v>84</v>
      </c>
      <c r="AT349" s="198" t="s">
        <v>73</v>
      </c>
      <c r="AU349" s="198" t="s">
        <v>82</v>
      </c>
      <c r="AY349" s="197" t="s">
        <v>308</v>
      </c>
      <c r="BK349" s="199">
        <f>BK350+BK382+BK395</f>
        <v>0</v>
      </c>
    </row>
    <row r="350" spans="2:65" s="11" customFormat="1" ht="14.85" customHeight="1">
      <c r="B350" s="186"/>
      <c r="C350" s="187"/>
      <c r="D350" s="200" t="s">
        <v>73</v>
      </c>
      <c r="E350" s="201" t="s">
        <v>4702</v>
      </c>
      <c r="F350" s="201" t="s">
        <v>4703</v>
      </c>
      <c r="G350" s="187"/>
      <c r="H350" s="187"/>
      <c r="I350" s="190"/>
      <c r="J350" s="202">
        <f>BK350</f>
        <v>0</v>
      </c>
      <c r="K350" s="187"/>
      <c r="L350" s="192"/>
      <c r="M350" s="193"/>
      <c r="N350" s="194"/>
      <c r="O350" s="194"/>
      <c r="P350" s="195">
        <f>SUM(P351:P381)</f>
        <v>0</v>
      </c>
      <c r="Q350" s="194"/>
      <c r="R350" s="195">
        <f>SUM(R351:R381)</f>
        <v>1.987619</v>
      </c>
      <c r="S350" s="194"/>
      <c r="T350" s="196">
        <f>SUM(T351:T381)</f>
        <v>0</v>
      </c>
      <c r="AR350" s="197" t="s">
        <v>84</v>
      </c>
      <c r="AT350" s="198" t="s">
        <v>73</v>
      </c>
      <c r="AU350" s="198" t="s">
        <v>84</v>
      </c>
      <c r="AY350" s="197" t="s">
        <v>308</v>
      </c>
      <c r="BK350" s="199">
        <f>SUM(BK351:BK381)</f>
        <v>0</v>
      </c>
    </row>
    <row r="351" spans="2:65" s="1" customFormat="1" ht="22.5" customHeight="1">
      <c r="B351" s="42"/>
      <c r="C351" s="203" t="s">
        <v>2211</v>
      </c>
      <c r="D351" s="203" t="s">
        <v>311</v>
      </c>
      <c r="E351" s="204" t="s">
        <v>4711</v>
      </c>
      <c r="F351" s="205" t="s">
        <v>4712</v>
      </c>
      <c r="G351" s="206" t="s">
        <v>508</v>
      </c>
      <c r="H351" s="207">
        <v>77.599999999999994</v>
      </c>
      <c r="I351" s="208"/>
      <c r="J351" s="209">
        <f>ROUND(I351*H351,2)</f>
        <v>0</v>
      </c>
      <c r="K351" s="205" t="s">
        <v>315</v>
      </c>
      <c r="L351" s="62"/>
      <c r="M351" s="210" t="s">
        <v>21</v>
      </c>
      <c r="N351" s="211" t="s">
        <v>45</v>
      </c>
      <c r="O351" s="43"/>
      <c r="P351" s="212">
        <f>O351*H351</f>
        <v>0</v>
      </c>
      <c r="Q351" s="212">
        <v>0</v>
      </c>
      <c r="R351" s="212">
        <f>Q351*H351</f>
        <v>0</v>
      </c>
      <c r="S351" s="212">
        <v>0</v>
      </c>
      <c r="T351" s="213">
        <f>S351*H351</f>
        <v>0</v>
      </c>
      <c r="AR351" s="25" t="s">
        <v>375</v>
      </c>
      <c r="AT351" s="25" t="s">
        <v>311</v>
      </c>
      <c r="AU351" s="25" t="s">
        <v>95</v>
      </c>
      <c r="AY351" s="25" t="s">
        <v>308</v>
      </c>
      <c r="BE351" s="214">
        <f>IF(N351="základní",J351,0)</f>
        <v>0</v>
      </c>
      <c r="BF351" s="214">
        <f>IF(N351="snížená",J351,0)</f>
        <v>0</v>
      </c>
      <c r="BG351" s="214">
        <f>IF(N351="zákl. přenesená",J351,0)</f>
        <v>0</v>
      </c>
      <c r="BH351" s="214">
        <f>IF(N351="sníž. přenesená",J351,0)</f>
        <v>0</v>
      </c>
      <c r="BI351" s="214">
        <f>IF(N351="nulová",J351,0)</f>
        <v>0</v>
      </c>
      <c r="BJ351" s="25" t="s">
        <v>82</v>
      </c>
      <c r="BK351" s="214">
        <f>ROUND(I351*H351,2)</f>
        <v>0</v>
      </c>
      <c r="BL351" s="25" t="s">
        <v>375</v>
      </c>
      <c r="BM351" s="25" t="s">
        <v>4971</v>
      </c>
    </row>
    <row r="352" spans="2:65" s="1" customFormat="1" ht="22.5" customHeight="1">
      <c r="B352" s="42"/>
      <c r="C352" s="277" t="s">
        <v>2215</v>
      </c>
      <c r="D352" s="277" t="s">
        <v>1079</v>
      </c>
      <c r="E352" s="278" t="s">
        <v>2441</v>
      </c>
      <c r="F352" s="279" t="s">
        <v>2442</v>
      </c>
      <c r="G352" s="280" t="s">
        <v>508</v>
      </c>
      <c r="H352" s="281">
        <v>89.24</v>
      </c>
      <c r="I352" s="282"/>
      <c r="J352" s="283">
        <f>ROUND(I352*H352,2)</f>
        <v>0</v>
      </c>
      <c r="K352" s="279" t="s">
        <v>315</v>
      </c>
      <c r="L352" s="284"/>
      <c r="M352" s="285" t="s">
        <v>21</v>
      </c>
      <c r="N352" s="286" t="s">
        <v>45</v>
      </c>
      <c r="O352" s="43"/>
      <c r="P352" s="212">
        <f>O352*H352</f>
        <v>0</v>
      </c>
      <c r="Q352" s="212">
        <v>2.9999999999999997E-4</v>
      </c>
      <c r="R352" s="212">
        <f>Q352*H352</f>
        <v>2.6771999999999997E-2</v>
      </c>
      <c r="S352" s="212">
        <v>0</v>
      </c>
      <c r="T352" s="213">
        <f>S352*H352</f>
        <v>0</v>
      </c>
      <c r="AR352" s="25" t="s">
        <v>619</v>
      </c>
      <c r="AT352" s="25" t="s">
        <v>1079</v>
      </c>
      <c r="AU352" s="25" t="s">
        <v>95</v>
      </c>
      <c r="AY352" s="25" t="s">
        <v>308</v>
      </c>
      <c r="BE352" s="214">
        <f>IF(N352="základní",J352,0)</f>
        <v>0</v>
      </c>
      <c r="BF352" s="214">
        <f>IF(N352="snížená",J352,0)</f>
        <v>0</v>
      </c>
      <c r="BG352" s="214">
        <f>IF(N352="zákl. přenesená",J352,0)</f>
        <v>0</v>
      </c>
      <c r="BH352" s="214">
        <f>IF(N352="sníž. přenesená",J352,0)</f>
        <v>0</v>
      </c>
      <c r="BI352" s="214">
        <f>IF(N352="nulová",J352,0)</f>
        <v>0</v>
      </c>
      <c r="BJ352" s="25" t="s">
        <v>82</v>
      </c>
      <c r="BK352" s="214">
        <f>ROUND(I352*H352,2)</f>
        <v>0</v>
      </c>
      <c r="BL352" s="25" t="s">
        <v>375</v>
      </c>
      <c r="BM352" s="25" t="s">
        <v>4972</v>
      </c>
    </row>
    <row r="353" spans="2:65" s="1" customFormat="1" ht="40.5">
      <c r="B353" s="42"/>
      <c r="C353" s="64"/>
      <c r="D353" s="223" t="s">
        <v>1656</v>
      </c>
      <c r="E353" s="64"/>
      <c r="F353" s="292" t="s">
        <v>2444</v>
      </c>
      <c r="G353" s="64"/>
      <c r="H353" s="64"/>
      <c r="I353" s="173"/>
      <c r="J353" s="64"/>
      <c r="K353" s="64"/>
      <c r="L353" s="62"/>
      <c r="M353" s="291"/>
      <c r="N353" s="43"/>
      <c r="O353" s="43"/>
      <c r="P353" s="43"/>
      <c r="Q353" s="43"/>
      <c r="R353" s="43"/>
      <c r="S353" s="43"/>
      <c r="T353" s="79"/>
      <c r="AT353" s="25" t="s">
        <v>1656</v>
      </c>
      <c r="AU353" s="25" t="s">
        <v>95</v>
      </c>
    </row>
    <row r="354" spans="2:65" s="13" customFormat="1" ht="13.5">
      <c r="B354" s="233"/>
      <c r="C354" s="234"/>
      <c r="D354" s="246" t="s">
        <v>451</v>
      </c>
      <c r="E354" s="234"/>
      <c r="F354" s="257" t="s">
        <v>4929</v>
      </c>
      <c r="G354" s="234"/>
      <c r="H354" s="258">
        <v>89.24</v>
      </c>
      <c r="I354" s="238"/>
      <c r="J354" s="234"/>
      <c r="K354" s="234"/>
      <c r="L354" s="239"/>
      <c r="M354" s="240"/>
      <c r="N354" s="241"/>
      <c r="O354" s="241"/>
      <c r="P354" s="241"/>
      <c r="Q354" s="241"/>
      <c r="R354" s="241"/>
      <c r="S354" s="241"/>
      <c r="T354" s="242"/>
      <c r="AT354" s="243" t="s">
        <v>451</v>
      </c>
      <c r="AU354" s="243" t="s">
        <v>95</v>
      </c>
      <c r="AV354" s="13" t="s">
        <v>84</v>
      </c>
      <c r="AW354" s="13" t="s">
        <v>6</v>
      </c>
      <c r="AX354" s="13" t="s">
        <v>82</v>
      </c>
      <c r="AY354" s="243" t="s">
        <v>308</v>
      </c>
    </row>
    <row r="355" spans="2:65" s="1" customFormat="1" ht="22.5" customHeight="1">
      <c r="B355" s="42"/>
      <c r="C355" s="203" t="s">
        <v>2220</v>
      </c>
      <c r="D355" s="203" t="s">
        <v>311</v>
      </c>
      <c r="E355" s="204" t="s">
        <v>4717</v>
      </c>
      <c r="F355" s="205" t="s">
        <v>4718</v>
      </c>
      <c r="G355" s="206" t="s">
        <v>508</v>
      </c>
      <c r="H355" s="207">
        <v>90.8</v>
      </c>
      <c r="I355" s="208"/>
      <c r="J355" s="209">
        <f>ROUND(I355*H355,2)</f>
        <v>0</v>
      </c>
      <c r="K355" s="205" t="s">
        <v>315</v>
      </c>
      <c r="L355" s="62"/>
      <c r="M355" s="210" t="s">
        <v>21</v>
      </c>
      <c r="N355" s="211" t="s">
        <v>45</v>
      </c>
      <c r="O355" s="43"/>
      <c r="P355" s="212">
        <f>O355*H355</f>
        <v>0</v>
      </c>
      <c r="Q355" s="212">
        <v>8.8000000000000003E-4</v>
      </c>
      <c r="R355" s="212">
        <f>Q355*H355</f>
        <v>7.9904000000000003E-2</v>
      </c>
      <c r="S355" s="212">
        <v>0</v>
      </c>
      <c r="T355" s="213">
        <f>S355*H355</f>
        <v>0</v>
      </c>
      <c r="AR355" s="25" t="s">
        <v>375</v>
      </c>
      <c r="AT355" s="25" t="s">
        <v>311</v>
      </c>
      <c r="AU355" s="25" t="s">
        <v>95</v>
      </c>
      <c r="AY355" s="25" t="s">
        <v>308</v>
      </c>
      <c r="BE355" s="214">
        <f>IF(N355="základní",J355,0)</f>
        <v>0</v>
      </c>
      <c r="BF355" s="214">
        <f>IF(N355="snížená",J355,0)</f>
        <v>0</v>
      </c>
      <c r="BG355" s="214">
        <f>IF(N355="zákl. přenesená",J355,0)</f>
        <v>0</v>
      </c>
      <c r="BH355" s="214">
        <f>IF(N355="sníž. přenesená",J355,0)</f>
        <v>0</v>
      </c>
      <c r="BI355" s="214">
        <f>IF(N355="nulová",J355,0)</f>
        <v>0</v>
      </c>
      <c r="BJ355" s="25" t="s">
        <v>82</v>
      </c>
      <c r="BK355" s="214">
        <f>ROUND(I355*H355,2)</f>
        <v>0</v>
      </c>
      <c r="BL355" s="25" t="s">
        <v>375</v>
      </c>
      <c r="BM355" s="25" t="s">
        <v>4973</v>
      </c>
    </row>
    <row r="356" spans="2:65" s="13" customFormat="1" ht="13.5">
      <c r="B356" s="233"/>
      <c r="C356" s="234"/>
      <c r="D356" s="246" t="s">
        <v>451</v>
      </c>
      <c r="E356" s="256" t="s">
        <v>21</v>
      </c>
      <c r="F356" s="257" t="s">
        <v>4974</v>
      </c>
      <c r="G356" s="234"/>
      <c r="H356" s="258">
        <v>90.8</v>
      </c>
      <c r="I356" s="238"/>
      <c r="J356" s="234"/>
      <c r="K356" s="234"/>
      <c r="L356" s="239"/>
      <c r="M356" s="240"/>
      <c r="N356" s="241"/>
      <c r="O356" s="241"/>
      <c r="P356" s="241"/>
      <c r="Q356" s="241"/>
      <c r="R356" s="241"/>
      <c r="S356" s="241"/>
      <c r="T356" s="242"/>
      <c r="AT356" s="243" t="s">
        <v>451</v>
      </c>
      <c r="AU356" s="243" t="s">
        <v>95</v>
      </c>
      <c r="AV356" s="13" t="s">
        <v>84</v>
      </c>
      <c r="AW356" s="13" t="s">
        <v>37</v>
      </c>
      <c r="AX356" s="13" t="s">
        <v>82</v>
      </c>
      <c r="AY356" s="243" t="s">
        <v>308</v>
      </c>
    </row>
    <row r="357" spans="2:65" s="1" customFormat="1" ht="22.5" customHeight="1">
      <c r="B357" s="42"/>
      <c r="C357" s="277" t="s">
        <v>2224</v>
      </c>
      <c r="D357" s="277" t="s">
        <v>1079</v>
      </c>
      <c r="E357" s="278" t="s">
        <v>4721</v>
      </c>
      <c r="F357" s="279" t="s">
        <v>4722</v>
      </c>
      <c r="G357" s="280" t="s">
        <v>508</v>
      </c>
      <c r="H357" s="281">
        <v>104.42</v>
      </c>
      <c r="I357" s="282"/>
      <c r="J357" s="283">
        <f>ROUND(I357*H357,2)</f>
        <v>0</v>
      </c>
      <c r="K357" s="279" t="s">
        <v>21</v>
      </c>
      <c r="L357" s="284"/>
      <c r="M357" s="285" t="s">
        <v>21</v>
      </c>
      <c r="N357" s="286" t="s">
        <v>45</v>
      </c>
      <c r="O357" s="43"/>
      <c r="P357" s="212">
        <f>O357*H357</f>
        <v>0</v>
      </c>
      <c r="Q357" s="212">
        <v>3.8999999999999998E-3</v>
      </c>
      <c r="R357" s="212">
        <f>Q357*H357</f>
        <v>0.40723799999999999</v>
      </c>
      <c r="S357" s="212">
        <v>0</v>
      </c>
      <c r="T357" s="213">
        <f>S357*H357</f>
        <v>0</v>
      </c>
      <c r="AR357" s="25" t="s">
        <v>619</v>
      </c>
      <c r="AT357" s="25" t="s">
        <v>1079</v>
      </c>
      <c r="AU357" s="25" t="s">
        <v>95</v>
      </c>
      <c r="AY357" s="25" t="s">
        <v>308</v>
      </c>
      <c r="BE357" s="214">
        <f>IF(N357="základní",J357,0)</f>
        <v>0</v>
      </c>
      <c r="BF357" s="214">
        <f>IF(N357="snížená",J357,0)</f>
        <v>0</v>
      </c>
      <c r="BG357" s="214">
        <f>IF(N357="zákl. přenesená",J357,0)</f>
        <v>0</v>
      </c>
      <c r="BH357" s="214">
        <f>IF(N357="sníž. přenesená",J357,0)</f>
        <v>0</v>
      </c>
      <c r="BI357" s="214">
        <f>IF(N357="nulová",J357,0)</f>
        <v>0</v>
      </c>
      <c r="BJ357" s="25" t="s">
        <v>82</v>
      </c>
      <c r="BK357" s="214">
        <f>ROUND(I357*H357,2)</f>
        <v>0</v>
      </c>
      <c r="BL357" s="25" t="s">
        <v>375</v>
      </c>
      <c r="BM357" s="25" t="s">
        <v>4975</v>
      </c>
    </row>
    <row r="358" spans="2:65" s="1" customFormat="1" ht="40.5">
      <c r="B358" s="42"/>
      <c r="C358" s="64"/>
      <c r="D358" s="223" t="s">
        <v>1656</v>
      </c>
      <c r="E358" s="64"/>
      <c r="F358" s="292" t="s">
        <v>4724</v>
      </c>
      <c r="G358" s="64"/>
      <c r="H358" s="64"/>
      <c r="I358" s="173"/>
      <c r="J358" s="64"/>
      <c r="K358" s="64"/>
      <c r="L358" s="62"/>
      <c r="M358" s="291"/>
      <c r="N358" s="43"/>
      <c r="O358" s="43"/>
      <c r="P358" s="43"/>
      <c r="Q358" s="43"/>
      <c r="R358" s="43"/>
      <c r="S358" s="43"/>
      <c r="T358" s="79"/>
      <c r="AT358" s="25" t="s">
        <v>1656</v>
      </c>
      <c r="AU358" s="25" t="s">
        <v>95</v>
      </c>
    </row>
    <row r="359" spans="2:65" s="13" customFormat="1" ht="13.5">
      <c r="B359" s="233"/>
      <c r="C359" s="234"/>
      <c r="D359" s="246" t="s">
        <v>451</v>
      </c>
      <c r="E359" s="234"/>
      <c r="F359" s="257" t="s">
        <v>4976</v>
      </c>
      <c r="G359" s="234"/>
      <c r="H359" s="258">
        <v>104.42</v>
      </c>
      <c r="I359" s="238"/>
      <c r="J359" s="234"/>
      <c r="K359" s="234"/>
      <c r="L359" s="239"/>
      <c r="M359" s="240"/>
      <c r="N359" s="241"/>
      <c r="O359" s="241"/>
      <c r="P359" s="241"/>
      <c r="Q359" s="241"/>
      <c r="R359" s="241"/>
      <c r="S359" s="241"/>
      <c r="T359" s="242"/>
      <c r="AT359" s="243" t="s">
        <v>451</v>
      </c>
      <c r="AU359" s="243" t="s">
        <v>95</v>
      </c>
      <c r="AV359" s="13" t="s">
        <v>84</v>
      </c>
      <c r="AW359" s="13" t="s">
        <v>6</v>
      </c>
      <c r="AX359" s="13" t="s">
        <v>82</v>
      </c>
      <c r="AY359" s="243" t="s">
        <v>308</v>
      </c>
    </row>
    <row r="360" spans="2:65" s="1" customFormat="1" ht="22.5" customHeight="1">
      <c r="B360" s="42"/>
      <c r="C360" s="203" t="s">
        <v>2229</v>
      </c>
      <c r="D360" s="203" t="s">
        <v>311</v>
      </c>
      <c r="E360" s="204" t="s">
        <v>4726</v>
      </c>
      <c r="F360" s="205" t="s">
        <v>4727</v>
      </c>
      <c r="G360" s="206" t="s">
        <v>508</v>
      </c>
      <c r="H360" s="207">
        <v>90.8</v>
      </c>
      <c r="I360" s="208"/>
      <c r="J360" s="209">
        <f>ROUND(I360*H360,2)</f>
        <v>0</v>
      </c>
      <c r="K360" s="205" t="s">
        <v>315</v>
      </c>
      <c r="L360" s="62"/>
      <c r="M360" s="210" t="s">
        <v>21</v>
      </c>
      <c r="N360" s="211" t="s">
        <v>45</v>
      </c>
      <c r="O360" s="43"/>
      <c r="P360" s="212">
        <f>O360*H360</f>
        <v>0</v>
      </c>
      <c r="Q360" s="212">
        <v>0</v>
      </c>
      <c r="R360" s="212">
        <f>Q360*H360</f>
        <v>0</v>
      </c>
      <c r="S360" s="212">
        <v>0</v>
      </c>
      <c r="T360" s="213">
        <f>S360*H360</f>
        <v>0</v>
      </c>
      <c r="AR360" s="25" t="s">
        <v>375</v>
      </c>
      <c r="AT360" s="25" t="s">
        <v>311</v>
      </c>
      <c r="AU360" s="25" t="s">
        <v>95</v>
      </c>
      <c r="AY360" s="25" t="s">
        <v>308</v>
      </c>
      <c r="BE360" s="214">
        <f>IF(N360="základní",J360,0)</f>
        <v>0</v>
      </c>
      <c r="BF360" s="214">
        <f>IF(N360="snížená",J360,0)</f>
        <v>0</v>
      </c>
      <c r="BG360" s="214">
        <f>IF(N360="zákl. přenesená",J360,0)</f>
        <v>0</v>
      </c>
      <c r="BH360" s="214">
        <f>IF(N360="sníž. přenesená",J360,0)</f>
        <v>0</v>
      </c>
      <c r="BI360" s="214">
        <f>IF(N360="nulová",J360,0)</f>
        <v>0</v>
      </c>
      <c r="BJ360" s="25" t="s">
        <v>82</v>
      </c>
      <c r="BK360" s="214">
        <f>ROUND(I360*H360,2)</f>
        <v>0</v>
      </c>
      <c r="BL360" s="25" t="s">
        <v>375</v>
      </c>
      <c r="BM360" s="25" t="s">
        <v>4977</v>
      </c>
    </row>
    <row r="361" spans="2:65" s="1" customFormat="1" ht="22.5" customHeight="1">
      <c r="B361" s="42"/>
      <c r="C361" s="277" t="s">
        <v>2234</v>
      </c>
      <c r="D361" s="277" t="s">
        <v>1079</v>
      </c>
      <c r="E361" s="278" t="s">
        <v>4729</v>
      </c>
      <c r="F361" s="279" t="s">
        <v>4730</v>
      </c>
      <c r="G361" s="280" t="s">
        <v>508</v>
      </c>
      <c r="H361" s="281">
        <v>104.42</v>
      </c>
      <c r="I361" s="282"/>
      <c r="J361" s="283">
        <f>ROUND(I361*H361,2)</f>
        <v>0</v>
      </c>
      <c r="K361" s="279" t="s">
        <v>21</v>
      </c>
      <c r="L361" s="284"/>
      <c r="M361" s="285" t="s">
        <v>21</v>
      </c>
      <c r="N361" s="286" t="s">
        <v>45</v>
      </c>
      <c r="O361" s="43"/>
      <c r="P361" s="212">
        <f>O361*H361</f>
        <v>0</v>
      </c>
      <c r="Q361" s="212">
        <v>3.8999999999999998E-3</v>
      </c>
      <c r="R361" s="212">
        <f>Q361*H361</f>
        <v>0.40723799999999999</v>
      </c>
      <c r="S361" s="212">
        <v>0</v>
      </c>
      <c r="T361" s="213">
        <f>S361*H361</f>
        <v>0</v>
      </c>
      <c r="AR361" s="25" t="s">
        <v>619</v>
      </c>
      <c r="AT361" s="25" t="s">
        <v>1079</v>
      </c>
      <c r="AU361" s="25" t="s">
        <v>95</v>
      </c>
      <c r="AY361" s="25" t="s">
        <v>308</v>
      </c>
      <c r="BE361" s="214">
        <f>IF(N361="základní",J361,0)</f>
        <v>0</v>
      </c>
      <c r="BF361" s="214">
        <f>IF(N361="snížená",J361,0)</f>
        <v>0</v>
      </c>
      <c r="BG361" s="214">
        <f>IF(N361="zákl. přenesená",J361,0)</f>
        <v>0</v>
      </c>
      <c r="BH361" s="214">
        <f>IF(N361="sníž. přenesená",J361,0)</f>
        <v>0</v>
      </c>
      <c r="BI361" s="214">
        <f>IF(N361="nulová",J361,0)</f>
        <v>0</v>
      </c>
      <c r="BJ361" s="25" t="s">
        <v>82</v>
      </c>
      <c r="BK361" s="214">
        <f>ROUND(I361*H361,2)</f>
        <v>0</v>
      </c>
      <c r="BL361" s="25" t="s">
        <v>375</v>
      </c>
      <c r="BM361" s="25" t="s">
        <v>4978</v>
      </c>
    </row>
    <row r="362" spans="2:65" s="1" customFormat="1" ht="40.5">
      <c r="B362" s="42"/>
      <c r="C362" s="64"/>
      <c r="D362" s="223" t="s">
        <v>1656</v>
      </c>
      <c r="E362" s="64"/>
      <c r="F362" s="292" t="s">
        <v>4732</v>
      </c>
      <c r="G362" s="64"/>
      <c r="H362" s="64"/>
      <c r="I362" s="173"/>
      <c r="J362" s="64"/>
      <c r="K362" s="64"/>
      <c r="L362" s="62"/>
      <c r="M362" s="291"/>
      <c r="N362" s="43"/>
      <c r="O362" s="43"/>
      <c r="P362" s="43"/>
      <c r="Q362" s="43"/>
      <c r="R362" s="43"/>
      <c r="S362" s="43"/>
      <c r="T362" s="79"/>
      <c r="AT362" s="25" t="s">
        <v>1656</v>
      </c>
      <c r="AU362" s="25" t="s">
        <v>95</v>
      </c>
    </row>
    <row r="363" spans="2:65" s="13" customFormat="1" ht="13.5">
      <c r="B363" s="233"/>
      <c r="C363" s="234"/>
      <c r="D363" s="246" t="s">
        <v>451</v>
      </c>
      <c r="E363" s="234"/>
      <c r="F363" s="257" t="s">
        <v>4976</v>
      </c>
      <c r="G363" s="234"/>
      <c r="H363" s="258">
        <v>104.42</v>
      </c>
      <c r="I363" s="238"/>
      <c r="J363" s="234"/>
      <c r="K363" s="234"/>
      <c r="L363" s="239"/>
      <c r="M363" s="240"/>
      <c r="N363" s="241"/>
      <c r="O363" s="241"/>
      <c r="P363" s="241"/>
      <c r="Q363" s="241"/>
      <c r="R363" s="241"/>
      <c r="S363" s="241"/>
      <c r="T363" s="242"/>
      <c r="AT363" s="243" t="s">
        <v>451</v>
      </c>
      <c r="AU363" s="243" t="s">
        <v>95</v>
      </c>
      <c r="AV363" s="13" t="s">
        <v>84</v>
      </c>
      <c r="AW363" s="13" t="s">
        <v>6</v>
      </c>
      <c r="AX363" s="13" t="s">
        <v>82</v>
      </c>
      <c r="AY363" s="243" t="s">
        <v>308</v>
      </c>
    </row>
    <row r="364" spans="2:65" s="1" customFormat="1" ht="22.5" customHeight="1">
      <c r="B364" s="42"/>
      <c r="C364" s="203" t="s">
        <v>2238</v>
      </c>
      <c r="D364" s="203" t="s">
        <v>311</v>
      </c>
      <c r="E364" s="204" t="s">
        <v>4733</v>
      </c>
      <c r="F364" s="205" t="s">
        <v>4734</v>
      </c>
      <c r="G364" s="206" t="s">
        <v>508</v>
      </c>
      <c r="H364" s="207">
        <v>96.7</v>
      </c>
      <c r="I364" s="208"/>
      <c r="J364" s="209">
        <f>ROUND(I364*H364,2)</f>
        <v>0</v>
      </c>
      <c r="K364" s="205" t="s">
        <v>315</v>
      </c>
      <c r="L364" s="62"/>
      <c r="M364" s="210" t="s">
        <v>21</v>
      </c>
      <c r="N364" s="211" t="s">
        <v>45</v>
      </c>
      <c r="O364" s="43"/>
      <c r="P364" s="212">
        <f>O364*H364</f>
        <v>0</v>
      </c>
      <c r="Q364" s="212">
        <v>3.6000000000000002E-4</v>
      </c>
      <c r="R364" s="212">
        <f>Q364*H364</f>
        <v>3.4812000000000003E-2</v>
      </c>
      <c r="S364" s="212">
        <v>0</v>
      </c>
      <c r="T364" s="213">
        <f>S364*H364</f>
        <v>0</v>
      </c>
      <c r="AR364" s="25" t="s">
        <v>375</v>
      </c>
      <c r="AT364" s="25" t="s">
        <v>311</v>
      </c>
      <c r="AU364" s="25" t="s">
        <v>95</v>
      </c>
      <c r="AY364" s="25" t="s">
        <v>308</v>
      </c>
      <c r="BE364" s="214">
        <f>IF(N364="základní",J364,0)</f>
        <v>0</v>
      </c>
      <c r="BF364" s="214">
        <f>IF(N364="snížená",J364,0)</f>
        <v>0</v>
      </c>
      <c r="BG364" s="214">
        <f>IF(N364="zákl. přenesená",J364,0)</f>
        <v>0</v>
      </c>
      <c r="BH364" s="214">
        <f>IF(N364="sníž. přenesená",J364,0)</f>
        <v>0</v>
      </c>
      <c r="BI364" s="214">
        <f>IF(N364="nulová",J364,0)</f>
        <v>0</v>
      </c>
      <c r="BJ364" s="25" t="s">
        <v>82</v>
      </c>
      <c r="BK364" s="214">
        <f>ROUND(I364*H364,2)</f>
        <v>0</v>
      </c>
      <c r="BL364" s="25" t="s">
        <v>375</v>
      </c>
      <c r="BM364" s="25" t="s">
        <v>4979</v>
      </c>
    </row>
    <row r="365" spans="2:65" s="13" customFormat="1" ht="13.5">
      <c r="B365" s="233"/>
      <c r="C365" s="234"/>
      <c r="D365" s="246" t="s">
        <v>451</v>
      </c>
      <c r="E365" s="256" t="s">
        <v>21</v>
      </c>
      <c r="F365" s="257" t="s">
        <v>4980</v>
      </c>
      <c r="G365" s="234"/>
      <c r="H365" s="258">
        <v>96.7</v>
      </c>
      <c r="I365" s="238"/>
      <c r="J365" s="234"/>
      <c r="K365" s="234"/>
      <c r="L365" s="239"/>
      <c r="M365" s="240"/>
      <c r="N365" s="241"/>
      <c r="O365" s="241"/>
      <c r="P365" s="241"/>
      <c r="Q365" s="241"/>
      <c r="R365" s="241"/>
      <c r="S365" s="241"/>
      <c r="T365" s="242"/>
      <c r="AT365" s="243" t="s">
        <v>451</v>
      </c>
      <c r="AU365" s="243" t="s">
        <v>95</v>
      </c>
      <c r="AV365" s="13" t="s">
        <v>84</v>
      </c>
      <c r="AW365" s="13" t="s">
        <v>37</v>
      </c>
      <c r="AX365" s="13" t="s">
        <v>82</v>
      </c>
      <c r="AY365" s="243" t="s">
        <v>308</v>
      </c>
    </row>
    <row r="366" spans="2:65" s="1" customFormat="1" ht="22.5" customHeight="1">
      <c r="B366" s="42"/>
      <c r="C366" s="277" t="s">
        <v>2241</v>
      </c>
      <c r="D366" s="277" t="s">
        <v>1079</v>
      </c>
      <c r="E366" s="278" t="s">
        <v>4737</v>
      </c>
      <c r="F366" s="279" t="s">
        <v>4738</v>
      </c>
      <c r="G366" s="280" t="s">
        <v>508</v>
      </c>
      <c r="H366" s="281">
        <v>111.205</v>
      </c>
      <c r="I366" s="282"/>
      <c r="J366" s="283">
        <f>ROUND(I366*H366,2)</f>
        <v>0</v>
      </c>
      <c r="K366" s="279" t="s">
        <v>21</v>
      </c>
      <c r="L366" s="284"/>
      <c r="M366" s="285" t="s">
        <v>21</v>
      </c>
      <c r="N366" s="286" t="s">
        <v>45</v>
      </c>
      <c r="O366" s="43"/>
      <c r="P366" s="212">
        <f>O366*H366</f>
        <v>0</v>
      </c>
      <c r="Q366" s="212">
        <v>3.8999999999999998E-3</v>
      </c>
      <c r="R366" s="212">
        <f>Q366*H366</f>
        <v>0.43369949999999996</v>
      </c>
      <c r="S366" s="212">
        <v>0</v>
      </c>
      <c r="T366" s="213">
        <f>S366*H366</f>
        <v>0</v>
      </c>
      <c r="AR366" s="25" t="s">
        <v>619</v>
      </c>
      <c r="AT366" s="25" t="s">
        <v>1079</v>
      </c>
      <c r="AU366" s="25" t="s">
        <v>95</v>
      </c>
      <c r="AY366" s="25" t="s">
        <v>308</v>
      </c>
      <c r="BE366" s="214">
        <f>IF(N366="základní",J366,0)</f>
        <v>0</v>
      </c>
      <c r="BF366" s="214">
        <f>IF(N366="snížená",J366,0)</f>
        <v>0</v>
      </c>
      <c r="BG366" s="214">
        <f>IF(N366="zákl. přenesená",J366,0)</f>
        <v>0</v>
      </c>
      <c r="BH366" s="214">
        <f>IF(N366="sníž. přenesená",J366,0)</f>
        <v>0</v>
      </c>
      <c r="BI366" s="214">
        <f>IF(N366="nulová",J366,0)</f>
        <v>0</v>
      </c>
      <c r="BJ366" s="25" t="s">
        <v>82</v>
      </c>
      <c r="BK366" s="214">
        <f>ROUND(I366*H366,2)</f>
        <v>0</v>
      </c>
      <c r="BL366" s="25" t="s">
        <v>375</v>
      </c>
      <c r="BM366" s="25" t="s">
        <v>4981</v>
      </c>
    </row>
    <row r="367" spans="2:65" s="1" customFormat="1" ht="40.5">
      <c r="B367" s="42"/>
      <c r="C367" s="64"/>
      <c r="D367" s="223" t="s">
        <v>1656</v>
      </c>
      <c r="E367" s="64"/>
      <c r="F367" s="292" t="s">
        <v>4740</v>
      </c>
      <c r="G367" s="64"/>
      <c r="H367" s="64"/>
      <c r="I367" s="173"/>
      <c r="J367" s="64"/>
      <c r="K367" s="64"/>
      <c r="L367" s="62"/>
      <c r="M367" s="291"/>
      <c r="N367" s="43"/>
      <c r="O367" s="43"/>
      <c r="P367" s="43"/>
      <c r="Q367" s="43"/>
      <c r="R367" s="43"/>
      <c r="S367" s="43"/>
      <c r="T367" s="79"/>
      <c r="AT367" s="25" t="s">
        <v>1656</v>
      </c>
      <c r="AU367" s="25" t="s">
        <v>95</v>
      </c>
    </row>
    <row r="368" spans="2:65" s="13" customFormat="1" ht="13.5">
      <c r="B368" s="233"/>
      <c r="C368" s="234"/>
      <c r="D368" s="246" t="s">
        <v>451</v>
      </c>
      <c r="E368" s="234"/>
      <c r="F368" s="257" t="s">
        <v>4982</v>
      </c>
      <c r="G368" s="234"/>
      <c r="H368" s="258">
        <v>111.205</v>
      </c>
      <c r="I368" s="238"/>
      <c r="J368" s="234"/>
      <c r="K368" s="234"/>
      <c r="L368" s="239"/>
      <c r="M368" s="240"/>
      <c r="N368" s="241"/>
      <c r="O368" s="241"/>
      <c r="P368" s="241"/>
      <c r="Q368" s="241"/>
      <c r="R368" s="241"/>
      <c r="S368" s="241"/>
      <c r="T368" s="242"/>
      <c r="AT368" s="243" t="s">
        <v>451</v>
      </c>
      <c r="AU368" s="243" t="s">
        <v>95</v>
      </c>
      <c r="AV368" s="13" t="s">
        <v>84</v>
      </c>
      <c r="AW368" s="13" t="s">
        <v>6</v>
      </c>
      <c r="AX368" s="13" t="s">
        <v>82</v>
      </c>
      <c r="AY368" s="243" t="s">
        <v>308</v>
      </c>
    </row>
    <row r="369" spans="2:65" s="1" customFormat="1" ht="31.5" customHeight="1">
      <c r="B369" s="42"/>
      <c r="C369" s="203" t="s">
        <v>2245</v>
      </c>
      <c r="D369" s="203" t="s">
        <v>311</v>
      </c>
      <c r="E369" s="204" t="s">
        <v>4742</v>
      </c>
      <c r="F369" s="205" t="s">
        <v>4743</v>
      </c>
      <c r="G369" s="206" t="s">
        <v>508</v>
      </c>
      <c r="H369" s="207">
        <v>96.7</v>
      </c>
      <c r="I369" s="208"/>
      <c r="J369" s="209">
        <f>ROUND(I369*H369,2)</f>
        <v>0</v>
      </c>
      <c r="K369" s="205" t="s">
        <v>315</v>
      </c>
      <c r="L369" s="62"/>
      <c r="M369" s="210" t="s">
        <v>21</v>
      </c>
      <c r="N369" s="211" t="s">
        <v>45</v>
      </c>
      <c r="O369" s="43"/>
      <c r="P369" s="212">
        <f>O369*H369</f>
        <v>0</v>
      </c>
      <c r="Q369" s="212">
        <v>0</v>
      </c>
      <c r="R369" s="212">
        <f>Q369*H369</f>
        <v>0</v>
      </c>
      <c r="S369" s="212">
        <v>0</v>
      </c>
      <c r="T369" s="213">
        <f>S369*H369</f>
        <v>0</v>
      </c>
      <c r="AR369" s="25" t="s">
        <v>375</v>
      </c>
      <c r="AT369" s="25" t="s">
        <v>311</v>
      </c>
      <c r="AU369" s="25" t="s">
        <v>95</v>
      </c>
      <c r="AY369" s="25" t="s">
        <v>308</v>
      </c>
      <c r="BE369" s="214">
        <f>IF(N369="základní",J369,0)</f>
        <v>0</v>
      </c>
      <c r="BF369" s="214">
        <f>IF(N369="snížená",J369,0)</f>
        <v>0</v>
      </c>
      <c r="BG369" s="214">
        <f>IF(N369="zákl. přenesená",J369,0)</f>
        <v>0</v>
      </c>
      <c r="BH369" s="214">
        <f>IF(N369="sníž. přenesená",J369,0)</f>
        <v>0</v>
      </c>
      <c r="BI369" s="214">
        <f>IF(N369="nulová",J369,0)</f>
        <v>0</v>
      </c>
      <c r="BJ369" s="25" t="s">
        <v>82</v>
      </c>
      <c r="BK369" s="214">
        <f>ROUND(I369*H369,2)</f>
        <v>0</v>
      </c>
      <c r="BL369" s="25" t="s">
        <v>375</v>
      </c>
      <c r="BM369" s="25" t="s">
        <v>4983</v>
      </c>
    </row>
    <row r="370" spans="2:65" s="13" customFormat="1" ht="13.5">
      <c r="B370" s="233"/>
      <c r="C370" s="234"/>
      <c r="D370" s="246" t="s">
        <v>451</v>
      </c>
      <c r="E370" s="256" t="s">
        <v>21</v>
      </c>
      <c r="F370" s="257" t="s">
        <v>4984</v>
      </c>
      <c r="G370" s="234"/>
      <c r="H370" s="258">
        <v>96.7</v>
      </c>
      <c r="I370" s="238"/>
      <c r="J370" s="234"/>
      <c r="K370" s="234"/>
      <c r="L370" s="239"/>
      <c r="M370" s="240"/>
      <c r="N370" s="241"/>
      <c r="O370" s="241"/>
      <c r="P370" s="241"/>
      <c r="Q370" s="241"/>
      <c r="R370" s="241"/>
      <c r="S370" s="241"/>
      <c r="T370" s="242"/>
      <c r="AT370" s="243" t="s">
        <v>451</v>
      </c>
      <c r="AU370" s="243" t="s">
        <v>95</v>
      </c>
      <c r="AV370" s="13" t="s">
        <v>84</v>
      </c>
      <c r="AW370" s="13" t="s">
        <v>37</v>
      </c>
      <c r="AX370" s="13" t="s">
        <v>82</v>
      </c>
      <c r="AY370" s="243" t="s">
        <v>308</v>
      </c>
    </row>
    <row r="371" spans="2:65" s="1" customFormat="1" ht="22.5" customHeight="1">
      <c r="B371" s="42"/>
      <c r="C371" s="277" t="s">
        <v>2248</v>
      </c>
      <c r="D371" s="277" t="s">
        <v>1079</v>
      </c>
      <c r="E371" s="278" t="s">
        <v>4745</v>
      </c>
      <c r="F371" s="279" t="s">
        <v>4746</v>
      </c>
      <c r="G371" s="280" t="s">
        <v>4354</v>
      </c>
      <c r="H371" s="281">
        <v>31.911000000000001</v>
      </c>
      <c r="I371" s="282"/>
      <c r="J371" s="283">
        <f>ROUND(I371*H371,2)</f>
        <v>0</v>
      </c>
      <c r="K371" s="279" t="s">
        <v>315</v>
      </c>
      <c r="L371" s="284"/>
      <c r="M371" s="285" t="s">
        <v>21</v>
      </c>
      <c r="N371" s="286" t="s">
        <v>45</v>
      </c>
      <c r="O371" s="43"/>
      <c r="P371" s="212">
        <f>O371*H371</f>
        <v>0</v>
      </c>
      <c r="Q371" s="212">
        <v>1E-3</v>
      </c>
      <c r="R371" s="212">
        <f>Q371*H371</f>
        <v>3.1911000000000002E-2</v>
      </c>
      <c r="S371" s="212">
        <v>0</v>
      </c>
      <c r="T371" s="213">
        <f>S371*H371</f>
        <v>0</v>
      </c>
      <c r="AR371" s="25" t="s">
        <v>619</v>
      </c>
      <c r="AT371" s="25" t="s">
        <v>1079</v>
      </c>
      <c r="AU371" s="25" t="s">
        <v>95</v>
      </c>
      <c r="AY371" s="25" t="s">
        <v>308</v>
      </c>
      <c r="BE371" s="214">
        <f>IF(N371="základní",J371,0)</f>
        <v>0</v>
      </c>
      <c r="BF371" s="214">
        <f>IF(N371="snížená",J371,0)</f>
        <v>0</v>
      </c>
      <c r="BG371" s="214">
        <f>IF(N371="zákl. přenesená",J371,0)</f>
        <v>0</v>
      </c>
      <c r="BH371" s="214">
        <f>IF(N371="sníž. přenesená",J371,0)</f>
        <v>0</v>
      </c>
      <c r="BI371" s="214">
        <f>IF(N371="nulová",J371,0)</f>
        <v>0</v>
      </c>
      <c r="BJ371" s="25" t="s">
        <v>82</v>
      </c>
      <c r="BK371" s="214">
        <f>ROUND(I371*H371,2)</f>
        <v>0</v>
      </c>
      <c r="BL371" s="25" t="s">
        <v>375</v>
      </c>
      <c r="BM371" s="25" t="s">
        <v>4985</v>
      </c>
    </row>
    <row r="372" spans="2:65" s="13" customFormat="1" ht="13.5">
      <c r="B372" s="233"/>
      <c r="C372" s="234"/>
      <c r="D372" s="246" t="s">
        <v>451</v>
      </c>
      <c r="E372" s="234"/>
      <c r="F372" s="257" t="s">
        <v>4986</v>
      </c>
      <c r="G372" s="234"/>
      <c r="H372" s="258">
        <v>31.911000000000001</v>
      </c>
      <c r="I372" s="238"/>
      <c r="J372" s="234"/>
      <c r="K372" s="234"/>
      <c r="L372" s="239"/>
      <c r="M372" s="240"/>
      <c r="N372" s="241"/>
      <c r="O372" s="241"/>
      <c r="P372" s="241"/>
      <c r="Q372" s="241"/>
      <c r="R372" s="241"/>
      <c r="S372" s="241"/>
      <c r="T372" s="242"/>
      <c r="AT372" s="243" t="s">
        <v>451</v>
      </c>
      <c r="AU372" s="243" t="s">
        <v>95</v>
      </c>
      <c r="AV372" s="13" t="s">
        <v>84</v>
      </c>
      <c r="AW372" s="13" t="s">
        <v>6</v>
      </c>
      <c r="AX372" s="13" t="s">
        <v>82</v>
      </c>
      <c r="AY372" s="243" t="s">
        <v>308</v>
      </c>
    </row>
    <row r="373" spans="2:65" s="1" customFormat="1" ht="22.5" customHeight="1">
      <c r="B373" s="42"/>
      <c r="C373" s="203" t="s">
        <v>2253</v>
      </c>
      <c r="D373" s="203" t="s">
        <v>311</v>
      </c>
      <c r="E373" s="204" t="s">
        <v>4749</v>
      </c>
      <c r="F373" s="205" t="s">
        <v>4750</v>
      </c>
      <c r="G373" s="206" t="s">
        <v>538</v>
      </c>
      <c r="H373" s="207">
        <v>211.5</v>
      </c>
      <c r="I373" s="208"/>
      <c r="J373" s="209">
        <f>ROUND(I373*H373,2)</f>
        <v>0</v>
      </c>
      <c r="K373" s="205" t="s">
        <v>315</v>
      </c>
      <c r="L373" s="62"/>
      <c r="M373" s="210" t="s">
        <v>21</v>
      </c>
      <c r="N373" s="211" t="s">
        <v>45</v>
      </c>
      <c r="O373" s="43"/>
      <c r="P373" s="212">
        <f>O373*H373</f>
        <v>0</v>
      </c>
      <c r="Q373" s="212">
        <v>4.6999999999999999E-4</v>
      </c>
      <c r="R373" s="212">
        <f>Q373*H373</f>
        <v>9.9404999999999993E-2</v>
      </c>
      <c r="S373" s="212">
        <v>0</v>
      </c>
      <c r="T373" s="213">
        <f>S373*H373</f>
        <v>0</v>
      </c>
      <c r="AR373" s="25" t="s">
        <v>375</v>
      </c>
      <c r="AT373" s="25" t="s">
        <v>311</v>
      </c>
      <c r="AU373" s="25" t="s">
        <v>95</v>
      </c>
      <c r="AY373" s="25" t="s">
        <v>308</v>
      </c>
      <c r="BE373" s="214">
        <f>IF(N373="základní",J373,0)</f>
        <v>0</v>
      </c>
      <c r="BF373" s="214">
        <f>IF(N373="snížená",J373,0)</f>
        <v>0</v>
      </c>
      <c r="BG373" s="214">
        <f>IF(N373="zákl. přenesená",J373,0)</f>
        <v>0</v>
      </c>
      <c r="BH373" s="214">
        <f>IF(N373="sníž. přenesená",J373,0)</f>
        <v>0</v>
      </c>
      <c r="BI373" s="214">
        <f>IF(N373="nulová",J373,0)</f>
        <v>0</v>
      </c>
      <c r="BJ373" s="25" t="s">
        <v>82</v>
      </c>
      <c r="BK373" s="214">
        <f>ROUND(I373*H373,2)</f>
        <v>0</v>
      </c>
      <c r="BL373" s="25" t="s">
        <v>375</v>
      </c>
      <c r="BM373" s="25" t="s">
        <v>4987</v>
      </c>
    </row>
    <row r="374" spans="2:65" s="1" customFormat="1" ht="22.5" customHeight="1">
      <c r="B374" s="42"/>
      <c r="C374" s="277" t="s">
        <v>2257</v>
      </c>
      <c r="D374" s="277" t="s">
        <v>1079</v>
      </c>
      <c r="E374" s="278" t="s">
        <v>4729</v>
      </c>
      <c r="F374" s="279" t="s">
        <v>4730</v>
      </c>
      <c r="G374" s="280" t="s">
        <v>508</v>
      </c>
      <c r="H374" s="281">
        <v>116.325</v>
      </c>
      <c r="I374" s="282"/>
      <c r="J374" s="283">
        <f>ROUND(I374*H374,2)</f>
        <v>0</v>
      </c>
      <c r="K374" s="279" t="s">
        <v>21</v>
      </c>
      <c r="L374" s="284"/>
      <c r="M374" s="285" t="s">
        <v>21</v>
      </c>
      <c r="N374" s="286" t="s">
        <v>45</v>
      </c>
      <c r="O374" s="43"/>
      <c r="P374" s="212">
        <f>O374*H374</f>
        <v>0</v>
      </c>
      <c r="Q374" s="212">
        <v>3.8999999999999998E-3</v>
      </c>
      <c r="R374" s="212">
        <f>Q374*H374</f>
        <v>0.4536675</v>
      </c>
      <c r="S374" s="212">
        <v>0</v>
      </c>
      <c r="T374" s="213">
        <f>S374*H374</f>
        <v>0</v>
      </c>
      <c r="AR374" s="25" t="s">
        <v>619</v>
      </c>
      <c r="AT374" s="25" t="s">
        <v>1079</v>
      </c>
      <c r="AU374" s="25" t="s">
        <v>95</v>
      </c>
      <c r="AY374" s="25" t="s">
        <v>308</v>
      </c>
      <c r="BE374" s="214">
        <f>IF(N374="základní",J374,0)</f>
        <v>0</v>
      </c>
      <c r="BF374" s="214">
        <f>IF(N374="snížená",J374,0)</f>
        <v>0</v>
      </c>
      <c r="BG374" s="214">
        <f>IF(N374="zákl. přenesená",J374,0)</f>
        <v>0</v>
      </c>
      <c r="BH374" s="214">
        <f>IF(N374="sníž. přenesená",J374,0)</f>
        <v>0</v>
      </c>
      <c r="BI374" s="214">
        <f>IF(N374="nulová",J374,0)</f>
        <v>0</v>
      </c>
      <c r="BJ374" s="25" t="s">
        <v>82</v>
      </c>
      <c r="BK374" s="214">
        <f>ROUND(I374*H374,2)</f>
        <v>0</v>
      </c>
      <c r="BL374" s="25" t="s">
        <v>375</v>
      </c>
      <c r="BM374" s="25" t="s">
        <v>4988</v>
      </c>
    </row>
    <row r="375" spans="2:65" s="13" customFormat="1" ht="13.5">
      <c r="B375" s="233"/>
      <c r="C375" s="234"/>
      <c r="D375" s="246" t="s">
        <v>451</v>
      </c>
      <c r="E375" s="234"/>
      <c r="F375" s="257" t="s">
        <v>4989</v>
      </c>
      <c r="G375" s="234"/>
      <c r="H375" s="258">
        <v>116.325</v>
      </c>
      <c r="I375" s="238"/>
      <c r="J375" s="234"/>
      <c r="K375" s="234"/>
      <c r="L375" s="239"/>
      <c r="M375" s="240"/>
      <c r="N375" s="241"/>
      <c r="O375" s="241"/>
      <c r="P375" s="241"/>
      <c r="Q375" s="241"/>
      <c r="R375" s="241"/>
      <c r="S375" s="241"/>
      <c r="T375" s="242"/>
      <c r="AT375" s="243" t="s">
        <v>451</v>
      </c>
      <c r="AU375" s="243" t="s">
        <v>95</v>
      </c>
      <c r="AV375" s="13" t="s">
        <v>84</v>
      </c>
      <c r="AW375" s="13" t="s">
        <v>6</v>
      </c>
      <c r="AX375" s="13" t="s">
        <v>82</v>
      </c>
      <c r="AY375" s="243" t="s">
        <v>308</v>
      </c>
    </row>
    <row r="376" spans="2:65" s="1" customFormat="1" ht="31.5" customHeight="1">
      <c r="B376" s="42"/>
      <c r="C376" s="203" t="s">
        <v>2261</v>
      </c>
      <c r="D376" s="203" t="s">
        <v>311</v>
      </c>
      <c r="E376" s="204" t="s">
        <v>4756</v>
      </c>
      <c r="F376" s="205" t="s">
        <v>4757</v>
      </c>
      <c r="G376" s="206" t="s">
        <v>508</v>
      </c>
      <c r="H376" s="207">
        <v>6.9</v>
      </c>
      <c r="I376" s="208"/>
      <c r="J376" s="209">
        <f>ROUND(I376*H376,2)</f>
        <v>0</v>
      </c>
      <c r="K376" s="205" t="s">
        <v>21</v>
      </c>
      <c r="L376" s="62"/>
      <c r="M376" s="210" t="s">
        <v>21</v>
      </c>
      <c r="N376" s="211" t="s">
        <v>45</v>
      </c>
      <c r="O376" s="43"/>
      <c r="P376" s="212">
        <f>O376*H376</f>
        <v>0</v>
      </c>
      <c r="Q376" s="212">
        <v>9.3999999999999997E-4</v>
      </c>
      <c r="R376" s="212">
        <f>Q376*H376</f>
        <v>6.4860000000000004E-3</v>
      </c>
      <c r="S376" s="212">
        <v>0</v>
      </c>
      <c r="T376" s="213">
        <f>S376*H376</f>
        <v>0</v>
      </c>
      <c r="AR376" s="25" t="s">
        <v>375</v>
      </c>
      <c r="AT376" s="25" t="s">
        <v>311</v>
      </c>
      <c r="AU376" s="25" t="s">
        <v>95</v>
      </c>
      <c r="AY376" s="25" t="s">
        <v>308</v>
      </c>
      <c r="BE376" s="214">
        <f>IF(N376="základní",J376,0)</f>
        <v>0</v>
      </c>
      <c r="BF376" s="214">
        <f>IF(N376="snížená",J376,0)</f>
        <v>0</v>
      </c>
      <c r="BG376" s="214">
        <f>IF(N376="zákl. přenesená",J376,0)</f>
        <v>0</v>
      </c>
      <c r="BH376" s="214">
        <f>IF(N376="sníž. přenesená",J376,0)</f>
        <v>0</v>
      </c>
      <c r="BI376" s="214">
        <f>IF(N376="nulová",J376,0)</f>
        <v>0</v>
      </c>
      <c r="BJ376" s="25" t="s">
        <v>82</v>
      </c>
      <c r="BK376" s="214">
        <f>ROUND(I376*H376,2)</f>
        <v>0</v>
      </c>
      <c r="BL376" s="25" t="s">
        <v>375</v>
      </c>
      <c r="BM376" s="25" t="s">
        <v>4990</v>
      </c>
    </row>
    <row r="377" spans="2:65" s="13" customFormat="1" ht="13.5">
      <c r="B377" s="233"/>
      <c r="C377" s="234"/>
      <c r="D377" s="223" t="s">
        <v>451</v>
      </c>
      <c r="E377" s="235" t="s">
        <v>21</v>
      </c>
      <c r="F377" s="236" t="s">
        <v>4991</v>
      </c>
      <c r="G377" s="234"/>
      <c r="H377" s="237">
        <v>13.74</v>
      </c>
      <c r="I377" s="238"/>
      <c r="J377" s="234"/>
      <c r="K377" s="234"/>
      <c r="L377" s="239"/>
      <c r="M377" s="240"/>
      <c r="N377" s="241"/>
      <c r="O377" s="241"/>
      <c r="P377" s="241"/>
      <c r="Q377" s="241"/>
      <c r="R377" s="241"/>
      <c r="S377" s="241"/>
      <c r="T377" s="242"/>
      <c r="AT377" s="243" t="s">
        <v>451</v>
      </c>
      <c r="AU377" s="243" t="s">
        <v>95</v>
      </c>
      <c r="AV377" s="13" t="s">
        <v>84</v>
      </c>
      <c r="AW377" s="13" t="s">
        <v>37</v>
      </c>
      <c r="AX377" s="13" t="s">
        <v>74</v>
      </c>
      <c r="AY377" s="243" t="s">
        <v>308</v>
      </c>
    </row>
    <row r="378" spans="2:65" s="13" customFormat="1" ht="13.5">
      <c r="B378" s="233"/>
      <c r="C378" s="234"/>
      <c r="D378" s="246" t="s">
        <v>451</v>
      </c>
      <c r="E378" s="256" t="s">
        <v>21</v>
      </c>
      <c r="F378" s="257" t="s">
        <v>4992</v>
      </c>
      <c r="G378" s="234"/>
      <c r="H378" s="258">
        <v>6.9</v>
      </c>
      <c r="I378" s="238"/>
      <c r="J378" s="234"/>
      <c r="K378" s="234"/>
      <c r="L378" s="239"/>
      <c r="M378" s="240"/>
      <c r="N378" s="241"/>
      <c r="O378" s="241"/>
      <c r="P378" s="241"/>
      <c r="Q378" s="241"/>
      <c r="R378" s="241"/>
      <c r="S378" s="241"/>
      <c r="T378" s="242"/>
      <c r="AT378" s="243" t="s">
        <v>451</v>
      </c>
      <c r="AU378" s="243" t="s">
        <v>95</v>
      </c>
      <c r="AV378" s="13" t="s">
        <v>84</v>
      </c>
      <c r="AW378" s="13" t="s">
        <v>37</v>
      </c>
      <c r="AX378" s="13" t="s">
        <v>82</v>
      </c>
      <c r="AY378" s="243" t="s">
        <v>308</v>
      </c>
    </row>
    <row r="379" spans="2:65" s="1" customFormat="1" ht="31.5" customHeight="1">
      <c r="B379" s="42"/>
      <c r="C379" s="203" t="s">
        <v>2266</v>
      </c>
      <c r="D379" s="203" t="s">
        <v>311</v>
      </c>
      <c r="E379" s="204" t="s">
        <v>4761</v>
      </c>
      <c r="F379" s="205" t="s">
        <v>4762</v>
      </c>
      <c r="G379" s="206" t="s">
        <v>508</v>
      </c>
      <c r="H379" s="207">
        <v>6.9</v>
      </c>
      <c r="I379" s="208"/>
      <c r="J379" s="209">
        <f>ROUND(I379*H379,2)</f>
        <v>0</v>
      </c>
      <c r="K379" s="205" t="s">
        <v>21</v>
      </c>
      <c r="L379" s="62"/>
      <c r="M379" s="210" t="s">
        <v>21</v>
      </c>
      <c r="N379" s="211" t="s">
        <v>45</v>
      </c>
      <c r="O379" s="43"/>
      <c r="P379" s="212">
        <f>O379*H379</f>
        <v>0</v>
      </c>
      <c r="Q379" s="212">
        <v>9.3999999999999997E-4</v>
      </c>
      <c r="R379" s="212">
        <f>Q379*H379</f>
        <v>6.4860000000000004E-3</v>
      </c>
      <c r="S379" s="212">
        <v>0</v>
      </c>
      <c r="T379" s="213">
        <f>S379*H379</f>
        <v>0</v>
      </c>
      <c r="AR379" s="25" t="s">
        <v>375</v>
      </c>
      <c r="AT379" s="25" t="s">
        <v>311</v>
      </c>
      <c r="AU379" s="25" t="s">
        <v>95</v>
      </c>
      <c r="AY379" s="25" t="s">
        <v>308</v>
      </c>
      <c r="BE379" s="214">
        <f>IF(N379="základní",J379,0)</f>
        <v>0</v>
      </c>
      <c r="BF379" s="214">
        <f>IF(N379="snížená",J379,0)</f>
        <v>0</v>
      </c>
      <c r="BG379" s="214">
        <f>IF(N379="zákl. přenesená",J379,0)</f>
        <v>0</v>
      </c>
      <c r="BH379" s="214">
        <f>IF(N379="sníž. přenesená",J379,0)</f>
        <v>0</v>
      </c>
      <c r="BI379" s="214">
        <f>IF(N379="nulová",J379,0)</f>
        <v>0</v>
      </c>
      <c r="BJ379" s="25" t="s">
        <v>82</v>
      </c>
      <c r="BK379" s="214">
        <f>ROUND(I379*H379,2)</f>
        <v>0</v>
      </c>
      <c r="BL379" s="25" t="s">
        <v>375</v>
      </c>
      <c r="BM379" s="25" t="s">
        <v>4993</v>
      </c>
    </row>
    <row r="380" spans="2:65" s="13" customFormat="1" ht="13.5">
      <c r="B380" s="233"/>
      <c r="C380" s="234"/>
      <c r="D380" s="246" t="s">
        <v>451</v>
      </c>
      <c r="E380" s="256" t="s">
        <v>21</v>
      </c>
      <c r="F380" s="257" t="s">
        <v>4994</v>
      </c>
      <c r="G380" s="234"/>
      <c r="H380" s="258">
        <v>6.9</v>
      </c>
      <c r="I380" s="238"/>
      <c r="J380" s="234"/>
      <c r="K380" s="234"/>
      <c r="L380" s="239"/>
      <c r="M380" s="240"/>
      <c r="N380" s="241"/>
      <c r="O380" s="241"/>
      <c r="P380" s="241"/>
      <c r="Q380" s="241"/>
      <c r="R380" s="241"/>
      <c r="S380" s="241"/>
      <c r="T380" s="242"/>
      <c r="AT380" s="243" t="s">
        <v>451</v>
      </c>
      <c r="AU380" s="243" t="s">
        <v>95</v>
      </c>
      <c r="AV380" s="13" t="s">
        <v>84</v>
      </c>
      <c r="AW380" s="13" t="s">
        <v>37</v>
      </c>
      <c r="AX380" s="13" t="s">
        <v>82</v>
      </c>
      <c r="AY380" s="243" t="s">
        <v>308</v>
      </c>
    </row>
    <row r="381" spans="2:65" s="1" customFormat="1" ht="22.5" customHeight="1">
      <c r="B381" s="42"/>
      <c r="C381" s="203" t="s">
        <v>2270</v>
      </c>
      <c r="D381" s="203" t="s">
        <v>311</v>
      </c>
      <c r="E381" s="204" t="s">
        <v>4765</v>
      </c>
      <c r="F381" s="205" t="s">
        <v>4766</v>
      </c>
      <c r="G381" s="206" t="s">
        <v>719</v>
      </c>
      <c r="H381" s="207">
        <v>1.633</v>
      </c>
      <c r="I381" s="208"/>
      <c r="J381" s="209">
        <f>ROUND(I381*H381,2)</f>
        <v>0</v>
      </c>
      <c r="K381" s="205" t="s">
        <v>315</v>
      </c>
      <c r="L381" s="62"/>
      <c r="M381" s="210" t="s">
        <v>21</v>
      </c>
      <c r="N381" s="211" t="s">
        <v>45</v>
      </c>
      <c r="O381" s="43"/>
      <c r="P381" s="212">
        <f>O381*H381</f>
        <v>0</v>
      </c>
      <c r="Q381" s="212">
        <v>0</v>
      </c>
      <c r="R381" s="212">
        <f>Q381*H381</f>
        <v>0</v>
      </c>
      <c r="S381" s="212">
        <v>0</v>
      </c>
      <c r="T381" s="213">
        <f>S381*H381</f>
        <v>0</v>
      </c>
      <c r="AR381" s="25" t="s">
        <v>375</v>
      </c>
      <c r="AT381" s="25" t="s">
        <v>311</v>
      </c>
      <c r="AU381" s="25" t="s">
        <v>95</v>
      </c>
      <c r="AY381" s="25" t="s">
        <v>308</v>
      </c>
      <c r="BE381" s="214">
        <f>IF(N381="základní",J381,0)</f>
        <v>0</v>
      </c>
      <c r="BF381" s="214">
        <f>IF(N381="snížená",J381,0)</f>
        <v>0</v>
      </c>
      <c r="BG381" s="214">
        <f>IF(N381="zákl. přenesená",J381,0)</f>
        <v>0</v>
      </c>
      <c r="BH381" s="214">
        <f>IF(N381="sníž. přenesená",J381,0)</f>
        <v>0</v>
      </c>
      <c r="BI381" s="214">
        <f>IF(N381="nulová",J381,0)</f>
        <v>0</v>
      </c>
      <c r="BJ381" s="25" t="s">
        <v>82</v>
      </c>
      <c r="BK381" s="214">
        <f>ROUND(I381*H381,2)</f>
        <v>0</v>
      </c>
      <c r="BL381" s="25" t="s">
        <v>375</v>
      </c>
      <c r="BM381" s="25" t="s">
        <v>4995</v>
      </c>
    </row>
    <row r="382" spans="2:65" s="11" customFormat="1" ht="22.35" customHeight="1">
      <c r="B382" s="186"/>
      <c r="C382" s="187"/>
      <c r="D382" s="200" t="s">
        <v>73</v>
      </c>
      <c r="E382" s="201" t="s">
        <v>2499</v>
      </c>
      <c r="F382" s="201" t="s">
        <v>2500</v>
      </c>
      <c r="G382" s="187"/>
      <c r="H382" s="187"/>
      <c r="I382" s="190"/>
      <c r="J382" s="202">
        <f>BK382</f>
        <v>0</v>
      </c>
      <c r="K382" s="187"/>
      <c r="L382" s="192"/>
      <c r="M382" s="193"/>
      <c r="N382" s="194"/>
      <c r="O382" s="194"/>
      <c r="P382" s="195">
        <f>SUM(P383:P394)</f>
        <v>0</v>
      </c>
      <c r="Q382" s="194"/>
      <c r="R382" s="195">
        <f>SUM(R383:R394)</f>
        <v>0.65141319999999991</v>
      </c>
      <c r="S382" s="194"/>
      <c r="T382" s="196">
        <f>SUM(T383:T394)</f>
        <v>0</v>
      </c>
      <c r="AR382" s="197" t="s">
        <v>84</v>
      </c>
      <c r="AT382" s="198" t="s">
        <v>73</v>
      </c>
      <c r="AU382" s="198" t="s">
        <v>84</v>
      </c>
      <c r="AY382" s="197" t="s">
        <v>308</v>
      </c>
      <c r="BK382" s="199">
        <f>SUM(BK383:BK394)</f>
        <v>0</v>
      </c>
    </row>
    <row r="383" spans="2:65" s="1" customFormat="1" ht="31.5" customHeight="1">
      <c r="B383" s="42"/>
      <c r="C383" s="203" t="s">
        <v>2277</v>
      </c>
      <c r="D383" s="203" t="s">
        <v>311</v>
      </c>
      <c r="E383" s="204" t="s">
        <v>4768</v>
      </c>
      <c r="F383" s="205" t="s">
        <v>4769</v>
      </c>
      <c r="G383" s="206" t="s">
        <v>508</v>
      </c>
      <c r="H383" s="207">
        <v>73</v>
      </c>
      <c r="I383" s="208"/>
      <c r="J383" s="209">
        <f>ROUND(I383*H383,2)</f>
        <v>0</v>
      </c>
      <c r="K383" s="205" t="s">
        <v>315</v>
      </c>
      <c r="L383" s="62"/>
      <c r="M383" s="210" t="s">
        <v>21</v>
      </c>
      <c r="N383" s="211" t="s">
        <v>45</v>
      </c>
      <c r="O383" s="43"/>
      <c r="P383" s="212">
        <f>O383*H383</f>
        <v>0</v>
      </c>
      <c r="Q383" s="212">
        <v>5.8E-4</v>
      </c>
      <c r="R383" s="212">
        <f>Q383*H383</f>
        <v>4.2340000000000003E-2</v>
      </c>
      <c r="S383" s="212">
        <v>0</v>
      </c>
      <c r="T383" s="213">
        <f>S383*H383</f>
        <v>0</v>
      </c>
      <c r="AR383" s="25" t="s">
        <v>375</v>
      </c>
      <c r="AT383" s="25" t="s">
        <v>311</v>
      </c>
      <c r="AU383" s="25" t="s">
        <v>95</v>
      </c>
      <c r="AY383" s="25" t="s">
        <v>308</v>
      </c>
      <c r="BE383" s="214">
        <f>IF(N383="základní",J383,0)</f>
        <v>0</v>
      </c>
      <c r="BF383" s="214">
        <f>IF(N383="snížená",J383,0)</f>
        <v>0</v>
      </c>
      <c r="BG383" s="214">
        <f>IF(N383="zákl. přenesená",J383,0)</f>
        <v>0</v>
      </c>
      <c r="BH383" s="214">
        <f>IF(N383="sníž. přenesená",J383,0)</f>
        <v>0</v>
      </c>
      <c r="BI383" s="214">
        <f>IF(N383="nulová",J383,0)</f>
        <v>0</v>
      </c>
      <c r="BJ383" s="25" t="s">
        <v>82</v>
      </c>
      <c r="BK383" s="214">
        <f>ROUND(I383*H383,2)</f>
        <v>0</v>
      </c>
      <c r="BL383" s="25" t="s">
        <v>375</v>
      </c>
      <c r="BM383" s="25" t="s">
        <v>4996</v>
      </c>
    </row>
    <row r="384" spans="2:65" s="1" customFormat="1" ht="22.5" customHeight="1">
      <c r="B384" s="42"/>
      <c r="C384" s="277" t="s">
        <v>2282</v>
      </c>
      <c r="D384" s="277" t="s">
        <v>1079</v>
      </c>
      <c r="E384" s="278" t="s">
        <v>4771</v>
      </c>
      <c r="F384" s="279" t="s">
        <v>4772</v>
      </c>
      <c r="G384" s="280" t="s">
        <v>508</v>
      </c>
      <c r="H384" s="281">
        <v>74.459999999999994</v>
      </c>
      <c r="I384" s="282"/>
      <c r="J384" s="283">
        <f>ROUND(I384*H384,2)</f>
        <v>0</v>
      </c>
      <c r="K384" s="279" t="s">
        <v>315</v>
      </c>
      <c r="L384" s="284"/>
      <c r="M384" s="285" t="s">
        <v>21</v>
      </c>
      <c r="N384" s="286" t="s">
        <v>45</v>
      </c>
      <c r="O384" s="43"/>
      <c r="P384" s="212">
        <f>O384*H384</f>
        <v>0</v>
      </c>
      <c r="Q384" s="212">
        <v>6.0000000000000001E-3</v>
      </c>
      <c r="R384" s="212">
        <f>Q384*H384</f>
        <v>0.44675999999999999</v>
      </c>
      <c r="S384" s="212">
        <v>0</v>
      </c>
      <c r="T384" s="213">
        <f>S384*H384</f>
        <v>0</v>
      </c>
      <c r="AR384" s="25" t="s">
        <v>619</v>
      </c>
      <c r="AT384" s="25" t="s">
        <v>1079</v>
      </c>
      <c r="AU384" s="25" t="s">
        <v>95</v>
      </c>
      <c r="AY384" s="25" t="s">
        <v>308</v>
      </c>
      <c r="BE384" s="214">
        <f>IF(N384="základní",J384,0)</f>
        <v>0</v>
      </c>
      <c r="BF384" s="214">
        <f>IF(N384="snížená",J384,0)</f>
        <v>0</v>
      </c>
      <c r="BG384" s="214">
        <f>IF(N384="zákl. přenesená",J384,0)</f>
        <v>0</v>
      </c>
      <c r="BH384" s="214">
        <f>IF(N384="sníž. přenesená",J384,0)</f>
        <v>0</v>
      </c>
      <c r="BI384" s="214">
        <f>IF(N384="nulová",J384,0)</f>
        <v>0</v>
      </c>
      <c r="BJ384" s="25" t="s">
        <v>82</v>
      </c>
      <c r="BK384" s="214">
        <f>ROUND(I384*H384,2)</f>
        <v>0</v>
      </c>
      <c r="BL384" s="25" t="s">
        <v>375</v>
      </c>
      <c r="BM384" s="25" t="s">
        <v>4997</v>
      </c>
    </row>
    <row r="385" spans="2:65" s="1" customFormat="1" ht="27">
      <c r="B385" s="42"/>
      <c r="C385" s="64"/>
      <c r="D385" s="223" t="s">
        <v>1656</v>
      </c>
      <c r="E385" s="64"/>
      <c r="F385" s="292" t="s">
        <v>2550</v>
      </c>
      <c r="G385" s="64"/>
      <c r="H385" s="64"/>
      <c r="I385" s="173"/>
      <c r="J385" s="64"/>
      <c r="K385" s="64"/>
      <c r="L385" s="62"/>
      <c r="M385" s="291"/>
      <c r="N385" s="43"/>
      <c r="O385" s="43"/>
      <c r="P385" s="43"/>
      <c r="Q385" s="43"/>
      <c r="R385" s="43"/>
      <c r="S385" s="43"/>
      <c r="T385" s="79"/>
      <c r="AT385" s="25" t="s">
        <v>1656</v>
      </c>
      <c r="AU385" s="25" t="s">
        <v>95</v>
      </c>
    </row>
    <row r="386" spans="2:65" s="13" customFormat="1" ht="13.5">
      <c r="B386" s="233"/>
      <c r="C386" s="234"/>
      <c r="D386" s="246" t="s">
        <v>451</v>
      </c>
      <c r="E386" s="234"/>
      <c r="F386" s="257" t="s">
        <v>4969</v>
      </c>
      <c r="G386" s="234"/>
      <c r="H386" s="258">
        <v>74.459999999999994</v>
      </c>
      <c r="I386" s="238"/>
      <c r="J386" s="234"/>
      <c r="K386" s="234"/>
      <c r="L386" s="239"/>
      <c r="M386" s="240"/>
      <c r="N386" s="241"/>
      <c r="O386" s="241"/>
      <c r="P386" s="241"/>
      <c r="Q386" s="241"/>
      <c r="R386" s="241"/>
      <c r="S386" s="241"/>
      <c r="T386" s="242"/>
      <c r="AT386" s="243" t="s">
        <v>451</v>
      </c>
      <c r="AU386" s="243" t="s">
        <v>95</v>
      </c>
      <c r="AV386" s="13" t="s">
        <v>84</v>
      </c>
      <c r="AW386" s="13" t="s">
        <v>6</v>
      </c>
      <c r="AX386" s="13" t="s">
        <v>82</v>
      </c>
      <c r="AY386" s="243" t="s">
        <v>308</v>
      </c>
    </row>
    <row r="387" spans="2:65" s="1" customFormat="1" ht="22.5" customHeight="1">
      <c r="B387" s="42"/>
      <c r="C387" s="203" t="s">
        <v>2285</v>
      </c>
      <c r="D387" s="203" t="s">
        <v>311</v>
      </c>
      <c r="E387" s="204" t="s">
        <v>4775</v>
      </c>
      <c r="F387" s="205" t="s">
        <v>4776</v>
      </c>
      <c r="G387" s="206" t="s">
        <v>508</v>
      </c>
      <c r="H387" s="207">
        <v>73</v>
      </c>
      <c r="I387" s="208"/>
      <c r="J387" s="209">
        <f>ROUND(I387*H387,2)</f>
        <v>0</v>
      </c>
      <c r="K387" s="205" t="s">
        <v>315</v>
      </c>
      <c r="L387" s="62"/>
      <c r="M387" s="210" t="s">
        <v>21</v>
      </c>
      <c r="N387" s="211" t="s">
        <v>45</v>
      </c>
      <c r="O387" s="43"/>
      <c r="P387" s="212">
        <f>O387*H387</f>
        <v>0</v>
      </c>
      <c r="Q387" s="212">
        <v>5.8E-4</v>
      </c>
      <c r="R387" s="212">
        <f>Q387*H387</f>
        <v>4.2340000000000003E-2</v>
      </c>
      <c r="S387" s="212">
        <v>0</v>
      </c>
      <c r="T387" s="213">
        <f>S387*H387</f>
        <v>0</v>
      </c>
      <c r="AR387" s="25" t="s">
        <v>375</v>
      </c>
      <c r="AT387" s="25" t="s">
        <v>311</v>
      </c>
      <c r="AU387" s="25" t="s">
        <v>95</v>
      </c>
      <c r="AY387" s="25" t="s">
        <v>308</v>
      </c>
      <c r="BE387" s="214">
        <f>IF(N387="základní",J387,0)</f>
        <v>0</v>
      </c>
      <c r="BF387" s="214">
        <f>IF(N387="snížená",J387,0)</f>
        <v>0</v>
      </c>
      <c r="BG387" s="214">
        <f>IF(N387="zákl. přenesená",J387,0)</f>
        <v>0</v>
      </c>
      <c r="BH387" s="214">
        <f>IF(N387="sníž. přenesená",J387,0)</f>
        <v>0</v>
      </c>
      <c r="BI387" s="214">
        <f>IF(N387="nulová",J387,0)</f>
        <v>0</v>
      </c>
      <c r="BJ387" s="25" t="s">
        <v>82</v>
      </c>
      <c r="BK387" s="214">
        <f>ROUND(I387*H387,2)</f>
        <v>0</v>
      </c>
      <c r="BL387" s="25" t="s">
        <v>375</v>
      </c>
      <c r="BM387" s="25" t="s">
        <v>4998</v>
      </c>
    </row>
    <row r="388" spans="2:65" s="1" customFormat="1" ht="22.5" customHeight="1">
      <c r="B388" s="42"/>
      <c r="C388" s="277" t="s">
        <v>2288</v>
      </c>
      <c r="D388" s="277" t="s">
        <v>1079</v>
      </c>
      <c r="E388" s="278" t="s">
        <v>4778</v>
      </c>
      <c r="F388" s="279" t="s">
        <v>4779</v>
      </c>
      <c r="G388" s="280" t="s">
        <v>449</v>
      </c>
      <c r="H388" s="281">
        <v>3.65</v>
      </c>
      <c r="I388" s="282"/>
      <c r="J388" s="283">
        <f>ROUND(I388*H388,2)</f>
        <v>0</v>
      </c>
      <c r="K388" s="279" t="s">
        <v>315</v>
      </c>
      <c r="L388" s="284"/>
      <c r="M388" s="285" t="s">
        <v>21</v>
      </c>
      <c r="N388" s="286" t="s">
        <v>45</v>
      </c>
      <c r="O388" s="43"/>
      <c r="P388" s="212">
        <f>O388*H388</f>
        <v>0</v>
      </c>
      <c r="Q388" s="212">
        <v>2.5000000000000001E-2</v>
      </c>
      <c r="R388" s="212">
        <f>Q388*H388</f>
        <v>9.1249999999999998E-2</v>
      </c>
      <c r="S388" s="212">
        <v>0</v>
      </c>
      <c r="T388" s="213">
        <f>S388*H388</f>
        <v>0</v>
      </c>
      <c r="AR388" s="25" t="s">
        <v>619</v>
      </c>
      <c r="AT388" s="25" t="s">
        <v>1079</v>
      </c>
      <c r="AU388" s="25" t="s">
        <v>95</v>
      </c>
      <c r="AY388" s="25" t="s">
        <v>308</v>
      </c>
      <c r="BE388" s="214">
        <f>IF(N388="základní",J388,0)</f>
        <v>0</v>
      </c>
      <c r="BF388" s="214">
        <f>IF(N388="snížená",J388,0)</f>
        <v>0</v>
      </c>
      <c r="BG388" s="214">
        <f>IF(N388="zákl. přenesená",J388,0)</f>
        <v>0</v>
      </c>
      <c r="BH388" s="214">
        <f>IF(N388="sníž. přenesená",J388,0)</f>
        <v>0</v>
      </c>
      <c r="BI388" s="214">
        <f>IF(N388="nulová",J388,0)</f>
        <v>0</v>
      </c>
      <c r="BJ388" s="25" t="s">
        <v>82</v>
      </c>
      <c r="BK388" s="214">
        <f>ROUND(I388*H388,2)</f>
        <v>0</v>
      </c>
      <c r="BL388" s="25" t="s">
        <v>375</v>
      </c>
      <c r="BM388" s="25" t="s">
        <v>4999</v>
      </c>
    </row>
    <row r="389" spans="2:65" s="13" customFormat="1" ht="13.5">
      <c r="B389" s="233"/>
      <c r="C389" s="234"/>
      <c r="D389" s="246" t="s">
        <v>451</v>
      </c>
      <c r="E389" s="256" t="s">
        <v>21</v>
      </c>
      <c r="F389" s="257" t="s">
        <v>5000</v>
      </c>
      <c r="G389" s="234"/>
      <c r="H389" s="258">
        <v>3.65</v>
      </c>
      <c r="I389" s="238"/>
      <c r="J389" s="234"/>
      <c r="K389" s="234"/>
      <c r="L389" s="239"/>
      <c r="M389" s="240"/>
      <c r="N389" s="241"/>
      <c r="O389" s="241"/>
      <c r="P389" s="241"/>
      <c r="Q389" s="241"/>
      <c r="R389" s="241"/>
      <c r="S389" s="241"/>
      <c r="T389" s="242"/>
      <c r="AT389" s="243" t="s">
        <v>451</v>
      </c>
      <c r="AU389" s="243" t="s">
        <v>95</v>
      </c>
      <c r="AV389" s="13" t="s">
        <v>84</v>
      </c>
      <c r="AW389" s="13" t="s">
        <v>37</v>
      </c>
      <c r="AX389" s="13" t="s">
        <v>82</v>
      </c>
      <c r="AY389" s="243" t="s">
        <v>308</v>
      </c>
    </row>
    <row r="390" spans="2:65" s="1" customFormat="1" ht="31.5" customHeight="1">
      <c r="B390" s="42"/>
      <c r="C390" s="203" t="s">
        <v>2292</v>
      </c>
      <c r="D390" s="203" t="s">
        <v>311</v>
      </c>
      <c r="E390" s="204" t="s">
        <v>4842</v>
      </c>
      <c r="F390" s="205" t="s">
        <v>4843</v>
      </c>
      <c r="G390" s="206" t="s">
        <v>508</v>
      </c>
      <c r="H390" s="207">
        <v>3.4</v>
      </c>
      <c r="I390" s="208"/>
      <c r="J390" s="209">
        <f>ROUND(I390*H390,2)</f>
        <v>0</v>
      </c>
      <c r="K390" s="205" t="s">
        <v>21</v>
      </c>
      <c r="L390" s="62"/>
      <c r="M390" s="210" t="s">
        <v>21</v>
      </c>
      <c r="N390" s="211" t="s">
        <v>45</v>
      </c>
      <c r="O390" s="43"/>
      <c r="P390" s="212">
        <f>O390*H390</f>
        <v>0</v>
      </c>
      <c r="Q390" s="212">
        <v>6.0000000000000001E-3</v>
      </c>
      <c r="R390" s="212">
        <f>Q390*H390</f>
        <v>2.0400000000000001E-2</v>
      </c>
      <c r="S390" s="212">
        <v>0</v>
      </c>
      <c r="T390" s="213">
        <f>S390*H390</f>
        <v>0</v>
      </c>
      <c r="AR390" s="25" t="s">
        <v>375</v>
      </c>
      <c r="AT390" s="25" t="s">
        <v>311</v>
      </c>
      <c r="AU390" s="25" t="s">
        <v>95</v>
      </c>
      <c r="AY390" s="25" t="s">
        <v>308</v>
      </c>
      <c r="BE390" s="214">
        <f>IF(N390="základní",J390,0)</f>
        <v>0</v>
      </c>
      <c r="BF390" s="214">
        <f>IF(N390="snížená",J390,0)</f>
        <v>0</v>
      </c>
      <c r="BG390" s="214">
        <f>IF(N390="zákl. přenesená",J390,0)</f>
        <v>0</v>
      </c>
      <c r="BH390" s="214">
        <f>IF(N390="sníž. přenesená",J390,0)</f>
        <v>0</v>
      </c>
      <c r="BI390" s="214">
        <f>IF(N390="nulová",J390,0)</f>
        <v>0</v>
      </c>
      <c r="BJ390" s="25" t="s">
        <v>82</v>
      </c>
      <c r="BK390" s="214">
        <f>ROUND(I390*H390,2)</f>
        <v>0</v>
      </c>
      <c r="BL390" s="25" t="s">
        <v>375</v>
      </c>
      <c r="BM390" s="25" t="s">
        <v>5001</v>
      </c>
    </row>
    <row r="391" spans="2:65" s="1" customFormat="1" ht="22.5" customHeight="1">
      <c r="B391" s="42"/>
      <c r="C391" s="277" t="s">
        <v>2296</v>
      </c>
      <c r="D391" s="277" t="s">
        <v>1079</v>
      </c>
      <c r="E391" s="278" t="s">
        <v>5002</v>
      </c>
      <c r="F391" s="279" t="s">
        <v>5003</v>
      </c>
      <c r="G391" s="280" t="s">
        <v>508</v>
      </c>
      <c r="H391" s="281">
        <v>3.468</v>
      </c>
      <c r="I391" s="282"/>
      <c r="J391" s="283">
        <f>ROUND(I391*H391,2)</f>
        <v>0</v>
      </c>
      <c r="K391" s="279" t="s">
        <v>315</v>
      </c>
      <c r="L391" s="284"/>
      <c r="M391" s="285" t="s">
        <v>21</v>
      </c>
      <c r="N391" s="286" t="s">
        <v>45</v>
      </c>
      <c r="O391" s="43"/>
      <c r="P391" s="212">
        <f>O391*H391</f>
        <v>0</v>
      </c>
      <c r="Q391" s="212">
        <v>2.3999999999999998E-3</v>
      </c>
      <c r="R391" s="212">
        <f>Q391*H391</f>
        <v>8.3231999999999993E-3</v>
      </c>
      <c r="S391" s="212">
        <v>0</v>
      </c>
      <c r="T391" s="213">
        <f>S391*H391</f>
        <v>0</v>
      </c>
      <c r="AR391" s="25" t="s">
        <v>619</v>
      </c>
      <c r="AT391" s="25" t="s">
        <v>1079</v>
      </c>
      <c r="AU391" s="25" t="s">
        <v>95</v>
      </c>
      <c r="AY391" s="25" t="s">
        <v>308</v>
      </c>
      <c r="BE391" s="214">
        <f>IF(N391="základní",J391,0)</f>
        <v>0</v>
      </c>
      <c r="BF391" s="214">
        <f>IF(N391="snížená",J391,0)</f>
        <v>0</v>
      </c>
      <c r="BG391" s="214">
        <f>IF(N391="zákl. přenesená",J391,0)</f>
        <v>0</v>
      </c>
      <c r="BH391" s="214">
        <f>IF(N391="sníž. přenesená",J391,0)</f>
        <v>0</v>
      </c>
      <c r="BI391" s="214">
        <f>IF(N391="nulová",J391,0)</f>
        <v>0</v>
      </c>
      <c r="BJ391" s="25" t="s">
        <v>82</v>
      </c>
      <c r="BK391" s="214">
        <f>ROUND(I391*H391,2)</f>
        <v>0</v>
      </c>
      <c r="BL391" s="25" t="s">
        <v>375</v>
      </c>
      <c r="BM391" s="25" t="s">
        <v>5004</v>
      </c>
    </row>
    <row r="392" spans="2:65" s="1" customFormat="1" ht="27">
      <c r="B392" s="42"/>
      <c r="C392" s="64"/>
      <c r="D392" s="223" t="s">
        <v>1656</v>
      </c>
      <c r="E392" s="64"/>
      <c r="F392" s="292" t="s">
        <v>2550</v>
      </c>
      <c r="G392" s="64"/>
      <c r="H392" s="64"/>
      <c r="I392" s="173"/>
      <c r="J392" s="64"/>
      <c r="K392" s="64"/>
      <c r="L392" s="62"/>
      <c r="M392" s="291"/>
      <c r="N392" s="43"/>
      <c r="O392" s="43"/>
      <c r="P392" s="43"/>
      <c r="Q392" s="43"/>
      <c r="R392" s="43"/>
      <c r="S392" s="43"/>
      <c r="T392" s="79"/>
      <c r="AT392" s="25" t="s">
        <v>1656</v>
      </c>
      <c r="AU392" s="25" t="s">
        <v>95</v>
      </c>
    </row>
    <row r="393" spans="2:65" s="13" customFormat="1" ht="13.5">
      <c r="B393" s="233"/>
      <c r="C393" s="234"/>
      <c r="D393" s="246" t="s">
        <v>451</v>
      </c>
      <c r="E393" s="234"/>
      <c r="F393" s="257" t="s">
        <v>5005</v>
      </c>
      <c r="G393" s="234"/>
      <c r="H393" s="258">
        <v>3.468</v>
      </c>
      <c r="I393" s="238"/>
      <c r="J393" s="234"/>
      <c r="K393" s="234"/>
      <c r="L393" s="239"/>
      <c r="M393" s="240"/>
      <c r="N393" s="241"/>
      <c r="O393" s="241"/>
      <c r="P393" s="241"/>
      <c r="Q393" s="241"/>
      <c r="R393" s="241"/>
      <c r="S393" s="241"/>
      <c r="T393" s="242"/>
      <c r="AT393" s="243" t="s">
        <v>451</v>
      </c>
      <c r="AU393" s="243" t="s">
        <v>95</v>
      </c>
      <c r="AV393" s="13" t="s">
        <v>84</v>
      </c>
      <c r="AW393" s="13" t="s">
        <v>6</v>
      </c>
      <c r="AX393" s="13" t="s">
        <v>82</v>
      </c>
      <c r="AY393" s="243" t="s">
        <v>308</v>
      </c>
    </row>
    <row r="394" spans="2:65" s="1" customFormat="1" ht="22.5" customHeight="1">
      <c r="B394" s="42"/>
      <c r="C394" s="203" t="s">
        <v>2301</v>
      </c>
      <c r="D394" s="203" t="s">
        <v>311</v>
      </c>
      <c r="E394" s="204" t="s">
        <v>2604</v>
      </c>
      <c r="F394" s="205" t="s">
        <v>2605</v>
      </c>
      <c r="G394" s="206" t="s">
        <v>719</v>
      </c>
      <c r="H394" s="207">
        <v>0.65100000000000002</v>
      </c>
      <c r="I394" s="208"/>
      <c r="J394" s="209">
        <f>ROUND(I394*H394,2)</f>
        <v>0</v>
      </c>
      <c r="K394" s="205" t="s">
        <v>315</v>
      </c>
      <c r="L394" s="62"/>
      <c r="M394" s="210" t="s">
        <v>21</v>
      </c>
      <c r="N394" s="211" t="s">
        <v>45</v>
      </c>
      <c r="O394" s="43"/>
      <c r="P394" s="212">
        <f>O394*H394</f>
        <v>0</v>
      </c>
      <c r="Q394" s="212">
        <v>0</v>
      </c>
      <c r="R394" s="212">
        <f>Q394*H394</f>
        <v>0</v>
      </c>
      <c r="S394" s="212">
        <v>0</v>
      </c>
      <c r="T394" s="213">
        <f>S394*H394</f>
        <v>0</v>
      </c>
      <c r="AR394" s="25" t="s">
        <v>375</v>
      </c>
      <c r="AT394" s="25" t="s">
        <v>311</v>
      </c>
      <c r="AU394" s="25" t="s">
        <v>95</v>
      </c>
      <c r="AY394" s="25" t="s">
        <v>308</v>
      </c>
      <c r="BE394" s="214">
        <f>IF(N394="základní",J394,0)</f>
        <v>0</v>
      </c>
      <c r="BF394" s="214">
        <f>IF(N394="snížená",J394,0)</f>
        <v>0</v>
      </c>
      <c r="BG394" s="214">
        <f>IF(N394="zákl. přenesená",J394,0)</f>
        <v>0</v>
      </c>
      <c r="BH394" s="214">
        <f>IF(N394="sníž. přenesená",J394,0)</f>
        <v>0</v>
      </c>
      <c r="BI394" s="214">
        <f>IF(N394="nulová",J394,0)</f>
        <v>0</v>
      </c>
      <c r="BJ394" s="25" t="s">
        <v>82</v>
      </c>
      <c r="BK394" s="214">
        <f>ROUND(I394*H394,2)</f>
        <v>0</v>
      </c>
      <c r="BL394" s="25" t="s">
        <v>375</v>
      </c>
      <c r="BM394" s="25" t="s">
        <v>5006</v>
      </c>
    </row>
    <row r="395" spans="2:65" s="11" customFormat="1" ht="22.35" customHeight="1">
      <c r="B395" s="186"/>
      <c r="C395" s="187"/>
      <c r="D395" s="200" t="s">
        <v>73</v>
      </c>
      <c r="E395" s="201" t="s">
        <v>5007</v>
      </c>
      <c r="F395" s="201" t="s">
        <v>5008</v>
      </c>
      <c r="G395" s="187"/>
      <c r="H395" s="187"/>
      <c r="I395" s="190"/>
      <c r="J395" s="202">
        <f>BK395</f>
        <v>0</v>
      </c>
      <c r="K395" s="187"/>
      <c r="L395" s="192"/>
      <c r="M395" s="193"/>
      <c r="N395" s="194"/>
      <c r="O395" s="194"/>
      <c r="P395" s="195">
        <f>SUM(P396:P397)</f>
        <v>0</v>
      </c>
      <c r="Q395" s="194"/>
      <c r="R395" s="195">
        <f>SUM(R396:R397)</f>
        <v>3.5250000000000004E-2</v>
      </c>
      <c r="S395" s="194"/>
      <c r="T395" s="196">
        <f>SUM(T396:T397)</f>
        <v>0</v>
      </c>
      <c r="AR395" s="197" t="s">
        <v>84</v>
      </c>
      <c r="AT395" s="198" t="s">
        <v>73</v>
      </c>
      <c r="AU395" s="198" t="s">
        <v>84</v>
      </c>
      <c r="AY395" s="197" t="s">
        <v>308</v>
      </c>
      <c r="BK395" s="199">
        <f>SUM(BK396:BK397)</f>
        <v>0</v>
      </c>
    </row>
    <row r="396" spans="2:65" s="1" customFormat="1" ht="22.5" customHeight="1">
      <c r="B396" s="42"/>
      <c r="C396" s="277" t="s">
        <v>2306</v>
      </c>
      <c r="D396" s="277" t="s">
        <v>1079</v>
      </c>
      <c r="E396" s="278" t="s">
        <v>5009</v>
      </c>
      <c r="F396" s="279" t="s">
        <v>5010</v>
      </c>
      <c r="G396" s="280" t="s">
        <v>578</v>
      </c>
      <c r="H396" s="281">
        <v>15</v>
      </c>
      <c r="I396" s="282"/>
      <c r="J396" s="283">
        <f>ROUND(I396*H396,2)</f>
        <v>0</v>
      </c>
      <c r="K396" s="279" t="s">
        <v>21</v>
      </c>
      <c r="L396" s="284"/>
      <c r="M396" s="285" t="s">
        <v>21</v>
      </c>
      <c r="N396" s="286" t="s">
        <v>45</v>
      </c>
      <c r="O396" s="43"/>
      <c r="P396" s="212">
        <f>O396*H396</f>
        <v>0</v>
      </c>
      <c r="Q396" s="212">
        <v>2.3500000000000001E-3</v>
      </c>
      <c r="R396" s="212">
        <f>Q396*H396</f>
        <v>3.5250000000000004E-2</v>
      </c>
      <c r="S396" s="212">
        <v>0</v>
      </c>
      <c r="T396" s="213">
        <f>S396*H396</f>
        <v>0</v>
      </c>
      <c r="AR396" s="25" t="s">
        <v>619</v>
      </c>
      <c r="AT396" s="25" t="s">
        <v>1079</v>
      </c>
      <c r="AU396" s="25" t="s">
        <v>95</v>
      </c>
      <c r="AY396" s="25" t="s">
        <v>308</v>
      </c>
      <c r="BE396" s="214">
        <f>IF(N396="základní",J396,0)</f>
        <v>0</v>
      </c>
      <c r="BF396" s="214">
        <f>IF(N396="snížená",J396,0)</f>
        <v>0</v>
      </c>
      <c r="BG396" s="214">
        <f>IF(N396="zákl. přenesená",J396,0)</f>
        <v>0</v>
      </c>
      <c r="BH396" s="214">
        <f>IF(N396="sníž. přenesená",J396,0)</f>
        <v>0</v>
      </c>
      <c r="BI396" s="214">
        <f>IF(N396="nulová",J396,0)</f>
        <v>0</v>
      </c>
      <c r="BJ396" s="25" t="s">
        <v>82</v>
      </c>
      <c r="BK396" s="214">
        <f>ROUND(I396*H396,2)</f>
        <v>0</v>
      </c>
      <c r="BL396" s="25" t="s">
        <v>375</v>
      </c>
      <c r="BM396" s="25" t="s">
        <v>5011</v>
      </c>
    </row>
    <row r="397" spans="2:65" s="1" customFormat="1" ht="27">
      <c r="B397" s="42"/>
      <c r="C397" s="64"/>
      <c r="D397" s="223" t="s">
        <v>1656</v>
      </c>
      <c r="E397" s="64"/>
      <c r="F397" s="292" t="s">
        <v>5012</v>
      </c>
      <c r="G397" s="64"/>
      <c r="H397" s="64"/>
      <c r="I397" s="173"/>
      <c r="J397" s="64"/>
      <c r="K397" s="64"/>
      <c r="L397" s="62"/>
      <c r="M397" s="291"/>
      <c r="N397" s="43"/>
      <c r="O397" s="43"/>
      <c r="P397" s="43"/>
      <c r="Q397" s="43"/>
      <c r="R397" s="43"/>
      <c r="S397" s="43"/>
      <c r="T397" s="79"/>
      <c r="AT397" s="25" t="s">
        <v>1656</v>
      </c>
      <c r="AU397" s="25" t="s">
        <v>95</v>
      </c>
    </row>
    <row r="398" spans="2:65" s="11" customFormat="1" ht="37.35" customHeight="1">
      <c r="B398" s="186"/>
      <c r="C398" s="187"/>
      <c r="D398" s="188" t="s">
        <v>73</v>
      </c>
      <c r="E398" s="189" t="s">
        <v>5013</v>
      </c>
      <c r="F398" s="189" t="s">
        <v>5014</v>
      </c>
      <c r="G398" s="187"/>
      <c r="H398" s="187"/>
      <c r="I398" s="190"/>
      <c r="J398" s="191">
        <f>BK398</f>
        <v>0</v>
      </c>
      <c r="K398" s="187"/>
      <c r="L398" s="192"/>
      <c r="M398" s="193"/>
      <c r="N398" s="194"/>
      <c r="O398" s="194"/>
      <c r="P398" s="195">
        <f>P399+P431</f>
        <v>0</v>
      </c>
      <c r="Q398" s="194"/>
      <c r="R398" s="195">
        <f>R399+R431</f>
        <v>2.4690981000000001</v>
      </c>
      <c r="S398" s="194"/>
      <c r="T398" s="196">
        <f>T399+T431</f>
        <v>0</v>
      </c>
      <c r="AR398" s="197" t="s">
        <v>84</v>
      </c>
      <c r="AT398" s="198" t="s">
        <v>73</v>
      </c>
      <c r="AU398" s="198" t="s">
        <v>74</v>
      </c>
      <c r="AY398" s="197" t="s">
        <v>308</v>
      </c>
      <c r="BK398" s="199">
        <f>BK399+BK431</f>
        <v>0</v>
      </c>
    </row>
    <row r="399" spans="2:65" s="11" customFormat="1" ht="19.899999999999999" customHeight="1">
      <c r="B399" s="186"/>
      <c r="C399" s="187"/>
      <c r="D399" s="200" t="s">
        <v>73</v>
      </c>
      <c r="E399" s="201" t="s">
        <v>4702</v>
      </c>
      <c r="F399" s="201" t="s">
        <v>4703</v>
      </c>
      <c r="G399" s="187"/>
      <c r="H399" s="187"/>
      <c r="I399" s="190"/>
      <c r="J399" s="202">
        <f>BK399</f>
        <v>0</v>
      </c>
      <c r="K399" s="187"/>
      <c r="L399" s="192"/>
      <c r="M399" s="193"/>
      <c r="N399" s="194"/>
      <c r="O399" s="194"/>
      <c r="P399" s="195">
        <f>SUM(P400:P430)</f>
        <v>0</v>
      </c>
      <c r="Q399" s="194"/>
      <c r="R399" s="195">
        <f>SUM(R400:R430)</f>
        <v>2.2622865000000001</v>
      </c>
      <c r="S399" s="194"/>
      <c r="T399" s="196">
        <f>SUM(T400:T430)</f>
        <v>0</v>
      </c>
      <c r="AR399" s="197" t="s">
        <v>84</v>
      </c>
      <c r="AT399" s="198" t="s">
        <v>73</v>
      </c>
      <c r="AU399" s="198" t="s">
        <v>82</v>
      </c>
      <c r="AY399" s="197" t="s">
        <v>308</v>
      </c>
      <c r="BK399" s="199">
        <f>SUM(BK400:BK430)</f>
        <v>0</v>
      </c>
    </row>
    <row r="400" spans="2:65" s="1" customFormat="1" ht="31.5" customHeight="1">
      <c r="B400" s="42"/>
      <c r="C400" s="203" t="s">
        <v>2311</v>
      </c>
      <c r="D400" s="203" t="s">
        <v>311</v>
      </c>
      <c r="E400" s="204" t="s">
        <v>4852</v>
      </c>
      <c r="F400" s="205" t="s">
        <v>4853</v>
      </c>
      <c r="G400" s="206" t="s">
        <v>508</v>
      </c>
      <c r="H400" s="207">
        <v>18.600000000000001</v>
      </c>
      <c r="I400" s="208"/>
      <c r="J400" s="209">
        <f t="shared" ref="J400:J405" si="10">ROUND(I400*H400,2)</f>
        <v>0</v>
      </c>
      <c r="K400" s="205" t="s">
        <v>315</v>
      </c>
      <c r="L400" s="62"/>
      <c r="M400" s="210" t="s">
        <v>21</v>
      </c>
      <c r="N400" s="211" t="s">
        <v>45</v>
      </c>
      <c r="O400" s="43"/>
      <c r="P400" s="212">
        <f t="shared" ref="P400:P405" si="11">O400*H400</f>
        <v>0</v>
      </c>
      <c r="Q400" s="212">
        <v>0</v>
      </c>
      <c r="R400" s="212">
        <f t="shared" ref="R400:R405" si="12">Q400*H400</f>
        <v>0</v>
      </c>
      <c r="S400" s="212">
        <v>0</v>
      </c>
      <c r="T400" s="213">
        <f t="shared" ref="T400:T405" si="13">S400*H400</f>
        <v>0</v>
      </c>
      <c r="AR400" s="25" t="s">
        <v>375</v>
      </c>
      <c r="AT400" s="25" t="s">
        <v>311</v>
      </c>
      <c r="AU400" s="25" t="s">
        <v>84</v>
      </c>
      <c r="AY400" s="25" t="s">
        <v>308</v>
      </c>
      <c r="BE400" s="214">
        <f t="shared" ref="BE400:BE405" si="14">IF(N400="základní",J400,0)</f>
        <v>0</v>
      </c>
      <c r="BF400" s="214">
        <f t="shared" ref="BF400:BF405" si="15">IF(N400="snížená",J400,0)</f>
        <v>0</v>
      </c>
      <c r="BG400" s="214">
        <f t="shared" ref="BG400:BG405" si="16">IF(N400="zákl. přenesená",J400,0)</f>
        <v>0</v>
      </c>
      <c r="BH400" s="214">
        <f t="shared" ref="BH400:BH405" si="17">IF(N400="sníž. přenesená",J400,0)</f>
        <v>0</v>
      </c>
      <c r="BI400" s="214">
        <f t="shared" ref="BI400:BI405" si="18">IF(N400="nulová",J400,0)</f>
        <v>0</v>
      </c>
      <c r="BJ400" s="25" t="s">
        <v>82</v>
      </c>
      <c r="BK400" s="214">
        <f t="shared" ref="BK400:BK405" si="19">ROUND(I400*H400,2)</f>
        <v>0</v>
      </c>
      <c r="BL400" s="25" t="s">
        <v>375</v>
      </c>
      <c r="BM400" s="25" t="s">
        <v>5015</v>
      </c>
    </row>
    <row r="401" spans="2:65" s="1" customFormat="1" ht="22.5" customHeight="1">
      <c r="B401" s="42"/>
      <c r="C401" s="277" t="s">
        <v>2316</v>
      </c>
      <c r="D401" s="277" t="s">
        <v>1079</v>
      </c>
      <c r="E401" s="278" t="s">
        <v>4855</v>
      </c>
      <c r="F401" s="279" t="s">
        <v>4856</v>
      </c>
      <c r="G401" s="280" t="s">
        <v>449</v>
      </c>
      <c r="H401" s="281">
        <v>2.2999999999999998</v>
      </c>
      <c r="I401" s="282"/>
      <c r="J401" s="283">
        <f t="shared" si="10"/>
        <v>0</v>
      </c>
      <c r="K401" s="279" t="s">
        <v>315</v>
      </c>
      <c r="L401" s="284"/>
      <c r="M401" s="285" t="s">
        <v>21</v>
      </c>
      <c r="N401" s="286" t="s">
        <v>45</v>
      </c>
      <c r="O401" s="43"/>
      <c r="P401" s="212">
        <f t="shared" si="11"/>
        <v>0</v>
      </c>
      <c r="Q401" s="212">
        <v>0.75</v>
      </c>
      <c r="R401" s="212">
        <f t="shared" si="12"/>
        <v>1.7249999999999999</v>
      </c>
      <c r="S401" s="212">
        <v>0</v>
      </c>
      <c r="T401" s="213">
        <f t="shared" si="13"/>
        <v>0</v>
      </c>
      <c r="AR401" s="25" t="s">
        <v>619</v>
      </c>
      <c r="AT401" s="25" t="s">
        <v>1079</v>
      </c>
      <c r="AU401" s="25" t="s">
        <v>84</v>
      </c>
      <c r="AY401" s="25" t="s">
        <v>308</v>
      </c>
      <c r="BE401" s="214">
        <f t="shared" si="14"/>
        <v>0</v>
      </c>
      <c r="BF401" s="214">
        <f t="shared" si="15"/>
        <v>0</v>
      </c>
      <c r="BG401" s="214">
        <f t="shared" si="16"/>
        <v>0</v>
      </c>
      <c r="BH401" s="214">
        <f t="shared" si="17"/>
        <v>0</v>
      </c>
      <c r="BI401" s="214">
        <f t="shared" si="18"/>
        <v>0</v>
      </c>
      <c r="BJ401" s="25" t="s">
        <v>82</v>
      </c>
      <c r="BK401" s="214">
        <f t="shared" si="19"/>
        <v>0</v>
      </c>
      <c r="BL401" s="25" t="s">
        <v>375</v>
      </c>
      <c r="BM401" s="25" t="s">
        <v>5016</v>
      </c>
    </row>
    <row r="402" spans="2:65" s="1" customFormat="1" ht="22.5" customHeight="1">
      <c r="B402" s="42"/>
      <c r="C402" s="203" t="s">
        <v>2319</v>
      </c>
      <c r="D402" s="203" t="s">
        <v>311</v>
      </c>
      <c r="E402" s="204" t="s">
        <v>4858</v>
      </c>
      <c r="F402" s="205" t="s">
        <v>4859</v>
      </c>
      <c r="G402" s="206" t="s">
        <v>508</v>
      </c>
      <c r="H402" s="207">
        <v>18.600000000000001</v>
      </c>
      <c r="I402" s="208"/>
      <c r="J402" s="209">
        <f t="shared" si="10"/>
        <v>0</v>
      </c>
      <c r="K402" s="205" t="s">
        <v>315</v>
      </c>
      <c r="L402" s="62"/>
      <c r="M402" s="210" t="s">
        <v>21</v>
      </c>
      <c r="N402" s="211" t="s">
        <v>45</v>
      </c>
      <c r="O402" s="43"/>
      <c r="P402" s="212">
        <f t="shared" si="11"/>
        <v>0</v>
      </c>
      <c r="Q402" s="212">
        <v>0</v>
      </c>
      <c r="R402" s="212">
        <f t="shared" si="12"/>
        <v>0</v>
      </c>
      <c r="S402" s="212">
        <v>0</v>
      </c>
      <c r="T402" s="213">
        <f t="shared" si="13"/>
        <v>0</v>
      </c>
      <c r="AR402" s="25" t="s">
        <v>375</v>
      </c>
      <c r="AT402" s="25" t="s">
        <v>311</v>
      </c>
      <c r="AU402" s="25" t="s">
        <v>84</v>
      </c>
      <c r="AY402" s="25" t="s">
        <v>308</v>
      </c>
      <c r="BE402" s="214">
        <f t="shared" si="14"/>
        <v>0</v>
      </c>
      <c r="BF402" s="214">
        <f t="shared" si="15"/>
        <v>0</v>
      </c>
      <c r="BG402" s="214">
        <f t="shared" si="16"/>
        <v>0</v>
      </c>
      <c r="BH402" s="214">
        <f t="shared" si="17"/>
        <v>0</v>
      </c>
      <c r="BI402" s="214">
        <f t="shared" si="18"/>
        <v>0</v>
      </c>
      <c r="BJ402" s="25" t="s">
        <v>82</v>
      </c>
      <c r="BK402" s="214">
        <f t="shared" si="19"/>
        <v>0</v>
      </c>
      <c r="BL402" s="25" t="s">
        <v>375</v>
      </c>
      <c r="BM402" s="25" t="s">
        <v>5017</v>
      </c>
    </row>
    <row r="403" spans="2:65" s="1" customFormat="1" ht="22.5" customHeight="1">
      <c r="B403" s="42"/>
      <c r="C403" s="277" t="s">
        <v>2324</v>
      </c>
      <c r="D403" s="277" t="s">
        <v>1079</v>
      </c>
      <c r="E403" s="278" t="s">
        <v>4861</v>
      </c>
      <c r="F403" s="279" t="s">
        <v>4862</v>
      </c>
      <c r="G403" s="280" t="s">
        <v>508</v>
      </c>
      <c r="H403" s="281">
        <v>18.600000000000001</v>
      </c>
      <c r="I403" s="282"/>
      <c r="J403" s="283">
        <f t="shared" si="10"/>
        <v>0</v>
      </c>
      <c r="K403" s="279" t="s">
        <v>315</v>
      </c>
      <c r="L403" s="284"/>
      <c r="M403" s="285" t="s">
        <v>21</v>
      </c>
      <c r="N403" s="286" t="s">
        <v>45</v>
      </c>
      <c r="O403" s="43"/>
      <c r="P403" s="212">
        <f t="shared" si="11"/>
        <v>0</v>
      </c>
      <c r="Q403" s="212">
        <v>5.0000000000000002E-5</v>
      </c>
      <c r="R403" s="212">
        <f t="shared" si="12"/>
        <v>9.3000000000000016E-4</v>
      </c>
      <c r="S403" s="212">
        <v>0</v>
      </c>
      <c r="T403" s="213">
        <f t="shared" si="13"/>
        <v>0</v>
      </c>
      <c r="AR403" s="25" t="s">
        <v>619</v>
      </c>
      <c r="AT403" s="25" t="s">
        <v>1079</v>
      </c>
      <c r="AU403" s="25" t="s">
        <v>84</v>
      </c>
      <c r="AY403" s="25" t="s">
        <v>308</v>
      </c>
      <c r="BE403" s="214">
        <f t="shared" si="14"/>
        <v>0</v>
      </c>
      <c r="BF403" s="214">
        <f t="shared" si="15"/>
        <v>0</v>
      </c>
      <c r="BG403" s="214">
        <f t="shared" si="16"/>
        <v>0</v>
      </c>
      <c r="BH403" s="214">
        <f t="shared" si="17"/>
        <v>0</v>
      </c>
      <c r="BI403" s="214">
        <f t="shared" si="18"/>
        <v>0</v>
      </c>
      <c r="BJ403" s="25" t="s">
        <v>82</v>
      </c>
      <c r="BK403" s="214">
        <f t="shared" si="19"/>
        <v>0</v>
      </c>
      <c r="BL403" s="25" t="s">
        <v>375</v>
      </c>
      <c r="BM403" s="25" t="s">
        <v>5018</v>
      </c>
    </row>
    <row r="404" spans="2:65" s="1" customFormat="1" ht="31.5" customHeight="1">
      <c r="B404" s="42"/>
      <c r="C404" s="203" t="s">
        <v>2327</v>
      </c>
      <c r="D404" s="203" t="s">
        <v>311</v>
      </c>
      <c r="E404" s="204" t="s">
        <v>4864</v>
      </c>
      <c r="F404" s="205" t="s">
        <v>4865</v>
      </c>
      <c r="G404" s="206" t="s">
        <v>508</v>
      </c>
      <c r="H404" s="207">
        <v>20.9</v>
      </c>
      <c r="I404" s="208"/>
      <c r="J404" s="209">
        <f t="shared" si="10"/>
        <v>0</v>
      </c>
      <c r="K404" s="205" t="s">
        <v>315</v>
      </c>
      <c r="L404" s="62"/>
      <c r="M404" s="210" t="s">
        <v>21</v>
      </c>
      <c r="N404" s="211" t="s">
        <v>45</v>
      </c>
      <c r="O404" s="43"/>
      <c r="P404" s="212">
        <f t="shared" si="11"/>
        <v>0</v>
      </c>
      <c r="Q404" s="212">
        <v>0</v>
      </c>
      <c r="R404" s="212">
        <f t="shared" si="12"/>
        <v>0</v>
      </c>
      <c r="S404" s="212">
        <v>0</v>
      </c>
      <c r="T404" s="213">
        <f t="shared" si="13"/>
        <v>0</v>
      </c>
      <c r="AR404" s="25" t="s">
        <v>375</v>
      </c>
      <c r="AT404" s="25" t="s">
        <v>311</v>
      </c>
      <c r="AU404" s="25" t="s">
        <v>84</v>
      </c>
      <c r="AY404" s="25" t="s">
        <v>308</v>
      </c>
      <c r="BE404" s="214">
        <f t="shared" si="14"/>
        <v>0</v>
      </c>
      <c r="BF404" s="214">
        <f t="shared" si="15"/>
        <v>0</v>
      </c>
      <c r="BG404" s="214">
        <f t="shared" si="16"/>
        <v>0</v>
      </c>
      <c r="BH404" s="214">
        <f t="shared" si="17"/>
        <v>0</v>
      </c>
      <c r="BI404" s="214">
        <f t="shared" si="18"/>
        <v>0</v>
      </c>
      <c r="BJ404" s="25" t="s">
        <v>82</v>
      </c>
      <c r="BK404" s="214">
        <f t="shared" si="19"/>
        <v>0</v>
      </c>
      <c r="BL404" s="25" t="s">
        <v>375</v>
      </c>
      <c r="BM404" s="25" t="s">
        <v>5019</v>
      </c>
    </row>
    <row r="405" spans="2:65" s="1" customFormat="1" ht="22.5" customHeight="1">
      <c r="B405" s="42"/>
      <c r="C405" s="277" t="s">
        <v>2331</v>
      </c>
      <c r="D405" s="277" t="s">
        <v>1079</v>
      </c>
      <c r="E405" s="278" t="s">
        <v>4867</v>
      </c>
      <c r="F405" s="279" t="s">
        <v>4868</v>
      </c>
      <c r="G405" s="280" t="s">
        <v>508</v>
      </c>
      <c r="H405" s="281">
        <v>20.9</v>
      </c>
      <c r="I405" s="282"/>
      <c r="J405" s="283">
        <f t="shared" si="10"/>
        <v>0</v>
      </c>
      <c r="K405" s="279" t="s">
        <v>21</v>
      </c>
      <c r="L405" s="284"/>
      <c r="M405" s="285" t="s">
        <v>21</v>
      </c>
      <c r="N405" s="286" t="s">
        <v>45</v>
      </c>
      <c r="O405" s="43"/>
      <c r="P405" s="212">
        <f t="shared" si="11"/>
        <v>0</v>
      </c>
      <c r="Q405" s="212">
        <v>1.3500000000000001E-3</v>
      </c>
      <c r="R405" s="212">
        <f t="shared" si="12"/>
        <v>2.8215E-2</v>
      </c>
      <c r="S405" s="212">
        <v>0</v>
      </c>
      <c r="T405" s="213">
        <f t="shared" si="13"/>
        <v>0</v>
      </c>
      <c r="AR405" s="25" t="s">
        <v>619</v>
      </c>
      <c r="AT405" s="25" t="s">
        <v>1079</v>
      </c>
      <c r="AU405" s="25" t="s">
        <v>84</v>
      </c>
      <c r="AY405" s="25" t="s">
        <v>308</v>
      </c>
      <c r="BE405" s="214">
        <f t="shared" si="14"/>
        <v>0</v>
      </c>
      <c r="BF405" s="214">
        <f t="shared" si="15"/>
        <v>0</v>
      </c>
      <c r="BG405" s="214">
        <f t="shared" si="16"/>
        <v>0</v>
      </c>
      <c r="BH405" s="214">
        <f t="shared" si="17"/>
        <v>0</v>
      </c>
      <c r="BI405" s="214">
        <f t="shared" si="18"/>
        <v>0</v>
      </c>
      <c r="BJ405" s="25" t="s">
        <v>82</v>
      </c>
      <c r="BK405" s="214">
        <f t="shared" si="19"/>
        <v>0</v>
      </c>
      <c r="BL405" s="25" t="s">
        <v>375</v>
      </c>
      <c r="BM405" s="25" t="s">
        <v>5020</v>
      </c>
    </row>
    <row r="406" spans="2:65" s="1" customFormat="1" ht="27">
      <c r="B406" s="42"/>
      <c r="C406" s="64"/>
      <c r="D406" s="246" t="s">
        <v>1656</v>
      </c>
      <c r="E406" s="64"/>
      <c r="F406" s="290" t="s">
        <v>4870</v>
      </c>
      <c r="G406" s="64"/>
      <c r="H406" s="64"/>
      <c r="I406" s="173"/>
      <c r="J406" s="64"/>
      <c r="K406" s="64"/>
      <c r="L406" s="62"/>
      <c r="M406" s="291"/>
      <c r="N406" s="43"/>
      <c r="O406" s="43"/>
      <c r="P406" s="43"/>
      <c r="Q406" s="43"/>
      <c r="R406" s="43"/>
      <c r="S406" s="43"/>
      <c r="T406" s="79"/>
      <c r="AT406" s="25" t="s">
        <v>1656</v>
      </c>
      <c r="AU406" s="25" t="s">
        <v>84</v>
      </c>
    </row>
    <row r="407" spans="2:65" s="1" customFormat="1" ht="22.5" customHeight="1">
      <c r="B407" s="42"/>
      <c r="C407" s="203" t="s">
        <v>2335</v>
      </c>
      <c r="D407" s="203" t="s">
        <v>311</v>
      </c>
      <c r="E407" s="204" t="s">
        <v>4717</v>
      </c>
      <c r="F407" s="205" t="s">
        <v>4718</v>
      </c>
      <c r="G407" s="206" t="s">
        <v>508</v>
      </c>
      <c r="H407" s="207">
        <v>29.8</v>
      </c>
      <c r="I407" s="208"/>
      <c r="J407" s="209">
        <f>ROUND(I407*H407,2)</f>
        <v>0</v>
      </c>
      <c r="K407" s="205" t="s">
        <v>315</v>
      </c>
      <c r="L407" s="62"/>
      <c r="M407" s="210" t="s">
        <v>21</v>
      </c>
      <c r="N407" s="211" t="s">
        <v>45</v>
      </c>
      <c r="O407" s="43"/>
      <c r="P407" s="212">
        <f>O407*H407</f>
        <v>0</v>
      </c>
      <c r="Q407" s="212">
        <v>8.8000000000000003E-4</v>
      </c>
      <c r="R407" s="212">
        <f>Q407*H407</f>
        <v>2.6224000000000001E-2</v>
      </c>
      <c r="S407" s="212">
        <v>0</v>
      </c>
      <c r="T407" s="213">
        <f>S407*H407</f>
        <v>0</v>
      </c>
      <c r="AR407" s="25" t="s">
        <v>375</v>
      </c>
      <c r="AT407" s="25" t="s">
        <v>311</v>
      </c>
      <c r="AU407" s="25" t="s">
        <v>84</v>
      </c>
      <c r="AY407" s="25" t="s">
        <v>308</v>
      </c>
      <c r="BE407" s="214">
        <f>IF(N407="základní",J407,0)</f>
        <v>0</v>
      </c>
      <c r="BF407" s="214">
        <f>IF(N407="snížená",J407,0)</f>
        <v>0</v>
      </c>
      <c r="BG407" s="214">
        <f>IF(N407="zákl. přenesená",J407,0)</f>
        <v>0</v>
      </c>
      <c r="BH407" s="214">
        <f>IF(N407="sníž. přenesená",J407,0)</f>
        <v>0</v>
      </c>
      <c r="BI407" s="214">
        <f>IF(N407="nulová",J407,0)</f>
        <v>0</v>
      </c>
      <c r="BJ407" s="25" t="s">
        <v>82</v>
      </c>
      <c r="BK407" s="214">
        <f>ROUND(I407*H407,2)</f>
        <v>0</v>
      </c>
      <c r="BL407" s="25" t="s">
        <v>375</v>
      </c>
      <c r="BM407" s="25" t="s">
        <v>5021</v>
      </c>
    </row>
    <row r="408" spans="2:65" s="13" customFormat="1" ht="13.5">
      <c r="B408" s="233"/>
      <c r="C408" s="234"/>
      <c r="D408" s="246" t="s">
        <v>451</v>
      </c>
      <c r="E408" s="256" t="s">
        <v>21</v>
      </c>
      <c r="F408" s="257" t="s">
        <v>5022</v>
      </c>
      <c r="G408" s="234"/>
      <c r="H408" s="258">
        <v>29.8</v>
      </c>
      <c r="I408" s="238"/>
      <c r="J408" s="234"/>
      <c r="K408" s="234"/>
      <c r="L408" s="239"/>
      <c r="M408" s="240"/>
      <c r="N408" s="241"/>
      <c r="O408" s="241"/>
      <c r="P408" s="241"/>
      <c r="Q408" s="241"/>
      <c r="R408" s="241"/>
      <c r="S408" s="241"/>
      <c r="T408" s="242"/>
      <c r="AT408" s="243" t="s">
        <v>451</v>
      </c>
      <c r="AU408" s="243" t="s">
        <v>84</v>
      </c>
      <c r="AV408" s="13" t="s">
        <v>84</v>
      </c>
      <c r="AW408" s="13" t="s">
        <v>37</v>
      </c>
      <c r="AX408" s="13" t="s">
        <v>82</v>
      </c>
      <c r="AY408" s="243" t="s">
        <v>308</v>
      </c>
    </row>
    <row r="409" spans="2:65" s="1" customFormat="1" ht="22.5" customHeight="1">
      <c r="B409" s="42"/>
      <c r="C409" s="277" t="s">
        <v>2337</v>
      </c>
      <c r="D409" s="277" t="s">
        <v>1079</v>
      </c>
      <c r="E409" s="278" t="s">
        <v>4721</v>
      </c>
      <c r="F409" s="279" t="s">
        <v>4722</v>
      </c>
      <c r="G409" s="280" t="s">
        <v>508</v>
      </c>
      <c r="H409" s="281">
        <v>34.270000000000003</v>
      </c>
      <c r="I409" s="282"/>
      <c r="J409" s="283">
        <f>ROUND(I409*H409,2)</f>
        <v>0</v>
      </c>
      <c r="K409" s="279" t="s">
        <v>21</v>
      </c>
      <c r="L409" s="284"/>
      <c r="M409" s="285" t="s">
        <v>21</v>
      </c>
      <c r="N409" s="286" t="s">
        <v>45</v>
      </c>
      <c r="O409" s="43"/>
      <c r="P409" s="212">
        <f>O409*H409</f>
        <v>0</v>
      </c>
      <c r="Q409" s="212">
        <v>3.8999999999999998E-3</v>
      </c>
      <c r="R409" s="212">
        <f>Q409*H409</f>
        <v>0.13365299999999999</v>
      </c>
      <c r="S409" s="212">
        <v>0</v>
      </c>
      <c r="T409" s="213">
        <f>S409*H409</f>
        <v>0</v>
      </c>
      <c r="AR409" s="25" t="s">
        <v>619</v>
      </c>
      <c r="AT409" s="25" t="s">
        <v>1079</v>
      </c>
      <c r="AU409" s="25" t="s">
        <v>84</v>
      </c>
      <c r="AY409" s="25" t="s">
        <v>308</v>
      </c>
      <c r="BE409" s="214">
        <f>IF(N409="základní",J409,0)</f>
        <v>0</v>
      </c>
      <c r="BF409" s="214">
        <f>IF(N409="snížená",J409,0)</f>
        <v>0</v>
      </c>
      <c r="BG409" s="214">
        <f>IF(N409="zákl. přenesená",J409,0)</f>
        <v>0</v>
      </c>
      <c r="BH409" s="214">
        <f>IF(N409="sníž. přenesená",J409,0)</f>
        <v>0</v>
      </c>
      <c r="BI409" s="214">
        <f>IF(N409="nulová",J409,0)</f>
        <v>0</v>
      </c>
      <c r="BJ409" s="25" t="s">
        <v>82</v>
      </c>
      <c r="BK409" s="214">
        <f>ROUND(I409*H409,2)</f>
        <v>0</v>
      </c>
      <c r="BL409" s="25" t="s">
        <v>375</v>
      </c>
      <c r="BM409" s="25" t="s">
        <v>5023</v>
      </c>
    </row>
    <row r="410" spans="2:65" s="1" customFormat="1" ht="40.5">
      <c r="B410" s="42"/>
      <c r="C410" s="64"/>
      <c r="D410" s="223" t="s">
        <v>1656</v>
      </c>
      <c r="E410" s="64"/>
      <c r="F410" s="292" t="s">
        <v>4724</v>
      </c>
      <c r="G410" s="64"/>
      <c r="H410" s="64"/>
      <c r="I410" s="173"/>
      <c r="J410" s="64"/>
      <c r="K410" s="64"/>
      <c r="L410" s="62"/>
      <c r="M410" s="291"/>
      <c r="N410" s="43"/>
      <c r="O410" s="43"/>
      <c r="P410" s="43"/>
      <c r="Q410" s="43"/>
      <c r="R410" s="43"/>
      <c r="S410" s="43"/>
      <c r="T410" s="79"/>
      <c r="AT410" s="25" t="s">
        <v>1656</v>
      </c>
      <c r="AU410" s="25" t="s">
        <v>84</v>
      </c>
    </row>
    <row r="411" spans="2:65" s="13" customFormat="1" ht="13.5">
      <c r="B411" s="233"/>
      <c r="C411" s="234"/>
      <c r="D411" s="246" t="s">
        <v>451</v>
      </c>
      <c r="E411" s="234"/>
      <c r="F411" s="257" t="s">
        <v>5024</v>
      </c>
      <c r="G411" s="234"/>
      <c r="H411" s="258">
        <v>34.270000000000003</v>
      </c>
      <c r="I411" s="238"/>
      <c r="J411" s="234"/>
      <c r="K411" s="234"/>
      <c r="L411" s="239"/>
      <c r="M411" s="240"/>
      <c r="N411" s="241"/>
      <c r="O411" s="241"/>
      <c r="P411" s="241"/>
      <c r="Q411" s="241"/>
      <c r="R411" s="241"/>
      <c r="S411" s="241"/>
      <c r="T411" s="242"/>
      <c r="AT411" s="243" t="s">
        <v>451</v>
      </c>
      <c r="AU411" s="243" t="s">
        <v>84</v>
      </c>
      <c r="AV411" s="13" t="s">
        <v>84</v>
      </c>
      <c r="AW411" s="13" t="s">
        <v>6</v>
      </c>
      <c r="AX411" s="13" t="s">
        <v>82</v>
      </c>
      <c r="AY411" s="243" t="s">
        <v>308</v>
      </c>
    </row>
    <row r="412" spans="2:65" s="1" customFormat="1" ht="22.5" customHeight="1">
      <c r="B412" s="42"/>
      <c r="C412" s="203" t="s">
        <v>2340</v>
      </c>
      <c r="D412" s="203" t="s">
        <v>311</v>
      </c>
      <c r="E412" s="204" t="s">
        <v>4726</v>
      </c>
      <c r="F412" s="205" t="s">
        <v>4727</v>
      </c>
      <c r="G412" s="206" t="s">
        <v>508</v>
      </c>
      <c r="H412" s="207">
        <v>29.8</v>
      </c>
      <c r="I412" s="208"/>
      <c r="J412" s="209">
        <f>ROUND(I412*H412,2)</f>
        <v>0</v>
      </c>
      <c r="K412" s="205" t="s">
        <v>315</v>
      </c>
      <c r="L412" s="62"/>
      <c r="M412" s="210" t="s">
        <v>21</v>
      </c>
      <c r="N412" s="211" t="s">
        <v>45</v>
      </c>
      <c r="O412" s="43"/>
      <c r="P412" s="212">
        <f>O412*H412</f>
        <v>0</v>
      </c>
      <c r="Q412" s="212">
        <v>0</v>
      </c>
      <c r="R412" s="212">
        <f>Q412*H412</f>
        <v>0</v>
      </c>
      <c r="S412" s="212">
        <v>0</v>
      </c>
      <c r="T412" s="213">
        <f>S412*H412</f>
        <v>0</v>
      </c>
      <c r="AR412" s="25" t="s">
        <v>375</v>
      </c>
      <c r="AT412" s="25" t="s">
        <v>311</v>
      </c>
      <c r="AU412" s="25" t="s">
        <v>84</v>
      </c>
      <c r="AY412" s="25" t="s">
        <v>308</v>
      </c>
      <c r="BE412" s="214">
        <f>IF(N412="základní",J412,0)</f>
        <v>0</v>
      </c>
      <c r="BF412" s="214">
        <f>IF(N412="snížená",J412,0)</f>
        <v>0</v>
      </c>
      <c r="BG412" s="214">
        <f>IF(N412="zákl. přenesená",J412,0)</f>
        <v>0</v>
      </c>
      <c r="BH412" s="214">
        <f>IF(N412="sníž. přenesená",J412,0)</f>
        <v>0</v>
      </c>
      <c r="BI412" s="214">
        <f>IF(N412="nulová",J412,0)</f>
        <v>0</v>
      </c>
      <c r="BJ412" s="25" t="s">
        <v>82</v>
      </c>
      <c r="BK412" s="214">
        <f>ROUND(I412*H412,2)</f>
        <v>0</v>
      </c>
      <c r="BL412" s="25" t="s">
        <v>375</v>
      </c>
      <c r="BM412" s="25" t="s">
        <v>5025</v>
      </c>
    </row>
    <row r="413" spans="2:65" s="1" customFormat="1" ht="22.5" customHeight="1">
      <c r="B413" s="42"/>
      <c r="C413" s="277" t="s">
        <v>2344</v>
      </c>
      <c r="D413" s="277" t="s">
        <v>1079</v>
      </c>
      <c r="E413" s="278" t="s">
        <v>4729</v>
      </c>
      <c r="F413" s="279" t="s">
        <v>4730</v>
      </c>
      <c r="G413" s="280" t="s">
        <v>508</v>
      </c>
      <c r="H413" s="281">
        <v>34.270000000000003</v>
      </c>
      <c r="I413" s="282"/>
      <c r="J413" s="283">
        <f>ROUND(I413*H413,2)</f>
        <v>0</v>
      </c>
      <c r="K413" s="279" t="s">
        <v>21</v>
      </c>
      <c r="L413" s="284"/>
      <c r="M413" s="285" t="s">
        <v>21</v>
      </c>
      <c r="N413" s="286" t="s">
        <v>45</v>
      </c>
      <c r="O413" s="43"/>
      <c r="P413" s="212">
        <f>O413*H413</f>
        <v>0</v>
      </c>
      <c r="Q413" s="212">
        <v>3.8999999999999998E-3</v>
      </c>
      <c r="R413" s="212">
        <f>Q413*H413</f>
        <v>0.13365299999999999</v>
      </c>
      <c r="S413" s="212">
        <v>0</v>
      </c>
      <c r="T413" s="213">
        <f>S413*H413</f>
        <v>0</v>
      </c>
      <c r="AR413" s="25" t="s">
        <v>619</v>
      </c>
      <c r="AT413" s="25" t="s">
        <v>1079</v>
      </c>
      <c r="AU413" s="25" t="s">
        <v>84</v>
      </c>
      <c r="AY413" s="25" t="s">
        <v>308</v>
      </c>
      <c r="BE413" s="214">
        <f>IF(N413="základní",J413,0)</f>
        <v>0</v>
      </c>
      <c r="BF413" s="214">
        <f>IF(N413="snížená",J413,0)</f>
        <v>0</v>
      </c>
      <c r="BG413" s="214">
        <f>IF(N413="zákl. přenesená",J413,0)</f>
        <v>0</v>
      </c>
      <c r="BH413" s="214">
        <f>IF(N413="sníž. přenesená",J413,0)</f>
        <v>0</v>
      </c>
      <c r="BI413" s="214">
        <f>IF(N413="nulová",J413,0)</f>
        <v>0</v>
      </c>
      <c r="BJ413" s="25" t="s">
        <v>82</v>
      </c>
      <c r="BK413" s="214">
        <f>ROUND(I413*H413,2)</f>
        <v>0</v>
      </c>
      <c r="BL413" s="25" t="s">
        <v>375</v>
      </c>
      <c r="BM413" s="25" t="s">
        <v>5026</v>
      </c>
    </row>
    <row r="414" spans="2:65" s="1" customFormat="1" ht="40.5">
      <c r="B414" s="42"/>
      <c r="C414" s="64"/>
      <c r="D414" s="223" t="s">
        <v>1656</v>
      </c>
      <c r="E414" s="64"/>
      <c r="F414" s="292" t="s">
        <v>4732</v>
      </c>
      <c r="G414" s="64"/>
      <c r="H414" s="64"/>
      <c r="I414" s="173"/>
      <c r="J414" s="64"/>
      <c r="K414" s="64"/>
      <c r="L414" s="62"/>
      <c r="M414" s="291"/>
      <c r="N414" s="43"/>
      <c r="O414" s="43"/>
      <c r="P414" s="43"/>
      <c r="Q414" s="43"/>
      <c r="R414" s="43"/>
      <c r="S414" s="43"/>
      <c r="T414" s="79"/>
      <c r="AT414" s="25" t="s">
        <v>1656</v>
      </c>
      <c r="AU414" s="25" t="s">
        <v>84</v>
      </c>
    </row>
    <row r="415" spans="2:65" s="13" customFormat="1" ht="13.5">
      <c r="B415" s="233"/>
      <c r="C415" s="234"/>
      <c r="D415" s="246" t="s">
        <v>451</v>
      </c>
      <c r="E415" s="234"/>
      <c r="F415" s="257" t="s">
        <v>5024</v>
      </c>
      <c r="G415" s="234"/>
      <c r="H415" s="258">
        <v>34.270000000000003</v>
      </c>
      <c r="I415" s="238"/>
      <c r="J415" s="234"/>
      <c r="K415" s="234"/>
      <c r="L415" s="239"/>
      <c r="M415" s="240"/>
      <c r="N415" s="241"/>
      <c r="O415" s="241"/>
      <c r="P415" s="241"/>
      <c r="Q415" s="241"/>
      <c r="R415" s="241"/>
      <c r="S415" s="241"/>
      <c r="T415" s="242"/>
      <c r="AT415" s="243" t="s">
        <v>451</v>
      </c>
      <c r="AU415" s="243" t="s">
        <v>84</v>
      </c>
      <c r="AV415" s="13" t="s">
        <v>84</v>
      </c>
      <c r="AW415" s="13" t="s">
        <v>6</v>
      </c>
      <c r="AX415" s="13" t="s">
        <v>82</v>
      </c>
      <c r="AY415" s="243" t="s">
        <v>308</v>
      </c>
    </row>
    <row r="416" spans="2:65" s="1" customFormat="1" ht="22.5" customHeight="1">
      <c r="B416" s="42"/>
      <c r="C416" s="203" t="s">
        <v>2348</v>
      </c>
      <c r="D416" s="203" t="s">
        <v>311</v>
      </c>
      <c r="E416" s="204" t="s">
        <v>4733</v>
      </c>
      <c r="F416" s="205" t="s">
        <v>4734</v>
      </c>
      <c r="G416" s="206" t="s">
        <v>508</v>
      </c>
      <c r="H416" s="207">
        <v>35.9</v>
      </c>
      <c r="I416" s="208"/>
      <c r="J416" s="209">
        <f>ROUND(I416*H416,2)</f>
        <v>0</v>
      </c>
      <c r="K416" s="205" t="s">
        <v>315</v>
      </c>
      <c r="L416" s="62"/>
      <c r="M416" s="210" t="s">
        <v>21</v>
      </c>
      <c r="N416" s="211" t="s">
        <v>45</v>
      </c>
      <c r="O416" s="43"/>
      <c r="P416" s="212">
        <f>O416*H416</f>
        <v>0</v>
      </c>
      <c r="Q416" s="212">
        <v>3.6000000000000002E-4</v>
      </c>
      <c r="R416" s="212">
        <f>Q416*H416</f>
        <v>1.2924E-2</v>
      </c>
      <c r="S416" s="212">
        <v>0</v>
      </c>
      <c r="T416" s="213">
        <f>S416*H416</f>
        <v>0</v>
      </c>
      <c r="AR416" s="25" t="s">
        <v>375</v>
      </c>
      <c r="AT416" s="25" t="s">
        <v>311</v>
      </c>
      <c r="AU416" s="25" t="s">
        <v>84</v>
      </c>
      <c r="AY416" s="25" t="s">
        <v>308</v>
      </c>
      <c r="BE416" s="214">
        <f>IF(N416="základní",J416,0)</f>
        <v>0</v>
      </c>
      <c r="BF416" s="214">
        <f>IF(N416="snížená",J416,0)</f>
        <v>0</v>
      </c>
      <c r="BG416" s="214">
        <f>IF(N416="zákl. přenesená",J416,0)</f>
        <v>0</v>
      </c>
      <c r="BH416" s="214">
        <f>IF(N416="sníž. přenesená",J416,0)</f>
        <v>0</v>
      </c>
      <c r="BI416" s="214">
        <f>IF(N416="nulová",J416,0)</f>
        <v>0</v>
      </c>
      <c r="BJ416" s="25" t="s">
        <v>82</v>
      </c>
      <c r="BK416" s="214">
        <f>ROUND(I416*H416,2)</f>
        <v>0</v>
      </c>
      <c r="BL416" s="25" t="s">
        <v>375</v>
      </c>
      <c r="BM416" s="25" t="s">
        <v>5027</v>
      </c>
    </row>
    <row r="417" spans="2:65" s="1" customFormat="1" ht="22.5" customHeight="1">
      <c r="B417" s="42"/>
      <c r="C417" s="277" t="s">
        <v>2353</v>
      </c>
      <c r="D417" s="277" t="s">
        <v>1079</v>
      </c>
      <c r="E417" s="278" t="s">
        <v>4737</v>
      </c>
      <c r="F417" s="279" t="s">
        <v>4738</v>
      </c>
      <c r="G417" s="280" t="s">
        <v>508</v>
      </c>
      <c r="H417" s="281">
        <v>41.284999999999997</v>
      </c>
      <c r="I417" s="282"/>
      <c r="J417" s="283">
        <f>ROUND(I417*H417,2)</f>
        <v>0</v>
      </c>
      <c r="K417" s="279" t="s">
        <v>21</v>
      </c>
      <c r="L417" s="284"/>
      <c r="M417" s="285" t="s">
        <v>21</v>
      </c>
      <c r="N417" s="286" t="s">
        <v>45</v>
      </c>
      <c r="O417" s="43"/>
      <c r="P417" s="212">
        <f>O417*H417</f>
        <v>0</v>
      </c>
      <c r="Q417" s="212">
        <v>3.8999999999999998E-3</v>
      </c>
      <c r="R417" s="212">
        <f>Q417*H417</f>
        <v>0.16101149999999997</v>
      </c>
      <c r="S417" s="212">
        <v>0</v>
      </c>
      <c r="T417" s="213">
        <f>S417*H417</f>
        <v>0</v>
      </c>
      <c r="AR417" s="25" t="s">
        <v>619</v>
      </c>
      <c r="AT417" s="25" t="s">
        <v>1079</v>
      </c>
      <c r="AU417" s="25" t="s">
        <v>84</v>
      </c>
      <c r="AY417" s="25" t="s">
        <v>308</v>
      </c>
      <c r="BE417" s="214">
        <f>IF(N417="základní",J417,0)</f>
        <v>0</v>
      </c>
      <c r="BF417" s="214">
        <f>IF(N417="snížená",J417,0)</f>
        <v>0</v>
      </c>
      <c r="BG417" s="214">
        <f>IF(N417="zákl. přenesená",J417,0)</f>
        <v>0</v>
      </c>
      <c r="BH417" s="214">
        <f>IF(N417="sníž. přenesená",J417,0)</f>
        <v>0</v>
      </c>
      <c r="BI417" s="214">
        <f>IF(N417="nulová",J417,0)</f>
        <v>0</v>
      </c>
      <c r="BJ417" s="25" t="s">
        <v>82</v>
      </c>
      <c r="BK417" s="214">
        <f>ROUND(I417*H417,2)</f>
        <v>0</v>
      </c>
      <c r="BL417" s="25" t="s">
        <v>375</v>
      </c>
      <c r="BM417" s="25" t="s">
        <v>5028</v>
      </c>
    </row>
    <row r="418" spans="2:65" s="1" customFormat="1" ht="40.5">
      <c r="B418" s="42"/>
      <c r="C418" s="64"/>
      <c r="D418" s="223" t="s">
        <v>1656</v>
      </c>
      <c r="E418" s="64"/>
      <c r="F418" s="292" t="s">
        <v>4740</v>
      </c>
      <c r="G418" s="64"/>
      <c r="H418" s="64"/>
      <c r="I418" s="173"/>
      <c r="J418" s="64"/>
      <c r="K418" s="64"/>
      <c r="L418" s="62"/>
      <c r="M418" s="291"/>
      <c r="N418" s="43"/>
      <c r="O418" s="43"/>
      <c r="P418" s="43"/>
      <c r="Q418" s="43"/>
      <c r="R418" s="43"/>
      <c r="S418" s="43"/>
      <c r="T418" s="79"/>
      <c r="AT418" s="25" t="s">
        <v>1656</v>
      </c>
      <c r="AU418" s="25" t="s">
        <v>84</v>
      </c>
    </row>
    <row r="419" spans="2:65" s="13" customFormat="1" ht="13.5">
      <c r="B419" s="233"/>
      <c r="C419" s="234"/>
      <c r="D419" s="246" t="s">
        <v>451</v>
      </c>
      <c r="E419" s="234"/>
      <c r="F419" s="257" t="s">
        <v>5029</v>
      </c>
      <c r="G419" s="234"/>
      <c r="H419" s="258">
        <v>41.284999999999997</v>
      </c>
      <c r="I419" s="238"/>
      <c r="J419" s="234"/>
      <c r="K419" s="234"/>
      <c r="L419" s="239"/>
      <c r="M419" s="240"/>
      <c r="N419" s="241"/>
      <c r="O419" s="241"/>
      <c r="P419" s="241"/>
      <c r="Q419" s="241"/>
      <c r="R419" s="241"/>
      <c r="S419" s="241"/>
      <c r="T419" s="242"/>
      <c r="AT419" s="243" t="s">
        <v>451</v>
      </c>
      <c r="AU419" s="243" t="s">
        <v>84</v>
      </c>
      <c r="AV419" s="13" t="s">
        <v>84</v>
      </c>
      <c r="AW419" s="13" t="s">
        <v>6</v>
      </c>
      <c r="AX419" s="13" t="s">
        <v>82</v>
      </c>
      <c r="AY419" s="243" t="s">
        <v>308</v>
      </c>
    </row>
    <row r="420" spans="2:65" s="1" customFormat="1" ht="31.5" customHeight="1">
      <c r="B420" s="42"/>
      <c r="C420" s="203" t="s">
        <v>2358</v>
      </c>
      <c r="D420" s="203" t="s">
        <v>311</v>
      </c>
      <c r="E420" s="204" t="s">
        <v>4742</v>
      </c>
      <c r="F420" s="205" t="s">
        <v>4743</v>
      </c>
      <c r="G420" s="206" t="s">
        <v>508</v>
      </c>
      <c r="H420" s="207">
        <v>49.2</v>
      </c>
      <c r="I420" s="208"/>
      <c r="J420" s="209">
        <f>ROUND(I420*H420,2)</f>
        <v>0</v>
      </c>
      <c r="K420" s="205" t="s">
        <v>315</v>
      </c>
      <c r="L420" s="62"/>
      <c r="M420" s="210" t="s">
        <v>21</v>
      </c>
      <c r="N420" s="211" t="s">
        <v>45</v>
      </c>
      <c r="O420" s="43"/>
      <c r="P420" s="212">
        <f>O420*H420</f>
        <v>0</v>
      </c>
      <c r="Q420" s="212">
        <v>0</v>
      </c>
      <c r="R420" s="212">
        <f>Q420*H420</f>
        <v>0</v>
      </c>
      <c r="S420" s="212">
        <v>0</v>
      </c>
      <c r="T420" s="213">
        <f>S420*H420</f>
        <v>0</v>
      </c>
      <c r="AR420" s="25" t="s">
        <v>375</v>
      </c>
      <c r="AT420" s="25" t="s">
        <v>311</v>
      </c>
      <c r="AU420" s="25" t="s">
        <v>84</v>
      </c>
      <c r="AY420" s="25" t="s">
        <v>308</v>
      </c>
      <c r="BE420" s="214">
        <f>IF(N420="základní",J420,0)</f>
        <v>0</v>
      </c>
      <c r="BF420" s="214">
        <f>IF(N420="snížená",J420,0)</f>
        <v>0</v>
      </c>
      <c r="BG420" s="214">
        <f>IF(N420="zákl. přenesená",J420,0)</f>
        <v>0</v>
      </c>
      <c r="BH420" s="214">
        <f>IF(N420="sníž. přenesená",J420,0)</f>
        <v>0</v>
      </c>
      <c r="BI420" s="214">
        <f>IF(N420="nulová",J420,0)</f>
        <v>0</v>
      </c>
      <c r="BJ420" s="25" t="s">
        <v>82</v>
      </c>
      <c r="BK420" s="214">
        <f>ROUND(I420*H420,2)</f>
        <v>0</v>
      </c>
      <c r="BL420" s="25" t="s">
        <v>375</v>
      </c>
      <c r="BM420" s="25" t="s">
        <v>5030</v>
      </c>
    </row>
    <row r="421" spans="2:65" s="13" customFormat="1" ht="13.5">
      <c r="B421" s="233"/>
      <c r="C421" s="234"/>
      <c r="D421" s="246" t="s">
        <v>451</v>
      </c>
      <c r="E421" s="256" t="s">
        <v>21</v>
      </c>
      <c r="F421" s="257" t="s">
        <v>5031</v>
      </c>
      <c r="G421" s="234"/>
      <c r="H421" s="258">
        <v>49.2</v>
      </c>
      <c r="I421" s="238"/>
      <c r="J421" s="234"/>
      <c r="K421" s="234"/>
      <c r="L421" s="239"/>
      <c r="M421" s="240"/>
      <c r="N421" s="241"/>
      <c r="O421" s="241"/>
      <c r="P421" s="241"/>
      <c r="Q421" s="241"/>
      <c r="R421" s="241"/>
      <c r="S421" s="241"/>
      <c r="T421" s="242"/>
      <c r="AT421" s="243" t="s">
        <v>451</v>
      </c>
      <c r="AU421" s="243" t="s">
        <v>84</v>
      </c>
      <c r="AV421" s="13" t="s">
        <v>84</v>
      </c>
      <c r="AW421" s="13" t="s">
        <v>37</v>
      </c>
      <c r="AX421" s="13" t="s">
        <v>82</v>
      </c>
      <c r="AY421" s="243" t="s">
        <v>308</v>
      </c>
    </row>
    <row r="422" spans="2:65" s="1" customFormat="1" ht="22.5" customHeight="1">
      <c r="B422" s="42"/>
      <c r="C422" s="277" t="s">
        <v>2363</v>
      </c>
      <c r="D422" s="277" t="s">
        <v>1079</v>
      </c>
      <c r="E422" s="278" t="s">
        <v>4745</v>
      </c>
      <c r="F422" s="279" t="s">
        <v>4746</v>
      </c>
      <c r="G422" s="280" t="s">
        <v>4354</v>
      </c>
      <c r="H422" s="281">
        <v>16.236000000000001</v>
      </c>
      <c r="I422" s="282"/>
      <c r="J422" s="283">
        <f>ROUND(I422*H422,2)</f>
        <v>0</v>
      </c>
      <c r="K422" s="279" t="s">
        <v>315</v>
      </c>
      <c r="L422" s="284"/>
      <c r="M422" s="285" t="s">
        <v>21</v>
      </c>
      <c r="N422" s="286" t="s">
        <v>45</v>
      </c>
      <c r="O422" s="43"/>
      <c r="P422" s="212">
        <f>O422*H422</f>
        <v>0</v>
      </c>
      <c r="Q422" s="212">
        <v>1E-3</v>
      </c>
      <c r="R422" s="212">
        <f>Q422*H422</f>
        <v>1.6236E-2</v>
      </c>
      <c r="S422" s="212">
        <v>0</v>
      </c>
      <c r="T422" s="213">
        <f>S422*H422</f>
        <v>0</v>
      </c>
      <c r="AR422" s="25" t="s">
        <v>619</v>
      </c>
      <c r="AT422" s="25" t="s">
        <v>1079</v>
      </c>
      <c r="AU422" s="25" t="s">
        <v>84</v>
      </c>
      <c r="AY422" s="25" t="s">
        <v>308</v>
      </c>
      <c r="BE422" s="214">
        <f>IF(N422="základní",J422,0)</f>
        <v>0</v>
      </c>
      <c r="BF422" s="214">
        <f>IF(N422="snížená",J422,0)</f>
        <v>0</v>
      </c>
      <c r="BG422" s="214">
        <f>IF(N422="zákl. přenesená",J422,0)</f>
        <v>0</v>
      </c>
      <c r="BH422" s="214">
        <f>IF(N422="sníž. přenesená",J422,0)</f>
        <v>0</v>
      </c>
      <c r="BI422" s="214">
        <f>IF(N422="nulová",J422,0)</f>
        <v>0</v>
      </c>
      <c r="BJ422" s="25" t="s">
        <v>82</v>
      </c>
      <c r="BK422" s="214">
        <f>ROUND(I422*H422,2)</f>
        <v>0</v>
      </c>
      <c r="BL422" s="25" t="s">
        <v>375</v>
      </c>
      <c r="BM422" s="25" t="s">
        <v>5032</v>
      </c>
    </row>
    <row r="423" spans="2:65" s="13" customFormat="1" ht="13.5">
      <c r="B423" s="233"/>
      <c r="C423" s="234"/>
      <c r="D423" s="246" t="s">
        <v>451</v>
      </c>
      <c r="E423" s="234"/>
      <c r="F423" s="257" t="s">
        <v>5033</v>
      </c>
      <c r="G423" s="234"/>
      <c r="H423" s="258">
        <v>16.236000000000001</v>
      </c>
      <c r="I423" s="238"/>
      <c r="J423" s="234"/>
      <c r="K423" s="234"/>
      <c r="L423" s="239"/>
      <c r="M423" s="240"/>
      <c r="N423" s="241"/>
      <c r="O423" s="241"/>
      <c r="P423" s="241"/>
      <c r="Q423" s="241"/>
      <c r="R423" s="241"/>
      <c r="S423" s="241"/>
      <c r="T423" s="242"/>
      <c r="AT423" s="243" t="s">
        <v>451</v>
      </c>
      <c r="AU423" s="243" t="s">
        <v>84</v>
      </c>
      <c r="AV423" s="13" t="s">
        <v>84</v>
      </c>
      <c r="AW423" s="13" t="s">
        <v>6</v>
      </c>
      <c r="AX423" s="13" t="s">
        <v>82</v>
      </c>
      <c r="AY423" s="243" t="s">
        <v>308</v>
      </c>
    </row>
    <row r="424" spans="2:65" s="1" customFormat="1" ht="31.5" customHeight="1">
      <c r="B424" s="42"/>
      <c r="C424" s="203" t="s">
        <v>2365</v>
      </c>
      <c r="D424" s="203" t="s">
        <v>311</v>
      </c>
      <c r="E424" s="204" t="s">
        <v>4756</v>
      </c>
      <c r="F424" s="205" t="s">
        <v>4757</v>
      </c>
      <c r="G424" s="206" t="s">
        <v>508</v>
      </c>
      <c r="H424" s="207">
        <v>19.670000000000002</v>
      </c>
      <c r="I424" s="208"/>
      <c r="J424" s="209">
        <f>ROUND(I424*H424,2)</f>
        <v>0</v>
      </c>
      <c r="K424" s="205" t="s">
        <v>21</v>
      </c>
      <c r="L424" s="62"/>
      <c r="M424" s="210" t="s">
        <v>21</v>
      </c>
      <c r="N424" s="211" t="s">
        <v>45</v>
      </c>
      <c r="O424" s="43"/>
      <c r="P424" s="212">
        <f>O424*H424</f>
        <v>0</v>
      </c>
      <c r="Q424" s="212">
        <v>9.3999999999999997E-4</v>
      </c>
      <c r="R424" s="212">
        <f>Q424*H424</f>
        <v>1.8489800000000001E-2</v>
      </c>
      <c r="S424" s="212">
        <v>0</v>
      </c>
      <c r="T424" s="213">
        <f>S424*H424</f>
        <v>0</v>
      </c>
      <c r="AR424" s="25" t="s">
        <v>375</v>
      </c>
      <c r="AT424" s="25" t="s">
        <v>311</v>
      </c>
      <c r="AU424" s="25" t="s">
        <v>84</v>
      </c>
      <c r="AY424" s="25" t="s">
        <v>308</v>
      </c>
      <c r="BE424" s="214">
        <f>IF(N424="základní",J424,0)</f>
        <v>0</v>
      </c>
      <c r="BF424" s="214">
        <f>IF(N424="snížená",J424,0)</f>
        <v>0</v>
      </c>
      <c r="BG424" s="214">
        <f>IF(N424="zákl. přenesená",J424,0)</f>
        <v>0</v>
      </c>
      <c r="BH424" s="214">
        <f>IF(N424="sníž. přenesená",J424,0)</f>
        <v>0</v>
      </c>
      <c r="BI424" s="214">
        <f>IF(N424="nulová",J424,0)</f>
        <v>0</v>
      </c>
      <c r="BJ424" s="25" t="s">
        <v>82</v>
      </c>
      <c r="BK424" s="214">
        <f>ROUND(I424*H424,2)</f>
        <v>0</v>
      </c>
      <c r="BL424" s="25" t="s">
        <v>375</v>
      </c>
      <c r="BM424" s="25" t="s">
        <v>5034</v>
      </c>
    </row>
    <row r="425" spans="2:65" s="13" customFormat="1" ht="13.5">
      <c r="B425" s="233"/>
      <c r="C425" s="234"/>
      <c r="D425" s="223" t="s">
        <v>451</v>
      </c>
      <c r="E425" s="235" t="s">
        <v>21</v>
      </c>
      <c r="F425" s="236" t="s">
        <v>5035</v>
      </c>
      <c r="G425" s="234"/>
      <c r="H425" s="237">
        <v>13.34</v>
      </c>
      <c r="I425" s="238"/>
      <c r="J425" s="234"/>
      <c r="K425" s="234"/>
      <c r="L425" s="239"/>
      <c r="M425" s="240"/>
      <c r="N425" s="241"/>
      <c r="O425" s="241"/>
      <c r="P425" s="241"/>
      <c r="Q425" s="241"/>
      <c r="R425" s="241"/>
      <c r="S425" s="241"/>
      <c r="T425" s="242"/>
      <c r="AT425" s="243" t="s">
        <v>451</v>
      </c>
      <c r="AU425" s="243" t="s">
        <v>84</v>
      </c>
      <c r="AV425" s="13" t="s">
        <v>84</v>
      </c>
      <c r="AW425" s="13" t="s">
        <v>37</v>
      </c>
      <c r="AX425" s="13" t="s">
        <v>74</v>
      </c>
      <c r="AY425" s="243" t="s">
        <v>308</v>
      </c>
    </row>
    <row r="426" spans="2:65" s="13" customFormat="1" ht="13.5">
      <c r="B426" s="233"/>
      <c r="C426" s="234"/>
      <c r="D426" s="223" t="s">
        <v>451</v>
      </c>
      <c r="E426" s="235" t="s">
        <v>21</v>
      </c>
      <c r="F426" s="236" t="s">
        <v>5036</v>
      </c>
      <c r="G426" s="234"/>
      <c r="H426" s="237">
        <v>6.33</v>
      </c>
      <c r="I426" s="238"/>
      <c r="J426" s="234"/>
      <c r="K426" s="234"/>
      <c r="L426" s="239"/>
      <c r="M426" s="240"/>
      <c r="N426" s="241"/>
      <c r="O426" s="241"/>
      <c r="P426" s="241"/>
      <c r="Q426" s="241"/>
      <c r="R426" s="241"/>
      <c r="S426" s="241"/>
      <c r="T426" s="242"/>
      <c r="AT426" s="243" t="s">
        <v>451</v>
      </c>
      <c r="AU426" s="243" t="s">
        <v>84</v>
      </c>
      <c r="AV426" s="13" t="s">
        <v>84</v>
      </c>
      <c r="AW426" s="13" t="s">
        <v>37</v>
      </c>
      <c r="AX426" s="13" t="s">
        <v>74</v>
      </c>
      <c r="AY426" s="243" t="s">
        <v>308</v>
      </c>
    </row>
    <row r="427" spans="2:65" s="14" customFormat="1" ht="13.5">
      <c r="B427" s="244"/>
      <c r="C427" s="245"/>
      <c r="D427" s="246" t="s">
        <v>451</v>
      </c>
      <c r="E427" s="247" t="s">
        <v>21</v>
      </c>
      <c r="F427" s="248" t="s">
        <v>459</v>
      </c>
      <c r="G427" s="245"/>
      <c r="H427" s="249">
        <v>19.670000000000002</v>
      </c>
      <c r="I427" s="250"/>
      <c r="J427" s="245"/>
      <c r="K427" s="245"/>
      <c r="L427" s="251"/>
      <c r="M427" s="252"/>
      <c r="N427" s="253"/>
      <c r="O427" s="253"/>
      <c r="P427" s="253"/>
      <c r="Q427" s="253"/>
      <c r="R427" s="253"/>
      <c r="S427" s="253"/>
      <c r="T427" s="254"/>
      <c r="AT427" s="255" t="s">
        <v>451</v>
      </c>
      <c r="AU427" s="255" t="s">
        <v>84</v>
      </c>
      <c r="AV427" s="14" t="s">
        <v>327</v>
      </c>
      <c r="AW427" s="14" t="s">
        <v>37</v>
      </c>
      <c r="AX427" s="14" t="s">
        <v>82</v>
      </c>
      <c r="AY427" s="255" t="s">
        <v>308</v>
      </c>
    </row>
    <row r="428" spans="2:65" s="1" customFormat="1" ht="31.5" customHeight="1">
      <c r="B428" s="42"/>
      <c r="C428" s="203" t="s">
        <v>2369</v>
      </c>
      <c r="D428" s="203" t="s">
        <v>311</v>
      </c>
      <c r="E428" s="204" t="s">
        <v>4761</v>
      </c>
      <c r="F428" s="205" t="s">
        <v>4762</v>
      </c>
      <c r="G428" s="206" t="s">
        <v>508</v>
      </c>
      <c r="H428" s="207">
        <v>6.33</v>
      </c>
      <c r="I428" s="208"/>
      <c r="J428" s="209">
        <f>ROUND(I428*H428,2)</f>
        <v>0</v>
      </c>
      <c r="K428" s="205" t="s">
        <v>21</v>
      </c>
      <c r="L428" s="62"/>
      <c r="M428" s="210" t="s">
        <v>21</v>
      </c>
      <c r="N428" s="211" t="s">
        <v>45</v>
      </c>
      <c r="O428" s="43"/>
      <c r="P428" s="212">
        <f>O428*H428</f>
        <v>0</v>
      </c>
      <c r="Q428" s="212">
        <v>9.3999999999999997E-4</v>
      </c>
      <c r="R428" s="212">
        <f>Q428*H428</f>
        <v>5.9502000000000001E-3</v>
      </c>
      <c r="S428" s="212">
        <v>0</v>
      </c>
      <c r="T428" s="213">
        <f>S428*H428</f>
        <v>0</v>
      </c>
      <c r="AR428" s="25" t="s">
        <v>375</v>
      </c>
      <c r="AT428" s="25" t="s">
        <v>311</v>
      </c>
      <c r="AU428" s="25" t="s">
        <v>84</v>
      </c>
      <c r="AY428" s="25" t="s">
        <v>308</v>
      </c>
      <c r="BE428" s="214">
        <f>IF(N428="základní",J428,0)</f>
        <v>0</v>
      </c>
      <c r="BF428" s="214">
        <f>IF(N428="snížená",J428,0)</f>
        <v>0</v>
      </c>
      <c r="BG428" s="214">
        <f>IF(N428="zákl. přenesená",J428,0)</f>
        <v>0</v>
      </c>
      <c r="BH428" s="214">
        <f>IF(N428="sníž. přenesená",J428,0)</f>
        <v>0</v>
      </c>
      <c r="BI428" s="214">
        <f>IF(N428="nulová",J428,0)</f>
        <v>0</v>
      </c>
      <c r="BJ428" s="25" t="s">
        <v>82</v>
      </c>
      <c r="BK428" s="214">
        <f>ROUND(I428*H428,2)</f>
        <v>0</v>
      </c>
      <c r="BL428" s="25" t="s">
        <v>375</v>
      </c>
      <c r="BM428" s="25" t="s">
        <v>5037</v>
      </c>
    </row>
    <row r="429" spans="2:65" s="13" customFormat="1" ht="13.5">
      <c r="B429" s="233"/>
      <c r="C429" s="234"/>
      <c r="D429" s="246" t="s">
        <v>451</v>
      </c>
      <c r="E429" s="256" t="s">
        <v>21</v>
      </c>
      <c r="F429" s="257" t="s">
        <v>5038</v>
      </c>
      <c r="G429" s="234"/>
      <c r="H429" s="258">
        <v>6.33</v>
      </c>
      <c r="I429" s="238"/>
      <c r="J429" s="234"/>
      <c r="K429" s="234"/>
      <c r="L429" s="239"/>
      <c r="M429" s="240"/>
      <c r="N429" s="241"/>
      <c r="O429" s="241"/>
      <c r="P429" s="241"/>
      <c r="Q429" s="241"/>
      <c r="R429" s="241"/>
      <c r="S429" s="241"/>
      <c r="T429" s="242"/>
      <c r="AT429" s="243" t="s">
        <v>451</v>
      </c>
      <c r="AU429" s="243" t="s">
        <v>84</v>
      </c>
      <c r="AV429" s="13" t="s">
        <v>84</v>
      </c>
      <c r="AW429" s="13" t="s">
        <v>37</v>
      </c>
      <c r="AX429" s="13" t="s">
        <v>82</v>
      </c>
      <c r="AY429" s="243" t="s">
        <v>308</v>
      </c>
    </row>
    <row r="430" spans="2:65" s="1" customFormat="1" ht="22.5" customHeight="1">
      <c r="B430" s="42"/>
      <c r="C430" s="203" t="s">
        <v>2372</v>
      </c>
      <c r="D430" s="203" t="s">
        <v>311</v>
      </c>
      <c r="E430" s="204" t="s">
        <v>4765</v>
      </c>
      <c r="F430" s="205" t="s">
        <v>4766</v>
      </c>
      <c r="G430" s="206" t="s">
        <v>719</v>
      </c>
      <c r="H430" s="207">
        <v>2.218</v>
      </c>
      <c r="I430" s="208"/>
      <c r="J430" s="209">
        <f>ROUND(I430*H430,2)</f>
        <v>0</v>
      </c>
      <c r="K430" s="205" t="s">
        <v>315</v>
      </c>
      <c r="L430" s="62"/>
      <c r="M430" s="210" t="s">
        <v>21</v>
      </c>
      <c r="N430" s="211" t="s">
        <v>45</v>
      </c>
      <c r="O430" s="43"/>
      <c r="P430" s="212">
        <f>O430*H430</f>
        <v>0</v>
      </c>
      <c r="Q430" s="212">
        <v>0</v>
      </c>
      <c r="R430" s="212">
        <f>Q430*H430</f>
        <v>0</v>
      </c>
      <c r="S430" s="212">
        <v>0</v>
      </c>
      <c r="T430" s="213">
        <f>S430*H430</f>
        <v>0</v>
      </c>
      <c r="AR430" s="25" t="s">
        <v>375</v>
      </c>
      <c r="AT430" s="25" t="s">
        <v>311</v>
      </c>
      <c r="AU430" s="25" t="s">
        <v>84</v>
      </c>
      <c r="AY430" s="25" t="s">
        <v>308</v>
      </c>
      <c r="BE430" s="214">
        <f>IF(N430="základní",J430,0)</f>
        <v>0</v>
      </c>
      <c r="BF430" s="214">
        <f>IF(N430="snížená",J430,0)</f>
        <v>0</v>
      </c>
      <c r="BG430" s="214">
        <f>IF(N430="zákl. přenesená",J430,0)</f>
        <v>0</v>
      </c>
      <c r="BH430" s="214">
        <f>IF(N430="sníž. přenesená",J430,0)</f>
        <v>0</v>
      </c>
      <c r="BI430" s="214">
        <f>IF(N430="nulová",J430,0)</f>
        <v>0</v>
      </c>
      <c r="BJ430" s="25" t="s">
        <v>82</v>
      </c>
      <c r="BK430" s="214">
        <f>ROUND(I430*H430,2)</f>
        <v>0</v>
      </c>
      <c r="BL430" s="25" t="s">
        <v>375</v>
      </c>
      <c r="BM430" s="25" t="s">
        <v>5039</v>
      </c>
    </row>
    <row r="431" spans="2:65" s="11" customFormat="1" ht="29.85" customHeight="1">
      <c r="B431" s="186"/>
      <c r="C431" s="187"/>
      <c r="D431" s="200" t="s">
        <v>73</v>
      </c>
      <c r="E431" s="201" t="s">
        <v>2499</v>
      </c>
      <c r="F431" s="201" t="s">
        <v>2500</v>
      </c>
      <c r="G431" s="187"/>
      <c r="H431" s="187"/>
      <c r="I431" s="190"/>
      <c r="J431" s="202">
        <f>BK431</f>
        <v>0</v>
      </c>
      <c r="K431" s="187"/>
      <c r="L431" s="192"/>
      <c r="M431" s="193"/>
      <c r="N431" s="194"/>
      <c r="O431" s="194"/>
      <c r="P431" s="195">
        <f>SUM(P432:P443)</f>
        <v>0</v>
      </c>
      <c r="Q431" s="194"/>
      <c r="R431" s="195">
        <f>SUM(R432:R443)</f>
        <v>0.20681160000000004</v>
      </c>
      <c r="S431" s="194"/>
      <c r="T431" s="196">
        <f>SUM(T432:T443)</f>
        <v>0</v>
      </c>
      <c r="AR431" s="197" t="s">
        <v>84</v>
      </c>
      <c r="AT431" s="198" t="s">
        <v>73</v>
      </c>
      <c r="AU431" s="198" t="s">
        <v>82</v>
      </c>
      <c r="AY431" s="197" t="s">
        <v>308</v>
      </c>
      <c r="BK431" s="199">
        <f>SUM(BK432:BK443)</f>
        <v>0</v>
      </c>
    </row>
    <row r="432" spans="2:65" s="1" customFormat="1" ht="31.5" customHeight="1">
      <c r="B432" s="42"/>
      <c r="C432" s="203" t="s">
        <v>2376</v>
      </c>
      <c r="D432" s="203" t="s">
        <v>311</v>
      </c>
      <c r="E432" s="204" t="s">
        <v>4768</v>
      </c>
      <c r="F432" s="205" t="s">
        <v>4769</v>
      </c>
      <c r="G432" s="206" t="s">
        <v>508</v>
      </c>
      <c r="H432" s="207">
        <v>18.600000000000001</v>
      </c>
      <c r="I432" s="208"/>
      <c r="J432" s="209">
        <f>ROUND(I432*H432,2)</f>
        <v>0</v>
      </c>
      <c r="K432" s="205" t="s">
        <v>315</v>
      </c>
      <c r="L432" s="62"/>
      <c r="M432" s="210" t="s">
        <v>21</v>
      </c>
      <c r="N432" s="211" t="s">
        <v>45</v>
      </c>
      <c r="O432" s="43"/>
      <c r="P432" s="212">
        <f>O432*H432</f>
        <v>0</v>
      </c>
      <c r="Q432" s="212">
        <v>5.8E-4</v>
      </c>
      <c r="R432" s="212">
        <f>Q432*H432</f>
        <v>1.0788000000000001E-2</v>
      </c>
      <c r="S432" s="212">
        <v>0</v>
      </c>
      <c r="T432" s="213">
        <f>S432*H432</f>
        <v>0</v>
      </c>
      <c r="AR432" s="25" t="s">
        <v>375</v>
      </c>
      <c r="AT432" s="25" t="s">
        <v>311</v>
      </c>
      <c r="AU432" s="25" t="s">
        <v>84</v>
      </c>
      <c r="AY432" s="25" t="s">
        <v>308</v>
      </c>
      <c r="BE432" s="214">
        <f>IF(N432="základní",J432,0)</f>
        <v>0</v>
      </c>
      <c r="BF432" s="214">
        <f>IF(N432="snížená",J432,0)</f>
        <v>0</v>
      </c>
      <c r="BG432" s="214">
        <f>IF(N432="zákl. přenesená",J432,0)</f>
        <v>0</v>
      </c>
      <c r="BH432" s="214">
        <f>IF(N432="sníž. přenesená",J432,0)</f>
        <v>0</v>
      </c>
      <c r="BI432" s="214">
        <f>IF(N432="nulová",J432,0)</f>
        <v>0</v>
      </c>
      <c r="BJ432" s="25" t="s">
        <v>82</v>
      </c>
      <c r="BK432" s="214">
        <f>ROUND(I432*H432,2)</f>
        <v>0</v>
      </c>
      <c r="BL432" s="25" t="s">
        <v>375</v>
      </c>
      <c r="BM432" s="25" t="s">
        <v>5040</v>
      </c>
    </row>
    <row r="433" spans="2:65" s="1" customFormat="1" ht="22.5" customHeight="1">
      <c r="B433" s="42"/>
      <c r="C433" s="277" t="s">
        <v>2381</v>
      </c>
      <c r="D433" s="277" t="s">
        <v>1079</v>
      </c>
      <c r="E433" s="278" t="s">
        <v>4771</v>
      </c>
      <c r="F433" s="279" t="s">
        <v>4772</v>
      </c>
      <c r="G433" s="280" t="s">
        <v>508</v>
      </c>
      <c r="H433" s="281">
        <v>18.972000000000001</v>
      </c>
      <c r="I433" s="282"/>
      <c r="J433" s="283">
        <f>ROUND(I433*H433,2)</f>
        <v>0</v>
      </c>
      <c r="K433" s="279" t="s">
        <v>315</v>
      </c>
      <c r="L433" s="284"/>
      <c r="M433" s="285" t="s">
        <v>21</v>
      </c>
      <c r="N433" s="286" t="s">
        <v>45</v>
      </c>
      <c r="O433" s="43"/>
      <c r="P433" s="212">
        <f>O433*H433</f>
        <v>0</v>
      </c>
      <c r="Q433" s="212">
        <v>6.0000000000000001E-3</v>
      </c>
      <c r="R433" s="212">
        <f>Q433*H433</f>
        <v>0.11383200000000002</v>
      </c>
      <c r="S433" s="212">
        <v>0</v>
      </c>
      <c r="T433" s="213">
        <f>S433*H433</f>
        <v>0</v>
      </c>
      <c r="AR433" s="25" t="s">
        <v>619</v>
      </c>
      <c r="AT433" s="25" t="s">
        <v>1079</v>
      </c>
      <c r="AU433" s="25" t="s">
        <v>84</v>
      </c>
      <c r="AY433" s="25" t="s">
        <v>308</v>
      </c>
      <c r="BE433" s="214">
        <f>IF(N433="základní",J433,0)</f>
        <v>0</v>
      </c>
      <c r="BF433" s="214">
        <f>IF(N433="snížená",J433,0)</f>
        <v>0</v>
      </c>
      <c r="BG433" s="214">
        <f>IF(N433="zákl. přenesená",J433,0)</f>
        <v>0</v>
      </c>
      <c r="BH433" s="214">
        <f>IF(N433="sníž. přenesená",J433,0)</f>
        <v>0</v>
      </c>
      <c r="BI433" s="214">
        <f>IF(N433="nulová",J433,0)</f>
        <v>0</v>
      </c>
      <c r="BJ433" s="25" t="s">
        <v>82</v>
      </c>
      <c r="BK433" s="214">
        <f>ROUND(I433*H433,2)</f>
        <v>0</v>
      </c>
      <c r="BL433" s="25" t="s">
        <v>375</v>
      </c>
      <c r="BM433" s="25" t="s">
        <v>5041</v>
      </c>
    </row>
    <row r="434" spans="2:65" s="1" customFormat="1" ht="27">
      <c r="B434" s="42"/>
      <c r="C434" s="64"/>
      <c r="D434" s="223" t="s">
        <v>1656</v>
      </c>
      <c r="E434" s="64"/>
      <c r="F434" s="292" t="s">
        <v>2550</v>
      </c>
      <c r="G434" s="64"/>
      <c r="H434" s="64"/>
      <c r="I434" s="173"/>
      <c r="J434" s="64"/>
      <c r="K434" s="64"/>
      <c r="L434" s="62"/>
      <c r="M434" s="291"/>
      <c r="N434" s="43"/>
      <c r="O434" s="43"/>
      <c r="P434" s="43"/>
      <c r="Q434" s="43"/>
      <c r="R434" s="43"/>
      <c r="S434" s="43"/>
      <c r="T434" s="79"/>
      <c r="AT434" s="25" t="s">
        <v>1656</v>
      </c>
      <c r="AU434" s="25" t="s">
        <v>84</v>
      </c>
    </row>
    <row r="435" spans="2:65" s="13" customFormat="1" ht="13.5">
      <c r="B435" s="233"/>
      <c r="C435" s="234"/>
      <c r="D435" s="246" t="s">
        <v>451</v>
      </c>
      <c r="E435" s="234"/>
      <c r="F435" s="257" t="s">
        <v>5042</v>
      </c>
      <c r="G435" s="234"/>
      <c r="H435" s="258">
        <v>18.972000000000001</v>
      </c>
      <c r="I435" s="238"/>
      <c r="J435" s="234"/>
      <c r="K435" s="234"/>
      <c r="L435" s="239"/>
      <c r="M435" s="240"/>
      <c r="N435" s="241"/>
      <c r="O435" s="241"/>
      <c r="P435" s="241"/>
      <c r="Q435" s="241"/>
      <c r="R435" s="241"/>
      <c r="S435" s="241"/>
      <c r="T435" s="242"/>
      <c r="AT435" s="243" t="s">
        <v>451</v>
      </c>
      <c r="AU435" s="243" t="s">
        <v>84</v>
      </c>
      <c r="AV435" s="13" t="s">
        <v>84</v>
      </c>
      <c r="AW435" s="13" t="s">
        <v>6</v>
      </c>
      <c r="AX435" s="13" t="s">
        <v>82</v>
      </c>
      <c r="AY435" s="243" t="s">
        <v>308</v>
      </c>
    </row>
    <row r="436" spans="2:65" s="1" customFormat="1" ht="22.5" customHeight="1">
      <c r="B436" s="42"/>
      <c r="C436" s="203" t="s">
        <v>2385</v>
      </c>
      <c r="D436" s="203" t="s">
        <v>311</v>
      </c>
      <c r="E436" s="204" t="s">
        <v>4775</v>
      </c>
      <c r="F436" s="205" t="s">
        <v>4776</v>
      </c>
      <c r="G436" s="206" t="s">
        <v>508</v>
      </c>
      <c r="H436" s="207">
        <v>18.600000000000001</v>
      </c>
      <c r="I436" s="208"/>
      <c r="J436" s="209">
        <f>ROUND(I436*H436,2)</f>
        <v>0</v>
      </c>
      <c r="K436" s="205" t="s">
        <v>315</v>
      </c>
      <c r="L436" s="62"/>
      <c r="M436" s="210" t="s">
        <v>21</v>
      </c>
      <c r="N436" s="211" t="s">
        <v>45</v>
      </c>
      <c r="O436" s="43"/>
      <c r="P436" s="212">
        <f>O436*H436</f>
        <v>0</v>
      </c>
      <c r="Q436" s="212">
        <v>5.8E-4</v>
      </c>
      <c r="R436" s="212">
        <f>Q436*H436</f>
        <v>1.0788000000000001E-2</v>
      </c>
      <c r="S436" s="212">
        <v>0</v>
      </c>
      <c r="T436" s="213">
        <f>S436*H436</f>
        <v>0</v>
      </c>
      <c r="AR436" s="25" t="s">
        <v>375</v>
      </c>
      <c r="AT436" s="25" t="s">
        <v>311</v>
      </c>
      <c r="AU436" s="25" t="s">
        <v>84</v>
      </c>
      <c r="AY436" s="25" t="s">
        <v>308</v>
      </c>
      <c r="BE436" s="214">
        <f>IF(N436="základní",J436,0)</f>
        <v>0</v>
      </c>
      <c r="BF436" s="214">
        <f>IF(N436="snížená",J436,0)</f>
        <v>0</v>
      </c>
      <c r="BG436" s="214">
        <f>IF(N436="zákl. přenesená",J436,0)</f>
        <v>0</v>
      </c>
      <c r="BH436" s="214">
        <f>IF(N436="sníž. přenesená",J436,0)</f>
        <v>0</v>
      </c>
      <c r="BI436" s="214">
        <f>IF(N436="nulová",J436,0)</f>
        <v>0</v>
      </c>
      <c r="BJ436" s="25" t="s">
        <v>82</v>
      </c>
      <c r="BK436" s="214">
        <f>ROUND(I436*H436,2)</f>
        <v>0</v>
      </c>
      <c r="BL436" s="25" t="s">
        <v>375</v>
      </c>
      <c r="BM436" s="25" t="s">
        <v>5043</v>
      </c>
    </row>
    <row r="437" spans="2:65" s="1" customFormat="1" ht="22.5" customHeight="1">
      <c r="B437" s="42"/>
      <c r="C437" s="277" t="s">
        <v>2389</v>
      </c>
      <c r="D437" s="277" t="s">
        <v>1079</v>
      </c>
      <c r="E437" s="278" t="s">
        <v>4778</v>
      </c>
      <c r="F437" s="279" t="s">
        <v>4779</v>
      </c>
      <c r="G437" s="280" t="s">
        <v>449</v>
      </c>
      <c r="H437" s="281">
        <v>0.93</v>
      </c>
      <c r="I437" s="282"/>
      <c r="J437" s="283">
        <f>ROUND(I437*H437,2)</f>
        <v>0</v>
      </c>
      <c r="K437" s="279" t="s">
        <v>315</v>
      </c>
      <c r="L437" s="284"/>
      <c r="M437" s="285" t="s">
        <v>21</v>
      </c>
      <c r="N437" s="286" t="s">
        <v>45</v>
      </c>
      <c r="O437" s="43"/>
      <c r="P437" s="212">
        <f>O437*H437</f>
        <v>0</v>
      </c>
      <c r="Q437" s="212">
        <v>2.5000000000000001E-2</v>
      </c>
      <c r="R437" s="212">
        <f>Q437*H437</f>
        <v>2.3250000000000003E-2</v>
      </c>
      <c r="S437" s="212">
        <v>0</v>
      </c>
      <c r="T437" s="213">
        <f>S437*H437</f>
        <v>0</v>
      </c>
      <c r="AR437" s="25" t="s">
        <v>619</v>
      </c>
      <c r="AT437" s="25" t="s">
        <v>1079</v>
      </c>
      <c r="AU437" s="25" t="s">
        <v>84</v>
      </c>
      <c r="AY437" s="25" t="s">
        <v>308</v>
      </c>
      <c r="BE437" s="214">
        <f>IF(N437="základní",J437,0)</f>
        <v>0</v>
      </c>
      <c r="BF437" s="214">
        <f>IF(N437="snížená",J437,0)</f>
        <v>0</v>
      </c>
      <c r="BG437" s="214">
        <f>IF(N437="zákl. přenesená",J437,0)</f>
        <v>0</v>
      </c>
      <c r="BH437" s="214">
        <f>IF(N437="sníž. přenesená",J437,0)</f>
        <v>0</v>
      </c>
      <c r="BI437" s="214">
        <f>IF(N437="nulová",J437,0)</f>
        <v>0</v>
      </c>
      <c r="BJ437" s="25" t="s">
        <v>82</v>
      </c>
      <c r="BK437" s="214">
        <f>ROUND(I437*H437,2)</f>
        <v>0</v>
      </c>
      <c r="BL437" s="25" t="s">
        <v>375</v>
      </c>
      <c r="BM437" s="25" t="s">
        <v>5044</v>
      </c>
    </row>
    <row r="438" spans="2:65" s="13" customFormat="1" ht="13.5">
      <c r="B438" s="233"/>
      <c r="C438" s="234"/>
      <c r="D438" s="246" t="s">
        <v>451</v>
      </c>
      <c r="E438" s="256" t="s">
        <v>21</v>
      </c>
      <c r="F438" s="257" t="s">
        <v>5045</v>
      </c>
      <c r="G438" s="234"/>
      <c r="H438" s="258">
        <v>0.93</v>
      </c>
      <c r="I438" s="238"/>
      <c r="J438" s="234"/>
      <c r="K438" s="234"/>
      <c r="L438" s="239"/>
      <c r="M438" s="240"/>
      <c r="N438" s="241"/>
      <c r="O438" s="241"/>
      <c r="P438" s="241"/>
      <c r="Q438" s="241"/>
      <c r="R438" s="241"/>
      <c r="S438" s="241"/>
      <c r="T438" s="242"/>
      <c r="AT438" s="243" t="s">
        <v>451</v>
      </c>
      <c r="AU438" s="243" t="s">
        <v>84</v>
      </c>
      <c r="AV438" s="13" t="s">
        <v>84</v>
      </c>
      <c r="AW438" s="13" t="s">
        <v>37</v>
      </c>
      <c r="AX438" s="13" t="s">
        <v>82</v>
      </c>
      <c r="AY438" s="243" t="s">
        <v>308</v>
      </c>
    </row>
    <row r="439" spans="2:65" s="1" customFormat="1" ht="31.5" customHeight="1">
      <c r="B439" s="42"/>
      <c r="C439" s="203" t="s">
        <v>2393</v>
      </c>
      <c r="D439" s="203" t="s">
        <v>311</v>
      </c>
      <c r="E439" s="204" t="s">
        <v>4842</v>
      </c>
      <c r="F439" s="205" t="s">
        <v>4843</v>
      </c>
      <c r="G439" s="206" t="s">
        <v>508</v>
      </c>
      <c r="H439" s="207">
        <v>5.7</v>
      </c>
      <c r="I439" s="208"/>
      <c r="J439" s="209">
        <f>ROUND(I439*H439,2)</f>
        <v>0</v>
      </c>
      <c r="K439" s="205" t="s">
        <v>21</v>
      </c>
      <c r="L439" s="62"/>
      <c r="M439" s="210" t="s">
        <v>21</v>
      </c>
      <c r="N439" s="211" t="s">
        <v>45</v>
      </c>
      <c r="O439" s="43"/>
      <c r="P439" s="212">
        <f>O439*H439</f>
        <v>0</v>
      </c>
      <c r="Q439" s="212">
        <v>6.0000000000000001E-3</v>
      </c>
      <c r="R439" s="212">
        <f>Q439*H439</f>
        <v>3.4200000000000001E-2</v>
      </c>
      <c r="S439" s="212">
        <v>0</v>
      </c>
      <c r="T439" s="213">
        <f>S439*H439</f>
        <v>0</v>
      </c>
      <c r="AR439" s="25" t="s">
        <v>375</v>
      </c>
      <c r="AT439" s="25" t="s">
        <v>311</v>
      </c>
      <c r="AU439" s="25" t="s">
        <v>84</v>
      </c>
      <c r="AY439" s="25" t="s">
        <v>308</v>
      </c>
      <c r="BE439" s="214">
        <f>IF(N439="základní",J439,0)</f>
        <v>0</v>
      </c>
      <c r="BF439" s="214">
        <f>IF(N439="snížená",J439,0)</f>
        <v>0</v>
      </c>
      <c r="BG439" s="214">
        <f>IF(N439="zákl. přenesená",J439,0)</f>
        <v>0</v>
      </c>
      <c r="BH439" s="214">
        <f>IF(N439="sníž. přenesená",J439,0)</f>
        <v>0</v>
      </c>
      <c r="BI439" s="214">
        <f>IF(N439="nulová",J439,0)</f>
        <v>0</v>
      </c>
      <c r="BJ439" s="25" t="s">
        <v>82</v>
      </c>
      <c r="BK439" s="214">
        <f>ROUND(I439*H439,2)</f>
        <v>0</v>
      </c>
      <c r="BL439" s="25" t="s">
        <v>375</v>
      </c>
      <c r="BM439" s="25" t="s">
        <v>5046</v>
      </c>
    </row>
    <row r="440" spans="2:65" s="1" customFormat="1" ht="22.5" customHeight="1">
      <c r="B440" s="42"/>
      <c r="C440" s="277" t="s">
        <v>2398</v>
      </c>
      <c r="D440" s="277" t="s">
        <v>1079</v>
      </c>
      <c r="E440" s="278" t="s">
        <v>5002</v>
      </c>
      <c r="F440" s="279" t="s">
        <v>5003</v>
      </c>
      <c r="G440" s="280" t="s">
        <v>508</v>
      </c>
      <c r="H440" s="281">
        <v>5.8140000000000001</v>
      </c>
      <c r="I440" s="282"/>
      <c r="J440" s="283">
        <f>ROUND(I440*H440,2)</f>
        <v>0</v>
      </c>
      <c r="K440" s="279" t="s">
        <v>315</v>
      </c>
      <c r="L440" s="284"/>
      <c r="M440" s="285" t="s">
        <v>21</v>
      </c>
      <c r="N440" s="286" t="s">
        <v>45</v>
      </c>
      <c r="O440" s="43"/>
      <c r="P440" s="212">
        <f>O440*H440</f>
        <v>0</v>
      </c>
      <c r="Q440" s="212">
        <v>2.3999999999999998E-3</v>
      </c>
      <c r="R440" s="212">
        <f>Q440*H440</f>
        <v>1.3953599999999998E-2</v>
      </c>
      <c r="S440" s="212">
        <v>0</v>
      </c>
      <c r="T440" s="213">
        <f>S440*H440</f>
        <v>0</v>
      </c>
      <c r="AR440" s="25" t="s">
        <v>619</v>
      </c>
      <c r="AT440" s="25" t="s">
        <v>1079</v>
      </c>
      <c r="AU440" s="25" t="s">
        <v>84</v>
      </c>
      <c r="AY440" s="25" t="s">
        <v>308</v>
      </c>
      <c r="BE440" s="214">
        <f>IF(N440="základní",J440,0)</f>
        <v>0</v>
      </c>
      <c r="BF440" s="214">
        <f>IF(N440="snížená",J440,0)</f>
        <v>0</v>
      </c>
      <c r="BG440" s="214">
        <f>IF(N440="zákl. přenesená",J440,0)</f>
        <v>0</v>
      </c>
      <c r="BH440" s="214">
        <f>IF(N440="sníž. přenesená",J440,0)</f>
        <v>0</v>
      </c>
      <c r="BI440" s="214">
        <f>IF(N440="nulová",J440,0)</f>
        <v>0</v>
      </c>
      <c r="BJ440" s="25" t="s">
        <v>82</v>
      </c>
      <c r="BK440" s="214">
        <f>ROUND(I440*H440,2)</f>
        <v>0</v>
      </c>
      <c r="BL440" s="25" t="s">
        <v>375</v>
      </c>
      <c r="BM440" s="25" t="s">
        <v>5047</v>
      </c>
    </row>
    <row r="441" spans="2:65" s="1" customFormat="1" ht="27">
      <c r="B441" s="42"/>
      <c r="C441" s="64"/>
      <c r="D441" s="223" t="s">
        <v>1656</v>
      </c>
      <c r="E441" s="64"/>
      <c r="F441" s="292" t="s">
        <v>2550</v>
      </c>
      <c r="G441" s="64"/>
      <c r="H441" s="64"/>
      <c r="I441" s="173"/>
      <c r="J441" s="64"/>
      <c r="K441" s="64"/>
      <c r="L441" s="62"/>
      <c r="M441" s="291"/>
      <c r="N441" s="43"/>
      <c r="O441" s="43"/>
      <c r="P441" s="43"/>
      <c r="Q441" s="43"/>
      <c r="R441" s="43"/>
      <c r="S441" s="43"/>
      <c r="T441" s="79"/>
      <c r="AT441" s="25" t="s">
        <v>1656</v>
      </c>
      <c r="AU441" s="25" t="s">
        <v>84</v>
      </c>
    </row>
    <row r="442" spans="2:65" s="13" customFormat="1" ht="13.5">
      <c r="B442" s="233"/>
      <c r="C442" s="234"/>
      <c r="D442" s="246" t="s">
        <v>451</v>
      </c>
      <c r="E442" s="234"/>
      <c r="F442" s="257" t="s">
        <v>5048</v>
      </c>
      <c r="G442" s="234"/>
      <c r="H442" s="258">
        <v>5.8140000000000001</v>
      </c>
      <c r="I442" s="238"/>
      <c r="J442" s="234"/>
      <c r="K442" s="234"/>
      <c r="L442" s="239"/>
      <c r="M442" s="240"/>
      <c r="N442" s="241"/>
      <c r="O442" s="241"/>
      <c r="P442" s="241"/>
      <c r="Q442" s="241"/>
      <c r="R442" s="241"/>
      <c r="S442" s="241"/>
      <c r="T442" s="242"/>
      <c r="AT442" s="243" t="s">
        <v>451</v>
      </c>
      <c r="AU442" s="243" t="s">
        <v>84</v>
      </c>
      <c r="AV442" s="13" t="s">
        <v>84</v>
      </c>
      <c r="AW442" s="13" t="s">
        <v>6</v>
      </c>
      <c r="AX442" s="13" t="s">
        <v>82</v>
      </c>
      <c r="AY442" s="243" t="s">
        <v>308</v>
      </c>
    </row>
    <row r="443" spans="2:65" s="1" customFormat="1" ht="22.5" customHeight="1">
      <c r="B443" s="42"/>
      <c r="C443" s="203" t="s">
        <v>2402</v>
      </c>
      <c r="D443" s="203" t="s">
        <v>311</v>
      </c>
      <c r="E443" s="204" t="s">
        <v>2604</v>
      </c>
      <c r="F443" s="205" t="s">
        <v>2605</v>
      </c>
      <c r="G443" s="206" t="s">
        <v>719</v>
      </c>
      <c r="H443" s="207">
        <v>0.20699999999999999</v>
      </c>
      <c r="I443" s="208"/>
      <c r="J443" s="209">
        <f>ROUND(I443*H443,2)</f>
        <v>0</v>
      </c>
      <c r="K443" s="205" t="s">
        <v>315</v>
      </c>
      <c r="L443" s="62"/>
      <c r="M443" s="210" t="s">
        <v>21</v>
      </c>
      <c r="N443" s="211" t="s">
        <v>45</v>
      </c>
      <c r="O443" s="43"/>
      <c r="P443" s="212">
        <f>O443*H443</f>
        <v>0</v>
      </c>
      <c r="Q443" s="212">
        <v>0</v>
      </c>
      <c r="R443" s="212">
        <f>Q443*H443</f>
        <v>0</v>
      </c>
      <c r="S443" s="212">
        <v>0</v>
      </c>
      <c r="T443" s="213">
        <f>S443*H443</f>
        <v>0</v>
      </c>
      <c r="AR443" s="25" t="s">
        <v>375</v>
      </c>
      <c r="AT443" s="25" t="s">
        <v>311</v>
      </c>
      <c r="AU443" s="25" t="s">
        <v>84</v>
      </c>
      <c r="AY443" s="25" t="s">
        <v>308</v>
      </c>
      <c r="BE443" s="214">
        <f>IF(N443="základní",J443,0)</f>
        <v>0</v>
      </c>
      <c r="BF443" s="214">
        <f>IF(N443="snížená",J443,0)</f>
        <v>0</v>
      </c>
      <c r="BG443" s="214">
        <f>IF(N443="zákl. přenesená",J443,0)</f>
        <v>0</v>
      </c>
      <c r="BH443" s="214">
        <f>IF(N443="sníž. přenesená",J443,0)</f>
        <v>0</v>
      </c>
      <c r="BI443" s="214">
        <f>IF(N443="nulová",J443,0)</f>
        <v>0</v>
      </c>
      <c r="BJ443" s="25" t="s">
        <v>82</v>
      </c>
      <c r="BK443" s="214">
        <f>ROUND(I443*H443,2)</f>
        <v>0</v>
      </c>
      <c r="BL443" s="25" t="s">
        <v>375</v>
      </c>
      <c r="BM443" s="25" t="s">
        <v>5049</v>
      </c>
    </row>
    <row r="444" spans="2:65" s="11" customFormat="1" ht="37.35" customHeight="1">
      <c r="B444" s="186"/>
      <c r="C444" s="187"/>
      <c r="D444" s="188" t="s">
        <v>73</v>
      </c>
      <c r="E444" s="189" t="s">
        <v>5050</v>
      </c>
      <c r="F444" s="189" t="s">
        <v>5051</v>
      </c>
      <c r="G444" s="187"/>
      <c r="H444" s="187"/>
      <c r="I444" s="190"/>
      <c r="J444" s="191">
        <f>BK444</f>
        <v>0</v>
      </c>
      <c r="K444" s="187"/>
      <c r="L444" s="192"/>
      <c r="M444" s="193"/>
      <c r="N444" s="194"/>
      <c r="O444" s="194"/>
      <c r="P444" s="195">
        <f>P445+P480</f>
        <v>0</v>
      </c>
      <c r="Q444" s="194"/>
      <c r="R444" s="195">
        <f>R445+R480</f>
        <v>3.6219326999999999</v>
      </c>
      <c r="S444" s="194"/>
      <c r="T444" s="196">
        <f>T445+T480</f>
        <v>0</v>
      </c>
      <c r="AR444" s="197" t="s">
        <v>82</v>
      </c>
      <c r="AT444" s="198" t="s">
        <v>73</v>
      </c>
      <c r="AU444" s="198" t="s">
        <v>74</v>
      </c>
      <c r="AY444" s="197" t="s">
        <v>308</v>
      </c>
      <c r="BK444" s="199">
        <f>BK445+BK480</f>
        <v>0</v>
      </c>
    </row>
    <row r="445" spans="2:65" s="11" customFormat="1" ht="19.899999999999999" customHeight="1">
      <c r="B445" s="186"/>
      <c r="C445" s="187"/>
      <c r="D445" s="200" t="s">
        <v>73</v>
      </c>
      <c r="E445" s="201" t="s">
        <v>4702</v>
      </c>
      <c r="F445" s="201" t="s">
        <v>4703</v>
      </c>
      <c r="G445" s="187"/>
      <c r="H445" s="187"/>
      <c r="I445" s="190"/>
      <c r="J445" s="202">
        <f>BK445</f>
        <v>0</v>
      </c>
      <c r="K445" s="187"/>
      <c r="L445" s="192"/>
      <c r="M445" s="193"/>
      <c r="N445" s="194"/>
      <c r="O445" s="194"/>
      <c r="P445" s="195">
        <f>SUM(P446:P479)</f>
        <v>0</v>
      </c>
      <c r="Q445" s="194"/>
      <c r="R445" s="195">
        <f>SUM(R446:R479)</f>
        <v>3.4056397</v>
      </c>
      <c r="S445" s="194"/>
      <c r="T445" s="196">
        <f>SUM(T446:T479)</f>
        <v>0</v>
      </c>
      <c r="AR445" s="197" t="s">
        <v>84</v>
      </c>
      <c r="AT445" s="198" t="s">
        <v>73</v>
      </c>
      <c r="AU445" s="198" t="s">
        <v>82</v>
      </c>
      <c r="AY445" s="197" t="s">
        <v>308</v>
      </c>
      <c r="BK445" s="199">
        <f>SUM(BK446:BK479)</f>
        <v>0</v>
      </c>
    </row>
    <row r="446" spans="2:65" s="1" customFormat="1" ht="31.5" customHeight="1">
      <c r="B446" s="42"/>
      <c r="C446" s="203" t="s">
        <v>2408</v>
      </c>
      <c r="D446" s="203" t="s">
        <v>311</v>
      </c>
      <c r="E446" s="204" t="s">
        <v>4704</v>
      </c>
      <c r="F446" s="205" t="s">
        <v>4705</v>
      </c>
      <c r="G446" s="206" t="s">
        <v>508</v>
      </c>
      <c r="H446" s="207">
        <v>20.9</v>
      </c>
      <c r="I446" s="208"/>
      <c r="J446" s="209">
        <f>ROUND(I446*H446,2)</f>
        <v>0</v>
      </c>
      <c r="K446" s="205" t="s">
        <v>315</v>
      </c>
      <c r="L446" s="62"/>
      <c r="M446" s="210" t="s">
        <v>21</v>
      </c>
      <c r="N446" s="211" t="s">
        <v>45</v>
      </c>
      <c r="O446" s="43"/>
      <c r="P446" s="212">
        <f>O446*H446</f>
        <v>0</v>
      </c>
      <c r="Q446" s="212">
        <v>0</v>
      </c>
      <c r="R446" s="212">
        <f>Q446*H446</f>
        <v>0</v>
      </c>
      <c r="S446" s="212">
        <v>0</v>
      </c>
      <c r="T446" s="213">
        <f>S446*H446</f>
        <v>0</v>
      </c>
      <c r="AR446" s="25" t="s">
        <v>375</v>
      </c>
      <c r="AT446" s="25" t="s">
        <v>311</v>
      </c>
      <c r="AU446" s="25" t="s">
        <v>84</v>
      </c>
      <c r="AY446" s="25" t="s">
        <v>308</v>
      </c>
      <c r="BE446" s="214">
        <f>IF(N446="základní",J446,0)</f>
        <v>0</v>
      </c>
      <c r="BF446" s="214">
        <f>IF(N446="snížená",J446,0)</f>
        <v>0</v>
      </c>
      <c r="BG446" s="214">
        <f>IF(N446="zákl. přenesená",J446,0)</f>
        <v>0</v>
      </c>
      <c r="BH446" s="214">
        <f>IF(N446="sníž. přenesená",J446,0)</f>
        <v>0</v>
      </c>
      <c r="BI446" s="214">
        <f>IF(N446="nulová",J446,0)</f>
        <v>0</v>
      </c>
      <c r="BJ446" s="25" t="s">
        <v>82</v>
      </c>
      <c r="BK446" s="214">
        <f>ROUND(I446*H446,2)</f>
        <v>0</v>
      </c>
      <c r="BL446" s="25" t="s">
        <v>375</v>
      </c>
      <c r="BM446" s="25" t="s">
        <v>5052</v>
      </c>
    </row>
    <row r="447" spans="2:65" s="1" customFormat="1" ht="22.5" customHeight="1">
      <c r="B447" s="42"/>
      <c r="C447" s="277" t="s">
        <v>2413</v>
      </c>
      <c r="D447" s="277" t="s">
        <v>1079</v>
      </c>
      <c r="E447" s="278" t="s">
        <v>4707</v>
      </c>
      <c r="F447" s="279" t="s">
        <v>4708</v>
      </c>
      <c r="G447" s="280" t="s">
        <v>719</v>
      </c>
      <c r="H447" s="281">
        <v>2.8420000000000001</v>
      </c>
      <c r="I447" s="282"/>
      <c r="J447" s="283">
        <f>ROUND(I447*H447,2)</f>
        <v>0</v>
      </c>
      <c r="K447" s="279" t="s">
        <v>315</v>
      </c>
      <c r="L447" s="284"/>
      <c r="M447" s="285" t="s">
        <v>21</v>
      </c>
      <c r="N447" s="286" t="s">
        <v>45</v>
      </c>
      <c r="O447" s="43"/>
      <c r="P447" s="212">
        <f>O447*H447</f>
        <v>0</v>
      </c>
      <c r="Q447" s="212">
        <v>1</v>
      </c>
      <c r="R447" s="212">
        <f>Q447*H447</f>
        <v>2.8420000000000001</v>
      </c>
      <c r="S447" s="212">
        <v>0</v>
      </c>
      <c r="T447" s="213">
        <f>S447*H447</f>
        <v>0</v>
      </c>
      <c r="AR447" s="25" t="s">
        <v>619</v>
      </c>
      <c r="AT447" s="25" t="s">
        <v>1079</v>
      </c>
      <c r="AU447" s="25" t="s">
        <v>84</v>
      </c>
      <c r="AY447" s="25" t="s">
        <v>308</v>
      </c>
      <c r="BE447" s="214">
        <f>IF(N447="základní",J447,0)</f>
        <v>0</v>
      </c>
      <c r="BF447" s="214">
        <f>IF(N447="snížená",J447,0)</f>
        <v>0</v>
      </c>
      <c r="BG447" s="214">
        <f>IF(N447="zákl. přenesená",J447,0)</f>
        <v>0</v>
      </c>
      <c r="BH447" s="214">
        <f>IF(N447="sníž. přenesená",J447,0)</f>
        <v>0</v>
      </c>
      <c r="BI447" s="214">
        <f>IF(N447="nulová",J447,0)</f>
        <v>0</v>
      </c>
      <c r="BJ447" s="25" t="s">
        <v>82</v>
      </c>
      <c r="BK447" s="214">
        <f>ROUND(I447*H447,2)</f>
        <v>0</v>
      </c>
      <c r="BL447" s="25" t="s">
        <v>375</v>
      </c>
      <c r="BM447" s="25" t="s">
        <v>5053</v>
      </c>
    </row>
    <row r="448" spans="2:65" s="13" customFormat="1" ht="13.5">
      <c r="B448" s="233"/>
      <c r="C448" s="234"/>
      <c r="D448" s="246" t="s">
        <v>451</v>
      </c>
      <c r="E448" s="234"/>
      <c r="F448" s="257" t="s">
        <v>5054</v>
      </c>
      <c r="G448" s="234"/>
      <c r="H448" s="258">
        <v>2.8420000000000001</v>
      </c>
      <c r="I448" s="238"/>
      <c r="J448" s="234"/>
      <c r="K448" s="234"/>
      <c r="L448" s="239"/>
      <c r="M448" s="240"/>
      <c r="N448" s="241"/>
      <c r="O448" s="241"/>
      <c r="P448" s="241"/>
      <c r="Q448" s="241"/>
      <c r="R448" s="241"/>
      <c r="S448" s="241"/>
      <c r="T448" s="242"/>
      <c r="AT448" s="243" t="s">
        <v>451</v>
      </c>
      <c r="AU448" s="243" t="s">
        <v>84</v>
      </c>
      <c r="AV448" s="13" t="s">
        <v>84</v>
      </c>
      <c r="AW448" s="13" t="s">
        <v>6</v>
      </c>
      <c r="AX448" s="13" t="s">
        <v>82</v>
      </c>
      <c r="AY448" s="243" t="s">
        <v>308</v>
      </c>
    </row>
    <row r="449" spans="2:65" s="1" customFormat="1" ht="22.5" customHeight="1">
      <c r="B449" s="42"/>
      <c r="C449" s="203" t="s">
        <v>2419</v>
      </c>
      <c r="D449" s="203" t="s">
        <v>311</v>
      </c>
      <c r="E449" s="204" t="s">
        <v>4711</v>
      </c>
      <c r="F449" s="205" t="s">
        <v>4712</v>
      </c>
      <c r="G449" s="206" t="s">
        <v>508</v>
      </c>
      <c r="H449" s="207">
        <v>23.1</v>
      </c>
      <c r="I449" s="208"/>
      <c r="J449" s="209">
        <f>ROUND(I449*H449,2)</f>
        <v>0</v>
      </c>
      <c r="K449" s="205" t="s">
        <v>315</v>
      </c>
      <c r="L449" s="62"/>
      <c r="M449" s="210" t="s">
        <v>21</v>
      </c>
      <c r="N449" s="211" t="s">
        <v>45</v>
      </c>
      <c r="O449" s="43"/>
      <c r="P449" s="212">
        <f>O449*H449</f>
        <v>0</v>
      </c>
      <c r="Q449" s="212">
        <v>0</v>
      </c>
      <c r="R449" s="212">
        <f>Q449*H449</f>
        <v>0</v>
      </c>
      <c r="S449" s="212">
        <v>0</v>
      </c>
      <c r="T449" s="213">
        <f>S449*H449</f>
        <v>0</v>
      </c>
      <c r="AR449" s="25" t="s">
        <v>375</v>
      </c>
      <c r="AT449" s="25" t="s">
        <v>311</v>
      </c>
      <c r="AU449" s="25" t="s">
        <v>84</v>
      </c>
      <c r="AY449" s="25" t="s">
        <v>308</v>
      </c>
      <c r="BE449" s="214">
        <f>IF(N449="základní",J449,0)</f>
        <v>0</v>
      </c>
      <c r="BF449" s="214">
        <f>IF(N449="snížená",J449,0)</f>
        <v>0</v>
      </c>
      <c r="BG449" s="214">
        <f>IF(N449="zákl. přenesená",J449,0)</f>
        <v>0</v>
      </c>
      <c r="BH449" s="214">
        <f>IF(N449="sníž. přenesená",J449,0)</f>
        <v>0</v>
      </c>
      <c r="BI449" s="214">
        <f>IF(N449="nulová",J449,0)</f>
        <v>0</v>
      </c>
      <c r="BJ449" s="25" t="s">
        <v>82</v>
      </c>
      <c r="BK449" s="214">
        <f>ROUND(I449*H449,2)</f>
        <v>0</v>
      </c>
      <c r="BL449" s="25" t="s">
        <v>375</v>
      </c>
      <c r="BM449" s="25" t="s">
        <v>5055</v>
      </c>
    </row>
    <row r="450" spans="2:65" s="1" customFormat="1" ht="22.5" customHeight="1">
      <c r="B450" s="42"/>
      <c r="C450" s="277" t="s">
        <v>2422</v>
      </c>
      <c r="D450" s="277" t="s">
        <v>1079</v>
      </c>
      <c r="E450" s="278" t="s">
        <v>2441</v>
      </c>
      <c r="F450" s="279" t="s">
        <v>2442</v>
      </c>
      <c r="G450" s="280" t="s">
        <v>508</v>
      </c>
      <c r="H450" s="281">
        <v>26.565000000000001</v>
      </c>
      <c r="I450" s="282"/>
      <c r="J450" s="283">
        <f>ROUND(I450*H450,2)</f>
        <v>0</v>
      </c>
      <c r="K450" s="279" t="s">
        <v>315</v>
      </c>
      <c r="L450" s="284"/>
      <c r="M450" s="285" t="s">
        <v>21</v>
      </c>
      <c r="N450" s="286" t="s">
        <v>45</v>
      </c>
      <c r="O450" s="43"/>
      <c r="P450" s="212">
        <f>O450*H450</f>
        <v>0</v>
      </c>
      <c r="Q450" s="212">
        <v>2.9999999999999997E-4</v>
      </c>
      <c r="R450" s="212">
        <f>Q450*H450</f>
        <v>7.9694999999999992E-3</v>
      </c>
      <c r="S450" s="212">
        <v>0</v>
      </c>
      <c r="T450" s="213">
        <f>S450*H450</f>
        <v>0</v>
      </c>
      <c r="AR450" s="25" t="s">
        <v>619</v>
      </c>
      <c r="AT450" s="25" t="s">
        <v>1079</v>
      </c>
      <c r="AU450" s="25" t="s">
        <v>84</v>
      </c>
      <c r="AY450" s="25" t="s">
        <v>308</v>
      </c>
      <c r="BE450" s="214">
        <f>IF(N450="základní",J450,0)</f>
        <v>0</v>
      </c>
      <c r="BF450" s="214">
        <f>IF(N450="snížená",J450,0)</f>
        <v>0</v>
      </c>
      <c r="BG450" s="214">
        <f>IF(N450="zákl. přenesená",J450,0)</f>
        <v>0</v>
      </c>
      <c r="BH450" s="214">
        <f>IF(N450="sníž. přenesená",J450,0)</f>
        <v>0</v>
      </c>
      <c r="BI450" s="214">
        <f>IF(N450="nulová",J450,0)</f>
        <v>0</v>
      </c>
      <c r="BJ450" s="25" t="s">
        <v>82</v>
      </c>
      <c r="BK450" s="214">
        <f>ROUND(I450*H450,2)</f>
        <v>0</v>
      </c>
      <c r="BL450" s="25" t="s">
        <v>375</v>
      </c>
      <c r="BM450" s="25" t="s">
        <v>5056</v>
      </c>
    </row>
    <row r="451" spans="2:65" s="1" customFormat="1" ht="40.5">
      <c r="B451" s="42"/>
      <c r="C451" s="64"/>
      <c r="D451" s="223" t="s">
        <v>1656</v>
      </c>
      <c r="E451" s="64"/>
      <c r="F451" s="292" t="s">
        <v>2444</v>
      </c>
      <c r="G451" s="64"/>
      <c r="H451" s="64"/>
      <c r="I451" s="173"/>
      <c r="J451" s="64"/>
      <c r="K451" s="64"/>
      <c r="L451" s="62"/>
      <c r="M451" s="291"/>
      <c r="N451" s="43"/>
      <c r="O451" s="43"/>
      <c r="P451" s="43"/>
      <c r="Q451" s="43"/>
      <c r="R451" s="43"/>
      <c r="S451" s="43"/>
      <c r="T451" s="79"/>
      <c r="AT451" s="25" t="s">
        <v>1656</v>
      </c>
      <c r="AU451" s="25" t="s">
        <v>84</v>
      </c>
    </row>
    <row r="452" spans="2:65" s="13" customFormat="1" ht="13.5">
      <c r="B452" s="233"/>
      <c r="C452" s="234"/>
      <c r="D452" s="246" t="s">
        <v>451</v>
      </c>
      <c r="E452" s="234"/>
      <c r="F452" s="257" t="s">
        <v>5057</v>
      </c>
      <c r="G452" s="234"/>
      <c r="H452" s="258">
        <v>26.565000000000001</v>
      </c>
      <c r="I452" s="238"/>
      <c r="J452" s="234"/>
      <c r="K452" s="234"/>
      <c r="L452" s="239"/>
      <c r="M452" s="240"/>
      <c r="N452" s="241"/>
      <c r="O452" s="241"/>
      <c r="P452" s="241"/>
      <c r="Q452" s="241"/>
      <c r="R452" s="241"/>
      <c r="S452" s="241"/>
      <c r="T452" s="242"/>
      <c r="AT452" s="243" t="s">
        <v>451</v>
      </c>
      <c r="AU452" s="243" t="s">
        <v>84</v>
      </c>
      <c r="AV452" s="13" t="s">
        <v>84</v>
      </c>
      <c r="AW452" s="13" t="s">
        <v>6</v>
      </c>
      <c r="AX452" s="13" t="s">
        <v>82</v>
      </c>
      <c r="AY452" s="243" t="s">
        <v>308</v>
      </c>
    </row>
    <row r="453" spans="2:65" s="1" customFormat="1" ht="22.5" customHeight="1">
      <c r="B453" s="42"/>
      <c r="C453" s="203" t="s">
        <v>2425</v>
      </c>
      <c r="D453" s="203" t="s">
        <v>311</v>
      </c>
      <c r="E453" s="204" t="s">
        <v>4733</v>
      </c>
      <c r="F453" s="205" t="s">
        <v>4734</v>
      </c>
      <c r="G453" s="206" t="s">
        <v>508</v>
      </c>
      <c r="H453" s="207">
        <v>36.299999999999997</v>
      </c>
      <c r="I453" s="208"/>
      <c r="J453" s="209">
        <f>ROUND(I453*H453,2)</f>
        <v>0</v>
      </c>
      <c r="K453" s="205" t="s">
        <v>315</v>
      </c>
      <c r="L453" s="62"/>
      <c r="M453" s="210" t="s">
        <v>21</v>
      </c>
      <c r="N453" s="211" t="s">
        <v>45</v>
      </c>
      <c r="O453" s="43"/>
      <c r="P453" s="212">
        <f>O453*H453</f>
        <v>0</v>
      </c>
      <c r="Q453" s="212">
        <v>3.6000000000000002E-4</v>
      </c>
      <c r="R453" s="212">
        <f>Q453*H453</f>
        <v>1.3068E-2</v>
      </c>
      <c r="S453" s="212">
        <v>0</v>
      </c>
      <c r="T453" s="213">
        <f>S453*H453</f>
        <v>0</v>
      </c>
      <c r="AR453" s="25" t="s">
        <v>375</v>
      </c>
      <c r="AT453" s="25" t="s">
        <v>311</v>
      </c>
      <c r="AU453" s="25" t="s">
        <v>84</v>
      </c>
      <c r="AY453" s="25" t="s">
        <v>308</v>
      </c>
      <c r="BE453" s="214">
        <f>IF(N453="základní",J453,0)</f>
        <v>0</v>
      </c>
      <c r="BF453" s="214">
        <f>IF(N453="snížená",J453,0)</f>
        <v>0</v>
      </c>
      <c r="BG453" s="214">
        <f>IF(N453="zákl. přenesená",J453,0)</f>
        <v>0</v>
      </c>
      <c r="BH453" s="214">
        <f>IF(N453="sníž. přenesená",J453,0)</f>
        <v>0</v>
      </c>
      <c r="BI453" s="214">
        <f>IF(N453="nulová",J453,0)</f>
        <v>0</v>
      </c>
      <c r="BJ453" s="25" t="s">
        <v>82</v>
      </c>
      <c r="BK453" s="214">
        <f>ROUND(I453*H453,2)</f>
        <v>0</v>
      </c>
      <c r="BL453" s="25" t="s">
        <v>375</v>
      </c>
      <c r="BM453" s="25" t="s">
        <v>5058</v>
      </c>
    </row>
    <row r="454" spans="2:65" s="1" customFormat="1" ht="22.5" customHeight="1">
      <c r="B454" s="42"/>
      <c r="C454" s="277" t="s">
        <v>2429</v>
      </c>
      <c r="D454" s="277" t="s">
        <v>1079</v>
      </c>
      <c r="E454" s="278" t="s">
        <v>4721</v>
      </c>
      <c r="F454" s="279" t="s">
        <v>4722</v>
      </c>
      <c r="G454" s="280" t="s">
        <v>508</v>
      </c>
      <c r="H454" s="281">
        <v>41.744999999999997</v>
      </c>
      <c r="I454" s="282"/>
      <c r="J454" s="283">
        <f>ROUND(I454*H454,2)</f>
        <v>0</v>
      </c>
      <c r="K454" s="279" t="s">
        <v>21</v>
      </c>
      <c r="L454" s="284"/>
      <c r="M454" s="285" t="s">
        <v>21</v>
      </c>
      <c r="N454" s="286" t="s">
        <v>45</v>
      </c>
      <c r="O454" s="43"/>
      <c r="P454" s="212">
        <f>O454*H454</f>
        <v>0</v>
      </c>
      <c r="Q454" s="212">
        <v>3.8999999999999998E-3</v>
      </c>
      <c r="R454" s="212">
        <f>Q454*H454</f>
        <v>0.16280549999999999</v>
      </c>
      <c r="S454" s="212">
        <v>0</v>
      </c>
      <c r="T454" s="213">
        <f>S454*H454</f>
        <v>0</v>
      </c>
      <c r="AR454" s="25" t="s">
        <v>619</v>
      </c>
      <c r="AT454" s="25" t="s">
        <v>1079</v>
      </c>
      <c r="AU454" s="25" t="s">
        <v>84</v>
      </c>
      <c r="AY454" s="25" t="s">
        <v>308</v>
      </c>
      <c r="BE454" s="214">
        <f>IF(N454="základní",J454,0)</f>
        <v>0</v>
      </c>
      <c r="BF454" s="214">
        <f>IF(N454="snížená",J454,0)</f>
        <v>0</v>
      </c>
      <c r="BG454" s="214">
        <f>IF(N454="zákl. přenesená",J454,0)</f>
        <v>0</v>
      </c>
      <c r="BH454" s="214">
        <f>IF(N454="sníž. přenesená",J454,0)</f>
        <v>0</v>
      </c>
      <c r="BI454" s="214">
        <f>IF(N454="nulová",J454,0)</f>
        <v>0</v>
      </c>
      <c r="BJ454" s="25" t="s">
        <v>82</v>
      </c>
      <c r="BK454" s="214">
        <f>ROUND(I454*H454,2)</f>
        <v>0</v>
      </c>
      <c r="BL454" s="25" t="s">
        <v>375</v>
      </c>
      <c r="BM454" s="25" t="s">
        <v>5059</v>
      </c>
    </row>
    <row r="455" spans="2:65" s="1" customFormat="1" ht="40.5">
      <c r="B455" s="42"/>
      <c r="C455" s="64"/>
      <c r="D455" s="223" t="s">
        <v>1656</v>
      </c>
      <c r="E455" s="64"/>
      <c r="F455" s="292" t="s">
        <v>4724</v>
      </c>
      <c r="G455" s="64"/>
      <c r="H455" s="64"/>
      <c r="I455" s="173"/>
      <c r="J455" s="64"/>
      <c r="K455" s="64"/>
      <c r="L455" s="62"/>
      <c r="M455" s="291"/>
      <c r="N455" s="43"/>
      <c r="O455" s="43"/>
      <c r="P455" s="43"/>
      <c r="Q455" s="43"/>
      <c r="R455" s="43"/>
      <c r="S455" s="43"/>
      <c r="T455" s="79"/>
      <c r="AT455" s="25" t="s">
        <v>1656</v>
      </c>
      <c r="AU455" s="25" t="s">
        <v>84</v>
      </c>
    </row>
    <row r="456" spans="2:65" s="13" customFormat="1" ht="13.5">
      <c r="B456" s="233"/>
      <c r="C456" s="234"/>
      <c r="D456" s="246" t="s">
        <v>451</v>
      </c>
      <c r="E456" s="234"/>
      <c r="F456" s="257" t="s">
        <v>5060</v>
      </c>
      <c r="G456" s="234"/>
      <c r="H456" s="258">
        <v>41.744999999999997</v>
      </c>
      <c r="I456" s="238"/>
      <c r="J456" s="234"/>
      <c r="K456" s="234"/>
      <c r="L456" s="239"/>
      <c r="M456" s="240"/>
      <c r="N456" s="241"/>
      <c r="O456" s="241"/>
      <c r="P456" s="241"/>
      <c r="Q456" s="241"/>
      <c r="R456" s="241"/>
      <c r="S456" s="241"/>
      <c r="T456" s="242"/>
      <c r="AT456" s="243" t="s">
        <v>451</v>
      </c>
      <c r="AU456" s="243" t="s">
        <v>84</v>
      </c>
      <c r="AV456" s="13" t="s">
        <v>84</v>
      </c>
      <c r="AW456" s="13" t="s">
        <v>6</v>
      </c>
      <c r="AX456" s="13" t="s">
        <v>82</v>
      </c>
      <c r="AY456" s="243" t="s">
        <v>308</v>
      </c>
    </row>
    <row r="457" spans="2:65" s="1" customFormat="1" ht="22.5" customHeight="1">
      <c r="B457" s="42"/>
      <c r="C457" s="203" t="s">
        <v>2432</v>
      </c>
      <c r="D457" s="203" t="s">
        <v>311</v>
      </c>
      <c r="E457" s="204" t="s">
        <v>4726</v>
      </c>
      <c r="F457" s="205" t="s">
        <v>4727</v>
      </c>
      <c r="G457" s="206" t="s">
        <v>508</v>
      </c>
      <c r="H457" s="207">
        <v>36.299999999999997</v>
      </c>
      <c r="I457" s="208"/>
      <c r="J457" s="209">
        <f>ROUND(I457*H457,2)</f>
        <v>0</v>
      </c>
      <c r="K457" s="205" t="s">
        <v>315</v>
      </c>
      <c r="L457" s="62"/>
      <c r="M457" s="210" t="s">
        <v>21</v>
      </c>
      <c r="N457" s="211" t="s">
        <v>45</v>
      </c>
      <c r="O457" s="43"/>
      <c r="P457" s="212">
        <f>O457*H457</f>
        <v>0</v>
      </c>
      <c r="Q457" s="212">
        <v>0</v>
      </c>
      <c r="R457" s="212">
        <f>Q457*H457</f>
        <v>0</v>
      </c>
      <c r="S457" s="212">
        <v>0</v>
      </c>
      <c r="T457" s="213">
        <f>S457*H457</f>
        <v>0</v>
      </c>
      <c r="AR457" s="25" t="s">
        <v>375</v>
      </c>
      <c r="AT457" s="25" t="s">
        <v>311</v>
      </c>
      <c r="AU457" s="25" t="s">
        <v>84</v>
      </c>
      <c r="AY457" s="25" t="s">
        <v>308</v>
      </c>
      <c r="BE457" s="214">
        <f>IF(N457="základní",J457,0)</f>
        <v>0</v>
      </c>
      <c r="BF457" s="214">
        <f>IF(N457="snížená",J457,0)</f>
        <v>0</v>
      </c>
      <c r="BG457" s="214">
        <f>IF(N457="zákl. přenesená",J457,0)</f>
        <v>0</v>
      </c>
      <c r="BH457" s="214">
        <f>IF(N457="sníž. přenesená",J457,0)</f>
        <v>0</v>
      </c>
      <c r="BI457" s="214">
        <f>IF(N457="nulová",J457,0)</f>
        <v>0</v>
      </c>
      <c r="BJ457" s="25" t="s">
        <v>82</v>
      </c>
      <c r="BK457" s="214">
        <f>ROUND(I457*H457,2)</f>
        <v>0</v>
      </c>
      <c r="BL457" s="25" t="s">
        <v>375</v>
      </c>
      <c r="BM457" s="25" t="s">
        <v>5061</v>
      </c>
    </row>
    <row r="458" spans="2:65" s="13" customFormat="1" ht="13.5">
      <c r="B458" s="233"/>
      <c r="C458" s="234"/>
      <c r="D458" s="246" t="s">
        <v>451</v>
      </c>
      <c r="E458" s="256" t="s">
        <v>21</v>
      </c>
      <c r="F458" s="257" t="s">
        <v>5062</v>
      </c>
      <c r="G458" s="234"/>
      <c r="H458" s="258">
        <v>36.299999999999997</v>
      </c>
      <c r="I458" s="238"/>
      <c r="J458" s="234"/>
      <c r="K458" s="234"/>
      <c r="L458" s="239"/>
      <c r="M458" s="240"/>
      <c r="N458" s="241"/>
      <c r="O458" s="241"/>
      <c r="P458" s="241"/>
      <c r="Q458" s="241"/>
      <c r="R458" s="241"/>
      <c r="S458" s="241"/>
      <c r="T458" s="242"/>
      <c r="AT458" s="243" t="s">
        <v>451</v>
      </c>
      <c r="AU458" s="243" t="s">
        <v>84</v>
      </c>
      <c r="AV458" s="13" t="s">
        <v>84</v>
      </c>
      <c r="AW458" s="13" t="s">
        <v>37</v>
      </c>
      <c r="AX458" s="13" t="s">
        <v>82</v>
      </c>
      <c r="AY458" s="243" t="s">
        <v>308</v>
      </c>
    </row>
    <row r="459" spans="2:65" s="1" customFormat="1" ht="22.5" customHeight="1">
      <c r="B459" s="42"/>
      <c r="C459" s="277" t="s">
        <v>2436</v>
      </c>
      <c r="D459" s="277" t="s">
        <v>1079</v>
      </c>
      <c r="E459" s="278" t="s">
        <v>4729</v>
      </c>
      <c r="F459" s="279" t="s">
        <v>4730</v>
      </c>
      <c r="G459" s="280" t="s">
        <v>508</v>
      </c>
      <c r="H459" s="281">
        <v>41.744999999999997</v>
      </c>
      <c r="I459" s="282"/>
      <c r="J459" s="283">
        <f>ROUND(I459*H459,2)</f>
        <v>0</v>
      </c>
      <c r="K459" s="279" t="s">
        <v>21</v>
      </c>
      <c r="L459" s="284"/>
      <c r="M459" s="285" t="s">
        <v>21</v>
      </c>
      <c r="N459" s="286" t="s">
        <v>45</v>
      </c>
      <c r="O459" s="43"/>
      <c r="P459" s="212">
        <f>O459*H459</f>
        <v>0</v>
      </c>
      <c r="Q459" s="212">
        <v>3.8999999999999998E-3</v>
      </c>
      <c r="R459" s="212">
        <f>Q459*H459</f>
        <v>0.16280549999999999</v>
      </c>
      <c r="S459" s="212">
        <v>0</v>
      </c>
      <c r="T459" s="213">
        <f>S459*H459</f>
        <v>0</v>
      </c>
      <c r="AR459" s="25" t="s">
        <v>619</v>
      </c>
      <c r="AT459" s="25" t="s">
        <v>1079</v>
      </c>
      <c r="AU459" s="25" t="s">
        <v>84</v>
      </c>
      <c r="AY459" s="25" t="s">
        <v>308</v>
      </c>
      <c r="BE459" s="214">
        <f>IF(N459="základní",J459,0)</f>
        <v>0</v>
      </c>
      <c r="BF459" s="214">
        <f>IF(N459="snížená",J459,0)</f>
        <v>0</v>
      </c>
      <c r="BG459" s="214">
        <f>IF(N459="zákl. přenesená",J459,0)</f>
        <v>0</v>
      </c>
      <c r="BH459" s="214">
        <f>IF(N459="sníž. přenesená",J459,0)</f>
        <v>0</v>
      </c>
      <c r="BI459" s="214">
        <f>IF(N459="nulová",J459,0)</f>
        <v>0</v>
      </c>
      <c r="BJ459" s="25" t="s">
        <v>82</v>
      </c>
      <c r="BK459" s="214">
        <f>ROUND(I459*H459,2)</f>
        <v>0</v>
      </c>
      <c r="BL459" s="25" t="s">
        <v>375</v>
      </c>
      <c r="BM459" s="25" t="s">
        <v>5063</v>
      </c>
    </row>
    <row r="460" spans="2:65" s="1" customFormat="1" ht="40.5">
      <c r="B460" s="42"/>
      <c r="C460" s="64"/>
      <c r="D460" s="223" t="s">
        <v>1656</v>
      </c>
      <c r="E460" s="64"/>
      <c r="F460" s="292" t="s">
        <v>4732</v>
      </c>
      <c r="G460" s="64"/>
      <c r="H460" s="64"/>
      <c r="I460" s="173"/>
      <c r="J460" s="64"/>
      <c r="K460" s="64"/>
      <c r="L460" s="62"/>
      <c r="M460" s="291"/>
      <c r="N460" s="43"/>
      <c r="O460" s="43"/>
      <c r="P460" s="43"/>
      <c r="Q460" s="43"/>
      <c r="R460" s="43"/>
      <c r="S460" s="43"/>
      <c r="T460" s="79"/>
      <c r="AT460" s="25" t="s">
        <v>1656</v>
      </c>
      <c r="AU460" s="25" t="s">
        <v>84</v>
      </c>
    </row>
    <row r="461" spans="2:65" s="13" customFormat="1" ht="13.5">
      <c r="B461" s="233"/>
      <c r="C461" s="234"/>
      <c r="D461" s="246" t="s">
        <v>451</v>
      </c>
      <c r="E461" s="234"/>
      <c r="F461" s="257" t="s">
        <v>5060</v>
      </c>
      <c r="G461" s="234"/>
      <c r="H461" s="258">
        <v>41.744999999999997</v>
      </c>
      <c r="I461" s="238"/>
      <c r="J461" s="234"/>
      <c r="K461" s="234"/>
      <c r="L461" s="239"/>
      <c r="M461" s="240"/>
      <c r="N461" s="241"/>
      <c r="O461" s="241"/>
      <c r="P461" s="241"/>
      <c r="Q461" s="241"/>
      <c r="R461" s="241"/>
      <c r="S461" s="241"/>
      <c r="T461" s="242"/>
      <c r="AT461" s="243" t="s">
        <v>451</v>
      </c>
      <c r="AU461" s="243" t="s">
        <v>84</v>
      </c>
      <c r="AV461" s="13" t="s">
        <v>84</v>
      </c>
      <c r="AW461" s="13" t="s">
        <v>6</v>
      </c>
      <c r="AX461" s="13" t="s">
        <v>82</v>
      </c>
      <c r="AY461" s="243" t="s">
        <v>308</v>
      </c>
    </row>
    <row r="462" spans="2:65" s="1" customFormat="1" ht="22.5" customHeight="1">
      <c r="B462" s="42"/>
      <c r="C462" s="203" t="s">
        <v>2440</v>
      </c>
      <c r="D462" s="203" t="s">
        <v>311</v>
      </c>
      <c r="E462" s="204" t="s">
        <v>4733</v>
      </c>
      <c r="F462" s="205" t="s">
        <v>4734</v>
      </c>
      <c r="G462" s="206" t="s">
        <v>508</v>
      </c>
      <c r="H462" s="207">
        <v>29.8</v>
      </c>
      <c r="I462" s="208"/>
      <c r="J462" s="209">
        <f>ROUND(I462*H462,2)</f>
        <v>0</v>
      </c>
      <c r="K462" s="205" t="s">
        <v>315</v>
      </c>
      <c r="L462" s="62"/>
      <c r="M462" s="210" t="s">
        <v>21</v>
      </c>
      <c r="N462" s="211" t="s">
        <v>45</v>
      </c>
      <c r="O462" s="43"/>
      <c r="P462" s="212">
        <f>O462*H462</f>
        <v>0</v>
      </c>
      <c r="Q462" s="212">
        <v>3.6000000000000002E-4</v>
      </c>
      <c r="R462" s="212">
        <f>Q462*H462</f>
        <v>1.0728000000000001E-2</v>
      </c>
      <c r="S462" s="212">
        <v>0</v>
      </c>
      <c r="T462" s="213">
        <f>S462*H462</f>
        <v>0</v>
      </c>
      <c r="AR462" s="25" t="s">
        <v>375</v>
      </c>
      <c r="AT462" s="25" t="s">
        <v>311</v>
      </c>
      <c r="AU462" s="25" t="s">
        <v>84</v>
      </c>
      <c r="AY462" s="25" t="s">
        <v>308</v>
      </c>
      <c r="BE462" s="214">
        <f>IF(N462="základní",J462,0)</f>
        <v>0</v>
      </c>
      <c r="BF462" s="214">
        <f>IF(N462="snížená",J462,0)</f>
        <v>0</v>
      </c>
      <c r="BG462" s="214">
        <f>IF(N462="zákl. přenesená",J462,0)</f>
        <v>0</v>
      </c>
      <c r="BH462" s="214">
        <f>IF(N462="sníž. přenesená",J462,0)</f>
        <v>0</v>
      </c>
      <c r="BI462" s="214">
        <f>IF(N462="nulová",J462,0)</f>
        <v>0</v>
      </c>
      <c r="BJ462" s="25" t="s">
        <v>82</v>
      </c>
      <c r="BK462" s="214">
        <f>ROUND(I462*H462,2)</f>
        <v>0</v>
      </c>
      <c r="BL462" s="25" t="s">
        <v>375</v>
      </c>
      <c r="BM462" s="25" t="s">
        <v>5064</v>
      </c>
    </row>
    <row r="463" spans="2:65" s="1" customFormat="1" ht="22.5" customHeight="1">
      <c r="B463" s="42"/>
      <c r="C463" s="277" t="s">
        <v>2446</v>
      </c>
      <c r="D463" s="277" t="s">
        <v>1079</v>
      </c>
      <c r="E463" s="278" t="s">
        <v>4737</v>
      </c>
      <c r="F463" s="279" t="s">
        <v>4738</v>
      </c>
      <c r="G463" s="280" t="s">
        <v>508</v>
      </c>
      <c r="H463" s="281">
        <v>34.270000000000003</v>
      </c>
      <c r="I463" s="282"/>
      <c r="J463" s="283">
        <f>ROUND(I463*H463,2)</f>
        <v>0</v>
      </c>
      <c r="K463" s="279" t="s">
        <v>21</v>
      </c>
      <c r="L463" s="284"/>
      <c r="M463" s="285" t="s">
        <v>21</v>
      </c>
      <c r="N463" s="286" t="s">
        <v>45</v>
      </c>
      <c r="O463" s="43"/>
      <c r="P463" s="212">
        <f>O463*H463</f>
        <v>0</v>
      </c>
      <c r="Q463" s="212">
        <v>3.8999999999999998E-3</v>
      </c>
      <c r="R463" s="212">
        <f>Q463*H463</f>
        <v>0.13365299999999999</v>
      </c>
      <c r="S463" s="212">
        <v>0</v>
      </c>
      <c r="T463" s="213">
        <f>S463*H463</f>
        <v>0</v>
      </c>
      <c r="AR463" s="25" t="s">
        <v>619</v>
      </c>
      <c r="AT463" s="25" t="s">
        <v>1079</v>
      </c>
      <c r="AU463" s="25" t="s">
        <v>84</v>
      </c>
      <c r="AY463" s="25" t="s">
        <v>308</v>
      </c>
      <c r="BE463" s="214">
        <f>IF(N463="základní",J463,0)</f>
        <v>0</v>
      </c>
      <c r="BF463" s="214">
        <f>IF(N463="snížená",J463,0)</f>
        <v>0</v>
      </c>
      <c r="BG463" s="214">
        <f>IF(N463="zákl. přenesená",J463,0)</f>
        <v>0</v>
      </c>
      <c r="BH463" s="214">
        <f>IF(N463="sníž. přenesená",J463,0)</f>
        <v>0</v>
      </c>
      <c r="BI463" s="214">
        <f>IF(N463="nulová",J463,0)</f>
        <v>0</v>
      </c>
      <c r="BJ463" s="25" t="s">
        <v>82</v>
      </c>
      <c r="BK463" s="214">
        <f>ROUND(I463*H463,2)</f>
        <v>0</v>
      </c>
      <c r="BL463" s="25" t="s">
        <v>375</v>
      </c>
      <c r="BM463" s="25" t="s">
        <v>5065</v>
      </c>
    </row>
    <row r="464" spans="2:65" s="1" customFormat="1" ht="40.5">
      <c r="B464" s="42"/>
      <c r="C464" s="64"/>
      <c r="D464" s="223" t="s">
        <v>1656</v>
      </c>
      <c r="E464" s="64"/>
      <c r="F464" s="292" t="s">
        <v>4740</v>
      </c>
      <c r="G464" s="64"/>
      <c r="H464" s="64"/>
      <c r="I464" s="173"/>
      <c r="J464" s="64"/>
      <c r="K464" s="64"/>
      <c r="L464" s="62"/>
      <c r="M464" s="291"/>
      <c r="N464" s="43"/>
      <c r="O464" s="43"/>
      <c r="P464" s="43"/>
      <c r="Q464" s="43"/>
      <c r="R464" s="43"/>
      <c r="S464" s="43"/>
      <c r="T464" s="79"/>
      <c r="AT464" s="25" t="s">
        <v>1656</v>
      </c>
      <c r="AU464" s="25" t="s">
        <v>84</v>
      </c>
    </row>
    <row r="465" spans="2:65" s="13" customFormat="1" ht="13.5">
      <c r="B465" s="233"/>
      <c r="C465" s="234"/>
      <c r="D465" s="246" t="s">
        <v>451</v>
      </c>
      <c r="E465" s="234"/>
      <c r="F465" s="257" t="s">
        <v>5024</v>
      </c>
      <c r="G465" s="234"/>
      <c r="H465" s="258">
        <v>34.270000000000003</v>
      </c>
      <c r="I465" s="238"/>
      <c r="J465" s="234"/>
      <c r="K465" s="234"/>
      <c r="L465" s="239"/>
      <c r="M465" s="240"/>
      <c r="N465" s="241"/>
      <c r="O465" s="241"/>
      <c r="P465" s="241"/>
      <c r="Q465" s="241"/>
      <c r="R465" s="241"/>
      <c r="S465" s="241"/>
      <c r="T465" s="242"/>
      <c r="AT465" s="243" t="s">
        <v>451</v>
      </c>
      <c r="AU465" s="243" t="s">
        <v>84</v>
      </c>
      <c r="AV465" s="13" t="s">
        <v>84</v>
      </c>
      <c r="AW465" s="13" t="s">
        <v>6</v>
      </c>
      <c r="AX465" s="13" t="s">
        <v>82</v>
      </c>
      <c r="AY465" s="243" t="s">
        <v>308</v>
      </c>
    </row>
    <row r="466" spans="2:65" s="1" customFormat="1" ht="31.5" customHeight="1">
      <c r="B466" s="42"/>
      <c r="C466" s="203" t="s">
        <v>2450</v>
      </c>
      <c r="D466" s="203" t="s">
        <v>311</v>
      </c>
      <c r="E466" s="204" t="s">
        <v>4742</v>
      </c>
      <c r="F466" s="205" t="s">
        <v>4743</v>
      </c>
      <c r="G466" s="206" t="s">
        <v>508</v>
      </c>
      <c r="H466" s="207">
        <v>38.76</v>
      </c>
      <c r="I466" s="208"/>
      <c r="J466" s="209">
        <f>ROUND(I466*H466,2)</f>
        <v>0</v>
      </c>
      <c r="K466" s="205" t="s">
        <v>315</v>
      </c>
      <c r="L466" s="62"/>
      <c r="M466" s="210" t="s">
        <v>21</v>
      </c>
      <c r="N466" s="211" t="s">
        <v>45</v>
      </c>
      <c r="O466" s="43"/>
      <c r="P466" s="212">
        <f>O466*H466</f>
        <v>0</v>
      </c>
      <c r="Q466" s="212">
        <v>0</v>
      </c>
      <c r="R466" s="212">
        <f>Q466*H466</f>
        <v>0</v>
      </c>
      <c r="S466" s="212">
        <v>0</v>
      </c>
      <c r="T466" s="213">
        <f>S466*H466</f>
        <v>0</v>
      </c>
      <c r="AR466" s="25" t="s">
        <v>375</v>
      </c>
      <c r="AT466" s="25" t="s">
        <v>311</v>
      </c>
      <c r="AU466" s="25" t="s">
        <v>84</v>
      </c>
      <c r="AY466" s="25" t="s">
        <v>308</v>
      </c>
      <c r="BE466" s="214">
        <f>IF(N466="základní",J466,0)</f>
        <v>0</v>
      </c>
      <c r="BF466" s="214">
        <f>IF(N466="snížená",J466,0)</f>
        <v>0</v>
      </c>
      <c r="BG466" s="214">
        <f>IF(N466="zákl. přenesená",J466,0)</f>
        <v>0</v>
      </c>
      <c r="BH466" s="214">
        <f>IF(N466="sníž. přenesená",J466,0)</f>
        <v>0</v>
      </c>
      <c r="BI466" s="214">
        <f>IF(N466="nulová",J466,0)</f>
        <v>0</v>
      </c>
      <c r="BJ466" s="25" t="s">
        <v>82</v>
      </c>
      <c r="BK466" s="214">
        <f>ROUND(I466*H466,2)</f>
        <v>0</v>
      </c>
      <c r="BL466" s="25" t="s">
        <v>375</v>
      </c>
      <c r="BM466" s="25" t="s">
        <v>5066</v>
      </c>
    </row>
    <row r="467" spans="2:65" s="13" customFormat="1" ht="13.5">
      <c r="B467" s="233"/>
      <c r="C467" s="234"/>
      <c r="D467" s="246" t="s">
        <v>451</v>
      </c>
      <c r="E467" s="256" t="s">
        <v>21</v>
      </c>
      <c r="F467" s="257" t="s">
        <v>5067</v>
      </c>
      <c r="G467" s="234"/>
      <c r="H467" s="258">
        <v>38.76</v>
      </c>
      <c r="I467" s="238"/>
      <c r="J467" s="234"/>
      <c r="K467" s="234"/>
      <c r="L467" s="239"/>
      <c r="M467" s="240"/>
      <c r="N467" s="241"/>
      <c r="O467" s="241"/>
      <c r="P467" s="241"/>
      <c r="Q467" s="241"/>
      <c r="R467" s="241"/>
      <c r="S467" s="241"/>
      <c r="T467" s="242"/>
      <c r="AT467" s="243" t="s">
        <v>451</v>
      </c>
      <c r="AU467" s="243" t="s">
        <v>84</v>
      </c>
      <c r="AV467" s="13" t="s">
        <v>84</v>
      </c>
      <c r="AW467" s="13" t="s">
        <v>37</v>
      </c>
      <c r="AX467" s="13" t="s">
        <v>82</v>
      </c>
      <c r="AY467" s="243" t="s">
        <v>308</v>
      </c>
    </row>
    <row r="468" spans="2:65" s="1" customFormat="1" ht="22.5" customHeight="1">
      <c r="B468" s="42"/>
      <c r="C468" s="277" t="s">
        <v>2456</v>
      </c>
      <c r="D468" s="277" t="s">
        <v>1079</v>
      </c>
      <c r="E468" s="278" t="s">
        <v>4745</v>
      </c>
      <c r="F468" s="279" t="s">
        <v>4746</v>
      </c>
      <c r="G468" s="280" t="s">
        <v>4354</v>
      </c>
      <c r="H468" s="281">
        <v>12.791</v>
      </c>
      <c r="I468" s="282"/>
      <c r="J468" s="283">
        <f>ROUND(I468*H468,2)</f>
        <v>0</v>
      </c>
      <c r="K468" s="279" t="s">
        <v>315</v>
      </c>
      <c r="L468" s="284"/>
      <c r="M468" s="285" t="s">
        <v>21</v>
      </c>
      <c r="N468" s="286" t="s">
        <v>45</v>
      </c>
      <c r="O468" s="43"/>
      <c r="P468" s="212">
        <f>O468*H468</f>
        <v>0</v>
      </c>
      <c r="Q468" s="212">
        <v>1E-3</v>
      </c>
      <c r="R468" s="212">
        <f>Q468*H468</f>
        <v>1.2791E-2</v>
      </c>
      <c r="S468" s="212">
        <v>0</v>
      </c>
      <c r="T468" s="213">
        <f>S468*H468</f>
        <v>0</v>
      </c>
      <c r="AR468" s="25" t="s">
        <v>619</v>
      </c>
      <c r="AT468" s="25" t="s">
        <v>1079</v>
      </c>
      <c r="AU468" s="25" t="s">
        <v>84</v>
      </c>
      <c r="AY468" s="25" t="s">
        <v>308</v>
      </c>
      <c r="BE468" s="214">
        <f>IF(N468="základní",J468,0)</f>
        <v>0</v>
      </c>
      <c r="BF468" s="214">
        <f>IF(N468="snížená",J468,0)</f>
        <v>0</v>
      </c>
      <c r="BG468" s="214">
        <f>IF(N468="zákl. přenesená",J468,0)</f>
        <v>0</v>
      </c>
      <c r="BH468" s="214">
        <f>IF(N468="sníž. přenesená",J468,0)</f>
        <v>0</v>
      </c>
      <c r="BI468" s="214">
        <f>IF(N468="nulová",J468,0)</f>
        <v>0</v>
      </c>
      <c r="BJ468" s="25" t="s">
        <v>82</v>
      </c>
      <c r="BK468" s="214">
        <f>ROUND(I468*H468,2)</f>
        <v>0</v>
      </c>
      <c r="BL468" s="25" t="s">
        <v>375</v>
      </c>
      <c r="BM468" s="25" t="s">
        <v>5068</v>
      </c>
    </row>
    <row r="469" spans="2:65" s="13" customFormat="1" ht="13.5">
      <c r="B469" s="233"/>
      <c r="C469" s="234"/>
      <c r="D469" s="246" t="s">
        <v>451</v>
      </c>
      <c r="E469" s="234"/>
      <c r="F469" s="257" t="s">
        <v>5069</v>
      </c>
      <c r="G469" s="234"/>
      <c r="H469" s="258">
        <v>12.791</v>
      </c>
      <c r="I469" s="238"/>
      <c r="J469" s="234"/>
      <c r="K469" s="234"/>
      <c r="L469" s="239"/>
      <c r="M469" s="240"/>
      <c r="N469" s="241"/>
      <c r="O469" s="241"/>
      <c r="P469" s="241"/>
      <c r="Q469" s="241"/>
      <c r="R469" s="241"/>
      <c r="S469" s="241"/>
      <c r="T469" s="242"/>
      <c r="AT469" s="243" t="s">
        <v>451</v>
      </c>
      <c r="AU469" s="243" t="s">
        <v>84</v>
      </c>
      <c r="AV469" s="13" t="s">
        <v>84</v>
      </c>
      <c r="AW469" s="13" t="s">
        <v>6</v>
      </c>
      <c r="AX469" s="13" t="s">
        <v>82</v>
      </c>
      <c r="AY469" s="243" t="s">
        <v>308</v>
      </c>
    </row>
    <row r="470" spans="2:65" s="1" customFormat="1" ht="22.5" customHeight="1">
      <c r="B470" s="42"/>
      <c r="C470" s="203" t="s">
        <v>2458</v>
      </c>
      <c r="D470" s="203" t="s">
        <v>311</v>
      </c>
      <c r="E470" s="204" t="s">
        <v>4749</v>
      </c>
      <c r="F470" s="205" t="s">
        <v>4750</v>
      </c>
      <c r="G470" s="206" t="s">
        <v>538</v>
      </c>
      <c r="H470" s="207">
        <v>22.4</v>
      </c>
      <c r="I470" s="208"/>
      <c r="J470" s="209">
        <f>ROUND(I470*H470,2)</f>
        <v>0</v>
      </c>
      <c r="K470" s="205" t="s">
        <v>315</v>
      </c>
      <c r="L470" s="62"/>
      <c r="M470" s="210" t="s">
        <v>21</v>
      </c>
      <c r="N470" s="211" t="s">
        <v>45</v>
      </c>
      <c r="O470" s="43"/>
      <c r="P470" s="212">
        <f>O470*H470</f>
        <v>0</v>
      </c>
      <c r="Q470" s="212">
        <v>4.6999999999999999E-4</v>
      </c>
      <c r="R470" s="212">
        <f>Q470*H470</f>
        <v>1.0527999999999999E-2</v>
      </c>
      <c r="S470" s="212">
        <v>0</v>
      </c>
      <c r="T470" s="213">
        <f>S470*H470</f>
        <v>0</v>
      </c>
      <c r="AR470" s="25" t="s">
        <v>375</v>
      </c>
      <c r="AT470" s="25" t="s">
        <v>311</v>
      </c>
      <c r="AU470" s="25" t="s">
        <v>84</v>
      </c>
      <c r="AY470" s="25" t="s">
        <v>308</v>
      </c>
      <c r="BE470" s="214">
        <f>IF(N470="základní",J470,0)</f>
        <v>0</v>
      </c>
      <c r="BF470" s="214">
        <f>IF(N470="snížená",J470,0)</f>
        <v>0</v>
      </c>
      <c r="BG470" s="214">
        <f>IF(N470="zákl. přenesená",J470,0)</f>
        <v>0</v>
      </c>
      <c r="BH470" s="214">
        <f>IF(N470="sníž. přenesená",J470,0)</f>
        <v>0</v>
      </c>
      <c r="BI470" s="214">
        <f>IF(N470="nulová",J470,0)</f>
        <v>0</v>
      </c>
      <c r="BJ470" s="25" t="s">
        <v>82</v>
      </c>
      <c r="BK470" s="214">
        <f>ROUND(I470*H470,2)</f>
        <v>0</v>
      </c>
      <c r="BL470" s="25" t="s">
        <v>375</v>
      </c>
      <c r="BM470" s="25" t="s">
        <v>5070</v>
      </c>
    </row>
    <row r="471" spans="2:65" s="1" customFormat="1" ht="22.5" customHeight="1">
      <c r="B471" s="42"/>
      <c r="C471" s="277" t="s">
        <v>2464</v>
      </c>
      <c r="D471" s="277" t="s">
        <v>1079</v>
      </c>
      <c r="E471" s="278" t="s">
        <v>4729</v>
      </c>
      <c r="F471" s="279" t="s">
        <v>4730</v>
      </c>
      <c r="G471" s="280" t="s">
        <v>508</v>
      </c>
      <c r="H471" s="281">
        <v>6.16</v>
      </c>
      <c r="I471" s="282"/>
      <c r="J471" s="283">
        <f>ROUND(I471*H471,2)</f>
        <v>0</v>
      </c>
      <c r="K471" s="279" t="s">
        <v>21</v>
      </c>
      <c r="L471" s="284"/>
      <c r="M471" s="285" t="s">
        <v>21</v>
      </c>
      <c r="N471" s="286" t="s">
        <v>45</v>
      </c>
      <c r="O471" s="43"/>
      <c r="P471" s="212">
        <f>O471*H471</f>
        <v>0</v>
      </c>
      <c r="Q471" s="212">
        <v>3.8999999999999998E-3</v>
      </c>
      <c r="R471" s="212">
        <f>Q471*H471</f>
        <v>2.4024E-2</v>
      </c>
      <c r="S471" s="212">
        <v>0</v>
      </c>
      <c r="T471" s="213">
        <f>S471*H471</f>
        <v>0</v>
      </c>
      <c r="AR471" s="25" t="s">
        <v>619</v>
      </c>
      <c r="AT471" s="25" t="s">
        <v>1079</v>
      </c>
      <c r="AU471" s="25" t="s">
        <v>84</v>
      </c>
      <c r="AY471" s="25" t="s">
        <v>308</v>
      </c>
      <c r="BE471" s="214">
        <f>IF(N471="základní",J471,0)</f>
        <v>0</v>
      </c>
      <c r="BF471" s="214">
        <f>IF(N471="snížená",J471,0)</f>
        <v>0</v>
      </c>
      <c r="BG471" s="214">
        <f>IF(N471="zákl. přenesená",J471,0)</f>
        <v>0</v>
      </c>
      <c r="BH471" s="214">
        <f>IF(N471="sníž. přenesená",J471,0)</f>
        <v>0</v>
      </c>
      <c r="BI471" s="214">
        <f>IF(N471="nulová",J471,0)</f>
        <v>0</v>
      </c>
      <c r="BJ471" s="25" t="s">
        <v>82</v>
      </c>
      <c r="BK471" s="214">
        <f>ROUND(I471*H471,2)</f>
        <v>0</v>
      </c>
      <c r="BL471" s="25" t="s">
        <v>375</v>
      </c>
      <c r="BM471" s="25" t="s">
        <v>5071</v>
      </c>
    </row>
    <row r="472" spans="2:65" s="13" customFormat="1" ht="13.5">
      <c r="B472" s="233"/>
      <c r="C472" s="234"/>
      <c r="D472" s="246" t="s">
        <v>451</v>
      </c>
      <c r="E472" s="234"/>
      <c r="F472" s="257" t="s">
        <v>5072</v>
      </c>
      <c r="G472" s="234"/>
      <c r="H472" s="258">
        <v>6.16</v>
      </c>
      <c r="I472" s="238"/>
      <c r="J472" s="234"/>
      <c r="K472" s="234"/>
      <c r="L472" s="239"/>
      <c r="M472" s="240"/>
      <c r="N472" s="241"/>
      <c r="O472" s="241"/>
      <c r="P472" s="241"/>
      <c r="Q472" s="241"/>
      <c r="R472" s="241"/>
      <c r="S472" s="241"/>
      <c r="T472" s="242"/>
      <c r="AT472" s="243" t="s">
        <v>451</v>
      </c>
      <c r="AU472" s="243" t="s">
        <v>84</v>
      </c>
      <c r="AV472" s="13" t="s">
        <v>84</v>
      </c>
      <c r="AW472" s="13" t="s">
        <v>6</v>
      </c>
      <c r="AX472" s="13" t="s">
        <v>82</v>
      </c>
      <c r="AY472" s="243" t="s">
        <v>308</v>
      </c>
    </row>
    <row r="473" spans="2:65" s="1" customFormat="1" ht="31.5" customHeight="1">
      <c r="B473" s="42"/>
      <c r="C473" s="203" t="s">
        <v>2469</v>
      </c>
      <c r="D473" s="203" t="s">
        <v>311</v>
      </c>
      <c r="E473" s="204" t="s">
        <v>4756</v>
      </c>
      <c r="F473" s="205" t="s">
        <v>4757</v>
      </c>
      <c r="G473" s="206" t="s">
        <v>508</v>
      </c>
      <c r="H473" s="207">
        <v>17.920000000000002</v>
      </c>
      <c r="I473" s="208"/>
      <c r="J473" s="209">
        <f>ROUND(I473*H473,2)</f>
        <v>0</v>
      </c>
      <c r="K473" s="205" t="s">
        <v>21</v>
      </c>
      <c r="L473" s="62"/>
      <c r="M473" s="210" t="s">
        <v>21</v>
      </c>
      <c r="N473" s="211" t="s">
        <v>45</v>
      </c>
      <c r="O473" s="43"/>
      <c r="P473" s="212">
        <f>O473*H473</f>
        <v>0</v>
      </c>
      <c r="Q473" s="212">
        <v>9.3999999999999997E-4</v>
      </c>
      <c r="R473" s="212">
        <f>Q473*H473</f>
        <v>1.68448E-2</v>
      </c>
      <c r="S473" s="212">
        <v>0</v>
      </c>
      <c r="T473" s="213">
        <f>S473*H473</f>
        <v>0</v>
      </c>
      <c r="AR473" s="25" t="s">
        <v>375</v>
      </c>
      <c r="AT473" s="25" t="s">
        <v>311</v>
      </c>
      <c r="AU473" s="25" t="s">
        <v>84</v>
      </c>
      <c r="AY473" s="25" t="s">
        <v>308</v>
      </c>
      <c r="BE473" s="214">
        <f>IF(N473="základní",J473,0)</f>
        <v>0</v>
      </c>
      <c r="BF473" s="214">
        <f>IF(N473="snížená",J473,0)</f>
        <v>0</v>
      </c>
      <c r="BG473" s="214">
        <f>IF(N473="zákl. přenesená",J473,0)</f>
        <v>0</v>
      </c>
      <c r="BH473" s="214">
        <f>IF(N473="sníž. přenesená",J473,0)</f>
        <v>0</v>
      </c>
      <c r="BI473" s="214">
        <f>IF(N473="nulová",J473,0)</f>
        <v>0</v>
      </c>
      <c r="BJ473" s="25" t="s">
        <v>82</v>
      </c>
      <c r="BK473" s="214">
        <f>ROUND(I473*H473,2)</f>
        <v>0</v>
      </c>
      <c r="BL473" s="25" t="s">
        <v>375</v>
      </c>
      <c r="BM473" s="25" t="s">
        <v>5073</v>
      </c>
    </row>
    <row r="474" spans="2:65" s="13" customFormat="1" ht="13.5">
      <c r="B474" s="233"/>
      <c r="C474" s="234"/>
      <c r="D474" s="223" t="s">
        <v>451</v>
      </c>
      <c r="E474" s="235" t="s">
        <v>21</v>
      </c>
      <c r="F474" s="236" t="s">
        <v>5074</v>
      </c>
      <c r="G474" s="234"/>
      <c r="H474" s="237">
        <v>8.9600000000000009</v>
      </c>
      <c r="I474" s="238"/>
      <c r="J474" s="234"/>
      <c r="K474" s="234"/>
      <c r="L474" s="239"/>
      <c r="M474" s="240"/>
      <c r="N474" s="241"/>
      <c r="O474" s="241"/>
      <c r="P474" s="241"/>
      <c r="Q474" s="241"/>
      <c r="R474" s="241"/>
      <c r="S474" s="241"/>
      <c r="T474" s="242"/>
      <c r="AT474" s="243" t="s">
        <v>451</v>
      </c>
      <c r="AU474" s="243" t="s">
        <v>84</v>
      </c>
      <c r="AV474" s="13" t="s">
        <v>84</v>
      </c>
      <c r="AW474" s="13" t="s">
        <v>37</v>
      </c>
      <c r="AX474" s="13" t="s">
        <v>74</v>
      </c>
      <c r="AY474" s="243" t="s">
        <v>308</v>
      </c>
    </row>
    <row r="475" spans="2:65" s="13" customFormat="1" ht="13.5">
      <c r="B475" s="233"/>
      <c r="C475" s="234"/>
      <c r="D475" s="223" t="s">
        <v>451</v>
      </c>
      <c r="E475" s="235" t="s">
        <v>21</v>
      </c>
      <c r="F475" s="236" t="s">
        <v>5075</v>
      </c>
      <c r="G475" s="234"/>
      <c r="H475" s="237">
        <v>8.9600000000000009</v>
      </c>
      <c r="I475" s="238"/>
      <c r="J475" s="234"/>
      <c r="K475" s="234"/>
      <c r="L475" s="239"/>
      <c r="M475" s="240"/>
      <c r="N475" s="241"/>
      <c r="O475" s="241"/>
      <c r="P475" s="241"/>
      <c r="Q475" s="241"/>
      <c r="R475" s="241"/>
      <c r="S475" s="241"/>
      <c r="T475" s="242"/>
      <c r="AT475" s="243" t="s">
        <v>451</v>
      </c>
      <c r="AU475" s="243" t="s">
        <v>84</v>
      </c>
      <c r="AV475" s="13" t="s">
        <v>84</v>
      </c>
      <c r="AW475" s="13" t="s">
        <v>37</v>
      </c>
      <c r="AX475" s="13" t="s">
        <v>74</v>
      </c>
      <c r="AY475" s="243" t="s">
        <v>308</v>
      </c>
    </row>
    <row r="476" spans="2:65" s="14" customFormat="1" ht="13.5">
      <c r="B476" s="244"/>
      <c r="C476" s="245"/>
      <c r="D476" s="246" t="s">
        <v>451</v>
      </c>
      <c r="E476" s="247" t="s">
        <v>21</v>
      </c>
      <c r="F476" s="248" t="s">
        <v>459</v>
      </c>
      <c r="G476" s="245"/>
      <c r="H476" s="249">
        <v>17.920000000000002</v>
      </c>
      <c r="I476" s="250"/>
      <c r="J476" s="245"/>
      <c r="K476" s="245"/>
      <c r="L476" s="251"/>
      <c r="M476" s="252"/>
      <c r="N476" s="253"/>
      <c r="O476" s="253"/>
      <c r="P476" s="253"/>
      <c r="Q476" s="253"/>
      <c r="R476" s="253"/>
      <c r="S476" s="253"/>
      <c r="T476" s="254"/>
      <c r="AT476" s="255" t="s">
        <v>451</v>
      </c>
      <c r="AU476" s="255" t="s">
        <v>84</v>
      </c>
      <c r="AV476" s="14" t="s">
        <v>327</v>
      </c>
      <c r="AW476" s="14" t="s">
        <v>37</v>
      </c>
      <c r="AX476" s="14" t="s">
        <v>82</v>
      </c>
      <c r="AY476" s="255" t="s">
        <v>308</v>
      </c>
    </row>
    <row r="477" spans="2:65" s="1" customFormat="1" ht="31.5" customHeight="1">
      <c r="B477" s="42"/>
      <c r="C477" s="203" t="s">
        <v>2473</v>
      </c>
      <c r="D477" s="203" t="s">
        <v>311</v>
      </c>
      <c r="E477" s="204" t="s">
        <v>4761</v>
      </c>
      <c r="F477" s="205" t="s">
        <v>4762</v>
      </c>
      <c r="G477" s="206" t="s">
        <v>508</v>
      </c>
      <c r="H477" s="207">
        <v>8.9600000000000009</v>
      </c>
      <c r="I477" s="208"/>
      <c r="J477" s="209">
        <f>ROUND(I477*H477,2)</f>
        <v>0</v>
      </c>
      <c r="K477" s="205" t="s">
        <v>21</v>
      </c>
      <c r="L477" s="62"/>
      <c r="M477" s="210" t="s">
        <v>21</v>
      </c>
      <c r="N477" s="211" t="s">
        <v>45</v>
      </c>
      <c r="O477" s="43"/>
      <c r="P477" s="212">
        <f>O477*H477</f>
        <v>0</v>
      </c>
      <c r="Q477" s="212">
        <v>9.3999999999999997E-4</v>
      </c>
      <c r="R477" s="212">
        <f>Q477*H477</f>
        <v>8.4224E-3</v>
      </c>
      <c r="S477" s="212">
        <v>0</v>
      </c>
      <c r="T477" s="213">
        <f>S477*H477</f>
        <v>0</v>
      </c>
      <c r="AR477" s="25" t="s">
        <v>375</v>
      </c>
      <c r="AT477" s="25" t="s">
        <v>311</v>
      </c>
      <c r="AU477" s="25" t="s">
        <v>84</v>
      </c>
      <c r="AY477" s="25" t="s">
        <v>308</v>
      </c>
      <c r="BE477" s="214">
        <f>IF(N477="základní",J477,0)</f>
        <v>0</v>
      </c>
      <c r="BF477" s="214">
        <f>IF(N477="snížená",J477,0)</f>
        <v>0</v>
      </c>
      <c r="BG477" s="214">
        <f>IF(N477="zákl. přenesená",J477,0)</f>
        <v>0</v>
      </c>
      <c r="BH477" s="214">
        <f>IF(N477="sníž. přenesená",J477,0)</f>
        <v>0</v>
      </c>
      <c r="BI477" s="214">
        <f>IF(N477="nulová",J477,0)</f>
        <v>0</v>
      </c>
      <c r="BJ477" s="25" t="s">
        <v>82</v>
      </c>
      <c r="BK477" s="214">
        <f>ROUND(I477*H477,2)</f>
        <v>0</v>
      </c>
      <c r="BL477" s="25" t="s">
        <v>375</v>
      </c>
      <c r="BM477" s="25" t="s">
        <v>5076</v>
      </c>
    </row>
    <row r="478" spans="2:65" s="13" customFormat="1" ht="13.5">
      <c r="B478" s="233"/>
      <c r="C478" s="234"/>
      <c r="D478" s="246" t="s">
        <v>451</v>
      </c>
      <c r="E478" s="256" t="s">
        <v>21</v>
      </c>
      <c r="F478" s="257" t="s">
        <v>5077</v>
      </c>
      <c r="G478" s="234"/>
      <c r="H478" s="258">
        <v>8.9600000000000009</v>
      </c>
      <c r="I478" s="238"/>
      <c r="J478" s="234"/>
      <c r="K478" s="234"/>
      <c r="L478" s="239"/>
      <c r="M478" s="240"/>
      <c r="N478" s="241"/>
      <c r="O478" s="241"/>
      <c r="P478" s="241"/>
      <c r="Q478" s="241"/>
      <c r="R478" s="241"/>
      <c r="S478" s="241"/>
      <c r="T478" s="242"/>
      <c r="AT478" s="243" t="s">
        <v>451</v>
      </c>
      <c r="AU478" s="243" t="s">
        <v>84</v>
      </c>
      <c r="AV478" s="13" t="s">
        <v>84</v>
      </c>
      <c r="AW478" s="13" t="s">
        <v>37</v>
      </c>
      <c r="AX478" s="13" t="s">
        <v>82</v>
      </c>
      <c r="AY478" s="243" t="s">
        <v>308</v>
      </c>
    </row>
    <row r="479" spans="2:65" s="1" customFormat="1" ht="22.5" customHeight="1">
      <c r="B479" s="42"/>
      <c r="C479" s="203" t="s">
        <v>2478</v>
      </c>
      <c r="D479" s="203" t="s">
        <v>311</v>
      </c>
      <c r="E479" s="204" t="s">
        <v>4765</v>
      </c>
      <c r="F479" s="205" t="s">
        <v>4766</v>
      </c>
      <c r="G479" s="206" t="s">
        <v>719</v>
      </c>
      <c r="H479" s="207">
        <v>3.3769999999999998</v>
      </c>
      <c r="I479" s="208"/>
      <c r="J479" s="209">
        <f>ROUND(I479*H479,2)</f>
        <v>0</v>
      </c>
      <c r="K479" s="205" t="s">
        <v>315</v>
      </c>
      <c r="L479" s="62"/>
      <c r="M479" s="210" t="s">
        <v>21</v>
      </c>
      <c r="N479" s="211" t="s">
        <v>45</v>
      </c>
      <c r="O479" s="43"/>
      <c r="P479" s="212">
        <f>O479*H479</f>
        <v>0</v>
      </c>
      <c r="Q479" s="212">
        <v>0</v>
      </c>
      <c r="R479" s="212">
        <f>Q479*H479</f>
        <v>0</v>
      </c>
      <c r="S479" s="212">
        <v>0</v>
      </c>
      <c r="T479" s="213">
        <f>S479*H479</f>
        <v>0</v>
      </c>
      <c r="AR479" s="25" t="s">
        <v>375</v>
      </c>
      <c r="AT479" s="25" t="s">
        <v>311</v>
      </c>
      <c r="AU479" s="25" t="s">
        <v>84</v>
      </c>
      <c r="AY479" s="25" t="s">
        <v>308</v>
      </c>
      <c r="BE479" s="214">
        <f>IF(N479="základní",J479,0)</f>
        <v>0</v>
      </c>
      <c r="BF479" s="214">
        <f>IF(N479="snížená",J479,0)</f>
        <v>0</v>
      </c>
      <c r="BG479" s="214">
        <f>IF(N479="zákl. přenesená",J479,0)</f>
        <v>0</v>
      </c>
      <c r="BH479" s="214">
        <f>IF(N479="sníž. přenesená",J479,0)</f>
        <v>0</v>
      </c>
      <c r="BI479" s="214">
        <f>IF(N479="nulová",J479,0)</f>
        <v>0</v>
      </c>
      <c r="BJ479" s="25" t="s">
        <v>82</v>
      </c>
      <c r="BK479" s="214">
        <f>ROUND(I479*H479,2)</f>
        <v>0</v>
      </c>
      <c r="BL479" s="25" t="s">
        <v>375</v>
      </c>
      <c r="BM479" s="25" t="s">
        <v>5078</v>
      </c>
    </row>
    <row r="480" spans="2:65" s="11" customFormat="1" ht="29.85" customHeight="1">
      <c r="B480" s="186"/>
      <c r="C480" s="187"/>
      <c r="D480" s="200" t="s">
        <v>73</v>
      </c>
      <c r="E480" s="201" t="s">
        <v>2499</v>
      </c>
      <c r="F480" s="201" t="s">
        <v>2500</v>
      </c>
      <c r="G480" s="187"/>
      <c r="H480" s="187"/>
      <c r="I480" s="190"/>
      <c r="J480" s="202">
        <f>BK480</f>
        <v>0</v>
      </c>
      <c r="K480" s="187"/>
      <c r="L480" s="192"/>
      <c r="M480" s="193"/>
      <c r="N480" s="194"/>
      <c r="O480" s="194"/>
      <c r="P480" s="195">
        <f>SUM(P481:P492)</f>
        <v>0</v>
      </c>
      <c r="Q480" s="194"/>
      <c r="R480" s="195">
        <f>SUM(R481:R492)</f>
        <v>0.21629300000000001</v>
      </c>
      <c r="S480" s="194"/>
      <c r="T480" s="196">
        <f>SUM(T481:T492)</f>
        <v>0</v>
      </c>
      <c r="AR480" s="197" t="s">
        <v>84</v>
      </c>
      <c r="AT480" s="198" t="s">
        <v>73</v>
      </c>
      <c r="AU480" s="198" t="s">
        <v>82</v>
      </c>
      <c r="AY480" s="197" t="s">
        <v>308</v>
      </c>
      <c r="BK480" s="199">
        <f>SUM(BK481:BK492)</f>
        <v>0</v>
      </c>
    </row>
    <row r="481" spans="2:65" s="1" customFormat="1" ht="31.5" customHeight="1">
      <c r="B481" s="42"/>
      <c r="C481" s="203" t="s">
        <v>2482</v>
      </c>
      <c r="D481" s="203" t="s">
        <v>311</v>
      </c>
      <c r="E481" s="204" t="s">
        <v>4768</v>
      </c>
      <c r="F481" s="205" t="s">
        <v>4769</v>
      </c>
      <c r="G481" s="206" t="s">
        <v>508</v>
      </c>
      <c r="H481" s="207">
        <v>20.9</v>
      </c>
      <c r="I481" s="208"/>
      <c r="J481" s="209">
        <f>ROUND(I481*H481,2)</f>
        <v>0</v>
      </c>
      <c r="K481" s="205" t="s">
        <v>315</v>
      </c>
      <c r="L481" s="62"/>
      <c r="M481" s="210" t="s">
        <v>21</v>
      </c>
      <c r="N481" s="211" t="s">
        <v>45</v>
      </c>
      <c r="O481" s="43"/>
      <c r="P481" s="212">
        <f>O481*H481</f>
        <v>0</v>
      </c>
      <c r="Q481" s="212">
        <v>5.8E-4</v>
      </c>
      <c r="R481" s="212">
        <f>Q481*H481</f>
        <v>1.2121999999999999E-2</v>
      </c>
      <c r="S481" s="212">
        <v>0</v>
      </c>
      <c r="T481" s="213">
        <f>S481*H481</f>
        <v>0</v>
      </c>
      <c r="AR481" s="25" t="s">
        <v>375</v>
      </c>
      <c r="AT481" s="25" t="s">
        <v>311</v>
      </c>
      <c r="AU481" s="25" t="s">
        <v>84</v>
      </c>
      <c r="AY481" s="25" t="s">
        <v>308</v>
      </c>
      <c r="BE481" s="214">
        <f>IF(N481="základní",J481,0)</f>
        <v>0</v>
      </c>
      <c r="BF481" s="214">
        <f>IF(N481="snížená",J481,0)</f>
        <v>0</v>
      </c>
      <c r="BG481" s="214">
        <f>IF(N481="zákl. přenesená",J481,0)</f>
        <v>0</v>
      </c>
      <c r="BH481" s="214">
        <f>IF(N481="sníž. přenesená",J481,0)</f>
        <v>0</v>
      </c>
      <c r="BI481" s="214">
        <f>IF(N481="nulová",J481,0)</f>
        <v>0</v>
      </c>
      <c r="BJ481" s="25" t="s">
        <v>82</v>
      </c>
      <c r="BK481" s="214">
        <f>ROUND(I481*H481,2)</f>
        <v>0</v>
      </c>
      <c r="BL481" s="25" t="s">
        <v>375</v>
      </c>
      <c r="BM481" s="25" t="s">
        <v>5079</v>
      </c>
    </row>
    <row r="482" spans="2:65" s="1" customFormat="1" ht="22.5" customHeight="1">
      <c r="B482" s="42"/>
      <c r="C482" s="277" t="s">
        <v>2486</v>
      </c>
      <c r="D482" s="277" t="s">
        <v>1079</v>
      </c>
      <c r="E482" s="278" t="s">
        <v>4771</v>
      </c>
      <c r="F482" s="279" t="s">
        <v>4772</v>
      </c>
      <c r="G482" s="280" t="s">
        <v>508</v>
      </c>
      <c r="H482" s="281">
        <v>21.318000000000001</v>
      </c>
      <c r="I482" s="282"/>
      <c r="J482" s="283">
        <f>ROUND(I482*H482,2)</f>
        <v>0</v>
      </c>
      <c r="K482" s="279" t="s">
        <v>315</v>
      </c>
      <c r="L482" s="284"/>
      <c r="M482" s="285" t="s">
        <v>21</v>
      </c>
      <c r="N482" s="286" t="s">
        <v>45</v>
      </c>
      <c r="O482" s="43"/>
      <c r="P482" s="212">
        <f>O482*H482</f>
        <v>0</v>
      </c>
      <c r="Q482" s="212">
        <v>6.0000000000000001E-3</v>
      </c>
      <c r="R482" s="212">
        <f>Q482*H482</f>
        <v>0.12790800000000002</v>
      </c>
      <c r="S482" s="212">
        <v>0</v>
      </c>
      <c r="T482" s="213">
        <f>S482*H482</f>
        <v>0</v>
      </c>
      <c r="AR482" s="25" t="s">
        <v>619</v>
      </c>
      <c r="AT482" s="25" t="s">
        <v>1079</v>
      </c>
      <c r="AU482" s="25" t="s">
        <v>84</v>
      </c>
      <c r="AY482" s="25" t="s">
        <v>308</v>
      </c>
      <c r="BE482" s="214">
        <f>IF(N482="základní",J482,0)</f>
        <v>0</v>
      </c>
      <c r="BF482" s="214">
        <f>IF(N482="snížená",J482,0)</f>
        <v>0</v>
      </c>
      <c r="BG482" s="214">
        <f>IF(N482="zákl. přenesená",J482,0)</f>
        <v>0</v>
      </c>
      <c r="BH482" s="214">
        <f>IF(N482="sníž. přenesená",J482,0)</f>
        <v>0</v>
      </c>
      <c r="BI482" s="214">
        <f>IF(N482="nulová",J482,0)</f>
        <v>0</v>
      </c>
      <c r="BJ482" s="25" t="s">
        <v>82</v>
      </c>
      <c r="BK482" s="214">
        <f>ROUND(I482*H482,2)</f>
        <v>0</v>
      </c>
      <c r="BL482" s="25" t="s">
        <v>375</v>
      </c>
      <c r="BM482" s="25" t="s">
        <v>5080</v>
      </c>
    </row>
    <row r="483" spans="2:65" s="1" customFormat="1" ht="27">
      <c r="B483" s="42"/>
      <c r="C483" s="64"/>
      <c r="D483" s="223" t="s">
        <v>1656</v>
      </c>
      <c r="E483" s="64"/>
      <c r="F483" s="292" t="s">
        <v>2550</v>
      </c>
      <c r="G483" s="64"/>
      <c r="H483" s="64"/>
      <c r="I483" s="173"/>
      <c r="J483" s="64"/>
      <c r="K483" s="64"/>
      <c r="L483" s="62"/>
      <c r="M483" s="291"/>
      <c r="N483" s="43"/>
      <c r="O483" s="43"/>
      <c r="P483" s="43"/>
      <c r="Q483" s="43"/>
      <c r="R483" s="43"/>
      <c r="S483" s="43"/>
      <c r="T483" s="79"/>
      <c r="AT483" s="25" t="s">
        <v>1656</v>
      </c>
      <c r="AU483" s="25" t="s">
        <v>84</v>
      </c>
    </row>
    <row r="484" spans="2:65" s="13" customFormat="1" ht="13.5">
      <c r="B484" s="233"/>
      <c r="C484" s="234"/>
      <c r="D484" s="246" t="s">
        <v>451</v>
      </c>
      <c r="E484" s="234"/>
      <c r="F484" s="257" t="s">
        <v>5081</v>
      </c>
      <c r="G484" s="234"/>
      <c r="H484" s="258">
        <v>21.318000000000001</v>
      </c>
      <c r="I484" s="238"/>
      <c r="J484" s="234"/>
      <c r="K484" s="234"/>
      <c r="L484" s="239"/>
      <c r="M484" s="240"/>
      <c r="N484" s="241"/>
      <c r="O484" s="241"/>
      <c r="P484" s="241"/>
      <c r="Q484" s="241"/>
      <c r="R484" s="241"/>
      <c r="S484" s="241"/>
      <c r="T484" s="242"/>
      <c r="AT484" s="243" t="s">
        <v>451</v>
      </c>
      <c r="AU484" s="243" t="s">
        <v>84</v>
      </c>
      <c r="AV484" s="13" t="s">
        <v>84</v>
      </c>
      <c r="AW484" s="13" t="s">
        <v>6</v>
      </c>
      <c r="AX484" s="13" t="s">
        <v>82</v>
      </c>
      <c r="AY484" s="243" t="s">
        <v>308</v>
      </c>
    </row>
    <row r="485" spans="2:65" s="1" customFormat="1" ht="22.5" customHeight="1">
      <c r="B485" s="42"/>
      <c r="C485" s="203" t="s">
        <v>2490</v>
      </c>
      <c r="D485" s="203" t="s">
        <v>311</v>
      </c>
      <c r="E485" s="204" t="s">
        <v>4775</v>
      </c>
      <c r="F485" s="205" t="s">
        <v>4776</v>
      </c>
      <c r="G485" s="206" t="s">
        <v>508</v>
      </c>
      <c r="H485" s="207">
        <v>20.9</v>
      </c>
      <c r="I485" s="208"/>
      <c r="J485" s="209">
        <f>ROUND(I485*H485,2)</f>
        <v>0</v>
      </c>
      <c r="K485" s="205" t="s">
        <v>315</v>
      </c>
      <c r="L485" s="62"/>
      <c r="M485" s="210" t="s">
        <v>21</v>
      </c>
      <c r="N485" s="211" t="s">
        <v>45</v>
      </c>
      <c r="O485" s="43"/>
      <c r="P485" s="212">
        <f>O485*H485</f>
        <v>0</v>
      </c>
      <c r="Q485" s="212">
        <v>5.8E-4</v>
      </c>
      <c r="R485" s="212">
        <f>Q485*H485</f>
        <v>1.2121999999999999E-2</v>
      </c>
      <c r="S485" s="212">
        <v>0</v>
      </c>
      <c r="T485" s="213">
        <f>S485*H485</f>
        <v>0</v>
      </c>
      <c r="AR485" s="25" t="s">
        <v>375</v>
      </c>
      <c r="AT485" s="25" t="s">
        <v>311</v>
      </c>
      <c r="AU485" s="25" t="s">
        <v>84</v>
      </c>
      <c r="AY485" s="25" t="s">
        <v>308</v>
      </c>
      <c r="BE485" s="214">
        <f>IF(N485="základní",J485,0)</f>
        <v>0</v>
      </c>
      <c r="BF485" s="214">
        <f>IF(N485="snížená",J485,0)</f>
        <v>0</v>
      </c>
      <c r="BG485" s="214">
        <f>IF(N485="zákl. přenesená",J485,0)</f>
        <v>0</v>
      </c>
      <c r="BH485" s="214">
        <f>IF(N485="sníž. přenesená",J485,0)</f>
        <v>0</v>
      </c>
      <c r="BI485" s="214">
        <f>IF(N485="nulová",J485,0)</f>
        <v>0</v>
      </c>
      <c r="BJ485" s="25" t="s">
        <v>82</v>
      </c>
      <c r="BK485" s="214">
        <f>ROUND(I485*H485,2)</f>
        <v>0</v>
      </c>
      <c r="BL485" s="25" t="s">
        <v>375</v>
      </c>
      <c r="BM485" s="25" t="s">
        <v>5082</v>
      </c>
    </row>
    <row r="486" spans="2:65" s="1" customFormat="1" ht="22.5" customHeight="1">
      <c r="B486" s="42"/>
      <c r="C486" s="277" t="s">
        <v>2495</v>
      </c>
      <c r="D486" s="277" t="s">
        <v>1079</v>
      </c>
      <c r="E486" s="278" t="s">
        <v>4778</v>
      </c>
      <c r="F486" s="279" t="s">
        <v>4779</v>
      </c>
      <c r="G486" s="280" t="s">
        <v>449</v>
      </c>
      <c r="H486" s="281">
        <v>1.0449999999999999</v>
      </c>
      <c r="I486" s="282"/>
      <c r="J486" s="283">
        <f>ROUND(I486*H486,2)</f>
        <v>0</v>
      </c>
      <c r="K486" s="279" t="s">
        <v>315</v>
      </c>
      <c r="L486" s="284"/>
      <c r="M486" s="285" t="s">
        <v>21</v>
      </c>
      <c r="N486" s="286" t="s">
        <v>45</v>
      </c>
      <c r="O486" s="43"/>
      <c r="P486" s="212">
        <f>O486*H486</f>
        <v>0</v>
      </c>
      <c r="Q486" s="212">
        <v>2.5000000000000001E-2</v>
      </c>
      <c r="R486" s="212">
        <f>Q486*H486</f>
        <v>2.6124999999999999E-2</v>
      </c>
      <c r="S486" s="212">
        <v>0</v>
      </c>
      <c r="T486" s="213">
        <f>S486*H486</f>
        <v>0</v>
      </c>
      <c r="AR486" s="25" t="s">
        <v>619</v>
      </c>
      <c r="AT486" s="25" t="s">
        <v>1079</v>
      </c>
      <c r="AU486" s="25" t="s">
        <v>84</v>
      </c>
      <c r="AY486" s="25" t="s">
        <v>308</v>
      </c>
      <c r="BE486" s="214">
        <f>IF(N486="základní",J486,0)</f>
        <v>0</v>
      </c>
      <c r="BF486" s="214">
        <f>IF(N486="snížená",J486,0)</f>
        <v>0</v>
      </c>
      <c r="BG486" s="214">
        <f>IF(N486="zákl. přenesená",J486,0)</f>
        <v>0</v>
      </c>
      <c r="BH486" s="214">
        <f>IF(N486="sníž. přenesená",J486,0)</f>
        <v>0</v>
      </c>
      <c r="BI486" s="214">
        <f>IF(N486="nulová",J486,0)</f>
        <v>0</v>
      </c>
      <c r="BJ486" s="25" t="s">
        <v>82</v>
      </c>
      <c r="BK486" s="214">
        <f>ROUND(I486*H486,2)</f>
        <v>0</v>
      </c>
      <c r="BL486" s="25" t="s">
        <v>375</v>
      </c>
      <c r="BM486" s="25" t="s">
        <v>5083</v>
      </c>
    </row>
    <row r="487" spans="2:65" s="13" customFormat="1" ht="13.5">
      <c r="B487" s="233"/>
      <c r="C487" s="234"/>
      <c r="D487" s="246" t="s">
        <v>451</v>
      </c>
      <c r="E487" s="256" t="s">
        <v>21</v>
      </c>
      <c r="F487" s="257" t="s">
        <v>5084</v>
      </c>
      <c r="G487" s="234"/>
      <c r="H487" s="258">
        <v>1.0449999999999999</v>
      </c>
      <c r="I487" s="238"/>
      <c r="J487" s="234"/>
      <c r="K487" s="234"/>
      <c r="L487" s="239"/>
      <c r="M487" s="240"/>
      <c r="N487" s="241"/>
      <c r="O487" s="241"/>
      <c r="P487" s="241"/>
      <c r="Q487" s="241"/>
      <c r="R487" s="241"/>
      <c r="S487" s="241"/>
      <c r="T487" s="242"/>
      <c r="AT487" s="243" t="s">
        <v>451</v>
      </c>
      <c r="AU487" s="243" t="s">
        <v>84</v>
      </c>
      <c r="AV487" s="13" t="s">
        <v>84</v>
      </c>
      <c r="AW487" s="13" t="s">
        <v>37</v>
      </c>
      <c r="AX487" s="13" t="s">
        <v>82</v>
      </c>
      <c r="AY487" s="243" t="s">
        <v>308</v>
      </c>
    </row>
    <row r="488" spans="2:65" s="1" customFormat="1" ht="31.5" customHeight="1">
      <c r="B488" s="42"/>
      <c r="C488" s="203" t="s">
        <v>2501</v>
      </c>
      <c r="D488" s="203" t="s">
        <v>311</v>
      </c>
      <c r="E488" s="204" t="s">
        <v>4842</v>
      </c>
      <c r="F488" s="205" t="s">
        <v>4843</v>
      </c>
      <c r="G488" s="206" t="s">
        <v>508</v>
      </c>
      <c r="H488" s="207">
        <v>4.5</v>
      </c>
      <c r="I488" s="208"/>
      <c r="J488" s="209">
        <f>ROUND(I488*H488,2)</f>
        <v>0</v>
      </c>
      <c r="K488" s="205" t="s">
        <v>21</v>
      </c>
      <c r="L488" s="62"/>
      <c r="M488" s="210" t="s">
        <v>21</v>
      </c>
      <c r="N488" s="211" t="s">
        <v>45</v>
      </c>
      <c r="O488" s="43"/>
      <c r="P488" s="212">
        <f>O488*H488</f>
        <v>0</v>
      </c>
      <c r="Q488" s="212">
        <v>6.0000000000000001E-3</v>
      </c>
      <c r="R488" s="212">
        <f>Q488*H488</f>
        <v>2.7E-2</v>
      </c>
      <c r="S488" s="212">
        <v>0</v>
      </c>
      <c r="T488" s="213">
        <f>S488*H488</f>
        <v>0</v>
      </c>
      <c r="AR488" s="25" t="s">
        <v>375</v>
      </c>
      <c r="AT488" s="25" t="s">
        <v>311</v>
      </c>
      <c r="AU488" s="25" t="s">
        <v>84</v>
      </c>
      <c r="AY488" s="25" t="s">
        <v>308</v>
      </c>
      <c r="BE488" s="214">
        <f>IF(N488="základní",J488,0)</f>
        <v>0</v>
      </c>
      <c r="BF488" s="214">
        <f>IF(N488="snížená",J488,0)</f>
        <v>0</v>
      </c>
      <c r="BG488" s="214">
        <f>IF(N488="zákl. přenesená",J488,0)</f>
        <v>0</v>
      </c>
      <c r="BH488" s="214">
        <f>IF(N488="sníž. přenesená",J488,0)</f>
        <v>0</v>
      </c>
      <c r="BI488" s="214">
        <f>IF(N488="nulová",J488,0)</f>
        <v>0</v>
      </c>
      <c r="BJ488" s="25" t="s">
        <v>82</v>
      </c>
      <c r="BK488" s="214">
        <f>ROUND(I488*H488,2)</f>
        <v>0</v>
      </c>
      <c r="BL488" s="25" t="s">
        <v>375</v>
      </c>
      <c r="BM488" s="25" t="s">
        <v>5085</v>
      </c>
    </row>
    <row r="489" spans="2:65" s="1" customFormat="1" ht="22.5" customHeight="1">
      <c r="B489" s="42"/>
      <c r="C489" s="277" t="s">
        <v>2506</v>
      </c>
      <c r="D489" s="277" t="s">
        <v>1079</v>
      </c>
      <c r="E489" s="278" t="s">
        <v>5002</v>
      </c>
      <c r="F489" s="279" t="s">
        <v>5003</v>
      </c>
      <c r="G489" s="280" t="s">
        <v>508</v>
      </c>
      <c r="H489" s="281">
        <v>4.59</v>
      </c>
      <c r="I489" s="282"/>
      <c r="J489" s="283">
        <f>ROUND(I489*H489,2)</f>
        <v>0</v>
      </c>
      <c r="K489" s="279" t="s">
        <v>315</v>
      </c>
      <c r="L489" s="284"/>
      <c r="M489" s="285" t="s">
        <v>21</v>
      </c>
      <c r="N489" s="286" t="s">
        <v>45</v>
      </c>
      <c r="O489" s="43"/>
      <c r="P489" s="212">
        <f>O489*H489</f>
        <v>0</v>
      </c>
      <c r="Q489" s="212">
        <v>2.3999999999999998E-3</v>
      </c>
      <c r="R489" s="212">
        <f>Q489*H489</f>
        <v>1.1015999999999998E-2</v>
      </c>
      <c r="S489" s="212">
        <v>0</v>
      </c>
      <c r="T489" s="213">
        <f>S489*H489</f>
        <v>0</v>
      </c>
      <c r="AR489" s="25" t="s">
        <v>619</v>
      </c>
      <c r="AT489" s="25" t="s">
        <v>1079</v>
      </c>
      <c r="AU489" s="25" t="s">
        <v>84</v>
      </c>
      <c r="AY489" s="25" t="s">
        <v>308</v>
      </c>
      <c r="BE489" s="214">
        <f>IF(N489="základní",J489,0)</f>
        <v>0</v>
      </c>
      <c r="BF489" s="214">
        <f>IF(N489="snížená",J489,0)</f>
        <v>0</v>
      </c>
      <c r="BG489" s="214">
        <f>IF(N489="zákl. přenesená",J489,0)</f>
        <v>0</v>
      </c>
      <c r="BH489" s="214">
        <f>IF(N489="sníž. přenesená",J489,0)</f>
        <v>0</v>
      </c>
      <c r="BI489" s="214">
        <f>IF(N489="nulová",J489,0)</f>
        <v>0</v>
      </c>
      <c r="BJ489" s="25" t="s">
        <v>82</v>
      </c>
      <c r="BK489" s="214">
        <f>ROUND(I489*H489,2)</f>
        <v>0</v>
      </c>
      <c r="BL489" s="25" t="s">
        <v>375</v>
      </c>
      <c r="BM489" s="25" t="s">
        <v>5086</v>
      </c>
    </row>
    <row r="490" spans="2:65" s="1" customFormat="1" ht="27">
      <c r="B490" s="42"/>
      <c r="C490" s="64"/>
      <c r="D490" s="223" t="s">
        <v>1656</v>
      </c>
      <c r="E490" s="64"/>
      <c r="F490" s="292" t="s">
        <v>2550</v>
      </c>
      <c r="G490" s="64"/>
      <c r="H490" s="64"/>
      <c r="I490" s="173"/>
      <c r="J490" s="64"/>
      <c r="K490" s="64"/>
      <c r="L490" s="62"/>
      <c r="M490" s="291"/>
      <c r="N490" s="43"/>
      <c r="O490" s="43"/>
      <c r="P490" s="43"/>
      <c r="Q490" s="43"/>
      <c r="R490" s="43"/>
      <c r="S490" s="43"/>
      <c r="T490" s="79"/>
      <c r="AT490" s="25" t="s">
        <v>1656</v>
      </c>
      <c r="AU490" s="25" t="s">
        <v>84</v>
      </c>
    </row>
    <row r="491" spans="2:65" s="13" customFormat="1" ht="13.5">
      <c r="B491" s="233"/>
      <c r="C491" s="234"/>
      <c r="D491" s="246" t="s">
        <v>451</v>
      </c>
      <c r="E491" s="234"/>
      <c r="F491" s="257" t="s">
        <v>5087</v>
      </c>
      <c r="G491" s="234"/>
      <c r="H491" s="258">
        <v>4.59</v>
      </c>
      <c r="I491" s="238"/>
      <c r="J491" s="234"/>
      <c r="K491" s="234"/>
      <c r="L491" s="239"/>
      <c r="M491" s="240"/>
      <c r="N491" s="241"/>
      <c r="O491" s="241"/>
      <c r="P491" s="241"/>
      <c r="Q491" s="241"/>
      <c r="R491" s="241"/>
      <c r="S491" s="241"/>
      <c r="T491" s="242"/>
      <c r="AT491" s="243" t="s">
        <v>451</v>
      </c>
      <c r="AU491" s="243" t="s">
        <v>84</v>
      </c>
      <c r="AV491" s="13" t="s">
        <v>84</v>
      </c>
      <c r="AW491" s="13" t="s">
        <v>6</v>
      </c>
      <c r="AX491" s="13" t="s">
        <v>82</v>
      </c>
      <c r="AY491" s="243" t="s">
        <v>308</v>
      </c>
    </row>
    <row r="492" spans="2:65" s="1" customFormat="1" ht="22.5" customHeight="1">
      <c r="B492" s="42"/>
      <c r="C492" s="203" t="s">
        <v>2511</v>
      </c>
      <c r="D492" s="203" t="s">
        <v>311</v>
      </c>
      <c r="E492" s="204" t="s">
        <v>2604</v>
      </c>
      <c r="F492" s="205" t="s">
        <v>2605</v>
      </c>
      <c r="G492" s="206" t="s">
        <v>719</v>
      </c>
      <c r="H492" s="207">
        <v>0.216</v>
      </c>
      <c r="I492" s="208"/>
      <c r="J492" s="209">
        <f>ROUND(I492*H492,2)</f>
        <v>0</v>
      </c>
      <c r="K492" s="205" t="s">
        <v>315</v>
      </c>
      <c r="L492" s="62"/>
      <c r="M492" s="210" t="s">
        <v>21</v>
      </c>
      <c r="N492" s="211" t="s">
        <v>45</v>
      </c>
      <c r="O492" s="43"/>
      <c r="P492" s="212">
        <f>O492*H492</f>
        <v>0</v>
      </c>
      <c r="Q492" s="212">
        <v>0</v>
      </c>
      <c r="R492" s="212">
        <f>Q492*H492</f>
        <v>0</v>
      </c>
      <c r="S492" s="212">
        <v>0</v>
      </c>
      <c r="T492" s="213">
        <f>S492*H492</f>
        <v>0</v>
      </c>
      <c r="AR492" s="25" t="s">
        <v>375</v>
      </c>
      <c r="AT492" s="25" t="s">
        <v>311</v>
      </c>
      <c r="AU492" s="25" t="s">
        <v>84</v>
      </c>
      <c r="AY492" s="25" t="s">
        <v>308</v>
      </c>
      <c r="BE492" s="214">
        <f>IF(N492="základní",J492,0)</f>
        <v>0</v>
      </c>
      <c r="BF492" s="214">
        <f>IF(N492="snížená",J492,0)</f>
        <v>0</v>
      </c>
      <c r="BG492" s="214">
        <f>IF(N492="zákl. přenesená",J492,0)</f>
        <v>0</v>
      </c>
      <c r="BH492" s="214">
        <f>IF(N492="sníž. přenesená",J492,0)</f>
        <v>0</v>
      </c>
      <c r="BI492" s="214">
        <f>IF(N492="nulová",J492,0)</f>
        <v>0</v>
      </c>
      <c r="BJ492" s="25" t="s">
        <v>82</v>
      </c>
      <c r="BK492" s="214">
        <f>ROUND(I492*H492,2)</f>
        <v>0</v>
      </c>
      <c r="BL492" s="25" t="s">
        <v>375</v>
      </c>
      <c r="BM492" s="25" t="s">
        <v>5088</v>
      </c>
    </row>
    <row r="493" spans="2:65" s="11" customFormat="1" ht="37.35" customHeight="1">
      <c r="B493" s="186"/>
      <c r="C493" s="187"/>
      <c r="D493" s="188" t="s">
        <v>73</v>
      </c>
      <c r="E493" s="189" t="s">
        <v>5089</v>
      </c>
      <c r="F493" s="189" t="s">
        <v>5090</v>
      </c>
      <c r="G493" s="187"/>
      <c r="H493" s="187"/>
      <c r="I493" s="190"/>
      <c r="J493" s="191">
        <f>BK493</f>
        <v>0</v>
      </c>
      <c r="K493" s="187"/>
      <c r="L493" s="192"/>
      <c r="M493" s="193"/>
      <c r="N493" s="194"/>
      <c r="O493" s="194"/>
      <c r="P493" s="195">
        <f>P494+P530</f>
        <v>0</v>
      </c>
      <c r="Q493" s="194"/>
      <c r="R493" s="195">
        <f>R494+R530</f>
        <v>67.1941068</v>
      </c>
      <c r="S493" s="194"/>
      <c r="T493" s="196">
        <f>T494+T530</f>
        <v>0</v>
      </c>
      <c r="AR493" s="197" t="s">
        <v>84</v>
      </c>
      <c r="AT493" s="198" t="s">
        <v>73</v>
      </c>
      <c r="AU493" s="198" t="s">
        <v>74</v>
      </c>
      <c r="AY493" s="197" t="s">
        <v>308</v>
      </c>
      <c r="BK493" s="199">
        <f>BK494+BK530</f>
        <v>0</v>
      </c>
    </row>
    <row r="494" spans="2:65" s="11" customFormat="1" ht="19.899999999999999" customHeight="1">
      <c r="B494" s="186"/>
      <c r="C494" s="187"/>
      <c r="D494" s="200" t="s">
        <v>73</v>
      </c>
      <c r="E494" s="201" t="s">
        <v>4702</v>
      </c>
      <c r="F494" s="201" t="s">
        <v>4703</v>
      </c>
      <c r="G494" s="187"/>
      <c r="H494" s="187"/>
      <c r="I494" s="190"/>
      <c r="J494" s="202">
        <f>BK494</f>
        <v>0</v>
      </c>
      <c r="K494" s="187"/>
      <c r="L494" s="192"/>
      <c r="M494" s="193"/>
      <c r="N494" s="194"/>
      <c r="O494" s="194"/>
      <c r="P494" s="195">
        <f>SUM(P495:P529)</f>
        <v>0</v>
      </c>
      <c r="Q494" s="194"/>
      <c r="R494" s="195">
        <f>SUM(R495:R529)</f>
        <v>62.342127999999995</v>
      </c>
      <c r="S494" s="194"/>
      <c r="T494" s="196">
        <f>SUM(T495:T529)</f>
        <v>0</v>
      </c>
      <c r="AR494" s="197" t="s">
        <v>84</v>
      </c>
      <c r="AT494" s="198" t="s">
        <v>73</v>
      </c>
      <c r="AU494" s="198" t="s">
        <v>82</v>
      </c>
      <c r="AY494" s="197" t="s">
        <v>308</v>
      </c>
      <c r="BK494" s="199">
        <f>SUM(BK495:BK529)</f>
        <v>0</v>
      </c>
    </row>
    <row r="495" spans="2:65" s="1" customFormat="1" ht="31.5" customHeight="1">
      <c r="B495" s="42"/>
      <c r="C495" s="203" t="s">
        <v>2515</v>
      </c>
      <c r="D495" s="203" t="s">
        <v>311</v>
      </c>
      <c r="E495" s="204" t="s">
        <v>4704</v>
      </c>
      <c r="F495" s="205" t="s">
        <v>4705</v>
      </c>
      <c r="G495" s="206" t="s">
        <v>508</v>
      </c>
      <c r="H495" s="207">
        <v>381.8</v>
      </c>
      <c r="I495" s="208"/>
      <c r="J495" s="209">
        <f>ROUND(I495*H495,2)</f>
        <v>0</v>
      </c>
      <c r="K495" s="205" t="s">
        <v>315</v>
      </c>
      <c r="L495" s="62"/>
      <c r="M495" s="210" t="s">
        <v>21</v>
      </c>
      <c r="N495" s="211" t="s">
        <v>45</v>
      </c>
      <c r="O495" s="43"/>
      <c r="P495" s="212">
        <f>O495*H495</f>
        <v>0</v>
      </c>
      <c r="Q495" s="212">
        <v>0</v>
      </c>
      <c r="R495" s="212">
        <f>Q495*H495</f>
        <v>0</v>
      </c>
      <c r="S495" s="212">
        <v>0</v>
      </c>
      <c r="T495" s="213">
        <f>S495*H495</f>
        <v>0</v>
      </c>
      <c r="AR495" s="25" t="s">
        <v>375</v>
      </c>
      <c r="AT495" s="25" t="s">
        <v>311</v>
      </c>
      <c r="AU495" s="25" t="s">
        <v>84</v>
      </c>
      <c r="AY495" s="25" t="s">
        <v>308</v>
      </c>
      <c r="BE495" s="214">
        <f>IF(N495="základní",J495,0)</f>
        <v>0</v>
      </c>
      <c r="BF495" s="214">
        <f>IF(N495="snížená",J495,0)</f>
        <v>0</v>
      </c>
      <c r="BG495" s="214">
        <f>IF(N495="zákl. přenesená",J495,0)</f>
        <v>0</v>
      </c>
      <c r="BH495" s="214">
        <f>IF(N495="sníž. přenesená",J495,0)</f>
        <v>0</v>
      </c>
      <c r="BI495" s="214">
        <f>IF(N495="nulová",J495,0)</f>
        <v>0</v>
      </c>
      <c r="BJ495" s="25" t="s">
        <v>82</v>
      </c>
      <c r="BK495" s="214">
        <f>ROUND(I495*H495,2)</f>
        <v>0</v>
      </c>
      <c r="BL495" s="25" t="s">
        <v>375</v>
      </c>
      <c r="BM495" s="25" t="s">
        <v>5091</v>
      </c>
    </row>
    <row r="496" spans="2:65" s="1" customFormat="1" ht="22.5" customHeight="1">
      <c r="B496" s="42"/>
      <c r="C496" s="277" t="s">
        <v>2518</v>
      </c>
      <c r="D496" s="277" t="s">
        <v>1079</v>
      </c>
      <c r="E496" s="278" t="s">
        <v>4707</v>
      </c>
      <c r="F496" s="279" t="s">
        <v>4708</v>
      </c>
      <c r="G496" s="280" t="s">
        <v>719</v>
      </c>
      <c r="H496" s="281">
        <v>51.924999999999997</v>
      </c>
      <c r="I496" s="282"/>
      <c r="J496" s="283">
        <f>ROUND(I496*H496,2)</f>
        <v>0</v>
      </c>
      <c r="K496" s="279" t="s">
        <v>315</v>
      </c>
      <c r="L496" s="284"/>
      <c r="M496" s="285" t="s">
        <v>21</v>
      </c>
      <c r="N496" s="286" t="s">
        <v>45</v>
      </c>
      <c r="O496" s="43"/>
      <c r="P496" s="212">
        <f>O496*H496</f>
        <v>0</v>
      </c>
      <c r="Q496" s="212">
        <v>1</v>
      </c>
      <c r="R496" s="212">
        <f>Q496*H496</f>
        <v>51.924999999999997</v>
      </c>
      <c r="S496" s="212">
        <v>0</v>
      </c>
      <c r="T496" s="213">
        <f>S496*H496</f>
        <v>0</v>
      </c>
      <c r="AR496" s="25" t="s">
        <v>619</v>
      </c>
      <c r="AT496" s="25" t="s">
        <v>1079</v>
      </c>
      <c r="AU496" s="25" t="s">
        <v>84</v>
      </c>
      <c r="AY496" s="25" t="s">
        <v>308</v>
      </c>
      <c r="BE496" s="214">
        <f>IF(N496="základní",J496,0)</f>
        <v>0</v>
      </c>
      <c r="BF496" s="214">
        <f>IF(N496="snížená",J496,0)</f>
        <v>0</v>
      </c>
      <c r="BG496" s="214">
        <f>IF(N496="zákl. přenesená",J496,0)</f>
        <v>0</v>
      </c>
      <c r="BH496" s="214">
        <f>IF(N496="sníž. přenesená",J496,0)</f>
        <v>0</v>
      </c>
      <c r="BI496" s="214">
        <f>IF(N496="nulová",J496,0)</f>
        <v>0</v>
      </c>
      <c r="BJ496" s="25" t="s">
        <v>82</v>
      </c>
      <c r="BK496" s="214">
        <f>ROUND(I496*H496,2)</f>
        <v>0</v>
      </c>
      <c r="BL496" s="25" t="s">
        <v>375</v>
      </c>
      <c r="BM496" s="25" t="s">
        <v>5092</v>
      </c>
    </row>
    <row r="497" spans="2:65" s="13" customFormat="1" ht="13.5">
      <c r="B497" s="233"/>
      <c r="C497" s="234"/>
      <c r="D497" s="246" t="s">
        <v>451</v>
      </c>
      <c r="E497" s="234"/>
      <c r="F497" s="257" t="s">
        <v>5093</v>
      </c>
      <c r="G497" s="234"/>
      <c r="H497" s="258">
        <v>51.924999999999997</v>
      </c>
      <c r="I497" s="238"/>
      <c r="J497" s="234"/>
      <c r="K497" s="234"/>
      <c r="L497" s="239"/>
      <c r="M497" s="240"/>
      <c r="N497" s="241"/>
      <c r="O497" s="241"/>
      <c r="P497" s="241"/>
      <c r="Q497" s="241"/>
      <c r="R497" s="241"/>
      <c r="S497" s="241"/>
      <c r="T497" s="242"/>
      <c r="AT497" s="243" t="s">
        <v>451</v>
      </c>
      <c r="AU497" s="243" t="s">
        <v>84</v>
      </c>
      <c r="AV497" s="13" t="s">
        <v>84</v>
      </c>
      <c r="AW497" s="13" t="s">
        <v>6</v>
      </c>
      <c r="AX497" s="13" t="s">
        <v>82</v>
      </c>
      <c r="AY497" s="243" t="s">
        <v>308</v>
      </c>
    </row>
    <row r="498" spans="2:65" s="1" customFormat="1" ht="22.5" customHeight="1">
      <c r="B498" s="42"/>
      <c r="C498" s="203" t="s">
        <v>2522</v>
      </c>
      <c r="D498" s="203" t="s">
        <v>311</v>
      </c>
      <c r="E498" s="204" t="s">
        <v>4711</v>
      </c>
      <c r="F498" s="205" t="s">
        <v>4712</v>
      </c>
      <c r="G498" s="206" t="s">
        <v>508</v>
      </c>
      <c r="H498" s="207">
        <v>421.3</v>
      </c>
      <c r="I498" s="208"/>
      <c r="J498" s="209">
        <f>ROUND(I498*H498,2)</f>
        <v>0</v>
      </c>
      <c r="K498" s="205" t="s">
        <v>315</v>
      </c>
      <c r="L498" s="62"/>
      <c r="M498" s="210" t="s">
        <v>21</v>
      </c>
      <c r="N498" s="211" t="s">
        <v>45</v>
      </c>
      <c r="O498" s="43"/>
      <c r="P498" s="212">
        <f>O498*H498</f>
        <v>0</v>
      </c>
      <c r="Q498" s="212">
        <v>0</v>
      </c>
      <c r="R498" s="212">
        <f>Q498*H498</f>
        <v>0</v>
      </c>
      <c r="S498" s="212">
        <v>0</v>
      </c>
      <c r="T498" s="213">
        <f>S498*H498</f>
        <v>0</v>
      </c>
      <c r="AR498" s="25" t="s">
        <v>375</v>
      </c>
      <c r="AT498" s="25" t="s">
        <v>311</v>
      </c>
      <c r="AU498" s="25" t="s">
        <v>84</v>
      </c>
      <c r="AY498" s="25" t="s">
        <v>308</v>
      </c>
      <c r="BE498" s="214">
        <f>IF(N498="základní",J498,0)</f>
        <v>0</v>
      </c>
      <c r="BF498" s="214">
        <f>IF(N498="snížená",J498,0)</f>
        <v>0</v>
      </c>
      <c r="BG498" s="214">
        <f>IF(N498="zákl. přenesená",J498,0)</f>
        <v>0</v>
      </c>
      <c r="BH498" s="214">
        <f>IF(N498="sníž. přenesená",J498,0)</f>
        <v>0</v>
      </c>
      <c r="BI498" s="214">
        <f>IF(N498="nulová",J498,0)</f>
        <v>0</v>
      </c>
      <c r="BJ498" s="25" t="s">
        <v>82</v>
      </c>
      <c r="BK498" s="214">
        <f>ROUND(I498*H498,2)</f>
        <v>0</v>
      </c>
      <c r="BL498" s="25" t="s">
        <v>375</v>
      </c>
      <c r="BM498" s="25" t="s">
        <v>5094</v>
      </c>
    </row>
    <row r="499" spans="2:65" s="1" customFormat="1" ht="22.5" customHeight="1">
      <c r="B499" s="42"/>
      <c r="C499" s="277" t="s">
        <v>2525</v>
      </c>
      <c r="D499" s="277" t="s">
        <v>1079</v>
      </c>
      <c r="E499" s="278" t="s">
        <v>2441</v>
      </c>
      <c r="F499" s="279" t="s">
        <v>2442</v>
      </c>
      <c r="G499" s="280" t="s">
        <v>508</v>
      </c>
      <c r="H499" s="281">
        <v>484.495</v>
      </c>
      <c r="I499" s="282"/>
      <c r="J499" s="283">
        <f>ROUND(I499*H499,2)</f>
        <v>0</v>
      </c>
      <c r="K499" s="279" t="s">
        <v>315</v>
      </c>
      <c r="L499" s="284"/>
      <c r="M499" s="285" t="s">
        <v>21</v>
      </c>
      <c r="N499" s="286" t="s">
        <v>45</v>
      </c>
      <c r="O499" s="43"/>
      <c r="P499" s="212">
        <f>O499*H499</f>
        <v>0</v>
      </c>
      <c r="Q499" s="212">
        <v>2.9999999999999997E-4</v>
      </c>
      <c r="R499" s="212">
        <f>Q499*H499</f>
        <v>0.14534849999999999</v>
      </c>
      <c r="S499" s="212">
        <v>0</v>
      </c>
      <c r="T499" s="213">
        <f>S499*H499</f>
        <v>0</v>
      </c>
      <c r="AR499" s="25" t="s">
        <v>619</v>
      </c>
      <c r="AT499" s="25" t="s">
        <v>1079</v>
      </c>
      <c r="AU499" s="25" t="s">
        <v>84</v>
      </c>
      <c r="AY499" s="25" t="s">
        <v>308</v>
      </c>
      <c r="BE499" s="214">
        <f>IF(N499="základní",J499,0)</f>
        <v>0</v>
      </c>
      <c r="BF499" s="214">
        <f>IF(N499="snížená",J499,0)</f>
        <v>0</v>
      </c>
      <c r="BG499" s="214">
        <f>IF(N499="zákl. přenesená",J499,0)</f>
        <v>0</v>
      </c>
      <c r="BH499" s="214">
        <f>IF(N499="sníž. přenesená",J499,0)</f>
        <v>0</v>
      </c>
      <c r="BI499" s="214">
        <f>IF(N499="nulová",J499,0)</f>
        <v>0</v>
      </c>
      <c r="BJ499" s="25" t="s">
        <v>82</v>
      </c>
      <c r="BK499" s="214">
        <f>ROUND(I499*H499,2)</f>
        <v>0</v>
      </c>
      <c r="BL499" s="25" t="s">
        <v>375</v>
      </c>
      <c r="BM499" s="25" t="s">
        <v>5095</v>
      </c>
    </row>
    <row r="500" spans="2:65" s="1" customFormat="1" ht="40.5">
      <c r="B500" s="42"/>
      <c r="C500" s="64"/>
      <c r="D500" s="223" t="s">
        <v>1656</v>
      </c>
      <c r="E500" s="64"/>
      <c r="F500" s="292" t="s">
        <v>2444</v>
      </c>
      <c r="G500" s="64"/>
      <c r="H500" s="64"/>
      <c r="I500" s="173"/>
      <c r="J500" s="64"/>
      <c r="K500" s="64"/>
      <c r="L500" s="62"/>
      <c r="M500" s="291"/>
      <c r="N500" s="43"/>
      <c r="O500" s="43"/>
      <c r="P500" s="43"/>
      <c r="Q500" s="43"/>
      <c r="R500" s="43"/>
      <c r="S500" s="43"/>
      <c r="T500" s="79"/>
      <c r="AT500" s="25" t="s">
        <v>1656</v>
      </c>
      <c r="AU500" s="25" t="s">
        <v>84</v>
      </c>
    </row>
    <row r="501" spans="2:65" s="13" customFormat="1" ht="13.5">
      <c r="B501" s="233"/>
      <c r="C501" s="234"/>
      <c r="D501" s="246" t="s">
        <v>451</v>
      </c>
      <c r="E501" s="234"/>
      <c r="F501" s="257" t="s">
        <v>5096</v>
      </c>
      <c r="G501" s="234"/>
      <c r="H501" s="258">
        <v>484.495</v>
      </c>
      <c r="I501" s="238"/>
      <c r="J501" s="234"/>
      <c r="K501" s="234"/>
      <c r="L501" s="239"/>
      <c r="M501" s="240"/>
      <c r="N501" s="241"/>
      <c r="O501" s="241"/>
      <c r="P501" s="241"/>
      <c r="Q501" s="241"/>
      <c r="R501" s="241"/>
      <c r="S501" s="241"/>
      <c r="T501" s="242"/>
      <c r="AT501" s="243" t="s">
        <v>451</v>
      </c>
      <c r="AU501" s="243" t="s">
        <v>84</v>
      </c>
      <c r="AV501" s="13" t="s">
        <v>84</v>
      </c>
      <c r="AW501" s="13" t="s">
        <v>6</v>
      </c>
      <c r="AX501" s="13" t="s">
        <v>82</v>
      </c>
      <c r="AY501" s="243" t="s">
        <v>308</v>
      </c>
    </row>
    <row r="502" spans="2:65" s="1" customFormat="1" ht="22.5" customHeight="1">
      <c r="B502" s="42"/>
      <c r="C502" s="203" t="s">
        <v>2528</v>
      </c>
      <c r="D502" s="203" t="s">
        <v>311</v>
      </c>
      <c r="E502" s="204" t="s">
        <v>4717</v>
      </c>
      <c r="F502" s="205" t="s">
        <v>4718</v>
      </c>
      <c r="G502" s="206" t="s">
        <v>508</v>
      </c>
      <c r="H502" s="207">
        <v>583.6</v>
      </c>
      <c r="I502" s="208"/>
      <c r="J502" s="209">
        <f>ROUND(I502*H502,2)</f>
        <v>0</v>
      </c>
      <c r="K502" s="205" t="s">
        <v>315</v>
      </c>
      <c r="L502" s="62"/>
      <c r="M502" s="210" t="s">
        <v>21</v>
      </c>
      <c r="N502" s="211" t="s">
        <v>45</v>
      </c>
      <c r="O502" s="43"/>
      <c r="P502" s="212">
        <f>O502*H502</f>
        <v>0</v>
      </c>
      <c r="Q502" s="212">
        <v>8.8000000000000003E-4</v>
      </c>
      <c r="R502" s="212">
        <f>Q502*H502</f>
        <v>0.51356800000000002</v>
      </c>
      <c r="S502" s="212">
        <v>0</v>
      </c>
      <c r="T502" s="213">
        <f>S502*H502</f>
        <v>0</v>
      </c>
      <c r="AR502" s="25" t="s">
        <v>375</v>
      </c>
      <c r="AT502" s="25" t="s">
        <v>311</v>
      </c>
      <c r="AU502" s="25" t="s">
        <v>84</v>
      </c>
      <c r="AY502" s="25" t="s">
        <v>308</v>
      </c>
      <c r="BE502" s="214">
        <f>IF(N502="základní",J502,0)</f>
        <v>0</v>
      </c>
      <c r="BF502" s="214">
        <f>IF(N502="snížená",J502,0)</f>
        <v>0</v>
      </c>
      <c r="BG502" s="214">
        <f>IF(N502="zákl. přenesená",J502,0)</f>
        <v>0</v>
      </c>
      <c r="BH502" s="214">
        <f>IF(N502="sníž. přenesená",J502,0)</f>
        <v>0</v>
      </c>
      <c r="BI502" s="214">
        <f>IF(N502="nulová",J502,0)</f>
        <v>0</v>
      </c>
      <c r="BJ502" s="25" t="s">
        <v>82</v>
      </c>
      <c r="BK502" s="214">
        <f>ROUND(I502*H502,2)</f>
        <v>0</v>
      </c>
      <c r="BL502" s="25" t="s">
        <v>375</v>
      </c>
      <c r="BM502" s="25" t="s">
        <v>5097</v>
      </c>
    </row>
    <row r="503" spans="2:65" s="13" customFormat="1" ht="13.5">
      <c r="B503" s="233"/>
      <c r="C503" s="234"/>
      <c r="D503" s="246" t="s">
        <v>451</v>
      </c>
      <c r="E503" s="256" t="s">
        <v>21</v>
      </c>
      <c r="F503" s="257" t="s">
        <v>5098</v>
      </c>
      <c r="G503" s="234"/>
      <c r="H503" s="258">
        <v>583.6</v>
      </c>
      <c r="I503" s="238"/>
      <c r="J503" s="234"/>
      <c r="K503" s="234"/>
      <c r="L503" s="239"/>
      <c r="M503" s="240"/>
      <c r="N503" s="241"/>
      <c r="O503" s="241"/>
      <c r="P503" s="241"/>
      <c r="Q503" s="241"/>
      <c r="R503" s="241"/>
      <c r="S503" s="241"/>
      <c r="T503" s="242"/>
      <c r="AT503" s="243" t="s">
        <v>451</v>
      </c>
      <c r="AU503" s="243" t="s">
        <v>84</v>
      </c>
      <c r="AV503" s="13" t="s">
        <v>84</v>
      </c>
      <c r="AW503" s="13" t="s">
        <v>37</v>
      </c>
      <c r="AX503" s="13" t="s">
        <v>82</v>
      </c>
      <c r="AY503" s="243" t="s">
        <v>308</v>
      </c>
    </row>
    <row r="504" spans="2:65" s="1" customFormat="1" ht="22.5" customHeight="1">
      <c r="B504" s="42"/>
      <c r="C504" s="277" t="s">
        <v>2534</v>
      </c>
      <c r="D504" s="277" t="s">
        <v>1079</v>
      </c>
      <c r="E504" s="278" t="s">
        <v>4721</v>
      </c>
      <c r="F504" s="279" t="s">
        <v>4722</v>
      </c>
      <c r="G504" s="280" t="s">
        <v>508</v>
      </c>
      <c r="H504" s="281">
        <v>671.14</v>
      </c>
      <c r="I504" s="282"/>
      <c r="J504" s="283">
        <f>ROUND(I504*H504,2)</f>
        <v>0</v>
      </c>
      <c r="K504" s="279" t="s">
        <v>21</v>
      </c>
      <c r="L504" s="284"/>
      <c r="M504" s="285" t="s">
        <v>21</v>
      </c>
      <c r="N504" s="286" t="s">
        <v>45</v>
      </c>
      <c r="O504" s="43"/>
      <c r="P504" s="212">
        <f>O504*H504</f>
        <v>0</v>
      </c>
      <c r="Q504" s="212">
        <v>3.8999999999999998E-3</v>
      </c>
      <c r="R504" s="212">
        <f>Q504*H504</f>
        <v>2.6174459999999997</v>
      </c>
      <c r="S504" s="212">
        <v>0</v>
      </c>
      <c r="T504" s="213">
        <f>S504*H504</f>
        <v>0</v>
      </c>
      <c r="AR504" s="25" t="s">
        <v>619</v>
      </c>
      <c r="AT504" s="25" t="s">
        <v>1079</v>
      </c>
      <c r="AU504" s="25" t="s">
        <v>84</v>
      </c>
      <c r="AY504" s="25" t="s">
        <v>308</v>
      </c>
      <c r="BE504" s="214">
        <f>IF(N504="základní",J504,0)</f>
        <v>0</v>
      </c>
      <c r="BF504" s="214">
        <f>IF(N504="snížená",J504,0)</f>
        <v>0</v>
      </c>
      <c r="BG504" s="214">
        <f>IF(N504="zákl. přenesená",J504,0)</f>
        <v>0</v>
      </c>
      <c r="BH504" s="214">
        <f>IF(N504="sníž. přenesená",J504,0)</f>
        <v>0</v>
      </c>
      <c r="BI504" s="214">
        <f>IF(N504="nulová",J504,0)</f>
        <v>0</v>
      </c>
      <c r="BJ504" s="25" t="s">
        <v>82</v>
      </c>
      <c r="BK504" s="214">
        <f>ROUND(I504*H504,2)</f>
        <v>0</v>
      </c>
      <c r="BL504" s="25" t="s">
        <v>375</v>
      </c>
      <c r="BM504" s="25" t="s">
        <v>5099</v>
      </c>
    </row>
    <row r="505" spans="2:65" s="1" customFormat="1" ht="40.5">
      <c r="B505" s="42"/>
      <c r="C505" s="64"/>
      <c r="D505" s="223" t="s">
        <v>1656</v>
      </c>
      <c r="E505" s="64"/>
      <c r="F505" s="292" t="s">
        <v>4724</v>
      </c>
      <c r="G505" s="64"/>
      <c r="H505" s="64"/>
      <c r="I505" s="173"/>
      <c r="J505" s="64"/>
      <c r="K505" s="64"/>
      <c r="L505" s="62"/>
      <c r="M505" s="291"/>
      <c r="N505" s="43"/>
      <c r="O505" s="43"/>
      <c r="P505" s="43"/>
      <c r="Q505" s="43"/>
      <c r="R505" s="43"/>
      <c r="S505" s="43"/>
      <c r="T505" s="79"/>
      <c r="AT505" s="25" t="s">
        <v>1656</v>
      </c>
      <c r="AU505" s="25" t="s">
        <v>84</v>
      </c>
    </row>
    <row r="506" spans="2:65" s="13" customFormat="1" ht="13.5">
      <c r="B506" s="233"/>
      <c r="C506" s="234"/>
      <c r="D506" s="246" t="s">
        <v>451</v>
      </c>
      <c r="E506" s="234"/>
      <c r="F506" s="257" t="s">
        <v>5100</v>
      </c>
      <c r="G506" s="234"/>
      <c r="H506" s="258">
        <v>671.14</v>
      </c>
      <c r="I506" s="238"/>
      <c r="J506" s="234"/>
      <c r="K506" s="234"/>
      <c r="L506" s="239"/>
      <c r="M506" s="240"/>
      <c r="N506" s="241"/>
      <c r="O506" s="241"/>
      <c r="P506" s="241"/>
      <c r="Q506" s="241"/>
      <c r="R506" s="241"/>
      <c r="S506" s="241"/>
      <c r="T506" s="242"/>
      <c r="AT506" s="243" t="s">
        <v>451</v>
      </c>
      <c r="AU506" s="243" t="s">
        <v>84</v>
      </c>
      <c r="AV506" s="13" t="s">
        <v>84</v>
      </c>
      <c r="AW506" s="13" t="s">
        <v>6</v>
      </c>
      <c r="AX506" s="13" t="s">
        <v>82</v>
      </c>
      <c r="AY506" s="243" t="s">
        <v>308</v>
      </c>
    </row>
    <row r="507" spans="2:65" s="1" customFormat="1" ht="22.5" customHeight="1">
      <c r="B507" s="42"/>
      <c r="C507" s="203" t="s">
        <v>2537</v>
      </c>
      <c r="D507" s="203" t="s">
        <v>311</v>
      </c>
      <c r="E507" s="204" t="s">
        <v>4726</v>
      </c>
      <c r="F507" s="205" t="s">
        <v>4727</v>
      </c>
      <c r="G507" s="206" t="s">
        <v>508</v>
      </c>
      <c r="H507" s="207">
        <v>583.6</v>
      </c>
      <c r="I507" s="208"/>
      <c r="J507" s="209">
        <f>ROUND(I507*H507,2)</f>
        <v>0</v>
      </c>
      <c r="K507" s="205" t="s">
        <v>315</v>
      </c>
      <c r="L507" s="62"/>
      <c r="M507" s="210" t="s">
        <v>21</v>
      </c>
      <c r="N507" s="211" t="s">
        <v>45</v>
      </c>
      <c r="O507" s="43"/>
      <c r="P507" s="212">
        <f>O507*H507</f>
        <v>0</v>
      </c>
      <c r="Q507" s="212">
        <v>0</v>
      </c>
      <c r="R507" s="212">
        <f>Q507*H507</f>
        <v>0</v>
      </c>
      <c r="S507" s="212">
        <v>0</v>
      </c>
      <c r="T507" s="213">
        <f>S507*H507</f>
        <v>0</v>
      </c>
      <c r="AR507" s="25" t="s">
        <v>375</v>
      </c>
      <c r="AT507" s="25" t="s">
        <v>311</v>
      </c>
      <c r="AU507" s="25" t="s">
        <v>84</v>
      </c>
      <c r="AY507" s="25" t="s">
        <v>308</v>
      </c>
      <c r="BE507" s="214">
        <f>IF(N507="základní",J507,0)</f>
        <v>0</v>
      </c>
      <c r="BF507" s="214">
        <f>IF(N507="snížená",J507,0)</f>
        <v>0</v>
      </c>
      <c r="BG507" s="214">
        <f>IF(N507="zákl. přenesená",J507,0)</f>
        <v>0</v>
      </c>
      <c r="BH507" s="214">
        <f>IF(N507="sníž. přenesená",J507,0)</f>
        <v>0</v>
      </c>
      <c r="BI507" s="214">
        <f>IF(N507="nulová",J507,0)</f>
        <v>0</v>
      </c>
      <c r="BJ507" s="25" t="s">
        <v>82</v>
      </c>
      <c r="BK507" s="214">
        <f>ROUND(I507*H507,2)</f>
        <v>0</v>
      </c>
      <c r="BL507" s="25" t="s">
        <v>375</v>
      </c>
      <c r="BM507" s="25" t="s">
        <v>5101</v>
      </c>
    </row>
    <row r="508" spans="2:65" s="1" customFormat="1" ht="22.5" customHeight="1">
      <c r="B508" s="42"/>
      <c r="C508" s="277" t="s">
        <v>2543</v>
      </c>
      <c r="D508" s="277" t="s">
        <v>1079</v>
      </c>
      <c r="E508" s="278" t="s">
        <v>4729</v>
      </c>
      <c r="F508" s="279" t="s">
        <v>4730</v>
      </c>
      <c r="G508" s="280" t="s">
        <v>508</v>
      </c>
      <c r="H508" s="281">
        <v>671.14</v>
      </c>
      <c r="I508" s="282"/>
      <c r="J508" s="283">
        <f>ROUND(I508*H508,2)</f>
        <v>0</v>
      </c>
      <c r="K508" s="279" t="s">
        <v>21</v>
      </c>
      <c r="L508" s="284"/>
      <c r="M508" s="285" t="s">
        <v>21</v>
      </c>
      <c r="N508" s="286" t="s">
        <v>45</v>
      </c>
      <c r="O508" s="43"/>
      <c r="P508" s="212">
        <f>O508*H508</f>
        <v>0</v>
      </c>
      <c r="Q508" s="212">
        <v>3.8999999999999998E-3</v>
      </c>
      <c r="R508" s="212">
        <f>Q508*H508</f>
        <v>2.6174459999999997</v>
      </c>
      <c r="S508" s="212">
        <v>0</v>
      </c>
      <c r="T508" s="213">
        <f>S508*H508</f>
        <v>0</v>
      </c>
      <c r="AR508" s="25" t="s">
        <v>619</v>
      </c>
      <c r="AT508" s="25" t="s">
        <v>1079</v>
      </c>
      <c r="AU508" s="25" t="s">
        <v>84</v>
      </c>
      <c r="AY508" s="25" t="s">
        <v>308</v>
      </c>
      <c r="BE508" s="214">
        <f>IF(N508="základní",J508,0)</f>
        <v>0</v>
      </c>
      <c r="BF508" s="214">
        <f>IF(N508="snížená",J508,0)</f>
        <v>0</v>
      </c>
      <c r="BG508" s="214">
        <f>IF(N508="zákl. přenesená",J508,0)</f>
        <v>0</v>
      </c>
      <c r="BH508" s="214">
        <f>IF(N508="sníž. přenesená",J508,0)</f>
        <v>0</v>
      </c>
      <c r="BI508" s="214">
        <f>IF(N508="nulová",J508,0)</f>
        <v>0</v>
      </c>
      <c r="BJ508" s="25" t="s">
        <v>82</v>
      </c>
      <c r="BK508" s="214">
        <f>ROUND(I508*H508,2)</f>
        <v>0</v>
      </c>
      <c r="BL508" s="25" t="s">
        <v>375</v>
      </c>
      <c r="BM508" s="25" t="s">
        <v>5102</v>
      </c>
    </row>
    <row r="509" spans="2:65" s="1" customFormat="1" ht="40.5">
      <c r="B509" s="42"/>
      <c r="C509" s="64"/>
      <c r="D509" s="223" t="s">
        <v>1656</v>
      </c>
      <c r="E509" s="64"/>
      <c r="F509" s="292" t="s">
        <v>4732</v>
      </c>
      <c r="G509" s="64"/>
      <c r="H509" s="64"/>
      <c r="I509" s="173"/>
      <c r="J509" s="64"/>
      <c r="K509" s="64"/>
      <c r="L509" s="62"/>
      <c r="M509" s="291"/>
      <c r="N509" s="43"/>
      <c r="O509" s="43"/>
      <c r="P509" s="43"/>
      <c r="Q509" s="43"/>
      <c r="R509" s="43"/>
      <c r="S509" s="43"/>
      <c r="T509" s="79"/>
      <c r="AT509" s="25" t="s">
        <v>1656</v>
      </c>
      <c r="AU509" s="25" t="s">
        <v>84</v>
      </c>
    </row>
    <row r="510" spans="2:65" s="13" customFormat="1" ht="13.5">
      <c r="B510" s="233"/>
      <c r="C510" s="234"/>
      <c r="D510" s="246" t="s">
        <v>451</v>
      </c>
      <c r="E510" s="234"/>
      <c r="F510" s="257" t="s">
        <v>5100</v>
      </c>
      <c r="G510" s="234"/>
      <c r="H510" s="258">
        <v>671.14</v>
      </c>
      <c r="I510" s="238"/>
      <c r="J510" s="234"/>
      <c r="K510" s="234"/>
      <c r="L510" s="239"/>
      <c r="M510" s="240"/>
      <c r="N510" s="241"/>
      <c r="O510" s="241"/>
      <c r="P510" s="241"/>
      <c r="Q510" s="241"/>
      <c r="R510" s="241"/>
      <c r="S510" s="241"/>
      <c r="T510" s="242"/>
      <c r="AT510" s="243" t="s">
        <v>451</v>
      </c>
      <c r="AU510" s="243" t="s">
        <v>84</v>
      </c>
      <c r="AV510" s="13" t="s">
        <v>84</v>
      </c>
      <c r="AW510" s="13" t="s">
        <v>6</v>
      </c>
      <c r="AX510" s="13" t="s">
        <v>82</v>
      </c>
      <c r="AY510" s="243" t="s">
        <v>308</v>
      </c>
    </row>
    <row r="511" spans="2:65" s="1" customFormat="1" ht="22.5" customHeight="1">
      <c r="B511" s="42"/>
      <c r="C511" s="203" t="s">
        <v>2546</v>
      </c>
      <c r="D511" s="203" t="s">
        <v>311</v>
      </c>
      <c r="E511" s="204" t="s">
        <v>4733</v>
      </c>
      <c r="F511" s="205" t="s">
        <v>4734</v>
      </c>
      <c r="G511" s="206" t="s">
        <v>508</v>
      </c>
      <c r="H511" s="207">
        <v>624.1</v>
      </c>
      <c r="I511" s="208"/>
      <c r="J511" s="209">
        <f>ROUND(I511*H511,2)</f>
        <v>0</v>
      </c>
      <c r="K511" s="205" t="s">
        <v>315</v>
      </c>
      <c r="L511" s="62"/>
      <c r="M511" s="210" t="s">
        <v>21</v>
      </c>
      <c r="N511" s="211" t="s">
        <v>45</v>
      </c>
      <c r="O511" s="43"/>
      <c r="P511" s="212">
        <f>O511*H511</f>
        <v>0</v>
      </c>
      <c r="Q511" s="212">
        <v>3.6000000000000002E-4</v>
      </c>
      <c r="R511" s="212">
        <f>Q511*H511</f>
        <v>0.22467600000000001</v>
      </c>
      <c r="S511" s="212">
        <v>0</v>
      </c>
      <c r="T511" s="213">
        <f>S511*H511</f>
        <v>0</v>
      </c>
      <c r="AR511" s="25" t="s">
        <v>375</v>
      </c>
      <c r="AT511" s="25" t="s">
        <v>311</v>
      </c>
      <c r="AU511" s="25" t="s">
        <v>84</v>
      </c>
      <c r="AY511" s="25" t="s">
        <v>308</v>
      </c>
      <c r="BE511" s="214">
        <f>IF(N511="základní",J511,0)</f>
        <v>0</v>
      </c>
      <c r="BF511" s="214">
        <f>IF(N511="snížená",J511,0)</f>
        <v>0</v>
      </c>
      <c r="BG511" s="214">
        <f>IF(N511="zákl. přenesená",J511,0)</f>
        <v>0</v>
      </c>
      <c r="BH511" s="214">
        <f>IF(N511="sníž. přenesená",J511,0)</f>
        <v>0</v>
      </c>
      <c r="BI511" s="214">
        <f>IF(N511="nulová",J511,0)</f>
        <v>0</v>
      </c>
      <c r="BJ511" s="25" t="s">
        <v>82</v>
      </c>
      <c r="BK511" s="214">
        <f>ROUND(I511*H511,2)</f>
        <v>0</v>
      </c>
      <c r="BL511" s="25" t="s">
        <v>375</v>
      </c>
      <c r="BM511" s="25" t="s">
        <v>5103</v>
      </c>
    </row>
    <row r="512" spans="2:65" s="13" customFormat="1" ht="13.5">
      <c r="B512" s="233"/>
      <c r="C512" s="234"/>
      <c r="D512" s="246" t="s">
        <v>451</v>
      </c>
      <c r="E512" s="256" t="s">
        <v>21</v>
      </c>
      <c r="F512" s="257" t="s">
        <v>5104</v>
      </c>
      <c r="G512" s="234"/>
      <c r="H512" s="258">
        <v>624.1</v>
      </c>
      <c r="I512" s="238"/>
      <c r="J512" s="234"/>
      <c r="K512" s="234"/>
      <c r="L512" s="239"/>
      <c r="M512" s="240"/>
      <c r="N512" s="241"/>
      <c r="O512" s="241"/>
      <c r="P512" s="241"/>
      <c r="Q512" s="241"/>
      <c r="R512" s="241"/>
      <c r="S512" s="241"/>
      <c r="T512" s="242"/>
      <c r="AT512" s="243" t="s">
        <v>451</v>
      </c>
      <c r="AU512" s="243" t="s">
        <v>84</v>
      </c>
      <c r="AV512" s="13" t="s">
        <v>84</v>
      </c>
      <c r="AW512" s="13" t="s">
        <v>37</v>
      </c>
      <c r="AX512" s="13" t="s">
        <v>82</v>
      </c>
      <c r="AY512" s="243" t="s">
        <v>308</v>
      </c>
    </row>
    <row r="513" spans="2:65" s="1" customFormat="1" ht="22.5" customHeight="1">
      <c r="B513" s="42"/>
      <c r="C513" s="277" t="s">
        <v>2552</v>
      </c>
      <c r="D513" s="277" t="s">
        <v>1079</v>
      </c>
      <c r="E513" s="278" t="s">
        <v>4737</v>
      </c>
      <c r="F513" s="279" t="s">
        <v>4738</v>
      </c>
      <c r="G513" s="280" t="s">
        <v>508</v>
      </c>
      <c r="H513" s="281">
        <v>717.71500000000003</v>
      </c>
      <c r="I513" s="282"/>
      <c r="J513" s="283">
        <f>ROUND(I513*H513,2)</f>
        <v>0</v>
      </c>
      <c r="K513" s="279" t="s">
        <v>21</v>
      </c>
      <c r="L513" s="284"/>
      <c r="M513" s="285" t="s">
        <v>21</v>
      </c>
      <c r="N513" s="286" t="s">
        <v>45</v>
      </c>
      <c r="O513" s="43"/>
      <c r="P513" s="212">
        <f>O513*H513</f>
        <v>0</v>
      </c>
      <c r="Q513" s="212">
        <v>3.8999999999999998E-3</v>
      </c>
      <c r="R513" s="212">
        <f>Q513*H513</f>
        <v>2.7990884999999999</v>
      </c>
      <c r="S513" s="212">
        <v>0</v>
      </c>
      <c r="T513" s="213">
        <f>S513*H513</f>
        <v>0</v>
      </c>
      <c r="AR513" s="25" t="s">
        <v>619</v>
      </c>
      <c r="AT513" s="25" t="s">
        <v>1079</v>
      </c>
      <c r="AU513" s="25" t="s">
        <v>84</v>
      </c>
      <c r="AY513" s="25" t="s">
        <v>308</v>
      </c>
      <c r="BE513" s="214">
        <f>IF(N513="základní",J513,0)</f>
        <v>0</v>
      </c>
      <c r="BF513" s="214">
        <f>IF(N513="snížená",J513,0)</f>
        <v>0</v>
      </c>
      <c r="BG513" s="214">
        <f>IF(N513="zákl. přenesená",J513,0)</f>
        <v>0</v>
      </c>
      <c r="BH513" s="214">
        <f>IF(N513="sníž. přenesená",J513,0)</f>
        <v>0</v>
      </c>
      <c r="BI513" s="214">
        <f>IF(N513="nulová",J513,0)</f>
        <v>0</v>
      </c>
      <c r="BJ513" s="25" t="s">
        <v>82</v>
      </c>
      <c r="BK513" s="214">
        <f>ROUND(I513*H513,2)</f>
        <v>0</v>
      </c>
      <c r="BL513" s="25" t="s">
        <v>375</v>
      </c>
      <c r="BM513" s="25" t="s">
        <v>5105</v>
      </c>
    </row>
    <row r="514" spans="2:65" s="1" customFormat="1" ht="40.5">
      <c r="B514" s="42"/>
      <c r="C514" s="64"/>
      <c r="D514" s="223" t="s">
        <v>1656</v>
      </c>
      <c r="E514" s="64"/>
      <c r="F514" s="292" t="s">
        <v>4740</v>
      </c>
      <c r="G514" s="64"/>
      <c r="H514" s="64"/>
      <c r="I514" s="173"/>
      <c r="J514" s="64"/>
      <c r="K514" s="64"/>
      <c r="L514" s="62"/>
      <c r="M514" s="291"/>
      <c r="N514" s="43"/>
      <c r="O514" s="43"/>
      <c r="P514" s="43"/>
      <c r="Q514" s="43"/>
      <c r="R514" s="43"/>
      <c r="S514" s="43"/>
      <c r="T514" s="79"/>
      <c r="AT514" s="25" t="s">
        <v>1656</v>
      </c>
      <c r="AU514" s="25" t="s">
        <v>84</v>
      </c>
    </row>
    <row r="515" spans="2:65" s="13" customFormat="1" ht="13.5">
      <c r="B515" s="233"/>
      <c r="C515" s="234"/>
      <c r="D515" s="246" t="s">
        <v>451</v>
      </c>
      <c r="E515" s="234"/>
      <c r="F515" s="257" t="s">
        <v>5106</v>
      </c>
      <c r="G515" s="234"/>
      <c r="H515" s="258">
        <v>717.71500000000003</v>
      </c>
      <c r="I515" s="238"/>
      <c r="J515" s="234"/>
      <c r="K515" s="234"/>
      <c r="L515" s="239"/>
      <c r="M515" s="240"/>
      <c r="N515" s="241"/>
      <c r="O515" s="241"/>
      <c r="P515" s="241"/>
      <c r="Q515" s="241"/>
      <c r="R515" s="241"/>
      <c r="S515" s="241"/>
      <c r="T515" s="242"/>
      <c r="AT515" s="243" t="s">
        <v>451</v>
      </c>
      <c r="AU515" s="243" t="s">
        <v>84</v>
      </c>
      <c r="AV515" s="13" t="s">
        <v>84</v>
      </c>
      <c r="AW515" s="13" t="s">
        <v>6</v>
      </c>
      <c r="AX515" s="13" t="s">
        <v>82</v>
      </c>
      <c r="AY515" s="243" t="s">
        <v>308</v>
      </c>
    </row>
    <row r="516" spans="2:65" s="1" customFormat="1" ht="31.5" customHeight="1">
      <c r="B516" s="42"/>
      <c r="C516" s="203" t="s">
        <v>2555</v>
      </c>
      <c r="D516" s="203" t="s">
        <v>311</v>
      </c>
      <c r="E516" s="204" t="s">
        <v>4742</v>
      </c>
      <c r="F516" s="205" t="s">
        <v>4743</v>
      </c>
      <c r="G516" s="206" t="s">
        <v>508</v>
      </c>
      <c r="H516" s="207">
        <v>541.9</v>
      </c>
      <c r="I516" s="208"/>
      <c r="J516" s="209">
        <f>ROUND(I516*H516,2)</f>
        <v>0</v>
      </c>
      <c r="K516" s="205" t="s">
        <v>315</v>
      </c>
      <c r="L516" s="62"/>
      <c r="M516" s="210" t="s">
        <v>21</v>
      </c>
      <c r="N516" s="211" t="s">
        <v>45</v>
      </c>
      <c r="O516" s="43"/>
      <c r="P516" s="212">
        <f>O516*H516</f>
        <v>0</v>
      </c>
      <c r="Q516" s="212">
        <v>0</v>
      </c>
      <c r="R516" s="212">
        <f>Q516*H516</f>
        <v>0</v>
      </c>
      <c r="S516" s="212">
        <v>0</v>
      </c>
      <c r="T516" s="213">
        <f>S516*H516</f>
        <v>0</v>
      </c>
      <c r="AR516" s="25" t="s">
        <v>375</v>
      </c>
      <c r="AT516" s="25" t="s">
        <v>311</v>
      </c>
      <c r="AU516" s="25" t="s">
        <v>84</v>
      </c>
      <c r="AY516" s="25" t="s">
        <v>308</v>
      </c>
      <c r="BE516" s="214">
        <f>IF(N516="základní",J516,0)</f>
        <v>0</v>
      </c>
      <c r="BF516" s="214">
        <f>IF(N516="snížená",J516,0)</f>
        <v>0</v>
      </c>
      <c r="BG516" s="214">
        <f>IF(N516="zákl. přenesená",J516,0)</f>
        <v>0</v>
      </c>
      <c r="BH516" s="214">
        <f>IF(N516="sníž. přenesená",J516,0)</f>
        <v>0</v>
      </c>
      <c r="BI516" s="214">
        <f>IF(N516="nulová",J516,0)</f>
        <v>0</v>
      </c>
      <c r="BJ516" s="25" t="s">
        <v>82</v>
      </c>
      <c r="BK516" s="214">
        <f>ROUND(I516*H516,2)</f>
        <v>0</v>
      </c>
      <c r="BL516" s="25" t="s">
        <v>375</v>
      </c>
      <c r="BM516" s="25" t="s">
        <v>5107</v>
      </c>
    </row>
    <row r="517" spans="2:65" s="13" customFormat="1" ht="13.5">
      <c r="B517" s="233"/>
      <c r="C517" s="234"/>
      <c r="D517" s="246" t="s">
        <v>451</v>
      </c>
      <c r="E517" s="256" t="s">
        <v>21</v>
      </c>
      <c r="F517" s="257" t="s">
        <v>5108</v>
      </c>
      <c r="G517" s="234"/>
      <c r="H517" s="258">
        <v>541.9</v>
      </c>
      <c r="I517" s="238"/>
      <c r="J517" s="234"/>
      <c r="K517" s="234"/>
      <c r="L517" s="239"/>
      <c r="M517" s="240"/>
      <c r="N517" s="241"/>
      <c r="O517" s="241"/>
      <c r="P517" s="241"/>
      <c r="Q517" s="241"/>
      <c r="R517" s="241"/>
      <c r="S517" s="241"/>
      <c r="T517" s="242"/>
      <c r="AT517" s="243" t="s">
        <v>451</v>
      </c>
      <c r="AU517" s="243" t="s">
        <v>84</v>
      </c>
      <c r="AV517" s="13" t="s">
        <v>84</v>
      </c>
      <c r="AW517" s="13" t="s">
        <v>37</v>
      </c>
      <c r="AX517" s="13" t="s">
        <v>82</v>
      </c>
      <c r="AY517" s="243" t="s">
        <v>308</v>
      </c>
    </row>
    <row r="518" spans="2:65" s="1" customFormat="1" ht="22.5" customHeight="1">
      <c r="B518" s="42"/>
      <c r="C518" s="277" t="s">
        <v>2558</v>
      </c>
      <c r="D518" s="277" t="s">
        <v>1079</v>
      </c>
      <c r="E518" s="278" t="s">
        <v>4745</v>
      </c>
      <c r="F518" s="279" t="s">
        <v>4746</v>
      </c>
      <c r="G518" s="280" t="s">
        <v>4354</v>
      </c>
      <c r="H518" s="281">
        <v>292.64299999999997</v>
      </c>
      <c r="I518" s="282"/>
      <c r="J518" s="283">
        <f>ROUND(I518*H518,2)</f>
        <v>0</v>
      </c>
      <c r="K518" s="279" t="s">
        <v>315</v>
      </c>
      <c r="L518" s="284"/>
      <c r="M518" s="285" t="s">
        <v>21</v>
      </c>
      <c r="N518" s="286" t="s">
        <v>45</v>
      </c>
      <c r="O518" s="43"/>
      <c r="P518" s="212">
        <f>O518*H518</f>
        <v>0</v>
      </c>
      <c r="Q518" s="212">
        <v>1E-3</v>
      </c>
      <c r="R518" s="212">
        <f>Q518*H518</f>
        <v>0.29264299999999999</v>
      </c>
      <c r="S518" s="212">
        <v>0</v>
      </c>
      <c r="T518" s="213">
        <f>S518*H518</f>
        <v>0</v>
      </c>
      <c r="AR518" s="25" t="s">
        <v>619</v>
      </c>
      <c r="AT518" s="25" t="s">
        <v>1079</v>
      </c>
      <c r="AU518" s="25" t="s">
        <v>84</v>
      </c>
      <c r="AY518" s="25" t="s">
        <v>308</v>
      </c>
      <c r="BE518" s="214">
        <f>IF(N518="základní",J518,0)</f>
        <v>0</v>
      </c>
      <c r="BF518" s="214">
        <f>IF(N518="snížená",J518,0)</f>
        <v>0</v>
      </c>
      <c r="BG518" s="214">
        <f>IF(N518="zákl. přenesená",J518,0)</f>
        <v>0</v>
      </c>
      <c r="BH518" s="214">
        <f>IF(N518="sníž. přenesená",J518,0)</f>
        <v>0</v>
      </c>
      <c r="BI518" s="214">
        <f>IF(N518="nulová",J518,0)</f>
        <v>0</v>
      </c>
      <c r="BJ518" s="25" t="s">
        <v>82</v>
      </c>
      <c r="BK518" s="214">
        <f>ROUND(I518*H518,2)</f>
        <v>0</v>
      </c>
      <c r="BL518" s="25" t="s">
        <v>375</v>
      </c>
      <c r="BM518" s="25" t="s">
        <v>5109</v>
      </c>
    </row>
    <row r="519" spans="2:65" s="13" customFormat="1" ht="13.5">
      <c r="B519" s="233"/>
      <c r="C519" s="234"/>
      <c r="D519" s="246" t="s">
        <v>451</v>
      </c>
      <c r="E519" s="234"/>
      <c r="F519" s="257" t="s">
        <v>5110</v>
      </c>
      <c r="G519" s="234"/>
      <c r="H519" s="258">
        <v>292.64299999999997</v>
      </c>
      <c r="I519" s="238"/>
      <c r="J519" s="234"/>
      <c r="K519" s="234"/>
      <c r="L519" s="239"/>
      <c r="M519" s="240"/>
      <c r="N519" s="241"/>
      <c r="O519" s="241"/>
      <c r="P519" s="241"/>
      <c r="Q519" s="241"/>
      <c r="R519" s="241"/>
      <c r="S519" s="241"/>
      <c r="T519" s="242"/>
      <c r="AT519" s="243" t="s">
        <v>451</v>
      </c>
      <c r="AU519" s="243" t="s">
        <v>84</v>
      </c>
      <c r="AV519" s="13" t="s">
        <v>84</v>
      </c>
      <c r="AW519" s="13" t="s">
        <v>6</v>
      </c>
      <c r="AX519" s="13" t="s">
        <v>82</v>
      </c>
      <c r="AY519" s="243" t="s">
        <v>308</v>
      </c>
    </row>
    <row r="520" spans="2:65" s="1" customFormat="1" ht="22.5" customHeight="1">
      <c r="B520" s="42"/>
      <c r="C520" s="203" t="s">
        <v>2561</v>
      </c>
      <c r="D520" s="203" t="s">
        <v>311</v>
      </c>
      <c r="E520" s="204" t="s">
        <v>4749</v>
      </c>
      <c r="F520" s="205" t="s">
        <v>4750</v>
      </c>
      <c r="G520" s="206" t="s">
        <v>538</v>
      </c>
      <c r="H520" s="207">
        <v>318</v>
      </c>
      <c r="I520" s="208"/>
      <c r="J520" s="209">
        <f>ROUND(I520*H520,2)</f>
        <v>0</v>
      </c>
      <c r="K520" s="205" t="s">
        <v>315</v>
      </c>
      <c r="L520" s="62"/>
      <c r="M520" s="210" t="s">
        <v>21</v>
      </c>
      <c r="N520" s="211" t="s">
        <v>45</v>
      </c>
      <c r="O520" s="43"/>
      <c r="P520" s="212">
        <f>O520*H520</f>
        <v>0</v>
      </c>
      <c r="Q520" s="212">
        <v>4.6999999999999999E-4</v>
      </c>
      <c r="R520" s="212">
        <f>Q520*H520</f>
        <v>0.14945999999999998</v>
      </c>
      <c r="S520" s="212">
        <v>0</v>
      </c>
      <c r="T520" s="213">
        <f>S520*H520</f>
        <v>0</v>
      </c>
      <c r="AR520" s="25" t="s">
        <v>375</v>
      </c>
      <c r="AT520" s="25" t="s">
        <v>311</v>
      </c>
      <c r="AU520" s="25" t="s">
        <v>84</v>
      </c>
      <c r="AY520" s="25" t="s">
        <v>308</v>
      </c>
      <c r="BE520" s="214">
        <f>IF(N520="základní",J520,0)</f>
        <v>0</v>
      </c>
      <c r="BF520" s="214">
        <f>IF(N520="snížená",J520,0)</f>
        <v>0</v>
      </c>
      <c r="BG520" s="214">
        <f>IF(N520="zákl. přenesená",J520,0)</f>
        <v>0</v>
      </c>
      <c r="BH520" s="214">
        <f>IF(N520="sníž. přenesená",J520,0)</f>
        <v>0</v>
      </c>
      <c r="BI520" s="214">
        <f>IF(N520="nulová",J520,0)</f>
        <v>0</v>
      </c>
      <c r="BJ520" s="25" t="s">
        <v>82</v>
      </c>
      <c r="BK520" s="214">
        <f>ROUND(I520*H520,2)</f>
        <v>0</v>
      </c>
      <c r="BL520" s="25" t="s">
        <v>375</v>
      </c>
      <c r="BM520" s="25" t="s">
        <v>5111</v>
      </c>
    </row>
    <row r="521" spans="2:65" s="1" customFormat="1" ht="22.5" customHeight="1">
      <c r="B521" s="42"/>
      <c r="C521" s="277" t="s">
        <v>2564</v>
      </c>
      <c r="D521" s="277" t="s">
        <v>1079</v>
      </c>
      <c r="E521" s="278" t="s">
        <v>4729</v>
      </c>
      <c r="F521" s="279" t="s">
        <v>4730</v>
      </c>
      <c r="G521" s="280" t="s">
        <v>508</v>
      </c>
      <c r="H521" s="281">
        <v>174.9</v>
      </c>
      <c r="I521" s="282"/>
      <c r="J521" s="283">
        <f>ROUND(I521*H521,2)</f>
        <v>0</v>
      </c>
      <c r="K521" s="279" t="s">
        <v>21</v>
      </c>
      <c r="L521" s="284"/>
      <c r="M521" s="285" t="s">
        <v>21</v>
      </c>
      <c r="N521" s="286" t="s">
        <v>45</v>
      </c>
      <c r="O521" s="43"/>
      <c r="P521" s="212">
        <f>O521*H521</f>
        <v>0</v>
      </c>
      <c r="Q521" s="212">
        <v>3.8999999999999998E-3</v>
      </c>
      <c r="R521" s="212">
        <f>Q521*H521</f>
        <v>0.68210999999999999</v>
      </c>
      <c r="S521" s="212">
        <v>0</v>
      </c>
      <c r="T521" s="213">
        <f>S521*H521</f>
        <v>0</v>
      </c>
      <c r="AR521" s="25" t="s">
        <v>619</v>
      </c>
      <c r="AT521" s="25" t="s">
        <v>1079</v>
      </c>
      <c r="AU521" s="25" t="s">
        <v>84</v>
      </c>
      <c r="AY521" s="25" t="s">
        <v>308</v>
      </c>
      <c r="BE521" s="214">
        <f>IF(N521="základní",J521,0)</f>
        <v>0</v>
      </c>
      <c r="BF521" s="214">
        <f>IF(N521="snížená",J521,0)</f>
        <v>0</v>
      </c>
      <c r="BG521" s="214">
        <f>IF(N521="zákl. přenesená",J521,0)</f>
        <v>0</v>
      </c>
      <c r="BH521" s="214">
        <f>IF(N521="sníž. přenesená",J521,0)</f>
        <v>0</v>
      </c>
      <c r="BI521" s="214">
        <f>IF(N521="nulová",J521,0)</f>
        <v>0</v>
      </c>
      <c r="BJ521" s="25" t="s">
        <v>82</v>
      </c>
      <c r="BK521" s="214">
        <f>ROUND(I521*H521,2)</f>
        <v>0</v>
      </c>
      <c r="BL521" s="25" t="s">
        <v>375</v>
      </c>
      <c r="BM521" s="25" t="s">
        <v>5112</v>
      </c>
    </row>
    <row r="522" spans="2:65" s="13" customFormat="1" ht="13.5">
      <c r="B522" s="233"/>
      <c r="C522" s="234"/>
      <c r="D522" s="246" t="s">
        <v>451</v>
      </c>
      <c r="E522" s="234"/>
      <c r="F522" s="257" t="s">
        <v>5113</v>
      </c>
      <c r="G522" s="234"/>
      <c r="H522" s="258">
        <v>174.9</v>
      </c>
      <c r="I522" s="238"/>
      <c r="J522" s="234"/>
      <c r="K522" s="234"/>
      <c r="L522" s="239"/>
      <c r="M522" s="240"/>
      <c r="N522" s="241"/>
      <c r="O522" s="241"/>
      <c r="P522" s="241"/>
      <c r="Q522" s="241"/>
      <c r="R522" s="241"/>
      <c r="S522" s="241"/>
      <c r="T522" s="242"/>
      <c r="AT522" s="243" t="s">
        <v>451</v>
      </c>
      <c r="AU522" s="243" t="s">
        <v>84</v>
      </c>
      <c r="AV522" s="13" t="s">
        <v>84</v>
      </c>
      <c r="AW522" s="13" t="s">
        <v>6</v>
      </c>
      <c r="AX522" s="13" t="s">
        <v>82</v>
      </c>
      <c r="AY522" s="243" t="s">
        <v>308</v>
      </c>
    </row>
    <row r="523" spans="2:65" s="1" customFormat="1" ht="31.5" customHeight="1">
      <c r="B523" s="42"/>
      <c r="C523" s="203" t="s">
        <v>2566</v>
      </c>
      <c r="D523" s="203" t="s">
        <v>311</v>
      </c>
      <c r="E523" s="204" t="s">
        <v>4756</v>
      </c>
      <c r="F523" s="205" t="s">
        <v>4757</v>
      </c>
      <c r="G523" s="206" t="s">
        <v>508</v>
      </c>
      <c r="H523" s="207">
        <v>279.7</v>
      </c>
      <c r="I523" s="208"/>
      <c r="J523" s="209">
        <f>ROUND(I523*H523,2)</f>
        <v>0</v>
      </c>
      <c r="K523" s="205" t="s">
        <v>21</v>
      </c>
      <c r="L523" s="62"/>
      <c r="M523" s="210" t="s">
        <v>21</v>
      </c>
      <c r="N523" s="211" t="s">
        <v>45</v>
      </c>
      <c r="O523" s="43"/>
      <c r="P523" s="212">
        <f>O523*H523</f>
        <v>0</v>
      </c>
      <c r="Q523" s="212">
        <v>9.3999999999999997E-4</v>
      </c>
      <c r="R523" s="212">
        <f>Q523*H523</f>
        <v>0.26291799999999999</v>
      </c>
      <c r="S523" s="212">
        <v>0</v>
      </c>
      <c r="T523" s="213">
        <f>S523*H523</f>
        <v>0</v>
      </c>
      <c r="AR523" s="25" t="s">
        <v>375</v>
      </c>
      <c r="AT523" s="25" t="s">
        <v>311</v>
      </c>
      <c r="AU523" s="25" t="s">
        <v>84</v>
      </c>
      <c r="AY523" s="25" t="s">
        <v>308</v>
      </c>
      <c r="BE523" s="214">
        <f>IF(N523="základní",J523,0)</f>
        <v>0</v>
      </c>
      <c r="BF523" s="214">
        <f>IF(N523="snížená",J523,0)</f>
        <v>0</v>
      </c>
      <c r="BG523" s="214">
        <f>IF(N523="zákl. přenesená",J523,0)</f>
        <v>0</v>
      </c>
      <c r="BH523" s="214">
        <f>IF(N523="sníž. přenesená",J523,0)</f>
        <v>0</v>
      </c>
      <c r="BI523" s="214">
        <f>IF(N523="nulová",J523,0)</f>
        <v>0</v>
      </c>
      <c r="BJ523" s="25" t="s">
        <v>82</v>
      </c>
      <c r="BK523" s="214">
        <f>ROUND(I523*H523,2)</f>
        <v>0</v>
      </c>
      <c r="BL523" s="25" t="s">
        <v>375</v>
      </c>
      <c r="BM523" s="25" t="s">
        <v>5114</v>
      </c>
    </row>
    <row r="524" spans="2:65" s="13" customFormat="1" ht="13.5">
      <c r="B524" s="233"/>
      <c r="C524" s="234"/>
      <c r="D524" s="223" t="s">
        <v>451</v>
      </c>
      <c r="E524" s="235" t="s">
        <v>21</v>
      </c>
      <c r="F524" s="236" t="s">
        <v>5115</v>
      </c>
      <c r="G524" s="234"/>
      <c r="H524" s="237">
        <v>160.1</v>
      </c>
      <c r="I524" s="238"/>
      <c r="J524" s="234"/>
      <c r="K524" s="234"/>
      <c r="L524" s="239"/>
      <c r="M524" s="240"/>
      <c r="N524" s="241"/>
      <c r="O524" s="241"/>
      <c r="P524" s="241"/>
      <c r="Q524" s="241"/>
      <c r="R524" s="241"/>
      <c r="S524" s="241"/>
      <c r="T524" s="242"/>
      <c r="AT524" s="243" t="s">
        <v>451</v>
      </c>
      <c r="AU524" s="243" t="s">
        <v>84</v>
      </c>
      <c r="AV524" s="13" t="s">
        <v>84</v>
      </c>
      <c r="AW524" s="13" t="s">
        <v>37</v>
      </c>
      <c r="AX524" s="13" t="s">
        <v>74</v>
      </c>
      <c r="AY524" s="243" t="s">
        <v>308</v>
      </c>
    </row>
    <row r="525" spans="2:65" s="13" customFormat="1" ht="13.5">
      <c r="B525" s="233"/>
      <c r="C525" s="234"/>
      <c r="D525" s="223" t="s">
        <v>451</v>
      </c>
      <c r="E525" s="235" t="s">
        <v>21</v>
      </c>
      <c r="F525" s="236" t="s">
        <v>5116</v>
      </c>
      <c r="G525" s="234"/>
      <c r="H525" s="237">
        <v>119.6</v>
      </c>
      <c r="I525" s="238"/>
      <c r="J525" s="234"/>
      <c r="K525" s="234"/>
      <c r="L525" s="239"/>
      <c r="M525" s="240"/>
      <c r="N525" s="241"/>
      <c r="O525" s="241"/>
      <c r="P525" s="241"/>
      <c r="Q525" s="241"/>
      <c r="R525" s="241"/>
      <c r="S525" s="241"/>
      <c r="T525" s="242"/>
      <c r="AT525" s="243" t="s">
        <v>451</v>
      </c>
      <c r="AU525" s="243" t="s">
        <v>84</v>
      </c>
      <c r="AV525" s="13" t="s">
        <v>84</v>
      </c>
      <c r="AW525" s="13" t="s">
        <v>37</v>
      </c>
      <c r="AX525" s="13" t="s">
        <v>74</v>
      </c>
      <c r="AY525" s="243" t="s">
        <v>308</v>
      </c>
    </row>
    <row r="526" spans="2:65" s="14" customFormat="1" ht="13.5">
      <c r="B526" s="244"/>
      <c r="C526" s="245"/>
      <c r="D526" s="246" t="s">
        <v>451</v>
      </c>
      <c r="E526" s="247" t="s">
        <v>21</v>
      </c>
      <c r="F526" s="248" t="s">
        <v>459</v>
      </c>
      <c r="G526" s="245"/>
      <c r="H526" s="249">
        <v>279.7</v>
      </c>
      <c r="I526" s="250"/>
      <c r="J526" s="245"/>
      <c r="K526" s="245"/>
      <c r="L526" s="251"/>
      <c r="M526" s="252"/>
      <c r="N526" s="253"/>
      <c r="O526" s="253"/>
      <c r="P526" s="253"/>
      <c r="Q526" s="253"/>
      <c r="R526" s="253"/>
      <c r="S526" s="253"/>
      <c r="T526" s="254"/>
      <c r="AT526" s="255" t="s">
        <v>451</v>
      </c>
      <c r="AU526" s="255" t="s">
        <v>84</v>
      </c>
      <c r="AV526" s="14" t="s">
        <v>327</v>
      </c>
      <c r="AW526" s="14" t="s">
        <v>37</v>
      </c>
      <c r="AX526" s="14" t="s">
        <v>82</v>
      </c>
      <c r="AY526" s="255" t="s">
        <v>308</v>
      </c>
    </row>
    <row r="527" spans="2:65" s="1" customFormat="1" ht="31.5" customHeight="1">
      <c r="B527" s="42"/>
      <c r="C527" s="203" t="s">
        <v>2569</v>
      </c>
      <c r="D527" s="203" t="s">
        <v>311</v>
      </c>
      <c r="E527" s="204" t="s">
        <v>4761</v>
      </c>
      <c r="F527" s="205" t="s">
        <v>4762</v>
      </c>
      <c r="G527" s="206" t="s">
        <v>508</v>
      </c>
      <c r="H527" s="207">
        <v>119.6</v>
      </c>
      <c r="I527" s="208"/>
      <c r="J527" s="209">
        <f>ROUND(I527*H527,2)</f>
        <v>0</v>
      </c>
      <c r="K527" s="205" t="s">
        <v>21</v>
      </c>
      <c r="L527" s="62"/>
      <c r="M527" s="210" t="s">
        <v>21</v>
      </c>
      <c r="N527" s="211" t="s">
        <v>45</v>
      </c>
      <c r="O527" s="43"/>
      <c r="P527" s="212">
        <f>O527*H527</f>
        <v>0</v>
      </c>
      <c r="Q527" s="212">
        <v>9.3999999999999997E-4</v>
      </c>
      <c r="R527" s="212">
        <f>Q527*H527</f>
        <v>0.112424</v>
      </c>
      <c r="S527" s="212">
        <v>0</v>
      </c>
      <c r="T527" s="213">
        <f>S527*H527</f>
        <v>0</v>
      </c>
      <c r="AR527" s="25" t="s">
        <v>375</v>
      </c>
      <c r="AT527" s="25" t="s">
        <v>311</v>
      </c>
      <c r="AU527" s="25" t="s">
        <v>84</v>
      </c>
      <c r="AY527" s="25" t="s">
        <v>308</v>
      </c>
      <c r="BE527" s="214">
        <f>IF(N527="základní",J527,0)</f>
        <v>0</v>
      </c>
      <c r="BF527" s="214">
        <f>IF(N527="snížená",J527,0)</f>
        <v>0</v>
      </c>
      <c r="BG527" s="214">
        <f>IF(N527="zákl. přenesená",J527,0)</f>
        <v>0</v>
      </c>
      <c r="BH527" s="214">
        <f>IF(N527="sníž. přenesená",J527,0)</f>
        <v>0</v>
      </c>
      <c r="BI527" s="214">
        <f>IF(N527="nulová",J527,0)</f>
        <v>0</v>
      </c>
      <c r="BJ527" s="25" t="s">
        <v>82</v>
      </c>
      <c r="BK527" s="214">
        <f>ROUND(I527*H527,2)</f>
        <v>0</v>
      </c>
      <c r="BL527" s="25" t="s">
        <v>375</v>
      </c>
      <c r="BM527" s="25" t="s">
        <v>5117</v>
      </c>
    </row>
    <row r="528" spans="2:65" s="13" customFormat="1" ht="13.5">
      <c r="B528" s="233"/>
      <c r="C528" s="234"/>
      <c r="D528" s="246" t="s">
        <v>451</v>
      </c>
      <c r="E528" s="256" t="s">
        <v>21</v>
      </c>
      <c r="F528" s="257" t="s">
        <v>5118</v>
      </c>
      <c r="G528" s="234"/>
      <c r="H528" s="258">
        <v>119.6</v>
      </c>
      <c r="I528" s="238"/>
      <c r="J528" s="234"/>
      <c r="K528" s="234"/>
      <c r="L528" s="239"/>
      <c r="M528" s="240"/>
      <c r="N528" s="241"/>
      <c r="O528" s="241"/>
      <c r="P528" s="241"/>
      <c r="Q528" s="241"/>
      <c r="R528" s="241"/>
      <c r="S528" s="241"/>
      <c r="T528" s="242"/>
      <c r="AT528" s="243" t="s">
        <v>451</v>
      </c>
      <c r="AU528" s="243" t="s">
        <v>84</v>
      </c>
      <c r="AV528" s="13" t="s">
        <v>84</v>
      </c>
      <c r="AW528" s="13" t="s">
        <v>37</v>
      </c>
      <c r="AX528" s="13" t="s">
        <v>82</v>
      </c>
      <c r="AY528" s="243" t="s">
        <v>308</v>
      </c>
    </row>
    <row r="529" spans="2:65" s="1" customFormat="1" ht="22.5" customHeight="1">
      <c r="B529" s="42"/>
      <c r="C529" s="203" t="s">
        <v>2572</v>
      </c>
      <c r="D529" s="203" t="s">
        <v>311</v>
      </c>
      <c r="E529" s="204" t="s">
        <v>4765</v>
      </c>
      <c r="F529" s="205" t="s">
        <v>4766</v>
      </c>
      <c r="G529" s="206" t="s">
        <v>719</v>
      </c>
      <c r="H529" s="207">
        <v>61.576999999999998</v>
      </c>
      <c r="I529" s="208"/>
      <c r="J529" s="209">
        <f>ROUND(I529*H529,2)</f>
        <v>0</v>
      </c>
      <c r="K529" s="205" t="s">
        <v>315</v>
      </c>
      <c r="L529" s="62"/>
      <c r="M529" s="210" t="s">
        <v>21</v>
      </c>
      <c r="N529" s="211" t="s">
        <v>45</v>
      </c>
      <c r="O529" s="43"/>
      <c r="P529" s="212">
        <f>O529*H529</f>
        <v>0</v>
      </c>
      <c r="Q529" s="212">
        <v>0</v>
      </c>
      <c r="R529" s="212">
        <f>Q529*H529</f>
        <v>0</v>
      </c>
      <c r="S529" s="212">
        <v>0</v>
      </c>
      <c r="T529" s="213">
        <f>S529*H529</f>
        <v>0</v>
      </c>
      <c r="AR529" s="25" t="s">
        <v>375</v>
      </c>
      <c r="AT529" s="25" t="s">
        <v>311</v>
      </c>
      <c r="AU529" s="25" t="s">
        <v>84</v>
      </c>
      <c r="AY529" s="25" t="s">
        <v>308</v>
      </c>
      <c r="BE529" s="214">
        <f>IF(N529="základní",J529,0)</f>
        <v>0</v>
      </c>
      <c r="BF529" s="214">
        <f>IF(N529="snížená",J529,0)</f>
        <v>0</v>
      </c>
      <c r="BG529" s="214">
        <f>IF(N529="zákl. přenesená",J529,0)</f>
        <v>0</v>
      </c>
      <c r="BH529" s="214">
        <f>IF(N529="sníž. přenesená",J529,0)</f>
        <v>0</v>
      </c>
      <c r="BI529" s="214">
        <f>IF(N529="nulová",J529,0)</f>
        <v>0</v>
      </c>
      <c r="BJ529" s="25" t="s">
        <v>82</v>
      </c>
      <c r="BK529" s="214">
        <f>ROUND(I529*H529,2)</f>
        <v>0</v>
      </c>
      <c r="BL529" s="25" t="s">
        <v>375</v>
      </c>
      <c r="BM529" s="25" t="s">
        <v>5119</v>
      </c>
    </row>
    <row r="530" spans="2:65" s="11" customFormat="1" ht="29.85" customHeight="1">
      <c r="B530" s="186"/>
      <c r="C530" s="187"/>
      <c r="D530" s="200" t="s">
        <v>73</v>
      </c>
      <c r="E530" s="201" t="s">
        <v>2499</v>
      </c>
      <c r="F530" s="201" t="s">
        <v>2500</v>
      </c>
      <c r="G530" s="187"/>
      <c r="H530" s="187"/>
      <c r="I530" s="190"/>
      <c r="J530" s="202">
        <f>BK530</f>
        <v>0</v>
      </c>
      <c r="K530" s="187"/>
      <c r="L530" s="192"/>
      <c r="M530" s="193"/>
      <c r="N530" s="194"/>
      <c r="O530" s="194"/>
      <c r="P530" s="195">
        <f>SUM(P531:P543)</f>
        <v>0</v>
      </c>
      <c r="Q530" s="194"/>
      <c r="R530" s="195">
        <f>SUM(R531:R543)</f>
        <v>4.8519788000000004</v>
      </c>
      <c r="S530" s="194"/>
      <c r="T530" s="196">
        <f>SUM(T531:T543)</f>
        <v>0</v>
      </c>
      <c r="AR530" s="197" t="s">
        <v>84</v>
      </c>
      <c r="AT530" s="198" t="s">
        <v>73</v>
      </c>
      <c r="AU530" s="198" t="s">
        <v>82</v>
      </c>
      <c r="AY530" s="197" t="s">
        <v>308</v>
      </c>
      <c r="BK530" s="199">
        <f>SUM(BK531:BK543)</f>
        <v>0</v>
      </c>
    </row>
    <row r="531" spans="2:65" s="1" customFormat="1" ht="31.5" customHeight="1">
      <c r="B531" s="42"/>
      <c r="C531" s="203" t="s">
        <v>2577</v>
      </c>
      <c r="D531" s="203" t="s">
        <v>311</v>
      </c>
      <c r="E531" s="204" t="s">
        <v>4768</v>
      </c>
      <c r="F531" s="205" t="s">
        <v>4769</v>
      </c>
      <c r="G531" s="206" t="s">
        <v>508</v>
      </c>
      <c r="H531" s="207">
        <v>381.8</v>
      </c>
      <c r="I531" s="208"/>
      <c r="J531" s="209">
        <f>ROUND(I531*H531,2)</f>
        <v>0</v>
      </c>
      <c r="K531" s="205" t="s">
        <v>315</v>
      </c>
      <c r="L531" s="62"/>
      <c r="M531" s="210" t="s">
        <v>21</v>
      </c>
      <c r="N531" s="211" t="s">
        <v>45</v>
      </c>
      <c r="O531" s="43"/>
      <c r="P531" s="212">
        <f>O531*H531</f>
        <v>0</v>
      </c>
      <c r="Q531" s="212">
        <v>5.8E-4</v>
      </c>
      <c r="R531" s="212">
        <f>Q531*H531</f>
        <v>0.221444</v>
      </c>
      <c r="S531" s="212">
        <v>0</v>
      </c>
      <c r="T531" s="213">
        <f>S531*H531</f>
        <v>0</v>
      </c>
      <c r="AR531" s="25" t="s">
        <v>375</v>
      </c>
      <c r="AT531" s="25" t="s">
        <v>311</v>
      </c>
      <c r="AU531" s="25" t="s">
        <v>84</v>
      </c>
      <c r="AY531" s="25" t="s">
        <v>308</v>
      </c>
      <c r="BE531" s="214">
        <f>IF(N531="základní",J531,0)</f>
        <v>0</v>
      </c>
      <c r="BF531" s="214">
        <f>IF(N531="snížená",J531,0)</f>
        <v>0</v>
      </c>
      <c r="BG531" s="214">
        <f>IF(N531="zákl. přenesená",J531,0)</f>
        <v>0</v>
      </c>
      <c r="BH531" s="214">
        <f>IF(N531="sníž. přenesená",J531,0)</f>
        <v>0</v>
      </c>
      <c r="BI531" s="214">
        <f>IF(N531="nulová",J531,0)</f>
        <v>0</v>
      </c>
      <c r="BJ531" s="25" t="s">
        <v>82</v>
      </c>
      <c r="BK531" s="214">
        <f>ROUND(I531*H531,2)</f>
        <v>0</v>
      </c>
      <c r="BL531" s="25" t="s">
        <v>375</v>
      </c>
      <c r="BM531" s="25" t="s">
        <v>5120</v>
      </c>
    </row>
    <row r="532" spans="2:65" s="1" customFormat="1" ht="22.5" customHeight="1">
      <c r="B532" s="42"/>
      <c r="C532" s="277" t="s">
        <v>2582</v>
      </c>
      <c r="D532" s="277" t="s">
        <v>1079</v>
      </c>
      <c r="E532" s="278" t="s">
        <v>4771</v>
      </c>
      <c r="F532" s="279" t="s">
        <v>4772</v>
      </c>
      <c r="G532" s="280" t="s">
        <v>508</v>
      </c>
      <c r="H532" s="281">
        <v>389.43599999999998</v>
      </c>
      <c r="I532" s="282"/>
      <c r="J532" s="283">
        <f>ROUND(I532*H532,2)</f>
        <v>0</v>
      </c>
      <c r="K532" s="279" t="s">
        <v>315</v>
      </c>
      <c r="L532" s="284"/>
      <c r="M532" s="285" t="s">
        <v>21</v>
      </c>
      <c r="N532" s="286" t="s">
        <v>45</v>
      </c>
      <c r="O532" s="43"/>
      <c r="P532" s="212">
        <f>O532*H532</f>
        <v>0</v>
      </c>
      <c r="Q532" s="212">
        <v>6.0000000000000001E-3</v>
      </c>
      <c r="R532" s="212">
        <f>Q532*H532</f>
        <v>2.3366159999999998</v>
      </c>
      <c r="S532" s="212">
        <v>0</v>
      </c>
      <c r="T532" s="213">
        <f>S532*H532</f>
        <v>0</v>
      </c>
      <c r="AR532" s="25" t="s">
        <v>619</v>
      </c>
      <c r="AT532" s="25" t="s">
        <v>1079</v>
      </c>
      <c r="AU532" s="25" t="s">
        <v>84</v>
      </c>
      <c r="AY532" s="25" t="s">
        <v>308</v>
      </c>
      <c r="BE532" s="214">
        <f>IF(N532="základní",J532,0)</f>
        <v>0</v>
      </c>
      <c r="BF532" s="214">
        <f>IF(N532="snížená",J532,0)</f>
        <v>0</v>
      </c>
      <c r="BG532" s="214">
        <f>IF(N532="zákl. přenesená",J532,0)</f>
        <v>0</v>
      </c>
      <c r="BH532" s="214">
        <f>IF(N532="sníž. přenesená",J532,0)</f>
        <v>0</v>
      </c>
      <c r="BI532" s="214">
        <f>IF(N532="nulová",J532,0)</f>
        <v>0</v>
      </c>
      <c r="BJ532" s="25" t="s">
        <v>82</v>
      </c>
      <c r="BK532" s="214">
        <f>ROUND(I532*H532,2)</f>
        <v>0</v>
      </c>
      <c r="BL532" s="25" t="s">
        <v>375</v>
      </c>
      <c r="BM532" s="25" t="s">
        <v>5121</v>
      </c>
    </row>
    <row r="533" spans="2:65" s="1" customFormat="1" ht="27">
      <c r="B533" s="42"/>
      <c r="C533" s="64"/>
      <c r="D533" s="223" t="s">
        <v>1656</v>
      </c>
      <c r="E533" s="64"/>
      <c r="F533" s="292" t="s">
        <v>2550</v>
      </c>
      <c r="G533" s="64"/>
      <c r="H533" s="64"/>
      <c r="I533" s="173"/>
      <c r="J533" s="64"/>
      <c r="K533" s="64"/>
      <c r="L533" s="62"/>
      <c r="M533" s="291"/>
      <c r="N533" s="43"/>
      <c r="O533" s="43"/>
      <c r="P533" s="43"/>
      <c r="Q533" s="43"/>
      <c r="R533" s="43"/>
      <c r="S533" s="43"/>
      <c r="T533" s="79"/>
      <c r="AT533" s="25" t="s">
        <v>1656</v>
      </c>
      <c r="AU533" s="25" t="s">
        <v>84</v>
      </c>
    </row>
    <row r="534" spans="2:65" s="13" customFormat="1" ht="13.5">
      <c r="B534" s="233"/>
      <c r="C534" s="234"/>
      <c r="D534" s="246" t="s">
        <v>451</v>
      </c>
      <c r="E534" s="234"/>
      <c r="F534" s="257" t="s">
        <v>5122</v>
      </c>
      <c r="G534" s="234"/>
      <c r="H534" s="258">
        <v>389.43599999999998</v>
      </c>
      <c r="I534" s="238"/>
      <c r="J534" s="234"/>
      <c r="K534" s="234"/>
      <c r="L534" s="239"/>
      <c r="M534" s="240"/>
      <c r="N534" s="241"/>
      <c r="O534" s="241"/>
      <c r="P534" s="241"/>
      <c r="Q534" s="241"/>
      <c r="R534" s="241"/>
      <c r="S534" s="241"/>
      <c r="T534" s="242"/>
      <c r="AT534" s="243" t="s">
        <v>451</v>
      </c>
      <c r="AU534" s="243" t="s">
        <v>84</v>
      </c>
      <c r="AV534" s="13" t="s">
        <v>84</v>
      </c>
      <c r="AW534" s="13" t="s">
        <v>6</v>
      </c>
      <c r="AX534" s="13" t="s">
        <v>82</v>
      </c>
      <c r="AY534" s="243" t="s">
        <v>308</v>
      </c>
    </row>
    <row r="535" spans="2:65" s="1" customFormat="1" ht="22.5" customHeight="1">
      <c r="B535" s="42"/>
      <c r="C535" s="203" t="s">
        <v>2589</v>
      </c>
      <c r="D535" s="203" t="s">
        <v>311</v>
      </c>
      <c r="E535" s="204" t="s">
        <v>4775</v>
      </c>
      <c r="F535" s="205" t="s">
        <v>4776</v>
      </c>
      <c r="G535" s="206" t="s">
        <v>508</v>
      </c>
      <c r="H535" s="207">
        <v>381.8</v>
      </c>
      <c r="I535" s="208"/>
      <c r="J535" s="209">
        <f>ROUND(I535*H535,2)</f>
        <v>0</v>
      </c>
      <c r="K535" s="205" t="s">
        <v>315</v>
      </c>
      <c r="L535" s="62"/>
      <c r="M535" s="210" t="s">
        <v>21</v>
      </c>
      <c r="N535" s="211" t="s">
        <v>45</v>
      </c>
      <c r="O535" s="43"/>
      <c r="P535" s="212">
        <f>O535*H535</f>
        <v>0</v>
      </c>
      <c r="Q535" s="212">
        <v>5.8E-4</v>
      </c>
      <c r="R535" s="212">
        <f>Q535*H535</f>
        <v>0.221444</v>
      </c>
      <c r="S535" s="212">
        <v>0</v>
      </c>
      <c r="T535" s="213">
        <f>S535*H535</f>
        <v>0</v>
      </c>
      <c r="AR535" s="25" t="s">
        <v>375</v>
      </c>
      <c r="AT535" s="25" t="s">
        <v>311</v>
      </c>
      <c r="AU535" s="25" t="s">
        <v>84</v>
      </c>
      <c r="AY535" s="25" t="s">
        <v>308</v>
      </c>
      <c r="BE535" s="214">
        <f>IF(N535="základní",J535,0)</f>
        <v>0</v>
      </c>
      <c r="BF535" s="214">
        <f>IF(N535="snížená",J535,0)</f>
        <v>0</v>
      </c>
      <c r="BG535" s="214">
        <f>IF(N535="zákl. přenesená",J535,0)</f>
        <v>0</v>
      </c>
      <c r="BH535" s="214">
        <f>IF(N535="sníž. přenesená",J535,0)</f>
        <v>0</v>
      </c>
      <c r="BI535" s="214">
        <f>IF(N535="nulová",J535,0)</f>
        <v>0</v>
      </c>
      <c r="BJ535" s="25" t="s">
        <v>82</v>
      </c>
      <c r="BK535" s="214">
        <f>ROUND(I535*H535,2)</f>
        <v>0</v>
      </c>
      <c r="BL535" s="25" t="s">
        <v>375</v>
      </c>
      <c r="BM535" s="25" t="s">
        <v>5123</v>
      </c>
    </row>
    <row r="536" spans="2:65" s="1" customFormat="1" ht="22.5" customHeight="1">
      <c r="B536" s="42"/>
      <c r="C536" s="277" t="s">
        <v>2592</v>
      </c>
      <c r="D536" s="277" t="s">
        <v>1079</v>
      </c>
      <c r="E536" s="278" t="s">
        <v>4778</v>
      </c>
      <c r="F536" s="279" t="s">
        <v>4779</v>
      </c>
      <c r="G536" s="280" t="s">
        <v>449</v>
      </c>
      <c r="H536" s="281">
        <v>19.09</v>
      </c>
      <c r="I536" s="282"/>
      <c r="J536" s="283">
        <f>ROUND(I536*H536,2)</f>
        <v>0</v>
      </c>
      <c r="K536" s="279" t="s">
        <v>315</v>
      </c>
      <c r="L536" s="284"/>
      <c r="M536" s="285" t="s">
        <v>21</v>
      </c>
      <c r="N536" s="286" t="s">
        <v>45</v>
      </c>
      <c r="O536" s="43"/>
      <c r="P536" s="212">
        <f>O536*H536</f>
        <v>0</v>
      </c>
      <c r="Q536" s="212">
        <v>2.5000000000000001E-2</v>
      </c>
      <c r="R536" s="212">
        <f>Q536*H536</f>
        <v>0.47725000000000001</v>
      </c>
      <c r="S536" s="212">
        <v>0</v>
      </c>
      <c r="T536" s="213">
        <f>S536*H536</f>
        <v>0</v>
      </c>
      <c r="AR536" s="25" t="s">
        <v>619</v>
      </c>
      <c r="AT536" s="25" t="s">
        <v>1079</v>
      </c>
      <c r="AU536" s="25" t="s">
        <v>84</v>
      </c>
      <c r="AY536" s="25" t="s">
        <v>308</v>
      </c>
      <c r="BE536" s="214">
        <f>IF(N536="základní",J536,0)</f>
        <v>0</v>
      </c>
      <c r="BF536" s="214">
        <f>IF(N536="snížená",J536,0)</f>
        <v>0</v>
      </c>
      <c r="BG536" s="214">
        <f>IF(N536="zákl. přenesená",J536,0)</f>
        <v>0</v>
      </c>
      <c r="BH536" s="214">
        <f>IF(N536="sníž. přenesená",J536,0)</f>
        <v>0</v>
      </c>
      <c r="BI536" s="214">
        <f>IF(N536="nulová",J536,0)</f>
        <v>0</v>
      </c>
      <c r="BJ536" s="25" t="s">
        <v>82</v>
      </c>
      <c r="BK536" s="214">
        <f>ROUND(I536*H536,2)</f>
        <v>0</v>
      </c>
      <c r="BL536" s="25" t="s">
        <v>375</v>
      </c>
      <c r="BM536" s="25" t="s">
        <v>5124</v>
      </c>
    </row>
    <row r="537" spans="2:65" s="13" customFormat="1" ht="13.5">
      <c r="B537" s="233"/>
      <c r="C537" s="234"/>
      <c r="D537" s="246" t="s">
        <v>451</v>
      </c>
      <c r="E537" s="256" t="s">
        <v>21</v>
      </c>
      <c r="F537" s="257" t="s">
        <v>5125</v>
      </c>
      <c r="G537" s="234"/>
      <c r="H537" s="258">
        <v>19.09</v>
      </c>
      <c r="I537" s="238"/>
      <c r="J537" s="234"/>
      <c r="K537" s="234"/>
      <c r="L537" s="239"/>
      <c r="M537" s="240"/>
      <c r="N537" s="241"/>
      <c r="O537" s="241"/>
      <c r="P537" s="241"/>
      <c r="Q537" s="241"/>
      <c r="R537" s="241"/>
      <c r="S537" s="241"/>
      <c r="T537" s="242"/>
      <c r="AT537" s="243" t="s">
        <v>451</v>
      </c>
      <c r="AU537" s="243" t="s">
        <v>84</v>
      </c>
      <c r="AV537" s="13" t="s">
        <v>84</v>
      </c>
      <c r="AW537" s="13" t="s">
        <v>37</v>
      </c>
      <c r="AX537" s="13" t="s">
        <v>82</v>
      </c>
      <c r="AY537" s="243" t="s">
        <v>308</v>
      </c>
    </row>
    <row r="538" spans="2:65" s="1" customFormat="1" ht="31.5" customHeight="1">
      <c r="B538" s="42"/>
      <c r="C538" s="203" t="s">
        <v>266</v>
      </c>
      <c r="D538" s="203" t="s">
        <v>311</v>
      </c>
      <c r="E538" s="204" t="s">
        <v>4842</v>
      </c>
      <c r="F538" s="205" t="s">
        <v>4843</v>
      </c>
      <c r="G538" s="206" t="s">
        <v>508</v>
      </c>
      <c r="H538" s="207">
        <v>119.6</v>
      </c>
      <c r="I538" s="208"/>
      <c r="J538" s="209">
        <f>ROUND(I538*H538,2)</f>
        <v>0</v>
      </c>
      <c r="K538" s="205" t="s">
        <v>21</v>
      </c>
      <c r="L538" s="62"/>
      <c r="M538" s="210" t="s">
        <v>21</v>
      </c>
      <c r="N538" s="211" t="s">
        <v>45</v>
      </c>
      <c r="O538" s="43"/>
      <c r="P538" s="212">
        <f>O538*H538</f>
        <v>0</v>
      </c>
      <c r="Q538" s="212">
        <v>6.0000000000000001E-3</v>
      </c>
      <c r="R538" s="212">
        <f>Q538*H538</f>
        <v>0.71760000000000002</v>
      </c>
      <c r="S538" s="212">
        <v>0</v>
      </c>
      <c r="T538" s="213">
        <f>S538*H538</f>
        <v>0</v>
      </c>
      <c r="AR538" s="25" t="s">
        <v>375</v>
      </c>
      <c r="AT538" s="25" t="s">
        <v>311</v>
      </c>
      <c r="AU538" s="25" t="s">
        <v>84</v>
      </c>
      <c r="AY538" s="25" t="s">
        <v>308</v>
      </c>
      <c r="BE538" s="214">
        <f>IF(N538="základní",J538,0)</f>
        <v>0</v>
      </c>
      <c r="BF538" s="214">
        <f>IF(N538="snížená",J538,0)</f>
        <v>0</v>
      </c>
      <c r="BG538" s="214">
        <f>IF(N538="zákl. přenesená",J538,0)</f>
        <v>0</v>
      </c>
      <c r="BH538" s="214">
        <f>IF(N538="sníž. přenesená",J538,0)</f>
        <v>0</v>
      </c>
      <c r="BI538" s="214">
        <f>IF(N538="nulová",J538,0)</f>
        <v>0</v>
      </c>
      <c r="BJ538" s="25" t="s">
        <v>82</v>
      </c>
      <c r="BK538" s="214">
        <f>ROUND(I538*H538,2)</f>
        <v>0</v>
      </c>
      <c r="BL538" s="25" t="s">
        <v>375</v>
      </c>
      <c r="BM538" s="25" t="s">
        <v>5126</v>
      </c>
    </row>
    <row r="539" spans="2:65" s="1" customFormat="1" ht="22.5" customHeight="1">
      <c r="B539" s="42"/>
      <c r="C539" s="277" t="s">
        <v>269</v>
      </c>
      <c r="D539" s="277" t="s">
        <v>1079</v>
      </c>
      <c r="E539" s="278" t="s">
        <v>5002</v>
      </c>
      <c r="F539" s="279" t="s">
        <v>5003</v>
      </c>
      <c r="G539" s="280" t="s">
        <v>508</v>
      </c>
      <c r="H539" s="281">
        <v>121.992</v>
      </c>
      <c r="I539" s="282"/>
      <c r="J539" s="283">
        <f>ROUND(I539*H539,2)</f>
        <v>0</v>
      </c>
      <c r="K539" s="279" t="s">
        <v>315</v>
      </c>
      <c r="L539" s="284"/>
      <c r="M539" s="285" t="s">
        <v>21</v>
      </c>
      <c r="N539" s="286" t="s">
        <v>45</v>
      </c>
      <c r="O539" s="43"/>
      <c r="P539" s="212">
        <f>O539*H539</f>
        <v>0</v>
      </c>
      <c r="Q539" s="212">
        <v>2.3999999999999998E-3</v>
      </c>
      <c r="R539" s="212">
        <f>Q539*H539</f>
        <v>0.29278080000000001</v>
      </c>
      <c r="S539" s="212">
        <v>0</v>
      </c>
      <c r="T539" s="213">
        <f>S539*H539</f>
        <v>0</v>
      </c>
      <c r="AR539" s="25" t="s">
        <v>619</v>
      </c>
      <c r="AT539" s="25" t="s">
        <v>1079</v>
      </c>
      <c r="AU539" s="25" t="s">
        <v>84</v>
      </c>
      <c r="AY539" s="25" t="s">
        <v>308</v>
      </c>
      <c r="BE539" s="214">
        <f>IF(N539="základní",J539,0)</f>
        <v>0</v>
      </c>
      <c r="BF539" s="214">
        <f>IF(N539="snížená",J539,0)</f>
        <v>0</v>
      </c>
      <c r="BG539" s="214">
        <f>IF(N539="zákl. přenesená",J539,0)</f>
        <v>0</v>
      </c>
      <c r="BH539" s="214">
        <f>IF(N539="sníž. přenesená",J539,0)</f>
        <v>0</v>
      </c>
      <c r="BI539" s="214">
        <f>IF(N539="nulová",J539,0)</f>
        <v>0</v>
      </c>
      <c r="BJ539" s="25" t="s">
        <v>82</v>
      </c>
      <c r="BK539" s="214">
        <f>ROUND(I539*H539,2)</f>
        <v>0</v>
      </c>
      <c r="BL539" s="25" t="s">
        <v>375</v>
      </c>
      <c r="BM539" s="25" t="s">
        <v>5127</v>
      </c>
    </row>
    <row r="540" spans="2:65" s="1" customFormat="1" ht="27">
      <c r="B540" s="42"/>
      <c r="C540" s="64"/>
      <c r="D540" s="223" t="s">
        <v>1656</v>
      </c>
      <c r="E540" s="64"/>
      <c r="F540" s="292" t="s">
        <v>2550</v>
      </c>
      <c r="G540" s="64"/>
      <c r="H540" s="64"/>
      <c r="I540" s="173"/>
      <c r="J540" s="64"/>
      <c r="K540" s="64"/>
      <c r="L540" s="62"/>
      <c r="M540" s="291"/>
      <c r="N540" s="43"/>
      <c r="O540" s="43"/>
      <c r="P540" s="43"/>
      <c r="Q540" s="43"/>
      <c r="R540" s="43"/>
      <c r="S540" s="43"/>
      <c r="T540" s="79"/>
      <c r="AT540" s="25" t="s">
        <v>1656</v>
      </c>
      <c r="AU540" s="25" t="s">
        <v>84</v>
      </c>
    </row>
    <row r="541" spans="2:65" s="13" customFormat="1" ht="13.5">
      <c r="B541" s="233"/>
      <c r="C541" s="234"/>
      <c r="D541" s="246" t="s">
        <v>451</v>
      </c>
      <c r="E541" s="234"/>
      <c r="F541" s="257" t="s">
        <v>5128</v>
      </c>
      <c r="G541" s="234"/>
      <c r="H541" s="258">
        <v>121.992</v>
      </c>
      <c r="I541" s="238"/>
      <c r="J541" s="234"/>
      <c r="K541" s="234"/>
      <c r="L541" s="239"/>
      <c r="M541" s="240"/>
      <c r="N541" s="241"/>
      <c r="O541" s="241"/>
      <c r="P541" s="241"/>
      <c r="Q541" s="241"/>
      <c r="R541" s="241"/>
      <c r="S541" s="241"/>
      <c r="T541" s="242"/>
      <c r="AT541" s="243" t="s">
        <v>451</v>
      </c>
      <c r="AU541" s="243" t="s">
        <v>84</v>
      </c>
      <c r="AV541" s="13" t="s">
        <v>84</v>
      </c>
      <c r="AW541" s="13" t="s">
        <v>6</v>
      </c>
      <c r="AX541" s="13" t="s">
        <v>82</v>
      </c>
      <c r="AY541" s="243" t="s">
        <v>308</v>
      </c>
    </row>
    <row r="542" spans="2:65" s="1" customFormat="1" ht="22.5" customHeight="1">
      <c r="B542" s="42"/>
      <c r="C542" s="203" t="s">
        <v>2603</v>
      </c>
      <c r="D542" s="203" t="s">
        <v>311</v>
      </c>
      <c r="E542" s="204" t="s">
        <v>4620</v>
      </c>
      <c r="F542" s="205" t="s">
        <v>5129</v>
      </c>
      <c r="G542" s="206" t="s">
        <v>508</v>
      </c>
      <c r="H542" s="207">
        <v>119.6</v>
      </c>
      <c r="I542" s="208"/>
      <c r="J542" s="209">
        <f>ROUND(I542*H542,2)</f>
        <v>0</v>
      </c>
      <c r="K542" s="205" t="s">
        <v>21</v>
      </c>
      <c r="L542" s="62"/>
      <c r="M542" s="210" t="s">
        <v>21</v>
      </c>
      <c r="N542" s="211" t="s">
        <v>45</v>
      </c>
      <c r="O542" s="43"/>
      <c r="P542" s="212">
        <f>O542*H542</f>
        <v>0</v>
      </c>
      <c r="Q542" s="212">
        <v>4.8900000000000002E-3</v>
      </c>
      <c r="R542" s="212">
        <f>Q542*H542</f>
        <v>0.58484400000000003</v>
      </c>
      <c r="S542" s="212">
        <v>0</v>
      </c>
      <c r="T542" s="213">
        <f>S542*H542</f>
        <v>0</v>
      </c>
      <c r="AR542" s="25" t="s">
        <v>375</v>
      </c>
      <c r="AT542" s="25" t="s">
        <v>311</v>
      </c>
      <c r="AU542" s="25" t="s">
        <v>84</v>
      </c>
      <c r="AY542" s="25" t="s">
        <v>308</v>
      </c>
      <c r="BE542" s="214">
        <f>IF(N542="základní",J542,0)</f>
        <v>0</v>
      </c>
      <c r="BF542" s="214">
        <f>IF(N542="snížená",J542,0)</f>
        <v>0</v>
      </c>
      <c r="BG542" s="214">
        <f>IF(N542="zákl. přenesená",J542,0)</f>
        <v>0</v>
      </c>
      <c r="BH542" s="214">
        <f>IF(N542="sníž. přenesená",J542,0)</f>
        <v>0</v>
      </c>
      <c r="BI542" s="214">
        <f>IF(N542="nulová",J542,0)</f>
        <v>0</v>
      </c>
      <c r="BJ542" s="25" t="s">
        <v>82</v>
      </c>
      <c r="BK542" s="214">
        <f>ROUND(I542*H542,2)</f>
        <v>0</v>
      </c>
      <c r="BL542" s="25" t="s">
        <v>375</v>
      </c>
      <c r="BM542" s="25" t="s">
        <v>5130</v>
      </c>
    </row>
    <row r="543" spans="2:65" s="1" customFormat="1" ht="22.5" customHeight="1">
      <c r="B543" s="42"/>
      <c r="C543" s="203" t="s">
        <v>2609</v>
      </c>
      <c r="D543" s="203" t="s">
        <v>311</v>
      </c>
      <c r="E543" s="204" t="s">
        <v>2604</v>
      </c>
      <c r="F543" s="205" t="s">
        <v>2605</v>
      </c>
      <c r="G543" s="206" t="s">
        <v>719</v>
      </c>
      <c r="H543" s="207">
        <v>4.2670000000000003</v>
      </c>
      <c r="I543" s="208"/>
      <c r="J543" s="209">
        <f>ROUND(I543*H543,2)</f>
        <v>0</v>
      </c>
      <c r="K543" s="205" t="s">
        <v>315</v>
      </c>
      <c r="L543" s="62"/>
      <c r="M543" s="210" t="s">
        <v>21</v>
      </c>
      <c r="N543" s="211" t="s">
        <v>45</v>
      </c>
      <c r="O543" s="43"/>
      <c r="P543" s="212">
        <f>O543*H543</f>
        <v>0</v>
      </c>
      <c r="Q543" s="212">
        <v>0</v>
      </c>
      <c r="R543" s="212">
        <f>Q543*H543</f>
        <v>0</v>
      </c>
      <c r="S543" s="212">
        <v>0</v>
      </c>
      <c r="T543" s="213">
        <f>S543*H543</f>
        <v>0</v>
      </c>
      <c r="AR543" s="25" t="s">
        <v>375</v>
      </c>
      <c r="AT543" s="25" t="s">
        <v>311</v>
      </c>
      <c r="AU543" s="25" t="s">
        <v>84</v>
      </c>
      <c r="AY543" s="25" t="s">
        <v>308</v>
      </c>
      <c r="BE543" s="214">
        <f>IF(N543="základní",J543,0)</f>
        <v>0</v>
      </c>
      <c r="BF543" s="214">
        <f>IF(N543="snížená",J543,0)</f>
        <v>0</v>
      </c>
      <c r="BG543" s="214">
        <f>IF(N543="zákl. přenesená",J543,0)</f>
        <v>0</v>
      </c>
      <c r="BH543" s="214">
        <f>IF(N543="sníž. přenesená",J543,0)</f>
        <v>0</v>
      </c>
      <c r="BI543" s="214">
        <f>IF(N543="nulová",J543,0)</f>
        <v>0</v>
      </c>
      <c r="BJ543" s="25" t="s">
        <v>82</v>
      </c>
      <c r="BK543" s="214">
        <f>ROUND(I543*H543,2)</f>
        <v>0</v>
      </c>
      <c r="BL543" s="25" t="s">
        <v>375</v>
      </c>
      <c r="BM543" s="25" t="s">
        <v>5131</v>
      </c>
    </row>
    <row r="544" spans="2:65" s="11" customFormat="1" ht="37.35" customHeight="1">
      <c r="B544" s="186"/>
      <c r="C544" s="187"/>
      <c r="D544" s="188" t="s">
        <v>73</v>
      </c>
      <c r="E544" s="189" t="s">
        <v>5132</v>
      </c>
      <c r="F544" s="189" t="s">
        <v>5133</v>
      </c>
      <c r="G544" s="187"/>
      <c r="H544" s="187"/>
      <c r="I544" s="190"/>
      <c r="J544" s="191">
        <f>BK544</f>
        <v>0</v>
      </c>
      <c r="K544" s="187"/>
      <c r="L544" s="192"/>
      <c r="M544" s="193"/>
      <c r="N544" s="194"/>
      <c r="O544" s="194"/>
      <c r="P544" s="195">
        <f>P545+P573</f>
        <v>0</v>
      </c>
      <c r="Q544" s="194"/>
      <c r="R544" s="195">
        <f>R545+R573</f>
        <v>17.349863499999998</v>
      </c>
      <c r="S544" s="194"/>
      <c r="T544" s="196">
        <f>T545+T573</f>
        <v>0</v>
      </c>
      <c r="AR544" s="197" t="s">
        <v>84</v>
      </c>
      <c r="AT544" s="198" t="s">
        <v>73</v>
      </c>
      <c r="AU544" s="198" t="s">
        <v>74</v>
      </c>
      <c r="AY544" s="197" t="s">
        <v>308</v>
      </c>
      <c r="BK544" s="199">
        <f>BK545+BK573</f>
        <v>0</v>
      </c>
    </row>
    <row r="545" spans="2:65" s="11" customFormat="1" ht="19.899999999999999" customHeight="1">
      <c r="B545" s="186"/>
      <c r="C545" s="187"/>
      <c r="D545" s="200" t="s">
        <v>73</v>
      </c>
      <c r="E545" s="201" t="s">
        <v>4702</v>
      </c>
      <c r="F545" s="201" t="s">
        <v>4703</v>
      </c>
      <c r="G545" s="187"/>
      <c r="H545" s="187"/>
      <c r="I545" s="190"/>
      <c r="J545" s="202">
        <f>BK545</f>
        <v>0</v>
      </c>
      <c r="K545" s="187"/>
      <c r="L545" s="192"/>
      <c r="M545" s="193"/>
      <c r="N545" s="194"/>
      <c r="O545" s="194"/>
      <c r="P545" s="195">
        <f>SUM(P546:P572)</f>
        <v>0</v>
      </c>
      <c r="Q545" s="194"/>
      <c r="R545" s="195">
        <f>SUM(R546:R572)</f>
        <v>11.0182875</v>
      </c>
      <c r="S545" s="194"/>
      <c r="T545" s="196">
        <f>SUM(T546:T572)</f>
        <v>0</v>
      </c>
      <c r="AR545" s="197" t="s">
        <v>84</v>
      </c>
      <c r="AT545" s="198" t="s">
        <v>73</v>
      </c>
      <c r="AU545" s="198" t="s">
        <v>82</v>
      </c>
      <c r="AY545" s="197" t="s">
        <v>308</v>
      </c>
      <c r="BK545" s="199">
        <f>SUM(BK546:BK572)</f>
        <v>0</v>
      </c>
    </row>
    <row r="546" spans="2:65" s="1" customFormat="1" ht="22.5" customHeight="1">
      <c r="B546" s="42"/>
      <c r="C546" s="203" t="s">
        <v>2614</v>
      </c>
      <c r="D546" s="203" t="s">
        <v>311</v>
      </c>
      <c r="E546" s="204" t="s">
        <v>4717</v>
      </c>
      <c r="F546" s="205" t="s">
        <v>4718</v>
      </c>
      <c r="G546" s="206" t="s">
        <v>508</v>
      </c>
      <c r="H546" s="207">
        <v>498.6</v>
      </c>
      <c r="I546" s="208"/>
      <c r="J546" s="209">
        <f>ROUND(I546*H546,2)</f>
        <v>0</v>
      </c>
      <c r="K546" s="205" t="s">
        <v>315</v>
      </c>
      <c r="L546" s="62"/>
      <c r="M546" s="210" t="s">
        <v>21</v>
      </c>
      <c r="N546" s="211" t="s">
        <v>45</v>
      </c>
      <c r="O546" s="43"/>
      <c r="P546" s="212">
        <f>O546*H546</f>
        <v>0</v>
      </c>
      <c r="Q546" s="212">
        <v>8.8000000000000003E-4</v>
      </c>
      <c r="R546" s="212">
        <f>Q546*H546</f>
        <v>0.43876800000000005</v>
      </c>
      <c r="S546" s="212">
        <v>0</v>
      </c>
      <c r="T546" s="213">
        <f>S546*H546</f>
        <v>0</v>
      </c>
      <c r="AR546" s="25" t="s">
        <v>375</v>
      </c>
      <c r="AT546" s="25" t="s">
        <v>311</v>
      </c>
      <c r="AU546" s="25" t="s">
        <v>84</v>
      </c>
      <c r="AY546" s="25" t="s">
        <v>308</v>
      </c>
      <c r="BE546" s="214">
        <f>IF(N546="základní",J546,0)</f>
        <v>0</v>
      </c>
      <c r="BF546" s="214">
        <f>IF(N546="snížená",J546,0)</f>
        <v>0</v>
      </c>
      <c r="BG546" s="214">
        <f>IF(N546="zákl. přenesená",J546,0)</f>
        <v>0</v>
      </c>
      <c r="BH546" s="214">
        <f>IF(N546="sníž. přenesená",J546,0)</f>
        <v>0</v>
      </c>
      <c r="BI546" s="214">
        <f>IF(N546="nulová",J546,0)</f>
        <v>0</v>
      </c>
      <c r="BJ546" s="25" t="s">
        <v>82</v>
      </c>
      <c r="BK546" s="214">
        <f>ROUND(I546*H546,2)</f>
        <v>0</v>
      </c>
      <c r="BL546" s="25" t="s">
        <v>375</v>
      </c>
      <c r="BM546" s="25" t="s">
        <v>5134</v>
      </c>
    </row>
    <row r="547" spans="2:65" s="13" customFormat="1" ht="13.5">
      <c r="B547" s="233"/>
      <c r="C547" s="234"/>
      <c r="D547" s="246" t="s">
        <v>451</v>
      </c>
      <c r="E547" s="256" t="s">
        <v>21</v>
      </c>
      <c r="F547" s="257" t="s">
        <v>5135</v>
      </c>
      <c r="G547" s="234"/>
      <c r="H547" s="258">
        <v>498.6</v>
      </c>
      <c r="I547" s="238"/>
      <c r="J547" s="234"/>
      <c r="K547" s="234"/>
      <c r="L547" s="239"/>
      <c r="M547" s="240"/>
      <c r="N547" s="241"/>
      <c r="O547" s="241"/>
      <c r="P547" s="241"/>
      <c r="Q547" s="241"/>
      <c r="R547" s="241"/>
      <c r="S547" s="241"/>
      <c r="T547" s="242"/>
      <c r="AT547" s="243" t="s">
        <v>451</v>
      </c>
      <c r="AU547" s="243" t="s">
        <v>84</v>
      </c>
      <c r="AV547" s="13" t="s">
        <v>84</v>
      </c>
      <c r="AW547" s="13" t="s">
        <v>37</v>
      </c>
      <c r="AX547" s="13" t="s">
        <v>82</v>
      </c>
      <c r="AY547" s="243" t="s">
        <v>308</v>
      </c>
    </row>
    <row r="548" spans="2:65" s="1" customFormat="1" ht="22.5" customHeight="1">
      <c r="B548" s="42"/>
      <c r="C548" s="277" t="s">
        <v>2619</v>
      </c>
      <c r="D548" s="277" t="s">
        <v>1079</v>
      </c>
      <c r="E548" s="278" t="s">
        <v>4795</v>
      </c>
      <c r="F548" s="279" t="s">
        <v>4796</v>
      </c>
      <c r="G548" s="280" t="s">
        <v>508</v>
      </c>
      <c r="H548" s="281">
        <v>573.39</v>
      </c>
      <c r="I548" s="282"/>
      <c r="J548" s="283">
        <f>ROUND(I548*H548,2)</f>
        <v>0</v>
      </c>
      <c r="K548" s="279" t="s">
        <v>21</v>
      </c>
      <c r="L548" s="284"/>
      <c r="M548" s="285" t="s">
        <v>21</v>
      </c>
      <c r="N548" s="286" t="s">
        <v>45</v>
      </c>
      <c r="O548" s="43"/>
      <c r="P548" s="212">
        <f>O548*H548</f>
        <v>0</v>
      </c>
      <c r="Q548" s="212">
        <v>6.8999999999999999E-3</v>
      </c>
      <c r="R548" s="212">
        <f>Q548*H548</f>
        <v>3.956391</v>
      </c>
      <c r="S548" s="212">
        <v>0</v>
      </c>
      <c r="T548" s="213">
        <f>S548*H548</f>
        <v>0</v>
      </c>
      <c r="AR548" s="25" t="s">
        <v>619</v>
      </c>
      <c r="AT548" s="25" t="s">
        <v>1079</v>
      </c>
      <c r="AU548" s="25" t="s">
        <v>84</v>
      </c>
      <c r="AY548" s="25" t="s">
        <v>308</v>
      </c>
      <c r="BE548" s="214">
        <f>IF(N548="základní",J548,0)</f>
        <v>0</v>
      </c>
      <c r="BF548" s="214">
        <f>IF(N548="snížená",J548,0)</f>
        <v>0</v>
      </c>
      <c r="BG548" s="214">
        <f>IF(N548="zákl. přenesená",J548,0)</f>
        <v>0</v>
      </c>
      <c r="BH548" s="214">
        <f>IF(N548="sníž. přenesená",J548,0)</f>
        <v>0</v>
      </c>
      <c r="BI548" s="214">
        <f>IF(N548="nulová",J548,0)</f>
        <v>0</v>
      </c>
      <c r="BJ548" s="25" t="s">
        <v>82</v>
      </c>
      <c r="BK548" s="214">
        <f>ROUND(I548*H548,2)</f>
        <v>0</v>
      </c>
      <c r="BL548" s="25" t="s">
        <v>375</v>
      </c>
      <c r="BM548" s="25" t="s">
        <v>5136</v>
      </c>
    </row>
    <row r="549" spans="2:65" s="1" customFormat="1" ht="27">
      <c r="B549" s="42"/>
      <c r="C549" s="64"/>
      <c r="D549" s="223" t="s">
        <v>1656</v>
      </c>
      <c r="E549" s="64"/>
      <c r="F549" s="292" t="s">
        <v>4798</v>
      </c>
      <c r="G549" s="64"/>
      <c r="H549" s="64"/>
      <c r="I549" s="173"/>
      <c r="J549" s="64"/>
      <c r="K549" s="64"/>
      <c r="L549" s="62"/>
      <c r="M549" s="291"/>
      <c r="N549" s="43"/>
      <c r="O549" s="43"/>
      <c r="P549" s="43"/>
      <c r="Q549" s="43"/>
      <c r="R549" s="43"/>
      <c r="S549" s="43"/>
      <c r="T549" s="79"/>
      <c r="AT549" s="25" t="s">
        <v>1656</v>
      </c>
      <c r="AU549" s="25" t="s">
        <v>84</v>
      </c>
    </row>
    <row r="550" spans="2:65" s="13" customFormat="1" ht="13.5">
      <c r="B550" s="233"/>
      <c r="C550" s="234"/>
      <c r="D550" s="246" t="s">
        <v>451</v>
      </c>
      <c r="E550" s="234"/>
      <c r="F550" s="257" t="s">
        <v>5137</v>
      </c>
      <c r="G550" s="234"/>
      <c r="H550" s="258">
        <v>573.39</v>
      </c>
      <c r="I550" s="238"/>
      <c r="J550" s="234"/>
      <c r="K550" s="234"/>
      <c r="L550" s="239"/>
      <c r="M550" s="240"/>
      <c r="N550" s="241"/>
      <c r="O550" s="241"/>
      <c r="P550" s="241"/>
      <c r="Q550" s="241"/>
      <c r="R550" s="241"/>
      <c r="S550" s="241"/>
      <c r="T550" s="242"/>
      <c r="AT550" s="243" t="s">
        <v>451</v>
      </c>
      <c r="AU550" s="243" t="s">
        <v>84</v>
      </c>
      <c r="AV550" s="13" t="s">
        <v>84</v>
      </c>
      <c r="AW550" s="13" t="s">
        <v>6</v>
      </c>
      <c r="AX550" s="13" t="s">
        <v>82</v>
      </c>
      <c r="AY550" s="243" t="s">
        <v>308</v>
      </c>
    </row>
    <row r="551" spans="2:65" s="1" customFormat="1" ht="22.5" customHeight="1">
      <c r="B551" s="42"/>
      <c r="C551" s="203" t="s">
        <v>2623</v>
      </c>
      <c r="D551" s="203" t="s">
        <v>311</v>
      </c>
      <c r="E551" s="204" t="s">
        <v>4726</v>
      </c>
      <c r="F551" s="205" t="s">
        <v>4727</v>
      </c>
      <c r="G551" s="206" t="s">
        <v>508</v>
      </c>
      <c r="H551" s="207">
        <v>498.6</v>
      </c>
      <c r="I551" s="208"/>
      <c r="J551" s="209">
        <f>ROUND(I551*H551,2)</f>
        <v>0</v>
      </c>
      <c r="K551" s="205" t="s">
        <v>315</v>
      </c>
      <c r="L551" s="62"/>
      <c r="M551" s="210" t="s">
        <v>21</v>
      </c>
      <c r="N551" s="211" t="s">
        <v>45</v>
      </c>
      <c r="O551" s="43"/>
      <c r="P551" s="212">
        <f>O551*H551</f>
        <v>0</v>
      </c>
      <c r="Q551" s="212">
        <v>0</v>
      </c>
      <c r="R551" s="212">
        <f>Q551*H551</f>
        <v>0</v>
      </c>
      <c r="S551" s="212">
        <v>0</v>
      </c>
      <c r="T551" s="213">
        <f>S551*H551</f>
        <v>0</v>
      </c>
      <c r="AR551" s="25" t="s">
        <v>375</v>
      </c>
      <c r="AT551" s="25" t="s">
        <v>311</v>
      </c>
      <c r="AU551" s="25" t="s">
        <v>84</v>
      </c>
      <c r="AY551" s="25" t="s">
        <v>308</v>
      </c>
      <c r="BE551" s="214">
        <f>IF(N551="základní",J551,0)</f>
        <v>0</v>
      </c>
      <c r="BF551" s="214">
        <f>IF(N551="snížená",J551,0)</f>
        <v>0</v>
      </c>
      <c r="BG551" s="214">
        <f>IF(N551="zákl. přenesená",J551,0)</f>
        <v>0</v>
      </c>
      <c r="BH551" s="214">
        <f>IF(N551="sníž. přenesená",J551,0)</f>
        <v>0</v>
      </c>
      <c r="BI551" s="214">
        <f>IF(N551="nulová",J551,0)</f>
        <v>0</v>
      </c>
      <c r="BJ551" s="25" t="s">
        <v>82</v>
      </c>
      <c r="BK551" s="214">
        <f>ROUND(I551*H551,2)</f>
        <v>0</v>
      </c>
      <c r="BL551" s="25" t="s">
        <v>375</v>
      </c>
      <c r="BM551" s="25" t="s">
        <v>5138</v>
      </c>
    </row>
    <row r="552" spans="2:65" s="1" customFormat="1" ht="22.5" customHeight="1">
      <c r="B552" s="42"/>
      <c r="C552" s="277" t="s">
        <v>2628</v>
      </c>
      <c r="D552" s="277" t="s">
        <v>1079</v>
      </c>
      <c r="E552" s="278" t="s">
        <v>4801</v>
      </c>
      <c r="F552" s="279" t="s">
        <v>4802</v>
      </c>
      <c r="G552" s="280" t="s">
        <v>508</v>
      </c>
      <c r="H552" s="281">
        <v>573.39</v>
      </c>
      <c r="I552" s="282"/>
      <c r="J552" s="283">
        <f>ROUND(I552*H552,2)</f>
        <v>0</v>
      </c>
      <c r="K552" s="279" t="s">
        <v>21</v>
      </c>
      <c r="L552" s="284"/>
      <c r="M552" s="285" t="s">
        <v>21</v>
      </c>
      <c r="N552" s="286" t="s">
        <v>45</v>
      </c>
      <c r="O552" s="43"/>
      <c r="P552" s="212">
        <f>O552*H552</f>
        <v>0</v>
      </c>
      <c r="Q552" s="212">
        <v>6.8999999999999999E-3</v>
      </c>
      <c r="R552" s="212">
        <f>Q552*H552</f>
        <v>3.956391</v>
      </c>
      <c r="S552" s="212">
        <v>0</v>
      </c>
      <c r="T552" s="213">
        <f>S552*H552</f>
        <v>0</v>
      </c>
      <c r="AR552" s="25" t="s">
        <v>619</v>
      </c>
      <c r="AT552" s="25" t="s">
        <v>1079</v>
      </c>
      <c r="AU552" s="25" t="s">
        <v>84</v>
      </c>
      <c r="AY552" s="25" t="s">
        <v>308</v>
      </c>
      <c r="BE552" s="214">
        <f>IF(N552="základní",J552,0)</f>
        <v>0</v>
      </c>
      <c r="BF552" s="214">
        <f>IF(N552="snížená",J552,0)</f>
        <v>0</v>
      </c>
      <c r="BG552" s="214">
        <f>IF(N552="zákl. přenesená",J552,0)</f>
        <v>0</v>
      </c>
      <c r="BH552" s="214">
        <f>IF(N552="sníž. přenesená",J552,0)</f>
        <v>0</v>
      </c>
      <c r="BI552" s="214">
        <f>IF(N552="nulová",J552,0)</f>
        <v>0</v>
      </c>
      <c r="BJ552" s="25" t="s">
        <v>82</v>
      </c>
      <c r="BK552" s="214">
        <f>ROUND(I552*H552,2)</f>
        <v>0</v>
      </c>
      <c r="BL552" s="25" t="s">
        <v>375</v>
      </c>
      <c r="BM552" s="25" t="s">
        <v>5139</v>
      </c>
    </row>
    <row r="553" spans="2:65" s="1" customFormat="1" ht="27">
      <c r="B553" s="42"/>
      <c r="C553" s="64"/>
      <c r="D553" s="223" t="s">
        <v>1656</v>
      </c>
      <c r="E553" s="64"/>
      <c r="F553" s="292" t="s">
        <v>5140</v>
      </c>
      <c r="G553" s="64"/>
      <c r="H553" s="64"/>
      <c r="I553" s="173"/>
      <c r="J553" s="64"/>
      <c r="K553" s="64"/>
      <c r="L553" s="62"/>
      <c r="M553" s="291"/>
      <c r="N553" s="43"/>
      <c r="O553" s="43"/>
      <c r="P553" s="43"/>
      <c r="Q553" s="43"/>
      <c r="R553" s="43"/>
      <c r="S553" s="43"/>
      <c r="T553" s="79"/>
      <c r="AT553" s="25" t="s">
        <v>1656</v>
      </c>
      <c r="AU553" s="25" t="s">
        <v>84</v>
      </c>
    </row>
    <row r="554" spans="2:65" s="13" customFormat="1" ht="13.5">
      <c r="B554" s="233"/>
      <c r="C554" s="234"/>
      <c r="D554" s="246" t="s">
        <v>451</v>
      </c>
      <c r="E554" s="234"/>
      <c r="F554" s="257" t="s">
        <v>5137</v>
      </c>
      <c r="G554" s="234"/>
      <c r="H554" s="258">
        <v>573.39</v>
      </c>
      <c r="I554" s="238"/>
      <c r="J554" s="234"/>
      <c r="K554" s="234"/>
      <c r="L554" s="239"/>
      <c r="M554" s="240"/>
      <c r="N554" s="241"/>
      <c r="O554" s="241"/>
      <c r="P554" s="241"/>
      <c r="Q554" s="241"/>
      <c r="R554" s="241"/>
      <c r="S554" s="241"/>
      <c r="T554" s="242"/>
      <c r="AT554" s="243" t="s">
        <v>451</v>
      </c>
      <c r="AU554" s="243" t="s">
        <v>84</v>
      </c>
      <c r="AV554" s="13" t="s">
        <v>84</v>
      </c>
      <c r="AW554" s="13" t="s">
        <v>6</v>
      </c>
      <c r="AX554" s="13" t="s">
        <v>82</v>
      </c>
      <c r="AY554" s="243" t="s">
        <v>308</v>
      </c>
    </row>
    <row r="555" spans="2:65" s="1" customFormat="1" ht="22.5" customHeight="1">
      <c r="B555" s="42"/>
      <c r="C555" s="203" t="s">
        <v>2634</v>
      </c>
      <c r="D555" s="203" t="s">
        <v>311</v>
      </c>
      <c r="E555" s="204" t="s">
        <v>4733</v>
      </c>
      <c r="F555" s="205" t="s">
        <v>4734</v>
      </c>
      <c r="G555" s="206" t="s">
        <v>508</v>
      </c>
      <c r="H555" s="207">
        <v>500</v>
      </c>
      <c r="I555" s="208"/>
      <c r="J555" s="209">
        <f>ROUND(I555*H555,2)</f>
        <v>0</v>
      </c>
      <c r="K555" s="205" t="s">
        <v>315</v>
      </c>
      <c r="L555" s="62"/>
      <c r="M555" s="210" t="s">
        <v>21</v>
      </c>
      <c r="N555" s="211" t="s">
        <v>45</v>
      </c>
      <c r="O555" s="43"/>
      <c r="P555" s="212">
        <f>O555*H555</f>
        <v>0</v>
      </c>
      <c r="Q555" s="212">
        <v>3.6000000000000002E-4</v>
      </c>
      <c r="R555" s="212">
        <f>Q555*H555</f>
        <v>0.18000000000000002</v>
      </c>
      <c r="S555" s="212">
        <v>0</v>
      </c>
      <c r="T555" s="213">
        <f>S555*H555</f>
        <v>0</v>
      </c>
      <c r="AR555" s="25" t="s">
        <v>375</v>
      </c>
      <c r="AT555" s="25" t="s">
        <v>311</v>
      </c>
      <c r="AU555" s="25" t="s">
        <v>84</v>
      </c>
      <c r="AY555" s="25" t="s">
        <v>308</v>
      </c>
      <c r="BE555" s="214">
        <f>IF(N555="základní",J555,0)</f>
        <v>0</v>
      </c>
      <c r="BF555" s="214">
        <f>IF(N555="snížená",J555,0)</f>
        <v>0</v>
      </c>
      <c r="BG555" s="214">
        <f>IF(N555="zákl. přenesená",J555,0)</f>
        <v>0</v>
      </c>
      <c r="BH555" s="214">
        <f>IF(N555="sníž. přenesená",J555,0)</f>
        <v>0</v>
      </c>
      <c r="BI555" s="214">
        <f>IF(N555="nulová",J555,0)</f>
        <v>0</v>
      </c>
      <c r="BJ555" s="25" t="s">
        <v>82</v>
      </c>
      <c r="BK555" s="214">
        <f>ROUND(I555*H555,2)</f>
        <v>0</v>
      </c>
      <c r="BL555" s="25" t="s">
        <v>375</v>
      </c>
      <c r="BM555" s="25" t="s">
        <v>5141</v>
      </c>
    </row>
    <row r="556" spans="2:65" s="1" customFormat="1" ht="22.5" customHeight="1">
      <c r="B556" s="42"/>
      <c r="C556" s="277" t="s">
        <v>2639</v>
      </c>
      <c r="D556" s="277" t="s">
        <v>1079</v>
      </c>
      <c r="E556" s="278" t="s">
        <v>4737</v>
      </c>
      <c r="F556" s="279" t="s">
        <v>4738</v>
      </c>
      <c r="G556" s="280" t="s">
        <v>508</v>
      </c>
      <c r="H556" s="281">
        <v>575</v>
      </c>
      <c r="I556" s="282"/>
      <c r="J556" s="283">
        <f>ROUND(I556*H556,2)</f>
        <v>0</v>
      </c>
      <c r="K556" s="279" t="s">
        <v>21</v>
      </c>
      <c r="L556" s="284"/>
      <c r="M556" s="285" t="s">
        <v>21</v>
      </c>
      <c r="N556" s="286" t="s">
        <v>45</v>
      </c>
      <c r="O556" s="43"/>
      <c r="P556" s="212">
        <f>O556*H556</f>
        <v>0</v>
      </c>
      <c r="Q556" s="212">
        <v>3.8999999999999998E-3</v>
      </c>
      <c r="R556" s="212">
        <f>Q556*H556</f>
        <v>2.2424999999999997</v>
      </c>
      <c r="S556" s="212">
        <v>0</v>
      </c>
      <c r="T556" s="213">
        <f>S556*H556</f>
        <v>0</v>
      </c>
      <c r="AR556" s="25" t="s">
        <v>619</v>
      </c>
      <c r="AT556" s="25" t="s">
        <v>1079</v>
      </c>
      <c r="AU556" s="25" t="s">
        <v>84</v>
      </c>
      <c r="AY556" s="25" t="s">
        <v>308</v>
      </c>
      <c r="BE556" s="214">
        <f>IF(N556="základní",J556,0)</f>
        <v>0</v>
      </c>
      <c r="BF556" s="214">
        <f>IF(N556="snížená",J556,0)</f>
        <v>0</v>
      </c>
      <c r="BG556" s="214">
        <f>IF(N556="zákl. přenesená",J556,0)</f>
        <v>0</v>
      </c>
      <c r="BH556" s="214">
        <f>IF(N556="sníž. přenesená",J556,0)</f>
        <v>0</v>
      </c>
      <c r="BI556" s="214">
        <f>IF(N556="nulová",J556,0)</f>
        <v>0</v>
      </c>
      <c r="BJ556" s="25" t="s">
        <v>82</v>
      </c>
      <c r="BK556" s="214">
        <f>ROUND(I556*H556,2)</f>
        <v>0</v>
      </c>
      <c r="BL556" s="25" t="s">
        <v>375</v>
      </c>
      <c r="BM556" s="25" t="s">
        <v>5142</v>
      </c>
    </row>
    <row r="557" spans="2:65" s="1" customFormat="1" ht="40.5">
      <c r="B557" s="42"/>
      <c r="C557" s="64"/>
      <c r="D557" s="223" t="s">
        <v>1656</v>
      </c>
      <c r="E557" s="64"/>
      <c r="F557" s="292" t="s">
        <v>4740</v>
      </c>
      <c r="G557" s="64"/>
      <c r="H557" s="64"/>
      <c r="I557" s="173"/>
      <c r="J557" s="64"/>
      <c r="K557" s="64"/>
      <c r="L557" s="62"/>
      <c r="M557" s="291"/>
      <c r="N557" s="43"/>
      <c r="O557" s="43"/>
      <c r="P557" s="43"/>
      <c r="Q557" s="43"/>
      <c r="R557" s="43"/>
      <c r="S557" s="43"/>
      <c r="T557" s="79"/>
      <c r="AT557" s="25" t="s">
        <v>1656</v>
      </c>
      <c r="AU557" s="25" t="s">
        <v>84</v>
      </c>
    </row>
    <row r="558" spans="2:65" s="13" customFormat="1" ht="13.5">
      <c r="B558" s="233"/>
      <c r="C558" s="234"/>
      <c r="D558" s="246" t="s">
        <v>451</v>
      </c>
      <c r="E558" s="234"/>
      <c r="F558" s="257" t="s">
        <v>5143</v>
      </c>
      <c r="G558" s="234"/>
      <c r="H558" s="258">
        <v>575</v>
      </c>
      <c r="I558" s="238"/>
      <c r="J558" s="234"/>
      <c r="K558" s="234"/>
      <c r="L558" s="239"/>
      <c r="M558" s="240"/>
      <c r="N558" s="241"/>
      <c r="O558" s="241"/>
      <c r="P558" s="241"/>
      <c r="Q558" s="241"/>
      <c r="R558" s="241"/>
      <c r="S558" s="241"/>
      <c r="T558" s="242"/>
      <c r="AT558" s="243" t="s">
        <v>451</v>
      </c>
      <c r="AU558" s="243" t="s">
        <v>84</v>
      </c>
      <c r="AV558" s="13" t="s">
        <v>84</v>
      </c>
      <c r="AW558" s="13" t="s">
        <v>6</v>
      </c>
      <c r="AX558" s="13" t="s">
        <v>82</v>
      </c>
      <c r="AY558" s="243" t="s">
        <v>308</v>
      </c>
    </row>
    <row r="559" spans="2:65" s="1" customFormat="1" ht="31.5" customHeight="1">
      <c r="B559" s="42"/>
      <c r="C559" s="203" t="s">
        <v>2644</v>
      </c>
      <c r="D559" s="203" t="s">
        <v>311</v>
      </c>
      <c r="E559" s="204" t="s">
        <v>4742</v>
      </c>
      <c r="F559" s="205" t="s">
        <v>4743</v>
      </c>
      <c r="G559" s="206" t="s">
        <v>508</v>
      </c>
      <c r="H559" s="207">
        <v>500</v>
      </c>
      <c r="I559" s="208"/>
      <c r="J559" s="209">
        <f>ROUND(I559*H559,2)</f>
        <v>0</v>
      </c>
      <c r="K559" s="205" t="s">
        <v>315</v>
      </c>
      <c r="L559" s="62"/>
      <c r="M559" s="210" t="s">
        <v>21</v>
      </c>
      <c r="N559" s="211" t="s">
        <v>45</v>
      </c>
      <c r="O559" s="43"/>
      <c r="P559" s="212">
        <f>O559*H559</f>
        <v>0</v>
      </c>
      <c r="Q559" s="212">
        <v>0</v>
      </c>
      <c r="R559" s="212">
        <f>Q559*H559</f>
        <v>0</v>
      </c>
      <c r="S559" s="212">
        <v>0</v>
      </c>
      <c r="T559" s="213">
        <f>S559*H559</f>
        <v>0</v>
      </c>
      <c r="AR559" s="25" t="s">
        <v>375</v>
      </c>
      <c r="AT559" s="25" t="s">
        <v>311</v>
      </c>
      <c r="AU559" s="25" t="s">
        <v>84</v>
      </c>
      <c r="AY559" s="25" t="s">
        <v>308</v>
      </c>
      <c r="BE559" s="214">
        <f>IF(N559="základní",J559,0)</f>
        <v>0</v>
      </c>
      <c r="BF559" s="214">
        <f>IF(N559="snížená",J559,0)</f>
        <v>0</v>
      </c>
      <c r="BG559" s="214">
        <f>IF(N559="zákl. přenesená",J559,0)</f>
        <v>0</v>
      </c>
      <c r="BH559" s="214">
        <f>IF(N559="sníž. přenesená",J559,0)</f>
        <v>0</v>
      </c>
      <c r="BI559" s="214">
        <f>IF(N559="nulová",J559,0)</f>
        <v>0</v>
      </c>
      <c r="BJ559" s="25" t="s">
        <v>82</v>
      </c>
      <c r="BK559" s="214">
        <f>ROUND(I559*H559,2)</f>
        <v>0</v>
      </c>
      <c r="BL559" s="25" t="s">
        <v>375</v>
      </c>
      <c r="BM559" s="25" t="s">
        <v>5144</v>
      </c>
    </row>
    <row r="560" spans="2:65" s="13" customFormat="1" ht="13.5">
      <c r="B560" s="233"/>
      <c r="C560" s="234"/>
      <c r="D560" s="246" t="s">
        <v>451</v>
      </c>
      <c r="E560" s="256" t="s">
        <v>21</v>
      </c>
      <c r="F560" s="257" t="s">
        <v>5145</v>
      </c>
      <c r="G560" s="234"/>
      <c r="H560" s="258">
        <v>500</v>
      </c>
      <c r="I560" s="238"/>
      <c r="J560" s="234"/>
      <c r="K560" s="234"/>
      <c r="L560" s="239"/>
      <c r="M560" s="240"/>
      <c r="N560" s="241"/>
      <c r="O560" s="241"/>
      <c r="P560" s="241"/>
      <c r="Q560" s="241"/>
      <c r="R560" s="241"/>
      <c r="S560" s="241"/>
      <c r="T560" s="242"/>
      <c r="AT560" s="243" t="s">
        <v>451</v>
      </c>
      <c r="AU560" s="243" t="s">
        <v>84</v>
      </c>
      <c r="AV560" s="13" t="s">
        <v>84</v>
      </c>
      <c r="AW560" s="13" t="s">
        <v>37</v>
      </c>
      <c r="AX560" s="13" t="s">
        <v>82</v>
      </c>
      <c r="AY560" s="243" t="s">
        <v>308</v>
      </c>
    </row>
    <row r="561" spans="2:65" s="1" customFormat="1" ht="22.5" customHeight="1">
      <c r="B561" s="42"/>
      <c r="C561" s="277" t="s">
        <v>2649</v>
      </c>
      <c r="D561" s="277" t="s">
        <v>1079</v>
      </c>
      <c r="E561" s="278" t="s">
        <v>4745</v>
      </c>
      <c r="F561" s="279" t="s">
        <v>4746</v>
      </c>
      <c r="G561" s="280" t="s">
        <v>4354</v>
      </c>
      <c r="H561" s="281">
        <v>165</v>
      </c>
      <c r="I561" s="282"/>
      <c r="J561" s="283">
        <f>ROUND(I561*H561,2)</f>
        <v>0</v>
      </c>
      <c r="K561" s="279" t="s">
        <v>315</v>
      </c>
      <c r="L561" s="284"/>
      <c r="M561" s="285" t="s">
        <v>21</v>
      </c>
      <c r="N561" s="286" t="s">
        <v>45</v>
      </c>
      <c r="O561" s="43"/>
      <c r="P561" s="212">
        <f>O561*H561</f>
        <v>0</v>
      </c>
      <c r="Q561" s="212">
        <v>1E-3</v>
      </c>
      <c r="R561" s="212">
        <f>Q561*H561</f>
        <v>0.16500000000000001</v>
      </c>
      <c r="S561" s="212">
        <v>0</v>
      </c>
      <c r="T561" s="213">
        <f>S561*H561</f>
        <v>0</v>
      </c>
      <c r="AR561" s="25" t="s">
        <v>619</v>
      </c>
      <c r="AT561" s="25" t="s">
        <v>1079</v>
      </c>
      <c r="AU561" s="25" t="s">
        <v>84</v>
      </c>
      <c r="AY561" s="25" t="s">
        <v>308</v>
      </c>
      <c r="BE561" s="214">
        <f>IF(N561="základní",J561,0)</f>
        <v>0</v>
      </c>
      <c r="BF561" s="214">
        <f>IF(N561="snížená",J561,0)</f>
        <v>0</v>
      </c>
      <c r="BG561" s="214">
        <f>IF(N561="zákl. přenesená",J561,0)</f>
        <v>0</v>
      </c>
      <c r="BH561" s="214">
        <f>IF(N561="sníž. přenesená",J561,0)</f>
        <v>0</v>
      </c>
      <c r="BI561" s="214">
        <f>IF(N561="nulová",J561,0)</f>
        <v>0</v>
      </c>
      <c r="BJ561" s="25" t="s">
        <v>82</v>
      </c>
      <c r="BK561" s="214">
        <f>ROUND(I561*H561,2)</f>
        <v>0</v>
      </c>
      <c r="BL561" s="25" t="s">
        <v>375</v>
      </c>
      <c r="BM561" s="25" t="s">
        <v>5146</v>
      </c>
    </row>
    <row r="562" spans="2:65" s="13" customFormat="1" ht="13.5">
      <c r="B562" s="233"/>
      <c r="C562" s="234"/>
      <c r="D562" s="246" t="s">
        <v>451</v>
      </c>
      <c r="E562" s="234"/>
      <c r="F562" s="257" t="s">
        <v>5147</v>
      </c>
      <c r="G562" s="234"/>
      <c r="H562" s="258">
        <v>165</v>
      </c>
      <c r="I562" s="238"/>
      <c r="J562" s="234"/>
      <c r="K562" s="234"/>
      <c r="L562" s="239"/>
      <c r="M562" s="240"/>
      <c r="N562" s="241"/>
      <c r="O562" s="241"/>
      <c r="P562" s="241"/>
      <c r="Q562" s="241"/>
      <c r="R562" s="241"/>
      <c r="S562" s="241"/>
      <c r="T562" s="242"/>
      <c r="AT562" s="243" t="s">
        <v>451</v>
      </c>
      <c r="AU562" s="243" t="s">
        <v>84</v>
      </c>
      <c r="AV562" s="13" t="s">
        <v>84</v>
      </c>
      <c r="AW562" s="13" t="s">
        <v>6</v>
      </c>
      <c r="AX562" s="13" t="s">
        <v>82</v>
      </c>
      <c r="AY562" s="243" t="s">
        <v>308</v>
      </c>
    </row>
    <row r="563" spans="2:65" s="1" customFormat="1" ht="22.5" customHeight="1">
      <c r="B563" s="42"/>
      <c r="C563" s="203" t="s">
        <v>2653</v>
      </c>
      <c r="D563" s="203" t="s">
        <v>311</v>
      </c>
      <c r="E563" s="204" t="s">
        <v>4749</v>
      </c>
      <c r="F563" s="205" t="s">
        <v>4750</v>
      </c>
      <c r="G563" s="206" t="s">
        <v>538</v>
      </c>
      <c r="H563" s="207">
        <v>25.7</v>
      </c>
      <c r="I563" s="208"/>
      <c r="J563" s="209">
        <f>ROUND(I563*H563,2)</f>
        <v>0</v>
      </c>
      <c r="K563" s="205" t="s">
        <v>315</v>
      </c>
      <c r="L563" s="62"/>
      <c r="M563" s="210" t="s">
        <v>21</v>
      </c>
      <c r="N563" s="211" t="s">
        <v>45</v>
      </c>
      <c r="O563" s="43"/>
      <c r="P563" s="212">
        <f>O563*H563</f>
        <v>0</v>
      </c>
      <c r="Q563" s="212">
        <v>4.6999999999999999E-4</v>
      </c>
      <c r="R563" s="212">
        <f>Q563*H563</f>
        <v>1.2078999999999999E-2</v>
      </c>
      <c r="S563" s="212">
        <v>0</v>
      </c>
      <c r="T563" s="213">
        <f>S563*H563</f>
        <v>0</v>
      </c>
      <c r="AR563" s="25" t="s">
        <v>375</v>
      </c>
      <c r="AT563" s="25" t="s">
        <v>311</v>
      </c>
      <c r="AU563" s="25" t="s">
        <v>84</v>
      </c>
      <c r="AY563" s="25" t="s">
        <v>308</v>
      </c>
      <c r="BE563" s="214">
        <f>IF(N563="základní",J563,0)</f>
        <v>0</v>
      </c>
      <c r="BF563" s="214">
        <f>IF(N563="snížená",J563,0)</f>
        <v>0</v>
      </c>
      <c r="BG563" s="214">
        <f>IF(N563="zákl. přenesená",J563,0)</f>
        <v>0</v>
      </c>
      <c r="BH563" s="214">
        <f>IF(N563="sníž. přenesená",J563,0)</f>
        <v>0</v>
      </c>
      <c r="BI563" s="214">
        <f>IF(N563="nulová",J563,0)</f>
        <v>0</v>
      </c>
      <c r="BJ563" s="25" t="s">
        <v>82</v>
      </c>
      <c r="BK563" s="214">
        <f>ROUND(I563*H563,2)</f>
        <v>0</v>
      </c>
      <c r="BL563" s="25" t="s">
        <v>375</v>
      </c>
      <c r="BM563" s="25" t="s">
        <v>5148</v>
      </c>
    </row>
    <row r="564" spans="2:65" s="1" customFormat="1" ht="22.5" customHeight="1">
      <c r="B564" s="42"/>
      <c r="C564" s="277" t="s">
        <v>2661</v>
      </c>
      <c r="D564" s="277" t="s">
        <v>1079</v>
      </c>
      <c r="E564" s="278" t="s">
        <v>4729</v>
      </c>
      <c r="F564" s="279" t="s">
        <v>4730</v>
      </c>
      <c r="G564" s="280" t="s">
        <v>508</v>
      </c>
      <c r="H564" s="281">
        <v>14.135</v>
      </c>
      <c r="I564" s="282"/>
      <c r="J564" s="283">
        <f>ROUND(I564*H564,2)</f>
        <v>0</v>
      </c>
      <c r="K564" s="279" t="s">
        <v>21</v>
      </c>
      <c r="L564" s="284"/>
      <c r="M564" s="285" t="s">
        <v>21</v>
      </c>
      <c r="N564" s="286" t="s">
        <v>45</v>
      </c>
      <c r="O564" s="43"/>
      <c r="P564" s="212">
        <f>O564*H564</f>
        <v>0</v>
      </c>
      <c r="Q564" s="212">
        <v>3.8999999999999998E-3</v>
      </c>
      <c r="R564" s="212">
        <f>Q564*H564</f>
        <v>5.5126499999999995E-2</v>
      </c>
      <c r="S564" s="212">
        <v>0</v>
      </c>
      <c r="T564" s="213">
        <f>S564*H564</f>
        <v>0</v>
      </c>
      <c r="AR564" s="25" t="s">
        <v>619</v>
      </c>
      <c r="AT564" s="25" t="s">
        <v>1079</v>
      </c>
      <c r="AU564" s="25" t="s">
        <v>84</v>
      </c>
      <c r="AY564" s="25" t="s">
        <v>308</v>
      </c>
      <c r="BE564" s="214">
        <f>IF(N564="základní",J564,0)</f>
        <v>0</v>
      </c>
      <c r="BF564" s="214">
        <f>IF(N564="snížená",J564,0)</f>
        <v>0</v>
      </c>
      <c r="BG564" s="214">
        <f>IF(N564="zákl. přenesená",J564,0)</f>
        <v>0</v>
      </c>
      <c r="BH564" s="214">
        <f>IF(N564="sníž. přenesená",J564,0)</f>
        <v>0</v>
      </c>
      <c r="BI564" s="214">
        <f>IF(N564="nulová",J564,0)</f>
        <v>0</v>
      </c>
      <c r="BJ564" s="25" t="s">
        <v>82</v>
      </c>
      <c r="BK564" s="214">
        <f>ROUND(I564*H564,2)</f>
        <v>0</v>
      </c>
      <c r="BL564" s="25" t="s">
        <v>375</v>
      </c>
      <c r="BM564" s="25" t="s">
        <v>5149</v>
      </c>
    </row>
    <row r="565" spans="2:65" s="13" customFormat="1" ht="13.5">
      <c r="B565" s="233"/>
      <c r="C565" s="234"/>
      <c r="D565" s="246" t="s">
        <v>451</v>
      </c>
      <c r="E565" s="234"/>
      <c r="F565" s="257" t="s">
        <v>5150</v>
      </c>
      <c r="G565" s="234"/>
      <c r="H565" s="258">
        <v>14.135</v>
      </c>
      <c r="I565" s="238"/>
      <c r="J565" s="234"/>
      <c r="K565" s="234"/>
      <c r="L565" s="239"/>
      <c r="M565" s="240"/>
      <c r="N565" s="241"/>
      <c r="O565" s="241"/>
      <c r="P565" s="241"/>
      <c r="Q565" s="241"/>
      <c r="R565" s="241"/>
      <c r="S565" s="241"/>
      <c r="T565" s="242"/>
      <c r="AT565" s="243" t="s">
        <v>451</v>
      </c>
      <c r="AU565" s="243" t="s">
        <v>84</v>
      </c>
      <c r="AV565" s="13" t="s">
        <v>84</v>
      </c>
      <c r="AW565" s="13" t="s">
        <v>6</v>
      </c>
      <c r="AX565" s="13" t="s">
        <v>82</v>
      </c>
      <c r="AY565" s="243" t="s">
        <v>308</v>
      </c>
    </row>
    <row r="566" spans="2:65" s="1" customFormat="1" ht="31.5" customHeight="1">
      <c r="B566" s="42"/>
      <c r="C566" s="203" t="s">
        <v>2665</v>
      </c>
      <c r="D566" s="203" t="s">
        <v>311</v>
      </c>
      <c r="E566" s="204" t="s">
        <v>4756</v>
      </c>
      <c r="F566" s="205" t="s">
        <v>4757</v>
      </c>
      <c r="G566" s="206" t="s">
        <v>508</v>
      </c>
      <c r="H566" s="207">
        <v>8.9600000000000009</v>
      </c>
      <c r="I566" s="208"/>
      <c r="J566" s="209">
        <f>ROUND(I566*H566,2)</f>
        <v>0</v>
      </c>
      <c r="K566" s="205" t="s">
        <v>21</v>
      </c>
      <c r="L566" s="62"/>
      <c r="M566" s="210" t="s">
        <v>21</v>
      </c>
      <c r="N566" s="211" t="s">
        <v>45</v>
      </c>
      <c r="O566" s="43"/>
      <c r="P566" s="212">
        <f>O566*H566</f>
        <v>0</v>
      </c>
      <c r="Q566" s="212">
        <v>9.3999999999999997E-4</v>
      </c>
      <c r="R566" s="212">
        <f>Q566*H566</f>
        <v>8.4224E-3</v>
      </c>
      <c r="S566" s="212">
        <v>0</v>
      </c>
      <c r="T566" s="213">
        <f>S566*H566</f>
        <v>0</v>
      </c>
      <c r="AR566" s="25" t="s">
        <v>375</v>
      </c>
      <c r="AT566" s="25" t="s">
        <v>311</v>
      </c>
      <c r="AU566" s="25" t="s">
        <v>84</v>
      </c>
      <c r="AY566" s="25" t="s">
        <v>308</v>
      </c>
      <c r="BE566" s="214">
        <f>IF(N566="základní",J566,0)</f>
        <v>0</v>
      </c>
      <c r="BF566" s="214">
        <f>IF(N566="snížená",J566,0)</f>
        <v>0</v>
      </c>
      <c r="BG566" s="214">
        <f>IF(N566="zákl. přenesená",J566,0)</f>
        <v>0</v>
      </c>
      <c r="BH566" s="214">
        <f>IF(N566="sníž. přenesená",J566,0)</f>
        <v>0</v>
      </c>
      <c r="BI566" s="214">
        <f>IF(N566="nulová",J566,0)</f>
        <v>0</v>
      </c>
      <c r="BJ566" s="25" t="s">
        <v>82</v>
      </c>
      <c r="BK566" s="214">
        <f>ROUND(I566*H566,2)</f>
        <v>0</v>
      </c>
      <c r="BL566" s="25" t="s">
        <v>375</v>
      </c>
      <c r="BM566" s="25" t="s">
        <v>5151</v>
      </c>
    </row>
    <row r="567" spans="2:65" s="13" customFormat="1" ht="13.5">
      <c r="B567" s="233"/>
      <c r="C567" s="234"/>
      <c r="D567" s="223" t="s">
        <v>451</v>
      </c>
      <c r="E567" s="235" t="s">
        <v>21</v>
      </c>
      <c r="F567" s="236" t="s">
        <v>5152</v>
      </c>
      <c r="G567" s="234"/>
      <c r="H567" s="237">
        <v>5.12</v>
      </c>
      <c r="I567" s="238"/>
      <c r="J567" s="234"/>
      <c r="K567" s="234"/>
      <c r="L567" s="239"/>
      <c r="M567" s="240"/>
      <c r="N567" s="241"/>
      <c r="O567" s="241"/>
      <c r="P567" s="241"/>
      <c r="Q567" s="241"/>
      <c r="R567" s="241"/>
      <c r="S567" s="241"/>
      <c r="T567" s="242"/>
      <c r="AT567" s="243" t="s">
        <v>451</v>
      </c>
      <c r="AU567" s="243" t="s">
        <v>84</v>
      </c>
      <c r="AV567" s="13" t="s">
        <v>84</v>
      </c>
      <c r="AW567" s="13" t="s">
        <v>37</v>
      </c>
      <c r="AX567" s="13" t="s">
        <v>74</v>
      </c>
      <c r="AY567" s="243" t="s">
        <v>308</v>
      </c>
    </row>
    <row r="568" spans="2:65" s="13" customFormat="1" ht="13.5">
      <c r="B568" s="233"/>
      <c r="C568" s="234"/>
      <c r="D568" s="223" t="s">
        <v>451</v>
      </c>
      <c r="E568" s="235" t="s">
        <v>21</v>
      </c>
      <c r="F568" s="236" t="s">
        <v>5153</v>
      </c>
      <c r="G568" s="234"/>
      <c r="H568" s="237">
        <v>3.84</v>
      </c>
      <c r="I568" s="238"/>
      <c r="J568" s="234"/>
      <c r="K568" s="234"/>
      <c r="L568" s="239"/>
      <c r="M568" s="240"/>
      <c r="N568" s="241"/>
      <c r="O568" s="241"/>
      <c r="P568" s="241"/>
      <c r="Q568" s="241"/>
      <c r="R568" s="241"/>
      <c r="S568" s="241"/>
      <c r="T568" s="242"/>
      <c r="AT568" s="243" t="s">
        <v>451</v>
      </c>
      <c r="AU568" s="243" t="s">
        <v>84</v>
      </c>
      <c r="AV568" s="13" t="s">
        <v>84</v>
      </c>
      <c r="AW568" s="13" t="s">
        <v>37</v>
      </c>
      <c r="AX568" s="13" t="s">
        <v>74</v>
      </c>
      <c r="AY568" s="243" t="s">
        <v>308</v>
      </c>
    </row>
    <row r="569" spans="2:65" s="14" customFormat="1" ht="13.5">
      <c r="B569" s="244"/>
      <c r="C569" s="245"/>
      <c r="D569" s="246" t="s">
        <v>451</v>
      </c>
      <c r="E569" s="247" t="s">
        <v>21</v>
      </c>
      <c r="F569" s="248" t="s">
        <v>459</v>
      </c>
      <c r="G569" s="245"/>
      <c r="H569" s="249">
        <v>8.9600000000000009</v>
      </c>
      <c r="I569" s="250"/>
      <c r="J569" s="245"/>
      <c r="K569" s="245"/>
      <c r="L569" s="251"/>
      <c r="M569" s="252"/>
      <c r="N569" s="253"/>
      <c r="O569" s="253"/>
      <c r="P569" s="253"/>
      <c r="Q569" s="253"/>
      <c r="R569" s="253"/>
      <c r="S569" s="253"/>
      <c r="T569" s="254"/>
      <c r="AT569" s="255" t="s">
        <v>451</v>
      </c>
      <c r="AU569" s="255" t="s">
        <v>84</v>
      </c>
      <c r="AV569" s="14" t="s">
        <v>327</v>
      </c>
      <c r="AW569" s="14" t="s">
        <v>37</v>
      </c>
      <c r="AX569" s="14" t="s">
        <v>82</v>
      </c>
      <c r="AY569" s="255" t="s">
        <v>308</v>
      </c>
    </row>
    <row r="570" spans="2:65" s="1" customFormat="1" ht="31.5" customHeight="1">
      <c r="B570" s="42"/>
      <c r="C570" s="203" t="s">
        <v>2669</v>
      </c>
      <c r="D570" s="203" t="s">
        <v>311</v>
      </c>
      <c r="E570" s="204" t="s">
        <v>4761</v>
      </c>
      <c r="F570" s="205" t="s">
        <v>4762</v>
      </c>
      <c r="G570" s="206" t="s">
        <v>508</v>
      </c>
      <c r="H570" s="207">
        <v>3.84</v>
      </c>
      <c r="I570" s="208"/>
      <c r="J570" s="209">
        <f>ROUND(I570*H570,2)</f>
        <v>0</v>
      </c>
      <c r="K570" s="205" t="s">
        <v>21</v>
      </c>
      <c r="L570" s="62"/>
      <c r="M570" s="210" t="s">
        <v>21</v>
      </c>
      <c r="N570" s="211" t="s">
        <v>45</v>
      </c>
      <c r="O570" s="43"/>
      <c r="P570" s="212">
        <f>O570*H570</f>
        <v>0</v>
      </c>
      <c r="Q570" s="212">
        <v>9.3999999999999997E-4</v>
      </c>
      <c r="R570" s="212">
        <f>Q570*H570</f>
        <v>3.6095999999999997E-3</v>
      </c>
      <c r="S570" s="212">
        <v>0</v>
      </c>
      <c r="T570" s="213">
        <f>S570*H570</f>
        <v>0</v>
      </c>
      <c r="AR570" s="25" t="s">
        <v>375</v>
      </c>
      <c r="AT570" s="25" t="s">
        <v>311</v>
      </c>
      <c r="AU570" s="25" t="s">
        <v>84</v>
      </c>
      <c r="AY570" s="25" t="s">
        <v>308</v>
      </c>
      <c r="BE570" s="214">
        <f>IF(N570="základní",J570,0)</f>
        <v>0</v>
      </c>
      <c r="BF570" s="214">
        <f>IF(N570="snížená",J570,0)</f>
        <v>0</v>
      </c>
      <c r="BG570" s="214">
        <f>IF(N570="zákl. přenesená",J570,0)</f>
        <v>0</v>
      </c>
      <c r="BH570" s="214">
        <f>IF(N570="sníž. přenesená",J570,0)</f>
        <v>0</v>
      </c>
      <c r="BI570" s="214">
        <f>IF(N570="nulová",J570,0)</f>
        <v>0</v>
      </c>
      <c r="BJ570" s="25" t="s">
        <v>82</v>
      </c>
      <c r="BK570" s="214">
        <f>ROUND(I570*H570,2)</f>
        <v>0</v>
      </c>
      <c r="BL570" s="25" t="s">
        <v>375</v>
      </c>
      <c r="BM570" s="25" t="s">
        <v>5154</v>
      </c>
    </row>
    <row r="571" spans="2:65" s="13" customFormat="1" ht="13.5">
      <c r="B571" s="233"/>
      <c r="C571" s="234"/>
      <c r="D571" s="246" t="s">
        <v>451</v>
      </c>
      <c r="E571" s="256" t="s">
        <v>21</v>
      </c>
      <c r="F571" s="257" t="s">
        <v>5155</v>
      </c>
      <c r="G571" s="234"/>
      <c r="H571" s="258">
        <v>3.84</v>
      </c>
      <c r="I571" s="238"/>
      <c r="J571" s="234"/>
      <c r="K571" s="234"/>
      <c r="L571" s="239"/>
      <c r="M571" s="240"/>
      <c r="N571" s="241"/>
      <c r="O571" s="241"/>
      <c r="P571" s="241"/>
      <c r="Q571" s="241"/>
      <c r="R571" s="241"/>
      <c r="S571" s="241"/>
      <c r="T571" s="242"/>
      <c r="AT571" s="243" t="s">
        <v>451</v>
      </c>
      <c r="AU571" s="243" t="s">
        <v>84</v>
      </c>
      <c r="AV571" s="13" t="s">
        <v>84</v>
      </c>
      <c r="AW571" s="13" t="s">
        <v>37</v>
      </c>
      <c r="AX571" s="13" t="s">
        <v>82</v>
      </c>
      <c r="AY571" s="243" t="s">
        <v>308</v>
      </c>
    </row>
    <row r="572" spans="2:65" s="1" customFormat="1" ht="22.5" customHeight="1">
      <c r="B572" s="42"/>
      <c r="C572" s="203" t="s">
        <v>2673</v>
      </c>
      <c r="D572" s="203" t="s">
        <v>311</v>
      </c>
      <c r="E572" s="204" t="s">
        <v>4765</v>
      </c>
      <c r="F572" s="205" t="s">
        <v>4766</v>
      </c>
      <c r="G572" s="206" t="s">
        <v>719</v>
      </c>
      <c r="H572" s="207">
        <v>10.567</v>
      </c>
      <c r="I572" s="208"/>
      <c r="J572" s="209">
        <f>ROUND(I572*H572,2)</f>
        <v>0</v>
      </c>
      <c r="K572" s="205" t="s">
        <v>315</v>
      </c>
      <c r="L572" s="62"/>
      <c r="M572" s="210" t="s">
        <v>21</v>
      </c>
      <c r="N572" s="211" t="s">
        <v>45</v>
      </c>
      <c r="O572" s="43"/>
      <c r="P572" s="212">
        <f>O572*H572</f>
        <v>0</v>
      </c>
      <c r="Q572" s="212">
        <v>0</v>
      </c>
      <c r="R572" s="212">
        <f>Q572*H572</f>
        <v>0</v>
      </c>
      <c r="S572" s="212">
        <v>0</v>
      </c>
      <c r="T572" s="213">
        <f>S572*H572</f>
        <v>0</v>
      </c>
      <c r="AR572" s="25" t="s">
        <v>375</v>
      </c>
      <c r="AT572" s="25" t="s">
        <v>311</v>
      </c>
      <c r="AU572" s="25" t="s">
        <v>84</v>
      </c>
      <c r="AY572" s="25" t="s">
        <v>308</v>
      </c>
      <c r="BE572" s="214">
        <f>IF(N572="základní",J572,0)</f>
        <v>0</v>
      </c>
      <c r="BF572" s="214">
        <f>IF(N572="snížená",J572,0)</f>
        <v>0</v>
      </c>
      <c r="BG572" s="214">
        <f>IF(N572="zákl. přenesená",J572,0)</f>
        <v>0</v>
      </c>
      <c r="BH572" s="214">
        <f>IF(N572="sníž. přenesená",J572,0)</f>
        <v>0</v>
      </c>
      <c r="BI572" s="214">
        <f>IF(N572="nulová",J572,0)</f>
        <v>0</v>
      </c>
      <c r="BJ572" s="25" t="s">
        <v>82</v>
      </c>
      <c r="BK572" s="214">
        <f>ROUND(I572*H572,2)</f>
        <v>0</v>
      </c>
      <c r="BL572" s="25" t="s">
        <v>375</v>
      </c>
      <c r="BM572" s="25" t="s">
        <v>5156</v>
      </c>
    </row>
    <row r="573" spans="2:65" s="11" customFormat="1" ht="29.85" customHeight="1">
      <c r="B573" s="186"/>
      <c r="C573" s="187"/>
      <c r="D573" s="200" t="s">
        <v>73</v>
      </c>
      <c r="E573" s="201" t="s">
        <v>2499</v>
      </c>
      <c r="F573" s="201" t="s">
        <v>2500</v>
      </c>
      <c r="G573" s="187"/>
      <c r="H573" s="187"/>
      <c r="I573" s="190"/>
      <c r="J573" s="202">
        <f>BK573</f>
        <v>0</v>
      </c>
      <c r="K573" s="187"/>
      <c r="L573" s="192"/>
      <c r="M573" s="193"/>
      <c r="N573" s="194"/>
      <c r="O573" s="194"/>
      <c r="P573" s="195">
        <f>SUM(P574:P581)</f>
        <v>0</v>
      </c>
      <c r="Q573" s="194"/>
      <c r="R573" s="195">
        <f>SUM(R574:R581)</f>
        <v>6.3315760000000001</v>
      </c>
      <c r="S573" s="194"/>
      <c r="T573" s="196">
        <f>SUM(T574:T581)</f>
        <v>0</v>
      </c>
      <c r="AR573" s="197" t="s">
        <v>84</v>
      </c>
      <c r="AT573" s="198" t="s">
        <v>73</v>
      </c>
      <c r="AU573" s="198" t="s">
        <v>82</v>
      </c>
      <c r="AY573" s="197" t="s">
        <v>308</v>
      </c>
      <c r="BK573" s="199">
        <f>SUM(BK574:BK581)</f>
        <v>0</v>
      </c>
    </row>
    <row r="574" spans="2:65" s="1" customFormat="1" ht="22.5" customHeight="1">
      <c r="B574" s="42"/>
      <c r="C574" s="203" t="s">
        <v>2677</v>
      </c>
      <c r="D574" s="203" t="s">
        <v>311</v>
      </c>
      <c r="E574" s="204" t="s">
        <v>5157</v>
      </c>
      <c r="F574" s="205" t="s">
        <v>5158</v>
      </c>
      <c r="G574" s="206" t="s">
        <v>508</v>
      </c>
      <c r="H574" s="207">
        <v>494.8</v>
      </c>
      <c r="I574" s="208"/>
      <c r="J574" s="209">
        <f>ROUND(I574*H574,2)</f>
        <v>0</v>
      </c>
      <c r="K574" s="205" t="s">
        <v>21</v>
      </c>
      <c r="L574" s="62"/>
      <c r="M574" s="210" t="s">
        <v>21</v>
      </c>
      <c r="N574" s="211" t="s">
        <v>45</v>
      </c>
      <c r="O574" s="43"/>
      <c r="P574" s="212">
        <f>O574*H574</f>
        <v>0</v>
      </c>
      <c r="Q574" s="212">
        <v>1E-4</v>
      </c>
      <c r="R574" s="212">
        <f>Q574*H574</f>
        <v>4.9480000000000003E-2</v>
      </c>
      <c r="S574" s="212">
        <v>0</v>
      </c>
      <c r="T574" s="213">
        <f>S574*H574</f>
        <v>0</v>
      </c>
      <c r="AR574" s="25" t="s">
        <v>375</v>
      </c>
      <c r="AT574" s="25" t="s">
        <v>311</v>
      </c>
      <c r="AU574" s="25" t="s">
        <v>84</v>
      </c>
      <c r="AY574" s="25" t="s">
        <v>308</v>
      </c>
      <c r="BE574" s="214">
        <f>IF(N574="základní",J574,0)</f>
        <v>0</v>
      </c>
      <c r="BF574" s="214">
        <f>IF(N574="snížená",J574,0)</f>
        <v>0</v>
      </c>
      <c r="BG574" s="214">
        <f>IF(N574="zákl. přenesená",J574,0)</f>
        <v>0</v>
      </c>
      <c r="BH574" s="214">
        <f>IF(N574="sníž. přenesená",J574,0)</f>
        <v>0</v>
      </c>
      <c r="BI574" s="214">
        <f>IF(N574="nulová",J574,0)</f>
        <v>0</v>
      </c>
      <c r="BJ574" s="25" t="s">
        <v>82</v>
      </c>
      <c r="BK574" s="214">
        <f>ROUND(I574*H574,2)</f>
        <v>0</v>
      </c>
      <c r="BL574" s="25" t="s">
        <v>375</v>
      </c>
      <c r="BM574" s="25" t="s">
        <v>5159</v>
      </c>
    </row>
    <row r="575" spans="2:65" s="1" customFormat="1" ht="22.5" customHeight="1">
      <c r="B575" s="42"/>
      <c r="C575" s="277" t="s">
        <v>2681</v>
      </c>
      <c r="D575" s="277" t="s">
        <v>1079</v>
      </c>
      <c r="E575" s="278" t="s">
        <v>5160</v>
      </c>
      <c r="F575" s="279" t="s">
        <v>5161</v>
      </c>
      <c r="G575" s="280" t="s">
        <v>508</v>
      </c>
      <c r="H575" s="281">
        <v>519.54</v>
      </c>
      <c r="I575" s="282"/>
      <c r="J575" s="283">
        <f>ROUND(I575*H575,2)</f>
        <v>0</v>
      </c>
      <c r="K575" s="279" t="s">
        <v>315</v>
      </c>
      <c r="L575" s="284"/>
      <c r="M575" s="285" t="s">
        <v>21</v>
      </c>
      <c r="N575" s="286" t="s">
        <v>45</v>
      </c>
      <c r="O575" s="43"/>
      <c r="P575" s="212">
        <f>O575*H575</f>
        <v>0</v>
      </c>
      <c r="Q575" s="212">
        <v>1.2E-2</v>
      </c>
      <c r="R575" s="212">
        <f>Q575*H575</f>
        <v>6.2344799999999996</v>
      </c>
      <c r="S575" s="212">
        <v>0</v>
      </c>
      <c r="T575" s="213">
        <f>S575*H575</f>
        <v>0</v>
      </c>
      <c r="AR575" s="25" t="s">
        <v>619</v>
      </c>
      <c r="AT575" s="25" t="s">
        <v>1079</v>
      </c>
      <c r="AU575" s="25" t="s">
        <v>84</v>
      </c>
      <c r="AY575" s="25" t="s">
        <v>308</v>
      </c>
      <c r="BE575" s="214">
        <f>IF(N575="základní",J575,0)</f>
        <v>0</v>
      </c>
      <c r="BF575" s="214">
        <f>IF(N575="snížená",J575,0)</f>
        <v>0</v>
      </c>
      <c r="BG575" s="214">
        <f>IF(N575="zákl. přenesená",J575,0)</f>
        <v>0</v>
      </c>
      <c r="BH575" s="214">
        <f>IF(N575="sníž. přenesená",J575,0)</f>
        <v>0</v>
      </c>
      <c r="BI575" s="214">
        <f>IF(N575="nulová",J575,0)</f>
        <v>0</v>
      </c>
      <c r="BJ575" s="25" t="s">
        <v>82</v>
      </c>
      <c r="BK575" s="214">
        <f>ROUND(I575*H575,2)</f>
        <v>0</v>
      </c>
      <c r="BL575" s="25" t="s">
        <v>375</v>
      </c>
      <c r="BM575" s="25" t="s">
        <v>5162</v>
      </c>
    </row>
    <row r="576" spans="2:65" s="13" customFormat="1" ht="13.5">
      <c r="B576" s="233"/>
      <c r="C576" s="234"/>
      <c r="D576" s="246" t="s">
        <v>451</v>
      </c>
      <c r="E576" s="234"/>
      <c r="F576" s="257" t="s">
        <v>5163</v>
      </c>
      <c r="G576" s="234"/>
      <c r="H576" s="258">
        <v>519.54</v>
      </c>
      <c r="I576" s="238"/>
      <c r="J576" s="234"/>
      <c r="K576" s="234"/>
      <c r="L576" s="239"/>
      <c r="M576" s="240"/>
      <c r="N576" s="241"/>
      <c r="O576" s="241"/>
      <c r="P576" s="241"/>
      <c r="Q576" s="241"/>
      <c r="R576" s="241"/>
      <c r="S576" s="241"/>
      <c r="T576" s="242"/>
      <c r="AT576" s="243" t="s">
        <v>451</v>
      </c>
      <c r="AU576" s="243" t="s">
        <v>84</v>
      </c>
      <c r="AV576" s="13" t="s">
        <v>84</v>
      </c>
      <c r="AW576" s="13" t="s">
        <v>6</v>
      </c>
      <c r="AX576" s="13" t="s">
        <v>82</v>
      </c>
      <c r="AY576" s="243" t="s">
        <v>308</v>
      </c>
    </row>
    <row r="577" spans="2:65" s="1" customFormat="1" ht="31.5" customHeight="1">
      <c r="B577" s="42"/>
      <c r="C577" s="203" t="s">
        <v>2685</v>
      </c>
      <c r="D577" s="203" t="s">
        <v>311</v>
      </c>
      <c r="E577" s="204" t="s">
        <v>4842</v>
      </c>
      <c r="F577" s="205" t="s">
        <v>4843</v>
      </c>
      <c r="G577" s="206" t="s">
        <v>508</v>
      </c>
      <c r="H577" s="207">
        <v>2.56</v>
      </c>
      <c r="I577" s="208"/>
      <c r="J577" s="209">
        <f>ROUND(I577*H577,2)</f>
        <v>0</v>
      </c>
      <c r="K577" s="205" t="s">
        <v>21</v>
      </c>
      <c r="L577" s="62"/>
      <c r="M577" s="210" t="s">
        <v>21</v>
      </c>
      <c r="N577" s="211" t="s">
        <v>45</v>
      </c>
      <c r="O577" s="43"/>
      <c r="P577" s="212">
        <f>O577*H577</f>
        <v>0</v>
      </c>
      <c r="Q577" s="212">
        <v>6.0000000000000001E-3</v>
      </c>
      <c r="R577" s="212">
        <f>Q577*H577</f>
        <v>1.536E-2</v>
      </c>
      <c r="S577" s="212">
        <v>0</v>
      </c>
      <c r="T577" s="213">
        <f>S577*H577</f>
        <v>0</v>
      </c>
      <c r="AR577" s="25" t="s">
        <v>375</v>
      </c>
      <c r="AT577" s="25" t="s">
        <v>311</v>
      </c>
      <c r="AU577" s="25" t="s">
        <v>84</v>
      </c>
      <c r="AY577" s="25" t="s">
        <v>308</v>
      </c>
      <c r="BE577" s="214">
        <f>IF(N577="základní",J577,0)</f>
        <v>0</v>
      </c>
      <c r="BF577" s="214">
        <f>IF(N577="snížená",J577,0)</f>
        <v>0</v>
      </c>
      <c r="BG577" s="214">
        <f>IF(N577="zákl. přenesená",J577,0)</f>
        <v>0</v>
      </c>
      <c r="BH577" s="214">
        <f>IF(N577="sníž. přenesená",J577,0)</f>
        <v>0</v>
      </c>
      <c r="BI577" s="214">
        <f>IF(N577="nulová",J577,0)</f>
        <v>0</v>
      </c>
      <c r="BJ577" s="25" t="s">
        <v>82</v>
      </c>
      <c r="BK577" s="214">
        <f>ROUND(I577*H577,2)</f>
        <v>0</v>
      </c>
      <c r="BL577" s="25" t="s">
        <v>375</v>
      </c>
      <c r="BM577" s="25" t="s">
        <v>5164</v>
      </c>
    </row>
    <row r="578" spans="2:65" s="1" customFormat="1" ht="22.5" customHeight="1">
      <c r="B578" s="42"/>
      <c r="C578" s="277" t="s">
        <v>2689</v>
      </c>
      <c r="D578" s="277" t="s">
        <v>1079</v>
      </c>
      <c r="E578" s="278" t="s">
        <v>5160</v>
      </c>
      <c r="F578" s="279" t="s">
        <v>5161</v>
      </c>
      <c r="G578" s="280" t="s">
        <v>508</v>
      </c>
      <c r="H578" s="281">
        <v>2.6880000000000002</v>
      </c>
      <c r="I578" s="282"/>
      <c r="J578" s="283">
        <f>ROUND(I578*H578,2)</f>
        <v>0</v>
      </c>
      <c r="K578" s="279" t="s">
        <v>315</v>
      </c>
      <c r="L578" s="284"/>
      <c r="M578" s="285" t="s">
        <v>21</v>
      </c>
      <c r="N578" s="286" t="s">
        <v>45</v>
      </c>
      <c r="O578" s="43"/>
      <c r="P578" s="212">
        <f>O578*H578</f>
        <v>0</v>
      </c>
      <c r="Q578" s="212">
        <v>1.2E-2</v>
      </c>
      <c r="R578" s="212">
        <f>Q578*H578</f>
        <v>3.2256E-2</v>
      </c>
      <c r="S578" s="212">
        <v>0</v>
      </c>
      <c r="T578" s="213">
        <f>S578*H578</f>
        <v>0</v>
      </c>
      <c r="AR578" s="25" t="s">
        <v>619</v>
      </c>
      <c r="AT578" s="25" t="s">
        <v>1079</v>
      </c>
      <c r="AU578" s="25" t="s">
        <v>84</v>
      </c>
      <c r="AY578" s="25" t="s">
        <v>308</v>
      </c>
      <c r="BE578" s="214">
        <f>IF(N578="základní",J578,0)</f>
        <v>0</v>
      </c>
      <c r="BF578" s="214">
        <f>IF(N578="snížená",J578,0)</f>
        <v>0</v>
      </c>
      <c r="BG578" s="214">
        <f>IF(N578="zákl. přenesená",J578,0)</f>
        <v>0</v>
      </c>
      <c r="BH578" s="214">
        <f>IF(N578="sníž. přenesená",J578,0)</f>
        <v>0</v>
      </c>
      <c r="BI578" s="214">
        <f>IF(N578="nulová",J578,0)</f>
        <v>0</v>
      </c>
      <c r="BJ578" s="25" t="s">
        <v>82</v>
      </c>
      <c r="BK578" s="214">
        <f>ROUND(I578*H578,2)</f>
        <v>0</v>
      </c>
      <c r="BL578" s="25" t="s">
        <v>375</v>
      </c>
      <c r="BM578" s="25" t="s">
        <v>5165</v>
      </c>
    </row>
    <row r="579" spans="2:65" s="13" customFormat="1" ht="13.5">
      <c r="B579" s="233"/>
      <c r="C579" s="234"/>
      <c r="D579" s="223" t="s">
        <v>451</v>
      </c>
      <c r="E579" s="235" t="s">
        <v>21</v>
      </c>
      <c r="F579" s="236" t="s">
        <v>5166</v>
      </c>
      <c r="G579" s="234"/>
      <c r="H579" s="237">
        <v>2.56</v>
      </c>
      <c r="I579" s="238"/>
      <c r="J579" s="234"/>
      <c r="K579" s="234"/>
      <c r="L579" s="239"/>
      <c r="M579" s="240"/>
      <c r="N579" s="241"/>
      <c r="O579" s="241"/>
      <c r="P579" s="241"/>
      <c r="Q579" s="241"/>
      <c r="R579" s="241"/>
      <c r="S579" s="241"/>
      <c r="T579" s="242"/>
      <c r="AT579" s="243" t="s">
        <v>451</v>
      </c>
      <c r="AU579" s="243" t="s">
        <v>84</v>
      </c>
      <c r="AV579" s="13" t="s">
        <v>84</v>
      </c>
      <c r="AW579" s="13" t="s">
        <v>37</v>
      </c>
      <c r="AX579" s="13" t="s">
        <v>82</v>
      </c>
      <c r="AY579" s="243" t="s">
        <v>308</v>
      </c>
    </row>
    <row r="580" spans="2:65" s="13" customFormat="1" ht="13.5">
      <c r="B580" s="233"/>
      <c r="C580" s="234"/>
      <c r="D580" s="246" t="s">
        <v>451</v>
      </c>
      <c r="E580" s="234"/>
      <c r="F580" s="257" t="s">
        <v>5167</v>
      </c>
      <c r="G580" s="234"/>
      <c r="H580" s="258">
        <v>2.6880000000000002</v>
      </c>
      <c r="I580" s="238"/>
      <c r="J580" s="234"/>
      <c r="K580" s="234"/>
      <c r="L580" s="239"/>
      <c r="M580" s="240"/>
      <c r="N580" s="241"/>
      <c r="O580" s="241"/>
      <c r="P580" s="241"/>
      <c r="Q580" s="241"/>
      <c r="R580" s="241"/>
      <c r="S580" s="241"/>
      <c r="T580" s="242"/>
      <c r="AT580" s="243" t="s">
        <v>451</v>
      </c>
      <c r="AU580" s="243" t="s">
        <v>84</v>
      </c>
      <c r="AV580" s="13" t="s">
        <v>84</v>
      </c>
      <c r="AW580" s="13" t="s">
        <v>6</v>
      </c>
      <c r="AX580" s="13" t="s">
        <v>82</v>
      </c>
      <c r="AY580" s="243" t="s">
        <v>308</v>
      </c>
    </row>
    <row r="581" spans="2:65" s="1" customFormat="1" ht="22.5" customHeight="1">
      <c r="B581" s="42"/>
      <c r="C581" s="203" t="s">
        <v>2693</v>
      </c>
      <c r="D581" s="203" t="s">
        <v>311</v>
      </c>
      <c r="E581" s="204" t="s">
        <v>2604</v>
      </c>
      <c r="F581" s="205" t="s">
        <v>2605</v>
      </c>
      <c r="G581" s="206" t="s">
        <v>719</v>
      </c>
      <c r="H581" s="207">
        <v>6.5209999999999999</v>
      </c>
      <c r="I581" s="208"/>
      <c r="J581" s="209">
        <f>ROUND(I581*H581,2)</f>
        <v>0</v>
      </c>
      <c r="K581" s="205" t="s">
        <v>315</v>
      </c>
      <c r="L581" s="62"/>
      <c r="M581" s="210" t="s">
        <v>21</v>
      </c>
      <c r="N581" s="211" t="s">
        <v>45</v>
      </c>
      <c r="O581" s="43"/>
      <c r="P581" s="212">
        <f>O581*H581</f>
        <v>0</v>
      </c>
      <c r="Q581" s="212">
        <v>0</v>
      </c>
      <c r="R581" s="212">
        <f>Q581*H581</f>
        <v>0</v>
      </c>
      <c r="S581" s="212">
        <v>0</v>
      </c>
      <c r="T581" s="213">
        <f>S581*H581</f>
        <v>0</v>
      </c>
      <c r="AR581" s="25" t="s">
        <v>375</v>
      </c>
      <c r="AT581" s="25" t="s">
        <v>311</v>
      </c>
      <c r="AU581" s="25" t="s">
        <v>84</v>
      </c>
      <c r="AY581" s="25" t="s">
        <v>308</v>
      </c>
      <c r="BE581" s="214">
        <f>IF(N581="základní",J581,0)</f>
        <v>0</v>
      </c>
      <c r="BF581" s="214">
        <f>IF(N581="snížená",J581,0)</f>
        <v>0</v>
      </c>
      <c r="BG581" s="214">
        <f>IF(N581="zákl. přenesená",J581,0)</f>
        <v>0</v>
      </c>
      <c r="BH581" s="214">
        <f>IF(N581="sníž. přenesená",J581,0)</f>
        <v>0</v>
      </c>
      <c r="BI581" s="214">
        <f>IF(N581="nulová",J581,0)</f>
        <v>0</v>
      </c>
      <c r="BJ581" s="25" t="s">
        <v>82</v>
      </c>
      <c r="BK581" s="214">
        <f>ROUND(I581*H581,2)</f>
        <v>0</v>
      </c>
      <c r="BL581" s="25" t="s">
        <v>375</v>
      </c>
      <c r="BM581" s="25" t="s">
        <v>5168</v>
      </c>
    </row>
    <row r="582" spans="2:65" s="11" customFormat="1" ht="37.35" customHeight="1">
      <c r="B582" s="186"/>
      <c r="C582" s="187"/>
      <c r="D582" s="200" t="s">
        <v>73</v>
      </c>
      <c r="E582" s="296" t="s">
        <v>2911</v>
      </c>
      <c r="F582" s="296" t="s">
        <v>171</v>
      </c>
      <c r="G582" s="187"/>
      <c r="H582" s="187"/>
      <c r="I582" s="190"/>
      <c r="J582" s="297">
        <f>BK582</f>
        <v>0</v>
      </c>
      <c r="K582" s="187"/>
      <c r="L582" s="192"/>
      <c r="M582" s="193"/>
      <c r="N582" s="194"/>
      <c r="O582" s="194"/>
      <c r="P582" s="195">
        <f>SUM(P583:P589)</f>
        <v>0</v>
      </c>
      <c r="Q582" s="194"/>
      <c r="R582" s="195">
        <f>SUM(R583:R589)</f>
        <v>3.8000000000000002E-4</v>
      </c>
      <c r="S582" s="194"/>
      <c r="T582" s="196">
        <f>SUM(T583:T589)</f>
        <v>0</v>
      </c>
      <c r="AR582" s="197" t="s">
        <v>84</v>
      </c>
      <c r="AT582" s="198" t="s">
        <v>73</v>
      </c>
      <c r="AU582" s="198" t="s">
        <v>74</v>
      </c>
      <c r="AY582" s="197" t="s">
        <v>308</v>
      </c>
      <c r="BK582" s="199">
        <f>SUM(BK583:BK589)</f>
        <v>0</v>
      </c>
    </row>
    <row r="583" spans="2:65" s="1" customFormat="1" ht="22.5" customHeight="1">
      <c r="B583" s="42"/>
      <c r="C583" s="203" t="s">
        <v>2697</v>
      </c>
      <c r="D583" s="203" t="s">
        <v>311</v>
      </c>
      <c r="E583" s="204" t="s">
        <v>5169</v>
      </c>
      <c r="F583" s="205" t="s">
        <v>5170</v>
      </c>
      <c r="G583" s="206" t="s">
        <v>578</v>
      </c>
      <c r="H583" s="207">
        <v>38</v>
      </c>
      <c r="I583" s="208"/>
      <c r="J583" s="209">
        <f t="shared" ref="J583:J589" si="20">ROUND(I583*H583,2)</f>
        <v>0</v>
      </c>
      <c r="K583" s="205" t="s">
        <v>315</v>
      </c>
      <c r="L583" s="62"/>
      <c r="M583" s="210" t="s">
        <v>21</v>
      </c>
      <c r="N583" s="211" t="s">
        <v>45</v>
      </c>
      <c r="O583" s="43"/>
      <c r="P583" s="212">
        <f t="shared" ref="P583:P589" si="21">O583*H583</f>
        <v>0</v>
      </c>
      <c r="Q583" s="212">
        <v>1.0000000000000001E-5</v>
      </c>
      <c r="R583" s="212">
        <f t="shared" ref="R583:R589" si="22">Q583*H583</f>
        <v>3.8000000000000002E-4</v>
      </c>
      <c r="S583" s="212">
        <v>0</v>
      </c>
      <c r="T583" s="213">
        <f t="shared" ref="T583:T589" si="23">S583*H583</f>
        <v>0</v>
      </c>
      <c r="AR583" s="25" t="s">
        <v>375</v>
      </c>
      <c r="AT583" s="25" t="s">
        <v>311</v>
      </c>
      <c r="AU583" s="25" t="s">
        <v>82</v>
      </c>
      <c r="AY583" s="25" t="s">
        <v>308</v>
      </c>
      <c r="BE583" s="214">
        <f t="shared" ref="BE583:BE589" si="24">IF(N583="základní",J583,0)</f>
        <v>0</v>
      </c>
      <c r="BF583" s="214">
        <f t="shared" ref="BF583:BF589" si="25">IF(N583="snížená",J583,0)</f>
        <v>0</v>
      </c>
      <c r="BG583" s="214">
        <f t="shared" ref="BG583:BG589" si="26">IF(N583="zákl. přenesená",J583,0)</f>
        <v>0</v>
      </c>
      <c r="BH583" s="214">
        <f t="shared" ref="BH583:BH589" si="27">IF(N583="sníž. přenesená",J583,0)</f>
        <v>0</v>
      </c>
      <c r="BI583" s="214">
        <f t="shared" ref="BI583:BI589" si="28">IF(N583="nulová",J583,0)</f>
        <v>0</v>
      </c>
      <c r="BJ583" s="25" t="s">
        <v>82</v>
      </c>
      <c r="BK583" s="214">
        <f t="shared" ref="BK583:BK589" si="29">ROUND(I583*H583,2)</f>
        <v>0</v>
      </c>
      <c r="BL583" s="25" t="s">
        <v>375</v>
      </c>
      <c r="BM583" s="25" t="s">
        <v>5171</v>
      </c>
    </row>
    <row r="584" spans="2:65" s="1" customFormat="1" ht="22.5" customHeight="1">
      <c r="B584" s="42"/>
      <c r="C584" s="277" t="s">
        <v>2701</v>
      </c>
      <c r="D584" s="277" t="s">
        <v>1079</v>
      </c>
      <c r="E584" s="278" t="s">
        <v>2931</v>
      </c>
      <c r="F584" s="279" t="s">
        <v>5172</v>
      </c>
      <c r="G584" s="280" t="s">
        <v>578</v>
      </c>
      <c r="H584" s="281">
        <v>38</v>
      </c>
      <c r="I584" s="282"/>
      <c r="J584" s="283">
        <f t="shared" si="20"/>
        <v>0</v>
      </c>
      <c r="K584" s="279" t="s">
        <v>21</v>
      </c>
      <c r="L584" s="284"/>
      <c r="M584" s="285" t="s">
        <v>21</v>
      </c>
      <c r="N584" s="286" t="s">
        <v>45</v>
      </c>
      <c r="O584" s="43"/>
      <c r="P584" s="212">
        <f t="shared" si="21"/>
        <v>0</v>
      </c>
      <c r="Q584" s="212">
        <v>0</v>
      </c>
      <c r="R584" s="212">
        <f t="shared" si="22"/>
        <v>0</v>
      </c>
      <c r="S584" s="212">
        <v>0</v>
      </c>
      <c r="T584" s="213">
        <f t="shared" si="23"/>
        <v>0</v>
      </c>
      <c r="AR584" s="25" t="s">
        <v>619</v>
      </c>
      <c r="AT584" s="25" t="s">
        <v>1079</v>
      </c>
      <c r="AU584" s="25" t="s">
        <v>82</v>
      </c>
      <c r="AY584" s="25" t="s">
        <v>308</v>
      </c>
      <c r="BE584" s="214">
        <f t="shared" si="24"/>
        <v>0</v>
      </c>
      <c r="BF584" s="214">
        <f t="shared" si="25"/>
        <v>0</v>
      </c>
      <c r="BG584" s="214">
        <f t="shared" si="26"/>
        <v>0</v>
      </c>
      <c r="BH584" s="214">
        <f t="shared" si="27"/>
        <v>0</v>
      </c>
      <c r="BI584" s="214">
        <f t="shared" si="28"/>
        <v>0</v>
      </c>
      <c r="BJ584" s="25" t="s">
        <v>82</v>
      </c>
      <c r="BK584" s="214">
        <f t="shared" si="29"/>
        <v>0</v>
      </c>
      <c r="BL584" s="25" t="s">
        <v>375</v>
      </c>
      <c r="BM584" s="25" t="s">
        <v>5173</v>
      </c>
    </row>
    <row r="585" spans="2:65" s="1" customFormat="1" ht="31.5" customHeight="1">
      <c r="B585" s="42"/>
      <c r="C585" s="203" t="s">
        <v>2705</v>
      </c>
      <c r="D585" s="203" t="s">
        <v>311</v>
      </c>
      <c r="E585" s="204" t="s">
        <v>5174</v>
      </c>
      <c r="F585" s="205" t="s">
        <v>5175</v>
      </c>
      <c r="G585" s="206" t="s">
        <v>647</v>
      </c>
      <c r="H585" s="207">
        <v>1</v>
      </c>
      <c r="I585" s="208"/>
      <c r="J585" s="209">
        <f t="shared" si="20"/>
        <v>0</v>
      </c>
      <c r="K585" s="205" t="s">
        <v>21</v>
      </c>
      <c r="L585" s="62"/>
      <c r="M585" s="210" t="s">
        <v>21</v>
      </c>
      <c r="N585" s="211" t="s">
        <v>45</v>
      </c>
      <c r="O585" s="43"/>
      <c r="P585" s="212">
        <f t="shared" si="21"/>
        <v>0</v>
      </c>
      <c r="Q585" s="212">
        <v>0</v>
      </c>
      <c r="R585" s="212">
        <f t="shared" si="22"/>
        <v>0</v>
      </c>
      <c r="S585" s="212">
        <v>0</v>
      </c>
      <c r="T585" s="213">
        <f t="shared" si="23"/>
        <v>0</v>
      </c>
      <c r="AR585" s="25" t="s">
        <v>375</v>
      </c>
      <c r="AT585" s="25" t="s">
        <v>311</v>
      </c>
      <c r="AU585" s="25" t="s">
        <v>82</v>
      </c>
      <c r="AY585" s="25" t="s">
        <v>308</v>
      </c>
      <c r="BE585" s="214">
        <f t="shared" si="24"/>
        <v>0</v>
      </c>
      <c r="BF585" s="214">
        <f t="shared" si="25"/>
        <v>0</v>
      </c>
      <c r="BG585" s="214">
        <f t="shared" si="26"/>
        <v>0</v>
      </c>
      <c r="BH585" s="214">
        <f t="shared" si="27"/>
        <v>0</v>
      </c>
      <c r="BI585" s="214">
        <f t="shared" si="28"/>
        <v>0</v>
      </c>
      <c r="BJ585" s="25" t="s">
        <v>82</v>
      </c>
      <c r="BK585" s="214">
        <f t="shared" si="29"/>
        <v>0</v>
      </c>
      <c r="BL585" s="25" t="s">
        <v>375</v>
      </c>
      <c r="BM585" s="25" t="s">
        <v>5176</v>
      </c>
    </row>
    <row r="586" spans="2:65" s="1" customFormat="1" ht="22.5" customHeight="1">
      <c r="B586" s="42"/>
      <c r="C586" s="203" t="s">
        <v>2709</v>
      </c>
      <c r="D586" s="203" t="s">
        <v>311</v>
      </c>
      <c r="E586" s="204" t="s">
        <v>5177</v>
      </c>
      <c r="F586" s="205" t="s">
        <v>5178</v>
      </c>
      <c r="G586" s="206" t="s">
        <v>578</v>
      </c>
      <c r="H586" s="207">
        <v>38</v>
      </c>
      <c r="I586" s="208"/>
      <c r="J586" s="209">
        <f t="shared" si="20"/>
        <v>0</v>
      </c>
      <c r="K586" s="205" t="s">
        <v>315</v>
      </c>
      <c r="L586" s="62"/>
      <c r="M586" s="210" t="s">
        <v>21</v>
      </c>
      <c r="N586" s="211" t="s">
        <v>45</v>
      </c>
      <c r="O586" s="43"/>
      <c r="P586" s="212">
        <f t="shared" si="21"/>
        <v>0</v>
      </c>
      <c r="Q586" s="212">
        <v>0</v>
      </c>
      <c r="R586" s="212">
        <f t="shared" si="22"/>
        <v>0</v>
      </c>
      <c r="S586" s="212">
        <v>0</v>
      </c>
      <c r="T586" s="213">
        <f t="shared" si="23"/>
        <v>0</v>
      </c>
      <c r="AR586" s="25" t="s">
        <v>375</v>
      </c>
      <c r="AT586" s="25" t="s">
        <v>311</v>
      </c>
      <c r="AU586" s="25" t="s">
        <v>82</v>
      </c>
      <c r="AY586" s="25" t="s">
        <v>308</v>
      </c>
      <c r="BE586" s="214">
        <f t="shared" si="24"/>
        <v>0</v>
      </c>
      <c r="BF586" s="214">
        <f t="shared" si="25"/>
        <v>0</v>
      </c>
      <c r="BG586" s="214">
        <f t="shared" si="26"/>
        <v>0</v>
      </c>
      <c r="BH586" s="214">
        <f t="shared" si="27"/>
        <v>0</v>
      </c>
      <c r="BI586" s="214">
        <f t="shared" si="28"/>
        <v>0</v>
      </c>
      <c r="BJ586" s="25" t="s">
        <v>82</v>
      </c>
      <c r="BK586" s="214">
        <f t="shared" si="29"/>
        <v>0</v>
      </c>
      <c r="BL586" s="25" t="s">
        <v>375</v>
      </c>
      <c r="BM586" s="25" t="s">
        <v>5179</v>
      </c>
    </row>
    <row r="587" spans="2:65" s="1" customFormat="1" ht="22.5" customHeight="1">
      <c r="B587" s="42"/>
      <c r="C587" s="277" t="s">
        <v>2712</v>
      </c>
      <c r="D587" s="277" t="s">
        <v>1079</v>
      </c>
      <c r="E587" s="278" t="s">
        <v>2940</v>
      </c>
      <c r="F587" s="279" t="s">
        <v>5180</v>
      </c>
      <c r="G587" s="280" t="s">
        <v>538</v>
      </c>
      <c r="H587" s="281">
        <v>241</v>
      </c>
      <c r="I587" s="282"/>
      <c r="J587" s="283">
        <f t="shared" si="20"/>
        <v>0</v>
      </c>
      <c r="K587" s="279" t="s">
        <v>21</v>
      </c>
      <c r="L587" s="284"/>
      <c r="M587" s="285" t="s">
        <v>21</v>
      </c>
      <c r="N587" s="286" t="s">
        <v>45</v>
      </c>
      <c r="O587" s="43"/>
      <c r="P587" s="212">
        <f t="shared" si="21"/>
        <v>0</v>
      </c>
      <c r="Q587" s="212">
        <v>0</v>
      </c>
      <c r="R587" s="212">
        <f t="shared" si="22"/>
        <v>0</v>
      </c>
      <c r="S587" s="212">
        <v>0</v>
      </c>
      <c r="T587" s="213">
        <f t="shared" si="23"/>
        <v>0</v>
      </c>
      <c r="AR587" s="25" t="s">
        <v>619</v>
      </c>
      <c r="AT587" s="25" t="s">
        <v>1079</v>
      </c>
      <c r="AU587" s="25" t="s">
        <v>82</v>
      </c>
      <c r="AY587" s="25" t="s">
        <v>308</v>
      </c>
      <c r="BE587" s="214">
        <f t="shared" si="24"/>
        <v>0</v>
      </c>
      <c r="BF587" s="214">
        <f t="shared" si="25"/>
        <v>0</v>
      </c>
      <c r="BG587" s="214">
        <f t="shared" si="26"/>
        <v>0</v>
      </c>
      <c r="BH587" s="214">
        <f t="shared" si="27"/>
        <v>0</v>
      </c>
      <c r="BI587" s="214">
        <f t="shared" si="28"/>
        <v>0</v>
      </c>
      <c r="BJ587" s="25" t="s">
        <v>82</v>
      </c>
      <c r="BK587" s="214">
        <f t="shared" si="29"/>
        <v>0</v>
      </c>
      <c r="BL587" s="25" t="s">
        <v>375</v>
      </c>
      <c r="BM587" s="25" t="s">
        <v>5181</v>
      </c>
    </row>
    <row r="588" spans="2:65" s="1" customFormat="1" ht="22.5" customHeight="1">
      <c r="B588" s="42"/>
      <c r="C588" s="203" t="s">
        <v>2716</v>
      </c>
      <c r="D588" s="203" t="s">
        <v>311</v>
      </c>
      <c r="E588" s="204" t="s">
        <v>5182</v>
      </c>
      <c r="F588" s="205" t="s">
        <v>5183</v>
      </c>
      <c r="G588" s="206" t="s">
        <v>578</v>
      </c>
      <c r="H588" s="207">
        <v>38</v>
      </c>
      <c r="I588" s="208"/>
      <c r="J588" s="209">
        <f t="shared" si="20"/>
        <v>0</v>
      </c>
      <c r="K588" s="205" t="s">
        <v>21</v>
      </c>
      <c r="L588" s="62"/>
      <c r="M588" s="210" t="s">
        <v>21</v>
      </c>
      <c r="N588" s="211" t="s">
        <v>45</v>
      </c>
      <c r="O588" s="43"/>
      <c r="P588" s="212">
        <f t="shared" si="21"/>
        <v>0</v>
      </c>
      <c r="Q588" s="212">
        <v>0</v>
      </c>
      <c r="R588" s="212">
        <f t="shared" si="22"/>
        <v>0</v>
      </c>
      <c r="S588" s="212">
        <v>0</v>
      </c>
      <c r="T588" s="213">
        <f t="shared" si="23"/>
        <v>0</v>
      </c>
      <c r="AR588" s="25" t="s">
        <v>375</v>
      </c>
      <c r="AT588" s="25" t="s">
        <v>311</v>
      </c>
      <c r="AU588" s="25" t="s">
        <v>82</v>
      </c>
      <c r="AY588" s="25" t="s">
        <v>308</v>
      </c>
      <c r="BE588" s="214">
        <f t="shared" si="24"/>
        <v>0</v>
      </c>
      <c r="BF588" s="214">
        <f t="shared" si="25"/>
        <v>0</v>
      </c>
      <c r="BG588" s="214">
        <f t="shared" si="26"/>
        <v>0</v>
      </c>
      <c r="BH588" s="214">
        <f t="shared" si="27"/>
        <v>0</v>
      </c>
      <c r="BI588" s="214">
        <f t="shared" si="28"/>
        <v>0</v>
      </c>
      <c r="BJ588" s="25" t="s">
        <v>82</v>
      </c>
      <c r="BK588" s="214">
        <f t="shared" si="29"/>
        <v>0</v>
      </c>
      <c r="BL588" s="25" t="s">
        <v>375</v>
      </c>
      <c r="BM588" s="25" t="s">
        <v>5184</v>
      </c>
    </row>
    <row r="589" spans="2:65" s="1" customFormat="1" ht="22.5" customHeight="1">
      <c r="B589" s="42"/>
      <c r="C589" s="203" t="s">
        <v>2721</v>
      </c>
      <c r="D589" s="203" t="s">
        <v>311</v>
      </c>
      <c r="E589" s="204" t="s">
        <v>4677</v>
      </c>
      <c r="F589" s="205" t="s">
        <v>4678</v>
      </c>
      <c r="G589" s="206" t="s">
        <v>4679</v>
      </c>
      <c r="H589" s="295"/>
      <c r="I589" s="208"/>
      <c r="J589" s="209">
        <f t="shared" si="20"/>
        <v>0</v>
      </c>
      <c r="K589" s="205" t="s">
        <v>315</v>
      </c>
      <c r="L589" s="62"/>
      <c r="M589" s="210" t="s">
        <v>21</v>
      </c>
      <c r="N589" s="211" t="s">
        <v>45</v>
      </c>
      <c r="O589" s="43"/>
      <c r="P589" s="212">
        <f t="shared" si="21"/>
        <v>0</v>
      </c>
      <c r="Q589" s="212">
        <v>0</v>
      </c>
      <c r="R589" s="212">
        <f t="shared" si="22"/>
        <v>0</v>
      </c>
      <c r="S589" s="212">
        <v>0</v>
      </c>
      <c r="T589" s="213">
        <f t="shared" si="23"/>
        <v>0</v>
      </c>
      <c r="AR589" s="25" t="s">
        <v>375</v>
      </c>
      <c r="AT589" s="25" t="s">
        <v>311</v>
      </c>
      <c r="AU589" s="25" t="s">
        <v>82</v>
      </c>
      <c r="AY589" s="25" t="s">
        <v>308</v>
      </c>
      <c r="BE589" s="214">
        <f t="shared" si="24"/>
        <v>0</v>
      </c>
      <c r="BF589" s="214">
        <f t="shared" si="25"/>
        <v>0</v>
      </c>
      <c r="BG589" s="214">
        <f t="shared" si="26"/>
        <v>0</v>
      </c>
      <c r="BH589" s="214">
        <f t="shared" si="27"/>
        <v>0</v>
      </c>
      <c r="BI589" s="214">
        <f t="shared" si="28"/>
        <v>0</v>
      </c>
      <c r="BJ589" s="25" t="s">
        <v>82</v>
      </c>
      <c r="BK589" s="214">
        <f t="shared" si="29"/>
        <v>0</v>
      </c>
      <c r="BL589" s="25" t="s">
        <v>375</v>
      </c>
      <c r="BM589" s="25" t="s">
        <v>5185</v>
      </c>
    </row>
    <row r="590" spans="2:65" s="11" customFormat="1" ht="37.35" customHeight="1">
      <c r="B590" s="186"/>
      <c r="C590" s="187"/>
      <c r="D590" s="200" t="s">
        <v>73</v>
      </c>
      <c r="E590" s="296" t="s">
        <v>5186</v>
      </c>
      <c r="F590" s="296" t="s">
        <v>5187</v>
      </c>
      <c r="G590" s="187"/>
      <c r="H590" s="187"/>
      <c r="I590" s="190"/>
      <c r="J590" s="297">
        <f>BK590</f>
        <v>0</v>
      </c>
      <c r="K590" s="187"/>
      <c r="L590" s="192"/>
      <c r="M590" s="193"/>
      <c r="N590" s="194"/>
      <c r="O590" s="194"/>
      <c r="P590" s="195">
        <f>SUM(P591:P613)</f>
        <v>0</v>
      </c>
      <c r="Q590" s="194"/>
      <c r="R590" s="195">
        <f>SUM(R591:R613)</f>
        <v>2.8280972000000002</v>
      </c>
      <c r="S590" s="194"/>
      <c r="T590" s="196">
        <f>SUM(T591:T613)</f>
        <v>0</v>
      </c>
      <c r="AR590" s="197" t="s">
        <v>84</v>
      </c>
      <c r="AT590" s="198" t="s">
        <v>73</v>
      </c>
      <c r="AU590" s="198" t="s">
        <v>74</v>
      </c>
      <c r="AY590" s="197" t="s">
        <v>308</v>
      </c>
      <c r="BK590" s="199">
        <f>SUM(BK591:BK613)</f>
        <v>0</v>
      </c>
    </row>
    <row r="591" spans="2:65" s="1" customFormat="1" ht="31.5" customHeight="1">
      <c r="B591" s="42"/>
      <c r="C591" s="203" t="s">
        <v>2725</v>
      </c>
      <c r="D591" s="203" t="s">
        <v>311</v>
      </c>
      <c r="E591" s="204" t="s">
        <v>5188</v>
      </c>
      <c r="F591" s="205" t="s">
        <v>5189</v>
      </c>
      <c r="G591" s="206" t="s">
        <v>508</v>
      </c>
      <c r="H591" s="207">
        <v>105.7</v>
      </c>
      <c r="I591" s="208"/>
      <c r="J591" s="209">
        <f>ROUND(I591*H591,2)</f>
        <v>0</v>
      </c>
      <c r="K591" s="205" t="s">
        <v>315</v>
      </c>
      <c r="L591" s="62"/>
      <c r="M591" s="210" t="s">
        <v>21</v>
      </c>
      <c r="N591" s="211" t="s">
        <v>45</v>
      </c>
      <c r="O591" s="43"/>
      <c r="P591" s="212">
        <f>O591*H591</f>
        <v>0</v>
      </c>
      <c r="Q591" s="212">
        <v>1.16E-3</v>
      </c>
      <c r="R591" s="212">
        <f>Q591*H591</f>
        <v>0.122612</v>
      </c>
      <c r="S591" s="212">
        <v>0</v>
      </c>
      <c r="T591" s="213">
        <f>S591*H591</f>
        <v>0</v>
      </c>
      <c r="AR591" s="25" t="s">
        <v>375</v>
      </c>
      <c r="AT591" s="25" t="s">
        <v>311</v>
      </c>
      <c r="AU591" s="25" t="s">
        <v>82</v>
      </c>
      <c r="AY591" s="25" t="s">
        <v>308</v>
      </c>
      <c r="BE591" s="214">
        <f>IF(N591="základní",J591,0)</f>
        <v>0</v>
      </c>
      <c r="BF591" s="214">
        <f>IF(N591="snížená",J591,0)</f>
        <v>0</v>
      </c>
      <c r="BG591" s="214">
        <f>IF(N591="zákl. přenesená",J591,0)</f>
        <v>0</v>
      </c>
      <c r="BH591" s="214">
        <f>IF(N591="sníž. přenesená",J591,0)</f>
        <v>0</v>
      </c>
      <c r="BI591" s="214">
        <f>IF(N591="nulová",J591,0)</f>
        <v>0</v>
      </c>
      <c r="BJ591" s="25" t="s">
        <v>82</v>
      </c>
      <c r="BK591" s="214">
        <f>ROUND(I591*H591,2)</f>
        <v>0</v>
      </c>
      <c r="BL591" s="25" t="s">
        <v>375</v>
      </c>
      <c r="BM591" s="25" t="s">
        <v>5190</v>
      </c>
    </row>
    <row r="592" spans="2:65" s="13" customFormat="1" ht="13.5">
      <c r="B592" s="233"/>
      <c r="C592" s="234"/>
      <c r="D592" s="246" t="s">
        <v>451</v>
      </c>
      <c r="E592" s="256" t="s">
        <v>21</v>
      </c>
      <c r="F592" s="257" t="s">
        <v>5191</v>
      </c>
      <c r="G592" s="234"/>
      <c r="H592" s="258">
        <v>105.7</v>
      </c>
      <c r="I592" s="238"/>
      <c r="J592" s="234"/>
      <c r="K592" s="234"/>
      <c r="L592" s="239"/>
      <c r="M592" s="240"/>
      <c r="N592" s="241"/>
      <c r="O592" s="241"/>
      <c r="P592" s="241"/>
      <c r="Q592" s="241"/>
      <c r="R592" s="241"/>
      <c r="S592" s="241"/>
      <c r="T592" s="242"/>
      <c r="AT592" s="243" t="s">
        <v>451</v>
      </c>
      <c r="AU592" s="243" t="s">
        <v>82</v>
      </c>
      <c r="AV592" s="13" t="s">
        <v>84</v>
      </c>
      <c r="AW592" s="13" t="s">
        <v>37</v>
      </c>
      <c r="AX592" s="13" t="s">
        <v>74</v>
      </c>
      <c r="AY592" s="243" t="s">
        <v>308</v>
      </c>
    </row>
    <row r="593" spans="2:65" s="1" customFormat="1" ht="22.5" customHeight="1">
      <c r="B593" s="42"/>
      <c r="C593" s="277" t="s">
        <v>2729</v>
      </c>
      <c r="D593" s="277" t="s">
        <v>1079</v>
      </c>
      <c r="E593" s="278" t="s">
        <v>5192</v>
      </c>
      <c r="F593" s="279" t="s">
        <v>5193</v>
      </c>
      <c r="G593" s="280" t="s">
        <v>508</v>
      </c>
      <c r="H593" s="281">
        <v>90.45</v>
      </c>
      <c r="I593" s="282"/>
      <c r="J593" s="283">
        <f>ROUND(I593*H593,2)</f>
        <v>0</v>
      </c>
      <c r="K593" s="279" t="s">
        <v>315</v>
      </c>
      <c r="L593" s="284"/>
      <c r="M593" s="285" t="s">
        <v>21</v>
      </c>
      <c r="N593" s="286" t="s">
        <v>45</v>
      </c>
      <c r="O593" s="43"/>
      <c r="P593" s="212">
        <f>O593*H593</f>
        <v>0</v>
      </c>
      <c r="Q593" s="212">
        <v>1.8E-3</v>
      </c>
      <c r="R593" s="212">
        <f>Q593*H593</f>
        <v>0.16281000000000001</v>
      </c>
      <c r="S593" s="212">
        <v>0</v>
      </c>
      <c r="T593" s="213">
        <f>S593*H593</f>
        <v>0</v>
      </c>
      <c r="AR593" s="25" t="s">
        <v>619</v>
      </c>
      <c r="AT593" s="25" t="s">
        <v>1079</v>
      </c>
      <c r="AU593" s="25" t="s">
        <v>82</v>
      </c>
      <c r="AY593" s="25" t="s">
        <v>308</v>
      </c>
      <c r="BE593" s="214">
        <f>IF(N593="základní",J593,0)</f>
        <v>0</v>
      </c>
      <c r="BF593" s="214">
        <f>IF(N593="snížená",J593,0)</f>
        <v>0</v>
      </c>
      <c r="BG593" s="214">
        <f>IF(N593="zákl. přenesená",J593,0)</f>
        <v>0</v>
      </c>
      <c r="BH593" s="214">
        <f>IF(N593="sníž. přenesená",J593,0)</f>
        <v>0</v>
      </c>
      <c r="BI593" s="214">
        <f>IF(N593="nulová",J593,0)</f>
        <v>0</v>
      </c>
      <c r="BJ593" s="25" t="s">
        <v>82</v>
      </c>
      <c r="BK593" s="214">
        <f>ROUND(I593*H593,2)</f>
        <v>0</v>
      </c>
      <c r="BL593" s="25" t="s">
        <v>375</v>
      </c>
      <c r="BM593" s="25" t="s">
        <v>5194</v>
      </c>
    </row>
    <row r="594" spans="2:65" s="13" customFormat="1" ht="13.5">
      <c r="B594" s="233"/>
      <c r="C594" s="234"/>
      <c r="D594" s="223" t="s">
        <v>451</v>
      </c>
      <c r="E594" s="235" t="s">
        <v>21</v>
      </c>
      <c r="F594" s="236" t="s">
        <v>5195</v>
      </c>
      <c r="G594" s="234"/>
      <c r="H594" s="237">
        <v>25.06</v>
      </c>
      <c r="I594" s="238"/>
      <c r="J594" s="234"/>
      <c r="K594" s="234"/>
      <c r="L594" s="239"/>
      <c r="M594" s="240"/>
      <c r="N594" s="241"/>
      <c r="O594" s="241"/>
      <c r="P594" s="241"/>
      <c r="Q594" s="241"/>
      <c r="R594" s="241"/>
      <c r="S594" s="241"/>
      <c r="T594" s="242"/>
      <c r="AT594" s="243" t="s">
        <v>451</v>
      </c>
      <c r="AU594" s="243" t="s">
        <v>82</v>
      </c>
      <c r="AV594" s="13" t="s">
        <v>84</v>
      </c>
      <c r="AW594" s="13" t="s">
        <v>37</v>
      </c>
      <c r="AX594" s="13" t="s">
        <v>74</v>
      </c>
      <c r="AY594" s="243" t="s">
        <v>308</v>
      </c>
    </row>
    <row r="595" spans="2:65" s="13" customFormat="1" ht="13.5">
      <c r="B595" s="233"/>
      <c r="C595" s="234"/>
      <c r="D595" s="223" t="s">
        <v>451</v>
      </c>
      <c r="E595" s="235" t="s">
        <v>21</v>
      </c>
      <c r="F595" s="236" t="s">
        <v>5196</v>
      </c>
      <c r="G595" s="234"/>
      <c r="H595" s="237">
        <v>38.56</v>
      </c>
      <c r="I595" s="238"/>
      <c r="J595" s="234"/>
      <c r="K595" s="234"/>
      <c r="L595" s="239"/>
      <c r="M595" s="240"/>
      <c r="N595" s="241"/>
      <c r="O595" s="241"/>
      <c r="P595" s="241"/>
      <c r="Q595" s="241"/>
      <c r="R595" s="241"/>
      <c r="S595" s="241"/>
      <c r="T595" s="242"/>
      <c r="AT595" s="243" t="s">
        <v>451</v>
      </c>
      <c r="AU595" s="243" t="s">
        <v>82</v>
      </c>
      <c r="AV595" s="13" t="s">
        <v>84</v>
      </c>
      <c r="AW595" s="13" t="s">
        <v>37</v>
      </c>
      <c r="AX595" s="13" t="s">
        <v>74</v>
      </c>
      <c r="AY595" s="243" t="s">
        <v>308</v>
      </c>
    </row>
    <row r="596" spans="2:65" s="13" customFormat="1" ht="13.5">
      <c r="B596" s="233"/>
      <c r="C596" s="234"/>
      <c r="D596" s="223" t="s">
        <v>451</v>
      </c>
      <c r="E596" s="235" t="s">
        <v>21</v>
      </c>
      <c r="F596" s="236" t="s">
        <v>5197</v>
      </c>
      <c r="G596" s="234"/>
      <c r="H596" s="237">
        <v>15.4</v>
      </c>
      <c r="I596" s="238"/>
      <c r="J596" s="234"/>
      <c r="K596" s="234"/>
      <c r="L596" s="239"/>
      <c r="M596" s="240"/>
      <c r="N596" s="241"/>
      <c r="O596" s="241"/>
      <c r="P596" s="241"/>
      <c r="Q596" s="241"/>
      <c r="R596" s="241"/>
      <c r="S596" s="241"/>
      <c r="T596" s="242"/>
      <c r="AT596" s="243" t="s">
        <v>451</v>
      </c>
      <c r="AU596" s="243" t="s">
        <v>82</v>
      </c>
      <c r="AV596" s="13" t="s">
        <v>84</v>
      </c>
      <c r="AW596" s="13" t="s">
        <v>37</v>
      </c>
      <c r="AX596" s="13" t="s">
        <v>74</v>
      </c>
      <c r="AY596" s="243" t="s">
        <v>308</v>
      </c>
    </row>
    <row r="597" spans="2:65" s="13" customFormat="1" ht="13.5">
      <c r="B597" s="233"/>
      <c r="C597" s="234"/>
      <c r="D597" s="246" t="s">
        <v>451</v>
      </c>
      <c r="E597" s="256" t="s">
        <v>21</v>
      </c>
      <c r="F597" s="257" t="s">
        <v>5198</v>
      </c>
      <c r="G597" s="234"/>
      <c r="H597" s="258">
        <v>11.43</v>
      </c>
      <c r="I597" s="238"/>
      <c r="J597" s="234"/>
      <c r="K597" s="234"/>
      <c r="L597" s="239"/>
      <c r="M597" s="240"/>
      <c r="N597" s="241"/>
      <c r="O597" s="241"/>
      <c r="P597" s="241"/>
      <c r="Q597" s="241"/>
      <c r="R597" s="241"/>
      <c r="S597" s="241"/>
      <c r="T597" s="242"/>
      <c r="AT597" s="243" t="s">
        <v>451</v>
      </c>
      <c r="AU597" s="243" t="s">
        <v>82</v>
      </c>
      <c r="AV597" s="13" t="s">
        <v>84</v>
      </c>
      <c r="AW597" s="13" t="s">
        <v>37</v>
      </c>
      <c r="AX597" s="13" t="s">
        <v>74</v>
      </c>
      <c r="AY597" s="243" t="s">
        <v>308</v>
      </c>
    </row>
    <row r="598" spans="2:65" s="1" customFormat="1" ht="22.5" customHeight="1">
      <c r="B598" s="42"/>
      <c r="C598" s="277" t="s">
        <v>2733</v>
      </c>
      <c r="D598" s="277" t="s">
        <v>1079</v>
      </c>
      <c r="E598" s="278" t="s">
        <v>5199</v>
      </c>
      <c r="F598" s="279" t="s">
        <v>5200</v>
      </c>
      <c r="G598" s="280" t="s">
        <v>449</v>
      </c>
      <c r="H598" s="281">
        <v>2.75</v>
      </c>
      <c r="I598" s="282"/>
      <c r="J598" s="283">
        <f>ROUND(I598*H598,2)</f>
        <v>0</v>
      </c>
      <c r="K598" s="279" t="s">
        <v>315</v>
      </c>
      <c r="L598" s="284"/>
      <c r="M598" s="285" t="s">
        <v>21</v>
      </c>
      <c r="N598" s="286" t="s">
        <v>45</v>
      </c>
      <c r="O598" s="43"/>
      <c r="P598" s="212">
        <f>O598*H598</f>
        <v>0</v>
      </c>
      <c r="Q598" s="212">
        <v>0.03</v>
      </c>
      <c r="R598" s="212">
        <f>Q598*H598</f>
        <v>8.249999999999999E-2</v>
      </c>
      <c r="S598" s="212">
        <v>0</v>
      </c>
      <c r="T598" s="213">
        <f>S598*H598</f>
        <v>0</v>
      </c>
      <c r="AR598" s="25" t="s">
        <v>619</v>
      </c>
      <c r="AT598" s="25" t="s">
        <v>1079</v>
      </c>
      <c r="AU598" s="25" t="s">
        <v>82</v>
      </c>
      <c r="AY598" s="25" t="s">
        <v>308</v>
      </c>
      <c r="BE598" s="214">
        <f>IF(N598="základní",J598,0)</f>
        <v>0</v>
      </c>
      <c r="BF598" s="214">
        <f>IF(N598="snížená",J598,0)</f>
        <v>0</v>
      </c>
      <c r="BG598" s="214">
        <f>IF(N598="zákl. přenesená",J598,0)</f>
        <v>0</v>
      </c>
      <c r="BH598" s="214">
        <f>IF(N598="sníž. přenesená",J598,0)</f>
        <v>0</v>
      </c>
      <c r="BI598" s="214">
        <f>IF(N598="nulová",J598,0)</f>
        <v>0</v>
      </c>
      <c r="BJ598" s="25" t="s">
        <v>82</v>
      </c>
      <c r="BK598" s="214">
        <f>ROUND(I598*H598,2)</f>
        <v>0</v>
      </c>
      <c r="BL598" s="25" t="s">
        <v>375</v>
      </c>
      <c r="BM598" s="25" t="s">
        <v>5201</v>
      </c>
    </row>
    <row r="599" spans="2:65" s="1" customFormat="1" ht="27">
      <c r="B599" s="42"/>
      <c r="C599" s="64"/>
      <c r="D599" s="223" t="s">
        <v>1656</v>
      </c>
      <c r="E599" s="64"/>
      <c r="F599" s="292" t="s">
        <v>5202</v>
      </c>
      <c r="G599" s="64"/>
      <c r="H599" s="64"/>
      <c r="I599" s="173"/>
      <c r="J599" s="64"/>
      <c r="K599" s="64"/>
      <c r="L599" s="62"/>
      <c r="M599" s="291"/>
      <c r="N599" s="43"/>
      <c r="O599" s="43"/>
      <c r="P599" s="43"/>
      <c r="Q599" s="43"/>
      <c r="R599" s="43"/>
      <c r="S599" s="43"/>
      <c r="T599" s="79"/>
      <c r="AT599" s="25" t="s">
        <v>1656</v>
      </c>
      <c r="AU599" s="25" t="s">
        <v>82</v>
      </c>
    </row>
    <row r="600" spans="2:65" s="13" customFormat="1" ht="13.5">
      <c r="B600" s="233"/>
      <c r="C600" s="234"/>
      <c r="D600" s="246" t="s">
        <v>451</v>
      </c>
      <c r="E600" s="256" t="s">
        <v>21</v>
      </c>
      <c r="F600" s="257" t="s">
        <v>5203</v>
      </c>
      <c r="G600" s="234"/>
      <c r="H600" s="258">
        <v>2.75</v>
      </c>
      <c r="I600" s="238"/>
      <c r="J600" s="234"/>
      <c r="K600" s="234"/>
      <c r="L600" s="239"/>
      <c r="M600" s="240"/>
      <c r="N600" s="241"/>
      <c r="O600" s="241"/>
      <c r="P600" s="241"/>
      <c r="Q600" s="241"/>
      <c r="R600" s="241"/>
      <c r="S600" s="241"/>
      <c r="T600" s="242"/>
      <c r="AT600" s="243" t="s">
        <v>451</v>
      </c>
      <c r="AU600" s="243" t="s">
        <v>82</v>
      </c>
      <c r="AV600" s="13" t="s">
        <v>84</v>
      </c>
      <c r="AW600" s="13" t="s">
        <v>37</v>
      </c>
      <c r="AX600" s="13" t="s">
        <v>82</v>
      </c>
      <c r="AY600" s="243" t="s">
        <v>308</v>
      </c>
    </row>
    <row r="601" spans="2:65" s="1" customFormat="1" ht="31.5" customHeight="1">
      <c r="B601" s="42"/>
      <c r="C601" s="203" t="s">
        <v>2738</v>
      </c>
      <c r="D601" s="203" t="s">
        <v>311</v>
      </c>
      <c r="E601" s="204" t="s">
        <v>5188</v>
      </c>
      <c r="F601" s="205" t="s">
        <v>5189</v>
      </c>
      <c r="G601" s="206" t="s">
        <v>508</v>
      </c>
      <c r="H601" s="207">
        <v>25.9</v>
      </c>
      <c r="I601" s="208"/>
      <c r="J601" s="209">
        <f>ROUND(I601*H601,2)</f>
        <v>0</v>
      </c>
      <c r="K601" s="205" t="s">
        <v>315</v>
      </c>
      <c r="L601" s="62"/>
      <c r="M601" s="210" t="s">
        <v>21</v>
      </c>
      <c r="N601" s="211" t="s">
        <v>45</v>
      </c>
      <c r="O601" s="43"/>
      <c r="P601" s="212">
        <f>O601*H601</f>
        <v>0</v>
      </c>
      <c r="Q601" s="212">
        <v>1.16E-3</v>
      </c>
      <c r="R601" s="212">
        <f>Q601*H601</f>
        <v>3.0043999999999998E-2</v>
      </c>
      <c r="S601" s="212">
        <v>0</v>
      </c>
      <c r="T601" s="213">
        <f>S601*H601</f>
        <v>0</v>
      </c>
      <c r="AR601" s="25" t="s">
        <v>375</v>
      </c>
      <c r="AT601" s="25" t="s">
        <v>311</v>
      </c>
      <c r="AU601" s="25" t="s">
        <v>82</v>
      </c>
      <c r="AY601" s="25" t="s">
        <v>308</v>
      </c>
      <c r="BE601" s="214">
        <f>IF(N601="základní",J601,0)</f>
        <v>0</v>
      </c>
      <c r="BF601" s="214">
        <f>IF(N601="snížená",J601,0)</f>
        <v>0</v>
      </c>
      <c r="BG601" s="214">
        <f>IF(N601="zákl. přenesená",J601,0)</f>
        <v>0</v>
      </c>
      <c r="BH601" s="214">
        <f>IF(N601="sníž. přenesená",J601,0)</f>
        <v>0</v>
      </c>
      <c r="BI601" s="214">
        <f>IF(N601="nulová",J601,0)</f>
        <v>0</v>
      </c>
      <c r="BJ601" s="25" t="s">
        <v>82</v>
      </c>
      <c r="BK601" s="214">
        <f>ROUND(I601*H601,2)</f>
        <v>0</v>
      </c>
      <c r="BL601" s="25" t="s">
        <v>375</v>
      </c>
      <c r="BM601" s="25" t="s">
        <v>5204</v>
      </c>
    </row>
    <row r="602" spans="2:65" s="12" customFormat="1" ht="13.5">
      <c r="B602" s="221"/>
      <c r="C602" s="222"/>
      <c r="D602" s="223" t="s">
        <v>451</v>
      </c>
      <c r="E602" s="224" t="s">
        <v>21</v>
      </c>
      <c r="F602" s="225" t="s">
        <v>5205</v>
      </c>
      <c r="G602" s="222"/>
      <c r="H602" s="226" t="s">
        <v>21</v>
      </c>
      <c r="I602" s="227"/>
      <c r="J602" s="222"/>
      <c r="K602" s="222"/>
      <c r="L602" s="228"/>
      <c r="M602" s="229"/>
      <c r="N602" s="230"/>
      <c r="O602" s="230"/>
      <c r="P602" s="230"/>
      <c r="Q602" s="230"/>
      <c r="R602" s="230"/>
      <c r="S602" s="230"/>
      <c r="T602" s="231"/>
      <c r="AT602" s="232" t="s">
        <v>451</v>
      </c>
      <c r="AU602" s="232" t="s">
        <v>82</v>
      </c>
      <c r="AV602" s="12" t="s">
        <v>82</v>
      </c>
      <c r="AW602" s="12" t="s">
        <v>37</v>
      </c>
      <c r="AX602" s="12" t="s">
        <v>74</v>
      </c>
      <c r="AY602" s="232" t="s">
        <v>308</v>
      </c>
    </row>
    <row r="603" spans="2:65" s="13" customFormat="1" ht="13.5">
      <c r="B603" s="233"/>
      <c r="C603" s="234"/>
      <c r="D603" s="246" t="s">
        <v>451</v>
      </c>
      <c r="E603" s="256" t="s">
        <v>21</v>
      </c>
      <c r="F603" s="257" t="s">
        <v>5206</v>
      </c>
      <c r="G603" s="234"/>
      <c r="H603" s="258">
        <v>25.9</v>
      </c>
      <c r="I603" s="238"/>
      <c r="J603" s="234"/>
      <c r="K603" s="234"/>
      <c r="L603" s="239"/>
      <c r="M603" s="240"/>
      <c r="N603" s="241"/>
      <c r="O603" s="241"/>
      <c r="P603" s="241"/>
      <c r="Q603" s="241"/>
      <c r="R603" s="241"/>
      <c r="S603" s="241"/>
      <c r="T603" s="242"/>
      <c r="AT603" s="243" t="s">
        <v>451</v>
      </c>
      <c r="AU603" s="243" t="s">
        <v>82</v>
      </c>
      <c r="AV603" s="13" t="s">
        <v>84</v>
      </c>
      <c r="AW603" s="13" t="s">
        <v>37</v>
      </c>
      <c r="AX603" s="13" t="s">
        <v>82</v>
      </c>
      <c r="AY603" s="243" t="s">
        <v>308</v>
      </c>
    </row>
    <row r="604" spans="2:65" s="1" customFormat="1" ht="22.5" customHeight="1">
      <c r="B604" s="42"/>
      <c r="C604" s="277" t="s">
        <v>2743</v>
      </c>
      <c r="D604" s="277" t="s">
        <v>1079</v>
      </c>
      <c r="E604" s="278" t="s">
        <v>4521</v>
      </c>
      <c r="F604" s="279" t="s">
        <v>4522</v>
      </c>
      <c r="G604" s="280" t="s">
        <v>508</v>
      </c>
      <c r="H604" s="281">
        <v>26.417999999999999</v>
      </c>
      <c r="I604" s="282"/>
      <c r="J604" s="283">
        <f>ROUND(I604*H604,2)</f>
        <v>0</v>
      </c>
      <c r="K604" s="279" t="s">
        <v>315</v>
      </c>
      <c r="L604" s="284"/>
      <c r="M604" s="285" t="s">
        <v>21</v>
      </c>
      <c r="N604" s="286" t="s">
        <v>45</v>
      </c>
      <c r="O604" s="43"/>
      <c r="P604" s="212">
        <f>O604*H604</f>
        <v>0</v>
      </c>
      <c r="Q604" s="212">
        <v>3.0000000000000001E-3</v>
      </c>
      <c r="R604" s="212">
        <f>Q604*H604</f>
        <v>7.9254000000000005E-2</v>
      </c>
      <c r="S604" s="212">
        <v>0</v>
      </c>
      <c r="T604" s="213">
        <f>S604*H604</f>
        <v>0</v>
      </c>
      <c r="AR604" s="25" t="s">
        <v>619</v>
      </c>
      <c r="AT604" s="25" t="s">
        <v>1079</v>
      </c>
      <c r="AU604" s="25" t="s">
        <v>82</v>
      </c>
      <c r="AY604" s="25" t="s">
        <v>308</v>
      </c>
      <c r="BE604" s="214">
        <f>IF(N604="základní",J604,0)</f>
        <v>0</v>
      </c>
      <c r="BF604" s="214">
        <f>IF(N604="snížená",J604,0)</f>
        <v>0</v>
      </c>
      <c r="BG604" s="214">
        <f>IF(N604="zákl. přenesená",J604,0)</f>
        <v>0</v>
      </c>
      <c r="BH604" s="214">
        <f>IF(N604="sníž. přenesená",J604,0)</f>
        <v>0</v>
      </c>
      <c r="BI604" s="214">
        <f>IF(N604="nulová",J604,0)</f>
        <v>0</v>
      </c>
      <c r="BJ604" s="25" t="s">
        <v>82</v>
      </c>
      <c r="BK604" s="214">
        <f>ROUND(I604*H604,2)</f>
        <v>0</v>
      </c>
      <c r="BL604" s="25" t="s">
        <v>375</v>
      </c>
      <c r="BM604" s="25" t="s">
        <v>5207</v>
      </c>
    </row>
    <row r="605" spans="2:65" s="13" customFormat="1" ht="13.5">
      <c r="B605" s="233"/>
      <c r="C605" s="234"/>
      <c r="D605" s="246" t="s">
        <v>451</v>
      </c>
      <c r="E605" s="234"/>
      <c r="F605" s="257" t="s">
        <v>5208</v>
      </c>
      <c r="G605" s="234"/>
      <c r="H605" s="258">
        <v>26.417999999999999</v>
      </c>
      <c r="I605" s="238"/>
      <c r="J605" s="234"/>
      <c r="K605" s="234"/>
      <c r="L605" s="239"/>
      <c r="M605" s="240"/>
      <c r="N605" s="241"/>
      <c r="O605" s="241"/>
      <c r="P605" s="241"/>
      <c r="Q605" s="241"/>
      <c r="R605" s="241"/>
      <c r="S605" s="241"/>
      <c r="T605" s="242"/>
      <c r="AT605" s="243" t="s">
        <v>451</v>
      </c>
      <c r="AU605" s="243" t="s">
        <v>82</v>
      </c>
      <c r="AV605" s="13" t="s">
        <v>84</v>
      </c>
      <c r="AW605" s="13" t="s">
        <v>6</v>
      </c>
      <c r="AX605" s="13" t="s">
        <v>82</v>
      </c>
      <c r="AY605" s="243" t="s">
        <v>308</v>
      </c>
    </row>
    <row r="606" spans="2:65" s="1" customFormat="1" ht="22.5" customHeight="1">
      <c r="B606" s="42"/>
      <c r="C606" s="203" t="s">
        <v>2747</v>
      </c>
      <c r="D606" s="203" t="s">
        <v>311</v>
      </c>
      <c r="E606" s="204" t="s">
        <v>5209</v>
      </c>
      <c r="F606" s="205" t="s">
        <v>5210</v>
      </c>
      <c r="G606" s="206" t="s">
        <v>508</v>
      </c>
      <c r="H606" s="207">
        <v>79.12</v>
      </c>
      <c r="I606" s="208"/>
      <c r="J606" s="209">
        <f>ROUND(I606*H606,2)</f>
        <v>0</v>
      </c>
      <c r="K606" s="205" t="s">
        <v>315</v>
      </c>
      <c r="L606" s="62"/>
      <c r="M606" s="210" t="s">
        <v>21</v>
      </c>
      <c r="N606" s="211" t="s">
        <v>45</v>
      </c>
      <c r="O606" s="43"/>
      <c r="P606" s="212">
        <f>O606*H606</f>
        <v>0</v>
      </c>
      <c r="Q606" s="212">
        <v>2.962E-2</v>
      </c>
      <c r="R606" s="212">
        <f>Q606*H606</f>
        <v>2.3435344000000002</v>
      </c>
      <c r="S606" s="212">
        <v>0</v>
      </c>
      <c r="T606" s="213">
        <f>S606*H606</f>
        <v>0</v>
      </c>
      <c r="AR606" s="25" t="s">
        <v>375</v>
      </c>
      <c r="AT606" s="25" t="s">
        <v>311</v>
      </c>
      <c r="AU606" s="25" t="s">
        <v>82</v>
      </c>
      <c r="AY606" s="25" t="s">
        <v>308</v>
      </c>
      <c r="BE606" s="214">
        <f>IF(N606="základní",J606,0)</f>
        <v>0</v>
      </c>
      <c r="BF606" s="214">
        <f>IF(N606="snížená",J606,0)</f>
        <v>0</v>
      </c>
      <c r="BG606" s="214">
        <f>IF(N606="zákl. přenesená",J606,0)</f>
        <v>0</v>
      </c>
      <c r="BH606" s="214">
        <f>IF(N606="sníž. přenesená",J606,0)</f>
        <v>0</v>
      </c>
      <c r="BI606" s="214">
        <f>IF(N606="nulová",J606,0)</f>
        <v>0</v>
      </c>
      <c r="BJ606" s="25" t="s">
        <v>82</v>
      </c>
      <c r="BK606" s="214">
        <f>ROUND(I606*H606,2)</f>
        <v>0</v>
      </c>
      <c r="BL606" s="25" t="s">
        <v>375</v>
      </c>
      <c r="BM606" s="25" t="s">
        <v>5211</v>
      </c>
    </row>
    <row r="607" spans="2:65" s="12" customFormat="1" ht="13.5">
      <c r="B607" s="221"/>
      <c r="C607" s="222"/>
      <c r="D607" s="223" t="s">
        <v>451</v>
      </c>
      <c r="E607" s="224" t="s">
        <v>21</v>
      </c>
      <c r="F607" s="225" t="s">
        <v>5212</v>
      </c>
      <c r="G607" s="222"/>
      <c r="H607" s="226" t="s">
        <v>21</v>
      </c>
      <c r="I607" s="227"/>
      <c r="J607" s="222"/>
      <c r="K607" s="222"/>
      <c r="L607" s="228"/>
      <c r="M607" s="229"/>
      <c r="N607" s="230"/>
      <c r="O607" s="230"/>
      <c r="P607" s="230"/>
      <c r="Q607" s="230"/>
      <c r="R607" s="230"/>
      <c r="S607" s="230"/>
      <c r="T607" s="231"/>
      <c r="AT607" s="232" t="s">
        <v>451</v>
      </c>
      <c r="AU607" s="232" t="s">
        <v>82</v>
      </c>
      <c r="AV607" s="12" t="s">
        <v>82</v>
      </c>
      <c r="AW607" s="12" t="s">
        <v>37</v>
      </c>
      <c r="AX607" s="12" t="s">
        <v>74</v>
      </c>
      <c r="AY607" s="232" t="s">
        <v>308</v>
      </c>
    </row>
    <row r="608" spans="2:65" s="13" customFormat="1" ht="13.5">
      <c r="B608" s="233"/>
      <c r="C608" s="234"/>
      <c r="D608" s="246" t="s">
        <v>451</v>
      </c>
      <c r="E608" s="256" t="s">
        <v>21</v>
      </c>
      <c r="F608" s="257" t="s">
        <v>5213</v>
      </c>
      <c r="G608" s="234"/>
      <c r="H608" s="258">
        <v>79.12</v>
      </c>
      <c r="I608" s="238"/>
      <c r="J608" s="234"/>
      <c r="K608" s="234"/>
      <c r="L608" s="239"/>
      <c r="M608" s="240"/>
      <c r="N608" s="241"/>
      <c r="O608" s="241"/>
      <c r="P608" s="241"/>
      <c r="Q608" s="241"/>
      <c r="R608" s="241"/>
      <c r="S608" s="241"/>
      <c r="T608" s="242"/>
      <c r="AT608" s="243" t="s">
        <v>451</v>
      </c>
      <c r="AU608" s="243" t="s">
        <v>82</v>
      </c>
      <c r="AV608" s="13" t="s">
        <v>84</v>
      </c>
      <c r="AW608" s="13" t="s">
        <v>37</v>
      </c>
      <c r="AX608" s="13" t="s">
        <v>82</v>
      </c>
      <c r="AY608" s="243" t="s">
        <v>308</v>
      </c>
    </row>
    <row r="609" spans="2:65" s="1" customFormat="1" ht="31.5" customHeight="1">
      <c r="B609" s="42"/>
      <c r="C609" s="203" t="s">
        <v>2752</v>
      </c>
      <c r="D609" s="203" t="s">
        <v>311</v>
      </c>
      <c r="E609" s="204" t="s">
        <v>5214</v>
      </c>
      <c r="F609" s="205" t="s">
        <v>5215</v>
      </c>
      <c r="G609" s="206" t="s">
        <v>538</v>
      </c>
      <c r="H609" s="207">
        <v>2.11</v>
      </c>
      <c r="I609" s="208"/>
      <c r="J609" s="209">
        <f>ROUND(I609*H609,2)</f>
        <v>0</v>
      </c>
      <c r="K609" s="205" t="s">
        <v>315</v>
      </c>
      <c r="L609" s="62"/>
      <c r="M609" s="210" t="s">
        <v>21</v>
      </c>
      <c r="N609" s="211" t="s">
        <v>45</v>
      </c>
      <c r="O609" s="43"/>
      <c r="P609" s="212">
        <f>O609*H609</f>
        <v>0</v>
      </c>
      <c r="Q609" s="212">
        <v>1.6800000000000001E-3</v>
      </c>
      <c r="R609" s="212">
        <f>Q609*H609</f>
        <v>3.5447999999999999E-3</v>
      </c>
      <c r="S609" s="212">
        <v>0</v>
      </c>
      <c r="T609" s="213">
        <f>S609*H609</f>
        <v>0</v>
      </c>
      <c r="AR609" s="25" t="s">
        <v>375</v>
      </c>
      <c r="AT609" s="25" t="s">
        <v>311</v>
      </c>
      <c r="AU609" s="25" t="s">
        <v>82</v>
      </c>
      <c r="AY609" s="25" t="s">
        <v>308</v>
      </c>
      <c r="BE609" s="214">
        <f>IF(N609="základní",J609,0)</f>
        <v>0</v>
      </c>
      <c r="BF609" s="214">
        <f>IF(N609="snížená",J609,0)</f>
        <v>0</v>
      </c>
      <c r="BG609" s="214">
        <f>IF(N609="zákl. přenesená",J609,0)</f>
        <v>0</v>
      </c>
      <c r="BH609" s="214">
        <f>IF(N609="sníž. přenesená",J609,0)</f>
        <v>0</v>
      </c>
      <c r="BI609" s="214">
        <f>IF(N609="nulová",J609,0)</f>
        <v>0</v>
      </c>
      <c r="BJ609" s="25" t="s">
        <v>82</v>
      </c>
      <c r="BK609" s="214">
        <f>ROUND(I609*H609,2)</f>
        <v>0</v>
      </c>
      <c r="BL609" s="25" t="s">
        <v>375</v>
      </c>
      <c r="BM609" s="25" t="s">
        <v>5216</v>
      </c>
    </row>
    <row r="610" spans="2:65" s="1" customFormat="1" ht="22.5" customHeight="1">
      <c r="B610" s="42"/>
      <c r="C610" s="277" t="s">
        <v>2756</v>
      </c>
      <c r="D610" s="277" t="s">
        <v>1079</v>
      </c>
      <c r="E610" s="278" t="s">
        <v>5192</v>
      </c>
      <c r="F610" s="279" t="s">
        <v>5193</v>
      </c>
      <c r="G610" s="280" t="s">
        <v>508</v>
      </c>
      <c r="H610" s="281">
        <v>2.11</v>
      </c>
      <c r="I610" s="282"/>
      <c r="J610" s="283">
        <f>ROUND(I610*H610,2)</f>
        <v>0</v>
      </c>
      <c r="K610" s="279" t="s">
        <v>315</v>
      </c>
      <c r="L610" s="284"/>
      <c r="M610" s="285" t="s">
        <v>21</v>
      </c>
      <c r="N610" s="286" t="s">
        <v>45</v>
      </c>
      <c r="O610" s="43"/>
      <c r="P610" s="212">
        <f>O610*H610</f>
        <v>0</v>
      </c>
      <c r="Q610" s="212">
        <v>1.8E-3</v>
      </c>
      <c r="R610" s="212">
        <f>Q610*H610</f>
        <v>3.7979999999999997E-3</v>
      </c>
      <c r="S610" s="212">
        <v>0</v>
      </c>
      <c r="T610" s="213">
        <f>S610*H610</f>
        <v>0</v>
      </c>
      <c r="AR610" s="25" t="s">
        <v>619</v>
      </c>
      <c r="AT610" s="25" t="s">
        <v>1079</v>
      </c>
      <c r="AU610" s="25" t="s">
        <v>82</v>
      </c>
      <c r="AY610" s="25" t="s">
        <v>308</v>
      </c>
      <c r="BE610" s="214">
        <f>IF(N610="základní",J610,0)</f>
        <v>0</v>
      </c>
      <c r="BF610" s="214">
        <f>IF(N610="snížená",J610,0)</f>
        <v>0</v>
      </c>
      <c r="BG610" s="214">
        <f>IF(N610="zákl. přenesená",J610,0)</f>
        <v>0</v>
      </c>
      <c r="BH610" s="214">
        <f>IF(N610="sníž. přenesená",J610,0)</f>
        <v>0</v>
      </c>
      <c r="BI610" s="214">
        <f>IF(N610="nulová",J610,0)</f>
        <v>0</v>
      </c>
      <c r="BJ610" s="25" t="s">
        <v>82</v>
      </c>
      <c r="BK610" s="214">
        <f>ROUND(I610*H610,2)</f>
        <v>0</v>
      </c>
      <c r="BL610" s="25" t="s">
        <v>375</v>
      </c>
      <c r="BM610" s="25" t="s">
        <v>5217</v>
      </c>
    </row>
    <row r="611" spans="2:65" s="1" customFormat="1" ht="22.5" customHeight="1">
      <c r="B611" s="42"/>
      <c r="C611" s="203" t="s">
        <v>2760</v>
      </c>
      <c r="D611" s="203" t="s">
        <v>311</v>
      </c>
      <c r="E611" s="204" t="s">
        <v>5218</v>
      </c>
      <c r="F611" s="205" t="s">
        <v>5219</v>
      </c>
      <c r="G611" s="206" t="s">
        <v>538</v>
      </c>
      <c r="H611" s="207">
        <v>38.799999999999997</v>
      </c>
      <c r="I611" s="208"/>
      <c r="J611" s="209">
        <f>ROUND(I611*H611,2)</f>
        <v>0</v>
      </c>
      <c r="K611" s="205" t="s">
        <v>21</v>
      </c>
      <c r="L611" s="62"/>
      <c r="M611" s="210" t="s">
        <v>21</v>
      </c>
      <c r="N611" s="211" t="s">
        <v>45</v>
      </c>
      <c r="O611" s="43"/>
      <c r="P611" s="212">
        <f>O611*H611</f>
        <v>0</v>
      </c>
      <c r="Q611" s="212">
        <v>0</v>
      </c>
      <c r="R611" s="212">
        <f>Q611*H611</f>
        <v>0</v>
      </c>
      <c r="S611" s="212">
        <v>0</v>
      </c>
      <c r="T611" s="213">
        <f>S611*H611</f>
        <v>0</v>
      </c>
      <c r="AR611" s="25" t="s">
        <v>375</v>
      </c>
      <c r="AT611" s="25" t="s">
        <v>311</v>
      </c>
      <c r="AU611" s="25" t="s">
        <v>82</v>
      </c>
      <c r="AY611" s="25" t="s">
        <v>308</v>
      </c>
      <c r="BE611" s="214">
        <f>IF(N611="základní",J611,0)</f>
        <v>0</v>
      </c>
      <c r="BF611" s="214">
        <f>IF(N611="snížená",J611,0)</f>
        <v>0</v>
      </c>
      <c r="BG611" s="214">
        <f>IF(N611="zákl. přenesená",J611,0)</f>
        <v>0</v>
      </c>
      <c r="BH611" s="214">
        <f>IF(N611="sníž. přenesená",J611,0)</f>
        <v>0</v>
      </c>
      <c r="BI611" s="214">
        <f>IF(N611="nulová",J611,0)</f>
        <v>0</v>
      </c>
      <c r="BJ611" s="25" t="s">
        <v>82</v>
      </c>
      <c r="BK611" s="214">
        <f>ROUND(I611*H611,2)</f>
        <v>0</v>
      </c>
      <c r="BL611" s="25" t="s">
        <v>375</v>
      </c>
      <c r="BM611" s="25" t="s">
        <v>5220</v>
      </c>
    </row>
    <row r="612" spans="2:65" s="1" customFormat="1" ht="22.5" customHeight="1">
      <c r="B612" s="42"/>
      <c r="C612" s="203" t="s">
        <v>2764</v>
      </c>
      <c r="D612" s="203" t="s">
        <v>311</v>
      </c>
      <c r="E612" s="204" t="s">
        <v>2341</v>
      </c>
      <c r="F612" s="205" t="s">
        <v>5221</v>
      </c>
      <c r="G612" s="206" t="s">
        <v>700</v>
      </c>
      <c r="H612" s="207">
        <v>3</v>
      </c>
      <c r="I612" s="208"/>
      <c r="J612" s="209">
        <f>ROUND(I612*H612,2)</f>
        <v>0</v>
      </c>
      <c r="K612" s="205" t="s">
        <v>21</v>
      </c>
      <c r="L612" s="62"/>
      <c r="M612" s="210" t="s">
        <v>21</v>
      </c>
      <c r="N612" s="211" t="s">
        <v>45</v>
      </c>
      <c r="O612" s="43"/>
      <c r="P612" s="212">
        <f>O612*H612</f>
        <v>0</v>
      </c>
      <c r="Q612" s="212">
        <v>0</v>
      </c>
      <c r="R612" s="212">
        <f>Q612*H612</f>
        <v>0</v>
      </c>
      <c r="S612" s="212">
        <v>0</v>
      </c>
      <c r="T612" s="213">
        <f>S612*H612</f>
        <v>0</v>
      </c>
      <c r="AR612" s="25" t="s">
        <v>327</v>
      </c>
      <c r="AT612" s="25" t="s">
        <v>311</v>
      </c>
      <c r="AU612" s="25" t="s">
        <v>82</v>
      </c>
      <c r="AY612" s="25" t="s">
        <v>308</v>
      </c>
      <c r="BE612" s="214">
        <f>IF(N612="základní",J612,0)</f>
        <v>0</v>
      </c>
      <c r="BF612" s="214">
        <f>IF(N612="snížená",J612,0)</f>
        <v>0</v>
      </c>
      <c r="BG612" s="214">
        <f>IF(N612="zákl. přenesená",J612,0)</f>
        <v>0</v>
      </c>
      <c r="BH612" s="214">
        <f>IF(N612="sníž. přenesená",J612,0)</f>
        <v>0</v>
      </c>
      <c r="BI612" s="214">
        <f>IF(N612="nulová",J612,0)</f>
        <v>0</v>
      </c>
      <c r="BJ612" s="25" t="s">
        <v>82</v>
      </c>
      <c r="BK612" s="214">
        <f>ROUND(I612*H612,2)</f>
        <v>0</v>
      </c>
      <c r="BL612" s="25" t="s">
        <v>327</v>
      </c>
      <c r="BM612" s="25" t="s">
        <v>5222</v>
      </c>
    </row>
    <row r="613" spans="2:65" s="1" customFormat="1" ht="22.5" customHeight="1">
      <c r="B613" s="42"/>
      <c r="C613" s="203" t="s">
        <v>2770</v>
      </c>
      <c r="D613" s="203" t="s">
        <v>311</v>
      </c>
      <c r="E613" s="204" t="s">
        <v>2345</v>
      </c>
      <c r="F613" s="205" t="s">
        <v>5223</v>
      </c>
      <c r="G613" s="206" t="s">
        <v>538</v>
      </c>
      <c r="H613" s="207">
        <v>2</v>
      </c>
      <c r="I613" s="208"/>
      <c r="J613" s="209">
        <f>ROUND(I613*H613,2)</f>
        <v>0</v>
      </c>
      <c r="K613" s="205" t="s">
        <v>21</v>
      </c>
      <c r="L613" s="62"/>
      <c r="M613" s="210" t="s">
        <v>21</v>
      </c>
      <c r="N613" s="215" t="s">
        <v>45</v>
      </c>
      <c r="O613" s="216"/>
      <c r="P613" s="217">
        <f>O613*H613</f>
        <v>0</v>
      </c>
      <c r="Q613" s="217">
        <v>0</v>
      </c>
      <c r="R613" s="217">
        <f>Q613*H613</f>
        <v>0</v>
      </c>
      <c r="S613" s="217">
        <v>0</v>
      </c>
      <c r="T613" s="218">
        <f>S613*H613</f>
        <v>0</v>
      </c>
      <c r="AR613" s="25" t="s">
        <v>327</v>
      </c>
      <c r="AT613" s="25" t="s">
        <v>311</v>
      </c>
      <c r="AU613" s="25" t="s">
        <v>82</v>
      </c>
      <c r="AY613" s="25" t="s">
        <v>308</v>
      </c>
      <c r="BE613" s="214">
        <f>IF(N613="základní",J613,0)</f>
        <v>0</v>
      </c>
      <c r="BF613" s="214">
        <f>IF(N613="snížená",J613,0)</f>
        <v>0</v>
      </c>
      <c r="BG613" s="214">
        <f>IF(N613="zákl. přenesená",J613,0)</f>
        <v>0</v>
      </c>
      <c r="BH613" s="214">
        <f>IF(N613="sníž. přenesená",J613,0)</f>
        <v>0</v>
      </c>
      <c r="BI613" s="214">
        <f>IF(N613="nulová",J613,0)</f>
        <v>0</v>
      </c>
      <c r="BJ613" s="25" t="s">
        <v>82</v>
      </c>
      <c r="BK613" s="214">
        <f>ROUND(I613*H613,2)</f>
        <v>0</v>
      </c>
      <c r="BL613" s="25" t="s">
        <v>327</v>
      </c>
      <c r="BM613" s="25" t="s">
        <v>5224</v>
      </c>
    </row>
    <row r="614" spans="2:65" s="1" customFormat="1" ht="6.95" customHeight="1">
      <c r="B614" s="57"/>
      <c r="C614" s="58"/>
      <c r="D614" s="58"/>
      <c r="E614" s="58"/>
      <c r="F614" s="58"/>
      <c r="G614" s="58"/>
      <c r="H614" s="58"/>
      <c r="I614" s="149"/>
      <c r="J614" s="58"/>
      <c r="K614" s="58"/>
      <c r="L614" s="62"/>
    </row>
  </sheetData>
  <sheetProtection password="CC35" sheet="1" objects="1" scenarios="1" formatCells="0" formatColumns="0" formatRows="0" sort="0" autoFilter="0"/>
  <autoFilter ref="C119:K613"/>
  <mergeCells count="12">
    <mergeCell ref="G1:H1"/>
    <mergeCell ref="L2:V2"/>
    <mergeCell ref="E49:H49"/>
    <mergeCell ref="E51:H51"/>
    <mergeCell ref="E108:H108"/>
    <mergeCell ref="E110:H110"/>
    <mergeCell ref="E112:H112"/>
    <mergeCell ref="E7:H7"/>
    <mergeCell ref="E9:H9"/>
    <mergeCell ref="E11:H11"/>
    <mergeCell ref="E26:H26"/>
    <mergeCell ref="E47:H47"/>
  </mergeCells>
  <hyperlinks>
    <hyperlink ref="F1:G1" location="C2" display="1) Krycí list soupisu"/>
    <hyperlink ref="G1:H1" location="C58" display="2) Rekapitulace"/>
    <hyperlink ref="J1" location="C119" display="3) Soupis prací"/>
    <hyperlink ref="L1:V1" location="'Rekapitulace stavby'!C2" display="Rekapitulace stavby"/>
  </hyperlinks>
  <pageMargins left="0.58333330000000005" right="0.58333330000000005" top="0.58333330000000005" bottom="0.58333330000000005" header="0" footer="0"/>
  <pageSetup paperSize="9" fitToHeight="100" orientation="landscape" blackAndWhite="1" r:id="rId1"/>
  <headerFooter>
    <oddFooter>&amp;CStrana &amp;P z &amp;N</oddFooter>
  </headerFooter>
  <drawing r:id="rId2"/>
</worksheet>
</file>

<file path=xl/worksheets/sheet2.xml><?xml version="1.0" encoding="utf-8"?>
<worksheet xmlns="http://schemas.openxmlformats.org/spreadsheetml/2006/main" xmlns:r="http://schemas.openxmlformats.org/officeDocument/2006/relationships">
  <sheetPr>
    <pageSetUpPr fitToPage="1"/>
  </sheetPr>
  <dimension ref="A1:BR117"/>
  <sheetViews>
    <sheetView showGridLines="0" workbookViewId="0">
      <pane ySplit="1" topLeftCell="A2" activePane="bottomLeft" state="frozen"/>
      <selection pane="bottomLeft"/>
    </sheetView>
  </sheetViews>
  <sheetFormatPr defaultRowHeight="15"/>
  <cols>
    <col min="1" max="1" width="8.33203125" customWidth="1"/>
    <col min="2" max="2" width="1.6640625" customWidth="1"/>
    <col min="3" max="3" width="4.1640625" customWidth="1"/>
    <col min="4" max="4" width="4.33203125" customWidth="1"/>
    <col min="5" max="5" width="17.1640625" customWidth="1"/>
    <col min="6" max="6" width="75" customWidth="1"/>
    <col min="7" max="7" width="8.6640625" customWidth="1"/>
    <col min="8" max="8" width="11.1640625" customWidth="1"/>
    <col min="9" max="9" width="12.6640625" style="121" customWidth="1"/>
    <col min="10" max="10" width="23.5" customWidth="1"/>
    <col min="11" max="11" width="15.5" customWidth="1"/>
    <col min="19" max="19" width="8.1640625" customWidth="1"/>
    <col min="20" max="20" width="29.6640625" customWidth="1"/>
    <col min="21" max="21" width="16.33203125"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1" spans="1:70" ht="21.75" customHeight="1">
      <c r="A1" s="22"/>
      <c r="B1" s="122"/>
      <c r="C1" s="122"/>
      <c r="D1" s="123" t="s">
        <v>1</v>
      </c>
      <c r="E1" s="122"/>
      <c r="F1" s="124" t="s">
        <v>272</v>
      </c>
      <c r="G1" s="427" t="s">
        <v>273</v>
      </c>
      <c r="H1" s="427"/>
      <c r="I1" s="125"/>
      <c r="J1" s="124" t="s">
        <v>274</v>
      </c>
      <c r="K1" s="123" t="s">
        <v>275</v>
      </c>
      <c r="L1" s="124" t="s">
        <v>276</v>
      </c>
      <c r="M1" s="124"/>
      <c r="N1" s="124"/>
      <c r="O1" s="124"/>
      <c r="P1" s="124"/>
      <c r="Q1" s="124"/>
      <c r="R1" s="124"/>
      <c r="S1" s="124"/>
      <c r="T1" s="124"/>
      <c r="U1" s="21"/>
      <c r="V1" s="21"/>
      <c r="W1" s="22"/>
      <c r="X1" s="22"/>
      <c r="Y1" s="22"/>
      <c r="Z1" s="22"/>
      <c r="AA1" s="22"/>
      <c r="AB1" s="22"/>
      <c r="AC1" s="22"/>
      <c r="AD1" s="22"/>
      <c r="AE1" s="22"/>
      <c r="AF1" s="22"/>
      <c r="AG1" s="22"/>
      <c r="AH1" s="22"/>
      <c r="AI1" s="22"/>
      <c r="AJ1" s="22"/>
      <c r="AK1" s="22"/>
      <c r="AL1" s="22"/>
      <c r="AM1" s="22"/>
      <c r="AN1" s="22"/>
      <c r="AO1" s="22"/>
      <c r="AP1" s="22"/>
      <c r="AQ1" s="22"/>
      <c r="AR1" s="22"/>
      <c r="AS1" s="22"/>
      <c r="AT1" s="22"/>
      <c r="AU1" s="22"/>
      <c r="AV1" s="22"/>
      <c r="AW1" s="22"/>
      <c r="AX1" s="22"/>
      <c r="AY1" s="22"/>
      <c r="AZ1" s="22"/>
      <c r="BA1" s="22"/>
      <c r="BB1" s="22"/>
      <c r="BC1" s="22"/>
      <c r="BD1" s="22"/>
      <c r="BE1" s="22"/>
      <c r="BF1" s="22"/>
      <c r="BG1" s="22"/>
      <c r="BH1" s="22"/>
      <c r="BI1" s="22"/>
      <c r="BJ1" s="22"/>
      <c r="BK1" s="22"/>
      <c r="BL1" s="22"/>
      <c r="BM1" s="22"/>
      <c r="BN1" s="22"/>
      <c r="BO1" s="22"/>
      <c r="BP1" s="22"/>
      <c r="BQ1" s="22"/>
      <c r="BR1" s="22"/>
    </row>
    <row r="2" spans="1:70" ht="36.950000000000003" customHeight="1">
      <c r="L2" s="419"/>
      <c r="M2" s="419"/>
      <c r="N2" s="419"/>
      <c r="O2" s="419"/>
      <c r="P2" s="419"/>
      <c r="Q2" s="419"/>
      <c r="R2" s="419"/>
      <c r="S2" s="419"/>
      <c r="T2" s="419"/>
      <c r="U2" s="419"/>
      <c r="V2" s="419"/>
      <c r="AT2" s="25" t="s">
        <v>83</v>
      </c>
    </row>
    <row r="3" spans="1:70" ht="6.95" customHeight="1">
      <c r="B3" s="26"/>
      <c r="C3" s="27"/>
      <c r="D3" s="27"/>
      <c r="E3" s="27"/>
      <c r="F3" s="27"/>
      <c r="G3" s="27"/>
      <c r="H3" s="27"/>
      <c r="I3" s="126"/>
      <c r="J3" s="27"/>
      <c r="K3" s="28"/>
      <c r="AT3" s="25" t="s">
        <v>84</v>
      </c>
    </row>
    <row r="4" spans="1:70" ht="36.950000000000003" customHeight="1">
      <c r="B4" s="29"/>
      <c r="C4" s="30"/>
      <c r="D4" s="31" t="s">
        <v>277</v>
      </c>
      <c r="E4" s="30"/>
      <c r="F4" s="30"/>
      <c r="G4" s="30"/>
      <c r="H4" s="30"/>
      <c r="I4" s="127"/>
      <c r="J4" s="30"/>
      <c r="K4" s="32"/>
      <c r="M4" s="33" t="s">
        <v>12</v>
      </c>
      <c r="AT4" s="25" t="s">
        <v>6</v>
      </c>
    </row>
    <row r="5" spans="1:70" ht="6.95" customHeight="1">
      <c r="B5" s="29"/>
      <c r="C5" s="30"/>
      <c r="D5" s="30"/>
      <c r="E5" s="30"/>
      <c r="F5" s="30"/>
      <c r="G5" s="30"/>
      <c r="H5" s="30"/>
      <c r="I5" s="127"/>
      <c r="J5" s="30"/>
      <c r="K5" s="32"/>
    </row>
    <row r="6" spans="1:70">
      <c r="B6" s="29"/>
      <c r="C6" s="30"/>
      <c r="D6" s="38" t="s">
        <v>18</v>
      </c>
      <c r="E6" s="30"/>
      <c r="F6" s="30"/>
      <c r="G6" s="30"/>
      <c r="H6" s="30"/>
      <c r="I6" s="127"/>
      <c r="J6" s="30"/>
      <c r="K6" s="32"/>
    </row>
    <row r="7" spans="1:70" ht="22.5" customHeight="1">
      <c r="B7" s="29"/>
      <c r="C7" s="30"/>
      <c r="D7" s="30"/>
      <c r="E7" s="420" t="str">
        <f>'Rekapitulace stavby'!K6</f>
        <v>Národní telemedicínské centrum</v>
      </c>
      <c r="F7" s="421"/>
      <c r="G7" s="421"/>
      <c r="H7" s="421"/>
      <c r="I7" s="127"/>
      <c r="J7" s="30"/>
      <c r="K7" s="32"/>
    </row>
    <row r="8" spans="1:70" s="1" customFormat="1">
      <c r="B8" s="42"/>
      <c r="C8" s="43"/>
      <c r="D8" s="38" t="s">
        <v>278</v>
      </c>
      <c r="E8" s="43"/>
      <c r="F8" s="43"/>
      <c r="G8" s="43"/>
      <c r="H8" s="43"/>
      <c r="I8" s="128"/>
      <c r="J8" s="43"/>
      <c r="K8" s="46"/>
    </row>
    <row r="9" spans="1:70" s="1" customFormat="1" ht="36.950000000000003" customHeight="1">
      <c r="B9" s="42"/>
      <c r="C9" s="43"/>
      <c r="D9" s="43"/>
      <c r="E9" s="422" t="s">
        <v>279</v>
      </c>
      <c r="F9" s="423"/>
      <c r="G9" s="423"/>
      <c r="H9" s="423"/>
      <c r="I9" s="128"/>
      <c r="J9" s="43"/>
      <c r="K9" s="46"/>
    </row>
    <row r="10" spans="1:70" s="1" customFormat="1" ht="13.5">
      <c r="B10" s="42"/>
      <c r="C10" s="43"/>
      <c r="D10" s="43"/>
      <c r="E10" s="43"/>
      <c r="F10" s="43"/>
      <c r="G10" s="43"/>
      <c r="H10" s="43"/>
      <c r="I10" s="128"/>
      <c r="J10" s="43"/>
      <c r="K10" s="46"/>
    </row>
    <row r="11" spans="1:70" s="1" customFormat="1" ht="14.45" customHeight="1">
      <c r="B11" s="42"/>
      <c r="C11" s="43"/>
      <c r="D11" s="38" t="s">
        <v>20</v>
      </c>
      <c r="E11" s="43"/>
      <c r="F11" s="36" t="s">
        <v>21</v>
      </c>
      <c r="G11" s="43"/>
      <c r="H11" s="43"/>
      <c r="I11" s="129" t="s">
        <v>22</v>
      </c>
      <c r="J11" s="36" t="s">
        <v>21</v>
      </c>
      <c r="K11" s="46"/>
    </row>
    <row r="12" spans="1:70" s="1" customFormat="1" ht="14.45" customHeight="1">
      <c r="B12" s="42"/>
      <c r="C12" s="43"/>
      <c r="D12" s="38" t="s">
        <v>23</v>
      </c>
      <c r="E12" s="43"/>
      <c r="F12" s="36" t="s">
        <v>24</v>
      </c>
      <c r="G12" s="43"/>
      <c r="H12" s="43"/>
      <c r="I12" s="129" t="s">
        <v>25</v>
      </c>
      <c r="J12" s="130" t="str">
        <f>'Rekapitulace stavby'!AN8</f>
        <v>26.1.2017</v>
      </c>
      <c r="K12" s="46"/>
    </row>
    <row r="13" spans="1:70" s="1" customFormat="1" ht="10.9" customHeight="1">
      <c r="B13" s="42"/>
      <c r="C13" s="43"/>
      <c r="D13" s="43"/>
      <c r="E13" s="43"/>
      <c r="F13" s="43"/>
      <c r="G13" s="43"/>
      <c r="H13" s="43"/>
      <c r="I13" s="128"/>
      <c r="J13" s="43"/>
      <c r="K13" s="46"/>
    </row>
    <row r="14" spans="1:70" s="1" customFormat="1" ht="14.45" customHeight="1">
      <c r="B14" s="42"/>
      <c r="C14" s="43"/>
      <c r="D14" s="38" t="s">
        <v>27</v>
      </c>
      <c r="E14" s="43"/>
      <c r="F14" s="43"/>
      <c r="G14" s="43"/>
      <c r="H14" s="43"/>
      <c r="I14" s="129" t="s">
        <v>28</v>
      </c>
      <c r="J14" s="36" t="s">
        <v>29</v>
      </c>
      <c r="K14" s="46"/>
    </row>
    <row r="15" spans="1:70" s="1" customFormat="1" ht="18" customHeight="1">
      <c r="B15" s="42"/>
      <c r="C15" s="43"/>
      <c r="D15" s="43"/>
      <c r="E15" s="36" t="s">
        <v>30</v>
      </c>
      <c r="F15" s="43"/>
      <c r="G15" s="43"/>
      <c r="H15" s="43"/>
      <c r="I15" s="129" t="s">
        <v>31</v>
      </c>
      <c r="J15" s="36" t="s">
        <v>21</v>
      </c>
      <c r="K15" s="46"/>
    </row>
    <row r="16" spans="1:70" s="1" customFormat="1" ht="6.95" customHeight="1">
      <c r="B16" s="42"/>
      <c r="C16" s="43"/>
      <c r="D16" s="43"/>
      <c r="E16" s="43"/>
      <c r="F16" s="43"/>
      <c r="G16" s="43"/>
      <c r="H16" s="43"/>
      <c r="I16" s="128"/>
      <c r="J16" s="43"/>
      <c r="K16" s="46"/>
    </row>
    <row r="17" spans="2:11" s="1" customFormat="1" ht="14.45" customHeight="1">
      <c r="B17" s="42"/>
      <c r="C17" s="43"/>
      <c r="D17" s="38" t="s">
        <v>32</v>
      </c>
      <c r="E17" s="43"/>
      <c r="F17" s="43"/>
      <c r="G17" s="43"/>
      <c r="H17" s="43"/>
      <c r="I17" s="129" t="s">
        <v>28</v>
      </c>
      <c r="J17" s="36" t="str">
        <f>IF('Rekapitulace stavby'!AN13="Vyplň údaj","",IF('Rekapitulace stavby'!AN13="","",'Rekapitulace stavby'!AN13))</f>
        <v/>
      </c>
      <c r="K17" s="46"/>
    </row>
    <row r="18" spans="2:11" s="1" customFormat="1" ht="18" customHeight="1">
      <c r="B18" s="42"/>
      <c r="C18" s="43"/>
      <c r="D18" s="43"/>
      <c r="E18" s="36" t="str">
        <f>IF('Rekapitulace stavby'!E14="Vyplň údaj","",IF('Rekapitulace stavby'!E14="","",'Rekapitulace stavby'!E14))</f>
        <v/>
      </c>
      <c r="F18" s="43"/>
      <c r="G18" s="43"/>
      <c r="H18" s="43"/>
      <c r="I18" s="129" t="s">
        <v>31</v>
      </c>
      <c r="J18" s="36" t="str">
        <f>IF('Rekapitulace stavby'!AN14="Vyplň údaj","",IF('Rekapitulace stavby'!AN14="","",'Rekapitulace stavby'!AN14))</f>
        <v/>
      </c>
      <c r="K18" s="46"/>
    </row>
    <row r="19" spans="2:11" s="1" customFormat="1" ht="6.95" customHeight="1">
      <c r="B19" s="42"/>
      <c r="C19" s="43"/>
      <c r="D19" s="43"/>
      <c r="E19" s="43"/>
      <c r="F19" s="43"/>
      <c r="G19" s="43"/>
      <c r="H19" s="43"/>
      <c r="I19" s="128"/>
      <c r="J19" s="43"/>
      <c r="K19" s="46"/>
    </row>
    <row r="20" spans="2:11" s="1" customFormat="1" ht="14.45" customHeight="1">
      <c r="B20" s="42"/>
      <c r="C20" s="43"/>
      <c r="D20" s="38" t="s">
        <v>34</v>
      </c>
      <c r="E20" s="43"/>
      <c r="F20" s="43"/>
      <c r="G20" s="43"/>
      <c r="H20" s="43"/>
      <c r="I20" s="129" t="s">
        <v>28</v>
      </c>
      <c r="J20" s="36" t="s">
        <v>35</v>
      </c>
      <c r="K20" s="46"/>
    </row>
    <row r="21" spans="2:11" s="1" customFormat="1" ht="18" customHeight="1">
      <c r="B21" s="42"/>
      <c r="C21" s="43"/>
      <c r="D21" s="43"/>
      <c r="E21" s="36" t="s">
        <v>36</v>
      </c>
      <c r="F21" s="43"/>
      <c r="G21" s="43"/>
      <c r="H21" s="43"/>
      <c r="I21" s="129" t="s">
        <v>31</v>
      </c>
      <c r="J21" s="36" t="s">
        <v>21</v>
      </c>
      <c r="K21" s="46"/>
    </row>
    <row r="22" spans="2:11" s="1" customFormat="1" ht="6.95" customHeight="1">
      <c r="B22" s="42"/>
      <c r="C22" s="43"/>
      <c r="D22" s="43"/>
      <c r="E22" s="43"/>
      <c r="F22" s="43"/>
      <c r="G22" s="43"/>
      <c r="H22" s="43"/>
      <c r="I22" s="128"/>
      <c r="J22" s="43"/>
      <c r="K22" s="46"/>
    </row>
    <row r="23" spans="2:11" s="1" customFormat="1" ht="14.45" customHeight="1">
      <c r="B23" s="42"/>
      <c r="C23" s="43"/>
      <c r="D23" s="38" t="s">
        <v>38</v>
      </c>
      <c r="E23" s="43"/>
      <c r="F23" s="43"/>
      <c r="G23" s="43"/>
      <c r="H23" s="43"/>
      <c r="I23" s="128"/>
      <c r="J23" s="43"/>
      <c r="K23" s="46"/>
    </row>
    <row r="24" spans="2:11" s="7" customFormat="1" ht="22.5" customHeight="1">
      <c r="B24" s="131"/>
      <c r="C24" s="132"/>
      <c r="D24" s="132"/>
      <c r="E24" s="384" t="s">
        <v>21</v>
      </c>
      <c r="F24" s="384"/>
      <c r="G24" s="384"/>
      <c r="H24" s="384"/>
      <c r="I24" s="133"/>
      <c r="J24" s="132"/>
      <c r="K24" s="134"/>
    </row>
    <row r="25" spans="2:11" s="1" customFormat="1" ht="6.95" customHeight="1">
      <c r="B25" s="42"/>
      <c r="C25" s="43"/>
      <c r="D25" s="43"/>
      <c r="E25" s="43"/>
      <c r="F25" s="43"/>
      <c r="G25" s="43"/>
      <c r="H25" s="43"/>
      <c r="I25" s="128"/>
      <c r="J25" s="43"/>
      <c r="K25" s="46"/>
    </row>
    <row r="26" spans="2:11" s="1" customFormat="1" ht="6.95" customHeight="1">
      <c r="B26" s="42"/>
      <c r="C26" s="43"/>
      <c r="D26" s="86"/>
      <c r="E26" s="86"/>
      <c r="F26" s="86"/>
      <c r="G26" s="86"/>
      <c r="H26" s="86"/>
      <c r="I26" s="135"/>
      <c r="J26" s="86"/>
      <c r="K26" s="136"/>
    </row>
    <row r="27" spans="2:11" s="1" customFormat="1" ht="25.35" customHeight="1">
      <c r="B27" s="42"/>
      <c r="C27" s="43"/>
      <c r="D27" s="137" t="s">
        <v>40</v>
      </c>
      <c r="E27" s="43"/>
      <c r="F27" s="43"/>
      <c r="G27" s="43"/>
      <c r="H27" s="43"/>
      <c r="I27" s="128"/>
      <c r="J27" s="138">
        <f>ROUND(J83,2)</f>
        <v>0</v>
      </c>
      <c r="K27" s="46"/>
    </row>
    <row r="28" spans="2:11" s="1" customFormat="1" ht="6.95" customHeight="1">
      <c r="B28" s="42"/>
      <c r="C28" s="43"/>
      <c r="D28" s="86"/>
      <c r="E28" s="86"/>
      <c r="F28" s="86"/>
      <c r="G28" s="86"/>
      <c r="H28" s="86"/>
      <c r="I28" s="135"/>
      <c r="J28" s="86"/>
      <c r="K28" s="136"/>
    </row>
    <row r="29" spans="2:11" s="1" customFormat="1" ht="14.45" customHeight="1">
      <c r="B29" s="42"/>
      <c r="C29" s="43"/>
      <c r="D29" s="43"/>
      <c r="E29" s="43"/>
      <c r="F29" s="47" t="s">
        <v>42</v>
      </c>
      <c r="G29" s="43"/>
      <c r="H29" s="43"/>
      <c r="I29" s="139" t="s">
        <v>41</v>
      </c>
      <c r="J29" s="47" t="s">
        <v>43</v>
      </c>
      <c r="K29" s="46"/>
    </row>
    <row r="30" spans="2:11" s="1" customFormat="1" ht="14.45" customHeight="1">
      <c r="B30" s="42"/>
      <c r="C30" s="43"/>
      <c r="D30" s="50" t="s">
        <v>44</v>
      </c>
      <c r="E30" s="50" t="s">
        <v>45</v>
      </c>
      <c r="F30" s="140">
        <f>ROUND(SUM(BE83:BE116), 2)</f>
        <v>0</v>
      </c>
      <c r="G30" s="43"/>
      <c r="H30" s="43"/>
      <c r="I30" s="141">
        <v>0.21</v>
      </c>
      <c r="J30" s="140">
        <f>ROUND(ROUND((SUM(BE83:BE116)), 2)*I30, 2)</f>
        <v>0</v>
      </c>
      <c r="K30" s="46"/>
    </row>
    <row r="31" spans="2:11" s="1" customFormat="1" ht="14.45" customHeight="1">
      <c r="B31" s="42"/>
      <c r="C31" s="43"/>
      <c r="D31" s="43"/>
      <c r="E31" s="50" t="s">
        <v>46</v>
      </c>
      <c r="F31" s="140">
        <f>ROUND(SUM(BF83:BF116), 2)</f>
        <v>0</v>
      </c>
      <c r="G31" s="43"/>
      <c r="H31" s="43"/>
      <c r="I31" s="141">
        <v>0.15</v>
      </c>
      <c r="J31" s="140">
        <f>ROUND(ROUND((SUM(BF83:BF116)), 2)*I31, 2)</f>
        <v>0</v>
      </c>
      <c r="K31" s="46"/>
    </row>
    <row r="32" spans="2:11" s="1" customFormat="1" ht="14.45" hidden="1" customHeight="1">
      <c r="B32" s="42"/>
      <c r="C32" s="43"/>
      <c r="D32" s="43"/>
      <c r="E32" s="50" t="s">
        <v>47</v>
      </c>
      <c r="F32" s="140">
        <f>ROUND(SUM(BG83:BG116), 2)</f>
        <v>0</v>
      </c>
      <c r="G32" s="43"/>
      <c r="H32" s="43"/>
      <c r="I32" s="141">
        <v>0.21</v>
      </c>
      <c r="J32" s="140">
        <v>0</v>
      </c>
      <c r="K32" s="46"/>
    </row>
    <row r="33" spans="2:11" s="1" customFormat="1" ht="14.45" hidden="1" customHeight="1">
      <c r="B33" s="42"/>
      <c r="C33" s="43"/>
      <c r="D33" s="43"/>
      <c r="E33" s="50" t="s">
        <v>48</v>
      </c>
      <c r="F33" s="140">
        <f>ROUND(SUM(BH83:BH116), 2)</f>
        <v>0</v>
      </c>
      <c r="G33" s="43"/>
      <c r="H33" s="43"/>
      <c r="I33" s="141">
        <v>0.15</v>
      </c>
      <c r="J33" s="140">
        <v>0</v>
      </c>
      <c r="K33" s="46"/>
    </row>
    <row r="34" spans="2:11" s="1" customFormat="1" ht="14.45" hidden="1" customHeight="1">
      <c r="B34" s="42"/>
      <c r="C34" s="43"/>
      <c r="D34" s="43"/>
      <c r="E34" s="50" t="s">
        <v>49</v>
      </c>
      <c r="F34" s="140">
        <f>ROUND(SUM(BI83:BI116), 2)</f>
        <v>0</v>
      </c>
      <c r="G34" s="43"/>
      <c r="H34" s="43"/>
      <c r="I34" s="141">
        <v>0</v>
      </c>
      <c r="J34" s="140">
        <v>0</v>
      </c>
      <c r="K34" s="46"/>
    </row>
    <row r="35" spans="2:11" s="1" customFormat="1" ht="6.95" customHeight="1">
      <c r="B35" s="42"/>
      <c r="C35" s="43"/>
      <c r="D35" s="43"/>
      <c r="E35" s="43"/>
      <c r="F35" s="43"/>
      <c r="G35" s="43"/>
      <c r="H35" s="43"/>
      <c r="I35" s="128"/>
      <c r="J35" s="43"/>
      <c r="K35" s="46"/>
    </row>
    <row r="36" spans="2:11" s="1" customFormat="1" ht="25.35" customHeight="1">
      <c r="B36" s="42"/>
      <c r="C36" s="142"/>
      <c r="D36" s="143" t="s">
        <v>50</v>
      </c>
      <c r="E36" s="80"/>
      <c r="F36" s="80"/>
      <c r="G36" s="144" t="s">
        <v>51</v>
      </c>
      <c r="H36" s="145" t="s">
        <v>52</v>
      </c>
      <c r="I36" s="146"/>
      <c r="J36" s="147">
        <f>SUM(J27:J34)</f>
        <v>0</v>
      </c>
      <c r="K36" s="148"/>
    </row>
    <row r="37" spans="2:11" s="1" customFormat="1" ht="14.45" customHeight="1">
      <c r="B37" s="57"/>
      <c r="C37" s="58"/>
      <c r="D37" s="58"/>
      <c r="E37" s="58"/>
      <c r="F37" s="58"/>
      <c r="G37" s="58"/>
      <c r="H37" s="58"/>
      <c r="I37" s="149"/>
      <c r="J37" s="58"/>
      <c r="K37" s="59"/>
    </row>
    <row r="41" spans="2:11" s="1" customFormat="1" ht="6.95" customHeight="1">
      <c r="B41" s="150"/>
      <c r="C41" s="151"/>
      <c r="D41" s="151"/>
      <c r="E41" s="151"/>
      <c r="F41" s="151"/>
      <c r="G41" s="151"/>
      <c r="H41" s="151"/>
      <c r="I41" s="152"/>
      <c r="J41" s="151"/>
      <c r="K41" s="153"/>
    </row>
    <row r="42" spans="2:11" s="1" customFormat="1" ht="36.950000000000003" customHeight="1">
      <c r="B42" s="42"/>
      <c r="C42" s="31" t="s">
        <v>280</v>
      </c>
      <c r="D42" s="43"/>
      <c r="E42" s="43"/>
      <c r="F42" s="43"/>
      <c r="G42" s="43"/>
      <c r="H42" s="43"/>
      <c r="I42" s="128"/>
      <c r="J42" s="43"/>
      <c r="K42" s="46"/>
    </row>
    <row r="43" spans="2:11" s="1" customFormat="1" ht="6.95" customHeight="1">
      <c r="B43" s="42"/>
      <c r="C43" s="43"/>
      <c r="D43" s="43"/>
      <c r="E43" s="43"/>
      <c r="F43" s="43"/>
      <c r="G43" s="43"/>
      <c r="H43" s="43"/>
      <c r="I43" s="128"/>
      <c r="J43" s="43"/>
      <c r="K43" s="46"/>
    </row>
    <row r="44" spans="2:11" s="1" customFormat="1" ht="14.45" customHeight="1">
      <c r="B44" s="42"/>
      <c r="C44" s="38" t="s">
        <v>18</v>
      </c>
      <c r="D44" s="43"/>
      <c r="E44" s="43"/>
      <c r="F44" s="43"/>
      <c r="G44" s="43"/>
      <c r="H44" s="43"/>
      <c r="I44" s="128"/>
      <c r="J44" s="43"/>
      <c r="K44" s="46"/>
    </row>
    <row r="45" spans="2:11" s="1" customFormat="1" ht="22.5" customHeight="1">
      <c r="B45" s="42"/>
      <c r="C45" s="43"/>
      <c r="D45" s="43"/>
      <c r="E45" s="420" t="str">
        <f>E7</f>
        <v>Národní telemedicínské centrum</v>
      </c>
      <c r="F45" s="421"/>
      <c r="G45" s="421"/>
      <c r="H45" s="421"/>
      <c r="I45" s="128"/>
      <c r="J45" s="43"/>
      <c r="K45" s="46"/>
    </row>
    <row r="46" spans="2:11" s="1" customFormat="1" ht="14.45" customHeight="1">
      <c r="B46" s="42"/>
      <c r="C46" s="38" t="s">
        <v>278</v>
      </c>
      <c r="D46" s="43"/>
      <c r="E46" s="43"/>
      <c r="F46" s="43"/>
      <c r="G46" s="43"/>
      <c r="H46" s="43"/>
      <c r="I46" s="128"/>
      <c r="J46" s="43"/>
      <c r="K46" s="46"/>
    </row>
    <row r="47" spans="2:11" s="1" customFormat="1" ht="23.25" customHeight="1">
      <c r="B47" s="42"/>
      <c r="C47" s="43"/>
      <c r="D47" s="43"/>
      <c r="E47" s="422" t="str">
        <f>E9</f>
        <v>292/001 - VRN</v>
      </c>
      <c r="F47" s="423"/>
      <c r="G47" s="423"/>
      <c r="H47" s="423"/>
      <c r="I47" s="128"/>
      <c r="J47" s="43"/>
      <c r="K47" s="46"/>
    </row>
    <row r="48" spans="2:11" s="1" customFormat="1" ht="6.95" customHeight="1">
      <c r="B48" s="42"/>
      <c r="C48" s="43"/>
      <c r="D48" s="43"/>
      <c r="E48" s="43"/>
      <c r="F48" s="43"/>
      <c r="G48" s="43"/>
      <c r="H48" s="43"/>
      <c r="I48" s="128"/>
      <c r="J48" s="43"/>
      <c r="K48" s="46"/>
    </row>
    <row r="49" spans="2:47" s="1" customFormat="1" ht="18" customHeight="1">
      <c r="B49" s="42"/>
      <c r="C49" s="38" t="s">
        <v>23</v>
      </c>
      <c r="D49" s="43"/>
      <c r="E49" s="43"/>
      <c r="F49" s="36" t="str">
        <f>F12</f>
        <v>FN Olomouc</v>
      </c>
      <c r="G49" s="43"/>
      <c r="H49" s="43"/>
      <c r="I49" s="129" t="s">
        <v>25</v>
      </c>
      <c r="J49" s="130" t="str">
        <f>IF(J12="","",J12)</f>
        <v>26.1.2017</v>
      </c>
      <c r="K49" s="46"/>
    </row>
    <row r="50" spans="2:47" s="1" customFormat="1" ht="6.95" customHeight="1">
      <c r="B50" s="42"/>
      <c r="C50" s="43"/>
      <c r="D50" s="43"/>
      <c r="E50" s="43"/>
      <c r="F50" s="43"/>
      <c r="G50" s="43"/>
      <c r="H50" s="43"/>
      <c r="I50" s="128"/>
      <c r="J50" s="43"/>
      <c r="K50" s="46"/>
    </row>
    <row r="51" spans="2:47" s="1" customFormat="1">
      <c r="B51" s="42"/>
      <c r="C51" s="38" t="s">
        <v>27</v>
      </c>
      <c r="D51" s="43"/>
      <c r="E51" s="43"/>
      <c r="F51" s="36" t="str">
        <f>E15</f>
        <v>SPS Projekt s. r.o., Za Návsí 1670/9, Praha 10</v>
      </c>
      <c r="G51" s="43"/>
      <c r="H51" s="43"/>
      <c r="I51" s="129" t="s">
        <v>34</v>
      </c>
      <c r="J51" s="36" t="str">
        <f>E21</f>
        <v>OK Plan Architects s.r.o., Na Závodí 631, Humpolec</v>
      </c>
      <c r="K51" s="46"/>
    </row>
    <row r="52" spans="2:47" s="1" customFormat="1" ht="14.45" customHeight="1">
      <c r="B52" s="42"/>
      <c r="C52" s="38" t="s">
        <v>32</v>
      </c>
      <c r="D52" s="43"/>
      <c r="E52" s="43"/>
      <c r="F52" s="36" t="str">
        <f>IF(E18="","",E18)</f>
        <v/>
      </c>
      <c r="G52" s="43"/>
      <c r="H52" s="43"/>
      <c r="I52" s="128"/>
      <c r="J52" s="43"/>
      <c r="K52" s="46"/>
    </row>
    <row r="53" spans="2:47" s="1" customFormat="1" ht="10.35" customHeight="1">
      <c r="B53" s="42"/>
      <c r="C53" s="43"/>
      <c r="D53" s="43"/>
      <c r="E53" s="43"/>
      <c r="F53" s="43"/>
      <c r="G53" s="43"/>
      <c r="H53" s="43"/>
      <c r="I53" s="128"/>
      <c r="J53" s="43"/>
      <c r="K53" s="46"/>
    </row>
    <row r="54" spans="2:47" s="1" customFormat="1" ht="29.25" customHeight="1">
      <c r="B54" s="42"/>
      <c r="C54" s="154" t="s">
        <v>281</v>
      </c>
      <c r="D54" s="142"/>
      <c r="E54" s="142"/>
      <c r="F54" s="142"/>
      <c r="G54" s="142"/>
      <c r="H54" s="142"/>
      <c r="I54" s="155"/>
      <c r="J54" s="156" t="s">
        <v>282</v>
      </c>
      <c r="K54" s="157"/>
    </row>
    <row r="55" spans="2:47" s="1" customFormat="1" ht="10.35" customHeight="1">
      <c r="B55" s="42"/>
      <c r="C55" s="43"/>
      <c r="D55" s="43"/>
      <c r="E55" s="43"/>
      <c r="F55" s="43"/>
      <c r="G55" s="43"/>
      <c r="H55" s="43"/>
      <c r="I55" s="128"/>
      <c r="J55" s="43"/>
      <c r="K55" s="46"/>
    </row>
    <row r="56" spans="2:47" s="1" customFormat="1" ht="29.25" customHeight="1">
      <c r="B56" s="42"/>
      <c r="C56" s="158" t="s">
        <v>283</v>
      </c>
      <c r="D56" s="43"/>
      <c r="E56" s="43"/>
      <c r="F56" s="43"/>
      <c r="G56" s="43"/>
      <c r="H56" s="43"/>
      <c r="I56" s="128"/>
      <c r="J56" s="138">
        <f>J83</f>
        <v>0</v>
      </c>
      <c r="K56" s="46"/>
      <c r="AU56" s="25" t="s">
        <v>284</v>
      </c>
    </row>
    <row r="57" spans="2:47" s="8" customFormat="1" ht="24.95" customHeight="1">
      <c r="B57" s="159"/>
      <c r="C57" s="160"/>
      <c r="D57" s="161" t="s">
        <v>285</v>
      </c>
      <c r="E57" s="162"/>
      <c r="F57" s="162"/>
      <c r="G57" s="162"/>
      <c r="H57" s="162"/>
      <c r="I57" s="163"/>
      <c r="J57" s="164">
        <f>J84</f>
        <v>0</v>
      </c>
      <c r="K57" s="165"/>
    </row>
    <row r="58" spans="2:47" s="9" customFormat="1" ht="19.899999999999999" customHeight="1">
      <c r="B58" s="166"/>
      <c r="C58" s="167"/>
      <c r="D58" s="168" t="s">
        <v>286</v>
      </c>
      <c r="E58" s="169"/>
      <c r="F58" s="169"/>
      <c r="G58" s="169"/>
      <c r="H58" s="169"/>
      <c r="I58" s="170"/>
      <c r="J58" s="171">
        <f>J85</f>
        <v>0</v>
      </c>
      <c r="K58" s="172"/>
    </row>
    <row r="59" spans="2:47" s="9" customFormat="1" ht="19.899999999999999" customHeight="1">
      <c r="B59" s="166"/>
      <c r="C59" s="167"/>
      <c r="D59" s="168" t="s">
        <v>287</v>
      </c>
      <c r="E59" s="169"/>
      <c r="F59" s="169"/>
      <c r="G59" s="169"/>
      <c r="H59" s="169"/>
      <c r="I59" s="170"/>
      <c r="J59" s="171">
        <f>J89</f>
        <v>0</v>
      </c>
      <c r="K59" s="172"/>
    </row>
    <row r="60" spans="2:47" s="9" customFormat="1" ht="19.899999999999999" customHeight="1">
      <c r="B60" s="166"/>
      <c r="C60" s="167"/>
      <c r="D60" s="168" t="s">
        <v>288</v>
      </c>
      <c r="E60" s="169"/>
      <c r="F60" s="169"/>
      <c r="G60" s="169"/>
      <c r="H60" s="169"/>
      <c r="I60" s="170"/>
      <c r="J60" s="171">
        <f>J97</f>
        <v>0</v>
      </c>
      <c r="K60" s="172"/>
    </row>
    <row r="61" spans="2:47" s="9" customFormat="1" ht="19.899999999999999" customHeight="1">
      <c r="B61" s="166"/>
      <c r="C61" s="167"/>
      <c r="D61" s="168" t="s">
        <v>289</v>
      </c>
      <c r="E61" s="169"/>
      <c r="F61" s="169"/>
      <c r="G61" s="169"/>
      <c r="H61" s="169"/>
      <c r="I61" s="170"/>
      <c r="J61" s="171">
        <f>J104</f>
        <v>0</v>
      </c>
      <c r="K61" s="172"/>
    </row>
    <row r="62" spans="2:47" s="9" customFormat="1" ht="19.899999999999999" customHeight="1">
      <c r="B62" s="166"/>
      <c r="C62" s="167"/>
      <c r="D62" s="168" t="s">
        <v>290</v>
      </c>
      <c r="E62" s="169"/>
      <c r="F62" s="169"/>
      <c r="G62" s="169"/>
      <c r="H62" s="169"/>
      <c r="I62" s="170"/>
      <c r="J62" s="171">
        <f>J110</f>
        <v>0</v>
      </c>
      <c r="K62" s="172"/>
    </row>
    <row r="63" spans="2:47" s="9" customFormat="1" ht="19.899999999999999" customHeight="1">
      <c r="B63" s="166"/>
      <c r="C63" s="167"/>
      <c r="D63" s="168" t="s">
        <v>291</v>
      </c>
      <c r="E63" s="169"/>
      <c r="F63" s="169"/>
      <c r="G63" s="169"/>
      <c r="H63" s="169"/>
      <c r="I63" s="170"/>
      <c r="J63" s="171">
        <f>J114</f>
        <v>0</v>
      </c>
      <c r="K63" s="172"/>
    </row>
    <row r="64" spans="2:47" s="1" customFormat="1" ht="21.75" customHeight="1">
      <c r="B64" s="42"/>
      <c r="C64" s="43"/>
      <c r="D64" s="43"/>
      <c r="E64" s="43"/>
      <c r="F64" s="43"/>
      <c r="G64" s="43"/>
      <c r="H64" s="43"/>
      <c r="I64" s="128"/>
      <c r="J64" s="43"/>
      <c r="K64" s="46"/>
    </row>
    <row r="65" spans="2:12" s="1" customFormat="1" ht="6.95" customHeight="1">
      <c r="B65" s="57"/>
      <c r="C65" s="58"/>
      <c r="D65" s="58"/>
      <c r="E65" s="58"/>
      <c r="F65" s="58"/>
      <c r="G65" s="58"/>
      <c r="H65" s="58"/>
      <c r="I65" s="149"/>
      <c r="J65" s="58"/>
      <c r="K65" s="59"/>
    </row>
    <row r="69" spans="2:12" s="1" customFormat="1" ht="6.95" customHeight="1">
      <c r="B69" s="60"/>
      <c r="C69" s="61"/>
      <c r="D69" s="61"/>
      <c r="E69" s="61"/>
      <c r="F69" s="61"/>
      <c r="G69" s="61"/>
      <c r="H69" s="61"/>
      <c r="I69" s="152"/>
      <c r="J69" s="61"/>
      <c r="K69" s="61"/>
      <c r="L69" s="62"/>
    </row>
    <row r="70" spans="2:12" s="1" customFormat="1" ht="36.950000000000003" customHeight="1">
      <c r="B70" s="42"/>
      <c r="C70" s="63" t="s">
        <v>292</v>
      </c>
      <c r="D70" s="64"/>
      <c r="E70" s="64"/>
      <c r="F70" s="64"/>
      <c r="G70" s="64"/>
      <c r="H70" s="64"/>
      <c r="I70" s="173"/>
      <c r="J70" s="64"/>
      <c r="K70" s="64"/>
      <c r="L70" s="62"/>
    </row>
    <row r="71" spans="2:12" s="1" customFormat="1" ht="6.95" customHeight="1">
      <c r="B71" s="42"/>
      <c r="C71" s="64"/>
      <c r="D71" s="64"/>
      <c r="E71" s="64"/>
      <c r="F71" s="64"/>
      <c r="G71" s="64"/>
      <c r="H71" s="64"/>
      <c r="I71" s="173"/>
      <c r="J71" s="64"/>
      <c r="K71" s="64"/>
      <c r="L71" s="62"/>
    </row>
    <row r="72" spans="2:12" s="1" customFormat="1" ht="14.45" customHeight="1">
      <c r="B72" s="42"/>
      <c r="C72" s="66" t="s">
        <v>18</v>
      </c>
      <c r="D72" s="64"/>
      <c r="E72" s="64"/>
      <c r="F72" s="64"/>
      <c r="G72" s="64"/>
      <c r="H72" s="64"/>
      <c r="I72" s="173"/>
      <c r="J72" s="64"/>
      <c r="K72" s="64"/>
      <c r="L72" s="62"/>
    </row>
    <row r="73" spans="2:12" s="1" customFormat="1" ht="22.5" customHeight="1">
      <c r="B73" s="42"/>
      <c r="C73" s="64"/>
      <c r="D73" s="64"/>
      <c r="E73" s="424" t="str">
        <f>E7</f>
        <v>Národní telemedicínské centrum</v>
      </c>
      <c r="F73" s="425"/>
      <c r="G73" s="425"/>
      <c r="H73" s="425"/>
      <c r="I73" s="173"/>
      <c r="J73" s="64"/>
      <c r="K73" s="64"/>
      <c r="L73" s="62"/>
    </row>
    <row r="74" spans="2:12" s="1" customFormat="1" ht="14.45" customHeight="1">
      <c r="B74" s="42"/>
      <c r="C74" s="66" t="s">
        <v>278</v>
      </c>
      <c r="D74" s="64"/>
      <c r="E74" s="64"/>
      <c r="F74" s="64"/>
      <c r="G74" s="64"/>
      <c r="H74" s="64"/>
      <c r="I74" s="173"/>
      <c r="J74" s="64"/>
      <c r="K74" s="64"/>
      <c r="L74" s="62"/>
    </row>
    <row r="75" spans="2:12" s="1" customFormat="1" ht="23.25" customHeight="1">
      <c r="B75" s="42"/>
      <c r="C75" s="64"/>
      <c r="D75" s="64"/>
      <c r="E75" s="395" t="str">
        <f>E9</f>
        <v>292/001 - VRN</v>
      </c>
      <c r="F75" s="426"/>
      <c r="G75" s="426"/>
      <c r="H75" s="426"/>
      <c r="I75" s="173"/>
      <c r="J75" s="64"/>
      <c r="K75" s="64"/>
      <c r="L75" s="62"/>
    </row>
    <row r="76" spans="2:12" s="1" customFormat="1" ht="6.95" customHeight="1">
      <c r="B76" s="42"/>
      <c r="C76" s="64"/>
      <c r="D76" s="64"/>
      <c r="E76" s="64"/>
      <c r="F76" s="64"/>
      <c r="G76" s="64"/>
      <c r="H76" s="64"/>
      <c r="I76" s="173"/>
      <c r="J76" s="64"/>
      <c r="K76" s="64"/>
      <c r="L76" s="62"/>
    </row>
    <row r="77" spans="2:12" s="1" customFormat="1" ht="18" customHeight="1">
      <c r="B77" s="42"/>
      <c r="C77" s="66" t="s">
        <v>23</v>
      </c>
      <c r="D77" s="64"/>
      <c r="E77" s="64"/>
      <c r="F77" s="174" t="str">
        <f>F12</f>
        <v>FN Olomouc</v>
      </c>
      <c r="G77" s="64"/>
      <c r="H77" s="64"/>
      <c r="I77" s="175" t="s">
        <v>25</v>
      </c>
      <c r="J77" s="74" t="str">
        <f>IF(J12="","",J12)</f>
        <v>26.1.2017</v>
      </c>
      <c r="K77" s="64"/>
      <c r="L77" s="62"/>
    </row>
    <row r="78" spans="2:12" s="1" customFormat="1" ht="6.95" customHeight="1">
      <c r="B78" s="42"/>
      <c r="C78" s="64"/>
      <c r="D78" s="64"/>
      <c r="E78" s="64"/>
      <c r="F78" s="64"/>
      <c r="G78" s="64"/>
      <c r="H78" s="64"/>
      <c r="I78" s="173"/>
      <c r="J78" s="64"/>
      <c r="K78" s="64"/>
      <c r="L78" s="62"/>
    </row>
    <row r="79" spans="2:12" s="1" customFormat="1">
      <c r="B79" s="42"/>
      <c r="C79" s="66" t="s">
        <v>27</v>
      </c>
      <c r="D79" s="64"/>
      <c r="E79" s="64"/>
      <c r="F79" s="174" t="str">
        <f>E15</f>
        <v>SPS Projekt s. r.o., Za Návsí 1670/9, Praha 10</v>
      </c>
      <c r="G79" s="64"/>
      <c r="H79" s="64"/>
      <c r="I79" s="175" t="s">
        <v>34</v>
      </c>
      <c r="J79" s="174" t="str">
        <f>E21</f>
        <v>OK Plan Architects s.r.o., Na Závodí 631, Humpolec</v>
      </c>
      <c r="K79" s="64"/>
      <c r="L79" s="62"/>
    </row>
    <row r="80" spans="2:12" s="1" customFormat="1" ht="14.45" customHeight="1">
      <c r="B80" s="42"/>
      <c r="C80" s="66" t="s">
        <v>32</v>
      </c>
      <c r="D80" s="64"/>
      <c r="E80" s="64"/>
      <c r="F80" s="174" t="str">
        <f>IF(E18="","",E18)</f>
        <v/>
      </c>
      <c r="G80" s="64"/>
      <c r="H80" s="64"/>
      <c r="I80" s="173"/>
      <c r="J80" s="64"/>
      <c r="K80" s="64"/>
      <c r="L80" s="62"/>
    </row>
    <row r="81" spans="2:65" s="1" customFormat="1" ht="10.35" customHeight="1">
      <c r="B81" s="42"/>
      <c r="C81" s="64"/>
      <c r="D81" s="64"/>
      <c r="E81" s="64"/>
      <c r="F81" s="64"/>
      <c r="G81" s="64"/>
      <c r="H81" s="64"/>
      <c r="I81" s="173"/>
      <c r="J81" s="64"/>
      <c r="K81" s="64"/>
      <c r="L81" s="62"/>
    </row>
    <row r="82" spans="2:65" s="10" customFormat="1" ht="29.25" customHeight="1">
      <c r="B82" s="176"/>
      <c r="C82" s="177" t="s">
        <v>293</v>
      </c>
      <c r="D82" s="178" t="s">
        <v>59</v>
      </c>
      <c r="E82" s="178" t="s">
        <v>55</v>
      </c>
      <c r="F82" s="178" t="s">
        <v>294</v>
      </c>
      <c r="G82" s="178" t="s">
        <v>295</v>
      </c>
      <c r="H82" s="178" t="s">
        <v>296</v>
      </c>
      <c r="I82" s="179" t="s">
        <v>297</v>
      </c>
      <c r="J82" s="178" t="s">
        <v>282</v>
      </c>
      <c r="K82" s="180" t="s">
        <v>298</v>
      </c>
      <c r="L82" s="181"/>
      <c r="M82" s="82" t="s">
        <v>299</v>
      </c>
      <c r="N82" s="83" t="s">
        <v>44</v>
      </c>
      <c r="O82" s="83" t="s">
        <v>300</v>
      </c>
      <c r="P82" s="83" t="s">
        <v>301</v>
      </c>
      <c r="Q82" s="83" t="s">
        <v>302</v>
      </c>
      <c r="R82" s="83" t="s">
        <v>303</v>
      </c>
      <c r="S82" s="83" t="s">
        <v>304</v>
      </c>
      <c r="T82" s="84" t="s">
        <v>305</v>
      </c>
    </row>
    <row r="83" spans="2:65" s="1" customFormat="1" ht="29.25" customHeight="1">
      <c r="B83" s="42"/>
      <c r="C83" s="88" t="s">
        <v>283</v>
      </c>
      <c r="D83" s="64"/>
      <c r="E83" s="64"/>
      <c r="F83" s="64"/>
      <c r="G83" s="64"/>
      <c r="H83" s="64"/>
      <c r="I83" s="173"/>
      <c r="J83" s="182">
        <f>BK83</f>
        <v>0</v>
      </c>
      <c r="K83" s="64"/>
      <c r="L83" s="62"/>
      <c r="M83" s="85"/>
      <c r="N83" s="86"/>
      <c r="O83" s="86"/>
      <c r="P83" s="183">
        <f>P84</f>
        <v>0</v>
      </c>
      <c r="Q83" s="86"/>
      <c r="R83" s="183">
        <f>R84</f>
        <v>0</v>
      </c>
      <c r="S83" s="86"/>
      <c r="T83" s="184">
        <f>T84</f>
        <v>0</v>
      </c>
      <c r="AT83" s="25" t="s">
        <v>73</v>
      </c>
      <c r="AU83" s="25" t="s">
        <v>284</v>
      </c>
      <c r="BK83" s="185">
        <f>BK84</f>
        <v>0</v>
      </c>
    </row>
    <row r="84" spans="2:65" s="11" customFormat="1" ht="37.35" customHeight="1">
      <c r="B84" s="186"/>
      <c r="C84" s="187"/>
      <c r="D84" s="188" t="s">
        <v>73</v>
      </c>
      <c r="E84" s="189" t="s">
        <v>80</v>
      </c>
      <c r="F84" s="189" t="s">
        <v>306</v>
      </c>
      <c r="G84" s="187"/>
      <c r="H84" s="187"/>
      <c r="I84" s="190"/>
      <c r="J84" s="191">
        <f>BK84</f>
        <v>0</v>
      </c>
      <c r="K84" s="187"/>
      <c r="L84" s="192"/>
      <c r="M84" s="193"/>
      <c r="N84" s="194"/>
      <c r="O84" s="194"/>
      <c r="P84" s="195">
        <f>P85+P89+P97+P104+P110+P114</f>
        <v>0</v>
      </c>
      <c r="Q84" s="194"/>
      <c r="R84" s="195">
        <f>R85+R89+R97+R104+R110+R114</f>
        <v>0</v>
      </c>
      <c r="S84" s="194"/>
      <c r="T84" s="196">
        <f>T85+T89+T97+T104+T110+T114</f>
        <v>0</v>
      </c>
      <c r="AR84" s="197" t="s">
        <v>307</v>
      </c>
      <c r="AT84" s="198" t="s">
        <v>73</v>
      </c>
      <c r="AU84" s="198" t="s">
        <v>74</v>
      </c>
      <c r="AY84" s="197" t="s">
        <v>308</v>
      </c>
      <c r="BK84" s="199">
        <f>BK85+BK89+BK97+BK104+BK110+BK114</f>
        <v>0</v>
      </c>
    </row>
    <row r="85" spans="2:65" s="11" customFormat="1" ht="19.899999999999999" customHeight="1">
      <c r="B85" s="186"/>
      <c r="C85" s="187"/>
      <c r="D85" s="200" t="s">
        <v>73</v>
      </c>
      <c r="E85" s="201" t="s">
        <v>309</v>
      </c>
      <c r="F85" s="201" t="s">
        <v>310</v>
      </c>
      <c r="G85" s="187"/>
      <c r="H85" s="187"/>
      <c r="I85" s="190"/>
      <c r="J85" s="202">
        <f>BK85</f>
        <v>0</v>
      </c>
      <c r="K85" s="187"/>
      <c r="L85" s="192"/>
      <c r="M85" s="193"/>
      <c r="N85" s="194"/>
      <c r="O85" s="194"/>
      <c r="P85" s="195">
        <f>SUM(P86:P88)</f>
        <v>0</v>
      </c>
      <c r="Q85" s="194"/>
      <c r="R85" s="195">
        <f>SUM(R86:R88)</f>
        <v>0</v>
      </c>
      <c r="S85" s="194"/>
      <c r="T85" s="196">
        <f>SUM(T86:T88)</f>
        <v>0</v>
      </c>
      <c r="AR85" s="197" t="s">
        <v>307</v>
      </c>
      <c r="AT85" s="198" t="s">
        <v>73</v>
      </c>
      <c r="AU85" s="198" t="s">
        <v>82</v>
      </c>
      <c r="AY85" s="197" t="s">
        <v>308</v>
      </c>
      <c r="BK85" s="199">
        <f>SUM(BK86:BK88)</f>
        <v>0</v>
      </c>
    </row>
    <row r="86" spans="2:65" s="1" customFormat="1" ht="22.5" customHeight="1">
      <c r="B86" s="42"/>
      <c r="C86" s="203" t="s">
        <v>82</v>
      </c>
      <c r="D86" s="203" t="s">
        <v>311</v>
      </c>
      <c r="E86" s="204" t="s">
        <v>312</v>
      </c>
      <c r="F86" s="205" t="s">
        <v>313</v>
      </c>
      <c r="G86" s="206" t="s">
        <v>314</v>
      </c>
      <c r="H86" s="207">
        <v>1</v>
      </c>
      <c r="I86" s="208"/>
      <c r="J86" s="209">
        <f>ROUND(I86*H86,2)</f>
        <v>0</v>
      </c>
      <c r="K86" s="205" t="s">
        <v>315</v>
      </c>
      <c r="L86" s="62"/>
      <c r="M86" s="210" t="s">
        <v>21</v>
      </c>
      <c r="N86" s="211" t="s">
        <v>45</v>
      </c>
      <c r="O86" s="43"/>
      <c r="P86" s="212">
        <f>O86*H86</f>
        <v>0</v>
      </c>
      <c r="Q86" s="212">
        <v>0</v>
      </c>
      <c r="R86" s="212">
        <f>Q86*H86</f>
        <v>0</v>
      </c>
      <c r="S86" s="212">
        <v>0</v>
      </c>
      <c r="T86" s="213">
        <f>S86*H86</f>
        <v>0</v>
      </c>
      <c r="AR86" s="25" t="s">
        <v>316</v>
      </c>
      <c r="AT86" s="25" t="s">
        <v>311</v>
      </c>
      <c r="AU86" s="25" t="s">
        <v>84</v>
      </c>
      <c r="AY86" s="25" t="s">
        <v>308</v>
      </c>
      <c r="BE86" s="214">
        <f>IF(N86="základní",J86,0)</f>
        <v>0</v>
      </c>
      <c r="BF86" s="214">
        <f>IF(N86="snížená",J86,0)</f>
        <v>0</v>
      </c>
      <c r="BG86" s="214">
        <f>IF(N86="zákl. přenesená",J86,0)</f>
        <v>0</v>
      </c>
      <c r="BH86" s="214">
        <f>IF(N86="sníž. přenesená",J86,0)</f>
        <v>0</v>
      </c>
      <c r="BI86" s="214">
        <f>IF(N86="nulová",J86,0)</f>
        <v>0</v>
      </c>
      <c r="BJ86" s="25" t="s">
        <v>82</v>
      </c>
      <c r="BK86" s="214">
        <f>ROUND(I86*H86,2)</f>
        <v>0</v>
      </c>
      <c r="BL86" s="25" t="s">
        <v>316</v>
      </c>
      <c r="BM86" s="25" t="s">
        <v>317</v>
      </c>
    </row>
    <row r="87" spans="2:65" s="1" customFormat="1" ht="44.25" customHeight="1">
      <c r="B87" s="42"/>
      <c r="C87" s="203" t="s">
        <v>84</v>
      </c>
      <c r="D87" s="203" t="s">
        <v>311</v>
      </c>
      <c r="E87" s="204" t="s">
        <v>318</v>
      </c>
      <c r="F87" s="205" t="s">
        <v>319</v>
      </c>
      <c r="G87" s="206" t="s">
        <v>314</v>
      </c>
      <c r="H87" s="207">
        <v>1</v>
      </c>
      <c r="I87" s="208"/>
      <c r="J87" s="209">
        <f>ROUND(I87*H87,2)</f>
        <v>0</v>
      </c>
      <c r="K87" s="205" t="s">
        <v>320</v>
      </c>
      <c r="L87" s="62"/>
      <c r="M87" s="210" t="s">
        <v>21</v>
      </c>
      <c r="N87" s="211" t="s">
        <v>45</v>
      </c>
      <c r="O87" s="43"/>
      <c r="P87" s="212">
        <f>O87*H87</f>
        <v>0</v>
      </c>
      <c r="Q87" s="212">
        <v>0</v>
      </c>
      <c r="R87" s="212">
        <f>Q87*H87</f>
        <v>0</v>
      </c>
      <c r="S87" s="212">
        <v>0</v>
      </c>
      <c r="T87" s="213">
        <f>S87*H87</f>
        <v>0</v>
      </c>
      <c r="AR87" s="25" t="s">
        <v>316</v>
      </c>
      <c r="AT87" s="25" t="s">
        <v>311</v>
      </c>
      <c r="AU87" s="25" t="s">
        <v>84</v>
      </c>
      <c r="AY87" s="25" t="s">
        <v>308</v>
      </c>
      <c r="BE87" s="214">
        <f>IF(N87="základní",J87,0)</f>
        <v>0</v>
      </c>
      <c r="BF87" s="214">
        <f>IF(N87="snížená",J87,0)</f>
        <v>0</v>
      </c>
      <c r="BG87" s="214">
        <f>IF(N87="zákl. přenesená",J87,0)</f>
        <v>0</v>
      </c>
      <c r="BH87" s="214">
        <f>IF(N87="sníž. přenesená",J87,0)</f>
        <v>0</v>
      </c>
      <c r="BI87" s="214">
        <f>IF(N87="nulová",J87,0)</f>
        <v>0</v>
      </c>
      <c r="BJ87" s="25" t="s">
        <v>82</v>
      </c>
      <c r="BK87" s="214">
        <f>ROUND(I87*H87,2)</f>
        <v>0</v>
      </c>
      <c r="BL87" s="25" t="s">
        <v>316</v>
      </c>
      <c r="BM87" s="25" t="s">
        <v>321</v>
      </c>
    </row>
    <row r="88" spans="2:65" s="1" customFormat="1" ht="57" customHeight="1">
      <c r="B88" s="42"/>
      <c r="C88" s="203" t="s">
        <v>95</v>
      </c>
      <c r="D88" s="203" t="s">
        <v>311</v>
      </c>
      <c r="E88" s="204" t="s">
        <v>322</v>
      </c>
      <c r="F88" s="205" t="s">
        <v>323</v>
      </c>
      <c r="G88" s="206" t="s">
        <v>314</v>
      </c>
      <c r="H88" s="207">
        <v>1</v>
      </c>
      <c r="I88" s="208"/>
      <c r="J88" s="209">
        <f>ROUND(I88*H88,2)</f>
        <v>0</v>
      </c>
      <c r="K88" s="205" t="s">
        <v>320</v>
      </c>
      <c r="L88" s="62"/>
      <c r="M88" s="210" t="s">
        <v>21</v>
      </c>
      <c r="N88" s="211" t="s">
        <v>45</v>
      </c>
      <c r="O88" s="43"/>
      <c r="P88" s="212">
        <f>O88*H88</f>
        <v>0</v>
      </c>
      <c r="Q88" s="212">
        <v>0</v>
      </c>
      <c r="R88" s="212">
        <f>Q88*H88</f>
        <v>0</v>
      </c>
      <c r="S88" s="212">
        <v>0</v>
      </c>
      <c r="T88" s="213">
        <f>S88*H88</f>
        <v>0</v>
      </c>
      <c r="AR88" s="25" t="s">
        <v>316</v>
      </c>
      <c r="AT88" s="25" t="s">
        <v>311</v>
      </c>
      <c r="AU88" s="25" t="s">
        <v>84</v>
      </c>
      <c r="AY88" s="25" t="s">
        <v>308</v>
      </c>
      <c r="BE88" s="214">
        <f>IF(N88="základní",J88,0)</f>
        <v>0</v>
      </c>
      <c r="BF88" s="214">
        <f>IF(N88="snížená",J88,0)</f>
        <v>0</v>
      </c>
      <c r="BG88" s="214">
        <f>IF(N88="zákl. přenesená",J88,0)</f>
        <v>0</v>
      </c>
      <c r="BH88" s="214">
        <f>IF(N88="sníž. přenesená",J88,0)</f>
        <v>0</v>
      </c>
      <c r="BI88" s="214">
        <f>IF(N88="nulová",J88,0)</f>
        <v>0</v>
      </c>
      <c r="BJ88" s="25" t="s">
        <v>82</v>
      </c>
      <c r="BK88" s="214">
        <f>ROUND(I88*H88,2)</f>
        <v>0</v>
      </c>
      <c r="BL88" s="25" t="s">
        <v>316</v>
      </c>
      <c r="BM88" s="25" t="s">
        <v>324</v>
      </c>
    </row>
    <row r="89" spans="2:65" s="11" customFormat="1" ht="29.85" customHeight="1">
      <c r="B89" s="186"/>
      <c r="C89" s="187"/>
      <c r="D89" s="200" t="s">
        <v>73</v>
      </c>
      <c r="E89" s="201" t="s">
        <v>325</v>
      </c>
      <c r="F89" s="201" t="s">
        <v>326</v>
      </c>
      <c r="G89" s="187"/>
      <c r="H89" s="187"/>
      <c r="I89" s="190"/>
      <c r="J89" s="202">
        <f>BK89</f>
        <v>0</v>
      </c>
      <c r="K89" s="187"/>
      <c r="L89" s="192"/>
      <c r="M89" s="193"/>
      <c r="N89" s="194"/>
      <c r="O89" s="194"/>
      <c r="P89" s="195">
        <f>SUM(P90:P96)</f>
        <v>0</v>
      </c>
      <c r="Q89" s="194"/>
      <c r="R89" s="195">
        <f>SUM(R90:R96)</f>
        <v>0</v>
      </c>
      <c r="S89" s="194"/>
      <c r="T89" s="196">
        <f>SUM(T90:T96)</f>
        <v>0</v>
      </c>
      <c r="AR89" s="197" t="s">
        <v>307</v>
      </c>
      <c r="AT89" s="198" t="s">
        <v>73</v>
      </c>
      <c r="AU89" s="198" t="s">
        <v>82</v>
      </c>
      <c r="AY89" s="197" t="s">
        <v>308</v>
      </c>
      <c r="BK89" s="199">
        <f>SUM(BK90:BK96)</f>
        <v>0</v>
      </c>
    </row>
    <row r="90" spans="2:65" s="1" customFormat="1" ht="31.5" customHeight="1">
      <c r="B90" s="42"/>
      <c r="C90" s="203" t="s">
        <v>327</v>
      </c>
      <c r="D90" s="203" t="s">
        <v>311</v>
      </c>
      <c r="E90" s="204" t="s">
        <v>328</v>
      </c>
      <c r="F90" s="205" t="s">
        <v>329</v>
      </c>
      <c r="G90" s="206" t="s">
        <v>314</v>
      </c>
      <c r="H90" s="207">
        <v>1</v>
      </c>
      <c r="I90" s="208"/>
      <c r="J90" s="209">
        <f t="shared" ref="J90:J96" si="0">ROUND(I90*H90,2)</f>
        <v>0</v>
      </c>
      <c r="K90" s="205" t="s">
        <v>320</v>
      </c>
      <c r="L90" s="62"/>
      <c r="M90" s="210" t="s">
        <v>21</v>
      </c>
      <c r="N90" s="211" t="s">
        <v>45</v>
      </c>
      <c r="O90" s="43"/>
      <c r="P90" s="212">
        <f t="shared" ref="P90:P96" si="1">O90*H90</f>
        <v>0</v>
      </c>
      <c r="Q90" s="212">
        <v>0</v>
      </c>
      <c r="R90" s="212">
        <f t="shared" ref="R90:R96" si="2">Q90*H90</f>
        <v>0</v>
      </c>
      <c r="S90" s="212">
        <v>0</v>
      </c>
      <c r="T90" s="213">
        <f t="shared" ref="T90:T96" si="3">S90*H90</f>
        <v>0</v>
      </c>
      <c r="AR90" s="25" t="s">
        <v>316</v>
      </c>
      <c r="AT90" s="25" t="s">
        <v>311</v>
      </c>
      <c r="AU90" s="25" t="s">
        <v>84</v>
      </c>
      <c r="AY90" s="25" t="s">
        <v>308</v>
      </c>
      <c r="BE90" s="214">
        <f t="shared" ref="BE90:BE96" si="4">IF(N90="základní",J90,0)</f>
        <v>0</v>
      </c>
      <c r="BF90" s="214">
        <f t="shared" ref="BF90:BF96" si="5">IF(N90="snížená",J90,0)</f>
        <v>0</v>
      </c>
      <c r="BG90" s="214">
        <f t="shared" ref="BG90:BG96" si="6">IF(N90="zákl. přenesená",J90,0)</f>
        <v>0</v>
      </c>
      <c r="BH90" s="214">
        <f t="shared" ref="BH90:BH96" si="7">IF(N90="sníž. přenesená",J90,0)</f>
        <v>0</v>
      </c>
      <c r="BI90" s="214">
        <f t="shared" ref="BI90:BI96" si="8">IF(N90="nulová",J90,0)</f>
        <v>0</v>
      </c>
      <c r="BJ90" s="25" t="s">
        <v>82</v>
      </c>
      <c r="BK90" s="214">
        <f t="shared" ref="BK90:BK96" si="9">ROUND(I90*H90,2)</f>
        <v>0</v>
      </c>
      <c r="BL90" s="25" t="s">
        <v>316</v>
      </c>
      <c r="BM90" s="25" t="s">
        <v>330</v>
      </c>
    </row>
    <row r="91" spans="2:65" s="1" customFormat="1" ht="22.5" customHeight="1">
      <c r="B91" s="42"/>
      <c r="C91" s="203" t="s">
        <v>307</v>
      </c>
      <c r="D91" s="203" t="s">
        <v>311</v>
      </c>
      <c r="E91" s="204" t="s">
        <v>331</v>
      </c>
      <c r="F91" s="205" t="s">
        <v>332</v>
      </c>
      <c r="G91" s="206" t="s">
        <v>314</v>
      </c>
      <c r="H91" s="207">
        <v>1</v>
      </c>
      <c r="I91" s="208"/>
      <c r="J91" s="209">
        <f t="shared" si="0"/>
        <v>0</v>
      </c>
      <c r="K91" s="205" t="s">
        <v>320</v>
      </c>
      <c r="L91" s="62"/>
      <c r="M91" s="210" t="s">
        <v>21</v>
      </c>
      <c r="N91" s="211" t="s">
        <v>45</v>
      </c>
      <c r="O91" s="43"/>
      <c r="P91" s="212">
        <f t="shared" si="1"/>
        <v>0</v>
      </c>
      <c r="Q91" s="212">
        <v>0</v>
      </c>
      <c r="R91" s="212">
        <f t="shared" si="2"/>
        <v>0</v>
      </c>
      <c r="S91" s="212">
        <v>0</v>
      </c>
      <c r="T91" s="213">
        <f t="shared" si="3"/>
        <v>0</v>
      </c>
      <c r="AR91" s="25" t="s">
        <v>316</v>
      </c>
      <c r="AT91" s="25" t="s">
        <v>311</v>
      </c>
      <c r="AU91" s="25" t="s">
        <v>84</v>
      </c>
      <c r="AY91" s="25" t="s">
        <v>308</v>
      </c>
      <c r="BE91" s="214">
        <f t="shared" si="4"/>
        <v>0</v>
      </c>
      <c r="BF91" s="214">
        <f t="shared" si="5"/>
        <v>0</v>
      </c>
      <c r="BG91" s="214">
        <f t="shared" si="6"/>
        <v>0</v>
      </c>
      <c r="BH91" s="214">
        <f t="shared" si="7"/>
        <v>0</v>
      </c>
      <c r="BI91" s="214">
        <f t="shared" si="8"/>
        <v>0</v>
      </c>
      <c r="BJ91" s="25" t="s">
        <v>82</v>
      </c>
      <c r="BK91" s="214">
        <f t="shared" si="9"/>
        <v>0</v>
      </c>
      <c r="BL91" s="25" t="s">
        <v>316</v>
      </c>
      <c r="BM91" s="25" t="s">
        <v>333</v>
      </c>
    </row>
    <row r="92" spans="2:65" s="1" customFormat="1" ht="31.5" customHeight="1">
      <c r="B92" s="42"/>
      <c r="C92" s="203" t="s">
        <v>334</v>
      </c>
      <c r="D92" s="203" t="s">
        <v>311</v>
      </c>
      <c r="E92" s="204" t="s">
        <v>335</v>
      </c>
      <c r="F92" s="205" t="s">
        <v>336</v>
      </c>
      <c r="G92" s="206" t="s">
        <v>314</v>
      </c>
      <c r="H92" s="207">
        <v>1</v>
      </c>
      <c r="I92" s="208"/>
      <c r="J92" s="209">
        <f t="shared" si="0"/>
        <v>0</v>
      </c>
      <c r="K92" s="205" t="s">
        <v>320</v>
      </c>
      <c r="L92" s="62"/>
      <c r="M92" s="210" t="s">
        <v>21</v>
      </c>
      <c r="N92" s="211" t="s">
        <v>45</v>
      </c>
      <c r="O92" s="43"/>
      <c r="P92" s="212">
        <f t="shared" si="1"/>
        <v>0</v>
      </c>
      <c r="Q92" s="212">
        <v>0</v>
      </c>
      <c r="R92" s="212">
        <f t="shared" si="2"/>
        <v>0</v>
      </c>
      <c r="S92" s="212">
        <v>0</v>
      </c>
      <c r="T92" s="213">
        <f t="shared" si="3"/>
        <v>0</v>
      </c>
      <c r="AR92" s="25" t="s">
        <v>316</v>
      </c>
      <c r="AT92" s="25" t="s">
        <v>311</v>
      </c>
      <c r="AU92" s="25" t="s">
        <v>84</v>
      </c>
      <c r="AY92" s="25" t="s">
        <v>308</v>
      </c>
      <c r="BE92" s="214">
        <f t="shared" si="4"/>
        <v>0</v>
      </c>
      <c r="BF92" s="214">
        <f t="shared" si="5"/>
        <v>0</v>
      </c>
      <c r="BG92" s="214">
        <f t="shared" si="6"/>
        <v>0</v>
      </c>
      <c r="BH92" s="214">
        <f t="shared" si="7"/>
        <v>0</v>
      </c>
      <c r="BI92" s="214">
        <f t="shared" si="8"/>
        <v>0</v>
      </c>
      <c r="BJ92" s="25" t="s">
        <v>82</v>
      </c>
      <c r="BK92" s="214">
        <f t="shared" si="9"/>
        <v>0</v>
      </c>
      <c r="BL92" s="25" t="s">
        <v>316</v>
      </c>
      <c r="BM92" s="25" t="s">
        <v>337</v>
      </c>
    </row>
    <row r="93" spans="2:65" s="1" customFormat="1" ht="22.5" customHeight="1">
      <c r="B93" s="42"/>
      <c r="C93" s="203" t="s">
        <v>338</v>
      </c>
      <c r="D93" s="203" t="s">
        <v>311</v>
      </c>
      <c r="E93" s="204" t="s">
        <v>339</v>
      </c>
      <c r="F93" s="205" t="s">
        <v>340</v>
      </c>
      <c r="G93" s="206" t="s">
        <v>314</v>
      </c>
      <c r="H93" s="207">
        <v>1</v>
      </c>
      <c r="I93" s="208"/>
      <c r="J93" s="209">
        <f t="shared" si="0"/>
        <v>0</v>
      </c>
      <c r="K93" s="205" t="s">
        <v>320</v>
      </c>
      <c r="L93" s="62"/>
      <c r="M93" s="210" t="s">
        <v>21</v>
      </c>
      <c r="N93" s="211" t="s">
        <v>45</v>
      </c>
      <c r="O93" s="43"/>
      <c r="P93" s="212">
        <f t="shared" si="1"/>
        <v>0</v>
      </c>
      <c r="Q93" s="212">
        <v>0</v>
      </c>
      <c r="R93" s="212">
        <f t="shared" si="2"/>
        <v>0</v>
      </c>
      <c r="S93" s="212">
        <v>0</v>
      </c>
      <c r="T93" s="213">
        <f t="shared" si="3"/>
        <v>0</v>
      </c>
      <c r="AR93" s="25" t="s">
        <v>316</v>
      </c>
      <c r="AT93" s="25" t="s">
        <v>311</v>
      </c>
      <c r="AU93" s="25" t="s">
        <v>84</v>
      </c>
      <c r="AY93" s="25" t="s">
        <v>308</v>
      </c>
      <c r="BE93" s="214">
        <f t="shared" si="4"/>
        <v>0</v>
      </c>
      <c r="BF93" s="214">
        <f t="shared" si="5"/>
        <v>0</v>
      </c>
      <c r="BG93" s="214">
        <f t="shared" si="6"/>
        <v>0</v>
      </c>
      <c r="BH93" s="214">
        <f t="shared" si="7"/>
        <v>0</v>
      </c>
      <c r="BI93" s="214">
        <f t="shared" si="8"/>
        <v>0</v>
      </c>
      <c r="BJ93" s="25" t="s">
        <v>82</v>
      </c>
      <c r="BK93" s="214">
        <f t="shared" si="9"/>
        <v>0</v>
      </c>
      <c r="BL93" s="25" t="s">
        <v>316</v>
      </c>
      <c r="BM93" s="25" t="s">
        <v>341</v>
      </c>
    </row>
    <row r="94" spans="2:65" s="1" customFormat="1" ht="22.5" customHeight="1">
      <c r="B94" s="42"/>
      <c r="C94" s="203" t="s">
        <v>342</v>
      </c>
      <c r="D94" s="203" t="s">
        <v>311</v>
      </c>
      <c r="E94" s="204" t="s">
        <v>343</v>
      </c>
      <c r="F94" s="205" t="s">
        <v>344</v>
      </c>
      <c r="G94" s="206" t="s">
        <v>314</v>
      </c>
      <c r="H94" s="207">
        <v>1</v>
      </c>
      <c r="I94" s="208"/>
      <c r="J94" s="209">
        <f t="shared" si="0"/>
        <v>0</v>
      </c>
      <c r="K94" s="205" t="s">
        <v>320</v>
      </c>
      <c r="L94" s="62"/>
      <c r="M94" s="210" t="s">
        <v>21</v>
      </c>
      <c r="N94" s="211" t="s">
        <v>45</v>
      </c>
      <c r="O94" s="43"/>
      <c r="P94" s="212">
        <f t="shared" si="1"/>
        <v>0</v>
      </c>
      <c r="Q94" s="212">
        <v>0</v>
      </c>
      <c r="R94" s="212">
        <f t="shared" si="2"/>
        <v>0</v>
      </c>
      <c r="S94" s="212">
        <v>0</v>
      </c>
      <c r="T94" s="213">
        <f t="shared" si="3"/>
        <v>0</v>
      </c>
      <c r="AR94" s="25" t="s">
        <v>316</v>
      </c>
      <c r="AT94" s="25" t="s">
        <v>311</v>
      </c>
      <c r="AU94" s="25" t="s">
        <v>84</v>
      </c>
      <c r="AY94" s="25" t="s">
        <v>308</v>
      </c>
      <c r="BE94" s="214">
        <f t="shared" si="4"/>
        <v>0</v>
      </c>
      <c r="BF94" s="214">
        <f t="shared" si="5"/>
        <v>0</v>
      </c>
      <c r="BG94" s="214">
        <f t="shared" si="6"/>
        <v>0</v>
      </c>
      <c r="BH94" s="214">
        <f t="shared" si="7"/>
        <v>0</v>
      </c>
      <c r="BI94" s="214">
        <f t="shared" si="8"/>
        <v>0</v>
      </c>
      <c r="BJ94" s="25" t="s">
        <v>82</v>
      </c>
      <c r="BK94" s="214">
        <f t="shared" si="9"/>
        <v>0</v>
      </c>
      <c r="BL94" s="25" t="s">
        <v>316</v>
      </c>
      <c r="BM94" s="25" t="s">
        <v>345</v>
      </c>
    </row>
    <row r="95" spans="2:65" s="1" customFormat="1" ht="22.5" customHeight="1">
      <c r="B95" s="42"/>
      <c r="C95" s="203" t="s">
        <v>346</v>
      </c>
      <c r="D95" s="203" t="s">
        <v>311</v>
      </c>
      <c r="E95" s="204" t="s">
        <v>347</v>
      </c>
      <c r="F95" s="205" t="s">
        <v>348</v>
      </c>
      <c r="G95" s="206" t="s">
        <v>314</v>
      </c>
      <c r="H95" s="207">
        <v>1</v>
      </c>
      <c r="I95" s="208"/>
      <c r="J95" s="209">
        <f t="shared" si="0"/>
        <v>0</v>
      </c>
      <c r="K95" s="205" t="s">
        <v>320</v>
      </c>
      <c r="L95" s="62"/>
      <c r="M95" s="210" t="s">
        <v>21</v>
      </c>
      <c r="N95" s="211" t="s">
        <v>45</v>
      </c>
      <c r="O95" s="43"/>
      <c r="P95" s="212">
        <f t="shared" si="1"/>
        <v>0</v>
      </c>
      <c r="Q95" s="212">
        <v>0</v>
      </c>
      <c r="R95" s="212">
        <f t="shared" si="2"/>
        <v>0</v>
      </c>
      <c r="S95" s="212">
        <v>0</v>
      </c>
      <c r="T95" s="213">
        <f t="shared" si="3"/>
        <v>0</v>
      </c>
      <c r="AR95" s="25" t="s">
        <v>316</v>
      </c>
      <c r="AT95" s="25" t="s">
        <v>311</v>
      </c>
      <c r="AU95" s="25" t="s">
        <v>84</v>
      </c>
      <c r="AY95" s="25" t="s">
        <v>308</v>
      </c>
      <c r="BE95" s="214">
        <f t="shared" si="4"/>
        <v>0</v>
      </c>
      <c r="BF95" s="214">
        <f t="shared" si="5"/>
        <v>0</v>
      </c>
      <c r="BG95" s="214">
        <f t="shared" si="6"/>
        <v>0</v>
      </c>
      <c r="BH95" s="214">
        <f t="shared" si="7"/>
        <v>0</v>
      </c>
      <c r="BI95" s="214">
        <f t="shared" si="8"/>
        <v>0</v>
      </c>
      <c r="BJ95" s="25" t="s">
        <v>82</v>
      </c>
      <c r="BK95" s="214">
        <f t="shared" si="9"/>
        <v>0</v>
      </c>
      <c r="BL95" s="25" t="s">
        <v>316</v>
      </c>
      <c r="BM95" s="25" t="s">
        <v>349</v>
      </c>
    </row>
    <row r="96" spans="2:65" s="1" customFormat="1" ht="31.5" customHeight="1">
      <c r="B96" s="42"/>
      <c r="C96" s="203" t="s">
        <v>350</v>
      </c>
      <c r="D96" s="203" t="s">
        <v>311</v>
      </c>
      <c r="E96" s="204" t="s">
        <v>351</v>
      </c>
      <c r="F96" s="205" t="s">
        <v>352</v>
      </c>
      <c r="G96" s="206" t="s">
        <v>314</v>
      </c>
      <c r="H96" s="207">
        <v>1</v>
      </c>
      <c r="I96" s="208"/>
      <c r="J96" s="209">
        <f t="shared" si="0"/>
        <v>0</v>
      </c>
      <c r="K96" s="205" t="s">
        <v>320</v>
      </c>
      <c r="L96" s="62"/>
      <c r="M96" s="210" t="s">
        <v>21</v>
      </c>
      <c r="N96" s="211" t="s">
        <v>45</v>
      </c>
      <c r="O96" s="43"/>
      <c r="P96" s="212">
        <f t="shared" si="1"/>
        <v>0</v>
      </c>
      <c r="Q96" s="212">
        <v>0</v>
      </c>
      <c r="R96" s="212">
        <f t="shared" si="2"/>
        <v>0</v>
      </c>
      <c r="S96" s="212">
        <v>0</v>
      </c>
      <c r="T96" s="213">
        <f t="shared" si="3"/>
        <v>0</v>
      </c>
      <c r="AR96" s="25" t="s">
        <v>316</v>
      </c>
      <c r="AT96" s="25" t="s">
        <v>311</v>
      </c>
      <c r="AU96" s="25" t="s">
        <v>84</v>
      </c>
      <c r="AY96" s="25" t="s">
        <v>308</v>
      </c>
      <c r="BE96" s="214">
        <f t="shared" si="4"/>
        <v>0</v>
      </c>
      <c r="BF96" s="214">
        <f t="shared" si="5"/>
        <v>0</v>
      </c>
      <c r="BG96" s="214">
        <f t="shared" si="6"/>
        <v>0</v>
      </c>
      <c r="BH96" s="214">
        <f t="shared" si="7"/>
        <v>0</v>
      </c>
      <c r="BI96" s="214">
        <f t="shared" si="8"/>
        <v>0</v>
      </c>
      <c r="BJ96" s="25" t="s">
        <v>82</v>
      </c>
      <c r="BK96" s="214">
        <f t="shared" si="9"/>
        <v>0</v>
      </c>
      <c r="BL96" s="25" t="s">
        <v>316</v>
      </c>
      <c r="BM96" s="25" t="s">
        <v>353</v>
      </c>
    </row>
    <row r="97" spans="2:65" s="11" customFormat="1" ht="29.85" customHeight="1">
      <c r="B97" s="186"/>
      <c r="C97" s="187"/>
      <c r="D97" s="200" t="s">
        <v>73</v>
      </c>
      <c r="E97" s="201" t="s">
        <v>354</v>
      </c>
      <c r="F97" s="201" t="s">
        <v>355</v>
      </c>
      <c r="G97" s="187"/>
      <c r="H97" s="187"/>
      <c r="I97" s="190"/>
      <c r="J97" s="202">
        <f>BK97</f>
        <v>0</v>
      </c>
      <c r="K97" s="187"/>
      <c r="L97" s="192"/>
      <c r="M97" s="193"/>
      <c r="N97" s="194"/>
      <c r="O97" s="194"/>
      <c r="P97" s="195">
        <f>SUM(P98:P103)</f>
        <v>0</v>
      </c>
      <c r="Q97" s="194"/>
      <c r="R97" s="195">
        <f>SUM(R98:R103)</f>
        <v>0</v>
      </c>
      <c r="S97" s="194"/>
      <c r="T97" s="196">
        <f>SUM(T98:T103)</f>
        <v>0</v>
      </c>
      <c r="AR97" s="197" t="s">
        <v>307</v>
      </c>
      <c r="AT97" s="198" t="s">
        <v>73</v>
      </c>
      <c r="AU97" s="198" t="s">
        <v>82</v>
      </c>
      <c r="AY97" s="197" t="s">
        <v>308</v>
      </c>
      <c r="BK97" s="199">
        <f>SUM(BK98:BK103)</f>
        <v>0</v>
      </c>
    </row>
    <row r="98" spans="2:65" s="1" customFormat="1" ht="22.5" customHeight="1">
      <c r="B98" s="42"/>
      <c r="C98" s="203" t="s">
        <v>356</v>
      </c>
      <c r="D98" s="203" t="s">
        <v>311</v>
      </c>
      <c r="E98" s="204" t="s">
        <v>357</v>
      </c>
      <c r="F98" s="205" t="s">
        <v>358</v>
      </c>
      <c r="G98" s="206" t="s">
        <v>314</v>
      </c>
      <c r="H98" s="207">
        <v>1</v>
      </c>
      <c r="I98" s="208"/>
      <c r="J98" s="209">
        <f t="shared" ref="J98:J103" si="10">ROUND(I98*H98,2)</f>
        <v>0</v>
      </c>
      <c r="K98" s="205" t="s">
        <v>320</v>
      </c>
      <c r="L98" s="62"/>
      <c r="M98" s="210" t="s">
        <v>21</v>
      </c>
      <c r="N98" s="211" t="s">
        <v>45</v>
      </c>
      <c r="O98" s="43"/>
      <c r="P98" s="212">
        <f t="shared" ref="P98:P103" si="11">O98*H98</f>
        <v>0</v>
      </c>
      <c r="Q98" s="212">
        <v>0</v>
      </c>
      <c r="R98" s="212">
        <f t="shared" ref="R98:R103" si="12">Q98*H98</f>
        <v>0</v>
      </c>
      <c r="S98" s="212">
        <v>0</v>
      </c>
      <c r="T98" s="213">
        <f t="shared" ref="T98:T103" si="13">S98*H98</f>
        <v>0</v>
      </c>
      <c r="AR98" s="25" t="s">
        <v>316</v>
      </c>
      <c r="AT98" s="25" t="s">
        <v>311</v>
      </c>
      <c r="AU98" s="25" t="s">
        <v>84</v>
      </c>
      <c r="AY98" s="25" t="s">
        <v>308</v>
      </c>
      <c r="BE98" s="214">
        <f t="shared" ref="BE98:BE103" si="14">IF(N98="základní",J98,0)</f>
        <v>0</v>
      </c>
      <c r="BF98" s="214">
        <f t="shared" ref="BF98:BF103" si="15">IF(N98="snížená",J98,0)</f>
        <v>0</v>
      </c>
      <c r="BG98" s="214">
        <f t="shared" ref="BG98:BG103" si="16">IF(N98="zákl. přenesená",J98,0)</f>
        <v>0</v>
      </c>
      <c r="BH98" s="214">
        <f t="shared" ref="BH98:BH103" si="17">IF(N98="sníž. přenesená",J98,0)</f>
        <v>0</v>
      </c>
      <c r="BI98" s="214">
        <f t="shared" ref="BI98:BI103" si="18">IF(N98="nulová",J98,0)</f>
        <v>0</v>
      </c>
      <c r="BJ98" s="25" t="s">
        <v>82</v>
      </c>
      <c r="BK98" s="214">
        <f t="shared" ref="BK98:BK103" si="19">ROUND(I98*H98,2)</f>
        <v>0</v>
      </c>
      <c r="BL98" s="25" t="s">
        <v>316</v>
      </c>
      <c r="BM98" s="25" t="s">
        <v>359</v>
      </c>
    </row>
    <row r="99" spans="2:65" s="1" customFormat="1" ht="31.5" customHeight="1">
      <c r="B99" s="42"/>
      <c r="C99" s="203" t="s">
        <v>360</v>
      </c>
      <c r="D99" s="203" t="s">
        <v>311</v>
      </c>
      <c r="E99" s="204" t="s">
        <v>361</v>
      </c>
      <c r="F99" s="205" t="s">
        <v>362</v>
      </c>
      <c r="G99" s="206" t="s">
        <v>314</v>
      </c>
      <c r="H99" s="207">
        <v>1</v>
      </c>
      <c r="I99" s="208"/>
      <c r="J99" s="209">
        <f t="shared" si="10"/>
        <v>0</v>
      </c>
      <c r="K99" s="205" t="s">
        <v>315</v>
      </c>
      <c r="L99" s="62"/>
      <c r="M99" s="210" t="s">
        <v>21</v>
      </c>
      <c r="N99" s="211" t="s">
        <v>45</v>
      </c>
      <c r="O99" s="43"/>
      <c r="P99" s="212">
        <f t="shared" si="11"/>
        <v>0</v>
      </c>
      <c r="Q99" s="212">
        <v>0</v>
      </c>
      <c r="R99" s="212">
        <f t="shared" si="12"/>
        <v>0</v>
      </c>
      <c r="S99" s="212">
        <v>0</v>
      </c>
      <c r="T99" s="213">
        <f t="shared" si="13"/>
        <v>0</v>
      </c>
      <c r="AR99" s="25" t="s">
        <v>316</v>
      </c>
      <c r="AT99" s="25" t="s">
        <v>311</v>
      </c>
      <c r="AU99" s="25" t="s">
        <v>84</v>
      </c>
      <c r="AY99" s="25" t="s">
        <v>308</v>
      </c>
      <c r="BE99" s="214">
        <f t="shared" si="14"/>
        <v>0</v>
      </c>
      <c r="BF99" s="214">
        <f t="shared" si="15"/>
        <v>0</v>
      </c>
      <c r="BG99" s="214">
        <f t="shared" si="16"/>
        <v>0</v>
      </c>
      <c r="BH99" s="214">
        <f t="shared" si="17"/>
        <v>0</v>
      </c>
      <c r="BI99" s="214">
        <f t="shared" si="18"/>
        <v>0</v>
      </c>
      <c r="BJ99" s="25" t="s">
        <v>82</v>
      </c>
      <c r="BK99" s="214">
        <f t="shared" si="19"/>
        <v>0</v>
      </c>
      <c r="BL99" s="25" t="s">
        <v>316</v>
      </c>
      <c r="BM99" s="25" t="s">
        <v>363</v>
      </c>
    </row>
    <row r="100" spans="2:65" s="1" customFormat="1" ht="22.5" customHeight="1">
      <c r="B100" s="42"/>
      <c r="C100" s="203" t="s">
        <v>364</v>
      </c>
      <c r="D100" s="203" t="s">
        <v>311</v>
      </c>
      <c r="E100" s="204" t="s">
        <v>365</v>
      </c>
      <c r="F100" s="205" t="s">
        <v>366</v>
      </c>
      <c r="G100" s="206" t="s">
        <v>314</v>
      </c>
      <c r="H100" s="207">
        <v>1</v>
      </c>
      <c r="I100" s="208"/>
      <c r="J100" s="209">
        <f t="shared" si="10"/>
        <v>0</v>
      </c>
      <c r="K100" s="205" t="s">
        <v>320</v>
      </c>
      <c r="L100" s="62"/>
      <c r="M100" s="210" t="s">
        <v>21</v>
      </c>
      <c r="N100" s="211" t="s">
        <v>45</v>
      </c>
      <c r="O100" s="43"/>
      <c r="P100" s="212">
        <f t="shared" si="11"/>
        <v>0</v>
      </c>
      <c r="Q100" s="212">
        <v>0</v>
      </c>
      <c r="R100" s="212">
        <f t="shared" si="12"/>
        <v>0</v>
      </c>
      <c r="S100" s="212">
        <v>0</v>
      </c>
      <c r="T100" s="213">
        <f t="shared" si="13"/>
        <v>0</v>
      </c>
      <c r="AR100" s="25" t="s">
        <v>316</v>
      </c>
      <c r="AT100" s="25" t="s">
        <v>311</v>
      </c>
      <c r="AU100" s="25" t="s">
        <v>84</v>
      </c>
      <c r="AY100" s="25" t="s">
        <v>308</v>
      </c>
      <c r="BE100" s="214">
        <f t="shared" si="14"/>
        <v>0</v>
      </c>
      <c r="BF100" s="214">
        <f t="shared" si="15"/>
        <v>0</v>
      </c>
      <c r="BG100" s="214">
        <f t="shared" si="16"/>
        <v>0</v>
      </c>
      <c r="BH100" s="214">
        <f t="shared" si="17"/>
        <v>0</v>
      </c>
      <c r="BI100" s="214">
        <f t="shared" si="18"/>
        <v>0</v>
      </c>
      <c r="BJ100" s="25" t="s">
        <v>82</v>
      </c>
      <c r="BK100" s="214">
        <f t="shared" si="19"/>
        <v>0</v>
      </c>
      <c r="BL100" s="25" t="s">
        <v>316</v>
      </c>
      <c r="BM100" s="25" t="s">
        <v>367</v>
      </c>
    </row>
    <row r="101" spans="2:65" s="1" customFormat="1" ht="31.5" customHeight="1">
      <c r="B101" s="42"/>
      <c r="C101" s="203" t="s">
        <v>368</v>
      </c>
      <c r="D101" s="203" t="s">
        <v>311</v>
      </c>
      <c r="E101" s="204" t="s">
        <v>369</v>
      </c>
      <c r="F101" s="205" t="s">
        <v>370</v>
      </c>
      <c r="G101" s="206" t="s">
        <v>314</v>
      </c>
      <c r="H101" s="207">
        <v>1</v>
      </c>
      <c r="I101" s="208"/>
      <c r="J101" s="209">
        <f t="shared" si="10"/>
        <v>0</v>
      </c>
      <c r="K101" s="205" t="s">
        <v>320</v>
      </c>
      <c r="L101" s="62"/>
      <c r="M101" s="210" t="s">
        <v>21</v>
      </c>
      <c r="N101" s="211" t="s">
        <v>45</v>
      </c>
      <c r="O101" s="43"/>
      <c r="P101" s="212">
        <f t="shared" si="11"/>
        <v>0</v>
      </c>
      <c r="Q101" s="212">
        <v>0</v>
      </c>
      <c r="R101" s="212">
        <f t="shared" si="12"/>
        <v>0</v>
      </c>
      <c r="S101" s="212">
        <v>0</v>
      </c>
      <c r="T101" s="213">
        <f t="shared" si="13"/>
        <v>0</v>
      </c>
      <c r="AR101" s="25" t="s">
        <v>316</v>
      </c>
      <c r="AT101" s="25" t="s">
        <v>311</v>
      </c>
      <c r="AU101" s="25" t="s">
        <v>84</v>
      </c>
      <c r="AY101" s="25" t="s">
        <v>308</v>
      </c>
      <c r="BE101" s="214">
        <f t="shared" si="14"/>
        <v>0</v>
      </c>
      <c r="BF101" s="214">
        <f t="shared" si="15"/>
        <v>0</v>
      </c>
      <c r="BG101" s="214">
        <f t="shared" si="16"/>
        <v>0</v>
      </c>
      <c r="BH101" s="214">
        <f t="shared" si="17"/>
        <v>0</v>
      </c>
      <c r="BI101" s="214">
        <f t="shared" si="18"/>
        <v>0</v>
      </c>
      <c r="BJ101" s="25" t="s">
        <v>82</v>
      </c>
      <c r="BK101" s="214">
        <f t="shared" si="19"/>
        <v>0</v>
      </c>
      <c r="BL101" s="25" t="s">
        <v>316</v>
      </c>
      <c r="BM101" s="25" t="s">
        <v>371</v>
      </c>
    </row>
    <row r="102" spans="2:65" s="1" customFormat="1" ht="31.5" customHeight="1">
      <c r="B102" s="42"/>
      <c r="C102" s="203" t="s">
        <v>10</v>
      </c>
      <c r="D102" s="203" t="s">
        <v>311</v>
      </c>
      <c r="E102" s="204" t="s">
        <v>372</v>
      </c>
      <c r="F102" s="205" t="s">
        <v>373</v>
      </c>
      <c r="G102" s="206" t="s">
        <v>314</v>
      </c>
      <c r="H102" s="207">
        <v>1</v>
      </c>
      <c r="I102" s="208"/>
      <c r="J102" s="209">
        <f t="shared" si="10"/>
        <v>0</v>
      </c>
      <c r="K102" s="205" t="s">
        <v>320</v>
      </c>
      <c r="L102" s="62"/>
      <c r="M102" s="210" t="s">
        <v>21</v>
      </c>
      <c r="N102" s="211" t="s">
        <v>45</v>
      </c>
      <c r="O102" s="43"/>
      <c r="P102" s="212">
        <f t="shared" si="11"/>
        <v>0</v>
      </c>
      <c r="Q102" s="212">
        <v>0</v>
      </c>
      <c r="R102" s="212">
        <f t="shared" si="12"/>
        <v>0</v>
      </c>
      <c r="S102" s="212">
        <v>0</v>
      </c>
      <c r="T102" s="213">
        <f t="shared" si="13"/>
        <v>0</v>
      </c>
      <c r="AR102" s="25" t="s">
        <v>316</v>
      </c>
      <c r="AT102" s="25" t="s">
        <v>311</v>
      </c>
      <c r="AU102" s="25" t="s">
        <v>84</v>
      </c>
      <c r="AY102" s="25" t="s">
        <v>308</v>
      </c>
      <c r="BE102" s="214">
        <f t="shared" si="14"/>
        <v>0</v>
      </c>
      <c r="BF102" s="214">
        <f t="shared" si="15"/>
        <v>0</v>
      </c>
      <c r="BG102" s="214">
        <f t="shared" si="16"/>
        <v>0</v>
      </c>
      <c r="BH102" s="214">
        <f t="shared" si="17"/>
        <v>0</v>
      </c>
      <c r="BI102" s="214">
        <f t="shared" si="18"/>
        <v>0</v>
      </c>
      <c r="BJ102" s="25" t="s">
        <v>82</v>
      </c>
      <c r="BK102" s="214">
        <f t="shared" si="19"/>
        <v>0</v>
      </c>
      <c r="BL102" s="25" t="s">
        <v>316</v>
      </c>
      <c r="BM102" s="25" t="s">
        <v>374</v>
      </c>
    </row>
    <row r="103" spans="2:65" s="1" customFormat="1" ht="22.5" customHeight="1">
      <c r="B103" s="42"/>
      <c r="C103" s="203" t="s">
        <v>375</v>
      </c>
      <c r="D103" s="203" t="s">
        <v>311</v>
      </c>
      <c r="E103" s="204" t="s">
        <v>376</v>
      </c>
      <c r="F103" s="205" t="s">
        <v>377</v>
      </c>
      <c r="G103" s="206" t="s">
        <v>314</v>
      </c>
      <c r="H103" s="207">
        <v>1</v>
      </c>
      <c r="I103" s="208"/>
      <c r="J103" s="209">
        <f t="shared" si="10"/>
        <v>0</v>
      </c>
      <c r="K103" s="205" t="s">
        <v>320</v>
      </c>
      <c r="L103" s="62"/>
      <c r="M103" s="210" t="s">
        <v>21</v>
      </c>
      <c r="N103" s="211" t="s">
        <v>45</v>
      </c>
      <c r="O103" s="43"/>
      <c r="P103" s="212">
        <f t="shared" si="11"/>
        <v>0</v>
      </c>
      <c r="Q103" s="212">
        <v>0</v>
      </c>
      <c r="R103" s="212">
        <f t="shared" si="12"/>
        <v>0</v>
      </c>
      <c r="S103" s="212">
        <v>0</v>
      </c>
      <c r="T103" s="213">
        <f t="shared" si="13"/>
        <v>0</v>
      </c>
      <c r="AR103" s="25" t="s">
        <v>316</v>
      </c>
      <c r="AT103" s="25" t="s">
        <v>311</v>
      </c>
      <c r="AU103" s="25" t="s">
        <v>84</v>
      </c>
      <c r="AY103" s="25" t="s">
        <v>308</v>
      </c>
      <c r="BE103" s="214">
        <f t="shared" si="14"/>
        <v>0</v>
      </c>
      <c r="BF103" s="214">
        <f t="shared" si="15"/>
        <v>0</v>
      </c>
      <c r="BG103" s="214">
        <f t="shared" si="16"/>
        <v>0</v>
      </c>
      <c r="BH103" s="214">
        <f t="shared" si="17"/>
        <v>0</v>
      </c>
      <c r="BI103" s="214">
        <f t="shared" si="18"/>
        <v>0</v>
      </c>
      <c r="BJ103" s="25" t="s">
        <v>82</v>
      </c>
      <c r="BK103" s="214">
        <f t="shared" si="19"/>
        <v>0</v>
      </c>
      <c r="BL103" s="25" t="s">
        <v>316</v>
      </c>
      <c r="BM103" s="25" t="s">
        <v>378</v>
      </c>
    </row>
    <row r="104" spans="2:65" s="11" customFormat="1" ht="29.85" customHeight="1">
      <c r="B104" s="186"/>
      <c r="C104" s="187"/>
      <c r="D104" s="200" t="s">
        <v>73</v>
      </c>
      <c r="E104" s="201" t="s">
        <v>379</v>
      </c>
      <c r="F104" s="201" t="s">
        <v>380</v>
      </c>
      <c r="G104" s="187"/>
      <c r="H104" s="187"/>
      <c r="I104" s="190"/>
      <c r="J104" s="202">
        <f>BK104</f>
        <v>0</v>
      </c>
      <c r="K104" s="187"/>
      <c r="L104" s="192"/>
      <c r="M104" s="193"/>
      <c r="N104" s="194"/>
      <c r="O104" s="194"/>
      <c r="P104" s="195">
        <f>SUM(P105:P109)</f>
        <v>0</v>
      </c>
      <c r="Q104" s="194"/>
      <c r="R104" s="195">
        <f>SUM(R105:R109)</f>
        <v>0</v>
      </c>
      <c r="S104" s="194"/>
      <c r="T104" s="196">
        <f>SUM(T105:T109)</f>
        <v>0</v>
      </c>
      <c r="AR104" s="197" t="s">
        <v>307</v>
      </c>
      <c r="AT104" s="198" t="s">
        <v>73</v>
      </c>
      <c r="AU104" s="198" t="s">
        <v>82</v>
      </c>
      <c r="AY104" s="197" t="s">
        <v>308</v>
      </c>
      <c r="BK104" s="199">
        <f>SUM(BK105:BK109)</f>
        <v>0</v>
      </c>
    </row>
    <row r="105" spans="2:65" s="1" customFormat="1" ht="22.5" customHeight="1">
      <c r="B105" s="42"/>
      <c r="C105" s="203" t="s">
        <v>381</v>
      </c>
      <c r="D105" s="203" t="s">
        <v>311</v>
      </c>
      <c r="E105" s="204" t="s">
        <v>382</v>
      </c>
      <c r="F105" s="205" t="s">
        <v>383</v>
      </c>
      <c r="G105" s="206" t="s">
        <v>314</v>
      </c>
      <c r="H105" s="207">
        <v>1</v>
      </c>
      <c r="I105" s="208"/>
      <c r="J105" s="209">
        <f>ROUND(I105*H105,2)</f>
        <v>0</v>
      </c>
      <c r="K105" s="205" t="s">
        <v>320</v>
      </c>
      <c r="L105" s="62"/>
      <c r="M105" s="210" t="s">
        <v>21</v>
      </c>
      <c r="N105" s="211" t="s">
        <v>45</v>
      </c>
      <c r="O105" s="43"/>
      <c r="P105" s="212">
        <f>O105*H105</f>
        <v>0</v>
      </c>
      <c r="Q105" s="212">
        <v>0</v>
      </c>
      <c r="R105" s="212">
        <f>Q105*H105</f>
        <v>0</v>
      </c>
      <c r="S105" s="212">
        <v>0</v>
      </c>
      <c r="T105" s="213">
        <f>S105*H105</f>
        <v>0</v>
      </c>
      <c r="AR105" s="25" t="s">
        <v>316</v>
      </c>
      <c r="AT105" s="25" t="s">
        <v>311</v>
      </c>
      <c r="AU105" s="25" t="s">
        <v>84</v>
      </c>
      <c r="AY105" s="25" t="s">
        <v>308</v>
      </c>
      <c r="BE105" s="214">
        <f>IF(N105="základní",J105,0)</f>
        <v>0</v>
      </c>
      <c r="BF105" s="214">
        <f>IF(N105="snížená",J105,0)</f>
        <v>0</v>
      </c>
      <c r="BG105" s="214">
        <f>IF(N105="zákl. přenesená",J105,0)</f>
        <v>0</v>
      </c>
      <c r="BH105" s="214">
        <f>IF(N105="sníž. přenesená",J105,0)</f>
        <v>0</v>
      </c>
      <c r="BI105" s="214">
        <f>IF(N105="nulová",J105,0)</f>
        <v>0</v>
      </c>
      <c r="BJ105" s="25" t="s">
        <v>82</v>
      </c>
      <c r="BK105" s="214">
        <f>ROUND(I105*H105,2)</f>
        <v>0</v>
      </c>
      <c r="BL105" s="25" t="s">
        <v>316</v>
      </c>
      <c r="BM105" s="25" t="s">
        <v>384</v>
      </c>
    </row>
    <row r="106" spans="2:65" s="1" customFormat="1" ht="22.5" customHeight="1">
      <c r="B106" s="42"/>
      <c r="C106" s="203" t="s">
        <v>385</v>
      </c>
      <c r="D106" s="203" t="s">
        <v>311</v>
      </c>
      <c r="E106" s="204" t="s">
        <v>386</v>
      </c>
      <c r="F106" s="205" t="s">
        <v>387</v>
      </c>
      <c r="G106" s="206" t="s">
        <v>314</v>
      </c>
      <c r="H106" s="207">
        <v>1</v>
      </c>
      <c r="I106" s="208"/>
      <c r="J106" s="209">
        <f>ROUND(I106*H106,2)</f>
        <v>0</v>
      </c>
      <c r="K106" s="205" t="s">
        <v>315</v>
      </c>
      <c r="L106" s="62"/>
      <c r="M106" s="210" t="s">
        <v>21</v>
      </c>
      <c r="N106" s="211" t="s">
        <v>45</v>
      </c>
      <c r="O106" s="43"/>
      <c r="P106" s="212">
        <f>O106*H106</f>
        <v>0</v>
      </c>
      <c r="Q106" s="212">
        <v>0</v>
      </c>
      <c r="R106" s="212">
        <f>Q106*H106</f>
        <v>0</v>
      </c>
      <c r="S106" s="212">
        <v>0</v>
      </c>
      <c r="T106" s="213">
        <f>S106*H106</f>
        <v>0</v>
      </c>
      <c r="AR106" s="25" t="s">
        <v>316</v>
      </c>
      <c r="AT106" s="25" t="s">
        <v>311</v>
      </c>
      <c r="AU106" s="25" t="s">
        <v>84</v>
      </c>
      <c r="AY106" s="25" t="s">
        <v>308</v>
      </c>
      <c r="BE106" s="214">
        <f>IF(N106="základní",J106,0)</f>
        <v>0</v>
      </c>
      <c r="BF106" s="214">
        <f>IF(N106="snížená",J106,0)</f>
        <v>0</v>
      </c>
      <c r="BG106" s="214">
        <f>IF(N106="zákl. přenesená",J106,0)</f>
        <v>0</v>
      </c>
      <c r="BH106" s="214">
        <f>IF(N106="sníž. přenesená",J106,0)</f>
        <v>0</v>
      </c>
      <c r="BI106" s="214">
        <f>IF(N106="nulová",J106,0)</f>
        <v>0</v>
      </c>
      <c r="BJ106" s="25" t="s">
        <v>82</v>
      </c>
      <c r="BK106" s="214">
        <f>ROUND(I106*H106,2)</f>
        <v>0</v>
      </c>
      <c r="BL106" s="25" t="s">
        <v>316</v>
      </c>
      <c r="BM106" s="25" t="s">
        <v>388</v>
      </c>
    </row>
    <row r="107" spans="2:65" s="1" customFormat="1" ht="22.5" customHeight="1">
      <c r="B107" s="42"/>
      <c r="C107" s="203" t="s">
        <v>389</v>
      </c>
      <c r="D107" s="203" t="s">
        <v>311</v>
      </c>
      <c r="E107" s="204" t="s">
        <v>390</v>
      </c>
      <c r="F107" s="205" t="s">
        <v>391</v>
      </c>
      <c r="G107" s="206" t="s">
        <v>314</v>
      </c>
      <c r="H107" s="207">
        <v>1</v>
      </c>
      <c r="I107" s="208"/>
      <c r="J107" s="209">
        <f>ROUND(I107*H107,2)</f>
        <v>0</v>
      </c>
      <c r="K107" s="205" t="s">
        <v>320</v>
      </c>
      <c r="L107" s="62"/>
      <c r="M107" s="210" t="s">
        <v>21</v>
      </c>
      <c r="N107" s="211" t="s">
        <v>45</v>
      </c>
      <c r="O107" s="43"/>
      <c r="P107" s="212">
        <f>O107*H107</f>
        <v>0</v>
      </c>
      <c r="Q107" s="212">
        <v>0</v>
      </c>
      <c r="R107" s="212">
        <f>Q107*H107</f>
        <v>0</v>
      </c>
      <c r="S107" s="212">
        <v>0</v>
      </c>
      <c r="T107" s="213">
        <f>S107*H107</f>
        <v>0</v>
      </c>
      <c r="AR107" s="25" t="s">
        <v>316</v>
      </c>
      <c r="AT107" s="25" t="s">
        <v>311</v>
      </c>
      <c r="AU107" s="25" t="s">
        <v>84</v>
      </c>
      <c r="AY107" s="25" t="s">
        <v>308</v>
      </c>
      <c r="BE107" s="214">
        <f>IF(N107="základní",J107,0)</f>
        <v>0</v>
      </c>
      <c r="BF107" s="214">
        <f>IF(N107="snížená",J107,0)</f>
        <v>0</v>
      </c>
      <c r="BG107" s="214">
        <f>IF(N107="zákl. přenesená",J107,0)</f>
        <v>0</v>
      </c>
      <c r="BH107" s="214">
        <f>IF(N107="sníž. přenesená",J107,0)</f>
        <v>0</v>
      </c>
      <c r="BI107" s="214">
        <f>IF(N107="nulová",J107,0)</f>
        <v>0</v>
      </c>
      <c r="BJ107" s="25" t="s">
        <v>82</v>
      </c>
      <c r="BK107" s="214">
        <f>ROUND(I107*H107,2)</f>
        <v>0</v>
      </c>
      <c r="BL107" s="25" t="s">
        <v>316</v>
      </c>
      <c r="BM107" s="25" t="s">
        <v>392</v>
      </c>
    </row>
    <row r="108" spans="2:65" s="1" customFormat="1" ht="22.5" customHeight="1">
      <c r="B108" s="42"/>
      <c r="C108" s="203" t="s">
        <v>393</v>
      </c>
      <c r="D108" s="203" t="s">
        <v>311</v>
      </c>
      <c r="E108" s="204" t="s">
        <v>394</v>
      </c>
      <c r="F108" s="205" t="s">
        <v>395</v>
      </c>
      <c r="G108" s="206" t="s">
        <v>314</v>
      </c>
      <c r="H108" s="207">
        <v>1</v>
      </c>
      <c r="I108" s="208"/>
      <c r="J108" s="209">
        <f>ROUND(I108*H108,2)</f>
        <v>0</v>
      </c>
      <c r="K108" s="205" t="s">
        <v>320</v>
      </c>
      <c r="L108" s="62"/>
      <c r="M108" s="210" t="s">
        <v>21</v>
      </c>
      <c r="N108" s="211" t="s">
        <v>45</v>
      </c>
      <c r="O108" s="43"/>
      <c r="P108" s="212">
        <f>O108*H108</f>
        <v>0</v>
      </c>
      <c r="Q108" s="212">
        <v>0</v>
      </c>
      <c r="R108" s="212">
        <f>Q108*H108</f>
        <v>0</v>
      </c>
      <c r="S108" s="212">
        <v>0</v>
      </c>
      <c r="T108" s="213">
        <f>S108*H108</f>
        <v>0</v>
      </c>
      <c r="AR108" s="25" t="s">
        <v>316</v>
      </c>
      <c r="AT108" s="25" t="s">
        <v>311</v>
      </c>
      <c r="AU108" s="25" t="s">
        <v>84</v>
      </c>
      <c r="AY108" s="25" t="s">
        <v>308</v>
      </c>
      <c r="BE108" s="214">
        <f>IF(N108="základní",J108,0)</f>
        <v>0</v>
      </c>
      <c r="BF108" s="214">
        <f>IF(N108="snížená",J108,0)</f>
        <v>0</v>
      </c>
      <c r="BG108" s="214">
        <f>IF(N108="zákl. přenesená",J108,0)</f>
        <v>0</v>
      </c>
      <c r="BH108" s="214">
        <f>IF(N108="sníž. přenesená",J108,0)</f>
        <v>0</v>
      </c>
      <c r="BI108" s="214">
        <f>IF(N108="nulová",J108,0)</f>
        <v>0</v>
      </c>
      <c r="BJ108" s="25" t="s">
        <v>82</v>
      </c>
      <c r="BK108" s="214">
        <f>ROUND(I108*H108,2)</f>
        <v>0</v>
      </c>
      <c r="BL108" s="25" t="s">
        <v>316</v>
      </c>
      <c r="BM108" s="25" t="s">
        <v>396</v>
      </c>
    </row>
    <row r="109" spans="2:65" s="1" customFormat="1" ht="22.5" customHeight="1">
      <c r="B109" s="42"/>
      <c r="C109" s="203" t="s">
        <v>9</v>
      </c>
      <c r="D109" s="203" t="s">
        <v>311</v>
      </c>
      <c r="E109" s="204" t="s">
        <v>397</v>
      </c>
      <c r="F109" s="205" t="s">
        <v>398</v>
      </c>
      <c r="G109" s="206" t="s">
        <v>314</v>
      </c>
      <c r="H109" s="207">
        <v>1</v>
      </c>
      <c r="I109" s="208"/>
      <c r="J109" s="209">
        <f>ROUND(I109*H109,2)</f>
        <v>0</v>
      </c>
      <c r="K109" s="205" t="s">
        <v>320</v>
      </c>
      <c r="L109" s="62"/>
      <c r="M109" s="210" t="s">
        <v>21</v>
      </c>
      <c r="N109" s="211" t="s">
        <v>45</v>
      </c>
      <c r="O109" s="43"/>
      <c r="P109" s="212">
        <f>O109*H109</f>
        <v>0</v>
      </c>
      <c r="Q109" s="212">
        <v>0</v>
      </c>
      <c r="R109" s="212">
        <f>Q109*H109</f>
        <v>0</v>
      </c>
      <c r="S109" s="212">
        <v>0</v>
      </c>
      <c r="T109" s="213">
        <f>S109*H109</f>
        <v>0</v>
      </c>
      <c r="AR109" s="25" t="s">
        <v>316</v>
      </c>
      <c r="AT109" s="25" t="s">
        <v>311</v>
      </c>
      <c r="AU109" s="25" t="s">
        <v>84</v>
      </c>
      <c r="AY109" s="25" t="s">
        <v>308</v>
      </c>
      <c r="BE109" s="214">
        <f>IF(N109="základní",J109,0)</f>
        <v>0</v>
      </c>
      <c r="BF109" s="214">
        <f>IF(N109="snížená",J109,0)</f>
        <v>0</v>
      </c>
      <c r="BG109" s="214">
        <f>IF(N109="zákl. přenesená",J109,0)</f>
        <v>0</v>
      </c>
      <c r="BH109" s="214">
        <f>IF(N109="sníž. přenesená",J109,0)</f>
        <v>0</v>
      </c>
      <c r="BI109" s="214">
        <f>IF(N109="nulová",J109,0)</f>
        <v>0</v>
      </c>
      <c r="BJ109" s="25" t="s">
        <v>82</v>
      </c>
      <c r="BK109" s="214">
        <f>ROUND(I109*H109,2)</f>
        <v>0</v>
      </c>
      <c r="BL109" s="25" t="s">
        <v>316</v>
      </c>
      <c r="BM109" s="25" t="s">
        <v>399</v>
      </c>
    </row>
    <row r="110" spans="2:65" s="11" customFormat="1" ht="29.85" customHeight="1">
      <c r="B110" s="186"/>
      <c r="C110" s="187"/>
      <c r="D110" s="200" t="s">
        <v>73</v>
      </c>
      <c r="E110" s="201" t="s">
        <v>400</v>
      </c>
      <c r="F110" s="201" t="s">
        <v>401</v>
      </c>
      <c r="G110" s="187"/>
      <c r="H110" s="187"/>
      <c r="I110" s="190"/>
      <c r="J110" s="202">
        <f>BK110</f>
        <v>0</v>
      </c>
      <c r="K110" s="187"/>
      <c r="L110" s="192"/>
      <c r="M110" s="193"/>
      <c r="N110" s="194"/>
      <c r="O110" s="194"/>
      <c r="P110" s="195">
        <f>SUM(P111:P113)</f>
        <v>0</v>
      </c>
      <c r="Q110" s="194"/>
      <c r="R110" s="195">
        <f>SUM(R111:R113)</f>
        <v>0</v>
      </c>
      <c r="S110" s="194"/>
      <c r="T110" s="196">
        <f>SUM(T111:T113)</f>
        <v>0</v>
      </c>
      <c r="AR110" s="197" t="s">
        <v>307</v>
      </c>
      <c r="AT110" s="198" t="s">
        <v>73</v>
      </c>
      <c r="AU110" s="198" t="s">
        <v>82</v>
      </c>
      <c r="AY110" s="197" t="s">
        <v>308</v>
      </c>
      <c r="BK110" s="199">
        <f>SUM(BK111:BK113)</f>
        <v>0</v>
      </c>
    </row>
    <row r="111" spans="2:65" s="1" customFormat="1" ht="22.5" customHeight="1">
      <c r="B111" s="42"/>
      <c r="C111" s="203" t="s">
        <v>402</v>
      </c>
      <c r="D111" s="203" t="s">
        <v>311</v>
      </c>
      <c r="E111" s="204" t="s">
        <v>403</v>
      </c>
      <c r="F111" s="205" t="s">
        <v>404</v>
      </c>
      <c r="G111" s="206" t="s">
        <v>314</v>
      </c>
      <c r="H111" s="207">
        <v>1</v>
      </c>
      <c r="I111" s="208"/>
      <c r="J111" s="209">
        <f>ROUND(I111*H111,2)</f>
        <v>0</v>
      </c>
      <c r="K111" s="205" t="s">
        <v>320</v>
      </c>
      <c r="L111" s="62"/>
      <c r="M111" s="210" t="s">
        <v>21</v>
      </c>
      <c r="N111" s="211" t="s">
        <v>45</v>
      </c>
      <c r="O111" s="43"/>
      <c r="P111" s="212">
        <f>O111*H111</f>
        <v>0</v>
      </c>
      <c r="Q111" s="212">
        <v>0</v>
      </c>
      <c r="R111" s="212">
        <f>Q111*H111</f>
        <v>0</v>
      </c>
      <c r="S111" s="212">
        <v>0</v>
      </c>
      <c r="T111" s="213">
        <f>S111*H111</f>
        <v>0</v>
      </c>
      <c r="AR111" s="25" t="s">
        <v>316</v>
      </c>
      <c r="AT111" s="25" t="s">
        <v>311</v>
      </c>
      <c r="AU111" s="25" t="s">
        <v>84</v>
      </c>
      <c r="AY111" s="25" t="s">
        <v>308</v>
      </c>
      <c r="BE111" s="214">
        <f>IF(N111="základní",J111,0)</f>
        <v>0</v>
      </c>
      <c r="BF111" s="214">
        <f>IF(N111="snížená",J111,0)</f>
        <v>0</v>
      </c>
      <c r="BG111" s="214">
        <f>IF(N111="zákl. přenesená",J111,0)</f>
        <v>0</v>
      </c>
      <c r="BH111" s="214">
        <f>IF(N111="sníž. přenesená",J111,0)</f>
        <v>0</v>
      </c>
      <c r="BI111" s="214">
        <f>IF(N111="nulová",J111,0)</f>
        <v>0</v>
      </c>
      <c r="BJ111" s="25" t="s">
        <v>82</v>
      </c>
      <c r="BK111" s="214">
        <f>ROUND(I111*H111,2)</f>
        <v>0</v>
      </c>
      <c r="BL111" s="25" t="s">
        <v>316</v>
      </c>
      <c r="BM111" s="25" t="s">
        <v>405</v>
      </c>
    </row>
    <row r="112" spans="2:65" s="1" customFormat="1" ht="22.5" customHeight="1">
      <c r="B112" s="42"/>
      <c r="C112" s="203" t="s">
        <v>406</v>
      </c>
      <c r="D112" s="203" t="s">
        <v>311</v>
      </c>
      <c r="E112" s="204" t="s">
        <v>407</v>
      </c>
      <c r="F112" s="205" t="s">
        <v>408</v>
      </c>
      <c r="G112" s="206" t="s">
        <v>314</v>
      </c>
      <c r="H112" s="207">
        <v>1</v>
      </c>
      <c r="I112" s="208"/>
      <c r="J112" s="209">
        <f>ROUND(I112*H112,2)</f>
        <v>0</v>
      </c>
      <c r="K112" s="205" t="s">
        <v>315</v>
      </c>
      <c r="L112" s="62"/>
      <c r="M112" s="210" t="s">
        <v>21</v>
      </c>
      <c r="N112" s="211" t="s">
        <v>45</v>
      </c>
      <c r="O112" s="43"/>
      <c r="P112" s="212">
        <f>O112*H112</f>
        <v>0</v>
      </c>
      <c r="Q112" s="212">
        <v>0</v>
      </c>
      <c r="R112" s="212">
        <f>Q112*H112</f>
        <v>0</v>
      </c>
      <c r="S112" s="212">
        <v>0</v>
      </c>
      <c r="T112" s="213">
        <f>S112*H112</f>
        <v>0</v>
      </c>
      <c r="AR112" s="25" t="s">
        <v>316</v>
      </c>
      <c r="AT112" s="25" t="s">
        <v>311</v>
      </c>
      <c r="AU112" s="25" t="s">
        <v>84</v>
      </c>
      <c r="AY112" s="25" t="s">
        <v>308</v>
      </c>
      <c r="BE112" s="214">
        <f>IF(N112="základní",J112,0)</f>
        <v>0</v>
      </c>
      <c r="BF112" s="214">
        <f>IF(N112="snížená",J112,0)</f>
        <v>0</v>
      </c>
      <c r="BG112" s="214">
        <f>IF(N112="zákl. přenesená",J112,0)</f>
        <v>0</v>
      </c>
      <c r="BH112" s="214">
        <f>IF(N112="sníž. přenesená",J112,0)</f>
        <v>0</v>
      </c>
      <c r="BI112" s="214">
        <f>IF(N112="nulová",J112,0)</f>
        <v>0</v>
      </c>
      <c r="BJ112" s="25" t="s">
        <v>82</v>
      </c>
      <c r="BK112" s="214">
        <f>ROUND(I112*H112,2)</f>
        <v>0</v>
      </c>
      <c r="BL112" s="25" t="s">
        <v>316</v>
      </c>
      <c r="BM112" s="25" t="s">
        <v>409</v>
      </c>
    </row>
    <row r="113" spans="2:65" s="1" customFormat="1" ht="22.5" customHeight="1">
      <c r="B113" s="42"/>
      <c r="C113" s="203" t="s">
        <v>410</v>
      </c>
      <c r="D113" s="203" t="s">
        <v>311</v>
      </c>
      <c r="E113" s="204" t="s">
        <v>411</v>
      </c>
      <c r="F113" s="205" t="s">
        <v>412</v>
      </c>
      <c r="G113" s="206" t="s">
        <v>314</v>
      </c>
      <c r="H113" s="207">
        <v>1</v>
      </c>
      <c r="I113" s="208"/>
      <c r="J113" s="209">
        <f>ROUND(I113*H113,2)</f>
        <v>0</v>
      </c>
      <c r="K113" s="205" t="s">
        <v>315</v>
      </c>
      <c r="L113" s="62"/>
      <c r="M113" s="210" t="s">
        <v>21</v>
      </c>
      <c r="N113" s="211" t="s">
        <v>45</v>
      </c>
      <c r="O113" s="43"/>
      <c r="P113" s="212">
        <f>O113*H113</f>
        <v>0</v>
      </c>
      <c r="Q113" s="212">
        <v>0</v>
      </c>
      <c r="R113" s="212">
        <f>Q113*H113</f>
        <v>0</v>
      </c>
      <c r="S113" s="212">
        <v>0</v>
      </c>
      <c r="T113" s="213">
        <f>S113*H113</f>
        <v>0</v>
      </c>
      <c r="AR113" s="25" t="s">
        <v>316</v>
      </c>
      <c r="AT113" s="25" t="s">
        <v>311</v>
      </c>
      <c r="AU113" s="25" t="s">
        <v>84</v>
      </c>
      <c r="AY113" s="25" t="s">
        <v>308</v>
      </c>
      <c r="BE113" s="214">
        <f>IF(N113="základní",J113,0)</f>
        <v>0</v>
      </c>
      <c r="BF113" s="214">
        <f>IF(N113="snížená",J113,0)</f>
        <v>0</v>
      </c>
      <c r="BG113" s="214">
        <f>IF(N113="zákl. přenesená",J113,0)</f>
        <v>0</v>
      </c>
      <c r="BH113" s="214">
        <f>IF(N113="sníž. přenesená",J113,0)</f>
        <v>0</v>
      </c>
      <c r="BI113" s="214">
        <f>IF(N113="nulová",J113,0)</f>
        <v>0</v>
      </c>
      <c r="BJ113" s="25" t="s">
        <v>82</v>
      </c>
      <c r="BK113" s="214">
        <f>ROUND(I113*H113,2)</f>
        <v>0</v>
      </c>
      <c r="BL113" s="25" t="s">
        <v>316</v>
      </c>
      <c r="BM113" s="25" t="s">
        <v>413</v>
      </c>
    </row>
    <row r="114" spans="2:65" s="11" customFormat="1" ht="29.85" customHeight="1">
      <c r="B114" s="186"/>
      <c r="C114" s="187"/>
      <c r="D114" s="200" t="s">
        <v>73</v>
      </c>
      <c r="E114" s="201" t="s">
        <v>414</v>
      </c>
      <c r="F114" s="201" t="s">
        <v>415</v>
      </c>
      <c r="G114" s="187"/>
      <c r="H114" s="187"/>
      <c r="I114" s="190"/>
      <c r="J114" s="202">
        <f>BK114</f>
        <v>0</v>
      </c>
      <c r="K114" s="187"/>
      <c r="L114" s="192"/>
      <c r="M114" s="193"/>
      <c r="N114" s="194"/>
      <c r="O114" s="194"/>
      <c r="P114" s="195">
        <f>SUM(P115:P116)</f>
        <v>0</v>
      </c>
      <c r="Q114" s="194"/>
      <c r="R114" s="195">
        <f>SUM(R115:R116)</f>
        <v>0</v>
      </c>
      <c r="S114" s="194"/>
      <c r="T114" s="196">
        <f>SUM(T115:T116)</f>
        <v>0</v>
      </c>
      <c r="AR114" s="197" t="s">
        <v>307</v>
      </c>
      <c r="AT114" s="198" t="s">
        <v>73</v>
      </c>
      <c r="AU114" s="198" t="s">
        <v>82</v>
      </c>
      <c r="AY114" s="197" t="s">
        <v>308</v>
      </c>
      <c r="BK114" s="199">
        <f>SUM(BK115:BK116)</f>
        <v>0</v>
      </c>
    </row>
    <row r="115" spans="2:65" s="1" customFormat="1" ht="31.5" customHeight="1">
      <c r="B115" s="42"/>
      <c r="C115" s="203" t="s">
        <v>416</v>
      </c>
      <c r="D115" s="203" t="s">
        <v>311</v>
      </c>
      <c r="E115" s="204" t="s">
        <v>417</v>
      </c>
      <c r="F115" s="205" t="s">
        <v>418</v>
      </c>
      <c r="G115" s="206" t="s">
        <v>314</v>
      </c>
      <c r="H115" s="207">
        <v>1</v>
      </c>
      <c r="I115" s="208"/>
      <c r="J115" s="209">
        <f>ROUND(I115*H115,2)</f>
        <v>0</v>
      </c>
      <c r="K115" s="205" t="s">
        <v>320</v>
      </c>
      <c r="L115" s="62"/>
      <c r="M115" s="210" t="s">
        <v>21</v>
      </c>
      <c r="N115" s="211" t="s">
        <v>45</v>
      </c>
      <c r="O115" s="43"/>
      <c r="P115" s="212">
        <f>O115*H115</f>
        <v>0</v>
      </c>
      <c r="Q115" s="212">
        <v>0</v>
      </c>
      <c r="R115" s="212">
        <f>Q115*H115</f>
        <v>0</v>
      </c>
      <c r="S115" s="212">
        <v>0</v>
      </c>
      <c r="T115" s="213">
        <f>S115*H115</f>
        <v>0</v>
      </c>
      <c r="AR115" s="25" t="s">
        <v>316</v>
      </c>
      <c r="AT115" s="25" t="s">
        <v>311</v>
      </c>
      <c r="AU115" s="25" t="s">
        <v>84</v>
      </c>
      <c r="AY115" s="25" t="s">
        <v>308</v>
      </c>
      <c r="BE115" s="214">
        <f>IF(N115="základní",J115,0)</f>
        <v>0</v>
      </c>
      <c r="BF115" s="214">
        <f>IF(N115="snížená",J115,0)</f>
        <v>0</v>
      </c>
      <c r="BG115" s="214">
        <f>IF(N115="zákl. přenesená",J115,0)</f>
        <v>0</v>
      </c>
      <c r="BH115" s="214">
        <f>IF(N115="sníž. přenesená",J115,0)</f>
        <v>0</v>
      </c>
      <c r="BI115" s="214">
        <f>IF(N115="nulová",J115,0)</f>
        <v>0</v>
      </c>
      <c r="BJ115" s="25" t="s">
        <v>82</v>
      </c>
      <c r="BK115" s="214">
        <f>ROUND(I115*H115,2)</f>
        <v>0</v>
      </c>
      <c r="BL115" s="25" t="s">
        <v>316</v>
      </c>
      <c r="BM115" s="25" t="s">
        <v>419</v>
      </c>
    </row>
    <row r="116" spans="2:65" s="1" customFormat="1" ht="44.25" customHeight="1">
      <c r="B116" s="42"/>
      <c r="C116" s="203" t="s">
        <v>420</v>
      </c>
      <c r="D116" s="203" t="s">
        <v>311</v>
      </c>
      <c r="E116" s="204" t="s">
        <v>421</v>
      </c>
      <c r="F116" s="205" t="s">
        <v>422</v>
      </c>
      <c r="G116" s="206" t="s">
        <v>314</v>
      </c>
      <c r="H116" s="207">
        <v>1</v>
      </c>
      <c r="I116" s="208"/>
      <c r="J116" s="209">
        <f>ROUND(I116*H116,2)</f>
        <v>0</v>
      </c>
      <c r="K116" s="205" t="s">
        <v>21</v>
      </c>
      <c r="L116" s="62"/>
      <c r="M116" s="210" t="s">
        <v>21</v>
      </c>
      <c r="N116" s="215" t="s">
        <v>45</v>
      </c>
      <c r="O116" s="216"/>
      <c r="P116" s="217">
        <f>O116*H116</f>
        <v>0</v>
      </c>
      <c r="Q116" s="217">
        <v>0</v>
      </c>
      <c r="R116" s="217">
        <f>Q116*H116</f>
        <v>0</v>
      </c>
      <c r="S116" s="217">
        <v>0</v>
      </c>
      <c r="T116" s="218">
        <f>S116*H116</f>
        <v>0</v>
      </c>
      <c r="AR116" s="25" t="s">
        <v>316</v>
      </c>
      <c r="AT116" s="25" t="s">
        <v>311</v>
      </c>
      <c r="AU116" s="25" t="s">
        <v>84</v>
      </c>
      <c r="AY116" s="25" t="s">
        <v>308</v>
      </c>
      <c r="BE116" s="214">
        <f>IF(N116="základní",J116,0)</f>
        <v>0</v>
      </c>
      <c r="BF116" s="214">
        <f>IF(N116="snížená",J116,0)</f>
        <v>0</v>
      </c>
      <c r="BG116" s="214">
        <f>IF(N116="zákl. přenesená",J116,0)</f>
        <v>0</v>
      </c>
      <c r="BH116" s="214">
        <f>IF(N116="sníž. přenesená",J116,0)</f>
        <v>0</v>
      </c>
      <c r="BI116" s="214">
        <f>IF(N116="nulová",J116,0)</f>
        <v>0</v>
      </c>
      <c r="BJ116" s="25" t="s">
        <v>82</v>
      </c>
      <c r="BK116" s="214">
        <f>ROUND(I116*H116,2)</f>
        <v>0</v>
      </c>
      <c r="BL116" s="25" t="s">
        <v>316</v>
      </c>
      <c r="BM116" s="25" t="s">
        <v>423</v>
      </c>
    </row>
    <row r="117" spans="2:65" s="1" customFormat="1" ht="6.95" customHeight="1">
      <c r="B117" s="57"/>
      <c r="C117" s="58"/>
      <c r="D117" s="58"/>
      <c r="E117" s="58"/>
      <c r="F117" s="58"/>
      <c r="G117" s="58"/>
      <c r="H117" s="58"/>
      <c r="I117" s="149"/>
      <c r="J117" s="58"/>
      <c r="K117" s="58"/>
      <c r="L117" s="62"/>
    </row>
  </sheetData>
  <sheetProtection password="CC35" sheet="1" objects="1" scenarios="1" formatCells="0" formatColumns="0" formatRows="0" sort="0" autoFilter="0"/>
  <autoFilter ref="C82:K116"/>
  <mergeCells count="9">
    <mergeCell ref="E73:H73"/>
    <mergeCell ref="E75:H75"/>
    <mergeCell ref="G1:H1"/>
    <mergeCell ref="L2:V2"/>
    <mergeCell ref="E7:H7"/>
    <mergeCell ref="E9:H9"/>
    <mergeCell ref="E24:H24"/>
    <mergeCell ref="E45:H45"/>
    <mergeCell ref="E47:H47"/>
  </mergeCells>
  <hyperlinks>
    <hyperlink ref="F1:G1" location="C2" display="1) Krycí list soupisu"/>
    <hyperlink ref="G1:H1" location="C54" display="2) Rekapitulace"/>
    <hyperlink ref="J1" location="C82" display="3) Soupis prací"/>
    <hyperlink ref="L1:V1" location="'Rekapitulace stavby'!C2" display="Rekapitulace stavby"/>
  </hyperlinks>
  <pageMargins left="0.58333330000000005" right="0.58333330000000005" top="0.58333330000000005" bottom="0.58333330000000005" header="0" footer="0"/>
  <pageSetup paperSize="9" fitToHeight="100" orientation="landscape" blackAndWhite="1" r:id="rId1"/>
  <headerFooter>
    <oddFooter>&amp;CStrana &amp;P z &amp;N</oddFooter>
  </headerFooter>
  <drawing r:id="rId2"/>
</worksheet>
</file>

<file path=xl/worksheets/sheet20.xml><?xml version="1.0" encoding="utf-8"?>
<worksheet xmlns="http://schemas.openxmlformats.org/spreadsheetml/2006/main" xmlns:r="http://schemas.openxmlformats.org/officeDocument/2006/relationships">
  <sheetPr>
    <pageSetUpPr fitToPage="1"/>
  </sheetPr>
  <dimension ref="A1:BR178"/>
  <sheetViews>
    <sheetView showGridLines="0" workbookViewId="0">
      <pane ySplit="1" topLeftCell="A2" activePane="bottomLeft" state="frozen"/>
      <selection pane="bottomLeft"/>
    </sheetView>
  </sheetViews>
  <sheetFormatPr defaultRowHeight="15"/>
  <cols>
    <col min="1" max="1" width="8.33203125" customWidth="1"/>
    <col min="2" max="2" width="1.6640625" customWidth="1"/>
    <col min="3" max="3" width="4.1640625" customWidth="1"/>
    <col min="4" max="4" width="4.33203125" customWidth="1"/>
    <col min="5" max="5" width="17.1640625" customWidth="1"/>
    <col min="6" max="6" width="75" customWidth="1"/>
    <col min="7" max="7" width="8.6640625" customWidth="1"/>
    <col min="8" max="8" width="11.1640625" customWidth="1"/>
    <col min="9" max="9" width="12.6640625" style="121" customWidth="1"/>
    <col min="10" max="10" width="23.5" customWidth="1"/>
    <col min="11" max="11" width="15.5" customWidth="1"/>
    <col min="19" max="19" width="8.1640625" customWidth="1"/>
    <col min="20" max="20" width="29.6640625" customWidth="1"/>
    <col min="21" max="21" width="16.33203125"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1" spans="1:70" ht="21.75" customHeight="1">
      <c r="A1" s="22"/>
      <c r="B1" s="122"/>
      <c r="C1" s="122"/>
      <c r="D1" s="123" t="s">
        <v>1</v>
      </c>
      <c r="E1" s="122"/>
      <c r="F1" s="124" t="s">
        <v>272</v>
      </c>
      <c r="G1" s="427" t="s">
        <v>273</v>
      </c>
      <c r="H1" s="427"/>
      <c r="I1" s="125"/>
      <c r="J1" s="124" t="s">
        <v>274</v>
      </c>
      <c r="K1" s="123" t="s">
        <v>275</v>
      </c>
      <c r="L1" s="124" t="s">
        <v>276</v>
      </c>
      <c r="M1" s="124"/>
      <c r="N1" s="124"/>
      <c r="O1" s="124"/>
      <c r="P1" s="124"/>
      <c r="Q1" s="124"/>
      <c r="R1" s="124"/>
      <c r="S1" s="124"/>
      <c r="T1" s="124"/>
      <c r="U1" s="21"/>
      <c r="V1" s="21"/>
      <c r="W1" s="22"/>
      <c r="X1" s="22"/>
      <c r="Y1" s="22"/>
      <c r="Z1" s="22"/>
      <c r="AA1" s="22"/>
      <c r="AB1" s="22"/>
      <c r="AC1" s="22"/>
      <c r="AD1" s="22"/>
      <c r="AE1" s="22"/>
      <c r="AF1" s="22"/>
      <c r="AG1" s="22"/>
      <c r="AH1" s="22"/>
      <c r="AI1" s="22"/>
      <c r="AJ1" s="22"/>
      <c r="AK1" s="22"/>
      <c r="AL1" s="22"/>
      <c r="AM1" s="22"/>
      <c r="AN1" s="22"/>
      <c r="AO1" s="22"/>
      <c r="AP1" s="22"/>
      <c r="AQ1" s="22"/>
      <c r="AR1" s="22"/>
      <c r="AS1" s="22"/>
      <c r="AT1" s="22"/>
      <c r="AU1" s="22"/>
      <c r="AV1" s="22"/>
      <c r="AW1" s="22"/>
      <c r="AX1" s="22"/>
      <c r="AY1" s="22"/>
      <c r="AZ1" s="22"/>
      <c r="BA1" s="22"/>
      <c r="BB1" s="22"/>
      <c r="BC1" s="22"/>
      <c r="BD1" s="22"/>
      <c r="BE1" s="22"/>
      <c r="BF1" s="22"/>
      <c r="BG1" s="22"/>
      <c r="BH1" s="22"/>
      <c r="BI1" s="22"/>
      <c r="BJ1" s="22"/>
      <c r="BK1" s="22"/>
      <c r="BL1" s="22"/>
      <c r="BM1" s="22"/>
      <c r="BN1" s="22"/>
      <c r="BO1" s="22"/>
      <c r="BP1" s="22"/>
      <c r="BQ1" s="22"/>
      <c r="BR1" s="22"/>
    </row>
    <row r="2" spans="1:70" ht="36.950000000000003" customHeight="1">
      <c r="L2" s="419"/>
      <c r="M2" s="419"/>
      <c r="N2" s="419"/>
      <c r="O2" s="419"/>
      <c r="P2" s="419"/>
      <c r="Q2" s="419"/>
      <c r="R2" s="419"/>
      <c r="S2" s="419"/>
      <c r="T2" s="419"/>
      <c r="U2" s="419"/>
      <c r="V2" s="419"/>
      <c r="AT2" s="25" t="s">
        <v>157</v>
      </c>
    </row>
    <row r="3" spans="1:70" ht="6.95" customHeight="1">
      <c r="B3" s="26"/>
      <c r="C3" s="27"/>
      <c r="D3" s="27"/>
      <c r="E3" s="27"/>
      <c r="F3" s="27"/>
      <c r="G3" s="27"/>
      <c r="H3" s="27"/>
      <c r="I3" s="126"/>
      <c r="J3" s="27"/>
      <c r="K3" s="28"/>
      <c r="AT3" s="25" t="s">
        <v>84</v>
      </c>
    </row>
    <row r="4" spans="1:70" ht="36.950000000000003" customHeight="1">
      <c r="B4" s="29"/>
      <c r="C4" s="30"/>
      <c r="D4" s="31" t="s">
        <v>277</v>
      </c>
      <c r="E4" s="30"/>
      <c r="F4" s="30"/>
      <c r="G4" s="30"/>
      <c r="H4" s="30"/>
      <c r="I4" s="127"/>
      <c r="J4" s="30"/>
      <c r="K4" s="32"/>
      <c r="M4" s="33" t="s">
        <v>12</v>
      </c>
      <c r="AT4" s="25" t="s">
        <v>6</v>
      </c>
    </row>
    <row r="5" spans="1:70" ht="6.95" customHeight="1">
      <c r="B5" s="29"/>
      <c r="C5" s="30"/>
      <c r="D5" s="30"/>
      <c r="E5" s="30"/>
      <c r="F5" s="30"/>
      <c r="G5" s="30"/>
      <c r="H5" s="30"/>
      <c r="I5" s="127"/>
      <c r="J5" s="30"/>
      <c r="K5" s="32"/>
    </row>
    <row r="6" spans="1:70">
      <c r="B6" s="29"/>
      <c r="C6" s="30"/>
      <c r="D6" s="38" t="s">
        <v>18</v>
      </c>
      <c r="E6" s="30"/>
      <c r="F6" s="30"/>
      <c r="G6" s="30"/>
      <c r="H6" s="30"/>
      <c r="I6" s="127"/>
      <c r="J6" s="30"/>
      <c r="K6" s="32"/>
    </row>
    <row r="7" spans="1:70" ht="22.5" customHeight="1">
      <c r="B7" s="29"/>
      <c r="C7" s="30"/>
      <c r="D7" s="30"/>
      <c r="E7" s="420" t="str">
        <f>'Rekapitulace stavby'!K6</f>
        <v>Národní telemedicínské centrum</v>
      </c>
      <c r="F7" s="421"/>
      <c r="G7" s="421"/>
      <c r="H7" s="421"/>
      <c r="I7" s="127"/>
      <c r="J7" s="30"/>
      <c r="K7" s="32"/>
    </row>
    <row r="8" spans="1:70">
      <c r="B8" s="29"/>
      <c r="C8" s="30"/>
      <c r="D8" s="38" t="s">
        <v>278</v>
      </c>
      <c r="E8" s="30"/>
      <c r="F8" s="30"/>
      <c r="G8" s="30"/>
      <c r="H8" s="30"/>
      <c r="I8" s="127"/>
      <c r="J8" s="30"/>
      <c r="K8" s="32"/>
    </row>
    <row r="9" spans="1:70" s="1" customFormat="1" ht="22.5" customHeight="1">
      <c r="B9" s="42"/>
      <c r="C9" s="43"/>
      <c r="D9" s="43"/>
      <c r="E9" s="420" t="s">
        <v>5225</v>
      </c>
      <c r="F9" s="423"/>
      <c r="G9" s="423"/>
      <c r="H9" s="423"/>
      <c r="I9" s="128"/>
      <c r="J9" s="43"/>
      <c r="K9" s="46"/>
    </row>
    <row r="10" spans="1:70" s="1" customFormat="1">
      <c r="B10" s="42"/>
      <c r="C10" s="43"/>
      <c r="D10" s="38" t="s">
        <v>425</v>
      </c>
      <c r="E10" s="43"/>
      <c r="F10" s="43"/>
      <c r="G10" s="43"/>
      <c r="H10" s="43"/>
      <c r="I10" s="128"/>
      <c r="J10" s="43"/>
      <c r="K10" s="46"/>
    </row>
    <row r="11" spans="1:70" s="1" customFormat="1" ht="36.950000000000003" customHeight="1">
      <c r="B11" s="42"/>
      <c r="C11" s="43"/>
      <c r="D11" s="43"/>
      <c r="E11" s="422" t="s">
        <v>5226</v>
      </c>
      <c r="F11" s="423"/>
      <c r="G11" s="423"/>
      <c r="H11" s="423"/>
      <c r="I11" s="128"/>
      <c r="J11" s="43"/>
      <c r="K11" s="46"/>
    </row>
    <row r="12" spans="1:70" s="1" customFormat="1" ht="13.5">
      <c r="B12" s="42"/>
      <c r="C12" s="43"/>
      <c r="D12" s="43"/>
      <c r="E12" s="43"/>
      <c r="F12" s="43"/>
      <c r="G12" s="43"/>
      <c r="H12" s="43"/>
      <c r="I12" s="128"/>
      <c r="J12" s="43"/>
      <c r="K12" s="46"/>
    </row>
    <row r="13" spans="1:70" s="1" customFormat="1" ht="14.45" customHeight="1">
      <c r="B13" s="42"/>
      <c r="C13" s="43"/>
      <c r="D13" s="38" t="s">
        <v>20</v>
      </c>
      <c r="E13" s="43"/>
      <c r="F13" s="36" t="s">
        <v>21</v>
      </c>
      <c r="G13" s="43"/>
      <c r="H13" s="43"/>
      <c r="I13" s="129" t="s">
        <v>22</v>
      </c>
      <c r="J13" s="36" t="s">
        <v>21</v>
      </c>
      <c r="K13" s="46"/>
    </row>
    <row r="14" spans="1:70" s="1" customFormat="1" ht="14.45" customHeight="1">
      <c r="B14" s="42"/>
      <c r="C14" s="43"/>
      <c r="D14" s="38" t="s">
        <v>23</v>
      </c>
      <c r="E14" s="43"/>
      <c r="F14" s="36" t="s">
        <v>24</v>
      </c>
      <c r="G14" s="43"/>
      <c r="H14" s="43"/>
      <c r="I14" s="129" t="s">
        <v>25</v>
      </c>
      <c r="J14" s="130" t="str">
        <f>'Rekapitulace stavby'!AN8</f>
        <v>26.1.2017</v>
      </c>
      <c r="K14" s="46"/>
    </row>
    <row r="15" spans="1:70" s="1" customFormat="1" ht="10.9" customHeight="1">
      <c r="B15" s="42"/>
      <c r="C15" s="43"/>
      <c r="D15" s="43"/>
      <c r="E15" s="43"/>
      <c r="F15" s="43"/>
      <c r="G15" s="43"/>
      <c r="H15" s="43"/>
      <c r="I15" s="128"/>
      <c r="J15" s="43"/>
      <c r="K15" s="46"/>
    </row>
    <row r="16" spans="1:70" s="1" customFormat="1" ht="14.45" customHeight="1">
      <c r="B16" s="42"/>
      <c r="C16" s="43"/>
      <c r="D16" s="38" t="s">
        <v>27</v>
      </c>
      <c r="E16" s="43"/>
      <c r="F16" s="43"/>
      <c r="G16" s="43"/>
      <c r="H16" s="43"/>
      <c r="I16" s="129" t="s">
        <v>28</v>
      </c>
      <c r="J16" s="36" t="s">
        <v>29</v>
      </c>
      <c r="K16" s="46"/>
    </row>
    <row r="17" spans="2:11" s="1" customFormat="1" ht="18" customHeight="1">
      <c r="B17" s="42"/>
      <c r="C17" s="43"/>
      <c r="D17" s="43"/>
      <c r="E17" s="36" t="s">
        <v>30</v>
      </c>
      <c r="F17" s="43"/>
      <c r="G17" s="43"/>
      <c r="H17" s="43"/>
      <c r="I17" s="129" t="s">
        <v>31</v>
      </c>
      <c r="J17" s="36" t="s">
        <v>21</v>
      </c>
      <c r="K17" s="46"/>
    </row>
    <row r="18" spans="2:11" s="1" customFormat="1" ht="6.95" customHeight="1">
      <c r="B18" s="42"/>
      <c r="C18" s="43"/>
      <c r="D18" s="43"/>
      <c r="E18" s="43"/>
      <c r="F18" s="43"/>
      <c r="G18" s="43"/>
      <c r="H18" s="43"/>
      <c r="I18" s="128"/>
      <c r="J18" s="43"/>
      <c r="K18" s="46"/>
    </row>
    <row r="19" spans="2:11" s="1" customFormat="1" ht="14.45" customHeight="1">
      <c r="B19" s="42"/>
      <c r="C19" s="43"/>
      <c r="D19" s="38" t="s">
        <v>32</v>
      </c>
      <c r="E19" s="43"/>
      <c r="F19" s="43"/>
      <c r="G19" s="43"/>
      <c r="H19" s="43"/>
      <c r="I19" s="129" t="s">
        <v>28</v>
      </c>
      <c r="J19" s="36" t="str">
        <f>IF('Rekapitulace stavby'!AN13="Vyplň údaj","",IF('Rekapitulace stavby'!AN13="","",'Rekapitulace stavby'!AN13))</f>
        <v/>
      </c>
      <c r="K19" s="46"/>
    </row>
    <row r="20" spans="2:11" s="1" customFormat="1" ht="18" customHeight="1">
      <c r="B20" s="42"/>
      <c r="C20" s="43"/>
      <c r="D20" s="43"/>
      <c r="E20" s="36" t="str">
        <f>IF('Rekapitulace stavby'!E14="Vyplň údaj","",IF('Rekapitulace stavby'!E14="","",'Rekapitulace stavby'!E14))</f>
        <v/>
      </c>
      <c r="F20" s="43"/>
      <c r="G20" s="43"/>
      <c r="H20" s="43"/>
      <c r="I20" s="129" t="s">
        <v>31</v>
      </c>
      <c r="J20" s="36" t="str">
        <f>IF('Rekapitulace stavby'!AN14="Vyplň údaj","",IF('Rekapitulace stavby'!AN14="","",'Rekapitulace stavby'!AN14))</f>
        <v/>
      </c>
      <c r="K20" s="46"/>
    </row>
    <row r="21" spans="2:11" s="1" customFormat="1" ht="6.95" customHeight="1">
      <c r="B21" s="42"/>
      <c r="C21" s="43"/>
      <c r="D21" s="43"/>
      <c r="E21" s="43"/>
      <c r="F21" s="43"/>
      <c r="G21" s="43"/>
      <c r="H21" s="43"/>
      <c r="I21" s="128"/>
      <c r="J21" s="43"/>
      <c r="K21" s="46"/>
    </row>
    <row r="22" spans="2:11" s="1" customFormat="1" ht="14.45" customHeight="1">
      <c r="B22" s="42"/>
      <c r="C22" s="43"/>
      <c r="D22" s="38" t="s">
        <v>34</v>
      </c>
      <c r="E22" s="43"/>
      <c r="F22" s="43"/>
      <c r="G22" s="43"/>
      <c r="H22" s="43"/>
      <c r="I22" s="129" t="s">
        <v>28</v>
      </c>
      <c r="J22" s="36" t="s">
        <v>35</v>
      </c>
      <c r="K22" s="46"/>
    </row>
    <row r="23" spans="2:11" s="1" customFormat="1" ht="18" customHeight="1">
      <c r="B23" s="42"/>
      <c r="C23" s="43"/>
      <c r="D23" s="43"/>
      <c r="E23" s="36" t="s">
        <v>36</v>
      </c>
      <c r="F23" s="43"/>
      <c r="G23" s="43"/>
      <c r="H23" s="43"/>
      <c r="I23" s="129" t="s">
        <v>31</v>
      </c>
      <c r="J23" s="36" t="s">
        <v>21</v>
      </c>
      <c r="K23" s="46"/>
    </row>
    <row r="24" spans="2:11" s="1" customFormat="1" ht="6.95" customHeight="1">
      <c r="B24" s="42"/>
      <c r="C24" s="43"/>
      <c r="D24" s="43"/>
      <c r="E24" s="43"/>
      <c r="F24" s="43"/>
      <c r="G24" s="43"/>
      <c r="H24" s="43"/>
      <c r="I24" s="128"/>
      <c r="J24" s="43"/>
      <c r="K24" s="46"/>
    </row>
    <row r="25" spans="2:11" s="1" customFormat="1" ht="14.45" customHeight="1">
      <c r="B25" s="42"/>
      <c r="C25" s="43"/>
      <c r="D25" s="38" t="s">
        <v>38</v>
      </c>
      <c r="E25" s="43"/>
      <c r="F25" s="43"/>
      <c r="G25" s="43"/>
      <c r="H25" s="43"/>
      <c r="I25" s="128"/>
      <c r="J25" s="43"/>
      <c r="K25" s="46"/>
    </row>
    <row r="26" spans="2:11" s="7" customFormat="1" ht="77.25" customHeight="1">
      <c r="B26" s="131"/>
      <c r="C26" s="132"/>
      <c r="D26" s="132"/>
      <c r="E26" s="384" t="s">
        <v>5227</v>
      </c>
      <c r="F26" s="384"/>
      <c r="G26" s="384"/>
      <c r="H26" s="384"/>
      <c r="I26" s="133"/>
      <c r="J26" s="132"/>
      <c r="K26" s="134"/>
    </row>
    <row r="27" spans="2:11" s="1" customFormat="1" ht="6.95" customHeight="1">
      <c r="B27" s="42"/>
      <c r="C27" s="43"/>
      <c r="D27" s="43"/>
      <c r="E27" s="43"/>
      <c r="F27" s="43"/>
      <c r="G27" s="43"/>
      <c r="H27" s="43"/>
      <c r="I27" s="128"/>
      <c r="J27" s="43"/>
      <c r="K27" s="46"/>
    </row>
    <row r="28" spans="2:11" s="1" customFormat="1" ht="6.95" customHeight="1">
      <c r="B28" s="42"/>
      <c r="C28" s="43"/>
      <c r="D28" s="86"/>
      <c r="E28" s="86"/>
      <c r="F28" s="86"/>
      <c r="G28" s="86"/>
      <c r="H28" s="86"/>
      <c r="I28" s="135"/>
      <c r="J28" s="86"/>
      <c r="K28" s="136"/>
    </row>
    <row r="29" spans="2:11" s="1" customFormat="1" ht="25.35" customHeight="1">
      <c r="B29" s="42"/>
      <c r="C29" s="43"/>
      <c r="D29" s="137" t="s">
        <v>40</v>
      </c>
      <c r="E29" s="43"/>
      <c r="F29" s="43"/>
      <c r="G29" s="43"/>
      <c r="H29" s="43"/>
      <c r="I29" s="128"/>
      <c r="J29" s="138">
        <f>ROUND(J85,2)</f>
        <v>0</v>
      </c>
      <c r="K29" s="46"/>
    </row>
    <row r="30" spans="2:11" s="1" customFormat="1" ht="6.95" customHeight="1">
      <c r="B30" s="42"/>
      <c r="C30" s="43"/>
      <c r="D30" s="86"/>
      <c r="E30" s="86"/>
      <c r="F30" s="86"/>
      <c r="G30" s="86"/>
      <c r="H30" s="86"/>
      <c r="I30" s="135"/>
      <c r="J30" s="86"/>
      <c r="K30" s="136"/>
    </row>
    <row r="31" spans="2:11" s="1" customFormat="1" ht="14.45" customHeight="1">
      <c r="B31" s="42"/>
      <c r="C31" s="43"/>
      <c r="D31" s="43"/>
      <c r="E31" s="43"/>
      <c r="F31" s="47" t="s">
        <v>42</v>
      </c>
      <c r="G31" s="43"/>
      <c r="H31" s="43"/>
      <c r="I31" s="139" t="s">
        <v>41</v>
      </c>
      <c r="J31" s="47" t="s">
        <v>43</v>
      </c>
      <c r="K31" s="46"/>
    </row>
    <row r="32" spans="2:11" s="1" customFormat="1" ht="14.45" customHeight="1">
      <c r="B32" s="42"/>
      <c r="C32" s="43"/>
      <c r="D32" s="50" t="s">
        <v>44</v>
      </c>
      <c r="E32" s="50" t="s">
        <v>45</v>
      </c>
      <c r="F32" s="140">
        <f>ROUND(SUM(BE85:BE177), 2)</f>
        <v>0</v>
      </c>
      <c r="G32" s="43"/>
      <c r="H32" s="43"/>
      <c r="I32" s="141">
        <v>0.21</v>
      </c>
      <c r="J32" s="140">
        <f>ROUND(ROUND((SUM(BE85:BE177)), 2)*I32, 2)</f>
        <v>0</v>
      </c>
      <c r="K32" s="46"/>
    </row>
    <row r="33" spans="2:11" s="1" customFormat="1" ht="14.45" customHeight="1">
      <c r="B33" s="42"/>
      <c r="C33" s="43"/>
      <c r="D33" s="43"/>
      <c r="E33" s="50" t="s">
        <v>46</v>
      </c>
      <c r="F33" s="140">
        <f>ROUND(SUM(BF85:BF177), 2)</f>
        <v>0</v>
      </c>
      <c r="G33" s="43"/>
      <c r="H33" s="43"/>
      <c r="I33" s="141">
        <v>0.15</v>
      </c>
      <c r="J33" s="140">
        <f>ROUND(ROUND((SUM(BF85:BF177)), 2)*I33, 2)</f>
        <v>0</v>
      </c>
      <c r="K33" s="46"/>
    </row>
    <row r="34" spans="2:11" s="1" customFormat="1" ht="14.45" hidden="1" customHeight="1">
      <c r="B34" s="42"/>
      <c r="C34" s="43"/>
      <c r="D34" s="43"/>
      <c r="E34" s="50" t="s">
        <v>47</v>
      </c>
      <c r="F34" s="140">
        <f>ROUND(SUM(BG85:BG177), 2)</f>
        <v>0</v>
      </c>
      <c r="G34" s="43"/>
      <c r="H34" s="43"/>
      <c r="I34" s="141">
        <v>0.21</v>
      </c>
      <c r="J34" s="140">
        <v>0</v>
      </c>
      <c r="K34" s="46"/>
    </row>
    <row r="35" spans="2:11" s="1" customFormat="1" ht="14.45" hidden="1" customHeight="1">
      <c r="B35" s="42"/>
      <c r="C35" s="43"/>
      <c r="D35" s="43"/>
      <c r="E35" s="50" t="s">
        <v>48</v>
      </c>
      <c r="F35" s="140">
        <f>ROUND(SUM(BH85:BH177), 2)</f>
        <v>0</v>
      </c>
      <c r="G35" s="43"/>
      <c r="H35" s="43"/>
      <c r="I35" s="141">
        <v>0.15</v>
      </c>
      <c r="J35" s="140">
        <v>0</v>
      </c>
      <c r="K35" s="46"/>
    </row>
    <row r="36" spans="2:11" s="1" customFormat="1" ht="14.45" hidden="1" customHeight="1">
      <c r="B36" s="42"/>
      <c r="C36" s="43"/>
      <c r="D36" s="43"/>
      <c r="E36" s="50" t="s">
        <v>49</v>
      </c>
      <c r="F36" s="140">
        <f>ROUND(SUM(BI85:BI177), 2)</f>
        <v>0</v>
      </c>
      <c r="G36" s="43"/>
      <c r="H36" s="43"/>
      <c r="I36" s="141">
        <v>0</v>
      </c>
      <c r="J36" s="140">
        <v>0</v>
      </c>
      <c r="K36" s="46"/>
    </row>
    <row r="37" spans="2:11" s="1" customFormat="1" ht="6.95" customHeight="1">
      <c r="B37" s="42"/>
      <c r="C37" s="43"/>
      <c r="D37" s="43"/>
      <c r="E37" s="43"/>
      <c r="F37" s="43"/>
      <c r="G37" s="43"/>
      <c r="H37" s="43"/>
      <c r="I37" s="128"/>
      <c r="J37" s="43"/>
      <c r="K37" s="46"/>
    </row>
    <row r="38" spans="2:11" s="1" customFormat="1" ht="25.35" customHeight="1">
      <c r="B38" s="42"/>
      <c r="C38" s="142"/>
      <c r="D38" s="143" t="s">
        <v>50</v>
      </c>
      <c r="E38" s="80"/>
      <c r="F38" s="80"/>
      <c r="G38" s="144" t="s">
        <v>51</v>
      </c>
      <c r="H38" s="145" t="s">
        <v>52</v>
      </c>
      <c r="I38" s="146"/>
      <c r="J38" s="147">
        <f>SUM(J29:J36)</f>
        <v>0</v>
      </c>
      <c r="K38" s="148"/>
    </row>
    <row r="39" spans="2:11" s="1" customFormat="1" ht="14.45" customHeight="1">
      <c r="B39" s="57"/>
      <c r="C39" s="58"/>
      <c r="D39" s="58"/>
      <c r="E39" s="58"/>
      <c r="F39" s="58"/>
      <c r="G39" s="58"/>
      <c r="H39" s="58"/>
      <c r="I39" s="149"/>
      <c r="J39" s="58"/>
      <c r="K39" s="59"/>
    </row>
    <row r="43" spans="2:11" s="1" customFormat="1" ht="6.95" customHeight="1">
      <c r="B43" s="150"/>
      <c r="C43" s="151"/>
      <c r="D43" s="151"/>
      <c r="E43" s="151"/>
      <c r="F43" s="151"/>
      <c r="G43" s="151"/>
      <c r="H43" s="151"/>
      <c r="I43" s="152"/>
      <c r="J43" s="151"/>
      <c r="K43" s="153"/>
    </row>
    <row r="44" spans="2:11" s="1" customFormat="1" ht="36.950000000000003" customHeight="1">
      <c r="B44" s="42"/>
      <c r="C44" s="31" t="s">
        <v>280</v>
      </c>
      <c r="D44" s="43"/>
      <c r="E44" s="43"/>
      <c r="F44" s="43"/>
      <c r="G44" s="43"/>
      <c r="H44" s="43"/>
      <c r="I44" s="128"/>
      <c r="J44" s="43"/>
      <c r="K44" s="46"/>
    </row>
    <row r="45" spans="2:11" s="1" customFormat="1" ht="6.95" customHeight="1">
      <c r="B45" s="42"/>
      <c r="C45" s="43"/>
      <c r="D45" s="43"/>
      <c r="E45" s="43"/>
      <c r="F45" s="43"/>
      <c r="G45" s="43"/>
      <c r="H45" s="43"/>
      <c r="I45" s="128"/>
      <c r="J45" s="43"/>
      <c r="K45" s="46"/>
    </row>
    <row r="46" spans="2:11" s="1" customFormat="1" ht="14.45" customHeight="1">
      <c r="B46" s="42"/>
      <c r="C46" s="38" t="s">
        <v>18</v>
      </c>
      <c r="D46" s="43"/>
      <c r="E46" s="43"/>
      <c r="F46" s="43"/>
      <c r="G46" s="43"/>
      <c r="H46" s="43"/>
      <c r="I46" s="128"/>
      <c r="J46" s="43"/>
      <c r="K46" s="46"/>
    </row>
    <row r="47" spans="2:11" s="1" customFormat="1" ht="22.5" customHeight="1">
      <c r="B47" s="42"/>
      <c r="C47" s="43"/>
      <c r="D47" s="43"/>
      <c r="E47" s="420" t="str">
        <f>E7</f>
        <v>Národní telemedicínské centrum</v>
      </c>
      <c r="F47" s="421"/>
      <c r="G47" s="421"/>
      <c r="H47" s="421"/>
      <c r="I47" s="128"/>
      <c r="J47" s="43"/>
      <c r="K47" s="46"/>
    </row>
    <row r="48" spans="2:11">
      <c r="B48" s="29"/>
      <c r="C48" s="38" t="s">
        <v>278</v>
      </c>
      <c r="D48" s="30"/>
      <c r="E48" s="30"/>
      <c r="F48" s="30"/>
      <c r="G48" s="30"/>
      <c r="H48" s="30"/>
      <c r="I48" s="127"/>
      <c r="J48" s="30"/>
      <c r="K48" s="32"/>
    </row>
    <row r="49" spans="2:47" s="1" customFormat="1" ht="22.5" customHeight="1">
      <c r="B49" s="42"/>
      <c r="C49" s="43"/>
      <c r="D49" s="43"/>
      <c r="E49" s="420" t="s">
        <v>5225</v>
      </c>
      <c r="F49" s="423"/>
      <c r="G49" s="423"/>
      <c r="H49" s="423"/>
      <c r="I49" s="128"/>
      <c r="J49" s="43"/>
      <c r="K49" s="46"/>
    </row>
    <row r="50" spans="2:47" s="1" customFormat="1" ht="14.45" customHeight="1">
      <c r="B50" s="42"/>
      <c r="C50" s="38" t="s">
        <v>425</v>
      </c>
      <c r="D50" s="43"/>
      <c r="E50" s="43"/>
      <c r="F50" s="43"/>
      <c r="G50" s="43"/>
      <c r="H50" s="43"/>
      <c r="I50" s="128"/>
      <c r="J50" s="43"/>
      <c r="K50" s="46"/>
    </row>
    <row r="51" spans="2:47" s="1" customFormat="1" ht="23.25" customHeight="1">
      <c r="B51" s="42"/>
      <c r="C51" s="43"/>
      <c r="D51" s="43"/>
      <c r="E51" s="422" t="str">
        <f>E11</f>
        <v>004 - Konstrukce klempířské</v>
      </c>
      <c r="F51" s="423"/>
      <c r="G51" s="423"/>
      <c r="H51" s="423"/>
      <c r="I51" s="128"/>
      <c r="J51" s="43"/>
      <c r="K51" s="46"/>
    </row>
    <row r="52" spans="2:47" s="1" customFormat="1" ht="6.95" customHeight="1">
      <c r="B52" s="42"/>
      <c r="C52" s="43"/>
      <c r="D52" s="43"/>
      <c r="E52" s="43"/>
      <c r="F52" s="43"/>
      <c r="G52" s="43"/>
      <c r="H52" s="43"/>
      <c r="I52" s="128"/>
      <c r="J52" s="43"/>
      <c r="K52" s="46"/>
    </row>
    <row r="53" spans="2:47" s="1" customFormat="1" ht="18" customHeight="1">
      <c r="B53" s="42"/>
      <c r="C53" s="38" t="s">
        <v>23</v>
      </c>
      <c r="D53" s="43"/>
      <c r="E53" s="43"/>
      <c r="F53" s="36" t="str">
        <f>F14</f>
        <v>FN Olomouc</v>
      </c>
      <c r="G53" s="43"/>
      <c r="H53" s="43"/>
      <c r="I53" s="129" t="s">
        <v>25</v>
      </c>
      <c r="J53" s="130" t="str">
        <f>IF(J14="","",J14)</f>
        <v>26.1.2017</v>
      </c>
      <c r="K53" s="46"/>
    </row>
    <row r="54" spans="2:47" s="1" customFormat="1" ht="6.95" customHeight="1">
      <c r="B54" s="42"/>
      <c r="C54" s="43"/>
      <c r="D54" s="43"/>
      <c r="E54" s="43"/>
      <c r="F54" s="43"/>
      <c r="G54" s="43"/>
      <c r="H54" s="43"/>
      <c r="I54" s="128"/>
      <c r="J54" s="43"/>
      <c r="K54" s="46"/>
    </row>
    <row r="55" spans="2:47" s="1" customFormat="1">
      <c r="B55" s="42"/>
      <c r="C55" s="38" t="s">
        <v>27</v>
      </c>
      <c r="D55" s="43"/>
      <c r="E55" s="43"/>
      <c r="F55" s="36" t="str">
        <f>E17</f>
        <v>SPS Projekt s. r.o., Za Návsí 1670/9, Praha 10</v>
      </c>
      <c r="G55" s="43"/>
      <c r="H55" s="43"/>
      <c r="I55" s="129" t="s">
        <v>34</v>
      </c>
      <c r="J55" s="36" t="str">
        <f>E23</f>
        <v>OK Plan Architects s.r.o., Na Závodí 631, Humpolec</v>
      </c>
      <c r="K55" s="46"/>
    </row>
    <row r="56" spans="2:47" s="1" customFormat="1" ht="14.45" customHeight="1">
      <c r="B56" s="42"/>
      <c r="C56" s="38" t="s">
        <v>32</v>
      </c>
      <c r="D56" s="43"/>
      <c r="E56" s="43"/>
      <c r="F56" s="36" t="str">
        <f>IF(E20="","",E20)</f>
        <v/>
      </c>
      <c r="G56" s="43"/>
      <c r="H56" s="43"/>
      <c r="I56" s="128"/>
      <c r="J56" s="43"/>
      <c r="K56" s="46"/>
    </row>
    <row r="57" spans="2:47" s="1" customFormat="1" ht="10.35" customHeight="1">
      <c r="B57" s="42"/>
      <c r="C57" s="43"/>
      <c r="D57" s="43"/>
      <c r="E57" s="43"/>
      <c r="F57" s="43"/>
      <c r="G57" s="43"/>
      <c r="H57" s="43"/>
      <c r="I57" s="128"/>
      <c r="J57" s="43"/>
      <c r="K57" s="46"/>
    </row>
    <row r="58" spans="2:47" s="1" customFormat="1" ht="29.25" customHeight="1">
      <c r="B58" s="42"/>
      <c r="C58" s="154" t="s">
        <v>281</v>
      </c>
      <c r="D58" s="142"/>
      <c r="E58" s="142"/>
      <c r="F58" s="142"/>
      <c r="G58" s="142"/>
      <c r="H58" s="142"/>
      <c r="I58" s="155"/>
      <c r="J58" s="156" t="s">
        <v>282</v>
      </c>
      <c r="K58" s="157"/>
    </row>
    <row r="59" spans="2:47" s="1" customFormat="1" ht="10.35" customHeight="1">
      <c r="B59" s="42"/>
      <c r="C59" s="43"/>
      <c r="D59" s="43"/>
      <c r="E59" s="43"/>
      <c r="F59" s="43"/>
      <c r="G59" s="43"/>
      <c r="H59" s="43"/>
      <c r="I59" s="128"/>
      <c r="J59" s="43"/>
      <c r="K59" s="46"/>
    </row>
    <row r="60" spans="2:47" s="1" customFormat="1" ht="29.25" customHeight="1">
      <c r="B60" s="42"/>
      <c r="C60" s="158" t="s">
        <v>283</v>
      </c>
      <c r="D60" s="43"/>
      <c r="E60" s="43"/>
      <c r="F60" s="43"/>
      <c r="G60" s="43"/>
      <c r="H60" s="43"/>
      <c r="I60" s="128"/>
      <c r="J60" s="138">
        <f>J85</f>
        <v>0</v>
      </c>
      <c r="K60" s="46"/>
      <c r="AU60" s="25" t="s">
        <v>284</v>
      </c>
    </row>
    <row r="61" spans="2:47" s="8" customFormat="1" ht="24.95" customHeight="1">
      <c r="B61" s="159"/>
      <c r="C61" s="160"/>
      <c r="D61" s="161" t="s">
        <v>5228</v>
      </c>
      <c r="E61" s="162"/>
      <c r="F61" s="162"/>
      <c r="G61" s="162"/>
      <c r="H61" s="162"/>
      <c r="I61" s="163"/>
      <c r="J61" s="164">
        <f>J86</f>
        <v>0</v>
      </c>
      <c r="K61" s="165"/>
    </row>
    <row r="62" spans="2:47" s="9" customFormat="1" ht="19.899999999999999" customHeight="1">
      <c r="B62" s="166"/>
      <c r="C62" s="167"/>
      <c r="D62" s="168" t="s">
        <v>5229</v>
      </c>
      <c r="E62" s="169"/>
      <c r="F62" s="169"/>
      <c r="G62" s="169"/>
      <c r="H62" s="169"/>
      <c r="I62" s="170"/>
      <c r="J62" s="171">
        <f>J162</f>
        <v>0</v>
      </c>
      <c r="K62" s="172"/>
    </row>
    <row r="63" spans="2:47" s="9" customFormat="1" ht="19.899999999999999" customHeight="1">
      <c r="B63" s="166"/>
      <c r="C63" s="167"/>
      <c r="D63" s="168" t="s">
        <v>5230</v>
      </c>
      <c r="E63" s="169"/>
      <c r="F63" s="169"/>
      <c r="G63" s="169"/>
      <c r="H63" s="169"/>
      <c r="I63" s="170"/>
      <c r="J63" s="171">
        <f>J171</f>
        <v>0</v>
      </c>
      <c r="K63" s="172"/>
    </row>
    <row r="64" spans="2:47" s="1" customFormat="1" ht="21.75" customHeight="1">
      <c r="B64" s="42"/>
      <c r="C64" s="43"/>
      <c r="D64" s="43"/>
      <c r="E64" s="43"/>
      <c r="F64" s="43"/>
      <c r="G64" s="43"/>
      <c r="H64" s="43"/>
      <c r="I64" s="128"/>
      <c r="J64" s="43"/>
      <c r="K64" s="46"/>
    </row>
    <row r="65" spans="2:12" s="1" customFormat="1" ht="6.95" customHeight="1">
      <c r="B65" s="57"/>
      <c r="C65" s="58"/>
      <c r="D65" s="58"/>
      <c r="E65" s="58"/>
      <c r="F65" s="58"/>
      <c r="G65" s="58"/>
      <c r="H65" s="58"/>
      <c r="I65" s="149"/>
      <c r="J65" s="58"/>
      <c r="K65" s="59"/>
    </row>
    <row r="69" spans="2:12" s="1" customFormat="1" ht="6.95" customHeight="1">
      <c r="B69" s="60"/>
      <c r="C69" s="61"/>
      <c r="D69" s="61"/>
      <c r="E69" s="61"/>
      <c r="F69" s="61"/>
      <c r="G69" s="61"/>
      <c r="H69" s="61"/>
      <c r="I69" s="152"/>
      <c r="J69" s="61"/>
      <c r="K69" s="61"/>
      <c r="L69" s="62"/>
    </row>
    <row r="70" spans="2:12" s="1" customFormat="1" ht="36.950000000000003" customHeight="1">
      <c r="B70" s="42"/>
      <c r="C70" s="63" t="s">
        <v>292</v>
      </c>
      <c r="D70" s="64"/>
      <c r="E70" s="64"/>
      <c r="F70" s="64"/>
      <c r="G70" s="64"/>
      <c r="H70" s="64"/>
      <c r="I70" s="173"/>
      <c r="J70" s="64"/>
      <c r="K70" s="64"/>
      <c r="L70" s="62"/>
    </row>
    <row r="71" spans="2:12" s="1" customFormat="1" ht="6.95" customHeight="1">
      <c r="B71" s="42"/>
      <c r="C71" s="64"/>
      <c r="D71" s="64"/>
      <c r="E71" s="64"/>
      <c r="F71" s="64"/>
      <c r="G71" s="64"/>
      <c r="H71" s="64"/>
      <c r="I71" s="173"/>
      <c r="J71" s="64"/>
      <c r="K71" s="64"/>
      <c r="L71" s="62"/>
    </row>
    <row r="72" spans="2:12" s="1" customFormat="1" ht="14.45" customHeight="1">
      <c r="B72" s="42"/>
      <c r="C72" s="66" t="s">
        <v>18</v>
      </c>
      <c r="D72" s="64"/>
      <c r="E72" s="64"/>
      <c r="F72" s="64"/>
      <c r="G72" s="64"/>
      <c r="H72" s="64"/>
      <c r="I72" s="173"/>
      <c r="J72" s="64"/>
      <c r="K72" s="64"/>
      <c r="L72" s="62"/>
    </row>
    <row r="73" spans="2:12" s="1" customFormat="1" ht="22.5" customHeight="1">
      <c r="B73" s="42"/>
      <c r="C73" s="64"/>
      <c r="D73" s="64"/>
      <c r="E73" s="424" t="str">
        <f>E7</f>
        <v>Národní telemedicínské centrum</v>
      </c>
      <c r="F73" s="425"/>
      <c r="G73" s="425"/>
      <c r="H73" s="425"/>
      <c r="I73" s="173"/>
      <c r="J73" s="64"/>
      <c r="K73" s="64"/>
      <c r="L73" s="62"/>
    </row>
    <row r="74" spans="2:12">
      <c r="B74" s="29"/>
      <c r="C74" s="66" t="s">
        <v>278</v>
      </c>
      <c r="D74" s="219"/>
      <c r="E74" s="219"/>
      <c r="F74" s="219"/>
      <c r="G74" s="219"/>
      <c r="H74" s="219"/>
      <c r="J74" s="219"/>
      <c r="K74" s="219"/>
      <c r="L74" s="220"/>
    </row>
    <row r="75" spans="2:12" s="1" customFormat="1" ht="22.5" customHeight="1">
      <c r="B75" s="42"/>
      <c r="C75" s="64"/>
      <c r="D75" s="64"/>
      <c r="E75" s="424" t="s">
        <v>5225</v>
      </c>
      <c r="F75" s="426"/>
      <c r="G75" s="426"/>
      <c r="H75" s="426"/>
      <c r="I75" s="173"/>
      <c r="J75" s="64"/>
      <c r="K75" s="64"/>
      <c r="L75" s="62"/>
    </row>
    <row r="76" spans="2:12" s="1" customFormat="1" ht="14.45" customHeight="1">
      <c r="B76" s="42"/>
      <c r="C76" s="66" t="s">
        <v>425</v>
      </c>
      <c r="D76" s="64"/>
      <c r="E76" s="64"/>
      <c r="F76" s="64"/>
      <c r="G76" s="64"/>
      <c r="H76" s="64"/>
      <c r="I76" s="173"/>
      <c r="J76" s="64"/>
      <c r="K76" s="64"/>
      <c r="L76" s="62"/>
    </row>
    <row r="77" spans="2:12" s="1" customFormat="1" ht="23.25" customHeight="1">
      <c r="B77" s="42"/>
      <c r="C77" s="64"/>
      <c r="D77" s="64"/>
      <c r="E77" s="395" t="str">
        <f>E11</f>
        <v>004 - Konstrukce klempířské</v>
      </c>
      <c r="F77" s="426"/>
      <c r="G77" s="426"/>
      <c r="H77" s="426"/>
      <c r="I77" s="173"/>
      <c r="J77" s="64"/>
      <c r="K77" s="64"/>
      <c r="L77" s="62"/>
    </row>
    <row r="78" spans="2:12" s="1" customFormat="1" ht="6.95" customHeight="1">
      <c r="B78" s="42"/>
      <c r="C78" s="64"/>
      <c r="D78" s="64"/>
      <c r="E78" s="64"/>
      <c r="F78" s="64"/>
      <c r="G78" s="64"/>
      <c r="H78" s="64"/>
      <c r="I78" s="173"/>
      <c r="J78" s="64"/>
      <c r="K78" s="64"/>
      <c r="L78" s="62"/>
    </row>
    <row r="79" spans="2:12" s="1" customFormat="1" ht="18" customHeight="1">
      <c r="B79" s="42"/>
      <c r="C79" s="66" t="s">
        <v>23</v>
      </c>
      <c r="D79" s="64"/>
      <c r="E79" s="64"/>
      <c r="F79" s="174" t="str">
        <f>F14</f>
        <v>FN Olomouc</v>
      </c>
      <c r="G79" s="64"/>
      <c r="H79" s="64"/>
      <c r="I79" s="175" t="s">
        <v>25</v>
      </c>
      <c r="J79" s="74" t="str">
        <f>IF(J14="","",J14)</f>
        <v>26.1.2017</v>
      </c>
      <c r="K79" s="64"/>
      <c r="L79" s="62"/>
    </row>
    <row r="80" spans="2:12" s="1" customFormat="1" ht="6.95" customHeight="1">
      <c r="B80" s="42"/>
      <c r="C80" s="64"/>
      <c r="D80" s="64"/>
      <c r="E80" s="64"/>
      <c r="F80" s="64"/>
      <c r="G80" s="64"/>
      <c r="H80" s="64"/>
      <c r="I80" s="173"/>
      <c r="J80" s="64"/>
      <c r="K80" s="64"/>
      <c r="L80" s="62"/>
    </row>
    <row r="81" spans="2:65" s="1" customFormat="1">
      <c r="B81" s="42"/>
      <c r="C81" s="66" t="s">
        <v>27</v>
      </c>
      <c r="D81" s="64"/>
      <c r="E81" s="64"/>
      <c r="F81" s="174" t="str">
        <f>E17</f>
        <v>SPS Projekt s. r.o., Za Návsí 1670/9, Praha 10</v>
      </c>
      <c r="G81" s="64"/>
      <c r="H81" s="64"/>
      <c r="I81" s="175" t="s">
        <v>34</v>
      </c>
      <c r="J81" s="174" t="str">
        <f>E23</f>
        <v>OK Plan Architects s.r.o., Na Závodí 631, Humpolec</v>
      </c>
      <c r="K81" s="64"/>
      <c r="L81" s="62"/>
    </row>
    <row r="82" spans="2:65" s="1" customFormat="1" ht="14.45" customHeight="1">
      <c r="B82" s="42"/>
      <c r="C82" s="66" t="s">
        <v>32</v>
      </c>
      <c r="D82" s="64"/>
      <c r="E82" s="64"/>
      <c r="F82" s="174" t="str">
        <f>IF(E20="","",E20)</f>
        <v/>
      </c>
      <c r="G82" s="64"/>
      <c r="H82" s="64"/>
      <c r="I82" s="173"/>
      <c r="J82" s="64"/>
      <c r="K82" s="64"/>
      <c r="L82" s="62"/>
    </row>
    <row r="83" spans="2:65" s="1" customFormat="1" ht="10.35" customHeight="1">
      <c r="B83" s="42"/>
      <c r="C83" s="64"/>
      <c r="D83" s="64"/>
      <c r="E83" s="64"/>
      <c r="F83" s="64"/>
      <c r="G83" s="64"/>
      <c r="H83" s="64"/>
      <c r="I83" s="173"/>
      <c r="J83" s="64"/>
      <c r="K83" s="64"/>
      <c r="L83" s="62"/>
    </row>
    <row r="84" spans="2:65" s="10" customFormat="1" ht="29.25" customHeight="1">
      <c r="B84" s="176"/>
      <c r="C84" s="177" t="s">
        <v>293</v>
      </c>
      <c r="D84" s="178" t="s">
        <v>59</v>
      </c>
      <c r="E84" s="178" t="s">
        <v>55</v>
      </c>
      <c r="F84" s="178" t="s">
        <v>294</v>
      </c>
      <c r="G84" s="178" t="s">
        <v>295</v>
      </c>
      <c r="H84" s="178" t="s">
        <v>296</v>
      </c>
      <c r="I84" s="179" t="s">
        <v>297</v>
      </c>
      <c r="J84" s="178" t="s">
        <v>282</v>
      </c>
      <c r="K84" s="180" t="s">
        <v>298</v>
      </c>
      <c r="L84" s="181"/>
      <c r="M84" s="82" t="s">
        <v>299</v>
      </c>
      <c r="N84" s="83" t="s">
        <v>44</v>
      </c>
      <c r="O84" s="83" t="s">
        <v>300</v>
      </c>
      <c r="P84" s="83" t="s">
        <v>301</v>
      </c>
      <c r="Q84" s="83" t="s">
        <v>302</v>
      </c>
      <c r="R84" s="83" t="s">
        <v>303</v>
      </c>
      <c r="S84" s="83" t="s">
        <v>304</v>
      </c>
      <c r="T84" s="84" t="s">
        <v>305</v>
      </c>
    </row>
    <row r="85" spans="2:65" s="1" customFormat="1" ht="29.25" customHeight="1">
      <c r="B85" s="42"/>
      <c r="C85" s="88" t="s">
        <v>283</v>
      </c>
      <c r="D85" s="64"/>
      <c r="E85" s="64"/>
      <c r="F85" s="64"/>
      <c r="G85" s="64"/>
      <c r="H85" s="64"/>
      <c r="I85" s="173"/>
      <c r="J85" s="182">
        <f>BK85</f>
        <v>0</v>
      </c>
      <c r="K85" s="64"/>
      <c r="L85" s="62"/>
      <c r="M85" s="85"/>
      <c r="N85" s="86"/>
      <c r="O85" s="86"/>
      <c r="P85" s="183">
        <f>P86</f>
        <v>0</v>
      </c>
      <c r="Q85" s="86"/>
      <c r="R85" s="183">
        <f>R86</f>
        <v>0</v>
      </c>
      <c r="S85" s="86"/>
      <c r="T85" s="184">
        <f>T86</f>
        <v>0</v>
      </c>
      <c r="AT85" s="25" t="s">
        <v>73</v>
      </c>
      <c r="AU85" s="25" t="s">
        <v>284</v>
      </c>
      <c r="BK85" s="185">
        <f>BK86</f>
        <v>0</v>
      </c>
    </row>
    <row r="86" spans="2:65" s="11" customFormat="1" ht="37.35" customHeight="1">
      <c r="B86" s="186"/>
      <c r="C86" s="187"/>
      <c r="D86" s="200" t="s">
        <v>73</v>
      </c>
      <c r="E86" s="296" t="s">
        <v>5231</v>
      </c>
      <c r="F86" s="296" t="s">
        <v>156</v>
      </c>
      <c r="G86" s="187"/>
      <c r="H86" s="187"/>
      <c r="I86" s="190"/>
      <c r="J86" s="297">
        <f>BK86</f>
        <v>0</v>
      </c>
      <c r="K86" s="187"/>
      <c r="L86" s="192"/>
      <c r="M86" s="193"/>
      <c r="N86" s="194"/>
      <c r="O86" s="194"/>
      <c r="P86" s="195">
        <f>P87+SUM(P88:P162)+P171</f>
        <v>0</v>
      </c>
      <c r="Q86" s="194"/>
      <c r="R86" s="195">
        <f>R87+SUM(R88:R162)+R171</f>
        <v>0</v>
      </c>
      <c r="S86" s="194"/>
      <c r="T86" s="196">
        <f>T87+SUM(T88:T162)+T171</f>
        <v>0</v>
      </c>
      <c r="AR86" s="197" t="s">
        <v>84</v>
      </c>
      <c r="AT86" s="198" t="s">
        <v>73</v>
      </c>
      <c r="AU86" s="198" t="s">
        <v>74</v>
      </c>
      <c r="AY86" s="197" t="s">
        <v>308</v>
      </c>
      <c r="BK86" s="199">
        <f>BK87+SUM(BK88:BK162)+BK171</f>
        <v>0</v>
      </c>
    </row>
    <row r="87" spans="2:65" s="1" customFormat="1" ht="31.5" customHeight="1">
      <c r="B87" s="42"/>
      <c r="C87" s="203" t="s">
        <v>82</v>
      </c>
      <c r="D87" s="203" t="s">
        <v>311</v>
      </c>
      <c r="E87" s="204" t="s">
        <v>5232</v>
      </c>
      <c r="F87" s="205" t="s">
        <v>5233</v>
      </c>
      <c r="G87" s="206" t="s">
        <v>21</v>
      </c>
      <c r="H87" s="207">
        <v>0</v>
      </c>
      <c r="I87" s="208"/>
      <c r="J87" s="209">
        <f>ROUND(I87*H87,2)</f>
        <v>0</v>
      </c>
      <c r="K87" s="205" t="s">
        <v>21</v>
      </c>
      <c r="L87" s="62"/>
      <c r="M87" s="210" t="s">
        <v>21</v>
      </c>
      <c r="N87" s="211" t="s">
        <v>45</v>
      </c>
      <c r="O87" s="43"/>
      <c r="P87" s="212">
        <f>O87*H87</f>
        <v>0</v>
      </c>
      <c r="Q87" s="212">
        <v>0</v>
      </c>
      <c r="R87" s="212">
        <f>Q87*H87</f>
        <v>0</v>
      </c>
      <c r="S87" s="212">
        <v>0</v>
      </c>
      <c r="T87" s="213">
        <f>S87*H87</f>
        <v>0</v>
      </c>
      <c r="AR87" s="25" t="s">
        <v>375</v>
      </c>
      <c r="AT87" s="25" t="s">
        <v>311</v>
      </c>
      <c r="AU87" s="25" t="s">
        <v>82</v>
      </c>
      <c r="AY87" s="25" t="s">
        <v>308</v>
      </c>
      <c r="BE87" s="214">
        <f>IF(N87="základní",J87,0)</f>
        <v>0</v>
      </c>
      <c r="BF87" s="214">
        <f>IF(N87="snížená",J87,0)</f>
        <v>0</v>
      </c>
      <c r="BG87" s="214">
        <f>IF(N87="zákl. přenesená",J87,0)</f>
        <v>0</v>
      </c>
      <c r="BH87" s="214">
        <f>IF(N87="sníž. přenesená",J87,0)</f>
        <v>0</v>
      </c>
      <c r="BI87" s="214">
        <f>IF(N87="nulová",J87,0)</f>
        <v>0</v>
      </c>
      <c r="BJ87" s="25" t="s">
        <v>82</v>
      </c>
      <c r="BK87" s="214">
        <f>ROUND(I87*H87,2)</f>
        <v>0</v>
      </c>
      <c r="BL87" s="25" t="s">
        <v>375</v>
      </c>
      <c r="BM87" s="25" t="s">
        <v>5234</v>
      </c>
    </row>
    <row r="88" spans="2:65" s="1" customFormat="1" ht="31.5" customHeight="1">
      <c r="B88" s="42"/>
      <c r="C88" s="203" t="s">
        <v>84</v>
      </c>
      <c r="D88" s="203" t="s">
        <v>311</v>
      </c>
      <c r="E88" s="204" t="s">
        <v>5235</v>
      </c>
      <c r="F88" s="205" t="s">
        <v>5236</v>
      </c>
      <c r="G88" s="206" t="s">
        <v>538</v>
      </c>
      <c r="H88" s="207">
        <v>0</v>
      </c>
      <c r="I88" s="208"/>
      <c r="J88" s="209">
        <f>ROUND(I88*H88,2)</f>
        <v>0</v>
      </c>
      <c r="K88" s="205" t="s">
        <v>21</v>
      </c>
      <c r="L88" s="62"/>
      <c r="M88" s="210" t="s">
        <v>21</v>
      </c>
      <c r="N88" s="211" t="s">
        <v>45</v>
      </c>
      <c r="O88" s="43"/>
      <c r="P88" s="212">
        <f>O88*H88</f>
        <v>0</v>
      </c>
      <c r="Q88" s="212">
        <v>0</v>
      </c>
      <c r="R88" s="212">
        <f>Q88*H88</f>
        <v>0</v>
      </c>
      <c r="S88" s="212">
        <v>0</v>
      </c>
      <c r="T88" s="213">
        <f>S88*H88</f>
        <v>0</v>
      </c>
      <c r="AR88" s="25" t="s">
        <v>375</v>
      </c>
      <c r="AT88" s="25" t="s">
        <v>311</v>
      </c>
      <c r="AU88" s="25" t="s">
        <v>82</v>
      </c>
      <c r="AY88" s="25" t="s">
        <v>308</v>
      </c>
      <c r="BE88" s="214">
        <f>IF(N88="základní",J88,0)</f>
        <v>0</v>
      </c>
      <c r="BF88" s="214">
        <f>IF(N88="snížená",J88,0)</f>
        <v>0</v>
      </c>
      <c r="BG88" s="214">
        <f>IF(N88="zákl. přenesená",J88,0)</f>
        <v>0</v>
      </c>
      <c r="BH88" s="214">
        <f>IF(N88="sníž. přenesená",J88,0)</f>
        <v>0</v>
      </c>
      <c r="BI88" s="214">
        <f>IF(N88="nulová",J88,0)</f>
        <v>0</v>
      </c>
      <c r="BJ88" s="25" t="s">
        <v>82</v>
      </c>
      <c r="BK88" s="214">
        <f>ROUND(I88*H88,2)</f>
        <v>0</v>
      </c>
      <c r="BL88" s="25" t="s">
        <v>375</v>
      </c>
      <c r="BM88" s="25" t="s">
        <v>84</v>
      </c>
    </row>
    <row r="89" spans="2:65" s="1" customFormat="1" ht="27">
      <c r="B89" s="42"/>
      <c r="C89" s="64"/>
      <c r="D89" s="246" t="s">
        <v>1656</v>
      </c>
      <c r="E89" s="64"/>
      <c r="F89" s="290" t="s">
        <v>5237</v>
      </c>
      <c r="G89" s="64"/>
      <c r="H89" s="64"/>
      <c r="I89" s="173"/>
      <c r="J89" s="64"/>
      <c r="K89" s="64"/>
      <c r="L89" s="62"/>
      <c r="M89" s="291"/>
      <c r="N89" s="43"/>
      <c r="O89" s="43"/>
      <c r="P89" s="43"/>
      <c r="Q89" s="43"/>
      <c r="R89" s="43"/>
      <c r="S89" s="43"/>
      <c r="T89" s="79"/>
      <c r="AT89" s="25" t="s">
        <v>1656</v>
      </c>
      <c r="AU89" s="25" t="s">
        <v>82</v>
      </c>
    </row>
    <row r="90" spans="2:65" s="1" customFormat="1" ht="31.5" customHeight="1">
      <c r="B90" s="42"/>
      <c r="C90" s="203" t="s">
        <v>95</v>
      </c>
      <c r="D90" s="203" t="s">
        <v>311</v>
      </c>
      <c r="E90" s="204" t="s">
        <v>5238</v>
      </c>
      <c r="F90" s="205" t="s">
        <v>5239</v>
      </c>
      <c r="G90" s="206" t="s">
        <v>538</v>
      </c>
      <c r="H90" s="207">
        <v>0</v>
      </c>
      <c r="I90" s="208"/>
      <c r="J90" s="209">
        <f>ROUND(I90*H90,2)</f>
        <v>0</v>
      </c>
      <c r="K90" s="205" t="s">
        <v>21</v>
      </c>
      <c r="L90" s="62"/>
      <c r="M90" s="210" t="s">
        <v>21</v>
      </c>
      <c r="N90" s="211" t="s">
        <v>45</v>
      </c>
      <c r="O90" s="43"/>
      <c r="P90" s="212">
        <f>O90*H90</f>
        <v>0</v>
      </c>
      <c r="Q90" s="212">
        <v>0</v>
      </c>
      <c r="R90" s="212">
        <f>Q90*H90</f>
        <v>0</v>
      </c>
      <c r="S90" s="212">
        <v>0</v>
      </c>
      <c r="T90" s="213">
        <f>S90*H90</f>
        <v>0</v>
      </c>
      <c r="AR90" s="25" t="s">
        <v>375</v>
      </c>
      <c r="AT90" s="25" t="s">
        <v>311</v>
      </c>
      <c r="AU90" s="25" t="s">
        <v>82</v>
      </c>
      <c r="AY90" s="25" t="s">
        <v>308</v>
      </c>
      <c r="BE90" s="214">
        <f>IF(N90="základní",J90,0)</f>
        <v>0</v>
      </c>
      <c r="BF90" s="214">
        <f>IF(N90="snížená",J90,0)</f>
        <v>0</v>
      </c>
      <c r="BG90" s="214">
        <f>IF(N90="zákl. přenesená",J90,0)</f>
        <v>0</v>
      </c>
      <c r="BH90" s="214">
        <f>IF(N90="sníž. přenesená",J90,0)</f>
        <v>0</v>
      </c>
      <c r="BI90" s="214">
        <f>IF(N90="nulová",J90,0)</f>
        <v>0</v>
      </c>
      <c r="BJ90" s="25" t="s">
        <v>82</v>
      </c>
      <c r="BK90" s="214">
        <f>ROUND(I90*H90,2)</f>
        <v>0</v>
      </c>
      <c r="BL90" s="25" t="s">
        <v>375</v>
      </c>
      <c r="BM90" s="25" t="s">
        <v>327</v>
      </c>
    </row>
    <row r="91" spans="2:65" s="1" customFormat="1" ht="27">
      <c r="B91" s="42"/>
      <c r="C91" s="64"/>
      <c r="D91" s="246" t="s">
        <v>1656</v>
      </c>
      <c r="E91" s="64"/>
      <c r="F91" s="290" t="s">
        <v>5237</v>
      </c>
      <c r="G91" s="64"/>
      <c r="H91" s="64"/>
      <c r="I91" s="173"/>
      <c r="J91" s="64"/>
      <c r="K91" s="64"/>
      <c r="L91" s="62"/>
      <c r="M91" s="291"/>
      <c r="N91" s="43"/>
      <c r="O91" s="43"/>
      <c r="P91" s="43"/>
      <c r="Q91" s="43"/>
      <c r="R91" s="43"/>
      <c r="S91" s="43"/>
      <c r="T91" s="79"/>
      <c r="AT91" s="25" t="s">
        <v>1656</v>
      </c>
      <c r="AU91" s="25" t="s">
        <v>82</v>
      </c>
    </row>
    <row r="92" spans="2:65" s="1" customFormat="1" ht="31.5" customHeight="1">
      <c r="B92" s="42"/>
      <c r="C92" s="203" t="s">
        <v>327</v>
      </c>
      <c r="D92" s="203" t="s">
        <v>311</v>
      </c>
      <c r="E92" s="204" t="s">
        <v>5240</v>
      </c>
      <c r="F92" s="205" t="s">
        <v>5241</v>
      </c>
      <c r="G92" s="206" t="s">
        <v>538</v>
      </c>
      <c r="H92" s="207">
        <v>18</v>
      </c>
      <c r="I92" s="208"/>
      <c r="J92" s="209">
        <f>ROUND(I92*H92,2)</f>
        <v>0</v>
      </c>
      <c r="K92" s="205" t="s">
        <v>21</v>
      </c>
      <c r="L92" s="62"/>
      <c r="M92" s="210" t="s">
        <v>21</v>
      </c>
      <c r="N92" s="211" t="s">
        <v>45</v>
      </c>
      <c r="O92" s="43"/>
      <c r="P92" s="212">
        <f>O92*H92</f>
        <v>0</v>
      </c>
      <c r="Q92" s="212">
        <v>0</v>
      </c>
      <c r="R92" s="212">
        <f>Q92*H92</f>
        <v>0</v>
      </c>
      <c r="S92" s="212">
        <v>0</v>
      </c>
      <c r="T92" s="213">
        <f>S92*H92</f>
        <v>0</v>
      </c>
      <c r="AR92" s="25" t="s">
        <v>375</v>
      </c>
      <c r="AT92" s="25" t="s">
        <v>311</v>
      </c>
      <c r="AU92" s="25" t="s">
        <v>82</v>
      </c>
      <c r="AY92" s="25" t="s">
        <v>308</v>
      </c>
      <c r="BE92" s="214">
        <f>IF(N92="základní",J92,0)</f>
        <v>0</v>
      </c>
      <c r="BF92" s="214">
        <f>IF(N92="snížená",J92,0)</f>
        <v>0</v>
      </c>
      <c r="BG92" s="214">
        <f>IF(N92="zákl. přenesená",J92,0)</f>
        <v>0</v>
      </c>
      <c r="BH92" s="214">
        <f>IF(N92="sníž. přenesená",J92,0)</f>
        <v>0</v>
      </c>
      <c r="BI92" s="214">
        <f>IF(N92="nulová",J92,0)</f>
        <v>0</v>
      </c>
      <c r="BJ92" s="25" t="s">
        <v>82</v>
      </c>
      <c r="BK92" s="214">
        <f>ROUND(I92*H92,2)</f>
        <v>0</v>
      </c>
      <c r="BL92" s="25" t="s">
        <v>375</v>
      </c>
      <c r="BM92" s="25" t="s">
        <v>334</v>
      </c>
    </row>
    <row r="93" spans="2:65" s="1" customFormat="1" ht="40.5">
      <c r="B93" s="42"/>
      <c r="C93" s="64"/>
      <c r="D93" s="246" t="s">
        <v>1656</v>
      </c>
      <c r="E93" s="64"/>
      <c r="F93" s="290" t="s">
        <v>5242</v>
      </c>
      <c r="G93" s="64"/>
      <c r="H93" s="64"/>
      <c r="I93" s="173"/>
      <c r="J93" s="64"/>
      <c r="K93" s="64"/>
      <c r="L93" s="62"/>
      <c r="M93" s="291"/>
      <c r="N93" s="43"/>
      <c r="O93" s="43"/>
      <c r="P93" s="43"/>
      <c r="Q93" s="43"/>
      <c r="R93" s="43"/>
      <c r="S93" s="43"/>
      <c r="T93" s="79"/>
      <c r="AT93" s="25" t="s">
        <v>1656</v>
      </c>
      <c r="AU93" s="25" t="s">
        <v>82</v>
      </c>
    </row>
    <row r="94" spans="2:65" s="1" customFormat="1" ht="31.5" customHeight="1">
      <c r="B94" s="42"/>
      <c r="C94" s="203" t="s">
        <v>307</v>
      </c>
      <c r="D94" s="203" t="s">
        <v>311</v>
      </c>
      <c r="E94" s="204" t="s">
        <v>5243</v>
      </c>
      <c r="F94" s="205" t="s">
        <v>5244</v>
      </c>
      <c r="G94" s="206" t="s">
        <v>538</v>
      </c>
      <c r="H94" s="207">
        <v>7.5</v>
      </c>
      <c r="I94" s="208"/>
      <c r="J94" s="209">
        <f>ROUND(I94*H94,2)</f>
        <v>0</v>
      </c>
      <c r="K94" s="205" t="s">
        <v>21</v>
      </c>
      <c r="L94" s="62"/>
      <c r="M94" s="210" t="s">
        <v>21</v>
      </c>
      <c r="N94" s="211" t="s">
        <v>45</v>
      </c>
      <c r="O94" s="43"/>
      <c r="P94" s="212">
        <f>O94*H94</f>
        <v>0</v>
      </c>
      <c r="Q94" s="212">
        <v>0</v>
      </c>
      <c r="R94" s="212">
        <f>Q94*H94</f>
        <v>0</v>
      </c>
      <c r="S94" s="212">
        <v>0</v>
      </c>
      <c r="T94" s="213">
        <f>S94*H94</f>
        <v>0</v>
      </c>
      <c r="AR94" s="25" t="s">
        <v>375</v>
      </c>
      <c r="AT94" s="25" t="s">
        <v>311</v>
      </c>
      <c r="AU94" s="25" t="s">
        <v>82</v>
      </c>
      <c r="AY94" s="25" t="s">
        <v>308</v>
      </c>
      <c r="BE94" s="214">
        <f>IF(N94="základní",J94,0)</f>
        <v>0</v>
      </c>
      <c r="BF94" s="214">
        <f>IF(N94="snížená",J94,0)</f>
        <v>0</v>
      </c>
      <c r="BG94" s="214">
        <f>IF(N94="zákl. přenesená",J94,0)</f>
        <v>0</v>
      </c>
      <c r="BH94" s="214">
        <f>IF(N94="sníž. přenesená",J94,0)</f>
        <v>0</v>
      </c>
      <c r="BI94" s="214">
        <f>IF(N94="nulová",J94,0)</f>
        <v>0</v>
      </c>
      <c r="BJ94" s="25" t="s">
        <v>82</v>
      </c>
      <c r="BK94" s="214">
        <f>ROUND(I94*H94,2)</f>
        <v>0</v>
      </c>
      <c r="BL94" s="25" t="s">
        <v>375</v>
      </c>
      <c r="BM94" s="25" t="s">
        <v>342</v>
      </c>
    </row>
    <row r="95" spans="2:65" s="1" customFormat="1" ht="40.5">
      <c r="B95" s="42"/>
      <c r="C95" s="64"/>
      <c r="D95" s="246" t="s">
        <v>1656</v>
      </c>
      <c r="E95" s="64"/>
      <c r="F95" s="290" t="s">
        <v>5245</v>
      </c>
      <c r="G95" s="64"/>
      <c r="H95" s="64"/>
      <c r="I95" s="173"/>
      <c r="J95" s="64"/>
      <c r="K95" s="64"/>
      <c r="L95" s="62"/>
      <c r="M95" s="291"/>
      <c r="N95" s="43"/>
      <c r="O95" s="43"/>
      <c r="P95" s="43"/>
      <c r="Q95" s="43"/>
      <c r="R95" s="43"/>
      <c r="S95" s="43"/>
      <c r="T95" s="79"/>
      <c r="AT95" s="25" t="s">
        <v>1656</v>
      </c>
      <c r="AU95" s="25" t="s">
        <v>82</v>
      </c>
    </row>
    <row r="96" spans="2:65" s="1" customFormat="1" ht="31.5" customHeight="1">
      <c r="B96" s="42"/>
      <c r="C96" s="203" t="s">
        <v>334</v>
      </c>
      <c r="D96" s="203" t="s">
        <v>311</v>
      </c>
      <c r="E96" s="204" t="s">
        <v>5246</v>
      </c>
      <c r="F96" s="205" t="s">
        <v>5247</v>
      </c>
      <c r="G96" s="206" t="s">
        <v>538</v>
      </c>
      <c r="H96" s="207">
        <v>18.8</v>
      </c>
      <c r="I96" s="208"/>
      <c r="J96" s="209">
        <f>ROUND(I96*H96,2)</f>
        <v>0</v>
      </c>
      <c r="K96" s="205" t="s">
        <v>21</v>
      </c>
      <c r="L96" s="62"/>
      <c r="M96" s="210" t="s">
        <v>21</v>
      </c>
      <c r="N96" s="211" t="s">
        <v>45</v>
      </c>
      <c r="O96" s="43"/>
      <c r="P96" s="212">
        <f>O96*H96</f>
        <v>0</v>
      </c>
      <c r="Q96" s="212">
        <v>0</v>
      </c>
      <c r="R96" s="212">
        <f>Q96*H96</f>
        <v>0</v>
      </c>
      <c r="S96" s="212">
        <v>0</v>
      </c>
      <c r="T96" s="213">
        <f>S96*H96</f>
        <v>0</v>
      </c>
      <c r="AR96" s="25" t="s">
        <v>375</v>
      </c>
      <c r="AT96" s="25" t="s">
        <v>311</v>
      </c>
      <c r="AU96" s="25" t="s">
        <v>82</v>
      </c>
      <c r="AY96" s="25" t="s">
        <v>308</v>
      </c>
      <c r="BE96" s="214">
        <f>IF(N96="základní",J96,0)</f>
        <v>0</v>
      </c>
      <c r="BF96" s="214">
        <f>IF(N96="snížená",J96,0)</f>
        <v>0</v>
      </c>
      <c r="BG96" s="214">
        <f>IF(N96="zákl. přenesená",J96,0)</f>
        <v>0</v>
      </c>
      <c r="BH96" s="214">
        <f>IF(N96="sníž. přenesená",J96,0)</f>
        <v>0</v>
      </c>
      <c r="BI96" s="214">
        <f>IF(N96="nulová",J96,0)</f>
        <v>0</v>
      </c>
      <c r="BJ96" s="25" t="s">
        <v>82</v>
      </c>
      <c r="BK96" s="214">
        <f>ROUND(I96*H96,2)</f>
        <v>0</v>
      </c>
      <c r="BL96" s="25" t="s">
        <v>375</v>
      </c>
      <c r="BM96" s="25" t="s">
        <v>350</v>
      </c>
    </row>
    <row r="97" spans="2:65" s="1" customFormat="1" ht="27">
      <c r="B97" s="42"/>
      <c r="C97" s="64"/>
      <c r="D97" s="246" t="s">
        <v>1656</v>
      </c>
      <c r="E97" s="64"/>
      <c r="F97" s="290" t="s">
        <v>5237</v>
      </c>
      <c r="G97" s="64"/>
      <c r="H97" s="64"/>
      <c r="I97" s="173"/>
      <c r="J97" s="64"/>
      <c r="K97" s="64"/>
      <c r="L97" s="62"/>
      <c r="M97" s="291"/>
      <c r="N97" s="43"/>
      <c r="O97" s="43"/>
      <c r="P97" s="43"/>
      <c r="Q97" s="43"/>
      <c r="R97" s="43"/>
      <c r="S97" s="43"/>
      <c r="T97" s="79"/>
      <c r="AT97" s="25" t="s">
        <v>1656</v>
      </c>
      <c r="AU97" s="25" t="s">
        <v>82</v>
      </c>
    </row>
    <row r="98" spans="2:65" s="1" customFormat="1" ht="31.5" customHeight="1">
      <c r="B98" s="42"/>
      <c r="C98" s="203" t="s">
        <v>338</v>
      </c>
      <c r="D98" s="203" t="s">
        <v>311</v>
      </c>
      <c r="E98" s="204" t="s">
        <v>5248</v>
      </c>
      <c r="F98" s="205" t="s">
        <v>5249</v>
      </c>
      <c r="G98" s="206" t="s">
        <v>538</v>
      </c>
      <c r="H98" s="207">
        <v>21.3</v>
      </c>
      <c r="I98" s="208"/>
      <c r="J98" s="209">
        <f>ROUND(I98*H98,2)</f>
        <v>0</v>
      </c>
      <c r="K98" s="205" t="s">
        <v>21</v>
      </c>
      <c r="L98" s="62"/>
      <c r="M98" s="210" t="s">
        <v>21</v>
      </c>
      <c r="N98" s="211" t="s">
        <v>45</v>
      </c>
      <c r="O98" s="43"/>
      <c r="P98" s="212">
        <f>O98*H98</f>
        <v>0</v>
      </c>
      <c r="Q98" s="212">
        <v>0</v>
      </c>
      <c r="R98" s="212">
        <f>Q98*H98</f>
        <v>0</v>
      </c>
      <c r="S98" s="212">
        <v>0</v>
      </c>
      <c r="T98" s="213">
        <f>S98*H98</f>
        <v>0</v>
      </c>
      <c r="AR98" s="25" t="s">
        <v>375</v>
      </c>
      <c r="AT98" s="25" t="s">
        <v>311</v>
      </c>
      <c r="AU98" s="25" t="s">
        <v>82</v>
      </c>
      <c r="AY98" s="25" t="s">
        <v>308</v>
      </c>
      <c r="BE98" s="214">
        <f>IF(N98="základní",J98,0)</f>
        <v>0</v>
      </c>
      <c r="BF98" s="214">
        <f>IF(N98="snížená",J98,0)</f>
        <v>0</v>
      </c>
      <c r="BG98" s="214">
        <f>IF(N98="zákl. přenesená",J98,0)</f>
        <v>0</v>
      </c>
      <c r="BH98" s="214">
        <f>IF(N98="sníž. přenesená",J98,0)</f>
        <v>0</v>
      </c>
      <c r="BI98" s="214">
        <f>IF(N98="nulová",J98,0)</f>
        <v>0</v>
      </c>
      <c r="BJ98" s="25" t="s">
        <v>82</v>
      </c>
      <c r="BK98" s="214">
        <f>ROUND(I98*H98,2)</f>
        <v>0</v>
      </c>
      <c r="BL98" s="25" t="s">
        <v>375</v>
      </c>
      <c r="BM98" s="25" t="s">
        <v>360</v>
      </c>
    </row>
    <row r="99" spans="2:65" s="1" customFormat="1" ht="40.5">
      <c r="B99" s="42"/>
      <c r="C99" s="64"/>
      <c r="D99" s="246" t="s">
        <v>1656</v>
      </c>
      <c r="E99" s="64"/>
      <c r="F99" s="290" t="s">
        <v>5250</v>
      </c>
      <c r="G99" s="64"/>
      <c r="H99" s="64"/>
      <c r="I99" s="173"/>
      <c r="J99" s="64"/>
      <c r="K99" s="64"/>
      <c r="L99" s="62"/>
      <c r="M99" s="291"/>
      <c r="N99" s="43"/>
      <c r="O99" s="43"/>
      <c r="P99" s="43"/>
      <c r="Q99" s="43"/>
      <c r="R99" s="43"/>
      <c r="S99" s="43"/>
      <c r="T99" s="79"/>
      <c r="AT99" s="25" t="s">
        <v>1656</v>
      </c>
      <c r="AU99" s="25" t="s">
        <v>82</v>
      </c>
    </row>
    <row r="100" spans="2:65" s="1" customFormat="1" ht="44.25" customHeight="1">
      <c r="B100" s="42"/>
      <c r="C100" s="203" t="s">
        <v>342</v>
      </c>
      <c r="D100" s="203" t="s">
        <v>311</v>
      </c>
      <c r="E100" s="204" t="s">
        <v>5251</v>
      </c>
      <c r="F100" s="205" t="s">
        <v>5252</v>
      </c>
      <c r="G100" s="206" t="s">
        <v>538</v>
      </c>
      <c r="H100" s="207">
        <v>2.1</v>
      </c>
      <c r="I100" s="208"/>
      <c r="J100" s="209">
        <f>ROUND(I100*H100,2)</f>
        <v>0</v>
      </c>
      <c r="K100" s="205" t="s">
        <v>21</v>
      </c>
      <c r="L100" s="62"/>
      <c r="M100" s="210" t="s">
        <v>21</v>
      </c>
      <c r="N100" s="211" t="s">
        <v>45</v>
      </c>
      <c r="O100" s="43"/>
      <c r="P100" s="212">
        <f>O100*H100</f>
        <v>0</v>
      </c>
      <c r="Q100" s="212">
        <v>0</v>
      </c>
      <c r="R100" s="212">
        <f>Q100*H100</f>
        <v>0</v>
      </c>
      <c r="S100" s="212">
        <v>0</v>
      </c>
      <c r="T100" s="213">
        <f>S100*H100</f>
        <v>0</v>
      </c>
      <c r="AR100" s="25" t="s">
        <v>375</v>
      </c>
      <c r="AT100" s="25" t="s">
        <v>311</v>
      </c>
      <c r="AU100" s="25" t="s">
        <v>82</v>
      </c>
      <c r="AY100" s="25" t="s">
        <v>308</v>
      </c>
      <c r="BE100" s="214">
        <f>IF(N100="základní",J100,0)</f>
        <v>0</v>
      </c>
      <c r="BF100" s="214">
        <f>IF(N100="snížená",J100,0)</f>
        <v>0</v>
      </c>
      <c r="BG100" s="214">
        <f>IF(N100="zákl. přenesená",J100,0)</f>
        <v>0</v>
      </c>
      <c r="BH100" s="214">
        <f>IF(N100="sníž. přenesená",J100,0)</f>
        <v>0</v>
      </c>
      <c r="BI100" s="214">
        <f>IF(N100="nulová",J100,0)</f>
        <v>0</v>
      </c>
      <c r="BJ100" s="25" t="s">
        <v>82</v>
      </c>
      <c r="BK100" s="214">
        <f>ROUND(I100*H100,2)</f>
        <v>0</v>
      </c>
      <c r="BL100" s="25" t="s">
        <v>375</v>
      </c>
      <c r="BM100" s="25" t="s">
        <v>368</v>
      </c>
    </row>
    <row r="101" spans="2:65" s="1" customFormat="1" ht="54">
      <c r="B101" s="42"/>
      <c r="C101" s="64"/>
      <c r="D101" s="246" t="s">
        <v>1656</v>
      </c>
      <c r="E101" s="64"/>
      <c r="F101" s="290" t="s">
        <v>5253</v>
      </c>
      <c r="G101" s="64"/>
      <c r="H101" s="64"/>
      <c r="I101" s="173"/>
      <c r="J101" s="64"/>
      <c r="K101" s="64"/>
      <c r="L101" s="62"/>
      <c r="M101" s="291"/>
      <c r="N101" s="43"/>
      <c r="O101" s="43"/>
      <c r="P101" s="43"/>
      <c r="Q101" s="43"/>
      <c r="R101" s="43"/>
      <c r="S101" s="43"/>
      <c r="T101" s="79"/>
      <c r="AT101" s="25" t="s">
        <v>1656</v>
      </c>
      <c r="AU101" s="25" t="s">
        <v>82</v>
      </c>
    </row>
    <row r="102" spans="2:65" s="1" customFormat="1" ht="44.25" customHeight="1">
      <c r="B102" s="42"/>
      <c r="C102" s="203" t="s">
        <v>346</v>
      </c>
      <c r="D102" s="203" t="s">
        <v>311</v>
      </c>
      <c r="E102" s="204" t="s">
        <v>5254</v>
      </c>
      <c r="F102" s="205" t="s">
        <v>5255</v>
      </c>
      <c r="G102" s="206" t="s">
        <v>538</v>
      </c>
      <c r="H102" s="207">
        <v>2.4</v>
      </c>
      <c r="I102" s="208"/>
      <c r="J102" s="209">
        <f>ROUND(I102*H102,2)</f>
        <v>0</v>
      </c>
      <c r="K102" s="205" t="s">
        <v>21</v>
      </c>
      <c r="L102" s="62"/>
      <c r="M102" s="210" t="s">
        <v>21</v>
      </c>
      <c r="N102" s="211" t="s">
        <v>45</v>
      </c>
      <c r="O102" s="43"/>
      <c r="P102" s="212">
        <f>O102*H102</f>
        <v>0</v>
      </c>
      <c r="Q102" s="212">
        <v>0</v>
      </c>
      <c r="R102" s="212">
        <f>Q102*H102</f>
        <v>0</v>
      </c>
      <c r="S102" s="212">
        <v>0</v>
      </c>
      <c r="T102" s="213">
        <f>S102*H102</f>
        <v>0</v>
      </c>
      <c r="AR102" s="25" t="s">
        <v>375</v>
      </c>
      <c r="AT102" s="25" t="s">
        <v>311</v>
      </c>
      <c r="AU102" s="25" t="s">
        <v>82</v>
      </c>
      <c r="AY102" s="25" t="s">
        <v>308</v>
      </c>
      <c r="BE102" s="214">
        <f>IF(N102="základní",J102,0)</f>
        <v>0</v>
      </c>
      <c r="BF102" s="214">
        <f>IF(N102="snížená",J102,0)</f>
        <v>0</v>
      </c>
      <c r="BG102" s="214">
        <f>IF(N102="zákl. přenesená",J102,0)</f>
        <v>0</v>
      </c>
      <c r="BH102" s="214">
        <f>IF(N102="sníž. přenesená",J102,0)</f>
        <v>0</v>
      </c>
      <c r="BI102" s="214">
        <f>IF(N102="nulová",J102,0)</f>
        <v>0</v>
      </c>
      <c r="BJ102" s="25" t="s">
        <v>82</v>
      </c>
      <c r="BK102" s="214">
        <f>ROUND(I102*H102,2)</f>
        <v>0</v>
      </c>
      <c r="BL102" s="25" t="s">
        <v>375</v>
      </c>
      <c r="BM102" s="25" t="s">
        <v>375</v>
      </c>
    </row>
    <row r="103" spans="2:65" s="1" customFormat="1" ht="40.5">
      <c r="B103" s="42"/>
      <c r="C103" s="64"/>
      <c r="D103" s="246" t="s">
        <v>1656</v>
      </c>
      <c r="E103" s="64"/>
      <c r="F103" s="290" t="s">
        <v>5256</v>
      </c>
      <c r="G103" s="64"/>
      <c r="H103" s="64"/>
      <c r="I103" s="173"/>
      <c r="J103" s="64"/>
      <c r="K103" s="64"/>
      <c r="L103" s="62"/>
      <c r="M103" s="291"/>
      <c r="N103" s="43"/>
      <c r="O103" s="43"/>
      <c r="P103" s="43"/>
      <c r="Q103" s="43"/>
      <c r="R103" s="43"/>
      <c r="S103" s="43"/>
      <c r="T103" s="79"/>
      <c r="AT103" s="25" t="s">
        <v>1656</v>
      </c>
      <c r="AU103" s="25" t="s">
        <v>82</v>
      </c>
    </row>
    <row r="104" spans="2:65" s="1" customFormat="1" ht="31.5" customHeight="1">
      <c r="B104" s="42"/>
      <c r="C104" s="203" t="s">
        <v>350</v>
      </c>
      <c r="D104" s="203" t="s">
        <v>311</v>
      </c>
      <c r="E104" s="204" t="s">
        <v>5257</v>
      </c>
      <c r="F104" s="205" t="s">
        <v>5258</v>
      </c>
      <c r="G104" s="206" t="s">
        <v>538</v>
      </c>
      <c r="H104" s="207">
        <v>76</v>
      </c>
      <c r="I104" s="208"/>
      <c r="J104" s="209">
        <f>ROUND(I104*H104,2)</f>
        <v>0</v>
      </c>
      <c r="K104" s="205" t="s">
        <v>21</v>
      </c>
      <c r="L104" s="62"/>
      <c r="M104" s="210" t="s">
        <v>21</v>
      </c>
      <c r="N104" s="211" t="s">
        <v>45</v>
      </c>
      <c r="O104" s="43"/>
      <c r="P104" s="212">
        <f>O104*H104</f>
        <v>0</v>
      </c>
      <c r="Q104" s="212">
        <v>0</v>
      </c>
      <c r="R104" s="212">
        <f>Q104*H104</f>
        <v>0</v>
      </c>
      <c r="S104" s="212">
        <v>0</v>
      </c>
      <c r="T104" s="213">
        <f>S104*H104</f>
        <v>0</v>
      </c>
      <c r="AR104" s="25" t="s">
        <v>375</v>
      </c>
      <c r="AT104" s="25" t="s">
        <v>311</v>
      </c>
      <c r="AU104" s="25" t="s">
        <v>82</v>
      </c>
      <c r="AY104" s="25" t="s">
        <v>308</v>
      </c>
      <c r="BE104" s="214">
        <f>IF(N104="základní",J104,0)</f>
        <v>0</v>
      </c>
      <c r="BF104" s="214">
        <f>IF(N104="snížená",J104,0)</f>
        <v>0</v>
      </c>
      <c r="BG104" s="214">
        <f>IF(N104="zákl. přenesená",J104,0)</f>
        <v>0</v>
      </c>
      <c r="BH104" s="214">
        <f>IF(N104="sníž. přenesená",J104,0)</f>
        <v>0</v>
      </c>
      <c r="BI104" s="214">
        <f>IF(N104="nulová",J104,0)</f>
        <v>0</v>
      </c>
      <c r="BJ104" s="25" t="s">
        <v>82</v>
      </c>
      <c r="BK104" s="214">
        <f>ROUND(I104*H104,2)</f>
        <v>0</v>
      </c>
      <c r="BL104" s="25" t="s">
        <v>375</v>
      </c>
      <c r="BM104" s="25" t="s">
        <v>385</v>
      </c>
    </row>
    <row r="105" spans="2:65" s="1" customFormat="1" ht="40.5">
      <c r="B105" s="42"/>
      <c r="C105" s="64"/>
      <c r="D105" s="246" t="s">
        <v>1656</v>
      </c>
      <c r="E105" s="64"/>
      <c r="F105" s="290" t="s">
        <v>5259</v>
      </c>
      <c r="G105" s="64"/>
      <c r="H105" s="64"/>
      <c r="I105" s="173"/>
      <c r="J105" s="64"/>
      <c r="K105" s="64"/>
      <c r="L105" s="62"/>
      <c r="M105" s="291"/>
      <c r="N105" s="43"/>
      <c r="O105" s="43"/>
      <c r="P105" s="43"/>
      <c r="Q105" s="43"/>
      <c r="R105" s="43"/>
      <c r="S105" s="43"/>
      <c r="T105" s="79"/>
      <c r="AT105" s="25" t="s">
        <v>1656</v>
      </c>
      <c r="AU105" s="25" t="s">
        <v>82</v>
      </c>
    </row>
    <row r="106" spans="2:65" s="1" customFormat="1" ht="31.5" customHeight="1">
      <c r="B106" s="42"/>
      <c r="C106" s="203" t="s">
        <v>356</v>
      </c>
      <c r="D106" s="203" t="s">
        <v>311</v>
      </c>
      <c r="E106" s="204" t="s">
        <v>5260</v>
      </c>
      <c r="F106" s="205" t="s">
        <v>5261</v>
      </c>
      <c r="G106" s="206" t="s">
        <v>538</v>
      </c>
      <c r="H106" s="207">
        <v>47</v>
      </c>
      <c r="I106" s="208"/>
      <c r="J106" s="209">
        <f>ROUND(I106*H106,2)</f>
        <v>0</v>
      </c>
      <c r="K106" s="205" t="s">
        <v>21</v>
      </c>
      <c r="L106" s="62"/>
      <c r="M106" s="210" t="s">
        <v>21</v>
      </c>
      <c r="N106" s="211" t="s">
        <v>45</v>
      </c>
      <c r="O106" s="43"/>
      <c r="P106" s="212">
        <f>O106*H106</f>
        <v>0</v>
      </c>
      <c r="Q106" s="212">
        <v>0</v>
      </c>
      <c r="R106" s="212">
        <f>Q106*H106</f>
        <v>0</v>
      </c>
      <c r="S106" s="212">
        <v>0</v>
      </c>
      <c r="T106" s="213">
        <f>S106*H106</f>
        <v>0</v>
      </c>
      <c r="AR106" s="25" t="s">
        <v>375</v>
      </c>
      <c r="AT106" s="25" t="s">
        <v>311</v>
      </c>
      <c r="AU106" s="25" t="s">
        <v>82</v>
      </c>
      <c r="AY106" s="25" t="s">
        <v>308</v>
      </c>
      <c r="BE106" s="214">
        <f>IF(N106="základní",J106,0)</f>
        <v>0</v>
      </c>
      <c r="BF106" s="214">
        <f>IF(N106="snížená",J106,0)</f>
        <v>0</v>
      </c>
      <c r="BG106" s="214">
        <f>IF(N106="zákl. přenesená",J106,0)</f>
        <v>0</v>
      </c>
      <c r="BH106" s="214">
        <f>IF(N106="sníž. přenesená",J106,0)</f>
        <v>0</v>
      </c>
      <c r="BI106" s="214">
        <f>IF(N106="nulová",J106,0)</f>
        <v>0</v>
      </c>
      <c r="BJ106" s="25" t="s">
        <v>82</v>
      </c>
      <c r="BK106" s="214">
        <f>ROUND(I106*H106,2)</f>
        <v>0</v>
      </c>
      <c r="BL106" s="25" t="s">
        <v>375</v>
      </c>
      <c r="BM106" s="25" t="s">
        <v>393</v>
      </c>
    </row>
    <row r="107" spans="2:65" s="1" customFormat="1" ht="94.5">
      <c r="B107" s="42"/>
      <c r="C107" s="64"/>
      <c r="D107" s="246" t="s">
        <v>1656</v>
      </c>
      <c r="E107" s="64"/>
      <c r="F107" s="290" t="s">
        <v>5262</v>
      </c>
      <c r="G107" s="64"/>
      <c r="H107" s="64"/>
      <c r="I107" s="173"/>
      <c r="J107" s="64"/>
      <c r="K107" s="64"/>
      <c r="L107" s="62"/>
      <c r="M107" s="291"/>
      <c r="N107" s="43"/>
      <c r="O107" s="43"/>
      <c r="P107" s="43"/>
      <c r="Q107" s="43"/>
      <c r="R107" s="43"/>
      <c r="S107" s="43"/>
      <c r="T107" s="79"/>
      <c r="AT107" s="25" t="s">
        <v>1656</v>
      </c>
      <c r="AU107" s="25" t="s">
        <v>82</v>
      </c>
    </row>
    <row r="108" spans="2:65" s="1" customFormat="1" ht="31.5" customHeight="1">
      <c r="B108" s="42"/>
      <c r="C108" s="203" t="s">
        <v>360</v>
      </c>
      <c r="D108" s="203" t="s">
        <v>311</v>
      </c>
      <c r="E108" s="204" t="s">
        <v>5263</v>
      </c>
      <c r="F108" s="205" t="s">
        <v>5264</v>
      </c>
      <c r="G108" s="206" t="s">
        <v>538</v>
      </c>
      <c r="H108" s="207">
        <v>61</v>
      </c>
      <c r="I108" s="208"/>
      <c r="J108" s="209">
        <f>ROUND(I108*H108,2)</f>
        <v>0</v>
      </c>
      <c r="K108" s="205" t="s">
        <v>21</v>
      </c>
      <c r="L108" s="62"/>
      <c r="M108" s="210" t="s">
        <v>21</v>
      </c>
      <c r="N108" s="211" t="s">
        <v>45</v>
      </c>
      <c r="O108" s="43"/>
      <c r="P108" s="212">
        <f>O108*H108</f>
        <v>0</v>
      </c>
      <c r="Q108" s="212">
        <v>0</v>
      </c>
      <c r="R108" s="212">
        <f>Q108*H108</f>
        <v>0</v>
      </c>
      <c r="S108" s="212">
        <v>0</v>
      </c>
      <c r="T108" s="213">
        <f>S108*H108</f>
        <v>0</v>
      </c>
      <c r="AR108" s="25" t="s">
        <v>375</v>
      </c>
      <c r="AT108" s="25" t="s">
        <v>311</v>
      </c>
      <c r="AU108" s="25" t="s">
        <v>82</v>
      </c>
      <c r="AY108" s="25" t="s">
        <v>308</v>
      </c>
      <c r="BE108" s="214">
        <f>IF(N108="základní",J108,0)</f>
        <v>0</v>
      </c>
      <c r="BF108" s="214">
        <f>IF(N108="snížená",J108,0)</f>
        <v>0</v>
      </c>
      <c r="BG108" s="214">
        <f>IF(N108="zákl. přenesená",J108,0)</f>
        <v>0</v>
      </c>
      <c r="BH108" s="214">
        <f>IF(N108="sníž. přenesená",J108,0)</f>
        <v>0</v>
      </c>
      <c r="BI108" s="214">
        <f>IF(N108="nulová",J108,0)</f>
        <v>0</v>
      </c>
      <c r="BJ108" s="25" t="s">
        <v>82</v>
      </c>
      <c r="BK108" s="214">
        <f>ROUND(I108*H108,2)</f>
        <v>0</v>
      </c>
      <c r="BL108" s="25" t="s">
        <v>375</v>
      </c>
      <c r="BM108" s="25" t="s">
        <v>402</v>
      </c>
    </row>
    <row r="109" spans="2:65" s="1" customFormat="1" ht="54">
      <c r="B109" s="42"/>
      <c r="C109" s="64"/>
      <c r="D109" s="246" t="s">
        <v>1656</v>
      </c>
      <c r="E109" s="64"/>
      <c r="F109" s="290" t="s">
        <v>5265</v>
      </c>
      <c r="G109" s="64"/>
      <c r="H109" s="64"/>
      <c r="I109" s="173"/>
      <c r="J109" s="64"/>
      <c r="K109" s="64"/>
      <c r="L109" s="62"/>
      <c r="M109" s="291"/>
      <c r="N109" s="43"/>
      <c r="O109" s="43"/>
      <c r="P109" s="43"/>
      <c r="Q109" s="43"/>
      <c r="R109" s="43"/>
      <c r="S109" s="43"/>
      <c r="T109" s="79"/>
      <c r="AT109" s="25" t="s">
        <v>1656</v>
      </c>
      <c r="AU109" s="25" t="s">
        <v>82</v>
      </c>
    </row>
    <row r="110" spans="2:65" s="1" customFormat="1" ht="31.5" customHeight="1">
      <c r="B110" s="42"/>
      <c r="C110" s="203" t="s">
        <v>364</v>
      </c>
      <c r="D110" s="203" t="s">
        <v>311</v>
      </c>
      <c r="E110" s="204" t="s">
        <v>5266</v>
      </c>
      <c r="F110" s="205" t="s">
        <v>5267</v>
      </c>
      <c r="G110" s="206" t="s">
        <v>538</v>
      </c>
      <c r="H110" s="207">
        <v>162</v>
      </c>
      <c r="I110" s="208"/>
      <c r="J110" s="209">
        <f>ROUND(I110*H110,2)</f>
        <v>0</v>
      </c>
      <c r="K110" s="205" t="s">
        <v>21</v>
      </c>
      <c r="L110" s="62"/>
      <c r="M110" s="210" t="s">
        <v>21</v>
      </c>
      <c r="N110" s="211" t="s">
        <v>45</v>
      </c>
      <c r="O110" s="43"/>
      <c r="P110" s="212">
        <f>O110*H110</f>
        <v>0</v>
      </c>
      <c r="Q110" s="212">
        <v>0</v>
      </c>
      <c r="R110" s="212">
        <f>Q110*H110</f>
        <v>0</v>
      </c>
      <c r="S110" s="212">
        <v>0</v>
      </c>
      <c r="T110" s="213">
        <f>S110*H110</f>
        <v>0</v>
      </c>
      <c r="AR110" s="25" t="s">
        <v>375</v>
      </c>
      <c r="AT110" s="25" t="s">
        <v>311</v>
      </c>
      <c r="AU110" s="25" t="s">
        <v>82</v>
      </c>
      <c r="AY110" s="25" t="s">
        <v>308</v>
      </c>
      <c r="BE110" s="214">
        <f>IF(N110="základní",J110,0)</f>
        <v>0</v>
      </c>
      <c r="BF110" s="214">
        <f>IF(N110="snížená",J110,0)</f>
        <v>0</v>
      </c>
      <c r="BG110" s="214">
        <f>IF(N110="zákl. přenesená",J110,0)</f>
        <v>0</v>
      </c>
      <c r="BH110" s="214">
        <f>IF(N110="sníž. přenesená",J110,0)</f>
        <v>0</v>
      </c>
      <c r="BI110" s="214">
        <f>IF(N110="nulová",J110,0)</f>
        <v>0</v>
      </c>
      <c r="BJ110" s="25" t="s">
        <v>82</v>
      </c>
      <c r="BK110" s="214">
        <f>ROUND(I110*H110,2)</f>
        <v>0</v>
      </c>
      <c r="BL110" s="25" t="s">
        <v>375</v>
      </c>
      <c r="BM110" s="25" t="s">
        <v>410</v>
      </c>
    </row>
    <row r="111" spans="2:65" s="1" customFormat="1" ht="40.5">
      <c r="B111" s="42"/>
      <c r="C111" s="64"/>
      <c r="D111" s="246" t="s">
        <v>1656</v>
      </c>
      <c r="E111" s="64"/>
      <c r="F111" s="290" t="s">
        <v>5259</v>
      </c>
      <c r="G111" s="64"/>
      <c r="H111" s="64"/>
      <c r="I111" s="173"/>
      <c r="J111" s="64"/>
      <c r="K111" s="64"/>
      <c r="L111" s="62"/>
      <c r="M111" s="291"/>
      <c r="N111" s="43"/>
      <c r="O111" s="43"/>
      <c r="P111" s="43"/>
      <c r="Q111" s="43"/>
      <c r="R111" s="43"/>
      <c r="S111" s="43"/>
      <c r="T111" s="79"/>
      <c r="AT111" s="25" t="s">
        <v>1656</v>
      </c>
      <c r="AU111" s="25" t="s">
        <v>82</v>
      </c>
    </row>
    <row r="112" spans="2:65" s="1" customFormat="1" ht="31.5" customHeight="1">
      <c r="B112" s="42"/>
      <c r="C112" s="203" t="s">
        <v>368</v>
      </c>
      <c r="D112" s="203" t="s">
        <v>311</v>
      </c>
      <c r="E112" s="204" t="s">
        <v>5268</v>
      </c>
      <c r="F112" s="205" t="s">
        <v>5269</v>
      </c>
      <c r="G112" s="206" t="s">
        <v>538</v>
      </c>
      <c r="H112" s="207">
        <v>105</v>
      </c>
      <c r="I112" s="208"/>
      <c r="J112" s="209">
        <f>ROUND(I112*H112,2)</f>
        <v>0</v>
      </c>
      <c r="K112" s="205" t="s">
        <v>21</v>
      </c>
      <c r="L112" s="62"/>
      <c r="M112" s="210" t="s">
        <v>21</v>
      </c>
      <c r="N112" s="211" t="s">
        <v>45</v>
      </c>
      <c r="O112" s="43"/>
      <c r="P112" s="212">
        <f>O112*H112</f>
        <v>0</v>
      </c>
      <c r="Q112" s="212">
        <v>0</v>
      </c>
      <c r="R112" s="212">
        <f>Q112*H112</f>
        <v>0</v>
      </c>
      <c r="S112" s="212">
        <v>0</v>
      </c>
      <c r="T112" s="213">
        <f>S112*H112</f>
        <v>0</v>
      </c>
      <c r="AR112" s="25" t="s">
        <v>375</v>
      </c>
      <c r="AT112" s="25" t="s">
        <v>311</v>
      </c>
      <c r="AU112" s="25" t="s">
        <v>82</v>
      </c>
      <c r="AY112" s="25" t="s">
        <v>308</v>
      </c>
      <c r="BE112" s="214">
        <f>IF(N112="základní",J112,0)</f>
        <v>0</v>
      </c>
      <c r="BF112" s="214">
        <f>IF(N112="snížená",J112,0)</f>
        <v>0</v>
      </c>
      <c r="BG112" s="214">
        <f>IF(N112="zákl. přenesená",J112,0)</f>
        <v>0</v>
      </c>
      <c r="BH112" s="214">
        <f>IF(N112="sníž. přenesená",J112,0)</f>
        <v>0</v>
      </c>
      <c r="BI112" s="214">
        <f>IF(N112="nulová",J112,0)</f>
        <v>0</v>
      </c>
      <c r="BJ112" s="25" t="s">
        <v>82</v>
      </c>
      <c r="BK112" s="214">
        <f>ROUND(I112*H112,2)</f>
        <v>0</v>
      </c>
      <c r="BL112" s="25" t="s">
        <v>375</v>
      </c>
      <c r="BM112" s="25" t="s">
        <v>420</v>
      </c>
    </row>
    <row r="113" spans="2:65" s="1" customFormat="1" ht="27">
      <c r="B113" s="42"/>
      <c r="C113" s="64"/>
      <c r="D113" s="246" t="s">
        <v>1656</v>
      </c>
      <c r="E113" s="64"/>
      <c r="F113" s="290" t="s">
        <v>5237</v>
      </c>
      <c r="G113" s="64"/>
      <c r="H113" s="64"/>
      <c r="I113" s="173"/>
      <c r="J113" s="64"/>
      <c r="K113" s="64"/>
      <c r="L113" s="62"/>
      <c r="M113" s="291"/>
      <c r="N113" s="43"/>
      <c r="O113" s="43"/>
      <c r="P113" s="43"/>
      <c r="Q113" s="43"/>
      <c r="R113" s="43"/>
      <c r="S113" s="43"/>
      <c r="T113" s="79"/>
      <c r="AT113" s="25" t="s">
        <v>1656</v>
      </c>
      <c r="AU113" s="25" t="s">
        <v>82</v>
      </c>
    </row>
    <row r="114" spans="2:65" s="1" customFormat="1" ht="31.5" customHeight="1">
      <c r="B114" s="42"/>
      <c r="C114" s="203" t="s">
        <v>10</v>
      </c>
      <c r="D114" s="203" t="s">
        <v>311</v>
      </c>
      <c r="E114" s="204" t="s">
        <v>5270</v>
      </c>
      <c r="F114" s="205" t="s">
        <v>5271</v>
      </c>
      <c r="G114" s="206" t="s">
        <v>538</v>
      </c>
      <c r="H114" s="207">
        <v>107</v>
      </c>
      <c r="I114" s="208"/>
      <c r="J114" s="209">
        <f>ROUND(I114*H114,2)</f>
        <v>0</v>
      </c>
      <c r="K114" s="205" t="s">
        <v>21</v>
      </c>
      <c r="L114" s="62"/>
      <c r="M114" s="210" t="s">
        <v>21</v>
      </c>
      <c r="N114" s="211" t="s">
        <v>45</v>
      </c>
      <c r="O114" s="43"/>
      <c r="P114" s="212">
        <f>O114*H114</f>
        <v>0</v>
      </c>
      <c r="Q114" s="212">
        <v>0</v>
      </c>
      <c r="R114" s="212">
        <f>Q114*H114</f>
        <v>0</v>
      </c>
      <c r="S114" s="212">
        <v>0</v>
      </c>
      <c r="T114" s="213">
        <f>S114*H114</f>
        <v>0</v>
      </c>
      <c r="AR114" s="25" t="s">
        <v>375</v>
      </c>
      <c r="AT114" s="25" t="s">
        <v>311</v>
      </c>
      <c r="AU114" s="25" t="s">
        <v>82</v>
      </c>
      <c r="AY114" s="25" t="s">
        <v>308</v>
      </c>
      <c r="BE114" s="214">
        <f>IF(N114="základní",J114,0)</f>
        <v>0</v>
      </c>
      <c r="BF114" s="214">
        <f>IF(N114="snížená",J114,0)</f>
        <v>0</v>
      </c>
      <c r="BG114" s="214">
        <f>IF(N114="zákl. přenesená",J114,0)</f>
        <v>0</v>
      </c>
      <c r="BH114" s="214">
        <f>IF(N114="sníž. přenesená",J114,0)</f>
        <v>0</v>
      </c>
      <c r="BI114" s="214">
        <f>IF(N114="nulová",J114,0)</f>
        <v>0</v>
      </c>
      <c r="BJ114" s="25" t="s">
        <v>82</v>
      </c>
      <c r="BK114" s="214">
        <f>ROUND(I114*H114,2)</f>
        <v>0</v>
      </c>
      <c r="BL114" s="25" t="s">
        <v>375</v>
      </c>
      <c r="BM114" s="25" t="s">
        <v>5272</v>
      </c>
    </row>
    <row r="115" spans="2:65" s="1" customFormat="1" ht="27">
      <c r="B115" s="42"/>
      <c r="C115" s="64"/>
      <c r="D115" s="246" t="s">
        <v>1656</v>
      </c>
      <c r="E115" s="64"/>
      <c r="F115" s="290" t="s">
        <v>5237</v>
      </c>
      <c r="G115" s="64"/>
      <c r="H115" s="64"/>
      <c r="I115" s="173"/>
      <c r="J115" s="64"/>
      <c r="K115" s="64"/>
      <c r="L115" s="62"/>
      <c r="M115" s="291"/>
      <c r="N115" s="43"/>
      <c r="O115" s="43"/>
      <c r="P115" s="43"/>
      <c r="Q115" s="43"/>
      <c r="R115" s="43"/>
      <c r="S115" s="43"/>
      <c r="T115" s="79"/>
      <c r="AT115" s="25" t="s">
        <v>1656</v>
      </c>
      <c r="AU115" s="25" t="s">
        <v>82</v>
      </c>
    </row>
    <row r="116" spans="2:65" s="1" customFormat="1" ht="22.5" customHeight="1">
      <c r="B116" s="42"/>
      <c r="C116" s="203" t="s">
        <v>375</v>
      </c>
      <c r="D116" s="203" t="s">
        <v>311</v>
      </c>
      <c r="E116" s="204" t="s">
        <v>5273</v>
      </c>
      <c r="F116" s="205" t="s">
        <v>5274</v>
      </c>
      <c r="G116" s="206" t="s">
        <v>5275</v>
      </c>
      <c r="H116" s="207">
        <v>28</v>
      </c>
      <c r="I116" s="208"/>
      <c r="J116" s="209">
        <f>ROUND(I116*H116,2)</f>
        <v>0</v>
      </c>
      <c r="K116" s="205" t="s">
        <v>21</v>
      </c>
      <c r="L116" s="62"/>
      <c r="M116" s="210" t="s">
        <v>21</v>
      </c>
      <c r="N116" s="211" t="s">
        <v>45</v>
      </c>
      <c r="O116" s="43"/>
      <c r="P116" s="212">
        <f>O116*H116</f>
        <v>0</v>
      </c>
      <c r="Q116" s="212">
        <v>0</v>
      </c>
      <c r="R116" s="212">
        <f>Q116*H116</f>
        <v>0</v>
      </c>
      <c r="S116" s="212">
        <v>0</v>
      </c>
      <c r="T116" s="213">
        <f>S116*H116</f>
        <v>0</v>
      </c>
      <c r="AR116" s="25" t="s">
        <v>375</v>
      </c>
      <c r="AT116" s="25" t="s">
        <v>311</v>
      </c>
      <c r="AU116" s="25" t="s">
        <v>82</v>
      </c>
      <c r="AY116" s="25" t="s">
        <v>308</v>
      </c>
      <c r="BE116" s="214">
        <f>IF(N116="základní",J116,0)</f>
        <v>0</v>
      </c>
      <c r="BF116" s="214">
        <f>IF(N116="snížená",J116,0)</f>
        <v>0</v>
      </c>
      <c r="BG116" s="214">
        <f>IF(N116="zákl. přenesená",J116,0)</f>
        <v>0</v>
      </c>
      <c r="BH116" s="214">
        <f>IF(N116="sníž. přenesená",J116,0)</f>
        <v>0</v>
      </c>
      <c r="BI116" s="214">
        <f>IF(N116="nulová",J116,0)</f>
        <v>0</v>
      </c>
      <c r="BJ116" s="25" t="s">
        <v>82</v>
      </c>
      <c r="BK116" s="214">
        <f>ROUND(I116*H116,2)</f>
        <v>0</v>
      </c>
      <c r="BL116" s="25" t="s">
        <v>375</v>
      </c>
      <c r="BM116" s="25" t="s">
        <v>598</v>
      </c>
    </row>
    <row r="117" spans="2:65" s="1" customFormat="1" ht="27">
      <c r="B117" s="42"/>
      <c r="C117" s="64"/>
      <c r="D117" s="246" t="s">
        <v>1656</v>
      </c>
      <c r="E117" s="64"/>
      <c r="F117" s="290" t="s">
        <v>5237</v>
      </c>
      <c r="G117" s="64"/>
      <c r="H117" s="64"/>
      <c r="I117" s="173"/>
      <c r="J117" s="64"/>
      <c r="K117" s="64"/>
      <c r="L117" s="62"/>
      <c r="M117" s="291"/>
      <c r="N117" s="43"/>
      <c r="O117" s="43"/>
      <c r="P117" s="43"/>
      <c r="Q117" s="43"/>
      <c r="R117" s="43"/>
      <c r="S117" s="43"/>
      <c r="T117" s="79"/>
      <c r="AT117" s="25" t="s">
        <v>1656</v>
      </c>
      <c r="AU117" s="25" t="s">
        <v>82</v>
      </c>
    </row>
    <row r="118" spans="2:65" s="1" customFormat="1" ht="22.5" customHeight="1">
      <c r="B118" s="42"/>
      <c r="C118" s="203" t="s">
        <v>381</v>
      </c>
      <c r="D118" s="203" t="s">
        <v>311</v>
      </c>
      <c r="E118" s="204" t="s">
        <v>5276</v>
      </c>
      <c r="F118" s="205" t="s">
        <v>5274</v>
      </c>
      <c r="G118" s="206" t="s">
        <v>5275</v>
      </c>
      <c r="H118" s="207">
        <v>35</v>
      </c>
      <c r="I118" s="208"/>
      <c r="J118" s="209">
        <f>ROUND(I118*H118,2)</f>
        <v>0</v>
      </c>
      <c r="K118" s="205" t="s">
        <v>21</v>
      </c>
      <c r="L118" s="62"/>
      <c r="M118" s="210" t="s">
        <v>21</v>
      </c>
      <c r="N118" s="211" t="s">
        <v>45</v>
      </c>
      <c r="O118" s="43"/>
      <c r="P118" s="212">
        <f>O118*H118</f>
        <v>0</v>
      </c>
      <c r="Q118" s="212">
        <v>0</v>
      </c>
      <c r="R118" s="212">
        <f>Q118*H118</f>
        <v>0</v>
      </c>
      <c r="S118" s="212">
        <v>0</v>
      </c>
      <c r="T118" s="213">
        <f>S118*H118</f>
        <v>0</v>
      </c>
      <c r="AR118" s="25" t="s">
        <v>375</v>
      </c>
      <c r="AT118" s="25" t="s">
        <v>311</v>
      </c>
      <c r="AU118" s="25" t="s">
        <v>82</v>
      </c>
      <c r="AY118" s="25" t="s">
        <v>308</v>
      </c>
      <c r="BE118" s="214">
        <f>IF(N118="základní",J118,0)</f>
        <v>0</v>
      </c>
      <c r="BF118" s="214">
        <f>IF(N118="snížená",J118,0)</f>
        <v>0</v>
      </c>
      <c r="BG118" s="214">
        <f>IF(N118="zákl. přenesená",J118,0)</f>
        <v>0</v>
      </c>
      <c r="BH118" s="214">
        <f>IF(N118="sníž. přenesená",J118,0)</f>
        <v>0</v>
      </c>
      <c r="BI118" s="214">
        <f>IF(N118="nulová",J118,0)</f>
        <v>0</v>
      </c>
      <c r="BJ118" s="25" t="s">
        <v>82</v>
      </c>
      <c r="BK118" s="214">
        <f>ROUND(I118*H118,2)</f>
        <v>0</v>
      </c>
      <c r="BL118" s="25" t="s">
        <v>375</v>
      </c>
      <c r="BM118" s="25" t="s">
        <v>608</v>
      </c>
    </row>
    <row r="119" spans="2:65" s="1" customFormat="1" ht="27">
      <c r="B119" s="42"/>
      <c r="C119" s="64"/>
      <c r="D119" s="246" t="s">
        <v>1656</v>
      </c>
      <c r="E119" s="64"/>
      <c r="F119" s="290" t="s">
        <v>5237</v>
      </c>
      <c r="G119" s="64"/>
      <c r="H119" s="64"/>
      <c r="I119" s="173"/>
      <c r="J119" s="64"/>
      <c r="K119" s="64"/>
      <c r="L119" s="62"/>
      <c r="M119" s="291"/>
      <c r="N119" s="43"/>
      <c r="O119" s="43"/>
      <c r="P119" s="43"/>
      <c r="Q119" s="43"/>
      <c r="R119" s="43"/>
      <c r="S119" s="43"/>
      <c r="T119" s="79"/>
      <c r="AT119" s="25" t="s">
        <v>1656</v>
      </c>
      <c r="AU119" s="25" t="s">
        <v>82</v>
      </c>
    </row>
    <row r="120" spans="2:65" s="1" customFormat="1" ht="22.5" customHeight="1">
      <c r="B120" s="42"/>
      <c r="C120" s="203" t="s">
        <v>385</v>
      </c>
      <c r="D120" s="203" t="s">
        <v>311</v>
      </c>
      <c r="E120" s="204" t="s">
        <v>5277</v>
      </c>
      <c r="F120" s="205" t="s">
        <v>5278</v>
      </c>
      <c r="G120" s="206" t="s">
        <v>5275</v>
      </c>
      <c r="H120" s="207">
        <v>9</v>
      </c>
      <c r="I120" s="208"/>
      <c r="J120" s="209">
        <f>ROUND(I120*H120,2)</f>
        <v>0</v>
      </c>
      <c r="K120" s="205" t="s">
        <v>21</v>
      </c>
      <c r="L120" s="62"/>
      <c r="M120" s="210" t="s">
        <v>21</v>
      </c>
      <c r="N120" s="211" t="s">
        <v>45</v>
      </c>
      <c r="O120" s="43"/>
      <c r="P120" s="212">
        <f>O120*H120</f>
        <v>0</v>
      </c>
      <c r="Q120" s="212">
        <v>0</v>
      </c>
      <c r="R120" s="212">
        <f>Q120*H120</f>
        <v>0</v>
      </c>
      <c r="S120" s="212">
        <v>0</v>
      </c>
      <c r="T120" s="213">
        <f>S120*H120</f>
        <v>0</v>
      </c>
      <c r="AR120" s="25" t="s">
        <v>375</v>
      </c>
      <c r="AT120" s="25" t="s">
        <v>311</v>
      </c>
      <c r="AU120" s="25" t="s">
        <v>82</v>
      </c>
      <c r="AY120" s="25" t="s">
        <v>308</v>
      </c>
      <c r="BE120" s="214">
        <f>IF(N120="základní",J120,0)</f>
        <v>0</v>
      </c>
      <c r="BF120" s="214">
        <f>IF(N120="snížená",J120,0)</f>
        <v>0</v>
      </c>
      <c r="BG120" s="214">
        <f>IF(N120="zákl. přenesená",J120,0)</f>
        <v>0</v>
      </c>
      <c r="BH120" s="214">
        <f>IF(N120="sníž. přenesená",J120,0)</f>
        <v>0</v>
      </c>
      <c r="BI120" s="214">
        <f>IF(N120="nulová",J120,0)</f>
        <v>0</v>
      </c>
      <c r="BJ120" s="25" t="s">
        <v>82</v>
      </c>
      <c r="BK120" s="214">
        <f>ROUND(I120*H120,2)</f>
        <v>0</v>
      </c>
      <c r="BL120" s="25" t="s">
        <v>375</v>
      </c>
      <c r="BM120" s="25" t="s">
        <v>619</v>
      </c>
    </row>
    <row r="121" spans="2:65" s="1" customFormat="1" ht="27">
      <c r="B121" s="42"/>
      <c r="C121" s="64"/>
      <c r="D121" s="246" t="s">
        <v>1656</v>
      </c>
      <c r="E121" s="64"/>
      <c r="F121" s="290" t="s">
        <v>5237</v>
      </c>
      <c r="G121" s="64"/>
      <c r="H121" s="64"/>
      <c r="I121" s="173"/>
      <c r="J121" s="64"/>
      <c r="K121" s="64"/>
      <c r="L121" s="62"/>
      <c r="M121" s="291"/>
      <c r="N121" s="43"/>
      <c r="O121" s="43"/>
      <c r="P121" s="43"/>
      <c r="Q121" s="43"/>
      <c r="R121" s="43"/>
      <c r="S121" s="43"/>
      <c r="T121" s="79"/>
      <c r="AT121" s="25" t="s">
        <v>1656</v>
      </c>
      <c r="AU121" s="25" t="s">
        <v>82</v>
      </c>
    </row>
    <row r="122" spans="2:65" s="1" customFormat="1" ht="22.5" customHeight="1">
      <c r="B122" s="42"/>
      <c r="C122" s="203" t="s">
        <v>389</v>
      </c>
      <c r="D122" s="203" t="s">
        <v>311</v>
      </c>
      <c r="E122" s="204" t="s">
        <v>5279</v>
      </c>
      <c r="F122" s="205" t="s">
        <v>5280</v>
      </c>
      <c r="G122" s="206" t="s">
        <v>5275</v>
      </c>
      <c r="H122" s="207">
        <v>1</v>
      </c>
      <c r="I122" s="208"/>
      <c r="J122" s="209">
        <f>ROUND(I122*H122,2)</f>
        <v>0</v>
      </c>
      <c r="K122" s="205" t="s">
        <v>21</v>
      </c>
      <c r="L122" s="62"/>
      <c r="M122" s="210" t="s">
        <v>21</v>
      </c>
      <c r="N122" s="211" t="s">
        <v>45</v>
      </c>
      <c r="O122" s="43"/>
      <c r="P122" s="212">
        <f>O122*H122</f>
        <v>0</v>
      </c>
      <c r="Q122" s="212">
        <v>0</v>
      </c>
      <c r="R122" s="212">
        <f>Q122*H122</f>
        <v>0</v>
      </c>
      <c r="S122" s="212">
        <v>0</v>
      </c>
      <c r="T122" s="213">
        <f>S122*H122</f>
        <v>0</v>
      </c>
      <c r="AR122" s="25" t="s">
        <v>375</v>
      </c>
      <c r="AT122" s="25" t="s">
        <v>311</v>
      </c>
      <c r="AU122" s="25" t="s">
        <v>82</v>
      </c>
      <c r="AY122" s="25" t="s">
        <v>308</v>
      </c>
      <c r="BE122" s="214">
        <f>IF(N122="základní",J122,0)</f>
        <v>0</v>
      </c>
      <c r="BF122" s="214">
        <f>IF(N122="snížená",J122,0)</f>
        <v>0</v>
      </c>
      <c r="BG122" s="214">
        <f>IF(N122="zákl. přenesená",J122,0)</f>
        <v>0</v>
      </c>
      <c r="BH122" s="214">
        <f>IF(N122="sníž. přenesená",J122,0)</f>
        <v>0</v>
      </c>
      <c r="BI122" s="214">
        <f>IF(N122="nulová",J122,0)</f>
        <v>0</v>
      </c>
      <c r="BJ122" s="25" t="s">
        <v>82</v>
      </c>
      <c r="BK122" s="214">
        <f>ROUND(I122*H122,2)</f>
        <v>0</v>
      </c>
      <c r="BL122" s="25" t="s">
        <v>375</v>
      </c>
      <c r="BM122" s="25" t="s">
        <v>632</v>
      </c>
    </row>
    <row r="123" spans="2:65" s="1" customFormat="1" ht="27">
      <c r="B123" s="42"/>
      <c r="C123" s="64"/>
      <c r="D123" s="246" t="s">
        <v>1656</v>
      </c>
      <c r="E123" s="64"/>
      <c r="F123" s="290" t="s">
        <v>5237</v>
      </c>
      <c r="G123" s="64"/>
      <c r="H123" s="64"/>
      <c r="I123" s="173"/>
      <c r="J123" s="64"/>
      <c r="K123" s="64"/>
      <c r="L123" s="62"/>
      <c r="M123" s="291"/>
      <c r="N123" s="43"/>
      <c r="O123" s="43"/>
      <c r="P123" s="43"/>
      <c r="Q123" s="43"/>
      <c r="R123" s="43"/>
      <c r="S123" s="43"/>
      <c r="T123" s="79"/>
      <c r="AT123" s="25" t="s">
        <v>1656</v>
      </c>
      <c r="AU123" s="25" t="s">
        <v>82</v>
      </c>
    </row>
    <row r="124" spans="2:65" s="1" customFormat="1" ht="22.5" customHeight="1">
      <c r="B124" s="42"/>
      <c r="C124" s="203" t="s">
        <v>393</v>
      </c>
      <c r="D124" s="203" t="s">
        <v>311</v>
      </c>
      <c r="E124" s="204" t="s">
        <v>5281</v>
      </c>
      <c r="F124" s="205" t="s">
        <v>5282</v>
      </c>
      <c r="G124" s="206" t="s">
        <v>5275</v>
      </c>
      <c r="H124" s="207">
        <v>1</v>
      </c>
      <c r="I124" s="208"/>
      <c r="J124" s="209">
        <f>ROUND(I124*H124,2)</f>
        <v>0</v>
      </c>
      <c r="K124" s="205" t="s">
        <v>21</v>
      </c>
      <c r="L124" s="62"/>
      <c r="M124" s="210" t="s">
        <v>21</v>
      </c>
      <c r="N124" s="211" t="s">
        <v>45</v>
      </c>
      <c r="O124" s="43"/>
      <c r="P124" s="212">
        <f>O124*H124</f>
        <v>0</v>
      </c>
      <c r="Q124" s="212">
        <v>0</v>
      </c>
      <c r="R124" s="212">
        <f>Q124*H124</f>
        <v>0</v>
      </c>
      <c r="S124" s="212">
        <v>0</v>
      </c>
      <c r="T124" s="213">
        <f>S124*H124</f>
        <v>0</v>
      </c>
      <c r="AR124" s="25" t="s">
        <v>375</v>
      </c>
      <c r="AT124" s="25" t="s">
        <v>311</v>
      </c>
      <c r="AU124" s="25" t="s">
        <v>82</v>
      </c>
      <c r="AY124" s="25" t="s">
        <v>308</v>
      </c>
      <c r="BE124" s="214">
        <f>IF(N124="základní",J124,0)</f>
        <v>0</v>
      </c>
      <c r="BF124" s="214">
        <f>IF(N124="snížená",J124,0)</f>
        <v>0</v>
      </c>
      <c r="BG124" s="214">
        <f>IF(N124="zákl. přenesená",J124,0)</f>
        <v>0</v>
      </c>
      <c r="BH124" s="214">
        <f>IF(N124="sníž. přenesená",J124,0)</f>
        <v>0</v>
      </c>
      <c r="BI124" s="214">
        <f>IF(N124="nulová",J124,0)</f>
        <v>0</v>
      </c>
      <c r="BJ124" s="25" t="s">
        <v>82</v>
      </c>
      <c r="BK124" s="214">
        <f>ROUND(I124*H124,2)</f>
        <v>0</v>
      </c>
      <c r="BL124" s="25" t="s">
        <v>375</v>
      </c>
      <c r="BM124" s="25" t="s">
        <v>644</v>
      </c>
    </row>
    <row r="125" spans="2:65" s="1" customFormat="1" ht="27">
      <c r="B125" s="42"/>
      <c r="C125" s="64"/>
      <c r="D125" s="246" t="s">
        <v>1656</v>
      </c>
      <c r="E125" s="64"/>
      <c r="F125" s="290" t="s">
        <v>5237</v>
      </c>
      <c r="G125" s="64"/>
      <c r="H125" s="64"/>
      <c r="I125" s="173"/>
      <c r="J125" s="64"/>
      <c r="K125" s="64"/>
      <c r="L125" s="62"/>
      <c r="M125" s="291"/>
      <c r="N125" s="43"/>
      <c r="O125" s="43"/>
      <c r="P125" s="43"/>
      <c r="Q125" s="43"/>
      <c r="R125" s="43"/>
      <c r="S125" s="43"/>
      <c r="T125" s="79"/>
      <c r="AT125" s="25" t="s">
        <v>1656</v>
      </c>
      <c r="AU125" s="25" t="s">
        <v>82</v>
      </c>
    </row>
    <row r="126" spans="2:65" s="1" customFormat="1" ht="22.5" customHeight="1">
      <c r="B126" s="42"/>
      <c r="C126" s="203" t="s">
        <v>9</v>
      </c>
      <c r="D126" s="203" t="s">
        <v>311</v>
      </c>
      <c r="E126" s="204" t="s">
        <v>5283</v>
      </c>
      <c r="F126" s="205" t="s">
        <v>5284</v>
      </c>
      <c r="G126" s="206" t="s">
        <v>5275</v>
      </c>
      <c r="H126" s="207">
        <v>1</v>
      </c>
      <c r="I126" s="208"/>
      <c r="J126" s="209">
        <f>ROUND(I126*H126,2)</f>
        <v>0</v>
      </c>
      <c r="K126" s="205" t="s">
        <v>21</v>
      </c>
      <c r="L126" s="62"/>
      <c r="M126" s="210" t="s">
        <v>21</v>
      </c>
      <c r="N126" s="211" t="s">
        <v>45</v>
      </c>
      <c r="O126" s="43"/>
      <c r="P126" s="212">
        <f>O126*H126</f>
        <v>0</v>
      </c>
      <c r="Q126" s="212">
        <v>0</v>
      </c>
      <c r="R126" s="212">
        <f>Q126*H126</f>
        <v>0</v>
      </c>
      <c r="S126" s="212">
        <v>0</v>
      </c>
      <c r="T126" s="213">
        <f>S126*H126</f>
        <v>0</v>
      </c>
      <c r="AR126" s="25" t="s">
        <v>375</v>
      </c>
      <c r="AT126" s="25" t="s">
        <v>311</v>
      </c>
      <c r="AU126" s="25" t="s">
        <v>82</v>
      </c>
      <c r="AY126" s="25" t="s">
        <v>308</v>
      </c>
      <c r="BE126" s="214">
        <f>IF(N126="základní",J126,0)</f>
        <v>0</v>
      </c>
      <c r="BF126" s="214">
        <f>IF(N126="snížená",J126,0)</f>
        <v>0</v>
      </c>
      <c r="BG126" s="214">
        <f>IF(N126="zákl. přenesená",J126,0)</f>
        <v>0</v>
      </c>
      <c r="BH126" s="214">
        <f>IF(N126="sníž. přenesená",J126,0)</f>
        <v>0</v>
      </c>
      <c r="BI126" s="214">
        <f>IF(N126="nulová",J126,0)</f>
        <v>0</v>
      </c>
      <c r="BJ126" s="25" t="s">
        <v>82</v>
      </c>
      <c r="BK126" s="214">
        <f>ROUND(I126*H126,2)</f>
        <v>0</v>
      </c>
      <c r="BL126" s="25" t="s">
        <v>375</v>
      </c>
      <c r="BM126" s="25" t="s">
        <v>653</v>
      </c>
    </row>
    <row r="127" spans="2:65" s="1" customFormat="1" ht="27">
      <c r="B127" s="42"/>
      <c r="C127" s="64"/>
      <c r="D127" s="246" t="s">
        <v>1656</v>
      </c>
      <c r="E127" s="64"/>
      <c r="F127" s="290" t="s">
        <v>5237</v>
      </c>
      <c r="G127" s="64"/>
      <c r="H127" s="64"/>
      <c r="I127" s="173"/>
      <c r="J127" s="64"/>
      <c r="K127" s="64"/>
      <c r="L127" s="62"/>
      <c r="M127" s="291"/>
      <c r="N127" s="43"/>
      <c r="O127" s="43"/>
      <c r="P127" s="43"/>
      <c r="Q127" s="43"/>
      <c r="R127" s="43"/>
      <c r="S127" s="43"/>
      <c r="T127" s="79"/>
      <c r="AT127" s="25" t="s">
        <v>1656</v>
      </c>
      <c r="AU127" s="25" t="s">
        <v>82</v>
      </c>
    </row>
    <row r="128" spans="2:65" s="1" customFormat="1" ht="22.5" customHeight="1">
      <c r="B128" s="42"/>
      <c r="C128" s="203" t="s">
        <v>402</v>
      </c>
      <c r="D128" s="203" t="s">
        <v>311</v>
      </c>
      <c r="E128" s="204" t="s">
        <v>5285</v>
      </c>
      <c r="F128" s="205" t="s">
        <v>5286</v>
      </c>
      <c r="G128" s="206" t="s">
        <v>5275</v>
      </c>
      <c r="H128" s="207">
        <v>13</v>
      </c>
      <c r="I128" s="208"/>
      <c r="J128" s="209">
        <f>ROUND(I128*H128,2)</f>
        <v>0</v>
      </c>
      <c r="K128" s="205" t="s">
        <v>21</v>
      </c>
      <c r="L128" s="62"/>
      <c r="M128" s="210" t="s">
        <v>21</v>
      </c>
      <c r="N128" s="211" t="s">
        <v>45</v>
      </c>
      <c r="O128" s="43"/>
      <c r="P128" s="212">
        <f>O128*H128</f>
        <v>0</v>
      </c>
      <c r="Q128" s="212">
        <v>0</v>
      </c>
      <c r="R128" s="212">
        <f>Q128*H128</f>
        <v>0</v>
      </c>
      <c r="S128" s="212">
        <v>0</v>
      </c>
      <c r="T128" s="213">
        <f>S128*H128</f>
        <v>0</v>
      </c>
      <c r="AR128" s="25" t="s">
        <v>375</v>
      </c>
      <c r="AT128" s="25" t="s">
        <v>311</v>
      </c>
      <c r="AU128" s="25" t="s">
        <v>82</v>
      </c>
      <c r="AY128" s="25" t="s">
        <v>308</v>
      </c>
      <c r="BE128" s="214">
        <f>IF(N128="základní",J128,0)</f>
        <v>0</v>
      </c>
      <c r="BF128" s="214">
        <f>IF(N128="snížená",J128,0)</f>
        <v>0</v>
      </c>
      <c r="BG128" s="214">
        <f>IF(N128="zákl. přenesená",J128,0)</f>
        <v>0</v>
      </c>
      <c r="BH128" s="214">
        <f>IF(N128="sníž. přenesená",J128,0)</f>
        <v>0</v>
      </c>
      <c r="BI128" s="214">
        <f>IF(N128="nulová",J128,0)</f>
        <v>0</v>
      </c>
      <c r="BJ128" s="25" t="s">
        <v>82</v>
      </c>
      <c r="BK128" s="214">
        <f>ROUND(I128*H128,2)</f>
        <v>0</v>
      </c>
      <c r="BL128" s="25" t="s">
        <v>375</v>
      </c>
      <c r="BM128" s="25" t="s">
        <v>661</v>
      </c>
    </row>
    <row r="129" spans="2:65" s="1" customFormat="1" ht="27">
      <c r="B129" s="42"/>
      <c r="C129" s="64"/>
      <c r="D129" s="246" t="s">
        <v>1656</v>
      </c>
      <c r="E129" s="64"/>
      <c r="F129" s="290" t="s">
        <v>5237</v>
      </c>
      <c r="G129" s="64"/>
      <c r="H129" s="64"/>
      <c r="I129" s="173"/>
      <c r="J129" s="64"/>
      <c r="K129" s="64"/>
      <c r="L129" s="62"/>
      <c r="M129" s="291"/>
      <c r="N129" s="43"/>
      <c r="O129" s="43"/>
      <c r="P129" s="43"/>
      <c r="Q129" s="43"/>
      <c r="R129" s="43"/>
      <c r="S129" s="43"/>
      <c r="T129" s="79"/>
      <c r="AT129" s="25" t="s">
        <v>1656</v>
      </c>
      <c r="AU129" s="25" t="s">
        <v>82</v>
      </c>
    </row>
    <row r="130" spans="2:65" s="1" customFormat="1" ht="22.5" customHeight="1">
      <c r="B130" s="42"/>
      <c r="C130" s="203" t="s">
        <v>406</v>
      </c>
      <c r="D130" s="203" t="s">
        <v>311</v>
      </c>
      <c r="E130" s="204" t="s">
        <v>5287</v>
      </c>
      <c r="F130" s="205" t="s">
        <v>5288</v>
      </c>
      <c r="G130" s="206" t="s">
        <v>5275</v>
      </c>
      <c r="H130" s="207">
        <v>2</v>
      </c>
      <c r="I130" s="208"/>
      <c r="J130" s="209">
        <f>ROUND(I130*H130,2)</f>
        <v>0</v>
      </c>
      <c r="K130" s="205" t="s">
        <v>21</v>
      </c>
      <c r="L130" s="62"/>
      <c r="M130" s="210" t="s">
        <v>21</v>
      </c>
      <c r="N130" s="211" t="s">
        <v>45</v>
      </c>
      <c r="O130" s="43"/>
      <c r="P130" s="212">
        <f>O130*H130</f>
        <v>0</v>
      </c>
      <c r="Q130" s="212">
        <v>0</v>
      </c>
      <c r="R130" s="212">
        <f>Q130*H130</f>
        <v>0</v>
      </c>
      <c r="S130" s="212">
        <v>0</v>
      </c>
      <c r="T130" s="213">
        <f>S130*H130</f>
        <v>0</v>
      </c>
      <c r="AR130" s="25" t="s">
        <v>375</v>
      </c>
      <c r="AT130" s="25" t="s">
        <v>311</v>
      </c>
      <c r="AU130" s="25" t="s">
        <v>82</v>
      </c>
      <c r="AY130" s="25" t="s">
        <v>308</v>
      </c>
      <c r="BE130" s="214">
        <f>IF(N130="základní",J130,0)</f>
        <v>0</v>
      </c>
      <c r="BF130" s="214">
        <f>IF(N130="snížená",J130,0)</f>
        <v>0</v>
      </c>
      <c r="BG130" s="214">
        <f>IF(N130="zákl. přenesená",J130,0)</f>
        <v>0</v>
      </c>
      <c r="BH130" s="214">
        <f>IF(N130="sníž. přenesená",J130,0)</f>
        <v>0</v>
      </c>
      <c r="BI130" s="214">
        <f>IF(N130="nulová",J130,0)</f>
        <v>0</v>
      </c>
      <c r="BJ130" s="25" t="s">
        <v>82</v>
      </c>
      <c r="BK130" s="214">
        <f>ROUND(I130*H130,2)</f>
        <v>0</v>
      </c>
      <c r="BL130" s="25" t="s">
        <v>375</v>
      </c>
      <c r="BM130" s="25" t="s">
        <v>669</v>
      </c>
    </row>
    <row r="131" spans="2:65" s="1" customFormat="1" ht="27">
      <c r="B131" s="42"/>
      <c r="C131" s="64"/>
      <c r="D131" s="246" t="s">
        <v>1656</v>
      </c>
      <c r="E131" s="64"/>
      <c r="F131" s="290" t="s">
        <v>5237</v>
      </c>
      <c r="G131" s="64"/>
      <c r="H131" s="64"/>
      <c r="I131" s="173"/>
      <c r="J131" s="64"/>
      <c r="K131" s="64"/>
      <c r="L131" s="62"/>
      <c r="M131" s="291"/>
      <c r="N131" s="43"/>
      <c r="O131" s="43"/>
      <c r="P131" s="43"/>
      <c r="Q131" s="43"/>
      <c r="R131" s="43"/>
      <c r="S131" s="43"/>
      <c r="T131" s="79"/>
      <c r="AT131" s="25" t="s">
        <v>1656</v>
      </c>
      <c r="AU131" s="25" t="s">
        <v>82</v>
      </c>
    </row>
    <row r="132" spans="2:65" s="1" customFormat="1" ht="22.5" customHeight="1">
      <c r="B132" s="42"/>
      <c r="C132" s="203" t="s">
        <v>410</v>
      </c>
      <c r="D132" s="203" t="s">
        <v>311</v>
      </c>
      <c r="E132" s="204" t="s">
        <v>5289</v>
      </c>
      <c r="F132" s="205" t="s">
        <v>5290</v>
      </c>
      <c r="G132" s="206" t="s">
        <v>5275</v>
      </c>
      <c r="H132" s="207">
        <v>1</v>
      </c>
      <c r="I132" s="208"/>
      <c r="J132" s="209">
        <f>ROUND(I132*H132,2)</f>
        <v>0</v>
      </c>
      <c r="K132" s="205" t="s">
        <v>21</v>
      </c>
      <c r="L132" s="62"/>
      <c r="M132" s="210" t="s">
        <v>21</v>
      </c>
      <c r="N132" s="211" t="s">
        <v>45</v>
      </c>
      <c r="O132" s="43"/>
      <c r="P132" s="212">
        <f>O132*H132</f>
        <v>0</v>
      </c>
      <c r="Q132" s="212">
        <v>0</v>
      </c>
      <c r="R132" s="212">
        <f>Q132*H132</f>
        <v>0</v>
      </c>
      <c r="S132" s="212">
        <v>0</v>
      </c>
      <c r="T132" s="213">
        <f>S132*H132</f>
        <v>0</v>
      </c>
      <c r="AR132" s="25" t="s">
        <v>375</v>
      </c>
      <c r="AT132" s="25" t="s">
        <v>311</v>
      </c>
      <c r="AU132" s="25" t="s">
        <v>82</v>
      </c>
      <c r="AY132" s="25" t="s">
        <v>308</v>
      </c>
      <c r="BE132" s="214">
        <f>IF(N132="základní",J132,0)</f>
        <v>0</v>
      </c>
      <c r="BF132" s="214">
        <f>IF(N132="snížená",J132,0)</f>
        <v>0</v>
      </c>
      <c r="BG132" s="214">
        <f>IF(N132="zákl. přenesená",J132,0)</f>
        <v>0</v>
      </c>
      <c r="BH132" s="214">
        <f>IF(N132="sníž. přenesená",J132,0)</f>
        <v>0</v>
      </c>
      <c r="BI132" s="214">
        <f>IF(N132="nulová",J132,0)</f>
        <v>0</v>
      </c>
      <c r="BJ132" s="25" t="s">
        <v>82</v>
      </c>
      <c r="BK132" s="214">
        <f>ROUND(I132*H132,2)</f>
        <v>0</v>
      </c>
      <c r="BL132" s="25" t="s">
        <v>375</v>
      </c>
      <c r="BM132" s="25" t="s">
        <v>677</v>
      </c>
    </row>
    <row r="133" spans="2:65" s="1" customFormat="1" ht="27">
      <c r="B133" s="42"/>
      <c r="C133" s="64"/>
      <c r="D133" s="246" t="s">
        <v>1656</v>
      </c>
      <c r="E133" s="64"/>
      <c r="F133" s="290" t="s">
        <v>5237</v>
      </c>
      <c r="G133" s="64"/>
      <c r="H133" s="64"/>
      <c r="I133" s="173"/>
      <c r="J133" s="64"/>
      <c r="K133" s="64"/>
      <c r="L133" s="62"/>
      <c r="M133" s="291"/>
      <c r="N133" s="43"/>
      <c r="O133" s="43"/>
      <c r="P133" s="43"/>
      <c r="Q133" s="43"/>
      <c r="R133" s="43"/>
      <c r="S133" s="43"/>
      <c r="T133" s="79"/>
      <c r="AT133" s="25" t="s">
        <v>1656</v>
      </c>
      <c r="AU133" s="25" t="s">
        <v>82</v>
      </c>
    </row>
    <row r="134" spans="2:65" s="1" customFormat="1" ht="22.5" customHeight="1">
      <c r="B134" s="42"/>
      <c r="C134" s="203" t="s">
        <v>416</v>
      </c>
      <c r="D134" s="203" t="s">
        <v>311</v>
      </c>
      <c r="E134" s="204" t="s">
        <v>5291</v>
      </c>
      <c r="F134" s="205" t="s">
        <v>5292</v>
      </c>
      <c r="G134" s="206" t="s">
        <v>5275</v>
      </c>
      <c r="H134" s="207">
        <v>1</v>
      </c>
      <c r="I134" s="208"/>
      <c r="J134" s="209">
        <f>ROUND(I134*H134,2)</f>
        <v>0</v>
      </c>
      <c r="K134" s="205" t="s">
        <v>21</v>
      </c>
      <c r="L134" s="62"/>
      <c r="M134" s="210" t="s">
        <v>21</v>
      </c>
      <c r="N134" s="211" t="s">
        <v>45</v>
      </c>
      <c r="O134" s="43"/>
      <c r="P134" s="212">
        <f>O134*H134</f>
        <v>0</v>
      </c>
      <c r="Q134" s="212">
        <v>0</v>
      </c>
      <c r="R134" s="212">
        <f>Q134*H134</f>
        <v>0</v>
      </c>
      <c r="S134" s="212">
        <v>0</v>
      </c>
      <c r="T134" s="213">
        <f>S134*H134</f>
        <v>0</v>
      </c>
      <c r="AR134" s="25" t="s">
        <v>375</v>
      </c>
      <c r="AT134" s="25" t="s">
        <v>311</v>
      </c>
      <c r="AU134" s="25" t="s">
        <v>82</v>
      </c>
      <c r="AY134" s="25" t="s">
        <v>308</v>
      </c>
      <c r="BE134" s="214">
        <f>IF(N134="základní",J134,0)</f>
        <v>0</v>
      </c>
      <c r="BF134" s="214">
        <f>IF(N134="snížená",J134,0)</f>
        <v>0</v>
      </c>
      <c r="BG134" s="214">
        <f>IF(N134="zákl. přenesená",J134,0)</f>
        <v>0</v>
      </c>
      <c r="BH134" s="214">
        <f>IF(N134="sníž. přenesená",J134,0)</f>
        <v>0</v>
      </c>
      <c r="BI134" s="214">
        <f>IF(N134="nulová",J134,0)</f>
        <v>0</v>
      </c>
      <c r="BJ134" s="25" t="s">
        <v>82</v>
      </c>
      <c r="BK134" s="214">
        <f>ROUND(I134*H134,2)</f>
        <v>0</v>
      </c>
      <c r="BL134" s="25" t="s">
        <v>375</v>
      </c>
      <c r="BM134" s="25" t="s">
        <v>685</v>
      </c>
    </row>
    <row r="135" spans="2:65" s="1" customFormat="1" ht="27">
      <c r="B135" s="42"/>
      <c r="C135" s="64"/>
      <c r="D135" s="246" t="s">
        <v>1656</v>
      </c>
      <c r="E135" s="64"/>
      <c r="F135" s="290" t="s">
        <v>5237</v>
      </c>
      <c r="G135" s="64"/>
      <c r="H135" s="64"/>
      <c r="I135" s="173"/>
      <c r="J135" s="64"/>
      <c r="K135" s="64"/>
      <c r="L135" s="62"/>
      <c r="M135" s="291"/>
      <c r="N135" s="43"/>
      <c r="O135" s="43"/>
      <c r="P135" s="43"/>
      <c r="Q135" s="43"/>
      <c r="R135" s="43"/>
      <c r="S135" s="43"/>
      <c r="T135" s="79"/>
      <c r="AT135" s="25" t="s">
        <v>1656</v>
      </c>
      <c r="AU135" s="25" t="s">
        <v>82</v>
      </c>
    </row>
    <row r="136" spans="2:65" s="1" customFormat="1" ht="22.5" customHeight="1">
      <c r="B136" s="42"/>
      <c r="C136" s="203" t="s">
        <v>420</v>
      </c>
      <c r="D136" s="203" t="s">
        <v>311</v>
      </c>
      <c r="E136" s="204" t="s">
        <v>5293</v>
      </c>
      <c r="F136" s="205" t="s">
        <v>5294</v>
      </c>
      <c r="G136" s="206" t="s">
        <v>5275</v>
      </c>
      <c r="H136" s="207">
        <v>2</v>
      </c>
      <c r="I136" s="208"/>
      <c r="J136" s="209">
        <f>ROUND(I136*H136,2)</f>
        <v>0</v>
      </c>
      <c r="K136" s="205" t="s">
        <v>21</v>
      </c>
      <c r="L136" s="62"/>
      <c r="M136" s="210" t="s">
        <v>21</v>
      </c>
      <c r="N136" s="211" t="s">
        <v>45</v>
      </c>
      <c r="O136" s="43"/>
      <c r="P136" s="212">
        <f>O136*H136</f>
        <v>0</v>
      </c>
      <c r="Q136" s="212">
        <v>0</v>
      </c>
      <c r="R136" s="212">
        <f>Q136*H136</f>
        <v>0</v>
      </c>
      <c r="S136" s="212">
        <v>0</v>
      </c>
      <c r="T136" s="213">
        <f>S136*H136</f>
        <v>0</v>
      </c>
      <c r="AR136" s="25" t="s">
        <v>375</v>
      </c>
      <c r="AT136" s="25" t="s">
        <v>311</v>
      </c>
      <c r="AU136" s="25" t="s">
        <v>82</v>
      </c>
      <c r="AY136" s="25" t="s">
        <v>308</v>
      </c>
      <c r="BE136" s="214">
        <f>IF(N136="základní",J136,0)</f>
        <v>0</v>
      </c>
      <c r="BF136" s="214">
        <f>IF(N136="snížená",J136,0)</f>
        <v>0</v>
      </c>
      <c r="BG136" s="214">
        <f>IF(N136="zákl. přenesená",J136,0)</f>
        <v>0</v>
      </c>
      <c r="BH136" s="214">
        <f>IF(N136="sníž. přenesená",J136,0)</f>
        <v>0</v>
      </c>
      <c r="BI136" s="214">
        <f>IF(N136="nulová",J136,0)</f>
        <v>0</v>
      </c>
      <c r="BJ136" s="25" t="s">
        <v>82</v>
      </c>
      <c r="BK136" s="214">
        <f>ROUND(I136*H136,2)</f>
        <v>0</v>
      </c>
      <c r="BL136" s="25" t="s">
        <v>375</v>
      </c>
      <c r="BM136" s="25" t="s">
        <v>693</v>
      </c>
    </row>
    <row r="137" spans="2:65" s="1" customFormat="1" ht="27">
      <c r="B137" s="42"/>
      <c r="C137" s="64"/>
      <c r="D137" s="246" t="s">
        <v>1656</v>
      </c>
      <c r="E137" s="64"/>
      <c r="F137" s="290" t="s">
        <v>5237</v>
      </c>
      <c r="G137" s="64"/>
      <c r="H137" s="64"/>
      <c r="I137" s="173"/>
      <c r="J137" s="64"/>
      <c r="K137" s="64"/>
      <c r="L137" s="62"/>
      <c r="M137" s="291"/>
      <c r="N137" s="43"/>
      <c r="O137" s="43"/>
      <c r="P137" s="43"/>
      <c r="Q137" s="43"/>
      <c r="R137" s="43"/>
      <c r="S137" s="43"/>
      <c r="T137" s="79"/>
      <c r="AT137" s="25" t="s">
        <v>1656</v>
      </c>
      <c r="AU137" s="25" t="s">
        <v>82</v>
      </c>
    </row>
    <row r="138" spans="2:65" s="1" customFormat="1" ht="22.5" customHeight="1">
      <c r="B138" s="42"/>
      <c r="C138" s="203" t="s">
        <v>593</v>
      </c>
      <c r="D138" s="203" t="s">
        <v>311</v>
      </c>
      <c r="E138" s="204" t="s">
        <v>5295</v>
      </c>
      <c r="F138" s="205" t="s">
        <v>5296</v>
      </c>
      <c r="G138" s="206" t="s">
        <v>5275</v>
      </c>
      <c r="H138" s="207">
        <v>1</v>
      </c>
      <c r="I138" s="208"/>
      <c r="J138" s="209">
        <f>ROUND(I138*H138,2)</f>
        <v>0</v>
      </c>
      <c r="K138" s="205" t="s">
        <v>21</v>
      </c>
      <c r="L138" s="62"/>
      <c r="M138" s="210" t="s">
        <v>21</v>
      </c>
      <c r="N138" s="211" t="s">
        <v>45</v>
      </c>
      <c r="O138" s="43"/>
      <c r="P138" s="212">
        <f>O138*H138</f>
        <v>0</v>
      </c>
      <c r="Q138" s="212">
        <v>0</v>
      </c>
      <c r="R138" s="212">
        <f>Q138*H138</f>
        <v>0</v>
      </c>
      <c r="S138" s="212">
        <v>0</v>
      </c>
      <c r="T138" s="213">
        <f>S138*H138</f>
        <v>0</v>
      </c>
      <c r="AR138" s="25" t="s">
        <v>375</v>
      </c>
      <c r="AT138" s="25" t="s">
        <v>311</v>
      </c>
      <c r="AU138" s="25" t="s">
        <v>82</v>
      </c>
      <c r="AY138" s="25" t="s">
        <v>308</v>
      </c>
      <c r="BE138" s="214">
        <f>IF(N138="základní",J138,0)</f>
        <v>0</v>
      </c>
      <c r="BF138" s="214">
        <f>IF(N138="snížená",J138,0)</f>
        <v>0</v>
      </c>
      <c r="BG138" s="214">
        <f>IF(N138="zákl. přenesená",J138,0)</f>
        <v>0</v>
      </c>
      <c r="BH138" s="214">
        <f>IF(N138="sníž. přenesená",J138,0)</f>
        <v>0</v>
      </c>
      <c r="BI138" s="214">
        <f>IF(N138="nulová",J138,0)</f>
        <v>0</v>
      </c>
      <c r="BJ138" s="25" t="s">
        <v>82</v>
      </c>
      <c r="BK138" s="214">
        <f>ROUND(I138*H138,2)</f>
        <v>0</v>
      </c>
      <c r="BL138" s="25" t="s">
        <v>375</v>
      </c>
      <c r="BM138" s="25" t="s">
        <v>702</v>
      </c>
    </row>
    <row r="139" spans="2:65" s="1" customFormat="1" ht="27">
      <c r="B139" s="42"/>
      <c r="C139" s="64"/>
      <c r="D139" s="246" t="s">
        <v>1656</v>
      </c>
      <c r="E139" s="64"/>
      <c r="F139" s="290" t="s">
        <v>5237</v>
      </c>
      <c r="G139" s="64"/>
      <c r="H139" s="64"/>
      <c r="I139" s="173"/>
      <c r="J139" s="64"/>
      <c r="K139" s="64"/>
      <c r="L139" s="62"/>
      <c r="M139" s="291"/>
      <c r="N139" s="43"/>
      <c r="O139" s="43"/>
      <c r="P139" s="43"/>
      <c r="Q139" s="43"/>
      <c r="R139" s="43"/>
      <c r="S139" s="43"/>
      <c r="T139" s="79"/>
      <c r="AT139" s="25" t="s">
        <v>1656</v>
      </c>
      <c r="AU139" s="25" t="s">
        <v>82</v>
      </c>
    </row>
    <row r="140" spans="2:65" s="1" customFormat="1" ht="22.5" customHeight="1">
      <c r="B140" s="42"/>
      <c r="C140" s="203" t="s">
        <v>598</v>
      </c>
      <c r="D140" s="203" t="s">
        <v>311</v>
      </c>
      <c r="E140" s="204" t="s">
        <v>5297</v>
      </c>
      <c r="F140" s="205" t="s">
        <v>5298</v>
      </c>
      <c r="G140" s="206" t="s">
        <v>5275</v>
      </c>
      <c r="H140" s="207">
        <v>1</v>
      </c>
      <c r="I140" s="208"/>
      <c r="J140" s="209">
        <f>ROUND(I140*H140,2)</f>
        <v>0</v>
      </c>
      <c r="K140" s="205" t="s">
        <v>21</v>
      </c>
      <c r="L140" s="62"/>
      <c r="M140" s="210" t="s">
        <v>21</v>
      </c>
      <c r="N140" s="211" t="s">
        <v>45</v>
      </c>
      <c r="O140" s="43"/>
      <c r="P140" s="212">
        <f>O140*H140</f>
        <v>0</v>
      </c>
      <c r="Q140" s="212">
        <v>0</v>
      </c>
      <c r="R140" s="212">
        <f>Q140*H140</f>
        <v>0</v>
      </c>
      <c r="S140" s="212">
        <v>0</v>
      </c>
      <c r="T140" s="213">
        <f>S140*H140</f>
        <v>0</v>
      </c>
      <c r="AR140" s="25" t="s">
        <v>375</v>
      </c>
      <c r="AT140" s="25" t="s">
        <v>311</v>
      </c>
      <c r="AU140" s="25" t="s">
        <v>82</v>
      </c>
      <c r="AY140" s="25" t="s">
        <v>308</v>
      </c>
      <c r="BE140" s="214">
        <f>IF(N140="základní",J140,0)</f>
        <v>0</v>
      </c>
      <c r="BF140" s="214">
        <f>IF(N140="snížená",J140,0)</f>
        <v>0</v>
      </c>
      <c r="BG140" s="214">
        <f>IF(N140="zákl. přenesená",J140,0)</f>
        <v>0</v>
      </c>
      <c r="BH140" s="214">
        <f>IF(N140="sníž. přenesená",J140,0)</f>
        <v>0</v>
      </c>
      <c r="BI140" s="214">
        <f>IF(N140="nulová",J140,0)</f>
        <v>0</v>
      </c>
      <c r="BJ140" s="25" t="s">
        <v>82</v>
      </c>
      <c r="BK140" s="214">
        <f>ROUND(I140*H140,2)</f>
        <v>0</v>
      </c>
      <c r="BL140" s="25" t="s">
        <v>375</v>
      </c>
      <c r="BM140" s="25" t="s">
        <v>710</v>
      </c>
    </row>
    <row r="141" spans="2:65" s="1" customFormat="1" ht="27">
      <c r="B141" s="42"/>
      <c r="C141" s="64"/>
      <c r="D141" s="246" t="s">
        <v>1656</v>
      </c>
      <c r="E141" s="64"/>
      <c r="F141" s="290" t="s">
        <v>5237</v>
      </c>
      <c r="G141" s="64"/>
      <c r="H141" s="64"/>
      <c r="I141" s="173"/>
      <c r="J141" s="64"/>
      <c r="K141" s="64"/>
      <c r="L141" s="62"/>
      <c r="M141" s="291"/>
      <c r="N141" s="43"/>
      <c r="O141" s="43"/>
      <c r="P141" s="43"/>
      <c r="Q141" s="43"/>
      <c r="R141" s="43"/>
      <c r="S141" s="43"/>
      <c r="T141" s="79"/>
      <c r="AT141" s="25" t="s">
        <v>1656</v>
      </c>
      <c r="AU141" s="25" t="s">
        <v>82</v>
      </c>
    </row>
    <row r="142" spans="2:65" s="1" customFormat="1" ht="22.5" customHeight="1">
      <c r="B142" s="42"/>
      <c r="C142" s="203" t="s">
        <v>603</v>
      </c>
      <c r="D142" s="203" t="s">
        <v>311</v>
      </c>
      <c r="E142" s="204" t="s">
        <v>5299</v>
      </c>
      <c r="F142" s="205" t="s">
        <v>5300</v>
      </c>
      <c r="G142" s="206" t="s">
        <v>5275</v>
      </c>
      <c r="H142" s="207">
        <v>1</v>
      </c>
      <c r="I142" s="208"/>
      <c r="J142" s="209">
        <f>ROUND(I142*H142,2)</f>
        <v>0</v>
      </c>
      <c r="K142" s="205" t="s">
        <v>21</v>
      </c>
      <c r="L142" s="62"/>
      <c r="M142" s="210" t="s">
        <v>21</v>
      </c>
      <c r="N142" s="211" t="s">
        <v>45</v>
      </c>
      <c r="O142" s="43"/>
      <c r="P142" s="212">
        <f>O142*H142</f>
        <v>0</v>
      </c>
      <c r="Q142" s="212">
        <v>0</v>
      </c>
      <c r="R142" s="212">
        <f>Q142*H142</f>
        <v>0</v>
      </c>
      <c r="S142" s="212">
        <v>0</v>
      </c>
      <c r="T142" s="213">
        <f>S142*H142</f>
        <v>0</v>
      </c>
      <c r="AR142" s="25" t="s">
        <v>375</v>
      </c>
      <c r="AT142" s="25" t="s">
        <v>311</v>
      </c>
      <c r="AU142" s="25" t="s">
        <v>82</v>
      </c>
      <c r="AY142" s="25" t="s">
        <v>308</v>
      </c>
      <c r="BE142" s="214">
        <f>IF(N142="základní",J142,0)</f>
        <v>0</v>
      </c>
      <c r="BF142" s="214">
        <f>IF(N142="snížená",J142,0)</f>
        <v>0</v>
      </c>
      <c r="BG142" s="214">
        <f>IF(N142="zákl. přenesená",J142,0)</f>
        <v>0</v>
      </c>
      <c r="BH142" s="214">
        <f>IF(N142="sníž. přenesená",J142,0)</f>
        <v>0</v>
      </c>
      <c r="BI142" s="214">
        <f>IF(N142="nulová",J142,0)</f>
        <v>0</v>
      </c>
      <c r="BJ142" s="25" t="s">
        <v>82</v>
      </c>
      <c r="BK142" s="214">
        <f>ROUND(I142*H142,2)</f>
        <v>0</v>
      </c>
      <c r="BL142" s="25" t="s">
        <v>375</v>
      </c>
      <c r="BM142" s="25" t="s">
        <v>5301</v>
      </c>
    </row>
    <row r="143" spans="2:65" s="1" customFormat="1" ht="27">
      <c r="B143" s="42"/>
      <c r="C143" s="64"/>
      <c r="D143" s="246" t="s">
        <v>1656</v>
      </c>
      <c r="E143" s="64"/>
      <c r="F143" s="290" t="s">
        <v>5237</v>
      </c>
      <c r="G143" s="64"/>
      <c r="H143" s="64"/>
      <c r="I143" s="173"/>
      <c r="J143" s="64"/>
      <c r="K143" s="64"/>
      <c r="L143" s="62"/>
      <c r="M143" s="291"/>
      <c r="N143" s="43"/>
      <c r="O143" s="43"/>
      <c r="P143" s="43"/>
      <c r="Q143" s="43"/>
      <c r="R143" s="43"/>
      <c r="S143" s="43"/>
      <c r="T143" s="79"/>
      <c r="AT143" s="25" t="s">
        <v>1656</v>
      </c>
      <c r="AU143" s="25" t="s">
        <v>82</v>
      </c>
    </row>
    <row r="144" spans="2:65" s="1" customFormat="1" ht="22.5" customHeight="1">
      <c r="B144" s="42"/>
      <c r="C144" s="203" t="s">
        <v>608</v>
      </c>
      <c r="D144" s="203" t="s">
        <v>311</v>
      </c>
      <c r="E144" s="204" t="s">
        <v>5302</v>
      </c>
      <c r="F144" s="205" t="s">
        <v>5303</v>
      </c>
      <c r="G144" s="206" t="s">
        <v>5275</v>
      </c>
      <c r="H144" s="207">
        <v>1</v>
      </c>
      <c r="I144" s="208"/>
      <c r="J144" s="209">
        <f>ROUND(I144*H144,2)</f>
        <v>0</v>
      </c>
      <c r="K144" s="205" t="s">
        <v>21</v>
      </c>
      <c r="L144" s="62"/>
      <c r="M144" s="210" t="s">
        <v>21</v>
      </c>
      <c r="N144" s="211" t="s">
        <v>45</v>
      </c>
      <c r="O144" s="43"/>
      <c r="P144" s="212">
        <f>O144*H144</f>
        <v>0</v>
      </c>
      <c r="Q144" s="212">
        <v>0</v>
      </c>
      <c r="R144" s="212">
        <f>Q144*H144</f>
        <v>0</v>
      </c>
      <c r="S144" s="212">
        <v>0</v>
      </c>
      <c r="T144" s="213">
        <f>S144*H144</f>
        <v>0</v>
      </c>
      <c r="AR144" s="25" t="s">
        <v>375</v>
      </c>
      <c r="AT144" s="25" t="s">
        <v>311</v>
      </c>
      <c r="AU144" s="25" t="s">
        <v>82</v>
      </c>
      <c r="AY144" s="25" t="s">
        <v>308</v>
      </c>
      <c r="BE144" s="214">
        <f>IF(N144="základní",J144,0)</f>
        <v>0</v>
      </c>
      <c r="BF144" s="214">
        <f>IF(N144="snížená",J144,0)</f>
        <v>0</v>
      </c>
      <c r="BG144" s="214">
        <f>IF(N144="zákl. přenesená",J144,0)</f>
        <v>0</v>
      </c>
      <c r="BH144" s="214">
        <f>IF(N144="sníž. přenesená",J144,0)</f>
        <v>0</v>
      </c>
      <c r="BI144" s="214">
        <f>IF(N144="nulová",J144,0)</f>
        <v>0</v>
      </c>
      <c r="BJ144" s="25" t="s">
        <v>82</v>
      </c>
      <c r="BK144" s="214">
        <f>ROUND(I144*H144,2)</f>
        <v>0</v>
      </c>
      <c r="BL144" s="25" t="s">
        <v>375</v>
      </c>
      <c r="BM144" s="25" t="s">
        <v>721</v>
      </c>
    </row>
    <row r="145" spans="2:65" s="1" customFormat="1" ht="27">
      <c r="B145" s="42"/>
      <c r="C145" s="64"/>
      <c r="D145" s="246" t="s">
        <v>1656</v>
      </c>
      <c r="E145" s="64"/>
      <c r="F145" s="290" t="s">
        <v>5237</v>
      </c>
      <c r="G145" s="64"/>
      <c r="H145" s="64"/>
      <c r="I145" s="173"/>
      <c r="J145" s="64"/>
      <c r="K145" s="64"/>
      <c r="L145" s="62"/>
      <c r="M145" s="291"/>
      <c r="N145" s="43"/>
      <c r="O145" s="43"/>
      <c r="P145" s="43"/>
      <c r="Q145" s="43"/>
      <c r="R145" s="43"/>
      <c r="S145" s="43"/>
      <c r="T145" s="79"/>
      <c r="AT145" s="25" t="s">
        <v>1656</v>
      </c>
      <c r="AU145" s="25" t="s">
        <v>82</v>
      </c>
    </row>
    <row r="146" spans="2:65" s="1" customFormat="1" ht="22.5" customHeight="1">
      <c r="B146" s="42"/>
      <c r="C146" s="203" t="s">
        <v>613</v>
      </c>
      <c r="D146" s="203" t="s">
        <v>311</v>
      </c>
      <c r="E146" s="204" t="s">
        <v>5304</v>
      </c>
      <c r="F146" s="205" t="s">
        <v>5305</v>
      </c>
      <c r="G146" s="206" t="s">
        <v>5275</v>
      </c>
      <c r="H146" s="207">
        <v>1</v>
      </c>
      <c r="I146" s="208"/>
      <c r="J146" s="209">
        <f>ROUND(I146*H146,2)</f>
        <v>0</v>
      </c>
      <c r="K146" s="205" t="s">
        <v>21</v>
      </c>
      <c r="L146" s="62"/>
      <c r="M146" s="210" t="s">
        <v>21</v>
      </c>
      <c r="N146" s="211" t="s">
        <v>45</v>
      </c>
      <c r="O146" s="43"/>
      <c r="P146" s="212">
        <f>O146*H146</f>
        <v>0</v>
      </c>
      <c r="Q146" s="212">
        <v>0</v>
      </c>
      <c r="R146" s="212">
        <f>Q146*H146</f>
        <v>0</v>
      </c>
      <c r="S146" s="212">
        <v>0</v>
      </c>
      <c r="T146" s="213">
        <f>S146*H146</f>
        <v>0</v>
      </c>
      <c r="AR146" s="25" t="s">
        <v>375</v>
      </c>
      <c r="AT146" s="25" t="s">
        <v>311</v>
      </c>
      <c r="AU146" s="25" t="s">
        <v>82</v>
      </c>
      <c r="AY146" s="25" t="s">
        <v>308</v>
      </c>
      <c r="BE146" s="214">
        <f>IF(N146="základní",J146,0)</f>
        <v>0</v>
      </c>
      <c r="BF146" s="214">
        <f>IF(N146="snížená",J146,0)</f>
        <v>0</v>
      </c>
      <c r="BG146" s="214">
        <f>IF(N146="zákl. přenesená",J146,0)</f>
        <v>0</v>
      </c>
      <c r="BH146" s="214">
        <f>IF(N146="sníž. přenesená",J146,0)</f>
        <v>0</v>
      </c>
      <c r="BI146" s="214">
        <f>IF(N146="nulová",J146,0)</f>
        <v>0</v>
      </c>
      <c r="BJ146" s="25" t="s">
        <v>82</v>
      </c>
      <c r="BK146" s="214">
        <f>ROUND(I146*H146,2)</f>
        <v>0</v>
      </c>
      <c r="BL146" s="25" t="s">
        <v>375</v>
      </c>
      <c r="BM146" s="25" t="s">
        <v>730</v>
      </c>
    </row>
    <row r="147" spans="2:65" s="1" customFormat="1" ht="27">
      <c r="B147" s="42"/>
      <c r="C147" s="64"/>
      <c r="D147" s="246" t="s">
        <v>1656</v>
      </c>
      <c r="E147" s="64"/>
      <c r="F147" s="290" t="s">
        <v>5237</v>
      </c>
      <c r="G147" s="64"/>
      <c r="H147" s="64"/>
      <c r="I147" s="173"/>
      <c r="J147" s="64"/>
      <c r="K147" s="64"/>
      <c r="L147" s="62"/>
      <c r="M147" s="291"/>
      <c r="N147" s="43"/>
      <c r="O147" s="43"/>
      <c r="P147" s="43"/>
      <c r="Q147" s="43"/>
      <c r="R147" s="43"/>
      <c r="S147" s="43"/>
      <c r="T147" s="79"/>
      <c r="AT147" s="25" t="s">
        <v>1656</v>
      </c>
      <c r="AU147" s="25" t="s">
        <v>82</v>
      </c>
    </row>
    <row r="148" spans="2:65" s="1" customFormat="1" ht="22.5" customHeight="1">
      <c r="B148" s="42"/>
      <c r="C148" s="203" t="s">
        <v>619</v>
      </c>
      <c r="D148" s="203" t="s">
        <v>311</v>
      </c>
      <c r="E148" s="204" t="s">
        <v>5306</v>
      </c>
      <c r="F148" s="205" t="s">
        <v>5307</v>
      </c>
      <c r="G148" s="206" t="s">
        <v>5275</v>
      </c>
      <c r="H148" s="207">
        <v>1</v>
      </c>
      <c r="I148" s="208"/>
      <c r="J148" s="209">
        <f>ROUND(I148*H148,2)</f>
        <v>0</v>
      </c>
      <c r="K148" s="205" t="s">
        <v>21</v>
      </c>
      <c r="L148" s="62"/>
      <c r="M148" s="210" t="s">
        <v>21</v>
      </c>
      <c r="N148" s="211" t="s">
        <v>45</v>
      </c>
      <c r="O148" s="43"/>
      <c r="P148" s="212">
        <f>O148*H148</f>
        <v>0</v>
      </c>
      <c r="Q148" s="212">
        <v>0</v>
      </c>
      <c r="R148" s="212">
        <f>Q148*H148</f>
        <v>0</v>
      </c>
      <c r="S148" s="212">
        <v>0</v>
      </c>
      <c r="T148" s="213">
        <f>S148*H148</f>
        <v>0</v>
      </c>
      <c r="AR148" s="25" t="s">
        <v>375</v>
      </c>
      <c r="AT148" s="25" t="s">
        <v>311</v>
      </c>
      <c r="AU148" s="25" t="s">
        <v>82</v>
      </c>
      <c r="AY148" s="25" t="s">
        <v>308</v>
      </c>
      <c r="BE148" s="214">
        <f>IF(N148="základní",J148,0)</f>
        <v>0</v>
      </c>
      <c r="BF148" s="214">
        <f>IF(N148="snížená",J148,0)</f>
        <v>0</v>
      </c>
      <c r="BG148" s="214">
        <f>IF(N148="zákl. přenesená",J148,0)</f>
        <v>0</v>
      </c>
      <c r="BH148" s="214">
        <f>IF(N148="sníž. přenesená",J148,0)</f>
        <v>0</v>
      </c>
      <c r="BI148" s="214">
        <f>IF(N148="nulová",J148,0)</f>
        <v>0</v>
      </c>
      <c r="BJ148" s="25" t="s">
        <v>82</v>
      </c>
      <c r="BK148" s="214">
        <f>ROUND(I148*H148,2)</f>
        <v>0</v>
      </c>
      <c r="BL148" s="25" t="s">
        <v>375</v>
      </c>
      <c r="BM148" s="25" t="s">
        <v>740</v>
      </c>
    </row>
    <row r="149" spans="2:65" s="1" customFormat="1" ht="27">
      <c r="B149" s="42"/>
      <c r="C149" s="64"/>
      <c r="D149" s="246" t="s">
        <v>1656</v>
      </c>
      <c r="E149" s="64"/>
      <c r="F149" s="290" t="s">
        <v>5237</v>
      </c>
      <c r="G149" s="64"/>
      <c r="H149" s="64"/>
      <c r="I149" s="173"/>
      <c r="J149" s="64"/>
      <c r="K149" s="64"/>
      <c r="L149" s="62"/>
      <c r="M149" s="291"/>
      <c r="N149" s="43"/>
      <c r="O149" s="43"/>
      <c r="P149" s="43"/>
      <c r="Q149" s="43"/>
      <c r="R149" s="43"/>
      <c r="S149" s="43"/>
      <c r="T149" s="79"/>
      <c r="AT149" s="25" t="s">
        <v>1656</v>
      </c>
      <c r="AU149" s="25" t="s">
        <v>82</v>
      </c>
    </row>
    <row r="150" spans="2:65" s="1" customFormat="1" ht="22.5" customHeight="1">
      <c r="B150" s="42"/>
      <c r="C150" s="203" t="s">
        <v>624</v>
      </c>
      <c r="D150" s="203" t="s">
        <v>311</v>
      </c>
      <c r="E150" s="204" t="s">
        <v>5308</v>
      </c>
      <c r="F150" s="205" t="s">
        <v>5309</v>
      </c>
      <c r="G150" s="206" t="s">
        <v>5275</v>
      </c>
      <c r="H150" s="207">
        <v>1</v>
      </c>
      <c r="I150" s="208"/>
      <c r="J150" s="209">
        <f>ROUND(I150*H150,2)</f>
        <v>0</v>
      </c>
      <c r="K150" s="205" t="s">
        <v>21</v>
      </c>
      <c r="L150" s="62"/>
      <c r="M150" s="210" t="s">
        <v>21</v>
      </c>
      <c r="N150" s="211" t="s">
        <v>45</v>
      </c>
      <c r="O150" s="43"/>
      <c r="P150" s="212">
        <f>O150*H150</f>
        <v>0</v>
      </c>
      <c r="Q150" s="212">
        <v>0</v>
      </c>
      <c r="R150" s="212">
        <f>Q150*H150</f>
        <v>0</v>
      </c>
      <c r="S150" s="212">
        <v>0</v>
      </c>
      <c r="T150" s="213">
        <f>S150*H150</f>
        <v>0</v>
      </c>
      <c r="AR150" s="25" t="s">
        <v>375</v>
      </c>
      <c r="AT150" s="25" t="s">
        <v>311</v>
      </c>
      <c r="AU150" s="25" t="s">
        <v>82</v>
      </c>
      <c r="AY150" s="25" t="s">
        <v>308</v>
      </c>
      <c r="BE150" s="214">
        <f>IF(N150="základní",J150,0)</f>
        <v>0</v>
      </c>
      <c r="BF150" s="214">
        <f>IF(N150="snížená",J150,0)</f>
        <v>0</v>
      </c>
      <c r="BG150" s="214">
        <f>IF(N150="zákl. přenesená",J150,0)</f>
        <v>0</v>
      </c>
      <c r="BH150" s="214">
        <f>IF(N150="sníž. přenesená",J150,0)</f>
        <v>0</v>
      </c>
      <c r="BI150" s="214">
        <f>IF(N150="nulová",J150,0)</f>
        <v>0</v>
      </c>
      <c r="BJ150" s="25" t="s">
        <v>82</v>
      </c>
      <c r="BK150" s="214">
        <f>ROUND(I150*H150,2)</f>
        <v>0</v>
      </c>
      <c r="BL150" s="25" t="s">
        <v>375</v>
      </c>
      <c r="BM150" s="25" t="s">
        <v>750</v>
      </c>
    </row>
    <row r="151" spans="2:65" s="1" customFormat="1" ht="27">
      <c r="B151" s="42"/>
      <c r="C151" s="64"/>
      <c r="D151" s="246" t="s">
        <v>1656</v>
      </c>
      <c r="E151" s="64"/>
      <c r="F151" s="290" t="s">
        <v>5237</v>
      </c>
      <c r="G151" s="64"/>
      <c r="H151" s="64"/>
      <c r="I151" s="173"/>
      <c r="J151" s="64"/>
      <c r="K151" s="64"/>
      <c r="L151" s="62"/>
      <c r="M151" s="291"/>
      <c r="N151" s="43"/>
      <c r="O151" s="43"/>
      <c r="P151" s="43"/>
      <c r="Q151" s="43"/>
      <c r="R151" s="43"/>
      <c r="S151" s="43"/>
      <c r="T151" s="79"/>
      <c r="AT151" s="25" t="s">
        <v>1656</v>
      </c>
      <c r="AU151" s="25" t="s">
        <v>82</v>
      </c>
    </row>
    <row r="152" spans="2:65" s="1" customFormat="1" ht="22.5" customHeight="1">
      <c r="B152" s="42"/>
      <c r="C152" s="203" t="s">
        <v>632</v>
      </c>
      <c r="D152" s="203" t="s">
        <v>311</v>
      </c>
      <c r="E152" s="204" t="s">
        <v>5310</v>
      </c>
      <c r="F152" s="205" t="s">
        <v>5311</v>
      </c>
      <c r="G152" s="206" t="s">
        <v>5275</v>
      </c>
      <c r="H152" s="207">
        <v>1</v>
      </c>
      <c r="I152" s="208"/>
      <c r="J152" s="209">
        <f>ROUND(I152*H152,2)</f>
        <v>0</v>
      </c>
      <c r="K152" s="205" t="s">
        <v>21</v>
      </c>
      <c r="L152" s="62"/>
      <c r="M152" s="210" t="s">
        <v>21</v>
      </c>
      <c r="N152" s="211" t="s">
        <v>45</v>
      </c>
      <c r="O152" s="43"/>
      <c r="P152" s="212">
        <f>O152*H152</f>
        <v>0</v>
      </c>
      <c r="Q152" s="212">
        <v>0</v>
      </c>
      <c r="R152" s="212">
        <f>Q152*H152</f>
        <v>0</v>
      </c>
      <c r="S152" s="212">
        <v>0</v>
      </c>
      <c r="T152" s="213">
        <f>S152*H152</f>
        <v>0</v>
      </c>
      <c r="AR152" s="25" t="s">
        <v>375</v>
      </c>
      <c r="AT152" s="25" t="s">
        <v>311</v>
      </c>
      <c r="AU152" s="25" t="s">
        <v>82</v>
      </c>
      <c r="AY152" s="25" t="s">
        <v>308</v>
      </c>
      <c r="BE152" s="214">
        <f>IF(N152="základní",J152,0)</f>
        <v>0</v>
      </c>
      <c r="BF152" s="214">
        <f>IF(N152="snížená",J152,0)</f>
        <v>0</v>
      </c>
      <c r="BG152" s="214">
        <f>IF(N152="zákl. přenesená",J152,0)</f>
        <v>0</v>
      </c>
      <c r="BH152" s="214">
        <f>IF(N152="sníž. přenesená",J152,0)</f>
        <v>0</v>
      </c>
      <c r="BI152" s="214">
        <f>IF(N152="nulová",J152,0)</f>
        <v>0</v>
      </c>
      <c r="BJ152" s="25" t="s">
        <v>82</v>
      </c>
      <c r="BK152" s="214">
        <f>ROUND(I152*H152,2)</f>
        <v>0</v>
      </c>
      <c r="BL152" s="25" t="s">
        <v>375</v>
      </c>
      <c r="BM152" s="25" t="s">
        <v>1248</v>
      </c>
    </row>
    <row r="153" spans="2:65" s="1" customFormat="1" ht="27">
      <c r="B153" s="42"/>
      <c r="C153" s="64"/>
      <c r="D153" s="246" t="s">
        <v>1656</v>
      </c>
      <c r="E153" s="64"/>
      <c r="F153" s="290" t="s">
        <v>5237</v>
      </c>
      <c r="G153" s="64"/>
      <c r="H153" s="64"/>
      <c r="I153" s="173"/>
      <c r="J153" s="64"/>
      <c r="K153" s="64"/>
      <c r="L153" s="62"/>
      <c r="M153" s="291"/>
      <c r="N153" s="43"/>
      <c r="O153" s="43"/>
      <c r="P153" s="43"/>
      <c r="Q153" s="43"/>
      <c r="R153" s="43"/>
      <c r="S153" s="43"/>
      <c r="T153" s="79"/>
      <c r="AT153" s="25" t="s">
        <v>1656</v>
      </c>
      <c r="AU153" s="25" t="s">
        <v>82</v>
      </c>
    </row>
    <row r="154" spans="2:65" s="1" customFormat="1" ht="22.5" customHeight="1">
      <c r="B154" s="42"/>
      <c r="C154" s="203" t="s">
        <v>638</v>
      </c>
      <c r="D154" s="203" t="s">
        <v>311</v>
      </c>
      <c r="E154" s="204" t="s">
        <v>5312</v>
      </c>
      <c r="F154" s="205" t="s">
        <v>5313</v>
      </c>
      <c r="G154" s="206" t="s">
        <v>5275</v>
      </c>
      <c r="H154" s="207">
        <v>1</v>
      </c>
      <c r="I154" s="208"/>
      <c r="J154" s="209">
        <f>ROUND(I154*H154,2)</f>
        <v>0</v>
      </c>
      <c r="K154" s="205" t="s">
        <v>21</v>
      </c>
      <c r="L154" s="62"/>
      <c r="M154" s="210" t="s">
        <v>21</v>
      </c>
      <c r="N154" s="211" t="s">
        <v>45</v>
      </c>
      <c r="O154" s="43"/>
      <c r="P154" s="212">
        <f>O154*H154</f>
        <v>0</v>
      </c>
      <c r="Q154" s="212">
        <v>0</v>
      </c>
      <c r="R154" s="212">
        <f>Q154*H154</f>
        <v>0</v>
      </c>
      <c r="S154" s="212">
        <v>0</v>
      </c>
      <c r="T154" s="213">
        <f>S154*H154</f>
        <v>0</v>
      </c>
      <c r="AR154" s="25" t="s">
        <v>375</v>
      </c>
      <c r="AT154" s="25" t="s">
        <v>311</v>
      </c>
      <c r="AU154" s="25" t="s">
        <v>82</v>
      </c>
      <c r="AY154" s="25" t="s">
        <v>308</v>
      </c>
      <c r="BE154" s="214">
        <f>IF(N154="základní",J154,0)</f>
        <v>0</v>
      </c>
      <c r="BF154" s="214">
        <f>IF(N154="snížená",J154,0)</f>
        <v>0</v>
      </c>
      <c r="BG154" s="214">
        <f>IF(N154="zákl. přenesená",J154,0)</f>
        <v>0</v>
      </c>
      <c r="BH154" s="214">
        <f>IF(N154="sníž. přenesená",J154,0)</f>
        <v>0</v>
      </c>
      <c r="BI154" s="214">
        <f>IF(N154="nulová",J154,0)</f>
        <v>0</v>
      </c>
      <c r="BJ154" s="25" t="s">
        <v>82</v>
      </c>
      <c r="BK154" s="214">
        <f>ROUND(I154*H154,2)</f>
        <v>0</v>
      </c>
      <c r="BL154" s="25" t="s">
        <v>375</v>
      </c>
      <c r="BM154" s="25" t="s">
        <v>570</v>
      </c>
    </row>
    <row r="155" spans="2:65" s="1" customFormat="1" ht="27">
      <c r="B155" s="42"/>
      <c r="C155" s="64"/>
      <c r="D155" s="246" t="s">
        <v>1656</v>
      </c>
      <c r="E155" s="64"/>
      <c r="F155" s="290" t="s">
        <v>5237</v>
      </c>
      <c r="G155" s="64"/>
      <c r="H155" s="64"/>
      <c r="I155" s="173"/>
      <c r="J155" s="64"/>
      <c r="K155" s="64"/>
      <c r="L155" s="62"/>
      <c r="M155" s="291"/>
      <c r="N155" s="43"/>
      <c r="O155" s="43"/>
      <c r="P155" s="43"/>
      <c r="Q155" s="43"/>
      <c r="R155" s="43"/>
      <c r="S155" s="43"/>
      <c r="T155" s="79"/>
      <c r="AT155" s="25" t="s">
        <v>1656</v>
      </c>
      <c r="AU155" s="25" t="s">
        <v>82</v>
      </c>
    </row>
    <row r="156" spans="2:65" s="1" customFormat="1" ht="22.5" customHeight="1">
      <c r="B156" s="42"/>
      <c r="C156" s="203" t="s">
        <v>644</v>
      </c>
      <c r="D156" s="203" t="s">
        <v>311</v>
      </c>
      <c r="E156" s="204" t="s">
        <v>5314</v>
      </c>
      <c r="F156" s="205" t="s">
        <v>5315</v>
      </c>
      <c r="G156" s="206" t="s">
        <v>5275</v>
      </c>
      <c r="H156" s="207">
        <v>1</v>
      </c>
      <c r="I156" s="208"/>
      <c r="J156" s="209">
        <f>ROUND(I156*H156,2)</f>
        <v>0</v>
      </c>
      <c r="K156" s="205" t="s">
        <v>21</v>
      </c>
      <c r="L156" s="62"/>
      <c r="M156" s="210" t="s">
        <v>21</v>
      </c>
      <c r="N156" s="211" t="s">
        <v>45</v>
      </c>
      <c r="O156" s="43"/>
      <c r="P156" s="212">
        <f>O156*H156</f>
        <v>0</v>
      </c>
      <c r="Q156" s="212">
        <v>0</v>
      </c>
      <c r="R156" s="212">
        <f>Q156*H156</f>
        <v>0</v>
      </c>
      <c r="S156" s="212">
        <v>0</v>
      </c>
      <c r="T156" s="213">
        <f>S156*H156</f>
        <v>0</v>
      </c>
      <c r="AR156" s="25" t="s">
        <v>375</v>
      </c>
      <c r="AT156" s="25" t="s">
        <v>311</v>
      </c>
      <c r="AU156" s="25" t="s">
        <v>82</v>
      </c>
      <c r="AY156" s="25" t="s">
        <v>308</v>
      </c>
      <c r="BE156" s="214">
        <f>IF(N156="základní",J156,0)</f>
        <v>0</v>
      </c>
      <c r="BF156" s="214">
        <f>IF(N156="snížená",J156,0)</f>
        <v>0</v>
      </c>
      <c r="BG156" s="214">
        <f>IF(N156="zákl. přenesená",J156,0)</f>
        <v>0</v>
      </c>
      <c r="BH156" s="214">
        <f>IF(N156="sníž. přenesená",J156,0)</f>
        <v>0</v>
      </c>
      <c r="BI156" s="214">
        <f>IF(N156="nulová",J156,0)</f>
        <v>0</v>
      </c>
      <c r="BJ156" s="25" t="s">
        <v>82</v>
      </c>
      <c r="BK156" s="214">
        <f>ROUND(I156*H156,2)</f>
        <v>0</v>
      </c>
      <c r="BL156" s="25" t="s">
        <v>375</v>
      </c>
      <c r="BM156" s="25" t="s">
        <v>2042</v>
      </c>
    </row>
    <row r="157" spans="2:65" s="1" customFormat="1" ht="27">
      <c r="B157" s="42"/>
      <c r="C157" s="64"/>
      <c r="D157" s="246" t="s">
        <v>1656</v>
      </c>
      <c r="E157" s="64"/>
      <c r="F157" s="290" t="s">
        <v>5237</v>
      </c>
      <c r="G157" s="64"/>
      <c r="H157" s="64"/>
      <c r="I157" s="173"/>
      <c r="J157" s="64"/>
      <c r="K157" s="64"/>
      <c r="L157" s="62"/>
      <c r="M157" s="291"/>
      <c r="N157" s="43"/>
      <c r="O157" s="43"/>
      <c r="P157" s="43"/>
      <c r="Q157" s="43"/>
      <c r="R157" s="43"/>
      <c r="S157" s="43"/>
      <c r="T157" s="79"/>
      <c r="AT157" s="25" t="s">
        <v>1656</v>
      </c>
      <c r="AU157" s="25" t="s">
        <v>82</v>
      </c>
    </row>
    <row r="158" spans="2:65" s="1" customFormat="1" ht="31.5" customHeight="1">
      <c r="B158" s="42"/>
      <c r="C158" s="203" t="s">
        <v>649</v>
      </c>
      <c r="D158" s="203" t="s">
        <v>311</v>
      </c>
      <c r="E158" s="204" t="s">
        <v>5316</v>
      </c>
      <c r="F158" s="205" t="s">
        <v>5317</v>
      </c>
      <c r="G158" s="206" t="s">
        <v>5275</v>
      </c>
      <c r="H158" s="207">
        <v>2</v>
      </c>
      <c r="I158" s="208"/>
      <c r="J158" s="209">
        <f>ROUND(I158*H158,2)</f>
        <v>0</v>
      </c>
      <c r="K158" s="205" t="s">
        <v>21</v>
      </c>
      <c r="L158" s="62"/>
      <c r="M158" s="210" t="s">
        <v>21</v>
      </c>
      <c r="N158" s="211" t="s">
        <v>45</v>
      </c>
      <c r="O158" s="43"/>
      <c r="P158" s="212">
        <f>O158*H158</f>
        <v>0</v>
      </c>
      <c r="Q158" s="212">
        <v>0</v>
      </c>
      <c r="R158" s="212">
        <f>Q158*H158</f>
        <v>0</v>
      </c>
      <c r="S158" s="212">
        <v>0</v>
      </c>
      <c r="T158" s="213">
        <f>S158*H158</f>
        <v>0</v>
      </c>
      <c r="AR158" s="25" t="s">
        <v>375</v>
      </c>
      <c r="AT158" s="25" t="s">
        <v>311</v>
      </c>
      <c r="AU158" s="25" t="s">
        <v>82</v>
      </c>
      <c r="AY158" s="25" t="s">
        <v>308</v>
      </c>
      <c r="BE158" s="214">
        <f>IF(N158="základní",J158,0)</f>
        <v>0</v>
      </c>
      <c r="BF158" s="214">
        <f>IF(N158="snížená",J158,0)</f>
        <v>0</v>
      </c>
      <c r="BG158" s="214">
        <f>IF(N158="zákl. přenesená",J158,0)</f>
        <v>0</v>
      </c>
      <c r="BH158" s="214">
        <f>IF(N158="sníž. přenesená",J158,0)</f>
        <v>0</v>
      </c>
      <c r="BI158" s="214">
        <f>IF(N158="nulová",J158,0)</f>
        <v>0</v>
      </c>
      <c r="BJ158" s="25" t="s">
        <v>82</v>
      </c>
      <c r="BK158" s="214">
        <f>ROUND(I158*H158,2)</f>
        <v>0</v>
      </c>
      <c r="BL158" s="25" t="s">
        <v>375</v>
      </c>
      <c r="BM158" s="25" t="s">
        <v>5318</v>
      </c>
    </row>
    <row r="159" spans="2:65" s="1" customFormat="1" ht="27">
      <c r="B159" s="42"/>
      <c r="C159" s="64"/>
      <c r="D159" s="246" t="s">
        <v>1656</v>
      </c>
      <c r="E159" s="64"/>
      <c r="F159" s="290" t="s">
        <v>5237</v>
      </c>
      <c r="G159" s="64"/>
      <c r="H159" s="64"/>
      <c r="I159" s="173"/>
      <c r="J159" s="64"/>
      <c r="K159" s="64"/>
      <c r="L159" s="62"/>
      <c r="M159" s="291"/>
      <c r="N159" s="43"/>
      <c r="O159" s="43"/>
      <c r="P159" s="43"/>
      <c r="Q159" s="43"/>
      <c r="R159" s="43"/>
      <c r="S159" s="43"/>
      <c r="T159" s="79"/>
      <c r="AT159" s="25" t="s">
        <v>1656</v>
      </c>
      <c r="AU159" s="25" t="s">
        <v>82</v>
      </c>
    </row>
    <row r="160" spans="2:65" s="1" customFormat="1" ht="31.5" customHeight="1">
      <c r="B160" s="42"/>
      <c r="C160" s="203" t="s">
        <v>653</v>
      </c>
      <c r="D160" s="203" t="s">
        <v>311</v>
      </c>
      <c r="E160" s="204" t="s">
        <v>5319</v>
      </c>
      <c r="F160" s="205" t="s">
        <v>5320</v>
      </c>
      <c r="G160" s="206" t="s">
        <v>5275</v>
      </c>
      <c r="H160" s="207">
        <v>3</v>
      </c>
      <c r="I160" s="208"/>
      <c r="J160" s="209">
        <f>ROUND(I160*H160,2)</f>
        <v>0</v>
      </c>
      <c r="K160" s="205" t="s">
        <v>21</v>
      </c>
      <c r="L160" s="62"/>
      <c r="M160" s="210" t="s">
        <v>21</v>
      </c>
      <c r="N160" s="211" t="s">
        <v>45</v>
      </c>
      <c r="O160" s="43"/>
      <c r="P160" s="212">
        <f>O160*H160</f>
        <v>0</v>
      </c>
      <c r="Q160" s="212">
        <v>0</v>
      </c>
      <c r="R160" s="212">
        <f>Q160*H160</f>
        <v>0</v>
      </c>
      <c r="S160" s="212">
        <v>0</v>
      </c>
      <c r="T160" s="213">
        <f>S160*H160</f>
        <v>0</v>
      </c>
      <c r="AR160" s="25" t="s">
        <v>375</v>
      </c>
      <c r="AT160" s="25" t="s">
        <v>311</v>
      </c>
      <c r="AU160" s="25" t="s">
        <v>82</v>
      </c>
      <c r="AY160" s="25" t="s">
        <v>308</v>
      </c>
      <c r="BE160" s="214">
        <f>IF(N160="základní",J160,0)</f>
        <v>0</v>
      </c>
      <c r="BF160" s="214">
        <f>IF(N160="snížená",J160,0)</f>
        <v>0</v>
      </c>
      <c r="BG160" s="214">
        <f>IF(N160="zákl. přenesená",J160,0)</f>
        <v>0</v>
      </c>
      <c r="BH160" s="214">
        <f>IF(N160="sníž. přenesená",J160,0)</f>
        <v>0</v>
      </c>
      <c r="BI160" s="214">
        <f>IF(N160="nulová",J160,0)</f>
        <v>0</v>
      </c>
      <c r="BJ160" s="25" t="s">
        <v>82</v>
      </c>
      <c r="BK160" s="214">
        <f>ROUND(I160*H160,2)</f>
        <v>0</v>
      </c>
      <c r="BL160" s="25" t="s">
        <v>375</v>
      </c>
      <c r="BM160" s="25" t="s">
        <v>5321</v>
      </c>
    </row>
    <row r="161" spans="2:65" s="1" customFormat="1" ht="27">
      <c r="B161" s="42"/>
      <c r="C161" s="64"/>
      <c r="D161" s="223" t="s">
        <v>1656</v>
      </c>
      <c r="E161" s="64"/>
      <c r="F161" s="292" t="s">
        <v>5237</v>
      </c>
      <c r="G161" s="64"/>
      <c r="H161" s="64"/>
      <c r="I161" s="173"/>
      <c r="J161" s="64"/>
      <c r="K161" s="64"/>
      <c r="L161" s="62"/>
      <c r="M161" s="291"/>
      <c r="N161" s="43"/>
      <c r="O161" s="43"/>
      <c r="P161" s="43"/>
      <c r="Q161" s="43"/>
      <c r="R161" s="43"/>
      <c r="S161" s="43"/>
      <c r="T161" s="79"/>
      <c r="AT161" s="25" t="s">
        <v>1656</v>
      </c>
      <c r="AU161" s="25" t="s">
        <v>82</v>
      </c>
    </row>
    <row r="162" spans="2:65" s="11" customFormat="1" ht="29.85" customHeight="1">
      <c r="B162" s="186"/>
      <c r="C162" s="187"/>
      <c r="D162" s="200" t="s">
        <v>73</v>
      </c>
      <c r="E162" s="201" t="s">
        <v>5322</v>
      </c>
      <c r="F162" s="201" t="s">
        <v>5323</v>
      </c>
      <c r="G162" s="187"/>
      <c r="H162" s="187"/>
      <c r="I162" s="190"/>
      <c r="J162" s="202">
        <f>BK162</f>
        <v>0</v>
      </c>
      <c r="K162" s="187"/>
      <c r="L162" s="192"/>
      <c r="M162" s="193"/>
      <c r="N162" s="194"/>
      <c r="O162" s="194"/>
      <c r="P162" s="195">
        <f>SUM(P163:P170)</f>
        <v>0</v>
      </c>
      <c r="Q162" s="194"/>
      <c r="R162" s="195">
        <f>SUM(R163:R170)</f>
        <v>0</v>
      </c>
      <c r="S162" s="194"/>
      <c r="T162" s="196">
        <f>SUM(T163:T170)</f>
        <v>0</v>
      </c>
      <c r="AR162" s="197" t="s">
        <v>84</v>
      </c>
      <c r="AT162" s="198" t="s">
        <v>73</v>
      </c>
      <c r="AU162" s="198" t="s">
        <v>82</v>
      </c>
      <c r="AY162" s="197" t="s">
        <v>308</v>
      </c>
      <c r="BK162" s="199">
        <f>SUM(BK163:BK170)</f>
        <v>0</v>
      </c>
    </row>
    <row r="163" spans="2:65" s="1" customFormat="1" ht="22.5" customHeight="1">
      <c r="B163" s="42"/>
      <c r="C163" s="203" t="s">
        <v>657</v>
      </c>
      <c r="D163" s="203" t="s">
        <v>311</v>
      </c>
      <c r="E163" s="204" t="s">
        <v>5324</v>
      </c>
      <c r="F163" s="205" t="s">
        <v>5325</v>
      </c>
      <c r="G163" s="206" t="s">
        <v>5275</v>
      </c>
      <c r="H163" s="207">
        <v>7</v>
      </c>
      <c r="I163" s="208"/>
      <c r="J163" s="209">
        <f t="shared" ref="J163:J170" si="0">ROUND(I163*H163,2)</f>
        <v>0</v>
      </c>
      <c r="K163" s="205" t="s">
        <v>21</v>
      </c>
      <c r="L163" s="62"/>
      <c r="M163" s="210" t="s">
        <v>21</v>
      </c>
      <c r="N163" s="211" t="s">
        <v>45</v>
      </c>
      <c r="O163" s="43"/>
      <c r="P163" s="212">
        <f t="shared" ref="P163:P170" si="1">O163*H163</f>
        <v>0</v>
      </c>
      <c r="Q163" s="212">
        <v>0</v>
      </c>
      <c r="R163" s="212">
        <f t="shared" ref="R163:R170" si="2">Q163*H163</f>
        <v>0</v>
      </c>
      <c r="S163" s="212">
        <v>0</v>
      </c>
      <c r="T163" s="213">
        <f t="shared" ref="T163:T170" si="3">S163*H163</f>
        <v>0</v>
      </c>
      <c r="AR163" s="25" t="s">
        <v>375</v>
      </c>
      <c r="AT163" s="25" t="s">
        <v>311</v>
      </c>
      <c r="AU163" s="25" t="s">
        <v>84</v>
      </c>
      <c r="AY163" s="25" t="s">
        <v>308</v>
      </c>
      <c r="BE163" s="214">
        <f t="shared" ref="BE163:BE170" si="4">IF(N163="základní",J163,0)</f>
        <v>0</v>
      </c>
      <c r="BF163" s="214">
        <f t="shared" ref="BF163:BF170" si="5">IF(N163="snížená",J163,0)</f>
        <v>0</v>
      </c>
      <c r="BG163" s="214">
        <f t="shared" ref="BG163:BG170" si="6">IF(N163="zákl. přenesená",J163,0)</f>
        <v>0</v>
      </c>
      <c r="BH163" s="214">
        <f t="shared" ref="BH163:BH170" si="7">IF(N163="sníž. přenesená",J163,0)</f>
        <v>0</v>
      </c>
      <c r="BI163" s="214">
        <f t="shared" ref="BI163:BI170" si="8">IF(N163="nulová",J163,0)</f>
        <v>0</v>
      </c>
      <c r="BJ163" s="25" t="s">
        <v>82</v>
      </c>
      <c r="BK163" s="214">
        <f t="shared" ref="BK163:BK170" si="9">ROUND(I163*H163,2)</f>
        <v>0</v>
      </c>
      <c r="BL163" s="25" t="s">
        <v>375</v>
      </c>
      <c r="BM163" s="25" t="s">
        <v>5326</v>
      </c>
    </row>
    <row r="164" spans="2:65" s="1" customFormat="1" ht="22.5" customHeight="1">
      <c r="B164" s="42"/>
      <c r="C164" s="203" t="s">
        <v>661</v>
      </c>
      <c r="D164" s="203" t="s">
        <v>311</v>
      </c>
      <c r="E164" s="204" t="s">
        <v>5327</v>
      </c>
      <c r="F164" s="205" t="s">
        <v>5328</v>
      </c>
      <c r="G164" s="206" t="s">
        <v>5275</v>
      </c>
      <c r="H164" s="207">
        <v>4</v>
      </c>
      <c r="I164" s="208"/>
      <c r="J164" s="209">
        <f t="shared" si="0"/>
        <v>0</v>
      </c>
      <c r="K164" s="205" t="s">
        <v>21</v>
      </c>
      <c r="L164" s="62"/>
      <c r="M164" s="210" t="s">
        <v>21</v>
      </c>
      <c r="N164" s="211" t="s">
        <v>45</v>
      </c>
      <c r="O164" s="43"/>
      <c r="P164" s="212">
        <f t="shared" si="1"/>
        <v>0</v>
      </c>
      <c r="Q164" s="212">
        <v>0</v>
      </c>
      <c r="R164" s="212">
        <f t="shared" si="2"/>
        <v>0</v>
      </c>
      <c r="S164" s="212">
        <v>0</v>
      </c>
      <c r="T164" s="213">
        <f t="shared" si="3"/>
        <v>0</v>
      </c>
      <c r="AR164" s="25" t="s">
        <v>375</v>
      </c>
      <c r="AT164" s="25" t="s">
        <v>311</v>
      </c>
      <c r="AU164" s="25" t="s">
        <v>84</v>
      </c>
      <c r="AY164" s="25" t="s">
        <v>308</v>
      </c>
      <c r="BE164" s="214">
        <f t="shared" si="4"/>
        <v>0</v>
      </c>
      <c r="BF164" s="214">
        <f t="shared" si="5"/>
        <v>0</v>
      </c>
      <c r="BG164" s="214">
        <f t="shared" si="6"/>
        <v>0</v>
      </c>
      <c r="BH164" s="214">
        <f t="shared" si="7"/>
        <v>0</v>
      </c>
      <c r="BI164" s="214">
        <f t="shared" si="8"/>
        <v>0</v>
      </c>
      <c r="BJ164" s="25" t="s">
        <v>82</v>
      </c>
      <c r="BK164" s="214">
        <f t="shared" si="9"/>
        <v>0</v>
      </c>
      <c r="BL164" s="25" t="s">
        <v>375</v>
      </c>
      <c r="BM164" s="25" t="s">
        <v>5329</v>
      </c>
    </row>
    <row r="165" spans="2:65" s="1" customFormat="1" ht="22.5" customHeight="1">
      <c r="B165" s="42"/>
      <c r="C165" s="203" t="s">
        <v>665</v>
      </c>
      <c r="D165" s="203" t="s">
        <v>311</v>
      </c>
      <c r="E165" s="204" t="s">
        <v>5330</v>
      </c>
      <c r="F165" s="205" t="s">
        <v>5331</v>
      </c>
      <c r="G165" s="206" t="s">
        <v>5275</v>
      </c>
      <c r="H165" s="207">
        <v>1</v>
      </c>
      <c r="I165" s="208"/>
      <c r="J165" s="209">
        <f t="shared" si="0"/>
        <v>0</v>
      </c>
      <c r="K165" s="205" t="s">
        <v>21</v>
      </c>
      <c r="L165" s="62"/>
      <c r="M165" s="210" t="s">
        <v>21</v>
      </c>
      <c r="N165" s="211" t="s">
        <v>45</v>
      </c>
      <c r="O165" s="43"/>
      <c r="P165" s="212">
        <f t="shared" si="1"/>
        <v>0</v>
      </c>
      <c r="Q165" s="212">
        <v>0</v>
      </c>
      <c r="R165" s="212">
        <f t="shared" si="2"/>
        <v>0</v>
      </c>
      <c r="S165" s="212">
        <v>0</v>
      </c>
      <c r="T165" s="213">
        <f t="shared" si="3"/>
        <v>0</v>
      </c>
      <c r="AR165" s="25" t="s">
        <v>375</v>
      </c>
      <c r="AT165" s="25" t="s">
        <v>311</v>
      </c>
      <c r="AU165" s="25" t="s">
        <v>84</v>
      </c>
      <c r="AY165" s="25" t="s">
        <v>308</v>
      </c>
      <c r="BE165" s="214">
        <f t="shared" si="4"/>
        <v>0</v>
      </c>
      <c r="BF165" s="214">
        <f t="shared" si="5"/>
        <v>0</v>
      </c>
      <c r="BG165" s="214">
        <f t="shared" si="6"/>
        <v>0</v>
      </c>
      <c r="BH165" s="214">
        <f t="shared" si="7"/>
        <v>0</v>
      </c>
      <c r="BI165" s="214">
        <f t="shared" si="8"/>
        <v>0</v>
      </c>
      <c r="BJ165" s="25" t="s">
        <v>82</v>
      </c>
      <c r="BK165" s="214">
        <f t="shared" si="9"/>
        <v>0</v>
      </c>
      <c r="BL165" s="25" t="s">
        <v>375</v>
      </c>
      <c r="BM165" s="25" t="s">
        <v>5332</v>
      </c>
    </row>
    <row r="166" spans="2:65" s="1" customFormat="1" ht="22.5" customHeight="1">
      <c r="B166" s="42"/>
      <c r="C166" s="203" t="s">
        <v>669</v>
      </c>
      <c r="D166" s="203" t="s">
        <v>311</v>
      </c>
      <c r="E166" s="204" t="s">
        <v>5333</v>
      </c>
      <c r="F166" s="205" t="s">
        <v>5334</v>
      </c>
      <c r="G166" s="206" t="s">
        <v>5275</v>
      </c>
      <c r="H166" s="207">
        <v>1</v>
      </c>
      <c r="I166" s="208"/>
      <c r="J166" s="209">
        <f t="shared" si="0"/>
        <v>0</v>
      </c>
      <c r="K166" s="205" t="s">
        <v>21</v>
      </c>
      <c r="L166" s="62"/>
      <c r="M166" s="210" t="s">
        <v>21</v>
      </c>
      <c r="N166" s="211" t="s">
        <v>45</v>
      </c>
      <c r="O166" s="43"/>
      <c r="P166" s="212">
        <f t="shared" si="1"/>
        <v>0</v>
      </c>
      <c r="Q166" s="212">
        <v>0</v>
      </c>
      <c r="R166" s="212">
        <f t="shared" si="2"/>
        <v>0</v>
      </c>
      <c r="S166" s="212">
        <v>0</v>
      </c>
      <c r="T166" s="213">
        <f t="shared" si="3"/>
        <v>0</v>
      </c>
      <c r="AR166" s="25" t="s">
        <v>375</v>
      </c>
      <c r="AT166" s="25" t="s">
        <v>311</v>
      </c>
      <c r="AU166" s="25" t="s">
        <v>84</v>
      </c>
      <c r="AY166" s="25" t="s">
        <v>308</v>
      </c>
      <c r="BE166" s="214">
        <f t="shared" si="4"/>
        <v>0</v>
      </c>
      <c r="BF166" s="214">
        <f t="shared" si="5"/>
        <v>0</v>
      </c>
      <c r="BG166" s="214">
        <f t="shared" si="6"/>
        <v>0</v>
      </c>
      <c r="BH166" s="214">
        <f t="shared" si="7"/>
        <v>0</v>
      </c>
      <c r="BI166" s="214">
        <f t="shared" si="8"/>
        <v>0</v>
      </c>
      <c r="BJ166" s="25" t="s">
        <v>82</v>
      </c>
      <c r="BK166" s="214">
        <f t="shared" si="9"/>
        <v>0</v>
      </c>
      <c r="BL166" s="25" t="s">
        <v>375</v>
      </c>
      <c r="BM166" s="25" t="s">
        <v>5335</v>
      </c>
    </row>
    <row r="167" spans="2:65" s="1" customFormat="1" ht="22.5" customHeight="1">
      <c r="B167" s="42"/>
      <c r="C167" s="203" t="s">
        <v>673</v>
      </c>
      <c r="D167" s="203" t="s">
        <v>311</v>
      </c>
      <c r="E167" s="204" t="s">
        <v>5336</v>
      </c>
      <c r="F167" s="205" t="s">
        <v>5337</v>
      </c>
      <c r="G167" s="206" t="s">
        <v>5275</v>
      </c>
      <c r="H167" s="207">
        <v>1</v>
      </c>
      <c r="I167" s="208"/>
      <c r="J167" s="209">
        <f t="shared" si="0"/>
        <v>0</v>
      </c>
      <c r="K167" s="205" t="s">
        <v>21</v>
      </c>
      <c r="L167" s="62"/>
      <c r="M167" s="210" t="s">
        <v>21</v>
      </c>
      <c r="N167" s="211" t="s">
        <v>45</v>
      </c>
      <c r="O167" s="43"/>
      <c r="P167" s="212">
        <f t="shared" si="1"/>
        <v>0</v>
      </c>
      <c r="Q167" s="212">
        <v>0</v>
      </c>
      <c r="R167" s="212">
        <f t="shared" si="2"/>
        <v>0</v>
      </c>
      <c r="S167" s="212">
        <v>0</v>
      </c>
      <c r="T167" s="213">
        <f t="shared" si="3"/>
        <v>0</v>
      </c>
      <c r="AR167" s="25" t="s">
        <v>375</v>
      </c>
      <c r="AT167" s="25" t="s">
        <v>311</v>
      </c>
      <c r="AU167" s="25" t="s">
        <v>84</v>
      </c>
      <c r="AY167" s="25" t="s">
        <v>308</v>
      </c>
      <c r="BE167" s="214">
        <f t="shared" si="4"/>
        <v>0</v>
      </c>
      <c r="BF167" s="214">
        <f t="shared" si="5"/>
        <v>0</v>
      </c>
      <c r="BG167" s="214">
        <f t="shared" si="6"/>
        <v>0</v>
      </c>
      <c r="BH167" s="214">
        <f t="shared" si="7"/>
        <v>0</v>
      </c>
      <c r="BI167" s="214">
        <f t="shared" si="8"/>
        <v>0</v>
      </c>
      <c r="BJ167" s="25" t="s">
        <v>82</v>
      </c>
      <c r="BK167" s="214">
        <f t="shared" si="9"/>
        <v>0</v>
      </c>
      <c r="BL167" s="25" t="s">
        <v>375</v>
      </c>
      <c r="BM167" s="25" t="s">
        <v>5338</v>
      </c>
    </row>
    <row r="168" spans="2:65" s="1" customFormat="1" ht="22.5" customHeight="1">
      <c r="B168" s="42"/>
      <c r="C168" s="203" t="s">
        <v>677</v>
      </c>
      <c r="D168" s="203" t="s">
        <v>311</v>
      </c>
      <c r="E168" s="204" t="s">
        <v>5339</v>
      </c>
      <c r="F168" s="205" t="s">
        <v>5340</v>
      </c>
      <c r="G168" s="206" t="s">
        <v>5275</v>
      </c>
      <c r="H168" s="207">
        <v>2</v>
      </c>
      <c r="I168" s="208"/>
      <c r="J168" s="209">
        <f t="shared" si="0"/>
        <v>0</v>
      </c>
      <c r="K168" s="205" t="s">
        <v>21</v>
      </c>
      <c r="L168" s="62"/>
      <c r="M168" s="210" t="s">
        <v>21</v>
      </c>
      <c r="N168" s="211" t="s">
        <v>45</v>
      </c>
      <c r="O168" s="43"/>
      <c r="P168" s="212">
        <f t="shared" si="1"/>
        <v>0</v>
      </c>
      <c r="Q168" s="212">
        <v>0</v>
      </c>
      <c r="R168" s="212">
        <f t="shared" si="2"/>
        <v>0</v>
      </c>
      <c r="S168" s="212">
        <v>0</v>
      </c>
      <c r="T168" s="213">
        <f t="shared" si="3"/>
        <v>0</v>
      </c>
      <c r="AR168" s="25" t="s">
        <v>375</v>
      </c>
      <c r="AT168" s="25" t="s">
        <v>311</v>
      </c>
      <c r="AU168" s="25" t="s">
        <v>84</v>
      </c>
      <c r="AY168" s="25" t="s">
        <v>308</v>
      </c>
      <c r="BE168" s="214">
        <f t="shared" si="4"/>
        <v>0</v>
      </c>
      <c r="BF168" s="214">
        <f t="shared" si="5"/>
        <v>0</v>
      </c>
      <c r="BG168" s="214">
        <f t="shared" si="6"/>
        <v>0</v>
      </c>
      <c r="BH168" s="214">
        <f t="shared" si="7"/>
        <v>0</v>
      </c>
      <c r="BI168" s="214">
        <f t="shared" si="8"/>
        <v>0</v>
      </c>
      <c r="BJ168" s="25" t="s">
        <v>82</v>
      </c>
      <c r="BK168" s="214">
        <f t="shared" si="9"/>
        <v>0</v>
      </c>
      <c r="BL168" s="25" t="s">
        <v>375</v>
      </c>
      <c r="BM168" s="25" t="s">
        <v>5341</v>
      </c>
    </row>
    <row r="169" spans="2:65" s="1" customFormat="1" ht="22.5" customHeight="1">
      <c r="B169" s="42"/>
      <c r="C169" s="203" t="s">
        <v>681</v>
      </c>
      <c r="D169" s="203" t="s">
        <v>311</v>
      </c>
      <c r="E169" s="204" t="s">
        <v>5342</v>
      </c>
      <c r="F169" s="205" t="s">
        <v>5343</v>
      </c>
      <c r="G169" s="206" t="s">
        <v>5275</v>
      </c>
      <c r="H169" s="207">
        <v>2</v>
      </c>
      <c r="I169" s="208"/>
      <c r="J169" s="209">
        <f t="shared" si="0"/>
        <v>0</v>
      </c>
      <c r="K169" s="205" t="s">
        <v>21</v>
      </c>
      <c r="L169" s="62"/>
      <c r="M169" s="210" t="s">
        <v>21</v>
      </c>
      <c r="N169" s="211" t="s">
        <v>45</v>
      </c>
      <c r="O169" s="43"/>
      <c r="P169" s="212">
        <f t="shared" si="1"/>
        <v>0</v>
      </c>
      <c r="Q169" s="212">
        <v>0</v>
      </c>
      <c r="R169" s="212">
        <f t="shared" si="2"/>
        <v>0</v>
      </c>
      <c r="S169" s="212">
        <v>0</v>
      </c>
      <c r="T169" s="213">
        <f t="shared" si="3"/>
        <v>0</v>
      </c>
      <c r="AR169" s="25" t="s">
        <v>375</v>
      </c>
      <c r="AT169" s="25" t="s">
        <v>311</v>
      </c>
      <c r="AU169" s="25" t="s">
        <v>84</v>
      </c>
      <c r="AY169" s="25" t="s">
        <v>308</v>
      </c>
      <c r="BE169" s="214">
        <f t="shared" si="4"/>
        <v>0</v>
      </c>
      <c r="BF169" s="214">
        <f t="shared" si="5"/>
        <v>0</v>
      </c>
      <c r="BG169" s="214">
        <f t="shared" si="6"/>
        <v>0</v>
      </c>
      <c r="BH169" s="214">
        <f t="shared" si="7"/>
        <v>0</v>
      </c>
      <c r="BI169" s="214">
        <f t="shared" si="8"/>
        <v>0</v>
      </c>
      <c r="BJ169" s="25" t="s">
        <v>82</v>
      </c>
      <c r="BK169" s="214">
        <f t="shared" si="9"/>
        <v>0</v>
      </c>
      <c r="BL169" s="25" t="s">
        <v>375</v>
      </c>
      <c r="BM169" s="25" t="s">
        <v>5344</v>
      </c>
    </row>
    <row r="170" spans="2:65" s="1" customFormat="1" ht="22.5" customHeight="1">
      <c r="B170" s="42"/>
      <c r="C170" s="203" t="s">
        <v>685</v>
      </c>
      <c r="D170" s="203" t="s">
        <v>311</v>
      </c>
      <c r="E170" s="204" t="s">
        <v>5345</v>
      </c>
      <c r="F170" s="205" t="s">
        <v>5346</v>
      </c>
      <c r="G170" s="206" t="s">
        <v>5275</v>
      </c>
      <c r="H170" s="207">
        <v>13</v>
      </c>
      <c r="I170" s="208"/>
      <c r="J170" s="209">
        <f t="shared" si="0"/>
        <v>0</v>
      </c>
      <c r="K170" s="205" t="s">
        <v>21</v>
      </c>
      <c r="L170" s="62"/>
      <c r="M170" s="210" t="s">
        <v>21</v>
      </c>
      <c r="N170" s="211" t="s">
        <v>45</v>
      </c>
      <c r="O170" s="43"/>
      <c r="P170" s="212">
        <f t="shared" si="1"/>
        <v>0</v>
      </c>
      <c r="Q170" s="212">
        <v>0</v>
      </c>
      <c r="R170" s="212">
        <f t="shared" si="2"/>
        <v>0</v>
      </c>
      <c r="S170" s="212">
        <v>0</v>
      </c>
      <c r="T170" s="213">
        <f t="shared" si="3"/>
        <v>0</v>
      </c>
      <c r="AR170" s="25" t="s">
        <v>375</v>
      </c>
      <c r="AT170" s="25" t="s">
        <v>311</v>
      </c>
      <c r="AU170" s="25" t="s">
        <v>84</v>
      </c>
      <c r="AY170" s="25" t="s">
        <v>308</v>
      </c>
      <c r="BE170" s="214">
        <f t="shared" si="4"/>
        <v>0</v>
      </c>
      <c r="BF170" s="214">
        <f t="shared" si="5"/>
        <v>0</v>
      </c>
      <c r="BG170" s="214">
        <f t="shared" si="6"/>
        <v>0</v>
      </c>
      <c r="BH170" s="214">
        <f t="shared" si="7"/>
        <v>0</v>
      </c>
      <c r="BI170" s="214">
        <f t="shared" si="8"/>
        <v>0</v>
      </c>
      <c r="BJ170" s="25" t="s">
        <v>82</v>
      </c>
      <c r="BK170" s="214">
        <f t="shared" si="9"/>
        <v>0</v>
      </c>
      <c r="BL170" s="25" t="s">
        <v>375</v>
      </c>
      <c r="BM170" s="25" t="s">
        <v>5347</v>
      </c>
    </row>
    <row r="171" spans="2:65" s="11" customFormat="1" ht="29.85" customHeight="1">
      <c r="B171" s="186"/>
      <c r="C171" s="187"/>
      <c r="D171" s="200" t="s">
        <v>73</v>
      </c>
      <c r="E171" s="201" t="s">
        <v>5348</v>
      </c>
      <c r="F171" s="201" t="s">
        <v>5349</v>
      </c>
      <c r="G171" s="187"/>
      <c r="H171" s="187"/>
      <c r="I171" s="190"/>
      <c r="J171" s="202">
        <f>BK171</f>
        <v>0</v>
      </c>
      <c r="K171" s="187"/>
      <c r="L171" s="192"/>
      <c r="M171" s="193"/>
      <c r="N171" s="194"/>
      <c r="O171" s="194"/>
      <c r="P171" s="195">
        <f>SUM(P172:P177)</f>
        <v>0</v>
      </c>
      <c r="Q171" s="194"/>
      <c r="R171" s="195">
        <f>SUM(R172:R177)</f>
        <v>0</v>
      </c>
      <c r="S171" s="194"/>
      <c r="T171" s="196">
        <f>SUM(T172:T177)</f>
        <v>0</v>
      </c>
      <c r="AR171" s="197" t="s">
        <v>84</v>
      </c>
      <c r="AT171" s="198" t="s">
        <v>73</v>
      </c>
      <c r="AU171" s="198" t="s">
        <v>82</v>
      </c>
      <c r="AY171" s="197" t="s">
        <v>308</v>
      </c>
      <c r="BK171" s="199">
        <f>SUM(BK172:BK177)</f>
        <v>0</v>
      </c>
    </row>
    <row r="172" spans="2:65" s="1" customFormat="1" ht="22.5" customHeight="1">
      <c r="B172" s="42"/>
      <c r="C172" s="203" t="s">
        <v>689</v>
      </c>
      <c r="D172" s="203" t="s">
        <v>311</v>
      </c>
      <c r="E172" s="204" t="s">
        <v>5350</v>
      </c>
      <c r="F172" s="205" t="s">
        <v>5351</v>
      </c>
      <c r="G172" s="206" t="s">
        <v>5275</v>
      </c>
      <c r="H172" s="207">
        <v>2</v>
      </c>
      <c r="I172" s="208"/>
      <c r="J172" s="209">
        <f t="shared" ref="J172:J177" si="10">ROUND(I172*H172,2)</f>
        <v>0</v>
      </c>
      <c r="K172" s="205" t="s">
        <v>21</v>
      </c>
      <c r="L172" s="62"/>
      <c r="M172" s="210" t="s">
        <v>21</v>
      </c>
      <c r="N172" s="211" t="s">
        <v>45</v>
      </c>
      <c r="O172" s="43"/>
      <c r="P172" s="212">
        <f t="shared" ref="P172:P177" si="11">O172*H172</f>
        <v>0</v>
      </c>
      <c r="Q172" s="212">
        <v>0</v>
      </c>
      <c r="R172" s="212">
        <f t="shared" ref="R172:R177" si="12">Q172*H172</f>
        <v>0</v>
      </c>
      <c r="S172" s="212">
        <v>0</v>
      </c>
      <c r="T172" s="213">
        <f t="shared" ref="T172:T177" si="13">S172*H172</f>
        <v>0</v>
      </c>
      <c r="AR172" s="25" t="s">
        <v>375</v>
      </c>
      <c r="AT172" s="25" t="s">
        <v>311</v>
      </c>
      <c r="AU172" s="25" t="s">
        <v>84</v>
      </c>
      <c r="AY172" s="25" t="s">
        <v>308</v>
      </c>
      <c r="BE172" s="214">
        <f t="shared" ref="BE172:BE177" si="14">IF(N172="základní",J172,0)</f>
        <v>0</v>
      </c>
      <c r="BF172" s="214">
        <f t="shared" ref="BF172:BF177" si="15">IF(N172="snížená",J172,0)</f>
        <v>0</v>
      </c>
      <c r="BG172" s="214">
        <f t="shared" ref="BG172:BG177" si="16">IF(N172="zákl. přenesená",J172,0)</f>
        <v>0</v>
      </c>
      <c r="BH172" s="214">
        <f t="shared" ref="BH172:BH177" si="17">IF(N172="sníž. přenesená",J172,0)</f>
        <v>0</v>
      </c>
      <c r="BI172" s="214">
        <f t="shared" ref="BI172:BI177" si="18">IF(N172="nulová",J172,0)</f>
        <v>0</v>
      </c>
      <c r="BJ172" s="25" t="s">
        <v>82</v>
      </c>
      <c r="BK172" s="214">
        <f t="shared" ref="BK172:BK177" si="19">ROUND(I172*H172,2)</f>
        <v>0</v>
      </c>
      <c r="BL172" s="25" t="s">
        <v>375</v>
      </c>
      <c r="BM172" s="25" t="s">
        <v>5352</v>
      </c>
    </row>
    <row r="173" spans="2:65" s="1" customFormat="1" ht="22.5" customHeight="1">
      <c r="B173" s="42"/>
      <c r="C173" s="203" t="s">
        <v>693</v>
      </c>
      <c r="D173" s="203" t="s">
        <v>311</v>
      </c>
      <c r="E173" s="204" t="s">
        <v>5353</v>
      </c>
      <c r="F173" s="205" t="s">
        <v>5354</v>
      </c>
      <c r="G173" s="206" t="s">
        <v>5275</v>
      </c>
      <c r="H173" s="207">
        <v>2</v>
      </c>
      <c r="I173" s="208"/>
      <c r="J173" s="209">
        <f t="shared" si="10"/>
        <v>0</v>
      </c>
      <c r="K173" s="205" t="s">
        <v>21</v>
      </c>
      <c r="L173" s="62"/>
      <c r="M173" s="210" t="s">
        <v>21</v>
      </c>
      <c r="N173" s="211" t="s">
        <v>45</v>
      </c>
      <c r="O173" s="43"/>
      <c r="P173" s="212">
        <f t="shared" si="11"/>
        <v>0</v>
      </c>
      <c r="Q173" s="212">
        <v>0</v>
      </c>
      <c r="R173" s="212">
        <f t="shared" si="12"/>
        <v>0</v>
      </c>
      <c r="S173" s="212">
        <v>0</v>
      </c>
      <c r="T173" s="213">
        <f t="shared" si="13"/>
        <v>0</v>
      </c>
      <c r="AR173" s="25" t="s">
        <v>375</v>
      </c>
      <c r="AT173" s="25" t="s">
        <v>311</v>
      </c>
      <c r="AU173" s="25" t="s">
        <v>84</v>
      </c>
      <c r="AY173" s="25" t="s">
        <v>308</v>
      </c>
      <c r="BE173" s="214">
        <f t="shared" si="14"/>
        <v>0</v>
      </c>
      <c r="BF173" s="214">
        <f t="shared" si="15"/>
        <v>0</v>
      </c>
      <c r="BG173" s="214">
        <f t="shared" si="16"/>
        <v>0</v>
      </c>
      <c r="BH173" s="214">
        <f t="shared" si="17"/>
        <v>0</v>
      </c>
      <c r="BI173" s="214">
        <f t="shared" si="18"/>
        <v>0</v>
      </c>
      <c r="BJ173" s="25" t="s">
        <v>82</v>
      </c>
      <c r="BK173" s="214">
        <f t="shared" si="19"/>
        <v>0</v>
      </c>
      <c r="BL173" s="25" t="s">
        <v>375</v>
      </c>
      <c r="BM173" s="25" t="s">
        <v>5355</v>
      </c>
    </row>
    <row r="174" spans="2:65" s="1" customFormat="1" ht="22.5" customHeight="1">
      <c r="B174" s="42"/>
      <c r="C174" s="203" t="s">
        <v>697</v>
      </c>
      <c r="D174" s="203" t="s">
        <v>311</v>
      </c>
      <c r="E174" s="204" t="s">
        <v>5356</v>
      </c>
      <c r="F174" s="205" t="s">
        <v>5357</v>
      </c>
      <c r="G174" s="206" t="s">
        <v>5275</v>
      </c>
      <c r="H174" s="207">
        <v>4</v>
      </c>
      <c r="I174" s="208"/>
      <c r="J174" s="209">
        <f t="shared" si="10"/>
        <v>0</v>
      </c>
      <c r="K174" s="205" t="s">
        <v>21</v>
      </c>
      <c r="L174" s="62"/>
      <c r="M174" s="210" t="s">
        <v>21</v>
      </c>
      <c r="N174" s="211" t="s">
        <v>45</v>
      </c>
      <c r="O174" s="43"/>
      <c r="P174" s="212">
        <f t="shared" si="11"/>
        <v>0</v>
      </c>
      <c r="Q174" s="212">
        <v>0</v>
      </c>
      <c r="R174" s="212">
        <f t="shared" si="12"/>
        <v>0</v>
      </c>
      <c r="S174" s="212">
        <v>0</v>
      </c>
      <c r="T174" s="213">
        <f t="shared" si="13"/>
        <v>0</v>
      </c>
      <c r="AR174" s="25" t="s">
        <v>375</v>
      </c>
      <c r="AT174" s="25" t="s">
        <v>311</v>
      </c>
      <c r="AU174" s="25" t="s">
        <v>84</v>
      </c>
      <c r="AY174" s="25" t="s">
        <v>308</v>
      </c>
      <c r="BE174" s="214">
        <f t="shared" si="14"/>
        <v>0</v>
      </c>
      <c r="BF174" s="214">
        <f t="shared" si="15"/>
        <v>0</v>
      </c>
      <c r="BG174" s="214">
        <f t="shared" si="16"/>
        <v>0</v>
      </c>
      <c r="BH174" s="214">
        <f t="shared" si="17"/>
        <v>0</v>
      </c>
      <c r="BI174" s="214">
        <f t="shared" si="18"/>
        <v>0</v>
      </c>
      <c r="BJ174" s="25" t="s">
        <v>82</v>
      </c>
      <c r="BK174" s="214">
        <f t="shared" si="19"/>
        <v>0</v>
      </c>
      <c r="BL174" s="25" t="s">
        <v>375</v>
      </c>
      <c r="BM174" s="25" t="s">
        <v>5358</v>
      </c>
    </row>
    <row r="175" spans="2:65" s="1" customFormat="1" ht="22.5" customHeight="1">
      <c r="B175" s="42"/>
      <c r="C175" s="203" t="s">
        <v>702</v>
      </c>
      <c r="D175" s="203" t="s">
        <v>311</v>
      </c>
      <c r="E175" s="204" t="s">
        <v>5359</v>
      </c>
      <c r="F175" s="205" t="s">
        <v>5360</v>
      </c>
      <c r="G175" s="206" t="s">
        <v>5275</v>
      </c>
      <c r="H175" s="207">
        <v>2</v>
      </c>
      <c r="I175" s="208"/>
      <c r="J175" s="209">
        <f t="shared" si="10"/>
        <v>0</v>
      </c>
      <c r="K175" s="205" t="s">
        <v>21</v>
      </c>
      <c r="L175" s="62"/>
      <c r="M175" s="210" t="s">
        <v>21</v>
      </c>
      <c r="N175" s="211" t="s">
        <v>45</v>
      </c>
      <c r="O175" s="43"/>
      <c r="P175" s="212">
        <f t="shared" si="11"/>
        <v>0</v>
      </c>
      <c r="Q175" s="212">
        <v>0</v>
      </c>
      <c r="R175" s="212">
        <f t="shared" si="12"/>
        <v>0</v>
      </c>
      <c r="S175" s="212">
        <v>0</v>
      </c>
      <c r="T175" s="213">
        <f t="shared" si="13"/>
        <v>0</v>
      </c>
      <c r="AR175" s="25" t="s">
        <v>375</v>
      </c>
      <c r="AT175" s="25" t="s">
        <v>311</v>
      </c>
      <c r="AU175" s="25" t="s">
        <v>84</v>
      </c>
      <c r="AY175" s="25" t="s">
        <v>308</v>
      </c>
      <c r="BE175" s="214">
        <f t="shared" si="14"/>
        <v>0</v>
      </c>
      <c r="BF175" s="214">
        <f t="shared" si="15"/>
        <v>0</v>
      </c>
      <c r="BG175" s="214">
        <f t="shared" si="16"/>
        <v>0</v>
      </c>
      <c r="BH175" s="214">
        <f t="shared" si="17"/>
        <v>0</v>
      </c>
      <c r="BI175" s="214">
        <f t="shared" si="18"/>
        <v>0</v>
      </c>
      <c r="BJ175" s="25" t="s">
        <v>82</v>
      </c>
      <c r="BK175" s="214">
        <f t="shared" si="19"/>
        <v>0</v>
      </c>
      <c r="BL175" s="25" t="s">
        <v>375</v>
      </c>
      <c r="BM175" s="25" t="s">
        <v>5361</v>
      </c>
    </row>
    <row r="176" spans="2:65" s="1" customFormat="1" ht="22.5" customHeight="1">
      <c r="B176" s="42"/>
      <c r="C176" s="203" t="s">
        <v>706</v>
      </c>
      <c r="D176" s="203" t="s">
        <v>311</v>
      </c>
      <c r="E176" s="204" t="s">
        <v>5362</v>
      </c>
      <c r="F176" s="205" t="s">
        <v>5363</v>
      </c>
      <c r="G176" s="206" t="s">
        <v>5275</v>
      </c>
      <c r="H176" s="207">
        <v>2</v>
      </c>
      <c r="I176" s="208"/>
      <c r="J176" s="209">
        <f t="shared" si="10"/>
        <v>0</v>
      </c>
      <c r="K176" s="205" t="s">
        <v>21</v>
      </c>
      <c r="L176" s="62"/>
      <c r="M176" s="210" t="s">
        <v>21</v>
      </c>
      <c r="N176" s="211" t="s">
        <v>45</v>
      </c>
      <c r="O176" s="43"/>
      <c r="P176" s="212">
        <f t="shared" si="11"/>
        <v>0</v>
      </c>
      <c r="Q176" s="212">
        <v>0</v>
      </c>
      <c r="R176" s="212">
        <f t="shared" si="12"/>
        <v>0</v>
      </c>
      <c r="S176" s="212">
        <v>0</v>
      </c>
      <c r="T176" s="213">
        <f t="shared" si="13"/>
        <v>0</v>
      </c>
      <c r="AR176" s="25" t="s">
        <v>375</v>
      </c>
      <c r="AT176" s="25" t="s">
        <v>311</v>
      </c>
      <c r="AU176" s="25" t="s">
        <v>84</v>
      </c>
      <c r="AY176" s="25" t="s">
        <v>308</v>
      </c>
      <c r="BE176" s="214">
        <f t="shared" si="14"/>
        <v>0</v>
      </c>
      <c r="BF176" s="214">
        <f t="shared" si="15"/>
        <v>0</v>
      </c>
      <c r="BG176" s="214">
        <f t="shared" si="16"/>
        <v>0</v>
      </c>
      <c r="BH176" s="214">
        <f t="shared" si="17"/>
        <v>0</v>
      </c>
      <c r="BI176" s="214">
        <f t="shared" si="18"/>
        <v>0</v>
      </c>
      <c r="BJ176" s="25" t="s">
        <v>82</v>
      </c>
      <c r="BK176" s="214">
        <f t="shared" si="19"/>
        <v>0</v>
      </c>
      <c r="BL176" s="25" t="s">
        <v>375</v>
      </c>
      <c r="BM176" s="25" t="s">
        <v>5364</v>
      </c>
    </row>
    <row r="177" spans="2:65" s="1" customFormat="1" ht="22.5" customHeight="1">
      <c r="B177" s="42"/>
      <c r="C177" s="203" t="s">
        <v>710</v>
      </c>
      <c r="D177" s="203" t="s">
        <v>311</v>
      </c>
      <c r="E177" s="204" t="s">
        <v>5365</v>
      </c>
      <c r="F177" s="205" t="s">
        <v>5366</v>
      </c>
      <c r="G177" s="206" t="s">
        <v>4679</v>
      </c>
      <c r="H177" s="295"/>
      <c r="I177" s="208"/>
      <c r="J177" s="209">
        <f t="shared" si="10"/>
        <v>0</v>
      </c>
      <c r="K177" s="205" t="s">
        <v>315</v>
      </c>
      <c r="L177" s="62"/>
      <c r="M177" s="210" t="s">
        <v>21</v>
      </c>
      <c r="N177" s="215" t="s">
        <v>45</v>
      </c>
      <c r="O177" s="216"/>
      <c r="P177" s="217">
        <f t="shared" si="11"/>
        <v>0</v>
      </c>
      <c r="Q177" s="217">
        <v>0</v>
      </c>
      <c r="R177" s="217">
        <f t="shared" si="12"/>
        <v>0</v>
      </c>
      <c r="S177" s="217">
        <v>0</v>
      </c>
      <c r="T177" s="218">
        <f t="shared" si="13"/>
        <v>0</v>
      </c>
      <c r="AR177" s="25" t="s">
        <v>375</v>
      </c>
      <c r="AT177" s="25" t="s">
        <v>311</v>
      </c>
      <c r="AU177" s="25" t="s">
        <v>84</v>
      </c>
      <c r="AY177" s="25" t="s">
        <v>308</v>
      </c>
      <c r="BE177" s="214">
        <f t="shared" si="14"/>
        <v>0</v>
      </c>
      <c r="BF177" s="214">
        <f t="shared" si="15"/>
        <v>0</v>
      </c>
      <c r="BG177" s="214">
        <f t="shared" si="16"/>
        <v>0</v>
      </c>
      <c r="BH177" s="214">
        <f t="shared" si="17"/>
        <v>0</v>
      </c>
      <c r="BI177" s="214">
        <f t="shared" si="18"/>
        <v>0</v>
      </c>
      <c r="BJ177" s="25" t="s">
        <v>82</v>
      </c>
      <c r="BK177" s="214">
        <f t="shared" si="19"/>
        <v>0</v>
      </c>
      <c r="BL177" s="25" t="s">
        <v>375</v>
      </c>
      <c r="BM177" s="25" t="s">
        <v>5367</v>
      </c>
    </row>
    <row r="178" spans="2:65" s="1" customFormat="1" ht="6.95" customHeight="1">
      <c r="B178" s="57"/>
      <c r="C178" s="58"/>
      <c r="D178" s="58"/>
      <c r="E178" s="58"/>
      <c r="F178" s="58"/>
      <c r="G178" s="58"/>
      <c r="H178" s="58"/>
      <c r="I178" s="149"/>
      <c r="J178" s="58"/>
      <c r="K178" s="58"/>
      <c r="L178" s="62"/>
    </row>
  </sheetData>
  <sheetProtection password="CC35" sheet="1" objects="1" scenarios="1" formatCells="0" formatColumns="0" formatRows="0" sort="0" autoFilter="0"/>
  <autoFilter ref="C84:K177"/>
  <mergeCells count="12">
    <mergeCell ref="G1:H1"/>
    <mergeCell ref="L2:V2"/>
    <mergeCell ref="E49:H49"/>
    <mergeCell ref="E51:H51"/>
    <mergeCell ref="E73:H73"/>
    <mergeCell ref="E75:H75"/>
    <mergeCell ref="E77:H77"/>
    <mergeCell ref="E7:H7"/>
    <mergeCell ref="E9:H9"/>
    <mergeCell ref="E11:H11"/>
    <mergeCell ref="E26:H26"/>
    <mergeCell ref="E47:H47"/>
  </mergeCells>
  <hyperlinks>
    <hyperlink ref="F1:G1" location="C2" display="1) Krycí list soupisu"/>
    <hyperlink ref="G1:H1" location="C58" display="2) Rekapitulace"/>
    <hyperlink ref="J1" location="C84" display="3) Soupis prací"/>
    <hyperlink ref="L1:V1" location="'Rekapitulace stavby'!C2" display="Rekapitulace stavby"/>
  </hyperlinks>
  <pageMargins left="0.58333330000000005" right="0.58333330000000005" top="0.58333330000000005" bottom="0.58333330000000005" header="0" footer="0"/>
  <pageSetup paperSize="9" fitToHeight="100" orientation="landscape" blackAndWhite="1" r:id="rId1"/>
  <headerFooter>
    <oddFooter>&amp;CStrana &amp;P z &amp;N</oddFooter>
  </headerFooter>
  <drawing r:id="rId2"/>
</worksheet>
</file>

<file path=xl/worksheets/sheet21.xml><?xml version="1.0" encoding="utf-8"?>
<worksheet xmlns="http://schemas.openxmlformats.org/spreadsheetml/2006/main" xmlns:r="http://schemas.openxmlformats.org/officeDocument/2006/relationships">
  <sheetPr>
    <pageSetUpPr fitToPage="1"/>
  </sheetPr>
  <dimension ref="A1:BR289"/>
  <sheetViews>
    <sheetView showGridLines="0" workbookViewId="0">
      <pane ySplit="1" topLeftCell="A2" activePane="bottomLeft" state="frozen"/>
      <selection pane="bottomLeft"/>
    </sheetView>
  </sheetViews>
  <sheetFormatPr defaultRowHeight="15"/>
  <cols>
    <col min="1" max="1" width="8.33203125" customWidth="1"/>
    <col min="2" max="2" width="1.6640625" customWidth="1"/>
    <col min="3" max="3" width="4.1640625" customWidth="1"/>
    <col min="4" max="4" width="4.33203125" customWidth="1"/>
    <col min="5" max="5" width="17.1640625" customWidth="1"/>
    <col min="6" max="6" width="75" customWidth="1"/>
    <col min="7" max="7" width="8.6640625" customWidth="1"/>
    <col min="8" max="8" width="11.1640625" customWidth="1"/>
    <col min="9" max="9" width="12.6640625" style="121" customWidth="1"/>
    <col min="10" max="10" width="23.5" customWidth="1"/>
    <col min="11" max="11" width="15.5" customWidth="1"/>
    <col min="19" max="19" width="8.1640625" customWidth="1"/>
    <col min="20" max="20" width="29.6640625" customWidth="1"/>
    <col min="21" max="21" width="16.33203125"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1" spans="1:70" ht="21.75" customHeight="1">
      <c r="A1" s="22"/>
      <c r="B1" s="122"/>
      <c r="C1" s="122"/>
      <c r="D1" s="123" t="s">
        <v>1</v>
      </c>
      <c r="E1" s="122"/>
      <c r="F1" s="124" t="s">
        <v>272</v>
      </c>
      <c r="G1" s="427" t="s">
        <v>273</v>
      </c>
      <c r="H1" s="427"/>
      <c r="I1" s="125"/>
      <c r="J1" s="124" t="s">
        <v>274</v>
      </c>
      <c r="K1" s="123" t="s">
        <v>275</v>
      </c>
      <c r="L1" s="124" t="s">
        <v>276</v>
      </c>
      <c r="M1" s="124"/>
      <c r="N1" s="124"/>
      <c r="O1" s="124"/>
      <c r="P1" s="124"/>
      <c r="Q1" s="124"/>
      <c r="R1" s="124"/>
      <c r="S1" s="124"/>
      <c r="T1" s="124"/>
      <c r="U1" s="21"/>
      <c r="V1" s="21"/>
      <c r="W1" s="22"/>
      <c r="X1" s="22"/>
      <c r="Y1" s="22"/>
      <c r="Z1" s="22"/>
      <c r="AA1" s="22"/>
      <c r="AB1" s="22"/>
      <c r="AC1" s="22"/>
      <c r="AD1" s="22"/>
      <c r="AE1" s="22"/>
      <c r="AF1" s="22"/>
      <c r="AG1" s="22"/>
      <c r="AH1" s="22"/>
      <c r="AI1" s="22"/>
      <c r="AJ1" s="22"/>
      <c r="AK1" s="22"/>
      <c r="AL1" s="22"/>
      <c r="AM1" s="22"/>
      <c r="AN1" s="22"/>
      <c r="AO1" s="22"/>
      <c r="AP1" s="22"/>
      <c r="AQ1" s="22"/>
      <c r="AR1" s="22"/>
      <c r="AS1" s="22"/>
      <c r="AT1" s="22"/>
      <c r="AU1" s="22"/>
      <c r="AV1" s="22"/>
      <c r="AW1" s="22"/>
      <c r="AX1" s="22"/>
      <c r="AY1" s="22"/>
      <c r="AZ1" s="22"/>
      <c r="BA1" s="22"/>
      <c r="BB1" s="22"/>
      <c r="BC1" s="22"/>
      <c r="BD1" s="22"/>
      <c r="BE1" s="22"/>
      <c r="BF1" s="22"/>
      <c r="BG1" s="22"/>
      <c r="BH1" s="22"/>
      <c r="BI1" s="22"/>
      <c r="BJ1" s="22"/>
      <c r="BK1" s="22"/>
      <c r="BL1" s="22"/>
      <c r="BM1" s="22"/>
      <c r="BN1" s="22"/>
      <c r="BO1" s="22"/>
      <c r="BP1" s="22"/>
      <c r="BQ1" s="22"/>
      <c r="BR1" s="22"/>
    </row>
    <row r="2" spans="1:70" ht="36.950000000000003" customHeight="1">
      <c r="L2" s="419"/>
      <c r="M2" s="419"/>
      <c r="N2" s="419"/>
      <c r="O2" s="419"/>
      <c r="P2" s="419"/>
      <c r="Q2" s="419"/>
      <c r="R2" s="419"/>
      <c r="S2" s="419"/>
      <c r="T2" s="419"/>
      <c r="U2" s="419"/>
      <c r="V2" s="419"/>
      <c r="AT2" s="25" t="s">
        <v>160</v>
      </c>
    </row>
    <row r="3" spans="1:70" ht="6.95" customHeight="1">
      <c r="B3" s="26"/>
      <c r="C3" s="27"/>
      <c r="D3" s="27"/>
      <c r="E3" s="27"/>
      <c r="F3" s="27"/>
      <c r="G3" s="27"/>
      <c r="H3" s="27"/>
      <c r="I3" s="126"/>
      <c r="J3" s="27"/>
      <c r="K3" s="28"/>
      <c r="AT3" s="25" t="s">
        <v>84</v>
      </c>
    </row>
    <row r="4" spans="1:70" ht="36.950000000000003" customHeight="1">
      <c r="B4" s="29"/>
      <c r="C4" s="30"/>
      <c r="D4" s="31" t="s">
        <v>277</v>
      </c>
      <c r="E4" s="30"/>
      <c r="F4" s="30"/>
      <c r="G4" s="30"/>
      <c r="H4" s="30"/>
      <c r="I4" s="127"/>
      <c r="J4" s="30"/>
      <c r="K4" s="32"/>
      <c r="M4" s="33" t="s">
        <v>12</v>
      </c>
      <c r="AT4" s="25" t="s">
        <v>6</v>
      </c>
    </row>
    <row r="5" spans="1:70" ht="6.95" customHeight="1">
      <c r="B5" s="29"/>
      <c r="C5" s="30"/>
      <c r="D5" s="30"/>
      <c r="E5" s="30"/>
      <c r="F5" s="30"/>
      <c r="G5" s="30"/>
      <c r="H5" s="30"/>
      <c r="I5" s="127"/>
      <c r="J5" s="30"/>
      <c r="K5" s="32"/>
    </row>
    <row r="6" spans="1:70">
      <c r="B6" s="29"/>
      <c r="C6" s="30"/>
      <c r="D6" s="38" t="s">
        <v>18</v>
      </c>
      <c r="E6" s="30"/>
      <c r="F6" s="30"/>
      <c r="G6" s="30"/>
      <c r="H6" s="30"/>
      <c r="I6" s="127"/>
      <c r="J6" s="30"/>
      <c r="K6" s="32"/>
    </row>
    <row r="7" spans="1:70" ht="22.5" customHeight="1">
      <c r="B7" s="29"/>
      <c r="C7" s="30"/>
      <c r="D7" s="30"/>
      <c r="E7" s="420" t="str">
        <f>'Rekapitulace stavby'!K6</f>
        <v>Národní telemedicínské centrum</v>
      </c>
      <c r="F7" s="421"/>
      <c r="G7" s="421"/>
      <c r="H7" s="421"/>
      <c r="I7" s="127"/>
      <c r="J7" s="30"/>
      <c r="K7" s="32"/>
    </row>
    <row r="8" spans="1:70">
      <c r="B8" s="29"/>
      <c r="C8" s="30"/>
      <c r="D8" s="38" t="s">
        <v>278</v>
      </c>
      <c r="E8" s="30"/>
      <c r="F8" s="30"/>
      <c r="G8" s="30"/>
      <c r="H8" s="30"/>
      <c r="I8" s="127"/>
      <c r="J8" s="30"/>
      <c r="K8" s="32"/>
    </row>
    <row r="9" spans="1:70" s="1" customFormat="1" ht="22.5" customHeight="1">
      <c r="B9" s="42"/>
      <c r="C9" s="43"/>
      <c r="D9" s="43"/>
      <c r="E9" s="420" t="s">
        <v>5225</v>
      </c>
      <c r="F9" s="423"/>
      <c r="G9" s="423"/>
      <c r="H9" s="423"/>
      <c r="I9" s="128"/>
      <c r="J9" s="43"/>
      <c r="K9" s="46"/>
    </row>
    <row r="10" spans="1:70" s="1" customFormat="1">
      <c r="B10" s="42"/>
      <c r="C10" s="43"/>
      <c r="D10" s="38" t="s">
        <v>425</v>
      </c>
      <c r="E10" s="43"/>
      <c r="F10" s="43"/>
      <c r="G10" s="43"/>
      <c r="H10" s="43"/>
      <c r="I10" s="128"/>
      <c r="J10" s="43"/>
      <c r="K10" s="46"/>
    </row>
    <row r="11" spans="1:70" s="1" customFormat="1" ht="36.950000000000003" customHeight="1">
      <c r="B11" s="42"/>
      <c r="C11" s="43"/>
      <c r="D11" s="43"/>
      <c r="E11" s="422" t="s">
        <v>5368</v>
      </c>
      <c r="F11" s="423"/>
      <c r="G11" s="423"/>
      <c r="H11" s="423"/>
      <c r="I11" s="128"/>
      <c r="J11" s="43"/>
      <c r="K11" s="46"/>
    </row>
    <row r="12" spans="1:70" s="1" customFormat="1" ht="13.5">
      <c r="B12" s="42"/>
      <c r="C12" s="43"/>
      <c r="D12" s="43"/>
      <c r="E12" s="43"/>
      <c r="F12" s="43"/>
      <c r="G12" s="43"/>
      <c r="H12" s="43"/>
      <c r="I12" s="128"/>
      <c r="J12" s="43"/>
      <c r="K12" s="46"/>
    </row>
    <row r="13" spans="1:70" s="1" customFormat="1" ht="14.45" customHeight="1">
      <c r="B13" s="42"/>
      <c r="C13" s="43"/>
      <c r="D13" s="38" t="s">
        <v>20</v>
      </c>
      <c r="E13" s="43"/>
      <c r="F13" s="36" t="s">
        <v>21</v>
      </c>
      <c r="G13" s="43"/>
      <c r="H13" s="43"/>
      <c r="I13" s="129" t="s">
        <v>22</v>
      </c>
      <c r="J13" s="36" t="s">
        <v>21</v>
      </c>
      <c r="K13" s="46"/>
    </row>
    <row r="14" spans="1:70" s="1" customFormat="1" ht="14.45" customHeight="1">
      <c r="B14" s="42"/>
      <c r="C14" s="43"/>
      <c r="D14" s="38" t="s">
        <v>23</v>
      </c>
      <c r="E14" s="43"/>
      <c r="F14" s="36" t="s">
        <v>24</v>
      </c>
      <c r="G14" s="43"/>
      <c r="H14" s="43"/>
      <c r="I14" s="129" t="s">
        <v>25</v>
      </c>
      <c r="J14" s="130" t="str">
        <f>'Rekapitulace stavby'!AN8</f>
        <v>26.1.2017</v>
      </c>
      <c r="K14" s="46"/>
    </row>
    <row r="15" spans="1:70" s="1" customFormat="1" ht="10.9" customHeight="1">
      <c r="B15" s="42"/>
      <c r="C15" s="43"/>
      <c r="D15" s="43"/>
      <c r="E15" s="43"/>
      <c r="F15" s="43"/>
      <c r="G15" s="43"/>
      <c r="H15" s="43"/>
      <c r="I15" s="128"/>
      <c r="J15" s="43"/>
      <c r="K15" s="46"/>
    </row>
    <row r="16" spans="1:70" s="1" customFormat="1" ht="14.45" customHeight="1">
      <c r="B16" s="42"/>
      <c r="C16" s="43"/>
      <c r="D16" s="38" t="s">
        <v>27</v>
      </c>
      <c r="E16" s="43"/>
      <c r="F16" s="43"/>
      <c r="G16" s="43"/>
      <c r="H16" s="43"/>
      <c r="I16" s="129" t="s">
        <v>28</v>
      </c>
      <c r="J16" s="36" t="s">
        <v>29</v>
      </c>
      <c r="K16" s="46"/>
    </row>
    <row r="17" spans="2:11" s="1" customFormat="1" ht="18" customHeight="1">
      <c r="B17" s="42"/>
      <c r="C17" s="43"/>
      <c r="D17" s="43"/>
      <c r="E17" s="36" t="s">
        <v>30</v>
      </c>
      <c r="F17" s="43"/>
      <c r="G17" s="43"/>
      <c r="H17" s="43"/>
      <c r="I17" s="129" t="s">
        <v>31</v>
      </c>
      <c r="J17" s="36" t="s">
        <v>21</v>
      </c>
      <c r="K17" s="46"/>
    </row>
    <row r="18" spans="2:11" s="1" customFormat="1" ht="6.95" customHeight="1">
      <c r="B18" s="42"/>
      <c r="C18" s="43"/>
      <c r="D18" s="43"/>
      <c r="E18" s="43"/>
      <c r="F18" s="43"/>
      <c r="G18" s="43"/>
      <c r="H18" s="43"/>
      <c r="I18" s="128"/>
      <c r="J18" s="43"/>
      <c r="K18" s="46"/>
    </row>
    <row r="19" spans="2:11" s="1" customFormat="1" ht="14.45" customHeight="1">
      <c r="B19" s="42"/>
      <c r="C19" s="43"/>
      <c r="D19" s="38" t="s">
        <v>32</v>
      </c>
      <c r="E19" s="43"/>
      <c r="F19" s="43"/>
      <c r="G19" s="43"/>
      <c r="H19" s="43"/>
      <c r="I19" s="129" t="s">
        <v>28</v>
      </c>
      <c r="J19" s="36" t="str">
        <f>IF('Rekapitulace stavby'!AN13="Vyplň údaj","",IF('Rekapitulace stavby'!AN13="","",'Rekapitulace stavby'!AN13))</f>
        <v/>
      </c>
      <c r="K19" s="46"/>
    </row>
    <row r="20" spans="2:11" s="1" customFormat="1" ht="18" customHeight="1">
      <c r="B20" s="42"/>
      <c r="C20" s="43"/>
      <c r="D20" s="43"/>
      <c r="E20" s="36" t="str">
        <f>IF('Rekapitulace stavby'!E14="Vyplň údaj","",IF('Rekapitulace stavby'!E14="","",'Rekapitulace stavby'!E14))</f>
        <v/>
      </c>
      <c r="F20" s="43"/>
      <c r="G20" s="43"/>
      <c r="H20" s="43"/>
      <c r="I20" s="129" t="s">
        <v>31</v>
      </c>
      <c r="J20" s="36" t="str">
        <f>IF('Rekapitulace stavby'!AN14="Vyplň údaj","",IF('Rekapitulace stavby'!AN14="","",'Rekapitulace stavby'!AN14))</f>
        <v/>
      </c>
      <c r="K20" s="46"/>
    </row>
    <row r="21" spans="2:11" s="1" customFormat="1" ht="6.95" customHeight="1">
      <c r="B21" s="42"/>
      <c r="C21" s="43"/>
      <c r="D21" s="43"/>
      <c r="E21" s="43"/>
      <c r="F21" s="43"/>
      <c r="G21" s="43"/>
      <c r="H21" s="43"/>
      <c r="I21" s="128"/>
      <c r="J21" s="43"/>
      <c r="K21" s="46"/>
    </row>
    <row r="22" spans="2:11" s="1" customFormat="1" ht="14.45" customHeight="1">
      <c r="B22" s="42"/>
      <c r="C22" s="43"/>
      <c r="D22" s="38" t="s">
        <v>34</v>
      </c>
      <c r="E22" s="43"/>
      <c r="F22" s="43"/>
      <c r="G22" s="43"/>
      <c r="H22" s="43"/>
      <c r="I22" s="129" t="s">
        <v>28</v>
      </c>
      <c r="J22" s="36" t="s">
        <v>35</v>
      </c>
      <c r="K22" s="46"/>
    </row>
    <row r="23" spans="2:11" s="1" customFormat="1" ht="18" customHeight="1">
      <c r="B23" s="42"/>
      <c r="C23" s="43"/>
      <c r="D23" s="43"/>
      <c r="E23" s="36" t="s">
        <v>36</v>
      </c>
      <c r="F23" s="43"/>
      <c r="G23" s="43"/>
      <c r="H23" s="43"/>
      <c r="I23" s="129" t="s">
        <v>31</v>
      </c>
      <c r="J23" s="36" t="s">
        <v>21</v>
      </c>
      <c r="K23" s="46"/>
    </row>
    <row r="24" spans="2:11" s="1" customFormat="1" ht="6.95" customHeight="1">
      <c r="B24" s="42"/>
      <c r="C24" s="43"/>
      <c r="D24" s="43"/>
      <c r="E24" s="43"/>
      <c r="F24" s="43"/>
      <c r="G24" s="43"/>
      <c r="H24" s="43"/>
      <c r="I24" s="128"/>
      <c r="J24" s="43"/>
      <c r="K24" s="46"/>
    </row>
    <row r="25" spans="2:11" s="1" customFormat="1" ht="14.45" customHeight="1">
      <c r="B25" s="42"/>
      <c r="C25" s="43"/>
      <c r="D25" s="38" t="s">
        <v>38</v>
      </c>
      <c r="E25" s="43"/>
      <c r="F25" s="43"/>
      <c r="G25" s="43"/>
      <c r="H25" s="43"/>
      <c r="I25" s="128"/>
      <c r="J25" s="43"/>
      <c r="K25" s="46"/>
    </row>
    <row r="26" spans="2:11" s="7" customFormat="1" ht="22.5" customHeight="1">
      <c r="B26" s="131"/>
      <c r="C26" s="132"/>
      <c r="D26" s="132"/>
      <c r="E26" s="384" t="s">
        <v>21</v>
      </c>
      <c r="F26" s="384"/>
      <c r="G26" s="384"/>
      <c r="H26" s="384"/>
      <c r="I26" s="133"/>
      <c r="J26" s="132"/>
      <c r="K26" s="134"/>
    </row>
    <row r="27" spans="2:11" s="1" customFormat="1" ht="6.95" customHeight="1">
      <c r="B27" s="42"/>
      <c r="C27" s="43"/>
      <c r="D27" s="43"/>
      <c r="E27" s="43"/>
      <c r="F27" s="43"/>
      <c r="G27" s="43"/>
      <c r="H27" s="43"/>
      <c r="I27" s="128"/>
      <c r="J27" s="43"/>
      <c r="K27" s="46"/>
    </row>
    <row r="28" spans="2:11" s="1" customFormat="1" ht="6.95" customHeight="1">
      <c r="B28" s="42"/>
      <c r="C28" s="43"/>
      <c r="D28" s="86"/>
      <c r="E28" s="86"/>
      <c r="F28" s="86"/>
      <c r="G28" s="86"/>
      <c r="H28" s="86"/>
      <c r="I28" s="135"/>
      <c r="J28" s="86"/>
      <c r="K28" s="136"/>
    </row>
    <row r="29" spans="2:11" s="1" customFormat="1" ht="25.35" customHeight="1">
      <c r="B29" s="42"/>
      <c r="C29" s="43"/>
      <c r="D29" s="137" t="s">
        <v>40</v>
      </c>
      <c r="E29" s="43"/>
      <c r="F29" s="43"/>
      <c r="G29" s="43"/>
      <c r="H29" s="43"/>
      <c r="I29" s="128"/>
      <c r="J29" s="138">
        <f>ROUND(J89,2)</f>
        <v>0</v>
      </c>
      <c r="K29" s="46"/>
    </row>
    <row r="30" spans="2:11" s="1" customFormat="1" ht="6.95" customHeight="1">
      <c r="B30" s="42"/>
      <c r="C30" s="43"/>
      <c r="D30" s="86"/>
      <c r="E30" s="86"/>
      <c r="F30" s="86"/>
      <c r="G30" s="86"/>
      <c r="H30" s="86"/>
      <c r="I30" s="135"/>
      <c r="J30" s="86"/>
      <c r="K30" s="136"/>
    </row>
    <row r="31" spans="2:11" s="1" customFormat="1" ht="14.45" customHeight="1">
      <c r="B31" s="42"/>
      <c r="C31" s="43"/>
      <c r="D31" s="43"/>
      <c r="E31" s="43"/>
      <c r="F31" s="47" t="s">
        <v>42</v>
      </c>
      <c r="G31" s="43"/>
      <c r="H31" s="43"/>
      <c r="I31" s="139" t="s">
        <v>41</v>
      </c>
      <c r="J31" s="47" t="s">
        <v>43</v>
      </c>
      <c r="K31" s="46"/>
    </row>
    <row r="32" spans="2:11" s="1" customFormat="1" ht="14.45" customHeight="1">
      <c r="B32" s="42"/>
      <c r="C32" s="43"/>
      <c r="D32" s="50" t="s">
        <v>44</v>
      </c>
      <c r="E32" s="50" t="s">
        <v>45</v>
      </c>
      <c r="F32" s="140">
        <f>ROUND(SUM(BE89:BE288), 2)</f>
        <v>0</v>
      </c>
      <c r="G32" s="43"/>
      <c r="H32" s="43"/>
      <c r="I32" s="141">
        <v>0.21</v>
      </c>
      <c r="J32" s="140">
        <f>ROUND(ROUND((SUM(BE89:BE288)), 2)*I32, 2)</f>
        <v>0</v>
      </c>
      <c r="K32" s="46"/>
    </row>
    <row r="33" spans="2:11" s="1" customFormat="1" ht="14.45" customHeight="1">
      <c r="B33" s="42"/>
      <c r="C33" s="43"/>
      <c r="D33" s="43"/>
      <c r="E33" s="50" t="s">
        <v>46</v>
      </c>
      <c r="F33" s="140">
        <f>ROUND(SUM(BF89:BF288), 2)</f>
        <v>0</v>
      </c>
      <c r="G33" s="43"/>
      <c r="H33" s="43"/>
      <c r="I33" s="141">
        <v>0.15</v>
      </c>
      <c r="J33" s="140">
        <f>ROUND(ROUND((SUM(BF89:BF288)), 2)*I33, 2)</f>
        <v>0</v>
      </c>
      <c r="K33" s="46"/>
    </row>
    <row r="34" spans="2:11" s="1" customFormat="1" ht="14.45" hidden="1" customHeight="1">
      <c r="B34" s="42"/>
      <c r="C34" s="43"/>
      <c r="D34" s="43"/>
      <c r="E34" s="50" t="s">
        <v>47</v>
      </c>
      <c r="F34" s="140">
        <f>ROUND(SUM(BG89:BG288), 2)</f>
        <v>0</v>
      </c>
      <c r="G34" s="43"/>
      <c r="H34" s="43"/>
      <c r="I34" s="141">
        <v>0.21</v>
      </c>
      <c r="J34" s="140">
        <v>0</v>
      </c>
      <c r="K34" s="46"/>
    </row>
    <row r="35" spans="2:11" s="1" customFormat="1" ht="14.45" hidden="1" customHeight="1">
      <c r="B35" s="42"/>
      <c r="C35" s="43"/>
      <c r="D35" s="43"/>
      <c r="E35" s="50" t="s">
        <v>48</v>
      </c>
      <c r="F35" s="140">
        <f>ROUND(SUM(BH89:BH288), 2)</f>
        <v>0</v>
      </c>
      <c r="G35" s="43"/>
      <c r="H35" s="43"/>
      <c r="I35" s="141">
        <v>0.15</v>
      </c>
      <c r="J35" s="140">
        <v>0</v>
      </c>
      <c r="K35" s="46"/>
    </row>
    <row r="36" spans="2:11" s="1" customFormat="1" ht="14.45" hidden="1" customHeight="1">
      <c r="B36" s="42"/>
      <c r="C36" s="43"/>
      <c r="D36" s="43"/>
      <c r="E36" s="50" t="s">
        <v>49</v>
      </c>
      <c r="F36" s="140">
        <f>ROUND(SUM(BI89:BI288), 2)</f>
        <v>0</v>
      </c>
      <c r="G36" s="43"/>
      <c r="H36" s="43"/>
      <c r="I36" s="141">
        <v>0</v>
      </c>
      <c r="J36" s="140">
        <v>0</v>
      </c>
      <c r="K36" s="46"/>
    </row>
    <row r="37" spans="2:11" s="1" customFormat="1" ht="6.95" customHeight="1">
      <c r="B37" s="42"/>
      <c r="C37" s="43"/>
      <c r="D37" s="43"/>
      <c r="E37" s="43"/>
      <c r="F37" s="43"/>
      <c r="G37" s="43"/>
      <c r="H37" s="43"/>
      <c r="I37" s="128"/>
      <c r="J37" s="43"/>
      <c r="K37" s="46"/>
    </row>
    <row r="38" spans="2:11" s="1" customFormat="1" ht="25.35" customHeight="1">
      <c r="B38" s="42"/>
      <c r="C38" s="142"/>
      <c r="D38" s="143" t="s">
        <v>50</v>
      </c>
      <c r="E38" s="80"/>
      <c r="F38" s="80"/>
      <c r="G38" s="144" t="s">
        <v>51</v>
      </c>
      <c r="H38" s="145" t="s">
        <v>52</v>
      </c>
      <c r="I38" s="146"/>
      <c r="J38" s="147">
        <f>SUM(J29:J36)</f>
        <v>0</v>
      </c>
      <c r="K38" s="148"/>
    </row>
    <row r="39" spans="2:11" s="1" customFormat="1" ht="14.45" customHeight="1">
      <c r="B39" s="57"/>
      <c r="C39" s="58"/>
      <c r="D39" s="58"/>
      <c r="E39" s="58"/>
      <c r="F39" s="58"/>
      <c r="G39" s="58"/>
      <c r="H39" s="58"/>
      <c r="I39" s="149"/>
      <c r="J39" s="58"/>
      <c r="K39" s="59"/>
    </row>
    <row r="43" spans="2:11" s="1" customFormat="1" ht="6.95" customHeight="1">
      <c r="B43" s="150"/>
      <c r="C43" s="151"/>
      <c r="D43" s="151"/>
      <c r="E43" s="151"/>
      <c r="F43" s="151"/>
      <c r="G43" s="151"/>
      <c r="H43" s="151"/>
      <c r="I43" s="152"/>
      <c r="J43" s="151"/>
      <c r="K43" s="153"/>
    </row>
    <row r="44" spans="2:11" s="1" customFormat="1" ht="36.950000000000003" customHeight="1">
      <c r="B44" s="42"/>
      <c r="C44" s="31" t="s">
        <v>280</v>
      </c>
      <c r="D44" s="43"/>
      <c r="E44" s="43"/>
      <c r="F44" s="43"/>
      <c r="G44" s="43"/>
      <c r="H44" s="43"/>
      <c r="I44" s="128"/>
      <c r="J44" s="43"/>
      <c r="K44" s="46"/>
    </row>
    <row r="45" spans="2:11" s="1" customFormat="1" ht="6.95" customHeight="1">
      <c r="B45" s="42"/>
      <c r="C45" s="43"/>
      <c r="D45" s="43"/>
      <c r="E45" s="43"/>
      <c r="F45" s="43"/>
      <c r="G45" s="43"/>
      <c r="H45" s="43"/>
      <c r="I45" s="128"/>
      <c r="J45" s="43"/>
      <c r="K45" s="46"/>
    </row>
    <row r="46" spans="2:11" s="1" customFormat="1" ht="14.45" customHeight="1">
      <c r="B46" s="42"/>
      <c r="C46" s="38" t="s">
        <v>18</v>
      </c>
      <c r="D46" s="43"/>
      <c r="E46" s="43"/>
      <c r="F46" s="43"/>
      <c r="G46" s="43"/>
      <c r="H46" s="43"/>
      <c r="I46" s="128"/>
      <c r="J46" s="43"/>
      <c r="K46" s="46"/>
    </row>
    <row r="47" spans="2:11" s="1" customFormat="1" ht="22.5" customHeight="1">
      <c r="B47" s="42"/>
      <c r="C47" s="43"/>
      <c r="D47" s="43"/>
      <c r="E47" s="420" t="str">
        <f>E7</f>
        <v>Národní telemedicínské centrum</v>
      </c>
      <c r="F47" s="421"/>
      <c r="G47" s="421"/>
      <c r="H47" s="421"/>
      <c r="I47" s="128"/>
      <c r="J47" s="43"/>
      <c r="K47" s="46"/>
    </row>
    <row r="48" spans="2:11">
      <c r="B48" s="29"/>
      <c r="C48" s="38" t="s">
        <v>278</v>
      </c>
      <c r="D48" s="30"/>
      <c r="E48" s="30"/>
      <c r="F48" s="30"/>
      <c r="G48" s="30"/>
      <c r="H48" s="30"/>
      <c r="I48" s="127"/>
      <c r="J48" s="30"/>
      <c r="K48" s="32"/>
    </row>
    <row r="49" spans="2:47" s="1" customFormat="1" ht="22.5" customHeight="1">
      <c r="B49" s="42"/>
      <c r="C49" s="43"/>
      <c r="D49" s="43"/>
      <c r="E49" s="420" t="s">
        <v>5225</v>
      </c>
      <c r="F49" s="423"/>
      <c r="G49" s="423"/>
      <c r="H49" s="423"/>
      <c r="I49" s="128"/>
      <c r="J49" s="43"/>
      <c r="K49" s="46"/>
    </row>
    <row r="50" spans="2:47" s="1" customFormat="1" ht="14.45" customHeight="1">
      <c r="B50" s="42"/>
      <c r="C50" s="38" t="s">
        <v>425</v>
      </c>
      <c r="D50" s="43"/>
      <c r="E50" s="43"/>
      <c r="F50" s="43"/>
      <c r="G50" s="43"/>
      <c r="H50" s="43"/>
      <c r="I50" s="128"/>
      <c r="J50" s="43"/>
      <c r="K50" s="46"/>
    </row>
    <row r="51" spans="2:47" s="1" customFormat="1" ht="23.25" customHeight="1">
      <c r="B51" s="42"/>
      <c r="C51" s="43"/>
      <c r="D51" s="43"/>
      <c r="E51" s="422" t="str">
        <f>E11</f>
        <v>005 - Vnitřní výplně otvorů</v>
      </c>
      <c r="F51" s="423"/>
      <c r="G51" s="423"/>
      <c r="H51" s="423"/>
      <c r="I51" s="128"/>
      <c r="J51" s="43"/>
      <c r="K51" s="46"/>
    </row>
    <row r="52" spans="2:47" s="1" customFormat="1" ht="6.95" customHeight="1">
      <c r="B52" s="42"/>
      <c r="C52" s="43"/>
      <c r="D52" s="43"/>
      <c r="E52" s="43"/>
      <c r="F52" s="43"/>
      <c r="G52" s="43"/>
      <c r="H52" s="43"/>
      <c r="I52" s="128"/>
      <c r="J52" s="43"/>
      <c r="K52" s="46"/>
    </row>
    <row r="53" spans="2:47" s="1" customFormat="1" ht="18" customHeight="1">
      <c r="B53" s="42"/>
      <c r="C53" s="38" t="s">
        <v>23</v>
      </c>
      <c r="D53" s="43"/>
      <c r="E53" s="43"/>
      <c r="F53" s="36" t="str">
        <f>F14</f>
        <v>FN Olomouc</v>
      </c>
      <c r="G53" s="43"/>
      <c r="H53" s="43"/>
      <c r="I53" s="129" t="s">
        <v>25</v>
      </c>
      <c r="J53" s="130" t="str">
        <f>IF(J14="","",J14)</f>
        <v>26.1.2017</v>
      </c>
      <c r="K53" s="46"/>
    </row>
    <row r="54" spans="2:47" s="1" customFormat="1" ht="6.95" customHeight="1">
      <c r="B54" s="42"/>
      <c r="C54" s="43"/>
      <c r="D54" s="43"/>
      <c r="E54" s="43"/>
      <c r="F54" s="43"/>
      <c r="G54" s="43"/>
      <c r="H54" s="43"/>
      <c r="I54" s="128"/>
      <c r="J54" s="43"/>
      <c r="K54" s="46"/>
    </row>
    <row r="55" spans="2:47" s="1" customFormat="1">
      <c r="B55" s="42"/>
      <c r="C55" s="38" t="s">
        <v>27</v>
      </c>
      <c r="D55" s="43"/>
      <c r="E55" s="43"/>
      <c r="F55" s="36" t="str">
        <f>E17</f>
        <v>SPS Projekt s. r.o., Za Návsí 1670/9, Praha 10</v>
      </c>
      <c r="G55" s="43"/>
      <c r="H55" s="43"/>
      <c r="I55" s="129" t="s">
        <v>34</v>
      </c>
      <c r="J55" s="36" t="str">
        <f>E23</f>
        <v>OK Plan Architects s.r.o., Na Závodí 631, Humpolec</v>
      </c>
      <c r="K55" s="46"/>
    </row>
    <row r="56" spans="2:47" s="1" customFormat="1" ht="14.45" customHeight="1">
      <c r="B56" s="42"/>
      <c r="C56" s="38" t="s">
        <v>32</v>
      </c>
      <c r="D56" s="43"/>
      <c r="E56" s="43"/>
      <c r="F56" s="36" t="str">
        <f>IF(E20="","",E20)</f>
        <v/>
      </c>
      <c r="G56" s="43"/>
      <c r="H56" s="43"/>
      <c r="I56" s="128"/>
      <c r="J56" s="43"/>
      <c r="K56" s="46"/>
    </row>
    <row r="57" spans="2:47" s="1" customFormat="1" ht="10.35" customHeight="1">
      <c r="B57" s="42"/>
      <c r="C57" s="43"/>
      <c r="D57" s="43"/>
      <c r="E57" s="43"/>
      <c r="F57" s="43"/>
      <c r="G57" s="43"/>
      <c r="H57" s="43"/>
      <c r="I57" s="128"/>
      <c r="J57" s="43"/>
      <c r="K57" s="46"/>
    </row>
    <row r="58" spans="2:47" s="1" customFormat="1" ht="29.25" customHeight="1">
      <c r="B58" s="42"/>
      <c r="C58" s="154" t="s">
        <v>281</v>
      </c>
      <c r="D58" s="142"/>
      <c r="E58" s="142"/>
      <c r="F58" s="142"/>
      <c r="G58" s="142"/>
      <c r="H58" s="142"/>
      <c r="I58" s="155"/>
      <c r="J58" s="156" t="s">
        <v>282</v>
      </c>
      <c r="K58" s="157"/>
    </row>
    <row r="59" spans="2:47" s="1" customFormat="1" ht="10.35" customHeight="1">
      <c r="B59" s="42"/>
      <c r="C59" s="43"/>
      <c r="D59" s="43"/>
      <c r="E59" s="43"/>
      <c r="F59" s="43"/>
      <c r="G59" s="43"/>
      <c r="H59" s="43"/>
      <c r="I59" s="128"/>
      <c r="J59" s="43"/>
      <c r="K59" s="46"/>
    </row>
    <row r="60" spans="2:47" s="1" customFormat="1" ht="29.25" customHeight="1">
      <c r="B60" s="42"/>
      <c r="C60" s="158" t="s">
        <v>283</v>
      </c>
      <c r="D60" s="43"/>
      <c r="E60" s="43"/>
      <c r="F60" s="43"/>
      <c r="G60" s="43"/>
      <c r="H60" s="43"/>
      <c r="I60" s="128"/>
      <c r="J60" s="138">
        <f>J89</f>
        <v>0</v>
      </c>
      <c r="K60" s="46"/>
      <c r="AU60" s="25" t="s">
        <v>284</v>
      </c>
    </row>
    <row r="61" spans="2:47" s="8" customFormat="1" ht="24.95" customHeight="1">
      <c r="B61" s="159"/>
      <c r="C61" s="160"/>
      <c r="D61" s="161" t="s">
        <v>5369</v>
      </c>
      <c r="E61" s="162"/>
      <c r="F61" s="162"/>
      <c r="G61" s="162"/>
      <c r="H61" s="162"/>
      <c r="I61" s="163"/>
      <c r="J61" s="164">
        <f>J90</f>
        <v>0</v>
      </c>
      <c r="K61" s="165"/>
    </row>
    <row r="62" spans="2:47" s="8" customFormat="1" ht="24.95" customHeight="1">
      <c r="B62" s="159"/>
      <c r="C62" s="160"/>
      <c r="D62" s="161" t="s">
        <v>5370</v>
      </c>
      <c r="E62" s="162"/>
      <c r="F62" s="162"/>
      <c r="G62" s="162"/>
      <c r="H62" s="162"/>
      <c r="I62" s="163"/>
      <c r="J62" s="164">
        <f>J179</f>
        <v>0</v>
      </c>
      <c r="K62" s="165"/>
    </row>
    <row r="63" spans="2:47" s="8" customFormat="1" ht="24.95" customHeight="1">
      <c r="B63" s="159"/>
      <c r="C63" s="160"/>
      <c r="D63" s="161" t="s">
        <v>5371</v>
      </c>
      <c r="E63" s="162"/>
      <c r="F63" s="162"/>
      <c r="G63" s="162"/>
      <c r="H63" s="162"/>
      <c r="I63" s="163"/>
      <c r="J63" s="164">
        <f>J184</f>
        <v>0</v>
      </c>
      <c r="K63" s="165"/>
    </row>
    <row r="64" spans="2:47" s="8" customFormat="1" ht="24.95" customHeight="1">
      <c r="B64" s="159"/>
      <c r="C64" s="160"/>
      <c r="D64" s="161" t="s">
        <v>5372</v>
      </c>
      <c r="E64" s="162"/>
      <c r="F64" s="162"/>
      <c r="G64" s="162"/>
      <c r="H64" s="162"/>
      <c r="I64" s="163"/>
      <c r="J64" s="164">
        <f>J223</f>
        <v>0</v>
      </c>
      <c r="K64" s="165"/>
    </row>
    <row r="65" spans="2:12" s="8" customFormat="1" ht="24.95" customHeight="1">
      <c r="B65" s="159"/>
      <c r="C65" s="160"/>
      <c r="D65" s="161" t="s">
        <v>5373</v>
      </c>
      <c r="E65" s="162"/>
      <c r="F65" s="162"/>
      <c r="G65" s="162"/>
      <c r="H65" s="162"/>
      <c r="I65" s="163"/>
      <c r="J65" s="164">
        <f>J260</f>
        <v>0</v>
      </c>
      <c r="K65" s="165"/>
    </row>
    <row r="66" spans="2:12" s="8" customFormat="1" ht="24.95" customHeight="1">
      <c r="B66" s="159"/>
      <c r="C66" s="160"/>
      <c r="D66" s="161" t="s">
        <v>5374</v>
      </c>
      <c r="E66" s="162"/>
      <c r="F66" s="162"/>
      <c r="G66" s="162"/>
      <c r="H66" s="162"/>
      <c r="I66" s="163"/>
      <c r="J66" s="164">
        <f>J275</f>
        <v>0</v>
      </c>
      <c r="K66" s="165"/>
    </row>
    <row r="67" spans="2:12" s="8" customFormat="1" ht="24.95" customHeight="1">
      <c r="B67" s="159"/>
      <c r="C67" s="160"/>
      <c r="D67" s="161" t="s">
        <v>5375</v>
      </c>
      <c r="E67" s="162"/>
      <c r="F67" s="162"/>
      <c r="G67" s="162"/>
      <c r="H67" s="162"/>
      <c r="I67" s="163"/>
      <c r="J67" s="164">
        <f>J287</f>
        <v>0</v>
      </c>
      <c r="K67" s="165"/>
    </row>
    <row r="68" spans="2:12" s="1" customFormat="1" ht="21.75" customHeight="1">
      <c r="B68" s="42"/>
      <c r="C68" s="43"/>
      <c r="D68" s="43"/>
      <c r="E68" s="43"/>
      <c r="F68" s="43"/>
      <c r="G68" s="43"/>
      <c r="H68" s="43"/>
      <c r="I68" s="128"/>
      <c r="J68" s="43"/>
      <c r="K68" s="46"/>
    </row>
    <row r="69" spans="2:12" s="1" customFormat="1" ht="6.95" customHeight="1">
      <c r="B69" s="57"/>
      <c r="C69" s="58"/>
      <c r="D69" s="58"/>
      <c r="E69" s="58"/>
      <c r="F69" s="58"/>
      <c r="G69" s="58"/>
      <c r="H69" s="58"/>
      <c r="I69" s="149"/>
      <c r="J69" s="58"/>
      <c r="K69" s="59"/>
    </row>
    <row r="73" spans="2:12" s="1" customFormat="1" ht="6.95" customHeight="1">
      <c r="B73" s="60"/>
      <c r="C73" s="61"/>
      <c r="D73" s="61"/>
      <c r="E73" s="61"/>
      <c r="F73" s="61"/>
      <c r="G73" s="61"/>
      <c r="H73" s="61"/>
      <c r="I73" s="152"/>
      <c r="J73" s="61"/>
      <c r="K73" s="61"/>
      <c r="L73" s="62"/>
    </row>
    <row r="74" spans="2:12" s="1" customFormat="1" ht="36.950000000000003" customHeight="1">
      <c r="B74" s="42"/>
      <c r="C74" s="63" t="s">
        <v>292</v>
      </c>
      <c r="D74" s="64"/>
      <c r="E74" s="64"/>
      <c r="F74" s="64"/>
      <c r="G74" s="64"/>
      <c r="H74" s="64"/>
      <c r="I74" s="173"/>
      <c r="J74" s="64"/>
      <c r="K74" s="64"/>
      <c r="L74" s="62"/>
    </row>
    <row r="75" spans="2:12" s="1" customFormat="1" ht="6.95" customHeight="1">
      <c r="B75" s="42"/>
      <c r="C75" s="64"/>
      <c r="D75" s="64"/>
      <c r="E75" s="64"/>
      <c r="F75" s="64"/>
      <c r="G75" s="64"/>
      <c r="H75" s="64"/>
      <c r="I75" s="173"/>
      <c r="J75" s="64"/>
      <c r="K75" s="64"/>
      <c r="L75" s="62"/>
    </row>
    <row r="76" spans="2:12" s="1" customFormat="1" ht="14.45" customHeight="1">
      <c r="B76" s="42"/>
      <c r="C76" s="66" t="s">
        <v>18</v>
      </c>
      <c r="D76" s="64"/>
      <c r="E76" s="64"/>
      <c r="F76" s="64"/>
      <c r="G76" s="64"/>
      <c r="H76" s="64"/>
      <c r="I76" s="173"/>
      <c r="J76" s="64"/>
      <c r="K76" s="64"/>
      <c r="L76" s="62"/>
    </row>
    <row r="77" spans="2:12" s="1" customFormat="1" ht="22.5" customHeight="1">
      <c r="B77" s="42"/>
      <c r="C77" s="64"/>
      <c r="D77" s="64"/>
      <c r="E77" s="424" t="str">
        <f>E7</f>
        <v>Národní telemedicínské centrum</v>
      </c>
      <c r="F77" s="425"/>
      <c r="G77" s="425"/>
      <c r="H77" s="425"/>
      <c r="I77" s="173"/>
      <c r="J77" s="64"/>
      <c r="K77" s="64"/>
      <c r="L77" s="62"/>
    </row>
    <row r="78" spans="2:12">
      <c r="B78" s="29"/>
      <c r="C78" s="66" t="s">
        <v>278</v>
      </c>
      <c r="D78" s="219"/>
      <c r="E78" s="219"/>
      <c r="F78" s="219"/>
      <c r="G78" s="219"/>
      <c r="H78" s="219"/>
      <c r="J78" s="219"/>
      <c r="K78" s="219"/>
      <c r="L78" s="220"/>
    </row>
    <row r="79" spans="2:12" s="1" customFormat="1" ht="22.5" customHeight="1">
      <c r="B79" s="42"/>
      <c r="C79" s="64"/>
      <c r="D79" s="64"/>
      <c r="E79" s="424" t="s">
        <v>5225</v>
      </c>
      <c r="F79" s="426"/>
      <c r="G79" s="426"/>
      <c r="H79" s="426"/>
      <c r="I79" s="173"/>
      <c r="J79" s="64"/>
      <c r="K79" s="64"/>
      <c r="L79" s="62"/>
    </row>
    <row r="80" spans="2:12" s="1" customFormat="1" ht="14.45" customHeight="1">
      <c r="B80" s="42"/>
      <c r="C80" s="66" t="s">
        <v>425</v>
      </c>
      <c r="D80" s="64"/>
      <c r="E80" s="64"/>
      <c r="F80" s="64"/>
      <c r="G80" s="64"/>
      <c r="H80" s="64"/>
      <c r="I80" s="173"/>
      <c r="J80" s="64"/>
      <c r="K80" s="64"/>
      <c r="L80" s="62"/>
    </row>
    <row r="81" spans="2:65" s="1" customFormat="1" ht="23.25" customHeight="1">
      <c r="B81" s="42"/>
      <c r="C81" s="64"/>
      <c r="D81" s="64"/>
      <c r="E81" s="395" t="str">
        <f>E11</f>
        <v>005 - Vnitřní výplně otvorů</v>
      </c>
      <c r="F81" s="426"/>
      <c r="G81" s="426"/>
      <c r="H81" s="426"/>
      <c r="I81" s="173"/>
      <c r="J81" s="64"/>
      <c r="K81" s="64"/>
      <c r="L81" s="62"/>
    </row>
    <row r="82" spans="2:65" s="1" customFormat="1" ht="6.95" customHeight="1">
      <c r="B82" s="42"/>
      <c r="C82" s="64"/>
      <c r="D82" s="64"/>
      <c r="E82" s="64"/>
      <c r="F82" s="64"/>
      <c r="G82" s="64"/>
      <c r="H82" s="64"/>
      <c r="I82" s="173"/>
      <c r="J82" s="64"/>
      <c r="K82" s="64"/>
      <c r="L82" s="62"/>
    </row>
    <row r="83" spans="2:65" s="1" customFormat="1" ht="18" customHeight="1">
      <c r="B83" s="42"/>
      <c r="C83" s="66" t="s">
        <v>23</v>
      </c>
      <c r="D83" s="64"/>
      <c r="E83" s="64"/>
      <c r="F83" s="174" t="str">
        <f>F14</f>
        <v>FN Olomouc</v>
      </c>
      <c r="G83" s="64"/>
      <c r="H83" s="64"/>
      <c r="I83" s="175" t="s">
        <v>25</v>
      </c>
      <c r="J83" s="74" t="str">
        <f>IF(J14="","",J14)</f>
        <v>26.1.2017</v>
      </c>
      <c r="K83" s="64"/>
      <c r="L83" s="62"/>
    </row>
    <row r="84" spans="2:65" s="1" customFormat="1" ht="6.95" customHeight="1">
      <c r="B84" s="42"/>
      <c r="C84" s="64"/>
      <c r="D84" s="64"/>
      <c r="E84" s="64"/>
      <c r="F84" s="64"/>
      <c r="G84" s="64"/>
      <c r="H84" s="64"/>
      <c r="I84" s="173"/>
      <c r="J84" s="64"/>
      <c r="K84" s="64"/>
      <c r="L84" s="62"/>
    </row>
    <row r="85" spans="2:65" s="1" customFormat="1">
      <c r="B85" s="42"/>
      <c r="C85" s="66" t="s">
        <v>27</v>
      </c>
      <c r="D85" s="64"/>
      <c r="E85" s="64"/>
      <c r="F85" s="174" t="str">
        <f>E17</f>
        <v>SPS Projekt s. r.o., Za Návsí 1670/9, Praha 10</v>
      </c>
      <c r="G85" s="64"/>
      <c r="H85" s="64"/>
      <c r="I85" s="175" t="s">
        <v>34</v>
      </c>
      <c r="J85" s="174" t="str">
        <f>E23</f>
        <v>OK Plan Architects s.r.o., Na Závodí 631, Humpolec</v>
      </c>
      <c r="K85" s="64"/>
      <c r="L85" s="62"/>
    </row>
    <row r="86" spans="2:65" s="1" customFormat="1" ht="14.45" customHeight="1">
      <c r="B86" s="42"/>
      <c r="C86" s="66" t="s">
        <v>32</v>
      </c>
      <c r="D86" s="64"/>
      <c r="E86" s="64"/>
      <c r="F86" s="174" t="str">
        <f>IF(E20="","",E20)</f>
        <v/>
      </c>
      <c r="G86" s="64"/>
      <c r="H86" s="64"/>
      <c r="I86" s="173"/>
      <c r="J86" s="64"/>
      <c r="K86" s="64"/>
      <c r="L86" s="62"/>
    </row>
    <row r="87" spans="2:65" s="1" customFormat="1" ht="10.35" customHeight="1">
      <c r="B87" s="42"/>
      <c r="C87" s="64"/>
      <c r="D87" s="64"/>
      <c r="E87" s="64"/>
      <c r="F87" s="64"/>
      <c r="G87" s="64"/>
      <c r="H87" s="64"/>
      <c r="I87" s="173"/>
      <c r="J87" s="64"/>
      <c r="K87" s="64"/>
      <c r="L87" s="62"/>
    </row>
    <row r="88" spans="2:65" s="10" customFormat="1" ht="29.25" customHeight="1">
      <c r="B88" s="176"/>
      <c r="C88" s="177" t="s">
        <v>293</v>
      </c>
      <c r="D88" s="178" t="s">
        <v>59</v>
      </c>
      <c r="E88" s="178" t="s">
        <v>55</v>
      </c>
      <c r="F88" s="178" t="s">
        <v>294</v>
      </c>
      <c r="G88" s="178" t="s">
        <v>295</v>
      </c>
      <c r="H88" s="178" t="s">
        <v>296</v>
      </c>
      <c r="I88" s="179" t="s">
        <v>297</v>
      </c>
      <c r="J88" s="178" t="s">
        <v>282</v>
      </c>
      <c r="K88" s="180" t="s">
        <v>298</v>
      </c>
      <c r="L88" s="181"/>
      <c r="M88" s="82" t="s">
        <v>299</v>
      </c>
      <c r="N88" s="83" t="s">
        <v>44</v>
      </c>
      <c r="O88" s="83" t="s">
        <v>300</v>
      </c>
      <c r="P88" s="83" t="s">
        <v>301</v>
      </c>
      <c r="Q88" s="83" t="s">
        <v>302</v>
      </c>
      <c r="R88" s="83" t="s">
        <v>303</v>
      </c>
      <c r="S88" s="83" t="s">
        <v>304</v>
      </c>
      <c r="T88" s="84" t="s">
        <v>305</v>
      </c>
    </row>
    <row r="89" spans="2:65" s="1" customFormat="1" ht="29.25" customHeight="1">
      <c r="B89" s="42"/>
      <c r="C89" s="88" t="s">
        <v>283</v>
      </c>
      <c r="D89" s="64"/>
      <c r="E89" s="64"/>
      <c r="F89" s="64"/>
      <c r="G89" s="64"/>
      <c r="H89" s="64"/>
      <c r="I89" s="173"/>
      <c r="J89" s="182">
        <f>BK89</f>
        <v>0</v>
      </c>
      <c r="K89" s="64"/>
      <c r="L89" s="62"/>
      <c r="M89" s="85"/>
      <c r="N89" s="86"/>
      <c r="O89" s="86"/>
      <c r="P89" s="183">
        <f>P90+P179+P184+P223+P260+P275+P287</f>
        <v>0</v>
      </c>
      <c r="Q89" s="86"/>
      <c r="R89" s="183">
        <f>R90+R179+R184+R223+R260+R275+R287</f>
        <v>0</v>
      </c>
      <c r="S89" s="86"/>
      <c r="T89" s="184">
        <f>T90+T179+T184+T223+T260+T275+T287</f>
        <v>0</v>
      </c>
      <c r="AT89" s="25" t="s">
        <v>73</v>
      </c>
      <c r="AU89" s="25" t="s">
        <v>284</v>
      </c>
      <c r="BK89" s="185">
        <f>BK90+BK179+BK184+BK223+BK260+BK275+BK287</f>
        <v>0</v>
      </c>
    </row>
    <row r="90" spans="2:65" s="11" customFormat="1" ht="37.35" customHeight="1">
      <c r="B90" s="186"/>
      <c r="C90" s="187"/>
      <c r="D90" s="200" t="s">
        <v>73</v>
      </c>
      <c r="E90" s="296" t="s">
        <v>5186</v>
      </c>
      <c r="F90" s="296" t="s">
        <v>5376</v>
      </c>
      <c r="G90" s="187"/>
      <c r="H90" s="187"/>
      <c r="I90" s="190"/>
      <c r="J90" s="297">
        <f>BK90</f>
        <v>0</v>
      </c>
      <c r="K90" s="187"/>
      <c r="L90" s="192"/>
      <c r="M90" s="193"/>
      <c r="N90" s="194"/>
      <c r="O90" s="194"/>
      <c r="P90" s="195">
        <f>SUM(P91:P178)</f>
        <v>0</v>
      </c>
      <c r="Q90" s="194"/>
      <c r="R90" s="195">
        <f>SUM(R91:R178)</f>
        <v>0</v>
      </c>
      <c r="S90" s="194"/>
      <c r="T90" s="196">
        <f>SUM(T91:T178)</f>
        <v>0</v>
      </c>
      <c r="AR90" s="197" t="s">
        <v>84</v>
      </c>
      <c r="AT90" s="198" t="s">
        <v>73</v>
      </c>
      <c r="AU90" s="198" t="s">
        <v>74</v>
      </c>
      <c r="AY90" s="197" t="s">
        <v>308</v>
      </c>
      <c r="BK90" s="199">
        <f>SUM(BK91:BK178)</f>
        <v>0</v>
      </c>
    </row>
    <row r="91" spans="2:65" s="1" customFormat="1" ht="44.25" customHeight="1">
      <c r="B91" s="42"/>
      <c r="C91" s="203" t="s">
        <v>82</v>
      </c>
      <c r="D91" s="203" t="s">
        <v>311</v>
      </c>
      <c r="E91" s="204" t="s">
        <v>5377</v>
      </c>
      <c r="F91" s="205" t="s">
        <v>5378</v>
      </c>
      <c r="G91" s="206" t="s">
        <v>5275</v>
      </c>
      <c r="H91" s="207">
        <v>1</v>
      </c>
      <c r="I91" s="208"/>
      <c r="J91" s="209">
        <f>ROUND(I91*H91,2)</f>
        <v>0</v>
      </c>
      <c r="K91" s="205" t="s">
        <v>21</v>
      </c>
      <c r="L91" s="62"/>
      <c r="M91" s="210" t="s">
        <v>21</v>
      </c>
      <c r="N91" s="211" t="s">
        <v>45</v>
      </c>
      <c r="O91" s="43"/>
      <c r="P91" s="212">
        <f>O91*H91</f>
        <v>0</v>
      </c>
      <c r="Q91" s="212">
        <v>0</v>
      </c>
      <c r="R91" s="212">
        <f>Q91*H91</f>
        <v>0</v>
      </c>
      <c r="S91" s="212">
        <v>0</v>
      </c>
      <c r="T91" s="213">
        <f>S91*H91</f>
        <v>0</v>
      </c>
      <c r="AR91" s="25" t="s">
        <v>375</v>
      </c>
      <c r="AT91" s="25" t="s">
        <v>311</v>
      </c>
      <c r="AU91" s="25" t="s">
        <v>82</v>
      </c>
      <c r="AY91" s="25" t="s">
        <v>308</v>
      </c>
      <c r="BE91" s="214">
        <f>IF(N91="základní",J91,0)</f>
        <v>0</v>
      </c>
      <c r="BF91" s="214">
        <f>IF(N91="snížená",J91,0)</f>
        <v>0</v>
      </c>
      <c r="BG91" s="214">
        <f>IF(N91="zákl. přenesená",J91,0)</f>
        <v>0</v>
      </c>
      <c r="BH91" s="214">
        <f>IF(N91="sníž. přenesená",J91,0)</f>
        <v>0</v>
      </c>
      <c r="BI91" s="214">
        <f>IF(N91="nulová",J91,0)</f>
        <v>0</v>
      </c>
      <c r="BJ91" s="25" t="s">
        <v>82</v>
      </c>
      <c r="BK91" s="214">
        <f>ROUND(I91*H91,2)</f>
        <v>0</v>
      </c>
      <c r="BL91" s="25" t="s">
        <v>375</v>
      </c>
      <c r="BM91" s="25" t="s">
        <v>84</v>
      </c>
    </row>
    <row r="92" spans="2:65" s="1" customFormat="1" ht="40.5">
      <c r="B92" s="42"/>
      <c r="C92" s="64"/>
      <c r="D92" s="246" t="s">
        <v>1656</v>
      </c>
      <c r="E92" s="64"/>
      <c r="F92" s="290" t="s">
        <v>5379</v>
      </c>
      <c r="G92" s="64"/>
      <c r="H92" s="64"/>
      <c r="I92" s="173"/>
      <c r="J92" s="64"/>
      <c r="K92" s="64"/>
      <c r="L92" s="62"/>
      <c r="M92" s="291"/>
      <c r="N92" s="43"/>
      <c r="O92" s="43"/>
      <c r="P92" s="43"/>
      <c r="Q92" s="43"/>
      <c r="R92" s="43"/>
      <c r="S92" s="43"/>
      <c r="T92" s="79"/>
      <c r="AT92" s="25" t="s">
        <v>1656</v>
      </c>
      <c r="AU92" s="25" t="s">
        <v>82</v>
      </c>
    </row>
    <row r="93" spans="2:65" s="1" customFormat="1" ht="44.25" customHeight="1">
      <c r="B93" s="42"/>
      <c r="C93" s="203" t="s">
        <v>84</v>
      </c>
      <c r="D93" s="203" t="s">
        <v>311</v>
      </c>
      <c r="E93" s="204" t="s">
        <v>5380</v>
      </c>
      <c r="F93" s="205" t="s">
        <v>5381</v>
      </c>
      <c r="G93" s="206" t="s">
        <v>5275</v>
      </c>
      <c r="H93" s="207">
        <v>3</v>
      </c>
      <c r="I93" s="208"/>
      <c r="J93" s="209">
        <f>ROUND(I93*H93,2)</f>
        <v>0</v>
      </c>
      <c r="K93" s="205" t="s">
        <v>21</v>
      </c>
      <c r="L93" s="62"/>
      <c r="M93" s="210" t="s">
        <v>21</v>
      </c>
      <c r="N93" s="211" t="s">
        <v>45</v>
      </c>
      <c r="O93" s="43"/>
      <c r="P93" s="212">
        <f>O93*H93</f>
        <v>0</v>
      </c>
      <c r="Q93" s="212">
        <v>0</v>
      </c>
      <c r="R93" s="212">
        <f>Q93*H93</f>
        <v>0</v>
      </c>
      <c r="S93" s="212">
        <v>0</v>
      </c>
      <c r="T93" s="213">
        <f>S93*H93</f>
        <v>0</v>
      </c>
      <c r="AR93" s="25" t="s">
        <v>375</v>
      </c>
      <c r="AT93" s="25" t="s">
        <v>311</v>
      </c>
      <c r="AU93" s="25" t="s">
        <v>82</v>
      </c>
      <c r="AY93" s="25" t="s">
        <v>308</v>
      </c>
      <c r="BE93" s="214">
        <f>IF(N93="základní",J93,0)</f>
        <v>0</v>
      </c>
      <c r="BF93" s="214">
        <f>IF(N93="snížená",J93,0)</f>
        <v>0</v>
      </c>
      <c r="BG93" s="214">
        <f>IF(N93="zákl. přenesená",J93,0)</f>
        <v>0</v>
      </c>
      <c r="BH93" s="214">
        <f>IF(N93="sníž. přenesená",J93,0)</f>
        <v>0</v>
      </c>
      <c r="BI93" s="214">
        <f>IF(N93="nulová",J93,0)</f>
        <v>0</v>
      </c>
      <c r="BJ93" s="25" t="s">
        <v>82</v>
      </c>
      <c r="BK93" s="214">
        <f>ROUND(I93*H93,2)</f>
        <v>0</v>
      </c>
      <c r="BL93" s="25" t="s">
        <v>375</v>
      </c>
      <c r="BM93" s="25" t="s">
        <v>327</v>
      </c>
    </row>
    <row r="94" spans="2:65" s="1" customFormat="1" ht="40.5">
      <c r="B94" s="42"/>
      <c r="C94" s="64"/>
      <c r="D94" s="246" t="s">
        <v>1656</v>
      </c>
      <c r="E94" s="64"/>
      <c r="F94" s="290" t="s">
        <v>5379</v>
      </c>
      <c r="G94" s="64"/>
      <c r="H94" s="64"/>
      <c r="I94" s="173"/>
      <c r="J94" s="64"/>
      <c r="K94" s="64"/>
      <c r="L94" s="62"/>
      <c r="M94" s="291"/>
      <c r="N94" s="43"/>
      <c r="O94" s="43"/>
      <c r="P94" s="43"/>
      <c r="Q94" s="43"/>
      <c r="R94" s="43"/>
      <c r="S94" s="43"/>
      <c r="T94" s="79"/>
      <c r="AT94" s="25" t="s">
        <v>1656</v>
      </c>
      <c r="AU94" s="25" t="s">
        <v>82</v>
      </c>
    </row>
    <row r="95" spans="2:65" s="1" customFormat="1" ht="44.25" customHeight="1">
      <c r="B95" s="42"/>
      <c r="C95" s="203" t="s">
        <v>95</v>
      </c>
      <c r="D95" s="203" t="s">
        <v>311</v>
      </c>
      <c r="E95" s="204" t="s">
        <v>5382</v>
      </c>
      <c r="F95" s="205" t="s">
        <v>5383</v>
      </c>
      <c r="G95" s="206" t="s">
        <v>5275</v>
      </c>
      <c r="H95" s="207">
        <v>6</v>
      </c>
      <c r="I95" s="208"/>
      <c r="J95" s="209">
        <f>ROUND(I95*H95,2)</f>
        <v>0</v>
      </c>
      <c r="K95" s="205" t="s">
        <v>21</v>
      </c>
      <c r="L95" s="62"/>
      <c r="M95" s="210" t="s">
        <v>21</v>
      </c>
      <c r="N95" s="211" t="s">
        <v>45</v>
      </c>
      <c r="O95" s="43"/>
      <c r="P95" s="212">
        <f>O95*H95</f>
        <v>0</v>
      </c>
      <c r="Q95" s="212">
        <v>0</v>
      </c>
      <c r="R95" s="212">
        <f>Q95*H95</f>
        <v>0</v>
      </c>
      <c r="S95" s="212">
        <v>0</v>
      </c>
      <c r="T95" s="213">
        <f>S95*H95</f>
        <v>0</v>
      </c>
      <c r="AR95" s="25" t="s">
        <v>375</v>
      </c>
      <c r="AT95" s="25" t="s">
        <v>311</v>
      </c>
      <c r="AU95" s="25" t="s">
        <v>82</v>
      </c>
      <c r="AY95" s="25" t="s">
        <v>308</v>
      </c>
      <c r="BE95" s="214">
        <f>IF(N95="základní",J95,0)</f>
        <v>0</v>
      </c>
      <c r="BF95" s="214">
        <f>IF(N95="snížená",J95,0)</f>
        <v>0</v>
      </c>
      <c r="BG95" s="214">
        <f>IF(N95="zákl. přenesená",J95,0)</f>
        <v>0</v>
      </c>
      <c r="BH95" s="214">
        <f>IF(N95="sníž. přenesená",J95,0)</f>
        <v>0</v>
      </c>
      <c r="BI95" s="214">
        <f>IF(N95="nulová",J95,0)</f>
        <v>0</v>
      </c>
      <c r="BJ95" s="25" t="s">
        <v>82</v>
      </c>
      <c r="BK95" s="214">
        <f>ROUND(I95*H95,2)</f>
        <v>0</v>
      </c>
      <c r="BL95" s="25" t="s">
        <v>375</v>
      </c>
      <c r="BM95" s="25" t="s">
        <v>334</v>
      </c>
    </row>
    <row r="96" spans="2:65" s="1" customFormat="1" ht="40.5">
      <c r="B96" s="42"/>
      <c r="C96" s="64"/>
      <c r="D96" s="246" t="s">
        <v>1656</v>
      </c>
      <c r="E96" s="64"/>
      <c r="F96" s="290" t="s">
        <v>5379</v>
      </c>
      <c r="G96" s="64"/>
      <c r="H96" s="64"/>
      <c r="I96" s="173"/>
      <c r="J96" s="64"/>
      <c r="K96" s="64"/>
      <c r="L96" s="62"/>
      <c r="M96" s="291"/>
      <c r="N96" s="43"/>
      <c r="O96" s="43"/>
      <c r="P96" s="43"/>
      <c r="Q96" s="43"/>
      <c r="R96" s="43"/>
      <c r="S96" s="43"/>
      <c r="T96" s="79"/>
      <c r="AT96" s="25" t="s">
        <v>1656</v>
      </c>
      <c r="AU96" s="25" t="s">
        <v>82</v>
      </c>
    </row>
    <row r="97" spans="2:65" s="1" customFormat="1" ht="44.25" customHeight="1">
      <c r="B97" s="42"/>
      <c r="C97" s="203" t="s">
        <v>327</v>
      </c>
      <c r="D97" s="203" t="s">
        <v>311</v>
      </c>
      <c r="E97" s="204" t="s">
        <v>5384</v>
      </c>
      <c r="F97" s="205" t="s">
        <v>5385</v>
      </c>
      <c r="G97" s="206" t="s">
        <v>5275</v>
      </c>
      <c r="H97" s="207">
        <v>1</v>
      </c>
      <c r="I97" s="208"/>
      <c r="J97" s="209">
        <f>ROUND(I97*H97,2)</f>
        <v>0</v>
      </c>
      <c r="K97" s="205" t="s">
        <v>21</v>
      </c>
      <c r="L97" s="62"/>
      <c r="M97" s="210" t="s">
        <v>21</v>
      </c>
      <c r="N97" s="211" t="s">
        <v>45</v>
      </c>
      <c r="O97" s="43"/>
      <c r="P97" s="212">
        <f>O97*H97</f>
        <v>0</v>
      </c>
      <c r="Q97" s="212">
        <v>0</v>
      </c>
      <c r="R97" s="212">
        <f>Q97*H97</f>
        <v>0</v>
      </c>
      <c r="S97" s="212">
        <v>0</v>
      </c>
      <c r="T97" s="213">
        <f>S97*H97</f>
        <v>0</v>
      </c>
      <c r="AR97" s="25" t="s">
        <v>375</v>
      </c>
      <c r="AT97" s="25" t="s">
        <v>311</v>
      </c>
      <c r="AU97" s="25" t="s">
        <v>82</v>
      </c>
      <c r="AY97" s="25" t="s">
        <v>308</v>
      </c>
      <c r="BE97" s="214">
        <f>IF(N97="základní",J97,0)</f>
        <v>0</v>
      </c>
      <c r="BF97" s="214">
        <f>IF(N97="snížená",J97,0)</f>
        <v>0</v>
      </c>
      <c r="BG97" s="214">
        <f>IF(N97="zákl. přenesená",J97,0)</f>
        <v>0</v>
      </c>
      <c r="BH97" s="214">
        <f>IF(N97="sníž. přenesená",J97,0)</f>
        <v>0</v>
      </c>
      <c r="BI97" s="214">
        <f>IF(N97="nulová",J97,0)</f>
        <v>0</v>
      </c>
      <c r="BJ97" s="25" t="s">
        <v>82</v>
      </c>
      <c r="BK97" s="214">
        <f>ROUND(I97*H97,2)</f>
        <v>0</v>
      </c>
      <c r="BL97" s="25" t="s">
        <v>375</v>
      </c>
      <c r="BM97" s="25" t="s">
        <v>342</v>
      </c>
    </row>
    <row r="98" spans="2:65" s="1" customFormat="1" ht="40.5">
      <c r="B98" s="42"/>
      <c r="C98" s="64"/>
      <c r="D98" s="246" t="s">
        <v>1656</v>
      </c>
      <c r="E98" s="64"/>
      <c r="F98" s="290" t="s">
        <v>5379</v>
      </c>
      <c r="G98" s="64"/>
      <c r="H98" s="64"/>
      <c r="I98" s="173"/>
      <c r="J98" s="64"/>
      <c r="K98" s="64"/>
      <c r="L98" s="62"/>
      <c r="M98" s="291"/>
      <c r="N98" s="43"/>
      <c r="O98" s="43"/>
      <c r="P98" s="43"/>
      <c r="Q98" s="43"/>
      <c r="R98" s="43"/>
      <c r="S98" s="43"/>
      <c r="T98" s="79"/>
      <c r="AT98" s="25" t="s">
        <v>1656</v>
      </c>
      <c r="AU98" s="25" t="s">
        <v>82</v>
      </c>
    </row>
    <row r="99" spans="2:65" s="1" customFormat="1" ht="44.25" customHeight="1">
      <c r="B99" s="42"/>
      <c r="C99" s="203" t="s">
        <v>307</v>
      </c>
      <c r="D99" s="203" t="s">
        <v>311</v>
      </c>
      <c r="E99" s="204" t="s">
        <v>5386</v>
      </c>
      <c r="F99" s="205" t="s">
        <v>5387</v>
      </c>
      <c r="G99" s="206" t="s">
        <v>5275</v>
      </c>
      <c r="H99" s="207">
        <v>7</v>
      </c>
      <c r="I99" s="208"/>
      <c r="J99" s="209">
        <f>ROUND(I99*H99,2)</f>
        <v>0</v>
      </c>
      <c r="K99" s="205" t="s">
        <v>21</v>
      </c>
      <c r="L99" s="62"/>
      <c r="M99" s="210" t="s">
        <v>21</v>
      </c>
      <c r="N99" s="211" t="s">
        <v>45</v>
      </c>
      <c r="O99" s="43"/>
      <c r="P99" s="212">
        <f>O99*H99</f>
        <v>0</v>
      </c>
      <c r="Q99" s="212">
        <v>0</v>
      </c>
      <c r="R99" s="212">
        <f>Q99*H99</f>
        <v>0</v>
      </c>
      <c r="S99" s="212">
        <v>0</v>
      </c>
      <c r="T99" s="213">
        <f>S99*H99</f>
        <v>0</v>
      </c>
      <c r="AR99" s="25" t="s">
        <v>375</v>
      </c>
      <c r="AT99" s="25" t="s">
        <v>311</v>
      </c>
      <c r="AU99" s="25" t="s">
        <v>82</v>
      </c>
      <c r="AY99" s="25" t="s">
        <v>308</v>
      </c>
      <c r="BE99" s="214">
        <f>IF(N99="základní",J99,0)</f>
        <v>0</v>
      </c>
      <c r="BF99" s="214">
        <f>IF(N99="snížená",J99,0)</f>
        <v>0</v>
      </c>
      <c r="BG99" s="214">
        <f>IF(N99="zákl. přenesená",J99,0)</f>
        <v>0</v>
      </c>
      <c r="BH99" s="214">
        <f>IF(N99="sníž. přenesená",J99,0)</f>
        <v>0</v>
      </c>
      <c r="BI99" s="214">
        <f>IF(N99="nulová",J99,0)</f>
        <v>0</v>
      </c>
      <c r="BJ99" s="25" t="s">
        <v>82</v>
      </c>
      <c r="BK99" s="214">
        <f>ROUND(I99*H99,2)</f>
        <v>0</v>
      </c>
      <c r="BL99" s="25" t="s">
        <v>375</v>
      </c>
      <c r="BM99" s="25" t="s">
        <v>350</v>
      </c>
    </row>
    <row r="100" spans="2:65" s="1" customFormat="1" ht="40.5">
      <c r="B100" s="42"/>
      <c r="C100" s="64"/>
      <c r="D100" s="246" t="s">
        <v>1656</v>
      </c>
      <c r="E100" s="64"/>
      <c r="F100" s="290" t="s">
        <v>5379</v>
      </c>
      <c r="G100" s="64"/>
      <c r="H100" s="64"/>
      <c r="I100" s="173"/>
      <c r="J100" s="64"/>
      <c r="K100" s="64"/>
      <c r="L100" s="62"/>
      <c r="M100" s="291"/>
      <c r="N100" s="43"/>
      <c r="O100" s="43"/>
      <c r="P100" s="43"/>
      <c r="Q100" s="43"/>
      <c r="R100" s="43"/>
      <c r="S100" s="43"/>
      <c r="T100" s="79"/>
      <c r="AT100" s="25" t="s">
        <v>1656</v>
      </c>
      <c r="AU100" s="25" t="s">
        <v>82</v>
      </c>
    </row>
    <row r="101" spans="2:65" s="1" customFormat="1" ht="44.25" customHeight="1">
      <c r="B101" s="42"/>
      <c r="C101" s="203" t="s">
        <v>334</v>
      </c>
      <c r="D101" s="203" t="s">
        <v>311</v>
      </c>
      <c r="E101" s="204" t="s">
        <v>5388</v>
      </c>
      <c r="F101" s="205" t="s">
        <v>5389</v>
      </c>
      <c r="G101" s="206" t="s">
        <v>5275</v>
      </c>
      <c r="H101" s="207">
        <v>18</v>
      </c>
      <c r="I101" s="208"/>
      <c r="J101" s="209">
        <f>ROUND(I101*H101,2)</f>
        <v>0</v>
      </c>
      <c r="K101" s="205" t="s">
        <v>21</v>
      </c>
      <c r="L101" s="62"/>
      <c r="M101" s="210" t="s">
        <v>21</v>
      </c>
      <c r="N101" s="211" t="s">
        <v>45</v>
      </c>
      <c r="O101" s="43"/>
      <c r="P101" s="212">
        <f>O101*H101</f>
        <v>0</v>
      </c>
      <c r="Q101" s="212">
        <v>0</v>
      </c>
      <c r="R101" s="212">
        <f>Q101*H101</f>
        <v>0</v>
      </c>
      <c r="S101" s="212">
        <v>0</v>
      </c>
      <c r="T101" s="213">
        <f>S101*H101</f>
        <v>0</v>
      </c>
      <c r="AR101" s="25" t="s">
        <v>375</v>
      </c>
      <c r="AT101" s="25" t="s">
        <v>311</v>
      </c>
      <c r="AU101" s="25" t="s">
        <v>82</v>
      </c>
      <c r="AY101" s="25" t="s">
        <v>308</v>
      </c>
      <c r="BE101" s="214">
        <f>IF(N101="základní",J101,0)</f>
        <v>0</v>
      </c>
      <c r="BF101" s="214">
        <f>IF(N101="snížená",J101,0)</f>
        <v>0</v>
      </c>
      <c r="BG101" s="214">
        <f>IF(N101="zákl. přenesená",J101,0)</f>
        <v>0</v>
      </c>
      <c r="BH101" s="214">
        <f>IF(N101="sníž. přenesená",J101,0)</f>
        <v>0</v>
      </c>
      <c r="BI101" s="214">
        <f>IF(N101="nulová",J101,0)</f>
        <v>0</v>
      </c>
      <c r="BJ101" s="25" t="s">
        <v>82</v>
      </c>
      <c r="BK101" s="214">
        <f>ROUND(I101*H101,2)</f>
        <v>0</v>
      </c>
      <c r="BL101" s="25" t="s">
        <v>375</v>
      </c>
      <c r="BM101" s="25" t="s">
        <v>360</v>
      </c>
    </row>
    <row r="102" spans="2:65" s="1" customFormat="1" ht="40.5">
      <c r="B102" s="42"/>
      <c r="C102" s="64"/>
      <c r="D102" s="246" t="s">
        <v>1656</v>
      </c>
      <c r="E102" s="64"/>
      <c r="F102" s="290" t="s">
        <v>5379</v>
      </c>
      <c r="G102" s="64"/>
      <c r="H102" s="64"/>
      <c r="I102" s="173"/>
      <c r="J102" s="64"/>
      <c r="K102" s="64"/>
      <c r="L102" s="62"/>
      <c r="M102" s="291"/>
      <c r="N102" s="43"/>
      <c r="O102" s="43"/>
      <c r="P102" s="43"/>
      <c r="Q102" s="43"/>
      <c r="R102" s="43"/>
      <c r="S102" s="43"/>
      <c r="T102" s="79"/>
      <c r="AT102" s="25" t="s">
        <v>1656</v>
      </c>
      <c r="AU102" s="25" t="s">
        <v>82</v>
      </c>
    </row>
    <row r="103" spans="2:65" s="1" customFormat="1" ht="44.25" customHeight="1">
      <c r="B103" s="42"/>
      <c r="C103" s="203" t="s">
        <v>338</v>
      </c>
      <c r="D103" s="203" t="s">
        <v>311</v>
      </c>
      <c r="E103" s="204" t="s">
        <v>5390</v>
      </c>
      <c r="F103" s="205" t="s">
        <v>5391</v>
      </c>
      <c r="G103" s="206" t="s">
        <v>5275</v>
      </c>
      <c r="H103" s="207">
        <v>10</v>
      </c>
      <c r="I103" s="208"/>
      <c r="J103" s="209">
        <f>ROUND(I103*H103,2)</f>
        <v>0</v>
      </c>
      <c r="K103" s="205" t="s">
        <v>21</v>
      </c>
      <c r="L103" s="62"/>
      <c r="M103" s="210" t="s">
        <v>21</v>
      </c>
      <c r="N103" s="211" t="s">
        <v>45</v>
      </c>
      <c r="O103" s="43"/>
      <c r="P103" s="212">
        <f>O103*H103</f>
        <v>0</v>
      </c>
      <c r="Q103" s="212">
        <v>0</v>
      </c>
      <c r="R103" s="212">
        <f>Q103*H103</f>
        <v>0</v>
      </c>
      <c r="S103" s="212">
        <v>0</v>
      </c>
      <c r="T103" s="213">
        <f>S103*H103</f>
        <v>0</v>
      </c>
      <c r="AR103" s="25" t="s">
        <v>375</v>
      </c>
      <c r="AT103" s="25" t="s">
        <v>311</v>
      </c>
      <c r="AU103" s="25" t="s">
        <v>82</v>
      </c>
      <c r="AY103" s="25" t="s">
        <v>308</v>
      </c>
      <c r="BE103" s="214">
        <f>IF(N103="základní",J103,0)</f>
        <v>0</v>
      </c>
      <c r="BF103" s="214">
        <f>IF(N103="snížená",J103,0)</f>
        <v>0</v>
      </c>
      <c r="BG103" s="214">
        <f>IF(N103="zákl. přenesená",J103,0)</f>
        <v>0</v>
      </c>
      <c r="BH103" s="214">
        <f>IF(N103="sníž. přenesená",J103,0)</f>
        <v>0</v>
      </c>
      <c r="BI103" s="214">
        <f>IF(N103="nulová",J103,0)</f>
        <v>0</v>
      </c>
      <c r="BJ103" s="25" t="s">
        <v>82</v>
      </c>
      <c r="BK103" s="214">
        <f>ROUND(I103*H103,2)</f>
        <v>0</v>
      </c>
      <c r="BL103" s="25" t="s">
        <v>375</v>
      </c>
      <c r="BM103" s="25" t="s">
        <v>368</v>
      </c>
    </row>
    <row r="104" spans="2:65" s="1" customFormat="1" ht="40.5">
      <c r="B104" s="42"/>
      <c r="C104" s="64"/>
      <c r="D104" s="246" t="s">
        <v>1656</v>
      </c>
      <c r="E104" s="64"/>
      <c r="F104" s="290" t="s">
        <v>5379</v>
      </c>
      <c r="G104" s="64"/>
      <c r="H104" s="64"/>
      <c r="I104" s="173"/>
      <c r="J104" s="64"/>
      <c r="K104" s="64"/>
      <c r="L104" s="62"/>
      <c r="M104" s="291"/>
      <c r="N104" s="43"/>
      <c r="O104" s="43"/>
      <c r="P104" s="43"/>
      <c r="Q104" s="43"/>
      <c r="R104" s="43"/>
      <c r="S104" s="43"/>
      <c r="T104" s="79"/>
      <c r="AT104" s="25" t="s">
        <v>1656</v>
      </c>
      <c r="AU104" s="25" t="s">
        <v>82</v>
      </c>
    </row>
    <row r="105" spans="2:65" s="1" customFormat="1" ht="44.25" customHeight="1">
      <c r="B105" s="42"/>
      <c r="C105" s="203" t="s">
        <v>342</v>
      </c>
      <c r="D105" s="203" t="s">
        <v>311</v>
      </c>
      <c r="E105" s="204" t="s">
        <v>5392</v>
      </c>
      <c r="F105" s="205" t="s">
        <v>5393</v>
      </c>
      <c r="G105" s="206" t="s">
        <v>5275</v>
      </c>
      <c r="H105" s="207">
        <v>6</v>
      </c>
      <c r="I105" s="208"/>
      <c r="J105" s="209">
        <f>ROUND(I105*H105,2)</f>
        <v>0</v>
      </c>
      <c r="K105" s="205" t="s">
        <v>21</v>
      </c>
      <c r="L105" s="62"/>
      <c r="M105" s="210" t="s">
        <v>21</v>
      </c>
      <c r="N105" s="211" t="s">
        <v>45</v>
      </c>
      <c r="O105" s="43"/>
      <c r="P105" s="212">
        <f>O105*H105</f>
        <v>0</v>
      </c>
      <c r="Q105" s="212">
        <v>0</v>
      </c>
      <c r="R105" s="212">
        <f>Q105*H105</f>
        <v>0</v>
      </c>
      <c r="S105" s="212">
        <v>0</v>
      </c>
      <c r="T105" s="213">
        <f>S105*H105</f>
        <v>0</v>
      </c>
      <c r="AR105" s="25" t="s">
        <v>375</v>
      </c>
      <c r="AT105" s="25" t="s">
        <v>311</v>
      </c>
      <c r="AU105" s="25" t="s">
        <v>82</v>
      </c>
      <c r="AY105" s="25" t="s">
        <v>308</v>
      </c>
      <c r="BE105" s="214">
        <f>IF(N105="základní",J105,0)</f>
        <v>0</v>
      </c>
      <c r="BF105" s="214">
        <f>IF(N105="snížená",J105,0)</f>
        <v>0</v>
      </c>
      <c r="BG105" s="214">
        <f>IF(N105="zákl. přenesená",J105,0)</f>
        <v>0</v>
      </c>
      <c r="BH105" s="214">
        <f>IF(N105="sníž. přenesená",J105,0)</f>
        <v>0</v>
      </c>
      <c r="BI105" s="214">
        <f>IF(N105="nulová",J105,0)</f>
        <v>0</v>
      </c>
      <c r="BJ105" s="25" t="s">
        <v>82</v>
      </c>
      <c r="BK105" s="214">
        <f>ROUND(I105*H105,2)</f>
        <v>0</v>
      </c>
      <c r="BL105" s="25" t="s">
        <v>375</v>
      </c>
      <c r="BM105" s="25" t="s">
        <v>375</v>
      </c>
    </row>
    <row r="106" spans="2:65" s="1" customFormat="1" ht="40.5">
      <c r="B106" s="42"/>
      <c r="C106" s="64"/>
      <c r="D106" s="246" t="s">
        <v>1656</v>
      </c>
      <c r="E106" s="64"/>
      <c r="F106" s="290" t="s">
        <v>5379</v>
      </c>
      <c r="G106" s="64"/>
      <c r="H106" s="64"/>
      <c r="I106" s="173"/>
      <c r="J106" s="64"/>
      <c r="K106" s="64"/>
      <c r="L106" s="62"/>
      <c r="M106" s="291"/>
      <c r="N106" s="43"/>
      <c r="O106" s="43"/>
      <c r="P106" s="43"/>
      <c r="Q106" s="43"/>
      <c r="R106" s="43"/>
      <c r="S106" s="43"/>
      <c r="T106" s="79"/>
      <c r="AT106" s="25" t="s">
        <v>1656</v>
      </c>
      <c r="AU106" s="25" t="s">
        <v>82</v>
      </c>
    </row>
    <row r="107" spans="2:65" s="1" customFormat="1" ht="44.25" customHeight="1">
      <c r="B107" s="42"/>
      <c r="C107" s="203" t="s">
        <v>346</v>
      </c>
      <c r="D107" s="203" t="s">
        <v>311</v>
      </c>
      <c r="E107" s="204" t="s">
        <v>5394</v>
      </c>
      <c r="F107" s="205" t="s">
        <v>5395</v>
      </c>
      <c r="G107" s="206" t="s">
        <v>5275</v>
      </c>
      <c r="H107" s="207">
        <v>2</v>
      </c>
      <c r="I107" s="208"/>
      <c r="J107" s="209">
        <f>ROUND(I107*H107,2)</f>
        <v>0</v>
      </c>
      <c r="K107" s="205" t="s">
        <v>21</v>
      </c>
      <c r="L107" s="62"/>
      <c r="M107" s="210" t="s">
        <v>21</v>
      </c>
      <c r="N107" s="211" t="s">
        <v>45</v>
      </c>
      <c r="O107" s="43"/>
      <c r="P107" s="212">
        <f>O107*H107</f>
        <v>0</v>
      </c>
      <c r="Q107" s="212">
        <v>0</v>
      </c>
      <c r="R107" s="212">
        <f>Q107*H107</f>
        <v>0</v>
      </c>
      <c r="S107" s="212">
        <v>0</v>
      </c>
      <c r="T107" s="213">
        <f>S107*H107</f>
        <v>0</v>
      </c>
      <c r="AR107" s="25" t="s">
        <v>375</v>
      </c>
      <c r="AT107" s="25" t="s">
        <v>311</v>
      </c>
      <c r="AU107" s="25" t="s">
        <v>82</v>
      </c>
      <c r="AY107" s="25" t="s">
        <v>308</v>
      </c>
      <c r="BE107" s="214">
        <f>IF(N107="základní",J107,0)</f>
        <v>0</v>
      </c>
      <c r="BF107" s="214">
        <f>IF(N107="snížená",J107,0)</f>
        <v>0</v>
      </c>
      <c r="BG107" s="214">
        <f>IF(N107="zákl. přenesená",J107,0)</f>
        <v>0</v>
      </c>
      <c r="BH107" s="214">
        <f>IF(N107="sníž. přenesená",J107,0)</f>
        <v>0</v>
      </c>
      <c r="BI107" s="214">
        <f>IF(N107="nulová",J107,0)</f>
        <v>0</v>
      </c>
      <c r="BJ107" s="25" t="s">
        <v>82</v>
      </c>
      <c r="BK107" s="214">
        <f>ROUND(I107*H107,2)</f>
        <v>0</v>
      </c>
      <c r="BL107" s="25" t="s">
        <v>375</v>
      </c>
      <c r="BM107" s="25" t="s">
        <v>385</v>
      </c>
    </row>
    <row r="108" spans="2:65" s="1" customFormat="1" ht="40.5">
      <c r="B108" s="42"/>
      <c r="C108" s="64"/>
      <c r="D108" s="246" t="s">
        <v>1656</v>
      </c>
      <c r="E108" s="64"/>
      <c r="F108" s="290" t="s">
        <v>5379</v>
      </c>
      <c r="G108" s="64"/>
      <c r="H108" s="64"/>
      <c r="I108" s="173"/>
      <c r="J108" s="64"/>
      <c r="K108" s="64"/>
      <c r="L108" s="62"/>
      <c r="M108" s="291"/>
      <c r="N108" s="43"/>
      <c r="O108" s="43"/>
      <c r="P108" s="43"/>
      <c r="Q108" s="43"/>
      <c r="R108" s="43"/>
      <c r="S108" s="43"/>
      <c r="T108" s="79"/>
      <c r="AT108" s="25" t="s">
        <v>1656</v>
      </c>
      <c r="AU108" s="25" t="s">
        <v>82</v>
      </c>
    </row>
    <row r="109" spans="2:65" s="1" customFormat="1" ht="44.25" customHeight="1">
      <c r="B109" s="42"/>
      <c r="C109" s="203" t="s">
        <v>350</v>
      </c>
      <c r="D109" s="203" t="s">
        <v>311</v>
      </c>
      <c r="E109" s="204" t="s">
        <v>5396</v>
      </c>
      <c r="F109" s="205" t="s">
        <v>5397</v>
      </c>
      <c r="G109" s="206" t="s">
        <v>5275</v>
      </c>
      <c r="H109" s="207">
        <v>3</v>
      </c>
      <c r="I109" s="208"/>
      <c r="J109" s="209">
        <f>ROUND(I109*H109,2)</f>
        <v>0</v>
      </c>
      <c r="K109" s="205" t="s">
        <v>21</v>
      </c>
      <c r="L109" s="62"/>
      <c r="M109" s="210" t="s">
        <v>21</v>
      </c>
      <c r="N109" s="211" t="s">
        <v>45</v>
      </c>
      <c r="O109" s="43"/>
      <c r="P109" s="212">
        <f>O109*H109</f>
        <v>0</v>
      </c>
      <c r="Q109" s="212">
        <v>0</v>
      </c>
      <c r="R109" s="212">
        <f>Q109*H109</f>
        <v>0</v>
      </c>
      <c r="S109" s="212">
        <v>0</v>
      </c>
      <c r="T109" s="213">
        <f>S109*H109</f>
        <v>0</v>
      </c>
      <c r="AR109" s="25" t="s">
        <v>375</v>
      </c>
      <c r="AT109" s="25" t="s">
        <v>311</v>
      </c>
      <c r="AU109" s="25" t="s">
        <v>82</v>
      </c>
      <c r="AY109" s="25" t="s">
        <v>308</v>
      </c>
      <c r="BE109" s="214">
        <f>IF(N109="základní",J109,0)</f>
        <v>0</v>
      </c>
      <c r="BF109" s="214">
        <f>IF(N109="snížená",J109,0)</f>
        <v>0</v>
      </c>
      <c r="BG109" s="214">
        <f>IF(N109="zákl. přenesená",J109,0)</f>
        <v>0</v>
      </c>
      <c r="BH109" s="214">
        <f>IF(N109="sníž. přenesená",J109,0)</f>
        <v>0</v>
      </c>
      <c r="BI109" s="214">
        <f>IF(N109="nulová",J109,0)</f>
        <v>0</v>
      </c>
      <c r="BJ109" s="25" t="s">
        <v>82</v>
      </c>
      <c r="BK109" s="214">
        <f>ROUND(I109*H109,2)</f>
        <v>0</v>
      </c>
      <c r="BL109" s="25" t="s">
        <v>375</v>
      </c>
      <c r="BM109" s="25" t="s">
        <v>393</v>
      </c>
    </row>
    <row r="110" spans="2:65" s="1" customFormat="1" ht="40.5">
      <c r="B110" s="42"/>
      <c r="C110" s="64"/>
      <c r="D110" s="246" t="s">
        <v>1656</v>
      </c>
      <c r="E110" s="64"/>
      <c r="F110" s="290" t="s">
        <v>5379</v>
      </c>
      <c r="G110" s="64"/>
      <c r="H110" s="64"/>
      <c r="I110" s="173"/>
      <c r="J110" s="64"/>
      <c r="K110" s="64"/>
      <c r="L110" s="62"/>
      <c r="M110" s="291"/>
      <c r="N110" s="43"/>
      <c r="O110" s="43"/>
      <c r="P110" s="43"/>
      <c r="Q110" s="43"/>
      <c r="R110" s="43"/>
      <c r="S110" s="43"/>
      <c r="T110" s="79"/>
      <c r="AT110" s="25" t="s">
        <v>1656</v>
      </c>
      <c r="AU110" s="25" t="s">
        <v>82</v>
      </c>
    </row>
    <row r="111" spans="2:65" s="1" customFormat="1" ht="44.25" customHeight="1">
      <c r="B111" s="42"/>
      <c r="C111" s="203" t="s">
        <v>356</v>
      </c>
      <c r="D111" s="203" t="s">
        <v>311</v>
      </c>
      <c r="E111" s="204" t="s">
        <v>5398</v>
      </c>
      <c r="F111" s="205" t="s">
        <v>5399</v>
      </c>
      <c r="G111" s="206" t="s">
        <v>5275</v>
      </c>
      <c r="H111" s="207">
        <v>1</v>
      </c>
      <c r="I111" s="208"/>
      <c r="J111" s="209">
        <f>ROUND(I111*H111,2)</f>
        <v>0</v>
      </c>
      <c r="K111" s="205" t="s">
        <v>21</v>
      </c>
      <c r="L111" s="62"/>
      <c r="M111" s="210" t="s">
        <v>21</v>
      </c>
      <c r="N111" s="211" t="s">
        <v>45</v>
      </c>
      <c r="O111" s="43"/>
      <c r="P111" s="212">
        <f>O111*H111</f>
        <v>0</v>
      </c>
      <c r="Q111" s="212">
        <v>0</v>
      </c>
      <c r="R111" s="212">
        <f>Q111*H111</f>
        <v>0</v>
      </c>
      <c r="S111" s="212">
        <v>0</v>
      </c>
      <c r="T111" s="213">
        <f>S111*H111</f>
        <v>0</v>
      </c>
      <c r="AR111" s="25" t="s">
        <v>375</v>
      </c>
      <c r="AT111" s="25" t="s">
        <v>311</v>
      </c>
      <c r="AU111" s="25" t="s">
        <v>82</v>
      </c>
      <c r="AY111" s="25" t="s">
        <v>308</v>
      </c>
      <c r="BE111" s="214">
        <f>IF(N111="základní",J111,0)</f>
        <v>0</v>
      </c>
      <c r="BF111" s="214">
        <f>IF(N111="snížená",J111,0)</f>
        <v>0</v>
      </c>
      <c r="BG111" s="214">
        <f>IF(N111="zákl. přenesená",J111,0)</f>
        <v>0</v>
      </c>
      <c r="BH111" s="214">
        <f>IF(N111="sníž. přenesená",J111,0)</f>
        <v>0</v>
      </c>
      <c r="BI111" s="214">
        <f>IF(N111="nulová",J111,0)</f>
        <v>0</v>
      </c>
      <c r="BJ111" s="25" t="s">
        <v>82</v>
      </c>
      <c r="BK111" s="214">
        <f>ROUND(I111*H111,2)</f>
        <v>0</v>
      </c>
      <c r="BL111" s="25" t="s">
        <v>375</v>
      </c>
      <c r="BM111" s="25" t="s">
        <v>402</v>
      </c>
    </row>
    <row r="112" spans="2:65" s="1" customFormat="1" ht="40.5">
      <c r="B112" s="42"/>
      <c r="C112" s="64"/>
      <c r="D112" s="246" t="s">
        <v>1656</v>
      </c>
      <c r="E112" s="64"/>
      <c r="F112" s="290" t="s">
        <v>5379</v>
      </c>
      <c r="G112" s="64"/>
      <c r="H112" s="64"/>
      <c r="I112" s="173"/>
      <c r="J112" s="64"/>
      <c r="K112" s="64"/>
      <c r="L112" s="62"/>
      <c r="M112" s="291"/>
      <c r="N112" s="43"/>
      <c r="O112" s="43"/>
      <c r="P112" s="43"/>
      <c r="Q112" s="43"/>
      <c r="R112" s="43"/>
      <c r="S112" s="43"/>
      <c r="T112" s="79"/>
      <c r="AT112" s="25" t="s">
        <v>1656</v>
      </c>
      <c r="AU112" s="25" t="s">
        <v>82</v>
      </c>
    </row>
    <row r="113" spans="2:65" s="1" customFormat="1" ht="44.25" customHeight="1">
      <c r="B113" s="42"/>
      <c r="C113" s="203" t="s">
        <v>360</v>
      </c>
      <c r="D113" s="203" t="s">
        <v>311</v>
      </c>
      <c r="E113" s="204" t="s">
        <v>5400</v>
      </c>
      <c r="F113" s="205" t="s">
        <v>5401</v>
      </c>
      <c r="G113" s="206" t="s">
        <v>5275</v>
      </c>
      <c r="H113" s="207">
        <v>2</v>
      </c>
      <c r="I113" s="208"/>
      <c r="J113" s="209">
        <f>ROUND(I113*H113,2)</f>
        <v>0</v>
      </c>
      <c r="K113" s="205" t="s">
        <v>21</v>
      </c>
      <c r="L113" s="62"/>
      <c r="M113" s="210" t="s">
        <v>21</v>
      </c>
      <c r="N113" s="211" t="s">
        <v>45</v>
      </c>
      <c r="O113" s="43"/>
      <c r="P113" s="212">
        <f>O113*H113</f>
        <v>0</v>
      </c>
      <c r="Q113" s="212">
        <v>0</v>
      </c>
      <c r="R113" s="212">
        <f>Q113*H113</f>
        <v>0</v>
      </c>
      <c r="S113" s="212">
        <v>0</v>
      </c>
      <c r="T113" s="213">
        <f>S113*H113</f>
        <v>0</v>
      </c>
      <c r="AR113" s="25" t="s">
        <v>375</v>
      </c>
      <c r="AT113" s="25" t="s">
        <v>311</v>
      </c>
      <c r="AU113" s="25" t="s">
        <v>82</v>
      </c>
      <c r="AY113" s="25" t="s">
        <v>308</v>
      </c>
      <c r="BE113" s="214">
        <f>IF(N113="základní",J113,0)</f>
        <v>0</v>
      </c>
      <c r="BF113" s="214">
        <f>IF(N113="snížená",J113,0)</f>
        <v>0</v>
      </c>
      <c r="BG113" s="214">
        <f>IF(N113="zákl. přenesená",J113,0)</f>
        <v>0</v>
      </c>
      <c r="BH113" s="214">
        <f>IF(N113="sníž. přenesená",J113,0)</f>
        <v>0</v>
      </c>
      <c r="BI113" s="214">
        <f>IF(N113="nulová",J113,0)</f>
        <v>0</v>
      </c>
      <c r="BJ113" s="25" t="s">
        <v>82</v>
      </c>
      <c r="BK113" s="214">
        <f>ROUND(I113*H113,2)</f>
        <v>0</v>
      </c>
      <c r="BL113" s="25" t="s">
        <v>375</v>
      </c>
      <c r="BM113" s="25" t="s">
        <v>410</v>
      </c>
    </row>
    <row r="114" spans="2:65" s="1" customFormat="1" ht="40.5">
      <c r="B114" s="42"/>
      <c r="C114" s="64"/>
      <c r="D114" s="246" t="s">
        <v>1656</v>
      </c>
      <c r="E114" s="64"/>
      <c r="F114" s="290" t="s">
        <v>5379</v>
      </c>
      <c r="G114" s="64"/>
      <c r="H114" s="64"/>
      <c r="I114" s="173"/>
      <c r="J114" s="64"/>
      <c r="K114" s="64"/>
      <c r="L114" s="62"/>
      <c r="M114" s="291"/>
      <c r="N114" s="43"/>
      <c r="O114" s="43"/>
      <c r="P114" s="43"/>
      <c r="Q114" s="43"/>
      <c r="R114" s="43"/>
      <c r="S114" s="43"/>
      <c r="T114" s="79"/>
      <c r="AT114" s="25" t="s">
        <v>1656</v>
      </c>
      <c r="AU114" s="25" t="s">
        <v>82</v>
      </c>
    </row>
    <row r="115" spans="2:65" s="1" customFormat="1" ht="44.25" customHeight="1">
      <c r="B115" s="42"/>
      <c r="C115" s="203" t="s">
        <v>364</v>
      </c>
      <c r="D115" s="203" t="s">
        <v>311</v>
      </c>
      <c r="E115" s="204" t="s">
        <v>5402</v>
      </c>
      <c r="F115" s="205" t="s">
        <v>5403</v>
      </c>
      <c r="G115" s="206" t="s">
        <v>5275</v>
      </c>
      <c r="H115" s="207">
        <v>4</v>
      </c>
      <c r="I115" s="208"/>
      <c r="J115" s="209">
        <f>ROUND(I115*H115,2)</f>
        <v>0</v>
      </c>
      <c r="K115" s="205" t="s">
        <v>21</v>
      </c>
      <c r="L115" s="62"/>
      <c r="M115" s="210" t="s">
        <v>21</v>
      </c>
      <c r="N115" s="211" t="s">
        <v>45</v>
      </c>
      <c r="O115" s="43"/>
      <c r="P115" s="212">
        <f>O115*H115</f>
        <v>0</v>
      </c>
      <c r="Q115" s="212">
        <v>0</v>
      </c>
      <c r="R115" s="212">
        <f>Q115*H115</f>
        <v>0</v>
      </c>
      <c r="S115" s="212">
        <v>0</v>
      </c>
      <c r="T115" s="213">
        <f>S115*H115</f>
        <v>0</v>
      </c>
      <c r="AR115" s="25" t="s">
        <v>375</v>
      </c>
      <c r="AT115" s="25" t="s">
        <v>311</v>
      </c>
      <c r="AU115" s="25" t="s">
        <v>82</v>
      </c>
      <c r="AY115" s="25" t="s">
        <v>308</v>
      </c>
      <c r="BE115" s="214">
        <f>IF(N115="základní",J115,0)</f>
        <v>0</v>
      </c>
      <c r="BF115" s="214">
        <f>IF(N115="snížená",J115,0)</f>
        <v>0</v>
      </c>
      <c r="BG115" s="214">
        <f>IF(N115="zákl. přenesená",J115,0)</f>
        <v>0</v>
      </c>
      <c r="BH115" s="214">
        <f>IF(N115="sníž. přenesená",J115,0)</f>
        <v>0</v>
      </c>
      <c r="BI115" s="214">
        <f>IF(N115="nulová",J115,0)</f>
        <v>0</v>
      </c>
      <c r="BJ115" s="25" t="s">
        <v>82</v>
      </c>
      <c r="BK115" s="214">
        <f>ROUND(I115*H115,2)</f>
        <v>0</v>
      </c>
      <c r="BL115" s="25" t="s">
        <v>375</v>
      </c>
      <c r="BM115" s="25" t="s">
        <v>420</v>
      </c>
    </row>
    <row r="116" spans="2:65" s="1" customFormat="1" ht="40.5">
      <c r="B116" s="42"/>
      <c r="C116" s="64"/>
      <c r="D116" s="246" t="s">
        <v>1656</v>
      </c>
      <c r="E116" s="64"/>
      <c r="F116" s="290" t="s">
        <v>5379</v>
      </c>
      <c r="G116" s="64"/>
      <c r="H116" s="64"/>
      <c r="I116" s="173"/>
      <c r="J116" s="64"/>
      <c r="K116" s="64"/>
      <c r="L116" s="62"/>
      <c r="M116" s="291"/>
      <c r="N116" s="43"/>
      <c r="O116" s="43"/>
      <c r="P116" s="43"/>
      <c r="Q116" s="43"/>
      <c r="R116" s="43"/>
      <c r="S116" s="43"/>
      <c r="T116" s="79"/>
      <c r="AT116" s="25" t="s">
        <v>1656</v>
      </c>
      <c r="AU116" s="25" t="s">
        <v>82</v>
      </c>
    </row>
    <row r="117" spans="2:65" s="1" customFormat="1" ht="44.25" customHeight="1">
      <c r="B117" s="42"/>
      <c r="C117" s="203" t="s">
        <v>368</v>
      </c>
      <c r="D117" s="203" t="s">
        <v>311</v>
      </c>
      <c r="E117" s="204" t="s">
        <v>5404</v>
      </c>
      <c r="F117" s="205" t="s">
        <v>5405</v>
      </c>
      <c r="G117" s="206" t="s">
        <v>5275</v>
      </c>
      <c r="H117" s="207">
        <v>1</v>
      </c>
      <c r="I117" s="208"/>
      <c r="J117" s="209">
        <f>ROUND(I117*H117,2)</f>
        <v>0</v>
      </c>
      <c r="K117" s="205" t="s">
        <v>21</v>
      </c>
      <c r="L117" s="62"/>
      <c r="M117" s="210" t="s">
        <v>21</v>
      </c>
      <c r="N117" s="211" t="s">
        <v>45</v>
      </c>
      <c r="O117" s="43"/>
      <c r="P117" s="212">
        <f>O117*H117</f>
        <v>0</v>
      </c>
      <c r="Q117" s="212">
        <v>0</v>
      </c>
      <c r="R117" s="212">
        <f>Q117*H117</f>
        <v>0</v>
      </c>
      <c r="S117" s="212">
        <v>0</v>
      </c>
      <c r="T117" s="213">
        <f>S117*H117</f>
        <v>0</v>
      </c>
      <c r="AR117" s="25" t="s">
        <v>375</v>
      </c>
      <c r="AT117" s="25" t="s">
        <v>311</v>
      </c>
      <c r="AU117" s="25" t="s">
        <v>82</v>
      </c>
      <c r="AY117" s="25" t="s">
        <v>308</v>
      </c>
      <c r="BE117" s="214">
        <f>IF(N117="základní",J117,0)</f>
        <v>0</v>
      </c>
      <c r="BF117" s="214">
        <f>IF(N117="snížená",J117,0)</f>
        <v>0</v>
      </c>
      <c r="BG117" s="214">
        <f>IF(N117="zákl. přenesená",J117,0)</f>
        <v>0</v>
      </c>
      <c r="BH117" s="214">
        <f>IF(N117="sníž. přenesená",J117,0)</f>
        <v>0</v>
      </c>
      <c r="BI117" s="214">
        <f>IF(N117="nulová",J117,0)</f>
        <v>0</v>
      </c>
      <c r="BJ117" s="25" t="s">
        <v>82</v>
      </c>
      <c r="BK117" s="214">
        <f>ROUND(I117*H117,2)</f>
        <v>0</v>
      </c>
      <c r="BL117" s="25" t="s">
        <v>375</v>
      </c>
      <c r="BM117" s="25" t="s">
        <v>598</v>
      </c>
    </row>
    <row r="118" spans="2:65" s="1" customFormat="1" ht="40.5">
      <c r="B118" s="42"/>
      <c r="C118" s="64"/>
      <c r="D118" s="246" t="s">
        <v>1656</v>
      </c>
      <c r="E118" s="64"/>
      <c r="F118" s="290" t="s">
        <v>5379</v>
      </c>
      <c r="G118" s="64"/>
      <c r="H118" s="64"/>
      <c r="I118" s="173"/>
      <c r="J118" s="64"/>
      <c r="K118" s="64"/>
      <c r="L118" s="62"/>
      <c r="M118" s="291"/>
      <c r="N118" s="43"/>
      <c r="O118" s="43"/>
      <c r="P118" s="43"/>
      <c r="Q118" s="43"/>
      <c r="R118" s="43"/>
      <c r="S118" s="43"/>
      <c r="T118" s="79"/>
      <c r="AT118" s="25" t="s">
        <v>1656</v>
      </c>
      <c r="AU118" s="25" t="s">
        <v>82</v>
      </c>
    </row>
    <row r="119" spans="2:65" s="1" customFormat="1" ht="44.25" customHeight="1">
      <c r="B119" s="42"/>
      <c r="C119" s="203" t="s">
        <v>10</v>
      </c>
      <c r="D119" s="203" t="s">
        <v>311</v>
      </c>
      <c r="E119" s="204" t="s">
        <v>5406</v>
      </c>
      <c r="F119" s="205" t="s">
        <v>5401</v>
      </c>
      <c r="G119" s="206" t="s">
        <v>5275</v>
      </c>
      <c r="H119" s="207">
        <v>1</v>
      </c>
      <c r="I119" s="208"/>
      <c r="J119" s="209">
        <f>ROUND(I119*H119,2)</f>
        <v>0</v>
      </c>
      <c r="K119" s="205" t="s">
        <v>21</v>
      </c>
      <c r="L119" s="62"/>
      <c r="M119" s="210" t="s">
        <v>21</v>
      </c>
      <c r="N119" s="211" t="s">
        <v>45</v>
      </c>
      <c r="O119" s="43"/>
      <c r="P119" s="212">
        <f>O119*H119</f>
        <v>0</v>
      </c>
      <c r="Q119" s="212">
        <v>0</v>
      </c>
      <c r="R119" s="212">
        <f>Q119*H119</f>
        <v>0</v>
      </c>
      <c r="S119" s="212">
        <v>0</v>
      </c>
      <c r="T119" s="213">
        <f>S119*H119</f>
        <v>0</v>
      </c>
      <c r="AR119" s="25" t="s">
        <v>375</v>
      </c>
      <c r="AT119" s="25" t="s">
        <v>311</v>
      </c>
      <c r="AU119" s="25" t="s">
        <v>82</v>
      </c>
      <c r="AY119" s="25" t="s">
        <v>308</v>
      </c>
      <c r="BE119" s="214">
        <f>IF(N119="základní",J119,0)</f>
        <v>0</v>
      </c>
      <c r="BF119" s="214">
        <f>IF(N119="snížená",J119,0)</f>
        <v>0</v>
      </c>
      <c r="BG119" s="214">
        <f>IF(N119="zákl. přenesená",J119,0)</f>
        <v>0</v>
      </c>
      <c r="BH119" s="214">
        <f>IF(N119="sníž. přenesená",J119,0)</f>
        <v>0</v>
      </c>
      <c r="BI119" s="214">
        <f>IF(N119="nulová",J119,0)</f>
        <v>0</v>
      </c>
      <c r="BJ119" s="25" t="s">
        <v>82</v>
      </c>
      <c r="BK119" s="214">
        <f>ROUND(I119*H119,2)</f>
        <v>0</v>
      </c>
      <c r="BL119" s="25" t="s">
        <v>375</v>
      </c>
      <c r="BM119" s="25" t="s">
        <v>608</v>
      </c>
    </row>
    <row r="120" spans="2:65" s="1" customFormat="1" ht="40.5">
      <c r="B120" s="42"/>
      <c r="C120" s="64"/>
      <c r="D120" s="246" t="s">
        <v>1656</v>
      </c>
      <c r="E120" s="64"/>
      <c r="F120" s="290" t="s">
        <v>5379</v>
      </c>
      <c r="G120" s="64"/>
      <c r="H120" s="64"/>
      <c r="I120" s="173"/>
      <c r="J120" s="64"/>
      <c r="K120" s="64"/>
      <c r="L120" s="62"/>
      <c r="M120" s="291"/>
      <c r="N120" s="43"/>
      <c r="O120" s="43"/>
      <c r="P120" s="43"/>
      <c r="Q120" s="43"/>
      <c r="R120" s="43"/>
      <c r="S120" s="43"/>
      <c r="T120" s="79"/>
      <c r="AT120" s="25" t="s">
        <v>1656</v>
      </c>
      <c r="AU120" s="25" t="s">
        <v>82</v>
      </c>
    </row>
    <row r="121" spans="2:65" s="1" customFormat="1" ht="44.25" customHeight="1">
      <c r="B121" s="42"/>
      <c r="C121" s="203" t="s">
        <v>375</v>
      </c>
      <c r="D121" s="203" t="s">
        <v>311</v>
      </c>
      <c r="E121" s="204" t="s">
        <v>5407</v>
      </c>
      <c r="F121" s="205" t="s">
        <v>5403</v>
      </c>
      <c r="G121" s="206" t="s">
        <v>5275</v>
      </c>
      <c r="H121" s="207">
        <v>5</v>
      </c>
      <c r="I121" s="208"/>
      <c r="J121" s="209">
        <f>ROUND(I121*H121,2)</f>
        <v>0</v>
      </c>
      <c r="K121" s="205" t="s">
        <v>21</v>
      </c>
      <c r="L121" s="62"/>
      <c r="M121" s="210" t="s">
        <v>21</v>
      </c>
      <c r="N121" s="211" t="s">
        <v>45</v>
      </c>
      <c r="O121" s="43"/>
      <c r="P121" s="212">
        <f>O121*H121</f>
        <v>0</v>
      </c>
      <c r="Q121" s="212">
        <v>0</v>
      </c>
      <c r="R121" s="212">
        <f>Q121*H121</f>
        <v>0</v>
      </c>
      <c r="S121" s="212">
        <v>0</v>
      </c>
      <c r="T121" s="213">
        <f>S121*H121</f>
        <v>0</v>
      </c>
      <c r="AR121" s="25" t="s">
        <v>375</v>
      </c>
      <c r="AT121" s="25" t="s">
        <v>311</v>
      </c>
      <c r="AU121" s="25" t="s">
        <v>82</v>
      </c>
      <c r="AY121" s="25" t="s">
        <v>308</v>
      </c>
      <c r="BE121" s="214">
        <f>IF(N121="základní",J121,0)</f>
        <v>0</v>
      </c>
      <c r="BF121" s="214">
        <f>IF(N121="snížená",J121,0)</f>
        <v>0</v>
      </c>
      <c r="BG121" s="214">
        <f>IF(N121="zákl. přenesená",J121,0)</f>
        <v>0</v>
      </c>
      <c r="BH121" s="214">
        <f>IF(N121="sníž. přenesená",J121,0)</f>
        <v>0</v>
      </c>
      <c r="BI121" s="214">
        <f>IF(N121="nulová",J121,0)</f>
        <v>0</v>
      </c>
      <c r="BJ121" s="25" t="s">
        <v>82</v>
      </c>
      <c r="BK121" s="214">
        <f>ROUND(I121*H121,2)</f>
        <v>0</v>
      </c>
      <c r="BL121" s="25" t="s">
        <v>375</v>
      </c>
      <c r="BM121" s="25" t="s">
        <v>619</v>
      </c>
    </row>
    <row r="122" spans="2:65" s="1" customFormat="1" ht="40.5">
      <c r="B122" s="42"/>
      <c r="C122" s="64"/>
      <c r="D122" s="246" t="s">
        <v>1656</v>
      </c>
      <c r="E122" s="64"/>
      <c r="F122" s="290" t="s">
        <v>5379</v>
      </c>
      <c r="G122" s="64"/>
      <c r="H122" s="64"/>
      <c r="I122" s="173"/>
      <c r="J122" s="64"/>
      <c r="K122" s="64"/>
      <c r="L122" s="62"/>
      <c r="M122" s="291"/>
      <c r="N122" s="43"/>
      <c r="O122" s="43"/>
      <c r="P122" s="43"/>
      <c r="Q122" s="43"/>
      <c r="R122" s="43"/>
      <c r="S122" s="43"/>
      <c r="T122" s="79"/>
      <c r="AT122" s="25" t="s">
        <v>1656</v>
      </c>
      <c r="AU122" s="25" t="s">
        <v>82</v>
      </c>
    </row>
    <row r="123" spans="2:65" s="1" customFormat="1" ht="44.25" customHeight="1">
      <c r="B123" s="42"/>
      <c r="C123" s="203" t="s">
        <v>381</v>
      </c>
      <c r="D123" s="203" t="s">
        <v>311</v>
      </c>
      <c r="E123" s="204" t="s">
        <v>5408</v>
      </c>
      <c r="F123" s="205" t="s">
        <v>5401</v>
      </c>
      <c r="G123" s="206" t="s">
        <v>5275</v>
      </c>
      <c r="H123" s="207">
        <v>1</v>
      </c>
      <c r="I123" s="208"/>
      <c r="J123" s="209">
        <f>ROUND(I123*H123,2)</f>
        <v>0</v>
      </c>
      <c r="K123" s="205" t="s">
        <v>21</v>
      </c>
      <c r="L123" s="62"/>
      <c r="M123" s="210" t="s">
        <v>21</v>
      </c>
      <c r="N123" s="211" t="s">
        <v>45</v>
      </c>
      <c r="O123" s="43"/>
      <c r="P123" s="212">
        <f>O123*H123</f>
        <v>0</v>
      </c>
      <c r="Q123" s="212">
        <v>0</v>
      </c>
      <c r="R123" s="212">
        <f>Q123*H123</f>
        <v>0</v>
      </c>
      <c r="S123" s="212">
        <v>0</v>
      </c>
      <c r="T123" s="213">
        <f>S123*H123</f>
        <v>0</v>
      </c>
      <c r="AR123" s="25" t="s">
        <v>375</v>
      </c>
      <c r="AT123" s="25" t="s">
        <v>311</v>
      </c>
      <c r="AU123" s="25" t="s">
        <v>82</v>
      </c>
      <c r="AY123" s="25" t="s">
        <v>308</v>
      </c>
      <c r="BE123" s="214">
        <f>IF(N123="základní",J123,0)</f>
        <v>0</v>
      </c>
      <c r="BF123" s="214">
        <f>IF(N123="snížená",J123,0)</f>
        <v>0</v>
      </c>
      <c r="BG123" s="214">
        <f>IF(N123="zákl. přenesená",J123,0)</f>
        <v>0</v>
      </c>
      <c r="BH123" s="214">
        <f>IF(N123="sníž. přenesená",J123,0)</f>
        <v>0</v>
      </c>
      <c r="BI123" s="214">
        <f>IF(N123="nulová",J123,0)</f>
        <v>0</v>
      </c>
      <c r="BJ123" s="25" t="s">
        <v>82</v>
      </c>
      <c r="BK123" s="214">
        <f>ROUND(I123*H123,2)</f>
        <v>0</v>
      </c>
      <c r="BL123" s="25" t="s">
        <v>375</v>
      </c>
      <c r="BM123" s="25" t="s">
        <v>632</v>
      </c>
    </row>
    <row r="124" spans="2:65" s="1" customFormat="1" ht="40.5">
      <c r="B124" s="42"/>
      <c r="C124" s="64"/>
      <c r="D124" s="246" t="s">
        <v>1656</v>
      </c>
      <c r="E124" s="64"/>
      <c r="F124" s="290" t="s">
        <v>5379</v>
      </c>
      <c r="G124" s="64"/>
      <c r="H124" s="64"/>
      <c r="I124" s="173"/>
      <c r="J124" s="64"/>
      <c r="K124" s="64"/>
      <c r="L124" s="62"/>
      <c r="M124" s="291"/>
      <c r="N124" s="43"/>
      <c r="O124" s="43"/>
      <c r="P124" s="43"/>
      <c r="Q124" s="43"/>
      <c r="R124" s="43"/>
      <c r="S124" s="43"/>
      <c r="T124" s="79"/>
      <c r="AT124" s="25" t="s">
        <v>1656</v>
      </c>
      <c r="AU124" s="25" t="s">
        <v>82</v>
      </c>
    </row>
    <row r="125" spans="2:65" s="1" customFormat="1" ht="44.25" customHeight="1">
      <c r="B125" s="42"/>
      <c r="C125" s="203" t="s">
        <v>385</v>
      </c>
      <c r="D125" s="203" t="s">
        <v>311</v>
      </c>
      <c r="E125" s="204" t="s">
        <v>5409</v>
      </c>
      <c r="F125" s="205" t="s">
        <v>5410</v>
      </c>
      <c r="G125" s="206" t="s">
        <v>5275</v>
      </c>
      <c r="H125" s="207">
        <v>1</v>
      </c>
      <c r="I125" s="208"/>
      <c r="J125" s="209">
        <f>ROUND(I125*H125,2)</f>
        <v>0</v>
      </c>
      <c r="K125" s="205" t="s">
        <v>21</v>
      </c>
      <c r="L125" s="62"/>
      <c r="M125" s="210" t="s">
        <v>21</v>
      </c>
      <c r="N125" s="211" t="s">
        <v>45</v>
      </c>
      <c r="O125" s="43"/>
      <c r="P125" s="212">
        <f>O125*H125</f>
        <v>0</v>
      </c>
      <c r="Q125" s="212">
        <v>0</v>
      </c>
      <c r="R125" s="212">
        <f>Q125*H125</f>
        <v>0</v>
      </c>
      <c r="S125" s="212">
        <v>0</v>
      </c>
      <c r="T125" s="213">
        <f>S125*H125</f>
        <v>0</v>
      </c>
      <c r="AR125" s="25" t="s">
        <v>375</v>
      </c>
      <c r="AT125" s="25" t="s">
        <v>311</v>
      </c>
      <c r="AU125" s="25" t="s">
        <v>82</v>
      </c>
      <c r="AY125" s="25" t="s">
        <v>308</v>
      </c>
      <c r="BE125" s="214">
        <f>IF(N125="základní",J125,0)</f>
        <v>0</v>
      </c>
      <c r="BF125" s="214">
        <f>IF(N125="snížená",J125,0)</f>
        <v>0</v>
      </c>
      <c r="BG125" s="214">
        <f>IF(N125="zákl. přenesená",J125,0)</f>
        <v>0</v>
      </c>
      <c r="BH125" s="214">
        <f>IF(N125="sníž. přenesená",J125,0)</f>
        <v>0</v>
      </c>
      <c r="BI125" s="214">
        <f>IF(N125="nulová",J125,0)</f>
        <v>0</v>
      </c>
      <c r="BJ125" s="25" t="s">
        <v>82</v>
      </c>
      <c r="BK125" s="214">
        <f>ROUND(I125*H125,2)</f>
        <v>0</v>
      </c>
      <c r="BL125" s="25" t="s">
        <v>375</v>
      </c>
      <c r="BM125" s="25" t="s">
        <v>644</v>
      </c>
    </row>
    <row r="126" spans="2:65" s="1" customFormat="1" ht="40.5">
      <c r="B126" s="42"/>
      <c r="C126" s="64"/>
      <c r="D126" s="246" t="s">
        <v>1656</v>
      </c>
      <c r="E126" s="64"/>
      <c r="F126" s="290" t="s">
        <v>5379</v>
      </c>
      <c r="G126" s="64"/>
      <c r="H126" s="64"/>
      <c r="I126" s="173"/>
      <c r="J126" s="64"/>
      <c r="K126" s="64"/>
      <c r="L126" s="62"/>
      <c r="M126" s="291"/>
      <c r="N126" s="43"/>
      <c r="O126" s="43"/>
      <c r="P126" s="43"/>
      <c r="Q126" s="43"/>
      <c r="R126" s="43"/>
      <c r="S126" s="43"/>
      <c r="T126" s="79"/>
      <c r="AT126" s="25" t="s">
        <v>1656</v>
      </c>
      <c r="AU126" s="25" t="s">
        <v>82</v>
      </c>
    </row>
    <row r="127" spans="2:65" s="1" customFormat="1" ht="44.25" customHeight="1">
      <c r="B127" s="42"/>
      <c r="C127" s="203" t="s">
        <v>389</v>
      </c>
      <c r="D127" s="203" t="s">
        <v>311</v>
      </c>
      <c r="E127" s="204" t="s">
        <v>5411</v>
      </c>
      <c r="F127" s="205" t="s">
        <v>5410</v>
      </c>
      <c r="G127" s="206" t="s">
        <v>5275</v>
      </c>
      <c r="H127" s="207">
        <v>2</v>
      </c>
      <c r="I127" s="208"/>
      <c r="J127" s="209">
        <f>ROUND(I127*H127,2)</f>
        <v>0</v>
      </c>
      <c r="K127" s="205" t="s">
        <v>21</v>
      </c>
      <c r="L127" s="62"/>
      <c r="M127" s="210" t="s">
        <v>21</v>
      </c>
      <c r="N127" s="211" t="s">
        <v>45</v>
      </c>
      <c r="O127" s="43"/>
      <c r="P127" s="212">
        <f>O127*H127</f>
        <v>0</v>
      </c>
      <c r="Q127" s="212">
        <v>0</v>
      </c>
      <c r="R127" s="212">
        <f>Q127*H127</f>
        <v>0</v>
      </c>
      <c r="S127" s="212">
        <v>0</v>
      </c>
      <c r="T127" s="213">
        <f>S127*H127</f>
        <v>0</v>
      </c>
      <c r="AR127" s="25" t="s">
        <v>375</v>
      </c>
      <c r="AT127" s="25" t="s">
        <v>311</v>
      </c>
      <c r="AU127" s="25" t="s">
        <v>82</v>
      </c>
      <c r="AY127" s="25" t="s">
        <v>308</v>
      </c>
      <c r="BE127" s="214">
        <f>IF(N127="základní",J127,0)</f>
        <v>0</v>
      </c>
      <c r="BF127" s="214">
        <f>IF(N127="snížená",J127,0)</f>
        <v>0</v>
      </c>
      <c r="BG127" s="214">
        <f>IF(N127="zákl. přenesená",J127,0)</f>
        <v>0</v>
      </c>
      <c r="BH127" s="214">
        <f>IF(N127="sníž. přenesená",J127,0)</f>
        <v>0</v>
      </c>
      <c r="BI127" s="214">
        <f>IF(N127="nulová",J127,0)</f>
        <v>0</v>
      </c>
      <c r="BJ127" s="25" t="s">
        <v>82</v>
      </c>
      <c r="BK127" s="214">
        <f>ROUND(I127*H127,2)</f>
        <v>0</v>
      </c>
      <c r="BL127" s="25" t="s">
        <v>375</v>
      </c>
      <c r="BM127" s="25" t="s">
        <v>653</v>
      </c>
    </row>
    <row r="128" spans="2:65" s="1" customFormat="1" ht="40.5">
      <c r="B128" s="42"/>
      <c r="C128" s="64"/>
      <c r="D128" s="246" t="s">
        <v>1656</v>
      </c>
      <c r="E128" s="64"/>
      <c r="F128" s="290" t="s">
        <v>5379</v>
      </c>
      <c r="G128" s="64"/>
      <c r="H128" s="64"/>
      <c r="I128" s="173"/>
      <c r="J128" s="64"/>
      <c r="K128" s="64"/>
      <c r="L128" s="62"/>
      <c r="M128" s="291"/>
      <c r="N128" s="43"/>
      <c r="O128" s="43"/>
      <c r="P128" s="43"/>
      <c r="Q128" s="43"/>
      <c r="R128" s="43"/>
      <c r="S128" s="43"/>
      <c r="T128" s="79"/>
      <c r="AT128" s="25" t="s">
        <v>1656</v>
      </c>
      <c r="AU128" s="25" t="s">
        <v>82</v>
      </c>
    </row>
    <row r="129" spans="2:65" s="1" customFormat="1" ht="44.25" customHeight="1">
      <c r="B129" s="42"/>
      <c r="C129" s="203" t="s">
        <v>393</v>
      </c>
      <c r="D129" s="203" t="s">
        <v>311</v>
      </c>
      <c r="E129" s="204" t="s">
        <v>5412</v>
      </c>
      <c r="F129" s="205" t="s">
        <v>5405</v>
      </c>
      <c r="G129" s="206" t="s">
        <v>5275</v>
      </c>
      <c r="H129" s="207">
        <v>1</v>
      </c>
      <c r="I129" s="208"/>
      <c r="J129" s="209">
        <f>ROUND(I129*H129,2)</f>
        <v>0</v>
      </c>
      <c r="K129" s="205" t="s">
        <v>21</v>
      </c>
      <c r="L129" s="62"/>
      <c r="M129" s="210" t="s">
        <v>21</v>
      </c>
      <c r="N129" s="211" t="s">
        <v>45</v>
      </c>
      <c r="O129" s="43"/>
      <c r="P129" s="212">
        <f>O129*H129</f>
        <v>0</v>
      </c>
      <c r="Q129" s="212">
        <v>0</v>
      </c>
      <c r="R129" s="212">
        <f>Q129*H129</f>
        <v>0</v>
      </c>
      <c r="S129" s="212">
        <v>0</v>
      </c>
      <c r="T129" s="213">
        <f>S129*H129</f>
        <v>0</v>
      </c>
      <c r="AR129" s="25" t="s">
        <v>375</v>
      </c>
      <c r="AT129" s="25" t="s">
        <v>311</v>
      </c>
      <c r="AU129" s="25" t="s">
        <v>82</v>
      </c>
      <c r="AY129" s="25" t="s">
        <v>308</v>
      </c>
      <c r="BE129" s="214">
        <f>IF(N129="základní",J129,0)</f>
        <v>0</v>
      </c>
      <c r="BF129" s="214">
        <f>IF(N129="snížená",J129,0)</f>
        <v>0</v>
      </c>
      <c r="BG129" s="214">
        <f>IF(N129="zákl. přenesená",J129,0)</f>
        <v>0</v>
      </c>
      <c r="BH129" s="214">
        <f>IF(N129="sníž. přenesená",J129,0)</f>
        <v>0</v>
      </c>
      <c r="BI129" s="214">
        <f>IF(N129="nulová",J129,0)</f>
        <v>0</v>
      </c>
      <c r="BJ129" s="25" t="s">
        <v>82</v>
      </c>
      <c r="BK129" s="214">
        <f>ROUND(I129*H129,2)</f>
        <v>0</v>
      </c>
      <c r="BL129" s="25" t="s">
        <v>375</v>
      </c>
      <c r="BM129" s="25" t="s">
        <v>661</v>
      </c>
    </row>
    <row r="130" spans="2:65" s="1" customFormat="1" ht="40.5">
      <c r="B130" s="42"/>
      <c r="C130" s="64"/>
      <c r="D130" s="246" t="s">
        <v>1656</v>
      </c>
      <c r="E130" s="64"/>
      <c r="F130" s="290" t="s">
        <v>5379</v>
      </c>
      <c r="G130" s="64"/>
      <c r="H130" s="64"/>
      <c r="I130" s="173"/>
      <c r="J130" s="64"/>
      <c r="K130" s="64"/>
      <c r="L130" s="62"/>
      <c r="M130" s="291"/>
      <c r="N130" s="43"/>
      <c r="O130" s="43"/>
      <c r="P130" s="43"/>
      <c r="Q130" s="43"/>
      <c r="R130" s="43"/>
      <c r="S130" s="43"/>
      <c r="T130" s="79"/>
      <c r="AT130" s="25" t="s">
        <v>1656</v>
      </c>
      <c r="AU130" s="25" t="s">
        <v>82</v>
      </c>
    </row>
    <row r="131" spans="2:65" s="1" customFormat="1" ht="31.5" customHeight="1">
      <c r="B131" s="42"/>
      <c r="C131" s="203" t="s">
        <v>9</v>
      </c>
      <c r="D131" s="203" t="s">
        <v>311</v>
      </c>
      <c r="E131" s="204" t="s">
        <v>5413</v>
      </c>
      <c r="F131" s="205" t="s">
        <v>5414</v>
      </c>
      <c r="G131" s="206" t="s">
        <v>5275</v>
      </c>
      <c r="H131" s="207">
        <v>2</v>
      </c>
      <c r="I131" s="208"/>
      <c r="J131" s="209">
        <f>ROUND(I131*H131,2)</f>
        <v>0</v>
      </c>
      <c r="K131" s="205" t="s">
        <v>21</v>
      </c>
      <c r="L131" s="62"/>
      <c r="M131" s="210" t="s">
        <v>21</v>
      </c>
      <c r="N131" s="211" t="s">
        <v>45</v>
      </c>
      <c r="O131" s="43"/>
      <c r="P131" s="212">
        <f>O131*H131</f>
        <v>0</v>
      </c>
      <c r="Q131" s="212">
        <v>0</v>
      </c>
      <c r="R131" s="212">
        <f>Q131*H131</f>
        <v>0</v>
      </c>
      <c r="S131" s="212">
        <v>0</v>
      </c>
      <c r="T131" s="213">
        <f>S131*H131</f>
        <v>0</v>
      </c>
      <c r="AR131" s="25" t="s">
        <v>375</v>
      </c>
      <c r="AT131" s="25" t="s">
        <v>311</v>
      </c>
      <c r="AU131" s="25" t="s">
        <v>82</v>
      </c>
      <c r="AY131" s="25" t="s">
        <v>308</v>
      </c>
      <c r="BE131" s="214">
        <f>IF(N131="základní",J131,0)</f>
        <v>0</v>
      </c>
      <c r="BF131" s="214">
        <f>IF(N131="snížená",J131,0)</f>
        <v>0</v>
      </c>
      <c r="BG131" s="214">
        <f>IF(N131="zákl. přenesená",J131,0)</f>
        <v>0</v>
      </c>
      <c r="BH131" s="214">
        <f>IF(N131="sníž. přenesená",J131,0)</f>
        <v>0</v>
      </c>
      <c r="BI131" s="214">
        <f>IF(N131="nulová",J131,0)</f>
        <v>0</v>
      </c>
      <c r="BJ131" s="25" t="s">
        <v>82</v>
      </c>
      <c r="BK131" s="214">
        <f>ROUND(I131*H131,2)</f>
        <v>0</v>
      </c>
      <c r="BL131" s="25" t="s">
        <v>375</v>
      </c>
      <c r="BM131" s="25" t="s">
        <v>669</v>
      </c>
    </row>
    <row r="132" spans="2:65" s="1" customFormat="1" ht="40.5">
      <c r="B132" s="42"/>
      <c r="C132" s="64"/>
      <c r="D132" s="246" t="s">
        <v>1656</v>
      </c>
      <c r="E132" s="64"/>
      <c r="F132" s="290" t="s">
        <v>5379</v>
      </c>
      <c r="G132" s="64"/>
      <c r="H132" s="64"/>
      <c r="I132" s="173"/>
      <c r="J132" s="64"/>
      <c r="K132" s="64"/>
      <c r="L132" s="62"/>
      <c r="M132" s="291"/>
      <c r="N132" s="43"/>
      <c r="O132" s="43"/>
      <c r="P132" s="43"/>
      <c r="Q132" s="43"/>
      <c r="R132" s="43"/>
      <c r="S132" s="43"/>
      <c r="T132" s="79"/>
      <c r="AT132" s="25" t="s">
        <v>1656</v>
      </c>
      <c r="AU132" s="25" t="s">
        <v>82</v>
      </c>
    </row>
    <row r="133" spans="2:65" s="1" customFormat="1" ht="44.25" customHeight="1">
      <c r="B133" s="42"/>
      <c r="C133" s="203" t="s">
        <v>402</v>
      </c>
      <c r="D133" s="203" t="s">
        <v>311</v>
      </c>
      <c r="E133" s="204" t="s">
        <v>5415</v>
      </c>
      <c r="F133" s="205" t="s">
        <v>5416</v>
      </c>
      <c r="G133" s="206" t="s">
        <v>5275</v>
      </c>
      <c r="H133" s="207">
        <v>1</v>
      </c>
      <c r="I133" s="208"/>
      <c r="J133" s="209">
        <f>ROUND(I133*H133,2)</f>
        <v>0</v>
      </c>
      <c r="K133" s="205" t="s">
        <v>21</v>
      </c>
      <c r="L133" s="62"/>
      <c r="M133" s="210" t="s">
        <v>21</v>
      </c>
      <c r="N133" s="211" t="s">
        <v>45</v>
      </c>
      <c r="O133" s="43"/>
      <c r="P133" s="212">
        <f>O133*H133</f>
        <v>0</v>
      </c>
      <c r="Q133" s="212">
        <v>0</v>
      </c>
      <c r="R133" s="212">
        <f>Q133*H133</f>
        <v>0</v>
      </c>
      <c r="S133" s="212">
        <v>0</v>
      </c>
      <c r="T133" s="213">
        <f>S133*H133</f>
        <v>0</v>
      </c>
      <c r="AR133" s="25" t="s">
        <v>375</v>
      </c>
      <c r="AT133" s="25" t="s">
        <v>311</v>
      </c>
      <c r="AU133" s="25" t="s">
        <v>82</v>
      </c>
      <c r="AY133" s="25" t="s">
        <v>308</v>
      </c>
      <c r="BE133" s="214">
        <f>IF(N133="základní",J133,0)</f>
        <v>0</v>
      </c>
      <c r="BF133" s="214">
        <f>IF(N133="snížená",J133,0)</f>
        <v>0</v>
      </c>
      <c r="BG133" s="214">
        <f>IF(N133="zákl. přenesená",J133,0)</f>
        <v>0</v>
      </c>
      <c r="BH133" s="214">
        <f>IF(N133="sníž. přenesená",J133,0)</f>
        <v>0</v>
      </c>
      <c r="BI133" s="214">
        <f>IF(N133="nulová",J133,0)</f>
        <v>0</v>
      </c>
      <c r="BJ133" s="25" t="s">
        <v>82</v>
      </c>
      <c r="BK133" s="214">
        <f>ROUND(I133*H133,2)</f>
        <v>0</v>
      </c>
      <c r="BL133" s="25" t="s">
        <v>375</v>
      </c>
      <c r="BM133" s="25" t="s">
        <v>677</v>
      </c>
    </row>
    <row r="134" spans="2:65" s="1" customFormat="1" ht="40.5">
      <c r="B134" s="42"/>
      <c r="C134" s="64"/>
      <c r="D134" s="246" t="s">
        <v>1656</v>
      </c>
      <c r="E134" s="64"/>
      <c r="F134" s="290" t="s">
        <v>5379</v>
      </c>
      <c r="G134" s="64"/>
      <c r="H134" s="64"/>
      <c r="I134" s="173"/>
      <c r="J134" s="64"/>
      <c r="K134" s="64"/>
      <c r="L134" s="62"/>
      <c r="M134" s="291"/>
      <c r="N134" s="43"/>
      <c r="O134" s="43"/>
      <c r="P134" s="43"/>
      <c r="Q134" s="43"/>
      <c r="R134" s="43"/>
      <c r="S134" s="43"/>
      <c r="T134" s="79"/>
      <c r="AT134" s="25" t="s">
        <v>1656</v>
      </c>
      <c r="AU134" s="25" t="s">
        <v>82</v>
      </c>
    </row>
    <row r="135" spans="2:65" s="1" customFormat="1" ht="44.25" customHeight="1">
      <c r="B135" s="42"/>
      <c r="C135" s="203" t="s">
        <v>406</v>
      </c>
      <c r="D135" s="203" t="s">
        <v>311</v>
      </c>
      <c r="E135" s="204" t="s">
        <v>5417</v>
      </c>
      <c r="F135" s="205" t="s">
        <v>5385</v>
      </c>
      <c r="G135" s="206" t="s">
        <v>5275</v>
      </c>
      <c r="H135" s="207">
        <v>1</v>
      </c>
      <c r="I135" s="208"/>
      <c r="J135" s="209">
        <f>ROUND(I135*H135,2)</f>
        <v>0</v>
      </c>
      <c r="K135" s="205" t="s">
        <v>21</v>
      </c>
      <c r="L135" s="62"/>
      <c r="M135" s="210" t="s">
        <v>21</v>
      </c>
      <c r="N135" s="211" t="s">
        <v>45</v>
      </c>
      <c r="O135" s="43"/>
      <c r="P135" s="212">
        <f>O135*H135</f>
        <v>0</v>
      </c>
      <c r="Q135" s="212">
        <v>0</v>
      </c>
      <c r="R135" s="212">
        <f>Q135*H135</f>
        <v>0</v>
      </c>
      <c r="S135" s="212">
        <v>0</v>
      </c>
      <c r="T135" s="213">
        <f>S135*H135</f>
        <v>0</v>
      </c>
      <c r="AR135" s="25" t="s">
        <v>375</v>
      </c>
      <c r="AT135" s="25" t="s">
        <v>311</v>
      </c>
      <c r="AU135" s="25" t="s">
        <v>82</v>
      </c>
      <c r="AY135" s="25" t="s">
        <v>308</v>
      </c>
      <c r="BE135" s="214">
        <f>IF(N135="základní",J135,0)</f>
        <v>0</v>
      </c>
      <c r="BF135" s="214">
        <f>IF(N135="snížená",J135,0)</f>
        <v>0</v>
      </c>
      <c r="BG135" s="214">
        <f>IF(N135="zákl. přenesená",J135,0)</f>
        <v>0</v>
      </c>
      <c r="BH135" s="214">
        <f>IF(N135="sníž. přenesená",J135,0)</f>
        <v>0</v>
      </c>
      <c r="BI135" s="214">
        <f>IF(N135="nulová",J135,0)</f>
        <v>0</v>
      </c>
      <c r="BJ135" s="25" t="s">
        <v>82</v>
      </c>
      <c r="BK135" s="214">
        <f>ROUND(I135*H135,2)</f>
        <v>0</v>
      </c>
      <c r="BL135" s="25" t="s">
        <v>375</v>
      </c>
      <c r="BM135" s="25" t="s">
        <v>685</v>
      </c>
    </row>
    <row r="136" spans="2:65" s="1" customFormat="1" ht="40.5">
      <c r="B136" s="42"/>
      <c r="C136" s="64"/>
      <c r="D136" s="246" t="s">
        <v>1656</v>
      </c>
      <c r="E136" s="64"/>
      <c r="F136" s="290" t="s">
        <v>5379</v>
      </c>
      <c r="G136" s="64"/>
      <c r="H136" s="64"/>
      <c r="I136" s="173"/>
      <c r="J136" s="64"/>
      <c r="K136" s="64"/>
      <c r="L136" s="62"/>
      <c r="M136" s="291"/>
      <c r="N136" s="43"/>
      <c r="O136" s="43"/>
      <c r="P136" s="43"/>
      <c r="Q136" s="43"/>
      <c r="R136" s="43"/>
      <c r="S136" s="43"/>
      <c r="T136" s="79"/>
      <c r="AT136" s="25" t="s">
        <v>1656</v>
      </c>
      <c r="AU136" s="25" t="s">
        <v>82</v>
      </c>
    </row>
    <row r="137" spans="2:65" s="1" customFormat="1" ht="31.5" customHeight="1">
      <c r="B137" s="42"/>
      <c r="C137" s="203" t="s">
        <v>410</v>
      </c>
      <c r="D137" s="203" t="s">
        <v>311</v>
      </c>
      <c r="E137" s="204" t="s">
        <v>5418</v>
      </c>
      <c r="F137" s="205" t="s">
        <v>5419</v>
      </c>
      <c r="G137" s="206" t="s">
        <v>5275</v>
      </c>
      <c r="H137" s="207">
        <v>2</v>
      </c>
      <c r="I137" s="208"/>
      <c r="J137" s="209">
        <f>ROUND(I137*H137,2)</f>
        <v>0</v>
      </c>
      <c r="K137" s="205" t="s">
        <v>21</v>
      </c>
      <c r="L137" s="62"/>
      <c r="M137" s="210" t="s">
        <v>21</v>
      </c>
      <c r="N137" s="211" t="s">
        <v>45</v>
      </c>
      <c r="O137" s="43"/>
      <c r="P137" s="212">
        <f>O137*H137</f>
        <v>0</v>
      </c>
      <c r="Q137" s="212">
        <v>0</v>
      </c>
      <c r="R137" s="212">
        <f>Q137*H137</f>
        <v>0</v>
      </c>
      <c r="S137" s="212">
        <v>0</v>
      </c>
      <c r="T137" s="213">
        <f>S137*H137</f>
        <v>0</v>
      </c>
      <c r="AR137" s="25" t="s">
        <v>375</v>
      </c>
      <c r="AT137" s="25" t="s">
        <v>311</v>
      </c>
      <c r="AU137" s="25" t="s">
        <v>82</v>
      </c>
      <c r="AY137" s="25" t="s">
        <v>308</v>
      </c>
      <c r="BE137" s="214">
        <f>IF(N137="základní",J137,0)</f>
        <v>0</v>
      </c>
      <c r="BF137" s="214">
        <f>IF(N137="snížená",J137,0)</f>
        <v>0</v>
      </c>
      <c r="BG137" s="214">
        <f>IF(N137="zákl. přenesená",J137,0)</f>
        <v>0</v>
      </c>
      <c r="BH137" s="214">
        <f>IF(N137="sníž. přenesená",J137,0)</f>
        <v>0</v>
      </c>
      <c r="BI137" s="214">
        <f>IF(N137="nulová",J137,0)</f>
        <v>0</v>
      </c>
      <c r="BJ137" s="25" t="s">
        <v>82</v>
      </c>
      <c r="BK137" s="214">
        <f>ROUND(I137*H137,2)</f>
        <v>0</v>
      </c>
      <c r="BL137" s="25" t="s">
        <v>375</v>
      </c>
      <c r="BM137" s="25" t="s">
        <v>693</v>
      </c>
    </row>
    <row r="138" spans="2:65" s="1" customFormat="1" ht="40.5">
      <c r="B138" s="42"/>
      <c r="C138" s="64"/>
      <c r="D138" s="246" t="s">
        <v>1656</v>
      </c>
      <c r="E138" s="64"/>
      <c r="F138" s="290" t="s">
        <v>5379</v>
      </c>
      <c r="G138" s="64"/>
      <c r="H138" s="64"/>
      <c r="I138" s="173"/>
      <c r="J138" s="64"/>
      <c r="K138" s="64"/>
      <c r="L138" s="62"/>
      <c r="M138" s="291"/>
      <c r="N138" s="43"/>
      <c r="O138" s="43"/>
      <c r="P138" s="43"/>
      <c r="Q138" s="43"/>
      <c r="R138" s="43"/>
      <c r="S138" s="43"/>
      <c r="T138" s="79"/>
      <c r="AT138" s="25" t="s">
        <v>1656</v>
      </c>
      <c r="AU138" s="25" t="s">
        <v>82</v>
      </c>
    </row>
    <row r="139" spans="2:65" s="1" customFormat="1" ht="44.25" customHeight="1">
      <c r="B139" s="42"/>
      <c r="C139" s="203" t="s">
        <v>416</v>
      </c>
      <c r="D139" s="203" t="s">
        <v>311</v>
      </c>
      <c r="E139" s="204" t="s">
        <v>5420</v>
      </c>
      <c r="F139" s="205" t="s">
        <v>5421</v>
      </c>
      <c r="G139" s="206" t="s">
        <v>5275</v>
      </c>
      <c r="H139" s="207">
        <v>23</v>
      </c>
      <c r="I139" s="208"/>
      <c r="J139" s="209">
        <f>ROUND(I139*H139,2)</f>
        <v>0</v>
      </c>
      <c r="K139" s="205" t="s">
        <v>21</v>
      </c>
      <c r="L139" s="62"/>
      <c r="M139" s="210" t="s">
        <v>21</v>
      </c>
      <c r="N139" s="211" t="s">
        <v>45</v>
      </c>
      <c r="O139" s="43"/>
      <c r="P139" s="212">
        <f>O139*H139</f>
        <v>0</v>
      </c>
      <c r="Q139" s="212">
        <v>0</v>
      </c>
      <c r="R139" s="212">
        <f>Q139*H139</f>
        <v>0</v>
      </c>
      <c r="S139" s="212">
        <v>0</v>
      </c>
      <c r="T139" s="213">
        <f>S139*H139</f>
        <v>0</v>
      </c>
      <c r="AR139" s="25" t="s">
        <v>375</v>
      </c>
      <c r="AT139" s="25" t="s">
        <v>311</v>
      </c>
      <c r="AU139" s="25" t="s">
        <v>82</v>
      </c>
      <c r="AY139" s="25" t="s">
        <v>308</v>
      </c>
      <c r="BE139" s="214">
        <f>IF(N139="základní",J139,0)</f>
        <v>0</v>
      </c>
      <c r="BF139" s="214">
        <f>IF(N139="snížená",J139,0)</f>
        <v>0</v>
      </c>
      <c r="BG139" s="214">
        <f>IF(N139="zákl. přenesená",J139,0)</f>
        <v>0</v>
      </c>
      <c r="BH139" s="214">
        <f>IF(N139="sníž. přenesená",J139,0)</f>
        <v>0</v>
      </c>
      <c r="BI139" s="214">
        <f>IF(N139="nulová",J139,0)</f>
        <v>0</v>
      </c>
      <c r="BJ139" s="25" t="s">
        <v>82</v>
      </c>
      <c r="BK139" s="214">
        <f>ROUND(I139*H139,2)</f>
        <v>0</v>
      </c>
      <c r="BL139" s="25" t="s">
        <v>375</v>
      </c>
      <c r="BM139" s="25" t="s">
        <v>702</v>
      </c>
    </row>
    <row r="140" spans="2:65" s="1" customFormat="1" ht="40.5">
      <c r="B140" s="42"/>
      <c r="C140" s="64"/>
      <c r="D140" s="246" t="s">
        <v>1656</v>
      </c>
      <c r="E140" s="64"/>
      <c r="F140" s="290" t="s">
        <v>5379</v>
      </c>
      <c r="G140" s="64"/>
      <c r="H140" s="64"/>
      <c r="I140" s="173"/>
      <c r="J140" s="64"/>
      <c r="K140" s="64"/>
      <c r="L140" s="62"/>
      <c r="M140" s="291"/>
      <c r="N140" s="43"/>
      <c r="O140" s="43"/>
      <c r="P140" s="43"/>
      <c r="Q140" s="43"/>
      <c r="R140" s="43"/>
      <c r="S140" s="43"/>
      <c r="T140" s="79"/>
      <c r="AT140" s="25" t="s">
        <v>1656</v>
      </c>
      <c r="AU140" s="25" t="s">
        <v>82</v>
      </c>
    </row>
    <row r="141" spans="2:65" s="1" customFormat="1" ht="31.5" customHeight="1">
      <c r="B141" s="42"/>
      <c r="C141" s="203" t="s">
        <v>420</v>
      </c>
      <c r="D141" s="203" t="s">
        <v>311</v>
      </c>
      <c r="E141" s="204" t="s">
        <v>5422</v>
      </c>
      <c r="F141" s="205" t="s">
        <v>5423</v>
      </c>
      <c r="G141" s="206" t="s">
        <v>5275</v>
      </c>
      <c r="H141" s="207">
        <v>3</v>
      </c>
      <c r="I141" s="208"/>
      <c r="J141" s="209">
        <f>ROUND(I141*H141,2)</f>
        <v>0</v>
      </c>
      <c r="K141" s="205" t="s">
        <v>21</v>
      </c>
      <c r="L141" s="62"/>
      <c r="M141" s="210" t="s">
        <v>21</v>
      </c>
      <c r="N141" s="211" t="s">
        <v>45</v>
      </c>
      <c r="O141" s="43"/>
      <c r="P141" s="212">
        <f>O141*H141</f>
        <v>0</v>
      </c>
      <c r="Q141" s="212">
        <v>0</v>
      </c>
      <c r="R141" s="212">
        <f>Q141*H141</f>
        <v>0</v>
      </c>
      <c r="S141" s="212">
        <v>0</v>
      </c>
      <c r="T141" s="213">
        <f>S141*H141</f>
        <v>0</v>
      </c>
      <c r="AR141" s="25" t="s">
        <v>375</v>
      </c>
      <c r="AT141" s="25" t="s">
        <v>311</v>
      </c>
      <c r="AU141" s="25" t="s">
        <v>82</v>
      </c>
      <c r="AY141" s="25" t="s">
        <v>308</v>
      </c>
      <c r="BE141" s="214">
        <f>IF(N141="základní",J141,0)</f>
        <v>0</v>
      </c>
      <c r="BF141" s="214">
        <f>IF(N141="snížená",J141,0)</f>
        <v>0</v>
      </c>
      <c r="BG141" s="214">
        <f>IF(N141="zákl. přenesená",J141,0)</f>
        <v>0</v>
      </c>
      <c r="BH141" s="214">
        <f>IF(N141="sníž. přenesená",J141,0)</f>
        <v>0</v>
      </c>
      <c r="BI141" s="214">
        <f>IF(N141="nulová",J141,0)</f>
        <v>0</v>
      </c>
      <c r="BJ141" s="25" t="s">
        <v>82</v>
      </c>
      <c r="BK141" s="214">
        <f>ROUND(I141*H141,2)</f>
        <v>0</v>
      </c>
      <c r="BL141" s="25" t="s">
        <v>375</v>
      </c>
      <c r="BM141" s="25" t="s">
        <v>710</v>
      </c>
    </row>
    <row r="142" spans="2:65" s="1" customFormat="1" ht="40.5">
      <c r="B142" s="42"/>
      <c r="C142" s="64"/>
      <c r="D142" s="246" t="s">
        <v>1656</v>
      </c>
      <c r="E142" s="64"/>
      <c r="F142" s="290" t="s">
        <v>5379</v>
      </c>
      <c r="G142" s="64"/>
      <c r="H142" s="64"/>
      <c r="I142" s="173"/>
      <c r="J142" s="64"/>
      <c r="K142" s="64"/>
      <c r="L142" s="62"/>
      <c r="M142" s="291"/>
      <c r="N142" s="43"/>
      <c r="O142" s="43"/>
      <c r="P142" s="43"/>
      <c r="Q142" s="43"/>
      <c r="R142" s="43"/>
      <c r="S142" s="43"/>
      <c r="T142" s="79"/>
      <c r="AT142" s="25" t="s">
        <v>1656</v>
      </c>
      <c r="AU142" s="25" t="s">
        <v>82</v>
      </c>
    </row>
    <row r="143" spans="2:65" s="1" customFormat="1" ht="31.5" customHeight="1">
      <c r="B143" s="42"/>
      <c r="C143" s="203" t="s">
        <v>593</v>
      </c>
      <c r="D143" s="203" t="s">
        <v>311</v>
      </c>
      <c r="E143" s="204" t="s">
        <v>5424</v>
      </c>
      <c r="F143" s="205" t="s">
        <v>5425</v>
      </c>
      <c r="G143" s="206" t="s">
        <v>5275</v>
      </c>
      <c r="H143" s="207">
        <v>16</v>
      </c>
      <c r="I143" s="208"/>
      <c r="J143" s="209">
        <f>ROUND(I143*H143,2)</f>
        <v>0</v>
      </c>
      <c r="K143" s="205" t="s">
        <v>21</v>
      </c>
      <c r="L143" s="62"/>
      <c r="M143" s="210" t="s">
        <v>21</v>
      </c>
      <c r="N143" s="211" t="s">
        <v>45</v>
      </c>
      <c r="O143" s="43"/>
      <c r="P143" s="212">
        <f>O143*H143</f>
        <v>0</v>
      </c>
      <c r="Q143" s="212">
        <v>0</v>
      </c>
      <c r="R143" s="212">
        <f>Q143*H143</f>
        <v>0</v>
      </c>
      <c r="S143" s="212">
        <v>0</v>
      </c>
      <c r="T143" s="213">
        <f>S143*H143</f>
        <v>0</v>
      </c>
      <c r="AR143" s="25" t="s">
        <v>375</v>
      </c>
      <c r="AT143" s="25" t="s">
        <v>311</v>
      </c>
      <c r="AU143" s="25" t="s">
        <v>82</v>
      </c>
      <c r="AY143" s="25" t="s">
        <v>308</v>
      </c>
      <c r="BE143" s="214">
        <f>IF(N143="základní",J143,0)</f>
        <v>0</v>
      </c>
      <c r="BF143" s="214">
        <f>IF(N143="snížená",J143,0)</f>
        <v>0</v>
      </c>
      <c r="BG143" s="214">
        <f>IF(N143="zákl. přenesená",J143,0)</f>
        <v>0</v>
      </c>
      <c r="BH143" s="214">
        <f>IF(N143="sníž. přenesená",J143,0)</f>
        <v>0</v>
      </c>
      <c r="BI143" s="214">
        <f>IF(N143="nulová",J143,0)</f>
        <v>0</v>
      </c>
      <c r="BJ143" s="25" t="s">
        <v>82</v>
      </c>
      <c r="BK143" s="214">
        <f>ROUND(I143*H143,2)</f>
        <v>0</v>
      </c>
      <c r="BL143" s="25" t="s">
        <v>375</v>
      </c>
      <c r="BM143" s="25" t="s">
        <v>721</v>
      </c>
    </row>
    <row r="144" spans="2:65" s="1" customFormat="1" ht="40.5">
      <c r="B144" s="42"/>
      <c r="C144" s="64"/>
      <c r="D144" s="246" t="s">
        <v>1656</v>
      </c>
      <c r="E144" s="64"/>
      <c r="F144" s="290" t="s">
        <v>5379</v>
      </c>
      <c r="G144" s="64"/>
      <c r="H144" s="64"/>
      <c r="I144" s="173"/>
      <c r="J144" s="64"/>
      <c r="K144" s="64"/>
      <c r="L144" s="62"/>
      <c r="M144" s="291"/>
      <c r="N144" s="43"/>
      <c r="O144" s="43"/>
      <c r="P144" s="43"/>
      <c r="Q144" s="43"/>
      <c r="R144" s="43"/>
      <c r="S144" s="43"/>
      <c r="T144" s="79"/>
      <c r="AT144" s="25" t="s">
        <v>1656</v>
      </c>
      <c r="AU144" s="25" t="s">
        <v>82</v>
      </c>
    </row>
    <row r="145" spans="2:65" s="1" customFormat="1" ht="44.25" customHeight="1">
      <c r="B145" s="42"/>
      <c r="C145" s="203" t="s">
        <v>598</v>
      </c>
      <c r="D145" s="203" t="s">
        <v>311</v>
      </c>
      <c r="E145" s="204" t="s">
        <v>5426</v>
      </c>
      <c r="F145" s="205" t="s">
        <v>5427</v>
      </c>
      <c r="G145" s="206" t="s">
        <v>5275</v>
      </c>
      <c r="H145" s="207">
        <v>6</v>
      </c>
      <c r="I145" s="208"/>
      <c r="J145" s="209">
        <f>ROUND(I145*H145,2)</f>
        <v>0</v>
      </c>
      <c r="K145" s="205" t="s">
        <v>21</v>
      </c>
      <c r="L145" s="62"/>
      <c r="M145" s="210" t="s">
        <v>21</v>
      </c>
      <c r="N145" s="211" t="s">
        <v>45</v>
      </c>
      <c r="O145" s="43"/>
      <c r="P145" s="212">
        <f>O145*H145</f>
        <v>0</v>
      </c>
      <c r="Q145" s="212">
        <v>0</v>
      </c>
      <c r="R145" s="212">
        <f>Q145*H145</f>
        <v>0</v>
      </c>
      <c r="S145" s="212">
        <v>0</v>
      </c>
      <c r="T145" s="213">
        <f>S145*H145</f>
        <v>0</v>
      </c>
      <c r="AR145" s="25" t="s">
        <v>375</v>
      </c>
      <c r="AT145" s="25" t="s">
        <v>311</v>
      </c>
      <c r="AU145" s="25" t="s">
        <v>82</v>
      </c>
      <c r="AY145" s="25" t="s">
        <v>308</v>
      </c>
      <c r="BE145" s="214">
        <f>IF(N145="základní",J145,0)</f>
        <v>0</v>
      </c>
      <c r="BF145" s="214">
        <f>IF(N145="snížená",J145,0)</f>
        <v>0</v>
      </c>
      <c r="BG145" s="214">
        <f>IF(N145="zákl. přenesená",J145,0)</f>
        <v>0</v>
      </c>
      <c r="BH145" s="214">
        <f>IF(N145="sníž. přenesená",J145,0)</f>
        <v>0</v>
      </c>
      <c r="BI145" s="214">
        <f>IF(N145="nulová",J145,0)</f>
        <v>0</v>
      </c>
      <c r="BJ145" s="25" t="s">
        <v>82</v>
      </c>
      <c r="BK145" s="214">
        <f>ROUND(I145*H145,2)</f>
        <v>0</v>
      </c>
      <c r="BL145" s="25" t="s">
        <v>375</v>
      </c>
      <c r="BM145" s="25" t="s">
        <v>730</v>
      </c>
    </row>
    <row r="146" spans="2:65" s="1" customFormat="1" ht="40.5">
      <c r="B146" s="42"/>
      <c r="C146" s="64"/>
      <c r="D146" s="246" t="s">
        <v>1656</v>
      </c>
      <c r="E146" s="64"/>
      <c r="F146" s="290" t="s">
        <v>5379</v>
      </c>
      <c r="G146" s="64"/>
      <c r="H146" s="64"/>
      <c r="I146" s="173"/>
      <c r="J146" s="64"/>
      <c r="K146" s="64"/>
      <c r="L146" s="62"/>
      <c r="M146" s="291"/>
      <c r="N146" s="43"/>
      <c r="O146" s="43"/>
      <c r="P146" s="43"/>
      <c r="Q146" s="43"/>
      <c r="R146" s="43"/>
      <c r="S146" s="43"/>
      <c r="T146" s="79"/>
      <c r="AT146" s="25" t="s">
        <v>1656</v>
      </c>
      <c r="AU146" s="25" t="s">
        <v>82</v>
      </c>
    </row>
    <row r="147" spans="2:65" s="1" customFormat="1" ht="31.5" customHeight="1">
      <c r="B147" s="42"/>
      <c r="C147" s="203" t="s">
        <v>603</v>
      </c>
      <c r="D147" s="203" t="s">
        <v>311</v>
      </c>
      <c r="E147" s="204" t="s">
        <v>5428</v>
      </c>
      <c r="F147" s="205" t="s">
        <v>5425</v>
      </c>
      <c r="G147" s="206" t="s">
        <v>5275</v>
      </c>
      <c r="H147" s="207">
        <v>5</v>
      </c>
      <c r="I147" s="208"/>
      <c r="J147" s="209">
        <f>ROUND(I147*H147,2)</f>
        <v>0</v>
      </c>
      <c r="K147" s="205" t="s">
        <v>21</v>
      </c>
      <c r="L147" s="62"/>
      <c r="M147" s="210" t="s">
        <v>21</v>
      </c>
      <c r="N147" s="211" t="s">
        <v>45</v>
      </c>
      <c r="O147" s="43"/>
      <c r="P147" s="212">
        <f>O147*H147</f>
        <v>0</v>
      </c>
      <c r="Q147" s="212">
        <v>0</v>
      </c>
      <c r="R147" s="212">
        <f>Q147*H147</f>
        <v>0</v>
      </c>
      <c r="S147" s="212">
        <v>0</v>
      </c>
      <c r="T147" s="213">
        <f>S147*H147</f>
        <v>0</v>
      </c>
      <c r="AR147" s="25" t="s">
        <v>375</v>
      </c>
      <c r="AT147" s="25" t="s">
        <v>311</v>
      </c>
      <c r="AU147" s="25" t="s">
        <v>82</v>
      </c>
      <c r="AY147" s="25" t="s">
        <v>308</v>
      </c>
      <c r="BE147" s="214">
        <f>IF(N147="základní",J147,0)</f>
        <v>0</v>
      </c>
      <c r="BF147" s="214">
        <f>IF(N147="snížená",J147,0)</f>
        <v>0</v>
      </c>
      <c r="BG147" s="214">
        <f>IF(N147="zákl. přenesená",J147,0)</f>
        <v>0</v>
      </c>
      <c r="BH147" s="214">
        <f>IF(N147="sníž. přenesená",J147,0)</f>
        <v>0</v>
      </c>
      <c r="BI147" s="214">
        <f>IF(N147="nulová",J147,0)</f>
        <v>0</v>
      </c>
      <c r="BJ147" s="25" t="s">
        <v>82</v>
      </c>
      <c r="BK147" s="214">
        <f>ROUND(I147*H147,2)</f>
        <v>0</v>
      </c>
      <c r="BL147" s="25" t="s">
        <v>375</v>
      </c>
      <c r="BM147" s="25" t="s">
        <v>740</v>
      </c>
    </row>
    <row r="148" spans="2:65" s="1" customFormat="1" ht="40.5">
      <c r="B148" s="42"/>
      <c r="C148" s="64"/>
      <c r="D148" s="246" t="s">
        <v>1656</v>
      </c>
      <c r="E148" s="64"/>
      <c r="F148" s="290" t="s">
        <v>5379</v>
      </c>
      <c r="G148" s="64"/>
      <c r="H148" s="64"/>
      <c r="I148" s="173"/>
      <c r="J148" s="64"/>
      <c r="K148" s="64"/>
      <c r="L148" s="62"/>
      <c r="M148" s="291"/>
      <c r="N148" s="43"/>
      <c r="O148" s="43"/>
      <c r="P148" s="43"/>
      <c r="Q148" s="43"/>
      <c r="R148" s="43"/>
      <c r="S148" s="43"/>
      <c r="T148" s="79"/>
      <c r="AT148" s="25" t="s">
        <v>1656</v>
      </c>
      <c r="AU148" s="25" t="s">
        <v>82</v>
      </c>
    </row>
    <row r="149" spans="2:65" s="1" customFormat="1" ht="44.25" customHeight="1">
      <c r="B149" s="42"/>
      <c r="C149" s="203" t="s">
        <v>608</v>
      </c>
      <c r="D149" s="203" t="s">
        <v>311</v>
      </c>
      <c r="E149" s="204" t="s">
        <v>5429</v>
      </c>
      <c r="F149" s="205" t="s">
        <v>5430</v>
      </c>
      <c r="G149" s="206" t="s">
        <v>5275</v>
      </c>
      <c r="H149" s="207">
        <v>1</v>
      </c>
      <c r="I149" s="208"/>
      <c r="J149" s="209">
        <f>ROUND(I149*H149,2)</f>
        <v>0</v>
      </c>
      <c r="K149" s="205" t="s">
        <v>21</v>
      </c>
      <c r="L149" s="62"/>
      <c r="M149" s="210" t="s">
        <v>21</v>
      </c>
      <c r="N149" s="211" t="s">
        <v>45</v>
      </c>
      <c r="O149" s="43"/>
      <c r="P149" s="212">
        <f>O149*H149</f>
        <v>0</v>
      </c>
      <c r="Q149" s="212">
        <v>0</v>
      </c>
      <c r="R149" s="212">
        <f>Q149*H149</f>
        <v>0</v>
      </c>
      <c r="S149" s="212">
        <v>0</v>
      </c>
      <c r="T149" s="213">
        <f>S149*H149</f>
        <v>0</v>
      </c>
      <c r="AR149" s="25" t="s">
        <v>375</v>
      </c>
      <c r="AT149" s="25" t="s">
        <v>311</v>
      </c>
      <c r="AU149" s="25" t="s">
        <v>82</v>
      </c>
      <c r="AY149" s="25" t="s">
        <v>308</v>
      </c>
      <c r="BE149" s="214">
        <f>IF(N149="základní",J149,0)</f>
        <v>0</v>
      </c>
      <c r="BF149" s="214">
        <f>IF(N149="snížená",J149,0)</f>
        <v>0</v>
      </c>
      <c r="BG149" s="214">
        <f>IF(N149="zákl. přenesená",J149,0)</f>
        <v>0</v>
      </c>
      <c r="BH149" s="214">
        <f>IF(N149="sníž. přenesená",J149,0)</f>
        <v>0</v>
      </c>
      <c r="BI149" s="214">
        <f>IF(N149="nulová",J149,0)</f>
        <v>0</v>
      </c>
      <c r="BJ149" s="25" t="s">
        <v>82</v>
      </c>
      <c r="BK149" s="214">
        <f>ROUND(I149*H149,2)</f>
        <v>0</v>
      </c>
      <c r="BL149" s="25" t="s">
        <v>375</v>
      </c>
      <c r="BM149" s="25" t="s">
        <v>750</v>
      </c>
    </row>
    <row r="150" spans="2:65" s="1" customFormat="1" ht="40.5">
      <c r="B150" s="42"/>
      <c r="C150" s="64"/>
      <c r="D150" s="246" t="s">
        <v>1656</v>
      </c>
      <c r="E150" s="64"/>
      <c r="F150" s="290" t="s">
        <v>5379</v>
      </c>
      <c r="G150" s="64"/>
      <c r="H150" s="64"/>
      <c r="I150" s="173"/>
      <c r="J150" s="64"/>
      <c r="K150" s="64"/>
      <c r="L150" s="62"/>
      <c r="M150" s="291"/>
      <c r="N150" s="43"/>
      <c r="O150" s="43"/>
      <c r="P150" s="43"/>
      <c r="Q150" s="43"/>
      <c r="R150" s="43"/>
      <c r="S150" s="43"/>
      <c r="T150" s="79"/>
      <c r="AT150" s="25" t="s">
        <v>1656</v>
      </c>
      <c r="AU150" s="25" t="s">
        <v>82</v>
      </c>
    </row>
    <row r="151" spans="2:65" s="1" customFormat="1" ht="44.25" customHeight="1">
      <c r="B151" s="42"/>
      <c r="C151" s="203" t="s">
        <v>613</v>
      </c>
      <c r="D151" s="203" t="s">
        <v>311</v>
      </c>
      <c r="E151" s="204" t="s">
        <v>5431</v>
      </c>
      <c r="F151" s="205" t="s">
        <v>5432</v>
      </c>
      <c r="G151" s="206" t="s">
        <v>5275</v>
      </c>
      <c r="H151" s="207">
        <v>2</v>
      </c>
      <c r="I151" s="208"/>
      <c r="J151" s="209">
        <f>ROUND(I151*H151,2)</f>
        <v>0</v>
      </c>
      <c r="K151" s="205" t="s">
        <v>21</v>
      </c>
      <c r="L151" s="62"/>
      <c r="M151" s="210" t="s">
        <v>21</v>
      </c>
      <c r="N151" s="211" t="s">
        <v>45</v>
      </c>
      <c r="O151" s="43"/>
      <c r="P151" s="212">
        <f>O151*H151</f>
        <v>0</v>
      </c>
      <c r="Q151" s="212">
        <v>0</v>
      </c>
      <c r="R151" s="212">
        <f>Q151*H151</f>
        <v>0</v>
      </c>
      <c r="S151" s="212">
        <v>0</v>
      </c>
      <c r="T151" s="213">
        <f>S151*H151</f>
        <v>0</v>
      </c>
      <c r="AR151" s="25" t="s">
        <v>375</v>
      </c>
      <c r="AT151" s="25" t="s">
        <v>311</v>
      </c>
      <c r="AU151" s="25" t="s">
        <v>82</v>
      </c>
      <c r="AY151" s="25" t="s">
        <v>308</v>
      </c>
      <c r="BE151" s="214">
        <f>IF(N151="základní",J151,0)</f>
        <v>0</v>
      </c>
      <c r="BF151" s="214">
        <f>IF(N151="snížená",J151,0)</f>
        <v>0</v>
      </c>
      <c r="BG151" s="214">
        <f>IF(N151="zákl. přenesená",J151,0)</f>
        <v>0</v>
      </c>
      <c r="BH151" s="214">
        <f>IF(N151="sníž. přenesená",J151,0)</f>
        <v>0</v>
      </c>
      <c r="BI151" s="214">
        <f>IF(N151="nulová",J151,0)</f>
        <v>0</v>
      </c>
      <c r="BJ151" s="25" t="s">
        <v>82</v>
      </c>
      <c r="BK151" s="214">
        <f>ROUND(I151*H151,2)</f>
        <v>0</v>
      </c>
      <c r="BL151" s="25" t="s">
        <v>375</v>
      </c>
      <c r="BM151" s="25" t="s">
        <v>1248</v>
      </c>
    </row>
    <row r="152" spans="2:65" s="1" customFormat="1" ht="40.5">
      <c r="B152" s="42"/>
      <c r="C152" s="64"/>
      <c r="D152" s="246" t="s">
        <v>1656</v>
      </c>
      <c r="E152" s="64"/>
      <c r="F152" s="290" t="s">
        <v>5379</v>
      </c>
      <c r="G152" s="64"/>
      <c r="H152" s="64"/>
      <c r="I152" s="173"/>
      <c r="J152" s="64"/>
      <c r="K152" s="64"/>
      <c r="L152" s="62"/>
      <c r="M152" s="291"/>
      <c r="N152" s="43"/>
      <c r="O152" s="43"/>
      <c r="P152" s="43"/>
      <c r="Q152" s="43"/>
      <c r="R152" s="43"/>
      <c r="S152" s="43"/>
      <c r="T152" s="79"/>
      <c r="AT152" s="25" t="s">
        <v>1656</v>
      </c>
      <c r="AU152" s="25" t="s">
        <v>82</v>
      </c>
    </row>
    <row r="153" spans="2:65" s="1" customFormat="1" ht="44.25" customHeight="1">
      <c r="B153" s="42"/>
      <c r="C153" s="203" t="s">
        <v>619</v>
      </c>
      <c r="D153" s="203" t="s">
        <v>311</v>
      </c>
      <c r="E153" s="204" t="s">
        <v>5433</v>
      </c>
      <c r="F153" s="205" t="s">
        <v>5434</v>
      </c>
      <c r="G153" s="206" t="s">
        <v>5275</v>
      </c>
      <c r="H153" s="207">
        <v>29</v>
      </c>
      <c r="I153" s="208"/>
      <c r="J153" s="209">
        <f>ROUND(I153*H153,2)</f>
        <v>0</v>
      </c>
      <c r="K153" s="205" t="s">
        <v>21</v>
      </c>
      <c r="L153" s="62"/>
      <c r="M153" s="210" t="s">
        <v>21</v>
      </c>
      <c r="N153" s="211" t="s">
        <v>45</v>
      </c>
      <c r="O153" s="43"/>
      <c r="P153" s="212">
        <f>O153*H153</f>
        <v>0</v>
      </c>
      <c r="Q153" s="212">
        <v>0</v>
      </c>
      <c r="R153" s="212">
        <f>Q153*H153</f>
        <v>0</v>
      </c>
      <c r="S153" s="212">
        <v>0</v>
      </c>
      <c r="T153" s="213">
        <f>S153*H153</f>
        <v>0</v>
      </c>
      <c r="AR153" s="25" t="s">
        <v>375</v>
      </c>
      <c r="AT153" s="25" t="s">
        <v>311</v>
      </c>
      <c r="AU153" s="25" t="s">
        <v>82</v>
      </c>
      <c r="AY153" s="25" t="s">
        <v>308</v>
      </c>
      <c r="BE153" s="214">
        <f>IF(N153="základní",J153,0)</f>
        <v>0</v>
      </c>
      <c r="BF153" s="214">
        <f>IF(N153="snížená",J153,0)</f>
        <v>0</v>
      </c>
      <c r="BG153" s="214">
        <f>IF(N153="zákl. přenesená",J153,0)</f>
        <v>0</v>
      </c>
      <c r="BH153" s="214">
        <f>IF(N153="sníž. přenesená",J153,0)</f>
        <v>0</v>
      </c>
      <c r="BI153" s="214">
        <f>IF(N153="nulová",J153,0)</f>
        <v>0</v>
      </c>
      <c r="BJ153" s="25" t="s">
        <v>82</v>
      </c>
      <c r="BK153" s="214">
        <f>ROUND(I153*H153,2)</f>
        <v>0</v>
      </c>
      <c r="BL153" s="25" t="s">
        <v>375</v>
      </c>
      <c r="BM153" s="25" t="s">
        <v>570</v>
      </c>
    </row>
    <row r="154" spans="2:65" s="1" customFormat="1" ht="40.5">
      <c r="B154" s="42"/>
      <c r="C154" s="64"/>
      <c r="D154" s="246" t="s">
        <v>1656</v>
      </c>
      <c r="E154" s="64"/>
      <c r="F154" s="290" t="s">
        <v>5379</v>
      </c>
      <c r="G154" s="64"/>
      <c r="H154" s="64"/>
      <c r="I154" s="173"/>
      <c r="J154" s="64"/>
      <c r="K154" s="64"/>
      <c r="L154" s="62"/>
      <c r="M154" s="291"/>
      <c r="N154" s="43"/>
      <c r="O154" s="43"/>
      <c r="P154" s="43"/>
      <c r="Q154" s="43"/>
      <c r="R154" s="43"/>
      <c r="S154" s="43"/>
      <c r="T154" s="79"/>
      <c r="AT154" s="25" t="s">
        <v>1656</v>
      </c>
      <c r="AU154" s="25" t="s">
        <v>82</v>
      </c>
    </row>
    <row r="155" spans="2:65" s="1" customFormat="1" ht="44.25" customHeight="1">
      <c r="B155" s="42"/>
      <c r="C155" s="203" t="s">
        <v>624</v>
      </c>
      <c r="D155" s="203" t="s">
        <v>311</v>
      </c>
      <c r="E155" s="204" t="s">
        <v>5435</v>
      </c>
      <c r="F155" s="205" t="s">
        <v>5436</v>
      </c>
      <c r="G155" s="206" t="s">
        <v>5275</v>
      </c>
      <c r="H155" s="207">
        <v>1</v>
      </c>
      <c r="I155" s="208"/>
      <c r="J155" s="209">
        <f>ROUND(I155*H155,2)</f>
        <v>0</v>
      </c>
      <c r="K155" s="205" t="s">
        <v>21</v>
      </c>
      <c r="L155" s="62"/>
      <c r="M155" s="210" t="s">
        <v>21</v>
      </c>
      <c r="N155" s="211" t="s">
        <v>45</v>
      </c>
      <c r="O155" s="43"/>
      <c r="P155" s="212">
        <f>O155*H155</f>
        <v>0</v>
      </c>
      <c r="Q155" s="212">
        <v>0</v>
      </c>
      <c r="R155" s="212">
        <f>Q155*H155</f>
        <v>0</v>
      </c>
      <c r="S155" s="212">
        <v>0</v>
      </c>
      <c r="T155" s="213">
        <f>S155*H155</f>
        <v>0</v>
      </c>
      <c r="AR155" s="25" t="s">
        <v>375</v>
      </c>
      <c r="AT155" s="25" t="s">
        <v>311</v>
      </c>
      <c r="AU155" s="25" t="s">
        <v>82</v>
      </c>
      <c r="AY155" s="25" t="s">
        <v>308</v>
      </c>
      <c r="BE155" s="214">
        <f>IF(N155="základní",J155,0)</f>
        <v>0</v>
      </c>
      <c r="BF155" s="214">
        <f>IF(N155="snížená",J155,0)</f>
        <v>0</v>
      </c>
      <c r="BG155" s="214">
        <f>IF(N155="zákl. přenesená",J155,0)</f>
        <v>0</v>
      </c>
      <c r="BH155" s="214">
        <f>IF(N155="sníž. přenesená",J155,0)</f>
        <v>0</v>
      </c>
      <c r="BI155" s="214">
        <f>IF(N155="nulová",J155,0)</f>
        <v>0</v>
      </c>
      <c r="BJ155" s="25" t="s">
        <v>82</v>
      </c>
      <c r="BK155" s="214">
        <f>ROUND(I155*H155,2)</f>
        <v>0</v>
      </c>
      <c r="BL155" s="25" t="s">
        <v>375</v>
      </c>
      <c r="BM155" s="25" t="s">
        <v>2042</v>
      </c>
    </row>
    <row r="156" spans="2:65" s="1" customFormat="1" ht="40.5">
      <c r="B156" s="42"/>
      <c r="C156" s="64"/>
      <c r="D156" s="246" t="s">
        <v>1656</v>
      </c>
      <c r="E156" s="64"/>
      <c r="F156" s="290" t="s">
        <v>5379</v>
      </c>
      <c r="G156" s="64"/>
      <c r="H156" s="64"/>
      <c r="I156" s="173"/>
      <c r="J156" s="64"/>
      <c r="K156" s="64"/>
      <c r="L156" s="62"/>
      <c r="M156" s="291"/>
      <c r="N156" s="43"/>
      <c r="O156" s="43"/>
      <c r="P156" s="43"/>
      <c r="Q156" s="43"/>
      <c r="R156" s="43"/>
      <c r="S156" s="43"/>
      <c r="T156" s="79"/>
      <c r="AT156" s="25" t="s">
        <v>1656</v>
      </c>
      <c r="AU156" s="25" t="s">
        <v>82</v>
      </c>
    </row>
    <row r="157" spans="2:65" s="1" customFormat="1" ht="44.25" customHeight="1">
      <c r="B157" s="42"/>
      <c r="C157" s="203" t="s">
        <v>632</v>
      </c>
      <c r="D157" s="203" t="s">
        <v>311</v>
      </c>
      <c r="E157" s="204" t="s">
        <v>5437</v>
      </c>
      <c r="F157" s="205" t="s">
        <v>5438</v>
      </c>
      <c r="G157" s="206" t="s">
        <v>5275</v>
      </c>
      <c r="H157" s="207">
        <v>8</v>
      </c>
      <c r="I157" s="208"/>
      <c r="J157" s="209">
        <f>ROUND(I157*H157,2)</f>
        <v>0</v>
      </c>
      <c r="K157" s="205" t="s">
        <v>21</v>
      </c>
      <c r="L157" s="62"/>
      <c r="M157" s="210" t="s">
        <v>21</v>
      </c>
      <c r="N157" s="211" t="s">
        <v>45</v>
      </c>
      <c r="O157" s="43"/>
      <c r="P157" s="212">
        <f>O157*H157</f>
        <v>0</v>
      </c>
      <c r="Q157" s="212">
        <v>0</v>
      </c>
      <c r="R157" s="212">
        <f>Q157*H157</f>
        <v>0</v>
      </c>
      <c r="S157" s="212">
        <v>0</v>
      </c>
      <c r="T157" s="213">
        <f>S157*H157</f>
        <v>0</v>
      </c>
      <c r="AR157" s="25" t="s">
        <v>375</v>
      </c>
      <c r="AT157" s="25" t="s">
        <v>311</v>
      </c>
      <c r="AU157" s="25" t="s">
        <v>82</v>
      </c>
      <c r="AY157" s="25" t="s">
        <v>308</v>
      </c>
      <c r="BE157" s="214">
        <f>IF(N157="základní",J157,0)</f>
        <v>0</v>
      </c>
      <c r="BF157" s="214">
        <f>IF(N157="snížená",J157,0)</f>
        <v>0</v>
      </c>
      <c r="BG157" s="214">
        <f>IF(N157="zákl. přenesená",J157,0)</f>
        <v>0</v>
      </c>
      <c r="BH157" s="214">
        <f>IF(N157="sníž. přenesená",J157,0)</f>
        <v>0</v>
      </c>
      <c r="BI157" s="214">
        <f>IF(N157="nulová",J157,0)</f>
        <v>0</v>
      </c>
      <c r="BJ157" s="25" t="s">
        <v>82</v>
      </c>
      <c r="BK157" s="214">
        <f>ROUND(I157*H157,2)</f>
        <v>0</v>
      </c>
      <c r="BL157" s="25" t="s">
        <v>375</v>
      </c>
      <c r="BM157" s="25" t="s">
        <v>2048</v>
      </c>
    </row>
    <row r="158" spans="2:65" s="1" customFormat="1" ht="40.5">
      <c r="B158" s="42"/>
      <c r="C158" s="64"/>
      <c r="D158" s="246" t="s">
        <v>1656</v>
      </c>
      <c r="E158" s="64"/>
      <c r="F158" s="290" t="s">
        <v>5379</v>
      </c>
      <c r="G158" s="64"/>
      <c r="H158" s="64"/>
      <c r="I158" s="173"/>
      <c r="J158" s="64"/>
      <c r="K158" s="64"/>
      <c r="L158" s="62"/>
      <c r="M158" s="291"/>
      <c r="N158" s="43"/>
      <c r="O158" s="43"/>
      <c r="P158" s="43"/>
      <c r="Q158" s="43"/>
      <c r="R158" s="43"/>
      <c r="S158" s="43"/>
      <c r="T158" s="79"/>
      <c r="AT158" s="25" t="s">
        <v>1656</v>
      </c>
      <c r="AU158" s="25" t="s">
        <v>82</v>
      </c>
    </row>
    <row r="159" spans="2:65" s="1" customFormat="1" ht="31.5" customHeight="1">
      <c r="B159" s="42"/>
      <c r="C159" s="203" t="s">
        <v>638</v>
      </c>
      <c r="D159" s="203" t="s">
        <v>311</v>
      </c>
      <c r="E159" s="204" t="s">
        <v>5439</v>
      </c>
      <c r="F159" s="205" t="s">
        <v>5414</v>
      </c>
      <c r="G159" s="206" t="s">
        <v>5275</v>
      </c>
      <c r="H159" s="207">
        <v>1</v>
      </c>
      <c r="I159" s="208"/>
      <c r="J159" s="209">
        <f>ROUND(I159*H159,2)</f>
        <v>0</v>
      </c>
      <c r="K159" s="205" t="s">
        <v>21</v>
      </c>
      <c r="L159" s="62"/>
      <c r="M159" s="210" t="s">
        <v>21</v>
      </c>
      <c r="N159" s="211" t="s">
        <v>45</v>
      </c>
      <c r="O159" s="43"/>
      <c r="P159" s="212">
        <f>O159*H159</f>
        <v>0</v>
      </c>
      <c r="Q159" s="212">
        <v>0</v>
      </c>
      <c r="R159" s="212">
        <f>Q159*H159</f>
        <v>0</v>
      </c>
      <c r="S159" s="212">
        <v>0</v>
      </c>
      <c r="T159" s="213">
        <f>S159*H159</f>
        <v>0</v>
      </c>
      <c r="AR159" s="25" t="s">
        <v>375</v>
      </c>
      <c r="AT159" s="25" t="s">
        <v>311</v>
      </c>
      <c r="AU159" s="25" t="s">
        <v>82</v>
      </c>
      <c r="AY159" s="25" t="s">
        <v>308</v>
      </c>
      <c r="BE159" s="214">
        <f>IF(N159="základní",J159,0)</f>
        <v>0</v>
      </c>
      <c r="BF159" s="214">
        <f>IF(N159="snížená",J159,0)</f>
        <v>0</v>
      </c>
      <c r="BG159" s="214">
        <f>IF(N159="zákl. přenesená",J159,0)</f>
        <v>0</v>
      </c>
      <c r="BH159" s="214">
        <f>IF(N159="sníž. přenesená",J159,0)</f>
        <v>0</v>
      </c>
      <c r="BI159" s="214">
        <f>IF(N159="nulová",J159,0)</f>
        <v>0</v>
      </c>
      <c r="BJ159" s="25" t="s">
        <v>82</v>
      </c>
      <c r="BK159" s="214">
        <f>ROUND(I159*H159,2)</f>
        <v>0</v>
      </c>
      <c r="BL159" s="25" t="s">
        <v>375</v>
      </c>
      <c r="BM159" s="25" t="s">
        <v>2055</v>
      </c>
    </row>
    <row r="160" spans="2:65" s="1" customFormat="1" ht="40.5">
      <c r="B160" s="42"/>
      <c r="C160" s="64"/>
      <c r="D160" s="246" t="s">
        <v>1656</v>
      </c>
      <c r="E160" s="64"/>
      <c r="F160" s="290" t="s">
        <v>5379</v>
      </c>
      <c r="G160" s="64"/>
      <c r="H160" s="64"/>
      <c r="I160" s="173"/>
      <c r="J160" s="64"/>
      <c r="K160" s="64"/>
      <c r="L160" s="62"/>
      <c r="M160" s="291"/>
      <c r="N160" s="43"/>
      <c r="O160" s="43"/>
      <c r="P160" s="43"/>
      <c r="Q160" s="43"/>
      <c r="R160" s="43"/>
      <c r="S160" s="43"/>
      <c r="T160" s="79"/>
      <c r="AT160" s="25" t="s">
        <v>1656</v>
      </c>
      <c r="AU160" s="25" t="s">
        <v>82</v>
      </c>
    </row>
    <row r="161" spans="2:65" s="1" customFormat="1" ht="44.25" customHeight="1">
      <c r="B161" s="42"/>
      <c r="C161" s="203" t="s">
        <v>644</v>
      </c>
      <c r="D161" s="203" t="s">
        <v>311</v>
      </c>
      <c r="E161" s="204" t="s">
        <v>5440</v>
      </c>
      <c r="F161" s="205" t="s">
        <v>5441</v>
      </c>
      <c r="G161" s="206" t="s">
        <v>5275</v>
      </c>
      <c r="H161" s="207">
        <v>1</v>
      </c>
      <c r="I161" s="208"/>
      <c r="J161" s="209">
        <f>ROUND(I161*H161,2)</f>
        <v>0</v>
      </c>
      <c r="K161" s="205" t="s">
        <v>21</v>
      </c>
      <c r="L161" s="62"/>
      <c r="M161" s="210" t="s">
        <v>21</v>
      </c>
      <c r="N161" s="211" t="s">
        <v>45</v>
      </c>
      <c r="O161" s="43"/>
      <c r="P161" s="212">
        <f>O161*H161</f>
        <v>0</v>
      </c>
      <c r="Q161" s="212">
        <v>0</v>
      </c>
      <c r="R161" s="212">
        <f>Q161*H161</f>
        <v>0</v>
      </c>
      <c r="S161" s="212">
        <v>0</v>
      </c>
      <c r="T161" s="213">
        <f>S161*H161</f>
        <v>0</v>
      </c>
      <c r="AR161" s="25" t="s">
        <v>375</v>
      </c>
      <c r="AT161" s="25" t="s">
        <v>311</v>
      </c>
      <c r="AU161" s="25" t="s">
        <v>82</v>
      </c>
      <c r="AY161" s="25" t="s">
        <v>308</v>
      </c>
      <c r="BE161" s="214">
        <f>IF(N161="základní",J161,0)</f>
        <v>0</v>
      </c>
      <c r="BF161" s="214">
        <f>IF(N161="snížená",J161,0)</f>
        <v>0</v>
      </c>
      <c r="BG161" s="214">
        <f>IF(N161="zákl. přenesená",J161,0)</f>
        <v>0</v>
      </c>
      <c r="BH161" s="214">
        <f>IF(N161="sníž. přenesená",J161,0)</f>
        <v>0</v>
      </c>
      <c r="BI161" s="214">
        <f>IF(N161="nulová",J161,0)</f>
        <v>0</v>
      </c>
      <c r="BJ161" s="25" t="s">
        <v>82</v>
      </c>
      <c r="BK161" s="214">
        <f>ROUND(I161*H161,2)</f>
        <v>0</v>
      </c>
      <c r="BL161" s="25" t="s">
        <v>375</v>
      </c>
      <c r="BM161" s="25" t="s">
        <v>2061</v>
      </c>
    </row>
    <row r="162" spans="2:65" s="1" customFormat="1" ht="40.5">
      <c r="B162" s="42"/>
      <c r="C162" s="64"/>
      <c r="D162" s="246" t="s">
        <v>1656</v>
      </c>
      <c r="E162" s="64"/>
      <c r="F162" s="290" t="s">
        <v>5379</v>
      </c>
      <c r="G162" s="64"/>
      <c r="H162" s="64"/>
      <c r="I162" s="173"/>
      <c r="J162" s="64"/>
      <c r="K162" s="64"/>
      <c r="L162" s="62"/>
      <c r="M162" s="291"/>
      <c r="N162" s="43"/>
      <c r="O162" s="43"/>
      <c r="P162" s="43"/>
      <c r="Q162" s="43"/>
      <c r="R162" s="43"/>
      <c r="S162" s="43"/>
      <c r="T162" s="79"/>
      <c r="AT162" s="25" t="s">
        <v>1656</v>
      </c>
      <c r="AU162" s="25" t="s">
        <v>82</v>
      </c>
    </row>
    <row r="163" spans="2:65" s="1" customFormat="1" ht="44.25" customHeight="1">
      <c r="B163" s="42"/>
      <c r="C163" s="203" t="s">
        <v>649</v>
      </c>
      <c r="D163" s="203" t="s">
        <v>311</v>
      </c>
      <c r="E163" s="204" t="s">
        <v>5442</v>
      </c>
      <c r="F163" s="205" t="s">
        <v>5443</v>
      </c>
      <c r="G163" s="206" t="s">
        <v>5275</v>
      </c>
      <c r="H163" s="207">
        <v>1</v>
      </c>
      <c r="I163" s="208"/>
      <c r="J163" s="209">
        <f>ROUND(I163*H163,2)</f>
        <v>0</v>
      </c>
      <c r="K163" s="205" t="s">
        <v>21</v>
      </c>
      <c r="L163" s="62"/>
      <c r="M163" s="210" t="s">
        <v>21</v>
      </c>
      <c r="N163" s="211" t="s">
        <v>45</v>
      </c>
      <c r="O163" s="43"/>
      <c r="P163" s="212">
        <f>O163*H163</f>
        <v>0</v>
      </c>
      <c r="Q163" s="212">
        <v>0</v>
      </c>
      <c r="R163" s="212">
        <f>Q163*H163</f>
        <v>0</v>
      </c>
      <c r="S163" s="212">
        <v>0</v>
      </c>
      <c r="T163" s="213">
        <f>S163*H163</f>
        <v>0</v>
      </c>
      <c r="AR163" s="25" t="s">
        <v>375</v>
      </c>
      <c r="AT163" s="25" t="s">
        <v>311</v>
      </c>
      <c r="AU163" s="25" t="s">
        <v>82</v>
      </c>
      <c r="AY163" s="25" t="s">
        <v>308</v>
      </c>
      <c r="BE163" s="214">
        <f>IF(N163="základní",J163,0)</f>
        <v>0</v>
      </c>
      <c r="BF163" s="214">
        <f>IF(N163="snížená",J163,0)</f>
        <v>0</v>
      </c>
      <c r="BG163" s="214">
        <f>IF(N163="zákl. přenesená",J163,0)</f>
        <v>0</v>
      </c>
      <c r="BH163" s="214">
        <f>IF(N163="sníž. přenesená",J163,0)</f>
        <v>0</v>
      </c>
      <c r="BI163" s="214">
        <f>IF(N163="nulová",J163,0)</f>
        <v>0</v>
      </c>
      <c r="BJ163" s="25" t="s">
        <v>82</v>
      </c>
      <c r="BK163" s="214">
        <f>ROUND(I163*H163,2)</f>
        <v>0</v>
      </c>
      <c r="BL163" s="25" t="s">
        <v>375</v>
      </c>
      <c r="BM163" s="25" t="s">
        <v>2067</v>
      </c>
    </row>
    <row r="164" spans="2:65" s="1" customFormat="1" ht="40.5">
      <c r="B164" s="42"/>
      <c r="C164" s="64"/>
      <c r="D164" s="246" t="s">
        <v>1656</v>
      </c>
      <c r="E164" s="64"/>
      <c r="F164" s="290" t="s">
        <v>5379</v>
      </c>
      <c r="G164" s="64"/>
      <c r="H164" s="64"/>
      <c r="I164" s="173"/>
      <c r="J164" s="64"/>
      <c r="K164" s="64"/>
      <c r="L164" s="62"/>
      <c r="M164" s="291"/>
      <c r="N164" s="43"/>
      <c r="O164" s="43"/>
      <c r="P164" s="43"/>
      <c r="Q164" s="43"/>
      <c r="R164" s="43"/>
      <c r="S164" s="43"/>
      <c r="T164" s="79"/>
      <c r="AT164" s="25" t="s">
        <v>1656</v>
      </c>
      <c r="AU164" s="25" t="s">
        <v>82</v>
      </c>
    </row>
    <row r="165" spans="2:65" s="1" customFormat="1" ht="44.25" customHeight="1">
      <c r="B165" s="42"/>
      <c r="C165" s="203" t="s">
        <v>653</v>
      </c>
      <c r="D165" s="203" t="s">
        <v>311</v>
      </c>
      <c r="E165" s="204" t="s">
        <v>5444</v>
      </c>
      <c r="F165" s="205" t="s">
        <v>5445</v>
      </c>
      <c r="G165" s="206" t="s">
        <v>5275</v>
      </c>
      <c r="H165" s="207">
        <v>1</v>
      </c>
      <c r="I165" s="208"/>
      <c r="J165" s="209">
        <f>ROUND(I165*H165,2)</f>
        <v>0</v>
      </c>
      <c r="K165" s="205" t="s">
        <v>21</v>
      </c>
      <c r="L165" s="62"/>
      <c r="M165" s="210" t="s">
        <v>21</v>
      </c>
      <c r="N165" s="211" t="s">
        <v>45</v>
      </c>
      <c r="O165" s="43"/>
      <c r="P165" s="212">
        <f>O165*H165</f>
        <v>0</v>
      </c>
      <c r="Q165" s="212">
        <v>0</v>
      </c>
      <c r="R165" s="212">
        <f>Q165*H165</f>
        <v>0</v>
      </c>
      <c r="S165" s="212">
        <v>0</v>
      </c>
      <c r="T165" s="213">
        <f>S165*H165</f>
        <v>0</v>
      </c>
      <c r="AR165" s="25" t="s">
        <v>375</v>
      </c>
      <c r="AT165" s="25" t="s">
        <v>311</v>
      </c>
      <c r="AU165" s="25" t="s">
        <v>82</v>
      </c>
      <c r="AY165" s="25" t="s">
        <v>308</v>
      </c>
      <c r="BE165" s="214">
        <f>IF(N165="základní",J165,0)</f>
        <v>0</v>
      </c>
      <c r="BF165" s="214">
        <f>IF(N165="snížená",J165,0)</f>
        <v>0</v>
      </c>
      <c r="BG165" s="214">
        <f>IF(N165="zákl. přenesená",J165,0)</f>
        <v>0</v>
      </c>
      <c r="BH165" s="214">
        <f>IF(N165="sníž. přenesená",J165,0)</f>
        <v>0</v>
      </c>
      <c r="BI165" s="214">
        <f>IF(N165="nulová",J165,0)</f>
        <v>0</v>
      </c>
      <c r="BJ165" s="25" t="s">
        <v>82</v>
      </c>
      <c r="BK165" s="214">
        <f>ROUND(I165*H165,2)</f>
        <v>0</v>
      </c>
      <c r="BL165" s="25" t="s">
        <v>375</v>
      </c>
      <c r="BM165" s="25" t="s">
        <v>2075</v>
      </c>
    </row>
    <row r="166" spans="2:65" s="1" customFormat="1" ht="40.5">
      <c r="B166" s="42"/>
      <c r="C166" s="64"/>
      <c r="D166" s="246" t="s">
        <v>1656</v>
      </c>
      <c r="E166" s="64"/>
      <c r="F166" s="290" t="s">
        <v>5379</v>
      </c>
      <c r="G166" s="64"/>
      <c r="H166" s="64"/>
      <c r="I166" s="173"/>
      <c r="J166" s="64"/>
      <c r="K166" s="64"/>
      <c r="L166" s="62"/>
      <c r="M166" s="291"/>
      <c r="N166" s="43"/>
      <c r="O166" s="43"/>
      <c r="P166" s="43"/>
      <c r="Q166" s="43"/>
      <c r="R166" s="43"/>
      <c r="S166" s="43"/>
      <c r="T166" s="79"/>
      <c r="AT166" s="25" t="s">
        <v>1656</v>
      </c>
      <c r="AU166" s="25" t="s">
        <v>82</v>
      </c>
    </row>
    <row r="167" spans="2:65" s="1" customFormat="1" ht="44.25" customHeight="1">
      <c r="B167" s="42"/>
      <c r="C167" s="203" t="s">
        <v>657</v>
      </c>
      <c r="D167" s="203" t="s">
        <v>311</v>
      </c>
      <c r="E167" s="204" t="s">
        <v>5446</v>
      </c>
      <c r="F167" s="205" t="s">
        <v>5447</v>
      </c>
      <c r="G167" s="206" t="s">
        <v>5275</v>
      </c>
      <c r="H167" s="207">
        <v>3</v>
      </c>
      <c r="I167" s="208"/>
      <c r="J167" s="209">
        <f>ROUND(I167*H167,2)</f>
        <v>0</v>
      </c>
      <c r="K167" s="205" t="s">
        <v>21</v>
      </c>
      <c r="L167" s="62"/>
      <c r="M167" s="210" t="s">
        <v>21</v>
      </c>
      <c r="N167" s="211" t="s">
        <v>45</v>
      </c>
      <c r="O167" s="43"/>
      <c r="P167" s="212">
        <f>O167*H167</f>
        <v>0</v>
      </c>
      <c r="Q167" s="212">
        <v>0</v>
      </c>
      <c r="R167" s="212">
        <f>Q167*H167</f>
        <v>0</v>
      </c>
      <c r="S167" s="212">
        <v>0</v>
      </c>
      <c r="T167" s="213">
        <f>S167*H167</f>
        <v>0</v>
      </c>
      <c r="AR167" s="25" t="s">
        <v>375</v>
      </c>
      <c r="AT167" s="25" t="s">
        <v>311</v>
      </c>
      <c r="AU167" s="25" t="s">
        <v>82</v>
      </c>
      <c r="AY167" s="25" t="s">
        <v>308</v>
      </c>
      <c r="BE167" s="214">
        <f>IF(N167="základní",J167,0)</f>
        <v>0</v>
      </c>
      <c r="BF167" s="214">
        <f>IF(N167="snížená",J167,0)</f>
        <v>0</v>
      </c>
      <c r="BG167" s="214">
        <f>IF(N167="zákl. přenesená",J167,0)</f>
        <v>0</v>
      </c>
      <c r="BH167" s="214">
        <f>IF(N167="sníž. přenesená",J167,0)</f>
        <v>0</v>
      </c>
      <c r="BI167" s="214">
        <f>IF(N167="nulová",J167,0)</f>
        <v>0</v>
      </c>
      <c r="BJ167" s="25" t="s">
        <v>82</v>
      </c>
      <c r="BK167" s="214">
        <f>ROUND(I167*H167,2)</f>
        <v>0</v>
      </c>
      <c r="BL167" s="25" t="s">
        <v>375</v>
      </c>
      <c r="BM167" s="25" t="s">
        <v>2084</v>
      </c>
    </row>
    <row r="168" spans="2:65" s="1" customFormat="1" ht="40.5">
      <c r="B168" s="42"/>
      <c r="C168" s="64"/>
      <c r="D168" s="246" t="s">
        <v>1656</v>
      </c>
      <c r="E168" s="64"/>
      <c r="F168" s="290" t="s">
        <v>5379</v>
      </c>
      <c r="G168" s="64"/>
      <c r="H168" s="64"/>
      <c r="I168" s="173"/>
      <c r="J168" s="64"/>
      <c r="K168" s="64"/>
      <c r="L168" s="62"/>
      <c r="M168" s="291"/>
      <c r="N168" s="43"/>
      <c r="O168" s="43"/>
      <c r="P168" s="43"/>
      <c r="Q168" s="43"/>
      <c r="R168" s="43"/>
      <c r="S168" s="43"/>
      <c r="T168" s="79"/>
      <c r="AT168" s="25" t="s">
        <v>1656</v>
      </c>
      <c r="AU168" s="25" t="s">
        <v>82</v>
      </c>
    </row>
    <row r="169" spans="2:65" s="1" customFormat="1" ht="44.25" customHeight="1">
      <c r="B169" s="42"/>
      <c r="C169" s="203" t="s">
        <v>661</v>
      </c>
      <c r="D169" s="203" t="s">
        <v>311</v>
      </c>
      <c r="E169" s="204" t="s">
        <v>5448</v>
      </c>
      <c r="F169" s="205" t="s">
        <v>5449</v>
      </c>
      <c r="G169" s="206" t="s">
        <v>5275</v>
      </c>
      <c r="H169" s="207">
        <v>2</v>
      </c>
      <c r="I169" s="208"/>
      <c r="J169" s="209">
        <f>ROUND(I169*H169,2)</f>
        <v>0</v>
      </c>
      <c r="K169" s="205" t="s">
        <v>21</v>
      </c>
      <c r="L169" s="62"/>
      <c r="M169" s="210" t="s">
        <v>21</v>
      </c>
      <c r="N169" s="211" t="s">
        <v>45</v>
      </c>
      <c r="O169" s="43"/>
      <c r="P169" s="212">
        <f>O169*H169</f>
        <v>0</v>
      </c>
      <c r="Q169" s="212">
        <v>0</v>
      </c>
      <c r="R169" s="212">
        <f>Q169*H169</f>
        <v>0</v>
      </c>
      <c r="S169" s="212">
        <v>0</v>
      </c>
      <c r="T169" s="213">
        <f>S169*H169</f>
        <v>0</v>
      </c>
      <c r="AR169" s="25" t="s">
        <v>375</v>
      </c>
      <c r="AT169" s="25" t="s">
        <v>311</v>
      </c>
      <c r="AU169" s="25" t="s">
        <v>82</v>
      </c>
      <c r="AY169" s="25" t="s">
        <v>308</v>
      </c>
      <c r="BE169" s="214">
        <f>IF(N169="základní",J169,0)</f>
        <v>0</v>
      </c>
      <c r="BF169" s="214">
        <f>IF(N169="snížená",J169,0)</f>
        <v>0</v>
      </c>
      <c r="BG169" s="214">
        <f>IF(N169="zákl. přenesená",J169,0)</f>
        <v>0</v>
      </c>
      <c r="BH169" s="214">
        <f>IF(N169="sníž. přenesená",J169,0)</f>
        <v>0</v>
      </c>
      <c r="BI169" s="214">
        <f>IF(N169="nulová",J169,0)</f>
        <v>0</v>
      </c>
      <c r="BJ169" s="25" t="s">
        <v>82</v>
      </c>
      <c r="BK169" s="214">
        <f>ROUND(I169*H169,2)</f>
        <v>0</v>
      </c>
      <c r="BL169" s="25" t="s">
        <v>375</v>
      </c>
      <c r="BM169" s="25" t="s">
        <v>2091</v>
      </c>
    </row>
    <row r="170" spans="2:65" s="1" customFormat="1" ht="40.5">
      <c r="B170" s="42"/>
      <c r="C170" s="64"/>
      <c r="D170" s="246" t="s">
        <v>1656</v>
      </c>
      <c r="E170" s="64"/>
      <c r="F170" s="290" t="s">
        <v>5379</v>
      </c>
      <c r="G170" s="64"/>
      <c r="H170" s="64"/>
      <c r="I170" s="173"/>
      <c r="J170" s="64"/>
      <c r="K170" s="64"/>
      <c r="L170" s="62"/>
      <c r="M170" s="291"/>
      <c r="N170" s="43"/>
      <c r="O170" s="43"/>
      <c r="P170" s="43"/>
      <c r="Q170" s="43"/>
      <c r="R170" s="43"/>
      <c r="S170" s="43"/>
      <c r="T170" s="79"/>
      <c r="AT170" s="25" t="s">
        <v>1656</v>
      </c>
      <c r="AU170" s="25" t="s">
        <v>82</v>
      </c>
    </row>
    <row r="171" spans="2:65" s="1" customFormat="1" ht="44.25" customHeight="1">
      <c r="B171" s="42"/>
      <c r="C171" s="203" t="s">
        <v>665</v>
      </c>
      <c r="D171" s="203" t="s">
        <v>311</v>
      </c>
      <c r="E171" s="204" t="s">
        <v>5450</v>
      </c>
      <c r="F171" s="205" t="s">
        <v>5451</v>
      </c>
      <c r="G171" s="206" t="s">
        <v>5275</v>
      </c>
      <c r="H171" s="207">
        <v>1</v>
      </c>
      <c r="I171" s="208"/>
      <c r="J171" s="209">
        <f>ROUND(I171*H171,2)</f>
        <v>0</v>
      </c>
      <c r="K171" s="205" t="s">
        <v>21</v>
      </c>
      <c r="L171" s="62"/>
      <c r="M171" s="210" t="s">
        <v>21</v>
      </c>
      <c r="N171" s="211" t="s">
        <v>45</v>
      </c>
      <c r="O171" s="43"/>
      <c r="P171" s="212">
        <f>O171*H171</f>
        <v>0</v>
      </c>
      <c r="Q171" s="212">
        <v>0</v>
      </c>
      <c r="R171" s="212">
        <f>Q171*H171</f>
        <v>0</v>
      </c>
      <c r="S171" s="212">
        <v>0</v>
      </c>
      <c r="T171" s="213">
        <f>S171*H171</f>
        <v>0</v>
      </c>
      <c r="AR171" s="25" t="s">
        <v>375</v>
      </c>
      <c r="AT171" s="25" t="s">
        <v>311</v>
      </c>
      <c r="AU171" s="25" t="s">
        <v>82</v>
      </c>
      <c r="AY171" s="25" t="s">
        <v>308</v>
      </c>
      <c r="BE171" s="214">
        <f>IF(N171="základní",J171,0)</f>
        <v>0</v>
      </c>
      <c r="BF171" s="214">
        <f>IF(N171="snížená",J171,0)</f>
        <v>0</v>
      </c>
      <c r="BG171" s="214">
        <f>IF(N171="zákl. přenesená",J171,0)</f>
        <v>0</v>
      </c>
      <c r="BH171" s="214">
        <f>IF(N171="sníž. přenesená",J171,0)</f>
        <v>0</v>
      </c>
      <c r="BI171" s="214">
        <f>IF(N171="nulová",J171,0)</f>
        <v>0</v>
      </c>
      <c r="BJ171" s="25" t="s">
        <v>82</v>
      </c>
      <c r="BK171" s="214">
        <f>ROUND(I171*H171,2)</f>
        <v>0</v>
      </c>
      <c r="BL171" s="25" t="s">
        <v>375</v>
      </c>
      <c r="BM171" s="25" t="s">
        <v>2098</v>
      </c>
    </row>
    <row r="172" spans="2:65" s="1" customFormat="1" ht="40.5">
      <c r="B172" s="42"/>
      <c r="C172" s="64"/>
      <c r="D172" s="246" t="s">
        <v>1656</v>
      </c>
      <c r="E172" s="64"/>
      <c r="F172" s="290" t="s">
        <v>5379</v>
      </c>
      <c r="G172" s="64"/>
      <c r="H172" s="64"/>
      <c r="I172" s="173"/>
      <c r="J172" s="64"/>
      <c r="K172" s="64"/>
      <c r="L172" s="62"/>
      <c r="M172" s="291"/>
      <c r="N172" s="43"/>
      <c r="O172" s="43"/>
      <c r="P172" s="43"/>
      <c r="Q172" s="43"/>
      <c r="R172" s="43"/>
      <c r="S172" s="43"/>
      <c r="T172" s="79"/>
      <c r="AT172" s="25" t="s">
        <v>1656</v>
      </c>
      <c r="AU172" s="25" t="s">
        <v>82</v>
      </c>
    </row>
    <row r="173" spans="2:65" s="1" customFormat="1" ht="44.25" customHeight="1">
      <c r="B173" s="42"/>
      <c r="C173" s="203" t="s">
        <v>669</v>
      </c>
      <c r="D173" s="203" t="s">
        <v>311</v>
      </c>
      <c r="E173" s="204" t="s">
        <v>5452</v>
      </c>
      <c r="F173" s="205" t="s">
        <v>5453</v>
      </c>
      <c r="G173" s="206" t="s">
        <v>5275</v>
      </c>
      <c r="H173" s="207">
        <v>1</v>
      </c>
      <c r="I173" s="208"/>
      <c r="J173" s="209">
        <f>ROUND(I173*H173,2)</f>
        <v>0</v>
      </c>
      <c r="K173" s="205" t="s">
        <v>21</v>
      </c>
      <c r="L173" s="62"/>
      <c r="M173" s="210" t="s">
        <v>21</v>
      </c>
      <c r="N173" s="211" t="s">
        <v>45</v>
      </c>
      <c r="O173" s="43"/>
      <c r="P173" s="212">
        <f>O173*H173</f>
        <v>0</v>
      </c>
      <c r="Q173" s="212">
        <v>0</v>
      </c>
      <c r="R173" s="212">
        <f>Q173*H173</f>
        <v>0</v>
      </c>
      <c r="S173" s="212">
        <v>0</v>
      </c>
      <c r="T173" s="213">
        <f>S173*H173</f>
        <v>0</v>
      </c>
      <c r="AR173" s="25" t="s">
        <v>375</v>
      </c>
      <c r="AT173" s="25" t="s">
        <v>311</v>
      </c>
      <c r="AU173" s="25" t="s">
        <v>82</v>
      </c>
      <c r="AY173" s="25" t="s">
        <v>308</v>
      </c>
      <c r="BE173" s="214">
        <f>IF(N173="základní",J173,0)</f>
        <v>0</v>
      </c>
      <c r="BF173" s="214">
        <f>IF(N173="snížená",J173,0)</f>
        <v>0</v>
      </c>
      <c r="BG173" s="214">
        <f>IF(N173="zákl. přenesená",J173,0)</f>
        <v>0</v>
      </c>
      <c r="BH173" s="214">
        <f>IF(N173="sníž. přenesená",J173,0)</f>
        <v>0</v>
      </c>
      <c r="BI173" s="214">
        <f>IF(N173="nulová",J173,0)</f>
        <v>0</v>
      </c>
      <c r="BJ173" s="25" t="s">
        <v>82</v>
      </c>
      <c r="BK173" s="214">
        <f>ROUND(I173*H173,2)</f>
        <v>0</v>
      </c>
      <c r="BL173" s="25" t="s">
        <v>375</v>
      </c>
      <c r="BM173" s="25" t="s">
        <v>2103</v>
      </c>
    </row>
    <row r="174" spans="2:65" s="1" customFormat="1" ht="40.5">
      <c r="B174" s="42"/>
      <c r="C174" s="64"/>
      <c r="D174" s="246" t="s">
        <v>1656</v>
      </c>
      <c r="E174" s="64"/>
      <c r="F174" s="290" t="s">
        <v>5379</v>
      </c>
      <c r="G174" s="64"/>
      <c r="H174" s="64"/>
      <c r="I174" s="173"/>
      <c r="J174" s="64"/>
      <c r="K174" s="64"/>
      <c r="L174" s="62"/>
      <c r="M174" s="291"/>
      <c r="N174" s="43"/>
      <c r="O174" s="43"/>
      <c r="P174" s="43"/>
      <c r="Q174" s="43"/>
      <c r="R174" s="43"/>
      <c r="S174" s="43"/>
      <c r="T174" s="79"/>
      <c r="AT174" s="25" t="s">
        <v>1656</v>
      </c>
      <c r="AU174" s="25" t="s">
        <v>82</v>
      </c>
    </row>
    <row r="175" spans="2:65" s="1" customFormat="1" ht="31.5" customHeight="1">
      <c r="B175" s="42"/>
      <c r="C175" s="203" t="s">
        <v>673</v>
      </c>
      <c r="D175" s="203" t="s">
        <v>311</v>
      </c>
      <c r="E175" s="204" t="s">
        <v>5454</v>
      </c>
      <c r="F175" s="205" t="s">
        <v>5455</v>
      </c>
      <c r="G175" s="206" t="s">
        <v>5275</v>
      </c>
      <c r="H175" s="207">
        <v>1</v>
      </c>
      <c r="I175" s="208"/>
      <c r="J175" s="209">
        <f>ROUND(I175*H175,2)</f>
        <v>0</v>
      </c>
      <c r="K175" s="205" t="s">
        <v>21</v>
      </c>
      <c r="L175" s="62"/>
      <c r="M175" s="210" t="s">
        <v>21</v>
      </c>
      <c r="N175" s="211" t="s">
        <v>45</v>
      </c>
      <c r="O175" s="43"/>
      <c r="P175" s="212">
        <f>O175*H175</f>
        <v>0</v>
      </c>
      <c r="Q175" s="212">
        <v>0</v>
      </c>
      <c r="R175" s="212">
        <f>Q175*H175</f>
        <v>0</v>
      </c>
      <c r="S175" s="212">
        <v>0</v>
      </c>
      <c r="T175" s="213">
        <f>S175*H175</f>
        <v>0</v>
      </c>
      <c r="AR175" s="25" t="s">
        <v>375</v>
      </c>
      <c r="AT175" s="25" t="s">
        <v>311</v>
      </c>
      <c r="AU175" s="25" t="s">
        <v>82</v>
      </c>
      <c r="AY175" s="25" t="s">
        <v>308</v>
      </c>
      <c r="BE175" s="214">
        <f>IF(N175="základní",J175,0)</f>
        <v>0</v>
      </c>
      <c r="BF175" s="214">
        <f>IF(N175="snížená",J175,0)</f>
        <v>0</v>
      </c>
      <c r="BG175" s="214">
        <f>IF(N175="zákl. přenesená",J175,0)</f>
        <v>0</v>
      </c>
      <c r="BH175" s="214">
        <f>IF(N175="sníž. přenesená",J175,0)</f>
        <v>0</v>
      </c>
      <c r="BI175" s="214">
        <f>IF(N175="nulová",J175,0)</f>
        <v>0</v>
      </c>
      <c r="BJ175" s="25" t="s">
        <v>82</v>
      </c>
      <c r="BK175" s="214">
        <f>ROUND(I175*H175,2)</f>
        <v>0</v>
      </c>
      <c r="BL175" s="25" t="s">
        <v>375</v>
      </c>
      <c r="BM175" s="25" t="s">
        <v>2112</v>
      </c>
    </row>
    <row r="176" spans="2:65" s="1" customFormat="1" ht="40.5">
      <c r="B176" s="42"/>
      <c r="C176" s="64"/>
      <c r="D176" s="246" t="s">
        <v>1656</v>
      </c>
      <c r="E176" s="64"/>
      <c r="F176" s="290" t="s">
        <v>5379</v>
      </c>
      <c r="G176" s="64"/>
      <c r="H176" s="64"/>
      <c r="I176" s="173"/>
      <c r="J176" s="64"/>
      <c r="K176" s="64"/>
      <c r="L176" s="62"/>
      <c r="M176" s="291"/>
      <c r="N176" s="43"/>
      <c r="O176" s="43"/>
      <c r="P176" s="43"/>
      <c r="Q176" s="43"/>
      <c r="R176" s="43"/>
      <c r="S176" s="43"/>
      <c r="T176" s="79"/>
      <c r="AT176" s="25" t="s">
        <v>1656</v>
      </c>
      <c r="AU176" s="25" t="s">
        <v>82</v>
      </c>
    </row>
    <row r="177" spans="2:65" s="1" customFormat="1" ht="44.25" customHeight="1">
      <c r="B177" s="42"/>
      <c r="C177" s="203" t="s">
        <v>677</v>
      </c>
      <c r="D177" s="203" t="s">
        <v>311</v>
      </c>
      <c r="E177" s="204" t="s">
        <v>5456</v>
      </c>
      <c r="F177" s="205" t="s">
        <v>5457</v>
      </c>
      <c r="G177" s="206" t="s">
        <v>5275</v>
      </c>
      <c r="H177" s="207">
        <v>1</v>
      </c>
      <c r="I177" s="208"/>
      <c r="J177" s="209">
        <f>ROUND(I177*H177,2)</f>
        <v>0</v>
      </c>
      <c r="K177" s="205" t="s">
        <v>21</v>
      </c>
      <c r="L177" s="62"/>
      <c r="M177" s="210" t="s">
        <v>21</v>
      </c>
      <c r="N177" s="211" t="s">
        <v>45</v>
      </c>
      <c r="O177" s="43"/>
      <c r="P177" s="212">
        <f>O177*H177</f>
        <v>0</v>
      </c>
      <c r="Q177" s="212">
        <v>0</v>
      </c>
      <c r="R177" s="212">
        <f>Q177*H177</f>
        <v>0</v>
      </c>
      <c r="S177" s="212">
        <v>0</v>
      </c>
      <c r="T177" s="213">
        <f>S177*H177</f>
        <v>0</v>
      </c>
      <c r="AR177" s="25" t="s">
        <v>375</v>
      </c>
      <c r="AT177" s="25" t="s">
        <v>311</v>
      </c>
      <c r="AU177" s="25" t="s">
        <v>82</v>
      </c>
      <c r="AY177" s="25" t="s">
        <v>308</v>
      </c>
      <c r="BE177" s="214">
        <f>IF(N177="základní",J177,0)</f>
        <v>0</v>
      </c>
      <c r="BF177" s="214">
        <f>IF(N177="snížená",J177,0)</f>
        <v>0</v>
      </c>
      <c r="BG177" s="214">
        <f>IF(N177="zákl. přenesená",J177,0)</f>
        <v>0</v>
      </c>
      <c r="BH177" s="214">
        <f>IF(N177="sníž. přenesená",J177,0)</f>
        <v>0</v>
      </c>
      <c r="BI177" s="214">
        <f>IF(N177="nulová",J177,0)</f>
        <v>0</v>
      </c>
      <c r="BJ177" s="25" t="s">
        <v>82</v>
      </c>
      <c r="BK177" s="214">
        <f>ROUND(I177*H177,2)</f>
        <v>0</v>
      </c>
      <c r="BL177" s="25" t="s">
        <v>375</v>
      </c>
      <c r="BM177" s="25" t="s">
        <v>2122</v>
      </c>
    </row>
    <row r="178" spans="2:65" s="1" customFormat="1" ht="40.5">
      <c r="B178" s="42"/>
      <c r="C178" s="64"/>
      <c r="D178" s="223" t="s">
        <v>1656</v>
      </c>
      <c r="E178" s="64"/>
      <c r="F178" s="292" t="s">
        <v>5379</v>
      </c>
      <c r="G178" s="64"/>
      <c r="H178" s="64"/>
      <c r="I178" s="173"/>
      <c r="J178" s="64"/>
      <c r="K178" s="64"/>
      <c r="L178" s="62"/>
      <c r="M178" s="291"/>
      <c r="N178" s="43"/>
      <c r="O178" s="43"/>
      <c r="P178" s="43"/>
      <c r="Q178" s="43"/>
      <c r="R178" s="43"/>
      <c r="S178" s="43"/>
      <c r="T178" s="79"/>
      <c r="AT178" s="25" t="s">
        <v>1656</v>
      </c>
      <c r="AU178" s="25" t="s">
        <v>82</v>
      </c>
    </row>
    <row r="179" spans="2:65" s="11" customFormat="1" ht="37.35" customHeight="1">
      <c r="B179" s="186"/>
      <c r="C179" s="187"/>
      <c r="D179" s="200" t="s">
        <v>73</v>
      </c>
      <c r="E179" s="296" t="s">
        <v>5458</v>
      </c>
      <c r="F179" s="296" t="s">
        <v>5459</v>
      </c>
      <c r="G179" s="187"/>
      <c r="H179" s="187"/>
      <c r="I179" s="190"/>
      <c r="J179" s="297">
        <f>BK179</f>
        <v>0</v>
      </c>
      <c r="K179" s="187"/>
      <c r="L179" s="192"/>
      <c r="M179" s="193"/>
      <c r="N179" s="194"/>
      <c r="O179" s="194"/>
      <c r="P179" s="195">
        <f>SUM(P180:P183)</f>
        <v>0</v>
      </c>
      <c r="Q179" s="194"/>
      <c r="R179" s="195">
        <f>SUM(R180:R183)</f>
        <v>0</v>
      </c>
      <c r="S179" s="194"/>
      <c r="T179" s="196">
        <f>SUM(T180:T183)</f>
        <v>0</v>
      </c>
      <c r="AR179" s="197" t="s">
        <v>84</v>
      </c>
      <c r="AT179" s="198" t="s">
        <v>73</v>
      </c>
      <c r="AU179" s="198" t="s">
        <v>74</v>
      </c>
      <c r="AY179" s="197" t="s">
        <v>308</v>
      </c>
      <c r="BK179" s="199">
        <f>SUM(BK180:BK183)</f>
        <v>0</v>
      </c>
    </row>
    <row r="180" spans="2:65" s="1" customFormat="1" ht="44.25" customHeight="1">
      <c r="B180" s="42"/>
      <c r="C180" s="203" t="s">
        <v>681</v>
      </c>
      <c r="D180" s="203" t="s">
        <v>311</v>
      </c>
      <c r="E180" s="204" t="s">
        <v>5460</v>
      </c>
      <c r="F180" s="205" t="s">
        <v>5461</v>
      </c>
      <c r="G180" s="206" t="s">
        <v>5275</v>
      </c>
      <c r="H180" s="207">
        <v>6</v>
      </c>
      <c r="I180" s="208"/>
      <c r="J180" s="209">
        <f>ROUND(I180*H180,2)</f>
        <v>0</v>
      </c>
      <c r="K180" s="205" t="s">
        <v>21</v>
      </c>
      <c r="L180" s="62"/>
      <c r="M180" s="210" t="s">
        <v>21</v>
      </c>
      <c r="N180" s="211" t="s">
        <v>45</v>
      </c>
      <c r="O180" s="43"/>
      <c r="P180" s="212">
        <f>O180*H180</f>
        <v>0</v>
      </c>
      <c r="Q180" s="212">
        <v>0</v>
      </c>
      <c r="R180" s="212">
        <f>Q180*H180</f>
        <v>0</v>
      </c>
      <c r="S180" s="212">
        <v>0</v>
      </c>
      <c r="T180" s="213">
        <f>S180*H180</f>
        <v>0</v>
      </c>
      <c r="AR180" s="25" t="s">
        <v>375</v>
      </c>
      <c r="AT180" s="25" t="s">
        <v>311</v>
      </c>
      <c r="AU180" s="25" t="s">
        <v>82</v>
      </c>
      <c r="AY180" s="25" t="s">
        <v>308</v>
      </c>
      <c r="BE180" s="214">
        <f>IF(N180="základní",J180,0)</f>
        <v>0</v>
      </c>
      <c r="BF180" s="214">
        <f>IF(N180="snížená",J180,0)</f>
        <v>0</v>
      </c>
      <c r="BG180" s="214">
        <f>IF(N180="zákl. přenesená",J180,0)</f>
        <v>0</v>
      </c>
      <c r="BH180" s="214">
        <f>IF(N180="sníž. přenesená",J180,0)</f>
        <v>0</v>
      </c>
      <c r="BI180" s="214">
        <f>IF(N180="nulová",J180,0)</f>
        <v>0</v>
      </c>
      <c r="BJ180" s="25" t="s">
        <v>82</v>
      </c>
      <c r="BK180" s="214">
        <f>ROUND(I180*H180,2)</f>
        <v>0</v>
      </c>
      <c r="BL180" s="25" t="s">
        <v>375</v>
      </c>
      <c r="BM180" s="25" t="s">
        <v>2130</v>
      </c>
    </row>
    <row r="181" spans="2:65" s="1" customFormat="1" ht="40.5">
      <c r="B181" s="42"/>
      <c r="C181" s="64"/>
      <c r="D181" s="246" t="s">
        <v>1656</v>
      </c>
      <c r="E181" s="64"/>
      <c r="F181" s="290" t="s">
        <v>5379</v>
      </c>
      <c r="G181" s="64"/>
      <c r="H181" s="64"/>
      <c r="I181" s="173"/>
      <c r="J181" s="64"/>
      <c r="K181" s="64"/>
      <c r="L181" s="62"/>
      <c r="M181" s="291"/>
      <c r="N181" s="43"/>
      <c r="O181" s="43"/>
      <c r="P181" s="43"/>
      <c r="Q181" s="43"/>
      <c r="R181" s="43"/>
      <c r="S181" s="43"/>
      <c r="T181" s="79"/>
      <c r="AT181" s="25" t="s">
        <v>1656</v>
      </c>
      <c r="AU181" s="25" t="s">
        <v>82</v>
      </c>
    </row>
    <row r="182" spans="2:65" s="1" customFormat="1" ht="44.25" customHeight="1">
      <c r="B182" s="42"/>
      <c r="C182" s="203" t="s">
        <v>685</v>
      </c>
      <c r="D182" s="203" t="s">
        <v>311</v>
      </c>
      <c r="E182" s="204" t="s">
        <v>5462</v>
      </c>
      <c r="F182" s="205" t="s">
        <v>5463</v>
      </c>
      <c r="G182" s="206" t="s">
        <v>5275</v>
      </c>
      <c r="H182" s="207">
        <v>1</v>
      </c>
      <c r="I182" s="208"/>
      <c r="J182" s="209">
        <f>ROUND(I182*H182,2)</f>
        <v>0</v>
      </c>
      <c r="K182" s="205" t="s">
        <v>21</v>
      </c>
      <c r="L182" s="62"/>
      <c r="M182" s="210" t="s">
        <v>21</v>
      </c>
      <c r="N182" s="211" t="s">
        <v>45</v>
      </c>
      <c r="O182" s="43"/>
      <c r="P182" s="212">
        <f>O182*H182</f>
        <v>0</v>
      </c>
      <c r="Q182" s="212">
        <v>0</v>
      </c>
      <c r="R182" s="212">
        <f>Q182*H182</f>
        <v>0</v>
      </c>
      <c r="S182" s="212">
        <v>0</v>
      </c>
      <c r="T182" s="213">
        <f>S182*H182</f>
        <v>0</v>
      </c>
      <c r="AR182" s="25" t="s">
        <v>375</v>
      </c>
      <c r="AT182" s="25" t="s">
        <v>311</v>
      </c>
      <c r="AU182" s="25" t="s">
        <v>82</v>
      </c>
      <c r="AY182" s="25" t="s">
        <v>308</v>
      </c>
      <c r="BE182" s="214">
        <f>IF(N182="základní",J182,0)</f>
        <v>0</v>
      </c>
      <c r="BF182" s="214">
        <f>IF(N182="snížená",J182,0)</f>
        <v>0</v>
      </c>
      <c r="BG182" s="214">
        <f>IF(N182="zákl. přenesená",J182,0)</f>
        <v>0</v>
      </c>
      <c r="BH182" s="214">
        <f>IF(N182="sníž. přenesená",J182,0)</f>
        <v>0</v>
      </c>
      <c r="BI182" s="214">
        <f>IF(N182="nulová",J182,0)</f>
        <v>0</v>
      </c>
      <c r="BJ182" s="25" t="s">
        <v>82</v>
      </c>
      <c r="BK182" s="214">
        <f>ROUND(I182*H182,2)</f>
        <v>0</v>
      </c>
      <c r="BL182" s="25" t="s">
        <v>375</v>
      </c>
      <c r="BM182" s="25" t="s">
        <v>2139</v>
      </c>
    </row>
    <row r="183" spans="2:65" s="1" customFormat="1" ht="40.5">
      <c r="B183" s="42"/>
      <c r="C183" s="64"/>
      <c r="D183" s="223" t="s">
        <v>1656</v>
      </c>
      <c r="E183" s="64"/>
      <c r="F183" s="292" t="s">
        <v>5379</v>
      </c>
      <c r="G183" s="64"/>
      <c r="H183" s="64"/>
      <c r="I183" s="173"/>
      <c r="J183" s="64"/>
      <c r="K183" s="64"/>
      <c r="L183" s="62"/>
      <c r="M183" s="291"/>
      <c r="N183" s="43"/>
      <c r="O183" s="43"/>
      <c r="P183" s="43"/>
      <c r="Q183" s="43"/>
      <c r="R183" s="43"/>
      <c r="S183" s="43"/>
      <c r="T183" s="79"/>
      <c r="AT183" s="25" t="s">
        <v>1656</v>
      </c>
      <c r="AU183" s="25" t="s">
        <v>82</v>
      </c>
    </row>
    <row r="184" spans="2:65" s="11" customFormat="1" ht="37.35" customHeight="1">
      <c r="B184" s="186"/>
      <c r="C184" s="187"/>
      <c r="D184" s="200" t="s">
        <v>73</v>
      </c>
      <c r="E184" s="296" t="s">
        <v>5464</v>
      </c>
      <c r="F184" s="296" t="s">
        <v>5465</v>
      </c>
      <c r="G184" s="187"/>
      <c r="H184" s="187"/>
      <c r="I184" s="190"/>
      <c r="J184" s="297">
        <f>BK184</f>
        <v>0</v>
      </c>
      <c r="K184" s="187"/>
      <c r="L184" s="192"/>
      <c r="M184" s="193"/>
      <c r="N184" s="194"/>
      <c r="O184" s="194"/>
      <c r="P184" s="195">
        <f>SUM(P185:P222)</f>
        <v>0</v>
      </c>
      <c r="Q184" s="194"/>
      <c r="R184" s="195">
        <f>SUM(R185:R222)</f>
        <v>0</v>
      </c>
      <c r="S184" s="194"/>
      <c r="T184" s="196">
        <f>SUM(T185:T222)</f>
        <v>0</v>
      </c>
      <c r="AR184" s="197" t="s">
        <v>84</v>
      </c>
      <c r="AT184" s="198" t="s">
        <v>73</v>
      </c>
      <c r="AU184" s="198" t="s">
        <v>74</v>
      </c>
      <c r="AY184" s="197" t="s">
        <v>308</v>
      </c>
      <c r="BK184" s="199">
        <f>SUM(BK185:BK222)</f>
        <v>0</v>
      </c>
    </row>
    <row r="185" spans="2:65" s="1" customFormat="1" ht="44.25" customHeight="1">
      <c r="B185" s="42"/>
      <c r="C185" s="203" t="s">
        <v>689</v>
      </c>
      <c r="D185" s="203" t="s">
        <v>311</v>
      </c>
      <c r="E185" s="204" t="s">
        <v>5466</v>
      </c>
      <c r="F185" s="205" t="s">
        <v>5467</v>
      </c>
      <c r="G185" s="206" t="s">
        <v>5275</v>
      </c>
      <c r="H185" s="207">
        <v>6</v>
      </c>
      <c r="I185" s="208"/>
      <c r="J185" s="209">
        <f>ROUND(I185*H185,2)</f>
        <v>0</v>
      </c>
      <c r="K185" s="205" t="s">
        <v>21</v>
      </c>
      <c r="L185" s="62"/>
      <c r="M185" s="210" t="s">
        <v>21</v>
      </c>
      <c r="N185" s="211" t="s">
        <v>45</v>
      </c>
      <c r="O185" s="43"/>
      <c r="P185" s="212">
        <f>O185*H185</f>
        <v>0</v>
      </c>
      <c r="Q185" s="212">
        <v>0</v>
      </c>
      <c r="R185" s="212">
        <f>Q185*H185</f>
        <v>0</v>
      </c>
      <c r="S185" s="212">
        <v>0</v>
      </c>
      <c r="T185" s="213">
        <f>S185*H185</f>
        <v>0</v>
      </c>
      <c r="AR185" s="25" t="s">
        <v>375</v>
      </c>
      <c r="AT185" s="25" t="s">
        <v>311</v>
      </c>
      <c r="AU185" s="25" t="s">
        <v>82</v>
      </c>
      <c r="AY185" s="25" t="s">
        <v>308</v>
      </c>
      <c r="BE185" s="214">
        <f>IF(N185="základní",J185,0)</f>
        <v>0</v>
      </c>
      <c r="BF185" s="214">
        <f>IF(N185="snížená",J185,0)</f>
        <v>0</v>
      </c>
      <c r="BG185" s="214">
        <f>IF(N185="zákl. přenesená",J185,0)</f>
        <v>0</v>
      </c>
      <c r="BH185" s="214">
        <f>IF(N185="sníž. přenesená",J185,0)</f>
        <v>0</v>
      </c>
      <c r="BI185" s="214">
        <f>IF(N185="nulová",J185,0)</f>
        <v>0</v>
      </c>
      <c r="BJ185" s="25" t="s">
        <v>82</v>
      </c>
      <c r="BK185" s="214">
        <f>ROUND(I185*H185,2)</f>
        <v>0</v>
      </c>
      <c r="BL185" s="25" t="s">
        <v>375</v>
      </c>
      <c r="BM185" s="25" t="s">
        <v>630</v>
      </c>
    </row>
    <row r="186" spans="2:65" s="1" customFormat="1" ht="40.5">
      <c r="B186" s="42"/>
      <c r="C186" s="64"/>
      <c r="D186" s="246" t="s">
        <v>1656</v>
      </c>
      <c r="E186" s="64"/>
      <c r="F186" s="290" t="s">
        <v>5379</v>
      </c>
      <c r="G186" s="64"/>
      <c r="H186" s="64"/>
      <c r="I186" s="173"/>
      <c r="J186" s="64"/>
      <c r="K186" s="64"/>
      <c r="L186" s="62"/>
      <c r="M186" s="291"/>
      <c r="N186" s="43"/>
      <c r="O186" s="43"/>
      <c r="P186" s="43"/>
      <c r="Q186" s="43"/>
      <c r="R186" s="43"/>
      <c r="S186" s="43"/>
      <c r="T186" s="79"/>
      <c r="AT186" s="25" t="s">
        <v>1656</v>
      </c>
      <c r="AU186" s="25" t="s">
        <v>82</v>
      </c>
    </row>
    <row r="187" spans="2:65" s="1" customFormat="1" ht="44.25" customHeight="1">
      <c r="B187" s="42"/>
      <c r="C187" s="203" t="s">
        <v>693</v>
      </c>
      <c r="D187" s="203" t="s">
        <v>311</v>
      </c>
      <c r="E187" s="204" t="s">
        <v>5468</v>
      </c>
      <c r="F187" s="205" t="s">
        <v>5469</v>
      </c>
      <c r="G187" s="206" t="s">
        <v>5275</v>
      </c>
      <c r="H187" s="207">
        <v>1</v>
      </c>
      <c r="I187" s="208"/>
      <c r="J187" s="209">
        <f>ROUND(I187*H187,2)</f>
        <v>0</v>
      </c>
      <c r="K187" s="205" t="s">
        <v>21</v>
      </c>
      <c r="L187" s="62"/>
      <c r="M187" s="210" t="s">
        <v>21</v>
      </c>
      <c r="N187" s="211" t="s">
        <v>45</v>
      </c>
      <c r="O187" s="43"/>
      <c r="P187" s="212">
        <f>O187*H187</f>
        <v>0</v>
      </c>
      <c r="Q187" s="212">
        <v>0</v>
      </c>
      <c r="R187" s="212">
        <f>Q187*H187</f>
        <v>0</v>
      </c>
      <c r="S187" s="212">
        <v>0</v>
      </c>
      <c r="T187" s="213">
        <f>S187*H187</f>
        <v>0</v>
      </c>
      <c r="AR187" s="25" t="s">
        <v>375</v>
      </c>
      <c r="AT187" s="25" t="s">
        <v>311</v>
      </c>
      <c r="AU187" s="25" t="s">
        <v>82</v>
      </c>
      <c r="AY187" s="25" t="s">
        <v>308</v>
      </c>
      <c r="BE187" s="214">
        <f>IF(N187="základní",J187,0)</f>
        <v>0</v>
      </c>
      <c r="BF187" s="214">
        <f>IF(N187="snížená",J187,0)</f>
        <v>0</v>
      </c>
      <c r="BG187" s="214">
        <f>IF(N187="zákl. přenesená",J187,0)</f>
        <v>0</v>
      </c>
      <c r="BH187" s="214">
        <f>IF(N187="sníž. přenesená",J187,0)</f>
        <v>0</v>
      </c>
      <c r="BI187" s="214">
        <f>IF(N187="nulová",J187,0)</f>
        <v>0</v>
      </c>
      <c r="BJ187" s="25" t="s">
        <v>82</v>
      </c>
      <c r="BK187" s="214">
        <f>ROUND(I187*H187,2)</f>
        <v>0</v>
      </c>
      <c r="BL187" s="25" t="s">
        <v>375</v>
      </c>
      <c r="BM187" s="25" t="s">
        <v>642</v>
      </c>
    </row>
    <row r="188" spans="2:65" s="1" customFormat="1" ht="40.5">
      <c r="B188" s="42"/>
      <c r="C188" s="64"/>
      <c r="D188" s="246" t="s">
        <v>1656</v>
      </c>
      <c r="E188" s="64"/>
      <c r="F188" s="290" t="s">
        <v>5379</v>
      </c>
      <c r="G188" s="64"/>
      <c r="H188" s="64"/>
      <c r="I188" s="173"/>
      <c r="J188" s="64"/>
      <c r="K188" s="64"/>
      <c r="L188" s="62"/>
      <c r="M188" s="291"/>
      <c r="N188" s="43"/>
      <c r="O188" s="43"/>
      <c r="P188" s="43"/>
      <c r="Q188" s="43"/>
      <c r="R188" s="43"/>
      <c r="S188" s="43"/>
      <c r="T188" s="79"/>
      <c r="AT188" s="25" t="s">
        <v>1656</v>
      </c>
      <c r="AU188" s="25" t="s">
        <v>82</v>
      </c>
    </row>
    <row r="189" spans="2:65" s="1" customFormat="1" ht="44.25" customHeight="1">
      <c r="B189" s="42"/>
      <c r="C189" s="203" t="s">
        <v>697</v>
      </c>
      <c r="D189" s="203" t="s">
        <v>311</v>
      </c>
      <c r="E189" s="204" t="s">
        <v>5470</v>
      </c>
      <c r="F189" s="205" t="s">
        <v>5469</v>
      </c>
      <c r="G189" s="206" t="s">
        <v>5275</v>
      </c>
      <c r="H189" s="207">
        <v>1</v>
      </c>
      <c r="I189" s="208"/>
      <c r="J189" s="209">
        <f>ROUND(I189*H189,2)</f>
        <v>0</v>
      </c>
      <c r="K189" s="205" t="s">
        <v>21</v>
      </c>
      <c r="L189" s="62"/>
      <c r="M189" s="210" t="s">
        <v>21</v>
      </c>
      <c r="N189" s="211" t="s">
        <v>45</v>
      </c>
      <c r="O189" s="43"/>
      <c r="P189" s="212">
        <f>O189*H189</f>
        <v>0</v>
      </c>
      <c r="Q189" s="212">
        <v>0</v>
      </c>
      <c r="R189" s="212">
        <f>Q189*H189</f>
        <v>0</v>
      </c>
      <c r="S189" s="212">
        <v>0</v>
      </c>
      <c r="T189" s="213">
        <f>S189*H189</f>
        <v>0</v>
      </c>
      <c r="AR189" s="25" t="s">
        <v>375</v>
      </c>
      <c r="AT189" s="25" t="s">
        <v>311</v>
      </c>
      <c r="AU189" s="25" t="s">
        <v>82</v>
      </c>
      <c r="AY189" s="25" t="s">
        <v>308</v>
      </c>
      <c r="BE189" s="214">
        <f>IF(N189="základní",J189,0)</f>
        <v>0</v>
      </c>
      <c r="BF189" s="214">
        <f>IF(N189="snížená",J189,0)</f>
        <v>0</v>
      </c>
      <c r="BG189" s="214">
        <f>IF(N189="zákl. přenesená",J189,0)</f>
        <v>0</v>
      </c>
      <c r="BH189" s="214">
        <f>IF(N189="sníž. přenesená",J189,0)</f>
        <v>0</v>
      </c>
      <c r="BI189" s="214">
        <f>IF(N189="nulová",J189,0)</f>
        <v>0</v>
      </c>
      <c r="BJ189" s="25" t="s">
        <v>82</v>
      </c>
      <c r="BK189" s="214">
        <f>ROUND(I189*H189,2)</f>
        <v>0</v>
      </c>
      <c r="BL189" s="25" t="s">
        <v>375</v>
      </c>
      <c r="BM189" s="25" t="s">
        <v>2161</v>
      </c>
    </row>
    <row r="190" spans="2:65" s="1" customFormat="1" ht="40.5">
      <c r="B190" s="42"/>
      <c r="C190" s="64"/>
      <c r="D190" s="246" t="s">
        <v>1656</v>
      </c>
      <c r="E190" s="64"/>
      <c r="F190" s="290" t="s">
        <v>5379</v>
      </c>
      <c r="G190" s="64"/>
      <c r="H190" s="64"/>
      <c r="I190" s="173"/>
      <c r="J190" s="64"/>
      <c r="K190" s="64"/>
      <c r="L190" s="62"/>
      <c r="M190" s="291"/>
      <c r="N190" s="43"/>
      <c r="O190" s="43"/>
      <c r="P190" s="43"/>
      <c r="Q190" s="43"/>
      <c r="R190" s="43"/>
      <c r="S190" s="43"/>
      <c r="T190" s="79"/>
      <c r="AT190" s="25" t="s">
        <v>1656</v>
      </c>
      <c r="AU190" s="25" t="s">
        <v>82</v>
      </c>
    </row>
    <row r="191" spans="2:65" s="1" customFormat="1" ht="44.25" customHeight="1">
      <c r="B191" s="42"/>
      <c r="C191" s="203" t="s">
        <v>702</v>
      </c>
      <c r="D191" s="203" t="s">
        <v>311</v>
      </c>
      <c r="E191" s="204" t="s">
        <v>5471</v>
      </c>
      <c r="F191" s="205" t="s">
        <v>5472</v>
      </c>
      <c r="G191" s="206" t="s">
        <v>5275</v>
      </c>
      <c r="H191" s="207">
        <v>2</v>
      </c>
      <c r="I191" s="208"/>
      <c r="J191" s="209">
        <f>ROUND(I191*H191,2)</f>
        <v>0</v>
      </c>
      <c r="K191" s="205" t="s">
        <v>21</v>
      </c>
      <c r="L191" s="62"/>
      <c r="M191" s="210" t="s">
        <v>21</v>
      </c>
      <c r="N191" s="211" t="s">
        <v>45</v>
      </c>
      <c r="O191" s="43"/>
      <c r="P191" s="212">
        <f>O191*H191</f>
        <v>0</v>
      </c>
      <c r="Q191" s="212">
        <v>0</v>
      </c>
      <c r="R191" s="212">
        <f>Q191*H191</f>
        <v>0</v>
      </c>
      <c r="S191" s="212">
        <v>0</v>
      </c>
      <c r="T191" s="213">
        <f>S191*H191</f>
        <v>0</v>
      </c>
      <c r="AR191" s="25" t="s">
        <v>375</v>
      </c>
      <c r="AT191" s="25" t="s">
        <v>311</v>
      </c>
      <c r="AU191" s="25" t="s">
        <v>82</v>
      </c>
      <c r="AY191" s="25" t="s">
        <v>308</v>
      </c>
      <c r="BE191" s="214">
        <f>IF(N191="základní",J191,0)</f>
        <v>0</v>
      </c>
      <c r="BF191" s="214">
        <f>IF(N191="snížená",J191,0)</f>
        <v>0</v>
      </c>
      <c r="BG191" s="214">
        <f>IF(N191="zákl. přenesená",J191,0)</f>
        <v>0</v>
      </c>
      <c r="BH191" s="214">
        <f>IF(N191="sníž. přenesená",J191,0)</f>
        <v>0</v>
      </c>
      <c r="BI191" s="214">
        <f>IF(N191="nulová",J191,0)</f>
        <v>0</v>
      </c>
      <c r="BJ191" s="25" t="s">
        <v>82</v>
      </c>
      <c r="BK191" s="214">
        <f>ROUND(I191*H191,2)</f>
        <v>0</v>
      </c>
      <c r="BL191" s="25" t="s">
        <v>375</v>
      </c>
      <c r="BM191" s="25" t="s">
        <v>2172</v>
      </c>
    </row>
    <row r="192" spans="2:65" s="1" customFormat="1" ht="40.5">
      <c r="B192" s="42"/>
      <c r="C192" s="64"/>
      <c r="D192" s="246" t="s">
        <v>1656</v>
      </c>
      <c r="E192" s="64"/>
      <c r="F192" s="290" t="s">
        <v>5379</v>
      </c>
      <c r="G192" s="64"/>
      <c r="H192" s="64"/>
      <c r="I192" s="173"/>
      <c r="J192" s="64"/>
      <c r="K192" s="64"/>
      <c r="L192" s="62"/>
      <c r="M192" s="291"/>
      <c r="N192" s="43"/>
      <c r="O192" s="43"/>
      <c r="P192" s="43"/>
      <c r="Q192" s="43"/>
      <c r="R192" s="43"/>
      <c r="S192" s="43"/>
      <c r="T192" s="79"/>
      <c r="AT192" s="25" t="s">
        <v>1656</v>
      </c>
      <c r="AU192" s="25" t="s">
        <v>82</v>
      </c>
    </row>
    <row r="193" spans="2:65" s="1" customFormat="1" ht="44.25" customHeight="1">
      <c r="B193" s="42"/>
      <c r="C193" s="203" t="s">
        <v>706</v>
      </c>
      <c r="D193" s="203" t="s">
        <v>311</v>
      </c>
      <c r="E193" s="204" t="s">
        <v>5473</v>
      </c>
      <c r="F193" s="205" t="s">
        <v>5474</v>
      </c>
      <c r="G193" s="206" t="s">
        <v>5275</v>
      </c>
      <c r="H193" s="207">
        <v>6</v>
      </c>
      <c r="I193" s="208"/>
      <c r="J193" s="209">
        <f>ROUND(I193*H193,2)</f>
        <v>0</v>
      </c>
      <c r="K193" s="205" t="s">
        <v>21</v>
      </c>
      <c r="L193" s="62"/>
      <c r="M193" s="210" t="s">
        <v>21</v>
      </c>
      <c r="N193" s="211" t="s">
        <v>45</v>
      </c>
      <c r="O193" s="43"/>
      <c r="P193" s="212">
        <f>O193*H193</f>
        <v>0</v>
      </c>
      <c r="Q193" s="212">
        <v>0</v>
      </c>
      <c r="R193" s="212">
        <f>Q193*H193</f>
        <v>0</v>
      </c>
      <c r="S193" s="212">
        <v>0</v>
      </c>
      <c r="T193" s="213">
        <f>S193*H193</f>
        <v>0</v>
      </c>
      <c r="AR193" s="25" t="s">
        <v>375</v>
      </c>
      <c r="AT193" s="25" t="s">
        <v>311</v>
      </c>
      <c r="AU193" s="25" t="s">
        <v>82</v>
      </c>
      <c r="AY193" s="25" t="s">
        <v>308</v>
      </c>
      <c r="BE193" s="214">
        <f>IF(N193="základní",J193,0)</f>
        <v>0</v>
      </c>
      <c r="BF193" s="214">
        <f>IF(N193="snížená",J193,0)</f>
        <v>0</v>
      </c>
      <c r="BG193" s="214">
        <f>IF(N193="zákl. přenesená",J193,0)</f>
        <v>0</v>
      </c>
      <c r="BH193" s="214">
        <f>IF(N193="sníž. přenesená",J193,0)</f>
        <v>0</v>
      </c>
      <c r="BI193" s="214">
        <f>IF(N193="nulová",J193,0)</f>
        <v>0</v>
      </c>
      <c r="BJ193" s="25" t="s">
        <v>82</v>
      </c>
      <c r="BK193" s="214">
        <f>ROUND(I193*H193,2)</f>
        <v>0</v>
      </c>
      <c r="BL193" s="25" t="s">
        <v>375</v>
      </c>
      <c r="BM193" s="25" t="s">
        <v>2180</v>
      </c>
    </row>
    <row r="194" spans="2:65" s="1" customFormat="1" ht="40.5">
      <c r="B194" s="42"/>
      <c r="C194" s="64"/>
      <c r="D194" s="246" t="s">
        <v>1656</v>
      </c>
      <c r="E194" s="64"/>
      <c r="F194" s="290" t="s">
        <v>5379</v>
      </c>
      <c r="G194" s="64"/>
      <c r="H194" s="64"/>
      <c r="I194" s="173"/>
      <c r="J194" s="64"/>
      <c r="K194" s="64"/>
      <c r="L194" s="62"/>
      <c r="M194" s="291"/>
      <c r="N194" s="43"/>
      <c r="O194" s="43"/>
      <c r="P194" s="43"/>
      <c r="Q194" s="43"/>
      <c r="R194" s="43"/>
      <c r="S194" s="43"/>
      <c r="T194" s="79"/>
      <c r="AT194" s="25" t="s">
        <v>1656</v>
      </c>
      <c r="AU194" s="25" t="s">
        <v>82</v>
      </c>
    </row>
    <row r="195" spans="2:65" s="1" customFormat="1" ht="44.25" customHeight="1">
      <c r="B195" s="42"/>
      <c r="C195" s="203" t="s">
        <v>710</v>
      </c>
      <c r="D195" s="203" t="s">
        <v>311</v>
      </c>
      <c r="E195" s="204" t="s">
        <v>5475</v>
      </c>
      <c r="F195" s="205" t="s">
        <v>5476</v>
      </c>
      <c r="G195" s="206" t="s">
        <v>5275</v>
      </c>
      <c r="H195" s="207">
        <v>1</v>
      </c>
      <c r="I195" s="208"/>
      <c r="J195" s="209">
        <f>ROUND(I195*H195,2)</f>
        <v>0</v>
      </c>
      <c r="K195" s="205" t="s">
        <v>21</v>
      </c>
      <c r="L195" s="62"/>
      <c r="M195" s="210" t="s">
        <v>21</v>
      </c>
      <c r="N195" s="211" t="s">
        <v>45</v>
      </c>
      <c r="O195" s="43"/>
      <c r="P195" s="212">
        <f>O195*H195</f>
        <v>0</v>
      </c>
      <c r="Q195" s="212">
        <v>0</v>
      </c>
      <c r="R195" s="212">
        <f>Q195*H195</f>
        <v>0</v>
      </c>
      <c r="S195" s="212">
        <v>0</v>
      </c>
      <c r="T195" s="213">
        <f>S195*H195</f>
        <v>0</v>
      </c>
      <c r="AR195" s="25" t="s">
        <v>375</v>
      </c>
      <c r="AT195" s="25" t="s">
        <v>311</v>
      </c>
      <c r="AU195" s="25" t="s">
        <v>82</v>
      </c>
      <c r="AY195" s="25" t="s">
        <v>308</v>
      </c>
      <c r="BE195" s="214">
        <f>IF(N195="základní",J195,0)</f>
        <v>0</v>
      </c>
      <c r="BF195" s="214">
        <f>IF(N195="snížená",J195,0)</f>
        <v>0</v>
      </c>
      <c r="BG195" s="214">
        <f>IF(N195="zákl. přenesená",J195,0)</f>
        <v>0</v>
      </c>
      <c r="BH195" s="214">
        <f>IF(N195="sníž. přenesená",J195,0)</f>
        <v>0</v>
      </c>
      <c r="BI195" s="214">
        <f>IF(N195="nulová",J195,0)</f>
        <v>0</v>
      </c>
      <c r="BJ195" s="25" t="s">
        <v>82</v>
      </c>
      <c r="BK195" s="214">
        <f>ROUND(I195*H195,2)</f>
        <v>0</v>
      </c>
      <c r="BL195" s="25" t="s">
        <v>375</v>
      </c>
      <c r="BM195" s="25" t="s">
        <v>2189</v>
      </c>
    </row>
    <row r="196" spans="2:65" s="1" customFormat="1" ht="40.5">
      <c r="B196" s="42"/>
      <c r="C196" s="64"/>
      <c r="D196" s="246" t="s">
        <v>1656</v>
      </c>
      <c r="E196" s="64"/>
      <c r="F196" s="290" t="s">
        <v>5379</v>
      </c>
      <c r="G196" s="64"/>
      <c r="H196" s="64"/>
      <c r="I196" s="173"/>
      <c r="J196" s="64"/>
      <c r="K196" s="64"/>
      <c r="L196" s="62"/>
      <c r="M196" s="291"/>
      <c r="N196" s="43"/>
      <c r="O196" s="43"/>
      <c r="P196" s="43"/>
      <c r="Q196" s="43"/>
      <c r="R196" s="43"/>
      <c r="S196" s="43"/>
      <c r="T196" s="79"/>
      <c r="AT196" s="25" t="s">
        <v>1656</v>
      </c>
      <c r="AU196" s="25" t="s">
        <v>82</v>
      </c>
    </row>
    <row r="197" spans="2:65" s="1" customFormat="1" ht="44.25" customHeight="1">
      <c r="B197" s="42"/>
      <c r="C197" s="203" t="s">
        <v>716</v>
      </c>
      <c r="D197" s="203" t="s">
        <v>311</v>
      </c>
      <c r="E197" s="204" t="s">
        <v>5477</v>
      </c>
      <c r="F197" s="205" t="s">
        <v>5478</v>
      </c>
      <c r="G197" s="206" t="s">
        <v>5275</v>
      </c>
      <c r="H197" s="207">
        <v>3</v>
      </c>
      <c r="I197" s="208"/>
      <c r="J197" s="209">
        <f>ROUND(I197*H197,2)</f>
        <v>0</v>
      </c>
      <c r="K197" s="205" t="s">
        <v>21</v>
      </c>
      <c r="L197" s="62"/>
      <c r="M197" s="210" t="s">
        <v>21</v>
      </c>
      <c r="N197" s="211" t="s">
        <v>45</v>
      </c>
      <c r="O197" s="43"/>
      <c r="P197" s="212">
        <f>O197*H197</f>
        <v>0</v>
      </c>
      <c r="Q197" s="212">
        <v>0</v>
      </c>
      <c r="R197" s="212">
        <f>Q197*H197</f>
        <v>0</v>
      </c>
      <c r="S197" s="212">
        <v>0</v>
      </c>
      <c r="T197" s="213">
        <f>S197*H197</f>
        <v>0</v>
      </c>
      <c r="AR197" s="25" t="s">
        <v>375</v>
      </c>
      <c r="AT197" s="25" t="s">
        <v>311</v>
      </c>
      <c r="AU197" s="25" t="s">
        <v>82</v>
      </c>
      <c r="AY197" s="25" t="s">
        <v>308</v>
      </c>
      <c r="BE197" s="214">
        <f>IF(N197="základní",J197,0)</f>
        <v>0</v>
      </c>
      <c r="BF197" s="214">
        <f>IF(N197="snížená",J197,0)</f>
        <v>0</v>
      </c>
      <c r="BG197" s="214">
        <f>IF(N197="zákl. přenesená",J197,0)</f>
        <v>0</v>
      </c>
      <c r="BH197" s="214">
        <f>IF(N197="sníž. přenesená",J197,0)</f>
        <v>0</v>
      </c>
      <c r="BI197" s="214">
        <f>IF(N197="nulová",J197,0)</f>
        <v>0</v>
      </c>
      <c r="BJ197" s="25" t="s">
        <v>82</v>
      </c>
      <c r="BK197" s="214">
        <f>ROUND(I197*H197,2)</f>
        <v>0</v>
      </c>
      <c r="BL197" s="25" t="s">
        <v>375</v>
      </c>
      <c r="BM197" s="25" t="s">
        <v>2198</v>
      </c>
    </row>
    <row r="198" spans="2:65" s="1" customFormat="1" ht="40.5">
      <c r="B198" s="42"/>
      <c r="C198" s="64"/>
      <c r="D198" s="246" t="s">
        <v>1656</v>
      </c>
      <c r="E198" s="64"/>
      <c r="F198" s="290" t="s">
        <v>5379</v>
      </c>
      <c r="G198" s="64"/>
      <c r="H198" s="64"/>
      <c r="I198" s="173"/>
      <c r="J198" s="64"/>
      <c r="K198" s="64"/>
      <c r="L198" s="62"/>
      <c r="M198" s="291"/>
      <c r="N198" s="43"/>
      <c r="O198" s="43"/>
      <c r="P198" s="43"/>
      <c r="Q198" s="43"/>
      <c r="R198" s="43"/>
      <c r="S198" s="43"/>
      <c r="T198" s="79"/>
      <c r="AT198" s="25" t="s">
        <v>1656</v>
      </c>
      <c r="AU198" s="25" t="s">
        <v>82</v>
      </c>
    </row>
    <row r="199" spans="2:65" s="1" customFormat="1" ht="44.25" customHeight="1">
      <c r="B199" s="42"/>
      <c r="C199" s="203" t="s">
        <v>721</v>
      </c>
      <c r="D199" s="203" t="s">
        <v>311</v>
      </c>
      <c r="E199" s="204" t="s">
        <v>5479</v>
      </c>
      <c r="F199" s="205" t="s">
        <v>5480</v>
      </c>
      <c r="G199" s="206" t="s">
        <v>5275</v>
      </c>
      <c r="H199" s="207">
        <v>4</v>
      </c>
      <c r="I199" s="208"/>
      <c r="J199" s="209">
        <f>ROUND(I199*H199,2)</f>
        <v>0</v>
      </c>
      <c r="K199" s="205" t="s">
        <v>21</v>
      </c>
      <c r="L199" s="62"/>
      <c r="M199" s="210" t="s">
        <v>21</v>
      </c>
      <c r="N199" s="211" t="s">
        <v>45</v>
      </c>
      <c r="O199" s="43"/>
      <c r="P199" s="212">
        <f>O199*H199</f>
        <v>0</v>
      </c>
      <c r="Q199" s="212">
        <v>0</v>
      </c>
      <c r="R199" s="212">
        <f>Q199*H199</f>
        <v>0</v>
      </c>
      <c r="S199" s="212">
        <v>0</v>
      </c>
      <c r="T199" s="213">
        <f>S199*H199</f>
        <v>0</v>
      </c>
      <c r="AR199" s="25" t="s">
        <v>375</v>
      </c>
      <c r="AT199" s="25" t="s">
        <v>311</v>
      </c>
      <c r="AU199" s="25" t="s">
        <v>82</v>
      </c>
      <c r="AY199" s="25" t="s">
        <v>308</v>
      </c>
      <c r="BE199" s="214">
        <f>IF(N199="základní",J199,0)</f>
        <v>0</v>
      </c>
      <c r="BF199" s="214">
        <f>IF(N199="snížená",J199,0)</f>
        <v>0</v>
      </c>
      <c r="BG199" s="214">
        <f>IF(N199="zákl. přenesená",J199,0)</f>
        <v>0</v>
      </c>
      <c r="BH199" s="214">
        <f>IF(N199="sníž. přenesená",J199,0)</f>
        <v>0</v>
      </c>
      <c r="BI199" s="214">
        <f>IF(N199="nulová",J199,0)</f>
        <v>0</v>
      </c>
      <c r="BJ199" s="25" t="s">
        <v>82</v>
      </c>
      <c r="BK199" s="214">
        <f>ROUND(I199*H199,2)</f>
        <v>0</v>
      </c>
      <c r="BL199" s="25" t="s">
        <v>375</v>
      </c>
      <c r="BM199" s="25" t="s">
        <v>2206</v>
      </c>
    </row>
    <row r="200" spans="2:65" s="1" customFormat="1" ht="40.5">
      <c r="B200" s="42"/>
      <c r="C200" s="64"/>
      <c r="D200" s="246" t="s">
        <v>1656</v>
      </c>
      <c r="E200" s="64"/>
      <c r="F200" s="290" t="s">
        <v>5379</v>
      </c>
      <c r="G200" s="64"/>
      <c r="H200" s="64"/>
      <c r="I200" s="173"/>
      <c r="J200" s="64"/>
      <c r="K200" s="64"/>
      <c r="L200" s="62"/>
      <c r="M200" s="291"/>
      <c r="N200" s="43"/>
      <c r="O200" s="43"/>
      <c r="P200" s="43"/>
      <c r="Q200" s="43"/>
      <c r="R200" s="43"/>
      <c r="S200" s="43"/>
      <c r="T200" s="79"/>
      <c r="AT200" s="25" t="s">
        <v>1656</v>
      </c>
      <c r="AU200" s="25" t="s">
        <v>82</v>
      </c>
    </row>
    <row r="201" spans="2:65" s="1" customFormat="1" ht="44.25" customHeight="1">
      <c r="B201" s="42"/>
      <c r="C201" s="203" t="s">
        <v>725</v>
      </c>
      <c r="D201" s="203" t="s">
        <v>311</v>
      </c>
      <c r="E201" s="204" t="s">
        <v>5481</v>
      </c>
      <c r="F201" s="205" t="s">
        <v>5482</v>
      </c>
      <c r="G201" s="206" t="s">
        <v>5275</v>
      </c>
      <c r="H201" s="207">
        <v>1</v>
      </c>
      <c r="I201" s="208"/>
      <c r="J201" s="209">
        <f>ROUND(I201*H201,2)</f>
        <v>0</v>
      </c>
      <c r="K201" s="205" t="s">
        <v>21</v>
      </c>
      <c r="L201" s="62"/>
      <c r="M201" s="210" t="s">
        <v>21</v>
      </c>
      <c r="N201" s="211" t="s">
        <v>45</v>
      </c>
      <c r="O201" s="43"/>
      <c r="P201" s="212">
        <f>O201*H201</f>
        <v>0</v>
      </c>
      <c r="Q201" s="212">
        <v>0</v>
      </c>
      <c r="R201" s="212">
        <f>Q201*H201</f>
        <v>0</v>
      </c>
      <c r="S201" s="212">
        <v>0</v>
      </c>
      <c r="T201" s="213">
        <f>S201*H201</f>
        <v>0</v>
      </c>
      <c r="AR201" s="25" t="s">
        <v>375</v>
      </c>
      <c r="AT201" s="25" t="s">
        <v>311</v>
      </c>
      <c r="AU201" s="25" t="s">
        <v>82</v>
      </c>
      <c r="AY201" s="25" t="s">
        <v>308</v>
      </c>
      <c r="BE201" s="214">
        <f>IF(N201="základní",J201,0)</f>
        <v>0</v>
      </c>
      <c r="BF201" s="214">
        <f>IF(N201="snížená",J201,0)</f>
        <v>0</v>
      </c>
      <c r="BG201" s="214">
        <f>IF(N201="zákl. přenesená",J201,0)</f>
        <v>0</v>
      </c>
      <c r="BH201" s="214">
        <f>IF(N201="sníž. přenesená",J201,0)</f>
        <v>0</v>
      </c>
      <c r="BI201" s="214">
        <f>IF(N201="nulová",J201,0)</f>
        <v>0</v>
      </c>
      <c r="BJ201" s="25" t="s">
        <v>82</v>
      </c>
      <c r="BK201" s="214">
        <f>ROUND(I201*H201,2)</f>
        <v>0</v>
      </c>
      <c r="BL201" s="25" t="s">
        <v>375</v>
      </c>
      <c r="BM201" s="25" t="s">
        <v>2215</v>
      </c>
    </row>
    <row r="202" spans="2:65" s="1" customFormat="1" ht="40.5">
      <c r="B202" s="42"/>
      <c r="C202" s="64"/>
      <c r="D202" s="246" t="s">
        <v>1656</v>
      </c>
      <c r="E202" s="64"/>
      <c r="F202" s="290" t="s">
        <v>5379</v>
      </c>
      <c r="G202" s="64"/>
      <c r="H202" s="64"/>
      <c r="I202" s="173"/>
      <c r="J202" s="64"/>
      <c r="K202" s="64"/>
      <c r="L202" s="62"/>
      <c r="M202" s="291"/>
      <c r="N202" s="43"/>
      <c r="O202" s="43"/>
      <c r="P202" s="43"/>
      <c r="Q202" s="43"/>
      <c r="R202" s="43"/>
      <c r="S202" s="43"/>
      <c r="T202" s="79"/>
      <c r="AT202" s="25" t="s">
        <v>1656</v>
      </c>
      <c r="AU202" s="25" t="s">
        <v>82</v>
      </c>
    </row>
    <row r="203" spans="2:65" s="1" customFormat="1" ht="44.25" customHeight="1">
      <c r="B203" s="42"/>
      <c r="C203" s="203" t="s">
        <v>730</v>
      </c>
      <c r="D203" s="203" t="s">
        <v>311</v>
      </c>
      <c r="E203" s="204" t="s">
        <v>5483</v>
      </c>
      <c r="F203" s="205" t="s">
        <v>5484</v>
      </c>
      <c r="G203" s="206" t="s">
        <v>5275</v>
      </c>
      <c r="H203" s="207">
        <v>1</v>
      </c>
      <c r="I203" s="208"/>
      <c r="J203" s="209">
        <f>ROUND(I203*H203,2)</f>
        <v>0</v>
      </c>
      <c r="K203" s="205" t="s">
        <v>21</v>
      </c>
      <c r="L203" s="62"/>
      <c r="M203" s="210" t="s">
        <v>21</v>
      </c>
      <c r="N203" s="211" t="s">
        <v>45</v>
      </c>
      <c r="O203" s="43"/>
      <c r="P203" s="212">
        <f>O203*H203</f>
        <v>0</v>
      </c>
      <c r="Q203" s="212">
        <v>0</v>
      </c>
      <c r="R203" s="212">
        <f>Q203*H203</f>
        <v>0</v>
      </c>
      <c r="S203" s="212">
        <v>0</v>
      </c>
      <c r="T203" s="213">
        <f>S203*H203</f>
        <v>0</v>
      </c>
      <c r="AR203" s="25" t="s">
        <v>375</v>
      </c>
      <c r="AT203" s="25" t="s">
        <v>311</v>
      </c>
      <c r="AU203" s="25" t="s">
        <v>82</v>
      </c>
      <c r="AY203" s="25" t="s">
        <v>308</v>
      </c>
      <c r="BE203" s="214">
        <f>IF(N203="základní",J203,0)</f>
        <v>0</v>
      </c>
      <c r="BF203" s="214">
        <f>IF(N203="snížená",J203,0)</f>
        <v>0</v>
      </c>
      <c r="BG203" s="214">
        <f>IF(N203="zákl. přenesená",J203,0)</f>
        <v>0</v>
      </c>
      <c r="BH203" s="214">
        <f>IF(N203="sníž. přenesená",J203,0)</f>
        <v>0</v>
      </c>
      <c r="BI203" s="214">
        <f>IF(N203="nulová",J203,0)</f>
        <v>0</v>
      </c>
      <c r="BJ203" s="25" t="s">
        <v>82</v>
      </c>
      <c r="BK203" s="214">
        <f>ROUND(I203*H203,2)</f>
        <v>0</v>
      </c>
      <c r="BL203" s="25" t="s">
        <v>375</v>
      </c>
      <c r="BM203" s="25" t="s">
        <v>2224</v>
      </c>
    </row>
    <row r="204" spans="2:65" s="1" customFormat="1" ht="40.5">
      <c r="B204" s="42"/>
      <c r="C204" s="64"/>
      <c r="D204" s="246" t="s">
        <v>1656</v>
      </c>
      <c r="E204" s="64"/>
      <c r="F204" s="290" t="s">
        <v>5379</v>
      </c>
      <c r="G204" s="64"/>
      <c r="H204" s="64"/>
      <c r="I204" s="173"/>
      <c r="J204" s="64"/>
      <c r="K204" s="64"/>
      <c r="L204" s="62"/>
      <c r="M204" s="291"/>
      <c r="N204" s="43"/>
      <c r="O204" s="43"/>
      <c r="P204" s="43"/>
      <c r="Q204" s="43"/>
      <c r="R204" s="43"/>
      <c r="S204" s="43"/>
      <c r="T204" s="79"/>
      <c r="AT204" s="25" t="s">
        <v>1656</v>
      </c>
      <c r="AU204" s="25" t="s">
        <v>82</v>
      </c>
    </row>
    <row r="205" spans="2:65" s="1" customFormat="1" ht="44.25" customHeight="1">
      <c r="B205" s="42"/>
      <c r="C205" s="203" t="s">
        <v>735</v>
      </c>
      <c r="D205" s="203" t="s">
        <v>311</v>
      </c>
      <c r="E205" s="204" t="s">
        <v>5485</v>
      </c>
      <c r="F205" s="205" t="s">
        <v>5486</v>
      </c>
      <c r="G205" s="206" t="s">
        <v>5275</v>
      </c>
      <c r="H205" s="207">
        <v>1</v>
      </c>
      <c r="I205" s="208"/>
      <c r="J205" s="209">
        <f>ROUND(I205*H205,2)</f>
        <v>0</v>
      </c>
      <c r="K205" s="205" t="s">
        <v>21</v>
      </c>
      <c r="L205" s="62"/>
      <c r="M205" s="210" t="s">
        <v>21</v>
      </c>
      <c r="N205" s="211" t="s">
        <v>45</v>
      </c>
      <c r="O205" s="43"/>
      <c r="P205" s="212">
        <f>O205*H205</f>
        <v>0</v>
      </c>
      <c r="Q205" s="212">
        <v>0</v>
      </c>
      <c r="R205" s="212">
        <f>Q205*H205</f>
        <v>0</v>
      </c>
      <c r="S205" s="212">
        <v>0</v>
      </c>
      <c r="T205" s="213">
        <f>S205*H205</f>
        <v>0</v>
      </c>
      <c r="AR205" s="25" t="s">
        <v>375</v>
      </c>
      <c r="AT205" s="25" t="s">
        <v>311</v>
      </c>
      <c r="AU205" s="25" t="s">
        <v>82</v>
      </c>
      <c r="AY205" s="25" t="s">
        <v>308</v>
      </c>
      <c r="BE205" s="214">
        <f>IF(N205="základní",J205,0)</f>
        <v>0</v>
      </c>
      <c r="BF205" s="214">
        <f>IF(N205="snížená",J205,0)</f>
        <v>0</v>
      </c>
      <c r="BG205" s="214">
        <f>IF(N205="zákl. přenesená",J205,0)</f>
        <v>0</v>
      </c>
      <c r="BH205" s="214">
        <f>IF(N205="sníž. přenesená",J205,0)</f>
        <v>0</v>
      </c>
      <c r="BI205" s="214">
        <f>IF(N205="nulová",J205,0)</f>
        <v>0</v>
      </c>
      <c r="BJ205" s="25" t="s">
        <v>82</v>
      </c>
      <c r="BK205" s="214">
        <f>ROUND(I205*H205,2)</f>
        <v>0</v>
      </c>
      <c r="BL205" s="25" t="s">
        <v>375</v>
      </c>
      <c r="BM205" s="25" t="s">
        <v>2234</v>
      </c>
    </row>
    <row r="206" spans="2:65" s="1" customFormat="1" ht="40.5">
      <c r="B206" s="42"/>
      <c r="C206" s="64"/>
      <c r="D206" s="246" t="s">
        <v>1656</v>
      </c>
      <c r="E206" s="64"/>
      <c r="F206" s="290" t="s">
        <v>5379</v>
      </c>
      <c r="G206" s="64"/>
      <c r="H206" s="64"/>
      <c r="I206" s="173"/>
      <c r="J206" s="64"/>
      <c r="K206" s="64"/>
      <c r="L206" s="62"/>
      <c r="M206" s="291"/>
      <c r="N206" s="43"/>
      <c r="O206" s="43"/>
      <c r="P206" s="43"/>
      <c r="Q206" s="43"/>
      <c r="R206" s="43"/>
      <c r="S206" s="43"/>
      <c r="T206" s="79"/>
      <c r="AT206" s="25" t="s">
        <v>1656</v>
      </c>
      <c r="AU206" s="25" t="s">
        <v>82</v>
      </c>
    </row>
    <row r="207" spans="2:65" s="1" customFormat="1" ht="44.25" customHeight="1">
      <c r="B207" s="42"/>
      <c r="C207" s="203" t="s">
        <v>740</v>
      </c>
      <c r="D207" s="203" t="s">
        <v>311</v>
      </c>
      <c r="E207" s="204" t="s">
        <v>5487</v>
      </c>
      <c r="F207" s="205" t="s">
        <v>5488</v>
      </c>
      <c r="G207" s="206" t="s">
        <v>5275</v>
      </c>
      <c r="H207" s="207">
        <v>1</v>
      </c>
      <c r="I207" s="208"/>
      <c r="J207" s="209">
        <f>ROUND(I207*H207,2)</f>
        <v>0</v>
      </c>
      <c r="K207" s="205" t="s">
        <v>21</v>
      </c>
      <c r="L207" s="62"/>
      <c r="M207" s="210" t="s">
        <v>21</v>
      </c>
      <c r="N207" s="211" t="s">
        <v>45</v>
      </c>
      <c r="O207" s="43"/>
      <c r="P207" s="212">
        <f>O207*H207</f>
        <v>0</v>
      </c>
      <c r="Q207" s="212">
        <v>0</v>
      </c>
      <c r="R207" s="212">
        <f>Q207*H207</f>
        <v>0</v>
      </c>
      <c r="S207" s="212">
        <v>0</v>
      </c>
      <c r="T207" s="213">
        <f>S207*H207</f>
        <v>0</v>
      </c>
      <c r="AR207" s="25" t="s">
        <v>375</v>
      </c>
      <c r="AT207" s="25" t="s">
        <v>311</v>
      </c>
      <c r="AU207" s="25" t="s">
        <v>82</v>
      </c>
      <c r="AY207" s="25" t="s">
        <v>308</v>
      </c>
      <c r="BE207" s="214">
        <f>IF(N207="základní",J207,0)</f>
        <v>0</v>
      </c>
      <c r="BF207" s="214">
        <f>IF(N207="snížená",J207,0)</f>
        <v>0</v>
      </c>
      <c r="BG207" s="214">
        <f>IF(N207="zákl. přenesená",J207,0)</f>
        <v>0</v>
      </c>
      <c r="BH207" s="214">
        <f>IF(N207="sníž. přenesená",J207,0)</f>
        <v>0</v>
      </c>
      <c r="BI207" s="214">
        <f>IF(N207="nulová",J207,0)</f>
        <v>0</v>
      </c>
      <c r="BJ207" s="25" t="s">
        <v>82</v>
      </c>
      <c r="BK207" s="214">
        <f>ROUND(I207*H207,2)</f>
        <v>0</v>
      </c>
      <c r="BL207" s="25" t="s">
        <v>375</v>
      </c>
      <c r="BM207" s="25" t="s">
        <v>2241</v>
      </c>
    </row>
    <row r="208" spans="2:65" s="1" customFormat="1" ht="40.5">
      <c r="B208" s="42"/>
      <c r="C208" s="64"/>
      <c r="D208" s="246" t="s">
        <v>1656</v>
      </c>
      <c r="E208" s="64"/>
      <c r="F208" s="290" t="s">
        <v>5379</v>
      </c>
      <c r="G208" s="64"/>
      <c r="H208" s="64"/>
      <c r="I208" s="173"/>
      <c r="J208" s="64"/>
      <c r="K208" s="64"/>
      <c r="L208" s="62"/>
      <c r="M208" s="291"/>
      <c r="N208" s="43"/>
      <c r="O208" s="43"/>
      <c r="P208" s="43"/>
      <c r="Q208" s="43"/>
      <c r="R208" s="43"/>
      <c r="S208" s="43"/>
      <c r="T208" s="79"/>
      <c r="AT208" s="25" t="s">
        <v>1656</v>
      </c>
      <c r="AU208" s="25" t="s">
        <v>82</v>
      </c>
    </row>
    <row r="209" spans="2:65" s="1" customFormat="1" ht="44.25" customHeight="1">
      <c r="B209" s="42"/>
      <c r="C209" s="203" t="s">
        <v>745</v>
      </c>
      <c r="D209" s="203" t="s">
        <v>311</v>
      </c>
      <c r="E209" s="204" t="s">
        <v>5489</v>
      </c>
      <c r="F209" s="205" t="s">
        <v>5490</v>
      </c>
      <c r="G209" s="206" t="s">
        <v>5275</v>
      </c>
      <c r="H209" s="207">
        <v>1</v>
      </c>
      <c r="I209" s="208"/>
      <c r="J209" s="209">
        <f>ROUND(I209*H209,2)</f>
        <v>0</v>
      </c>
      <c r="K209" s="205" t="s">
        <v>21</v>
      </c>
      <c r="L209" s="62"/>
      <c r="M209" s="210" t="s">
        <v>21</v>
      </c>
      <c r="N209" s="211" t="s">
        <v>45</v>
      </c>
      <c r="O209" s="43"/>
      <c r="P209" s="212">
        <f>O209*H209</f>
        <v>0</v>
      </c>
      <c r="Q209" s="212">
        <v>0</v>
      </c>
      <c r="R209" s="212">
        <f>Q209*H209</f>
        <v>0</v>
      </c>
      <c r="S209" s="212">
        <v>0</v>
      </c>
      <c r="T209" s="213">
        <f>S209*H209</f>
        <v>0</v>
      </c>
      <c r="AR209" s="25" t="s">
        <v>375</v>
      </c>
      <c r="AT209" s="25" t="s">
        <v>311</v>
      </c>
      <c r="AU209" s="25" t="s">
        <v>82</v>
      </c>
      <c r="AY209" s="25" t="s">
        <v>308</v>
      </c>
      <c r="BE209" s="214">
        <f>IF(N209="základní",J209,0)</f>
        <v>0</v>
      </c>
      <c r="BF209" s="214">
        <f>IF(N209="snížená",J209,0)</f>
        <v>0</v>
      </c>
      <c r="BG209" s="214">
        <f>IF(N209="zákl. přenesená",J209,0)</f>
        <v>0</v>
      </c>
      <c r="BH209" s="214">
        <f>IF(N209="sníž. přenesená",J209,0)</f>
        <v>0</v>
      </c>
      <c r="BI209" s="214">
        <f>IF(N209="nulová",J209,0)</f>
        <v>0</v>
      </c>
      <c r="BJ209" s="25" t="s">
        <v>82</v>
      </c>
      <c r="BK209" s="214">
        <f>ROUND(I209*H209,2)</f>
        <v>0</v>
      </c>
      <c r="BL209" s="25" t="s">
        <v>375</v>
      </c>
      <c r="BM209" s="25" t="s">
        <v>2248</v>
      </c>
    </row>
    <row r="210" spans="2:65" s="1" customFormat="1" ht="40.5">
      <c r="B210" s="42"/>
      <c r="C210" s="64"/>
      <c r="D210" s="246" t="s">
        <v>1656</v>
      </c>
      <c r="E210" s="64"/>
      <c r="F210" s="290" t="s">
        <v>5379</v>
      </c>
      <c r="G210" s="64"/>
      <c r="H210" s="64"/>
      <c r="I210" s="173"/>
      <c r="J210" s="64"/>
      <c r="K210" s="64"/>
      <c r="L210" s="62"/>
      <c r="M210" s="291"/>
      <c r="N210" s="43"/>
      <c r="O210" s="43"/>
      <c r="P210" s="43"/>
      <c r="Q210" s="43"/>
      <c r="R210" s="43"/>
      <c r="S210" s="43"/>
      <c r="T210" s="79"/>
      <c r="AT210" s="25" t="s">
        <v>1656</v>
      </c>
      <c r="AU210" s="25" t="s">
        <v>82</v>
      </c>
    </row>
    <row r="211" spans="2:65" s="1" customFormat="1" ht="44.25" customHeight="1">
      <c r="B211" s="42"/>
      <c r="C211" s="203" t="s">
        <v>750</v>
      </c>
      <c r="D211" s="203" t="s">
        <v>311</v>
      </c>
      <c r="E211" s="204" t="s">
        <v>5491</v>
      </c>
      <c r="F211" s="205" t="s">
        <v>5492</v>
      </c>
      <c r="G211" s="206" t="s">
        <v>5275</v>
      </c>
      <c r="H211" s="207">
        <v>2</v>
      </c>
      <c r="I211" s="208"/>
      <c r="J211" s="209">
        <f>ROUND(I211*H211,2)</f>
        <v>0</v>
      </c>
      <c r="K211" s="205" t="s">
        <v>21</v>
      </c>
      <c r="L211" s="62"/>
      <c r="M211" s="210" t="s">
        <v>21</v>
      </c>
      <c r="N211" s="211" t="s">
        <v>45</v>
      </c>
      <c r="O211" s="43"/>
      <c r="P211" s="212">
        <f>O211*H211</f>
        <v>0</v>
      </c>
      <c r="Q211" s="212">
        <v>0</v>
      </c>
      <c r="R211" s="212">
        <f>Q211*H211</f>
        <v>0</v>
      </c>
      <c r="S211" s="212">
        <v>0</v>
      </c>
      <c r="T211" s="213">
        <f>S211*H211</f>
        <v>0</v>
      </c>
      <c r="AR211" s="25" t="s">
        <v>375</v>
      </c>
      <c r="AT211" s="25" t="s">
        <v>311</v>
      </c>
      <c r="AU211" s="25" t="s">
        <v>82</v>
      </c>
      <c r="AY211" s="25" t="s">
        <v>308</v>
      </c>
      <c r="BE211" s="214">
        <f>IF(N211="základní",J211,0)</f>
        <v>0</v>
      </c>
      <c r="BF211" s="214">
        <f>IF(N211="snížená",J211,0)</f>
        <v>0</v>
      </c>
      <c r="BG211" s="214">
        <f>IF(N211="zákl. přenesená",J211,0)</f>
        <v>0</v>
      </c>
      <c r="BH211" s="214">
        <f>IF(N211="sníž. přenesená",J211,0)</f>
        <v>0</v>
      </c>
      <c r="BI211" s="214">
        <f>IF(N211="nulová",J211,0)</f>
        <v>0</v>
      </c>
      <c r="BJ211" s="25" t="s">
        <v>82</v>
      </c>
      <c r="BK211" s="214">
        <f>ROUND(I211*H211,2)</f>
        <v>0</v>
      </c>
      <c r="BL211" s="25" t="s">
        <v>375</v>
      </c>
      <c r="BM211" s="25" t="s">
        <v>2257</v>
      </c>
    </row>
    <row r="212" spans="2:65" s="1" customFormat="1" ht="40.5">
      <c r="B212" s="42"/>
      <c r="C212" s="64"/>
      <c r="D212" s="246" t="s">
        <v>1656</v>
      </c>
      <c r="E212" s="64"/>
      <c r="F212" s="290" t="s">
        <v>5379</v>
      </c>
      <c r="G212" s="64"/>
      <c r="H212" s="64"/>
      <c r="I212" s="173"/>
      <c r="J212" s="64"/>
      <c r="K212" s="64"/>
      <c r="L212" s="62"/>
      <c r="M212" s="291"/>
      <c r="N212" s="43"/>
      <c r="O212" s="43"/>
      <c r="P212" s="43"/>
      <c r="Q212" s="43"/>
      <c r="R212" s="43"/>
      <c r="S212" s="43"/>
      <c r="T212" s="79"/>
      <c r="AT212" s="25" t="s">
        <v>1656</v>
      </c>
      <c r="AU212" s="25" t="s">
        <v>82</v>
      </c>
    </row>
    <row r="213" spans="2:65" s="1" customFormat="1" ht="44.25" customHeight="1">
      <c r="B213" s="42"/>
      <c r="C213" s="203" t="s">
        <v>522</v>
      </c>
      <c r="D213" s="203" t="s">
        <v>311</v>
      </c>
      <c r="E213" s="204" t="s">
        <v>5493</v>
      </c>
      <c r="F213" s="205" t="s">
        <v>5494</v>
      </c>
      <c r="G213" s="206" t="s">
        <v>5275</v>
      </c>
      <c r="H213" s="207">
        <v>1</v>
      </c>
      <c r="I213" s="208"/>
      <c r="J213" s="209">
        <f>ROUND(I213*H213,2)</f>
        <v>0</v>
      </c>
      <c r="K213" s="205" t="s">
        <v>21</v>
      </c>
      <c r="L213" s="62"/>
      <c r="M213" s="210" t="s">
        <v>21</v>
      </c>
      <c r="N213" s="211" t="s">
        <v>45</v>
      </c>
      <c r="O213" s="43"/>
      <c r="P213" s="212">
        <f>O213*H213</f>
        <v>0</v>
      </c>
      <c r="Q213" s="212">
        <v>0</v>
      </c>
      <c r="R213" s="212">
        <f>Q213*H213</f>
        <v>0</v>
      </c>
      <c r="S213" s="212">
        <v>0</v>
      </c>
      <c r="T213" s="213">
        <f>S213*H213</f>
        <v>0</v>
      </c>
      <c r="AR213" s="25" t="s">
        <v>375</v>
      </c>
      <c r="AT213" s="25" t="s">
        <v>311</v>
      </c>
      <c r="AU213" s="25" t="s">
        <v>82</v>
      </c>
      <c r="AY213" s="25" t="s">
        <v>308</v>
      </c>
      <c r="BE213" s="214">
        <f>IF(N213="základní",J213,0)</f>
        <v>0</v>
      </c>
      <c r="BF213" s="214">
        <f>IF(N213="snížená",J213,0)</f>
        <v>0</v>
      </c>
      <c r="BG213" s="214">
        <f>IF(N213="zákl. přenesená",J213,0)</f>
        <v>0</v>
      </c>
      <c r="BH213" s="214">
        <f>IF(N213="sníž. přenesená",J213,0)</f>
        <v>0</v>
      </c>
      <c r="BI213" s="214">
        <f>IF(N213="nulová",J213,0)</f>
        <v>0</v>
      </c>
      <c r="BJ213" s="25" t="s">
        <v>82</v>
      </c>
      <c r="BK213" s="214">
        <f>ROUND(I213*H213,2)</f>
        <v>0</v>
      </c>
      <c r="BL213" s="25" t="s">
        <v>375</v>
      </c>
      <c r="BM213" s="25" t="s">
        <v>2266</v>
      </c>
    </row>
    <row r="214" spans="2:65" s="1" customFormat="1" ht="40.5">
      <c r="B214" s="42"/>
      <c r="C214" s="64"/>
      <c r="D214" s="246" t="s">
        <v>1656</v>
      </c>
      <c r="E214" s="64"/>
      <c r="F214" s="290" t="s">
        <v>5379</v>
      </c>
      <c r="G214" s="64"/>
      <c r="H214" s="64"/>
      <c r="I214" s="173"/>
      <c r="J214" s="64"/>
      <c r="K214" s="64"/>
      <c r="L214" s="62"/>
      <c r="M214" s="291"/>
      <c r="N214" s="43"/>
      <c r="O214" s="43"/>
      <c r="P214" s="43"/>
      <c r="Q214" s="43"/>
      <c r="R214" s="43"/>
      <c r="S214" s="43"/>
      <c r="T214" s="79"/>
      <c r="AT214" s="25" t="s">
        <v>1656</v>
      </c>
      <c r="AU214" s="25" t="s">
        <v>82</v>
      </c>
    </row>
    <row r="215" spans="2:65" s="1" customFormat="1" ht="44.25" customHeight="1">
      <c r="B215" s="42"/>
      <c r="C215" s="203" t="s">
        <v>1248</v>
      </c>
      <c r="D215" s="203" t="s">
        <v>311</v>
      </c>
      <c r="E215" s="204" t="s">
        <v>5495</v>
      </c>
      <c r="F215" s="205" t="s">
        <v>5496</v>
      </c>
      <c r="G215" s="206" t="s">
        <v>5275</v>
      </c>
      <c r="H215" s="207">
        <v>1</v>
      </c>
      <c r="I215" s="208"/>
      <c r="J215" s="209">
        <f>ROUND(I215*H215,2)</f>
        <v>0</v>
      </c>
      <c r="K215" s="205" t="s">
        <v>21</v>
      </c>
      <c r="L215" s="62"/>
      <c r="M215" s="210" t="s">
        <v>21</v>
      </c>
      <c r="N215" s="211" t="s">
        <v>45</v>
      </c>
      <c r="O215" s="43"/>
      <c r="P215" s="212">
        <f>O215*H215</f>
        <v>0</v>
      </c>
      <c r="Q215" s="212">
        <v>0</v>
      </c>
      <c r="R215" s="212">
        <f>Q215*H215</f>
        <v>0</v>
      </c>
      <c r="S215" s="212">
        <v>0</v>
      </c>
      <c r="T215" s="213">
        <f>S215*H215</f>
        <v>0</v>
      </c>
      <c r="AR215" s="25" t="s">
        <v>375</v>
      </c>
      <c r="AT215" s="25" t="s">
        <v>311</v>
      </c>
      <c r="AU215" s="25" t="s">
        <v>82</v>
      </c>
      <c r="AY215" s="25" t="s">
        <v>308</v>
      </c>
      <c r="BE215" s="214">
        <f>IF(N215="základní",J215,0)</f>
        <v>0</v>
      </c>
      <c r="BF215" s="214">
        <f>IF(N215="snížená",J215,0)</f>
        <v>0</v>
      </c>
      <c r="BG215" s="214">
        <f>IF(N215="zákl. přenesená",J215,0)</f>
        <v>0</v>
      </c>
      <c r="BH215" s="214">
        <f>IF(N215="sníž. přenesená",J215,0)</f>
        <v>0</v>
      </c>
      <c r="BI215" s="214">
        <f>IF(N215="nulová",J215,0)</f>
        <v>0</v>
      </c>
      <c r="BJ215" s="25" t="s">
        <v>82</v>
      </c>
      <c r="BK215" s="214">
        <f>ROUND(I215*H215,2)</f>
        <v>0</v>
      </c>
      <c r="BL215" s="25" t="s">
        <v>375</v>
      </c>
      <c r="BM215" s="25" t="s">
        <v>2277</v>
      </c>
    </row>
    <row r="216" spans="2:65" s="1" customFormat="1" ht="40.5">
      <c r="B216" s="42"/>
      <c r="C216" s="64"/>
      <c r="D216" s="246" t="s">
        <v>1656</v>
      </c>
      <c r="E216" s="64"/>
      <c r="F216" s="290" t="s">
        <v>5379</v>
      </c>
      <c r="G216" s="64"/>
      <c r="H216" s="64"/>
      <c r="I216" s="173"/>
      <c r="J216" s="64"/>
      <c r="K216" s="64"/>
      <c r="L216" s="62"/>
      <c r="M216" s="291"/>
      <c r="N216" s="43"/>
      <c r="O216" s="43"/>
      <c r="P216" s="43"/>
      <c r="Q216" s="43"/>
      <c r="R216" s="43"/>
      <c r="S216" s="43"/>
      <c r="T216" s="79"/>
      <c r="AT216" s="25" t="s">
        <v>1656</v>
      </c>
      <c r="AU216" s="25" t="s">
        <v>82</v>
      </c>
    </row>
    <row r="217" spans="2:65" s="1" customFormat="1" ht="44.25" customHeight="1">
      <c r="B217" s="42"/>
      <c r="C217" s="203" t="s">
        <v>528</v>
      </c>
      <c r="D217" s="203" t="s">
        <v>311</v>
      </c>
      <c r="E217" s="204" t="s">
        <v>5497</v>
      </c>
      <c r="F217" s="205" t="s">
        <v>5498</v>
      </c>
      <c r="G217" s="206" t="s">
        <v>5275</v>
      </c>
      <c r="H217" s="207">
        <v>1</v>
      </c>
      <c r="I217" s="208"/>
      <c r="J217" s="209">
        <f>ROUND(I217*H217,2)</f>
        <v>0</v>
      </c>
      <c r="K217" s="205" t="s">
        <v>21</v>
      </c>
      <c r="L217" s="62"/>
      <c r="M217" s="210" t="s">
        <v>21</v>
      </c>
      <c r="N217" s="211" t="s">
        <v>45</v>
      </c>
      <c r="O217" s="43"/>
      <c r="P217" s="212">
        <f>O217*H217</f>
        <v>0</v>
      </c>
      <c r="Q217" s="212">
        <v>0</v>
      </c>
      <c r="R217" s="212">
        <f>Q217*H217</f>
        <v>0</v>
      </c>
      <c r="S217" s="212">
        <v>0</v>
      </c>
      <c r="T217" s="213">
        <f>S217*H217</f>
        <v>0</v>
      </c>
      <c r="AR217" s="25" t="s">
        <v>375</v>
      </c>
      <c r="AT217" s="25" t="s">
        <v>311</v>
      </c>
      <c r="AU217" s="25" t="s">
        <v>82</v>
      </c>
      <c r="AY217" s="25" t="s">
        <v>308</v>
      </c>
      <c r="BE217" s="214">
        <f>IF(N217="základní",J217,0)</f>
        <v>0</v>
      </c>
      <c r="BF217" s="214">
        <f>IF(N217="snížená",J217,0)</f>
        <v>0</v>
      </c>
      <c r="BG217" s="214">
        <f>IF(N217="zákl. přenesená",J217,0)</f>
        <v>0</v>
      </c>
      <c r="BH217" s="214">
        <f>IF(N217="sníž. přenesená",J217,0)</f>
        <v>0</v>
      </c>
      <c r="BI217" s="214">
        <f>IF(N217="nulová",J217,0)</f>
        <v>0</v>
      </c>
      <c r="BJ217" s="25" t="s">
        <v>82</v>
      </c>
      <c r="BK217" s="214">
        <f>ROUND(I217*H217,2)</f>
        <v>0</v>
      </c>
      <c r="BL217" s="25" t="s">
        <v>375</v>
      </c>
      <c r="BM217" s="25" t="s">
        <v>2285</v>
      </c>
    </row>
    <row r="218" spans="2:65" s="1" customFormat="1" ht="40.5">
      <c r="B218" s="42"/>
      <c r="C218" s="64"/>
      <c r="D218" s="246" t="s">
        <v>1656</v>
      </c>
      <c r="E218" s="64"/>
      <c r="F218" s="290" t="s">
        <v>5379</v>
      </c>
      <c r="G218" s="64"/>
      <c r="H218" s="64"/>
      <c r="I218" s="173"/>
      <c r="J218" s="64"/>
      <c r="K218" s="64"/>
      <c r="L218" s="62"/>
      <c r="M218" s="291"/>
      <c r="N218" s="43"/>
      <c r="O218" s="43"/>
      <c r="P218" s="43"/>
      <c r="Q218" s="43"/>
      <c r="R218" s="43"/>
      <c r="S218" s="43"/>
      <c r="T218" s="79"/>
      <c r="AT218" s="25" t="s">
        <v>1656</v>
      </c>
      <c r="AU218" s="25" t="s">
        <v>82</v>
      </c>
    </row>
    <row r="219" spans="2:65" s="1" customFormat="1" ht="44.25" customHeight="1">
      <c r="B219" s="42"/>
      <c r="C219" s="203" t="s">
        <v>570</v>
      </c>
      <c r="D219" s="203" t="s">
        <v>311</v>
      </c>
      <c r="E219" s="204" t="s">
        <v>5499</v>
      </c>
      <c r="F219" s="205" t="s">
        <v>5500</v>
      </c>
      <c r="G219" s="206" t="s">
        <v>5275</v>
      </c>
      <c r="H219" s="207">
        <v>1</v>
      </c>
      <c r="I219" s="208"/>
      <c r="J219" s="209">
        <f>ROUND(I219*H219,2)</f>
        <v>0</v>
      </c>
      <c r="K219" s="205" t="s">
        <v>21</v>
      </c>
      <c r="L219" s="62"/>
      <c r="M219" s="210" t="s">
        <v>21</v>
      </c>
      <c r="N219" s="211" t="s">
        <v>45</v>
      </c>
      <c r="O219" s="43"/>
      <c r="P219" s="212">
        <f>O219*H219</f>
        <v>0</v>
      </c>
      <c r="Q219" s="212">
        <v>0</v>
      </c>
      <c r="R219" s="212">
        <f>Q219*H219</f>
        <v>0</v>
      </c>
      <c r="S219" s="212">
        <v>0</v>
      </c>
      <c r="T219" s="213">
        <f>S219*H219</f>
        <v>0</v>
      </c>
      <c r="AR219" s="25" t="s">
        <v>375</v>
      </c>
      <c r="AT219" s="25" t="s">
        <v>311</v>
      </c>
      <c r="AU219" s="25" t="s">
        <v>82</v>
      </c>
      <c r="AY219" s="25" t="s">
        <v>308</v>
      </c>
      <c r="BE219" s="214">
        <f>IF(N219="základní",J219,0)</f>
        <v>0</v>
      </c>
      <c r="BF219" s="214">
        <f>IF(N219="snížená",J219,0)</f>
        <v>0</v>
      </c>
      <c r="BG219" s="214">
        <f>IF(N219="zákl. přenesená",J219,0)</f>
        <v>0</v>
      </c>
      <c r="BH219" s="214">
        <f>IF(N219="sníž. přenesená",J219,0)</f>
        <v>0</v>
      </c>
      <c r="BI219" s="214">
        <f>IF(N219="nulová",J219,0)</f>
        <v>0</v>
      </c>
      <c r="BJ219" s="25" t="s">
        <v>82</v>
      </c>
      <c r="BK219" s="214">
        <f>ROUND(I219*H219,2)</f>
        <v>0</v>
      </c>
      <c r="BL219" s="25" t="s">
        <v>375</v>
      </c>
      <c r="BM219" s="25" t="s">
        <v>2292</v>
      </c>
    </row>
    <row r="220" spans="2:65" s="1" customFormat="1" ht="40.5">
      <c r="B220" s="42"/>
      <c r="C220" s="64"/>
      <c r="D220" s="246" t="s">
        <v>1656</v>
      </c>
      <c r="E220" s="64"/>
      <c r="F220" s="290" t="s">
        <v>5379</v>
      </c>
      <c r="G220" s="64"/>
      <c r="H220" s="64"/>
      <c r="I220" s="173"/>
      <c r="J220" s="64"/>
      <c r="K220" s="64"/>
      <c r="L220" s="62"/>
      <c r="M220" s="291"/>
      <c r="N220" s="43"/>
      <c r="O220" s="43"/>
      <c r="P220" s="43"/>
      <c r="Q220" s="43"/>
      <c r="R220" s="43"/>
      <c r="S220" s="43"/>
      <c r="T220" s="79"/>
      <c r="AT220" s="25" t="s">
        <v>1656</v>
      </c>
      <c r="AU220" s="25" t="s">
        <v>82</v>
      </c>
    </row>
    <row r="221" spans="2:65" s="1" customFormat="1" ht="44.25" customHeight="1">
      <c r="B221" s="42"/>
      <c r="C221" s="203" t="s">
        <v>2038</v>
      </c>
      <c r="D221" s="203" t="s">
        <v>311</v>
      </c>
      <c r="E221" s="204" t="s">
        <v>5501</v>
      </c>
      <c r="F221" s="205" t="s">
        <v>5502</v>
      </c>
      <c r="G221" s="206" t="s">
        <v>5275</v>
      </c>
      <c r="H221" s="207">
        <v>2</v>
      </c>
      <c r="I221" s="208"/>
      <c r="J221" s="209">
        <f>ROUND(I221*H221,2)</f>
        <v>0</v>
      </c>
      <c r="K221" s="205" t="s">
        <v>21</v>
      </c>
      <c r="L221" s="62"/>
      <c r="M221" s="210" t="s">
        <v>21</v>
      </c>
      <c r="N221" s="211" t="s">
        <v>45</v>
      </c>
      <c r="O221" s="43"/>
      <c r="P221" s="212">
        <f>O221*H221</f>
        <v>0</v>
      </c>
      <c r="Q221" s="212">
        <v>0</v>
      </c>
      <c r="R221" s="212">
        <f>Q221*H221</f>
        <v>0</v>
      </c>
      <c r="S221" s="212">
        <v>0</v>
      </c>
      <c r="T221" s="213">
        <f>S221*H221</f>
        <v>0</v>
      </c>
      <c r="AR221" s="25" t="s">
        <v>375</v>
      </c>
      <c r="AT221" s="25" t="s">
        <v>311</v>
      </c>
      <c r="AU221" s="25" t="s">
        <v>82</v>
      </c>
      <c r="AY221" s="25" t="s">
        <v>308</v>
      </c>
      <c r="BE221" s="214">
        <f>IF(N221="základní",J221,0)</f>
        <v>0</v>
      </c>
      <c r="BF221" s="214">
        <f>IF(N221="snížená",J221,0)</f>
        <v>0</v>
      </c>
      <c r="BG221" s="214">
        <f>IF(N221="zákl. přenesená",J221,0)</f>
        <v>0</v>
      </c>
      <c r="BH221" s="214">
        <f>IF(N221="sníž. přenesená",J221,0)</f>
        <v>0</v>
      </c>
      <c r="BI221" s="214">
        <f>IF(N221="nulová",J221,0)</f>
        <v>0</v>
      </c>
      <c r="BJ221" s="25" t="s">
        <v>82</v>
      </c>
      <c r="BK221" s="214">
        <f>ROUND(I221*H221,2)</f>
        <v>0</v>
      </c>
      <c r="BL221" s="25" t="s">
        <v>375</v>
      </c>
      <c r="BM221" s="25" t="s">
        <v>2301</v>
      </c>
    </row>
    <row r="222" spans="2:65" s="1" customFormat="1" ht="40.5">
      <c r="B222" s="42"/>
      <c r="C222" s="64"/>
      <c r="D222" s="223" t="s">
        <v>1656</v>
      </c>
      <c r="E222" s="64"/>
      <c r="F222" s="292" t="s">
        <v>5379</v>
      </c>
      <c r="G222" s="64"/>
      <c r="H222" s="64"/>
      <c r="I222" s="173"/>
      <c r="J222" s="64"/>
      <c r="K222" s="64"/>
      <c r="L222" s="62"/>
      <c r="M222" s="291"/>
      <c r="N222" s="43"/>
      <c r="O222" s="43"/>
      <c r="P222" s="43"/>
      <c r="Q222" s="43"/>
      <c r="R222" s="43"/>
      <c r="S222" s="43"/>
      <c r="T222" s="79"/>
      <c r="AT222" s="25" t="s">
        <v>1656</v>
      </c>
      <c r="AU222" s="25" t="s">
        <v>82</v>
      </c>
    </row>
    <row r="223" spans="2:65" s="11" customFormat="1" ht="37.35" customHeight="1">
      <c r="B223" s="186"/>
      <c r="C223" s="187"/>
      <c r="D223" s="200" t="s">
        <v>73</v>
      </c>
      <c r="E223" s="296" t="s">
        <v>5503</v>
      </c>
      <c r="F223" s="296" t="s">
        <v>5504</v>
      </c>
      <c r="G223" s="187"/>
      <c r="H223" s="187"/>
      <c r="I223" s="190"/>
      <c r="J223" s="297">
        <f>BK223</f>
        <v>0</v>
      </c>
      <c r="K223" s="187"/>
      <c r="L223" s="192"/>
      <c r="M223" s="193"/>
      <c r="N223" s="194"/>
      <c r="O223" s="194"/>
      <c r="P223" s="195">
        <f>SUM(P224:P259)</f>
        <v>0</v>
      </c>
      <c r="Q223" s="194"/>
      <c r="R223" s="195">
        <f>SUM(R224:R259)</f>
        <v>0</v>
      </c>
      <c r="S223" s="194"/>
      <c r="T223" s="196">
        <f>SUM(T224:T259)</f>
        <v>0</v>
      </c>
      <c r="AR223" s="197" t="s">
        <v>84</v>
      </c>
      <c r="AT223" s="198" t="s">
        <v>73</v>
      </c>
      <c r="AU223" s="198" t="s">
        <v>74</v>
      </c>
      <c r="AY223" s="197" t="s">
        <v>308</v>
      </c>
      <c r="BK223" s="199">
        <f>SUM(BK224:BK259)</f>
        <v>0</v>
      </c>
    </row>
    <row r="224" spans="2:65" s="1" customFormat="1" ht="44.25" customHeight="1">
      <c r="B224" s="42"/>
      <c r="C224" s="203" t="s">
        <v>2042</v>
      </c>
      <c r="D224" s="203" t="s">
        <v>311</v>
      </c>
      <c r="E224" s="204" t="s">
        <v>5505</v>
      </c>
      <c r="F224" s="205" t="s">
        <v>5506</v>
      </c>
      <c r="G224" s="206" t="s">
        <v>5275</v>
      </c>
      <c r="H224" s="207">
        <v>2</v>
      </c>
      <c r="I224" s="208"/>
      <c r="J224" s="209">
        <f>ROUND(I224*H224,2)</f>
        <v>0</v>
      </c>
      <c r="K224" s="205" t="s">
        <v>21</v>
      </c>
      <c r="L224" s="62"/>
      <c r="M224" s="210" t="s">
        <v>21</v>
      </c>
      <c r="N224" s="211" t="s">
        <v>45</v>
      </c>
      <c r="O224" s="43"/>
      <c r="P224" s="212">
        <f>O224*H224</f>
        <v>0</v>
      </c>
      <c r="Q224" s="212">
        <v>0</v>
      </c>
      <c r="R224" s="212">
        <f>Q224*H224</f>
        <v>0</v>
      </c>
      <c r="S224" s="212">
        <v>0</v>
      </c>
      <c r="T224" s="213">
        <f>S224*H224</f>
        <v>0</v>
      </c>
      <c r="AR224" s="25" t="s">
        <v>375</v>
      </c>
      <c r="AT224" s="25" t="s">
        <v>311</v>
      </c>
      <c r="AU224" s="25" t="s">
        <v>82</v>
      </c>
      <c r="AY224" s="25" t="s">
        <v>308</v>
      </c>
      <c r="BE224" s="214">
        <f>IF(N224="základní",J224,0)</f>
        <v>0</v>
      </c>
      <c r="BF224" s="214">
        <f>IF(N224="snížená",J224,0)</f>
        <v>0</v>
      </c>
      <c r="BG224" s="214">
        <f>IF(N224="zákl. přenesená",J224,0)</f>
        <v>0</v>
      </c>
      <c r="BH224" s="214">
        <f>IF(N224="sníž. přenesená",J224,0)</f>
        <v>0</v>
      </c>
      <c r="BI224" s="214">
        <f>IF(N224="nulová",J224,0)</f>
        <v>0</v>
      </c>
      <c r="BJ224" s="25" t="s">
        <v>82</v>
      </c>
      <c r="BK224" s="214">
        <f>ROUND(I224*H224,2)</f>
        <v>0</v>
      </c>
      <c r="BL224" s="25" t="s">
        <v>375</v>
      </c>
      <c r="BM224" s="25" t="s">
        <v>2311</v>
      </c>
    </row>
    <row r="225" spans="2:65" s="1" customFormat="1" ht="40.5">
      <c r="B225" s="42"/>
      <c r="C225" s="64"/>
      <c r="D225" s="246" t="s">
        <v>1656</v>
      </c>
      <c r="E225" s="64"/>
      <c r="F225" s="290" t="s">
        <v>5379</v>
      </c>
      <c r="G225" s="64"/>
      <c r="H225" s="64"/>
      <c r="I225" s="173"/>
      <c r="J225" s="64"/>
      <c r="K225" s="64"/>
      <c r="L225" s="62"/>
      <c r="M225" s="291"/>
      <c r="N225" s="43"/>
      <c r="O225" s="43"/>
      <c r="P225" s="43"/>
      <c r="Q225" s="43"/>
      <c r="R225" s="43"/>
      <c r="S225" s="43"/>
      <c r="T225" s="79"/>
      <c r="AT225" s="25" t="s">
        <v>1656</v>
      </c>
      <c r="AU225" s="25" t="s">
        <v>82</v>
      </c>
    </row>
    <row r="226" spans="2:65" s="1" customFormat="1" ht="44.25" customHeight="1">
      <c r="B226" s="42"/>
      <c r="C226" s="203" t="s">
        <v>2044</v>
      </c>
      <c r="D226" s="203" t="s">
        <v>311</v>
      </c>
      <c r="E226" s="204" t="s">
        <v>5507</v>
      </c>
      <c r="F226" s="205" t="s">
        <v>5506</v>
      </c>
      <c r="G226" s="206" t="s">
        <v>5275</v>
      </c>
      <c r="H226" s="207">
        <v>2</v>
      </c>
      <c r="I226" s="208"/>
      <c r="J226" s="209">
        <f>ROUND(I226*H226,2)</f>
        <v>0</v>
      </c>
      <c r="K226" s="205" t="s">
        <v>21</v>
      </c>
      <c r="L226" s="62"/>
      <c r="M226" s="210" t="s">
        <v>21</v>
      </c>
      <c r="N226" s="211" t="s">
        <v>45</v>
      </c>
      <c r="O226" s="43"/>
      <c r="P226" s="212">
        <f>O226*H226</f>
        <v>0</v>
      </c>
      <c r="Q226" s="212">
        <v>0</v>
      </c>
      <c r="R226" s="212">
        <f>Q226*H226</f>
        <v>0</v>
      </c>
      <c r="S226" s="212">
        <v>0</v>
      </c>
      <c r="T226" s="213">
        <f>S226*H226</f>
        <v>0</v>
      </c>
      <c r="AR226" s="25" t="s">
        <v>375</v>
      </c>
      <c r="AT226" s="25" t="s">
        <v>311</v>
      </c>
      <c r="AU226" s="25" t="s">
        <v>82</v>
      </c>
      <c r="AY226" s="25" t="s">
        <v>308</v>
      </c>
      <c r="BE226" s="214">
        <f>IF(N226="základní",J226,0)</f>
        <v>0</v>
      </c>
      <c r="BF226" s="214">
        <f>IF(N226="snížená",J226,0)</f>
        <v>0</v>
      </c>
      <c r="BG226" s="214">
        <f>IF(N226="zákl. přenesená",J226,0)</f>
        <v>0</v>
      </c>
      <c r="BH226" s="214">
        <f>IF(N226="sníž. přenesená",J226,0)</f>
        <v>0</v>
      </c>
      <c r="BI226" s="214">
        <f>IF(N226="nulová",J226,0)</f>
        <v>0</v>
      </c>
      <c r="BJ226" s="25" t="s">
        <v>82</v>
      </c>
      <c r="BK226" s="214">
        <f>ROUND(I226*H226,2)</f>
        <v>0</v>
      </c>
      <c r="BL226" s="25" t="s">
        <v>375</v>
      </c>
      <c r="BM226" s="25" t="s">
        <v>2319</v>
      </c>
    </row>
    <row r="227" spans="2:65" s="1" customFormat="1" ht="40.5">
      <c r="B227" s="42"/>
      <c r="C227" s="64"/>
      <c r="D227" s="246" t="s">
        <v>1656</v>
      </c>
      <c r="E227" s="64"/>
      <c r="F227" s="290" t="s">
        <v>5379</v>
      </c>
      <c r="G227" s="64"/>
      <c r="H227" s="64"/>
      <c r="I227" s="173"/>
      <c r="J227" s="64"/>
      <c r="K227" s="64"/>
      <c r="L227" s="62"/>
      <c r="M227" s="291"/>
      <c r="N227" s="43"/>
      <c r="O227" s="43"/>
      <c r="P227" s="43"/>
      <c r="Q227" s="43"/>
      <c r="R227" s="43"/>
      <c r="S227" s="43"/>
      <c r="T227" s="79"/>
      <c r="AT227" s="25" t="s">
        <v>1656</v>
      </c>
      <c r="AU227" s="25" t="s">
        <v>82</v>
      </c>
    </row>
    <row r="228" spans="2:65" s="1" customFormat="1" ht="44.25" customHeight="1">
      <c r="B228" s="42"/>
      <c r="C228" s="203" t="s">
        <v>2048</v>
      </c>
      <c r="D228" s="203" t="s">
        <v>311</v>
      </c>
      <c r="E228" s="204" t="s">
        <v>5508</v>
      </c>
      <c r="F228" s="205" t="s">
        <v>5509</v>
      </c>
      <c r="G228" s="206" t="s">
        <v>5275</v>
      </c>
      <c r="H228" s="207">
        <v>1</v>
      </c>
      <c r="I228" s="208"/>
      <c r="J228" s="209">
        <f>ROUND(I228*H228,2)</f>
        <v>0</v>
      </c>
      <c r="K228" s="205" t="s">
        <v>21</v>
      </c>
      <c r="L228" s="62"/>
      <c r="M228" s="210" t="s">
        <v>21</v>
      </c>
      <c r="N228" s="211" t="s">
        <v>45</v>
      </c>
      <c r="O228" s="43"/>
      <c r="P228" s="212">
        <f>O228*H228</f>
        <v>0</v>
      </c>
      <c r="Q228" s="212">
        <v>0</v>
      </c>
      <c r="R228" s="212">
        <f>Q228*H228</f>
        <v>0</v>
      </c>
      <c r="S228" s="212">
        <v>0</v>
      </c>
      <c r="T228" s="213">
        <f>S228*H228</f>
        <v>0</v>
      </c>
      <c r="AR228" s="25" t="s">
        <v>375</v>
      </c>
      <c r="AT228" s="25" t="s">
        <v>311</v>
      </c>
      <c r="AU228" s="25" t="s">
        <v>82</v>
      </c>
      <c r="AY228" s="25" t="s">
        <v>308</v>
      </c>
      <c r="BE228" s="214">
        <f>IF(N228="základní",J228,0)</f>
        <v>0</v>
      </c>
      <c r="BF228" s="214">
        <f>IF(N228="snížená",J228,0)</f>
        <v>0</v>
      </c>
      <c r="BG228" s="214">
        <f>IF(N228="zákl. přenesená",J228,0)</f>
        <v>0</v>
      </c>
      <c r="BH228" s="214">
        <f>IF(N228="sníž. přenesená",J228,0)</f>
        <v>0</v>
      </c>
      <c r="BI228" s="214">
        <f>IF(N228="nulová",J228,0)</f>
        <v>0</v>
      </c>
      <c r="BJ228" s="25" t="s">
        <v>82</v>
      </c>
      <c r="BK228" s="214">
        <f>ROUND(I228*H228,2)</f>
        <v>0</v>
      </c>
      <c r="BL228" s="25" t="s">
        <v>375</v>
      </c>
      <c r="BM228" s="25" t="s">
        <v>2327</v>
      </c>
    </row>
    <row r="229" spans="2:65" s="1" customFormat="1" ht="40.5">
      <c r="B229" s="42"/>
      <c r="C229" s="64"/>
      <c r="D229" s="246" t="s">
        <v>1656</v>
      </c>
      <c r="E229" s="64"/>
      <c r="F229" s="290" t="s">
        <v>5379</v>
      </c>
      <c r="G229" s="64"/>
      <c r="H229" s="64"/>
      <c r="I229" s="173"/>
      <c r="J229" s="64"/>
      <c r="K229" s="64"/>
      <c r="L229" s="62"/>
      <c r="M229" s="291"/>
      <c r="N229" s="43"/>
      <c r="O229" s="43"/>
      <c r="P229" s="43"/>
      <c r="Q229" s="43"/>
      <c r="R229" s="43"/>
      <c r="S229" s="43"/>
      <c r="T229" s="79"/>
      <c r="AT229" s="25" t="s">
        <v>1656</v>
      </c>
      <c r="AU229" s="25" t="s">
        <v>82</v>
      </c>
    </row>
    <row r="230" spans="2:65" s="1" customFormat="1" ht="44.25" customHeight="1">
      <c r="B230" s="42"/>
      <c r="C230" s="203" t="s">
        <v>2051</v>
      </c>
      <c r="D230" s="203" t="s">
        <v>311</v>
      </c>
      <c r="E230" s="204" t="s">
        <v>5510</v>
      </c>
      <c r="F230" s="205" t="s">
        <v>5511</v>
      </c>
      <c r="G230" s="206" t="s">
        <v>5275</v>
      </c>
      <c r="H230" s="207">
        <v>1</v>
      </c>
      <c r="I230" s="208"/>
      <c r="J230" s="209">
        <f>ROUND(I230*H230,2)</f>
        <v>0</v>
      </c>
      <c r="K230" s="205" t="s">
        <v>21</v>
      </c>
      <c r="L230" s="62"/>
      <c r="M230" s="210" t="s">
        <v>21</v>
      </c>
      <c r="N230" s="211" t="s">
        <v>45</v>
      </c>
      <c r="O230" s="43"/>
      <c r="P230" s="212">
        <f>O230*H230</f>
        <v>0</v>
      </c>
      <c r="Q230" s="212">
        <v>0</v>
      </c>
      <c r="R230" s="212">
        <f>Q230*H230</f>
        <v>0</v>
      </c>
      <c r="S230" s="212">
        <v>0</v>
      </c>
      <c r="T230" s="213">
        <f>S230*H230</f>
        <v>0</v>
      </c>
      <c r="AR230" s="25" t="s">
        <v>375</v>
      </c>
      <c r="AT230" s="25" t="s">
        <v>311</v>
      </c>
      <c r="AU230" s="25" t="s">
        <v>82</v>
      </c>
      <c r="AY230" s="25" t="s">
        <v>308</v>
      </c>
      <c r="BE230" s="214">
        <f>IF(N230="základní",J230,0)</f>
        <v>0</v>
      </c>
      <c r="BF230" s="214">
        <f>IF(N230="snížená",J230,0)</f>
        <v>0</v>
      </c>
      <c r="BG230" s="214">
        <f>IF(N230="zákl. přenesená",J230,0)</f>
        <v>0</v>
      </c>
      <c r="BH230" s="214">
        <f>IF(N230="sníž. přenesená",J230,0)</f>
        <v>0</v>
      </c>
      <c r="BI230" s="214">
        <f>IF(N230="nulová",J230,0)</f>
        <v>0</v>
      </c>
      <c r="BJ230" s="25" t="s">
        <v>82</v>
      </c>
      <c r="BK230" s="214">
        <f>ROUND(I230*H230,2)</f>
        <v>0</v>
      </c>
      <c r="BL230" s="25" t="s">
        <v>375</v>
      </c>
      <c r="BM230" s="25" t="s">
        <v>2335</v>
      </c>
    </row>
    <row r="231" spans="2:65" s="1" customFormat="1" ht="40.5">
      <c r="B231" s="42"/>
      <c r="C231" s="64"/>
      <c r="D231" s="246" t="s">
        <v>1656</v>
      </c>
      <c r="E231" s="64"/>
      <c r="F231" s="290" t="s">
        <v>5379</v>
      </c>
      <c r="G231" s="64"/>
      <c r="H231" s="64"/>
      <c r="I231" s="173"/>
      <c r="J231" s="64"/>
      <c r="K231" s="64"/>
      <c r="L231" s="62"/>
      <c r="M231" s="291"/>
      <c r="N231" s="43"/>
      <c r="O231" s="43"/>
      <c r="P231" s="43"/>
      <c r="Q231" s="43"/>
      <c r="R231" s="43"/>
      <c r="S231" s="43"/>
      <c r="T231" s="79"/>
      <c r="AT231" s="25" t="s">
        <v>1656</v>
      </c>
      <c r="AU231" s="25" t="s">
        <v>82</v>
      </c>
    </row>
    <row r="232" spans="2:65" s="1" customFormat="1" ht="44.25" customHeight="1">
      <c r="B232" s="42"/>
      <c r="C232" s="203" t="s">
        <v>2055</v>
      </c>
      <c r="D232" s="203" t="s">
        <v>311</v>
      </c>
      <c r="E232" s="204" t="s">
        <v>5512</v>
      </c>
      <c r="F232" s="205" t="s">
        <v>5513</v>
      </c>
      <c r="G232" s="206" t="s">
        <v>5275</v>
      </c>
      <c r="H232" s="207">
        <v>1</v>
      </c>
      <c r="I232" s="208"/>
      <c r="J232" s="209">
        <f>ROUND(I232*H232,2)</f>
        <v>0</v>
      </c>
      <c r="K232" s="205" t="s">
        <v>21</v>
      </c>
      <c r="L232" s="62"/>
      <c r="M232" s="210" t="s">
        <v>21</v>
      </c>
      <c r="N232" s="211" t="s">
        <v>45</v>
      </c>
      <c r="O232" s="43"/>
      <c r="P232" s="212">
        <f>O232*H232</f>
        <v>0</v>
      </c>
      <c r="Q232" s="212">
        <v>0</v>
      </c>
      <c r="R232" s="212">
        <f>Q232*H232</f>
        <v>0</v>
      </c>
      <c r="S232" s="212">
        <v>0</v>
      </c>
      <c r="T232" s="213">
        <f>S232*H232</f>
        <v>0</v>
      </c>
      <c r="AR232" s="25" t="s">
        <v>375</v>
      </c>
      <c r="AT232" s="25" t="s">
        <v>311</v>
      </c>
      <c r="AU232" s="25" t="s">
        <v>82</v>
      </c>
      <c r="AY232" s="25" t="s">
        <v>308</v>
      </c>
      <c r="BE232" s="214">
        <f>IF(N232="základní",J232,0)</f>
        <v>0</v>
      </c>
      <c r="BF232" s="214">
        <f>IF(N232="snížená",J232,0)</f>
        <v>0</v>
      </c>
      <c r="BG232" s="214">
        <f>IF(N232="zákl. přenesená",J232,0)</f>
        <v>0</v>
      </c>
      <c r="BH232" s="214">
        <f>IF(N232="sníž. přenesená",J232,0)</f>
        <v>0</v>
      </c>
      <c r="BI232" s="214">
        <f>IF(N232="nulová",J232,0)</f>
        <v>0</v>
      </c>
      <c r="BJ232" s="25" t="s">
        <v>82</v>
      </c>
      <c r="BK232" s="214">
        <f>ROUND(I232*H232,2)</f>
        <v>0</v>
      </c>
      <c r="BL232" s="25" t="s">
        <v>375</v>
      </c>
      <c r="BM232" s="25" t="s">
        <v>2340</v>
      </c>
    </row>
    <row r="233" spans="2:65" s="1" customFormat="1" ht="40.5">
      <c r="B233" s="42"/>
      <c r="C233" s="64"/>
      <c r="D233" s="246" t="s">
        <v>1656</v>
      </c>
      <c r="E233" s="64"/>
      <c r="F233" s="290" t="s">
        <v>5379</v>
      </c>
      <c r="G233" s="64"/>
      <c r="H233" s="64"/>
      <c r="I233" s="173"/>
      <c r="J233" s="64"/>
      <c r="K233" s="64"/>
      <c r="L233" s="62"/>
      <c r="M233" s="291"/>
      <c r="N233" s="43"/>
      <c r="O233" s="43"/>
      <c r="P233" s="43"/>
      <c r="Q233" s="43"/>
      <c r="R233" s="43"/>
      <c r="S233" s="43"/>
      <c r="T233" s="79"/>
      <c r="AT233" s="25" t="s">
        <v>1656</v>
      </c>
      <c r="AU233" s="25" t="s">
        <v>82</v>
      </c>
    </row>
    <row r="234" spans="2:65" s="1" customFormat="1" ht="44.25" customHeight="1">
      <c r="B234" s="42"/>
      <c r="C234" s="203" t="s">
        <v>2057</v>
      </c>
      <c r="D234" s="203" t="s">
        <v>311</v>
      </c>
      <c r="E234" s="204" t="s">
        <v>5514</v>
      </c>
      <c r="F234" s="205" t="s">
        <v>5515</v>
      </c>
      <c r="G234" s="206" t="s">
        <v>5275</v>
      </c>
      <c r="H234" s="207">
        <v>1</v>
      </c>
      <c r="I234" s="208"/>
      <c r="J234" s="209">
        <f>ROUND(I234*H234,2)</f>
        <v>0</v>
      </c>
      <c r="K234" s="205" t="s">
        <v>21</v>
      </c>
      <c r="L234" s="62"/>
      <c r="M234" s="210" t="s">
        <v>21</v>
      </c>
      <c r="N234" s="211" t="s">
        <v>45</v>
      </c>
      <c r="O234" s="43"/>
      <c r="P234" s="212">
        <f>O234*H234</f>
        <v>0</v>
      </c>
      <c r="Q234" s="212">
        <v>0</v>
      </c>
      <c r="R234" s="212">
        <f>Q234*H234</f>
        <v>0</v>
      </c>
      <c r="S234" s="212">
        <v>0</v>
      </c>
      <c r="T234" s="213">
        <f>S234*H234</f>
        <v>0</v>
      </c>
      <c r="AR234" s="25" t="s">
        <v>375</v>
      </c>
      <c r="AT234" s="25" t="s">
        <v>311</v>
      </c>
      <c r="AU234" s="25" t="s">
        <v>82</v>
      </c>
      <c r="AY234" s="25" t="s">
        <v>308</v>
      </c>
      <c r="BE234" s="214">
        <f>IF(N234="základní",J234,0)</f>
        <v>0</v>
      </c>
      <c r="BF234" s="214">
        <f>IF(N234="snížená",J234,0)</f>
        <v>0</v>
      </c>
      <c r="BG234" s="214">
        <f>IF(N234="zákl. přenesená",J234,0)</f>
        <v>0</v>
      </c>
      <c r="BH234" s="214">
        <f>IF(N234="sníž. přenesená",J234,0)</f>
        <v>0</v>
      </c>
      <c r="BI234" s="214">
        <f>IF(N234="nulová",J234,0)</f>
        <v>0</v>
      </c>
      <c r="BJ234" s="25" t="s">
        <v>82</v>
      </c>
      <c r="BK234" s="214">
        <f>ROUND(I234*H234,2)</f>
        <v>0</v>
      </c>
      <c r="BL234" s="25" t="s">
        <v>375</v>
      </c>
      <c r="BM234" s="25" t="s">
        <v>2348</v>
      </c>
    </row>
    <row r="235" spans="2:65" s="1" customFormat="1" ht="40.5">
      <c r="B235" s="42"/>
      <c r="C235" s="64"/>
      <c r="D235" s="246" t="s">
        <v>1656</v>
      </c>
      <c r="E235" s="64"/>
      <c r="F235" s="290" t="s">
        <v>5379</v>
      </c>
      <c r="G235" s="64"/>
      <c r="H235" s="64"/>
      <c r="I235" s="173"/>
      <c r="J235" s="64"/>
      <c r="K235" s="64"/>
      <c r="L235" s="62"/>
      <c r="M235" s="291"/>
      <c r="N235" s="43"/>
      <c r="O235" s="43"/>
      <c r="P235" s="43"/>
      <c r="Q235" s="43"/>
      <c r="R235" s="43"/>
      <c r="S235" s="43"/>
      <c r="T235" s="79"/>
      <c r="AT235" s="25" t="s">
        <v>1656</v>
      </c>
      <c r="AU235" s="25" t="s">
        <v>82</v>
      </c>
    </row>
    <row r="236" spans="2:65" s="1" customFormat="1" ht="44.25" customHeight="1">
      <c r="B236" s="42"/>
      <c r="C236" s="203" t="s">
        <v>2061</v>
      </c>
      <c r="D236" s="203" t="s">
        <v>311</v>
      </c>
      <c r="E236" s="204" t="s">
        <v>5516</v>
      </c>
      <c r="F236" s="205" t="s">
        <v>5515</v>
      </c>
      <c r="G236" s="206" t="s">
        <v>5275</v>
      </c>
      <c r="H236" s="207">
        <v>2</v>
      </c>
      <c r="I236" s="208"/>
      <c r="J236" s="209">
        <f>ROUND(I236*H236,2)</f>
        <v>0</v>
      </c>
      <c r="K236" s="205" t="s">
        <v>21</v>
      </c>
      <c r="L236" s="62"/>
      <c r="M236" s="210" t="s">
        <v>21</v>
      </c>
      <c r="N236" s="211" t="s">
        <v>45</v>
      </c>
      <c r="O236" s="43"/>
      <c r="P236" s="212">
        <f>O236*H236</f>
        <v>0</v>
      </c>
      <c r="Q236" s="212">
        <v>0</v>
      </c>
      <c r="R236" s="212">
        <f>Q236*H236</f>
        <v>0</v>
      </c>
      <c r="S236" s="212">
        <v>0</v>
      </c>
      <c r="T236" s="213">
        <f>S236*H236</f>
        <v>0</v>
      </c>
      <c r="AR236" s="25" t="s">
        <v>375</v>
      </c>
      <c r="AT236" s="25" t="s">
        <v>311</v>
      </c>
      <c r="AU236" s="25" t="s">
        <v>82</v>
      </c>
      <c r="AY236" s="25" t="s">
        <v>308</v>
      </c>
      <c r="BE236" s="214">
        <f>IF(N236="základní",J236,0)</f>
        <v>0</v>
      </c>
      <c r="BF236" s="214">
        <f>IF(N236="snížená",J236,0)</f>
        <v>0</v>
      </c>
      <c r="BG236" s="214">
        <f>IF(N236="zákl. přenesená",J236,0)</f>
        <v>0</v>
      </c>
      <c r="BH236" s="214">
        <f>IF(N236="sníž. přenesená",J236,0)</f>
        <v>0</v>
      </c>
      <c r="BI236" s="214">
        <f>IF(N236="nulová",J236,0)</f>
        <v>0</v>
      </c>
      <c r="BJ236" s="25" t="s">
        <v>82</v>
      </c>
      <c r="BK236" s="214">
        <f>ROUND(I236*H236,2)</f>
        <v>0</v>
      </c>
      <c r="BL236" s="25" t="s">
        <v>375</v>
      </c>
      <c r="BM236" s="25" t="s">
        <v>2358</v>
      </c>
    </row>
    <row r="237" spans="2:65" s="1" customFormat="1" ht="40.5">
      <c r="B237" s="42"/>
      <c r="C237" s="64"/>
      <c r="D237" s="246" t="s">
        <v>1656</v>
      </c>
      <c r="E237" s="64"/>
      <c r="F237" s="290" t="s">
        <v>5379</v>
      </c>
      <c r="G237" s="64"/>
      <c r="H237" s="64"/>
      <c r="I237" s="173"/>
      <c r="J237" s="64"/>
      <c r="K237" s="64"/>
      <c r="L237" s="62"/>
      <c r="M237" s="291"/>
      <c r="N237" s="43"/>
      <c r="O237" s="43"/>
      <c r="P237" s="43"/>
      <c r="Q237" s="43"/>
      <c r="R237" s="43"/>
      <c r="S237" s="43"/>
      <c r="T237" s="79"/>
      <c r="AT237" s="25" t="s">
        <v>1656</v>
      </c>
      <c r="AU237" s="25" t="s">
        <v>82</v>
      </c>
    </row>
    <row r="238" spans="2:65" s="1" customFormat="1" ht="44.25" customHeight="1">
      <c r="B238" s="42"/>
      <c r="C238" s="203" t="s">
        <v>2063</v>
      </c>
      <c r="D238" s="203" t="s">
        <v>311</v>
      </c>
      <c r="E238" s="204" t="s">
        <v>5517</v>
      </c>
      <c r="F238" s="205" t="s">
        <v>5518</v>
      </c>
      <c r="G238" s="206" t="s">
        <v>5275</v>
      </c>
      <c r="H238" s="207">
        <v>1</v>
      </c>
      <c r="I238" s="208"/>
      <c r="J238" s="209">
        <f>ROUND(I238*H238,2)</f>
        <v>0</v>
      </c>
      <c r="K238" s="205" t="s">
        <v>21</v>
      </c>
      <c r="L238" s="62"/>
      <c r="M238" s="210" t="s">
        <v>21</v>
      </c>
      <c r="N238" s="211" t="s">
        <v>45</v>
      </c>
      <c r="O238" s="43"/>
      <c r="P238" s="212">
        <f>O238*H238</f>
        <v>0</v>
      </c>
      <c r="Q238" s="212">
        <v>0</v>
      </c>
      <c r="R238" s="212">
        <f>Q238*H238</f>
        <v>0</v>
      </c>
      <c r="S238" s="212">
        <v>0</v>
      </c>
      <c r="T238" s="213">
        <f>S238*H238</f>
        <v>0</v>
      </c>
      <c r="AR238" s="25" t="s">
        <v>375</v>
      </c>
      <c r="AT238" s="25" t="s">
        <v>311</v>
      </c>
      <c r="AU238" s="25" t="s">
        <v>82</v>
      </c>
      <c r="AY238" s="25" t="s">
        <v>308</v>
      </c>
      <c r="BE238" s="214">
        <f>IF(N238="základní",J238,0)</f>
        <v>0</v>
      </c>
      <c r="BF238" s="214">
        <f>IF(N238="snížená",J238,0)</f>
        <v>0</v>
      </c>
      <c r="BG238" s="214">
        <f>IF(N238="zákl. přenesená",J238,0)</f>
        <v>0</v>
      </c>
      <c r="BH238" s="214">
        <f>IF(N238="sníž. přenesená",J238,0)</f>
        <v>0</v>
      </c>
      <c r="BI238" s="214">
        <f>IF(N238="nulová",J238,0)</f>
        <v>0</v>
      </c>
      <c r="BJ238" s="25" t="s">
        <v>82</v>
      </c>
      <c r="BK238" s="214">
        <f>ROUND(I238*H238,2)</f>
        <v>0</v>
      </c>
      <c r="BL238" s="25" t="s">
        <v>375</v>
      </c>
      <c r="BM238" s="25" t="s">
        <v>2365</v>
      </c>
    </row>
    <row r="239" spans="2:65" s="1" customFormat="1" ht="40.5">
      <c r="B239" s="42"/>
      <c r="C239" s="64"/>
      <c r="D239" s="246" t="s">
        <v>1656</v>
      </c>
      <c r="E239" s="64"/>
      <c r="F239" s="290" t="s">
        <v>5379</v>
      </c>
      <c r="G239" s="64"/>
      <c r="H239" s="64"/>
      <c r="I239" s="173"/>
      <c r="J239" s="64"/>
      <c r="K239" s="64"/>
      <c r="L239" s="62"/>
      <c r="M239" s="291"/>
      <c r="N239" s="43"/>
      <c r="O239" s="43"/>
      <c r="P239" s="43"/>
      <c r="Q239" s="43"/>
      <c r="R239" s="43"/>
      <c r="S239" s="43"/>
      <c r="T239" s="79"/>
      <c r="AT239" s="25" t="s">
        <v>1656</v>
      </c>
      <c r="AU239" s="25" t="s">
        <v>82</v>
      </c>
    </row>
    <row r="240" spans="2:65" s="1" customFormat="1" ht="44.25" customHeight="1">
      <c r="B240" s="42"/>
      <c r="C240" s="203" t="s">
        <v>2067</v>
      </c>
      <c r="D240" s="203" t="s">
        <v>311</v>
      </c>
      <c r="E240" s="204" t="s">
        <v>5519</v>
      </c>
      <c r="F240" s="205" t="s">
        <v>5520</v>
      </c>
      <c r="G240" s="206" t="s">
        <v>5275</v>
      </c>
      <c r="H240" s="207">
        <v>1</v>
      </c>
      <c r="I240" s="208"/>
      <c r="J240" s="209">
        <f>ROUND(I240*H240,2)</f>
        <v>0</v>
      </c>
      <c r="K240" s="205" t="s">
        <v>21</v>
      </c>
      <c r="L240" s="62"/>
      <c r="M240" s="210" t="s">
        <v>21</v>
      </c>
      <c r="N240" s="211" t="s">
        <v>45</v>
      </c>
      <c r="O240" s="43"/>
      <c r="P240" s="212">
        <f>O240*H240</f>
        <v>0</v>
      </c>
      <c r="Q240" s="212">
        <v>0</v>
      </c>
      <c r="R240" s="212">
        <f>Q240*H240</f>
        <v>0</v>
      </c>
      <c r="S240" s="212">
        <v>0</v>
      </c>
      <c r="T240" s="213">
        <f>S240*H240</f>
        <v>0</v>
      </c>
      <c r="AR240" s="25" t="s">
        <v>375</v>
      </c>
      <c r="AT240" s="25" t="s">
        <v>311</v>
      </c>
      <c r="AU240" s="25" t="s">
        <v>82</v>
      </c>
      <c r="AY240" s="25" t="s">
        <v>308</v>
      </c>
      <c r="BE240" s="214">
        <f>IF(N240="základní",J240,0)</f>
        <v>0</v>
      </c>
      <c r="BF240" s="214">
        <f>IF(N240="snížená",J240,0)</f>
        <v>0</v>
      </c>
      <c r="BG240" s="214">
        <f>IF(N240="zákl. přenesená",J240,0)</f>
        <v>0</v>
      </c>
      <c r="BH240" s="214">
        <f>IF(N240="sníž. přenesená",J240,0)</f>
        <v>0</v>
      </c>
      <c r="BI240" s="214">
        <f>IF(N240="nulová",J240,0)</f>
        <v>0</v>
      </c>
      <c r="BJ240" s="25" t="s">
        <v>82</v>
      </c>
      <c r="BK240" s="214">
        <f>ROUND(I240*H240,2)</f>
        <v>0</v>
      </c>
      <c r="BL240" s="25" t="s">
        <v>375</v>
      </c>
      <c r="BM240" s="25" t="s">
        <v>2372</v>
      </c>
    </row>
    <row r="241" spans="2:65" s="1" customFormat="1" ht="40.5">
      <c r="B241" s="42"/>
      <c r="C241" s="64"/>
      <c r="D241" s="246" t="s">
        <v>1656</v>
      </c>
      <c r="E241" s="64"/>
      <c r="F241" s="290" t="s">
        <v>5379</v>
      </c>
      <c r="G241" s="64"/>
      <c r="H241" s="64"/>
      <c r="I241" s="173"/>
      <c r="J241" s="64"/>
      <c r="K241" s="64"/>
      <c r="L241" s="62"/>
      <c r="M241" s="291"/>
      <c r="N241" s="43"/>
      <c r="O241" s="43"/>
      <c r="P241" s="43"/>
      <c r="Q241" s="43"/>
      <c r="R241" s="43"/>
      <c r="S241" s="43"/>
      <c r="T241" s="79"/>
      <c r="AT241" s="25" t="s">
        <v>1656</v>
      </c>
      <c r="AU241" s="25" t="s">
        <v>82</v>
      </c>
    </row>
    <row r="242" spans="2:65" s="1" customFormat="1" ht="44.25" customHeight="1">
      <c r="B242" s="42"/>
      <c r="C242" s="203" t="s">
        <v>2071</v>
      </c>
      <c r="D242" s="203" t="s">
        <v>311</v>
      </c>
      <c r="E242" s="204" t="s">
        <v>5521</v>
      </c>
      <c r="F242" s="205" t="s">
        <v>5522</v>
      </c>
      <c r="G242" s="206" t="s">
        <v>5275</v>
      </c>
      <c r="H242" s="207">
        <v>1</v>
      </c>
      <c r="I242" s="208"/>
      <c r="J242" s="209">
        <f>ROUND(I242*H242,2)</f>
        <v>0</v>
      </c>
      <c r="K242" s="205" t="s">
        <v>21</v>
      </c>
      <c r="L242" s="62"/>
      <c r="M242" s="210" t="s">
        <v>21</v>
      </c>
      <c r="N242" s="211" t="s">
        <v>45</v>
      </c>
      <c r="O242" s="43"/>
      <c r="P242" s="212">
        <f>O242*H242</f>
        <v>0</v>
      </c>
      <c r="Q242" s="212">
        <v>0</v>
      </c>
      <c r="R242" s="212">
        <f>Q242*H242</f>
        <v>0</v>
      </c>
      <c r="S242" s="212">
        <v>0</v>
      </c>
      <c r="T242" s="213">
        <f>S242*H242</f>
        <v>0</v>
      </c>
      <c r="AR242" s="25" t="s">
        <v>375</v>
      </c>
      <c r="AT242" s="25" t="s">
        <v>311</v>
      </c>
      <c r="AU242" s="25" t="s">
        <v>82</v>
      </c>
      <c r="AY242" s="25" t="s">
        <v>308</v>
      </c>
      <c r="BE242" s="214">
        <f>IF(N242="základní",J242,0)</f>
        <v>0</v>
      </c>
      <c r="BF242" s="214">
        <f>IF(N242="snížená",J242,0)</f>
        <v>0</v>
      </c>
      <c r="BG242" s="214">
        <f>IF(N242="zákl. přenesená",J242,0)</f>
        <v>0</v>
      </c>
      <c r="BH242" s="214">
        <f>IF(N242="sníž. přenesená",J242,0)</f>
        <v>0</v>
      </c>
      <c r="BI242" s="214">
        <f>IF(N242="nulová",J242,0)</f>
        <v>0</v>
      </c>
      <c r="BJ242" s="25" t="s">
        <v>82</v>
      </c>
      <c r="BK242" s="214">
        <f>ROUND(I242*H242,2)</f>
        <v>0</v>
      </c>
      <c r="BL242" s="25" t="s">
        <v>375</v>
      </c>
      <c r="BM242" s="25" t="s">
        <v>2381</v>
      </c>
    </row>
    <row r="243" spans="2:65" s="1" customFormat="1" ht="40.5">
      <c r="B243" s="42"/>
      <c r="C243" s="64"/>
      <c r="D243" s="246" t="s">
        <v>1656</v>
      </c>
      <c r="E243" s="64"/>
      <c r="F243" s="290" t="s">
        <v>5379</v>
      </c>
      <c r="G243" s="64"/>
      <c r="H243" s="64"/>
      <c r="I243" s="173"/>
      <c r="J243" s="64"/>
      <c r="K243" s="64"/>
      <c r="L243" s="62"/>
      <c r="M243" s="291"/>
      <c r="N243" s="43"/>
      <c r="O243" s="43"/>
      <c r="P243" s="43"/>
      <c r="Q243" s="43"/>
      <c r="R243" s="43"/>
      <c r="S243" s="43"/>
      <c r="T243" s="79"/>
      <c r="AT243" s="25" t="s">
        <v>1656</v>
      </c>
      <c r="AU243" s="25" t="s">
        <v>82</v>
      </c>
    </row>
    <row r="244" spans="2:65" s="1" customFormat="1" ht="44.25" customHeight="1">
      <c r="B244" s="42"/>
      <c r="C244" s="203" t="s">
        <v>2075</v>
      </c>
      <c r="D244" s="203" t="s">
        <v>311</v>
      </c>
      <c r="E244" s="204" t="s">
        <v>5523</v>
      </c>
      <c r="F244" s="205" t="s">
        <v>5524</v>
      </c>
      <c r="G244" s="206" t="s">
        <v>5275</v>
      </c>
      <c r="H244" s="207">
        <v>1</v>
      </c>
      <c r="I244" s="208"/>
      <c r="J244" s="209">
        <f>ROUND(I244*H244,2)</f>
        <v>0</v>
      </c>
      <c r="K244" s="205" t="s">
        <v>21</v>
      </c>
      <c r="L244" s="62"/>
      <c r="M244" s="210" t="s">
        <v>21</v>
      </c>
      <c r="N244" s="211" t="s">
        <v>45</v>
      </c>
      <c r="O244" s="43"/>
      <c r="P244" s="212">
        <f>O244*H244</f>
        <v>0</v>
      </c>
      <c r="Q244" s="212">
        <v>0</v>
      </c>
      <c r="R244" s="212">
        <f>Q244*H244</f>
        <v>0</v>
      </c>
      <c r="S244" s="212">
        <v>0</v>
      </c>
      <c r="T244" s="213">
        <f>S244*H244</f>
        <v>0</v>
      </c>
      <c r="AR244" s="25" t="s">
        <v>375</v>
      </c>
      <c r="AT244" s="25" t="s">
        <v>311</v>
      </c>
      <c r="AU244" s="25" t="s">
        <v>82</v>
      </c>
      <c r="AY244" s="25" t="s">
        <v>308</v>
      </c>
      <c r="BE244" s="214">
        <f>IF(N244="základní",J244,0)</f>
        <v>0</v>
      </c>
      <c r="BF244" s="214">
        <f>IF(N244="snížená",J244,0)</f>
        <v>0</v>
      </c>
      <c r="BG244" s="214">
        <f>IF(N244="zákl. přenesená",J244,0)</f>
        <v>0</v>
      </c>
      <c r="BH244" s="214">
        <f>IF(N244="sníž. přenesená",J244,0)</f>
        <v>0</v>
      </c>
      <c r="BI244" s="214">
        <f>IF(N244="nulová",J244,0)</f>
        <v>0</v>
      </c>
      <c r="BJ244" s="25" t="s">
        <v>82</v>
      </c>
      <c r="BK244" s="214">
        <f>ROUND(I244*H244,2)</f>
        <v>0</v>
      </c>
      <c r="BL244" s="25" t="s">
        <v>375</v>
      </c>
      <c r="BM244" s="25" t="s">
        <v>2389</v>
      </c>
    </row>
    <row r="245" spans="2:65" s="1" customFormat="1" ht="40.5">
      <c r="B245" s="42"/>
      <c r="C245" s="64"/>
      <c r="D245" s="246" t="s">
        <v>1656</v>
      </c>
      <c r="E245" s="64"/>
      <c r="F245" s="290" t="s">
        <v>5379</v>
      </c>
      <c r="G245" s="64"/>
      <c r="H245" s="64"/>
      <c r="I245" s="173"/>
      <c r="J245" s="64"/>
      <c r="K245" s="64"/>
      <c r="L245" s="62"/>
      <c r="M245" s="291"/>
      <c r="N245" s="43"/>
      <c r="O245" s="43"/>
      <c r="P245" s="43"/>
      <c r="Q245" s="43"/>
      <c r="R245" s="43"/>
      <c r="S245" s="43"/>
      <c r="T245" s="79"/>
      <c r="AT245" s="25" t="s">
        <v>1656</v>
      </c>
      <c r="AU245" s="25" t="s">
        <v>82</v>
      </c>
    </row>
    <row r="246" spans="2:65" s="1" customFormat="1" ht="44.25" customHeight="1">
      <c r="B246" s="42"/>
      <c r="C246" s="203" t="s">
        <v>2080</v>
      </c>
      <c r="D246" s="203" t="s">
        <v>311</v>
      </c>
      <c r="E246" s="204" t="s">
        <v>5525</v>
      </c>
      <c r="F246" s="205" t="s">
        <v>5526</v>
      </c>
      <c r="G246" s="206" t="s">
        <v>5275</v>
      </c>
      <c r="H246" s="207">
        <v>1</v>
      </c>
      <c r="I246" s="208"/>
      <c r="J246" s="209">
        <f>ROUND(I246*H246,2)</f>
        <v>0</v>
      </c>
      <c r="K246" s="205" t="s">
        <v>21</v>
      </c>
      <c r="L246" s="62"/>
      <c r="M246" s="210" t="s">
        <v>21</v>
      </c>
      <c r="N246" s="211" t="s">
        <v>45</v>
      </c>
      <c r="O246" s="43"/>
      <c r="P246" s="212">
        <f>O246*H246</f>
        <v>0</v>
      </c>
      <c r="Q246" s="212">
        <v>0</v>
      </c>
      <c r="R246" s="212">
        <f>Q246*H246</f>
        <v>0</v>
      </c>
      <c r="S246" s="212">
        <v>0</v>
      </c>
      <c r="T246" s="213">
        <f>S246*H246</f>
        <v>0</v>
      </c>
      <c r="AR246" s="25" t="s">
        <v>375</v>
      </c>
      <c r="AT246" s="25" t="s">
        <v>311</v>
      </c>
      <c r="AU246" s="25" t="s">
        <v>82</v>
      </c>
      <c r="AY246" s="25" t="s">
        <v>308</v>
      </c>
      <c r="BE246" s="214">
        <f>IF(N246="základní",J246,0)</f>
        <v>0</v>
      </c>
      <c r="BF246" s="214">
        <f>IF(N246="snížená",J246,0)</f>
        <v>0</v>
      </c>
      <c r="BG246" s="214">
        <f>IF(N246="zákl. přenesená",J246,0)</f>
        <v>0</v>
      </c>
      <c r="BH246" s="214">
        <f>IF(N246="sníž. přenesená",J246,0)</f>
        <v>0</v>
      </c>
      <c r="BI246" s="214">
        <f>IF(N246="nulová",J246,0)</f>
        <v>0</v>
      </c>
      <c r="BJ246" s="25" t="s">
        <v>82</v>
      </c>
      <c r="BK246" s="214">
        <f>ROUND(I246*H246,2)</f>
        <v>0</v>
      </c>
      <c r="BL246" s="25" t="s">
        <v>375</v>
      </c>
      <c r="BM246" s="25" t="s">
        <v>2398</v>
      </c>
    </row>
    <row r="247" spans="2:65" s="1" customFormat="1" ht="40.5">
      <c r="B247" s="42"/>
      <c r="C247" s="64"/>
      <c r="D247" s="246" t="s">
        <v>1656</v>
      </c>
      <c r="E247" s="64"/>
      <c r="F247" s="290" t="s">
        <v>5379</v>
      </c>
      <c r="G247" s="64"/>
      <c r="H247" s="64"/>
      <c r="I247" s="173"/>
      <c r="J247" s="64"/>
      <c r="K247" s="64"/>
      <c r="L247" s="62"/>
      <c r="M247" s="291"/>
      <c r="N247" s="43"/>
      <c r="O247" s="43"/>
      <c r="P247" s="43"/>
      <c r="Q247" s="43"/>
      <c r="R247" s="43"/>
      <c r="S247" s="43"/>
      <c r="T247" s="79"/>
      <c r="AT247" s="25" t="s">
        <v>1656</v>
      </c>
      <c r="AU247" s="25" t="s">
        <v>82</v>
      </c>
    </row>
    <row r="248" spans="2:65" s="1" customFormat="1" ht="44.25" customHeight="1">
      <c r="B248" s="42"/>
      <c r="C248" s="203" t="s">
        <v>2084</v>
      </c>
      <c r="D248" s="203" t="s">
        <v>311</v>
      </c>
      <c r="E248" s="204" t="s">
        <v>5527</v>
      </c>
      <c r="F248" s="205" t="s">
        <v>5528</v>
      </c>
      <c r="G248" s="206" t="s">
        <v>5275</v>
      </c>
      <c r="H248" s="207">
        <v>1</v>
      </c>
      <c r="I248" s="208"/>
      <c r="J248" s="209">
        <f>ROUND(I248*H248,2)</f>
        <v>0</v>
      </c>
      <c r="K248" s="205" t="s">
        <v>21</v>
      </c>
      <c r="L248" s="62"/>
      <c r="M248" s="210" t="s">
        <v>21</v>
      </c>
      <c r="N248" s="211" t="s">
        <v>45</v>
      </c>
      <c r="O248" s="43"/>
      <c r="P248" s="212">
        <f>O248*H248</f>
        <v>0</v>
      </c>
      <c r="Q248" s="212">
        <v>0</v>
      </c>
      <c r="R248" s="212">
        <f>Q248*H248</f>
        <v>0</v>
      </c>
      <c r="S248" s="212">
        <v>0</v>
      </c>
      <c r="T248" s="213">
        <f>S248*H248</f>
        <v>0</v>
      </c>
      <c r="AR248" s="25" t="s">
        <v>375</v>
      </c>
      <c r="AT248" s="25" t="s">
        <v>311</v>
      </c>
      <c r="AU248" s="25" t="s">
        <v>82</v>
      </c>
      <c r="AY248" s="25" t="s">
        <v>308</v>
      </c>
      <c r="BE248" s="214">
        <f>IF(N248="základní",J248,0)</f>
        <v>0</v>
      </c>
      <c r="BF248" s="214">
        <f>IF(N248="snížená",J248,0)</f>
        <v>0</v>
      </c>
      <c r="BG248" s="214">
        <f>IF(N248="zákl. přenesená",J248,0)</f>
        <v>0</v>
      </c>
      <c r="BH248" s="214">
        <f>IF(N248="sníž. přenesená",J248,0)</f>
        <v>0</v>
      </c>
      <c r="BI248" s="214">
        <f>IF(N248="nulová",J248,0)</f>
        <v>0</v>
      </c>
      <c r="BJ248" s="25" t="s">
        <v>82</v>
      </c>
      <c r="BK248" s="214">
        <f>ROUND(I248*H248,2)</f>
        <v>0</v>
      </c>
      <c r="BL248" s="25" t="s">
        <v>375</v>
      </c>
      <c r="BM248" s="25" t="s">
        <v>2408</v>
      </c>
    </row>
    <row r="249" spans="2:65" s="1" customFormat="1" ht="40.5">
      <c r="B249" s="42"/>
      <c r="C249" s="64"/>
      <c r="D249" s="246" t="s">
        <v>1656</v>
      </c>
      <c r="E249" s="64"/>
      <c r="F249" s="290" t="s">
        <v>5379</v>
      </c>
      <c r="G249" s="64"/>
      <c r="H249" s="64"/>
      <c r="I249" s="173"/>
      <c r="J249" s="64"/>
      <c r="K249" s="64"/>
      <c r="L249" s="62"/>
      <c r="M249" s="291"/>
      <c r="N249" s="43"/>
      <c r="O249" s="43"/>
      <c r="P249" s="43"/>
      <c r="Q249" s="43"/>
      <c r="R249" s="43"/>
      <c r="S249" s="43"/>
      <c r="T249" s="79"/>
      <c r="AT249" s="25" t="s">
        <v>1656</v>
      </c>
      <c r="AU249" s="25" t="s">
        <v>82</v>
      </c>
    </row>
    <row r="250" spans="2:65" s="1" customFormat="1" ht="44.25" customHeight="1">
      <c r="B250" s="42"/>
      <c r="C250" s="203" t="s">
        <v>2088</v>
      </c>
      <c r="D250" s="203" t="s">
        <v>311</v>
      </c>
      <c r="E250" s="204" t="s">
        <v>5529</v>
      </c>
      <c r="F250" s="205" t="s">
        <v>5530</v>
      </c>
      <c r="G250" s="206" t="s">
        <v>5275</v>
      </c>
      <c r="H250" s="207">
        <v>1</v>
      </c>
      <c r="I250" s="208"/>
      <c r="J250" s="209">
        <f>ROUND(I250*H250,2)</f>
        <v>0</v>
      </c>
      <c r="K250" s="205" t="s">
        <v>21</v>
      </c>
      <c r="L250" s="62"/>
      <c r="M250" s="210" t="s">
        <v>21</v>
      </c>
      <c r="N250" s="211" t="s">
        <v>45</v>
      </c>
      <c r="O250" s="43"/>
      <c r="P250" s="212">
        <f>O250*H250</f>
        <v>0</v>
      </c>
      <c r="Q250" s="212">
        <v>0</v>
      </c>
      <c r="R250" s="212">
        <f>Q250*H250</f>
        <v>0</v>
      </c>
      <c r="S250" s="212">
        <v>0</v>
      </c>
      <c r="T250" s="213">
        <f>S250*H250</f>
        <v>0</v>
      </c>
      <c r="AR250" s="25" t="s">
        <v>375</v>
      </c>
      <c r="AT250" s="25" t="s">
        <v>311</v>
      </c>
      <c r="AU250" s="25" t="s">
        <v>82</v>
      </c>
      <c r="AY250" s="25" t="s">
        <v>308</v>
      </c>
      <c r="BE250" s="214">
        <f>IF(N250="základní",J250,0)</f>
        <v>0</v>
      </c>
      <c r="BF250" s="214">
        <f>IF(N250="snížená",J250,0)</f>
        <v>0</v>
      </c>
      <c r="BG250" s="214">
        <f>IF(N250="zákl. přenesená",J250,0)</f>
        <v>0</v>
      </c>
      <c r="BH250" s="214">
        <f>IF(N250="sníž. přenesená",J250,0)</f>
        <v>0</v>
      </c>
      <c r="BI250" s="214">
        <f>IF(N250="nulová",J250,0)</f>
        <v>0</v>
      </c>
      <c r="BJ250" s="25" t="s">
        <v>82</v>
      </c>
      <c r="BK250" s="214">
        <f>ROUND(I250*H250,2)</f>
        <v>0</v>
      </c>
      <c r="BL250" s="25" t="s">
        <v>375</v>
      </c>
      <c r="BM250" s="25" t="s">
        <v>2419</v>
      </c>
    </row>
    <row r="251" spans="2:65" s="1" customFormat="1" ht="40.5">
      <c r="B251" s="42"/>
      <c r="C251" s="64"/>
      <c r="D251" s="246" t="s">
        <v>1656</v>
      </c>
      <c r="E251" s="64"/>
      <c r="F251" s="290" t="s">
        <v>5379</v>
      </c>
      <c r="G251" s="64"/>
      <c r="H251" s="64"/>
      <c r="I251" s="173"/>
      <c r="J251" s="64"/>
      <c r="K251" s="64"/>
      <c r="L251" s="62"/>
      <c r="M251" s="291"/>
      <c r="N251" s="43"/>
      <c r="O251" s="43"/>
      <c r="P251" s="43"/>
      <c r="Q251" s="43"/>
      <c r="R251" s="43"/>
      <c r="S251" s="43"/>
      <c r="T251" s="79"/>
      <c r="AT251" s="25" t="s">
        <v>1656</v>
      </c>
      <c r="AU251" s="25" t="s">
        <v>82</v>
      </c>
    </row>
    <row r="252" spans="2:65" s="1" customFormat="1" ht="44.25" customHeight="1">
      <c r="B252" s="42"/>
      <c r="C252" s="203" t="s">
        <v>2091</v>
      </c>
      <c r="D252" s="203" t="s">
        <v>311</v>
      </c>
      <c r="E252" s="204" t="s">
        <v>5531</v>
      </c>
      <c r="F252" s="205" t="s">
        <v>5532</v>
      </c>
      <c r="G252" s="206" t="s">
        <v>5275</v>
      </c>
      <c r="H252" s="207">
        <v>1</v>
      </c>
      <c r="I252" s="208"/>
      <c r="J252" s="209">
        <f>ROUND(I252*H252,2)</f>
        <v>0</v>
      </c>
      <c r="K252" s="205" t="s">
        <v>21</v>
      </c>
      <c r="L252" s="62"/>
      <c r="M252" s="210" t="s">
        <v>21</v>
      </c>
      <c r="N252" s="211" t="s">
        <v>45</v>
      </c>
      <c r="O252" s="43"/>
      <c r="P252" s="212">
        <f>O252*H252</f>
        <v>0</v>
      </c>
      <c r="Q252" s="212">
        <v>0</v>
      </c>
      <c r="R252" s="212">
        <f>Q252*H252</f>
        <v>0</v>
      </c>
      <c r="S252" s="212">
        <v>0</v>
      </c>
      <c r="T252" s="213">
        <f>S252*H252</f>
        <v>0</v>
      </c>
      <c r="AR252" s="25" t="s">
        <v>375</v>
      </c>
      <c r="AT252" s="25" t="s">
        <v>311</v>
      </c>
      <c r="AU252" s="25" t="s">
        <v>82</v>
      </c>
      <c r="AY252" s="25" t="s">
        <v>308</v>
      </c>
      <c r="BE252" s="214">
        <f>IF(N252="základní",J252,0)</f>
        <v>0</v>
      </c>
      <c r="BF252" s="214">
        <f>IF(N252="snížená",J252,0)</f>
        <v>0</v>
      </c>
      <c r="BG252" s="214">
        <f>IF(N252="zákl. přenesená",J252,0)</f>
        <v>0</v>
      </c>
      <c r="BH252" s="214">
        <f>IF(N252="sníž. přenesená",J252,0)</f>
        <v>0</v>
      </c>
      <c r="BI252" s="214">
        <f>IF(N252="nulová",J252,0)</f>
        <v>0</v>
      </c>
      <c r="BJ252" s="25" t="s">
        <v>82</v>
      </c>
      <c r="BK252" s="214">
        <f>ROUND(I252*H252,2)</f>
        <v>0</v>
      </c>
      <c r="BL252" s="25" t="s">
        <v>375</v>
      </c>
      <c r="BM252" s="25" t="s">
        <v>2425</v>
      </c>
    </row>
    <row r="253" spans="2:65" s="1" customFormat="1" ht="40.5">
      <c r="B253" s="42"/>
      <c r="C253" s="64"/>
      <c r="D253" s="246" t="s">
        <v>1656</v>
      </c>
      <c r="E253" s="64"/>
      <c r="F253" s="290" t="s">
        <v>5379</v>
      </c>
      <c r="G253" s="64"/>
      <c r="H253" s="64"/>
      <c r="I253" s="173"/>
      <c r="J253" s="64"/>
      <c r="K253" s="64"/>
      <c r="L253" s="62"/>
      <c r="M253" s="291"/>
      <c r="N253" s="43"/>
      <c r="O253" s="43"/>
      <c r="P253" s="43"/>
      <c r="Q253" s="43"/>
      <c r="R253" s="43"/>
      <c r="S253" s="43"/>
      <c r="T253" s="79"/>
      <c r="AT253" s="25" t="s">
        <v>1656</v>
      </c>
      <c r="AU253" s="25" t="s">
        <v>82</v>
      </c>
    </row>
    <row r="254" spans="2:65" s="1" customFormat="1" ht="44.25" customHeight="1">
      <c r="B254" s="42"/>
      <c r="C254" s="203" t="s">
        <v>2094</v>
      </c>
      <c r="D254" s="203" t="s">
        <v>311</v>
      </c>
      <c r="E254" s="204" t="s">
        <v>5533</v>
      </c>
      <c r="F254" s="205" t="s">
        <v>5534</v>
      </c>
      <c r="G254" s="206" t="s">
        <v>5275</v>
      </c>
      <c r="H254" s="207">
        <v>2</v>
      </c>
      <c r="I254" s="208"/>
      <c r="J254" s="209">
        <f>ROUND(I254*H254,2)</f>
        <v>0</v>
      </c>
      <c r="K254" s="205" t="s">
        <v>21</v>
      </c>
      <c r="L254" s="62"/>
      <c r="M254" s="210" t="s">
        <v>21</v>
      </c>
      <c r="N254" s="211" t="s">
        <v>45</v>
      </c>
      <c r="O254" s="43"/>
      <c r="P254" s="212">
        <f>O254*H254</f>
        <v>0</v>
      </c>
      <c r="Q254" s="212">
        <v>0</v>
      </c>
      <c r="R254" s="212">
        <f>Q254*H254</f>
        <v>0</v>
      </c>
      <c r="S254" s="212">
        <v>0</v>
      </c>
      <c r="T254" s="213">
        <f>S254*H254</f>
        <v>0</v>
      </c>
      <c r="AR254" s="25" t="s">
        <v>375</v>
      </c>
      <c r="AT254" s="25" t="s">
        <v>311</v>
      </c>
      <c r="AU254" s="25" t="s">
        <v>82</v>
      </c>
      <c r="AY254" s="25" t="s">
        <v>308</v>
      </c>
      <c r="BE254" s="214">
        <f>IF(N254="základní",J254,0)</f>
        <v>0</v>
      </c>
      <c r="BF254" s="214">
        <f>IF(N254="snížená",J254,0)</f>
        <v>0</v>
      </c>
      <c r="BG254" s="214">
        <f>IF(N254="zákl. přenesená",J254,0)</f>
        <v>0</v>
      </c>
      <c r="BH254" s="214">
        <f>IF(N254="sníž. přenesená",J254,0)</f>
        <v>0</v>
      </c>
      <c r="BI254" s="214">
        <f>IF(N254="nulová",J254,0)</f>
        <v>0</v>
      </c>
      <c r="BJ254" s="25" t="s">
        <v>82</v>
      </c>
      <c r="BK254" s="214">
        <f>ROUND(I254*H254,2)</f>
        <v>0</v>
      </c>
      <c r="BL254" s="25" t="s">
        <v>375</v>
      </c>
      <c r="BM254" s="25" t="s">
        <v>2432</v>
      </c>
    </row>
    <row r="255" spans="2:65" s="1" customFormat="1" ht="40.5">
      <c r="B255" s="42"/>
      <c r="C255" s="64"/>
      <c r="D255" s="246" t="s">
        <v>1656</v>
      </c>
      <c r="E255" s="64"/>
      <c r="F255" s="290" t="s">
        <v>5379</v>
      </c>
      <c r="G255" s="64"/>
      <c r="H255" s="64"/>
      <c r="I255" s="173"/>
      <c r="J255" s="64"/>
      <c r="K255" s="64"/>
      <c r="L255" s="62"/>
      <c r="M255" s="291"/>
      <c r="N255" s="43"/>
      <c r="O255" s="43"/>
      <c r="P255" s="43"/>
      <c r="Q255" s="43"/>
      <c r="R255" s="43"/>
      <c r="S255" s="43"/>
      <c r="T255" s="79"/>
      <c r="AT255" s="25" t="s">
        <v>1656</v>
      </c>
      <c r="AU255" s="25" t="s">
        <v>82</v>
      </c>
    </row>
    <row r="256" spans="2:65" s="1" customFormat="1" ht="44.25" customHeight="1">
      <c r="B256" s="42"/>
      <c r="C256" s="203" t="s">
        <v>2098</v>
      </c>
      <c r="D256" s="203" t="s">
        <v>311</v>
      </c>
      <c r="E256" s="204" t="s">
        <v>5535</v>
      </c>
      <c r="F256" s="205" t="s">
        <v>5536</v>
      </c>
      <c r="G256" s="206" t="s">
        <v>5275</v>
      </c>
      <c r="H256" s="207">
        <v>1</v>
      </c>
      <c r="I256" s="208"/>
      <c r="J256" s="209">
        <f>ROUND(I256*H256,2)</f>
        <v>0</v>
      </c>
      <c r="K256" s="205" t="s">
        <v>21</v>
      </c>
      <c r="L256" s="62"/>
      <c r="M256" s="210" t="s">
        <v>21</v>
      </c>
      <c r="N256" s="211" t="s">
        <v>45</v>
      </c>
      <c r="O256" s="43"/>
      <c r="P256" s="212">
        <f>O256*H256</f>
        <v>0</v>
      </c>
      <c r="Q256" s="212">
        <v>0</v>
      </c>
      <c r="R256" s="212">
        <f>Q256*H256</f>
        <v>0</v>
      </c>
      <c r="S256" s="212">
        <v>0</v>
      </c>
      <c r="T256" s="213">
        <f>S256*H256</f>
        <v>0</v>
      </c>
      <c r="AR256" s="25" t="s">
        <v>375</v>
      </c>
      <c r="AT256" s="25" t="s">
        <v>311</v>
      </c>
      <c r="AU256" s="25" t="s">
        <v>82</v>
      </c>
      <c r="AY256" s="25" t="s">
        <v>308</v>
      </c>
      <c r="BE256" s="214">
        <f>IF(N256="základní",J256,0)</f>
        <v>0</v>
      </c>
      <c r="BF256" s="214">
        <f>IF(N256="snížená",J256,0)</f>
        <v>0</v>
      </c>
      <c r="BG256" s="214">
        <f>IF(N256="zákl. přenesená",J256,0)</f>
        <v>0</v>
      </c>
      <c r="BH256" s="214">
        <f>IF(N256="sníž. přenesená",J256,0)</f>
        <v>0</v>
      </c>
      <c r="BI256" s="214">
        <f>IF(N256="nulová",J256,0)</f>
        <v>0</v>
      </c>
      <c r="BJ256" s="25" t="s">
        <v>82</v>
      </c>
      <c r="BK256" s="214">
        <f>ROUND(I256*H256,2)</f>
        <v>0</v>
      </c>
      <c r="BL256" s="25" t="s">
        <v>375</v>
      </c>
      <c r="BM256" s="25" t="s">
        <v>2440</v>
      </c>
    </row>
    <row r="257" spans="2:65" s="1" customFormat="1" ht="40.5">
      <c r="B257" s="42"/>
      <c r="C257" s="64"/>
      <c r="D257" s="246" t="s">
        <v>1656</v>
      </c>
      <c r="E257" s="64"/>
      <c r="F257" s="290" t="s">
        <v>5379</v>
      </c>
      <c r="G257" s="64"/>
      <c r="H257" s="64"/>
      <c r="I257" s="173"/>
      <c r="J257" s="64"/>
      <c r="K257" s="64"/>
      <c r="L257" s="62"/>
      <c r="M257" s="291"/>
      <c r="N257" s="43"/>
      <c r="O257" s="43"/>
      <c r="P257" s="43"/>
      <c r="Q257" s="43"/>
      <c r="R257" s="43"/>
      <c r="S257" s="43"/>
      <c r="T257" s="79"/>
      <c r="AT257" s="25" t="s">
        <v>1656</v>
      </c>
      <c r="AU257" s="25" t="s">
        <v>82</v>
      </c>
    </row>
    <row r="258" spans="2:65" s="1" customFormat="1" ht="44.25" customHeight="1">
      <c r="B258" s="42"/>
      <c r="C258" s="203" t="s">
        <v>2100</v>
      </c>
      <c r="D258" s="203" t="s">
        <v>311</v>
      </c>
      <c r="E258" s="204" t="s">
        <v>5537</v>
      </c>
      <c r="F258" s="205" t="s">
        <v>5538</v>
      </c>
      <c r="G258" s="206" t="s">
        <v>5275</v>
      </c>
      <c r="H258" s="207">
        <v>1</v>
      </c>
      <c r="I258" s="208"/>
      <c r="J258" s="209">
        <f>ROUND(I258*H258,2)</f>
        <v>0</v>
      </c>
      <c r="K258" s="205" t="s">
        <v>21</v>
      </c>
      <c r="L258" s="62"/>
      <c r="M258" s="210" t="s">
        <v>21</v>
      </c>
      <c r="N258" s="211" t="s">
        <v>45</v>
      </c>
      <c r="O258" s="43"/>
      <c r="P258" s="212">
        <f>O258*H258</f>
        <v>0</v>
      </c>
      <c r="Q258" s="212">
        <v>0</v>
      </c>
      <c r="R258" s="212">
        <f>Q258*H258</f>
        <v>0</v>
      </c>
      <c r="S258" s="212">
        <v>0</v>
      </c>
      <c r="T258" s="213">
        <f>S258*H258</f>
        <v>0</v>
      </c>
      <c r="AR258" s="25" t="s">
        <v>375</v>
      </c>
      <c r="AT258" s="25" t="s">
        <v>311</v>
      </c>
      <c r="AU258" s="25" t="s">
        <v>82</v>
      </c>
      <c r="AY258" s="25" t="s">
        <v>308</v>
      </c>
      <c r="BE258" s="214">
        <f>IF(N258="základní",J258,0)</f>
        <v>0</v>
      </c>
      <c r="BF258" s="214">
        <f>IF(N258="snížená",J258,0)</f>
        <v>0</v>
      </c>
      <c r="BG258" s="214">
        <f>IF(N258="zákl. přenesená",J258,0)</f>
        <v>0</v>
      </c>
      <c r="BH258" s="214">
        <f>IF(N258="sníž. přenesená",J258,0)</f>
        <v>0</v>
      </c>
      <c r="BI258" s="214">
        <f>IF(N258="nulová",J258,0)</f>
        <v>0</v>
      </c>
      <c r="BJ258" s="25" t="s">
        <v>82</v>
      </c>
      <c r="BK258" s="214">
        <f>ROUND(I258*H258,2)</f>
        <v>0</v>
      </c>
      <c r="BL258" s="25" t="s">
        <v>375</v>
      </c>
      <c r="BM258" s="25" t="s">
        <v>2450</v>
      </c>
    </row>
    <row r="259" spans="2:65" s="1" customFormat="1" ht="40.5">
      <c r="B259" s="42"/>
      <c r="C259" s="64"/>
      <c r="D259" s="223" t="s">
        <v>1656</v>
      </c>
      <c r="E259" s="64"/>
      <c r="F259" s="292" t="s">
        <v>5379</v>
      </c>
      <c r="G259" s="64"/>
      <c r="H259" s="64"/>
      <c r="I259" s="173"/>
      <c r="J259" s="64"/>
      <c r="K259" s="64"/>
      <c r="L259" s="62"/>
      <c r="M259" s="291"/>
      <c r="N259" s="43"/>
      <c r="O259" s="43"/>
      <c r="P259" s="43"/>
      <c r="Q259" s="43"/>
      <c r="R259" s="43"/>
      <c r="S259" s="43"/>
      <c r="T259" s="79"/>
      <c r="AT259" s="25" t="s">
        <v>1656</v>
      </c>
      <c r="AU259" s="25" t="s">
        <v>82</v>
      </c>
    </row>
    <row r="260" spans="2:65" s="11" customFormat="1" ht="37.35" customHeight="1">
      <c r="B260" s="186"/>
      <c r="C260" s="187"/>
      <c r="D260" s="200" t="s">
        <v>73</v>
      </c>
      <c r="E260" s="296" t="s">
        <v>5539</v>
      </c>
      <c r="F260" s="296" t="s">
        <v>5540</v>
      </c>
      <c r="G260" s="187"/>
      <c r="H260" s="187"/>
      <c r="I260" s="190"/>
      <c r="J260" s="297">
        <f>BK260</f>
        <v>0</v>
      </c>
      <c r="K260" s="187"/>
      <c r="L260" s="192"/>
      <c r="M260" s="193"/>
      <c r="N260" s="194"/>
      <c r="O260" s="194"/>
      <c r="P260" s="195">
        <f>SUM(P261:P274)</f>
        <v>0</v>
      </c>
      <c r="Q260" s="194"/>
      <c r="R260" s="195">
        <f>SUM(R261:R274)</f>
        <v>0</v>
      </c>
      <c r="S260" s="194"/>
      <c r="T260" s="196">
        <f>SUM(T261:T274)</f>
        <v>0</v>
      </c>
      <c r="AR260" s="197" t="s">
        <v>84</v>
      </c>
      <c r="AT260" s="198" t="s">
        <v>73</v>
      </c>
      <c r="AU260" s="198" t="s">
        <v>74</v>
      </c>
      <c r="AY260" s="197" t="s">
        <v>308</v>
      </c>
      <c r="BK260" s="199">
        <f>SUM(BK261:BK274)</f>
        <v>0</v>
      </c>
    </row>
    <row r="261" spans="2:65" s="1" customFormat="1" ht="31.5" customHeight="1">
      <c r="B261" s="42"/>
      <c r="C261" s="203" t="s">
        <v>2103</v>
      </c>
      <c r="D261" s="203" t="s">
        <v>311</v>
      </c>
      <c r="E261" s="204" t="s">
        <v>5541</v>
      </c>
      <c r="F261" s="205" t="s">
        <v>5542</v>
      </c>
      <c r="G261" s="206" t="s">
        <v>5275</v>
      </c>
      <c r="H261" s="207">
        <v>1</v>
      </c>
      <c r="I261" s="208"/>
      <c r="J261" s="209">
        <f>ROUND(I261*H261,2)</f>
        <v>0</v>
      </c>
      <c r="K261" s="205" t="s">
        <v>21</v>
      </c>
      <c r="L261" s="62"/>
      <c r="M261" s="210" t="s">
        <v>21</v>
      </c>
      <c r="N261" s="211" t="s">
        <v>45</v>
      </c>
      <c r="O261" s="43"/>
      <c r="P261" s="212">
        <f>O261*H261</f>
        <v>0</v>
      </c>
      <c r="Q261" s="212">
        <v>0</v>
      </c>
      <c r="R261" s="212">
        <f>Q261*H261</f>
        <v>0</v>
      </c>
      <c r="S261" s="212">
        <v>0</v>
      </c>
      <c r="T261" s="213">
        <f>S261*H261</f>
        <v>0</v>
      </c>
      <c r="AR261" s="25" t="s">
        <v>375</v>
      </c>
      <c r="AT261" s="25" t="s">
        <v>311</v>
      </c>
      <c r="AU261" s="25" t="s">
        <v>82</v>
      </c>
      <c r="AY261" s="25" t="s">
        <v>308</v>
      </c>
      <c r="BE261" s="214">
        <f>IF(N261="základní",J261,0)</f>
        <v>0</v>
      </c>
      <c r="BF261" s="214">
        <f>IF(N261="snížená",J261,0)</f>
        <v>0</v>
      </c>
      <c r="BG261" s="214">
        <f>IF(N261="zákl. přenesená",J261,0)</f>
        <v>0</v>
      </c>
      <c r="BH261" s="214">
        <f>IF(N261="sníž. přenesená",J261,0)</f>
        <v>0</v>
      </c>
      <c r="BI261" s="214">
        <f>IF(N261="nulová",J261,0)</f>
        <v>0</v>
      </c>
      <c r="BJ261" s="25" t="s">
        <v>82</v>
      </c>
      <c r="BK261" s="214">
        <f>ROUND(I261*H261,2)</f>
        <v>0</v>
      </c>
      <c r="BL261" s="25" t="s">
        <v>375</v>
      </c>
      <c r="BM261" s="25" t="s">
        <v>2458</v>
      </c>
    </row>
    <row r="262" spans="2:65" s="1" customFormat="1" ht="40.5">
      <c r="B262" s="42"/>
      <c r="C262" s="64"/>
      <c r="D262" s="246" t="s">
        <v>1656</v>
      </c>
      <c r="E262" s="64"/>
      <c r="F262" s="290" t="s">
        <v>5379</v>
      </c>
      <c r="G262" s="64"/>
      <c r="H262" s="64"/>
      <c r="I262" s="173"/>
      <c r="J262" s="64"/>
      <c r="K262" s="64"/>
      <c r="L262" s="62"/>
      <c r="M262" s="291"/>
      <c r="N262" s="43"/>
      <c r="O262" s="43"/>
      <c r="P262" s="43"/>
      <c r="Q262" s="43"/>
      <c r="R262" s="43"/>
      <c r="S262" s="43"/>
      <c r="T262" s="79"/>
      <c r="AT262" s="25" t="s">
        <v>1656</v>
      </c>
      <c r="AU262" s="25" t="s">
        <v>82</v>
      </c>
    </row>
    <row r="263" spans="2:65" s="1" customFormat="1" ht="22.5" customHeight="1">
      <c r="B263" s="42"/>
      <c r="C263" s="203" t="s">
        <v>2108</v>
      </c>
      <c r="D263" s="203" t="s">
        <v>311</v>
      </c>
      <c r="E263" s="204" t="s">
        <v>5543</v>
      </c>
      <c r="F263" s="205" t="s">
        <v>5544</v>
      </c>
      <c r="G263" s="206" t="s">
        <v>5275</v>
      </c>
      <c r="H263" s="207">
        <v>1</v>
      </c>
      <c r="I263" s="208"/>
      <c r="J263" s="209">
        <f>ROUND(I263*H263,2)</f>
        <v>0</v>
      </c>
      <c r="K263" s="205" t="s">
        <v>21</v>
      </c>
      <c r="L263" s="62"/>
      <c r="M263" s="210" t="s">
        <v>21</v>
      </c>
      <c r="N263" s="211" t="s">
        <v>45</v>
      </c>
      <c r="O263" s="43"/>
      <c r="P263" s="212">
        <f>O263*H263</f>
        <v>0</v>
      </c>
      <c r="Q263" s="212">
        <v>0</v>
      </c>
      <c r="R263" s="212">
        <f>Q263*H263</f>
        <v>0</v>
      </c>
      <c r="S263" s="212">
        <v>0</v>
      </c>
      <c r="T263" s="213">
        <f>S263*H263</f>
        <v>0</v>
      </c>
      <c r="AR263" s="25" t="s">
        <v>375</v>
      </c>
      <c r="AT263" s="25" t="s">
        <v>311</v>
      </c>
      <c r="AU263" s="25" t="s">
        <v>82</v>
      </c>
      <c r="AY263" s="25" t="s">
        <v>308</v>
      </c>
      <c r="BE263" s="214">
        <f>IF(N263="základní",J263,0)</f>
        <v>0</v>
      </c>
      <c r="BF263" s="214">
        <f>IF(N263="snížená",J263,0)</f>
        <v>0</v>
      </c>
      <c r="BG263" s="214">
        <f>IF(N263="zákl. přenesená",J263,0)</f>
        <v>0</v>
      </c>
      <c r="BH263" s="214">
        <f>IF(N263="sníž. přenesená",J263,0)</f>
        <v>0</v>
      </c>
      <c r="BI263" s="214">
        <f>IF(N263="nulová",J263,0)</f>
        <v>0</v>
      </c>
      <c r="BJ263" s="25" t="s">
        <v>82</v>
      </c>
      <c r="BK263" s="214">
        <f>ROUND(I263*H263,2)</f>
        <v>0</v>
      </c>
      <c r="BL263" s="25" t="s">
        <v>375</v>
      </c>
      <c r="BM263" s="25" t="s">
        <v>2469</v>
      </c>
    </row>
    <row r="264" spans="2:65" s="1" customFormat="1" ht="40.5">
      <c r="B264" s="42"/>
      <c r="C264" s="64"/>
      <c r="D264" s="246" t="s">
        <v>1656</v>
      </c>
      <c r="E264" s="64"/>
      <c r="F264" s="290" t="s">
        <v>5379</v>
      </c>
      <c r="G264" s="64"/>
      <c r="H264" s="64"/>
      <c r="I264" s="173"/>
      <c r="J264" s="64"/>
      <c r="K264" s="64"/>
      <c r="L264" s="62"/>
      <c r="M264" s="291"/>
      <c r="N264" s="43"/>
      <c r="O264" s="43"/>
      <c r="P264" s="43"/>
      <c r="Q264" s="43"/>
      <c r="R264" s="43"/>
      <c r="S264" s="43"/>
      <c r="T264" s="79"/>
      <c r="AT264" s="25" t="s">
        <v>1656</v>
      </c>
      <c r="AU264" s="25" t="s">
        <v>82</v>
      </c>
    </row>
    <row r="265" spans="2:65" s="1" customFormat="1" ht="31.5" customHeight="1">
      <c r="B265" s="42"/>
      <c r="C265" s="203" t="s">
        <v>2112</v>
      </c>
      <c r="D265" s="203" t="s">
        <v>311</v>
      </c>
      <c r="E265" s="204" t="s">
        <v>5545</v>
      </c>
      <c r="F265" s="205" t="s">
        <v>5546</v>
      </c>
      <c r="G265" s="206" t="s">
        <v>5275</v>
      </c>
      <c r="H265" s="207">
        <v>1</v>
      </c>
      <c r="I265" s="208"/>
      <c r="J265" s="209">
        <f>ROUND(I265*H265,2)</f>
        <v>0</v>
      </c>
      <c r="K265" s="205" t="s">
        <v>21</v>
      </c>
      <c r="L265" s="62"/>
      <c r="M265" s="210" t="s">
        <v>21</v>
      </c>
      <c r="N265" s="211" t="s">
        <v>45</v>
      </c>
      <c r="O265" s="43"/>
      <c r="P265" s="212">
        <f>O265*H265</f>
        <v>0</v>
      </c>
      <c r="Q265" s="212">
        <v>0</v>
      </c>
      <c r="R265" s="212">
        <f>Q265*H265</f>
        <v>0</v>
      </c>
      <c r="S265" s="212">
        <v>0</v>
      </c>
      <c r="T265" s="213">
        <f>S265*H265</f>
        <v>0</v>
      </c>
      <c r="AR265" s="25" t="s">
        <v>375</v>
      </c>
      <c r="AT265" s="25" t="s">
        <v>311</v>
      </c>
      <c r="AU265" s="25" t="s">
        <v>82</v>
      </c>
      <c r="AY265" s="25" t="s">
        <v>308</v>
      </c>
      <c r="BE265" s="214">
        <f>IF(N265="základní",J265,0)</f>
        <v>0</v>
      </c>
      <c r="BF265" s="214">
        <f>IF(N265="snížená",J265,0)</f>
        <v>0</v>
      </c>
      <c r="BG265" s="214">
        <f>IF(N265="zákl. přenesená",J265,0)</f>
        <v>0</v>
      </c>
      <c r="BH265" s="214">
        <f>IF(N265="sníž. přenesená",J265,0)</f>
        <v>0</v>
      </c>
      <c r="BI265" s="214">
        <f>IF(N265="nulová",J265,0)</f>
        <v>0</v>
      </c>
      <c r="BJ265" s="25" t="s">
        <v>82</v>
      </c>
      <c r="BK265" s="214">
        <f>ROUND(I265*H265,2)</f>
        <v>0</v>
      </c>
      <c r="BL265" s="25" t="s">
        <v>375</v>
      </c>
      <c r="BM265" s="25" t="s">
        <v>2478</v>
      </c>
    </row>
    <row r="266" spans="2:65" s="1" customFormat="1" ht="40.5">
      <c r="B266" s="42"/>
      <c r="C266" s="64"/>
      <c r="D266" s="246" t="s">
        <v>1656</v>
      </c>
      <c r="E266" s="64"/>
      <c r="F266" s="290" t="s">
        <v>5379</v>
      </c>
      <c r="G266" s="64"/>
      <c r="H266" s="64"/>
      <c r="I266" s="173"/>
      <c r="J266" s="64"/>
      <c r="K266" s="64"/>
      <c r="L266" s="62"/>
      <c r="M266" s="291"/>
      <c r="N266" s="43"/>
      <c r="O266" s="43"/>
      <c r="P266" s="43"/>
      <c r="Q266" s="43"/>
      <c r="R266" s="43"/>
      <c r="S266" s="43"/>
      <c r="T266" s="79"/>
      <c r="AT266" s="25" t="s">
        <v>1656</v>
      </c>
      <c r="AU266" s="25" t="s">
        <v>82</v>
      </c>
    </row>
    <row r="267" spans="2:65" s="1" customFormat="1" ht="31.5" customHeight="1">
      <c r="B267" s="42"/>
      <c r="C267" s="203" t="s">
        <v>2117</v>
      </c>
      <c r="D267" s="203" t="s">
        <v>311</v>
      </c>
      <c r="E267" s="204" t="s">
        <v>5547</v>
      </c>
      <c r="F267" s="205" t="s">
        <v>5548</v>
      </c>
      <c r="G267" s="206" t="s">
        <v>5275</v>
      </c>
      <c r="H267" s="207">
        <v>1</v>
      </c>
      <c r="I267" s="208"/>
      <c r="J267" s="209">
        <f>ROUND(I267*H267,2)</f>
        <v>0</v>
      </c>
      <c r="K267" s="205" t="s">
        <v>21</v>
      </c>
      <c r="L267" s="62"/>
      <c r="M267" s="210" t="s">
        <v>21</v>
      </c>
      <c r="N267" s="211" t="s">
        <v>45</v>
      </c>
      <c r="O267" s="43"/>
      <c r="P267" s="212">
        <f>O267*H267</f>
        <v>0</v>
      </c>
      <c r="Q267" s="212">
        <v>0</v>
      </c>
      <c r="R267" s="212">
        <f>Q267*H267</f>
        <v>0</v>
      </c>
      <c r="S267" s="212">
        <v>0</v>
      </c>
      <c r="T267" s="213">
        <f>S267*H267</f>
        <v>0</v>
      </c>
      <c r="AR267" s="25" t="s">
        <v>375</v>
      </c>
      <c r="AT267" s="25" t="s">
        <v>311</v>
      </c>
      <c r="AU267" s="25" t="s">
        <v>82</v>
      </c>
      <c r="AY267" s="25" t="s">
        <v>308</v>
      </c>
      <c r="BE267" s="214">
        <f>IF(N267="základní",J267,0)</f>
        <v>0</v>
      </c>
      <c r="BF267" s="214">
        <f>IF(N267="snížená",J267,0)</f>
        <v>0</v>
      </c>
      <c r="BG267" s="214">
        <f>IF(N267="zákl. přenesená",J267,0)</f>
        <v>0</v>
      </c>
      <c r="BH267" s="214">
        <f>IF(N267="sníž. přenesená",J267,0)</f>
        <v>0</v>
      </c>
      <c r="BI267" s="214">
        <f>IF(N267="nulová",J267,0)</f>
        <v>0</v>
      </c>
      <c r="BJ267" s="25" t="s">
        <v>82</v>
      </c>
      <c r="BK267" s="214">
        <f>ROUND(I267*H267,2)</f>
        <v>0</v>
      </c>
      <c r="BL267" s="25" t="s">
        <v>375</v>
      </c>
      <c r="BM267" s="25" t="s">
        <v>2486</v>
      </c>
    </row>
    <row r="268" spans="2:65" s="1" customFormat="1" ht="40.5">
      <c r="B268" s="42"/>
      <c r="C268" s="64"/>
      <c r="D268" s="246" t="s">
        <v>1656</v>
      </c>
      <c r="E268" s="64"/>
      <c r="F268" s="290" t="s">
        <v>5379</v>
      </c>
      <c r="G268" s="64"/>
      <c r="H268" s="64"/>
      <c r="I268" s="173"/>
      <c r="J268" s="64"/>
      <c r="K268" s="64"/>
      <c r="L268" s="62"/>
      <c r="M268" s="291"/>
      <c r="N268" s="43"/>
      <c r="O268" s="43"/>
      <c r="P268" s="43"/>
      <c r="Q268" s="43"/>
      <c r="R268" s="43"/>
      <c r="S268" s="43"/>
      <c r="T268" s="79"/>
      <c r="AT268" s="25" t="s">
        <v>1656</v>
      </c>
      <c r="AU268" s="25" t="s">
        <v>82</v>
      </c>
    </row>
    <row r="269" spans="2:65" s="1" customFormat="1" ht="31.5" customHeight="1">
      <c r="B269" s="42"/>
      <c r="C269" s="203" t="s">
        <v>2122</v>
      </c>
      <c r="D269" s="203" t="s">
        <v>311</v>
      </c>
      <c r="E269" s="204" t="s">
        <v>5549</v>
      </c>
      <c r="F269" s="205" t="s">
        <v>5550</v>
      </c>
      <c r="G269" s="206" t="s">
        <v>5275</v>
      </c>
      <c r="H269" s="207">
        <v>1</v>
      </c>
      <c r="I269" s="208"/>
      <c r="J269" s="209">
        <f>ROUND(I269*H269,2)</f>
        <v>0</v>
      </c>
      <c r="K269" s="205" t="s">
        <v>21</v>
      </c>
      <c r="L269" s="62"/>
      <c r="M269" s="210" t="s">
        <v>21</v>
      </c>
      <c r="N269" s="211" t="s">
        <v>45</v>
      </c>
      <c r="O269" s="43"/>
      <c r="P269" s="212">
        <f>O269*H269</f>
        <v>0</v>
      </c>
      <c r="Q269" s="212">
        <v>0</v>
      </c>
      <c r="R269" s="212">
        <f>Q269*H269</f>
        <v>0</v>
      </c>
      <c r="S269" s="212">
        <v>0</v>
      </c>
      <c r="T269" s="213">
        <f>S269*H269</f>
        <v>0</v>
      </c>
      <c r="AR269" s="25" t="s">
        <v>375</v>
      </c>
      <c r="AT269" s="25" t="s">
        <v>311</v>
      </c>
      <c r="AU269" s="25" t="s">
        <v>82</v>
      </c>
      <c r="AY269" s="25" t="s">
        <v>308</v>
      </c>
      <c r="BE269" s="214">
        <f>IF(N269="základní",J269,0)</f>
        <v>0</v>
      </c>
      <c r="BF269" s="214">
        <f>IF(N269="snížená",J269,0)</f>
        <v>0</v>
      </c>
      <c r="BG269" s="214">
        <f>IF(N269="zákl. přenesená",J269,0)</f>
        <v>0</v>
      </c>
      <c r="BH269" s="214">
        <f>IF(N269="sníž. přenesená",J269,0)</f>
        <v>0</v>
      </c>
      <c r="BI269" s="214">
        <f>IF(N269="nulová",J269,0)</f>
        <v>0</v>
      </c>
      <c r="BJ269" s="25" t="s">
        <v>82</v>
      </c>
      <c r="BK269" s="214">
        <f>ROUND(I269*H269,2)</f>
        <v>0</v>
      </c>
      <c r="BL269" s="25" t="s">
        <v>375</v>
      </c>
      <c r="BM269" s="25" t="s">
        <v>2495</v>
      </c>
    </row>
    <row r="270" spans="2:65" s="1" customFormat="1" ht="40.5">
      <c r="B270" s="42"/>
      <c r="C270" s="64"/>
      <c r="D270" s="246" t="s">
        <v>1656</v>
      </c>
      <c r="E270" s="64"/>
      <c r="F270" s="290" t="s">
        <v>5379</v>
      </c>
      <c r="G270" s="64"/>
      <c r="H270" s="64"/>
      <c r="I270" s="173"/>
      <c r="J270" s="64"/>
      <c r="K270" s="64"/>
      <c r="L270" s="62"/>
      <c r="M270" s="291"/>
      <c r="N270" s="43"/>
      <c r="O270" s="43"/>
      <c r="P270" s="43"/>
      <c r="Q270" s="43"/>
      <c r="R270" s="43"/>
      <c r="S270" s="43"/>
      <c r="T270" s="79"/>
      <c r="AT270" s="25" t="s">
        <v>1656</v>
      </c>
      <c r="AU270" s="25" t="s">
        <v>82</v>
      </c>
    </row>
    <row r="271" spans="2:65" s="1" customFormat="1" ht="31.5" customHeight="1">
      <c r="B271" s="42"/>
      <c r="C271" s="203" t="s">
        <v>2126</v>
      </c>
      <c r="D271" s="203" t="s">
        <v>311</v>
      </c>
      <c r="E271" s="204" t="s">
        <v>5551</v>
      </c>
      <c r="F271" s="205" t="s">
        <v>5552</v>
      </c>
      <c r="G271" s="206" t="s">
        <v>5275</v>
      </c>
      <c r="H271" s="207">
        <v>1</v>
      </c>
      <c r="I271" s="208"/>
      <c r="J271" s="209">
        <f>ROUND(I271*H271,2)</f>
        <v>0</v>
      </c>
      <c r="K271" s="205" t="s">
        <v>21</v>
      </c>
      <c r="L271" s="62"/>
      <c r="M271" s="210" t="s">
        <v>21</v>
      </c>
      <c r="N271" s="211" t="s">
        <v>45</v>
      </c>
      <c r="O271" s="43"/>
      <c r="P271" s="212">
        <f>O271*H271</f>
        <v>0</v>
      </c>
      <c r="Q271" s="212">
        <v>0</v>
      </c>
      <c r="R271" s="212">
        <f>Q271*H271</f>
        <v>0</v>
      </c>
      <c r="S271" s="212">
        <v>0</v>
      </c>
      <c r="T271" s="213">
        <f>S271*H271</f>
        <v>0</v>
      </c>
      <c r="AR271" s="25" t="s">
        <v>375</v>
      </c>
      <c r="AT271" s="25" t="s">
        <v>311</v>
      </c>
      <c r="AU271" s="25" t="s">
        <v>82</v>
      </c>
      <c r="AY271" s="25" t="s">
        <v>308</v>
      </c>
      <c r="BE271" s="214">
        <f>IF(N271="základní",J271,0)</f>
        <v>0</v>
      </c>
      <c r="BF271" s="214">
        <f>IF(N271="snížená",J271,0)</f>
        <v>0</v>
      </c>
      <c r="BG271" s="214">
        <f>IF(N271="zákl. přenesená",J271,0)</f>
        <v>0</v>
      </c>
      <c r="BH271" s="214">
        <f>IF(N271="sníž. přenesená",J271,0)</f>
        <v>0</v>
      </c>
      <c r="BI271" s="214">
        <f>IF(N271="nulová",J271,0)</f>
        <v>0</v>
      </c>
      <c r="BJ271" s="25" t="s">
        <v>82</v>
      </c>
      <c r="BK271" s="214">
        <f>ROUND(I271*H271,2)</f>
        <v>0</v>
      </c>
      <c r="BL271" s="25" t="s">
        <v>375</v>
      </c>
      <c r="BM271" s="25" t="s">
        <v>2506</v>
      </c>
    </row>
    <row r="272" spans="2:65" s="1" customFormat="1" ht="40.5">
      <c r="B272" s="42"/>
      <c r="C272" s="64"/>
      <c r="D272" s="246" t="s">
        <v>1656</v>
      </c>
      <c r="E272" s="64"/>
      <c r="F272" s="290" t="s">
        <v>5379</v>
      </c>
      <c r="G272" s="64"/>
      <c r="H272" s="64"/>
      <c r="I272" s="173"/>
      <c r="J272" s="64"/>
      <c r="K272" s="64"/>
      <c r="L272" s="62"/>
      <c r="M272" s="291"/>
      <c r="N272" s="43"/>
      <c r="O272" s="43"/>
      <c r="P272" s="43"/>
      <c r="Q272" s="43"/>
      <c r="R272" s="43"/>
      <c r="S272" s="43"/>
      <c r="T272" s="79"/>
      <c r="AT272" s="25" t="s">
        <v>1656</v>
      </c>
      <c r="AU272" s="25" t="s">
        <v>82</v>
      </c>
    </row>
    <row r="273" spans="2:65" s="1" customFormat="1" ht="31.5" customHeight="1">
      <c r="B273" s="42"/>
      <c r="C273" s="203" t="s">
        <v>2130</v>
      </c>
      <c r="D273" s="203" t="s">
        <v>311</v>
      </c>
      <c r="E273" s="204" t="s">
        <v>5553</v>
      </c>
      <c r="F273" s="205" t="s">
        <v>5554</v>
      </c>
      <c r="G273" s="206" t="s">
        <v>5275</v>
      </c>
      <c r="H273" s="207">
        <v>1</v>
      </c>
      <c r="I273" s="208"/>
      <c r="J273" s="209">
        <f>ROUND(I273*H273,2)</f>
        <v>0</v>
      </c>
      <c r="K273" s="205" t="s">
        <v>21</v>
      </c>
      <c r="L273" s="62"/>
      <c r="M273" s="210" t="s">
        <v>21</v>
      </c>
      <c r="N273" s="211" t="s">
        <v>45</v>
      </c>
      <c r="O273" s="43"/>
      <c r="P273" s="212">
        <f>O273*H273</f>
        <v>0</v>
      </c>
      <c r="Q273" s="212">
        <v>0</v>
      </c>
      <c r="R273" s="212">
        <f>Q273*H273</f>
        <v>0</v>
      </c>
      <c r="S273" s="212">
        <v>0</v>
      </c>
      <c r="T273" s="213">
        <f>S273*H273</f>
        <v>0</v>
      </c>
      <c r="AR273" s="25" t="s">
        <v>375</v>
      </c>
      <c r="AT273" s="25" t="s">
        <v>311</v>
      </c>
      <c r="AU273" s="25" t="s">
        <v>82</v>
      </c>
      <c r="AY273" s="25" t="s">
        <v>308</v>
      </c>
      <c r="BE273" s="214">
        <f>IF(N273="základní",J273,0)</f>
        <v>0</v>
      </c>
      <c r="BF273" s="214">
        <f>IF(N273="snížená",J273,0)</f>
        <v>0</v>
      </c>
      <c r="BG273" s="214">
        <f>IF(N273="zákl. přenesená",J273,0)</f>
        <v>0</v>
      </c>
      <c r="BH273" s="214">
        <f>IF(N273="sníž. přenesená",J273,0)</f>
        <v>0</v>
      </c>
      <c r="BI273" s="214">
        <f>IF(N273="nulová",J273,0)</f>
        <v>0</v>
      </c>
      <c r="BJ273" s="25" t="s">
        <v>82</v>
      </c>
      <c r="BK273" s="214">
        <f>ROUND(I273*H273,2)</f>
        <v>0</v>
      </c>
      <c r="BL273" s="25" t="s">
        <v>375</v>
      </c>
      <c r="BM273" s="25" t="s">
        <v>2515</v>
      </c>
    </row>
    <row r="274" spans="2:65" s="1" customFormat="1" ht="40.5">
      <c r="B274" s="42"/>
      <c r="C274" s="64"/>
      <c r="D274" s="223" t="s">
        <v>1656</v>
      </c>
      <c r="E274" s="64"/>
      <c r="F274" s="292" t="s">
        <v>5379</v>
      </c>
      <c r="G274" s="64"/>
      <c r="H274" s="64"/>
      <c r="I274" s="173"/>
      <c r="J274" s="64"/>
      <c r="K274" s="64"/>
      <c r="L274" s="62"/>
      <c r="M274" s="291"/>
      <c r="N274" s="43"/>
      <c r="O274" s="43"/>
      <c r="P274" s="43"/>
      <c r="Q274" s="43"/>
      <c r="R274" s="43"/>
      <c r="S274" s="43"/>
      <c r="T274" s="79"/>
      <c r="AT274" s="25" t="s">
        <v>1656</v>
      </c>
      <c r="AU274" s="25" t="s">
        <v>82</v>
      </c>
    </row>
    <row r="275" spans="2:65" s="11" customFormat="1" ht="37.35" customHeight="1">
      <c r="B275" s="186"/>
      <c r="C275" s="187"/>
      <c r="D275" s="200" t="s">
        <v>73</v>
      </c>
      <c r="E275" s="296" t="s">
        <v>5555</v>
      </c>
      <c r="F275" s="296" t="s">
        <v>5556</v>
      </c>
      <c r="G275" s="187"/>
      <c r="H275" s="187"/>
      <c r="I275" s="190"/>
      <c r="J275" s="297">
        <f>BK275</f>
        <v>0</v>
      </c>
      <c r="K275" s="187"/>
      <c r="L275" s="192"/>
      <c r="M275" s="193"/>
      <c r="N275" s="194"/>
      <c r="O275" s="194"/>
      <c r="P275" s="195">
        <f>SUM(P276:P286)</f>
        <v>0</v>
      </c>
      <c r="Q275" s="194"/>
      <c r="R275" s="195">
        <f>SUM(R276:R286)</f>
        <v>0</v>
      </c>
      <c r="S275" s="194"/>
      <c r="T275" s="196">
        <f>SUM(T276:T286)</f>
        <v>0</v>
      </c>
      <c r="AR275" s="197" t="s">
        <v>84</v>
      </c>
      <c r="AT275" s="198" t="s">
        <v>73</v>
      </c>
      <c r="AU275" s="198" t="s">
        <v>74</v>
      </c>
      <c r="AY275" s="197" t="s">
        <v>308</v>
      </c>
      <c r="BK275" s="199">
        <f>SUM(BK276:BK286)</f>
        <v>0</v>
      </c>
    </row>
    <row r="276" spans="2:65" s="1" customFormat="1" ht="22.5" customHeight="1">
      <c r="B276" s="42"/>
      <c r="C276" s="203" t="s">
        <v>2134</v>
      </c>
      <c r="D276" s="203" t="s">
        <v>311</v>
      </c>
      <c r="E276" s="204" t="s">
        <v>5182</v>
      </c>
      <c r="F276" s="205" t="s">
        <v>5557</v>
      </c>
      <c r="G276" s="206" t="s">
        <v>508</v>
      </c>
      <c r="H276" s="207">
        <v>38.68</v>
      </c>
      <c r="I276" s="208"/>
      <c r="J276" s="209">
        <f>ROUND(I276*H276,2)</f>
        <v>0</v>
      </c>
      <c r="K276" s="205" t="s">
        <v>21</v>
      </c>
      <c r="L276" s="62"/>
      <c r="M276" s="210" t="s">
        <v>21</v>
      </c>
      <c r="N276" s="211" t="s">
        <v>45</v>
      </c>
      <c r="O276" s="43"/>
      <c r="P276" s="212">
        <f>O276*H276</f>
        <v>0</v>
      </c>
      <c r="Q276" s="212">
        <v>0</v>
      </c>
      <c r="R276" s="212">
        <f>Q276*H276</f>
        <v>0</v>
      </c>
      <c r="S276" s="212">
        <v>0</v>
      </c>
      <c r="T276" s="213">
        <f>S276*H276</f>
        <v>0</v>
      </c>
      <c r="AR276" s="25" t="s">
        <v>375</v>
      </c>
      <c r="AT276" s="25" t="s">
        <v>311</v>
      </c>
      <c r="AU276" s="25" t="s">
        <v>82</v>
      </c>
      <c r="AY276" s="25" t="s">
        <v>308</v>
      </c>
      <c r="BE276" s="214">
        <f>IF(N276="základní",J276,0)</f>
        <v>0</v>
      </c>
      <c r="BF276" s="214">
        <f>IF(N276="snížená",J276,0)</f>
        <v>0</v>
      </c>
      <c r="BG276" s="214">
        <f>IF(N276="zákl. přenesená",J276,0)</f>
        <v>0</v>
      </c>
      <c r="BH276" s="214">
        <f>IF(N276="sníž. přenesená",J276,0)</f>
        <v>0</v>
      </c>
      <c r="BI276" s="214">
        <f>IF(N276="nulová",J276,0)</f>
        <v>0</v>
      </c>
      <c r="BJ276" s="25" t="s">
        <v>82</v>
      </c>
      <c r="BK276" s="214">
        <f>ROUND(I276*H276,2)</f>
        <v>0</v>
      </c>
      <c r="BL276" s="25" t="s">
        <v>375</v>
      </c>
      <c r="BM276" s="25" t="s">
        <v>5558</v>
      </c>
    </row>
    <row r="277" spans="2:65" s="13" customFormat="1" ht="13.5">
      <c r="B277" s="233"/>
      <c r="C277" s="234"/>
      <c r="D277" s="223" t="s">
        <v>451</v>
      </c>
      <c r="E277" s="235" t="s">
        <v>21</v>
      </c>
      <c r="F277" s="236" t="s">
        <v>5559</v>
      </c>
      <c r="G277" s="234"/>
      <c r="H277" s="237">
        <v>3.6</v>
      </c>
      <c r="I277" s="238"/>
      <c r="J277" s="234"/>
      <c r="K277" s="234"/>
      <c r="L277" s="239"/>
      <c r="M277" s="240"/>
      <c r="N277" s="241"/>
      <c r="O277" s="241"/>
      <c r="P277" s="241"/>
      <c r="Q277" s="241"/>
      <c r="R277" s="241"/>
      <c r="S277" s="241"/>
      <c r="T277" s="242"/>
      <c r="AT277" s="243" t="s">
        <v>451</v>
      </c>
      <c r="AU277" s="243" t="s">
        <v>82</v>
      </c>
      <c r="AV277" s="13" t="s">
        <v>84</v>
      </c>
      <c r="AW277" s="13" t="s">
        <v>37</v>
      </c>
      <c r="AX277" s="13" t="s">
        <v>74</v>
      </c>
      <c r="AY277" s="243" t="s">
        <v>308</v>
      </c>
    </row>
    <row r="278" spans="2:65" s="13" customFormat="1" ht="13.5">
      <c r="B278" s="233"/>
      <c r="C278" s="234"/>
      <c r="D278" s="223" t="s">
        <v>451</v>
      </c>
      <c r="E278" s="235" t="s">
        <v>21</v>
      </c>
      <c r="F278" s="236" t="s">
        <v>5560</v>
      </c>
      <c r="G278" s="234"/>
      <c r="H278" s="237">
        <v>1.4</v>
      </c>
      <c r="I278" s="238"/>
      <c r="J278" s="234"/>
      <c r="K278" s="234"/>
      <c r="L278" s="239"/>
      <c r="M278" s="240"/>
      <c r="N278" s="241"/>
      <c r="O278" s="241"/>
      <c r="P278" s="241"/>
      <c r="Q278" s="241"/>
      <c r="R278" s="241"/>
      <c r="S278" s="241"/>
      <c r="T278" s="242"/>
      <c r="AT278" s="243" t="s">
        <v>451</v>
      </c>
      <c r="AU278" s="243" t="s">
        <v>82</v>
      </c>
      <c r="AV278" s="13" t="s">
        <v>84</v>
      </c>
      <c r="AW278" s="13" t="s">
        <v>37</v>
      </c>
      <c r="AX278" s="13" t="s">
        <v>74</v>
      </c>
      <c r="AY278" s="243" t="s">
        <v>308</v>
      </c>
    </row>
    <row r="279" spans="2:65" s="13" customFormat="1" ht="13.5">
      <c r="B279" s="233"/>
      <c r="C279" s="234"/>
      <c r="D279" s="223" t="s">
        <v>451</v>
      </c>
      <c r="E279" s="235" t="s">
        <v>21</v>
      </c>
      <c r="F279" s="236" t="s">
        <v>5561</v>
      </c>
      <c r="G279" s="234"/>
      <c r="H279" s="237">
        <v>8.2799999999999994</v>
      </c>
      <c r="I279" s="238"/>
      <c r="J279" s="234"/>
      <c r="K279" s="234"/>
      <c r="L279" s="239"/>
      <c r="M279" s="240"/>
      <c r="N279" s="241"/>
      <c r="O279" s="241"/>
      <c r="P279" s="241"/>
      <c r="Q279" s="241"/>
      <c r="R279" s="241"/>
      <c r="S279" s="241"/>
      <c r="T279" s="242"/>
      <c r="AT279" s="243" t="s">
        <v>451</v>
      </c>
      <c r="AU279" s="243" t="s">
        <v>82</v>
      </c>
      <c r="AV279" s="13" t="s">
        <v>84</v>
      </c>
      <c r="AW279" s="13" t="s">
        <v>37</v>
      </c>
      <c r="AX279" s="13" t="s">
        <v>74</v>
      </c>
      <c r="AY279" s="243" t="s">
        <v>308</v>
      </c>
    </row>
    <row r="280" spans="2:65" s="13" customFormat="1" ht="13.5">
      <c r="B280" s="233"/>
      <c r="C280" s="234"/>
      <c r="D280" s="223" t="s">
        <v>451</v>
      </c>
      <c r="E280" s="235" t="s">
        <v>21</v>
      </c>
      <c r="F280" s="236" t="s">
        <v>5562</v>
      </c>
      <c r="G280" s="234"/>
      <c r="H280" s="237">
        <v>5.4</v>
      </c>
      <c r="I280" s="238"/>
      <c r="J280" s="234"/>
      <c r="K280" s="234"/>
      <c r="L280" s="239"/>
      <c r="M280" s="240"/>
      <c r="N280" s="241"/>
      <c r="O280" s="241"/>
      <c r="P280" s="241"/>
      <c r="Q280" s="241"/>
      <c r="R280" s="241"/>
      <c r="S280" s="241"/>
      <c r="T280" s="242"/>
      <c r="AT280" s="243" t="s">
        <v>451</v>
      </c>
      <c r="AU280" s="243" t="s">
        <v>82</v>
      </c>
      <c r="AV280" s="13" t="s">
        <v>84</v>
      </c>
      <c r="AW280" s="13" t="s">
        <v>37</v>
      </c>
      <c r="AX280" s="13" t="s">
        <v>74</v>
      </c>
      <c r="AY280" s="243" t="s">
        <v>308</v>
      </c>
    </row>
    <row r="281" spans="2:65" s="13" customFormat="1" ht="13.5">
      <c r="B281" s="233"/>
      <c r="C281" s="234"/>
      <c r="D281" s="223" t="s">
        <v>451</v>
      </c>
      <c r="E281" s="235" t="s">
        <v>21</v>
      </c>
      <c r="F281" s="236" t="s">
        <v>5563</v>
      </c>
      <c r="G281" s="234"/>
      <c r="H281" s="237">
        <v>8</v>
      </c>
      <c r="I281" s="238"/>
      <c r="J281" s="234"/>
      <c r="K281" s="234"/>
      <c r="L281" s="239"/>
      <c r="M281" s="240"/>
      <c r="N281" s="241"/>
      <c r="O281" s="241"/>
      <c r="P281" s="241"/>
      <c r="Q281" s="241"/>
      <c r="R281" s="241"/>
      <c r="S281" s="241"/>
      <c r="T281" s="242"/>
      <c r="AT281" s="243" t="s">
        <v>451</v>
      </c>
      <c r="AU281" s="243" t="s">
        <v>82</v>
      </c>
      <c r="AV281" s="13" t="s">
        <v>84</v>
      </c>
      <c r="AW281" s="13" t="s">
        <v>37</v>
      </c>
      <c r="AX281" s="13" t="s">
        <v>74</v>
      </c>
      <c r="AY281" s="243" t="s">
        <v>308</v>
      </c>
    </row>
    <row r="282" spans="2:65" s="13" customFormat="1" ht="13.5">
      <c r="B282" s="233"/>
      <c r="C282" s="234"/>
      <c r="D282" s="223" t="s">
        <v>451</v>
      </c>
      <c r="E282" s="235" t="s">
        <v>21</v>
      </c>
      <c r="F282" s="236" t="s">
        <v>5564</v>
      </c>
      <c r="G282" s="234"/>
      <c r="H282" s="237">
        <v>8.8000000000000007</v>
      </c>
      <c r="I282" s="238"/>
      <c r="J282" s="234"/>
      <c r="K282" s="234"/>
      <c r="L282" s="239"/>
      <c r="M282" s="240"/>
      <c r="N282" s="241"/>
      <c r="O282" s="241"/>
      <c r="P282" s="241"/>
      <c r="Q282" s="241"/>
      <c r="R282" s="241"/>
      <c r="S282" s="241"/>
      <c r="T282" s="242"/>
      <c r="AT282" s="243" t="s">
        <v>451</v>
      </c>
      <c r="AU282" s="243" t="s">
        <v>82</v>
      </c>
      <c r="AV282" s="13" t="s">
        <v>84</v>
      </c>
      <c r="AW282" s="13" t="s">
        <v>37</v>
      </c>
      <c r="AX282" s="13" t="s">
        <v>74</v>
      </c>
      <c r="AY282" s="243" t="s">
        <v>308</v>
      </c>
    </row>
    <row r="283" spans="2:65" s="13" customFormat="1" ht="13.5">
      <c r="B283" s="233"/>
      <c r="C283" s="234"/>
      <c r="D283" s="246" t="s">
        <v>451</v>
      </c>
      <c r="E283" s="256" t="s">
        <v>21</v>
      </c>
      <c r="F283" s="257" t="s">
        <v>5565</v>
      </c>
      <c r="G283" s="234"/>
      <c r="H283" s="258">
        <v>3.2</v>
      </c>
      <c r="I283" s="238"/>
      <c r="J283" s="234"/>
      <c r="K283" s="234"/>
      <c r="L283" s="239"/>
      <c r="M283" s="240"/>
      <c r="N283" s="241"/>
      <c r="O283" s="241"/>
      <c r="P283" s="241"/>
      <c r="Q283" s="241"/>
      <c r="R283" s="241"/>
      <c r="S283" s="241"/>
      <c r="T283" s="242"/>
      <c r="AT283" s="243" t="s">
        <v>451</v>
      </c>
      <c r="AU283" s="243" t="s">
        <v>82</v>
      </c>
      <c r="AV283" s="13" t="s">
        <v>84</v>
      </c>
      <c r="AW283" s="13" t="s">
        <v>37</v>
      </c>
      <c r="AX283" s="13" t="s">
        <v>74</v>
      </c>
      <c r="AY283" s="243" t="s">
        <v>308</v>
      </c>
    </row>
    <row r="284" spans="2:65" s="1" customFormat="1" ht="31.5" customHeight="1">
      <c r="B284" s="42"/>
      <c r="C284" s="203" t="s">
        <v>2139</v>
      </c>
      <c r="D284" s="203" t="s">
        <v>311</v>
      </c>
      <c r="E284" s="204" t="s">
        <v>5218</v>
      </c>
      <c r="F284" s="205" t="s">
        <v>5566</v>
      </c>
      <c r="G284" s="206" t="s">
        <v>538</v>
      </c>
      <c r="H284" s="207">
        <v>14.5</v>
      </c>
      <c r="I284" s="208"/>
      <c r="J284" s="209">
        <f>ROUND(I284*H284,2)</f>
        <v>0</v>
      </c>
      <c r="K284" s="205" t="s">
        <v>21</v>
      </c>
      <c r="L284" s="62"/>
      <c r="M284" s="210" t="s">
        <v>21</v>
      </c>
      <c r="N284" s="211" t="s">
        <v>45</v>
      </c>
      <c r="O284" s="43"/>
      <c r="P284" s="212">
        <f>O284*H284</f>
        <v>0</v>
      </c>
      <c r="Q284" s="212">
        <v>0</v>
      </c>
      <c r="R284" s="212">
        <f>Q284*H284</f>
        <v>0</v>
      </c>
      <c r="S284" s="212">
        <v>0</v>
      </c>
      <c r="T284" s="213">
        <f>S284*H284</f>
        <v>0</v>
      </c>
      <c r="AR284" s="25" t="s">
        <v>375</v>
      </c>
      <c r="AT284" s="25" t="s">
        <v>311</v>
      </c>
      <c r="AU284" s="25" t="s">
        <v>82</v>
      </c>
      <c r="AY284" s="25" t="s">
        <v>308</v>
      </c>
      <c r="BE284" s="214">
        <f>IF(N284="základní",J284,0)</f>
        <v>0</v>
      </c>
      <c r="BF284" s="214">
        <f>IF(N284="snížená",J284,0)</f>
        <v>0</v>
      </c>
      <c r="BG284" s="214">
        <f>IF(N284="zákl. přenesená",J284,0)</f>
        <v>0</v>
      </c>
      <c r="BH284" s="214">
        <f>IF(N284="sníž. přenesená",J284,0)</f>
        <v>0</v>
      </c>
      <c r="BI284" s="214">
        <f>IF(N284="nulová",J284,0)</f>
        <v>0</v>
      </c>
      <c r="BJ284" s="25" t="s">
        <v>82</v>
      </c>
      <c r="BK284" s="214">
        <f>ROUND(I284*H284,2)</f>
        <v>0</v>
      </c>
      <c r="BL284" s="25" t="s">
        <v>375</v>
      </c>
      <c r="BM284" s="25" t="s">
        <v>5567</v>
      </c>
    </row>
    <row r="285" spans="2:65" s="13" customFormat="1" ht="13.5">
      <c r="B285" s="233"/>
      <c r="C285" s="234"/>
      <c r="D285" s="223" t="s">
        <v>451</v>
      </c>
      <c r="E285" s="235" t="s">
        <v>21</v>
      </c>
      <c r="F285" s="236" t="s">
        <v>5568</v>
      </c>
      <c r="G285" s="234"/>
      <c r="H285" s="237">
        <v>9.8000000000000007</v>
      </c>
      <c r="I285" s="238"/>
      <c r="J285" s="234"/>
      <c r="K285" s="234"/>
      <c r="L285" s="239"/>
      <c r="M285" s="240"/>
      <c r="N285" s="241"/>
      <c r="O285" s="241"/>
      <c r="P285" s="241"/>
      <c r="Q285" s="241"/>
      <c r="R285" s="241"/>
      <c r="S285" s="241"/>
      <c r="T285" s="242"/>
      <c r="AT285" s="243" t="s">
        <v>451</v>
      </c>
      <c r="AU285" s="243" t="s">
        <v>82</v>
      </c>
      <c r="AV285" s="13" t="s">
        <v>84</v>
      </c>
      <c r="AW285" s="13" t="s">
        <v>37</v>
      </c>
      <c r="AX285" s="13" t="s">
        <v>74</v>
      </c>
      <c r="AY285" s="243" t="s">
        <v>308</v>
      </c>
    </row>
    <row r="286" spans="2:65" s="13" customFormat="1" ht="13.5">
      <c r="B286" s="233"/>
      <c r="C286" s="234"/>
      <c r="D286" s="223" t="s">
        <v>451</v>
      </c>
      <c r="E286" s="235" t="s">
        <v>21</v>
      </c>
      <c r="F286" s="236" t="s">
        <v>5569</v>
      </c>
      <c r="G286" s="234"/>
      <c r="H286" s="237">
        <v>4.7</v>
      </c>
      <c r="I286" s="238"/>
      <c r="J286" s="234"/>
      <c r="K286" s="234"/>
      <c r="L286" s="239"/>
      <c r="M286" s="240"/>
      <c r="N286" s="241"/>
      <c r="O286" s="241"/>
      <c r="P286" s="241"/>
      <c r="Q286" s="241"/>
      <c r="R286" s="241"/>
      <c r="S286" s="241"/>
      <c r="T286" s="242"/>
      <c r="AT286" s="243" t="s">
        <v>451</v>
      </c>
      <c r="AU286" s="243" t="s">
        <v>82</v>
      </c>
      <c r="AV286" s="13" t="s">
        <v>84</v>
      </c>
      <c r="AW286" s="13" t="s">
        <v>37</v>
      </c>
      <c r="AX286" s="13" t="s">
        <v>74</v>
      </c>
      <c r="AY286" s="243" t="s">
        <v>308</v>
      </c>
    </row>
    <row r="287" spans="2:65" s="11" customFormat="1" ht="37.35" customHeight="1">
      <c r="B287" s="186"/>
      <c r="C287" s="187"/>
      <c r="D287" s="200" t="s">
        <v>73</v>
      </c>
      <c r="E287" s="296" t="s">
        <v>5570</v>
      </c>
      <c r="F287" s="296" t="s">
        <v>756</v>
      </c>
      <c r="G287" s="187"/>
      <c r="H287" s="187"/>
      <c r="I287" s="190"/>
      <c r="J287" s="297">
        <f>BK287</f>
        <v>0</v>
      </c>
      <c r="K287" s="187"/>
      <c r="L287" s="192"/>
      <c r="M287" s="193"/>
      <c r="N287" s="194"/>
      <c r="O287" s="194"/>
      <c r="P287" s="195">
        <f>P288</f>
        <v>0</v>
      </c>
      <c r="Q287" s="194"/>
      <c r="R287" s="195">
        <f>R288</f>
        <v>0</v>
      </c>
      <c r="S287" s="194"/>
      <c r="T287" s="196">
        <f>T288</f>
        <v>0</v>
      </c>
      <c r="AR287" s="197" t="s">
        <v>84</v>
      </c>
      <c r="AT287" s="198" t="s">
        <v>73</v>
      </c>
      <c r="AU287" s="198" t="s">
        <v>74</v>
      </c>
      <c r="AY287" s="197" t="s">
        <v>308</v>
      </c>
      <c r="BK287" s="199">
        <f>BK288</f>
        <v>0</v>
      </c>
    </row>
    <row r="288" spans="2:65" s="1" customFormat="1" ht="22.5" customHeight="1">
      <c r="B288" s="42"/>
      <c r="C288" s="203" t="s">
        <v>2143</v>
      </c>
      <c r="D288" s="203" t="s">
        <v>311</v>
      </c>
      <c r="E288" s="204" t="s">
        <v>5571</v>
      </c>
      <c r="F288" s="205" t="s">
        <v>5572</v>
      </c>
      <c r="G288" s="206" t="s">
        <v>4679</v>
      </c>
      <c r="H288" s="295"/>
      <c r="I288" s="208"/>
      <c r="J288" s="209">
        <f>ROUND(I288*H288,2)</f>
        <v>0</v>
      </c>
      <c r="K288" s="205" t="s">
        <v>21</v>
      </c>
      <c r="L288" s="62"/>
      <c r="M288" s="210" t="s">
        <v>21</v>
      </c>
      <c r="N288" s="215" t="s">
        <v>45</v>
      </c>
      <c r="O288" s="216"/>
      <c r="P288" s="217">
        <f>O288*H288</f>
        <v>0</v>
      </c>
      <c r="Q288" s="217">
        <v>0</v>
      </c>
      <c r="R288" s="217">
        <f>Q288*H288</f>
        <v>0</v>
      </c>
      <c r="S288" s="217">
        <v>0</v>
      </c>
      <c r="T288" s="218">
        <f>S288*H288</f>
        <v>0</v>
      </c>
      <c r="AR288" s="25" t="s">
        <v>375</v>
      </c>
      <c r="AT288" s="25" t="s">
        <v>311</v>
      </c>
      <c r="AU288" s="25" t="s">
        <v>82</v>
      </c>
      <c r="AY288" s="25" t="s">
        <v>308</v>
      </c>
      <c r="BE288" s="214">
        <f>IF(N288="základní",J288,0)</f>
        <v>0</v>
      </c>
      <c r="BF288" s="214">
        <f>IF(N288="snížená",J288,0)</f>
        <v>0</v>
      </c>
      <c r="BG288" s="214">
        <f>IF(N288="zákl. přenesená",J288,0)</f>
        <v>0</v>
      </c>
      <c r="BH288" s="214">
        <f>IF(N288="sníž. přenesená",J288,0)</f>
        <v>0</v>
      </c>
      <c r="BI288" s="214">
        <f>IF(N288="nulová",J288,0)</f>
        <v>0</v>
      </c>
      <c r="BJ288" s="25" t="s">
        <v>82</v>
      </c>
      <c r="BK288" s="214">
        <f>ROUND(I288*H288,2)</f>
        <v>0</v>
      </c>
      <c r="BL288" s="25" t="s">
        <v>375</v>
      </c>
      <c r="BM288" s="25" t="s">
        <v>5573</v>
      </c>
    </row>
    <row r="289" spans="2:12" s="1" customFormat="1" ht="6.95" customHeight="1">
      <c r="B289" s="57"/>
      <c r="C289" s="58"/>
      <c r="D289" s="58"/>
      <c r="E289" s="58"/>
      <c r="F289" s="58"/>
      <c r="G289" s="58"/>
      <c r="H289" s="58"/>
      <c r="I289" s="149"/>
      <c r="J289" s="58"/>
      <c r="K289" s="58"/>
      <c r="L289" s="62"/>
    </row>
  </sheetData>
  <sheetProtection password="CC35" sheet="1" objects="1" scenarios="1" formatCells="0" formatColumns="0" formatRows="0" sort="0" autoFilter="0"/>
  <autoFilter ref="C88:K288"/>
  <mergeCells count="12">
    <mergeCell ref="G1:H1"/>
    <mergeCell ref="L2:V2"/>
    <mergeCell ref="E49:H49"/>
    <mergeCell ref="E51:H51"/>
    <mergeCell ref="E77:H77"/>
    <mergeCell ref="E79:H79"/>
    <mergeCell ref="E81:H81"/>
    <mergeCell ref="E7:H7"/>
    <mergeCell ref="E9:H9"/>
    <mergeCell ref="E11:H11"/>
    <mergeCell ref="E26:H26"/>
    <mergeCell ref="E47:H47"/>
  </mergeCells>
  <hyperlinks>
    <hyperlink ref="F1:G1" location="C2" display="1) Krycí list soupisu"/>
    <hyperlink ref="G1:H1" location="C58" display="2) Rekapitulace"/>
    <hyperlink ref="J1" location="C88" display="3) Soupis prací"/>
    <hyperlink ref="L1:V1" location="'Rekapitulace stavby'!C2" display="Rekapitulace stavby"/>
  </hyperlinks>
  <pageMargins left="0.58333330000000005" right="0.58333330000000005" top="0.58333330000000005" bottom="0.58333330000000005" header="0" footer="0"/>
  <pageSetup paperSize="9" fitToHeight="100" orientation="landscape" blackAndWhite="1" r:id="rId1"/>
  <headerFooter>
    <oddFooter>&amp;CStrana &amp;P z &amp;N</oddFooter>
  </headerFooter>
  <drawing r:id="rId2"/>
</worksheet>
</file>

<file path=xl/worksheets/sheet22.xml><?xml version="1.0" encoding="utf-8"?>
<worksheet xmlns="http://schemas.openxmlformats.org/spreadsheetml/2006/main" xmlns:r="http://schemas.openxmlformats.org/officeDocument/2006/relationships">
  <sheetPr>
    <pageSetUpPr fitToPage="1"/>
  </sheetPr>
  <dimension ref="A1:BR184"/>
  <sheetViews>
    <sheetView showGridLines="0" workbookViewId="0">
      <pane ySplit="1" topLeftCell="A2" activePane="bottomLeft" state="frozen"/>
      <selection pane="bottomLeft"/>
    </sheetView>
  </sheetViews>
  <sheetFormatPr defaultRowHeight="15"/>
  <cols>
    <col min="1" max="1" width="8.33203125" customWidth="1"/>
    <col min="2" max="2" width="1.6640625" customWidth="1"/>
    <col min="3" max="3" width="4.1640625" customWidth="1"/>
    <col min="4" max="4" width="4.33203125" customWidth="1"/>
    <col min="5" max="5" width="17.1640625" customWidth="1"/>
    <col min="6" max="6" width="75" customWidth="1"/>
    <col min="7" max="7" width="8.6640625" customWidth="1"/>
    <col min="8" max="8" width="11.1640625" customWidth="1"/>
    <col min="9" max="9" width="12.6640625" style="121" customWidth="1"/>
    <col min="10" max="10" width="23.5" customWidth="1"/>
    <col min="11" max="11" width="15.5" customWidth="1"/>
    <col min="19" max="19" width="8.1640625" customWidth="1"/>
    <col min="20" max="20" width="29.6640625" customWidth="1"/>
    <col min="21" max="21" width="16.33203125"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1" spans="1:70" ht="21.75" customHeight="1">
      <c r="A1" s="22"/>
      <c r="B1" s="122"/>
      <c r="C1" s="122"/>
      <c r="D1" s="123" t="s">
        <v>1</v>
      </c>
      <c r="E1" s="122"/>
      <c r="F1" s="124" t="s">
        <v>272</v>
      </c>
      <c r="G1" s="427" t="s">
        <v>273</v>
      </c>
      <c r="H1" s="427"/>
      <c r="I1" s="125"/>
      <c r="J1" s="124" t="s">
        <v>274</v>
      </c>
      <c r="K1" s="123" t="s">
        <v>275</v>
      </c>
      <c r="L1" s="124" t="s">
        <v>276</v>
      </c>
      <c r="M1" s="124"/>
      <c r="N1" s="124"/>
      <c r="O1" s="124"/>
      <c r="P1" s="124"/>
      <c r="Q1" s="124"/>
      <c r="R1" s="124"/>
      <c r="S1" s="124"/>
      <c r="T1" s="124"/>
      <c r="U1" s="21"/>
      <c r="V1" s="21"/>
      <c r="W1" s="22"/>
      <c r="X1" s="22"/>
      <c r="Y1" s="22"/>
      <c r="Z1" s="22"/>
      <c r="AA1" s="22"/>
      <c r="AB1" s="22"/>
      <c r="AC1" s="22"/>
      <c r="AD1" s="22"/>
      <c r="AE1" s="22"/>
      <c r="AF1" s="22"/>
      <c r="AG1" s="22"/>
      <c r="AH1" s="22"/>
      <c r="AI1" s="22"/>
      <c r="AJ1" s="22"/>
      <c r="AK1" s="22"/>
      <c r="AL1" s="22"/>
      <c r="AM1" s="22"/>
      <c r="AN1" s="22"/>
      <c r="AO1" s="22"/>
      <c r="AP1" s="22"/>
      <c r="AQ1" s="22"/>
      <c r="AR1" s="22"/>
      <c r="AS1" s="22"/>
      <c r="AT1" s="22"/>
      <c r="AU1" s="22"/>
      <c r="AV1" s="22"/>
      <c r="AW1" s="22"/>
      <c r="AX1" s="22"/>
      <c r="AY1" s="22"/>
      <c r="AZ1" s="22"/>
      <c r="BA1" s="22"/>
      <c r="BB1" s="22"/>
      <c r="BC1" s="22"/>
      <c r="BD1" s="22"/>
      <c r="BE1" s="22"/>
      <c r="BF1" s="22"/>
      <c r="BG1" s="22"/>
      <c r="BH1" s="22"/>
      <c r="BI1" s="22"/>
      <c r="BJ1" s="22"/>
      <c r="BK1" s="22"/>
      <c r="BL1" s="22"/>
      <c r="BM1" s="22"/>
      <c r="BN1" s="22"/>
      <c r="BO1" s="22"/>
      <c r="BP1" s="22"/>
      <c r="BQ1" s="22"/>
      <c r="BR1" s="22"/>
    </row>
    <row r="2" spans="1:70" ht="36.950000000000003" customHeight="1">
      <c r="L2" s="419"/>
      <c r="M2" s="419"/>
      <c r="N2" s="419"/>
      <c r="O2" s="419"/>
      <c r="P2" s="419"/>
      <c r="Q2" s="419"/>
      <c r="R2" s="419"/>
      <c r="S2" s="419"/>
      <c r="T2" s="419"/>
      <c r="U2" s="419"/>
      <c r="V2" s="419"/>
      <c r="AT2" s="25" t="s">
        <v>163</v>
      </c>
    </row>
    <row r="3" spans="1:70" ht="6.95" customHeight="1">
      <c r="B3" s="26"/>
      <c r="C3" s="27"/>
      <c r="D3" s="27"/>
      <c r="E3" s="27"/>
      <c r="F3" s="27"/>
      <c r="G3" s="27"/>
      <c r="H3" s="27"/>
      <c r="I3" s="126"/>
      <c r="J3" s="27"/>
      <c r="K3" s="28"/>
      <c r="AT3" s="25" t="s">
        <v>84</v>
      </c>
    </row>
    <row r="4" spans="1:70" ht="36.950000000000003" customHeight="1">
      <c r="B4" s="29"/>
      <c r="C4" s="30"/>
      <c r="D4" s="31" t="s">
        <v>277</v>
      </c>
      <c r="E4" s="30"/>
      <c r="F4" s="30"/>
      <c r="G4" s="30"/>
      <c r="H4" s="30"/>
      <c r="I4" s="127"/>
      <c r="J4" s="30"/>
      <c r="K4" s="32"/>
      <c r="M4" s="33" t="s">
        <v>12</v>
      </c>
      <c r="AT4" s="25" t="s">
        <v>6</v>
      </c>
    </row>
    <row r="5" spans="1:70" ht="6.95" customHeight="1">
      <c r="B5" s="29"/>
      <c r="C5" s="30"/>
      <c r="D5" s="30"/>
      <c r="E5" s="30"/>
      <c r="F5" s="30"/>
      <c r="G5" s="30"/>
      <c r="H5" s="30"/>
      <c r="I5" s="127"/>
      <c r="J5" s="30"/>
      <c r="K5" s="32"/>
    </row>
    <row r="6" spans="1:70">
      <c r="B6" s="29"/>
      <c r="C6" s="30"/>
      <c r="D6" s="38" t="s">
        <v>18</v>
      </c>
      <c r="E6" s="30"/>
      <c r="F6" s="30"/>
      <c r="G6" s="30"/>
      <c r="H6" s="30"/>
      <c r="I6" s="127"/>
      <c r="J6" s="30"/>
      <c r="K6" s="32"/>
    </row>
    <row r="7" spans="1:70" ht="22.5" customHeight="1">
      <c r="B7" s="29"/>
      <c r="C7" s="30"/>
      <c r="D7" s="30"/>
      <c r="E7" s="420" t="str">
        <f>'Rekapitulace stavby'!K6</f>
        <v>Národní telemedicínské centrum</v>
      </c>
      <c r="F7" s="421"/>
      <c r="G7" s="421"/>
      <c r="H7" s="421"/>
      <c r="I7" s="127"/>
      <c r="J7" s="30"/>
      <c r="K7" s="32"/>
    </row>
    <row r="8" spans="1:70">
      <c r="B8" s="29"/>
      <c r="C8" s="30"/>
      <c r="D8" s="38" t="s">
        <v>278</v>
      </c>
      <c r="E8" s="30"/>
      <c r="F8" s="30"/>
      <c r="G8" s="30"/>
      <c r="H8" s="30"/>
      <c r="I8" s="127"/>
      <c r="J8" s="30"/>
      <c r="K8" s="32"/>
    </row>
    <row r="9" spans="1:70" s="1" customFormat="1" ht="22.5" customHeight="1">
      <c r="B9" s="42"/>
      <c r="C9" s="43"/>
      <c r="D9" s="43"/>
      <c r="E9" s="420" t="s">
        <v>5225</v>
      </c>
      <c r="F9" s="423"/>
      <c r="G9" s="423"/>
      <c r="H9" s="423"/>
      <c r="I9" s="128"/>
      <c r="J9" s="43"/>
      <c r="K9" s="46"/>
    </row>
    <row r="10" spans="1:70" s="1" customFormat="1">
      <c r="B10" s="42"/>
      <c r="C10" s="43"/>
      <c r="D10" s="38" t="s">
        <v>425</v>
      </c>
      <c r="E10" s="43"/>
      <c r="F10" s="43"/>
      <c r="G10" s="43"/>
      <c r="H10" s="43"/>
      <c r="I10" s="128"/>
      <c r="J10" s="43"/>
      <c r="K10" s="46"/>
    </row>
    <row r="11" spans="1:70" s="1" customFormat="1" ht="36.950000000000003" customHeight="1">
      <c r="B11" s="42"/>
      <c r="C11" s="43"/>
      <c r="D11" s="43"/>
      <c r="E11" s="422" t="s">
        <v>5574</v>
      </c>
      <c r="F11" s="423"/>
      <c r="G11" s="423"/>
      <c r="H11" s="423"/>
      <c r="I11" s="128"/>
      <c r="J11" s="43"/>
      <c r="K11" s="46"/>
    </row>
    <row r="12" spans="1:70" s="1" customFormat="1" ht="13.5">
      <c r="B12" s="42"/>
      <c r="C12" s="43"/>
      <c r="D12" s="43"/>
      <c r="E12" s="43"/>
      <c r="F12" s="43"/>
      <c r="G12" s="43"/>
      <c r="H12" s="43"/>
      <c r="I12" s="128"/>
      <c r="J12" s="43"/>
      <c r="K12" s="46"/>
    </row>
    <row r="13" spans="1:70" s="1" customFormat="1" ht="14.45" customHeight="1">
      <c r="B13" s="42"/>
      <c r="C13" s="43"/>
      <c r="D13" s="38" t="s">
        <v>20</v>
      </c>
      <c r="E13" s="43"/>
      <c r="F13" s="36" t="s">
        <v>21</v>
      </c>
      <c r="G13" s="43"/>
      <c r="H13" s="43"/>
      <c r="I13" s="129" t="s">
        <v>22</v>
      </c>
      <c r="J13" s="36" t="s">
        <v>21</v>
      </c>
      <c r="K13" s="46"/>
    </row>
    <row r="14" spans="1:70" s="1" customFormat="1" ht="14.45" customHeight="1">
      <c r="B14" s="42"/>
      <c r="C14" s="43"/>
      <c r="D14" s="38" t="s">
        <v>23</v>
      </c>
      <c r="E14" s="43"/>
      <c r="F14" s="36" t="s">
        <v>24</v>
      </c>
      <c r="G14" s="43"/>
      <c r="H14" s="43"/>
      <c r="I14" s="129" t="s">
        <v>25</v>
      </c>
      <c r="J14" s="130" t="str">
        <f>'Rekapitulace stavby'!AN8</f>
        <v>26.1.2017</v>
      </c>
      <c r="K14" s="46"/>
    </row>
    <row r="15" spans="1:70" s="1" customFormat="1" ht="10.9" customHeight="1">
      <c r="B15" s="42"/>
      <c r="C15" s="43"/>
      <c r="D15" s="43"/>
      <c r="E15" s="43"/>
      <c r="F15" s="43"/>
      <c r="G15" s="43"/>
      <c r="H15" s="43"/>
      <c r="I15" s="128"/>
      <c r="J15" s="43"/>
      <c r="K15" s="46"/>
    </row>
    <row r="16" spans="1:70" s="1" customFormat="1" ht="14.45" customHeight="1">
      <c r="B16" s="42"/>
      <c r="C16" s="43"/>
      <c r="D16" s="38" t="s">
        <v>27</v>
      </c>
      <c r="E16" s="43"/>
      <c r="F16" s="43"/>
      <c r="G16" s="43"/>
      <c r="H16" s="43"/>
      <c r="I16" s="129" t="s">
        <v>28</v>
      </c>
      <c r="J16" s="36" t="s">
        <v>29</v>
      </c>
      <c r="K16" s="46"/>
    </row>
    <row r="17" spans="2:11" s="1" customFormat="1" ht="18" customHeight="1">
      <c r="B17" s="42"/>
      <c r="C17" s="43"/>
      <c r="D17" s="43"/>
      <c r="E17" s="36" t="s">
        <v>30</v>
      </c>
      <c r="F17" s="43"/>
      <c r="G17" s="43"/>
      <c r="H17" s="43"/>
      <c r="I17" s="129" t="s">
        <v>31</v>
      </c>
      <c r="J17" s="36" t="s">
        <v>21</v>
      </c>
      <c r="K17" s="46"/>
    </row>
    <row r="18" spans="2:11" s="1" customFormat="1" ht="6.95" customHeight="1">
      <c r="B18" s="42"/>
      <c r="C18" s="43"/>
      <c r="D18" s="43"/>
      <c r="E18" s="43"/>
      <c r="F18" s="43"/>
      <c r="G18" s="43"/>
      <c r="H18" s="43"/>
      <c r="I18" s="128"/>
      <c r="J18" s="43"/>
      <c r="K18" s="46"/>
    </row>
    <row r="19" spans="2:11" s="1" customFormat="1" ht="14.45" customHeight="1">
      <c r="B19" s="42"/>
      <c r="C19" s="43"/>
      <c r="D19" s="38" t="s">
        <v>32</v>
      </c>
      <c r="E19" s="43"/>
      <c r="F19" s="43"/>
      <c r="G19" s="43"/>
      <c r="H19" s="43"/>
      <c r="I19" s="129" t="s">
        <v>28</v>
      </c>
      <c r="J19" s="36" t="str">
        <f>IF('Rekapitulace stavby'!AN13="Vyplň údaj","",IF('Rekapitulace stavby'!AN13="","",'Rekapitulace stavby'!AN13))</f>
        <v/>
      </c>
      <c r="K19" s="46"/>
    </row>
    <row r="20" spans="2:11" s="1" customFormat="1" ht="18" customHeight="1">
      <c r="B20" s="42"/>
      <c r="C20" s="43"/>
      <c r="D20" s="43"/>
      <c r="E20" s="36" t="str">
        <f>IF('Rekapitulace stavby'!E14="Vyplň údaj","",IF('Rekapitulace stavby'!E14="","",'Rekapitulace stavby'!E14))</f>
        <v/>
      </c>
      <c r="F20" s="43"/>
      <c r="G20" s="43"/>
      <c r="H20" s="43"/>
      <c r="I20" s="129" t="s">
        <v>31</v>
      </c>
      <c r="J20" s="36" t="str">
        <f>IF('Rekapitulace stavby'!AN14="Vyplň údaj","",IF('Rekapitulace stavby'!AN14="","",'Rekapitulace stavby'!AN14))</f>
        <v/>
      </c>
      <c r="K20" s="46"/>
    </row>
    <row r="21" spans="2:11" s="1" customFormat="1" ht="6.95" customHeight="1">
      <c r="B21" s="42"/>
      <c r="C21" s="43"/>
      <c r="D21" s="43"/>
      <c r="E21" s="43"/>
      <c r="F21" s="43"/>
      <c r="G21" s="43"/>
      <c r="H21" s="43"/>
      <c r="I21" s="128"/>
      <c r="J21" s="43"/>
      <c r="K21" s="46"/>
    </row>
    <row r="22" spans="2:11" s="1" customFormat="1" ht="14.45" customHeight="1">
      <c r="B22" s="42"/>
      <c r="C22" s="43"/>
      <c r="D22" s="38" t="s">
        <v>34</v>
      </c>
      <c r="E22" s="43"/>
      <c r="F22" s="43"/>
      <c r="G22" s="43"/>
      <c r="H22" s="43"/>
      <c r="I22" s="129" t="s">
        <v>28</v>
      </c>
      <c r="J22" s="36" t="s">
        <v>35</v>
      </c>
      <c r="K22" s="46"/>
    </row>
    <row r="23" spans="2:11" s="1" customFormat="1" ht="18" customHeight="1">
      <c r="B23" s="42"/>
      <c r="C23" s="43"/>
      <c r="D23" s="43"/>
      <c r="E23" s="36" t="s">
        <v>36</v>
      </c>
      <c r="F23" s="43"/>
      <c r="G23" s="43"/>
      <c r="H23" s="43"/>
      <c r="I23" s="129" t="s">
        <v>31</v>
      </c>
      <c r="J23" s="36" t="s">
        <v>21</v>
      </c>
      <c r="K23" s="46"/>
    </row>
    <row r="24" spans="2:11" s="1" customFormat="1" ht="6.95" customHeight="1">
      <c r="B24" s="42"/>
      <c r="C24" s="43"/>
      <c r="D24" s="43"/>
      <c r="E24" s="43"/>
      <c r="F24" s="43"/>
      <c r="G24" s="43"/>
      <c r="H24" s="43"/>
      <c r="I24" s="128"/>
      <c r="J24" s="43"/>
      <c r="K24" s="46"/>
    </row>
    <row r="25" spans="2:11" s="1" customFormat="1" ht="14.45" customHeight="1">
      <c r="B25" s="42"/>
      <c r="C25" s="43"/>
      <c r="D25" s="38" t="s">
        <v>38</v>
      </c>
      <c r="E25" s="43"/>
      <c r="F25" s="43"/>
      <c r="G25" s="43"/>
      <c r="H25" s="43"/>
      <c r="I25" s="128"/>
      <c r="J25" s="43"/>
      <c r="K25" s="46"/>
    </row>
    <row r="26" spans="2:11" s="7" customFormat="1" ht="22.5" customHeight="1">
      <c r="B26" s="131"/>
      <c r="C26" s="132"/>
      <c r="D26" s="132"/>
      <c r="E26" s="384" t="s">
        <v>21</v>
      </c>
      <c r="F26" s="384"/>
      <c r="G26" s="384"/>
      <c r="H26" s="384"/>
      <c r="I26" s="133"/>
      <c r="J26" s="132"/>
      <c r="K26" s="134"/>
    </row>
    <row r="27" spans="2:11" s="1" customFormat="1" ht="6.95" customHeight="1">
      <c r="B27" s="42"/>
      <c r="C27" s="43"/>
      <c r="D27" s="43"/>
      <c r="E27" s="43"/>
      <c r="F27" s="43"/>
      <c r="G27" s="43"/>
      <c r="H27" s="43"/>
      <c r="I27" s="128"/>
      <c r="J27" s="43"/>
      <c r="K27" s="46"/>
    </row>
    <row r="28" spans="2:11" s="1" customFormat="1" ht="6.95" customHeight="1">
      <c r="B28" s="42"/>
      <c r="C28" s="43"/>
      <c r="D28" s="86"/>
      <c r="E28" s="86"/>
      <c r="F28" s="86"/>
      <c r="G28" s="86"/>
      <c r="H28" s="86"/>
      <c r="I28" s="135"/>
      <c r="J28" s="86"/>
      <c r="K28" s="136"/>
    </row>
    <row r="29" spans="2:11" s="1" customFormat="1" ht="25.35" customHeight="1">
      <c r="B29" s="42"/>
      <c r="C29" s="43"/>
      <c r="D29" s="137" t="s">
        <v>40</v>
      </c>
      <c r="E29" s="43"/>
      <c r="F29" s="43"/>
      <c r="G29" s="43"/>
      <c r="H29" s="43"/>
      <c r="I29" s="128"/>
      <c r="J29" s="138">
        <f>ROUND(J85,2)</f>
        <v>0</v>
      </c>
      <c r="K29" s="46"/>
    </row>
    <row r="30" spans="2:11" s="1" customFormat="1" ht="6.95" customHeight="1">
      <c r="B30" s="42"/>
      <c r="C30" s="43"/>
      <c r="D30" s="86"/>
      <c r="E30" s="86"/>
      <c r="F30" s="86"/>
      <c r="G30" s="86"/>
      <c r="H30" s="86"/>
      <c r="I30" s="135"/>
      <c r="J30" s="86"/>
      <c r="K30" s="136"/>
    </row>
    <row r="31" spans="2:11" s="1" customFormat="1" ht="14.45" customHeight="1">
      <c r="B31" s="42"/>
      <c r="C31" s="43"/>
      <c r="D31" s="43"/>
      <c r="E31" s="43"/>
      <c r="F31" s="47" t="s">
        <v>42</v>
      </c>
      <c r="G31" s="43"/>
      <c r="H31" s="43"/>
      <c r="I31" s="139" t="s">
        <v>41</v>
      </c>
      <c r="J31" s="47" t="s">
        <v>43</v>
      </c>
      <c r="K31" s="46"/>
    </row>
    <row r="32" spans="2:11" s="1" customFormat="1" ht="14.45" customHeight="1">
      <c r="B32" s="42"/>
      <c r="C32" s="43"/>
      <c r="D32" s="50" t="s">
        <v>44</v>
      </c>
      <c r="E32" s="50" t="s">
        <v>45</v>
      </c>
      <c r="F32" s="140">
        <f>ROUND(SUM(BE85:BE183), 2)</f>
        <v>0</v>
      </c>
      <c r="G32" s="43"/>
      <c r="H32" s="43"/>
      <c r="I32" s="141">
        <v>0.21</v>
      </c>
      <c r="J32" s="140">
        <f>ROUND(ROUND((SUM(BE85:BE183)), 2)*I32, 2)</f>
        <v>0</v>
      </c>
      <c r="K32" s="46"/>
    </row>
    <row r="33" spans="2:11" s="1" customFormat="1" ht="14.45" customHeight="1">
      <c r="B33" s="42"/>
      <c r="C33" s="43"/>
      <c r="D33" s="43"/>
      <c r="E33" s="50" t="s">
        <v>46</v>
      </c>
      <c r="F33" s="140">
        <f>ROUND(SUM(BF85:BF183), 2)</f>
        <v>0</v>
      </c>
      <c r="G33" s="43"/>
      <c r="H33" s="43"/>
      <c r="I33" s="141">
        <v>0.15</v>
      </c>
      <c r="J33" s="140">
        <f>ROUND(ROUND((SUM(BF85:BF183)), 2)*I33, 2)</f>
        <v>0</v>
      </c>
      <c r="K33" s="46"/>
    </row>
    <row r="34" spans="2:11" s="1" customFormat="1" ht="14.45" hidden="1" customHeight="1">
      <c r="B34" s="42"/>
      <c r="C34" s="43"/>
      <c r="D34" s="43"/>
      <c r="E34" s="50" t="s">
        <v>47</v>
      </c>
      <c r="F34" s="140">
        <f>ROUND(SUM(BG85:BG183), 2)</f>
        <v>0</v>
      </c>
      <c r="G34" s="43"/>
      <c r="H34" s="43"/>
      <c r="I34" s="141">
        <v>0.21</v>
      </c>
      <c r="J34" s="140">
        <v>0</v>
      </c>
      <c r="K34" s="46"/>
    </row>
    <row r="35" spans="2:11" s="1" customFormat="1" ht="14.45" hidden="1" customHeight="1">
      <c r="B35" s="42"/>
      <c r="C35" s="43"/>
      <c r="D35" s="43"/>
      <c r="E35" s="50" t="s">
        <v>48</v>
      </c>
      <c r="F35" s="140">
        <f>ROUND(SUM(BH85:BH183), 2)</f>
        <v>0</v>
      </c>
      <c r="G35" s="43"/>
      <c r="H35" s="43"/>
      <c r="I35" s="141">
        <v>0.15</v>
      </c>
      <c r="J35" s="140">
        <v>0</v>
      </c>
      <c r="K35" s="46"/>
    </row>
    <row r="36" spans="2:11" s="1" customFormat="1" ht="14.45" hidden="1" customHeight="1">
      <c r="B36" s="42"/>
      <c r="C36" s="43"/>
      <c r="D36" s="43"/>
      <c r="E36" s="50" t="s">
        <v>49</v>
      </c>
      <c r="F36" s="140">
        <f>ROUND(SUM(BI85:BI183), 2)</f>
        <v>0</v>
      </c>
      <c r="G36" s="43"/>
      <c r="H36" s="43"/>
      <c r="I36" s="141">
        <v>0</v>
      </c>
      <c r="J36" s="140">
        <v>0</v>
      </c>
      <c r="K36" s="46"/>
    </row>
    <row r="37" spans="2:11" s="1" customFormat="1" ht="6.95" customHeight="1">
      <c r="B37" s="42"/>
      <c r="C37" s="43"/>
      <c r="D37" s="43"/>
      <c r="E37" s="43"/>
      <c r="F37" s="43"/>
      <c r="G37" s="43"/>
      <c r="H37" s="43"/>
      <c r="I37" s="128"/>
      <c r="J37" s="43"/>
      <c r="K37" s="46"/>
    </row>
    <row r="38" spans="2:11" s="1" customFormat="1" ht="25.35" customHeight="1">
      <c r="B38" s="42"/>
      <c r="C38" s="142"/>
      <c r="D38" s="143" t="s">
        <v>50</v>
      </c>
      <c r="E38" s="80"/>
      <c r="F38" s="80"/>
      <c r="G38" s="144" t="s">
        <v>51</v>
      </c>
      <c r="H38" s="145" t="s">
        <v>52</v>
      </c>
      <c r="I38" s="146"/>
      <c r="J38" s="147">
        <f>SUM(J29:J36)</f>
        <v>0</v>
      </c>
      <c r="K38" s="148"/>
    </row>
    <row r="39" spans="2:11" s="1" customFormat="1" ht="14.45" customHeight="1">
      <c r="B39" s="57"/>
      <c r="C39" s="58"/>
      <c r="D39" s="58"/>
      <c r="E39" s="58"/>
      <c r="F39" s="58"/>
      <c r="G39" s="58"/>
      <c r="H39" s="58"/>
      <c r="I39" s="149"/>
      <c r="J39" s="58"/>
      <c r="K39" s="59"/>
    </row>
    <row r="43" spans="2:11" s="1" customFormat="1" ht="6.95" customHeight="1">
      <c r="B43" s="150"/>
      <c r="C43" s="151"/>
      <c r="D43" s="151"/>
      <c r="E43" s="151"/>
      <c r="F43" s="151"/>
      <c r="G43" s="151"/>
      <c r="H43" s="151"/>
      <c r="I43" s="152"/>
      <c r="J43" s="151"/>
      <c r="K43" s="153"/>
    </row>
    <row r="44" spans="2:11" s="1" customFormat="1" ht="36.950000000000003" customHeight="1">
      <c r="B44" s="42"/>
      <c r="C44" s="31" t="s">
        <v>280</v>
      </c>
      <c r="D44" s="43"/>
      <c r="E44" s="43"/>
      <c r="F44" s="43"/>
      <c r="G44" s="43"/>
      <c r="H44" s="43"/>
      <c r="I44" s="128"/>
      <c r="J44" s="43"/>
      <c r="K44" s="46"/>
    </row>
    <row r="45" spans="2:11" s="1" customFormat="1" ht="6.95" customHeight="1">
      <c r="B45" s="42"/>
      <c r="C45" s="43"/>
      <c r="D45" s="43"/>
      <c r="E45" s="43"/>
      <c r="F45" s="43"/>
      <c r="G45" s="43"/>
      <c r="H45" s="43"/>
      <c r="I45" s="128"/>
      <c r="J45" s="43"/>
      <c r="K45" s="46"/>
    </row>
    <row r="46" spans="2:11" s="1" customFormat="1" ht="14.45" customHeight="1">
      <c r="B46" s="42"/>
      <c r="C46" s="38" t="s">
        <v>18</v>
      </c>
      <c r="D46" s="43"/>
      <c r="E46" s="43"/>
      <c r="F46" s="43"/>
      <c r="G46" s="43"/>
      <c r="H46" s="43"/>
      <c r="I46" s="128"/>
      <c r="J46" s="43"/>
      <c r="K46" s="46"/>
    </row>
    <row r="47" spans="2:11" s="1" customFormat="1" ht="22.5" customHeight="1">
      <c r="B47" s="42"/>
      <c r="C47" s="43"/>
      <c r="D47" s="43"/>
      <c r="E47" s="420" t="str">
        <f>E7</f>
        <v>Národní telemedicínské centrum</v>
      </c>
      <c r="F47" s="421"/>
      <c r="G47" s="421"/>
      <c r="H47" s="421"/>
      <c r="I47" s="128"/>
      <c r="J47" s="43"/>
      <c r="K47" s="46"/>
    </row>
    <row r="48" spans="2:11">
      <c r="B48" s="29"/>
      <c r="C48" s="38" t="s">
        <v>278</v>
      </c>
      <c r="D48" s="30"/>
      <c r="E48" s="30"/>
      <c r="F48" s="30"/>
      <c r="G48" s="30"/>
      <c r="H48" s="30"/>
      <c r="I48" s="127"/>
      <c r="J48" s="30"/>
      <c r="K48" s="32"/>
    </row>
    <row r="49" spans="2:47" s="1" customFormat="1" ht="22.5" customHeight="1">
      <c r="B49" s="42"/>
      <c r="C49" s="43"/>
      <c r="D49" s="43"/>
      <c r="E49" s="420" t="s">
        <v>5225</v>
      </c>
      <c r="F49" s="423"/>
      <c r="G49" s="423"/>
      <c r="H49" s="423"/>
      <c r="I49" s="128"/>
      <c r="J49" s="43"/>
      <c r="K49" s="46"/>
    </row>
    <row r="50" spans="2:47" s="1" customFormat="1" ht="14.45" customHeight="1">
      <c r="B50" s="42"/>
      <c r="C50" s="38" t="s">
        <v>425</v>
      </c>
      <c r="D50" s="43"/>
      <c r="E50" s="43"/>
      <c r="F50" s="43"/>
      <c r="G50" s="43"/>
      <c r="H50" s="43"/>
      <c r="I50" s="128"/>
      <c r="J50" s="43"/>
      <c r="K50" s="46"/>
    </row>
    <row r="51" spans="2:47" s="1" customFormat="1" ht="23.25" customHeight="1">
      <c r="B51" s="42"/>
      <c r="C51" s="43"/>
      <c r="D51" s="43"/>
      <c r="E51" s="422" t="str">
        <f>E11</f>
        <v>006 - Vnitřní parapety</v>
      </c>
      <c r="F51" s="423"/>
      <c r="G51" s="423"/>
      <c r="H51" s="423"/>
      <c r="I51" s="128"/>
      <c r="J51" s="43"/>
      <c r="K51" s="46"/>
    </row>
    <row r="52" spans="2:47" s="1" customFormat="1" ht="6.95" customHeight="1">
      <c r="B52" s="42"/>
      <c r="C52" s="43"/>
      <c r="D52" s="43"/>
      <c r="E52" s="43"/>
      <c r="F52" s="43"/>
      <c r="G52" s="43"/>
      <c r="H52" s="43"/>
      <c r="I52" s="128"/>
      <c r="J52" s="43"/>
      <c r="K52" s="46"/>
    </row>
    <row r="53" spans="2:47" s="1" customFormat="1" ht="18" customHeight="1">
      <c r="B53" s="42"/>
      <c r="C53" s="38" t="s">
        <v>23</v>
      </c>
      <c r="D53" s="43"/>
      <c r="E53" s="43"/>
      <c r="F53" s="36" t="str">
        <f>F14</f>
        <v>FN Olomouc</v>
      </c>
      <c r="G53" s="43"/>
      <c r="H53" s="43"/>
      <c r="I53" s="129" t="s">
        <v>25</v>
      </c>
      <c r="J53" s="130" t="str">
        <f>IF(J14="","",J14)</f>
        <v>26.1.2017</v>
      </c>
      <c r="K53" s="46"/>
    </row>
    <row r="54" spans="2:47" s="1" customFormat="1" ht="6.95" customHeight="1">
      <c r="B54" s="42"/>
      <c r="C54" s="43"/>
      <c r="D54" s="43"/>
      <c r="E54" s="43"/>
      <c r="F54" s="43"/>
      <c r="G54" s="43"/>
      <c r="H54" s="43"/>
      <c r="I54" s="128"/>
      <c r="J54" s="43"/>
      <c r="K54" s="46"/>
    </row>
    <row r="55" spans="2:47" s="1" customFormat="1">
      <c r="B55" s="42"/>
      <c r="C55" s="38" t="s">
        <v>27</v>
      </c>
      <c r="D55" s="43"/>
      <c r="E55" s="43"/>
      <c r="F55" s="36" t="str">
        <f>E17</f>
        <v>SPS Projekt s. r.o., Za Návsí 1670/9, Praha 10</v>
      </c>
      <c r="G55" s="43"/>
      <c r="H55" s="43"/>
      <c r="I55" s="129" t="s">
        <v>34</v>
      </c>
      <c r="J55" s="36" t="str">
        <f>E23</f>
        <v>OK Plan Architects s.r.o., Na Závodí 631, Humpolec</v>
      </c>
      <c r="K55" s="46"/>
    </row>
    <row r="56" spans="2:47" s="1" customFormat="1" ht="14.45" customHeight="1">
      <c r="B56" s="42"/>
      <c r="C56" s="38" t="s">
        <v>32</v>
      </c>
      <c r="D56" s="43"/>
      <c r="E56" s="43"/>
      <c r="F56" s="36" t="str">
        <f>IF(E20="","",E20)</f>
        <v/>
      </c>
      <c r="G56" s="43"/>
      <c r="H56" s="43"/>
      <c r="I56" s="128"/>
      <c r="J56" s="43"/>
      <c r="K56" s="46"/>
    </row>
    <row r="57" spans="2:47" s="1" customFormat="1" ht="10.35" customHeight="1">
      <c r="B57" s="42"/>
      <c r="C57" s="43"/>
      <c r="D57" s="43"/>
      <c r="E57" s="43"/>
      <c r="F57" s="43"/>
      <c r="G57" s="43"/>
      <c r="H57" s="43"/>
      <c r="I57" s="128"/>
      <c r="J57" s="43"/>
      <c r="K57" s="46"/>
    </row>
    <row r="58" spans="2:47" s="1" customFormat="1" ht="29.25" customHeight="1">
      <c r="B58" s="42"/>
      <c r="C58" s="154" t="s">
        <v>281</v>
      </c>
      <c r="D58" s="142"/>
      <c r="E58" s="142"/>
      <c r="F58" s="142"/>
      <c r="G58" s="142"/>
      <c r="H58" s="142"/>
      <c r="I58" s="155"/>
      <c r="J58" s="156" t="s">
        <v>282</v>
      </c>
      <c r="K58" s="157"/>
    </row>
    <row r="59" spans="2:47" s="1" customFormat="1" ht="10.35" customHeight="1">
      <c r="B59" s="42"/>
      <c r="C59" s="43"/>
      <c r="D59" s="43"/>
      <c r="E59" s="43"/>
      <c r="F59" s="43"/>
      <c r="G59" s="43"/>
      <c r="H59" s="43"/>
      <c r="I59" s="128"/>
      <c r="J59" s="43"/>
      <c r="K59" s="46"/>
    </row>
    <row r="60" spans="2:47" s="1" customFormat="1" ht="29.25" customHeight="1">
      <c r="B60" s="42"/>
      <c r="C60" s="158" t="s">
        <v>283</v>
      </c>
      <c r="D60" s="43"/>
      <c r="E60" s="43"/>
      <c r="F60" s="43"/>
      <c r="G60" s="43"/>
      <c r="H60" s="43"/>
      <c r="I60" s="128"/>
      <c r="J60" s="138">
        <f>J85</f>
        <v>0</v>
      </c>
      <c r="K60" s="46"/>
      <c r="AU60" s="25" t="s">
        <v>284</v>
      </c>
    </row>
    <row r="61" spans="2:47" s="8" customFormat="1" ht="24.95" customHeight="1">
      <c r="B61" s="159"/>
      <c r="C61" s="160"/>
      <c r="D61" s="161" t="s">
        <v>1815</v>
      </c>
      <c r="E61" s="162"/>
      <c r="F61" s="162"/>
      <c r="G61" s="162"/>
      <c r="H61" s="162"/>
      <c r="I61" s="163"/>
      <c r="J61" s="164">
        <f>J86</f>
        <v>0</v>
      </c>
      <c r="K61" s="165"/>
    </row>
    <row r="62" spans="2:47" s="9" customFormat="1" ht="19.899999999999999" customHeight="1">
      <c r="B62" s="166"/>
      <c r="C62" s="167"/>
      <c r="D62" s="168" t="s">
        <v>5575</v>
      </c>
      <c r="E62" s="169"/>
      <c r="F62" s="169"/>
      <c r="G62" s="169"/>
      <c r="H62" s="169"/>
      <c r="I62" s="170"/>
      <c r="J62" s="171">
        <f>J87</f>
        <v>0</v>
      </c>
      <c r="K62" s="172"/>
    </row>
    <row r="63" spans="2:47" s="9" customFormat="1" ht="19.899999999999999" customHeight="1">
      <c r="B63" s="166"/>
      <c r="C63" s="167"/>
      <c r="D63" s="168" t="s">
        <v>5576</v>
      </c>
      <c r="E63" s="169"/>
      <c r="F63" s="169"/>
      <c r="G63" s="169"/>
      <c r="H63" s="169"/>
      <c r="I63" s="170"/>
      <c r="J63" s="171">
        <f>J152</f>
        <v>0</v>
      </c>
      <c r="K63" s="172"/>
    </row>
    <row r="64" spans="2:47" s="1" customFormat="1" ht="21.75" customHeight="1">
      <c r="B64" s="42"/>
      <c r="C64" s="43"/>
      <c r="D64" s="43"/>
      <c r="E64" s="43"/>
      <c r="F64" s="43"/>
      <c r="G64" s="43"/>
      <c r="H64" s="43"/>
      <c r="I64" s="128"/>
      <c r="J64" s="43"/>
      <c r="K64" s="46"/>
    </row>
    <row r="65" spans="2:12" s="1" customFormat="1" ht="6.95" customHeight="1">
      <c r="B65" s="57"/>
      <c r="C65" s="58"/>
      <c r="D65" s="58"/>
      <c r="E65" s="58"/>
      <c r="F65" s="58"/>
      <c r="G65" s="58"/>
      <c r="H65" s="58"/>
      <c r="I65" s="149"/>
      <c r="J65" s="58"/>
      <c r="K65" s="59"/>
    </row>
    <row r="69" spans="2:12" s="1" customFormat="1" ht="6.95" customHeight="1">
      <c r="B69" s="60"/>
      <c r="C69" s="61"/>
      <c r="D69" s="61"/>
      <c r="E69" s="61"/>
      <c r="F69" s="61"/>
      <c r="G69" s="61"/>
      <c r="H69" s="61"/>
      <c r="I69" s="152"/>
      <c r="J69" s="61"/>
      <c r="K69" s="61"/>
      <c r="L69" s="62"/>
    </row>
    <row r="70" spans="2:12" s="1" customFormat="1" ht="36.950000000000003" customHeight="1">
      <c r="B70" s="42"/>
      <c r="C70" s="63" t="s">
        <v>292</v>
      </c>
      <c r="D70" s="64"/>
      <c r="E70" s="64"/>
      <c r="F70" s="64"/>
      <c r="G70" s="64"/>
      <c r="H70" s="64"/>
      <c r="I70" s="173"/>
      <c r="J70" s="64"/>
      <c r="K70" s="64"/>
      <c r="L70" s="62"/>
    </row>
    <row r="71" spans="2:12" s="1" customFormat="1" ht="6.95" customHeight="1">
      <c r="B71" s="42"/>
      <c r="C71" s="64"/>
      <c r="D71" s="64"/>
      <c r="E71" s="64"/>
      <c r="F71" s="64"/>
      <c r="G71" s="64"/>
      <c r="H71" s="64"/>
      <c r="I71" s="173"/>
      <c r="J71" s="64"/>
      <c r="K71" s="64"/>
      <c r="L71" s="62"/>
    </row>
    <row r="72" spans="2:12" s="1" customFormat="1" ht="14.45" customHeight="1">
      <c r="B72" s="42"/>
      <c r="C72" s="66" t="s">
        <v>18</v>
      </c>
      <c r="D72" s="64"/>
      <c r="E72" s="64"/>
      <c r="F72" s="64"/>
      <c r="G72" s="64"/>
      <c r="H72" s="64"/>
      <c r="I72" s="173"/>
      <c r="J72" s="64"/>
      <c r="K72" s="64"/>
      <c r="L72" s="62"/>
    </row>
    <row r="73" spans="2:12" s="1" customFormat="1" ht="22.5" customHeight="1">
      <c r="B73" s="42"/>
      <c r="C73" s="64"/>
      <c r="D73" s="64"/>
      <c r="E73" s="424" t="str">
        <f>E7</f>
        <v>Národní telemedicínské centrum</v>
      </c>
      <c r="F73" s="425"/>
      <c r="G73" s="425"/>
      <c r="H73" s="425"/>
      <c r="I73" s="173"/>
      <c r="J73" s="64"/>
      <c r="K73" s="64"/>
      <c r="L73" s="62"/>
    </row>
    <row r="74" spans="2:12">
      <c r="B74" s="29"/>
      <c r="C74" s="66" t="s">
        <v>278</v>
      </c>
      <c r="D74" s="219"/>
      <c r="E74" s="219"/>
      <c r="F74" s="219"/>
      <c r="G74" s="219"/>
      <c r="H74" s="219"/>
      <c r="J74" s="219"/>
      <c r="K74" s="219"/>
      <c r="L74" s="220"/>
    </row>
    <row r="75" spans="2:12" s="1" customFormat="1" ht="22.5" customHeight="1">
      <c r="B75" s="42"/>
      <c r="C75" s="64"/>
      <c r="D75" s="64"/>
      <c r="E75" s="424" t="s">
        <v>5225</v>
      </c>
      <c r="F75" s="426"/>
      <c r="G75" s="426"/>
      <c r="H75" s="426"/>
      <c r="I75" s="173"/>
      <c r="J75" s="64"/>
      <c r="K75" s="64"/>
      <c r="L75" s="62"/>
    </row>
    <row r="76" spans="2:12" s="1" customFormat="1" ht="14.45" customHeight="1">
      <c r="B76" s="42"/>
      <c r="C76" s="66" t="s">
        <v>425</v>
      </c>
      <c r="D76" s="64"/>
      <c r="E76" s="64"/>
      <c r="F76" s="64"/>
      <c r="G76" s="64"/>
      <c r="H76" s="64"/>
      <c r="I76" s="173"/>
      <c r="J76" s="64"/>
      <c r="K76" s="64"/>
      <c r="L76" s="62"/>
    </row>
    <row r="77" spans="2:12" s="1" customFormat="1" ht="23.25" customHeight="1">
      <c r="B77" s="42"/>
      <c r="C77" s="64"/>
      <c r="D77" s="64"/>
      <c r="E77" s="395" t="str">
        <f>E11</f>
        <v>006 - Vnitřní parapety</v>
      </c>
      <c r="F77" s="426"/>
      <c r="G77" s="426"/>
      <c r="H77" s="426"/>
      <c r="I77" s="173"/>
      <c r="J77" s="64"/>
      <c r="K77" s="64"/>
      <c r="L77" s="62"/>
    </row>
    <row r="78" spans="2:12" s="1" customFormat="1" ht="6.95" customHeight="1">
      <c r="B78" s="42"/>
      <c r="C78" s="64"/>
      <c r="D78" s="64"/>
      <c r="E78" s="64"/>
      <c r="F78" s="64"/>
      <c r="G78" s="64"/>
      <c r="H78" s="64"/>
      <c r="I78" s="173"/>
      <c r="J78" s="64"/>
      <c r="K78" s="64"/>
      <c r="L78" s="62"/>
    </row>
    <row r="79" spans="2:12" s="1" customFormat="1" ht="18" customHeight="1">
      <c r="B79" s="42"/>
      <c r="C79" s="66" t="s">
        <v>23</v>
      </c>
      <c r="D79" s="64"/>
      <c r="E79" s="64"/>
      <c r="F79" s="174" t="str">
        <f>F14</f>
        <v>FN Olomouc</v>
      </c>
      <c r="G79" s="64"/>
      <c r="H79" s="64"/>
      <c r="I79" s="175" t="s">
        <v>25</v>
      </c>
      <c r="J79" s="74" t="str">
        <f>IF(J14="","",J14)</f>
        <v>26.1.2017</v>
      </c>
      <c r="K79" s="64"/>
      <c r="L79" s="62"/>
    </row>
    <row r="80" spans="2:12" s="1" customFormat="1" ht="6.95" customHeight="1">
      <c r="B80" s="42"/>
      <c r="C80" s="64"/>
      <c r="D80" s="64"/>
      <c r="E80" s="64"/>
      <c r="F80" s="64"/>
      <c r="G80" s="64"/>
      <c r="H80" s="64"/>
      <c r="I80" s="173"/>
      <c r="J80" s="64"/>
      <c r="K80" s="64"/>
      <c r="L80" s="62"/>
    </row>
    <row r="81" spans="2:65" s="1" customFormat="1">
      <c r="B81" s="42"/>
      <c r="C81" s="66" t="s">
        <v>27</v>
      </c>
      <c r="D81" s="64"/>
      <c r="E81" s="64"/>
      <c r="F81" s="174" t="str">
        <f>E17</f>
        <v>SPS Projekt s. r.o., Za Návsí 1670/9, Praha 10</v>
      </c>
      <c r="G81" s="64"/>
      <c r="H81" s="64"/>
      <c r="I81" s="175" t="s">
        <v>34</v>
      </c>
      <c r="J81" s="174" t="str">
        <f>E23</f>
        <v>OK Plan Architects s.r.o., Na Závodí 631, Humpolec</v>
      </c>
      <c r="K81" s="64"/>
      <c r="L81" s="62"/>
    </row>
    <row r="82" spans="2:65" s="1" customFormat="1" ht="14.45" customHeight="1">
      <c r="B82" s="42"/>
      <c r="C82" s="66" t="s">
        <v>32</v>
      </c>
      <c r="D82" s="64"/>
      <c r="E82" s="64"/>
      <c r="F82" s="174" t="str">
        <f>IF(E20="","",E20)</f>
        <v/>
      </c>
      <c r="G82" s="64"/>
      <c r="H82" s="64"/>
      <c r="I82" s="173"/>
      <c r="J82" s="64"/>
      <c r="K82" s="64"/>
      <c r="L82" s="62"/>
    </row>
    <row r="83" spans="2:65" s="1" customFormat="1" ht="10.35" customHeight="1">
      <c r="B83" s="42"/>
      <c r="C83" s="64"/>
      <c r="D83" s="64"/>
      <c r="E83" s="64"/>
      <c r="F83" s="64"/>
      <c r="G83" s="64"/>
      <c r="H83" s="64"/>
      <c r="I83" s="173"/>
      <c r="J83" s="64"/>
      <c r="K83" s="64"/>
      <c r="L83" s="62"/>
    </row>
    <row r="84" spans="2:65" s="10" customFormat="1" ht="29.25" customHeight="1">
      <c r="B84" s="176"/>
      <c r="C84" s="177" t="s">
        <v>293</v>
      </c>
      <c r="D84" s="178" t="s">
        <v>59</v>
      </c>
      <c r="E84" s="178" t="s">
        <v>55</v>
      </c>
      <c r="F84" s="178" t="s">
        <v>294</v>
      </c>
      <c r="G84" s="178" t="s">
        <v>295</v>
      </c>
      <c r="H84" s="178" t="s">
        <v>296</v>
      </c>
      <c r="I84" s="179" t="s">
        <v>297</v>
      </c>
      <c r="J84" s="178" t="s">
        <v>282</v>
      </c>
      <c r="K84" s="180" t="s">
        <v>298</v>
      </c>
      <c r="L84" s="181"/>
      <c r="M84" s="82" t="s">
        <v>299</v>
      </c>
      <c r="N84" s="83" t="s">
        <v>44</v>
      </c>
      <c r="O84" s="83" t="s">
        <v>300</v>
      </c>
      <c r="P84" s="83" t="s">
        <v>301</v>
      </c>
      <c r="Q84" s="83" t="s">
        <v>302</v>
      </c>
      <c r="R84" s="83" t="s">
        <v>303</v>
      </c>
      <c r="S84" s="83" t="s">
        <v>304</v>
      </c>
      <c r="T84" s="84" t="s">
        <v>305</v>
      </c>
    </row>
    <row r="85" spans="2:65" s="1" customFormat="1" ht="29.25" customHeight="1">
      <c r="B85" s="42"/>
      <c r="C85" s="88" t="s">
        <v>283</v>
      </c>
      <c r="D85" s="64"/>
      <c r="E85" s="64"/>
      <c r="F85" s="64"/>
      <c r="G85" s="64"/>
      <c r="H85" s="64"/>
      <c r="I85" s="173"/>
      <c r="J85" s="182">
        <f>BK85</f>
        <v>0</v>
      </c>
      <c r="K85" s="64"/>
      <c r="L85" s="62"/>
      <c r="M85" s="85"/>
      <c r="N85" s="86"/>
      <c r="O85" s="86"/>
      <c r="P85" s="183">
        <f>P86</f>
        <v>0</v>
      </c>
      <c r="Q85" s="86"/>
      <c r="R85" s="183">
        <f>R86</f>
        <v>0</v>
      </c>
      <c r="S85" s="86"/>
      <c r="T85" s="184">
        <f>T86</f>
        <v>0</v>
      </c>
      <c r="AT85" s="25" t="s">
        <v>73</v>
      </c>
      <c r="AU85" s="25" t="s">
        <v>284</v>
      </c>
      <c r="BK85" s="185">
        <f>BK86</f>
        <v>0</v>
      </c>
    </row>
    <row r="86" spans="2:65" s="11" customFormat="1" ht="37.35" customHeight="1">
      <c r="B86" s="186"/>
      <c r="C86" s="187"/>
      <c r="D86" s="188" t="s">
        <v>73</v>
      </c>
      <c r="E86" s="189" t="s">
        <v>2404</v>
      </c>
      <c r="F86" s="189" t="s">
        <v>2405</v>
      </c>
      <c r="G86" s="187"/>
      <c r="H86" s="187"/>
      <c r="I86" s="190"/>
      <c r="J86" s="191">
        <f>BK86</f>
        <v>0</v>
      </c>
      <c r="K86" s="187"/>
      <c r="L86" s="192"/>
      <c r="M86" s="193"/>
      <c r="N86" s="194"/>
      <c r="O86" s="194"/>
      <c r="P86" s="195">
        <f>P87+P152</f>
        <v>0</v>
      </c>
      <c r="Q86" s="194"/>
      <c r="R86" s="195">
        <f>R87+R152</f>
        <v>0</v>
      </c>
      <c r="S86" s="194"/>
      <c r="T86" s="196">
        <f>T87+T152</f>
        <v>0</v>
      </c>
      <c r="AR86" s="197" t="s">
        <v>84</v>
      </c>
      <c r="AT86" s="198" t="s">
        <v>73</v>
      </c>
      <c r="AU86" s="198" t="s">
        <v>74</v>
      </c>
      <c r="AY86" s="197" t="s">
        <v>308</v>
      </c>
      <c r="BK86" s="199">
        <f>BK87+BK152</f>
        <v>0</v>
      </c>
    </row>
    <row r="87" spans="2:65" s="11" customFormat="1" ht="19.899999999999999" customHeight="1">
      <c r="B87" s="186"/>
      <c r="C87" s="187"/>
      <c r="D87" s="200" t="s">
        <v>73</v>
      </c>
      <c r="E87" s="201" t="s">
        <v>5577</v>
      </c>
      <c r="F87" s="201" t="s">
        <v>5578</v>
      </c>
      <c r="G87" s="187"/>
      <c r="H87" s="187"/>
      <c r="I87" s="190"/>
      <c r="J87" s="202">
        <f>BK87</f>
        <v>0</v>
      </c>
      <c r="K87" s="187"/>
      <c r="L87" s="192"/>
      <c r="M87" s="193"/>
      <c r="N87" s="194"/>
      <c r="O87" s="194"/>
      <c r="P87" s="195">
        <f>SUM(P88:P151)</f>
        <v>0</v>
      </c>
      <c r="Q87" s="194"/>
      <c r="R87" s="195">
        <f>SUM(R88:R151)</f>
        <v>0</v>
      </c>
      <c r="S87" s="194"/>
      <c r="T87" s="196">
        <f>SUM(T88:T151)</f>
        <v>0</v>
      </c>
      <c r="AR87" s="197" t="s">
        <v>84</v>
      </c>
      <c r="AT87" s="198" t="s">
        <v>73</v>
      </c>
      <c r="AU87" s="198" t="s">
        <v>82</v>
      </c>
      <c r="AY87" s="197" t="s">
        <v>308</v>
      </c>
      <c r="BK87" s="199">
        <f>SUM(BK88:BK151)</f>
        <v>0</v>
      </c>
    </row>
    <row r="88" spans="2:65" s="1" customFormat="1" ht="31.5" customHeight="1">
      <c r="B88" s="42"/>
      <c r="C88" s="203" t="s">
        <v>82</v>
      </c>
      <c r="D88" s="203" t="s">
        <v>311</v>
      </c>
      <c r="E88" s="204" t="s">
        <v>5579</v>
      </c>
      <c r="F88" s="205" t="s">
        <v>5580</v>
      </c>
      <c r="G88" s="206" t="s">
        <v>5275</v>
      </c>
      <c r="H88" s="207">
        <v>5</v>
      </c>
      <c r="I88" s="208"/>
      <c r="J88" s="209">
        <f t="shared" ref="J88:J119" si="0">ROUND(I88*H88,2)</f>
        <v>0</v>
      </c>
      <c r="K88" s="205" t="s">
        <v>21</v>
      </c>
      <c r="L88" s="62"/>
      <c r="M88" s="210" t="s">
        <v>21</v>
      </c>
      <c r="N88" s="211" t="s">
        <v>45</v>
      </c>
      <c r="O88" s="43"/>
      <c r="P88" s="212">
        <f t="shared" ref="P88:P119" si="1">O88*H88</f>
        <v>0</v>
      </c>
      <c r="Q88" s="212">
        <v>0</v>
      </c>
      <c r="R88" s="212">
        <f t="shared" ref="R88:R119" si="2">Q88*H88</f>
        <v>0</v>
      </c>
      <c r="S88" s="212">
        <v>0</v>
      </c>
      <c r="T88" s="213">
        <f t="shared" ref="T88:T119" si="3">S88*H88</f>
        <v>0</v>
      </c>
      <c r="AR88" s="25" t="s">
        <v>375</v>
      </c>
      <c r="AT88" s="25" t="s">
        <v>311</v>
      </c>
      <c r="AU88" s="25" t="s">
        <v>84</v>
      </c>
      <c r="AY88" s="25" t="s">
        <v>308</v>
      </c>
      <c r="BE88" s="214">
        <f t="shared" ref="BE88:BE119" si="4">IF(N88="základní",J88,0)</f>
        <v>0</v>
      </c>
      <c r="BF88" s="214">
        <f t="shared" ref="BF88:BF119" si="5">IF(N88="snížená",J88,0)</f>
        <v>0</v>
      </c>
      <c r="BG88" s="214">
        <f t="shared" ref="BG88:BG119" si="6">IF(N88="zákl. přenesená",J88,0)</f>
        <v>0</v>
      </c>
      <c r="BH88" s="214">
        <f t="shared" ref="BH88:BH119" si="7">IF(N88="sníž. přenesená",J88,0)</f>
        <v>0</v>
      </c>
      <c r="BI88" s="214">
        <f t="shared" ref="BI88:BI119" si="8">IF(N88="nulová",J88,0)</f>
        <v>0</v>
      </c>
      <c r="BJ88" s="25" t="s">
        <v>82</v>
      </c>
      <c r="BK88" s="214">
        <f t="shared" ref="BK88:BK119" si="9">ROUND(I88*H88,2)</f>
        <v>0</v>
      </c>
      <c r="BL88" s="25" t="s">
        <v>375</v>
      </c>
      <c r="BM88" s="25" t="s">
        <v>84</v>
      </c>
    </row>
    <row r="89" spans="2:65" s="1" customFormat="1" ht="31.5" customHeight="1">
      <c r="B89" s="42"/>
      <c r="C89" s="203" t="s">
        <v>84</v>
      </c>
      <c r="D89" s="203" t="s">
        <v>311</v>
      </c>
      <c r="E89" s="204" t="s">
        <v>5581</v>
      </c>
      <c r="F89" s="205" t="s">
        <v>5582</v>
      </c>
      <c r="G89" s="206" t="s">
        <v>5275</v>
      </c>
      <c r="H89" s="207">
        <v>4</v>
      </c>
      <c r="I89" s="208"/>
      <c r="J89" s="209">
        <f t="shared" si="0"/>
        <v>0</v>
      </c>
      <c r="K89" s="205" t="s">
        <v>21</v>
      </c>
      <c r="L89" s="62"/>
      <c r="M89" s="210" t="s">
        <v>21</v>
      </c>
      <c r="N89" s="211" t="s">
        <v>45</v>
      </c>
      <c r="O89" s="43"/>
      <c r="P89" s="212">
        <f t="shared" si="1"/>
        <v>0</v>
      </c>
      <c r="Q89" s="212">
        <v>0</v>
      </c>
      <c r="R89" s="212">
        <f t="shared" si="2"/>
        <v>0</v>
      </c>
      <c r="S89" s="212">
        <v>0</v>
      </c>
      <c r="T89" s="213">
        <f t="shared" si="3"/>
        <v>0</v>
      </c>
      <c r="AR89" s="25" t="s">
        <v>375</v>
      </c>
      <c r="AT89" s="25" t="s">
        <v>311</v>
      </c>
      <c r="AU89" s="25" t="s">
        <v>84</v>
      </c>
      <c r="AY89" s="25" t="s">
        <v>308</v>
      </c>
      <c r="BE89" s="214">
        <f t="shared" si="4"/>
        <v>0</v>
      </c>
      <c r="BF89" s="214">
        <f t="shared" si="5"/>
        <v>0</v>
      </c>
      <c r="BG89" s="214">
        <f t="shared" si="6"/>
        <v>0</v>
      </c>
      <c r="BH89" s="214">
        <f t="shared" si="7"/>
        <v>0</v>
      </c>
      <c r="BI89" s="214">
        <f t="shared" si="8"/>
        <v>0</v>
      </c>
      <c r="BJ89" s="25" t="s">
        <v>82</v>
      </c>
      <c r="BK89" s="214">
        <f t="shared" si="9"/>
        <v>0</v>
      </c>
      <c r="BL89" s="25" t="s">
        <v>375</v>
      </c>
      <c r="BM89" s="25" t="s">
        <v>327</v>
      </c>
    </row>
    <row r="90" spans="2:65" s="1" customFormat="1" ht="31.5" customHeight="1">
      <c r="B90" s="42"/>
      <c r="C90" s="203" t="s">
        <v>95</v>
      </c>
      <c r="D90" s="203" t="s">
        <v>311</v>
      </c>
      <c r="E90" s="204" t="s">
        <v>5583</v>
      </c>
      <c r="F90" s="205" t="s">
        <v>5584</v>
      </c>
      <c r="G90" s="206" t="s">
        <v>5275</v>
      </c>
      <c r="H90" s="207">
        <v>9</v>
      </c>
      <c r="I90" s="208"/>
      <c r="J90" s="209">
        <f t="shared" si="0"/>
        <v>0</v>
      </c>
      <c r="K90" s="205" t="s">
        <v>21</v>
      </c>
      <c r="L90" s="62"/>
      <c r="M90" s="210" t="s">
        <v>21</v>
      </c>
      <c r="N90" s="211" t="s">
        <v>45</v>
      </c>
      <c r="O90" s="43"/>
      <c r="P90" s="212">
        <f t="shared" si="1"/>
        <v>0</v>
      </c>
      <c r="Q90" s="212">
        <v>0</v>
      </c>
      <c r="R90" s="212">
        <f t="shared" si="2"/>
        <v>0</v>
      </c>
      <c r="S90" s="212">
        <v>0</v>
      </c>
      <c r="T90" s="213">
        <f t="shared" si="3"/>
        <v>0</v>
      </c>
      <c r="AR90" s="25" t="s">
        <v>375</v>
      </c>
      <c r="AT90" s="25" t="s">
        <v>311</v>
      </c>
      <c r="AU90" s="25" t="s">
        <v>84</v>
      </c>
      <c r="AY90" s="25" t="s">
        <v>308</v>
      </c>
      <c r="BE90" s="214">
        <f t="shared" si="4"/>
        <v>0</v>
      </c>
      <c r="BF90" s="214">
        <f t="shared" si="5"/>
        <v>0</v>
      </c>
      <c r="BG90" s="214">
        <f t="shared" si="6"/>
        <v>0</v>
      </c>
      <c r="BH90" s="214">
        <f t="shared" si="7"/>
        <v>0</v>
      </c>
      <c r="BI90" s="214">
        <f t="shared" si="8"/>
        <v>0</v>
      </c>
      <c r="BJ90" s="25" t="s">
        <v>82</v>
      </c>
      <c r="BK90" s="214">
        <f t="shared" si="9"/>
        <v>0</v>
      </c>
      <c r="BL90" s="25" t="s">
        <v>375</v>
      </c>
      <c r="BM90" s="25" t="s">
        <v>334</v>
      </c>
    </row>
    <row r="91" spans="2:65" s="1" customFormat="1" ht="31.5" customHeight="1">
      <c r="B91" s="42"/>
      <c r="C91" s="203" t="s">
        <v>327</v>
      </c>
      <c r="D91" s="203" t="s">
        <v>311</v>
      </c>
      <c r="E91" s="204" t="s">
        <v>5585</v>
      </c>
      <c r="F91" s="205" t="s">
        <v>5586</v>
      </c>
      <c r="G91" s="206" t="s">
        <v>5275</v>
      </c>
      <c r="H91" s="207">
        <v>1</v>
      </c>
      <c r="I91" s="208"/>
      <c r="J91" s="209">
        <f t="shared" si="0"/>
        <v>0</v>
      </c>
      <c r="K91" s="205" t="s">
        <v>21</v>
      </c>
      <c r="L91" s="62"/>
      <c r="M91" s="210" t="s">
        <v>21</v>
      </c>
      <c r="N91" s="211" t="s">
        <v>45</v>
      </c>
      <c r="O91" s="43"/>
      <c r="P91" s="212">
        <f t="shared" si="1"/>
        <v>0</v>
      </c>
      <c r="Q91" s="212">
        <v>0</v>
      </c>
      <c r="R91" s="212">
        <f t="shared" si="2"/>
        <v>0</v>
      </c>
      <c r="S91" s="212">
        <v>0</v>
      </c>
      <c r="T91" s="213">
        <f t="shared" si="3"/>
        <v>0</v>
      </c>
      <c r="AR91" s="25" t="s">
        <v>375</v>
      </c>
      <c r="AT91" s="25" t="s">
        <v>311</v>
      </c>
      <c r="AU91" s="25" t="s">
        <v>84</v>
      </c>
      <c r="AY91" s="25" t="s">
        <v>308</v>
      </c>
      <c r="BE91" s="214">
        <f t="shared" si="4"/>
        <v>0</v>
      </c>
      <c r="BF91" s="214">
        <f t="shared" si="5"/>
        <v>0</v>
      </c>
      <c r="BG91" s="214">
        <f t="shared" si="6"/>
        <v>0</v>
      </c>
      <c r="BH91" s="214">
        <f t="shared" si="7"/>
        <v>0</v>
      </c>
      <c r="BI91" s="214">
        <f t="shared" si="8"/>
        <v>0</v>
      </c>
      <c r="BJ91" s="25" t="s">
        <v>82</v>
      </c>
      <c r="BK91" s="214">
        <f t="shared" si="9"/>
        <v>0</v>
      </c>
      <c r="BL91" s="25" t="s">
        <v>375</v>
      </c>
      <c r="BM91" s="25" t="s">
        <v>342</v>
      </c>
    </row>
    <row r="92" spans="2:65" s="1" customFormat="1" ht="31.5" customHeight="1">
      <c r="B92" s="42"/>
      <c r="C92" s="203" t="s">
        <v>307</v>
      </c>
      <c r="D92" s="203" t="s">
        <v>311</v>
      </c>
      <c r="E92" s="204" t="s">
        <v>5587</v>
      </c>
      <c r="F92" s="205" t="s">
        <v>5588</v>
      </c>
      <c r="G92" s="206" t="s">
        <v>5275</v>
      </c>
      <c r="H92" s="207">
        <v>1</v>
      </c>
      <c r="I92" s="208"/>
      <c r="J92" s="209">
        <f t="shared" si="0"/>
        <v>0</v>
      </c>
      <c r="K92" s="205" t="s">
        <v>21</v>
      </c>
      <c r="L92" s="62"/>
      <c r="M92" s="210" t="s">
        <v>21</v>
      </c>
      <c r="N92" s="211" t="s">
        <v>45</v>
      </c>
      <c r="O92" s="43"/>
      <c r="P92" s="212">
        <f t="shared" si="1"/>
        <v>0</v>
      </c>
      <c r="Q92" s="212">
        <v>0</v>
      </c>
      <c r="R92" s="212">
        <f t="shared" si="2"/>
        <v>0</v>
      </c>
      <c r="S92" s="212">
        <v>0</v>
      </c>
      <c r="T92" s="213">
        <f t="shared" si="3"/>
        <v>0</v>
      </c>
      <c r="AR92" s="25" t="s">
        <v>375</v>
      </c>
      <c r="AT92" s="25" t="s">
        <v>311</v>
      </c>
      <c r="AU92" s="25" t="s">
        <v>84</v>
      </c>
      <c r="AY92" s="25" t="s">
        <v>308</v>
      </c>
      <c r="BE92" s="214">
        <f t="shared" si="4"/>
        <v>0</v>
      </c>
      <c r="BF92" s="214">
        <f t="shared" si="5"/>
        <v>0</v>
      </c>
      <c r="BG92" s="214">
        <f t="shared" si="6"/>
        <v>0</v>
      </c>
      <c r="BH92" s="214">
        <f t="shared" si="7"/>
        <v>0</v>
      </c>
      <c r="BI92" s="214">
        <f t="shared" si="8"/>
        <v>0</v>
      </c>
      <c r="BJ92" s="25" t="s">
        <v>82</v>
      </c>
      <c r="BK92" s="214">
        <f t="shared" si="9"/>
        <v>0</v>
      </c>
      <c r="BL92" s="25" t="s">
        <v>375</v>
      </c>
      <c r="BM92" s="25" t="s">
        <v>350</v>
      </c>
    </row>
    <row r="93" spans="2:65" s="1" customFormat="1" ht="31.5" customHeight="1">
      <c r="B93" s="42"/>
      <c r="C93" s="203" t="s">
        <v>334</v>
      </c>
      <c r="D93" s="203" t="s">
        <v>311</v>
      </c>
      <c r="E93" s="204" t="s">
        <v>5589</v>
      </c>
      <c r="F93" s="205" t="s">
        <v>5590</v>
      </c>
      <c r="G93" s="206" t="s">
        <v>5275</v>
      </c>
      <c r="H93" s="207">
        <v>1</v>
      </c>
      <c r="I93" s="208"/>
      <c r="J93" s="209">
        <f t="shared" si="0"/>
        <v>0</v>
      </c>
      <c r="K93" s="205" t="s">
        <v>21</v>
      </c>
      <c r="L93" s="62"/>
      <c r="M93" s="210" t="s">
        <v>21</v>
      </c>
      <c r="N93" s="211" t="s">
        <v>45</v>
      </c>
      <c r="O93" s="43"/>
      <c r="P93" s="212">
        <f t="shared" si="1"/>
        <v>0</v>
      </c>
      <c r="Q93" s="212">
        <v>0</v>
      </c>
      <c r="R93" s="212">
        <f t="shared" si="2"/>
        <v>0</v>
      </c>
      <c r="S93" s="212">
        <v>0</v>
      </c>
      <c r="T93" s="213">
        <f t="shared" si="3"/>
        <v>0</v>
      </c>
      <c r="AR93" s="25" t="s">
        <v>375</v>
      </c>
      <c r="AT93" s="25" t="s">
        <v>311</v>
      </c>
      <c r="AU93" s="25" t="s">
        <v>84</v>
      </c>
      <c r="AY93" s="25" t="s">
        <v>308</v>
      </c>
      <c r="BE93" s="214">
        <f t="shared" si="4"/>
        <v>0</v>
      </c>
      <c r="BF93" s="214">
        <f t="shared" si="5"/>
        <v>0</v>
      </c>
      <c r="BG93" s="214">
        <f t="shared" si="6"/>
        <v>0</v>
      </c>
      <c r="BH93" s="214">
        <f t="shared" si="7"/>
        <v>0</v>
      </c>
      <c r="BI93" s="214">
        <f t="shared" si="8"/>
        <v>0</v>
      </c>
      <c r="BJ93" s="25" t="s">
        <v>82</v>
      </c>
      <c r="BK93" s="214">
        <f t="shared" si="9"/>
        <v>0</v>
      </c>
      <c r="BL93" s="25" t="s">
        <v>375</v>
      </c>
      <c r="BM93" s="25" t="s">
        <v>360</v>
      </c>
    </row>
    <row r="94" spans="2:65" s="1" customFormat="1" ht="31.5" customHeight="1">
      <c r="B94" s="42"/>
      <c r="C94" s="203" t="s">
        <v>338</v>
      </c>
      <c r="D94" s="203" t="s">
        <v>311</v>
      </c>
      <c r="E94" s="204" t="s">
        <v>5591</v>
      </c>
      <c r="F94" s="205" t="s">
        <v>5592</v>
      </c>
      <c r="G94" s="206" t="s">
        <v>5275</v>
      </c>
      <c r="H94" s="207">
        <v>1</v>
      </c>
      <c r="I94" s="208"/>
      <c r="J94" s="209">
        <f t="shared" si="0"/>
        <v>0</v>
      </c>
      <c r="K94" s="205" t="s">
        <v>21</v>
      </c>
      <c r="L94" s="62"/>
      <c r="M94" s="210" t="s">
        <v>21</v>
      </c>
      <c r="N94" s="211" t="s">
        <v>45</v>
      </c>
      <c r="O94" s="43"/>
      <c r="P94" s="212">
        <f t="shared" si="1"/>
        <v>0</v>
      </c>
      <c r="Q94" s="212">
        <v>0</v>
      </c>
      <c r="R94" s="212">
        <f t="shared" si="2"/>
        <v>0</v>
      </c>
      <c r="S94" s="212">
        <v>0</v>
      </c>
      <c r="T94" s="213">
        <f t="shared" si="3"/>
        <v>0</v>
      </c>
      <c r="AR94" s="25" t="s">
        <v>375</v>
      </c>
      <c r="AT94" s="25" t="s">
        <v>311</v>
      </c>
      <c r="AU94" s="25" t="s">
        <v>84</v>
      </c>
      <c r="AY94" s="25" t="s">
        <v>308</v>
      </c>
      <c r="BE94" s="214">
        <f t="shared" si="4"/>
        <v>0</v>
      </c>
      <c r="BF94" s="214">
        <f t="shared" si="5"/>
        <v>0</v>
      </c>
      <c r="BG94" s="214">
        <f t="shared" si="6"/>
        <v>0</v>
      </c>
      <c r="BH94" s="214">
        <f t="shared" si="7"/>
        <v>0</v>
      </c>
      <c r="BI94" s="214">
        <f t="shared" si="8"/>
        <v>0</v>
      </c>
      <c r="BJ94" s="25" t="s">
        <v>82</v>
      </c>
      <c r="BK94" s="214">
        <f t="shared" si="9"/>
        <v>0</v>
      </c>
      <c r="BL94" s="25" t="s">
        <v>375</v>
      </c>
      <c r="BM94" s="25" t="s">
        <v>368</v>
      </c>
    </row>
    <row r="95" spans="2:65" s="1" customFormat="1" ht="31.5" customHeight="1">
      <c r="B95" s="42"/>
      <c r="C95" s="203" t="s">
        <v>342</v>
      </c>
      <c r="D95" s="203" t="s">
        <v>311</v>
      </c>
      <c r="E95" s="204" t="s">
        <v>5593</v>
      </c>
      <c r="F95" s="205" t="s">
        <v>5594</v>
      </c>
      <c r="G95" s="206" t="s">
        <v>5275</v>
      </c>
      <c r="H95" s="207">
        <v>1</v>
      </c>
      <c r="I95" s="208"/>
      <c r="J95" s="209">
        <f t="shared" si="0"/>
        <v>0</v>
      </c>
      <c r="K95" s="205" t="s">
        <v>21</v>
      </c>
      <c r="L95" s="62"/>
      <c r="M95" s="210" t="s">
        <v>21</v>
      </c>
      <c r="N95" s="211" t="s">
        <v>45</v>
      </c>
      <c r="O95" s="43"/>
      <c r="P95" s="212">
        <f t="shared" si="1"/>
        <v>0</v>
      </c>
      <c r="Q95" s="212">
        <v>0</v>
      </c>
      <c r="R95" s="212">
        <f t="shared" si="2"/>
        <v>0</v>
      </c>
      <c r="S95" s="212">
        <v>0</v>
      </c>
      <c r="T95" s="213">
        <f t="shared" si="3"/>
        <v>0</v>
      </c>
      <c r="AR95" s="25" t="s">
        <v>375</v>
      </c>
      <c r="AT95" s="25" t="s">
        <v>311</v>
      </c>
      <c r="AU95" s="25" t="s">
        <v>84</v>
      </c>
      <c r="AY95" s="25" t="s">
        <v>308</v>
      </c>
      <c r="BE95" s="214">
        <f t="shared" si="4"/>
        <v>0</v>
      </c>
      <c r="BF95" s="214">
        <f t="shared" si="5"/>
        <v>0</v>
      </c>
      <c r="BG95" s="214">
        <f t="shared" si="6"/>
        <v>0</v>
      </c>
      <c r="BH95" s="214">
        <f t="shared" si="7"/>
        <v>0</v>
      </c>
      <c r="BI95" s="214">
        <f t="shared" si="8"/>
        <v>0</v>
      </c>
      <c r="BJ95" s="25" t="s">
        <v>82</v>
      </c>
      <c r="BK95" s="214">
        <f t="shared" si="9"/>
        <v>0</v>
      </c>
      <c r="BL95" s="25" t="s">
        <v>375</v>
      </c>
      <c r="BM95" s="25" t="s">
        <v>375</v>
      </c>
    </row>
    <row r="96" spans="2:65" s="1" customFormat="1" ht="31.5" customHeight="1">
      <c r="B96" s="42"/>
      <c r="C96" s="203" t="s">
        <v>346</v>
      </c>
      <c r="D96" s="203" t="s">
        <v>311</v>
      </c>
      <c r="E96" s="204" t="s">
        <v>5595</v>
      </c>
      <c r="F96" s="205" t="s">
        <v>5596</v>
      </c>
      <c r="G96" s="206" t="s">
        <v>5275</v>
      </c>
      <c r="H96" s="207">
        <v>10</v>
      </c>
      <c r="I96" s="208"/>
      <c r="J96" s="209">
        <f t="shared" si="0"/>
        <v>0</v>
      </c>
      <c r="K96" s="205" t="s">
        <v>21</v>
      </c>
      <c r="L96" s="62"/>
      <c r="M96" s="210" t="s">
        <v>21</v>
      </c>
      <c r="N96" s="211" t="s">
        <v>45</v>
      </c>
      <c r="O96" s="43"/>
      <c r="P96" s="212">
        <f t="shared" si="1"/>
        <v>0</v>
      </c>
      <c r="Q96" s="212">
        <v>0</v>
      </c>
      <c r="R96" s="212">
        <f t="shared" si="2"/>
        <v>0</v>
      </c>
      <c r="S96" s="212">
        <v>0</v>
      </c>
      <c r="T96" s="213">
        <f t="shared" si="3"/>
        <v>0</v>
      </c>
      <c r="AR96" s="25" t="s">
        <v>375</v>
      </c>
      <c r="AT96" s="25" t="s">
        <v>311</v>
      </c>
      <c r="AU96" s="25" t="s">
        <v>84</v>
      </c>
      <c r="AY96" s="25" t="s">
        <v>308</v>
      </c>
      <c r="BE96" s="214">
        <f t="shared" si="4"/>
        <v>0</v>
      </c>
      <c r="BF96" s="214">
        <f t="shared" si="5"/>
        <v>0</v>
      </c>
      <c r="BG96" s="214">
        <f t="shared" si="6"/>
        <v>0</v>
      </c>
      <c r="BH96" s="214">
        <f t="shared" si="7"/>
        <v>0</v>
      </c>
      <c r="BI96" s="214">
        <f t="shared" si="8"/>
        <v>0</v>
      </c>
      <c r="BJ96" s="25" t="s">
        <v>82</v>
      </c>
      <c r="BK96" s="214">
        <f t="shared" si="9"/>
        <v>0</v>
      </c>
      <c r="BL96" s="25" t="s">
        <v>375</v>
      </c>
      <c r="BM96" s="25" t="s">
        <v>385</v>
      </c>
    </row>
    <row r="97" spans="2:65" s="1" customFormat="1" ht="31.5" customHeight="1">
      <c r="B97" s="42"/>
      <c r="C97" s="203" t="s">
        <v>350</v>
      </c>
      <c r="D97" s="203" t="s">
        <v>311</v>
      </c>
      <c r="E97" s="204" t="s">
        <v>5597</v>
      </c>
      <c r="F97" s="205" t="s">
        <v>5598</v>
      </c>
      <c r="G97" s="206" t="s">
        <v>5275</v>
      </c>
      <c r="H97" s="207">
        <v>14</v>
      </c>
      <c r="I97" s="208"/>
      <c r="J97" s="209">
        <f t="shared" si="0"/>
        <v>0</v>
      </c>
      <c r="K97" s="205" t="s">
        <v>21</v>
      </c>
      <c r="L97" s="62"/>
      <c r="M97" s="210" t="s">
        <v>21</v>
      </c>
      <c r="N97" s="211" t="s">
        <v>45</v>
      </c>
      <c r="O97" s="43"/>
      <c r="P97" s="212">
        <f t="shared" si="1"/>
        <v>0</v>
      </c>
      <c r="Q97" s="212">
        <v>0</v>
      </c>
      <c r="R97" s="212">
        <f t="shared" si="2"/>
        <v>0</v>
      </c>
      <c r="S97" s="212">
        <v>0</v>
      </c>
      <c r="T97" s="213">
        <f t="shared" si="3"/>
        <v>0</v>
      </c>
      <c r="AR97" s="25" t="s">
        <v>375</v>
      </c>
      <c r="AT97" s="25" t="s">
        <v>311</v>
      </c>
      <c r="AU97" s="25" t="s">
        <v>84</v>
      </c>
      <c r="AY97" s="25" t="s">
        <v>308</v>
      </c>
      <c r="BE97" s="214">
        <f t="shared" si="4"/>
        <v>0</v>
      </c>
      <c r="BF97" s="214">
        <f t="shared" si="5"/>
        <v>0</v>
      </c>
      <c r="BG97" s="214">
        <f t="shared" si="6"/>
        <v>0</v>
      </c>
      <c r="BH97" s="214">
        <f t="shared" si="7"/>
        <v>0</v>
      </c>
      <c r="BI97" s="214">
        <f t="shared" si="8"/>
        <v>0</v>
      </c>
      <c r="BJ97" s="25" t="s">
        <v>82</v>
      </c>
      <c r="BK97" s="214">
        <f t="shared" si="9"/>
        <v>0</v>
      </c>
      <c r="BL97" s="25" t="s">
        <v>375</v>
      </c>
      <c r="BM97" s="25" t="s">
        <v>393</v>
      </c>
    </row>
    <row r="98" spans="2:65" s="1" customFormat="1" ht="31.5" customHeight="1">
      <c r="B98" s="42"/>
      <c r="C98" s="203" t="s">
        <v>356</v>
      </c>
      <c r="D98" s="203" t="s">
        <v>311</v>
      </c>
      <c r="E98" s="204" t="s">
        <v>5599</v>
      </c>
      <c r="F98" s="205" t="s">
        <v>5598</v>
      </c>
      <c r="G98" s="206" t="s">
        <v>5275</v>
      </c>
      <c r="H98" s="207">
        <v>13</v>
      </c>
      <c r="I98" s="208"/>
      <c r="J98" s="209">
        <f t="shared" si="0"/>
        <v>0</v>
      </c>
      <c r="K98" s="205" t="s">
        <v>21</v>
      </c>
      <c r="L98" s="62"/>
      <c r="M98" s="210" t="s">
        <v>21</v>
      </c>
      <c r="N98" s="211" t="s">
        <v>45</v>
      </c>
      <c r="O98" s="43"/>
      <c r="P98" s="212">
        <f t="shared" si="1"/>
        <v>0</v>
      </c>
      <c r="Q98" s="212">
        <v>0</v>
      </c>
      <c r="R98" s="212">
        <f t="shared" si="2"/>
        <v>0</v>
      </c>
      <c r="S98" s="212">
        <v>0</v>
      </c>
      <c r="T98" s="213">
        <f t="shared" si="3"/>
        <v>0</v>
      </c>
      <c r="AR98" s="25" t="s">
        <v>375</v>
      </c>
      <c r="AT98" s="25" t="s">
        <v>311</v>
      </c>
      <c r="AU98" s="25" t="s">
        <v>84</v>
      </c>
      <c r="AY98" s="25" t="s">
        <v>308</v>
      </c>
      <c r="BE98" s="214">
        <f t="shared" si="4"/>
        <v>0</v>
      </c>
      <c r="BF98" s="214">
        <f t="shared" si="5"/>
        <v>0</v>
      </c>
      <c r="BG98" s="214">
        <f t="shared" si="6"/>
        <v>0</v>
      </c>
      <c r="BH98" s="214">
        <f t="shared" si="7"/>
        <v>0</v>
      </c>
      <c r="BI98" s="214">
        <f t="shared" si="8"/>
        <v>0</v>
      </c>
      <c r="BJ98" s="25" t="s">
        <v>82</v>
      </c>
      <c r="BK98" s="214">
        <f t="shared" si="9"/>
        <v>0</v>
      </c>
      <c r="BL98" s="25" t="s">
        <v>375</v>
      </c>
      <c r="BM98" s="25" t="s">
        <v>402</v>
      </c>
    </row>
    <row r="99" spans="2:65" s="1" customFormat="1" ht="31.5" customHeight="1">
      <c r="B99" s="42"/>
      <c r="C99" s="203" t="s">
        <v>360</v>
      </c>
      <c r="D99" s="203" t="s">
        <v>311</v>
      </c>
      <c r="E99" s="204" t="s">
        <v>5600</v>
      </c>
      <c r="F99" s="205" t="s">
        <v>5601</v>
      </c>
      <c r="G99" s="206" t="s">
        <v>5275</v>
      </c>
      <c r="H99" s="207">
        <v>1</v>
      </c>
      <c r="I99" s="208"/>
      <c r="J99" s="209">
        <f t="shared" si="0"/>
        <v>0</v>
      </c>
      <c r="K99" s="205" t="s">
        <v>21</v>
      </c>
      <c r="L99" s="62"/>
      <c r="M99" s="210" t="s">
        <v>21</v>
      </c>
      <c r="N99" s="211" t="s">
        <v>45</v>
      </c>
      <c r="O99" s="43"/>
      <c r="P99" s="212">
        <f t="shared" si="1"/>
        <v>0</v>
      </c>
      <c r="Q99" s="212">
        <v>0</v>
      </c>
      <c r="R99" s="212">
        <f t="shared" si="2"/>
        <v>0</v>
      </c>
      <c r="S99" s="212">
        <v>0</v>
      </c>
      <c r="T99" s="213">
        <f t="shared" si="3"/>
        <v>0</v>
      </c>
      <c r="AR99" s="25" t="s">
        <v>375</v>
      </c>
      <c r="AT99" s="25" t="s">
        <v>311</v>
      </c>
      <c r="AU99" s="25" t="s">
        <v>84</v>
      </c>
      <c r="AY99" s="25" t="s">
        <v>308</v>
      </c>
      <c r="BE99" s="214">
        <f t="shared" si="4"/>
        <v>0</v>
      </c>
      <c r="BF99" s="214">
        <f t="shared" si="5"/>
        <v>0</v>
      </c>
      <c r="BG99" s="214">
        <f t="shared" si="6"/>
        <v>0</v>
      </c>
      <c r="BH99" s="214">
        <f t="shared" si="7"/>
        <v>0</v>
      </c>
      <c r="BI99" s="214">
        <f t="shared" si="8"/>
        <v>0</v>
      </c>
      <c r="BJ99" s="25" t="s">
        <v>82</v>
      </c>
      <c r="BK99" s="214">
        <f t="shared" si="9"/>
        <v>0</v>
      </c>
      <c r="BL99" s="25" t="s">
        <v>375</v>
      </c>
      <c r="BM99" s="25" t="s">
        <v>410</v>
      </c>
    </row>
    <row r="100" spans="2:65" s="1" customFormat="1" ht="31.5" customHeight="1">
      <c r="B100" s="42"/>
      <c r="C100" s="203" t="s">
        <v>364</v>
      </c>
      <c r="D100" s="203" t="s">
        <v>311</v>
      </c>
      <c r="E100" s="204" t="s">
        <v>5602</v>
      </c>
      <c r="F100" s="205" t="s">
        <v>5603</v>
      </c>
      <c r="G100" s="206" t="s">
        <v>5275</v>
      </c>
      <c r="H100" s="207">
        <v>2</v>
      </c>
      <c r="I100" s="208"/>
      <c r="J100" s="209">
        <f t="shared" si="0"/>
        <v>0</v>
      </c>
      <c r="K100" s="205" t="s">
        <v>21</v>
      </c>
      <c r="L100" s="62"/>
      <c r="M100" s="210" t="s">
        <v>21</v>
      </c>
      <c r="N100" s="211" t="s">
        <v>45</v>
      </c>
      <c r="O100" s="43"/>
      <c r="P100" s="212">
        <f t="shared" si="1"/>
        <v>0</v>
      </c>
      <c r="Q100" s="212">
        <v>0</v>
      </c>
      <c r="R100" s="212">
        <f t="shared" si="2"/>
        <v>0</v>
      </c>
      <c r="S100" s="212">
        <v>0</v>
      </c>
      <c r="T100" s="213">
        <f t="shared" si="3"/>
        <v>0</v>
      </c>
      <c r="AR100" s="25" t="s">
        <v>375</v>
      </c>
      <c r="AT100" s="25" t="s">
        <v>311</v>
      </c>
      <c r="AU100" s="25" t="s">
        <v>84</v>
      </c>
      <c r="AY100" s="25" t="s">
        <v>308</v>
      </c>
      <c r="BE100" s="214">
        <f t="shared" si="4"/>
        <v>0</v>
      </c>
      <c r="BF100" s="214">
        <f t="shared" si="5"/>
        <v>0</v>
      </c>
      <c r="BG100" s="214">
        <f t="shared" si="6"/>
        <v>0</v>
      </c>
      <c r="BH100" s="214">
        <f t="shared" si="7"/>
        <v>0</v>
      </c>
      <c r="BI100" s="214">
        <f t="shared" si="8"/>
        <v>0</v>
      </c>
      <c r="BJ100" s="25" t="s">
        <v>82</v>
      </c>
      <c r="BK100" s="214">
        <f t="shared" si="9"/>
        <v>0</v>
      </c>
      <c r="BL100" s="25" t="s">
        <v>375</v>
      </c>
      <c r="BM100" s="25" t="s">
        <v>420</v>
      </c>
    </row>
    <row r="101" spans="2:65" s="1" customFormat="1" ht="31.5" customHeight="1">
      <c r="B101" s="42"/>
      <c r="C101" s="203" t="s">
        <v>368</v>
      </c>
      <c r="D101" s="203" t="s">
        <v>311</v>
      </c>
      <c r="E101" s="204" t="s">
        <v>5604</v>
      </c>
      <c r="F101" s="205" t="s">
        <v>5605</v>
      </c>
      <c r="G101" s="206" t="s">
        <v>5275</v>
      </c>
      <c r="H101" s="207">
        <v>1</v>
      </c>
      <c r="I101" s="208"/>
      <c r="J101" s="209">
        <f t="shared" si="0"/>
        <v>0</v>
      </c>
      <c r="K101" s="205" t="s">
        <v>21</v>
      </c>
      <c r="L101" s="62"/>
      <c r="M101" s="210" t="s">
        <v>21</v>
      </c>
      <c r="N101" s="211" t="s">
        <v>45</v>
      </c>
      <c r="O101" s="43"/>
      <c r="P101" s="212">
        <f t="shared" si="1"/>
        <v>0</v>
      </c>
      <c r="Q101" s="212">
        <v>0</v>
      </c>
      <c r="R101" s="212">
        <f t="shared" si="2"/>
        <v>0</v>
      </c>
      <c r="S101" s="212">
        <v>0</v>
      </c>
      <c r="T101" s="213">
        <f t="shared" si="3"/>
        <v>0</v>
      </c>
      <c r="AR101" s="25" t="s">
        <v>375</v>
      </c>
      <c r="AT101" s="25" t="s">
        <v>311</v>
      </c>
      <c r="AU101" s="25" t="s">
        <v>84</v>
      </c>
      <c r="AY101" s="25" t="s">
        <v>308</v>
      </c>
      <c r="BE101" s="214">
        <f t="shared" si="4"/>
        <v>0</v>
      </c>
      <c r="BF101" s="214">
        <f t="shared" si="5"/>
        <v>0</v>
      </c>
      <c r="BG101" s="214">
        <f t="shared" si="6"/>
        <v>0</v>
      </c>
      <c r="BH101" s="214">
        <f t="shared" si="7"/>
        <v>0</v>
      </c>
      <c r="BI101" s="214">
        <f t="shared" si="8"/>
        <v>0</v>
      </c>
      <c r="BJ101" s="25" t="s">
        <v>82</v>
      </c>
      <c r="BK101" s="214">
        <f t="shared" si="9"/>
        <v>0</v>
      </c>
      <c r="BL101" s="25" t="s">
        <v>375</v>
      </c>
      <c r="BM101" s="25" t="s">
        <v>598</v>
      </c>
    </row>
    <row r="102" spans="2:65" s="1" customFormat="1" ht="31.5" customHeight="1">
      <c r="B102" s="42"/>
      <c r="C102" s="203" t="s">
        <v>10</v>
      </c>
      <c r="D102" s="203" t="s">
        <v>311</v>
      </c>
      <c r="E102" s="204" t="s">
        <v>5606</v>
      </c>
      <c r="F102" s="205" t="s">
        <v>5607</v>
      </c>
      <c r="G102" s="206" t="s">
        <v>5275</v>
      </c>
      <c r="H102" s="207">
        <v>1</v>
      </c>
      <c r="I102" s="208"/>
      <c r="J102" s="209">
        <f t="shared" si="0"/>
        <v>0</v>
      </c>
      <c r="K102" s="205" t="s">
        <v>21</v>
      </c>
      <c r="L102" s="62"/>
      <c r="M102" s="210" t="s">
        <v>21</v>
      </c>
      <c r="N102" s="211" t="s">
        <v>45</v>
      </c>
      <c r="O102" s="43"/>
      <c r="P102" s="212">
        <f t="shared" si="1"/>
        <v>0</v>
      </c>
      <c r="Q102" s="212">
        <v>0</v>
      </c>
      <c r="R102" s="212">
        <f t="shared" si="2"/>
        <v>0</v>
      </c>
      <c r="S102" s="212">
        <v>0</v>
      </c>
      <c r="T102" s="213">
        <f t="shared" si="3"/>
        <v>0</v>
      </c>
      <c r="AR102" s="25" t="s">
        <v>375</v>
      </c>
      <c r="AT102" s="25" t="s">
        <v>311</v>
      </c>
      <c r="AU102" s="25" t="s">
        <v>84</v>
      </c>
      <c r="AY102" s="25" t="s">
        <v>308</v>
      </c>
      <c r="BE102" s="214">
        <f t="shared" si="4"/>
        <v>0</v>
      </c>
      <c r="BF102" s="214">
        <f t="shared" si="5"/>
        <v>0</v>
      </c>
      <c r="BG102" s="214">
        <f t="shared" si="6"/>
        <v>0</v>
      </c>
      <c r="BH102" s="214">
        <f t="shared" si="7"/>
        <v>0</v>
      </c>
      <c r="BI102" s="214">
        <f t="shared" si="8"/>
        <v>0</v>
      </c>
      <c r="BJ102" s="25" t="s">
        <v>82</v>
      </c>
      <c r="BK102" s="214">
        <f t="shared" si="9"/>
        <v>0</v>
      </c>
      <c r="BL102" s="25" t="s">
        <v>375</v>
      </c>
      <c r="BM102" s="25" t="s">
        <v>608</v>
      </c>
    </row>
    <row r="103" spans="2:65" s="1" customFormat="1" ht="31.5" customHeight="1">
      <c r="B103" s="42"/>
      <c r="C103" s="203" t="s">
        <v>375</v>
      </c>
      <c r="D103" s="203" t="s">
        <v>311</v>
      </c>
      <c r="E103" s="204" t="s">
        <v>5608</v>
      </c>
      <c r="F103" s="205" t="s">
        <v>5607</v>
      </c>
      <c r="G103" s="206" t="s">
        <v>5275</v>
      </c>
      <c r="H103" s="207">
        <v>1</v>
      </c>
      <c r="I103" s="208"/>
      <c r="J103" s="209">
        <f t="shared" si="0"/>
        <v>0</v>
      </c>
      <c r="K103" s="205" t="s">
        <v>21</v>
      </c>
      <c r="L103" s="62"/>
      <c r="M103" s="210" t="s">
        <v>21</v>
      </c>
      <c r="N103" s="211" t="s">
        <v>45</v>
      </c>
      <c r="O103" s="43"/>
      <c r="P103" s="212">
        <f t="shared" si="1"/>
        <v>0</v>
      </c>
      <c r="Q103" s="212">
        <v>0</v>
      </c>
      <c r="R103" s="212">
        <f t="shared" si="2"/>
        <v>0</v>
      </c>
      <c r="S103" s="212">
        <v>0</v>
      </c>
      <c r="T103" s="213">
        <f t="shared" si="3"/>
        <v>0</v>
      </c>
      <c r="AR103" s="25" t="s">
        <v>375</v>
      </c>
      <c r="AT103" s="25" t="s">
        <v>311</v>
      </c>
      <c r="AU103" s="25" t="s">
        <v>84</v>
      </c>
      <c r="AY103" s="25" t="s">
        <v>308</v>
      </c>
      <c r="BE103" s="214">
        <f t="shared" si="4"/>
        <v>0</v>
      </c>
      <c r="BF103" s="214">
        <f t="shared" si="5"/>
        <v>0</v>
      </c>
      <c r="BG103" s="214">
        <f t="shared" si="6"/>
        <v>0</v>
      </c>
      <c r="BH103" s="214">
        <f t="shared" si="7"/>
        <v>0</v>
      </c>
      <c r="BI103" s="214">
        <f t="shared" si="8"/>
        <v>0</v>
      </c>
      <c r="BJ103" s="25" t="s">
        <v>82</v>
      </c>
      <c r="BK103" s="214">
        <f t="shared" si="9"/>
        <v>0</v>
      </c>
      <c r="BL103" s="25" t="s">
        <v>375</v>
      </c>
      <c r="BM103" s="25" t="s">
        <v>619</v>
      </c>
    </row>
    <row r="104" spans="2:65" s="1" customFormat="1" ht="31.5" customHeight="1">
      <c r="B104" s="42"/>
      <c r="C104" s="203" t="s">
        <v>381</v>
      </c>
      <c r="D104" s="203" t="s">
        <v>311</v>
      </c>
      <c r="E104" s="204" t="s">
        <v>5609</v>
      </c>
      <c r="F104" s="205" t="s">
        <v>5607</v>
      </c>
      <c r="G104" s="206" t="s">
        <v>5275</v>
      </c>
      <c r="H104" s="207">
        <v>1</v>
      </c>
      <c r="I104" s="208"/>
      <c r="J104" s="209">
        <f t="shared" si="0"/>
        <v>0</v>
      </c>
      <c r="K104" s="205" t="s">
        <v>21</v>
      </c>
      <c r="L104" s="62"/>
      <c r="M104" s="210" t="s">
        <v>21</v>
      </c>
      <c r="N104" s="211" t="s">
        <v>45</v>
      </c>
      <c r="O104" s="43"/>
      <c r="P104" s="212">
        <f t="shared" si="1"/>
        <v>0</v>
      </c>
      <c r="Q104" s="212">
        <v>0</v>
      </c>
      <c r="R104" s="212">
        <f t="shared" si="2"/>
        <v>0</v>
      </c>
      <c r="S104" s="212">
        <v>0</v>
      </c>
      <c r="T104" s="213">
        <f t="shared" si="3"/>
        <v>0</v>
      </c>
      <c r="AR104" s="25" t="s">
        <v>375</v>
      </c>
      <c r="AT104" s="25" t="s">
        <v>311</v>
      </c>
      <c r="AU104" s="25" t="s">
        <v>84</v>
      </c>
      <c r="AY104" s="25" t="s">
        <v>308</v>
      </c>
      <c r="BE104" s="214">
        <f t="shared" si="4"/>
        <v>0</v>
      </c>
      <c r="BF104" s="214">
        <f t="shared" si="5"/>
        <v>0</v>
      </c>
      <c r="BG104" s="214">
        <f t="shared" si="6"/>
        <v>0</v>
      </c>
      <c r="BH104" s="214">
        <f t="shared" si="7"/>
        <v>0</v>
      </c>
      <c r="BI104" s="214">
        <f t="shared" si="8"/>
        <v>0</v>
      </c>
      <c r="BJ104" s="25" t="s">
        <v>82</v>
      </c>
      <c r="BK104" s="214">
        <f t="shared" si="9"/>
        <v>0</v>
      </c>
      <c r="BL104" s="25" t="s">
        <v>375</v>
      </c>
      <c r="BM104" s="25" t="s">
        <v>632</v>
      </c>
    </row>
    <row r="105" spans="2:65" s="1" customFormat="1" ht="31.5" customHeight="1">
      <c r="B105" s="42"/>
      <c r="C105" s="203" t="s">
        <v>385</v>
      </c>
      <c r="D105" s="203" t="s">
        <v>311</v>
      </c>
      <c r="E105" s="204" t="s">
        <v>5610</v>
      </c>
      <c r="F105" s="205" t="s">
        <v>5611</v>
      </c>
      <c r="G105" s="206" t="s">
        <v>5275</v>
      </c>
      <c r="H105" s="207">
        <v>1</v>
      </c>
      <c r="I105" s="208"/>
      <c r="J105" s="209">
        <f t="shared" si="0"/>
        <v>0</v>
      </c>
      <c r="K105" s="205" t="s">
        <v>21</v>
      </c>
      <c r="L105" s="62"/>
      <c r="M105" s="210" t="s">
        <v>21</v>
      </c>
      <c r="N105" s="211" t="s">
        <v>45</v>
      </c>
      <c r="O105" s="43"/>
      <c r="P105" s="212">
        <f t="shared" si="1"/>
        <v>0</v>
      </c>
      <c r="Q105" s="212">
        <v>0</v>
      </c>
      <c r="R105" s="212">
        <f t="shared" si="2"/>
        <v>0</v>
      </c>
      <c r="S105" s="212">
        <v>0</v>
      </c>
      <c r="T105" s="213">
        <f t="shared" si="3"/>
        <v>0</v>
      </c>
      <c r="AR105" s="25" t="s">
        <v>375</v>
      </c>
      <c r="AT105" s="25" t="s">
        <v>311</v>
      </c>
      <c r="AU105" s="25" t="s">
        <v>84</v>
      </c>
      <c r="AY105" s="25" t="s">
        <v>308</v>
      </c>
      <c r="BE105" s="214">
        <f t="shared" si="4"/>
        <v>0</v>
      </c>
      <c r="BF105" s="214">
        <f t="shared" si="5"/>
        <v>0</v>
      </c>
      <c r="BG105" s="214">
        <f t="shared" si="6"/>
        <v>0</v>
      </c>
      <c r="BH105" s="214">
        <f t="shared" si="7"/>
        <v>0</v>
      </c>
      <c r="BI105" s="214">
        <f t="shared" si="8"/>
        <v>0</v>
      </c>
      <c r="BJ105" s="25" t="s">
        <v>82</v>
      </c>
      <c r="BK105" s="214">
        <f t="shared" si="9"/>
        <v>0</v>
      </c>
      <c r="BL105" s="25" t="s">
        <v>375</v>
      </c>
      <c r="BM105" s="25" t="s">
        <v>644</v>
      </c>
    </row>
    <row r="106" spans="2:65" s="1" customFormat="1" ht="31.5" customHeight="1">
      <c r="B106" s="42"/>
      <c r="C106" s="203" t="s">
        <v>389</v>
      </c>
      <c r="D106" s="203" t="s">
        <v>311</v>
      </c>
      <c r="E106" s="204" t="s">
        <v>5612</v>
      </c>
      <c r="F106" s="205" t="s">
        <v>5613</v>
      </c>
      <c r="G106" s="206" t="s">
        <v>5275</v>
      </c>
      <c r="H106" s="207">
        <v>1</v>
      </c>
      <c r="I106" s="208"/>
      <c r="J106" s="209">
        <f t="shared" si="0"/>
        <v>0</v>
      </c>
      <c r="K106" s="205" t="s">
        <v>21</v>
      </c>
      <c r="L106" s="62"/>
      <c r="M106" s="210" t="s">
        <v>21</v>
      </c>
      <c r="N106" s="211" t="s">
        <v>45</v>
      </c>
      <c r="O106" s="43"/>
      <c r="P106" s="212">
        <f t="shared" si="1"/>
        <v>0</v>
      </c>
      <c r="Q106" s="212">
        <v>0</v>
      </c>
      <c r="R106" s="212">
        <f t="shared" si="2"/>
        <v>0</v>
      </c>
      <c r="S106" s="212">
        <v>0</v>
      </c>
      <c r="T106" s="213">
        <f t="shared" si="3"/>
        <v>0</v>
      </c>
      <c r="AR106" s="25" t="s">
        <v>375</v>
      </c>
      <c r="AT106" s="25" t="s">
        <v>311</v>
      </c>
      <c r="AU106" s="25" t="s">
        <v>84</v>
      </c>
      <c r="AY106" s="25" t="s">
        <v>308</v>
      </c>
      <c r="BE106" s="214">
        <f t="shared" si="4"/>
        <v>0</v>
      </c>
      <c r="BF106" s="214">
        <f t="shared" si="5"/>
        <v>0</v>
      </c>
      <c r="BG106" s="214">
        <f t="shared" si="6"/>
        <v>0</v>
      </c>
      <c r="BH106" s="214">
        <f t="shared" si="7"/>
        <v>0</v>
      </c>
      <c r="BI106" s="214">
        <f t="shared" si="8"/>
        <v>0</v>
      </c>
      <c r="BJ106" s="25" t="s">
        <v>82</v>
      </c>
      <c r="BK106" s="214">
        <f t="shared" si="9"/>
        <v>0</v>
      </c>
      <c r="BL106" s="25" t="s">
        <v>375</v>
      </c>
      <c r="BM106" s="25" t="s">
        <v>653</v>
      </c>
    </row>
    <row r="107" spans="2:65" s="1" customFormat="1" ht="31.5" customHeight="1">
      <c r="B107" s="42"/>
      <c r="C107" s="203" t="s">
        <v>393</v>
      </c>
      <c r="D107" s="203" t="s">
        <v>311</v>
      </c>
      <c r="E107" s="204" t="s">
        <v>5614</v>
      </c>
      <c r="F107" s="205" t="s">
        <v>5611</v>
      </c>
      <c r="G107" s="206" t="s">
        <v>5275</v>
      </c>
      <c r="H107" s="207">
        <v>1</v>
      </c>
      <c r="I107" s="208"/>
      <c r="J107" s="209">
        <f t="shared" si="0"/>
        <v>0</v>
      </c>
      <c r="K107" s="205" t="s">
        <v>21</v>
      </c>
      <c r="L107" s="62"/>
      <c r="M107" s="210" t="s">
        <v>21</v>
      </c>
      <c r="N107" s="211" t="s">
        <v>45</v>
      </c>
      <c r="O107" s="43"/>
      <c r="P107" s="212">
        <f t="shared" si="1"/>
        <v>0</v>
      </c>
      <c r="Q107" s="212">
        <v>0</v>
      </c>
      <c r="R107" s="212">
        <f t="shared" si="2"/>
        <v>0</v>
      </c>
      <c r="S107" s="212">
        <v>0</v>
      </c>
      <c r="T107" s="213">
        <f t="shared" si="3"/>
        <v>0</v>
      </c>
      <c r="AR107" s="25" t="s">
        <v>375</v>
      </c>
      <c r="AT107" s="25" t="s">
        <v>311</v>
      </c>
      <c r="AU107" s="25" t="s">
        <v>84</v>
      </c>
      <c r="AY107" s="25" t="s">
        <v>308</v>
      </c>
      <c r="BE107" s="214">
        <f t="shared" si="4"/>
        <v>0</v>
      </c>
      <c r="BF107" s="214">
        <f t="shared" si="5"/>
        <v>0</v>
      </c>
      <c r="BG107" s="214">
        <f t="shared" si="6"/>
        <v>0</v>
      </c>
      <c r="BH107" s="214">
        <f t="shared" si="7"/>
        <v>0</v>
      </c>
      <c r="BI107" s="214">
        <f t="shared" si="8"/>
        <v>0</v>
      </c>
      <c r="BJ107" s="25" t="s">
        <v>82</v>
      </c>
      <c r="BK107" s="214">
        <f t="shared" si="9"/>
        <v>0</v>
      </c>
      <c r="BL107" s="25" t="s">
        <v>375</v>
      </c>
      <c r="BM107" s="25" t="s">
        <v>661</v>
      </c>
    </row>
    <row r="108" spans="2:65" s="1" customFormat="1" ht="31.5" customHeight="1">
      <c r="B108" s="42"/>
      <c r="C108" s="203" t="s">
        <v>9</v>
      </c>
      <c r="D108" s="203" t="s">
        <v>311</v>
      </c>
      <c r="E108" s="204" t="s">
        <v>5615</v>
      </c>
      <c r="F108" s="205" t="s">
        <v>5616</v>
      </c>
      <c r="G108" s="206" t="s">
        <v>5275</v>
      </c>
      <c r="H108" s="207">
        <v>1</v>
      </c>
      <c r="I108" s="208"/>
      <c r="J108" s="209">
        <f t="shared" si="0"/>
        <v>0</v>
      </c>
      <c r="K108" s="205" t="s">
        <v>21</v>
      </c>
      <c r="L108" s="62"/>
      <c r="M108" s="210" t="s">
        <v>21</v>
      </c>
      <c r="N108" s="211" t="s">
        <v>45</v>
      </c>
      <c r="O108" s="43"/>
      <c r="P108" s="212">
        <f t="shared" si="1"/>
        <v>0</v>
      </c>
      <c r="Q108" s="212">
        <v>0</v>
      </c>
      <c r="R108" s="212">
        <f t="shared" si="2"/>
        <v>0</v>
      </c>
      <c r="S108" s="212">
        <v>0</v>
      </c>
      <c r="T108" s="213">
        <f t="shared" si="3"/>
        <v>0</v>
      </c>
      <c r="AR108" s="25" t="s">
        <v>375</v>
      </c>
      <c r="AT108" s="25" t="s">
        <v>311</v>
      </c>
      <c r="AU108" s="25" t="s">
        <v>84</v>
      </c>
      <c r="AY108" s="25" t="s">
        <v>308</v>
      </c>
      <c r="BE108" s="214">
        <f t="shared" si="4"/>
        <v>0</v>
      </c>
      <c r="BF108" s="214">
        <f t="shared" si="5"/>
        <v>0</v>
      </c>
      <c r="BG108" s="214">
        <f t="shared" si="6"/>
        <v>0</v>
      </c>
      <c r="BH108" s="214">
        <f t="shared" si="7"/>
        <v>0</v>
      </c>
      <c r="BI108" s="214">
        <f t="shared" si="8"/>
        <v>0</v>
      </c>
      <c r="BJ108" s="25" t="s">
        <v>82</v>
      </c>
      <c r="BK108" s="214">
        <f t="shared" si="9"/>
        <v>0</v>
      </c>
      <c r="BL108" s="25" t="s">
        <v>375</v>
      </c>
      <c r="BM108" s="25" t="s">
        <v>669</v>
      </c>
    </row>
    <row r="109" spans="2:65" s="1" customFormat="1" ht="31.5" customHeight="1">
      <c r="B109" s="42"/>
      <c r="C109" s="203" t="s">
        <v>402</v>
      </c>
      <c r="D109" s="203" t="s">
        <v>311</v>
      </c>
      <c r="E109" s="204" t="s">
        <v>5617</v>
      </c>
      <c r="F109" s="205" t="s">
        <v>5618</v>
      </c>
      <c r="G109" s="206" t="s">
        <v>5275</v>
      </c>
      <c r="H109" s="207">
        <v>1</v>
      </c>
      <c r="I109" s="208"/>
      <c r="J109" s="209">
        <f t="shared" si="0"/>
        <v>0</v>
      </c>
      <c r="K109" s="205" t="s">
        <v>21</v>
      </c>
      <c r="L109" s="62"/>
      <c r="M109" s="210" t="s">
        <v>21</v>
      </c>
      <c r="N109" s="211" t="s">
        <v>45</v>
      </c>
      <c r="O109" s="43"/>
      <c r="P109" s="212">
        <f t="shared" si="1"/>
        <v>0</v>
      </c>
      <c r="Q109" s="212">
        <v>0</v>
      </c>
      <c r="R109" s="212">
        <f t="shared" si="2"/>
        <v>0</v>
      </c>
      <c r="S109" s="212">
        <v>0</v>
      </c>
      <c r="T109" s="213">
        <f t="shared" si="3"/>
        <v>0</v>
      </c>
      <c r="AR109" s="25" t="s">
        <v>375</v>
      </c>
      <c r="AT109" s="25" t="s">
        <v>311</v>
      </c>
      <c r="AU109" s="25" t="s">
        <v>84</v>
      </c>
      <c r="AY109" s="25" t="s">
        <v>308</v>
      </c>
      <c r="BE109" s="214">
        <f t="shared" si="4"/>
        <v>0</v>
      </c>
      <c r="BF109" s="214">
        <f t="shared" si="5"/>
        <v>0</v>
      </c>
      <c r="BG109" s="214">
        <f t="shared" si="6"/>
        <v>0</v>
      </c>
      <c r="BH109" s="214">
        <f t="shared" si="7"/>
        <v>0</v>
      </c>
      <c r="BI109" s="214">
        <f t="shared" si="8"/>
        <v>0</v>
      </c>
      <c r="BJ109" s="25" t="s">
        <v>82</v>
      </c>
      <c r="BK109" s="214">
        <f t="shared" si="9"/>
        <v>0</v>
      </c>
      <c r="BL109" s="25" t="s">
        <v>375</v>
      </c>
      <c r="BM109" s="25" t="s">
        <v>677</v>
      </c>
    </row>
    <row r="110" spans="2:65" s="1" customFormat="1" ht="31.5" customHeight="1">
      <c r="B110" s="42"/>
      <c r="C110" s="203" t="s">
        <v>406</v>
      </c>
      <c r="D110" s="203" t="s">
        <v>311</v>
      </c>
      <c r="E110" s="204" t="s">
        <v>5619</v>
      </c>
      <c r="F110" s="205" t="s">
        <v>5620</v>
      </c>
      <c r="G110" s="206" t="s">
        <v>5275</v>
      </c>
      <c r="H110" s="207">
        <v>1</v>
      </c>
      <c r="I110" s="208"/>
      <c r="J110" s="209">
        <f t="shared" si="0"/>
        <v>0</v>
      </c>
      <c r="K110" s="205" t="s">
        <v>21</v>
      </c>
      <c r="L110" s="62"/>
      <c r="M110" s="210" t="s">
        <v>21</v>
      </c>
      <c r="N110" s="211" t="s">
        <v>45</v>
      </c>
      <c r="O110" s="43"/>
      <c r="P110" s="212">
        <f t="shared" si="1"/>
        <v>0</v>
      </c>
      <c r="Q110" s="212">
        <v>0</v>
      </c>
      <c r="R110" s="212">
        <f t="shared" si="2"/>
        <v>0</v>
      </c>
      <c r="S110" s="212">
        <v>0</v>
      </c>
      <c r="T110" s="213">
        <f t="shared" si="3"/>
        <v>0</v>
      </c>
      <c r="AR110" s="25" t="s">
        <v>375</v>
      </c>
      <c r="AT110" s="25" t="s">
        <v>311</v>
      </c>
      <c r="AU110" s="25" t="s">
        <v>84</v>
      </c>
      <c r="AY110" s="25" t="s">
        <v>308</v>
      </c>
      <c r="BE110" s="214">
        <f t="shared" si="4"/>
        <v>0</v>
      </c>
      <c r="BF110" s="214">
        <f t="shared" si="5"/>
        <v>0</v>
      </c>
      <c r="BG110" s="214">
        <f t="shared" si="6"/>
        <v>0</v>
      </c>
      <c r="BH110" s="214">
        <f t="shared" si="7"/>
        <v>0</v>
      </c>
      <c r="BI110" s="214">
        <f t="shared" si="8"/>
        <v>0</v>
      </c>
      <c r="BJ110" s="25" t="s">
        <v>82</v>
      </c>
      <c r="BK110" s="214">
        <f t="shared" si="9"/>
        <v>0</v>
      </c>
      <c r="BL110" s="25" t="s">
        <v>375</v>
      </c>
      <c r="BM110" s="25" t="s">
        <v>685</v>
      </c>
    </row>
    <row r="111" spans="2:65" s="1" customFormat="1" ht="31.5" customHeight="1">
      <c r="B111" s="42"/>
      <c r="C111" s="203" t="s">
        <v>410</v>
      </c>
      <c r="D111" s="203" t="s">
        <v>311</v>
      </c>
      <c r="E111" s="204" t="s">
        <v>5621</v>
      </c>
      <c r="F111" s="205" t="s">
        <v>5622</v>
      </c>
      <c r="G111" s="206" t="s">
        <v>5275</v>
      </c>
      <c r="H111" s="207">
        <v>1</v>
      </c>
      <c r="I111" s="208"/>
      <c r="J111" s="209">
        <f t="shared" si="0"/>
        <v>0</v>
      </c>
      <c r="K111" s="205" t="s">
        <v>21</v>
      </c>
      <c r="L111" s="62"/>
      <c r="M111" s="210" t="s">
        <v>21</v>
      </c>
      <c r="N111" s="211" t="s">
        <v>45</v>
      </c>
      <c r="O111" s="43"/>
      <c r="P111" s="212">
        <f t="shared" si="1"/>
        <v>0</v>
      </c>
      <c r="Q111" s="212">
        <v>0</v>
      </c>
      <c r="R111" s="212">
        <f t="shared" si="2"/>
        <v>0</v>
      </c>
      <c r="S111" s="212">
        <v>0</v>
      </c>
      <c r="T111" s="213">
        <f t="shared" si="3"/>
        <v>0</v>
      </c>
      <c r="AR111" s="25" t="s">
        <v>375</v>
      </c>
      <c r="AT111" s="25" t="s">
        <v>311</v>
      </c>
      <c r="AU111" s="25" t="s">
        <v>84</v>
      </c>
      <c r="AY111" s="25" t="s">
        <v>308</v>
      </c>
      <c r="BE111" s="214">
        <f t="shared" si="4"/>
        <v>0</v>
      </c>
      <c r="BF111" s="214">
        <f t="shared" si="5"/>
        <v>0</v>
      </c>
      <c r="BG111" s="214">
        <f t="shared" si="6"/>
        <v>0</v>
      </c>
      <c r="BH111" s="214">
        <f t="shared" si="7"/>
        <v>0</v>
      </c>
      <c r="BI111" s="214">
        <f t="shared" si="8"/>
        <v>0</v>
      </c>
      <c r="BJ111" s="25" t="s">
        <v>82</v>
      </c>
      <c r="BK111" s="214">
        <f t="shared" si="9"/>
        <v>0</v>
      </c>
      <c r="BL111" s="25" t="s">
        <v>375</v>
      </c>
      <c r="BM111" s="25" t="s">
        <v>693</v>
      </c>
    </row>
    <row r="112" spans="2:65" s="1" customFormat="1" ht="31.5" customHeight="1">
      <c r="B112" s="42"/>
      <c r="C112" s="203" t="s">
        <v>416</v>
      </c>
      <c r="D112" s="203" t="s">
        <v>311</v>
      </c>
      <c r="E112" s="204" t="s">
        <v>5623</v>
      </c>
      <c r="F112" s="205" t="s">
        <v>5624</v>
      </c>
      <c r="G112" s="206" t="s">
        <v>5275</v>
      </c>
      <c r="H112" s="207">
        <v>1</v>
      </c>
      <c r="I112" s="208"/>
      <c r="J112" s="209">
        <f t="shared" si="0"/>
        <v>0</v>
      </c>
      <c r="K112" s="205" t="s">
        <v>21</v>
      </c>
      <c r="L112" s="62"/>
      <c r="M112" s="210" t="s">
        <v>21</v>
      </c>
      <c r="N112" s="211" t="s">
        <v>45</v>
      </c>
      <c r="O112" s="43"/>
      <c r="P112" s="212">
        <f t="shared" si="1"/>
        <v>0</v>
      </c>
      <c r="Q112" s="212">
        <v>0</v>
      </c>
      <c r="R112" s="212">
        <f t="shared" si="2"/>
        <v>0</v>
      </c>
      <c r="S112" s="212">
        <v>0</v>
      </c>
      <c r="T112" s="213">
        <f t="shared" si="3"/>
        <v>0</v>
      </c>
      <c r="AR112" s="25" t="s">
        <v>375</v>
      </c>
      <c r="AT112" s="25" t="s">
        <v>311</v>
      </c>
      <c r="AU112" s="25" t="s">
        <v>84</v>
      </c>
      <c r="AY112" s="25" t="s">
        <v>308</v>
      </c>
      <c r="BE112" s="214">
        <f t="shared" si="4"/>
        <v>0</v>
      </c>
      <c r="BF112" s="214">
        <f t="shared" si="5"/>
        <v>0</v>
      </c>
      <c r="BG112" s="214">
        <f t="shared" si="6"/>
        <v>0</v>
      </c>
      <c r="BH112" s="214">
        <f t="shared" si="7"/>
        <v>0</v>
      </c>
      <c r="BI112" s="214">
        <f t="shared" si="8"/>
        <v>0</v>
      </c>
      <c r="BJ112" s="25" t="s">
        <v>82</v>
      </c>
      <c r="BK112" s="214">
        <f t="shared" si="9"/>
        <v>0</v>
      </c>
      <c r="BL112" s="25" t="s">
        <v>375</v>
      </c>
      <c r="BM112" s="25" t="s">
        <v>702</v>
      </c>
    </row>
    <row r="113" spans="2:65" s="1" customFormat="1" ht="31.5" customHeight="1">
      <c r="B113" s="42"/>
      <c r="C113" s="203" t="s">
        <v>420</v>
      </c>
      <c r="D113" s="203" t="s">
        <v>311</v>
      </c>
      <c r="E113" s="204" t="s">
        <v>5625</v>
      </c>
      <c r="F113" s="205" t="s">
        <v>5626</v>
      </c>
      <c r="G113" s="206" t="s">
        <v>5275</v>
      </c>
      <c r="H113" s="207">
        <v>2</v>
      </c>
      <c r="I113" s="208"/>
      <c r="J113" s="209">
        <f t="shared" si="0"/>
        <v>0</v>
      </c>
      <c r="K113" s="205" t="s">
        <v>21</v>
      </c>
      <c r="L113" s="62"/>
      <c r="M113" s="210" t="s">
        <v>21</v>
      </c>
      <c r="N113" s="211" t="s">
        <v>45</v>
      </c>
      <c r="O113" s="43"/>
      <c r="P113" s="212">
        <f t="shared" si="1"/>
        <v>0</v>
      </c>
      <c r="Q113" s="212">
        <v>0</v>
      </c>
      <c r="R113" s="212">
        <f t="shared" si="2"/>
        <v>0</v>
      </c>
      <c r="S113" s="212">
        <v>0</v>
      </c>
      <c r="T113" s="213">
        <f t="shared" si="3"/>
        <v>0</v>
      </c>
      <c r="AR113" s="25" t="s">
        <v>375</v>
      </c>
      <c r="AT113" s="25" t="s">
        <v>311</v>
      </c>
      <c r="AU113" s="25" t="s">
        <v>84</v>
      </c>
      <c r="AY113" s="25" t="s">
        <v>308</v>
      </c>
      <c r="BE113" s="214">
        <f t="shared" si="4"/>
        <v>0</v>
      </c>
      <c r="BF113" s="214">
        <f t="shared" si="5"/>
        <v>0</v>
      </c>
      <c r="BG113" s="214">
        <f t="shared" si="6"/>
        <v>0</v>
      </c>
      <c r="BH113" s="214">
        <f t="shared" si="7"/>
        <v>0</v>
      </c>
      <c r="BI113" s="214">
        <f t="shared" si="8"/>
        <v>0</v>
      </c>
      <c r="BJ113" s="25" t="s">
        <v>82</v>
      </c>
      <c r="BK113" s="214">
        <f t="shared" si="9"/>
        <v>0</v>
      </c>
      <c r="BL113" s="25" t="s">
        <v>375</v>
      </c>
      <c r="BM113" s="25" t="s">
        <v>710</v>
      </c>
    </row>
    <row r="114" spans="2:65" s="1" customFormat="1" ht="31.5" customHeight="1">
      <c r="B114" s="42"/>
      <c r="C114" s="203" t="s">
        <v>593</v>
      </c>
      <c r="D114" s="203" t="s">
        <v>311</v>
      </c>
      <c r="E114" s="204" t="s">
        <v>5627</v>
      </c>
      <c r="F114" s="205" t="s">
        <v>5628</v>
      </c>
      <c r="G114" s="206" t="s">
        <v>5275</v>
      </c>
      <c r="H114" s="207">
        <v>7</v>
      </c>
      <c r="I114" s="208"/>
      <c r="J114" s="209">
        <f t="shared" si="0"/>
        <v>0</v>
      </c>
      <c r="K114" s="205" t="s">
        <v>21</v>
      </c>
      <c r="L114" s="62"/>
      <c r="M114" s="210" t="s">
        <v>21</v>
      </c>
      <c r="N114" s="211" t="s">
        <v>45</v>
      </c>
      <c r="O114" s="43"/>
      <c r="P114" s="212">
        <f t="shared" si="1"/>
        <v>0</v>
      </c>
      <c r="Q114" s="212">
        <v>0</v>
      </c>
      <c r="R114" s="212">
        <f t="shared" si="2"/>
        <v>0</v>
      </c>
      <c r="S114" s="212">
        <v>0</v>
      </c>
      <c r="T114" s="213">
        <f t="shared" si="3"/>
        <v>0</v>
      </c>
      <c r="AR114" s="25" t="s">
        <v>375</v>
      </c>
      <c r="AT114" s="25" t="s">
        <v>311</v>
      </c>
      <c r="AU114" s="25" t="s">
        <v>84</v>
      </c>
      <c r="AY114" s="25" t="s">
        <v>308</v>
      </c>
      <c r="BE114" s="214">
        <f t="shared" si="4"/>
        <v>0</v>
      </c>
      <c r="BF114" s="214">
        <f t="shared" si="5"/>
        <v>0</v>
      </c>
      <c r="BG114" s="214">
        <f t="shared" si="6"/>
        <v>0</v>
      </c>
      <c r="BH114" s="214">
        <f t="shared" si="7"/>
        <v>0</v>
      </c>
      <c r="BI114" s="214">
        <f t="shared" si="8"/>
        <v>0</v>
      </c>
      <c r="BJ114" s="25" t="s">
        <v>82</v>
      </c>
      <c r="BK114" s="214">
        <f t="shared" si="9"/>
        <v>0</v>
      </c>
      <c r="BL114" s="25" t="s">
        <v>375</v>
      </c>
      <c r="BM114" s="25" t="s">
        <v>721</v>
      </c>
    </row>
    <row r="115" spans="2:65" s="1" customFormat="1" ht="31.5" customHeight="1">
      <c r="B115" s="42"/>
      <c r="C115" s="203" t="s">
        <v>598</v>
      </c>
      <c r="D115" s="203" t="s">
        <v>311</v>
      </c>
      <c r="E115" s="204" t="s">
        <v>5629</v>
      </c>
      <c r="F115" s="205" t="s">
        <v>5630</v>
      </c>
      <c r="G115" s="206" t="s">
        <v>5275</v>
      </c>
      <c r="H115" s="207">
        <v>1</v>
      </c>
      <c r="I115" s="208"/>
      <c r="J115" s="209">
        <f t="shared" si="0"/>
        <v>0</v>
      </c>
      <c r="K115" s="205" t="s">
        <v>21</v>
      </c>
      <c r="L115" s="62"/>
      <c r="M115" s="210" t="s">
        <v>21</v>
      </c>
      <c r="N115" s="211" t="s">
        <v>45</v>
      </c>
      <c r="O115" s="43"/>
      <c r="P115" s="212">
        <f t="shared" si="1"/>
        <v>0</v>
      </c>
      <c r="Q115" s="212">
        <v>0</v>
      </c>
      <c r="R115" s="212">
        <f t="shared" si="2"/>
        <v>0</v>
      </c>
      <c r="S115" s="212">
        <v>0</v>
      </c>
      <c r="T115" s="213">
        <f t="shared" si="3"/>
        <v>0</v>
      </c>
      <c r="AR115" s="25" t="s">
        <v>375</v>
      </c>
      <c r="AT115" s="25" t="s">
        <v>311</v>
      </c>
      <c r="AU115" s="25" t="s">
        <v>84</v>
      </c>
      <c r="AY115" s="25" t="s">
        <v>308</v>
      </c>
      <c r="BE115" s="214">
        <f t="shared" si="4"/>
        <v>0</v>
      </c>
      <c r="BF115" s="214">
        <f t="shared" si="5"/>
        <v>0</v>
      </c>
      <c r="BG115" s="214">
        <f t="shared" si="6"/>
        <v>0</v>
      </c>
      <c r="BH115" s="214">
        <f t="shared" si="7"/>
        <v>0</v>
      </c>
      <c r="BI115" s="214">
        <f t="shared" si="8"/>
        <v>0</v>
      </c>
      <c r="BJ115" s="25" t="s">
        <v>82</v>
      </c>
      <c r="BK115" s="214">
        <f t="shared" si="9"/>
        <v>0</v>
      </c>
      <c r="BL115" s="25" t="s">
        <v>375</v>
      </c>
      <c r="BM115" s="25" t="s">
        <v>730</v>
      </c>
    </row>
    <row r="116" spans="2:65" s="1" customFormat="1" ht="31.5" customHeight="1">
      <c r="B116" s="42"/>
      <c r="C116" s="203" t="s">
        <v>603</v>
      </c>
      <c r="D116" s="203" t="s">
        <v>311</v>
      </c>
      <c r="E116" s="204" t="s">
        <v>5631</v>
      </c>
      <c r="F116" s="205" t="s">
        <v>5632</v>
      </c>
      <c r="G116" s="206" t="s">
        <v>5275</v>
      </c>
      <c r="H116" s="207">
        <v>1</v>
      </c>
      <c r="I116" s="208"/>
      <c r="J116" s="209">
        <f t="shared" si="0"/>
        <v>0</v>
      </c>
      <c r="K116" s="205" t="s">
        <v>21</v>
      </c>
      <c r="L116" s="62"/>
      <c r="M116" s="210" t="s">
        <v>21</v>
      </c>
      <c r="N116" s="211" t="s">
        <v>45</v>
      </c>
      <c r="O116" s="43"/>
      <c r="P116" s="212">
        <f t="shared" si="1"/>
        <v>0</v>
      </c>
      <c r="Q116" s="212">
        <v>0</v>
      </c>
      <c r="R116" s="212">
        <f t="shared" si="2"/>
        <v>0</v>
      </c>
      <c r="S116" s="212">
        <v>0</v>
      </c>
      <c r="T116" s="213">
        <f t="shared" si="3"/>
        <v>0</v>
      </c>
      <c r="AR116" s="25" t="s">
        <v>375</v>
      </c>
      <c r="AT116" s="25" t="s">
        <v>311</v>
      </c>
      <c r="AU116" s="25" t="s">
        <v>84</v>
      </c>
      <c r="AY116" s="25" t="s">
        <v>308</v>
      </c>
      <c r="BE116" s="214">
        <f t="shared" si="4"/>
        <v>0</v>
      </c>
      <c r="BF116" s="214">
        <f t="shared" si="5"/>
        <v>0</v>
      </c>
      <c r="BG116" s="214">
        <f t="shared" si="6"/>
        <v>0</v>
      </c>
      <c r="BH116" s="214">
        <f t="shared" si="7"/>
        <v>0</v>
      </c>
      <c r="BI116" s="214">
        <f t="shared" si="8"/>
        <v>0</v>
      </c>
      <c r="BJ116" s="25" t="s">
        <v>82</v>
      </c>
      <c r="BK116" s="214">
        <f t="shared" si="9"/>
        <v>0</v>
      </c>
      <c r="BL116" s="25" t="s">
        <v>375</v>
      </c>
      <c r="BM116" s="25" t="s">
        <v>740</v>
      </c>
    </row>
    <row r="117" spans="2:65" s="1" customFormat="1" ht="31.5" customHeight="1">
      <c r="B117" s="42"/>
      <c r="C117" s="203" t="s">
        <v>608</v>
      </c>
      <c r="D117" s="203" t="s">
        <v>311</v>
      </c>
      <c r="E117" s="204" t="s">
        <v>5633</v>
      </c>
      <c r="F117" s="205" t="s">
        <v>5634</v>
      </c>
      <c r="G117" s="206" t="s">
        <v>5275</v>
      </c>
      <c r="H117" s="207">
        <v>1</v>
      </c>
      <c r="I117" s="208"/>
      <c r="J117" s="209">
        <f t="shared" si="0"/>
        <v>0</v>
      </c>
      <c r="K117" s="205" t="s">
        <v>21</v>
      </c>
      <c r="L117" s="62"/>
      <c r="M117" s="210" t="s">
        <v>21</v>
      </c>
      <c r="N117" s="211" t="s">
        <v>45</v>
      </c>
      <c r="O117" s="43"/>
      <c r="P117" s="212">
        <f t="shared" si="1"/>
        <v>0</v>
      </c>
      <c r="Q117" s="212">
        <v>0</v>
      </c>
      <c r="R117" s="212">
        <f t="shared" si="2"/>
        <v>0</v>
      </c>
      <c r="S117" s="212">
        <v>0</v>
      </c>
      <c r="T117" s="213">
        <f t="shared" si="3"/>
        <v>0</v>
      </c>
      <c r="AR117" s="25" t="s">
        <v>375</v>
      </c>
      <c r="AT117" s="25" t="s">
        <v>311</v>
      </c>
      <c r="AU117" s="25" t="s">
        <v>84</v>
      </c>
      <c r="AY117" s="25" t="s">
        <v>308</v>
      </c>
      <c r="BE117" s="214">
        <f t="shared" si="4"/>
        <v>0</v>
      </c>
      <c r="BF117" s="214">
        <f t="shared" si="5"/>
        <v>0</v>
      </c>
      <c r="BG117" s="214">
        <f t="shared" si="6"/>
        <v>0</v>
      </c>
      <c r="BH117" s="214">
        <f t="shared" si="7"/>
        <v>0</v>
      </c>
      <c r="BI117" s="214">
        <f t="shared" si="8"/>
        <v>0</v>
      </c>
      <c r="BJ117" s="25" t="s">
        <v>82</v>
      </c>
      <c r="BK117" s="214">
        <f t="shared" si="9"/>
        <v>0</v>
      </c>
      <c r="BL117" s="25" t="s">
        <v>375</v>
      </c>
      <c r="BM117" s="25" t="s">
        <v>750</v>
      </c>
    </row>
    <row r="118" spans="2:65" s="1" customFormat="1" ht="31.5" customHeight="1">
      <c r="B118" s="42"/>
      <c r="C118" s="203" t="s">
        <v>613</v>
      </c>
      <c r="D118" s="203" t="s">
        <v>311</v>
      </c>
      <c r="E118" s="204" t="s">
        <v>5635</v>
      </c>
      <c r="F118" s="205" t="s">
        <v>5636</v>
      </c>
      <c r="G118" s="206" t="s">
        <v>5275</v>
      </c>
      <c r="H118" s="207">
        <v>2</v>
      </c>
      <c r="I118" s="208"/>
      <c r="J118" s="209">
        <f t="shared" si="0"/>
        <v>0</v>
      </c>
      <c r="K118" s="205" t="s">
        <v>21</v>
      </c>
      <c r="L118" s="62"/>
      <c r="M118" s="210" t="s">
        <v>21</v>
      </c>
      <c r="N118" s="211" t="s">
        <v>45</v>
      </c>
      <c r="O118" s="43"/>
      <c r="P118" s="212">
        <f t="shared" si="1"/>
        <v>0</v>
      </c>
      <c r="Q118" s="212">
        <v>0</v>
      </c>
      <c r="R118" s="212">
        <f t="shared" si="2"/>
        <v>0</v>
      </c>
      <c r="S118" s="212">
        <v>0</v>
      </c>
      <c r="T118" s="213">
        <f t="shared" si="3"/>
        <v>0</v>
      </c>
      <c r="AR118" s="25" t="s">
        <v>375</v>
      </c>
      <c r="AT118" s="25" t="s">
        <v>311</v>
      </c>
      <c r="AU118" s="25" t="s">
        <v>84</v>
      </c>
      <c r="AY118" s="25" t="s">
        <v>308</v>
      </c>
      <c r="BE118" s="214">
        <f t="shared" si="4"/>
        <v>0</v>
      </c>
      <c r="BF118" s="214">
        <f t="shared" si="5"/>
        <v>0</v>
      </c>
      <c r="BG118" s="214">
        <f t="shared" si="6"/>
        <v>0</v>
      </c>
      <c r="BH118" s="214">
        <f t="shared" si="7"/>
        <v>0</v>
      </c>
      <c r="BI118" s="214">
        <f t="shared" si="8"/>
        <v>0</v>
      </c>
      <c r="BJ118" s="25" t="s">
        <v>82</v>
      </c>
      <c r="BK118" s="214">
        <f t="shared" si="9"/>
        <v>0</v>
      </c>
      <c r="BL118" s="25" t="s">
        <v>375</v>
      </c>
      <c r="BM118" s="25" t="s">
        <v>1248</v>
      </c>
    </row>
    <row r="119" spans="2:65" s="1" customFormat="1" ht="31.5" customHeight="1">
      <c r="B119" s="42"/>
      <c r="C119" s="203" t="s">
        <v>619</v>
      </c>
      <c r="D119" s="203" t="s">
        <v>311</v>
      </c>
      <c r="E119" s="204" t="s">
        <v>5637</v>
      </c>
      <c r="F119" s="205" t="s">
        <v>5638</v>
      </c>
      <c r="G119" s="206" t="s">
        <v>5275</v>
      </c>
      <c r="H119" s="207">
        <v>1</v>
      </c>
      <c r="I119" s="208"/>
      <c r="J119" s="209">
        <f t="shared" si="0"/>
        <v>0</v>
      </c>
      <c r="K119" s="205" t="s">
        <v>21</v>
      </c>
      <c r="L119" s="62"/>
      <c r="M119" s="210" t="s">
        <v>21</v>
      </c>
      <c r="N119" s="211" t="s">
        <v>45</v>
      </c>
      <c r="O119" s="43"/>
      <c r="P119" s="212">
        <f t="shared" si="1"/>
        <v>0</v>
      </c>
      <c r="Q119" s="212">
        <v>0</v>
      </c>
      <c r="R119" s="212">
        <f t="shared" si="2"/>
        <v>0</v>
      </c>
      <c r="S119" s="212">
        <v>0</v>
      </c>
      <c r="T119" s="213">
        <f t="shared" si="3"/>
        <v>0</v>
      </c>
      <c r="AR119" s="25" t="s">
        <v>375</v>
      </c>
      <c r="AT119" s="25" t="s">
        <v>311</v>
      </c>
      <c r="AU119" s="25" t="s">
        <v>84</v>
      </c>
      <c r="AY119" s="25" t="s">
        <v>308</v>
      </c>
      <c r="BE119" s="214">
        <f t="shared" si="4"/>
        <v>0</v>
      </c>
      <c r="BF119" s="214">
        <f t="shared" si="5"/>
        <v>0</v>
      </c>
      <c r="BG119" s="214">
        <f t="shared" si="6"/>
        <v>0</v>
      </c>
      <c r="BH119" s="214">
        <f t="shared" si="7"/>
        <v>0</v>
      </c>
      <c r="BI119" s="214">
        <f t="shared" si="8"/>
        <v>0</v>
      </c>
      <c r="BJ119" s="25" t="s">
        <v>82</v>
      </c>
      <c r="BK119" s="214">
        <f t="shared" si="9"/>
        <v>0</v>
      </c>
      <c r="BL119" s="25" t="s">
        <v>375</v>
      </c>
      <c r="BM119" s="25" t="s">
        <v>570</v>
      </c>
    </row>
    <row r="120" spans="2:65" s="1" customFormat="1" ht="31.5" customHeight="1">
      <c r="B120" s="42"/>
      <c r="C120" s="203" t="s">
        <v>624</v>
      </c>
      <c r="D120" s="203" t="s">
        <v>311</v>
      </c>
      <c r="E120" s="204" t="s">
        <v>5639</v>
      </c>
      <c r="F120" s="205" t="s">
        <v>5640</v>
      </c>
      <c r="G120" s="206" t="s">
        <v>5275</v>
      </c>
      <c r="H120" s="207">
        <v>1</v>
      </c>
      <c r="I120" s="208"/>
      <c r="J120" s="209">
        <f t="shared" ref="J120:J151" si="10">ROUND(I120*H120,2)</f>
        <v>0</v>
      </c>
      <c r="K120" s="205" t="s">
        <v>21</v>
      </c>
      <c r="L120" s="62"/>
      <c r="M120" s="210" t="s">
        <v>21</v>
      </c>
      <c r="N120" s="211" t="s">
        <v>45</v>
      </c>
      <c r="O120" s="43"/>
      <c r="P120" s="212">
        <f t="shared" ref="P120:P151" si="11">O120*H120</f>
        <v>0</v>
      </c>
      <c r="Q120" s="212">
        <v>0</v>
      </c>
      <c r="R120" s="212">
        <f t="shared" ref="R120:R151" si="12">Q120*H120</f>
        <v>0</v>
      </c>
      <c r="S120" s="212">
        <v>0</v>
      </c>
      <c r="T120" s="213">
        <f t="shared" ref="T120:T151" si="13">S120*H120</f>
        <v>0</v>
      </c>
      <c r="AR120" s="25" t="s">
        <v>375</v>
      </c>
      <c r="AT120" s="25" t="s">
        <v>311</v>
      </c>
      <c r="AU120" s="25" t="s">
        <v>84</v>
      </c>
      <c r="AY120" s="25" t="s">
        <v>308</v>
      </c>
      <c r="BE120" s="214">
        <f t="shared" ref="BE120:BE151" si="14">IF(N120="základní",J120,0)</f>
        <v>0</v>
      </c>
      <c r="BF120" s="214">
        <f t="shared" ref="BF120:BF151" si="15">IF(N120="snížená",J120,0)</f>
        <v>0</v>
      </c>
      <c r="BG120" s="214">
        <f t="shared" ref="BG120:BG151" si="16">IF(N120="zákl. přenesená",J120,0)</f>
        <v>0</v>
      </c>
      <c r="BH120" s="214">
        <f t="shared" ref="BH120:BH151" si="17">IF(N120="sníž. přenesená",J120,0)</f>
        <v>0</v>
      </c>
      <c r="BI120" s="214">
        <f t="shared" ref="BI120:BI151" si="18">IF(N120="nulová",J120,0)</f>
        <v>0</v>
      </c>
      <c r="BJ120" s="25" t="s">
        <v>82</v>
      </c>
      <c r="BK120" s="214">
        <f t="shared" ref="BK120:BK151" si="19">ROUND(I120*H120,2)</f>
        <v>0</v>
      </c>
      <c r="BL120" s="25" t="s">
        <v>375</v>
      </c>
      <c r="BM120" s="25" t="s">
        <v>2042</v>
      </c>
    </row>
    <row r="121" spans="2:65" s="1" customFormat="1" ht="31.5" customHeight="1">
      <c r="B121" s="42"/>
      <c r="C121" s="203" t="s">
        <v>632</v>
      </c>
      <c r="D121" s="203" t="s">
        <v>311</v>
      </c>
      <c r="E121" s="204" t="s">
        <v>5641</v>
      </c>
      <c r="F121" s="205" t="s">
        <v>5642</v>
      </c>
      <c r="G121" s="206" t="s">
        <v>5275</v>
      </c>
      <c r="H121" s="207">
        <v>1</v>
      </c>
      <c r="I121" s="208"/>
      <c r="J121" s="209">
        <f t="shared" si="10"/>
        <v>0</v>
      </c>
      <c r="K121" s="205" t="s">
        <v>21</v>
      </c>
      <c r="L121" s="62"/>
      <c r="M121" s="210" t="s">
        <v>21</v>
      </c>
      <c r="N121" s="211" t="s">
        <v>45</v>
      </c>
      <c r="O121" s="43"/>
      <c r="P121" s="212">
        <f t="shared" si="11"/>
        <v>0</v>
      </c>
      <c r="Q121" s="212">
        <v>0</v>
      </c>
      <c r="R121" s="212">
        <f t="shared" si="12"/>
        <v>0</v>
      </c>
      <c r="S121" s="212">
        <v>0</v>
      </c>
      <c r="T121" s="213">
        <f t="shared" si="13"/>
        <v>0</v>
      </c>
      <c r="AR121" s="25" t="s">
        <v>375</v>
      </c>
      <c r="AT121" s="25" t="s">
        <v>311</v>
      </c>
      <c r="AU121" s="25" t="s">
        <v>84</v>
      </c>
      <c r="AY121" s="25" t="s">
        <v>308</v>
      </c>
      <c r="BE121" s="214">
        <f t="shared" si="14"/>
        <v>0</v>
      </c>
      <c r="BF121" s="214">
        <f t="shared" si="15"/>
        <v>0</v>
      </c>
      <c r="BG121" s="214">
        <f t="shared" si="16"/>
        <v>0</v>
      </c>
      <c r="BH121" s="214">
        <f t="shared" si="17"/>
        <v>0</v>
      </c>
      <c r="BI121" s="214">
        <f t="shared" si="18"/>
        <v>0</v>
      </c>
      <c r="BJ121" s="25" t="s">
        <v>82</v>
      </c>
      <c r="BK121" s="214">
        <f t="shared" si="19"/>
        <v>0</v>
      </c>
      <c r="BL121" s="25" t="s">
        <v>375</v>
      </c>
      <c r="BM121" s="25" t="s">
        <v>2048</v>
      </c>
    </row>
    <row r="122" spans="2:65" s="1" customFormat="1" ht="31.5" customHeight="1">
      <c r="B122" s="42"/>
      <c r="C122" s="203" t="s">
        <v>638</v>
      </c>
      <c r="D122" s="203" t="s">
        <v>311</v>
      </c>
      <c r="E122" s="204" t="s">
        <v>5643</v>
      </c>
      <c r="F122" s="205" t="s">
        <v>5644</v>
      </c>
      <c r="G122" s="206" t="s">
        <v>5275</v>
      </c>
      <c r="H122" s="207">
        <v>1</v>
      </c>
      <c r="I122" s="208"/>
      <c r="J122" s="209">
        <f t="shared" si="10"/>
        <v>0</v>
      </c>
      <c r="K122" s="205" t="s">
        <v>21</v>
      </c>
      <c r="L122" s="62"/>
      <c r="M122" s="210" t="s">
        <v>21</v>
      </c>
      <c r="N122" s="211" t="s">
        <v>45</v>
      </c>
      <c r="O122" s="43"/>
      <c r="P122" s="212">
        <f t="shared" si="11"/>
        <v>0</v>
      </c>
      <c r="Q122" s="212">
        <v>0</v>
      </c>
      <c r="R122" s="212">
        <f t="shared" si="12"/>
        <v>0</v>
      </c>
      <c r="S122" s="212">
        <v>0</v>
      </c>
      <c r="T122" s="213">
        <f t="shared" si="13"/>
        <v>0</v>
      </c>
      <c r="AR122" s="25" t="s">
        <v>375</v>
      </c>
      <c r="AT122" s="25" t="s">
        <v>311</v>
      </c>
      <c r="AU122" s="25" t="s">
        <v>84</v>
      </c>
      <c r="AY122" s="25" t="s">
        <v>308</v>
      </c>
      <c r="BE122" s="214">
        <f t="shared" si="14"/>
        <v>0</v>
      </c>
      <c r="BF122" s="214">
        <f t="shared" si="15"/>
        <v>0</v>
      </c>
      <c r="BG122" s="214">
        <f t="shared" si="16"/>
        <v>0</v>
      </c>
      <c r="BH122" s="214">
        <f t="shared" si="17"/>
        <v>0</v>
      </c>
      <c r="BI122" s="214">
        <f t="shared" si="18"/>
        <v>0</v>
      </c>
      <c r="BJ122" s="25" t="s">
        <v>82</v>
      </c>
      <c r="BK122" s="214">
        <f t="shared" si="19"/>
        <v>0</v>
      </c>
      <c r="BL122" s="25" t="s">
        <v>375</v>
      </c>
      <c r="BM122" s="25" t="s">
        <v>2055</v>
      </c>
    </row>
    <row r="123" spans="2:65" s="1" customFormat="1" ht="31.5" customHeight="1">
      <c r="B123" s="42"/>
      <c r="C123" s="203" t="s">
        <v>644</v>
      </c>
      <c r="D123" s="203" t="s">
        <v>311</v>
      </c>
      <c r="E123" s="204" t="s">
        <v>5645</v>
      </c>
      <c r="F123" s="205" t="s">
        <v>5646</v>
      </c>
      <c r="G123" s="206" t="s">
        <v>5275</v>
      </c>
      <c r="H123" s="207">
        <v>1</v>
      </c>
      <c r="I123" s="208"/>
      <c r="J123" s="209">
        <f t="shared" si="10"/>
        <v>0</v>
      </c>
      <c r="K123" s="205" t="s">
        <v>21</v>
      </c>
      <c r="L123" s="62"/>
      <c r="M123" s="210" t="s">
        <v>21</v>
      </c>
      <c r="N123" s="211" t="s">
        <v>45</v>
      </c>
      <c r="O123" s="43"/>
      <c r="P123" s="212">
        <f t="shared" si="11"/>
        <v>0</v>
      </c>
      <c r="Q123" s="212">
        <v>0</v>
      </c>
      <c r="R123" s="212">
        <f t="shared" si="12"/>
        <v>0</v>
      </c>
      <c r="S123" s="212">
        <v>0</v>
      </c>
      <c r="T123" s="213">
        <f t="shared" si="13"/>
        <v>0</v>
      </c>
      <c r="AR123" s="25" t="s">
        <v>375</v>
      </c>
      <c r="AT123" s="25" t="s">
        <v>311</v>
      </c>
      <c r="AU123" s="25" t="s">
        <v>84</v>
      </c>
      <c r="AY123" s="25" t="s">
        <v>308</v>
      </c>
      <c r="BE123" s="214">
        <f t="shared" si="14"/>
        <v>0</v>
      </c>
      <c r="BF123" s="214">
        <f t="shared" si="15"/>
        <v>0</v>
      </c>
      <c r="BG123" s="214">
        <f t="shared" si="16"/>
        <v>0</v>
      </c>
      <c r="BH123" s="214">
        <f t="shared" si="17"/>
        <v>0</v>
      </c>
      <c r="BI123" s="214">
        <f t="shared" si="18"/>
        <v>0</v>
      </c>
      <c r="BJ123" s="25" t="s">
        <v>82</v>
      </c>
      <c r="BK123" s="214">
        <f t="shared" si="19"/>
        <v>0</v>
      </c>
      <c r="BL123" s="25" t="s">
        <v>375</v>
      </c>
      <c r="BM123" s="25" t="s">
        <v>2061</v>
      </c>
    </row>
    <row r="124" spans="2:65" s="1" customFormat="1" ht="31.5" customHeight="1">
      <c r="B124" s="42"/>
      <c r="C124" s="203" t="s">
        <v>649</v>
      </c>
      <c r="D124" s="203" t="s">
        <v>311</v>
      </c>
      <c r="E124" s="204" t="s">
        <v>5647</v>
      </c>
      <c r="F124" s="205" t="s">
        <v>5648</v>
      </c>
      <c r="G124" s="206" t="s">
        <v>5275</v>
      </c>
      <c r="H124" s="207">
        <v>1</v>
      </c>
      <c r="I124" s="208"/>
      <c r="J124" s="209">
        <f t="shared" si="10"/>
        <v>0</v>
      </c>
      <c r="K124" s="205" t="s">
        <v>21</v>
      </c>
      <c r="L124" s="62"/>
      <c r="M124" s="210" t="s">
        <v>21</v>
      </c>
      <c r="N124" s="211" t="s">
        <v>45</v>
      </c>
      <c r="O124" s="43"/>
      <c r="P124" s="212">
        <f t="shared" si="11"/>
        <v>0</v>
      </c>
      <c r="Q124" s="212">
        <v>0</v>
      </c>
      <c r="R124" s="212">
        <f t="shared" si="12"/>
        <v>0</v>
      </c>
      <c r="S124" s="212">
        <v>0</v>
      </c>
      <c r="T124" s="213">
        <f t="shared" si="13"/>
        <v>0</v>
      </c>
      <c r="AR124" s="25" t="s">
        <v>375</v>
      </c>
      <c r="AT124" s="25" t="s">
        <v>311</v>
      </c>
      <c r="AU124" s="25" t="s">
        <v>84</v>
      </c>
      <c r="AY124" s="25" t="s">
        <v>308</v>
      </c>
      <c r="BE124" s="214">
        <f t="shared" si="14"/>
        <v>0</v>
      </c>
      <c r="BF124" s="214">
        <f t="shared" si="15"/>
        <v>0</v>
      </c>
      <c r="BG124" s="214">
        <f t="shared" si="16"/>
        <v>0</v>
      </c>
      <c r="BH124" s="214">
        <f t="shared" si="17"/>
        <v>0</v>
      </c>
      <c r="BI124" s="214">
        <f t="shared" si="18"/>
        <v>0</v>
      </c>
      <c r="BJ124" s="25" t="s">
        <v>82</v>
      </c>
      <c r="BK124" s="214">
        <f t="shared" si="19"/>
        <v>0</v>
      </c>
      <c r="BL124" s="25" t="s">
        <v>375</v>
      </c>
      <c r="BM124" s="25" t="s">
        <v>2067</v>
      </c>
    </row>
    <row r="125" spans="2:65" s="1" customFormat="1" ht="31.5" customHeight="1">
      <c r="B125" s="42"/>
      <c r="C125" s="203" t="s">
        <v>653</v>
      </c>
      <c r="D125" s="203" t="s">
        <v>311</v>
      </c>
      <c r="E125" s="204" t="s">
        <v>5649</v>
      </c>
      <c r="F125" s="205" t="s">
        <v>5650</v>
      </c>
      <c r="G125" s="206" t="s">
        <v>5275</v>
      </c>
      <c r="H125" s="207">
        <v>1</v>
      </c>
      <c r="I125" s="208"/>
      <c r="J125" s="209">
        <f t="shared" si="10"/>
        <v>0</v>
      </c>
      <c r="K125" s="205" t="s">
        <v>21</v>
      </c>
      <c r="L125" s="62"/>
      <c r="M125" s="210" t="s">
        <v>21</v>
      </c>
      <c r="N125" s="211" t="s">
        <v>45</v>
      </c>
      <c r="O125" s="43"/>
      <c r="P125" s="212">
        <f t="shared" si="11"/>
        <v>0</v>
      </c>
      <c r="Q125" s="212">
        <v>0</v>
      </c>
      <c r="R125" s="212">
        <f t="shared" si="12"/>
        <v>0</v>
      </c>
      <c r="S125" s="212">
        <v>0</v>
      </c>
      <c r="T125" s="213">
        <f t="shared" si="13"/>
        <v>0</v>
      </c>
      <c r="AR125" s="25" t="s">
        <v>375</v>
      </c>
      <c r="AT125" s="25" t="s">
        <v>311</v>
      </c>
      <c r="AU125" s="25" t="s">
        <v>84</v>
      </c>
      <c r="AY125" s="25" t="s">
        <v>308</v>
      </c>
      <c r="BE125" s="214">
        <f t="shared" si="14"/>
        <v>0</v>
      </c>
      <c r="BF125" s="214">
        <f t="shared" si="15"/>
        <v>0</v>
      </c>
      <c r="BG125" s="214">
        <f t="shared" si="16"/>
        <v>0</v>
      </c>
      <c r="BH125" s="214">
        <f t="shared" si="17"/>
        <v>0</v>
      </c>
      <c r="BI125" s="214">
        <f t="shared" si="18"/>
        <v>0</v>
      </c>
      <c r="BJ125" s="25" t="s">
        <v>82</v>
      </c>
      <c r="BK125" s="214">
        <f t="shared" si="19"/>
        <v>0</v>
      </c>
      <c r="BL125" s="25" t="s">
        <v>375</v>
      </c>
      <c r="BM125" s="25" t="s">
        <v>2075</v>
      </c>
    </row>
    <row r="126" spans="2:65" s="1" customFormat="1" ht="31.5" customHeight="1">
      <c r="B126" s="42"/>
      <c r="C126" s="203" t="s">
        <v>657</v>
      </c>
      <c r="D126" s="203" t="s">
        <v>311</v>
      </c>
      <c r="E126" s="204" t="s">
        <v>5651</v>
      </c>
      <c r="F126" s="205" t="s">
        <v>5652</v>
      </c>
      <c r="G126" s="206" t="s">
        <v>5275</v>
      </c>
      <c r="H126" s="207">
        <v>1</v>
      </c>
      <c r="I126" s="208"/>
      <c r="J126" s="209">
        <f t="shared" si="10"/>
        <v>0</v>
      </c>
      <c r="K126" s="205" t="s">
        <v>21</v>
      </c>
      <c r="L126" s="62"/>
      <c r="M126" s="210" t="s">
        <v>21</v>
      </c>
      <c r="N126" s="211" t="s">
        <v>45</v>
      </c>
      <c r="O126" s="43"/>
      <c r="P126" s="212">
        <f t="shared" si="11"/>
        <v>0</v>
      </c>
      <c r="Q126" s="212">
        <v>0</v>
      </c>
      <c r="R126" s="212">
        <f t="shared" si="12"/>
        <v>0</v>
      </c>
      <c r="S126" s="212">
        <v>0</v>
      </c>
      <c r="T126" s="213">
        <f t="shared" si="13"/>
        <v>0</v>
      </c>
      <c r="AR126" s="25" t="s">
        <v>375</v>
      </c>
      <c r="AT126" s="25" t="s">
        <v>311</v>
      </c>
      <c r="AU126" s="25" t="s">
        <v>84</v>
      </c>
      <c r="AY126" s="25" t="s">
        <v>308</v>
      </c>
      <c r="BE126" s="214">
        <f t="shared" si="14"/>
        <v>0</v>
      </c>
      <c r="BF126" s="214">
        <f t="shared" si="15"/>
        <v>0</v>
      </c>
      <c r="BG126" s="214">
        <f t="shared" si="16"/>
        <v>0</v>
      </c>
      <c r="BH126" s="214">
        <f t="shared" si="17"/>
        <v>0</v>
      </c>
      <c r="BI126" s="214">
        <f t="shared" si="18"/>
        <v>0</v>
      </c>
      <c r="BJ126" s="25" t="s">
        <v>82</v>
      </c>
      <c r="BK126" s="214">
        <f t="shared" si="19"/>
        <v>0</v>
      </c>
      <c r="BL126" s="25" t="s">
        <v>375</v>
      </c>
      <c r="BM126" s="25" t="s">
        <v>2084</v>
      </c>
    </row>
    <row r="127" spans="2:65" s="1" customFormat="1" ht="31.5" customHeight="1">
      <c r="B127" s="42"/>
      <c r="C127" s="203" t="s">
        <v>661</v>
      </c>
      <c r="D127" s="203" t="s">
        <v>311</v>
      </c>
      <c r="E127" s="204" t="s">
        <v>5653</v>
      </c>
      <c r="F127" s="205" t="s">
        <v>5654</v>
      </c>
      <c r="G127" s="206" t="s">
        <v>5275</v>
      </c>
      <c r="H127" s="207">
        <v>1</v>
      </c>
      <c r="I127" s="208"/>
      <c r="J127" s="209">
        <f t="shared" si="10"/>
        <v>0</v>
      </c>
      <c r="K127" s="205" t="s">
        <v>21</v>
      </c>
      <c r="L127" s="62"/>
      <c r="M127" s="210" t="s">
        <v>21</v>
      </c>
      <c r="N127" s="211" t="s">
        <v>45</v>
      </c>
      <c r="O127" s="43"/>
      <c r="P127" s="212">
        <f t="shared" si="11"/>
        <v>0</v>
      </c>
      <c r="Q127" s="212">
        <v>0</v>
      </c>
      <c r="R127" s="212">
        <f t="shared" si="12"/>
        <v>0</v>
      </c>
      <c r="S127" s="212">
        <v>0</v>
      </c>
      <c r="T127" s="213">
        <f t="shared" si="13"/>
        <v>0</v>
      </c>
      <c r="AR127" s="25" t="s">
        <v>375</v>
      </c>
      <c r="AT127" s="25" t="s">
        <v>311</v>
      </c>
      <c r="AU127" s="25" t="s">
        <v>84</v>
      </c>
      <c r="AY127" s="25" t="s">
        <v>308</v>
      </c>
      <c r="BE127" s="214">
        <f t="shared" si="14"/>
        <v>0</v>
      </c>
      <c r="BF127" s="214">
        <f t="shared" si="15"/>
        <v>0</v>
      </c>
      <c r="BG127" s="214">
        <f t="shared" si="16"/>
        <v>0</v>
      </c>
      <c r="BH127" s="214">
        <f t="shared" si="17"/>
        <v>0</v>
      </c>
      <c r="BI127" s="214">
        <f t="shared" si="18"/>
        <v>0</v>
      </c>
      <c r="BJ127" s="25" t="s">
        <v>82</v>
      </c>
      <c r="BK127" s="214">
        <f t="shared" si="19"/>
        <v>0</v>
      </c>
      <c r="BL127" s="25" t="s">
        <v>375</v>
      </c>
      <c r="BM127" s="25" t="s">
        <v>2091</v>
      </c>
    </row>
    <row r="128" spans="2:65" s="1" customFormat="1" ht="31.5" customHeight="1">
      <c r="B128" s="42"/>
      <c r="C128" s="203" t="s">
        <v>665</v>
      </c>
      <c r="D128" s="203" t="s">
        <v>311</v>
      </c>
      <c r="E128" s="204" t="s">
        <v>5655</v>
      </c>
      <c r="F128" s="205" t="s">
        <v>5656</v>
      </c>
      <c r="G128" s="206" t="s">
        <v>5275</v>
      </c>
      <c r="H128" s="207">
        <v>1</v>
      </c>
      <c r="I128" s="208"/>
      <c r="J128" s="209">
        <f t="shared" si="10"/>
        <v>0</v>
      </c>
      <c r="K128" s="205" t="s">
        <v>21</v>
      </c>
      <c r="L128" s="62"/>
      <c r="M128" s="210" t="s">
        <v>21</v>
      </c>
      <c r="N128" s="211" t="s">
        <v>45</v>
      </c>
      <c r="O128" s="43"/>
      <c r="P128" s="212">
        <f t="shared" si="11"/>
        <v>0</v>
      </c>
      <c r="Q128" s="212">
        <v>0</v>
      </c>
      <c r="R128" s="212">
        <f t="shared" si="12"/>
        <v>0</v>
      </c>
      <c r="S128" s="212">
        <v>0</v>
      </c>
      <c r="T128" s="213">
        <f t="shared" si="13"/>
        <v>0</v>
      </c>
      <c r="AR128" s="25" t="s">
        <v>375</v>
      </c>
      <c r="AT128" s="25" t="s">
        <v>311</v>
      </c>
      <c r="AU128" s="25" t="s">
        <v>84</v>
      </c>
      <c r="AY128" s="25" t="s">
        <v>308</v>
      </c>
      <c r="BE128" s="214">
        <f t="shared" si="14"/>
        <v>0</v>
      </c>
      <c r="BF128" s="214">
        <f t="shared" si="15"/>
        <v>0</v>
      </c>
      <c r="BG128" s="214">
        <f t="shared" si="16"/>
        <v>0</v>
      </c>
      <c r="BH128" s="214">
        <f t="shared" si="17"/>
        <v>0</v>
      </c>
      <c r="BI128" s="214">
        <f t="shared" si="18"/>
        <v>0</v>
      </c>
      <c r="BJ128" s="25" t="s">
        <v>82</v>
      </c>
      <c r="BK128" s="214">
        <f t="shared" si="19"/>
        <v>0</v>
      </c>
      <c r="BL128" s="25" t="s">
        <v>375</v>
      </c>
      <c r="BM128" s="25" t="s">
        <v>2098</v>
      </c>
    </row>
    <row r="129" spans="2:65" s="1" customFormat="1" ht="31.5" customHeight="1">
      <c r="B129" s="42"/>
      <c r="C129" s="203" t="s">
        <v>669</v>
      </c>
      <c r="D129" s="203" t="s">
        <v>311</v>
      </c>
      <c r="E129" s="204" t="s">
        <v>5657</v>
      </c>
      <c r="F129" s="205" t="s">
        <v>5658</v>
      </c>
      <c r="G129" s="206" t="s">
        <v>5275</v>
      </c>
      <c r="H129" s="207">
        <v>1</v>
      </c>
      <c r="I129" s="208"/>
      <c r="J129" s="209">
        <f t="shared" si="10"/>
        <v>0</v>
      </c>
      <c r="K129" s="205" t="s">
        <v>21</v>
      </c>
      <c r="L129" s="62"/>
      <c r="M129" s="210" t="s">
        <v>21</v>
      </c>
      <c r="N129" s="211" t="s">
        <v>45</v>
      </c>
      <c r="O129" s="43"/>
      <c r="P129" s="212">
        <f t="shared" si="11"/>
        <v>0</v>
      </c>
      <c r="Q129" s="212">
        <v>0</v>
      </c>
      <c r="R129" s="212">
        <f t="shared" si="12"/>
        <v>0</v>
      </c>
      <c r="S129" s="212">
        <v>0</v>
      </c>
      <c r="T129" s="213">
        <f t="shared" si="13"/>
        <v>0</v>
      </c>
      <c r="AR129" s="25" t="s">
        <v>375</v>
      </c>
      <c r="AT129" s="25" t="s">
        <v>311</v>
      </c>
      <c r="AU129" s="25" t="s">
        <v>84</v>
      </c>
      <c r="AY129" s="25" t="s">
        <v>308</v>
      </c>
      <c r="BE129" s="214">
        <f t="shared" si="14"/>
        <v>0</v>
      </c>
      <c r="BF129" s="214">
        <f t="shared" si="15"/>
        <v>0</v>
      </c>
      <c r="BG129" s="214">
        <f t="shared" si="16"/>
        <v>0</v>
      </c>
      <c r="BH129" s="214">
        <f t="shared" si="17"/>
        <v>0</v>
      </c>
      <c r="BI129" s="214">
        <f t="shared" si="18"/>
        <v>0</v>
      </c>
      <c r="BJ129" s="25" t="s">
        <v>82</v>
      </c>
      <c r="BK129" s="214">
        <f t="shared" si="19"/>
        <v>0</v>
      </c>
      <c r="BL129" s="25" t="s">
        <v>375</v>
      </c>
      <c r="BM129" s="25" t="s">
        <v>2103</v>
      </c>
    </row>
    <row r="130" spans="2:65" s="1" customFormat="1" ht="31.5" customHeight="1">
      <c r="B130" s="42"/>
      <c r="C130" s="203" t="s">
        <v>673</v>
      </c>
      <c r="D130" s="203" t="s">
        <v>311</v>
      </c>
      <c r="E130" s="204" t="s">
        <v>5659</v>
      </c>
      <c r="F130" s="205" t="s">
        <v>5660</v>
      </c>
      <c r="G130" s="206" t="s">
        <v>5275</v>
      </c>
      <c r="H130" s="207">
        <v>1</v>
      </c>
      <c r="I130" s="208"/>
      <c r="J130" s="209">
        <f t="shared" si="10"/>
        <v>0</v>
      </c>
      <c r="K130" s="205" t="s">
        <v>21</v>
      </c>
      <c r="L130" s="62"/>
      <c r="M130" s="210" t="s">
        <v>21</v>
      </c>
      <c r="N130" s="211" t="s">
        <v>45</v>
      </c>
      <c r="O130" s="43"/>
      <c r="P130" s="212">
        <f t="shared" si="11"/>
        <v>0</v>
      </c>
      <c r="Q130" s="212">
        <v>0</v>
      </c>
      <c r="R130" s="212">
        <f t="shared" si="12"/>
        <v>0</v>
      </c>
      <c r="S130" s="212">
        <v>0</v>
      </c>
      <c r="T130" s="213">
        <f t="shared" si="13"/>
        <v>0</v>
      </c>
      <c r="AR130" s="25" t="s">
        <v>375</v>
      </c>
      <c r="AT130" s="25" t="s">
        <v>311</v>
      </c>
      <c r="AU130" s="25" t="s">
        <v>84</v>
      </c>
      <c r="AY130" s="25" t="s">
        <v>308</v>
      </c>
      <c r="BE130" s="214">
        <f t="shared" si="14"/>
        <v>0</v>
      </c>
      <c r="BF130" s="214">
        <f t="shared" si="15"/>
        <v>0</v>
      </c>
      <c r="BG130" s="214">
        <f t="shared" si="16"/>
        <v>0</v>
      </c>
      <c r="BH130" s="214">
        <f t="shared" si="17"/>
        <v>0</v>
      </c>
      <c r="BI130" s="214">
        <f t="shared" si="18"/>
        <v>0</v>
      </c>
      <c r="BJ130" s="25" t="s">
        <v>82</v>
      </c>
      <c r="BK130" s="214">
        <f t="shared" si="19"/>
        <v>0</v>
      </c>
      <c r="BL130" s="25" t="s">
        <v>375</v>
      </c>
      <c r="BM130" s="25" t="s">
        <v>2112</v>
      </c>
    </row>
    <row r="131" spans="2:65" s="1" customFormat="1" ht="31.5" customHeight="1">
      <c r="B131" s="42"/>
      <c r="C131" s="203" t="s">
        <v>677</v>
      </c>
      <c r="D131" s="203" t="s">
        <v>311</v>
      </c>
      <c r="E131" s="204" t="s">
        <v>5661</v>
      </c>
      <c r="F131" s="205" t="s">
        <v>5662</v>
      </c>
      <c r="G131" s="206" t="s">
        <v>5275</v>
      </c>
      <c r="H131" s="207">
        <v>9</v>
      </c>
      <c r="I131" s="208"/>
      <c r="J131" s="209">
        <f t="shared" si="10"/>
        <v>0</v>
      </c>
      <c r="K131" s="205" t="s">
        <v>21</v>
      </c>
      <c r="L131" s="62"/>
      <c r="M131" s="210" t="s">
        <v>21</v>
      </c>
      <c r="N131" s="211" t="s">
        <v>45</v>
      </c>
      <c r="O131" s="43"/>
      <c r="P131" s="212">
        <f t="shared" si="11"/>
        <v>0</v>
      </c>
      <c r="Q131" s="212">
        <v>0</v>
      </c>
      <c r="R131" s="212">
        <f t="shared" si="12"/>
        <v>0</v>
      </c>
      <c r="S131" s="212">
        <v>0</v>
      </c>
      <c r="T131" s="213">
        <f t="shared" si="13"/>
        <v>0</v>
      </c>
      <c r="AR131" s="25" t="s">
        <v>375</v>
      </c>
      <c r="AT131" s="25" t="s">
        <v>311</v>
      </c>
      <c r="AU131" s="25" t="s">
        <v>84</v>
      </c>
      <c r="AY131" s="25" t="s">
        <v>308</v>
      </c>
      <c r="BE131" s="214">
        <f t="shared" si="14"/>
        <v>0</v>
      </c>
      <c r="BF131" s="214">
        <f t="shared" si="15"/>
        <v>0</v>
      </c>
      <c r="BG131" s="214">
        <f t="shared" si="16"/>
        <v>0</v>
      </c>
      <c r="BH131" s="214">
        <f t="shared" si="17"/>
        <v>0</v>
      </c>
      <c r="BI131" s="214">
        <f t="shared" si="18"/>
        <v>0</v>
      </c>
      <c r="BJ131" s="25" t="s">
        <v>82</v>
      </c>
      <c r="BK131" s="214">
        <f t="shared" si="19"/>
        <v>0</v>
      </c>
      <c r="BL131" s="25" t="s">
        <v>375</v>
      </c>
      <c r="BM131" s="25" t="s">
        <v>2122</v>
      </c>
    </row>
    <row r="132" spans="2:65" s="1" customFormat="1" ht="31.5" customHeight="1">
      <c r="B132" s="42"/>
      <c r="C132" s="203" t="s">
        <v>681</v>
      </c>
      <c r="D132" s="203" t="s">
        <v>311</v>
      </c>
      <c r="E132" s="204" t="s">
        <v>5663</v>
      </c>
      <c r="F132" s="205" t="s">
        <v>5662</v>
      </c>
      <c r="G132" s="206" t="s">
        <v>5275</v>
      </c>
      <c r="H132" s="207">
        <v>9</v>
      </c>
      <c r="I132" s="208"/>
      <c r="J132" s="209">
        <f t="shared" si="10"/>
        <v>0</v>
      </c>
      <c r="K132" s="205" t="s">
        <v>21</v>
      </c>
      <c r="L132" s="62"/>
      <c r="M132" s="210" t="s">
        <v>21</v>
      </c>
      <c r="N132" s="211" t="s">
        <v>45</v>
      </c>
      <c r="O132" s="43"/>
      <c r="P132" s="212">
        <f t="shared" si="11"/>
        <v>0</v>
      </c>
      <c r="Q132" s="212">
        <v>0</v>
      </c>
      <c r="R132" s="212">
        <f t="shared" si="12"/>
        <v>0</v>
      </c>
      <c r="S132" s="212">
        <v>0</v>
      </c>
      <c r="T132" s="213">
        <f t="shared" si="13"/>
        <v>0</v>
      </c>
      <c r="AR132" s="25" t="s">
        <v>375</v>
      </c>
      <c r="AT132" s="25" t="s">
        <v>311</v>
      </c>
      <c r="AU132" s="25" t="s">
        <v>84</v>
      </c>
      <c r="AY132" s="25" t="s">
        <v>308</v>
      </c>
      <c r="BE132" s="214">
        <f t="shared" si="14"/>
        <v>0</v>
      </c>
      <c r="BF132" s="214">
        <f t="shared" si="15"/>
        <v>0</v>
      </c>
      <c r="BG132" s="214">
        <f t="shared" si="16"/>
        <v>0</v>
      </c>
      <c r="BH132" s="214">
        <f t="shared" si="17"/>
        <v>0</v>
      </c>
      <c r="BI132" s="214">
        <f t="shared" si="18"/>
        <v>0</v>
      </c>
      <c r="BJ132" s="25" t="s">
        <v>82</v>
      </c>
      <c r="BK132" s="214">
        <f t="shared" si="19"/>
        <v>0</v>
      </c>
      <c r="BL132" s="25" t="s">
        <v>375</v>
      </c>
      <c r="BM132" s="25" t="s">
        <v>2130</v>
      </c>
    </row>
    <row r="133" spans="2:65" s="1" customFormat="1" ht="31.5" customHeight="1">
      <c r="B133" s="42"/>
      <c r="C133" s="203" t="s">
        <v>685</v>
      </c>
      <c r="D133" s="203" t="s">
        <v>311</v>
      </c>
      <c r="E133" s="204" t="s">
        <v>5664</v>
      </c>
      <c r="F133" s="205" t="s">
        <v>5665</v>
      </c>
      <c r="G133" s="206" t="s">
        <v>5275</v>
      </c>
      <c r="H133" s="207">
        <v>1</v>
      </c>
      <c r="I133" s="208"/>
      <c r="J133" s="209">
        <f t="shared" si="10"/>
        <v>0</v>
      </c>
      <c r="K133" s="205" t="s">
        <v>21</v>
      </c>
      <c r="L133" s="62"/>
      <c r="M133" s="210" t="s">
        <v>21</v>
      </c>
      <c r="N133" s="211" t="s">
        <v>45</v>
      </c>
      <c r="O133" s="43"/>
      <c r="P133" s="212">
        <f t="shared" si="11"/>
        <v>0</v>
      </c>
      <c r="Q133" s="212">
        <v>0</v>
      </c>
      <c r="R133" s="212">
        <f t="shared" si="12"/>
        <v>0</v>
      </c>
      <c r="S133" s="212">
        <v>0</v>
      </c>
      <c r="T133" s="213">
        <f t="shared" si="13"/>
        <v>0</v>
      </c>
      <c r="AR133" s="25" t="s">
        <v>375</v>
      </c>
      <c r="AT133" s="25" t="s">
        <v>311</v>
      </c>
      <c r="AU133" s="25" t="s">
        <v>84</v>
      </c>
      <c r="AY133" s="25" t="s">
        <v>308</v>
      </c>
      <c r="BE133" s="214">
        <f t="shared" si="14"/>
        <v>0</v>
      </c>
      <c r="BF133" s="214">
        <f t="shared" si="15"/>
        <v>0</v>
      </c>
      <c r="BG133" s="214">
        <f t="shared" si="16"/>
        <v>0</v>
      </c>
      <c r="BH133" s="214">
        <f t="shared" si="17"/>
        <v>0</v>
      </c>
      <c r="BI133" s="214">
        <f t="shared" si="18"/>
        <v>0</v>
      </c>
      <c r="BJ133" s="25" t="s">
        <v>82</v>
      </c>
      <c r="BK133" s="214">
        <f t="shared" si="19"/>
        <v>0</v>
      </c>
      <c r="BL133" s="25" t="s">
        <v>375</v>
      </c>
      <c r="BM133" s="25" t="s">
        <v>2139</v>
      </c>
    </row>
    <row r="134" spans="2:65" s="1" customFormat="1" ht="31.5" customHeight="1">
      <c r="B134" s="42"/>
      <c r="C134" s="203" t="s">
        <v>689</v>
      </c>
      <c r="D134" s="203" t="s">
        <v>311</v>
      </c>
      <c r="E134" s="204" t="s">
        <v>5666</v>
      </c>
      <c r="F134" s="205" t="s">
        <v>5667</v>
      </c>
      <c r="G134" s="206" t="s">
        <v>5275</v>
      </c>
      <c r="H134" s="207">
        <v>1</v>
      </c>
      <c r="I134" s="208"/>
      <c r="J134" s="209">
        <f t="shared" si="10"/>
        <v>0</v>
      </c>
      <c r="K134" s="205" t="s">
        <v>21</v>
      </c>
      <c r="L134" s="62"/>
      <c r="M134" s="210" t="s">
        <v>21</v>
      </c>
      <c r="N134" s="211" t="s">
        <v>45</v>
      </c>
      <c r="O134" s="43"/>
      <c r="P134" s="212">
        <f t="shared" si="11"/>
        <v>0</v>
      </c>
      <c r="Q134" s="212">
        <v>0</v>
      </c>
      <c r="R134" s="212">
        <f t="shared" si="12"/>
        <v>0</v>
      </c>
      <c r="S134" s="212">
        <v>0</v>
      </c>
      <c r="T134" s="213">
        <f t="shared" si="13"/>
        <v>0</v>
      </c>
      <c r="AR134" s="25" t="s">
        <v>375</v>
      </c>
      <c r="AT134" s="25" t="s">
        <v>311</v>
      </c>
      <c r="AU134" s="25" t="s">
        <v>84</v>
      </c>
      <c r="AY134" s="25" t="s">
        <v>308</v>
      </c>
      <c r="BE134" s="214">
        <f t="shared" si="14"/>
        <v>0</v>
      </c>
      <c r="BF134" s="214">
        <f t="shared" si="15"/>
        <v>0</v>
      </c>
      <c r="BG134" s="214">
        <f t="shared" si="16"/>
        <v>0</v>
      </c>
      <c r="BH134" s="214">
        <f t="shared" si="17"/>
        <v>0</v>
      </c>
      <c r="BI134" s="214">
        <f t="shared" si="18"/>
        <v>0</v>
      </c>
      <c r="BJ134" s="25" t="s">
        <v>82</v>
      </c>
      <c r="BK134" s="214">
        <f t="shared" si="19"/>
        <v>0</v>
      </c>
      <c r="BL134" s="25" t="s">
        <v>375</v>
      </c>
      <c r="BM134" s="25" t="s">
        <v>630</v>
      </c>
    </row>
    <row r="135" spans="2:65" s="1" customFormat="1" ht="31.5" customHeight="1">
      <c r="B135" s="42"/>
      <c r="C135" s="203" t="s">
        <v>693</v>
      </c>
      <c r="D135" s="203" t="s">
        <v>311</v>
      </c>
      <c r="E135" s="204" t="s">
        <v>5668</v>
      </c>
      <c r="F135" s="205" t="s">
        <v>5669</v>
      </c>
      <c r="G135" s="206" t="s">
        <v>5275</v>
      </c>
      <c r="H135" s="207">
        <v>1</v>
      </c>
      <c r="I135" s="208"/>
      <c r="J135" s="209">
        <f t="shared" si="10"/>
        <v>0</v>
      </c>
      <c r="K135" s="205" t="s">
        <v>21</v>
      </c>
      <c r="L135" s="62"/>
      <c r="M135" s="210" t="s">
        <v>21</v>
      </c>
      <c r="N135" s="211" t="s">
        <v>45</v>
      </c>
      <c r="O135" s="43"/>
      <c r="P135" s="212">
        <f t="shared" si="11"/>
        <v>0</v>
      </c>
      <c r="Q135" s="212">
        <v>0</v>
      </c>
      <c r="R135" s="212">
        <f t="shared" si="12"/>
        <v>0</v>
      </c>
      <c r="S135" s="212">
        <v>0</v>
      </c>
      <c r="T135" s="213">
        <f t="shared" si="13"/>
        <v>0</v>
      </c>
      <c r="AR135" s="25" t="s">
        <v>375</v>
      </c>
      <c r="AT135" s="25" t="s">
        <v>311</v>
      </c>
      <c r="AU135" s="25" t="s">
        <v>84</v>
      </c>
      <c r="AY135" s="25" t="s">
        <v>308</v>
      </c>
      <c r="BE135" s="214">
        <f t="shared" si="14"/>
        <v>0</v>
      </c>
      <c r="BF135" s="214">
        <f t="shared" si="15"/>
        <v>0</v>
      </c>
      <c r="BG135" s="214">
        <f t="shared" si="16"/>
        <v>0</v>
      </c>
      <c r="BH135" s="214">
        <f t="shared" si="17"/>
        <v>0</v>
      </c>
      <c r="BI135" s="214">
        <f t="shared" si="18"/>
        <v>0</v>
      </c>
      <c r="BJ135" s="25" t="s">
        <v>82</v>
      </c>
      <c r="BK135" s="214">
        <f t="shared" si="19"/>
        <v>0</v>
      </c>
      <c r="BL135" s="25" t="s">
        <v>375</v>
      </c>
      <c r="BM135" s="25" t="s">
        <v>642</v>
      </c>
    </row>
    <row r="136" spans="2:65" s="1" customFormat="1" ht="31.5" customHeight="1">
      <c r="B136" s="42"/>
      <c r="C136" s="203" t="s">
        <v>697</v>
      </c>
      <c r="D136" s="203" t="s">
        <v>311</v>
      </c>
      <c r="E136" s="204" t="s">
        <v>5670</v>
      </c>
      <c r="F136" s="205" t="s">
        <v>5669</v>
      </c>
      <c r="G136" s="206" t="s">
        <v>5275</v>
      </c>
      <c r="H136" s="207">
        <v>1</v>
      </c>
      <c r="I136" s="208"/>
      <c r="J136" s="209">
        <f t="shared" si="10"/>
        <v>0</v>
      </c>
      <c r="K136" s="205" t="s">
        <v>21</v>
      </c>
      <c r="L136" s="62"/>
      <c r="M136" s="210" t="s">
        <v>21</v>
      </c>
      <c r="N136" s="211" t="s">
        <v>45</v>
      </c>
      <c r="O136" s="43"/>
      <c r="P136" s="212">
        <f t="shared" si="11"/>
        <v>0</v>
      </c>
      <c r="Q136" s="212">
        <v>0</v>
      </c>
      <c r="R136" s="212">
        <f t="shared" si="12"/>
        <v>0</v>
      </c>
      <c r="S136" s="212">
        <v>0</v>
      </c>
      <c r="T136" s="213">
        <f t="shared" si="13"/>
        <v>0</v>
      </c>
      <c r="AR136" s="25" t="s">
        <v>375</v>
      </c>
      <c r="AT136" s="25" t="s">
        <v>311</v>
      </c>
      <c r="AU136" s="25" t="s">
        <v>84</v>
      </c>
      <c r="AY136" s="25" t="s">
        <v>308</v>
      </c>
      <c r="BE136" s="214">
        <f t="shared" si="14"/>
        <v>0</v>
      </c>
      <c r="BF136" s="214">
        <f t="shared" si="15"/>
        <v>0</v>
      </c>
      <c r="BG136" s="214">
        <f t="shared" si="16"/>
        <v>0</v>
      </c>
      <c r="BH136" s="214">
        <f t="shared" si="17"/>
        <v>0</v>
      </c>
      <c r="BI136" s="214">
        <f t="shared" si="18"/>
        <v>0</v>
      </c>
      <c r="BJ136" s="25" t="s">
        <v>82</v>
      </c>
      <c r="BK136" s="214">
        <f t="shared" si="19"/>
        <v>0</v>
      </c>
      <c r="BL136" s="25" t="s">
        <v>375</v>
      </c>
      <c r="BM136" s="25" t="s">
        <v>2161</v>
      </c>
    </row>
    <row r="137" spans="2:65" s="1" customFormat="1" ht="31.5" customHeight="1">
      <c r="B137" s="42"/>
      <c r="C137" s="203" t="s">
        <v>702</v>
      </c>
      <c r="D137" s="203" t="s">
        <v>311</v>
      </c>
      <c r="E137" s="204" t="s">
        <v>5671</v>
      </c>
      <c r="F137" s="205" t="s">
        <v>5672</v>
      </c>
      <c r="G137" s="206" t="s">
        <v>5275</v>
      </c>
      <c r="H137" s="207">
        <v>1</v>
      </c>
      <c r="I137" s="208"/>
      <c r="J137" s="209">
        <f t="shared" si="10"/>
        <v>0</v>
      </c>
      <c r="K137" s="205" t="s">
        <v>21</v>
      </c>
      <c r="L137" s="62"/>
      <c r="M137" s="210" t="s">
        <v>21</v>
      </c>
      <c r="N137" s="211" t="s">
        <v>45</v>
      </c>
      <c r="O137" s="43"/>
      <c r="P137" s="212">
        <f t="shared" si="11"/>
        <v>0</v>
      </c>
      <c r="Q137" s="212">
        <v>0</v>
      </c>
      <c r="R137" s="212">
        <f t="shared" si="12"/>
        <v>0</v>
      </c>
      <c r="S137" s="212">
        <v>0</v>
      </c>
      <c r="T137" s="213">
        <f t="shared" si="13"/>
        <v>0</v>
      </c>
      <c r="AR137" s="25" t="s">
        <v>375</v>
      </c>
      <c r="AT137" s="25" t="s">
        <v>311</v>
      </c>
      <c r="AU137" s="25" t="s">
        <v>84</v>
      </c>
      <c r="AY137" s="25" t="s">
        <v>308</v>
      </c>
      <c r="BE137" s="214">
        <f t="shared" si="14"/>
        <v>0</v>
      </c>
      <c r="BF137" s="214">
        <f t="shared" si="15"/>
        <v>0</v>
      </c>
      <c r="BG137" s="214">
        <f t="shared" si="16"/>
        <v>0</v>
      </c>
      <c r="BH137" s="214">
        <f t="shared" si="17"/>
        <v>0</v>
      </c>
      <c r="BI137" s="214">
        <f t="shared" si="18"/>
        <v>0</v>
      </c>
      <c r="BJ137" s="25" t="s">
        <v>82</v>
      </c>
      <c r="BK137" s="214">
        <f t="shared" si="19"/>
        <v>0</v>
      </c>
      <c r="BL137" s="25" t="s">
        <v>375</v>
      </c>
      <c r="BM137" s="25" t="s">
        <v>2172</v>
      </c>
    </row>
    <row r="138" spans="2:65" s="1" customFormat="1" ht="31.5" customHeight="1">
      <c r="B138" s="42"/>
      <c r="C138" s="203" t="s">
        <v>706</v>
      </c>
      <c r="D138" s="203" t="s">
        <v>311</v>
      </c>
      <c r="E138" s="204" t="s">
        <v>5673</v>
      </c>
      <c r="F138" s="205" t="s">
        <v>5674</v>
      </c>
      <c r="G138" s="206" t="s">
        <v>5275</v>
      </c>
      <c r="H138" s="207">
        <v>1</v>
      </c>
      <c r="I138" s="208"/>
      <c r="J138" s="209">
        <f t="shared" si="10"/>
        <v>0</v>
      </c>
      <c r="K138" s="205" t="s">
        <v>21</v>
      </c>
      <c r="L138" s="62"/>
      <c r="M138" s="210" t="s">
        <v>21</v>
      </c>
      <c r="N138" s="211" t="s">
        <v>45</v>
      </c>
      <c r="O138" s="43"/>
      <c r="P138" s="212">
        <f t="shared" si="11"/>
        <v>0</v>
      </c>
      <c r="Q138" s="212">
        <v>0</v>
      </c>
      <c r="R138" s="212">
        <f t="shared" si="12"/>
        <v>0</v>
      </c>
      <c r="S138" s="212">
        <v>0</v>
      </c>
      <c r="T138" s="213">
        <f t="shared" si="13"/>
        <v>0</v>
      </c>
      <c r="AR138" s="25" t="s">
        <v>375</v>
      </c>
      <c r="AT138" s="25" t="s">
        <v>311</v>
      </c>
      <c r="AU138" s="25" t="s">
        <v>84</v>
      </c>
      <c r="AY138" s="25" t="s">
        <v>308</v>
      </c>
      <c r="BE138" s="214">
        <f t="shared" si="14"/>
        <v>0</v>
      </c>
      <c r="BF138" s="214">
        <f t="shared" si="15"/>
        <v>0</v>
      </c>
      <c r="BG138" s="214">
        <f t="shared" si="16"/>
        <v>0</v>
      </c>
      <c r="BH138" s="214">
        <f t="shared" si="17"/>
        <v>0</v>
      </c>
      <c r="BI138" s="214">
        <f t="shared" si="18"/>
        <v>0</v>
      </c>
      <c r="BJ138" s="25" t="s">
        <v>82</v>
      </c>
      <c r="BK138" s="214">
        <f t="shared" si="19"/>
        <v>0</v>
      </c>
      <c r="BL138" s="25" t="s">
        <v>375</v>
      </c>
      <c r="BM138" s="25" t="s">
        <v>2180</v>
      </c>
    </row>
    <row r="139" spans="2:65" s="1" customFormat="1" ht="31.5" customHeight="1">
      <c r="B139" s="42"/>
      <c r="C139" s="203" t="s">
        <v>710</v>
      </c>
      <c r="D139" s="203" t="s">
        <v>311</v>
      </c>
      <c r="E139" s="204" t="s">
        <v>5675</v>
      </c>
      <c r="F139" s="205" t="s">
        <v>5676</v>
      </c>
      <c r="G139" s="206" t="s">
        <v>5275</v>
      </c>
      <c r="H139" s="207">
        <v>1</v>
      </c>
      <c r="I139" s="208"/>
      <c r="J139" s="209">
        <f t="shared" si="10"/>
        <v>0</v>
      </c>
      <c r="K139" s="205" t="s">
        <v>21</v>
      </c>
      <c r="L139" s="62"/>
      <c r="M139" s="210" t="s">
        <v>21</v>
      </c>
      <c r="N139" s="211" t="s">
        <v>45</v>
      </c>
      <c r="O139" s="43"/>
      <c r="P139" s="212">
        <f t="shared" si="11"/>
        <v>0</v>
      </c>
      <c r="Q139" s="212">
        <v>0</v>
      </c>
      <c r="R139" s="212">
        <f t="shared" si="12"/>
        <v>0</v>
      </c>
      <c r="S139" s="212">
        <v>0</v>
      </c>
      <c r="T139" s="213">
        <f t="shared" si="13"/>
        <v>0</v>
      </c>
      <c r="AR139" s="25" t="s">
        <v>375</v>
      </c>
      <c r="AT139" s="25" t="s">
        <v>311</v>
      </c>
      <c r="AU139" s="25" t="s">
        <v>84</v>
      </c>
      <c r="AY139" s="25" t="s">
        <v>308</v>
      </c>
      <c r="BE139" s="214">
        <f t="shared" si="14"/>
        <v>0</v>
      </c>
      <c r="BF139" s="214">
        <f t="shared" si="15"/>
        <v>0</v>
      </c>
      <c r="BG139" s="214">
        <f t="shared" si="16"/>
        <v>0</v>
      </c>
      <c r="BH139" s="214">
        <f t="shared" si="17"/>
        <v>0</v>
      </c>
      <c r="BI139" s="214">
        <f t="shared" si="18"/>
        <v>0</v>
      </c>
      <c r="BJ139" s="25" t="s">
        <v>82</v>
      </c>
      <c r="BK139" s="214">
        <f t="shared" si="19"/>
        <v>0</v>
      </c>
      <c r="BL139" s="25" t="s">
        <v>375</v>
      </c>
      <c r="BM139" s="25" t="s">
        <v>2189</v>
      </c>
    </row>
    <row r="140" spans="2:65" s="1" customFormat="1" ht="31.5" customHeight="1">
      <c r="B140" s="42"/>
      <c r="C140" s="203" t="s">
        <v>716</v>
      </c>
      <c r="D140" s="203" t="s">
        <v>311</v>
      </c>
      <c r="E140" s="204" t="s">
        <v>5677</v>
      </c>
      <c r="F140" s="205" t="s">
        <v>5678</v>
      </c>
      <c r="G140" s="206" t="s">
        <v>5275</v>
      </c>
      <c r="H140" s="207">
        <v>1</v>
      </c>
      <c r="I140" s="208"/>
      <c r="J140" s="209">
        <f t="shared" si="10"/>
        <v>0</v>
      </c>
      <c r="K140" s="205" t="s">
        <v>21</v>
      </c>
      <c r="L140" s="62"/>
      <c r="M140" s="210" t="s">
        <v>21</v>
      </c>
      <c r="N140" s="211" t="s">
        <v>45</v>
      </c>
      <c r="O140" s="43"/>
      <c r="P140" s="212">
        <f t="shared" si="11"/>
        <v>0</v>
      </c>
      <c r="Q140" s="212">
        <v>0</v>
      </c>
      <c r="R140" s="212">
        <f t="shared" si="12"/>
        <v>0</v>
      </c>
      <c r="S140" s="212">
        <v>0</v>
      </c>
      <c r="T140" s="213">
        <f t="shared" si="13"/>
        <v>0</v>
      </c>
      <c r="AR140" s="25" t="s">
        <v>375</v>
      </c>
      <c r="AT140" s="25" t="s">
        <v>311</v>
      </c>
      <c r="AU140" s="25" t="s">
        <v>84</v>
      </c>
      <c r="AY140" s="25" t="s">
        <v>308</v>
      </c>
      <c r="BE140" s="214">
        <f t="shared" si="14"/>
        <v>0</v>
      </c>
      <c r="BF140" s="214">
        <f t="shared" si="15"/>
        <v>0</v>
      </c>
      <c r="BG140" s="214">
        <f t="shared" si="16"/>
        <v>0</v>
      </c>
      <c r="BH140" s="214">
        <f t="shared" si="17"/>
        <v>0</v>
      </c>
      <c r="BI140" s="214">
        <f t="shared" si="18"/>
        <v>0</v>
      </c>
      <c r="BJ140" s="25" t="s">
        <v>82</v>
      </c>
      <c r="BK140" s="214">
        <f t="shared" si="19"/>
        <v>0</v>
      </c>
      <c r="BL140" s="25" t="s">
        <v>375</v>
      </c>
      <c r="BM140" s="25" t="s">
        <v>2198</v>
      </c>
    </row>
    <row r="141" spans="2:65" s="1" customFormat="1" ht="31.5" customHeight="1">
      <c r="B141" s="42"/>
      <c r="C141" s="203" t="s">
        <v>721</v>
      </c>
      <c r="D141" s="203" t="s">
        <v>311</v>
      </c>
      <c r="E141" s="204" t="s">
        <v>5679</v>
      </c>
      <c r="F141" s="205" t="s">
        <v>5658</v>
      </c>
      <c r="G141" s="206" t="s">
        <v>5275</v>
      </c>
      <c r="H141" s="207">
        <v>1</v>
      </c>
      <c r="I141" s="208"/>
      <c r="J141" s="209">
        <f t="shared" si="10"/>
        <v>0</v>
      </c>
      <c r="K141" s="205" t="s">
        <v>21</v>
      </c>
      <c r="L141" s="62"/>
      <c r="M141" s="210" t="s">
        <v>21</v>
      </c>
      <c r="N141" s="211" t="s">
        <v>45</v>
      </c>
      <c r="O141" s="43"/>
      <c r="P141" s="212">
        <f t="shared" si="11"/>
        <v>0</v>
      </c>
      <c r="Q141" s="212">
        <v>0</v>
      </c>
      <c r="R141" s="212">
        <f t="shared" si="12"/>
        <v>0</v>
      </c>
      <c r="S141" s="212">
        <v>0</v>
      </c>
      <c r="T141" s="213">
        <f t="shared" si="13"/>
        <v>0</v>
      </c>
      <c r="AR141" s="25" t="s">
        <v>375</v>
      </c>
      <c r="AT141" s="25" t="s">
        <v>311</v>
      </c>
      <c r="AU141" s="25" t="s">
        <v>84</v>
      </c>
      <c r="AY141" s="25" t="s">
        <v>308</v>
      </c>
      <c r="BE141" s="214">
        <f t="shared" si="14"/>
        <v>0</v>
      </c>
      <c r="BF141" s="214">
        <f t="shared" si="15"/>
        <v>0</v>
      </c>
      <c r="BG141" s="214">
        <f t="shared" si="16"/>
        <v>0</v>
      </c>
      <c r="BH141" s="214">
        <f t="shared" si="17"/>
        <v>0</v>
      </c>
      <c r="BI141" s="214">
        <f t="shared" si="18"/>
        <v>0</v>
      </c>
      <c r="BJ141" s="25" t="s">
        <v>82</v>
      </c>
      <c r="BK141" s="214">
        <f t="shared" si="19"/>
        <v>0</v>
      </c>
      <c r="BL141" s="25" t="s">
        <v>375</v>
      </c>
      <c r="BM141" s="25" t="s">
        <v>2206</v>
      </c>
    </row>
    <row r="142" spans="2:65" s="1" customFormat="1" ht="31.5" customHeight="1">
      <c r="B142" s="42"/>
      <c r="C142" s="203" t="s">
        <v>725</v>
      </c>
      <c r="D142" s="203" t="s">
        <v>311</v>
      </c>
      <c r="E142" s="204" t="s">
        <v>5680</v>
      </c>
      <c r="F142" s="205" t="s">
        <v>5681</v>
      </c>
      <c r="G142" s="206" t="s">
        <v>5275</v>
      </c>
      <c r="H142" s="207">
        <v>1</v>
      </c>
      <c r="I142" s="208"/>
      <c r="J142" s="209">
        <f t="shared" si="10"/>
        <v>0</v>
      </c>
      <c r="K142" s="205" t="s">
        <v>21</v>
      </c>
      <c r="L142" s="62"/>
      <c r="M142" s="210" t="s">
        <v>21</v>
      </c>
      <c r="N142" s="211" t="s">
        <v>45</v>
      </c>
      <c r="O142" s="43"/>
      <c r="P142" s="212">
        <f t="shared" si="11"/>
        <v>0</v>
      </c>
      <c r="Q142" s="212">
        <v>0</v>
      </c>
      <c r="R142" s="212">
        <f t="shared" si="12"/>
        <v>0</v>
      </c>
      <c r="S142" s="212">
        <v>0</v>
      </c>
      <c r="T142" s="213">
        <f t="shared" si="13"/>
        <v>0</v>
      </c>
      <c r="AR142" s="25" t="s">
        <v>375</v>
      </c>
      <c r="AT142" s="25" t="s">
        <v>311</v>
      </c>
      <c r="AU142" s="25" t="s">
        <v>84</v>
      </c>
      <c r="AY142" s="25" t="s">
        <v>308</v>
      </c>
      <c r="BE142" s="214">
        <f t="shared" si="14"/>
        <v>0</v>
      </c>
      <c r="BF142" s="214">
        <f t="shared" si="15"/>
        <v>0</v>
      </c>
      <c r="BG142" s="214">
        <f t="shared" si="16"/>
        <v>0</v>
      </c>
      <c r="BH142" s="214">
        <f t="shared" si="17"/>
        <v>0</v>
      </c>
      <c r="BI142" s="214">
        <f t="shared" si="18"/>
        <v>0</v>
      </c>
      <c r="BJ142" s="25" t="s">
        <v>82</v>
      </c>
      <c r="BK142" s="214">
        <f t="shared" si="19"/>
        <v>0</v>
      </c>
      <c r="BL142" s="25" t="s">
        <v>375</v>
      </c>
      <c r="BM142" s="25" t="s">
        <v>2215</v>
      </c>
    </row>
    <row r="143" spans="2:65" s="1" customFormat="1" ht="31.5" customHeight="1">
      <c r="B143" s="42"/>
      <c r="C143" s="203" t="s">
        <v>730</v>
      </c>
      <c r="D143" s="203" t="s">
        <v>311</v>
      </c>
      <c r="E143" s="204" t="s">
        <v>5682</v>
      </c>
      <c r="F143" s="205" t="s">
        <v>5683</v>
      </c>
      <c r="G143" s="206" t="s">
        <v>5275</v>
      </c>
      <c r="H143" s="207">
        <v>1</v>
      </c>
      <c r="I143" s="208"/>
      <c r="J143" s="209">
        <f t="shared" si="10"/>
        <v>0</v>
      </c>
      <c r="K143" s="205" t="s">
        <v>21</v>
      </c>
      <c r="L143" s="62"/>
      <c r="M143" s="210" t="s">
        <v>21</v>
      </c>
      <c r="N143" s="211" t="s">
        <v>45</v>
      </c>
      <c r="O143" s="43"/>
      <c r="P143" s="212">
        <f t="shared" si="11"/>
        <v>0</v>
      </c>
      <c r="Q143" s="212">
        <v>0</v>
      </c>
      <c r="R143" s="212">
        <f t="shared" si="12"/>
        <v>0</v>
      </c>
      <c r="S143" s="212">
        <v>0</v>
      </c>
      <c r="T143" s="213">
        <f t="shared" si="13"/>
        <v>0</v>
      </c>
      <c r="AR143" s="25" t="s">
        <v>375</v>
      </c>
      <c r="AT143" s="25" t="s">
        <v>311</v>
      </c>
      <c r="AU143" s="25" t="s">
        <v>84</v>
      </c>
      <c r="AY143" s="25" t="s">
        <v>308</v>
      </c>
      <c r="BE143" s="214">
        <f t="shared" si="14"/>
        <v>0</v>
      </c>
      <c r="BF143" s="214">
        <f t="shared" si="15"/>
        <v>0</v>
      </c>
      <c r="BG143" s="214">
        <f t="shared" si="16"/>
        <v>0</v>
      </c>
      <c r="BH143" s="214">
        <f t="shared" si="17"/>
        <v>0</v>
      </c>
      <c r="BI143" s="214">
        <f t="shared" si="18"/>
        <v>0</v>
      </c>
      <c r="BJ143" s="25" t="s">
        <v>82</v>
      </c>
      <c r="BK143" s="214">
        <f t="shared" si="19"/>
        <v>0</v>
      </c>
      <c r="BL143" s="25" t="s">
        <v>375</v>
      </c>
      <c r="BM143" s="25" t="s">
        <v>2224</v>
      </c>
    </row>
    <row r="144" spans="2:65" s="1" customFormat="1" ht="31.5" customHeight="1">
      <c r="B144" s="42"/>
      <c r="C144" s="203" t="s">
        <v>735</v>
      </c>
      <c r="D144" s="203" t="s">
        <v>311</v>
      </c>
      <c r="E144" s="204" t="s">
        <v>5684</v>
      </c>
      <c r="F144" s="205" t="s">
        <v>5685</v>
      </c>
      <c r="G144" s="206" t="s">
        <v>5275</v>
      </c>
      <c r="H144" s="207">
        <v>1</v>
      </c>
      <c r="I144" s="208"/>
      <c r="J144" s="209">
        <f t="shared" si="10"/>
        <v>0</v>
      </c>
      <c r="K144" s="205" t="s">
        <v>21</v>
      </c>
      <c r="L144" s="62"/>
      <c r="M144" s="210" t="s">
        <v>21</v>
      </c>
      <c r="N144" s="211" t="s">
        <v>45</v>
      </c>
      <c r="O144" s="43"/>
      <c r="P144" s="212">
        <f t="shared" si="11"/>
        <v>0</v>
      </c>
      <c r="Q144" s="212">
        <v>0</v>
      </c>
      <c r="R144" s="212">
        <f t="shared" si="12"/>
        <v>0</v>
      </c>
      <c r="S144" s="212">
        <v>0</v>
      </c>
      <c r="T144" s="213">
        <f t="shared" si="13"/>
        <v>0</v>
      </c>
      <c r="AR144" s="25" t="s">
        <v>375</v>
      </c>
      <c r="AT144" s="25" t="s">
        <v>311</v>
      </c>
      <c r="AU144" s="25" t="s">
        <v>84</v>
      </c>
      <c r="AY144" s="25" t="s">
        <v>308</v>
      </c>
      <c r="BE144" s="214">
        <f t="shared" si="14"/>
        <v>0</v>
      </c>
      <c r="BF144" s="214">
        <f t="shared" si="15"/>
        <v>0</v>
      </c>
      <c r="BG144" s="214">
        <f t="shared" si="16"/>
        <v>0</v>
      </c>
      <c r="BH144" s="214">
        <f t="shared" si="17"/>
        <v>0</v>
      </c>
      <c r="BI144" s="214">
        <f t="shared" si="18"/>
        <v>0</v>
      </c>
      <c r="BJ144" s="25" t="s">
        <v>82</v>
      </c>
      <c r="BK144" s="214">
        <f t="shared" si="19"/>
        <v>0</v>
      </c>
      <c r="BL144" s="25" t="s">
        <v>375</v>
      </c>
      <c r="BM144" s="25" t="s">
        <v>2234</v>
      </c>
    </row>
    <row r="145" spans="2:65" s="1" customFormat="1" ht="31.5" customHeight="1">
      <c r="B145" s="42"/>
      <c r="C145" s="203" t="s">
        <v>740</v>
      </c>
      <c r="D145" s="203" t="s">
        <v>311</v>
      </c>
      <c r="E145" s="204" t="s">
        <v>5686</v>
      </c>
      <c r="F145" s="205" t="s">
        <v>5687</v>
      </c>
      <c r="G145" s="206" t="s">
        <v>5275</v>
      </c>
      <c r="H145" s="207">
        <v>1</v>
      </c>
      <c r="I145" s="208"/>
      <c r="J145" s="209">
        <f t="shared" si="10"/>
        <v>0</v>
      </c>
      <c r="K145" s="205" t="s">
        <v>21</v>
      </c>
      <c r="L145" s="62"/>
      <c r="M145" s="210" t="s">
        <v>21</v>
      </c>
      <c r="N145" s="211" t="s">
        <v>45</v>
      </c>
      <c r="O145" s="43"/>
      <c r="P145" s="212">
        <f t="shared" si="11"/>
        <v>0</v>
      </c>
      <c r="Q145" s="212">
        <v>0</v>
      </c>
      <c r="R145" s="212">
        <f t="shared" si="12"/>
        <v>0</v>
      </c>
      <c r="S145" s="212">
        <v>0</v>
      </c>
      <c r="T145" s="213">
        <f t="shared" si="13"/>
        <v>0</v>
      </c>
      <c r="AR145" s="25" t="s">
        <v>375</v>
      </c>
      <c r="AT145" s="25" t="s">
        <v>311</v>
      </c>
      <c r="AU145" s="25" t="s">
        <v>84</v>
      </c>
      <c r="AY145" s="25" t="s">
        <v>308</v>
      </c>
      <c r="BE145" s="214">
        <f t="shared" si="14"/>
        <v>0</v>
      </c>
      <c r="BF145" s="214">
        <f t="shared" si="15"/>
        <v>0</v>
      </c>
      <c r="BG145" s="214">
        <f t="shared" si="16"/>
        <v>0</v>
      </c>
      <c r="BH145" s="214">
        <f t="shared" si="17"/>
        <v>0</v>
      </c>
      <c r="BI145" s="214">
        <f t="shared" si="18"/>
        <v>0</v>
      </c>
      <c r="BJ145" s="25" t="s">
        <v>82</v>
      </c>
      <c r="BK145" s="214">
        <f t="shared" si="19"/>
        <v>0</v>
      </c>
      <c r="BL145" s="25" t="s">
        <v>375</v>
      </c>
      <c r="BM145" s="25" t="s">
        <v>2241</v>
      </c>
    </row>
    <row r="146" spans="2:65" s="1" customFormat="1" ht="31.5" customHeight="1">
      <c r="B146" s="42"/>
      <c r="C146" s="203" t="s">
        <v>745</v>
      </c>
      <c r="D146" s="203" t="s">
        <v>311</v>
      </c>
      <c r="E146" s="204" t="s">
        <v>5688</v>
      </c>
      <c r="F146" s="205" t="s">
        <v>5689</v>
      </c>
      <c r="G146" s="206" t="s">
        <v>5275</v>
      </c>
      <c r="H146" s="207">
        <v>2</v>
      </c>
      <c r="I146" s="208"/>
      <c r="J146" s="209">
        <f t="shared" si="10"/>
        <v>0</v>
      </c>
      <c r="K146" s="205" t="s">
        <v>21</v>
      </c>
      <c r="L146" s="62"/>
      <c r="M146" s="210" t="s">
        <v>21</v>
      </c>
      <c r="N146" s="211" t="s">
        <v>45</v>
      </c>
      <c r="O146" s="43"/>
      <c r="P146" s="212">
        <f t="shared" si="11"/>
        <v>0</v>
      </c>
      <c r="Q146" s="212">
        <v>0</v>
      </c>
      <c r="R146" s="212">
        <f t="shared" si="12"/>
        <v>0</v>
      </c>
      <c r="S146" s="212">
        <v>0</v>
      </c>
      <c r="T146" s="213">
        <f t="shared" si="13"/>
        <v>0</v>
      </c>
      <c r="AR146" s="25" t="s">
        <v>375</v>
      </c>
      <c r="AT146" s="25" t="s">
        <v>311</v>
      </c>
      <c r="AU146" s="25" t="s">
        <v>84</v>
      </c>
      <c r="AY146" s="25" t="s">
        <v>308</v>
      </c>
      <c r="BE146" s="214">
        <f t="shared" si="14"/>
        <v>0</v>
      </c>
      <c r="BF146" s="214">
        <f t="shared" si="15"/>
        <v>0</v>
      </c>
      <c r="BG146" s="214">
        <f t="shared" si="16"/>
        <v>0</v>
      </c>
      <c r="BH146" s="214">
        <f t="shared" si="17"/>
        <v>0</v>
      </c>
      <c r="BI146" s="214">
        <f t="shared" si="18"/>
        <v>0</v>
      </c>
      <c r="BJ146" s="25" t="s">
        <v>82</v>
      </c>
      <c r="BK146" s="214">
        <f t="shared" si="19"/>
        <v>0</v>
      </c>
      <c r="BL146" s="25" t="s">
        <v>375</v>
      </c>
      <c r="BM146" s="25" t="s">
        <v>2248</v>
      </c>
    </row>
    <row r="147" spans="2:65" s="1" customFormat="1" ht="31.5" customHeight="1">
      <c r="B147" s="42"/>
      <c r="C147" s="203" t="s">
        <v>750</v>
      </c>
      <c r="D147" s="203" t="s">
        <v>311</v>
      </c>
      <c r="E147" s="204" t="s">
        <v>5690</v>
      </c>
      <c r="F147" s="205" t="s">
        <v>5691</v>
      </c>
      <c r="G147" s="206" t="s">
        <v>5275</v>
      </c>
      <c r="H147" s="207">
        <v>1</v>
      </c>
      <c r="I147" s="208"/>
      <c r="J147" s="209">
        <f t="shared" si="10"/>
        <v>0</v>
      </c>
      <c r="K147" s="205" t="s">
        <v>21</v>
      </c>
      <c r="L147" s="62"/>
      <c r="M147" s="210" t="s">
        <v>21</v>
      </c>
      <c r="N147" s="211" t="s">
        <v>45</v>
      </c>
      <c r="O147" s="43"/>
      <c r="P147" s="212">
        <f t="shared" si="11"/>
        <v>0</v>
      </c>
      <c r="Q147" s="212">
        <v>0</v>
      </c>
      <c r="R147" s="212">
        <f t="shared" si="12"/>
        <v>0</v>
      </c>
      <c r="S147" s="212">
        <v>0</v>
      </c>
      <c r="T147" s="213">
        <f t="shared" si="13"/>
        <v>0</v>
      </c>
      <c r="AR147" s="25" t="s">
        <v>375</v>
      </c>
      <c r="AT147" s="25" t="s">
        <v>311</v>
      </c>
      <c r="AU147" s="25" t="s">
        <v>84</v>
      </c>
      <c r="AY147" s="25" t="s">
        <v>308</v>
      </c>
      <c r="BE147" s="214">
        <f t="shared" si="14"/>
        <v>0</v>
      </c>
      <c r="BF147" s="214">
        <f t="shared" si="15"/>
        <v>0</v>
      </c>
      <c r="BG147" s="214">
        <f t="shared" si="16"/>
        <v>0</v>
      </c>
      <c r="BH147" s="214">
        <f t="shared" si="17"/>
        <v>0</v>
      </c>
      <c r="BI147" s="214">
        <f t="shared" si="18"/>
        <v>0</v>
      </c>
      <c r="BJ147" s="25" t="s">
        <v>82</v>
      </c>
      <c r="BK147" s="214">
        <f t="shared" si="19"/>
        <v>0</v>
      </c>
      <c r="BL147" s="25" t="s">
        <v>375</v>
      </c>
      <c r="BM147" s="25" t="s">
        <v>2257</v>
      </c>
    </row>
    <row r="148" spans="2:65" s="1" customFormat="1" ht="31.5" customHeight="1">
      <c r="B148" s="42"/>
      <c r="C148" s="203" t="s">
        <v>522</v>
      </c>
      <c r="D148" s="203" t="s">
        <v>311</v>
      </c>
      <c r="E148" s="204" t="s">
        <v>5692</v>
      </c>
      <c r="F148" s="205" t="s">
        <v>5693</v>
      </c>
      <c r="G148" s="206" t="s">
        <v>5275</v>
      </c>
      <c r="H148" s="207">
        <v>1</v>
      </c>
      <c r="I148" s="208"/>
      <c r="J148" s="209">
        <f t="shared" si="10"/>
        <v>0</v>
      </c>
      <c r="K148" s="205" t="s">
        <v>21</v>
      </c>
      <c r="L148" s="62"/>
      <c r="M148" s="210" t="s">
        <v>21</v>
      </c>
      <c r="N148" s="211" t="s">
        <v>45</v>
      </c>
      <c r="O148" s="43"/>
      <c r="P148" s="212">
        <f t="shared" si="11"/>
        <v>0</v>
      </c>
      <c r="Q148" s="212">
        <v>0</v>
      </c>
      <c r="R148" s="212">
        <f t="shared" si="12"/>
        <v>0</v>
      </c>
      <c r="S148" s="212">
        <v>0</v>
      </c>
      <c r="T148" s="213">
        <f t="shared" si="13"/>
        <v>0</v>
      </c>
      <c r="AR148" s="25" t="s">
        <v>375</v>
      </c>
      <c r="AT148" s="25" t="s">
        <v>311</v>
      </c>
      <c r="AU148" s="25" t="s">
        <v>84</v>
      </c>
      <c r="AY148" s="25" t="s">
        <v>308</v>
      </c>
      <c r="BE148" s="214">
        <f t="shared" si="14"/>
        <v>0</v>
      </c>
      <c r="BF148" s="214">
        <f t="shared" si="15"/>
        <v>0</v>
      </c>
      <c r="BG148" s="214">
        <f t="shared" si="16"/>
        <v>0</v>
      </c>
      <c r="BH148" s="214">
        <f t="shared" si="17"/>
        <v>0</v>
      </c>
      <c r="BI148" s="214">
        <f t="shared" si="18"/>
        <v>0</v>
      </c>
      <c r="BJ148" s="25" t="s">
        <v>82</v>
      </c>
      <c r="BK148" s="214">
        <f t="shared" si="19"/>
        <v>0</v>
      </c>
      <c r="BL148" s="25" t="s">
        <v>375</v>
      </c>
      <c r="BM148" s="25" t="s">
        <v>2266</v>
      </c>
    </row>
    <row r="149" spans="2:65" s="1" customFormat="1" ht="31.5" customHeight="1">
      <c r="B149" s="42"/>
      <c r="C149" s="203" t="s">
        <v>1248</v>
      </c>
      <c r="D149" s="203" t="s">
        <v>311</v>
      </c>
      <c r="E149" s="204" t="s">
        <v>5694</v>
      </c>
      <c r="F149" s="205" t="s">
        <v>5695</v>
      </c>
      <c r="G149" s="206" t="s">
        <v>5275</v>
      </c>
      <c r="H149" s="207">
        <v>1</v>
      </c>
      <c r="I149" s="208"/>
      <c r="J149" s="209">
        <f t="shared" si="10"/>
        <v>0</v>
      </c>
      <c r="K149" s="205" t="s">
        <v>21</v>
      </c>
      <c r="L149" s="62"/>
      <c r="M149" s="210" t="s">
        <v>21</v>
      </c>
      <c r="N149" s="211" t="s">
        <v>45</v>
      </c>
      <c r="O149" s="43"/>
      <c r="P149" s="212">
        <f t="shared" si="11"/>
        <v>0</v>
      </c>
      <c r="Q149" s="212">
        <v>0</v>
      </c>
      <c r="R149" s="212">
        <f t="shared" si="12"/>
        <v>0</v>
      </c>
      <c r="S149" s="212">
        <v>0</v>
      </c>
      <c r="T149" s="213">
        <f t="shared" si="13"/>
        <v>0</v>
      </c>
      <c r="AR149" s="25" t="s">
        <v>375</v>
      </c>
      <c r="AT149" s="25" t="s">
        <v>311</v>
      </c>
      <c r="AU149" s="25" t="s">
        <v>84</v>
      </c>
      <c r="AY149" s="25" t="s">
        <v>308</v>
      </c>
      <c r="BE149" s="214">
        <f t="shared" si="14"/>
        <v>0</v>
      </c>
      <c r="BF149" s="214">
        <f t="shared" si="15"/>
        <v>0</v>
      </c>
      <c r="BG149" s="214">
        <f t="shared" si="16"/>
        <v>0</v>
      </c>
      <c r="BH149" s="214">
        <f t="shared" si="17"/>
        <v>0</v>
      </c>
      <c r="BI149" s="214">
        <f t="shared" si="18"/>
        <v>0</v>
      </c>
      <c r="BJ149" s="25" t="s">
        <v>82</v>
      </c>
      <c r="BK149" s="214">
        <f t="shared" si="19"/>
        <v>0</v>
      </c>
      <c r="BL149" s="25" t="s">
        <v>375</v>
      </c>
      <c r="BM149" s="25" t="s">
        <v>2277</v>
      </c>
    </row>
    <row r="150" spans="2:65" s="1" customFormat="1" ht="31.5" customHeight="1">
      <c r="B150" s="42"/>
      <c r="C150" s="203" t="s">
        <v>528</v>
      </c>
      <c r="D150" s="203" t="s">
        <v>311</v>
      </c>
      <c r="E150" s="204" t="s">
        <v>5696</v>
      </c>
      <c r="F150" s="205" t="s">
        <v>5697</v>
      </c>
      <c r="G150" s="206" t="s">
        <v>5275</v>
      </c>
      <c r="H150" s="207">
        <v>1</v>
      </c>
      <c r="I150" s="208"/>
      <c r="J150" s="209">
        <f t="shared" si="10"/>
        <v>0</v>
      </c>
      <c r="K150" s="205" t="s">
        <v>21</v>
      </c>
      <c r="L150" s="62"/>
      <c r="M150" s="210" t="s">
        <v>21</v>
      </c>
      <c r="N150" s="211" t="s">
        <v>45</v>
      </c>
      <c r="O150" s="43"/>
      <c r="P150" s="212">
        <f t="shared" si="11"/>
        <v>0</v>
      </c>
      <c r="Q150" s="212">
        <v>0</v>
      </c>
      <c r="R150" s="212">
        <f t="shared" si="12"/>
        <v>0</v>
      </c>
      <c r="S150" s="212">
        <v>0</v>
      </c>
      <c r="T150" s="213">
        <f t="shared" si="13"/>
        <v>0</v>
      </c>
      <c r="AR150" s="25" t="s">
        <v>375</v>
      </c>
      <c r="AT150" s="25" t="s">
        <v>311</v>
      </c>
      <c r="AU150" s="25" t="s">
        <v>84</v>
      </c>
      <c r="AY150" s="25" t="s">
        <v>308</v>
      </c>
      <c r="BE150" s="214">
        <f t="shared" si="14"/>
        <v>0</v>
      </c>
      <c r="BF150" s="214">
        <f t="shared" si="15"/>
        <v>0</v>
      </c>
      <c r="BG150" s="214">
        <f t="shared" si="16"/>
        <v>0</v>
      </c>
      <c r="BH150" s="214">
        <f t="shared" si="17"/>
        <v>0</v>
      </c>
      <c r="BI150" s="214">
        <f t="shared" si="18"/>
        <v>0</v>
      </c>
      <c r="BJ150" s="25" t="s">
        <v>82</v>
      </c>
      <c r="BK150" s="214">
        <f t="shared" si="19"/>
        <v>0</v>
      </c>
      <c r="BL150" s="25" t="s">
        <v>375</v>
      </c>
      <c r="BM150" s="25" t="s">
        <v>2285</v>
      </c>
    </row>
    <row r="151" spans="2:65" s="1" customFormat="1" ht="22.5" customHeight="1">
      <c r="B151" s="42"/>
      <c r="C151" s="203" t="s">
        <v>570</v>
      </c>
      <c r="D151" s="203" t="s">
        <v>311</v>
      </c>
      <c r="E151" s="204" t="s">
        <v>5698</v>
      </c>
      <c r="F151" s="205" t="s">
        <v>5699</v>
      </c>
      <c r="G151" s="206" t="s">
        <v>4679</v>
      </c>
      <c r="H151" s="295"/>
      <c r="I151" s="208"/>
      <c r="J151" s="209">
        <f t="shared" si="10"/>
        <v>0</v>
      </c>
      <c r="K151" s="205" t="s">
        <v>315</v>
      </c>
      <c r="L151" s="62"/>
      <c r="M151" s="210" t="s">
        <v>21</v>
      </c>
      <c r="N151" s="211" t="s">
        <v>45</v>
      </c>
      <c r="O151" s="43"/>
      <c r="P151" s="212">
        <f t="shared" si="11"/>
        <v>0</v>
      </c>
      <c r="Q151" s="212">
        <v>0</v>
      </c>
      <c r="R151" s="212">
        <f t="shared" si="12"/>
        <v>0</v>
      </c>
      <c r="S151" s="212">
        <v>0</v>
      </c>
      <c r="T151" s="213">
        <f t="shared" si="13"/>
        <v>0</v>
      </c>
      <c r="AR151" s="25" t="s">
        <v>375</v>
      </c>
      <c r="AT151" s="25" t="s">
        <v>311</v>
      </c>
      <c r="AU151" s="25" t="s">
        <v>84</v>
      </c>
      <c r="AY151" s="25" t="s">
        <v>308</v>
      </c>
      <c r="BE151" s="214">
        <f t="shared" si="14"/>
        <v>0</v>
      </c>
      <c r="BF151" s="214">
        <f t="shared" si="15"/>
        <v>0</v>
      </c>
      <c r="BG151" s="214">
        <f t="shared" si="16"/>
        <v>0</v>
      </c>
      <c r="BH151" s="214">
        <f t="shared" si="17"/>
        <v>0</v>
      </c>
      <c r="BI151" s="214">
        <f t="shared" si="18"/>
        <v>0</v>
      </c>
      <c r="BJ151" s="25" t="s">
        <v>82</v>
      </c>
      <c r="BK151" s="214">
        <f t="shared" si="19"/>
        <v>0</v>
      </c>
      <c r="BL151" s="25" t="s">
        <v>375</v>
      </c>
      <c r="BM151" s="25" t="s">
        <v>5700</v>
      </c>
    </row>
    <row r="152" spans="2:65" s="11" customFormat="1" ht="29.85" customHeight="1">
      <c r="B152" s="186"/>
      <c r="C152" s="187"/>
      <c r="D152" s="200" t="s">
        <v>73</v>
      </c>
      <c r="E152" s="201" t="s">
        <v>5231</v>
      </c>
      <c r="F152" s="201" t="s">
        <v>156</v>
      </c>
      <c r="G152" s="187"/>
      <c r="H152" s="187"/>
      <c r="I152" s="190"/>
      <c r="J152" s="202">
        <f>BK152</f>
        <v>0</v>
      </c>
      <c r="K152" s="187"/>
      <c r="L152" s="192"/>
      <c r="M152" s="193"/>
      <c r="N152" s="194"/>
      <c r="O152" s="194"/>
      <c r="P152" s="195">
        <f>SUM(P153:P183)</f>
        <v>0</v>
      </c>
      <c r="Q152" s="194"/>
      <c r="R152" s="195">
        <f>SUM(R153:R183)</f>
        <v>0</v>
      </c>
      <c r="S152" s="194"/>
      <c r="T152" s="196">
        <f>SUM(T153:T183)</f>
        <v>0</v>
      </c>
      <c r="AR152" s="197" t="s">
        <v>84</v>
      </c>
      <c r="AT152" s="198" t="s">
        <v>73</v>
      </c>
      <c r="AU152" s="198" t="s">
        <v>82</v>
      </c>
      <c r="AY152" s="197" t="s">
        <v>308</v>
      </c>
      <c r="BK152" s="199">
        <f>SUM(BK153:BK183)</f>
        <v>0</v>
      </c>
    </row>
    <row r="153" spans="2:65" s="1" customFormat="1" ht="31.5" customHeight="1">
      <c r="B153" s="42"/>
      <c r="C153" s="203" t="s">
        <v>2038</v>
      </c>
      <c r="D153" s="203" t="s">
        <v>311</v>
      </c>
      <c r="E153" s="204" t="s">
        <v>5701</v>
      </c>
      <c r="F153" s="205" t="s">
        <v>5702</v>
      </c>
      <c r="G153" s="206" t="s">
        <v>5275</v>
      </c>
      <c r="H153" s="207">
        <v>1</v>
      </c>
      <c r="I153" s="208"/>
      <c r="J153" s="209">
        <f>ROUND(I153*H153,2)</f>
        <v>0</v>
      </c>
      <c r="K153" s="205" t="s">
        <v>21</v>
      </c>
      <c r="L153" s="62"/>
      <c r="M153" s="210" t="s">
        <v>21</v>
      </c>
      <c r="N153" s="211" t="s">
        <v>45</v>
      </c>
      <c r="O153" s="43"/>
      <c r="P153" s="212">
        <f>O153*H153</f>
        <v>0</v>
      </c>
      <c r="Q153" s="212">
        <v>0</v>
      </c>
      <c r="R153" s="212">
        <f>Q153*H153</f>
        <v>0</v>
      </c>
      <c r="S153" s="212">
        <v>0</v>
      </c>
      <c r="T153" s="213">
        <f>S153*H153</f>
        <v>0</v>
      </c>
      <c r="AR153" s="25" t="s">
        <v>375</v>
      </c>
      <c r="AT153" s="25" t="s">
        <v>311</v>
      </c>
      <c r="AU153" s="25" t="s">
        <v>84</v>
      </c>
      <c r="AY153" s="25" t="s">
        <v>308</v>
      </c>
      <c r="BE153" s="214">
        <f>IF(N153="základní",J153,0)</f>
        <v>0</v>
      </c>
      <c r="BF153" s="214">
        <f>IF(N153="snížená",J153,0)</f>
        <v>0</v>
      </c>
      <c r="BG153" s="214">
        <f>IF(N153="zákl. přenesená",J153,0)</f>
        <v>0</v>
      </c>
      <c r="BH153" s="214">
        <f>IF(N153="sníž. přenesená",J153,0)</f>
        <v>0</v>
      </c>
      <c r="BI153" s="214">
        <f>IF(N153="nulová",J153,0)</f>
        <v>0</v>
      </c>
      <c r="BJ153" s="25" t="s">
        <v>82</v>
      </c>
      <c r="BK153" s="214">
        <f>ROUND(I153*H153,2)</f>
        <v>0</v>
      </c>
      <c r="BL153" s="25" t="s">
        <v>375</v>
      </c>
      <c r="BM153" s="25" t="s">
        <v>2292</v>
      </c>
    </row>
    <row r="154" spans="2:65" s="1" customFormat="1" ht="27">
      <c r="B154" s="42"/>
      <c r="C154" s="64"/>
      <c r="D154" s="246" t="s">
        <v>1656</v>
      </c>
      <c r="E154" s="64"/>
      <c r="F154" s="290" t="s">
        <v>5703</v>
      </c>
      <c r="G154" s="64"/>
      <c r="H154" s="64"/>
      <c r="I154" s="173"/>
      <c r="J154" s="64"/>
      <c r="K154" s="64"/>
      <c r="L154" s="62"/>
      <c r="M154" s="291"/>
      <c r="N154" s="43"/>
      <c r="O154" s="43"/>
      <c r="P154" s="43"/>
      <c r="Q154" s="43"/>
      <c r="R154" s="43"/>
      <c r="S154" s="43"/>
      <c r="T154" s="79"/>
      <c r="AT154" s="25" t="s">
        <v>1656</v>
      </c>
      <c r="AU154" s="25" t="s">
        <v>84</v>
      </c>
    </row>
    <row r="155" spans="2:65" s="1" customFormat="1" ht="31.5" customHeight="1">
      <c r="B155" s="42"/>
      <c r="C155" s="203" t="s">
        <v>2042</v>
      </c>
      <c r="D155" s="203" t="s">
        <v>311</v>
      </c>
      <c r="E155" s="204" t="s">
        <v>5704</v>
      </c>
      <c r="F155" s="205" t="s">
        <v>5705</v>
      </c>
      <c r="G155" s="206" t="s">
        <v>5275</v>
      </c>
      <c r="H155" s="207">
        <v>1</v>
      </c>
      <c r="I155" s="208"/>
      <c r="J155" s="209">
        <f>ROUND(I155*H155,2)</f>
        <v>0</v>
      </c>
      <c r="K155" s="205" t="s">
        <v>21</v>
      </c>
      <c r="L155" s="62"/>
      <c r="M155" s="210" t="s">
        <v>21</v>
      </c>
      <c r="N155" s="211" t="s">
        <v>45</v>
      </c>
      <c r="O155" s="43"/>
      <c r="P155" s="212">
        <f>O155*H155</f>
        <v>0</v>
      </c>
      <c r="Q155" s="212">
        <v>0</v>
      </c>
      <c r="R155" s="212">
        <f>Q155*H155</f>
        <v>0</v>
      </c>
      <c r="S155" s="212">
        <v>0</v>
      </c>
      <c r="T155" s="213">
        <f>S155*H155</f>
        <v>0</v>
      </c>
      <c r="AR155" s="25" t="s">
        <v>375</v>
      </c>
      <c r="AT155" s="25" t="s">
        <v>311</v>
      </c>
      <c r="AU155" s="25" t="s">
        <v>84</v>
      </c>
      <c r="AY155" s="25" t="s">
        <v>308</v>
      </c>
      <c r="BE155" s="214">
        <f>IF(N155="základní",J155,0)</f>
        <v>0</v>
      </c>
      <c r="BF155" s="214">
        <f>IF(N155="snížená",J155,0)</f>
        <v>0</v>
      </c>
      <c r="BG155" s="214">
        <f>IF(N155="zákl. přenesená",J155,0)</f>
        <v>0</v>
      </c>
      <c r="BH155" s="214">
        <f>IF(N155="sníž. přenesená",J155,0)</f>
        <v>0</v>
      </c>
      <c r="BI155" s="214">
        <f>IF(N155="nulová",J155,0)</f>
        <v>0</v>
      </c>
      <c r="BJ155" s="25" t="s">
        <v>82</v>
      </c>
      <c r="BK155" s="214">
        <f>ROUND(I155*H155,2)</f>
        <v>0</v>
      </c>
      <c r="BL155" s="25" t="s">
        <v>375</v>
      </c>
      <c r="BM155" s="25" t="s">
        <v>2301</v>
      </c>
    </row>
    <row r="156" spans="2:65" s="1" customFormat="1" ht="27">
      <c r="B156" s="42"/>
      <c r="C156" s="64"/>
      <c r="D156" s="246" t="s">
        <v>1656</v>
      </c>
      <c r="E156" s="64"/>
      <c r="F156" s="290" t="s">
        <v>5703</v>
      </c>
      <c r="G156" s="64"/>
      <c r="H156" s="64"/>
      <c r="I156" s="173"/>
      <c r="J156" s="64"/>
      <c r="K156" s="64"/>
      <c r="L156" s="62"/>
      <c r="M156" s="291"/>
      <c r="N156" s="43"/>
      <c r="O156" s="43"/>
      <c r="P156" s="43"/>
      <c r="Q156" s="43"/>
      <c r="R156" s="43"/>
      <c r="S156" s="43"/>
      <c r="T156" s="79"/>
      <c r="AT156" s="25" t="s">
        <v>1656</v>
      </c>
      <c r="AU156" s="25" t="s">
        <v>84</v>
      </c>
    </row>
    <row r="157" spans="2:65" s="1" customFormat="1" ht="31.5" customHeight="1">
      <c r="B157" s="42"/>
      <c r="C157" s="203" t="s">
        <v>2044</v>
      </c>
      <c r="D157" s="203" t="s">
        <v>311</v>
      </c>
      <c r="E157" s="204" t="s">
        <v>5706</v>
      </c>
      <c r="F157" s="205" t="s">
        <v>5707</v>
      </c>
      <c r="G157" s="206" t="s">
        <v>5275</v>
      </c>
      <c r="H157" s="207">
        <v>1</v>
      </c>
      <c r="I157" s="208"/>
      <c r="J157" s="209">
        <f>ROUND(I157*H157,2)</f>
        <v>0</v>
      </c>
      <c r="K157" s="205" t="s">
        <v>21</v>
      </c>
      <c r="L157" s="62"/>
      <c r="M157" s="210" t="s">
        <v>21</v>
      </c>
      <c r="N157" s="211" t="s">
        <v>45</v>
      </c>
      <c r="O157" s="43"/>
      <c r="P157" s="212">
        <f>O157*H157</f>
        <v>0</v>
      </c>
      <c r="Q157" s="212">
        <v>0</v>
      </c>
      <c r="R157" s="212">
        <f>Q157*H157</f>
        <v>0</v>
      </c>
      <c r="S157" s="212">
        <v>0</v>
      </c>
      <c r="T157" s="213">
        <f>S157*H157</f>
        <v>0</v>
      </c>
      <c r="AR157" s="25" t="s">
        <v>375</v>
      </c>
      <c r="AT157" s="25" t="s">
        <v>311</v>
      </c>
      <c r="AU157" s="25" t="s">
        <v>84</v>
      </c>
      <c r="AY157" s="25" t="s">
        <v>308</v>
      </c>
      <c r="BE157" s="214">
        <f>IF(N157="základní",J157,0)</f>
        <v>0</v>
      </c>
      <c r="BF157" s="214">
        <f>IF(N157="snížená",J157,0)</f>
        <v>0</v>
      </c>
      <c r="BG157" s="214">
        <f>IF(N157="zákl. přenesená",J157,0)</f>
        <v>0</v>
      </c>
      <c r="BH157" s="214">
        <f>IF(N157="sníž. přenesená",J157,0)</f>
        <v>0</v>
      </c>
      <c r="BI157" s="214">
        <f>IF(N157="nulová",J157,0)</f>
        <v>0</v>
      </c>
      <c r="BJ157" s="25" t="s">
        <v>82</v>
      </c>
      <c r="BK157" s="214">
        <f>ROUND(I157*H157,2)</f>
        <v>0</v>
      </c>
      <c r="BL157" s="25" t="s">
        <v>375</v>
      </c>
      <c r="BM157" s="25" t="s">
        <v>2311</v>
      </c>
    </row>
    <row r="158" spans="2:65" s="1" customFormat="1" ht="27">
      <c r="B158" s="42"/>
      <c r="C158" s="64"/>
      <c r="D158" s="246" t="s">
        <v>1656</v>
      </c>
      <c r="E158" s="64"/>
      <c r="F158" s="290" t="s">
        <v>5703</v>
      </c>
      <c r="G158" s="64"/>
      <c r="H158" s="64"/>
      <c r="I158" s="173"/>
      <c r="J158" s="64"/>
      <c r="K158" s="64"/>
      <c r="L158" s="62"/>
      <c r="M158" s="291"/>
      <c r="N158" s="43"/>
      <c r="O158" s="43"/>
      <c r="P158" s="43"/>
      <c r="Q158" s="43"/>
      <c r="R158" s="43"/>
      <c r="S158" s="43"/>
      <c r="T158" s="79"/>
      <c r="AT158" s="25" t="s">
        <v>1656</v>
      </c>
      <c r="AU158" s="25" t="s">
        <v>84</v>
      </c>
    </row>
    <row r="159" spans="2:65" s="1" customFormat="1" ht="31.5" customHeight="1">
      <c r="B159" s="42"/>
      <c r="C159" s="203" t="s">
        <v>2048</v>
      </c>
      <c r="D159" s="203" t="s">
        <v>311</v>
      </c>
      <c r="E159" s="204" t="s">
        <v>5708</v>
      </c>
      <c r="F159" s="205" t="s">
        <v>5709</v>
      </c>
      <c r="G159" s="206" t="s">
        <v>5275</v>
      </c>
      <c r="H159" s="207">
        <v>1</v>
      </c>
      <c r="I159" s="208"/>
      <c r="J159" s="209">
        <f>ROUND(I159*H159,2)</f>
        <v>0</v>
      </c>
      <c r="K159" s="205" t="s">
        <v>21</v>
      </c>
      <c r="L159" s="62"/>
      <c r="M159" s="210" t="s">
        <v>21</v>
      </c>
      <c r="N159" s="211" t="s">
        <v>45</v>
      </c>
      <c r="O159" s="43"/>
      <c r="P159" s="212">
        <f>O159*H159</f>
        <v>0</v>
      </c>
      <c r="Q159" s="212">
        <v>0</v>
      </c>
      <c r="R159" s="212">
        <f>Q159*H159</f>
        <v>0</v>
      </c>
      <c r="S159" s="212">
        <v>0</v>
      </c>
      <c r="T159" s="213">
        <f>S159*H159</f>
        <v>0</v>
      </c>
      <c r="AR159" s="25" t="s">
        <v>375</v>
      </c>
      <c r="AT159" s="25" t="s">
        <v>311</v>
      </c>
      <c r="AU159" s="25" t="s">
        <v>84</v>
      </c>
      <c r="AY159" s="25" t="s">
        <v>308</v>
      </c>
      <c r="BE159" s="214">
        <f>IF(N159="základní",J159,0)</f>
        <v>0</v>
      </c>
      <c r="BF159" s="214">
        <f>IF(N159="snížená",J159,0)</f>
        <v>0</v>
      </c>
      <c r="BG159" s="214">
        <f>IF(N159="zákl. přenesená",J159,0)</f>
        <v>0</v>
      </c>
      <c r="BH159" s="214">
        <f>IF(N159="sníž. přenesená",J159,0)</f>
        <v>0</v>
      </c>
      <c r="BI159" s="214">
        <f>IF(N159="nulová",J159,0)</f>
        <v>0</v>
      </c>
      <c r="BJ159" s="25" t="s">
        <v>82</v>
      </c>
      <c r="BK159" s="214">
        <f>ROUND(I159*H159,2)</f>
        <v>0</v>
      </c>
      <c r="BL159" s="25" t="s">
        <v>375</v>
      </c>
      <c r="BM159" s="25" t="s">
        <v>2319</v>
      </c>
    </row>
    <row r="160" spans="2:65" s="1" customFormat="1" ht="27">
      <c r="B160" s="42"/>
      <c r="C160" s="64"/>
      <c r="D160" s="246" t="s">
        <v>1656</v>
      </c>
      <c r="E160" s="64"/>
      <c r="F160" s="290" t="s">
        <v>5703</v>
      </c>
      <c r="G160" s="64"/>
      <c r="H160" s="64"/>
      <c r="I160" s="173"/>
      <c r="J160" s="64"/>
      <c r="K160" s="64"/>
      <c r="L160" s="62"/>
      <c r="M160" s="291"/>
      <c r="N160" s="43"/>
      <c r="O160" s="43"/>
      <c r="P160" s="43"/>
      <c r="Q160" s="43"/>
      <c r="R160" s="43"/>
      <c r="S160" s="43"/>
      <c r="T160" s="79"/>
      <c r="AT160" s="25" t="s">
        <v>1656</v>
      </c>
      <c r="AU160" s="25" t="s">
        <v>84</v>
      </c>
    </row>
    <row r="161" spans="2:65" s="1" customFormat="1" ht="31.5" customHeight="1">
      <c r="B161" s="42"/>
      <c r="C161" s="203" t="s">
        <v>2051</v>
      </c>
      <c r="D161" s="203" t="s">
        <v>311</v>
      </c>
      <c r="E161" s="204" t="s">
        <v>5710</v>
      </c>
      <c r="F161" s="205" t="s">
        <v>5711</v>
      </c>
      <c r="G161" s="206" t="s">
        <v>5275</v>
      </c>
      <c r="H161" s="207">
        <v>1</v>
      </c>
      <c r="I161" s="208"/>
      <c r="J161" s="209">
        <f>ROUND(I161*H161,2)</f>
        <v>0</v>
      </c>
      <c r="K161" s="205" t="s">
        <v>21</v>
      </c>
      <c r="L161" s="62"/>
      <c r="M161" s="210" t="s">
        <v>21</v>
      </c>
      <c r="N161" s="211" t="s">
        <v>45</v>
      </c>
      <c r="O161" s="43"/>
      <c r="P161" s="212">
        <f>O161*H161</f>
        <v>0</v>
      </c>
      <c r="Q161" s="212">
        <v>0</v>
      </c>
      <c r="R161" s="212">
        <f>Q161*H161</f>
        <v>0</v>
      </c>
      <c r="S161" s="212">
        <v>0</v>
      </c>
      <c r="T161" s="213">
        <f>S161*H161</f>
        <v>0</v>
      </c>
      <c r="AR161" s="25" t="s">
        <v>375</v>
      </c>
      <c r="AT161" s="25" t="s">
        <v>311</v>
      </c>
      <c r="AU161" s="25" t="s">
        <v>84</v>
      </c>
      <c r="AY161" s="25" t="s">
        <v>308</v>
      </c>
      <c r="BE161" s="214">
        <f>IF(N161="základní",J161,0)</f>
        <v>0</v>
      </c>
      <c r="BF161" s="214">
        <f>IF(N161="snížená",J161,0)</f>
        <v>0</v>
      </c>
      <c r="BG161" s="214">
        <f>IF(N161="zákl. přenesená",J161,0)</f>
        <v>0</v>
      </c>
      <c r="BH161" s="214">
        <f>IF(N161="sníž. přenesená",J161,0)</f>
        <v>0</v>
      </c>
      <c r="BI161" s="214">
        <f>IF(N161="nulová",J161,0)</f>
        <v>0</v>
      </c>
      <c r="BJ161" s="25" t="s">
        <v>82</v>
      </c>
      <c r="BK161" s="214">
        <f>ROUND(I161*H161,2)</f>
        <v>0</v>
      </c>
      <c r="BL161" s="25" t="s">
        <v>375</v>
      </c>
      <c r="BM161" s="25" t="s">
        <v>2327</v>
      </c>
    </row>
    <row r="162" spans="2:65" s="1" customFormat="1" ht="27">
      <c r="B162" s="42"/>
      <c r="C162" s="64"/>
      <c r="D162" s="246" t="s">
        <v>1656</v>
      </c>
      <c r="E162" s="64"/>
      <c r="F162" s="290" t="s">
        <v>5703</v>
      </c>
      <c r="G162" s="64"/>
      <c r="H162" s="64"/>
      <c r="I162" s="173"/>
      <c r="J162" s="64"/>
      <c r="K162" s="64"/>
      <c r="L162" s="62"/>
      <c r="M162" s="291"/>
      <c r="N162" s="43"/>
      <c r="O162" s="43"/>
      <c r="P162" s="43"/>
      <c r="Q162" s="43"/>
      <c r="R162" s="43"/>
      <c r="S162" s="43"/>
      <c r="T162" s="79"/>
      <c r="AT162" s="25" t="s">
        <v>1656</v>
      </c>
      <c r="AU162" s="25" t="s">
        <v>84</v>
      </c>
    </row>
    <row r="163" spans="2:65" s="1" customFormat="1" ht="31.5" customHeight="1">
      <c r="B163" s="42"/>
      <c r="C163" s="203" t="s">
        <v>2055</v>
      </c>
      <c r="D163" s="203" t="s">
        <v>311</v>
      </c>
      <c r="E163" s="204" t="s">
        <v>5712</v>
      </c>
      <c r="F163" s="205" t="s">
        <v>5713</v>
      </c>
      <c r="G163" s="206" t="s">
        <v>5275</v>
      </c>
      <c r="H163" s="207">
        <v>1</v>
      </c>
      <c r="I163" s="208"/>
      <c r="J163" s="209">
        <f>ROUND(I163*H163,2)</f>
        <v>0</v>
      </c>
      <c r="K163" s="205" t="s">
        <v>21</v>
      </c>
      <c r="L163" s="62"/>
      <c r="M163" s="210" t="s">
        <v>21</v>
      </c>
      <c r="N163" s="211" t="s">
        <v>45</v>
      </c>
      <c r="O163" s="43"/>
      <c r="P163" s="212">
        <f>O163*H163</f>
        <v>0</v>
      </c>
      <c r="Q163" s="212">
        <v>0</v>
      </c>
      <c r="R163" s="212">
        <f>Q163*H163</f>
        <v>0</v>
      </c>
      <c r="S163" s="212">
        <v>0</v>
      </c>
      <c r="T163" s="213">
        <f>S163*H163</f>
        <v>0</v>
      </c>
      <c r="AR163" s="25" t="s">
        <v>375</v>
      </c>
      <c r="AT163" s="25" t="s">
        <v>311</v>
      </c>
      <c r="AU163" s="25" t="s">
        <v>84</v>
      </c>
      <c r="AY163" s="25" t="s">
        <v>308</v>
      </c>
      <c r="BE163" s="214">
        <f>IF(N163="základní",J163,0)</f>
        <v>0</v>
      </c>
      <c r="BF163" s="214">
        <f>IF(N163="snížená",J163,0)</f>
        <v>0</v>
      </c>
      <c r="BG163" s="214">
        <f>IF(N163="zákl. přenesená",J163,0)</f>
        <v>0</v>
      </c>
      <c r="BH163" s="214">
        <f>IF(N163="sníž. přenesená",J163,0)</f>
        <v>0</v>
      </c>
      <c r="BI163" s="214">
        <f>IF(N163="nulová",J163,0)</f>
        <v>0</v>
      </c>
      <c r="BJ163" s="25" t="s">
        <v>82</v>
      </c>
      <c r="BK163" s="214">
        <f>ROUND(I163*H163,2)</f>
        <v>0</v>
      </c>
      <c r="BL163" s="25" t="s">
        <v>375</v>
      </c>
      <c r="BM163" s="25" t="s">
        <v>2335</v>
      </c>
    </row>
    <row r="164" spans="2:65" s="1" customFormat="1" ht="27">
      <c r="B164" s="42"/>
      <c r="C164" s="64"/>
      <c r="D164" s="246" t="s">
        <v>1656</v>
      </c>
      <c r="E164" s="64"/>
      <c r="F164" s="290" t="s">
        <v>5703</v>
      </c>
      <c r="G164" s="64"/>
      <c r="H164" s="64"/>
      <c r="I164" s="173"/>
      <c r="J164" s="64"/>
      <c r="K164" s="64"/>
      <c r="L164" s="62"/>
      <c r="M164" s="291"/>
      <c r="N164" s="43"/>
      <c r="O164" s="43"/>
      <c r="P164" s="43"/>
      <c r="Q164" s="43"/>
      <c r="R164" s="43"/>
      <c r="S164" s="43"/>
      <c r="T164" s="79"/>
      <c r="AT164" s="25" t="s">
        <v>1656</v>
      </c>
      <c r="AU164" s="25" t="s">
        <v>84</v>
      </c>
    </row>
    <row r="165" spans="2:65" s="1" customFormat="1" ht="31.5" customHeight="1">
      <c r="B165" s="42"/>
      <c r="C165" s="203" t="s">
        <v>2057</v>
      </c>
      <c r="D165" s="203" t="s">
        <v>311</v>
      </c>
      <c r="E165" s="204" t="s">
        <v>5714</v>
      </c>
      <c r="F165" s="205" t="s">
        <v>5715</v>
      </c>
      <c r="G165" s="206" t="s">
        <v>5275</v>
      </c>
      <c r="H165" s="207">
        <v>1</v>
      </c>
      <c r="I165" s="208"/>
      <c r="J165" s="209">
        <f>ROUND(I165*H165,2)</f>
        <v>0</v>
      </c>
      <c r="K165" s="205" t="s">
        <v>21</v>
      </c>
      <c r="L165" s="62"/>
      <c r="M165" s="210" t="s">
        <v>21</v>
      </c>
      <c r="N165" s="211" t="s">
        <v>45</v>
      </c>
      <c r="O165" s="43"/>
      <c r="P165" s="212">
        <f>O165*H165</f>
        <v>0</v>
      </c>
      <c r="Q165" s="212">
        <v>0</v>
      </c>
      <c r="R165" s="212">
        <f>Q165*H165</f>
        <v>0</v>
      </c>
      <c r="S165" s="212">
        <v>0</v>
      </c>
      <c r="T165" s="213">
        <f>S165*H165</f>
        <v>0</v>
      </c>
      <c r="AR165" s="25" t="s">
        <v>375</v>
      </c>
      <c r="AT165" s="25" t="s">
        <v>311</v>
      </c>
      <c r="AU165" s="25" t="s">
        <v>84</v>
      </c>
      <c r="AY165" s="25" t="s">
        <v>308</v>
      </c>
      <c r="BE165" s="214">
        <f>IF(N165="základní",J165,0)</f>
        <v>0</v>
      </c>
      <c r="BF165" s="214">
        <f>IF(N165="snížená",J165,0)</f>
        <v>0</v>
      </c>
      <c r="BG165" s="214">
        <f>IF(N165="zákl. přenesená",J165,0)</f>
        <v>0</v>
      </c>
      <c r="BH165" s="214">
        <f>IF(N165="sníž. přenesená",J165,0)</f>
        <v>0</v>
      </c>
      <c r="BI165" s="214">
        <f>IF(N165="nulová",J165,0)</f>
        <v>0</v>
      </c>
      <c r="BJ165" s="25" t="s">
        <v>82</v>
      </c>
      <c r="BK165" s="214">
        <f>ROUND(I165*H165,2)</f>
        <v>0</v>
      </c>
      <c r="BL165" s="25" t="s">
        <v>375</v>
      </c>
      <c r="BM165" s="25" t="s">
        <v>2340</v>
      </c>
    </row>
    <row r="166" spans="2:65" s="1" customFormat="1" ht="27">
      <c r="B166" s="42"/>
      <c r="C166" s="64"/>
      <c r="D166" s="246" t="s">
        <v>1656</v>
      </c>
      <c r="E166" s="64"/>
      <c r="F166" s="290" t="s">
        <v>5703</v>
      </c>
      <c r="G166" s="64"/>
      <c r="H166" s="64"/>
      <c r="I166" s="173"/>
      <c r="J166" s="64"/>
      <c r="K166" s="64"/>
      <c r="L166" s="62"/>
      <c r="M166" s="291"/>
      <c r="N166" s="43"/>
      <c r="O166" s="43"/>
      <c r="P166" s="43"/>
      <c r="Q166" s="43"/>
      <c r="R166" s="43"/>
      <c r="S166" s="43"/>
      <c r="T166" s="79"/>
      <c r="AT166" s="25" t="s">
        <v>1656</v>
      </c>
      <c r="AU166" s="25" t="s">
        <v>84</v>
      </c>
    </row>
    <row r="167" spans="2:65" s="1" customFormat="1" ht="31.5" customHeight="1">
      <c r="B167" s="42"/>
      <c r="C167" s="203" t="s">
        <v>2061</v>
      </c>
      <c r="D167" s="203" t="s">
        <v>311</v>
      </c>
      <c r="E167" s="204" t="s">
        <v>5716</v>
      </c>
      <c r="F167" s="205" t="s">
        <v>5717</v>
      </c>
      <c r="G167" s="206" t="s">
        <v>5275</v>
      </c>
      <c r="H167" s="207">
        <v>1</v>
      </c>
      <c r="I167" s="208"/>
      <c r="J167" s="209">
        <f>ROUND(I167*H167,2)</f>
        <v>0</v>
      </c>
      <c r="K167" s="205" t="s">
        <v>21</v>
      </c>
      <c r="L167" s="62"/>
      <c r="M167" s="210" t="s">
        <v>21</v>
      </c>
      <c r="N167" s="211" t="s">
        <v>45</v>
      </c>
      <c r="O167" s="43"/>
      <c r="P167" s="212">
        <f>O167*H167</f>
        <v>0</v>
      </c>
      <c r="Q167" s="212">
        <v>0</v>
      </c>
      <c r="R167" s="212">
        <f>Q167*H167</f>
        <v>0</v>
      </c>
      <c r="S167" s="212">
        <v>0</v>
      </c>
      <c r="T167" s="213">
        <f>S167*H167</f>
        <v>0</v>
      </c>
      <c r="AR167" s="25" t="s">
        <v>375</v>
      </c>
      <c r="AT167" s="25" t="s">
        <v>311</v>
      </c>
      <c r="AU167" s="25" t="s">
        <v>84</v>
      </c>
      <c r="AY167" s="25" t="s">
        <v>308</v>
      </c>
      <c r="BE167" s="214">
        <f>IF(N167="základní",J167,0)</f>
        <v>0</v>
      </c>
      <c r="BF167" s="214">
        <f>IF(N167="snížená",J167,0)</f>
        <v>0</v>
      </c>
      <c r="BG167" s="214">
        <f>IF(N167="zákl. přenesená",J167,0)</f>
        <v>0</v>
      </c>
      <c r="BH167" s="214">
        <f>IF(N167="sníž. přenesená",J167,0)</f>
        <v>0</v>
      </c>
      <c r="BI167" s="214">
        <f>IF(N167="nulová",J167,0)</f>
        <v>0</v>
      </c>
      <c r="BJ167" s="25" t="s">
        <v>82</v>
      </c>
      <c r="BK167" s="214">
        <f>ROUND(I167*H167,2)</f>
        <v>0</v>
      </c>
      <c r="BL167" s="25" t="s">
        <v>375</v>
      </c>
      <c r="BM167" s="25" t="s">
        <v>2348</v>
      </c>
    </row>
    <row r="168" spans="2:65" s="1" customFormat="1" ht="27">
      <c r="B168" s="42"/>
      <c r="C168" s="64"/>
      <c r="D168" s="246" t="s">
        <v>1656</v>
      </c>
      <c r="E168" s="64"/>
      <c r="F168" s="290" t="s">
        <v>5703</v>
      </c>
      <c r="G168" s="64"/>
      <c r="H168" s="64"/>
      <c r="I168" s="173"/>
      <c r="J168" s="64"/>
      <c r="K168" s="64"/>
      <c r="L168" s="62"/>
      <c r="M168" s="291"/>
      <c r="N168" s="43"/>
      <c r="O168" s="43"/>
      <c r="P168" s="43"/>
      <c r="Q168" s="43"/>
      <c r="R168" s="43"/>
      <c r="S168" s="43"/>
      <c r="T168" s="79"/>
      <c r="AT168" s="25" t="s">
        <v>1656</v>
      </c>
      <c r="AU168" s="25" t="s">
        <v>84</v>
      </c>
    </row>
    <row r="169" spans="2:65" s="1" customFormat="1" ht="31.5" customHeight="1">
      <c r="B169" s="42"/>
      <c r="C169" s="203" t="s">
        <v>2063</v>
      </c>
      <c r="D169" s="203" t="s">
        <v>311</v>
      </c>
      <c r="E169" s="204" t="s">
        <v>5718</v>
      </c>
      <c r="F169" s="205" t="s">
        <v>5719</v>
      </c>
      <c r="G169" s="206" t="s">
        <v>5275</v>
      </c>
      <c r="H169" s="207">
        <v>1</v>
      </c>
      <c r="I169" s="208"/>
      <c r="J169" s="209">
        <f>ROUND(I169*H169,2)</f>
        <v>0</v>
      </c>
      <c r="K169" s="205" t="s">
        <v>21</v>
      </c>
      <c r="L169" s="62"/>
      <c r="M169" s="210" t="s">
        <v>21</v>
      </c>
      <c r="N169" s="211" t="s">
        <v>45</v>
      </c>
      <c r="O169" s="43"/>
      <c r="P169" s="212">
        <f>O169*H169</f>
        <v>0</v>
      </c>
      <c r="Q169" s="212">
        <v>0</v>
      </c>
      <c r="R169" s="212">
        <f>Q169*H169</f>
        <v>0</v>
      </c>
      <c r="S169" s="212">
        <v>0</v>
      </c>
      <c r="T169" s="213">
        <f>S169*H169</f>
        <v>0</v>
      </c>
      <c r="AR169" s="25" t="s">
        <v>375</v>
      </c>
      <c r="AT169" s="25" t="s">
        <v>311</v>
      </c>
      <c r="AU169" s="25" t="s">
        <v>84</v>
      </c>
      <c r="AY169" s="25" t="s">
        <v>308</v>
      </c>
      <c r="BE169" s="214">
        <f>IF(N169="základní",J169,0)</f>
        <v>0</v>
      </c>
      <c r="BF169" s="214">
        <f>IF(N169="snížená",J169,0)</f>
        <v>0</v>
      </c>
      <c r="BG169" s="214">
        <f>IF(N169="zákl. přenesená",J169,0)</f>
        <v>0</v>
      </c>
      <c r="BH169" s="214">
        <f>IF(N169="sníž. přenesená",J169,0)</f>
        <v>0</v>
      </c>
      <c r="BI169" s="214">
        <f>IF(N169="nulová",J169,0)</f>
        <v>0</v>
      </c>
      <c r="BJ169" s="25" t="s">
        <v>82</v>
      </c>
      <c r="BK169" s="214">
        <f>ROUND(I169*H169,2)</f>
        <v>0</v>
      </c>
      <c r="BL169" s="25" t="s">
        <v>375</v>
      </c>
      <c r="BM169" s="25" t="s">
        <v>2358</v>
      </c>
    </row>
    <row r="170" spans="2:65" s="1" customFormat="1" ht="27">
      <c r="B170" s="42"/>
      <c r="C170" s="64"/>
      <c r="D170" s="246" t="s">
        <v>1656</v>
      </c>
      <c r="E170" s="64"/>
      <c r="F170" s="290" t="s">
        <v>5703</v>
      </c>
      <c r="G170" s="64"/>
      <c r="H170" s="64"/>
      <c r="I170" s="173"/>
      <c r="J170" s="64"/>
      <c r="K170" s="64"/>
      <c r="L170" s="62"/>
      <c r="M170" s="291"/>
      <c r="N170" s="43"/>
      <c r="O170" s="43"/>
      <c r="P170" s="43"/>
      <c r="Q170" s="43"/>
      <c r="R170" s="43"/>
      <c r="S170" s="43"/>
      <c r="T170" s="79"/>
      <c r="AT170" s="25" t="s">
        <v>1656</v>
      </c>
      <c r="AU170" s="25" t="s">
        <v>84</v>
      </c>
    </row>
    <row r="171" spans="2:65" s="1" customFormat="1" ht="31.5" customHeight="1">
      <c r="B171" s="42"/>
      <c r="C171" s="203" t="s">
        <v>2067</v>
      </c>
      <c r="D171" s="203" t="s">
        <v>311</v>
      </c>
      <c r="E171" s="204" t="s">
        <v>5720</v>
      </c>
      <c r="F171" s="205" t="s">
        <v>5721</v>
      </c>
      <c r="G171" s="206" t="s">
        <v>5275</v>
      </c>
      <c r="H171" s="207">
        <v>1</v>
      </c>
      <c r="I171" s="208"/>
      <c r="J171" s="209">
        <f>ROUND(I171*H171,2)</f>
        <v>0</v>
      </c>
      <c r="K171" s="205" t="s">
        <v>21</v>
      </c>
      <c r="L171" s="62"/>
      <c r="M171" s="210" t="s">
        <v>21</v>
      </c>
      <c r="N171" s="211" t="s">
        <v>45</v>
      </c>
      <c r="O171" s="43"/>
      <c r="P171" s="212">
        <f>O171*H171</f>
        <v>0</v>
      </c>
      <c r="Q171" s="212">
        <v>0</v>
      </c>
      <c r="R171" s="212">
        <f>Q171*H171</f>
        <v>0</v>
      </c>
      <c r="S171" s="212">
        <v>0</v>
      </c>
      <c r="T171" s="213">
        <f>S171*H171</f>
        <v>0</v>
      </c>
      <c r="AR171" s="25" t="s">
        <v>375</v>
      </c>
      <c r="AT171" s="25" t="s">
        <v>311</v>
      </c>
      <c r="AU171" s="25" t="s">
        <v>84</v>
      </c>
      <c r="AY171" s="25" t="s">
        <v>308</v>
      </c>
      <c r="BE171" s="214">
        <f>IF(N171="základní",J171,0)</f>
        <v>0</v>
      </c>
      <c r="BF171" s="214">
        <f>IF(N171="snížená",J171,0)</f>
        <v>0</v>
      </c>
      <c r="BG171" s="214">
        <f>IF(N171="zákl. přenesená",J171,0)</f>
        <v>0</v>
      </c>
      <c r="BH171" s="214">
        <f>IF(N171="sníž. přenesená",J171,0)</f>
        <v>0</v>
      </c>
      <c r="BI171" s="214">
        <f>IF(N171="nulová",J171,0)</f>
        <v>0</v>
      </c>
      <c r="BJ171" s="25" t="s">
        <v>82</v>
      </c>
      <c r="BK171" s="214">
        <f>ROUND(I171*H171,2)</f>
        <v>0</v>
      </c>
      <c r="BL171" s="25" t="s">
        <v>375</v>
      </c>
      <c r="BM171" s="25" t="s">
        <v>2365</v>
      </c>
    </row>
    <row r="172" spans="2:65" s="1" customFormat="1" ht="27">
      <c r="B172" s="42"/>
      <c r="C172" s="64"/>
      <c r="D172" s="246" t="s">
        <v>1656</v>
      </c>
      <c r="E172" s="64"/>
      <c r="F172" s="290" t="s">
        <v>5703</v>
      </c>
      <c r="G172" s="64"/>
      <c r="H172" s="64"/>
      <c r="I172" s="173"/>
      <c r="J172" s="64"/>
      <c r="K172" s="64"/>
      <c r="L172" s="62"/>
      <c r="M172" s="291"/>
      <c r="N172" s="43"/>
      <c r="O172" s="43"/>
      <c r="P172" s="43"/>
      <c r="Q172" s="43"/>
      <c r="R172" s="43"/>
      <c r="S172" s="43"/>
      <c r="T172" s="79"/>
      <c r="AT172" s="25" t="s">
        <v>1656</v>
      </c>
      <c r="AU172" s="25" t="s">
        <v>84</v>
      </c>
    </row>
    <row r="173" spans="2:65" s="1" customFormat="1" ht="31.5" customHeight="1">
      <c r="B173" s="42"/>
      <c r="C173" s="203" t="s">
        <v>2071</v>
      </c>
      <c r="D173" s="203" t="s">
        <v>311</v>
      </c>
      <c r="E173" s="204" t="s">
        <v>5722</v>
      </c>
      <c r="F173" s="205" t="s">
        <v>5723</v>
      </c>
      <c r="G173" s="206" t="s">
        <v>5275</v>
      </c>
      <c r="H173" s="207">
        <v>1</v>
      </c>
      <c r="I173" s="208"/>
      <c r="J173" s="209">
        <f>ROUND(I173*H173,2)</f>
        <v>0</v>
      </c>
      <c r="K173" s="205" t="s">
        <v>21</v>
      </c>
      <c r="L173" s="62"/>
      <c r="M173" s="210" t="s">
        <v>21</v>
      </c>
      <c r="N173" s="211" t="s">
        <v>45</v>
      </c>
      <c r="O173" s="43"/>
      <c r="P173" s="212">
        <f>O173*H173</f>
        <v>0</v>
      </c>
      <c r="Q173" s="212">
        <v>0</v>
      </c>
      <c r="R173" s="212">
        <f>Q173*H173</f>
        <v>0</v>
      </c>
      <c r="S173" s="212">
        <v>0</v>
      </c>
      <c r="T173" s="213">
        <f>S173*H173</f>
        <v>0</v>
      </c>
      <c r="AR173" s="25" t="s">
        <v>375</v>
      </c>
      <c r="AT173" s="25" t="s">
        <v>311</v>
      </c>
      <c r="AU173" s="25" t="s">
        <v>84</v>
      </c>
      <c r="AY173" s="25" t="s">
        <v>308</v>
      </c>
      <c r="BE173" s="214">
        <f>IF(N173="základní",J173,0)</f>
        <v>0</v>
      </c>
      <c r="BF173" s="214">
        <f>IF(N173="snížená",J173,0)</f>
        <v>0</v>
      </c>
      <c r="BG173" s="214">
        <f>IF(N173="zákl. přenesená",J173,0)</f>
        <v>0</v>
      </c>
      <c r="BH173" s="214">
        <f>IF(N173="sníž. přenesená",J173,0)</f>
        <v>0</v>
      </c>
      <c r="BI173" s="214">
        <f>IF(N173="nulová",J173,0)</f>
        <v>0</v>
      </c>
      <c r="BJ173" s="25" t="s">
        <v>82</v>
      </c>
      <c r="BK173" s="214">
        <f>ROUND(I173*H173,2)</f>
        <v>0</v>
      </c>
      <c r="BL173" s="25" t="s">
        <v>375</v>
      </c>
      <c r="BM173" s="25" t="s">
        <v>2372</v>
      </c>
    </row>
    <row r="174" spans="2:65" s="1" customFormat="1" ht="27">
      <c r="B174" s="42"/>
      <c r="C174" s="64"/>
      <c r="D174" s="246" t="s">
        <v>1656</v>
      </c>
      <c r="E174" s="64"/>
      <c r="F174" s="290" t="s">
        <v>5703</v>
      </c>
      <c r="G174" s="64"/>
      <c r="H174" s="64"/>
      <c r="I174" s="173"/>
      <c r="J174" s="64"/>
      <c r="K174" s="64"/>
      <c r="L174" s="62"/>
      <c r="M174" s="291"/>
      <c r="N174" s="43"/>
      <c r="O174" s="43"/>
      <c r="P174" s="43"/>
      <c r="Q174" s="43"/>
      <c r="R174" s="43"/>
      <c r="S174" s="43"/>
      <c r="T174" s="79"/>
      <c r="AT174" s="25" t="s">
        <v>1656</v>
      </c>
      <c r="AU174" s="25" t="s">
        <v>84</v>
      </c>
    </row>
    <row r="175" spans="2:65" s="1" customFormat="1" ht="31.5" customHeight="1">
      <c r="B175" s="42"/>
      <c r="C175" s="203" t="s">
        <v>2075</v>
      </c>
      <c r="D175" s="203" t="s">
        <v>311</v>
      </c>
      <c r="E175" s="204" t="s">
        <v>5724</v>
      </c>
      <c r="F175" s="205" t="s">
        <v>5725</v>
      </c>
      <c r="G175" s="206" t="s">
        <v>5275</v>
      </c>
      <c r="H175" s="207">
        <v>1</v>
      </c>
      <c r="I175" s="208"/>
      <c r="J175" s="209">
        <f>ROUND(I175*H175,2)</f>
        <v>0</v>
      </c>
      <c r="K175" s="205" t="s">
        <v>21</v>
      </c>
      <c r="L175" s="62"/>
      <c r="M175" s="210" t="s">
        <v>21</v>
      </c>
      <c r="N175" s="211" t="s">
        <v>45</v>
      </c>
      <c r="O175" s="43"/>
      <c r="P175" s="212">
        <f>O175*H175</f>
        <v>0</v>
      </c>
      <c r="Q175" s="212">
        <v>0</v>
      </c>
      <c r="R175" s="212">
        <f>Q175*H175</f>
        <v>0</v>
      </c>
      <c r="S175" s="212">
        <v>0</v>
      </c>
      <c r="T175" s="213">
        <f>S175*H175</f>
        <v>0</v>
      </c>
      <c r="AR175" s="25" t="s">
        <v>375</v>
      </c>
      <c r="AT175" s="25" t="s">
        <v>311</v>
      </c>
      <c r="AU175" s="25" t="s">
        <v>84</v>
      </c>
      <c r="AY175" s="25" t="s">
        <v>308</v>
      </c>
      <c r="BE175" s="214">
        <f>IF(N175="základní",J175,0)</f>
        <v>0</v>
      </c>
      <c r="BF175" s="214">
        <f>IF(N175="snížená",J175,0)</f>
        <v>0</v>
      </c>
      <c r="BG175" s="214">
        <f>IF(N175="zákl. přenesená",J175,0)</f>
        <v>0</v>
      </c>
      <c r="BH175" s="214">
        <f>IF(N175="sníž. přenesená",J175,0)</f>
        <v>0</v>
      </c>
      <c r="BI175" s="214">
        <f>IF(N175="nulová",J175,0)</f>
        <v>0</v>
      </c>
      <c r="BJ175" s="25" t="s">
        <v>82</v>
      </c>
      <c r="BK175" s="214">
        <f>ROUND(I175*H175,2)</f>
        <v>0</v>
      </c>
      <c r="BL175" s="25" t="s">
        <v>375</v>
      </c>
      <c r="BM175" s="25" t="s">
        <v>2381</v>
      </c>
    </row>
    <row r="176" spans="2:65" s="1" customFormat="1" ht="27">
      <c r="B176" s="42"/>
      <c r="C176" s="64"/>
      <c r="D176" s="246" t="s">
        <v>1656</v>
      </c>
      <c r="E176" s="64"/>
      <c r="F176" s="290" t="s">
        <v>5703</v>
      </c>
      <c r="G176" s="64"/>
      <c r="H176" s="64"/>
      <c r="I176" s="173"/>
      <c r="J176" s="64"/>
      <c r="K176" s="64"/>
      <c r="L176" s="62"/>
      <c r="M176" s="291"/>
      <c r="N176" s="43"/>
      <c r="O176" s="43"/>
      <c r="P176" s="43"/>
      <c r="Q176" s="43"/>
      <c r="R176" s="43"/>
      <c r="S176" s="43"/>
      <c r="T176" s="79"/>
      <c r="AT176" s="25" t="s">
        <v>1656</v>
      </c>
      <c r="AU176" s="25" t="s">
        <v>84</v>
      </c>
    </row>
    <row r="177" spans="2:65" s="1" customFormat="1" ht="31.5" customHeight="1">
      <c r="B177" s="42"/>
      <c r="C177" s="203" t="s">
        <v>2080</v>
      </c>
      <c r="D177" s="203" t="s">
        <v>311</v>
      </c>
      <c r="E177" s="204" t="s">
        <v>5726</v>
      </c>
      <c r="F177" s="205" t="s">
        <v>5727</v>
      </c>
      <c r="G177" s="206" t="s">
        <v>5275</v>
      </c>
      <c r="H177" s="207">
        <v>1</v>
      </c>
      <c r="I177" s="208"/>
      <c r="J177" s="209">
        <f>ROUND(I177*H177,2)</f>
        <v>0</v>
      </c>
      <c r="K177" s="205" t="s">
        <v>21</v>
      </c>
      <c r="L177" s="62"/>
      <c r="M177" s="210" t="s">
        <v>21</v>
      </c>
      <c r="N177" s="211" t="s">
        <v>45</v>
      </c>
      <c r="O177" s="43"/>
      <c r="P177" s="212">
        <f>O177*H177</f>
        <v>0</v>
      </c>
      <c r="Q177" s="212">
        <v>0</v>
      </c>
      <c r="R177" s="212">
        <f>Q177*H177</f>
        <v>0</v>
      </c>
      <c r="S177" s="212">
        <v>0</v>
      </c>
      <c r="T177" s="213">
        <f>S177*H177</f>
        <v>0</v>
      </c>
      <c r="AR177" s="25" t="s">
        <v>375</v>
      </c>
      <c r="AT177" s="25" t="s">
        <v>311</v>
      </c>
      <c r="AU177" s="25" t="s">
        <v>84</v>
      </c>
      <c r="AY177" s="25" t="s">
        <v>308</v>
      </c>
      <c r="BE177" s="214">
        <f>IF(N177="základní",J177,0)</f>
        <v>0</v>
      </c>
      <c r="BF177" s="214">
        <f>IF(N177="snížená",J177,0)</f>
        <v>0</v>
      </c>
      <c r="BG177" s="214">
        <f>IF(N177="zákl. přenesená",J177,0)</f>
        <v>0</v>
      </c>
      <c r="BH177" s="214">
        <f>IF(N177="sníž. přenesená",J177,0)</f>
        <v>0</v>
      </c>
      <c r="BI177" s="214">
        <f>IF(N177="nulová",J177,0)</f>
        <v>0</v>
      </c>
      <c r="BJ177" s="25" t="s">
        <v>82</v>
      </c>
      <c r="BK177" s="214">
        <f>ROUND(I177*H177,2)</f>
        <v>0</v>
      </c>
      <c r="BL177" s="25" t="s">
        <v>375</v>
      </c>
      <c r="BM177" s="25" t="s">
        <v>2389</v>
      </c>
    </row>
    <row r="178" spans="2:65" s="1" customFormat="1" ht="27">
      <c r="B178" s="42"/>
      <c r="C178" s="64"/>
      <c r="D178" s="246" t="s">
        <v>1656</v>
      </c>
      <c r="E178" s="64"/>
      <c r="F178" s="290" t="s">
        <v>5703</v>
      </c>
      <c r="G178" s="64"/>
      <c r="H178" s="64"/>
      <c r="I178" s="173"/>
      <c r="J178" s="64"/>
      <c r="K178" s="64"/>
      <c r="L178" s="62"/>
      <c r="M178" s="291"/>
      <c r="N178" s="43"/>
      <c r="O178" s="43"/>
      <c r="P178" s="43"/>
      <c r="Q178" s="43"/>
      <c r="R178" s="43"/>
      <c r="S178" s="43"/>
      <c r="T178" s="79"/>
      <c r="AT178" s="25" t="s">
        <v>1656</v>
      </c>
      <c r="AU178" s="25" t="s">
        <v>84</v>
      </c>
    </row>
    <row r="179" spans="2:65" s="1" customFormat="1" ht="31.5" customHeight="1">
      <c r="B179" s="42"/>
      <c r="C179" s="203" t="s">
        <v>2084</v>
      </c>
      <c r="D179" s="203" t="s">
        <v>311</v>
      </c>
      <c r="E179" s="204" t="s">
        <v>5728</v>
      </c>
      <c r="F179" s="205" t="s">
        <v>5729</v>
      </c>
      <c r="G179" s="206" t="s">
        <v>5275</v>
      </c>
      <c r="H179" s="207">
        <v>1</v>
      </c>
      <c r="I179" s="208"/>
      <c r="J179" s="209">
        <f>ROUND(I179*H179,2)</f>
        <v>0</v>
      </c>
      <c r="K179" s="205" t="s">
        <v>21</v>
      </c>
      <c r="L179" s="62"/>
      <c r="M179" s="210" t="s">
        <v>21</v>
      </c>
      <c r="N179" s="211" t="s">
        <v>45</v>
      </c>
      <c r="O179" s="43"/>
      <c r="P179" s="212">
        <f>O179*H179</f>
        <v>0</v>
      </c>
      <c r="Q179" s="212">
        <v>0</v>
      </c>
      <c r="R179" s="212">
        <f>Q179*H179</f>
        <v>0</v>
      </c>
      <c r="S179" s="212">
        <v>0</v>
      </c>
      <c r="T179" s="213">
        <f>S179*H179</f>
        <v>0</v>
      </c>
      <c r="AR179" s="25" t="s">
        <v>375</v>
      </c>
      <c r="AT179" s="25" t="s">
        <v>311</v>
      </c>
      <c r="AU179" s="25" t="s">
        <v>84</v>
      </c>
      <c r="AY179" s="25" t="s">
        <v>308</v>
      </c>
      <c r="BE179" s="214">
        <f>IF(N179="základní",J179,0)</f>
        <v>0</v>
      </c>
      <c r="BF179" s="214">
        <f>IF(N179="snížená",J179,0)</f>
        <v>0</v>
      </c>
      <c r="BG179" s="214">
        <f>IF(N179="zákl. přenesená",J179,0)</f>
        <v>0</v>
      </c>
      <c r="BH179" s="214">
        <f>IF(N179="sníž. přenesená",J179,0)</f>
        <v>0</v>
      </c>
      <c r="BI179" s="214">
        <f>IF(N179="nulová",J179,0)</f>
        <v>0</v>
      </c>
      <c r="BJ179" s="25" t="s">
        <v>82</v>
      </c>
      <c r="BK179" s="214">
        <f>ROUND(I179*H179,2)</f>
        <v>0</v>
      </c>
      <c r="BL179" s="25" t="s">
        <v>375</v>
      </c>
      <c r="BM179" s="25" t="s">
        <v>2398</v>
      </c>
    </row>
    <row r="180" spans="2:65" s="1" customFormat="1" ht="27">
      <c r="B180" s="42"/>
      <c r="C180" s="64"/>
      <c r="D180" s="246" t="s">
        <v>1656</v>
      </c>
      <c r="E180" s="64"/>
      <c r="F180" s="290" t="s">
        <v>5703</v>
      </c>
      <c r="G180" s="64"/>
      <c r="H180" s="64"/>
      <c r="I180" s="173"/>
      <c r="J180" s="64"/>
      <c r="K180" s="64"/>
      <c r="L180" s="62"/>
      <c r="M180" s="291"/>
      <c r="N180" s="43"/>
      <c r="O180" s="43"/>
      <c r="P180" s="43"/>
      <c r="Q180" s="43"/>
      <c r="R180" s="43"/>
      <c r="S180" s="43"/>
      <c r="T180" s="79"/>
      <c r="AT180" s="25" t="s">
        <v>1656</v>
      </c>
      <c r="AU180" s="25" t="s">
        <v>84</v>
      </c>
    </row>
    <row r="181" spans="2:65" s="1" customFormat="1" ht="31.5" customHeight="1">
      <c r="B181" s="42"/>
      <c r="C181" s="203" t="s">
        <v>2088</v>
      </c>
      <c r="D181" s="203" t="s">
        <v>311</v>
      </c>
      <c r="E181" s="204" t="s">
        <v>5730</v>
      </c>
      <c r="F181" s="205" t="s">
        <v>5731</v>
      </c>
      <c r="G181" s="206" t="s">
        <v>5275</v>
      </c>
      <c r="H181" s="207">
        <v>1</v>
      </c>
      <c r="I181" s="208"/>
      <c r="J181" s="209">
        <f>ROUND(I181*H181,2)</f>
        <v>0</v>
      </c>
      <c r="K181" s="205" t="s">
        <v>21</v>
      </c>
      <c r="L181" s="62"/>
      <c r="M181" s="210" t="s">
        <v>21</v>
      </c>
      <c r="N181" s="211" t="s">
        <v>45</v>
      </c>
      <c r="O181" s="43"/>
      <c r="P181" s="212">
        <f>O181*H181</f>
        <v>0</v>
      </c>
      <c r="Q181" s="212">
        <v>0</v>
      </c>
      <c r="R181" s="212">
        <f>Q181*H181</f>
        <v>0</v>
      </c>
      <c r="S181" s="212">
        <v>0</v>
      </c>
      <c r="T181" s="213">
        <f>S181*H181</f>
        <v>0</v>
      </c>
      <c r="AR181" s="25" t="s">
        <v>375</v>
      </c>
      <c r="AT181" s="25" t="s">
        <v>311</v>
      </c>
      <c r="AU181" s="25" t="s">
        <v>84</v>
      </c>
      <c r="AY181" s="25" t="s">
        <v>308</v>
      </c>
      <c r="BE181" s="214">
        <f>IF(N181="základní",J181,0)</f>
        <v>0</v>
      </c>
      <c r="BF181" s="214">
        <f>IF(N181="snížená",J181,0)</f>
        <v>0</v>
      </c>
      <c r="BG181" s="214">
        <f>IF(N181="zákl. přenesená",J181,0)</f>
        <v>0</v>
      </c>
      <c r="BH181" s="214">
        <f>IF(N181="sníž. přenesená",J181,0)</f>
        <v>0</v>
      </c>
      <c r="BI181" s="214">
        <f>IF(N181="nulová",J181,0)</f>
        <v>0</v>
      </c>
      <c r="BJ181" s="25" t="s">
        <v>82</v>
      </c>
      <c r="BK181" s="214">
        <f>ROUND(I181*H181,2)</f>
        <v>0</v>
      </c>
      <c r="BL181" s="25" t="s">
        <v>375</v>
      </c>
      <c r="BM181" s="25" t="s">
        <v>2408</v>
      </c>
    </row>
    <row r="182" spans="2:65" s="1" customFormat="1" ht="27">
      <c r="B182" s="42"/>
      <c r="C182" s="64"/>
      <c r="D182" s="246" t="s">
        <v>1656</v>
      </c>
      <c r="E182" s="64"/>
      <c r="F182" s="290" t="s">
        <v>5703</v>
      </c>
      <c r="G182" s="64"/>
      <c r="H182" s="64"/>
      <c r="I182" s="173"/>
      <c r="J182" s="64"/>
      <c r="K182" s="64"/>
      <c r="L182" s="62"/>
      <c r="M182" s="291"/>
      <c r="N182" s="43"/>
      <c r="O182" s="43"/>
      <c r="P182" s="43"/>
      <c r="Q182" s="43"/>
      <c r="R182" s="43"/>
      <c r="S182" s="43"/>
      <c r="T182" s="79"/>
      <c r="AT182" s="25" t="s">
        <v>1656</v>
      </c>
      <c r="AU182" s="25" t="s">
        <v>84</v>
      </c>
    </row>
    <row r="183" spans="2:65" s="1" customFormat="1" ht="22.5" customHeight="1">
      <c r="B183" s="42"/>
      <c r="C183" s="203" t="s">
        <v>2091</v>
      </c>
      <c r="D183" s="203" t="s">
        <v>311</v>
      </c>
      <c r="E183" s="204" t="s">
        <v>5365</v>
      </c>
      <c r="F183" s="205" t="s">
        <v>5366</v>
      </c>
      <c r="G183" s="206" t="s">
        <v>4679</v>
      </c>
      <c r="H183" s="295"/>
      <c r="I183" s="208"/>
      <c r="J183" s="209">
        <f>ROUND(I183*H183,2)</f>
        <v>0</v>
      </c>
      <c r="K183" s="205" t="s">
        <v>315</v>
      </c>
      <c r="L183" s="62"/>
      <c r="M183" s="210" t="s">
        <v>21</v>
      </c>
      <c r="N183" s="215" t="s">
        <v>45</v>
      </c>
      <c r="O183" s="216"/>
      <c r="P183" s="217">
        <f>O183*H183</f>
        <v>0</v>
      </c>
      <c r="Q183" s="217">
        <v>0</v>
      </c>
      <c r="R183" s="217">
        <f>Q183*H183</f>
        <v>0</v>
      </c>
      <c r="S183" s="217">
        <v>0</v>
      </c>
      <c r="T183" s="218">
        <f>S183*H183</f>
        <v>0</v>
      </c>
      <c r="AR183" s="25" t="s">
        <v>375</v>
      </c>
      <c r="AT183" s="25" t="s">
        <v>311</v>
      </c>
      <c r="AU183" s="25" t="s">
        <v>84</v>
      </c>
      <c r="AY183" s="25" t="s">
        <v>308</v>
      </c>
      <c r="BE183" s="214">
        <f>IF(N183="základní",J183,0)</f>
        <v>0</v>
      </c>
      <c r="BF183" s="214">
        <f>IF(N183="snížená",J183,0)</f>
        <v>0</v>
      </c>
      <c r="BG183" s="214">
        <f>IF(N183="zákl. přenesená",J183,0)</f>
        <v>0</v>
      </c>
      <c r="BH183" s="214">
        <f>IF(N183="sníž. přenesená",J183,0)</f>
        <v>0</v>
      </c>
      <c r="BI183" s="214">
        <f>IF(N183="nulová",J183,0)</f>
        <v>0</v>
      </c>
      <c r="BJ183" s="25" t="s">
        <v>82</v>
      </c>
      <c r="BK183" s="214">
        <f>ROUND(I183*H183,2)</f>
        <v>0</v>
      </c>
      <c r="BL183" s="25" t="s">
        <v>375</v>
      </c>
      <c r="BM183" s="25" t="s">
        <v>5732</v>
      </c>
    </row>
    <row r="184" spans="2:65" s="1" customFormat="1" ht="6.95" customHeight="1">
      <c r="B184" s="57"/>
      <c r="C184" s="58"/>
      <c r="D184" s="58"/>
      <c r="E184" s="58"/>
      <c r="F184" s="58"/>
      <c r="G184" s="58"/>
      <c r="H184" s="58"/>
      <c r="I184" s="149"/>
      <c r="J184" s="58"/>
      <c r="K184" s="58"/>
      <c r="L184" s="62"/>
    </row>
  </sheetData>
  <sheetProtection password="CC35" sheet="1" objects="1" scenarios="1" formatCells="0" formatColumns="0" formatRows="0" sort="0" autoFilter="0"/>
  <autoFilter ref="C84:K183"/>
  <mergeCells count="12">
    <mergeCell ref="G1:H1"/>
    <mergeCell ref="L2:V2"/>
    <mergeCell ref="E49:H49"/>
    <mergeCell ref="E51:H51"/>
    <mergeCell ref="E73:H73"/>
    <mergeCell ref="E75:H75"/>
    <mergeCell ref="E77:H77"/>
    <mergeCell ref="E7:H7"/>
    <mergeCell ref="E9:H9"/>
    <mergeCell ref="E11:H11"/>
    <mergeCell ref="E26:H26"/>
    <mergeCell ref="E47:H47"/>
  </mergeCells>
  <hyperlinks>
    <hyperlink ref="F1:G1" location="C2" display="1) Krycí list soupisu"/>
    <hyperlink ref="G1:H1" location="C58" display="2) Rekapitulace"/>
    <hyperlink ref="J1" location="C84" display="3) Soupis prací"/>
    <hyperlink ref="L1:V1" location="'Rekapitulace stavby'!C2" display="Rekapitulace stavby"/>
  </hyperlinks>
  <pageMargins left="0.58333330000000005" right="0.58333330000000005" top="0.58333330000000005" bottom="0.58333330000000005" header="0" footer="0"/>
  <pageSetup paperSize="9" fitToHeight="100" orientation="landscape" blackAndWhite="1" r:id="rId1"/>
  <headerFooter>
    <oddFooter>&amp;CStrana &amp;P z &amp;N</oddFooter>
  </headerFooter>
  <drawing r:id="rId2"/>
</worksheet>
</file>

<file path=xl/worksheets/sheet23.xml><?xml version="1.0" encoding="utf-8"?>
<worksheet xmlns="http://schemas.openxmlformats.org/spreadsheetml/2006/main" xmlns:r="http://schemas.openxmlformats.org/officeDocument/2006/relationships">
  <sheetPr>
    <pageSetUpPr fitToPage="1"/>
  </sheetPr>
  <dimension ref="A1:BR251"/>
  <sheetViews>
    <sheetView showGridLines="0" workbookViewId="0">
      <pane ySplit="1" topLeftCell="A2" activePane="bottomLeft" state="frozen"/>
      <selection pane="bottomLeft"/>
    </sheetView>
  </sheetViews>
  <sheetFormatPr defaultRowHeight="15"/>
  <cols>
    <col min="1" max="1" width="8.33203125" customWidth="1"/>
    <col min="2" max="2" width="1.6640625" customWidth="1"/>
    <col min="3" max="3" width="4.1640625" customWidth="1"/>
    <col min="4" max="4" width="4.33203125" customWidth="1"/>
    <col min="5" max="5" width="17.1640625" customWidth="1"/>
    <col min="6" max="6" width="75" customWidth="1"/>
    <col min="7" max="7" width="8.6640625" customWidth="1"/>
    <col min="8" max="8" width="11.1640625" customWidth="1"/>
    <col min="9" max="9" width="12.6640625" style="121" customWidth="1"/>
    <col min="10" max="10" width="23.5" customWidth="1"/>
    <col min="11" max="11" width="15.5" customWidth="1"/>
    <col min="19" max="19" width="8.1640625" customWidth="1"/>
    <col min="20" max="20" width="29.6640625" customWidth="1"/>
    <col min="21" max="21" width="16.33203125"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1" spans="1:70" ht="21.75" customHeight="1">
      <c r="A1" s="22"/>
      <c r="B1" s="122"/>
      <c r="C1" s="122"/>
      <c r="D1" s="123" t="s">
        <v>1</v>
      </c>
      <c r="E1" s="122"/>
      <c r="F1" s="124" t="s">
        <v>272</v>
      </c>
      <c r="G1" s="427" t="s">
        <v>273</v>
      </c>
      <c r="H1" s="427"/>
      <c r="I1" s="125"/>
      <c r="J1" s="124" t="s">
        <v>274</v>
      </c>
      <c r="K1" s="123" t="s">
        <v>275</v>
      </c>
      <c r="L1" s="124" t="s">
        <v>276</v>
      </c>
      <c r="M1" s="124"/>
      <c r="N1" s="124"/>
      <c r="O1" s="124"/>
      <c r="P1" s="124"/>
      <c r="Q1" s="124"/>
      <c r="R1" s="124"/>
      <c r="S1" s="124"/>
      <c r="T1" s="124"/>
      <c r="U1" s="21"/>
      <c r="V1" s="21"/>
      <c r="W1" s="22"/>
      <c r="X1" s="22"/>
      <c r="Y1" s="22"/>
      <c r="Z1" s="22"/>
      <c r="AA1" s="22"/>
      <c r="AB1" s="22"/>
      <c r="AC1" s="22"/>
      <c r="AD1" s="22"/>
      <c r="AE1" s="22"/>
      <c r="AF1" s="22"/>
      <c r="AG1" s="22"/>
      <c r="AH1" s="22"/>
      <c r="AI1" s="22"/>
      <c r="AJ1" s="22"/>
      <c r="AK1" s="22"/>
      <c r="AL1" s="22"/>
      <c r="AM1" s="22"/>
      <c r="AN1" s="22"/>
      <c r="AO1" s="22"/>
      <c r="AP1" s="22"/>
      <c r="AQ1" s="22"/>
      <c r="AR1" s="22"/>
      <c r="AS1" s="22"/>
      <c r="AT1" s="22"/>
      <c r="AU1" s="22"/>
      <c r="AV1" s="22"/>
      <c r="AW1" s="22"/>
      <c r="AX1" s="22"/>
      <c r="AY1" s="22"/>
      <c r="AZ1" s="22"/>
      <c r="BA1" s="22"/>
      <c r="BB1" s="22"/>
      <c r="BC1" s="22"/>
      <c r="BD1" s="22"/>
      <c r="BE1" s="22"/>
      <c r="BF1" s="22"/>
      <c r="BG1" s="22"/>
      <c r="BH1" s="22"/>
      <c r="BI1" s="22"/>
      <c r="BJ1" s="22"/>
      <c r="BK1" s="22"/>
      <c r="BL1" s="22"/>
      <c r="BM1" s="22"/>
      <c r="BN1" s="22"/>
      <c r="BO1" s="22"/>
      <c r="BP1" s="22"/>
      <c r="BQ1" s="22"/>
      <c r="BR1" s="22"/>
    </row>
    <row r="2" spans="1:70" ht="36.950000000000003" customHeight="1">
      <c r="L2" s="419"/>
      <c r="M2" s="419"/>
      <c r="N2" s="419"/>
      <c r="O2" s="419"/>
      <c r="P2" s="419"/>
      <c r="Q2" s="419"/>
      <c r="R2" s="419"/>
      <c r="S2" s="419"/>
      <c r="T2" s="419"/>
      <c r="U2" s="419"/>
      <c r="V2" s="419"/>
      <c r="AT2" s="25" t="s">
        <v>166</v>
      </c>
    </row>
    <row r="3" spans="1:70" ht="6.95" customHeight="1">
      <c r="B3" s="26"/>
      <c r="C3" s="27"/>
      <c r="D3" s="27"/>
      <c r="E3" s="27"/>
      <c r="F3" s="27"/>
      <c r="G3" s="27"/>
      <c r="H3" s="27"/>
      <c r="I3" s="126"/>
      <c r="J3" s="27"/>
      <c r="K3" s="28"/>
      <c r="AT3" s="25" t="s">
        <v>84</v>
      </c>
    </row>
    <row r="4" spans="1:70" ht="36.950000000000003" customHeight="1">
      <c r="B4" s="29"/>
      <c r="C4" s="30"/>
      <c r="D4" s="31" t="s">
        <v>277</v>
      </c>
      <c r="E4" s="30"/>
      <c r="F4" s="30"/>
      <c r="G4" s="30"/>
      <c r="H4" s="30"/>
      <c r="I4" s="127"/>
      <c r="J4" s="30"/>
      <c r="K4" s="32"/>
      <c r="M4" s="33" t="s">
        <v>12</v>
      </c>
      <c r="AT4" s="25" t="s">
        <v>6</v>
      </c>
    </row>
    <row r="5" spans="1:70" ht="6.95" customHeight="1">
      <c r="B5" s="29"/>
      <c r="C5" s="30"/>
      <c r="D5" s="30"/>
      <c r="E5" s="30"/>
      <c r="F5" s="30"/>
      <c r="G5" s="30"/>
      <c r="H5" s="30"/>
      <c r="I5" s="127"/>
      <c r="J5" s="30"/>
      <c r="K5" s="32"/>
    </row>
    <row r="6" spans="1:70">
      <c r="B6" s="29"/>
      <c r="C6" s="30"/>
      <c r="D6" s="38" t="s">
        <v>18</v>
      </c>
      <c r="E6" s="30"/>
      <c r="F6" s="30"/>
      <c r="G6" s="30"/>
      <c r="H6" s="30"/>
      <c r="I6" s="127"/>
      <c r="J6" s="30"/>
      <c r="K6" s="32"/>
    </row>
    <row r="7" spans="1:70" ht="22.5" customHeight="1">
      <c r="B7" s="29"/>
      <c r="C7" s="30"/>
      <c r="D7" s="30"/>
      <c r="E7" s="420" t="str">
        <f>'Rekapitulace stavby'!K6</f>
        <v>Národní telemedicínské centrum</v>
      </c>
      <c r="F7" s="421"/>
      <c r="G7" s="421"/>
      <c r="H7" s="421"/>
      <c r="I7" s="127"/>
      <c r="J7" s="30"/>
      <c r="K7" s="32"/>
    </row>
    <row r="8" spans="1:70">
      <c r="B8" s="29"/>
      <c r="C8" s="30"/>
      <c r="D8" s="38" t="s">
        <v>278</v>
      </c>
      <c r="E8" s="30"/>
      <c r="F8" s="30"/>
      <c r="G8" s="30"/>
      <c r="H8" s="30"/>
      <c r="I8" s="127"/>
      <c r="J8" s="30"/>
      <c r="K8" s="32"/>
    </row>
    <row r="9" spans="1:70" s="1" customFormat="1" ht="22.5" customHeight="1">
      <c r="B9" s="42"/>
      <c r="C9" s="43"/>
      <c r="D9" s="43"/>
      <c r="E9" s="420" t="s">
        <v>5225</v>
      </c>
      <c r="F9" s="423"/>
      <c r="G9" s="423"/>
      <c r="H9" s="423"/>
      <c r="I9" s="128"/>
      <c r="J9" s="43"/>
      <c r="K9" s="46"/>
    </row>
    <row r="10" spans="1:70" s="1" customFormat="1">
      <c r="B10" s="42"/>
      <c r="C10" s="43"/>
      <c r="D10" s="38" t="s">
        <v>425</v>
      </c>
      <c r="E10" s="43"/>
      <c r="F10" s="43"/>
      <c r="G10" s="43"/>
      <c r="H10" s="43"/>
      <c r="I10" s="128"/>
      <c r="J10" s="43"/>
      <c r="K10" s="46"/>
    </row>
    <row r="11" spans="1:70" s="1" customFormat="1" ht="36.950000000000003" customHeight="1">
      <c r="B11" s="42"/>
      <c r="C11" s="43"/>
      <c r="D11" s="43"/>
      <c r="E11" s="422" t="s">
        <v>5733</v>
      </c>
      <c r="F11" s="423"/>
      <c r="G11" s="423"/>
      <c r="H11" s="423"/>
      <c r="I11" s="128"/>
      <c r="J11" s="43"/>
      <c r="K11" s="46"/>
    </row>
    <row r="12" spans="1:70" s="1" customFormat="1" ht="13.5">
      <c r="B12" s="42"/>
      <c r="C12" s="43"/>
      <c r="D12" s="43"/>
      <c r="E12" s="43"/>
      <c r="F12" s="43"/>
      <c r="G12" s="43"/>
      <c r="H12" s="43"/>
      <c r="I12" s="128"/>
      <c r="J12" s="43"/>
      <c r="K12" s="46"/>
    </row>
    <row r="13" spans="1:70" s="1" customFormat="1" ht="14.45" customHeight="1">
      <c r="B13" s="42"/>
      <c r="C13" s="43"/>
      <c r="D13" s="38" t="s">
        <v>20</v>
      </c>
      <c r="E13" s="43"/>
      <c r="F13" s="36" t="s">
        <v>21</v>
      </c>
      <c r="G13" s="43"/>
      <c r="H13" s="43"/>
      <c r="I13" s="129" t="s">
        <v>22</v>
      </c>
      <c r="J13" s="36" t="s">
        <v>21</v>
      </c>
      <c r="K13" s="46"/>
    </row>
    <row r="14" spans="1:70" s="1" customFormat="1" ht="14.45" customHeight="1">
      <c r="B14" s="42"/>
      <c r="C14" s="43"/>
      <c r="D14" s="38" t="s">
        <v>23</v>
      </c>
      <c r="E14" s="43"/>
      <c r="F14" s="36" t="s">
        <v>24</v>
      </c>
      <c r="G14" s="43"/>
      <c r="H14" s="43"/>
      <c r="I14" s="129" t="s">
        <v>25</v>
      </c>
      <c r="J14" s="130" t="str">
        <f>'Rekapitulace stavby'!AN8</f>
        <v>26.1.2017</v>
      </c>
      <c r="K14" s="46"/>
    </row>
    <row r="15" spans="1:70" s="1" customFormat="1" ht="10.9" customHeight="1">
      <c r="B15" s="42"/>
      <c r="C15" s="43"/>
      <c r="D15" s="43"/>
      <c r="E15" s="43"/>
      <c r="F15" s="43"/>
      <c r="G15" s="43"/>
      <c r="H15" s="43"/>
      <c r="I15" s="128"/>
      <c r="J15" s="43"/>
      <c r="K15" s="46"/>
    </row>
    <row r="16" spans="1:70" s="1" customFormat="1" ht="14.45" customHeight="1">
      <c r="B16" s="42"/>
      <c r="C16" s="43"/>
      <c r="D16" s="38" t="s">
        <v>27</v>
      </c>
      <c r="E16" s="43"/>
      <c r="F16" s="43"/>
      <c r="G16" s="43"/>
      <c r="H16" s="43"/>
      <c r="I16" s="129" t="s">
        <v>28</v>
      </c>
      <c r="J16" s="36" t="s">
        <v>29</v>
      </c>
      <c r="K16" s="46"/>
    </row>
    <row r="17" spans="2:11" s="1" customFormat="1" ht="18" customHeight="1">
      <c r="B17" s="42"/>
      <c r="C17" s="43"/>
      <c r="D17" s="43"/>
      <c r="E17" s="36" t="s">
        <v>30</v>
      </c>
      <c r="F17" s="43"/>
      <c r="G17" s="43"/>
      <c r="H17" s="43"/>
      <c r="I17" s="129" t="s">
        <v>31</v>
      </c>
      <c r="J17" s="36" t="s">
        <v>21</v>
      </c>
      <c r="K17" s="46"/>
    </row>
    <row r="18" spans="2:11" s="1" customFormat="1" ht="6.95" customHeight="1">
      <c r="B18" s="42"/>
      <c r="C18" s="43"/>
      <c r="D18" s="43"/>
      <c r="E18" s="43"/>
      <c r="F18" s="43"/>
      <c r="G18" s="43"/>
      <c r="H18" s="43"/>
      <c r="I18" s="128"/>
      <c r="J18" s="43"/>
      <c r="K18" s="46"/>
    </row>
    <row r="19" spans="2:11" s="1" customFormat="1" ht="14.45" customHeight="1">
      <c r="B19" s="42"/>
      <c r="C19" s="43"/>
      <c r="D19" s="38" t="s">
        <v>32</v>
      </c>
      <c r="E19" s="43"/>
      <c r="F19" s="43"/>
      <c r="G19" s="43"/>
      <c r="H19" s="43"/>
      <c r="I19" s="129" t="s">
        <v>28</v>
      </c>
      <c r="J19" s="36" t="str">
        <f>IF('Rekapitulace stavby'!AN13="Vyplň údaj","",IF('Rekapitulace stavby'!AN13="","",'Rekapitulace stavby'!AN13))</f>
        <v/>
      </c>
      <c r="K19" s="46"/>
    </row>
    <row r="20" spans="2:11" s="1" customFormat="1" ht="18" customHeight="1">
      <c r="B20" s="42"/>
      <c r="C20" s="43"/>
      <c r="D20" s="43"/>
      <c r="E20" s="36" t="str">
        <f>IF('Rekapitulace stavby'!E14="Vyplň údaj","",IF('Rekapitulace stavby'!E14="","",'Rekapitulace stavby'!E14))</f>
        <v/>
      </c>
      <c r="F20" s="43"/>
      <c r="G20" s="43"/>
      <c r="H20" s="43"/>
      <c r="I20" s="129" t="s">
        <v>31</v>
      </c>
      <c r="J20" s="36" t="str">
        <f>IF('Rekapitulace stavby'!AN14="Vyplň údaj","",IF('Rekapitulace stavby'!AN14="","",'Rekapitulace stavby'!AN14))</f>
        <v/>
      </c>
      <c r="K20" s="46"/>
    </row>
    <row r="21" spans="2:11" s="1" customFormat="1" ht="6.95" customHeight="1">
      <c r="B21" s="42"/>
      <c r="C21" s="43"/>
      <c r="D21" s="43"/>
      <c r="E21" s="43"/>
      <c r="F21" s="43"/>
      <c r="G21" s="43"/>
      <c r="H21" s="43"/>
      <c r="I21" s="128"/>
      <c r="J21" s="43"/>
      <c r="K21" s="46"/>
    </row>
    <row r="22" spans="2:11" s="1" customFormat="1" ht="14.45" customHeight="1">
      <c r="B22" s="42"/>
      <c r="C22" s="43"/>
      <c r="D22" s="38" t="s">
        <v>34</v>
      </c>
      <c r="E22" s="43"/>
      <c r="F22" s="43"/>
      <c r="G22" s="43"/>
      <c r="H22" s="43"/>
      <c r="I22" s="129" t="s">
        <v>28</v>
      </c>
      <c r="J22" s="36" t="s">
        <v>35</v>
      </c>
      <c r="K22" s="46"/>
    </row>
    <row r="23" spans="2:11" s="1" customFormat="1" ht="18" customHeight="1">
      <c r="B23" s="42"/>
      <c r="C23" s="43"/>
      <c r="D23" s="43"/>
      <c r="E23" s="36" t="s">
        <v>36</v>
      </c>
      <c r="F23" s="43"/>
      <c r="G23" s="43"/>
      <c r="H23" s="43"/>
      <c r="I23" s="129" t="s">
        <v>31</v>
      </c>
      <c r="J23" s="36" t="s">
        <v>21</v>
      </c>
      <c r="K23" s="46"/>
    </row>
    <row r="24" spans="2:11" s="1" customFormat="1" ht="6.95" customHeight="1">
      <c r="B24" s="42"/>
      <c r="C24" s="43"/>
      <c r="D24" s="43"/>
      <c r="E24" s="43"/>
      <c r="F24" s="43"/>
      <c r="G24" s="43"/>
      <c r="H24" s="43"/>
      <c r="I24" s="128"/>
      <c r="J24" s="43"/>
      <c r="K24" s="46"/>
    </row>
    <row r="25" spans="2:11" s="1" customFormat="1" ht="14.45" customHeight="1">
      <c r="B25" s="42"/>
      <c r="C25" s="43"/>
      <c r="D25" s="38" t="s">
        <v>38</v>
      </c>
      <c r="E25" s="43"/>
      <c r="F25" s="43"/>
      <c r="G25" s="43"/>
      <c r="H25" s="43"/>
      <c r="I25" s="128"/>
      <c r="J25" s="43"/>
      <c r="K25" s="46"/>
    </row>
    <row r="26" spans="2:11" s="7" customFormat="1" ht="22.5" customHeight="1">
      <c r="B26" s="131"/>
      <c r="C26" s="132"/>
      <c r="D26" s="132"/>
      <c r="E26" s="384" t="s">
        <v>21</v>
      </c>
      <c r="F26" s="384"/>
      <c r="G26" s="384"/>
      <c r="H26" s="384"/>
      <c r="I26" s="133"/>
      <c r="J26" s="132"/>
      <c r="K26" s="134"/>
    </row>
    <row r="27" spans="2:11" s="1" customFormat="1" ht="6.95" customHeight="1">
      <c r="B27" s="42"/>
      <c r="C27" s="43"/>
      <c r="D27" s="43"/>
      <c r="E27" s="43"/>
      <c r="F27" s="43"/>
      <c r="G27" s="43"/>
      <c r="H27" s="43"/>
      <c r="I27" s="128"/>
      <c r="J27" s="43"/>
      <c r="K27" s="46"/>
    </row>
    <row r="28" spans="2:11" s="1" customFormat="1" ht="6.95" customHeight="1">
      <c r="B28" s="42"/>
      <c r="C28" s="43"/>
      <c r="D28" s="86"/>
      <c r="E28" s="86"/>
      <c r="F28" s="86"/>
      <c r="G28" s="86"/>
      <c r="H28" s="86"/>
      <c r="I28" s="135"/>
      <c r="J28" s="86"/>
      <c r="K28" s="136"/>
    </row>
    <row r="29" spans="2:11" s="1" customFormat="1" ht="25.35" customHeight="1">
      <c r="B29" s="42"/>
      <c r="C29" s="43"/>
      <c r="D29" s="137" t="s">
        <v>40</v>
      </c>
      <c r="E29" s="43"/>
      <c r="F29" s="43"/>
      <c r="G29" s="43"/>
      <c r="H29" s="43"/>
      <c r="I29" s="128"/>
      <c r="J29" s="138">
        <f>ROUND(J89,2)</f>
        <v>0</v>
      </c>
      <c r="K29" s="46"/>
    </row>
    <row r="30" spans="2:11" s="1" customFormat="1" ht="6.95" customHeight="1">
      <c r="B30" s="42"/>
      <c r="C30" s="43"/>
      <c r="D30" s="86"/>
      <c r="E30" s="86"/>
      <c r="F30" s="86"/>
      <c r="G30" s="86"/>
      <c r="H30" s="86"/>
      <c r="I30" s="135"/>
      <c r="J30" s="86"/>
      <c r="K30" s="136"/>
    </row>
    <row r="31" spans="2:11" s="1" customFormat="1" ht="14.45" customHeight="1">
      <c r="B31" s="42"/>
      <c r="C31" s="43"/>
      <c r="D31" s="43"/>
      <c r="E31" s="43"/>
      <c r="F31" s="47" t="s">
        <v>42</v>
      </c>
      <c r="G31" s="43"/>
      <c r="H31" s="43"/>
      <c r="I31" s="139" t="s">
        <v>41</v>
      </c>
      <c r="J31" s="47" t="s">
        <v>43</v>
      </c>
      <c r="K31" s="46"/>
    </row>
    <row r="32" spans="2:11" s="1" customFormat="1" ht="14.45" customHeight="1">
      <c r="B32" s="42"/>
      <c r="C32" s="43"/>
      <c r="D32" s="50" t="s">
        <v>44</v>
      </c>
      <c r="E32" s="50" t="s">
        <v>45</v>
      </c>
      <c r="F32" s="140">
        <f>ROUND(SUM(BE89:BE250), 2)</f>
        <v>0</v>
      </c>
      <c r="G32" s="43"/>
      <c r="H32" s="43"/>
      <c r="I32" s="141">
        <v>0.21</v>
      </c>
      <c r="J32" s="140">
        <f>ROUND(ROUND((SUM(BE89:BE250)), 2)*I32, 2)</f>
        <v>0</v>
      </c>
      <c r="K32" s="46"/>
    </row>
    <row r="33" spans="2:11" s="1" customFormat="1" ht="14.45" customHeight="1">
      <c r="B33" s="42"/>
      <c r="C33" s="43"/>
      <c r="D33" s="43"/>
      <c r="E33" s="50" t="s">
        <v>46</v>
      </c>
      <c r="F33" s="140">
        <f>ROUND(SUM(BF89:BF250), 2)</f>
        <v>0</v>
      </c>
      <c r="G33" s="43"/>
      <c r="H33" s="43"/>
      <c r="I33" s="141">
        <v>0.15</v>
      </c>
      <c r="J33" s="140">
        <f>ROUND(ROUND((SUM(BF89:BF250)), 2)*I33, 2)</f>
        <v>0</v>
      </c>
      <c r="K33" s="46"/>
    </row>
    <row r="34" spans="2:11" s="1" customFormat="1" ht="14.45" hidden="1" customHeight="1">
      <c r="B34" s="42"/>
      <c r="C34" s="43"/>
      <c r="D34" s="43"/>
      <c r="E34" s="50" t="s">
        <v>47</v>
      </c>
      <c r="F34" s="140">
        <f>ROUND(SUM(BG89:BG250), 2)</f>
        <v>0</v>
      </c>
      <c r="G34" s="43"/>
      <c r="H34" s="43"/>
      <c r="I34" s="141">
        <v>0.21</v>
      </c>
      <c r="J34" s="140">
        <v>0</v>
      </c>
      <c r="K34" s="46"/>
    </row>
    <row r="35" spans="2:11" s="1" customFormat="1" ht="14.45" hidden="1" customHeight="1">
      <c r="B35" s="42"/>
      <c r="C35" s="43"/>
      <c r="D35" s="43"/>
      <c r="E35" s="50" t="s">
        <v>48</v>
      </c>
      <c r="F35" s="140">
        <f>ROUND(SUM(BH89:BH250), 2)</f>
        <v>0</v>
      </c>
      <c r="G35" s="43"/>
      <c r="H35" s="43"/>
      <c r="I35" s="141">
        <v>0.15</v>
      </c>
      <c r="J35" s="140">
        <v>0</v>
      </c>
      <c r="K35" s="46"/>
    </row>
    <row r="36" spans="2:11" s="1" customFormat="1" ht="14.45" hidden="1" customHeight="1">
      <c r="B36" s="42"/>
      <c r="C36" s="43"/>
      <c r="D36" s="43"/>
      <c r="E36" s="50" t="s">
        <v>49</v>
      </c>
      <c r="F36" s="140">
        <f>ROUND(SUM(BI89:BI250), 2)</f>
        <v>0</v>
      </c>
      <c r="G36" s="43"/>
      <c r="H36" s="43"/>
      <c r="I36" s="141">
        <v>0</v>
      </c>
      <c r="J36" s="140">
        <v>0</v>
      </c>
      <c r="K36" s="46"/>
    </row>
    <row r="37" spans="2:11" s="1" customFormat="1" ht="6.95" customHeight="1">
      <c r="B37" s="42"/>
      <c r="C37" s="43"/>
      <c r="D37" s="43"/>
      <c r="E37" s="43"/>
      <c r="F37" s="43"/>
      <c r="G37" s="43"/>
      <c r="H37" s="43"/>
      <c r="I37" s="128"/>
      <c r="J37" s="43"/>
      <c r="K37" s="46"/>
    </row>
    <row r="38" spans="2:11" s="1" customFormat="1" ht="25.35" customHeight="1">
      <c r="B38" s="42"/>
      <c r="C38" s="142"/>
      <c r="D38" s="143" t="s">
        <v>50</v>
      </c>
      <c r="E38" s="80"/>
      <c r="F38" s="80"/>
      <c r="G38" s="144" t="s">
        <v>51</v>
      </c>
      <c r="H38" s="145" t="s">
        <v>52</v>
      </c>
      <c r="I38" s="146"/>
      <c r="J38" s="147">
        <f>SUM(J29:J36)</f>
        <v>0</v>
      </c>
      <c r="K38" s="148"/>
    </row>
    <row r="39" spans="2:11" s="1" customFormat="1" ht="14.45" customHeight="1">
      <c r="B39" s="57"/>
      <c r="C39" s="58"/>
      <c r="D39" s="58"/>
      <c r="E39" s="58"/>
      <c r="F39" s="58"/>
      <c r="G39" s="58"/>
      <c r="H39" s="58"/>
      <c r="I39" s="149"/>
      <c r="J39" s="58"/>
      <c r="K39" s="59"/>
    </row>
    <row r="43" spans="2:11" s="1" customFormat="1" ht="6.95" customHeight="1">
      <c r="B43" s="150"/>
      <c r="C43" s="151"/>
      <c r="D43" s="151"/>
      <c r="E43" s="151"/>
      <c r="F43" s="151"/>
      <c r="G43" s="151"/>
      <c r="H43" s="151"/>
      <c r="I43" s="152"/>
      <c r="J43" s="151"/>
      <c r="K43" s="153"/>
    </row>
    <row r="44" spans="2:11" s="1" customFormat="1" ht="36.950000000000003" customHeight="1">
      <c r="B44" s="42"/>
      <c r="C44" s="31" t="s">
        <v>280</v>
      </c>
      <c r="D44" s="43"/>
      <c r="E44" s="43"/>
      <c r="F44" s="43"/>
      <c r="G44" s="43"/>
      <c r="H44" s="43"/>
      <c r="I44" s="128"/>
      <c r="J44" s="43"/>
      <c r="K44" s="46"/>
    </row>
    <row r="45" spans="2:11" s="1" customFormat="1" ht="6.95" customHeight="1">
      <c r="B45" s="42"/>
      <c r="C45" s="43"/>
      <c r="D45" s="43"/>
      <c r="E45" s="43"/>
      <c r="F45" s="43"/>
      <c r="G45" s="43"/>
      <c r="H45" s="43"/>
      <c r="I45" s="128"/>
      <c r="J45" s="43"/>
      <c r="K45" s="46"/>
    </row>
    <row r="46" spans="2:11" s="1" customFormat="1" ht="14.45" customHeight="1">
      <c r="B46" s="42"/>
      <c r="C46" s="38" t="s">
        <v>18</v>
      </c>
      <c r="D46" s="43"/>
      <c r="E46" s="43"/>
      <c r="F46" s="43"/>
      <c r="G46" s="43"/>
      <c r="H46" s="43"/>
      <c r="I46" s="128"/>
      <c r="J46" s="43"/>
      <c r="K46" s="46"/>
    </row>
    <row r="47" spans="2:11" s="1" customFormat="1" ht="22.5" customHeight="1">
      <c r="B47" s="42"/>
      <c r="C47" s="43"/>
      <c r="D47" s="43"/>
      <c r="E47" s="420" t="str">
        <f>E7</f>
        <v>Národní telemedicínské centrum</v>
      </c>
      <c r="F47" s="421"/>
      <c r="G47" s="421"/>
      <c r="H47" s="421"/>
      <c r="I47" s="128"/>
      <c r="J47" s="43"/>
      <c r="K47" s="46"/>
    </row>
    <row r="48" spans="2:11">
      <c r="B48" s="29"/>
      <c r="C48" s="38" t="s">
        <v>278</v>
      </c>
      <c r="D48" s="30"/>
      <c r="E48" s="30"/>
      <c r="F48" s="30"/>
      <c r="G48" s="30"/>
      <c r="H48" s="30"/>
      <c r="I48" s="127"/>
      <c r="J48" s="30"/>
      <c r="K48" s="32"/>
    </row>
    <row r="49" spans="2:47" s="1" customFormat="1" ht="22.5" customHeight="1">
      <c r="B49" s="42"/>
      <c r="C49" s="43"/>
      <c r="D49" s="43"/>
      <c r="E49" s="420" t="s">
        <v>5225</v>
      </c>
      <c r="F49" s="423"/>
      <c r="G49" s="423"/>
      <c r="H49" s="423"/>
      <c r="I49" s="128"/>
      <c r="J49" s="43"/>
      <c r="K49" s="46"/>
    </row>
    <row r="50" spans="2:47" s="1" customFormat="1" ht="14.45" customHeight="1">
      <c r="B50" s="42"/>
      <c r="C50" s="38" t="s">
        <v>425</v>
      </c>
      <c r="D50" s="43"/>
      <c r="E50" s="43"/>
      <c r="F50" s="43"/>
      <c r="G50" s="43"/>
      <c r="H50" s="43"/>
      <c r="I50" s="128"/>
      <c r="J50" s="43"/>
      <c r="K50" s="46"/>
    </row>
    <row r="51" spans="2:47" s="1" customFormat="1" ht="23.25" customHeight="1">
      <c r="B51" s="42"/>
      <c r="C51" s="43"/>
      <c r="D51" s="43"/>
      <c r="E51" s="422" t="str">
        <f>E11</f>
        <v>007 - Žaluzie a rolety</v>
      </c>
      <c r="F51" s="423"/>
      <c r="G51" s="423"/>
      <c r="H51" s="423"/>
      <c r="I51" s="128"/>
      <c r="J51" s="43"/>
      <c r="K51" s="46"/>
    </row>
    <row r="52" spans="2:47" s="1" customFormat="1" ht="6.95" customHeight="1">
      <c r="B52" s="42"/>
      <c r="C52" s="43"/>
      <c r="D52" s="43"/>
      <c r="E52" s="43"/>
      <c r="F52" s="43"/>
      <c r="G52" s="43"/>
      <c r="H52" s="43"/>
      <c r="I52" s="128"/>
      <c r="J52" s="43"/>
      <c r="K52" s="46"/>
    </row>
    <row r="53" spans="2:47" s="1" customFormat="1" ht="18" customHeight="1">
      <c r="B53" s="42"/>
      <c r="C53" s="38" t="s">
        <v>23</v>
      </c>
      <c r="D53" s="43"/>
      <c r="E53" s="43"/>
      <c r="F53" s="36" t="str">
        <f>F14</f>
        <v>FN Olomouc</v>
      </c>
      <c r="G53" s="43"/>
      <c r="H53" s="43"/>
      <c r="I53" s="129" t="s">
        <v>25</v>
      </c>
      <c r="J53" s="130" t="str">
        <f>IF(J14="","",J14)</f>
        <v>26.1.2017</v>
      </c>
      <c r="K53" s="46"/>
    </row>
    <row r="54" spans="2:47" s="1" customFormat="1" ht="6.95" customHeight="1">
      <c r="B54" s="42"/>
      <c r="C54" s="43"/>
      <c r="D54" s="43"/>
      <c r="E54" s="43"/>
      <c r="F54" s="43"/>
      <c r="G54" s="43"/>
      <c r="H54" s="43"/>
      <c r="I54" s="128"/>
      <c r="J54" s="43"/>
      <c r="K54" s="46"/>
    </row>
    <row r="55" spans="2:47" s="1" customFormat="1">
      <c r="B55" s="42"/>
      <c r="C55" s="38" t="s">
        <v>27</v>
      </c>
      <c r="D55" s="43"/>
      <c r="E55" s="43"/>
      <c r="F55" s="36" t="str">
        <f>E17</f>
        <v>SPS Projekt s. r.o., Za Návsí 1670/9, Praha 10</v>
      </c>
      <c r="G55" s="43"/>
      <c r="H55" s="43"/>
      <c r="I55" s="129" t="s">
        <v>34</v>
      </c>
      <c r="J55" s="36" t="str">
        <f>E23</f>
        <v>OK Plan Architects s.r.o., Na Závodí 631, Humpolec</v>
      </c>
      <c r="K55" s="46"/>
    </row>
    <row r="56" spans="2:47" s="1" customFormat="1" ht="14.45" customHeight="1">
      <c r="B56" s="42"/>
      <c r="C56" s="38" t="s">
        <v>32</v>
      </c>
      <c r="D56" s="43"/>
      <c r="E56" s="43"/>
      <c r="F56" s="36" t="str">
        <f>IF(E20="","",E20)</f>
        <v/>
      </c>
      <c r="G56" s="43"/>
      <c r="H56" s="43"/>
      <c r="I56" s="128"/>
      <c r="J56" s="43"/>
      <c r="K56" s="46"/>
    </row>
    <row r="57" spans="2:47" s="1" customFormat="1" ht="10.35" customHeight="1">
      <c r="B57" s="42"/>
      <c r="C57" s="43"/>
      <c r="D57" s="43"/>
      <c r="E57" s="43"/>
      <c r="F57" s="43"/>
      <c r="G57" s="43"/>
      <c r="H57" s="43"/>
      <c r="I57" s="128"/>
      <c r="J57" s="43"/>
      <c r="K57" s="46"/>
    </row>
    <row r="58" spans="2:47" s="1" customFormat="1" ht="29.25" customHeight="1">
      <c r="B58" s="42"/>
      <c r="C58" s="154" t="s">
        <v>281</v>
      </c>
      <c r="D58" s="142"/>
      <c r="E58" s="142"/>
      <c r="F58" s="142"/>
      <c r="G58" s="142"/>
      <c r="H58" s="142"/>
      <c r="I58" s="155"/>
      <c r="J58" s="156" t="s">
        <v>282</v>
      </c>
      <c r="K58" s="157"/>
    </row>
    <row r="59" spans="2:47" s="1" customFormat="1" ht="10.35" customHeight="1">
      <c r="B59" s="42"/>
      <c r="C59" s="43"/>
      <c r="D59" s="43"/>
      <c r="E59" s="43"/>
      <c r="F59" s="43"/>
      <c r="G59" s="43"/>
      <c r="H59" s="43"/>
      <c r="I59" s="128"/>
      <c r="J59" s="43"/>
      <c r="K59" s="46"/>
    </row>
    <row r="60" spans="2:47" s="1" customFormat="1" ht="29.25" customHeight="1">
      <c r="B60" s="42"/>
      <c r="C60" s="158" t="s">
        <v>283</v>
      </c>
      <c r="D60" s="43"/>
      <c r="E60" s="43"/>
      <c r="F60" s="43"/>
      <c r="G60" s="43"/>
      <c r="H60" s="43"/>
      <c r="I60" s="128"/>
      <c r="J60" s="138">
        <f>J89</f>
        <v>0</v>
      </c>
      <c r="K60" s="46"/>
      <c r="AU60" s="25" t="s">
        <v>284</v>
      </c>
    </row>
    <row r="61" spans="2:47" s="8" customFormat="1" ht="24.95" customHeight="1">
      <c r="B61" s="159"/>
      <c r="C61" s="160"/>
      <c r="D61" s="161" t="s">
        <v>5734</v>
      </c>
      <c r="E61" s="162"/>
      <c r="F61" s="162"/>
      <c r="G61" s="162"/>
      <c r="H61" s="162"/>
      <c r="I61" s="163"/>
      <c r="J61" s="164">
        <f>J90</f>
        <v>0</v>
      </c>
      <c r="K61" s="165"/>
    </row>
    <row r="62" spans="2:47" s="9" customFormat="1" ht="19.899999999999999" customHeight="1">
      <c r="B62" s="166"/>
      <c r="C62" s="167"/>
      <c r="D62" s="168" t="s">
        <v>5735</v>
      </c>
      <c r="E62" s="169"/>
      <c r="F62" s="169"/>
      <c r="G62" s="169"/>
      <c r="H62" s="169"/>
      <c r="I62" s="170"/>
      <c r="J62" s="171">
        <f>J91</f>
        <v>0</v>
      </c>
      <c r="K62" s="172"/>
    </row>
    <row r="63" spans="2:47" s="9" customFormat="1" ht="19.899999999999999" customHeight="1">
      <c r="B63" s="166"/>
      <c r="C63" s="167"/>
      <c r="D63" s="168" t="s">
        <v>5736</v>
      </c>
      <c r="E63" s="169"/>
      <c r="F63" s="169"/>
      <c r="G63" s="169"/>
      <c r="H63" s="169"/>
      <c r="I63" s="170"/>
      <c r="J63" s="171">
        <f>J180</f>
        <v>0</v>
      </c>
      <c r="K63" s="172"/>
    </row>
    <row r="64" spans="2:47" s="9" customFormat="1" ht="19.899999999999999" customHeight="1">
      <c r="B64" s="166"/>
      <c r="C64" s="167"/>
      <c r="D64" s="168" t="s">
        <v>5737</v>
      </c>
      <c r="E64" s="169"/>
      <c r="F64" s="169"/>
      <c r="G64" s="169"/>
      <c r="H64" s="169"/>
      <c r="I64" s="170"/>
      <c r="J64" s="171">
        <f>J199</f>
        <v>0</v>
      </c>
      <c r="K64" s="172"/>
    </row>
    <row r="65" spans="2:12" s="9" customFormat="1" ht="19.899999999999999" customHeight="1">
      <c r="B65" s="166"/>
      <c r="C65" s="167"/>
      <c r="D65" s="168" t="s">
        <v>5738</v>
      </c>
      <c r="E65" s="169"/>
      <c r="F65" s="169"/>
      <c r="G65" s="169"/>
      <c r="H65" s="169"/>
      <c r="I65" s="170"/>
      <c r="J65" s="171">
        <f>J236</f>
        <v>0</v>
      </c>
      <c r="K65" s="172"/>
    </row>
    <row r="66" spans="2:12" s="9" customFormat="1" ht="19.899999999999999" customHeight="1">
      <c r="B66" s="166"/>
      <c r="C66" s="167"/>
      <c r="D66" s="168" t="s">
        <v>5739</v>
      </c>
      <c r="E66" s="169"/>
      <c r="F66" s="169"/>
      <c r="G66" s="169"/>
      <c r="H66" s="169"/>
      <c r="I66" s="170"/>
      <c r="J66" s="171">
        <f>J242</f>
        <v>0</v>
      </c>
      <c r="K66" s="172"/>
    </row>
    <row r="67" spans="2:12" s="8" customFormat="1" ht="24.95" customHeight="1">
      <c r="B67" s="159"/>
      <c r="C67" s="160"/>
      <c r="D67" s="161" t="s">
        <v>5740</v>
      </c>
      <c r="E67" s="162"/>
      <c r="F67" s="162"/>
      <c r="G67" s="162"/>
      <c r="H67" s="162"/>
      <c r="I67" s="163"/>
      <c r="J67" s="164">
        <f>J249</f>
        <v>0</v>
      </c>
      <c r="K67" s="165"/>
    </row>
    <row r="68" spans="2:12" s="1" customFormat="1" ht="21.75" customHeight="1">
      <c r="B68" s="42"/>
      <c r="C68" s="43"/>
      <c r="D68" s="43"/>
      <c r="E68" s="43"/>
      <c r="F68" s="43"/>
      <c r="G68" s="43"/>
      <c r="H68" s="43"/>
      <c r="I68" s="128"/>
      <c r="J68" s="43"/>
      <c r="K68" s="46"/>
    </row>
    <row r="69" spans="2:12" s="1" customFormat="1" ht="6.95" customHeight="1">
      <c r="B69" s="57"/>
      <c r="C69" s="58"/>
      <c r="D69" s="58"/>
      <c r="E69" s="58"/>
      <c r="F69" s="58"/>
      <c r="G69" s="58"/>
      <c r="H69" s="58"/>
      <c r="I69" s="149"/>
      <c r="J69" s="58"/>
      <c r="K69" s="59"/>
    </row>
    <row r="73" spans="2:12" s="1" customFormat="1" ht="6.95" customHeight="1">
      <c r="B73" s="60"/>
      <c r="C73" s="61"/>
      <c r="D73" s="61"/>
      <c r="E73" s="61"/>
      <c r="F73" s="61"/>
      <c r="G73" s="61"/>
      <c r="H73" s="61"/>
      <c r="I73" s="152"/>
      <c r="J73" s="61"/>
      <c r="K73" s="61"/>
      <c r="L73" s="62"/>
    </row>
    <row r="74" spans="2:12" s="1" customFormat="1" ht="36.950000000000003" customHeight="1">
      <c r="B74" s="42"/>
      <c r="C74" s="63" t="s">
        <v>292</v>
      </c>
      <c r="D74" s="64"/>
      <c r="E74" s="64"/>
      <c r="F74" s="64"/>
      <c r="G74" s="64"/>
      <c r="H74" s="64"/>
      <c r="I74" s="173"/>
      <c r="J74" s="64"/>
      <c r="K74" s="64"/>
      <c r="L74" s="62"/>
    </row>
    <row r="75" spans="2:12" s="1" customFormat="1" ht="6.95" customHeight="1">
      <c r="B75" s="42"/>
      <c r="C75" s="64"/>
      <c r="D75" s="64"/>
      <c r="E75" s="64"/>
      <c r="F75" s="64"/>
      <c r="G75" s="64"/>
      <c r="H75" s="64"/>
      <c r="I75" s="173"/>
      <c r="J75" s="64"/>
      <c r="K75" s="64"/>
      <c r="L75" s="62"/>
    </row>
    <row r="76" spans="2:12" s="1" customFormat="1" ht="14.45" customHeight="1">
      <c r="B76" s="42"/>
      <c r="C76" s="66" t="s">
        <v>18</v>
      </c>
      <c r="D76" s="64"/>
      <c r="E76" s="64"/>
      <c r="F76" s="64"/>
      <c r="G76" s="64"/>
      <c r="H76" s="64"/>
      <c r="I76" s="173"/>
      <c r="J76" s="64"/>
      <c r="K76" s="64"/>
      <c r="L76" s="62"/>
    </row>
    <row r="77" spans="2:12" s="1" customFormat="1" ht="22.5" customHeight="1">
      <c r="B77" s="42"/>
      <c r="C77" s="64"/>
      <c r="D77" s="64"/>
      <c r="E77" s="424" t="str">
        <f>E7</f>
        <v>Národní telemedicínské centrum</v>
      </c>
      <c r="F77" s="425"/>
      <c r="G77" s="425"/>
      <c r="H77" s="425"/>
      <c r="I77" s="173"/>
      <c r="J77" s="64"/>
      <c r="K77" s="64"/>
      <c r="L77" s="62"/>
    </row>
    <row r="78" spans="2:12">
      <c r="B78" s="29"/>
      <c r="C78" s="66" t="s">
        <v>278</v>
      </c>
      <c r="D78" s="219"/>
      <c r="E78" s="219"/>
      <c r="F78" s="219"/>
      <c r="G78" s="219"/>
      <c r="H78" s="219"/>
      <c r="J78" s="219"/>
      <c r="K78" s="219"/>
      <c r="L78" s="220"/>
    </row>
    <row r="79" spans="2:12" s="1" customFormat="1" ht="22.5" customHeight="1">
      <c r="B79" s="42"/>
      <c r="C79" s="64"/>
      <c r="D79" s="64"/>
      <c r="E79" s="424" t="s">
        <v>5225</v>
      </c>
      <c r="F79" s="426"/>
      <c r="G79" s="426"/>
      <c r="H79" s="426"/>
      <c r="I79" s="173"/>
      <c r="J79" s="64"/>
      <c r="K79" s="64"/>
      <c r="L79" s="62"/>
    </row>
    <row r="80" spans="2:12" s="1" customFormat="1" ht="14.45" customHeight="1">
      <c r="B80" s="42"/>
      <c r="C80" s="66" t="s">
        <v>425</v>
      </c>
      <c r="D80" s="64"/>
      <c r="E80" s="64"/>
      <c r="F80" s="64"/>
      <c r="G80" s="64"/>
      <c r="H80" s="64"/>
      <c r="I80" s="173"/>
      <c r="J80" s="64"/>
      <c r="K80" s="64"/>
      <c r="L80" s="62"/>
    </row>
    <row r="81" spans="2:65" s="1" customFormat="1" ht="23.25" customHeight="1">
      <c r="B81" s="42"/>
      <c r="C81" s="64"/>
      <c r="D81" s="64"/>
      <c r="E81" s="395" t="str">
        <f>E11</f>
        <v>007 - Žaluzie a rolety</v>
      </c>
      <c r="F81" s="426"/>
      <c r="G81" s="426"/>
      <c r="H81" s="426"/>
      <c r="I81" s="173"/>
      <c r="J81" s="64"/>
      <c r="K81" s="64"/>
      <c r="L81" s="62"/>
    </row>
    <row r="82" spans="2:65" s="1" customFormat="1" ht="6.95" customHeight="1">
      <c r="B82" s="42"/>
      <c r="C82" s="64"/>
      <c r="D82" s="64"/>
      <c r="E82" s="64"/>
      <c r="F82" s="64"/>
      <c r="G82" s="64"/>
      <c r="H82" s="64"/>
      <c r="I82" s="173"/>
      <c r="J82" s="64"/>
      <c r="K82" s="64"/>
      <c r="L82" s="62"/>
    </row>
    <row r="83" spans="2:65" s="1" customFormat="1" ht="18" customHeight="1">
      <c r="B83" s="42"/>
      <c r="C83" s="66" t="s">
        <v>23</v>
      </c>
      <c r="D83" s="64"/>
      <c r="E83" s="64"/>
      <c r="F83" s="174" t="str">
        <f>F14</f>
        <v>FN Olomouc</v>
      </c>
      <c r="G83" s="64"/>
      <c r="H83" s="64"/>
      <c r="I83" s="175" t="s">
        <v>25</v>
      </c>
      <c r="J83" s="74" t="str">
        <f>IF(J14="","",J14)</f>
        <v>26.1.2017</v>
      </c>
      <c r="K83" s="64"/>
      <c r="L83" s="62"/>
    </row>
    <row r="84" spans="2:65" s="1" customFormat="1" ht="6.95" customHeight="1">
      <c r="B84" s="42"/>
      <c r="C84" s="64"/>
      <c r="D84" s="64"/>
      <c r="E84" s="64"/>
      <c r="F84" s="64"/>
      <c r="G84" s="64"/>
      <c r="H84" s="64"/>
      <c r="I84" s="173"/>
      <c r="J84" s="64"/>
      <c r="K84" s="64"/>
      <c r="L84" s="62"/>
    </row>
    <row r="85" spans="2:65" s="1" customFormat="1">
      <c r="B85" s="42"/>
      <c r="C85" s="66" t="s">
        <v>27</v>
      </c>
      <c r="D85" s="64"/>
      <c r="E85" s="64"/>
      <c r="F85" s="174" t="str">
        <f>E17</f>
        <v>SPS Projekt s. r.o., Za Návsí 1670/9, Praha 10</v>
      </c>
      <c r="G85" s="64"/>
      <c r="H85" s="64"/>
      <c r="I85" s="175" t="s">
        <v>34</v>
      </c>
      <c r="J85" s="174" t="str">
        <f>E23</f>
        <v>OK Plan Architects s.r.o., Na Závodí 631, Humpolec</v>
      </c>
      <c r="K85" s="64"/>
      <c r="L85" s="62"/>
    </row>
    <row r="86" spans="2:65" s="1" customFormat="1" ht="14.45" customHeight="1">
      <c r="B86" s="42"/>
      <c r="C86" s="66" t="s">
        <v>32</v>
      </c>
      <c r="D86" s="64"/>
      <c r="E86" s="64"/>
      <c r="F86" s="174" t="str">
        <f>IF(E20="","",E20)</f>
        <v/>
      </c>
      <c r="G86" s="64"/>
      <c r="H86" s="64"/>
      <c r="I86" s="173"/>
      <c r="J86" s="64"/>
      <c r="K86" s="64"/>
      <c r="L86" s="62"/>
    </row>
    <row r="87" spans="2:65" s="1" customFormat="1" ht="10.35" customHeight="1">
      <c r="B87" s="42"/>
      <c r="C87" s="64"/>
      <c r="D87" s="64"/>
      <c r="E87" s="64"/>
      <c r="F87" s="64"/>
      <c r="G87" s="64"/>
      <c r="H87" s="64"/>
      <c r="I87" s="173"/>
      <c r="J87" s="64"/>
      <c r="K87" s="64"/>
      <c r="L87" s="62"/>
    </row>
    <row r="88" spans="2:65" s="10" customFormat="1" ht="29.25" customHeight="1">
      <c r="B88" s="176"/>
      <c r="C88" s="177" t="s">
        <v>293</v>
      </c>
      <c r="D88" s="178" t="s">
        <v>59</v>
      </c>
      <c r="E88" s="178" t="s">
        <v>55</v>
      </c>
      <c r="F88" s="178" t="s">
        <v>294</v>
      </c>
      <c r="G88" s="178" t="s">
        <v>295</v>
      </c>
      <c r="H88" s="178" t="s">
        <v>296</v>
      </c>
      <c r="I88" s="179" t="s">
        <v>297</v>
      </c>
      <c r="J88" s="178" t="s">
        <v>282</v>
      </c>
      <c r="K88" s="180" t="s">
        <v>298</v>
      </c>
      <c r="L88" s="181"/>
      <c r="M88" s="82" t="s">
        <v>299</v>
      </c>
      <c r="N88" s="83" t="s">
        <v>44</v>
      </c>
      <c r="O88" s="83" t="s">
        <v>300</v>
      </c>
      <c r="P88" s="83" t="s">
        <v>301</v>
      </c>
      <c r="Q88" s="83" t="s">
        <v>302</v>
      </c>
      <c r="R88" s="83" t="s">
        <v>303</v>
      </c>
      <c r="S88" s="83" t="s">
        <v>304</v>
      </c>
      <c r="T88" s="84" t="s">
        <v>305</v>
      </c>
    </row>
    <row r="89" spans="2:65" s="1" customFormat="1" ht="29.25" customHeight="1">
      <c r="B89" s="42"/>
      <c r="C89" s="88" t="s">
        <v>283</v>
      </c>
      <c r="D89" s="64"/>
      <c r="E89" s="64"/>
      <c r="F89" s="64"/>
      <c r="G89" s="64"/>
      <c r="H89" s="64"/>
      <c r="I89" s="173"/>
      <c r="J89" s="182">
        <f>BK89</f>
        <v>0</v>
      </c>
      <c r="K89" s="64"/>
      <c r="L89" s="62"/>
      <c r="M89" s="85"/>
      <c r="N89" s="86"/>
      <c r="O89" s="86"/>
      <c r="P89" s="183">
        <f>P90+P249</f>
        <v>0</v>
      </c>
      <c r="Q89" s="86"/>
      <c r="R89" s="183">
        <f>R90+R249</f>
        <v>0</v>
      </c>
      <c r="S89" s="86"/>
      <c r="T89" s="184">
        <f>T90+T249</f>
        <v>0</v>
      </c>
      <c r="AT89" s="25" t="s">
        <v>73</v>
      </c>
      <c r="AU89" s="25" t="s">
        <v>284</v>
      </c>
      <c r="BK89" s="185">
        <f>BK90+BK249</f>
        <v>0</v>
      </c>
    </row>
    <row r="90" spans="2:65" s="11" customFormat="1" ht="37.35" customHeight="1">
      <c r="B90" s="186"/>
      <c r="C90" s="187"/>
      <c r="D90" s="188" t="s">
        <v>73</v>
      </c>
      <c r="E90" s="189" t="s">
        <v>5741</v>
      </c>
      <c r="F90" s="189" t="s">
        <v>5742</v>
      </c>
      <c r="G90" s="187"/>
      <c r="H90" s="187"/>
      <c r="I90" s="190"/>
      <c r="J90" s="191">
        <f>BK90</f>
        <v>0</v>
      </c>
      <c r="K90" s="187"/>
      <c r="L90" s="192"/>
      <c r="M90" s="193"/>
      <c r="N90" s="194"/>
      <c r="O90" s="194"/>
      <c r="P90" s="195">
        <f>P91+P180+P199+P236+P242</f>
        <v>0</v>
      </c>
      <c r="Q90" s="194"/>
      <c r="R90" s="195">
        <f>R91+R180+R199+R236+R242</f>
        <v>0</v>
      </c>
      <c r="S90" s="194"/>
      <c r="T90" s="196">
        <f>T91+T180+T199+T236+T242</f>
        <v>0</v>
      </c>
      <c r="AR90" s="197" t="s">
        <v>84</v>
      </c>
      <c r="AT90" s="198" t="s">
        <v>73</v>
      </c>
      <c r="AU90" s="198" t="s">
        <v>74</v>
      </c>
      <c r="AY90" s="197" t="s">
        <v>308</v>
      </c>
      <c r="BK90" s="199">
        <f>BK91+BK180+BK199+BK236+BK242</f>
        <v>0</v>
      </c>
    </row>
    <row r="91" spans="2:65" s="11" customFormat="1" ht="19.899999999999999" customHeight="1">
      <c r="B91" s="186"/>
      <c r="C91" s="187"/>
      <c r="D91" s="200" t="s">
        <v>73</v>
      </c>
      <c r="E91" s="201" t="s">
        <v>5186</v>
      </c>
      <c r="F91" s="201" t="s">
        <v>5743</v>
      </c>
      <c r="G91" s="187"/>
      <c r="H91" s="187"/>
      <c r="I91" s="190"/>
      <c r="J91" s="202">
        <f>BK91</f>
        <v>0</v>
      </c>
      <c r="K91" s="187"/>
      <c r="L91" s="192"/>
      <c r="M91" s="193"/>
      <c r="N91" s="194"/>
      <c r="O91" s="194"/>
      <c r="P91" s="195">
        <f>SUM(P92:P179)</f>
        <v>0</v>
      </c>
      <c r="Q91" s="194"/>
      <c r="R91" s="195">
        <f>SUM(R92:R179)</f>
        <v>0</v>
      </c>
      <c r="S91" s="194"/>
      <c r="T91" s="196">
        <f>SUM(T92:T179)</f>
        <v>0</v>
      </c>
      <c r="AR91" s="197" t="s">
        <v>82</v>
      </c>
      <c r="AT91" s="198" t="s">
        <v>73</v>
      </c>
      <c r="AU91" s="198" t="s">
        <v>82</v>
      </c>
      <c r="AY91" s="197" t="s">
        <v>308</v>
      </c>
      <c r="BK91" s="199">
        <f>SUM(BK92:BK179)</f>
        <v>0</v>
      </c>
    </row>
    <row r="92" spans="2:65" s="1" customFormat="1" ht="31.5" customHeight="1">
      <c r="B92" s="42"/>
      <c r="C92" s="203" t="s">
        <v>82</v>
      </c>
      <c r="D92" s="203" t="s">
        <v>311</v>
      </c>
      <c r="E92" s="204" t="s">
        <v>5744</v>
      </c>
      <c r="F92" s="205" t="s">
        <v>5745</v>
      </c>
      <c r="G92" s="206" t="s">
        <v>5275</v>
      </c>
      <c r="H92" s="207">
        <v>9</v>
      </c>
      <c r="I92" s="208"/>
      <c r="J92" s="209">
        <f>ROUND(I92*H92,2)</f>
        <v>0</v>
      </c>
      <c r="K92" s="205" t="s">
        <v>21</v>
      </c>
      <c r="L92" s="62"/>
      <c r="M92" s="210" t="s">
        <v>21</v>
      </c>
      <c r="N92" s="211" t="s">
        <v>45</v>
      </c>
      <c r="O92" s="43"/>
      <c r="P92" s="212">
        <f>O92*H92</f>
        <v>0</v>
      </c>
      <c r="Q92" s="212">
        <v>0</v>
      </c>
      <c r="R92" s="212">
        <f>Q92*H92</f>
        <v>0</v>
      </c>
      <c r="S92" s="212">
        <v>0</v>
      </c>
      <c r="T92" s="213">
        <f>S92*H92</f>
        <v>0</v>
      </c>
      <c r="AR92" s="25" t="s">
        <v>327</v>
      </c>
      <c r="AT92" s="25" t="s">
        <v>311</v>
      </c>
      <c r="AU92" s="25" t="s">
        <v>84</v>
      </c>
      <c r="AY92" s="25" t="s">
        <v>308</v>
      </c>
      <c r="BE92" s="214">
        <f>IF(N92="základní",J92,0)</f>
        <v>0</v>
      </c>
      <c r="BF92" s="214">
        <f>IF(N92="snížená",J92,0)</f>
        <v>0</v>
      </c>
      <c r="BG92" s="214">
        <f>IF(N92="zákl. přenesená",J92,0)</f>
        <v>0</v>
      </c>
      <c r="BH92" s="214">
        <f>IF(N92="sníž. přenesená",J92,0)</f>
        <v>0</v>
      </c>
      <c r="BI92" s="214">
        <f>IF(N92="nulová",J92,0)</f>
        <v>0</v>
      </c>
      <c r="BJ92" s="25" t="s">
        <v>82</v>
      </c>
      <c r="BK92" s="214">
        <f>ROUND(I92*H92,2)</f>
        <v>0</v>
      </c>
      <c r="BL92" s="25" t="s">
        <v>327</v>
      </c>
      <c r="BM92" s="25" t="s">
        <v>84</v>
      </c>
    </row>
    <row r="93" spans="2:65" s="1" customFormat="1" ht="40.5">
      <c r="B93" s="42"/>
      <c r="C93" s="64"/>
      <c r="D93" s="246" t="s">
        <v>1656</v>
      </c>
      <c r="E93" s="64"/>
      <c r="F93" s="290" t="s">
        <v>5746</v>
      </c>
      <c r="G93" s="64"/>
      <c r="H93" s="64"/>
      <c r="I93" s="173"/>
      <c r="J93" s="64"/>
      <c r="K93" s="64"/>
      <c r="L93" s="62"/>
      <c r="M93" s="291"/>
      <c r="N93" s="43"/>
      <c r="O93" s="43"/>
      <c r="P93" s="43"/>
      <c r="Q93" s="43"/>
      <c r="R93" s="43"/>
      <c r="S93" s="43"/>
      <c r="T93" s="79"/>
      <c r="AT93" s="25" t="s">
        <v>1656</v>
      </c>
      <c r="AU93" s="25" t="s">
        <v>84</v>
      </c>
    </row>
    <row r="94" spans="2:65" s="1" customFormat="1" ht="31.5" customHeight="1">
      <c r="B94" s="42"/>
      <c r="C94" s="203" t="s">
        <v>84</v>
      </c>
      <c r="D94" s="203" t="s">
        <v>311</v>
      </c>
      <c r="E94" s="204" t="s">
        <v>5747</v>
      </c>
      <c r="F94" s="205" t="s">
        <v>5748</v>
      </c>
      <c r="G94" s="206" t="s">
        <v>5275</v>
      </c>
      <c r="H94" s="207">
        <v>1</v>
      </c>
      <c r="I94" s="208"/>
      <c r="J94" s="209">
        <f>ROUND(I94*H94,2)</f>
        <v>0</v>
      </c>
      <c r="K94" s="205" t="s">
        <v>21</v>
      </c>
      <c r="L94" s="62"/>
      <c r="M94" s="210" t="s">
        <v>21</v>
      </c>
      <c r="N94" s="211" t="s">
        <v>45</v>
      </c>
      <c r="O94" s="43"/>
      <c r="P94" s="212">
        <f>O94*H94</f>
        <v>0</v>
      </c>
      <c r="Q94" s="212">
        <v>0</v>
      </c>
      <c r="R94" s="212">
        <f>Q94*H94</f>
        <v>0</v>
      </c>
      <c r="S94" s="212">
        <v>0</v>
      </c>
      <c r="T94" s="213">
        <f>S94*H94</f>
        <v>0</v>
      </c>
      <c r="AR94" s="25" t="s">
        <v>327</v>
      </c>
      <c r="AT94" s="25" t="s">
        <v>311</v>
      </c>
      <c r="AU94" s="25" t="s">
        <v>84</v>
      </c>
      <c r="AY94" s="25" t="s">
        <v>308</v>
      </c>
      <c r="BE94" s="214">
        <f>IF(N94="základní",J94,0)</f>
        <v>0</v>
      </c>
      <c r="BF94" s="214">
        <f>IF(N94="snížená",J94,0)</f>
        <v>0</v>
      </c>
      <c r="BG94" s="214">
        <f>IF(N94="zákl. přenesená",J94,0)</f>
        <v>0</v>
      </c>
      <c r="BH94" s="214">
        <f>IF(N94="sníž. přenesená",J94,0)</f>
        <v>0</v>
      </c>
      <c r="BI94" s="214">
        <f>IF(N94="nulová",J94,0)</f>
        <v>0</v>
      </c>
      <c r="BJ94" s="25" t="s">
        <v>82</v>
      </c>
      <c r="BK94" s="214">
        <f>ROUND(I94*H94,2)</f>
        <v>0</v>
      </c>
      <c r="BL94" s="25" t="s">
        <v>327</v>
      </c>
      <c r="BM94" s="25" t="s">
        <v>327</v>
      </c>
    </row>
    <row r="95" spans="2:65" s="1" customFormat="1" ht="40.5">
      <c r="B95" s="42"/>
      <c r="C95" s="64"/>
      <c r="D95" s="246" t="s">
        <v>1656</v>
      </c>
      <c r="E95" s="64"/>
      <c r="F95" s="290" t="s">
        <v>5746</v>
      </c>
      <c r="G95" s="64"/>
      <c r="H95" s="64"/>
      <c r="I95" s="173"/>
      <c r="J95" s="64"/>
      <c r="K95" s="64"/>
      <c r="L95" s="62"/>
      <c r="M95" s="291"/>
      <c r="N95" s="43"/>
      <c r="O95" s="43"/>
      <c r="P95" s="43"/>
      <c r="Q95" s="43"/>
      <c r="R95" s="43"/>
      <c r="S95" s="43"/>
      <c r="T95" s="79"/>
      <c r="AT95" s="25" t="s">
        <v>1656</v>
      </c>
      <c r="AU95" s="25" t="s">
        <v>84</v>
      </c>
    </row>
    <row r="96" spans="2:65" s="1" customFormat="1" ht="31.5" customHeight="1">
      <c r="B96" s="42"/>
      <c r="C96" s="203" t="s">
        <v>95</v>
      </c>
      <c r="D96" s="203" t="s">
        <v>311</v>
      </c>
      <c r="E96" s="204" t="s">
        <v>5749</v>
      </c>
      <c r="F96" s="205" t="s">
        <v>5750</v>
      </c>
      <c r="G96" s="206" t="s">
        <v>5275</v>
      </c>
      <c r="H96" s="207">
        <v>1</v>
      </c>
      <c r="I96" s="208"/>
      <c r="J96" s="209">
        <f>ROUND(I96*H96,2)</f>
        <v>0</v>
      </c>
      <c r="K96" s="205" t="s">
        <v>21</v>
      </c>
      <c r="L96" s="62"/>
      <c r="M96" s="210" t="s">
        <v>21</v>
      </c>
      <c r="N96" s="211" t="s">
        <v>45</v>
      </c>
      <c r="O96" s="43"/>
      <c r="P96" s="212">
        <f>O96*H96</f>
        <v>0</v>
      </c>
      <c r="Q96" s="212">
        <v>0</v>
      </c>
      <c r="R96" s="212">
        <f>Q96*H96</f>
        <v>0</v>
      </c>
      <c r="S96" s="212">
        <v>0</v>
      </c>
      <c r="T96" s="213">
        <f>S96*H96</f>
        <v>0</v>
      </c>
      <c r="AR96" s="25" t="s">
        <v>327</v>
      </c>
      <c r="AT96" s="25" t="s">
        <v>311</v>
      </c>
      <c r="AU96" s="25" t="s">
        <v>84</v>
      </c>
      <c r="AY96" s="25" t="s">
        <v>308</v>
      </c>
      <c r="BE96" s="214">
        <f>IF(N96="základní",J96,0)</f>
        <v>0</v>
      </c>
      <c r="BF96" s="214">
        <f>IF(N96="snížená",J96,0)</f>
        <v>0</v>
      </c>
      <c r="BG96" s="214">
        <f>IF(N96="zákl. přenesená",J96,0)</f>
        <v>0</v>
      </c>
      <c r="BH96" s="214">
        <f>IF(N96="sníž. přenesená",J96,0)</f>
        <v>0</v>
      </c>
      <c r="BI96" s="214">
        <f>IF(N96="nulová",J96,0)</f>
        <v>0</v>
      </c>
      <c r="BJ96" s="25" t="s">
        <v>82</v>
      </c>
      <c r="BK96" s="214">
        <f>ROUND(I96*H96,2)</f>
        <v>0</v>
      </c>
      <c r="BL96" s="25" t="s">
        <v>327</v>
      </c>
      <c r="BM96" s="25" t="s">
        <v>334</v>
      </c>
    </row>
    <row r="97" spans="2:65" s="1" customFormat="1" ht="40.5">
      <c r="B97" s="42"/>
      <c r="C97" s="64"/>
      <c r="D97" s="246" t="s">
        <v>1656</v>
      </c>
      <c r="E97" s="64"/>
      <c r="F97" s="290" t="s">
        <v>5746</v>
      </c>
      <c r="G97" s="64"/>
      <c r="H97" s="64"/>
      <c r="I97" s="173"/>
      <c r="J97" s="64"/>
      <c r="K97" s="64"/>
      <c r="L97" s="62"/>
      <c r="M97" s="291"/>
      <c r="N97" s="43"/>
      <c r="O97" s="43"/>
      <c r="P97" s="43"/>
      <c r="Q97" s="43"/>
      <c r="R97" s="43"/>
      <c r="S97" s="43"/>
      <c r="T97" s="79"/>
      <c r="AT97" s="25" t="s">
        <v>1656</v>
      </c>
      <c r="AU97" s="25" t="s">
        <v>84</v>
      </c>
    </row>
    <row r="98" spans="2:65" s="1" customFormat="1" ht="31.5" customHeight="1">
      <c r="B98" s="42"/>
      <c r="C98" s="203" t="s">
        <v>327</v>
      </c>
      <c r="D98" s="203" t="s">
        <v>311</v>
      </c>
      <c r="E98" s="204" t="s">
        <v>5751</v>
      </c>
      <c r="F98" s="205" t="s">
        <v>5752</v>
      </c>
      <c r="G98" s="206" t="s">
        <v>5275</v>
      </c>
      <c r="H98" s="207">
        <v>1</v>
      </c>
      <c r="I98" s="208"/>
      <c r="J98" s="209">
        <f>ROUND(I98*H98,2)</f>
        <v>0</v>
      </c>
      <c r="K98" s="205" t="s">
        <v>21</v>
      </c>
      <c r="L98" s="62"/>
      <c r="M98" s="210" t="s">
        <v>21</v>
      </c>
      <c r="N98" s="211" t="s">
        <v>45</v>
      </c>
      <c r="O98" s="43"/>
      <c r="P98" s="212">
        <f>O98*H98</f>
        <v>0</v>
      </c>
      <c r="Q98" s="212">
        <v>0</v>
      </c>
      <c r="R98" s="212">
        <f>Q98*H98</f>
        <v>0</v>
      </c>
      <c r="S98" s="212">
        <v>0</v>
      </c>
      <c r="T98" s="213">
        <f>S98*H98</f>
        <v>0</v>
      </c>
      <c r="AR98" s="25" t="s">
        <v>327</v>
      </c>
      <c r="AT98" s="25" t="s">
        <v>311</v>
      </c>
      <c r="AU98" s="25" t="s">
        <v>84</v>
      </c>
      <c r="AY98" s="25" t="s">
        <v>308</v>
      </c>
      <c r="BE98" s="214">
        <f>IF(N98="základní",J98,0)</f>
        <v>0</v>
      </c>
      <c r="BF98" s="214">
        <f>IF(N98="snížená",J98,0)</f>
        <v>0</v>
      </c>
      <c r="BG98" s="214">
        <f>IF(N98="zákl. přenesená",J98,0)</f>
        <v>0</v>
      </c>
      <c r="BH98" s="214">
        <f>IF(N98="sníž. přenesená",J98,0)</f>
        <v>0</v>
      </c>
      <c r="BI98" s="214">
        <f>IF(N98="nulová",J98,0)</f>
        <v>0</v>
      </c>
      <c r="BJ98" s="25" t="s">
        <v>82</v>
      </c>
      <c r="BK98" s="214">
        <f>ROUND(I98*H98,2)</f>
        <v>0</v>
      </c>
      <c r="BL98" s="25" t="s">
        <v>327</v>
      </c>
      <c r="BM98" s="25" t="s">
        <v>342</v>
      </c>
    </row>
    <row r="99" spans="2:65" s="1" customFormat="1" ht="40.5">
      <c r="B99" s="42"/>
      <c r="C99" s="64"/>
      <c r="D99" s="246" t="s">
        <v>1656</v>
      </c>
      <c r="E99" s="64"/>
      <c r="F99" s="290" t="s">
        <v>5746</v>
      </c>
      <c r="G99" s="64"/>
      <c r="H99" s="64"/>
      <c r="I99" s="173"/>
      <c r="J99" s="64"/>
      <c r="K99" s="64"/>
      <c r="L99" s="62"/>
      <c r="M99" s="291"/>
      <c r="N99" s="43"/>
      <c r="O99" s="43"/>
      <c r="P99" s="43"/>
      <c r="Q99" s="43"/>
      <c r="R99" s="43"/>
      <c r="S99" s="43"/>
      <c r="T99" s="79"/>
      <c r="AT99" s="25" t="s">
        <v>1656</v>
      </c>
      <c r="AU99" s="25" t="s">
        <v>84</v>
      </c>
    </row>
    <row r="100" spans="2:65" s="1" customFormat="1" ht="31.5" customHeight="1">
      <c r="B100" s="42"/>
      <c r="C100" s="203" t="s">
        <v>307</v>
      </c>
      <c r="D100" s="203" t="s">
        <v>311</v>
      </c>
      <c r="E100" s="204" t="s">
        <v>5753</v>
      </c>
      <c r="F100" s="205" t="s">
        <v>5754</v>
      </c>
      <c r="G100" s="206" t="s">
        <v>5275</v>
      </c>
      <c r="H100" s="207">
        <v>1</v>
      </c>
      <c r="I100" s="208"/>
      <c r="J100" s="209">
        <f>ROUND(I100*H100,2)</f>
        <v>0</v>
      </c>
      <c r="K100" s="205" t="s">
        <v>21</v>
      </c>
      <c r="L100" s="62"/>
      <c r="M100" s="210" t="s">
        <v>21</v>
      </c>
      <c r="N100" s="211" t="s">
        <v>45</v>
      </c>
      <c r="O100" s="43"/>
      <c r="P100" s="212">
        <f>O100*H100</f>
        <v>0</v>
      </c>
      <c r="Q100" s="212">
        <v>0</v>
      </c>
      <c r="R100" s="212">
        <f>Q100*H100</f>
        <v>0</v>
      </c>
      <c r="S100" s="212">
        <v>0</v>
      </c>
      <c r="T100" s="213">
        <f>S100*H100</f>
        <v>0</v>
      </c>
      <c r="AR100" s="25" t="s">
        <v>327</v>
      </c>
      <c r="AT100" s="25" t="s">
        <v>311</v>
      </c>
      <c r="AU100" s="25" t="s">
        <v>84</v>
      </c>
      <c r="AY100" s="25" t="s">
        <v>308</v>
      </c>
      <c r="BE100" s="214">
        <f>IF(N100="základní",J100,0)</f>
        <v>0</v>
      </c>
      <c r="BF100" s="214">
        <f>IF(N100="snížená",J100,0)</f>
        <v>0</v>
      </c>
      <c r="BG100" s="214">
        <f>IF(N100="zákl. přenesená",J100,0)</f>
        <v>0</v>
      </c>
      <c r="BH100" s="214">
        <f>IF(N100="sníž. přenesená",J100,0)</f>
        <v>0</v>
      </c>
      <c r="BI100" s="214">
        <f>IF(N100="nulová",J100,0)</f>
        <v>0</v>
      </c>
      <c r="BJ100" s="25" t="s">
        <v>82</v>
      </c>
      <c r="BK100" s="214">
        <f>ROUND(I100*H100,2)</f>
        <v>0</v>
      </c>
      <c r="BL100" s="25" t="s">
        <v>327</v>
      </c>
      <c r="BM100" s="25" t="s">
        <v>350</v>
      </c>
    </row>
    <row r="101" spans="2:65" s="1" customFormat="1" ht="40.5">
      <c r="B101" s="42"/>
      <c r="C101" s="64"/>
      <c r="D101" s="246" t="s">
        <v>1656</v>
      </c>
      <c r="E101" s="64"/>
      <c r="F101" s="290" t="s">
        <v>5746</v>
      </c>
      <c r="G101" s="64"/>
      <c r="H101" s="64"/>
      <c r="I101" s="173"/>
      <c r="J101" s="64"/>
      <c r="K101" s="64"/>
      <c r="L101" s="62"/>
      <c r="M101" s="291"/>
      <c r="N101" s="43"/>
      <c r="O101" s="43"/>
      <c r="P101" s="43"/>
      <c r="Q101" s="43"/>
      <c r="R101" s="43"/>
      <c r="S101" s="43"/>
      <c r="T101" s="79"/>
      <c r="AT101" s="25" t="s">
        <v>1656</v>
      </c>
      <c r="AU101" s="25" t="s">
        <v>84</v>
      </c>
    </row>
    <row r="102" spans="2:65" s="1" customFormat="1" ht="31.5" customHeight="1">
      <c r="B102" s="42"/>
      <c r="C102" s="203" t="s">
        <v>334</v>
      </c>
      <c r="D102" s="203" t="s">
        <v>311</v>
      </c>
      <c r="E102" s="204" t="s">
        <v>5755</v>
      </c>
      <c r="F102" s="205" t="s">
        <v>5756</v>
      </c>
      <c r="G102" s="206" t="s">
        <v>5275</v>
      </c>
      <c r="H102" s="207">
        <v>1</v>
      </c>
      <c r="I102" s="208"/>
      <c r="J102" s="209">
        <f>ROUND(I102*H102,2)</f>
        <v>0</v>
      </c>
      <c r="K102" s="205" t="s">
        <v>21</v>
      </c>
      <c r="L102" s="62"/>
      <c r="M102" s="210" t="s">
        <v>21</v>
      </c>
      <c r="N102" s="211" t="s">
        <v>45</v>
      </c>
      <c r="O102" s="43"/>
      <c r="P102" s="212">
        <f>O102*H102</f>
        <v>0</v>
      </c>
      <c r="Q102" s="212">
        <v>0</v>
      </c>
      <c r="R102" s="212">
        <f>Q102*H102</f>
        <v>0</v>
      </c>
      <c r="S102" s="212">
        <v>0</v>
      </c>
      <c r="T102" s="213">
        <f>S102*H102</f>
        <v>0</v>
      </c>
      <c r="AR102" s="25" t="s">
        <v>327</v>
      </c>
      <c r="AT102" s="25" t="s">
        <v>311</v>
      </c>
      <c r="AU102" s="25" t="s">
        <v>84</v>
      </c>
      <c r="AY102" s="25" t="s">
        <v>308</v>
      </c>
      <c r="BE102" s="214">
        <f>IF(N102="základní",J102,0)</f>
        <v>0</v>
      </c>
      <c r="BF102" s="214">
        <f>IF(N102="snížená",J102,0)</f>
        <v>0</v>
      </c>
      <c r="BG102" s="214">
        <f>IF(N102="zákl. přenesená",J102,0)</f>
        <v>0</v>
      </c>
      <c r="BH102" s="214">
        <f>IF(N102="sníž. přenesená",J102,0)</f>
        <v>0</v>
      </c>
      <c r="BI102" s="214">
        <f>IF(N102="nulová",J102,0)</f>
        <v>0</v>
      </c>
      <c r="BJ102" s="25" t="s">
        <v>82</v>
      </c>
      <c r="BK102" s="214">
        <f>ROUND(I102*H102,2)</f>
        <v>0</v>
      </c>
      <c r="BL102" s="25" t="s">
        <v>327</v>
      </c>
      <c r="BM102" s="25" t="s">
        <v>360</v>
      </c>
    </row>
    <row r="103" spans="2:65" s="1" customFormat="1" ht="40.5">
      <c r="B103" s="42"/>
      <c r="C103" s="64"/>
      <c r="D103" s="246" t="s">
        <v>1656</v>
      </c>
      <c r="E103" s="64"/>
      <c r="F103" s="290" t="s">
        <v>5746</v>
      </c>
      <c r="G103" s="64"/>
      <c r="H103" s="64"/>
      <c r="I103" s="173"/>
      <c r="J103" s="64"/>
      <c r="K103" s="64"/>
      <c r="L103" s="62"/>
      <c r="M103" s="291"/>
      <c r="N103" s="43"/>
      <c r="O103" s="43"/>
      <c r="P103" s="43"/>
      <c r="Q103" s="43"/>
      <c r="R103" s="43"/>
      <c r="S103" s="43"/>
      <c r="T103" s="79"/>
      <c r="AT103" s="25" t="s">
        <v>1656</v>
      </c>
      <c r="AU103" s="25" t="s">
        <v>84</v>
      </c>
    </row>
    <row r="104" spans="2:65" s="1" customFormat="1" ht="31.5" customHeight="1">
      <c r="B104" s="42"/>
      <c r="C104" s="203" t="s">
        <v>338</v>
      </c>
      <c r="D104" s="203" t="s">
        <v>311</v>
      </c>
      <c r="E104" s="204" t="s">
        <v>5757</v>
      </c>
      <c r="F104" s="205" t="s">
        <v>5758</v>
      </c>
      <c r="G104" s="206" t="s">
        <v>5275</v>
      </c>
      <c r="H104" s="207">
        <v>1</v>
      </c>
      <c r="I104" s="208"/>
      <c r="J104" s="209">
        <f>ROUND(I104*H104,2)</f>
        <v>0</v>
      </c>
      <c r="K104" s="205" t="s">
        <v>21</v>
      </c>
      <c r="L104" s="62"/>
      <c r="M104" s="210" t="s">
        <v>21</v>
      </c>
      <c r="N104" s="211" t="s">
        <v>45</v>
      </c>
      <c r="O104" s="43"/>
      <c r="P104" s="212">
        <f>O104*H104</f>
        <v>0</v>
      </c>
      <c r="Q104" s="212">
        <v>0</v>
      </c>
      <c r="R104" s="212">
        <f>Q104*H104</f>
        <v>0</v>
      </c>
      <c r="S104" s="212">
        <v>0</v>
      </c>
      <c r="T104" s="213">
        <f>S104*H104</f>
        <v>0</v>
      </c>
      <c r="AR104" s="25" t="s">
        <v>327</v>
      </c>
      <c r="AT104" s="25" t="s">
        <v>311</v>
      </c>
      <c r="AU104" s="25" t="s">
        <v>84</v>
      </c>
      <c r="AY104" s="25" t="s">
        <v>308</v>
      </c>
      <c r="BE104" s="214">
        <f>IF(N104="základní",J104,0)</f>
        <v>0</v>
      </c>
      <c r="BF104" s="214">
        <f>IF(N104="snížená",J104,0)</f>
        <v>0</v>
      </c>
      <c r="BG104" s="214">
        <f>IF(N104="zákl. přenesená",J104,0)</f>
        <v>0</v>
      </c>
      <c r="BH104" s="214">
        <f>IF(N104="sníž. přenesená",J104,0)</f>
        <v>0</v>
      </c>
      <c r="BI104" s="214">
        <f>IF(N104="nulová",J104,0)</f>
        <v>0</v>
      </c>
      <c r="BJ104" s="25" t="s">
        <v>82</v>
      </c>
      <c r="BK104" s="214">
        <f>ROUND(I104*H104,2)</f>
        <v>0</v>
      </c>
      <c r="BL104" s="25" t="s">
        <v>327</v>
      </c>
      <c r="BM104" s="25" t="s">
        <v>368</v>
      </c>
    </row>
    <row r="105" spans="2:65" s="1" customFormat="1" ht="40.5">
      <c r="B105" s="42"/>
      <c r="C105" s="64"/>
      <c r="D105" s="246" t="s">
        <v>1656</v>
      </c>
      <c r="E105" s="64"/>
      <c r="F105" s="290" t="s">
        <v>5746</v>
      </c>
      <c r="G105" s="64"/>
      <c r="H105" s="64"/>
      <c r="I105" s="173"/>
      <c r="J105" s="64"/>
      <c r="K105" s="64"/>
      <c r="L105" s="62"/>
      <c r="M105" s="291"/>
      <c r="N105" s="43"/>
      <c r="O105" s="43"/>
      <c r="P105" s="43"/>
      <c r="Q105" s="43"/>
      <c r="R105" s="43"/>
      <c r="S105" s="43"/>
      <c r="T105" s="79"/>
      <c r="AT105" s="25" t="s">
        <v>1656</v>
      </c>
      <c r="AU105" s="25" t="s">
        <v>84</v>
      </c>
    </row>
    <row r="106" spans="2:65" s="1" customFormat="1" ht="31.5" customHeight="1">
      <c r="B106" s="42"/>
      <c r="C106" s="203" t="s">
        <v>342</v>
      </c>
      <c r="D106" s="203" t="s">
        <v>311</v>
      </c>
      <c r="E106" s="204" t="s">
        <v>5759</v>
      </c>
      <c r="F106" s="205" t="s">
        <v>5760</v>
      </c>
      <c r="G106" s="206" t="s">
        <v>5275</v>
      </c>
      <c r="H106" s="207">
        <v>1</v>
      </c>
      <c r="I106" s="208"/>
      <c r="J106" s="209">
        <f>ROUND(I106*H106,2)</f>
        <v>0</v>
      </c>
      <c r="K106" s="205" t="s">
        <v>21</v>
      </c>
      <c r="L106" s="62"/>
      <c r="M106" s="210" t="s">
        <v>21</v>
      </c>
      <c r="N106" s="211" t="s">
        <v>45</v>
      </c>
      <c r="O106" s="43"/>
      <c r="P106" s="212">
        <f>O106*H106</f>
        <v>0</v>
      </c>
      <c r="Q106" s="212">
        <v>0</v>
      </c>
      <c r="R106" s="212">
        <f>Q106*H106</f>
        <v>0</v>
      </c>
      <c r="S106" s="212">
        <v>0</v>
      </c>
      <c r="T106" s="213">
        <f>S106*H106</f>
        <v>0</v>
      </c>
      <c r="AR106" s="25" t="s">
        <v>327</v>
      </c>
      <c r="AT106" s="25" t="s">
        <v>311</v>
      </c>
      <c r="AU106" s="25" t="s">
        <v>84</v>
      </c>
      <c r="AY106" s="25" t="s">
        <v>308</v>
      </c>
      <c r="BE106" s="214">
        <f>IF(N106="základní",J106,0)</f>
        <v>0</v>
      </c>
      <c r="BF106" s="214">
        <f>IF(N106="snížená",J106,0)</f>
        <v>0</v>
      </c>
      <c r="BG106" s="214">
        <f>IF(N106="zákl. přenesená",J106,0)</f>
        <v>0</v>
      </c>
      <c r="BH106" s="214">
        <f>IF(N106="sníž. přenesená",J106,0)</f>
        <v>0</v>
      </c>
      <c r="BI106" s="214">
        <f>IF(N106="nulová",J106,0)</f>
        <v>0</v>
      </c>
      <c r="BJ106" s="25" t="s">
        <v>82</v>
      </c>
      <c r="BK106" s="214">
        <f>ROUND(I106*H106,2)</f>
        <v>0</v>
      </c>
      <c r="BL106" s="25" t="s">
        <v>327</v>
      </c>
      <c r="BM106" s="25" t="s">
        <v>375</v>
      </c>
    </row>
    <row r="107" spans="2:65" s="1" customFormat="1" ht="40.5">
      <c r="B107" s="42"/>
      <c r="C107" s="64"/>
      <c r="D107" s="246" t="s">
        <v>1656</v>
      </c>
      <c r="E107" s="64"/>
      <c r="F107" s="290" t="s">
        <v>5746</v>
      </c>
      <c r="G107" s="64"/>
      <c r="H107" s="64"/>
      <c r="I107" s="173"/>
      <c r="J107" s="64"/>
      <c r="K107" s="64"/>
      <c r="L107" s="62"/>
      <c r="M107" s="291"/>
      <c r="N107" s="43"/>
      <c r="O107" s="43"/>
      <c r="P107" s="43"/>
      <c r="Q107" s="43"/>
      <c r="R107" s="43"/>
      <c r="S107" s="43"/>
      <c r="T107" s="79"/>
      <c r="AT107" s="25" t="s">
        <v>1656</v>
      </c>
      <c r="AU107" s="25" t="s">
        <v>84</v>
      </c>
    </row>
    <row r="108" spans="2:65" s="1" customFormat="1" ht="31.5" customHeight="1">
      <c r="B108" s="42"/>
      <c r="C108" s="203" t="s">
        <v>346</v>
      </c>
      <c r="D108" s="203" t="s">
        <v>311</v>
      </c>
      <c r="E108" s="204" t="s">
        <v>5761</v>
      </c>
      <c r="F108" s="205" t="s">
        <v>5762</v>
      </c>
      <c r="G108" s="206" t="s">
        <v>5275</v>
      </c>
      <c r="H108" s="207">
        <v>1</v>
      </c>
      <c r="I108" s="208"/>
      <c r="J108" s="209">
        <f>ROUND(I108*H108,2)</f>
        <v>0</v>
      </c>
      <c r="K108" s="205" t="s">
        <v>21</v>
      </c>
      <c r="L108" s="62"/>
      <c r="M108" s="210" t="s">
        <v>21</v>
      </c>
      <c r="N108" s="211" t="s">
        <v>45</v>
      </c>
      <c r="O108" s="43"/>
      <c r="P108" s="212">
        <f>O108*H108</f>
        <v>0</v>
      </c>
      <c r="Q108" s="212">
        <v>0</v>
      </c>
      <c r="R108" s="212">
        <f>Q108*H108</f>
        <v>0</v>
      </c>
      <c r="S108" s="212">
        <v>0</v>
      </c>
      <c r="T108" s="213">
        <f>S108*H108</f>
        <v>0</v>
      </c>
      <c r="AR108" s="25" t="s">
        <v>327</v>
      </c>
      <c r="AT108" s="25" t="s">
        <v>311</v>
      </c>
      <c r="AU108" s="25" t="s">
        <v>84</v>
      </c>
      <c r="AY108" s="25" t="s">
        <v>308</v>
      </c>
      <c r="BE108" s="214">
        <f>IF(N108="základní",J108,0)</f>
        <v>0</v>
      </c>
      <c r="BF108" s="214">
        <f>IF(N108="snížená",J108,0)</f>
        <v>0</v>
      </c>
      <c r="BG108" s="214">
        <f>IF(N108="zákl. přenesená",J108,0)</f>
        <v>0</v>
      </c>
      <c r="BH108" s="214">
        <f>IF(N108="sníž. přenesená",J108,0)</f>
        <v>0</v>
      </c>
      <c r="BI108" s="214">
        <f>IF(N108="nulová",J108,0)</f>
        <v>0</v>
      </c>
      <c r="BJ108" s="25" t="s">
        <v>82</v>
      </c>
      <c r="BK108" s="214">
        <f>ROUND(I108*H108,2)</f>
        <v>0</v>
      </c>
      <c r="BL108" s="25" t="s">
        <v>327</v>
      </c>
      <c r="BM108" s="25" t="s">
        <v>385</v>
      </c>
    </row>
    <row r="109" spans="2:65" s="1" customFormat="1" ht="40.5">
      <c r="B109" s="42"/>
      <c r="C109" s="64"/>
      <c r="D109" s="246" t="s">
        <v>1656</v>
      </c>
      <c r="E109" s="64"/>
      <c r="F109" s="290" t="s">
        <v>5746</v>
      </c>
      <c r="G109" s="64"/>
      <c r="H109" s="64"/>
      <c r="I109" s="173"/>
      <c r="J109" s="64"/>
      <c r="K109" s="64"/>
      <c r="L109" s="62"/>
      <c r="M109" s="291"/>
      <c r="N109" s="43"/>
      <c r="O109" s="43"/>
      <c r="P109" s="43"/>
      <c r="Q109" s="43"/>
      <c r="R109" s="43"/>
      <c r="S109" s="43"/>
      <c r="T109" s="79"/>
      <c r="AT109" s="25" t="s">
        <v>1656</v>
      </c>
      <c r="AU109" s="25" t="s">
        <v>84</v>
      </c>
    </row>
    <row r="110" spans="2:65" s="1" customFormat="1" ht="31.5" customHeight="1">
      <c r="B110" s="42"/>
      <c r="C110" s="203" t="s">
        <v>350</v>
      </c>
      <c r="D110" s="203" t="s">
        <v>311</v>
      </c>
      <c r="E110" s="204" t="s">
        <v>5763</v>
      </c>
      <c r="F110" s="205" t="s">
        <v>5764</v>
      </c>
      <c r="G110" s="206" t="s">
        <v>5275</v>
      </c>
      <c r="H110" s="207">
        <v>1</v>
      </c>
      <c r="I110" s="208"/>
      <c r="J110" s="209">
        <f>ROUND(I110*H110,2)</f>
        <v>0</v>
      </c>
      <c r="K110" s="205" t="s">
        <v>21</v>
      </c>
      <c r="L110" s="62"/>
      <c r="M110" s="210" t="s">
        <v>21</v>
      </c>
      <c r="N110" s="211" t="s">
        <v>45</v>
      </c>
      <c r="O110" s="43"/>
      <c r="P110" s="212">
        <f>O110*H110</f>
        <v>0</v>
      </c>
      <c r="Q110" s="212">
        <v>0</v>
      </c>
      <c r="R110" s="212">
        <f>Q110*H110</f>
        <v>0</v>
      </c>
      <c r="S110" s="212">
        <v>0</v>
      </c>
      <c r="T110" s="213">
        <f>S110*H110</f>
        <v>0</v>
      </c>
      <c r="AR110" s="25" t="s">
        <v>327</v>
      </c>
      <c r="AT110" s="25" t="s">
        <v>311</v>
      </c>
      <c r="AU110" s="25" t="s">
        <v>84</v>
      </c>
      <c r="AY110" s="25" t="s">
        <v>308</v>
      </c>
      <c r="BE110" s="214">
        <f>IF(N110="základní",J110,0)</f>
        <v>0</v>
      </c>
      <c r="BF110" s="214">
        <f>IF(N110="snížená",J110,0)</f>
        <v>0</v>
      </c>
      <c r="BG110" s="214">
        <f>IF(N110="zákl. přenesená",J110,0)</f>
        <v>0</v>
      </c>
      <c r="BH110" s="214">
        <f>IF(N110="sníž. přenesená",J110,0)</f>
        <v>0</v>
      </c>
      <c r="BI110" s="214">
        <f>IF(N110="nulová",J110,0)</f>
        <v>0</v>
      </c>
      <c r="BJ110" s="25" t="s">
        <v>82</v>
      </c>
      <c r="BK110" s="214">
        <f>ROUND(I110*H110,2)</f>
        <v>0</v>
      </c>
      <c r="BL110" s="25" t="s">
        <v>327</v>
      </c>
      <c r="BM110" s="25" t="s">
        <v>393</v>
      </c>
    </row>
    <row r="111" spans="2:65" s="1" customFormat="1" ht="40.5">
      <c r="B111" s="42"/>
      <c r="C111" s="64"/>
      <c r="D111" s="246" t="s">
        <v>1656</v>
      </c>
      <c r="E111" s="64"/>
      <c r="F111" s="290" t="s">
        <v>5746</v>
      </c>
      <c r="G111" s="64"/>
      <c r="H111" s="64"/>
      <c r="I111" s="173"/>
      <c r="J111" s="64"/>
      <c r="K111" s="64"/>
      <c r="L111" s="62"/>
      <c r="M111" s="291"/>
      <c r="N111" s="43"/>
      <c r="O111" s="43"/>
      <c r="P111" s="43"/>
      <c r="Q111" s="43"/>
      <c r="R111" s="43"/>
      <c r="S111" s="43"/>
      <c r="T111" s="79"/>
      <c r="AT111" s="25" t="s">
        <v>1656</v>
      </c>
      <c r="AU111" s="25" t="s">
        <v>84</v>
      </c>
    </row>
    <row r="112" spans="2:65" s="1" customFormat="1" ht="31.5" customHeight="1">
      <c r="B112" s="42"/>
      <c r="C112" s="203" t="s">
        <v>356</v>
      </c>
      <c r="D112" s="203" t="s">
        <v>311</v>
      </c>
      <c r="E112" s="204" t="s">
        <v>5765</v>
      </c>
      <c r="F112" s="205" t="s">
        <v>5766</v>
      </c>
      <c r="G112" s="206" t="s">
        <v>5275</v>
      </c>
      <c r="H112" s="207">
        <v>1</v>
      </c>
      <c r="I112" s="208"/>
      <c r="J112" s="209">
        <f>ROUND(I112*H112,2)</f>
        <v>0</v>
      </c>
      <c r="K112" s="205" t="s">
        <v>21</v>
      </c>
      <c r="L112" s="62"/>
      <c r="M112" s="210" t="s">
        <v>21</v>
      </c>
      <c r="N112" s="211" t="s">
        <v>45</v>
      </c>
      <c r="O112" s="43"/>
      <c r="P112" s="212">
        <f>O112*H112</f>
        <v>0</v>
      </c>
      <c r="Q112" s="212">
        <v>0</v>
      </c>
      <c r="R112" s="212">
        <f>Q112*H112</f>
        <v>0</v>
      </c>
      <c r="S112" s="212">
        <v>0</v>
      </c>
      <c r="T112" s="213">
        <f>S112*H112</f>
        <v>0</v>
      </c>
      <c r="AR112" s="25" t="s">
        <v>327</v>
      </c>
      <c r="AT112" s="25" t="s">
        <v>311</v>
      </c>
      <c r="AU112" s="25" t="s">
        <v>84</v>
      </c>
      <c r="AY112" s="25" t="s">
        <v>308</v>
      </c>
      <c r="BE112" s="214">
        <f>IF(N112="základní",J112,0)</f>
        <v>0</v>
      </c>
      <c r="BF112" s="214">
        <f>IF(N112="snížená",J112,0)</f>
        <v>0</v>
      </c>
      <c r="BG112" s="214">
        <f>IF(N112="zákl. přenesená",J112,0)</f>
        <v>0</v>
      </c>
      <c r="BH112" s="214">
        <f>IF(N112="sníž. přenesená",J112,0)</f>
        <v>0</v>
      </c>
      <c r="BI112" s="214">
        <f>IF(N112="nulová",J112,0)</f>
        <v>0</v>
      </c>
      <c r="BJ112" s="25" t="s">
        <v>82</v>
      </c>
      <c r="BK112" s="214">
        <f>ROUND(I112*H112,2)</f>
        <v>0</v>
      </c>
      <c r="BL112" s="25" t="s">
        <v>327</v>
      </c>
      <c r="BM112" s="25" t="s">
        <v>402</v>
      </c>
    </row>
    <row r="113" spans="2:65" s="1" customFormat="1" ht="40.5">
      <c r="B113" s="42"/>
      <c r="C113" s="64"/>
      <c r="D113" s="246" t="s">
        <v>1656</v>
      </c>
      <c r="E113" s="64"/>
      <c r="F113" s="290" t="s">
        <v>5746</v>
      </c>
      <c r="G113" s="64"/>
      <c r="H113" s="64"/>
      <c r="I113" s="173"/>
      <c r="J113" s="64"/>
      <c r="K113" s="64"/>
      <c r="L113" s="62"/>
      <c r="M113" s="291"/>
      <c r="N113" s="43"/>
      <c r="O113" s="43"/>
      <c r="P113" s="43"/>
      <c r="Q113" s="43"/>
      <c r="R113" s="43"/>
      <c r="S113" s="43"/>
      <c r="T113" s="79"/>
      <c r="AT113" s="25" t="s">
        <v>1656</v>
      </c>
      <c r="AU113" s="25" t="s">
        <v>84</v>
      </c>
    </row>
    <row r="114" spans="2:65" s="1" customFormat="1" ht="31.5" customHeight="1">
      <c r="B114" s="42"/>
      <c r="C114" s="203" t="s">
        <v>360</v>
      </c>
      <c r="D114" s="203" t="s">
        <v>311</v>
      </c>
      <c r="E114" s="204" t="s">
        <v>5767</v>
      </c>
      <c r="F114" s="205" t="s">
        <v>5768</v>
      </c>
      <c r="G114" s="206" t="s">
        <v>5275</v>
      </c>
      <c r="H114" s="207">
        <v>3</v>
      </c>
      <c r="I114" s="208"/>
      <c r="J114" s="209">
        <f>ROUND(I114*H114,2)</f>
        <v>0</v>
      </c>
      <c r="K114" s="205" t="s">
        <v>21</v>
      </c>
      <c r="L114" s="62"/>
      <c r="M114" s="210" t="s">
        <v>21</v>
      </c>
      <c r="N114" s="211" t="s">
        <v>45</v>
      </c>
      <c r="O114" s="43"/>
      <c r="P114" s="212">
        <f>O114*H114</f>
        <v>0</v>
      </c>
      <c r="Q114" s="212">
        <v>0</v>
      </c>
      <c r="R114" s="212">
        <f>Q114*H114</f>
        <v>0</v>
      </c>
      <c r="S114" s="212">
        <v>0</v>
      </c>
      <c r="T114" s="213">
        <f>S114*H114</f>
        <v>0</v>
      </c>
      <c r="AR114" s="25" t="s">
        <v>327</v>
      </c>
      <c r="AT114" s="25" t="s">
        <v>311</v>
      </c>
      <c r="AU114" s="25" t="s">
        <v>84</v>
      </c>
      <c r="AY114" s="25" t="s">
        <v>308</v>
      </c>
      <c r="BE114" s="214">
        <f>IF(N114="základní",J114,0)</f>
        <v>0</v>
      </c>
      <c r="BF114" s="214">
        <f>IF(N114="snížená",J114,0)</f>
        <v>0</v>
      </c>
      <c r="BG114" s="214">
        <f>IF(N114="zákl. přenesená",J114,0)</f>
        <v>0</v>
      </c>
      <c r="BH114" s="214">
        <f>IF(N114="sníž. přenesená",J114,0)</f>
        <v>0</v>
      </c>
      <c r="BI114" s="214">
        <f>IF(N114="nulová",J114,0)</f>
        <v>0</v>
      </c>
      <c r="BJ114" s="25" t="s">
        <v>82</v>
      </c>
      <c r="BK114" s="214">
        <f>ROUND(I114*H114,2)</f>
        <v>0</v>
      </c>
      <c r="BL114" s="25" t="s">
        <v>327</v>
      </c>
      <c r="BM114" s="25" t="s">
        <v>410</v>
      </c>
    </row>
    <row r="115" spans="2:65" s="1" customFormat="1" ht="40.5">
      <c r="B115" s="42"/>
      <c r="C115" s="64"/>
      <c r="D115" s="246" t="s">
        <v>1656</v>
      </c>
      <c r="E115" s="64"/>
      <c r="F115" s="290" t="s">
        <v>5746</v>
      </c>
      <c r="G115" s="64"/>
      <c r="H115" s="64"/>
      <c r="I115" s="173"/>
      <c r="J115" s="64"/>
      <c r="K115" s="64"/>
      <c r="L115" s="62"/>
      <c r="M115" s="291"/>
      <c r="N115" s="43"/>
      <c r="O115" s="43"/>
      <c r="P115" s="43"/>
      <c r="Q115" s="43"/>
      <c r="R115" s="43"/>
      <c r="S115" s="43"/>
      <c r="T115" s="79"/>
      <c r="AT115" s="25" t="s">
        <v>1656</v>
      </c>
      <c r="AU115" s="25" t="s">
        <v>84</v>
      </c>
    </row>
    <row r="116" spans="2:65" s="1" customFormat="1" ht="31.5" customHeight="1">
      <c r="B116" s="42"/>
      <c r="C116" s="203" t="s">
        <v>364</v>
      </c>
      <c r="D116" s="203" t="s">
        <v>311</v>
      </c>
      <c r="E116" s="204" t="s">
        <v>5744</v>
      </c>
      <c r="F116" s="205" t="s">
        <v>5745</v>
      </c>
      <c r="G116" s="206" t="s">
        <v>5275</v>
      </c>
      <c r="H116" s="207">
        <v>18</v>
      </c>
      <c r="I116" s="208"/>
      <c r="J116" s="209">
        <f>ROUND(I116*H116,2)</f>
        <v>0</v>
      </c>
      <c r="K116" s="205" t="s">
        <v>21</v>
      </c>
      <c r="L116" s="62"/>
      <c r="M116" s="210" t="s">
        <v>21</v>
      </c>
      <c r="N116" s="211" t="s">
        <v>45</v>
      </c>
      <c r="O116" s="43"/>
      <c r="P116" s="212">
        <f>O116*H116</f>
        <v>0</v>
      </c>
      <c r="Q116" s="212">
        <v>0</v>
      </c>
      <c r="R116" s="212">
        <f>Q116*H116</f>
        <v>0</v>
      </c>
      <c r="S116" s="212">
        <v>0</v>
      </c>
      <c r="T116" s="213">
        <f>S116*H116</f>
        <v>0</v>
      </c>
      <c r="AR116" s="25" t="s">
        <v>327</v>
      </c>
      <c r="AT116" s="25" t="s">
        <v>311</v>
      </c>
      <c r="AU116" s="25" t="s">
        <v>84</v>
      </c>
      <c r="AY116" s="25" t="s">
        <v>308</v>
      </c>
      <c r="BE116" s="214">
        <f>IF(N116="základní",J116,0)</f>
        <v>0</v>
      </c>
      <c r="BF116" s="214">
        <f>IF(N116="snížená",J116,0)</f>
        <v>0</v>
      </c>
      <c r="BG116" s="214">
        <f>IF(N116="zákl. přenesená",J116,0)</f>
        <v>0</v>
      </c>
      <c r="BH116" s="214">
        <f>IF(N116="sníž. přenesená",J116,0)</f>
        <v>0</v>
      </c>
      <c r="BI116" s="214">
        <f>IF(N116="nulová",J116,0)</f>
        <v>0</v>
      </c>
      <c r="BJ116" s="25" t="s">
        <v>82</v>
      </c>
      <c r="BK116" s="214">
        <f>ROUND(I116*H116,2)</f>
        <v>0</v>
      </c>
      <c r="BL116" s="25" t="s">
        <v>327</v>
      </c>
      <c r="BM116" s="25" t="s">
        <v>420</v>
      </c>
    </row>
    <row r="117" spans="2:65" s="1" customFormat="1" ht="40.5">
      <c r="B117" s="42"/>
      <c r="C117" s="64"/>
      <c r="D117" s="246" t="s">
        <v>1656</v>
      </c>
      <c r="E117" s="64"/>
      <c r="F117" s="290" t="s">
        <v>5746</v>
      </c>
      <c r="G117" s="64"/>
      <c r="H117" s="64"/>
      <c r="I117" s="173"/>
      <c r="J117" s="64"/>
      <c r="K117" s="64"/>
      <c r="L117" s="62"/>
      <c r="M117" s="291"/>
      <c r="N117" s="43"/>
      <c r="O117" s="43"/>
      <c r="P117" s="43"/>
      <c r="Q117" s="43"/>
      <c r="R117" s="43"/>
      <c r="S117" s="43"/>
      <c r="T117" s="79"/>
      <c r="AT117" s="25" t="s">
        <v>1656</v>
      </c>
      <c r="AU117" s="25" t="s">
        <v>84</v>
      </c>
    </row>
    <row r="118" spans="2:65" s="1" customFormat="1" ht="31.5" customHeight="1">
      <c r="B118" s="42"/>
      <c r="C118" s="203" t="s">
        <v>368</v>
      </c>
      <c r="D118" s="203" t="s">
        <v>311</v>
      </c>
      <c r="E118" s="204" t="s">
        <v>5769</v>
      </c>
      <c r="F118" s="205" t="s">
        <v>5770</v>
      </c>
      <c r="G118" s="206" t="s">
        <v>5275</v>
      </c>
      <c r="H118" s="207">
        <v>1</v>
      </c>
      <c r="I118" s="208"/>
      <c r="J118" s="209">
        <f>ROUND(I118*H118,2)</f>
        <v>0</v>
      </c>
      <c r="K118" s="205" t="s">
        <v>21</v>
      </c>
      <c r="L118" s="62"/>
      <c r="M118" s="210" t="s">
        <v>21</v>
      </c>
      <c r="N118" s="211" t="s">
        <v>45</v>
      </c>
      <c r="O118" s="43"/>
      <c r="P118" s="212">
        <f>O118*H118</f>
        <v>0</v>
      </c>
      <c r="Q118" s="212">
        <v>0</v>
      </c>
      <c r="R118" s="212">
        <f>Q118*H118</f>
        <v>0</v>
      </c>
      <c r="S118" s="212">
        <v>0</v>
      </c>
      <c r="T118" s="213">
        <f>S118*H118</f>
        <v>0</v>
      </c>
      <c r="AR118" s="25" t="s">
        <v>327</v>
      </c>
      <c r="AT118" s="25" t="s">
        <v>311</v>
      </c>
      <c r="AU118" s="25" t="s">
        <v>84</v>
      </c>
      <c r="AY118" s="25" t="s">
        <v>308</v>
      </c>
      <c r="BE118" s="214">
        <f>IF(N118="základní",J118,0)</f>
        <v>0</v>
      </c>
      <c r="BF118" s="214">
        <f>IF(N118="snížená",J118,0)</f>
        <v>0</v>
      </c>
      <c r="BG118" s="214">
        <f>IF(N118="zákl. přenesená",J118,0)</f>
        <v>0</v>
      </c>
      <c r="BH118" s="214">
        <f>IF(N118="sníž. přenesená",J118,0)</f>
        <v>0</v>
      </c>
      <c r="BI118" s="214">
        <f>IF(N118="nulová",J118,0)</f>
        <v>0</v>
      </c>
      <c r="BJ118" s="25" t="s">
        <v>82</v>
      </c>
      <c r="BK118" s="214">
        <f>ROUND(I118*H118,2)</f>
        <v>0</v>
      </c>
      <c r="BL118" s="25" t="s">
        <v>327</v>
      </c>
      <c r="BM118" s="25" t="s">
        <v>598</v>
      </c>
    </row>
    <row r="119" spans="2:65" s="1" customFormat="1" ht="40.5">
      <c r="B119" s="42"/>
      <c r="C119" s="64"/>
      <c r="D119" s="246" t="s">
        <v>1656</v>
      </c>
      <c r="E119" s="64"/>
      <c r="F119" s="290" t="s">
        <v>5746</v>
      </c>
      <c r="G119" s="64"/>
      <c r="H119" s="64"/>
      <c r="I119" s="173"/>
      <c r="J119" s="64"/>
      <c r="K119" s="64"/>
      <c r="L119" s="62"/>
      <c r="M119" s="291"/>
      <c r="N119" s="43"/>
      <c r="O119" s="43"/>
      <c r="P119" s="43"/>
      <c r="Q119" s="43"/>
      <c r="R119" s="43"/>
      <c r="S119" s="43"/>
      <c r="T119" s="79"/>
      <c r="AT119" s="25" t="s">
        <v>1656</v>
      </c>
      <c r="AU119" s="25" t="s">
        <v>84</v>
      </c>
    </row>
    <row r="120" spans="2:65" s="1" customFormat="1" ht="31.5" customHeight="1">
      <c r="B120" s="42"/>
      <c r="C120" s="203" t="s">
        <v>10</v>
      </c>
      <c r="D120" s="203" t="s">
        <v>311</v>
      </c>
      <c r="E120" s="204" t="s">
        <v>5771</v>
      </c>
      <c r="F120" s="205" t="s">
        <v>5772</v>
      </c>
      <c r="G120" s="206" t="s">
        <v>5275</v>
      </c>
      <c r="H120" s="207">
        <v>7</v>
      </c>
      <c r="I120" s="208"/>
      <c r="J120" s="209">
        <f>ROUND(I120*H120,2)</f>
        <v>0</v>
      </c>
      <c r="K120" s="205" t="s">
        <v>21</v>
      </c>
      <c r="L120" s="62"/>
      <c r="M120" s="210" t="s">
        <v>21</v>
      </c>
      <c r="N120" s="211" t="s">
        <v>45</v>
      </c>
      <c r="O120" s="43"/>
      <c r="P120" s="212">
        <f>O120*H120</f>
        <v>0</v>
      </c>
      <c r="Q120" s="212">
        <v>0</v>
      </c>
      <c r="R120" s="212">
        <f>Q120*H120</f>
        <v>0</v>
      </c>
      <c r="S120" s="212">
        <v>0</v>
      </c>
      <c r="T120" s="213">
        <f>S120*H120</f>
        <v>0</v>
      </c>
      <c r="AR120" s="25" t="s">
        <v>327</v>
      </c>
      <c r="AT120" s="25" t="s">
        <v>311</v>
      </c>
      <c r="AU120" s="25" t="s">
        <v>84</v>
      </c>
      <c r="AY120" s="25" t="s">
        <v>308</v>
      </c>
      <c r="BE120" s="214">
        <f>IF(N120="základní",J120,0)</f>
        <v>0</v>
      </c>
      <c r="BF120" s="214">
        <f>IF(N120="snížená",J120,0)</f>
        <v>0</v>
      </c>
      <c r="BG120" s="214">
        <f>IF(N120="zákl. přenesená",J120,0)</f>
        <v>0</v>
      </c>
      <c r="BH120" s="214">
        <f>IF(N120="sníž. přenesená",J120,0)</f>
        <v>0</v>
      </c>
      <c r="BI120" s="214">
        <f>IF(N120="nulová",J120,0)</f>
        <v>0</v>
      </c>
      <c r="BJ120" s="25" t="s">
        <v>82</v>
      </c>
      <c r="BK120" s="214">
        <f>ROUND(I120*H120,2)</f>
        <v>0</v>
      </c>
      <c r="BL120" s="25" t="s">
        <v>327</v>
      </c>
      <c r="BM120" s="25" t="s">
        <v>608</v>
      </c>
    </row>
    <row r="121" spans="2:65" s="1" customFormat="1" ht="40.5">
      <c r="B121" s="42"/>
      <c r="C121" s="64"/>
      <c r="D121" s="246" t="s">
        <v>1656</v>
      </c>
      <c r="E121" s="64"/>
      <c r="F121" s="290" t="s">
        <v>5746</v>
      </c>
      <c r="G121" s="64"/>
      <c r="H121" s="64"/>
      <c r="I121" s="173"/>
      <c r="J121" s="64"/>
      <c r="K121" s="64"/>
      <c r="L121" s="62"/>
      <c r="M121" s="291"/>
      <c r="N121" s="43"/>
      <c r="O121" s="43"/>
      <c r="P121" s="43"/>
      <c r="Q121" s="43"/>
      <c r="R121" s="43"/>
      <c r="S121" s="43"/>
      <c r="T121" s="79"/>
      <c r="AT121" s="25" t="s">
        <v>1656</v>
      </c>
      <c r="AU121" s="25" t="s">
        <v>84</v>
      </c>
    </row>
    <row r="122" spans="2:65" s="1" customFormat="1" ht="31.5" customHeight="1">
      <c r="B122" s="42"/>
      <c r="C122" s="203" t="s">
        <v>375</v>
      </c>
      <c r="D122" s="203" t="s">
        <v>311</v>
      </c>
      <c r="E122" s="204" t="s">
        <v>5773</v>
      </c>
      <c r="F122" s="205" t="s">
        <v>5774</v>
      </c>
      <c r="G122" s="206" t="s">
        <v>5275</v>
      </c>
      <c r="H122" s="207">
        <v>2</v>
      </c>
      <c r="I122" s="208"/>
      <c r="J122" s="209">
        <f>ROUND(I122*H122,2)</f>
        <v>0</v>
      </c>
      <c r="K122" s="205" t="s">
        <v>21</v>
      </c>
      <c r="L122" s="62"/>
      <c r="M122" s="210" t="s">
        <v>21</v>
      </c>
      <c r="N122" s="211" t="s">
        <v>45</v>
      </c>
      <c r="O122" s="43"/>
      <c r="P122" s="212">
        <f>O122*H122</f>
        <v>0</v>
      </c>
      <c r="Q122" s="212">
        <v>0</v>
      </c>
      <c r="R122" s="212">
        <f>Q122*H122</f>
        <v>0</v>
      </c>
      <c r="S122" s="212">
        <v>0</v>
      </c>
      <c r="T122" s="213">
        <f>S122*H122</f>
        <v>0</v>
      </c>
      <c r="AR122" s="25" t="s">
        <v>327</v>
      </c>
      <c r="AT122" s="25" t="s">
        <v>311</v>
      </c>
      <c r="AU122" s="25" t="s">
        <v>84</v>
      </c>
      <c r="AY122" s="25" t="s">
        <v>308</v>
      </c>
      <c r="BE122" s="214">
        <f>IF(N122="základní",J122,0)</f>
        <v>0</v>
      </c>
      <c r="BF122" s="214">
        <f>IF(N122="snížená",J122,0)</f>
        <v>0</v>
      </c>
      <c r="BG122" s="214">
        <f>IF(N122="zákl. přenesená",J122,0)</f>
        <v>0</v>
      </c>
      <c r="BH122" s="214">
        <f>IF(N122="sníž. přenesená",J122,0)</f>
        <v>0</v>
      </c>
      <c r="BI122" s="214">
        <f>IF(N122="nulová",J122,0)</f>
        <v>0</v>
      </c>
      <c r="BJ122" s="25" t="s">
        <v>82</v>
      </c>
      <c r="BK122" s="214">
        <f>ROUND(I122*H122,2)</f>
        <v>0</v>
      </c>
      <c r="BL122" s="25" t="s">
        <v>327</v>
      </c>
      <c r="BM122" s="25" t="s">
        <v>619</v>
      </c>
    </row>
    <row r="123" spans="2:65" s="1" customFormat="1" ht="40.5">
      <c r="B123" s="42"/>
      <c r="C123" s="64"/>
      <c r="D123" s="246" t="s">
        <v>1656</v>
      </c>
      <c r="E123" s="64"/>
      <c r="F123" s="290" t="s">
        <v>5746</v>
      </c>
      <c r="G123" s="64"/>
      <c r="H123" s="64"/>
      <c r="I123" s="173"/>
      <c r="J123" s="64"/>
      <c r="K123" s="64"/>
      <c r="L123" s="62"/>
      <c r="M123" s="291"/>
      <c r="N123" s="43"/>
      <c r="O123" s="43"/>
      <c r="P123" s="43"/>
      <c r="Q123" s="43"/>
      <c r="R123" s="43"/>
      <c r="S123" s="43"/>
      <c r="T123" s="79"/>
      <c r="AT123" s="25" t="s">
        <v>1656</v>
      </c>
      <c r="AU123" s="25" t="s">
        <v>84</v>
      </c>
    </row>
    <row r="124" spans="2:65" s="1" customFormat="1" ht="31.5" customHeight="1">
      <c r="B124" s="42"/>
      <c r="C124" s="203" t="s">
        <v>381</v>
      </c>
      <c r="D124" s="203" t="s">
        <v>311</v>
      </c>
      <c r="E124" s="204" t="s">
        <v>5767</v>
      </c>
      <c r="F124" s="205" t="s">
        <v>5768</v>
      </c>
      <c r="G124" s="206" t="s">
        <v>5275</v>
      </c>
      <c r="H124" s="207">
        <v>1</v>
      </c>
      <c r="I124" s="208"/>
      <c r="J124" s="209">
        <f>ROUND(I124*H124,2)</f>
        <v>0</v>
      </c>
      <c r="K124" s="205" t="s">
        <v>21</v>
      </c>
      <c r="L124" s="62"/>
      <c r="M124" s="210" t="s">
        <v>21</v>
      </c>
      <c r="N124" s="211" t="s">
        <v>45</v>
      </c>
      <c r="O124" s="43"/>
      <c r="P124" s="212">
        <f>O124*H124</f>
        <v>0</v>
      </c>
      <c r="Q124" s="212">
        <v>0</v>
      </c>
      <c r="R124" s="212">
        <f>Q124*H124</f>
        <v>0</v>
      </c>
      <c r="S124" s="212">
        <v>0</v>
      </c>
      <c r="T124" s="213">
        <f>S124*H124</f>
        <v>0</v>
      </c>
      <c r="AR124" s="25" t="s">
        <v>327</v>
      </c>
      <c r="AT124" s="25" t="s">
        <v>311</v>
      </c>
      <c r="AU124" s="25" t="s">
        <v>84</v>
      </c>
      <c r="AY124" s="25" t="s">
        <v>308</v>
      </c>
      <c r="BE124" s="214">
        <f>IF(N124="základní",J124,0)</f>
        <v>0</v>
      </c>
      <c r="BF124" s="214">
        <f>IF(N124="snížená",J124,0)</f>
        <v>0</v>
      </c>
      <c r="BG124" s="214">
        <f>IF(N124="zákl. přenesená",J124,0)</f>
        <v>0</v>
      </c>
      <c r="BH124" s="214">
        <f>IF(N124="sníž. přenesená",J124,0)</f>
        <v>0</v>
      </c>
      <c r="BI124" s="214">
        <f>IF(N124="nulová",J124,0)</f>
        <v>0</v>
      </c>
      <c r="BJ124" s="25" t="s">
        <v>82</v>
      </c>
      <c r="BK124" s="214">
        <f>ROUND(I124*H124,2)</f>
        <v>0</v>
      </c>
      <c r="BL124" s="25" t="s">
        <v>327</v>
      </c>
      <c r="BM124" s="25" t="s">
        <v>632</v>
      </c>
    </row>
    <row r="125" spans="2:65" s="1" customFormat="1" ht="40.5">
      <c r="B125" s="42"/>
      <c r="C125" s="64"/>
      <c r="D125" s="246" t="s">
        <v>1656</v>
      </c>
      <c r="E125" s="64"/>
      <c r="F125" s="290" t="s">
        <v>5746</v>
      </c>
      <c r="G125" s="64"/>
      <c r="H125" s="64"/>
      <c r="I125" s="173"/>
      <c r="J125" s="64"/>
      <c r="K125" s="64"/>
      <c r="L125" s="62"/>
      <c r="M125" s="291"/>
      <c r="N125" s="43"/>
      <c r="O125" s="43"/>
      <c r="P125" s="43"/>
      <c r="Q125" s="43"/>
      <c r="R125" s="43"/>
      <c r="S125" s="43"/>
      <c r="T125" s="79"/>
      <c r="AT125" s="25" t="s">
        <v>1656</v>
      </c>
      <c r="AU125" s="25" t="s">
        <v>84</v>
      </c>
    </row>
    <row r="126" spans="2:65" s="1" customFormat="1" ht="31.5" customHeight="1">
      <c r="B126" s="42"/>
      <c r="C126" s="203" t="s">
        <v>385</v>
      </c>
      <c r="D126" s="203" t="s">
        <v>311</v>
      </c>
      <c r="E126" s="204" t="s">
        <v>5744</v>
      </c>
      <c r="F126" s="205" t="s">
        <v>5745</v>
      </c>
      <c r="G126" s="206" t="s">
        <v>5275</v>
      </c>
      <c r="H126" s="207">
        <v>18</v>
      </c>
      <c r="I126" s="208"/>
      <c r="J126" s="209">
        <f>ROUND(I126*H126,2)</f>
        <v>0</v>
      </c>
      <c r="K126" s="205" t="s">
        <v>21</v>
      </c>
      <c r="L126" s="62"/>
      <c r="M126" s="210" t="s">
        <v>21</v>
      </c>
      <c r="N126" s="211" t="s">
        <v>45</v>
      </c>
      <c r="O126" s="43"/>
      <c r="P126" s="212">
        <f>O126*H126</f>
        <v>0</v>
      </c>
      <c r="Q126" s="212">
        <v>0</v>
      </c>
      <c r="R126" s="212">
        <f>Q126*H126</f>
        <v>0</v>
      </c>
      <c r="S126" s="212">
        <v>0</v>
      </c>
      <c r="T126" s="213">
        <f>S126*H126</f>
        <v>0</v>
      </c>
      <c r="AR126" s="25" t="s">
        <v>327</v>
      </c>
      <c r="AT126" s="25" t="s">
        <v>311</v>
      </c>
      <c r="AU126" s="25" t="s">
        <v>84</v>
      </c>
      <c r="AY126" s="25" t="s">
        <v>308</v>
      </c>
      <c r="BE126" s="214">
        <f>IF(N126="základní",J126,0)</f>
        <v>0</v>
      </c>
      <c r="BF126" s="214">
        <f>IF(N126="snížená",J126,0)</f>
        <v>0</v>
      </c>
      <c r="BG126" s="214">
        <f>IF(N126="zákl. přenesená",J126,0)</f>
        <v>0</v>
      </c>
      <c r="BH126" s="214">
        <f>IF(N126="sníž. přenesená",J126,0)</f>
        <v>0</v>
      </c>
      <c r="BI126" s="214">
        <f>IF(N126="nulová",J126,0)</f>
        <v>0</v>
      </c>
      <c r="BJ126" s="25" t="s">
        <v>82</v>
      </c>
      <c r="BK126" s="214">
        <f>ROUND(I126*H126,2)</f>
        <v>0</v>
      </c>
      <c r="BL126" s="25" t="s">
        <v>327</v>
      </c>
      <c r="BM126" s="25" t="s">
        <v>644</v>
      </c>
    </row>
    <row r="127" spans="2:65" s="1" customFormat="1" ht="40.5">
      <c r="B127" s="42"/>
      <c r="C127" s="64"/>
      <c r="D127" s="246" t="s">
        <v>1656</v>
      </c>
      <c r="E127" s="64"/>
      <c r="F127" s="290" t="s">
        <v>5746</v>
      </c>
      <c r="G127" s="64"/>
      <c r="H127" s="64"/>
      <c r="I127" s="173"/>
      <c r="J127" s="64"/>
      <c r="K127" s="64"/>
      <c r="L127" s="62"/>
      <c r="M127" s="291"/>
      <c r="N127" s="43"/>
      <c r="O127" s="43"/>
      <c r="P127" s="43"/>
      <c r="Q127" s="43"/>
      <c r="R127" s="43"/>
      <c r="S127" s="43"/>
      <c r="T127" s="79"/>
      <c r="AT127" s="25" t="s">
        <v>1656</v>
      </c>
      <c r="AU127" s="25" t="s">
        <v>84</v>
      </c>
    </row>
    <row r="128" spans="2:65" s="1" customFormat="1" ht="31.5" customHeight="1">
      <c r="B128" s="42"/>
      <c r="C128" s="203" t="s">
        <v>389</v>
      </c>
      <c r="D128" s="203" t="s">
        <v>311</v>
      </c>
      <c r="E128" s="204" t="s">
        <v>5775</v>
      </c>
      <c r="F128" s="205" t="s">
        <v>5776</v>
      </c>
      <c r="G128" s="206" t="s">
        <v>5275</v>
      </c>
      <c r="H128" s="207">
        <v>1</v>
      </c>
      <c r="I128" s="208"/>
      <c r="J128" s="209">
        <f>ROUND(I128*H128,2)</f>
        <v>0</v>
      </c>
      <c r="K128" s="205" t="s">
        <v>21</v>
      </c>
      <c r="L128" s="62"/>
      <c r="M128" s="210" t="s">
        <v>21</v>
      </c>
      <c r="N128" s="211" t="s">
        <v>45</v>
      </c>
      <c r="O128" s="43"/>
      <c r="P128" s="212">
        <f>O128*H128</f>
        <v>0</v>
      </c>
      <c r="Q128" s="212">
        <v>0</v>
      </c>
      <c r="R128" s="212">
        <f>Q128*H128</f>
        <v>0</v>
      </c>
      <c r="S128" s="212">
        <v>0</v>
      </c>
      <c r="T128" s="213">
        <f>S128*H128</f>
        <v>0</v>
      </c>
      <c r="AR128" s="25" t="s">
        <v>327</v>
      </c>
      <c r="AT128" s="25" t="s">
        <v>311</v>
      </c>
      <c r="AU128" s="25" t="s">
        <v>84</v>
      </c>
      <c r="AY128" s="25" t="s">
        <v>308</v>
      </c>
      <c r="BE128" s="214">
        <f>IF(N128="základní",J128,0)</f>
        <v>0</v>
      </c>
      <c r="BF128" s="214">
        <f>IF(N128="snížená",J128,0)</f>
        <v>0</v>
      </c>
      <c r="BG128" s="214">
        <f>IF(N128="zákl. přenesená",J128,0)</f>
        <v>0</v>
      </c>
      <c r="BH128" s="214">
        <f>IF(N128="sníž. přenesená",J128,0)</f>
        <v>0</v>
      </c>
      <c r="BI128" s="214">
        <f>IF(N128="nulová",J128,0)</f>
        <v>0</v>
      </c>
      <c r="BJ128" s="25" t="s">
        <v>82</v>
      </c>
      <c r="BK128" s="214">
        <f>ROUND(I128*H128,2)</f>
        <v>0</v>
      </c>
      <c r="BL128" s="25" t="s">
        <v>327</v>
      </c>
      <c r="BM128" s="25" t="s">
        <v>653</v>
      </c>
    </row>
    <row r="129" spans="2:65" s="1" customFormat="1" ht="40.5">
      <c r="B129" s="42"/>
      <c r="C129" s="64"/>
      <c r="D129" s="246" t="s">
        <v>1656</v>
      </c>
      <c r="E129" s="64"/>
      <c r="F129" s="290" t="s">
        <v>5746</v>
      </c>
      <c r="G129" s="64"/>
      <c r="H129" s="64"/>
      <c r="I129" s="173"/>
      <c r="J129" s="64"/>
      <c r="K129" s="64"/>
      <c r="L129" s="62"/>
      <c r="M129" s="291"/>
      <c r="N129" s="43"/>
      <c r="O129" s="43"/>
      <c r="P129" s="43"/>
      <c r="Q129" s="43"/>
      <c r="R129" s="43"/>
      <c r="S129" s="43"/>
      <c r="T129" s="79"/>
      <c r="AT129" s="25" t="s">
        <v>1656</v>
      </c>
      <c r="AU129" s="25" t="s">
        <v>84</v>
      </c>
    </row>
    <row r="130" spans="2:65" s="1" customFormat="1" ht="31.5" customHeight="1">
      <c r="B130" s="42"/>
      <c r="C130" s="203" t="s">
        <v>393</v>
      </c>
      <c r="D130" s="203" t="s">
        <v>311</v>
      </c>
      <c r="E130" s="204" t="s">
        <v>5777</v>
      </c>
      <c r="F130" s="205" t="s">
        <v>5778</v>
      </c>
      <c r="G130" s="206" t="s">
        <v>5275</v>
      </c>
      <c r="H130" s="207">
        <v>4</v>
      </c>
      <c r="I130" s="208"/>
      <c r="J130" s="209">
        <f>ROUND(I130*H130,2)</f>
        <v>0</v>
      </c>
      <c r="K130" s="205" t="s">
        <v>21</v>
      </c>
      <c r="L130" s="62"/>
      <c r="M130" s="210" t="s">
        <v>21</v>
      </c>
      <c r="N130" s="211" t="s">
        <v>45</v>
      </c>
      <c r="O130" s="43"/>
      <c r="P130" s="212">
        <f>O130*H130</f>
        <v>0</v>
      </c>
      <c r="Q130" s="212">
        <v>0</v>
      </c>
      <c r="R130" s="212">
        <f>Q130*H130</f>
        <v>0</v>
      </c>
      <c r="S130" s="212">
        <v>0</v>
      </c>
      <c r="T130" s="213">
        <f>S130*H130</f>
        <v>0</v>
      </c>
      <c r="AR130" s="25" t="s">
        <v>327</v>
      </c>
      <c r="AT130" s="25" t="s">
        <v>311</v>
      </c>
      <c r="AU130" s="25" t="s">
        <v>84</v>
      </c>
      <c r="AY130" s="25" t="s">
        <v>308</v>
      </c>
      <c r="BE130" s="214">
        <f>IF(N130="základní",J130,0)</f>
        <v>0</v>
      </c>
      <c r="BF130" s="214">
        <f>IF(N130="snížená",J130,0)</f>
        <v>0</v>
      </c>
      <c r="BG130" s="214">
        <f>IF(N130="zákl. přenesená",J130,0)</f>
        <v>0</v>
      </c>
      <c r="BH130" s="214">
        <f>IF(N130="sníž. přenesená",J130,0)</f>
        <v>0</v>
      </c>
      <c r="BI130" s="214">
        <f>IF(N130="nulová",J130,0)</f>
        <v>0</v>
      </c>
      <c r="BJ130" s="25" t="s">
        <v>82</v>
      </c>
      <c r="BK130" s="214">
        <f>ROUND(I130*H130,2)</f>
        <v>0</v>
      </c>
      <c r="BL130" s="25" t="s">
        <v>327</v>
      </c>
      <c r="BM130" s="25" t="s">
        <v>661</v>
      </c>
    </row>
    <row r="131" spans="2:65" s="1" customFormat="1" ht="40.5">
      <c r="B131" s="42"/>
      <c r="C131" s="64"/>
      <c r="D131" s="246" t="s">
        <v>1656</v>
      </c>
      <c r="E131" s="64"/>
      <c r="F131" s="290" t="s">
        <v>5746</v>
      </c>
      <c r="G131" s="64"/>
      <c r="H131" s="64"/>
      <c r="I131" s="173"/>
      <c r="J131" s="64"/>
      <c r="K131" s="64"/>
      <c r="L131" s="62"/>
      <c r="M131" s="291"/>
      <c r="N131" s="43"/>
      <c r="O131" s="43"/>
      <c r="P131" s="43"/>
      <c r="Q131" s="43"/>
      <c r="R131" s="43"/>
      <c r="S131" s="43"/>
      <c r="T131" s="79"/>
      <c r="AT131" s="25" t="s">
        <v>1656</v>
      </c>
      <c r="AU131" s="25" t="s">
        <v>84</v>
      </c>
    </row>
    <row r="132" spans="2:65" s="1" customFormat="1" ht="31.5" customHeight="1">
      <c r="B132" s="42"/>
      <c r="C132" s="203" t="s">
        <v>9</v>
      </c>
      <c r="D132" s="203" t="s">
        <v>311</v>
      </c>
      <c r="E132" s="204" t="s">
        <v>5779</v>
      </c>
      <c r="F132" s="205" t="s">
        <v>5780</v>
      </c>
      <c r="G132" s="206" t="s">
        <v>5275</v>
      </c>
      <c r="H132" s="207">
        <v>11</v>
      </c>
      <c r="I132" s="208"/>
      <c r="J132" s="209">
        <f>ROUND(I132*H132,2)</f>
        <v>0</v>
      </c>
      <c r="K132" s="205" t="s">
        <v>21</v>
      </c>
      <c r="L132" s="62"/>
      <c r="M132" s="210" t="s">
        <v>21</v>
      </c>
      <c r="N132" s="211" t="s">
        <v>45</v>
      </c>
      <c r="O132" s="43"/>
      <c r="P132" s="212">
        <f>O132*H132</f>
        <v>0</v>
      </c>
      <c r="Q132" s="212">
        <v>0</v>
      </c>
      <c r="R132" s="212">
        <f>Q132*H132</f>
        <v>0</v>
      </c>
      <c r="S132" s="212">
        <v>0</v>
      </c>
      <c r="T132" s="213">
        <f>S132*H132</f>
        <v>0</v>
      </c>
      <c r="AR132" s="25" t="s">
        <v>327</v>
      </c>
      <c r="AT132" s="25" t="s">
        <v>311</v>
      </c>
      <c r="AU132" s="25" t="s">
        <v>84</v>
      </c>
      <c r="AY132" s="25" t="s">
        <v>308</v>
      </c>
      <c r="BE132" s="214">
        <f>IF(N132="základní",J132,0)</f>
        <v>0</v>
      </c>
      <c r="BF132" s="214">
        <f>IF(N132="snížená",J132,0)</f>
        <v>0</v>
      </c>
      <c r="BG132" s="214">
        <f>IF(N132="zákl. přenesená",J132,0)</f>
        <v>0</v>
      </c>
      <c r="BH132" s="214">
        <f>IF(N132="sníž. přenesená",J132,0)</f>
        <v>0</v>
      </c>
      <c r="BI132" s="214">
        <f>IF(N132="nulová",J132,0)</f>
        <v>0</v>
      </c>
      <c r="BJ132" s="25" t="s">
        <v>82</v>
      </c>
      <c r="BK132" s="214">
        <f>ROUND(I132*H132,2)</f>
        <v>0</v>
      </c>
      <c r="BL132" s="25" t="s">
        <v>327</v>
      </c>
      <c r="BM132" s="25" t="s">
        <v>669</v>
      </c>
    </row>
    <row r="133" spans="2:65" s="1" customFormat="1" ht="40.5">
      <c r="B133" s="42"/>
      <c r="C133" s="64"/>
      <c r="D133" s="246" t="s">
        <v>1656</v>
      </c>
      <c r="E133" s="64"/>
      <c r="F133" s="290" t="s">
        <v>5746</v>
      </c>
      <c r="G133" s="64"/>
      <c r="H133" s="64"/>
      <c r="I133" s="173"/>
      <c r="J133" s="64"/>
      <c r="K133" s="64"/>
      <c r="L133" s="62"/>
      <c r="M133" s="291"/>
      <c r="N133" s="43"/>
      <c r="O133" s="43"/>
      <c r="P133" s="43"/>
      <c r="Q133" s="43"/>
      <c r="R133" s="43"/>
      <c r="S133" s="43"/>
      <c r="T133" s="79"/>
      <c r="AT133" s="25" t="s">
        <v>1656</v>
      </c>
      <c r="AU133" s="25" t="s">
        <v>84</v>
      </c>
    </row>
    <row r="134" spans="2:65" s="1" customFormat="1" ht="31.5" customHeight="1">
      <c r="B134" s="42"/>
      <c r="C134" s="203" t="s">
        <v>402</v>
      </c>
      <c r="D134" s="203" t="s">
        <v>311</v>
      </c>
      <c r="E134" s="204" t="s">
        <v>5767</v>
      </c>
      <c r="F134" s="205" t="s">
        <v>5768</v>
      </c>
      <c r="G134" s="206" t="s">
        <v>5275</v>
      </c>
      <c r="H134" s="207">
        <v>3</v>
      </c>
      <c r="I134" s="208"/>
      <c r="J134" s="209">
        <f>ROUND(I134*H134,2)</f>
        <v>0</v>
      </c>
      <c r="K134" s="205" t="s">
        <v>21</v>
      </c>
      <c r="L134" s="62"/>
      <c r="M134" s="210" t="s">
        <v>21</v>
      </c>
      <c r="N134" s="211" t="s">
        <v>45</v>
      </c>
      <c r="O134" s="43"/>
      <c r="P134" s="212">
        <f>O134*H134</f>
        <v>0</v>
      </c>
      <c r="Q134" s="212">
        <v>0</v>
      </c>
      <c r="R134" s="212">
        <f>Q134*H134</f>
        <v>0</v>
      </c>
      <c r="S134" s="212">
        <v>0</v>
      </c>
      <c r="T134" s="213">
        <f>S134*H134</f>
        <v>0</v>
      </c>
      <c r="AR134" s="25" t="s">
        <v>327</v>
      </c>
      <c r="AT134" s="25" t="s">
        <v>311</v>
      </c>
      <c r="AU134" s="25" t="s">
        <v>84</v>
      </c>
      <c r="AY134" s="25" t="s">
        <v>308</v>
      </c>
      <c r="BE134" s="214">
        <f>IF(N134="základní",J134,0)</f>
        <v>0</v>
      </c>
      <c r="BF134" s="214">
        <f>IF(N134="snížená",J134,0)</f>
        <v>0</v>
      </c>
      <c r="BG134" s="214">
        <f>IF(N134="zákl. přenesená",J134,0)</f>
        <v>0</v>
      </c>
      <c r="BH134" s="214">
        <f>IF(N134="sníž. přenesená",J134,0)</f>
        <v>0</v>
      </c>
      <c r="BI134" s="214">
        <f>IF(N134="nulová",J134,0)</f>
        <v>0</v>
      </c>
      <c r="BJ134" s="25" t="s">
        <v>82</v>
      </c>
      <c r="BK134" s="214">
        <f>ROUND(I134*H134,2)</f>
        <v>0</v>
      </c>
      <c r="BL134" s="25" t="s">
        <v>327</v>
      </c>
      <c r="BM134" s="25" t="s">
        <v>677</v>
      </c>
    </row>
    <row r="135" spans="2:65" s="1" customFormat="1" ht="40.5">
      <c r="B135" s="42"/>
      <c r="C135" s="64"/>
      <c r="D135" s="246" t="s">
        <v>1656</v>
      </c>
      <c r="E135" s="64"/>
      <c r="F135" s="290" t="s">
        <v>5746</v>
      </c>
      <c r="G135" s="64"/>
      <c r="H135" s="64"/>
      <c r="I135" s="173"/>
      <c r="J135" s="64"/>
      <c r="K135" s="64"/>
      <c r="L135" s="62"/>
      <c r="M135" s="291"/>
      <c r="N135" s="43"/>
      <c r="O135" s="43"/>
      <c r="P135" s="43"/>
      <c r="Q135" s="43"/>
      <c r="R135" s="43"/>
      <c r="S135" s="43"/>
      <c r="T135" s="79"/>
      <c r="AT135" s="25" t="s">
        <v>1656</v>
      </c>
      <c r="AU135" s="25" t="s">
        <v>84</v>
      </c>
    </row>
    <row r="136" spans="2:65" s="1" customFormat="1" ht="31.5" customHeight="1">
      <c r="B136" s="42"/>
      <c r="C136" s="203" t="s">
        <v>406</v>
      </c>
      <c r="D136" s="203" t="s">
        <v>311</v>
      </c>
      <c r="E136" s="204" t="s">
        <v>5781</v>
      </c>
      <c r="F136" s="205" t="s">
        <v>5782</v>
      </c>
      <c r="G136" s="206" t="s">
        <v>5275</v>
      </c>
      <c r="H136" s="207">
        <v>1</v>
      </c>
      <c r="I136" s="208"/>
      <c r="J136" s="209">
        <f>ROUND(I136*H136,2)</f>
        <v>0</v>
      </c>
      <c r="K136" s="205" t="s">
        <v>21</v>
      </c>
      <c r="L136" s="62"/>
      <c r="M136" s="210" t="s">
        <v>21</v>
      </c>
      <c r="N136" s="211" t="s">
        <v>45</v>
      </c>
      <c r="O136" s="43"/>
      <c r="P136" s="212">
        <f>O136*H136</f>
        <v>0</v>
      </c>
      <c r="Q136" s="212">
        <v>0</v>
      </c>
      <c r="R136" s="212">
        <f>Q136*H136</f>
        <v>0</v>
      </c>
      <c r="S136" s="212">
        <v>0</v>
      </c>
      <c r="T136" s="213">
        <f>S136*H136</f>
        <v>0</v>
      </c>
      <c r="AR136" s="25" t="s">
        <v>327</v>
      </c>
      <c r="AT136" s="25" t="s">
        <v>311</v>
      </c>
      <c r="AU136" s="25" t="s">
        <v>84</v>
      </c>
      <c r="AY136" s="25" t="s">
        <v>308</v>
      </c>
      <c r="BE136" s="214">
        <f>IF(N136="základní",J136,0)</f>
        <v>0</v>
      </c>
      <c r="BF136" s="214">
        <f>IF(N136="snížená",J136,0)</f>
        <v>0</v>
      </c>
      <c r="BG136" s="214">
        <f>IF(N136="zákl. přenesená",J136,0)</f>
        <v>0</v>
      </c>
      <c r="BH136" s="214">
        <f>IF(N136="sníž. přenesená",J136,0)</f>
        <v>0</v>
      </c>
      <c r="BI136" s="214">
        <f>IF(N136="nulová",J136,0)</f>
        <v>0</v>
      </c>
      <c r="BJ136" s="25" t="s">
        <v>82</v>
      </c>
      <c r="BK136" s="214">
        <f>ROUND(I136*H136,2)</f>
        <v>0</v>
      </c>
      <c r="BL136" s="25" t="s">
        <v>327</v>
      </c>
      <c r="BM136" s="25" t="s">
        <v>685</v>
      </c>
    </row>
    <row r="137" spans="2:65" s="1" customFormat="1" ht="40.5">
      <c r="B137" s="42"/>
      <c r="C137" s="64"/>
      <c r="D137" s="246" t="s">
        <v>1656</v>
      </c>
      <c r="E137" s="64"/>
      <c r="F137" s="290" t="s">
        <v>5746</v>
      </c>
      <c r="G137" s="64"/>
      <c r="H137" s="64"/>
      <c r="I137" s="173"/>
      <c r="J137" s="64"/>
      <c r="K137" s="64"/>
      <c r="L137" s="62"/>
      <c r="M137" s="291"/>
      <c r="N137" s="43"/>
      <c r="O137" s="43"/>
      <c r="P137" s="43"/>
      <c r="Q137" s="43"/>
      <c r="R137" s="43"/>
      <c r="S137" s="43"/>
      <c r="T137" s="79"/>
      <c r="AT137" s="25" t="s">
        <v>1656</v>
      </c>
      <c r="AU137" s="25" t="s">
        <v>84</v>
      </c>
    </row>
    <row r="138" spans="2:65" s="1" customFormat="1" ht="31.5" customHeight="1">
      <c r="B138" s="42"/>
      <c r="C138" s="203" t="s">
        <v>410</v>
      </c>
      <c r="D138" s="203" t="s">
        <v>311</v>
      </c>
      <c r="E138" s="204" t="s">
        <v>5783</v>
      </c>
      <c r="F138" s="205" t="s">
        <v>5784</v>
      </c>
      <c r="G138" s="206" t="s">
        <v>5275</v>
      </c>
      <c r="H138" s="207">
        <v>1</v>
      </c>
      <c r="I138" s="208"/>
      <c r="J138" s="209">
        <f>ROUND(I138*H138,2)</f>
        <v>0</v>
      </c>
      <c r="K138" s="205" t="s">
        <v>21</v>
      </c>
      <c r="L138" s="62"/>
      <c r="M138" s="210" t="s">
        <v>21</v>
      </c>
      <c r="N138" s="211" t="s">
        <v>45</v>
      </c>
      <c r="O138" s="43"/>
      <c r="P138" s="212">
        <f>O138*H138</f>
        <v>0</v>
      </c>
      <c r="Q138" s="212">
        <v>0</v>
      </c>
      <c r="R138" s="212">
        <f>Q138*H138</f>
        <v>0</v>
      </c>
      <c r="S138" s="212">
        <v>0</v>
      </c>
      <c r="T138" s="213">
        <f>S138*H138</f>
        <v>0</v>
      </c>
      <c r="AR138" s="25" t="s">
        <v>327</v>
      </c>
      <c r="AT138" s="25" t="s">
        <v>311</v>
      </c>
      <c r="AU138" s="25" t="s">
        <v>84</v>
      </c>
      <c r="AY138" s="25" t="s">
        <v>308</v>
      </c>
      <c r="BE138" s="214">
        <f>IF(N138="základní",J138,0)</f>
        <v>0</v>
      </c>
      <c r="BF138" s="214">
        <f>IF(N138="snížená",J138,0)</f>
        <v>0</v>
      </c>
      <c r="BG138" s="214">
        <f>IF(N138="zákl. přenesená",J138,0)</f>
        <v>0</v>
      </c>
      <c r="BH138" s="214">
        <f>IF(N138="sníž. přenesená",J138,0)</f>
        <v>0</v>
      </c>
      <c r="BI138" s="214">
        <f>IF(N138="nulová",J138,0)</f>
        <v>0</v>
      </c>
      <c r="BJ138" s="25" t="s">
        <v>82</v>
      </c>
      <c r="BK138" s="214">
        <f>ROUND(I138*H138,2)</f>
        <v>0</v>
      </c>
      <c r="BL138" s="25" t="s">
        <v>327</v>
      </c>
      <c r="BM138" s="25" t="s">
        <v>693</v>
      </c>
    </row>
    <row r="139" spans="2:65" s="1" customFormat="1" ht="40.5">
      <c r="B139" s="42"/>
      <c r="C139" s="64"/>
      <c r="D139" s="246" t="s">
        <v>1656</v>
      </c>
      <c r="E139" s="64"/>
      <c r="F139" s="290" t="s">
        <v>5746</v>
      </c>
      <c r="G139" s="64"/>
      <c r="H139" s="64"/>
      <c r="I139" s="173"/>
      <c r="J139" s="64"/>
      <c r="K139" s="64"/>
      <c r="L139" s="62"/>
      <c r="M139" s="291"/>
      <c r="N139" s="43"/>
      <c r="O139" s="43"/>
      <c r="P139" s="43"/>
      <c r="Q139" s="43"/>
      <c r="R139" s="43"/>
      <c r="S139" s="43"/>
      <c r="T139" s="79"/>
      <c r="AT139" s="25" t="s">
        <v>1656</v>
      </c>
      <c r="AU139" s="25" t="s">
        <v>84</v>
      </c>
    </row>
    <row r="140" spans="2:65" s="1" customFormat="1" ht="31.5" customHeight="1">
      <c r="B140" s="42"/>
      <c r="C140" s="203" t="s">
        <v>416</v>
      </c>
      <c r="D140" s="203" t="s">
        <v>311</v>
      </c>
      <c r="E140" s="204" t="s">
        <v>5785</v>
      </c>
      <c r="F140" s="205" t="s">
        <v>5786</v>
      </c>
      <c r="G140" s="206" t="s">
        <v>5275</v>
      </c>
      <c r="H140" s="207">
        <v>1</v>
      </c>
      <c r="I140" s="208"/>
      <c r="J140" s="209">
        <f>ROUND(I140*H140,2)</f>
        <v>0</v>
      </c>
      <c r="K140" s="205" t="s">
        <v>21</v>
      </c>
      <c r="L140" s="62"/>
      <c r="M140" s="210" t="s">
        <v>21</v>
      </c>
      <c r="N140" s="211" t="s">
        <v>45</v>
      </c>
      <c r="O140" s="43"/>
      <c r="P140" s="212">
        <f>O140*H140</f>
        <v>0</v>
      </c>
      <c r="Q140" s="212">
        <v>0</v>
      </c>
      <c r="R140" s="212">
        <f>Q140*H140</f>
        <v>0</v>
      </c>
      <c r="S140" s="212">
        <v>0</v>
      </c>
      <c r="T140" s="213">
        <f>S140*H140</f>
        <v>0</v>
      </c>
      <c r="AR140" s="25" t="s">
        <v>327</v>
      </c>
      <c r="AT140" s="25" t="s">
        <v>311</v>
      </c>
      <c r="AU140" s="25" t="s">
        <v>84</v>
      </c>
      <c r="AY140" s="25" t="s">
        <v>308</v>
      </c>
      <c r="BE140" s="214">
        <f>IF(N140="základní",J140,0)</f>
        <v>0</v>
      </c>
      <c r="BF140" s="214">
        <f>IF(N140="snížená",J140,0)</f>
        <v>0</v>
      </c>
      <c r="BG140" s="214">
        <f>IF(N140="zákl. přenesená",J140,0)</f>
        <v>0</v>
      </c>
      <c r="BH140" s="214">
        <f>IF(N140="sníž. přenesená",J140,0)</f>
        <v>0</v>
      </c>
      <c r="BI140" s="214">
        <f>IF(N140="nulová",J140,0)</f>
        <v>0</v>
      </c>
      <c r="BJ140" s="25" t="s">
        <v>82</v>
      </c>
      <c r="BK140" s="214">
        <f>ROUND(I140*H140,2)</f>
        <v>0</v>
      </c>
      <c r="BL140" s="25" t="s">
        <v>327</v>
      </c>
      <c r="BM140" s="25" t="s">
        <v>702</v>
      </c>
    </row>
    <row r="141" spans="2:65" s="1" customFormat="1" ht="40.5">
      <c r="B141" s="42"/>
      <c r="C141" s="64"/>
      <c r="D141" s="246" t="s">
        <v>1656</v>
      </c>
      <c r="E141" s="64"/>
      <c r="F141" s="290" t="s">
        <v>5746</v>
      </c>
      <c r="G141" s="64"/>
      <c r="H141" s="64"/>
      <c r="I141" s="173"/>
      <c r="J141" s="64"/>
      <c r="K141" s="64"/>
      <c r="L141" s="62"/>
      <c r="M141" s="291"/>
      <c r="N141" s="43"/>
      <c r="O141" s="43"/>
      <c r="P141" s="43"/>
      <c r="Q141" s="43"/>
      <c r="R141" s="43"/>
      <c r="S141" s="43"/>
      <c r="T141" s="79"/>
      <c r="AT141" s="25" t="s">
        <v>1656</v>
      </c>
      <c r="AU141" s="25" t="s">
        <v>84</v>
      </c>
    </row>
    <row r="142" spans="2:65" s="1" customFormat="1" ht="31.5" customHeight="1">
      <c r="B142" s="42"/>
      <c r="C142" s="203" t="s">
        <v>420</v>
      </c>
      <c r="D142" s="203" t="s">
        <v>311</v>
      </c>
      <c r="E142" s="204" t="s">
        <v>5787</v>
      </c>
      <c r="F142" s="205" t="s">
        <v>5788</v>
      </c>
      <c r="G142" s="206" t="s">
        <v>5275</v>
      </c>
      <c r="H142" s="207">
        <v>1</v>
      </c>
      <c r="I142" s="208"/>
      <c r="J142" s="209">
        <f>ROUND(I142*H142,2)</f>
        <v>0</v>
      </c>
      <c r="K142" s="205" t="s">
        <v>21</v>
      </c>
      <c r="L142" s="62"/>
      <c r="M142" s="210" t="s">
        <v>21</v>
      </c>
      <c r="N142" s="211" t="s">
        <v>45</v>
      </c>
      <c r="O142" s="43"/>
      <c r="P142" s="212">
        <f>O142*H142</f>
        <v>0</v>
      </c>
      <c r="Q142" s="212">
        <v>0</v>
      </c>
      <c r="R142" s="212">
        <f>Q142*H142</f>
        <v>0</v>
      </c>
      <c r="S142" s="212">
        <v>0</v>
      </c>
      <c r="T142" s="213">
        <f>S142*H142</f>
        <v>0</v>
      </c>
      <c r="AR142" s="25" t="s">
        <v>327</v>
      </c>
      <c r="AT142" s="25" t="s">
        <v>311</v>
      </c>
      <c r="AU142" s="25" t="s">
        <v>84</v>
      </c>
      <c r="AY142" s="25" t="s">
        <v>308</v>
      </c>
      <c r="BE142" s="214">
        <f>IF(N142="základní",J142,0)</f>
        <v>0</v>
      </c>
      <c r="BF142" s="214">
        <f>IF(N142="snížená",J142,0)</f>
        <v>0</v>
      </c>
      <c r="BG142" s="214">
        <f>IF(N142="zákl. přenesená",J142,0)</f>
        <v>0</v>
      </c>
      <c r="BH142" s="214">
        <f>IF(N142="sníž. přenesená",J142,0)</f>
        <v>0</v>
      </c>
      <c r="BI142" s="214">
        <f>IF(N142="nulová",J142,0)</f>
        <v>0</v>
      </c>
      <c r="BJ142" s="25" t="s">
        <v>82</v>
      </c>
      <c r="BK142" s="214">
        <f>ROUND(I142*H142,2)</f>
        <v>0</v>
      </c>
      <c r="BL142" s="25" t="s">
        <v>327</v>
      </c>
      <c r="BM142" s="25" t="s">
        <v>710</v>
      </c>
    </row>
    <row r="143" spans="2:65" s="1" customFormat="1" ht="40.5">
      <c r="B143" s="42"/>
      <c r="C143" s="64"/>
      <c r="D143" s="246" t="s">
        <v>1656</v>
      </c>
      <c r="E143" s="64"/>
      <c r="F143" s="290" t="s">
        <v>5746</v>
      </c>
      <c r="G143" s="64"/>
      <c r="H143" s="64"/>
      <c r="I143" s="173"/>
      <c r="J143" s="64"/>
      <c r="K143" s="64"/>
      <c r="L143" s="62"/>
      <c r="M143" s="291"/>
      <c r="N143" s="43"/>
      <c r="O143" s="43"/>
      <c r="P143" s="43"/>
      <c r="Q143" s="43"/>
      <c r="R143" s="43"/>
      <c r="S143" s="43"/>
      <c r="T143" s="79"/>
      <c r="AT143" s="25" t="s">
        <v>1656</v>
      </c>
      <c r="AU143" s="25" t="s">
        <v>84</v>
      </c>
    </row>
    <row r="144" spans="2:65" s="1" customFormat="1" ht="31.5" customHeight="1">
      <c r="B144" s="42"/>
      <c r="C144" s="203" t="s">
        <v>593</v>
      </c>
      <c r="D144" s="203" t="s">
        <v>311</v>
      </c>
      <c r="E144" s="204" t="s">
        <v>5789</v>
      </c>
      <c r="F144" s="205" t="s">
        <v>5790</v>
      </c>
      <c r="G144" s="206" t="s">
        <v>5275</v>
      </c>
      <c r="H144" s="207">
        <v>18</v>
      </c>
      <c r="I144" s="208"/>
      <c r="J144" s="209">
        <f>ROUND(I144*H144,2)</f>
        <v>0</v>
      </c>
      <c r="K144" s="205" t="s">
        <v>21</v>
      </c>
      <c r="L144" s="62"/>
      <c r="M144" s="210" t="s">
        <v>21</v>
      </c>
      <c r="N144" s="211" t="s">
        <v>45</v>
      </c>
      <c r="O144" s="43"/>
      <c r="P144" s="212">
        <f>O144*H144</f>
        <v>0</v>
      </c>
      <c r="Q144" s="212">
        <v>0</v>
      </c>
      <c r="R144" s="212">
        <f>Q144*H144</f>
        <v>0</v>
      </c>
      <c r="S144" s="212">
        <v>0</v>
      </c>
      <c r="T144" s="213">
        <f>S144*H144</f>
        <v>0</v>
      </c>
      <c r="AR144" s="25" t="s">
        <v>327</v>
      </c>
      <c r="AT144" s="25" t="s">
        <v>311</v>
      </c>
      <c r="AU144" s="25" t="s">
        <v>84</v>
      </c>
      <c r="AY144" s="25" t="s">
        <v>308</v>
      </c>
      <c r="BE144" s="214">
        <f>IF(N144="základní",J144,0)</f>
        <v>0</v>
      </c>
      <c r="BF144" s="214">
        <f>IF(N144="snížená",J144,0)</f>
        <v>0</v>
      </c>
      <c r="BG144" s="214">
        <f>IF(N144="zákl. přenesená",J144,0)</f>
        <v>0</v>
      </c>
      <c r="BH144" s="214">
        <f>IF(N144="sníž. přenesená",J144,0)</f>
        <v>0</v>
      </c>
      <c r="BI144" s="214">
        <f>IF(N144="nulová",J144,0)</f>
        <v>0</v>
      </c>
      <c r="BJ144" s="25" t="s">
        <v>82</v>
      </c>
      <c r="BK144" s="214">
        <f>ROUND(I144*H144,2)</f>
        <v>0</v>
      </c>
      <c r="BL144" s="25" t="s">
        <v>327</v>
      </c>
      <c r="BM144" s="25" t="s">
        <v>721</v>
      </c>
    </row>
    <row r="145" spans="2:65" s="1" customFormat="1" ht="40.5">
      <c r="B145" s="42"/>
      <c r="C145" s="64"/>
      <c r="D145" s="246" t="s">
        <v>1656</v>
      </c>
      <c r="E145" s="64"/>
      <c r="F145" s="290" t="s">
        <v>5746</v>
      </c>
      <c r="G145" s="64"/>
      <c r="H145" s="64"/>
      <c r="I145" s="173"/>
      <c r="J145" s="64"/>
      <c r="K145" s="64"/>
      <c r="L145" s="62"/>
      <c r="M145" s="291"/>
      <c r="N145" s="43"/>
      <c r="O145" s="43"/>
      <c r="P145" s="43"/>
      <c r="Q145" s="43"/>
      <c r="R145" s="43"/>
      <c r="S145" s="43"/>
      <c r="T145" s="79"/>
      <c r="AT145" s="25" t="s">
        <v>1656</v>
      </c>
      <c r="AU145" s="25" t="s">
        <v>84</v>
      </c>
    </row>
    <row r="146" spans="2:65" s="1" customFormat="1" ht="31.5" customHeight="1">
      <c r="B146" s="42"/>
      <c r="C146" s="203" t="s">
        <v>598</v>
      </c>
      <c r="D146" s="203" t="s">
        <v>311</v>
      </c>
      <c r="E146" s="204" t="s">
        <v>5791</v>
      </c>
      <c r="F146" s="205" t="s">
        <v>5792</v>
      </c>
      <c r="G146" s="206" t="s">
        <v>5275</v>
      </c>
      <c r="H146" s="207">
        <v>1</v>
      </c>
      <c r="I146" s="208"/>
      <c r="J146" s="209">
        <f>ROUND(I146*H146,2)</f>
        <v>0</v>
      </c>
      <c r="K146" s="205" t="s">
        <v>21</v>
      </c>
      <c r="L146" s="62"/>
      <c r="M146" s="210" t="s">
        <v>21</v>
      </c>
      <c r="N146" s="211" t="s">
        <v>45</v>
      </c>
      <c r="O146" s="43"/>
      <c r="P146" s="212">
        <f>O146*H146</f>
        <v>0</v>
      </c>
      <c r="Q146" s="212">
        <v>0</v>
      </c>
      <c r="R146" s="212">
        <f>Q146*H146</f>
        <v>0</v>
      </c>
      <c r="S146" s="212">
        <v>0</v>
      </c>
      <c r="T146" s="213">
        <f>S146*H146</f>
        <v>0</v>
      </c>
      <c r="AR146" s="25" t="s">
        <v>327</v>
      </c>
      <c r="AT146" s="25" t="s">
        <v>311</v>
      </c>
      <c r="AU146" s="25" t="s">
        <v>84</v>
      </c>
      <c r="AY146" s="25" t="s">
        <v>308</v>
      </c>
      <c r="BE146" s="214">
        <f>IF(N146="základní",J146,0)</f>
        <v>0</v>
      </c>
      <c r="BF146" s="214">
        <f>IF(N146="snížená",J146,0)</f>
        <v>0</v>
      </c>
      <c r="BG146" s="214">
        <f>IF(N146="zákl. přenesená",J146,0)</f>
        <v>0</v>
      </c>
      <c r="BH146" s="214">
        <f>IF(N146="sníž. přenesená",J146,0)</f>
        <v>0</v>
      </c>
      <c r="BI146" s="214">
        <f>IF(N146="nulová",J146,0)</f>
        <v>0</v>
      </c>
      <c r="BJ146" s="25" t="s">
        <v>82</v>
      </c>
      <c r="BK146" s="214">
        <f>ROUND(I146*H146,2)</f>
        <v>0</v>
      </c>
      <c r="BL146" s="25" t="s">
        <v>327</v>
      </c>
      <c r="BM146" s="25" t="s">
        <v>730</v>
      </c>
    </row>
    <row r="147" spans="2:65" s="1" customFormat="1" ht="40.5">
      <c r="B147" s="42"/>
      <c r="C147" s="64"/>
      <c r="D147" s="246" t="s">
        <v>1656</v>
      </c>
      <c r="E147" s="64"/>
      <c r="F147" s="290" t="s">
        <v>5746</v>
      </c>
      <c r="G147" s="64"/>
      <c r="H147" s="64"/>
      <c r="I147" s="173"/>
      <c r="J147" s="64"/>
      <c r="K147" s="64"/>
      <c r="L147" s="62"/>
      <c r="M147" s="291"/>
      <c r="N147" s="43"/>
      <c r="O147" s="43"/>
      <c r="P147" s="43"/>
      <c r="Q147" s="43"/>
      <c r="R147" s="43"/>
      <c r="S147" s="43"/>
      <c r="T147" s="79"/>
      <c r="AT147" s="25" t="s">
        <v>1656</v>
      </c>
      <c r="AU147" s="25" t="s">
        <v>84</v>
      </c>
    </row>
    <row r="148" spans="2:65" s="1" customFormat="1" ht="31.5" customHeight="1">
      <c r="B148" s="42"/>
      <c r="C148" s="203" t="s">
        <v>603</v>
      </c>
      <c r="D148" s="203" t="s">
        <v>311</v>
      </c>
      <c r="E148" s="204" t="s">
        <v>5767</v>
      </c>
      <c r="F148" s="205" t="s">
        <v>5768</v>
      </c>
      <c r="G148" s="206" t="s">
        <v>5275</v>
      </c>
      <c r="H148" s="207">
        <v>2</v>
      </c>
      <c r="I148" s="208"/>
      <c r="J148" s="209">
        <f>ROUND(I148*H148,2)</f>
        <v>0</v>
      </c>
      <c r="K148" s="205" t="s">
        <v>21</v>
      </c>
      <c r="L148" s="62"/>
      <c r="M148" s="210" t="s">
        <v>21</v>
      </c>
      <c r="N148" s="211" t="s">
        <v>45</v>
      </c>
      <c r="O148" s="43"/>
      <c r="P148" s="212">
        <f>O148*H148</f>
        <v>0</v>
      </c>
      <c r="Q148" s="212">
        <v>0</v>
      </c>
      <c r="R148" s="212">
        <f>Q148*H148</f>
        <v>0</v>
      </c>
      <c r="S148" s="212">
        <v>0</v>
      </c>
      <c r="T148" s="213">
        <f>S148*H148</f>
        <v>0</v>
      </c>
      <c r="AR148" s="25" t="s">
        <v>327</v>
      </c>
      <c r="AT148" s="25" t="s">
        <v>311</v>
      </c>
      <c r="AU148" s="25" t="s">
        <v>84</v>
      </c>
      <c r="AY148" s="25" t="s">
        <v>308</v>
      </c>
      <c r="BE148" s="214">
        <f>IF(N148="základní",J148,0)</f>
        <v>0</v>
      </c>
      <c r="BF148" s="214">
        <f>IF(N148="snížená",J148,0)</f>
        <v>0</v>
      </c>
      <c r="BG148" s="214">
        <f>IF(N148="zákl. přenesená",J148,0)</f>
        <v>0</v>
      </c>
      <c r="BH148" s="214">
        <f>IF(N148="sníž. přenesená",J148,0)</f>
        <v>0</v>
      </c>
      <c r="BI148" s="214">
        <f>IF(N148="nulová",J148,0)</f>
        <v>0</v>
      </c>
      <c r="BJ148" s="25" t="s">
        <v>82</v>
      </c>
      <c r="BK148" s="214">
        <f>ROUND(I148*H148,2)</f>
        <v>0</v>
      </c>
      <c r="BL148" s="25" t="s">
        <v>327</v>
      </c>
      <c r="BM148" s="25" t="s">
        <v>740</v>
      </c>
    </row>
    <row r="149" spans="2:65" s="1" customFormat="1" ht="40.5">
      <c r="B149" s="42"/>
      <c r="C149" s="64"/>
      <c r="D149" s="246" t="s">
        <v>1656</v>
      </c>
      <c r="E149" s="64"/>
      <c r="F149" s="290" t="s">
        <v>5746</v>
      </c>
      <c r="G149" s="64"/>
      <c r="H149" s="64"/>
      <c r="I149" s="173"/>
      <c r="J149" s="64"/>
      <c r="K149" s="64"/>
      <c r="L149" s="62"/>
      <c r="M149" s="291"/>
      <c r="N149" s="43"/>
      <c r="O149" s="43"/>
      <c r="P149" s="43"/>
      <c r="Q149" s="43"/>
      <c r="R149" s="43"/>
      <c r="S149" s="43"/>
      <c r="T149" s="79"/>
      <c r="AT149" s="25" t="s">
        <v>1656</v>
      </c>
      <c r="AU149" s="25" t="s">
        <v>84</v>
      </c>
    </row>
    <row r="150" spans="2:65" s="1" customFormat="1" ht="31.5" customHeight="1">
      <c r="B150" s="42"/>
      <c r="C150" s="203" t="s">
        <v>608</v>
      </c>
      <c r="D150" s="203" t="s">
        <v>311</v>
      </c>
      <c r="E150" s="204" t="s">
        <v>5793</v>
      </c>
      <c r="F150" s="205" t="s">
        <v>5794</v>
      </c>
      <c r="G150" s="206" t="s">
        <v>5275</v>
      </c>
      <c r="H150" s="207">
        <v>1</v>
      </c>
      <c r="I150" s="208"/>
      <c r="J150" s="209">
        <f>ROUND(I150*H150,2)</f>
        <v>0</v>
      </c>
      <c r="K150" s="205" t="s">
        <v>21</v>
      </c>
      <c r="L150" s="62"/>
      <c r="M150" s="210" t="s">
        <v>21</v>
      </c>
      <c r="N150" s="211" t="s">
        <v>45</v>
      </c>
      <c r="O150" s="43"/>
      <c r="P150" s="212">
        <f>O150*H150</f>
        <v>0</v>
      </c>
      <c r="Q150" s="212">
        <v>0</v>
      </c>
      <c r="R150" s="212">
        <f>Q150*H150</f>
        <v>0</v>
      </c>
      <c r="S150" s="212">
        <v>0</v>
      </c>
      <c r="T150" s="213">
        <f>S150*H150</f>
        <v>0</v>
      </c>
      <c r="AR150" s="25" t="s">
        <v>327</v>
      </c>
      <c r="AT150" s="25" t="s">
        <v>311</v>
      </c>
      <c r="AU150" s="25" t="s">
        <v>84</v>
      </c>
      <c r="AY150" s="25" t="s">
        <v>308</v>
      </c>
      <c r="BE150" s="214">
        <f>IF(N150="základní",J150,0)</f>
        <v>0</v>
      </c>
      <c r="BF150" s="214">
        <f>IF(N150="snížená",J150,0)</f>
        <v>0</v>
      </c>
      <c r="BG150" s="214">
        <f>IF(N150="zákl. přenesená",J150,0)</f>
        <v>0</v>
      </c>
      <c r="BH150" s="214">
        <f>IF(N150="sníž. přenesená",J150,0)</f>
        <v>0</v>
      </c>
      <c r="BI150" s="214">
        <f>IF(N150="nulová",J150,0)</f>
        <v>0</v>
      </c>
      <c r="BJ150" s="25" t="s">
        <v>82</v>
      </c>
      <c r="BK150" s="214">
        <f>ROUND(I150*H150,2)</f>
        <v>0</v>
      </c>
      <c r="BL150" s="25" t="s">
        <v>327</v>
      </c>
      <c r="BM150" s="25" t="s">
        <v>750</v>
      </c>
    </row>
    <row r="151" spans="2:65" s="1" customFormat="1" ht="40.5">
      <c r="B151" s="42"/>
      <c r="C151" s="64"/>
      <c r="D151" s="246" t="s">
        <v>1656</v>
      </c>
      <c r="E151" s="64"/>
      <c r="F151" s="290" t="s">
        <v>5746</v>
      </c>
      <c r="G151" s="64"/>
      <c r="H151" s="64"/>
      <c r="I151" s="173"/>
      <c r="J151" s="64"/>
      <c r="K151" s="64"/>
      <c r="L151" s="62"/>
      <c r="M151" s="291"/>
      <c r="N151" s="43"/>
      <c r="O151" s="43"/>
      <c r="P151" s="43"/>
      <c r="Q151" s="43"/>
      <c r="R151" s="43"/>
      <c r="S151" s="43"/>
      <c r="T151" s="79"/>
      <c r="AT151" s="25" t="s">
        <v>1656</v>
      </c>
      <c r="AU151" s="25" t="s">
        <v>84</v>
      </c>
    </row>
    <row r="152" spans="2:65" s="1" customFormat="1" ht="31.5" customHeight="1">
      <c r="B152" s="42"/>
      <c r="C152" s="203" t="s">
        <v>613</v>
      </c>
      <c r="D152" s="203" t="s">
        <v>311</v>
      </c>
      <c r="E152" s="204" t="s">
        <v>5795</v>
      </c>
      <c r="F152" s="205" t="s">
        <v>5796</v>
      </c>
      <c r="G152" s="206" t="s">
        <v>5275</v>
      </c>
      <c r="H152" s="207">
        <v>1</v>
      </c>
      <c r="I152" s="208"/>
      <c r="J152" s="209">
        <f>ROUND(I152*H152,2)</f>
        <v>0</v>
      </c>
      <c r="K152" s="205" t="s">
        <v>21</v>
      </c>
      <c r="L152" s="62"/>
      <c r="M152" s="210" t="s">
        <v>21</v>
      </c>
      <c r="N152" s="211" t="s">
        <v>45</v>
      </c>
      <c r="O152" s="43"/>
      <c r="P152" s="212">
        <f>O152*H152</f>
        <v>0</v>
      </c>
      <c r="Q152" s="212">
        <v>0</v>
      </c>
      <c r="R152" s="212">
        <f>Q152*H152</f>
        <v>0</v>
      </c>
      <c r="S152" s="212">
        <v>0</v>
      </c>
      <c r="T152" s="213">
        <f>S152*H152</f>
        <v>0</v>
      </c>
      <c r="AR152" s="25" t="s">
        <v>327</v>
      </c>
      <c r="AT152" s="25" t="s">
        <v>311</v>
      </c>
      <c r="AU152" s="25" t="s">
        <v>84</v>
      </c>
      <c r="AY152" s="25" t="s">
        <v>308</v>
      </c>
      <c r="BE152" s="214">
        <f>IF(N152="základní",J152,0)</f>
        <v>0</v>
      </c>
      <c r="BF152" s="214">
        <f>IF(N152="snížená",J152,0)</f>
        <v>0</v>
      </c>
      <c r="BG152" s="214">
        <f>IF(N152="zákl. přenesená",J152,0)</f>
        <v>0</v>
      </c>
      <c r="BH152" s="214">
        <f>IF(N152="sníž. přenesená",J152,0)</f>
        <v>0</v>
      </c>
      <c r="BI152" s="214">
        <f>IF(N152="nulová",J152,0)</f>
        <v>0</v>
      </c>
      <c r="BJ152" s="25" t="s">
        <v>82</v>
      </c>
      <c r="BK152" s="214">
        <f>ROUND(I152*H152,2)</f>
        <v>0</v>
      </c>
      <c r="BL152" s="25" t="s">
        <v>327</v>
      </c>
      <c r="BM152" s="25" t="s">
        <v>1248</v>
      </c>
    </row>
    <row r="153" spans="2:65" s="1" customFormat="1" ht="40.5">
      <c r="B153" s="42"/>
      <c r="C153" s="64"/>
      <c r="D153" s="246" t="s">
        <v>1656</v>
      </c>
      <c r="E153" s="64"/>
      <c r="F153" s="290" t="s">
        <v>5746</v>
      </c>
      <c r="G153" s="64"/>
      <c r="H153" s="64"/>
      <c r="I153" s="173"/>
      <c r="J153" s="64"/>
      <c r="K153" s="64"/>
      <c r="L153" s="62"/>
      <c r="M153" s="291"/>
      <c r="N153" s="43"/>
      <c r="O153" s="43"/>
      <c r="P153" s="43"/>
      <c r="Q153" s="43"/>
      <c r="R153" s="43"/>
      <c r="S153" s="43"/>
      <c r="T153" s="79"/>
      <c r="AT153" s="25" t="s">
        <v>1656</v>
      </c>
      <c r="AU153" s="25" t="s">
        <v>84</v>
      </c>
    </row>
    <row r="154" spans="2:65" s="1" customFormat="1" ht="31.5" customHeight="1">
      <c r="B154" s="42"/>
      <c r="C154" s="203" t="s">
        <v>619</v>
      </c>
      <c r="D154" s="203" t="s">
        <v>311</v>
      </c>
      <c r="E154" s="204" t="s">
        <v>5797</v>
      </c>
      <c r="F154" s="205" t="s">
        <v>5798</v>
      </c>
      <c r="G154" s="206" t="s">
        <v>5275</v>
      </c>
      <c r="H154" s="207">
        <v>1</v>
      </c>
      <c r="I154" s="208"/>
      <c r="J154" s="209">
        <f>ROUND(I154*H154,2)</f>
        <v>0</v>
      </c>
      <c r="K154" s="205" t="s">
        <v>21</v>
      </c>
      <c r="L154" s="62"/>
      <c r="M154" s="210" t="s">
        <v>21</v>
      </c>
      <c r="N154" s="211" t="s">
        <v>45</v>
      </c>
      <c r="O154" s="43"/>
      <c r="P154" s="212">
        <f>O154*H154</f>
        <v>0</v>
      </c>
      <c r="Q154" s="212">
        <v>0</v>
      </c>
      <c r="R154" s="212">
        <f>Q154*H154</f>
        <v>0</v>
      </c>
      <c r="S154" s="212">
        <v>0</v>
      </c>
      <c r="T154" s="213">
        <f>S154*H154</f>
        <v>0</v>
      </c>
      <c r="AR154" s="25" t="s">
        <v>327</v>
      </c>
      <c r="AT154" s="25" t="s">
        <v>311</v>
      </c>
      <c r="AU154" s="25" t="s">
        <v>84</v>
      </c>
      <c r="AY154" s="25" t="s">
        <v>308</v>
      </c>
      <c r="BE154" s="214">
        <f>IF(N154="základní",J154,0)</f>
        <v>0</v>
      </c>
      <c r="BF154" s="214">
        <f>IF(N154="snížená",J154,0)</f>
        <v>0</v>
      </c>
      <c r="BG154" s="214">
        <f>IF(N154="zákl. přenesená",J154,0)</f>
        <v>0</v>
      </c>
      <c r="BH154" s="214">
        <f>IF(N154="sníž. přenesená",J154,0)</f>
        <v>0</v>
      </c>
      <c r="BI154" s="214">
        <f>IF(N154="nulová",J154,0)</f>
        <v>0</v>
      </c>
      <c r="BJ154" s="25" t="s">
        <v>82</v>
      </c>
      <c r="BK154" s="214">
        <f>ROUND(I154*H154,2)</f>
        <v>0</v>
      </c>
      <c r="BL154" s="25" t="s">
        <v>327</v>
      </c>
      <c r="BM154" s="25" t="s">
        <v>570</v>
      </c>
    </row>
    <row r="155" spans="2:65" s="1" customFormat="1" ht="40.5">
      <c r="B155" s="42"/>
      <c r="C155" s="64"/>
      <c r="D155" s="246" t="s">
        <v>1656</v>
      </c>
      <c r="E155" s="64"/>
      <c r="F155" s="290" t="s">
        <v>5746</v>
      </c>
      <c r="G155" s="64"/>
      <c r="H155" s="64"/>
      <c r="I155" s="173"/>
      <c r="J155" s="64"/>
      <c r="K155" s="64"/>
      <c r="L155" s="62"/>
      <c r="M155" s="291"/>
      <c r="N155" s="43"/>
      <c r="O155" s="43"/>
      <c r="P155" s="43"/>
      <c r="Q155" s="43"/>
      <c r="R155" s="43"/>
      <c r="S155" s="43"/>
      <c r="T155" s="79"/>
      <c r="AT155" s="25" t="s">
        <v>1656</v>
      </c>
      <c r="AU155" s="25" t="s">
        <v>84</v>
      </c>
    </row>
    <row r="156" spans="2:65" s="1" customFormat="1" ht="31.5" customHeight="1">
      <c r="B156" s="42"/>
      <c r="C156" s="203" t="s">
        <v>624</v>
      </c>
      <c r="D156" s="203" t="s">
        <v>311</v>
      </c>
      <c r="E156" s="204" t="s">
        <v>5799</v>
      </c>
      <c r="F156" s="205" t="s">
        <v>5800</v>
      </c>
      <c r="G156" s="206" t="s">
        <v>5275</v>
      </c>
      <c r="H156" s="207">
        <v>1</v>
      </c>
      <c r="I156" s="208"/>
      <c r="J156" s="209">
        <f>ROUND(I156*H156,2)</f>
        <v>0</v>
      </c>
      <c r="K156" s="205" t="s">
        <v>21</v>
      </c>
      <c r="L156" s="62"/>
      <c r="M156" s="210" t="s">
        <v>21</v>
      </c>
      <c r="N156" s="211" t="s">
        <v>45</v>
      </c>
      <c r="O156" s="43"/>
      <c r="P156" s="212">
        <f>O156*H156</f>
        <v>0</v>
      </c>
      <c r="Q156" s="212">
        <v>0</v>
      </c>
      <c r="R156" s="212">
        <f>Q156*H156</f>
        <v>0</v>
      </c>
      <c r="S156" s="212">
        <v>0</v>
      </c>
      <c r="T156" s="213">
        <f>S156*H156</f>
        <v>0</v>
      </c>
      <c r="AR156" s="25" t="s">
        <v>327</v>
      </c>
      <c r="AT156" s="25" t="s">
        <v>311</v>
      </c>
      <c r="AU156" s="25" t="s">
        <v>84</v>
      </c>
      <c r="AY156" s="25" t="s">
        <v>308</v>
      </c>
      <c r="BE156" s="214">
        <f>IF(N156="základní",J156,0)</f>
        <v>0</v>
      </c>
      <c r="BF156" s="214">
        <f>IF(N156="snížená",J156,0)</f>
        <v>0</v>
      </c>
      <c r="BG156" s="214">
        <f>IF(N156="zákl. přenesená",J156,0)</f>
        <v>0</v>
      </c>
      <c r="BH156" s="214">
        <f>IF(N156="sníž. přenesená",J156,0)</f>
        <v>0</v>
      </c>
      <c r="BI156" s="214">
        <f>IF(N156="nulová",J156,0)</f>
        <v>0</v>
      </c>
      <c r="BJ156" s="25" t="s">
        <v>82</v>
      </c>
      <c r="BK156" s="214">
        <f>ROUND(I156*H156,2)</f>
        <v>0</v>
      </c>
      <c r="BL156" s="25" t="s">
        <v>327</v>
      </c>
      <c r="BM156" s="25" t="s">
        <v>2042</v>
      </c>
    </row>
    <row r="157" spans="2:65" s="1" customFormat="1" ht="40.5">
      <c r="B157" s="42"/>
      <c r="C157" s="64"/>
      <c r="D157" s="246" t="s">
        <v>1656</v>
      </c>
      <c r="E157" s="64"/>
      <c r="F157" s="290" t="s">
        <v>5746</v>
      </c>
      <c r="G157" s="64"/>
      <c r="H157" s="64"/>
      <c r="I157" s="173"/>
      <c r="J157" s="64"/>
      <c r="K157" s="64"/>
      <c r="L157" s="62"/>
      <c r="M157" s="291"/>
      <c r="N157" s="43"/>
      <c r="O157" s="43"/>
      <c r="P157" s="43"/>
      <c r="Q157" s="43"/>
      <c r="R157" s="43"/>
      <c r="S157" s="43"/>
      <c r="T157" s="79"/>
      <c r="AT157" s="25" t="s">
        <v>1656</v>
      </c>
      <c r="AU157" s="25" t="s">
        <v>84</v>
      </c>
    </row>
    <row r="158" spans="2:65" s="1" customFormat="1" ht="31.5" customHeight="1">
      <c r="B158" s="42"/>
      <c r="C158" s="203" t="s">
        <v>632</v>
      </c>
      <c r="D158" s="203" t="s">
        <v>311</v>
      </c>
      <c r="E158" s="204" t="s">
        <v>5801</v>
      </c>
      <c r="F158" s="205" t="s">
        <v>5802</v>
      </c>
      <c r="G158" s="206" t="s">
        <v>5275</v>
      </c>
      <c r="H158" s="207">
        <v>1</v>
      </c>
      <c r="I158" s="208"/>
      <c r="J158" s="209">
        <f>ROUND(I158*H158,2)</f>
        <v>0</v>
      </c>
      <c r="K158" s="205" t="s">
        <v>21</v>
      </c>
      <c r="L158" s="62"/>
      <c r="M158" s="210" t="s">
        <v>21</v>
      </c>
      <c r="N158" s="211" t="s">
        <v>45</v>
      </c>
      <c r="O158" s="43"/>
      <c r="P158" s="212">
        <f>O158*H158</f>
        <v>0</v>
      </c>
      <c r="Q158" s="212">
        <v>0</v>
      </c>
      <c r="R158" s="212">
        <f>Q158*H158</f>
        <v>0</v>
      </c>
      <c r="S158" s="212">
        <v>0</v>
      </c>
      <c r="T158" s="213">
        <f>S158*H158</f>
        <v>0</v>
      </c>
      <c r="AR158" s="25" t="s">
        <v>327</v>
      </c>
      <c r="AT158" s="25" t="s">
        <v>311</v>
      </c>
      <c r="AU158" s="25" t="s">
        <v>84</v>
      </c>
      <c r="AY158" s="25" t="s">
        <v>308</v>
      </c>
      <c r="BE158" s="214">
        <f>IF(N158="základní",J158,0)</f>
        <v>0</v>
      </c>
      <c r="BF158" s="214">
        <f>IF(N158="snížená",J158,0)</f>
        <v>0</v>
      </c>
      <c r="BG158" s="214">
        <f>IF(N158="zákl. přenesená",J158,0)</f>
        <v>0</v>
      </c>
      <c r="BH158" s="214">
        <f>IF(N158="sníž. přenesená",J158,0)</f>
        <v>0</v>
      </c>
      <c r="BI158" s="214">
        <f>IF(N158="nulová",J158,0)</f>
        <v>0</v>
      </c>
      <c r="BJ158" s="25" t="s">
        <v>82</v>
      </c>
      <c r="BK158" s="214">
        <f>ROUND(I158*H158,2)</f>
        <v>0</v>
      </c>
      <c r="BL158" s="25" t="s">
        <v>327</v>
      </c>
      <c r="BM158" s="25" t="s">
        <v>2048</v>
      </c>
    </row>
    <row r="159" spans="2:65" s="1" customFormat="1" ht="40.5">
      <c r="B159" s="42"/>
      <c r="C159" s="64"/>
      <c r="D159" s="246" t="s">
        <v>1656</v>
      </c>
      <c r="E159" s="64"/>
      <c r="F159" s="290" t="s">
        <v>5746</v>
      </c>
      <c r="G159" s="64"/>
      <c r="H159" s="64"/>
      <c r="I159" s="173"/>
      <c r="J159" s="64"/>
      <c r="K159" s="64"/>
      <c r="L159" s="62"/>
      <c r="M159" s="291"/>
      <c r="N159" s="43"/>
      <c r="O159" s="43"/>
      <c r="P159" s="43"/>
      <c r="Q159" s="43"/>
      <c r="R159" s="43"/>
      <c r="S159" s="43"/>
      <c r="T159" s="79"/>
      <c r="AT159" s="25" t="s">
        <v>1656</v>
      </c>
      <c r="AU159" s="25" t="s">
        <v>84</v>
      </c>
    </row>
    <row r="160" spans="2:65" s="1" customFormat="1" ht="31.5" customHeight="1">
      <c r="B160" s="42"/>
      <c r="C160" s="203" t="s">
        <v>638</v>
      </c>
      <c r="D160" s="203" t="s">
        <v>311</v>
      </c>
      <c r="E160" s="204" t="s">
        <v>5803</v>
      </c>
      <c r="F160" s="205" t="s">
        <v>5804</v>
      </c>
      <c r="G160" s="206" t="s">
        <v>5275</v>
      </c>
      <c r="H160" s="207">
        <v>1</v>
      </c>
      <c r="I160" s="208"/>
      <c r="J160" s="209">
        <f>ROUND(I160*H160,2)</f>
        <v>0</v>
      </c>
      <c r="K160" s="205" t="s">
        <v>21</v>
      </c>
      <c r="L160" s="62"/>
      <c r="M160" s="210" t="s">
        <v>21</v>
      </c>
      <c r="N160" s="211" t="s">
        <v>45</v>
      </c>
      <c r="O160" s="43"/>
      <c r="P160" s="212">
        <f>O160*H160</f>
        <v>0</v>
      </c>
      <c r="Q160" s="212">
        <v>0</v>
      </c>
      <c r="R160" s="212">
        <f>Q160*H160</f>
        <v>0</v>
      </c>
      <c r="S160" s="212">
        <v>0</v>
      </c>
      <c r="T160" s="213">
        <f>S160*H160</f>
        <v>0</v>
      </c>
      <c r="AR160" s="25" t="s">
        <v>327</v>
      </c>
      <c r="AT160" s="25" t="s">
        <v>311</v>
      </c>
      <c r="AU160" s="25" t="s">
        <v>84</v>
      </c>
      <c r="AY160" s="25" t="s">
        <v>308</v>
      </c>
      <c r="BE160" s="214">
        <f>IF(N160="základní",J160,0)</f>
        <v>0</v>
      </c>
      <c r="BF160" s="214">
        <f>IF(N160="snížená",J160,0)</f>
        <v>0</v>
      </c>
      <c r="BG160" s="214">
        <f>IF(N160="zákl. přenesená",J160,0)</f>
        <v>0</v>
      </c>
      <c r="BH160" s="214">
        <f>IF(N160="sníž. přenesená",J160,0)</f>
        <v>0</v>
      </c>
      <c r="BI160" s="214">
        <f>IF(N160="nulová",J160,0)</f>
        <v>0</v>
      </c>
      <c r="BJ160" s="25" t="s">
        <v>82</v>
      </c>
      <c r="BK160" s="214">
        <f>ROUND(I160*H160,2)</f>
        <v>0</v>
      </c>
      <c r="BL160" s="25" t="s">
        <v>327</v>
      </c>
      <c r="BM160" s="25" t="s">
        <v>2055</v>
      </c>
    </row>
    <row r="161" spans="2:65" s="1" customFormat="1" ht="40.5">
      <c r="B161" s="42"/>
      <c r="C161" s="64"/>
      <c r="D161" s="246" t="s">
        <v>1656</v>
      </c>
      <c r="E161" s="64"/>
      <c r="F161" s="290" t="s">
        <v>5746</v>
      </c>
      <c r="G161" s="64"/>
      <c r="H161" s="64"/>
      <c r="I161" s="173"/>
      <c r="J161" s="64"/>
      <c r="K161" s="64"/>
      <c r="L161" s="62"/>
      <c r="M161" s="291"/>
      <c r="N161" s="43"/>
      <c r="O161" s="43"/>
      <c r="P161" s="43"/>
      <c r="Q161" s="43"/>
      <c r="R161" s="43"/>
      <c r="S161" s="43"/>
      <c r="T161" s="79"/>
      <c r="AT161" s="25" t="s">
        <v>1656</v>
      </c>
      <c r="AU161" s="25" t="s">
        <v>84</v>
      </c>
    </row>
    <row r="162" spans="2:65" s="1" customFormat="1" ht="31.5" customHeight="1">
      <c r="B162" s="42"/>
      <c r="C162" s="203" t="s">
        <v>644</v>
      </c>
      <c r="D162" s="203" t="s">
        <v>311</v>
      </c>
      <c r="E162" s="204" t="s">
        <v>5805</v>
      </c>
      <c r="F162" s="205" t="s">
        <v>5806</v>
      </c>
      <c r="G162" s="206" t="s">
        <v>5275</v>
      </c>
      <c r="H162" s="207">
        <v>1</v>
      </c>
      <c r="I162" s="208"/>
      <c r="J162" s="209">
        <f>ROUND(I162*H162,2)</f>
        <v>0</v>
      </c>
      <c r="K162" s="205" t="s">
        <v>21</v>
      </c>
      <c r="L162" s="62"/>
      <c r="M162" s="210" t="s">
        <v>21</v>
      </c>
      <c r="N162" s="211" t="s">
        <v>45</v>
      </c>
      <c r="O162" s="43"/>
      <c r="P162" s="212">
        <f>O162*H162</f>
        <v>0</v>
      </c>
      <c r="Q162" s="212">
        <v>0</v>
      </c>
      <c r="R162" s="212">
        <f>Q162*H162</f>
        <v>0</v>
      </c>
      <c r="S162" s="212">
        <v>0</v>
      </c>
      <c r="T162" s="213">
        <f>S162*H162</f>
        <v>0</v>
      </c>
      <c r="AR162" s="25" t="s">
        <v>327</v>
      </c>
      <c r="AT162" s="25" t="s">
        <v>311</v>
      </c>
      <c r="AU162" s="25" t="s">
        <v>84</v>
      </c>
      <c r="AY162" s="25" t="s">
        <v>308</v>
      </c>
      <c r="BE162" s="214">
        <f>IF(N162="základní",J162,0)</f>
        <v>0</v>
      </c>
      <c r="BF162" s="214">
        <f>IF(N162="snížená",J162,0)</f>
        <v>0</v>
      </c>
      <c r="BG162" s="214">
        <f>IF(N162="zákl. přenesená",J162,0)</f>
        <v>0</v>
      </c>
      <c r="BH162" s="214">
        <f>IF(N162="sníž. přenesená",J162,0)</f>
        <v>0</v>
      </c>
      <c r="BI162" s="214">
        <f>IF(N162="nulová",J162,0)</f>
        <v>0</v>
      </c>
      <c r="BJ162" s="25" t="s">
        <v>82</v>
      </c>
      <c r="BK162" s="214">
        <f>ROUND(I162*H162,2)</f>
        <v>0</v>
      </c>
      <c r="BL162" s="25" t="s">
        <v>327</v>
      </c>
      <c r="BM162" s="25" t="s">
        <v>2061</v>
      </c>
    </row>
    <row r="163" spans="2:65" s="1" customFormat="1" ht="40.5">
      <c r="B163" s="42"/>
      <c r="C163" s="64"/>
      <c r="D163" s="246" t="s">
        <v>1656</v>
      </c>
      <c r="E163" s="64"/>
      <c r="F163" s="290" t="s">
        <v>5746</v>
      </c>
      <c r="G163" s="64"/>
      <c r="H163" s="64"/>
      <c r="I163" s="173"/>
      <c r="J163" s="64"/>
      <c r="K163" s="64"/>
      <c r="L163" s="62"/>
      <c r="M163" s="291"/>
      <c r="N163" s="43"/>
      <c r="O163" s="43"/>
      <c r="P163" s="43"/>
      <c r="Q163" s="43"/>
      <c r="R163" s="43"/>
      <c r="S163" s="43"/>
      <c r="T163" s="79"/>
      <c r="AT163" s="25" t="s">
        <v>1656</v>
      </c>
      <c r="AU163" s="25" t="s">
        <v>84</v>
      </c>
    </row>
    <row r="164" spans="2:65" s="1" customFormat="1" ht="31.5" customHeight="1">
      <c r="B164" s="42"/>
      <c r="C164" s="203" t="s">
        <v>649</v>
      </c>
      <c r="D164" s="203" t="s">
        <v>311</v>
      </c>
      <c r="E164" s="204" t="s">
        <v>5807</v>
      </c>
      <c r="F164" s="205" t="s">
        <v>5808</v>
      </c>
      <c r="G164" s="206" t="s">
        <v>5275</v>
      </c>
      <c r="H164" s="207">
        <v>1</v>
      </c>
      <c r="I164" s="208"/>
      <c r="J164" s="209">
        <f>ROUND(I164*H164,2)</f>
        <v>0</v>
      </c>
      <c r="K164" s="205" t="s">
        <v>21</v>
      </c>
      <c r="L164" s="62"/>
      <c r="M164" s="210" t="s">
        <v>21</v>
      </c>
      <c r="N164" s="211" t="s">
        <v>45</v>
      </c>
      <c r="O164" s="43"/>
      <c r="P164" s="212">
        <f>O164*H164</f>
        <v>0</v>
      </c>
      <c r="Q164" s="212">
        <v>0</v>
      </c>
      <c r="R164" s="212">
        <f>Q164*H164</f>
        <v>0</v>
      </c>
      <c r="S164" s="212">
        <v>0</v>
      </c>
      <c r="T164" s="213">
        <f>S164*H164</f>
        <v>0</v>
      </c>
      <c r="AR164" s="25" t="s">
        <v>327</v>
      </c>
      <c r="AT164" s="25" t="s">
        <v>311</v>
      </c>
      <c r="AU164" s="25" t="s">
        <v>84</v>
      </c>
      <c r="AY164" s="25" t="s">
        <v>308</v>
      </c>
      <c r="BE164" s="214">
        <f>IF(N164="základní",J164,0)</f>
        <v>0</v>
      </c>
      <c r="BF164" s="214">
        <f>IF(N164="snížená",J164,0)</f>
        <v>0</v>
      </c>
      <c r="BG164" s="214">
        <f>IF(N164="zákl. přenesená",J164,0)</f>
        <v>0</v>
      </c>
      <c r="BH164" s="214">
        <f>IF(N164="sníž. přenesená",J164,0)</f>
        <v>0</v>
      </c>
      <c r="BI164" s="214">
        <f>IF(N164="nulová",J164,0)</f>
        <v>0</v>
      </c>
      <c r="BJ164" s="25" t="s">
        <v>82</v>
      </c>
      <c r="BK164" s="214">
        <f>ROUND(I164*H164,2)</f>
        <v>0</v>
      </c>
      <c r="BL164" s="25" t="s">
        <v>327</v>
      </c>
      <c r="BM164" s="25" t="s">
        <v>2067</v>
      </c>
    </row>
    <row r="165" spans="2:65" s="1" customFormat="1" ht="40.5">
      <c r="B165" s="42"/>
      <c r="C165" s="64"/>
      <c r="D165" s="246" t="s">
        <v>1656</v>
      </c>
      <c r="E165" s="64"/>
      <c r="F165" s="290" t="s">
        <v>5746</v>
      </c>
      <c r="G165" s="64"/>
      <c r="H165" s="64"/>
      <c r="I165" s="173"/>
      <c r="J165" s="64"/>
      <c r="K165" s="64"/>
      <c r="L165" s="62"/>
      <c r="M165" s="291"/>
      <c r="N165" s="43"/>
      <c r="O165" s="43"/>
      <c r="P165" s="43"/>
      <c r="Q165" s="43"/>
      <c r="R165" s="43"/>
      <c r="S165" s="43"/>
      <c r="T165" s="79"/>
      <c r="AT165" s="25" t="s">
        <v>1656</v>
      </c>
      <c r="AU165" s="25" t="s">
        <v>84</v>
      </c>
    </row>
    <row r="166" spans="2:65" s="1" customFormat="1" ht="31.5" customHeight="1">
      <c r="B166" s="42"/>
      <c r="C166" s="203" t="s">
        <v>653</v>
      </c>
      <c r="D166" s="203" t="s">
        <v>311</v>
      </c>
      <c r="E166" s="204" t="s">
        <v>5809</v>
      </c>
      <c r="F166" s="205" t="s">
        <v>5810</v>
      </c>
      <c r="G166" s="206" t="s">
        <v>5275</v>
      </c>
      <c r="H166" s="207">
        <v>1</v>
      </c>
      <c r="I166" s="208"/>
      <c r="J166" s="209">
        <f>ROUND(I166*H166,2)</f>
        <v>0</v>
      </c>
      <c r="K166" s="205" t="s">
        <v>21</v>
      </c>
      <c r="L166" s="62"/>
      <c r="M166" s="210" t="s">
        <v>21</v>
      </c>
      <c r="N166" s="211" t="s">
        <v>45</v>
      </c>
      <c r="O166" s="43"/>
      <c r="P166" s="212">
        <f>O166*H166</f>
        <v>0</v>
      </c>
      <c r="Q166" s="212">
        <v>0</v>
      </c>
      <c r="R166" s="212">
        <f>Q166*H166</f>
        <v>0</v>
      </c>
      <c r="S166" s="212">
        <v>0</v>
      </c>
      <c r="T166" s="213">
        <f>S166*H166</f>
        <v>0</v>
      </c>
      <c r="AR166" s="25" t="s">
        <v>327</v>
      </c>
      <c r="AT166" s="25" t="s">
        <v>311</v>
      </c>
      <c r="AU166" s="25" t="s">
        <v>84</v>
      </c>
      <c r="AY166" s="25" t="s">
        <v>308</v>
      </c>
      <c r="BE166" s="214">
        <f>IF(N166="základní",J166,0)</f>
        <v>0</v>
      </c>
      <c r="BF166" s="214">
        <f>IF(N166="snížená",J166,0)</f>
        <v>0</v>
      </c>
      <c r="BG166" s="214">
        <f>IF(N166="zákl. přenesená",J166,0)</f>
        <v>0</v>
      </c>
      <c r="BH166" s="214">
        <f>IF(N166="sníž. přenesená",J166,0)</f>
        <v>0</v>
      </c>
      <c r="BI166" s="214">
        <f>IF(N166="nulová",J166,0)</f>
        <v>0</v>
      </c>
      <c r="BJ166" s="25" t="s">
        <v>82</v>
      </c>
      <c r="BK166" s="214">
        <f>ROUND(I166*H166,2)</f>
        <v>0</v>
      </c>
      <c r="BL166" s="25" t="s">
        <v>327</v>
      </c>
      <c r="BM166" s="25" t="s">
        <v>2075</v>
      </c>
    </row>
    <row r="167" spans="2:65" s="1" customFormat="1" ht="40.5">
      <c r="B167" s="42"/>
      <c r="C167" s="64"/>
      <c r="D167" s="246" t="s">
        <v>1656</v>
      </c>
      <c r="E167" s="64"/>
      <c r="F167" s="290" t="s">
        <v>5746</v>
      </c>
      <c r="G167" s="64"/>
      <c r="H167" s="64"/>
      <c r="I167" s="173"/>
      <c r="J167" s="64"/>
      <c r="K167" s="64"/>
      <c r="L167" s="62"/>
      <c r="M167" s="291"/>
      <c r="N167" s="43"/>
      <c r="O167" s="43"/>
      <c r="P167" s="43"/>
      <c r="Q167" s="43"/>
      <c r="R167" s="43"/>
      <c r="S167" s="43"/>
      <c r="T167" s="79"/>
      <c r="AT167" s="25" t="s">
        <v>1656</v>
      </c>
      <c r="AU167" s="25" t="s">
        <v>84</v>
      </c>
    </row>
    <row r="168" spans="2:65" s="1" customFormat="1" ht="31.5" customHeight="1">
      <c r="B168" s="42"/>
      <c r="C168" s="203" t="s">
        <v>657</v>
      </c>
      <c r="D168" s="203" t="s">
        <v>311</v>
      </c>
      <c r="E168" s="204" t="s">
        <v>5811</v>
      </c>
      <c r="F168" s="205" t="s">
        <v>5812</v>
      </c>
      <c r="G168" s="206" t="s">
        <v>5275</v>
      </c>
      <c r="H168" s="207">
        <v>1</v>
      </c>
      <c r="I168" s="208"/>
      <c r="J168" s="209">
        <f>ROUND(I168*H168,2)</f>
        <v>0</v>
      </c>
      <c r="K168" s="205" t="s">
        <v>21</v>
      </c>
      <c r="L168" s="62"/>
      <c r="M168" s="210" t="s">
        <v>21</v>
      </c>
      <c r="N168" s="211" t="s">
        <v>45</v>
      </c>
      <c r="O168" s="43"/>
      <c r="P168" s="212">
        <f>O168*H168</f>
        <v>0</v>
      </c>
      <c r="Q168" s="212">
        <v>0</v>
      </c>
      <c r="R168" s="212">
        <f>Q168*H168</f>
        <v>0</v>
      </c>
      <c r="S168" s="212">
        <v>0</v>
      </c>
      <c r="T168" s="213">
        <f>S168*H168</f>
        <v>0</v>
      </c>
      <c r="AR168" s="25" t="s">
        <v>327</v>
      </c>
      <c r="AT168" s="25" t="s">
        <v>311</v>
      </c>
      <c r="AU168" s="25" t="s">
        <v>84</v>
      </c>
      <c r="AY168" s="25" t="s">
        <v>308</v>
      </c>
      <c r="BE168" s="214">
        <f>IF(N168="základní",J168,0)</f>
        <v>0</v>
      </c>
      <c r="BF168" s="214">
        <f>IF(N168="snížená",J168,0)</f>
        <v>0</v>
      </c>
      <c r="BG168" s="214">
        <f>IF(N168="zákl. přenesená",J168,0)</f>
        <v>0</v>
      </c>
      <c r="BH168" s="214">
        <f>IF(N168="sníž. přenesená",J168,0)</f>
        <v>0</v>
      </c>
      <c r="BI168" s="214">
        <f>IF(N168="nulová",J168,0)</f>
        <v>0</v>
      </c>
      <c r="BJ168" s="25" t="s">
        <v>82</v>
      </c>
      <c r="BK168" s="214">
        <f>ROUND(I168*H168,2)</f>
        <v>0</v>
      </c>
      <c r="BL168" s="25" t="s">
        <v>327</v>
      </c>
      <c r="BM168" s="25" t="s">
        <v>2084</v>
      </c>
    </row>
    <row r="169" spans="2:65" s="1" customFormat="1" ht="40.5">
      <c r="B169" s="42"/>
      <c r="C169" s="64"/>
      <c r="D169" s="246" t="s">
        <v>1656</v>
      </c>
      <c r="E169" s="64"/>
      <c r="F169" s="290" t="s">
        <v>5746</v>
      </c>
      <c r="G169" s="64"/>
      <c r="H169" s="64"/>
      <c r="I169" s="173"/>
      <c r="J169" s="64"/>
      <c r="K169" s="64"/>
      <c r="L169" s="62"/>
      <c r="M169" s="291"/>
      <c r="N169" s="43"/>
      <c r="O169" s="43"/>
      <c r="P169" s="43"/>
      <c r="Q169" s="43"/>
      <c r="R169" s="43"/>
      <c r="S169" s="43"/>
      <c r="T169" s="79"/>
      <c r="AT169" s="25" t="s">
        <v>1656</v>
      </c>
      <c r="AU169" s="25" t="s">
        <v>84</v>
      </c>
    </row>
    <row r="170" spans="2:65" s="1" customFormat="1" ht="31.5" customHeight="1">
      <c r="B170" s="42"/>
      <c r="C170" s="203" t="s">
        <v>661</v>
      </c>
      <c r="D170" s="203" t="s">
        <v>311</v>
      </c>
      <c r="E170" s="204" t="s">
        <v>5813</v>
      </c>
      <c r="F170" s="205" t="s">
        <v>5814</v>
      </c>
      <c r="G170" s="206" t="s">
        <v>5275</v>
      </c>
      <c r="H170" s="207">
        <v>1</v>
      </c>
      <c r="I170" s="208"/>
      <c r="J170" s="209">
        <f>ROUND(I170*H170,2)</f>
        <v>0</v>
      </c>
      <c r="K170" s="205" t="s">
        <v>21</v>
      </c>
      <c r="L170" s="62"/>
      <c r="M170" s="210" t="s">
        <v>21</v>
      </c>
      <c r="N170" s="211" t="s">
        <v>45</v>
      </c>
      <c r="O170" s="43"/>
      <c r="P170" s="212">
        <f>O170*H170</f>
        <v>0</v>
      </c>
      <c r="Q170" s="212">
        <v>0</v>
      </c>
      <c r="R170" s="212">
        <f>Q170*H170</f>
        <v>0</v>
      </c>
      <c r="S170" s="212">
        <v>0</v>
      </c>
      <c r="T170" s="213">
        <f>S170*H170</f>
        <v>0</v>
      </c>
      <c r="AR170" s="25" t="s">
        <v>327</v>
      </c>
      <c r="AT170" s="25" t="s">
        <v>311</v>
      </c>
      <c r="AU170" s="25" t="s">
        <v>84</v>
      </c>
      <c r="AY170" s="25" t="s">
        <v>308</v>
      </c>
      <c r="BE170" s="214">
        <f>IF(N170="základní",J170,0)</f>
        <v>0</v>
      </c>
      <c r="BF170" s="214">
        <f>IF(N170="snížená",J170,0)</f>
        <v>0</v>
      </c>
      <c r="BG170" s="214">
        <f>IF(N170="zákl. přenesená",J170,0)</f>
        <v>0</v>
      </c>
      <c r="BH170" s="214">
        <f>IF(N170="sníž. přenesená",J170,0)</f>
        <v>0</v>
      </c>
      <c r="BI170" s="214">
        <f>IF(N170="nulová",J170,0)</f>
        <v>0</v>
      </c>
      <c r="BJ170" s="25" t="s">
        <v>82</v>
      </c>
      <c r="BK170" s="214">
        <f>ROUND(I170*H170,2)</f>
        <v>0</v>
      </c>
      <c r="BL170" s="25" t="s">
        <v>327</v>
      </c>
      <c r="BM170" s="25" t="s">
        <v>2091</v>
      </c>
    </row>
    <row r="171" spans="2:65" s="1" customFormat="1" ht="40.5">
      <c r="B171" s="42"/>
      <c r="C171" s="64"/>
      <c r="D171" s="246" t="s">
        <v>1656</v>
      </c>
      <c r="E171" s="64"/>
      <c r="F171" s="290" t="s">
        <v>5746</v>
      </c>
      <c r="G171" s="64"/>
      <c r="H171" s="64"/>
      <c r="I171" s="173"/>
      <c r="J171" s="64"/>
      <c r="K171" s="64"/>
      <c r="L171" s="62"/>
      <c r="M171" s="291"/>
      <c r="N171" s="43"/>
      <c r="O171" s="43"/>
      <c r="P171" s="43"/>
      <c r="Q171" s="43"/>
      <c r="R171" s="43"/>
      <c r="S171" s="43"/>
      <c r="T171" s="79"/>
      <c r="AT171" s="25" t="s">
        <v>1656</v>
      </c>
      <c r="AU171" s="25" t="s">
        <v>84</v>
      </c>
    </row>
    <row r="172" spans="2:65" s="1" customFormat="1" ht="31.5" customHeight="1">
      <c r="B172" s="42"/>
      <c r="C172" s="203" t="s">
        <v>665</v>
      </c>
      <c r="D172" s="203" t="s">
        <v>311</v>
      </c>
      <c r="E172" s="204" t="s">
        <v>5815</v>
      </c>
      <c r="F172" s="205" t="s">
        <v>5816</v>
      </c>
      <c r="G172" s="206" t="s">
        <v>5275</v>
      </c>
      <c r="H172" s="207">
        <v>1</v>
      </c>
      <c r="I172" s="208"/>
      <c r="J172" s="209">
        <f>ROUND(I172*H172,2)</f>
        <v>0</v>
      </c>
      <c r="K172" s="205" t="s">
        <v>21</v>
      </c>
      <c r="L172" s="62"/>
      <c r="M172" s="210" t="s">
        <v>21</v>
      </c>
      <c r="N172" s="211" t="s">
        <v>45</v>
      </c>
      <c r="O172" s="43"/>
      <c r="P172" s="212">
        <f>O172*H172</f>
        <v>0</v>
      </c>
      <c r="Q172" s="212">
        <v>0</v>
      </c>
      <c r="R172" s="212">
        <f>Q172*H172</f>
        <v>0</v>
      </c>
      <c r="S172" s="212">
        <v>0</v>
      </c>
      <c r="T172" s="213">
        <f>S172*H172</f>
        <v>0</v>
      </c>
      <c r="AR172" s="25" t="s">
        <v>327</v>
      </c>
      <c r="AT172" s="25" t="s">
        <v>311</v>
      </c>
      <c r="AU172" s="25" t="s">
        <v>84</v>
      </c>
      <c r="AY172" s="25" t="s">
        <v>308</v>
      </c>
      <c r="BE172" s="214">
        <f>IF(N172="základní",J172,0)</f>
        <v>0</v>
      </c>
      <c r="BF172" s="214">
        <f>IF(N172="snížená",J172,0)</f>
        <v>0</v>
      </c>
      <c r="BG172" s="214">
        <f>IF(N172="zákl. přenesená",J172,0)</f>
        <v>0</v>
      </c>
      <c r="BH172" s="214">
        <f>IF(N172="sníž. přenesená",J172,0)</f>
        <v>0</v>
      </c>
      <c r="BI172" s="214">
        <f>IF(N172="nulová",J172,0)</f>
        <v>0</v>
      </c>
      <c r="BJ172" s="25" t="s">
        <v>82</v>
      </c>
      <c r="BK172" s="214">
        <f>ROUND(I172*H172,2)</f>
        <v>0</v>
      </c>
      <c r="BL172" s="25" t="s">
        <v>327</v>
      </c>
      <c r="BM172" s="25" t="s">
        <v>2098</v>
      </c>
    </row>
    <row r="173" spans="2:65" s="1" customFormat="1" ht="40.5">
      <c r="B173" s="42"/>
      <c r="C173" s="64"/>
      <c r="D173" s="246" t="s">
        <v>1656</v>
      </c>
      <c r="E173" s="64"/>
      <c r="F173" s="290" t="s">
        <v>5746</v>
      </c>
      <c r="G173" s="64"/>
      <c r="H173" s="64"/>
      <c r="I173" s="173"/>
      <c r="J173" s="64"/>
      <c r="K173" s="64"/>
      <c r="L173" s="62"/>
      <c r="M173" s="291"/>
      <c r="N173" s="43"/>
      <c r="O173" s="43"/>
      <c r="P173" s="43"/>
      <c r="Q173" s="43"/>
      <c r="R173" s="43"/>
      <c r="S173" s="43"/>
      <c r="T173" s="79"/>
      <c r="AT173" s="25" t="s">
        <v>1656</v>
      </c>
      <c r="AU173" s="25" t="s">
        <v>84</v>
      </c>
    </row>
    <row r="174" spans="2:65" s="1" customFormat="1" ht="31.5" customHeight="1">
      <c r="B174" s="42"/>
      <c r="C174" s="203" t="s">
        <v>669</v>
      </c>
      <c r="D174" s="203" t="s">
        <v>311</v>
      </c>
      <c r="E174" s="204" t="s">
        <v>5817</v>
      </c>
      <c r="F174" s="205" t="s">
        <v>5818</v>
      </c>
      <c r="G174" s="206" t="s">
        <v>5275</v>
      </c>
      <c r="H174" s="207">
        <v>1</v>
      </c>
      <c r="I174" s="208"/>
      <c r="J174" s="209">
        <f>ROUND(I174*H174,2)</f>
        <v>0</v>
      </c>
      <c r="K174" s="205" t="s">
        <v>21</v>
      </c>
      <c r="L174" s="62"/>
      <c r="M174" s="210" t="s">
        <v>21</v>
      </c>
      <c r="N174" s="211" t="s">
        <v>45</v>
      </c>
      <c r="O174" s="43"/>
      <c r="P174" s="212">
        <f>O174*H174</f>
        <v>0</v>
      </c>
      <c r="Q174" s="212">
        <v>0</v>
      </c>
      <c r="R174" s="212">
        <f>Q174*H174</f>
        <v>0</v>
      </c>
      <c r="S174" s="212">
        <v>0</v>
      </c>
      <c r="T174" s="213">
        <f>S174*H174</f>
        <v>0</v>
      </c>
      <c r="AR174" s="25" t="s">
        <v>327</v>
      </c>
      <c r="AT174" s="25" t="s">
        <v>311</v>
      </c>
      <c r="AU174" s="25" t="s">
        <v>84</v>
      </c>
      <c r="AY174" s="25" t="s">
        <v>308</v>
      </c>
      <c r="BE174" s="214">
        <f>IF(N174="základní",J174,0)</f>
        <v>0</v>
      </c>
      <c r="BF174" s="214">
        <f>IF(N174="snížená",J174,0)</f>
        <v>0</v>
      </c>
      <c r="BG174" s="214">
        <f>IF(N174="zákl. přenesená",J174,0)</f>
        <v>0</v>
      </c>
      <c r="BH174" s="214">
        <f>IF(N174="sníž. přenesená",J174,0)</f>
        <v>0</v>
      </c>
      <c r="BI174" s="214">
        <f>IF(N174="nulová",J174,0)</f>
        <v>0</v>
      </c>
      <c r="BJ174" s="25" t="s">
        <v>82</v>
      </c>
      <c r="BK174" s="214">
        <f>ROUND(I174*H174,2)</f>
        <v>0</v>
      </c>
      <c r="BL174" s="25" t="s">
        <v>327</v>
      </c>
      <c r="BM174" s="25" t="s">
        <v>2103</v>
      </c>
    </row>
    <row r="175" spans="2:65" s="1" customFormat="1" ht="40.5">
      <c r="B175" s="42"/>
      <c r="C175" s="64"/>
      <c r="D175" s="246" t="s">
        <v>1656</v>
      </c>
      <c r="E175" s="64"/>
      <c r="F175" s="290" t="s">
        <v>5746</v>
      </c>
      <c r="G175" s="64"/>
      <c r="H175" s="64"/>
      <c r="I175" s="173"/>
      <c r="J175" s="64"/>
      <c r="K175" s="64"/>
      <c r="L175" s="62"/>
      <c r="M175" s="291"/>
      <c r="N175" s="43"/>
      <c r="O175" s="43"/>
      <c r="P175" s="43"/>
      <c r="Q175" s="43"/>
      <c r="R175" s="43"/>
      <c r="S175" s="43"/>
      <c r="T175" s="79"/>
      <c r="AT175" s="25" t="s">
        <v>1656</v>
      </c>
      <c r="AU175" s="25" t="s">
        <v>84</v>
      </c>
    </row>
    <row r="176" spans="2:65" s="1" customFormat="1" ht="31.5" customHeight="1">
      <c r="B176" s="42"/>
      <c r="C176" s="203" t="s">
        <v>673</v>
      </c>
      <c r="D176" s="203" t="s">
        <v>311</v>
      </c>
      <c r="E176" s="204" t="s">
        <v>5819</v>
      </c>
      <c r="F176" s="205" t="s">
        <v>5820</v>
      </c>
      <c r="G176" s="206" t="s">
        <v>5275</v>
      </c>
      <c r="H176" s="207">
        <v>1</v>
      </c>
      <c r="I176" s="208"/>
      <c r="J176" s="209">
        <f>ROUND(I176*H176,2)</f>
        <v>0</v>
      </c>
      <c r="K176" s="205" t="s">
        <v>21</v>
      </c>
      <c r="L176" s="62"/>
      <c r="M176" s="210" t="s">
        <v>21</v>
      </c>
      <c r="N176" s="211" t="s">
        <v>45</v>
      </c>
      <c r="O176" s="43"/>
      <c r="P176" s="212">
        <f>O176*H176</f>
        <v>0</v>
      </c>
      <c r="Q176" s="212">
        <v>0</v>
      </c>
      <c r="R176" s="212">
        <f>Q176*H176</f>
        <v>0</v>
      </c>
      <c r="S176" s="212">
        <v>0</v>
      </c>
      <c r="T176" s="213">
        <f>S176*H176</f>
        <v>0</v>
      </c>
      <c r="AR176" s="25" t="s">
        <v>327</v>
      </c>
      <c r="AT176" s="25" t="s">
        <v>311</v>
      </c>
      <c r="AU176" s="25" t="s">
        <v>84</v>
      </c>
      <c r="AY176" s="25" t="s">
        <v>308</v>
      </c>
      <c r="BE176" s="214">
        <f>IF(N176="základní",J176,0)</f>
        <v>0</v>
      </c>
      <c r="BF176" s="214">
        <f>IF(N176="snížená",J176,0)</f>
        <v>0</v>
      </c>
      <c r="BG176" s="214">
        <f>IF(N176="zákl. přenesená",J176,0)</f>
        <v>0</v>
      </c>
      <c r="BH176" s="214">
        <f>IF(N176="sníž. přenesená",J176,0)</f>
        <v>0</v>
      </c>
      <c r="BI176" s="214">
        <f>IF(N176="nulová",J176,0)</f>
        <v>0</v>
      </c>
      <c r="BJ176" s="25" t="s">
        <v>82</v>
      </c>
      <c r="BK176" s="214">
        <f>ROUND(I176*H176,2)</f>
        <v>0</v>
      </c>
      <c r="BL176" s="25" t="s">
        <v>327</v>
      </c>
      <c r="BM176" s="25" t="s">
        <v>2112</v>
      </c>
    </row>
    <row r="177" spans="2:65" s="1" customFormat="1" ht="40.5">
      <c r="B177" s="42"/>
      <c r="C177" s="64"/>
      <c r="D177" s="246" t="s">
        <v>1656</v>
      </c>
      <c r="E177" s="64"/>
      <c r="F177" s="290" t="s">
        <v>5746</v>
      </c>
      <c r="G177" s="64"/>
      <c r="H177" s="64"/>
      <c r="I177" s="173"/>
      <c r="J177" s="64"/>
      <c r="K177" s="64"/>
      <c r="L177" s="62"/>
      <c r="M177" s="291"/>
      <c r="N177" s="43"/>
      <c r="O177" s="43"/>
      <c r="P177" s="43"/>
      <c r="Q177" s="43"/>
      <c r="R177" s="43"/>
      <c r="S177" s="43"/>
      <c r="T177" s="79"/>
      <c r="AT177" s="25" t="s">
        <v>1656</v>
      </c>
      <c r="AU177" s="25" t="s">
        <v>84</v>
      </c>
    </row>
    <row r="178" spans="2:65" s="1" customFormat="1" ht="31.5" customHeight="1">
      <c r="B178" s="42"/>
      <c r="C178" s="203" t="s">
        <v>677</v>
      </c>
      <c r="D178" s="203" t="s">
        <v>311</v>
      </c>
      <c r="E178" s="204" t="s">
        <v>5821</v>
      </c>
      <c r="F178" s="205" t="s">
        <v>5822</v>
      </c>
      <c r="G178" s="206" t="s">
        <v>5275</v>
      </c>
      <c r="H178" s="207">
        <v>1</v>
      </c>
      <c r="I178" s="208"/>
      <c r="J178" s="209">
        <f>ROUND(I178*H178,2)</f>
        <v>0</v>
      </c>
      <c r="K178" s="205" t="s">
        <v>21</v>
      </c>
      <c r="L178" s="62"/>
      <c r="M178" s="210" t="s">
        <v>21</v>
      </c>
      <c r="N178" s="211" t="s">
        <v>45</v>
      </c>
      <c r="O178" s="43"/>
      <c r="P178" s="212">
        <f>O178*H178</f>
        <v>0</v>
      </c>
      <c r="Q178" s="212">
        <v>0</v>
      </c>
      <c r="R178" s="212">
        <f>Q178*H178</f>
        <v>0</v>
      </c>
      <c r="S178" s="212">
        <v>0</v>
      </c>
      <c r="T178" s="213">
        <f>S178*H178</f>
        <v>0</v>
      </c>
      <c r="AR178" s="25" t="s">
        <v>327</v>
      </c>
      <c r="AT178" s="25" t="s">
        <v>311</v>
      </c>
      <c r="AU178" s="25" t="s">
        <v>84</v>
      </c>
      <c r="AY178" s="25" t="s">
        <v>308</v>
      </c>
      <c r="BE178" s="214">
        <f>IF(N178="základní",J178,0)</f>
        <v>0</v>
      </c>
      <c r="BF178" s="214">
        <f>IF(N178="snížená",J178,0)</f>
        <v>0</v>
      </c>
      <c r="BG178" s="214">
        <f>IF(N178="zákl. přenesená",J178,0)</f>
        <v>0</v>
      </c>
      <c r="BH178" s="214">
        <f>IF(N178="sníž. přenesená",J178,0)</f>
        <v>0</v>
      </c>
      <c r="BI178" s="214">
        <f>IF(N178="nulová",J178,0)</f>
        <v>0</v>
      </c>
      <c r="BJ178" s="25" t="s">
        <v>82</v>
      </c>
      <c r="BK178" s="214">
        <f>ROUND(I178*H178,2)</f>
        <v>0</v>
      </c>
      <c r="BL178" s="25" t="s">
        <v>327</v>
      </c>
      <c r="BM178" s="25" t="s">
        <v>2122</v>
      </c>
    </row>
    <row r="179" spans="2:65" s="1" customFormat="1" ht="40.5">
      <c r="B179" s="42"/>
      <c r="C179" s="64"/>
      <c r="D179" s="223" t="s">
        <v>1656</v>
      </c>
      <c r="E179" s="64"/>
      <c r="F179" s="292" t="s">
        <v>5746</v>
      </c>
      <c r="G179" s="64"/>
      <c r="H179" s="64"/>
      <c r="I179" s="173"/>
      <c r="J179" s="64"/>
      <c r="K179" s="64"/>
      <c r="L179" s="62"/>
      <c r="M179" s="291"/>
      <c r="N179" s="43"/>
      <c r="O179" s="43"/>
      <c r="P179" s="43"/>
      <c r="Q179" s="43"/>
      <c r="R179" s="43"/>
      <c r="S179" s="43"/>
      <c r="T179" s="79"/>
      <c r="AT179" s="25" t="s">
        <v>1656</v>
      </c>
      <c r="AU179" s="25" t="s">
        <v>84</v>
      </c>
    </row>
    <row r="180" spans="2:65" s="11" customFormat="1" ht="29.85" customHeight="1">
      <c r="B180" s="186"/>
      <c r="C180" s="187"/>
      <c r="D180" s="200" t="s">
        <v>73</v>
      </c>
      <c r="E180" s="201" t="s">
        <v>5458</v>
      </c>
      <c r="F180" s="201" t="s">
        <v>5823</v>
      </c>
      <c r="G180" s="187"/>
      <c r="H180" s="187"/>
      <c r="I180" s="190"/>
      <c r="J180" s="202">
        <f>BK180</f>
        <v>0</v>
      </c>
      <c r="K180" s="187"/>
      <c r="L180" s="192"/>
      <c r="M180" s="193"/>
      <c r="N180" s="194"/>
      <c r="O180" s="194"/>
      <c r="P180" s="195">
        <f>SUM(P181:P198)</f>
        <v>0</v>
      </c>
      <c r="Q180" s="194"/>
      <c r="R180" s="195">
        <f>SUM(R181:R198)</f>
        <v>0</v>
      </c>
      <c r="S180" s="194"/>
      <c r="T180" s="196">
        <f>SUM(T181:T198)</f>
        <v>0</v>
      </c>
      <c r="AR180" s="197" t="s">
        <v>82</v>
      </c>
      <c r="AT180" s="198" t="s">
        <v>73</v>
      </c>
      <c r="AU180" s="198" t="s">
        <v>82</v>
      </c>
      <c r="AY180" s="197" t="s">
        <v>308</v>
      </c>
      <c r="BK180" s="199">
        <f>SUM(BK181:BK198)</f>
        <v>0</v>
      </c>
    </row>
    <row r="181" spans="2:65" s="1" customFormat="1" ht="22.5" customHeight="1">
      <c r="B181" s="42"/>
      <c r="C181" s="203" t="s">
        <v>681</v>
      </c>
      <c r="D181" s="203" t="s">
        <v>311</v>
      </c>
      <c r="E181" s="204" t="s">
        <v>5824</v>
      </c>
      <c r="F181" s="205" t="s">
        <v>5825</v>
      </c>
      <c r="G181" s="206" t="s">
        <v>5275</v>
      </c>
      <c r="H181" s="207">
        <v>9</v>
      </c>
      <c r="I181" s="208"/>
      <c r="J181" s="209">
        <f>ROUND(I181*H181,2)</f>
        <v>0</v>
      </c>
      <c r="K181" s="205" t="s">
        <v>21</v>
      </c>
      <c r="L181" s="62"/>
      <c r="M181" s="210" t="s">
        <v>21</v>
      </c>
      <c r="N181" s="211" t="s">
        <v>45</v>
      </c>
      <c r="O181" s="43"/>
      <c r="P181" s="212">
        <f>O181*H181</f>
        <v>0</v>
      </c>
      <c r="Q181" s="212">
        <v>0</v>
      </c>
      <c r="R181" s="212">
        <f>Q181*H181</f>
        <v>0</v>
      </c>
      <c r="S181" s="212">
        <v>0</v>
      </c>
      <c r="T181" s="213">
        <f>S181*H181</f>
        <v>0</v>
      </c>
      <c r="AR181" s="25" t="s">
        <v>327</v>
      </c>
      <c r="AT181" s="25" t="s">
        <v>311</v>
      </c>
      <c r="AU181" s="25" t="s">
        <v>84</v>
      </c>
      <c r="AY181" s="25" t="s">
        <v>308</v>
      </c>
      <c r="BE181" s="214">
        <f>IF(N181="základní",J181,0)</f>
        <v>0</v>
      </c>
      <c r="BF181" s="214">
        <f>IF(N181="snížená",J181,0)</f>
        <v>0</v>
      </c>
      <c r="BG181" s="214">
        <f>IF(N181="zákl. přenesená",J181,0)</f>
        <v>0</v>
      </c>
      <c r="BH181" s="214">
        <f>IF(N181="sníž. přenesená",J181,0)</f>
        <v>0</v>
      </c>
      <c r="BI181" s="214">
        <f>IF(N181="nulová",J181,0)</f>
        <v>0</v>
      </c>
      <c r="BJ181" s="25" t="s">
        <v>82</v>
      </c>
      <c r="BK181" s="214">
        <f>ROUND(I181*H181,2)</f>
        <v>0</v>
      </c>
      <c r="BL181" s="25" t="s">
        <v>327</v>
      </c>
      <c r="BM181" s="25" t="s">
        <v>2130</v>
      </c>
    </row>
    <row r="182" spans="2:65" s="1" customFormat="1" ht="40.5">
      <c r="B182" s="42"/>
      <c r="C182" s="64"/>
      <c r="D182" s="246" t="s">
        <v>1656</v>
      </c>
      <c r="E182" s="64"/>
      <c r="F182" s="290" t="s">
        <v>5746</v>
      </c>
      <c r="G182" s="64"/>
      <c r="H182" s="64"/>
      <c r="I182" s="173"/>
      <c r="J182" s="64"/>
      <c r="K182" s="64"/>
      <c r="L182" s="62"/>
      <c r="M182" s="291"/>
      <c r="N182" s="43"/>
      <c r="O182" s="43"/>
      <c r="P182" s="43"/>
      <c r="Q182" s="43"/>
      <c r="R182" s="43"/>
      <c r="S182" s="43"/>
      <c r="T182" s="79"/>
      <c r="AT182" s="25" t="s">
        <v>1656</v>
      </c>
      <c r="AU182" s="25" t="s">
        <v>84</v>
      </c>
    </row>
    <row r="183" spans="2:65" s="1" customFormat="1" ht="22.5" customHeight="1">
      <c r="B183" s="42"/>
      <c r="C183" s="203" t="s">
        <v>685</v>
      </c>
      <c r="D183" s="203" t="s">
        <v>311</v>
      </c>
      <c r="E183" s="204" t="s">
        <v>5826</v>
      </c>
      <c r="F183" s="205" t="s">
        <v>5827</v>
      </c>
      <c r="G183" s="206" t="s">
        <v>5275</v>
      </c>
      <c r="H183" s="207">
        <v>9</v>
      </c>
      <c r="I183" s="208"/>
      <c r="J183" s="209">
        <f>ROUND(I183*H183,2)</f>
        <v>0</v>
      </c>
      <c r="K183" s="205" t="s">
        <v>21</v>
      </c>
      <c r="L183" s="62"/>
      <c r="M183" s="210" t="s">
        <v>21</v>
      </c>
      <c r="N183" s="211" t="s">
        <v>45</v>
      </c>
      <c r="O183" s="43"/>
      <c r="P183" s="212">
        <f>O183*H183</f>
        <v>0</v>
      </c>
      <c r="Q183" s="212">
        <v>0</v>
      </c>
      <c r="R183" s="212">
        <f>Q183*H183</f>
        <v>0</v>
      </c>
      <c r="S183" s="212">
        <v>0</v>
      </c>
      <c r="T183" s="213">
        <f>S183*H183</f>
        <v>0</v>
      </c>
      <c r="AR183" s="25" t="s">
        <v>327</v>
      </c>
      <c r="AT183" s="25" t="s">
        <v>311</v>
      </c>
      <c r="AU183" s="25" t="s">
        <v>84</v>
      </c>
      <c r="AY183" s="25" t="s">
        <v>308</v>
      </c>
      <c r="BE183" s="214">
        <f>IF(N183="základní",J183,0)</f>
        <v>0</v>
      </c>
      <c r="BF183" s="214">
        <f>IF(N183="snížená",J183,0)</f>
        <v>0</v>
      </c>
      <c r="BG183" s="214">
        <f>IF(N183="zákl. přenesená",J183,0)</f>
        <v>0</v>
      </c>
      <c r="BH183" s="214">
        <f>IF(N183="sníž. přenesená",J183,0)</f>
        <v>0</v>
      </c>
      <c r="BI183" s="214">
        <f>IF(N183="nulová",J183,0)</f>
        <v>0</v>
      </c>
      <c r="BJ183" s="25" t="s">
        <v>82</v>
      </c>
      <c r="BK183" s="214">
        <f>ROUND(I183*H183,2)</f>
        <v>0</v>
      </c>
      <c r="BL183" s="25" t="s">
        <v>327</v>
      </c>
      <c r="BM183" s="25" t="s">
        <v>2139</v>
      </c>
    </row>
    <row r="184" spans="2:65" s="1" customFormat="1" ht="40.5">
      <c r="B184" s="42"/>
      <c r="C184" s="64"/>
      <c r="D184" s="246" t="s">
        <v>1656</v>
      </c>
      <c r="E184" s="64"/>
      <c r="F184" s="290" t="s">
        <v>5746</v>
      </c>
      <c r="G184" s="64"/>
      <c r="H184" s="64"/>
      <c r="I184" s="173"/>
      <c r="J184" s="64"/>
      <c r="K184" s="64"/>
      <c r="L184" s="62"/>
      <c r="M184" s="291"/>
      <c r="N184" s="43"/>
      <c r="O184" s="43"/>
      <c r="P184" s="43"/>
      <c r="Q184" s="43"/>
      <c r="R184" s="43"/>
      <c r="S184" s="43"/>
      <c r="T184" s="79"/>
      <c r="AT184" s="25" t="s">
        <v>1656</v>
      </c>
      <c r="AU184" s="25" t="s">
        <v>84</v>
      </c>
    </row>
    <row r="185" spans="2:65" s="1" customFormat="1" ht="22.5" customHeight="1">
      <c r="B185" s="42"/>
      <c r="C185" s="203" t="s">
        <v>689</v>
      </c>
      <c r="D185" s="203" t="s">
        <v>311</v>
      </c>
      <c r="E185" s="204" t="s">
        <v>5828</v>
      </c>
      <c r="F185" s="205" t="s">
        <v>5829</v>
      </c>
      <c r="G185" s="206" t="s">
        <v>5275</v>
      </c>
      <c r="H185" s="207">
        <v>8</v>
      </c>
      <c r="I185" s="208"/>
      <c r="J185" s="209">
        <f>ROUND(I185*H185,2)</f>
        <v>0</v>
      </c>
      <c r="K185" s="205" t="s">
        <v>21</v>
      </c>
      <c r="L185" s="62"/>
      <c r="M185" s="210" t="s">
        <v>21</v>
      </c>
      <c r="N185" s="211" t="s">
        <v>45</v>
      </c>
      <c r="O185" s="43"/>
      <c r="P185" s="212">
        <f>O185*H185</f>
        <v>0</v>
      </c>
      <c r="Q185" s="212">
        <v>0</v>
      </c>
      <c r="R185" s="212">
        <f>Q185*H185</f>
        <v>0</v>
      </c>
      <c r="S185" s="212">
        <v>0</v>
      </c>
      <c r="T185" s="213">
        <f>S185*H185</f>
        <v>0</v>
      </c>
      <c r="AR185" s="25" t="s">
        <v>327</v>
      </c>
      <c r="AT185" s="25" t="s">
        <v>311</v>
      </c>
      <c r="AU185" s="25" t="s">
        <v>84</v>
      </c>
      <c r="AY185" s="25" t="s">
        <v>308</v>
      </c>
      <c r="BE185" s="214">
        <f>IF(N185="základní",J185,0)</f>
        <v>0</v>
      </c>
      <c r="BF185" s="214">
        <f>IF(N185="snížená",J185,0)</f>
        <v>0</v>
      </c>
      <c r="BG185" s="214">
        <f>IF(N185="zákl. přenesená",J185,0)</f>
        <v>0</v>
      </c>
      <c r="BH185" s="214">
        <f>IF(N185="sníž. přenesená",J185,0)</f>
        <v>0</v>
      </c>
      <c r="BI185" s="214">
        <f>IF(N185="nulová",J185,0)</f>
        <v>0</v>
      </c>
      <c r="BJ185" s="25" t="s">
        <v>82</v>
      </c>
      <c r="BK185" s="214">
        <f>ROUND(I185*H185,2)</f>
        <v>0</v>
      </c>
      <c r="BL185" s="25" t="s">
        <v>327</v>
      </c>
      <c r="BM185" s="25" t="s">
        <v>630</v>
      </c>
    </row>
    <row r="186" spans="2:65" s="1" customFormat="1" ht="40.5">
      <c r="B186" s="42"/>
      <c r="C186" s="64"/>
      <c r="D186" s="246" t="s">
        <v>1656</v>
      </c>
      <c r="E186" s="64"/>
      <c r="F186" s="290" t="s">
        <v>5746</v>
      </c>
      <c r="G186" s="64"/>
      <c r="H186" s="64"/>
      <c r="I186" s="173"/>
      <c r="J186" s="64"/>
      <c r="K186" s="64"/>
      <c r="L186" s="62"/>
      <c r="M186" s="291"/>
      <c r="N186" s="43"/>
      <c r="O186" s="43"/>
      <c r="P186" s="43"/>
      <c r="Q186" s="43"/>
      <c r="R186" s="43"/>
      <c r="S186" s="43"/>
      <c r="T186" s="79"/>
      <c r="AT186" s="25" t="s">
        <v>1656</v>
      </c>
      <c r="AU186" s="25" t="s">
        <v>84</v>
      </c>
    </row>
    <row r="187" spans="2:65" s="1" customFormat="1" ht="22.5" customHeight="1">
      <c r="B187" s="42"/>
      <c r="C187" s="203" t="s">
        <v>693</v>
      </c>
      <c r="D187" s="203" t="s">
        <v>311</v>
      </c>
      <c r="E187" s="204" t="s">
        <v>5824</v>
      </c>
      <c r="F187" s="205" t="s">
        <v>5825</v>
      </c>
      <c r="G187" s="206" t="s">
        <v>5275</v>
      </c>
      <c r="H187" s="207">
        <v>18</v>
      </c>
      <c r="I187" s="208"/>
      <c r="J187" s="209">
        <f>ROUND(I187*H187,2)</f>
        <v>0</v>
      </c>
      <c r="K187" s="205" t="s">
        <v>21</v>
      </c>
      <c r="L187" s="62"/>
      <c r="M187" s="210" t="s">
        <v>21</v>
      </c>
      <c r="N187" s="211" t="s">
        <v>45</v>
      </c>
      <c r="O187" s="43"/>
      <c r="P187" s="212">
        <f>O187*H187</f>
        <v>0</v>
      </c>
      <c r="Q187" s="212">
        <v>0</v>
      </c>
      <c r="R187" s="212">
        <f>Q187*H187</f>
        <v>0</v>
      </c>
      <c r="S187" s="212">
        <v>0</v>
      </c>
      <c r="T187" s="213">
        <f>S187*H187</f>
        <v>0</v>
      </c>
      <c r="AR187" s="25" t="s">
        <v>327</v>
      </c>
      <c r="AT187" s="25" t="s">
        <v>311</v>
      </c>
      <c r="AU187" s="25" t="s">
        <v>84</v>
      </c>
      <c r="AY187" s="25" t="s">
        <v>308</v>
      </c>
      <c r="BE187" s="214">
        <f>IF(N187="základní",J187,0)</f>
        <v>0</v>
      </c>
      <c r="BF187" s="214">
        <f>IF(N187="snížená",J187,0)</f>
        <v>0</v>
      </c>
      <c r="BG187" s="214">
        <f>IF(N187="zákl. přenesená",J187,0)</f>
        <v>0</v>
      </c>
      <c r="BH187" s="214">
        <f>IF(N187="sníž. přenesená",J187,0)</f>
        <v>0</v>
      </c>
      <c r="BI187" s="214">
        <f>IF(N187="nulová",J187,0)</f>
        <v>0</v>
      </c>
      <c r="BJ187" s="25" t="s">
        <v>82</v>
      </c>
      <c r="BK187" s="214">
        <f>ROUND(I187*H187,2)</f>
        <v>0</v>
      </c>
      <c r="BL187" s="25" t="s">
        <v>327</v>
      </c>
      <c r="BM187" s="25" t="s">
        <v>642</v>
      </c>
    </row>
    <row r="188" spans="2:65" s="1" customFormat="1" ht="40.5">
      <c r="B188" s="42"/>
      <c r="C188" s="64"/>
      <c r="D188" s="246" t="s">
        <v>1656</v>
      </c>
      <c r="E188" s="64"/>
      <c r="F188" s="290" t="s">
        <v>5746</v>
      </c>
      <c r="G188" s="64"/>
      <c r="H188" s="64"/>
      <c r="I188" s="173"/>
      <c r="J188" s="64"/>
      <c r="K188" s="64"/>
      <c r="L188" s="62"/>
      <c r="M188" s="291"/>
      <c r="N188" s="43"/>
      <c r="O188" s="43"/>
      <c r="P188" s="43"/>
      <c r="Q188" s="43"/>
      <c r="R188" s="43"/>
      <c r="S188" s="43"/>
      <c r="T188" s="79"/>
      <c r="AT188" s="25" t="s">
        <v>1656</v>
      </c>
      <c r="AU188" s="25" t="s">
        <v>84</v>
      </c>
    </row>
    <row r="189" spans="2:65" s="1" customFormat="1" ht="22.5" customHeight="1">
      <c r="B189" s="42"/>
      <c r="C189" s="203" t="s">
        <v>697</v>
      </c>
      <c r="D189" s="203" t="s">
        <v>311</v>
      </c>
      <c r="E189" s="204" t="s">
        <v>5824</v>
      </c>
      <c r="F189" s="205" t="s">
        <v>5825</v>
      </c>
      <c r="G189" s="206" t="s">
        <v>5275</v>
      </c>
      <c r="H189" s="207">
        <v>19</v>
      </c>
      <c r="I189" s="208"/>
      <c r="J189" s="209">
        <f>ROUND(I189*H189,2)</f>
        <v>0</v>
      </c>
      <c r="K189" s="205" t="s">
        <v>21</v>
      </c>
      <c r="L189" s="62"/>
      <c r="M189" s="210" t="s">
        <v>21</v>
      </c>
      <c r="N189" s="211" t="s">
        <v>45</v>
      </c>
      <c r="O189" s="43"/>
      <c r="P189" s="212">
        <f>O189*H189</f>
        <v>0</v>
      </c>
      <c r="Q189" s="212">
        <v>0</v>
      </c>
      <c r="R189" s="212">
        <f>Q189*H189</f>
        <v>0</v>
      </c>
      <c r="S189" s="212">
        <v>0</v>
      </c>
      <c r="T189" s="213">
        <f>S189*H189</f>
        <v>0</v>
      </c>
      <c r="AR189" s="25" t="s">
        <v>327</v>
      </c>
      <c r="AT189" s="25" t="s">
        <v>311</v>
      </c>
      <c r="AU189" s="25" t="s">
        <v>84</v>
      </c>
      <c r="AY189" s="25" t="s">
        <v>308</v>
      </c>
      <c r="BE189" s="214">
        <f>IF(N189="základní",J189,0)</f>
        <v>0</v>
      </c>
      <c r="BF189" s="214">
        <f>IF(N189="snížená",J189,0)</f>
        <v>0</v>
      </c>
      <c r="BG189" s="214">
        <f>IF(N189="zákl. přenesená",J189,0)</f>
        <v>0</v>
      </c>
      <c r="BH189" s="214">
        <f>IF(N189="sníž. přenesená",J189,0)</f>
        <v>0</v>
      </c>
      <c r="BI189" s="214">
        <f>IF(N189="nulová",J189,0)</f>
        <v>0</v>
      </c>
      <c r="BJ189" s="25" t="s">
        <v>82</v>
      </c>
      <c r="BK189" s="214">
        <f>ROUND(I189*H189,2)</f>
        <v>0</v>
      </c>
      <c r="BL189" s="25" t="s">
        <v>327</v>
      </c>
      <c r="BM189" s="25" t="s">
        <v>2161</v>
      </c>
    </row>
    <row r="190" spans="2:65" s="1" customFormat="1" ht="40.5">
      <c r="B190" s="42"/>
      <c r="C190" s="64"/>
      <c r="D190" s="246" t="s">
        <v>1656</v>
      </c>
      <c r="E190" s="64"/>
      <c r="F190" s="290" t="s">
        <v>5746</v>
      </c>
      <c r="G190" s="64"/>
      <c r="H190" s="64"/>
      <c r="I190" s="173"/>
      <c r="J190" s="64"/>
      <c r="K190" s="64"/>
      <c r="L190" s="62"/>
      <c r="M190" s="291"/>
      <c r="N190" s="43"/>
      <c r="O190" s="43"/>
      <c r="P190" s="43"/>
      <c r="Q190" s="43"/>
      <c r="R190" s="43"/>
      <c r="S190" s="43"/>
      <c r="T190" s="79"/>
      <c r="AT190" s="25" t="s">
        <v>1656</v>
      </c>
      <c r="AU190" s="25" t="s">
        <v>84</v>
      </c>
    </row>
    <row r="191" spans="2:65" s="1" customFormat="1" ht="22.5" customHeight="1">
      <c r="B191" s="42"/>
      <c r="C191" s="203" t="s">
        <v>702</v>
      </c>
      <c r="D191" s="203" t="s">
        <v>311</v>
      </c>
      <c r="E191" s="204" t="s">
        <v>5830</v>
      </c>
      <c r="F191" s="205" t="s">
        <v>5831</v>
      </c>
      <c r="G191" s="206" t="s">
        <v>5275</v>
      </c>
      <c r="H191" s="207">
        <v>3</v>
      </c>
      <c r="I191" s="208"/>
      <c r="J191" s="209">
        <f>ROUND(I191*H191,2)</f>
        <v>0</v>
      </c>
      <c r="K191" s="205" t="s">
        <v>21</v>
      </c>
      <c r="L191" s="62"/>
      <c r="M191" s="210" t="s">
        <v>21</v>
      </c>
      <c r="N191" s="211" t="s">
        <v>45</v>
      </c>
      <c r="O191" s="43"/>
      <c r="P191" s="212">
        <f>O191*H191</f>
        <v>0</v>
      </c>
      <c r="Q191" s="212">
        <v>0</v>
      </c>
      <c r="R191" s="212">
        <f>Q191*H191</f>
        <v>0</v>
      </c>
      <c r="S191" s="212">
        <v>0</v>
      </c>
      <c r="T191" s="213">
        <f>S191*H191</f>
        <v>0</v>
      </c>
      <c r="AR191" s="25" t="s">
        <v>327</v>
      </c>
      <c r="AT191" s="25" t="s">
        <v>311</v>
      </c>
      <c r="AU191" s="25" t="s">
        <v>84</v>
      </c>
      <c r="AY191" s="25" t="s">
        <v>308</v>
      </c>
      <c r="BE191" s="214">
        <f>IF(N191="základní",J191,0)</f>
        <v>0</v>
      </c>
      <c r="BF191" s="214">
        <f>IF(N191="snížená",J191,0)</f>
        <v>0</v>
      </c>
      <c r="BG191" s="214">
        <f>IF(N191="zákl. přenesená",J191,0)</f>
        <v>0</v>
      </c>
      <c r="BH191" s="214">
        <f>IF(N191="sníž. přenesená",J191,0)</f>
        <v>0</v>
      </c>
      <c r="BI191" s="214">
        <f>IF(N191="nulová",J191,0)</f>
        <v>0</v>
      </c>
      <c r="BJ191" s="25" t="s">
        <v>82</v>
      </c>
      <c r="BK191" s="214">
        <f>ROUND(I191*H191,2)</f>
        <v>0</v>
      </c>
      <c r="BL191" s="25" t="s">
        <v>327</v>
      </c>
      <c r="BM191" s="25" t="s">
        <v>2172</v>
      </c>
    </row>
    <row r="192" spans="2:65" s="1" customFormat="1" ht="40.5">
      <c r="B192" s="42"/>
      <c r="C192" s="64"/>
      <c r="D192" s="246" t="s">
        <v>1656</v>
      </c>
      <c r="E192" s="64"/>
      <c r="F192" s="290" t="s">
        <v>5746</v>
      </c>
      <c r="G192" s="64"/>
      <c r="H192" s="64"/>
      <c r="I192" s="173"/>
      <c r="J192" s="64"/>
      <c r="K192" s="64"/>
      <c r="L192" s="62"/>
      <c r="M192" s="291"/>
      <c r="N192" s="43"/>
      <c r="O192" s="43"/>
      <c r="P192" s="43"/>
      <c r="Q192" s="43"/>
      <c r="R192" s="43"/>
      <c r="S192" s="43"/>
      <c r="T192" s="79"/>
      <c r="AT192" s="25" t="s">
        <v>1656</v>
      </c>
      <c r="AU192" s="25" t="s">
        <v>84</v>
      </c>
    </row>
    <row r="193" spans="2:65" s="1" customFormat="1" ht="22.5" customHeight="1">
      <c r="B193" s="42"/>
      <c r="C193" s="203" t="s">
        <v>706</v>
      </c>
      <c r="D193" s="203" t="s">
        <v>311</v>
      </c>
      <c r="E193" s="204" t="s">
        <v>5824</v>
      </c>
      <c r="F193" s="205" t="s">
        <v>5825</v>
      </c>
      <c r="G193" s="206" t="s">
        <v>5275</v>
      </c>
      <c r="H193" s="207">
        <v>24</v>
      </c>
      <c r="I193" s="208"/>
      <c r="J193" s="209">
        <f>ROUND(I193*H193,2)</f>
        <v>0</v>
      </c>
      <c r="K193" s="205" t="s">
        <v>21</v>
      </c>
      <c r="L193" s="62"/>
      <c r="M193" s="210" t="s">
        <v>21</v>
      </c>
      <c r="N193" s="211" t="s">
        <v>45</v>
      </c>
      <c r="O193" s="43"/>
      <c r="P193" s="212">
        <f>O193*H193</f>
        <v>0</v>
      </c>
      <c r="Q193" s="212">
        <v>0</v>
      </c>
      <c r="R193" s="212">
        <f>Q193*H193</f>
        <v>0</v>
      </c>
      <c r="S193" s="212">
        <v>0</v>
      </c>
      <c r="T193" s="213">
        <f>S193*H193</f>
        <v>0</v>
      </c>
      <c r="AR193" s="25" t="s">
        <v>327</v>
      </c>
      <c r="AT193" s="25" t="s">
        <v>311</v>
      </c>
      <c r="AU193" s="25" t="s">
        <v>84</v>
      </c>
      <c r="AY193" s="25" t="s">
        <v>308</v>
      </c>
      <c r="BE193" s="214">
        <f>IF(N193="základní",J193,0)</f>
        <v>0</v>
      </c>
      <c r="BF193" s="214">
        <f>IF(N193="snížená",J193,0)</f>
        <v>0</v>
      </c>
      <c r="BG193" s="214">
        <f>IF(N193="zákl. přenesená",J193,0)</f>
        <v>0</v>
      </c>
      <c r="BH193" s="214">
        <f>IF(N193="sníž. přenesená",J193,0)</f>
        <v>0</v>
      </c>
      <c r="BI193" s="214">
        <f>IF(N193="nulová",J193,0)</f>
        <v>0</v>
      </c>
      <c r="BJ193" s="25" t="s">
        <v>82</v>
      </c>
      <c r="BK193" s="214">
        <f>ROUND(I193*H193,2)</f>
        <v>0</v>
      </c>
      <c r="BL193" s="25" t="s">
        <v>327</v>
      </c>
      <c r="BM193" s="25" t="s">
        <v>2180</v>
      </c>
    </row>
    <row r="194" spans="2:65" s="1" customFormat="1" ht="40.5">
      <c r="B194" s="42"/>
      <c r="C194" s="64"/>
      <c r="D194" s="246" t="s">
        <v>1656</v>
      </c>
      <c r="E194" s="64"/>
      <c r="F194" s="290" t="s">
        <v>5746</v>
      </c>
      <c r="G194" s="64"/>
      <c r="H194" s="64"/>
      <c r="I194" s="173"/>
      <c r="J194" s="64"/>
      <c r="K194" s="64"/>
      <c r="L194" s="62"/>
      <c r="M194" s="291"/>
      <c r="N194" s="43"/>
      <c r="O194" s="43"/>
      <c r="P194" s="43"/>
      <c r="Q194" s="43"/>
      <c r="R194" s="43"/>
      <c r="S194" s="43"/>
      <c r="T194" s="79"/>
      <c r="AT194" s="25" t="s">
        <v>1656</v>
      </c>
      <c r="AU194" s="25" t="s">
        <v>84</v>
      </c>
    </row>
    <row r="195" spans="2:65" s="1" customFormat="1" ht="22.5" customHeight="1">
      <c r="B195" s="42"/>
      <c r="C195" s="203" t="s">
        <v>710</v>
      </c>
      <c r="D195" s="203" t="s">
        <v>311</v>
      </c>
      <c r="E195" s="204" t="s">
        <v>5832</v>
      </c>
      <c r="F195" s="205" t="s">
        <v>5833</v>
      </c>
      <c r="G195" s="206" t="s">
        <v>5275</v>
      </c>
      <c r="H195" s="207">
        <v>7</v>
      </c>
      <c r="I195" s="208"/>
      <c r="J195" s="209">
        <f>ROUND(I195*H195,2)</f>
        <v>0</v>
      </c>
      <c r="K195" s="205" t="s">
        <v>21</v>
      </c>
      <c r="L195" s="62"/>
      <c r="M195" s="210" t="s">
        <v>21</v>
      </c>
      <c r="N195" s="211" t="s">
        <v>45</v>
      </c>
      <c r="O195" s="43"/>
      <c r="P195" s="212">
        <f>O195*H195</f>
        <v>0</v>
      </c>
      <c r="Q195" s="212">
        <v>0</v>
      </c>
      <c r="R195" s="212">
        <f>Q195*H195</f>
        <v>0</v>
      </c>
      <c r="S195" s="212">
        <v>0</v>
      </c>
      <c r="T195" s="213">
        <f>S195*H195</f>
        <v>0</v>
      </c>
      <c r="AR195" s="25" t="s">
        <v>327</v>
      </c>
      <c r="AT195" s="25" t="s">
        <v>311</v>
      </c>
      <c r="AU195" s="25" t="s">
        <v>84</v>
      </c>
      <c r="AY195" s="25" t="s">
        <v>308</v>
      </c>
      <c r="BE195" s="214">
        <f>IF(N195="základní",J195,0)</f>
        <v>0</v>
      </c>
      <c r="BF195" s="214">
        <f>IF(N195="snížená",J195,0)</f>
        <v>0</v>
      </c>
      <c r="BG195" s="214">
        <f>IF(N195="zákl. přenesená",J195,0)</f>
        <v>0</v>
      </c>
      <c r="BH195" s="214">
        <f>IF(N195="sníž. přenesená",J195,0)</f>
        <v>0</v>
      </c>
      <c r="BI195" s="214">
        <f>IF(N195="nulová",J195,0)</f>
        <v>0</v>
      </c>
      <c r="BJ195" s="25" t="s">
        <v>82</v>
      </c>
      <c r="BK195" s="214">
        <f>ROUND(I195*H195,2)</f>
        <v>0</v>
      </c>
      <c r="BL195" s="25" t="s">
        <v>327</v>
      </c>
      <c r="BM195" s="25" t="s">
        <v>2189</v>
      </c>
    </row>
    <row r="196" spans="2:65" s="1" customFormat="1" ht="40.5">
      <c r="B196" s="42"/>
      <c r="C196" s="64"/>
      <c r="D196" s="246" t="s">
        <v>1656</v>
      </c>
      <c r="E196" s="64"/>
      <c r="F196" s="290" t="s">
        <v>5746</v>
      </c>
      <c r="G196" s="64"/>
      <c r="H196" s="64"/>
      <c r="I196" s="173"/>
      <c r="J196" s="64"/>
      <c r="K196" s="64"/>
      <c r="L196" s="62"/>
      <c r="M196" s="291"/>
      <c r="N196" s="43"/>
      <c r="O196" s="43"/>
      <c r="P196" s="43"/>
      <c r="Q196" s="43"/>
      <c r="R196" s="43"/>
      <c r="S196" s="43"/>
      <c r="T196" s="79"/>
      <c r="AT196" s="25" t="s">
        <v>1656</v>
      </c>
      <c r="AU196" s="25" t="s">
        <v>84</v>
      </c>
    </row>
    <row r="197" spans="2:65" s="1" customFormat="1" ht="22.5" customHeight="1">
      <c r="B197" s="42"/>
      <c r="C197" s="203" t="s">
        <v>716</v>
      </c>
      <c r="D197" s="203" t="s">
        <v>311</v>
      </c>
      <c r="E197" s="204" t="s">
        <v>5834</v>
      </c>
      <c r="F197" s="205" t="s">
        <v>5835</v>
      </c>
      <c r="G197" s="206" t="s">
        <v>5275</v>
      </c>
      <c r="H197" s="207">
        <v>2</v>
      </c>
      <c r="I197" s="208"/>
      <c r="J197" s="209">
        <f>ROUND(I197*H197,2)</f>
        <v>0</v>
      </c>
      <c r="K197" s="205" t="s">
        <v>21</v>
      </c>
      <c r="L197" s="62"/>
      <c r="M197" s="210" t="s">
        <v>21</v>
      </c>
      <c r="N197" s="211" t="s">
        <v>45</v>
      </c>
      <c r="O197" s="43"/>
      <c r="P197" s="212">
        <f>O197*H197</f>
        <v>0</v>
      </c>
      <c r="Q197" s="212">
        <v>0</v>
      </c>
      <c r="R197" s="212">
        <f>Q197*H197</f>
        <v>0</v>
      </c>
      <c r="S197" s="212">
        <v>0</v>
      </c>
      <c r="T197" s="213">
        <f>S197*H197</f>
        <v>0</v>
      </c>
      <c r="AR197" s="25" t="s">
        <v>327</v>
      </c>
      <c r="AT197" s="25" t="s">
        <v>311</v>
      </c>
      <c r="AU197" s="25" t="s">
        <v>84</v>
      </c>
      <c r="AY197" s="25" t="s">
        <v>308</v>
      </c>
      <c r="BE197" s="214">
        <f>IF(N197="základní",J197,0)</f>
        <v>0</v>
      </c>
      <c r="BF197" s="214">
        <f>IF(N197="snížená",J197,0)</f>
        <v>0</v>
      </c>
      <c r="BG197" s="214">
        <f>IF(N197="zákl. přenesená",J197,0)</f>
        <v>0</v>
      </c>
      <c r="BH197" s="214">
        <f>IF(N197="sníž. přenesená",J197,0)</f>
        <v>0</v>
      </c>
      <c r="BI197" s="214">
        <f>IF(N197="nulová",J197,0)</f>
        <v>0</v>
      </c>
      <c r="BJ197" s="25" t="s">
        <v>82</v>
      </c>
      <c r="BK197" s="214">
        <f>ROUND(I197*H197,2)</f>
        <v>0</v>
      </c>
      <c r="BL197" s="25" t="s">
        <v>327</v>
      </c>
      <c r="BM197" s="25" t="s">
        <v>2198</v>
      </c>
    </row>
    <row r="198" spans="2:65" s="1" customFormat="1" ht="40.5">
      <c r="B198" s="42"/>
      <c r="C198" s="64"/>
      <c r="D198" s="223" t="s">
        <v>1656</v>
      </c>
      <c r="E198" s="64"/>
      <c r="F198" s="292" t="s">
        <v>5746</v>
      </c>
      <c r="G198" s="64"/>
      <c r="H198" s="64"/>
      <c r="I198" s="173"/>
      <c r="J198" s="64"/>
      <c r="K198" s="64"/>
      <c r="L198" s="62"/>
      <c r="M198" s="291"/>
      <c r="N198" s="43"/>
      <c r="O198" s="43"/>
      <c r="P198" s="43"/>
      <c r="Q198" s="43"/>
      <c r="R198" s="43"/>
      <c r="S198" s="43"/>
      <c r="T198" s="79"/>
      <c r="AT198" s="25" t="s">
        <v>1656</v>
      </c>
      <c r="AU198" s="25" t="s">
        <v>84</v>
      </c>
    </row>
    <row r="199" spans="2:65" s="11" customFormat="1" ht="29.85" customHeight="1">
      <c r="B199" s="186"/>
      <c r="C199" s="187"/>
      <c r="D199" s="200" t="s">
        <v>73</v>
      </c>
      <c r="E199" s="201" t="s">
        <v>5464</v>
      </c>
      <c r="F199" s="201" t="s">
        <v>5836</v>
      </c>
      <c r="G199" s="187"/>
      <c r="H199" s="187"/>
      <c r="I199" s="190"/>
      <c r="J199" s="202">
        <f>BK199</f>
        <v>0</v>
      </c>
      <c r="K199" s="187"/>
      <c r="L199" s="192"/>
      <c r="M199" s="193"/>
      <c r="N199" s="194"/>
      <c r="O199" s="194"/>
      <c r="P199" s="195">
        <f>SUM(P200:P235)</f>
        <v>0</v>
      </c>
      <c r="Q199" s="194"/>
      <c r="R199" s="195">
        <f>SUM(R200:R235)</f>
        <v>0</v>
      </c>
      <c r="S199" s="194"/>
      <c r="T199" s="196">
        <f>SUM(T200:T235)</f>
        <v>0</v>
      </c>
      <c r="AR199" s="197" t="s">
        <v>82</v>
      </c>
      <c r="AT199" s="198" t="s">
        <v>73</v>
      </c>
      <c r="AU199" s="198" t="s">
        <v>82</v>
      </c>
      <c r="AY199" s="197" t="s">
        <v>308</v>
      </c>
      <c r="BK199" s="199">
        <f>SUM(BK200:BK235)</f>
        <v>0</v>
      </c>
    </row>
    <row r="200" spans="2:65" s="1" customFormat="1" ht="22.5" customHeight="1">
      <c r="B200" s="42"/>
      <c r="C200" s="203" t="s">
        <v>721</v>
      </c>
      <c r="D200" s="203" t="s">
        <v>311</v>
      </c>
      <c r="E200" s="204" t="s">
        <v>5837</v>
      </c>
      <c r="F200" s="205" t="s">
        <v>5838</v>
      </c>
      <c r="G200" s="206" t="s">
        <v>5275</v>
      </c>
      <c r="H200" s="207">
        <v>1</v>
      </c>
      <c r="I200" s="208"/>
      <c r="J200" s="209">
        <f>ROUND(I200*H200,2)</f>
        <v>0</v>
      </c>
      <c r="K200" s="205" t="s">
        <v>21</v>
      </c>
      <c r="L200" s="62"/>
      <c r="M200" s="210" t="s">
        <v>21</v>
      </c>
      <c r="N200" s="211" t="s">
        <v>45</v>
      </c>
      <c r="O200" s="43"/>
      <c r="P200" s="212">
        <f>O200*H200</f>
        <v>0</v>
      </c>
      <c r="Q200" s="212">
        <v>0</v>
      </c>
      <c r="R200" s="212">
        <f>Q200*H200</f>
        <v>0</v>
      </c>
      <c r="S200" s="212">
        <v>0</v>
      </c>
      <c r="T200" s="213">
        <f>S200*H200</f>
        <v>0</v>
      </c>
      <c r="AR200" s="25" t="s">
        <v>327</v>
      </c>
      <c r="AT200" s="25" t="s">
        <v>311</v>
      </c>
      <c r="AU200" s="25" t="s">
        <v>84</v>
      </c>
      <c r="AY200" s="25" t="s">
        <v>308</v>
      </c>
      <c r="BE200" s="214">
        <f>IF(N200="základní",J200,0)</f>
        <v>0</v>
      </c>
      <c r="BF200" s="214">
        <f>IF(N200="snížená",J200,0)</f>
        <v>0</v>
      </c>
      <c r="BG200" s="214">
        <f>IF(N200="zákl. přenesená",J200,0)</f>
        <v>0</v>
      </c>
      <c r="BH200" s="214">
        <f>IF(N200="sníž. přenesená",J200,0)</f>
        <v>0</v>
      </c>
      <c r="BI200" s="214">
        <f>IF(N200="nulová",J200,0)</f>
        <v>0</v>
      </c>
      <c r="BJ200" s="25" t="s">
        <v>82</v>
      </c>
      <c r="BK200" s="214">
        <f>ROUND(I200*H200,2)</f>
        <v>0</v>
      </c>
      <c r="BL200" s="25" t="s">
        <v>327</v>
      </c>
      <c r="BM200" s="25" t="s">
        <v>2206</v>
      </c>
    </row>
    <row r="201" spans="2:65" s="1" customFormat="1" ht="40.5">
      <c r="B201" s="42"/>
      <c r="C201" s="64"/>
      <c r="D201" s="246" t="s">
        <v>1656</v>
      </c>
      <c r="E201" s="64"/>
      <c r="F201" s="290" t="s">
        <v>5746</v>
      </c>
      <c r="G201" s="64"/>
      <c r="H201" s="64"/>
      <c r="I201" s="173"/>
      <c r="J201" s="64"/>
      <c r="K201" s="64"/>
      <c r="L201" s="62"/>
      <c r="M201" s="291"/>
      <c r="N201" s="43"/>
      <c r="O201" s="43"/>
      <c r="P201" s="43"/>
      <c r="Q201" s="43"/>
      <c r="R201" s="43"/>
      <c r="S201" s="43"/>
      <c r="T201" s="79"/>
      <c r="AT201" s="25" t="s">
        <v>1656</v>
      </c>
      <c r="AU201" s="25" t="s">
        <v>84</v>
      </c>
    </row>
    <row r="202" spans="2:65" s="1" customFormat="1" ht="22.5" customHeight="1">
      <c r="B202" s="42"/>
      <c r="C202" s="203" t="s">
        <v>725</v>
      </c>
      <c r="D202" s="203" t="s">
        <v>311</v>
      </c>
      <c r="E202" s="204" t="s">
        <v>5839</v>
      </c>
      <c r="F202" s="205" t="s">
        <v>5840</v>
      </c>
      <c r="G202" s="206" t="s">
        <v>5275</v>
      </c>
      <c r="H202" s="207">
        <v>1</v>
      </c>
      <c r="I202" s="208"/>
      <c r="J202" s="209">
        <f>ROUND(I202*H202,2)</f>
        <v>0</v>
      </c>
      <c r="K202" s="205" t="s">
        <v>21</v>
      </c>
      <c r="L202" s="62"/>
      <c r="M202" s="210" t="s">
        <v>21</v>
      </c>
      <c r="N202" s="211" t="s">
        <v>45</v>
      </c>
      <c r="O202" s="43"/>
      <c r="P202" s="212">
        <f>O202*H202</f>
        <v>0</v>
      </c>
      <c r="Q202" s="212">
        <v>0</v>
      </c>
      <c r="R202" s="212">
        <f>Q202*H202</f>
        <v>0</v>
      </c>
      <c r="S202" s="212">
        <v>0</v>
      </c>
      <c r="T202" s="213">
        <f>S202*H202</f>
        <v>0</v>
      </c>
      <c r="AR202" s="25" t="s">
        <v>327</v>
      </c>
      <c r="AT202" s="25" t="s">
        <v>311</v>
      </c>
      <c r="AU202" s="25" t="s">
        <v>84</v>
      </c>
      <c r="AY202" s="25" t="s">
        <v>308</v>
      </c>
      <c r="BE202" s="214">
        <f>IF(N202="základní",J202,0)</f>
        <v>0</v>
      </c>
      <c r="BF202" s="214">
        <f>IF(N202="snížená",J202,0)</f>
        <v>0</v>
      </c>
      <c r="BG202" s="214">
        <f>IF(N202="zákl. přenesená",J202,0)</f>
        <v>0</v>
      </c>
      <c r="BH202" s="214">
        <f>IF(N202="sníž. přenesená",J202,0)</f>
        <v>0</v>
      </c>
      <c r="BI202" s="214">
        <f>IF(N202="nulová",J202,0)</f>
        <v>0</v>
      </c>
      <c r="BJ202" s="25" t="s">
        <v>82</v>
      </c>
      <c r="BK202" s="214">
        <f>ROUND(I202*H202,2)</f>
        <v>0</v>
      </c>
      <c r="BL202" s="25" t="s">
        <v>327</v>
      </c>
      <c r="BM202" s="25" t="s">
        <v>2215</v>
      </c>
    </row>
    <row r="203" spans="2:65" s="1" customFormat="1" ht="40.5">
      <c r="B203" s="42"/>
      <c r="C203" s="64"/>
      <c r="D203" s="246" t="s">
        <v>1656</v>
      </c>
      <c r="E203" s="64"/>
      <c r="F203" s="290" t="s">
        <v>5746</v>
      </c>
      <c r="G203" s="64"/>
      <c r="H203" s="64"/>
      <c r="I203" s="173"/>
      <c r="J203" s="64"/>
      <c r="K203" s="64"/>
      <c r="L203" s="62"/>
      <c r="M203" s="291"/>
      <c r="N203" s="43"/>
      <c r="O203" s="43"/>
      <c r="P203" s="43"/>
      <c r="Q203" s="43"/>
      <c r="R203" s="43"/>
      <c r="S203" s="43"/>
      <c r="T203" s="79"/>
      <c r="AT203" s="25" t="s">
        <v>1656</v>
      </c>
      <c r="AU203" s="25" t="s">
        <v>84</v>
      </c>
    </row>
    <row r="204" spans="2:65" s="1" customFormat="1" ht="22.5" customHeight="1">
      <c r="B204" s="42"/>
      <c r="C204" s="203" t="s">
        <v>730</v>
      </c>
      <c r="D204" s="203" t="s">
        <v>311</v>
      </c>
      <c r="E204" s="204" t="s">
        <v>5841</v>
      </c>
      <c r="F204" s="205" t="s">
        <v>5842</v>
      </c>
      <c r="G204" s="206" t="s">
        <v>5275</v>
      </c>
      <c r="H204" s="207">
        <v>1</v>
      </c>
      <c r="I204" s="208"/>
      <c r="J204" s="209">
        <f>ROUND(I204*H204,2)</f>
        <v>0</v>
      </c>
      <c r="K204" s="205" t="s">
        <v>21</v>
      </c>
      <c r="L204" s="62"/>
      <c r="M204" s="210" t="s">
        <v>21</v>
      </c>
      <c r="N204" s="211" t="s">
        <v>45</v>
      </c>
      <c r="O204" s="43"/>
      <c r="P204" s="212">
        <f>O204*H204</f>
        <v>0</v>
      </c>
      <c r="Q204" s="212">
        <v>0</v>
      </c>
      <c r="R204" s="212">
        <f>Q204*H204</f>
        <v>0</v>
      </c>
      <c r="S204" s="212">
        <v>0</v>
      </c>
      <c r="T204" s="213">
        <f>S204*H204</f>
        <v>0</v>
      </c>
      <c r="AR204" s="25" t="s">
        <v>327</v>
      </c>
      <c r="AT204" s="25" t="s">
        <v>311</v>
      </c>
      <c r="AU204" s="25" t="s">
        <v>84</v>
      </c>
      <c r="AY204" s="25" t="s">
        <v>308</v>
      </c>
      <c r="BE204" s="214">
        <f>IF(N204="základní",J204,0)</f>
        <v>0</v>
      </c>
      <c r="BF204" s="214">
        <f>IF(N204="snížená",J204,0)</f>
        <v>0</v>
      </c>
      <c r="BG204" s="214">
        <f>IF(N204="zákl. přenesená",J204,0)</f>
        <v>0</v>
      </c>
      <c r="BH204" s="214">
        <f>IF(N204="sníž. přenesená",J204,0)</f>
        <v>0</v>
      </c>
      <c r="BI204" s="214">
        <f>IF(N204="nulová",J204,0)</f>
        <v>0</v>
      </c>
      <c r="BJ204" s="25" t="s">
        <v>82</v>
      </c>
      <c r="BK204" s="214">
        <f>ROUND(I204*H204,2)</f>
        <v>0</v>
      </c>
      <c r="BL204" s="25" t="s">
        <v>327</v>
      </c>
      <c r="BM204" s="25" t="s">
        <v>2224</v>
      </c>
    </row>
    <row r="205" spans="2:65" s="1" customFormat="1" ht="40.5">
      <c r="B205" s="42"/>
      <c r="C205" s="64"/>
      <c r="D205" s="246" t="s">
        <v>1656</v>
      </c>
      <c r="E205" s="64"/>
      <c r="F205" s="290" t="s">
        <v>5746</v>
      </c>
      <c r="G205" s="64"/>
      <c r="H205" s="64"/>
      <c r="I205" s="173"/>
      <c r="J205" s="64"/>
      <c r="K205" s="64"/>
      <c r="L205" s="62"/>
      <c r="M205" s="291"/>
      <c r="N205" s="43"/>
      <c r="O205" s="43"/>
      <c r="P205" s="43"/>
      <c r="Q205" s="43"/>
      <c r="R205" s="43"/>
      <c r="S205" s="43"/>
      <c r="T205" s="79"/>
      <c r="AT205" s="25" t="s">
        <v>1656</v>
      </c>
      <c r="AU205" s="25" t="s">
        <v>84</v>
      </c>
    </row>
    <row r="206" spans="2:65" s="1" customFormat="1" ht="22.5" customHeight="1">
      <c r="B206" s="42"/>
      <c r="C206" s="203" t="s">
        <v>735</v>
      </c>
      <c r="D206" s="203" t="s">
        <v>311</v>
      </c>
      <c r="E206" s="204" t="s">
        <v>5843</v>
      </c>
      <c r="F206" s="205" t="s">
        <v>5844</v>
      </c>
      <c r="G206" s="206" t="s">
        <v>5275</v>
      </c>
      <c r="H206" s="207">
        <v>5</v>
      </c>
      <c r="I206" s="208"/>
      <c r="J206" s="209">
        <f>ROUND(I206*H206,2)</f>
        <v>0</v>
      </c>
      <c r="K206" s="205" t="s">
        <v>21</v>
      </c>
      <c r="L206" s="62"/>
      <c r="M206" s="210" t="s">
        <v>21</v>
      </c>
      <c r="N206" s="211" t="s">
        <v>45</v>
      </c>
      <c r="O206" s="43"/>
      <c r="P206" s="212">
        <f>O206*H206</f>
        <v>0</v>
      </c>
      <c r="Q206" s="212">
        <v>0</v>
      </c>
      <c r="R206" s="212">
        <f>Q206*H206</f>
        <v>0</v>
      </c>
      <c r="S206" s="212">
        <v>0</v>
      </c>
      <c r="T206" s="213">
        <f>S206*H206</f>
        <v>0</v>
      </c>
      <c r="AR206" s="25" t="s">
        <v>327</v>
      </c>
      <c r="AT206" s="25" t="s">
        <v>311</v>
      </c>
      <c r="AU206" s="25" t="s">
        <v>84</v>
      </c>
      <c r="AY206" s="25" t="s">
        <v>308</v>
      </c>
      <c r="BE206" s="214">
        <f>IF(N206="základní",J206,0)</f>
        <v>0</v>
      </c>
      <c r="BF206" s="214">
        <f>IF(N206="snížená",J206,0)</f>
        <v>0</v>
      </c>
      <c r="BG206" s="214">
        <f>IF(N206="zákl. přenesená",J206,0)</f>
        <v>0</v>
      </c>
      <c r="BH206" s="214">
        <f>IF(N206="sníž. přenesená",J206,0)</f>
        <v>0</v>
      </c>
      <c r="BI206" s="214">
        <f>IF(N206="nulová",J206,0)</f>
        <v>0</v>
      </c>
      <c r="BJ206" s="25" t="s">
        <v>82</v>
      </c>
      <c r="BK206" s="214">
        <f>ROUND(I206*H206,2)</f>
        <v>0</v>
      </c>
      <c r="BL206" s="25" t="s">
        <v>327</v>
      </c>
      <c r="BM206" s="25" t="s">
        <v>2234</v>
      </c>
    </row>
    <row r="207" spans="2:65" s="1" customFormat="1" ht="40.5">
      <c r="B207" s="42"/>
      <c r="C207" s="64"/>
      <c r="D207" s="246" t="s">
        <v>1656</v>
      </c>
      <c r="E207" s="64"/>
      <c r="F207" s="290" t="s">
        <v>5746</v>
      </c>
      <c r="G207" s="64"/>
      <c r="H207" s="64"/>
      <c r="I207" s="173"/>
      <c r="J207" s="64"/>
      <c r="K207" s="64"/>
      <c r="L207" s="62"/>
      <c r="M207" s="291"/>
      <c r="N207" s="43"/>
      <c r="O207" s="43"/>
      <c r="P207" s="43"/>
      <c r="Q207" s="43"/>
      <c r="R207" s="43"/>
      <c r="S207" s="43"/>
      <c r="T207" s="79"/>
      <c r="AT207" s="25" t="s">
        <v>1656</v>
      </c>
      <c r="AU207" s="25" t="s">
        <v>84</v>
      </c>
    </row>
    <row r="208" spans="2:65" s="1" customFormat="1" ht="22.5" customHeight="1">
      <c r="B208" s="42"/>
      <c r="C208" s="203" t="s">
        <v>740</v>
      </c>
      <c r="D208" s="203" t="s">
        <v>311</v>
      </c>
      <c r="E208" s="204" t="s">
        <v>5845</v>
      </c>
      <c r="F208" s="205" t="s">
        <v>5846</v>
      </c>
      <c r="G208" s="206" t="s">
        <v>5275</v>
      </c>
      <c r="H208" s="207">
        <v>1</v>
      </c>
      <c r="I208" s="208"/>
      <c r="J208" s="209">
        <f>ROUND(I208*H208,2)</f>
        <v>0</v>
      </c>
      <c r="K208" s="205" t="s">
        <v>21</v>
      </c>
      <c r="L208" s="62"/>
      <c r="M208" s="210" t="s">
        <v>21</v>
      </c>
      <c r="N208" s="211" t="s">
        <v>45</v>
      </c>
      <c r="O208" s="43"/>
      <c r="P208" s="212">
        <f>O208*H208</f>
        <v>0</v>
      </c>
      <c r="Q208" s="212">
        <v>0</v>
      </c>
      <c r="R208" s="212">
        <f>Q208*H208</f>
        <v>0</v>
      </c>
      <c r="S208" s="212">
        <v>0</v>
      </c>
      <c r="T208" s="213">
        <f>S208*H208</f>
        <v>0</v>
      </c>
      <c r="AR208" s="25" t="s">
        <v>327</v>
      </c>
      <c r="AT208" s="25" t="s">
        <v>311</v>
      </c>
      <c r="AU208" s="25" t="s">
        <v>84</v>
      </c>
      <c r="AY208" s="25" t="s">
        <v>308</v>
      </c>
      <c r="BE208" s="214">
        <f>IF(N208="základní",J208,0)</f>
        <v>0</v>
      </c>
      <c r="BF208" s="214">
        <f>IF(N208="snížená",J208,0)</f>
        <v>0</v>
      </c>
      <c r="BG208" s="214">
        <f>IF(N208="zákl. přenesená",J208,0)</f>
        <v>0</v>
      </c>
      <c r="BH208" s="214">
        <f>IF(N208="sníž. přenesená",J208,0)</f>
        <v>0</v>
      </c>
      <c r="BI208" s="214">
        <f>IF(N208="nulová",J208,0)</f>
        <v>0</v>
      </c>
      <c r="BJ208" s="25" t="s">
        <v>82</v>
      </c>
      <c r="BK208" s="214">
        <f>ROUND(I208*H208,2)</f>
        <v>0</v>
      </c>
      <c r="BL208" s="25" t="s">
        <v>327</v>
      </c>
      <c r="BM208" s="25" t="s">
        <v>2241</v>
      </c>
    </row>
    <row r="209" spans="2:65" s="1" customFormat="1" ht="40.5">
      <c r="B209" s="42"/>
      <c r="C209" s="64"/>
      <c r="D209" s="246" t="s">
        <v>1656</v>
      </c>
      <c r="E209" s="64"/>
      <c r="F209" s="290" t="s">
        <v>5746</v>
      </c>
      <c r="G209" s="64"/>
      <c r="H209" s="64"/>
      <c r="I209" s="173"/>
      <c r="J209" s="64"/>
      <c r="K209" s="64"/>
      <c r="L209" s="62"/>
      <c r="M209" s="291"/>
      <c r="N209" s="43"/>
      <c r="O209" s="43"/>
      <c r="P209" s="43"/>
      <c r="Q209" s="43"/>
      <c r="R209" s="43"/>
      <c r="S209" s="43"/>
      <c r="T209" s="79"/>
      <c r="AT209" s="25" t="s">
        <v>1656</v>
      </c>
      <c r="AU209" s="25" t="s">
        <v>84</v>
      </c>
    </row>
    <row r="210" spans="2:65" s="1" customFormat="1" ht="22.5" customHeight="1">
      <c r="B210" s="42"/>
      <c r="C210" s="203" t="s">
        <v>745</v>
      </c>
      <c r="D210" s="203" t="s">
        <v>311</v>
      </c>
      <c r="E210" s="204" t="s">
        <v>5847</v>
      </c>
      <c r="F210" s="205" t="s">
        <v>5848</v>
      </c>
      <c r="G210" s="206" t="s">
        <v>5275</v>
      </c>
      <c r="H210" s="207">
        <v>1</v>
      </c>
      <c r="I210" s="208"/>
      <c r="J210" s="209">
        <f>ROUND(I210*H210,2)</f>
        <v>0</v>
      </c>
      <c r="K210" s="205" t="s">
        <v>21</v>
      </c>
      <c r="L210" s="62"/>
      <c r="M210" s="210" t="s">
        <v>21</v>
      </c>
      <c r="N210" s="211" t="s">
        <v>45</v>
      </c>
      <c r="O210" s="43"/>
      <c r="P210" s="212">
        <f>O210*H210</f>
        <v>0</v>
      </c>
      <c r="Q210" s="212">
        <v>0</v>
      </c>
      <c r="R210" s="212">
        <f>Q210*H210</f>
        <v>0</v>
      </c>
      <c r="S210" s="212">
        <v>0</v>
      </c>
      <c r="T210" s="213">
        <f>S210*H210</f>
        <v>0</v>
      </c>
      <c r="AR210" s="25" t="s">
        <v>327</v>
      </c>
      <c r="AT210" s="25" t="s">
        <v>311</v>
      </c>
      <c r="AU210" s="25" t="s">
        <v>84</v>
      </c>
      <c r="AY210" s="25" t="s">
        <v>308</v>
      </c>
      <c r="BE210" s="214">
        <f>IF(N210="základní",J210,0)</f>
        <v>0</v>
      </c>
      <c r="BF210" s="214">
        <f>IF(N210="snížená",J210,0)</f>
        <v>0</v>
      </c>
      <c r="BG210" s="214">
        <f>IF(N210="zákl. přenesená",J210,0)</f>
        <v>0</v>
      </c>
      <c r="BH210" s="214">
        <f>IF(N210="sníž. přenesená",J210,0)</f>
        <v>0</v>
      </c>
      <c r="BI210" s="214">
        <f>IF(N210="nulová",J210,0)</f>
        <v>0</v>
      </c>
      <c r="BJ210" s="25" t="s">
        <v>82</v>
      </c>
      <c r="BK210" s="214">
        <f>ROUND(I210*H210,2)</f>
        <v>0</v>
      </c>
      <c r="BL210" s="25" t="s">
        <v>327</v>
      </c>
      <c r="BM210" s="25" t="s">
        <v>2248</v>
      </c>
    </row>
    <row r="211" spans="2:65" s="1" customFormat="1" ht="40.5">
      <c r="B211" s="42"/>
      <c r="C211" s="64"/>
      <c r="D211" s="246" t="s">
        <v>1656</v>
      </c>
      <c r="E211" s="64"/>
      <c r="F211" s="290" t="s">
        <v>5746</v>
      </c>
      <c r="G211" s="64"/>
      <c r="H211" s="64"/>
      <c r="I211" s="173"/>
      <c r="J211" s="64"/>
      <c r="K211" s="64"/>
      <c r="L211" s="62"/>
      <c r="M211" s="291"/>
      <c r="N211" s="43"/>
      <c r="O211" s="43"/>
      <c r="P211" s="43"/>
      <c r="Q211" s="43"/>
      <c r="R211" s="43"/>
      <c r="S211" s="43"/>
      <c r="T211" s="79"/>
      <c r="AT211" s="25" t="s">
        <v>1656</v>
      </c>
      <c r="AU211" s="25" t="s">
        <v>84</v>
      </c>
    </row>
    <row r="212" spans="2:65" s="1" customFormat="1" ht="22.5" customHeight="1">
      <c r="B212" s="42"/>
      <c r="C212" s="203" t="s">
        <v>750</v>
      </c>
      <c r="D212" s="203" t="s">
        <v>311</v>
      </c>
      <c r="E212" s="204" t="s">
        <v>5849</v>
      </c>
      <c r="F212" s="205" t="s">
        <v>5850</v>
      </c>
      <c r="G212" s="206" t="s">
        <v>5275</v>
      </c>
      <c r="H212" s="207">
        <v>1</v>
      </c>
      <c r="I212" s="208"/>
      <c r="J212" s="209">
        <f>ROUND(I212*H212,2)</f>
        <v>0</v>
      </c>
      <c r="K212" s="205" t="s">
        <v>21</v>
      </c>
      <c r="L212" s="62"/>
      <c r="M212" s="210" t="s">
        <v>21</v>
      </c>
      <c r="N212" s="211" t="s">
        <v>45</v>
      </c>
      <c r="O212" s="43"/>
      <c r="P212" s="212">
        <f>O212*H212</f>
        <v>0</v>
      </c>
      <c r="Q212" s="212">
        <v>0</v>
      </c>
      <c r="R212" s="212">
        <f>Q212*H212</f>
        <v>0</v>
      </c>
      <c r="S212" s="212">
        <v>0</v>
      </c>
      <c r="T212" s="213">
        <f>S212*H212</f>
        <v>0</v>
      </c>
      <c r="AR212" s="25" t="s">
        <v>327</v>
      </c>
      <c r="AT212" s="25" t="s">
        <v>311</v>
      </c>
      <c r="AU212" s="25" t="s">
        <v>84</v>
      </c>
      <c r="AY212" s="25" t="s">
        <v>308</v>
      </c>
      <c r="BE212" s="214">
        <f>IF(N212="základní",J212,0)</f>
        <v>0</v>
      </c>
      <c r="BF212" s="214">
        <f>IF(N212="snížená",J212,0)</f>
        <v>0</v>
      </c>
      <c r="BG212" s="214">
        <f>IF(N212="zákl. přenesená",J212,0)</f>
        <v>0</v>
      </c>
      <c r="BH212" s="214">
        <f>IF(N212="sníž. přenesená",J212,0)</f>
        <v>0</v>
      </c>
      <c r="BI212" s="214">
        <f>IF(N212="nulová",J212,0)</f>
        <v>0</v>
      </c>
      <c r="BJ212" s="25" t="s">
        <v>82</v>
      </c>
      <c r="BK212" s="214">
        <f>ROUND(I212*H212,2)</f>
        <v>0</v>
      </c>
      <c r="BL212" s="25" t="s">
        <v>327</v>
      </c>
      <c r="BM212" s="25" t="s">
        <v>2257</v>
      </c>
    </row>
    <row r="213" spans="2:65" s="1" customFormat="1" ht="40.5">
      <c r="B213" s="42"/>
      <c r="C213" s="64"/>
      <c r="D213" s="246" t="s">
        <v>1656</v>
      </c>
      <c r="E213" s="64"/>
      <c r="F213" s="290" t="s">
        <v>5746</v>
      </c>
      <c r="G213" s="64"/>
      <c r="H213" s="64"/>
      <c r="I213" s="173"/>
      <c r="J213" s="64"/>
      <c r="K213" s="64"/>
      <c r="L213" s="62"/>
      <c r="M213" s="291"/>
      <c r="N213" s="43"/>
      <c r="O213" s="43"/>
      <c r="P213" s="43"/>
      <c r="Q213" s="43"/>
      <c r="R213" s="43"/>
      <c r="S213" s="43"/>
      <c r="T213" s="79"/>
      <c r="AT213" s="25" t="s">
        <v>1656</v>
      </c>
      <c r="AU213" s="25" t="s">
        <v>84</v>
      </c>
    </row>
    <row r="214" spans="2:65" s="1" customFormat="1" ht="22.5" customHeight="1">
      <c r="B214" s="42"/>
      <c r="C214" s="203" t="s">
        <v>522</v>
      </c>
      <c r="D214" s="203" t="s">
        <v>311</v>
      </c>
      <c r="E214" s="204" t="s">
        <v>5851</v>
      </c>
      <c r="F214" s="205" t="s">
        <v>5852</v>
      </c>
      <c r="G214" s="206" t="s">
        <v>5275</v>
      </c>
      <c r="H214" s="207">
        <v>3</v>
      </c>
      <c r="I214" s="208"/>
      <c r="J214" s="209">
        <f>ROUND(I214*H214,2)</f>
        <v>0</v>
      </c>
      <c r="K214" s="205" t="s">
        <v>21</v>
      </c>
      <c r="L214" s="62"/>
      <c r="M214" s="210" t="s">
        <v>21</v>
      </c>
      <c r="N214" s="211" t="s">
        <v>45</v>
      </c>
      <c r="O214" s="43"/>
      <c r="P214" s="212">
        <f>O214*H214</f>
        <v>0</v>
      </c>
      <c r="Q214" s="212">
        <v>0</v>
      </c>
      <c r="R214" s="212">
        <f>Q214*H214</f>
        <v>0</v>
      </c>
      <c r="S214" s="212">
        <v>0</v>
      </c>
      <c r="T214" s="213">
        <f>S214*H214</f>
        <v>0</v>
      </c>
      <c r="AR214" s="25" t="s">
        <v>327</v>
      </c>
      <c r="AT214" s="25" t="s">
        <v>311</v>
      </c>
      <c r="AU214" s="25" t="s">
        <v>84</v>
      </c>
      <c r="AY214" s="25" t="s">
        <v>308</v>
      </c>
      <c r="BE214" s="214">
        <f>IF(N214="základní",J214,0)</f>
        <v>0</v>
      </c>
      <c r="BF214" s="214">
        <f>IF(N214="snížená",J214,0)</f>
        <v>0</v>
      </c>
      <c r="BG214" s="214">
        <f>IF(N214="zákl. přenesená",J214,0)</f>
        <v>0</v>
      </c>
      <c r="BH214" s="214">
        <f>IF(N214="sníž. přenesená",J214,0)</f>
        <v>0</v>
      </c>
      <c r="BI214" s="214">
        <f>IF(N214="nulová",J214,0)</f>
        <v>0</v>
      </c>
      <c r="BJ214" s="25" t="s">
        <v>82</v>
      </c>
      <c r="BK214" s="214">
        <f>ROUND(I214*H214,2)</f>
        <v>0</v>
      </c>
      <c r="BL214" s="25" t="s">
        <v>327</v>
      </c>
      <c r="BM214" s="25" t="s">
        <v>2266</v>
      </c>
    </row>
    <row r="215" spans="2:65" s="1" customFormat="1" ht="40.5">
      <c r="B215" s="42"/>
      <c r="C215" s="64"/>
      <c r="D215" s="246" t="s">
        <v>1656</v>
      </c>
      <c r="E215" s="64"/>
      <c r="F215" s="290" t="s">
        <v>5746</v>
      </c>
      <c r="G215" s="64"/>
      <c r="H215" s="64"/>
      <c r="I215" s="173"/>
      <c r="J215" s="64"/>
      <c r="K215" s="64"/>
      <c r="L215" s="62"/>
      <c r="M215" s="291"/>
      <c r="N215" s="43"/>
      <c r="O215" s="43"/>
      <c r="P215" s="43"/>
      <c r="Q215" s="43"/>
      <c r="R215" s="43"/>
      <c r="S215" s="43"/>
      <c r="T215" s="79"/>
      <c r="AT215" s="25" t="s">
        <v>1656</v>
      </c>
      <c r="AU215" s="25" t="s">
        <v>84</v>
      </c>
    </row>
    <row r="216" spans="2:65" s="1" customFormat="1" ht="22.5" customHeight="1">
      <c r="B216" s="42"/>
      <c r="C216" s="203" t="s">
        <v>1248</v>
      </c>
      <c r="D216" s="203" t="s">
        <v>311</v>
      </c>
      <c r="E216" s="204" t="s">
        <v>5853</v>
      </c>
      <c r="F216" s="205" t="s">
        <v>5854</v>
      </c>
      <c r="G216" s="206" t="s">
        <v>5275</v>
      </c>
      <c r="H216" s="207">
        <v>2</v>
      </c>
      <c r="I216" s="208"/>
      <c r="J216" s="209">
        <f>ROUND(I216*H216,2)</f>
        <v>0</v>
      </c>
      <c r="K216" s="205" t="s">
        <v>21</v>
      </c>
      <c r="L216" s="62"/>
      <c r="M216" s="210" t="s">
        <v>21</v>
      </c>
      <c r="N216" s="211" t="s">
        <v>45</v>
      </c>
      <c r="O216" s="43"/>
      <c r="P216" s="212">
        <f>O216*H216</f>
        <v>0</v>
      </c>
      <c r="Q216" s="212">
        <v>0</v>
      </c>
      <c r="R216" s="212">
        <f>Q216*H216</f>
        <v>0</v>
      </c>
      <c r="S216" s="212">
        <v>0</v>
      </c>
      <c r="T216" s="213">
        <f>S216*H216</f>
        <v>0</v>
      </c>
      <c r="AR216" s="25" t="s">
        <v>327</v>
      </c>
      <c r="AT216" s="25" t="s">
        <v>311</v>
      </c>
      <c r="AU216" s="25" t="s">
        <v>84</v>
      </c>
      <c r="AY216" s="25" t="s">
        <v>308</v>
      </c>
      <c r="BE216" s="214">
        <f>IF(N216="základní",J216,0)</f>
        <v>0</v>
      </c>
      <c r="BF216" s="214">
        <f>IF(N216="snížená",J216,0)</f>
        <v>0</v>
      </c>
      <c r="BG216" s="214">
        <f>IF(N216="zákl. přenesená",J216,0)</f>
        <v>0</v>
      </c>
      <c r="BH216" s="214">
        <f>IF(N216="sníž. přenesená",J216,0)</f>
        <v>0</v>
      </c>
      <c r="BI216" s="214">
        <f>IF(N216="nulová",J216,0)</f>
        <v>0</v>
      </c>
      <c r="BJ216" s="25" t="s">
        <v>82</v>
      </c>
      <c r="BK216" s="214">
        <f>ROUND(I216*H216,2)</f>
        <v>0</v>
      </c>
      <c r="BL216" s="25" t="s">
        <v>327</v>
      </c>
      <c r="BM216" s="25" t="s">
        <v>2277</v>
      </c>
    </row>
    <row r="217" spans="2:65" s="1" customFormat="1" ht="40.5">
      <c r="B217" s="42"/>
      <c r="C217" s="64"/>
      <c r="D217" s="246" t="s">
        <v>1656</v>
      </c>
      <c r="E217" s="64"/>
      <c r="F217" s="290" t="s">
        <v>5746</v>
      </c>
      <c r="G217" s="64"/>
      <c r="H217" s="64"/>
      <c r="I217" s="173"/>
      <c r="J217" s="64"/>
      <c r="K217" s="64"/>
      <c r="L217" s="62"/>
      <c r="M217" s="291"/>
      <c r="N217" s="43"/>
      <c r="O217" s="43"/>
      <c r="P217" s="43"/>
      <c r="Q217" s="43"/>
      <c r="R217" s="43"/>
      <c r="S217" s="43"/>
      <c r="T217" s="79"/>
      <c r="AT217" s="25" t="s">
        <v>1656</v>
      </c>
      <c r="AU217" s="25" t="s">
        <v>84</v>
      </c>
    </row>
    <row r="218" spans="2:65" s="1" customFormat="1" ht="22.5" customHeight="1">
      <c r="B218" s="42"/>
      <c r="C218" s="203" t="s">
        <v>528</v>
      </c>
      <c r="D218" s="203" t="s">
        <v>311</v>
      </c>
      <c r="E218" s="204" t="s">
        <v>5855</v>
      </c>
      <c r="F218" s="205" t="s">
        <v>5856</v>
      </c>
      <c r="G218" s="206" t="s">
        <v>5275</v>
      </c>
      <c r="H218" s="207">
        <v>3</v>
      </c>
      <c r="I218" s="208"/>
      <c r="J218" s="209">
        <f>ROUND(I218*H218,2)</f>
        <v>0</v>
      </c>
      <c r="K218" s="205" t="s">
        <v>21</v>
      </c>
      <c r="L218" s="62"/>
      <c r="M218" s="210" t="s">
        <v>21</v>
      </c>
      <c r="N218" s="211" t="s">
        <v>45</v>
      </c>
      <c r="O218" s="43"/>
      <c r="P218" s="212">
        <f>O218*H218</f>
        <v>0</v>
      </c>
      <c r="Q218" s="212">
        <v>0</v>
      </c>
      <c r="R218" s="212">
        <f>Q218*H218</f>
        <v>0</v>
      </c>
      <c r="S218" s="212">
        <v>0</v>
      </c>
      <c r="T218" s="213">
        <f>S218*H218</f>
        <v>0</v>
      </c>
      <c r="AR218" s="25" t="s">
        <v>327</v>
      </c>
      <c r="AT218" s="25" t="s">
        <v>311</v>
      </c>
      <c r="AU218" s="25" t="s">
        <v>84</v>
      </c>
      <c r="AY218" s="25" t="s">
        <v>308</v>
      </c>
      <c r="BE218" s="214">
        <f>IF(N218="základní",J218,0)</f>
        <v>0</v>
      </c>
      <c r="BF218" s="214">
        <f>IF(N218="snížená",J218,0)</f>
        <v>0</v>
      </c>
      <c r="BG218" s="214">
        <f>IF(N218="zákl. přenesená",J218,0)</f>
        <v>0</v>
      </c>
      <c r="BH218" s="214">
        <f>IF(N218="sníž. přenesená",J218,0)</f>
        <v>0</v>
      </c>
      <c r="BI218" s="214">
        <f>IF(N218="nulová",J218,0)</f>
        <v>0</v>
      </c>
      <c r="BJ218" s="25" t="s">
        <v>82</v>
      </c>
      <c r="BK218" s="214">
        <f>ROUND(I218*H218,2)</f>
        <v>0</v>
      </c>
      <c r="BL218" s="25" t="s">
        <v>327</v>
      </c>
      <c r="BM218" s="25" t="s">
        <v>2285</v>
      </c>
    </row>
    <row r="219" spans="2:65" s="1" customFormat="1" ht="40.5">
      <c r="B219" s="42"/>
      <c r="C219" s="64"/>
      <c r="D219" s="246" t="s">
        <v>1656</v>
      </c>
      <c r="E219" s="64"/>
      <c r="F219" s="290" t="s">
        <v>5746</v>
      </c>
      <c r="G219" s="64"/>
      <c r="H219" s="64"/>
      <c r="I219" s="173"/>
      <c r="J219" s="64"/>
      <c r="K219" s="64"/>
      <c r="L219" s="62"/>
      <c r="M219" s="291"/>
      <c r="N219" s="43"/>
      <c r="O219" s="43"/>
      <c r="P219" s="43"/>
      <c r="Q219" s="43"/>
      <c r="R219" s="43"/>
      <c r="S219" s="43"/>
      <c r="T219" s="79"/>
      <c r="AT219" s="25" t="s">
        <v>1656</v>
      </c>
      <c r="AU219" s="25" t="s">
        <v>84</v>
      </c>
    </row>
    <row r="220" spans="2:65" s="1" customFormat="1" ht="22.5" customHeight="1">
      <c r="B220" s="42"/>
      <c r="C220" s="203" t="s">
        <v>570</v>
      </c>
      <c r="D220" s="203" t="s">
        <v>311</v>
      </c>
      <c r="E220" s="204" t="s">
        <v>5857</v>
      </c>
      <c r="F220" s="205" t="s">
        <v>5858</v>
      </c>
      <c r="G220" s="206" t="s">
        <v>5275</v>
      </c>
      <c r="H220" s="207">
        <v>1</v>
      </c>
      <c r="I220" s="208"/>
      <c r="J220" s="209">
        <f>ROUND(I220*H220,2)</f>
        <v>0</v>
      </c>
      <c r="K220" s="205" t="s">
        <v>21</v>
      </c>
      <c r="L220" s="62"/>
      <c r="M220" s="210" t="s">
        <v>21</v>
      </c>
      <c r="N220" s="211" t="s">
        <v>45</v>
      </c>
      <c r="O220" s="43"/>
      <c r="P220" s="212">
        <f>O220*H220</f>
        <v>0</v>
      </c>
      <c r="Q220" s="212">
        <v>0</v>
      </c>
      <c r="R220" s="212">
        <f>Q220*H220</f>
        <v>0</v>
      </c>
      <c r="S220" s="212">
        <v>0</v>
      </c>
      <c r="T220" s="213">
        <f>S220*H220</f>
        <v>0</v>
      </c>
      <c r="AR220" s="25" t="s">
        <v>327</v>
      </c>
      <c r="AT220" s="25" t="s">
        <v>311</v>
      </c>
      <c r="AU220" s="25" t="s">
        <v>84</v>
      </c>
      <c r="AY220" s="25" t="s">
        <v>308</v>
      </c>
      <c r="BE220" s="214">
        <f>IF(N220="základní",J220,0)</f>
        <v>0</v>
      </c>
      <c r="BF220" s="214">
        <f>IF(N220="snížená",J220,0)</f>
        <v>0</v>
      </c>
      <c r="BG220" s="214">
        <f>IF(N220="zákl. přenesená",J220,0)</f>
        <v>0</v>
      </c>
      <c r="BH220" s="214">
        <f>IF(N220="sníž. přenesená",J220,0)</f>
        <v>0</v>
      </c>
      <c r="BI220" s="214">
        <f>IF(N220="nulová",J220,0)</f>
        <v>0</v>
      </c>
      <c r="BJ220" s="25" t="s">
        <v>82</v>
      </c>
      <c r="BK220" s="214">
        <f>ROUND(I220*H220,2)</f>
        <v>0</v>
      </c>
      <c r="BL220" s="25" t="s">
        <v>327</v>
      </c>
      <c r="BM220" s="25" t="s">
        <v>2292</v>
      </c>
    </row>
    <row r="221" spans="2:65" s="1" customFormat="1" ht="40.5">
      <c r="B221" s="42"/>
      <c r="C221" s="64"/>
      <c r="D221" s="246" t="s">
        <v>1656</v>
      </c>
      <c r="E221" s="64"/>
      <c r="F221" s="290" t="s">
        <v>5746</v>
      </c>
      <c r="G221" s="64"/>
      <c r="H221" s="64"/>
      <c r="I221" s="173"/>
      <c r="J221" s="64"/>
      <c r="K221" s="64"/>
      <c r="L221" s="62"/>
      <c r="M221" s="291"/>
      <c r="N221" s="43"/>
      <c r="O221" s="43"/>
      <c r="P221" s="43"/>
      <c r="Q221" s="43"/>
      <c r="R221" s="43"/>
      <c r="S221" s="43"/>
      <c r="T221" s="79"/>
      <c r="AT221" s="25" t="s">
        <v>1656</v>
      </c>
      <c r="AU221" s="25" t="s">
        <v>84</v>
      </c>
    </row>
    <row r="222" spans="2:65" s="1" customFormat="1" ht="22.5" customHeight="1">
      <c r="B222" s="42"/>
      <c r="C222" s="203" t="s">
        <v>2038</v>
      </c>
      <c r="D222" s="203" t="s">
        <v>311</v>
      </c>
      <c r="E222" s="204" t="s">
        <v>5859</v>
      </c>
      <c r="F222" s="205" t="s">
        <v>5860</v>
      </c>
      <c r="G222" s="206" t="s">
        <v>5275</v>
      </c>
      <c r="H222" s="207">
        <v>1</v>
      </c>
      <c r="I222" s="208"/>
      <c r="J222" s="209">
        <f>ROUND(I222*H222,2)</f>
        <v>0</v>
      </c>
      <c r="K222" s="205" t="s">
        <v>21</v>
      </c>
      <c r="L222" s="62"/>
      <c r="M222" s="210" t="s">
        <v>21</v>
      </c>
      <c r="N222" s="211" t="s">
        <v>45</v>
      </c>
      <c r="O222" s="43"/>
      <c r="P222" s="212">
        <f>O222*H222</f>
        <v>0</v>
      </c>
      <c r="Q222" s="212">
        <v>0</v>
      </c>
      <c r="R222" s="212">
        <f>Q222*H222</f>
        <v>0</v>
      </c>
      <c r="S222" s="212">
        <v>0</v>
      </c>
      <c r="T222" s="213">
        <f>S222*H222</f>
        <v>0</v>
      </c>
      <c r="AR222" s="25" t="s">
        <v>327</v>
      </c>
      <c r="AT222" s="25" t="s">
        <v>311</v>
      </c>
      <c r="AU222" s="25" t="s">
        <v>84</v>
      </c>
      <c r="AY222" s="25" t="s">
        <v>308</v>
      </c>
      <c r="BE222" s="214">
        <f>IF(N222="základní",J222,0)</f>
        <v>0</v>
      </c>
      <c r="BF222" s="214">
        <f>IF(N222="snížená",J222,0)</f>
        <v>0</v>
      </c>
      <c r="BG222" s="214">
        <f>IF(N222="zákl. přenesená",J222,0)</f>
        <v>0</v>
      </c>
      <c r="BH222" s="214">
        <f>IF(N222="sníž. přenesená",J222,0)</f>
        <v>0</v>
      </c>
      <c r="BI222" s="214">
        <f>IF(N222="nulová",J222,0)</f>
        <v>0</v>
      </c>
      <c r="BJ222" s="25" t="s">
        <v>82</v>
      </c>
      <c r="BK222" s="214">
        <f>ROUND(I222*H222,2)</f>
        <v>0</v>
      </c>
      <c r="BL222" s="25" t="s">
        <v>327</v>
      </c>
      <c r="BM222" s="25" t="s">
        <v>2301</v>
      </c>
    </row>
    <row r="223" spans="2:65" s="1" customFormat="1" ht="40.5">
      <c r="B223" s="42"/>
      <c r="C223" s="64"/>
      <c r="D223" s="246" t="s">
        <v>1656</v>
      </c>
      <c r="E223" s="64"/>
      <c r="F223" s="290" t="s">
        <v>5746</v>
      </c>
      <c r="G223" s="64"/>
      <c r="H223" s="64"/>
      <c r="I223" s="173"/>
      <c r="J223" s="64"/>
      <c r="K223" s="64"/>
      <c r="L223" s="62"/>
      <c r="M223" s="291"/>
      <c r="N223" s="43"/>
      <c r="O223" s="43"/>
      <c r="P223" s="43"/>
      <c r="Q223" s="43"/>
      <c r="R223" s="43"/>
      <c r="S223" s="43"/>
      <c r="T223" s="79"/>
      <c r="AT223" s="25" t="s">
        <v>1656</v>
      </c>
      <c r="AU223" s="25" t="s">
        <v>84</v>
      </c>
    </row>
    <row r="224" spans="2:65" s="1" customFormat="1" ht="22.5" customHeight="1">
      <c r="B224" s="42"/>
      <c r="C224" s="203" t="s">
        <v>2042</v>
      </c>
      <c r="D224" s="203" t="s">
        <v>311</v>
      </c>
      <c r="E224" s="204" t="s">
        <v>5861</v>
      </c>
      <c r="F224" s="205" t="s">
        <v>5862</v>
      </c>
      <c r="G224" s="206" t="s">
        <v>5275</v>
      </c>
      <c r="H224" s="207">
        <v>1</v>
      </c>
      <c r="I224" s="208"/>
      <c r="J224" s="209">
        <f>ROUND(I224*H224,2)</f>
        <v>0</v>
      </c>
      <c r="K224" s="205" t="s">
        <v>21</v>
      </c>
      <c r="L224" s="62"/>
      <c r="M224" s="210" t="s">
        <v>21</v>
      </c>
      <c r="N224" s="211" t="s">
        <v>45</v>
      </c>
      <c r="O224" s="43"/>
      <c r="P224" s="212">
        <f>O224*H224</f>
        <v>0</v>
      </c>
      <c r="Q224" s="212">
        <v>0</v>
      </c>
      <c r="R224" s="212">
        <f>Q224*H224</f>
        <v>0</v>
      </c>
      <c r="S224" s="212">
        <v>0</v>
      </c>
      <c r="T224" s="213">
        <f>S224*H224</f>
        <v>0</v>
      </c>
      <c r="AR224" s="25" t="s">
        <v>327</v>
      </c>
      <c r="AT224" s="25" t="s">
        <v>311</v>
      </c>
      <c r="AU224" s="25" t="s">
        <v>84</v>
      </c>
      <c r="AY224" s="25" t="s">
        <v>308</v>
      </c>
      <c r="BE224" s="214">
        <f>IF(N224="základní",J224,0)</f>
        <v>0</v>
      </c>
      <c r="BF224" s="214">
        <f>IF(N224="snížená",J224,0)</f>
        <v>0</v>
      </c>
      <c r="BG224" s="214">
        <f>IF(N224="zákl. přenesená",J224,0)</f>
        <v>0</v>
      </c>
      <c r="BH224" s="214">
        <f>IF(N224="sníž. přenesená",J224,0)</f>
        <v>0</v>
      </c>
      <c r="BI224" s="214">
        <f>IF(N224="nulová",J224,0)</f>
        <v>0</v>
      </c>
      <c r="BJ224" s="25" t="s">
        <v>82</v>
      </c>
      <c r="BK224" s="214">
        <f>ROUND(I224*H224,2)</f>
        <v>0</v>
      </c>
      <c r="BL224" s="25" t="s">
        <v>327</v>
      </c>
      <c r="BM224" s="25" t="s">
        <v>2311</v>
      </c>
    </row>
    <row r="225" spans="2:65" s="1" customFormat="1" ht="40.5">
      <c r="B225" s="42"/>
      <c r="C225" s="64"/>
      <c r="D225" s="246" t="s">
        <v>1656</v>
      </c>
      <c r="E225" s="64"/>
      <c r="F225" s="290" t="s">
        <v>5746</v>
      </c>
      <c r="G225" s="64"/>
      <c r="H225" s="64"/>
      <c r="I225" s="173"/>
      <c r="J225" s="64"/>
      <c r="K225" s="64"/>
      <c r="L225" s="62"/>
      <c r="M225" s="291"/>
      <c r="N225" s="43"/>
      <c r="O225" s="43"/>
      <c r="P225" s="43"/>
      <c r="Q225" s="43"/>
      <c r="R225" s="43"/>
      <c r="S225" s="43"/>
      <c r="T225" s="79"/>
      <c r="AT225" s="25" t="s">
        <v>1656</v>
      </c>
      <c r="AU225" s="25" t="s">
        <v>84</v>
      </c>
    </row>
    <row r="226" spans="2:65" s="1" customFormat="1" ht="22.5" customHeight="1">
      <c r="B226" s="42"/>
      <c r="C226" s="203" t="s">
        <v>2044</v>
      </c>
      <c r="D226" s="203" t="s">
        <v>311</v>
      </c>
      <c r="E226" s="204" t="s">
        <v>5863</v>
      </c>
      <c r="F226" s="205" t="s">
        <v>5864</v>
      </c>
      <c r="G226" s="206" t="s">
        <v>5275</v>
      </c>
      <c r="H226" s="207">
        <v>1</v>
      </c>
      <c r="I226" s="208"/>
      <c r="J226" s="209">
        <f>ROUND(I226*H226,2)</f>
        <v>0</v>
      </c>
      <c r="K226" s="205" t="s">
        <v>21</v>
      </c>
      <c r="L226" s="62"/>
      <c r="M226" s="210" t="s">
        <v>21</v>
      </c>
      <c r="N226" s="211" t="s">
        <v>45</v>
      </c>
      <c r="O226" s="43"/>
      <c r="P226" s="212">
        <f>O226*H226</f>
        <v>0</v>
      </c>
      <c r="Q226" s="212">
        <v>0</v>
      </c>
      <c r="R226" s="212">
        <f>Q226*H226</f>
        <v>0</v>
      </c>
      <c r="S226" s="212">
        <v>0</v>
      </c>
      <c r="T226" s="213">
        <f>S226*H226</f>
        <v>0</v>
      </c>
      <c r="AR226" s="25" t="s">
        <v>327</v>
      </c>
      <c r="AT226" s="25" t="s">
        <v>311</v>
      </c>
      <c r="AU226" s="25" t="s">
        <v>84</v>
      </c>
      <c r="AY226" s="25" t="s">
        <v>308</v>
      </c>
      <c r="BE226" s="214">
        <f>IF(N226="základní",J226,0)</f>
        <v>0</v>
      </c>
      <c r="BF226" s="214">
        <f>IF(N226="snížená",J226,0)</f>
        <v>0</v>
      </c>
      <c r="BG226" s="214">
        <f>IF(N226="zákl. přenesená",J226,0)</f>
        <v>0</v>
      </c>
      <c r="BH226" s="214">
        <f>IF(N226="sníž. přenesená",J226,0)</f>
        <v>0</v>
      </c>
      <c r="BI226" s="214">
        <f>IF(N226="nulová",J226,0)</f>
        <v>0</v>
      </c>
      <c r="BJ226" s="25" t="s">
        <v>82</v>
      </c>
      <c r="BK226" s="214">
        <f>ROUND(I226*H226,2)</f>
        <v>0</v>
      </c>
      <c r="BL226" s="25" t="s">
        <v>327</v>
      </c>
      <c r="BM226" s="25" t="s">
        <v>2319</v>
      </c>
    </row>
    <row r="227" spans="2:65" s="1" customFormat="1" ht="40.5">
      <c r="B227" s="42"/>
      <c r="C227" s="64"/>
      <c r="D227" s="246" t="s">
        <v>1656</v>
      </c>
      <c r="E227" s="64"/>
      <c r="F227" s="290" t="s">
        <v>5746</v>
      </c>
      <c r="G227" s="64"/>
      <c r="H227" s="64"/>
      <c r="I227" s="173"/>
      <c r="J227" s="64"/>
      <c r="K227" s="64"/>
      <c r="L227" s="62"/>
      <c r="M227" s="291"/>
      <c r="N227" s="43"/>
      <c r="O227" s="43"/>
      <c r="P227" s="43"/>
      <c r="Q227" s="43"/>
      <c r="R227" s="43"/>
      <c r="S227" s="43"/>
      <c r="T227" s="79"/>
      <c r="AT227" s="25" t="s">
        <v>1656</v>
      </c>
      <c r="AU227" s="25" t="s">
        <v>84</v>
      </c>
    </row>
    <row r="228" spans="2:65" s="1" customFormat="1" ht="22.5" customHeight="1">
      <c r="B228" s="42"/>
      <c r="C228" s="203" t="s">
        <v>2048</v>
      </c>
      <c r="D228" s="203" t="s">
        <v>311</v>
      </c>
      <c r="E228" s="204" t="s">
        <v>5865</v>
      </c>
      <c r="F228" s="205" t="s">
        <v>5866</v>
      </c>
      <c r="G228" s="206" t="s">
        <v>5275</v>
      </c>
      <c r="H228" s="207">
        <v>1</v>
      </c>
      <c r="I228" s="208"/>
      <c r="J228" s="209">
        <f>ROUND(I228*H228,2)</f>
        <v>0</v>
      </c>
      <c r="K228" s="205" t="s">
        <v>21</v>
      </c>
      <c r="L228" s="62"/>
      <c r="M228" s="210" t="s">
        <v>21</v>
      </c>
      <c r="N228" s="211" t="s">
        <v>45</v>
      </c>
      <c r="O228" s="43"/>
      <c r="P228" s="212">
        <f>O228*H228</f>
        <v>0</v>
      </c>
      <c r="Q228" s="212">
        <v>0</v>
      </c>
      <c r="R228" s="212">
        <f>Q228*H228</f>
        <v>0</v>
      </c>
      <c r="S228" s="212">
        <v>0</v>
      </c>
      <c r="T228" s="213">
        <f>S228*H228</f>
        <v>0</v>
      </c>
      <c r="AR228" s="25" t="s">
        <v>327</v>
      </c>
      <c r="AT228" s="25" t="s">
        <v>311</v>
      </c>
      <c r="AU228" s="25" t="s">
        <v>84</v>
      </c>
      <c r="AY228" s="25" t="s">
        <v>308</v>
      </c>
      <c r="BE228" s="214">
        <f>IF(N228="základní",J228,0)</f>
        <v>0</v>
      </c>
      <c r="BF228" s="214">
        <f>IF(N228="snížená",J228,0)</f>
        <v>0</v>
      </c>
      <c r="BG228" s="214">
        <f>IF(N228="zákl. přenesená",J228,0)</f>
        <v>0</v>
      </c>
      <c r="BH228" s="214">
        <f>IF(N228="sníž. přenesená",J228,0)</f>
        <v>0</v>
      </c>
      <c r="BI228" s="214">
        <f>IF(N228="nulová",J228,0)</f>
        <v>0</v>
      </c>
      <c r="BJ228" s="25" t="s">
        <v>82</v>
      </c>
      <c r="BK228" s="214">
        <f>ROUND(I228*H228,2)</f>
        <v>0</v>
      </c>
      <c r="BL228" s="25" t="s">
        <v>327</v>
      </c>
      <c r="BM228" s="25" t="s">
        <v>2327</v>
      </c>
    </row>
    <row r="229" spans="2:65" s="1" customFormat="1" ht="40.5">
      <c r="B229" s="42"/>
      <c r="C229" s="64"/>
      <c r="D229" s="246" t="s">
        <v>1656</v>
      </c>
      <c r="E229" s="64"/>
      <c r="F229" s="290" t="s">
        <v>5746</v>
      </c>
      <c r="G229" s="64"/>
      <c r="H229" s="64"/>
      <c r="I229" s="173"/>
      <c r="J229" s="64"/>
      <c r="K229" s="64"/>
      <c r="L229" s="62"/>
      <c r="M229" s="291"/>
      <c r="N229" s="43"/>
      <c r="O229" s="43"/>
      <c r="P229" s="43"/>
      <c r="Q229" s="43"/>
      <c r="R229" s="43"/>
      <c r="S229" s="43"/>
      <c r="T229" s="79"/>
      <c r="AT229" s="25" t="s">
        <v>1656</v>
      </c>
      <c r="AU229" s="25" t="s">
        <v>84</v>
      </c>
    </row>
    <row r="230" spans="2:65" s="1" customFormat="1" ht="22.5" customHeight="1">
      <c r="B230" s="42"/>
      <c r="C230" s="203" t="s">
        <v>2051</v>
      </c>
      <c r="D230" s="203" t="s">
        <v>311</v>
      </c>
      <c r="E230" s="204" t="s">
        <v>5867</v>
      </c>
      <c r="F230" s="205" t="s">
        <v>5868</v>
      </c>
      <c r="G230" s="206" t="s">
        <v>5275</v>
      </c>
      <c r="H230" s="207">
        <v>1</v>
      </c>
      <c r="I230" s="208"/>
      <c r="J230" s="209">
        <f>ROUND(I230*H230,2)</f>
        <v>0</v>
      </c>
      <c r="K230" s="205" t="s">
        <v>21</v>
      </c>
      <c r="L230" s="62"/>
      <c r="M230" s="210" t="s">
        <v>21</v>
      </c>
      <c r="N230" s="211" t="s">
        <v>45</v>
      </c>
      <c r="O230" s="43"/>
      <c r="P230" s="212">
        <f>O230*H230</f>
        <v>0</v>
      </c>
      <c r="Q230" s="212">
        <v>0</v>
      </c>
      <c r="R230" s="212">
        <f>Q230*H230</f>
        <v>0</v>
      </c>
      <c r="S230" s="212">
        <v>0</v>
      </c>
      <c r="T230" s="213">
        <f>S230*H230</f>
        <v>0</v>
      </c>
      <c r="AR230" s="25" t="s">
        <v>327</v>
      </c>
      <c r="AT230" s="25" t="s">
        <v>311</v>
      </c>
      <c r="AU230" s="25" t="s">
        <v>84</v>
      </c>
      <c r="AY230" s="25" t="s">
        <v>308</v>
      </c>
      <c r="BE230" s="214">
        <f>IF(N230="základní",J230,0)</f>
        <v>0</v>
      </c>
      <c r="BF230" s="214">
        <f>IF(N230="snížená",J230,0)</f>
        <v>0</v>
      </c>
      <c r="BG230" s="214">
        <f>IF(N230="zákl. přenesená",J230,0)</f>
        <v>0</v>
      </c>
      <c r="BH230" s="214">
        <f>IF(N230="sníž. přenesená",J230,0)</f>
        <v>0</v>
      </c>
      <c r="BI230" s="214">
        <f>IF(N230="nulová",J230,0)</f>
        <v>0</v>
      </c>
      <c r="BJ230" s="25" t="s">
        <v>82</v>
      </c>
      <c r="BK230" s="214">
        <f>ROUND(I230*H230,2)</f>
        <v>0</v>
      </c>
      <c r="BL230" s="25" t="s">
        <v>327</v>
      </c>
      <c r="BM230" s="25" t="s">
        <v>2335</v>
      </c>
    </row>
    <row r="231" spans="2:65" s="1" customFormat="1" ht="40.5">
      <c r="B231" s="42"/>
      <c r="C231" s="64"/>
      <c r="D231" s="246" t="s">
        <v>1656</v>
      </c>
      <c r="E231" s="64"/>
      <c r="F231" s="290" t="s">
        <v>5746</v>
      </c>
      <c r="G231" s="64"/>
      <c r="H231" s="64"/>
      <c r="I231" s="173"/>
      <c r="J231" s="64"/>
      <c r="K231" s="64"/>
      <c r="L231" s="62"/>
      <c r="M231" s="291"/>
      <c r="N231" s="43"/>
      <c r="O231" s="43"/>
      <c r="P231" s="43"/>
      <c r="Q231" s="43"/>
      <c r="R231" s="43"/>
      <c r="S231" s="43"/>
      <c r="T231" s="79"/>
      <c r="AT231" s="25" t="s">
        <v>1656</v>
      </c>
      <c r="AU231" s="25" t="s">
        <v>84</v>
      </c>
    </row>
    <row r="232" spans="2:65" s="1" customFormat="1" ht="22.5" customHeight="1">
      <c r="B232" s="42"/>
      <c r="C232" s="203" t="s">
        <v>2055</v>
      </c>
      <c r="D232" s="203" t="s">
        <v>311</v>
      </c>
      <c r="E232" s="204" t="s">
        <v>5869</v>
      </c>
      <c r="F232" s="205" t="s">
        <v>5870</v>
      </c>
      <c r="G232" s="206" t="s">
        <v>5275</v>
      </c>
      <c r="H232" s="207">
        <v>2</v>
      </c>
      <c r="I232" s="208"/>
      <c r="J232" s="209">
        <f>ROUND(I232*H232,2)</f>
        <v>0</v>
      </c>
      <c r="K232" s="205" t="s">
        <v>21</v>
      </c>
      <c r="L232" s="62"/>
      <c r="M232" s="210" t="s">
        <v>21</v>
      </c>
      <c r="N232" s="211" t="s">
        <v>45</v>
      </c>
      <c r="O232" s="43"/>
      <c r="P232" s="212">
        <f>O232*H232</f>
        <v>0</v>
      </c>
      <c r="Q232" s="212">
        <v>0</v>
      </c>
      <c r="R232" s="212">
        <f>Q232*H232</f>
        <v>0</v>
      </c>
      <c r="S232" s="212">
        <v>0</v>
      </c>
      <c r="T232" s="213">
        <f>S232*H232</f>
        <v>0</v>
      </c>
      <c r="AR232" s="25" t="s">
        <v>327</v>
      </c>
      <c r="AT232" s="25" t="s">
        <v>311</v>
      </c>
      <c r="AU232" s="25" t="s">
        <v>84</v>
      </c>
      <c r="AY232" s="25" t="s">
        <v>308</v>
      </c>
      <c r="BE232" s="214">
        <f>IF(N232="základní",J232,0)</f>
        <v>0</v>
      </c>
      <c r="BF232" s="214">
        <f>IF(N232="snížená",J232,0)</f>
        <v>0</v>
      </c>
      <c r="BG232" s="214">
        <f>IF(N232="zákl. přenesená",J232,0)</f>
        <v>0</v>
      </c>
      <c r="BH232" s="214">
        <f>IF(N232="sníž. přenesená",J232,0)</f>
        <v>0</v>
      </c>
      <c r="BI232" s="214">
        <f>IF(N232="nulová",J232,0)</f>
        <v>0</v>
      </c>
      <c r="BJ232" s="25" t="s">
        <v>82</v>
      </c>
      <c r="BK232" s="214">
        <f>ROUND(I232*H232,2)</f>
        <v>0</v>
      </c>
      <c r="BL232" s="25" t="s">
        <v>327</v>
      </c>
      <c r="BM232" s="25" t="s">
        <v>2340</v>
      </c>
    </row>
    <row r="233" spans="2:65" s="1" customFormat="1" ht="40.5">
      <c r="B233" s="42"/>
      <c r="C233" s="64"/>
      <c r="D233" s="246" t="s">
        <v>1656</v>
      </c>
      <c r="E233" s="64"/>
      <c r="F233" s="290" t="s">
        <v>5746</v>
      </c>
      <c r="G233" s="64"/>
      <c r="H233" s="64"/>
      <c r="I233" s="173"/>
      <c r="J233" s="64"/>
      <c r="K233" s="64"/>
      <c r="L233" s="62"/>
      <c r="M233" s="291"/>
      <c r="N233" s="43"/>
      <c r="O233" s="43"/>
      <c r="P233" s="43"/>
      <c r="Q233" s="43"/>
      <c r="R233" s="43"/>
      <c r="S233" s="43"/>
      <c r="T233" s="79"/>
      <c r="AT233" s="25" t="s">
        <v>1656</v>
      </c>
      <c r="AU233" s="25" t="s">
        <v>84</v>
      </c>
    </row>
    <row r="234" spans="2:65" s="1" customFormat="1" ht="22.5" customHeight="1">
      <c r="B234" s="42"/>
      <c r="C234" s="203" t="s">
        <v>2057</v>
      </c>
      <c r="D234" s="203" t="s">
        <v>311</v>
      </c>
      <c r="E234" s="204" t="s">
        <v>5871</v>
      </c>
      <c r="F234" s="205" t="s">
        <v>5872</v>
      </c>
      <c r="G234" s="206" t="s">
        <v>5275</v>
      </c>
      <c r="H234" s="207">
        <v>1</v>
      </c>
      <c r="I234" s="208"/>
      <c r="J234" s="209">
        <f>ROUND(I234*H234,2)</f>
        <v>0</v>
      </c>
      <c r="K234" s="205" t="s">
        <v>21</v>
      </c>
      <c r="L234" s="62"/>
      <c r="M234" s="210" t="s">
        <v>21</v>
      </c>
      <c r="N234" s="211" t="s">
        <v>45</v>
      </c>
      <c r="O234" s="43"/>
      <c r="P234" s="212">
        <f>O234*H234</f>
        <v>0</v>
      </c>
      <c r="Q234" s="212">
        <v>0</v>
      </c>
      <c r="R234" s="212">
        <f>Q234*H234</f>
        <v>0</v>
      </c>
      <c r="S234" s="212">
        <v>0</v>
      </c>
      <c r="T234" s="213">
        <f>S234*H234</f>
        <v>0</v>
      </c>
      <c r="AR234" s="25" t="s">
        <v>327</v>
      </c>
      <c r="AT234" s="25" t="s">
        <v>311</v>
      </c>
      <c r="AU234" s="25" t="s">
        <v>84</v>
      </c>
      <c r="AY234" s="25" t="s">
        <v>308</v>
      </c>
      <c r="BE234" s="214">
        <f>IF(N234="základní",J234,0)</f>
        <v>0</v>
      </c>
      <c r="BF234" s="214">
        <f>IF(N234="snížená",J234,0)</f>
        <v>0</v>
      </c>
      <c r="BG234" s="214">
        <f>IF(N234="zákl. přenesená",J234,0)</f>
        <v>0</v>
      </c>
      <c r="BH234" s="214">
        <f>IF(N234="sníž. přenesená",J234,0)</f>
        <v>0</v>
      </c>
      <c r="BI234" s="214">
        <f>IF(N234="nulová",J234,0)</f>
        <v>0</v>
      </c>
      <c r="BJ234" s="25" t="s">
        <v>82</v>
      </c>
      <c r="BK234" s="214">
        <f>ROUND(I234*H234,2)</f>
        <v>0</v>
      </c>
      <c r="BL234" s="25" t="s">
        <v>327</v>
      </c>
      <c r="BM234" s="25" t="s">
        <v>2348</v>
      </c>
    </row>
    <row r="235" spans="2:65" s="1" customFormat="1" ht="40.5">
      <c r="B235" s="42"/>
      <c r="C235" s="64"/>
      <c r="D235" s="223" t="s">
        <v>1656</v>
      </c>
      <c r="E235" s="64"/>
      <c r="F235" s="292" t="s">
        <v>5746</v>
      </c>
      <c r="G235" s="64"/>
      <c r="H235" s="64"/>
      <c r="I235" s="173"/>
      <c r="J235" s="64"/>
      <c r="K235" s="64"/>
      <c r="L235" s="62"/>
      <c r="M235" s="291"/>
      <c r="N235" s="43"/>
      <c r="O235" s="43"/>
      <c r="P235" s="43"/>
      <c r="Q235" s="43"/>
      <c r="R235" s="43"/>
      <c r="S235" s="43"/>
      <c r="T235" s="79"/>
      <c r="AT235" s="25" t="s">
        <v>1656</v>
      </c>
      <c r="AU235" s="25" t="s">
        <v>84</v>
      </c>
    </row>
    <row r="236" spans="2:65" s="11" customFormat="1" ht="29.85" customHeight="1">
      <c r="B236" s="186"/>
      <c r="C236" s="187"/>
      <c r="D236" s="200" t="s">
        <v>73</v>
      </c>
      <c r="E236" s="201" t="s">
        <v>5503</v>
      </c>
      <c r="F236" s="201" t="s">
        <v>5873</v>
      </c>
      <c r="G236" s="187"/>
      <c r="H236" s="187"/>
      <c r="I236" s="190"/>
      <c r="J236" s="202">
        <f>BK236</f>
        <v>0</v>
      </c>
      <c r="K236" s="187"/>
      <c r="L236" s="192"/>
      <c r="M236" s="193"/>
      <c r="N236" s="194"/>
      <c r="O236" s="194"/>
      <c r="P236" s="195">
        <f>SUM(P237:P241)</f>
        <v>0</v>
      </c>
      <c r="Q236" s="194"/>
      <c r="R236" s="195">
        <f>SUM(R237:R241)</f>
        <v>0</v>
      </c>
      <c r="S236" s="194"/>
      <c r="T236" s="196">
        <f>SUM(T237:T241)</f>
        <v>0</v>
      </c>
      <c r="AR236" s="197" t="s">
        <v>82</v>
      </c>
      <c r="AT236" s="198" t="s">
        <v>73</v>
      </c>
      <c r="AU236" s="198" t="s">
        <v>82</v>
      </c>
      <c r="AY236" s="197" t="s">
        <v>308</v>
      </c>
      <c r="BK236" s="199">
        <f>SUM(BK237:BK241)</f>
        <v>0</v>
      </c>
    </row>
    <row r="237" spans="2:65" s="1" customFormat="1" ht="22.5" customHeight="1">
      <c r="B237" s="42"/>
      <c r="C237" s="203" t="s">
        <v>2061</v>
      </c>
      <c r="D237" s="203" t="s">
        <v>311</v>
      </c>
      <c r="E237" s="204" t="s">
        <v>5874</v>
      </c>
      <c r="F237" s="205" t="s">
        <v>5875</v>
      </c>
      <c r="G237" s="206" t="s">
        <v>5275</v>
      </c>
      <c r="H237" s="207">
        <v>1</v>
      </c>
      <c r="I237" s="208"/>
      <c r="J237" s="209">
        <f>ROUND(I237*H237,2)</f>
        <v>0</v>
      </c>
      <c r="K237" s="205" t="s">
        <v>21</v>
      </c>
      <c r="L237" s="62"/>
      <c r="M237" s="210" t="s">
        <v>21</v>
      </c>
      <c r="N237" s="211" t="s">
        <v>45</v>
      </c>
      <c r="O237" s="43"/>
      <c r="P237" s="212">
        <f>O237*H237</f>
        <v>0</v>
      </c>
      <c r="Q237" s="212">
        <v>0</v>
      </c>
      <c r="R237" s="212">
        <f>Q237*H237</f>
        <v>0</v>
      </c>
      <c r="S237" s="212">
        <v>0</v>
      </c>
      <c r="T237" s="213">
        <f>S237*H237</f>
        <v>0</v>
      </c>
      <c r="AR237" s="25" t="s">
        <v>327</v>
      </c>
      <c r="AT237" s="25" t="s">
        <v>311</v>
      </c>
      <c r="AU237" s="25" t="s">
        <v>84</v>
      </c>
      <c r="AY237" s="25" t="s">
        <v>308</v>
      </c>
      <c r="BE237" s="214">
        <f>IF(N237="základní",J237,0)</f>
        <v>0</v>
      </c>
      <c r="BF237" s="214">
        <f>IF(N237="snížená",J237,0)</f>
        <v>0</v>
      </c>
      <c r="BG237" s="214">
        <f>IF(N237="zákl. přenesená",J237,0)</f>
        <v>0</v>
      </c>
      <c r="BH237" s="214">
        <f>IF(N237="sníž. přenesená",J237,0)</f>
        <v>0</v>
      </c>
      <c r="BI237" s="214">
        <f>IF(N237="nulová",J237,0)</f>
        <v>0</v>
      </c>
      <c r="BJ237" s="25" t="s">
        <v>82</v>
      </c>
      <c r="BK237" s="214">
        <f>ROUND(I237*H237,2)</f>
        <v>0</v>
      </c>
      <c r="BL237" s="25" t="s">
        <v>327</v>
      </c>
      <c r="BM237" s="25" t="s">
        <v>2358</v>
      </c>
    </row>
    <row r="238" spans="2:65" s="1" customFormat="1" ht="22.5" customHeight="1">
      <c r="B238" s="42"/>
      <c r="C238" s="203" t="s">
        <v>2063</v>
      </c>
      <c r="D238" s="203" t="s">
        <v>311</v>
      </c>
      <c r="E238" s="204" t="s">
        <v>5876</v>
      </c>
      <c r="F238" s="205" t="s">
        <v>5877</v>
      </c>
      <c r="G238" s="206" t="s">
        <v>5275</v>
      </c>
      <c r="H238" s="207">
        <v>28</v>
      </c>
      <c r="I238" s="208"/>
      <c r="J238" s="209">
        <f>ROUND(I238*H238,2)</f>
        <v>0</v>
      </c>
      <c r="K238" s="205" t="s">
        <v>21</v>
      </c>
      <c r="L238" s="62"/>
      <c r="M238" s="210" t="s">
        <v>21</v>
      </c>
      <c r="N238" s="211" t="s">
        <v>45</v>
      </c>
      <c r="O238" s="43"/>
      <c r="P238" s="212">
        <f>O238*H238</f>
        <v>0</v>
      </c>
      <c r="Q238" s="212">
        <v>0</v>
      </c>
      <c r="R238" s="212">
        <f>Q238*H238</f>
        <v>0</v>
      </c>
      <c r="S238" s="212">
        <v>0</v>
      </c>
      <c r="T238" s="213">
        <f>S238*H238</f>
        <v>0</v>
      </c>
      <c r="AR238" s="25" t="s">
        <v>327</v>
      </c>
      <c r="AT238" s="25" t="s">
        <v>311</v>
      </c>
      <c r="AU238" s="25" t="s">
        <v>84</v>
      </c>
      <c r="AY238" s="25" t="s">
        <v>308</v>
      </c>
      <c r="BE238" s="214">
        <f>IF(N238="základní",J238,0)</f>
        <v>0</v>
      </c>
      <c r="BF238" s="214">
        <f>IF(N238="snížená",J238,0)</f>
        <v>0</v>
      </c>
      <c r="BG238" s="214">
        <f>IF(N238="zákl. přenesená",J238,0)</f>
        <v>0</v>
      </c>
      <c r="BH238" s="214">
        <f>IF(N238="sníž. přenesená",J238,0)</f>
        <v>0</v>
      </c>
      <c r="BI238" s="214">
        <f>IF(N238="nulová",J238,0)</f>
        <v>0</v>
      </c>
      <c r="BJ238" s="25" t="s">
        <v>82</v>
      </c>
      <c r="BK238" s="214">
        <f>ROUND(I238*H238,2)</f>
        <v>0</v>
      </c>
      <c r="BL238" s="25" t="s">
        <v>327</v>
      </c>
      <c r="BM238" s="25" t="s">
        <v>2365</v>
      </c>
    </row>
    <row r="239" spans="2:65" s="1" customFormat="1" ht="22.5" customHeight="1">
      <c r="B239" s="42"/>
      <c r="C239" s="203" t="s">
        <v>2067</v>
      </c>
      <c r="D239" s="203" t="s">
        <v>311</v>
      </c>
      <c r="E239" s="204" t="s">
        <v>5878</v>
      </c>
      <c r="F239" s="205" t="s">
        <v>5877</v>
      </c>
      <c r="G239" s="206" t="s">
        <v>5275</v>
      </c>
      <c r="H239" s="207">
        <v>2</v>
      </c>
      <c r="I239" s="208"/>
      <c r="J239" s="209">
        <f>ROUND(I239*H239,2)</f>
        <v>0</v>
      </c>
      <c r="K239" s="205" t="s">
        <v>21</v>
      </c>
      <c r="L239" s="62"/>
      <c r="M239" s="210" t="s">
        <v>21</v>
      </c>
      <c r="N239" s="211" t="s">
        <v>45</v>
      </c>
      <c r="O239" s="43"/>
      <c r="P239" s="212">
        <f>O239*H239</f>
        <v>0</v>
      </c>
      <c r="Q239" s="212">
        <v>0</v>
      </c>
      <c r="R239" s="212">
        <f>Q239*H239</f>
        <v>0</v>
      </c>
      <c r="S239" s="212">
        <v>0</v>
      </c>
      <c r="T239" s="213">
        <f>S239*H239</f>
        <v>0</v>
      </c>
      <c r="AR239" s="25" t="s">
        <v>327</v>
      </c>
      <c r="AT239" s="25" t="s">
        <v>311</v>
      </c>
      <c r="AU239" s="25" t="s">
        <v>84</v>
      </c>
      <c r="AY239" s="25" t="s">
        <v>308</v>
      </c>
      <c r="BE239" s="214">
        <f>IF(N239="základní",J239,0)</f>
        <v>0</v>
      </c>
      <c r="BF239" s="214">
        <f>IF(N239="snížená",J239,0)</f>
        <v>0</v>
      </c>
      <c r="BG239" s="214">
        <f>IF(N239="zákl. přenesená",J239,0)</f>
        <v>0</v>
      </c>
      <c r="BH239" s="214">
        <f>IF(N239="sníž. přenesená",J239,0)</f>
        <v>0</v>
      </c>
      <c r="BI239" s="214">
        <f>IF(N239="nulová",J239,0)</f>
        <v>0</v>
      </c>
      <c r="BJ239" s="25" t="s">
        <v>82</v>
      </c>
      <c r="BK239" s="214">
        <f>ROUND(I239*H239,2)</f>
        <v>0</v>
      </c>
      <c r="BL239" s="25" t="s">
        <v>327</v>
      </c>
      <c r="BM239" s="25" t="s">
        <v>2372</v>
      </c>
    </row>
    <row r="240" spans="2:65" s="1" customFormat="1" ht="22.5" customHeight="1">
      <c r="B240" s="42"/>
      <c r="C240" s="203" t="s">
        <v>2071</v>
      </c>
      <c r="D240" s="203" t="s">
        <v>311</v>
      </c>
      <c r="E240" s="204" t="s">
        <v>5879</v>
      </c>
      <c r="F240" s="205" t="s">
        <v>5880</v>
      </c>
      <c r="G240" s="206" t="s">
        <v>5275</v>
      </c>
      <c r="H240" s="207">
        <v>13</v>
      </c>
      <c r="I240" s="208"/>
      <c r="J240" s="209">
        <f>ROUND(I240*H240,2)</f>
        <v>0</v>
      </c>
      <c r="K240" s="205" t="s">
        <v>21</v>
      </c>
      <c r="L240" s="62"/>
      <c r="M240" s="210" t="s">
        <v>21</v>
      </c>
      <c r="N240" s="211" t="s">
        <v>45</v>
      </c>
      <c r="O240" s="43"/>
      <c r="P240" s="212">
        <f>O240*H240</f>
        <v>0</v>
      </c>
      <c r="Q240" s="212">
        <v>0</v>
      </c>
      <c r="R240" s="212">
        <f>Q240*H240</f>
        <v>0</v>
      </c>
      <c r="S240" s="212">
        <v>0</v>
      </c>
      <c r="T240" s="213">
        <f>S240*H240</f>
        <v>0</v>
      </c>
      <c r="AR240" s="25" t="s">
        <v>327</v>
      </c>
      <c r="AT240" s="25" t="s">
        <v>311</v>
      </c>
      <c r="AU240" s="25" t="s">
        <v>84</v>
      </c>
      <c r="AY240" s="25" t="s">
        <v>308</v>
      </c>
      <c r="BE240" s="214">
        <f>IF(N240="základní",J240,0)</f>
        <v>0</v>
      </c>
      <c r="BF240" s="214">
        <f>IF(N240="snížená",J240,0)</f>
        <v>0</v>
      </c>
      <c r="BG240" s="214">
        <f>IF(N240="zákl. přenesená",J240,0)</f>
        <v>0</v>
      </c>
      <c r="BH240" s="214">
        <f>IF(N240="sníž. přenesená",J240,0)</f>
        <v>0</v>
      </c>
      <c r="BI240" s="214">
        <f>IF(N240="nulová",J240,0)</f>
        <v>0</v>
      </c>
      <c r="BJ240" s="25" t="s">
        <v>82</v>
      </c>
      <c r="BK240" s="214">
        <f>ROUND(I240*H240,2)</f>
        <v>0</v>
      </c>
      <c r="BL240" s="25" t="s">
        <v>327</v>
      </c>
      <c r="BM240" s="25" t="s">
        <v>2381</v>
      </c>
    </row>
    <row r="241" spans="2:65" s="1" customFormat="1" ht="22.5" customHeight="1">
      <c r="B241" s="42"/>
      <c r="C241" s="203" t="s">
        <v>2075</v>
      </c>
      <c r="D241" s="203" t="s">
        <v>311</v>
      </c>
      <c r="E241" s="204" t="s">
        <v>5881</v>
      </c>
      <c r="F241" s="205" t="s">
        <v>5882</v>
      </c>
      <c r="G241" s="206" t="s">
        <v>5275</v>
      </c>
      <c r="H241" s="207">
        <v>2</v>
      </c>
      <c r="I241" s="208"/>
      <c r="J241" s="209">
        <f>ROUND(I241*H241,2)</f>
        <v>0</v>
      </c>
      <c r="K241" s="205" t="s">
        <v>21</v>
      </c>
      <c r="L241" s="62"/>
      <c r="M241" s="210" t="s">
        <v>21</v>
      </c>
      <c r="N241" s="211" t="s">
        <v>45</v>
      </c>
      <c r="O241" s="43"/>
      <c r="P241" s="212">
        <f>O241*H241</f>
        <v>0</v>
      </c>
      <c r="Q241" s="212">
        <v>0</v>
      </c>
      <c r="R241" s="212">
        <f>Q241*H241</f>
        <v>0</v>
      </c>
      <c r="S241" s="212">
        <v>0</v>
      </c>
      <c r="T241" s="213">
        <f>S241*H241</f>
        <v>0</v>
      </c>
      <c r="AR241" s="25" t="s">
        <v>327</v>
      </c>
      <c r="AT241" s="25" t="s">
        <v>311</v>
      </c>
      <c r="AU241" s="25" t="s">
        <v>84</v>
      </c>
      <c r="AY241" s="25" t="s">
        <v>308</v>
      </c>
      <c r="BE241" s="214">
        <f>IF(N241="základní",J241,0)</f>
        <v>0</v>
      </c>
      <c r="BF241" s="214">
        <f>IF(N241="snížená",J241,0)</f>
        <v>0</v>
      </c>
      <c r="BG241" s="214">
        <f>IF(N241="zákl. přenesená",J241,0)</f>
        <v>0</v>
      </c>
      <c r="BH241" s="214">
        <f>IF(N241="sníž. přenesená",J241,0)</f>
        <v>0</v>
      </c>
      <c r="BI241" s="214">
        <f>IF(N241="nulová",J241,0)</f>
        <v>0</v>
      </c>
      <c r="BJ241" s="25" t="s">
        <v>82</v>
      </c>
      <c r="BK241" s="214">
        <f>ROUND(I241*H241,2)</f>
        <v>0</v>
      </c>
      <c r="BL241" s="25" t="s">
        <v>327</v>
      </c>
      <c r="BM241" s="25" t="s">
        <v>2389</v>
      </c>
    </row>
    <row r="242" spans="2:65" s="11" customFormat="1" ht="29.85" customHeight="1">
      <c r="B242" s="186"/>
      <c r="C242" s="187"/>
      <c r="D242" s="200" t="s">
        <v>73</v>
      </c>
      <c r="E242" s="201" t="s">
        <v>5539</v>
      </c>
      <c r="F242" s="201" t="s">
        <v>5883</v>
      </c>
      <c r="G242" s="187"/>
      <c r="H242" s="187"/>
      <c r="I242" s="190"/>
      <c r="J242" s="202">
        <f>BK242</f>
        <v>0</v>
      </c>
      <c r="K242" s="187"/>
      <c r="L242" s="192"/>
      <c r="M242" s="193"/>
      <c r="N242" s="194"/>
      <c r="O242" s="194"/>
      <c r="P242" s="195">
        <f>SUM(P243:P248)</f>
        <v>0</v>
      </c>
      <c r="Q242" s="194"/>
      <c r="R242" s="195">
        <f>SUM(R243:R248)</f>
        <v>0</v>
      </c>
      <c r="S242" s="194"/>
      <c r="T242" s="196">
        <f>SUM(T243:T248)</f>
        <v>0</v>
      </c>
      <c r="AR242" s="197" t="s">
        <v>82</v>
      </c>
      <c r="AT242" s="198" t="s">
        <v>73</v>
      </c>
      <c r="AU242" s="198" t="s">
        <v>82</v>
      </c>
      <c r="AY242" s="197" t="s">
        <v>308</v>
      </c>
      <c r="BK242" s="199">
        <f>SUM(BK243:BK248)</f>
        <v>0</v>
      </c>
    </row>
    <row r="243" spans="2:65" s="1" customFormat="1" ht="22.5" customHeight="1">
      <c r="B243" s="42"/>
      <c r="C243" s="203" t="s">
        <v>2080</v>
      </c>
      <c r="D243" s="203" t="s">
        <v>311</v>
      </c>
      <c r="E243" s="204" t="s">
        <v>5884</v>
      </c>
      <c r="F243" s="205" t="s">
        <v>5885</v>
      </c>
      <c r="G243" s="206" t="s">
        <v>5275</v>
      </c>
      <c r="H243" s="207">
        <v>1</v>
      </c>
      <c r="I243" s="208"/>
      <c r="J243" s="209">
        <f t="shared" ref="J243:J248" si="0">ROUND(I243*H243,2)</f>
        <v>0</v>
      </c>
      <c r="K243" s="205" t="s">
        <v>21</v>
      </c>
      <c r="L243" s="62"/>
      <c r="M243" s="210" t="s">
        <v>21</v>
      </c>
      <c r="N243" s="211" t="s">
        <v>45</v>
      </c>
      <c r="O243" s="43"/>
      <c r="P243" s="212">
        <f t="shared" ref="P243:P248" si="1">O243*H243</f>
        <v>0</v>
      </c>
      <c r="Q243" s="212">
        <v>0</v>
      </c>
      <c r="R243" s="212">
        <f t="shared" ref="R243:R248" si="2">Q243*H243</f>
        <v>0</v>
      </c>
      <c r="S243" s="212">
        <v>0</v>
      </c>
      <c r="T243" s="213">
        <f t="shared" ref="T243:T248" si="3">S243*H243</f>
        <v>0</v>
      </c>
      <c r="AR243" s="25" t="s">
        <v>327</v>
      </c>
      <c r="AT243" s="25" t="s">
        <v>311</v>
      </c>
      <c r="AU243" s="25" t="s">
        <v>84</v>
      </c>
      <c r="AY243" s="25" t="s">
        <v>308</v>
      </c>
      <c r="BE243" s="214">
        <f t="shared" ref="BE243:BE248" si="4">IF(N243="základní",J243,0)</f>
        <v>0</v>
      </c>
      <c r="BF243" s="214">
        <f t="shared" ref="BF243:BF248" si="5">IF(N243="snížená",J243,0)</f>
        <v>0</v>
      </c>
      <c r="BG243" s="214">
        <f t="shared" ref="BG243:BG248" si="6">IF(N243="zákl. přenesená",J243,0)</f>
        <v>0</v>
      </c>
      <c r="BH243" s="214">
        <f t="shared" ref="BH243:BH248" si="7">IF(N243="sníž. přenesená",J243,0)</f>
        <v>0</v>
      </c>
      <c r="BI243" s="214">
        <f t="shared" ref="BI243:BI248" si="8">IF(N243="nulová",J243,0)</f>
        <v>0</v>
      </c>
      <c r="BJ243" s="25" t="s">
        <v>82</v>
      </c>
      <c r="BK243" s="214">
        <f t="shared" ref="BK243:BK248" si="9">ROUND(I243*H243,2)</f>
        <v>0</v>
      </c>
      <c r="BL243" s="25" t="s">
        <v>327</v>
      </c>
      <c r="BM243" s="25" t="s">
        <v>2398</v>
      </c>
    </row>
    <row r="244" spans="2:65" s="1" customFormat="1" ht="22.5" customHeight="1">
      <c r="B244" s="42"/>
      <c r="C244" s="203" t="s">
        <v>2084</v>
      </c>
      <c r="D244" s="203" t="s">
        <v>311</v>
      </c>
      <c r="E244" s="204" t="s">
        <v>5876</v>
      </c>
      <c r="F244" s="205" t="s">
        <v>5877</v>
      </c>
      <c r="G244" s="206" t="s">
        <v>5275</v>
      </c>
      <c r="H244" s="207">
        <v>8</v>
      </c>
      <c r="I244" s="208"/>
      <c r="J244" s="209">
        <f t="shared" si="0"/>
        <v>0</v>
      </c>
      <c r="K244" s="205" t="s">
        <v>21</v>
      </c>
      <c r="L244" s="62"/>
      <c r="M244" s="210" t="s">
        <v>21</v>
      </c>
      <c r="N244" s="211" t="s">
        <v>45</v>
      </c>
      <c r="O244" s="43"/>
      <c r="P244" s="212">
        <f t="shared" si="1"/>
        <v>0</v>
      </c>
      <c r="Q244" s="212">
        <v>0</v>
      </c>
      <c r="R244" s="212">
        <f t="shared" si="2"/>
        <v>0</v>
      </c>
      <c r="S244" s="212">
        <v>0</v>
      </c>
      <c r="T244" s="213">
        <f t="shared" si="3"/>
        <v>0</v>
      </c>
      <c r="AR244" s="25" t="s">
        <v>327</v>
      </c>
      <c r="AT244" s="25" t="s">
        <v>311</v>
      </c>
      <c r="AU244" s="25" t="s">
        <v>84</v>
      </c>
      <c r="AY244" s="25" t="s">
        <v>308</v>
      </c>
      <c r="BE244" s="214">
        <f t="shared" si="4"/>
        <v>0</v>
      </c>
      <c r="BF244" s="214">
        <f t="shared" si="5"/>
        <v>0</v>
      </c>
      <c r="BG244" s="214">
        <f t="shared" si="6"/>
        <v>0</v>
      </c>
      <c r="BH244" s="214">
        <f t="shared" si="7"/>
        <v>0</v>
      </c>
      <c r="BI244" s="214">
        <f t="shared" si="8"/>
        <v>0</v>
      </c>
      <c r="BJ244" s="25" t="s">
        <v>82</v>
      </c>
      <c r="BK244" s="214">
        <f t="shared" si="9"/>
        <v>0</v>
      </c>
      <c r="BL244" s="25" t="s">
        <v>327</v>
      </c>
      <c r="BM244" s="25" t="s">
        <v>2408</v>
      </c>
    </row>
    <row r="245" spans="2:65" s="1" customFormat="1" ht="22.5" customHeight="1">
      <c r="B245" s="42"/>
      <c r="C245" s="203" t="s">
        <v>2088</v>
      </c>
      <c r="D245" s="203" t="s">
        <v>311</v>
      </c>
      <c r="E245" s="204" t="s">
        <v>5886</v>
      </c>
      <c r="F245" s="205" t="s">
        <v>5887</v>
      </c>
      <c r="G245" s="206" t="s">
        <v>5275</v>
      </c>
      <c r="H245" s="207">
        <v>2</v>
      </c>
      <c r="I245" s="208"/>
      <c r="J245" s="209">
        <f t="shared" si="0"/>
        <v>0</v>
      </c>
      <c r="K245" s="205" t="s">
        <v>21</v>
      </c>
      <c r="L245" s="62"/>
      <c r="M245" s="210" t="s">
        <v>21</v>
      </c>
      <c r="N245" s="211" t="s">
        <v>45</v>
      </c>
      <c r="O245" s="43"/>
      <c r="P245" s="212">
        <f t="shared" si="1"/>
        <v>0</v>
      </c>
      <c r="Q245" s="212">
        <v>0</v>
      </c>
      <c r="R245" s="212">
        <f t="shared" si="2"/>
        <v>0</v>
      </c>
      <c r="S245" s="212">
        <v>0</v>
      </c>
      <c r="T245" s="213">
        <f t="shared" si="3"/>
        <v>0</v>
      </c>
      <c r="AR245" s="25" t="s">
        <v>327</v>
      </c>
      <c r="AT245" s="25" t="s">
        <v>311</v>
      </c>
      <c r="AU245" s="25" t="s">
        <v>84</v>
      </c>
      <c r="AY245" s="25" t="s">
        <v>308</v>
      </c>
      <c r="BE245" s="214">
        <f t="shared" si="4"/>
        <v>0</v>
      </c>
      <c r="BF245" s="214">
        <f t="shared" si="5"/>
        <v>0</v>
      </c>
      <c r="BG245" s="214">
        <f t="shared" si="6"/>
        <v>0</v>
      </c>
      <c r="BH245" s="214">
        <f t="shared" si="7"/>
        <v>0</v>
      </c>
      <c r="BI245" s="214">
        <f t="shared" si="8"/>
        <v>0</v>
      </c>
      <c r="BJ245" s="25" t="s">
        <v>82</v>
      </c>
      <c r="BK245" s="214">
        <f t="shared" si="9"/>
        <v>0</v>
      </c>
      <c r="BL245" s="25" t="s">
        <v>327</v>
      </c>
      <c r="BM245" s="25" t="s">
        <v>2419</v>
      </c>
    </row>
    <row r="246" spans="2:65" s="1" customFormat="1" ht="22.5" customHeight="1">
      <c r="B246" s="42"/>
      <c r="C246" s="203" t="s">
        <v>2091</v>
      </c>
      <c r="D246" s="203" t="s">
        <v>311</v>
      </c>
      <c r="E246" s="204" t="s">
        <v>5888</v>
      </c>
      <c r="F246" s="205" t="s">
        <v>5889</v>
      </c>
      <c r="G246" s="206" t="s">
        <v>5275</v>
      </c>
      <c r="H246" s="207">
        <v>1</v>
      </c>
      <c r="I246" s="208"/>
      <c r="J246" s="209">
        <f t="shared" si="0"/>
        <v>0</v>
      </c>
      <c r="K246" s="205" t="s">
        <v>21</v>
      </c>
      <c r="L246" s="62"/>
      <c r="M246" s="210" t="s">
        <v>21</v>
      </c>
      <c r="N246" s="211" t="s">
        <v>45</v>
      </c>
      <c r="O246" s="43"/>
      <c r="P246" s="212">
        <f t="shared" si="1"/>
        <v>0</v>
      </c>
      <c r="Q246" s="212">
        <v>0</v>
      </c>
      <c r="R246" s="212">
        <f t="shared" si="2"/>
        <v>0</v>
      </c>
      <c r="S246" s="212">
        <v>0</v>
      </c>
      <c r="T246" s="213">
        <f t="shared" si="3"/>
        <v>0</v>
      </c>
      <c r="AR246" s="25" t="s">
        <v>327</v>
      </c>
      <c r="AT246" s="25" t="s">
        <v>311</v>
      </c>
      <c r="AU246" s="25" t="s">
        <v>84</v>
      </c>
      <c r="AY246" s="25" t="s">
        <v>308</v>
      </c>
      <c r="BE246" s="214">
        <f t="shared" si="4"/>
        <v>0</v>
      </c>
      <c r="BF246" s="214">
        <f t="shared" si="5"/>
        <v>0</v>
      </c>
      <c r="BG246" s="214">
        <f t="shared" si="6"/>
        <v>0</v>
      </c>
      <c r="BH246" s="214">
        <f t="shared" si="7"/>
        <v>0</v>
      </c>
      <c r="BI246" s="214">
        <f t="shared" si="8"/>
        <v>0</v>
      </c>
      <c r="BJ246" s="25" t="s">
        <v>82</v>
      </c>
      <c r="BK246" s="214">
        <f t="shared" si="9"/>
        <v>0</v>
      </c>
      <c r="BL246" s="25" t="s">
        <v>327</v>
      </c>
      <c r="BM246" s="25" t="s">
        <v>2425</v>
      </c>
    </row>
    <row r="247" spans="2:65" s="1" customFormat="1" ht="22.5" customHeight="1">
      <c r="B247" s="42"/>
      <c r="C247" s="203" t="s">
        <v>2094</v>
      </c>
      <c r="D247" s="203" t="s">
        <v>311</v>
      </c>
      <c r="E247" s="204" t="s">
        <v>5890</v>
      </c>
      <c r="F247" s="205" t="s">
        <v>5891</v>
      </c>
      <c r="G247" s="206" t="s">
        <v>5275</v>
      </c>
      <c r="H247" s="207">
        <v>10</v>
      </c>
      <c r="I247" s="208"/>
      <c r="J247" s="209">
        <f t="shared" si="0"/>
        <v>0</v>
      </c>
      <c r="K247" s="205" t="s">
        <v>21</v>
      </c>
      <c r="L247" s="62"/>
      <c r="M247" s="210" t="s">
        <v>21</v>
      </c>
      <c r="N247" s="211" t="s">
        <v>45</v>
      </c>
      <c r="O247" s="43"/>
      <c r="P247" s="212">
        <f t="shared" si="1"/>
        <v>0</v>
      </c>
      <c r="Q247" s="212">
        <v>0</v>
      </c>
      <c r="R247" s="212">
        <f t="shared" si="2"/>
        <v>0</v>
      </c>
      <c r="S247" s="212">
        <v>0</v>
      </c>
      <c r="T247" s="213">
        <f t="shared" si="3"/>
        <v>0</v>
      </c>
      <c r="AR247" s="25" t="s">
        <v>327</v>
      </c>
      <c r="AT247" s="25" t="s">
        <v>311</v>
      </c>
      <c r="AU247" s="25" t="s">
        <v>84</v>
      </c>
      <c r="AY247" s="25" t="s">
        <v>308</v>
      </c>
      <c r="BE247" s="214">
        <f t="shared" si="4"/>
        <v>0</v>
      </c>
      <c r="BF247" s="214">
        <f t="shared" si="5"/>
        <v>0</v>
      </c>
      <c r="BG247" s="214">
        <f t="shared" si="6"/>
        <v>0</v>
      </c>
      <c r="BH247" s="214">
        <f t="shared" si="7"/>
        <v>0</v>
      </c>
      <c r="BI247" s="214">
        <f t="shared" si="8"/>
        <v>0</v>
      </c>
      <c r="BJ247" s="25" t="s">
        <v>82</v>
      </c>
      <c r="BK247" s="214">
        <f t="shared" si="9"/>
        <v>0</v>
      </c>
      <c r="BL247" s="25" t="s">
        <v>327</v>
      </c>
      <c r="BM247" s="25" t="s">
        <v>2432</v>
      </c>
    </row>
    <row r="248" spans="2:65" s="1" customFormat="1" ht="22.5" customHeight="1">
      <c r="B248" s="42"/>
      <c r="C248" s="203" t="s">
        <v>2098</v>
      </c>
      <c r="D248" s="203" t="s">
        <v>311</v>
      </c>
      <c r="E248" s="204" t="s">
        <v>5892</v>
      </c>
      <c r="F248" s="205" t="s">
        <v>5893</v>
      </c>
      <c r="G248" s="206" t="s">
        <v>5275</v>
      </c>
      <c r="H248" s="207">
        <v>6</v>
      </c>
      <c r="I248" s="208"/>
      <c r="J248" s="209">
        <f t="shared" si="0"/>
        <v>0</v>
      </c>
      <c r="K248" s="205" t="s">
        <v>21</v>
      </c>
      <c r="L248" s="62"/>
      <c r="M248" s="210" t="s">
        <v>21</v>
      </c>
      <c r="N248" s="211" t="s">
        <v>45</v>
      </c>
      <c r="O248" s="43"/>
      <c r="P248" s="212">
        <f t="shared" si="1"/>
        <v>0</v>
      </c>
      <c r="Q248" s="212">
        <v>0</v>
      </c>
      <c r="R248" s="212">
        <f t="shared" si="2"/>
        <v>0</v>
      </c>
      <c r="S248" s="212">
        <v>0</v>
      </c>
      <c r="T248" s="213">
        <f t="shared" si="3"/>
        <v>0</v>
      </c>
      <c r="AR248" s="25" t="s">
        <v>327</v>
      </c>
      <c r="AT248" s="25" t="s">
        <v>311</v>
      </c>
      <c r="AU248" s="25" t="s">
        <v>84</v>
      </c>
      <c r="AY248" s="25" t="s">
        <v>308</v>
      </c>
      <c r="BE248" s="214">
        <f t="shared" si="4"/>
        <v>0</v>
      </c>
      <c r="BF248" s="214">
        <f t="shared" si="5"/>
        <v>0</v>
      </c>
      <c r="BG248" s="214">
        <f t="shared" si="6"/>
        <v>0</v>
      </c>
      <c r="BH248" s="214">
        <f t="shared" si="7"/>
        <v>0</v>
      </c>
      <c r="BI248" s="214">
        <f t="shared" si="8"/>
        <v>0</v>
      </c>
      <c r="BJ248" s="25" t="s">
        <v>82</v>
      </c>
      <c r="BK248" s="214">
        <f t="shared" si="9"/>
        <v>0</v>
      </c>
      <c r="BL248" s="25" t="s">
        <v>327</v>
      </c>
      <c r="BM248" s="25" t="s">
        <v>2440</v>
      </c>
    </row>
    <row r="249" spans="2:65" s="11" customFormat="1" ht="37.35" customHeight="1">
      <c r="B249" s="186"/>
      <c r="C249" s="187"/>
      <c r="D249" s="200" t="s">
        <v>73</v>
      </c>
      <c r="E249" s="296" t="s">
        <v>2404</v>
      </c>
      <c r="F249" s="296" t="s">
        <v>756</v>
      </c>
      <c r="G249" s="187"/>
      <c r="H249" s="187"/>
      <c r="I249" s="190"/>
      <c r="J249" s="297">
        <f>BK249</f>
        <v>0</v>
      </c>
      <c r="K249" s="187"/>
      <c r="L249" s="192"/>
      <c r="M249" s="193"/>
      <c r="N249" s="194"/>
      <c r="O249" s="194"/>
      <c r="P249" s="195">
        <f>P250</f>
        <v>0</v>
      </c>
      <c r="Q249" s="194"/>
      <c r="R249" s="195">
        <f>R250</f>
        <v>0</v>
      </c>
      <c r="S249" s="194"/>
      <c r="T249" s="196">
        <f>T250</f>
        <v>0</v>
      </c>
      <c r="AR249" s="197" t="s">
        <v>84</v>
      </c>
      <c r="AT249" s="198" t="s">
        <v>73</v>
      </c>
      <c r="AU249" s="198" t="s">
        <v>74</v>
      </c>
      <c r="AY249" s="197" t="s">
        <v>308</v>
      </c>
      <c r="BK249" s="199">
        <f>BK250</f>
        <v>0</v>
      </c>
    </row>
    <row r="250" spans="2:65" s="1" customFormat="1" ht="22.5" customHeight="1">
      <c r="B250" s="42"/>
      <c r="C250" s="203" t="s">
        <v>2100</v>
      </c>
      <c r="D250" s="203" t="s">
        <v>311</v>
      </c>
      <c r="E250" s="204" t="s">
        <v>5571</v>
      </c>
      <c r="F250" s="205" t="s">
        <v>5894</v>
      </c>
      <c r="G250" s="206" t="s">
        <v>4679</v>
      </c>
      <c r="H250" s="295"/>
      <c r="I250" s="208"/>
      <c r="J250" s="209">
        <f>ROUND(I250*H250,2)</f>
        <v>0</v>
      </c>
      <c r="K250" s="205" t="s">
        <v>21</v>
      </c>
      <c r="L250" s="62"/>
      <c r="M250" s="210" t="s">
        <v>21</v>
      </c>
      <c r="N250" s="215" t="s">
        <v>45</v>
      </c>
      <c r="O250" s="216"/>
      <c r="P250" s="217">
        <f>O250*H250</f>
        <v>0</v>
      </c>
      <c r="Q250" s="217">
        <v>0</v>
      </c>
      <c r="R250" s="217">
        <f>Q250*H250</f>
        <v>0</v>
      </c>
      <c r="S250" s="217">
        <v>0</v>
      </c>
      <c r="T250" s="218">
        <f>S250*H250</f>
        <v>0</v>
      </c>
      <c r="AR250" s="25" t="s">
        <v>375</v>
      </c>
      <c r="AT250" s="25" t="s">
        <v>311</v>
      </c>
      <c r="AU250" s="25" t="s">
        <v>82</v>
      </c>
      <c r="AY250" s="25" t="s">
        <v>308</v>
      </c>
      <c r="BE250" s="214">
        <f>IF(N250="základní",J250,0)</f>
        <v>0</v>
      </c>
      <c r="BF250" s="214">
        <f>IF(N250="snížená",J250,0)</f>
        <v>0</v>
      </c>
      <c r="BG250" s="214">
        <f>IF(N250="zákl. přenesená",J250,0)</f>
        <v>0</v>
      </c>
      <c r="BH250" s="214">
        <f>IF(N250="sníž. přenesená",J250,0)</f>
        <v>0</v>
      </c>
      <c r="BI250" s="214">
        <f>IF(N250="nulová",J250,0)</f>
        <v>0</v>
      </c>
      <c r="BJ250" s="25" t="s">
        <v>82</v>
      </c>
      <c r="BK250" s="214">
        <f>ROUND(I250*H250,2)</f>
        <v>0</v>
      </c>
      <c r="BL250" s="25" t="s">
        <v>375</v>
      </c>
      <c r="BM250" s="25" t="s">
        <v>5895</v>
      </c>
    </row>
    <row r="251" spans="2:65" s="1" customFormat="1" ht="6.95" customHeight="1">
      <c r="B251" s="57"/>
      <c r="C251" s="58"/>
      <c r="D251" s="58"/>
      <c r="E251" s="58"/>
      <c r="F251" s="58"/>
      <c r="G251" s="58"/>
      <c r="H251" s="58"/>
      <c r="I251" s="149"/>
      <c r="J251" s="58"/>
      <c r="K251" s="58"/>
      <c r="L251" s="62"/>
    </row>
  </sheetData>
  <sheetProtection password="CC35" sheet="1" objects="1" scenarios="1" formatCells="0" formatColumns="0" formatRows="0" sort="0" autoFilter="0"/>
  <autoFilter ref="C88:K250"/>
  <mergeCells count="12">
    <mergeCell ref="G1:H1"/>
    <mergeCell ref="L2:V2"/>
    <mergeCell ref="E49:H49"/>
    <mergeCell ref="E51:H51"/>
    <mergeCell ref="E77:H77"/>
    <mergeCell ref="E79:H79"/>
    <mergeCell ref="E81:H81"/>
    <mergeCell ref="E7:H7"/>
    <mergeCell ref="E9:H9"/>
    <mergeCell ref="E11:H11"/>
    <mergeCell ref="E26:H26"/>
    <mergeCell ref="E47:H47"/>
  </mergeCells>
  <hyperlinks>
    <hyperlink ref="F1:G1" location="C2" display="1) Krycí list soupisu"/>
    <hyperlink ref="G1:H1" location="C58" display="2) Rekapitulace"/>
    <hyperlink ref="J1" location="C88" display="3) Soupis prací"/>
    <hyperlink ref="L1:V1" location="'Rekapitulace stavby'!C2" display="Rekapitulace stavby"/>
  </hyperlinks>
  <pageMargins left="0.58333330000000005" right="0.58333330000000005" top="0.58333330000000005" bottom="0.58333330000000005" header="0" footer="0"/>
  <pageSetup paperSize="9" fitToHeight="100" orientation="landscape" blackAndWhite="1" r:id="rId1"/>
  <headerFooter>
    <oddFooter>&amp;CStrana &amp;P z &amp;N</oddFooter>
  </headerFooter>
  <drawing r:id="rId2"/>
</worksheet>
</file>

<file path=xl/worksheets/sheet24.xml><?xml version="1.0" encoding="utf-8"?>
<worksheet xmlns="http://schemas.openxmlformats.org/spreadsheetml/2006/main" xmlns:r="http://schemas.openxmlformats.org/officeDocument/2006/relationships">
  <sheetPr>
    <pageSetUpPr fitToPage="1"/>
  </sheetPr>
  <dimension ref="A1:BR146"/>
  <sheetViews>
    <sheetView showGridLines="0" workbookViewId="0">
      <pane ySplit="1" topLeftCell="A2" activePane="bottomLeft" state="frozen"/>
      <selection pane="bottomLeft"/>
    </sheetView>
  </sheetViews>
  <sheetFormatPr defaultRowHeight="15"/>
  <cols>
    <col min="1" max="1" width="8.33203125" customWidth="1"/>
    <col min="2" max="2" width="1.6640625" customWidth="1"/>
    <col min="3" max="3" width="4.1640625" customWidth="1"/>
    <col min="4" max="4" width="4.33203125" customWidth="1"/>
    <col min="5" max="5" width="17.1640625" customWidth="1"/>
    <col min="6" max="6" width="75" customWidth="1"/>
    <col min="7" max="7" width="8.6640625" customWidth="1"/>
    <col min="8" max="8" width="11.1640625" customWidth="1"/>
    <col min="9" max="9" width="12.6640625" style="121" customWidth="1"/>
    <col min="10" max="10" width="23.5" customWidth="1"/>
    <col min="11" max="11" width="15.5" customWidth="1"/>
    <col min="19" max="19" width="8.1640625" customWidth="1"/>
    <col min="20" max="20" width="29.6640625" customWidth="1"/>
    <col min="21" max="21" width="16.33203125"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1" spans="1:70" ht="21.75" customHeight="1">
      <c r="A1" s="22"/>
      <c r="B1" s="122"/>
      <c r="C1" s="122"/>
      <c r="D1" s="123" t="s">
        <v>1</v>
      </c>
      <c r="E1" s="122"/>
      <c r="F1" s="124" t="s">
        <v>272</v>
      </c>
      <c r="G1" s="427" t="s">
        <v>273</v>
      </c>
      <c r="H1" s="427"/>
      <c r="I1" s="125"/>
      <c r="J1" s="124" t="s">
        <v>274</v>
      </c>
      <c r="K1" s="123" t="s">
        <v>275</v>
      </c>
      <c r="L1" s="124" t="s">
        <v>276</v>
      </c>
      <c r="M1" s="124"/>
      <c r="N1" s="124"/>
      <c r="O1" s="124"/>
      <c r="P1" s="124"/>
      <c r="Q1" s="124"/>
      <c r="R1" s="124"/>
      <c r="S1" s="124"/>
      <c r="T1" s="124"/>
      <c r="U1" s="21"/>
      <c r="V1" s="21"/>
      <c r="W1" s="22"/>
      <c r="X1" s="22"/>
      <c r="Y1" s="22"/>
      <c r="Z1" s="22"/>
      <c r="AA1" s="22"/>
      <c r="AB1" s="22"/>
      <c r="AC1" s="22"/>
      <c r="AD1" s="22"/>
      <c r="AE1" s="22"/>
      <c r="AF1" s="22"/>
      <c r="AG1" s="22"/>
      <c r="AH1" s="22"/>
      <c r="AI1" s="22"/>
      <c r="AJ1" s="22"/>
      <c r="AK1" s="22"/>
      <c r="AL1" s="22"/>
      <c r="AM1" s="22"/>
      <c r="AN1" s="22"/>
      <c r="AO1" s="22"/>
      <c r="AP1" s="22"/>
      <c r="AQ1" s="22"/>
      <c r="AR1" s="22"/>
      <c r="AS1" s="22"/>
      <c r="AT1" s="22"/>
      <c r="AU1" s="22"/>
      <c r="AV1" s="22"/>
      <c r="AW1" s="22"/>
      <c r="AX1" s="22"/>
      <c r="AY1" s="22"/>
      <c r="AZ1" s="22"/>
      <c r="BA1" s="22"/>
      <c r="BB1" s="22"/>
      <c r="BC1" s="22"/>
      <c r="BD1" s="22"/>
      <c r="BE1" s="22"/>
      <c r="BF1" s="22"/>
      <c r="BG1" s="22"/>
      <c r="BH1" s="22"/>
      <c r="BI1" s="22"/>
      <c r="BJ1" s="22"/>
      <c r="BK1" s="22"/>
      <c r="BL1" s="22"/>
      <c r="BM1" s="22"/>
      <c r="BN1" s="22"/>
      <c r="BO1" s="22"/>
      <c r="BP1" s="22"/>
      <c r="BQ1" s="22"/>
      <c r="BR1" s="22"/>
    </row>
    <row r="2" spans="1:70" ht="36.950000000000003" customHeight="1">
      <c r="L2" s="419"/>
      <c r="M2" s="419"/>
      <c r="N2" s="419"/>
      <c r="O2" s="419"/>
      <c r="P2" s="419"/>
      <c r="Q2" s="419"/>
      <c r="R2" s="419"/>
      <c r="S2" s="419"/>
      <c r="T2" s="419"/>
      <c r="U2" s="419"/>
      <c r="V2" s="419"/>
      <c r="AT2" s="25" t="s">
        <v>169</v>
      </c>
    </row>
    <row r="3" spans="1:70" ht="6.95" customHeight="1">
      <c r="B3" s="26"/>
      <c r="C3" s="27"/>
      <c r="D3" s="27"/>
      <c r="E3" s="27"/>
      <c r="F3" s="27"/>
      <c r="G3" s="27"/>
      <c r="H3" s="27"/>
      <c r="I3" s="126"/>
      <c r="J3" s="27"/>
      <c r="K3" s="28"/>
      <c r="AT3" s="25" t="s">
        <v>84</v>
      </c>
    </row>
    <row r="4" spans="1:70" ht="36.950000000000003" customHeight="1">
      <c r="B4" s="29"/>
      <c r="C4" s="30"/>
      <c r="D4" s="31" t="s">
        <v>277</v>
      </c>
      <c r="E4" s="30"/>
      <c r="F4" s="30"/>
      <c r="G4" s="30"/>
      <c r="H4" s="30"/>
      <c r="I4" s="127"/>
      <c r="J4" s="30"/>
      <c r="K4" s="32"/>
      <c r="M4" s="33" t="s">
        <v>12</v>
      </c>
      <c r="AT4" s="25" t="s">
        <v>6</v>
      </c>
    </row>
    <row r="5" spans="1:70" ht="6.95" customHeight="1">
      <c r="B5" s="29"/>
      <c r="C5" s="30"/>
      <c r="D5" s="30"/>
      <c r="E5" s="30"/>
      <c r="F5" s="30"/>
      <c r="G5" s="30"/>
      <c r="H5" s="30"/>
      <c r="I5" s="127"/>
      <c r="J5" s="30"/>
      <c r="K5" s="32"/>
    </row>
    <row r="6" spans="1:70">
      <c r="B6" s="29"/>
      <c r="C6" s="30"/>
      <c r="D6" s="38" t="s">
        <v>18</v>
      </c>
      <c r="E6" s="30"/>
      <c r="F6" s="30"/>
      <c r="G6" s="30"/>
      <c r="H6" s="30"/>
      <c r="I6" s="127"/>
      <c r="J6" s="30"/>
      <c r="K6" s="32"/>
    </row>
    <row r="7" spans="1:70" ht="22.5" customHeight="1">
      <c r="B7" s="29"/>
      <c r="C7" s="30"/>
      <c r="D7" s="30"/>
      <c r="E7" s="420" t="str">
        <f>'Rekapitulace stavby'!K6</f>
        <v>Národní telemedicínské centrum</v>
      </c>
      <c r="F7" s="421"/>
      <c r="G7" s="421"/>
      <c r="H7" s="421"/>
      <c r="I7" s="127"/>
      <c r="J7" s="30"/>
      <c r="K7" s="32"/>
    </row>
    <row r="8" spans="1:70">
      <c r="B8" s="29"/>
      <c r="C8" s="30"/>
      <c r="D8" s="38" t="s">
        <v>278</v>
      </c>
      <c r="E8" s="30"/>
      <c r="F8" s="30"/>
      <c r="G8" s="30"/>
      <c r="H8" s="30"/>
      <c r="I8" s="127"/>
      <c r="J8" s="30"/>
      <c r="K8" s="32"/>
    </row>
    <row r="9" spans="1:70" s="1" customFormat="1" ht="22.5" customHeight="1">
      <c r="B9" s="42"/>
      <c r="C9" s="43"/>
      <c r="D9" s="43"/>
      <c r="E9" s="420" t="s">
        <v>5225</v>
      </c>
      <c r="F9" s="423"/>
      <c r="G9" s="423"/>
      <c r="H9" s="423"/>
      <c r="I9" s="128"/>
      <c r="J9" s="43"/>
      <c r="K9" s="46"/>
    </row>
    <row r="10" spans="1:70" s="1" customFormat="1">
      <c r="B10" s="42"/>
      <c r="C10" s="43"/>
      <c r="D10" s="38" t="s">
        <v>425</v>
      </c>
      <c r="E10" s="43"/>
      <c r="F10" s="43"/>
      <c r="G10" s="43"/>
      <c r="H10" s="43"/>
      <c r="I10" s="128"/>
      <c r="J10" s="43"/>
      <c r="K10" s="46"/>
    </row>
    <row r="11" spans="1:70" s="1" customFormat="1" ht="36.950000000000003" customHeight="1">
      <c r="B11" s="42"/>
      <c r="C11" s="43"/>
      <c r="D11" s="43"/>
      <c r="E11" s="422" t="s">
        <v>5896</v>
      </c>
      <c r="F11" s="423"/>
      <c r="G11" s="423"/>
      <c r="H11" s="423"/>
      <c r="I11" s="128"/>
      <c r="J11" s="43"/>
      <c r="K11" s="46"/>
    </row>
    <row r="12" spans="1:70" s="1" customFormat="1" ht="13.5">
      <c r="B12" s="42"/>
      <c r="C12" s="43"/>
      <c r="D12" s="43"/>
      <c r="E12" s="43"/>
      <c r="F12" s="43"/>
      <c r="G12" s="43"/>
      <c r="H12" s="43"/>
      <c r="I12" s="128"/>
      <c r="J12" s="43"/>
      <c r="K12" s="46"/>
    </row>
    <row r="13" spans="1:70" s="1" customFormat="1" ht="14.45" customHeight="1">
      <c r="B13" s="42"/>
      <c r="C13" s="43"/>
      <c r="D13" s="38" t="s">
        <v>20</v>
      </c>
      <c r="E13" s="43"/>
      <c r="F13" s="36" t="s">
        <v>21</v>
      </c>
      <c r="G13" s="43"/>
      <c r="H13" s="43"/>
      <c r="I13" s="129" t="s">
        <v>22</v>
      </c>
      <c r="J13" s="36" t="s">
        <v>21</v>
      </c>
      <c r="K13" s="46"/>
    </row>
    <row r="14" spans="1:70" s="1" customFormat="1" ht="14.45" customHeight="1">
      <c r="B14" s="42"/>
      <c r="C14" s="43"/>
      <c r="D14" s="38" t="s">
        <v>23</v>
      </c>
      <c r="E14" s="43"/>
      <c r="F14" s="36" t="s">
        <v>24</v>
      </c>
      <c r="G14" s="43"/>
      <c r="H14" s="43"/>
      <c r="I14" s="129" t="s">
        <v>25</v>
      </c>
      <c r="J14" s="130" t="str">
        <f>'Rekapitulace stavby'!AN8</f>
        <v>26.1.2017</v>
      </c>
      <c r="K14" s="46"/>
    </row>
    <row r="15" spans="1:70" s="1" customFormat="1" ht="10.9" customHeight="1">
      <c r="B15" s="42"/>
      <c r="C15" s="43"/>
      <c r="D15" s="43"/>
      <c r="E15" s="43"/>
      <c r="F15" s="43"/>
      <c r="G15" s="43"/>
      <c r="H15" s="43"/>
      <c r="I15" s="128"/>
      <c r="J15" s="43"/>
      <c r="K15" s="46"/>
    </row>
    <row r="16" spans="1:70" s="1" customFormat="1" ht="14.45" customHeight="1">
      <c r="B16" s="42"/>
      <c r="C16" s="43"/>
      <c r="D16" s="38" t="s">
        <v>27</v>
      </c>
      <c r="E16" s="43"/>
      <c r="F16" s="43"/>
      <c r="G16" s="43"/>
      <c r="H16" s="43"/>
      <c r="I16" s="129" t="s">
        <v>28</v>
      </c>
      <c r="J16" s="36" t="s">
        <v>29</v>
      </c>
      <c r="K16" s="46"/>
    </row>
    <row r="17" spans="2:11" s="1" customFormat="1" ht="18" customHeight="1">
      <c r="B17" s="42"/>
      <c r="C17" s="43"/>
      <c r="D17" s="43"/>
      <c r="E17" s="36" t="s">
        <v>30</v>
      </c>
      <c r="F17" s="43"/>
      <c r="G17" s="43"/>
      <c r="H17" s="43"/>
      <c r="I17" s="129" t="s">
        <v>31</v>
      </c>
      <c r="J17" s="36" t="s">
        <v>21</v>
      </c>
      <c r="K17" s="46"/>
    </row>
    <row r="18" spans="2:11" s="1" customFormat="1" ht="6.95" customHeight="1">
      <c r="B18" s="42"/>
      <c r="C18" s="43"/>
      <c r="D18" s="43"/>
      <c r="E18" s="43"/>
      <c r="F18" s="43"/>
      <c r="G18" s="43"/>
      <c r="H18" s="43"/>
      <c r="I18" s="128"/>
      <c r="J18" s="43"/>
      <c r="K18" s="46"/>
    </row>
    <row r="19" spans="2:11" s="1" customFormat="1" ht="14.45" customHeight="1">
      <c r="B19" s="42"/>
      <c r="C19" s="43"/>
      <c r="D19" s="38" t="s">
        <v>32</v>
      </c>
      <c r="E19" s="43"/>
      <c r="F19" s="43"/>
      <c r="G19" s="43"/>
      <c r="H19" s="43"/>
      <c r="I19" s="129" t="s">
        <v>28</v>
      </c>
      <c r="J19" s="36" t="str">
        <f>IF('Rekapitulace stavby'!AN13="Vyplň údaj","",IF('Rekapitulace stavby'!AN13="","",'Rekapitulace stavby'!AN13))</f>
        <v/>
      </c>
      <c r="K19" s="46"/>
    </row>
    <row r="20" spans="2:11" s="1" customFormat="1" ht="18" customHeight="1">
      <c r="B20" s="42"/>
      <c r="C20" s="43"/>
      <c r="D20" s="43"/>
      <c r="E20" s="36" t="str">
        <f>IF('Rekapitulace stavby'!E14="Vyplň údaj","",IF('Rekapitulace stavby'!E14="","",'Rekapitulace stavby'!E14))</f>
        <v/>
      </c>
      <c r="F20" s="43"/>
      <c r="G20" s="43"/>
      <c r="H20" s="43"/>
      <c r="I20" s="129" t="s">
        <v>31</v>
      </c>
      <c r="J20" s="36" t="str">
        <f>IF('Rekapitulace stavby'!AN14="Vyplň údaj","",IF('Rekapitulace stavby'!AN14="","",'Rekapitulace stavby'!AN14))</f>
        <v/>
      </c>
      <c r="K20" s="46"/>
    </row>
    <row r="21" spans="2:11" s="1" customFormat="1" ht="6.95" customHeight="1">
      <c r="B21" s="42"/>
      <c r="C21" s="43"/>
      <c r="D21" s="43"/>
      <c r="E21" s="43"/>
      <c r="F21" s="43"/>
      <c r="G21" s="43"/>
      <c r="H21" s="43"/>
      <c r="I21" s="128"/>
      <c r="J21" s="43"/>
      <c r="K21" s="46"/>
    </row>
    <row r="22" spans="2:11" s="1" customFormat="1" ht="14.45" customHeight="1">
      <c r="B22" s="42"/>
      <c r="C22" s="43"/>
      <c r="D22" s="38" t="s">
        <v>34</v>
      </c>
      <c r="E22" s="43"/>
      <c r="F22" s="43"/>
      <c r="G22" s="43"/>
      <c r="H22" s="43"/>
      <c r="I22" s="129" t="s">
        <v>28</v>
      </c>
      <c r="J22" s="36" t="s">
        <v>35</v>
      </c>
      <c r="K22" s="46"/>
    </row>
    <row r="23" spans="2:11" s="1" customFormat="1" ht="18" customHeight="1">
      <c r="B23" s="42"/>
      <c r="C23" s="43"/>
      <c r="D23" s="43"/>
      <c r="E23" s="36" t="s">
        <v>36</v>
      </c>
      <c r="F23" s="43"/>
      <c r="G23" s="43"/>
      <c r="H23" s="43"/>
      <c r="I23" s="129" t="s">
        <v>31</v>
      </c>
      <c r="J23" s="36" t="s">
        <v>21</v>
      </c>
      <c r="K23" s="46"/>
    </row>
    <row r="24" spans="2:11" s="1" customFormat="1" ht="6.95" customHeight="1">
      <c r="B24" s="42"/>
      <c r="C24" s="43"/>
      <c r="D24" s="43"/>
      <c r="E24" s="43"/>
      <c r="F24" s="43"/>
      <c r="G24" s="43"/>
      <c r="H24" s="43"/>
      <c r="I24" s="128"/>
      <c r="J24" s="43"/>
      <c r="K24" s="46"/>
    </row>
    <row r="25" spans="2:11" s="1" customFormat="1" ht="14.45" customHeight="1">
      <c r="B25" s="42"/>
      <c r="C25" s="43"/>
      <c r="D25" s="38" t="s">
        <v>38</v>
      </c>
      <c r="E25" s="43"/>
      <c r="F25" s="43"/>
      <c r="G25" s="43"/>
      <c r="H25" s="43"/>
      <c r="I25" s="128"/>
      <c r="J25" s="43"/>
      <c r="K25" s="46"/>
    </row>
    <row r="26" spans="2:11" s="7" customFormat="1" ht="22.5" customHeight="1">
      <c r="B26" s="131"/>
      <c r="C26" s="132"/>
      <c r="D26" s="132"/>
      <c r="E26" s="384" t="s">
        <v>21</v>
      </c>
      <c r="F26" s="384"/>
      <c r="G26" s="384"/>
      <c r="H26" s="384"/>
      <c r="I26" s="133"/>
      <c r="J26" s="132"/>
      <c r="K26" s="134"/>
    </row>
    <row r="27" spans="2:11" s="1" customFormat="1" ht="6.95" customHeight="1">
      <c r="B27" s="42"/>
      <c r="C27" s="43"/>
      <c r="D27" s="43"/>
      <c r="E27" s="43"/>
      <c r="F27" s="43"/>
      <c r="G27" s="43"/>
      <c r="H27" s="43"/>
      <c r="I27" s="128"/>
      <c r="J27" s="43"/>
      <c r="K27" s="46"/>
    </row>
    <row r="28" spans="2:11" s="1" customFormat="1" ht="6.95" customHeight="1">
      <c r="B28" s="42"/>
      <c r="C28" s="43"/>
      <c r="D28" s="86"/>
      <c r="E28" s="86"/>
      <c r="F28" s="86"/>
      <c r="G28" s="86"/>
      <c r="H28" s="86"/>
      <c r="I28" s="135"/>
      <c r="J28" s="86"/>
      <c r="K28" s="136"/>
    </row>
    <row r="29" spans="2:11" s="1" customFormat="1" ht="25.35" customHeight="1">
      <c r="B29" s="42"/>
      <c r="C29" s="43"/>
      <c r="D29" s="137" t="s">
        <v>40</v>
      </c>
      <c r="E29" s="43"/>
      <c r="F29" s="43"/>
      <c r="G29" s="43"/>
      <c r="H29" s="43"/>
      <c r="I29" s="128"/>
      <c r="J29" s="138">
        <f>ROUND(J82,2)</f>
        <v>0</v>
      </c>
      <c r="K29" s="46"/>
    </row>
    <row r="30" spans="2:11" s="1" customFormat="1" ht="6.95" customHeight="1">
      <c r="B30" s="42"/>
      <c r="C30" s="43"/>
      <c r="D30" s="86"/>
      <c r="E30" s="86"/>
      <c r="F30" s="86"/>
      <c r="G30" s="86"/>
      <c r="H30" s="86"/>
      <c r="I30" s="135"/>
      <c r="J30" s="86"/>
      <c r="K30" s="136"/>
    </row>
    <row r="31" spans="2:11" s="1" customFormat="1" ht="14.45" customHeight="1">
      <c r="B31" s="42"/>
      <c r="C31" s="43"/>
      <c r="D31" s="43"/>
      <c r="E31" s="43"/>
      <c r="F31" s="47" t="s">
        <v>42</v>
      </c>
      <c r="G31" s="43"/>
      <c r="H31" s="43"/>
      <c r="I31" s="139" t="s">
        <v>41</v>
      </c>
      <c r="J31" s="47" t="s">
        <v>43</v>
      </c>
      <c r="K31" s="46"/>
    </row>
    <row r="32" spans="2:11" s="1" customFormat="1" ht="14.45" customHeight="1">
      <c r="B32" s="42"/>
      <c r="C32" s="43"/>
      <c r="D32" s="50" t="s">
        <v>44</v>
      </c>
      <c r="E32" s="50" t="s">
        <v>45</v>
      </c>
      <c r="F32" s="140">
        <f>ROUND(SUM(BE82:BE145), 2)</f>
        <v>0</v>
      </c>
      <c r="G32" s="43"/>
      <c r="H32" s="43"/>
      <c r="I32" s="141">
        <v>0.21</v>
      </c>
      <c r="J32" s="140">
        <f>ROUND(ROUND((SUM(BE82:BE145)), 2)*I32, 2)</f>
        <v>0</v>
      </c>
      <c r="K32" s="46"/>
    </row>
    <row r="33" spans="2:11" s="1" customFormat="1" ht="14.45" customHeight="1">
      <c r="B33" s="42"/>
      <c r="C33" s="43"/>
      <c r="D33" s="43"/>
      <c r="E33" s="50" t="s">
        <v>46</v>
      </c>
      <c r="F33" s="140">
        <f>ROUND(SUM(BF82:BF145), 2)</f>
        <v>0</v>
      </c>
      <c r="G33" s="43"/>
      <c r="H33" s="43"/>
      <c r="I33" s="141">
        <v>0.15</v>
      </c>
      <c r="J33" s="140">
        <f>ROUND(ROUND((SUM(BF82:BF145)), 2)*I33, 2)</f>
        <v>0</v>
      </c>
      <c r="K33" s="46"/>
    </row>
    <row r="34" spans="2:11" s="1" customFormat="1" ht="14.45" hidden="1" customHeight="1">
      <c r="B34" s="42"/>
      <c r="C34" s="43"/>
      <c r="D34" s="43"/>
      <c r="E34" s="50" t="s">
        <v>47</v>
      </c>
      <c r="F34" s="140">
        <f>ROUND(SUM(BG82:BG145), 2)</f>
        <v>0</v>
      </c>
      <c r="G34" s="43"/>
      <c r="H34" s="43"/>
      <c r="I34" s="141">
        <v>0.21</v>
      </c>
      <c r="J34" s="140">
        <v>0</v>
      </c>
      <c r="K34" s="46"/>
    </row>
    <row r="35" spans="2:11" s="1" customFormat="1" ht="14.45" hidden="1" customHeight="1">
      <c r="B35" s="42"/>
      <c r="C35" s="43"/>
      <c r="D35" s="43"/>
      <c r="E35" s="50" t="s">
        <v>48</v>
      </c>
      <c r="F35" s="140">
        <f>ROUND(SUM(BH82:BH145), 2)</f>
        <v>0</v>
      </c>
      <c r="G35" s="43"/>
      <c r="H35" s="43"/>
      <c r="I35" s="141">
        <v>0.15</v>
      </c>
      <c r="J35" s="140">
        <v>0</v>
      </c>
      <c r="K35" s="46"/>
    </row>
    <row r="36" spans="2:11" s="1" customFormat="1" ht="14.45" hidden="1" customHeight="1">
      <c r="B36" s="42"/>
      <c r="C36" s="43"/>
      <c r="D36" s="43"/>
      <c r="E36" s="50" t="s">
        <v>49</v>
      </c>
      <c r="F36" s="140">
        <f>ROUND(SUM(BI82:BI145), 2)</f>
        <v>0</v>
      </c>
      <c r="G36" s="43"/>
      <c r="H36" s="43"/>
      <c r="I36" s="141">
        <v>0</v>
      </c>
      <c r="J36" s="140">
        <v>0</v>
      </c>
      <c r="K36" s="46"/>
    </row>
    <row r="37" spans="2:11" s="1" customFormat="1" ht="6.95" customHeight="1">
      <c r="B37" s="42"/>
      <c r="C37" s="43"/>
      <c r="D37" s="43"/>
      <c r="E37" s="43"/>
      <c r="F37" s="43"/>
      <c r="G37" s="43"/>
      <c r="H37" s="43"/>
      <c r="I37" s="128"/>
      <c r="J37" s="43"/>
      <c r="K37" s="46"/>
    </row>
    <row r="38" spans="2:11" s="1" customFormat="1" ht="25.35" customHeight="1">
      <c r="B38" s="42"/>
      <c r="C38" s="142"/>
      <c r="D38" s="143" t="s">
        <v>50</v>
      </c>
      <c r="E38" s="80"/>
      <c r="F38" s="80"/>
      <c r="G38" s="144" t="s">
        <v>51</v>
      </c>
      <c r="H38" s="145" t="s">
        <v>52</v>
      </c>
      <c r="I38" s="146"/>
      <c r="J38" s="147">
        <f>SUM(J29:J36)</f>
        <v>0</v>
      </c>
      <c r="K38" s="148"/>
    </row>
    <row r="39" spans="2:11" s="1" customFormat="1" ht="14.45" customHeight="1">
      <c r="B39" s="57"/>
      <c r="C39" s="58"/>
      <c r="D39" s="58"/>
      <c r="E39" s="58"/>
      <c r="F39" s="58"/>
      <c r="G39" s="58"/>
      <c r="H39" s="58"/>
      <c r="I39" s="149"/>
      <c r="J39" s="58"/>
      <c r="K39" s="59"/>
    </row>
    <row r="43" spans="2:11" s="1" customFormat="1" ht="6.95" customHeight="1">
      <c r="B43" s="150"/>
      <c r="C43" s="151"/>
      <c r="D43" s="151"/>
      <c r="E43" s="151"/>
      <c r="F43" s="151"/>
      <c r="G43" s="151"/>
      <c r="H43" s="151"/>
      <c r="I43" s="152"/>
      <c r="J43" s="151"/>
      <c r="K43" s="153"/>
    </row>
    <row r="44" spans="2:11" s="1" customFormat="1" ht="36.950000000000003" customHeight="1">
      <c r="B44" s="42"/>
      <c r="C44" s="31" t="s">
        <v>280</v>
      </c>
      <c r="D44" s="43"/>
      <c r="E44" s="43"/>
      <c r="F44" s="43"/>
      <c r="G44" s="43"/>
      <c r="H44" s="43"/>
      <c r="I44" s="128"/>
      <c r="J44" s="43"/>
      <c r="K44" s="46"/>
    </row>
    <row r="45" spans="2:11" s="1" customFormat="1" ht="6.95" customHeight="1">
      <c r="B45" s="42"/>
      <c r="C45" s="43"/>
      <c r="D45" s="43"/>
      <c r="E45" s="43"/>
      <c r="F45" s="43"/>
      <c r="G45" s="43"/>
      <c r="H45" s="43"/>
      <c r="I45" s="128"/>
      <c r="J45" s="43"/>
      <c r="K45" s="46"/>
    </row>
    <row r="46" spans="2:11" s="1" customFormat="1" ht="14.45" customHeight="1">
      <c r="B46" s="42"/>
      <c r="C46" s="38" t="s">
        <v>18</v>
      </c>
      <c r="D46" s="43"/>
      <c r="E46" s="43"/>
      <c r="F46" s="43"/>
      <c r="G46" s="43"/>
      <c r="H46" s="43"/>
      <c r="I46" s="128"/>
      <c r="J46" s="43"/>
      <c r="K46" s="46"/>
    </row>
    <row r="47" spans="2:11" s="1" customFormat="1" ht="22.5" customHeight="1">
      <c r="B47" s="42"/>
      <c r="C47" s="43"/>
      <c r="D47" s="43"/>
      <c r="E47" s="420" t="str">
        <f>E7</f>
        <v>Národní telemedicínské centrum</v>
      </c>
      <c r="F47" s="421"/>
      <c r="G47" s="421"/>
      <c r="H47" s="421"/>
      <c r="I47" s="128"/>
      <c r="J47" s="43"/>
      <c r="K47" s="46"/>
    </row>
    <row r="48" spans="2:11">
      <c r="B48" s="29"/>
      <c r="C48" s="38" t="s">
        <v>278</v>
      </c>
      <c r="D48" s="30"/>
      <c r="E48" s="30"/>
      <c r="F48" s="30"/>
      <c r="G48" s="30"/>
      <c r="H48" s="30"/>
      <c r="I48" s="127"/>
      <c r="J48" s="30"/>
      <c r="K48" s="32"/>
    </row>
    <row r="49" spans="2:47" s="1" customFormat="1" ht="22.5" customHeight="1">
      <c r="B49" s="42"/>
      <c r="C49" s="43"/>
      <c r="D49" s="43"/>
      <c r="E49" s="420" t="s">
        <v>5225</v>
      </c>
      <c r="F49" s="423"/>
      <c r="G49" s="423"/>
      <c r="H49" s="423"/>
      <c r="I49" s="128"/>
      <c r="J49" s="43"/>
      <c r="K49" s="46"/>
    </row>
    <row r="50" spans="2:47" s="1" customFormat="1" ht="14.45" customHeight="1">
      <c r="B50" s="42"/>
      <c r="C50" s="38" t="s">
        <v>425</v>
      </c>
      <c r="D50" s="43"/>
      <c r="E50" s="43"/>
      <c r="F50" s="43"/>
      <c r="G50" s="43"/>
      <c r="H50" s="43"/>
      <c r="I50" s="128"/>
      <c r="J50" s="43"/>
      <c r="K50" s="46"/>
    </row>
    <row r="51" spans="2:47" s="1" customFormat="1" ht="23.25" customHeight="1">
      <c r="B51" s="42"/>
      <c r="C51" s="43"/>
      <c r="D51" s="43"/>
      <c r="E51" s="422" t="str">
        <f>E11</f>
        <v>008 - Ostatní výrobky</v>
      </c>
      <c r="F51" s="423"/>
      <c r="G51" s="423"/>
      <c r="H51" s="423"/>
      <c r="I51" s="128"/>
      <c r="J51" s="43"/>
      <c r="K51" s="46"/>
    </row>
    <row r="52" spans="2:47" s="1" customFormat="1" ht="6.95" customHeight="1">
      <c r="B52" s="42"/>
      <c r="C52" s="43"/>
      <c r="D52" s="43"/>
      <c r="E52" s="43"/>
      <c r="F52" s="43"/>
      <c r="G52" s="43"/>
      <c r="H52" s="43"/>
      <c r="I52" s="128"/>
      <c r="J52" s="43"/>
      <c r="K52" s="46"/>
    </row>
    <row r="53" spans="2:47" s="1" customFormat="1" ht="18" customHeight="1">
      <c r="B53" s="42"/>
      <c r="C53" s="38" t="s">
        <v>23</v>
      </c>
      <c r="D53" s="43"/>
      <c r="E53" s="43"/>
      <c r="F53" s="36" t="str">
        <f>F14</f>
        <v>FN Olomouc</v>
      </c>
      <c r="G53" s="43"/>
      <c r="H53" s="43"/>
      <c r="I53" s="129" t="s">
        <v>25</v>
      </c>
      <c r="J53" s="130" t="str">
        <f>IF(J14="","",J14)</f>
        <v>26.1.2017</v>
      </c>
      <c r="K53" s="46"/>
    </row>
    <row r="54" spans="2:47" s="1" customFormat="1" ht="6.95" customHeight="1">
      <c r="B54" s="42"/>
      <c r="C54" s="43"/>
      <c r="D54" s="43"/>
      <c r="E54" s="43"/>
      <c r="F54" s="43"/>
      <c r="G54" s="43"/>
      <c r="H54" s="43"/>
      <c r="I54" s="128"/>
      <c r="J54" s="43"/>
      <c r="K54" s="46"/>
    </row>
    <row r="55" spans="2:47" s="1" customFormat="1">
      <c r="B55" s="42"/>
      <c r="C55" s="38" t="s">
        <v>27</v>
      </c>
      <c r="D55" s="43"/>
      <c r="E55" s="43"/>
      <c r="F55" s="36" t="str">
        <f>E17</f>
        <v>SPS Projekt s. r.o., Za Návsí 1670/9, Praha 10</v>
      </c>
      <c r="G55" s="43"/>
      <c r="H55" s="43"/>
      <c r="I55" s="129" t="s">
        <v>34</v>
      </c>
      <c r="J55" s="36" t="str">
        <f>E23</f>
        <v>OK Plan Architects s.r.o., Na Závodí 631, Humpolec</v>
      </c>
      <c r="K55" s="46"/>
    </row>
    <row r="56" spans="2:47" s="1" customFormat="1" ht="14.45" customHeight="1">
      <c r="B56" s="42"/>
      <c r="C56" s="38" t="s">
        <v>32</v>
      </c>
      <c r="D56" s="43"/>
      <c r="E56" s="43"/>
      <c r="F56" s="36" t="str">
        <f>IF(E20="","",E20)</f>
        <v/>
      </c>
      <c r="G56" s="43"/>
      <c r="H56" s="43"/>
      <c r="I56" s="128"/>
      <c r="J56" s="43"/>
      <c r="K56" s="46"/>
    </row>
    <row r="57" spans="2:47" s="1" customFormat="1" ht="10.35" customHeight="1">
      <c r="B57" s="42"/>
      <c r="C57" s="43"/>
      <c r="D57" s="43"/>
      <c r="E57" s="43"/>
      <c r="F57" s="43"/>
      <c r="G57" s="43"/>
      <c r="H57" s="43"/>
      <c r="I57" s="128"/>
      <c r="J57" s="43"/>
      <c r="K57" s="46"/>
    </row>
    <row r="58" spans="2:47" s="1" customFormat="1" ht="29.25" customHeight="1">
      <c r="B58" s="42"/>
      <c r="C58" s="154" t="s">
        <v>281</v>
      </c>
      <c r="D58" s="142"/>
      <c r="E58" s="142"/>
      <c r="F58" s="142"/>
      <c r="G58" s="142"/>
      <c r="H58" s="142"/>
      <c r="I58" s="155"/>
      <c r="J58" s="156" t="s">
        <v>282</v>
      </c>
      <c r="K58" s="157"/>
    </row>
    <row r="59" spans="2:47" s="1" customFormat="1" ht="10.35" customHeight="1">
      <c r="B59" s="42"/>
      <c r="C59" s="43"/>
      <c r="D59" s="43"/>
      <c r="E59" s="43"/>
      <c r="F59" s="43"/>
      <c r="G59" s="43"/>
      <c r="H59" s="43"/>
      <c r="I59" s="128"/>
      <c r="J59" s="43"/>
      <c r="K59" s="46"/>
    </row>
    <row r="60" spans="2:47" s="1" customFormat="1" ht="29.25" customHeight="1">
      <c r="B60" s="42"/>
      <c r="C60" s="158" t="s">
        <v>283</v>
      </c>
      <c r="D60" s="43"/>
      <c r="E60" s="43"/>
      <c r="F60" s="43"/>
      <c r="G60" s="43"/>
      <c r="H60" s="43"/>
      <c r="I60" s="128"/>
      <c r="J60" s="138">
        <f>J82</f>
        <v>0</v>
      </c>
      <c r="K60" s="46"/>
      <c r="AU60" s="25" t="s">
        <v>284</v>
      </c>
    </row>
    <row r="61" spans="2:47" s="1" customFormat="1" ht="21.75" customHeight="1">
      <c r="B61" s="42"/>
      <c r="C61" s="43"/>
      <c r="D61" s="43"/>
      <c r="E61" s="43"/>
      <c r="F61" s="43"/>
      <c r="G61" s="43"/>
      <c r="H61" s="43"/>
      <c r="I61" s="128"/>
      <c r="J61" s="43"/>
      <c r="K61" s="46"/>
    </row>
    <row r="62" spans="2:47" s="1" customFormat="1" ht="6.95" customHeight="1">
      <c r="B62" s="57"/>
      <c r="C62" s="58"/>
      <c r="D62" s="58"/>
      <c r="E62" s="58"/>
      <c r="F62" s="58"/>
      <c r="G62" s="58"/>
      <c r="H62" s="58"/>
      <c r="I62" s="149"/>
      <c r="J62" s="58"/>
      <c r="K62" s="59"/>
    </row>
    <row r="66" spans="2:12" s="1" customFormat="1" ht="6.95" customHeight="1">
      <c r="B66" s="60"/>
      <c r="C66" s="61"/>
      <c r="D66" s="61"/>
      <c r="E66" s="61"/>
      <c r="F66" s="61"/>
      <c r="G66" s="61"/>
      <c r="H66" s="61"/>
      <c r="I66" s="152"/>
      <c r="J66" s="61"/>
      <c r="K66" s="61"/>
      <c r="L66" s="62"/>
    </row>
    <row r="67" spans="2:12" s="1" customFormat="1" ht="36.950000000000003" customHeight="1">
      <c r="B67" s="42"/>
      <c r="C67" s="63" t="s">
        <v>292</v>
      </c>
      <c r="D67" s="64"/>
      <c r="E67" s="64"/>
      <c r="F67" s="64"/>
      <c r="G67" s="64"/>
      <c r="H67" s="64"/>
      <c r="I67" s="173"/>
      <c r="J67" s="64"/>
      <c r="K67" s="64"/>
      <c r="L67" s="62"/>
    </row>
    <row r="68" spans="2:12" s="1" customFormat="1" ht="6.95" customHeight="1">
      <c r="B68" s="42"/>
      <c r="C68" s="64"/>
      <c r="D68" s="64"/>
      <c r="E68" s="64"/>
      <c r="F68" s="64"/>
      <c r="G68" s="64"/>
      <c r="H68" s="64"/>
      <c r="I68" s="173"/>
      <c r="J68" s="64"/>
      <c r="K68" s="64"/>
      <c r="L68" s="62"/>
    </row>
    <row r="69" spans="2:12" s="1" customFormat="1" ht="14.45" customHeight="1">
      <c r="B69" s="42"/>
      <c r="C69" s="66" t="s">
        <v>18</v>
      </c>
      <c r="D69" s="64"/>
      <c r="E69" s="64"/>
      <c r="F69" s="64"/>
      <c r="G69" s="64"/>
      <c r="H69" s="64"/>
      <c r="I69" s="173"/>
      <c r="J69" s="64"/>
      <c r="K69" s="64"/>
      <c r="L69" s="62"/>
    </row>
    <row r="70" spans="2:12" s="1" customFormat="1" ht="22.5" customHeight="1">
      <c r="B70" s="42"/>
      <c r="C70" s="64"/>
      <c r="D70" s="64"/>
      <c r="E70" s="424" t="str">
        <f>E7</f>
        <v>Národní telemedicínské centrum</v>
      </c>
      <c r="F70" s="425"/>
      <c r="G70" s="425"/>
      <c r="H70" s="425"/>
      <c r="I70" s="173"/>
      <c r="J70" s="64"/>
      <c r="K70" s="64"/>
      <c r="L70" s="62"/>
    </row>
    <row r="71" spans="2:12">
      <c r="B71" s="29"/>
      <c r="C71" s="66" t="s">
        <v>278</v>
      </c>
      <c r="D71" s="219"/>
      <c r="E71" s="219"/>
      <c r="F71" s="219"/>
      <c r="G71" s="219"/>
      <c r="H71" s="219"/>
      <c r="J71" s="219"/>
      <c r="K71" s="219"/>
      <c r="L71" s="220"/>
    </row>
    <row r="72" spans="2:12" s="1" customFormat="1" ht="22.5" customHeight="1">
      <c r="B72" s="42"/>
      <c r="C72" s="64"/>
      <c r="D72" s="64"/>
      <c r="E72" s="424" t="s">
        <v>5225</v>
      </c>
      <c r="F72" s="426"/>
      <c r="G72" s="426"/>
      <c r="H72" s="426"/>
      <c r="I72" s="173"/>
      <c r="J72" s="64"/>
      <c r="K72" s="64"/>
      <c r="L72" s="62"/>
    </row>
    <row r="73" spans="2:12" s="1" customFormat="1" ht="14.45" customHeight="1">
      <c r="B73" s="42"/>
      <c r="C73" s="66" t="s">
        <v>425</v>
      </c>
      <c r="D73" s="64"/>
      <c r="E73" s="64"/>
      <c r="F73" s="64"/>
      <c r="G73" s="64"/>
      <c r="H73" s="64"/>
      <c r="I73" s="173"/>
      <c r="J73" s="64"/>
      <c r="K73" s="64"/>
      <c r="L73" s="62"/>
    </row>
    <row r="74" spans="2:12" s="1" customFormat="1" ht="23.25" customHeight="1">
      <c r="B74" s="42"/>
      <c r="C74" s="64"/>
      <c r="D74" s="64"/>
      <c r="E74" s="395" t="str">
        <f>E11</f>
        <v>008 - Ostatní výrobky</v>
      </c>
      <c r="F74" s="426"/>
      <c r="G74" s="426"/>
      <c r="H74" s="426"/>
      <c r="I74" s="173"/>
      <c r="J74" s="64"/>
      <c r="K74" s="64"/>
      <c r="L74" s="62"/>
    </row>
    <row r="75" spans="2:12" s="1" customFormat="1" ht="6.95" customHeight="1">
      <c r="B75" s="42"/>
      <c r="C75" s="64"/>
      <c r="D75" s="64"/>
      <c r="E75" s="64"/>
      <c r="F75" s="64"/>
      <c r="G75" s="64"/>
      <c r="H75" s="64"/>
      <c r="I75" s="173"/>
      <c r="J75" s="64"/>
      <c r="K75" s="64"/>
      <c r="L75" s="62"/>
    </row>
    <row r="76" spans="2:12" s="1" customFormat="1" ht="18" customHeight="1">
      <c r="B76" s="42"/>
      <c r="C76" s="66" t="s">
        <v>23</v>
      </c>
      <c r="D76" s="64"/>
      <c r="E76" s="64"/>
      <c r="F76" s="174" t="str">
        <f>F14</f>
        <v>FN Olomouc</v>
      </c>
      <c r="G76" s="64"/>
      <c r="H76" s="64"/>
      <c r="I76" s="175" t="s">
        <v>25</v>
      </c>
      <c r="J76" s="74" t="str">
        <f>IF(J14="","",J14)</f>
        <v>26.1.2017</v>
      </c>
      <c r="K76" s="64"/>
      <c r="L76" s="62"/>
    </row>
    <row r="77" spans="2:12" s="1" customFormat="1" ht="6.95" customHeight="1">
      <c r="B77" s="42"/>
      <c r="C77" s="64"/>
      <c r="D77" s="64"/>
      <c r="E77" s="64"/>
      <c r="F77" s="64"/>
      <c r="G77" s="64"/>
      <c r="H77" s="64"/>
      <c r="I77" s="173"/>
      <c r="J77" s="64"/>
      <c r="K77" s="64"/>
      <c r="L77" s="62"/>
    </row>
    <row r="78" spans="2:12" s="1" customFormat="1">
      <c r="B78" s="42"/>
      <c r="C78" s="66" t="s">
        <v>27</v>
      </c>
      <c r="D78" s="64"/>
      <c r="E78" s="64"/>
      <c r="F78" s="174" t="str">
        <f>E17</f>
        <v>SPS Projekt s. r.o., Za Návsí 1670/9, Praha 10</v>
      </c>
      <c r="G78" s="64"/>
      <c r="H78" s="64"/>
      <c r="I78" s="175" t="s">
        <v>34</v>
      </c>
      <c r="J78" s="174" t="str">
        <f>E23</f>
        <v>OK Plan Architects s.r.o., Na Závodí 631, Humpolec</v>
      </c>
      <c r="K78" s="64"/>
      <c r="L78" s="62"/>
    </row>
    <row r="79" spans="2:12" s="1" customFormat="1" ht="14.45" customHeight="1">
      <c r="B79" s="42"/>
      <c r="C79" s="66" t="s">
        <v>32</v>
      </c>
      <c r="D79" s="64"/>
      <c r="E79" s="64"/>
      <c r="F79" s="174" t="str">
        <f>IF(E20="","",E20)</f>
        <v/>
      </c>
      <c r="G79" s="64"/>
      <c r="H79" s="64"/>
      <c r="I79" s="173"/>
      <c r="J79" s="64"/>
      <c r="K79" s="64"/>
      <c r="L79" s="62"/>
    </row>
    <row r="80" spans="2:12" s="1" customFormat="1" ht="10.35" customHeight="1">
      <c r="B80" s="42"/>
      <c r="C80" s="64"/>
      <c r="D80" s="64"/>
      <c r="E80" s="64"/>
      <c r="F80" s="64"/>
      <c r="G80" s="64"/>
      <c r="H80" s="64"/>
      <c r="I80" s="173"/>
      <c r="J80" s="64"/>
      <c r="K80" s="64"/>
      <c r="L80" s="62"/>
    </row>
    <row r="81" spans="2:65" s="10" customFormat="1" ht="29.25" customHeight="1">
      <c r="B81" s="176"/>
      <c r="C81" s="177" t="s">
        <v>293</v>
      </c>
      <c r="D81" s="178" t="s">
        <v>59</v>
      </c>
      <c r="E81" s="178" t="s">
        <v>55</v>
      </c>
      <c r="F81" s="178" t="s">
        <v>294</v>
      </c>
      <c r="G81" s="178" t="s">
        <v>295</v>
      </c>
      <c r="H81" s="178" t="s">
        <v>296</v>
      </c>
      <c r="I81" s="179" t="s">
        <v>297</v>
      </c>
      <c r="J81" s="178" t="s">
        <v>282</v>
      </c>
      <c r="K81" s="180" t="s">
        <v>298</v>
      </c>
      <c r="L81" s="181"/>
      <c r="M81" s="82" t="s">
        <v>299</v>
      </c>
      <c r="N81" s="83" t="s">
        <v>44</v>
      </c>
      <c r="O81" s="83" t="s">
        <v>300</v>
      </c>
      <c r="P81" s="83" t="s">
        <v>301</v>
      </c>
      <c r="Q81" s="83" t="s">
        <v>302</v>
      </c>
      <c r="R81" s="83" t="s">
        <v>303</v>
      </c>
      <c r="S81" s="83" t="s">
        <v>304</v>
      </c>
      <c r="T81" s="84" t="s">
        <v>305</v>
      </c>
    </row>
    <row r="82" spans="2:65" s="1" customFormat="1" ht="29.25" customHeight="1">
      <c r="B82" s="42"/>
      <c r="C82" s="298" t="s">
        <v>283</v>
      </c>
      <c r="D82" s="64"/>
      <c r="E82" s="64"/>
      <c r="F82" s="64"/>
      <c r="G82" s="64"/>
      <c r="H82" s="64"/>
      <c r="I82" s="173"/>
      <c r="J82" s="182">
        <f>BK82</f>
        <v>0</v>
      </c>
      <c r="K82" s="64"/>
      <c r="L82" s="62"/>
      <c r="M82" s="85"/>
      <c r="N82" s="86"/>
      <c r="O82" s="86"/>
      <c r="P82" s="183">
        <f>SUM(P83:P145)</f>
        <v>0</v>
      </c>
      <c r="Q82" s="86"/>
      <c r="R82" s="183">
        <f>SUM(R83:R145)</f>
        <v>0</v>
      </c>
      <c r="S82" s="86"/>
      <c r="T82" s="184">
        <f>SUM(T83:T145)</f>
        <v>0</v>
      </c>
      <c r="AT82" s="25" t="s">
        <v>73</v>
      </c>
      <c r="AU82" s="25" t="s">
        <v>284</v>
      </c>
      <c r="BK82" s="185">
        <f>SUM(BK83:BK145)</f>
        <v>0</v>
      </c>
    </row>
    <row r="83" spans="2:65" s="1" customFormat="1" ht="44.25" customHeight="1">
      <c r="B83" s="42"/>
      <c r="C83" s="203" t="s">
        <v>82</v>
      </c>
      <c r="D83" s="203" t="s">
        <v>311</v>
      </c>
      <c r="E83" s="204" t="s">
        <v>5897</v>
      </c>
      <c r="F83" s="205" t="s">
        <v>5898</v>
      </c>
      <c r="G83" s="206" t="s">
        <v>700</v>
      </c>
      <c r="H83" s="207">
        <v>1</v>
      </c>
      <c r="I83" s="208"/>
      <c r="J83" s="209">
        <f>ROUND(I83*H83,2)</f>
        <v>0</v>
      </c>
      <c r="K83" s="205" t="s">
        <v>21</v>
      </c>
      <c r="L83" s="62"/>
      <c r="M83" s="210" t="s">
        <v>21</v>
      </c>
      <c r="N83" s="211" t="s">
        <v>45</v>
      </c>
      <c r="O83" s="43"/>
      <c r="P83" s="212">
        <f>O83*H83</f>
        <v>0</v>
      </c>
      <c r="Q83" s="212">
        <v>0</v>
      </c>
      <c r="R83" s="212">
        <f>Q83*H83</f>
        <v>0</v>
      </c>
      <c r="S83" s="212">
        <v>0</v>
      </c>
      <c r="T83" s="213">
        <f>S83*H83</f>
        <v>0</v>
      </c>
      <c r="AR83" s="25" t="s">
        <v>375</v>
      </c>
      <c r="AT83" s="25" t="s">
        <v>311</v>
      </c>
      <c r="AU83" s="25" t="s">
        <v>74</v>
      </c>
      <c r="AY83" s="25" t="s">
        <v>308</v>
      </c>
      <c r="BE83" s="214">
        <f>IF(N83="základní",J83,0)</f>
        <v>0</v>
      </c>
      <c r="BF83" s="214">
        <f>IF(N83="snížená",J83,0)</f>
        <v>0</v>
      </c>
      <c r="BG83" s="214">
        <f>IF(N83="zákl. přenesená",J83,0)</f>
        <v>0</v>
      </c>
      <c r="BH83" s="214">
        <f>IF(N83="sníž. přenesená",J83,0)</f>
        <v>0</v>
      </c>
      <c r="BI83" s="214">
        <f>IF(N83="nulová",J83,0)</f>
        <v>0</v>
      </c>
      <c r="BJ83" s="25" t="s">
        <v>82</v>
      </c>
      <c r="BK83" s="214">
        <f>ROUND(I83*H83,2)</f>
        <v>0</v>
      </c>
      <c r="BL83" s="25" t="s">
        <v>375</v>
      </c>
      <c r="BM83" s="25" t="s">
        <v>84</v>
      </c>
    </row>
    <row r="84" spans="2:65" s="1" customFormat="1" ht="54">
      <c r="B84" s="42"/>
      <c r="C84" s="64"/>
      <c r="D84" s="246" t="s">
        <v>1656</v>
      </c>
      <c r="E84" s="64"/>
      <c r="F84" s="290" t="s">
        <v>5899</v>
      </c>
      <c r="G84" s="64"/>
      <c r="H84" s="64"/>
      <c r="I84" s="173"/>
      <c r="J84" s="64"/>
      <c r="K84" s="64"/>
      <c r="L84" s="62"/>
      <c r="M84" s="291"/>
      <c r="N84" s="43"/>
      <c r="O84" s="43"/>
      <c r="P84" s="43"/>
      <c r="Q84" s="43"/>
      <c r="R84" s="43"/>
      <c r="S84" s="43"/>
      <c r="T84" s="79"/>
      <c r="AT84" s="25" t="s">
        <v>1656</v>
      </c>
      <c r="AU84" s="25" t="s">
        <v>74</v>
      </c>
    </row>
    <row r="85" spans="2:65" s="1" customFormat="1" ht="31.5" customHeight="1">
      <c r="B85" s="42"/>
      <c r="C85" s="203" t="s">
        <v>84</v>
      </c>
      <c r="D85" s="203" t="s">
        <v>311</v>
      </c>
      <c r="E85" s="204" t="s">
        <v>5900</v>
      </c>
      <c r="F85" s="205" t="s">
        <v>5901</v>
      </c>
      <c r="G85" s="206" t="s">
        <v>5275</v>
      </c>
      <c r="H85" s="207">
        <v>1</v>
      </c>
      <c r="I85" s="208"/>
      <c r="J85" s="209">
        <f>ROUND(I85*H85,2)</f>
        <v>0</v>
      </c>
      <c r="K85" s="205" t="s">
        <v>21</v>
      </c>
      <c r="L85" s="62"/>
      <c r="M85" s="210" t="s">
        <v>21</v>
      </c>
      <c r="N85" s="211" t="s">
        <v>45</v>
      </c>
      <c r="O85" s="43"/>
      <c r="P85" s="212">
        <f>O85*H85</f>
        <v>0</v>
      </c>
      <c r="Q85" s="212">
        <v>0</v>
      </c>
      <c r="R85" s="212">
        <f>Q85*H85</f>
        <v>0</v>
      </c>
      <c r="S85" s="212">
        <v>0</v>
      </c>
      <c r="T85" s="213">
        <f>S85*H85</f>
        <v>0</v>
      </c>
      <c r="AR85" s="25" t="s">
        <v>327</v>
      </c>
      <c r="AT85" s="25" t="s">
        <v>311</v>
      </c>
      <c r="AU85" s="25" t="s">
        <v>74</v>
      </c>
      <c r="AY85" s="25" t="s">
        <v>308</v>
      </c>
      <c r="BE85" s="214">
        <f>IF(N85="základní",J85,0)</f>
        <v>0</v>
      </c>
      <c r="BF85" s="214">
        <f>IF(N85="snížená",J85,0)</f>
        <v>0</v>
      </c>
      <c r="BG85" s="214">
        <f>IF(N85="zákl. přenesená",J85,0)</f>
        <v>0</v>
      </c>
      <c r="BH85" s="214">
        <f>IF(N85="sníž. přenesená",J85,0)</f>
        <v>0</v>
      </c>
      <c r="BI85" s="214">
        <f>IF(N85="nulová",J85,0)</f>
        <v>0</v>
      </c>
      <c r="BJ85" s="25" t="s">
        <v>82</v>
      </c>
      <c r="BK85" s="214">
        <f>ROUND(I85*H85,2)</f>
        <v>0</v>
      </c>
      <c r="BL85" s="25" t="s">
        <v>327</v>
      </c>
      <c r="BM85" s="25" t="s">
        <v>5902</v>
      </c>
    </row>
    <row r="86" spans="2:65" s="1" customFormat="1" ht="40.5">
      <c r="B86" s="42"/>
      <c r="C86" s="64"/>
      <c r="D86" s="246" t="s">
        <v>1656</v>
      </c>
      <c r="E86" s="64"/>
      <c r="F86" s="290" t="s">
        <v>5903</v>
      </c>
      <c r="G86" s="64"/>
      <c r="H86" s="64"/>
      <c r="I86" s="173"/>
      <c r="J86" s="64"/>
      <c r="K86" s="64"/>
      <c r="L86" s="62"/>
      <c r="M86" s="291"/>
      <c r="N86" s="43"/>
      <c r="O86" s="43"/>
      <c r="P86" s="43"/>
      <c r="Q86" s="43"/>
      <c r="R86" s="43"/>
      <c r="S86" s="43"/>
      <c r="T86" s="79"/>
      <c r="AT86" s="25" t="s">
        <v>1656</v>
      </c>
      <c r="AU86" s="25" t="s">
        <v>74</v>
      </c>
    </row>
    <row r="87" spans="2:65" s="1" customFormat="1" ht="31.5" customHeight="1">
      <c r="B87" s="42"/>
      <c r="C87" s="203" t="s">
        <v>95</v>
      </c>
      <c r="D87" s="203" t="s">
        <v>311</v>
      </c>
      <c r="E87" s="204" t="s">
        <v>5904</v>
      </c>
      <c r="F87" s="205" t="s">
        <v>5905</v>
      </c>
      <c r="G87" s="206" t="s">
        <v>5275</v>
      </c>
      <c r="H87" s="207">
        <v>4</v>
      </c>
      <c r="I87" s="208"/>
      <c r="J87" s="209">
        <f>ROUND(I87*H87,2)</f>
        <v>0</v>
      </c>
      <c r="K87" s="205" t="s">
        <v>21</v>
      </c>
      <c r="L87" s="62"/>
      <c r="M87" s="210" t="s">
        <v>21</v>
      </c>
      <c r="N87" s="211" t="s">
        <v>45</v>
      </c>
      <c r="O87" s="43"/>
      <c r="P87" s="212">
        <f>O87*H87</f>
        <v>0</v>
      </c>
      <c r="Q87" s="212">
        <v>0</v>
      </c>
      <c r="R87" s="212">
        <f>Q87*H87</f>
        <v>0</v>
      </c>
      <c r="S87" s="212">
        <v>0</v>
      </c>
      <c r="T87" s="213">
        <f>S87*H87</f>
        <v>0</v>
      </c>
      <c r="AR87" s="25" t="s">
        <v>375</v>
      </c>
      <c r="AT87" s="25" t="s">
        <v>311</v>
      </c>
      <c r="AU87" s="25" t="s">
        <v>74</v>
      </c>
      <c r="AY87" s="25" t="s">
        <v>308</v>
      </c>
      <c r="BE87" s="214">
        <f>IF(N87="základní",J87,0)</f>
        <v>0</v>
      </c>
      <c r="BF87" s="214">
        <f>IF(N87="snížená",J87,0)</f>
        <v>0</v>
      </c>
      <c r="BG87" s="214">
        <f>IF(N87="zákl. přenesená",J87,0)</f>
        <v>0</v>
      </c>
      <c r="BH87" s="214">
        <f>IF(N87="sníž. přenesená",J87,0)</f>
        <v>0</v>
      </c>
      <c r="BI87" s="214">
        <f>IF(N87="nulová",J87,0)</f>
        <v>0</v>
      </c>
      <c r="BJ87" s="25" t="s">
        <v>82</v>
      </c>
      <c r="BK87" s="214">
        <f>ROUND(I87*H87,2)</f>
        <v>0</v>
      </c>
      <c r="BL87" s="25" t="s">
        <v>375</v>
      </c>
      <c r="BM87" s="25" t="s">
        <v>327</v>
      </c>
    </row>
    <row r="88" spans="2:65" s="1" customFormat="1" ht="31.5" customHeight="1">
      <c r="B88" s="42"/>
      <c r="C88" s="203" t="s">
        <v>327</v>
      </c>
      <c r="D88" s="203" t="s">
        <v>311</v>
      </c>
      <c r="E88" s="204" t="s">
        <v>5906</v>
      </c>
      <c r="F88" s="205" t="s">
        <v>5907</v>
      </c>
      <c r="G88" s="206" t="s">
        <v>5275</v>
      </c>
      <c r="H88" s="207">
        <v>0</v>
      </c>
      <c r="I88" s="208"/>
      <c r="J88" s="209">
        <f>ROUND(I88*H88,2)</f>
        <v>0</v>
      </c>
      <c r="K88" s="205" t="s">
        <v>21</v>
      </c>
      <c r="L88" s="62"/>
      <c r="M88" s="210" t="s">
        <v>21</v>
      </c>
      <c r="N88" s="211" t="s">
        <v>45</v>
      </c>
      <c r="O88" s="43"/>
      <c r="P88" s="212">
        <f>O88*H88</f>
        <v>0</v>
      </c>
      <c r="Q88" s="212">
        <v>0</v>
      </c>
      <c r="R88" s="212">
        <f>Q88*H88</f>
        <v>0</v>
      </c>
      <c r="S88" s="212">
        <v>0</v>
      </c>
      <c r="T88" s="213">
        <f>S88*H88</f>
        <v>0</v>
      </c>
      <c r="AR88" s="25" t="s">
        <v>375</v>
      </c>
      <c r="AT88" s="25" t="s">
        <v>311</v>
      </c>
      <c r="AU88" s="25" t="s">
        <v>74</v>
      </c>
      <c r="AY88" s="25" t="s">
        <v>308</v>
      </c>
      <c r="BE88" s="214">
        <f>IF(N88="základní",J88,0)</f>
        <v>0</v>
      </c>
      <c r="BF88" s="214">
        <f>IF(N88="snížená",J88,0)</f>
        <v>0</v>
      </c>
      <c r="BG88" s="214">
        <f>IF(N88="zákl. přenesená",J88,0)</f>
        <v>0</v>
      </c>
      <c r="BH88" s="214">
        <f>IF(N88="sníž. přenesená",J88,0)</f>
        <v>0</v>
      </c>
      <c r="BI88" s="214">
        <f>IF(N88="nulová",J88,0)</f>
        <v>0</v>
      </c>
      <c r="BJ88" s="25" t="s">
        <v>82</v>
      </c>
      <c r="BK88" s="214">
        <f>ROUND(I88*H88,2)</f>
        <v>0</v>
      </c>
      <c r="BL88" s="25" t="s">
        <v>375</v>
      </c>
      <c r="BM88" s="25" t="s">
        <v>334</v>
      </c>
    </row>
    <row r="89" spans="2:65" s="1" customFormat="1" ht="27">
      <c r="B89" s="42"/>
      <c r="C89" s="64"/>
      <c r="D89" s="246" t="s">
        <v>1656</v>
      </c>
      <c r="E89" s="64"/>
      <c r="F89" s="290" t="s">
        <v>5908</v>
      </c>
      <c r="G89" s="64"/>
      <c r="H89" s="64"/>
      <c r="I89" s="173"/>
      <c r="J89" s="64"/>
      <c r="K89" s="64"/>
      <c r="L89" s="62"/>
      <c r="M89" s="291"/>
      <c r="N89" s="43"/>
      <c r="O89" s="43"/>
      <c r="P89" s="43"/>
      <c r="Q89" s="43"/>
      <c r="R89" s="43"/>
      <c r="S89" s="43"/>
      <c r="T89" s="79"/>
      <c r="AT89" s="25" t="s">
        <v>1656</v>
      </c>
      <c r="AU89" s="25" t="s">
        <v>74</v>
      </c>
    </row>
    <row r="90" spans="2:65" s="1" customFormat="1" ht="22.5" customHeight="1">
      <c r="B90" s="42"/>
      <c r="C90" s="203" t="s">
        <v>307</v>
      </c>
      <c r="D90" s="203" t="s">
        <v>311</v>
      </c>
      <c r="E90" s="204" t="s">
        <v>5909</v>
      </c>
      <c r="F90" s="205" t="s">
        <v>5910</v>
      </c>
      <c r="G90" s="206" t="s">
        <v>538</v>
      </c>
      <c r="H90" s="207">
        <v>57.2</v>
      </c>
      <c r="I90" s="208"/>
      <c r="J90" s="209">
        <f t="shared" ref="J90:J95" si="0">ROUND(I90*H90,2)</f>
        <v>0</v>
      </c>
      <c r="K90" s="205" t="s">
        <v>21</v>
      </c>
      <c r="L90" s="62"/>
      <c r="M90" s="210" t="s">
        <v>21</v>
      </c>
      <c r="N90" s="211" t="s">
        <v>45</v>
      </c>
      <c r="O90" s="43"/>
      <c r="P90" s="212">
        <f t="shared" ref="P90:P95" si="1">O90*H90</f>
        <v>0</v>
      </c>
      <c r="Q90" s="212">
        <v>0</v>
      </c>
      <c r="R90" s="212">
        <f t="shared" ref="R90:R95" si="2">Q90*H90</f>
        <v>0</v>
      </c>
      <c r="S90" s="212">
        <v>0</v>
      </c>
      <c r="T90" s="213">
        <f t="shared" ref="T90:T95" si="3">S90*H90</f>
        <v>0</v>
      </c>
      <c r="AR90" s="25" t="s">
        <v>375</v>
      </c>
      <c r="AT90" s="25" t="s">
        <v>311</v>
      </c>
      <c r="AU90" s="25" t="s">
        <v>74</v>
      </c>
      <c r="AY90" s="25" t="s">
        <v>308</v>
      </c>
      <c r="BE90" s="214">
        <f t="shared" ref="BE90:BE95" si="4">IF(N90="základní",J90,0)</f>
        <v>0</v>
      </c>
      <c r="BF90" s="214">
        <f t="shared" ref="BF90:BF95" si="5">IF(N90="snížená",J90,0)</f>
        <v>0</v>
      </c>
      <c r="BG90" s="214">
        <f t="shared" ref="BG90:BG95" si="6">IF(N90="zákl. přenesená",J90,0)</f>
        <v>0</v>
      </c>
      <c r="BH90" s="214">
        <f t="shared" ref="BH90:BH95" si="7">IF(N90="sníž. přenesená",J90,0)</f>
        <v>0</v>
      </c>
      <c r="BI90" s="214">
        <f t="shared" ref="BI90:BI95" si="8">IF(N90="nulová",J90,0)</f>
        <v>0</v>
      </c>
      <c r="BJ90" s="25" t="s">
        <v>82</v>
      </c>
      <c r="BK90" s="214">
        <f t="shared" ref="BK90:BK95" si="9">ROUND(I90*H90,2)</f>
        <v>0</v>
      </c>
      <c r="BL90" s="25" t="s">
        <v>375</v>
      </c>
      <c r="BM90" s="25" t="s">
        <v>342</v>
      </c>
    </row>
    <row r="91" spans="2:65" s="1" customFormat="1" ht="22.5" customHeight="1">
      <c r="B91" s="42"/>
      <c r="C91" s="203" t="s">
        <v>334</v>
      </c>
      <c r="D91" s="203" t="s">
        <v>311</v>
      </c>
      <c r="E91" s="204" t="s">
        <v>5911</v>
      </c>
      <c r="F91" s="205" t="s">
        <v>5912</v>
      </c>
      <c r="G91" s="206" t="s">
        <v>538</v>
      </c>
      <c r="H91" s="207">
        <v>35.200000000000003</v>
      </c>
      <c r="I91" s="208"/>
      <c r="J91" s="209">
        <f t="shared" si="0"/>
        <v>0</v>
      </c>
      <c r="K91" s="205" t="s">
        <v>21</v>
      </c>
      <c r="L91" s="62"/>
      <c r="M91" s="210" t="s">
        <v>21</v>
      </c>
      <c r="N91" s="211" t="s">
        <v>45</v>
      </c>
      <c r="O91" s="43"/>
      <c r="P91" s="212">
        <f t="shared" si="1"/>
        <v>0</v>
      </c>
      <c r="Q91" s="212">
        <v>0</v>
      </c>
      <c r="R91" s="212">
        <f t="shared" si="2"/>
        <v>0</v>
      </c>
      <c r="S91" s="212">
        <v>0</v>
      </c>
      <c r="T91" s="213">
        <f t="shared" si="3"/>
        <v>0</v>
      </c>
      <c r="AR91" s="25" t="s">
        <v>375</v>
      </c>
      <c r="AT91" s="25" t="s">
        <v>311</v>
      </c>
      <c r="AU91" s="25" t="s">
        <v>74</v>
      </c>
      <c r="AY91" s="25" t="s">
        <v>308</v>
      </c>
      <c r="BE91" s="214">
        <f t="shared" si="4"/>
        <v>0</v>
      </c>
      <c r="BF91" s="214">
        <f t="shared" si="5"/>
        <v>0</v>
      </c>
      <c r="BG91" s="214">
        <f t="shared" si="6"/>
        <v>0</v>
      </c>
      <c r="BH91" s="214">
        <f t="shared" si="7"/>
        <v>0</v>
      </c>
      <c r="BI91" s="214">
        <f t="shared" si="8"/>
        <v>0</v>
      </c>
      <c r="BJ91" s="25" t="s">
        <v>82</v>
      </c>
      <c r="BK91" s="214">
        <f t="shared" si="9"/>
        <v>0</v>
      </c>
      <c r="BL91" s="25" t="s">
        <v>375</v>
      </c>
      <c r="BM91" s="25" t="s">
        <v>350</v>
      </c>
    </row>
    <row r="92" spans="2:65" s="1" customFormat="1" ht="22.5" customHeight="1">
      <c r="B92" s="42"/>
      <c r="C92" s="203" t="s">
        <v>338</v>
      </c>
      <c r="D92" s="203" t="s">
        <v>311</v>
      </c>
      <c r="E92" s="204" t="s">
        <v>5913</v>
      </c>
      <c r="F92" s="205" t="s">
        <v>5914</v>
      </c>
      <c r="G92" s="206" t="s">
        <v>538</v>
      </c>
      <c r="H92" s="207">
        <v>57.2</v>
      </c>
      <c r="I92" s="208"/>
      <c r="J92" s="209">
        <f t="shared" si="0"/>
        <v>0</v>
      </c>
      <c r="K92" s="205" t="s">
        <v>21</v>
      </c>
      <c r="L92" s="62"/>
      <c r="M92" s="210" t="s">
        <v>21</v>
      </c>
      <c r="N92" s="211" t="s">
        <v>45</v>
      </c>
      <c r="O92" s="43"/>
      <c r="P92" s="212">
        <f t="shared" si="1"/>
        <v>0</v>
      </c>
      <c r="Q92" s="212">
        <v>0</v>
      </c>
      <c r="R92" s="212">
        <f t="shared" si="2"/>
        <v>0</v>
      </c>
      <c r="S92" s="212">
        <v>0</v>
      </c>
      <c r="T92" s="213">
        <f t="shared" si="3"/>
        <v>0</v>
      </c>
      <c r="AR92" s="25" t="s">
        <v>375</v>
      </c>
      <c r="AT92" s="25" t="s">
        <v>311</v>
      </c>
      <c r="AU92" s="25" t="s">
        <v>74</v>
      </c>
      <c r="AY92" s="25" t="s">
        <v>308</v>
      </c>
      <c r="BE92" s="214">
        <f t="shared" si="4"/>
        <v>0</v>
      </c>
      <c r="BF92" s="214">
        <f t="shared" si="5"/>
        <v>0</v>
      </c>
      <c r="BG92" s="214">
        <f t="shared" si="6"/>
        <v>0</v>
      </c>
      <c r="BH92" s="214">
        <f t="shared" si="7"/>
        <v>0</v>
      </c>
      <c r="BI92" s="214">
        <f t="shared" si="8"/>
        <v>0</v>
      </c>
      <c r="BJ92" s="25" t="s">
        <v>82</v>
      </c>
      <c r="BK92" s="214">
        <f t="shared" si="9"/>
        <v>0</v>
      </c>
      <c r="BL92" s="25" t="s">
        <v>375</v>
      </c>
      <c r="BM92" s="25" t="s">
        <v>5915</v>
      </c>
    </row>
    <row r="93" spans="2:65" s="1" customFormat="1" ht="22.5" customHeight="1">
      <c r="B93" s="42"/>
      <c r="C93" s="203" t="s">
        <v>342</v>
      </c>
      <c r="D93" s="203" t="s">
        <v>311</v>
      </c>
      <c r="E93" s="204" t="s">
        <v>5916</v>
      </c>
      <c r="F93" s="205" t="s">
        <v>5917</v>
      </c>
      <c r="G93" s="206" t="s">
        <v>538</v>
      </c>
      <c r="H93" s="207">
        <v>34</v>
      </c>
      <c r="I93" s="208"/>
      <c r="J93" s="209">
        <f t="shared" si="0"/>
        <v>0</v>
      </c>
      <c r="K93" s="205" t="s">
        <v>21</v>
      </c>
      <c r="L93" s="62"/>
      <c r="M93" s="210" t="s">
        <v>21</v>
      </c>
      <c r="N93" s="211" t="s">
        <v>45</v>
      </c>
      <c r="O93" s="43"/>
      <c r="P93" s="212">
        <f t="shared" si="1"/>
        <v>0</v>
      </c>
      <c r="Q93" s="212">
        <v>0</v>
      </c>
      <c r="R93" s="212">
        <f t="shared" si="2"/>
        <v>0</v>
      </c>
      <c r="S93" s="212">
        <v>0</v>
      </c>
      <c r="T93" s="213">
        <f t="shared" si="3"/>
        <v>0</v>
      </c>
      <c r="AR93" s="25" t="s">
        <v>375</v>
      </c>
      <c r="AT93" s="25" t="s">
        <v>311</v>
      </c>
      <c r="AU93" s="25" t="s">
        <v>74</v>
      </c>
      <c r="AY93" s="25" t="s">
        <v>308</v>
      </c>
      <c r="BE93" s="214">
        <f t="shared" si="4"/>
        <v>0</v>
      </c>
      <c r="BF93" s="214">
        <f t="shared" si="5"/>
        <v>0</v>
      </c>
      <c r="BG93" s="214">
        <f t="shared" si="6"/>
        <v>0</v>
      </c>
      <c r="BH93" s="214">
        <f t="shared" si="7"/>
        <v>0</v>
      </c>
      <c r="BI93" s="214">
        <f t="shared" si="8"/>
        <v>0</v>
      </c>
      <c r="BJ93" s="25" t="s">
        <v>82</v>
      </c>
      <c r="BK93" s="214">
        <f t="shared" si="9"/>
        <v>0</v>
      </c>
      <c r="BL93" s="25" t="s">
        <v>375</v>
      </c>
      <c r="BM93" s="25" t="s">
        <v>5918</v>
      </c>
    </row>
    <row r="94" spans="2:65" s="1" customFormat="1" ht="22.5" customHeight="1">
      <c r="B94" s="42"/>
      <c r="C94" s="203" t="s">
        <v>346</v>
      </c>
      <c r="D94" s="203" t="s">
        <v>311</v>
      </c>
      <c r="E94" s="204" t="s">
        <v>5919</v>
      </c>
      <c r="F94" s="205" t="s">
        <v>5920</v>
      </c>
      <c r="G94" s="206" t="s">
        <v>538</v>
      </c>
      <c r="H94" s="207">
        <v>8</v>
      </c>
      <c r="I94" s="208"/>
      <c r="J94" s="209">
        <f t="shared" si="0"/>
        <v>0</v>
      </c>
      <c r="K94" s="205" t="s">
        <v>21</v>
      </c>
      <c r="L94" s="62"/>
      <c r="M94" s="210" t="s">
        <v>21</v>
      </c>
      <c r="N94" s="211" t="s">
        <v>45</v>
      </c>
      <c r="O94" s="43"/>
      <c r="P94" s="212">
        <f t="shared" si="1"/>
        <v>0</v>
      </c>
      <c r="Q94" s="212">
        <v>0</v>
      </c>
      <c r="R94" s="212">
        <f t="shared" si="2"/>
        <v>0</v>
      </c>
      <c r="S94" s="212">
        <v>0</v>
      </c>
      <c r="T94" s="213">
        <f t="shared" si="3"/>
        <v>0</v>
      </c>
      <c r="AR94" s="25" t="s">
        <v>375</v>
      </c>
      <c r="AT94" s="25" t="s">
        <v>311</v>
      </c>
      <c r="AU94" s="25" t="s">
        <v>74</v>
      </c>
      <c r="AY94" s="25" t="s">
        <v>308</v>
      </c>
      <c r="BE94" s="214">
        <f t="shared" si="4"/>
        <v>0</v>
      </c>
      <c r="BF94" s="214">
        <f t="shared" si="5"/>
        <v>0</v>
      </c>
      <c r="BG94" s="214">
        <f t="shared" si="6"/>
        <v>0</v>
      </c>
      <c r="BH94" s="214">
        <f t="shared" si="7"/>
        <v>0</v>
      </c>
      <c r="BI94" s="214">
        <f t="shared" si="8"/>
        <v>0</v>
      </c>
      <c r="BJ94" s="25" t="s">
        <v>82</v>
      </c>
      <c r="BK94" s="214">
        <f t="shared" si="9"/>
        <v>0</v>
      </c>
      <c r="BL94" s="25" t="s">
        <v>375</v>
      </c>
      <c r="BM94" s="25" t="s">
        <v>5921</v>
      </c>
    </row>
    <row r="95" spans="2:65" s="1" customFormat="1" ht="31.5" customHeight="1">
      <c r="B95" s="42"/>
      <c r="C95" s="203" t="s">
        <v>350</v>
      </c>
      <c r="D95" s="203" t="s">
        <v>311</v>
      </c>
      <c r="E95" s="204" t="s">
        <v>5922</v>
      </c>
      <c r="F95" s="205" t="s">
        <v>5923</v>
      </c>
      <c r="G95" s="206" t="s">
        <v>508</v>
      </c>
      <c r="H95" s="207">
        <v>24</v>
      </c>
      <c r="I95" s="208"/>
      <c r="J95" s="209">
        <f t="shared" si="0"/>
        <v>0</v>
      </c>
      <c r="K95" s="205" t="s">
        <v>21</v>
      </c>
      <c r="L95" s="62"/>
      <c r="M95" s="210" t="s">
        <v>21</v>
      </c>
      <c r="N95" s="211" t="s">
        <v>45</v>
      </c>
      <c r="O95" s="43"/>
      <c r="P95" s="212">
        <f t="shared" si="1"/>
        <v>0</v>
      </c>
      <c r="Q95" s="212">
        <v>0</v>
      </c>
      <c r="R95" s="212">
        <f t="shared" si="2"/>
        <v>0</v>
      </c>
      <c r="S95" s="212">
        <v>0</v>
      </c>
      <c r="T95" s="213">
        <f t="shared" si="3"/>
        <v>0</v>
      </c>
      <c r="AR95" s="25" t="s">
        <v>375</v>
      </c>
      <c r="AT95" s="25" t="s">
        <v>311</v>
      </c>
      <c r="AU95" s="25" t="s">
        <v>74</v>
      </c>
      <c r="AY95" s="25" t="s">
        <v>308</v>
      </c>
      <c r="BE95" s="214">
        <f t="shared" si="4"/>
        <v>0</v>
      </c>
      <c r="BF95" s="214">
        <f t="shared" si="5"/>
        <v>0</v>
      </c>
      <c r="BG95" s="214">
        <f t="shared" si="6"/>
        <v>0</v>
      </c>
      <c r="BH95" s="214">
        <f t="shared" si="7"/>
        <v>0</v>
      </c>
      <c r="BI95" s="214">
        <f t="shared" si="8"/>
        <v>0</v>
      </c>
      <c r="BJ95" s="25" t="s">
        <v>82</v>
      </c>
      <c r="BK95" s="214">
        <f t="shared" si="9"/>
        <v>0</v>
      </c>
      <c r="BL95" s="25" t="s">
        <v>375</v>
      </c>
      <c r="BM95" s="25" t="s">
        <v>360</v>
      </c>
    </row>
    <row r="96" spans="2:65" s="1" customFormat="1" ht="27">
      <c r="B96" s="42"/>
      <c r="C96" s="64"/>
      <c r="D96" s="246" t="s">
        <v>1656</v>
      </c>
      <c r="E96" s="64"/>
      <c r="F96" s="290" t="s">
        <v>5924</v>
      </c>
      <c r="G96" s="64"/>
      <c r="H96" s="64"/>
      <c r="I96" s="173"/>
      <c r="J96" s="64"/>
      <c r="K96" s="64"/>
      <c r="L96" s="62"/>
      <c r="M96" s="291"/>
      <c r="N96" s="43"/>
      <c r="O96" s="43"/>
      <c r="P96" s="43"/>
      <c r="Q96" s="43"/>
      <c r="R96" s="43"/>
      <c r="S96" s="43"/>
      <c r="T96" s="79"/>
      <c r="AT96" s="25" t="s">
        <v>1656</v>
      </c>
      <c r="AU96" s="25" t="s">
        <v>74</v>
      </c>
    </row>
    <row r="97" spans="2:65" s="1" customFormat="1" ht="44.25" customHeight="1">
      <c r="B97" s="42"/>
      <c r="C97" s="203" t="s">
        <v>356</v>
      </c>
      <c r="D97" s="203" t="s">
        <v>311</v>
      </c>
      <c r="E97" s="204" t="s">
        <v>5925</v>
      </c>
      <c r="F97" s="205" t="s">
        <v>5926</v>
      </c>
      <c r="G97" s="206" t="s">
        <v>700</v>
      </c>
      <c r="H97" s="207">
        <v>1</v>
      </c>
      <c r="I97" s="208"/>
      <c r="J97" s="209">
        <f>ROUND(I97*H97,2)</f>
        <v>0</v>
      </c>
      <c r="K97" s="205" t="s">
        <v>21</v>
      </c>
      <c r="L97" s="62"/>
      <c r="M97" s="210" t="s">
        <v>21</v>
      </c>
      <c r="N97" s="211" t="s">
        <v>45</v>
      </c>
      <c r="O97" s="43"/>
      <c r="P97" s="212">
        <f>O97*H97</f>
        <v>0</v>
      </c>
      <c r="Q97" s="212">
        <v>0</v>
      </c>
      <c r="R97" s="212">
        <f>Q97*H97</f>
        <v>0</v>
      </c>
      <c r="S97" s="212">
        <v>0</v>
      </c>
      <c r="T97" s="213">
        <f>S97*H97</f>
        <v>0</v>
      </c>
      <c r="AR97" s="25" t="s">
        <v>375</v>
      </c>
      <c r="AT97" s="25" t="s">
        <v>311</v>
      </c>
      <c r="AU97" s="25" t="s">
        <v>74</v>
      </c>
      <c r="AY97" s="25" t="s">
        <v>308</v>
      </c>
      <c r="BE97" s="214">
        <f>IF(N97="základní",J97,0)</f>
        <v>0</v>
      </c>
      <c r="BF97" s="214">
        <f>IF(N97="snížená",J97,0)</f>
        <v>0</v>
      </c>
      <c r="BG97" s="214">
        <f>IF(N97="zákl. přenesená",J97,0)</f>
        <v>0</v>
      </c>
      <c r="BH97" s="214">
        <f>IF(N97="sníž. přenesená",J97,0)</f>
        <v>0</v>
      </c>
      <c r="BI97" s="214">
        <f>IF(N97="nulová",J97,0)</f>
        <v>0</v>
      </c>
      <c r="BJ97" s="25" t="s">
        <v>82</v>
      </c>
      <c r="BK97" s="214">
        <f>ROUND(I97*H97,2)</f>
        <v>0</v>
      </c>
      <c r="BL97" s="25" t="s">
        <v>375</v>
      </c>
      <c r="BM97" s="25" t="s">
        <v>368</v>
      </c>
    </row>
    <row r="98" spans="2:65" s="1" customFormat="1" ht="243">
      <c r="B98" s="42"/>
      <c r="C98" s="64"/>
      <c r="D98" s="246" t="s">
        <v>1656</v>
      </c>
      <c r="E98" s="64"/>
      <c r="F98" s="290" t="s">
        <v>5927</v>
      </c>
      <c r="G98" s="64"/>
      <c r="H98" s="64"/>
      <c r="I98" s="173"/>
      <c r="J98" s="64"/>
      <c r="K98" s="64"/>
      <c r="L98" s="62"/>
      <c r="M98" s="291"/>
      <c r="N98" s="43"/>
      <c r="O98" s="43"/>
      <c r="P98" s="43"/>
      <c r="Q98" s="43"/>
      <c r="R98" s="43"/>
      <c r="S98" s="43"/>
      <c r="T98" s="79"/>
      <c r="AT98" s="25" t="s">
        <v>1656</v>
      </c>
      <c r="AU98" s="25" t="s">
        <v>74</v>
      </c>
    </row>
    <row r="99" spans="2:65" s="1" customFormat="1" ht="22.5" customHeight="1">
      <c r="B99" s="42"/>
      <c r="C99" s="203" t="s">
        <v>360</v>
      </c>
      <c r="D99" s="203" t="s">
        <v>311</v>
      </c>
      <c r="E99" s="204" t="s">
        <v>5928</v>
      </c>
      <c r="F99" s="205" t="s">
        <v>5929</v>
      </c>
      <c r="G99" s="206" t="s">
        <v>700</v>
      </c>
      <c r="H99" s="207">
        <v>1</v>
      </c>
      <c r="I99" s="208"/>
      <c r="J99" s="209">
        <f>ROUND(I99*H99,2)</f>
        <v>0</v>
      </c>
      <c r="K99" s="205" t="s">
        <v>21</v>
      </c>
      <c r="L99" s="62"/>
      <c r="M99" s="210" t="s">
        <v>21</v>
      </c>
      <c r="N99" s="211" t="s">
        <v>45</v>
      </c>
      <c r="O99" s="43"/>
      <c r="P99" s="212">
        <f>O99*H99</f>
        <v>0</v>
      </c>
      <c r="Q99" s="212">
        <v>0</v>
      </c>
      <c r="R99" s="212">
        <f>Q99*H99</f>
        <v>0</v>
      </c>
      <c r="S99" s="212">
        <v>0</v>
      </c>
      <c r="T99" s="213">
        <f>S99*H99</f>
        <v>0</v>
      </c>
      <c r="AR99" s="25" t="s">
        <v>375</v>
      </c>
      <c r="AT99" s="25" t="s">
        <v>311</v>
      </c>
      <c r="AU99" s="25" t="s">
        <v>74</v>
      </c>
      <c r="AY99" s="25" t="s">
        <v>308</v>
      </c>
      <c r="BE99" s="214">
        <f>IF(N99="základní",J99,0)</f>
        <v>0</v>
      </c>
      <c r="BF99" s="214">
        <f>IF(N99="snížená",J99,0)</f>
        <v>0</v>
      </c>
      <c r="BG99" s="214">
        <f>IF(N99="zákl. přenesená",J99,0)</f>
        <v>0</v>
      </c>
      <c r="BH99" s="214">
        <f>IF(N99="sníž. přenesená",J99,0)</f>
        <v>0</v>
      </c>
      <c r="BI99" s="214">
        <f>IF(N99="nulová",J99,0)</f>
        <v>0</v>
      </c>
      <c r="BJ99" s="25" t="s">
        <v>82</v>
      </c>
      <c r="BK99" s="214">
        <f>ROUND(I99*H99,2)</f>
        <v>0</v>
      </c>
      <c r="BL99" s="25" t="s">
        <v>375</v>
      </c>
      <c r="BM99" s="25" t="s">
        <v>375</v>
      </c>
    </row>
    <row r="100" spans="2:65" s="1" customFormat="1" ht="175.5">
      <c r="B100" s="42"/>
      <c r="C100" s="64"/>
      <c r="D100" s="246" t="s">
        <v>1656</v>
      </c>
      <c r="E100" s="64"/>
      <c r="F100" s="290" t="s">
        <v>5930</v>
      </c>
      <c r="G100" s="64"/>
      <c r="H100" s="64"/>
      <c r="I100" s="173"/>
      <c r="J100" s="64"/>
      <c r="K100" s="64"/>
      <c r="L100" s="62"/>
      <c r="M100" s="291"/>
      <c r="N100" s="43"/>
      <c r="O100" s="43"/>
      <c r="P100" s="43"/>
      <c r="Q100" s="43"/>
      <c r="R100" s="43"/>
      <c r="S100" s="43"/>
      <c r="T100" s="79"/>
      <c r="AT100" s="25" t="s">
        <v>1656</v>
      </c>
      <c r="AU100" s="25" t="s">
        <v>74</v>
      </c>
    </row>
    <row r="101" spans="2:65" s="1" customFormat="1" ht="22.5" customHeight="1">
      <c r="B101" s="42"/>
      <c r="C101" s="203" t="s">
        <v>364</v>
      </c>
      <c r="D101" s="203" t="s">
        <v>311</v>
      </c>
      <c r="E101" s="204" t="s">
        <v>5931</v>
      </c>
      <c r="F101" s="205" t="s">
        <v>5932</v>
      </c>
      <c r="G101" s="206" t="s">
        <v>700</v>
      </c>
      <c r="H101" s="207">
        <v>1</v>
      </c>
      <c r="I101" s="208"/>
      <c r="J101" s="209">
        <f>ROUND(I101*H101,2)</f>
        <v>0</v>
      </c>
      <c r="K101" s="205" t="s">
        <v>21</v>
      </c>
      <c r="L101" s="62"/>
      <c r="M101" s="210" t="s">
        <v>21</v>
      </c>
      <c r="N101" s="211" t="s">
        <v>45</v>
      </c>
      <c r="O101" s="43"/>
      <c r="P101" s="212">
        <f>O101*H101</f>
        <v>0</v>
      </c>
      <c r="Q101" s="212">
        <v>0</v>
      </c>
      <c r="R101" s="212">
        <f>Q101*H101</f>
        <v>0</v>
      </c>
      <c r="S101" s="212">
        <v>0</v>
      </c>
      <c r="T101" s="213">
        <f>S101*H101</f>
        <v>0</v>
      </c>
      <c r="AR101" s="25" t="s">
        <v>375</v>
      </c>
      <c r="AT101" s="25" t="s">
        <v>311</v>
      </c>
      <c r="AU101" s="25" t="s">
        <v>74</v>
      </c>
      <c r="AY101" s="25" t="s">
        <v>308</v>
      </c>
      <c r="BE101" s="214">
        <f>IF(N101="základní",J101,0)</f>
        <v>0</v>
      </c>
      <c r="BF101" s="214">
        <f>IF(N101="snížená",J101,0)</f>
        <v>0</v>
      </c>
      <c r="BG101" s="214">
        <f>IF(N101="zákl. přenesená",J101,0)</f>
        <v>0</v>
      </c>
      <c r="BH101" s="214">
        <f>IF(N101="sníž. přenesená",J101,0)</f>
        <v>0</v>
      </c>
      <c r="BI101" s="214">
        <f>IF(N101="nulová",J101,0)</f>
        <v>0</v>
      </c>
      <c r="BJ101" s="25" t="s">
        <v>82</v>
      </c>
      <c r="BK101" s="214">
        <f>ROUND(I101*H101,2)</f>
        <v>0</v>
      </c>
      <c r="BL101" s="25" t="s">
        <v>375</v>
      </c>
      <c r="BM101" s="25" t="s">
        <v>385</v>
      </c>
    </row>
    <row r="102" spans="2:65" s="1" customFormat="1" ht="22.5" customHeight="1">
      <c r="B102" s="42"/>
      <c r="C102" s="203" t="s">
        <v>368</v>
      </c>
      <c r="D102" s="203" t="s">
        <v>311</v>
      </c>
      <c r="E102" s="204" t="s">
        <v>5933</v>
      </c>
      <c r="F102" s="205" t="s">
        <v>5934</v>
      </c>
      <c r="G102" s="206" t="s">
        <v>5275</v>
      </c>
      <c r="H102" s="207">
        <v>1</v>
      </c>
      <c r="I102" s="208"/>
      <c r="J102" s="209">
        <f>ROUND(I102*H102,2)</f>
        <v>0</v>
      </c>
      <c r="K102" s="205" t="s">
        <v>21</v>
      </c>
      <c r="L102" s="62"/>
      <c r="M102" s="210" t="s">
        <v>21</v>
      </c>
      <c r="N102" s="211" t="s">
        <v>45</v>
      </c>
      <c r="O102" s="43"/>
      <c r="P102" s="212">
        <f>O102*H102</f>
        <v>0</v>
      </c>
      <c r="Q102" s="212">
        <v>0</v>
      </c>
      <c r="R102" s="212">
        <f>Q102*H102</f>
        <v>0</v>
      </c>
      <c r="S102" s="212">
        <v>0</v>
      </c>
      <c r="T102" s="213">
        <f>S102*H102</f>
        <v>0</v>
      </c>
      <c r="AR102" s="25" t="s">
        <v>375</v>
      </c>
      <c r="AT102" s="25" t="s">
        <v>311</v>
      </c>
      <c r="AU102" s="25" t="s">
        <v>74</v>
      </c>
      <c r="AY102" s="25" t="s">
        <v>308</v>
      </c>
      <c r="BE102" s="214">
        <f>IF(N102="základní",J102,0)</f>
        <v>0</v>
      </c>
      <c r="BF102" s="214">
        <f>IF(N102="snížená",J102,0)</f>
        <v>0</v>
      </c>
      <c r="BG102" s="214">
        <f>IF(N102="zákl. přenesená",J102,0)</f>
        <v>0</v>
      </c>
      <c r="BH102" s="214">
        <f>IF(N102="sníž. přenesená",J102,0)</f>
        <v>0</v>
      </c>
      <c r="BI102" s="214">
        <f>IF(N102="nulová",J102,0)</f>
        <v>0</v>
      </c>
      <c r="BJ102" s="25" t="s">
        <v>82</v>
      </c>
      <c r="BK102" s="214">
        <f>ROUND(I102*H102,2)</f>
        <v>0</v>
      </c>
      <c r="BL102" s="25" t="s">
        <v>375</v>
      </c>
      <c r="BM102" s="25" t="s">
        <v>393</v>
      </c>
    </row>
    <row r="103" spans="2:65" s="1" customFormat="1" ht="27">
      <c r="B103" s="42"/>
      <c r="C103" s="64"/>
      <c r="D103" s="246" t="s">
        <v>1656</v>
      </c>
      <c r="E103" s="64"/>
      <c r="F103" s="290" t="s">
        <v>5935</v>
      </c>
      <c r="G103" s="64"/>
      <c r="H103" s="64"/>
      <c r="I103" s="173"/>
      <c r="J103" s="64"/>
      <c r="K103" s="64"/>
      <c r="L103" s="62"/>
      <c r="M103" s="291"/>
      <c r="N103" s="43"/>
      <c r="O103" s="43"/>
      <c r="P103" s="43"/>
      <c r="Q103" s="43"/>
      <c r="R103" s="43"/>
      <c r="S103" s="43"/>
      <c r="T103" s="79"/>
      <c r="AT103" s="25" t="s">
        <v>1656</v>
      </c>
      <c r="AU103" s="25" t="s">
        <v>74</v>
      </c>
    </row>
    <row r="104" spans="2:65" s="1" customFormat="1" ht="31.5" customHeight="1">
      <c r="B104" s="42"/>
      <c r="C104" s="203" t="s">
        <v>10</v>
      </c>
      <c r="D104" s="203" t="s">
        <v>311</v>
      </c>
      <c r="E104" s="204" t="s">
        <v>5936</v>
      </c>
      <c r="F104" s="205" t="s">
        <v>5937</v>
      </c>
      <c r="G104" s="206" t="s">
        <v>5275</v>
      </c>
      <c r="H104" s="207">
        <v>1</v>
      </c>
      <c r="I104" s="208"/>
      <c r="J104" s="209">
        <f>ROUND(I104*H104,2)</f>
        <v>0</v>
      </c>
      <c r="K104" s="205" t="s">
        <v>21</v>
      </c>
      <c r="L104" s="62"/>
      <c r="M104" s="210" t="s">
        <v>21</v>
      </c>
      <c r="N104" s="211" t="s">
        <v>45</v>
      </c>
      <c r="O104" s="43"/>
      <c r="P104" s="212">
        <f>O104*H104</f>
        <v>0</v>
      </c>
      <c r="Q104" s="212">
        <v>0</v>
      </c>
      <c r="R104" s="212">
        <f>Q104*H104</f>
        <v>0</v>
      </c>
      <c r="S104" s="212">
        <v>0</v>
      </c>
      <c r="T104" s="213">
        <f>S104*H104</f>
        <v>0</v>
      </c>
      <c r="AR104" s="25" t="s">
        <v>375</v>
      </c>
      <c r="AT104" s="25" t="s">
        <v>311</v>
      </c>
      <c r="AU104" s="25" t="s">
        <v>74</v>
      </c>
      <c r="AY104" s="25" t="s">
        <v>308</v>
      </c>
      <c r="BE104" s="214">
        <f>IF(N104="základní",J104,0)</f>
        <v>0</v>
      </c>
      <c r="BF104" s="214">
        <f>IF(N104="snížená",J104,0)</f>
        <v>0</v>
      </c>
      <c r="BG104" s="214">
        <f>IF(N104="zákl. přenesená",J104,0)</f>
        <v>0</v>
      </c>
      <c r="BH104" s="214">
        <f>IF(N104="sníž. přenesená",J104,0)</f>
        <v>0</v>
      </c>
      <c r="BI104" s="214">
        <f>IF(N104="nulová",J104,0)</f>
        <v>0</v>
      </c>
      <c r="BJ104" s="25" t="s">
        <v>82</v>
      </c>
      <c r="BK104" s="214">
        <f>ROUND(I104*H104,2)</f>
        <v>0</v>
      </c>
      <c r="BL104" s="25" t="s">
        <v>375</v>
      </c>
      <c r="BM104" s="25" t="s">
        <v>402</v>
      </c>
    </row>
    <row r="105" spans="2:65" s="1" customFormat="1" ht="27">
      <c r="B105" s="42"/>
      <c r="C105" s="64"/>
      <c r="D105" s="246" t="s">
        <v>1656</v>
      </c>
      <c r="E105" s="64"/>
      <c r="F105" s="290" t="s">
        <v>5935</v>
      </c>
      <c r="G105" s="64"/>
      <c r="H105" s="64"/>
      <c r="I105" s="173"/>
      <c r="J105" s="64"/>
      <c r="K105" s="64"/>
      <c r="L105" s="62"/>
      <c r="M105" s="291"/>
      <c r="N105" s="43"/>
      <c r="O105" s="43"/>
      <c r="P105" s="43"/>
      <c r="Q105" s="43"/>
      <c r="R105" s="43"/>
      <c r="S105" s="43"/>
      <c r="T105" s="79"/>
      <c r="AT105" s="25" t="s">
        <v>1656</v>
      </c>
      <c r="AU105" s="25" t="s">
        <v>74</v>
      </c>
    </row>
    <row r="106" spans="2:65" s="1" customFormat="1" ht="31.5" customHeight="1">
      <c r="B106" s="42"/>
      <c r="C106" s="203" t="s">
        <v>375</v>
      </c>
      <c r="D106" s="203" t="s">
        <v>311</v>
      </c>
      <c r="E106" s="204" t="s">
        <v>5938</v>
      </c>
      <c r="F106" s="205" t="s">
        <v>5939</v>
      </c>
      <c r="G106" s="206" t="s">
        <v>5275</v>
      </c>
      <c r="H106" s="207">
        <v>1</v>
      </c>
      <c r="I106" s="208"/>
      <c r="J106" s="209">
        <f>ROUND(I106*H106,2)</f>
        <v>0</v>
      </c>
      <c r="K106" s="205" t="s">
        <v>21</v>
      </c>
      <c r="L106" s="62"/>
      <c r="M106" s="210" t="s">
        <v>21</v>
      </c>
      <c r="N106" s="211" t="s">
        <v>45</v>
      </c>
      <c r="O106" s="43"/>
      <c r="P106" s="212">
        <f>O106*H106</f>
        <v>0</v>
      </c>
      <c r="Q106" s="212">
        <v>0</v>
      </c>
      <c r="R106" s="212">
        <f>Q106*H106</f>
        <v>0</v>
      </c>
      <c r="S106" s="212">
        <v>0</v>
      </c>
      <c r="T106" s="213">
        <f>S106*H106</f>
        <v>0</v>
      </c>
      <c r="AR106" s="25" t="s">
        <v>375</v>
      </c>
      <c r="AT106" s="25" t="s">
        <v>311</v>
      </c>
      <c r="AU106" s="25" t="s">
        <v>74</v>
      </c>
      <c r="AY106" s="25" t="s">
        <v>308</v>
      </c>
      <c r="BE106" s="214">
        <f>IF(N106="základní",J106,0)</f>
        <v>0</v>
      </c>
      <c r="BF106" s="214">
        <f>IF(N106="snížená",J106,0)</f>
        <v>0</v>
      </c>
      <c r="BG106" s="214">
        <f>IF(N106="zákl. přenesená",J106,0)</f>
        <v>0</v>
      </c>
      <c r="BH106" s="214">
        <f>IF(N106="sníž. přenesená",J106,0)</f>
        <v>0</v>
      </c>
      <c r="BI106" s="214">
        <f>IF(N106="nulová",J106,0)</f>
        <v>0</v>
      </c>
      <c r="BJ106" s="25" t="s">
        <v>82</v>
      </c>
      <c r="BK106" s="214">
        <f>ROUND(I106*H106,2)</f>
        <v>0</v>
      </c>
      <c r="BL106" s="25" t="s">
        <v>375</v>
      </c>
      <c r="BM106" s="25" t="s">
        <v>410</v>
      </c>
    </row>
    <row r="107" spans="2:65" s="1" customFormat="1" ht="27">
      <c r="B107" s="42"/>
      <c r="C107" s="64"/>
      <c r="D107" s="246" t="s">
        <v>1656</v>
      </c>
      <c r="E107" s="64"/>
      <c r="F107" s="290" t="s">
        <v>5935</v>
      </c>
      <c r="G107" s="64"/>
      <c r="H107" s="64"/>
      <c r="I107" s="173"/>
      <c r="J107" s="64"/>
      <c r="K107" s="64"/>
      <c r="L107" s="62"/>
      <c r="M107" s="291"/>
      <c r="N107" s="43"/>
      <c r="O107" s="43"/>
      <c r="P107" s="43"/>
      <c r="Q107" s="43"/>
      <c r="R107" s="43"/>
      <c r="S107" s="43"/>
      <c r="T107" s="79"/>
      <c r="AT107" s="25" t="s">
        <v>1656</v>
      </c>
      <c r="AU107" s="25" t="s">
        <v>74</v>
      </c>
    </row>
    <row r="108" spans="2:65" s="1" customFormat="1" ht="31.5" customHeight="1">
      <c r="B108" s="42"/>
      <c r="C108" s="203" t="s">
        <v>381</v>
      </c>
      <c r="D108" s="203" t="s">
        <v>311</v>
      </c>
      <c r="E108" s="204" t="s">
        <v>5940</v>
      </c>
      <c r="F108" s="205" t="s">
        <v>5941</v>
      </c>
      <c r="G108" s="206" t="s">
        <v>5275</v>
      </c>
      <c r="H108" s="207">
        <v>1</v>
      </c>
      <c r="I108" s="208"/>
      <c r="J108" s="209">
        <f>ROUND(I108*H108,2)</f>
        <v>0</v>
      </c>
      <c r="K108" s="205" t="s">
        <v>21</v>
      </c>
      <c r="L108" s="62"/>
      <c r="M108" s="210" t="s">
        <v>21</v>
      </c>
      <c r="N108" s="211" t="s">
        <v>45</v>
      </c>
      <c r="O108" s="43"/>
      <c r="P108" s="212">
        <f>O108*H108</f>
        <v>0</v>
      </c>
      <c r="Q108" s="212">
        <v>0</v>
      </c>
      <c r="R108" s="212">
        <f>Q108*H108</f>
        <v>0</v>
      </c>
      <c r="S108" s="212">
        <v>0</v>
      </c>
      <c r="T108" s="213">
        <f>S108*H108</f>
        <v>0</v>
      </c>
      <c r="AR108" s="25" t="s">
        <v>375</v>
      </c>
      <c r="AT108" s="25" t="s">
        <v>311</v>
      </c>
      <c r="AU108" s="25" t="s">
        <v>74</v>
      </c>
      <c r="AY108" s="25" t="s">
        <v>308</v>
      </c>
      <c r="BE108" s="214">
        <f>IF(N108="základní",J108,0)</f>
        <v>0</v>
      </c>
      <c r="BF108" s="214">
        <f>IF(N108="snížená",J108,0)</f>
        <v>0</v>
      </c>
      <c r="BG108" s="214">
        <f>IF(N108="zákl. přenesená",J108,0)</f>
        <v>0</v>
      </c>
      <c r="BH108" s="214">
        <f>IF(N108="sníž. přenesená",J108,0)</f>
        <v>0</v>
      </c>
      <c r="BI108" s="214">
        <f>IF(N108="nulová",J108,0)</f>
        <v>0</v>
      </c>
      <c r="BJ108" s="25" t="s">
        <v>82</v>
      </c>
      <c r="BK108" s="214">
        <f>ROUND(I108*H108,2)</f>
        <v>0</v>
      </c>
      <c r="BL108" s="25" t="s">
        <v>375</v>
      </c>
      <c r="BM108" s="25" t="s">
        <v>5942</v>
      </c>
    </row>
    <row r="109" spans="2:65" s="1" customFormat="1" ht="31.5" customHeight="1">
      <c r="B109" s="42"/>
      <c r="C109" s="203" t="s">
        <v>385</v>
      </c>
      <c r="D109" s="203" t="s">
        <v>311</v>
      </c>
      <c r="E109" s="204" t="s">
        <v>5943</v>
      </c>
      <c r="F109" s="205" t="s">
        <v>5944</v>
      </c>
      <c r="G109" s="206" t="s">
        <v>5275</v>
      </c>
      <c r="H109" s="207">
        <v>1</v>
      </c>
      <c r="I109" s="208"/>
      <c r="J109" s="209">
        <f>ROUND(I109*H109,2)</f>
        <v>0</v>
      </c>
      <c r="K109" s="205" t="s">
        <v>21</v>
      </c>
      <c r="L109" s="62"/>
      <c r="M109" s="210" t="s">
        <v>21</v>
      </c>
      <c r="N109" s="211" t="s">
        <v>45</v>
      </c>
      <c r="O109" s="43"/>
      <c r="P109" s="212">
        <f>O109*H109</f>
        <v>0</v>
      </c>
      <c r="Q109" s="212">
        <v>0</v>
      </c>
      <c r="R109" s="212">
        <f>Q109*H109</f>
        <v>0</v>
      </c>
      <c r="S109" s="212">
        <v>0</v>
      </c>
      <c r="T109" s="213">
        <f>S109*H109</f>
        <v>0</v>
      </c>
      <c r="AR109" s="25" t="s">
        <v>375</v>
      </c>
      <c r="AT109" s="25" t="s">
        <v>311</v>
      </c>
      <c r="AU109" s="25" t="s">
        <v>74</v>
      </c>
      <c r="AY109" s="25" t="s">
        <v>308</v>
      </c>
      <c r="BE109" s="214">
        <f>IF(N109="základní",J109,0)</f>
        <v>0</v>
      </c>
      <c r="BF109" s="214">
        <f>IF(N109="snížená",J109,0)</f>
        <v>0</v>
      </c>
      <c r="BG109" s="214">
        <f>IF(N109="zákl. přenesená",J109,0)</f>
        <v>0</v>
      </c>
      <c r="BH109" s="214">
        <f>IF(N109="sníž. přenesená",J109,0)</f>
        <v>0</v>
      </c>
      <c r="BI109" s="214">
        <f>IF(N109="nulová",J109,0)</f>
        <v>0</v>
      </c>
      <c r="BJ109" s="25" t="s">
        <v>82</v>
      </c>
      <c r="BK109" s="214">
        <f>ROUND(I109*H109,2)</f>
        <v>0</v>
      </c>
      <c r="BL109" s="25" t="s">
        <v>375</v>
      </c>
      <c r="BM109" s="25" t="s">
        <v>5945</v>
      </c>
    </row>
    <row r="110" spans="2:65" s="1" customFormat="1" ht="31.5" customHeight="1">
      <c r="B110" s="42"/>
      <c r="C110" s="203" t="s">
        <v>389</v>
      </c>
      <c r="D110" s="203" t="s">
        <v>311</v>
      </c>
      <c r="E110" s="204" t="s">
        <v>5946</v>
      </c>
      <c r="F110" s="205" t="s">
        <v>5947</v>
      </c>
      <c r="G110" s="206" t="s">
        <v>5275</v>
      </c>
      <c r="H110" s="207">
        <v>1</v>
      </c>
      <c r="I110" s="208"/>
      <c r="J110" s="209">
        <f>ROUND(I110*H110,2)</f>
        <v>0</v>
      </c>
      <c r="K110" s="205" t="s">
        <v>21</v>
      </c>
      <c r="L110" s="62"/>
      <c r="M110" s="210" t="s">
        <v>21</v>
      </c>
      <c r="N110" s="211" t="s">
        <v>45</v>
      </c>
      <c r="O110" s="43"/>
      <c r="P110" s="212">
        <f>O110*H110</f>
        <v>0</v>
      </c>
      <c r="Q110" s="212">
        <v>0</v>
      </c>
      <c r="R110" s="212">
        <f>Q110*H110</f>
        <v>0</v>
      </c>
      <c r="S110" s="212">
        <v>0</v>
      </c>
      <c r="T110" s="213">
        <f>S110*H110</f>
        <v>0</v>
      </c>
      <c r="AR110" s="25" t="s">
        <v>375</v>
      </c>
      <c r="AT110" s="25" t="s">
        <v>311</v>
      </c>
      <c r="AU110" s="25" t="s">
        <v>74</v>
      </c>
      <c r="AY110" s="25" t="s">
        <v>308</v>
      </c>
      <c r="BE110" s="214">
        <f>IF(N110="základní",J110,0)</f>
        <v>0</v>
      </c>
      <c r="BF110" s="214">
        <f>IF(N110="snížená",J110,0)</f>
        <v>0</v>
      </c>
      <c r="BG110" s="214">
        <f>IF(N110="zákl. přenesená",J110,0)</f>
        <v>0</v>
      </c>
      <c r="BH110" s="214">
        <f>IF(N110="sníž. přenesená",J110,0)</f>
        <v>0</v>
      </c>
      <c r="BI110" s="214">
        <f>IF(N110="nulová",J110,0)</f>
        <v>0</v>
      </c>
      <c r="BJ110" s="25" t="s">
        <v>82</v>
      </c>
      <c r="BK110" s="214">
        <f>ROUND(I110*H110,2)</f>
        <v>0</v>
      </c>
      <c r="BL110" s="25" t="s">
        <v>375</v>
      </c>
      <c r="BM110" s="25" t="s">
        <v>5948</v>
      </c>
    </row>
    <row r="111" spans="2:65" s="1" customFormat="1" ht="22.5" customHeight="1">
      <c r="B111" s="42"/>
      <c r="C111" s="203" t="s">
        <v>393</v>
      </c>
      <c r="D111" s="203" t="s">
        <v>311</v>
      </c>
      <c r="E111" s="204" t="s">
        <v>5949</v>
      </c>
      <c r="F111" s="205" t="s">
        <v>5950</v>
      </c>
      <c r="G111" s="206" t="s">
        <v>5275</v>
      </c>
      <c r="H111" s="207">
        <v>1</v>
      </c>
      <c r="I111" s="208"/>
      <c r="J111" s="209">
        <f>ROUND(I111*H111,2)</f>
        <v>0</v>
      </c>
      <c r="K111" s="205" t="s">
        <v>21</v>
      </c>
      <c r="L111" s="62"/>
      <c r="M111" s="210" t="s">
        <v>21</v>
      </c>
      <c r="N111" s="211" t="s">
        <v>45</v>
      </c>
      <c r="O111" s="43"/>
      <c r="P111" s="212">
        <f>O111*H111</f>
        <v>0</v>
      </c>
      <c r="Q111" s="212">
        <v>0</v>
      </c>
      <c r="R111" s="212">
        <f>Q111*H111</f>
        <v>0</v>
      </c>
      <c r="S111" s="212">
        <v>0</v>
      </c>
      <c r="T111" s="213">
        <f>S111*H111</f>
        <v>0</v>
      </c>
      <c r="AR111" s="25" t="s">
        <v>375</v>
      </c>
      <c r="AT111" s="25" t="s">
        <v>311</v>
      </c>
      <c r="AU111" s="25" t="s">
        <v>74</v>
      </c>
      <c r="AY111" s="25" t="s">
        <v>308</v>
      </c>
      <c r="BE111" s="214">
        <f>IF(N111="základní",J111,0)</f>
        <v>0</v>
      </c>
      <c r="BF111" s="214">
        <f>IF(N111="snížená",J111,0)</f>
        <v>0</v>
      </c>
      <c r="BG111" s="214">
        <f>IF(N111="zákl. přenesená",J111,0)</f>
        <v>0</v>
      </c>
      <c r="BH111" s="214">
        <f>IF(N111="sníž. přenesená",J111,0)</f>
        <v>0</v>
      </c>
      <c r="BI111" s="214">
        <f>IF(N111="nulová",J111,0)</f>
        <v>0</v>
      </c>
      <c r="BJ111" s="25" t="s">
        <v>82</v>
      </c>
      <c r="BK111" s="214">
        <f>ROUND(I111*H111,2)</f>
        <v>0</v>
      </c>
      <c r="BL111" s="25" t="s">
        <v>375</v>
      </c>
      <c r="BM111" s="25" t="s">
        <v>420</v>
      </c>
    </row>
    <row r="112" spans="2:65" s="1" customFormat="1" ht="27">
      <c r="B112" s="42"/>
      <c r="C112" s="64"/>
      <c r="D112" s="246" t="s">
        <v>1656</v>
      </c>
      <c r="E112" s="64"/>
      <c r="F112" s="290" t="s">
        <v>5935</v>
      </c>
      <c r="G112" s="64"/>
      <c r="H112" s="64"/>
      <c r="I112" s="173"/>
      <c r="J112" s="64"/>
      <c r="K112" s="64"/>
      <c r="L112" s="62"/>
      <c r="M112" s="291"/>
      <c r="N112" s="43"/>
      <c r="O112" s="43"/>
      <c r="P112" s="43"/>
      <c r="Q112" s="43"/>
      <c r="R112" s="43"/>
      <c r="S112" s="43"/>
      <c r="T112" s="79"/>
      <c r="AT112" s="25" t="s">
        <v>1656</v>
      </c>
      <c r="AU112" s="25" t="s">
        <v>74</v>
      </c>
    </row>
    <row r="113" spans="2:65" s="1" customFormat="1" ht="31.5" customHeight="1">
      <c r="B113" s="42"/>
      <c r="C113" s="203" t="s">
        <v>9</v>
      </c>
      <c r="D113" s="203" t="s">
        <v>311</v>
      </c>
      <c r="E113" s="204" t="s">
        <v>5951</v>
      </c>
      <c r="F113" s="205" t="s">
        <v>5952</v>
      </c>
      <c r="G113" s="206" t="s">
        <v>5275</v>
      </c>
      <c r="H113" s="207">
        <v>9</v>
      </c>
      <c r="I113" s="208"/>
      <c r="J113" s="209">
        <f t="shared" ref="J113:J120" si="10">ROUND(I113*H113,2)</f>
        <v>0</v>
      </c>
      <c r="K113" s="205" t="s">
        <v>21</v>
      </c>
      <c r="L113" s="62"/>
      <c r="M113" s="210" t="s">
        <v>21</v>
      </c>
      <c r="N113" s="211" t="s">
        <v>45</v>
      </c>
      <c r="O113" s="43"/>
      <c r="P113" s="212">
        <f t="shared" ref="P113:P120" si="11">O113*H113</f>
        <v>0</v>
      </c>
      <c r="Q113" s="212">
        <v>0</v>
      </c>
      <c r="R113" s="212">
        <f t="shared" ref="R113:R120" si="12">Q113*H113</f>
        <v>0</v>
      </c>
      <c r="S113" s="212">
        <v>0</v>
      </c>
      <c r="T113" s="213">
        <f t="shared" ref="T113:T120" si="13">S113*H113</f>
        <v>0</v>
      </c>
      <c r="AR113" s="25" t="s">
        <v>375</v>
      </c>
      <c r="AT113" s="25" t="s">
        <v>311</v>
      </c>
      <c r="AU113" s="25" t="s">
        <v>74</v>
      </c>
      <c r="AY113" s="25" t="s">
        <v>308</v>
      </c>
      <c r="BE113" s="214">
        <f t="shared" ref="BE113:BE120" si="14">IF(N113="základní",J113,0)</f>
        <v>0</v>
      </c>
      <c r="BF113" s="214">
        <f t="shared" ref="BF113:BF120" si="15">IF(N113="snížená",J113,0)</f>
        <v>0</v>
      </c>
      <c r="BG113" s="214">
        <f t="shared" ref="BG113:BG120" si="16">IF(N113="zákl. přenesená",J113,0)</f>
        <v>0</v>
      </c>
      <c r="BH113" s="214">
        <f t="shared" ref="BH113:BH120" si="17">IF(N113="sníž. přenesená",J113,0)</f>
        <v>0</v>
      </c>
      <c r="BI113" s="214">
        <f t="shared" ref="BI113:BI120" si="18">IF(N113="nulová",J113,0)</f>
        <v>0</v>
      </c>
      <c r="BJ113" s="25" t="s">
        <v>82</v>
      </c>
      <c r="BK113" s="214">
        <f t="shared" ref="BK113:BK120" si="19">ROUND(I113*H113,2)</f>
        <v>0</v>
      </c>
      <c r="BL113" s="25" t="s">
        <v>375</v>
      </c>
      <c r="BM113" s="25" t="s">
        <v>598</v>
      </c>
    </row>
    <row r="114" spans="2:65" s="1" customFormat="1" ht="22.5" customHeight="1">
      <c r="B114" s="42"/>
      <c r="C114" s="203" t="s">
        <v>402</v>
      </c>
      <c r="D114" s="203" t="s">
        <v>311</v>
      </c>
      <c r="E114" s="204" t="s">
        <v>5953</v>
      </c>
      <c r="F114" s="205" t="s">
        <v>5954</v>
      </c>
      <c r="G114" s="206" t="s">
        <v>5275</v>
      </c>
      <c r="H114" s="207">
        <v>38</v>
      </c>
      <c r="I114" s="208"/>
      <c r="J114" s="209">
        <f t="shared" si="10"/>
        <v>0</v>
      </c>
      <c r="K114" s="205" t="s">
        <v>21</v>
      </c>
      <c r="L114" s="62"/>
      <c r="M114" s="210" t="s">
        <v>21</v>
      </c>
      <c r="N114" s="211" t="s">
        <v>45</v>
      </c>
      <c r="O114" s="43"/>
      <c r="P114" s="212">
        <f t="shared" si="11"/>
        <v>0</v>
      </c>
      <c r="Q114" s="212">
        <v>0</v>
      </c>
      <c r="R114" s="212">
        <f t="shared" si="12"/>
        <v>0</v>
      </c>
      <c r="S114" s="212">
        <v>0</v>
      </c>
      <c r="T114" s="213">
        <f t="shared" si="13"/>
        <v>0</v>
      </c>
      <c r="AR114" s="25" t="s">
        <v>375</v>
      </c>
      <c r="AT114" s="25" t="s">
        <v>311</v>
      </c>
      <c r="AU114" s="25" t="s">
        <v>74</v>
      </c>
      <c r="AY114" s="25" t="s">
        <v>308</v>
      </c>
      <c r="BE114" s="214">
        <f t="shared" si="14"/>
        <v>0</v>
      </c>
      <c r="BF114" s="214">
        <f t="shared" si="15"/>
        <v>0</v>
      </c>
      <c r="BG114" s="214">
        <f t="shared" si="16"/>
        <v>0</v>
      </c>
      <c r="BH114" s="214">
        <f t="shared" si="17"/>
        <v>0</v>
      </c>
      <c r="BI114" s="214">
        <f t="shared" si="18"/>
        <v>0</v>
      </c>
      <c r="BJ114" s="25" t="s">
        <v>82</v>
      </c>
      <c r="BK114" s="214">
        <f t="shared" si="19"/>
        <v>0</v>
      </c>
      <c r="BL114" s="25" t="s">
        <v>375</v>
      </c>
      <c r="BM114" s="25" t="s">
        <v>5955</v>
      </c>
    </row>
    <row r="115" spans="2:65" s="1" customFormat="1" ht="31.5" customHeight="1">
      <c r="B115" s="42"/>
      <c r="C115" s="203" t="s">
        <v>406</v>
      </c>
      <c r="D115" s="203" t="s">
        <v>311</v>
      </c>
      <c r="E115" s="204" t="s">
        <v>5956</v>
      </c>
      <c r="F115" s="205" t="s">
        <v>5957</v>
      </c>
      <c r="G115" s="206" t="s">
        <v>5275</v>
      </c>
      <c r="H115" s="207">
        <v>49</v>
      </c>
      <c r="I115" s="208"/>
      <c r="J115" s="209">
        <f t="shared" si="10"/>
        <v>0</v>
      </c>
      <c r="K115" s="205" t="s">
        <v>21</v>
      </c>
      <c r="L115" s="62"/>
      <c r="M115" s="210" t="s">
        <v>21</v>
      </c>
      <c r="N115" s="211" t="s">
        <v>45</v>
      </c>
      <c r="O115" s="43"/>
      <c r="P115" s="212">
        <f t="shared" si="11"/>
        <v>0</v>
      </c>
      <c r="Q115" s="212">
        <v>0</v>
      </c>
      <c r="R115" s="212">
        <f t="shared" si="12"/>
        <v>0</v>
      </c>
      <c r="S115" s="212">
        <v>0</v>
      </c>
      <c r="T115" s="213">
        <f t="shared" si="13"/>
        <v>0</v>
      </c>
      <c r="AR115" s="25" t="s">
        <v>375</v>
      </c>
      <c r="AT115" s="25" t="s">
        <v>311</v>
      </c>
      <c r="AU115" s="25" t="s">
        <v>74</v>
      </c>
      <c r="AY115" s="25" t="s">
        <v>308</v>
      </c>
      <c r="BE115" s="214">
        <f t="shared" si="14"/>
        <v>0</v>
      </c>
      <c r="BF115" s="214">
        <f t="shared" si="15"/>
        <v>0</v>
      </c>
      <c r="BG115" s="214">
        <f t="shared" si="16"/>
        <v>0</v>
      </c>
      <c r="BH115" s="214">
        <f t="shared" si="17"/>
        <v>0</v>
      </c>
      <c r="BI115" s="214">
        <f t="shared" si="18"/>
        <v>0</v>
      </c>
      <c r="BJ115" s="25" t="s">
        <v>82</v>
      </c>
      <c r="BK115" s="214">
        <f t="shared" si="19"/>
        <v>0</v>
      </c>
      <c r="BL115" s="25" t="s">
        <v>375</v>
      </c>
      <c r="BM115" s="25" t="s">
        <v>5958</v>
      </c>
    </row>
    <row r="116" spans="2:65" s="1" customFormat="1" ht="31.5" customHeight="1">
      <c r="B116" s="42"/>
      <c r="C116" s="203" t="s">
        <v>410</v>
      </c>
      <c r="D116" s="203" t="s">
        <v>311</v>
      </c>
      <c r="E116" s="204" t="s">
        <v>5959</v>
      </c>
      <c r="F116" s="205" t="s">
        <v>5960</v>
      </c>
      <c r="G116" s="206" t="s">
        <v>5275</v>
      </c>
      <c r="H116" s="207">
        <v>26</v>
      </c>
      <c r="I116" s="208"/>
      <c r="J116" s="209">
        <f t="shared" si="10"/>
        <v>0</v>
      </c>
      <c r="K116" s="205" t="s">
        <v>21</v>
      </c>
      <c r="L116" s="62"/>
      <c r="M116" s="210" t="s">
        <v>21</v>
      </c>
      <c r="N116" s="211" t="s">
        <v>45</v>
      </c>
      <c r="O116" s="43"/>
      <c r="P116" s="212">
        <f t="shared" si="11"/>
        <v>0</v>
      </c>
      <c r="Q116" s="212">
        <v>0</v>
      </c>
      <c r="R116" s="212">
        <f t="shared" si="12"/>
        <v>0</v>
      </c>
      <c r="S116" s="212">
        <v>0</v>
      </c>
      <c r="T116" s="213">
        <f t="shared" si="13"/>
        <v>0</v>
      </c>
      <c r="AR116" s="25" t="s">
        <v>375</v>
      </c>
      <c r="AT116" s="25" t="s">
        <v>311</v>
      </c>
      <c r="AU116" s="25" t="s">
        <v>74</v>
      </c>
      <c r="AY116" s="25" t="s">
        <v>308</v>
      </c>
      <c r="BE116" s="214">
        <f t="shared" si="14"/>
        <v>0</v>
      </c>
      <c r="BF116" s="214">
        <f t="shared" si="15"/>
        <v>0</v>
      </c>
      <c r="BG116" s="214">
        <f t="shared" si="16"/>
        <v>0</v>
      </c>
      <c r="BH116" s="214">
        <f t="shared" si="17"/>
        <v>0</v>
      </c>
      <c r="BI116" s="214">
        <f t="shared" si="18"/>
        <v>0</v>
      </c>
      <c r="BJ116" s="25" t="s">
        <v>82</v>
      </c>
      <c r="BK116" s="214">
        <f t="shared" si="19"/>
        <v>0</v>
      </c>
      <c r="BL116" s="25" t="s">
        <v>375</v>
      </c>
      <c r="BM116" s="25" t="s">
        <v>5961</v>
      </c>
    </row>
    <row r="117" spans="2:65" s="1" customFormat="1" ht="31.5" customHeight="1">
      <c r="B117" s="42"/>
      <c r="C117" s="203" t="s">
        <v>416</v>
      </c>
      <c r="D117" s="203" t="s">
        <v>311</v>
      </c>
      <c r="E117" s="204" t="s">
        <v>5962</v>
      </c>
      <c r="F117" s="205" t="s">
        <v>5963</v>
      </c>
      <c r="G117" s="206" t="s">
        <v>5275</v>
      </c>
      <c r="H117" s="207">
        <v>12</v>
      </c>
      <c r="I117" s="208"/>
      <c r="J117" s="209">
        <f t="shared" si="10"/>
        <v>0</v>
      </c>
      <c r="K117" s="205" t="s">
        <v>21</v>
      </c>
      <c r="L117" s="62"/>
      <c r="M117" s="210" t="s">
        <v>21</v>
      </c>
      <c r="N117" s="211" t="s">
        <v>45</v>
      </c>
      <c r="O117" s="43"/>
      <c r="P117" s="212">
        <f t="shared" si="11"/>
        <v>0</v>
      </c>
      <c r="Q117" s="212">
        <v>0</v>
      </c>
      <c r="R117" s="212">
        <f t="shared" si="12"/>
        <v>0</v>
      </c>
      <c r="S117" s="212">
        <v>0</v>
      </c>
      <c r="T117" s="213">
        <f t="shared" si="13"/>
        <v>0</v>
      </c>
      <c r="AR117" s="25" t="s">
        <v>375</v>
      </c>
      <c r="AT117" s="25" t="s">
        <v>311</v>
      </c>
      <c r="AU117" s="25" t="s">
        <v>74</v>
      </c>
      <c r="AY117" s="25" t="s">
        <v>308</v>
      </c>
      <c r="BE117" s="214">
        <f t="shared" si="14"/>
        <v>0</v>
      </c>
      <c r="BF117" s="214">
        <f t="shared" si="15"/>
        <v>0</v>
      </c>
      <c r="BG117" s="214">
        <f t="shared" si="16"/>
        <v>0</v>
      </c>
      <c r="BH117" s="214">
        <f t="shared" si="17"/>
        <v>0</v>
      </c>
      <c r="BI117" s="214">
        <f t="shared" si="18"/>
        <v>0</v>
      </c>
      <c r="BJ117" s="25" t="s">
        <v>82</v>
      </c>
      <c r="BK117" s="214">
        <f t="shared" si="19"/>
        <v>0</v>
      </c>
      <c r="BL117" s="25" t="s">
        <v>375</v>
      </c>
      <c r="BM117" s="25" t="s">
        <v>5964</v>
      </c>
    </row>
    <row r="118" spans="2:65" s="1" customFormat="1" ht="31.5" customHeight="1">
      <c r="B118" s="42"/>
      <c r="C118" s="203" t="s">
        <v>420</v>
      </c>
      <c r="D118" s="203" t="s">
        <v>311</v>
      </c>
      <c r="E118" s="204" t="s">
        <v>5965</v>
      </c>
      <c r="F118" s="205" t="s">
        <v>5966</v>
      </c>
      <c r="G118" s="206" t="s">
        <v>5275</v>
      </c>
      <c r="H118" s="207">
        <v>5</v>
      </c>
      <c r="I118" s="208"/>
      <c r="J118" s="209">
        <f t="shared" si="10"/>
        <v>0</v>
      </c>
      <c r="K118" s="205" t="s">
        <v>21</v>
      </c>
      <c r="L118" s="62"/>
      <c r="M118" s="210" t="s">
        <v>21</v>
      </c>
      <c r="N118" s="211" t="s">
        <v>45</v>
      </c>
      <c r="O118" s="43"/>
      <c r="P118" s="212">
        <f t="shared" si="11"/>
        <v>0</v>
      </c>
      <c r="Q118" s="212">
        <v>0</v>
      </c>
      <c r="R118" s="212">
        <f t="shared" si="12"/>
        <v>0</v>
      </c>
      <c r="S118" s="212">
        <v>0</v>
      </c>
      <c r="T118" s="213">
        <f t="shared" si="13"/>
        <v>0</v>
      </c>
      <c r="AR118" s="25" t="s">
        <v>375</v>
      </c>
      <c r="AT118" s="25" t="s">
        <v>311</v>
      </c>
      <c r="AU118" s="25" t="s">
        <v>74</v>
      </c>
      <c r="AY118" s="25" t="s">
        <v>308</v>
      </c>
      <c r="BE118" s="214">
        <f t="shared" si="14"/>
        <v>0</v>
      </c>
      <c r="BF118" s="214">
        <f t="shared" si="15"/>
        <v>0</v>
      </c>
      <c r="BG118" s="214">
        <f t="shared" si="16"/>
        <v>0</v>
      </c>
      <c r="BH118" s="214">
        <f t="shared" si="17"/>
        <v>0</v>
      </c>
      <c r="BI118" s="214">
        <f t="shared" si="18"/>
        <v>0</v>
      </c>
      <c r="BJ118" s="25" t="s">
        <v>82</v>
      </c>
      <c r="BK118" s="214">
        <f t="shared" si="19"/>
        <v>0</v>
      </c>
      <c r="BL118" s="25" t="s">
        <v>375</v>
      </c>
      <c r="BM118" s="25" t="s">
        <v>5967</v>
      </c>
    </row>
    <row r="119" spans="2:65" s="1" customFormat="1" ht="31.5" customHeight="1">
      <c r="B119" s="42"/>
      <c r="C119" s="203" t="s">
        <v>593</v>
      </c>
      <c r="D119" s="203" t="s">
        <v>311</v>
      </c>
      <c r="E119" s="204" t="s">
        <v>5968</v>
      </c>
      <c r="F119" s="205" t="s">
        <v>5969</v>
      </c>
      <c r="G119" s="206" t="s">
        <v>5275</v>
      </c>
      <c r="H119" s="207">
        <v>12</v>
      </c>
      <c r="I119" s="208"/>
      <c r="J119" s="209">
        <f t="shared" si="10"/>
        <v>0</v>
      </c>
      <c r="K119" s="205" t="s">
        <v>21</v>
      </c>
      <c r="L119" s="62"/>
      <c r="M119" s="210" t="s">
        <v>21</v>
      </c>
      <c r="N119" s="211" t="s">
        <v>45</v>
      </c>
      <c r="O119" s="43"/>
      <c r="P119" s="212">
        <f t="shared" si="11"/>
        <v>0</v>
      </c>
      <c r="Q119" s="212">
        <v>0</v>
      </c>
      <c r="R119" s="212">
        <f t="shared" si="12"/>
        <v>0</v>
      </c>
      <c r="S119" s="212">
        <v>0</v>
      </c>
      <c r="T119" s="213">
        <f t="shared" si="13"/>
        <v>0</v>
      </c>
      <c r="AR119" s="25" t="s">
        <v>375</v>
      </c>
      <c r="AT119" s="25" t="s">
        <v>311</v>
      </c>
      <c r="AU119" s="25" t="s">
        <v>74</v>
      </c>
      <c r="AY119" s="25" t="s">
        <v>308</v>
      </c>
      <c r="BE119" s="214">
        <f t="shared" si="14"/>
        <v>0</v>
      </c>
      <c r="BF119" s="214">
        <f t="shared" si="15"/>
        <v>0</v>
      </c>
      <c r="BG119" s="214">
        <f t="shared" si="16"/>
        <v>0</v>
      </c>
      <c r="BH119" s="214">
        <f t="shared" si="17"/>
        <v>0</v>
      </c>
      <c r="BI119" s="214">
        <f t="shared" si="18"/>
        <v>0</v>
      </c>
      <c r="BJ119" s="25" t="s">
        <v>82</v>
      </c>
      <c r="BK119" s="214">
        <f t="shared" si="19"/>
        <v>0</v>
      </c>
      <c r="BL119" s="25" t="s">
        <v>375</v>
      </c>
      <c r="BM119" s="25" t="s">
        <v>5970</v>
      </c>
    </row>
    <row r="120" spans="2:65" s="1" customFormat="1" ht="22.5" customHeight="1">
      <c r="B120" s="42"/>
      <c r="C120" s="203" t="s">
        <v>598</v>
      </c>
      <c r="D120" s="203" t="s">
        <v>311</v>
      </c>
      <c r="E120" s="204" t="s">
        <v>5971</v>
      </c>
      <c r="F120" s="205" t="s">
        <v>5972</v>
      </c>
      <c r="G120" s="206" t="s">
        <v>538</v>
      </c>
      <c r="H120" s="207">
        <v>271.2</v>
      </c>
      <c r="I120" s="208"/>
      <c r="J120" s="209">
        <f t="shared" si="10"/>
        <v>0</v>
      </c>
      <c r="K120" s="205" t="s">
        <v>21</v>
      </c>
      <c r="L120" s="62"/>
      <c r="M120" s="210" t="s">
        <v>21</v>
      </c>
      <c r="N120" s="211" t="s">
        <v>45</v>
      </c>
      <c r="O120" s="43"/>
      <c r="P120" s="212">
        <f t="shared" si="11"/>
        <v>0</v>
      </c>
      <c r="Q120" s="212">
        <v>0</v>
      </c>
      <c r="R120" s="212">
        <f t="shared" si="12"/>
        <v>0</v>
      </c>
      <c r="S120" s="212">
        <v>0</v>
      </c>
      <c r="T120" s="213">
        <f t="shared" si="13"/>
        <v>0</v>
      </c>
      <c r="AR120" s="25" t="s">
        <v>375</v>
      </c>
      <c r="AT120" s="25" t="s">
        <v>311</v>
      </c>
      <c r="AU120" s="25" t="s">
        <v>74</v>
      </c>
      <c r="AY120" s="25" t="s">
        <v>308</v>
      </c>
      <c r="BE120" s="214">
        <f t="shared" si="14"/>
        <v>0</v>
      </c>
      <c r="BF120" s="214">
        <f t="shared" si="15"/>
        <v>0</v>
      </c>
      <c r="BG120" s="214">
        <f t="shared" si="16"/>
        <v>0</v>
      </c>
      <c r="BH120" s="214">
        <f t="shared" si="17"/>
        <v>0</v>
      </c>
      <c r="BI120" s="214">
        <f t="shared" si="18"/>
        <v>0</v>
      </c>
      <c r="BJ120" s="25" t="s">
        <v>82</v>
      </c>
      <c r="BK120" s="214">
        <f t="shared" si="19"/>
        <v>0</v>
      </c>
      <c r="BL120" s="25" t="s">
        <v>375</v>
      </c>
      <c r="BM120" s="25" t="s">
        <v>608</v>
      </c>
    </row>
    <row r="121" spans="2:65" s="1" customFormat="1" ht="121.5">
      <c r="B121" s="42"/>
      <c r="C121" s="64"/>
      <c r="D121" s="246" t="s">
        <v>1656</v>
      </c>
      <c r="E121" s="64"/>
      <c r="F121" s="290" t="s">
        <v>5973</v>
      </c>
      <c r="G121" s="64"/>
      <c r="H121" s="64"/>
      <c r="I121" s="173"/>
      <c r="J121" s="64"/>
      <c r="K121" s="64"/>
      <c r="L121" s="62"/>
      <c r="M121" s="291"/>
      <c r="N121" s="43"/>
      <c r="O121" s="43"/>
      <c r="P121" s="43"/>
      <c r="Q121" s="43"/>
      <c r="R121" s="43"/>
      <c r="S121" s="43"/>
      <c r="T121" s="79"/>
      <c r="AT121" s="25" t="s">
        <v>1656</v>
      </c>
      <c r="AU121" s="25" t="s">
        <v>74</v>
      </c>
    </row>
    <row r="122" spans="2:65" s="1" customFormat="1" ht="22.5" customHeight="1">
      <c r="B122" s="42"/>
      <c r="C122" s="203" t="s">
        <v>603</v>
      </c>
      <c r="D122" s="203" t="s">
        <v>311</v>
      </c>
      <c r="E122" s="204" t="s">
        <v>5974</v>
      </c>
      <c r="F122" s="205" t="s">
        <v>5975</v>
      </c>
      <c r="G122" s="206" t="s">
        <v>538</v>
      </c>
      <c r="H122" s="207">
        <v>452.5</v>
      </c>
      <c r="I122" s="208"/>
      <c r="J122" s="209">
        <f>ROUND(I122*H122,2)</f>
        <v>0</v>
      </c>
      <c r="K122" s="205" t="s">
        <v>21</v>
      </c>
      <c r="L122" s="62"/>
      <c r="M122" s="210" t="s">
        <v>21</v>
      </c>
      <c r="N122" s="211" t="s">
        <v>45</v>
      </c>
      <c r="O122" s="43"/>
      <c r="P122" s="212">
        <f>O122*H122</f>
        <v>0</v>
      </c>
      <c r="Q122" s="212">
        <v>0</v>
      </c>
      <c r="R122" s="212">
        <f>Q122*H122</f>
        <v>0</v>
      </c>
      <c r="S122" s="212">
        <v>0</v>
      </c>
      <c r="T122" s="213">
        <f>S122*H122</f>
        <v>0</v>
      </c>
      <c r="AR122" s="25" t="s">
        <v>375</v>
      </c>
      <c r="AT122" s="25" t="s">
        <v>311</v>
      </c>
      <c r="AU122" s="25" t="s">
        <v>74</v>
      </c>
      <c r="AY122" s="25" t="s">
        <v>308</v>
      </c>
      <c r="BE122" s="214">
        <f>IF(N122="základní",J122,0)</f>
        <v>0</v>
      </c>
      <c r="BF122" s="214">
        <f>IF(N122="snížená",J122,0)</f>
        <v>0</v>
      </c>
      <c r="BG122" s="214">
        <f>IF(N122="zákl. přenesená",J122,0)</f>
        <v>0</v>
      </c>
      <c r="BH122" s="214">
        <f>IF(N122="sníž. přenesená",J122,0)</f>
        <v>0</v>
      </c>
      <c r="BI122" s="214">
        <f>IF(N122="nulová",J122,0)</f>
        <v>0</v>
      </c>
      <c r="BJ122" s="25" t="s">
        <v>82</v>
      </c>
      <c r="BK122" s="214">
        <f>ROUND(I122*H122,2)</f>
        <v>0</v>
      </c>
      <c r="BL122" s="25" t="s">
        <v>375</v>
      </c>
      <c r="BM122" s="25" t="s">
        <v>619</v>
      </c>
    </row>
    <row r="123" spans="2:65" s="1" customFormat="1" ht="162">
      <c r="B123" s="42"/>
      <c r="C123" s="64"/>
      <c r="D123" s="246" t="s">
        <v>1656</v>
      </c>
      <c r="E123" s="64"/>
      <c r="F123" s="290" t="s">
        <v>5976</v>
      </c>
      <c r="G123" s="64"/>
      <c r="H123" s="64"/>
      <c r="I123" s="173"/>
      <c r="J123" s="64"/>
      <c r="K123" s="64"/>
      <c r="L123" s="62"/>
      <c r="M123" s="291"/>
      <c r="N123" s="43"/>
      <c r="O123" s="43"/>
      <c r="P123" s="43"/>
      <c r="Q123" s="43"/>
      <c r="R123" s="43"/>
      <c r="S123" s="43"/>
      <c r="T123" s="79"/>
      <c r="AT123" s="25" t="s">
        <v>1656</v>
      </c>
      <c r="AU123" s="25" t="s">
        <v>74</v>
      </c>
    </row>
    <row r="124" spans="2:65" s="1" customFormat="1" ht="22.5" customHeight="1">
      <c r="B124" s="42"/>
      <c r="C124" s="203" t="s">
        <v>608</v>
      </c>
      <c r="D124" s="203" t="s">
        <v>311</v>
      </c>
      <c r="E124" s="204" t="s">
        <v>5977</v>
      </c>
      <c r="F124" s="205" t="s">
        <v>5978</v>
      </c>
      <c r="G124" s="206" t="s">
        <v>538</v>
      </c>
      <c r="H124" s="207">
        <v>95</v>
      </c>
      <c r="I124" s="208"/>
      <c r="J124" s="209">
        <f>ROUND(I124*H124,2)</f>
        <v>0</v>
      </c>
      <c r="K124" s="205" t="s">
        <v>21</v>
      </c>
      <c r="L124" s="62"/>
      <c r="M124" s="210" t="s">
        <v>21</v>
      </c>
      <c r="N124" s="211" t="s">
        <v>45</v>
      </c>
      <c r="O124" s="43"/>
      <c r="P124" s="212">
        <f>O124*H124</f>
        <v>0</v>
      </c>
      <c r="Q124" s="212">
        <v>0</v>
      </c>
      <c r="R124" s="212">
        <f>Q124*H124</f>
        <v>0</v>
      </c>
      <c r="S124" s="212">
        <v>0</v>
      </c>
      <c r="T124" s="213">
        <f>S124*H124</f>
        <v>0</v>
      </c>
      <c r="AR124" s="25" t="s">
        <v>375</v>
      </c>
      <c r="AT124" s="25" t="s">
        <v>311</v>
      </c>
      <c r="AU124" s="25" t="s">
        <v>74</v>
      </c>
      <c r="AY124" s="25" t="s">
        <v>308</v>
      </c>
      <c r="BE124" s="214">
        <f>IF(N124="základní",J124,0)</f>
        <v>0</v>
      </c>
      <c r="BF124" s="214">
        <f>IF(N124="snížená",J124,0)</f>
        <v>0</v>
      </c>
      <c r="BG124" s="214">
        <f>IF(N124="zákl. přenesená",J124,0)</f>
        <v>0</v>
      </c>
      <c r="BH124" s="214">
        <f>IF(N124="sníž. přenesená",J124,0)</f>
        <v>0</v>
      </c>
      <c r="BI124" s="214">
        <f>IF(N124="nulová",J124,0)</f>
        <v>0</v>
      </c>
      <c r="BJ124" s="25" t="s">
        <v>82</v>
      </c>
      <c r="BK124" s="214">
        <f>ROUND(I124*H124,2)</f>
        <v>0</v>
      </c>
      <c r="BL124" s="25" t="s">
        <v>375</v>
      </c>
      <c r="BM124" s="25" t="s">
        <v>5979</v>
      </c>
    </row>
    <row r="125" spans="2:65" s="1" customFormat="1" ht="108">
      <c r="B125" s="42"/>
      <c r="C125" s="64"/>
      <c r="D125" s="246" t="s">
        <v>1656</v>
      </c>
      <c r="E125" s="64"/>
      <c r="F125" s="290" t="s">
        <v>5980</v>
      </c>
      <c r="G125" s="64"/>
      <c r="H125" s="64"/>
      <c r="I125" s="173"/>
      <c r="J125" s="64"/>
      <c r="K125" s="64"/>
      <c r="L125" s="62"/>
      <c r="M125" s="291"/>
      <c r="N125" s="43"/>
      <c r="O125" s="43"/>
      <c r="P125" s="43"/>
      <c r="Q125" s="43"/>
      <c r="R125" s="43"/>
      <c r="S125" s="43"/>
      <c r="T125" s="79"/>
      <c r="AT125" s="25" t="s">
        <v>1656</v>
      </c>
      <c r="AU125" s="25" t="s">
        <v>74</v>
      </c>
    </row>
    <row r="126" spans="2:65" s="1" customFormat="1" ht="31.5" customHeight="1">
      <c r="B126" s="42"/>
      <c r="C126" s="203" t="s">
        <v>613</v>
      </c>
      <c r="D126" s="203" t="s">
        <v>311</v>
      </c>
      <c r="E126" s="204" t="s">
        <v>5981</v>
      </c>
      <c r="F126" s="205" t="s">
        <v>5982</v>
      </c>
      <c r="G126" s="206" t="s">
        <v>5275</v>
      </c>
      <c r="H126" s="207">
        <v>8</v>
      </c>
      <c r="I126" s="208"/>
      <c r="J126" s="209">
        <f t="shared" ref="J126:J133" si="20">ROUND(I126*H126,2)</f>
        <v>0</v>
      </c>
      <c r="K126" s="205" t="s">
        <v>21</v>
      </c>
      <c r="L126" s="62"/>
      <c r="M126" s="210" t="s">
        <v>21</v>
      </c>
      <c r="N126" s="211" t="s">
        <v>45</v>
      </c>
      <c r="O126" s="43"/>
      <c r="P126" s="212">
        <f t="shared" ref="P126:P133" si="21">O126*H126</f>
        <v>0</v>
      </c>
      <c r="Q126" s="212">
        <v>0</v>
      </c>
      <c r="R126" s="212">
        <f t="shared" ref="R126:R133" si="22">Q126*H126</f>
        <v>0</v>
      </c>
      <c r="S126" s="212">
        <v>0</v>
      </c>
      <c r="T126" s="213">
        <f t="shared" ref="T126:T133" si="23">S126*H126</f>
        <v>0</v>
      </c>
      <c r="AR126" s="25" t="s">
        <v>375</v>
      </c>
      <c r="AT126" s="25" t="s">
        <v>311</v>
      </c>
      <c r="AU126" s="25" t="s">
        <v>74</v>
      </c>
      <c r="AY126" s="25" t="s">
        <v>308</v>
      </c>
      <c r="BE126" s="214">
        <f t="shared" ref="BE126:BE133" si="24">IF(N126="základní",J126,0)</f>
        <v>0</v>
      </c>
      <c r="BF126" s="214">
        <f t="shared" ref="BF126:BF133" si="25">IF(N126="snížená",J126,0)</f>
        <v>0</v>
      </c>
      <c r="BG126" s="214">
        <f t="shared" ref="BG126:BG133" si="26">IF(N126="zákl. přenesená",J126,0)</f>
        <v>0</v>
      </c>
      <c r="BH126" s="214">
        <f t="shared" ref="BH126:BH133" si="27">IF(N126="sníž. přenesená",J126,0)</f>
        <v>0</v>
      </c>
      <c r="BI126" s="214">
        <f t="shared" ref="BI126:BI133" si="28">IF(N126="nulová",J126,0)</f>
        <v>0</v>
      </c>
      <c r="BJ126" s="25" t="s">
        <v>82</v>
      </c>
      <c r="BK126" s="214">
        <f t="shared" ref="BK126:BK133" si="29">ROUND(I126*H126,2)</f>
        <v>0</v>
      </c>
      <c r="BL126" s="25" t="s">
        <v>375</v>
      </c>
      <c r="BM126" s="25" t="s">
        <v>632</v>
      </c>
    </row>
    <row r="127" spans="2:65" s="1" customFormat="1" ht="31.5" customHeight="1">
      <c r="B127" s="42"/>
      <c r="C127" s="203" t="s">
        <v>619</v>
      </c>
      <c r="D127" s="203" t="s">
        <v>311</v>
      </c>
      <c r="E127" s="204" t="s">
        <v>5983</v>
      </c>
      <c r="F127" s="205" t="s">
        <v>5984</v>
      </c>
      <c r="G127" s="206" t="s">
        <v>5275</v>
      </c>
      <c r="H127" s="207">
        <v>2</v>
      </c>
      <c r="I127" s="208"/>
      <c r="J127" s="209">
        <f t="shared" si="20"/>
        <v>0</v>
      </c>
      <c r="K127" s="205" t="s">
        <v>21</v>
      </c>
      <c r="L127" s="62"/>
      <c r="M127" s="210" t="s">
        <v>21</v>
      </c>
      <c r="N127" s="211" t="s">
        <v>45</v>
      </c>
      <c r="O127" s="43"/>
      <c r="P127" s="212">
        <f t="shared" si="21"/>
        <v>0</v>
      </c>
      <c r="Q127" s="212">
        <v>0</v>
      </c>
      <c r="R127" s="212">
        <f t="shared" si="22"/>
        <v>0</v>
      </c>
      <c r="S127" s="212">
        <v>0</v>
      </c>
      <c r="T127" s="213">
        <f t="shared" si="23"/>
        <v>0</v>
      </c>
      <c r="AR127" s="25" t="s">
        <v>375</v>
      </c>
      <c r="AT127" s="25" t="s">
        <v>311</v>
      </c>
      <c r="AU127" s="25" t="s">
        <v>74</v>
      </c>
      <c r="AY127" s="25" t="s">
        <v>308</v>
      </c>
      <c r="BE127" s="214">
        <f t="shared" si="24"/>
        <v>0</v>
      </c>
      <c r="BF127" s="214">
        <f t="shared" si="25"/>
        <v>0</v>
      </c>
      <c r="BG127" s="214">
        <f t="shared" si="26"/>
        <v>0</v>
      </c>
      <c r="BH127" s="214">
        <f t="shared" si="27"/>
        <v>0</v>
      </c>
      <c r="BI127" s="214">
        <f t="shared" si="28"/>
        <v>0</v>
      </c>
      <c r="BJ127" s="25" t="s">
        <v>82</v>
      </c>
      <c r="BK127" s="214">
        <f t="shared" si="29"/>
        <v>0</v>
      </c>
      <c r="BL127" s="25" t="s">
        <v>375</v>
      </c>
      <c r="BM127" s="25" t="s">
        <v>644</v>
      </c>
    </row>
    <row r="128" spans="2:65" s="1" customFormat="1" ht="31.5" customHeight="1">
      <c r="B128" s="42"/>
      <c r="C128" s="203" t="s">
        <v>624</v>
      </c>
      <c r="D128" s="203" t="s">
        <v>311</v>
      </c>
      <c r="E128" s="204" t="s">
        <v>5985</v>
      </c>
      <c r="F128" s="205" t="s">
        <v>5986</v>
      </c>
      <c r="G128" s="206" t="s">
        <v>5275</v>
      </c>
      <c r="H128" s="207">
        <v>4</v>
      </c>
      <c r="I128" s="208"/>
      <c r="J128" s="209">
        <f t="shared" si="20"/>
        <v>0</v>
      </c>
      <c r="K128" s="205" t="s">
        <v>21</v>
      </c>
      <c r="L128" s="62"/>
      <c r="M128" s="210" t="s">
        <v>21</v>
      </c>
      <c r="N128" s="211" t="s">
        <v>45</v>
      </c>
      <c r="O128" s="43"/>
      <c r="P128" s="212">
        <f t="shared" si="21"/>
        <v>0</v>
      </c>
      <c r="Q128" s="212">
        <v>0</v>
      </c>
      <c r="R128" s="212">
        <f t="shared" si="22"/>
        <v>0</v>
      </c>
      <c r="S128" s="212">
        <v>0</v>
      </c>
      <c r="T128" s="213">
        <f t="shared" si="23"/>
        <v>0</v>
      </c>
      <c r="AR128" s="25" t="s">
        <v>375</v>
      </c>
      <c r="AT128" s="25" t="s">
        <v>311</v>
      </c>
      <c r="AU128" s="25" t="s">
        <v>74</v>
      </c>
      <c r="AY128" s="25" t="s">
        <v>308</v>
      </c>
      <c r="BE128" s="214">
        <f t="shared" si="24"/>
        <v>0</v>
      </c>
      <c r="BF128" s="214">
        <f t="shared" si="25"/>
        <v>0</v>
      </c>
      <c r="BG128" s="214">
        <f t="shared" si="26"/>
        <v>0</v>
      </c>
      <c r="BH128" s="214">
        <f t="shared" si="27"/>
        <v>0</v>
      </c>
      <c r="BI128" s="214">
        <f t="shared" si="28"/>
        <v>0</v>
      </c>
      <c r="BJ128" s="25" t="s">
        <v>82</v>
      </c>
      <c r="BK128" s="214">
        <f t="shared" si="29"/>
        <v>0</v>
      </c>
      <c r="BL128" s="25" t="s">
        <v>375</v>
      </c>
      <c r="BM128" s="25" t="s">
        <v>653</v>
      </c>
    </row>
    <row r="129" spans="2:65" s="1" customFormat="1" ht="31.5" customHeight="1">
      <c r="B129" s="42"/>
      <c r="C129" s="203" t="s">
        <v>632</v>
      </c>
      <c r="D129" s="203" t="s">
        <v>311</v>
      </c>
      <c r="E129" s="204" t="s">
        <v>5987</v>
      </c>
      <c r="F129" s="205" t="s">
        <v>5988</v>
      </c>
      <c r="G129" s="206" t="s">
        <v>5275</v>
      </c>
      <c r="H129" s="207">
        <v>4</v>
      </c>
      <c r="I129" s="208"/>
      <c r="J129" s="209">
        <f t="shared" si="20"/>
        <v>0</v>
      </c>
      <c r="K129" s="205" t="s">
        <v>21</v>
      </c>
      <c r="L129" s="62"/>
      <c r="M129" s="210" t="s">
        <v>21</v>
      </c>
      <c r="N129" s="211" t="s">
        <v>45</v>
      </c>
      <c r="O129" s="43"/>
      <c r="P129" s="212">
        <f t="shared" si="21"/>
        <v>0</v>
      </c>
      <c r="Q129" s="212">
        <v>0</v>
      </c>
      <c r="R129" s="212">
        <f t="shared" si="22"/>
        <v>0</v>
      </c>
      <c r="S129" s="212">
        <v>0</v>
      </c>
      <c r="T129" s="213">
        <f t="shared" si="23"/>
        <v>0</v>
      </c>
      <c r="AR129" s="25" t="s">
        <v>375</v>
      </c>
      <c r="AT129" s="25" t="s">
        <v>311</v>
      </c>
      <c r="AU129" s="25" t="s">
        <v>74</v>
      </c>
      <c r="AY129" s="25" t="s">
        <v>308</v>
      </c>
      <c r="BE129" s="214">
        <f t="shared" si="24"/>
        <v>0</v>
      </c>
      <c r="BF129" s="214">
        <f t="shared" si="25"/>
        <v>0</v>
      </c>
      <c r="BG129" s="214">
        <f t="shared" si="26"/>
        <v>0</v>
      </c>
      <c r="BH129" s="214">
        <f t="shared" si="27"/>
        <v>0</v>
      </c>
      <c r="BI129" s="214">
        <f t="shared" si="28"/>
        <v>0</v>
      </c>
      <c r="BJ129" s="25" t="s">
        <v>82</v>
      </c>
      <c r="BK129" s="214">
        <f t="shared" si="29"/>
        <v>0</v>
      </c>
      <c r="BL129" s="25" t="s">
        <v>375</v>
      </c>
      <c r="BM129" s="25" t="s">
        <v>661</v>
      </c>
    </row>
    <row r="130" spans="2:65" s="1" customFormat="1" ht="31.5" customHeight="1">
      <c r="B130" s="42"/>
      <c r="C130" s="203" t="s">
        <v>638</v>
      </c>
      <c r="D130" s="203" t="s">
        <v>311</v>
      </c>
      <c r="E130" s="204" t="s">
        <v>5989</v>
      </c>
      <c r="F130" s="205" t="s">
        <v>5990</v>
      </c>
      <c r="G130" s="206" t="s">
        <v>5275</v>
      </c>
      <c r="H130" s="207">
        <v>4</v>
      </c>
      <c r="I130" s="208"/>
      <c r="J130" s="209">
        <f t="shared" si="20"/>
        <v>0</v>
      </c>
      <c r="K130" s="205" t="s">
        <v>21</v>
      </c>
      <c r="L130" s="62"/>
      <c r="M130" s="210" t="s">
        <v>21</v>
      </c>
      <c r="N130" s="211" t="s">
        <v>45</v>
      </c>
      <c r="O130" s="43"/>
      <c r="P130" s="212">
        <f t="shared" si="21"/>
        <v>0</v>
      </c>
      <c r="Q130" s="212">
        <v>0</v>
      </c>
      <c r="R130" s="212">
        <f t="shared" si="22"/>
        <v>0</v>
      </c>
      <c r="S130" s="212">
        <v>0</v>
      </c>
      <c r="T130" s="213">
        <f t="shared" si="23"/>
        <v>0</v>
      </c>
      <c r="AR130" s="25" t="s">
        <v>375</v>
      </c>
      <c r="AT130" s="25" t="s">
        <v>311</v>
      </c>
      <c r="AU130" s="25" t="s">
        <v>74</v>
      </c>
      <c r="AY130" s="25" t="s">
        <v>308</v>
      </c>
      <c r="BE130" s="214">
        <f t="shared" si="24"/>
        <v>0</v>
      </c>
      <c r="BF130" s="214">
        <f t="shared" si="25"/>
        <v>0</v>
      </c>
      <c r="BG130" s="214">
        <f t="shared" si="26"/>
        <v>0</v>
      </c>
      <c r="BH130" s="214">
        <f t="shared" si="27"/>
        <v>0</v>
      </c>
      <c r="BI130" s="214">
        <f t="shared" si="28"/>
        <v>0</v>
      </c>
      <c r="BJ130" s="25" t="s">
        <v>82</v>
      </c>
      <c r="BK130" s="214">
        <f t="shared" si="29"/>
        <v>0</v>
      </c>
      <c r="BL130" s="25" t="s">
        <v>375</v>
      </c>
      <c r="BM130" s="25" t="s">
        <v>669</v>
      </c>
    </row>
    <row r="131" spans="2:65" s="1" customFormat="1" ht="31.5" customHeight="1">
      <c r="B131" s="42"/>
      <c r="C131" s="203" t="s">
        <v>644</v>
      </c>
      <c r="D131" s="203" t="s">
        <v>311</v>
      </c>
      <c r="E131" s="204" t="s">
        <v>5991</v>
      </c>
      <c r="F131" s="205" t="s">
        <v>5992</v>
      </c>
      <c r="G131" s="206" t="s">
        <v>5275</v>
      </c>
      <c r="H131" s="207">
        <v>1</v>
      </c>
      <c r="I131" s="208"/>
      <c r="J131" s="209">
        <f t="shared" si="20"/>
        <v>0</v>
      </c>
      <c r="K131" s="205" t="s">
        <v>21</v>
      </c>
      <c r="L131" s="62"/>
      <c r="M131" s="210" t="s">
        <v>21</v>
      </c>
      <c r="N131" s="211" t="s">
        <v>45</v>
      </c>
      <c r="O131" s="43"/>
      <c r="P131" s="212">
        <f t="shared" si="21"/>
        <v>0</v>
      </c>
      <c r="Q131" s="212">
        <v>0</v>
      </c>
      <c r="R131" s="212">
        <f t="shared" si="22"/>
        <v>0</v>
      </c>
      <c r="S131" s="212">
        <v>0</v>
      </c>
      <c r="T131" s="213">
        <f t="shared" si="23"/>
        <v>0</v>
      </c>
      <c r="AR131" s="25" t="s">
        <v>375</v>
      </c>
      <c r="AT131" s="25" t="s">
        <v>311</v>
      </c>
      <c r="AU131" s="25" t="s">
        <v>74</v>
      </c>
      <c r="AY131" s="25" t="s">
        <v>308</v>
      </c>
      <c r="BE131" s="214">
        <f t="shared" si="24"/>
        <v>0</v>
      </c>
      <c r="BF131" s="214">
        <f t="shared" si="25"/>
        <v>0</v>
      </c>
      <c r="BG131" s="214">
        <f t="shared" si="26"/>
        <v>0</v>
      </c>
      <c r="BH131" s="214">
        <f t="shared" si="27"/>
        <v>0</v>
      </c>
      <c r="BI131" s="214">
        <f t="shared" si="28"/>
        <v>0</v>
      </c>
      <c r="BJ131" s="25" t="s">
        <v>82</v>
      </c>
      <c r="BK131" s="214">
        <f t="shared" si="29"/>
        <v>0</v>
      </c>
      <c r="BL131" s="25" t="s">
        <v>375</v>
      </c>
      <c r="BM131" s="25" t="s">
        <v>677</v>
      </c>
    </row>
    <row r="132" spans="2:65" s="1" customFormat="1" ht="31.5" customHeight="1">
      <c r="B132" s="42"/>
      <c r="C132" s="203" t="s">
        <v>649</v>
      </c>
      <c r="D132" s="203" t="s">
        <v>311</v>
      </c>
      <c r="E132" s="204" t="s">
        <v>5993</v>
      </c>
      <c r="F132" s="205" t="s">
        <v>5994</v>
      </c>
      <c r="G132" s="206" t="s">
        <v>5275</v>
      </c>
      <c r="H132" s="207">
        <v>1</v>
      </c>
      <c r="I132" s="208"/>
      <c r="J132" s="209">
        <f t="shared" si="20"/>
        <v>0</v>
      </c>
      <c r="K132" s="205" t="s">
        <v>21</v>
      </c>
      <c r="L132" s="62"/>
      <c r="M132" s="210" t="s">
        <v>21</v>
      </c>
      <c r="N132" s="211" t="s">
        <v>45</v>
      </c>
      <c r="O132" s="43"/>
      <c r="P132" s="212">
        <f t="shared" si="21"/>
        <v>0</v>
      </c>
      <c r="Q132" s="212">
        <v>0</v>
      </c>
      <c r="R132" s="212">
        <f t="shared" si="22"/>
        <v>0</v>
      </c>
      <c r="S132" s="212">
        <v>0</v>
      </c>
      <c r="T132" s="213">
        <f t="shared" si="23"/>
        <v>0</v>
      </c>
      <c r="AR132" s="25" t="s">
        <v>375</v>
      </c>
      <c r="AT132" s="25" t="s">
        <v>311</v>
      </c>
      <c r="AU132" s="25" t="s">
        <v>74</v>
      </c>
      <c r="AY132" s="25" t="s">
        <v>308</v>
      </c>
      <c r="BE132" s="214">
        <f t="shared" si="24"/>
        <v>0</v>
      </c>
      <c r="BF132" s="214">
        <f t="shared" si="25"/>
        <v>0</v>
      </c>
      <c r="BG132" s="214">
        <f t="shared" si="26"/>
        <v>0</v>
      </c>
      <c r="BH132" s="214">
        <f t="shared" si="27"/>
        <v>0</v>
      </c>
      <c r="BI132" s="214">
        <f t="shared" si="28"/>
        <v>0</v>
      </c>
      <c r="BJ132" s="25" t="s">
        <v>82</v>
      </c>
      <c r="BK132" s="214">
        <f t="shared" si="29"/>
        <v>0</v>
      </c>
      <c r="BL132" s="25" t="s">
        <v>375</v>
      </c>
      <c r="BM132" s="25" t="s">
        <v>685</v>
      </c>
    </row>
    <row r="133" spans="2:65" s="1" customFormat="1" ht="31.5" customHeight="1">
      <c r="B133" s="42"/>
      <c r="C133" s="203" t="s">
        <v>653</v>
      </c>
      <c r="D133" s="203" t="s">
        <v>311</v>
      </c>
      <c r="E133" s="204" t="s">
        <v>5995</v>
      </c>
      <c r="F133" s="205" t="s">
        <v>5996</v>
      </c>
      <c r="G133" s="206" t="s">
        <v>508</v>
      </c>
      <c r="H133" s="207">
        <v>0</v>
      </c>
      <c r="I133" s="208"/>
      <c r="J133" s="209">
        <f t="shared" si="20"/>
        <v>0</v>
      </c>
      <c r="K133" s="205" t="s">
        <v>21</v>
      </c>
      <c r="L133" s="62"/>
      <c r="M133" s="210" t="s">
        <v>21</v>
      </c>
      <c r="N133" s="211" t="s">
        <v>45</v>
      </c>
      <c r="O133" s="43"/>
      <c r="P133" s="212">
        <f t="shared" si="21"/>
        <v>0</v>
      </c>
      <c r="Q133" s="212">
        <v>0</v>
      </c>
      <c r="R133" s="212">
        <f t="shared" si="22"/>
        <v>0</v>
      </c>
      <c r="S133" s="212">
        <v>0</v>
      </c>
      <c r="T133" s="213">
        <f t="shared" si="23"/>
        <v>0</v>
      </c>
      <c r="AR133" s="25" t="s">
        <v>375</v>
      </c>
      <c r="AT133" s="25" t="s">
        <v>311</v>
      </c>
      <c r="AU133" s="25" t="s">
        <v>74</v>
      </c>
      <c r="AY133" s="25" t="s">
        <v>308</v>
      </c>
      <c r="BE133" s="214">
        <f t="shared" si="24"/>
        <v>0</v>
      </c>
      <c r="BF133" s="214">
        <f t="shared" si="25"/>
        <v>0</v>
      </c>
      <c r="BG133" s="214">
        <f t="shared" si="26"/>
        <v>0</v>
      </c>
      <c r="BH133" s="214">
        <f t="shared" si="27"/>
        <v>0</v>
      </c>
      <c r="BI133" s="214">
        <f t="shared" si="28"/>
        <v>0</v>
      </c>
      <c r="BJ133" s="25" t="s">
        <v>82</v>
      </c>
      <c r="BK133" s="214">
        <f t="shared" si="29"/>
        <v>0</v>
      </c>
      <c r="BL133" s="25" t="s">
        <v>375</v>
      </c>
      <c r="BM133" s="25" t="s">
        <v>693</v>
      </c>
    </row>
    <row r="134" spans="2:65" s="1" customFormat="1" ht="27">
      <c r="B134" s="42"/>
      <c r="C134" s="64"/>
      <c r="D134" s="246" t="s">
        <v>1656</v>
      </c>
      <c r="E134" s="64"/>
      <c r="F134" s="290" t="s">
        <v>5997</v>
      </c>
      <c r="G134" s="64"/>
      <c r="H134" s="64"/>
      <c r="I134" s="173"/>
      <c r="J134" s="64"/>
      <c r="K134" s="64"/>
      <c r="L134" s="62"/>
      <c r="M134" s="291"/>
      <c r="N134" s="43"/>
      <c r="O134" s="43"/>
      <c r="P134" s="43"/>
      <c r="Q134" s="43"/>
      <c r="R134" s="43"/>
      <c r="S134" s="43"/>
      <c r="T134" s="79"/>
      <c r="AT134" s="25" t="s">
        <v>1656</v>
      </c>
      <c r="AU134" s="25" t="s">
        <v>74</v>
      </c>
    </row>
    <row r="135" spans="2:65" s="1" customFormat="1" ht="31.5" customHeight="1">
      <c r="B135" s="42"/>
      <c r="C135" s="203" t="s">
        <v>657</v>
      </c>
      <c r="D135" s="203" t="s">
        <v>311</v>
      </c>
      <c r="E135" s="204" t="s">
        <v>5998</v>
      </c>
      <c r="F135" s="205" t="s">
        <v>5999</v>
      </c>
      <c r="G135" s="206" t="s">
        <v>5275</v>
      </c>
      <c r="H135" s="207">
        <v>3</v>
      </c>
      <c r="I135" s="208"/>
      <c r="J135" s="209">
        <f>ROUND(I135*H135,2)</f>
        <v>0</v>
      </c>
      <c r="K135" s="205" t="s">
        <v>21</v>
      </c>
      <c r="L135" s="62"/>
      <c r="M135" s="210" t="s">
        <v>21</v>
      </c>
      <c r="N135" s="211" t="s">
        <v>45</v>
      </c>
      <c r="O135" s="43"/>
      <c r="P135" s="212">
        <f>O135*H135</f>
        <v>0</v>
      </c>
      <c r="Q135" s="212">
        <v>0</v>
      </c>
      <c r="R135" s="212">
        <f>Q135*H135</f>
        <v>0</v>
      </c>
      <c r="S135" s="212">
        <v>0</v>
      </c>
      <c r="T135" s="213">
        <f>S135*H135</f>
        <v>0</v>
      </c>
      <c r="AR135" s="25" t="s">
        <v>375</v>
      </c>
      <c r="AT135" s="25" t="s">
        <v>311</v>
      </c>
      <c r="AU135" s="25" t="s">
        <v>74</v>
      </c>
      <c r="AY135" s="25" t="s">
        <v>308</v>
      </c>
      <c r="BE135" s="214">
        <f>IF(N135="základní",J135,0)</f>
        <v>0</v>
      </c>
      <c r="BF135" s="214">
        <f>IF(N135="snížená",J135,0)</f>
        <v>0</v>
      </c>
      <c r="BG135" s="214">
        <f>IF(N135="zákl. přenesená",J135,0)</f>
        <v>0</v>
      </c>
      <c r="BH135" s="214">
        <f>IF(N135="sníž. přenesená",J135,0)</f>
        <v>0</v>
      </c>
      <c r="BI135" s="214">
        <f>IF(N135="nulová",J135,0)</f>
        <v>0</v>
      </c>
      <c r="BJ135" s="25" t="s">
        <v>82</v>
      </c>
      <c r="BK135" s="214">
        <f>ROUND(I135*H135,2)</f>
        <v>0</v>
      </c>
      <c r="BL135" s="25" t="s">
        <v>375</v>
      </c>
      <c r="BM135" s="25" t="s">
        <v>702</v>
      </c>
    </row>
    <row r="136" spans="2:65" s="1" customFormat="1" ht="40.5">
      <c r="B136" s="42"/>
      <c r="C136" s="64"/>
      <c r="D136" s="246" t="s">
        <v>1656</v>
      </c>
      <c r="E136" s="64"/>
      <c r="F136" s="290" t="s">
        <v>6000</v>
      </c>
      <c r="G136" s="64"/>
      <c r="H136" s="64"/>
      <c r="I136" s="173"/>
      <c r="J136" s="64"/>
      <c r="K136" s="64"/>
      <c r="L136" s="62"/>
      <c r="M136" s="291"/>
      <c r="N136" s="43"/>
      <c r="O136" s="43"/>
      <c r="P136" s="43"/>
      <c r="Q136" s="43"/>
      <c r="R136" s="43"/>
      <c r="S136" s="43"/>
      <c r="T136" s="79"/>
      <c r="AT136" s="25" t="s">
        <v>1656</v>
      </c>
      <c r="AU136" s="25" t="s">
        <v>74</v>
      </c>
    </row>
    <row r="137" spans="2:65" s="1" customFormat="1" ht="31.5" customHeight="1">
      <c r="B137" s="42"/>
      <c r="C137" s="203" t="s">
        <v>661</v>
      </c>
      <c r="D137" s="203" t="s">
        <v>311</v>
      </c>
      <c r="E137" s="204" t="s">
        <v>6001</v>
      </c>
      <c r="F137" s="205" t="s">
        <v>6002</v>
      </c>
      <c r="G137" s="206" t="s">
        <v>5275</v>
      </c>
      <c r="H137" s="207">
        <v>11</v>
      </c>
      <c r="I137" s="208"/>
      <c r="J137" s="209">
        <f>ROUND(I137*H137,2)</f>
        <v>0</v>
      </c>
      <c r="K137" s="205" t="s">
        <v>21</v>
      </c>
      <c r="L137" s="62"/>
      <c r="M137" s="210" t="s">
        <v>21</v>
      </c>
      <c r="N137" s="211" t="s">
        <v>45</v>
      </c>
      <c r="O137" s="43"/>
      <c r="P137" s="212">
        <f>O137*H137</f>
        <v>0</v>
      </c>
      <c r="Q137" s="212">
        <v>0</v>
      </c>
      <c r="R137" s="212">
        <f>Q137*H137</f>
        <v>0</v>
      </c>
      <c r="S137" s="212">
        <v>0</v>
      </c>
      <c r="T137" s="213">
        <f>S137*H137</f>
        <v>0</v>
      </c>
      <c r="AR137" s="25" t="s">
        <v>375</v>
      </c>
      <c r="AT137" s="25" t="s">
        <v>311</v>
      </c>
      <c r="AU137" s="25" t="s">
        <v>74</v>
      </c>
      <c r="AY137" s="25" t="s">
        <v>308</v>
      </c>
      <c r="BE137" s="214">
        <f>IF(N137="základní",J137,0)</f>
        <v>0</v>
      </c>
      <c r="BF137" s="214">
        <f>IF(N137="snížená",J137,0)</f>
        <v>0</v>
      </c>
      <c r="BG137" s="214">
        <f>IF(N137="zákl. přenesená",J137,0)</f>
        <v>0</v>
      </c>
      <c r="BH137" s="214">
        <f>IF(N137="sníž. přenesená",J137,0)</f>
        <v>0</v>
      </c>
      <c r="BI137" s="214">
        <f>IF(N137="nulová",J137,0)</f>
        <v>0</v>
      </c>
      <c r="BJ137" s="25" t="s">
        <v>82</v>
      </c>
      <c r="BK137" s="214">
        <f>ROUND(I137*H137,2)</f>
        <v>0</v>
      </c>
      <c r="BL137" s="25" t="s">
        <v>375</v>
      </c>
      <c r="BM137" s="25" t="s">
        <v>710</v>
      </c>
    </row>
    <row r="138" spans="2:65" s="1" customFormat="1" ht="31.5" customHeight="1">
      <c r="B138" s="42"/>
      <c r="C138" s="203" t="s">
        <v>665</v>
      </c>
      <c r="D138" s="203" t="s">
        <v>311</v>
      </c>
      <c r="E138" s="204" t="s">
        <v>6003</v>
      </c>
      <c r="F138" s="205" t="s">
        <v>6004</v>
      </c>
      <c r="G138" s="206" t="s">
        <v>5275</v>
      </c>
      <c r="H138" s="207">
        <v>86</v>
      </c>
      <c r="I138" s="208"/>
      <c r="J138" s="209">
        <f>ROUND(I138*H138,2)</f>
        <v>0</v>
      </c>
      <c r="K138" s="205" t="s">
        <v>21</v>
      </c>
      <c r="L138" s="62"/>
      <c r="M138" s="210" t="s">
        <v>21</v>
      </c>
      <c r="N138" s="211" t="s">
        <v>45</v>
      </c>
      <c r="O138" s="43"/>
      <c r="P138" s="212">
        <f>O138*H138</f>
        <v>0</v>
      </c>
      <c r="Q138" s="212">
        <v>0</v>
      </c>
      <c r="R138" s="212">
        <f>Q138*H138</f>
        <v>0</v>
      </c>
      <c r="S138" s="212">
        <v>0</v>
      </c>
      <c r="T138" s="213">
        <f>S138*H138</f>
        <v>0</v>
      </c>
      <c r="AR138" s="25" t="s">
        <v>375</v>
      </c>
      <c r="AT138" s="25" t="s">
        <v>311</v>
      </c>
      <c r="AU138" s="25" t="s">
        <v>74</v>
      </c>
      <c r="AY138" s="25" t="s">
        <v>308</v>
      </c>
      <c r="BE138" s="214">
        <f>IF(N138="základní",J138,0)</f>
        <v>0</v>
      </c>
      <c r="BF138" s="214">
        <f>IF(N138="snížená",J138,0)</f>
        <v>0</v>
      </c>
      <c r="BG138" s="214">
        <f>IF(N138="zákl. přenesená",J138,0)</f>
        <v>0</v>
      </c>
      <c r="BH138" s="214">
        <f>IF(N138="sníž. přenesená",J138,0)</f>
        <v>0</v>
      </c>
      <c r="BI138" s="214">
        <f>IF(N138="nulová",J138,0)</f>
        <v>0</v>
      </c>
      <c r="BJ138" s="25" t="s">
        <v>82</v>
      </c>
      <c r="BK138" s="214">
        <f>ROUND(I138*H138,2)</f>
        <v>0</v>
      </c>
      <c r="BL138" s="25" t="s">
        <v>375</v>
      </c>
      <c r="BM138" s="25" t="s">
        <v>721</v>
      </c>
    </row>
    <row r="139" spans="2:65" s="1" customFormat="1" ht="81">
      <c r="B139" s="42"/>
      <c r="C139" s="64"/>
      <c r="D139" s="246" t="s">
        <v>1656</v>
      </c>
      <c r="E139" s="64"/>
      <c r="F139" s="290" t="s">
        <v>6005</v>
      </c>
      <c r="G139" s="64"/>
      <c r="H139" s="64"/>
      <c r="I139" s="173"/>
      <c r="J139" s="64"/>
      <c r="K139" s="64"/>
      <c r="L139" s="62"/>
      <c r="M139" s="291"/>
      <c r="N139" s="43"/>
      <c r="O139" s="43"/>
      <c r="P139" s="43"/>
      <c r="Q139" s="43"/>
      <c r="R139" s="43"/>
      <c r="S139" s="43"/>
      <c r="T139" s="79"/>
      <c r="AT139" s="25" t="s">
        <v>1656</v>
      </c>
      <c r="AU139" s="25" t="s">
        <v>74</v>
      </c>
    </row>
    <row r="140" spans="2:65" s="1" customFormat="1" ht="22.5" customHeight="1">
      <c r="B140" s="42"/>
      <c r="C140" s="203" t="s">
        <v>669</v>
      </c>
      <c r="D140" s="203" t="s">
        <v>311</v>
      </c>
      <c r="E140" s="204" t="s">
        <v>6006</v>
      </c>
      <c r="F140" s="205" t="s">
        <v>6007</v>
      </c>
      <c r="G140" s="206" t="s">
        <v>700</v>
      </c>
      <c r="H140" s="207">
        <v>1</v>
      </c>
      <c r="I140" s="208"/>
      <c r="J140" s="209">
        <f>ROUND(I140*H140,2)</f>
        <v>0</v>
      </c>
      <c r="K140" s="205" t="s">
        <v>21</v>
      </c>
      <c r="L140" s="62"/>
      <c r="M140" s="210" t="s">
        <v>21</v>
      </c>
      <c r="N140" s="211" t="s">
        <v>45</v>
      </c>
      <c r="O140" s="43"/>
      <c r="P140" s="212">
        <f>O140*H140</f>
        <v>0</v>
      </c>
      <c r="Q140" s="212">
        <v>0</v>
      </c>
      <c r="R140" s="212">
        <f>Q140*H140</f>
        <v>0</v>
      </c>
      <c r="S140" s="212">
        <v>0</v>
      </c>
      <c r="T140" s="213">
        <f>S140*H140</f>
        <v>0</v>
      </c>
      <c r="AR140" s="25" t="s">
        <v>375</v>
      </c>
      <c r="AT140" s="25" t="s">
        <v>311</v>
      </c>
      <c r="AU140" s="25" t="s">
        <v>74</v>
      </c>
      <c r="AY140" s="25" t="s">
        <v>308</v>
      </c>
      <c r="BE140" s="214">
        <f>IF(N140="základní",J140,0)</f>
        <v>0</v>
      </c>
      <c r="BF140" s="214">
        <f>IF(N140="snížená",J140,0)</f>
        <v>0</v>
      </c>
      <c r="BG140" s="214">
        <f>IF(N140="zákl. přenesená",J140,0)</f>
        <v>0</v>
      </c>
      <c r="BH140" s="214">
        <f>IF(N140="sníž. přenesená",J140,0)</f>
        <v>0</v>
      </c>
      <c r="BI140" s="214">
        <f>IF(N140="nulová",J140,0)</f>
        <v>0</v>
      </c>
      <c r="BJ140" s="25" t="s">
        <v>82</v>
      </c>
      <c r="BK140" s="214">
        <f>ROUND(I140*H140,2)</f>
        <v>0</v>
      </c>
      <c r="BL140" s="25" t="s">
        <v>375</v>
      </c>
      <c r="BM140" s="25" t="s">
        <v>6008</v>
      </c>
    </row>
    <row r="141" spans="2:65" s="1" customFormat="1" ht="108">
      <c r="B141" s="42"/>
      <c r="C141" s="64"/>
      <c r="D141" s="246" t="s">
        <v>1656</v>
      </c>
      <c r="E141" s="64"/>
      <c r="F141" s="290" t="s">
        <v>6009</v>
      </c>
      <c r="G141" s="64"/>
      <c r="H141" s="64"/>
      <c r="I141" s="173"/>
      <c r="J141" s="64"/>
      <c r="K141" s="64"/>
      <c r="L141" s="62"/>
      <c r="M141" s="291"/>
      <c r="N141" s="43"/>
      <c r="O141" s="43"/>
      <c r="P141" s="43"/>
      <c r="Q141" s="43"/>
      <c r="R141" s="43"/>
      <c r="S141" s="43"/>
      <c r="T141" s="79"/>
      <c r="AT141" s="25" t="s">
        <v>1656</v>
      </c>
      <c r="AU141" s="25" t="s">
        <v>74</v>
      </c>
    </row>
    <row r="142" spans="2:65" s="1" customFormat="1" ht="31.5" customHeight="1">
      <c r="B142" s="42"/>
      <c r="C142" s="203" t="s">
        <v>673</v>
      </c>
      <c r="D142" s="203" t="s">
        <v>311</v>
      </c>
      <c r="E142" s="204" t="s">
        <v>6010</v>
      </c>
      <c r="F142" s="205" t="s">
        <v>6011</v>
      </c>
      <c r="G142" s="206" t="s">
        <v>5275</v>
      </c>
      <c r="H142" s="207">
        <v>1</v>
      </c>
      <c r="I142" s="208"/>
      <c r="J142" s="209">
        <f>ROUND(I142*H142,2)</f>
        <v>0</v>
      </c>
      <c r="K142" s="205" t="s">
        <v>21</v>
      </c>
      <c r="L142" s="62"/>
      <c r="M142" s="210" t="s">
        <v>21</v>
      </c>
      <c r="N142" s="211" t="s">
        <v>45</v>
      </c>
      <c r="O142" s="43"/>
      <c r="P142" s="212">
        <f>O142*H142</f>
        <v>0</v>
      </c>
      <c r="Q142" s="212">
        <v>0</v>
      </c>
      <c r="R142" s="212">
        <f>Q142*H142</f>
        <v>0</v>
      </c>
      <c r="S142" s="212">
        <v>0</v>
      </c>
      <c r="T142" s="213">
        <f>S142*H142</f>
        <v>0</v>
      </c>
      <c r="AR142" s="25" t="s">
        <v>375</v>
      </c>
      <c r="AT142" s="25" t="s">
        <v>311</v>
      </c>
      <c r="AU142" s="25" t="s">
        <v>74</v>
      </c>
      <c r="AY142" s="25" t="s">
        <v>308</v>
      </c>
      <c r="BE142" s="214">
        <f>IF(N142="základní",J142,0)</f>
        <v>0</v>
      </c>
      <c r="BF142" s="214">
        <f>IF(N142="snížená",J142,0)</f>
        <v>0</v>
      </c>
      <c r="BG142" s="214">
        <f>IF(N142="zákl. přenesená",J142,0)</f>
        <v>0</v>
      </c>
      <c r="BH142" s="214">
        <f>IF(N142="sníž. přenesená",J142,0)</f>
        <v>0</v>
      </c>
      <c r="BI142" s="214">
        <f>IF(N142="nulová",J142,0)</f>
        <v>0</v>
      </c>
      <c r="BJ142" s="25" t="s">
        <v>82</v>
      </c>
      <c r="BK142" s="214">
        <f>ROUND(I142*H142,2)</f>
        <v>0</v>
      </c>
      <c r="BL142" s="25" t="s">
        <v>375</v>
      </c>
      <c r="BM142" s="25" t="s">
        <v>6012</v>
      </c>
    </row>
    <row r="143" spans="2:65" s="1" customFormat="1" ht="81">
      <c r="B143" s="42"/>
      <c r="C143" s="64"/>
      <c r="D143" s="246" t="s">
        <v>1656</v>
      </c>
      <c r="E143" s="64"/>
      <c r="F143" s="290" t="s">
        <v>6013</v>
      </c>
      <c r="G143" s="64"/>
      <c r="H143" s="64"/>
      <c r="I143" s="173"/>
      <c r="J143" s="64"/>
      <c r="K143" s="64"/>
      <c r="L143" s="62"/>
      <c r="M143" s="291"/>
      <c r="N143" s="43"/>
      <c r="O143" s="43"/>
      <c r="P143" s="43"/>
      <c r="Q143" s="43"/>
      <c r="R143" s="43"/>
      <c r="S143" s="43"/>
      <c r="T143" s="79"/>
      <c r="AT143" s="25" t="s">
        <v>1656</v>
      </c>
      <c r="AU143" s="25" t="s">
        <v>74</v>
      </c>
    </row>
    <row r="144" spans="2:65" s="1" customFormat="1" ht="31.5" customHeight="1">
      <c r="B144" s="42"/>
      <c r="C144" s="203" t="s">
        <v>677</v>
      </c>
      <c r="D144" s="203" t="s">
        <v>311</v>
      </c>
      <c r="E144" s="204" t="s">
        <v>6014</v>
      </c>
      <c r="F144" s="205" t="s">
        <v>6015</v>
      </c>
      <c r="G144" s="206" t="s">
        <v>5275</v>
      </c>
      <c r="H144" s="207">
        <v>1</v>
      </c>
      <c r="I144" s="208"/>
      <c r="J144" s="209">
        <f>ROUND(I144*H144,2)</f>
        <v>0</v>
      </c>
      <c r="K144" s="205" t="s">
        <v>21</v>
      </c>
      <c r="L144" s="62"/>
      <c r="M144" s="210" t="s">
        <v>21</v>
      </c>
      <c r="N144" s="211" t="s">
        <v>45</v>
      </c>
      <c r="O144" s="43"/>
      <c r="P144" s="212">
        <f>O144*H144</f>
        <v>0</v>
      </c>
      <c r="Q144" s="212">
        <v>0</v>
      </c>
      <c r="R144" s="212">
        <f>Q144*H144</f>
        <v>0</v>
      </c>
      <c r="S144" s="212">
        <v>0</v>
      </c>
      <c r="T144" s="213">
        <f>S144*H144</f>
        <v>0</v>
      </c>
      <c r="AR144" s="25" t="s">
        <v>375</v>
      </c>
      <c r="AT144" s="25" t="s">
        <v>311</v>
      </c>
      <c r="AU144" s="25" t="s">
        <v>74</v>
      </c>
      <c r="AY144" s="25" t="s">
        <v>308</v>
      </c>
      <c r="BE144" s="214">
        <f>IF(N144="základní",J144,0)</f>
        <v>0</v>
      </c>
      <c r="BF144" s="214">
        <f>IF(N144="snížená",J144,0)</f>
        <v>0</v>
      </c>
      <c r="BG144" s="214">
        <f>IF(N144="zákl. přenesená",J144,0)</f>
        <v>0</v>
      </c>
      <c r="BH144" s="214">
        <f>IF(N144="sníž. přenesená",J144,0)</f>
        <v>0</v>
      </c>
      <c r="BI144" s="214">
        <f>IF(N144="nulová",J144,0)</f>
        <v>0</v>
      </c>
      <c r="BJ144" s="25" t="s">
        <v>82</v>
      </c>
      <c r="BK144" s="214">
        <f>ROUND(I144*H144,2)</f>
        <v>0</v>
      </c>
      <c r="BL144" s="25" t="s">
        <v>375</v>
      </c>
      <c r="BM144" s="25" t="s">
        <v>6016</v>
      </c>
    </row>
    <row r="145" spans="2:65" s="1" customFormat="1" ht="31.5" customHeight="1">
      <c r="B145" s="42"/>
      <c r="C145" s="203" t="s">
        <v>681</v>
      </c>
      <c r="D145" s="203" t="s">
        <v>311</v>
      </c>
      <c r="E145" s="204" t="s">
        <v>6017</v>
      </c>
      <c r="F145" s="205" t="s">
        <v>6018</v>
      </c>
      <c r="G145" s="206" t="s">
        <v>4679</v>
      </c>
      <c r="H145" s="295"/>
      <c r="I145" s="208"/>
      <c r="J145" s="209">
        <f>ROUND(I145*H145,2)</f>
        <v>0</v>
      </c>
      <c r="K145" s="205" t="s">
        <v>21</v>
      </c>
      <c r="L145" s="62"/>
      <c r="M145" s="210" t="s">
        <v>21</v>
      </c>
      <c r="N145" s="215" t="s">
        <v>45</v>
      </c>
      <c r="O145" s="216"/>
      <c r="P145" s="217">
        <f>O145*H145</f>
        <v>0</v>
      </c>
      <c r="Q145" s="217">
        <v>0</v>
      </c>
      <c r="R145" s="217">
        <f>Q145*H145</f>
        <v>0</v>
      </c>
      <c r="S145" s="217">
        <v>0</v>
      </c>
      <c r="T145" s="218">
        <f>S145*H145</f>
        <v>0</v>
      </c>
      <c r="AR145" s="25" t="s">
        <v>375</v>
      </c>
      <c r="AT145" s="25" t="s">
        <v>311</v>
      </c>
      <c r="AU145" s="25" t="s">
        <v>74</v>
      </c>
      <c r="AY145" s="25" t="s">
        <v>308</v>
      </c>
      <c r="BE145" s="214">
        <f>IF(N145="základní",J145,0)</f>
        <v>0</v>
      </c>
      <c r="BF145" s="214">
        <f>IF(N145="snížená",J145,0)</f>
        <v>0</v>
      </c>
      <c r="BG145" s="214">
        <f>IF(N145="zákl. přenesená",J145,0)</f>
        <v>0</v>
      </c>
      <c r="BH145" s="214">
        <f>IF(N145="sníž. přenesená",J145,0)</f>
        <v>0</v>
      </c>
      <c r="BI145" s="214">
        <f>IF(N145="nulová",J145,0)</f>
        <v>0</v>
      </c>
      <c r="BJ145" s="25" t="s">
        <v>82</v>
      </c>
      <c r="BK145" s="214">
        <f>ROUND(I145*H145,2)</f>
        <v>0</v>
      </c>
      <c r="BL145" s="25" t="s">
        <v>375</v>
      </c>
      <c r="BM145" s="25" t="s">
        <v>6019</v>
      </c>
    </row>
    <row r="146" spans="2:65" s="1" customFormat="1" ht="6.95" customHeight="1">
      <c r="B146" s="57"/>
      <c r="C146" s="58"/>
      <c r="D146" s="58"/>
      <c r="E146" s="58"/>
      <c r="F146" s="58"/>
      <c r="G146" s="58"/>
      <c r="H146" s="58"/>
      <c r="I146" s="149"/>
      <c r="J146" s="58"/>
      <c r="K146" s="58"/>
      <c r="L146" s="62"/>
    </row>
  </sheetData>
  <sheetProtection password="CC35" sheet="1" objects="1" scenarios="1" formatCells="0" formatColumns="0" formatRows="0" sort="0" autoFilter="0"/>
  <autoFilter ref="C81:K145"/>
  <mergeCells count="12">
    <mergeCell ref="G1:H1"/>
    <mergeCell ref="L2:V2"/>
    <mergeCell ref="E49:H49"/>
    <mergeCell ref="E51:H51"/>
    <mergeCell ref="E70:H70"/>
    <mergeCell ref="E72:H72"/>
    <mergeCell ref="E74:H74"/>
    <mergeCell ref="E7:H7"/>
    <mergeCell ref="E9:H9"/>
    <mergeCell ref="E11:H11"/>
    <mergeCell ref="E26:H26"/>
    <mergeCell ref="E47:H47"/>
  </mergeCells>
  <hyperlinks>
    <hyperlink ref="F1:G1" location="C2" display="1) Krycí list soupisu"/>
    <hyperlink ref="G1:H1" location="C58" display="2) Rekapitulace"/>
    <hyperlink ref="J1" location="C81" display="3) Soupis prací"/>
    <hyperlink ref="L1:V1" location="'Rekapitulace stavby'!C2" display="Rekapitulace stavby"/>
  </hyperlinks>
  <pageMargins left="0.58333330000000005" right="0.58333330000000005" top="0.58333330000000005" bottom="0.58333330000000005" header="0" footer="0"/>
  <pageSetup paperSize="9" fitToHeight="100" orientation="landscape" blackAndWhite="1" r:id="rId1"/>
  <headerFooter>
    <oddFooter>&amp;CStrana &amp;P z &amp;N</oddFooter>
  </headerFooter>
  <drawing r:id="rId2"/>
</worksheet>
</file>

<file path=xl/worksheets/sheet25.xml><?xml version="1.0" encoding="utf-8"?>
<worksheet xmlns="http://schemas.openxmlformats.org/spreadsheetml/2006/main" xmlns:r="http://schemas.openxmlformats.org/officeDocument/2006/relationships">
  <sheetPr>
    <pageSetUpPr fitToPage="1"/>
  </sheetPr>
  <dimension ref="A1:BR250"/>
  <sheetViews>
    <sheetView showGridLines="0" workbookViewId="0">
      <pane ySplit="1" topLeftCell="A2" activePane="bottomLeft" state="frozen"/>
      <selection pane="bottomLeft"/>
    </sheetView>
  </sheetViews>
  <sheetFormatPr defaultRowHeight="15"/>
  <cols>
    <col min="1" max="1" width="8.33203125" customWidth="1"/>
    <col min="2" max="2" width="1.6640625" customWidth="1"/>
    <col min="3" max="3" width="4.1640625" customWidth="1"/>
    <col min="4" max="4" width="4.33203125" customWidth="1"/>
    <col min="5" max="5" width="17.1640625" customWidth="1"/>
    <col min="6" max="6" width="75" customWidth="1"/>
    <col min="7" max="7" width="8.6640625" customWidth="1"/>
    <col min="8" max="8" width="11.1640625" customWidth="1"/>
    <col min="9" max="9" width="12.6640625" style="121" customWidth="1"/>
    <col min="10" max="10" width="23.5" customWidth="1"/>
    <col min="11" max="11" width="15.5" customWidth="1"/>
    <col min="19" max="19" width="8.1640625" customWidth="1"/>
    <col min="20" max="20" width="29.6640625" customWidth="1"/>
    <col min="21" max="21" width="16.33203125"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1" spans="1:70" ht="21.75" customHeight="1">
      <c r="A1" s="22"/>
      <c r="B1" s="122"/>
      <c r="C1" s="122"/>
      <c r="D1" s="123" t="s">
        <v>1</v>
      </c>
      <c r="E1" s="122"/>
      <c r="F1" s="124" t="s">
        <v>272</v>
      </c>
      <c r="G1" s="427" t="s">
        <v>273</v>
      </c>
      <c r="H1" s="427"/>
      <c r="I1" s="125"/>
      <c r="J1" s="124" t="s">
        <v>274</v>
      </c>
      <c r="K1" s="123" t="s">
        <v>275</v>
      </c>
      <c r="L1" s="124" t="s">
        <v>276</v>
      </c>
      <c r="M1" s="124"/>
      <c r="N1" s="124"/>
      <c r="O1" s="124"/>
      <c r="P1" s="124"/>
      <c r="Q1" s="124"/>
      <c r="R1" s="124"/>
      <c r="S1" s="124"/>
      <c r="T1" s="124"/>
      <c r="U1" s="21"/>
      <c r="V1" s="21"/>
      <c r="W1" s="22"/>
      <c r="X1" s="22"/>
      <c r="Y1" s="22"/>
      <c r="Z1" s="22"/>
      <c r="AA1" s="22"/>
      <c r="AB1" s="22"/>
      <c r="AC1" s="22"/>
      <c r="AD1" s="22"/>
      <c r="AE1" s="22"/>
      <c r="AF1" s="22"/>
      <c r="AG1" s="22"/>
      <c r="AH1" s="22"/>
      <c r="AI1" s="22"/>
      <c r="AJ1" s="22"/>
      <c r="AK1" s="22"/>
      <c r="AL1" s="22"/>
      <c r="AM1" s="22"/>
      <c r="AN1" s="22"/>
      <c r="AO1" s="22"/>
      <c r="AP1" s="22"/>
      <c r="AQ1" s="22"/>
      <c r="AR1" s="22"/>
      <c r="AS1" s="22"/>
      <c r="AT1" s="22"/>
      <c r="AU1" s="22"/>
      <c r="AV1" s="22"/>
      <c r="AW1" s="22"/>
      <c r="AX1" s="22"/>
      <c r="AY1" s="22"/>
      <c r="AZ1" s="22"/>
      <c r="BA1" s="22"/>
      <c r="BB1" s="22"/>
      <c r="BC1" s="22"/>
      <c r="BD1" s="22"/>
      <c r="BE1" s="22"/>
      <c r="BF1" s="22"/>
      <c r="BG1" s="22"/>
      <c r="BH1" s="22"/>
      <c r="BI1" s="22"/>
      <c r="BJ1" s="22"/>
      <c r="BK1" s="22"/>
      <c r="BL1" s="22"/>
      <c r="BM1" s="22"/>
      <c r="BN1" s="22"/>
      <c r="BO1" s="22"/>
      <c r="BP1" s="22"/>
      <c r="BQ1" s="22"/>
      <c r="BR1" s="22"/>
    </row>
    <row r="2" spans="1:70" ht="36.950000000000003" customHeight="1">
      <c r="L2" s="419"/>
      <c r="M2" s="419"/>
      <c r="N2" s="419"/>
      <c r="O2" s="419"/>
      <c r="P2" s="419"/>
      <c r="Q2" s="419"/>
      <c r="R2" s="419"/>
      <c r="S2" s="419"/>
      <c r="T2" s="419"/>
      <c r="U2" s="419"/>
      <c r="V2" s="419"/>
      <c r="AT2" s="25" t="s">
        <v>172</v>
      </c>
    </row>
    <row r="3" spans="1:70" ht="6.95" customHeight="1">
      <c r="B3" s="26"/>
      <c r="C3" s="27"/>
      <c r="D3" s="27"/>
      <c r="E3" s="27"/>
      <c r="F3" s="27"/>
      <c r="G3" s="27"/>
      <c r="H3" s="27"/>
      <c r="I3" s="126"/>
      <c r="J3" s="27"/>
      <c r="K3" s="28"/>
      <c r="AT3" s="25" t="s">
        <v>84</v>
      </c>
    </row>
    <row r="4" spans="1:70" ht="36.950000000000003" customHeight="1">
      <c r="B4" s="29"/>
      <c r="C4" s="30"/>
      <c r="D4" s="31" t="s">
        <v>277</v>
      </c>
      <c r="E4" s="30"/>
      <c r="F4" s="30"/>
      <c r="G4" s="30"/>
      <c r="H4" s="30"/>
      <c r="I4" s="127"/>
      <c r="J4" s="30"/>
      <c r="K4" s="32"/>
      <c r="M4" s="33" t="s">
        <v>12</v>
      </c>
      <c r="AT4" s="25" t="s">
        <v>6</v>
      </c>
    </row>
    <row r="5" spans="1:70" ht="6.95" customHeight="1">
      <c r="B5" s="29"/>
      <c r="C5" s="30"/>
      <c r="D5" s="30"/>
      <c r="E5" s="30"/>
      <c r="F5" s="30"/>
      <c r="G5" s="30"/>
      <c r="H5" s="30"/>
      <c r="I5" s="127"/>
      <c r="J5" s="30"/>
      <c r="K5" s="32"/>
    </row>
    <row r="6" spans="1:70">
      <c r="B6" s="29"/>
      <c r="C6" s="30"/>
      <c r="D6" s="38" t="s">
        <v>18</v>
      </c>
      <c r="E6" s="30"/>
      <c r="F6" s="30"/>
      <c r="G6" s="30"/>
      <c r="H6" s="30"/>
      <c r="I6" s="127"/>
      <c r="J6" s="30"/>
      <c r="K6" s="32"/>
    </row>
    <row r="7" spans="1:70" ht="22.5" customHeight="1">
      <c r="B7" s="29"/>
      <c r="C7" s="30"/>
      <c r="D7" s="30"/>
      <c r="E7" s="420" t="str">
        <f>'Rekapitulace stavby'!K6</f>
        <v>Národní telemedicínské centrum</v>
      </c>
      <c r="F7" s="421"/>
      <c r="G7" s="421"/>
      <c r="H7" s="421"/>
      <c r="I7" s="127"/>
      <c r="J7" s="30"/>
      <c r="K7" s="32"/>
    </row>
    <row r="8" spans="1:70">
      <c r="B8" s="29"/>
      <c r="C8" s="30"/>
      <c r="D8" s="38" t="s">
        <v>278</v>
      </c>
      <c r="E8" s="30"/>
      <c r="F8" s="30"/>
      <c r="G8" s="30"/>
      <c r="H8" s="30"/>
      <c r="I8" s="127"/>
      <c r="J8" s="30"/>
      <c r="K8" s="32"/>
    </row>
    <row r="9" spans="1:70" s="1" customFormat="1" ht="22.5" customHeight="1">
      <c r="B9" s="42"/>
      <c r="C9" s="43"/>
      <c r="D9" s="43"/>
      <c r="E9" s="420" t="s">
        <v>5225</v>
      </c>
      <c r="F9" s="423"/>
      <c r="G9" s="423"/>
      <c r="H9" s="423"/>
      <c r="I9" s="128"/>
      <c r="J9" s="43"/>
      <c r="K9" s="46"/>
    </row>
    <row r="10" spans="1:70" s="1" customFormat="1">
      <c r="B10" s="42"/>
      <c r="C10" s="43"/>
      <c r="D10" s="38" t="s">
        <v>425</v>
      </c>
      <c r="E10" s="43"/>
      <c r="F10" s="43"/>
      <c r="G10" s="43"/>
      <c r="H10" s="43"/>
      <c r="I10" s="128"/>
      <c r="J10" s="43"/>
      <c r="K10" s="46"/>
    </row>
    <row r="11" spans="1:70" s="1" customFormat="1" ht="36.950000000000003" customHeight="1">
      <c r="B11" s="42"/>
      <c r="C11" s="43"/>
      <c r="D11" s="43"/>
      <c r="E11" s="422" t="s">
        <v>6020</v>
      </c>
      <c r="F11" s="423"/>
      <c r="G11" s="423"/>
      <c r="H11" s="423"/>
      <c r="I11" s="128"/>
      <c r="J11" s="43"/>
      <c r="K11" s="46"/>
    </row>
    <row r="12" spans="1:70" s="1" customFormat="1" ht="13.5">
      <c r="B12" s="42"/>
      <c r="C12" s="43"/>
      <c r="D12" s="43"/>
      <c r="E12" s="43"/>
      <c r="F12" s="43"/>
      <c r="G12" s="43"/>
      <c r="H12" s="43"/>
      <c r="I12" s="128"/>
      <c r="J12" s="43"/>
      <c r="K12" s="46"/>
    </row>
    <row r="13" spans="1:70" s="1" customFormat="1" ht="14.45" customHeight="1">
      <c r="B13" s="42"/>
      <c r="C13" s="43"/>
      <c r="D13" s="38" t="s">
        <v>20</v>
      </c>
      <c r="E13" s="43"/>
      <c r="F13" s="36" t="s">
        <v>21</v>
      </c>
      <c r="G13" s="43"/>
      <c r="H13" s="43"/>
      <c r="I13" s="129" t="s">
        <v>22</v>
      </c>
      <c r="J13" s="36" t="s">
        <v>21</v>
      </c>
      <c r="K13" s="46"/>
    </row>
    <row r="14" spans="1:70" s="1" customFormat="1" ht="14.45" customHeight="1">
      <c r="B14" s="42"/>
      <c r="C14" s="43"/>
      <c r="D14" s="38" t="s">
        <v>23</v>
      </c>
      <c r="E14" s="43"/>
      <c r="F14" s="36" t="s">
        <v>24</v>
      </c>
      <c r="G14" s="43"/>
      <c r="H14" s="43"/>
      <c r="I14" s="129" t="s">
        <v>25</v>
      </c>
      <c r="J14" s="130" t="str">
        <f>'Rekapitulace stavby'!AN8</f>
        <v>26.1.2017</v>
      </c>
      <c r="K14" s="46"/>
    </row>
    <row r="15" spans="1:70" s="1" customFormat="1" ht="10.9" customHeight="1">
      <c r="B15" s="42"/>
      <c r="C15" s="43"/>
      <c r="D15" s="43"/>
      <c r="E15" s="43"/>
      <c r="F15" s="43"/>
      <c r="G15" s="43"/>
      <c r="H15" s="43"/>
      <c r="I15" s="128"/>
      <c r="J15" s="43"/>
      <c r="K15" s="46"/>
    </row>
    <row r="16" spans="1:70" s="1" customFormat="1" ht="14.45" customHeight="1">
      <c r="B16" s="42"/>
      <c r="C16" s="43"/>
      <c r="D16" s="38" t="s">
        <v>27</v>
      </c>
      <c r="E16" s="43"/>
      <c r="F16" s="43"/>
      <c r="G16" s="43"/>
      <c r="H16" s="43"/>
      <c r="I16" s="129" t="s">
        <v>28</v>
      </c>
      <c r="J16" s="36" t="s">
        <v>29</v>
      </c>
      <c r="K16" s="46"/>
    </row>
    <row r="17" spans="2:11" s="1" customFormat="1" ht="18" customHeight="1">
      <c r="B17" s="42"/>
      <c r="C17" s="43"/>
      <c r="D17" s="43"/>
      <c r="E17" s="36" t="s">
        <v>30</v>
      </c>
      <c r="F17" s="43"/>
      <c r="G17" s="43"/>
      <c r="H17" s="43"/>
      <c r="I17" s="129" t="s">
        <v>31</v>
      </c>
      <c r="J17" s="36" t="s">
        <v>21</v>
      </c>
      <c r="K17" s="46"/>
    </row>
    <row r="18" spans="2:11" s="1" customFormat="1" ht="6.95" customHeight="1">
      <c r="B18" s="42"/>
      <c r="C18" s="43"/>
      <c r="D18" s="43"/>
      <c r="E18" s="43"/>
      <c r="F18" s="43"/>
      <c r="G18" s="43"/>
      <c r="H18" s="43"/>
      <c r="I18" s="128"/>
      <c r="J18" s="43"/>
      <c r="K18" s="46"/>
    </row>
    <row r="19" spans="2:11" s="1" customFormat="1" ht="14.45" customHeight="1">
      <c r="B19" s="42"/>
      <c r="C19" s="43"/>
      <c r="D19" s="38" t="s">
        <v>32</v>
      </c>
      <c r="E19" s="43"/>
      <c r="F19" s="43"/>
      <c r="G19" s="43"/>
      <c r="H19" s="43"/>
      <c r="I19" s="129" t="s">
        <v>28</v>
      </c>
      <c r="J19" s="36" t="str">
        <f>IF('Rekapitulace stavby'!AN13="Vyplň údaj","",IF('Rekapitulace stavby'!AN13="","",'Rekapitulace stavby'!AN13))</f>
        <v/>
      </c>
      <c r="K19" s="46"/>
    </row>
    <row r="20" spans="2:11" s="1" customFormat="1" ht="18" customHeight="1">
      <c r="B20" s="42"/>
      <c r="C20" s="43"/>
      <c r="D20" s="43"/>
      <c r="E20" s="36" t="str">
        <f>IF('Rekapitulace stavby'!E14="Vyplň údaj","",IF('Rekapitulace stavby'!E14="","",'Rekapitulace stavby'!E14))</f>
        <v/>
      </c>
      <c r="F20" s="43"/>
      <c r="G20" s="43"/>
      <c r="H20" s="43"/>
      <c r="I20" s="129" t="s">
        <v>31</v>
      </c>
      <c r="J20" s="36" t="str">
        <f>IF('Rekapitulace stavby'!AN14="Vyplň údaj","",IF('Rekapitulace stavby'!AN14="","",'Rekapitulace stavby'!AN14))</f>
        <v/>
      </c>
      <c r="K20" s="46"/>
    </row>
    <row r="21" spans="2:11" s="1" customFormat="1" ht="6.95" customHeight="1">
      <c r="B21" s="42"/>
      <c r="C21" s="43"/>
      <c r="D21" s="43"/>
      <c r="E21" s="43"/>
      <c r="F21" s="43"/>
      <c r="G21" s="43"/>
      <c r="H21" s="43"/>
      <c r="I21" s="128"/>
      <c r="J21" s="43"/>
      <c r="K21" s="46"/>
    </row>
    <row r="22" spans="2:11" s="1" customFormat="1" ht="14.45" customHeight="1">
      <c r="B22" s="42"/>
      <c r="C22" s="43"/>
      <c r="D22" s="38" t="s">
        <v>34</v>
      </c>
      <c r="E22" s="43"/>
      <c r="F22" s="43"/>
      <c r="G22" s="43"/>
      <c r="H22" s="43"/>
      <c r="I22" s="129" t="s">
        <v>28</v>
      </c>
      <c r="J22" s="36" t="s">
        <v>35</v>
      </c>
      <c r="K22" s="46"/>
    </row>
    <row r="23" spans="2:11" s="1" customFormat="1" ht="18" customHeight="1">
      <c r="B23" s="42"/>
      <c r="C23" s="43"/>
      <c r="D23" s="43"/>
      <c r="E23" s="36" t="s">
        <v>36</v>
      </c>
      <c r="F23" s="43"/>
      <c r="G23" s="43"/>
      <c r="H23" s="43"/>
      <c r="I23" s="129" t="s">
        <v>31</v>
      </c>
      <c r="J23" s="36" t="s">
        <v>21</v>
      </c>
      <c r="K23" s="46"/>
    </row>
    <row r="24" spans="2:11" s="1" customFormat="1" ht="6.95" customHeight="1">
      <c r="B24" s="42"/>
      <c r="C24" s="43"/>
      <c r="D24" s="43"/>
      <c r="E24" s="43"/>
      <c r="F24" s="43"/>
      <c r="G24" s="43"/>
      <c r="H24" s="43"/>
      <c r="I24" s="128"/>
      <c r="J24" s="43"/>
      <c r="K24" s="46"/>
    </row>
    <row r="25" spans="2:11" s="1" customFormat="1" ht="14.45" customHeight="1">
      <c r="B25" s="42"/>
      <c r="C25" s="43"/>
      <c r="D25" s="38" t="s">
        <v>38</v>
      </c>
      <c r="E25" s="43"/>
      <c r="F25" s="43"/>
      <c r="G25" s="43"/>
      <c r="H25" s="43"/>
      <c r="I25" s="128"/>
      <c r="J25" s="43"/>
      <c r="K25" s="46"/>
    </row>
    <row r="26" spans="2:11" s="7" customFormat="1" ht="22.5" customHeight="1">
      <c r="B26" s="131"/>
      <c r="C26" s="132"/>
      <c r="D26" s="132"/>
      <c r="E26" s="384" t="s">
        <v>21</v>
      </c>
      <c r="F26" s="384"/>
      <c r="G26" s="384"/>
      <c r="H26" s="384"/>
      <c r="I26" s="133"/>
      <c r="J26" s="132"/>
      <c r="K26" s="134"/>
    </row>
    <row r="27" spans="2:11" s="1" customFormat="1" ht="6.95" customHeight="1">
      <c r="B27" s="42"/>
      <c r="C27" s="43"/>
      <c r="D27" s="43"/>
      <c r="E27" s="43"/>
      <c r="F27" s="43"/>
      <c r="G27" s="43"/>
      <c r="H27" s="43"/>
      <c r="I27" s="128"/>
      <c r="J27" s="43"/>
      <c r="K27" s="46"/>
    </row>
    <row r="28" spans="2:11" s="1" customFormat="1" ht="6.95" customHeight="1">
      <c r="B28" s="42"/>
      <c r="C28" s="43"/>
      <c r="D28" s="86"/>
      <c r="E28" s="86"/>
      <c r="F28" s="86"/>
      <c r="G28" s="86"/>
      <c r="H28" s="86"/>
      <c r="I28" s="135"/>
      <c r="J28" s="86"/>
      <c r="K28" s="136"/>
    </row>
    <row r="29" spans="2:11" s="1" customFormat="1" ht="25.35" customHeight="1">
      <c r="B29" s="42"/>
      <c r="C29" s="43"/>
      <c r="D29" s="137" t="s">
        <v>40</v>
      </c>
      <c r="E29" s="43"/>
      <c r="F29" s="43"/>
      <c r="G29" s="43"/>
      <c r="H29" s="43"/>
      <c r="I29" s="128"/>
      <c r="J29" s="138">
        <f>ROUND(J83,2)</f>
        <v>0</v>
      </c>
      <c r="K29" s="46"/>
    </row>
    <row r="30" spans="2:11" s="1" customFormat="1" ht="6.95" customHeight="1">
      <c r="B30" s="42"/>
      <c r="C30" s="43"/>
      <c r="D30" s="86"/>
      <c r="E30" s="86"/>
      <c r="F30" s="86"/>
      <c r="G30" s="86"/>
      <c r="H30" s="86"/>
      <c r="I30" s="135"/>
      <c r="J30" s="86"/>
      <c r="K30" s="136"/>
    </row>
    <row r="31" spans="2:11" s="1" customFormat="1" ht="14.45" customHeight="1">
      <c r="B31" s="42"/>
      <c r="C31" s="43"/>
      <c r="D31" s="43"/>
      <c r="E31" s="43"/>
      <c r="F31" s="47" t="s">
        <v>42</v>
      </c>
      <c r="G31" s="43"/>
      <c r="H31" s="43"/>
      <c r="I31" s="139" t="s">
        <v>41</v>
      </c>
      <c r="J31" s="47" t="s">
        <v>43</v>
      </c>
      <c r="K31" s="46"/>
    </row>
    <row r="32" spans="2:11" s="1" customFormat="1" ht="14.45" customHeight="1">
      <c r="B32" s="42"/>
      <c r="C32" s="43"/>
      <c r="D32" s="50" t="s">
        <v>44</v>
      </c>
      <c r="E32" s="50" t="s">
        <v>45</v>
      </c>
      <c r="F32" s="140">
        <f>ROUND(SUM(BE83:BE249), 2)</f>
        <v>0</v>
      </c>
      <c r="G32" s="43"/>
      <c r="H32" s="43"/>
      <c r="I32" s="141">
        <v>0.21</v>
      </c>
      <c r="J32" s="140">
        <f>ROUND(ROUND((SUM(BE83:BE249)), 2)*I32, 2)</f>
        <v>0</v>
      </c>
      <c r="K32" s="46"/>
    </row>
    <row r="33" spans="2:11" s="1" customFormat="1" ht="14.45" customHeight="1">
      <c r="B33" s="42"/>
      <c r="C33" s="43"/>
      <c r="D33" s="43"/>
      <c r="E33" s="50" t="s">
        <v>46</v>
      </c>
      <c r="F33" s="140">
        <f>ROUND(SUM(BF83:BF249), 2)</f>
        <v>0</v>
      </c>
      <c r="G33" s="43"/>
      <c r="H33" s="43"/>
      <c r="I33" s="141">
        <v>0.15</v>
      </c>
      <c r="J33" s="140">
        <f>ROUND(ROUND((SUM(BF83:BF249)), 2)*I33, 2)</f>
        <v>0</v>
      </c>
      <c r="K33" s="46"/>
    </row>
    <row r="34" spans="2:11" s="1" customFormat="1" ht="14.45" hidden="1" customHeight="1">
      <c r="B34" s="42"/>
      <c r="C34" s="43"/>
      <c r="D34" s="43"/>
      <c r="E34" s="50" t="s">
        <v>47</v>
      </c>
      <c r="F34" s="140">
        <f>ROUND(SUM(BG83:BG249), 2)</f>
        <v>0</v>
      </c>
      <c r="G34" s="43"/>
      <c r="H34" s="43"/>
      <c r="I34" s="141">
        <v>0.21</v>
      </c>
      <c r="J34" s="140">
        <v>0</v>
      </c>
      <c r="K34" s="46"/>
    </row>
    <row r="35" spans="2:11" s="1" customFormat="1" ht="14.45" hidden="1" customHeight="1">
      <c r="B35" s="42"/>
      <c r="C35" s="43"/>
      <c r="D35" s="43"/>
      <c r="E35" s="50" t="s">
        <v>48</v>
      </c>
      <c r="F35" s="140">
        <f>ROUND(SUM(BH83:BH249), 2)</f>
        <v>0</v>
      </c>
      <c r="G35" s="43"/>
      <c r="H35" s="43"/>
      <c r="I35" s="141">
        <v>0.15</v>
      </c>
      <c r="J35" s="140">
        <v>0</v>
      </c>
      <c r="K35" s="46"/>
    </row>
    <row r="36" spans="2:11" s="1" customFormat="1" ht="14.45" hidden="1" customHeight="1">
      <c r="B36" s="42"/>
      <c r="C36" s="43"/>
      <c r="D36" s="43"/>
      <c r="E36" s="50" t="s">
        <v>49</v>
      </c>
      <c r="F36" s="140">
        <f>ROUND(SUM(BI83:BI249), 2)</f>
        <v>0</v>
      </c>
      <c r="G36" s="43"/>
      <c r="H36" s="43"/>
      <c r="I36" s="141">
        <v>0</v>
      </c>
      <c r="J36" s="140">
        <v>0</v>
      </c>
      <c r="K36" s="46"/>
    </row>
    <row r="37" spans="2:11" s="1" customFormat="1" ht="6.95" customHeight="1">
      <c r="B37" s="42"/>
      <c r="C37" s="43"/>
      <c r="D37" s="43"/>
      <c r="E37" s="43"/>
      <c r="F37" s="43"/>
      <c r="G37" s="43"/>
      <c r="H37" s="43"/>
      <c r="I37" s="128"/>
      <c r="J37" s="43"/>
      <c r="K37" s="46"/>
    </row>
    <row r="38" spans="2:11" s="1" customFormat="1" ht="25.35" customHeight="1">
      <c r="B38" s="42"/>
      <c r="C38" s="142"/>
      <c r="D38" s="143" t="s">
        <v>50</v>
      </c>
      <c r="E38" s="80"/>
      <c r="F38" s="80"/>
      <c r="G38" s="144" t="s">
        <v>51</v>
      </c>
      <c r="H38" s="145" t="s">
        <v>52</v>
      </c>
      <c r="I38" s="146"/>
      <c r="J38" s="147">
        <f>SUM(J29:J36)</f>
        <v>0</v>
      </c>
      <c r="K38" s="148"/>
    </row>
    <row r="39" spans="2:11" s="1" customFormat="1" ht="14.45" customHeight="1">
      <c r="B39" s="57"/>
      <c r="C39" s="58"/>
      <c r="D39" s="58"/>
      <c r="E39" s="58"/>
      <c r="F39" s="58"/>
      <c r="G39" s="58"/>
      <c r="H39" s="58"/>
      <c r="I39" s="149"/>
      <c r="J39" s="58"/>
      <c r="K39" s="59"/>
    </row>
    <row r="43" spans="2:11" s="1" customFormat="1" ht="6.95" customHeight="1">
      <c r="B43" s="150"/>
      <c r="C43" s="151"/>
      <c r="D43" s="151"/>
      <c r="E43" s="151"/>
      <c r="F43" s="151"/>
      <c r="G43" s="151"/>
      <c r="H43" s="151"/>
      <c r="I43" s="152"/>
      <c r="J43" s="151"/>
      <c r="K43" s="153"/>
    </row>
    <row r="44" spans="2:11" s="1" customFormat="1" ht="36.950000000000003" customHeight="1">
      <c r="B44" s="42"/>
      <c r="C44" s="31" t="s">
        <v>280</v>
      </c>
      <c r="D44" s="43"/>
      <c r="E44" s="43"/>
      <c r="F44" s="43"/>
      <c r="G44" s="43"/>
      <c r="H44" s="43"/>
      <c r="I44" s="128"/>
      <c r="J44" s="43"/>
      <c r="K44" s="46"/>
    </row>
    <row r="45" spans="2:11" s="1" customFormat="1" ht="6.95" customHeight="1">
      <c r="B45" s="42"/>
      <c r="C45" s="43"/>
      <c r="D45" s="43"/>
      <c r="E45" s="43"/>
      <c r="F45" s="43"/>
      <c r="G45" s="43"/>
      <c r="H45" s="43"/>
      <c r="I45" s="128"/>
      <c r="J45" s="43"/>
      <c r="K45" s="46"/>
    </row>
    <row r="46" spans="2:11" s="1" customFormat="1" ht="14.45" customHeight="1">
      <c r="B46" s="42"/>
      <c r="C46" s="38" t="s">
        <v>18</v>
      </c>
      <c r="D46" s="43"/>
      <c r="E46" s="43"/>
      <c r="F46" s="43"/>
      <c r="G46" s="43"/>
      <c r="H46" s="43"/>
      <c r="I46" s="128"/>
      <c r="J46" s="43"/>
      <c r="K46" s="46"/>
    </row>
    <row r="47" spans="2:11" s="1" customFormat="1" ht="22.5" customHeight="1">
      <c r="B47" s="42"/>
      <c r="C47" s="43"/>
      <c r="D47" s="43"/>
      <c r="E47" s="420" t="str">
        <f>E7</f>
        <v>Národní telemedicínské centrum</v>
      </c>
      <c r="F47" s="421"/>
      <c r="G47" s="421"/>
      <c r="H47" s="421"/>
      <c r="I47" s="128"/>
      <c r="J47" s="43"/>
      <c r="K47" s="46"/>
    </row>
    <row r="48" spans="2:11">
      <c r="B48" s="29"/>
      <c r="C48" s="38" t="s">
        <v>278</v>
      </c>
      <c r="D48" s="30"/>
      <c r="E48" s="30"/>
      <c r="F48" s="30"/>
      <c r="G48" s="30"/>
      <c r="H48" s="30"/>
      <c r="I48" s="127"/>
      <c r="J48" s="30"/>
      <c r="K48" s="32"/>
    </row>
    <row r="49" spans="2:47" s="1" customFormat="1" ht="22.5" customHeight="1">
      <c r="B49" s="42"/>
      <c r="C49" s="43"/>
      <c r="D49" s="43"/>
      <c r="E49" s="420" t="s">
        <v>5225</v>
      </c>
      <c r="F49" s="423"/>
      <c r="G49" s="423"/>
      <c r="H49" s="423"/>
      <c r="I49" s="128"/>
      <c r="J49" s="43"/>
      <c r="K49" s="46"/>
    </row>
    <row r="50" spans="2:47" s="1" customFormat="1" ht="14.45" customHeight="1">
      <c r="B50" s="42"/>
      <c r="C50" s="38" t="s">
        <v>425</v>
      </c>
      <c r="D50" s="43"/>
      <c r="E50" s="43"/>
      <c r="F50" s="43"/>
      <c r="G50" s="43"/>
      <c r="H50" s="43"/>
      <c r="I50" s="128"/>
      <c r="J50" s="43"/>
      <c r="K50" s="46"/>
    </row>
    <row r="51" spans="2:47" s="1" customFormat="1" ht="23.25" customHeight="1">
      <c r="B51" s="42"/>
      <c r="C51" s="43"/>
      <c r="D51" s="43"/>
      <c r="E51" s="422" t="str">
        <f>E11</f>
        <v>010 - Konstrukce zámečnické</v>
      </c>
      <c r="F51" s="423"/>
      <c r="G51" s="423"/>
      <c r="H51" s="423"/>
      <c r="I51" s="128"/>
      <c r="J51" s="43"/>
      <c r="K51" s="46"/>
    </row>
    <row r="52" spans="2:47" s="1" customFormat="1" ht="6.95" customHeight="1">
      <c r="B52" s="42"/>
      <c r="C52" s="43"/>
      <c r="D52" s="43"/>
      <c r="E52" s="43"/>
      <c r="F52" s="43"/>
      <c r="G52" s="43"/>
      <c r="H52" s="43"/>
      <c r="I52" s="128"/>
      <c r="J52" s="43"/>
      <c r="K52" s="46"/>
    </row>
    <row r="53" spans="2:47" s="1" customFormat="1" ht="18" customHeight="1">
      <c r="B53" s="42"/>
      <c r="C53" s="38" t="s">
        <v>23</v>
      </c>
      <c r="D53" s="43"/>
      <c r="E53" s="43"/>
      <c r="F53" s="36" t="str">
        <f>F14</f>
        <v>FN Olomouc</v>
      </c>
      <c r="G53" s="43"/>
      <c r="H53" s="43"/>
      <c r="I53" s="129" t="s">
        <v>25</v>
      </c>
      <c r="J53" s="130" t="str">
        <f>IF(J14="","",J14)</f>
        <v>26.1.2017</v>
      </c>
      <c r="K53" s="46"/>
    </row>
    <row r="54" spans="2:47" s="1" customFormat="1" ht="6.95" customHeight="1">
      <c r="B54" s="42"/>
      <c r="C54" s="43"/>
      <c r="D54" s="43"/>
      <c r="E54" s="43"/>
      <c r="F54" s="43"/>
      <c r="G54" s="43"/>
      <c r="H54" s="43"/>
      <c r="I54" s="128"/>
      <c r="J54" s="43"/>
      <c r="K54" s="46"/>
    </row>
    <row r="55" spans="2:47" s="1" customFormat="1">
      <c r="B55" s="42"/>
      <c r="C55" s="38" t="s">
        <v>27</v>
      </c>
      <c r="D55" s="43"/>
      <c r="E55" s="43"/>
      <c r="F55" s="36" t="str">
        <f>E17</f>
        <v>SPS Projekt s. r.o., Za Návsí 1670/9, Praha 10</v>
      </c>
      <c r="G55" s="43"/>
      <c r="H55" s="43"/>
      <c r="I55" s="129" t="s">
        <v>34</v>
      </c>
      <c r="J55" s="36" t="str">
        <f>E23</f>
        <v>OK Plan Architects s.r.o., Na Závodí 631, Humpolec</v>
      </c>
      <c r="K55" s="46"/>
    </row>
    <row r="56" spans="2:47" s="1" customFormat="1" ht="14.45" customHeight="1">
      <c r="B56" s="42"/>
      <c r="C56" s="38" t="s">
        <v>32</v>
      </c>
      <c r="D56" s="43"/>
      <c r="E56" s="43"/>
      <c r="F56" s="36" t="str">
        <f>IF(E20="","",E20)</f>
        <v/>
      </c>
      <c r="G56" s="43"/>
      <c r="H56" s="43"/>
      <c r="I56" s="128"/>
      <c r="J56" s="43"/>
      <c r="K56" s="46"/>
    </row>
    <row r="57" spans="2:47" s="1" customFormat="1" ht="10.35" customHeight="1">
      <c r="B57" s="42"/>
      <c r="C57" s="43"/>
      <c r="D57" s="43"/>
      <c r="E57" s="43"/>
      <c r="F57" s="43"/>
      <c r="G57" s="43"/>
      <c r="H57" s="43"/>
      <c r="I57" s="128"/>
      <c r="J57" s="43"/>
      <c r="K57" s="46"/>
    </row>
    <row r="58" spans="2:47" s="1" customFormat="1" ht="29.25" customHeight="1">
      <c r="B58" s="42"/>
      <c r="C58" s="154" t="s">
        <v>281</v>
      </c>
      <c r="D58" s="142"/>
      <c r="E58" s="142"/>
      <c r="F58" s="142"/>
      <c r="G58" s="142"/>
      <c r="H58" s="142"/>
      <c r="I58" s="155"/>
      <c r="J58" s="156" t="s">
        <v>282</v>
      </c>
      <c r="K58" s="157"/>
    </row>
    <row r="59" spans="2:47" s="1" customFormat="1" ht="10.35" customHeight="1">
      <c r="B59" s="42"/>
      <c r="C59" s="43"/>
      <c r="D59" s="43"/>
      <c r="E59" s="43"/>
      <c r="F59" s="43"/>
      <c r="G59" s="43"/>
      <c r="H59" s="43"/>
      <c r="I59" s="128"/>
      <c r="J59" s="43"/>
      <c r="K59" s="46"/>
    </row>
    <row r="60" spans="2:47" s="1" customFormat="1" ht="29.25" customHeight="1">
      <c r="B60" s="42"/>
      <c r="C60" s="158" t="s">
        <v>283</v>
      </c>
      <c r="D60" s="43"/>
      <c r="E60" s="43"/>
      <c r="F60" s="43"/>
      <c r="G60" s="43"/>
      <c r="H60" s="43"/>
      <c r="I60" s="128"/>
      <c r="J60" s="138">
        <f>J83</f>
        <v>0</v>
      </c>
      <c r="K60" s="46"/>
      <c r="AU60" s="25" t="s">
        <v>284</v>
      </c>
    </row>
    <row r="61" spans="2:47" s="8" customFormat="1" ht="24.95" customHeight="1">
      <c r="B61" s="159"/>
      <c r="C61" s="160"/>
      <c r="D61" s="161" t="s">
        <v>4699</v>
      </c>
      <c r="E61" s="162"/>
      <c r="F61" s="162"/>
      <c r="G61" s="162"/>
      <c r="H61" s="162"/>
      <c r="I61" s="163"/>
      <c r="J61" s="164">
        <f>J84</f>
        <v>0</v>
      </c>
      <c r="K61" s="165"/>
    </row>
    <row r="62" spans="2:47" s="1" customFormat="1" ht="21.75" customHeight="1">
      <c r="B62" s="42"/>
      <c r="C62" s="43"/>
      <c r="D62" s="43"/>
      <c r="E62" s="43"/>
      <c r="F62" s="43"/>
      <c r="G62" s="43"/>
      <c r="H62" s="43"/>
      <c r="I62" s="128"/>
      <c r="J62" s="43"/>
      <c r="K62" s="46"/>
    </row>
    <row r="63" spans="2:47" s="1" customFormat="1" ht="6.95" customHeight="1">
      <c r="B63" s="57"/>
      <c r="C63" s="58"/>
      <c r="D63" s="58"/>
      <c r="E63" s="58"/>
      <c r="F63" s="58"/>
      <c r="G63" s="58"/>
      <c r="H63" s="58"/>
      <c r="I63" s="149"/>
      <c r="J63" s="58"/>
      <c r="K63" s="59"/>
    </row>
    <row r="67" spans="2:12" s="1" customFormat="1" ht="6.95" customHeight="1">
      <c r="B67" s="60"/>
      <c r="C67" s="61"/>
      <c r="D67" s="61"/>
      <c r="E67" s="61"/>
      <c r="F67" s="61"/>
      <c r="G67" s="61"/>
      <c r="H67" s="61"/>
      <c r="I67" s="152"/>
      <c r="J67" s="61"/>
      <c r="K67" s="61"/>
      <c r="L67" s="62"/>
    </row>
    <row r="68" spans="2:12" s="1" customFormat="1" ht="36.950000000000003" customHeight="1">
      <c r="B68" s="42"/>
      <c r="C68" s="63" t="s">
        <v>292</v>
      </c>
      <c r="D68" s="64"/>
      <c r="E68" s="64"/>
      <c r="F68" s="64"/>
      <c r="G68" s="64"/>
      <c r="H68" s="64"/>
      <c r="I68" s="173"/>
      <c r="J68" s="64"/>
      <c r="K68" s="64"/>
      <c r="L68" s="62"/>
    </row>
    <row r="69" spans="2:12" s="1" customFormat="1" ht="6.95" customHeight="1">
      <c r="B69" s="42"/>
      <c r="C69" s="64"/>
      <c r="D69" s="64"/>
      <c r="E69" s="64"/>
      <c r="F69" s="64"/>
      <c r="G69" s="64"/>
      <c r="H69" s="64"/>
      <c r="I69" s="173"/>
      <c r="J69" s="64"/>
      <c r="K69" s="64"/>
      <c r="L69" s="62"/>
    </row>
    <row r="70" spans="2:12" s="1" customFormat="1" ht="14.45" customHeight="1">
      <c r="B70" s="42"/>
      <c r="C70" s="66" t="s">
        <v>18</v>
      </c>
      <c r="D70" s="64"/>
      <c r="E70" s="64"/>
      <c r="F70" s="64"/>
      <c r="G70" s="64"/>
      <c r="H70" s="64"/>
      <c r="I70" s="173"/>
      <c r="J70" s="64"/>
      <c r="K70" s="64"/>
      <c r="L70" s="62"/>
    </row>
    <row r="71" spans="2:12" s="1" customFormat="1" ht="22.5" customHeight="1">
      <c r="B71" s="42"/>
      <c r="C71" s="64"/>
      <c r="D71" s="64"/>
      <c r="E71" s="424" t="str">
        <f>E7</f>
        <v>Národní telemedicínské centrum</v>
      </c>
      <c r="F71" s="425"/>
      <c r="G71" s="425"/>
      <c r="H71" s="425"/>
      <c r="I71" s="173"/>
      <c r="J71" s="64"/>
      <c r="K71" s="64"/>
      <c r="L71" s="62"/>
    </row>
    <row r="72" spans="2:12">
      <c r="B72" s="29"/>
      <c r="C72" s="66" t="s">
        <v>278</v>
      </c>
      <c r="D72" s="219"/>
      <c r="E72" s="219"/>
      <c r="F72" s="219"/>
      <c r="G72" s="219"/>
      <c r="H72" s="219"/>
      <c r="J72" s="219"/>
      <c r="K72" s="219"/>
      <c r="L72" s="220"/>
    </row>
    <row r="73" spans="2:12" s="1" customFormat="1" ht="22.5" customHeight="1">
      <c r="B73" s="42"/>
      <c r="C73" s="64"/>
      <c r="D73" s="64"/>
      <c r="E73" s="424" t="s">
        <v>5225</v>
      </c>
      <c r="F73" s="426"/>
      <c r="G73" s="426"/>
      <c r="H73" s="426"/>
      <c r="I73" s="173"/>
      <c r="J73" s="64"/>
      <c r="K73" s="64"/>
      <c r="L73" s="62"/>
    </row>
    <row r="74" spans="2:12" s="1" customFormat="1" ht="14.45" customHeight="1">
      <c r="B74" s="42"/>
      <c r="C74" s="66" t="s">
        <v>425</v>
      </c>
      <c r="D74" s="64"/>
      <c r="E74" s="64"/>
      <c r="F74" s="64"/>
      <c r="G74" s="64"/>
      <c r="H74" s="64"/>
      <c r="I74" s="173"/>
      <c r="J74" s="64"/>
      <c r="K74" s="64"/>
      <c r="L74" s="62"/>
    </row>
    <row r="75" spans="2:12" s="1" customFormat="1" ht="23.25" customHeight="1">
      <c r="B75" s="42"/>
      <c r="C75" s="64"/>
      <c r="D75" s="64"/>
      <c r="E75" s="395" t="str">
        <f>E11</f>
        <v>010 - Konstrukce zámečnické</v>
      </c>
      <c r="F75" s="426"/>
      <c r="G75" s="426"/>
      <c r="H75" s="426"/>
      <c r="I75" s="173"/>
      <c r="J75" s="64"/>
      <c r="K75" s="64"/>
      <c r="L75" s="62"/>
    </row>
    <row r="76" spans="2:12" s="1" customFormat="1" ht="6.95" customHeight="1">
      <c r="B76" s="42"/>
      <c r="C76" s="64"/>
      <c r="D76" s="64"/>
      <c r="E76" s="64"/>
      <c r="F76" s="64"/>
      <c r="G76" s="64"/>
      <c r="H76" s="64"/>
      <c r="I76" s="173"/>
      <c r="J76" s="64"/>
      <c r="K76" s="64"/>
      <c r="L76" s="62"/>
    </row>
    <row r="77" spans="2:12" s="1" customFormat="1" ht="18" customHeight="1">
      <c r="B77" s="42"/>
      <c r="C77" s="66" t="s">
        <v>23</v>
      </c>
      <c r="D77" s="64"/>
      <c r="E77" s="64"/>
      <c r="F77" s="174" t="str">
        <f>F14</f>
        <v>FN Olomouc</v>
      </c>
      <c r="G77" s="64"/>
      <c r="H77" s="64"/>
      <c r="I77" s="175" t="s">
        <v>25</v>
      </c>
      <c r="J77" s="74" t="str">
        <f>IF(J14="","",J14)</f>
        <v>26.1.2017</v>
      </c>
      <c r="K77" s="64"/>
      <c r="L77" s="62"/>
    </row>
    <row r="78" spans="2:12" s="1" customFormat="1" ht="6.95" customHeight="1">
      <c r="B78" s="42"/>
      <c r="C78" s="64"/>
      <c r="D78" s="64"/>
      <c r="E78" s="64"/>
      <c r="F78" s="64"/>
      <c r="G78" s="64"/>
      <c r="H78" s="64"/>
      <c r="I78" s="173"/>
      <c r="J78" s="64"/>
      <c r="K78" s="64"/>
      <c r="L78" s="62"/>
    </row>
    <row r="79" spans="2:12" s="1" customFormat="1">
      <c r="B79" s="42"/>
      <c r="C79" s="66" t="s">
        <v>27</v>
      </c>
      <c r="D79" s="64"/>
      <c r="E79" s="64"/>
      <c r="F79" s="174" t="str">
        <f>E17</f>
        <v>SPS Projekt s. r.o., Za Návsí 1670/9, Praha 10</v>
      </c>
      <c r="G79" s="64"/>
      <c r="H79" s="64"/>
      <c r="I79" s="175" t="s">
        <v>34</v>
      </c>
      <c r="J79" s="174" t="str">
        <f>E23</f>
        <v>OK Plan Architects s.r.o., Na Závodí 631, Humpolec</v>
      </c>
      <c r="K79" s="64"/>
      <c r="L79" s="62"/>
    </row>
    <row r="80" spans="2:12" s="1" customFormat="1" ht="14.45" customHeight="1">
      <c r="B80" s="42"/>
      <c r="C80" s="66" t="s">
        <v>32</v>
      </c>
      <c r="D80" s="64"/>
      <c r="E80" s="64"/>
      <c r="F80" s="174" t="str">
        <f>IF(E20="","",E20)</f>
        <v/>
      </c>
      <c r="G80" s="64"/>
      <c r="H80" s="64"/>
      <c r="I80" s="173"/>
      <c r="J80" s="64"/>
      <c r="K80" s="64"/>
      <c r="L80" s="62"/>
    </row>
    <row r="81" spans="2:65" s="1" customFormat="1" ht="10.35" customHeight="1">
      <c r="B81" s="42"/>
      <c r="C81" s="64"/>
      <c r="D81" s="64"/>
      <c r="E81" s="64"/>
      <c r="F81" s="64"/>
      <c r="G81" s="64"/>
      <c r="H81" s="64"/>
      <c r="I81" s="173"/>
      <c r="J81" s="64"/>
      <c r="K81" s="64"/>
      <c r="L81" s="62"/>
    </row>
    <row r="82" spans="2:65" s="10" customFormat="1" ht="29.25" customHeight="1">
      <c r="B82" s="176"/>
      <c r="C82" s="177" t="s">
        <v>293</v>
      </c>
      <c r="D82" s="178" t="s">
        <v>59</v>
      </c>
      <c r="E82" s="178" t="s">
        <v>55</v>
      </c>
      <c r="F82" s="178" t="s">
        <v>294</v>
      </c>
      <c r="G82" s="178" t="s">
        <v>295</v>
      </c>
      <c r="H82" s="178" t="s">
        <v>296</v>
      </c>
      <c r="I82" s="179" t="s">
        <v>297</v>
      </c>
      <c r="J82" s="178" t="s">
        <v>282</v>
      </c>
      <c r="K82" s="180" t="s">
        <v>298</v>
      </c>
      <c r="L82" s="181"/>
      <c r="M82" s="82" t="s">
        <v>299</v>
      </c>
      <c r="N82" s="83" t="s">
        <v>44</v>
      </c>
      <c r="O82" s="83" t="s">
        <v>300</v>
      </c>
      <c r="P82" s="83" t="s">
        <v>301</v>
      </c>
      <c r="Q82" s="83" t="s">
        <v>302</v>
      </c>
      <c r="R82" s="83" t="s">
        <v>303</v>
      </c>
      <c r="S82" s="83" t="s">
        <v>304</v>
      </c>
      <c r="T82" s="84" t="s">
        <v>305</v>
      </c>
    </row>
    <row r="83" spans="2:65" s="1" customFormat="1" ht="29.25" customHeight="1">
      <c r="B83" s="42"/>
      <c r="C83" s="88" t="s">
        <v>283</v>
      </c>
      <c r="D83" s="64"/>
      <c r="E83" s="64"/>
      <c r="F83" s="64"/>
      <c r="G83" s="64"/>
      <c r="H83" s="64"/>
      <c r="I83" s="173"/>
      <c r="J83" s="182">
        <f>BK83</f>
        <v>0</v>
      </c>
      <c r="K83" s="64"/>
      <c r="L83" s="62"/>
      <c r="M83" s="85"/>
      <c r="N83" s="86"/>
      <c r="O83" s="86"/>
      <c r="P83" s="183">
        <f>P84</f>
        <v>0</v>
      </c>
      <c r="Q83" s="86"/>
      <c r="R83" s="183">
        <f>R84</f>
        <v>0</v>
      </c>
      <c r="S83" s="86"/>
      <c r="T83" s="184">
        <f>T84</f>
        <v>0</v>
      </c>
      <c r="AT83" s="25" t="s">
        <v>73</v>
      </c>
      <c r="AU83" s="25" t="s">
        <v>284</v>
      </c>
      <c r="BK83" s="185">
        <f>BK84</f>
        <v>0</v>
      </c>
    </row>
    <row r="84" spans="2:65" s="11" customFormat="1" ht="37.35" customHeight="1">
      <c r="B84" s="186"/>
      <c r="C84" s="187"/>
      <c r="D84" s="200" t="s">
        <v>73</v>
      </c>
      <c r="E84" s="296" t="s">
        <v>2911</v>
      </c>
      <c r="F84" s="296" t="s">
        <v>171</v>
      </c>
      <c r="G84" s="187"/>
      <c r="H84" s="187"/>
      <c r="I84" s="190"/>
      <c r="J84" s="297">
        <f>BK84</f>
        <v>0</v>
      </c>
      <c r="K84" s="187"/>
      <c r="L84" s="192"/>
      <c r="M84" s="193"/>
      <c r="N84" s="194"/>
      <c r="O84" s="194"/>
      <c r="P84" s="195">
        <f>SUM(P85:P249)</f>
        <v>0</v>
      </c>
      <c r="Q84" s="194"/>
      <c r="R84" s="195">
        <f>SUM(R85:R249)</f>
        <v>0</v>
      </c>
      <c r="S84" s="194"/>
      <c r="T84" s="196">
        <f>SUM(T85:T249)</f>
        <v>0</v>
      </c>
      <c r="AR84" s="197" t="s">
        <v>84</v>
      </c>
      <c r="AT84" s="198" t="s">
        <v>73</v>
      </c>
      <c r="AU84" s="198" t="s">
        <v>74</v>
      </c>
      <c r="AY84" s="197" t="s">
        <v>308</v>
      </c>
      <c r="BK84" s="199">
        <f>SUM(BK85:BK249)</f>
        <v>0</v>
      </c>
    </row>
    <row r="85" spans="2:65" s="1" customFormat="1" ht="44.25" customHeight="1">
      <c r="B85" s="42"/>
      <c r="C85" s="203" t="s">
        <v>82</v>
      </c>
      <c r="D85" s="203" t="s">
        <v>311</v>
      </c>
      <c r="E85" s="204" t="s">
        <v>6021</v>
      </c>
      <c r="F85" s="205" t="s">
        <v>6022</v>
      </c>
      <c r="G85" s="206" t="s">
        <v>6023</v>
      </c>
      <c r="H85" s="207">
        <v>9.6</v>
      </c>
      <c r="I85" s="208"/>
      <c r="J85" s="209">
        <f>ROUND(I85*H85,2)</f>
        <v>0</v>
      </c>
      <c r="K85" s="205" t="s">
        <v>21</v>
      </c>
      <c r="L85" s="62"/>
      <c r="M85" s="210" t="s">
        <v>21</v>
      </c>
      <c r="N85" s="211" t="s">
        <v>45</v>
      </c>
      <c r="O85" s="43"/>
      <c r="P85" s="212">
        <f>O85*H85</f>
        <v>0</v>
      </c>
      <c r="Q85" s="212">
        <v>0</v>
      </c>
      <c r="R85" s="212">
        <f>Q85*H85</f>
        <v>0</v>
      </c>
      <c r="S85" s="212">
        <v>0</v>
      </c>
      <c r="T85" s="213">
        <f>S85*H85</f>
        <v>0</v>
      </c>
      <c r="AR85" s="25" t="s">
        <v>375</v>
      </c>
      <c r="AT85" s="25" t="s">
        <v>311</v>
      </c>
      <c r="AU85" s="25" t="s">
        <v>82</v>
      </c>
      <c r="AY85" s="25" t="s">
        <v>308</v>
      </c>
      <c r="BE85" s="214">
        <f>IF(N85="základní",J85,0)</f>
        <v>0</v>
      </c>
      <c r="BF85" s="214">
        <f>IF(N85="snížená",J85,0)</f>
        <v>0</v>
      </c>
      <c r="BG85" s="214">
        <f>IF(N85="zákl. přenesená",J85,0)</f>
        <v>0</v>
      </c>
      <c r="BH85" s="214">
        <f>IF(N85="sníž. přenesená",J85,0)</f>
        <v>0</v>
      </c>
      <c r="BI85" s="214">
        <f>IF(N85="nulová",J85,0)</f>
        <v>0</v>
      </c>
      <c r="BJ85" s="25" t="s">
        <v>82</v>
      </c>
      <c r="BK85" s="214">
        <f>ROUND(I85*H85,2)</f>
        <v>0</v>
      </c>
      <c r="BL85" s="25" t="s">
        <v>375</v>
      </c>
      <c r="BM85" s="25" t="s">
        <v>84</v>
      </c>
    </row>
    <row r="86" spans="2:65" s="1" customFormat="1" ht="40.5">
      <c r="B86" s="42"/>
      <c r="C86" s="64"/>
      <c r="D86" s="246" t="s">
        <v>1656</v>
      </c>
      <c r="E86" s="64"/>
      <c r="F86" s="290" t="s">
        <v>6024</v>
      </c>
      <c r="G86" s="64"/>
      <c r="H86" s="64"/>
      <c r="I86" s="173"/>
      <c r="J86" s="64"/>
      <c r="K86" s="64"/>
      <c r="L86" s="62"/>
      <c r="M86" s="291"/>
      <c r="N86" s="43"/>
      <c r="O86" s="43"/>
      <c r="P86" s="43"/>
      <c r="Q86" s="43"/>
      <c r="R86" s="43"/>
      <c r="S86" s="43"/>
      <c r="T86" s="79"/>
      <c r="AT86" s="25" t="s">
        <v>1656</v>
      </c>
      <c r="AU86" s="25" t="s">
        <v>82</v>
      </c>
    </row>
    <row r="87" spans="2:65" s="1" customFormat="1" ht="31.5" customHeight="1">
      <c r="B87" s="42"/>
      <c r="C87" s="203" t="s">
        <v>84</v>
      </c>
      <c r="D87" s="203" t="s">
        <v>311</v>
      </c>
      <c r="E87" s="204" t="s">
        <v>6025</v>
      </c>
      <c r="F87" s="205" t="s">
        <v>6026</v>
      </c>
      <c r="G87" s="206" t="s">
        <v>6023</v>
      </c>
      <c r="H87" s="207">
        <v>1.8</v>
      </c>
      <c r="I87" s="208"/>
      <c r="J87" s="209">
        <f>ROUND(I87*H87,2)</f>
        <v>0</v>
      </c>
      <c r="K87" s="205" t="s">
        <v>21</v>
      </c>
      <c r="L87" s="62"/>
      <c r="M87" s="210" t="s">
        <v>21</v>
      </c>
      <c r="N87" s="211" t="s">
        <v>45</v>
      </c>
      <c r="O87" s="43"/>
      <c r="P87" s="212">
        <f>O87*H87</f>
        <v>0</v>
      </c>
      <c r="Q87" s="212">
        <v>0</v>
      </c>
      <c r="R87" s="212">
        <f>Q87*H87</f>
        <v>0</v>
      </c>
      <c r="S87" s="212">
        <v>0</v>
      </c>
      <c r="T87" s="213">
        <f>S87*H87</f>
        <v>0</v>
      </c>
      <c r="AR87" s="25" t="s">
        <v>375</v>
      </c>
      <c r="AT87" s="25" t="s">
        <v>311</v>
      </c>
      <c r="AU87" s="25" t="s">
        <v>82</v>
      </c>
      <c r="AY87" s="25" t="s">
        <v>308</v>
      </c>
      <c r="BE87" s="214">
        <f>IF(N87="základní",J87,0)</f>
        <v>0</v>
      </c>
      <c r="BF87" s="214">
        <f>IF(N87="snížená",J87,0)</f>
        <v>0</v>
      </c>
      <c r="BG87" s="214">
        <f>IF(N87="zákl. přenesená",J87,0)</f>
        <v>0</v>
      </c>
      <c r="BH87" s="214">
        <f>IF(N87="sníž. přenesená",J87,0)</f>
        <v>0</v>
      </c>
      <c r="BI87" s="214">
        <f>IF(N87="nulová",J87,0)</f>
        <v>0</v>
      </c>
      <c r="BJ87" s="25" t="s">
        <v>82</v>
      </c>
      <c r="BK87" s="214">
        <f>ROUND(I87*H87,2)</f>
        <v>0</v>
      </c>
      <c r="BL87" s="25" t="s">
        <v>375</v>
      </c>
      <c r="BM87" s="25" t="s">
        <v>327</v>
      </c>
    </row>
    <row r="88" spans="2:65" s="1" customFormat="1" ht="40.5">
      <c r="B88" s="42"/>
      <c r="C88" s="64"/>
      <c r="D88" s="246" t="s">
        <v>1656</v>
      </c>
      <c r="E88" s="64"/>
      <c r="F88" s="290" t="s">
        <v>6024</v>
      </c>
      <c r="G88" s="64"/>
      <c r="H88" s="64"/>
      <c r="I88" s="173"/>
      <c r="J88" s="64"/>
      <c r="K88" s="64"/>
      <c r="L88" s="62"/>
      <c r="M88" s="291"/>
      <c r="N88" s="43"/>
      <c r="O88" s="43"/>
      <c r="P88" s="43"/>
      <c r="Q88" s="43"/>
      <c r="R88" s="43"/>
      <c r="S88" s="43"/>
      <c r="T88" s="79"/>
      <c r="AT88" s="25" t="s">
        <v>1656</v>
      </c>
      <c r="AU88" s="25" t="s">
        <v>82</v>
      </c>
    </row>
    <row r="89" spans="2:65" s="1" customFormat="1" ht="31.5" customHeight="1">
      <c r="B89" s="42"/>
      <c r="C89" s="203" t="s">
        <v>95</v>
      </c>
      <c r="D89" s="203" t="s">
        <v>311</v>
      </c>
      <c r="E89" s="204" t="s">
        <v>6027</v>
      </c>
      <c r="F89" s="205" t="s">
        <v>6028</v>
      </c>
      <c r="G89" s="206" t="s">
        <v>6023</v>
      </c>
      <c r="H89" s="207">
        <v>3.35</v>
      </c>
      <c r="I89" s="208"/>
      <c r="J89" s="209">
        <f>ROUND(I89*H89,2)</f>
        <v>0</v>
      </c>
      <c r="K89" s="205" t="s">
        <v>21</v>
      </c>
      <c r="L89" s="62"/>
      <c r="M89" s="210" t="s">
        <v>21</v>
      </c>
      <c r="N89" s="211" t="s">
        <v>45</v>
      </c>
      <c r="O89" s="43"/>
      <c r="P89" s="212">
        <f>O89*H89</f>
        <v>0</v>
      </c>
      <c r="Q89" s="212">
        <v>0</v>
      </c>
      <c r="R89" s="212">
        <f>Q89*H89</f>
        <v>0</v>
      </c>
      <c r="S89" s="212">
        <v>0</v>
      </c>
      <c r="T89" s="213">
        <f>S89*H89</f>
        <v>0</v>
      </c>
      <c r="AR89" s="25" t="s">
        <v>375</v>
      </c>
      <c r="AT89" s="25" t="s">
        <v>311</v>
      </c>
      <c r="AU89" s="25" t="s">
        <v>82</v>
      </c>
      <c r="AY89" s="25" t="s">
        <v>308</v>
      </c>
      <c r="BE89" s="214">
        <f>IF(N89="základní",J89,0)</f>
        <v>0</v>
      </c>
      <c r="BF89" s="214">
        <f>IF(N89="snížená",J89,0)</f>
        <v>0</v>
      </c>
      <c r="BG89" s="214">
        <f>IF(N89="zákl. přenesená",J89,0)</f>
        <v>0</v>
      </c>
      <c r="BH89" s="214">
        <f>IF(N89="sníž. přenesená",J89,0)</f>
        <v>0</v>
      </c>
      <c r="BI89" s="214">
        <f>IF(N89="nulová",J89,0)</f>
        <v>0</v>
      </c>
      <c r="BJ89" s="25" t="s">
        <v>82</v>
      </c>
      <c r="BK89" s="214">
        <f>ROUND(I89*H89,2)</f>
        <v>0</v>
      </c>
      <c r="BL89" s="25" t="s">
        <v>375</v>
      </c>
      <c r="BM89" s="25" t="s">
        <v>334</v>
      </c>
    </row>
    <row r="90" spans="2:65" s="1" customFormat="1" ht="40.5">
      <c r="B90" s="42"/>
      <c r="C90" s="64"/>
      <c r="D90" s="246" t="s">
        <v>1656</v>
      </c>
      <c r="E90" s="64"/>
      <c r="F90" s="290" t="s">
        <v>6024</v>
      </c>
      <c r="G90" s="64"/>
      <c r="H90" s="64"/>
      <c r="I90" s="173"/>
      <c r="J90" s="64"/>
      <c r="K90" s="64"/>
      <c r="L90" s="62"/>
      <c r="M90" s="291"/>
      <c r="N90" s="43"/>
      <c r="O90" s="43"/>
      <c r="P90" s="43"/>
      <c r="Q90" s="43"/>
      <c r="R90" s="43"/>
      <c r="S90" s="43"/>
      <c r="T90" s="79"/>
      <c r="AT90" s="25" t="s">
        <v>1656</v>
      </c>
      <c r="AU90" s="25" t="s">
        <v>82</v>
      </c>
    </row>
    <row r="91" spans="2:65" s="1" customFormat="1" ht="31.5" customHeight="1">
      <c r="B91" s="42"/>
      <c r="C91" s="203" t="s">
        <v>327</v>
      </c>
      <c r="D91" s="203" t="s">
        <v>311</v>
      </c>
      <c r="E91" s="204" t="s">
        <v>6029</v>
      </c>
      <c r="F91" s="205" t="s">
        <v>6030</v>
      </c>
      <c r="G91" s="206" t="s">
        <v>6023</v>
      </c>
      <c r="H91" s="207">
        <v>6.4</v>
      </c>
      <c r="I91" s="208"/>
      <c r="J91" s="209">
        <f>ROUND(I91*H91,2)</f>
        <v>0</v>
      </c>
      <c r="K91" s="205" t="s">
        <v>21</v>
      </c>
      <c r="L91" s="62"/>
      <c r="M91" s="210" t="s">
        <v>21</v>
      </c>
      <c r="N91" s="211" t="s">
        <v>45</v>
      </c>
      <c r="O91" s="43"/>
      <c r="P91" s="212">
        <f>O91*H91</f>
        <v>0</v>
      </c>
      <c r="Q91" s="212">
        <v>0</v>
      </c>
      <c r="R91" s="212">
        <f>Q91*H91</f>
        <v>0</v>
      </c>
      <c r="S91" s="212">
        <v>0</v>
      </c>
      <c r="T91" s="213">
        <f>S91*H91</f>
        <v>0</v>
      </c>
      <c r="AR91" s="25" t="s">
        <v>375</v>
      </c>
      <c r="AT91" s="25" t="s">
        <v>311</v>
      </c>
      <c r="AU91" s="25" t="s">
        <v>82</v>
      </c>
      <c r="AY91" s="25" t="s">
        <v>308</v>
      </c>
      <c r="BE91" s="214">
        <f>IF(N91="základní",J91,0)</f>
        <v>0</v>
      </c>
      <c r="BF91" s="214">
        <f>IF(N91="snížená",J91,0)</f>
        <v>0</v>
      </c>
      <c r="BG91" s="214">
        <f>IF(N91="zákl. přenesená",J91,0)</f>
        <v>0</v>
      </c>
      <c r="BH91" s="214">
        <f>IF(N91="sníž. přenesená",J91,0)</f>
        <v>0</v>
      </c>
      <c r="BI91" s="214">
        <f>IF(N91="nulová",J91,0)</f>
        <v>0</v>
      </c>
      <c r="BJ91" s="25" t="s">
        <v>82</v>
      </c>
      <c r="BK91" s="214">
        <f>ROUND(I91*H91,2)</f>
        <v>0</v>
      </c>
      <c r="BL91" s="25" t="s">
        <v>375</v>
      </c>
      <c r="BM91" s="25" t="s">
        <v>342</v>
      </c>
    </row>
    <row r="92" spans="2:65" s="1" customFormat="1" ht="40.5">
      <c r="B92" s="42"/>
      <c r="C92" s="64"/>
      <c r="D92" s="246" t="s">
        <v>1656</v>
      </c>
      <c r="E92" s="64"/>
      <c r="F92" s="290" t="s">
        <v>6024</v>
      </c>
      <c r="G92" s="64"/>
      <c r="H92" s="64"/>
      <c r="I92" s="173"/>
      <c r="J92" s="64"/>
      <c r="K92" s="64"/>
      <c r="L92" s="62"/>
      <c r="M92" s="291"/>
      <c r="N92" s="43"/>
      <c r="O92" s="43"/>
      <c r="P92" s="43"/>
      <c r="Q92" s="43"/>
      <c r="R92" s="43"/>
      <c r="S92" s="43"/>
      <c r="T92" s="79"/>
      <c r="AT92" s="25" t="s">
        <v>1656</v>
      </c>
      <c r="AU92" s="25" t="s">
        <v>82</v>
      </c>
    </row>
    <row r="93" spans="2:65" s="1" customFormat="1" ht="31.5" customHeight="1">
      <c r="B93" s="42"/>
      <c r="C93" s="203" t="s">
        <v>307</v>
      </c>
      <c r="D93" s="203" t="s">
        <v>311</v>
      </c>
      <c r="E93" s="204" t="s">
        <v>6031</v>
      </c>
      <c r="F93" s="205" t="s">
        <v>6032</v>
      </c>
      <c r="G93" s="206" t="s">
        <v>6023</v>
      </c>
      <c r="H93" s="207">
        <v>6.4</v>
      </c>
      <c r="I93" s="208"/>
      <c r="J93" s="209">
        <f>ROUND(I93*H93,2)</f>
        <v>0</v>
      </c>
      <c r="K93" s="205" t="s">
        <v>21</v>
      </c>
      <c r="L93" s="62"/>
      <c r="M93" s="210" t="s">
        <v>21</v>
      </c>
      <c r="N93" s="211" t="s">
        <v>45</v>
      </c>
      <c r="O93" s="43"/>
      <c r="P93" s="212">
        <f>O93*H93</f>
        <v>0</v>
      </c>
      <c r="Q93" s="212">
        <v>0</v>
      </c>
      <c r="R93" s="212">
        <f>Q93*H93</f>
        <v>0</v>
      </c>
      <c r="S93" s="212">
        <v>0</v>
      </c>
      <c r="T93" s="213">
        <f>S93*H93</f>
        <v>0</v>
      </c>
      <c r="AR93" s="25" t="s">
        <v>375</v>
      </c>
      <c r="AT93" s="25" t="s">
        <v>311</v>
      </c>
      <c r="AU93" s="25" t="s">
        <v>82</v>
      </c>
      <c r="AY93" s="25" t="s">
        <v>308</v>
      </c>
      <c r="BE93" s="214">
        <f>IF(N93="základní",J93,0)</f>
        <v>0</v>
      </c>
      <c r="BF93" s="214">
        <f>IF(N93="snížená",J93,0)</f>
        <v>0</v>
      </c>
      <c r="BG93" s="214">
        <f>IF(N93="zákl. přenesená",J93,0)</f>
        <v>0</v>
      </c>
      <c r="BH93" s="214">
        <f>IF(N93="sníž. přenesená",J93,0)</f>
        <v>0</v>
      </c>
      <c r="BI93" s="214">
        <f>IF(N93="nulová",J93,0)</f>
        <v>0</v>
      </c>
      <c r="BJ93" s="25" t="s">
        <v>82</v>
      </c>
      <c r="BK93" s="214">
        <f>ROUND(I93*H93,2)</f>
        <v>0</v>
      </c>
      <c r="BL93" s="25" t="s">
        <v>375</v>
      </c>
      <c r="BM93" s="25" t="s">
        <v>350</v>
      </c>
    </row>
    <row r="94" spans="2:65" s="1" customFormat="1" ht="40.5">
      <c r="B94" s="42"/>
      <c r="C94" s="64"/>
      <c r="D94" s="246" t="s">
        <v>1656</v>
      </c>
      <c r="E94" s="64"/>
      <c r="F94" s="290" t="s">
        <v>6024</v>
      </c>
      <c r="G94" s="64"/>
      <c r="H94" s="64"/>
      <c r="I94" s="173"/>
      <c r="J94" s="64"/>
      <c r="K94" s="64"/>
      <c r="L94" s="62"/>
      <c r="M94" s="291"/>
      <c r="N94" s="43"/>
      <c r="O94" s="43"/>
      <c r="P94" s="43"/>
      <c r="Q94" s="43"/>
      <c r="R94" s="43"/>
      <c r="S94" s="43"/>
      <c r="T94" s="79"/>
      <c r="AT94" s="25" t="s">
        <v>1656</v>
      </c>
      <c r="AU94" s="25" t="s">
        <v>82</v>
      </c>
    </row>
    <row r="95" spans="2:65" s="1" customFormat="1" ht="31.5" customHeight="1">
      <c r="B95" s="42"/>
      <c r="C95" s="203" t="s">
        <v>334</v>
      </c>
      <c r="D95" s="203" t="s">
        <v>311</v>
      </c>
      <c r="E95" s="204" t="s">
        <v>6033</v>
      </c>
      <c r="F95" s="205" t="s">
        <v>6034</v>
      </c>
      <c r="G95" s="206" t="s">
        <v>6023</v>
      </c>
      <c r="H95" s="207">
        <v>4.4800000000000004</v>
      </c>
      <c r="I95" s="208"/>
      <c r="J95" s="209">
        <f>ROUND(I95*H95,2)</f>
        <v>0</v>
      </c>
      <c r="K95" s="205" t="s">
        <v>21</v>
      </c>
      <c r="L95" s="62"/>
      <c r="M95" s="210" t="s">
        <v>21</v>
      </c>
      <c r="N95" s="211" t="s">
        <v>45</v>
      </c>
      <c r="O95" s="43"/>
      <c r="P95" s="212">
        <f>O95*H95</f>
        <v>0</v>
      </c>
      <c r="Q95" s="212">
        <v>0</v>
      </c>
      <c r="R95" s="212">
        <f>Q95*H95</f>
        <v>0</v>
      </c>
      <c r="S95" s="212">
        <v>0</v>
      </c>
      <c r="T95" s="213">
        <f>S95*H95</f>
        <v>0</v>
      </c>
      <c r="AR95" s="25" t="s">
        <v>375</v>
      </c>
      <c r="AT95" s="25" t="s">
        <v>311</v>
      </c>
      <c r="AU95" s="25" t="s">
        <v>82</v>
      </c>
      <c r="AY95" s="25" t="s">
        <v>308</v>
      </c>
      <c r="BE95" s="214">
        <f>IF(N95="základní",J95,0)</f>
        <v>0</v>
      </c>
      <c r="BF95" s="214">
        <f>IF(N95="snížená",J95,0)</f>
        <v>0</v>
      </c>
      <c r="BG95" s="214">
        <f>IF(N95="zákl. přenesená",J95,0)</f>
        <v>0</v>
      </c>
      <c r="BH95" s="214">
        <f>IF(N95="sníž. přenesená",J95,0)</f>
        <v>0</v>
      </c>
      <c r="BI95" s="214">
        <f>IF(N95="nulová",J95,0)</f>
        <v>0</v>
      </c>
      <c r="BJ95" s="25" t="s">
        <v>82</v>
      </c>
      <c r="BK95" s="214">
        <f>ROUND(I95*H95,2)</f>
        <v>0</v>
      </c>
      <c r="BL95" s="25" t="s">
        <v>375</v>
      </c>
      <c r="BM95" s="25" t="s">
        <v>360</v>
      </c>
    </row>
    <row r="96" spans="2:65" s="1" customFormat="1" ht="40.5">
      <c r="B96" s="42"/>
      <c r="C96" s="64"/>
      <c r="D96" s="246" t="s">
        <v>1656</v>
      </c>
      <c r="E96" s="64"/>
      <c r="F96" s="290" t="s">
        <v>6024</v>
      </c>
      <c r="G96" s="64"/>
      <c r="H96" s="64"/>
      <c r="I96" s="173"/>
      <c r="J96" s="64"/>
      <c r="K96" s="64"/>
      <c r="L96" s="62"/>
      <c r="M96" s="291"/>
      <c r="N96" s="43"/>
      <c r="O96" s="43"/>
      <c r="P96" s="43"/>
      <c r="Q96" s="43"/>
      <c r="R96" s="43"/>
      <c r="S96" s="43"/>
      <c r="T96" s="79"/>
      <c r="AT96" s="25" t="s">
        <v>1656</v>
      </c>
      <c r="AU96" s="25" t="s">
        <v>82</v>
      </c>
    </row>
    <row r="97" spans="2:65" s="1" customFormat="1" ht="31.5" customHeight="1">
      <c r="B97" s="42"/>
      <c r="C97" s="203" t="s">
        <v>338</v>
      </c>
      <c r="D97" s="203" t="s">
        <v>311</v>
      </c>
      <c r="E97" s="204" t="s">
        <v>6035</v>
      </c>
      <c r="F97" s="205" t="s">
        <v>6036</v>
      </c>
      <c r="G97" s="206" t="s">
        <v>6023</v>
      </c>
      <c r="H97" s="207">
        <v>1.7</v>
      </c>
      <c r="I97" s="208"/>
      <c r="J97" s="209">
        <f>ROUND(I97*H97,2)</f>
        <v>0</v>
      </c>
      <c r="K97" s="205" t="s">
        <v>21</v>
      </c>
      <c r="L97" s="62"/>
      <c r="M97" s="210" t="s">
        <v>21</v>
      </c>
      <c r="N97" s="211" t="s">
        <v>45</v>
      </c>
      <c r="O97" s="43"/>
      <c r="P97" s="212">
        <f>O97*H97</f>
        <v>0</v>
      </c>
      <c r="Q97" s="212">
        <v>0</v>
      </c>
      <c r="R97" s="212">
        <f>Q97*H97</f>
        <v>0</v>
      </c>
      <c r="S97" s="212">
        <v>0</v>
      </c>
      <c r="T97" s="213">
        <f>S97*H97</f>
        <v>0</v>
      </c>
      <c r="AR97" s="25" t="s">
        <v>375</v>
      </c>
      <c r="AT97" s="25" t="s">
        <v>311</v>
      </c>
      <c r="AU97" s="25" t="s">
        <v>82</v>
      </c>
      <c r="AY97" s="25" t="s">
        <v>308</v>
      </c>
      <c r="BE97" s="214">
        <f>IF(N97="základní",J97,0)</f>
        <v>0</v>
      </c>
      <c r="BF97" s="214">
        <f>IF(N97="snížená",J97,0)</f>
        <v>0</v>
      </c>
      <c r="BG97" s="214">
        <f>IF(N97="zákl. přenesená",J97,0)</f>
        <v>0</v>
      </c>
      <c r="BH97" s="214">
        <f>IF(N97="sníž. přenesená",J97,0)</f>
        <v>0</v>
      </c>
      <c r="BI97" s="214">
        <f>IF(N97="nulová",J97,0)</f>
        <v>0</v>
      </c>
      <c r="BJ97" s="25" t="s">
        <v>82</v>
      </c>
      <c r="BK97" s="214">
        <f>ROUND(I97*H97,2)</f>
        <v>0</v>
      </c>
      <c r="BL97" s="25" t="s">
        <v>375</v>
      </c>
      <c r="BM97" s="25" t="s">
        <v>368</v>
      </c>
    </row>
    <row r="98" spans="2:65" s="1" customFormat="1" ht="40.5">
      <c r="B98" s="42"/>
      <c r="C98" s="64"/>
      <c r="D98" s="246" t="s">
        <v>1656</v>
      </c>
      <c r="E98" s="64"/>
      <c r="F98" s="290" t="s">
        <v>6024</v>
      </c>
      <c r="G98" s="64"/>
      <c r="H98" s="64"/>
      <c r="I98" s="173"/>
      <c r="J98" s="64"/>
      <c r="K98" s="64"/>
      <c r="L98" s="62"/>
      <c r="M98" s="291"/>
      <c r="N98" s="43"/>
      <c r="O98" s="43"/>
      <c r="P98" s="43"/>
      <c r="Q98" s="43"/>
      <c r="R98" s="43"/>
      <c r="S98" s="43"/>
      <c r="T98" s="79"/>
      <c r="AT98" s="25" t="s">
        <v>1656</v>
      </c>
      <c r="AU98" s="25" t="s">
        <v>82</v>
      </c>
    </row>
    <row r="99" spans="2:65" s="1" customFormat="1" ht="44.25" customHeight="1">
      <c r="B99" s="42"/>
      <c r="C99" s="203" t="s">
        <v>342</v>
      </c>
      <c r="D99" s="203" t="s">
        <v>311</v>
      </c>
      <c r="E99" s="204" t="s">
        <v>6037</v>
      </c>
      <c r="F99" s="205" t="s">
        <v>6038</v>
      </c>
      <c r="G99" s="206" t="s">
        <v>6023</v>
      </c>
      <c r="H99" s="207">
        <v>3.2</v>
      </c>
      <c r="I99" s="208"/>
      <c r="J99" s="209">
        <f>ROUND(I99*H99,2)</f>
        <v>0</v>
      </c>
      <c r="K99" s="205" t="s">
        <v>21</v>
      </c>
      <c r="L99" s="62"/>
      <c r="M99" s="210" t="s">
        <v>21</v>
      </c>
      <c r="N99" s="211" t="s">
        <v>45</v>
      </c>
      <c r="O99" s="43"/>
      <c r="P99" s="212">
        <f>O99*H99</f>
        <v>0</v>
      </c>
      <c r="Q99" s="212">
        <v>0</v>
      </c>
      <c r="R99" s="212">
        <f>Q99*H99</f>
        <v>0</v>
      </c>
      <c r="S99" s="212">
        <v>0</v>
      </c>
      <c r="T99" s="213">
        <f>S99*H99</f>
        <v>0</v>
      </c>
      <c r="AR99" s="25" t="s">
        <v>375</v>
      </c>
      <c r="AT99" s="25" t="s">
        <v>311</v>
      </c>
      <c r="AU99" s="25" t="s">
        <v>82</v>
      </c>
      <c r="AY99" s="25" t="s">
        <v>308</v>
      </c>
      <c r="BE99" s="214">
        <f>IF(N99="základní",J99,0)</f>
        <v>0</v>
      </c>
      <c r="BF99" s="214">
        <f>IF(N99="snížená",J99,0)</f>
        <v>0</v>
      </c>
      <c r="BG99" s="214">
        <f>IF(N99="zákl. přenesená",J99,0)</f>
        <v>0</v>
      </c>
      <c r="BH99" s="214">
        <f>IF(N99="sníž. přenesená",J99,0)</f>
        <v>0</v>
      </c>
      <c r="BI99" s="214">
        <f>IF(N99="nulová",J99,0)</f>
        <v>0</v>
      </c>
      <c r="BJ99" s="25" t="s">
        <v>82</v>
      </c>
      <c r="BK99" s="214">
        <f>ROUND(I99*H99,2)</f>
        <v>0</v>
      </c>
      <c r="BL99" s="25" t="s">
        <v>375</v>
      </c>
      <c r="BM99" s="25" t="s">
        <v>375</v>
      </c>
    </row>
    <row r="100" spans="2:65" s="1" customFormat="1" ht="40.5">
      <c r="B100" s="42"/>
      <c r="C100" s="64"/>
      <c r="D100" s="246" t="s">
        <v>1656</v>
      </c>
      <c r="E100" s="64"/>
      <c r="F100" s="290" t="s">
        <v>6024</v>
      </c>
      <c r="G100" s="64"/>
      <c r="H100" s="64"/>
      <c r="I100" s="173"/>
      <c r="J100" s="64"/>
      <c r="K100" s="64"/>
      <c r="L100" s="62"/>
      <c r="M100" s="291"/>
      <c r="N100" s="43"/>
      <c r="O100" s="43"/>
      <c r="P100" s="43"/>
      <c r="Q100" s="43"/>
      <c r="R100" s="43"/>
      <c r="S100" s="43"/>
      <c r="T100" s="79"/>
      <c r="AT100" s="25" t="s">
        <v>1656</v>
      </c>
      <c r="AU100" s="25" t="s">
        <v>82</v>
      </c>
    </row>
    <row r="101" spans="2:65" s="1" customFormat="1" ht="44.25" customHeight="1">
      <c r="B101" s="42"/>
      <c r="C101" s="203" t="s">
        <v>346</v>
      </c>
      <c r="D101" s="203" t="s">
        <v>311</v>
      </c>
      <c r="E101" s="204" t="s">
        <v>6039</v>
      </c>
      <c r="F101" s="205" t="s">
        <v>6040</v>
      </c>
      <c r="G101" s="206" t="s">
        <v>6023</v>
      </c>
      <c r="H101" s="207">
        <v>3.2</v>
      </c>
      <c r="I101" s="208"/>
      <c r="J101" s="209">
        <f>ROUND(I101*H101,2)</f>
        <v>0</v>
      </c>
      <c r="K101" s="205" t="s">
        <v>21</v>
      </c>
      <c r="L101" s="62"/>
      <c r="M101" s="210" t="s">
        <v>21</v>
      </c>
      <c r="N101" s="211" t="s">
        <v>45</v>
      </c>
      <c r="O101" s="43"/>
      <c r="P101" s="212">
        <f>O101*H101</f>
        <v>0</v>
      </c>
      <c r="Q101" s="212">
        <v>0</v>
      </c>
      <c r="R101" s="212">
        <f>Q101*H101</f>
        <v>0</v>
      </c>
      <c r="S101" s="212">
        <v>0</v>
      </c>
      <c r="T101" s="213">
        <f>S101*H101</f>
        <v>0</v>
      </c>
      <c r="AR101" s="25" t="s">
        <v>375</v>
      </c>
      <c r="AT101" s="25" t="s">
        <v>311</v>
      </c>
      <c r="AU101" s="25" t="s">
        <v>82</v>
      </c>
      <c r="AY101" s="25" t="s">
        <v>308</v>
      </c>
      <c r="BE101" s="214">
        <f>IF(N101="základní",J101,0)</f>
        <v>0</v>
      </c>
      <c r="BF101" s="214">
        <f>IF(N101="snížená",J101,0)</f>
        <v>0</v>
      </c>
      <c r="BG101" s="214">
        <f>IF(N101="zákl. přenesená",J101,0)</f>
        <v>0</v>
      </c>
      <c r="BH101" s="214">
        <f>IF(N101="sníž. přenesená",J101,0)</f>
        <v>0</v>
      </c>
      <c r="BI101" s="214">
        <f>IF(N101="nulová",J101,0)</f>
        <v>0</v>
      </c>
      <c r="BJ101" s="25" t="s">
        <v>82</v>
      </c>
      <c r="BK101" s="214">
        <f>ROUND(I101*H101,2)</f>
        <v>0</v>
      </c>
      <c r="BL101" s="25" t="s">
        <v>375</v>
      </c>
      <c r="BM101" s="25" t="s">
        <v>385</v>
      </c>
    </row>
    <row r="102" spans="2:65" s="1" customFormat="1" ht="40.5">
      <c r="B102" s="42"/>
      <c r="C102" s="64"/>
      <c r="D102" s="246" t="s">
        <v>1656</v>
      </c>
      <c r="E102" s="64"/>
      <c r="F102" s="290" t="s">
        <v>6024</v>
      </c>
      <c r="G102" s="64"/>
      <c r="H102" s="64"/>
      <c r="I102" s="173"/>
      <c r="J102" s="64"/>
      <c r="K102" s="64"/>
      <c r="L102" s="62"/>
      <c r="M102" s="291"/>
      <c r="N102" s="43"/>
      <c r="O102" s="43"/>
      <c r="P102" s="43"/>
      <c r="Q102" s="43"/>
      <c r="R102" s="43"/>
      <c r="S102" s="43"/>
      <c r="T102" s="79"/>
      <c r="AT102" s="25" t="s">
        <v>1656</v>
      </c>
      <c r="AU102" s="25" t="s">
        <v>82</v>
      </c>
    </row>
    <row r="103" spans="2:65" s="1" customFormat="1" ht="44.25" customHeight="1">
      <c r="B103" s="42"/>
      <c r="C103" s="203" t="s">
        <v>350</v>
      </c>
      <c r="D103" s="203" t="s">
        <v>311</v>
      </c>
      <c r="E103" s="204" t="s">
        <v>6041</v>
      </c>
      <c r="F103" s="205" t="s">
        <v>6042</v>
      </c>
      <c r="G103" s="206" t="s">
        <v>6023</v>
      </c>
      <c r="H103" s="207">
        <v>3.2</v>
      </c>
      <c r="I103" s="208"/>
      <c r="J103" s="209">
        <f>ROUND(I103*H103,2)</f>
        <v>0</v>
      </c>
      <c r="K103" s="205" t="s">
        <v>21</v>
      </c>
      <c r="L103" s="62"/>
      <c r="M103" s="210" t="s">
        <v>21</v>
      </c>
      <c r="N103" s="211" t="s">
        <v>45</v>
      </c>
      <c r="O103" s="43"/>
      <c r="P103" s="212">
        <f>O103*H103</f>
        <v>0</v>
      </c>
      <c r="Q103" s="212">
        <v>0</v>
      </c>
      <c r="R103" s="212">
        <f>Q103*H103</f>
        <v>0</v>
      </c>
      <c r="S103" s="212">
        <v>0</v>
      </c>
      <c r="T103" s="213">
        <f>S103*H103</f>
        <v>0</v>
      </c>
      <c r="AR103" s="25" t="s">
        <v>375</v>
      </c>
      <c r="AT103" s="25" t="s">
        <v>311</v>
      </c>
      <c r="AU103" s="25" t="s">
        <v>82</v>
      </c>
      <c r="AY103" s="25" t="s">
        <v>308</v>
      </c>
      <c r="BE103" s="214">
        <f>IF(N103="základní",J103,0)</f>
        <v>0</v>
      </c>
      <c r="BF103" s="214">
        <f>IF(N103="snížená",J103,0)</f>
        <v>0</v>
      </c>
      <c r="BG103" s="214">
        <f>IF(N103="zákl. přenesená",J103,0)</f>
        <v>0</v>
      </c>
      <c r="BH103" s="214">
        <f>IF(N103="sníž. přenesená",J103,0)</f>
        <v>0</v>
      </c>
      <c r="BI103" s="214">
        <f>IF(N103="nulová",J103,0)</f>
        <v>0</v>
      </c>
      <c r="BJ103" s="25" t="s">
        <v>82</v>
      </c>
      <c r="BK103" s="214">
        <f>ROUND(I103*H103,2)</f>
        <v>0</v>
      </c>
      <c r="BL103" s="25" t="s">
        <v>375</v>
      </c>
      <c r="BM103" s="25" t="s">
        <v>393</v>
      </c>
    </row>
    <row r="104" spans="2:65" s="1" customFormat="1" ht="40.5">
      <c r="B104" s="42"/>
      <c r="C104" s="64"/>
      <c r="D104" s="246" t="s">
        <v>1656</v>
      </c>
      <c r="E104" s="64"/>
      <c r="F104" s="290" t="s">
        <v>6024</v>
      </c>
      <c r="G104" s="64"/>
      <c r="H104" s="64"/>
      <c r="I104" s="173"/>
      <c r="J104" s="64"/>
      <c r="K104" s="64"/>
      <c r="L104" s="62"/>
      <c r="M104" s="291"/>
      <c r="N104" s="43"/>
      <c r="O104" s="43"/>
      <c r="P104" s="43"/>
      <c r="Q104" s="43"/>
      <c r="R104" s="43"/>
      <c r="S104" s="43"/>
      <c r="T104" s="79"/>
      <c r="AT104" s="25" t="s">
        <v>1656</v>
      </c>
      <c r="AU104" s="25" t="s">
        <v>82</v>
      </c>
    </row>
    <row r="105" spans="2:65" s="1" customFormat="1" ht="44.25" customHeight="1">
      <c r="B105" s="42"/>
      <c r="C105" s="203" t="s">
        <v>356</v>
      </c>
      <c r="D105" s="203" t="s">
        <v>311</v>
      </c>
      <c r="E105" s="204" t="s">
        <v>6043</v>
      </c>
      <c r="F105" s="205" t="s">
        <v>6044</v>
      </c>
      <c r="G105" s="206" t="s">
        <v>6023</v>
      </c>
      <c r="H105" s="207">
        <v>15.36</v>
      </c>
      <c r="I105" s="208"/>
      <c r="J105" s="209">
        <f>ROUND(I105*H105,2)</f>
        <v>0</v>
      </c>
      <c r="K105" s="205" t="s">
        <v>21</v>
      </c>
      <c r="L105" s="62"/>
      <c r="M105" s="210" t="s">
        <v>21</v>
      </c>
      <c r="N105" s="211" t="s">
        <v>45</v>
      </c>
      <c r="O105" s="43"/>
      <c r="P105" s="212">
        <f>O105*H105</f>
        <v>0</v>
      </c>
      <c r="Q105" s="212">
        <v>0</v>
      </c>
      <c r="R105" s="212">
        <f>Q105*H105</f>
        <v>0</v>
      </c>
      <c r="S105" s="212">
        <v>0</v>
      </c>
      <c r="T105" s="213">
        <f>S105*H105</f>
        <v>0</v>
      </c>
      <c r="AR105" s="25" t="s">
        <v>375</v>
      </c>
      <c r="AT105" s="25" t="s">
        <v>311</v>
      </c>
      <c r="AU105" s="25" t="s">
        <v>82</v>
      </c>
      <c r="AY105" s="25" t="s">
        <v>308</v>
      </c>
      <c r="BE105" s="214">
        <f>IF(N105="základní",J105,0)</f>
        <v>0</v>
      </c>
      <c r="BF105" s="214">
        <f>IF(N105="snížená",J105,0)</f>
        <v>0</v>
      </c>
      <c r="BG105" s="214">
        <f>IF(N105="zákl. přenesená",J105,0)</f>
        <v>0</v>
      </c>
      <c r="BH105" s="214">
        <f>IF(N105="sníž. přenesená",J105,0)</f>
        <v>0</v>
      </c>
      <c r="BI105" s="214">
        <f>IF(N105="nulová",J105,0)</f>
        <v>0</v>
      </c>
      <c r="BJ105" s="25" t="s">
        <v>82</v>
      </c>
      <c r="BK105" s="214">
        <f>ROUND(I105*H105,2)</f>
        <v>0</v>
      </c>
      <c r="BL105" s="25" t="s">
        <v>375</v>
      </c>
      <c r="BM105" s="25" t="s">
        <v>402</v>
      </c>
    </row>
    <row r="106" spans="2:65" s="1" customFormat="1" ht="54">
      <c r="B106" s="42"/>
      <c r="C106" s="64"/>
      <c r="D106" s="246" t="s">
        <v>1656</v>
      </c>
      <c r="E106" s="64"/>
      <c r="F106" s="290" t="s">
        <v>6045</v>
      </c>
      <c r="G106" s="64"/>
      <c r="H106" s="64"/>
      <c r="I106" s="173"/>
      <c r="J106" s="64"/>
      <c r="K106" s="64"/>
      <c r="L106" s="62"/>
      <c r="M106" s="291"/>
      <c r="N106" s="43"/>
      <c r="O106" s="43"/>
      <c r="P106" s="43"/>
      <c r="Q106" s="43"/>
      <c r="R106" s="43"/>
      <c r="S106" s="43"/>
      <c r="T106" s="79"/>
      <c r="AT106" s="25" t="s">
        <v>1656</v>
      </c>
      <c r="AU106" s="25" t="s">
        <v>82</v>
      </c>
    </row>
    <row r="107" spans="2:65" s="1" customFormat="1" ht="31.5" customHeight="1">
      <c r="B107" s="42"/>
      <c r="C107" s="203" t="s">
        <v>360</v>
      </c>
      <c r="D107" s="203" t="s">
        <v>311</v>
      </c>
      <c r="E107" s="204" t="s">
        <v>6046</v>
      </c>
      <c r="F107" s="205" t="s">
        <v>6047</v>
      </c>
      <c r="G107" s="206" t="s">
        <v>6023</v>
      </c>
      <c r="H107" s="207">
        <v>7.68</v>
      </c>
      <c r="I107" s="208"/>
      <c r="J107" s="209">
        <f>ROUND(I107*H107,2)</f>
        <v>0</v>
      </c>
      <c r="K107" s="205" t="s">
        <v>21</v>
      </c>
      <c r="L107" s="62"/>
      <c r="M107" s="210" t="s">
        <v>21</v>
      </c>
      <c r="N107" s="211" t="s">
        <v>45</v>
      </c>
      <c r="O107" s="43"/>
      <c r="P107" s="212">
        <f>O107*H107</f>
        <v>0</v>
      </c>
      <c r="Q107" s="212">
        <v>0</v>
      </c>
      <c r="R107" s="212">
        <f>Q107*H107</f>
        <v>0</v>
      </c>
      <c r="S107" s="212">
        <v>0</v>
      </c>
      <c r="T107" s="213">
        <f>S107*H107</f>
        <v>0</v>
      </c>
      <c r="AR107" s="25" t="s">
        <v>375</v>
      </c>
      <c r="AT107" s="25" t="s">
        <v>311</v>
      </c>
      <c r="AU107" s="25" t="s">
        <v>82</v>
      </c>
      <c r="AY107" s="25" t="s">
        <v>308</v>
      </c>
      <c r="BE107" s="214">
        <f>IF(N107="základní",J107,0)</f>
        <v>0</v>
      </c>
      <c r="BF107" s="214">
        <f>IF(N107="snížená",J107,0)</f>
        <v>0</v>
      </c>
      <c r="BG107" s="214">
        <f>IF(N107="zákl. přenesená",J107,0)</f>
        <v>0</v>
      </c>
      <c r="BH107" s="214">
        <f>IF(N107="sníž. přenesená",J107,0)</f>
        <v>0</v>
      </c>
      <c r="BI107" s="214">
        <f>IF(N107="nulová",J107,0)</f>
        <v>0</v>
      </c>
      <c r="BJ107" s="25" t="s">
        <v>82</v>
      </c>
      <c r="BK107" s="214">
        <f>ROUND(I107*H107,2)</f>
        <v>0</v>
      </c>
      <c r="BL107" s="25" t="s">
        <v>375</v>
      </c>
      <c r="BM107" s="25" t="s">
        <v>410</v>
      </c>
    </row>
    <row r="108" spans="2:65" s="1" customFormat="1" ht="54">
      <c r="B108" s="42"/>
      <c r="C108" s="64"/>
      <c r="D108" s="246" t="s">
        <v>1656</v>
      </c>
      <c r="E108" s="64"/>
      <c r="F108" s="290" t="s">
        <v>6045</v>
      </c>
      <c r="G108" s="64"/>
      <c r="H108" s="64"/>
      <c r="I108" s="173"/>
      <c r="J108" s="64"/>
      <c r="K108" s="64"/>
      <c r="L108" s="62"/>
      <c r="M108" s="291"/>
      <c r="N108" s="43"/>
      <c r="O108" s="43"/>
      <c r="P108" s="43"/>
      <c r="Q108" s="43"/>
      <c r="R108" s="43"/>
      <c r="S108" s="43"/>
      <c r="T108" s="79"/>
      <c r="AT108" s="25" t="s">
        <v>1656</v>
      </c>
      <c r="AU108" s="25" t="s">
        <v>82</v>
      </c>
    </row>
    <row r="109" spans="2:65" s="1" customFormat="1" ht="31.5" customHeight="1">
      <c r="B109" s="42"/>
      <c r="C109" s="203" t="s">
        <v>364</v>
      </c>
      <c r="D109" s="203" t="s">
        <v>311</v>
      </c>
      <c r="E109" s="204" t="s">
        <v>6048</v>
      </c>
      <c r="F109" s="205" t="s">
        <v>6049</v>
      </c>
      <c r="G109" s="206" t="s">
        <v>6023</v>
      </c>
      <c r="H109" s="207">
        <v>7.68</v>
      </c>
      <c r="I109" s="208"/>
      <c r="J109" s="209">
        <f>ROUND(I109*H109,2)</f>
        <v>0</v>
      </c>
      <c r="K109" s="205" t="s">
        <v>21</v>
      </c>
      <c r="L109" s="62"/>
      <c r="M109" s="210" t="s">
        <v>21</v>
      </c>
      <c r="N109" s="211" t="s">
        <v>45</v>
      </c>
      <c r="O109" s="43"/>
      <c r="P109" s="212">
        <f>O109*H109</f>
        <v>0</v>
      </c>
      <c r="Q109" s="212">
        <v>0</v>
      </c>
      <c r="R109" s="212">
        <f>Q109*H109</f>
        <v>0</v>
      </c>
      <c r="S109" s="212">
        <v>0</v>
      </c>
      <c r="T109" s="213">
        <f>S109*H109</f>
        <v>0</v>
      </c>
      <c r="AR109" s="25" t="s">
        <v>375</v>
      </c>
      <c r="AT109" s="25" t="s">
        <v>311</v>
      </c>
      <c r="AU109" s="25" t="s">
        <v>82</v>
      </c>
      <c r="AY109" s="25" t="s">
        <v>308</v>
      </c>
      <c r="BE109" s="214">
        <f>IF(N109="základní",J109,0)</f>
        <v>0</v>
      </c>
      <c r="BF109" s="214">
        <f>IF(N109="snížená",J109,0)</f>
        <v>0</v>
      </c>
      <c r="BG109" s="214">
        <f>IF(N109="zákl. přenesená",J109,0)</f>
        <v>0</v>
      </c>
      <c r="BH109" s="214">
        <f>IF(N109="sníž. přenesená",J109,0)</f>
        <v>0</v>
      </c>
      <c r="BI109" s="214">
        <f>IF(N109="nulová",J109,0)</f>
        <v>0</v>
      </c>
      <c r="BJ109" s="25" t="s">
        <v>82</v>
      </c>
      <c r="BK109" s="214">
        <f>ROUND(I109*H109,2)</f>
        <v>0</v>
      </c>
      <c r="BL109" s="25" t="s">
        <v>375</v>
      </c>
      <c r="BM109" s="25" t="s">
        <v>420</v>
      </c>
    </row>
    <row r="110" spans="2:65" s="1" customFormat="1" ht="54">
      <c r="B110" s="42"/>
      <c r="C110" s="64"/>
      <c r="D110" s="246" t="s">
        <v>1656</v>
      </c>
      <c r="E110" s="64"/>
      <c r="F110" s="290" t="s">
        <v>6045</v>
      </c>
      <c r="G110" s="64"/>
      <c r="H110" s="64"/>
      <c r="I110" s="173"/>
      <c r="J110" s="64"/>
      <c r="K110" s="64"/>
      <c r="L110" s="62"/>
      <c r="M110" s="291"/>
      <c r="N110" s="43"/>
      <c r="O110" s="43"/>
      <c r="P110" s="43"/>
      <c r="Q110" s="43"/>
      <c r="R110" s="43"/>
      <c r="S110" s="43"/>
      <c r="T110" s="79"/>
      <c r="AT110" s="25" t="s">
        <v>1656</v>
      </c>
      <c r="AU110" s="25" t="s">
        <v>82</v>
      </c>
    </row>
    <row r="111" spans="2:65" s="1" customFormat="1" ht="31.5" customHeight="1">
      <c r="B111" s="42"/>
      <c r="C111" s="203" t="s">
        <v>368</v>
      </c>
      <c r="D111" s="203" t="s">
        <v>311</v>
      </c>
      <c r="E111" s="204" t="s">
        <v>6050</v>
      </c>
      <c r="F111" s="205" t="s">
        <v>6051</v>
      </c>
      <c r="G111" s="206" t="s">
        <v>6023</v>
      </c>
      <c r="H111" s="207">
        <v>5.9</v>
      </c>
      <c r="I111" s="208"/>
      <c r="J111" s="209">
        <f>ROUND(I111*H111,2)</f>
        <v>0</v>
      </c>
      <c r="K111" s="205" t="s">
        <v>21</v>
      </c>
      <c r="L111" s="62"/>
      <c r="M111" s="210" t="s">
        <v>21</v>
      </c>
      <c r="N111" s="211" t="s">
        <v>45</v>
      </c>
      <c r="O111" s="43"/>
      <c r="P111" s="212">
        <f>O111*H111</f>
        <v>0</v>
      </c>
      <c r="Q111" s="212">
        <v>0</v>
      </c>
      <c r="R111" s="212">
        <f>Q111*H111</f>
        <v>0</v>
      </c>
      <c r="S111" s="212">
        <v>0</v>
      </c>
      <c r="T111" s="213">
        <f>S111*H111</f>
        <v>0</v>
      </c>
      <c r="AR111" s="25" t="s">
        <v>375</v>
      </c>
      <c r="AT111" s="25" t="s">
        <v>311</v>
      </c>
      <c r="AU111" s="25" t="s">
        <v>82</v>
      </c>
      <c r="AY111" s="25" t="s">
        <v>308</v>
      </c>
      <c r="BE111" s="214">
        <f>IF(N111="základní",J111,0)</f>
        <v>0</v>
      </c>
      <c r="BF111" s="214">
        <f>IF(N111="snížená",J111,0)</f>
        <v>0</v>
      </c>
      <c r="BG111" s="214">
        <f>IF(N111="zákl. přenesená",J111,0)</f>
        <v>0</v>
      </c>
      <c r="BH111" s="214">
        <f>IF(N111="sníž. přenesená",J111,0)</f>
        <v>0</v>
      </c>
      <c r="BI111" s="214">
        <f>IF(N111="nulová",J111,0)</f>
        <v>0</v>
      </c>
      <c r="BJ111" s="25" t="s">
        <v>82</v>
      </c>
      <c r="BK111" s="214">
        <f>ROUND(I111*H111,2)</f>
        <v>0</v>
      </c>
      <c r="BL111" s="25" t="s">
        <v>375</v>
      </c>
      <c r="BM111" s="25" t="s">
        <v>598</v>
      </c>
    </row>
    <row r="112" spans="2:65" s="1" customFormat="1" ht="54">
      <c r="B112" s="42"/>
      <c r="C112" s="64"/>
      <c r="D112" s="246" t="s">
        <v>1656</v>
      </c>
      <c r="E112" s="64"/>
      <c r="F112" s="290" t="s">
        <v>6045</v>
      </c>
      <c r="G112" s="64"/>
      <c r="H112" s="64"/>
      <c r="I112" s="173"/>
      <c r="J112" s="64"/>
      <c r="K112" s="64"/>
      <c r="L112" s="62"/>
      <c r="M112" s="291"/>
      <c r="N112" s="43"/>
      <c r="O112" s="43"/>
      <c r="P112" s="43"/>
      <c r="Q112" s="43"/>
      <c r="R112" s="43"/>
      <c r="S112" s="43"/>
      <c r="T112" s="79"/>
      <c r="AT112" s="25" t="s">
        <v>1656</v>
      </c>
      <c r="AU112" s="25" t="s">
        <v>82</v>
      </c>
    </row>
    <row r="113" spans="2:65" s="1" customFormat="1" ht="31.5" customHeight="1">
      <c r="B113" s="42"/>
      <c r="C113" s="203" t="s">
        <v>10</v>
      </c>
      <c r="D113" s="203" t="s">
        <v>311</v>
      </c>
      <c r="E113" s="204" t="s">
        <v>6052</v>
      </c>
      <c r="F113" s="205" t="s">
        <v>6053</v>
      </c>
      <c r="G113" s="206" t="s">
        <v>6023</v>
      </c>
      <c r="H113" s="207">
        <v>2.1800000000000002</v>
      </c>
      <c r="I113" s="208"/>
      <c r="J113" s="209">
        <f>ROUND(I113*H113,2)</f>
        <v>0</v>
      </c>
      <c r="K113" s="205" t="s">
        <v>21</v>
      </c>
      <c r="L113" s="62"/>
      <c r="M113" s="210" t="s">
        <v>21</v>
      </c>
      <c r="N113" s="211" t="s">
        <v>45</v>
      </c>
      <c r="O113" s="43"/>
      <c r="P113" s="212">
        <f>O113*H113</f>
        <v>0</v>
      </c>
      <c r="Q113" s="212">
        <v>0</v>
      </c>
      <c r="R113" s="212">
        <f>Q113*H113</f>
        <v>0</v>
      </c>
      <c r="S113" s="212">
        <v>0</v>
      </c>
      <c r="T113" s="213">
        <f>S113*H113</f>
        <v>0</v>
      </c>
      <c r="AR113" s="25" t="s">
        <v>375</v>
      </c>
      <c r="AT113" s="25" t="s">
        <v>311</v>
      </c>
      <c r="AU113" s="25" t="s">
        <v>82</v>
      </c>
      <c r="AY113" s="25" t="s">
        <v>308</v>
      </c>
      <c r="BE113" s="214">
        <f>IF(N113="základní",J113,0)</f>
        <v>0</v>
      </c>
      <c r="BF113" s="214">
        <f>IF(N113="snížená",J113,0)</f>
        <v>0</v>
      </c>
      <c r="BG113" s="214">
        <f>IF(N113="zákl. přenesená",J113,0)</f>
        <v>0</v>
      </c>
      <c r="BH113" s="214">
        <f>IF(N113="sníž. přenesená",J113,0)</f>
        <v>0</v>
      </c>
      <c r="BI113" s="214">
        <f>IF(N113="nulová",J113,0)</f>
        <v>0</v>
      </c>
      <c r="BJ113" s="25" t="s">
        <v>82</v>
      </c>
      <c r="BK113" s="214">
        <f>ROUND(I113*H113,2)</f>
        <v>0</v>
      </c>
      <c r="BL113" s="25" t="s">
        <v>375</v>
      </c>
      <c r="BM113" s="25" t="s">
        <v>608</v>
      </c>
    </row>
    <row r="114" spans="2:65" s="1" customFormat="1" ht="40.5">
      <c r="B114" s="42"/>
      <c r="C114" s="64"/>
      <c r="D114" s="246" t="s">
        <v>1656</v>
      </c>
      <c r="E114" s="64"/>
      <c r="F114" s="290" t="s">
        <v>6024</v>
      </c>
      <c r="G114" s="64"/>
      <c r="H114" s="64"/>
      <c r="I114" s="173"/>
      <c r="J114" s="64"/>
      <c r="K114" s="64"/>
      <c r="L114" s="62"/>
      <c r="M114" s="291"/>
      <c r="N114" s="43"/>
      <c r="O114" s="43"/>
      <c r="P114" s="43"/>
      <c r="Q114" s="43"/>
      <c r="R114" s="43"/>
      <c r="S114" s="43"/>
      <c r="T114" s="79"/>
      <c r="AT114" s="25" t="s">
        <v>1656</v>
      </c>
      <c r="AU114" s="25" t="s">
        <v>82</v>
      </c>
    </row>
    <row r="115" spans="2:65" s="1" customFormat="1" ht="31.5" customHeight="1">
      <c r="B115" s="42"/>
      <c r="C115" s="203" t="s">
        <v>375</v>
      </c>
      <c r="D115" s="203" t="s">
        <v>311</v>
      </c>
      <c r="E115" s="204" t="s">
        <v>6054</v>
      </c>
      <c r="F115" s="205" t="s">
        <v>6055</v>
      </c>
      <c r="G115" s="206" t="s">
        <v>6023</v>
      </c>
      <c r="H115" s="207">
        <v>2.16</v>
      </c>
      <c r="I115" s="208"/>
      <c r="J115" s="209">
        <f>ROUND(I115*H115,2)</f>
        <v>0</v>
      </c>
      <c r="K115" s="205" t="s">
        <v>21</v>
      </c>
      <c r="L115" s="62"/>
      <c r="M115" s="210" t="s">
        <v>21</v>
      </c>
      <c r="N115" s="211" t="s">
        <v>45</v>
      </c>
      <c r="O115" s="43"/>
      <c r="P115" s="212">
        <f>O115*H115</f>
        <v>0</v>
      </c>
      <c r="Q115" s="212">
        <v>0</v>
      </c>
      <c r="R115" s="212">
        <f>Q115*H115</f>
        <v>0</v>
      </c>
      <c r="S115" s="212">
        <v>0</v>
      </c>
      <c r="T115" s="213">
        <f>S115*H115</f>
        <v>0</v>
      </c>
      <c r="AR115" s="25" t="s">
        <v>375</v>
      </c>
      <c r="AT115" s="25" t="s">
        <v>311</v>
      </c>
      <c r="AU115" s="25" t="s">
        <v>82</v>
      </c>
      <c r="AY115" s="25" t="s">
        <v>308</v>
      </c>
      <c r="BE115" s="214">
        <f>IF(N115="základní",J115,0)</f>
        <v>0</v>
      </c>
      <c r="BF115" s="214">
        <f>IF(N115="snížená",J115,0)</f>
        <v>0</v>
      </c>
      <c r="BG115" s="214">
        <f>IF(N115="zákl. přenesená",J115,0)</f>
        <v>0</v>
      </c>
      <c r="BH115" s="214">
        <f>IF(N115="sníž. přenesená",J115,0)</f>
        <v>0</v>
      </c>
      <c r="BI115" s="214">
        <f>IF(N115="nulová",J115,0)</f>
        <v>0</v>
      </c>
      <c r="BJ115" s="25" t="s">
        <v>82</v>
      </c>
      <c r="BK115" s="214">
        <f>ROUND(I115*H115,2)</f>
        <v>0</v>
      </c>
      <c r="BL115" s="25" t="s">
        <v>375</v>
      </c>
      <c r="BM115" s="25" t="s">
        <v>619</v>
      </c>
    </row>
    <row r="116" spans="2:65" s="1" customFormat="1" ht="40.5">
      <c r="B116" s="42"/>
      <c r="C116" s="64"/>
      <c r="D116" s="246" t="s">
        <v>1656</v>
      </c>
      <c r="E116" s="64"/>
      <c r="F116" s="290" t="s">
        <v>6024</v>
      </c>
      <c r="G116" s="64"/>
      <c r="H116" s="64"/>
      <c r="I116" s="173"/>
      <c r="J116" s="64"/>
      <c r="K116" s="64"/>
      <c r="L116" s="62"/>
      <c r="M116" s="291"/>
      <c r="N116" s="43"/>
      <c r="O116" s="43"/>
      <c r="P116" s="43"/>
      <c r="Q116" s="43"/>
      <c r="R116" s="43"/>
      <c r="S116" s="43"/>
      <c r="T116" s="79"/>
      <c r="AT116" s="25" t="s">
        <v>1656</v>
      </c>
      <c r="AU116" s="25" t="s">
        <v>82</v>
      </c>
    </row>
    <row r="117" spans="2:65" s="1" customFormat="1" ht="31.5" customHeight="1">
      <c r="B117" s="42"/>
      <c r="C117" s="203" t="s">
        <v>381</v>
      </c>
      <c r="D117" s="203" t="s">
        <v>311</v>
      </c>
      <c r="E117" s="204" t="s">
        <v>6056</v>
      </c>
      <c r="F117" s="205" t="s">
        <v>6057</v>
      </c>
      <c r="G117" s="206" t="s">
        <v>6023</v>
      </c>
      <c r="H117" s="207">
        <v>2.16</v>
      </c>
      <c r="I117" s="208"/>
      <c r="J117" s="209">
        <f>ROUND(I117*H117,2)</f>
        <v>0</v>
      </c>
      <c r="K117" s="205" t="s">
        <v>21</v>
      </c>
      <c r="L117" s="62"/>
      <c r="M117" s="210" t="s">
        <v>21</v>
      </c>
      <c r="N117" s="211" t="s">
        <v>45</v>
      </c>
      <c r="O117" s="43"/>
      <c r="P117" s="212">
        <f>O117*H117</f>
        <v>0</v>
      </c>
      <c r="Q117" s="212">
        <v>0</v>
      </c>
      <c r="R117" s="212">
        <f>Q117*H117</f>
        <v>0</v>
      </c>
      <c r="S117" s="212">
        <v>0</v>
      </c>
      <c r="T117" s="213">
        <f>S117*H117</f>
        <v>0</v>
      </c>
      <c r="AR117" s="25" t="s">
        <v>375</v>
      </c>
      <c r="AT117" s="25" t="s">
        <v>311</v>
      </c>
      <c r="AU117" s="25" t="s">
        <v>82</v>
      </c>
      <c r="AY117" s="25" t="s">
        <v>308</v>
      </c>
      <c r="BE117" s="214">
        <f>IF(N117="základní",J117,0)</f>
        <v>0</v>
      </c>
      <c r="BF117" s="214">
        <f>IF(N117="snížená",J117,0)</f>
        <v>0</v>
      </c>
      <c r="BG117" s="214">
        <f>IF(N117="zákl. přenesená",J117,0)</f>
        <v>0</v>
      </c>
      <c r="BH117" s="214">
        <f>IF(N117="sníž. přenesená",J117,0)</f>
        <v>0</v>
      </c>
      <c r="BI117" s="214">
        <f>IF(N117="nulová",J117,0)</f>
        <v>0</v>
      </c>
      <c r="BJ117" s="25" t="s">
        <v>82</v>
      </c>
      <c r="BK117" s="214">
        <f>ROUND(I117*H117,2)</f>
        <v>0</v>
      </c>
      <c r="BL117" s="25" t="s">
        <v>375</v>
      </c>
      <c r="BM117" s="25" t="s">
        <v>632</v>
      </c>
    </row>
    <row r="118" spans="2:65" s="1" customFormat="1" ht="40.5">
      <c r="B118" s="42"/>
      <c r="C118" s="64"/>
      <c r="D118" s="246" t="s">
        <v>1656</v>
      </c>
      <c r="E118" s="64"/>
      <c r="F118" s="290" t="s">
        <v>6024</v>
      </c>
      <c r="G118" s="64"/>
      <c r="H118" s="64"/>
      <c r="I118" s="173"/>
      <c r="J118" s="64"/>
      <c r="K118" s="64"/>
      <c r="L118" s="62"/>
      <c r="M118" s="291"/>
      <c r="N118" s="43"/>
      <c r="O118" s="43"/>
      <c r="P118" s="43"/>
      <c r="Q118" s="43"/>
      <c r="R118" s="43"/>
      <c r="S118" s="43"/>
      <c r="T118" s="79"/>
      <c r="AT118" s="25" t="s">
        <v>1656</v>
      </c>
      <c r="AU118" s="25" t="s">
        <v>82</v>
      </c>
    </row>
    <row r="119" spans="2:65" s="1" customFormat="1" ht="31.5" customHeight="1">
      <c r="B119" s="42"/>
      <c r="C119" s="203" t="s">
        <v>385</v>
      </c>
      <c r="D119" s="203" t="s">
        <v>311</v>
      </c>
      <c r="E119" s="204" t="s">
        <v>6058</v>
      </c>
      <c r="F119" s="205" t="s">
        <v>6059</v>
      </c>
      <c r="G119" s="206" t="s">
        <v>6023</v>
      </c>
      <c r="H119" s="207">
        <v>2.4390000000000001</v>
      </c>
      <c r="I119" s="208"/>
      <c r="J119" s="209">
        <f>ROUND(I119*H119,2)</f>
        <v>0</v>
      </c>
      <c r="K119" s="205" t="s">
        <v>21</v>
      </c>
      <c r="L119" s="62"/>
      <c r="M119" s="210" t="s">
        <v>21</v>
      </c>
      <c r="N119" s="211" t="s">
        <v>45</v>
      </c>
      <c r="O119" s="43"/>
      <c r="P119" s="212">
        <f>O119*H119</f>
        <v>0</v>
      </c>
      <c r="Q119" s="212">
        <v>0</v>
      </c>
      <c r="R119" s="212">
        <f>Q119*H119</f>
        <v>0</v>
      </c>
      <c r="S119" s="212">
        <v>0</v>
      </c>
      <c r="T119" s="213">
        <f>S119*H119</f>
        <v>0</v>
      </c>
      <c r="AR119" s="25" t="s">
        <v>375</v>
      </c>
      <c r="AT119" s="25" t="s">
        <v>311</v>
      </c>
      <c r="AU119" s="25" t="s">
        <v>82</v>
      </c>
      <c r="AY119" s="25" t="s">
        <v>308</v>
      </c>
      <c r="BE119" s="214">
        <f>IF(N119="základní",J119,0)</f>
        <v>0</v>
      </c>
      <c r="BF119" s="214">
        <f>IF(N119="snížená",J119,0)</f>
        <v>0</v>
      </c>
      <c r="BG119" s="214">
        <f>IF(N119="zákl. přenesená",J119,0)</f>
        <v>0</v>
      </c>
      <c r="BH119" s="214">
        <f>IF(N119="sníž. přenesená",J119,0)</f>
        <v>0</v>
      </c>
      <c r="BI119" s="214">
        <f>IF(N119="nulová",J119,0)</f>
        <v>0</v>
      </c>
      <c r="BJ119" s="25" t="s">
        <v>82</v>
      </c>
      <c r="BK119" s="214">
        <f>ROUND(I119*H119,2)</f>
        <v>0</v>
      </c>
      <c r="BL119" s="25" t="s">
        <v>375</v>
      </c>
      <c r="BM119" s="25" t="s">
        <v>644</v>
      </c>
    </row>
    <row r="120" spans="2:65" s="1" customFormat="1" ht="40.5">
      <c r="B120" s="42"/>
      <c r="C120" s="64"/>
      <c r="D120" s="246" t="s">
        <v>1656</v>
      </c>
      <c r="E120" s="64"/>
      <c r="F120" s="290" t="s">
        <v>6024</v>
      </c>
      <c r="G120" s="64"/>
      <c r="H120" s="64"/>
      <c r="I120" s="173"/>
      <c r="J120" s="64"/>
      <c r="K120" s="64"/>
      <c r="L120" s="62"/>
      <c r="M120" s="291"/>
      <c r="N120" s="43"/>
      <c r="O120" s="43"/>
      <c r="P120" s="43"/>
      <c r="Q120" s="43"/>
      <c r="R120" s="43"/>
      <c r="S120" s="43"/>
      <c r="T120" s="79"/>
      <c r="AT120" s="25" t="s">
        <v>1656</v>
      </c>
      <c r="AU120" s="25" t="s">
        <v>82</v>
      </c>
    </row>
    <row r="121" spans="2:65" s="1" customFormat="1" ht="31.5" customHeight="1">
      <c r="B121" s="42"/>
      <c r="C121" s="203" t="s">
        <v>389</v>
      </c>
      <c r="D121" s="203" t="s">
        <v>311</v>
      </c>
      <c r="E121" s="204" t="s">
        <v>6060</v>
      </c>
      <c r="F121" s="205" t="s">
        <v>6061</v>
      </c>
      <c r="G121" s="206" t="s">
        <v>6023</v>
      </c>
      <c r="H121" s="207">
        <v>2.4390000000000001</v>
      </c>
      <c r="I121" s="208"/>
      <c r="J121" s="209">
        <f>ROUND(I121*H121,2)</f>
        <v>0</v>
      </c>
      <c r="K121" s="205" t="s">
        <v>21</v>
      </c>
      <c r="L121" s="62"/>
      <c r="M121" s="210" t="s">
        <v>21</v>
      </c>
      <c r="N121" s="211" t="s">
        <v>45</v>
      </c>
      <c r="O121" s="43"/>
      <c r="P121" s="212">
        <f>O121*H121</f>
        <v>0</v>
      </c>
      <c r="Q121" s="212">
        <v>0</v>
      </c>
      <c r="R121" s="212">
        <f>Q121*H121</f>
        <v>0</v>
      </c>
      <c r="S121" s="212">
        <v>0</v>
      </c>
      <c r="T121" s="213">
        <f>S121*H121</f>
        <v>0</v>
      </c>
      <c r="AR121" s="25" t="s">
        <v>375</v>
      </c>
      <c r="AT121" s="25" t="s">
        <v>311</v>
      </c>
      <c r="AU121" s="25" t="s">
        <v>82</v>
      </c>
      <c r="AY121" s="25" t="s">
        <v>308</v>
      </c>
      <c r="BE121" s="214">
        <f>IF(N121="základní",J121,0)</f>
        <v>0</v>
      </c>
      <c r="BF121" s="214">
        <f>IF(N121="snížená",J121,0)</f>
        <v>0</v>
      </c>
      <c r="BG121" s="214">
        <f>IF(N121="zákl. přenesená",J121,0)</f>
        <v>0</v>
      </c>
      <c r="BH121" s="214">
        <f>IF(N121="sníž. přenesená",J121,0)</f>
        <v>0</v>
      </c>
      <c r="BI121" s="214">
        <f>IF(N121="nulová",J121,0)</f>
        <v>0</v>
      </c>
      <c r="BJ121" s="25" t="s">
        <v>82</v>
      </c>
      <c r="BK121" s="214">
        <f>ROUND(I121*H121,2)</f>
        <v>0</v>
      </c>
      <c r="BL121" s="25" t="s">
        <v>375</v>
      </c>
      <c r="BM121" s="25" t="s">
        <v>653</v>
      </c>
    </row>
    <row r="122" spans="2:65" s="1" customFormat="1" ht="40.5">
      <c r="B122" s="42"/>
      <c r="C122" s="64"/>
      <c r="D122" s="246" t="s">
        <v>1656</v>
      </c>
      <c r="E122" s="64"/>
      <c r="F122" s="290" t="s">
        <v>6024</v>
      </c>
      <c r="G122" s="64"/>
      <c r="H122" s="64"/>
      <c r="I122" s="173"/>
      <c r="J122" s="64"/>
      <c r="K122" s="64"/>
      <c r="L122" s="62"/>
      <c r="M122" s="291"/>
      <c r="N122" s="43"/>
      <c r="O122" s="43"/>
      <c r="P122" s="43"/>
      <c r="Q122" s="43"/>
      <c r="R122" s="43"/>
      <c r="S122" s="43"/>
      <c r="T122" s="79"/>
      <c r="AT122" s="25" t="s">
        <v>1656</v>
      </c>
      <c r="AU122" s="25" t="s">
        <v>82</v>
      </c>
    </row>
    <row r="123" spans="2:65" s="1" customFormat="1" ht="31.5" customHeight="1">
      <c r="B123" s="42"/>
      <c r="C123" s="203" t="s">
        <v>393</v>
      </c>
      <c r="D123" s="203" t="s">
        <v>311</v>
      </c>
      <c r="E123" s="204" t="s">
        <v>6062</v>
      </c>
      <c r="F123" s="205" t="s">
        <v>6063</v>
      </c>
      <c r="G123" s="206" t="s">
        <v>6023</v>
      </c>
      <c r="H123" s="207">
        <v>4.4109999999999996</v>
      </c>
      <c r="I123" s="208"/>
      <c r="J123" s="209">
        <f>ROUND(I123*H123,2)</f>
        <v>0</v>
      </c>
      <c r="K123" s="205" t="s">
        <v>21</v>
      </c>
      <c r="L123" s="62"/>
      <c r="M123" s="210" t="s">
        <v>21</v>
      </c>
      <c r="N123" s="211" t="s">
        <v>45</v>
      </c>
      <c r="O123" s="43"/>
      <c r="P123" s="212">
        <f>O123*H123</f>
        <v>0</v>
      </c>
      <c r="Q123" s="212">
        <v>0</v>
      </c>
      <c r="R123" s="212">
        <f>Q123*H123</f>
        <v>0</v>
      </c>
      <c r="S123" s="212">
        <v>0</v>
      </c>
      <c r="T123" s="213">
        <f>S123*H123</f>
        <v>0</v>
      </c>
      <c r="AR123" s="25" t="s">
        <v>375</v>
      </c>
      <c r="AT123" s="25" t="s">
        <v>311</v>
      </c>
      <c r="AU123" s="25" t="s">
        <v>82</v>
      </c>
      <c r="AY123" s="25" t="s">
        <v>308</v>
      </c>
      <c r="BE123" s="214">
        <f>IF(N123="základní",J123,0)</f>
        <v>0</v>
      </c>
      <c r="BF123" s="214">
        <f>IF(N123="snížená",J123,0)</f>
        <v>0</v>
      </c>
      <c r="BG123" s="214">
        <f>IF(N123="zákl. přenesená",J123,0)</f>
        <v>0</v>
      </c>
      <c r="BH123" s="214">
        <f>IF(N123="sníž. přenesená",J123,0)</f>
        <v>0</v>
      </c>
      <c r="BI123" s="214">
        <f>IF(N123="nulová",J123,0)</f>
        <v>0</v>
      </c>
      <c r="BJ123" s="25" t="s">
        <v>82</v>
      </c>
      <c r="BK123" s="214">
        <f>ROUND(I123*H123,2)</f>
        <v>0</v>
      </c>
      <c r="BL123" s="25" t="s">
        <v>375</v>
      </c>
      <c r="BM123" s="25" t="s">
        <v>661</v>
      </c>
    </row>
    <row r="124" spans="2:65" s="1" customFormat="1" ht="40.5">
      <c r="B124" s="42"/>
      <c r="C124" s="64"/>
      <c r="D124" s="246" t="s">
        <v>1656</v>
      </c>
      <c r="E124" s="64"/>
      <c r="F124" s="290" t="s">
        <v>6024</v>
      </c>
      <c r="G124" s="64"/>
      <c r="H124" s="64"/>
      <c r="I124" s="173"/>
      <c r="J124" s="64"/>
      <c r="K124" s="64"/>
      <c r="L124" s="62"/>
      <c r="M124" s="291"/>
      <c r="N124" s="43"/>
      <c r="O124" s="43"/>
      <c r="P124" s="43"/>
      <c r="Q124" s="43"/>
      <c r="R124" s="43"/>
      <c r="S124" s="43"/>
      <c r="T124" s="79"/>
      <c r="AT124" s="25" t="s">
        <v>1656</v>
      </c>
      <c r="AU124" s="25" t="s">
        <v>82</v>
      </c>
    </row>
    <row r="125" spans="2:65" s="1" customFormat="1" ht="31.5" customHeight="1">
      <c r="B125" s="42"/>
      <c r="C125" s="203" t="s">
        <v>9</v>
      </c>
      <c r="D125" s="203" t="s">
        <v>311</v>
      </c>
      <c r="E125" s="204" t="s">
        <v>6064</v>
      </c>
      <c r="F125" s="205" t="s">
        <v>6065</v>
      </c>
      <c r="G125" s="206" t="s">
        <v>6023</v>
      </c>
      <c r="H125" s="207">
        <v>2.68</v>
      </c>
      <c r="I125" s="208"/>
      <c r="J125" s="209">
        <f>ROUND(I125*H125,2)</f>
        <v>0</v>
      </c>
      <c r="K125" s="205" t="s">
        <v>21</v>
      </c>
      <c r="L125" s="62"/>
      <c r="M125" s="210" t="s">
        <v>21</v>
      </c>
      <c r="N125" s="211" t="s">
        <v>45</v>
      </c>
      <c r="O125" s="43"/>
      <c r="P125" s="212">
        <f>O125*H125</f>
        <v>0</v>
      </c>
      <c r="Q125" s="212">
        <v>0</v>
      </c>
      <c r="R125" s="212">
        <f>Q125*H125</f>
        <v>0</v>
      </c>
      <c r="S125" s="212">
        <v>0</v>
      </c>
      <c r="T125" s="213">
        <f>S125*H125</f>
        <v>0</v>
      </c>
      <c r="AR125" s="25" t="s">
        <v>375</v>
      </c>
      <c r="AT125" s="25" t="s">
        <v>311</v>
      </c>
      <c r="AU125" s="25" t="s">
        <v>82</v>
      </c>
      <c r="AY125" s="25" t="s">
        <v>308</v>
      </c>
      <c r="BE125" s="214">
        <f>IF(N125="základní",J125,0)</f>
        <v>0</v>
      </c>
      <c r="BF125" s="214">
        <f>IF(N125="snížená",J125,0)</f>
        <v>0</v>
      </c>
      <c r="BG125" s="214">
        <f>IF(N125="zákl. přenesená",J125,0)</f>
        <v>0</v>
      </c>
      <c r="BH125" s="214">
        <f>IF(N125="sníž. přenesená",J125,0)</f>
        <v>0</v>
      </c>
      <c r="BI125" s="214">
        <f>IF(N125="nulová",J125,0)</f>
        <v>0</v>
      </c>
      <c r="BJ125" s="25" t="s">
        <v>82</v>
      </c>
      <c r="BK125" s="214">
        <f>ROUND(I125*H125,2)</f>
        <v>0</v>
      </c>
      <c r="BL125" s="25" t="s">
        <v>375</v>
      </c>
      <c r="BM125" s="25" t="s">
        <v>669</v>
      </c>
    </row>
    <row r="126" spans="2:65" s="1" customFormat="1" ht="40.5">
      <c r="B126" s="42"/>
      <c r="C126" s="64"/>
      <c r="D126" s="246" t="s">
        <v>1656</v>
      </c>
      <c r="E126" s="64"/>
      <c r="F126" s="290" t="s">
        <v>6024</v>
      </c>
      <c r="G126" s="64"/>
      <c r="H126" s="64"/>
      <c r="I126" s="173"/>
      <c r="J126" s="64"/>
      <c r="K126" s="64"/>
      <c r="L126" s="62"/>
      <c r="M126" s="291"/>
      <c r="N126" s="43"/>
      <c r="O126" s="43"/>
      <c r="P126" s="43"/>
      <c r="Q126" s="43"/>
      <c r="R126" s="43"/>
      <c r="S126" s="43"/>
      <c r="T126" s="79"/>
      <c r="AT126" s="25" t="s">
        <v>1656</v>
      </c>
      <c r="AU126" s="25" t="s">
        <v>82</v>
      </c>
    </row>
    <row r="127" spans="2:65" s="1" customFormat="1" ht="31.5" customHeight="1">
      <c r="B127" s="42"/>
      <c r="C127" s="203" t="s">
        <v>402</v>
      </c>
      <c r="D127" s="203" t="s">
        <v>311</v>
      </c>
      <c r="E127" s="204" t="s">
        <v>6066</v>
      </c>
      <c r="F127" s="205" t="s">
        <v>6067</v>
      </c>
      <c r="G127" s="206" t="s">
        <v>6023</v>
      </c>
      <c r="H127" s="207">
        <v>2.68</v>
      </c>
      <c r="I127" s="208"/>
      <c r="J127" s="209">
        <f>ROUND(I127*H127,2)</f>
        <v>0</v>
      </c>
      <c r="K127" s="205" t="s">
        <v>21</v>
      </c>
      <c r="L127" s="62"/>
      <c r="M127" s="210" t="s">
        <v>21</v>
      </c>
      <c r="N127" s="211" t="s">
        <v>45</v>
      </c>
      <c r="O127" s="43"/>
      <c r="P127" s="212">
        <f>O127*H127</f>
        <v>0</v>
      </c>
      <c r="Q127" s="212">
        <v>0</v>
      </c>
      <c r="R127" s="212">
        <f>Q127*H127</f>
        <v>0</v>
      </c>
      <c r="S127" s="212">
        <v>0</v>
      </c>
      <c r="T127" s="213">
        <f>S127*H127</f>
        <v>0</v>
      </c>
      <c r="AR127" s="25" t="s">
        <v>375</v>
      </c>
      <c r="AT127" s="25" t="s">
        <v>311</v>
      </c>
      <c r="AU127" s="25" t="s">
        <v>82</v>
      </c>
      <c r="AY127" s="25" t="s">
        <v>308</v>
      </c>
      <c r="BE127" s="214">
        <f>IF(N127="základní",J127,0)</f>
        <v>0</v>
      </c>
      <c r="BF127" s="214">
        <f>IF(N127="snížená",J127,0)</f>
        <v>0</v>
      </c>
      <c r="BG127" s="214">
        <f>IF(N127="zákl. přenesená",J127,0)</f>
        <v>0</v>
      </c>
      <c r="BH127" s="214">
        <f>IF(N127="sníž. přenesená",J127,0)</f>
        <v>0</v>
      </c>
      <c r="BI127" s="214">
        <f>IF(N127="nulová",J127,0)</f>
        <v>0</v>
      </c>
      <c r="BJ127" s="25" t="s">
        <v>82</v>
      </c>
      <c r="BK127" s="214">
        <f>ROUND(I127*H127,2)</f>
        <v>0</v>
      </c>
      <c r="BL127" s="25" t="s">
        <v>375</v>
      </c>
      <c r="BM127" s="25" t="s">
        <v>677</v>
      </c>
    </row>
    <row r="128" spans="2:65" s="1" customFormat="1" ht="40.5">
      <c r="B128" s="42"/>
      <c r="C128" s="64"/>
      <c r="D128" s="246" t="s">
        <v>1656</v>
      </c>
      <c r="E128" s="64"/>
      <c r="F128" s="290" t="s">
        <v>6024</v>
      </c>
      <c r="G128" s="64"/>
      <c r="H128" s="64"/>
      <c r="I128" s="173"/>
      <c r="J128" s="64"/>
      <c r="K128" s="64"/>
      <c r="L128" s="62"/>
      <c r="M128" s="291"/>
      <c r="N128" s="43"/>
      <c r="O128" s="43"/>
      <c r="P128" s="43"/>
      <c r="Q128" s="43"/>
      <c r="R128" s="43"/>
      <c r="S128" s="43"/>
      <c r="T128" s="79"/>
      <c r="AT128" s="25" t="s">
        <v>1656</v>
      </c>
      <c r="AU128" s="25" t="s">
        <v>82</v>
      </c>
    </row>
    <row r="129" spans="2:65" s="1" customFormat="1" ht="31.5" customHeight="1">
      <c r="B129" s="42"/>
      <c r="C129" s="203" t="s">
        <v>406</v>
      </c>
      <c r="D129" s="203" t="s">
        <v>311</v>
      </c>
      <c r="E129" s="204" t="s">
        <v>6068</v>
      </c>
      <c r="F129" s="205" t="s">
        <v>6069</v>
      </c>
      <c r="G129" s="206" t="s">
        <v>6023</v>
      </c>
      <c r="H129" s="207">
        <v>3.15</v>
      </c>
      <c r="I129" s="208"/>
      <c r="J129" s="209">
        <f>ROUND(I129*H129,2)</f>
        <v>0</v>
      </c>
      <c r="K129" s="205" t="s">
        <v>21</v>
      </c>
      <c r="L129" s="62"/>
      <c r="M129" s="210" t="s">
        <v>21</v>
      </c>
      <c r="N129" s="211" t="s">
        <v>45</v>
      </c>
      <c r="O129" s="43"/>
      <c r="P129" s="212">
        <f>O129*H129</f>
        <v>0</v>
      </c>
      <c r="Q129" s="212">
        <v>0</v>
      </c>
      <c r="R129" s="212">
        <f>Q129*H129</f>
        <v>0</v>
      </c>
      <c r="S129" s="212">
        <v>0</v>
      </c>
      <c r="T129" s="213">
        <f>S129*H129</f>
        <v>0</v>
      </c>
      <c r="AR129" s="25" t="s">
        <v>375</v>
      </c>
      <c r="AT129" s="25" t="s">
        <v>311</v>
      </c>
      <c r="AU129" s="25" t="s">
        <v>82</v>
      </c>
      <c r="AY129" s="25" t="s">
        <v>308</v>
      </c>
      <c r="BE129" s="214">
        <f>IF(N129="základní",J129,0)</f>
        <v>0</v>
      </c>
      <c r="BF129" s="214">
        <f>IF(N129="snížená",J129,0)</f>
        <v>0</v>
      </c>
      <c r="BG129" s="214">
        <f>IF(N129="zákl. přenesená",J129,0)</f>
        <v>0</v>
      </c>
      <c r="BH129" s="214">
        <f>IF(N129="sníž. přenesená",J129,0)</f>
        <v>0</v>
      </c>
      <c r="BI129" s="214">
        <f>IF(N129="nulová",J129,0)</f>
        <v>0</v>
      </c>
      <c r="BJ129" s="25" t="s">
        <v>82</v>
      </c>
      <c r="BK129" s="214">
        <f>ROUND(I129*H129,2)</f>
        <v>0</v>
      </c>
      <c r="BL129" s="25" t="s">
        <v>375</v>
      </c>
      <c r="BM129" s="25" t="s">
        <v>685</v>
      </c>
    </row>
    <row r="130" spans="2:65" s="1" customFormat="1" ht="40.5">
      <c r="B130" s="42"/>
      <c r="C130" s="64"/>
      <c r="D130" s="246" t="s">
        <v>1656</v>
      </c>
      <c r="E130" s="64"/>
      <c r="F130" s="290" t="s">
        <v>6024</v>
      </c>
      <c r="G130" s="64"/>
      <c r="H130" s="64"/>
      <c r="I130" s="173"/>
      <c r="J130" s="64"/>
      <c r="K130" s="64"/>
      <c r="L130" s="62"/>
      <c r="M130" s="291"/>
      <c r="N130" s="43"/>
      <c r="O130" s="43"/>
      <c r="P130" s="43"/>
      <c r="Q130" s="43"/>
      <c r="R130" s="43"/>
      <c r="S130" s="43"/>
      <c r="T130" s="79"/>
      <c r="AT130" s="25" t="s">
        <v>1656</v>
      </c>
      <c r="AU130" s="25" t="s">
        <v>82</v>
      </c>
    </row>
    <row r="131" spans="2:65" s="1" customFormat="1" ht="31.5" customHeight="1">
      <c r="B131" s="42"/>
      <c r="C131" s="203" t="s">
        <v>410</v>
      </c>
      <c r="D131" s="203" t="s">
        <v>311</v>
      </c>
      <c r="E131" s="204" t="s">
        <v>6070</v>
      </c>
      <c r="F131" s="205" t="s">
        <v>6071</v>
      </c>
      <c r="G131" s="206" t="s">
        <v>6023</v>
      </c>
      <c r="H131" s="207">
        <v>1.05</v>
      </c>
      <c r="I131" s="208"/>
      <c r="J131" s="209">
        <f>ROUND(I131*H131,2)</f>
        <v>0</v>
      </c>
      <c r="K131" s="205" t="s">
        <v>21</v>
      </c>
      <c r="L131" s="62"/>
      <c r="M131" s="210" t="s">
        <v>21</v>
      </c>
      <c r="N131" s="211" t="s">
        <v>45</v>
      </c>
      <c r="O131" s="43"/>
      <c r="P131" s="212">
        <f>O131*H131</f>
        <v>0</v>
      </c>
      <c r="Q131" s="212">
        <v>0</v>
      </c>
      <c r="R131" s="212">
        <f>Q131*H131</f>
        <v>0</v>
      </c>
      <c r="S131" s="212">
        <v>0</v>
      </c>
      <c r="T131" s="213">
        <f>S131*H131</f>
        <v>0</v>
      </c>
      <c r="AR131" s="25" t="s">
        <v>375</v>
      </c>
      <c r="AT131" s="25" t="s">
        <v>311</v>
      </c>
      <c r="AU131" s="25" t="s">
        <v>82</v>
      </c>
      <c r="AY131" s="25" t="s">
        <v>308</v>
      </c>
      <c r="BE131" s="214">
        <f>IF(N131="základní",J131,0)</f>
        <v>0</v>
      </c>
      <c r="BF131" s="214">
        <f>IF(N131="snížená",J131,0)</f>
        <v>0</v>
      </c>
      <c r="BG131" s="214">
        <f>IF(N131="zákl. přenesená",J131,0)</f>
        <v>0</v>
      </c>
      <c r="BH131" s="214">
        <f>IF(N131="sníž. přenesená",J131,0)</f>
        <v>0</v>
      </c>
      <c r="BI131" s="214">
        <f>IF(N131="nulová",J131,0)</f>
        <v>0</v>
      </c>
      <c r="BJ131" s="25" t="s">
        <v>82</v>
      </c>
      <c r="BK131" s="214">
        <f>ROUND(I131*H131,2)</f>
        <v>0</v>
      </c>
      <c r="BL131" s="25" t="s">
        <v>375</v>
      </c>
      <c r="BM131" s="25" t="s">
        <v>693</v>
      </c>
    </row>
    <row r="132" spans="2:65" s="1" customFormat="1" ht="40.5">
      <c r="B132" s="42"/>
      <c r="C132" s="64"/>
      <c r="D132" s="246" t="s">
        <v>1656</v>
      </c>
      <c r="E132" s="64"/>
      <c r="F132" s="290" t="s">
        <v>6024</v>
      </c>
      <c r="G132" s="64"/>
      <c r="H132" s="64"/>
      <c r="I132" s="173"/>
      <c r="J132" s="64"/>
      <c r="K132" s="64"/>
      <c r="L132" s="62"/>
      <c r="M132" s="291"/>
      <c r="N132" s="43"/>
      <c r="O132" s="43"/>
      <c r="P132" s="43"/>
      <c r="Q132" s="43"/>
      <c r="R132" s="43"/>
      <c r="S132" s="43"/>
      <c r="T132" s="79"/>
      <c r="AT132" s="25" t="s">
        <v>1656</v>
      </c>
      <c r="AU132" s="25" t="s">
        <v>82</v>
      </c>
    </row>
    <row r="133" spans="2:65" s="1" customFormat="1" ht="31.5" customHeight="1">
      <c r="B133" s="42"/>
      <c r="C133" s="203" t="s">
        <v>416</v>
      </c>
      <c r="D133" s="203" t="s">
        <v>311</v>
      </c>
      <c r="E133" s="204" t="s">
        <v>6072</v>
      </c>
      <c r="F133" s="205" t="s">
        <v>6073</v>
      </c>
      <c r="G133" s="206" t="s">
        <v>6023</v>
      </c>
      <c r="H133" s="207">
        <v>1.05</v>
      </c>
      <c r="I133" s="208"/>
      <c r="J133" s="209">
        <f>ROUND(I133*H133,2)</f>
        <v>0</v>
      </c>
      <c r="K133" s="205" t="s">
        <v>21</v>
      </c>
      <c r="L133" s="62"/>
      <c r="M133" s="210" t="s">
        <v>21</v>
      </c>
      <c r="N133" s="211" t="s">
        <v>45</v>
      </c>
      <c r="O133" s="43"/>
      <c r="P133" s="212">
        <f>O133*H133</f>
        <v>0</v>
      </c>
      <c r="Q133" s="212">
        <v>0</v>
      </c>
      <c r="R133" s="212">
        <f>Q133*H133</f>
        <v>0</v>
      </c>
      <c r="S133" s="212">
        <v>0</v>
      </c>
      <c r="T133" s="213">
        <f>S133*H133</f>
        <v>0</v>
      </c>
      <c r="AR133" s="25" t="s">
        <v>375</v>
      </c>
      <c r="AT133" s="25" t="s">
        <v>311</v>
      </c>
      <c r="AU133" s="25" t="s">
        <v>82</v>
      </c>
      <c r="AY133" s="25" t="s">
        <v>308</v>
      </c>
      <c r="BE133" s="214">
        <f>IF(N133="základní",J133,0)</f>
        <v>0</v>
      </c>
      <c r="BF133" s="214">
        <f>IF(N133="snížená",J133,0)</f>
        <v>0</v>
      </c>
      <c r="BG133" s="214">
        <f>IF(N133="zákl. přenesená",J133,0)</f>
        <v>0</v>
      </c>
      <c r="BH133" s="214">
        <f>IF(N133="sníž. přenesená",J133,0)</f>
        <v>0</v>
      </c>
      <c r="BI133" s="214">
        <f>IF(N133="nulová",J133,0)</f>
        <v>0</v>
      </c>
      <c r="BJ133" s="25" t="s">
        <v>82</v>
      </c>
      <c r="BK133" s="214">
        <f>ROUND(I133*H133,2)</f>
        <v>0</v>
      </c>
      <c r="BL133" s="25" t="s">
        <v>375</v>
      </c>
      <c r="BM133" s="25" t="s">
        <v>702</v>
      </c>
    </row>
    <row r="134" spans="2:65" s="1" customFormat="1" ht="40.5">
      <c r="B134" s="42"/>
      <c r="C134" s="64"/>
      <c r="D134" s="246" t="s">
        <v>1656</v>
      </c>
      <c r="E134" s="64"/>
      <c r="F134" s="290" t="s">
        <v>6024</v>
      </c>
      <c r="G134" s="64"/>
      <c r="H134" s="64"/>
      <c r="I134" s="173"/>
      <c r="J134" s="64"/>
      <c r="K134" s="64"/>
      <c r="L134" s="62"/>
      <c r="M134" s="291"/>
      <c r="N134" s="43"/>
      <c r="O134" s="43"/>
      <c r="P134" s="43"/>
      <c r="Q134" s="43"/>
      <c r="R134" s="43"/>
      <c r="S134" s="43"/>
      <c r="T134" s="79"/>
      <c r="AT134" s="25" t="s">
        <v>1656</v>
      </c>
      <c r="AU134" s="25" t="s">
        <v>82</v>
      </c>
    </row>
    <row r="135" spans="2:65" s="1" customFormat="1" ht="31.5" customHeight="1">
      <c r="B135" s="42"/>
      <c r="C135" s="203" t="s">
        <v>420</v>
      </c>
      <c r="D135" s="203" t="s">
        <v>311</v>
      </c>
      <c r="E135" s="204" t="s">
        <v>6074</v>
      </c>
      <c r="F135" s="205" t="s">
        <v>6075</v>
      </c>
      <c r="G135" s="206" t="s">
        <v>6023</v>
      </c>
      <c r="H135" s="207">
        <v>1.05</v>
      </c>
      <c r="I135" s="208"/>
      <c r="J135" s="209">
        <f>ROUND(I135*H135,2)</f>
        <v>0</v>
      </c>
      <c r="K135" s="205" t="s">
        <v>21</v>
      </c>
      <c r="L135" s="62"/>
      <c r="M135" s="210" t="s">
        <v>21</v>
      </c>
      <c r="N135" s="211" t="s">
        <v>45</v>
      </c>
      <c r="O135" s="43"/>
      <c r="P135" s="212">
        <f>O135*H135</f>
        <v>0</v>
      </c>
      <c r="Q135" s="212">
        <v>0</v>
      </c>
      <c r="R135" s="212">
        <f>Q135*H135</f>
        <v>0</v>
      </c>
      <c r="S135" s="212">
        <v>0</v>
      </c>
      <c r="T135" s="213">
        <f>S135*H135</f>
        <v>0</v>
      </c>
      <c r="AR135" s="25" t="s">
        <v>375</v>
      </c>
      <c r="AT135" s="25" t="s">
        <v>311</v>
      </c>
      <c r="AU135" s="25" t="s">
        <v>82</v>
      </c>
      <c r="AY135" s="25" t="s">
        <v>308</v>
      </c>
      <c r="BE135" s="214">
        <f>IF(N135="základní",J135,0)</f>
        <v>0</v>
      </c>
      <c r="BF135" s="214">
        <f>IF(N135="snížená",J135,0)</f>
        <v>0</v>
      </c>
      <c r="BG135" s="214">
        <f>IF(N135="zákl. přenesená",J135,0)</f>
        <v>0</v>
      </c>
      <c r="BH135" s="214">
        <f>IF(N135="sníž. přenesená",J135,0)</f>
        <v>0</v>
      </c>
      <c r="BI135" s="214">
        <f>IF(N135="nulová",J135,0)</f>
        <v>0</v>
      </c>
      <c r="BJ135" s="25" t="s">
        <v>82</v>
      </c>
      <c r="BK135" s="214">
        <f>ROUND(I135*H135,2)</f>
        <v>0</v>
      </c>
      <c r="BL135" s="25" t="s">
        <v>375</v>
      </c>
      <c r="BM135" s="25" t="s">
        <v>710</v>
      </c>
    </row>
    <row r="136" spans="2:65" s="1" customFormat="1" ht="40.5">
      <c r="B136" s="42"/>
      <c r="C136" s="64"/>
      <c r="D136" s="246" t="s">
        <v>1656</v>
      </c>
      <c r="E136" s="64"/>
      <c r="F136" s="290" t="s">
        <v>6024</v>
      </c>
      <c r="G136" s="64"/>
      <c r="H136" s="64"/>
      <c r="I136" s="173"/>
      <c r="J136" s="64"/>
      <c r="K136" s="64"/>
      <c r="L136" s="62"/>
      <c r="M136" s="291"/>
      <c r="N136" s="43"/>
      <c r="O136" s="43"/>
      <c r="P136" s="43"/>
      <c r="Q136" s="43"/>
      <c r="R136" s="43"/>
      <c r="S136" s="43"/>
      <c r="T136" s="79"/>
      <c r="AT136" s="25" t="s">
        <v>1656</v>
      </c>
      <c r="AU136" s="25" t="s">
        <v>82</v>
      </c>
    </row>
    <row r="137" spans="2:65" s="1" customFormat="1" ht="31.5" customHeight="1">
      <c r="B137" s="42"/>
      <c r="C137" s="203" t="s">
        <v>593</v>
      </c>
      <c r="D137" s="203" t="s">
        <v>311</v>
      </c>
      <c r="E137" s="204" t="s">
        <v>6076</v>
      </c>
      <c r="F137" s="205" t="s">
        <v>6077</v>
      </c>
      <c r="G137" s="206" t="s">
        <v>6023</v>
      </c>
      <c r="H137" s="207">
        <v>1.05</v>
      </c>
      <c r="I137" s="208"/>
      <c r="J137" s="209">
        <f>ROUND(I137*H137,2)</f>
        <v>0</v>
      </c>
      <c r="K137" s="205" t="s">
        <v>21</v>
      </c>
      <c r="L137" s="62"/>
      <c r="M137" s="210" t="s">
        <v>21</v>
      </c>
      <c r="N137" s="211" t="s">
        <v>45</v>
      </c>
      <c r="O137" s="43"/>
      <c r="P137" s="212">
        <f>O137*H137</f>
        <v>0</v>
      </c>
      <c r="Q137" s="212">
        <v>0</v>
      </c>
      <c r="R137" s="212">
        <f>Q137*H137</f>
        <v>0</v>
      </c>
      <c r="S137" s="212">
        <v>0</v>
      </c>
      <c r="T137" s="213">
        <f>S137*H137</f>
        <v>0</v>
      </c>
      <c r="AR137" s="25" t="s">
        <v>375</v>
      </c>
      <c r="AT137" s="25" t="s">
        <v>311</v>
      </c>
      <c r="AU137" s="25" t="s">
        <v>82</v>
      </c>
      <c r="AY137" s="25" t="s">
        <v>308</v>
      </c>
      <c r="BE137" s="214">
        <f>IF(N137="základní",J137,0)</f>
        <v>0</v>
      </c>
      <c r="BF137" s="214">
        <f>IF(N137="snížená",J137,0)</f>
        <v>0</v>
      </c>
      <c r="BG137" s="214">
        <f>IF(N137="zákl. přenesená",J137,0)</f>
        <v>0</v>
      </c>
      <c r="BH137" s="214">
        <f>IF(N137="sníž. přenesená",J137,0)</f>
        <v>0</v>
      </c>
      <c r="BI137" s="214">
        <f>IF(N137="nulová",J137,0)</f>
        <v>0</v>
      </c>
      <c r="BJ137" s="25" t="s">
        <v>82</v>
      </c>
      <c r="BK137" s="214">
        <f>ROUND(I137*H137,2)</f>
        <v>0</v>
      </c>
      <c r="BL137" s="25" t="s">
        <v>375</v>
      </c>
      <c r="BM137" s="25" t="s">
        <v>721</v>
      </c>
    </row>
    <row r="138" spans="2:65" s="1" customFormat="1" ht="40.5">
      <c r="B138" s="42"/>
      <c r="C138" s="64"/>
      <c r="D138" s="246" t="s">
        <v>1656</v>
      </c>
      <c r="E138" s="64"/>
      <c r="F138" s="290" t="s">
        <v>6024</v>
      </c>
      <c r="G138" s="64"/>
      <c r="H138" s="64"/>
      <c r="I138" s="173"/>
      <c r="J138" s="64"/>
      <c r="K138" s="64"/>
      <c r="L138" s="62"/>
      <c r="M138" s="291"/>
      <c r="N138" s="43"/>
      <c r="O138" s="43"/>
      <c r="P138" s="43"/>
      <c r="Q138" s="43"/>
      <c r="R138" s="43"/>
      <c r="S138" s="43"/>
      <c r="T138" s="79"/>
      <c r="AT138" s="25" t="s">
        <v>1656</v>
      </c>
      <c r="AU138" s="25" t="s">
        <v>82</v>
      </c>
    </row>
    <row r="139" spans="2:65" s="1" customFormat="1" ht="31.5" customHeight="1">
      <c r="B139" s="42"/>
      <c r="C139" s="203" t="s">
        <v>598</v>
      </c>
      <c r="D139" s="203" t="s">
        <v>311</v>
      </c>
      <c r="E139" s="204" t="s">
        <v>6078</v>
      </c>
      <c r="F139" s="205" t="s">
        <v>6079</v>
      </c>
      <c r="G139" s="206" t="s">
        <v>6023</v>
      </c>
      <c r="H139" s="207">
        <v>2.25</v>
      </c>
      <c r="I139" s="208"/>
      <c r="J139" s="209">
        <f>ROUND(I139*H139,2)</f>
        <v>0</v>
      </c>
      <c r="K139" s="205" t="s">
        <v>21</v>
      </c>
      <c r="L139" s="62"/>
      <c r="M139" s="210" t="s">
        <v>21</v>
      </c>
      <c r="N139" s="211" t="s">
        <v>45</v>
      </c>
      <c r="O139" s="43"/>
      <c r="P139" s="212">
        <f>O139*H139</f>
        <v>0</v>
      </c>
      <c r="Q139" s="212">
        <v>0</v>
      </c>
      <c r="R139" s="212">
        <f>Q139*H139</f>
        <v>0</v>
      </c>
      <c r="S139" s="212">
        <v>0</v>
      </c>
      <c r="T139" s="213">
        <f>S139*H139</f>
        <v>0</v>
      </c>
      <c r="AR139" s="25" t="s">
        <v>375</v>
      </c>
      <c r="AT139" s="25" t="s">
        <v>311</v>
      </c>
      <c r="AU139" s="25" t="s">
        <v>82</v>
      </c>
      <c r="AY139" s="25" t="s">
        <v>308</v>
      </c>
      <c r="BE139" s="214">
        <f>IF(N139="základní",J139,0)</f>
        <v>0</v>
      </c>
      <c r="BF139" s="214">
        <f>IF(N139="snížená",J139,0)</f>
        <v>0</v>
      </c>
      <c r="BG139" s="214">
        <f>IF(N139="zákl. přenesená",J139,0)</f>
        <v>0</v>
      </c>
      <c r="BH139" s="214">
        <f>IF(N139="sníž. přenesená",J139,0)</f>
        <v>0</v>
      </c>
      <c r="BI139" s="214">
        <f>IF(N139="nulová",J139,0)</f>
        <v>0</v>
      </c>
      <c r="BJ139" s="25" t="s">
        <v>82</v>
      </c>
      <c r="BK139" s="214">
        <f>ROUND(I139*H139,2)</f>
        <v>0</v>
      </c>
      <c r="BL139" s="25" t="s">
        <v>375</v>
      </c>
      <c r="BM139" s="25" t="s">
        <v>730</v>
      </c>
    </row>
    <row r="140" spans="2:65" s="1" customFormat="1" ht="40.5">
      <c r="B140" s="42"/>
      <c r="C140" s="64"/>
      <c r="D140" s="246" t="s">
        <v>1656</v>
      </c>
      <c r="E140" s="64"/>
      <c r="F140" s="290" t="s">
        <v>6024</v>
      </c>
      <c r="G140" s="64"/>
      <c r="H140" s="64"/>
      <c r="I140" s="173"/>
      <c r="J140" s="64"/>
      <c r="K140" s="64"/>
      <c r="L140" s="62"/>
      <c r="M140" s="291"/>
      <c r="N140" s="43"/>
      <c r="O140" s="43"/>
      <c r="P140" s="43"/>
      <c r="Q140" s="43"/>
      <c r="R140" s="43"/>
      <c r="S140" s="43"/>
      <c r="T140" s="79"/>
      <c r="AT140" s="25" t="s">
        <v>1656</v>
      </c>
      <c r="AU140" s="25" t="s">
        <v>82</v>
      </c>
    </row>
    <row r="141" spans="2:65" s="1" customFormat="1" ht="31.5" customHeight="1">
      <c r="B141" s="42"/>
      <c r="C141" s="203" t="s">
        <v>603</v>
      </c>
      <c r="D141" s="203" t="s">
        <v>311</v>
      </c>
      <c r="E141" s="204" t="s">
        <v>6080</v>
      </c>
      <c r="F141" s="205" t="s">
        <v>6081</v>
      </c>
      <c r="G141" s="206" t="s">
        <v>6023</v>
      </c>
      <c r="H141" s="207">
        <v>10.08</v>
      </c>
      <c r="I141" s="208"/>
      <c r="J141" s="209">
        <f>ROUND(I141*H141,2)</f>
        <v>0</v>
      </c>
      <c r="K141" s="205" t="s">
        <v>21</v>
      </c>
      <c r="L141" s="62"/>
      <c r="M141" s="210" t="s">
        <v>21</v>
      </c>
      <c r="N141" s="211" t="s">
        <v>45</v>
      </c>
      <c r="O141" s="43"/>
      <c r="P141" s="212">
        <f>O141*H141</f>
        <v>0</v>
      </c>
      <c r="Q141" s="212">
        <v>0</v>
      </c>
      <c r="R141" s="212">
        <f>Q141*H141</f>
        <v>0</v>
      </c>
      <c r="S141" s="212">
        <v>0</v>
      </c>
      <c r="T141" s="213">
        <f>S141*H141</f>
        <v>0</v>
      </c>
      <c r="AR141" s="25" t="s">
        <v>375</v>
      </c>
      <c r="AT141" s="25" t="s">
        <v>311</v>
      </c>
      <c r="AU141" s="25" t="s">
        <v>82</v>
      </c>
      <c r="AY141" s="25" t="s">
        <v>308</v>
      </c>
      <c r="BE141" s="214">
        <f>IF(N141="základní",J141,0)</f>
        <v>0</v>
      </c>
      <c r="BF141" s="214">
        <f>IF(N141="snížená",J141,0)</f>
        <v>0</v>
      </c>
      <c r="BG141" s="214">
        <f>IF(N141="zákl. přenesená",J141,0)</f>
        <v>0</v>
      </c>
      <c r="BH141" s="214">
        <f>IF(N141="sníž. přenesená",J141,0)</f>
        <v>0</v>
      </c>
      <c r="BI141" s="214">
        <f>IF(N141="nulová",J141,0)</f>
        <v>0</v>
      </c>
      <c r="BJ141" s="25" t="s">
        <v>82</v>
      </c>
      <c r="BK141" s="214">
        <f>ROUND(I141*H141,2)</f>
        <v>0</v>
      </c>
      <c r="BL141" s="25" t="s">
        <v>375</v>
      </c>
      <c r="BM141" s="25" t="s">
        <v>740</v>
      </c>
    </row>
    <row r="142" spans="2:65" s="1" customFormat="1" ht="54">
      <c r="B142" s="42"/>
      <c r="C142" s="64"/>
      <c r="D142" s="246" t="s">
        <v>1656</v>
      </c>
      <c r="E142" s="64"/>
      <c r="F142" s="290" t="s">
        <v>6082</v>
      </c>
      <c r="G142" s="64"/>
      <c r="H142" s="64"/>
      <c r="I142" s="173"/>
      <c r="J142" s="64"/>
      <c r="K142" s="64"/>
      <c r="L142" s="62"/>
      <c r="M142" s="291"/>
      <c r="N142" s="43"/>
      <c r="O142" s="43"/>
      <c r="P142" s="43"/>
      <c r="Q142" s="43"/>
      <c r="R142" s="43"/>
      <c r="S142" s="43"/>
      <c r="T142" s="79"/>
      <c r="AT142" s="25" t="s">
        <v>1656</v>
      </c>
      <c r="AU142" s="25" t="s">
        <v>82</v>
      </c>
    </row>
    <row r="143" spans="2:65" s="1" customFormat="1" ht="31.5" customHeight="1">
      <c r="B143" s="42"/>
      <c r="C143" s="203" t="s">
        <v>608</v>
      </c>
      <c r="D143" s="203" t="s">
        <v>311</v>
      </c>
      <c r="E143" s="204" t="s">
        <v>6083</v>
      </c>
      <c r="F143" s="205" t="s">
        <v>6084</v>
      </c>
      <c r="G143" s="206" t="s">
        <v>6023</v>
      </c>
      <c r="H143" s="207">
        <v>2.67</v>
      </c>
      <c r="I143" s="208"/>
      <c r="J143" s="209">
        <f>ROUND(I143*H143,2)</f>
        <v>0</v>
      </c>
      <c r="K143" s="205" t="s">
        <v>21</v>
      </c>
      <c r="L143" s="62"/>
      <c r="M143" s="210" t="s">
        <v>21</v>
      </c>
      <c r="N143" s="211" t="s">
        <v>45</v>
      </c>
      <c r="O143" s="43"/>
      <c r="P143" s="212">
        <f>O143*H143</f>
        <v>0</v>
      </c>
      <c r="Q143" s="212">
        <v>0</v>
      </c>
      <c r="R143" s="212">
        <f>Q143*H143</f>
        <v>0</v>
      </c>
      <c r="S143" s="212">
        <v>0</v>
      </c>
      <c r="T143" s="213">
        <f>S143*H143</f>
        <v>0</v>
      </c>
      <c r="AR143" s="25" t="s">
        <v>375</v>
      </c>
      <c r="AT143" s="25" t="s">
        <v>311</v>
      </c>
      <c r="AU143" s="25" t="s">
        <v>82</v>
      </c>
      <c r="AY143" s="25" t="s">
        <v>308</v>
      </c>
      <c r="BE143" s="214">
        <f>IF(N143="základní",J143,0)</f>
        <v>0</v>
      </c>
      <c r="BF143" s="214">
        <f>IF(N143="snížená",J143,0)</f>
        <v>0</v>
      </c>
      <c r="BG143" s="214">
        <f>IF(N143="zákl. přenesená",J143,0)</f>
        <v>0</v>
      </c>
      <c r="BH143" s="214">
        <f>IF(N143="sníž. přenesená",J143,0)</f>
        <v>0</v>
      </c>
      <c r="BI143" s="214">
        <f>IF(N143="nulová",J143,0)</f>
        <v>0</v>
      </c>
      <c r="BJ143" s="25" t="s">
        <v>82</v>
      </c>
      <c r="BK143" s="214">
        <f>ROUND(I143*H143,2)</f>
        <v>0</v>
      </c>
      <c r="BL143" s="25" t="s">
        <v>375</v>
      </c>
      <c r="BM143" s="25" t="s">
        <v>750</v>
      </c>
    </row>
    <row r="144" spans="2:65" s="1" customFormat="1" ht="54">
      <c r="B144" s="42"/>
      <c r="C144" s="64"/>
      <c r="D144" s="246" t="s">
        <v>1656</v>
      </c>
      <c r="E144" s="64"/>
      <c r="F144" s="290" t="s">
        <v>6082</v>
      </c>
      <c r="G144" s="64"/>
      <c r="H144" s="64"/>
      <c r="I144" s="173"/>
      <c r="J144" s="64"/>
      <c r="K144" s="64"/>
      <c r="L144" s="62"/>
      <c r="M144" s="291"/>
      <c r="N144" s="43"/>
      <c r="O144" s="43"/>
      <c r="P144" s="43"/>
      <c r="Q144" s="43"/>
      <c r="R144" s="43"/>
      <c r="S144" s="43"/>
      <c r="T144" s="79"/>
      <c r="AT144" s="25" t="s">
        <v>1656</v>
      </c>
      <c r="AU144" s="25" t="s">
        <v>82</v>
      </c>
    </row>
    <row r="145" spans="2:65" s="1" customFormat="1" ht="31.5" customHeight="1">
      <c r="B145" s="42"/>
      <c r="C145" s="203" t="s">
        <v>613</v>
      </c>
      <c r="D145" s="203" t="s">
        <v>311</v>
      </c>
      <c r="E145" s="204" t="s">
        <v>6085</v>
      </c>
      <c r="F145" s="205" t="s">
        <v>6086</v>
      </c>
      <c r="G145" s="206" t="s">
        <v>6023</v>
      </c>
      <c r="H145" s="207">
        <v>3</v>
      </c>
      <c r="I145" s="208"/>
      <c r="J145" s="209">
        <f>ROUND(I145*H145,2)</f>
        <v>0</v>
      </c>
      <c r="K145" s="205" t="s">
        <v>21</v>
      </c>
      <c r="L145" s="62"/>
      <c r="M145" s="210" t="s">
        <v>21</v>
      </c>
      <c r="N145" s="211" t="s">
        <v>45</v>
      </c>
      <c r="O145" s="43"/>
      <c r="P145" s="212">
        <f>O145*H145</f>
        <v>0</v>
      </c>
      <c r="Q145" s="212">
        <v>0</v>
      </c>
      <c r="R145" s="212">
        <f>Q145*H145</f>
        <v>0</v>
      </c>
      <c r="S145" s="212">
        <v>0</v>
      </c>
      <c r="T145" s="213">
        <f>S145*H145</f>
        <v>0</v>
      </c>
      <c r="AR145" s="25" t="s">
        <v>375</v>
      </c>
      <c r="AT145" s="25" t="s">
        <v>311</v>
      </c>
      <c r="AU145" s="25" t="s">
        <v>82</v>
      </c>
      <c r="AY145" s="25" t="s">
        <v>308</v>
      </c>
      <c r="BE145" s="214">
        <f>IF(N145="základní",J145,0)</f>
        <v>0</v>
      </c>
      <c r="BF145" s="214">
        <f>IF(N145="snížená",J145,0)</f>
        <v>0</v>
      </c>
      <c r="BG145" s="214">
        <f>IF(N145="zákl. přenesená",J145,0)</f>
        <v>0</v>
      </c>
      <c r="BH145" s="214">
        <f>IF(N145="sníž. přenesená",J145,0)</f>
        <v>0</v>
      </c>
      <c r="BI145" s="214">
        <f>IF(N145="nulová",J145,0)</f>
        <v>0</v>
      </c>
      <c r="BJ145" s="25" t="s">
        <v>82</v>
      </c>
      <c r="BK145" s="214">
        <f>ROUND(I145*H145,2)</f>
        <v>0</v>
      </c>
      <c r="BL145" s="25" t="s">
        <v>375</v>
      </c>
      <c r="BM145" s="25" t="s">
        <v>1248</v>
      </c>
    </row>
    <row r="146" spans="2:65" s="1" customFormat="1" ht="54">
      <c r="B146" s="42"/>
      <c r="C146" s="64"/>
      <c r="D146" s="246" t="s">
        <v>1656</v>
      </c>
      <c r="E146" s="64"/>
      <c r="F146" s="290" t="s">
        <v>6082</v>
      </c>
      <c r="G146" s="64"/>
      <c r="H146" s="64"/>
      <c r="I146" s="173"/>
      <c r="J146" s="64"/>
      <c r="K146" s="64"/>
      <c r="L146" s="62"/>
      <c r="M146" s="291"/>
      <c r="N146" s="43"/>
      <c r="O146" s="43"/>
      <c r="P146" s="43"/>
      <c r="Q146" s="43"/>
      <c r="R146" s="43"/>
      <c r="S146" s="43"/>
      <c r="T146" s="79"/>
      <c r="AT146" s="25" t="s">
        <v>1656</v>
      </c>
      <c r="AU146" s="25" t="s">
        <v>82</v>
      </c>
    </row>
    <row r="147" spans="2:65" s="1" customFormat="1" ht="31.5" customHeight="1">
      <c r="B147" s="42"/>
      <c r="C147" s="203" t="s">
        <v>619</v>
      </c>
      <c r="D147" s="203" t="s">
        <v>311</v>
      </c>
      <c r="E147" s="204" t="s">
        <v>6087</v>
      </c>
      <c r="F147" s="205" t="s">
        <v>6088</v>
      </c>
      <c r="G147" s="206" t="s">
        <v>6023</v>
      </c>
      <c r="H147" s="207">
        <v>3.32</v>
      </c>
      <c r="I147" s="208"/>
      <c r="J147" s="209">
        <f>ROUND(I147*H147,2)</f>
        <v>0</v>
      </c>
      <c r="K147" s="205" t="s">
        <v>21</v>
      </c>
      <c r="L147" s="62"/>
      <c r="M147" s="210" t="s">
        <v>21</v>
      </c>
      <c r="N147" s="211" t="s">
        <v>45</v>
      </c>
      <c r="O147" s="43"/>
      <c r="P147" s="212">
        <f>O147*H147</f>
        <v>0</v>
      </c>
      <c r="Q147" s="212">
        <v>0</v>
      </c>
      <c r="R147" s="212">
        <f>Q147*H147</f>
        <v>0</v>
      </c>
      <c r="S147" s="212">
        <v>0</v>
      </c>
      <c r="T147" s="213">
        <f>S147*H147</f>
        <v>0</v>
      </c>
      <c r="AR147" s="25" t="s">
        <v>375</v>
      </c>
      <c r="AT147" s="25" t="s">
        <v>311</v>
      </c>
      <c r="AU147" s="25" t="s">
        <v>82</v>
      </c>
      <c r="AY147" s="25" t="s">
        <v>308</v>
      </c>
      <c r="BE147" s="214">
        <f>IF(N147="základní",J147,0)</f>
        <v>0</v>
      </c>
      <c r="BF147" s="214">
        <f>IF(N147="snížená",J147,0)</f>
        <v>0</v>
      </c>
      <c r="BG147" s="214">
        <f>IF(N147="zákl. přenesená",J147,0)</f>
        <v>0</v>
      </c>
      <c r="BH147" s="214">
        <f>IF(N147="sníž. přenesená",J147,0)</f>
        <v>0</v>
      </c>
      <c r="BI147" s="214">
        <f>IF(N147="nulová",J147,0)</f>
        <v>0</v>
      </c>
      <c r="BJ147" s="25" t="s">
        <v>82</v>
      </c>
      <c r="BK147" s="214">
        <f>ROUND(I147*H147,2)</f>
        <v>0</v>
      </c>
      <c r="BL147" s="25" t="s">
        <v>375</v>
      </c>
      <c r="BM147" s="25" t="s">
        <v>570</v>
      </c>
    </row>
    <row r="148" spans="2:65" s="1" customFormat="1" ht="54">
      <c r="B148" s="42"/>
      <c r="C148" s="64"/>
      <c r="D148" s="246" t="s">
        <v>1656</v>
      </c>
      <c r="E148" s="64"/>
      <c r="F148" s="290" t="s">
        <v>6082</v>
      </c>
      <c r="G148" s="64"/>
      <c r="H148" s="64"/>
      <c r="I148" s="173"/>
      <c r="J148" s="64"/>
      <c r="K148" s="64"/>
      <c r="L148" s="62"/>
      <c r="M148" s="291"/>
      <c r="N148" s="43"/>
      <c r="O148" s="43"/>
      <c r="P148" s="43"/>
      <c r="Q148" s="43"/>
      <c r="R148" s="43"/>
      <c r="S148" s="43"/>
      <c r="T148" s="79"/>
      <c r="AT148" s="25" t="s">
        <v>1656</v>
      </c>
      <c r="AU148" s="25" t="s">
        <v>82</v>
      </c>
    </row>
    <row r="149" spans="2:65" s="1" customFormat="1" ht="31.5" customHeight="1">
      <c r="B149" s="42"/>
      <c r="C149" s="203" t="s">
        <v>624</v>
      </c>
      <c r="D149" s="203" t="s">
        <v>311</v>
      </c>
      <c r="E149" s="204" t="s">
        <v>6089</v>
      </c>
      <c r="F149" s="205" t="s">
        <v>6090</v>
      </c>
      <c r="G149" s="206" t="s">
        <v>6023</v>
      </c>
      <c r="H149" s="207">
        <v>0.97199999999999998</v>
      </c>
      <c r="I149" s="208"/>
      <c r="J149" s="209">
        <f>ROUND(I149*H149,2)</f>
        <v>0</v>
      </c>
      <c r="K149" s="205" t="s">
        <v>21</v>
      </c>
      <c r="L149" s="62"/>
      <c r="M149" s="210" t="s">
        <v>21</v>
      </c>
      <c r="N149" s="211" t="s">
        <v>45</v>
      </c>
      <c r="O149" s="43"/>
      <c r="P149" s="212">
        <f>O149*H149</f>
        <v>0</v>
      </c>
      <c r="Q149" s="212">
        <v>0</v>
      </c>
      <c r="R149" s="212">
        <f>Q149*H149</f>
        <v>0</v>
      </c>
      <c r="S149" s="212">
        <v>0</v>
      </c>
      <c r="T149" s="213">
        <f>S149*H149</f>
        <v>0</v>
      </c>
      <c r="AR149" s="25" t="s">
        <v>375</v>
      </c>
      <c r="AT149" s="25" t="s">
        <v>311</v>
      </c>
      <c r="AU149" s="25" t="s">
        <v>82</v>
      </c>
      <c r="AY149" s="25" t="s">
        <v>308</v>
      </c>
      <c r="BE149" s="214">
        <f>IF(N149="základní",J149,0)</f>
        <v>0</v>
      </c>
      <c r="BF149" s="214">
        <f>IF(N149="snížená",J149,0)</f>
        <v>0</v>
      </c>
      <c r="BG149" s="214">
        <f>IF(N149="zákl. přenesená",J149,0)</f>
        <v>0</v>
      </c>
      <c r="BH149" s="214">
        <f>IF(N149="sníž. přenesená",J149,0)</f>
        <v>0</v>
      </c>
      <c r="BI149" s="214">
        <f>IF(N149="nulová",J149,0)</f>
        <v>0</v>
      </c>
      <c r="BJ149" s="25" t="s">
        <v>82</v>
      </c>
      <c r="BK149" s="214">
        <f>ROUND(I149*H149,2)</f>
        <v>0</v>
      </c>
      <c r="BL149" s="25" t="s">
        <v>375</v>
      </c>
      <c r="BM149" s="25" t="s">
        <v>2042</v>
      </c>
    </row>
    <row r="150" spans="2:65" s="1" customFormat="1" ht="54">
      <c r="B150" s="42"/>
      <c r="C150" s="64"/>
      <c r="D150" s="246" t="s">
        <v>1656</v>
      </c>
      <c r="E150" s="64"/>
      <c r="F150" s="290" t="s">
        <v>6082</v>
      </c>
      <c r="G150" s="64"/>
      <c r="H150" s="64"/>
      <c r="I150" s="173"/>
      <c r="J150" s="64"/>
      <c r="K150" s="64"/>
      <c r="L150" s="62"/>
      <c r="M150" s="291"/>
      <c r="N150" s="43"/>
      <c r="O150" s="43"/>
      <c r="P150" s="43"/>
      <c r="Q150" s="43"/>
      <c r="R150" s="43"/>
      <c r="S150" s="43"/>
      <c r="T150" s="79"/>
      <c r="AT150" s="25" t="s">
        <v>1656</v>
      </c>
      <c r="AU150" s="25" t="s">
        <v>82</v>
      </c>
    </row>
    <row r="151" spans="2:65" s="1" customFormat="1" ht="31.5" customHeight="1">
      <c r="B151" s="42"/>
      <c r="C151" s="203" t="s">
        <v>632</v>
      </c>
      <c r="D151" s="203" t="s">
        <v>311</v>
      </c>
      <c r="E151" s="204" t="s">
        <v>6091</v>
      </c>
      <c r="F151" s="205" t="s">
        <v>6092</v>
      </c>
      <c r="G151" s="206" t="s">
        <v>6023</v>
      </c>
      <c r="H151" s="207">
        <v>2.3199999999999998</v>
      </c>
      <c r="I151" s="208"/>
      <c r="J151" s="209">
        <f>ROUND(I151*H151,2)</f>
        <v>0</v>
      </c>
      <c r="K151" s="205" t="s">
        <v>21</v>
      </c>
      <c r="L151" s="62"/>
      <c r="M151" s="210" t="s">
        <v>21</v>
      </c>
      <c r="N151" s="211" t="s">
        <v>45</v>
      </c>
      <c r="O151" s="43"/>
      <c r="P151" s="212">
        <f>O151*H151</f>
        <v>0</v>
      </c>
      <c r="Q151" s="212">
        <v>0</v>
      </c>
      <c r="R151" s="212">
        <f>Q151*H151</f>
        <v>0</v>
      </c>
      <c r="S151" s="212">
        <v>0</v>
      </c>
      <c r="T151" s="213">
        <f>S151*H151</f>
        <v>0</v>
      </c>
      <c r="AR151" s="25" t="s">
        <v>375</v>
      </c>
      <c r="AT151" s="25" t="s">
        <v>311</v>
      </c>
      <c r="AU151" s="25" t="s">
        <v>82</v>
      </c>
      <c r="AY151" s="25" t="s">
        <v>308</v>
      </c>
      <c r="BE151" s="214">
        <f>IF(N151="základní",J151,0)</f>
        <v>0</v>
      </c>
      <c r="BF151" s="214">
        <f>IF(N151="snížená",J151,0)</f>
        <v>0</v>
      </c>
      <c r="BG151" s="214">
        <f>IF(N151="zákl. přenesená",J151,0)</f>
        <v>0</v>
      </c>
      <c r="BH151" s="214">
        <f>IF(N151="sníž. přenesená",J151,0)</f>
        <v>0</v>
      </c>
      <c r="BI151" s="214">
        <f>IF(N151="nulová",J151,0)</f>
        <v>0</v>
      </c>
      <c r="BJ151" s="25" t="s">
        <v>82</v>
      </c>
      <c r="BK151" s="214">
        <f>ROUND(I151*H151,2)</f>
        <v>0</v>
      </c>
      <c r="BL151" s="25" t="s">
        <v>375</v>
      </c>
      <c r="BM151" s="25" t="s">
        <v>2048</v>
      </c>
    </row>
    <row r="152" spans="2:65" s="1" customFormat="1" ht="54">
      <c r="B152" s="42"/>
      <c r="C152" s="64"/>
      <c r="D152" s="246" t="s">
        <v>1656</v>
      </c>
      <c r="E152" s="64"/>
      <c r="F152" s="290" t="s">
        <v>6082</v>
      </c>
      <c r="G152" s="64"/>
      <c r="H152" s="64"/>
      <c r="I152" s="173"/>
      <c r="J152" s="64"/>
      <c r="K152" s="64"/>
      <c r="L152" s="62"/>
      <c r="M152" s="291"/>
      <c r="N152" s="43"/>
      <c r="O152" s="43"/>
      <c r="P152" s="43"/>
      <c r="Q152" s="43"/>
      <c r="R152" s="43"/>
      <c r="S152" s="43"/>
      <c r="T152" s="79"/>
      <c r="AT152" s="25" t="s">
        <v>1656</v>
      </c>
      <c r="AU152" s="25" t="s">
        <v>82</v>
      </c>
    </row>
    <row r="153" spans="2:65" s="1" customFormat="1" ht="31.5" customHeight="1">
      <c r="B153" s="42"/>
      <c r="C153" s="203" t="s">
        <v>638</v>
      </c>
      <c r="D153" s="203" t="s">
        <v>311</v>
      </c>
      <c r="E153" s="204" t="s">
        <v>6093</v>
      </c>
      <c r="F153" s="205" t="s">
        <v>6094</v>
      </c>
      <c r="G153" s="206" t="s">
        <v>6023</v>
      </c>
      <c r="H153" s="207">
        <v>31.7</v>
      </c>
      <c r="I153" s="208"/>
      <c r="J153" s="209">
        <f>ROUND(I153*H153,2)</f>
        <v>0</v>
      </c>
      <c r="K153" s="205" t="s">
        <v>21</v>
      </c>
      <c r="L153" s="62"/>
      <c r="M153" s="210" t="s">
        <v>21</v>
      </c>
      <c r="N153" s="211" t="s">
        <v>45</v>
      </c>
      <c r="O153" s="43"/>
      <c r="P153" s="212">
        <f>O153*H153</f>
        <v>0</v>
      </c>
      <c r="Q153" s="212">
        <v>0</v>
      </c>
      <c r="R153" s="212">
        <f>Q153*H153</f>
        <v>0</v>
      </c>
      <c r="S153" s="212">
        <v>0</v>
      </c>
      <c r="T153" s="213">
        <f>S153*H153</f>
        <v>0</v>
      </c>
      <c r="AR153" s="25" t="s">
        <v>375</v>
      </c>
      <c r="AT153" s="25" t="s">
        <v>311</v>
      </c>
      <c r="AU153" s="25" t="s">
        <v>82</v>
      </c>
      <c r="AY153" s="25" t="s">
        <v>308</v>
      </c>
      <c r="BE153" s="214">
        <f>IF(N153="základní",J153,0)</f>
        <v>0</v>
      </c>
      <c r="BF153" s="214">
        <f>IF(N153="snížená",J153,0)</f>
        <v>0</v>
      </c>
      <c r="BG153" s="214">
        <f>IF(N153="zákl. přenesená",J153,0)</f>
        <v>0</v>
      </c>
      <c r="BH153" s="214">
        <f>IF(N153="sníž. přenesená",J153,0)</f>
        <v>0</v>
      </c>
      <c r="BI153" s="214">
        <f>IF(N153="nulová",J153,0)</f>
        <v>0</v>
      </c>
      <c r="BJ153" s="25" t="s">
        <v>82</v>
      </c>
      <c r="BK153" s="214">
        <f>ROUND(I153*H153,2)</f>
        <v>0</v>
      </c>
      <c r="BL153" s="25" t="s">
        <v>375</v>
      </c>
      <c r="BM153" s="25" t="s">
        <v>2055</v>
      </c>
    </row>
    <row r="154" spans="2:65" s="1" customFormat="1" ht="40.5">
      <c r="B154" s="42"/>
      <c r="C154" s="64"/>
      <c r="D154" s="246" t="s">
        <v>1656</v>
      </c>
      <c r="E154" s="64"/>
      <c r="F154" s="290" t="s">
        <v>6095</v>
      </c>
      <c r="G154" s="64"/>
      <c r="H154" s="64"/>
      <c r="I154" s="173"/>
      <c r="J154" s="64"/>
      <c r="K154" s="64"/>
      <c r="L154" s="62"/>
      <c r="M154" s="291"/>
      <c r="N154" s="43"/>
      <c r="O154" s="43"/>
      <c r="P154" s="43"/>
      <c r="Q154" s="43"/>
      <c r="R154" s="43"/>
      <c r="S154" s="43"/>
      <c r="T154" s="79"/>
      <c r="AT154" s="25" t="s">
        <v>1656</v>
      </c>
      <c r="AU154" s="25" t="s">
        <v>82</v>
      </c>
    </row>
    <row r="155" spans="2:65" s="1" customFormat="1" ht="31.5" customHeight="1">
      <c r="B155" s="42"/>
      <c r="C155" s="203" t="s">
        <v>644</v>
      </c>
      <c r="D155" s="203" t="s">
        <v>311</v>
      </c>
      <c r="E155" s="204" t="s">
        <v>6096</v>
      </c>
      <c r="F155" s="205" t="s">
        <v>6097</v>
      </c>
      <c r="G155" s="206" t="s">
        <v>6023</v>
      </c>
      <c r="H155" s="207">
        <v>35</v>
      </c>
      <c r="I155" s="208"/>
      <c r="J155" s="209">
        <f>ROUND(I155*H155,2)</f>
        <v>0</v>
      </c>
      <c r="K155" s="205" t="s">
        <v>21</v>
      </c>
      <c r="L155" s="62"/>
      <c r="M155" s="210" t="s">
        <v>21</v>
      </c>
      <c r="N155" s="211" t="s">
        <v>45</v>
      </c>
      <c r="O155" s="43"/>
      <c r="P155" s="212">
        <f>O155*H155</f>
        <v>0</v>
      </c>
      <c r="Q155" s="212">
        <v>0</v>
      </c>
      <c r="R155" s="212">
        <f>Q155*H155</f>
        <v>0</v>
      </c>
      <c r="S155" s="212">
        <v>0</v>
      </c>
      <c r="T155" s="213">
        <f>S155*H155</f>
        <v>0</v>
      </c>
      <c r="AR155" s="25" t="s">
        <v>375</v>
      </c>
      <c r="AT155" s="25" t="s">
        <v>311</v>
      </c>
      <c r="AU155" s="25" t="s">
        <v>82</v>
      </c>
      <c r="AY155" s="25" t="s">
        <v>308</v>
      </c>
      <c r="BE155" s="214">
        <f>IF(N155="základní",J155,0)</f>
        <v>0</v>
      </c>
      <c r="BF155" s="214">
        <f>IF(N155="snížená",J155,0)</f>
        <v>0</v>
      </c>
      <c r="BG155" s="214">
        <f>IF(N155="zákl. přenesená",J155,0)</f>
        <v>0</v>
      </c>
      <c r="BH155" s="214">
        <f>IF(N155="sníž. přenesená",J155,0)</f>
        <v>0</v>
      </c>
      <c r="BI155" s="214">
        <f>IF(N155="nulová",J155,0)</f>
        <v>0</v>
      </c>
      <c r="BJ155" s="25" t="s">
        <v>82</v>
      </c>
      <c r="BK155" s="214">
        <f>ROUND(I155*H155,2)</f>
        <v>0</v>
      </c>
      <c r="BL155" s="25" t="s">
        <v>375</v>
      </c>
      <c r="BM155" s="25" t="s">
        <v>2061</v>
      </c>
    </row>
    <row r="156" spans="2:65" s="1" customFormat="1" ht="40.5">
      <c r="B156" s="42"/>
      <c r="C156" s="64"/>
      <c r="D156" s="246" t="s">
        <v>1656</v>
      </c>
      <c r="E156" s="64"/>
      <c r="F156" s="290" t="s">
        <v>6095</v>
      </c>
      <c r="G156" s="64"/>
      <c r="H156" s="64"/>
      <c r="I156" s="173"/>
      <c r="J156" s="64"/>
      <c r="K156" s="64"/>
      <c r="L156" s="62"/>
      <c r="M156" s="291"/>
      <c r="N156" s="43"/>
      <c r="O156" s="43"/>
      <c r="P156" s="43"/>
      <c r="Q156" s="43"/>
      <c r="R156" s="43"/>
      <c r="S156" s="43"/>
      <c r="T156" s="79"/>
      <c r="AT156" s="25" t="s">
        <v>1656</v>
      </c>
      <c r="AU156" s="25" t="s">
        <v>82</v>
      </c>
    </row>
    <row r="157" spans="2:65" s="1" customFormat="1" ht="31.5" customHeight="1">
      <c r="B157" s="42"/>
      <c r="C157" s="203" t="s">
        <v>649</v>
      </c>
      <c r="D157" s="203" t="s">
        <v>311</v>
      </c>
      <c r="E157" s="204" t="s">
        <v>6098</v>
      </c>
      <c r="F157" s="205" t="s">
        <v>6099</v>
      </c>
      <c r="G157" s="206" t="s">
        <v>6023</v>
      </c>
      <c r="H157" s="207">
        <v>6.6</v>
      </c>
      <c r="I157" s="208"/>
      <c r="J157" s="209">
        <f>ROUND(I157*H157,2)</f>
        <v>0</v>
      </c>
      <c r="K157" s="205" t="s">
        <v>21</v>
      </c>
      <c r="L157" s="62"/>
      <c r="M157" s="210" t="s">
        <v>21</v>
      </c>
      <c r="N157" s="211" t="s">
        <v>45</v>
      </c>
      <c r="O157" s="43"/>
      <c r="P157" s="212">
        <f>O157*H157</f>
        <v>0</v>
      </c>
      <c r="Q157" s="212">
        <v>0</v>
      </c>
      <c r="R157" s="212">
        <f>Q157*H157</f>
        <v>0</v>
      </c>
      <c r="S157" s="212">
        <v>0</v>
      </c>
      <c r="T157" s="213">
        <f>S157*H157</f>
        <v>0</v>
      </c>
      <c r="AR157" s="25" t="s">
        <v>375</v>
      </c>
      <c r="AT157" s="25" t="s">
        <v>311</v>
      </c>
      <c r="AU157" s="25" t="s">
        <v>82</v>
      </c>
      <c r="AY157" s="25" t="s">
        <v>308</v>
      </c>
      <c r="BE157" s="214">
        <f>IF(N157="základní",J157,0)</f>
        <v>0</v>
      </c>
      <c r="BF157" s="214">
        <f>IF(N157="snížená",J157,0)</f>
        <v>0</v>
      </c>
      <c r="BG157" s="214">
        <f>IF(N157="zákl. přenesená",J157,0)</f>
        <v>0</v>
      </c>
      <c r="BH157" s="214">
        <f>IF(N157="sníž. přenesená",J157,0)</f>
        <v>0</v>
      </c>
      <c r="BI157" s="214">
        <f>IF(N157="nulová",J157,0)</f>
        <v>0</v>
      </c>
      <c r="BJ157" s="25" t="s">
        <v>82</v>
      </c>
      <c r="BK157" s="214">
        <f>ROUND(I157*H157,2)</f>
        <v>0</v>
      </c>
      <c r="BL157" s="25" t="s">
        <v>375</v>
      </c>
      <c r="BM157" s="25" t="s">
        <v>2067</v>
      </c>
    </row>
    <row r="158" spans="2:65" s="1" customFormat="1" ht="40.5">
      <c r="B158" s="42"/>
      <c r="C158" s="64"/>
      <c r="D158" s="246" t="s">
        <v>1656</v>
      </c>
      <c r="E158" s="64"/>
      <c r="F158" s="290" t="s">
        <v>6100</v>
      </c>
      <c r="G158" s="64"/>
      <c r="H158" s="64"/>
      <c r="I158" s="173"/>
      <c r="J158" s="64"/>
      <c r="K158" s="64"/>
      <c r="L158" s="62"/>
      <c r="M158" s="291"/>
      <c r="N158" s="43"/>
      <c r="O158" s="43"/>
      <c r="P158" s="43"/>
      <c r="Q158" s="43"/>
      <c r="R158" s="43"/>
      <c r="S158" s="43"/>
      <c r="T158" s="79"/>
      <c r="AT158" s="25" t="s">
        <v>1656</v>
      </c>
      <c r="AU158" s="25" t="s">
        <v>82</v>
      </c>
    </row>
    <row r="159" spans="2:65" s="1" customFormat="1" ht="31.5" customHeight="1">
      <c r="B159" s="42"/>
      <c r="C159" s="203" t="s">
        <v>653</v>
      </c>
      <c r="D159" s="203" t="s">
        <v>311</v>
      </c>
      <c r="E159" s="204" t="s">
        <v>6101</v>
      </c>
      <c r="F159" s="205" t="s">
        <v>6102</v>
      </c>
      <c r="G159" s="206" t="s">
        <v>6023</v>
      </c>
      <c r="H159" s="207">
        <v>32</v>
      </c>
      <c r="I159" s="208"/>
      <c r="J159" s="209">
        <f>ROUND(I159*H159,2)</f>
        <v>0</v>
      </c>
      <c r="K159" s="205" t="s">
        <v>21</v>
      </c>
      <c r="L159" s="62"/>
      <c r="M159" s="210" t="s">
        <v>21</v>
      </c>
      <c r="N159" s="211" t="s">
        <v>45</v>
      </c>
      <c r="O159" s="43"/>
      <c r="P159" s="212">
        <f>O159*H159</f>
        <v>0</v>
      </c>
      <c r="Q159" s="212">
        <v>0</v>
      </c>
      <c r="R159" s="212">
        <f>Q159*H159</f>
        <v>0</v>
      </c>
      <c r="S159" s="212">
        <v>0</v>
      </c>
      <c r="T159" s="213">
        <f>S159*H159</f>
        <v>0</v>
      </c>
      <c r="AR159" s="25" t="s">
        <v>375</v>
      </c>
      <c r="AT159" s="25" t="s">
        <v>311</v>
      </c>
      <c r="AU159" s="25" t="s">
        <v>82</v>
      </c>
      <c r="AY159" s="25" t="s">
        <v>308</v>
      </c>
      <c r="BE159" s="214">
        <f>IF(N159="základní",J159,0)</f>
        <v>0</v>
      </c>
      <c r="BF159" s="214">
        <f>IF(N159="snížená",J159,0)</f>
        <v>0</v>
      </c>
      <c r="BG159" s="214">
        <f>IF(N159="zákl. přenesená",J159,0)</f>
        <v>0</v>
      </c>
      <c r="BH159" s="214">
        <f>IF(N159="sníž. přenesená",J159,0)</f>
        <v>0</v>
      </c>
      <c r="BI159" s="214">
        <f>IF(N159="nulová",J159,0)</f>
        <v>0</v>
      </c>
      <c r="BJ159" s="25" t="s">
        <v>82</v>
      </c>
      <c r="BK159" s="214">
        <f>ROUND(I159*H159,2)</f>
        <v>0</v>
      </c>
      <c r="BL159" s="25" t="s">
        <v>375</v>
      </c>
      <c r="BM159" s="25" t="s">
        <v>2075</v>
      </c>
    </row>
    <row r="160" spans="2:65" s="1" customFormat="1" ht="40.5">
      <c r="B160" s="42"/>
      <c r="C160" s="64"/>
      <c r="D160" s="246" t="s">
        <v>1656</v>
      </c>
      <c r="E160" s="64"/>
      <c r="F160" s="290" t="s">
        <v>6103</v>
      </c>
      <c r="G160" s="64"/>
      <c r="H160" s="64"/>
      <c r="I160" s="173"/>
      <c r="J160" s="64"/>
      <c r="K160" s="64"/>
      <c r="L160" s="62"/>
      <c r="M160" s="291"/>
      <c r="N160" s="43"/>
      <c r="O160" s="43"/>
      <c r="P160" s="43"/>
      <c r="Q160" s="43"/>
      <c r="R160" s="43"/>
      <c r="S160" s="43"/>
      <c r="T160" s="79"/>
      <c r="AT160" s="25" t="s">
        <v>1656</v>
      </c>
      <c r="AU160" s="25" t="s">
        <v>82</v>
      </c>
    </row>
    <row r="161" spans="2:65" s="1" customFormat="1" ht="31.5" customHeight="1">
      <c r="B161" s="42"/>
      <c r="C161" s="203" t="s">
        <v>657</v>
      </c>
      <c r="D161" s="203" t="s">
        <v>311</v>
      </c>
      <c r="E161" s="204" t="s">
        <v>6104</v>
      </c>
      <c r="F161" s="205" t="s">
        <v>6105</v>
      </c>
      <c r="G161" s="206" t="s">
        <v>6023</v>
      </c>
      <c r="H161" s="207">
        <v>5.61</v>
      </c>
      <c r="I161" s="208"/>
      <c r="J161" s="209">
        <f>ROUND(I161*H161,2)</f>
        <v>0</v>
      </c>
      <c r="K161" s="205" t="s">
        <v>21</v>
      </c>
      <c r="L161" s="62"/>
      <c r="M161" s="210" t="s">
        <v>21</v>
      </c>
      <c r="N161" s="211" t="s">
        <v>45</v>
      </c>
      <c r="O161" s="43"/>
      <c r="P161" s="212">
        <f>O161*H161</f>
        <v>0</v>
      </c>
      <c r="Q161" s="212">
        <v>0</v>
      </c>
      <c r="R161" s="212">
        <f>Q161*H161</f>
        <v>0</v>
      </c>
      <c r="S161" s="212">
        <v>0</v>
      </c>
      <c r="T161" s="213">
        <f>S161*H161</f>
        <v>0</v>
      </c>
      <c r="AR161" s="25" t="s">
        <v>375</v>
      </c>
      <c r="AT161" s="25" t="s">
        <v>311</v>
      </c>
      <c r="AU161" s="25" t="s">
        <v>82</v>
      </c>
      <c r="AY161" s="25" t="s">
        <v>308</v>
      </c>
      <c r="BE161" s="214">
        <f>IF(N161="základní",J161,0)</f>
        <v>0</v>
      </c>
      <c r="BF161" s="214">
        <f>IF(N161="snížená",J161,0)</f>
        <v>0</v>
      </c>
      <c r="BG161" s="214">
        <f>IF(N161="zákl. přenesená",J161,0)</f>
        <v>0</v>
      </c>
      <c r="BH161" s="214">
        <f>IF(N161="sníž. přenesená",J161,0)</f>
        <v>0</v>
      </c>
      <c r="BI161" s="214">
        <f>IF(N161="nulová",J161,0)</f>
        <v>0</v>
      </c>
      <c r="BJ161" s="25" t="s">
        <v>82</v>
      </c>
      <c r="BK161" s="214">
        <f>ROUND(I161*H161,2)</f>
        <v>0</v>
      </c>
      <c r="BL161" s="25" t="s">
        <v>375</v>
      </c>
      <c r="BM161" s="25" t="s">
        <v>2084</v>
      </c>
    </row>
    <row r="162" spans="2:65" s="1" customFormat="1" ht="40.5">
      <c r="B162" s="42"/>
      <c r="C162" s="64"/>
      <c r="D162" s="246" t="s">
        <v>1656</v>
      </c>
      <c r="E162" s="64"/>
      <c r="F162" s="290" t="s">
        <v>6106</v>
      </c>
      <c r="G162" s="64"/>
      <c r="H162" s="64"/>
      <c r="I162" s="173"/>
      <c r="J162" s="64"/>
      <c r="K162" s="64"/>
      <c r="L162" s="62"/>
      <c r="M162" s="291"/>
      <c r="N162" s="43"/>
      <c r="O162" s="43"/>
      <c r="P162" s="43"/>
      <c r="Q162" s="43"/>
      <c r="R162" s="43"/>
      <c r="S162" s="43"/>
      <c r="T162" s="79"/>
      <c r="AT162" s="25" t="s">
        <v>1656</v>
      </c>
      <c r="AU162" s="25" t="s">
        <v>82</v>
      </c>
    </row>
    <row r="163" spans="2:65" s="1" customFormat="1" ht="31.5" customHeight="1">
      <c r="B163" s="42"/>
      <c r="C163" s="203" t="s">
        <v>661</v>
      </c>
      <c r="D163" s="203" t="s">
        <v>311</v>
      </c>
      <c r="E163" s="204" t="s">
        <v>6107</v>
      </c>
      <c r="F163" s="205" t="s">
        <v>6108</v>
      </c>
      <c r="G163" s="206" t="s">
        <v>6023</v>
      </c>
      <c r="H163" s="207">
        <v>16.670000000000002</v>
      </c>
      <c r="I163" s="208"/>
      <c r="J163" s="209">
        <f>ROUND(I163*H163,2)</f>
        <v>0</v>
      </c>
      <c r="K163" s="205" t="s">
        <v>21</v>
      </c>
      <c r="L163" s="62"/>
      <c r="M163" s="210" t="s">
        <v>21</v>
      </c>
      <c r="N163" s="211" t="s">
        <v>45</v>
      </c>
      <c r="O163" s="43"/>
      <c r="P163" s="212">
        <f>O163*H163</f>
        <v>0</v>
      </c>
      <c r="Q163" s="212">
        <v>0</v>
      </c>
      <c r="R163" s="212">
        <f>Q163*H163</f>
        <v>0</v>
      </c>
      <c r="S163" s="212">
        <v>0</v>
      </c>
      <c r="T163" s="213">
        <f>S163*H163</f>
        <v>0</v>
      </c>
      <c r="AR163" s="25" t="s">
        <v>375</v>
      </c>
      <c r="AT163" s="25" t="s">
        <v>311</v>
      </c>
      <c r="AU163" s="25" t="s">
        <v>82</v>
      </c>
      <c r="AY163" s="25" t="s">
        <v>308</v>
      </c>
      <c r="BE163" s="214">
        <f>IF(N163="základní",J163,0)</f>
        <v>0</v>
      </c>
      <c r="BF163" s="214">
        <f>IF(N163="snížená",J163,0)</f>
        <v>0</v>
      </c>
      <c r="BG163" s="214">
        <f>IF(N163="zákl. přenesená",J163,0)</f>
        <v>0</v>
      </c>
      <c r="BH163" s="214">
        <f>IF(N163="sníž. přenesená",J163,0)</f>
        <v>0</v>
      </c>
      <c r="BI163" s="214">
        <f>IF(N163="nulová",J163,0)</f>
        <v>0</v>
      </c>
      <c r="BJ163" s="25" t="s">
        <v>82</v>
      </c>
      <c r="BK163" s="214">
        <f>ROUND(I163*H163,2)</f>
        <v>0</v>
      </c>
      <c r="BL163" s="25" t="s">
        <v>375</v>
      </c>
      <c r="BM163" s="25" t="s">
        <v>2091</v>
      </c>
    </row>
    <row r="164" spans="2:65" s="1" customFormat="1" ht="40.5">
      <c r="B164" s="42"/>
      <c r="C164" s="64"/>
      <c r="D164" s="246" t="s">
        <v>1656</v>
      </c>
      <c r="E164" s="64"/>
      <c r="F164" s="290" t="s">
        <v>6109</v>
      </c>
      <c r="G164" s="64"/>
      <c r="H164" s="64"/>
      <c r="I164" s="173"/>
      <c r="J164" s="64"/>
      <c r="K164" s="64"/>
      <c r="L164" s="62"/>
      <c r="M164" s="291"/>
      <c r="N164" s="43"/>
      <c r="O164" s="43"/>
      <c r="P164" s="43"/>
      <c r="Q164" s="43"/>
      <c r="R164" s="43"/>
      <c r="S164" s="43"/>
      <c r="T164" s="79"/>
      <c r="AT164" s="25" t="s">
        <v>1656</v>
      </c>
      <c r="AU164" s="25" t="s">
        <v>82</v>
      </c>
    </row>
    <row r="165" spans="2:65" s="1" customFormat="1" ht="31.5" customHeight="1">
      <c r="B165" s="42"/>
      <c r="C165" s="203" t="s">
        <v>665</v>
      </c>
      <c r="D165" s="203" t="s">
        <v>311</v>
      </c>
      <c r="E165" s="204" t="s">
        <v>6110</v>
      </c>
      <c r="F165" s="205" t="s">
        <v>6108</v>
      </c>
      <c r="G165" s="206" t="s">
        <v>6023</v>
      </c>
      <c r="H165" s="207">
        <v>2.1</v>
      </c>
      <c r="I165" s="208"/>
      <c r="J165" s="209">
        <f>ROUND(I165*H165,2)</f>
        <v>0</v>
      </c>
      <c r="K165" s="205" t="s">
        <v>21</v>
      </c>
      <c r="L165" s="62"/>
      <c r="M165" s="210" t="s">
        <v>21</v>
      </c>
      <c r="N165" s="211" t="s">
        <v>45</v>
      </c>
      <c r="O165" s="43"/>
      <c r="P165" s="212">
        <f>O165*H165</f>
        <v>0</v>
      </c>
      <c r="Q165" s="212">
        <v>0</v>
      </c>
      <c r="R165" s="212">
        <f>Q165*H165</f>
        <v>0</v>
      </c>
      <c r="S165" s="212">
        <v>0</v>
      </c>
      <c r="T165" s="213">
        <f>S165*H165</f>
        <v>0</v>
      </c>
      <c r="AR165" s="25" t="s">
        <v>375</v>
      </c>
      <c r="AT165" s="25" t="s">
        <v>311</v>
      </c>
      <c r="AU165" s="25" t="s">
        <v>82</v>
      </c>
      <c r="AY165" s="25" t="s">
        <v>308</v>
      </c>
      <c r="BE165" s="214">
        <f>IF(N165="základní",J165,0)</f>
        <v>0</v>
      </c>
      <c r="BF165" s="214">
        <f>IF(N165="snížená",J165,0)</f>
        <v>0</v>
      </c>
      <c r="BG165" s="214">
        <f>IF(N165="zákl. přenesená",J165,0)</f>
        <v>0</v>
      </c>
      <c r="BH165" s="214">
        <f>IF(N165="sníž. přenesená",J165,0)</f>
        <v>0</v>
      </c>
      <c r="BI165" s="214">
        <f>IF(N165="nulová",J165,0)</f>
        <v>0</v>
      </c>
      <c r="BJ165" s="25" t="s">
        <v>82</v>
      </c>
      <c r="BK165" s="214">
        <f>ROUND(I165*H165,2)</f>
        <v>0</v>
      </c>
      <c r="BL165" s="25" t="s">
        <v>375</v>
      </c>
      <c r="BM165" s="25" t="s">
        <v>2098</v>
      </c>
    </row>
    <row r="166" spans="2:65" s="1" customFormat="1" ht="40.5">
      <c r="B166" s="42"/>
      <c r="C166" s="64"/>
      <c r="D166" s="246" t="s">
        <v>1656</v>
      </c>
      <c r="E166" s="64"/>
      <c r="F166" s="290" t="s">
        <v>6111</v>
      </c>
      <c r="G166" s="64"/>
      <c r="H166" s="64"/>
      <c r="I166" s="173"/>
      <c r="J166" s="64"/>
      <c r="K166" s="64"/>
      <c r="L166" s="62"/>
      <c r="M166" s="291"/>
      <c r="N166" s="43"/>
      <c r="O166" s="43"/>
      <c r="P166" s="43"/>
      <c r="Q166" s="43"/>
      <c r="R166" s="43"/>
      <c r="S166" s="43"/>
      <c r="T166" s="79"/>
      <c r="AT166" s="25" t="s">
        <v>1656</v>
      </c>
      <c r="AU166" s="25" t="s">
        <v>82</v>
      </c>
    </row>
    <row r="167" spans="2:65" s="1" customFormat="1" ht="44.25" customHeight="1">
      <c r="B167" s="42"/>
      <c r="C167" s="203" t="s">
        <v>669</v>
      </c>
      <c r="D167" s="203" t="s">
        <v>311</v>
      </c>
      <c r="E167" s="204" t="s">
        <v>6112</v>
      </c>
      <c r="F167" s="205" t="s">
        <v>6113</v>
      </c>
      <c r="G167" s="206" t="s">
        <v>5275</v>
      </c>
      <c r="H167" s="207">
        <v>5</v>
      </c>
      <c r="I167" s="208"/>
      <c r="J167" s="209">
        <f>ROUND(I167*H167,2)</f>
        <v>0</v>
      </c>
      <c r="K167" s="205" t="s">
        <v>21</v>
      </c>
      <c r="L167" s="62"/>
      <c r="M167" s="210" t="s">
        <v>21</v>
      </c>
      <c r="N167" s="211" t="s">
        <v>45</v>
      </c>
      <c r="O167" s="43"/>
      <c r="P167" s="212">
        <f>O167*H167</f>
        <v>0</v>
      </c>
      <c r="Q167" s="212">
        <v>0</v>
      </c>
      <c r="R167" s="212">
        <f>Q167*H167</f>
        <v>0</v>
      </c>
      <c r="S167" s="212">
        <v>0</v>
      </c>
      <c r="T167" s="213">
        <f>S167*H167</f>
        <v>0</v>
      </c>
      <c r="AR167" s="25" t="s">
        <v>375</v>
      </c>
      <c r="AT167" s="25" t="s">
        <v>311</v>
      </c>
      <c r="AU167" s="25" t="s">
        <v>82</v>
      </c>
      <c r="AY167" s="25" t="s">
        <v>308</v>
      </c>
      <c r="BE167" s="214">
        <f>IF(N167="základní",J167,0)</f>
        <v>0</v>
      </c>
      <c r="BF167" s="214">
        <f>IF(N167="snížená",J167,0)</f>
        <v>0</v>
      </c>
      <c r="BG167" s="214">
        <f>IF(N167="zákl. přenesená",J167,0)</f>
        <v>0</v>
      </c>
      <c r="BH167" s="214">
        <f>IF(N167="sníž. přenesená",J167,0)</f>
        <v>0</v>
      </c>
      <c r="BI167" s="214">
        <f>IF(N167="nulová",J167,0)</f>
        <v>0</v>
      </c>
      <c r="BJ167" s="25" t="s">
        <v>82</v>
      </c>
      <c r="BK167" s="214">
        <f>ROUND(I167*H167,2)</f>
        <v>0</v>
      </c>
      <c r="BL167" s="25" t="s">
        <v>375</v>
      </c>
      <c r="BM167" s="25" t="s">
        <v>2103</v>
      </c>
    </row>
    <row r="168" spans="2:65" s="1" customFormat="1" ht="57" customHeight="1">
      <c r="B168" s="42"/>
      <c r="C168" s="203" t="s">
        <v>673</v>
      </c>
      <c r="D168" s="203" t="s">
        <v>311</v>
      </c>
      <c r="E168" s="204" t="s">
        <v>6114</v>
      </c>
      <c r="F168" s="205" t="s">
        <v>6115</v>
      </c>
      <c r="G168" s="206" t="s">
        <v>5275</v>
      </c>
      <c r="H168" s="207">
        <v>18</v>
      </c>
      <c r="I168" s="208"/>
      <c r="J168" s="209">
        <f>ROUND(I168*H168,2)</f>
        <v>0</v>
      </c>
      <c r="K168" s="205" t="s">
        <v>21</v>
      </c>
      <c r="L168" s="62"/>
      <c r="M168" s="210" t="s">
        <v>21</v>
      </c>
      <c r="N168" s="211" t="s">
        <v>45</v>
      </c>
      <c r="O168" s="43"/>
      <c r="P168" s="212">
        <f>O168*H168</f>
        <v>0</v>
      </c>
      <c r="Q168" s="212">
        <v>0</v>
      </c>
      <c r="R168" s="212">
        <f>Q168*H168</f>
        <v>0</v>
      </c>
      <c r="S168" s="212">
        <v>0</v>
      </c>
      <c r="T168" s="213">
        <f>S168*H168</f>
        <v>0</v>
      </c>
      <c r="AR168" s="25" t="s">
        <v>375</v>
      </c>
      <c r="AT168" s="25" t="s">
        <v>311</v>
      </c>
      <c r="AU168" s="25" t="s">
        <v>82</v>
      </c>
      <c r="AY168" s="25" t="s">
        <v>308</v>
      </c>
      <c r="BE168" s="214">
        <f>IF(N168="základní",J168,0)</f>
        <v>0</v>
      </c>
      <c r="BF168" s="214">
        <f>IF(N168="snížená",J168,0)</f>
        <v>0</v>
      </c>
      <c r="BG168" s="214">
        <f>IF(N168="zákl. přenesená",J168,0)</f>
        <v>0</v>
      </c>
      <c r="BH168" s="214">
        <f>IF(N168="sníž. přenesená",J168,0)</f>
        <v>0</v>
      </c>
      <c r="BI168" s="214">
        <f>IF(N168="nulová",J168,0)</f>
        <v>0</v>
      </c>
      <c r="BJ168" s="25" t="s">
        <v>82</v>
      </c>
      <c r="BK168" s="214">
        <f>ROUND(I168*H168,2)</f>
        <v>0</v>
      </c>
      <c r="BL168" s="25" t="s">
        <v>375</v>
      </c>
      <c r="BM168" s="25" t="s">
        <v>2112</v>
      </c>
    </row>
    <row r="169" spans="2:65" s="1" customFormat="1" ht="44.25" customHeight="1">
      <c r="B169" s="42"/>
      <c r="C169" s="203" t="s">
        <v>677</v>
      </c>
      <c r="D169" s="203" t="s">
        <v>311</v>
      </c>
      <c r="E169" s="204" t="s">
        <v>6116</v>
      </c>
      <c r="F169" s="205" t="s">
        <v>6117</v>
      </c>
      <c r="G169" s="206" t="s">
        <v>5275</v>
      </c>
      <c r="H169" s="207">
        <v>19</v>
      </c>
      <c r="I169" s="208"/>
      <c r="J169" s="209">
        <f>ROUND(I169*H169,2)</f>
        <v>0</v>
      </c>
      <c r="K169" s="205" t="s">
        <v>21</v>
      </c>
      <c r="L169" s="62"/>
      <c r="M169" s="210" t="s">
        <v>21</v>
      </c>
      <c r="N169" s="211" t="s">
        <v>45</v>
      </c>
      <c r="O169" s="43"/>
      <c r="P169" s="212">
        <f>O169*H169</f>
        <v>0</v>
      </c>
      <c r="Q169" s="212">
        <v>0</v>
      </c>
      <c r="R169" s="212">
        <f>Q169*H169</f>
        <v>0</v>
      </c>
      <c r="S169" s="212">
        <v>0</v>
      </c>
      <c r="T169" s="213">
        <f>S169*H169</f>
        <v>0</v>
      </c>
      <c r="AR169" s="25" t="s">
        <v>375</v>
      </c>
      <c r="AT169" s="25" t="s">
        <v>311</v>
      </c>
      <c r="AU169" s="25" t="s">
        <v>82</v>
      </c>
      <c r="AY169" s="25" t="s">
        <v>308</v>
      </c>
      <c r="BE169" s="214">
        <f>IF(N169="základní",J169,0)</f>
        <v>0</v>
      </c>
      <c r="BF169" s="214">
        <f>IF(N169="snížená",J169,0)</f>
        <v>0</v>
      </c>
      <c r="BG169" s="214">
        <f>IF(N169="zákl. přenesená",J169,0)</f>
        <v>0</v>
      </c>
      <c r="BH169" s="214">
        <f>IF(N169="sníž. přenesená",J169,0)</f>
        <v>0</v>
      </c>
      <c r="BI169" s="214">
        <f>IF(N169="nulová",J169,0)</f>
        <v>0</v>
      </c>
      <c r="BJ169" s="25" t="s">
        <v>82</v>
      </c>
      <c r="BK169" s="214">
        <f>ROUND(I169*H169,2)</f>
        <v>0</v>
      </c>
      <c r="BL169" s="25" t="s">
        <v>375</v>
      </c>
      <c r="BM169" s="25" t="s">
        <v>2122</v>
      </c>
    </row>
    <row r="170" spans="2:65" s="1" customFormat="1" ht="44.25" customHeight="1">
      <c r="B170" s="42"/>
      <c r="C170" s="203" t="s">
        <v>681</v>
      </c>
      <c r="D170" s="203" t="s">
        <v>311</v>
      </c>
      <c r="E170" s="204" t="s">
        <v>6118</v>
      </c>
      <c r="F170" s="205" t="s">
        <v>6119</v>
      </c>
      <c r="G170" s="206" t="s">
        <v>5275</v>
      </c>
      <c r="H170" s="207">
        <v>19</v>
      </c>
      <c r="I170" s="208"/>
      <c r="J170" s="209">
        <f>ROUND(I170*H170,2)</f>
        <v>0</v>
      </c>
      <c r="K170" s="205" t="s">
        <v>21</v>
      </c>
      <c r="L170" s="62"/>
      <c r="M170" s="210" t="s">
        <v>21</v>
      </c>
      <c r="N170" s="211" t="s">
        <v>45</v>
      </c>
      <c r="O170" s="43"/>
      <c r="P170" s="212">
        <f>O170*H170</f>
        <v>0</v>
      </c>
      <c r="Q170" s="212">
        <v>0</v>
      </c>
      <c r="R170" s="212">
        <f>Q170*H170</f>
        <v>0</v>
      </c>
      <c r="S170" s="212">
        <v>0</v>
      </c>
      <c r="T170" s="213">
        <f>S170*H170</f>
        <v>0</v>
      </c>
      <c r="AR170" s="25" t="s">
        <v>375</v>
      </c>
      <c r="AT170" s="25" t="s">
        <v>311</v>
      </c>
      <c r="AU170" s="25" t="s">
        <v>82</v>
      </c>
      <c r="AY170" s="25" t="s">
        <v>308</v>
      </c>
      <c r="BE170" s="214">
        <f>IF(N170="základní",J170,0)</f>
        <v>0</v>
      </c>
      <c r="BF170" s="214">
        <f>IF(N170="snížená",J170,0)</f>
        <v>0</v>
      </c>
      <c r="BG170" s="214">
        <f>IF(N170="zákl. přenesená",J170,0)</f>
        <v>0</v>
      </c>
      <c r="BH170" s="214">
        <f>IF(N170="sníž. přenesená",J170,0)</f>
        <v>0</v>
      </c>
      <c r="BI170" s="214">
        <f>IF(N170="nulová",J170,0)</f>
        <v>0</v>
      </c>
      <c r="BJ170" s="25" t="s">
        <v>82</v>
      </c>
      <c r="BK170" s="214">
        <f>ROUND(I170*H170,2)</f>
        <v>0</v>
      </c>
      <c r="BL170" s="25" t="s">
        <v>375</v>
      </c>
      <c r="BM170" s="25" t="s">
        <v>2130</v>
      </c>
    </row>
    <row r="171" spans="2:65" s="1" customFormat="1" ht="44.25" customHeight="1">
      <c r="B171" s="42"/>
      <c r="C171" s="203" t="s">
        <v>685</v>
      </c>
      <c r="D171" s="203" t="s">
        <v>311</v>
      </c>
      <c r="E171" s="204" t="s">
        <v>6120</v>
      </c>
      <c r="F171" s="205" t="s">
        <v>6121</v>
      </c>
      <c r="G171" s="206" t="s">
        <v>5275</v>
      </c>
      <c r="H171" s="207">
        <v>34</v>
      </c>
      <c r="I171" s="208"/>
      <c r="J171" s="209">
        <f>ROUND(I171*H171,2)</f>
        <v>0</v>
      </c>
      <c r="K171" s="205" t="s">
        <v>21</v>
      </c>
      <c r="L171" s="62"/>
      <c r="M171" s="210" t="s">
        <v>21</v>
      </c>
      <c r="N171" s="211" t="s">
        <v>45</v>
      </c>
      <c r="O171" s="43"/>
      <c r="P171" s="212">
        <f>O171*H171</f>
        <v>0</v>
      </c>
      <c r="Q171" s="212">
        <v>0</v>
      </c>
      <c r="R171" s="212">
        <f>Q171*H171</f>
        <v>0</v>
      </c>
      <c r="S171" s="212">
        <v>0</v>
      </c>
      <c r="T171" s="213">
        <f>S171*H171</f>
        <v>0</v>
      </c>
      <c r="AR171" s="25" t="s">
        <v>375</v>
      </c>
      <c r="AT171" s="25" t="s">
        <v>311</v>
      </c>
      <c r="AU171" s="25" t="s">
        <v>82</v>
      </c>
      <c r="AY171" s="25" t="s">
        <v>308</v>
      </c>
      <c r="BE171" s="214">
        <f>IF(N171="základní",J171,0)</f>
        <v>0</v>
      </c>
      <c r="BF171" s="214">
        <f>IF(N171="snížená",J171,0)</f>
        <v>0</v>
      </c>
      <c r="BG171" s="214">
        <f>IF(N171="zákl. přenesená",J171,0)</f>
        <v>0</v>
      </c>
      <c r="BH171" s="214">
        <f>IF(N171="sníž. přenesená",J171,0)</f>
        <v>0</v>
      </c>
      <c r="BI171" s="214">
        <f>IF(N171="nulová",J171,0)</f>
        <v>0</v>
      </c>
      <c r="BJ171" s="25" t="s">
        <v>82</v>
      </c>
      <c r="BK171" s="214">
        <f>ROUND(I171*H171,2)</f>
        <v>0</v>
      </c>
      <c r="BL171" s="25" t="s">
        <v>375</v>
      </c>
      <c r="BM171" s="25" t="s">
        <v>2139</v>
      </c>
    </row>
    <row r="172" spans="2:65" s="1" customFormat="1" ht="40.5">
      <c r="B172" s="42"/>
      <c r="C172" s="64"/>
      <c r="D172" s="246" t="s">
        <v>1656</v>
      </c>
      <c r="E172" s="64"/>
      <c r="F172" s="290" t="s">
        <v>6122</v>
      </c>
      <c r="G172" s="64"/>
      <c r="H172" s="64"/>
      <c r="I172" s="173"/>
      <c r="J172" s="64"/>
      <c r="K172" s="64"/>
      <c r="L172" s="62"/>
      <c r="M172" s="291"/>
      <c r="N172" s="43"/>
      <c r="O172" s="43"/>
      <c r="P172" s="43"/>
      <c r="Q172" s="43"/>
      <c r="R172" s="43"/>
      <c r="S172" s="43"/>
      <c r="T172" s="79"/>
      <c r="AT172" s="25" t="s">
        <v>1656</v>
      </c>
      <c r="AU172" s="25" t="s">
        <v>82</v>
      </c>
    </row>
    <row r="173" spans="2:65" s="1" customFormat="1" ht="44.25" customHeight="1">
      <c r="B173" s="42"/>
      <c r="C173" s="203" t="s">
        <v>689</v>
      </c>
      <c r="D173" s="203" t="s">
        <v>311</v>
      </c>
      <c r="E173" s="204" t="s">
        <v>6123</v>
      </c>
      <c r="F173" s="205" t="s">
        <v>6124</v>
      </c>
      <c r="G173" s="206" t="s">
        <v>5275</v>
      </c>
      <c r="H173" s="207">
        <v>225</v>
      </c>
      <c r="I173" s="208"/>
      <c r="J173" s="209">
        <f t="shared" ref="J173:J188" si="0">ROUND(I173*H173,2)</f>
        <v>0</v>
      </c>
      <c r="K173" s="205" t="s">
        <v>21</v>
      </c>
      <c r="L173" s="62"/>
      <c r="M173" s="210" t="s">
        <v>21</v>
      </c>
      <c r="N173" s="211" t="s">
        <v>45</v>
      </c>
      <c r="O173" s="43"/>
      <c r="P173" s="212">
        <f t="shared" ref="P173:P188" si="1">O173*H173</f>
        <v>0</v>
      </c>
      <c r="Q173" s="212">
        <v>0</v>
      </c>
      <c r="R173" s="212">
        <f t="shared" ref="R173:R188" si="2">Q173*H173</f>
        <v>0</v>
      </c>
      <c r="S173" s="212">
        <v>0</v>
      </c>
      <c r="T173" s="213">
        <f t="shared" ref="T173:T188" si="3">S173*H173</f>
        <v>0</v>
      </c>
      <c r="AR173" s="25" t="s">
        <v>375</v>
      </c>
      <c r="AT173" s="25" t="s">
        <v>311</v>
      </c>
      <c r="AU173" s="25" t="s">
        <v>82</v>
      </c>
      <c r="AY173" s="25" t="s">
        <v>308</v>
      </c>
      <c r="BE173" s="214">
        <f t="shared" ref="BE173:BE188" si="4">IF(N173="základní",J173,0)</f>
        <v>0</v>
      </c>
      <c r="BF173" s="214">
        <f t="shared" ref="BF173:BF188" si="5">IF(N173="snížená",J173,0)</f>
        <v>0</v>
      </c>
      <c r="BG173" s="214">
        <f t="shared" ref="BG173:BG188" si="6">IF(N173="zákl. přenesená",J173,0)</f>
        <v>0</v>
      </c>
      <c r="BH173" s="214">
        <f t="shared" ref="BH173:BH188" si="7">IF(N173="sníž. přenesená",J173,0)</f>
        <v>0</v>
      </c>
      <c r="BI173" s="214">
        <f t="shared" ref="BI173:BI188" si="8">IF(N173="nulová",J173,0)</f>
        <v>0</v>
      </c>
      <c r="BJ173" s="25" t="s">
        <v>82</v>
      </c>
      <c r="BK173" s="214">
        <f t="shared" ref="BK173:BK188" si="9">ROUND(I173*H173,2)</f>
        <v>0</v>
      </c>
      <c r="BL173" s="25" t="s">
        <v>375</v>
      </c>
      <c r="BM173" s="25" t="s">
        <v>630</v>
      </c>
    </row>
    <row r="174" spans="2:65" s="1" customFormat="1" ht="44.25" customHeight="1">
      <c r="B174" s="42"/>
      <c r="C174" s="203" t="s">
        <v>693</v>
      </c>
      <c r="D174" s="203" t="s">
        <v>311</v>
      </c>
      <c r="E174" s="204" t="s">
        <v>6125</v>
      </c>
      <c r="F174" s="205" t="s">
        <v>6126</v>
      </c>
      <c r="G174" s="206" t="s">
        <v>5275</v>
      </c>
      <c r="H174" s="207">
        <v>3</v>
      </c>
      <c r="I174" s="208"/>
      <c r="J174" s="209">
        <f t="shared" si="0"/>
        <v>0</v>
      </c>
      <c r="K174" s="205" t="s">
        <v>21</v>
      </c>
      <c r="L174" s="62"/>
      <c r="M174" s="210" t="s">
        <v>21</v>
      </c>
      <c r="N174" s="211" t="s">
        <v>45</v>
      </c>
      <c r="O174" s="43"/>
      <c r="P174" s="212">
        <f t="shared" si="1"/>
        <v>0</v>
      </c>
      <c r="Q174" s="212">
        <v>0</v>
      </c>
      <c r="R174" s="212">
        <f t="shared" si="2"/>
        <v>0</v>
      </c>
      <c r="S174" s="212">
        <v>0</v>
      </c>
      <c r="T174" s="213">
        <f t="shared" si="3"/>
        <v>0</v>
      </c>
      <c r="AR174" s="25" t="s">
        <v>375</v>
      </c>
      <c r="AT174" s="25" t="s">
        <v>311</v>
      </c>
      <c r="AU174" s="25" t="s">
        <v>82</v>
      </c>
      <c r="AY174" s="25" t="s">
        <v>308</v>
      </c>
      <c r="BE174" s="214">
        <f t="shared" si="4"/>
        <v>0</v>
      </c>
      <c r="BF174" s="214">
        <f t="shared" si="5"/>
        <v>0</v>
      </c>
      <c r="BG174" s="214">
        <f t="shared" si="6"/>
        <v>0</v>
      </c>
      <c r="BH174" s="214">
        <f t="shared" si="7"/>
        <v>0</v>
      </c>
      <c r="BI174" s="214">
        <f t="shared" si="8"/>
        <v>0</v>
      </c>
      <c r="BJ174" s="25" t="s">
        <v>82</v>
      </c>
      <c r="BK174" s="214">
        <f t="shared" si="9"/>
        <v>0</v>
      </c>
      <c r="BL174" s="25" t="s">
        <v>375</v>
      </c>
      <c r="BM174" s="25" t="s">
        <v>642</v>
      </c>
    </row>
    <row r="175" spans="2:65" s="1" customFormat="1" ht="44.25" customHeight="1">
      <c r="B175" s="42"/>
      <c r="C175" s="203" t="s">
        <v>697</v>
      </c>
      <c r="D175" s="203" t="s">
        <v>311</v>
      </c>
      <c r="E175" s="204" t="s">
        <v>6127</v>
      </c>
      <c r="F175" s="205" t="s">
        <v>6128</v>
      </c>
      <c r="G175" s="206" t="s">
        <v>5275</v>
      </c>
      <c r="H175" s="207">
        <v>1</v>
      </c>
      <c r="I175" s="208"/>
      <c r="J175" s="209">
        <f t="shared" si="0"/>
        <v>0</v>
      </c>
      <c r="K175" s="205" t="s">
        <v>21</v>
      </c>
      <c r="L175" s="62"/>
      <c r="M175" s="210" t="s">
        <v>21</v>
      </c>
      <c r="N175" s="211" t="s">
        <v>45</v>
      </c>
      <c r="O175" s="43"/>
      <c r="P175" s="212">
        <f t="shared" si="1"/>
        <v>0</v>
      </c>
      <c r="Q175" s="212">
        <v>0</v>
      </c>
      <c r="R175" s="212">
        <f t="shared" si="2"/>
        <v>0</v>
      </c>
      <c r="S175" s="212">
        <v>0</v>
      </c>
      <c r="T175" s="213">
        <f t="shared" si="3"/>
        <v>0</v>
      </c>
      <c r="AR175" s="25" t="s">
        <v>375</v>
      </c>
      <c r="AT175" s="25" t="s">
        <v>311</v>
      </c>
      <c r="AU175" s="25" t="s">
        <v>82</v>
      </c>
      <c r="AY175" s="25" t="s">
        <v>308</v>
      </c>
      <c r="BE175" s="214">
        <f t="shared" si="4"/>
        <v>0</v>
      </c>
      <c r="BF175" s="214">
        <f t="shared" si="5"/>
        <v>0</v>
      </c>
      <c r="BG175" s="214">
        <f t="shared" si="6"/>
        <v>0</v>
      </c>
      <c r="BH175" s="214">
        <f t="shared" si="7"/>
        <v>0</v>
      </c>
      <c r="BI175" s="214">
        <f t="shared" si="8"/>
        <v>0</v>
      </c>
      <c r="BJ175" s="25" t="s">
        <v>82</v>
      </c>
      <c r="BK175" s="214">
        <f t="shared" si="9"/>
        <v>0</v>
      </c>
      <c r="BL175" s="25" t="s">
        <v>375</v>
      </c>
      <c r="BM175" s="25" t="s">
        <v>2161</v>
      </c>
    </row>
    <row r="176" spans="2:65" s="1" customFormat="1" ht="44.25" customHeight="1">
      <c r="B176" s="42"/>
      <c r="C176" s="203" t="s">
        <v>702</v>
      </c>
      <c r="D176" s="203" t="s">
        <v>311</v>
      </c>
      <c r="E176" s="204" t="s">
        <v>6129</v>
      </c>
      <c r="F176" s="205" t="s">
        <v>6130</v>
      </c>
      <c r="G176" s="206" t="s">
        <v>5275</v>
      </c>
      <c r="H176" s="207">
        <v>1</v>
      </c>
      <c r="I176" s="208"/>
      <c r="J176" s="209">
        <f t="shared" si="0"/>
        <v>0</v>
      </c>
      <c r="K176" s="205" t="s">
        <v>21</v>
      </c>
      <c r="L176" s="62"/>
      <c r="M176" s="210" t="s">
        <v>21</v>
      </c>
      <c r="N176" s="211" t="s">
        <v>45</v>
      </c>
      <c r="O176" s="43"/>
      <c r="P176" s="212">
        <f t="shared" si="1"/>
        <v>0</v>
      </c>
      <c r="Q176" s="212">
        <v>0</v>
      </c>
      <c r="R176" s="212">
        <f t="shared" si="2"/>
        <v>0</v>
      </c>
      <c r="S176" s="212">
        <v>0</v>
      </c>
      <c r="T176" s="213">
        <f t="shared" si="3"/>
        <v>0</v>
      </c>
      <c r="AR176" s="25" t="s">
        <v>375</v>
      </c>
      <c r="AT176" s="25" t="s">
        <v>311</v>
      </c>
      <c r="AU176" s="25" t="s">
        <v>82</v>
      </c>
      <c r="AY176" s="25" t="s">
        <v>308</v>
      </c>
      <c r="BE176" s="214">
        <f t="shared" si="4"/>
        <v>0</v>
      </c>
      <c r="BF176" s="214">
        <f t="shared" si="5"/>
        <v>0</v>
      </c>
      <c r="BG176" s="214">
        <f t="shared" si="6"/>
        <v>0</v>
      </c>
      <c r="BH176" s="214">
        <f t="shared" si="7"/>
        <v>0</v>
      </c>
      <c r="BI176" s="214">
        <f t="shared" si="8"/>
        <v>0</v>
      </c>
      <c r="BJ176" s="25" t="s">
        <v>82</v>
      </c>
      <c r="BK176" s="214">
        <f t="shared" si="9"/>
        <v>0</v>
      </c>
      <c r="BL176" s="25" t="s">
        <v>375</v>
      </c>
      <c r="BM176" s="25" t="s">
        <v>2172</v>
      </c>
    </row>
    <row r="177" spans="2:65" s="1" customFormat="1" ht="44.25" customHeight="1">
      <c r="B177" s="42"/>
      <c r="C177" s="203" t="s">
        <v>706</v>
      </c>
      <c r="D177" s="203" t="s">
        <v>311</v>
      </c>
      <c r="E177" s="204" t="s">
        <v>6131</v>
      </c>
      <c r="F177" s="205" t="s">
        <v>6132</v>
      </c>
      <c r="G177" s="206" t="s">
        <v>5275</v>
      </c>
      <c r="H177" s="207">
        <v>20</v>
      </c>
      <c r="I177" s="208"/>
      <c r="J177" s="209">
        <f t="shared" si="0"/>
        <v>0</v>
      </c>
      <c r="K177" s="205" t="s">
        <v>21</v>
      </c>
      <c r="L177" s="62"/>
      <c r="M177" s="210" t="s">
        <v>21</v>
      </c>
      <c r="N177" s="211" t="s">
        <v>45</v>
      </c>
      <c r="O177" s="43"/>
      <c r="P177" s="212">
        <f t="shared" si="1"/>
        <v>0</v>
      </c>
      <c r="Q177" s="212">
        <v>0</v>
      </c>
      <c r="R177" s="212">
        <f t="shared" si="2"/>
        <v>0</v>
      </c>
      <c r="S177" s="212">
        <v>0</v>
      </c>
      <c r="T177" s="213">
        <f t="shared" si="3"/>
        <v>0</v>
      </c>
      <c r="AR177" s="25" t="s">
        <v>375</v>
      </c>
      <c r="AT177" s="25" t="s">
        <v>311</v>
      </c>
      <c r="AU177" s="25" t="s">
        <v>82</v>
      </c>
      <c r="AY177" s="25" t="s">
        <v>308</v>
      </c>
      <c r="BE177" s="214">
        <f t="shared" si="4"/>
        <v>0</v>
      </c>
      <c r="BF177" s="214">
        <f t="shared" si="5"/>
        <v>0</v>
      </c>
      <c r="BG177" s="214">
        <f t="shared" si="6"/>
        <v>0</v>
      </c>
      <c r="BH177" s="214">
        <f t="shared" si="7"/>
        <v>0</v>
      </c>
      <c r="BI177" s="214">
        <f t="shared" si="8"/>
        <v>0</v>
      </c>
      <c r="BJ177" s="25" t="s">
        <v>82</v>
      </c>
      <c r="BK177" s="214">
        <f t="shared" si="9"/>
        <v>0</v>
      </c>
      <c r="BL177" s="25" t="s">
        <v>375</v>
      </c>
      <c r="BM177" s="25" t="s">
        <v>2180</v>
      </c>
    </row>
    <row r="178" spans="2:65" s="1" customFormat="1" ht="44.25" customHeight="1">
      <c r="B178" s="42"/>
      <c r="C178" s="203" t="s">
        <v>710</v>
      </c>
      <c r="D178" s="203" t="s">
        <v>311</v>
      </c>
      <c r="E178" s="204" t="s">
        <v>6133</v>
      </c>
      <c r="F178" s="205" t="s">
        <v>6134</v>
      </c>
      <c r="G178" s="206" t="s">
        <v>5275</v>
      </c>
      <c r="H178" s="207">
        <v>1</v>
      </c>
      <c r="I178" s="208"/>
      <c r="J178" s="209">
        <f t="shared" si="0"/>
        <v>0</v>
      </c>
      <c r="K178" s="205" t="s">
        <v>21</v>
      </c>
      <c r="L178" s="62"/>
      <c r="M178" s="210" t="s">
        <v>21</v>
      </c>
      <c r="N178" s="211" t="s">
        <v>45</v>
      </c>
      <c r="O178" s="43"/>
      <c r="P178" s="212">
        <f t="shared" si="1"/>
        <v>0</v>
      </c>
      <c r="Q178" s="212">
        <v>0</v>
      </c>
      <c r="R178" s="212">
        <f t="shared" si="2"/>
        <v>0</v>
      </c>
      <c r="S178" s="212">
        <v>0</v>
      </c>
      <c r="T178" s="213">
        <f t="shared" si="3"/>
        <v>0</v>
      </c>
      <c r="AR178" s="25" t="s">
        <v>375</v>
      </c>
      <c r="AT178" s="25" t="s">
        <v>311</v>
      </c>
      <c r="AU178" s="25" t="s">
        <v>82</v>
      </c>
      <c r="AY178" s="25" t="s">
        <v>308</v>
      </c>
      <c r="BE178" s="214">
        <f t="shared" si="4"/>
        <v>0</v>
      </c>
      <c r="BF178" s="214">
        <f t="shared" si="5"/>
        <v>0</v>
      </c>
      <c r="BG178" s="214">
        <f t="shared" si="6"/>
        <v>0</v>
      </c>
      <c r="BH178" s="214">
        <f t="shared" si="7"/>
        <v>0</v>
      </c>
      <c r="BI178" s="214">
        <f t="shared" si="8"/>
        <v>0</v>
      </c>
      <c r="BJ178" s="25" t="s">
        <v>82</v>
      </c>
      <c r="BK178" s="214">
        <f t="shared" si="9"/>
        <v>0</v>
      </c>
      <c r="BL178" s="25" t="s">
        <v>375</v>
      </c>
      <c r="BM178" s="25" t="s">
        <v>2189</v>
      </c>
    </row>
    <row r="179" spans="2:65" s="1" customFormat="1" ht="44.25" customHeight="1">
      <c r="B179" s="42"/>
      <c r="C179" s="203" t="s">
        <v>716</v>
      </c>
      <c r="D179" s="203" t="s">
        <v>311</v>
      </c>
      <c r="E179" s="204" t="s">
        <v>6135</v>
      </c>
      <c r="F179" s="205" t="s">
        <v>6136</v>
      </c>
      <c r="G179" s="206" t="s">
        <v>5275</v>
      </c>
      <c r="H179" s="207">
        <v>1</v>
      </c>
      <c r="I179" s="208"/>
      <c r="J179" s="209">
        <f t="shared" si="0"/>
        <v>0</v>
      </c>
      <c r="K179" s="205" t="s">
        <v>21</v>
      </c>
      <c r="L179" s="62"/>
      <c r="M179" s="210" t="s">
        <v>21</v>
      </c>
      <c r="N179" s="211" t="s">
        <v>45</v>
      </c>
      <c r="O179" s="43"/>
      <c r="P179" s="212">
        <f t="shared" si="1"/>
        <v>0</v>
      </c>
      <c r="Q179" s="212">
        <v>0</v>
      </c>
      <c r="R179" s="212">
        <f t="shared" si="2"/>
        <v>0</v>
      </c>
      <c r="S179" s="212">
        <v>0</v>
      </c>
      <c r="T179" s="213">
        <f t="shared" si="3"/>
        <v>0</v>
      </c>
      <c r="AR179" s="25" t="s">
        <v>375</v>
      </c>
      <c r="AT179" s="25" t="s">
        <v>311</v>
      </c>
      <c r="AU179" s="25" t="s">
        <v>82</v>
      </c>
      <c r="AY179" s="25" t="s">
        <v>308</v>
      </c>
      <c r="BE179" s="214">
        <f t="shared" si="4"/>
        <v>0</v>
      </c>
      <c r="BF179" s="214">
        <f t="shared" si="5"/>
        <v>0</v>
      </c>
      <c r="BG179" s="214">
        <f t="shared" si="6"/>
        <v>0</v>
      </c>
      <c r="BH179" s="214">
        <f t="shared" si="7"/>
        <v>0</v>
      </c>
      <c r="BI179" s="214">
        <f t="shared" si="8"/>
        <v>0</v>
      </c>
      <c r="BJ179" s="25" t="s">
        <v>82</v>
      </c>
      <c r="BK179" s="214">
        <f t="shared" si="9"/>
        <v>0</v>
      </c>
      <c r="BL179" s="25" t="s">
        <v>375</v>
      </c>
      <c r="BM179" s="25" t="s">
        <v>2198</v>
      </c>
    </row>
    <row r="180" spans="2:65" s="1" customFormat="1" ht="44.25" customHeight="1">
      <c r="B180" s="42"/>
      <c r="C180" s="203" t="s">
        <v>721</v>
      </c>
      <c r="D180" s="203" t="s">
        <v>311</v>
      </c>
      <c r="E180" s="204" t="s">
        <v>6137</v>
      </c>
      <c r="F180" s="205" t="s">
        <v>6138</v>
      </c>
      <c r="G180" s="206" t="s">
        <v>5275</v>
      </c>
      <c r="H180" s="207">
        <v>2</v>
      </c>
      <c r="I180" s="208"/>
      <c r="J180" s="209">
        <f t="shared" si="0"/>
        <v>0</v>
      </c>
      <c r="K180" s="205" t="s">
        <v>21</v>
      </c>
      <c r="L180" s="62"/>
      <c r="M180" s="210" t="s">
        <v>21</v>
      </c>
      <c r="N180" s="211" t="s">
        <v>45</v>
      </c>
      <c r="O180" s="43"/>
      <c r="P180" s="212">
        <f t="shared" si="1"/>
        <v>0</v>
      </c>
      <c r="Q180" s="212">
        <v>0</v>
      </c>
      <c r="R180" s="212">
        <f t="shared" si="2"/>
        <v>0</v>
      </c>
      <c r="S180" s="212">
        <v>0</v>
      </c>
      <c r="T180" s="213">
        <f t="shared" si="3"/>
        <v>0</v>
      </c>
      <c r="AR180" s="25" t="s">
        <v>375</v>
      </c>
      <c r="AT180" s="25" t="s">
        <v>311</v>
      </c>
      <c r="AU180" s="25" t="s">
        <v>82</v>
      </c>
      <c r="AY180" s="25" t="s">
        <v>308</v>
      </c>
      <c r="BE180" s="214">
        <f t="shared" si="4"/>
        <v>0</v>
      </c>
      <c r="BF180" s="214">
        <f t="shared" si="5"/>
        <v>0</v>
      </c>
      <c r="BG180" s="214">
        <f t="shared" si="6"/>
        <v>0</v>
      </c>
      <c r="BH180" s="214">
        <f t="shared" si="7"/>
        <v>0</v>
      </c>
      <c r="BI180" s="214">
        <f t="shared" si="8"/>
        <v>0</v>
      </c>
      <c r="BJ180" s="25" t="s">
        <v>82</v>
      </c>
      <c r="BK180" s="214">
        <f t="shared" si="9"/>
        <v>0</v>
      </c>
      <c r="BL180" s="25" t="s">
        <v>375</v>
      </c>
      <c r="BM180" s="25" t="s">
        <v>2206</v>
      </c>
    </row>
    <row r="181" spans="2:65" s="1" customFormat="1" ht="44.25" customHeight="1">
      <c r="B181" s="42"/>
      <c r="C181" s="203" t="s">
        <v>725</v>
      </c>
      <c r="D181" s="203" t="s">
        <v>311</v>
      </c>
      <c r="E181" s="204" t="s">
        <v>6139</v>
      </c>
      <c r="F181" s="205" t="s">
        <v>6140</v>
      </c>
      <c r="G181" s="206" t="s">
        <v>5275</v>
      </c>
      <c r="H181" s="207">
        <v>2</v>
      </c>
      <c r="I181" s="208"/>
      <c r="J181" s="209">
        <f t="shared" si="0"/>
        <v>0</v>
      </c>
      <c r="K181" s="205" t="s">
        <v>21</v>
      </c>
      <c r="L181" s="62"/>
      <c r="M181" s="210" t="s">
        <v>21</v>
      </c>
      <c r="N181" s="211" t="s">
        <v>45</v>
      </c>
      <c r="O181" s="43"/>
      <c r="P181" s="212">
        <f t="shared" si="1"/>
        <v>0</v>
      </c>
      <c r="Q181" s="212">
        <v>0</v>
      </c>
      <c r="R181" s="212">
        <f t="shared" si="2"/>
        <v>0</v>
      </c>
      <c r="S181" s="212">
        <v>0</v>
      </c>
      <c r="T181" s="213">
        <f t="shared" si="3"/>
        <v>0</v>
      </c>
      <c r="AR181" s="25" t="s">
        <v>375</v>
      </c>
      <c r="AT181" s="25" t="s">
        <v>311</v>
      </c>
      <c r="AU181" s="25" t="s">
        <v>82</v>
      </c>
      <c r="AY181" s="25" t="s">
        <v>308</v>
      </c>
      <c r="BE181" s="214">
        <f t="shared" si="4"/>
        <v>0</v>
      </c>
      <c r="BF181" s="214">
        <f t="shared" si="5"/>
        <v>0</v>
      </c>
      <c r="BG181" s="214">
        <f t="shared" si="6"/>
        <v>0</v>
      </c>
      <c r="BH181" s="214">
        <f t="shared" si="7"/>
        <v>0</v>
      </c>
      <c r="BI181" s="214">
        <f t="shared" si="8"/>
        <v>0</v>
      </c>
      <c r="BJ181" s="25" t="s">
        <v>82</v>
      </c>
      <c r="BK181" s="214">
        <f t="shared" si="9"/>
        <v>0</v>
      </c>
      <c r="BL181" s="25" t="s">
        <v>375</v>
      </c>
      <c r="BM181" s="25" t="s">
        <v>2215</v>
      </c>
    </row>
    <row r="182" spans="2:65" s="1" customFormat="1" ht="44.25" customHeight="1">
      <c r="B182" s="42"/>
      <c r="C182" s="203" t="s">
        <v>730</v>
      </c>
      <c r="D182" s="203" t="s">
        <v>311</v>
      </c>
      <c r="E182" s="204" t="s">
        <v>6141</v>
      </c>
      <c r="F182" s="205" t="s">
        <v>6142</v>
      </c>
      <c r="G182" s="206" t="s">
        <v>5275</v>
      </c>
      <c r="H182" s="207">
        <v>22</v>
      </c>
      <c r="I182" s="208"/>
      <c r="J182" s="209">
        <f t="shared" si="0"/>
        <v>0</v>
      </c>
      <c r="K182" s="205" t="s">
        <v>21</v>
      </c>
      <c r="L182" s="62"/>
      <c r="M182" s="210" t="s">
        <v>21</v>
      </c>
      <c r="N182" s="211" t="s">
        <v>45</v>
      </c>
      <c r="O182" s="43"/>
      <c r="P182" s="212">
        <f t="shared" si="1"/>
        <v>0</v>
      </c>
      <c r="Q182" s="212">
        <v>0</v>
      </c>
      <c r="R182" s="212">
        <f t="shared" si="2"/>
        <v>0</v>
      </c>
      <c r="S182" s="212">
        <v>0</v>
      </c>
      <c r="T182" s="213">
        <f t="shared" si="3"/>
        <v>0</v>
      </c>
      <c r="AR182" s="25" t="s">
        <v>375</v>
      </c>
      <c r="AT182" s="25" t="s">
        <v>311</v>
      </c>
      <c r="AU182" s="25" t="s">
        <v>82</v>
      </c>
      <c r="AY182" s="25" t="s">
        <v>308</v>
      </c>
      <c r="BE182" s="214">
        <f t="shared" si="4"/>
        <v>0</v>
      </c>
      <c r="BF182" s="214">
        <f t="shared" si="5"/>
        <v>0</v>
      </c>
      <c r="BG182" s="214">
        <f t="shared" si="6"/>
        <v>0</v>
      </c>
      <c r="BH182" s="214">
        <f t="shared" si="7"/>
        <v>0</v>
      </c>
      <c r="BI182" s="214">
        <f t="shared" si="8"/>
        <v>0</v>
      </c>
      <c r="BJ182" s="25" t="s">
        <v>82</v>
      </c>
      <c r="BK182" s="214">
        <f t="shared" si="9"/>
        <v>0</v>
      </c>
      <c r="BL182" s="25" t="s">
        <v>375</v>
      </c>
      <c r="BM182" s="25" t="s">
        <v>2224</v>
      </c>
    </row>
    <row r="183" spans="2:65" s="1" customFormat="1" ht="44.25" customHeight="1">
      <c r="B183" s="42"/>
      <c r="C183" s="203" t="s">
        <v>735</v>
      </c>
      <c r="D183" s="203" t="s">
        <v>311</v>
      </c>
      <c r="E183" s="204" t="s">
        <v>6143</v>
      </c>
      <c r="F183" s="205" t="s">
        <v>6144</v>
      </c>
      <c r="G183" s="206" t="s">
        <v>5275</v>
      </c>
      <c r="H183" s="207">
        <v>4</v>
      </c>
      <c r="I183" s="208"/>
      <c r="J183" s="209">
        <f t="shared" si="0"/>
        <v>0</v>
      </c>
      <c r="K183" s="205" t="s">
        <v>21</v>
      </c>
      <c r="L183" s="62"/>
      <c r="M183" s="210" t="s">
        <v>21</v>
      </c>
      <c r="N183" s="211" t="s">
        <v>45</v>
      </c>
      <c r="O183" s="43"/>
      <c r="P183" s="212">
        <f t="shared" si="1"/>
        <v>0</v>
      </c>
      <c r="Q183" s="212">
        <v>0</v>
      </c>
      <c r="R183" s="212">
        <f t="shared" si="2"/>
        <v>0</v>
      </c>
      <c r="S183" s="212">
        <v>0</v>
      </c>
      <c r="T183" s="213">
        <f t="shared" si="3"/>
        <v>0</v>
      </c>
      <c r="AR183" s="25" t="s">
        <v>375</v>
      </c>
      <c r="AT183" s="25" t="s">
        <v>311</v>
      </c>
      <c r="AU183" s="25" t="s">
        <v>82</v>
      </c>
      <c r="AY183" s="25" t="s">
        <v>308</v>
      </c>
      <c r="BE183" s="214">
        <f t="shared" si="4"/>
        <v>0</v>
      </c>
      <c r="BF183" s="214">
        <f t="shared" si="5"/>
        <v>0</v>
      </c>
      <c r="BG183" s="214">
        <f t="shared" si="6"/>
        <v>0</v>
      </c>
      <c r="BH183" s="214">
        <f t="shared" si="7"/>
        <v>0</v>
      </c>
      <c r="BI183" s="214">
        <f t="shared" si="8"/>
        <v>0</v>
      </c>
      <c r="BJ183" s="25" t="s">
        <v>82</v>
      </c>
      <c r="BK183" s="214">
        <f t="shared" si="9"/>
        <v>0</v>
      </c>
      <c r="BL183" s="25" t="s">
        <v>375</v>
      </c>
      <c r="BM183" s="25" t="s">
        <v>2234</v>
      </c>
    </row>
    <row r="184" spans="2:65" s="1" customFormat="1" ht="44.25" customHeight="1">
      <c r="B184" s="42"/>
      <c r="C184" s="203" t="s">
        <v>740</v>
      </c>
      <c r="D184" s="203" t="s">
        <v>311</v>
      </c>
      <c r="E184" s="204" t="s">
        <v>6145</v>
      </c>
      <c r="F184" s="205" t="s">
        <v>6146</v>
      </c>
      <c r="G184" s="206" t="s">
        <v>5275</v>
      </c>
      <c r="H184" s="207">
        <v>2</v>
      </c>
      <c r="I184" s="208"/>
      <c r="J184" s="209">
        <f t="shared" si="0"/>
        <v>0</v>
      </c>
      <c r="K184" s="205" t="s">
        <v>21</v>
      </c>
      <c r="L184" s="62"/>
      <c r="M184" s="210" t="s">
        <v>21</v>
      </c>
      <c r="N184" s="211" t="s">
        <v>45</v>
      </c>
      <c r="O184" s="43"/>
      <c r="P184" s="212">
        <f t="shared" si="1"/>
        <v>0</v>
      </c>
      <c r="Q184" s="212">
        <v>0</v>
      </c>
      <c r="R184" s="212">
        <f t="shared" si="2"/>
        <v>0</v>
      </c>
      <c r="S184" s="212">
        <v>0</v>
      </c>
      <c r="T184" s="213">
        <f t="shared" si="3"/>
        <v>0</v>
      </c>
      <c r="AR184" s="25" t="s">
        <v>375</v>
      </c>
      <c r="AT184" s="25" t="s">
        <v>311</v>
      </c>
      <c r="AU184" s="25" t="s">
        <v>82</v>
      </c>
      <c r="AY184" s="25" t="s">
        <v>308</v>
      </c>
      <c r="BE184" s="214">
        <f t="shared" si="4"/>
        <v>0</v>
      </c>
      <c r="BF184" s="214">
        <f t="shared" si="5"/>
        <v>0</v>
      </c>
      <c r="BG184" s="214">
        <f t="shared" si="6"/>
        <v>0</v>
      </c>
      <c r="BH184" s="214">
        <f t="shared" si="7"/>
        <v>0</v>
      </c>
      <c r="BI184" s="214">
        <f t="shared" si="8"/>
        <v>0</v>
      </c>
      <c r="BJ184" s="25" t="s">
        <v>82</v>
      </c>
      <c r="BK184" s="214">
        <f t="shared" si="9"/>
        <v>0</v>
      </c>
      <c r="BL184" s="25" t="s">
        <v>375</v>
      </c>
      <c r="BM184" s="25" t="s">
        <v>2241</v>
      </c>
    </row>
    <row r="185" spans="2:65" s="1" customFormat="1" ht="44.25" customHeight="1">
      <c r="B185" s="42"/>
      <c r="C185" s="203" t="s">
        <v>745</v>
      </c>
      <c r="D185" s="203" t="s">
        <v>311</v>
      </c>
      <c r="E185" s="204" t="s">
        <v>6147</v>
      </c>
      <c r="F185" s="205" t="s">
        <v>6148</v>
      </c>
      <c r="G185" s="206" t="s">
        <v>5275</v>
      </c>
      <c r="H185" s="207">
        <v>1</v>
      </c>
      <c r="I185" s="208"/>
      <c r="J185" s="209">
        <f t="shared" si="0"/>
        <v>0</v>
      </c>
      <c r="K185" s="205" t="s">
        <v>21</v>
      </c>
      <c r="L185" s="62"/>
      <c r="M185" s="210" t="s">
        <v>21</v>
      </c>
      <c r="N185" s="211" t="s">
        <v>45</v>
      </c>
      <c r="O185" s="43"/>
      <c r="P185" s="212">
        <f t="shared" si="1"/>
        <v>0</v>
      </c>
      <c r="Q185" s="212">
        <v>0</v>
      </c>
      <c r="R185" s="212">
        <f t="shared" si="2"/>
        <v>0</v>
      </c>
      <c r="S185" s="212">
        <v>0</v>
      </c>
      <c r="T185" s="213">
        <f t="shared" si="3"/>
        <v>0</v>
      </c>
      <c r="AR185" s="25" t="s">
        <v>375</v>
      </c>
      <c r="AT185" s="25" t="s">
        <v>311</v>
      </c>
      <c r="AU185" s="25" t="s">
        <v>82</v>
      </c>
      <c r="AY185" s="25" t="s">
        <v>308</v>
      </c>
      <c r="BE185" s="214">
        <f t="shared" si="4"/>
        <v>0</v>
      </c>
      <c r="BF185" s="214">
        <f t="shared" si="5"/>
        <v>0</v>
      </c>
      <c r="BG185" s="214">
        <f t="shared" si="6"/>
        <v>0</v>
      </c>
      <c r="BH185" s="214">
        <f t="shared" si="7"/>
        <v>0</v>
      </c>
      <c r="BI185" s="214">
        <f t="shared" si="8"/>
        <v>0</v>
      </c>
      <c r="BJ185" s="25" t="s">
        <v>82</v>
      </c>
      <c r="BK185" s="214">
        <f t="shared" si="9"/>
        <v>0</v>
      </c>
      <c r="BL185" s="25" t="s">
        <v>375</v>
      </c>
      <c r="BM185" s="25" t="s">
        <v>2248</v>
      </c>
    </row>
    <row r="186" spans="2:65" s="1" customFormat="1" ht="44.25" customHeight="1">
      <c r="B186" s="42"/>
      <c r="C186" s="203" t="s">
        <v>750</v>
      </c>
      <c r="D186" s="203" t="s">
        <v>311</v>
      </c>
      <c r="E186" s="204" t="s">
        <v>6149</v>
      </c>
      <c r="F186" s="205" t="s">
        <v>6150</v>
      </c>
      <c r="G186" s="206" t="s">
        <v>5275</v>
      </c>
      <c r="H186" s="207">
        <v>4</v>
      </c>
      <c r="I186" s="208"/>
      <c r="J186" s="209">
        <f t="shared" si="0"/>
        <v>0</v>
      </c>
      <c r="K186" s="205" t="s">
        <v>21</v>
      </c>
      <c r="L186" s="62"/>
      <c r="M186" s="210" t="s">
        <v>21</v>
      </c>
      <c r="N186" s="211" t="s">
        <v>45</v>
      </c>
      <c r="O186" s="43"/>
      <c r="P186" s="212">
        <f t="shared" si="1"/>
        <v>0</v>
      </c>
      <c r="Q186" s="212">
        <v>0</v>
      </c>
      <c r="R186" s="212">
        <f t="shared" si="2"/>
        <v>0</v>
      </c>
      <c r="S186" s="212">
        <v>0</v>
      </c>
      <c r="T186" s="213">
        <f t="shared" si="3"/>
        <v>0</v>
      </c>
      <c r="AR186" s="25" t="s">
        <v>375</v>
      </c>
      <c r="AT186" s="25" t="s">
        <v>311</v>
      </c>
      <c r="AU186" s="25" t="s">
        <v>82</v>
      </c>
      <c r="AY186" s="25" t="s">
        <v>308</v>
      </c>
      <c r="BE186" s="214">
        <f t="shared" si="4"/>
        <v>0</v>
      </c>
      <c r="BF186" s="214">
        <f t="shared" si="5"/>
        <v>0</v>
      </c>
      <c r="BG186" s="214">
        <f t="shared" si="6"/>
        <v>0</v>
      </c>
      <c r="BH186" s="214">
        <f t="shared" si="7"/>
        <v>0</v>
      </c>
      <c r="BI186" s="214">
        <f t="shared" si="8"/>
        <v>0</v>
      </c>
      <c r="BJ186" s="25" t="s">
        <v>82</v>
      </c>
      <c r="BK186" s="214">
        <f t="shared" si="9"/>
        <v>0</v>
      </c>
      <c r="BL186" s="25" t="s">
        <v>375</v>
      </c>
      <c r="BM186" s="25" t="s">
        <v>2257</v>
      </c>
    </row>
    <row r="187" spans="2:65" s="1" customFormat="1" ht="31.5" customHeight="1">
      <c r="B187" s="42"/>
      <c r="C187" s="203" t="s">
        <v>522</v>
      </c>
      <c r="D187" s="203" t="s">
        <v>311</v>
      </c>
      <c r="E187" s="204" t="s">
        <v>6151</v>
      </c>
      <c r="F187" s="205" t="s">
        <v>6152</v>
      </c>
      <c r="G187" s="206" t="s">
        <v>5275</v>
      </c>
      <c r="H187" s="207">
        <v>3</v>
      </c>
      <c r="I187" s="208"/>
      <c r="J187" s="209">
        <f t="shared" si="0"/>
        <v>0</v>
      </c>
      <c r="K187" s="205" t="s">
        <v>21</v>
      </c>
      <c r="L187" s="62"/>
      <c r="M187" s="210" t="s">
        <v>21</v>
      </c>
      <c r="N187" s="211" t="s">
        <v>45</v>
      </c>
      <c r="O187" s="43"/>
      <c r="P187" s="212">
        <f t="shared" si="1"/>
        <v>0</v>
      </c>
      <c r="Q187" s="212">
        <v>0</v>
      </c>
      <c r="R187" s="212">
        <f t="shared" si="2"/>
        <v>0</v>
      </c>
      <c r="S187" s="212">
        <v>0</v>
      </c>
      <c r="T187" s="213">
        <f t="shared" si="3"/>
        <v>0</v>
      </c>
      <c r="AR187" s="25" t="s">
        <v>375</v>
      </c>
      <c r="AT187" s="25" t="s">
        <v>311</v>
      </c>
      <c r="AU187" s="25" t="s">
        <v>82</v>
      </c>
      <c r="AY187" s="25" t="s">
        <v>308</v>
      </c>
      <c r="BE187" s="214">
        <f t="shared" si="4"/>
        <v>0</v>
      </c>
      <c r="BF187" s="214">
        <f t="shared" si="5"/>
        <v>0</v>
      </c>
      <c r="BG187" s="214">
        <f t="shared" si="6"/>
        <v>0</v>
      </c>
      <c r="BH187" s="214">
        <f t="shared" si="7"/>
        <v>0</v>
      </c>
      <c r="BI187" s="214">
        <f t="shared" si="8"/>
        <v>0</v>
      </c>
      <c r="BJ187" s="25" t="s">
        <v>82</v>
      </c>
      <c r="BK187" s="214">
        <f t="shared" si="9"/>
        <v>0</v>
      </c>
      <c r="BL187" s="25" t="s">
        <v>375</v>
      </c>
      <c r="BM187" s="25" t="s">
        <v>6153</v>
      </c>
    </row>
    <row r="188" spans="2:65" s="1" customFormat="1" ht="31.5" customHeight="1">
      <c r="B188" s="42"/>
      <c r="C188" s="203" t="s">
        <v>1248</v>
      </c>
      <c r="D188" s="203" t="s">
        <v>311</v>
      </c>
      <c r="E188" s="204" t="s">
        <v>6154</v>
      </c>
      <c r="F188" s="205" t="s">
        <v>6155</v>
      </c>
      <c r="G188" s="206" t="s">
        <v>5275</v>
      </c>
      <c r="H188" s="207">
        <v>1</v>
      </c>
      <c r="I188" s="208"/>
      <c r="J188" s="209">
        <f t="shared" si="0"/>
        <v>0</v>
      </c>
      <c r="K188" s="205" t="s">
        <v>21</v>
      </c>
      <c r="L188" s="62"/>
      <c r="M188" s="210" t="s">
        <v>21</v>
      </c>
      <c r="N188" s="211" t="s">
        <v>45</v>
      </c>
      <c r="O188" s="43"/>
      <c r="P188" s="212">
        <f t="shared" si="1"/>
        <v>0</v>
      </c>
      <c r="Q188" s="212">
        <v>0</v>
      </c>
      <c r="R188" s="212">
        <f t="shared" si="2"/>
        <v>0</v>
      </c>
      <c r="S188" s="212">
        <v>0</v>
      </c>
      <c r="T188" s="213">
        <f t="shared" si="3"/>
        <v>0</v>
      </c>
      <c r="AR188" s="25" t="s">
        <v>375</v>
      </c>
      <c r="AT188" s="25" t="s">
        <v>311</v>
      </c>
      <c r="AU188" s="25" t="s">
        <v>82</v>
      </c>
      <c r="AY188" s="25" t="s">
        <v>308</v>
      </c>
      <c r="BE188" s="214">
        <f t="shared" si="4"/>
        <v>0</v>
      </c>
      <c r="BF188" s="214">
        <f t="shared" si="5"/>
        <v>0</v>
      </c>
      <c r="BG188" s="214">
        <f t="shared" si="6"/>
        <v>0</v>
      </c>
      <c r="BH188" s="214">
        <f t="shared" si="7"/>
        <v>0</v>
      </c>
      <c r="BI188" s="214">
        <f t="shared" si="8"/>
        <v>0</v>
      </c>
      <c r="BJ188" s="25" t="s">
        <v>82</v>
      </c>
      <c r="BK188" s="214">
        <f t="shared" si="9"/>
        <v>0</v>
      </c>
      <c r="BL188" s="25" t="s">
        <v>375</v>
      </c>
      <c r="BM188" s="25" t="s">
        <v>2266</v>
      </c>
    </row>
    <row r="189" spans="2:65" s="1" customFormat="1" ht="67.5">
      <c r="B189" s="42"/>
      <c r="C189" s="64"/>
      <c r="D189" s="246" t="s">
        <v>1656</v>
      </c>
      <c r="E189" s="64"/>
      <c r="F189" s="290" t="s">
        <v>6156</v>
      </c>
      <c r="G189" s="64"/>
      <c r="H189" s="64"/>
      <c r="I189" s="173"/>
      <c r="J189" s="64"/>
      <c r="K189" s="64"/>
      <c r="L189" s="62"/>
      <c r="M189" s="291"/>
      <c r="N189" s="43"/>
      <c r="O189" s="43"/>
      <c r="P189" s="43"/>
      <c r="Q189" s="43"/>
      <c r="R189" s="43"/>
      <c r="S189" s="43"/>
      <c r="T189" s="79"/>
      <c r="AT189" s="25" t="s">
        <v>1656</v>
      </c>
      <c r="AU189" s="25" t="s">
        <v>82</v>
      </c>
    </row>
    <row r="190" spans="2:65" s="1" customFormat="1" ht="44.25" customHeight="1">
      <c r="B190" s="42"/>
      <c r="C190" s="203" t="s">
        <v>528</v>
      </c>
      <c r="D190" s="203" t="s">
        <v>311</v>
      </c>
      <c r="E190" s="204" t="s">
        <v>6157</v>
      </c>
      <c r="F190" s="205" t="s">
        <v>6158</v>
      </c>
      <c r="G190" s="206" t="s">
        <v>21</v>
      </c>
      <c r="H190" s="207">
        <v>0</v>
      </c>
      <c r="I190" s="208"/>
      <c r="J190" s="209">
        <f>ROUND(I190*H190,2)</f>
        <v>0</v>
      </c>
      <c r="K190" s="205" t="s">
        <v>21</v>
      </c>
      <c r="L190" s="62"/>
      <c r="M190" s="210" t="s">
        <v>21</v>
      </c>
      <c r="N190" s="211" t="s">
        <v>45</v>
      </c>
      <c r="O190" s="43"/>
      <c r="P190" s="212">
        <f>O190*H190</f>
        <v>0</v>
      </c>
      <c r="Q190" s="212">
        <v>0</v>
      </c>
      <c r="R190" s="212">
        <f>Q190*H190</f>
        <v>0</v>
      </c>
      <c r="S190" s="212">
        <v>0</v>
      </c>
      <c r="T190" s="213">
        <f>S190*H190</f>
        <v>0</v>
      </c>
      <c r="AR190" s="25" t="s">
        <v>375</v>
      </c>
      <c r="AT190" s="25" t="s">
        <v>311</v>
      </c>
      <c r="AU190" s="25" t="s">
        <v>82</v>
      </c>
      <c r="AY190" s="25" t="s">
        <v>308</v>
      </c>
      <c r="BE190" s="214">
        <f>IF(N190="základní",J190,0)</f>
        <v>0</v>
      </c>
      <c r="BF190" s="214">
        <f>IF(N190="snížená",J190,0)</f>
        <v>0</v>
      </c>
      <c r="BG190" s="214">
        <f>IF(N190="zákl. přenesená",J190,0)</f>
        <v>0</v>
      </c>
      <c r="BH190" s="214">
        <f>IF(N190="sníž. přenesená",J190,0)</f>
        <v>0</v>
      </c>
      <c r="BI190" s="214">
        <f>IF(N190="nulová",J190,0)</f>
        <v>0</v>
      </c>
      <c r="BJ190" s="25" t="s">
        <v>82</v>
      </c>
      <c r="BK190" s="214">
        <f>ROUND(I190*H190,2)</f>
        <v>0</v>
      </c>
      <c r="BL190" s="25" t="s">
        <v>375</v>
      </c>
      <c r="BM190" s="25" t="s">
        <v>2277</v>
      </c>
    </row>
    <row r="191" spans="2:65" s="1" customFormat="1" ht="27">
      <c r="B191" s="42"/>
      <c r="C191" s="64"/>
      <c r="D191" s="246" t="s">
        <v>1656</v>
      </c>
      <c r="E191" s="64"/>
      <c r="F191" s="290" t="s">
        <v>6159</v>
      </c>
      <c r="G191" s="64"/>
      <c r="H191" s="64"/>
      <c r="I191" s="173"/>
      <c r="J191" s="64"/>
      <c r="K191" s="64"/>
      <c r="L191" s="62"/>
      <c r="M191" s="291"/>
      <c r="N191" s="43"/>
      <c r="O191" s="43"/>
      <c r="P191" s="43"/>
      <c r="Q191" s="43"/>
      <c r="R191" s="43"/>
      <c r="S191" s="43"/>
      <c r="T191" s="79"/>
      <c r="AT191" s="25" t="s">
        <v>1656</v>
      </c>
      <c r="AU191" s="25" t="s">
        <v>82</v>
      </c>
    </row>
    <row r="192" spans="2:65" s="1" customFormat="1" ht="44.25" customHeight="1">
      <c r="B192" s="42"/>
      <c r="C192" s="203" t="s">
        <v>570</v>
      </c>
      <c r="D192" s="203" t="s">
        <v>311</v>
      </c>
      <c r="E192" s="204" t="s">
        <v>6160</v>
      </c>
      <c r="F192" s="205" t="s">
        <v>6161</v>
      </c>
      <c r="G192" s="206" t="s">
        <v>5275</v>
      </c>
      <c r="H192" s="207">
        <v>1</v>
      </c>
      <c r="I192" s="208"/>
      <c r="J192" s="209">
        <f>ROUND(I192*H192,2)</f>
        <v>0</v>
      </c>
      <c r="K192" s="205" t="s">
        <v>21</v>
      </c>
      <c r="L192" s="62"/>
      <c r="M192" s="210" t="s">
        <v>21</v>
      </c>
      <c r="N192" s="211" t="s">
        <v>45</v>
      </c>
      <c r="O192" s="43"/>
      <c r="P192" s="212">
        <f>O192*H192</f>
        <v>0</v>
      </c>
      <c r="Q192" s="212">
        <v>0</v>
      </c>
      <c r="R192" s="212">
        <f>Q192*H192</f>
        <v>0</v>
      </c>
      <c r="S192" s="212">
        <v>0</v>
      </c>
      <c r="T192" s="213">
        <f>S192*H192</f>
        <v>0</v>
      </c>
      <c r="AR192" s="25" t="s">
        <v>375</v>
      </c>
      <c r="AT192" s="25" t="s">
        <v>311</v>
      </c>
      <c r="AU192" s="25" t="s">
        <v>82</v>
      </c>
      <c r="AY192" s="25" t="s">
        <v>308</v>
      </c>
      <c r="BE192" s="214">
        <f>IF(N192="základní",J192,0)</f>
        <v>0</v>
      </c>
      <c r="BF192" s="214">
        <f>IF(N192="snížená",J192,0)</f>
        <v>0</v>
      </c>
      <c r="BG192" s="214">
        <f>IF(N192="zákl. přenesená",J192,0)</f>
        <v>0</v>
      </c>
      <c r="BH192" s="214">
        <f>IF(N192="sníž. přenesená",J192,0)</f>
        <v>0</v>
      </c>
      <c r="BI192" s="214">
        <f>IF(N192="nulová",J192,0)</f>
        <v>0</v>
      </c>
      <c r="BJ192" s="25" t="s">
        <v>82</v>
      </c>
      <c r="BK192" s="214">
        <f>ROUND(I192*H192,2)</f>
        <v>0</v>
      </c>
      <c r="BL192" s="25" t="s">
        <v>375</v>
      </c>
      <c r="BM192" s="25" t="s">
        <v>2285</v>
      </c>
    </row>
    <row r="193" spans="2:65" s="1" customFormat="1" ht="40.5">
      <c r="B193" s="42"/>
      <c r="C193" s="64"/>
      <c r="D193" s="246" t="s">
        <v>1656</v>
      </c>
      <c r="E193" s="64"/>
      <c r="F193" s="290" t="s">
        <v>6162</v>
      </c>
      <c r="G193" s="64"/>
      <c r="H193" s="64"/>
      <c r="I193" s="173"/>
      <c r="J193" s="64"/>
      <c r="K193" s="64"/>
      <c r="L193" s="62"/>
      <c r="M193" s="291"/>
      <c r="N193" s="43"/>
      <c r="O193" s="43"/>
      <c r="P193" s="43"/>
      <c r="Q193" s="43"/>
      <c r="R193" s="43"/>
      <c r="S193" s="43"/>
      <c r="T193" s="79"/>
      <c r="AT193" s="25" t="s">
        <v>1656</v>
      </c>
      <c r="AU193" s="25" t="s">
        <v>82</v>
      </c>
    </row>
    <row r="194" spans="2:65" s="1" customFormat="1" ht="31.5" customHeight="1">
      <c r="B194" s="42"/>
      <c r="C194" s="203" t="s">
        <v>2038</v>
      </c>
      <c r="D194" s="203" t="s">
        <v>311</v>
      </c>
      <c r="E194" s="204" t="s">
        <v>6163</v>
      </c>
      <c r="F194" s="205" t="s">
        <v>6164</v>
      </c>
      <c r="G194" s="206" t="s">
        <v>5275</v>
      </c>
      <c r="H194" s="207">
        <v>2</v>
      </c>
      <c r="I194" s="208"/>
      <c r="J194" s="209">
        <f>ROUND(I194*H194,2)</f>
        <v>0</v>
      </c>
      <c r="K194" s="205" t="s">
        <v>21</v>
      </c>
      <c r="L194" s="62"/>
      <c r="M194" s="210" t="s">
        <v>21</v>
      </c>
      <c r="N194" s="211" t="s">
        <v>45</v>
      </c>
      <c r="O194" s="43"/>
      <c r="P194" s="212">
        <f>O194*H194</f>
        <v>0</v>
      </c>
      <c r="Q194" s="212">
        <v>0</v>
      </c>
      <c r="R194" s="212">
        <f>Q194*H194</f>
        <v>0</v>
      </c>
      <c r="S194" s="212">
        <v>0</v>
      </c>
      <c r="T194" s="213">
        <f>S194*H194</f>
        <v>0</v>
      </c>
      <c r="AR194" s="25" t="s">
        <v>375</v>
      </c>
      <c r="AT194" s="25" t="s">
        <v>311</v>
      </c>
      <c r="AU194" s="25" t="s">
        <v>82</v>
      </c>
      <c r="AY194" s="25" t="s">
        <v>308</v>
      </c>
      <c r="BE194" s="214">
        <f>IF(N194="základní",J194,0)</f>
        <v>0</v>
      </c>
      <c r="BF194" s="214">
        <f>IF(N194="snížená",J194,0)</f>
        <v>0</v>
      </c>
      <c r="BG194" s="214">
        <f>IF(N194="zákl. přenesená",J194,0)</f>
        <v>0</v>
      </c>
      <c r="BH194" s="214">
        <f>IF(N194="sníž. přenesená",J194,0)</f>
        <v>0</v>
      </c>
      <c r="BI194" s="214">
        <f>IF(N194="nulová",J194,0)</f>
        <v>0</v>
      </c>
      <c r="BJ194" s="25" t="s">
        <v>82</v>
      </c>
      <c r="BK194" s="214">
        <f>ROUND(I194*H194,2)</f>
        <v>0</v>
      </c>
      <c r="BL194" s="25" t="s">
        <v>375</v>
      </c>
      <c r="BM194" s="25" t="s">
        <v>2292</v>
      </c>
    </row>
    <row r="195" spans="2:65" s="1" customFormat="1" ht="67.5">
      <c r="B195" s="42"/>
      <c r="C195" s="64"/>
      <c r="D195" s="246" t="s">
        <v>1656</v>
      </c>
      <c r="E195" s="64"/>
      <c r="F195" s="290" t="s">
        <v>6165</v>
      </c>
      <c r="G195" s="64"/>
      <c r="H195" s="64"/>
      <c r="I195" s="173"/>
      <c r="J195" s="64"/>
      <c r="K195" s="64"/>
      <c r="L195" s="62"/>
      <c r="M195" s="291"/>
      <c r="N195" s="43"/>
      <c r="O195" s="43"/>
      <c r="P195" s="43"/>
      <c r="Q195" s="43"/>
      <c r="R195" s="43"/>
      <c r="S195" s="43"/>
      <c r="T195" s="79"/>
      <c r="AT195" s="25" t="s">
        <v>1656</v>
      </c>
      <c r="AU195" s="25" t="s">
        <v>82</v>
      </c>
    </row>
    <row r="196" spans="2:65" s="1" customFormat="1" ht="31.5" customHeight="1">
      <c r="B196" s="42"/>
      <c r="C196" s="203" t="s">
        <v>2042</v>
      </c>
      <c r="D196" s="203" t="s">
        <v>311</v>
      </c>
      <c r="E196" s="204" t="s">
        <v>6166</v>
      </c>
      <c r="F196" s="205" t="s">
        <v>6167</v>
      </c>
      <c r="G196" s="206" t="s">
        <v>6023</v>
      </c>
      <c r="H196" s="207">
        <v>136</v>
      </c>
      <c r="I196" s="208"/>
      <c r="J196" s="209">
        <f>ROUND(I196*H196,2)</f>
        <v>0</v>
      </c>
      <c r="K196" s="205" t="s">
        <v>21</v>
      </c>
      <c r="L196" s="62"/>
      <c r="M196" s="210" t="s">
        <v>21</v>
      </c>
      <c r="N196" s="211" t="s">
        <v>45</v>
      </c>
      <c r="O196" s="43"/>
      <c r="P196" s="212">
        <f>O196*H196</f>
        <v>0</v>
      </c>
      <c r="Q196" s="212">
        <v>0</v>
      </c>
      <c r="R196" s="212">
        <f>Q196*H196</f>
        <v>0</v>
      </c>
      <c r="S196" s="212">
        <v>0</v>
      </c>
      <c r="T196" s="213">
        <f>S196*H196</f>
        <v>0</v>
      </c>
      <c r="AR196" s="25" t="s">
        <v>375</v>
      </c>
      <c r="AT196" s="25" t="s">
        <v>311</v>
      </c>
      <c r="AU196" s="25" t="s">
        <v>82</v>
      </c>
      <c r="AY196" s="25" t="s">
        <v>308</v>
      </c>
      <c r="BE196" s="214">
        <f>IF(N196="základní",J196,0)</f>
        <v>0</v>
      </c>
      <c r="BF196" s="214">
        <f>IF(N196="snížená",J196,0)</f>
        <v>0</v>
      </c>
      <c r="BG196" s="214">
        <f>IF(N196="zákl. přenesená",J196,0)</f>
        <v>0</v>
      </c>
      <c r="BH196" s="214">
        <f>IF(N196="sníž. přenesená",J196,0)</f>
        <v>0</v>
      </c>
      <c r="BI196" s="214">
        <f>IF(N196="nulová",J196,0)</f>
        <v>0</v>
      </c>
      <c r="BJ196" s="25" t="s">
        <v>82</v>
      </c>
      <c r="BK196" s="214">
        <f>ROUND(I196*H196,2)</f>
        <v>0</v>
      </c>
      <c r="BL196" s="25" t="s">
        <v>375</v>
      </c>
      <c r="BM196" s="25" t="s">
        <v>2301</v>
      </c>
    </row>
    <row r="197" spans="2:65" s="1" customFormat="1" ht="27">
      <c r="B197" s="42"/>
      <c r="C197" s="64"/>
      <c r="D197" s="246" t="s">
        <v>1656</v>
      </c>
      <c r="E197" s="64"/>
      <c r="F197" s="290" t="s">
        <v>6168</v>
      </c>
      <c r="G197" s="64"/>
      <c r="H197" s="64"/>
      <c r="I197" s="173"/>
      <c r="J197" s="64"/>
      <c r="K197" s="64"/>
      <c r="L197" s="62"/>
      <c r="M197" s="291"/>
      <c r="N197" s="43"/>
      <c r="O197" s="43"/>
      <c r="P197" s="43"/>
      <c r="Q197" s="43"/>
      <c r="R197" s="43"/>
      <c r="S197" s="43"/>
      <c r="T197" s="79"/>
      <c r="AT197" s="25" t="s">
        <v>1656</v>
      </c>
      <c r="AU197" s="25" t="s">
        <v>82</v>
      </c>
    </row>
    <row r="198" spans="2:65" s="1" customFormat="1" ht="31.5" customHeight="1">
      <c r="B198" s="42"/>
      <c r="C198" s="203" t="s">
        <v>2044</v>
      </c>
      <c r="D198" s="203" t="s">
        <v>311</v>
      </c>
      <c r="E198" s="204" t="s">
        <v>6169</v>
      </c>
      <c r="F198" s="205" t="s">
        <v>6170</v>
      </c>
      <c r="G198" s="206" t="s">
        <v>6023</v>
      </c>
      <c r="H198" s="207">
        <v>25.2</v>
      </c>
      <c r="I198" s="208"/>
      <c r="J198" s="209">
        <f>ROUND(I198*H198,2)</f>
        <v>0</v>
      </c>
      <c r="K198" s="205" t="s">
        <v>21</v>
      </c>
      <c r="L198" s="62"/>
      <c r="M198" s="210" t="s">
        <v>21</v>
      </c>
      <c r="N198" s="211" t="s">
        <v>45</v>
      </c>
      <c r="O198" s="43"/>
      <c r="P198" s="212">
        <f>O198*H198</f>
        <v>0</v>
      </c>
      <c r="Q198" s="212">
        <v>0</v>
      </c>
      <c r="R198" s="212">
        <f>Q198*H198</f>
        <v>0</v>
      </c>
      <c r="S198" s="212">
        <v>0</v>
      </c>
      <c r="T198" s="213">
        <f>S198*H198</f>
        <v>0</v>
      </c>
      <c r="AR198" s="25" t="s">
        <v>375</v>
      </c>
      <c r="AT198" s="25" t="s">
        <v>311</v>
      </c>
      <c r="AU198" s="25" t="s">
        <v>82</v>
      </c>
      <c r="AY198" s="25" t="s">
        <v>308</v>
      </c>
      <c r="BE198" s="214">
        <f>IF(N198="základní",J198,0)</f>
        <v>0</v>
      </c>
      <c r="BF198" s="214">
        <f>IF(N198="snížená",J198,0)</f>
        <v>0</v>
      </c>
      <c r="BG198" s="214">
        <f>IF(N198="zákl. přenesená",J198,0)</f>
        <v>0</v>
      </c>
      <c r="BH198" s="214">
        <f>IF(N198="sníž. přenesená",J198,0)</f>
        <v>0</v>
      </c>
      <c r="BI198" s="214">
        <f>IF(N198="nulová",J198,0)</f>
        <v>0</v>
      </c>
      <c r="BJ198" s="25" t="s">
        <v>82</v>
      </c>
      <c r="BK198" s="214">
        <f>ROUND(I198*H198,2)</f>
        <v>0</v>
      </c>
      <c r="BL198" s="25" t="s">
        <v>375</v>
      </c>
      <c r="BM198" s="25" t="s">
        <v>2311</v>
      </c>
    </row>
    <row r="199" spans="2:65" s="1" customFormat="1" ht="27">
      <c r="B199" s="42"/>
      <c r="C199" s="64"/>
      <c r="D199" s="246" t="s">
        <v>1656</v>
      </c>
      <c r="E199" s="64"/>
      <c r="F199" s="290" t="s">
        <v>6171</v>
      </c>
      <c r="G199" s="64"/>
      <c r="H199" s="64"/>
      <c r="I199" s="173"/>
      <c r="J199" s="64"/>
      <c r="K199" s="64"/>
      <c r="L199" s="62"/>
      <c r="M199" s="291"/>
      <c r="N199" s="43"/>
      <c r="O199" s="43"/>
      <c r="P199" s="43"/>
      <c r="Q199" s="43"/>
      <c r="R199" s="43"/>
      <c r="S199" s="43"/>
      <c r="T199" s="79"/>
      <c r="AT199" s="25" t="s">
        <v>1656</v>
      </c>
      <c r="AU199" s="25" t="s">
        <v>82</v>
      </c>
    </row>
    <row r="200" spans="2:65" s="1" customFormat="1" ht="44.25" customHeight="1">
      <c r="B200" s="42"/>
      <c r="C200" s="203" t="s">
        <v>2048</v>
      </c>
      <c r="D200" s="203" t="s">
        <v>311</v>
      </c>
      <c r="E200" s="204" t="s">
        <v>6172</v>
      </c>
      <c r="F200" s="205" t="s">
        <v>6173</v>
      </c>
      <c r="G200" s="206" t="s">
        <v>5275</v>
      </c>
      <c r="H200" s="207">
        <v>1</v>
      </c>
      <c r="I200" s="208"/>
      <c r="J200" s="209">
        <f>ROUND(I200*H200,2)</f>
        <v>0</v>
      </c>
      <c r="K200" s="205" t="s">
        <v>21</v>
      </c>
      <c r="L200" s="62"/>
      <c r="M200" s="210" t="s">
        <v>21</v>
      </c>
      <c r="N200" s="211" t="s">
        <v>45</v>
      </c>
      <c r="O200" s="43"/>
      <c r="P200" s="212">
        <f>O200*H200</f>
        <v>0</v>
      </c>
      <c r="Q200" s="212">
        <v>0</v>
      </c>
      <c r="R200" s="212">
        <f>Q200*H200</f>
        <v>0</v>
      </c>
      <c r="S200" s="212">
        <v>0</v>
      </c>
      <c r="T200" s="213">
        <f>S200*H200</f>
        <v>0</v>
      </c>
      <c r="AR200" s="25" t="s">
        <v>375</v>
      </c>
      <c r="AT200" s="25" t="s">
        <v>311</v>
      </c>
      <c r="AU200" s="25" t="s">
        <v>82</v>
      </c>
      <c r="AY200" s="25" t="s">
        <v>308</v>
      </c>
      <c r="BE200" s="214">
        <f>IF(N200="základní",J200,0)</f>
        <v>0</v>
      </c>
      <c r="BF200" s="214">
        <f>IF(N200="snížená",J200,0)</f>
        <v>0</v>
      </c>
      <c r="BG200" s="214">
        <f>IF(N200="zákl. přenesená",J200,0)</f>
        <v>0</v>
      </c>
      <c r="BH200" s="214">
        <f>IF(N200="sníž. přenesená",J200,0)</f>
        <v>0</v>
      </c>
      <c r="BI200" s="214">
        <f>IF(N200="nulová",J200,0)</f>
        <v>0</v>
      </c>
      <c r="BJ200" s="25" t="s">
        <v>82</v>
      </c>
      <c r="BK200" s="214">
        <f>ROUND(I200*H200,2)</f>
        <v>0</v>
      </c>
      <c r="BL200" s="25" t="s">
        <v>375</v>
      </c>
      <c r="BM200" s="25" t="s">
        <v>2319</v>
      </c>
    </row>
    <row r="201" spans="2:65" s="1" customFormat="1" ht="40.5">
      <c r="B201" s="42"/>
      <c r="C201" s="64"/>
      <c r="D201" s="246" t="s">
        <v>1656</v>
      </c>
      <c r="E201" s="64"/>
      <c r="F201" s="290" t="s">
        <v>6174</v>
      </c>
      <c r="G201" s="64"/>
      <c r="H201" s="64"/>
      <c r="I201" s="173"/>
      <c r="J201" s="64"/>
      <c r="K201" s="64"/>
      <c r="L201" s="62"/>
      <c r="M201" s="291"/>
      <c r="N201" s="43"/>
      <c r="O201" s="43"/>
      <c r="P201" s="43"/>
      <c r="Q201" s="43"/>
      <c r="R201" s="43"/>
      <c r="S201" s="43"/>
      <c r="T201" s="79"/>
      <c r="AT201" s="25" t="s">
        <v>1656</v>
      </c>
      <c r="AU201" s="25" t="s">
        <v>82</v>
      </c>
    </row>
    <row r="202" spans="2:65" s="1" customFormat="1" ht="31.5" customHeight="1">
      <c r="B202" s="42"/>
      <c r="C202" s="203" t="s">
        <v>2051</v>
      </c>
      <c r="D202" s="203" t="s">
        <v>311</v>
      </c>
      <c r="E202" s="204" t="s">
        <v>6175</v>
      </c>
      <c r="F202" s="205" t="s">
        <v>6176</v>
      </c>
      <c r="G202" s="206" t="s">
        <v>5275</v>
      </c>
      <c r="H202" s="207">
        <v>1</v>
      </c>
      <c r="I202" s="208"/>
      <c r="J202" s="209">
        <f>ROUND(I202*H202,2)</f>
        <v>0</v>
      </c>
      <c r="K202" s="205" t="s">
        <v>21</v>
      </c>
      <c r="L202" s="62"/>
      <c r="M202" s="210" t="s">
        <v>21</v>
      </c>
      <c r="N202" s="211" t="s">
        <v>45</v>
      </c>
      <c r="O202" s="43"/>
      <c r="P202" s="212">
        <f>O202*H202</f>
        <v>0</v>
      </c>
      <c r="Q202" s="212">
        <v>0</v>
      </c>
      <c r="R202" s="212">
        <f>Q202*H202</f>
        <v>0</v>
      </c>
      <c r="S202" s="212">
        <v>0</v>
      </c>
      <c r="T202" s="213">
        <f>S202*H202</f>
        <v>0</v>
      </c>
      <c r="AR202" s="25" t="s">
        <v>375</v>
      </c>
      <c r="AT202" s="25" t="s">
        <v>311</v>
      </c>
      <c r="AU202" s="25" t="s">
        <v>82</v>
      </c>
      <c r="AY202" s="25" t="s">
        <v>308</v>
      </c>
      <c r="BE202" s="214">
        <f>IF(N202="základní",J202,0)</f>
        <v>0</v>
      </c>
      <c r="BF202" s="214">
        <f>IF(N202="snížená",J202,0)</f>
        <v>0</v>
      </c>
      <c r="BG202" s="214">
        <f>IF(N202="zákl. přenesená",J202,0)</f>
        <v>0</v>
      </c>
      <c r="BH202" s="214">
        <f>IF(N202="sníž. přenesená",J202,0)</f>
        <v>0</v>
      </c>
      <c r="BI202" s="214">
        <f>IF(N202="nulová",J202,0)</f>
        <v>0</v>
      </c>
      <c r="BJ202" s="25" t="s">
        <v>82</v>
      </c>
      <c r="BK202" s="214">
        <f>ROUND(I202*H202,2)</f>
        <v>0</v>
      </c>
      <c r="BL202" s="25" t="s">
        <v>375</v>
      </c>
      <c r="BM202" s="25" t="s">
        <v>2327</v>
      </c>
    </row>
    <row r="203" spans="2:65" s="1" customFormat="1" ht="54">
      <c r="B203" s="42"/>
      <c r="C203" s="64"/>
      <c r="D203" s="246" t="s">
        <v>1656</v>
      </c>
      <c r="E203" s="64"/>
      <c r="F203" s="290" t="s">
        <v>6177</v>
      </c>
      <c r="G203" s="64"/>
      <c r="H203" s="64"/>
      <c r="I203" s="173"/>
      <c r="J203" s="64"/>
      <c r="K203" s="64"/>
      <c r="L203" s="62"/>
      <c r="M203" s="291"/>
      <c r="N203" s="43"/>
      <c r="O203" s="43"/>
      <c r="P203" s="43"/>
      <c r="Q203" s="43"/>
      <c r="R203" s="43"/>
      <c r="S203" s="43"/>
      <c r="T203" s="79"/>
      <c r="AT203" s="25" t="s">
        <v>1656</v>
      </c>
      <c r="AU203" s="25" t="s">
        <v>82</v>
      </c>
    </row>
    <row r="204" spans="2:65" s="1" customFormat="1" ht="44.25" customHeight="1">
      <c r="B204" s="42"/>
      <c r="C204" s="203" t="s">
        <v>2055</v>
      </c>
      <c r="D204" s="203" t="s">
        <v>311</v>
      </c>
      <c r="E204" s="204" t="s">
        <v>6178</v>
      </c>
      <c r="F204" s="205" t="s">
        <v>6179</v>
      </c>
      <c r="G204" s="206" t="s">
        <v>5275</v>
      </c>
      <c r="H204" s="207">
        <v>1</v>
      </c>
      <c r="I204" s="208"/>
      <c r="J204" s="209">
        <f>ROUND(I204*H204,2)</f>
        <v>0</v>
      </c>
      <c r="K204" s="205" t="s">
        <v>21</v>
      </c>
      <c r="L204" s="62"/>
      <c r="M204" s="210" t="s">
        <v>21</v>
      </c>
      <c r="N204" s="211" t="s">
        <v>45</v>
      </c>
      <c r="O204" s="43"/>
      <c r="P204" s="212">
        <f>O204*H204</f>
        <v>0</v>
      </c>
      <c r="Q204" s="212">
        <v>0</v>
      </c>
      <c r="R204" s="212">
        <f>Q204*H204</f>
        <v>0</v>
      </c>
      <c r="S204" s="212">
        <v>0</v>
      </c>
      <c r="T204" s="213">
        <f>S204*H204</f>
        <v>0</v>
      </c>
      <c r="AR204" s="25" t="s">
        <v>375</v>
      </c>
      <c r="AT204" s="25" t="s">
        <v>311</v>
      </c>
      <c r="AU204" s="25" t="s">
        <v>82</v>
      </c>
      <c r="AY204" s="25" t="s">
        <v>308</v>
      </c>
      <c r="BE204" s="214">
        <f>IF(N204="základní",J204,0)</f>
        <v>0</v>
      </c>
      <c r="BF204" s="214">
        <f>IF(N204="snížená",J204,0)</f>
        <v>0</v>
      </c>
      <c r="BG204" s="214">
        <f>IF(N204="zákl. přenesená",J204,0)</f>
        <v>0</v>
      </c>
      <c r="BH204" s="214">
        <f>IF(N204="sníž. přenesená",J204,0)</f>
        <v>0</v>
      </c>
      <c r="BI204" s="214">
        <f>IF(N204="nulová",J204,0)</f>
        <v>0</v>
      </c>
      <c r="BJ204" s="25" t="s">
        <v>82</v>
      </c>
      <c r="BK204" s="214">
        <f>ROUND(I204*H204,2)</f>
        <v>0</v>
      </c>
      <c r="BL204" s="25" t="s">
        <v>375</v>
      </c>
      <c r="BM204" s="25" t="s">
        <v>2335</v>
      </c>
    </row>
    <row r="205" spans="2:65" s="1" customFormat="1" ht="40.5">
      <c r="B205" s="42"/>
      <c r="C205" s="64"/>
      <c r="D205" s="246" t="s">
        <v>1656</v>
      </c>
      <c r="E205" s="64"/>
      <c r="F205" s="290" t="s">
        <v>6180</v>
      </c>
      <c r="G205" s="64"/>
      <c r="H205" s="64"/>
      <c r="I205" s="173"/>
      <c r="J205" s="64"/>
      <c r="K205" s="64"/>
      <c r="L205" s="62"/>
      <c r="M205" s="291"/>
      <c r="N205" s="43"/>
      <c r="O205" s="43"/>
      <c r="P205" s="43"/>
      <c r="Q205" s="43"/>
      <c r="R205" s="43"/>
      <c r="S205" s="43"/>
      <c r="T205" s="79"/>
      <c r="AT205" s="25" t="s">
        <v>1656</v>
      </c>
      <c r="AU205" s="25" t="s">
        <v>82</v>
      </c>
    </row>
    <row r="206" spans="2:65" s="1" customFormat="1" ht="31.5" customHeight="1">
      <c r="B206" s="42"/>
      <c r="C206" s="203" t="s">
        <v>2057</v>
      </c>
      <c r="D206" s="203" t="s">
        <v>311</v>
      </c>
      <c r="E206" s="204" t="s">
        <v>6181</v>
      </c>
      <c r="F206" s="205" t="s">
        <v>6182</v>
      </c>
      <c r="G206" s="206" t="s">
        <v>5275</v>
      </c>
      <c r="H206" s="207">
        <v>1</v>
      </c>
      <c r="I206" s="208"/>
      <c r="J206" s="209">
        <f>ROUND(I206*H206,2)</f>
        <v>0</v>
      </c>
      <c r="K206" s="205" t="s">
        <v>21</v>
      </c>
      <c r="L206" s="62"/>
      <c r="M206" s="210" t="s">
        <v>21</v>
      </c>
      <c r="N206" s="211" t="s">
        <v>45</v>
      </c>
      <c r="O206" s="43"/>
      <c r="P206" s="212">
        <f>O206*H206</f>
        <v>0</v>
      </c>
      <c r="Q206" s="212">
        <v>0</v>
      </c>
      <c r="R206" s="212">
        <f>Q206*H206</f>
        <v>0</v>
      </c>
      <c r="S206" s="212">
        <v>0</v>
      </c>
      <c r="T206" s="213">
        <f>S206*H206</f>
        <v>0</v>
      </c>
      <c r="AR206" s="25" t="s">
        <v>375</v>
      </c>
      <c r="AT206" s="25" t="s">
        <v>311</v>
      </c>
      <c r="AU206" s="25" t="s">
        <v>82</v>
      </c>
      <c r="AY206" s="25" t="s">
        <v>308</v>
      </c>
      <c r="BE206" s="214">
        <f>IF(N206="základní",J206,0)</f>
        <v>0</v>
      </c>
      <c r="BF206" s="214">
        <f>IF(N206="snížená",J206,0)</f>
        <v>0</v>
      </c>
      <c r="BG206" s="214">
        <f>IF(N206="zákl. přenesená",J206,0)</f>
        <v>0</v>
      </c>
      <c r="BH206" s="214">
        <f>IF(N206="sníž. přenesená",J206,0)</f>
        <v>0</v>
      </c>
      <c r="BI206" s="214">
        <f>IF(N206="nulová",J206,0)</f>
        <v>0</v>
      </c>
      <c r="BJ206" s="25" t="s">
        <v>82</v>
      </c>
      <c r="BK206" s="214">
        <f>ROUND(I206*H206,2)</f>
        <v>0</v>
      </c>
      <c r="BL206" s="25" t="s">
        <v>375</v>
      </c>
      <c r="BM206" s="25" t="s">
        <v>2340</v>
      </c>
    </row>
    <row r="207" spans="2:65" s="1" customFormat="1" ht="40.5">
      <c r="B207" s="42"/>
      <c r="C207" s="64"/>
      <c r="D207" s="246" t="s">
        <v>1656</v>
      </c>
      <c r="E207" s="64"/>
      <c r="F207" s="290" t="s">
        <v>6183</v>
      </c>
      <c r="G207" s="64"/>
      <c r="H207" s="64"/>
      <c r="I207" s="173"/>
      <c r="J207" s="64"/>
      <c r="K207" s="64"/>
      <c r="L207" s="62"/>
      <c r="M207" s="291"/>
      <c r="N207" s="43"/>
      <c r="O207" s="43"/>
      <c r="P207" s="43"/>
      <c r="Q207" s="43"/>
      <c r="R207" s="43"/>
      <c r="S207" s="43"/>
      <c r="T207" s="79"/>
      <c r="AT207" s="25" t="s">
        <v>1656</v>
      </c>
      <c r="AU207" s="25" t="s">
        <v>82</v>
      </c>
    </row>
    <row r="208" spans="2:65" s="1" customFormat="1" ht="44.25" customHeight="1">
      <c r="B208" s="42"/>
      <c r="C208" s="203" t="s">
        <v>2061</v>
      </c>
      <c r="D208" s="203" t="s">
        <v>311</v>
      </c>
      <c r="E208" s="204" t="s">
        <v>6184</v>
      </c>
      <c r="F208" s="205" t="s">
        <v>6185</v>
      </c>
      <c r="G208" s="206" t="s">
        <v>6186</v>
      </c>
      <c r="H208" s="207">
        <v>4</v>
      </c>
      <c r="I208" s="208"/>
      <c r="J208" s="209">
        <f>ROUND(I208*H208,2)</f>
        <v>0</v>
      </c>
      <c r="K208" s="205" t="s">
        <v>21</v>
      </c>
      <c r="L208" s="62"/>
      <c r="M208" s="210" t="s">
        <v>21</v>
      </c>
      <c r="N208" s="211" t="s">
        <v>45</v>
      </c>
      <c r="O208" s="43"/>
      <c r="P208" s="212">
        <f>O208*H208</f>
        <v>0</v>
      </c>
      <c r="Q208" s="212">
        <v>0</v>
      </c>
      <c r="R208" s="212">
        <f>Q208*H208</f>
        <v>0</v>
      </c>
      <c r="S208" s="212">
        <v>0</v>
      </c>
      <c r="T208" s="213">
        <f>S208*H208</f>
        <v>0</v>
      </c>
      <c r="AR208" s="25" t="s">
        <v>375</v>
      </c>
      <c r="AT208" s="25" t="s">
        <v>311</v>
      </c>
      <c r="AU208" s="25" t="s">
        <v>82</v>
      </c>
      <c r="AY208" s="25" t="s">
        <v>308</v>
      </c>
      <c r="BE208" s="214">
        <f>IF(N208="základní",J208,0)</f>
        <v>0</v>
      </c>
      <c r="BF208" s="214">
        <f>IF(N208="snížená",J208,0)</f>
        <v>0</v>
      </c>
      <c r="BG208" s="214">
        <f>IF(N208="zákl. přenesená",J208,0)</f>
        <v>0</v>
      </c>
      <c r="BH208" s="214">
        <f>IF(N208="sníž. přenesená",J208,0)</f>
        <v>0</v>
      </c>
      <c r="BI208" s="214">
        <f>IF(N208="nulová",J208,0)</f>
        <v>0</v>
      </c>
      <c r="BJ208" s="25" t="s">
        <v>82</v>
      </c>
      <c r="BK208" s="214">
        <f>ROUND(I208*H208,2)</f>
        <v>0</v>
      </c>
      <c r="BL208" s="25" t="s">
        <v>375</v>
      </c>
      <c r="BM208" s="25" t="s">
        <v>2348</v>
      </c>
    </row>
    <row r="209" spans="2:65" s="1" customFormat="1" ht="40.5">
      <c r="B209" s="42"/>
      <c r="C209" s="64"/>
      <c r="D209" s="246" t="s">
        <v>1656</v>
      </c>
      <c r="E209" s="64"/>
      <c r="F209" s="290" t="s">
        <v>6187</v>
      </c>
      <c r="G209" s="64"/>
      <c r="H209" s="64"/>
      <c r="I209" s="173"/>
      <c r="J209" s="64"/>
      <c r="K209" s="64"/>
      <c r="L209" s="62"/>
      <c r="M209" s="291"/>
      <c r="N209" s="43"/>
      <c r="O209" s="43"/>
      <c r="P209" s="43"/>
      <c r="Q209" s="43"/>
      <c r="R209" s="43"/>
      <c r="S209" s="43"/>
      <c r="T209" s="79"/>
      <c r="AT209" s="25" t="s">
        <v>1656</v>
      </c>
      <c r="AU209" s="25" t="s">
        <v>82</v>
      </c>
    </row>
    <row r="210" spans="2:65" s="1" customFormat="1" ht="44.25" customHeight="1">
      <c r="B210" s="42"/>
      <c r="C210" s="203" t="s">
        <v>2063</v>
      </c>
      <c r="D210" s="203" t="s">
        <v>311</v>
      </c>
      <c r="E210" s="204" t="s">
        <v>6188</v>
      </c>
      <c r="F210" s="205" t="s">
        <v>6189</v>
      </c>
      <c r="G210" s="206" t="s">
        <v>5275</v>
      </c>
      <c r="H210" s="207">
        <v>5</v>
      </c>
      <c r="I210" s="208"/>
      <c r="J210" s="209">
        <f>ROUND(I210*H210,2)</f>
        <v>0</v>
      </c>
      <c r="K210" s="205" t="s">
        <v>21</v>
      </c>
      <c r="L210" s="62"/>
      <c r="M210" s="210" t="s">
        <v>21</v>
      </c>
      <c r="N210" s="211" t="s">
        <v>45</v>
      </c>
      <c r="O210" s="43"/>
      <c r="P210" s="212">
        <f>O210*H210</f>
        <v>0</v>
      </c>
      <c r="Q210" s="212">
        <v>0</v>
      </c>
      <c r="R210" s="212">
        <f>Q210*H210</f>
        <v>0</v>
      </c>
      <c r="S210" s="212">
        <v>0</v>
      </c>
      <c r="T210" s="213">
        <f>S210*H210</f>
        <v>0</v>
      </c>
      <c r="AR210" s="25" t="s">
        <v>375</v>
      </c>
      <c r="AT210" s="25" t="s">
        <v>311</v>
      </c>
      <c r="AU210" s="25" t="s">
        <v>82</v>
      </c>
      <c r="AY210" s="25" t="s">
        <v>308</v>
      </c>
      <c r="BE210" s="214">
        <f>IF(N210="základní",J210,0)</f>
        <v>0</v>
      </c>
      <c r="BF210" s="214">
        <f>IF(N210="snížená",J210,0)</f>
        <v>0</v>
      </c>
      <c r="BG210" s="214">
        <f>IF(N210="zákl. přenesená",J210,0)</f>
        <v>0</v>
      </c>
      <c r="BH210" s="214">
        <f>IF(N210="sníž. přenesená",J210,0)</f>
        <v>0</v>
      </c>
      <c r="BI210" s="214">
        <f>IF(N210="nulová",J210,0)</f>
        <v>0</v>
      </c>
      <c r="BJ210" s="25" t="s">
        <v>82</v>
      </c>
      <c r="BK210" s="214">
        <f>ROUND(I210*H210,2)</f>
        <v>0</v>
      </c>
      <c r="BL210" s="25" t="s">
        <v>375</v>
      </c>
      <c r="BM210" s="25" t="s">
        <v>2358</v>
      </c>
    </row>
    <row r="211" spans="2:65" s="1" customFormat="1" ht="40.5">
      <c r="B211" s="42"/>
      <c r="C211" s="64"/>
      <c r="D211" s="246" t="s">
        <v>1656</v>
      </c>
      <c r="E211" s="64"/>
      <c r="F211" s="290" t="s">
        <v>6190</v>
      </c>
      <c r="G211" s="64"/>
      <c r="H211" s="64"/>
      <c r="I211" s="173"/>
      <c r="J211" s="64"/>
      <c r="K211" s="64"/>
      <c r="L211" s="62"/>
      <c r="M211" s="291"/>
      <c r="N211" s="43"/>
      <c r="O211" s="43"/>
      <c r="P211" s="43"/>
      <c r="Q211" s="43"/>
      <c r="R211" s="43"/>
      <c r="S211" s="43"/>
      <c r="T211" s="79"/>
      <c r="AT211" s="25" t="s">
        <v>1656</v>
      </c>
      <c r="AU211" s="25" t="s">
        <v>82</v>
      </c>
    </row>
    <row r="212" spans="2:65" s="1" customFormat="1" ht="44.25" customHeight="1">
      <c r="B212" s="42"/>
      <c r="C212" s="203" t="s">
        <v>2067</v>
      </c>
      <c r="D212" s="203" t="s">
        <v>311</v>
      </c>
      <c r="E212" s="204" t="s">
        <v>6191</v>
      </c>
      <c r="F212" s="205" t="s">
        <v>6192</v>
      </c>
      <c r="G212" s="206" t="s">
        <v>5275</v>
      </c>
      <c r="H212" s="207">
        <v>1</v>
      </c>
      <c r="I212" s="208"/>
      <c r="J212" s="209">
        <f>ROUND(I212*H212,2)</f>
        <v>0</v>
      </c>
      <c r="K212" s="205" t="s">
        <v>21</v>
      </c>
      <c r="L212" s="62"/>
      <c r="M212" s="210" t="s">
        <v>21</v>
      </c>
      <c r="N212" s="211" t="s">
        <v>45</v>
      </c>
      <c r="O212" s="43"/>
      <c r="P212" s="212">
        <f>O212*H212</f>
        <v>0</v>
      </c>
      <c r="Q212" s="212">
        <v>0</v>
      </c>
      <c r="R212" s="212">
        <f>Q212*H212</f>
        <v>0</v>
      </c>
      <c r="S212" s="212">
        <v>0</v>
      </c>
      <c r="T212" s="213">
        <f>S212*H212</f>
        <v>0</v>
      </c>
      <c r="AR212" s="25" t="s">
        <v>375</v>
      </c>
      <c r="AT212" s="25" t="s">
        <v>311</v>
      </c>
      <c r="AU212" s="25" t="s">
        <v>82</v>
      </c>
      <c r="AY212" s="25" t="s">
        <v>308</v>
      </c>
      <c r="BE212" s="214">
        <f>IF(N212="základní",J212,0)</f>
        <v>0</v>
      </c>
      <c r="BF212" s="214">
        <f>IF(N212="snížená",J212,0)</f>
        <v>0</v>
      </c>
      <c r="BG212" s="214">
        <f>IF(N212="zákl. přenesená",J212,0)</f>
        <v>0</v>
      </c>
      <c r="BH212" s="214">
        <f>IF(N212="sníž. přenesená",J212,0)</f>
        <v>0</v>
      </c>
      <c r="BI212" s="214">
        <f>IF(N212="nulová",J212,0)</f>
        <v>0</v>
      </c>
      <c r="BJ212" s="25" t="s">
        <v>82</v>
      </c>
      <c r="BK212" s="214">
        <f>ROUND(I212*H212,2)</f>
        <v>0</v>
      </c>
      <c r="BL212" s="25" t="s">
        <v>375</v>
      </c>
      <c r="BM212" s="25" t="s">
        <v>2365</v>
      </c>
    </row>
    <row r="213" spans="2:65" s="1" customFormat="1" ht="40.5">
      <c r="B213" s="42"/>
      <c r="C213" s="64"/>
      <c r="D213" s="246" t="s">
        <v>1656</v>
      </c>
      <c r="E213" s="64"/>
      <c r="F213" s="290" t="s">
        <v>6190</v>
      </c>
      <c r="G213" s="64"/>
      <c r="H213" s="64"/>
      <c r="I213" s="173"/>
      <c r="J213" s="64"/>
      <c r="K213" s="64"/>
      <c r="L213" s="62"/>
      <c r="M213" s="291"/>
      <c r="N213" s="43"/>
      <c r="O213" s="43"/>
      <c r="P213" s="43"/>
      <c r="Q213" s="43"/>
      <c r="R213" s="43"/>
      <c r="S213" s="43"/>
      <c r="T213" s="79"/>
      <c r="AT213" s="25" t="s">
        <v>1656</v>
      </c>
      <c r="AU213" s="25" t="s">
        <v>82</v>
      </c>
    </row>
    <row r="214" spans="2:65" s="1" customFormat="1" ht="44.25" customHeight="1">
      <c r="B214" s="42"/>
      <c r="C214" s="203" t="s">
        <v>2071</v>
      </c>
      <c r="D214" s="203" t="s">
        <v>311</v>
      </c>
      <c r="E214" s="204" t="s">
        <v>6193</v>
      </c>
      <c r="F214" s="205" t="s">
        <v>6194</v>
      </c>
      <c r="G214" s="206" t="s">
        <v>5275</v>
      </c>
      <c r="H214" s="207">
        <v>2</v>
      </c>
      <c r="I214" s="208"/>
      <c r="J214" s="209">
        <f>ROUND(I214*H214,2)</f>
        <v>0</v>
      </c>
      <c r="K214" s="205" t="s">
        <v>21</v>
      </c>
      <c r="L214" s="62"/>
      <c r="M214" s="210" t="s">
        <v>21</v>
      </c>
      <c r="N214" s="211" t="s">
        <v>45</v>
      </c>
      <c r="O214" s="43"/>
      <c r="P214" s="212">
        <f>O214*H214</f>
        <v>0</v>
      </c>
      <c r="Q214" s="212">
        <v>0</v>
      </c>
      <c r="R214" s="212">
        <f>Q214*H214</f>
        <v>0</v>
      </c>
      <c r="S214" s="212">
        <v>0</v>
      </c>
      <c r="T214" s="213">
        <f>S214*H214</f>
        <v>0</v>
      </c>
      <c r="AR214" s="25" t="s">
        <v>375</v>
      </c>
      <c r="AT214" s="25" t="s">
        <v>311</v>
      </c>
      <c r="AU214" s="25" t="s">
        <v>82</v>
      </c>
      <c r="AY214" s="25" t="s">
        <v>308</v>
      </c>
      <c r="BE214" s="214">
        <f>IF(N214="základní",J214,0)</f>
        <v>0</v>
      </c>
      <c r="BF214" s="214">
        <f>IF(N214="snížená",J214,0)</f>
        <v>0</v>
      </c>
      <c r="BG214" s="214">
        <f>IF(N214="zákl. přenesená",J214,0)</f>
        <v>0</v>
      </c>
      <c r="BH214" s="214">
        <f>IF(N214="sníž. přenesená",J214,0)</f>
        <v>0</v>
      </c>
      <c r="BI214" s="214">
        <f>IF(N214="nulová",J214,0)</f>
        <v>0</v>
      </c>
      <c r="BJ214" s="25" t="s">
        <v>82</v>
      </c>
      <c r="BK214" s="214">
        <f>ROUND(I214*H214,2)</f>
        <v>0</v>
      </c>
      <c r="BL214" s="25" t="s">
        <v>375</v>
      </c>
      <c r="BM214" s="25" t="s">
        <v>2372</v>
      </c>
    </row>
    <row r="215" spans="2:65" s="1" customFormat="1" ht="40.5">
      <c r="B215" s="42"/>
      <c r="C215" s="64"/>
      <c r="D215" s="246" t="s">
        <v>1656</v>
      </c>
      <c r="E215" s="64"/>
      <c r="F215" s="290" t="s">
        <v>6190</v>
      </c>
      <c r="G215" s="64"/>
      <c r="H215" s="64"/>
      <c r="I215" s="173"/>
      <c r="J215" s="64"/>
      <c r="K215" s="64"/>
      <c r="L215" s="62"/>
      <c r="M215" s="291"/>
      <c r="N215" s="43"/>
      <c r="O215" s="43"/>
      <c r="P215" s="43"/>
      <c r="Q215" s="43"/>
      <c r="R215" s="43"/>
      <c r="S215" s="43"/>
      <c r="T215" s="79"/>
      <c r="AT215" s="25" t="s">
        <v>1656</v>
      </c>
      <c r="AU215" s="25" t="s">
        <v>82</v>
      </c>
    </row>
    <row r="216" spans="2:65" s="1" customFormat="1" ht="44.25" customHeight="1">
      <c r="B216" s="42"/>
      <c r="C216" s="203" t="s">
        <v>2075</v>
      </c>
      <c r="D216" s="203" t="s">
        <v>311</v>
      </c>
      <c r="E216" s="204" t="s">
        <v>6195</v>
      </c>
      <c r="F216" s="205" t="s">
        <v>6196</v>
      </c>
      <c r="G216" s="206" t="s">
        <v>5275</v>
      </c>
      <c r="H216" s="207">
        <v>1</v>
      </c>
      <c r="I216" s="208"/>
      <c r="J216" s="209">
        <f>ROUND(I216*H216,2)</f>
        <v>0</v>
      </c>
      <c r="K216" s="205" t="s">
        <v>21</v>
      </c>
      <c r="L216" s="62"/>
      <c r="M216" s="210" t="s">
        <v>21</v>
      </c>
      <c r="N216" s="211" t="s">
        <v>45</v>
      </c>
      <c r="O216" s="43"/>
      <c r="P216" s="212">
        <f>O216*H216</f>
        <v>0</v>
      </c>
      <c r="Q216" s="212">
        <v>0</v>
      </c>
      <c r="R216" s="212">
        <f>Q216*H216</f>
        <v>0</v>
      </c>
      <c r="S216" s="212">
        <v>0</v>
      </c>
      <c r="T216" s="213">
        <f>S216*H216</f>
        <v>0</v>
      </c>
      <c r="AR216" s="25" t="s">
        <v>375</v>
      </c>
      <c r="AT216" s="25" t="s">
        <v>311</v>
      </c>
      <c r="AU216" s="25" t="s">
        <v>82</v>
      </c>
      <c r="AY216" s="25" t="s">
        <v>308</v>
      </c>
      <c r="BE216" s="214">
        <f>IF(N216="základní",J216,0)</f>
        <v>0</v>
      </c>
      <c r="BF216" s="214">
        <f>IF(N216="snížená",J216,0)</f>
        <v>0</v>
      </c>
      <c r="BG216" s="214">
        <f>IF(N216="zákl. přenesená",J216,0)</f>
        <v>0</v>
      </c>
      <c r="BH216" s="214">
        <f>IF(N216="sníž. přenesená",J216,0)</f>
        <v>0</v>
      </c>
      <c r="BI216" s="214">
        <f>IF(N216="nulová",J216,0)</f>
        <v>0</v>
      </c>
      <c r="BJ216" s="25" t="s">
        <v>82</v>
      </c>
      <c r="BK216" s="214">
        <f>ROUND(I216*H216,2)</f>
        <v>0</v>
      </c>
      <c r="BL216" s="25" t="s">
        <v>375</v>
      </c>
      <c r="BM216" s="25" t="s">
        <v>2381</v>
      </c>
    </row>
    <row r="217" spans="2:65" s="1" customFormat="1" ht="54">
      <c r="B217" s="42"/>
      <c r="C217" s="64"/>
      <c r="D217" s="246" t="s">
        <v>1656</v>
      </c>
      <c r="E217" s="64"/>
      <c r="F217" s="290" t="s">
        <v>6197</v>
      </c>
      <c r="G217" s="64"/>
      <c r="H217" s="64"/>
      <c r="I217" s="173"/>
      <c r="J217" s="64"/>
      <c r="K217" s="64"/>
      <c r="L217" s="62"/>
      <c r="M217" s="291"/>
      <c r="N217" s="43"/>
      <c r="O217" s="43"/>
      <c r="P217" s="43"/>
      <c r="Q217" s="43"/>
      <c r="R217" s="43"/>
      <c r="S217" s="43"/>
      <c r="T217" s="79"/>
      <c r="AT217" s="25" t="s">
        <v>1656</v>
      </c>
      <c r="AU217" s="25" t="s">
        <v>82</v>
      </c>
    </row>
    <row r="218" spans="2:65" s="1" customFormat="1" ht="44.25" customHeight="1">
      <c r="B218" s="42"/>
      <c r="C218" s="203" t="s">
        <v>2080</v>
      </c>
      <c r="D218" s="203" t="s">
        <v>311</v>
      </c>
      <c r="E218" s="204" t="s">
        <v>6198</v>
      </c>
      <c r="F218" s="205" t="s">
        <v>6199</v>
      </c>
      <c r="G218" s="206" t="s">
        <v>5275</v>
      </c>
      <c r="H218" s="207">
        <v>1</v>
      </c>
      <c r="I218" s="208"/>
      <c r="J218" s="209">
        <f>ROUND(I218*H218,2)</f>
        <v>0</v>
      </c>
      <c r="K218" s="205" t="s">
        <v>21</v>
      </c>
      <c r="L218" s="62"/>
      <c r="M218" s="210" t="s">
        <v>21</v>
      </c>
      <c r="N218" s="211" t="s">
        <v>45</v>
      </c>
      <c r="O218" s="43"/>
      <c r="P218" s="212">
        <f>O218*H218</f>
        <v>0</v>
      </c>
      <c r="Q218" s="212">
        <v>0</v>
      </c>
      <c r="R218" s="212">
        <f>Q218*H218</f>
        <v>0</v>
      </c>
      <c r="S218" s="212">
        <v>0</v>
      </c>
      <c r="T218" s="213">
        <f>S218*H218</f>
        <v>0</v>
      </c>
      <c r="AR218" s="25" t="s">
        <v>375</v>
      </c>
      <c r="AT218" s="25" t="s">
        <v>311</v>
      </c>
      <c r="AU218" s="25" t="s">
        <v>82</v>
      </c>
      <c r="AY218" s="25" t="s">
        <v>308</v>
      </c>
      <c r="BE218" s="214">
        <f>IF(N218="základní",J218,0)</f>
        <v>0</v>
      </c>
      <c r="BF218" s="214">
        <f>IF(N218="snížená",J218,0)</f>
        <v>0</v>
      </c>
      <c r="BG218" s="214">
        <f>IF(N218="zákl. přenesená",J218,0)</f>
        <v>0</v>
      </c>
      <c r="BH218" s="214">
        <f>IF(N218="sníž. přenesená",J218,0)</f>
        <v>0</v>
      </c>
      <c r="BI218" s="214">
        <f>IF(N218="nulová",J218,0)</f>
        <v>0</v>
      </c>
      <c r="BJ218" s="25" t="s">
        <v>82</v>
      </c>
      <c r="BK218" s="214">
        <f>ROUND(I218*H218,2)</f>
        <v>0</v>
      </c>
      <c r="BL218" s="25" t="s">
        <v>375</v>
      </c>
      <c r="BM218" s="25" t="s">
        <v>2389</v>
      </c>
    </row>
    <row r="219" spans="2:65" s="1" customFormat="1" ht="54">
      <c r="B219" s="42"/>
      <c r="C219" s="64"/>
      <c r="D219" s="246" t="s">
        <v>1656</v>
      </c>
      <c r="E219" s="64"/>
      <c r="F219" s="290" t="s">
        <v>6200</v>
      </c>
      <c r="G219" s="64"/>
      <c r="H219" s="64"/>
      <c r="I219" s="173"/>
      <c r="J219" s="64"/>
      <c r="K219" s="64"/>
      <c r="L219" s="62"/>
      <c r="M219" s="291"/>
      <c r="N219" s="43"/>
      <c r="O219" s="43"/>
      <c r="P219" s="43"/>
      <c r="Q219" s="43"/>
      <c r="R219" s="43"/>
      <c r="S219" s="43"/>
      <c r="T219" s="79"/>
      <c r="AT219" s="25" t="s">
        <v>1656</v>
      </c>
      <c r="AU219" s="25" t="s">
        <v>82</v>
      </c>
    </row>
    <row r="220" spans="2:65" s="1" customFormat="1" ht="44.25" customHeight="1">
      <c r="B220" s="42"/>
      <c r="C220" s="203" t="s">
        <v>2084</v>
      </c>
      <c r="D220" s="203" t="s">
        <v>311</v>
      </c>
      <c r="E220" s="204" t="s">
        <v>6201</v>
      </c>
      <c r="F220" s="205" t="s">
        <v>6202</v>
      </c>
      <c r="G220" s="206" t="s">
        <v>5275</v>
      </c>
      <c r="H220" s="207">
        <v>2</v>
      </c>
      <c r="I220" s="208"/>
      <c r="J220" s="209">
        <f>ROUND(I220*H220,2)</f>
        <v>0</v>
      </c>
      <c r="K220" s="205" t="s">
        <v>21</v>
      </c>
      <c r="L220" s="62"/>
      <c r="M220" s="210" t="s">
        <v>21</v>
      </c>
      <c r="N220" s="211" t="s">
        <v>45</v>
      </c>
      <c r="O220" s="43"/>
      <c r="P220" s="212">
        <f>O220*H220</f>
        <v>0</v>
      </c>
      <c r="Q220" s="212">
        <v>0</v>
      </c>
      <c r="R220" s="212">
        <f>Q220*H220</f>
        <v>0</v>
      </c>
      <c r="S220" s="212">
        <v>0</v>
      </c>
      <c r="T220" s="213">
        <f>S220*H220</f>
        <v>0</v>
      </c>
      <c r="AR220" s="25" t="s">
        <v>375</v>
      </c>
      <c r="AT220" s="25" t="s">
        <v>311</v>
      </c>
      <c r="AU220" s="25" t="s">
        <v>82</v>
      </c>
      <c r="AY220" s="25" t="s">
        <v>308</v>
      </c>
      <c r="BE220" s="214">
        <f>IF(N220="základní",J220,0)</f>
        <v>0</v>
      </c>
      <c r="BF220" s="214">
        <f>IF(N220="snížená",J220,0)</f>
        <v>0</v>
      </c>
      <c r="BG220" s="214">
        <f>IF(N220="zákl. přenesená",J220,0)</f>
        <v>0</v>
      </c>
      <c r="BH220" s="214">
        <f>IF(N220="sníž. přenesená",J220,0)</f>
        <v>0</v>
      </c>
      <c r="BI220" s="214">
        <f>IF(N220="nulová",J220,0)</f>
        <v>0</v>
      </c>
      <c r="BJ220" s="25" t="s">
        <v>82</v>
      </c>
      <c r="BK220" s="214">
        <f>ROUND(I220*H220,2)</f>
        <v>0</v>
      </c>
      <c r="BL220" s="25" t="s">
        <v>375</v>
      </c>
      <c r="BM220" s="25" t="s">
        <v>2398</v>
      </c>
    </row>
    <row r="221" spans="2:65" s="1" customFormat="1" ht="54">
      <c r="B221" s="42"/>
      <c r="C221" s="64"/>
      <c r="D221" s="246" t="s">
        <v>1656</v>
      </c>
      <c r="E221" s="64"/>
      <c r="F221" s="290" t="s">
        <v>6203</v>
      </c>
      <c r="G221" s="64"/>
      <c r="H221" s="64"/>
      <c r="I221" s="173"/>
      <c r="J221" s="64"/>
      <c r="K221" s="64"/>
      <c r="L221" s="62"/>
      <c r="M221" s="291"/>
      <c r="N221" s="43"/>
      <c r="O221" s="43"/>
      <c r="P221" s="43"/>
      <c r="Q221" s="43"/>
      <c r="R221" s="43"/>
      <c r="S221" s="43"/>
      <c r="T221" s="79"/>
      <c r="AT221" s="25" t="s">
        <v>1656</v>
      </c>
      <c r="AU221" s="25" t="s">
        <v>82</v>
      </c>
    </row>
    <row r="222" spans="2:65" s="1" customFormat="1" ht="44.25" customHeight="1">
      <c r="B222" s="42"/>
      <c r="C222" s="203" t="s">
        <v>2088</v>
      </c>
      <c r="D222" s="203" t="s">
        <v>311</v>
      </c>
      <c r="E222" s="204" t="s">
        <v>6204</v>
      </c>
      <c r="F222" s="205" t="s">
        <v>6205</v>
      </c>
      <c r="G222" s="206" t="s">
        <v>5275</v>
      </c>
      <c r="H222" s="207">
        <v>1</v>
      </c>
      <c r="I222" s="208"/>
      <c r="J222" s="209">
        <f>ROUND(I222*H222,2)</f>
        <v>0</v>
      </c>
      <c r="K222" s="205" t="s">
        <v>21</v>
      </c>
      <c r="L222" s="62"/>
      <c r="M222" s="210" t="s">
        <v>21</v>
      </c>
      <c r="N222" s="211" t="s">
        <v>45</v>
      </c>
      <c r="O222" s="43"/>
      <c r="P222" s="212">
        <f>O222*H222</f>
        <v>0</v>
      </c>
      <c r="Q222" s="212">
        <v>0</v>
      </c>
      <c r="R222" s="212">
        <f>Q222*H222</f>
        <v>0</v>
      </c>
      <c r="S222" s="212">
        <v>0</v>
      </c>
      <c r="T222" s="213">
        <f>S222*H222</f>
        <v>0</v>
      </c>
      <c r="AR222" s="25" t="s">
        <v>375</v>
      </c>
      <c r="AT222" s="25" t="s">
        <v>311</v>
      </c>
      <c r="AU222" s="25" t="s">
        <v>82</v>
      </c>
      <c r="AY222" s="25" t="s">
        <v>308</v>
      </c>
      <c r="BE222" s="214">
        <f>IF(N222="základní",J222,0)</f>
        <v>0</v>
      </c>
      <c r="BF222" s="214">
        <f>IF(N222="snížená",J222,0)</f>
        <v>0</v>
      </c>
      <c r="BG222" s="214">
        <f>IF(N222="zákl. přenesená",J222,0)</f>
        <v>0</v>
      </c>
      <c r="BH222" s="214">
        <f>IF(N222="sníž. přenesená",J222,0)</f>
        <v>0</v>
      </c>
      <c r="BI222" s="214">
        <f>IF(N222="nulová",J222,0)</f>
        <v>0</v>
      </c>
      <c r="BJ222" s="25" t="s">
        <v>82</v>
      </c>
      <c r="BK222" s="214">
        <f>ROUND(I222*H222,2)</f>
        <v>0</v>
      </c>
      <c r="BL222" s="25" t="s">
        <v>375</v>
      </c>
      <c r="BM222" s="25" t="s">
        <v>2408</v>
      </c>
    </row>
    <row r="223" spans="2:65" s="1" customFormat="1" ht="54">
      <c r="B223" s="42"/>
      <c r="C223" s="64"/>
      <c r="D223" s="246" t="s">
        <v>1656</v>
      </c>
      <c r="E223" s="64"/>
      <c r="F223" s="290" t="s">
        <v>6206</v>
      </c>
      <c r="G223" s="64"/>
      <c r="H223" s="64"/>
      <c r="I223" s="173"/>
      <c r="J223" s="64"/>
      <c r="K223" s="64"/>
      <c r="L223" s="62"/>
      <c r="M223" s="291"/>
      <c r="N223" s="43"/>
      <c r="O223" s="43"/>
      <c r="P223" s="43"/>
      <c r="Q223" s="43"/>
      <c r="R223" s="43"/>
      <c r="S223" s="43"/>
      <c r="T223" s="79"/>
      <c r="AT223" s="25" t="s">
        <v>1656</v>
      </c>
      <c r="AU223" s="25" t="s">
        <v>82</v>
      </c>
    </row>
    <row r="224" spans="2:65" s="1" customFormat="1" ht="44.25" customHeight="1">
      <c r="B224" s="42"/>
      <c r="C224" s="203" t="s">
        <v>2091</v>
      </c>
      <c r="D224" s="203" t="s">
        <v>311</v>
      </c>
      <c r="E224" s="204" t="s">
        <v>6207</v>
      </c>
      <c r="F224" s="205" t="s">
        <v>6208</v>
      </c>
      <c r="G224" s="206" t="s">
        <v>5275</v>
      </c>
      <c r="H224" s="207">
        <v>1</v>
      </c>
      <c r="I224" s="208"/>
      <c r="J224" s="209">
        <f>ROUND(I224*H224,2)</f>
        <v>0</v>
      </c>
      <c r="K224" s="205" t="s">
        <v>21</v>
      </c>
      <c r="L224" s="62"/>
      <c r="M224" s="210" t="s">
        <v>21</v>
      </c>
      <c r="N224" s="211" t="s">
        <v>45</v>
      </c>
      <c r="O224" s="43"/>
      <c r="P224" s="212">
        <f>O224*H224</f>
        <v>0</v>
      </c>
      <c r="Q224" s="212">
        <v>0</v>
      </c>
      <c r="R224" s="212">
        <f>Q224*H224</f>
        <v>0</v>
      </c>
      <c r="S224" s="212">
        <v>0</v>
      </c>
      <c r="T224" s="213">
        <f>S224*H224</f>
        <v>0</v>
      </c>
      <c r="AR224" s="25" t="s">
        <v>375</v>
      </c>
      <c r="AT224" s="25" t="s">
        <v>311</v>
      </c>
      <c r="AU224" s="25" t="s">
        <v>82</v>
      </c>
      <c r="AY224" s="25" t="s">
        <v>308</v>
      </c>
      <c r="BE224" s="214">
        <f>IF(N224="základní",J224,0)</f>
        <v>0</v>
      </c>
      <c r="BF224" s="214">
        <f>IF(N224="snížená",J224,0)</f>
        <v>0</v>
      </c>
      <c r="BG224" s="214">
        <f>IF(N224="zákl. přenesená",J224,0)</f>
        <v>0</v>
      </c>
      <c r="BH224" s="214">
        <f>IF(N224="sníž. přenesená",J224,0)</f>
        <v>0</v>
      </c>
      <c r="BI224" s="214">
        <f>IF(N224="nulová",J224,0)</f>
        <v>0</v>
      </c>
      <c r="BJ224" s="25" t="s">
        <v>82</v>
      </c>
      <c r="BK224" s="214">
        <f>ROUND(I224*H224,2)</f>
        <v>0</v>
      </c>
      <c r="BL224" s="25" t="s">
        <v>375</v>
      </c>
      <c r="BM224" s="25" t="s">
        <v>2419</v>
      </c>
    </row>
    <row r="225" spans="2:65" s="1" customFormat="1" ht="54">
      <c r="B225" s="42"/>
      <c r="C225" s="64"/>
      <c r="D225" s="246" t="s">
        <v>1656</v>
      </c>
      <c r="E225" s="64"/>
      <c r="F225" s="290" t="s">
        <v>6209</v>
      </c>
      <c r="G225" s="64"/>
      <c r="H225" s="64"/>
      <c r="I225" s="173"/>
      <c r="J225" s="64"/>
      <c r="K225" s="64"/>
      <c r="L225" s="62"/>
      <c r="M225" s="291"/>
      <c r="N225" s="43"/>
      <c r="O225" s="43"/>
      <c r="P225" s="43"/>
      <c r="Q225" s="43"/>
      <c r="R225" s="43"/>
      <c r="S225" s="43"/>
      <c r="T225" s="79"/>
      <c r="AT225" s="25" t="s">
        <v>1656</v>
      </c>
      <c r="AU225" s="25" t="s">
        <v>82</v>
      </c>
    </row>
    <row r="226" spans="2:65" s="1" customFormat="1" ht="44.25" customHeight="1">
      <c r="B226" s="42"/>
      <c r="C226" s="203" t="s">
        <v>2094</v>
      </c>
      <c r="D226" s="203" t="s">
        <v>311</v>
      </c>
      <c r="E226" s="204" t="s">
        <v>6210</v>
      </c>
      <c r="F226" s="205" t="s">
        <v>6211</v>
      </c>
      <c r="G226" s="206" t="s">
        <v>5275</v>
      </c>
      <c r="H226" s="207">
        <v>1</v>
      </c>
      <c r="I226" s="208"/>
      <c r="J226" s="209">
        <f>ROUND(I226*H226,2)</f>
        <v>0</v>
      </c>
      <c r="K226" s="205" t="s">
        <v>21</v>
      </c>
      <c r="L226" s="62"/>
      <c r="M226" s="210" t="s">
        <v>21</v>
      </c>
      <c r="N226" s="211" t="s">
        <v>45</v>
      </c>
      <c r="O226" s="43"/>
      <c r="P226" s="212">
        <f>O226*H226</f>
        <v>0</v>
      </c>
      <c r="Q226" s="212">
        <v>0</v>
      </c>
      <c r="R226" s="212">
        <f>Q226*H226</f>
        <v>0</v>
      </c>
      <c r="S226" s="212">
        <v>0</v>
      </c>
      <c r="T226" s="213">
        <f>S226*H226</f>
        <v>0</v>
      </c>
      <c r="AR226" s="25" t="s">
        <v>375</v>
      </c>
      <c r="AT226" s="25" t="s">
        <v>311</v>
      </c>
      <c r="AU226" s="25" t="s">
        <v>82</v>
      </c>
      <c r="AY226" s="25" t="s">
        <v>308</v>
      </c>
      <c r="BE226" s="214">
        <f>IF(N226="základní",J226,0)</f>
        <v>0</v>
      </c>
      <c r="BF226" s="214">
        <f>IF(N226="snížená",J226,0)</f>
        <v>0</v>
      </c>
      <c r="BG226" s="214">
        <f>IF(N226="zákl. přenesená",J226,0)</f>
        <v>0</v>
      </c>
      <c r="BH226" s="214">
        <f>IF(N226="sníž. přenesená",J226,0)</f>
        <v>0</v>
      </c>
      <c r="BI226" s="214">
        <f>IF(N226="nulová",J226,0)</f>
        <v>0</v>
      </c>
      <c r="BJ226" s="25" t="s">
        <v>82</v>
      </c>
      <c r="BK226" s="214">
        <f>ROUND(I226*H226,2)</f>
        <v>0</v>
      </c>
      <c r="BL226" s="25" t="s">
        <v>375</v>
      </c>
      <c r="BM226" s="25" t="s">
        <v>2425</v>
      </c>
    </row>
    <row r="227" spans="2:65" s="1" customFormat="1" ht="54">
      <c r="B227" s="42"/>
      <c r="C227" s="64"/>
      <c r="D227" s="246" t="s">
        <v>1656</v>
      </c>
      <c r="E227" s="64"/>
      <c r="F227" s="290" t="s">
        <v>6212</v>
      </c>
      <c r="G227" s="64"/>
      <c r="H227" s="64"/>
      <c r="I227" s="173"/>
      <c r="J227" s="64"/>
      <c r="K227" s="64"/>
      <c r="L227" s="62"/>
      <c r="M227" s="291"/>
      <c r="N227" s="43"/>
      <c r="O227" s="43"/>
      <c r="P227" s="43"/>
      <c r="Q227" s="43"/>
      <c r="R227" s="43"/>
      <c r="S227" s="43"/>
      <c r="T227" s="79"/>
      <c r="AT227" s="25" t="s">
        <v>1656</v>
      </c>
      <c r="AU227" s="25" t="s">
        <v>82</v>
      </c>
    </row>
    <row r="228" spans="2:65" s="1" customFormat="1" ht="31.5" customHeight="1">
      <c r="B228" s="42"/>
      <c r="C228" s="203" t="s">
        <v>2098</v>
      </c>
      <c r="D228" s="203" t="s">
        <v>311</v>
      </c>
      <c r="E228" s="204" t="s">
        <v>6213</v>
      </c>
      <c r="F228" s="205" t="s">
        <v>6214</v>
      </c>
      <c r="G228" s="206" t="s">
        <v>5275</v>
      </c>
      <c r="H228" s="207">
        <v>2</v>
      </c>
      <c r="I228" s="208"/>
      <c r="J228" s="209">
        <f>ROUND(I228*H228,2)</f>
        <v>0</v>
      </c>
      <c r="K228" s="205" t="s">
        <v>21</v>
      </c>
      <c r="L228" s="62"/>
      <c r="M228" s="210" t="s">
        <v>21</v>
      </c>
      <c r="N228" s="211" t="s">
        <v>45</v>
      </c>
      <c r="O228" s="43"/>
      <c r="P228" s="212">
        <f>O228*H228</f>
        <v>0</v>
      </c>
      <c r="Q228" s="212">
        <v>0</v>
      </c>
      <c r="R228" s="212">
        <f>Q228*H228</f>
        <v>0</v>
      </c>
      <c r="S228" s="212">
        <v>0</v>
      </c>
      <c r="T228" s="213">
        <f>S228*H228</f>
        <v>0</v>
      </c>
      <c r="AR228" s="25" t="s">
        <v>375</v>
      </c>
      <c r="AT228" s="25" t="s">
        <v>311</v>
      </c>
      <c r="AU228" s="25" t="s">
        <v>82</v>
      </c>
      <c r="AY228" s="25" t="s">
        <v>308</v>
      </c>
      <c r="BE228" s="214">
        <f>IF(N228="základní",J228,0)</f>
        <v>0</v>
      </c>
      <c r="BF228" s="214">
        <f>IF(N228="snížená",J228,0)</f>
        <v>0</v>
      </c>
      <c r="BG228" s="214">
        <f>IF(N228="zákl. přenesená",J228,0)</f>
        <v>0</v>
      </c>
      <c r="BH228" s="214">
        <f>IF(N228="sníž. přenesená",J228,0)</f>
        <v>0</v>
      </c>
      <c r="BI228" s="214">
        <f>IF(N228="nulová",J228,0)</f>
        <v>0</v>
      </c>
      <c r="BJ228" s="25" t="s">
        <v>82</v>
      </c>
      <c r="BK228" s="214">
        <f>ROUND(I228*H228,2)</f>
        <v>0</v>
      </c>
      <c r="BL228" s="25" t="s">
        <v>375</v>
      </c>
      <c r="BM228" s="25" t="s">
        <v>2432</v>
      </c>
    </row>
    <row r="229" spans="2:65" s="1" customFormat="1" ht="44.25" customHeight="1">
      <c r="B229" s="42"/>
      <c r="C229" s="203" t="s">
        <v>2100</v>
      </c>
      <c r="D229" s="203" t="s">
        <v>311</v>
      </c>
      <c r="E229" s="204" t="s">
        <v>6215</v>
      </c>
      <c r="F229" s="205" t="s">
        <v>6216</v>
      </c>
      <c r="G229" s="206" t="s">
        <v>5275</v>
      </c>
      <c r="H229" s="207">
        <v>1</v>
      </c>
      <c r="I229" s="208"/>
      <c r="J229" s="209">
        <f>ROUND(I229*H229,2)</f>
        <v>0</v>
      </c>
      <c r="K229" s="205" t="s">
        <v>21</v>
      </c>
      <c r="L229" s="62"/>
      <c r="M229" s="210" t="s">
        <v>21</v>
      </c>
      <c r="N229" s="211" t="s">
        <v>45</v>
      </c>
      <c r="O229" s="43"/>
      <c r="P229" s="212">
        <f>O229*H229</f>
        <v>0</v>
      </c>
      <c r="Q229" s="212">
        <v>0</v>
      </c>
      <c r="R229" s="212">
        <f>Q229*H229</f>
        <v>0</v>
      </c>
      <c r="S229" s="212">
        <v>0</v>
      </c>
      <c r="T229" s="213">
        <f>S229*H229</f>
        <v>0</v>
      </c>
      <c r="AR229" s="25" t="s">
        <v>375</v>
      </c>
      <c r="AT229" s="25" t="s">
        <v>311</v>
      </c>
      <c r="AU229" s="25" t="s">
        <v>82</v>
      </c>
      <c r="AY229" s="25" t="s">
        <v>308</v>
      </c>
      <c r="BE229" s="214">
        <f>IF(N229="základní",J229,0)</f>
        <v>0</v>
      </c>
      <c r="BF229" s="214">
        <f>IF(N229="snížená",J229,0)</f>
        <v>0</v>
      </c>
      <c r="BG229" s="214">
        <f>IF(N229="zákl. přenesená",J229,0)</f>
        <v>0</v>
      </c>
      <c r="BH229" s="214">
        <f>IF(N229="sníž. přenesená",J229,0)</f>
        <v>0</v>
      </c>
      <c r="BI229" s="214">
        <f>IF(N229="nulová",J229,0)</f>
        <v>0</v>
      </c>
      <c r="BJ229" s="25" t="s">
        <v>82</v>
      </c>
      <c r="BK229" s="214">
        <f>ROUND(I229*H229,2)</f>
        <v>0</v>
      </c>
      <c r="BL229" s="25" t="s">
        <v>375</v>
      </c>
      <c r="BM229" s="25" t="s">
        <v>2440</v>
      </c>
    </row>
    <row r="230" spans="2:65" s="1" customFormat="1" ht="40.5">
      <c r="B230" s="42"/>
      <c r="C230" s="64"/>
      <c r="D230" s="246" t="s">
        <v>1656</v>
      </c>
      <c r="E230" s="64"/>
      <c r="F230" s="290" t="s">
        <v>6217</v>
      </c>
      <c r="G230" s="64"/>
      <c r="H230" s="64"/>
      <c r="I230" s="173"/>
      <c r="J230" s="64"/>
      <c r="K230" s="64"/>
      <c r="L230" s="62"/>
      <c r="M230" s="291"/>
      <c r="N230" s="43"/>
      <c r="O230" s="43"/>
      <c r="P230" s="43"/>
      <c r="Q230" s="43"/>
      <c r="R230" s="43"/>
      <c r="S230" s="43"/>
      <c r="T230" s="79"/>
      <c r="AT230" s="25" t="s">
        <v>1656</v>
      </c>
      <c r="AU230" s="25" t="s">
        <v>82</v>
      </c>
    </row>
    <row r="231" spans="2:65" s="1" customFormat="1" ht="44.25" customHeight="1">
      <c r="B231" s="42"/>
      <c r="C231" s="203" t="s">
        <v>2103</v>
      </c>
      <c r="D231" s="203" t="s">
        <v>311</v>
      </c>
      <c r="E231" s="204" t="s">
        <v>6218</v>
      </c>
      <c r="F231" s="205" t="s">
        <v>6219</v>
      </c>
      <c r="G231" s="206" t="s">
        <v>5275</v>
      </c>
      <c r="H231" s="207">
        <v>1</v>
      </c>
      <c r="I231" s="208"/>
      <c r="J231" s="209">
        <f>ROUND(I231*H231,2)</f>
        <v>0</v>
      </c>
      <c r="K231" s="205" t="s">
        <v>21</v>
      </c>
      <c r="L231" s="62"/>
      <c r="M231" s="210" t="s">
        <v>21</v>
      </c>
      <c r="N231" s="211" t="s">
        <v>45</v>
      </c>
      <c r="O231" s="43"/>
      <c r="P231" s="212">
        <f>O231*H231</f>
        <v>0</v>
      </c>
      <c r="Q231" s="212">
        <v>0</v>
      </c>
      <c r="R231" s="212">
        <f>Q231*H231</f>
        <v>0</v>
      </c>
      <c r="S231" s="212">
        <v>0</v>
      </c>
      <c r="T231" s="213">
        <f>S231*H231</f>
        <v>0</v>
      </c>
      <c r="AR231" s="25" t="s">
        <v>375</v>
      </c>
      <c r="AT231" s="25" t="s">
        <v>311</v>
      </c>
      <c r="AU231" s="25" t="s">
        <v>82</v>
      </c>
      <c r="AY231" s="25" t="s">
        <v>308</v>
      </c>
      <c r="BE231" s="214">
        <f>IF(N231="základní",J231,0)</f>
        <v>0</v>
      </c>
      <c r="BF231" s="214">
        <f>IF(N231="snížená",J231,0)</f>
        <v>0</v>
      </c>
      <c r="BG231" s="214">
        <f>IF(N231="zákl. přenesená",J231,0)</f>
        <v>0</v>
      </c>
      <c r="BH231" s="214">
        <f>IF(N231="sníž. přenesená",J231,0)</f>
        <v>0</v>
      </c>
      <c r="BI231" s="214">
        <f>IF(N231="nulová",J231,0)</f>
        <v>0</v>
      </c>
      <c r="BJ231" s="25" t="s">
        <v>82</v>
      </c>
      <c r="BK231" s="214">
        <f>ROUND(I231*H231,2)</f>
        <v>0</v>
      </c>
      <c r="BL231" s="25" t="s">
        <v>375</v>
      </c>
      <c r="BM231" s="25" t="s">
        <v>2450</v>
      </c>
    </row>
    <row r="232" spans="2:65" s="1" customFormat="1" ht="54">
      <c r="B232" s="42"/>
      <c r="C232" s="64"/>
      <c r="D232" s="246" t="s">
        <v>1656</v>
      </c>
      <c r="E232" s="64"/>
      <c r="F232" s="290" t="s">
        <v>6220</v>
      </c>
      <c r="G232" s="64"/>
      <c r="H232" s="64"/>
      <c r="I232" s="173"/>
      <c r="J232" s="64"/>
      <c r="K232" s="64"/>
      <c r="L232" s="62"/>
      <c r="M232" s="291"/>
      <c r="N232" s="43"/>
      <c r="O232" s="43"/>
      <c r="P232" s="43"/>
      <c r="Q232" s="43"/>
      <c r="R232" s="43"/>
      <c r="S232" s="43"/>
      <c r="T232" s="79"/>
      <c r="AT232" s="25" t="s">
        <v>1656</v>
      </c>
      <c r="AU232" s="25" t="s">
        <v>82</v>
      </c>
    </row>
    <row r="233" spans="2:65" s="1" customFormat="1" ht="44.25" customHeight="1">
      <c r="B233" s="42"/>
      <c r="C233" s="203" t="s">
        <v>2108</v>
      </c>
      <c r="D233" s="203" t="s">
        <v>311</v>
      </c>
      <c r="E233" s="204" t="s">
        <v>6221</v>
      </c>
      <c r="F233" s="205" t="s">
        <v>6222</v>
      </c>
      <c r="G233" s="206" t="s">
        <v>5275</v>
      </c>
      <c r="H233" s="207">
        <v>18</v>
      </c>
      <c r="I233" s="208"/>
      <c r="J233" s="209">
        <f>ROUND(I233*H233,2)</f>
        <v>0</v>
      </c>
      <c r="K233" s="205" t="s">
        <v>21</v>
      </c>
      <c r="L233" s="62"/>
      <c r="M233" s="210" t="s">
        <v>21</v>
      </c>
      <c r="N233" s="211" t="s">
        <v>45</v>
      </c>
      <c r="O233" s="43"/>
      <c r="P233" s="212">
        <f>O233*H233</f>
        <v>0</v>
      </c>
      <c r="Q233" s="212">
        <v>0</v>
      </c>
      <c r="R233" s="212">
        <f>Q233*H233</f>
        <v>0</v>
      </c>
      <c r="S233" s="212">
        <v>0</v>
      </c>
      <c r="T233" s="213">
        <f>S233*H233</f>
        <v>0</v>
      </c>
      <c r="AR233" s="25" t="s">
        <v>375</v>
      </c>
      <c r="AT233" s="25" t="s">
        <v>311</v>
      </c>
      <c r="AU233" s="25" t="s">
        <v>82</v>
      </c>
      <c r="AY233" s="25" t="s">
        <v>308</v>
      </c>
      <c r="BE233" s="214">
        <f>IF(N233="základní",J233,0)</f>
        <v>0</v>
      </c>
      <c r="BF233" s="214">
        <f>IF(N233="snížená",J233,0)</f>
        <v>0</v>
      </c>
      <c r="BG233" s="214">
        <f>IF(N233="zákl. přenesená",J233,0)</f>
        <v>0</v>
      </c>
      <c r="BH233" s="214">
        <f>IF(N233="sníž. přenesená",J233,0)</f>
        <v>0</v>
      </c>
      <c r="BI233" s="214">
        <f>IF(N233="nulová",J233,0)</f>
        <v>0</v>
      </c>
      <c r="BJ233" s="25" t="s">
        <v>82</v>
      </c>
      <c r="BK233" s="214">
        <f>ROUND(I233*H233,2)</f>
        <v>0</v>
      </c>
      <c r="BL233" s="25" t="s">
        <v>375</v>
      </c>
      <c r="BM233" s="25" t="s">
        <v>2458</v>
      </c>
    </row>
    <row r="234" spans="2:65" s="1" customFormat="1" ht="67.5">
      <c r="B234" s="42"/>
      <c r="C234" s="64"/>
      <c r="D234" s="246" t="s">
        <v>1656</v>
      </c>
      <c r="E234" s="64"/>
      <c r="F234" s="290" t="s">
        <v>6223</v>
      </c>
      <c r="G234" s="64"/>
      <c r="H234" s="64"/>
      <c r="I234" s="173"/>
      <c r="J234" s="64"/>
      <c r="K234" s="64"/>
      <c r="L234" s="62"/>
      <c r="M234" s="291"/>
      <c r="N234" s="43"/>
      <c r="O234" s="43"/>
      <c r="P234" s="43"/>
      <c r="Q234" s="43"/>
      <c r="R234" s="43"/>
      <c r="S234" s="43"/>
      <c r="T234" s="79"/>
      <c r="AT234" s="25" t="s">
        <v>1656</v>
      </c>
      <c r="AU234" s="25" t="s">
        <v>82</v>
      </c>
    </row>
    <row r="235" spans="2:65" s="1" customFormat="1" ht="44.25" customHeight="1">
      <c r="B235" s="42"/>
      <c r="C235" s="203" t="s">
        <v>2112</v>
      </c>
      <c r="D235" s="203" t="s">
        <v>311</v>
      </c>
      <c r="E235" s="204" t="s">
        <v>6224</v>
      </c>
      <c r="F235" s="205" t="s">
        <v>6225</v>
      </c>
      <c r="G235" s="206" t="s">
        <v>5275</v>
      </c>
      <c r="H235" s="207">
        <v>1</v>
      </c>
      <c r="I235" s="208"/>
      <c r="J235" s="209">
        <f>ROUND(I235*H235,2)</f>
        <v>0</v>
      </c>
      <c r="K235" s="205" t="s">
        <v>21</v>
      </c>
      <c r="L235" s="62"/>
      <c r="M235" s="210" t="s">
        <v>21</v>
      </c>
      <c r="N235" s="211" t="s">
        <v>45</v>
      </c>
      <c r="O235" s="43"/>
      <c r="P235" s="212">
        <f>O235*H235</f>
        <v>0</v>
      </c>
      <c r="Q235" s="212">
        <v>0</v>
      </c>
      <c r="R235" s="212">
        <f>Q235*H235</f>
        <v>0</v>
      </c>
      <c r="S235" s="212">
        <v>0</v>
      </c>
      <c r="T235" s="213">
        <f>S235*H235</f>
        <v>0</v>
      </c>
      <c r="AR235" s="25" t="s">
        <v>375</v>
      </c>
      <c r="AT235" s="25" t="s">
        <v>311</v>
      </c>
      <c r="AU235" s="25" t="s">
        <v>82</v>
      </c>
      <c r="AY235" s="25" t="s">
        <v>308</v>
      </c>
      <c r="BE235" s="214">
        <f>IF(N235="základní",J235,0)</f>
        <v>0</v>
      </c>
      <c r="BF235" s="214">
        <f>IF(N235="snížená",J235,0)</f>
        <v>0</v>
      </c>
      <c r="BG235" s="214">
        <f>IF(N235="zákl. přenesená",J235,0)</f>
        <v>0</v>
      </c>
      <c r="BH235" s="214">
        <f>IF(N235="sníž. přenesená",J235,0)</f>
        <v>0</v>
      </c>
      <c r="BI235" s="214">
        <f>IF(N235="nulová",J235,0)</f>
        <v>0</v>
      </c>
      <c r="BJ235" s="25" t="s">
        <v>82</v>
      </c>
      <c r="BK235" s="214">
        <f>ROUND(I235*H235,2)</f>
        <v>0</v>
      </c>
      <c r="BL235" s="25" t="s">
        <v>375</v>
      </c>
      <c r="BM235" s="25" t="s">
        <v>2469</v>
      </c>
    </row>
    <row r="236" spans="2:65" s="1" customFormat="1" ht="54">
      <c r="B236" s="42"/>
      <c r="C236" s="64"/>
      <c r="D236" s="246" t="s">
        <v>1656</v>
      </c>
      <c r="E236" s="64"/>
      <c r="F236" s="290" t="s">
        <v>6226</v>
      </c>
      <c r="G236" s="64"/>
      <c r="H236" s="64"/>
      <c r="I236" s="173"/>
      <c r="J236" s="64"/>
      <c r="K236" s="64"/>
      <c r="L236" s="62"/>
      <c r="M236" s="291"/>
      <c r="N236" s="43"/>
      <c r="O236" s="43"/>
      <c r="P236" s="43"/>
      <c r="Q236" s="43"/>
      <c r="R236" s="43"/>
      <c r="S236" s="43"/>
      <c r="T236" s="79"/>
      <c r="AT236" s="25" t="s">
        <v>1656</v>
      </c>
      <c r="AU236" s="25" t="s">
        <v>82</v>
      </c>
    </row>
    <row r="237" spans="2:65" s="1" customFormat="1" ht="31.5" customHeight="1">
      <c r="B237" s="42"/>
      <c r="C237" s="203" t="s">
        <v>2117</v>
      </c>
      <c r="D237" s="203" t="s">
        <v>311</v>
      </c>
      <c r="E237" s="204" t="s">
        <v>6227</v>
      </c>
      <c r="F237" s="205" t="s">
        <v>6228</v>
      </c>
      <c r="G237" s="206" t="s">
        <v>5275</v>
      </c>
      <c r="H237" s="207">
        <v>1</v>
      </c>
      <c r="I237" s="208"/>
      <c r="J237" s="209">
        <f>ROUND(I237*H237,2)</f>
        <v>0</v>
      </c>
      <c r="K237" s="205" t="s">
        <v>21</v>
      </c>
      <c r="L237" s="62"/>
      <c r="M237" s="210" t="s">
        <v>21</v>
      </c>
      <c r="N237" s="211" t="s">
        <v>45</v>
      </c>
      <c r="O237" s="43"/>
      <c r="P237" s="212">
        <f>O237*H237</f>
        <v>0</v>
      </c>
      <c r="Q237" s="212">
        <v>0</v>
      </c>
      <c r="R237" s="212">
        <f>Q237*H237</f>
        <v>0</v>
      </c>
      <c r="S237" s="212">
        <v>0</v>
      </c>
      <c r="T237" s="213">
        <f>S237*H237</f>
        <v>0</v>
      </c>
      <c r="AR237" s="25" t="s">
        <v>375</v>
      </c>
      <c r="AT237" s="25" t="s">
        <v>311</v>
      </c>
      <c r="AU237" s="25" t="s">
        <v>82</v>
      </c>
      <c r="AY237" s="25" t="s">
        <v>308</v>
      </c>
      <c r="BE237" s="214">
        <f>IF(N237="základní",J237,0)</f>
        <v>0</v>
      </c>
      <c r="BF237" s="214">
        <f>IF(N237="snížená",J237,0)</f>
        <v>0</v>
      </c>
      <c r="BG237" s="214">
        <f>IF(N237="zákl. přenesená",J237,0)</f>
        <v>0</v>
      </c>
      <c r="BH237" s="214">
        <f>IF(N237="sníž. přenesená",J237,0)</f>
        <v>0</v>
      </c>
      <c r="BI237" s="214">
        <f>IF(N237="nulová",J237,0)</f>
        <v>0</v>
      </c>
      <c r="BJ237" s="25" t="s">
        <v>82</v>
      </c>
      <c r="BK237" s="214">
        <f>ROUND(I237*H237,2)</f>
        <v>0</v>
      </c>
      <c r="BL237" s="25" t="s">
        <v>375</v>
      </c>
      <c r="BM237" s="25" t="s">
        <v>2478</v>
      </c>
    </row>
    <row r="238" spans="2:65" s="1" customFormat="1" ht="40.5">
      <c r="B238" s="42"/>
      <c r="C238" s="64"/>
      <c r="D238" s="246" t="s">
        <v>1656</v>
      </c>
      <c r="E238" s="64"/>
      <c r="F238" s="290" t="s">
        <v>6229</v>
      </c>
      <c r="G238" s="64"/>
      <c r="H238" s="64"/>
      <c r="I238" s="173"/>
      <c r="J238" s="64"/>
      <c r="K238" s="64"/>
      <c r="L238" s="62"/>
      <c r="M238" s="291"/>
      <c r="N238" s="43"/>
      <c r="O238" s="43"/>
      <c r="P238" s="43"/>
      <c r="Q238" s="43"/>
      <c r="R238" s="43"/>
      <c r="S238" s="43"/>
      <c r="T238" s="79"/>
      <c r="AT238" s="25" t="s">
        <v>1656</v>
      </c>
      <c r="AU238" s="25" t="s">
        <v>82</v>
      </c>
    </row>
    <row r="239" spans="2:65" s="1" customFormat="1" ht="31.5" customHeight="1">
      <c r="B239" s="42"/>
      <c r="C239" s="203" t="s">
        <v>2122</v>
      </c>
      <c r="D239" s="203" t="s">
        <v>311</v>
      </c>
      <c r="E239" s="204" t="s">
        <v>6230</v>
      </c>
      <c r="F239" s="205" t="s">
        <v>6231</v>
      </c>
      <c r="G239" s="206" t="s">
        <v>5275</v>
      </c>
      <c r="H239" s="207">
        <v>1</v>
      </c>
      <c r="I239" s="208"/>
      <c r="J239" s="209">
        <f>ROUND(I239*H239,2)</f>
        <v>0</v>
      </c>
      <c r="K239" s="205" t="s">
        <v>21</v>
      </c>
      <c r="L239" s="62"/>
      <c r="M239" s="210" t="s">
        <v>21</v>
      </c>
      <c r="N239" s="211" t="s">
        <v>45</v>
      </c>
      <c r="O239" s="43"/>
      <c r="P239" s="212">
        <f>O239*H239</f>
        <v>0</v>
      </c>
      <c r="Q239" s="212">
        <v>0</v>
      </c>
      <c r="R239" s="212">
        <f>Q239*H239</f>
        <v>0</v>
      </c>
      <c r="S239" s="212">
        <v>0</v>
      </c>
      <c r="T239" s="213">
        <f>S239*H239</f>
        <v>0</v>
      </c>
      <c r="AR239" s="25" t="s">
        <v>375</v>
      </c>
      <c r="AT239" s="25" t="s">
        <v>311</v>
      </c>
      <c r="AU239" s="25" t="s">
        <v>82</v>
      </c>
      <c r="AY239" s="25" t="s">
        <v>308</v>
      </c>
      <c r="BE239" s="214">
        <f>IF(N239="základní",J239,0)</f>
        <v>0</v>
      </c>
      <c r="BF239" s="214">
        <f>IF(N239="snížená",J239,0)</f>
        <v>0</v>
      </c>
      <c r="BG239" s="214">
        <f>IF(N239="zákl. přenesená",J239,0)</f>
        <v>0</v>
      </c>
      <c r="BH239" s="214">
        <f>IF(N239="sníž. přenesená",J239,0)</f>
        <v>0</v>
      </c>
      <c r="BI239" s="214">
        <f>IF(N239="nulová",J239,0)</f>
        <v>0</v>
      </c>
      <c r="BJ239" s="25" t="s">
        <v>82</v>
      </c>
      <c r="BK239" s="214">
        <f>ROUND(I239*H239,2)</f>
        <v>0</v>
      </c>
      <c r="BL239" s="25" t="s">
        <v>375</v>
      </c>
      <c r="BM239" s="25" t="s">
        <v>2486</v>
      </c>
    </row>
    <row r="240" spans="2:65" s="1" customFormat="1" ht="54">
      <c r="B240" s="42"/>
      <c r="C240" s="64"/>
      <c r="D240" s="246" t="s">
        <v>1656</v>
      </c>
      <c r="E240" s="64"/>
      <c r="F240" s="290" t="s">
        <v>6232</v>
      </c>
      <c r="G240" s="64"/>
      <c r="H240" s="64"/>
      <c r="I240" s="173"/>
      <c r="J240" s="64"/>
      <c r="K240" s="64"/>
      <c r="L240" s="62"/>
      <c r="M240" s="291"/>
      <c r="N240" s="43"/>
      <c r="O240" s="43"/>
      <c r="P240" s="43"/>
      <c r="Q240" s="43"/>
      <c r="R240" s="43"/>
      <c r="S240" s="43"/>
      <c r="T240" s="79"/>
      <c r="AT240" s="25" t="s">
        <v>1656</v>
      </c>
      <c r="AU240" s="25" t="s">
        <v>82</v>
      </c>
    </row>
    <row r="241" spans="2:65" s="1" customFormat="1" ht="44.25" customHeight="1">
      <c r="B241" s="42"/>
      <c r="C241" s="203" t="s">
        <v>2126</v>
      </c>
      <c r="D241" s="203" t="s">
        <v>311</v>
      </c>
      <c r="E241" s="204" t="s">
        <v>6233</v>
      </c>
      <c r="F241" s="205" t="s">
        <v>6234</v>
      </c>
      <c r="G241" s="206" t="s">
        <v>5275</v>
      </c>
      <c r="H241" s="207">
        <v>0</v>
      </c>
      <c r="I241" s="208"/>
      <c r="J241" s="209">
        <f>ROUND(I241*H241,2)</f>
        <v>0</v>
      </c>
      <c r="K241" s="205" t="s">
        <v>21</v>
      </c>
      <c r="L241" s="62"/>
      <c r="M241" s="210" t="s">
        <v>21</v>
      </c>
      <c r="N241" s="211" t="s">
        <v>45</v>
      </c>
      <c r="O241" s="43"/>
      <c r="P241" s="212">
        <f>O241*H241</f>
        <v>0</v>
      </c>
      <c r="Q241" s="212">
        <v>0</v>
      </c>
      <c r="R241" s="212">
        <f>Q241*H241</f>
        <v>0</v>
      </c>
      <c r="S241" s="212">
        <v>0</v>
      </c>
      <c r="T241" s="213">
        <f>S241*H241</f>
        <v>0</v>
      </c>
      <c r="AR241" s="25" t="s">
        <v>375</v>
      </c>
      <c r="AT241" s="25" t="s">
        <v>311</v>
      </c>
      <c r="AU241" s="25" t="s">
        <v>82</v>
      </c>
      <c r="AY241" s="25" t="s">
        <v>308</v>
      </c>
      <c r="BE241" s="214">
        <f>IF(N241="základní",J241,0)</f>
        <v>0</v>
      </c>
      <c r="BF241" s="214">
        <f>IF(N241="snížená",J241,0)</f>
        <v>0</v>
      </c>
      <c r="BG241" s="214">
        <f>IF(N241="zákl. přenesená",J241,0)</f>
        <v>0</v>
      </c>
      <c r="BH241" s="214">
        <f>IF(N241="sníž. přenesená",J241,0)</f>
        <v>0</v>
      </c>
      <c r="BI241" s="214">
        <f>IF(N241="nulová",J241,0)</f>
        <v>0</v>
      </c>
      <c r="BJ241" s="25" t="s">
        <v>82</v>
      </c>
      <c r="BK241" s="214">
        <f>ROUND(I241*H241,2)</f>
        <v>0</v>
      </c>
      <c r="BL241" s="25" t="s">
        <v>375</v>
      </c>
      <c r="BM241" s="25" t="s">
        <v>6235</v>
      </c>
    </row>
    <row r="242" spans="2:65" s="1" customFormat="1" ht="94.5">
      <c r="B242" s="42"/>
      <c r="C242" s="64"/>
      <c r="D242" s="246" t="s">
        <v>1656</v>
      </c>
      <c r="E242" s="64"/>
      <c r="F242" s="290" t="s">
        <v>6236</v>
      </c>
      <c r="G242" s="64"/>
      <c r="H242" s="64"/>
      <c r="I242" s="173"/>
      <c r="J242" s="64"/>
      <c r="K242" s="64"/>
      <c r="L242" s="62"/>
      <c r="M242" s="291"/>
      <c r="N242" s="43"/>
      <c r="O242" s="43"/>
      <c r="P242" s="43"/>
      <c r="Q242" s="43"/>
      <c r="R242" s="43"/>
      <c r="S242" s="43"/>
      <c r="T242" s="79"/>
      <c r="AT242" s="25" t="s">
        <v>1656</v>
      </c>
      <c r="AU242" s="25" t="s">
        <v>82</v>
      </c>
    </row>
    <row r="243" spans="2:65" s="1" customFormat="1" ht="44.25" customHeight="1">
      <c r="B243" s="42"/>
      <c r="C243" s="203" t="s">
        <v>2130</v>
      </c>
      <c r="D243" s="203" t="s">
        <v>311</v>
      </c>
      <c r="E243" s="204" t="s">
        <v>6237</v>
      </c>
      <c r="F243" s="205" t="s">
        <v>6238</v>
      </c>
      <c r="G243" s="206" t="s">
        <v>5275</v>
      </c>
      <c r="H243" s="207">
        <v>0</v>
      </c>
      <c r="I243" s="208"/>
      <c r="J243" s="209">
        <f>ROUND(I243*H243,2)</f>
        <v>0</v>
      </c>
      <c r="K243" s="205" t="s">
        <v>21</v>
      </c>
      <c r="L243" s="62"/>
      <c r="M243" s="210" t="s">
        <v>21</v>
      </c>
      <c r="N243" s="211" t="s">
        <v>45</v>
      </c>
      <c r="O243" s="43"/>
      <c r="P243" s="212">
        <f>O243*H243</f>
        <v>0</v>
      </c>
      <c r="Q243" s="212">
        <v>0</v>
      </c>
      <c r="R243" s="212">
        <f>Q243*H243</f>
        <v>0</v>
      </c>
      <c r="S243" s="212">
        <v>0</v>
      </c>
      <c r="T243" s="213">
        <f>S243*H243</f>
        <v>0</v>
      </c>
      <c r="AR243" s="25" t="s">
        <v>375</v>
      </c>
      <c r="AT243" s="25" t="s">
        <v>311</v>
      </c>
      <c r="AU243" s="25" t="s">
        <v>82</v>
      </c>
      <c r="AY243" s="25" t="s">
        <v>308</v>
      </c>
      <c r="BE243" s="214">
        <f>IF(N243="základní",J243,0)</f>
        <v>0</v>
      </c>
      <c r="BF243" s="214">
        <f>IF(N243="snížená",J243,0)</f>
        <v>0</v>
      </c>
      <c r="BG243" s="214">
        <f>IF(N243="zákl. přenesená",J243,0)</f>
        <v>0</v>
      </c>
      <c r="BH243" s="214">
        <f>IF(N243="sníž. přenesená",J243,0)</f>
        <v>0</v>
      </c>
      <c r="BI243" s="214">
        <f>IF(N243="nulová",J243,0)</f>
        <v>0</v>
      </c>
      <c r="BJ243" s="25" t="s">
        <v>82</v>
      </c>
      <c r="BK243" s="214">
        <f>ROUND(I243*H243,2)</f>
        <v>0</v>
      </c>
      <c r="BL243" s="25" t="s">
        <v>375</v>
      </c>
      <c r="BM243" s="25" t="s">
        <v>6239</v>
      </c>
    </row>
    <row r="244" spans="2:65" s="1" customFormat="1" ht="67.5">
      <c r="B244" s="42"/>
      <c r="C244" s="64"/>
      <c r="D244" s="246" t="s">
        <v>1656</v>
      </c>
      <c r="E244" s="64"/>
      <c r="F244" s="290" t="s">
        <v>6240</v>
      </c>
      <c r="G244" s="64"/>
      <c r="H244" s="64"/>
      <c r="I244" s="173"/>
      <c r="J244" s="64"/>
      <c r="K244" s="64"/>
      <c r="L244" s="62"/>
      <c r="M244" s="291"/>
      <c r="N244" s="43"/>
      <c r="O244" s="43"/>
      <c r="P244" s="43"/>
      <c r="Q244" s="43"/>
      <c r="R244" s="43"/>
      <c r="S244" s="43"/>
      <c r="T244" s="79"/>
      <c r="AT244" s="25" t="s">
        <v>1656</v>
      </c>
      <c r="AU244" s="25" t="s">
        <v>82</v>
      </c>
    </row>
    <row r="245" spans="2:65" s="1" customFormat="1" ht="44.25" customHeight="1">
      <c r="B245" s="42"/>
      <c r="C245" s="203" t="s">
        <v>2134</v>
      </c>
      <c r="D245" s="203" t="s">
        <v>311</v>
      </c>
      <c r="E245" s="204" t="s">
        <v>6241</v>
      </c>
      <c r="F245" s="205" t="s">
        <v>6242</v>
      </c>
      <c r="G245" s="206" t="s">
        <v>5275</v>
      </c>
      <c r="H245" s="207">
        <v>3</v>
      </c>
      <c r="I245" s="208"/>
      <c r="J245" s="209">
        <f>ROUND(I245*H245,2)</f>
        <v>0</v>
      </c>
      <c r="K245" s="205" t="s">
        <v>21</v>
      </c>
      <c r="L245" s="62"/>
      <c r="M245" s="210" t="s">
        <v>21</v>
      </c>
      <c r="N245" s="211" t="s">
        <v>45</v>
      </c>
      <c r="O245" s="43"/>
      <c r="P245" s="212">
        <f>O245*H245</f>
        <v>0</v>
      </c>
      <c r="Q245" s="212">
        <v>0</v>
      </c>
      <c r="R245" s="212">
        <f>Q245*H245</f>
        <v>0</v>
      </c>
      <c r="S245" s="212">
        <v>0</v>
      </c>
      <c r="T245" s="213">
        <f>S245*H245</f>
        <v>0</v>
      </c>
      <c r="AR245" s="25" t="s">
        <v>375</v>
      </c>
      <c r="AT245" s="25" t="s">
        <v>311</v>
      </c>
      <c r="AU245" s="25" t="s">
        <v>82</v>
      </c>
      <c r="AY245" s="25" t="s">
        <v>308</v>
      </c>
      <c r="BE245" s="214">
        <f>IF(N245="základní",J245,0)</f>
        <v>0</v>
      </c>
      <c r="BF245" s="214">
        <f>IF(N245="snížená",J245,0)</f>
        <v>0</v>
      </c>
      <c r="BG245" s="214">
        <f>IF(N245="zákl. přenesená",J245,0)</f>
        <v>0</v>
      </c>
      <c r="BH245" s="214">
        <f>IF(N245="sníž. přenesená",J245,0)</f>
        <v>0</v>
      </c>
      <c r="BI245" s="214">
        <f>IF(N245="nulová",J245,0)</f>
        <v>0</v>
      </c>
      <c r="BJ245" s="25" t="s">
        <v>82</v>
      </c>
      <c r="BK245" s="214">
        <f>ROUND(I245*H245,2)</f>
        <v>0</v>
      </c>
      <c r="BL245" s="25" t="s">
        <v>375</v>
      </c>
      <c r="BM245" s="25" t="s">
        <v>6243</v>
      </c>
    </row>
    <row r="246" spans="2:65" s="1" customFormat="1" ht="108">
      <c r="B246" s="42"/>
      <c r="C246" s="64"/>
      <c r="D246" s="246" t="s">
        <v>1656</v>
      </c>
      <c r="E246" s="64"/>
      <c r="F246" s="290" t="s">
        <v>6244</v>
      </c>
      <c r="G246" s="64"/>
      <c r="H246" s="64"/>
      <c r="I246" s="173"/>
      <c r="J246" s="64"/>
      <c r="K246" s="64"/>
      <c r="L246" s="62"/>
      <c r="M246" s="291"/>
      <c r="N246" s="43"/>
      <c r="O246" s="43"/>
      <c r="P246" s="43"/>
      <c r="Q246" s="43"/>
      <c r="R246" s="43"/>
      <c r="S246" s="43"/>
      <c r="T246" s="79"/>
      <c r="AT246" s="25" t="s">
        <v>1656</v>
      </c>
      <c r="AU246" s="25" t="s">
        <v>82</v>
      </c>
    </row>
    <row r="247" spans="2:65" s="1" customFormat="1" ht="44.25" customHeight="1">
      <c r="B247" s="42"/>
      <c r="C247" s="203" t="s">
        <v>2139</v>
      </c>
      <c r="D247" s="203" t="s">
        <v>311</v>
      </c>
      <c r="E247" s="204" t="s">
        <v>6245</v>
      </c>
      <c r="F247" s="205" t="s">
        <v>6246</v>
      </c>
      <c r="G247" s="206" t="s">
        <v>5275</v>
      </c>
      <c r="H247" s="207">
        <v>12</v>
      </c>
      <c r="I247" s="208"/>
      <c r="J247" s="209">
        <f>ROUND(I247*H247,2)</f>
        <v>0</v>
      </c>
      <c r="K247" s="205" t="s">
        <v>21</v>
      </c>
      <c r="L247" s="62"/>
      <c r="M247" s="210" t="s">
        <v>21</v>
      </c>
      <c r="N247" s="211" t="s">
        <v>45</v>
      </c>
      <c r="O247" s="43"/>
      <c r="P247" s="212">
        <f>O247*H247</f>
        <v>0</v>
      </c>
      <c r="Q247" s="212">
        <v>0</v>
      </c>
      <c r="R247" s="212">
        <f>Q247*H247</f>
        <v>0</v>
      </c>
      <c r="S247" s="212">
        <v>0</v>
      </c>
      <c r="T247" s="213">
        <f>S247*H247</f>
        <v>0</v>
      </c>
      <c r="AR247" s="25" t="s">
        <v>375</v>
      </c>
      <c r="AT247" s="25" t="s">
        <v>311</v>
      </c>
      <c r="AU247" s="25" t="s">
        <v>82</v>
      </c>
      <c r="AY247" s="25" t="s">
        <v>308</v>
      </c>
      <c r="BE247" s="214">
        <f>IF(N247="základní",J247,0)</f>
        <v>0</v>
      </c>
      <c r="BF247" s="214">
        <f>IF(N247="snížená",J247,0)</f>
        <v>0</v>
      </c>
      <c r="BG247" s="214">
        <f>IF(N247="zákl. přenesená",J247,0)</f>
        <v>0</v>
      </c>
      <c r="BH247" s="214">
        <f>IF(N247="sníž. přenesená",J247,0)</f>
        <v>0</v>
      </c>
      <c r="BI247" s="214">
        <f>IF(N247="nulová",J247,0)</f>
        <v>0</v>
      </c>
      <c r="BJ247" s="25" t="s">
        <v>82</v>
      </c>
      <c r="BK247" s="214">
        <f>ROUND(I247*H247,2)</f>
        <v>0</v>
      </c>
      <c r="BL247" s="25" t="s">
        <v>375</v>
      </c>
      <c r="BM247" s="25" t="s">
        <v>6247</v>
      </c>
    </row>
    <row r="248" spans="2:65" s="1" customFormat="1" ht="54">
      <c r="B248" s="42"/>
      <c r="C248" s="64"/>
      <c r="D248" s="246" t="s">
        <v>1656</v>
      </c>
      <c r="E248" s="64"/>
      <c r="F248" s="290" t="s">
        <v>6248</v>
      </c>
      <c r="G248" s="64"/>
      <c r="H248" s="64"/>
      <c r="I248" s="173"/>
      <c r="J248" s="64"/>
      <c r="K248" s="64"/>
      <c r="L248" s="62"/>
      <c r="M248" s="291"/>
      <c r="N248" s="43"/>
      <c r="O248" s="43"/>
      <c r="P248" s="43"/>
      <c r="Q248" s="43"/>
      <c r="R248" s="43"/>
      <c r="S248" s="43"/>
      <c r="T248" s="79"/>
      <c r="AT248" s="25" t="s">
        <v>1656</v>
      </c>
      <c r="AU248" s="25" t="s">
        <v>82</v>
      </c>
    </row>
    <row r="249" spans="2:65" s="1" customFormat="1" ht="22.5" customHeight="1">
      <c r="B249" s="42"/>
      <c r="C249" s="203" t="s">
        <v>2143</v>
      </c>
      <c r="D249" s="203" t="s">
        <v>311</v>
      </c>
      <c r="E249" s="204" t="s">
        <v>4677</v>
      </c>
      <c r="F249" s="205" t="s">
        <v>4678</v>
      </c>
      <c r="G249" s="206" t="s">
        <v>4679</v>
      </c>
      <c r="H249" s="295"/>
      <c r="I249" s="208"/>
      <c r="J249" s="209">
        <f>ROUND(I249*H249,2)</f>
        <v>0</v>
      </c>
      <c r="K249" s="205" t="s">
        <v>315</v>
      </c>
      <c r="L249" s="62"/>
      <c r="M249" s="210" t="s">
        <v>21</v>
      </c>
      <c r="N249" s="215" t="s">
        <v>45</v>
      </c>
      <c r="O249" s="216"/>
      <c r="P249" s="217">
        <f>O249*H249</f>
        <v>0</v>
      </c>
      <c r="Q249" s="217">
        <v>0</v>
      </c>
      <c r="R249" s="217">
        <f>Q249*H249</f>
        <v>0</v>
      </c>
      <c r="S249" s="217">
        <v>0</v>
      </c>
      <c r="T249" s="218">
        <f>S249*H249</f>
        <v>0</v>
      </c>
      <c r="AR249" s="25" t="s">
        <v>375</v>
      </c>
      <c r="AT249" s="25" t="s">
        <v>311</v>
      </c>
      <c r="AU249" s="25" t="s">
        <v>82</v>
      </c>
      <c r="AY249" s="25" t="s">
        <v>308</v>
      </c>
      <c r="BE249" s="214">
        <f>IF(N249="základní",J249,0)</f>
        <v>0</v>
      </c>
      <c r="BF249" s="214">
        <f>IF(N249="snížená",J249,0)</f>
        <v>0</v>
      </c>
      <c r="BG249" s="214">
        <f>IF(N249="zákl. přenesená",J249,0)</f>
        <v>0</v>
      </c>
      <c r="BH249" s="214">
        <f>IF(N249="sníž. přenesená",J249,0)</f>
        <v>0</v>
      </c>
      <c r="BI249" s="214">
        <f>IF(N249="nulová",J249,0)</f>
        <v>0</v>
      </c>
      <c r="BJ249" s="25" t="s">
        <v>82</v>
      </c>
      <c r="BK249" s="214">
        <f>ROUND(I249*H249,2)</f>
        <v>0</v>
      </c>
      <c r="BL249" s="25" t="s">
        <v>375</v>
      </c>
      <c r="BM249" s="25" t="s">
        <v>6249</v>
      </c>
    </row>
    <row r="250" spans="2:65" s="1" customFormat="1" ht="6.95" customHeight="1">
      <c r="B250" s="57"/>
      <c r="C250" s="58"/>
      <c r="D250" s="58"/>
      <c r="E250" s="58"/>
      <c r="F250" s="58"/>
      <c r="G250" s="58"/>
      <c r="H250" s="58"/>
      <c r="I250" s="149"/>
      <c r="J250" s="58"/>
      <c r="K250" s="58"/>
      <c r="L250" s="62"/>
    </row>
  </sheetData>
  <sheetProtection password="CC35" sheet="1" objects="1" scenarios="1" formatCells="0" formatColumns="0" formatRows="0" sort="0" autoFilter="0"/>
  <autoFilter ref="C82:K249"/>
  <mergeCells count="12">
    <mergeCell ref="G1:H1"/>
    <mergeCell ref="L2:V2"/>
    <mergeCell ref="E49:H49"/>
    <mergeCell ref="E51:H51"/>
    <mergeCell ref="E71:H71"/>
    <mergeCell ref="E73:H73"/>
    <mergeCell ref="E75:H75"/>
    <mergeCell ref="E7:H7"/>
    <mergeCell ref="E9:H9"/>
    <mergeCell ref="E11:H11"/>
    <mergeCell ref="E26:H26"/>
    <mergeCell ref="E47:H47"/>
  </mergeCells>
  <hyperlinks>
    <hyperlink ref="F1:G1" location="C2" display="1) Krycí list soupisu"/>
    <hyperlink ref="G1:H1" location="C58" display="2) Rekapitulace"/>
    <hyperlink ref="J1" location="C82" display="3) Soupis prací"/>
    <hyperlink ref="L1:V1" location="'Rekapitulace stavby'!C2" display="Rekapitulace stavby"/>
  </hyperlinks>
  <pageMargins left="0.58333330000000005" right="0.58333330000000005" top="0.58333330000000005" bottom="0.58333330000000005" header="0" footer="0"/>
  <pageSetup paperSize="9" fitToHeight="100" orientation="landscape" blackAndWhite="1" r:id="rId1"/>
  <headerFooter>
    <oddFooter>&amp;CStrana &amp;P z &amp;N</oddFooter>
  </headerFooter>
  <drawing r:id="rId2"/>
</worksheet>
</file>

<file path=xl/worksheets/sheet26.xml><?xml version="1.0" encoding="utf-8"?>
<worksheet xmlns="http://schemas.openxmlformats.org/spreadsheetml/2006/main" xmlns:r="http://schemas.openxmlformats.org/officeDocument/2006/relationships">
  <sheetPr>
    <pageSetUpPr fitToPage="1"/>
  </sheetPr>
  <dimension ref="A1:BR226"/>
  <sheetViews>
    <sheetView showGridLines="0" workbookViewId="0">
      <pane ySplit="1" topLeftCell="A2" activePane="bottomLeft" state="frozen"/>
      <selection pane="bottomLeft"/>
    </sheetView>
  </sheetViews>
  <sheetFormatPr defaultRowHeight="15"/>
  <cols>
    <col min="1" max="1" width="8.33203125" customWidth="1"/>
    <col min="2" max="2" width="1.6640625" customWidth="1"/>
    <col min="3" max="3" width="4.1640625" customWidth="1"/>
    <col min="4" max="4" width="4.33203125" customWidth="1"/>
    <col min="5" max="5" width="17.1640625" customWidth="1"/>
    <col min="6" max="6" width="75" customWidth="1"/>
    <col min="7" max="7" width="8.6640625" customWidth="1"/>
    <col min="8" max="8" width="11.1640625" customWidth="1"/>
    <col min="9" max="9" width="12.6640625" style="121" customWidth="1"/>
    <col min="10" max="10" width="23.5" customWidth="1"/>
    <col min="11" max="11" width="15.5" customWidth="1"/>
    <col min="19" max="19" width="8.1640625" customWidth="1"/>
    <col min="20" max="20" width="29.6640625" customWidth="1"/>
    <col min="21" max="21" width="16.33203125"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1" spans="1:70" ht="21.75" customHeight="1">
      <c r="A1" s="22"/>
      <c r="B1" s="122"/>
      <c r="C1" s="122"/>
      <c r="D1" s="123" t="s">
        <v>1</v>
      </c>
      <c r="E1" s="122"/>
      <c r="F1" s="124" t="s">
        <v>272</v>
      </c>
      <c r="G1" s="427" t="s">
        <v>273</v>
      </c>
      <c r="H1" s="427"/>
      <c r="I1" s="125"/>
      <c r="J1" s="124" t="s">
        <v>274</v>
      </c>
      <c r="K1" s="123" t="s">
        <v>275</v>
      </c>
      <c r="L1" s="124" t="s">
        <v>276</v>
      </c>
      <c r="M1" s="124"/>
      <c r="N1" s="124"/>
      <c r="O1" s="124"/>
      <c r="P1" s="124"/>
      <c r="Q1" s="124"/>
      <c r="R1" s="124"/>
      <c r="S1" s="124"/>
      <c r="T1" s="124"/>
      <c r="U1" s="21"/>
      <c r="V1" s="21"/>
      <c r="W1" s="22"/>
      <c r="X1" s="22"/>
      <c r="Y1" s="22"/>
      <c r="Z1" s="22"/>
      <c r="AA1" s="22"/>
      <c r="AB1" s="22"/>
      <c r="AC1" s="22"/>
      <c r="AD1" s="22"/>
      <c r="AE1" s="22"/>
      <c r="AF1" s="22"/>
      <c r="AG1" s="22"/>
      <c r="AH1" s="22"/>
      <c r="AI1" s="22"/>
      <c r="AJ1" s="22"/>
      <c r="AK1" s="22"/>
      <c r="AL1" s="22"/>
      <c r="AM1" s="22"/>
      <c r="AN1" s="22"/>
      <c r="AO1" s="22"/>
      <c r="AP1" s="22"/>
      <c r="AQ1" s="22"/>
      <c r="AR1" s="22"/>
      <c r="AS1" s="22"/>
      <c r="AT1" s="22"/>
      <c r="AU1" s="22"/>
      <c r="AV1" s="22"/>
      <c r="AW1" s="22"/>
      <c r="AX1" s="22"/>
      <c r="AY1" s="22"/>
      <c r="AZ1" s="22"/>
      <c r="BA1" s="22"/>
      <c r="BB1" s="22"/>
      <c r="BC1" s="22"/>
      <c r="BD1" s="22"/>
      <c r="BE1" s="22"/>
      <c r="BF1" s="22"/>
      <c r="BG1" s="22"/>
      <c r="BH1" s="22"/>
      <c r="BI1" s="22"/>
      <c r="BJ1" s="22"/>
      <c r="BK1" s="22"/>
      <c r="BL1" s="22"/>
      <c r="BM1" s="22"/>
      <c r="BN1" s="22"/>
      <c r="BO1" s="22"/>
      <c r="BP1" s="22"/>
      <c r="BQ1" s="22"/>
      <c r="BR1" s="22"/>
    </row>
    <row r="2" spans="1:70" ht="36.950000000000003" customHeight="1">
      <c r="L2" s="419"/>
      <c r="M2" s="419"/>
      <c r="N2" s="419"/>
      <c r="O2" s="419"/>
      <c r="P2" s="419"/>
      <c r="Q2" s="419"/>
      <c r="R2" s="419"/>
      <c r="S2" s="419"/>
      <c r="T2" s="419"/>
      <c r="U2" s="419"/>
      <c r="V2" s="419"/>
      <c r="AT2" s="25" t="s">
        <v>175</v>
      </c>
    </row>
    <row r="3" spans="1:70" ht="6.95" customHeight="1">
      <c r="B3" s="26"/>
      <c r="C3" s="27"/>
      <c r="D3" s="27"/>
      <c r="E3" s="27"/>
      <c r="F3" s="27"/>
      <c r="G3" s="27"/>
      <c r="H3" s="27"/>
      <c r="I3" s="126"/>
      <c r="J3" s="27"/>
      <c r="K3" s="28"/>
      <c r="AT3" s="25" t="s">
        <v>84</v>
      </c>
    </row>
    <row r="4" spans="1:70" ht="36.950000000000003" customHeight="1">
      <c r="B4" s="29"/>
      <c r="C4" s="30"/>
      <c r="D4" s="31" t="s">
        <v>277</v>
      </c>
      <c r="E4" s="30"/>
      <c r="F4" s="30"/>
      <c r="G4" s="30"/>
      <c r="H4" s="30"/>
      <c r="I4" s="127"/>
      <c r="J4" s="30"/>
      <c r="K4" s="32"/>
      <c r="M4" s="33" t="s">
        <v>12</v>
      </c>
      <c r="AT4" s="25" t="s">
        <v>6</v>
      </c>
    </row>
    <row r="5" spans="1:70" ht="6.95" customHeight="1">
      <c r="B5" s="29"/>
      <c r="C5" s="30"/>
      <c r="D5" s="30"/>
      <c r="E5" s="30"/>
      <c r="F5" s="30"/>
      <c r="G5" s="30"/>
      <c r="H5" s="30"/>
      <c r="I5" s="127"/>
      <c r="J5" s="30"/>
      <c r="K5" s="32"/>
    </row>
    <row r="6" spans="1:70">
      <c r="B6" s="29"/>
      <c r="C6" s="30"/>
      <c r="D6" s="38" t="s">
        <v>18</v>
      </c>
      <c r="E6" s="30"/>
      <c r="F6" s="30"/>
      <c r="G6" s="30"/>
      <c r="H6" s="30"/>
      <c r="I6" s="127"/>
      <c r="J6" s="30"/>
      <c r="K6" s="32"/>
    </row>
    <row r="7" spans="1:70" ht="22.5" customHeight="1">
      <c r="B7" s="29"/>
      <c r="C7" s="30"/>
      <c r="D7" s="30"/>
      <c r="E7" s="420" t="str">
        <f>'Rekapitulace stavby'!K6</f>
        <v>Národní telemedicínské centrum</v>
      </c>
      <c r="F7" s="421"/>
      <c r="G7" s="421"/>
      <c r="H7" s="421"/>
      <c r="I7" s="127"/>
      <c r="J7" s="30"/>
      <c r="K7" s="32"/>
    </row>
    <row r="8" spans="1:70">
      <c r="B8" s="29"/>
      <c r="C8" s="30"/>
      <c r="D8" s="38" t="s">
        <v>278</v>
      </c>
      <c r="E8" s="30"/>
      <c r="F8" s="30"/>
      <c r="G8" s="30"/>
      <c r="H8" s="30"/>
      <c r="I8" s="127"/>
      <c r="J8" s="30"/>
      <c r="K8" s="32"/>
    </row>
    <row r="9" spans="1:70" s="1" customFormat="1" ht="22.5" customHeight="1">
      <c r="B9" s="42"/>
      <c r="C9" s="43"/>
      <c r="D9" s="43"/>
      <c r="E9" s="420" t="s">
        <v>5225</v>
      </c>
      <c r="F9" s="423"/>
      <c r="G9" s="423"/>
      <c r="H9" s="423"/>
      <c r="I9" s="128"/>
      <c r="J9" s="43"/>
      <c r="K9" s="46"/>
    </row>
    <row r="10" spans="1:70" s="1" customFormat="1">
      <c r="B10" s="42"/>
      <c r="C10" s="43"/>
      <c r="D10" s="38" t="s">
        <v>425</v>
      </c>
      <c r="E10" s="43"/>
      <c r="F10" s="43"/>
      <c r="G10" s="43"/>
      <c r="H10" s="43"/>
      <c r="I10" s="128"/>
      <c r="J10" s="43"/>
      <c r="K10" s="46"/>
    </row>
    <row r="11" spans="1:70" s="1" customFormat="1" ht="36.950000000000003" customHeight="1">
      <c r="B11" s="42"/>
      <c r="C11" s="43"/>
      <c r="D11" s="43"/>
      <c r="E11" s="422" t="s">
        <v>6250</v>
      </c>
      <c r="F11" s="423"/>
      <c r="G11" s="423"/>
      <c r="H11" s="423"/>
      <c r="I11" s="128"/>
      <c r="J11" s="43"/>
      <c r="K11" s="46"/>
    </row>
    <row r="12" spans="1:70" s="1" customFormat="1" ht="13.5">
      <c r="B12" s="42"/>
      <c r="C12" s="43"/>
      <c r="D12" s="43"/>
      <c r="E12" s="43"/>
      <c r="F12" s="43"/>
      <c r="G12" s="43"/>
      <c r="H12" s="43"/>
      <c r="I12" s="128"/>
      <c r="J12" s="43"/>
      <c r="K12" s="46"/>
    </row>
    <row r="13" spans="1:70" s="1" customFormat="1" ht="14.45" customHeight="1">
      <c r="B13" s="42"/>
      <c r="C13" s="43"/>
      <c r="D13" s="38" t="s">
        <v>20</v>
      </c>
      <c r="E13" s="43"/>
      <c r="F13" s="36" t="s">
        <v>21</v>
      </c>
      <c r="G13" s="43"/>
      <c r="H13" s="43"/>
      <c r="I13" s="129" t="s">
        <v>22</v>
      </c>
      <c r="J13" s="36" t="s">
        <v>21</v>
      </c>
      <c r="K13" s="46"/>
    </row>
    <row r="14" spans="1:70" s="1" customFormat="1" ht="14.45" customHeight="1">
      <c r="B14" s="42"/>
      <c r="C14" s="43"/>
      <c r="D14" s="38" t="s">
        <v>23</v>
      </c>
      <c r="E14" s="43"/>
      <c r="F14" s="36" t="s">
        <v>24</v>
      </c>
      <c r="G14" s="43"/>
      <c r="H14" s="43"/>
      <c r="I14" s="129" t="s">
        <v>25</v>
      </c>
      <c r="J14" s="130" t="str">
        <f>'Rekapitulace stavby'!AN8</f>
        <v>26.1.2017</v>
      </c>
      <c r="K14" s="46"/>
    </row>
    <row r="15" spans="1:70" s="1" customFormat="1" ht="10.9" customHeight="1">
      <c r="B15" s="42"/>
      <c r="C15" s="43"/>
      <c r="D15" s="43"/>
      <c r="E15" s="43"/>
      <c r="F15" s="43"/>
      <c r="G15" s="43"/>
      <c r="H15" s="43"/>
      <c r="I15" s="128"/>
      <c r="J15" s="43"/>
      <c r="K15" s="46"/>
    </row>
    <row r="16" spans="1:70" s="1" customFormat="1" ht="14.45" customHeight="1">
      <c r="B16" s="42"/>
      <c r="C16" s="43"/>
      <c r="D16" s="38" t="s">
        <v>27</v>
      </c>
      <c r="E16" s="43"/>
      <c r="F16" s="43"/>
      <c r="G16" s="43"/>
      <c r="H16" s="43"/>
      <c r="I16" s="129" t="s">
        <v>28</v>
      </c>
      <c r="J16" s="36" t="s">
        <v>29</v>
      </c>
      <c r="K16" s="46"/>
    </row>
    <row r="17" spans="2:11" s="1" customFormat="1" ht="18" customHeight="1">
      <c r="B17" s="42"/>
      <c r="C17" s="43"/>
      <c r="D17" s="43"/>
      <c r="E17" s="36" t="s">
        <v>30</v>
      </c>
      <c r="F17" s="43"/>
      <c r="G17" s="43"/>
      <c r="H17" s="43"/>
      <c r="I17" s="129" t="s">
        <v>31</v>
      </c>
      <c r="J17" s="36" t="s">
        <v>21</v>
      </c>
      <c r="K17" s="46"/>
    </row>
    <row r="18" spans="2:11" s="1" customFormat="1" ht="6.95" customHeight="1">
      <c r="B18" s="42"/>
      <c r="C18" s="43"/>
      <c r="D18" s="43"/>
      <c r="E18" s="43"/>
      <c r="F18" s="43"/>
      <c r="G18" s="43"/>
      <c r="H18" s="43"/>
      <c r="I18" s="128"/>
      <c r="J18" s="43"/>
      <c r="K18" s="46"/>
    </row>
    <row r="19" spans="2:11" s="1" customFormat="1" ht="14.45" customHeight="1">
      <c r="B19" s="42"/>
      <c r="C19" s="43"/>
      <c r="D19" s="38" t="s">
        <v>32</v>
      </c>
      <c r="E19" s="43"/>
      <c r="F19" s="43"/>
      <c r="G19" s="43"/>
      <c r="H19" s="43"/>
      <c r="I19" s="129" t="s">
        <v>28</v>
      </c>
      <c r="J19" s="36" t="str">
        <f>IF('Rekapitulace stavby'!AN13="Vyplň údaj","",IF('Rekapitulace stavby'!AN13="","",'Rekapitulace stavby'!AN13))</f>
        <v/>
      </c>
      <c r="K19" s="46"/>
    </row>
    <row r="20" spans="2:11" s="1" customFormat="1" ht="18" customHeight="1">
      <c r="B20" s="42"/>
      <c r="C20" s="43"/>
      <c r="D20" s="43"/>
      <c r="E20" s="36" t="str">
        <f>IF('Rekapitulace stavby'!E14="Vyplň údaj","",IF('Rekapitulace stavby'!E14="","",'Rekapitulace stavby'!E14))</f>
        <v/>
      </c>
      <c r="F20" s="43"/>
      <c r="G20" s="43"/>
      <c r="H20" s="43"/>
      <c r="I20" s="129" t="s">
        <v>31</v>
      </c>
      <c r="J20" s="36" t="str">
        <f>IF('Rekapitulace stavby'!AN14="Vyplň údaj","",IF('Rekapitulace stavby'!AN14="","",'Rekapitulace stavby'!AN14))</f>
        <v/>
      </c>
      <c r="K20" s="46"/>
    </row>
    <row r="21" spans="2:11" s="1" customFormat="1" ht="6.95" customHeight="1">
      <c r="B21" s="42"/>
      <c r="C21" s="43"/>
      <c r="D21" s="43"/>
      <c r="E21" s="43"/>
      <c r="F21" s="43"/>
      <c r="G21" s="43"/>
      <c r="H21" s="43"/>
      <c r="I21" s="128"/>
      <c r="J21" s="43"/>
      <c r="K21" s="46"/>
    </row>
    <row r="22" spans="2:11" s="1" customFormat="1" ht="14.45" customHeight="1">
      <c r="B22" s="42"/>
      <c r="C22" s="43"/>
      <c r="D22" s="38" t="s">
        <v>34</v>
      </c>
      <c r="E22" s="43"/>
      <c r="F22" s="43"/>
      <c r="G22" s="43"/>
      <c r="H22" s="43"/>
      <c r="I22" s="129" t="s">
        <v>28</v>
      </c>
      <c r="J22" s="36" t="s">
        <v>35</v>
      </c>
      <c r="K22" s="46"/>
    </row>
    <row r="23" spans="2:11" s="1" customFormat="1" ht="18" customHeight="1">
      <c r="B23" s="42"/>
      <c r="C23" s="43"/>
      <c r="D23" s="43"/>
      <c r="E23" s="36" t="s">
        <v>36</v>
      </c>
      <c r="F23" s="43"/>
      <c r="G23" s="43"/>
      <c r="H23" s="43"/>
      <c r="I23" s="129" t="s">
        <v>31</v>
      </c>
      <c r="J23" s="36" t="s">
        <v>21</v>
      </c>
      <c r="K23" s="46"/>
    </row>
    <row r="24" spans="2:11" s="1" customFormat="1" ht="6.95" customHeight="1">
      <c r="B24" s="42"/>
      <c r="C24" s="43"/>
      <c r="D24" s="43"/>
      <c r="E24" s="43"/>
      <c r="F24" s="43"/>
      <c r="G24" s="43"/>
      <c r="H24" s="43"/>
      <c r="I24" s="128"/>
      <c r="J24" s="43"/>
      <c r="K24" s="46"/>
    </row>
    <row r="25" spans="2:11" s="1" customFormat="1" ht="14.45" customHeight="1">
      <c r="B25" s="42"/>
      <c r="C25" s="43"/>
      <c r="D25" s="38" t="s">
        <v>38</v>
      </c>
      <c r="E25" s="43"/>
      <c r="F25" s="43"/>
      <c r="G25" s="43"/>
      <c r="H25" s="43"/>
      <c r="I25" s="128"/>
      <c r="J25" s="43"/>
      <c r="K25" s="46"/>
    </row>
    <row r="26" spans="2:11" s="7" customFormat="1" ht="22.5" customHeight="1">
      <c r="B26" s="131"/>
      <c r="C26" s="132"/>
      <c r="D26" s="132"/>
      <c r="E26" s="384" t="s">
        <v>21</v>
      </c>
      <c r="F26" s="384"/>
      <c r="G26" s="384"/>
      <c r="H26" s="384"/>
      <c r="I26" s="133"/>
      <c r="J26" s="132"/>
      <c r="K26" s="134"/>
    </row>
    <row r="27" spans="2:11" s="1" customFormat="1" ht="6.95" customHeight="1">
      <c r="B27" s="42"/>
      <c r="C27" s="43"/>
      <c r="D27" s="43"/>
      <c r="E27" s="43"/>
      <c r="F27" s="43"/>
      <c r="G27" s="43"/>
      <c r="H27" s="43"/>
      <c r="I27" s="128"/>
      <c r="J27" s="43"/>
      <c r="K27" s="46"/>
    </row>
    <row r="28" spans="2:11" s="1" customFormat="1" ht="6.95" customHeight="1">
      <c r="B28" s="42"/>
      <c r="C28" s="43"/>
      <c r="D28" s="86"/>
      <c r="E28" s="86"/>
      <c r="F28" s="86"/>
      <c r="G28" s="86"/>
      <c r="H28" s="86"/>
      <c r="I28" s="135"/>
      <c r="J28" s="86"/>
      <c r="K28" s="136"/>
    </row>
    <row r="29" spans="2:11" s="1" customFormat="1" ht="25.35" customHeight="1">
      <c r="B29" s="42"/>
      <c r="C29" s="43"/>
      <c r="D29" s="137" t="s">
        <v>40</v>
      </c>
      <c r="E29" s="43"/>
      <c r="F29" s="43"/>
      <c r="G29" s="43"/>
      <c r="H29" s="43"/>
      <c r="I29" s="128"/>
      <c r="J29" s="138">
        <f>ROUND(J89,2)</f>
        <v>0</v>
      </c>
      <c r="K29" s="46"/>
    </row>
    <row r="30" spans="2:11" s="1" customFormat="1" ht="6.95" customHeight="1">
      <c r="B30" s="42"/>
      <c r="C30" s="43"/>
      <c r="D30" s="86"/>
      <c r="E30" s="86"/>
      <c r="F30" s="86"/>
      <c r="G30" s="86"/>
      <c r="H30" s="86"/>
      <c r="I30" s="135"/>
      <c r="J30" s="86"/>
      <c r="K30" s="136"/>
    </row>
    <row r="31" spans="2:11" s="1" customFormat="1" ht="14.45" customHeight="1">
      <c r="B31" s="42"/>
      <c r="C31" s="43"/>
      <c r="D31" s="43"/>
      <c r="E31" s="43"/>
      <c r="F31" s="47" t="s">
        <v>42</v>
      </c>
      <c r="G31" s="43"/>
      <c r="H31" s="43"/>
      <c r="I31" s="139" t="s">
        <v>41</v>
      </c>
      <c r="J31" s="47" t="s">
        <v>43</v>
      </c>
      <c r="K31" s="46"/>
    </row>
    <row r="32" spans="2:11" s="1" customFormat="1" ht="14.45" customHeight="1">
      <c r="B32" s="42"/>
      <c r="C32" s="43"/>
      <c r="D32" s="50" t="s">
        <v>44</v>
      </c>
      <c r="E32" s="50" t="s">
        <v>45</v>
      </c>
      <c r="F32" s="140">
        <f>ROUND(SUM(BE89:BE225), 2)</f>
        <v>0</v>
      </c>
      <c r="G32" s="43"/>
      <c r="H32" s="43"/>
      <c r="I32" s="141">
        <v>0.21</v>
      </c>
      <c r="J32" s="140">
        <f>ROUND(ROUND((SUM(BE89:BE225)), 2)*I32, 2)</f>
        <v>0</v>
      </c>
      <c r="K32" s="46"/>
    </row>
    <row r="33" spans="2:11" s="1" customFormat="1" ht="14.45" customHeight="1">
      <c r="B33" s="42"/>
      <c r="C33" s="43"/>
      <c r="D33" s="43"/>
      <c r="E33" s="50" t="s">
        <v>46</v>
      </c>
      <c r="F33" s="140">
        <f>ROUND(SUM(BF89:BF225), 2)</f>
        <v>0</v>
      </c>
      <c r="G33" s="43"/>
      <c r="H33" s="43"/>
      <c r="I33" s="141">
        <v>0.15</v>
      </c>
      <c r="J33" s="140">
        <f>ROUND(ROUND((SUM(BF89:BF225)), 2)*I33, 2)</f>
        <v>0</v>
      </c>
      <c r="K33" s="46"/>
    </row>
    <row r="34" spans="2:11" s="1" customFormat="1" ht="14.45" hidden="1" customHeight="1">
      <c r="B34" s="42"/>
      <c r="C34" s="43"/>
      <c r="D34" s="43"/>
      <c r="E34" s="50" t="s">
        <v>47</v>
      </c>
      <c r="F34" s="140">
        <f>ROUND(SUM(BG89:BG225), 2)</f>
        <v>0</v>
      </c>
      <c r="G34" s="43"/>
      <c r="H34" s="43"/>
      <c r="I34" s="141">
        <v>0.21</v>
      </c>
      <c r="J34" s="140">
        <v>0</v>
      </c>
      <c r="K34" s="46"/>
    </row>
    <row r="35" spans="2:11" s="1" customFormat="1" ht="14.45" hidden="1" customHeight="1">
      <c r="B35" s="42"/>
      <c r="C35" s="43"/>
      <c r="D35" s="43"/>
      <c r="E35" s="50" t="s">
        <v>48</v>
      </c>
      <c r="F35" s="140">
        <f>ROUND(SUM(BH89:BH225), 2)</f>
        <v>0</v>
      </c>
      <c r="G35" s="43"/>
      <c r="H35" s="43"/>
      <c r="I35" s="141">
        <v>0.15</v>
      </c>
      <c r="J35" s="140">
        <v>0</v>
      </c>
      <c r="K35" s="46"/>
    </row>
    <row r="36" spans="2:11" s="1" customFormat="1" ht="14.45" hidden="1" customHeight="1">
      <c r="B36" s="42"/>
      <c r="C36" s="43"/>
      <c r="D36" s="43"/>
      <c r="E36" s="50" t="s">
        <v>49</v>
      </c>
      <c r="F36" s="140">
        <f>ROUND(SUM(BI89:BI225), 2)</f>
        <v>0</v>
      </c>
      <c r="G36" s="43"/>
      <c r="H36" s="43"/>
      <c r="I36" s="141">
        <v>0</v>
      </c>
      <c r="J36" s="140">
        <v>0</v>
      </c>
      <c r="K36" s="46"/>
    </row>
    <row r="37" spans="2:11" s="1" customFormat="1" ht="6.95" customHeight="1">
      <c r="B37" s="42"/>
      <c r="C37" s="43"/>
      <c r="D37" s="43"/>
      <c r="E37" s="43"/>
      <c r="F37" s="43"/>
      <c r="G37" s="43"/>
      <c r="H37" s="43"/>
      <c r="I37" s="128"/>
      <c r="J37" s="43"/>
      <c r="K37" s="46"/>
    </row>
    <row r="38" spans="2:11" s="1" customFormat="1" ht="25.35" customHeight="1">
      <c r="B38" s="42"/>
      <c r="C38" s="142"/>
      <c r="D38" s="143" t="s">
        <v>50</v>
      </c>
      <c r="E38" s="80"/>
      <c r="F38" s="80"/>
      <c r="G38" s="144" t="s">
        <v>51</v>
      </c>
      <c r="H38" s="145" t="s">
        <v>52</v>
      </c>
      <c r="I38" s="146"/>
      <c r="J38" s="147">
        <f>SUM(J29:J36)</f>
        <v>0</v>
      </c>
      <c r="K38" s="148"/>
    </row>
    <row r="39" spans="2:11" s="1" customFormat="1" ht="14.45" customHeight="1">
      <c r="B39" s="57"/>
      <c r="C39" s="58"/>
      <c r="D39" s="58"/>
      <c r="E39" s="58"/>
      <c r="F39" s="58"/>
      <c r="G39" s="58"/>
      <c r="H39" s="58"/>
      <c r="I39" s="149"/>
      <c r="J39" s="58"/>
      <c r="K39" s="59"/>
    </row>
    <row r="43" spans="2:11" s="1" customFormat="1" ht="6.95" customHeight="1">
      <c r="B43" s="150"/>
      <c r="C43" s="151"/>
      <c r="D43" s="151"/>
      <c r="E43" s="151"/>
      <c r="F43" s="151"/>
      <c r="G43" s="151"/>
      <c r="H43" s="151"/>
      <c r="I43" s="152"/>
      <c r="J43" s="151"/>
      <c r="K43" s="153"/>
    </row>
    <row r="44" spans="2:11" s="1" customFormat="1" ht="36.950000000000003" customHeight="1">
      <c r="B44" s="42"/>
      <c r="C44" s="31" t="s">
        <v>280</v>
      </c>
      <c r="D44" s="43"/>
      <c r="E44" s="43"/>
      <c r="F44" s="43"/>
      <c r="G44" s="43"/>
      <c r="H44" s="43"/>
      <c r="I44" s="128"/>
      <c r="J44" s="43"/>
      <c r="K44" s="46"/>
    </row>
    <row r="45" spans="2:11" s="1" customFormat="1" ht="6.95" customHeight="1">
      <c r="B45" s="42"/>
      <c r="C45" s="43"/>
      <c r="D45" s="43"/>
      <c r="E45" s="43"/>
      <c r="F45" s="43"/>
      <c r="G45" s="43"/>
      <c r="H45" s="43"/>
      <c r="I45" s="128"/>
      <c r="J45" s="43"/>
      <c r="K45" s="46"/>
    </row>
    <row r="46" spans="2:11" s="1" customFormat="1" ht="14.45" customHeight="1">
      <c r="B46" s="42"/>
      <c r="C46" s="38" t="s">
        <v>18</v>
      </c>
      <c r="D46" s="43"/>
      <c r="E46" s="43"/>
      <c r="F46" s="43"/>
      <c r="G46" s="43"/>
      <c r="H46" s="43"/>
      <c r="I46" s="128"/>
      <c r="J46" s="43"/>
      <c r="K46" s="46"/>
    </row>
    <row r="47" spans="2:11" s="1" customFormat="1" ht="22.5" customHeight="1">
      <c r="B47" s="42"/>
      <c r="C47" s="43"/>
      <c r="D47" s="43"/>
      <c r="E47" s="420" t="str">
        <f>E7</f>
        <v>Národní telemedicínské centrum</v>
      </c>
      <c r="F47" s="421"/>
      <c r="G47" s="421"/>
      <c r="H47" s="421"/>
      <c r="I47" s="128"/>
      <c r="J47" s="43"/>
      <c r="K47" s="46"/>
    </row>
    <row r="48" spans="2:11">
      <c r="B48" s="29"/>
      <c r="C48" s="38" t="s">
        <v>278</v>
      </c>
      <c r="D48" s="30"/>
      <c r="E48" s="30"/>
      <c r="F48" s="30"/>
      <c r="G48" s="30"/>
      <c r="H48" s="30"/>
      <c r="I48" s="127"/>
      <c r="J48" s="30"/>
      <c r="K48" s="32"/>
    </row>
    <row r="49" spans="2:47" s="1" customFormat="1" ht="22.5" customHeight="1">
      <c r="B49" s="42"/>
      <c r="C49" s="43"/>
      <c r="D49" s="43"/>
      <c r="E49" s="420" t="s">
        <v>5225</v>
      </c>
      <c r="F49" s="423"/>
      <c r="G49" s="423"/>
      <c r="H49" s="423"/>
      <c r="I49" s="128"/>
      <c r="J49" s="43"/>
      <c r="K49" s="46"/>
    </row>
    <row r="50" spans="2:47" s="1" customFormat="1" ht="14.45" customHeight="1">
      <c r="B50" s="42"/>
      <c r="C50" s="38" t="s">
        <v>425</v>
      </c>
      <c r="D50" s="43"/>
      <c r="E50" s="43"/>
      <c r="F50" s="43"/>
      <c r="G50" s="43"/>
      <c r="H50" s="43"/>
      <c r="I50" s="128"/>
      <c r="J50" s="43"/>
      <c r="K50" s="46"/>
    </row>
    <row r="51" spans="2:47" s="1" customFormat="1" ht="23.25" customHeight="1">
      <c r="B51" s="42"/>
      <c r="C51" s="43"/>
      <c r="D51" s="43"/>
      <c r="E51" s="422" t="str">
        <f>E11</f>
        <v xml:space="preserve">011 - Těsnění prostupů </v>
      </c>
      <c r="F51" s="423"/>
      <c r="G51" s="423"/>
      <c r="H51" s="423"/>
      <c r="I51" s="128"/>
      <c r="J51" s="43"/>
      <c r="K51" s="46"/>
    </row>
    <row r="52" spans="2:47" s="1" customFormat="1" ht="6.95" customHeight="1">
      <c r="B52" s="42"/>
      <c r="C52" s="43"/>
      <c r="D52" s="43"/>
      <c r="E52" s="43"/>
      <c r="F52" s="43"/>
      <c r="G52" s="43"/>
      <c r="H52" s="43"/>
      <c r="I52" s="128"/>
      <c r="J52" s="43"/>
      <c r="K52" s="46"/>
    </row>
    <row r="53" spans="2:47" s="1" customFormat="1" ht="18" customHeight="1">
      <c r="B53" s="42"/>
      <c r="C53" s="38" t="s">
        <v>23</v>
      </c>
      <c r="D53" s="43"/>
      <c r="E53" s="43"/>
      <c r="F53" s="36" t="str">
        <f>F14</f>
        <v>FN Olomouc</v>
      </c>
      <c r="G53" s="43"/>
      <c r="H53" s="43"/>
      <c r="I53" s="129" t="s">
        <v>25</v>
      </c>
      <c r="J53" s="130" t="str">
        <f>IF(J14="","",J14)</f>
        <v>26.1.2017</v>
      </c>
      <c r="K53" s="46"/>
    </row>
    <row r="54" spans="2:47" s="1" customFormat="1" ht="6.95" customHeight="1">
      <c r="B54" s="42"/>
      <c r="C54" s="43"/>
      <c r="D54" s="43"/>
      <c r="E54" s="43"/>
      <c r="F54" s="43"/>
      <c r="G54" s="43"/>
      <c r="H54" s="43"/>
      <c r="I54" s="128"/>
      <c r="J54" s="43"/>
      <c r="K54" s="46"/>
    </row>
    <row r="55" spans="2:47" s="1" customFormat="1">
      <c r="B55" s="42"/>
      <c r="C55" s="38" t="s">
        <v>27</v>
      </c>
      <c r="D55" s="43"/>
      <c r="E55" s="43"/>
      <c r="F55" s="36" t="str">
        <f>E17</f>
        <v>SPS Projekt s. r.o., Za Návsí 1670/9, Praha 10</v>
      </c>
      <c r="G55" s="43"/>
      <c r="H55" s="43"/>
      <c r="I55" s="129" t="s">
        <v>34</v>
      </c>
      <c r="J55" s="36" t="str">
        <f>E23</f>
        <v>OK Plan Architects s.r.o., Na Závodí 631, Humpolec</v>
      </c>
      <c r="K55" s="46"/>
    </row>
    <row r="56" spans="2:47" s="1" customFormat="1" ht="14.45" customHeight="1">
      <c r="B56" s="42"/>
      <c r="C56" s="38" t="s">
        <v>32</v>
      </c>
      <c r="D56" s="43"/>
      <c r="E56" s="43"/>
      <c r="F56" s="36" t="str">
        <f>IF(E20="","",E20)</f>
        <v/>
      </c>
      <c r="G56" s="43"/>
      <c r="H56" s="43"/>
      <c r="I56" s="128"/>
      <c r="J56" s="43"/>
      <c r="K56" s="46"/>
    </row>
    <row r="57" spans="2:47" s="1" customFormat="1" ht="10.35" customHeight="1">
      <c r="B57" s="42"/>
      <c r="C57" s="43"/>
      <c r="D57" s="43"/>
      <c r="E57" s="43"/>
      <c r="F57" s="43"/>
      <c r="G57" s="43"/>
      <c r="H57" s="43"/>
      <c r="I57" s="128"/>
      <c r="J57" s="43"/>
      <c r="K57" s="46"/>
    </row>
    <row r="58" spans="2:47" s="1" customFormat="1" ht="29.25" customHeight="1">
      <c r="B58" s="42"/>
      <c r="C58" s="154" t="s">
        <v>281</v>
      </c>
      <c r="D58" s="142"/>
      <c r="E58" s="142"/>
      <c r="F58" s="142"/>
      <c r="G58" s="142"/>
      <c r="H58" s="142"/>
      <c r="I58" s="155"/>
      <c r="J58" s="156" t="s">
        <v>282</v>
      </c>
      <c r="K58" s="157"/>
    </row>
    <row r="59" spans="2:47" s="1" customFormat="1" ht="10.35" customHeight="1">
      <c r="B59" s="42"/>
      <c r="C59" s="43"/>
      <c r="D59" s="43"/>
      <c r="E59" s="43"/>
      <c r="F59" s="43"/>
      <c r="G59" s="43"/>
      <c r="H59" s="43"/>
      <c r="I59" s="128"/>
      <c r="J59" s="43"/>
      <c r="K59" s="46"/>
    </row>
    <row r="60" spans="2:47" s="1" customFormat="1" ht="29.25" customHeight="1">
      <c r="B60" s="42"/>
      <c r="C60" s="158" t="s">
        <v>283</v>
      </c>
      <c r="D60" s="43"/>
      <c r="E60" s="43"/>
      <c r="F60" s="43"/>
      <c r="G60" s="43"/>
      <c r="H60" s="43"/>
      <c r="I60" s="128"/>
      <c r="J60" s="138">
        <f>J89</f>
        <v>0</v>
      </c>
      <c r="K60" s="46"/>
      <c r="AU60" s="25" t="s">
        <v>284</v>
      </c>
    </row>
    <row r="61" spans="2:47" s="8" customFormat="1" ht="24.95" customHeight="1">
      <c r="B61" s="159"/>
      <c r="C61" s="160"/>
      <c r="D61" s="161" t="s">
        <v>6251</v>
      </c>
      <c r="E61" s="162"/>
      <c r="F61" s="162"/>
      <c r="G61" s="162"/>
      <c r="H61" s="162"/>
      <c r="I61" s="163"/>
      <c r="J61" s="164">
        <f>J90</f>
        <v>0</v>
      </c>
      <c r="K61" s="165"/>
    </row>
    <row r="62" spans="2:47" s="9" customFormat="1" ht="19.899999999999999" customHeight="1">
      <c r="B62" s="166"/>
      <c r="C62" s="167"/>
      <c r="D62" s="168" t="s">
        <v>6252</v>
      </c>
      <c r="E62" s="169"/>
      <c r="F62" s="169"/>
      <c r="G62" s="169"/>
      <c r="H62" s="169"/>
      <c r="I62" s="170"/>
      <c r="J62" s="171">
        <f>J92</f>
        <v>0</v>
      </c>
      <c r="K62" s="172"/>
    </row>
    <row r="63" spans="2:47" s="9" customFormat="1" ht="19.899999999999999" customHeight="1">
      <c r="B63" s="166"/>
      <c r="C63" s="167"/>
      <c r="D63" s="168" t="s">
        <v>6253</v>
      </c>
      <c r="E63" s="169"/>
      <c r="F63" s="169"/>
      <c r="G63" s="169"/>
      <c r="H63" s="169"/>
      <c r="I63" s="170"/>
      <c r="J63" s="171">
        <f>J99</f>
        <v>0</v>
      </c>
      <c r="K63" s="172"/>
    </row>
    <row r="64" spans="2:47" s="8" customFormat="1" ht="24.95" customHeight="1">
      <c r="B64" s="159"/>
      <c r="C64" s="160"/>
      <c r="D64" s="161" t="s">
        <v>6254</v>
      </c>
      <c r="E64" s="162"/>
      <c r="F64" s="162"/>
      <c r="G64" s="162"/>
      <c r="H64" s="162"/>
      <c r="I64" s="163"/>
      <c r="J64" s="164">
        <f>J110</f>
        <v>0</v>
      </c>
      <c r="K64" s="165"/>
    </row>
    <row r="65" spans="2:12" s="9" customFormat="1" ht="19.899999999999999" customHeight="1">
      <c r="B65" s="166"/>
      <c r="C65" s="167"/>
      <c r="D65" s="168" t="s">
        <v>6252</v>
      </c>
      <c r="E65" s="169"/>
      <c r="F65" s="169"/>
      <c r="G65" s="169"/>
      <c r="H65" s="169"/>
      <c r="I65" s="170"/>
      <c r="J65" s="171">
        <f>J111</f>
        <v>0</v>
      </c>
      <c r="K65" s="172"/>
    </row>
    <row r="66" spans="2:12" s="9" customFormat="1" ht="19.899999999999999" customHeight="1">
      <c r="B66" s="166"/>
      <c r="C66" s="167"/>
      <c r="D66" s="168" t="s">
        <v>6253</v>
      </c>
      <c r="E66" s="169"/>
      <c r="F66" s="169"/>
      <c r="G66" s="169"/>
      <c r="H66" s="169"/>
      <c r="I66" s="170"/>
      <c r="J66" s="171">
        <f>J113</f>
        <v>0</v>
      </c>
      <c r="K66" s="172"/>
    </row>
    <row r="67" spans="2:12" s="8" customFormat="1" ht="24.95" customHeight="1">
      <c r="B67" s="159"/>
      <c r="C67" s="160"/>
      <c r="D67" s="161" t="s">
        <v>6255</v>
      </c>
      <c r="E67" s="162"/>
      <c r="F67" s="162"/>
      <c r="G67" s="162"/>
      <c r="H67" s="162"/>
      <c r="I67" s="163"/>
      <c r="J67" s="164">
        <f>J120</f>
        <v>0</v>
      </c>
      <c r="K67" s="165"/>
    </row>
    <row r="68" spans="2:12" s="1" customFormat="1" ht="21.75" customHeight="1">
      <c r="B68" s="42"/>
      <c r="C68" s="43"/>
      <c r="D68" s="43"/>
      <c r="E68" s="43"/>
      <c r="F68" s="43"/>
      <c r="G68" s="43"/>
      <c r="H68" s="43"/>
      <c r="I68" s="128"/>
      <c r="J68" s="43"/>
      <c r="K68" s="46"/>
    </row>
    <row r="69" spans="2:12" s="1" customFormat="1" ht="6.95" customHeight="1">
      <c r="B69" s="57"/>
      <c r="C69" s="58"/>
      <c r="D69" s="58"/>
      <c r="E69" s="58"/>
      <c r="F69" s="58"/>
      <c r="G69" s="58"/>
      <c r="H69" s="58"/>
      <c r="I69" s="149"/>
      <c r="J69" s="58"/>
      <c r="K69" s="59"/>
    </row>
    <row r="73" spans="2:12" s="1" customFormat="1" ht="6.95" customHeight="1">
      <c r="B73" s="60"/>
      <c r="C73" s="61"/>
      <c r="D73" s="61"/>
      <c r="E73" s="61"/>
      <c r="F73" s="61"/>
      <c r="G73" s="61"/>
      <c r="H73" s="61"/>
      <c r="I73" s="152"/>
      <c r="J73" s="61"/>
      <c r="K73" s="61"/>
      <c r="L73" s="62"/>
    </row>
    <row r="74" spans="2:12" s="1" customFormat="1" ht="36.950000000000003" customHeight="1">
      <c r="B74" s="42"/>
      <c r="C74" s="63" t="s">
        <v>292</v>
      </c>
      <c r="D74" s="64"/>
      <c r="E74" s="64"/>
      <c r="F74" s="64"/>
      <c r="G74" s="64"/>
      <c r="H74" s="64"/>
      <c r="I74" s="173"/>
      <c r="J74" s="64"/>
      <c r="K74" s="64"/>
      <c r="L74" s="62"/>
    </row>
    <row r="75" spans="2:12" s="1" customFormat="1" ht="6.95" customHeight="1">
      <c r="B75" s="42"/>
      <c r="C75" s="64"/>
      <c r="D75" s="64"/>
      <c r="E75" s="64"/>
      <c r="F75" s="64"/>
      <c r="G75" s="64"/>
      <c r="H75" s="64"/>
      <c r="I75" s="173"/>
      <c r="J75" s="64"/>
      <c r="K75" s="64"/>
      <c r="L75" s="62"/>
    </row>
    <row r="76" spans="2:12" s="1" customFormat="1" ht="14.45" customHeight="1">
      <c r="B76" s="42"/>
      <c r="C76" s="66" t="s">
        <v>18</v>
      </c>
      <c r="D76" s="64"/>
      <c r="E76" s="64"/>
      <c r="F76" s="64"/>
      <c r="G76" s="64"/>
      <c r="H76" s="64"/>
      <c r="I76" s="173"/>
      <c r="J76" s="64"/>
      <c r="K76" s="64"/>
      <c r="L76" s="62"/>
    </row>
    <row r="77" spans="2:12" s="1" customFormat="1" ht="22.5" customHeight="1">
      <c r="B77" s="42"/>
      <c r="C77" s="64"/>
      <c r="D77" s="64"/>
      <c r="E77" s="424" t="str">
        <f>E7</f>
        <v>Národní telemedicínské centrum</v>
      </c>
      <c r="F77" s="425"/>
      <c r="G77" s="425"/>
      <c r="H77" s="425"/>
      <c r="I77" s="173"/>
      <c r="J77" s="64"/>
      <c r="K77" s="64"/>
      <c r="L77" s="62"/>
    </row>
    <row r="78" spans="2:12">
      <c r="B78" s="29"/>
      <c r="C78" s="66" t="s">
        <v>278</v>
      </c>
      <c r="D78" s="219"/>
      <c r="E78" s="219"/>
      <c r="F78" s="219"/>
      <c r="G78" s="219"/>
      <c r="H78" s="219"/>
      <c r="J78" s="219"/>
      <c r="K78" s="219"/>
      <c r="L78" s="220"/>
    </row>
    <row r="79" spans="2:12" s="1" customFormat="1" ht="22.5" customHeight="1">
      <c r="B79" s="42"/>
      <c r="C79" s="64"/>
      <c r="D79" s="64"/>
      <c r="E79" s="424" t="s">
        <v>5225</v>
      </c>
      <c r="F79" s="426"/>
      <c r="G79" s="426"/>
      <c r="H79" s="426"/>
      <c r="I79" s="173"/>
      <c r="J79" s="64"/>
      <c r="K79" s="64"/>
      <c r="L79" s="62"/>
    </row>
    <row r="80" spans="2:12" s="1" customFormat="1" ht="14.45" customHeight="1">
      <c r="B80" s="42"/>
      <c r="C80" s="66" t="s">
        <v>425</v>
      </c>
      <c r="D80" s="64"/>
      <c r="E80" s="64"/>
      <c r="F80" s="64"/>
      <c r="G80" s="64"/>
      <c r="H80" s="64"/>
      <c r="I80" s="173"/>
      <c r="J80" s="64"/>
      <c r="K80" s="64"/>
      <c r="L80" s="62"/>
    </row>
    <row r="81" spans="2:65" s="1" customFormat="1" ht="23.25" customHeight="1">
      <c r="B81" s="42"/>
      <c r="C81" s="64"/>
      <c r="D81" s="64"/>
      <c r="E81" s="395" t="str">
        <f>E11</f>
        <v xml:space="preserve">011 - Těsnění prostupů </v>
      </c>
      <c r="F81" s="426"/>
      <c r="G81" s="426"/>
      <c r="H81" s="426"/>
      <c r="I81" s="173"/>
      <c r="J81" s="64"/>
      <c r="K81" s="64"/>
      <c r="L81" s="62"/>
    </row>
    <row r="82" spans="2:65" s="1" customFormat="1" ht="6.95" customHeight="1">
      <c r="B82" s="42"/>
      <c r="C82" s="64"/>
      <c r="D82" s="64"/>
      <c r="E82" s="64"/>
      <c r="F82" s="64"/>
      <c r="G82" s="64"/>
      <c r="H82" s="64"/>
      <c r="I82" s="173"/>
      <c r="J82" s="64"/>
      <c r="K82" s="64"/>
      <c r="L82" s="62"/>
    </row>
    <row r="83" spans="2:65" s="1" customFormat="1" ht="18" customHeight="1">
      <c r="B83" s="42"/>
      <c r="C83" s="66" t="s">
        <v>23</v>
      </c>
      <c r="D83" s="64"/>
      <c r="E83" s="64"/>
      <c r="F83" s="174" t="str">
        <f>F14</f>
        <v>FN Olomouc</v>
      </c>
      <c r="G83" s="64"/>
      <c r="H83" s="64"/>
      <c r="I83" s="175" t="s">
        <v>25</v>
      </c>
      <c r="J83" s="74" t="str">
        <f>IF(J14="","",J14)</f>
        <v>26.1.2017</v>
      </c>
      <c r="K83" s="64"/>
      <c r="L83" s="62"/>
    </row>
    <row r="84" spans="2:65" s="1" customFormat="1" ht="6.95" customHeight="1">
      <c r="B84" s="42"/>
      <c r="C84" s="64"/>
      <c r="D84" s="64"/>
      <c r="E84" s="64"/>
      <c r="F84" s="64"/>
      <c r="G84" s="64"/>
      <c r="H84" s="64"/>
      <c r="I84" s="173"/>
      <c r="J84" s="64"/>
      <c r="K84" s="64"/>
      <c r="L84" s="62"/>
    </row>
    <row r="85" spans="2:65" s="1" customFormat="1">
      <c r="B85" s="42"/>
      <c r="C85" s="66" t="s">
        <v>27</v>
      </c>
      <c r="D85" s="64"/>
      <c r="E85" s="64"/>
      <c r="F85" s="174" t="str">
        <f>E17</f>
        <v>SPS Projekt s. r.o., Za Návsí 1670/9, Praha 10</v>
      </c>
      <c r="G85" s="64"/>
      <c r="H85" s="64"/>
      <c r="I85" s="175" t="s">
        <v>34</v>
      </c>
      <c r="J85" s="174" t="str">
        <f>E23</f>
        <v>OK Plan Architects s.r.o., Na Závodí 631, Humpolec</v>
      </c>
      <c r="K85" s="64"/>
      <c r="L85" s="62"/>
    </row>
    <row r="86" spans="2:65" s="1" customFormat="1" ht="14.45" customHeight="1">
      <c r="B86" s="42"/>
      <c r="C86" s="66" t="s">
        <v>32</v>
      </c>
      <c r="D86" s="64"/>
      <c r="E86" s="64"/>
      <c r="F86" s="174" t="str">
        <f>IF(E20="","",E20)</f>
        <v/>
      </c>
      <c r="G86" s="64"/>
      <c r="H86" s="64"/>
      <c r="I86" s="173"/>
      <c r="J86" s="64"/>
      <c r="K86" s="64"/>
      <c r="L86" s="62"/>
    </row>
    <row r="87" spans="2:65" s="1" customFormat="1" ht="10.35" customHeight="1">
      <c r="B87" s="42"/>
      <c r="C87" s="64"/>
      <c r="D87" s="64"/>
      <c r="E87" s="64"/>
      <c r="F87" s="64"/>
      <c r="G87" s="64"/>
      <c r="H87" s="64"/>
      <c r="I87" s="173"/>
      <c r="J87" s="64"/>
      <c r="K87" s="64"/>
      <c r="L87" s="62"/>
    </row>
    <row r="88" spans="2:65" s="10" customFormat="1" ht="29.25" customHeight="1">
      <c r="B88" s="176"/>
      <c r="C88" s="177" t="s">
        <v>293</v>
      </c>
      <c r="D88" s="178" t="s">
        <v>59</v>
      </c>
      <c r="E88" s="178" t="s">
        <v>55</v>
      </c>
      <c r="F88" s="178" t="s">
        <v>294</v>
      </c>
      <c r="G88" s="178" t="s">
        <v>295</v>
      </c>
      <c r="H88" s="178" t="s">
        <v>296</v>
      </c>
      <c r="I88" s="179" t="s">
        <v>297</v>
      </c>
      <c r="J88" s="178" t="s">
        <v>282</v>
      </c>
      <c r="K88" s="180" t="s">
        <v>298</v>
      </c>
      <c r="L88" s="181"/>
      <c r="M88" s="82" t="s">
        <v>299</v>
      </c>
      <c r="N88" s="83" t="s">
        <v>44</v>
      </c>
      <c r="O88" s="83" t="s">
        <v>300</v>
      </c>
      <c r="P88" s="83" t="s">
        <v>301</v>
      </c>
      <c r="Q88" s="83" t="s">
        <v>302</v>
      </c>
      <c r="R88" s="83" t="s">
        <v>303</v>
      </c>
      <c r="S88" s="83" t="s">
        <v>304</v>
      </c>
      <c r="T88" s="84" t="s">
        <v>305</v>
      </c>
    </row>
    <row r="89" spans="2:65" s="1" customFormat="1" ht="29.25" customHeight="1">
      <c r="B89" s="42"/>
      <c r="C89" s="88" t="s">
        <v>283</v>
      </c>
      <c r="D89" s="64"/>
      <c r="E89" s="64"/>
      <c r="F89" s="64"/>
      <c r="G89" s="64"/>
      <c r="H89" s="64"/>
      <c r="I89" s="173"/>
      <c r="J89" s="182">
        <f>BK89</f>
        <v>0</v>
      </c>
      <c r="K89" s="64"/>
      <c r="L89" s="62"/>
      <c r="M89" s="85"/>
      <c r="N89" s="86"/>
      <c r="O89" s="86"/>
      <c r="P89" s="183">
        <f>P90+P110+P120</f>
        <v>0</v>
      </c>
      <c r="Q89" s="86"/>
      <c r="R89" s="183">
        <f>R90+R110+R120</f>
        <v>0</v>
      </c>
      <c r="S89" s="86"/>
      <c r="T89" s="184">
        <f>T90+T110+T120</f>
        <v>0</v>
      </c>
      <c r="AT89" s="25" t="s">
        <v>73</v>
      </c>
      <c r="AU89" s="25" t="s">
        <v>284</v>
      </c>
      <c r="BK89" s="185">
        <f>BK90+BK110+BK120</f>
        <v>0</v>
      </c>
    </row>
    <row r="90" spans="2:65" s="11" customFormat="1" ht="37.35" customHeight="1">
      <c r="B90" s="186"/>
      <c r="C90" s="187"/>
      <c r="D90" s="200" t="s">
        <v>73</v>
      </c>
      <c r="E90" s="296" t="s">
        <v>5186</v>
      </c>
      <c r="F90" s="296" t="s">
        <v>6256</v>
      </c>
      <c r="G90" s="187"/>
      <c r="H90" s="187"/>
      <c r="I90" s="190"/>
      <c r="J90" s="297">
        <f>BK90</f>
        <v>0</v>
      </c>
      <c r="K90" s="187"/>
      <c r="L90" s="192"/>
      <c r="M90" s="193"/>
      <c r="N90" s="194"/>
      <c r="O90" s="194"/>
      <c r="P90" s="195">
        <f>P91+P92+P99</f>
        <v>0</v>
      </c>
      <c r="Q90" s="194"/>
      <c r="R90" s="195">
        <f>R91+R92+R99</f>
        <v>0</v>
      </c>
      <c r="S90" s="194"/>
      <c r="T90" s="196">
        <f>T91+T92+T99</f>
        <v>0</v>
      </c>
      <c r="AR90" s="197" t="s">
        <v>82</v>
      </c>
      <c r="AT90" s="198" t="s">
        <v>73</v>
      </c>
      <c r="AU90" s="198" t="s">
        <v>74</v>
      </c>
      <c r="AY90" s="197" t="s">
        <v>308</v>
      </c>
      <c r="BK90" s="199">
        <f>BK91+BK92+BK99</f>
        <v>0</v>
      </c>
    </row>
    <row r="91" spans="2:65" s="1" customFormat="1" ht="44.25" customHeight="1">
      <c r="B91" s="42"/>
      <c r="C91" s="203" t="s">
        <v>2057</v>
      </c>
      <c r="D91" s="203" t="s">
        <v>311</v>
      </c>
      <c r="E91" s="204" t="s">
        <v>6257</v>
      </c>
      <c r="F91" s="205" t="s">
        <v>6258</v>
      </c>
      <c r="G91" s="206" t="s">
        <v>21</v>
      </c>
      <c r="H91" s="207">
        <v>1</v>
      </c>
      <c r="I91" s="208"/>
      <c r="J91" s="209">
        <f>ROUND(I91*H91,2)</f>
        <v>0</v>
      </c>
      <c r="K91" s="205" t="s">
        <v>21</v>
      </c>
      <c r="L91" s="62"/>
      <c r="M91" s="210" t="s">
        <v>21</v>
      </c>
      <c r="N91" s="211" t="s">
        <v>45</v>
      </c>
      <c r="O91" s="43"/>
      <c r="P91" s="212">
        <f>O91*H91</f>
        <v>0</v>
      </c>
      <c r="Q91" s="212">
        <v>0</v>
      </c>
      <c r="R91" s="212">
        <f>Q91*H91</f>
        <v>0</v>
      </c>
      <c r="S91" s="212">
        <v>0</v>
      </c>
      <c r="T91" s="213">
        <f>S91*H91</f>
        <v>0</v>
      </c>
      <c r="AR91" s="25" t="s">
        <v>327</v>
      </c>
      <c r="AT91" s="25" t="s">
        <v>311</v>
      </c>
      <c r="AU91" s="25" t="s">
        <v>82</v>
      </c>
      <c r="AY91" s="25" t="s">
        <v>308</v>
      </c>
      <c r="BE91" s="214">
        <f>IF(N91="základní",J91,0)</f>
        <v>0</v>
      </c>
      <c r="BF91" s="214">
        <f>IF(N91="snížená",J91,0)</f>
        <v>0</v>
      </c>
      <c r="BG91" s="214">
        <f>IF(N91="zákl. přenesená",J91,0)</f>
        <v>0</v>
      </c>
      <c r="BH91" s="214">
        <f>IF(N91="sníž. přenesená",J91,0)</f>
        <v>0</v>
      </c>
      <c r="BI91" s="214">
        <f>IF(N91="nulová",J91,0)</f>
        <v>0</v>
      </c>
      <c r="BJ91" s="25" t="s">
        <v>82</v>
      </c>
      <c r="BK91" s="214">
        <f>ROUND(I91*H91,2)</f>
        <v>0</v>
      </c>
      <c r="BL91" s="25" t="s">
        <v>327</v>
      </c>
      <c r="BM91" s="25" t="s">
        <v>6259</v>
      </c>
    </row>
    <row r="92" spans="2:65" s="11" customFormat="1" ht="29.85" customHeight="1">
      <c r="B92" s="186"/>
      <c r="C92" s="187"/>
      <c r="D92" s="200" t="s">
        <v>73</v>
      </c>
      <c r="E92" s="201" t="s">
        <v>5458</v>
      </c>
      <c r="F92" s="201" t="s">
        <v>6260</v>
      </c>
      <c r="G92" s="187"/>
      <c r="H92" s="187"/>
      <c r="I92" s="190"/>
      <c r="J92" s="202">
        <f>BK92</f>
        <v>0</v>
      </c>
      <c r="K92" s="187"/>
      <c r="L92" s="192"/>
      <c r="M92" s="193"/>
      <c r="N92" s="194"/>
      <c r="O92" s="194"/>
      <c r="P92" s="195">
        <f>SUM(P93:P98)</f>
        <v>0</v>
      </c>
      <c r="Q92" s="194"/>
      <c r="R92" s="195">
        <f>SUM(R93:R98)</f>
        <v>0</v>
      </c>
      <c r="S92" s="194"/>
      <c r="T92" s="196">
        <f>SUM(T93:T98)</f>
        <v>0</v>
      </c>
      <c r="AR92" s="197" t="s">
        <v>82</v>
      </c>
      <c r="AT92" s="198" t="s">
        <v>73</v>
      </c>
      <c r="AU92" s="198" t="s">
        <v>82</v>
      </c>
      <c r="AY92" s="197" t="s">
        <v>308</v>
      </c>
      <c r="BK92" s="199">
        <f>SUM(BK93:BK98)</f>
        <v>0</v>
      </c>
    </row>
    <row r="93" spans="2:65" s="1" customFormat="1" ht="22.5" customHeight="1">
      <c r="B93" s="42"/>
      <c r="C93" s="203" t="s">
        <v>82</v>
      </c>
      <c r="D93" s="203" t="s">
        <v>311</v>
      </c>
      <c r="E93" s="204" t="s">
        <v>6261</v>
      </c>
      <c r="F93" s="205" t="s">
        <v>6262</v>
      </c>
      <c r="G93" s="206" t="s">
        <v>5275</v>
      </c>
      <c r="H93" s="207">
        <v>1</v>
      </c>
      <c r="I93" s="208"/>
      <c r="J93" s="209">
        <f>ROUND(I93*H93,2)</f>
        <v>0</v>
      </c>
      <c r="K93" s="205" t="s">
        <v>21</v>
      </c>
      <c r="L93" s="62"/>
      <c r="M93" s="210" t="s">
        <v>21</v>
      </c>
      <c r="N93" s="211" t="s">
        <v>45</v>
      </c>
      <c r="O93" s="43"/>
      <c r="P93" s="212">
        <f>O93*H93</f>
        <v>0</v>
      </c>
      <c r="Q93" s="212">
        <v>0</v>
      </c>
      <c r="R93" s="212">
        <f>Q93*H93</f>
        <v>0</v>
      </c>
      <c r="S93" s="212">
        <v>0</v>
      </c>
      <c r="T93" s="213">
        <f>S93*H93</f>
        <v>0</v>
      </c>
      <c r="AR93" s="25" t="s">
        <v>375</v>
      </c>
      <c r="AT93" s="25" t="s">
        <v>311</v>
      </c>
      <c r="AU93" s="25" t="s">
        <v>84</v>
      </c>
      <c r="AY93" s="25" t="s">
        <v>308</v>
      </c>
      <c r="BE93" s="214">
        <f>IF(N93="základní",J93,0)</f>
        <v>0</v>
      </c>
      <c r="BF93" s="214">
        <f>IF(N93="snížená",J93,0)</f>
        <v>0</v>
      </c>
      <c r="BG93" s="214">
        <f>IF(N93="zákl. přenesená",J93,0)</f>
        <v>0</v>
      </c>
      <c r="BH93" s="214">
        <f>IF(N93="sníž. přenesená",J93,0)</f>
        <v>0</v>
      </c>
      <c r="BI93" s="214">
        <f>IF(N93="nulová",J93,0)</f>
        <v>0</v>
      </c>
      <c r="BJ93" s="25" t="s">
        <v>82</v>
      </c>
      <c r="BK93" s="214">
        <f>ROUND(I93*H93,2)</f>
        <v>0</v>
      </c>
      <c r="BL93" s="25" t="s">
        <v>375</v>
      </c>
      <c r="BM93" s="25" t="s">
        <v>84</v>
      </c>
    </row>
    <row r="94" spans="2:65" s="1" customFormat="1" ht="40.5">
      <c r="B94" s="42"/>
      <c r="C94" s="64"/>
      <c r="D94" s="246" t="s">
        <v>1656</v>
      </c>
      <c r="E94" s="64"/>
      <c r="F94" s="290" t="s">
        <v>6263</v>
      </c>
      <c r="G94" s="64"/>
      <c r="H94" s="64"/>
      <c r="I94" s="173"/>
      <c r="J94" s="64"/>
      <c r="K94" s="64"/>
      <c r="L94" s="62"/>
      <c r="M94" s="291"/>
      <c r="N94" s="43"/>
      <c r="O94" s="43"/>
      <c r="P94" s="43"/>
      <c r="Q94" s="43"/>
      <c r="R94" s="43"/>
      <c r="S94" s="43"/>
      <c r="T94" s="79"/>
      <c r="AT94" s="25" t="s">
        <v>1656</v>
      </c>
      <c r="AU94" s="25" t="s">
        <v>84</v>
      </c>
    </row>
    <row r="95" spans="2:65" s="1" customFormat="1" ht="22.5" customHeight="1">
      <c r="B95" s="42"/>
      <c r="C95" s="203" t="s">
        <v>84</v>
      </c>
      <c r="D95" s="203" t="s">
        <v>311</v>
      </c>
      <c r="E95" s="204" t="s">
        <v>6264</v>
      </c>
      <c r="F95" s="205" t="s">
        <v>6265</v>
      </c>
      <c r="G95" s="206" t="s">
        <v>5275</v>
      </c>
      <c r="H95" s="207">
        <v>1</v>
      </c>
      <c r="I95" s="208"/>
      <c r="J95" s="209">
        <f>ROUND(I95*H95,2)</f>
        <v>0</v>
      </c>
      <c r="K95" s="205" t="s">
        <v>21</v>
      </c>
      <c r="L95" s="62"/>
      <c r="M95" s="210" t="s">
        <v>21</v>
      </c>
      <c r="N95" s="211" t="s">
        <v>45</v>
      </c>
      <c r="O95" s="43"/>
      <c r="P95" s="212">
        <f>O95*H95</f>
        <v>0</v>
      </c>
      <c r="Q95" s="212">
        <v>0</v>
      </c>
      <c r="R95" s="212">
        <f>Q95*H95</f>
        <v>0</v>
      </c>
      <c r="S95" s="212">
        <v>0</v>
      </c>
      <c r="T95" s="213">
        <f>S95*H95</f>
        <v>0</v>
      </c>
      <c r="AR95" s="25" t="s">
        <v>375</v>
      </c>
      <c r="AT95" s="25" t="s">
        <v>311</v>
      </c>
      <c r="AU95" s="25" t="s">
        <v>84</v>
      </c>
      <c r="AY95" s="25" t="s">
        <v>308</v>
      </c>
      <c r="BE95" s="214">
        <f>IF(N95="základní",J95,0)</f>
        <v>0</v>
      </c>
      <c r="BF95" s="214">
        <f>IF(N95="snížená",J95,0)</f>
        <v>0</v>
      </c>
      <c r="BG95" s="214">
        <f>IF(N95="zákl. přenesená",J95,0)</f>
        <v>0</v>
      </c>
      <c r="BH95" s="214">
        <f>IF(N95="sníž. přenesená",J95,0)</f>
        <v>0</v>
      </c>
      <c r="BI95" s="214">
        <f>IF(N95="nulová",J95,0)</f>
        <v>0</v>
      </c>
      <c r="BJ95" s="25" t="s">
        <v>82</v>
      </c>
      <c r="BK95" s="214">
        <f>ROUND(I95*H95,2)</f>
        <v>0</v>
      </c>
      <c r="BL95" s="25" t="s">
        <v>375</v>
      </c>
      <c r="BM95" s="25" t="s">
        <v>327</v>
      </c>
    </row>
    <row r="96" spans="2:65" s="1" customFormat="1" ht="40.5">
      <c r="B96" s="42"/>
      <c r="C96" s="64"/>
      <c r="D96" s="246" t="s">
        <v>1656</v>
      </c>
      <c r="E96" s="64"/>
      <c r="F96" s="290" t="s">
        <v>6266</v>
      </c>
      <c r="G96" s="64"/>
      <c r="H96" s="64"/>
      <c r="I96" s="173"/>
      <c r="J96" s="64"/>
      <c r="K96" s="64"/>
      <c r="L96" s="62"/>
      <c r="M96" s="291"/>
      <c r="N96" s="43"/>
      <c r="O96" s="43"/>
      <c r="P96" s="43"/>
      <c r="Q96" s="43"/>
      <c r="R96" s="43"/>
      <c r="S96" s="43"/>
      <c r="T96" s="79"/>
      <c r="AT96" s="25" t="s">
        <v>1656</v>
      </c>
      <c r="AU96" s="25" t="s">
        <v>84</v>
      </c>
    </row>
    <row r="97" spans="2:65" s="1" customFormat="1" ht="22.5" customHeight="1">
      <c r="B97" s="42"/>
      <c r="C97" s="203" t="s">
        <v>95</v>
      </c>
      <c r="D97" s="203" t="s">
        <v>311</v>
      </c>
      <c r="E97" s="204" t="s">
        <v>6267</v>
      </c>
      <c r="F97" s="205" t="s">
        <v>6268</v>
      </c>
      <c r="G97" s="206" t="s">
        <v>5275</v>
      </c>
      <c r="H97" s="207">
        <v>1</v>
      </c>
      <c r="I97" s="208"/>
      <c r="J97" s="209">
        <f>ROUND(I97*H97,2)</f>
        <v>0</v>
      </c>
      <c r="K97" s="205" t="s">
        <v>21</v>
      </c>
      <c r="L97" s="62"/>
      <c r="M97" s="210" t="s">
        <v>21</v>
      </c>
      <c r="N97" s="211" t="s">
        <v>45</v>
      </c>
      <c r="O97" s="43"/>
      <c r="P97" s="212">
        <f>O97*H97</f>
        <v>0</v>
      </c>
      <c r="Q97" s="212">
        <v>0</v>
      </c>
      <c r="R97" s="212">
        <f>Q97*H97</f>
        <v>0</v>
      </c>
      <c r="S97" s="212">
        <v>0</v>
      </c>
      <c r="T97" s="213">
        <f>S97*H97</f>
        <v>0</v>
      </c>
      <c r="AR97" s="25" t="s">
        <v>375</v>
      </c>
      <c r="AT97" s="25" t="s">
        <v>311</v>
      </c>
      <c r="AU97" s="25" t="s">
        <v>84</v>
      </c>
      <c r="AY97" s="25" t="s">
        <v>308</v>
      </c>
      <c r="BE97" s="214">
        <f>IF(N97="základní",J97,0)</f>
        <v>0</v>
      </c>
      <c r="BF97" s="214">
        <f>IF(N97="snížená",J97,0)</f>
        <v>0</v>
      </c>
      <c r="BG97" s="214">
        <f>IF(N97="zákl. přenesená",J97,0)</f>
        <v>0</v>
      </c>
      <c r="BH97" s="214">
        <f>IF(N97="sníž. přenesená",J97,0)</f>
        <v>0</v>
      </c>
      <c r="BI97" s="214">
        <f>IF(N97="nulová",J97,0)</f>
        <v>0</v>
      </c>
      <c r="BJ97" s="25" t="s">
        <v>82</v>
      </c>
      <c r="BK97" s="214">
        <f>ROUND(I97*H97,2)</f>
        <v>0</v>
      </c>
      <c r="BL97" s="25" t="s">
        <v>375</v>
      </c>
      <c r="BM97" s="25" t="s">
        <v>334</v>
      </c>
    </row>
    <row r="98" spans="2:65" s="1" customFormat="1" ht="40.5">
      <c r="B98" s="42"/>
      <c r="C98" s="64"/>
      <c r="D98" s="223" t="s">
        <v>1656</v>
      </c>
      <c r="E98" s="64"/>
      <c r="F98" s="292" t="s">
        <v>6269</v>
      </c>
      <c r="G98" s="64"/>
      <c r="H98" s="64"/>
      <c r="I98" s="173"/>
      <c r="J98" s="64"/>
      <c r="K98" s="64"/>
      <c r="L98" s="62"/>
      <c r="M98" s="291"/>
      <c r="N98" s="43"/>
      <c r="O98" s="43"/>
      <c r="P98" s="43"/>
      <c r="Q98" s="43"/>
      <c r="R98" s="43"/>
      <c r="S98" s="43"/>
      <c r="T98" s="79"/>
      <c r="AT98" s="25" t="s">
        <v>1656</v>
      </c>
      <c r="AU98" s="25" t="s">
        <v>84</v>
      </c>
    </row>
    <row r="99" spans="2:65" s="11" customFormat="1" ht="29.85" customHeight="1">
      <c r="B99" s="186"/>
      <c r="C99" s="187"/>
      <c r="D99" s="200" t="s">
        <v>73</v>
      </c>
      <c r="E99" s="201" t="s">
        <v>5464</v>
      </c>
      <c r="F99" s="201" t="s">
        <v>6270</v>
      </c>
      <c r="G99" s="187"/>
      <c r="H99" s="187"/>
      <c r="I99" s="190"/>
      <c r="J99" s="202">
        <f>BK99</f>
        <v>0</v>
      </c>
      <c r="K99" s="187"/>
      <c r="L99" s="192"/>
      <c r="M99" s="193"/>
      <c r="N99" s="194"/>
      <c r="O99" s="194"/>
      <c r="P99" s="195">
        <f>SUM(P100:P109)</f>
        <v>0</v>
      </c>
      <c r="Q99" s="194"/>
      <c r="R99" s="195">
        <f>SUM(R100:R109)</f>
        <v>0</v>
      </c>
      <c r="S99" s="194"/>
      <c r="T99" s="196">
        <f>SUM(T100:T109)</f>
        <v>0</v>
      </c>
      <c r="AR99" s="197" t="s">
        <v>82</v>
      </c>
      <c r="AT99" s="198" t="s">
        <v>73</v>
      </c>
      <c r="AU99" s="198" t="s">
        <v>82</v>
      </c>
      <c r="AY99" s="197" t="s">
        <v>308</v>
      </c>
      <c r="BK99" s="199">
        <f>SUM(BK100:BK109)</f>
        <v>0</v>
      </c>
    </row>
    <row r="100" spans="2:65" s="1" customFormat="1" ht="22.5" customHeight="1">
      <c r="B100" s="42"/>
      <c r="C100" s="203" t="s">
        <v>327</v>
      </c>
      <c r="D100" s="203" t="s">
        <v>311</v>
      </c>
      <c r="E100" s="204" t="s">
        <v>6271</v>
      </c>
      <c r="F100" s="205" t="s">
        <v>6272</v>
      </c>
      <c r="G100" s="206" t="s">
        <v>5275</v>
      </c>
      <c r="H100" s="207">
        <v>6</v>
      </c>
      <c r="I100" s="208"/>
      <c r="J100" s="209">
        <f>ROUND(I100*H100,2)</f>
        <v>0</v>
      </c>
      <c r="K100" s="205" t="s">
        <v>21</v>
      </c>
      <c r="L100" s="62"/>
      <c r="M100" s="210" t="s">
        <v>21</v>
      </c>
      <c r="N100" s="211" t="s">
        <v>45</v>
      </c>
      <c r="O100" s="43"/>
      <c r="P100" s="212">
        <f>O100*H100</f>
        <v>0</v>
      </c>
      <c r="Q100" s="212">
        <v>0</v>
      </c>
      <c r="R100" s="212">
        <f>Q100*H100</f>
        <v>0</v>
      </c>
      <c r="S100" s="212">
        <v>0</v>
      </c>
      <c r="T100" s="213">
        <f>S100*H100</f>
        <v>0</v>
      </c>
      <c r="AR100" s="25" t="s">
        <v>375</v>
      </c>
      <c r="AT100" s="25" t="s">
        <v>311</v>
      </c>
      <c r="AU100" s="25" t="s">
        <v>84</v>
      </c>
      <c r="AY100" s="25" t="s">
        <v>308</v>
      </c>
      <c r="BE100" s="214">
        <f>IF(N100="základní",J100,0)</f>
        <v>0</v>
      </c>
      <c r="BF100" s="214">
        <f>IF(N100="snížená",J100,0)</f>
        <v>0</v>
      </c>
      <c r="BG100" s="214">
        <f>IF(N100="zákl. přenesená",J100,0)</f>
        <v>0</v>
      </c>
      <c r="BH100" s="214">
        <f>IF(N100="sníž. přenesená",J100,0)</f>
        <v>0</v>
      </c>
      <c r="BI100" s="214">
        <f>IF(N100="nulová",J100,0)</f>
        <v>0</v>
      </c>
      <c r="BJ100" s="25" t="s">
        <v>82</v>
      </c>
      <c r="BK100" s="214">
        <f>ROUND(I100*H100,2)</f>
        <v>0</v>
      </c>
      <c r="BL100" s="25" t="s">
        <v>375</v>
      </c>
      <c r="BM100" s="25" t="s">
        <v>342</v>
      </c>
    </row>
    <row r="101" spans="2:65" s="1" customFormat="1" ht="40.5">
      <c r="B101" s="42"/>
      <c r="C101" s="64"/>
      <c r="D101" s="246" t="s">
        <v>1656</v>
      </c>
      <c r="E101" s="64"/>
      <c r="F101" s="290" t="s">
        <v>6273</v>
      </c>
      <c r="G101" s="64"/>
      <c r="H101" s="64"/>
      <c r="I101" s="173"/>
      <c r="J101" s="64"/>
      <c r="K101" s="64"/>
      <c r="L101" s="62"/>
      <c r="M101" s="291"/>
      <c r="N101" s="43"/>
      <c r="O101" s="43"/>
      <c r="P101" s="43"/>
      <c r="Q101" s="43"/>
      <c r="R101" s="43"/>
      <c r="S101" s="43"/>
      <c r="T101" s="79"/>
      <c r="AT101" s="25" t="s">
        <v>1656</v>
      </c>
      <c r="AU101" s="25" t="s">
        <v>84</v>
      </c>
    </row>
    <row r="102" spans="2:65" s="1" customFormat="1" ht="22.5" customHeight="1">
      <c r="B102" s="42"/>
      <c r="C102" s="203" t="s">
        <v>307</v>
      </c>
      <c r="D102" s="203" t="s">
        <v>311</v>
      </c>
      <c r="E102" s="204" t="s">
        <v>6274</v>
      </c>
      <c r="F102" s="205" t="s">
        <v>6275</v>
      </c>
      <c r="G102" s="206" t="s">
        <v>5275</v>
      </c>
      <c r="H102" s="207">
        <v>4</v>
      </c>
      <c r="I102" s="208"/>
      <c r="J102" s="209">
        <f>ROUND(I102*H102,2)</f>
        <v>0</v>
      </c>
      <c r="K102" s="205" t="s">
        <v>21</v>
      </c>
      <c r="L102" s="62"/>
      <c r="M102" s="210" t="s">
        <v>21</v>
      </c>
      <c r="N102" s="211" t="s">
        <v>45</v>
      </c>
      <c r="O102" s="43"/>
      <c r="P102" s="212">
        <f>O102*H102</f>
        <v>0</v>
      </c>
      <c r="Q102" s="212">
        <v>0</v>
      </c>
      <c r="R102" s="212">
        <f>Q102*H102</f>
        <v>0</v>
      </c>
      <c r="S102" s="212">
        <v>0</v>
      </c>
      <c r="T102" s="213">
        <f>S102*H102</f>
        <v>0</v>
      </c>
      <c r="AR102" s="25" t="s">
        <v>375</v>
      </c>
      <c r="AT102" s="25" t="s">
        <v>311</v>
      </c>
      <c r="AU102" s="25" t="s">
        <v>84</v>
      </c>
      <c r="AY102" s="25" t="s">
        <v>308</v>
      </c>
      <c r="BE102" s="214">
        <f>IF(N102="základní",J102,0)</f>
        <v>0</v>
      </c>
      <c r="BF102" s="214">
        <f>IF(N102="snížená",J102,0)</f>
        <v>0</v>
      </c>
      <c r="BG102" s="214">
        <f>IF(N102="zákl. přenesená",J102,0)</f>
        <v>0</v>
      </c>
      <c r="BH102" s="214">
        <f>IF(N102="sníž. přenesená",J102,0)</f>
        <v>0</v>
      </c>
      <c r="BI102" s="214">
        <f>IF(N102="nulová",J102,0)</f>
        <v>0</v>
      </c>
      <c r="BJ102" s="25" t="s">
        <v>82</v>
      </c>
      <c r="BK102" s="214">
        <f>ROUND(I102*H102,2)</f>
        <v>0</v>
      </c>
      <c r="BL102" s="25" t="s">
        <v>375</v>
      </c>
      <c r="BM102" s="25" t="s">
        <v>350</v>
      </c>
    </row>
    <row r="103" spans="2:65" s="1" customFormat="1" ht="40.5">
      <c r="B103" s="42"/>
      <c r="C103" s="64"/>
      <c r="D103" s="246" t="s">
        <v>1656</v>
      </c>
      <c r="E103" s="64"/>
      <c r="F103" s="290" t="s">
        <v>6273</v>
      </c>
      <c r="G103" s="64"/>
      <c r="H103" s="64"/>
      <c r="I103" s="173"/>
      <c r="J103" s="64"/>
      <c r="K103" s="64"/>
      <c r="L103" s="62"/>
      <c r="M103" s="291"/>
      <c r="N103" s="43"/>
      <c r="O103" s="43"/>
      <c r="P103" s="43"/>
      <c r="Q103" s="43"/>
      <c r="R103" s="43"/>
      <c r="S103" s="43"/>
      <c r="T103" s="79"/>
      <c r="AT103" s="25" t="s">
        <v>1656</v>
      </c>
      <c r="AU103" s="25" t="s">
        <v>84</v>
      </c>
    </row>
    <row r="104" spans="2:65" s="1" customFormat="1" ht="22.5" customHeight="1">
      <c r="B104" s="42"/>
      <c r="C104" s="203" t="s">
        <v>334</v>
      </c>
      <c r="D104" s="203" t="s">
        <v>311</v>
      </c>
      <c r="E104" s="204" t="s">
        <v>6276</v>
      </c>
      <c r="F104" s="205" t="s">
        <v>6277</v>
      </c>
      <c r="G104" s="206" t="s">
        <v>5275</v>
      </c>
      <c r="H104" s="207">
        <v>1</v>
      </c>
      <c r="I104" s="208"/>
      <c r="J104" s="209">
        <f>ROUND(I104*H104,2)</f>
        <v>0</v>
      </c>
      <c r="K104" s="205" t="s">
        <v>21</v>
      </c>
      <c r="L104" s="62"/>
      <c r="M104" s="210" t="s">
        <v>21</v>
      </c>
      <c r="N104" s="211" t="s">
        <v>45</v>
      </c>
      <c r="O104" s="43"/>
      <c r="P104" s="212">
        <f>O104*H104</f>
        <v>0</v>
      </c>
      <c r="Q104" s="212">
        <v>0</v>
      </c>
      <c r="R104" s="212">
        <f>Q104*H104</f>
        <v>0</v>
      </c>
      <c r="S104" s="212">
        <v>0</v>
      </c>
      <c r="T104" s="213">
        <f>S104*H104</f>
        <v>0</v>
      </c>
      <c r="AR104" s="25" t="s">
        <v>375</v>
      </c>
      <c r="AT104" s="25" t="s">
        <v>311</v>
      </c>
      <c r="AU104" s="25" t="s">
        <v>84</v>
      </c>
      <c r="AY104" s="25" t="s">
        <v>308</v>
      </c>
      <c r="BE104" s="214">
        <f>IF(N104="základní",J104,0)</f>
        <v>0</v>
      </c>
      <c r="BF104" s="214">
        <f>IF(N104="snížená",J104,0)</f>
        <v>0</v>
      </c>
      <c r="BG104" s="214">
        <f>IF(N104="zákl. přenesená",J104,0)</f>
        <v>0</v>
      </c>
      <c r="BH104" s="214">
        <f>IF(N104="sníž. přenesená",J104,0)</f>
        <v>0</v>
      </c>
      <c r="BI104" s="214">
        <f>IF(N104="nulová",J104,0)</f>
        <v>0</v>
      </c>
      <c r="BJ104" s="25" t="s">
        <v>82</v>
      </c>
      <c r="BK104" s="214">
        <f>ROUND(I104*H104,2)</f>
        <v>0</v>
      </c>
      <c r="BL104" s="25" t="s">
        <v>375</v>
      </c>
      <c r="BM104" s="25" t="s">
        <v>360</v>
      </c>
    </row>
    <row r="105" spans="2:65" s="1" customFormat="1" ht="40.5">
      <c r="B105" s="42"/>
      <c r="C105" s="64"/>
      <c r="D105" s="246" t="s">
        <v>1656</v>
      </c>
      <c r="E105" s="64"/>
      <c r="F105" s="290" t="s">
        <v>6273</v>
      </c>
      <c r="G105" s="64"/>
      <c r="H105" s="64"/>
      <c r="I105" s="173"/>
      <c r="J105" s="64"/>
      <c r="K105" s="64"/>
      <c r="L105" s="62"/>
      <c r="M105" s="291"/>
      <c r="N105" s="43"/>
      <c r="O105" s="43"/>
      <c r="P105" s="43"/>
      <c r="Q105" s="43"/>
      <c r="R105" s="43"/>
      <c r="S105" s="43"/>
      <c r="T105" s="79"/>
      <c r="AT105" s="25" t="s">
        <v>1656</v>
      </c>
      <c r="AU105" s="25" t="s">
        <v>84</v>
      </c>
    </row>
    <row r="106" spans="2:65" s="1" customFormat="1" ht="22.5" customHeight="1">
      <c r="B106" s="42"/>
      <c r="C106" s="203" t="s">
        <v>338</v>
      </c>
      <c r="D106" s="203" t="s">
        <v>311</v>
      </c>
      <c r="E106" s="204" t="s">
        <v>6278</v>
      </c>
      <c r="F106" s="205" t="s">
        <v>6272</v>
      </c>
      <c r="G106" s="206" t="s">
        <v>5275</v>
      </c>
      <c r="H106" s="207">
        <v>19</v>
      </c>
      <c r="I106" s="208"/>
      <c r="J106" s="209">
        <f>ROUND(I106*H106,2)</f>
        <v>0</v>
      </c>
      <c r="K106" s="205" t="s">
        <v>21</v>
      </c>
      <c r="L106" s="62"/>
      <c r="M106" s="210" t="s">
        <v>21</v>
      </c>
      <c r="N106" s="211" t="s">
        <v>45</v>
      </c>
      <c r="O106" s="43"/>
      <c r="P106" s="212">
        <f>O106*H106</f>
        <v>0</v>
      </c>
      <c r="Q106" s="212">
        <v>0</v>
      </c>
      <c r="R106" s="212">
        <f>Q106*H106</f>
        <v>0</v>
      </c>
      <c r="S106" s="212">
        <v>0</v>
      </c>
      <c r="T106" s="213">
        <f>S106*H106</f>
        <v>0</v>
      </c>
      <c r="AR106" s="25" t="s">
        <v>375</v>
      </c>
      <c r="AT106" s="25" t="s">
        <v>311</v>
      </c>
      <c r="AU106" s="25" t="s">
        <v>84</v>
      </c>
      <c r="AY106" s="25" t="s">
        <v>308</v>
      </c>
      <c r="BE106" s="214">
        <f>IF(N106="základní",J106,0)</f>
        <v>0</v>
      </c>
      <c r="BF106" s="214">
        <f>IF(N106="snížená",J106,0)</f>
        <v>0</v>
      </c>
      <c r="BG106" s="214">
        <f>IF(N106="zákl. přenesená",J106,0)</f>
        <v>0</v>
      </c>
      <c r="BH106" s="214">
        <f>IF(N106="sníž. přenesená",J106,0)</f>
        <v>0</v>
      </c>
      <c r="BI106" s="214">
        <f>IF(N106="nulová",J106,0)</f>
        <v>0</v>
      </c>
      <c r="BJ106" s="25" t="s">
        <v>82</v>
      </c>
      <c r="BK106" s="214">
        <f>ROUND(I106*H106,2)</f>
        <v>0</v>
      </c>
      <c r="BL106" s="25" t="s">
        <v>375</v>
      </c>
      <c r="BM106" s="25" t="s">
        <v>368</v>
      </c>
    </row>
    <row r="107" spans="2:65" s="1" customFormat="1" ht="40.5">
      <c r="B107" s="42"/>
      <c r="C107" s="64"/>
      <c r="D107" s="246" t="s">
        <v>1656</v>
      </c>
      <c r="E107" s="64"/>
      <c r="F107" s="290" t="s">
        <v>6279</v>
      </c>
      <c r="G107" s="64"/>
      <c r="H107" s="64"/>
      <c r="I107" s="173"/>
      <c r="J107" s="64"/>
      <c r="K107" s="64"/>
      <c r="L107" s="62"/>
      <c r="M107" s="291"/>
      <c r="N107" s="43"/>
      <c r="O107" s="43"/>
      <c r="P107" s="43"/>
      <c r="Q107" s="43"/>
      <c r="R107" s="43"/>
      <c r="S107" s="43"/>
      <c r="T107" s="79"/>
      <c r="AT107" s="25" t="s">
        <v>1656</v>
      </c>
      <c r="AU107" s="25" t="s">
        <v>84</v>
      </c>
    </row>
    <row r="108" spans="2:65" s="1" customFormat="1" ht="22.5" customHeight="1">
      <c r="B108" s="42"/>
      <c r="C108" s="203" t="s">
        <v>342</v>
      </c>
      <c r="D108" s="203" t="s">
        <v>311</v>
      </c>
      <c r="E108" s="204" t="s">
        <v>6280</v>
      </c>
      <c r="F108" s="205" t="s">
        <v>6275</v>
      </c>
      <c r="G108" s="206" t="s">
        <v>5275</v>
      </c>
      <c r="H108" s="207">
        <v>21</v>
      </c>
      <c r="I108" s="208"/>
      <c r="J108" s="209">
        <f>ROUND(I108*H108,2)</f>
        <v>0</v>
      </c>
      <c r="K108" s="205" t="s">
        <v>21</v>
      </c>
      <c r="L108" s="62"/>
      <c r="M108" s="210" t="s">
        <v>21</v>
      </c>
      <c r="N108" s="211" t="s">
        <v>45</v>
      </c>
      <c r="O108" s="43"/>
      <c r="P108" s="212">
        <f>O108*H108</f>
        <v>0</v>
      </c>
      <c r="Q108" s="212">
        <v>0</v>
      </c>
      <c r="R108" s="212">
        <f>Q108*H108</f>
        <v>0</v>
      </c>
      <c r="S108" s="212">
        <v>0</v>
      </c>
      <c r="T108" s="213">
        <f>S108*H108</f>
        <v>0</v>
      </c>
      <c r="AR108" s="25" t="s">
        <v>375</v>
      </c>
      <c r="AT108" s="25" t="s">
        <v>311</v>
      </c>
      <c r="AU108" s="25" t="s">
        <v>84</v>
      </c>
      <c r="AY108" s="25" t="s">
        <v>308</v>
      </c>
      <c r="BE108" s="214">
        <f>IF(N108="základní",J108,0)</f>
        <v>0</v>
      </c>
      <c r="BF108" s="214">
        <f>IF(N108="snížená",J108,0)</f>
        <v>0</v>
      </c>
      <c r="BG108" s="214">
        <f>IF(N108="zákl. přenesená",J108,0)</f>
        <v>0</v>
      </c>
      <c r="BH108" s="214">
        <f>IF(N108="sníž. přenesená",J108,0)</f>
        <v>0</v>
      </c>
      <c r="BI108" s="214">
        <f>IF(N108="nulová",J108,0)</f>
        <v>0</v>
      </c>
      <c r="BJ108" s="25" t="s">
        <v>82</v>
      </c>
      <c r="BK108" s="214">
        <f>ROUND(I108*H108,2)</f>
        <v>0</v>
      </c>
      <c r="BL108" s="25" t="s">
        <v>375</v>
      </c>
      <c r="BM108" s="25" t="s">
        <v>375</v>
      </c>
    </row>
    <row r="109" spans="2:65" s="1" customFormat="1" ht="40.5">
      <c r="B109" s="42"/>
      <c r="C109" s="64"/>
      <c r="D109" s="223" t="s">
        <v>1656</v>
      </c>
      <c r="E109" s="64"/>
      <c r="F109" s="292" t="s">
        <v>6279</v>
      </c>
      <c r="G109" s="64"/>
      <c r="H109" s="64"/>
      <c r="I109" s="173"/>
      <c r="J109" s="64"/>
      <c r="K109" s="64"/>
      <c r="L109" s="62"/>
      <c r="M109" s="291"/>
      <c r="N109" s="43"/>
      <c r="O109" s="43"/>
      <c r="P109" s="43"/>
      <c r="Q109" s="43"/>
      <c r="R109" s="43"/>
      <c r="S109" s="43"/>
      <c r="T109" s="79"/>
      <c r="AT109" s="25" t="s">
        <v>1656</v>
      </c>
      <c r="AU109" s="25" t="s">
        <v>84</v>
      </c>
    </row>
    <row r="110" spans="2:65" s="11" customFormat="1" ht="37.35" customHeight="1">
      <c r="B110" s="186"/>
      <c r="C110" s="187"/>
      <c r="D110" s="188" t="s">
        <v>73</v>
      </c>
      <c r="E110" s="189" t="s">
        <v>5503</v>
      </c>
      <c r="F110" s="189" t="s">
        <v>6281</v>
      </c>
      <c r="G110" s="187"/>
      <c r="H110" s="187"/>
      <c r="I110" s="190"/>
      <c r="J110" s="191">
        <f>BK110</f>
        <v>0</v>
      </c>
      <c r="K110" s="187"/>
      <c r="L110" s="192"/>
      <c r="M110" s="193"/>
      <c r="N110" s="194"/>
      <c r="O110" s="194"/>
      <c r="P110" s="195">
        <f>P111+P113</f>
        <v>0</v>
      </c>
      <c r="Q110" s="194"/>
      <c r="R110" s="195">
        <f>R111+R113</f>
        <v>0</v>
      </c>
      <c r="S110" s="194"/>
      <c r="T110" s="196">
        <f>T111+T113</f>
        <v>0</v>
      </c>
      <c r="AR110" s="197" t="s">
        <v>82</v>
      </c>
      <c r="AT110" s="198" t="s">
        <v>73</v>
      </c>
      <c r="AU110" s="198" t="s">
        <v>74</v>
      </c>
      <c r="AY110" s="197" t="s">
        <v>308</v>
      </c>
      <c r="BK110" s="199">
        <f>BK111+BK113</f>
        <v>0</v>
      </c>
    </row>
    <row r="111" spans="2:65" s="11" customFormat="1" ht="19.899999999999999" customHeight="1">
      <c r="B111" s="186"/>
      <c r="C111" s="187"/>
      <c r="D111" s="200" t="s">
        <v>73</v>
      </c>
      <c r="E111" s="201" t="s">
        <v>5458</v>
      </c>
      <c r="F111" s="201" t="s">
        <v>6260</v>
      </c>
      <c r="G111" s="187"/>
      <c r="H111" s="187"/>
      <c r="I111" s="190"/>
      <c r="J111" s="202">
        <f>BK111</f>
        <v>0</v>
      </c>
      <c r="K111" s="187"/>
      <c r="L111" s="192"/>
      <c r="M111" s="193"/>
      <c r="N111" s="194"/>
      <c r="O111" s="194"/>
      <c r="P111" s="195">
        <f>P112</f>
        <v>0</v>
      </c>
      <c r="Q111" s="194"/>
      <c r="R111" s="195">
        <f>R112</f>
        <v>0</v>
      </c>
      <c r="S111" s="194"/>
      <c r="T111" s="196">
        <f>T112</f>
        <v>0</v>
      </c>
      <c r="AR111" s="197" t="s">
        <v>82</v>
      </c>
      <c r="AT111" s="198" t="s">
        <v>73</v>
      </c>
      <c r="AU111" s="198" t="s">
        <v>82</v>
      </c>
      <c r="AY111" s="197" t="s">
        <v>308</v>
      </c>
      <c r="BK111" s="199">
        <f>BK112</f>
        <v>0</v>
      </c>
    </row>
    <row r="112" spans="2:65" s="1" customFormat="1" ht="22.5" customHeight="1">
      <c r="B112" s="42"/>
      <c r="C112" s="203" t="s">
        <v>346</v>
      </c>
      <c r="D112" s="203" t="s">
        <v>311</v>
      </c>
      <c r="E112" s="204" t="s">
        <v>6282</v>
      </c>
      <c r="F112" s="205" t="s">
        <v>6283</v>
      </c>
      <c r="G112" s="206" t="s">
        <v>5275</v>
      </c>
      <c r="H112" s="207">
        <v>17</v>
      </c>
      <c r="I112" s="208"/>
      <c r="J112" s="209">
        <f>ROUND(I112*H112,2)</f>
        <v>0</v>
      </c>
      <c r="K112" s="205" t="s">
        <v>21</v>
      </c>
      <c r="L112" s="62"/>
      <c r="M112" s="210" t="s">
        <v>21</v>
      </c>
      <c r="N112" s="211" t="s">
        <v>45</v>
      </c>
      <c r="O112" s="43"/>
      <c r="P112" s="212">
        <f>O112*H112</f>
        <v>0</v>
      </c>
      <c r="Q112" s="212">
        <v>0</v>
      </c>
      <c r="R112" s="212">
        <f>Q112*H112</f>
        <v>0</v>
      </c>
      <c r="S112" s="212">
        <v>0</v>
      </c>
      <c r="T112" s="213">
        <f>S112*H112</f>
        <v>0</v>
      </c>
      <c r="AR112" s="25" t="s">
        <v>375</v>
      </c>
      <c r="AT112" s="25" t="s">
        <v>311</v>
      </c>
      <c r="AU112" s="25" t="s">
        <v>84</v>
      </c>
      <c r="AY112" s="25" t="s">
        <v>308</v>
      </c>
      <c r="BE112" s="214">
        <f>IF(N112="základní",J112,0)</f>
        <v>0</v>
      </c>
      <c r="BF112" s="214">
        <f>IF(N112="snížená",J112,0)</f>
        <v>0</v>
      </c>
      <c r="BG112" s="214">
        <f>IF(N112="zákl. přenesená",J112,0)</f>
        <v>0</v>
      </c>
      <c r="BH112" s="214">
        <f>IF(N112="sníž. přenesená",J112,0)</f>
        <v>0</v>
      </c>
      <c r="BI112" s="214">
        <f>IF(N112="nulová",J112,0)</f>
        <v>0</v>
      </c>
      <c r="BJ112" s="25" t="s">
        <v>82</v>
      </c>
      <c r="BK112" s="214">
        <f>ROUND(I112*H112,2)</f>
        <v>0</v>
      </c>
      <c r="BL112" s="25" t="s">
        <v>375</v>
      </c>
      <c r="BM112" s="25" t="s">
        <v>385</v>
      </c>
    </row>
    <row r="113" spans="2:65" s="11" customFormat="1" ht="29.85" customHeight="1">
      <c r="B113" s="186"/>
      <c r="C113" s="187"/>
      <c r="D113" s="200" t="s">
        <v>73</v>
      </c>
      <c r="E113" s="201" t="s">
        <v>5464</v>
      </c>
      <c r="F113" s="201" t="s">
        <v>6270</v>
      </c>
      <c r="G113" s="187"/>
      <c r="H113" s="187"/>
      <c r="I113" s="190"/>
      <c r="J113" s="202">
        <f>BK113</f>
        <v>0</v>
      </c>
      <c r="K113" s="187"/>
      <c r="L113" s="192"/>
      <c r="M113" s="193"/>
      <c r="N113" s="194"/>
      <c r="O113" s="194"/>
      <c r="P113" s="195">
        <f>SUM(P114:P119)</f>
        <v>0</v>
      </c>
      <c r="Q113" s="194"/>
      <c r="R113" s="195">
        <f>SUM(R114:R119)</f>
        <v>0</v>
      </c>
      <c r="S113" s="194"/>
      <c r="T113" s="196">
        <f>SUM(T114:T119)</f>
        <v>0</v>
      </c>
      <c r="AR113" s="197" t="s">
        <v>82</v>
      </c>
      <c r="AT113" s="198" t="s">
        <v>73</v>
      </c>
      <c r="AU113" s="198" t="s">
        <v>82</v>
      </c>
      <c r="AY113" s="197" t="s">
        <v>308</v>
      </c>
      <c r="BK113" s="199">
        <f>SUM(BK114:BK119)</f>
        <v>0</v>
      </c>
    </row>
    <row r="114" spans="2:65" s="1" customFormat="1" ht="22.5" customHeight="1">
      <c r="B114" s="42"/>
      <c r="C114" s="203" t="s">
        <v>350</v>
      </c>
      <c r="D114" s="203" t="s">
        <v>311</v>
      </c>
      <c r="E114" s="204" t="s">
        <v>6284</v>
      </c>
      <c r="F114" s="205" t="s">
        <v>6285</v>
      </c>
      <c r="G114" s="206" t="s">
        <v>5275</v>
      </c>
      <c r="H114" s="207">
        <v>0</v>
      </c>
      <c r="I114" s="208"/>
      <c r="J114" s="209">
        <f>ROUND(I114*H114,2)</f>
        <v>0</v>
      </c>
      <c r="K114" s="205" t="s">
        <v>21</v>
      </c>
      <c r="L114" s="62"/>
      <c r="M114" s="210" t="s">
        <v>21</v>
      </c>
      <c r="N114" s="211" t="s">
        <v>45</v>
      </c>
      <c r="O114" s="43"/>
      <c r="P114" s="212">
        <f>O114*H114</f>
        <v>0</v>
      </c>
      <c r="Q114" s="212">
        <v>0</v>
      </c>
      <c r="R114" s="212">
        <f>Q114*H114</f>
        <v>0</v>
      </c>
      <c r="S114" s="212">
        <v>0</v>
      </c>
      <c r="T114" s="213">
        <f>S114*H114</f>
        <v>0</v>
      </c>
      <c r="AR114" s="25" t="s">
        <v>375</v>
      </c>
      <c r="AT114" s="25" t="s">
        <v>311</v>
      </c>
      <c r="AU114" s="25" t="s">
        <v>84</v>
      </c>
      <c r="AY114" s="25" t="s">
        <v>308</v>
      </c>
      <c r="BE114" s="214">
        <f>IF(N114="základní",J114,0)</f>
        <v>0</v>
      </c>
      <c r="BF114" s="214">
        <f>IF(N114="snížená",J114,0)</f>
        <v>0</v>
      </c>
      <c r="BG114" s="214">
        <f>IF(N114="zákl. přenesená",J114,0)</f>
        <v>0</v>
      </c>
      <c r="BH114" s="214">
        <f>IF(N114="sníž. přenesená",J114,0)</f>
        <v>0</v>
      </c>
      <c r="BI114" s="214">
        <f>IF(N114="nulová",J114,0)</f>
        <v>0</v>
      </c>
      <c r="BJ114" s="25" t="s">
        <v>82</v>
      </c>
      <c r="BK114" s="214">
        <f>ROUND(I114*H114,2)</f>
        <v>0</v>
      </c>
      <c r="BL114" s="25" t="s">
        <v>375</v>
      </c>
      <c r="BM114" s="25" t="s">
        <v>393</v>
      </c>
    </row>
    <row r="115" spans="2:65" s="1" customFormat="1" ht="22.5" customHeight="1">
      <c r="B115" s="42"/>
      <c r="C115" s="203" t="s">
        <v>356</v>
      </c>
      <c r="D115" s="203" t="s">
        <v>311</v>
      </c>
      <c r="E115" s="204" t="s">
        <v>6286</v>
      </c>
      <c r="F115" s="205" t="s">
        <v>6287</v>
      </c>
      <c r="G115" s="206" t="s">
        <v>5275</v>
      </c>
      <c r="H115" s="207">
        <v>0</v>
      </c>
      <c r="I115" s="208"/>
      <c r="J115" s="209">
        <f>ROUND(I115*H115,2)</f>
        <v>0</v>
      </c>
      <c r="K115" s="205" t="s">
        <v>21</v>
      </c>
      <c r="L115" s="62"/>
      <c r="M115" s="210" t="s">
        <v>21</v>
      </c>
      <c r="N115" s="211" t="s">
        <v>45</v>
      </c>
      <c r="O115" s="43"/>
      <c r="P115" s="212">
        <f>O115*H115</f>
        <v>0</v>
      </c>
      <c r="Q115" s="212">
        <v>0</v>
      </c>
      <c r="R115" s="212">
        <f>Q115*H115</f>
        <v>0</v>
      </c>
      <c r="S115" s="212">
        <v>0</v>
      </c>
      <c r="T115" s="213">
        <f>S115*H115</f>
        <v>0</v>
      </c>
      <c r="AR115" s="25" t="s">
        <v>375</v>
      </c>
      <c r="AT115" s="25" t="s">
        <v>311</v>
      </c>
      <c r="AU115" s="25" t="s">
        <v>84</v>
      </c>
      <c r="AY115" s="25" t="s">
        <v>308</v>
      </c>
      <c r="BE115" s="214">
        <f>IF(N115="základní",J115,0)</f>
        <v>0</v>
      </c>
      <c r="BF115" s="214">
        <f>IF(N115="snížená",J115,0)</f>
        <v>0</v>
      </c>
      <c r="BG115" s="214">
        <f>IF(N115="zákl. přenesená",J115,0)</f>
        <v>0</v>
      </c>
      <c r="BH115" s="214">
        <f>IF(N115="sníž. přenesená",J115,0)</f>
        <v>0</v>
      </c>
      <c r="BI115" s="214">
        <f>IF(N115="nulová",J115,0)</f>
        <v>0</v>
      </c>
      <c r="BJ115" s="25" t="s">
        <v>82</v>
      </c>
      <c r="BK115" s="214">
        <f>ROUND(I115*H115,2)</f>
        <v>0</v>
      </c>
      <c r="BL115" s="25" t="s">
        <v>375</v>
      </c>
      <c r="BM115" s="25" t="s">
        <v>402</v>
      </c>
    </row>
    <row r="116" spans="2:65" s="1" customFormat="1" ht="22.5" customHeight="1">
      <c r="B116" s="42"/>
      <c r="C116" s="203" t="s">
        <v>360</v>
      </c>
      <c r="D116" s="203" t="s">
        <v>311</v>
      </c>
      <c r="E116" s="204" t="s">
        <v>6288</v>
      </c>
      <c r="F116" s="205" t="s">
        <v>6289</v>
      </c>
      <c r="G116" s="206" t="s">
        <v>5275</v>
      </c>
      <c r="H116" s="207">
        <v>0</v>
      </c>
      <c r="I116" s="208"/>
      <c r="J116" s="209">
        <f>ROUND(I116*H116,2)</f>
        <v>0</v>
      </c>
      <c r="K116" s="205" t="s">
        <v>21</v>
      </c>
      <c r="L116" s="62"/>
      <c r="M116" s="210" t="s">
        <v>21</v>
      </c>
      <c r="N116" s="211" t="s">
        <v>45</v>
      </c>
      <c r="O116" s="43"/>
      <c r="P116" s="212">
        <f>O116*H116</f>
        <v>0</v>
      </c>
      <c r="Q116" s="212">
        <v>0</v>
      </c>
      <c r="R116" s="212">
        <f>Q116*H116</f>
        <v>0</v>
      </c>
      <c r="S116" s="212">
        <v>0</v>
      </c>
      <c r="T116" s="213">
        <f>S116*H116</f>
        <v>0</v>
      </c>
      <c r="AR116" s="25" t="s">
        <v>375</v>
      </c>
      <c r="AT116" s="25" t="s">
        <v>311</v>
      </c>
      <c r="AU116" s="25" t="s">
        <v>84</v>
      </c>
      <c r="AY116" s="25" t="s">
        <v>308</v>
      </c>
      <c r="BE116" s="214">
        <f>IF(N116="základní",J116,0)</f>
        <v>0</v>
      </c>
      <c r="BF116" s="214">
        <f>IF(N116="snížená",J116,0)</f>
        <v>0</v>
      </c>
      <c r="BG116" s="214">
        <f>IF(N116="zákl. přenesená",J116,0)</f>
        <v>0</v>
      </c>
      <c r="BH116" s="214">
        <f>IF(N116="sníž. přenesená",J116,0)</f>
        <v>0</v>
      </c>
      <c r="BI116" s="214">
        <f>IF(N116="nulová",J116,0)</f>
        <v>0</v>
      </c>
      <c r="BJ116" s="25" t="s">
        <v>82</v>
      </c>
      <c r="BK116" s="214">
        <f>ROUND(I116*H116,2)</f>
        <v>0</v>
      </c>
      <c r="BL116" s="25" t="s">
        <v>375</v>
      </c>
      <c r="BM116" s="25" t="s">
        <v>410</v>
      </c>
    </row>
    <row r="117" spans="2:65" s="1" customFormat="1" ht="22.5" customHeight="1">
      <c r="B117" s="42"/>
      <c r="C117" s="203" t="s">
        <v>364</v>
      </c>
      <c r="D117" s="203" t="s">
        <v>311</v>
      </c>
      <c r="E117" s="204" t="s">
        <v>6290</v>
      </c>
      <c r="F117" s="205" t="s">
        <v>6283</v>
      </c>
      <c r="G117" s="206" t="s">
        <v>5275</v>
      </c>
      <c r="H117" s="207">
        <v>5</v>
      </c>
      <c r="I117" s="208"/>
      <c r="J117" s="209">
        <f>ROUND(I117*H117,2)</f>
        <v>0</v>
      </c>
      <c r="K117" s="205" t="s">
        <v>21</v>
      </c>
      <c r="L117" s="62"/>
      <c r="M117" s="210" t="s">
        <v>21</v>
      </c>
      <c r="N117" s="211" t="s">
        <v>45</v>
      </c>
      <c r="O117" s="43"/>
      <c r="P117" s="212">
        <f>O117*H117</f>
        <v>0</v>
      </c>
      <c r="Q117" s="212">
        <v>0</v>
      </c>
      <c r="R117" s="212">
        <f>Q117*H117</f>
        <v>0</v>
      </c>
      <c r="S117" s="212">
        <v>0</v>
      </c>
      <c r="T117" s="213">
        <f>S117*H117</f>
        <v>0</v>
      </c>
      <c r="AR117" s="25" t="s">
        <v>375</v>
      </c>
      <c r="AT117" s="25" t="s">
        <v>311</v>
      </c>
      <c r="AU117" s="25" t="s">
        <v>84</v>
      </c>
      <c r="AY117" s="25" t="s">
        <v>308</v>
      </c>
      <c r="BE117" s="214">
        <f>IF(N117="základní",J117,0)</f>
        <v>0</v>
      </c>
      <c r="BF117" s="214">
        <f>IF(N117="snížená",J117,0)</f>
        <v>0</v>
      </c>
      <c r="BG117" s="214">
        <f>IF(N117="zákl. přenesená",J117,0)</f>
        <v>0</v>
      </c>
      <c r="BH117" s="214">
        <f>IF(N117="sníž. přenesená",J117,0)</f>
        <v>0</v>
      </c>
      <c r="BI117" s="214">
        <f>IF(N117="nulová",J117,0)</f>
        <v>0</v>
      </c>
      <c r="BJ117" s="25" t="s">
        <v>82</v>
      </c>
      <c r="BK117" s="214">
        <f>ROUND(I117*H117,2)</f>
        <v>0</v>
      </c>
      <c r="BL117" s="25" t="s">
        <v>375</v>
      </c>
      <c r="BM117" s="25" t="s">
        <v>420</v>
      </c>
    </row>
    <row r="118" spans="2:65" s="1" customFormat="1" ht="22.5" customHeight="1">
      <c r="B118" s="42"/>
      <c r="C118" s="203" t="s">
        <v>2051</v>
      </c>
      <c r="D118" s="203" t="s">
        <v>311</v>
      </c>
      <c r="E118" s="204" t="s">
        <v>6291</v>
      </c>
      <c r="F118" s="205" t="s">
        <v>6292</v>
      </c>
      <c r="G118" s="206" t="s">
        <v>5275</v>
      </c>
      <c r="H118" s="207">
        <v>200</v>
      </c>
      <c r="I118" s="208"/>
      <c r="J118" s="209">
        <f>ROUND(I118*H118,2)</f>
        <v>0</v>
      </c>
      <c r="K118" s="205" t="s">
        <v>21</v>
      </c>
      <c r="L118" s="62"/>
      <c r="M118" s="210" t="s">
        <v>21</v>
      </c>
      <c r="N118" s="211" t="s">
        <v>45</v>
      </c>
      <c r="O118" s="43"/>
      <c r="P118" s="212">
        <f>O118*H118</f>
        <v>0</v>
      </c>
      <c r="Q118" s="212">
        <v>0</v>
      </c>
      <c r="R118" s="212">
        <f>Q118*H118</f>
        <v>0</v>
      </c>
      <c r="S118" s="212">
        <v>0</v>
      </c>
      <c r="T118" s="213">
        <f>S118*H118</f>
        <v>0</v>
      </c>
      <c r="AR118" s="25" t="s">
        <v>375</v>
      </c>
      <c r="AT118" s="25" t="s">
        <v>311</v>
      </c>
      <c r="AU118" s="25" t="s">
        <v>84</v>
      </c>
      <c r="AY118" s="25" t="s">
        <v>308</v>
      </c>
      <c r="BE118" s="214">
        <f>IF(N118="základní",J118,0)</f>
        <v>0</v>
      </c>
      <c r="BF118" s="214">
        <f>IF(N118="snížená",J118,0)</f>
        <v>0</v>
      </c>
      <c r="BG118" s="214">
        <f>IF(N118="zákl. přenesená",J118,0)</f>
        <v>0</v>
      </c>
      <c r="BH118" s="214">
        <f>IF(N118="sníž. přenesená",J118,0)</f>
        <v>0</v>
      </c>
      <c r="BI118" s="214">
        <f>IF(N118="nulová",J118,0)</f>
        <v>0</v>
      </c>
      <c r="BJ118" s="25" t="s">
        <v>82</v>
      </c>
      <c r="BK118" s="214">
        <f>ROUND(I118*H118,2)</f>
        <v>0</v>
      </c>
      <c r="BL118" s="25" t="s">
        <v>375</v>
      </c>
      <c r="BM118" s="25" t="s">
        <v>6293</v>
      </c>
    </row>
    <row r="119" spans="2:65" s="1" customFormat="1" ht="40.5">
      <c r="B119" s="42"/>
      <c r="C119" s="64"/>
      <c r="D119" s="223" t="s">
        <v>1656</v>
      </c>
      <c r="E119" s="64"/>
      <c r="F119" s="292" t="s">
        <v>6294</v>
      </c>
      <c r="G119" s="64"/>
      <c r="H119" s="64"/>
      <c r="I119" s="173"/>
      <c r="J119" s="64"/>
      <c r="K119" s="64"/>
      <c r="L119" s="62"/>
      <c r="M119" s="291"/>
      <c r="N119" s="43"/>
      <c r="O119" s="43"/>
      <c r="P119" s="43"/>
      <c r="Q119" s="43"/>
      <c r="R119" s="43"/>
      <c r="S119" s="43"/>
      <c r="T119" s="79"/>
      <c r="AT119" s="25" t="s">
        <v>1656</v>
      </c>
      <c r="AU119" s="25" t="s">
        <v>84</v>
      </c>
    </row>
    <row r="120" spans="2:65" s="11" customFormat="1" ht="37.35" customHeight="1">
      <c r="B120" s="186"/>
      <c r="C120" s="187"/>
      <c r="D120" s="200" t="s">
        <v>73</v>
      </c>
      <c r="E120" s="296" t="s">
        <v>5539</v>
      </c>
      <c r="F120" s="296" t="s">
        <v>6295</v>
      </c>
      <c r="G120" s="187"/>
      <c r="H120" s="187"/>
      <c r="I120" s="190"/>
      <c r="J120" s="297">
        <f>BK120</f>
        <v>0</v>
      </c>
      <c r="K120" s="187"/>
      <c r="L120" s="192"/>
      <c r="M120" s="193"/>
      <c r="N120" s="194"/>
      <c r="O120" s="194"/>
      <c r="P120" s="195">
        <f>SUM(P121:P225)</f>
        <v>0</v>
      </c>
      <c r="Q120" s="194"/>
      <c r="R120" s="195">
        <f>SUM(R121:R225)</f>
        <v>0</v>
      </c>
      <c r="S120" s="194"/>
      <c r="T120" s="196">
        <f>SUM(T121:T225)</f>
        <v>0</v>
      </c>
      <c r="AR120" s="197" t="s">
        <v>82</v>
      </c>
      <c r="AT120" s="198" t="s">
        <v>73</v>
      </c>
      <c r="AU120" s="198" t="s">
        <v>74</v>
      </c>
      <c r="AY120" s="197" t="s">
        <v>308</v>
      </c>
      <c r="BK120" s="199">
        <f>SUM(BK121:BK225)</f>
        <v>0</v>
      </c>
    </row>
    <row r="121" spans="2:65" s="1" customFormat="1" ht="44.25" customHeight="1">
      <c r="B121" s="42"/>
      <c r="C121" s="203" t="s">
        <v>2055</v>
      </c>
      <c r="D121" s="203" t="s">
        <v>311</v>
      </c>
      <c r="E121" s="204" t="s">
        <v>6296</v>
      </c>
      <c r="F121" s="205" t="s">
        <v>6297</v>
      </c>
      <c r="G121" s="206" t="s">
        <v>21</v>
      </c>
      <c r="H121" s="207">
        <v>1</v>
      </c>
      <c r="I121" s="208"/>
      <c r="J121" s="209">
        <f>ROUND(I121*H121,2)</f>
        <v>0</v>
      </c>
      <c r="K121" s="205" t="s">
        <v>21</v>
      </c>
      <c r="L121" s="62"/>
      <c r="M121" s="210" t="s">
        <v>21</v>
      </c>
      <c r="N121" s="211" t="s">
        <v>45</v>
      </c>
      <c r="O121" s="43"/>
      <c r="P121" s="212">
        <f>O121*H121</f>
        <v>0</v>
      </c>
      <c r="Q121" s="212">
        <v>0</v>
      </c>
      <c r="R121" s="212">
        <f>Q121*H121</f>
        <v>0</v>
      </c>
      <c r="S121" s="212">
        <v>0</v>
      </c>
      <c r="T121" s="213">
        <f>S121*H121</f>
        <v>0</v>
      </c>
      <c r="AR121" s="25" t="s">
        <v>375</v>
      </c>
      <c r="AT121" s="25" t="s">
        <v>311</v>
      </c>
      <c r="AU121" s="25" t="s">
        <v>82</v>
      </c>
      <c r="AY121" s="25" t="s">
        <v>308</v>
      </c>
      <c r="BE121" s="214">
        <f>IF(N121="základní",J121,0)</f>
        <v>0</v>
      </c>
      <c r="BF121" s="214">
        <f>IF(N121="snížená",J121,0)</f>
        <v>0</v>
      </c>
      <c r="BG121" s="214">
        <f>IF(N121="zákl. přenesená",J121,0)</f>
        <v>0</v>
      </c>
      <c r="BH121" s="214">
        <f>IF(N121="sníž. přenesená",J121,0)</f>
        <v>0</v>
      </c>
      <c r="BI121" s="214">
        <f>IF(N121="nulová",J121,0)</f>
        <v>0</v>
      </c>
      <c r="BJ121" s="25" t="s">
        <v>82</v>
      </c>
      <c r="BK121" s="214">
        <f>ROUND(I121*H121,2)</f>
        <v>0</v>
      </c>
      <c r="BL121" s="25" t="s">
        <v>375</v>
      </c>
      <c r="BM121" s="25" t="s">
        <v>6298</v>
      </c>
    </row>
    <row r="122" spans="2:65" s="1" customFormat="1" ht="22.5" customHeight="1">
      <c r="B122" s="42"/>
      <c r="C122" s="203" t="s">
        <v>368</v>
      </c>
      <c r="D122" s="203" t="s">
        <v>311</v>
      </c>
      <c r="E122" s="204" t="s">
        <v>6299</v>
      </c>
      <c r="F122" s="205" t="s">
        <v>6300</v>
      </c>
      <c r="G122" s="206" t="s">
        <v>5275</v>
      </c>
      <c r="H122" s="207">
        <v>3</v>
      </c>
      <c r="I122" s="208"/>
      <c r="J122" s="209">
        <f>ROUND(I122*H122,2)</f>
        <v>0</v>
      </c>
      <c r="K122" s="205" t="s">
        <v>21</v>
      </c>
      <c r="L122" s="62"/>
      <c r="M122" s="210" t="s">
        <v>21</v>
      </c>
      <c r="N122" s="211" t="s">
        <v>45</v>
      </c>
      <c r="O122" s="43"/>
      <c r="P122" s="212">
        <f>O122*H122</f>
        <v>0</v>
      </c>
      <c r="Q122" s="212">
        <v>0</v>
      </c>
      <c r="R122" s="212">
        <f>Q122*H122</f>
        <v>0</v>
      </c>
      <c r="S122" s="212">
        <v>0</v>
      </c>
      <c r="T122" s="213">
        <f>S122*H122</f>
        <v>0</v>
      </c>
      <c r="AR122" s="25" t="s">
        <v>375</v>
      </c>
      <c r="AT122" s="25" t="s">
        <v>311</v>
      </c>
      <c r="AU122" s="25" t="s">
        <v>82</v>
      </c>
      <c r="AY122" s="25" t="s">
        <v>308</v>
      </c>
      <c r="BE122" s="214">
        <f>IF(N122="základní",J122,0)</f>
        <v>0</v>
      </c>
      <c r="BF122" s="214">
        <f>IF(N122="snížená",J122,0)</f>
        <v>0</v>
      </c>
      <c r="BG122" s="214">
        <f>IF(N122="zákl. přenesená",J122,0)</f>
        <v>0</v>
      </c>
      <c r="BH122" s="214">
        <f>IF(N122="sníž. přenesená",J122,0)</f>
        <v>0</v>
      </c>
      <c r="BI122" s="214">
        <f>IF(N122="nulová",J122,0)</f>
        <v>0</v>
      </c>
      <c r="BJ122" s="25" t="s">
        <v>82</v>
      </c>
      <c r="BK122" s="214">
        <f>ROUND(I122*H122,2)</f>
        <v>0</v>
      </c>
      <c r="BL122" s="25" t="s">
        <v>375</v>
      </c>
      <c r="BM122" s="25" t="s">
        <v>598</v>
      </c>
    </row>
    <row r="123" spans="2:65" s="1" customFormat="1" ht="27">
      <c r="B123" s="42"/>
      <c r="C123" s="64"/>
      <c r="D123" s="246" t="s">
        <v>1656</v>
      </c>
      <c r="E123" s="64"/>
      <c r="F123" s="290" t="s">
        <v>6301</v>
      </c>
      <c r="G123" s="64"/>
      <c r="H123" s="64"/>
      <c r="I123" s="173"/>
      <c r="J123" s="64"/>
      <c r="K123" s="64"/>
      <c r="L123" s="62"/>
      <c r="M123" s="291"/>
      <c r="N123" s="43"/>
      <c r="O123" s="43"/>
      <c r="P123" s="43"/>
      <c r="Q123" s="43"/>
      <c r="R123" s="43"/>
      <c r="S123" s="43"/>
      <c r="T123" s="79"/>
      <c r="AT123" s="25" t="s">
        <v>1656</v>
      </c>
      <c r="AU123" s="25" t="s">
        <v>82</v>
      </c>
    </row>
    <row r="124" spans="2:65" s="1" customFormat="1" ht="22.5" customHeight="1">
      <c r="B124" s="42"/>
      <c r="C124" s="203" t="s">
        <v>10</v>
      </c>
      <c r="D124" s="203" t="s">
        <v>311</v>
      </c>
      <c r="E124" s="204" t="s">
        <v>6302</v>
      </c>
      <c r="F124" s="205" t="s">
        <v>6303</v>
      </c>
      <c r="G124" s="206" t="s">
        <v>5275</v>
      </c>
      <c r="H124" s="207">
        <v>10</v>
      </c>
      <c r="I124" s="208"/>
      <c r="J124" s="209">
        <f>ROUND(I124*H124,2)</f>
        <v>0</v>
      </c>
      <c r="K124" s="205" t="s">
        <v>21</v>
      </c>
      <c r="L124" s="62"/>
      <c r="M124" s="210" t="s">
        <v>21</v>
      </c>
      <c r="N124" s="211" t="s">
        <v>45</v>
      </c>
      <c r="O124" s="43"/>
      <c r="P124" s="212">
        <f>O124*H124</f>
        <v>0</v>
      </c>
      <c r="Q124" s="212">
        <v>0</v>
      </c>
      <c r="R124" s="212">
        <f>Q124*H124</f>
        <v>0</v>
      </c>
      <c r="S124" s="212">
        <v>0</v>
      </c>
      <c r="T124" s="213">
        <f>S124*H124</f>
        <v>0</v>
      </c>
      <c r="AR124" s="25" t="s">
        <v>375</v>
      </c>
      <c r="AT124" s="25" t="s">
        <v>311</v>
      </c>
      <c r="AU124" s="25" t="s">
        <v>82</v>
      </c>
      <c r="AY124" s="25" t="s">
        <v>308</v>
      </c>
      <c r="BE124" s="214">
        <f>IF(N124="základní",J124,0)</f>
        <v>0</v>
      </c>
      <c r="BF124" s="214">
        <f>IF(N124="snížená",J124,0)</f>
        <v>0</v>
      </c>
      <c r="BG124" s="214">
        <f>IF(N124="zákl. přenesená",J124,0)</f>
        <v>0</v>
      </c>
      <c r="BH124" s="214">
        <f>IF(N124="sníž. přenesená",J124,0)</f>
        <v>0</v>
      </c>
      <c r="BI124" s="214">
        <f>IF(N124="nulová",J124,0)</f>
        <v>0</v>
      </c>
      <c r="BJ124" s="25" t="s">
        <v>82</v>
      </c>
      <c r="BK124" s="214">
        <f>ROUND(I124*H124,2)</f>
        <v>0</v>
      </c>
      <c r="BL124" s="25" t="s">
        <v>375</v>
      </c>
      <c r="BM124" s="25" t="s">
        <v>608</v>
      </c>
    </row>
    <row r="125" spans="2:65" s="1" customFormat="1" ht="27">
      <c r="B125" s="42"/>
      <c r="C125" s="64"/>
      <c r="D125" s="246" t="s">
        <v>1656</v>
      </c>
      <c r="E125" s="64"/>
      <c r="F125" s="290" t="s">
        <v>6304</v>
      </c>
      <c r="G125" s="64"/>
      <c r="H125" s="64"/>
      <c r="I125" s="173"/>
      <c r="J125" s="64"/>
      <c r="K125" s="64"/>
      <c r="L125" s="62"/>
      <c r="M125" s="291"/>
      <c r="N125" s="43"/>
      <c r="O125" s="43"/>
      <c r="P125" s="43"/>
      <c r="Q125" s="43"/>
      <c r="R125" s="43"/>
      <c r="S125" s="43"/>
      <c r="T125" s="79"/>
      <c r="AT125" s="25" t="s">
        <v>1656</v>
      </c>
      <c r="AU125" s="25" t="s">
        <v>82</v>
      </c>
    </row>
    <row r="126" spans="2:65" s="1" customFormat="1" ht="22.5" customHeight="1">
      <c r="B126" s="42"/>
      <c r="C126" s="203" t="s">
        <v>375</v>
      </c>
      <c r="D126" s="203" t="s">
        <v>311</v>
      </c>
      <c r="E126" s="204" t="s">
        <v>6305</v>
      </c>
      <c r="F126" s="205" t="s">
        <v>6306</v>
      </c>
      <c r="G126" s="206" t="s">
        <v>5275</v>
      </c>
      <c r="H126" s="207">
        <v>20</v>
      </c>
      <c r="I126" s="208"/>
      <c r="J126" s="209">
        <f>ROUND(I126*H126,2)</f>
        <v>0</v>
      </c>
      <c r="K126" s="205" t="s">
        <v>21</v>
      </c>
      <c r="L126" s="62"/>
      <c r="M126" s="210" t="s">
        <v>21</v>
      </c>
      <c r="N126" s="211" t="s">
        <v>45</v>
      </c>
      <c r="O126" s="43"/>
      <c r="P126" s="212">
        <f>O126*H126</f>
        <v>0</v>
      </c>
      <c r="Q126" s="212">
        <v>0</v>
      </c>
      <c r="R126" s="212">
        <f>Q126*H126</f>
        <v>0</v>
      </c>
      <c r="S126" s="212">
        <v>0</v>
      </c>
      <c r="T126" s="213">
        <f>S126*H126</f>
        <v>0</v>
      </c>
      <c r="AR126" s="25" t="s">
        <v>375</v>
      </c>
      <c r="AT126" s="25" t="s">
        <v>311</v>
      </c>
      <c r="AU126" s="25" t="s">
        <v>82</v>
      </c>
      <c r="AY126" s="25" t="s">
        <v>308</v>
      </c>
      <c r="BE126" s="214">
        <f>IF(N126="základní",J126,0)</f>
        <v>0</v>
      </c>
      <c r="BF126" s="214">
        <f>IF(N126="snížená",J126,0)</f>
        <v>0</v>
      </c>
      <c r="BG126" s="214">
        <f>IF(N126="zákl. přenesená",J126,0)</f>
        <v>0</v>
      </c>
      <c r="BH126" s="214">
        <f>IF(N126="sníž. přenesená",J126,0)</f>
        <v>0</v>
      </c>
      <c r="BI126" s="214">
        <f>IF(N126="nulová",J126,0)</f>
        <v>0</v>
      </c>
      <c r="BJ126" s="25" t="s">
        <v>82</v>
      </c>
      <c r="BK126" s="214">
        <f>ROUND(I126*H126,2)</f>
        <v>0</v>
      </c>
      <c r="BL126" s="25" t="s">
        <v>375</v>
      </c>
      <c r="BM126" s="25" t="s">
        <v>619</v>
      </c>
    </row>
    <row r="127" spans="2:65" s="1" customFormat="1" ht="27">
      <c r="B127" s="42"/>
      <c r="C127" s="64"/>
      <c r="D127" s="246" t="s">
        <v>1656</v>
      </c>
      <c r="E127" s="64"/>
      <c r="F127" s="290" t="s">
        <v>6304</v>
      </c>
      <c r="G127" s="64"/>
      <c r="H127" s="64"/>
      <c r="I127" s="173"/>
      <c r="J127" s="64"/>
      <c r="K127" s="64"/>
      <c r="L127" s="62"/>
      <c r="M127" s="291"/>
      <c r="N127" s="43"/>
      <c r="O127" s="43"/>
      <c r="P127" s="43"/>
      <c r="Q127" s="43"/>
      <c r="R127" s="43"/>
      <c r="S127" s="43"/>
      <c r="T127" s="79"/>
      <c r="AT127" s="25" t="s">
        <v>1656</v>
      </c>
      <c r="AU127" s="25" t="s">
        <v>82</v>
      </c>
    </row>
    <row r="128" spans="2:65" s="1" customFormat="1" ht="22.5" customHeight="1">
      <c r="B128" s="42"/>
      <c r="C128" s="203" t="s">
        <v>389</v>
      </c>
      <c r="D128" s="203" t="s">
        <v>311</v>
      </c>
      <c r="E128" s="204" t="s">
        <v>6307</v>
      </c>
      <c r="F128" s="205" t="s">
        <v>6308</v>
      </c>
      <c r="G128" s="206" t="s">
        <v>5275</v>
      </c>
      <c r="H128" s="207">
        <v>20</v>
      </c>
      <c r="I128" s="208"/>
      <c r="J128" s="209">
        <f>ROUND(I128*H128,2)</f>
        <v>0</v>
      </c>
      <c r="K128" s="205" t="s">
        <v>21</v>
      </c>
      <c r="L128" s="62"/>
      <c r="M128" s="210" t="s">
        <v>21</v>
      </c>
      <c r="N128" s="211" t="s">
        <v>45</v>
      </c>
      <c r="O128" s="43"/>
      <c r="P128" s="212">
        <f>O128*H128</f>
        <v>0</v>
      </c>
      <c r="Q128" s="212">
        <v>0</v>
      </c>
      <c r="R128" s="212">
        <f>Q128*H128</f>
        <v>0</v>
      </c>
      <c r="S128" s="212">
        <v>0</v>
      </c>
      <c r="T128" s="213">
        <f>S128*H128</f>
        <v>0</v>
      </c>
      <c r="AR128" s="25" t="s">
        <v>375</v>
      </c>
      <c r="AT128" s="25" t="s">
        <v>311</v>
      </c>
      <c r="AU128" s="25" t="s">
        <v>82</v>
      </c>
      <c r="AY128" s="25" t="s">
        <v>308</v>
      </c>
      <c r="BE128" s="214">
        <f>IF(N128="základní",J128,0)</f>
        <v>0</v>
      </c>
      <c r="BF128" s="214">
        <f>IF(N128="snížená",J128,0)</f>
        <v>0</v>
      </c>
      <c r="BG128" s="214">
        <f>IF(N128="zákl. přenesená",J128,0)</f>
        <v>0</v>
      </c>
      <c r="BH128" s="214">
        <f>IF(N128="sníž. přenesená",J128,0)</f>
        <v>0</v>
      </c>
      <c r="BI128" s="214">
        <f>IF(N128="nulová",J128,0)</f>
        <v>0</v>
      </c>
      <c r="BJ128" s="25" t="s">
        <v>82</v>
      </c>
      <c r="BK128" s="214">
        <f>ROUND(I128*H128,2)</f>
        <v>0</v>
      </c>
      <c r="BL128" s="25" t="s">
        <v>375</v>
      </c>
      <c r="BM128" s="25" t="s">
        <v>653</v>
      </c>
    </row>
    <row r="129" spans="2:65" s="1" customFormat="1" ht="27">
      <c r="B129" s="42"/>
      <c r="C129" s="64"/>
      <c r="D129" s="246" t="s">
        <v>1656</v>
      </c>
      <c r="E129" s="64"/>
      <c r="F129" s="290" t="s">
        <v>6309</v>
      </c>
      <c r="G129" s="64"/>
      <c r="H129" s="64"/>
      <c r="I129" s="173"/>
      <c r="J129" s="64"/>
      <c r="K129" s="64"/>
      <c r="L129" s="62"/>
      <c r="M129" s="291"/>
      <c r="N129" s="43"/>
      <c r="O129" s="43"/>
      <c r="P129" s="43"/>
      <c r="Q129" s="43"/>
      <c r="R129" s="43"/>
      <c r="S129" s="43"/>
      <c r="T129" s="79"/>
      <c r="AT129" s="25" t="s">
        <v>1656</v>
      </c>
      <c r="AU129" s="25" t="s">
        <v>82</v>
      </c>
    </row>
    <row r="130" spans="2:65" s="1" customFormat="1" ht="22.5" customHeight="1">
      <c r="B130" s="42"/>
      <c r="C130" s="203" t="s">
        <v>9</v>
      </c>
      <c r="D130" s="203" t="s">
        <v>311</v>
      </c>
      <c r="E130" s="204" t="s">
        <v>6310</v>
      </c>
      <c r="F130" s="205" t="s">
        <v>6311</v>
      </c>
      <c r="G130" s="206" t="s">
        <v>5275</v>
      </c>
      <c r="H130" s="207">
        <v>7</v>
      </c>
      <c r="I130" s="208"/>
      <c r="J130" s="209">
        <f>ROUND(I130*H130,2)</f>
        <v>0</v>
      </c>
      <c r="K130" s="205" t="s">
        <v>21</v>
      </c>
      <c r="L130" s="62"/>
      <c r="M130" s="210" t="s">
        <v>21</v>
      </c>
      <c r="N130" s="211" t="s">
        <v>45</v>
      </c>
      <c r="O130" s="43"/>
      <c r="P130" s="212">
        <f>O130*H130</f>
        <v>0</v>
      </c>
      <c r="Q130" s="212">
        <v>0</v>
      </c>
      <c r="R130" s="212">
        <f>Q130*H130</f>
        <v>0</v>
      </c>
      <c r="S130" s="212">
        <v>0</v>
      </c>
      <c r="T130" s="213">
        <f>S130*H130</f>
        <v>0</v>
      </c>
      <c r="AR130" s="25" t="s">
        <v>375</v>
      </c>
      <c r="AT130" s="25" t="s">
        <v>311</v>
      </c>
      <c r="AU130" s="25" t="s">
        <v>82</v>
      </c>
      <c r="AY130" s="25" t="s">
        <v>308</v>
      </c>
      <c r="BE130" s="214">
        <f>IF(N130="základní",J130,0)</f>
        <v>0</v>
      </c>
      <c r="BF130" s="214">
        <f>IF(N130="snížená",J130,0)</f>
        <v>0</v>
      </c>
      <c r="BG130" s="214">
        <f>IF(N130="zákl. přenesená",J130,0)</f>
        <v>0</v>
      </c>
      <c r="BH130" s="214">
        <f>IF(N130="sníž. přenesená",J130,0)</f>
        <v>0</v>
      </c>
      <c r="BI130" s="214">
        <f>IF(N130="nulová",J130,0)</f>
        <v>0</v>
      </c>
      <c r="BJ130" s="25" t="s">
        <v>82</v>
      </c>
      <c r="BK130" s="214">
        <f>ROUND(I130*H130,2)</f>
        <v>0</v>
      </c>
      <c r="BL130" s="25" t="s">
        <v>375</v>
      </c>
      <c r="BM130" s="25" t="s">
        <v>669</v>
      </c>
    </row>
    <row r="131" spans="2:65" s="1" customFormat="1" ht="27">
      <c r="B131" s="42"/>
      <c r="C131" s="64"/>
      <c r="D131" s="246" t="s">
        <v>1656</v>
      </c>
      <c r="E131" s="64"/>
      <c r="F131" s="290" t="s">
        <v>6312</v>
      </c>
      <c r="G131" s="64"/>
      <c r="H131" s="64"/>
      <c r="I131" s="173"/>
      <c r="J131" s="64"/>
      <c r="K131" s="64"/>
      <c r="L131" s="62"/>
      <c r="M131" s="291"/>
      <c r="N131" s="43"/>
      <c r="O131" s="43"/>
      <c r="P131" s="43"/>
      <c r="Q131" s="43"/>
      <c r="R131" s="43"/>
      <c r="S131" s="43"/>
      <c r="T131" s="79"/>
      <c r="AT131" s="25" t="s">
        <v>1656</v>
      </c>
      <c r="AU131" s="25" t="s">
        <v>82</v>
      </c>
    </row>
    <row r="132" spans="2:65" s="1" customFormat="1" ht="22.5" customHeight="1">
      <c r="B132" s="42"/>
      <c r="C132" s="203" t="s">
        <v>402</v>
      </c>
      <c r="D132" s="203" t="s">
        <v>311</v>
      </c>
      <c r="E132" s="204" t="s">
        <v>6313</v>
      </c>
      <c r="F132" s="205" t="s">
        <v>6314</v>
      </c>
      <c r="G132" s="206" t="s">
        <v>5275</v>
      </c>
      <c r="H132" s="207">
        <v>22</v>
      </c>
      <c r="I132" s="208"/>
      <c r="J132" s="209">
        <f>ROUND(I132*H132,2)</f>
        <v>0</v>
      </c>
      <c r="K132" s="205" t="s">
        <v>21</v>
      </c>
      <c r="L132" s="62"/>
      <c r="M132" s="210" t="s">
        <v>21</v>
      </c>
      <c r="N132" s="211" t="s">
        <v>45</v>
      </c>
      <c r="O132" s="43"/>
      <c r="P132" s="212">
        <f>O132*H132</f>
        <v>0</v>
      </c>
      <c r="Q132" s="212">
        <v>0</v>
      </c>
      <c r="R132" s="212">
        <f>Q132*H132</f>
        <v>0</v>
      </c>
      <c r="S132" s="212">
        <v>0</v>
      </c>
      <c r="T132" s="213">
        <f>S132*H132</f>
        <v>0</v>
      </c>
      <c r="AR132" s="25" t="s">
        <v>375</v>
      </c>
      <c r="AT132" s="25" t="s">
        <v>311</v>
      </c>
      <c r="AU132" s="25" t="s">
        <v>82</v>
      </c>
      <c r="AY132" s="25" t="s">
        <v>308</v>
      </c>
      <c r="BE132" s="214">
        <f>IF(N132="základní",J132,0)</f>
        <v>0</v>
      </c>
      <c r="BF132" s="214">
        <f>IF(N132="snížená",J132,0)</f>
        <v>0</v>
      </c>
      <c r="BG132" s="214">
        <f>IF(N132="zákl. přenesená",J132,0)</f>
        <v>0</v>
      </c>
      <c r="BH132" s="214">
        <f>IF(N132="sníž. přenesená",J132,0)</f>
        <v>0</v>
      </c>
      <c r="BI132" s="214">
        <f>IF(N132="nulová",J132,0)</f>
        <v>0</v>
      </c>
      <c r="BJ132" s="25" t="s">
        <v>82</v>
      </c>
      <c r="BK132" s="214">
        <f>ROUND(I132*H132,2)</f>
        <v>0</v>
      </c>
      <c r="BL132" s="25" t="s">
        <v>375</v>
      </c>
      <c r="BM132" s="25" t="s">
        <v>677</v>
      </c>
    </row>
    <row r="133" spans="2:65" s="1" customFormat="1" ht="27">
      <c r="B133" s="42"/>
      <c r="C133" s="64"/>
      <c r="D133" s="246" t="s">
        <v>1656</v>
      </c>
      <c r="E133" s="64"/>
      <c r="F133" s="290" t="s">
        <v>6312</v>
      </c>
      <c r="G133" s="64"/>
      <c r="H133" s="64"/>
      <c r="I133" s="173"/>
      <c r="J133" s="64"/>
      <c r="K133" s="64"/>
      <c r="L133" s="62"/>
      <c r="M133" s="291"/>
      <c r="N133" s="43"/>
      <c r="O133" s="43"/>
      <c r="P133" s="43"/>
      <c r="Q133" s="43"/>
      <c r="R133" s="43"/>
      <c r="S133" s="43"/>
      <c r="T133" s="79"/>
      <c r="AT133" s="25" t="s">
        <v>1656</v>
      </c>
      <c r="AU133" s="25" t="s">
        <v>82</v>
      </c>
    </row>
    <row r="134" spans="2:65" s="1" customFormat="1" ht="22.5" customHeight="1">
      <c r="B134" s="42"/>
      <c r="C134" s="203" t="s">
        <v>406</v>
      </c>
      <c r="D134" s="203" t="s">
        <v>311</v>
      </c>
      <c r="E134" s="204" t="s">
        <v>6315</v>
      </c>
      <c r="F134" s="205" t="s">
        <v>6316</v>
      </c>
      <c r="G134" s="206" t="s">
        <v>5275</v>
      </c>
      <c r="H134" s="207">
        <v>19</v>
      </c>
      <c r="I134" s="208"/>
      <c r="J134" s="209">
        <f>ROUND(I134*H134,2)</f>
        <v>0</v>
      </c>
      <c r="K134" s="205" t="s">
        <v>21</v>
      </c>
      <c r="L134" s="62"/>
      <c r="M134" s="210" t="s">
        <v>21</v>
      </c>
      <c r="N134" s="211" t="s">
        <v>45</v>
      </c>
      <c r="O134" s="43"/>
      <c r="P134" s="212">
        <f>O134*H134</f>
        <v>0</v>
      </c>
      <c r="Q134" s="212">
        <v>0</v>
      </c>
      <c r="R134" s="212">
        <f>Q134*H134</f>
        <v>0</v>
      </c>
      <c r="S134" s="212">
        <v>0</v>
      </c>
      <c r="T134" s="213">
        <f>S134*H134</f>
        <v>0</v>
      </c>
      <c r="AR134" s="25" t="s">
        <v>375</v>
      </c>
      <c r="AT134" s="25" t="s">
        <v>311</v>
      </c>
      <c r="AU134" s="25" t="s">
        <v>82</v>
      </c>
      <c r="AY134" s="25" t="s">
        <v>308</v>
      </c>
      <c r="BE134" s="214">
        <f>IF(N134="základní",J134,0)</f>
        <v>0</v>
      </c>
      <c r="BF134" s="214">
        <f>IF(N134="snížená",J134,0)</f>
        <v>0</v>
      </c>
      <c r="BG134" s="214">
        <f>IF(N134="zákl. přenesená",J134,0)</f>
        <v>0</v>
      </c>
      <c r="BH134" s="214">
        <f>IF(N134="sníž. přenesená",J134,0)</f>
        <v>0</v>
      </c>
      <c r="BI134" s="214">
        <f>IF(N134="nulová",J134,0)</f>
        <v>0</v>
      </c>
      <c r="BJ134" s="25" t="s">
        <v>82</v>
      </c>
      <c r="BK134" s="214">
        <f>ROUND(I134*H134,2)</f>
        <v>0</v>
      </c>
      <c r="BL134" s="25" t="s">
        <v>375</v>
      </c>
      <c r="BM134" s="25" t="s">
        <v>685</v>
      </c>
    </row>
    <row r="135" spans="2:65" s="1" customFormat="1" ht="27">
      <c r="B135" s="42"/>
      <c r="C135" s="64"/>
      <c r="D135" s="246" t="s">
        <v>1656</v>
      </c>
      <c r="E135" s="64"/>
      <c r="F135" s="290" t="s">
        <v>6312</v>
      </c>
      <c r="G135" s="64"/>
      <c r="H135" s="64"/>
      <c r="I135" s="173"/>
      <c r="J135" s="64"/>
      <c r="K135" s="64"/>
      <c r="L135" s="62"/>
      <c r="M135" s="291"/>
      <c r="N135" s="43"/>
      <c r="O135" s="43"/>
      <c r="P135" s="43"/>
      <c r="Q135" s="43"/>
      <c r="R135" s="43"/>
      <c r="S135" s="43"/>
      <c r="T135" s="79"/>
      <c r="AT135" s="25" t="s">
        <v>1656</v>
      </c>
      <c r="AU135" s="25" t="s">
        <v>82</v>
      </c>
    </row>
    <row r="136" spans="2:65" s="1" customFormat="1" ht="22.5" customHeight="1">
      <c r="B136" s="42"/>
      <c r="C136" s="203" t="s">
        <v>410</v>
      </c>
      <c r="D136" s="203" t="s">
        <v>311</v>
      </c>
      <c r="E136" s="204" t="s">
        <v>6317</v>
      </c>
      <c r="F136" s="205" t="s">
        <v>6318</v>
      </c>
      <c r="G136" s="206" t="s">
        <v>5275</v>
      </c>
      <c r="H136" s="207">
        <v>3</v>
      </c>
      <c r="I136" s="208"/>
      <c r="J136" s="209">
        <f>ROUND(I136*H136,2)</f>
        <v>0</v>
      </c>
      <c r="K136" s="205" t="s">
        <v>21</v>
      </c>
      <c r="L136" s="62"/>
      <c r="M136" s="210" t="s">
        <v>21</v>
      </c>
      <c r="N136" s="211" t="s">
        <v>45</v>
      </c>
      <c r="O136" s="43"/>
      <c r="P136" s="212">
        <f>O136*H136</f>
        <v>0</v>
      </c>
      <c r="Q136" s="212">
        <v>0</v>
      </c>
      <c r="R136" s="212">
        <f>Q136*H136</f>
        <v>0</v>
      </c>
      <c r="S136" s="212">
        <v>0</v>
      </c>
      <c r="T136" s="213">
        <f>S136*H136</f>
        <v>0</v>
      </c>
      <c r="AR136" s="25" t="s">
        <v>375</v>
      </c>
      <c r="AT136" s="25" t="s">
        <v>311</v>
      </c>
      <c r="AU136" s="25" t="s">
        <v>82</v>
      </c>
      <c r="AY136" s="25" t="s">
        <v>308</v>
      </c>
      <c r="BE136" s="214">
        <f>IF(N136="základní",J136,0)</f>
        <v>0</v>
      </c>
      <c r="BF136" s="214">
        <f>IF(N136="snížená",J136,0)</f>
        <v>0</v>
      </c>
      <c r="BG136" s="214">
        <f>IF(N136="zákl. přenesená",J136,0)</f>
        <v>0</v>
      </c>
      <c r="BH136" s="214">
        <f>IF(N136="sníž. přenesená",J136,0)</f>
        <v>0</v>
      </c>
      <c r="BI136" s="214">
        <f>IF(N136="nulová",J136,0)</f>
        <v>0</v>
      </c>
      <c r="BJ136" s="25" t="s">
        <v>82</v>
      </c>
      <c r="BK136" s="214">
        <f>ROUND(I136*H136,2)</f>
        <v>0</v>
      </c>
      <c r="BL136" s="25" t="s">
        <v>375</v>
      </c>
      <c r="BM136" s="25" t="s">
        <v>693</v>
      </c>
    </row>
    <row r="137" spans="2:65" s="1" customFormat="1" ht="27">
      <c r="B137" s="42"/>
      <c r="C137" s="64"/>
      <c r="D137" s="246" t="s">
        <v>1656</v>
      </c>
      <c r="E137" s="64"/>
      <c r="F137" s="290" t="s">
        <v>6312</v>
      </c>
      <c r="G137" s="64"/>
      <c r="H137" s="64"/>
      <c r="I137" s="173"/>
      <c r="J137" s="64"/>
      <c r="K137" s="64"/>
      <c r="L137" s="62"/>
      <c r="M137" s="291"/>
      <c r="N137" s="43"/>
      <c r="O137" s="43"/>
      <c r="P137" s="43"/>
      <c r="Q137" s="43"/>
      <c r="R137" s="43"/>
      <c r="S137" s="43"/>
      <c r="T137" s="79"/>
      <c r="AT137" s="25" t="s">
        <v>1656</v>
      </c>
      <c r="AU137" s="25" t="s">
        <v>82</v>
      </c>
    </row>
    <row r="138" spans="2:65" s="1" customFormat="1" ht="22.5" customHeight="1">
      <c r="B138" s="42"/>
      <c r="C138" s="203" t="s">
        <v>416</v>
      </c>
      <c r="D138" s="203" t="s">
        <v>311</v>
      </c>
      <c r="E138" s="204" t="s">
        <v>6319</v>
      </c>
      <c r="F138" s="205" t="s">
        <v>6320</v>
      </c>
      <c r="G138" s="206" t="s">
        <v>5275</v>
      </c>
      <c r="H138" s="207">
        <v>14</v>
      </c>
      <c r="I138" s="208"/>
      <c r="J138" s="209">
        <f>ROUND(I138*H138,2)</f>
        <v>0</v>
      </c>
      <c r="K138" s="205" t="s">
        <v>21</v>
      </c>
      <c r="L138" s="62"/>
      <c r="M138" s="210" t="s">
        <v>21</v>
      </c>
      <c r="N138" s="211" t="s">
        <v>45</v>
      </c>
      <c r="O138" s="43"/>
      <c r="P138" s="212">
        <f>O138*H138</f>
        <v>0</v>
      </c>
      <c r="Q138" s="212">
        <v>0</v>
      </c>
      <c r="R138" s="212">
        <f>Q138*H138</f>
        <v>0</v>
      </c>
      <c r="S138" s="212">
        <v>0</v>
      </c>
      <c r="T138" s="213">
        <f>S138*H138</f>
        <v>0</v>
      </c>
      <c r="AR138" s="25" t="s">
        <v>375</v>
      </c>
      <c r="AT138" s="25" t="s">
        <v>311</v>
      </c>
      <c r="AU138" s="25" t="s">
        <v>82</v>
      </c>
      <c r="AY138" s="25" t="s">
        <v>308</v>
      </c>
      <c r="BE138" s="214">
        <f>IF(N138="základní",J138,0)</f>
        <v>0</v>
      </c>
      <c r="BF138" s="214">
        <f>IF(N138="snížená",J138,0)</f>
        <v>0</v>
      </c>
      <c r="BG138" s="214">
        <f>IF(N138="zákl. přenesená",J138,0)</f>
        <v>0</v>
      </c>
      <c r="BH138" s="214">
        <f>IF(N138="sníž. přenesená",J138,0)</f>
        <v>0</v>
      </c>
      <c r="BI138" s="214">
        <f>IF(N138="nulová",J138,0)</f>
        <v>0</v>
      </c>
      <c r="BJ138" s="25" t="s">
        <v>82</v>
      </c>
      <c r="BK138" s="214">
        <f>ROUND(I138*H138,2)</f>
        <v>0</v>
      </c>
      <c r="BL138" s="25" t="s">
        <v>375</v>
      </c>
      <c r="BM138" s="25" t="s">
        <v>702</v>
      </c>
    </row>
    <row r="139" spans="2:65" s="1" customFormat="1" ht="27">
      <c r="B139" s="42"/>
      <c r="C139" s="64"/>
      <c r="D139" s="246" t="s">
        <v>1656</v>
      </c>
      <c r="E139" s="64"/>
      <c r="F139" s="290" t="s">
        <v>6312</v>
      </c>
      <c r="G139" s="64"/>
      <c r="H139" s="64"/>
      <c r="I139" s="173"/>
      <c r="J139" s="64"/>
      <c r="K139" s="64"/>
      <c r="L139" s="62"/>
      <c r="M139" s="291"/>
      <c r="N139" s="43"/>
      <c r="O139" s="43"/>
      <c r="P139" s="43"/>
      <c r="Q139" s="43"/>
      <c r="R139" s="43"/>
      <c r="S139" s="43"/>
      <c r="T139" s="79"/>
      <c r="AT139" s="25" t="s">
        <v>1656</v>
      </c>
      <c r="AU139" s="25" t="s">
        <v>82</v>
      </c>
    </row>
    <row r="140" spans="2:65" s="1" customFormat="1" ht="22.5" customHeight="1">
      <c r="B140" s="42"/>
      <c r="C140" s="203" t="s">
        <v>420</v>
      </c>
      <c r="D140" s="203" t="s">
        <v>311</v>
      </c>
      <c r="E140" s="204" t="s">
        <v>6321</v>
      </c>
      <c r="F140" s="205" t="s">
        <v>6322</v>
      </c>
      <c r="G140" s="206" t="s">
        <v>5275</v>
      </c>
      <c r="H140" s="207">
        <v>12</v>
      </c>
      <c r="I140" s="208"/>
      <c r="J140" s="209">
        <f>ROUND(I140*H140,2)</f>
        <v>0</v>
      </c>
      <c r="K140" s="205" t="s">
        <v>21</v>
      </c>
      <c r="L140" s="62"/>
      <c r="M140" s="210" t="s">
        <v>21</v>
      </c>
      <c r="N140" s="211" t="s">
        <v>45</v>
      </c>
      <c r="O140" s="43"/>
      <c r="P140" s="212">
        <f>O140*H140</f>
        <v>0</v>
      </c>
      <c r="Q140" s="212">
        <v>0</v>
      </c>
      <c r="R140" s="212">
        <f>Q140*H140</f>
        <v>0</v>
      </c>
      <c r="S140" s="212">
        <v>0</v>
      </c>
      <c r="T140" s="213">
        <f>S140*H140</f>
        <v>0</v>
      </c>
      <c r="AR140" s="25" t="s">
        <v>375</v>
      </c>
      <c r="AT140" s="25" t="s">
        <v>311</v>
      </c>
      <c r="AU140" s="25" t="s">
        <v>82</v>
      </c>
      <c r="AY140" s="25" t="s">
        <v>308</v>
      </c>
      <c r="BE140" s="214">
        <f>IF(N140="základní",J140,0)</f>
        <v>0</v>
      </c>
      <c r="BF140" s="214">
        <f>IF(N140="snížená",J140,0)</f>
        <v>0</v>
      </c>
      <c r="BG140" s="214">
        <f>IF(N140="zákl. přenesená",J140,0)</f>
        <v>0</v>
      </c>
      <c r="BH140" s="214">
        <f>IF(N140="sníž. přenesená",J140,0)</f>
        <v>0</v>
      </c>
      <c r="BI140" s="214">
        <f>IF(N140="nulová",J140,0)</f>
        <v>0</v>
      </c>
      <c r="BJ140" s="25" t="s">
        <v>82</v>
      </c>
      <c r="BK140" s="214">
        <f>ROUND(I140*H140,2)</f>
        <v>0</v>
      </c>
      <c r="BL140" s="25" t="s">
        <v>375</v>
      </c>
      <c r="BM140" s="25" t="s">
        <v>710</v>
      </c>
    </row>
    <row r="141" spans="2:65" s="1" customFormat="1" ht="27">
      <c r="B141" s="42"/>
      <c r="C141" s="64"/>
      <c r="D141" s="246" t="s">
        <v>1656</v>
      </c>
      <c r="E141" s="64"/>
      <c r="F141" s="290" t="s">
        <v>6312</v>
      </c>
      <c r="G141" s="64"/>
      <c r="H141" s="64"/>
      <c r="I141" s="173"/>
      <c r="J141" s="64"/>
      <c r="K141" s="64"/>
      <c r="L141" s="62"/>
      <c r="M141" s="291"/>
      <c r="N141" s="43"/>
      <c r="O141" s="43"/>
      <c r="P141" s="43"/>
      <c r="Q141" s="43"/>
      <c r="R141" s="43"/>
      <c r="S141" s="43"/>
      <c r="T141" s="79"/>
      <c r="AT141" s="25" t="s">
        <v>1656</v>
      </c>
      <c r="AU141" s="25" t="s">
        <v>82</v>
      </c>
    </row>
    <row r="142" spans="2:65" s="1" customFormat="1" ht="22.5" customHeight="1">
      <c r="B142" s="42"/>
      <c r="C142" s="203" t="s">
        <v>593</v>
      </c>
      <c r="D142" s="203" t="s">
        <v>311</v>
      </c>
      <c r="E142" s="204" t="s">
        <v>6323</v>
      </c>
      <c r="F142" s="205" t="s">
        <v>6324</v>
      </c>
      <c r="G142" s="206" t="s">
        <v>5275</v>
      </c>
      <c r="H142" s="207">
        <v>2</v>
      </c>
      <c r="I142" s="208"/>
      <c r="J142" s="209">
        <f>ROUND(I142*H142,2)</f>
        <v>0</v>
      </c>
      <c r="K142" s="205" t="s">
        <v>21</v>
      </c>
      <c r="L142" s="62"/>
      <c r="M142" s="210" t="s">
        <v>21</v>
      </c>
      <c r="N142" s="211" t="s">
        <v>45</v>
      </c>
      <c r="O142" s="43"/>
      <c r="P142" s="212">
        <f>O142*H142</f>
        <v>0</v>
      </c>
      <c r="Q142" s="212">
        <v>0</v>
      </c>
      <c r="R142" s="212">
        <f>Q142*H142</f>
        <v>0</v>
      </c>
      <c r="S142" s="212">
        <v>0</v>
      </c>
      <c r="T142" s="213">
        <f>S142*H142</f>
        <v>0</v>
      </c>
      <c r="AR142" s="25" t="s">
        <v>375</v>
      </c>
      <c r="AT142" s="25" t="s">
        <v>311</v>
      </c>
      <c r="AU142" s="25" t="s">
        <v>82</v>
      </c>
      <c r="AY142" s="25" t="s">
        <v>308</v>
      </c>
      <c r="BE142" s="214">
        <f>IF(N142="základní",J142,0)</f>
        <v>0</v>
      </c>
      <c r="BF142" s="214">
        <f>IF(N142="snížená",J142,0)</f>
        <v>0</v>
      </c>
      <c r="BG142" s="214">
        <f>IF(N142="zákl. přenesená",J142,0)</f>
        <v>0</v>
      </c>
      <c r="BH142" s="214">
        <f>IF(N142="sníž. přenesená",J142,0)</f>
        <v>0</v>
      </c>
      <c r="BI142" s="214">
        <f>IF(N142="nulová",J142,0)</f>
        <v>0</v>
      </c>
      <c r="BJ142" s="25" t="s">
        <v>82</v>
      </c>
      <c r="BK142" s="214">
        <f>ROUND(I142*H142,2)</f>
        <v>0</v>
      </c>
      <c r="BL142" s="25" t="s">
        <v>375</v>
      </c>
      <c r="BM142" s="25" t="s">
        <v>721</v>
      </c>
    </row>
    <row r="143" spans="2:65" s="1" customFormat="1" ht="27">
      <c r="B143" s="42"/>
      <c r="C143" s="64"/>
      <c r="D143" s="246" t="s">
        <v>1656</v>
      </c>
      <c r="E143" s="64"/>
      <c r="F143" s="290" t="s">
        <v>6312</v>
      </c>
      <c r="G143" s="64"/>
      <c r="H143" s="64"/>
      <c r="I143" s="173"/>
      <c r="J143" s="64"/>
      <c r="K143" s="64"/>
      <c r="L143" s="62"/>
      <c r="M143" s="291"/>
      <c r="N143" s="43"/>
      <c r="O143" s="43"/>
      <c r="P143" s="43"/>
      <c r="Q143" s="43"/>
      <c r="R143" s="43"/>
      <c r="S143" s="43"/>
      <c r="T143" s="79"/>
      <c r="AT143" s="25" t="s">
        <v>1656</v>
      </c>
      <c r="AU143" s="25" t="s">
        <v>82</v>
      </c>
    </row>
    <row r="144" spans="2:65" s="1" customFormat="1" ht="22.5" customHeight="1">
      <c r="B144" s="42"/>
      <c r="C144" s="203" t="s">
        <v>598</v>
      </c>
      <c r="D144" s="203" t="s">
        <v>311</v>
      </c>
      <c r="E144" s="204" t="s">
        <v>6325</v>
      </c>
      <c r="F144" s="205" t="s">
        <v>6326</v>
      </c>
      <c r="G144" s="206" t="s">
        <v>5275</v>
      </c>
      <c r="H144" s="207">
        <v>2</v>
      </c>
      <c r="I144" s="208"/>
      <c r="J144" s="209">
        <f>ROUND(I144*H144,2)</f>
        <v>0</v>
      </c>
      <c r="K144" s="205" t="s">
        <v>21</v>
      </c>
      <c r="L144" s="62"/>
      <c r="M144" s="210" t="s">
        <v>21</v>
      </c>
      <c r="N144" s="211" t="s">
        <v>45</v>
      </c>
      <c r="O144" s="43"/>
      <c r="P144" s="212">
        <f>O144*H144</f>
        <v>0</v>
      </c>
      <c r="Q144" s="212">
        <v>0</v>
      </c>
      <c r="R144" s="212">
        <f>Q144*H144</f>
        <v>0</v>
      </c>
      <c r="S144" s="212">
        <v>0</v>
      </c>
      <c r="T144" s="213">
        <f>S144*H144</f>
        <v>0</v>
      </c>
      <c r="AR144" s="25" t="s">
        <v>375</v>
      </c>
      <c r="AT144" s="25" t="s">
        <v>311</v>
      </c>
      <c r="AU144" s="25" t="s">
        <v>82</v>
      </c>
      <c r="AY144" s="25" t="s">
        <v>308</v>
      </c>
      <c r="BE144" s="214">
        <f>IF(N144="základní",J144,0)</f>
        <v>0</v>
      </c>
      <c r="BF144" s="214">
        <f>IF(N144="snížená",J144,0)</f>
        <v>0</v>
      </c>
      <c r="BG144" s="214">
        <f>IF(N144="zákl. přenesená",J144,0)</f>
        <v>0</v>
      </c>
      <c r="BH144" s="214">
        <f>IF(N144="sníž. přenesená",J144,0)</f>
        <v>0</v>
      </c>
      <c r="BI144" s="214">
        <f>IF(N144="nulová",J144,0)</f>
        <v>0</v>
      </c>
      <c r="BJ144" s="25" t="s">
        <v>82</v>
      </c>
      <c r="BK144" s="214">
        <f>ROUND(I144*H144,2)</f>
        <v>0</v>
      </c>
      <c r="BL144" s="25" t="s">
        <v>375</v>
      </c>
      <c r="BM144" s="25" t="s">
        <v>730</v>
      </c>
    </row>
    <row r="145" spans="2:65" s="1" customFormat="1" ht="27">
      <c r="B145" s="42"/>
      <c r="C145" s="64"/>
      <c r="D145" s="246" t="s">
        <v>1656</v>
      </c>
      <c r="E145" s="64"/>
      <c r="F145" s="290" t="s">
        <v>6312</v>
      </c>
      <c r="G145" s="64"/>
      <c r="H145" s="64"/>
      <c r="I145" s="173"/>
      <c r="J145" s="64"/>
      <c r="K145" s="64"/>
      <c r="L145" s="62"/>
      <c r="M145" s="291"/>
      <c r="N145" s="43"/>
      <c r="O145" s="43"/>
      <c r="P145" s="43"/>
      <c r="Q145" s="43"/>
      <c r="R145" s="43"/>
      <c r="S145" s="43"/>
      <c r="T145" s="79"/>
      <c r="AT145" s="25" t="s">
        <v>1656</v>
      </c>
      <c r="AU145" s="25" t="s">
        <v>82</v>
      </c>
    </row>
    <row r="146" spans="2:65" s="1" customFormat="1" ht="22.5" customHeight="1">
      <c r="B146" s="42"/>
      <c r="C146" s="203" t="s">
        <v>603</v>
      </c>
      <c r="D146" s="203" t="s">
        <v>311</v>
      </c>
      <c r="E146" s="204" t="s">
        <v>6327</v>
      </c>
      <c r="F146" s="205" t="s">
        <v>6328</v>
      </c>
      <c r="G146" s="206" t="s">
        <v>5275</v>
      </c>
      <c r="H146" s="207">
        <v>6</v>
      </c>
      <c r="I146" s="208"/>
      <c r="J146" s="209">
        <f>ROUND(I146*H146,2)</f>
        <v>0</v>
      </c>
      <c r="K146" s="205" t="s">
        <v>21</v>
      </c>
      <c r="L146" s="62"/>
      <c r="M146" s="210" t="s">
        <v>21</v>
      </c>
      <c r="N146" s="211" t="s">
        <v>45</v>
      </c>
      <c r="O146" s="43"/>
      <c r="P146" s="212">
        <f>O146*H146</f>
        <v>0</v>
      </c>
      <c r="Q146" s="212">
        <v>0</v>
      </c>
      <c r="R146" s="212">
        <f>Q146*H146</f>
        <v>0</v>
      </c>
      <c r="S146" s="212">
        <v>0</v>
      </c>
      <c r="T146" s="213">
        <f>S146*H146</f>
        <v>0</v>
      </c>
      <c r="AR146" s="25" t="s">
        <v>375</v>
      </c>
      <c r="AT146" s="25" t="s">
        <v>311</v>
      </c>
      <c r="AU146" s="25" t="s">
        <v>82</v>
      </c>
      <c r="AY146" s="25" t="s">
        <v>308</v>
      </c>
      <c r="BE146" s="214">
        <f>IF(N146="základní",J146,0)</f>
        <v>0</v>
      </c>
      <c r="BF146" s="214">
        <f>IF(N146="snížená",J146,0)</f>
        <v>0</v>
      </c>
      <c r="BG146" s="214">
        <f>IF(N146="zákl. přenesená",J146,0)</f>
        <v>0</v>
      </c>
      <c r="BH146" s="214">
        <f>IF(N146="sníž. přenesená",J146,0)</f>
        <v>0</v>
      </c>
      <c r="BI146" s="214">
        <f>IF(N146="nulová",J146,0)</f>
        <v>0</v>
      </c>
      <c r="BJ146" s="25" t="s">
        <v>82</v>
      </c>
      <c r="BK146" s="214">
        <f>ROUND(I146*H146,2)</f>
        <v>0</v>
      </c>
      <c r="BL146" s="25" t="s">
        <v>375</v>
      </c>
      <c r="BM146" s="25" t="s">
        <v>740</v>
      </c>
    </row>
    <row r="147" spans="2:65" s="1" customFormat="1" ht="27">
      <c r="B147" s="42"/>
      <c r="C147" s="64"/>
      <c r="D147" s="246" t="s">
        <v>1656</v>
      </c>
      <c r="E147" s="64"/>
      <c r="F147" s="290" t="s">
        <v>6312</v>
      </c>
      <c r="G147" s="64"/>
      <c r="H147" s="64"/>
      <c r="I147" s="173"/>
      <c r="J147" s="64"/>
      <c r="K147" s="64"/>
      <c r="L147" s="62"/>
      <c r="M147" s="291"/>
      <c r="N147" s="43"/>
      <c r="O147" s="43"/>
      <c r="P147" s="43"/>
      <c r="Q147" s="43"/>
      <c r="R147" s="43"/>
      <c r="S147" s="43"/>
      <c r="T147" s="79"/>
      <c r="AT147" s="25" t="s">
        <v>1656</v>
      </c>
      <c r="AU147" s="25" t="s">
        <v>82</v>
      </c>
    </row>
    <row r="148" spans="2:65" s="1" customFormat="1" ht="22.5" customHeight="1">
      <c r="B148" s="42"/>
      <c r="C148" s="203" t="s">
        <v>608</v>
      </c>
      <c r="D148" s="203" t="s">
        <v>311</v>
      </c>
      <c r="E148" s="204" t="s">
        <v>6329</v>
      </c>
      <c r="F148" s="205" t="s">
        <v>6330</v>
      </c>
      <c r="G148" s="206" t="s">
        <v>5275</v>
      </c>
      <c r="H148" s="207">
        <v>2</v>
      </c>
      <c r="I148" s="208"/>
      <c r="J148" s="209">
        <f>ROUND(I148*H148,2)</f>
        <v>0</v>
      </c>
      <c r="K148" s="205" t="s">
        <v>21</v>
      </c>
      <c r="L148" s="62"/>
      <c r="M148" s="210" t="s">
        <v>21</v>
      </c>
      <c r="N148" s="211" t="s">
        <v>45</v>
      </c>
      <c r="O148" s="43"/>
      <c r="P148" s="212">
        <f>O148*H148</f>
        <v>0</v>
      </c>
      <c r="Q148" s="212">
        <v>0</v>
      </c>
      <c r="R148" s="212">
        <f>Q148*H148</f>
        <v>0</v>
      </c>
      <c r="S148" s="212">
        <v>0</v>
      </c>
      <c r="T148" s="213">
        <f>S148*H148</f>
        <v>0</v>
      </c>
      <c r="AR148" s="25" t="s">
        <v>375</v>
      </c>
      <c r="AT148" s="25" t="s">
        <v>311</v>
      </c>
      <c r="AU148" s="25" t="s">
        <v>82</v>
      </c>
      <c r="AY148" s="25" t="s">
        <v>308</v>
      </c>
      <c r="BE148" s="214">
        <f>IF(N148="základní",J148,0)</f>
        <v>0</v>
      </c>
      <c r="BF148" s="214">
        <f>IF(N148="snížená",J148,0)</f>
        <v>0</v>
      </c>
      <c r="BG148" s="214">
        <f>IF(N148="zákl. přenesená",J148,0)</f>
        <v>0</v>
      </c>
      <c r="BH148" s="214">
        <f>IF(N148="sníž. přenesená",J148,0)</f>
        <v>0</v>
      </c>
      <c r="BI148" s="214">
        <f>IF(N148="nulová",J148,0)</f>
        <v>0</v>
      </c>
      <c r="BJ148" s="25" t="s">
        <v>82</v>
      </c>
      <c r="BK148" s="214">
        <f>ROUND(I148*H148,2)</f>
        <v>0</v>
      </c>
      <c r="BL148" s="25" t="s">
        <v>375</v>
      </c>
      <c r="BM148" s="25" t="s">
        <v>750</v>
      </c>
    </row>
    <row r="149" spans="2:65" s="1" customFormat="1" ht="27">
      <c r="B149" s="42"/>
      <c r="C149" s="64"/>
      <c r="D149" s="246" t="s">
        <v>1656</v>
      </c>
      <c r="E149" s="64"/>
      <c r="F149" s="290" t="s">
        <v>6312</v>
      </c>
      <c r="G149" s="64"/>
      <c r="H149" s="64"/>
      <c r="I149" s="173"/>
      <c r="J149" s="64"/>
      <c r="K149" s="64"/>
      <c r="L149" s="62"/>
      <c r="M149" s="291"/>
      <c r="N149" s="43"/>
      <c r="O149" s="43"/>
      <c r="P149" s="43"/>
      <c r="Q149" s="43"/>
      <c r="R149" s="43"/>
      <c r="S149" s="43"/>
      <c r="T149" s="79"/>
      <c r="AT149" s="25" t="s">
        <v>1656</v>
      </c>
      <c r="AU149" s="25" t="s">
        <v>82</v>
      </c>
    </row>
    <row r="150" spans="2:65" s="1" customFormat="1" ht="22.5" customHeight="1">
      <c r="B150" s="42"/>
      <c r="C150" s="203" t="s">
        <v>613</v>
      </c>
      <c r="D150" s="203" t="s">
        <v>311</v>
      </c>
      <c r="E150" s="204" t="s">
        <v>6331</v>
      </c>
      <c r="F150" s="205" t="s">
        <v>6332</v>
      </c>
      <c r="G150" s="206" t="s">
        <v>5275</v>
      </c>
      <c r="H150" s="207">
        <v>3</v>
      </c>
      <c r="I150" s="208"/>
      <c r="J150" s="209">
        <f>ROUND(I150*H150,2)</f>
        <v>0</v>
      </c>
      <c r="K150" s="205" t="s">
        <v>21</v>
      </c>
      <c r="L150" s="62"/>
      <c r="M150" s="210" t="s">
        <v>21</v>
      </c>
      <c r="N150" s="211" t="s">
        <v>45</v>
      </c>
      <c r="O150" s="43"/>
      <c r="P150" s="212">
        <f>O150*H150</f>
        <v>0</v>
      </c>
      <c r="Q150" s="212">
        <v>0</v>
      </c>
      <c r="R150" s="212">
        <f>Q150*H150</f>
        <v>0</v>
      </c>
      <c r="S150" s="212">
        <v>0</v>
      </c>
      <c r="T150" s="213">
        <f>S150*H150</f>
        <v>0</v>
      </c>
      <c r="AR150" s="25" t="s">
        <v>375</v>
      </c>
      <c r="AT150" s="25" t="s">
        <v>311</v>
      </c>
      <c r="AU150" s="25" t="s">
        <v>82</v>
      </c>
      <c r="AY150" s="25" t="s">
        <v>308</v>
      </c>
      <c r="BE150" s="214">
        <f>IF(N150="základní",J150,0)</f>
        <v>0</v>
      </c>
      <c r="BF150" s="214">
        <f>IF(N150="snížená",J150,0)</f>
        <v>0</v>
      </c>
      <c r="BG150" s="214">
        <f>IF(N150="zákl. přenesená",J150,0)</f>
        <v>0</v>
      </c>
      <c r="BH150" s="214">
        <f>IF(N150="sníž. přenesená",J150,0)</f>
        <v>0</v>
      </c>
      <c r="BI150" s="214">
        <f>IF(N150="nulová",J150,0)</f>
        <v>0</v>
      </c>
      <c r="BJ150" s="25" t="s">
        <v>82</v>
      </c>
      <c r="BK150" s="214">
        <f>ROUND(I150*H150,2)</f>
        <v>0</v>
      </c>
      <c r="BL150" s="25" t="s">
        <v>375</v>
      </c>
      <c r="BM150" s="25" t="s">
        <v>1248</v>
      </c>
    </row>
    <row r="151" spans="2:65" s="1" customFormat="1" ht="27">
      <c r="B151" s="42"/>
      <c r="C151" s="64"/>
      <c r="D151" s="246" t="s">
        <v>1656</v>
      </c>
      <c r="E151" s="64"/>
      <c r="F151" s="290" t="s">
        <v>6312</v>
      </c>
      <c r="G151" s="64"/>
      <c r="H151" s="64"/>
      <c r="I151" s="173"/>
      <c r="J151" s="64"/>
      <c r="K151" s="64"/>
      <c r="L151" s="62"/>
      <c r="M151" s="291"/>
      <c r="N151" s="43"/>
      <c r="O151" s="43"/>
      <c r="P151" s="43"/>
      <c r="Q151" s="43"/>
      <c r="R151" s="43"/>
      <c r="S151" s="43"/>
      <c r="T151" s="79"/>
      <c r="AT151" s="25" t="s">
        <v>1656</v>
      </c>
      <c r="AU151" s="25" t="s">
        <v>82</v>
      </c>
    </row>
    <row r="152" spans="2:65" s="1" customFormat="1" ht="22.5" customHeight="1">
      <c r="B152" s="42"/>
      <c r="C152" s="203" t="s">
        <v>619</v>
      </c>
      <c r="D152" s="203" t="s">
        <v>311</v>
      </c>
      <c r="E152" s="204" t="s">
        <v>6333</v>
      </c>
      <c r="F152" s="205" t="s">
        <v>6334</v>
      </c>
      <c r="G152" s="206" t="s">
        <v>5275</v>
      </c>
      <c r="H152" s="207">
        <v>7</v>
      </c>
      <c r="I152" s="208"/>
      <c r="J152" s="209">
        <f>ROUND(I152*H152,2)</f>
        <v>0</v>
      </c>
      <c r="K152" s="205" t="s">
        <v>21</v>
      </c>
      <c r="L152" s="62"/>
      <c r="M152" s="210" t="s">
        <v>21</v>
      </c>
      <c r="N152" s="211" t="s">
        <v>45</v>
      </c>
      <c r="O152" s="43"/>
      <c r="P152" s="212">
        <f>O152*H152</f>
        <v>0</v>
      </c>
      <c r="Q152" s="212">
        <v>0</v>
      </c>
      <c r="R152" s="212">
        <f>Q152*H152</f>
        <v>0</v>
      </c>
      <c r="S152" s="212">
        <v>0</v>
      </c>
      <c r="T152" s="213">
        <f>S152*H152</f>
        <v>0</v>
      </c>
      <c r="AR152" s="25" t="s">
        <v>375</v>
      </c>
      <c r="AT152" s="25" t="s">
        <v>311</v>
      </c>
      <c r="AU152" s="25" t="s">
        <v>82</v>
      </c>
      <c r="AY152" s="25" t="s">
        <v>308</v>
      </c>
      <c r="BE152" s="214">
        <f>IF(N152="základní",J152,0)</f>
        <v>0</v>
      </c>
      <c r="BF152" s="214">
        <f>IF(N152="snížená",J152,0)</f>
        <v>0</v>
      </c>
      <c r="BG152" s="214">
        <f>IF(N152="zákl. přenesená",J152,0)</f>
        <v>0</v>
      </c>
      <c r="BH152" s="214">
        <f>IF(N152="sníž. přenesená",J152,0)</f>
        <v>0</v>
      </c>
      <c r="BI152" s="214">
        <f>IF(N152="nulová",J152,0)</f>
        <v>0</v>
      </c>
      <c r="BJ152" s="25" t="s">
        <v>82</v>
      </c>
      <c r="BK152" s="214">
        <f>ROUND(I152*H152,2)</f>
        <v>0</v>
      </c>
      <c r="BL152" s="25" t="s">
        <v>375</v>
      </c>
      <c r="BM152" s="25" t="s">
        <v>570</v>
      </c>
    </row>
    <row r="153" spans="2:65" s="1" customFormat="1" ht="27">
      <c r="B153" s="42"/>
      <c r="C153" s="64"/>
      <c r="D153" s="246" t="s">
        <v>1656</v>
      </c>
      <c r="E153" s="64"/>
      <c r="F153" s="290" t="s">
        <v>6312</v>
      </c>
      <c r="G153" s="64"/>
      <c r="H153" s="64"/>
      <c r="I153" s="173"/>
      <c r="J153" s="64"/>
      <c r="K153" s="64"/>
      <c r="L153" s="62"/>
      <c r="M153" s="291"/>
      <c r="N153" s="43"/>
      <c r="O153" s="43"/>
      <c r="P153" s="43"/>
      <c r="Q153" s="43"/>
      <c r="R153" s="43"/>
      <c r="S153" s="43"/>
      <c r="T153" s="79"/>
      <c r="AT153" s="25" t="s">
        <v>1656</v>
      </c>
      <c r="AU153" s="25" t="s">
        <v>82</v>
      </c>
    </row>
    <row r="154" spans="2:65" s="1" customFormat="1" ht="22.5" customHeight="1">
      <c r="B154" s="42"/>
      <c r="C154" s="203" t="s">
        <v>624</v>
      </c>
      <c r="D154" s="203" t="s">
        <v>311</v>
      </c>
      <c r="E154" s="204" t="s">
        <v>6335</v>
      </c>
      <c r="F154" s="205" t="s">
        <v>6336</v>
      </c>
      <c r="G154" s="206" t="s">
        <v>5275</v>
      </c>
      <c r="H154" s="207">
        <v>1</v>
      </c>
      <c r="I154" s="208"/>
      <c r="J154" s="209">
        <f>ROUND(I154*H154,2)</f>
        <v>0</v>
      </c>
      <c r="K154" s="205" t="s">
        <v>21</v>
      </c>
      <c r="L154" s="62"/>
      <c r="M154" s="210" t="s">
        <v>21</v>
      </c>
      <c r="N154" s="211" t="s">
        <v>45</v>
      </c>
      <c r="O154" s="43"/>
      <c r="P154" s="212">
        <f>O154*H154</f>
        <v>0</v>
      </c>
      <c r="Q154" s="212">
        <v>0</v>
      </c>
      <c r="R154" s="212">
        <f>Q154*H154</f>
        <v>0</v>
      </c>
      <c r="S154" s="212">
        <v>0</v>
      </c>
      <c r="T154" s="213">
        <f>S154*H154</f>
        <v>0</v>
      </c>
      <c r="AR154" s="25" t="s">
        <v>375</v>
      </c>
      <c r="AT154" s="25" t="s">
        <v>311</v>
      </c>
      <c r="AU154" s="25" t="s">
        <v>82</v>
      </c>
      <c r="AY154" s="25" t="s">
        <v>308</v>
      </c>
      <c r="BE154" s="214">
        <f>IF(N154="základní",J154,0)</f>
        <v>0</v>
      </c>
      <c r="BF154" s="214">
        <f>IF(N154="snížená",J154,0)</f>
        <v>0</v>
      </c>
      <c r="BG154" s="214">
        <f>IF(N154="zákl. přenesená",J154,0)</f>
        <v>0</v>
      </c>
      <c r="BH154" s="214">
        <f>IF(N154="sníž. přenesená",J154,0)</f>
        <v>0</v>
      </c>
      <c r="BI154" s="214">
        <f>IF(N154="nulová",J154,0)</f>
        <v>0</v>
      </c>
      <c r="BJ154" s="25" t="s">
        <v>82</v>
      </c>
      <c r="BK154" s="214">
        <f>ROUND(I154*H154,2)</f>
        <v>0</v>
      </c>
      <c r="BL154" s="25" t="s">
        <v>375</v>
      </c>
      <c r="BM154" s="25" t="s">
        <v>2042</v>
      </c>
    </row>
    <row r="155" spans="2:65" s="1" customFormat="1" ht="27">
      <c r="B155" s="42"/>
      <c r="C155" s="64"/>
      <c r="D155" s="246" t="s">
        <v>1656</v>
      </c>
      <c r="E155" s="64"/>
      <c r="F155" s="290" t="s">
        <v>6312</v>
      </c>
      <c r="G155" s="64"/>
      <c r="H155" s="64"/>
      <c r="I155" s="173"/>
      <c r="J155" s="64"/>
      <c r="K155" s="64"/>
      <c r="L155" s="62"/>
      <c r="M155" s="291"/>
      <c r="N155" s="43"/>
      <c r="O155" s="43"/>
      <c r="P155" s="43"/>
      <c r="Q155" s="43"/>
      <c r="R155" s="43"/>
      <c r="S155" s="43"/>
      <c r="T155" s="79"/>
      <c r="AT155" s="25" t="s">
        <v>1656</v>
      </c>
      <c r="AU155" s="25" t="s">
        <v>82</v>
      </c>
    </row>
    <row r="156" spans="2:65" s="1" customFormat="1" ht="22.5" customHeight="1">
      <c r="B156" s="42"/>
      <c r="C156" s="203" t="s">
        <v>632</v>
      </c>
      <c r="D156" s="203" t="s">
        <v>311</v>
      </c>
      <c r="E156" s="204" t="s">
        <v>6337</v>
      </c>
      <c r="F156" s="205" t="s">
        <v>6338</v>
      </c>
      <c r="G156" s="206" t="s">
        <v>5275</v>
      </c>
      <c r="H156" s="207">
        <v>5</v>
      </c>
      <c r="I156" s="208"/>
      <c r="J156" s="209">
        <f>ROUND(I156*H156,2)</f>
        <v>0</v>
      </c>
      <c r="K156" s="205" t="s">
        <v>21</v>
      </c>
      <c r="L156" s="62"/>
      <c r="M156" s="210" t="s">
        <v>21</v>
      </c>
      <c r="N156" s="211" t="s">
        <v>45</v>
      </c>
      <c r="O156" s="43"/>
      <c r="P156" s="212">
        <f>O156*H156</f>
        <v>0</v>
      </c>
      <c r="Q156" s="212">
        <v>0</v>
      </c>
      <c r="R156" s="212">
        <f>Q156*H156</f>
        <v>0</v>
      </c>
      <c r="S156" s="212">
        <v>0</v>
      </c>
      <c r="T156" s="213">
        <f>S156*H156</f>
        <v>0</v>
      </c>
      <c r="AR156" s="25" t="s">
        <v>375</v>
      </c>
      <c r="AT156" s="25" t="s">
        <v>311</v>
      </c>
      <c r="AU156" s="25" t="s">
        <v>82</v>
      </c>
      <c r="AY156" s="25" t="s">
        <v>308</v>
      </c>
      <c r="BE156" s="214">
        <f>IF(N156="základní",J156,0)</f>
        <v>0</v>
      </c>
      <c r="BF156" s="214">
        <f>IF(N156="snížená",J156,0)</f>
        <v>0</v>
      </c>
      <c r="BG156" s="214">
        <f>IF(N156="zákl. přenesená",J156,0)</f>
        <v>0</v>
      </c>
      <c r="BH156" s="214">
        <f>IF(N156="sníž. přenesená",J156,0)</f>
        <v>0</v>
      </c>
      <c r="BI156" s="214">
        <f>IF(N156="nulová",J156,0)</f>
        <v>0</v>
      </c>
      <c r="BJ156" s="25" t="s">
        <v>82</v>
      </c>
      <c r="BK156" s="214">
        <f>ROUND(I156*H156,2)</f>
        <v>0</v>
      </c>
      <c r="BL156" s="25" t="s">
        <v>375</v>
      </c>
      <c r="BM156" s="25" t="s">
        <v>2048</v>
      </c>
    </row>
    <row r="157" spans="2:65" s="1" customFormat="1" ht="27">
      <c r="B157" s="42"/>
      <c r="C157" s="64"/>
      <c r="D157" s="246" t="s">
        <v>1656</v>
      </c>
      <c r="E157" s="64"/>
      <c r="F157" s="290" t="s">
        <v>6312</v>
      </c>
      <c r="G157" s="64"/>
      <c r="H157" s="64"/>
      <c r="I157" s="173"/>
      <c r="J157" s="64"/>
      <c r="K157" s="64"/>
      <c r="L157" s="62"/>
      <c r="M157" s="291"/>
      <c r="N157" s="43"/>
      <c r="O157" s="43"/>
      <c r="P157" s="43"/>
      <c r="Q157" s="43"/>
      <c r="R157" s="43"/>
      <c r="S157" s="43"/>
      <c r="T157" s="79"/>
      <c r="AT157" s="25" t="s">
        <v>1656</v>
      </c>
      <c r="AU157" s="25" t="s">
        <v>82</v>
      </c>
    </row>
    <row r="158" spans="2:65" s="1" customFormat="1" ht="22.5" customHeight="1">
      <c r="B158" s="42"/>
      <c r="C158" s="203" t="s">
        <v>638</v>
      </c>
      <c r="D158" s="203" t="s">
        <v>311</v>
      </c>
      <c r="E158" s="204" t="s">
        <v>6339</v>
      </c>
      <c r="F158" s="205" t="s">
        <v>6340</v>
      </c>
      <c r="G158" s="206" t="s">
        <v>5275</v>
      </c>
      <c r="H158" s="207">
        <v>1</v>
      </c>
      <c r="I158" s="208"/>
      <c r="J158" s="209">
        <f>ROUND(I158*H158,2)</f>
        <v>0</v>
      </c>
      <c r="K158" s="205" t="s">
        <v>21</v>
      </c>
      <c r="L158" s="62"/>
      <c r="M158" s="210" t="s">
        <v>21</v>
      </c>
      <c r="N158" s="211" t="s">
        <v>45</v>
      </c>
      <c r="O158" s="43"/>
      <c r="P158" s="212">
        <f>O158*H158</f>
        <v>0</v>
      </c>
      <c r="Q158" s="212">
        <v>0</v>
      </c>
      <c r="R158" s="212">
        <f>Q158*H158</f>
        <v>0</v>
      </c>
      <c r="S158" s="212">
        <v>0</v>
      </c>
      <c r="T158" s="213">
        <f>S158*H158</f>
        <v>0</v>
      </c>
      <c r="AR158" s="25" t="s">
        <v>375</v>
      </c>
      <c r="AT158" s="25" t="s">
        <v>311</v>
      </c>
      <c r="AU158" s="25" t="s">
        <v>82</v>
      </c>
      <c r="AY158" s="25" t="s">
        <v>308</v>
      </c>
      <c r="BE158" s="214">
        <f>IF(N158="základní",J158,0)</f>
        <v>0</v>
      </c>
      <c r="BF158" s="214">
        <f>IF(N158="snížená",J158,0)</f>
        <v>0</v>
      </c>
      <c r="BG158" s="214">
        <f>IF(N158="zákl. přenesená",J158,0)</f>
        <v>0</v>
      </c>
      <c r="BH158" s="214">
        <f>IF(N158="sníž. přenesená",J158,0)</f>
        <v>0</v>
      </c>
      <c r="BI158" s="214">
        <f>IF(N158="nulová",J158,0)</f>
        <v>0</v>
      </c>
      <c r="BJ158" s="25" t="s">
        <v>82</v>
      </c>
      <c r="BK158" s="214">
        <f>ROUND(I158*H158,2)</f>
        <v>0</v>
      </c>
      <c r="BL158" s="25" t="s">
        <v>375</v>
      </c>
      <c r="BM158" s="25" t="s">
        <v>2055</v>
      </c>
    </row>
    <row r="159" spans="2:65" s="1" customFormat="1" ht="27">
      <c r="B159" s="42"/>
      <c r="C159" s="64"/>
      <c r="D159" s="246" t="s">
        <v>1656</v>
      </c>
      <c r="E159" s="64"/>
      <c r="F159" s="290" t="s">
        <v>6312</v>
      </c>
      <c r="G159" s="64"/>
      <c r="H159" s="64"/>
      <c r="I159" s="173"/>
      <c r="J159" s="64"/>
      <c r="K159" s="64"/>
      <c r="L159" s="62"/>
      <c r="M159" s="291"/>
      <c r="N159" s="43"/>
      <c r="O159" s="43"/>
      <c r="P159" s="43"/>
      <c r="Q159" s="43"/>
      <c r="R159" s="43"/>
      <c r="S159" s="43"/>
      <c r="T159" s="79"/>
      <c r="AT159" s="25" t="s">
        <v>1656</v>
      </c>
      <c r="AU159" s="25" t="s">
        <v>82</v>
      </c>
    </row>
    <row r="160" spans="2:65" s="1" customFormat="1" ht="22.5" customHeight="1">
      <c r="B160" s="42"/>
      <c r="C160" s="203" t="s">
        <v>644</v>
      </c>
      <c r="D160" s="203" t="s">
        <v>311</v>
      </c>
      <c r="E160" s="204" t="s">
        <v>6341</v>
      </c>
      <c r="F160" s="205" t="s">
        <v>6342</v>
      </c>
      <c r="G160" s="206" t="s">
        <v>5275</v>
      </c>
      <c r="H160" s="207">
        <v>3</v>
      </c>
      <c r="I160" s="208"/>
      <c r="J160" s="209">
        <f>ROUND(I160*H160,2)</f>
        <v>0</v>
      </c>
      <c r="K160" s="205" t="s">
        <v>21</v>
      </c>
      <c r="L160" s="62"/>
      <c r="M160" s="210" t="s">
        <v>21</v>
      </c>
      <c r="N160" s="211" t="s">
        <v>45</v>
      </c>
      <c r="O160" s="43"/>
      <c r="P160" s="212">
        <f>O160*H160</f>
        <v>0</v>
      </c>
      <c r="Q160" s="212">
        <v>0</v>
      </c>
      <c r="R160" s="212">
        <f>Q160*H160</f>
        <v>0</v>
      </c>
      <c r="S160" s="212">
        <v>0</v>
      </c>
      <c r="T160" s="213">
        <f>S160*H160</f>
        <v>0</v>
      </c>
      <c r="AR160" s="25" t="s">
        <v>375</v>
      </c>
      <c r="AT160" s="25" t="s">
        <v>311</v>
      </c>
      <c r="AU160" s="25" t="s">
        <v>82</v>
      </c>
      <c r="AY160" s="25" t="s">
        <v>308</v>
      </c>
      <c r="BE160" s="214">
        <f>IF(N160="základní",J160,0)</f>
        <v>0</v>
      </c>
      <c r="BF160" s="214">
        <f>IF(N160="snížená",J160,0)</f>
        <v>0</v>
      </c>
      <c r="BG160" s="214">
        <f>IF(N160="zákl. přenesená",J160,0)</f>
        <v>0</v>
      </c>
      <c r="BH160" s="214">
        <f>IF(N160="sníž. přenesená",J160,0)</f>
        <v>0</v>
      </c>
      <c r="BI160" s="214">
        <f>IF(N160="nulová",J160,0)</f>
        <v>0</v>
      </c>
      <c r="BJ160" s="25" t="s">
        <v>82</v>
      </c>
      <c r="BK160" s="214">
        <f>ROUND(I160*H160,2)</f>
        <v>0</v>
      </c>
      <c r="BL160" s="25" t="s">
        <v>375</v>
      </c>
      <c r="BM160" s="25" t="s">
        <v>2061</v>
      </c>
    </row>
    <row r="161" spans="2:65" s="1" customFormat="1" ht="27">
      <c r="B161" s="42"/>
      <c r="C161" s="64"/>
      <c r="D161" s="246" t="s">
        <v>1656</v>
      </c>
      <c r="E161" s="64"/>
      <c r="F161" s="290" t="s">
        <v>6312</v>
      </c>
      <c r="G161" s="64"/>
      <c r="H161" s="64"/>
      <c r="I161" s="173"/>
      <c r="J161" s="64"/>
      <c r="K161" s="64"/>
      <c r="L161" s="62"/>
      <c r="M161" s="291"/>
      <c r="N161" s="43"/>
      <c r="O161" s="43"/>
      <c r="P161" s="43"/>
      <c r="Q161" s="43"/>
      <c r="R161" s="43"/>
      <c r="S161" s="43"/>
      <c r="T161" s="79"/>
      <c r="AT161" s="25" t="s">
        <v>1656</v>
      </c>
      <c r="AU161" s="25" t="s">
        <v>82</v>
      </c>
    </row>
    <row r="162" spans="2:65" s="1" customFormat="1" ht="22.5" customHeight="1">
      <c r="B162" s="42"/>
      <c r="C162" s="203" t="s">
        <v>649</v>
      </c>
      <c r="D162" s="203" t="s">
        <v>311</v>
      </c>
      <c r="E162" s="204" t="s">
        <v>6343</v>
      </c>
      <c r="F162" s="205" t="s">
        <v>6344</v>
      </c>
      <c r="G162" s="206" t="s">
        <v>5275</v>
      </c>
      <c r="H162" s="207">
        <v>2</v>
      </c>
      <c r="I162" s="208"/>
      <c r="J162" s="209">
        <f>ROUND(I162*H162,2)</f>
        <v>0</v>
      </c>
      <c r="K162" s="205" t="s">
        <v>21</v>
      </c>
      <c r="L162" s="62"/>
      <c r="M162" s="210" t="s">
        <v>21</v>
      </c>
      <c r="N162" s="211" t="s">
        <v>45</v>
      </c>
      <c r="O162" s="43"/>
      <c r="P162" s="212">
        <f>O162*H162</f>
        <v>0</v>
      </c>
      <c r="Q162" s="212">
        <v>0</v>
      </c>
      <c r="R162" s="212">
        <f>Q162*H162</f>
        <v>0</v>
      </c>
      <c r="S162" s="212">
        <v>0</v>
      </c>
      <c r="T162" s="213">
        <f>S162*H162</f>
        <v>0</v>
      </c>
      <c r="AR162" s="25" t="s">
        <v>375</v>
      </c>
      <c r="AT162" s="25" t="s">
        <v>311</v>
      </c>
      <c r="AU162" s="25" t="s">
        <v>82</v>
      </c>
      <c r="AY162" s="25" t="s">
        <v>308</v>
      </c>
      <c r="BE162" s="214">
        <f>IF(N162="základní",J162,0)</f>
        <v>0</v>
      </c>
      <c r="BF162" s="214">
        <f>IF(N162="snížená",J162,0)</f>
        <v>0</v>
      </c>
      <c r="BG162" s="214">
        <f>IF(N162="zákl. přenesená",J162,0)</f>
        <v>0</v>
      </c>
      <c r="BH162" s="214">
        <f>IF(N162="sníž. přenesená",J162,0)</f>
        <v>0</v>
      </c>
      <c r="BI162" s="214">
        <f>IF(N162="nulová",J162,0)</f>
        <v>0</v>
      </c>
      <c r="BJ162" s="25" t="s">
        <v>82</v>
      </c>
      <c r="BK162" s="214">
        <f>ROUND(I162*H162,2)</f>
        <v>0</v>
      </c>
      <c r="BL162" s="25" t="s">
        <v>375</v>
      </c>
      <c r="BM162" s="25" t="s">
        <v>2067</v>
      </c>
    </row>
    <row r="163" spans="2:65" s="1" customFormat="1" ht="27">
      <c r="B163" s="42"/>
      <c r="C163" s="64"/>
      <c r="D163" s="246" t="s">
        <v>1656</v>
      </c>
      <c r="E163" s="64"/>
      <c r="F163" s="290" t="s">
        <v>6312</v>
      </c>
      <c r="G163" s="64"/>
      <c r="H163" s="64"/>
      <c r="I163" s="173"/>
      <c r="J163" s="64"/>
      <c r="K163" s="64"/>
      <c r="L163" s="62"/>
      <c r="M163" s="291"/>
      <c r="N163" s="43"/>
      <c r="O163" s="43"/>
      <c r="P163" s="43"/>
      <c r="Q163" s="43"/>
      <c r="R163" s="43"/>
      <c r="S163" s="43"/>
      <c r="T163" s="79"/>
      <c r="AT163" s="25" t="s">
        <v>1656</v>
      </c>
      <c r="AU163" s="25" t="s">
        <v>82</v>
      </c>
    </row>
    <row r="164" spans="2:65" s="1" customFormat="1" ht="22.5" customHeight="1">
      <c r="B164" s="42"/>
      <c r="C164" s="203" t="s">
        <v>653</v>
      </c>
      <c r="D164" s="203" t="s">
        <v>311</v>
      </c>
      <c r="E164" s="204" t="s">
        <v>6345</v>
      </c>
      <c r="F164" s="205" t="s">
        <v>6346</v>
      </c>
      <c r="G164" s="206" t="s">
        <v>5275</v>
      </c>
      <c r="H164" s="207">
        <v>3</v>
      </c>
      <c r="I164" s="208"/>
      <c r="J164" s="209">
        <f>ROUND(I164*H164,2)</f>
        <v>0</v>
      </c>
      <c r="K164" s="205" t="s">
        <v>21</v>
      </c>
      <c r="L164" s="62"/>
      <c r="M164" s="210" t="s">
        <v>21</v>
      </c>
      <c r="N164" s="211" t="s">
        <v>45</v>
      </c>
      <c r="O164" s="43"/>
      <c r="P164" s="212">
        <f>O164*H164</f>
        <v>0</v>
      </c>
      <c r="Q164" s="212">
        <v>0</v>
      </c>
      <c r="R164" s="212">
        <f>Q164*H164</f>
        <v>0</v>
      </c>
      <c r="S164" s="212">
        <v>0</v>
      </c>
      <c r="T164" s="213">
        <f>S164*H164</f>
        <v>0</v>
      </c>
      <c r="AR164" s="25" t="s">
        <v>375</v>
      </c>
      <c r="AT164" s="25" t="s">
        <v>311</v>
      </c>
      <c r="AU164" s="25" t="s">
        <v>82</v>
      </c>
      <c r="AY164" s="25" t="s">
        <v>308</v>
      </c>
      <c r="BE164" s="214">
        <f>IF(N164="základní",J164,0)</f>
        <v>0</v>
      </c>
      <c r="BF164" s="214">
        <f>IF(N164="snížená",J164,0)</f>
        <v>0</v>
      </c>
      <c r="BG164" s="214">
        <f>IF(N164="zákl. přenesená",J164,0)</f>
        <v>0</v>
      </c>
      <c r="BH164" s="214">
        <f>IF(N164="sníž. přenesená",J164,0)</f>
        <v>0</v>
      </c>
      <c r="BI164" s="214">
        <f>IF(N164="nulová",J164,0)</f>
        <v>0</v>
      </c>
      <c r="BJ164" s="25" t="s">
        <v>82</v>
      </c>
      <c r="BK164" s="214">
        <f>ROUND(I164*H164,2)</f>
        <v>0</v>
      </c>
      <c r="BL164" s="25" t="s">
        <v>375</v>
      </c>
      <c r="BM164" s="25" t="s">
        <v>2075</v>
      </c>
    </row>
    <row r="165" spans="2:65" s="1" customFormat="1" ht="27">
      <c r="B165" s="42"/>
      <c r="C165" s="64"/>
      <c r="D165" s="246" t="s">
        <v>1656</v>
      </c>
      <c r="E165" s="64"/>
      <c r="F165" s="290" t="s">
        <v>6312</v>
      </c>
      <c r="G165" s="64"/>
      <c r="H165" s="64"/>
      <c r="I165" s="173"/>
      <c r="J165" s="64"/>
      <c r="K165" s="64"/>
      <c r="L165" s="62"/>
      <c r="M165" s="291"/>
      <c r="N165" s="43"/>
      <c r="O165" s="43"/>
      <c r="P165" s="43"/>
      <c r="Q165" s="43"/>
      <c r="R165" s="43"/>
      <c r="S165" s="43"/>
      <c r="T165" s="79"/>
      <c r="AT165" s="25" t="s">
        <v>1656</v>
      </c>
      <c r="AU165" s="25" t="s">
        <v>82</v>
      </c>
    </row>
    <row r="166" spans="2:65" s="1" customFormat="1" ht="22.5" customHeight="1">
      <c r="B166" s="42"/>
      <c r="C166" s="203" t="s">
        <v>657</v>
      </c>
      <c r="D166" s="203" t="s">
        <v>311</v>
      </c>
      <c r="E166" s="204" t="s">
        <v>6347</v>
      </c>
      <c r="F166" s="205" t="s">
        <v>6348</v>
      </c>
      <c r="G166" s="206" t="s">
        <v>5275</v>
      </c>
      <c r="H166" s="207">
        <v>1</v>
      </c>
      <c r="I166" s="208"/>
      <c r="J166" s="209">
        <f>ROUND(I166*H166,2)</f>
        <v>0</v>
      </c>
      <c r="K166" s="205" t="s">
        <v>21</v>
      </c>
      <c r="L166" s="62"/>
      <c r="M166" s="210" t="s">
        <v>21</v>
      </c>
      <c r="N166" s="211" t="s">
        <v>45</v>
      </c>
      <c r="O166" s="43"/>
      <c r="P166" s="212">
        <f>O166*H166</f>
        <v>0</v>
      </c>
      <c r="Q166" s="212">
        <v>0</v>
      </c>
      <c r="R166" s="212">
        <f>Q166*H166</f>
        <v>0</v>
      </c>
      <c r="S166" s="212">
        <v>0</v>
      </c>
      <c r="T166" s="213">
        <f>S166*H166</f>
        <v>0</v>
      </c>
      <c r="AR166" s="25" t="s">
        <v>375</v>
      </c>
      <c r="AT166" s="25" t="s">
        <v>311</v>
      </c>
      <c r="AU166" s="25" t="s">
        <v>82</v>
      </c>
      <c r="AY166" s="25" t="s">
        <v>308</v>
      </c>
      <c r="BE166" s="214">
        <f>IF(N166="základní",J166,0)</f>
        <v>0</v>
      </c>
      <c r="BF166" s="214">
        <f>IF(N166="snížená",J166,0)</f>
        <v>0</v>
      </c>
      <c r="BG166" s="214">
        <f>IF(N166="zákl. přenesená",J166,0)</f>
        <v>0</v>
      </c>
      <c r="BH166" s="214">
        <f>IF(N166="sníž. přenesená",J166,0)</f>
        <v>0</v>
      </c>
      <c r="BI166" s="214">
        <f>IF(N166="nulová",J166,0)</f>
        <v>0</v>
      </c>
      <c r="BJ166" s="25" t="s">
        <v>82</v>
      </c>
      <c r="BK166" s="214">
        <f>ROUND(I166*H166,2)</f>
        <v>0</v>
      </c>
      <c r="BL166" s="25" t="s">
        <v>375</v>
      </c>
      <c r="BM166" s="25" t="s">
        <v>2084</v>
      </c>
    </row>
    <row r="167" spans="2:65" s="1" customFormat="1" ht="27">
      <c r="B167" s="42"/>
      <c r="C167" s="64"/>
      <c r="D167" s="246" t="s">
        <v>1656</v>
      </c>
      <c r="E167" s="64"/>
      <c r="F167" s="290" t="s">
        <v>6312</v>
      </c>
      <c r="G167" s="64"/>
      <c r="H167" s="64"/>
      <c r="I167" s="173"/>
      <c r="J167" s="64"/>
      <c r="K167" s="64"/>
      <c r="L167" s="62"/>
      <c r="M167" s="291"/>
      <c r="N167" s="43"/>
      <c r="O167" s="43"/>
      <c r="P167" s="43"/>
      <c r="Q167" s="43"/>
      <c r="R167" s="43"/>
      <c r="S167" s="43"/>
      <c r="T167" s="79"/>
      <c r="AT167" s="25" t="s">
        <v>1656</v>
      </c>
      <c r="AU167" s="25" t="s">
        <v>82</v>
      </c>
    </row>
    <row r="168" spans="2:65" s="1" customFormat="1" ht="22.5" customHeight="1">
      <c r="B168" s="42"/>
      <c r="C168" s="203" t="s">
        <v>661</v>
      </c>
      <c r="D168" s="203" t="s">
        <v>311</v>
      </c>
      <c r="E168" s="204" t="s">
        <v>6349</v>
      </c>
      <c r="F168" s="205" t="s">
        <v>6350</v>
      </c>
      <c r="G168" s="206" t="s">
        <v>5275</v>
      </c>
      <c r="H168" s="207">
        <v>1</v>
      </c>
      <c r="I168" s="208"/>
      <c r="J168" s="209">
        <f>ROUND(I168*H168,2)</f>
        <v>0</v>
      </c>
      <c r="K168" s="205" t="s">
        <v>21</v>
      </c>
      <c r="L168" s="62"/>
      <c r="M168" s="210" t="s">
        <v>21</v>
      </c>
      <c r="N168" s="211" t="s">
        <v>45</v>
      </c>
      <c r="O168" s="43"/>
      <c r="P168" s="212">
        <f>O168*H168</f>
        <v>0</v>
      </c>
      <c r="Q168" s="212">
        <v>0</v>
      </c>
      <c r="R168" s="212">
        <f>Q168*H168</f>
        <v>0</v>
      </c>
      <c r="S168" s="212">
        <v>0</v>
      </c>
      <c r="T168" s="213">
        <f>S168*H168</f>
        <v>0</v>
      </c>
      <c r="AR168" s="25" t="s">
        <v>375</v>
      </c>
      <c r="AT168" s="25" t="s">
        <v>311</v>
      </c>
      <c r="AU168" s="25" t="s">
        <v>82</v>
      </c>
      <c r="AY168" s="25" t="s">
        <v>308</v>
      </c>
      <c r="BE168" s="214">
        <f>IF(N168="základní",J168,0)</f>
        <v>0</v>
      </c>
      <c r="BF168" s="214">
        <f>IF(N168="snížená",J168,0)</f>
        <v>0</v>
      </c>
      <c r="BG168" s="214">
        <f>IF(N168="zákl. přenesená",J168,0)</f>
        <v>0</v>
      </c>
      <c r="BH168" s="214">
        <f>IF(N168="sníž. přenesená",J168,0)</f>
        <v>0</v>
      </c>
      <c r="BI168" s="214">
        <f>IF(N168="nulová",J168,0)</f>
        <v>0</v>
      </c>
      <c r="BJ168" s="25" t="s">
        <v>82</v>
      </c>
      <c r="BK168" s="214">
        <f>ROUND(I168*H168,2)</f>
        <v>0</v>
      </c>
      <c r="BL168" s="25" t="s">
        <v>375</v>
      </c>
      <c r="BM168" s="25" t="s">
        <v>2091</v>
      </c>
    </row>
    <row r="169" spans="2:65" s="1" customFormat="1" ht="27">
      <c r="B169" s="42"/>
      <c r="C169" s="64"/>
      <c r="D169" s="246" t="s">
        <v>1656</v>
      </c>
      <c r="E169" s="64"/>
      <c r="F169" s="290" t="s">
        <v>6312</v>
      </c>
      <c r="G169" s="64"/>
      <c r="H169" s="64"/>
      <c r="I169" s="173"/>
      <c r="J169" s="64"/>
      <c r="K169" s="64"/>
      <c r="L169" s="62"/>
      <c r="M169" s="291"/>
      <c r="N169" s="43"/>
      <c r="O169" s="43"/>
      <c r="P169" s="43"/>
      <c r="Q169" s="43"/>
      <c r="R169" s="43"/>
      <c r="S169" s="43"/>
      <c r="T169" s="79"/>
      <c r="AT169" s="25" t="s">
        <v>1656</v>
      </c>
      <c r="AU169" s="25" t="s">
        <v>82</v>
      </c>
    </row>
    <row r="170" spans="2:65" s="1" customFormat="1" ht="22.5" customHeight="1">
      <c r="B170" s="42"/>
      <c r="C170" s="203" t="s">
        <v>665</v>
      </c>
      <c r="D170" s="203" t="s">
        <v>311</v>
      </c>
      <c r="E170" s="204" t="s">
        <v>6351</v>
      </c>
      <c r="F170" s="205" t="s">
        <v>6352</v>
      </c>
      <c r="G170" s="206" t="s">
        <v>5275</v>
      </c>
      <c r="H170" s="207">
        <v>1</v>
      </c>
      <c r="I170" s="208"/>
      <c r="J170" s="209">
        <f>ROUND(I170*H170,2)</f>
        <v>0</v>
      </c>
      <c r="K170" s="205" t="s">
        <v>21</v>
      </c>
      <c r="L170" s="62"/>
      <c r="M170" s="210" t="s">
        <v>21</v>
      </c>
      <c r="N170" s="211" t="s">
        <v>45</v>
      </c>
      <c r="O170" s="43"/>
      <c r="P170" s="212">
        <f>O170*H170</f>
        <v>0</v>
      </c>
      <c r="Q170" s="212">
        <v>0</v>
      </c>
      <c r="R170" s="212">
        <f>Q170*H170</f>
        <v>0</v>
      </c>
      <c r="S170" s="212">
        <v>0</v>
      </c>
      <c r="T170" s="213">
        <f>S170*H170</f>
        <v>0</v>
      </c>
      <c r="AR170" s="25" t="s">
        <v>375</v>
      </c>
      <c r="AT170" s="25" t="s">
        <v>311</v>
      </c>
      <c r="AU170" s="25" t="s">
        <v>82</v>
      </c>
      <c r="AY170" s="25" t="s">
        <v>308</v>
      </c>
      <c r="BE170" s="214">
        <f>IF(N170="základní",J170,0)</f>
        <v>0</v>
      </c>
      <c r="BF170" s="214">
        <f>IF(N170="snížená",J170,0)</f>
        <v>0</v>
      </c>
      <c r="BG170" s="214">
        <f>IF(N170="zákl. přenesená",J170,0)</f>
        <v>0</v>
      </c>
      <c r="BH170" s="214">
        <f>IF(N170="sníž. přenesená",J170,0)</f>
        <v>0</v>
      </c>
      <c r="BI170" s="214">
        <f>IF(N170="nulová",J170,0)</f>
        <v>0</v>
      </c>
      <c r="BJ170" s="25" t="s">
        <v>82</v>
      </c>
      <c r="BK170" s="214">
        <f>ROUND(I170*H170,2)</f>
        <v>0</v>
      </c>
      <c r="BL170" s="25" t="s">
        <v>375</v>
      </c>
      <c r="BM170" s="25" t="s">
        <v>2098</v>
      </c>
    </row>
    <row r="171" spans="2:65" s="1" customFormat="1" ht="27">
      <c r="B171" s="42"/>
      <c r="C171" s="64"/>
      <c r="D171" s="246" t="s">
        <v>1656</v>
      </c>
      <c r="E171" s="64"/>
      <c r="F171" s="290" t="s">
        <v>6312</v>
      </c>
      <c r="G171" s="64"/>
      <c r="H171" s="64"/>
      <c r="I171" s="173"/>
      <c r="J171" s="64"/>
      <c r="K171" s="64"/>
      <c r="L171" s="62"/>
      <c r="M171" s="291"/>
      <c r="N171" s="43"/>
      <c r="O171" s="43"/>
      <c r="P171" s="43"/>
      <c r="Q171" s="43"/>
      <c r="R171" s="43"/>
      <c r="S171" s="43"/>
      <c r="T171" s="79"/>
      <c r="AT171" s="25" t="s">
        <v>1656</v>
      </c>
      <c r="AU171" s="25" t="s">
        <v>82</v>
      </c>
    </row>
    <row r="172" spans="2:65" s="1" customFormat="1" ht="22.5" customHeight="1">
      <c r="B172" s="42"/>
      <c r="C172" s="203" t="s">
        <v>669</v>
      </c>
      <c r="D172" s="203" t="s">
        <v>311</v>
      </c>
      <c r="E172" s="204" t="s">
        <v>6353</v>
      </c>
      <c r="F172" s="205" t="s">
        <v>6354</v>
      </c>
      <c r="G172" s="206" t="s">
        <v>5275</v>
      </c>
      <c r="H172" s="207">
        <v>2</v>
      </c>
      <c r="I172" s="208"/>
      <c r="J172" s="209">
        <f>ROUND(I172*H172,2)</f>
        <v>0</v>
      </c>
      <c r="K172" s="205" t="s">
        <v>21</v>
      </c>
      <c r="L172" s="62"/>
      <c r="M172" s="210" t="s">
        <v>21</v>
      </c>
      <c r="N172" s="211" t="s">
        <v>45</v>
      </c>
      <c r="O172" s="43"/>
      <c r="P172" s="212">
        <f>O172*H172</f>
        <v>0</v>
      </c>
      <c r="Q172" s="212">
        <v>0</v>
      </c>
      <c r="R172" s="212">
        <f>Q172*H172</f>
        <v>0</v>
      </c>
      <c r="S172" s="212">
        <v>0</v>
      </c>
      <c r="T172" s="213">
        <f>S172*H172</f>
        <v>0</v>
      </c>
      <c r="AR172" s="25" t="s">
        <v>375</v>
      </c>
      <c r="AT172" s="25" t="s">
        <v>311</v>
      </c>
      <c r="AU172" s="25" t="s">
        <v>82</v>
      </c>
      <c r="AY172" s="25" t="s">
        <v>308</v>
      </c>
      <c r="BE172" s="214">
        <f>IF(N172="základní",J172,0)</f>
        <v>0</v>
      </c>
      <c r="BF172" s="214">
        <f>IF(N172="snížená",J172,0)</f>
        <v>0</v>
      </c>
      <c r="BG172" s="214">
        <f>IF(N172="zákl. přenesená",J172,0)</f>
        <v>0</v>
      </c>
      <c r="BH172" s="214">
        <f>IF(N172="sníž. přenesená",J172,0)</f>
        <v>0</v>
      </c>
      <c r="BI172" s="214">
        <f>IF(N172="nulová",J172,0)</f>
        <v>0</v>
      </c>
      <c r="BJ172" s="25" t="s">
        <v>82</v>
      </c>
      <c r="BK172" s="214">
        <f>ROUND(I172*H172,2)</f>
        <v>0</v>
      </c>
      <c r="BL172" s="25" t="s">
        <v>375</v>
      </c>
      <c r="BM172" s="25" t="s">
        <v>2103</v>
      </c>
    </row>
    <row r="173" spans="2:65" s="1" customFormat="1" ht="27">
      <c r="B173" s="42"/>
      <c r="C173" s="64"/>
      <c r="D173" s="246" t="s">
        <v>1656</v>
      </c>
      <c r="E173" s="64"/>
      <c r="F173" s="290" t="s">
        <v>6312</v>
      </c>
      <c r="G173" s="64"/>
      <c r="H173" s="64"/>
      <c r="I173" s="173"/>
      <c r="J173" s="64"/>
      <c r="K173" s="64"/>
      <c r="L173" s="62"/>
      <c r="M173" s="291"/>
      <c r="N173" s="43"/>
      <c r="O173" s="43"/>
      <c r="P173" s="43"/>
      <c r="Q173" s="43"/>
      <c r="R173" s="43"/>
      <c r="S173" s="43"/>
      <c r="T173" s="79"/>
      <c r="AT173" s="25" t="s">
        <v>1656</v>
      </c>
      <c r="AU173" s="25" t="s">
        <v>82</v>
      </c>
    </row>
    <row r="174" spans="2:65" s="1" customFormat="1" ht="22.5" customHeight="1">
      <c r="B174" s="42"/>
      <c r="C174" s="203" t="s">
        <v>673</v>
      </c>
      <c r="D174" s="203" t="s">
        <v>311</v>
      </c>
      <c r="E174" s="204" t="s">
        <v>6355</v>
      </c>
      <c r="F174" s="205" t="s">
        <v>6356</v>
      </c>
      <c r="G174" s="206" t="s">
        <v>5275</v>
      </c>
      <c r="H174" s="207">
        <v>2</v>
      </c>
      <c r="I174" s="208"/>
      <c r="J174" s="209">
        <f>ROUND(I174*H174,2)</f>
        <v>0</v>
      </c>
      <c r="K174" s="205" t="s">
        <v>21</v>
      </c>
      <c r="L174" s="62"/>
      <c r="M174" s="210" t="s">
        <v>21</v>
      </c>
      <c r="N174" s="211" t="s">
        <v>45</v>
      </c>
      <c r="O174" s="43"/>
      <c r="P174" s="212">
        <f>O174*H174</f>
        <v>0</v>
      </c>
      <c r="Q174" s="212">
        <v>0</v>
      </c>
      <c r="R174" s="212">
        <f>Q174*H174</f>
        <v>0</v>
      </c>
      <c r="S174" s="212">
        <v>0</v>
      </c>
      <c r="T174" s="213">
        <f>S174*H174</f>
        <v>0</v>
      </c>
      <c r="AR174" s="25" t="s">
        <v>375</v>
      </c>
      <c r="AT174" s="25" t="s">
        <v>311</v>
      </c>
      <c r="AU174" s="25" t="s">
        <v>82</v>
      </c>
      <c r="AY174" s="25" t="s">
        <v>308</v>
      </c>
      <c r="BE174" s="214">
        <f>IF(N174="základní",J174,0)</f>
        <v>0</v>
      </c>
      <c r="BF174" s="214">
        <f>IF(N174="snížená",J174,0)</f>
        <v>0</v>
      </c>
      <c r="BG174" s="214">
        <f>IF(N174="zákl. přenesená",J174,0)</f>
        <v>0</v>
      </c>
      <c r="BH174" s="214">
        <f>IF(N174="sníž. přenesená",J174,0)</f>
        <v>0</v>
      </c>
      <c r="BI174" s="214">
        <f>IF(N174="nulová",J174,0)</f>
        <v>0</v>
      </c>
      <c r="BJ174" s="25" t="s">
        <v>82</v>
      </c>
      <c r="BK174" s="214">
        <f>ROUND(I174*H174,2)</f>
        <v>0</v>
      </c>
      <c r="BL174" s="25" t="s">
        <v>375</v>
      </c>
      <c r="BM174" s="25" t="s">
        <v>2112</v>
      </c>
    </row>
    <row r="175" spans="2:65" s="1" customFormat="1" ht="27">
      <c r="B175" s="42"/>
      <c r="C175" s="64"/>
      <c r="D175" s="246" t="s">
        <v>1656</v>
      </c>
      <c r="E175" s="64"/>
      <c r="F175" s="290" t="s">
        <v>6312</v>
      </c>
      <c r="G175" s="64"/>
      <c r="H175" s="64"/>
      <c r="I175" s="173"/>
      <c r="J175" s="64"/>
      <c r="K175" s="64"/>
      <c r="L175" s="62"/>
      <c r="M175" s="291"/>
      <c r="N175" s="43"/>
      <c r="O175" s="43"/>
      <c r="P175" s="43"/>
      <c r="Q175" s="43"/>
      <c r="R175" s="43"/>
      <c r="S175" s="43"/>
      <c r="T175" s="79"/>
      <c r="AT175" s="25" t="s">
        <v>1656</v>
      </c>
      <c r="AU175" s="25" t="s">
        <v>82</v>
      </c>
    </row>
    <row r="176" spans="2:65" s="1" customFormat="1" ht="22.5" customHeight="1">
      <c r="B176" s="42"/>
      <c r="C176" s="203" t="s">
        <v>677</v>
      </c>
      <c r="D176" s="203" t="s">
        <v>311</v>
      </c>
      <c r="E176" s="204" t="s">
        <v>6357</v>
      </c>
      <c r="F176" s="205" t="s">
        <v>6358</v>
      </c>
      <c r="G176" s="206" t="s">
        <v>5275</v>
      </c>
      <c r="H176" s="207">
        <v>1</v>
      </c>
      <c r="I176" s="208"/>
      <c r="J176" s="209">
        <f>ROUND(I176*H176,2)</f>
        <v>0</v>
      </c>
      <c r="K176" s="205" t="s">
        <v>21</v>
      </c>
      <c r="L176" s="62"/>
      <c r="M176" s="210" t="s">
        <v>21</v>
      </c>
      <c r="N176" s="211" t="s">
        <v>45</v>
      </c>
      <c r="O176" s="43"/>
      <c r="P176" s="212">
        <f>O176*H176</f>
        <v>0</v>
      </c>
      <c r="Q176" s="212">
        <v>0</v>
      </c>
      <c r="R176" s="212">
        <f>Q176*H176</f>
        <v>0</v>
      </c>
      <c r="S176" s="212">
        <v>0</v>
      </c>
      <c r="T176" s="213">
        <f>S176*H176</f>
        <v>0</v>
      </c>
      <c r="AR176" s="25" t="s">
        <v>375</v>
      </c>
      <c r="AT176" s="25" t="s">
        <v>311</v>
      </c>
      <c r="AU176" s="25" t="s">
        <v>82</v>
      </c>
      <c r="AY176" s="25" t="s">
        <v>308</v>
      </c>
      <c r="BE176" s="214">
        <f>IF(N176="základní",J176,0)</f>
        <v>0</v>
      </c>
      <c r="BF176" s="214">
        <f>IF(N176="snížená",J176,0)</f>
        <v>0</v>
      </c>
      <c r="BG176" s="214">
        <f>IF(N176="zákl. přenesená",J176,0)</f>
        <v>0</v>
      </c>
      <c r="BH176" s="214">
        <f>IF(N176="sníž. přenesená",J176,0)</f>
        <v>0</v>
      </c>
      <c r="BI176" s="214">
        <f>IF(N176="nulová",J176,0)</f>
        <v>0</v>
      </c>
      <c r="BJ176" s="25" t="s">
        <v>82</v>
      </c>
      <c r="BK176" s="214">
        <f>ROUND(I176*H176,2)</f>
        <v>0</v>
      </c>
      <c r="BL176" s="25" t="s">
        <v>375</v>
      </c>
      <c r="BM176" s="25" t="s">
        <v>2122</v>
      </c>
    </row>
    <row r="177" spans="2:65" s="1" customFormat="1" ht="27">
      <c r="B177" s="42"/>
      <c r="C177" s="64"/>
      <c r="D177" s="246" t="s">
        <v>1656</v>
      </c>
      <c r="E177" s="64"/>
      <c r="F177" s="290" t="s">
        <v>6312</v>
      </c>
      <c r="G177" s="64"/>
      <c r="H177" s="64"/>
      <c r="I177" s="173"/>
      <c r="J177" s="64"/>
      <c r="K177" s="64"/>
      <c r="L177" s="62"/>
      <c r="M177" s="291"/>
      <c r="N177" s="43"/>
      <c r="O177" s="43"/>
      <c r="P177" s="43"/>
      <c r="Q177" s="43"/>
      <c r="R177" s="43"/>
      <c r="S177" s="43"/>
      <c r="T177" s="79"/>
      <c r="AT177" s="25" t="s">
        <v>1656</v>
      </c>
      <c r="AU177" s="25" t="s">
        <v>82</v>
      </c>
    </row>
    <row r="178" spans="2:65" s="1" customFormat="1" ht="22.5" customHeight="1">
      <c r="B178" s="42"/>
      <c r="C178" s="203" t="s">
        <v>681</v>
      </c>
      <c r="D178" s="203" t="s">
        <v>311</v>
      </c>
      <c r="E178" s="204" t="s">
        <v>6359</v>
      </c>
      <c r="F178" s="205" t="s">
        <v>6360</v>
      </c>
      <c r="G178" s="206" t="s">
        <v>5275</v>
      </c>
      <c r="H178" s="207">
        <v>1</v>
      </c>
      <c r="I178" s="208"/>
      <c r="J178" s="209">
        <f>ROUND(I178*H178,2)</f>
        <v>0</v>
      </c>
      <c r="K178" s="205" t="s">
        <v>21</v>
      </c>
      <c r="L178" s="62"/>
      <c r="M178" s="210" t="s">
        <v>21</v>
      </c>
      <c r="N178" s="211" t="s">
        <v>45</v>
      </c>
      <c r="O178" s="43"/>
      <c r="P178" s="212">
        <f>O178*H178</f>
        <v>0</v>
      </c>
      <c r="Q178" s="212">
        <v>0</v>
      </c>
      <c r="R178" s="212">
        <f>Q178*H178</f>
        <v>0</v>
      </c>
      <c r="S178" s="212">
        <v>0</v>
      </c>
      <c r="T178" s="213">
        <f>S178*H178</f>
        <v>0</v>
      </c>
      <c r="AR178" s="25" t="s">
        <v>375</v>
      </c>
      <c r="AT178" s="25" t="s">
        <v>311</v>
      </c>
      <c r="AU178" s="25" t="s">
        <v>82</v>
      </c>
      <c r="AY178" s="25" t="s">
        <v>308</v>
      </c>
      <c r="BE178" s="214">
        <f>IF(N178="základní",J178,0)</f>
        <v>0</v>
      </c>
      <c r="BF178" s="214">
        <f>IF(N178="snížená",J178,0)</f>
        <v>0</v>
      </c>
      <c r="BG178" s="214">
        <f>IF(N178="zákl. přenesená",J178,0)</f>
        <v>0</v>
      </c>
      <c r="BH178" s="214">
        <f>IF(N178="sníž. přenesená",J178,0)</f>
        <v>0</v>
      </c>
      <c r="BI178" s="214">
        <f>IF(N178="nulová",J178,0)</f>
        <v>0</v>
      </c>
      <c r="BJ178" s="25" t="s">
        <v>82</v>
      </c>
      <c r="BK178" s="214">
        <f>ROUND(I178*H178,2)</f>
        <v>0</v>
      </c>
      <c r="BL178" s="25" t="s">
        <v>375</v>
      </c>
      <c r="BM178" s="25" t="s">
        <v>2130</v>
      </c>
    </row>
    <row r="179" spans="2:65" s="1" customFormat="1" ht="27">
      <c r="B179" s="42"/>
      <c r="C179" s="64"/>
      <c r="D179" s="246" t="s">
        <v>1656</v>
      </c>
      <c r="E179" s="64"/>
      <c r="F179" s="290" t="s">
        <v>6312</v>
      </c>
      <c r="G179" s="64"/>
      <c r="H179" s="64"/>
      <c r="I179" s="173"/>
      <c r="J179" s="64"/>
      <c r="K179" s="64"/>
      <c r="L179" s="62"/>
      <c r="M179" s="291"/>
      <c r="N179" s="43"/>
      <c r="O179" s="43"/>
      <c r="P179" s="43"/>
      <c r="Q179" s="43"/>
      <c r="R179" s="43"/>
      <c r="S179" s="43"/>
      <c r="T179" s="79"/>
      <c r="AT179" s="25" t="s">
        <v>1656</v>
      </c>
      <c r="AU179" s="25" t="s">
        <v>82</v>
      </c>
    </row>
    <row r="180" spans="2:65" s="1" customFormat="1" ht="22.5" customHeight="1">
      <c r="B180" s="42"/>
      <c r="C180" s="203" t="s">
        <v>685</v>
      </c>
      <c r="D180" s="203" t="s">
        <v>311</v>
      </c>
      <c r="E180" s="204" t="s">
        <v>6361</v>
      </c>
      <c r="F180" s="205" t="s">
        <v>6362</v>
      </c>
      <c r="G180" s="206" t="s">
        <v>5275</v>
      </c>
      <c r="H180" s="207">
        <v>4</v>
      </c>
      <c r="I180" s="208"/>
      <c r="J180" s="209">
        <f>ROUND(I180*H180,2)</f>
        <v>0</v>
      </c>
      <c r="K180" s="205" t="s">
        <v>21</v>
      </c>
      <c r="L180" s="62"/>
      <c r="M180" s="210" t="s">
        <v>21</v>
      </c>
      <c r="N180" s="211" t="s">
        <v>45</v>
      </c>
      <c r="O180" s="43"/>
      <c r="P180" s="212">
        <f>O180*H180</f>
        <v>0</v>
      </c>
      <c r="Q180" s="212">
        <v>0</v>
      </c>
      <c r="R180" s="212">
        <f>Q180*H180</f>
        <v>0</v>
      </c>
      <c r="S180" s="212">
        <v>0</v>
      </c>
      <c r="T180" s="213">
        <f>S180*H180</f>
        <v>0</v>
      </c>
      <c r="AR180" s="25" t="s">
        <v>375</v>
      </c>
      <c r="AT180" s="25" t="s">
        <v>311</v>
      </c>
      <c r="AU180" s="25" t="s">
        <v>82</v>
      </c>
      <c r="AY180" s="25" t="s">
        <v>308</v>
      </c>
      <c r="BE180" s="214">
        <f>IF(N180="základní",J180,0)</f>
        <v>0</v>
      </c>
      <c r="BF180" s="214">
        <f>IF(N180="snížená",J180,0)</f>
        <v>0</v>
      </c>
      <c r="BG180" s="214">
        <f>IF(N180="zákl. přenesená",J180,0)</f>
        <v>0</v>
      </c>
      <c r="BH180" s="214">
        <f>IF(N180="sníž. přenesená",J180,0)</f>
        <v>0</v>
      </c>
      <c r="BI180" s="214">
        <f>IF(N180="nulová",J180,0)</f>
        <v>0</v>
      </c>
      <c r="BJ180" s="25" t="s">
        <v>82</v>
      </c>
      <c r="BK180" s="214">
        <f>ROUND(I180*H180,2)</f>
        <v>0</v>
      </c>
      <c r="BL180" s="25" t="s">
        <v>375</v>
      </c>
      <c r="BM180" s="25" t="s">
        <v>2139</v>
      </c>
    </row>
    <row r="181" spans="2:65" s="1" customFormat="1" ht="27">
      <c r="B181" s="42"/>
      <c r="C181" s="64"/>
      <c r="D181" s="246" t="s">
        <v>1656</v>
      </c>
      <c r="E181" s="64"/>
      <c r="F181" s="290" t="s">
        <v>6312</v>
      </c>
      <c r="G181" s="64"/>
      <c r="H181" s="64"/>
      <c r="I181" s="173"/>
      <c r="J181" s="64"/>
      <c r="K181" s="64"/>
      <c r="L181" s="62"/>
      <c r="M181" s="291"/>
      <c r="N181" s="43"/>
      <c r="O181" s="43"/>
      <c r="P181" s="43"/>
      <c r="Q181" s="43"/>
      <c r="R181" s="43"/>
      <c r="S181" s="43"/>
      <c r="T181" s="79"/>
      <c r="AT181" s="25" t="s">
        <v>1656</v>
      </c>
      <c r="AU181" s="25" t="s">
        <v>82</v>
      </c>
    </row>
    <row r="182" spans="2:65" s="1" customFormat="1" ht="22.5" customHeight="1">
      <c r="B182" s="42"/>
      <c r="C182" s="203" t="s">
        <v>689</v>
      </c>
      <c r="D182" s="203" t="s">
        <v>311</v>
      </c>
      <c r="E182" s="204" t="s">
        <v>6363</v>
      </c>
      <c r="F182" s="205" t="s">
        <v>6364</v>
      </c>
      <c r="G182" s="206" t="s">
        <v>5275</v>
      </c>
      <c r="H182" s="207">
        <v>2</v>
      </c>
      <c r="I182" s="208"/>
      <c r="J182" s="209">
        <f>ROUND(I182*H182,2)</f>
        <v>0</v>
      </c>
      <c r="K182" s="205" t="s">
        <v>21</v>
      </c>
      <c r="L182" s="62"/>
      <c r="M182" s="210" t="s">
        <v>21</v>
      </c>
      <c r="N182" s="211" t="s">
        <v>45</v>
      </c>
      <c r="O182" s="43"/>
      <c r="P182" s="212">
        <f>O182*H182</f>
        <v>0</v>
      </c>
      <c r="Q182" s="212">
        <v>0</v>
      </c>
      <c r="R182" s="212">
        <f>Q182*H182</f>
        <v>0</v>
      </c>
      <c r="S182" s="212">
        <v>0</v>
      </c>
      <c r="T182" s="213">
        <f>S182*H182</f>
        <v>0</v>
      </c>
      <c r="AR182" s="25" t="s">
        <v>375</v>
      </c>
      <c r="AT182" s="25" t="s">
        <v>311</v>
      </c>
      <c r="AU182" s="25" t="s">
        <v>82</v>
      </c>
      <c r="AY182" s="25" t="s">
        <v>308</v>
      </c>
      <c r="BE182" s="214">
        <f>IF(N182="základní",J182,0)</f>
        <v>0</v>
      </c>
      <c r="BF182" s="214">
        <f>IF(N182="snížená",J182,0)</f>
        <v>0</v>
      </c>
      <c r="BG182" s="214">
        <f>IF(N182="zákl. přenesená",J182,0)</f>
        <v>0</v>
      </c>
      <c r="BH182" s="214">
        <f>IF(N182="sníž. přenesená",J182,0)</f>
        <v>0</v>
      </c>
      <c r="BI182" s="214">
        <f>IF(N182="nulová",J182,0)</f>
        <v>0</v>
      </c>
      <c r="BJ182" s="25" t="s">
        <v>82</v>
      </c>
      <c r="BK182" s="214">
        <f>ROUND(I182*H182,2)</f>
        <v>0</v>
      </c>
      <c r="BL182" s="25" t="s">
        <v>375</v>
      </c>
      <c r="BM182" s="25" t="s">
        <v>630</v>
      </c>
    </row>
    <row r="183" spans="2:65" s="1" customFormat="1" ht="27">
      <c r="B183" s="42"/>
      <c r="C183" s="64"/>
      <c r="D183" s="246" t="s">
        <v>1656</v>
      </c>
      <c r="E183" s="64"/>
      <c r="F183" s="290" t="s">
        <v>6312</v>
      </c>
      <c r="G183" s="64"/>
      <c r="H183" s="64"/>
      <c r="I183" s="173"/>
      <c r="J183" s="64"/>
      <c r="K183" s="64"/>
      <c r="L183" s="62"/>
      <c r="M183" s="291"/>
      <c r="N183" s="43"/>
      <c r="O183" s="43"/>
      <c r="P183" s="43"/>
      <c r="Q183" s="43"/>
      <c r="R183" s="43"/>
      <c r="S183" s="43"/>
      <c r="T183" s="79"/>
      <c r="AT183" s="25" t="s">
        <v>1656</v>
      </c>
      <c r="AU183" s="25" t="s">
        <v>82</v>
      </c>
    </row>
    <row r="184" spans="2:65" s="1" customFormat="1" ht="22.5" customHeight="1">
      <c r="B184" s="42"/>
      <c r="C184" s="203" t="s">
        <v>693</v>
      </c>
      <c r="D184" s="203" t="s">
        <v>311</v>
      </c>
      <c r="E184" s="204" t="s">
        <v>6365</v>
      </c>
      <c r="F184" s="205" t="s">
        <v>6366</v>
      </c>
      <c r="G184" s="206" t="s">
        <v>5275</v>
      </c>
      <c r="H184" s="207">
        <v>3</v>
      </c>
      <c r="I184" s="208"/>
      <c r="J184" s="209">
        <f>ROUND(I184*H184,2)</f>
        <v>0</v>
      </c>
      <c r="K184" s="205" t="s">
        <v>21</v>
      </c>
      <c r="L184" s="62"/>
      <c r="M184" s="210" t="s">
        <v>21</v>
      </c>
      <c r="N184" s="211" t="s">
        <v>45</v>
      </c>
      <c r="O184" s="43"/>
      <c r="P184" s="212">
        <f>O184*H184</f>
        <v>0</v>
      </c>
      <c r="Q184" s="212">
        <v>0</v>
      </c>
      <c r="R184" s="212">
        <f>Q184*H184</f>
        <v>0</v>
      </c>
      <c r="S184" s="212">
        <v>0</v>
      </c>
      <c r="T184" s="213">
        <f>S184*H184</f>
        <v>0</v>
      </c>
      <c r="AR184" s="25" t="s">
        <v>375</v>
      </c>
      <c r="AT184" s="25" t="s">
        <v>311</v>
      </c>
      <c r="AU184" s="25" t="s">
        <v>82</v>
      </c>
      <c r="AY184" s="25" t="s">
        <v>308</v>
      </c>
      <c r="BE184" s="214">
        <f>IF(N184="základní",J184,0)</f>
        <v>0</v>
      </c>
      <c r="BF184" s="214">
        <f>IF(N184="snížená",J184,0)</f>
        <v>0</v>
      </c>
      <c r="BG184" s="214">
        <f>IF(N184="zákl. přenesená",J184,0)</f>
        <v>0</v>
      </c>
      <c r="BH184" s="214">
        <f>IF(N184="sníž. přenesená",J184,0)</f>
        <v>0</v>
      </c>
      <c r="BI184" s="214">
        <f>IF(N184="nulová",J184,0)</f>
        <v>0</v>
      </c>
      <c r="BJ184" s="25" t="s">
        <v>82</v>
      </c>
      <c r="BK184" s="214">
        <f>ROUND(I184*H184,2)</f>
        <v>0</v>
      </c>
      <c r="BL184" s="25" t="s">
        <v>375</v>
      </c>
      <c r="BM184" s="25" t="s">
        <v>642</v>
      </c>
    </row>
    <row r="185" spans="2:65" s="1" customFormat="1" ht="27">
      <c r="B185" s="42"/>
      <c r="C185" s="64"/>
      <c r="D185" s="246" t="s">
        <v>1656</v>
      </c>
      <c r="E185" s="64"/>
      <c r="F185" s="290" t="s">
        <v>6312</v>
      </c>
      <c r="G185" s="64"/>
      <c r="H185" s="64"/>
      <c r="I185" s="173"/>
      <c r="J185" s="64"/>
      <c r="K185" s="64"/>
      <c r="L185" s="62"/>
      <c r="M185" s="291"/>
      <c r="N185" s="43"/>
      <c r="O185" s="43"/>
      <c r="P185" s="43"/>
      <c r="Q185" s="43"/>
      <c r="R185" s="43"/>
      <c r="S185" s="43"/>
      <c r="T185" s="79"/>
      <c r="AT185" s="25" t="s">
        <v>1656</v>
      </c>
      <c r="AU185" s="25" t="s">
        <v>82</v>
      </c>
    </row>
    <row r="186" spans="2:65" s="1" customFormat="1" ht="22.5" customHeight="1">
      <c r="B186" s="42"/>
      <c r="C186" s="203" t="s">
        <v>697</v>
      </c>
      <c r="D186" s="203" t="s">
        <v>311</v>
      </c>
      <c r="E186" s="204" t="s">
        <v>6367</v>
      </c>
      <c r="F186" s="205" t="s">
        <v>6368</v>
      </c>
      <c r="G186" s="206" t="s">
        <v>5275</v>
      </c>
      <c r="H186" s="207">
        <v>2</v>
      </c>
      <c r="I186" s="208"/>
      <c r="J186" s="209">
        <f>ROUND(I186*H186,2)</f>
        <v>0</v>
      </c>
      <c r="K186" s="205" t="s">
        <v>21</v>
      </c>
      <c r="L186" s="62"/>
      <c r="M186" s="210" t="s">
        <v>21</v>
      </c>
      <c r="N186" s="211" t="s">
        <v>45</v>
      </c>
      <c r="O186" s="43"/>
      <c r="P186" s="212">
        <f>O186*H186</f>
        <v>0</v>
      </c>
      <c r="Q186" s="212">
        <v>0</v>
      </c>
      <c r="R186" s="212">
        <f>Q186*H186</f>
        <v>0</v>
      </c>
      <c r="S186" s="212">
        <v>0</v>
      </c>
      <c r="T186" s="213">
        <f>S186*H186</f>
        <v>0</v>
      </c>
      <c r="AR186" s="25" t="s">
        <v>375</v>
      </c>
      <c r="AT186" s="25" t="s">
        <v>311</v>
      </c>
      <c r="AU186" s="25" t="s">
        <v>82</v>
      </c>
      <c r="AY186" s="25" t="s">
        <v>308</v>
      </c>
      <c r="BE186" s="214">
        <f>IF(N186="základní",J186,0)</f>
        <v>0</v>
      </c>
      <c r="BF186" s="214">
        <f>IF(N186="snížená",J186,0)</f>
        <v>0</v>
      </c>
      <c r="BG186" s="214">
        <f>IF(N186="zákl. přenesená",J186,0)</f>
        <v>0</v>
      </c>
      <c r="BH186" s="214">
        <f>IF(N186="sníž. přenesená",J186,0)</f>
        <v>0</v>
      </c>
      <c r="BI186" s="214">
        <f>IF(N186="nulová",J186,0)</f>
        <v>0</v>
      </c>
      <c r="BJ186" s="25" t="s">
        <v>82</v>
      </c>
      <c r="BK186" s="214">
        <f>ROUND(I186*H186,2)</f>
        <v>0</v>
      </c>
      <c r="BL186" s="25" t="s">
        <v>375</v>
      </c>
      <c r="BM186" s="25" t="s">
        <v>2161</v>
      </c>
    </row>
    <row r="187" spans="2:65" s="1" customFormat="1" ht="27">
      <c r="B187" s="42"/>
      <c r="C187" s="64"/>
      <c r="D187" s="246" t="s">
        <v>1656</v>
      </c>
      <c r="E187" s="64"/>
      <c r="F187" s="290" t="s">
        <v>6312</v>
      </c>
      <c r="G187" s="64"/>
      <c r="H187" s="64"/>
      <c r="I187" s="173"/>
      <c r="J187" s="64"/>
      <c r="K187" s="64"/>
      <c r="L187" s="62"/>
      <c r="M187" s="291"/>
      <c r="N187" s="43"/>
      <c r="O187" s="43"/>
      <c r="P187" s="43"/>
      <c r="Q187" s="43"/>
      <c r="R187" s="43"/>
      <c r="S187" s="43"/>
      <c r="T187" s="79"/>
      <c r="AT187" s="25" t="s">
        <v>1656</v>
      </c>
      <c r="AU187" s="25" t="s">
        <v>82</v>
      </c>
    </row>
    <row r="188" spans="2:65" s="1" customFormat="1" ht="22.5" customHeight="1">
      <c r="B188" s="42"/>
      <c r="C188" s="203" t="s">
        <v>702</v>
      </c>
      <c r="D188" s="203" t="s">
        <v>311</v>
      </c>
      <c r="E188" s="204" t="s">
        <v>6369</v>
      </c>
      <c r="F188" s="205" t="s">
        <v>6370</v>
      </c>
      <c r="G188" s="206" t="s">
        <v>5275</v>
      </c>
      <c r="H188" s="207">
        <v>1</v>
      </c>
      <c r="I188" s="208"/>
      <c r="J188" s="209">
        <f>ROUND(I188*H188,2)</f>
        <v>0</v>
      </c>
      <c r="K188" s="205" t="s">
        <v>21</v>
      </c>
      <c r="L188" s="62"/>
      <c r="M188" s="210" t="s">
        <v>21</v>
      </c>
      <c r="N188" s="211" t="s">
        <v>45</v>
      </c>
      <c r="O188" s="43"/>
      <c r="P188" s="212">
        <f>O188*H188</f>
        <v>0</v>
      </c>
      <c r="Q188" s="212">
        <v>0</v>
      </c>
      <c r="R188" s="212">
        <f>Q188*H188</f>
        <v>0</v>
      </c>
      <c r="S188" s="212">
        <v>0</v>
      </c>
      <c r="T188" s="213">
        <f>S188*H188</f>
        <v>0</v>
      </c>
      <c r="AR188" s="25" t="s">
        <v>375</v>
      </c>
      <c r="AT188" s="25" t="s">
        <v>311</v>
      </c>
      <c r="AU188" s="25" t="s">
        <v>82</v>
      </c>
      <c r="AY188" s="25" t="s">
        <v>308</v>
      </c>
      <c r="BE188" s="214">
        <f>IF(N188="základní",J188,0)</f>
        <v>0</v>
      </c>
      <c r="BF188" s="214">
        <f>IF(N188="snížená",J188,0)</f>
        <v>0</v>
      </c>
      <c r="BG188" s="214">
        <f>IF(N188="zákl. přenesená",J188,0)</f>
        <v>0</v>
      </c>
      <c r="BH188" s="214">
        <f>IF(N188="sníž. přenesená",J188,0)</f>
        <v>0</v>
      </c>
      <c r="BI188" s="214">
        <f>IF(N188="nulová",J188,0)</f>
        <v>0</v>
      </c>
      <c r="BJ188" s="25" t="s">
        <v>82</v>
      </c>
      <c r="BK188" s="214">
        <f>ROUND(I188*H188,2)</f>
        <v>0</v>
      </c>
      <c r="BL188" s="25" t="s">
        <v>375</v>
      </c>
      <c r="BM188" s="25" t="s">
        <v>2172</v>
      </c>
    </row>
    <row r="189" spans="2:65" s="1" customFormat="1" ht="27">
      <c r="B189" s="42"/>
      <c r="C189" s="64"/>
      <c r="D189" s="246" t="s">
        <v>1656</v>
      </c>
      <c r="E189" s="64"/>
      <c r="F189" s="290" t="s">
        <v>6312</v>
      </c>
      <c r="G189" s="64"/>
      <c r="H189" s="64"/>
      <c r="I189" s="173"/>
      <c r="J189" s="64"/>
      <c r="K189" s="64"/>
      <c r="L189" s="62"/>
      <c r="M189" s="291"/>
      <c r="N189" s="43"/>
      <c r="O189" s="43"/>
      <c r="P189" s="43"/>
      <c r="Q189" s="43"/>
      <c r="R189" s="43"/>
      <c r="S189" s="43"/>
      <c r="T189" s="79"/>
      <c r="AT189" s="25" t="s">
        <v>1656</v>
      </c>
      <c r="AU189" s="25" t="s">
        <v>82</v>
      </c>
    </row>
    <row r="190" spans="2:65" s="1" customFormat="1" ht="22.5" customHeight="1">
      <c r="B190" s="42"/>
      <c r="C190" s="203" t="s">
        <v>706</v>
      </c>
      <c r="D190" s="203" t="s">
        <v>311</v>
      </c>
      <c r="E190" s="204" t="s">
        <v>6371</v>
      </c>
      <c r="F190" s="205" t="s">
        <v>6372</v>
      </c>
      <c r="G190" s="206" t="s">
        <v>5275</v>
      </c>
      <c r="H190" s="207">
        <v>34</v>
      </c>
      <c r="I190" s="208"/>
      <c r="J190" s="209">
        <f>ROUND(I190*H190,2)</f>
        <v>0</v>
      </c>
      <c r="K190" s="205" t="s">
        <v>21</v>
      </c>
      <c r="L190" s="62"/>
      <c r="M190" s="210" t="s">
        <v>21</v>
      </c>
      <c r="N190" s="211" t="s">
        <v>45</v>
      </c>
      <c r="O190" s="43"/>
      <c r="P190" s="212">
        <f>O190*H190</f>
        <v>0</v>
      </c>
      <c r="Q190" s="212">
        <v>0</v>
      </c>
      <c r="R190" s="212">
        <f>Q190*H190</f>
        <v>0</v>
      </c>
      <c r="S190" s="212">
        <v>0</v>
      </c>
      <c r="T190" s="213">
        <f>S190*H190</f>
        <v>0</v>
      </c>
      <c r="AR190" s="25" t="s">
        <v>375</v>
      </c>
      <c r="AT190" s="25" t="s">
        <v>311</v>
      </c>
      <c r="AU190" s="25" t="s">
        <v>82</v>
      </c>
      <c r="AY190" s="25" t="s">
        <v>308</v>
      </c>
      <c r="BE190" s="214">
        <f>IF(N190="základní",J190,0)</f>
        <v>0</v>
      </c>
      <c r="BF190" s="214">
        <f>IF(N190="snížená",J190,0)</f>
        <v>0</v>
      </c>
      <c r="BG190" s="214">
        <f>IF(N190="zákl. přenesená",J190,0)</f>
        <v>0</v>
      </c>
      <c r="BH190" s="214">
        <f>IF(N190="sníž. přenesená",J190,0)</f>
        <v>0</v>
      </c>
      <c r="BI190" s="214">
        <f>IF(N190="nulová",J190,0)</f>
        <v>0</v>
      </c>
      <c r="BJ190" s="25" t="s">
        <v>82</v>
      </c>
      <c r="BK190" s="214">
        <f>ROUND(I190*H190,2)</f>
        <v>0</v>
      </c>
      <c r="BL190" s="25" t="s">
        <v>375</v>
      </c>
      <c r="BM190" s="25" t="s">
        <v>2180</v>
      </c>
    </row>
    <row r="191" spans="2:65" s="1" customFormat="1" ht="27">
      <c r="B191" s="42"/>
      <c r="C191" s="64"/>
      <c r="D191" s="246" t="s">
        <v>1656</v>
      </c>
      <c r="E191" s="64"/>
      <c r="F191" s="290" t="s">
        <v>6373</v>
      </c>
      <c r="G191" s="64"/>
      <c r="H191" s="64"/>
      <c r="I191" s="173"/>
      <c r="J191" s="64"/>
      <c r="K191" s="64"/>
      <c r="L191" s="62"/>
      <c r="M191" s="291"/>
      <c r="N191" s="43"/>
      <c r="O191" s="43"/>
      <c r="P191" s="43"/>
      <c r="Q191" s="43"/>
      <c r="R191" s="43"/>
      <c r="S191" s="43"/>
      <c r="T191" s="79"/>
      <c r="AT191" s="25" t="s">
        <v>1656</v>
      </c>
      <c r="AU191" s="25" t="s">
        <v>82</v>
      </c>
    </row>
    <row r="192" spans="2:65" s="1" customFormat="1" ht="22.5" customHeight="1">
      <c r="B192" s="42"/>
      <c r="C192" s="203" t="s">
        <v>710</v>
      </c>
      <c r="D192" s="203" t="s">
        <v>311</v>
      </c>
      <c r="E192" s="204" t="s">
        <v>6374</v>
      </c>
      <c r="F192" s="205" t="s">
        <v>6375</v>
      </c>
      <c r="G192" s="206" t="s">
        <v>5275</v>
      </c>
      <c r="H192" s="207">
        <v>2</v>
      </c>
      <c r="I192" s="208"/>
      <c r="J192" s="209">
        <f>ROUND(I192*H192,2)</f>
        <v>0</v>
      </c>
      <c r="K192" s="205" t="s">
        <v>21</v>
      </c>
      <c r="L192" s="62"/>
      <c r="M192" s="210" t="s">
        <v>21</v>
      </c>
      <c r="N192" s="211" t="s">
        <v>45</v>
      </c>
      <c r="O192" s="43"/>
      <c r="P192" s="212">
        <f>O192*H192</f>
        <v>0</v>
      </c>
      <c r="Q192" s="212">
        <v>0</v>
      </c>
      <c r="R192" s="212">
        <f>Q192*H192</f>
        <v>0</v>
      </c>
      <c r="S192" s="212">
        <v>0</v>
      </c>
      <c r="T192" s="213">
        <f>S192*H192</f>
        <v>0</v>
      </c>
      <c r="AR192" s="25" t="s">
        <v>375</v>
      </c>
      <c r="AT192" s="25" t="s">
        <v>311</v>
      </c>
      <c r="AU192" s="25" t="s">
        <v>82</v>
      </c>
      <c r="AY192" s="25" t="s">
        <v>308</v>
      </c>
      <c r="BE192" s="214">
        <f>IF(N192="základní",J192,0)</f>
        <v>0</v>
      </c>
      <c r="BF192" s="214">
        <f>IF(N192="snížená",J192,0)</f>
        <v>0</v>
      </c>
      <c r="BG192" s="214">
        <f>IF(N192="zákl. přenesená",J192,0)</f>
        <v>0</v>
      </c>
      <c r="BH192" s="214">
        <f>IF(N192="sníž. přenesená",J192,0)</f>
        <v>0</v>
      </c>
      <c r="BI192" s="214">
        <f>IF(N192="nulová",J192,0)</f>
        <v>0</v>
      </c>
      <c r="BJ192" s="25" t="s">
        <v>82</v>
      </c>
      <c r="BK192" s="214">
        <f>ROUND(I192*H192,2)</f>
        <v>0</v>
      </c>
      <c r="BL192" s="25" t="s">
        <v>375</v>
      </c>
      <c r="BM192" s="25" t="s">
        <v>2189</v>
      </c>
    </row>
    <row r="193" spans="2:65" s="1" customFormat="1" ht="27">
      <c r="B193" s="42"/>
      <c r="C193" s="64"/>
      <c r="D193" s="246" t="s">
        <v>1656</v>
      </c>
      <c r="E193" s="64"/>
      <c r="F193" s="290" t="s">
        <v>6373</v>
      </c>
      <c r="G193" s="64"/>
      <c r="H193" s="64"/>
      <c r="I193" s="173"/>
      <c r="J193" s="64"/>
      <c r="K193" s="64"/>
      <c r="L193" s="62"/>
      <c r="M193" s="291"/>
      <c r="N193" s="43"/>
      <c r="O193" s="43"/>
      <c r="P193" s="43"/>
      <c r="Q193" s="43"/>
      <c r="R193" s="43"/>
      <c r="S193" s="43"/>
      <c r="T193" s="79"/>
      <c r="AT193" s="25" t="s">
        <v>1656</v>
      </c>
      <c r="AU193" s="25" t="s">
        <v>82</v>
      </c>
    </row>
    <row r="194" spans="2:65" s="1" customFormat="1" ht="22.5" customHeight="1">
      <c r="B194" s="42"/>
      <c r="C194" s="203" t="s">
        <v>716</v>
      </c>
      <c r="D194" s="203" t="s">
        <v>311</v>
      </c>
      <c r="E194" s="204" t="s">
        <v>6376</v>
      </c>
      <c r="F194" s="205" t="s">
        <v>6377</v>
      </c>
      <c r="G194" s="206" t="s">
        <v>5275</v>
      </c>
      <c r="H194" s="207">
        <v>36</v>
      </c>
      <c r="I194" s="208"/>
      <c r="J194" s="209">
        <f>ROUND(I194*H194,2)</f>
        <v>0</v>
      </c>
      <c r="K194" s="205" t="s">
        <v>21</v>
      </c>
      <c r="L194" s="62"/>
      <c r="M194" s="210" t="s">
        <v>21</v>
      </c>
      <c r="N194" s="211" t="s">
        <v>45</v>
      </c>
      <c r="O194" s="43"/>
      <c r="P194" s="212">
        <f>O194*H194</f>
        <v>0</v>
      </c>
      <c r="Q194" s="212">
        <v>0</v>
      </c>
      <c r="R194" s="212">
        <f>Q194*H194</f>
        <v>0</v>
      </c>
      <c r="S194" s="212">
        <v>0</v>
      </c>
      <c r="T194" s="213">
        <f>S194*H194</f>
        <v>0</v>
      </c>
      <c r="AR194" s="25" t="s">
        <v>375</v>
      </c>
      <c r="AT194" s="25" t="s">
        <v>311</v>
      </c>
      <c r="AU194" s="25" t="s">
        <v>82</v>
      </c>
      <c r="AY194" s="25" t="s">
        <v>308</v>
      </c>
      <c r="BE194" s="214">
        <f>IF(N194="základní",J194,0)</f>
        <v>0</v>
      </c>
      <c r="BF194" s="214">
        <f>IF(N194="snížená",J194,0)</f>
        <v>0</v>
      </c>
      <c r="BG194" s="214">
        <f>IF(N194="zákl. přenesená",J194,0)</f>
        <v>0</v>
      </c>
      <c r="BH194" s="214">
        <f>IF(N194="sníž. přenesená",J194,0)</f>
        <v>0</v>
      </c>
      <c r="BI194" s="214">
        <f>IF(N194="nulová",J194,0)</f>
        <v>0</v>
      </c>
      <c r="BJ194" s="25" t="s">
        <v>82</v>
      </c>
      <c r="BK194" s="214">
        <f>ROUND(I194*H194,2)</f>
        <v>0</v>
      </c>
      <c r="BL194" s="25" t="s">
        <v>375</v>
      </c>
      <c r="BM194" s="25" t="s">
        <v>2198</v>
      </c>
    </row>
    <row r="195" spans="2:65" s="1" customFormat="1" ht="27">
      <c r="B195" s="42"/>
      <c r="C195" s="64"/>
      <c r="D195" s="246" t="s">
        <v>1656</v>
      </c>
      <c r="E195" s="64"/>
      <c r="F195" s="290" t="s">
        <v>6373</v>
      </c>
      <c r="G195" s="64"/>
      <c r="H195" s="64"/>
      <c r="I195" s="173"/>
      <c r="J195" s="64"/>
      <c r="K195" s="64"/>
      <c r="L195" s="62"/>
      <c r="M195" s="291"/>
      <c r="N195" s="43"/>
      <c r="O195" s="43"/>
      <c r="P195" s="43"/>
      <c r="Q195" s="43"/>
      <c r="R195" s="43"/>
      <c r="S195" s="43"/>
      <c r="T195" s="79"/>
      <c r="AT195" s="25" t="s">
        <v>1656</v>
      </c>
      <c r="AU195" s="25" t="s">
        <v>82</v>
      </c>
    </row>
    <row r="196" spans="2:65" s="1" customFormat="1" ht="22.5" customHeight="1">
      <c r="B196" s="42"/>
      <c r="C196" s="203" t="s">
        <v>721</v>
      </c>
      <c r="D196" s="203" t="s">
        <v>311</v>
      </c>
      <c r="E196" s="204" t="s">
        <v>6378</v>
      </c>
      <c r="F196" s="205" t="s">
        <v>6379</v>
      </c>
      <c r="G196" s="206" t="s">
        <v>5275</v>
      </c>
      <c r="H196" s="207">
        <v>20</v>
      </c>
      <c r="I196" s="208"/>
      <c r="J196" s="209">
        <f>ROUND(I196*H196,2)</f>
        <v>0</v>
      </c>
      <c r="K196" s="205" t="s">
        <v>21</v>
      </c>
      <c r="L196" s="62"/>
      <c r="M196" s="210" t="s">
        <v>21</v>
      </c>
      <c r="N196" s="211" t="s">
        <v>45</v>
      </c>
      <c r="O196" s="43"/>
      <c r="P196" s="212">
        <f>O196*H196</f>
        <v>0</v>
      </c>
      <c r="Q196" s="212">
        <v>0</v>
      </c>
      <c r="R196" s="212">
        <f>Q196*H196</f>
        <v>0</v>
      </c>
      <c r="S196" s="212">
        <v>0</v>
      </c>
      <c r="T196" s="213">
        <f>S196*H196</f>
        <v>0</v>
      </c>
      <c r="AR196" s="25" t="s">
        <v>375</v>
      </c>
      <c r="AT196" s="25" t="s">
        <v>311</v>
      </c>
      <c r="AU196" s="25" t="s">
        <v>82</v>
      </c>
      <c r="AY196" s="25" t="s">
        <v>308</v>
      </c>
      <c r="BE196" s="214">
        <f>IF(N196="základní",J196,0)</f>
        <v>0</v>
      </c>
      <c r="BF196" s="214">
        <f>IF(N196="snížená",J196,0)</f>
        <v>0</v>
      </c>
      <c r="BG196" s="214">
        <f>IF(N196="zákl. přenesená",J196,0)</f>
        <v>0</v>
      </c>
      <c r="BH196" s="214">
        <f>IF(N196="sníž. přenesená",J196,0)</f>
        <v>0</v>
      </c>
      <c r="BI196" s="214">
        <f>IF(N196="nulová",J196,0)</f>
        <v>0</v>
      </c>
      <c r="BJ196" s="25" t="s">
        <v>82</v>
      </c>
      <c r="BK196" s="214">
        <f>ROUND(I196*H196,2)</f>
        <v>0</v>
      </c>
      <c r="BL196" s="25" t="s">
        <v>375</v>
      </c>
      <c r="BM196" s="25" t="s">
        <v>2206</v>
      </c>
    </row>
    <row r="197" spans="2:65" s="1" customFormat="1" ht="27">
      <c r="B197" s="42"/>
      <c r="C197" s="64"/>
      <c r="D197" s="246" t="s">
        <v>1656</v>
      </c>
      <c r="E197" s="64"/>
      <c r="F197" s="290" t="s">
        <v>6373</v>
      </c>
      <c r="G197" s="64"/>
      <c r="H197" s="64"/>
      <c r="I197" s="173"/>
      <c r="J197" s="64"/>
      <c r="K197" s="64"/>
      <c r="L197" s="62"/>
      <c r="M197" s="291"/>
      <c r="N197" s="43"/>
      <c r="O197" s="43"/>
      <c r="P197" s="43"/>
      <c r="Q197" s="43"/>
      <c r="R197" s="43"/>
      <c r="S197" s="43"/>
      <c r="T197" s="79"/>
      <c r="AT197" s="25" t="s">
        <v>1656</v>
      </c>
      <c r="AU197" s="25" t="s">
        <v>82</v>
      </c>
    </row>
    <row r="198" spans="2:65" s="1" customFormat="1" ht="22.5" customHeight="1">
      <c r="B198" s="42"/>
      <c r="C198" s="203" t="s">
        <v>725</v>
      </c>
      <c r="D198" s="203" t="s">
        <v>311</v>
      </c>
      <c r="E198" s="204" t="s">
        <v>6380</v>
      </c>
      <c r="F198" s="205" t="s">
        <v>6381</v>
      </c>
      <c r="G198" s="206" t="s">
        <v>5275</v>
      </c>
      <c r="H198" s="207">
        <v>12</v>
      </c>
      <c r="I198" s="208"/>
      <c r="J198" s="209">
        <f>ROUND(I198*H198,2)</f>
        <v>0</v>
      </c>
      <c r="K198" s="205" t="s">
        <v>21</v>
      </c>
      <c r="L198" s="62"/>
      <c r="M198" s="210" t="s">
        <v>21</v>
      </c>
      <c r="N198" s="211" t="s">
        <v>45</v>
      </c>
      <c r="O198" s="43"/>
      <c r="P198" s="212">
        <f>O198*H198</f>
        <v>0</v>
      </c>
      <c r="Q198" s="212">
        <v>0</v>
      </c>
      <c r="R198" s="212">
        <f>Q198*H198</f>
        <v>0</v>
      </c>
      <c r="S198" s="212">
        <v>0</v>
      </c>
      <c r="T198" s="213">
        <f>S198*H198</f>
        <v>0</v>
      </c>
      <c r="AR198" s="25" t="s">
        <v>375</v>
      </c>
      <c r="AT198" s="25" t="s">
        <v>311</v>
      </c>
      <c r="AU198" s="25" t="s">
        <v>82</v>
      </c>
      <c r="AY198" s="25" t="s">
        <v>308</v>
      </c>
      <c r="BE198" s="214">
        <f>IF(N198="základní",J198,0)</f>
        <v>0</v>
      </c>
      <c r="BF198" s="214">
        <f>IF(N198="snížená",J198,0)</f>
        <v>0</v>
      </c>
      <c r="BG198" s="214">
        <f>IF(N198="zákl. přenesená",J198,0)</f>
        <v>0</v>
      </c>
      <c r="BH198" s="214">
        <f>IF(N198="sníž. přenesená",J198,0)</f>
        <v>0</v>
      </c>
      <c r="BI198" s="214">
        <f>IF(N198="nulová",J198,0)</f>
        <v>0</v>
      </c>
      <c r="BJ198" s="25" t="s">
        <v>82</v>
      </c>
      <c r="BK198" s="214">
        <f>ROUND(I198*H198,2)</f>
        <v>0</v>
      </c>
      <c r="BL198" s="25" t="s">
        <v>375</v>
      </c>
      <c r="BM198" s="25" t="s">
        <v>2215</v>
      </c>
    </row>
    <row r="199" spans="2:65" s="1" customFormat="1" ht="27">
      <c r="B199" s="42"/>
      <c r="C199" s="64"/>
      <c r="D199" s="246" t="s">
        <v>1656</v>
      </c>
      <c r="E199" s="64"/>
      <c r="F199" s="290" t="s">
        <v>6373</v>
      </c>
      <c r="G199" s="64"/>
      <c r="H199" s="64"/>
      <c r="I199" s="173"/>
      <c r="J199" s="64"/>
      <c r="K199" s="64"/>
      <c r="L199" s="62"/>
      <c r="M199" s="291"/>
      <c r="N199" s="43"/>
      <c r="O199" s="43"/>
      <c r="P199" s="43"/>
      <c r="Q199" s="43"/>
      <c r="R199" s="43"/>
      <c r="S199" s="43"/>
      <c r="T199" s="79"/>
      <c r="AT199" s="25" t="s">
        <v>1656</v>
      </c>
      <c r="AU199" s="25" t="s">
        <v>82</v>
      </c>
    </row>
    <row r="200" spans="2:65" s="1" customFormat="1" ht="22.5" customHeight="1">
      <c r="B200" s="42"/>
      <c r="C200" s="203" t="s">
        <v>730</v>
      </c>
      <c r="D200" s="203" t="s">
        <v>311</v>
      </c>
      <c r="E200" s="204" t="s">
        <v>6382</v>
      </c>
      <c r="F200" s="205" t="s">
        <v>6383</v>
      </c>
      <c r="G200" s="206" t="s">
        <v>5275</v>
      </c>
      <c r="H200" s="207">
        <v>8</v>
      </c>
      <c r="I200" s="208"/>
      <c r="J200" s="209">
        <f>ROUND(I200*H200,2)</f>
        <v>0</v>
      </c>
      <c r="K200" s="205" t="s">
        <v>21</v>
      </c>
      <c r="L200" s="62"/>
      <c r="M200" s="210" t="s">
        <v>21</v>
      </c>
      <c r="N200" s="211" t="s">
        <v>45</v>
      </c>
      <c r="O200" s="43"/>
      <c r="P200" s="212">
        <f>O200*H200</f>
        <v>0</v>
      </c>
      <c r="Q200" s="212">
        <v>0</v>
      </c>
      <c r="R200" s="212">
        <f>Q200*H200</f>
        <v>0</v>
      </c>
      <c r="S200" s="212">
        <v>0</v>
      </c>
      <c r="T200" s="213">
        <f>S200*H200</f>
        <v>0</v>
      </c>
      <c r="AR200" s="25" t="s">
        <v>375</v>
      </c>
      <c r="AT200" s="25" t="s">
        <v>311</v>
      </c>
      <c r="AU200" s="25" t="s">
        <v>82</v>
      </c>
      <c r="AY200" s="25" t="s">
        <v>308</v>
      </c>
      <c r="BE200" s="214">
        <f>IF(N200="základní",J200,0)</f>
        <v>0</v>
      </c>
      <c r="BF200" s="214">
        <f>IF(N200="snížená",J200,0)</f>
        <v>0</v>
      </c>
      <c r="BG200" s="214">
        <f>IF(N200="zákl. přenesená",J200,0)</f>
        <v>0</v>
      </c>
      <c r="BH200" s="214">
        <f>IF(N200="sníž. přenesená",J200,0)</f>
        <v>0</v>
      </c>
      <c r="BI200" s="214">
        <f>IF(N200="nulová",J200,0)</f>
        <v>0</v>
      </c>
      <c r="BJ200" s="25" t="s">
        <v>82</v>
      </c>
      <c r="BK200" s="214">
        <f>ROUND(I200*H200,2)</f>
        <v>0</v>
      </c>
      <c r="BL200" s="25" t="s">
        <v>375</v>
      </c>
      <c r="BM200" s="25" t="s">
        <v>2224</v>
      </c>
    </row>
    <row r="201" spans="2:65" s="1" customFormat="1" ht="27">
      <c r="B201" s="42"/>
      <c r="C201" s="64"/>
      <c r="D201" s="246" t="s">
        <v>1656</v>
      </c>
      <c r="E201" s="64"/>
      <c r="F201" s="290" t="s">
        <v>6373</v>
      </c>
      <c r="G201" s="64"/>
      <c r="H201" s="64"/>
      <c r="I201" s="173"/>
      <c r="J201" s="64"/>
      <c r="K201" s="64"/>
      <c r="L201" s="62"/>
      <c r="M201" s="291"/>
      <c r="N201" s="43"/>
      <c r="O201" s="43"/>
      <c r="P201" s="43"/>
      <c r="Q201" s="43"/>
      <c r="R201" s="43"/>
      <c r="S201" s="43"/>
      <c r="T201" s="79"/>
      <c r="AT201" s="25" t="s">
        <v>1656</v>
      </c>
      <c r="AU201" s="25" t="s">
        <v>82</v>
      </c>
    </row>
    <row r="202" spans="2:65" s="1" customFormat="1" ht="22.5" customHeight="1">
      <c r="B202" s="42"/>
      <c r="C202" s="203" t="s">
        <v>735</v>
      </c>
      <c r="D202" s="203" t="s">
        <v>311</v>
      </c>
      <c r="E202" s="204" t="s">
        <v>6384</v>
      </c>
      <c r="F202" s="205" t="s">
        <v>6385</v>
      </c>
      <c r="G202" s="206" t="s">
        <v>5275</v>
      </c>
      <c r="H202" s="207">
        <v>6</v>
      </c>
      <c r="I202" s="208"/>
      <c r="J202" s="209">
        <f>ROUND(I202*H202,2)</f>
        <v>0</v>
      </c>
      <c r="K202" s="205" t="s">
        <v>21</v>
      </c>
      <c r="L202" s="62"/>
      <c r="M202" s="210" t="s">
        <v>21</v>
      </c>
      <c r="N202" s="211" t="s">
        <v>45</v>
      </c>
      <c r="O202" s="43"/>
      <c r="P202" s="212">
        <f>O202*H202</f>
        <v>0</v>
      </c>
      <c r="Q202" s="212">
        <v>0</v>
      </c>
      <c r="R202" s="212">
        <f>Q202*H202</f>
        <v>0</v>
      </c>
      <c r="S202" s="212">
        <v>0</v>
      </c>
      <c r="T202" s="213">
        <f>S202*H202</f>
        <v>0</v>
      </c>
      <c r="AR202" s="25" t="s">
        <v>375</v>
      </c>
      <c r="AT202" s="25" t="s">
        <v>311</v>
      </c>
      <c r="AU202" s="25" t="s">
        <v>82</v>
      </c>
      <c r="AY202" s="25" t="s">
        <v>308</v>
      </c>
      <c r="BE202" s="214">
        <f>IF(N202="základní",J202,0)</f>
        <v>0</v>
      </c>
      <c r="BF202" s="214">
        <f>IF(N202="snížená",J202,0)</f>
        <v>0</v>
      </c>
      <c r="BG202" s="214">
        <f>IF(N202="zákl. přenesená",J202,0)</f>
        <v>0</v>
      </c>
      <c r="BH202" s="214">
        <f>IF(N202="sníž. přenesená",J202,0)</f>
        <v>0</v>
      </c>
      <c r="BI202" s="214">
        <f>IF(N202="nulová",J202,0)</f>
        <v>0</v>
      </c>
      <c r="BJ202" s="25" t="s">
        <v>82</v>
      </c>
      <c r="BK202" s="214">
        <f>ROUND(I202*H202,2)</f>
        <v>0</v>
      </c>
      <c r="BL202" s="25" t="s">
        <v>375</v>
      </c>
      <c r="BM202" s="25" t="s">
        <v>2234</v>
      </c>
    </row>
    <row r="203" spans="2:65" s="1" customFormat="1" ht="27">
      <c r="B203" s="42"/>
      <c r="C203" s="64"/>
      <c r="D203" s="246" t="s">
        <v>1656</v>
      </c>
      <c r="E203" s="64"/>
      <c r="F203" s="290" t="s">
        <v>6373</v>
      </c>
      <c r="G203" s="64"/>
      <c r="H203" s="64"/>
      <c r="I203" s="173"/>
      <c r="J203" s="64"/>
      <c r="K203" s="64"/>
      <c r="L203" s="62"/>
      <c r="M203" s="291"/>
      <c r="N203" s="43"/>
      <c r="O203" s="43"/>
      <c r="P203" s="43"/>
      <c r="Q203" s="43"/>
      <c r="R203" s="43"/>
      <c r="S203" s="43"/>
      <c r="T203" s="79"/>
      <c r="AT203" s="25" t="s">
        <v>1656</v>
      </c>
      <c r="AU203" s="25" t="s">
        <v>82</v>
      </c>
    </row>
    <row r="204" spans="2:65" s="1" customFormat="1" ht="22.5" customHeight="1">
      <c r="B204" s="42"/>
      <c r="C204" s="203" t="s">
        <v>740</v>
      </c>
      <c r="D204" s="203" t="s">
        <v>311</v>
      </c>
      <c r="E204" s="204" t="s">
        <v>6386</v>
      </c>
      <c r="F204" s="205" t="s">
        <v>6387</v>
      </c>
      <c r="G204" s="206" t="s">
        <v>5275</v>
      </c>
      <c r="H204" s="207">
        <v>10</v>
      </c>
      <c r="I204" s="208"/>
      <c r="J204" s="209">
        <f>ROUND(I204*H204,2)</f>
        <v>0</v>
      </c>
      <c r="K204" s="205" t="s">
        <v>21</v>
      </c>
      <c r="L204" s="62"/>
      <c r="M204" s="210" t="s">
        <v>21</v>
      </c>
      <c r="N204" s="211" t="s">
        <v>45</v>
      </c>
      <c r="O204" s="43"/>
      <c r="P204" s="212">
        <f>O204*H204</f>
        <v>0</v>
      </c>
      <c r="Q204" s="212">
        <v>0</v>
      </c>
      <c r="R204" s="212">
        <f>Q204*H204</f>
        <v>0</v>
      </c>
      <c r="S204" s="212">
        <v>0</v>
      </c>
      <c r="T204" s="213">
        <f>S204*H204</f>
        <v>0</v>
      </c>
      <c r="AR204" s="25" t="s">
        <v>375</v>
      </c>
      <c r="AT204" s="25" t="s">
        <v>311</v>
      </c>
      <c r="AU204" s="25" t="s">
        <v>82</v>
      </c>
      <c r="AY204" s="25" t="s">
        <v>308</v>
      </c>
      <c r="BE204" s="214">
        <f>IF(N204="základní",J204,0)</f>
        <v>0</v>
      </c>
      <c r="BF204" s="214">
        <f>IF(N204="snížená",J204,0)</f>
        <v>0</v>
      </c>
      <c r="BG204" s="214">
        <f>IF(N204="zákl. přenesená",J204,0)</f>
        <v>0</v>
      </c>
      <c r="BH204" s="214">
        <f>IF(N204="sníž. přenesená",J204,0)</f>
        <v>0</v>
      </c>
      <c r="BI204" s="214">
        <f>IF(N204="nulová",J204,0)</f>
        <v>0</v>
      </c>
      <c r="BJ204" s="25" t="s">
        <v>82</v>
      </c>
      <c r="BK204" s="214">
        <f>ROUND(I204*H204,2)</f>
        <v>0</v>
      </c>
      <c r="BL204" s="25" t="s">
        <v>375</v>
      </c>
      <c r="BM204" s="25" t="s">
        <v>2241</v>
      </c>
    </row>
    <row r="205" spans="2:65" s="1" customFormat="1" ht="27">
      <c r="B205" s="42"/>
      <c r="C205" s="64"/>
      <c r="D205" s="246" t="s">
        <v>1656</v>
      </c>
      <c r="E205" s="64"/>
      <c r="F205" s="290" t="s">
        <v>6373</v>
      </c>
      <c r="G205" s="64"/>
      <c r="H205" s="64"/>
      <c r="I205" s="173"/>
      <c r="J205" s="64"/>
      <c r="K205" s="64"/>
      <c r="L205" s="62"/>
      <c r="M205" s="291"/>
      <c r="N205" s="43"/>
      <c r="O205" s="43"/>
      <c r="P205" s="43"/>
      <c r="Q205" s="43"/>
      <c r="R205" s="43"/>
      <c r="S205" s="43"/>
      <c r="T205" s="79"/>
      <c r="AT205" s="25" t="s">
        <v>1656</v>
      </c>
      <c r="AU205" s="25" t="s">
        <v>82</v>
      </c>
    </row>
    <row r="206" spans="2:65" s="1" customFormat="1" ht="22.5" customHeight="1">
      <c r="B206" s="42"/>
      <c r="C206" s="203" t="s">
        <v>745</v>
      </c>
      <c r="D206" s="203" t="s">
        <v>311</v>
      </c>
      <c r="E206" s="204" t="s">
        <v>6388</v>
      </c>
      <c r="F206" s="205" t="s">
        <v>6389</v>
      </c>
      <c r="G206" s="206" t="s">
        <v>5275</v>
      </c>
      <c r="H206" s="207">
        <v>3</v>
      </c>
      <c r="I206" s="208"/>
      <c r="J206" s="209">
        <f>ROUND(I206*H206,2)</f>
        <v>0</v>
      </c>
      <c r="K206" s="205" t="s">
        <v>21</v>
      </c>
      <c r="L206" s="62"/>
      <c r="M206" s="210" t="s">
        <v>21</v>
      </c>
      <c r="N206" s="211" t="s">
        <v>45</v>
      </c>
      <c r="O206" s="43"/>
      <c r="P206" s="212">
        <f>O206*H206</f>
        <v>0</v>
      </c>
      <c r="Q206" s="212">
        <v>0</v>
      </c>
      <c r="R206" s="212">
        <f>Q206*H206</f>
        <v>0</v>
      </c>
      <c r="S206" s="212">
        <v>0</v>
      </c>
      <c r="T206" s="213">
        <f>S206*H206</f>
        <v>0</v>
      </c>
      <c r="AR206" s="25" t="s">
        <v>375</v>
      </c>
      <c r="AT206" s="25" t="s">
        <v>311</v>
      </c>
      <c r="AU206" s="25" t="s">
        <v>82</v>
      </c>
      <c r="AY206" s="25" t="s">
        <v>308</v>
      </c>
      <c r="BE206" s="214">
        <f>IF(N206="základní",J206,0)</f>
        <v>0</v>
      </c>
      <c r="BF206" s="214">
        <f>IF(N206="snížená",J206,0)</f>
        <v>0</v>
      </c>
      <c r="BG206" s="214">
        <f>IF(N206="zákl. přenesená",J206,0)</f>
        <v>0</v>
      </c>
      <c r="BH206" s="214">
        <f>IF(N206="sníž. přenesená",J206,0)</f>
        <v>0</v>
      </c>
      <c r="BI206" s="214">
        <f>IF(N206="nulová",J206,0)</f>
        <v>0</v>
      </c>
      <c r="BJ206" s="25" t="s">
        <v>82</v>
      </c>
      <c r="BK206" s="214">
        <f>ROUND(I206*H206,2)</f>
        <v>0</v>
      </c>
      <c r="BL206" s="25" t="s">
        <v>375</v>
      </c>
      <c r="BM206" s="25" t="s">
        <v>2248</v>
      </c>
    </row>
    <row r="207" spans="2:65" s="1" customFormat="1" ht="27">
      <c r="B207" s="42"/>
      <c r="C207" s="64"/>
      <c r="D207" s="246" t="s">
        <v>1656</v>
      </c>
      <c r="E207" s="64"/>
      <c r="F207" s="290" t="s">
        <v>6390</v>
      </c>
      <c r="G207" s="64"/>
      <c r="H207" s="64"/>
      <c r="I207" s="173"/>
      <c r="J207" s="64"/>
      <c r="K207" s="64"/>
      <c r="L207" s="62"/>
      <c r="M207" s="291"/>
      <c r="N207" s="43"/>
      <c r="O207" s="43"/>
      <c r="P207" s="43"/>
      <c r="Q207" s="43"/>
      <c r="R207" s="43"/>
      <c r="S207" s="43"/>
      <c r="T207" s="79"/>
      <c r="AT207" s="25" t="s">
        <v>1656</v>
      </c>
      <c r="AU207" s="25" t="s">
        <v>82</v>
      </c>
    </row>
    <row r="208" spans="2:65" s="1" customFormat="1" ht="22.5" customHeight="1">
      <c r="B208" s="42"/>
      <c r="C208" s="203" t="s">
        <v>750</v>
      </c>
      <c r="D208" s="203" t="s">
        <v>311</v>
      </c>
      <c r="E208" s="204" t="s">
        <v>6391</v>
      </c>
      <c r="F208" s="205" t="s">
        <v>6383</v>
      </c>
      <c r="G208" s="206" t="s">
        <v>5275</v>
      </c>
      <c r="H208" s="207">
        <v>101</v>
      </c>
      <c r="I208" s="208"/>
      <c r="J208" s="209">
        <f>ROUND(I208*H208,2)</f>
        <v>0</v>
      </c>
      <c r="K208" s="205" t="s">
        <v>21</v>
      </c>
      <c r="L208" s="62"/>
      <c r="M208" s="210" t="s">
        <v>21</v>
      </c>
      <c r="N208" s="211" t="s">
        <v>45</v>
      </c>
      <c r="O208" s="43"/>
      <c r="P208" s="212">
        <f>O208*H208</f>
        <v>0</v>
      </c>
      <c r="Q208" s="212">
        <v>0</v>
      </c>
      <c r="R208" s="212">
        <f>Q208*H208</f>
        <v>0</v>
      </c>
      <c r="S208" s="212">
        <v>0</v>
      </c>
      <c r="T208" s="213">
        <f>S208*H208</f>
        <v>0</v>
      </c>
      <c r="AR208" s="25" t="s">
        <v>375</v>
      </c>
      <c r="AT208" s="25" t="s">
        <v>311</v>
      </c>
      <c r="AU208" s="25" t="s">
        <v>82</v>
      </c>
      <c r="AY208" s="25" t="s">
        <v>308</v>
      </c>
      <c r="BE208" s="214">
        <f>IF(N208="základní",J208,0)</f>
        <v>0</v>
      </c>
      <c r="BF208" s="214">
        <f>IF(N208="snížená",J208,0)</f>
        <v>0</v>
      </c>
      <c r="BG208" s="214">
        <f>IF(N208="zákl. přenesená",J208,0)</f>
        <v>0</v>
      </c>
      <c r="BH208" s="214">
        <f>IF(N208="sníž. přenesená",J208,0)</f>
        <v>0</v>
      </c>
      <c r="BI208" s="214">
        <f>IF(N208="nulová",J208,0)</f>
        <v>0</v>
      </c>
      <c r="BJ208" s="25" t="s">
        <v>82</v>
      </c>
      <c r="BK208" s="214">
        <f>ROUND(I208*H208,2)</f>
        <v>0</v>
      </c>
      <c r="BL208" s="25" t="s">
        <v>375</v>
      </c>
      <c r="BM208" s="25" t="s">
        <v>2257</v>
      </c>
    </row>
    <row r="209" spans="2:65" s="1" customFormat="1" ht="27">
      <c r="B209" s="42"/>
      <c r="C209" s="64"/>
      <c r="D209" s="246" t="s">
        <v>1656</v>
      </c>
      <c r="E209" s="64"/>
      <c r="F209" s="290" t="s">
        <v>6390</v>
      </c>
      <c r="G209" s="64"/>
      <c r="H209" s="64"/>
      <c r="I209" s="173"/>
      <c r="J209" s="64"/>
      <c r="K209" s="64"/>
      <c r="L209" s="62"/>
      <c r="M209" s="291"/>
      <c r="N209" s="43"/>
      <c r="O209" s="43"/>
      <c r="P209" s="43"/>
      <c r="Q209" s="43"/>
      <c r="R209" s="43"/>
      <c r="S209" s="43"/>
      <c r="T209" s="79"/>
      <c r="AT209" s="25" t="s">
        <v>1656</v>
      </c>
      <c r="AU209" s="25" t="s">
        <v>82</v>
      </c>
    </row>
    <row r="210" spans="2:65" s="1" customFormat="1" ht="22.5" customHeight="1">
      <c r="B210" s="42"/>
      <c r="C210" s="203" t="s">
        <v>522</v>
      </c>
      <c r="D210" s="203" t="s">
        <v>311</v>
      </c>
      <c r="E210" s="204" t="s">
        <v>6392</v>
      </c>
      <c r="F210" s="205" t="s">
        <v>6393</v>
      </c>
      <c r="G210" s="206" t="s">
        <v>5275</v>
      </c>
      <c r="H210" s="207">
        <v>16</v>
      </c>
      <c r="I210" s="208"/>
      <c r="J210" s="209">
        <f>ROUND(I210*H210,2)</f>
        <v>0</v>
      </c>
      <c r="K210" s="205" t="s">
        <v>21</v>
      </c>
      <c r="L210" s="62"/>
      <c r="M210" s="210" t="s">
        <v>21</v>
      </c>
      <c r="N210" s="211" t="s">
        <v>45</v>
      </c>
      <c r="O210" s="43"/>
      <c r="P210" s="212">
        <f>O210*H210</f>
        <v>0</v>
      </c>
      <c r="Q210" s="212">
        <v>0</v>
      </c>
      <c r="R210" s="212">
        <f>Q210*H210</f>
        <v>0</v>
      </c>
      <c r="S210" s="212">
        <v>0</v>
      </c>
      <c r="T210" s="213">
        <f>S210*H210</f>
        <v>0</v>
      </c>
      <c r="AR210" s="25" t="s">
        <v>375</v>
      </c>
      <c r="AT210" s="25" t="s">
        <v>311</v>
      </c>
      <c r="AU210" s="25" t="s">
        <v>82</v>
      </c>
      <c r="AY210" s="25" t="s">
        <v>308</v>
      </c>
      <c r="BE210" s="214">
        <f>IF(N210="základní",J210,0)</f>
        <v>0</v>
      </c>
      <c r="BF210" s="214">
        <f>IF(N210="snížená",J210,0)</f>
        <v>0</v>
      </c>
      <c r="BG210" s="214">
        <f>IF(N210="zákl. přenesená",J210,0)</f>
        <v>0</v>
      </c>
      <c r="BH210" s="214">
        <f>IF(N210="sníž. přenesená",J210,0)</f>
        <v>0</v>
      </c>
      <c r="BI210" s="214">
        <f>IF(N210="nulová",J210,0)</f>
        <v>0</v>
      </c>
      <c r="BJ210" s="25" t="s">
        <v>82</v>
      </c>
      <c r="BK210" s="214">
        <f>ROUND(I210*H210,2)</f>
        <v>0</v>
      </c>
      <c r="BL210" s="25" t="s">
        <v>375</v>
      </c>
      <c r="BM210" s="25" t="s">
        <v>2266</v>
      </c>
    </row>
    <row r="211" spans="2:65" s="1" customFormat="1" ht="27">
      <c r="B211" s="42"/>
      <c r="C211" s="64"/>
      <c r="D211" s="246" t="s">
        <v>1656</v>
      </c>
      <c r="E211" s="64"/>
      <c r="F211" s="290" t="s">
        <v>6390</v>
      </c>
      <c r="G211" s="64"/>
      <c r="H211" s="64"/>
      <c r="I211" s="173"/>
      <c r="J211" s="64"/>
      <c r="K211" s="64"/>
      <c r="L211" s="62"/>
      <c r="M211" s="291"/>
      <c r="N211" s="43"/>
      <c r="O211" s="43"/>
      <c r="P211" s="43"/>
      <c r="Q211" s="43"/>
      <c r="R211" s="43"/>
      <c r="S211" s="43"/>
      <c r="T211" s="79"/>
      <c r="AT211" s="25" t="s">
        <v>1656</v>
      </c>
      <c r="AU211" s="25" t="s">
        <v>82</v>
      </c>
    </row>
    <row r="212" spans="2:65" s="1" customFormat="1" ht="22.5" customHeight="1">
      <c r="B212" s="42"/>
      <c r="C212" s="203" t="s">
        <v>1248</v>
      </c>
      <c r="D212" s="203" t="s">
        <v>311</v>
      </c>
      <c r="E212" s="204" t="s">
        <v>6394</v>
      </c>
      <c r="F212" s="205" t="s">
        <v>6395</v>
      </c>
      <c r="G212" s="206" t="s">
        <v>5275</v>
      </c>
      <c r="H212" s="207">
        <v>102</v>
      </c>
      <c r="I212" s="208"/>
      <c r="J212" s="209">
        <f>ROUND(I212*H212,2)</f>
        <v>0</v>
      </c>
      <c r="K212" s="205" t="s">
        <v>21</v>
      </c>
      <c r="L212" s="62"/>
      <c r="M212" s="210" t="s">
        <v>21</v>
      </c>
      <c r="N212" s="211" t="s">
        <v>45</v>
      </c>
      <c r="O212" s="43"/>
      <c r="P212" s="212">
        <f>O212*H212</f>
        <v>0</v>
      </c>
      <c r="Q212" s="212">
        <v>0</v>
      </c>
      <c r="R212" s="212">
        <f>Q212*H212</f>
        <v>0</v>
      </c>
      <c r="S212" s="212">
        <v>0</v>
      </c>
      <c r="T212" s="213">
        <f>S212*H212</f>
        <v>0</v>
      </c>
      <c r="AR212" s="25" t="s">
        <v>375</v>
      </c>
      <c r="AT212" s="25" t="s">
        <v>311</v>
      </c>
      <c r="AU212" s="25" t="s">
        <v>82</v>
      </c>
      <c r="AY212" s="25" t="s">
        <v>308</v>
      </c>
      <c r="BE212" s="214">
        <f>IF(N212="základní",J212,0)</f>
        <v>0</v>
      </c>
      <c r="BF212" s="214">
        <f>IF(N212="snížená",J212,0)</f>
        <v>0</v>
      </c>
      <c r="BG212" s="214">
        <f>IF(N212="zákl. přenesená",J212,0)</f>
        <v>0</v>
      </c>
      <c r="BH212" s="214">
        <f>IF(N212="sníž. přenesená",J212,0)</f>
        <v>0</v>
      </c>
      <c r="BI212" s="214">
        <f>IF(N212="nulová",J212,0)</f>
        <v>0</v>
      </c>
      <c r="BJ212" s="25" t="s">
        <v>82</v>
      </c>
      <c r="BK212" s="214">
        <f>ROUND(I212*H212,2)</f>
        <v>0</v>
      </c>
      <c r="BL212" s="25" t="s">
        <v>375</v>
      </c>
      <c r="BM212" s="25" t="s">
        <v>2277</v>
      </c>
    </row>
    <row r="213" spans="2:65" s="1" customFormat="1" ht="27">
      <c r="B213" s="42"/>
      <c r="C213" s="64"/>
      <c r="D213" s="246" t="s">
        <v>1656</v>
      </c>
      <c r="E213" s="64"/>
      <c r="F213" s="290" t="s">
        <v>6390</v>
      </c>
      <c r="G213" s="64"/>
      <c r="H213" s="64"/>
      <c r="I213" s="173"/>
      <c r="J213" s="64"/>
      <c r="K213" s="64"/>
      <c r="L213" s="62"/>
      <c r="M213" s="291"/>
      <c r="N213" s="43"/>
      <c r="O213" s="43"/>
      <c r="P213" s="43"/>
      <c r="Q213" s="43"/>
      <c r="R213" s="43"/>
      <c r="S213" s="43"/>
      <c r="T213" s="79"/>
      <c r="AT213" s="25" t="s">
        <v>1656</v>
      </c>
      <c r="AU213" s="25" t="s">
        <v>82</v>
      </c>
    </row>
    <row r="214" spans="2:65" s="1" customFormat="1" ht="22.5" customHeight="1">
      <c r="B214" s="42"/>
      <c r="C214" s="203" t="s">
        <v>528</v>
      </c>
      <c r="D214" s="203" t="s">
        <v>311</v>
      </c>
      <c r="E214" s="204" t="s">
        <v>6396</v>
      </c>
      <c r="F214" s="205" t="s">
        <v>6397</v>
      </c>
      <c r="G214" s="206" t="s">
        <v>5275</v>
      </c>
      <c r="H214" s="207">
        <v>1</v>
      </c>
      <c r="I214" s="208"/>
      <c r="J214" s="209">
        <f>ROUND(I214*H214,2)</f>
        <v>0</v>
      </c>
      <c r="K214" s="205" t="s">
        <v>21</v>
      </c>
      <c r="L214" s="62"/>
      <c r="M214" s="210" t="s">
        <v>21</v>
      </c>
      <c r="N214" s="211" t="s">
        <v>45</v>
      </c>
      <c r="O214" s="43"/>
      <c r="P214" s="212">
        <f>O214*H214</f>
        <v>0</v>
      </c>
      <c r="Q214" s="212">
        <v>0</v>
      </c>
      <c r="R214" s="212">
        <f>Q214*H214</f>
        <v>0</v>
      </c>
      <c r="S214" s="212">
        <v>0</v>
      </c>
      <c r="T214" s="213">
        <f>S214*H214</f>
        <v>0</v>
      </c>
      <c r="AR214" s="25" t="s">
        <v>375</v>
      </c>
      <c r="AT214" s="25" t="s">
        <v>311</v>
      </c>
      <c r="AU214" s="25" t="s">
        <v>82</v>
      </c>
      <c r="AY214" s="25" t="s">
        <v>308</v>
      </c>
      <c r="BE214" s="214">
        <f>IF(N214="základní",J214,0)</f>
        <v>0</v>
      </c>
      <c r="BF214" s="214">
        <f>IF(N214="snížená",J214,0)</f>
        <v>0</v>
      </c>
      <c r="BG214" s="214">
        <f>IF(N214="zákl. přenesená",J214,0)</f>
        <v>0</v>
      </c>
      <c r="BH214" s="214">
        <f>IF(N214="sníž. přenesená",J214,0)</f>
        <v>0</v>
      </c>
      <c r="BI214" s="214">
        <f>IF(N214="nulová",J214,0)</f>
        <v>0</v>
      </c>
      <c r="BJ214" s="25" t="s">
        <v>82</v>
      </c>
      <c r="BK214" s="214">
        <f>ROUND(I214*H214,2)</f>
        <v>0</v>
      </c>
      <c r="BL214" s="25" t="s">
        <v>375</v>
      </c>
      <c r="BM214" s="25" t="s">
        <v>2285</v>
      </c>
    </row>
    <row r="215" spans="2:65" s="1" customFormat="1" ht="27">
      <c r="B215" s="42"/>
      <c r="C215" s="64"/>
      <c r="D215" s="246" t="s">
        <v>1656</v>
      </c>
      <c r="E215" s="64"/>
      <c r="F215" s="290" t="s">
        <v>6390</v>
      </c>
      <c r="G215" s="64"/>
      <c r="H215" s="64"/>
      <c r="I215" s="173"/>
      <c r="J215" s="64"/>
      <c r="K215" s="64"/>
      <c r="L215" s="62"/>
      <c r="M215" s="291"/>
      <c r="N215" s="43"/>
      <c r="O215" s="43"/>
      <c r="P215" s="43"/>
      <c r="Q215" s="43"/>
      <c r="R215" s="43"/>
      <c r="S215" s="43"/>
      <c r="T215" s="79"/>
      <c r="AT215" s="25" t="s">
        <v>1656</v>
      </c>
      <c r="AU215" s="25" t="s">
        <v>82</v>
      </c>
    </row>
    <row r="216" spans="2:65" s="1" customFormat="1" ht="22.5" customHeight="1">
      <c r="B216" s="42"/>
      <c r="C216" s="203" t="s">
        <v>570</v>
      </c>
      <c r="D216" s="203" t="s">
        <v>311</v>
      </c>
      <c r="E216" s="204" t="s">
        <v>6398</v>
      </c>
      <c r="F216" s="205" t="s">
        <v>6377</v>
      </c>
      <c r="G216" s="206" t="s">
        <v>5275</v>
      </c>
      <c r="H216" s="207">
        <v>173</v>
      </c>
      <c r="I216" s="208"/>
      <c r="J216" s="209">
        <f>ROUND(I216*H216,2)</f>
        <v>0</v>
      </c>
      <c r="K216" s="205" t="s">
        <v>21</v>
      </c>
      <c r="L216" s="62"/>
      <c r="M216" s="210" t="s">
        <v>21</v>
      </c>
      <c r="N216" s="211" t="s">
        <v>45</v>
      </c>
      <c r="O216" s="43"/>
      <c r="P216" s="212">
        <f>O216*H216</f>
        <v>0</v>
      </c>
      <c r="Q216" s="212">
        <v>0</v>
      </c>
      <c r="R216" s="212">
        <f>Q216*H216</f>
        <v>0</v>
      </c>
      <c r="S216" s="212">
        <v>0</v>
      </c>
      <c r="T216" s="213">
        <f>S216*H216</f>
        <v>0</v>
      </c>
      <c r="AR216" s="25" t="s">
        <v>375</v>
      </c>
      <c r="AT216" s="25" t="s">
        <v>311</v>
      </c>
      <c r="AU216" s="25" t="s">
        <v>82</v>
      </c>
      <c r="AY216" s="25" t="s">
        <v>308</v>
      </c>
      <c r="BE216" s="214">
        <f>IF(N216="základní",J216,0)</f>
        <v>0</v>
      </c>
      <c r="BF216" s="214">
        <f>IF(N216="snížená",J216,0)</f>
        <v>0</v>
      </c>
      <c r="BG216" s="214">
        <f>IF(N216="zákl. přenesená",J216,0)</f>
        <v>0</v>
      </c>
      <c r="BH216" s="214">
        <f>IF(N216="sníž. přenesená",J216,0)</f>
        <v>0</v>
      </c>
      <c r="BI216" s="214">
        <f>IF(N216="nulová",J216,0)</f>
        <v>0</v>
      </c>
      <c r="BJ216" s="25" t="s">
        <v>82</v>
      </c>
      <c r="BK216" s="214">
        <f>ROUND(I216*H216,2)</f>
        <v>0</v>
      </c>
      <c r="BL216" s="25" t="s">
        <v>375</v>
      </c>
      <c r="BM216" s="25" t="s">
        <v>2292</v>
      </c>
    </row>
    <row r="217" spans="2:65" s="1" customFormat="1" ht="27">
      <c r="B217" s="42"/>
      <c r="C217" s="64"/>
      <c r="D217" s="246" t="s">
        <v>1656</v>
      </c>
      <c r="E217" s="64"/>
      <c r="F217" s="290" t="s">
        <v>6399</v>
      </c>
      <c r="G217" s="64"/>
      <c r="H217" s="64"/>
      <c r="I217" s="173"/>
      <c r="J217" s="64"/>
      <c r="K217" s="64"/>
      <c r="L217" s="62"/>
      <c r="M217" s="291"/>
      <c r="N217" s="43"/>
      <c r="O217" s="43"/>
      <c r="P217" s="43"/>
      <c r="Q217" s="43"/>
      <c r="R217" s="43"/>
      <c r="S217" s="43"/>
      <c r="T217" s="79"/>
      <c r="AT217" s="25" t="s">
        <v>1656</v>
      </c>
      <c r="AU217" s="25" t="s">
        <v>82</v>
      </c>
    </row>
    <row r="218" spans="2:65" s="1" customFormat="1" ht="22.5" customHeight="1">
      <c r="B218" s="42"/>
      <c r="C218" s="203" t="s">
        <v>2038</v>
      </c>
      <c r="D218" s="203" t="s">
        <v>311</v>
      </c>
      <c r="E218" s="204" t="s">
        <v>6400</v>
      </c>
      <c r="F218" s="205" t="s">
        <v>6379</v>
      </c>
      <c r="G218" s="206" t="s">
        <v>5275</v>
      </c>
      <c r="H218" s="207">
        <v>33</v>
      </c>
      <c r="I218" s="208"/>
      <c r="J218" s="209">
        <f>ROUND(I218*H218,2)</f>
        <v>0</v>
      </c>
      <c r="K218" s="205" t="s">
        <v>21</v>
      </c>
      <c r="L218" s="62"/>
      <c r="M218" s="210" t="s">
        <v>21</v>
      </c>
      <c r="N218" s="211" t="s">
        <v>45</v>
      </c>
      <c r="O218" s="43"/>
      <c r="P218" s="212">
        <f>O218*H218</f>
        <v>0</v>
      </c>
      <c r="Q218" s="212">
        <v>0</v>
      </c>
      <c r="R218" s="212">
        <f>Q218*H218</f>
        <v>0</v>
      </c>
      <c r="S218" s="212">
        <v>0</v>
      </c>
      <c r="T218" s="213">
        <f>S218*H218</f>
        <v>0</v>
      </c>
      <c r="AR218" s="25" t="s">
        <v>375</v>
      </c>
      <c r="AT218" s="25" t="s">
        <v>311</v>
      </c>
      <c r="AU218" s="25" t="s">
        <v>82</v>
      </c>
      <c r="AY218" s="25" t="s">
        <v>308</v>
      </c>
      <c r="BE218" s="214">
        <f>IF(N218="základní",J218,0)</f>
        <v>0</v>
      </c>
      <c r="BF218" s="214">
        <f>IF(N218="snížená",J218,0)</f>
        <v>0</v>
      </c>
      <c r="BG218" s="214">
        <f>IF(N218="zákl. přenesená",J218,0)</f>
        <v>0</v>
      </c>
      <c r="BH218" s="214">
        <f>IF(N218="sníž. přenesená",J218,0)</f>
        <v>0</v>
      </c>
      <c r="BI218" s="214">
        <f>IF(N218="nulová",J218,0)</f>
        <v>0</v>
      </c>
      <c r="BJ218" s="25" t="s">
        <v>82</v>
      </c>
      <c r="BK218" s="214">
        <f>ROUND(I218*H218,2)</f>
        <v>0</v>
      </c>
      <c r="BL218" s="25" t="s">
        <v>375</v>
      </c>
      <c r="BM218" s="25" t="s">
        <v>2301</v>
      </c>
    </row>
    <row r="219" spans="2:65" s="1" customFormat="1" ht="27">
      <c r="B219" s="42"/>
      <c r="C219" s="64"/>
      <c r="D219" s="246" t="s">
        <v>1656</v>
      </c>
      <c r="E219" s="64"/>
      <c r="F219" s="290" t="s">
        <v>6399</v>
      </c>
      <c r="G219" s="64"/>
      <c r="H219" s="64"/>
      <c r="I219" s="173"/>
      <c r="J219" s="64"/>
      <c r="K219" s="64"/>
      <c r="L219" s="62"/>
      <c r="M219" s="291"/>
      <c r="N219" s="43"/>
      <c r="O219" s="43"/>
      <c r="P219" s="43"/>
      <c r="Q219" s="43"/>
      <c r="R219" s="43"/>
      <c r="S219" s="43"/>
      <c r="T219" s="79"/>
      <c r="AT219" s="25" t="s">
        <v>1656</v>
      </c>
      <c r="AU219" s="25" t="s">
        <v>82</v>
      </c>
    </row>
    <row r="220" spans="2:65" s="1" customFormat="1" ht="22.5" customHeight="1">
      <c r="B220" s="42"/>
      <c r="C220" s="203" t="s">
        <v>2042</v>
      </c>
      <c r="D220" s="203" t="s">
        <v>311</v>
      </c>
      <c r="E220" s="204" t="s">
        <v>6401</v>
      </c>
      <c r="F220" s="205" t="s">
        <v>6381</v>
      </c>
      <c r="G220" s="206" t="s">
        <v>5275</v>
      </c>
      <c r="H220" s="207">
        <v>37</v>
      </c>
      <c r="I220" s="208"/>
      <c r="J220" s="209">
        <f>ROUND(I220*H220,2)</f>
        <v>0</v>
      </c>
      <c r="K220" s="205" t="s">
        <v>21</v>
      </c>
      <c r="L220" s="62"/>
      <c r="M220" s="210" t="s">
        <v>21</v>
      </c>
      <c r="N220" s="211" t="s">
        <v>45</v>
      </c>
      <c r="O220" s="43"/>
      <c r="P220" s="212">
        <f>O220*H220</f>
        <v>0</v>
      </c>
      <c r="Q220" s="212">
        <v>0</v>
      </c>
      <c r="R220" s="212">
        <f>Q220*H220</f>
        <v>0</v>
      </c>
      <c r="S220" s="212">
        <v>0</v>
      </c>
      <c r="T220" s="213">
        <f>S220*H220</f>
        <v>0</v>
      </c>
      <c r="AR220" s="25" t="s">
        <v>375</v>
      </c>
      <c r="AT220" s="25" t="s">
        <v>311</v>
      </c>
      <c r="AU220" s="25" t="s">
        <v>82</v>
      </c>
      <c r="AY220" s="25" t="s">
        <v>308</v>
      </c>
      <c r="BE220" s="214">
        <f>IF(N220="základní",J220,0)</f>
        <v>0</v>
      </c>
      <c r="BF220" s="214">
        <f>IF(N220="snížená",J220,0)</f>
        <v>0</v>
      </c>
      <c r="BG220" s="214">
        <f>IF(N220="zákl. přenesená",J220,0)</f>
        <v>0</v>
      </c>
      <c r="BH220" s="214">
        <f>IF(N220="sníž. přenesená",J220,0)</f>
        <v>0</v>
      </c>
      <c r="BI220" s="214">
        <f>IF(N220="nulová",J220,0)</f>
        <v>0</v>
      </c>
      <c r="BJ220" s="25" t="s">
        <v>82</v>
      </c>
      <c r="BK220" s="214">
        <f>ROUND(I220*H220,2)</f>
        <v>0</v>
      </c>
      <c r="BL220" s="25" t="s">
        <v>375</v>
      </c>
      <c r="BM220" s="25" t="s">
        <v>2311</v>
      </c>
    </row>
    <row r="221" spans="2:65" s="1" customFormat="1" ht="27">
      <c r="B221" s="42"/>
      <c r="C221" s="64"/>
      <c r="D221" s="246" t="s">
        <v>1656</v>
      </c>
      <c r="E221" s="64"/>
      <c r="F221" s="290" t="s">
        <v>6399</v>
      </c>
      <c r="G221" s="64"/>
      <c r="H221" s="64"/>
      <c r="I221" s="173"/>
      <c r="J221" s="64"/>
      <c r="K221" s="64"/>
      <c r="L221" s="62"/>
      <c r="M221" s="291"/>
      <c r="N221" s="43"/>
      <c r="O221" s="43"/>
      <c r="P221" s="43"/>
      <c r="Q221" s="43"/>
      <c r="R221" s="43"/>
      <c r="S221" s="43"/>
      <c r="T221" s="79"/>
      <c r="AT221" s="25" t="s">
        <v>1656</v>
      </c>
      <c r="AU221" s="25" t="s">
        <v>82</v>
      </c>
    </row>
    <row r="222" spans="2:65" s="1" customFormat="1" ht="22.5" customHeight="1">
      <c r="B222" s="42"/>
      <c r="C222" s="203" t="s">
        <v>2044</v>
      </c>
      <c r="D222" s="203" t="s">
        <v>311</v>
      </c>
      <c r="E222" s="204" t="s">
        <v>6402</v>
      </c>
      <c r="F222" s="205" t="s">
        <v>6389</v>
      </c>
      <c r="G222" s="206" t="s">
        <v>5275</v>
      </c>
      <c r="H222" s="207">
        <v>15</v>
      </c>
      <c r="I222" s="208"/>
      <c r="J222" s="209">
        <f>ROUND(I222*H222,2)</f>
        <v>0</v>
      </c>
      <c r="K222" s="205" t="s">
        <v>21</v>
      </c>
      <c r="L222" s="62"/>
      <c r="M222" s="210" t="s">
        <v>21</v>
      </c>
      <c r="N222" s="211" t="s">
        <v>45</v>
      </c>
      <c r="O222" s="43"/>
      <c r="P222" s="212">
        <f>O222*H222</f>
        <v>0</v>
      </c>
      <c r="Q222" s="212">
        <v>0</v>
      </c>
      <c r="R222" s="212">
        <f>Q222*H222</f>
        <v>0</v>
      </c>
      <c r="S222" s="212">
        <v>0</v>
      </c>
      <c r="T222" s="213">
        <f>S222*H222</f>
        <v>0</v>
      </c>
      <c r="AR222" s="25" t="s">
        <v>375</v>
      </c>
      <c r="AT222" s="25" t="s">
        <v>311</v>
      </c>
      <c r="AU222" s="25" t="s">
        <v>82</v>
      </c>
      <c r="AY222" s="25" t="s">
        <v>308</v>
      </c>
      <c r="BE222" s="214">
        <f>IF(N222="základní",J222,0)</f>
        <v>0</v>
      </c>
      <c r="BF222" s="214">
        <f>IF(N222="snížená",J222,0)</f>
        <v>0</v>
      </c>
      <c r="BG222" s="214">
        <f>IF(N222="zákl. přenesená",J222,0)</f>
        <v>0</v>
      </c>
      <c r="BH222" s="214">
        <f>IF(N222="sníž. přenesená",J222,0)</f>
        <v>0</v>
      </c>
      <c r="BI222" s="214">
        <f>IF(N222="nulová",J222,0)</f>
        <v>0</v>
      </c>
      <c r="BJ222" s="25" t="s">
        <v>82</v>
      </c>
      <c r="BK222" s="214">
        <f>ROUND(I222*H222,2)</f>
        <v>0</v>
      </c>
      <c r="BL222" s="25" t="s">
        <v>375</v>
      </c>
      <c r="BM222" s="25" t="s">
        <v>2319</v>
      </c>
    </row>
    <row r="223" spans="2:65" s="1" customFormat="1" ht="27">
      <c r="B223" s="42"/>
      <c r="C223" s="64"/>
      <c r="D223" s="246" t="s">
        <v>1656</v>
      </c>
      <c r="E223" s="64"/>
      <c r="F223" s="290" t="s">
        <v>6399</v>
      </c>
      <c r="G223" s="64"/>
      <c r="H223" s="64"/>
      <c r="I223" s="173"/>
      <c r="J223" s="64"/>
      <c r="K223" s="64"/>
      <c r="L223" s="62"/>
      <c r="M223" s="291"/>
      <c r="N223" s="43"/>
      <c r="O223" s="43"/>
      <c r="P223" s="43"/>
      <c r="Q223" s="43"/>
      <c r="R223" s="43"/>
      <c r="S223" s="43"/>
      <c r="T223" s="79"/>
      <c r="AT223" s="25" t="s">
        <v>1656</v>
      </c>
      <c r="AU223" s="25" t="s">
        <v>82</v>
      </c>
    </row>
    <row r="224" spans="2:65" s="1" customFormat="1" ht="22.5" customHeight="1">
      <c r="B224" s="42"/>
      <c r="C224" s="203" t="s">
        <v>2048</v>
      </c>
      <c r="D224" s="203" t="s">
        <v>311</v>
      </c>
      <c r="E224" s="204" t="s">
        <v>6403</v>
      </c>
      <c r="F224" s="205" t="s">
        <v>6383</v>
      </c>
      <c r="G224" s="206" t="s">
        <v>5275</v>
      </c>
      <c r="H224" s="207">
        <v>5</v>
      </c>
      <c r="I224" s="208"/>
      <c r="J224" s="209">
        <f>ROUND(I224*H224,2)</f>
        <v>0</v>
      </c>
      <c r="K224" s="205" t="s">
        <v>21</v>
      </c>
      <c r="L224" s="62"/>
      <c r="M224" s="210" t="s">
        <v>21</v>
      </c>
      <c r="N224" s="211" t="s">
        <v>45</v>
      </c>
      <c r="O224" s="43"/>
      <c r="P224" s="212">
        <f>O224*H224</f>
        <v>0</v>
      </c>
      <c r="Q224" s="212">
        <v>0</v>
      </c>
      <c r="R224" s="212">
        <f>Q224*H224</f>
        <v>0</v>
      </c>
      <c r="S224" s="212">
        <v>0</v>
      </c>
      <c r="T224" s="213">
        <f>S224*H224</f>
        <v>0</v>
      </c>
      <c r="AR224" s="25" t="s">
        <v>375</v>
      </c>
      <c r="AT224" s="25" t="s">
        <v>311</v>
      </c>
      <c r="AU224" s="25" t="s">
        <v>82</v>
      </c>
      <c r="AY224" s="25" t="s">
        <v>308</v>
      </c>
      <c r="BE224" s="214">
        <f>IF(N224="základní",J224,0)</f>
        <v>0</v>
      </c>
      <c r="BF224" s="214">
        <f>IF(N224="snížená",J224,0)</f>
        <v>0</v>
      </c>
      <c r="BG224" s="214">
        <f>IF(N224="zákl. přenesená",J224,0)</f>
        <v>0</v>
      </c>
      <c r="BH224" s="214">
        <f>IF(N224="sníž. přenesená",J224,0)</f>
        <v>0</v>
      </c>
      <c r="BI224" s="214">
        <f>IF(N224="nulová",J224,0)</f>
        <v>0</v>
      </c>
      <c r="BJ224" s="25" t="s">
        <v>82</v>
      </c>
      <c r="BK224" s="214">
        <f>ROUND(I224*H224,2)</f>
        <v>0</v>
      </c>
      <c r="BL224" s="25" t="s">
        <v>375</v>
      </c>
      <c r="BM224" s="25" t="s">
        <v>2327</v>
      </c>
    </row>
    <row r="225" spans="2:47" s="1" customFormat="1" ht="27">
      <c r="B225" s="42"/>
      <c r="C225" s="64"/>
      <c r="D225" s="223" t="s">
        <v>1656</v>
      </c>
      <c r="E225" s="64"/>
      <c r="F225" s="292" t="s">
        <v>6399</v>
      </c>
      <c r="G225" s="64"/>
      <c r="H225" s="64"/>
      <c r="I225" s="173"/>
      <c r="J225" s="64"/>
      <c r="K225" s="64"/>
      <c r="L225" s="62"/>
      <c r="M225" s="293"/>
      <c r="N225" s="216"/>
      <c r="O225" s="216"/>
      <c r="P225" s="216"/>
      <c r="Q225" s="216"/>
      <c r="R225" s="216"/>
      <c r="S225" s="216"/>
      <c r="T225" s="294"/>
      <c r="AT225" s="25" t="s">
        <v>1656</v>
      </c>
      <c r="AU225" s="25" t="s">
        <v>82</v>
      </c>
    </row>
    <row r="226" spans="2:47" s="1" customFormat="1" ht="6.95" customHeight="1">
      <c r="B226" s="57"/>
      <c r="C226" s="58"/>
      <c r="D226" s="58"/>
      <c r="E226" s="58"/>
      <c r="F226" s="58"/>
      <c r="G226" s="58"/>
      <c r="H226" s="58"/>
      <c r="I226" s="149"/>
      <c r="J226" s="58"/>
      <c r="K226" s="58"/>
      <c r="L226" s="62"/>
    </row>
  </sheetData>
  <sheetProtection password="CC35" sheet="1" objects="1" scenarios="1" formatCells="0" formatColumns="0" formatRows="0" sort="0" autoFilter="0"/>
  <autoFilter ref="C88:K225"/>
  <mergeCells count="12">
    <mergeCell ref="G1:H1"/>
    <mergeCell ref="L2:V2"/>
    <mergeCell ref="E49:H49"/>
    <mergeCell ref="E51:H51"/>
    <mergeCell ref="E77:H77"/>
    <mergeCell ref="E79:H79"/>
    <mergeCell ref="E81:H81"/>
    <mergeCell ref="E7:H7"/>
    <mergeCell ref="E9:H9"/>
    <mergeCell ref="E11:H11"/>
    <mergeCell ref="E26:H26"/>
    <mergeCell ref="E47:H47"/>
  </mergeCells>
  <hyperlinks>
    <hyperlink ref="F1:G1" location="C2" display="1) Krycí list soupisu"/>
    <hyperlink ref="G1:H1" location="C58" display="2) Rekapitulace"/>
    <hyperlink ref="J1" location="C88" display="3) Soupis prací"/>
    <hyperlink ref="L1:V1" location="'Rekapitulace stavby'!C2" display="Rekapitulace stavby"/>
  </hyperlinks>
  <pageMargins left="0.58333330000000005" right="0.58333330000000005" top="0.58333330000000005" bottom="0.58333330000000005" header="0" footer="0"/>
  <pageSetup paperSize="9" fitToHeight="100" orientation="landscape" blackAndWhite="1" r:id="rId1"/>
  <headerFooter>
    <oddFooter>&amp;CStrana &amp;P z &amp;N</oddFooter>
  </headerFooter>
  <drawing r:id="rId2"/>
</worksheet>
</file>

<file path=xl/worksheets/sheet27.xml><?xml version="1.0" encoding="utf-8"?>
<worksheet xmlns="http://schemas.openxmlformats.org/spreadsheetml/2006/main" xmlns:r="http://schemas.openxmlformats.org/officeDocument/2006/relationships">
  <sheetPr>
    <pageSetUpPr fitToPage="1"/>
  </sheetPr>
  <dimension ref="A1:BR190"/>
  <sheetViews>
    <sheetView showGridLines="0" workbookViewId="0">
      <pane ySplit="1" topLeftCell="A2" activePane="bottomLeft" state="frozen"/>
      <selection pane="bottomLeft"/>
    </sheetView>
  </sheetViews>
  <sheetFormatPr defaultRowHeight="15"/>
  <cols>
    <col min="1" max="1" width="8.33203125" customWidth="1"/>
    <col min="2" max="2" width="1.6640625" customWidth="1"/>
    <col min="3" max="3" width="4.1640625" customWidth="1"/>
    <col min="4" max="4" width="4.33203125" customWidth="1"/>
    <col min="5" max="5" width="17.1640625" customWidth="1"/>
    <col min="6" max="6" width="75" customWidth="1"/>
    <col min="7" max="7" width="8.6640625" customWidth="1"/>
    <col min="8" max="8" width="11.1640625" customWidth="1"/>
    <col min="9" max="9" width="12.6640625" style="121" customWidth="1"/>
    <col min="10" max="10" width="23.5" customWidth="1"/>
    <col min="11" max="11" width="15.5" customWidth="1"/>
    <col min="19" max="19" width="8.1640625" customWidth="1"/>
    <col min="20" max="20" width="29.6640625" customWidth="1"/>
    <col min="21" max="21" width="16.33203125"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1" spans="1:70" ht="21.75" customHeight="1">
      <c r="A1" s="22"/>
      <c r="B1" s="122"/>
      <c r="C1" s="122"/>
      <c r="D1" s="123" t="s">
        <v>1</v>
      </c>
      <c r="E1" s="122"/>
      <c r="F1" s="124" t="s">
        <v>272</v>
      </c>
      <c r="G1" s="427" t="s">
        <v>273</v>
      </c>
      <c r="H1" s="427"/>
      <c r="I1" s="125"/>
      <c r="J1" s="124" t="s">
        <v>274</v>
      </c>
      <c r="K1" s="123" t="s">
        <v>275</v>
      </c>
      <c r="L1" s="124" t="s">
        <v>276</v>
      </c>
      <c r="M1" s="124"/>
      <c r="N1" s="124"/>
      <c r="O1" s="124"/>
      <c r="P1" s="124"/>
      <c r="Q1" s="124"/>
      <c r="R1" s="124"/>
      <c r="S1" s="124"/>
      <c r="T1" s="124"/>
      <c r="U1" s="21"/>
      <c r="V1" s="21"/>
      <c r="W1" s="22"/>
      <c r="X1" s="22"/>
      <c r="Y1" s="22"/>
      <c r="Z1" s="22"/>
      <c r="AA1" s="22"/>
      <c r="AB1" s="22"/>
      <c r="AC1" s="22"/>
      <c r="AD1" s="22"/>
      <c r="AE1" s="22"/>
      <c r="AF1" s="22"/>
      <c r="AG1" s="22"/>
      <c r="AH1" s="22"/>
      <c r="AI1" s="22"/>
      <c r="AJ1" s="22"/>
      <c r="AK1" s="22"/>
      <c r="AL1" s="22"/>
      <c r="AM1" s="22"/>
      <c r="AN1" s="22"/>
      <c r="AO1" s="22"/>
      <c r="AP1" s="22"/>
      <c r="AQ1" s="22"/>
      <c r="AR1" s="22"/>
      <c r="AS1" s="22"/>
      <c r="AT1" s="22"/>
      <c r="AU1" s="22"/>
      <c r="AV1" s="22"/>
      <c r="AW1" s="22"/>
      <c r="AX1" s="22"/>
      <c r="AY1" s="22"/>
      <c r="AZ1" s="22"/>
      <c r="BA1" s="22"/>
      <c r="BB1" s="22"/>
      <c r="BC1" s="22"/>
      <c r="BD1" s="22"/>
      <c r="BE1" s="22"/>
      <c r="BF1" s="22"/>
      <c r="BG1" s="22"/>
      <c r="BH1" s="22"/>
      <c r="BI1" s="22"/>
      <c r="BJ1" s="22"/>
      <c r="BK1" s="22"/>
      <c r="BL1" s="22"/>
      <c r="BM1" s="22"/>
      <c r="BN1" s="22"/>
      <c r="BO1" s="22"/>
      <c r="BP1" s="22"/>
      <c r="BQ1" s="22"/>
      <c r="BR1" s="22"/>
    </row>
    <row r="2" spans="1:70" ht="36.950000000000003" customHeight="1">
      <c r="L2" s="419"/>
      <c r="M2" s="419"/>
      <c r="N2" s="419"/>
      <c r="O2" s="419"/>
      <c r="P2" s="419"/>
      <c r="Q2" s="419"/>
      <c r="R2" s="419"/>
      <c r="S2" s="419"/>
      <c r="T2" s="419"/>
      <c r="U2" s="419"/>
      <c r="V2" s="419"/>
      <c r="AT2" s="25" t="s">
        <v>178</v>
      </c>
    </row>
    <row r="3" spans="1:70" ht="6.95" customHeight="1">
      <c r="B3" s="26"/>
      <c r="C3" s="27"/>
      <c r="D3" s="27"/>
      <c r="E3" s="27"/>
      <c r="F3" s="27"/>
      <c r="G3" s="27"/>
      <c r="H3" s="27"/>
      <c r="I3" s="126"/>
      <c r="J3" s="27"/>
      <c r="K3" s="28"/>
      <c r="AT3" s="25" t="s">
        <v>84</v>
      </c>
    </row>
    <row r="4" spans="1:70" ht="36.950000000000003" customHeight="1">
      <c r="B4" s="29"/>
      <c r="C4" s="30"/>
      <c r="D4" s="31" t="s">
        <v>277</v>
      </c>
      <c r="E4" s="30"/>
      <c r="F4" s="30"/>
      <c r="G4" s="30"/>
      <c r="H4" s="30"/>
      <c r="I4" s="127"/>
      <c r="J4" s="30"/>
      <c r="K4" s="32"/>
      <c r="M4" s="33" t="s">
        <v>12</v>
      </c>
      <c r="AT4" s="25" t="s">
        <v>6</v>
      </c>
    </row>
    <row r="5" spans="1:70" ht="6.95" customHeight="1">
      <c r="B5" s="29"/>
      <c r="C5" s="30"/>
      <c r="D5" s="30"/>
      <c r="E5" s="30"/>
      <c r="F5" s="30"/>
      <c r="G5" s="30"/>
      <c r="H5" s="30"/>
      <c r="I5" s="127"/>
      <c r="J5" s="30"/>
      <c r="K5" s="32"/>
    </row>
    <row r="6" spans="1:70">
      <c r="B6" s="29"/>
      <c r="C6" s="30"/>
      <c r="D6" s="38" t="s">
        <v>18</v>
      </c>
      <c r="E6" s="30"/>
      <c r="F6" s="30"/>
      <c r="G6" s="30"/>
      <c r="H6" s="30"/>
      <c r="I6" s="127"/>
      <c r="J6" s="30"/>
      <c r="K6" s="32"/>
    </row>
    <row r="7" spans="1:70" ht="22.5" customHeight="1">
      <c r="B7" s="29"/>
      <c r="C7" s="30"/>
      <c r="D7" s="30"/>
      <c r="E7" s="420" t="str">
        <f>'Rekapitulace stavby'!K6</f>
        <v>Národní telemedicínské centrum</v>
      </c>
      <c r="F7" s="421"/>
      <c r="G7" s="421"/>
      <c r="H7" s="421"/>
      <c r="I7" s="127"/>
      <c r="J7" s="30"/>
      <c r="K7" s="32"/>
    </row>
    <row r="8" spans="1:70">
      <c r="B8" s="29"/>
      <c r="C8" s="30"/>
      <c r="D8" s="38" t="s">
        <v>278</v>
      </c>
      <c r="E8" s="30"/>
      <c r="F8" s="30"/>
      <c r="G8" s="30"/>
      <c r="H8" s="30"/>
      <c r="I8" s="127"/>
      <c r="J8" s="30"/>
      <c r="K8" s="32"/>
    </row>
    <row r="9" spans="1:70" s="1" customFormat="1" ht="22.5" customHeight="1">
      <c r="B9" s="42"/>
      <c r="C9" s="43"/>
      <c r="D9" s="43"/>
      <c r="E9" s="420" t="s">
        <v>5225</v>
      </c>
      <c r="F9" s="423"/>
      <c r="G9" s="423"/>
      <c r="H9" s="423"/>
      <c r="I9" s="128"/>
      <c r="J9" s="43"/>
      <c r="K9" s="46"/>
    </row>
    <row r="10" spans="1:70" s="1" customFormat="1">
      <c r="B10" s="42"/>
      <c r="C10" s="43"/>
      <c r="D10" s="38" t="s">
        <v>425</v>
      </c>
      <c r="E10" s="43"/>
      <c r="F10" s="43"/>
      <c r="G10" s="43"/>
      <c r="H10" s="43"/>
      <c r="I10" s="128"/>
      <c r="J10" s="43"/>
      <c r="K10" s="46"/>
    </row>
    <row r="11" spans="1:70" s="1" customFormat="1" ht="36.950000000000003" customHeight="1">
      <c r="B11" s="42"/>
      <c r="C11" s="43"/>
      <c r="D11" s="43"/>
      <c r="E11" s="422" t="s">
        <v>6404</v>
      </c>
      <c r="F11" s="423"/>
      <c r="G11" s="423"/>
      <c r="H11" s="423"/>
      <c r="I11" s="128"/>
      <c r="J11" s="43"/>
      <c r="K11" s="46"/>
    </row>
    <row r="12" spans="1:70" s="1" customFormat="1" ht="13.5">
      <c r="B12" s="42"/>
      <c r="C12" s="43"/>
      <c r="D12" s="43"/>
      <c r="E12" s="43"/>
      <c r="F12" s="43"/>
      <c r="G12" s="43"/>
      <c r="H12" s="43"/>
      <c r="I12" s="128"/>
      <c r="J12" s="43"/>
      <c r="K12" s="46"/>
    </row>
    <row r="13" spans="1:70" s="1" customFormat="1" ht="14.45" customHeight="1">
      <c r="B13" s="42"/>
      <c r="C13" s="43"/>
      <c r="D13" s="38" t="s">
        <v>20</v>
      </c>
      <c r="E13" s="43"/>
      <c r="F13" s="36" t="s">
        <v>21</v>
      </c>
      <c r="G13" s="43"/>
      <c r="H13" s="43"/>
      <c r="I13" s="129" t="s">
        <v>22</v>
      </c>
      <c r="J13" s="36" t="s">
        <v>21</v>
      </c>
      <c r="K13" s="46"/>
    </row>
    <row r="14" spans="1:70" s="1" customFormat="1" ht="14.45" customHeight="1">
      <c r="B14" s="42"/>
      <c r="C14" s="43"/>
      <c r="D14" s="38" t="s">
        <v>23</v>
      </c>
      <c r="E14" s="43"/>
      <c r="F14" s="36" t="s">
        <v>24</v>
      </c>
      <c r="G14" s="43"/>
      <c r="H14" s="43"/>
      <c r="I14" s="129" t="s">
        <v>25</v>
      </c>
      <c r="J14" s="130" t="str">
        <f>'Rekapitulace stavby'!AN8</f>
        <v>26.1.2017</v>
      </c>
      <c r="K14" s="46"/>
    </row>
    <row r="15" spans="1:70" s="1" customFormat="1" ht="10.9" customHeight="1">
      <c r="B15" s="42"/>
      <c r="C15" s="43"/>
      <c r="D15" s="43"/>
      <c r="E15" s="43"/>
      <c r="F15" s="43"/>
      <c r="G15" s="43"/>
      <c r="H15" s="43"/>
      <c r="I15" s="128"/>
      <c r="J15" s="43"/>
      <c r="K15" s="46"/>
    </row>
    <row r="16" spans="1:70" s="1" customFormat="1" ht="14.45" customHeight="1">
      <c r="B16" s="42"/>
      <c r="C16" s="43"/>
      <c r="D16" s="38" t="s">
        <v>27</v>
      </c>
      <c r="E16" s="43"/>
      <c r="F16" s="43"/>
      <c r="G16" s="43"/>
      <c r="H16" s="43"/>
      <c r="I16" s="129" t="s">
        <v>28</v>
      </c>
      <c r="J16" s="36" t="s">
        <v>29</v>
      </c>
      <c r="K16" s="46"/>
    </row>
    <row r="17" spans="2:11" s="1" customFormat="1" ht="18" customHeight="1">
      <c r="B17" s="42"/>
      <c r="C17" s="43"/>
      <c r="D17" s="43"/>
      <c r="E17" s="36" t="s">
        <v>30</v>
      </c>
      <c r="F17" s="43"/>
      <c r="G17" s="43"/>
      <c r="H17" s="43"/>
      <c r="I17" s="129" t="s">
        <v>31</v>
      </c>
      <c r="J17" s="36" t="s">
        <v>21</v>
      </c>
      <c r="K17" s="46"/>
    </row>
    <row r="18" spans="2:11" s="1" customFormat="1" ht="6.95" customHeight="1">
      <c r="B18" s="42"/>
      <c r="C18" s="43"/>
      <c r="D18" s="43"/>
      <c r="E18" s="43"/>
      <c r="F18" s="43"/>
      <c r="G18" s="43"/>
      <c r="H18" s="43"/>
      <c r="I18" s="128"/>
      <c r="J18" s="43"/>
      <c r="K18" s="46"/>
    </row>
    <row r="19" spans="2:11" s="1" customFormat="1" ht="14.45" customHeight="1">
      <c r="B19" s="42"/>
      <c r="C19" s="43"/>
      <c r="D19" s="38" t="s">
        <v>32</v>
      </c>
      <c r="E19" s="43"/>
      <c r="F19" s="43"/>
      <c r="G19" s="43"/>
      <c r="H19" s="43"/>
      <c r="I19" s="129" t="s">
        <v>28</v>
      </c>
      <c r="J19" s="36" t="str">
        <f>IF('Rekapitulace stavby'!AN13="Vyplň údaj","",IF('Rekapitulace stavby'!AN13="","",'Rekapitulace stavby'!AN13))</f>
        <v/>
      </c>
      <c r="K19" s="46"/>
    </row>
    <row r="20" spans="2:11" s="1" customFormat="1" ht="18" customHeight="1">
      <c r="B20" s="42"/>
      <c r="C20" s="43"/>
      <c r="D20" s="43"/>
      <c r="E20" s="36" t="str">
        <f>IF('Rekapitulace stavby'!E14="Vyplň údaj","",IF('Rekapitulace stavby'!E14="","",'Rekapitulace stavby'!E14))</f>
        <v/>
      </c>
      <c r="F20" s="43"/>
      <c r="G20" s="43"/>
      <c r="H20" s="43"/>
      <c r="I20" s="129" t="s">
        <v>31</v>
      </c>
      <c r="J20" s="36" t="str">
        <f>IF('Rekapitulace stavby'!AN14="Vyplň údaj","",IF('Rekapitulace stavby'!AN14="","",'Rekapitulace stavby'!AN14))</f>
        <v/>
      </c>
      <c r="K20" s="46"/>
    </row>
    <row r="21" spans="2:11" s="1" customFormat="1" ht="6.95" customHeight="1">
      <c r="B21" s="42"/>
      <c r="C21" s="43"/>
      <c r="D21" s="43"/>
      <c r="E21" s="43"/>
      <c r="F21" s="43"/>
      <c r="G21" s="43"/>
      <c r="H21" s="43"/>
      <c r="I21" s="128"/>
      <c r="J21" s="43"/>
      <c r="K21" s="46"/>
    </row>
    <row r="22" spans="2:11" s="1" customFormat="1" ht="14.45" customHeight="1">
      <c r="B22" s="42"/>
      <c r="C22" s="43"/>
      <c r="D22" s="38" t="s">
        <v>34</v>
      </c>
      <c r="E22" s="43"/>
      <c r="F22" s="43"/>
      <c r="G22" s="43"/>
      <c r="H22" s="43"/>
      <c r="I22" s="129" t="s">
        <v>28</v>
      </c>
      <c r="J22" s="36" t="s">
        <v>35</v>
      </c>
      <c r="K22" s="46"/>
    </row>
    <row r="23" spans="2:11" s="1" customFormat="1" ht="18" customHeight="1">
      <c r="B23" s="42"/>
      <c r="C23" s="43"/>
      <c r="D23" s="43"/>
      <c r="E23" s="36" t="s">
        <v>36</v>
      </c>
      <c r="F23" s="43"/>
      <c r="G23" s="43"/>
      <c r="H23" s="43"/>
      <c r="I23" s="129" t="s">
        <v>31</v>
      </c>
      <c r="J23" s="36" t="s">
        <v>21</v>
      </c>
      <c r="K23" s="46"/>
    </row>
    <row r="24" spans="2:11" s="1" customFormat="1" ht="6.95" customHeight="1">
      <c r="B24" s="42"/>
      <c r="C24" s="43"/>
      <c r="D24" s="43"/>
      <c r="E24" s="43"/>
      <c r="F24" s="43"/>
      <c r="G24" s="43"/>
      <c r="H24" s="43"/>
      <c r="I24" s="128"/>
      <c r="J24" s="43"/>
      <c r="K24" s="46"/>
    </row>
    <row r="25" spans="2:11" s="1" customFormat="1" ht="14.45" customHeight="1">
      <c r="B25" s="42"/>
      <c r="C25" s="43"/>
      <c r="D25" s="38" t="s">
        <v>38</v>
      </c>
      <c r="E25" s="43"/>
      <c r="F25" s="43"/>
      <c r="G25" s="43"/>
      <c r="H25" s="43"/>
      <c r="I25" s="128"/>
      <c r="J25" s="43"/>
      <c r="K25" s="46"/>
    </row>
    <row r="26" spans="2:11" s="7" customFormat="1" ht="22.5" customHeight="1">
      <c r="B26" s="131"/>
      <c r="C26" s="132"/>
      <c r="D26" s="132"/>
      <c r="E26" s="384" t="s">
        <v>21</v>
      </c>
      <c r="F26" s="384"/>
      <c r="G26" s="384"/>
      <c r="H26" s="384"/>
      <c r="I26" s="133"/>
      <c r="J26" s="132"/>
      <c r="K26" s="134"/>
    </row>
    <row r="27" spans="2:11" s="1" customFormat="1" ht="6.95" customHeight="1">
      <c r="B27" s="42"/>
      <c r="C27" s="43"/>
      <c r="D27" s="43"/>
      <c r="E27" s="43"/>
      <c r="F27" s="43"/>
      <c r="G27" s="43"/>
      <c r="H27" s="43"/>
      <c r="I27" s="128"/>
      <c r="J27" s="43"/>
      <c r="K27" s="46"/>
    </row>
    <row r="28" spans="2:11" s="1" customFormat="1" ht="6.95" customHeight="1">
      <c r="B28" s="42"/>
      <c r="C28" s="43"/>
      <c r="D28" s="86"/>
      <c r="E28" s="86"/>
      <c r="F28" s="86"/>
      <c r="G28" s="86"/>
      <c r="H28" s="86"/>
      <c r="I28" s="135"/>
      <c r="J28" s="86"/>
      <c r="K28" s="136"/>
    </row>
    <row r="29" spans="2:11" s="1" customFormat="1" ht="25.35" customHeight="1">
      <c r="B29" s="42"/>
      <c r="C29" s="43"/>
      <c r="D29" s="137" t="s">
        <v>40</v>
      </c>
      <c r="E29" s="43"/>
      <c r="F29" s="43"/>
      <c r="G29" s="43"/>
      <c r="H29" s="43"/>
      <c r="I29" s="128"/>
      <c r="J29" s="138">
        <f>ROUND(J88,2)</f>
        <v>0</v>
      </c>
      <c r="K29" s="46"/>
    </row>
    <row r="30" spans="2:11" s="1" customFormat="1" ht="6.95" customHeight="1">
      <c r="B30" s="42"/>
      <c r="C30" s="43"/>
      <c r="D30" s="86"/>
      <c r="E30" s="86"/>
      <c r="F30" s="86"/>
      <c r="G30" s="86"/>
      <c r="H30" s="86"/>
      <c r="I30" s="135"/>
      <c r="J30" s="86"/>
      <c r="K30" s="136"/>
    </row>
    <row r="31" spans="2:11" s="1" customFormat="1" ht="14.45" customHeight="1">
      <c r="B31" s="42"/>
      <c r="C31" s="43"/>
      <c r="D31" s="43"/>
      <c r="E31" s="43"/>
      <c r="F31" s="47" t="s">
        <v>42</v>
      </c>
      <c r="G31" s="43"/>
      <c r="H31" s="43"/>
      <c r="I31" s="139" t="s">
        <v>41</v>
      </c>
      <c r="J31" s="47" t="s">
        <v>43</v>
      </c>
      <c r="K31" s="46"/>
    </row>
    <row r="32" spans="2:11" s="1" customFormat="1" ht="14.45" customHeight="1">
      <c r="B32" s="42"/>
      <c r="C32" s="43"/>
      <c r="D32" s="50" t="s">
        <v>44</v>
      </c>
      <c r="E32" s="50" t="s">
        <v>45</v>
      </c>
      <c r="F32" s="140">
        <f>ROUND(SUM(BE88:BE189), 2)</f>
        <v>0</v>
      </c>
      <c r="G32" s="43"/>
      <c r="H32" s="43"/>
      <c r="I32" s="141">
        <v>0.21</v>
      </c>
      <c r="J32" s="140">
        <f>ROUND(ROUND((SUM(BE88:BE189)), 2)*I32, 2)</f>
        <v>0</v>
      </c>
      <c r="K32" s="46"/>
    </row>
    <row r="33" spans="2:11" s="1" customFormat="1" ht="14.45" customHeight="1">
      <c r="B33" s="42"/>
      <c r="C33" s="43"/>
      <c r="D33" s="43"/>
      <c r="E33" s="50" t="s">
        <v>46</v>
      </c>
      <c r="F33" s="140">
        <f>ROUND(SUM(BF88:BF189), 2)</f>
        <v>0</v>
      </c>
      <c r="G33" s="43"/>
      <c r="H33" s="43"/>
      <c r="I33" s="141">
        <v>0.15</v>
      </c>
      <c r="J33" s="140">
        <f>ROUND(ROUND((SUM(BF88:BF189)), 2)*I33, 2)</f>
        <v>0</v>
      </c>
      <c r="K33" s="46"/>
    </row>
    <row r="34" spans="2:11" s="1" customFormat="1" ht="14.45" hidden="1" customHeight="1">
      <c r="B34" s="42"/>
      <c r="C34" s="43"/>
      <c r="D34" s="43"/>
      <c r="E34" s="50" t="s">
        <v>47</v>
      </c>
      <c r="F34" s="140">
        <f>ROUND(SUM(BG88:BG189), 2)</f>
        <v>0</v>
      </c>
      <c r="G34" s="43"/>
      <c r="H34" s="43"/>
      <c r="I34" s="141">
        <v>0.21</v>
      </c>
      <c r="J34" s="140">
        <v>0</v>
      </c>
      <c r="K34" s="46"/>
    </row>
    <row r="35" spans="2:11" s="1" customFormat="1" ht="14.45" hidden="1" customHeight="1">
      <c r="B35" s="42"/>
      <c r="C35" s="43"/>
      <c r="D35" s="43"/>
      <c r="E35" s="50" t="s">
        <v>48</v>
      </c>
      <c r="F35" s="140">
        <f>ROUND(SUM(BH88:BH189), 2)</f>
        <v>0</v>
      </c>
      <c r="G35" s="43"/>
      <c r="H35" s="43"/>
      <c r="I35" s="141">
        <v>0.15</v>
      </c>
      <c r="J35" s="140">
        <v>0</v>
      </c>
      <c r="K35" s="46"/>
    </row>
    <row r="36" spans="2:11" s="1" customFormat="1" ht="14.45" hidden="1" customHeight="1">
      <c r="B36" s="42"/>
      <c r="C36" s="43"/>
      <c r="D36" s="43"/>
      <c r="E36" s="50" t="s">
        <v>49</v>
      </c>
      <c r="F36" s="140">
        <f>ROUND(SUM(BI88:BI189), 2)</f>
        <v>0</v>
      </c>
      <c r="G36" s="43"/>
      <c r="H36" s="43"/>
      <c r="I36" s="141">
        <v>0</v>
      </c>
      <c r="J36" s="140">
        <v>0</v>
      </c>
      <c r="K36" s="46"/>
    </row>
    <row r="37" spans="2:11" s="1" customFormat="1" ht="6.95" customHeight="1">
      <c r="B37" s="42"/>
      <c r="C37" s="43"/>
      <c r="D37" s="43"/>
      <c r="E37" s="43"/>
      <c r="F37" s="43"/>
      <c r="G37" s="43"/>
      <c r="H37" s="43"/>
      <c r="I37" s="128"/>
      <c r="J37" s="43"/>
      <c r="K37" s="46"/>
    </row>
    <row r="38" spans="2:11" s="1" customFormat="1" ht="25.35" customHeight="1">
      <c r="B38" s="42"/>
      <c r="C38" s="142"/>
      <c r="D38" s="143" t="s">
        <v>50</v>
      </c>
      <c r="E38" s="80"/>
      <c r="F38" s="80"/>
      <c r="G38" s="144" t="s">
        <v>51</v>
      </c>
      <c r="H38" s="145" t="s">
        <v>52</v>
      </c>
      <c r="I38" s="146"/>
      <c r="J38" s="147">
        <f>SUM(J29:J36)</f>
        <v>0</v>
      </c>
      <c r="K38" s="148"/>
    </row>
    <row r="39" spans="2:11" s="1" customFormat="1" ht="14.45" customHeight="1">
      <c r="B39" s="57"/>
      <c r="C39" s="58"/>
      <c r="D39" s="58"/>
      <c r="E39" s="58"/>
      <c r="F39" s="58"/>
      <c r="G39" s="58"/>
      <c r="H39" s="58"/>
      <c r="I39" s="149"/>
      <c r="J39" s="58"/>
      <c r="K39" s="59"/>
    </row>
    <row r="43" spans="2:11" s="1" customFormat="1" ht="6.95" customHeight="1">
      <c r="B43" s="150"/>
      <c r="C43" s="151"/>
      <c r="D43" s="151"/>
      <c r="E43" s="151"/>
      <c r="F43" s="151"/>
      <c r="G43" s="151"/>
      <c r="H43" s="151"/>
      <c r="I43" s="152"/>
      <c r="J43" s="151"/>
      <c r="K43" s="153"/>
    </row>
    <row r="44" spans="2:11" s="1" customFormat="1" ht="36.950000000000003" customHeight="1">
      <c r="B44" s="42"/>
      <c r="C44" s="31" t="s">
        <v>280</v>
      </c>
      <c r="D44" s="43"/>
      <c r="E44" s="43"/>
      <c r="F44" s="43"/>
      <c r="G44" s="43"/>
      <c r="H44" s="43"/>
      <c r="I44" s="128"/>
      <c r="J44" s="43"/>
      <c r="K44" s="46"/>
    </row>
    <row r="45" spans="2:11" s="1" customFormat="1" ht="6.95" customHeight="1">
      <c r="B45" s="42"/>
      <c r="C45" s="43"/>
      <c r="D45" s="43"/>
      <c r="E45" s="43"/>
      <c r="F45" s="43"/>
      <c r="G45" s="43"/>
      <c r="H45" s="43"/>
      <c r="I45" s="128"/>
      <c r="J45" s="43"/>
      <c r="K45" s="46"/>
    </row>
    <row r="46" spans="2:11" s="1" customFormat="1" ht="14.45" customHeight="1">
      <c r="B46" s="42"/>
      <c r="C46" s="38" t="s">
        <v>18</v>
      </c>
      <c r="D46" s="43"/>
      <c r="E46" s="43"/>
      <c r="F46" s="43"/>
      <c r="G46" s="43"/>
      <c r="H46" s="43"/>
      <c r="I46" s="128"/>
      <c r="J46" s="43"/>
      <c r="K46" s="46"/>
    </row>
    <row r="47" spans="2:11" s="1" customFormat="1" ht="22.5" customHeight="1">
      <c r="B47" s="42"/>
      <c r="C47" s="43"/>
      <c r="D47" s="43"/>
      <c r="E47" s="420" t="str">
        <f>E7</f>
        <v>Národní telemedicínské centrum</v>
      </c>
      <c r="F47" s="421"/>
      <c r="G47" s="421"/>
      <c r="H47" s="421"/>
      <c r="I47" s="128"/>
      <c r="J47" s="43"/>
      <c r="K47" s="46"/>
    </row>
    <row r="48" spans="2:11">
      <c r="B48" s="29"/>
      <c r="C48" s="38" t="s">
        <v>278</v>
      </c>
      <c r="D48" s="30"/>
      <c r="E48" s="30"/>
      <c r="F48" s="30"/>
      <c r="G48" s="30"/>
      <c r="H48" s="30"/>
      <c r="I48" s="127"/>
      <c r="J48" s="30"/>
      <c r="K48" s="32"/>
    </row>
    <row r="49" spans="2:47" s="1" customFormat="1" ht="22.5" customHeight="1">
      <c r="B49" s="42"/>
      <c r="C49" s="43"/>
      <c r="D49" s="43"/>
      <c r="E49" s="420" t="s">
        <v>5225</v>
      </c>
      <c r="F49" s="423"/>
      <c r="G49" s="423"/>
      <c r="H49" s="423"/>
      <c r="I49" s="128"/>
      <c r="J49" s="43"/>
      <c r="K49" s="46"/>
    </row>
    <row r="50" spans="2:47" s="1" customFormat="1" ht="14.45" customHeight="1">
      <c r="B50" s="42"/>
      <c r="C50" s="38" t="s">
        <v>425</v>
      </c>
      <c r="D50" s="43"/>
      <c r="E50" s="43"/>
      <c r="F50" s="43"/>
      <c r="G50" s="43"/>
      <c r="H50" s="43"/>
      <c r="I50" s="128"/>
      <c r="J50" s="43"/>
      <c r="K50" s="46"/>
    </row>
    <row r="51" spans="2:47" s="1" customFormat="1" ht="23.25" customHeight="1">
      <c r="B51" s="42"/>
      <c r="C51" s="43"/>
      <c r="D51" s="43"/>
      <c r="E51" s="422" t="str">
        <f>E11</f>
        <v>003 - Vnější výplně otvorů</v>
      </c>
      <c r="F51" s="423"/>
      <c r="G51" s="423"/>
      <c r="H51" s="423"/>
      <c r="I51" s="128"/>
      <c r="J51" s="43"/>
      <c r="K51" s="46"/>
    </row>
    <row r="52" spans="2:47" s="1" customFormat="1" ht="6.95" customHeight="1">
      <c r="B52" s="42"/>
      <c r="C52" s="43"/>
      <c r="D52" s="43"/>
      <c r="E52" s="43"/>
      <c r="F52" s="43"/>
      <c r="G52" s="43"/>
      <c r="H52" s="43"/>
      <c r="I52" s="128"/>
      <c r="J52" s="43"/>
      <c r="K52" s="46"/>
    </row>
    <row r="53" spans="2:47" s="1" customFormat="1" ht="18" customHeight="1">
      <c r="B53" s="42"/>
      <c r="C53" s="38" t="s">
        <v>23</v>
      </c>
      <c r="D53" s="43"/>
      <c r="E53" s="43"/>
      <c r="F53" s="36" t="str">
        <f>F14</f>
        <v>FN Olomouc</v>
      </c>
      <c r="G53" s="43"/>
      <c r="H53" s="43"/>
      <c r="I53" s="129" t="s">
        <v>25</v>
      </c>
      <c r="J53" s="130" t="str">
        <f>IF(J14="","",J14)</f>
        <v>26.1.2017</v>
      </c>
      <c r="K53" s="46"/>
    </row>
    <row r="54" spans="2:47" s="1" customFormat="1" ht="6.95" customHeight="1">
      <c r="B54" s="42"/>
      <c r="C54" s="43"/>
      <c r="D54" s="43"/>
      <c r="E54" s="43"/>
      <c r="F54" s="43"/>
      <c r="G54" s="43"/>
      <c r="H54" s="43"/>
      <c r="I54" s="128"/>
      <c r="J54" s="43"/>
      <c r="K54" s="46"/>
    </row>
    <row r="55" spans="2:47" s="1" customFormat="1">
      <c r="B55" s="42"/>
      <c r="C55" s="38" t="s">
        <v>27</v>
      </c>
      <c r="D55" s="43"/>
      <c r="E55" s="43"/>
      <c r="F55" s="36" t="str">
        <f>E17</f>
        <v>SPS Projekt s. r.o., Za Návsí 1670/9, Praha 10</v>
      </c>
      <c r="G55" s="43"/>
      <c r="H55" s="43"/>
      <c r="I55" s="129" t="s">
        <v>34</v>
      </c>
      <c r="J55" s="36" t="str">
        <f>E23</f>
        <v>OK Plan Architects s.r.o., Na Závodí 631, Humpolec</v>
      </c>
      <c r="K55" s="46"/>
    </row>
    <row r="56" spans="2:47" s="1" customFormat="1" ht="14.45" customHeight="1">
      <c r="B56" s="42"/>
      <c r="C56" s="38" t="s">
        <v>32</v>
      </c>
      <c r="D56" s="43"/>
      <c r="E56" s="43"/>
      <c r="F56" s="36" t="str">
        <f>IF(E20="","",E20)</f>
        <v/>
      </c>
      <c r="G56" s="43"/>
      <c r="H56" s="43"/>
      <c r="I56" s="128"/>
      <c r="J56" s="43"/>
      <c r="K56" s="46"/>
    </row>
    <row r="57" spans="2:47" s="1" customFormat="1" ht="10.35" customHeight="1">
      <c r="B57" s="42"/>
      <c r="C57" s="43"/>
      <c r="D57" s="43"/>
      <c r="E57" s="43"/>
      <c r="F57" s="43"/>
      <c r="G57" s="43"/>
      <c r="H57" s="43"/>
      <c r="I57" s="128"/>
      <c r="J57" s="43"/>
      <c r="K57" s="46"/>
    </row>
    <row r="58" spans="2:47" s="1" customFormat="1" ht="29.25" customHeight="1">
      <c r="B58" s="42"/>
      <c r="C58" s="154" t="s">
        <v>281</v>
      </c>
      <c r="D58" s="142"/>
      <c r="E58" s="142"/>
      <c r="F58" s="142"/>
      <c r="G58" s="142"/>
      <c r="H58" s="142"/>
      <c r="I58" s="155"/>
      <c r="J58" s="156" t="s">
        <v>282</v>
      </c>
      <c r="K58" s="157"/>
    </row>
    <row r="59" spans="2:47" s="1" customFormat="1" ht="10.35" customHeight="1">
      <c r="B59" s="42"/>
      <c r="C59" s="43"/>
      <c r="D59" s="43"/>
      <c r="E59" s="43"/>
      <c r="F59" s="43"/>
      <c r="G59" s="43"/>
      <c r="H59" s="43"/>
      <c r="I59" s="128"/>
      <c r="J59" s="43"/>
      <c r="K59" s="46"/>
    </row>
    <row r="60" spans="2:47" s="1" customFormat="1" ht="29.25" customHeight="1">
      <c r="B60" s="42"/>
      <c r="C60" s="158" t="s">
        <v>283</v>
      </c>
      <c r="D60" s="43"/>
      <c r="E60" s="43"/>
      <c r="F60" s="43"/>
      <c r="G60" s="43"/>
      <c r="H60" s="43"/>
      <c r="I60" s="128"/>
      <c r="J60" s="138">
        <f>J88</f>
        <v>0</v>
      </c>
      <c r="K60" s="46"/>
      <c r="AU60" s="25" t="s">
        <v>284</v>
      </c>
    </row>
    <row r="61" spans="2:47" s="8" customFormat="1" ht="24.95" customHeight="1">
      <c r="B61" s="159"/>
      <c r="C61" s="160"/>
      <c r="D61" s="161" t="s">
        <v>6405</v>
      </c>
      <c r="E61" s="162"/>
      <c r="F61" s="162"/>
      <c r="G61" s="162"/>
      <c r="H61" s="162"/>
      <c r="I61" s="163"/>
      <c r="J61" s="164">
        <f>J89</f>
        <v>0</v>
      </c>
      <c r="K61" s="165"/>
    </row>
    <row r="62" spans="2:47" s="8" customFormat="1" ht="24.95" customHeight="1">
      <c r="B62" s="159"/>
      <c r="C62" s="160"/>
      <c r="D62" s="161" t="s">
        <v>6406</v>
      </c>
      <c r="E62" s="162"/>
      <c r="F62" s="162"/>
      <c r="G62" s="162"/>
      <c r="H62" s="162"/>
      <c r="I62" s="163"/>
      <c r="J62" s="164">
        <f>J112</f>
        <v>0</v>
      </c>
      <c r="K62" s="165"/>
    </row>
    <row r="63" spans="2:47" s="8" customFormat="1" ht="24.95" customHeight="1">
      <c r="B63" s="159"/>
      <c r="C63" s="160"/>
      <c r="D63" s="161" t="s">
        <v>6407</v>
      </c>
      <c r="E63" s="162"/>
      <c r="F63" s="162"/>
      <c r="G63" s="162"/>
      <c r="H63" s="162"/>
      <c r="I63" s="163"/>
      <c r="J63" s="164">
        <f>J129</f>
        <v>0</v>
      </c>
      <c r="K63" s="165"/>
    </row>
    <row r="64" spans="2:47" s="8" customFormat="1" ht="24.95" customHeight="1">
      <c r="B64" s="159"/>
      <c r="C64" s="160"/>
      <c r="D64" s="161" t="s">
        <v>6408</v>
      </c>
      <c r="E64" s="162"/>
      <c r="F64" s="162"/>
      <c r="G64" s="162"/>
      <c r="H64" s="162"/>
      <c r="I64" s="163"/>
      <c r="J64" s="164">
        <f>J152</f>
        <v>0</v>
      </c>
      <c r="K64" s="165"/>
    </row>
    <row r="65" spans="2:12" s="8" customFormat="1" ht="24.95" customHeight="1">
      <c r="B65" s="159"/>
      <c r="C65" s="160"/>
      <c r="D65" s="161" t="s">
        <v>6409</v>
      </c>
      <c r="E65" s="162"/>
      <c r="F65" s="162"/>
      <c r="G65" s="162"/>
      <c r="H65" s="162"/>
      <c r="I65" s="163"/>
      <c r="J65" s="164">
        <f>J171</f>
        <v>0</v>
      </c>
      <c r="K65" s="165"/>
    </row>
    <row r="66" spans="2:12" s="8" customFormat="1" ht="24.95" customHeight="1">
      <c r="B66" s="159"/>
      <c r="C66" s="160"/>
      <c r="D66" s="161" t="s">
        <v>6410</v>
      </c>
      <c r="E66" s="162"/>
      <c r="F66" s="162"/>
      <c r="G66" s="162"/>
      <c r="H66" s="162"/>
      <c r="I66" s="163"/>
      <c r="J66" s="164">
        <f>J182</f>
        <v>0</v>
      </c>
      <c r="K66" s="165"/>
    </row>
    <row r="67" spans="2:12" s="1" customFormat="1" ht="21.75" customHeight="1">
      <c r="B67" s="42"/>
      <c r="C67" s="43"/>
      <c r="D67" s="43"/>
      <c r="E67" s="43"/>
      <c r="F67" s="43"/>
      <c r="G67" s="43"/>
      <c r="H67" s="43"/>
      <c r="I67" s="128"/>
      <c r="J67" s="43"/>
      <c r="K67" s="46"/>
    </row>
    <row r="68" spans="2:12" s="1" customFormat="1" ht="6.95" customHeight="1">
      <c r="B68" s="57"/>
      <c r="C68" s="58"/>
      <c r="D68" s="58"/>
      <c r="E68" s="58"/>
      <c r="F68" s="58"/>
      <c r="G68" s="58"/>
      <c r="H68" s="58"/>
      <c r="I68" s="149"/>
      <c r="J68" s="58"/>
      <c r="K68" s="59"/>
    </row>
    <row r="72" spans="2:12" s="1" customFormat="1" ht="6.95" customHeight="1">
      <c r="B72" s="60"/>
      <c r="C72" s="61"/>
      <c r="D72" s="61"/>
      <c r="E72" s="61"/>
      <c r="F72" s="61"/>
      <c r="G72" s="61"/>
      <c r="H72" s="61"/>
      <c r="I72" s="152"/>
      <c r="J72" s="61"/>
      <c r="K72" s="61"/>
      <c r="L72" s="62"/>
    </row>
    <row r="73" spans="2:12" s="1" customFormat="1" ht="36.950000000000003" customHeight="1">
      <c r="B73" s="42"/>
      <c r="C73" s="63" t="s">
        <v>292</v>
      </c>
      <c r="D73" s="64"/>
      <c r="E73" s="64"/>
      <c r="F73" s="64"/>
      <c r="G73" s="64"/>
      <c r="H73" s="64"/>
      <c r="I73" s="173"/>
      <c r="J73" s="64"/>
      <c r="K73" s="64"/>
      <c r="L73" s="62"/>
    </row>
    <row r="74" spans="2:12" s="1" customFormat="1" ht="6.95" customHeight="1">
      <c r="B74" s="42"/>
      <c r="C74" s="64"/>
      <c r="D74" s="64"/>
      <c r="E74" s="64"/>
      <c r="F74" s="64"/>
      <c r="G74" s="64"/>
      <c r="H74" s="64"/>
      <c r="I74" s="173"/>
      <c r="J74" s="64"/>
      <c r="K74" s="64"/>
      <c r="L74" s="62"/>
    </row>
    <row r="75" spans="2:12" s="1" customFormat="1" ht="14.45" customHeight="1">
      <c r="B75" s="42"/>
      <c r="C75" s="66" t="s">
        <v>18</v>
      </c>
      <c r="D75" s="64"/>
      <c r="E75" s="64"/>
      <c r="F75" s="64"/>
      <c r="G75" s="64"/>
      <c r="H75" s="64"/>
      <c r="I75" s="173"/>
      <c r="J75" s="64"/>
      <c r="K75" s="64"/>
      <c r="L75" s="62"/>
    </row>
    <row r="76" spans="2:12" s="1" customFormat="1" ht="22.5" customHeight="1">
      <c r="B76" s="42"/>
      <c r="C76" s="64"/>
      <c r="D76" s="64"/>
      <c r="E76" s="424" t="str">
        <f>E7</f>
        <v>Národní telemedicínské centrum</v>
      </c>
      <c r="F76" s="425"/>
      <c r="G76" s="425"/>
      <c r="H76" s="425"/>
      <c r="I76" s="173"/>
      <c r="J76" s="64"/>
      <c r="K76" s="64"/>
      <c r="L76" s="62"/>
    </row>
    <row r="77" spans="2:12">
      <c r="B77" s="29"/>
      <c r="C77" s="66" t="s">
        <v>278</v>
      </c>
      <c r="D77" s="219"/>
      <c r="E77" s="219"/>
      <c r="F77" s="219"/>
      <c r="G77" s="219"/>
      <c r="H77" s="219"/>
      <c r="J77" s="219"/>
      <c r="K77" s="219"/>
      <c r="L77" s="220"/>
    </row>
    <row r="78" spans="2:12" s="1" customFormat="1" ht="22.5" customHeight="1">
      <c r="B78" s="42"/>
      <c r="C78" s="64"/>
      <c r="D78" s="64"/>
      <c r="E78" s="424" t="s">
        <v>5225</v>
      </c>
      <c r="F78" s="426"/>
      <c r="G78" s="426"/>
      <c r="H78" s="426"/>
      <c r="I78" s="173"/>
      <c r="J78" s="64"/>
      <c r="K78" s="64"/>
      <c r="L78" s="62"/>
    </row>
    <row r="79" spans="2:12" s="1" customFormat="1" ht="14.45" customHeight="1">
      <c r="B79" s="42"/>
      <c r="C79" s="66" t="s">
        <v>425</v>
      </c>
      <c r="D79" s="64"/>
      <c r="E79" s="64"/>
      <c r="F79" s="64"/>
      <c r="G79" s="64"/>
      <c r="H79" s="64"/>
      <c r="I79" s="173"/>
      <c r="J79" s="64"/>
      <c r="K79" s="64"/>
      <c r="L79" s="62"/>
    </row>
    <row r="80" spans="2:12" s="1" customFormat="1" ht="23.25" customHeight="1">
      <c r="B80" s="42"/>
      <c r="C80" s="64"/>
      <c r="D80" s="64"/>
      <c r="E80" s="395" t="str">
        <f>E11</f>
        <v>003 - Vnější výplně otvorů</v>
      </c>
      <c r="F80" s="426"/>
      <c r="G80" s="426"/>
      <c r="H80" s="426"/>
      <c r="I80" s="173"/>
      <c r="J80" s="64"/>
      <c r="K80" s="64"/>
      <c r="L80" s="62"/>
    </row>
    <row r="81" spans="2:65" s="1" customFormat="1" ht="6.95" customHeight="1">
      <c r="B81" s="42"/>
      <c r="C81" s="64"/>
      <c r="D81" s="64"/>
      <c r="E81" s="64"/>
      <c r="F81" s="64"/>
      <c r="G81" s="64"/>
      <c r="H81" s="64"/>
      <c r="I81" s="173"/>
      <c r="J81" s="64"/>
      <c r="K81" s="64"/>
      <c r="L81" s="62"/>
    </row>
    <row r="82" spans="2:65" s="1" customFormat="1" ht="18" customHeight="1">
      <c r="B82" s="42"/>
      <c r="C82" s="66" t="s">
        <v>23</v>
      </c>
      <c r="D82" s="64"/>
      <c r="E82" s="64"/>
      <c r="F82" s="174" t="str">
        <f>F14</f>
        <v>FN Olomouc</v>
      </c>
      <c r="G82" s="64"/>
      <c r="H82" s="64"/>
      <c r="I82" s="175" t="s">
        <v>25</v>
      </c>
      <c r="J82" s="74" t="str">
        <f>IF(J14="","",J14)</f>
        <v>26.1.2017</v>
      </c>
      <c r="K82" s="64"/>
      <c r="L82" s="62"/>
    </row>
    <row r="83" spans="2:65" s="1" customFormat="1" ht="6.95" customHeight="1">
      <c r="B83" s="42"/>
      <c r="C83" s="64"/>
      <c r="D83" s="64"/>
      <c r="E83" s="64"/>
      <c r="F83" s="64"/>
      <c r="G83" s="64"/>
      <c r="H83" s="64"/>
      <c r="I83" s="173"/>
      <c r="J83" s="64"/>
      <c r="K83" s="64"/>
      <c r="L83" s="62"/>
    </row>
    <row r="84" spans="2:65" s="1" customFormat="1">
      <c r="B84" s="42"/>
      <c r="C84" s="66" t="s">
        <v>27</v>
      </c>
      <c r="D84" s="64"/>
      <c r="E84" s="64"/>
      <c r="F84" s="174" t="str">
        <f>E17</f>
        <v>SPS Projekt s. r.o., Za Návsí 1670/9, Praha 10</v>
      </c>
      <c r="G84" s="64"/>
      <c r="H84" s="64"/>
      <c r="I84" s="175" t="s">
        <v>34</v>
      </c>
      <c r="J84" s="174" t="str">
        <f>E23</f>
        <v>OK Plan Architects s.r.o., Na Závodí 631, Humpolec</v>
      </c>
      <c r="K84" s="64"/>
      <c r="L84" s="62"/>
    </row>
    <row r="85" spans="2:65" s="1" customFormat="1" ht="14.45" customHeight="1">
      <c r="B85" s="42"/>
      <c r="C85" s="66" t="s">
        <v>32</v>
      </c>
      <c r="D85" s="64"/>
      <c r="E85" s="64"/>
      <c r="F85" s="174" t="str">
        <f>IF(E20="","",E20)</f>
        <v/>
      </c>
      <c r="G85" s="64"/>
      <c r="H85" s="64"/>
      <c r="I85" s="173"/>
      <c r="J85" s="64"/>
      <c r="K85" s="64"/>
      <c r="L85" s="62"/>
    </row>
    <row r="86" spans="2:65" s="1" customFormat="1" ht="10.35" customHeight="1">
      <c r="B86" s="42"/>
      <c r="C86" s="64"/>
      <c r="D86" s="64"/>
      <c r="E86" s="64"/>
      <c r="F86" s="64"/>
      <c r="G86" s="64"/>
      <c r="H86" s="64"/>
      <c r="I86" s="173"/>
      <c r="J86" s="64"/>
      <c r="K86" s="64"/>
      <c r="L86" s="62"/>
    </row>
    <row r="87" spans="2:65" s="10" customFormat="1" ht="29.25" customHeight="1">
      <c r="B87" s="176"/>
      <c r="C87" s="177" t="s">
        <v>293</v>
      </c>
      <c r="D87" s="178" t="s">
        <v>59</v>
      </c>
      <c r="E87" s="178" t="s">
        <v>55</v>
      </c>
      <c r="F87" s="178" t="s">
        <v>294</v>
      </c>
      <c r="G87" s="178" t="s">
        <v>295</v>
      </c>
      <c r="H87" s="178" t="s">
        <v>296</v>
      </c>
      <c r="I87" s="179" t="s">
        <v>297</v>
      </c>
      <c r="J87" s="178" t="s">
        <v>282</v>
      </c>
      <c r="K87" s="180" t="s">
        <v>298</v>
      </c>
      <c r="L87" s="181"/>
      <c r="M87" s="82" t="s">
        <v>299</v>
      </c>
      <c r="N87" s="83" t="s">
        <v>44</v>
      </c>
      <c r="O87" s="83" t="s">
        <v>300</v>
      </c>
      <c r="P87" s="83" t="s">
        <v>301</v>
      </c>
      <c r="Q87" s="83" t="s">
        <v>302</v>
      </c>
      <c r="R87" s="83" t="s">
        <v>303</v>
      </c>
      <c r="S87" s="83" t="s">
        <v>304</v>
      </c>
      <c r="T87" s="84" t="s">
        <v>305</v>
      </c>
    </row>
    <row r="88" spans="2:65" s="1" customFormat="1" ht="29.25" customHeight="1">
      <c r="B88" s="42"/>
      <c r="C88" s="88" t="s">
        <v>283</v>
      </c>
      <c r="D88" s="64"/>
      <c r="E88" s="64"/>
      <c r="F88" s="64"/>
      <c r="G88" s="64"/>
      <c r="H88" s="64"/>
      <c r="I88" s="173"/>
      <c r="J88" s="182">
        <f>BK88</f>
        <v>0</v>
      </c>
      <c r="K88" s="64"/>
      <c r="L88" s="62"/>
      <c r="M88" s="85"/>
      <c r="N88" s="86"/>
      <c r="O88" s="86"/>
      <c r="P88" s="183">
        <f>P89+P112+P129+P152+P171+P182</f>
        <v>0</v>
      </c>
      <c r="Q88" s="86"/>
      <c r="R88" s="183">
        <f>R89+R112+R129+R152+R171+R182</f>
        <v>0</v>
      </c>
      <c r="S88" s="86"/>
      <c r="T88" s="184">
        <f>T89+T112+T129+T152+T171+T182</f>
        <v>0</v>
      </c>
      <c r="AT88" s="25" t="s">
        <v>73</v>
      </c>
      <c r="AU88" s="25" t="s">
        <v>284</v>
      </c>
      <c r="BK88" s="185">
        <f>BK89+BK112+BK129+BK152+BK171+BK182</f>
        <v>0</v>
      </c>
    </row>
    <row r="89" spans="2:65" s="11" customFormat="1" ht="37.35" customHeight="1">
      <c r="B89" s="186"/>
      <c r="C89" s="187"/>
      <c r="D89" s="200" t="s">
        <v>73</v>
      </c>
      <c r="E89" s="296" t="s">
        <v>5186</v>
      </c>
      <c r="F89" s="296" t="s">
        <v>6411</v>
      </c>
      <c r="G89" s="187"/>
      <c r="H89" s="187"/>
      <c r="I89" s="190"/>
      <c r="J89" s="297">
        <f>BK89</f>
        <v>0</v>
      </c>
      <c r="K89" s="187"/>
      <c r="L89" s="192"/>
      <c r="M89" s="193"/>
      <c r="N89" s="194"/>
      <c r="O89" s="194"/>
      <c r="P89" s="195">
        <f>SUM(P90:P111)</f>
        <v>0</v>
      </c>
      <c r="Q89" s="194"/>
      <c r="R89" s="195">
        <f>SUM(R90:R111)</f>
        <v>0</v>
      </c>
      <c r="S89" s="194"/>
      <c r="T89" s="196">
        <f>SUM(T90:T111)</f>
        <v>0</v>
      </c>
      <c r="AR89" s="197" t="s">
        <v>82</v>
      </c>
      <c r="AT89" s="198" t="s">
        <v>73</v>
      </c>
      <c r="AU89" s="198" t="s">
        <v>74</v>
      </c>
      <c r="AY89" s="197" t="s">
        <v>308</v>
      </c>
      <c r="BK89" s="199">
        <f>SUM(BK90:BK111)</f>
        <v>0</v>
      </c>
    </row>
    <row r="90" spans="2:65" s="1" customFormat="1" ht="31.5" customHeight="1">
      <c r="B90" s="42"/>
      <c r="C90" s="203" t="s">
        <v>82</v>
      </c>
      <c r="D90" s="203" t="s">
        <v>311</v>
      </c>
      <c r="E90" s="204" t="s">
        <v>89</v>
      </c>
      <c r="F90" s="205" t="s">
        <v>6412</v>
      </c>
      <c r="G90" s="206" t="s">
        <v>5275</v>
      </c>
      <c r="H90" s="207">
        <v>9</v>
      </c>
      <c r="I90" s="208"/>
      <c r="J90" s="209">
        <f>ROUND(I90*H90,2)</f>
        <v>0</v>
      </c>
      <c r="K90" s="205" t="s">
        <v>21</v>
      </c>
      <c r="L90" s="62"/>
      <c r="M90" s="210" t="s">
        <v>21</v>
      </c>
      <c r="N90" s="211" t="s">
        <v>45</v>
      </c>
      <c r="O90" s="43"/>
      <c r="P90" s="212">
        <f>O90*H90</f>
        <v>0</v>
      </c>
      <c r="Q90" s="212">
        <v>0</v>
      </c>
      <c r="R90" s="212">
        <f>Q90*H90</f>
        <v>0</v>
      </c>
      <c r="S90" s="212">
        <v>0</v>
      </c>
      <c r="T90" s="213">
        <f>S90*H90</f>
        <v>0</v>
      </c>
      <c r="AR90" s="25" t="s">
        <v>327</v>
      </c>
      <c r="AT90" s="25" t="s">
        <v>311</v>
      </c>
      <c r="AU90" s="25" t="s">
        <v>82</v>
      </c>
      <c r="AY90" s="25" t="s">
        <v>308</v>
      </c>
      <c r="BE90" s="214">
        <f>IF(N90="základní",J90,0)</f>
        <v>0</v>
      </c>
      <c r="BF90" s="214">
        <f>IF(N90="snížená",J90,0)</f>
        <v>0</v>
      </c>
      <c r="BG90" s="214">
        <f>IF(N90="zákl. přenesená",J90,0)</f>
        <v>0</v>
      </c>
      <c r="BH90" s="214">
        <f>IF(N90="sníž. přenesená",J90,0)</f>
        <v>0</v>
      </c>
      <c r="BI90" s="214">
        <f>IF(N90="nulová",J90,0)</f>
        <v>0</v>
      </c>
      <c r="BJ90" s="25" t="s">
        <v>82</v>
      </c>
      <c r="BK90" s="214">
        <f>ROUND(I90*H90,2)</f>
        <v>0</v>
      </c>
      <c r="BL90" s="25" t="s">
        <v>327</v>
      </c>
      <c r="BM90" s="25" t="s">
        <v>84</v>
      </c>
    </row>
    <row r="91" spans="2:65" s="1" customFormat="1" ht="40.5">
      <c r="B91" s="42"/>
      <c r="C91" s="64"/>
      <c r="D91" s="246" t="s">
        <v>1656</v>
      </c>
      <c r="E91" s="64"/>
      <c r="F91" s="290" t="s">
        <v>6413</v>
      </c>
      <c r="G91" s="64"/>
      <c r="H91" s="64"/>
      <c r="I91" s="173"/>
      <c r="J91" s="64"/>
      <c r="K91" s="64"/>
      <c r="L91" s="62"/>
      <c r="M91" s="291"/>
      <c r="N91" s="43"/>
      <c r="O91" s="43"/>
      <c r="P91" s="43"/>
      <c r="Q91" s="43"/>
      <c r="R91" s="43"/>
      <c r="S91" s="43"/>
      <c r="T91" s="79"/>
      <c r="AT91" s="25" t="s">
        <v>1656</v>
      </c>
      <c r="AU91" s="25" t="s">
        <v>82</v>
      </c>
    </row>
    <row r="92" spans="2:65" s="1" customFormat="1" ht="31.5" customHeight="1">
      <c r="B92" s="42"/>
      <c r="C92" s="203" t="s">
        <v>84</v>
      </c>
      <c r="D92" s="203" t="s">
        <v>311</v>
      </c>
      <c r="E92" s="204" t="s">
        <v>6414</v>
      </c>
      <c r="F92" s="205" t="s">
        <v>6415</v>
      </c>
      <c r="G92" s="206" t="s">
        <v>5275</v>
      </c>
      <c r="H92" s="207">
        <v>19</v>
      </c>
      <c r="I92" s="208"/>
      <c r="J92" s="209">
        <f>ROUND(I92*H92,2)</f>
        <v>0</v>
      </c>
      <c r="K92" s="205" t="s">
        <v>21</v>
      </c>
      <c r="L92" s="62"/>
      <c r="M92" s="210" t="s">
        <v>21</v>
      </c>
      <c r="N92" s="211" t="s">
        <v>45</v>
      </c>
      <c r="O92" s="43"/>
      <c r="P92" s="212">
        <f>O92*H92</f>
        <v>0</v>
      </c>
      <c r="Q92" s="212">
        <v>0</v>
      </c>
      <c r="R92" s="212">
        <f>Q92*H92</f>
        <v>0</v>
      </c>
      <c r="S92" s="212">
        <v>0</v>
      </c>
      <c r="T92" s="213">
        <f>S92*H92</f>
        <v>0</v>
      </c>
      <c r="AR92" s="25" t="s">
        <v>327</v>
      </c>
      <c r="AT92" s="25" t="s">
        <v>311</v>
      </c>
      <c r="AU92" s="25" t="s">
        <v>82</v>
      </c>
      <c r="AY92" s="25" t="s">
        <v>308</v>
      </c>
      <c r="BE92" s="214">
        <f>IF(N92="základní",J92,0)</f>
        <v>0</v>
      </c>
      <c r="BF92" s="214">
        <f>IF(N92="snížená",J92,0)</f>
        <v>0</v>
      </c>
      <c r="BG92" s="214">
        <f>IF(N92="zákl. přenesená",J92,0)</f>
        <v>0</v>
      </c>
      <c r="BH92" s="214">
        <f>IF(N92="sníž. přenesená",J92,0)</f>
        <v>0</v>
      </c>
      <c r="BI92" s="214">
        <f>IF(N92="nulová",J92,0)</f>
        <v>0</v>
      </c>
      <c r="BJ92" s="25" t="s">
        <v>82</v>
      </c>
      <c r="BK92" s="214">
        <f>ROUND(I92*H92,2)</f>
        <v>0</v>
      </c>
      <c r="BL92" s="25" t="s">
        <v>327</v>
      </c>
      <c r="BM92" s="25" t="s">
        <v>327</v>
      </c>
    </row>
    <row r="93" spans="2:65" s="1" customFormat="1" ht="40.5">
      <c r="B93" s="42"/>
      <c r="C93" s="64"/>
      <c r="D93" s="246" t="s">
        <v>1656</v>
      </c>
      <c r="E93" s="64"/>
      <c r="F93" s="290" t="s">
        <v>6413</v>
      </c>
      <c r="G93" s="64"/>
      <c r="H93" s="64"/>
      <c r="I93" s="173"/>
      <c r="J93" s="64"/>
      <c r="K93" s="64"/>
      <c r="L93" s="62"/>
      <c r="M93" s="291"/>
      <c r="N93" s="43"/>
      <c r="O93" s="43"/>
      <c r="P93" s="43"/>
      <c r="Q93" s="43"/>
      <c r="R93" s="43"/>
      <c r="S93" s="43"/>
      <c r="T93" s="79"/>
      <c r="AT93" s="25" t="s">
        <v>1656</v>
      </c>
      <c r="AU93" s="25" t="s">
        <v>82</v>
      </c>
    </row>
    <row r="94" spans="2:65" s="1" customFormat="1" ht="31.5" customHeight="1">
      <c r="B94" s="42"/>
      <c r="C94" s="203" t="s">
        <v>95</v>
      </c>
      <c r="D94" s="203" t="s">
        <v>311</v>
      </c>
      <c r="E94" s="204" t="s">
        <v>6416</v>
      </c>
      <c r="F94" s="205" t="s">
        <v>6417</v>
      </c>
      <c r="G94" s="206" t="s">
        <v>5275</v>
      </c>
      <c r="H94" s="207">
        <v>26</v>
      </c>
      <c r="I94" s="208"/>
      <c r="J94" s="209">
        <f>ROUND(I94*H94,2)</f>
        <v>0</v>
      </c>
      <c r="K94" s="205" t="s">
        <v>21</v>
      </c>
      <c r="L94" s="62"/>
      <c r="M94" s="210" t="s">
        <v>21</v>
      </c>
      <c r="N94" s="211" t="s">
        <v>45</v>
      </c>
      <c r="O94" s="43"/>
      <c r="P94" s="212">
        <f>O94*H94</f>
        <v>0</v>
      </c>
      <c r="Q94" s="212">
        <v>0</v>
      </c>
      <c r="R94" s="212">
        <f>Q94*H94</f>
        <v>0</v>
      </c>
      <c r="S94" s="212">
        <v>0</v>
      </c>
      <c r="T94" s="213">
        <f>S94*H94</f>
        <v>0</v>
      </c>
      <c r="AR94" s="25" t="s">
        <v>327</v>
      </c>
      <c r="AT94" s="25" t="s">
        <v>311</v>
      </c>
      <c r="AU94" s="25" t="s">
        <v>82</v>
      </c>
      <c r="AY94" s="25" t="s">
        <v>308</v>
      </c>
      <c r="BE94" s="214">
        <f>IF(N94="základní",J94,0)</f>
        <v>0</v>
      </c>
      <c r="BF94" s="214">
        <f>IF(N94="snížená",J94,0)</f>
        <v>0</v>
      </c>
      <c r="BG94" s="214">
        <f>IF(N94="zákl. přenesená",J94,0)</f>
        <v>0</v>
      </c>
      <c r="BH94" s="214">
        <f>IF(N94="sníž. přenesená",J94,0)</f>
        <v>0</v>
      </c>
      <c r="BI94" s="214">
        <f>IF(N94="nulová",J94,0)</f>
        <v>0</v>
      </c>
      <c r="BJ94" s="25" t="s">
        <v>82</v>
      </c>
      <c r="BK94" s="214">
        <f>ROUND(I94*H94,2)</f>
        <v>0</v>
      </c>
      <c r="BL94" s="25" t="s">
        <v>327</v>
      </c>
      <c r="BM94" s="25" t="s">
        <v>334</v>
      </c>
    </row>
    <row r="95" spans="2:65" s="1" customFormat="1" ht="40.5">
      <c r="B95" s="42"/>
      <c r="C95" s="64"/>
      <c r="D95" s="246" t="s">
        <v>1656</v>
      </c>
      <c r="E95" s="64"/>
      <c r="F95" s="290" t="s">
        <v>6413</v>
      </c>
      <c r="G95" s="64"/>
      <c r="H95" s="64"/>
      <c r="I95" s="173"/>
      <c r="J95" s="64"/>
      <c r="K95" s="64"/>
      <c r="L95" s="62"/>
      <c r="M95" s="291"/>
      <c r="N95" s="43"/>
      <c r="O95" s="43"/>
      <c r="P95" s="43"/>
      <c r="Q95" s="43"/>
      <c r="R95" s="43"/>
      <c r="S95" s="43"/>
      <c r="T95" s="79"/>
      <c r="AT95" s="25" t="s">
        <v>1656</v>
      </c>
      <c r="AU95" s="25" t="s">
        <v>82</v>
      </c>
    </row>
    <row r="96" spans="2:65" s="1" customFormat="1" ht="31.5" customHeight="1">
      <c r="B96" s="42"/>
      <c r="C96" s="203" t="s">
        <v>327</v>
      </c>
      <c r="D96" s="203" t="s">
        <v>311</v>
      </c>
      <c r="E96" s="204" t="s">
        <v>6418</v>
      </c>
      <c r="F96" s="205" t="s">
        <v>6419</v>
      </c>
      <c r="G96" s="206" t="s">
        <v>5275</v>
      </c>
      <c r="H96" s="207">
        <v>9</v>
      </c>
      <c r="I96" s="208"/>
      <c r="J96" s="209">
        <f>ROUND(I96*H96,2)</f>
        <v>0</v>
      </c>
      <c r="K96" s="205" t="s">
        <v>21</v>
      </c>
      <c r="L96" s="62"/>
      <c r="M96" s="210" t="s">
        <v>21</v>
      </c>
      <c r="N96" s="211" t="s">
        <v>45</v>
      </c>
      <c r="O96" s="43"/>
      <c r="P96" s="212">
        <f>O96*H96</f>
        <v>0</v>
      </c>
      <c r="Q96" s="212">
        <v>0</v>
      </c>
      <c r="R96" s="212">
        <f>Q96*H96</f>
        <v>0</v>
      </c>
      <c r="S96" s="212">
        <v>0</v>
      </c>
      <c r="T96" s="213">
        <f>S96*H96</f>
        <v>0</v>
      </c>
      <c r="AR96" s="25" t="s">
        <v>327</v>
      </c>
      <c r="AT96" s="25" t="s">
        <v>311</v>
      </c>
      <c r="AU96" s="25" t="s">
        <v>82</v>
      </c>
      <c r="AY96" s="25" t="s">
        <v>308</v>
      </c>
      <c r="BE96" s="214">
        <f>IF(N96="základní",J96,0)</f>
        <v>0</v>
      </c>
      <c r="BF96" s="214">
        <f>IF(N96="snížená",J96,0)</f>
        <v>0</v>
      </c>
      <c r="BG96" s="214">
        <f>IF(N96="zákl. přenesená",J96,0)</f>
        <v>0</v>
      </c>
      <c r="BH96" s="214">
        <f>IF(N96="sníž. přenesená",J96,0)</f>
        <v>0</v>
      </c>
      <c r="BI96" s="214">
        <f>IF(N96="nulová",J96,0)</f>
        <v>0</v>
      </c>
      <c r="BJ96" s="25" t="s">
        <v>82</v>
      </c>
      <c r="BK96" s="214">
        <f>ROUND(I96*H96,2)</f>
        <v>0</v>
      </c>
      <c r="BL96" s="25" t="s">
        <v>327</v>
      </c>
      <c r="BM96" s="25" t="s">
        <v>342</v>
      </c>
    </row>
    <row r="97" spans="2:65" s="1" customFormat="1" ht="40.5">
      <c r="B97" s="42"/>
      <c r="C97" s="64"/>
      <c r="D97" s="246" t="s">
        <v>1656</v>
      </c>
      <c r="E97" s="64"/>
      <c r="F97" s="290" t="s">
        <v>6413</v>
      </c>
      <c r="G97" s="64"/>
      <c r="H97" s="64"/>
      <c r="I97" s="173"/>
      <c r="J97" s="64"/>
      <c r="K97" s="64"/>
      <c r="L97" s="62"/>
      <c r="M97" s="291"/>
      <c r="N97" s="43"/>
      <c r="O97" s="43"/>
      <c r="P97" s="43"/>
      <c r="Q97" s="43"/>
      <c r="R97" s="43"/>
      <c r="S97" s="43"/>
      <c r="T97" s="79"/>
      <c r="AT97" s="25" t="s">
        <v>1656</v>
      </c>
      <c r="AU97" s="25" t="s">
        <v>82</v>
      </c>
    </row>
    <row r="98" spans="2:65" s="1" customFormat="1" ht="31.5" customHeight="1">
      <c r="B98" s="42"/>
      <c r="C98" s="203" t="s">
        <v>307</v>
      </c>
      <c r="D98" s="203" t="s">
        <v>311</v>
      </c>
      <c r="E98" s="204" t="s">
        <v>6420</v>
      </c>
      <c r="F98" s="205" t="s">
        <v>6421</v>
      </c>
      <c r="G98" s="206" t="s">
        <v>5275</v>
      </c>
      <c r="H98" s="207">
        <v>9</v>
      </c>
      <c r="I98" s="208"/>
      <c r="J98" s="209">
        <f>ROUND(I98*H98,2)</f>
        <v>0</v>
      </c>
      <c r="K98" s="205" t="s">
        <v>21</v>
      </c>
      <c r="L98" s="62"/>
      <c r="M98" s="210" t="s">
        <v>21</v>
      </c>
      <c r="N98" s="211" t="s">
        <v>45</v>
      </c>
      <c r="O98" s="43"/>
      <c r="P98" s="212">
        <f>O98*H98</f>
        <v>0</v>
      </c>
      <c r="Q98" s="212">
        <v>0</v>
      </c>
      <c r="R98" s="212">
        <f>Q98*H98</f>
        <v>0</v>
      </c>
      <c r="S98" s="212">
        <v>0</v>
      </c>
      <c r="T98" s="213">
        <f>S98*H98</f>
        <v>0</v>
      </c>
      <c r="AR98" s="25" t="s">
        <v>327</v>
      </c>
      <c r="AT98" s="25" t="s">
        <v>311</v>
      </c>
      <c r="AU98" s="25" t="s">
        <v>82</v>
      </c>
      <c r="AY98" s="25" t="s">
        <v>308</v>
      </c>
      <c r="BE98" s="214">
        <f>IF(N98="základní",J98,0)</f>
        <v>0</v>
      </c>
      <c r="BF98" s="214">
        <f>IF(N98="snížená",J98,0)</f>
        <v>0</v>
      </c>
      <c r="BG98" s="214">
        <f>IF(N98="zákl. přenesená",J98,0)</f>
        <v>0</v>
      </c>
      <c r="BH98" s="214">
        <f>IF(N98="sníž. přenesená",J98,0)</f>
        <v>0</v>
      </c>
      <c r="BI98" s="214">
        <f>IF(N98="nulová",J98,0)</f>
        <v>0</v>
      </c>
      <c r="BJ98" s="25" t="s">
        <v>82</v>
      </c>
      <c r="BK98" s="214">
        <f>ROUND(I98*H98,2)</f>
        <v>0</v>
      </c>
      <c r="BL98" s="25" t="s">
        <v>327</v>
      </c>
      <c r="BM98" s="25" t="s">
        <v>350</v>
      </c>
    </row>
    <row r="99" spans="2:65" s="1" customFormat="1" ht="40.5">
      <c r="B99" s="42"/>
      <c r="C99" s="64"/>
      <c r="D99" s="246" t="s">
        <v>1656</v>
      </c>
      <c r="E99" s="64"/>
      <c r="F99" s="290" t="s">
        <v>6413</v>
      </c>
      <c r="G99" s="64"/>
      <c r="H99" s="64"/>
      <c r="I99" s="173"/>
      <c r="J99" s="64"/>
      <c r="K99" s="64"/>
      <c r="L99" s="62"/>
      <c r="M99" s="291"/>
      <c r="N99" s="43"/>
      <c r="O99" s="43"/>
      <c r="P99" s="43"/>
      <c r="Q99" s="43"/>
      <c r="R99" s="43"/>
      <c r="S99" s="43"/>
      <c r="T99" s="79"/>
      <c r="AT99" s="25" t="s">
        <v>1656</v>
      </c>
      <c r="AU99" s="25" t="s">
        <v>82</v>
      </c>
    </row>
    <row r="100" spans="2:65" s="1" customFormat="1" ht="31.5" customHeight="1">
      <c r="B100" s="42"/>
      <c r="C100" s="203" t="s">
        <v>334</v>
      </c>
      <c r="D100" s="203" t="s">
        <v>311</v>
      </c>
      <c r="E100" s="204" t="s">
        <v>200</v>
      </c>
      <c r="F100" s="205" t="s">
        <v>6422</v>
      </c>
      <c r="G100" s="206" t="s">
        <v>5275</v>
      </c>
      <c r="H100" s="207">
        <v>3</v>
      </c>
      <c r="I100" s="208"/>
      <c r="J100" s="209">
        <f>ROUND(I100*H100,2)</f>
        <v>0</v>
      </c>
      <c r="K100" s="205" t="s">
        <v>21</v>
      </c>
      <c r="L100" s="62"/>
      <c r="M100" s="210" t="s">
        <v>21</v>
      </c>
      <c r="N100" s="211" t="s">
        <v>45</v>
      </c>
      <c r="O100" s="43"/>
      <c r="P100" s="212">
        <f>O100*H100</f>
        <v>0</v>
      </c>
      <c r="Q100" s="212">
        <v>0</v>
      </c>
      <c r="R100" s="212">
        <f>Q100*H100</f>
        <v>0</v>
      </c>
      <c r="S100" s="212">
        <v>0</v>
      </c>
      <c r="T100" s="213">
        <f>S100*H100</f>
        <v>0</v>
      </c>
      <c r="AR100" s="25" t="s">
        <v>327</v>
      </c>
      <c r="AT100" s="25" t="s">
        <v>311</v>
      </c>
      <c r="AU100" s="25" t="s">
        <v>82</v>
      </c>
      <c r="AY100" s="25" t="s">
        <v>308</v>
      </c>
      <c r="BE100" s="214">
        <f>IF(N100="základní",J100,0)</f>
        <v>0</v>
      </c>
      <c r="BF100" s="214">
        <f>IF(N100="snížená",J100,0)</f>
        <v>0</v>
      </c>
      <c r="BG100" s="214">
        <f>IF(N100="zákl. přenesená",J100,0)</f>
        <v>0</v>
      </c>
      <c r="BH100" s="214">
        <f>IF(N100="sníž. přenesená",J100,0)</f>
        <v>0</v>
      </c>
      <c r="BI100" s="214">
        <f>IF(N100="nulová",J100,0)</f>
        <v>0</v>
      </c>
      <c r="BJ100" s="25" t="s">
        <v>82</v>
      </c>
      <c r="BK100" s="214">
        <f>ROUND(I100*H100,2)</f>
        <v>0</v>
      </c>
      <c r="BL100" s="25" t="s">
        <v>327</v>
      </c>
      <c r="BM100" s="25" t="s">
        <v>360</v>
      </c>
    </row>
    <row r="101" spans="2:65" s="1" customFormat="1" ht="40.5">
      <c r="B101" s="42"/>
      <c r="C101" s="64"/>
      <c r="D101" s="246" t="s">
        <v>1656</v>
      </c>
      <c r="E101" s="64"/>
      <c r="F101" s="290" t="s">
        <v>6413</v>
      </c>
      <c r="G101" s="64"/>
      <c r="H101" s="64"/>
      <c r="I101" s="173"/>
      <c r="J101" s="64"/>
      <c r="K101" s="64"/>
      <c r="L101" s="62"/>
      <c r="M101" s="291"/>
      <c r="N101" s="43"/>
      <c r="O101" s="43"/>
      <c r="P101" s="43"/>
      <c r="Q101" s="43"/>
      <c r="R101" s="43"/>
      <c r="S101" s="43"/>
      <c r="T101" s="79"/>
      <c r="AT101" s="25" t="s">
        <v>1656</v>
      </c>
      <c r="AU101" s="25" t="s">
        <v>82</v>
      </c>
    </row>
    <row r="102" spans="2:65" s="1" customFormat="1" ht="31.5" customHeight="1">
      <c r="B102" s="42"/>
      <c r="C102" s="203" t="s">
        <v>338</v>
      </c>
      <c r="D102" s="203" t="s">
        <v>311</v>
      </c>
      <c r="E102" s="204" t="s">
        <v>203</v>
      </c>
      <c r="F102" s="205" t="s">
        <v>6423</v>
      </c>
      <c r="G102" s="206" t="s">
        <v>5275</v>
      </c>
      <c r="H102" s="207">
        <v>3</v>
      </c>
      <c r="I102" s="208"/>
      <c r="J102" s="209">
        <f>ROUND(I102*H102,2)</f>
        <v>0</v>
      </c>
      <c r="K102" s="205" t="s">
        <v>21</v>
      </c>
      <c r="L102" s="62"/>
      <c r="M102" s="210" t="s">
        <v>21</v>
      </c>
      <c r="N102" s="211" t="s">
        <v>45</v>
      </c>
      <c r="O102" s="43"/>
      <c r="P102" s="212">
        <f>O102*H102</f>
        <v>0</v>
      </c>
      <c r="Q102" s="212">
        <v>0</v>
      </c>
      <c r="R102" s="212">
        <f>Q102*H102</f>
        <v>0</v>
      </c>
      <c r="S102" s="212">
        <v>0</v>
      </c>
      <c r="T102" s="213">
        <f>S102*H102</f>
        <v>0</v>
      </c>
      <c r="AR102" s="25" t="s">
        <v>327</v>
      </c>
      <c r="AT102" s="25" t="s">
        <v>311</v>
      </c>
      <c r="AU102" s="25" t="s">
        <v>82</v>
      </c>
      <c r="AY102" s="25" t="s">
        <v>308</v>
      </c>
      <c r="BE102" s="214">
        <f>IF(N102="základní",J102,0)</f>
        <v>0</v>
      </c>
      <c r="BF102" s="214">
        <f>IF(N102="snížená",J102,0)</f>
        <v>0</v>
      </c>
      <c r="BG102" s="214">
        <f>IF(N102="zákl. přenesená",J102,0)</f>
        <v>0</v>
      </c>
      <c r="BH102" s="214">
        <f>IF(N102="sníž. přenesená",J102,0)</f>
        <v>0</v>
      </c>
      <c r="BI102" s="214">
        <f>IF(N102="nulová",J102,0)</f>
        <v>0</v>
      </c>
      <c r="BJ102" s="25" t="s">
        <v>82</v>
      </c>
      <c r="BK102" s="214">
        <f>ROUND(I102*H102,2)</f>
        <v>0</v>
      </c>
      <c r="BL102" s="25" t="s">
        <v>327</v>
      </c>
      <c r="BM102" s="25" t="s">
        <v>368</v>
      </c>
    </row>
    <row r="103" spans="2:65" s="1" customFormat="1" ht="40.5">
      <c r="B103" s="42"/>
      <c r="C103" s="64"/>
      <c r="D103" s="246" t="s">
        <v>1656</v>
      </c>
      <c r="E103" s="64"/>
      <c r="F103" s="290" t="s">
        <v>6413</v>
      </c>
      <c r="G103" s="64"/>
      <c r="H103" s="64"/>
      <c r="I103" s="173"/>
      <c r="J103" s="64"/>
      <c r="K103" s="64"/>
      <c r="L103" s="62"/>
      <c r="M103" s="291"/>
      <c r="N103" s="43"/>
      <c r="O103" s="43"/>
      <c r="P103" s="43"/>
      <c r="Q103" s="43"/>
      <c r="R103" s="43"/>
      <c r="S103" s="43"/>
      <c r="T103" s="79"/>
      <c r="AT103" s="25" t="s">
        <v>1656</v>
      </c>
      <c r="AU103" s="25" t="s">
        <v>82</v>
      </c>
    </row>
    <row r="104" spans="2:65" s="1" customFormat="1" ht="31.5" customHeight="1">
      <c r="B104" s="42"/>
      <c r="C104" s="203" t="s">
        <v>342</v>
      </c>
      <c r="D104" s="203" t="s">
        <v>311</v>
      </c>
      <c r="E104" s="204" t="s">
        <v>6424</v>
      </c>
      <c r="F104" s="205" t="s">
        <v>6425</v>
      </c>
      <c r="G104" s="206" t="s">
        <v>5275</v>
      </c>
      <c r="H104" s="207">
        <v>3</v>
      </c>
      <c r="I104" s="208"/>
      <c r="J104" s="209">
        <f>ROUND(I104*H104,2)</f>
        <v>0</v>
      </c>
      <c r="K104" s="205" t="s">
        <v>21</v>
      </c>
      <c r="L104" s="62"/>
      <c r="M104" s="210" t="s">
        <v>21</v>
      </c>
      <c r="N104" s="211" t="s">
        <v>45</v>
      </c>
      <c r="O104" s="43"/>
      <c r="P104" s="212">
        <f>O104*H104</f>
        <v>0</v>
      </c>
      <c r="Q104" s="212">
        <v>0</v>
      </c>
      <c r="R104" s="212">
        <f>Q104*H104</f>
        <v>0</v>
      </c>
      <c r="S104" s="212">
        <v>0</v>
      </c>
      <c r="T104" s="213">
        <f>S104*H104</f>
        <v>0</v>
      </c>
      <c r="AR104" s="25" t="s">
        <v>327</v>
      </c>
      <c r="AT104" s="25" t="s">
        <v>311</v>
      </c>
      <c r="AU104" s="25" t="s">
        <v>82</v>
      </c>
      <c r="AY104" s="25" t="s">
        <v>308</v>
      </c>
      <c r="BE104" s="214">
        <f>IF(N104="základní",J104,0)</f>
        <v>0</v>
      </c>
      <c r="BF104" s="214">
        <f>IF(N104="snížená",J104,0)</f>
        <v>0</v>
      </c>
      <c r="BG104" s="214">
        <f>IF(N104="zákl. přenesená",J104,0)</f>
        <v>0</v>
      </c>
      <c r="BH104" s="214">
        <f>IF(N104="sníž. přenesená",J104,0)</f>
        <v>0</v>
      </c>
      <c r="BI104" s="214">
        <f>IF(N104="nulová",J104,0)</f>
        <v>0</v>
      </c>
      <c r="BJ104" s="25" t="s">
        <v>82</v>
      </c>
      <c r="BK104" s="214">
        <f>ROUND(I104*H104,2)</f>
        <v>0</v>
      </c>
      <c r="BL104" s="25" t="s">
        <v>327</v>
      </c>
      <c r="BM104" s="25" t="s">
        <v>375</v>
      </c>
    </row>
    <row r="105" spans="2:65" s="1" customFormat="1" ht="40.5">
      <c r="B105" s="42"/>
      <c r="C105" s="64"/>
      <c r="D105" s="246" t="s">
        <v>1656</v>
      </c>
      <c r="E105" s="64"/>
      <c r="F105" s="290" t="s">
        <v>6413</v>
      </c>
      <c r="G105" s="64"/>
      <c r="H105" s="64"/>
      <c r="I105" s="173"/>
      <c r="J105" s="64"/>
      <c r="K105" s="64"/>
      <c r="L105" s="62"/>
      <c r="M105" s="291"/>
      <c r="N105" s="43"/>
      <c r="O105" s="43"/>
      <c r="P105" s="43"/>
      <c r="Q105" s="43"/>
      <c r="R105" s="43"/>
      <c r="S105" s="43"/>
      <c r="T105" s="79"/>
      <c r="AT105" s="25" t="s">
        <v>1656</v>
      </c>
      <c r="AU105" s="25" t="s">
        <v>82</v>
      </c>
    </row>
    <row r="106" spans="2:65" s="1" customFormat="1" ht="31.5" customHeight="1">
      <c r="B106" s="42"/>
      <c r="C106" s="203" t="s">
        <v>346</v>
      </c>
      <c r="D106" s="203" t="s">
        <v>311</v>
      </c>
      <c r="E106" s="204" t="s">
        <v>6426</v>
      </c>
      <c r="F106" s="205" t="s">
        <v>6427</v>
      </c>
      <c r="G106" s="206" t="s">
        <v>5275</v>
      </c>
      <c r="H106" s="207">
        <v>3</v>
      </c>
      <c r="I106" s="208"/>
      <c r="J106" s="209">
        <f>ROUND(I106*H106,2)</f>
        <v>0</v>
      </c>
      <c r="K106" s="205" t="s">
        <v>21</v>
      </c>
      <c r="L106" s="62"/>
      <c r="M106" s="210" t="s">
        <v>21</v>
      </c>
      <c r="N106" s="211" t="s">
        <v>45</v>
      </c>
      <c r="O106" s="43"/>
      <c r="P106" s="212">
        <f>O106*H106</f>
        <v>0</v>
      </c>
      <c r="Q106" s="212">
        <v>0</v>
      </c>
      <c r="R106" s="212">
        <f>Q106*H106</f>
        <v>0</v>
      </c>
      <c r="S106" s="212">
        <v>0</v>
      </c>
      <c r="T106" s="213">
        <f>S106*H106</f>
        <v>0</v>
      </c>
      <c r="AR106" s="25" t="s">
        <v>327</v>
      </c>
      <c r="AT106" s="25" t="s">
        <v>311</v>
      </c>
      <c r="AU106" s="25" t="s">
        <v>82</v>
      </c>
      <c r="AY106" s="25" t="s">
        <v>308</v>
      </c>
      <c r="BE106" s="214">
        <f>IF(N106="základní",J106,0)</f>
        <v>0</v>
      </c>
      <c r="BF106" s="214">
        <f>IF(N106="snížená",J106,0)</f>
        <v>0</v>
      </c>
      <c r="BG106" s="214">
        <f>IF(N106="zákl. přenesená",J106,0)</f>
        <v>0</v>
      </c>
      <c r="BH106" s="214">
        <f>IF(N106="sníž. přenesená",J106,0)</f>
        <v>0</v>
      </c>
      <c r="BI106" s="214">
        <f>IF(N106="nulová",J106,0)</f>
        <v>0</v>
      </c>
      <c r="BJ106" s="25" t="s">
        <v>82</v>
      </c>
      <c r="BK106" s="214">
        <f>ROUND(I106*H106,2)</f>
        <v>0</v>
      </c>
      <c r="BL106" s="25" t="s">
        <v>327</v>
      </c>
      <c r="BM106" s="25" t="s">
        <v>385</v>
      </c>
    </row>
    <row r="107" spans="2:65" s="1" customFormat="1" ht="40.5">
      <c r="B107" s="42"/>
      <c r="C107" s="64"/>
      <c r="D107" s="246" t="s">
        <v>1656</v>
      </c>
      <c r="E107" s="64"/>
      <c r="F107" s="290" t="s">
        <v>6413</v>
      </c>
      <c r="G107" s="64"/>
      <c r="H107" s="64"/>
      <c r="I107" s="173"/>
      <c r="J107" s="64"/>
      <c r="K107" s="64"/>
      <c r="L107" s="62"/>
      <c r="M107" s="291"/>
      <c r="N107" s="43"/>
      <c r="O107" s="43"/>
      <c r="P107" s="43"/>
      <c r="Q107" s="43"/>
      <c r="R107" s="43"/>
      <c r="S107" s="43"/>
      <c r="T107" s="79"/>
      <c r="AT107" s="25" t="s">
        <v>1656</v>
      </c>
      <c r="AU107" s="25" t="s">
        <v>82</v>
      </c>
    </row>
    <row r="108" spans="2:65" s="1" customFormat="1" ht="31.5" customHeight="1">
      <c r="B108" s="42"/>
      <c r="C108" s="203" t="s">
        <v>350</v>
      </c>
      <c r="D108" s="203" t="s">
        <v>311</v>
      </c>
      <c r="E108" s="204" t="s">
        <v>6428</v>
      </c>
      <c r="F108" s="205" t="s">
        <v>6429</v>
      </c>
      <c r="G108" s="206" t="s">
        <v>5275</v>
      </c>
      <c r="H108" s="207">
        <v>1</v>
      </c>
      <c r="I108" s="208"/>
      <c r="J108" s="209">
        <f>ROUND(I108*H108,2)</f>
        <v>0</v>
      </c>
      <c r="K108" s="205" t="s">
        <v>21</v>
      </c>
      <c r="L108" s="62"/>
      <c r="M108" s="210" t="s">
        <v>21</v>
      </c>
      <c r="N108" s="211" t="s">
        <v>45</v>
      </c>
      <c r="O108" s="43"/>
      <c r="P108" s="212">
        <f>O108*H108</f>
        <v>0</v>
      </c>
      <c r="Q108" s="212">
        <v>0</v>
      </c>
      <c r="R108" s="212">
        <f>Q108*H108</f>
        <v>0</v>
      </c>
      <c r="S108" s="212">
        <v>0</v>
      </c>
      <c r="T108" s="213">
        <f>S108*H108</f>
        <v>0</v>
      </c>
      <c r="AR108" s="25" t="s">
        <v>327</v>
      </c>
      <c r="AT108" s="25" t="s">
        <v>311</v>
      </c>
      <c r="AU108" s="25" t="s">
        <v>82</v>
      </c>
      <c r="AY108" s="25" t="s">
        <v>308</v>
      </c>
      <c r="BE108" s="214">
        <f>IF(N108="základní",J108,0)</f>
        <v>0</v>
      </c>
      <c r="BF108" s="214">
        <f>IF(N108="snížená",J108,0)</f>
        <v>0</v>
      </c>
      <c r="BG108" s="214">
        <f>IF(N108="zákl. přenesená",J108,0)</f>
        <v>0</v>
      </c>
      <c r="BH108" s="214">
        <f>IF(N108="sníž. přenesená",J108,0)</f>
        <v>0</v>
      </c>
      <c r="BI108" s="214">
        <f>IF(N108="nulová",J108,0)</f>
        <v>0</v>
      </c>
      <c r="BJ108" s="25" t="s">
        <v>82</v>
      </c>
      <c r="BK108" s="214">
        <f>ROUND(I108*H108,2)</f>
        <v>0</v>
      </c>
      <c r="BL108" s="25" t="s">
        <v>327</v>
      </c>
      <c r="BM108" s="25" t="s">
        <v>393</v>
      </c>
    </row>
    <row r="109" spans="2:65" s="1" customFormat="1" ht="40.5">
      <c r="B109" s="42"/>
      <c r="C109" s="64"/>
      <c r="D109" s="246" t="s">
        <v>1656</v>
      </c>
      <c r="E109" s="64"/>
      <c r="F109" s="290" t="s">
        <v>6413</v>
      </c>
      <c r="G109" s="64"/>
      <c r="H109" s="64"/>
      <c r="I109" s="173"/>
      <c r="J109" s="64"/>
      <c r="K109" s="64"/>
      <c r="L109" s="62"/>
      <c r="M109" s="291"/>
      <c r="N109" s="43"/>
      <c r="O109" s="43"/>
      <c r="P109" s="43"/>
      <c r="Q109" s="43"/>
      <c r="R109" s="43"/>
      <c r="S109" s="43"/>
      <c r="T109" s="79"/>
      <c r="AT109" s="25" t="s">
        <v>1656</v>
      </c>
      <c r="AU109" s="25" t="s">
        <v>82</v>
      </c>
    </row>
    <row r="110" spans="2:65" s="1" customFormat="1" ht="31.5" customHeight="1">
      <c r="B110" s="42"/>
      <c r="C110" s="203" t="s">
        <v>356</v>
      </c>
      <c r="D110" s="203" t="s">
        <v>311</v>
      </c>
      <c r="E110" s="204" t="s">
        <v>173</v>
      </c>
      <c r="F110" s="205" t="s">
        <v>6430</v>
      </c>
      <c r="G110" s="206" t="s">
        <v>5275</v>
      </c>
      <c r="H110" s="207">
        <v>2</v>
      </c>
      <c r="I110" s="208"/>
      <c r="J110" s="209">
        <f>ROUND(I110*H110,2)</f>
        <v>0</v>
      </c>
      <c r="K110" s="205" t="s">
        <v>21</v>
      </c>
      <c r="L110" s="62"/>
      <c r="M110" s="210" t="s">
        <v>21</v>
      </c>
      <c r="N110" s="211" t="s">
        <v>45</v>
      </c>
      <c r="O110" s="43"/>
      <c r="P110" s="212">
        <f>O110*H110</f>
        <v>0</v>
      </c>
      <c r="Q110" s="212">
        <v>0</v>
      </c>
      <c r="R110" s="212">
        <f>Q110*H110</f>
        <v>0</v>
      </c>
      <c r="S110" s="212">
        <v>0</v>
      </c>
      <c r="T110" s="213">
        <f>S110*H110</f>
        <v>0</v>
      </c>
      <c r="AR110" s="25" t="s">
        <v>327</v>
      </c>
      <c r="AT110" s="25" t="s">
        <v>311</v>
      </c>
      <c r="AU110" s="25" t="s">
        <v>82</v>
      </c>
      <c r="AY110" s="25" t="s">
        <v>308</v>
      </c>
      <c r="BE110" s="214">
        <f>IF(N110="základní",J110,0)</f>
        <v>0</v>
      </c>
      <c r="BF110" s="214">
        <f>IF(N110="snížená",J110,0)</f>
        <v>0</v>
      </c>
      <c r="BG110" s="214">
        <f>IF(N110="zákl. přenesená",J110,0)</f>
        <v>0</v>
      </c>
      <c r="BH110" s="214">
        <f>IF(N110="sníž. přenesená",J110,0)</f>
        <v>0</v>
      </c>
      <c r="BI110" s="214">
        <f>IF(N110="nulová",J110,0)</f>
        <v>0</v>
      </c>
      <c r="BJ110" s="25" t="s">
        <v>82</v>
      </c>
      <c r="BK110" s="214">
        <f>ROUND(I110*H110,2)</f>
        <v>0</v>
      </c>
      <c r="BL110" s="25" t="s">
        <v>327</v>
      </c>
      <c r="BM110" s="25" t="s">
        <v>402</v>
      </c>
    </row>
    <row r="111" spans="2:65" s="1" customFormat="1" ht="40.5">
      <c r="B111" s="42"/>
      <c r="C111" s="64"/>
      <c r="D111" s="223" t="s">
        <v>1656</v>
      </c>
      <c r="E111" s="64"/>
      <c r="F111" s="292" t="s">
        <v>6413</v>
      </c>
      <c r="G111" s="64"/>
      <c r="H111" s="64"/>
      <c r="I111" s="173"/>
      <c r="J111" s="64"/>
      <c r="K111" s="64"/>
      <c r="L111" s="62"/>
      <c r="M111" s="291"/>
      <c r="N111" s="43"/>
      <c r="O111" s="43"/>
      <c r="P111" s="43"/>
      <c r="Q111" s="43"/>
      <c r="R111" s="43"/>
      <c r="S111" s="43"/>
      <c r="T111" s="79"/>
      <c r="AT111" s="25" t="s">
        <v>1656</v>
      </c>
      <c r="AU111" s="25" t="s">
        <v>82</v>
      </c>
    </row>
    <row r="112" spans="2:65" s="11" customFormat="1" ht="37.35" customHeight="1">
      <c r="B112" s="186"/>
      <c r="C112" s="187"/>
      <c r="D112" s="200" t="s">
        <v>73</v>
      </c>
      <c r="E112" s="296" t="s">
        <v>5458</v>
      </c>
      <c r="F112" s="296" t="s">
        <v>6431</v>
      </c>
      <c r="G112" s="187"/>
      <c r="H112" s="187"/>
      <c r="I112" s="190"/>
      <c r="J112" s="297">
        <f>BK112</f>
        <v>0</v>
      </c>
      <c r="K112" s="187"/>
      <c r="L112" s="192"/>
      <c r="M112" s="193"/>
      <c r="N112" s="194"/>
      <c r="O112" s="194"/>
      <c r="P112" s="195">
        <f>SUM(P113:P128)</f>
        <v>0</v>
      </c>
      <c r="Q112" s="194"/>
      <c r="R112" s="195">
        <f>SUM(R113:R128)</f>
        <v>0</v>
      </c>
      <c r="S112" s="194"/>
      <c r="T112" s="196">
        <f>SUM(T113:T128)</f>
        <v>0</v>
      </c>
      <c r="AR112" s="197" t="s">
        <v>82</v>
      </c>
      <c r="AT112" s="198" t="s">
        <v>73</v>
      </c>
      <c r="AU112" s="198" t="s">
        <v>74</v>
      </c>
      <c r="AY112" s="197" t="s">
        <v>308</v>
      </c>
      <c r="BK112" s="199">
        <f>SUM(BK113:BK128)</f>
        <v>0</v>
      </c>
    </row>
    <row r="113" spans="2:65" s="1" customFormat="1" ht="31.5" customHeight="1">
      <c r="B113" s="42"/>
      <c r="C113" s="203" t="s">
        <v>360</v>
      </c>
      <c r="D113" s="203" t="s">
        <v>311</v>
      </c>
      <c r="E113" s="204" t="s">
        <v>6432</v>
      </c>
      <c r="F113" s="205" t="s">
        <v>6433</v>
      </c>
      <c r="G113" s="206" t="s">
        <v>5275</v>
      </c>
      <c r="H113" s="207">
        <v>1</v>
      </c>
      <c r="I113" s="208"/>
      <c r="J113" s="209">
        <f>ROUND(I113*H113,2)</f>
        <v>0</v>
      </c>
      <c r="K113" s="205" t="s">
        <v>21</v>
      </c>
      <c r="L113" s="62"/>
      <c r="M113" s="210" t="s">
        <v>21</v>
      </c>
      <c r="N113" s="211" t="s">
        <v>45</v>
      </c>
      <c r="O113" s="43"/>
      <c r="P113" s="212">
        <f>O113*H113</f>
        <v>0</v>
      </c>
      <c r="Q113" s="212">
        <v>0</v>
      </c>
      <c r="R113" s="212">
        <f>Q113*H113</f>
        <v>0</v>
      </c>
      <c r="S113" s="212">
        <v>0</v>
      </c>
      <c r="T113" s="213">
        <f>S113*H113</f>
        <v>0</v>
      </c>
      <c r="AR113" s="25" t="s">
        <v>327</v>
      </c>
      <c r="AT113" s="25" t="s">
        <v>311</v>
      </c>
      <c r="AU113" s="25" t="s">
        <v>82</v>
      </c>
      <c r="AY113" s="25" t="s">
        <v>308</v>
      </c>
      <c r="BE113" s="214">
        <f>IF(N113="základní",J113,0)</f>
        <v>0</v>
      </c>
      <c r="BF113" s="214">
        <f>IF(N113="snížená",J113,0)</f>
        <v>0</v>
      </c>
      <c r="BG113" s="214">
        <f>IF(N113="zákl. přenesená",J113,0)</f>
        <v>0</v>
      </c>
      <c r="BH113" s="214">
        <f>IF(N113="sníž. přenesená",J113,0)</f>
        <v>0</v>
      </c>
      <c r="BI113" s="214">
        <f>IF(N113="nulová",J113,0)</f>
        <v>0</v>
      </c>
      <c r="BJ113" s="25" t="s">
        <v>82</v>
      </c>
      <c r="BK113" s="214">
        <f>ROUND(I113*H113,2)</f>
        <v>0</v>
      </c>
      <c r="BL113" s="25" t="s">
        <v>327</v>
      </c>
      <c r="BM113" s="25" t="s">
        <v>410</v>
      </c>
    </row>
    <row r="114" spans="2:65" s="1" customFormat="1" ht="40.5">
      <c r="B114" s="42"/>
      <c r="C114" s="64"/>
      <c r="D114" s="246" t="s">
        <v>1656</v>
      </c>
      <c r="E114" s="64"/>
      <c r="F114" s="290" t="s">
        <v>6413</v>
      </c>
      <c r="G114" s="64"/>
      <c r="H114" s="64"/>
      <c r="I114" s="173"/>
      <c r="J114" s="64"/>
      <c r="K114" s="64"/>
      <c r="L114" s="62"/>
      <c r="M114" s="291"/>
      <c r="N114" s="43"/>
      <c r="O114" s="43"/>
      <c r="P114" s="43"/>
      <c r="Q114" s="43"/>
      <c r="R114" s="43"/>
      <c r="S114" s="43"/>
      <c r="T114" s="79"/>
      <c r="AT114" s="25" t="s">
        <v>1656</v>
      </c>
      <c r="AU114" s="25" t="s">
        <v>82</v>
      </c>
    </row>
    <row r="115" spans="2:65" s="1" customFormat="1" ht="31.5" customHeight="1">
      <c r="B115" s="42"/>
      <c r="C115" s="203" t="s">
        <v>364</v>
      </c>
      <c r="D115" s="203" t="s">
        <v>311</v>
      </c>
      <c r="E115" s="204" t="s">
        <v>6434</v>
      </c>
      <c r="F115" s="205" t="s">
        <v>6435</v>
      </c>
      <c r="G115" s="206" t="s">
        <v>5275</v>
      </c>
      <c r="H115" s="207">
        <v>1</v>
      </c>
      <c r="I115" s="208"/>
      <c r="J115" s="209">
        <f>ROUND(I115*H115,2)</f>
        <v>0</v>
      </c>
      <c r="K115" s="205" t="s">
        <v>21</v>
      </c>
      <c r="L115" s="62"/>
      <c r="M115" s="210" t="s">
        <v>21</v>
      </c>
      <c r="N115" s="211" t="s">
        <v>45</v>
      </c>
      <c r="O115" s="43"/>
      <c r="P115" s="212">
        <f>O115*H115</f>
        <v>0</v>
      </c>
      <c r="Q115" s="212">
        <v>0</v>
      </c>
      <c r="R115" s="212">
        <f>Q115*H115</f>
        <v>0</v>
      </c>
      <c r="S115" s="212">
        <v>0</v>
      </c>
      <c r="T115" s="213">
        <f>S115*H115</f>
        <v>0</v>
      </c>
      <c r="AR115" s="25" t="s">
        <v>327</v>
      </c>
      <c r="AT115" s="25" t="s">
        <v>311</v>
      </c>
      <c r="AU115" s="25" t="s">
        <v>82</v>
      </c>
      <c r="AY115" s="25" t="s">
        <v>308</v>
      </c>
      <c r="BE115" s="214">
        <f>IF(N115="základní",J115,0)</f>
        <v>0</v>
      </c>
      <c r="BF115" s="214">
        <f>IF(N115="snížená",J115,0)</f>
        <v>0</v>
      </c>
      <c r="BG115" s="214">
        <f>IF(N115="zákl. přenesená",J115,0)</f>
        <v>0</v>
      </c>
      <c r="BH115" s="214">
        <f>IF(N115="sníž. přenesená",J115,0)</f>
        <v>0</v>
      </c>
      <c r="BI115" s="214">
        <f>IF(N115="nulová",J115,0)</f>
        <v>0</v>
      </c>
      <c r="BJ115" s="25" t="s">
        <v>82</v>
      </c>
      <c r="BK115" s="214">
        <f>ROUND(I115*H115,2)</f>
        <v>0</v>
      </c>
      <c r="BL115" s="25" t="s">
        <v>327</v>
      </c>
      <c r="BM115" s="25" t="s">
        <v>420</v>
      </c>
    </row>
    <row r="116" spans="2:65" s="1" customFormat="1" ht="40.5">
      <c r="B116" s="42"/>
      <c r="C116" s="64"/>
      <c r="D116" s="246" t="s">
        <v>1656</v>
      </c>
      <c r="E116" s="64"/>
      <c r="F116" s="290" t="s">
        <v>6413</v>
      </c>
      <c r="G116" s="64"/>
      <c r="H116" s="64"/>
      <c r="I116" s="173"/>
      <c r="J116" s="64"/>
      <c r="K116" s="64"/>
      <c r="L116" s="62"/>
      <c r="M116" s="291"/>
      <c r="N116" s="43"/>
      <c r="O116" s="43"/>
      <c r="P116" s="43"/>
      <c r="Q116" s="43"/>
      <c r="R116" s="43"/>
      <c r="S116" s="43"/>
      <c r="T116" s="79"/>
      <c r="AT116" s="25" t="s">
        <v>1656</v>
      </c>
      <c r="AU116" s="25" t="s">
        <v>82</v>
      </c>
    </row>
    <row r="117" spans="2:65" s="1" customFormat="1" ht="31.5" customHeight="1">
      <c r="B117" s="42"/>
      <c r="C117" s="203" t="s">
        <v>368</v>
      </c>
      <c r="D117" s="203" t="s">
        <v>311</v>
      </c>
      <c r="E117" s="204" t="s">
        <v>6436</v>
      </c>
      <c r="F117" s="205" t="s">
        <v>6437</v>
      </c>
      <c r="G117" s="206" t="s">
        <v>5275</v>
      </c>
      <c r="H117" s="207">
        <v>1</v>
      </c>
      <c r="I117" s="208"/>
      <c r="J117" s="209">
        <f>ROUND(I117*H117,2)</f>
        <v>0</v>
      </c>
      <c r="K117" s="205" t="s">
        <v>21</v>
      </c>
      <c r="L117" s="62"/>
      <c r="M117" s="210" t="s">
        <v>21</v>
      </c>
      <c r="N117" s="211" t="s">
        <v>45</v>
      </c>
      <c r="O117" s="43"/>
      <c r="P117" s="212">
        <f>O117*H117</f>
        <v>0</v>
      </c>
      <c r="Q117" s="212">
        <v>0</v>
      </c>
      <c r="R117" s="212">
        <f>Q117*H117</f>
        <v>0</v>
      </c>
      <c r="S117" s="212">
        <v>0</v>
      </c>
      <c r="T117" s="213">
        <f>S117*H117</f>
        <v>0</v>
      </c>
      <c r="AR117" s="25" t="s">
        <v>327</v>
      </c>
      <c r="AT117" s="25" t="s">
        <v>311</v>
      </c>
      <c r="AU117" s="25" t="s">
        <v>82</v>
      </c>
      <c r="AY117" s="25" t="s">
        <v>308</v>
      </c>
      <c r="BE117" s="214">
        <f>IF(N117="základní",J117,0)</f>
        <v>0</v>
      </c>
      <c r="BF117" s="214">
        <f>IF(N117="snížená",J117,0)</f>
        <v>0</v>
      </c>
      <c r="BG117" s="214">
        <f>IF(N117="zákl. přenesená",J117,0)</f>
        <v>0</v>
      </c>
      <c r="BH117" s="214">
        <f>IF(N117="sníž. přenesená",J117,0)</f>
        <v>0</v>
      </c>
      <c r="BI117" s="214">
        <f>IF(N117="nulová",J117,0)</f>
        <v>0</v>
      </c>
      <c r="BJ117" s="25" t="s">
        <v>82</v>
      </c>
      <c r="BK117" s="214">
        <f>ROUND(I117*H117,2)</f>
        <v>0</v>
      </c>
      <c r="BL117" s="25" t="s">
        <v>327</v>
      </c>
      <c r="BM117" s="25" t="s">
        <v>598</v>
      </c>
    </row>
    <row r="118" spans="2:65" s="1" customFormat="1" ht="40.5">
      <c r="B118" s="42"/>
      <c r="C118" s="64"/>
      <c r="D118" s="246" t="s">
        <v>1656</v>
      </c>
      <c r="E118" s="64"/>
      <c r="F118" s="290" t="s">
        <v>6413</v>
      </c>
      <c r="G118" s="64"/>
      <c r="H118" s="64"/>
      <c r="I118" s="173"/>
      <c r="J118" s="64"/>
      <c r="K118" s="64"/>
      <c r="L118" s="62"/>
      <c r="M118" s="291"/>
      <c r="N118" s="43"/>
      <c r="O118" s="43"/>
      <c r="P118" s="43"/>
      <c r="Q118" s="43"/>
      <c r="R118" s="43"/>
      <c r="S118" s="43"/>
      <c r="T118" s="79"/>
      <c r="AT118" s="25" t="s">
        <v>1656</v>
      </c>
      <c r="AU118" s="25" t="s">
        <v>82</v>
      </c>
    </row>
    <row r="119" spans="2:65" s="1" customFormat="1" ht="31.5" customHeight="1">
      <c r="B119" s="42"/>
      <c r="C119" s="203" t="s">
        <v>10</v>
      </c>
      <c r="D119" s="203" t="s">
        <v>311</v>
      </c>
      <c r="E119" s="204" t="s">
        <v>6438</v>
      </c>
      <c r="F119" s="205" t="s">
        <v>6439</v>
      </c>
      <c r="G119" s="206" t="s">
        <v>5275</v>
      </c>
      <c r="H119" s="207">
        <v>1</v>
      </c>
      <c r="I119" s="208"/>
      <c r="J119" s="209">
        <f>ROUND(I119*H119,2)</f>
        <v>0</v>
      </c>
      <c r="K119" s="205" t="s">
        <v>21</v>
      </c>
      <c r="L119" s="62"/>
      <c r="M119" s="210" t="s">
        <v>21</v>
      </c>
      <c r="N119" s="211" t="s">
        <v>45</v>
      </c>
      <c r="O119" s="43"/>
      <c r="P119" s="212">
        <f>O119*H119</f>
        <v>0</v>
      </c>
      <c r="Q119" s="212">
        <v>0</v>
      </c>
      <c r="R119" s="212">
        <f>Q119*H119</f>
        <v>0</v>
      </c>
      <c r="S119" s="212">
        <v>0</v>
      </c>
      <c r="T119" s="213">
        <f>S119*H119</f>
        <v>0</v>
      </c>
      <c r="AR119" s="25" t="s">
        <v>327</v>
      </c>
      <c r="AT119" s="25" t="s">
        <v>311</v>
      </c>
      <c r="AU119" s="25" t="s">
        <v>82</v>
      </c>
      <c r="AY119" s="25" t="s">
        <v>308</v>
      </c>
      <c r="BE119" s="214">
        <f>IF(N119="základní",J119,0)</f>
        <v>0</v>
      </c>
      <c r="BF119" s="214">
        <f>IF(N119="snížená",J119,0)</f>
        <v>0</v>
      </c>
      <c r="BG119" s="214">
        <f>IF(N119="zákl. přenesená",J119,0)</f>
        <v>0</v>
      </c>
      <c r="BH119" s="214">
        <f>IF(N119="sníž. přenesená",J119,0)</f>
        <v>0</v>
      </c>
      <c r="BI119" s="214">
        <f>IF(N119="nulová",J119,0)</f>
        <v>0</v>
      </c>
      <c r="BJ119" s="25" t="s">
        <v>82</v>
      </c>
      <c r="BK119" s="214">
        <f>ROUND(I119*H119,2)</f>
        <v>0</v>
      </c>
      <c r="BL119" s="25" t="s">
        <v>327</v>
      </c>
      <c r="BM119" s="25" t="s">
        <v>608</v>
      </c>
    </row>
    <row r="120" spans="2:65" s="1" customFormat="1" ht="40.5">
      <c r="B120" s="42"/>
      <c r="C120" s="64"/>
      <c r="D120" s="246" t="s">
        <v>1656</v>
      </c>
      <c r="E120" s="64"/>
      <c r="F120" s="290" t="s">
        <v>6413</v>
      </c>
      <c r="G120" s="64"/>
      <c r="H120" s="64"/>
      <c r="I120" s="173"/>
      <c r="J120" s="64"/>
      <c r="K120" s="64"/>
      <c r="L120" s="62"/>
      <c r="M120" s="291"/>
      <c r="N120" s="43"/>
      <c r="O120" s="43"/>
      <c r="P120" s="43"/>
      <c r="Q120" s="43"/>
      <c r="R120" s="43"/>
      <c r="S120" s="43"/>
      <c r="T120" s="79"/>
      <c r="AT120" s="25" t="s">
        <v>1656</v>
      </c>
      <c r="AU120" s="25" t="s">
        <v>82</v>
      </c>
    </row>
    <row r="121" spans="2:65" s="1" customFormat="1" ht="31.5" customHeight="1">
      <c r="B121" s="42"/>
      <c r="C121" s="203" t="s">
        <v>375</v>
      </c>
      <c r="D121" s="203" t="s">
        <v>311</v>
      </c>
      <c r="E121" s="204" t="s">
        <v>6440</v>
      </c>
      <c r="F121" s="205" t="s">
        <v>6441</v>
      </c>
      <c r="G121" s="206" t="s">
        <v>5275</v>
      </c>
      <c r="H121" s="207">
        <v>1</v>
      </c>
      <c r="I121" s="208"/>
      <c r="J121" s="209">
        <f>ROUND(I121*H121,2)</f>
        <v>0</v>
      </c>
      <c r="K121" s="205" t="s">
        <v>21</v>
      </c>
      <c r="L121" s="62"/>
      <c r="M121" s="210" t="s">
        <v>21</v>
      </c>
      <c r="N121" s="211" t="s">
        <v>45</v>
      </c>
      <c r="O121" s="43"/>
      <c r="P121" s="212">
        <f>O121*H121</f>
        <v>0</v>
      </c>
      <c r="Q121" s="212">
        <v>0</v>
      </c>
      <c r="R121" s="212">
        <f>Q121*H121</f>
        <v>0</v>
      </c>
      <c r="S121" s="212">
        <v>0</v>
      </c>
      <c r="T121" s="213">
        <f>S121*H121</f>
        <v>0</v>
      </c>
      <c r="AR121" s="25" t="s">
        <v>327</v>
      </c>
      <c r="AT121" s="25" t="s">
        <v>311</v>
      </c>
      <c r="AU121" s="25" t="s">
        <v>82</v>
      </c>
      <c r="AY121" s="25" t="s">
        <v>308</v>
      </c>
      <c r="BE121" s="214">
        <f>IF(N121="základní",J121,0)</f>
        <v>0</v>
      </c>
      <c r="BF121" s="214">
        <f>IF(N121="snížená",J121,0)</f>
        <v>0</v>
      </c>
      <c r="BG121" s="214">
        <f>IF(N121="zákl. přenesená",J121,0)</f>
        <v>0</v>
      </c>
      <c r="BH121" s="214">
        <f>IF(N121="sníž. přenesená",J121,0)</f>
        <v>0</v>
      </c>
      <c r="BI121" s="214">
        <f>IF(N121="nulová",J121,0)</f>
        <v>0</v>
      </c>
      <c r="BJ121" s="25" t="s">
        <v>82</v>
      </c>
      <c r="BK121" s="214">
        <f>ROUND(I121*H121,2)</f>
        <v>0</v>
      </c>
      <c r="BL121" s="25" t="s">
        <v>327</v>
      </c>
      <c r="BM121" s="25" t="s">
        <v>619</v>
      </c>
    </row>
    <row r="122" spans="2:65" s="1" customFormat="1" ht="40.5">
      <c r="B122" s="42"/>
      <c r="C122" s="64"/>
      <c r="D122" s="246" t="s">
        <v>1656</v>
      </c>
      <c r="E122" s="64"/>
      <c r="F122" s="290" t="s">
        <v>6413</v>
      </c>
      <c r="G122" s="64"/>
      <c r="H122" s="64"/>
      <c r="I122" s="173"/>
      <c r="J122" s="64"/>
      <c r="K122" s="64"/>
      <c r="L122" s="62"/>
      <c r="M122" s="291"/>
      <c r="N122" s="43"/>
      <c r="O122" s="43"/>
      <c r="P122" s="43"/>
      <c r="Q122" s="43"/>
      <c r="R122" s="43"/>
      <c r="S122" s="43"/>
      <c r="T122" s="79"/>
      <c r="AT122" s="25" t="s">
        <v>1656</v>
      </c>
      <c r="AU122" s="25" t="s">
        <v>82</v>
      </c>
    </row>
    <row r="123" spans="2:65" s="1" customFormat="1" ht="31.5" customHeight="1">
      <c r="B123" s="42"/>
      <c r="C123" s="203" t="s">
        <v>381</v>
      </c>
      <c r="D123" s="203" t="s">
        <v>311</v>
      </c>
      <c r="E123" s="204" t="s">
        <v>6442</v>
      </c>
      <c r="F123" s="205" t="s">
        <v>6443</v>
      </c>
      <c r="G123" s="206" t="s">
        <v>5275</v>
      </c>
      <c r="H123" s="207">
        <v>1</v>
      </c>
      <c r="I123" s="208"/>
      <c r="J123" s="209">
        <f>ROUND(I123*H123,2)</f>
        <v>0</v>
      </c>
      <c r="K123" s="205" t="s">
        <v>21</v>
      </c>
      <c r="L123" s="62"/>
      <c r="M123" s="210" t="s">
        <v>21</v>
      </c>
      <c r="N123" s="211" t="s">
        <v>45</v>
      </c>
      <c r="O123" s="43"/>
      <c r="P123" s="212">
        <f>O123*H123</f>
        <v>0</v>
      </c>
      <c r="Q123" s="212">
        <v>0</v>
      </c>
      <c r="R123" s="212">
        <f>Q123*H123</f>
        <v>0</v>
      </c>
      <c r="S123" s="212">
        <v>0</v>
      </c>
      <c r="T123" s="213">
        <f>S123*H123</f>
        <v>0</v>
      </c>
      <c r="AR123" s="25" t="s">
        <v>327</v>
      </c>
      <c r="AT123" s="25" t="s">
        <v>311</v>
      </c>
      <c r="AU123" s="25" t="s">
        <v>82</v>
      </c>
      <c r="AY123" s="25" t="s">
        <v>308</v>
      </c>
      <c r="BE123" s="214">
        <f>IF(N123="základní",J123,0)</f>
        <v>0</v>
      </c>
      <c r="BF123" s="214">
        <f>IF(N123="snížená",J123,0)</f>
        <v>0</v>
      </c>
      <c r="BG123" s="214">
        <f>IF(N123="zákl. přenesená",J123,0)</f>
        <v>0</v>
      </c>
      <c r="BH123" s="214">
        <f>IF(N123="sníž. přenesená",J123,0)</f>
        <v>0</v>
      </c>
      <c r="BI123" s="214">
        <f>IF(N123="nulová",J123,0)</f>
        <v>0</v>
      </c>
      <c r="BJ123" s="25" t="s">
        <v>82</v>
      </c>
      <c r="BK123" s="214">
        <f>ROUND(I123*H123,2)</f>
        <v>0</v>
      </c>
      <c r="BL123" s="25" t="s">
        <v>327</v>
      </c>
      <c r="BM123" s="25" t="s">
        <v>632</v>
      </c>
    </row>
    <row r="124" spans="2:65" s="1" customFormat="1" ht="40.5">
      <c r="B124" s="42"/>
      <c r="C124" s="64"/>
      <c r="D124" s="246" t="s">
        <v>1656</v>
      </c>
      <c r="E124" s="64"/>
      <c r="F124" s="290" t="s">
        <v>6413</v>
      </c>
      <c r="G124" s="64"/>
      <c r="H124" s="64"/>
      <c r="I124" s="173"/>
      <c r="J124" s="64"/>
      <c r="K124" s="64"/>
      <c r="L124" s="62"/>
      <c r="M124" s="291"/>
      <c r="N124" s="43"/>
      <c r="O124" s="43"/>
      <c r="P124" s="43"/>
      <c r="Q124" s="43"/>
      <c r="R124" s="43"/>
      <c r="S124" s="43"/>
      <c r="T124" s="79"/>
      <c r="AT124" s="25" t="s">
        <v>1656</v>
      </c>
      <c r="AU124" s="25" t="s">
        <v>82</v>
      </c>
    </row>
    <row r="125" spans="2:65" s="1" customFormat="1" ht="31.5" customHeight="1">
      <c r="B125" s="42"/>
      <c r="C125" s="203" t="s">
        <v>385</v>
      </c>
      <c r="D125" s="203" t="s">
        <v>311</v>
      </c>
      <c r="E125" s="204" t="s">
        <v>6444</v>
      </c>
      <c r="F125" s="205" t="s">
        <v>6445</v>
      </c>
      <c r="G125" s="206" t="s">
        <v>5275</v>
      </c>
      <c r="H125" s="207">
        <v>1</v>
      </c>
      <c r="I125" s="208"/>
      <c r="J125" s="209">
        <f>ROUND(I125*H125,2)</f>
        <v>0</v>
      </c>
      <c r="K125" s="205" t="s">
        <v>21</v>
      </c>
      <c r="L125" s="62"/>
      <c r="M125" s="210" t="s">
        <v>21</v>
      </c>
      <c r="N125" s="211" t="s">
        <v>45</v>
      </c>
      <c r="O125" s="43"/>
      <c r="P125" s="212">
        <f>O125*H125</f>
        <v>0</v>
      </c>
      <c r="Q125" s="212">
        <v>0</v>
      </c>
      <c r="R125" s="212">
        <f>Q125*H125</f>
        <v>0</v>
      </c>
      <c r="S125" s="212">
        <v>0</v>
      </c>
      <c r="T125" s="213">
        <f>S125*H125</f>
        <v>0</v>
      </c>
      <c r="AR125" s="25" t="s">
        <v>327</v>
      </c>
      <c r="AT125" s="25" t="s">
        <v>311</v>
      </c>
      <c r="AU125" s="25" t="s">
        <v>82</v>
      </c>
      <c r="AY125" s="25" t="s">
        <v>308</v>
      </c>
      <c r="BE125" s="214">
        <f>IF(N125="základní",J125,0)</f>
        <v>0</v>
      </c>
      <c r="BF125" s="214">
        <f>IF(N125="snížená",J125,0)</f>
        <v>0</v>
      </c>
      <c r="BG125" s="214">
        <f>IF(N125="zákl. přenesená",J125,0)</f>
        <v>0</v>
      </c>
      <c r="BH125" s="214">
        <f>IF(N125="sníž. přenesená",J125,0)</f>
        <v>0</v>
      </c>
      <c r="BI125" s="214">
        <f>IF(N125="nulová",J125,0)</f>
        <v>0</v>
      </c>
      <c r="BJ125" s="25" t="s">
        <v>82</v>
      </c>
      <c r="BK125" s="214">
        <f>ROUND(I125*H125,2)</f>
        <v>0</v>
      </c>
      <c r="BL125" s="25" t="s">
        <v>327</v>
      </c>
      <c r="BM125" s="25" t="s">
        <v>644</v>
      </c>
    </row>
    <row r="126" spans="2:65" s="1" customFormat="1" ht="40.5">
      <c r="B126" s="42"/>
      <c r="C126" s="64"/>
      <c r="D126" s="246" t="s">
        <v>1656</v>
      </c>
      <c r="E126" s="64"/>
      <c r="F126" s="290" t="s">
        <v>6413</v>
      </c>
      <c r="G126" s="64"/>
      <c r="H126" s="64"/>
      <c r="I126" s="173"/>
      <c r="J126" s="64"/>
      <c r="K126" s="64"/>
      <c r="L126" s="62"/>
      <c r="M126" s="291"/>
      <c r="N126" s="43"/>
      <c r="O126" s="43"/>
      <c r="P126" s="43"/>
      <c r="Q126" s="43"/>
      <c r="R126" s="43"/>
      <c r="S126" s="43"/>
      <c r="T126" s="79"/>
      <c r="AT126" s="25" t="s">
        <v>1656</v>
      </c>
      <c r="AU126" s="25" t="s">
        <v>82</v>
      </c>
    </row>
    <row r="127" spans="2:65" s="1" customFormat="1" ht="31.5" customHeight="1">
      <c r="B127" s="42"/>
      <c r="C127" s="203" t="s">
        <v>389</v>
      </c>
      <c r="D127" s="203" t="s">
        <v>311</v>
      </c>
      <c r="E127" s="204" t="s">
        <v>6446</v>
      </c>
      <c r="F127" s="205" t="s">
        <v>6447</v>
      </c>
      <c r="G127" s="206" t="s">
        <v>5275</v>
      </c>
      <c r="H127" s="207">
        <v>1</v>
      </c>
      <c r="I127" s="208"/>
      <c r="J127" s="209">
        <f>ROUND(I127*H127,2)</f>
        <v>0</v>
      </c>
      <c r="K127" s="205" t="s">
        <v>21</v>
      </c>
      <c r="L127" s="62"/>
      <c r="M127" s="210" t="s">
        <v>21</v>
      </c>
      <c r="N127" s="211" t="s">
        <v>45</v>
      </c>
      <c r="O127" s="43"/>
      <c r="P127" s="212">
        <f>O127*H127</f>
        <v>0</v>
      </c>
      <c r="Q127" s="212">
        <v>0</v>
      </c>
      <c r="R127" s="212">
        <f>Q127*H127</f>
        <v>0</v>
      </c>
      <c r="S127" s="212">
        <v>0</v>
      </c>
      <c r="T127" s="213">
        <f>S127*H127</f>
        <v>0</v>
      </c>
      <c r="AR127" s="25" t="s">
        <v>327</v>
      </c>
      <c r="AT127" s="25" t="s">
        <v>311</v>
      </c>
      <c r="AU127" s="25" t="s">
        <v>82</v>
      </c>
      <c r="AY127" s="25" t="s">
        <v>308</v>
      </c>
      <c r="BE127" s="214">
        <f>IF(N127="základní",J127,0)</f>
        <v>0</v>
      </c>
      <c r="BF127" s="214">
        <f>IF(N127="snížená",J127,0)</f>
        <v>0</v>
      </c>
      <c r="BG127" s="214">
        <f>IF(N127="zákl. přenesená",J127,0)</f>
        <v>0</v>
      </c>
      <c r="BH127" s="214">
        <f>IF(N127="sníž. přenesená",J127,0)</f>
        <v>0</v>
      </c>
      <c r="BI127" s="214">
        <f>IF(N127="nulová",J127,0)</f>
        <v>0</v>
      </c>
      <c r="BJ127" s="25" t="s">
        <v>82</v>
      </c>
      <c r="BK127" s="214">
        <f>ROUND(I127*H127,2)</f>
        <v>0</v>
      </c>
      <c r="BL127" s="25" t="s">
        <v>327</v>
      </c>
      <c r="BM127" s="25" t="s">
        <v>653</v>
      </c>
    </row>
    <row r="128" spans="2:65" s="1" customFormat="1" ht="40.5">
      <c r="B128" s="42"/>
      <c r="C128" s="64"/>
      <c r="D128" s="223" t="s">
        <v>1656</v>
      </c>
      <c r="E128" s="64"/>
      <c r="F128" s="292" t="s">
        <v>6413</v>
      </c>
      <c r="G128" s="64"/>
      <c r="H128" s="64"/>
      <c r="I128" s="173"/>
      <c r="J128" s="64"/>
      <c r="K128" s="64"/>
      <c r="L128" s="62"/>
      <c r="M128" s="291"/>
      <c r="N128" s="43"/>
      <c r="O128" s="43"/>
      <c r="P128" s="43"/>
      <c r="Q128" s="43"/>
      <c r="R128" s="43"/>
      <c r="S128" s="43"/>
      <c r="T128" s="79"/>
      <c r="AT128" s="25" t="s">
        <v>1656</v>
      </c>
      <c r="AU128" s="25" t="s">
        <v>82</v>
      </c>
    </row>
    <row r="129" spans="2:65" s="11" customFormat="1" ht="37.35" customHeight="1">
      <c r="B129" s="186"/>
      <c r="C129" s="187"/>
      <c r="D129" s="200" t="s">
        <v>73</v>
      </c>
      <c r="E129" s="296" t="s">
        <v>5464</v>
      </c>
      <c r="F129" s="296" t="s">
        <v>6448</v>
      </c>
      <c r="G129" s="187"/>
      <c r="H129" s="187"/>
      <c r="I129" s="190"/>
      <c r="J129" s="297">
        <f>BK129</f>
        <v>0</v>
      </c>
      <c r="K129" s="187"/>
      <c r="L129" s="192"/>
      <c r="M129" s="193"/>
      <c r="N129" s="194"/>
      <c r="O129" s="194"/>
      <c r="P129" s="195">
        <f>SUM(P130:P151)</f>
        <v>0</v>
      </c>
      <c r="Q129" s="194"/>
      <c r="R129" s="195">
        <f>SUM(R130:R151)</f>
        <v>0</v>
      </c>
      <c r="S129" s="194"/>
      <c r="T129" s="196">
        <f>SUM(T130:T151)</f>
        <v>0</v>
      </c>
      <c r="AR129" s="197" t="s">
        <v>82</v>
      </c>
      <c r="AT129" s="198" t="s">
        <v>73</v>
      </c>
      <c r="AU129" s="198" t="s">
        <v>74</v>
      </c>
      <c r="AY129" s="197" t="s">
        <v>308</v>
      </c>
      <c r="BK129" s="199">
        <f>SUM(BK130:BK151)</f>
        <v>0</v>
      </c>
    </row>
    <row r="130" spans="2:65" s="1" customFormat="1" ht="31.5" customHeight="1">
      <c r="B130" s="42"/>
      <c r="C130" s="203" t="s">
        <v>393</v>
      </c>
      <c r="D130" s="203" t="s">
        <v>311</v>
      </c>
      <c r="E130" s="204" t="s">
        <v>6449</v>
      </c>
      <c r="F130" s="205" t="s">
        <v>6450</v>
      </c>
      <c r="G130" s="206" t="s">
        <v>5275</v>
      </c>
      <c r="H130" s="207">
        <v>1</v>
      </c>
      <c r="I130" s="208"/>
      <c r="J130" s="209">
        <f>ROUND(I130*H130,2)</f>
        <v>0</v>
      </c>
      <c r="K130" s="205" t="s">
        <v>21</v>
      </c>
      <c r="L130" s="62"/>
      <c r="M130" s="210" t="s">
        <v>21</v>
      </c>
      <c r="N130" s="211" t="s">
        <v>45</v>
      </c>
      <c r="O130" s="43"/>
      <c r="P130" s="212">
        <f>O130*H130</f>
        <v>0</v>
      </c>
      <c r="Q130" s="212">
        <v>0</v>
      </c>
      <c r="R130" s="212">
        <f>Q130*H130</f>
        <v>0</v>
      </c>
      <c r="S130" s="212">
        <v>0</v>
      </c>
      <c r="T130" s="213">
        <f>S130*H130</f>
        <v>0</v>
      </c>
      <c r="AR130" s="25" t="s">
        <v>327</v>
      </c>
      <c r="AT130" s="25" t="s">
        <v>311</v>
      </c>
      <c r="AU130" s="25" t="s">
        <v>82</v>
      </c>
      <c r="AY130" s="25" t="s">
        <v>308</v>
      </c>
      <c r="BE130" s="214">
        <f>IF(N130="základní",J130,0)</f>
        <v>0</v>
      </c>
      <c r="BF130" s="214">
        <f>IF(N130="snížená",J130,0)</f>
        <v>0</v>
      </c>
      <c r="BG130" s="214">
        <f>IF(N130="zákl. přenesená",J130,0)</f>
        <v>0</v>
      </c>
      <c r="BH130" s="214">
        <f>IF(N130="sníž. přenesená",J130,0)</f>
        <v>0</v>
      </c>
      <c r="BI130" s="214">
        <f>IF(N130="nulová",J130,0)</f>
        <v>0</v>
      </c>
      <c r="BJ130" s="25" t="s">
        <v>82</v>
      </c>
      <c r="BK130" s="214">
        <f>ROUND(I130*H130,2)</f>
        <v>0</v>
      </c>
      <c r="BL130" s="25" t="s">
        <v>327</v>
      </c>
      <c r="BM130" s="25" t="s">
        <v>661</v>
      </c>
    </row>
    <row r="131" spans="2:65" s="1" customFormat="1" ht="40.5">
      <c r="B131" s="42"/>
      <c r="C131" s="64"/>
      <c r="D131" s="246" t="s">
        <v>1656</v>
      </c>
      <c r="E131" s="64"/>
      <c r="F131" s="290" t="s">
        <v>6413</v>
      </c>
      <c r="G131" s="64"/>
      <c r="H131" s="64"/>
      <c r="I131" s="173"/>
      <c r="J131" s="64"/>
      <c r="K131" s="64"/>
      <c r="L131" s="62"/>
      <c r="M131" s="291"/>
      <c r="N131" s="43"/>
      <c r="O131" s="43"/>
      <c r="P131" s="43"/>
      <c r="Q131" s="43"/>
      <c r="R131" s="43"/>
      <c r="S131" s="43"/>
      <c r="T131" s="79"/>
      <c r="AT131" s="25" t="s">
        <v>1656</v>
      </c>
      <c r="AU131" s="25" t="s">
        <v>82</v>
      </c>
    </row>
    <row r="132" spans="2:65" s="1" customFormat="1" ht="31.5" customHeight="1">
      <c r="B132" s="42"/>
      <c r="C132" s="203" t="s">
        <v>9</v>
      </c>
      <c r="D132" s="203" t="s">
        <v>311</v>
      </c>
      <c r="E132" s="204" t="s">
        <v>6451</v>
      </c>
      <c r="F132" s="205" t="s">
        <v>6452</v>
      </c>
      <c r="G132" s="206" t="s">
        <v>5275</v>
      </c>
      <c r="H132" s="207">
        <v>1</v>
      </c>
      <c r="I132" s="208"/>
      <c r="J132" s="209">
        <f>ROUND(I132*H132,2)</f>
        <v>0</v>
      </c>
      <c r="K132" s="205" t="s">
        <v>21</v>
      </c>
      <c r="L132" s="62"/>
      <c r="M132" s="210" t="s">
        <v>21</v>
      </c>
      <c r="N132" s="211" t="s">
        <v>45</v>
      </c>
      <c r="O132" s="43"/>
      <c r="P132" s="212">
        <f>O132*H132</f>
        <v>0</v>
      </c>
      <c r="Q132" s="212">
        <v>0</v>
      </c>
      <c r="R132" s="212">
        <f>Q132*H132</f>
        <v>0</v>
      </c>
      <c r="S132" s="212">
        <v>0</v>
      </c>
      <c r="T132" s="213">
        <f>S132*H132</f>
        <v>0</v>
      </c>
      <c r="AR132" s="25" t="s">
        <v>327</v>
      </c>
      <c r="AT132" s="25" t="s">
        <v>311</v>
      </c>
      <c r="AU132" s="25" t="s">
        <v>82</v>
      </c>
      <c r="AY132" s="25" t="s">
        <v>308</v>
      </c>
      <c r="BE132" s="214">
        <f>IF(N132="základní",J132,0)</f>
        <v>0</v>
      </c>
      <c r="BF132" s="214">
        <f>IF(N132="snížená",J132,0)</f>
        <v>0</v>
      </c>
      <c r="BG132" s="214">
        <f>IF(N132="zákl. přenesená",J132,0)</f>
        <v>0</v>
      </c>
      <c r="BH132" s="214">
        <f>IF(N132="sníž. přenesená",J132,0)</f>
        <v>0</v>
      </c>
      <c r="BI132" s="214">
        <f>IF(N132="nulová",J132,0)</f>
        <v>0</v>
      </c>
      <c r="BJ132" s="25" t="s">
        <v>82</v>
      </c>
      <c r="BK132" s="214">
        <f>ROUND(I132*H132,2)</f>
        <v>0</v>
      </c>
      <c r="BL132" s="25" t="s">
        <v>327</v>
      </c>
      <c r="BM132" s="25" t="s">
        <v>669</v>
      </c>
    </row>
    <row r="133" spans="2:65" s="1" customFormat="1" ht="40.5">
      <c r="B133" s="42"/>
      <c r="C133" s="64"/>
      <c r="D133" s="246" t="s">
        <v>1656</v>
      </c>
      <c r="E133" s="64"/>
      <c r="F133" s="290" t="s">
        <v>6413</v>
      </c>
      <c r="G133" s="64"/>
      <c r="H133" s="64"/>
      <c r="I133" s="173"/>
      <c r="J133" s="64"/>
      <c r="K133" s="64"/>
      <c r="L133" s="62"/>
      <c r="M133" s="291"/>
      <c r="N133" s="43"/>
      <c r="O133" s="43"/>
      <c r="P133" s="43"/>
      <c r="Q133" s="43"/>
      <c r="R133" s="43"/>
      <c r="S133" s="43"/>
      <c r="T133" s="79"/>
      <c r="AT133" s="25" t="s">
        <v>1656</v>
      </c>
      <c r="AU133" s="25" t="s">
        <v>82</v>
      </c>
    </row>
    <row r="134" spans="2:65" s="1" customFormat="1" ht="31.5" customHeight="1">
      <c r="B134" s="42"/>
      <c r="C134" s="203" t="s">
        <v>402</v>
      </c>
      <c r="D134" s="203" t="s">
        <v>311</v>
      </c>
      <c r="E134" s="204" t="s">
        <v>6453</v>
      </c>
      <c r="F134" s="205" t="s">
        <v>6454</v>
      </c>
      <c r="G134" s="206" t="s">
        <v>5275</v>
      </c>
      <c r="H134" s="207">
        <v>1</v>
      </c>
      <c r="I134" s="208"/>
      <c r="J134" s="209">
        <f>ROUND(I134*H134,2)</f>
        <v>0</v>
      </c>
      <c r="K134" s="205" t="s">
        <v>21</v>
      </c>
      <c r="L134" s="62"/>
      <c r="M134" s="210" t="s">
        <v>21</v>
      </c>
      <c r="N134" s="211" t="s">
        <v>45</v>
      </c>
      <c r="O134" s="43"/>
      <c r="P134" s="212">
        <f>O134*H134</f>
        <v>0</v>
      </c>
      <c r="Q134" s="212">
        <v>0</v>
      </c>
      <c r="R134" s="212">
        <f>Q134*H134</f>
        <v>0</v>
      </c>
      <c r="S134" s="212">
        <v>0</v>
      </c>
      <c r="T134" s="213">
        <f>S134*H134</f>
        <v>0</v>
      </c>
      <c r="AR134" s="25" t="s">
        <v>327</v>
      </c>
      <c r="AT134" s="25" t="s">
        <v>311</v>
      </c>
      <c r="AU134" s="25" t="s">
        <v>82</v>
      </c>
      <c r="AY134" s="25" t="s">
        <v>308</v>
      </c>
      <c r="BE134" s="214">
        <f>IF(N134="základní",J134,0)</f>
        <v>0</v>
      </c>
      <c r="BF134" s="214">
        <f>IF(N134="snížená",J134,0)</f>
        <v>0</v>
      </c>
      <c r="BG134" s="214">
        <f>IF(N134="zákl. přenesená",J134,0)</f>
        <v>0</v>
      </c>
      <c r="BH134" s="214">
        <f>IF(N134="sníž. přenesená",J134,0)</f>
        <v>0</v>
      </c>
      <c r="BI134" s="214">
        <f>IF(N134="nulová",J134,0)</f>
        <v>0</v>
      </c>
      <c r="BJ134" s="25" t="s">
        <v>82</v>
      </c>
      <c r="BK134" s="214">
        <f>ROUND(I134*H134,2)</f>
        <v>0</v>
      </c>
      <c r="BL134" s="25" t="s">
        <v>327</v>
      </c>
      <c r="BM134" s="25" t="s">
        <v>677</v>
      </c>
    </row>
    <row r="135" spans="2:65" s="1" customFormat="1" ht="40.5">
      <c r="B135" s="42"/>
      <c r="C135" s="64"/>
      <c r="D135" s="246" t="s">
        <v>1656</v>
      </c>
      <c r="E135" s="64"/>
      <c r="F135" s="290" t="s">
        <v>6413</v>
      </c>
      <c r="G135" s="64"/>
      <c r="H135" s="64"/>
      <c r="I135" s="173"/>
      <c r="J135" s="64"/>
      <c r="K135" s="64"/>
      <c r="L135" s="62"/>
      <c r="M135" s="291"/>
      <c r="N135" s="43"/>
      <c r="O135" s="43"/>
      <c r="P135" s="43"/>
      <c r="Q135" s="43"/>
      <c r="R135" s="43"/>
      <c r="S135" s="43"/>
      <c r="T135" s="79"/>
      <c r="AT135" s="25" t="s">
        <v>1656</v>
      </c>
      <c r="AU135" s="25" t="s">
        <v>82</v>
      </c>
    </row>
    <row r="136" spans="2:65" s="1" customFormat="1" ht="31.5" customHeight="1">
      <c r="B136" s="42"/>
      <c r="C136" s="203" t="s">
        <v>406</v>
      </c>
      <c r="D136" s="203" t="s">
        <v>311</v>
      </c>
      <c r="E136" s="204" t="s">
        <v>6455</v>
      </c>
      <c r="F136" s="205" t="s">
        <v>6456</v>
      </c>
      <c r="G136" s="206" t="s">
        <v>5275</v>
      </c>
      <c r="H136" s="207">
        <v>1</v>
      </c>
      <c r="I136" s="208"/>
      <c r="J136" s="209">
        <f>ROUND(I136*H136,2)</f>
        <v>0</v>
      </c>
      <c r="K136" s="205" t="s">
        <v>21</v>
      </c>
      <c r="L136" s="62"/>
      <c r="M136" s="210" t="s">
        <v>21</v>
      </c>
      <c r="N136" s="211" t="s">
        <v>45</v>
      </c>
      <c r="O136" s="43"/>
      <c r="P136" s="212">
        <f>O136*H136</f>
        <v>0</v>
      </c>
      <c r="Q136" s="212">
        <v>0</v>
      </c>
      <c r="R136" s="212">
        <f>Q136*H136</f>
        <v>0</v>
      </c>
      <c r="S136" s="212">
        <v>0</v>
      </c>
      <c r="T136" s="213">
        <f>S136*H136</f>
        <v>0</v>
      </c>
      <c r="AR136" s="25" t="s">
        <v>327</v>
      </c>
      <c r="AT136" s="25" t="s">
        <v>311</v>
      </c>
      <c r="AU136" s="25" t="s">
        <v>82</v>
      </c>
      <c r="AY136" s="25" t="s">
        <v>308</v>
      </c>
      <c r="BE136" s="214">
        <f>IF(N136="základní",J136,0)</f>
        <v>0</v>
      </c>
      <c r="BF136" s="214">
        <f>IF(N136="snížená",J136,0)</f>
        <v>0</v>
      </c>
      <c r="BG136" s="214">
        <f>IF(N136="zákl. přenesená",J136,0)</f>
        <v>0</v>
      </c>
      <c r="BH136" s="214">
        <f>IF(N136="sníž. přenesená",J136,0)</f>
        <v>0</v>
      </c>
      <c r="BI136" s="214">
        <f>IF(N136="nulová",J136,0)</f>
        <v>0</v>
      </c>
      <c r="BJ136" s="25" t="s">
        <v>82</v>
      </c>
      <c r="BK136" s="214">
        <f>ROUND(I136*H136,2)</f>
        <v>0</v>
      </c>
      <c r="BL136" s="25" t="s">
        <v>327</v>
      </c>
      <c r="BM136" s="25" t="s">
        <v>685</v>
      </c>
    </row>
    <row r="137" spans="2:65" s="1" customFormat="1" ht="40.5">
      <c r="B137" s="42"/>
      <c r="C137" s="64"/>
      <c r="D137" s="246" t="s">
        <v>1656</v>
      </c>
      <c r="E137" s="64"/>
      <c r="F137" s="290" t="s">
        <v>6413</v>
      </c>
      <c r="G137" s="64"/>
      <c r="H137" s="64"/>
      <c r="I137" s="173"/>
      <c r="J137" s="64"/>
      <c r="K137" s="64"/>
      <c r="L137" s="62"/>
      <c r="M137" s="291"/>
      <c r="N137" s="43"/>
      <c r="O137" s="43"/>
      <c r="P137" s="43"/>
      <c r="Q137" s="43"/>
      <c r="R137" s="43"/>
      <c r="S137" s="43"/>
      <c r="T137" s="79"/>
      <c r="AT137" s="25" t="s">
        <v>1656</v>
      </c>
      <c r="AU137" s="25" t="s">
        <v>82</v>
      </c>
    </row>
    <row r="138" spans="2:65" s="1" customFormat="1" ht="31.5" customHeight="1">
      <c r="B138" s="42"/>
      <c r="C138" s="203" t="s">
        <v>410</v>
      </c>
      <c r="D138" s="203" t="s">
        <v>311</v>
      </c>
      <c r="E138" s="204" t="s">
        <v>6457</v>
      </c>
      <c r="F138" s="205" t="s">
        <v>6458</v>
      </c>
      <c r="G138" s="206" t="s">
        <v>5275</v>
      </c>
      <c r="H138" s="207">
        <v>1</v>
      </c>
      <c r="I138" s="208"/>
      <c r="J138" s="209">
        <f>ROUND(I138*H138,2)</f>
        <v>0</v>
      </c>
      <c r="K138" s="205" t="s">
        <v>21</v>
      </c>
      <c r="L138" s="62"/>
      <c r="M138" s="210" t="s">
        <v>21</v>
      </c>
      <c r="N138" s="211" t="s">
        <v>45</v>
      </c>
      <c r="O138" s="43"/>
      <c r="P138" s="212">
        <f>O138*H138</f>
        <v>0</v>
      </c>
      <c r="Q138" s="212">
        <v>0</v>
      </c>
      <c r="R138" s="212">
        <f>Q138*H138</f>
        <v>0</v>
      </c>
      <c r="S138" s="212">
        <v>0</v>
      </c>
      <c r="T138" s="213">
        <f>S138*H138</f>
        <v>0</v>
      </c>
      <c r="AR138" s="25" t="s">
        <v>327</v>
      </c>
      <c r="AT138" s="25" t="s">
        <v>311</v>
      </c>
      <c r="AU138" s="25" t="s">
        <v>82</v>
      </c>
      <c r="AY138" s="25" t="s">
        <v>308</v>
      </c>
      <c r="BE138" s="214">
        <f>IF(N138="základní",J138,0)</f>
        <v>0</v>
      </c>
      <c r="BF138" s="214">
        <f>IF(N138="snížená",J138,0)</f>
        <v>0</v>
      </c>
      <c r="BG138" s="214">
        <f>IF(N138="zákl. přenesená",J138,0)</f>
        <v>0</v>
      </c>
      <c r="BH138" s="214">
        <f>IF(N138="sníž. přenesená",J138,0)</f>
        <v>0</v>
      </c>
      <c r="BI138" s="214">
        <f>IF(N138="nulová",J138,0)</f>
        <v>0</v>
      </c>
      <c r="BJ138" s="25" t="s">
        <v>82</v>
      </c>
      <c r="BK138" s="214">
        <f>ROUND(I138*H138,2)</f>
        <v>0</v>
      </c>
      <c r="BL138" s="25" t="s">
        <v>327</v>
      </c>
      <c r="BM138" s="25" t="s">
        <v>693</v>
      </c>
    </row>
    <row r="139" spans="2:65" s="1" customFormat="1" ht="40.5">
      <c r="B139" s="42"/>
      <c r="C139" s="64"/>
      <c r="D139" s="246" t="s">
        <v>1656</v>
      </c>
      <c r="E139" s="64"/>
      <c r="F139" s="290" t="s">
        <v>6413</v>
      </c>
      <c r="G139" s="64"/>
      <c r="H139" s="64"/>
      <c r="I139" s="173"/>
      <c r="J139" s="64"/>
      <c r="K139" s="64"/>
      <c r="L139" s="62"/>
      <c r="M139" s="291"/>
      <c r="N139" s="43"/>
      <c r="O139" s="43"/>
      <c r="P139" s="43"/>
      <c r="Q139" s="43"/>
      <c r="R139" s="43"/>
      <c r="S139" s="43"/>
      <c r="T139" s="79"/>
      <c r="AT139" s="25" t="s">
        <v>1656</v>
      </c>
      <c r="AU139" s="25" t="s">
        <v>82</v>
      </c>
    </row>
    <row r="140" spans="2:65" s="1" customFormat="1" ht="31.5" customHeight="1">
      <c r="B140" s="42"/>
      <c r="C140" s="203" t="s">
        <v>416</v>
      </c>
      <c r="D140" s="203" t="s">
        <v>311</v>
      </c>
      <c r="E140" s="204" t="s">
        <v>6459</v>
      </c>
      <c r="F140" s="205" t="s">
        <v>6460</v>
      </c>
      <c r="G140" s="206" t="s">
        <v>5275</v>
      </c>
      <c r="H140" s="207">
        <v>1</v>
      </c>
      <c r="I140" s="208"/>
      <c r="J140" s="209">
        <f>ROUND(I140*H140,2)</f>
        <v>0</v>
      </c>
      <c r="K140" s="205" t="s">
        <v>21</v>
      </c>
      <c r="L140" s="62"/>
      <c r="M140" s="210" t="s">
        <v>21</v>
      </c>
      <c r="N140" s="211" t="s">
        <v>45</v>
      </c>
      <c r="O140" s="43"/>
      <c r="P140" s="212">
        <f>O140*H140</f>
        <v>0</v>
      </c>
      <c r="Q140" s="212">
        <v>0</v>
      </c>
      <c r="R140" s="212">
        <f>Q140*H140</f>
        <v>0</v>
      </c>
      <c r="S140" s="212">
        <v>0</v>
      </c>
      <c r="T140" s="213">
        <f>S140*H140</f>
        <v>0</v>
      </c>
      <c r="AR140" s="25" t="s">
        <v>327</v>
      </c>
      <c r="AT140" s="25" t="s">
        <v>311</v>
      </c>
      <c r="AU140" s="25" t="s">
        <v>82</v>
      </c>
      <c r="AY140" s="25" t="s">
        <v>308</v>
      </c>
      <c r="BE140" s="214">
        <f>IF(N140="základní",J140,0)</f>
        <v>0</v>
      </c>
      <c r="BF140" s="214">
        <f>IF(N140="snížená",J140,0)</f>
        <v>0</v>
      </c>
      <c r="BG140" s="214">
        <f>IF(N140="zákl. přenesená",J140,0)</f>
        <v>0</v>
      </c>
      <c r="BH140" s="214">
        <f>IF(N140="sníž. přenesená",J140,0)</f>
        <v>0</v>
      </c>
      <c r="BI140" s="214">
        <f>IF(N140="nulová",J140,0)</f>
        <v>0</v>
      </c>
      <c r="BJ140" s="25" t="s">
        <v>82</v>
      </c>
      <c r="BK140" s="214">
        <f>ROUND(I140*H140,2)</f>
        <v>0</v>
      </c>
      <c r="BL140" s="25" t="s">
        <v>327</v>
      </c>
      <c r="BM140" s="25" t="s">
        <v>702</v>
      </c>
    </row>
    <row r="141" spans="2:65" s="1" customFormat="1" ht="40.5">
      <c r="B141" s="42"/>
      <c r="C141" s="64"/>
      <c r="D141" s="246" t="s">
        <v>1656</v>
      </c>
      <c r="E141" s="64"/>
      <c r="F141" s="290" t="s">
        <v>6413</v>
      </c>
      <c r="G141" s="64"/>
      <c r="H141" s="64"/>
      <c r="I141" s="173"/>
      <c r="J141" s="64"/>
      <c r="K141" s="64"/>
      <c r="L141" s="62"/>
      <c r="M141" s="291"/>
      <c r="N141" s="43"/>
      <c r="O141" s="43"/>
      <c r="P141" s="43"/>
      <c r="Q141" s="43"/>
      <c r="R141" s="43"/>
      <c r="S141" s="43"/>
      <c r="T141" s="79"/>
      <c r="AT141" s="25" t="s">
        <v>1656</v>
      </c>
      <c r="AU141" s="25" t="s">
        <v>82</v>
      </c>
    </row>
    <row r="142" spans="2:65" s="1" customFormat="1" ht="31.5" customHeight="1">
      <c r="B142" s="42"/>
      <c r="C142" s="203" t="s">
        <v>420</v>
      </c>
      <c r="D142" s="203" t="s">
        <v>311</v>
      </c>
      <c r="E142" s="204" t="s">
        <v>6461</v>
      </c>
      <c r="F142" s="205" t="s">
        <v>6462</v>
      </c>
      <c r="G142" s="206" t="s">
        <v>5275</v>
      </c>
      <c r="H142" s="207">
        <v>1</v>
      </c>
      <c r="I142" s="208"/>
      <c r="J142" s="209">
        <f>ROUND(I142*H142,2)</f>
        <v>0</v>
      </c>
      <c r="K142" s="205" t="s">
        <v>21</v>
      </c>
      <c r="L142" s="62"/>
      <c r="M142" s="210" t="s">
        <v>21</v>
      </c>
      <c r="N142" s="211" t="s">
        <v>45</v>
      </c>
      <c r="O142" s="43"/>
      <c r="P142" s="212">
        <f>O142*H142</f>
        <v>0</v>
      </c>
      <c r="Q142" s="212">
        <v>0</v>
      </c>
      <c r="R142" s="212">
        <f>Q142*H142</f>
        <v>0</v>
      </c>
      <c r="S142" s="212">
        <v>0</v>
      </c>
      <c r="T142" s="213">
        <f>S142*H142</f>
        <v>0</v>
      </c>
      <c r="AR142" s="25" t="s">
        <v>327</v>
      </c>
      <c r="AT142" s="25" t="s">
        <v>311</v>
      </c>
      <c r="AU142" s="25" t="s">
        <v>82</v>
      </c>
      <c r="AY142" s="25" t="s">
        <v>308</v>
      </c>
      <c r="BE142" s="214">
        <f>IF(N142="základní",J142,0)</f>
        <v>0</v>
      </c>
      <c r="BF142" s="214">
        <f>IF(N142="snížená",J142,0)</f>
        <v>0</v>
      </c>
      <c r="BG142" s="214">
        <f>IF(N142="zákl. přenesená",J142,0)</f>
        <v>0</v>
      </c>
      <c r="BH142" s="214">
        <f>IF(N142="sníž. přenesená",J142,0)</f>
        <v>0</v>
      </c>
      <c r="BI142" s="214">
        <f>IF(N142="nulová",J142,0)</f>
        <v>0</v>
      </c>
      <c r="BJ142" s="25" t="s">
        <v>82</v>
      </c>
      <c r="BK142" s="214">
        <f>ROUND(I142*H142,2)</f>
        <v>0</v>
      </c>
      <c r="BL142" s="25" t="s">
        <v>327</v>
      </c>
      <c r="BM142" s="25" t="s">
        <v>710</v>
      </c>
    </row>
    <row r="143" spans="2:65" s="1" customFormat="1" ht="40.5">
      <c r="B143" s="42"/>
      <c r="C143" s="64"/>
      <c r="D143" s="246" t="s">
        <v>1656</v>
      </c>
      <c r="E143" s="64"/>
      <c r="F143" s="290" t="s">
        <v>6413</v>
      </c>
      <c r="G143" s="64"/>
      <c r="H143" s="64"/>
      <c r="I143" s="173"/>
      <c r="J143" s="64"/>
      <c r="K143" s="64"/>
      <c r="L143" s="62"/>
      <c r="M143" s="291"/>
      <c r="N143" s="43"/>
      <c r="O143" s="43"/>
      <c r="P143" s="43"/>
      <c r="Q143" s="43"/>
      <c r="R143" s="43"/>
      <c r="S143" s="43"/>
      <c r="T143" s="79"/>
      <c r="AT143" s="25" t="s">
        <v>1656</v>
      </c>
      <c r="AU143" s="25" t="s">
        <v>82</v>
      </c>
    </row>
    <row r="144" spans="2:65" s="1" customFormat="1" ht="31.5" customHeight="1">
      <c r="B144" s="42"/>
      <c r="C144" s="203" t="s">
        <v>593</v>
      </c>
      <c r="D144" s="203" t="s">
        <v>311</v>
      </c>
      <c r="E144" s="204" t="s">
        <v>6463</v>
      </c>
      <c r="F144" s="205" t="s">
        <v>6464</v>
      </c>
      <c r="G144" s="206" t="s">
        <v>5275</v>
      </c>
      <c r="H144" s="207">
        <v>1</v>
      </c>
      <c r="I144" s="208"/>
      <c r="J144" s="209">
        <f>ROUND(I144*H144,2)</f>
        <v>0</v>
      </c>
      <c r="K144" s="205" t="s">
        <v>21</v>
      </c>
      <c r="L144" s="62"/>
      <c r="M144" s="210" t="s">
        <v>21</v>
      </c>
      <c r="N144" s="211" t="s">
        <v>45</v>
      </c>
      <c r="O144" s="43"/>
      <c r="P144" s="212">
        <f>O144*H144</f>
        <v>0</v>
      </c>
      <c r="Q144" s="212">
        <v>0</v>
      </c>
      <c r="R144" s="212">
        <f>Q144*H144</f>
        <v>0</v>
      </c>
      <c r="S144" s="212">
        <v>0</v>
      </c>
      <c r="T144" s="213">
        <f>S144*H144</f>
        <v>0</v>
      </c>
      <c r="AR144" s="25" t="s">
        <v>327</v>
      </c>
      <c r="AT144" s="25" t="s">
        <v>311</v>
      </c>
      <c r="AU144" s="25" t="s">
        <v>82</v>
      </c>
      <c r="AY144" s="25" t="s">
        <v>308</v>
      </c>
      <c r="BE144" s="214">
        <f>IF(N144="základní",J144,0)</f>
        <v>0</v>
      </c>
      <c r="BF144" s="214">
        <f>IF(N144="snížená",J144,0)</f>
        <v>0</v>
      </c>
      <c r="BG144" s="214">
        <f>IF(N144="zákl. přenesená",J144,0)</f>
        <v>0</v>
      </c>
      <c r="BH144" s="214">
        <f>IF(N144="sníž. přenesená",J144,0)</f>
        <v>0</v>
      </c>
      <c r="BI144" s="214">
        <f>IF(N144="nulová",J144,0)</f>
        <v>0</v>
      </c>
      <c r="BJ144" s="25" t="s">
        <v>82</v>
      </c>
      <c r="BK144" s="214">
        <f>ROUND(I144*H144,2)</f>
        <v>0</v>
      </c>
      <c r="BL144" s="25" t="s">
        <v>327</v>
      </c>
      <c r="BM144" s="25" t="s">
        <v>721</v>
      </c>
    </row>
    <row r="145" spans="2:65" s="1" customFormat="1" ht="40.5">
      <c r="B145" s="42"/>
      <c r="C145" s="64"/>
      <c r="D145" s="246" t="s">
        <v>1656</v>
      </c>
      <c r="E145" s="64"/>
      <c r="F145" s="290" t="s">
        <v>6413</v>
      </c>
      <c r="G145" s="64"/>
      <c r="H145" s="64"/>
      <c r="I145" s="173"/>
      <c r="J145" s="64"/>
      <c r="K145" s="64"/>
      <c r="L145" s="62"/>
      <c r="M145" s="291"/>
      <c r="N145" s="43"/>
      <c r="O145" s="43"/>
      <c r="P145" s="43"/>
      <c r="Q145" s="43"/>
      <c r="R145" s="43"/>
      <c r="S145" s="43"/>
      <c r="T145" s="79"/>
      <c r="AT145" s="25" t="s">
        <v>1656</v>
      </c>
      <c r="AU145" s="25" t="s">
        <v>82</v>
      </c>
    </row>
    <row r="146" spans="2:65" s="1" customFormat="1" ht="31.5" customHeight="1">
      <c r="B146" s="42"/>
      <c r="C146" s="203" t="s">
        <v>598</v>
      </c>
      <c r="D146" s="203" t="s">
        <v>311</v>
      </c>
      <c r="E146" s="204" t="s">
        <v>6465</v>
      </c>
      <c r="F146" s="205" t="s">
        <v>6466</v>
      </c>
      <c r="G146" s="206" t="s">
        <v>5275</v>
      </c>
      <c r="H146" s="207">
        <v>1</v>
      </c>
      <c r="I146" s="208"/>
      <c r="J146" s="209">
        <f>ROUND(I146*H146,2)</f>
        <v>0</v>
      </c>
      <c r="K146" s="205" t="s">
        <v>21</v>
      </c>
      <c r="L146" s="62"/>
      <c r="M146" s="210" t="s">
        <v>21</v>
      </c>
      <c r="N146" s="211" t="s">
        <v>45</v>
      </c>
      <c r="O146" s="43"/>
      <c r="P146" s="212">
        <f>O146*H146</f>
        <v>0</v>
      </c>
      <c r="Q146" s="212">
        <v>0</v>
      </c>
      <c r="R146" s="212">
        <f>Q146*H146</f>
        <v>0</v>
      </c>
      <c r="S146" s="212">
        <v>0</v>
      </c>
      <c r="T146" s="213">
        <f>S146*H146</f>
        <v>0</v>
      </c>
      <c r="AR146" s="25" t="s">
        <v>327</v>
      </c>
      <c r="AT146" s="25" t="s">
        <v>311</v>
      </c>
      <c r="AU146" s="25" t="s">
        <v>82</v>
      </c>
      <c r="AY146" s="25" t="s">
        <v>308</v>
      </c>
      <c r="BE146" s="214">
        <f>IF(N146="základní",J146,0)</f>
        <v>0</v>
      </c>
      <c r="BF146" s="214">
        <f>IF(N146="snížená",J146,0)</f>
        <v>0</v>
      </c>
      <c r="BG146" s="214">
        <f>IF(N146="zákl. přenesená",J146,0)</f>
        <v>0</v>
      </c>
      <c r="BH146" s="214">
        <f>IF(N146="sníž. přenesená",J146,0)</f>
        <v>0</v>
      </c>
      <c r="BI146" s="214">
        <f>IF(N146="nulová",J146,0)</f>
        <v>0</v>
      </c>
      <c r="BJ146" s="25" t="s">
        <v>82</v>
      </c>
      <c r="BK146" s="214">
        <f>ROUND(I146*H146,2)</f>
        <v>0</v>
      </c>
      <c r="BL146" s="25" t="s">
        <v>327</v>
      </c>
      <c r="BM146" s="25" t="s">
        <v>730</v>
      </c>
    </row>
    <row r="147" spans="2:65" s="1" customFormat="1" ht="40.5">
      <c r="B147" s="42"/>
      <c r="C147" s="64"/>
      <c r="D147" s="246" t="s">
        <v>1656</v>
      </c>
      <c r="E147" s="64"/>
      <c r="F147" s="290" t="s">
        <v>6413</v>
      </c>
      <c r="G147" s="64"/>
      <c r="H147" s="64"/>
      <c r="I147" s="173"/>
      <c r="J147" s="64"/>
      <c r="K147" s="64"/>
      <c r="L147" s="62"/>
      <c r="M147" s="291"/>
      <c r="N147" s="43"/>
      <c r="O147" s="43"/>
      <c r="P147" s="43"/>
      <c r="Q147" s="43"/>
      <c r="R147" s="43"/>
      <c r="S147" s="43"/>
      <c r="T147" s="79"/>
      <c r="AT147" s="25" t="s">
        <v>1656</v>
      </c>
      <c r="AU147" s="25" t="s">
        <v>82</v>
      </c>
    </row>
    <row r="148" spans="2:65" s="1" customFormat="1" ht="31.5" customHeight="1">
      <c r="B148" s="42"/>
      <c r="C148" s="203" t="s">
        <v>603</v>
      </c>
      <c r="D148" s="203" t="s">
        <v>311</v>
      </c>
      <c r="E148" s="204" t="s">
        <v>6467</v>
      </c>
      <c r="F148" s="205" t="s">
        <v>6468</v>
      </c>
      <c r="G148" s="206" t="s">
        <v>5275</v>
      </c>
      <c r="H148" s="207">
        <v>1</v>
      </c>
      <c r="I148" s="208"/>
      <c r="J148" s="209">
        <f>ROUND(I148*H148,2)</f>
        <v>0</v>
      </c>
      <c r="K148" s="205" t="s">
        <v>21</v>
      </c>
      <c r="L148" s="62"/>
      <c r="M148" s="210" t="s">
        <v>21</v>
      </c>
      <c r="N148" s="211" t="s">
        <v>45</v>
      </c>
      <c r="O148" s="43"/>
      <c r="P148" s="212">
        <f>O148*H148</f>
        <v>0</v>
      </c>
      <c r="Q148" s="212">
        <v>0</v>
      </c>
      <c r="R148" s="212">
        <f>Q148*H148</f>
        <v>0</v>
      </c>
      <c r="S148" s="212">
        <v>0</v>
      </c>
      <c r="T148" s="213">
        <f>S148*H148</f>
        <v>0</v>
      </c>
      <c r="AR148" s="25" t="s">
        <v>327</v>
      </c>
      <c r="AT148" s="25" t="s">
        <v>311</v>
      </c>
      <c r="AU148" s="25" t="s">
        <v>82</v>
      </c>
      <c r="AY148" s="25" t="s">
        <v>308</v>
      </c>
      <c r="BE148" s="214">
        <f>IF(N148="základní",J148,0)</f>
        <v>0</v>
      </c>
      <c r="BF148" s="214">
        <f>IF(N148="snížená",J148,0)</f>
        <v>0</v>
      </c>
      <c r="BG148" s="214">
        <f>IF(N148="zákl. přenesená",J148,0)</f>
        <v>0</v>
      </c>
      <c r="BH148" s="214">
        <f>IF(N148="sníž. přenesená",J148,0)</f>
        <v>0</v>
      </c>
      <c r="BI148" s="214">
        <f>IF(N148="nulová",J148,0)</f>
        <v>0</v>
      </c>
      <c r="BJ148" s="25" t="s">
        <v>82</v>
      </c>
      <c r="BK148" s="214">
        <f>ROUND(I148*H148,2)</f>
        <v>0</v>
      </c>
      <c r="BL148" s="25" t="s">
        <v>327</v>
      </c>
      <c r="BM148" s="25" t="s">
        <v>740</v>
      </c>
    </row>
    <row r="149" spans="2:65" s="1" customFormat="1" ht="40.5">
      <c r="B149" s="42"/>
      <c r="C149" s="64"/>
      <c r="D149" s="246" t="s">
        <v>1656</v>
      </c>
      <c r="E149" s="64"/>
      <c r="F149" s="290" t="s">
        <v>6413</v>
      </c>
      <c r="G149" s="64"/>
      <c r="H149" s="64"/>
      <c r="I149" s="173"/>
      <c r="J149" s="64"/>
      <c r="K149" s="64"/>
      <c r="L149" s="62"/>
      <c r="M149" s="291"/>
      <c r="N149" s="43"/>
      <c r="O149" s="43"/>
      <c r="P149" s="43"/>
      <c r="Q149" s="43"/>
      <c r="R149" s="43"/>
      <c r="S149" s="43"/>
      <c r="T149" s="79"/>
      <c r="AT149" s="25" t="s">
        <v>1656</v>
      </c>
      <c r="AU149" s="25" t="s">
        <v>82</v>
      </c>
    </row>
    <row r="150" spans="2:65" s="1" customFormat="1" ht="31.5" customHeight="1">
      <c r="B150" s="42"/>
      <c r="C150" s="203" t="s">
        <v>608</v>
      </c>
      <c r="D150" s="203" t="s">
        <v>311</v>
      </c>
      <c r="E150" s="204" t="s">
        <v>6469</v>
      </c>
      <c r="F150" s="205" t="s">
        <v>6470</v>
      </c>
      <c r="G150" s="206" t="s">
        <v>5275</v>
      </c>
      <c r="H150" s="207">
        <v>1</v>
      </c>
      <c r="I150" s="208"/>
      <c r="J150" s="209">
        <f>ROUND(I150*H150,2)</f>
        <v>0</v>
      </c>
      <c r="K150" s="205" t="s">
        <v>21</v>
      </c>
      <c r="L150" s="62"/>
      <c r="M150" s="210" t="s">
        <v>21</v>
      </c>
      <c r="N150" s="211" t="s">
        <v>45</v>
      </c>
      <c r="O150" s="43"/>
      <c r="P150" s="212">
        <f>O150*H150</f>
        <v>0</v>
      </c>
      <c r="Q150" s="212">
        <v>0</v>
      </c>
      <c r="R150" s="212">
        <f>Q150*H150</f>
        <v>0</v>
      </c>
      <c r="S150" s="212">
        <v>0</v>
      </c>
      <c r="T150" s="213">
        <f>S150*H150</f>
        <v>0</v>
      </c>
      <c r="AR150" s="25" t="s">
        <v>327</v>
      </c>
      <c r="AT150" s="25" t="s">
        <v>311</v>
      </c>
      <c r="AU150" s="25" t="s">
        <v>82</v>
      </c>
      <c r="AY150" s="25" t="s">
        <v>308</v>
      </c>
      <c r="BE150" s="214">
        <f>IF(N150="základní",J150,0)</f>
        <v>0</v>
      </c>
      <c r="BF150" s="214">
        <f>IF(N150="snížená",J150,0)</f>
        <v>0</v>
      </c>
      <c r="BG150" s="214">
        <f>IF(N150="zákl. přenesená",J150,0)</f>
        <v>0</v>
      </c>
      <c r="BH150" s="214">
        <f>IF(N150="sníž. přenesená",J150,0)</f>
        <v>0</v>
      </c>
      <c r="BI150" s="214">
        <f>IF(N150="nulová",J150,0)</f>
        <v>0</v>
      </c>
      <c r="BJ150" s="25" t="s">
        <v>82</v>
      </c>
      <c r="BK150" s="214">
        <f>ROUND(I150*H150,2)</f>
        <v>0</v>
      </c>
      <c r="BL150" s="25" t="s">
        <v>327</v>
      </c>
      <c r="BM150" s="25" t="s">
        <v>750</v>
      </c>
    </row>
    <row r="151" spans="2:65" s="1" customFormat="1" ht="40.5">
      <c r="B151" s="42"/>
      <c r="C151" s="64"/>
      <c r="D151" s="223" t="s">
        <v>1656</v>
      </c>
      <c r="E151" s="64"/>
      <c r="F151" s="292" t="s">
        <v>6413</v>
      </c>
      <c r="G151" s="64"/>
      <c r="H151" s="64"/>
      <c r="I151" s="173"/>
      <c r="J151" s="64"/>
      <c r="K151" s="64"/>
      <c r="L151" s="62"/>
      <c r="M151" s="291"/>
      <c r="N151" s="43"/>
      <c r="O151" s="43"/>
      <c r="P151" s="43"/>
      <c r="Q151" s="43"/>
      <c r="R151" s="43"/>
      <c r="S151" s="43"/>
      <c r="T151" s="79"/>
      <c r="AT151" s="25" t="s">
        <v>1656</v>
      </c>
      <c r="AU151" s="25" t="s">
        <v>82</v>
      </c>
    </row>
    <row r="152" spans="2:65" s="11" customFormat="1" ht="37.35" customHeight="1">
      <c r="B152" s="186"/>
      <c r="C152" s="187"/>
      <c r="D152" s="200" t="s">
        <v>73</v>
      </c>
      <c r="E152" s="296" t="s">
        <v>5503</v>
      </c>
      <c r="F152" s="296" t="s">
        <v>6471</v>
      </c>
      <c r="G152" s="187"/>
      <c r="H152" s="187"/>
      <c r="I152" s="190"/>
      <c r="J152" s="297">
        <f>BK152</f>
        <v>0</v>
      </c>
      <c r="K152" s="187"/>
      <c r="L152" s="192"/>
      <c r="M152" s="193"/>
      <c r="N152" s="194"/>
      <c r="O152" s="194"/>
      <c r="P152" s="195">
        <f>SUM(P153:P170)</f>
        <v>0</v>
      </c>
      <c r="Q152" s="194"/>
      <c r="R152" s="195">
        <f>SUM(R153:R170)</f>
        <v>0</v>
      </c>
      <c r="S152" s="194"/>
      <c r="T152" s="196">
        <f>SUM(T153:T170)</f>
        <v>0</v>
      </c>
      <c r="AR152" s="197" t="s">
        <v>82</v>
      </c>
      <c r="AT152" s="198" t="s">
        <v>73</v>
      </c>
      <c r="AU152" s="198" t="s">
        <v>74</v>
      </c>
      <c r="AY152" s="197" t="s">
        <v>308</v>
      </c>
      <c r="BK152" s="199">
        <f>SUM(BK153:BK170)</f>
        <v>0</v>
      </c>
    </row>
    <row r="153" spans="2:65" s="1" customFormat="1" ht="31.5" customHeight="1">
      <c r="B153" s="42"/>
      <c r="C153" s="203" t="s">
        <v>613</v>
      </c>
      <c r="D153" s="203" t="s">
        <v>311</v>
      </c>
      <c r="E153" s="204" t="s">
        <v>6472</v>
      </c>
      <c r="F153" s="205" t="s">
        <v>6473</v>
      </c>
      <c r="G153" s="206" t="s">
        <v>5275</v>
      </c>
      <c r="H153" s="207">
        <v>1</v>
      </c>
      <c r="I153" s="208"/>
      <c r="J153" s="209">
        <f>ROUND(I153*H153,2)</f>
        <v>0</v>
      </c>
      <c r="K153" s="205" t="s">
        <v>21</v>
      </c>
      <c r="L153" s="62"/>
      <c r="M153" s="210" t="s">
        <v>21</v>
      </c>
      <c r="N153" s="211" t="s">
        <v>45</v>
      </c>
      <c r="O153" s="43"/>
      <c r="P153" s="212">
        <f>O153*H153</f>
        <v>0</v>
      </c>
      <c r="Q153" s="212">
        <v>0</v>
      </c>
      <c r="R153" s="212">
        <f>Q153*H153</f>
        <v>0</v>
      </c>
      <c r="S153" s="212">
        <v>0</v>
      </c>
      <c r="T153" s="213">
        <f>S153*H153</f>
        <v>0</v>
      </c>
      <c r="AR153" s="25" t="s">
        <v>327</v>
      </c>
      <c r="AT153" s="25" t="s">
        <v>311</v>
      </c>
      <c r="AU153" s="25" t="s">
        <v>82</v>
      </c>
      <c r="AY153" s="25" t="s">
        <v>308</v>
      </c>
      <c r="BE153" s="214">
        <f>IF(N153="základní",J153,0)</f>
        <v>0</v>
      </c>
      <c r="BF153" s="214">
        <f>IF(N153="snížená",J153,0)</f>
        <v>0</v>
      </c>
      <c r="BG153" s="214">
        <f>IF(N153="zákl. přenesená",J153,0)</f>
        <v>0</v>
      </c>
      <c r="BH153" s="214">
        <f>IF(N153="sníž. přenesená",J153,0)</f>
        <v>0</v>
      </c>
      <c r="BI153" s="214">
        <f>IF(N153="nulová",J153,0)</f>
        <v>0</v>
      </c>
      <c r="BJ153" s="25" t="s">
        <v>82</v>
      </c>
      <c r="BK153" s="214">
        <f>ROUND(I153*H153,2)</f>
        <v>0</v>
      </c>
      <c r="BL153" s="25" t="s">
        <v>327</v>
      </c>
      <c r="BM153" s="25" t="s">
        <v>1248</v>
      </c>
    </row>
    <row r="154" spans="2:65" s="1" customFormat="1" ht="40.5">
      <c r="B154" s="42"/>
      <c r="C154" s="64"/>
      <c r="D154" s="246" t="s">
        <v>1656</v>
      </c>
      <c r="E154" s="64"/>
      <c r="F154" s="290" t="s">
        <v>6413</v>
      </c>
      <c r="G154" s="64"/>
      <c r="H154" s="64"/>
      <c r="I154" s="173"/>
      <c r="J154" s="64"/>
      <c r="K154" s="64"/>
      <c r="L154" s="62"/>
      <c r="M154" s="291"/>
      <c r="N154" s="43"/>
      <c r="O154" s="43"/>
      <c r="P154" s="43"/>
      <c r="Q154" s="43"/>
      <c r="R154" s="43"/>
      <c r="S154" s="43"/>
      <c r="T154" s="79"/>
      <c r="AT154" s="25" t="s">
        <v>1656</v>
      </c>
      <c r="AU154" s="25" t="s">
        <v>82</v>
      </c>
    </row>
    <row r="155" spans="2:65" s="1" customFormat="1" ht="31.5" customHeight="1">
      <c r="B155" s="42"/>
      <c r="C155" s="203" t="s">
        <v>619</v>
      </c>
      <c r="D155" s="203" t="s">
        <v>311</v>
      </c>
      <c r="E155" s="204" t="s">
        <v>6474</v>
      </c>
      <c r="F155" s="205" t="s">
        <v>6475</v>
      </c>
      <c r="G155" s="206" t="s">
        <v>5275</v>
      </c>
      <c r="H155" s="207">
        <v>1</v>
      </c>
      <c r="I155" s="208"/>
      <c r="J155" s="209">
        <f>ROUND(I155*H155,2)</f>
        <v>0</v>
      </c>
      <c r="K155" s="205" t="s">
        <v>21</v>
      </c>
      <c r="L155" s="62"/>
      <c r="M155" s="210" t="s">
        <v>21</v>
      </c>
      <c r="N155" s="211" t="s">
        <v>45</v>
      </c>
      <c r="O155" s="43"/>
      <c r="P155" s="212">
        <f>O155*H155</f>
        <v>0</v>
      </c>
      <c r="Q155" s="212">
        <v>0</v>
      </c>
      <c r="R155" s="212">
        <f>Q155*H155</f>
        <v>0</v>
      </c>
      <c r="S155" s="212">
        <v>0</v>
      </c>
      <c r="T155" s="213">
        <f>S155*H155</f>
        <v>0</v>
      </c>
      <c r="AR155" s="25" t="s">
        <v>327</v>
      </c>
      <c r="AT155" s="25" t="s">
        <v>311</v>
      </c>
      <c r="AU155" s="25" t="s">
        <v>82</v>
      </c>
      <c r="AY155" s="25" t="s">
        <v>308</v>
      </c>
      <c r="BE155" s="214">
        <f>IF(N155="základní",J155,0)</f>
        <v>0</v>
      </c>
      <c r="BF155" s="214">
        <f>IF(N155="snížená",J155,0)</f>
        <v>0</v>
      </c>
      <c r="BG155" s="214">
        <f>IF(N155="zákl. přenesená",J155,0)</f>
        <v>0</v>
      </c>
      <c r="BH155" s="214">
        <f>IF(N155="sníž. přenesená",J155,0)</f>
        <v>0</v>
      </c>
      <c r="BI155" s="214">
        <f>IF(N155="nulová",J155,0)</f>
        <v>0</v>
      </c>
      <c r="BJ155" s="25" t="s">
        <v>82</v>
      </c>
      <c r="BK155" s="214">
        <f>ROUND(I155*H155,2)</f>
        <v>0</v>
      </c>
      <c r="BL155" s="25" t="s">
        <v>327</v>
      </c>
      <c r="BM155" s="25" t="s">
        <v>570</v>
      </c>
    </row>
    <row r="156" spans="2:65" s="1" customFormat="1" ht="40.5">
      <c r="B156" s="42"/>
      <c r="C156" s="64"/>
      <c r="D156" s="246" t="s">
        <v>1656</v>
      </c>
      <c r="E156" s="64"/>
      <c r="F156" s="290" t="s">
        <v>6413</v>
      </c>
      <c r="G156" s="64"/>
      <c r="H156" s="64"/>
      <c r="I156" s="173"/>
      <c r="J156" s="64"/>
      <c r="K156" s="64"/>
      <c r="L156" s="62"/>
      <c r="M156" s="291"/>
      <c r="N156" s="43"/>
      <c r="O156" s="43"/>
      <c r="P156" s="43"/>
      <c r="Q156" s="43"/>
      <c r="R156" s="43"/>
      <c r="S156" s="43"/>
      <c r="T156" s="79"/>
      <c r="AT156" s="25" t="s">
        <v>1656</v>
      </c>
      <c r="AU156" s="25" t="s">
        <v>82</v>
      </c>
    </row>
    <row r="157" spans="2:65" s="1" customFormat="1" ht="31.5" customHeight="1">
      <c r="B157" s="42"/>
      <c r="C157" s="203" t="s">
        <v>624</v>
      </c>
      <c r="D157" s="203" t="s">
        <v>311</v>
      </c>
      <c r="E157" s="204" t="s">
        <v>6476</v>
      </c>
      <c r="F157" s="205" t="s">
        <v>6477</v>
      </c>
      <c r="G157" s="206" t="s">
        <v>5275</v>
      </c>
      <c r="H157" s="207">
        <v>1</v>
      </c>
      <c r="I157" s="208"/>
      <c r="J157" s="209">
        <f>ROUND(I157*H157,2)</f>
        <v>0</v>
      </c>
      <c r="K157" s="205" t="s">
        <v>21</v>
      </c>
      <c r="L157" s="62"/>
      <c r="M157" s="210" t="s">
        <v>21</v>
      </c>
      <c r="N157" s="211" t="s">
        <v>45</v>
      </c>
      <c r="O157" s="43"/>
      <c r="P157" s="212">
        <f>O157*H157</f>
        <v>0</v>
      </c>
      <c r="Q157" s="212">
        <v>0</v>
      </c>
      <c r="R157" s="212">
        <f>Q157*H157</f>
        <v>0</v>
      </c>
      <c r="S157" s="212">
        <v>0</v>
      </c>
      <c r="T157" s="213">
        <f>S157*H157</f>
        <v>0</v>
      </c>
      <c r="AR157" s="25" t="s">
        <v>327</v>
      </c>
      <c r="AT157" s="25" t="s">
        <v>311</v>
      </c>
      <c r="AU157" s="25" t="s">
        <v>82</v>
      </c>
      <c r="AY157" s="25" t="s">
        <v>308</v>
      </c>
      <c r="BE157" s="214">
        <f>IF(N157="základní",J157,0)</f>
        <v>0</v>
      </c>
      <c r="BF157" s="214">
        <f>IF(N157="snížená",J157,0)</f>
        <v>0</v>
      </c>
      <c r="BG157" s="214">
        <f>IF(N157="zákl. přenesená",J157,0)</f>
        <v>0</v>
      </c>
      <c r="BH157" s="214">
        <f>IF(N157="sníž. přenesená",J157,0)</f>
        <v>0</v>
      </c>
      <c r="BI157" s="214">
        <f>IF(N157="nulová",J157,0)</f>
        <v>0</v>
      </c>
      <c r="BJ157" s="25" t="s">
        <v>82</v>
      </c>
      <c r="BK157" s="214">
        <f>ROUND(I157*H157,2)</f>
        <v>0</v>
      </c>
      <c r="BL157" s="25" t="s">
        <v>327</v>
      </c>
      <c r="BM157" s="25" t="s">
        <v>2042</v>
      </c>
    </row>
    <row r="158" spans="2:65" s="1" customFormat="1" ht="40.5">
      <c r="B158" s="42"/>
      <c r="C158" s="64"/>
      <c r="D158" s="246" t="s">
        <v>1656</v>
      </c>
      <c r="E158" s="64"/>
      <c r="F158" s="290" t="s">
        <v>6413</v>
      </c>
      <c r="G158" s="64"/>
      <c r="H158" s="64"/>
      <c r="I158" s="173"/>
      <c r="J158" s="64"/>
      <c r="K158" s="64"/>
      <c r="L158" s="62"/>
      <c r="M158" s="291"/>
      <c r="N158" s="43"/>
      <c r="O158" s="43"/>
      <c r="P158" s="43"/>
      <c r="Q158" s="43"/>
      <c r="R158" s="43"/>
      <c r="S158" s="43"/>
      <c r="T158" s="79"/>
      <c r="AT158" s="25" t="s">
        <v>1656</v>
      </c>
      <c r="AU158" s="25" t="s">
        <v>82</v>
      </c>
    </row>
    <row r="159" spans="2:65" s="1" customFormat="1" ht="31.5" customHeight="1">
      <c r="B159" s="42"/>
      <c r="C159" s="203" t="s">
        <v>632</v>
      </c>
      <c r="D159" s="203" t="s">
        <v>311</v>
      </c>
      <c r="E159" s="204" t="s">
        <v>6478</v>
      </c>
      <c r="F159" s="205" t="s">
        <v>6479</v>
      </c>
      <c r="G159" s="206" t="s">
        <v>5275</v>
      </c>
      <c r="H159" s="207">
        <v>1</v>
      </c>
      <c r="I159" s="208"/>
      <c r="J159" s="209">
        <f>ROUND(I159*H159,2)</f>
        <v>0</v>
      </c>
      <c r="K159" s="205" t="s">
        <v>21</v>
      </c>
      <c r="L159" s="62"/>
      <c r="M159" s="210" t="s">
        <v>21</v>
      </c>
      <c r="N159" s="211" t="s">
        <v>45</v>
      </c>
      <c r="O159" s="43"/>
      <c r="P159" s="212">
        <f>O159*H159</f>
        <v>0</v>
      </c>
      <c r="Q159" s="212">
        <v>0</v>
      </c>
      <c r="R159" s="212">
        <f>Q159*H159</f>
        <v>0</v>
      </c>
      <c r="S159" s="212">
        <v>0</v>
      </c>
      <c r="T159" s="213">
        <f>S159*H159</f>
        <v>0</v>
      </c>
      <c r="AR159" s="25" t="s">
        <v>327</v>
      </c>
      <c r="AT159" s="25" t="s">
        <v>311</v>
      </c>
      <c r="AU159" s="25" t="s">
        <v>82</v>
      </c>
      <c r="AY159" s="25" t="s">
        <v>308</v>
      </c>
      <c r="BE159" s="214">
        <f>IF(N159="základní",J159,0)</f>
        <v>0</v>
      </c>
      <c r="BF159" s="214">
        <f>IF(N159="snížená",J159,0)</f>
        <v>0</v>
      </c>
      <c r="BG159" s="214">
        <f>IF(N159="zákl. přenesená",J159,0)</f>
        <v>0</v>
      </c>
      <c r="BH159" s="214">
        <f>IF(N159="sníž. přenesená",J159,0)</f>
        <v>0</v>
      </c>
      <c r="BI159" s="214">
        <f>IF(N159="nulová",J159,0)</f>
        <v>0</v>
      </c>
      <c r="BJ159" s="25" t="s">
        <v>82</v>
      </c>
      <c r="BK159" s="214">
        <f>ROUND(I159*H159,2)</f>
        <v>0</v>
      </c>
      <c r="BL159" s="25" t="s">
        <v>327</v>
      </c>
      <c r="BM159" s="25" t="s">
        <v>2048</v>
      </c>
    </row>
    <row r="160" spans="2:65" s="1" customFormat="1" ht="40.5">
      <c r="B160" s="42"/>
      <c r="C160" s="64"/>
      <c r="D160" s="246" t="s">
        <v>1656</v>
      </c>
      <c r="E160" s="64"/>
      <c r="F160" s="290" t="s">
        <v>6413</v>
      </c>
      <c r="G160" s="64"/>
      <c r="H160" s="64"/>
      <c r="I160" s="173"/>
      <c r="J160" s="64"/>
      <c r="K160" s="64"/>
      <c r="L160" s="62"/>
      <c r="M160" s="291"/>
      <c r="N160" s="43"/>
      <c r="O160" s="43"/>
      <c r="P160" s="43"/>
      <c r="Q160" s="43"/>
      <c r="R160" s="43"/>
      <c r="S160" s="43"/>
      <c r="T160" s="79"/>
      <c r="AT160" s="25" t="s">
        <v>1656</v>
      </c>
      <c r="AU160" s="25" t="s">
        <v>82</v>
      </c>
    </row>
    <row r="161" spans="2:65" s="1" customFormat="1" ht="31.5" customHeight="1">
      <c r="B161" s="42"/>
      <c r="C161" s="203" t="s">
        <v>638</v>
      </c>
      <c r="D161" s="203" t="s">
        <v>311</v>
      </c>
      <c r="E161" s="204" t="s">
        <v>6480</v>
      </c>
      <c r="F161" s="205" t="s">
        <v>6481</v>
      </c>
      <c r="G161" s="206" t="s">
        <v>5275</v>
      </c>
      <c r="H161" s="207">
        <v>1</v>
      </c>
      <c r="I161" s="208"/>
      <c r="J161" s="209">
        <f>ROUND(I161*H161,2)</f>
        <v>0</v>
      </c>
      <c r="K161" s="205" t="s">
        <v>21</v>
      </c>
      <c r="L161" s="62"/>
      <c r="M161" s="210" t="s">
        <v>21</v>
      </c>
      <c r="N161" s="211" t="s">
        <v>45</v>
      </c>
      <c r="O161" s="43"/>
      <c r="P161" s="212">
        <f>O161*H161</f>
        <v>0</v>
      </c>
      <c r="Q161" s="212">
        <v>0</v>
      </c>
      <c r="R161" s="212">
        <f>Q161*H161</f>
        <v>0</v>
      </c>
      <c r="S161" s="212">
        <v>0</v>
      </c>
      <c r="T161" s="213">
        <f>S161*H161</f>
        <v>0</v>
      </c>
      <c r="AR161" s="25" t="s">
        <v>327</v>
      </c>
      <c r="AT161" s="25" t="s">
        <v>311</v>
      </c>
      <c r="AU161" s="25" t="s">
        <v>82</v>
      </c>
      <c r="AY161" s="25" t="s">
        <v>308</v>
      </c>
      <c r="BE161" s="214">
        <f>IF(N161="základní",J161,0)</f>
        <v>0</v>
      </c>
      <c r="BF161" s="214">
        <f>IF(N161="snížená",J161,0)</f>
        <v>0</v>
      </c>
      <c r="BG161" s="214">
        <f>IF(N161="zákl. přenesená",J161,0)</f>
        <v>0</v>
      </c>
      <c r="BH161" s="214">
        <f>IF(N161="sníž. přenesená",J161,0)</f>
        <v>0</v>
      </c>
      <c r="BI161" s="214">
        <f>IF(N161="nulová",J161,0)</f>
        <v>0</v>
      </c>
      <c r="BJ161" s="25" t="s">
        <v>82</v>
      </c>
      <c r="BK161" s="214">
        <f>ROUND(I161*H161,2)</f>
        <v>0</v>
      </c>
      <c r="BL161" s="25" t="s">
        <v>327</v>
      </c>
      <c r="BM161" s="25" t="s">
        <v>2055</v>
      </c>
    </row>
    <row r="162" spans="2:65" s="1" customFormat="1" ht="40.5">
      <c r="B162" s="42"/>
      <c r="C162" s="64"/>
      <c r="D162" s="246" t="s">
        <v>1656</v>
      </c>
      <c r="E162" s="64"/>
      <c r="F162" s="290" t="s">
        <v>6413</v>
      </c>
      <c r="G162" s="64"/>
      <c r="H162" s="64"/>
      <c r="I162" s="173"/>
      <c r="J162" s="64"/>
      <c r="K162" s="64"/>
      <c r="L162" s="62"/>
      <c r="M162" s="291"/>
      <c r="N162" s="43"/>
      <c r="O162" s="43"/>
      <c r="P162" s="43"/>
      <c r="Q162" s="43"/>
      <c r="R162" s="43"/>
      <c r="S162" s="43"/>
      <c r="T162" s="79"/>
      <c r="AT162" s="25" t="s">
        <v>1656</v>
      </c>
      <c r="AU162" s="25" t="s">
        <v>82</v>
      </c>
    </row>
    <row r="163" spans="2:65" s="1" customFormat="1" ht="31.5" customHeight="1">
      <c r="B163" s="42"/>
      <c r="C163" s="203" t="s">
        <v>644</v>
      </c>
      <c r="D163" s="203" t="s">
        <v>311</v>
      </c>
      <c r="E163" s="204" t="s">
        <v>6482</v>
      </c>
      <c r="F163" s="205" t="s">
        <v>6483</v>
      </c>
      <c r="G163" s="206" t="s">
        <v>5275</v>
      </c>
      <c r="H163" s="207">
        <v>1</v>
      </c>
      <c r="I163" s="208"/>
      <c r="J163" s="209">
        <f>ROUND(I163*H163,2)</f>
        <v>0</v>
      </c>
      <c r="K163" s="205" t="s">
        <v>21</v>
      </c>
      <c r="L163" s="62"/>
      <c r="M163" s="210" t="s">
        <v>21</v>
      </c>
      <c r="N163" s="211" t="s">
        <v>45</v>
      </c>
      <c r="O163" s="43"/>
      <c r="P163" s="212">
        <f>O163*H163</f>
        <v>0</v>
      </c>
      <c r="Q163" s="212">
        <v>0</v>
      </c>
      <c r="R163" s="212">
        <f>Q163*H163</f>
        <v>0</v>
      </c>
      <c r="S163" s="212">
        <v>0</v>
      </c>
      <c r="T163" s="213">
        <f>S163*H163</f>
        <v>0</v>
      </c>
      <c r="AR163" s="25" t="s">
        <v>327</v>
      </c>
      <c r="AT163" s="25" t="s">
        <v>311</v>
      </c>
      <c r="AU163" s="25" t="s">
        <v>82</v>
      </c>
      <c r="AY163" s="25" t="s">
        <v>308</v>
      </c>
      <c r="BE163" s="214">
        <f>IF(N163="základní",J163,0)</f>
        <v>0</v>
      </c>
      <c r="BF163" s="214">
        <f>IF(N163="snížená",J163,0)</f>
        <v>0</v>
      </c>
      <c r="BG163" s="214">
        <f>IF(N163="zákl. přenesená",J163,0)</f>
        <v>0</v>
      </c>
      <c r="BH163" s="214">
        <f>IF(N163="sníž. přenesená",J163,0)</f>
        <v>0</v>
      </c>
      <c r="BI163" s="214">
        <f>IF(N163="nulová",J163,0)</f>
        <v>0</v>
      </c>
      <c r="BJ163" s="25" t="s">
        <v>82</v>
      </c>
      <c r="BK163" s="214">
        <f>ROUND(I163*H163,2)</f>
        <v>0</v>
      </c>
      <c r="BL163" s="25" t="s">
        <v>327</v>
      </c>
      <c r="BM163" s="25" t="s">
        <v>2061</v>
      </c>
    </row>
    <row r="164" spans="2:65" s="1" customFormat="1" ht="40.5">
      <c r="B164" s="42"/>
      <c r="C164" s="64"/>
      <c r="D164" s="246" t="s">
        <v>1656</v>
      </c>
      <c r="E164" s="64"/>
      <c r="F164" s="290" t="s">
        <v>6413</v>
      </c>
      <c r="G164" s="64"/>
      <c r="H164" s="64"/>
      <c r="I164" s="173"/>
      <c r="J164" s="64"/>
      <c r="K164" s="64"/>
      <c r="L164" s="62"/>
      <c r="M164" s="291"/>
      <c r="N164" s="43"/>
      <c r="O164" s="43"/>
      <c r="P164" s="43"/>
      <c r="Q164" s="43"/>
      <c r="R164" s="43"/>
      <c r="S164" s="43"/>
      <c r="T164" s="79"/>
      <c r="AT164" s="25" t="s">
        <v>1656</v>
      </c>
      <c r="AU164" s="25" t="s">
        <v>82</v>
      </c>
    </row>
    <row r="165" spans="2:65" s="1" customFormat="1" ht="31.5" customHeight="1">
      <c r="B165" s="42"/>
      <c r="C165" s="203" t="s">
        <v>649</v>
      </c>
      <c r="D165" s="203" t="s">
        <v>311</v>
      </c>
      <c r="E165" s="204" t="s">
        <v>6484</v>
      </c>
      <c r="F165" s="205" t="s">
        <v>6485</v>
      </c>
      <c r="G165" s="206" t="s">
        <v>5275</v>
      </c>
      <c r="H165" s="207">
        <v>1</v>
      </c>
      <c r="I165" s="208"/>
      <c r="J165" s="209">
        <f>ROUND(I165*H165,2)</f>
        <v>0</v>
      </c>
      <c r="K165" s="205" t="s">
        <v>21</v>
      </c>
      <c r="L165" s="62"/>
      <c r="M165" s="210" t="s">
        <v>21</v>
      </c>
      <c r="N165" s="211" t="s">
        <v>45</v>
      </c>
      <c r="O165" s="43"/>
      <c r="P165" s="212">
        <f>O165*H165</f>
        <v>0</v>
      </c>
      <c r="Q165" s="212">
        <v>0</v>
      </c>
      <c r="R165" s="212">
        <f>Q165*H165</f>
        <v>0</v>
      </c>
      <c r="S165" s="212">
        <v>0</v>
      </c>
      <c r="T165" s="213">
        <f>S165*H165</f>
        <v>0</v>
      </c>
      <c r="AR165" s="25" t="s">
        <v>327</v>
      </c>
      <c r="AT165" s="25" t="s">
        <v>311</v>
      </c>
      <c r="AU165" s="25" t="s">
        <v>82</v>
      </c>
      <c r="AY165" s="25" t="s">
        <v>308</v>
      </c>
      <c r="BE165" s="214">
        <f>IF(N165="základní",J165,0)</f>
        <v>0</v>
      </c>
      <c r="BF165" s="214">
        <f>IF(N165="snížená",J165,0)</f>
        <v>0</v>
      </c>
      <c r="BG165" s="214">
        <f>IF(N165="zákl. přenesená",J165,0)</f>
        <v>0</v>
      </c>
      <c r="BH165" s="214">
        <f>IF(N165="sníž. přenesená",J165,0)</f>
        <v>0</v>
      </c>
      <c r="BI165" s="214">
        <f>IF(N165="nulová",J165,0)</f>
        <v>0</v>
      </c>
      <c r="BJ165" s="25" t="s">
        <v>82</v>
      </c>
      <c r="BK165" s="214">
        <f>ROUND(I165*H165,2)</f>
        <v>0</v>
      </c>
      <c r="BL165" s="25" t="s">
        <v>327</v>
      </c>
      <c r="BM165" s="25" t="s">
        <v>2067</v>
      </c>
    </row>
    <row r="166" spans="2:65" s="1" customFormat="1" ht="40.5">
      <c r="B166" s="42"/>
      <c r="C166" s="64"/>
      <c r="D166" s="246" t="s">
        <v>1656</v>
      </c>
      <c r="E166" s="64"/>
      <c r="F166" s="290" t="s">
        <v>6413</v>
      </c>
      <c r="G166" s="64"/>
      <c r="H166" s="64"/>
      <c r="I166" s="173"/>
      <c r="J166" s="64"/>
      <c r="K166" s="64"/>
      <c r="L166" s="62"/>
      <c r="M166" s="291"/>
      <c r="N166" s="43"/>
      <c r="O166" s="43"/>
      <c r="P166" s="43"/>
      <c r="Q166" s="43"/>
      <c r="R166" s="43"/>
      <c r="S166" s="43"/>
      <c r="T166" s="79"/>
      <c r="AT166" s="25" t="s">
        <v>1656</v>
      </c>
      <c r="AU166" s="25" t="s">
        <v>82</v>
      </c>
    </row>
    <row r="167" spans="2:65" s="1" customFormat="1" ht="31.5" customHeight="1">
      <c r="B167" s="42"/>
      <c r="C167" s="203" t="s">
        <v>653</v>
      </c>
      <c r="D167" s="203" t="s">
        <v>311</v>
      </c>
      <c r="E167" s="204" t="s">
        <v>6486</v>
      </c>
      <c r="F167" s="205" t="s">
        <v>6487</v>
      </c>
      <c r="G167" s="206" t="s">
        <v>5275</v>
      </c>
      <c r="H167" s="207">
        <v>1</v>
      </c>
      <c r="I167" s="208"/>
      <c r="J167" s="209">
        <f>ROUND(I167*H167,2)</f>
        <v>0</v>
      </c>
      <c r="K167" s="205" t="s">
        <v>21</v>
      </c>
      <c r="L167" s="62"/>
      <c r="M167" s="210" t="s">
        <v>21</v>
      </c>
      <c r="N167" s="211" t="s">
        <v>45</v>
      </c>
      <c r="O167" s="43"/>
      <c r="P167" s="212">
        <f>O167*H167</f>
        <v>0</v>
      </c>
      <c r="Q167" s="212">
        <v>0</v>
      </c>
      <c r="R167" s="212">
        <f>Q167*H167</f>
        <v>0</v>
      </c>
      <c r="S167" s="212">
        <v>0</v>
      </c>
      <c r="T167" s="213">
        <f>S167*H167</f>
        <v>0</v>
      </c>
      <c r="AR167" s="25" t="s">
        <v>327</v>
      </c>
      <c r="AT167" s="25" t="s">
        <v>311</v>
      </c>
      <c r="AU167" s="25" t="s">
        <v>82</v>
      </c>
      <c r="AY167" s="25" t="s">
        <v>308</v>
      </c>
      <c r="BE167" s="214">
        <f>IF(N167="základní",J167,0)</f>
        <v>0</v>
      </c>
      <c r="BF167" s="214">
        <f>IF(N167="snížená",J167,0)</f>
        <v>0</v>
      </c>
      <c r="BG167" s="214">
        <f>IF(N167="zákl. přenesená",J167,0)</f>
        <v>0</v>
      </c>
      <c r="BH167" s="214">
        <f>IF(N167="sníž. přenesená",J167,0)</f>
        <v>0</v>
      </c>
      <c r="BI167" s="214">
        <f>IF(N167="nulová",J167,0)</f>
        <v>0</v>
      </c>
      <c r="BJ167" s="25" t="s">
        <v>82</v>
      </c>
      <c r="BK167" s="214">
        <f>ROUND(I167*H167,2)</f>
        <v>0</v>
      </c>
      <c r="BL167" s="25" t="s">
        <v>327</v>
      </c>
      <c r="BM167" s="25" t="s">
        <v>2075</v>
      </c>
    </row>
    <row r="168" spans="2:65" s="1" customFormat="1" ht="40.5">
      <c r="B168" s="42"/>
      <c r="C168" s="64"/>
      <c r="D168" s="246" t="s">
        <v>1656</v>
      </c>
      <c r="E168" s="64"/>
      <c r="F168" s="290" t="s">
        <v>6413</v>
      </c>
      <c r="G168" s="64"/>
      <c r="H168" s="64"/>
      <c r="I168" s="173"/>
      <c r="J168" s="64"/>
      <c r="K168" s="64"/>
      <c r="L168" s="62"/>
      <c r="M168" s="291"/>
      <c r="N168" s="43"/>
      <c r="O168" s="43"/>
      <c r="P168" s="43"/>
      <c r="Q168" s="43"/>
      <c r="R168" s="43"/>
      <c r="S168" s="43"/>
      <c r="T168" s="79"/>
      <c r="AT168" s="25" t="s">
        <v>1656</v>
      </c>
      <c r="AU168" s="25" t="s">
        <v>82</v>
      </c>
    </row>
    <row r="169" spans="2:65" s="1" customFormat="1" ht="31.5" customHeight="1">
      <c r="B169" s="42"/>
      <c r="C169" s="203" t="s">
        <v>657</v>
      </c>
      <c r="D169" s="203" t="s">
        <v>311</v>
      </c>
      <c r="E169" s="204" t="s">
        <v>6488</v>
      </c>
      <c r="F169" s="205" t="s">
        <v>6489</v>
      </c>
      <c r="G169" s="206" t="s">
        <v>5275</v>
      </c>
      <c r="H169" s="207">
        <v>1</v>
      </c>
      <c r="I169" s="208"/>
      <c r="J169" s="209">
        <f>ROUND(I169*H169,2)</f>
        <v>0</v>
      </c>
      <c r="K169" s="205" t="s">
        <v>21</v>
      </c>
      <c r="L169" s="62"/>
      <c r="M169" s="210" t="s">
        <v>21</v>
      </c>
      <c r="N169" s="211" t="s">
        <v>45</v>
      </c>
      <c r="O169" s="43"/>
      <c r="P169" s="212">
        <f>O169*H169</f>
        <v>0</v>
      </c>
      <c r="Q169" s="212">
        <v>0</v>
      </c>
      <c r="R169" s="212">
        <f>Q169*H169</f>
        <v>0</v>
      </c>
      <c r="S169" s="212">
        <v>0</v>
      </c>
      <c r="T169" s="213">
        <f>S169*H169</f>
        <v>0</v>
      </c>
      <c r="AR169" s="25" t="s">
        <v>327</v>
      </c>
      <c r="AT169" s="25" t="s">
        <v>311</v>
      </c>
      <c r="AU169" s="25" t="s">
        <v>82</v>
      </c>
      <c r="AY169" s="25" t="s">
        <v>308</v>
      </c>
      <c r="BE169" s="214">
        <f>IF(N169="základní",J169,0)</f>
        <v>0</v>
      </c>
      <c r="BF169" s="214">
        <f>IF(N169="snížená",J169,0)</f>
        <v>0</v>
      </c>
      <c r="BG169" s="214">
        <f>IF(N169="zákl. přenesená",J169,0)</f>
        <v>0</v>
      </c>
      <c r="BH169" s="214">
        <f>IF(N169="sníž. přenesená",J169,0)</f>
        <v>0</v>
      </c>
      <c r="BI169" s="214">
        <f>IF(N169="nulová",J169,0)</f>
        <v>0</v>
      </c>
      <c r="BJ169" s="25" t="s">
        <v>82</v>
      </c>
      <c r="BK169" s="214">
        <f>ROUND(I169*H169,2)</f>
        <v>0</v>
      </c>
      <c r="BL169" s="25" t="s">
        <v>327</v>
      </c>
      <c r="BM169" s="25" t="s">
        <v>2084</v>
      </c>
    </row>
    <row r="170" spans="2:65" s="1" customFormat="1" ht="40.5">
      <c r="B170" s="42"/>
      <c r="C170" s="64"/>
      <c r="D170" s="223" t="s">
        <v>1656</v>
      </c>
      <c r="E170" s="64"/>
      <c r="F170" s="292" t="s">
        <v>6413</v>
      </c>
      <c r="G170" s="64"/>
      <c r="H170" s="64"/>
      <c r="I170" s="173"/>
      <c r="J170" s="64"/>
      <c r="K170" s="64"/>
      <c r="L170" s="62"/>
      <c r="M170" s="291"/>
      <c r="N170" s="43"/>
      <c r="O170" s="43"/>
      <c r="P170" s="43"/>
      <c r="Q170" s="43"/>
      <c r="R170" s="43"/>
      <c r="S170" s="43"/>
      <c r="T170" s="79"/>
      <c r="AT170" s="25" t="s">
        <v>1656</v>
      </c>
      <c r="AU170" s="25" t="s">
        <v>82</v>
      </c>
    </row>
    <row r="171" spans="2:65" s="11" customFormat="1" ht="37.35" customHeight="1">
      <c r="B171" s="186"/>
      <c r="C171" s="187"/>
      <c r="D171" s="200" t="s">
        <v>73</v>
      </c>
      <c r="E171" s="296" t="s">
        <v>5539</v>
      </c>
      <c r="F171" s="296" t="s">
        <v>6490</v>
      </c>
      <c r="G171" s="187"/>
      <c r="H171" s="187"/>
      <c r="I171" s="190"/>
      <c r="J171" s="297">
        <f>BK171</f>
        <v>0</v>
      </c>
      <c r="K171" s="187"/>
      <c r="L171" s="192"/>
      <c r="M171" s="193"/>
      <c r="N171" s="194"/>
      <c r="O171" s="194"/>
      <c r="P171" s="195">
        <f>SUM(P172:P181)</f>
        <v>0</v>
      </c>
      <c r="Q171" s="194"/>
      <c r="R171" s="195">
        <f>SUM(R172:R181)</f>
        <v>0</v>
      </c>
      <c r="S171" s="194"/>
      <c r="T171" s="196">
        <f>SUM(T172:T181)</f>
        <v>0</v>
      </c>
      <c r="AR171" s="197" t="s">
        <v>82</v>
      </c>
      <c r="AT171" s="198" t="s">
        <v>73</v>
      </c>
      <c r="AU171" s="198" t="s">
        <v>74</v>
      </c>
      <c r="AY171" s="197" t="s">
        <v>308</v>
      </c>
      <c r="BK171" s="199">
        <f>SUM(BK172:BK181)</f>
        <v>0</v>
      </c>
    </row>
    <row r="172" spans="2:65" s="1" customFormat="1" ht="44.25" customHeight="1">
      <c r="B172" s="42"/>
      <c r="C172" s="203" t="s">
        <v>661</v>
      </c>
      <c r="D172" s="203" t="s">
        <v>311</v>
      </c>
      <c r="E172" s="204" t="s">
        <v>6491</v>
      </c>
      <c r="F172" s="205" t="s">
        <v>6492</v>
      </c>
      <c r="G172" s="206" t="s">
        <v>5275</v>
      </c>
      <c r="H172" s="207">
        <v>1</v>
      </c>
      <c r="I172" s="208"/>
      <c r="J172" s="209">
        <f>ROUND(I172*H172,2)</f>
        <v>0</v>
      </c>
      <c r="K172" s="205" t="s">
        <v>21</v>
      </c>
      <c r="L172" s="62"/>
      <c r="M172" s="210" t="s">
        <v>21</v>
      </c>
      <c r="N172" s="211" t="s">
        <v>45</v>
      </c>
      <c r="O172" s="43"/>
      <c r="P172" s="212">
        <f>O172*H172</f>
        <v>0</v>
      </c>
      <c r="Q172" s="212">
        <v>0</v>
      </c>
      <c r="R172" s="212">
        <f>Q172*H172</f>
        <v>0</v>
      </c>
      <c r="S172" s="212">
        <v>0</v>
      </c>
      <c r="T172" s="213">
        <f>S172*H172</f>
        <v>0</v>
      </c>
      <c r="AR172" s="25" t="s">
        <v>327</v>
      </c>
      <c r="AT172" s="25" t="s">
        <v>311</v>
      </c>
      <c r="AU172" s="25" t="s">
        <v>82</v>
      </c>
      <c r="AY172" s="25" t="s">
        <v>308</v>
      </c>
      <c r="BE172" s="214">
        <f>IF(N172="základní",J172,0)</f>
        <v>0</v>
      </c>
      <c r="BF172" s="214">
        <f>IF(N172="snížená",J172,0)</f>
        <v>0</v>
      </c>
      <c r="BG172" s="214">
        <f>IF(N172="zákl. přenesená",J172,0)</f>
        <v>0</v>
      </c>
      <c r="BH172" s="214">
        <f>IF(N172="sníž. přenesená",J172,0)</f>
        <v>0</v>
      </c>
      <c r="BI172" s="214">
        <f>IF(N172="nulová",J172,0)</f>
        <v>0</v>
      </c>
      <c r="BJ172" s="25" t="s">
        <v>82</v>
      </c>
      <c r="BK172" s="214">
        <f>ROUND(I172*H172,2)</f>
        <v>0</v>
      </c>
      <c r="BL172" s="25" t="s">
        <v>327</v>
      </c>
      <c r="BM172" s="25" t="s">
        <v>2091</v>
      </c>
    </row>
    <row r="173" spans="2:65" s="1" customFormat="1" ht="40.5">
      <c r="B173" s="42"/>
      <c r="C173" s="64"/>
      <c r="D173" s="246" t="s">
        <v>1656</v>
      </c>
      <c r="E173" s="64"/>
      <c r="F173" s="290" t="s">
        <v>6413</v>
      </c>
      <c r="G173" s="64"/>
      <c r="H173" s="64"/>
      <c r="I173" s="173"/>
      <c r="J173" s="64"/>
      <c r="K173" s="64"/>
      <c r="L173" s="62"/>
      <c r="M173" s="291"/>
      <c r="N173" s="43"/>
      <c r="O173" s="43"/>
      <c r="P173" s="43"/>
      <c r="Q173" s="43"/>
      <c r="R173" s="43"/>
      <c r="S173" s="43"/>
      <c r="T173" s="79"/>
      <c r="AT173" s="25" t="s">
        <v>1656</v>
      </c>
      <c r="AU173" s="25" t="s">
        <v>82</v>
      </c>
    </row>
    <row r="174" spans="2:65" s="1" customFormat="1" ht="44.25" customHeight="1">
      <c r="B174" s="42"/>
      <c r="C174" s="203" t="s">
        <v>665</v>
      </c>
      <c r="D174" s="203" t="s">
        <v>311</v>
      </c>
      <c r="E174" s="204" t="s">
        <v>6493</v>
      </c>
      <c r="F174" s="205" t="s">
        <v>6494</v>
      </c>
      <c r="G174" s="206" t="s">
        <v>5275</v>
      </c>
      <c r="H174" s="207">
        <v>1</v>
      </c>
      <c r="I174" s="208"/>
      <c r="J174" s="209">
        <f>ROUND(I174*H174,2)</f>
        <v>0</v>
      </c>
      <c r="K174" s="205" t="s">
        <v>21</v>
      </c>
      <c r="L174" s="62"/>
      <c r="M174" s="210" t="s">
        <v>21</v>
      </c>
      <c r="N174" s="211" t="s">
        <v>45</v>
      </c>
      <c r="O174" s="43"/>
      <c r="P174" s="212">
        <f>O174*H174</f>
        <v>0</v>
      </c>
      <c r="Q174" s="212">
        <v>0</v>
      </c>
      <c r="R174" s="212">
        <f>Q174*H174</f>
        <v>0</v>
      </c>
      <c r="S174" s="212">
        <v>0</v>
      </c>
      <c r="T174" s="213">
        <f>S174*H174</f>
        <v>0</v>
      </c>
      <c r="AR174" s="25" t="s">
        <v>327</v>
      </c>
      <c r="AT174" s="25" t="s">
        <v>311</v>
      </c>
      <c r="AU174" s="25" t="s">
        <v>82</v>
      </c>
      <c r="AY174" s="25" t="s">
        <v>308</v>
      </c>
      <c r="BE174" s="214">
        <f>IF(N174="základní",J174,0)</f>
        <v>0</v>
      </c>
      <c r="BF174" s="214">
        <f>IF(N174="snížená",J174,0)</f>
        <v>0</v>
      </c>
      <c r="BG174" s="214">
        <f>IF(N174="zákl. přenesená",J174,0)</f>
        <v>0</v>
      </c>
      <c r="BH174" s="214">
        <f>IF(N174="sníž. přenesená",J174,0)</f>
        <v>0</v>
      </c>
      <c r="BI174" s="214">
        <f>IF(N174="nulová",J174,0)</f>
        <v>0</v>
      </c>
      <c r="BJ174" s="25" t="s">
        <v>82</v>
      </c>
      <c r="BK174" s="214">
        <f>ROUND(I174*H174,2)</f>
        <v>0</v>
      </c>
      <c r="BL174" s="25" t="s">
        <v>327</v>
      </c>
      <c r="BM174" s="25" t="s">
        <v>2098</v>
      </c>
    </row>
    <row r="175" spans="2:65" s="1" customFormat="1" ht="40.5">
      <c r="B175" s="42"/>
      <c r="C175" s="64"/>
      <c r="D175" s="246" t="s">
        <v>1656</v>
      </c>
      <c r="E175" s="64"/>
      <c r="F175" s="290" t="s">
        <v>6413</v>
      </c>
      <c r="G175" s="64"/>
      <c r="H175" s="64"/>
      <c r="I175" s="173"/>
      <c r="J175" s="64"/>
      <c r="K175" s="64"/>
      <c r="L175" s="62"/>
      <c r="M175" s="291"/>
      <c r="N175" s="43"/>
      <c r="O175" s="43"/>
      <c r="P175" s="43"/>
      <c r="Q175" s="43"/>
      <c r="R175" s="43"/>
      <c r="S175" s="43"/>
      <c r="T175" s="79"/>
      <c r="AT175" s="25" t="s">
        <v>1656</v>
      </c>
      <c r="AU175" s="25" t="s">
        <v>82</v>
      </c>
    </row>
    <row r="176" spans="2:65" s="1" customFormat="1" ht="44.25" customHeight="1">
      <c r="B176" s="42"/>
      <c r="C176" s="203" t="s">
        <v>669</v>
      </c>
      <c r="D176" s="203" t="s">
        <v>311</v>
      </c>
      <c r="E176" s="204" t="s">
        <v>6495</v>
      </c>
      <c r="F176" s="205" t="s">
        <v>6496</v>
      </c>
      <c r="G176" s="206" t="s">
        <v>5275</v>
      </c>
      <c r="H176" s="207">
        <v>1</v>
      </c>
      <c r="I176" s="208"/>
      <c r="J176" s="209">
        <f>ROUND(I176*H176,2)</f>
        <v>0</v>
      </c>
      <c r="K176" s="205" t="s">
        <v>21</v>
      </c>
      <c r="L176" s="62"/>
      <c r="M176" s="210" t="s">
        <v>21</v>
      </c>
      <c r="N176" s="211" t="s">
        <v>45</v>
      </c>
      <c r="O176" s="43"/>
      <c r="P176" s="212">
        <f>O176*H176</f>
        <v>0</v>
      </c>
      <c r="Q176" s="212">
        <v>0</v>
      </c>
      <c r="R176" s="212">
        <f>Q176*H176</f>
        <v>0</v>
      </c>
      <c r="S176" s="212">
        <v>0</v>
      </c>
      <c r="T176" s="213">
        <f>S176*H176</f>
        <v>0</v>
      </c>
      <c r="AR176" s="25" t="s">
        <v>327</v>
      </c>
      <c r="AT176" s="25" t="s">
        <v>311</v>
      </c>
      <c r="AU176" s="25" t="s">
        <v>82</v>
      </c>
      <c r="AY176" s="25" t="s">
        <v>308</v>
      </c>
      <c r="BE176" s="214">
        <f>IF(N176="základní",J176,0)</f>
        <v>0</v>
      </c>
      <c r="BF176" s="214">
        <f>IF(N176="snížená",J176,0)</f>
        <v>0</v>
      </c>
      <c r="BG176" s="214">
        <f>IF(N176="zákl. přenesená",J176,0)</f>
        <v>0</v>
      </c>
      <c r="BH176" s="214">
        <f>IF(N176="sníž. přenesená",J176,0)</f>
        <v>0</v>
      </c>
      <c r="BI176" s="214">
        <f>IF(N176="nulová",J176,0)</f>
        <v>0</v>
      </c>
      <c r="BJ176" s="25" t="s">
        <v>82</v>
      </c>
      <c r="BK176" s="214">
        <f>ROUND(I176*H176,2)</f>
        <v>0</v>
      </c>
      <c r="BL176" s="25" t="s">
        <v>327</v>
      </c>
      <c r="BM176" s="25" t="s">
        <v>2103</v>
      </c>
    </row>
    <row r="177" spans="2:65" s="1" customFormat="1" ht="40.5">
      <c r="B177" s="42"/>
      <c r="C177" s="64"/>
      <c r="D177" s="246" t="s">
        <v>1656</v>
      </c>
      <c r="E177" s="64"/>
      <c r="F177" s="290" t="s">
        <v>6413</v>
      </c>
      <c r="G177" s="64"/>
      <c r="H177" s="64"/>
      <c r="I177" s="173"/>
      <c r="J177" s="64"/>
      <c r="K177" s="64"/>
      <c r="L177" s="62"/>
      <c r="M177" s="291"/>
      <c r="N177" s="43"/>
      <c r="O177" s="43"/>
      <c r="P177" s="43"/>
      <c r="Q177" s="43"/>
      <c r="R177" s="43"/>
      <c r="S177" s="43"/>
      <c r="T177" s="79"/>
      <c r="AT177" s="25" t="s">
        <v>1656</v>
      </c>
      <c r="AU177" s="25" t="s">
        <v>82</v>
      </c>
    </row>
    <row r="178" spans="2:65" s="1" customFormat="1" ht="44.25" customHeight="1">
      <c r="B178" s="42"/>
      <c r="C178" s="203" t="s">
        <v>673</v>
      </c>
      <c r="D178" s="203" t="s">
        <v>311</v>
      </c>
      <c r="E178" s="204" t="s">
        <v>6497</v>
      </c>
      <c r="F178" s="205" t="s">
        <v>6498</v>
      </c>
      <c r="G178" s="206" t="s">
        <v>5275</v>
      </c>
      <c r="H178" s="207">
        <v>1</v>
      </c>
      <c r="I178" s="208"/>
      <c r="J178" s="209">
        <f>ROUND(I178*H178,2)</f>
        <v>0</v>
      </c>
      <c r="K178" s="205" t="s">
        <v>21</v>
      </c>
      <c r="L178" s="62"/>
      <c r="M178" s="210" t="s">
        <v>21</v>
      </c>
      <c r="N178" s="211" t="s">
        <v>45</v>
      </c>
      <c r="O178" s="43"/>
      <c r="P178" s="212">
        <f>O178*H178</f>
        <v>0</v>
      </c>
      <c r="Q178" s="212">
        <v>0</v>
      </c>
      <c r="R178" s="212">
        <f>Q178*H178</f>
        <v>0</v>
      </c>
      <c r="S178" s="212">
        <v>0</v>
      </c>
      <c r="T178" s="213">
        <f>S178*H178</f>
        <v>0</v>
      </c>
      <c r="AR178" s="25" t="s">
        <v>327</v>
      </c>
      <c r="AT178" s="25" t="s">
        <v>311</v>
      </c>
      <c r="AU178" s="25" t="s">
        <v>82</v>
      </c>
      <c r="AY178" s="25" t="s">
        <v>308</v>
      </c>
      <c r="BE178" s="214">
        <f>IF(N178="základní",J178,0)</f>
        <v>0</v>
      </c>
      <c r="BF178" s="214">
        <f>IF(N178="snížená",J178,0)</f>
        <v>0</v>
      </c>
      <c r="BG178" s="214">
        <f>IF(N178="zákl. přenesená",J178,0)</f>
        <v>0</v>
      </c>
      <c r="BH178" s="214">
        <f>IF(N178="sníž. přenesená",J178,0)</f>
        <v>0</v>
      </c>
      <c r="BI178" s="214">
        <f>IF(N178="nulová",J178,0)</f>
        <v>0</v>
      </c>
      <c r="BJ178" s="25" t="s">
        <v>82</v>
      </c>
      <c r="BK178" s="214">
        <f>ROUND(I178*H178,2)</f>
        <v>0</v>
      </c>
      <c r="BL178" s="25" t="s">
        <v>327</v>
      </c>
      <c r="BM178" s="25" t="s">
        <v>2112</v>
      </c>
    </row>
    <row r="179" spans="2:65" s="1" customFormat="1" ht="40.5">
      <c r="B179" s="42"/>
      <c r="C179" s="64"/>
      <c r="D179" s="246" t="s">
        <v>1656</v>
      </c>
      <c r="E179" s="64"/>
      <c r="F179" s="290" t="s">
        <v>6413</v>
      </c>
      <c r="G179" s="64"/>
      <c r="H179" s="64"/>
      <c r="I179" s="173"/>
      <c r="J179" s="64"/>
      <c r="K179" s="64"/>
      <c r="L179" s="62"/>
      <c r="M179" s="291"/>
      <c r="N179" s="43"/>
      <c r="O179" s="43"/>
      <c r="P179" s="43"/>
      <c r="Q179" s="43"/>
      <c r="R179" s="43"/>
      <c r="S179" s="43"/>
      <c r="T179" s="79"/>
      <c r="AT179" s="25" t="s">
        <v>1656</v>
      </c>
      <c r="AU179" s="25" t="s">
        <v>82</v>
      </c>
    </row>
    <row r="180" spans="2:65" s="1" customFormat="1" ht="44.25" customHeight="1">
      <c r="B180" s="42"/>
      <c r="C180" s="203" t="s">
        <v>677</v>
      </c>
      <c r="D180" s="203" t="s">
        <v>311</v>
      </c>
      <c r="E180" s="204" t="s">
        <v>6499</v>
      </c>
      <c r="F180" s="205" t="s">
        <v>6500</v>
      </c>
      <c r="G180" s="206" t="s">
        <v>5275</v>
      </c>
      <c r="H180" s="207">
        <v>1</v>
      </c>
      <c r="I180" s="208"/>
      <c r="J180" s="209">
        <f>ROUND(I180*H180,2)</f>
        <v>0</v>
      </c>
      <c r="K180" s="205" t="s">
        <v>21</v>
      </c>
      <c r="L180" s="62"/>
      <c r="M180" s="210" t="s">
        <v>21</v>
      </c>
      <c r="N180" s="211" t="s">
        <v>45</v>
      </c>
      <c r="O180" s="43"/>
      <c r="P180" s="212">
        <f>O180*H180</f>
        <v>0</v>
      </c>
      <c r="Q180" s="212">
        <v>0</v>
      </c>
      <c r="R180" s="212">
        <f>Q180*H180</f>
        <v>0</v>
      </c>
      <c r="S180" s="212">
        <v>0</v>
      </c>
      <c r="T180" s="213">
        <f>S180*H180</f>
        <v>0</v>
      </c>
      <c r="AR180" s="25" t="s">
        <v>327</v>
      </c>
      <c r="AT180" s="25" t="s">
        <v>311</v>
      </c>
      <c r="AU180" s="25" t="s">
        <v>82</v>
      </c>
      <c r="AY180" s="25" t="s">
        <v>308</v>
      </c>
      <c r="BE180" s="214">
        <f>IF(N180="základní",J180,0)</f>
        <v>0</v>
      </c>
      <c r="BF180" s="214">
        <f>IF(N180="snížená",J180,0)</f>
        <v>0</v>
      </c>
      <c r="BG180" s="214">
        <f>IF(N180="zákl. přenesená",J180,0)</f>
        <v>0</v>
      </c>
      <c r="BH180" s="214">
        <f>IF(N180="sníž. přenesená",J180,0)</f>
        <v>0</v>
      </c>
      <c r="BI180" s="214">
        <f>IF(N180="nulová",J180,0)</f>
        <v>0</v>
      </c>
      <c r="BJ180" s="25" t="s">
        <v>82</v>
      </c>
      <c r="BK180" s="214">
        <f>ROUND(I180*H180,2)</f>
        <v>0</v>
      </c>
      <c r="BL180" s="25" t="s">
        <v>327</v>
      </c>
      <c r="BM180" s="25" t="s">
        <v>2122</v>
      </c>
    </row>
    <row r="181" spans="2:65" s="1" customFormat="1" ht="40.5">
      <c r="B181" s="42"/>
      <c r="C181" s="64"/>
      <c r="D181" s="223" t="s">
        <v>1656</v>
      </c>
      <c r="E181" s="64"/>
      <c r="F181" s="292" t="s">
        <v>6413</v>
      </c>
      <c r="G181" s="64"/>
      <c r="H181" s="64"/>
      <c r="I181" s="173"/>
      <c r="J181" s="64"/>
      <c r="K181" s="64"/>
      <c r="L181" s="62"/>
      <c r="M181" s="291"/>
      <c r="N181" s="43"/>
      <c r="O181" s="43"/>
      <c r="P181" s="43"/>
      <c r="Q181" s="43"/>
      <c r="R181" s="43"/>
      <c r="S181" s="43"/>
      <c r="T181" s="79"/>
      <c r="AT181" s="25" t="s">
        <v>1656</v>
      </c>
      <c r="AU181" s="25" t="s">
        <v>82</v>
      </c>
    </row>
    <row r="182" spans="2:65" s="11" customFormat="1" ht="37.35" customHeight="1">
      <c r="B182" s="186"/>
      <c r="C182" s="187"/>
      <c r="D182" s="200" t="s">
        <v>73</v>
      </c>
      <c r="E182" s="296" t="s">
        <v>5555</v>
      </c>
      <c r="F182" s="296" t="s">
        <v>6501</v>
      </c>
      <c r="G182" s="187"/>
      <c r="H182" s="187"/>
      <c r="I182" s="190"/>
      <c r="J182" s="297">
        <f>BK182</f>
        <v>0</v>
      </c>
      <c r="K182" s="187"/>
      <c r="L182" s="192"/>
      <c r="M182" s="193"/>
      <c r="N182" s="194"/>
      <c r="O182" s="194"/>
      <c r="P182" s="195">
        <f>SUM(P183:P189)</f>
        <v>0</v>
      </c>
      <c r="Q182" s="194"/>
      <c r="R182" s="195">
        <f>SUM(R183:R189)</f>
        <v>0</v>
      </c>
      <c r="S182" s="194"/>
      <c r="T182" s="196">
        <f>SUM(T183:T189)</f>
        <v>0</v>
      </c>
      <c r="AR182" s="197" t="s">
        <v>82</v>
      </c>
      <c r="AT182" s="198" t="s">
        <v>73</v>
      </c>
      <c r="AU182" s="198" t="s">
        <v>74</v>
      </c>
      <c r="AY182" s="197" t="s">
        <v>308</v>
      </c>
      <c r="BK182" s="199">
        <f>SUM(BK183:BK189)</f>
        <v>0</v>
      </c>
    </row>
    <row r="183" spans="2:65" s="1" customFormat="1" ht="31.5" customHeight="1">
      <c r="B183" s="42"/>
      <c r="C183" s="203" t="s">
        <v>681</v>
      </c>
      <c r="D183" s="203" t="s">
        <v>311</v>
      </c>
      <c r="E183" s="204" t="s">
        <v>5186</v>
      </c>
      <c r="F183" s="205" t="s">
        <v>6502</v>
      </c>
      <c r="G183" s="206" t="s">
        <v>5275</v>
      </c>
      <c r="H183" s="207">
        <v>1</v>
      </c>
      <c r="I183" s="208"/>
      <c r="J183" s="209">
        <f>ROUND(I183*H183,2)</f>
        <v>0</v>
      </c>
      <c r="K183" s="205" t="s">
        <v>21</v>
      </c>
      <c r="L183" s="62"/>
      <c r="M183" s="210" t="s">
        <v>21</v>
      </c>
      <c r="N183" s="211" t="s">
        <v>45</v>
      </c>
      <c r="O183" s="43"/>
      <c r="P183" s="212">
        <f>O183*H183</f>
        <v>0</v>
      </c>
      <c r="Q183" s="212">
        <v>0</v>
      </c>
      <c r="R183" s="212">
        <f>Q183*H183</f>
        <v>0</v>
      </c>
      <c r="S183" s="212">
        <v>0</v>
      </c>
      <c r="T183" s="213">
        <f>S183*H183</f>
        <v>0</v>
      </c>
      <c r="AR183" s="25" t="s">
        <v>327</v>
      </c>
      <c r="AT183" s="25" t="s">
        <v>311</v>
      </c>
      <c r="AU183" s="25" t="s">
        <v>82</v>
      </c>
      <c r="AY183" s="25" t="s">
        <v>308</v>
      </c>
      <c r="BE183" s="214">
        <f>IF(N183="základní",J183,0)</f>
        <v>0</v>
      </c>
      <c r="BF183" s="214">
        <f>IF(N183="snížená",J183,0)</f>
        <v>0</v>
      </c>
      <c r="BG183" s="214">
        <f>IF(N183="zákl. přenesená",J183,0)</f>
        <v>0</v>
      </c>
      <c r="BH183" s="214">
        <f>IF(N183="sníž. přenesená",J183,0)</f>
        <v>0</v>
      </c>
      <c r="BI183" s="214">
        <f>IF(N183="nulová",J183,0)</f>
        <v>0</v>
      </c>
      <c r="BJ183" s="25" t="s">
        <v>82</v>
      </c>
      <c r="BK183" s="214">
        <f>ROUND(I183*H183,2)</f>
        <v>0</v>
      </c>
      <c r="BL183" s="25" t="s">
        <v>327</v>
      </c>
      <c r="BM183" s="25" t="s">
        <v>2130</v>
      </c>
    </row>
    <row r="184" spans="2:65" s="1" customFormat="1" ht="40.5">
      <c r="B184" s="42"/>
      <c r="C184" s="64"/>
      <c r="D184" s="246" t="s">
        <v>1656</v>
      </c>
      <c r="E184" s="64"/>
      <c r="F184" s="290" t="s">
        <v>6413</v>
      </c>
      <c r="G184" s="64"/>
      <c r="H184" s="64"/>
      <c r="I184" s="173"/>
      <c r="J184" s="64"/>
      <c r="K184" s="64"/>
      <c r="L184" s="62"/>
      <c r="M184" s="291"/>
      <c r="N184" s="43"/>
      <c r="O184" s="43"/>
      <c r="P184" s="43"/>
      <c r="Q184" s="43"/>
      <c r="R184" s="43"/>
      <c r="S184" s="43"/>
      <c r="T184" s="79"/>
      <c r="AT184" s="25" t="s">
        <v>1656</v>
      </c>
      <c r="AU184" s="25" t="s">
        <v>82</v>
      </c>
    </row>
    <row r="185" spans="2:65" s="1" customFormat="1" ht="31.5" customHeight="1">
      <c r="B185" s="42"/>
      <c r="C185" s="203" t="s">
        <v>685</v>
      </c>
      <c r="D185" s="203" t="s">
        <v>311</v>
      </c>
      <c r="E185" s="204" t="s">
        <v>5458</v>
      </c>
      <c r="F185" s="205" t="s">
        <v>6503</v>
      </c>
      <c r="G185" s="206" t="s">
        <v>5275</v>
      </c>
      <c r="H185" s="207">
        <v>1</v>
      </c>
      <c r="I185" s="208"/>
      <c r="J185" s="209">
        <f>ROUND(I185*H185,2)</f>
        <v>0</v>
      </c>
      <c r="K185" s="205" t="s">
        <v>21</v>
      </c>
      <c r="L185" s="62"/>
      <c r="M185" s="210" t="s">
        <v>21</v>
      </c>
      <c r="N185" s="211" t="s">
        <v>45</v>
      </c>
      <c r="O185" s="43"/>
      <c r="P185" s="212">
        <f>O185*H185</f>
        <v>0</v>
      </c>
      <c r="Q185" s="212">
        <v>0</v>
      </c>
      <c r="R185" s="212">
        <f>Q185*H185</f>
        <v>0</v>
      </c>
      <c r="S185" s="212">
        <v>0</v>
      </c>
      <c r="T185" s="213">
        <f>S185*H185</f>
        <v>0</v>
      </c>
      <c r="AR185" s="25" t="s">
        <v>327</v>
      </c>
      <c r="AT185" s="25" t="s">
        <v>311</v>
      </c>
      <c r="AU185" s="25" t="s">
        <v>82</v>
      </c>
      <c r="AY185" s="25" t="s">
        <v>308</v>
      </c>
      <c r="BE185" s="214">
        <f>IF(N185="základní",J185,0)</f>
        <v>0</v>
      </c>
      <c r="BF185" s="214">
        <f>IF(N185="snížená",J185,0)</f>
        <v>0</v>
      </c>
      <c r="BG185" s="214">
        <f>IF(N185="zákl. přenesená",J185,0)</f>
        <v>0</v>
      </c>
      <c r="BH185" s="214">
        <f>IF(N185="sníž. přenesená",J185,0)</f>
        <v>0</v>
      </c>
      <c r="BI185" s="214">
        <f>IF(N185="nulová",J185,0)</f>
        <v>0</v>
      </c>
      <c r="BJ185" s="25" t="s">
        <v>82</v>
      </c>
      <c r="BK185" s="214">
        <f>ROUND(I185*H185,2)</f>
        <v>0</v>
      </c>
      <c r="BL185" s="25" t="s">
        <v>327</v>
      </c>
      <c r="BM185" s="25" t="s">
        <v>2139</v>
      </c>
    </row>
    <row r="186" spans="2:65" s="1" customFormat="1" ht="40.5">
      <c r="B186" s="42"/>
      <c r="C186" s="64"/>
      <c r="D186" s="246" t="s">
        <v>1656</v>
      </c>
      <c r="E186" s="64"/>
      <c r="F186" s="290" t="s">
        <v>6413</v>
      </c>
      <c r="G186" s="64"/>
      <c r="H186" s="64"/>
      <c r="I186" s="173"/>
      <c r="J186" s="64"/>
      <c r="K186" s="64"/>
      <c r="L186" s="62"/>
      <c r="M186" s="291"/>
      <c r="N186" s="43"/>
      <c r="O186" s="43"/>
      <c r="P186" s="43"/>
      <c r="Q186" s="43"/>
      <c r="R186" s="43"/>
      <c r="S186" s="43"/>
      <c r="T186" s="79"/>
      <c r="AT186" s="25" t="s">
        <v>1656</v>
      </c>
      <c r="AU186" s="25" t="s">
        <v>82</v>
      </c>
    </row>
    <row r="187" spans="2:65" s="1" customFormat="1" ht="31.5" customHeight="1">
      <c r="B187" s="42"/>
      <c r="C187" s="203" t="s">
        <v>689</v>
      </c>
      <c r="D187" s="203" t="s">
        <v>311</v>
      </c>
      <c r="E187" s="204" t="s">
        <v>5464</v>
      </c>
      <c r="F187" s="205" t="s">
        <v>6504</v>
      </c>
      <c r="G187" s="206" t="s">
        <v>5275</v>
      </c>
      <c r="H187" s="207">
        <v>1</v>
      </c>
      <c r="I187" s="208"/>
      <c r="J187" s="209">
        <f>ROUND(I187*H187,2)</f>
        <v>0</v>
      </c>
      <c r="K187" s="205" t="s">
        <v>21</v>
      </c>
      <c r="L187" s="62"/>
      <c r="M187" s="210" t="s">
        <v>21</v>
      </c>
      <c r="N187" s="211" t="s">
        <v>45</v>
      </c>
      <c r="O187" s="43"/>
      <c r="P187" s="212">
        <f>O187*H187</f>
        <v>0</v>
      </c>
      <c r="Q187" s="212">
        <v>0</v>
      </c>
      <c r="R187" s="212">
        <f>Q187*H187</f>
        <v>0</v>
      </c>
      <c r="S187" s="212">
        <v>0</v>
      </c>
      <c r="T187" s="213">
        <f>S187*H187</f>
        <v>0</v>
      </c>
      <c r="AR187" s="25" t="s">
        <v>327</v>
      </c>
      <c r="AT187" s="25" t="s">
        <v>311</v>
      </c>
      <c r="AU187" s="25" t="s">
        <v>82</v>
      </c>
      <c r="AY187" s="25" t="s">
        <v>308</v>
      </c>
      <c r="BE187" s="214">
        <f>IF(N187="základní",J187,0)</f>
        <v>0</v>
      </c>
      <c r="BF187" s="214">
        <f>IF(N187="snížená",J187,0)</f>
        <v>0</v>
      </c>
      <c r="BG187" s="214">
        <f>IF(N187="zákl. přenesená",J187,0)</f>
        <v>0</v>
      </c>
      <c r="BH187" s="214">
        <f>IF(N187="sníž. přenesená",J187,0)</f>
        <v>0</v>
      </c>
      <c r="BI187" s="214">
        <f>IF(N187="nulová",J187,0)</f>
        <v>0</v>
      </c>
      <c r="BJ187" s="25" t="s">
        <v>82</v>
      </c>
      <c r="BK187" s="214">
        <f>ROUND(I187*H187,2)</f>
        <v>0</v>
      </c>
      <c r="BL187" s="25" t="s">
        <v>327</v>
      </c>
      <c r="BM187" s="25" t="s">
        <v>630</v>
      </c>
    </row>
    <row r="188" spans="2:65" s="1" customFormat="1" ht="40.5">
      <c r="B188" s="42"/>
      <c r="C188" s="64"/>
      <c r="D188" s="246" t="s">
        <v>1656</v>
      </c>
      <c r="E188" s="64"/>
      <c r="F188" s="290" t="s">
        <v>6413</v>
      </c>
      <c r="G188" s="64"/>
      <c r="H188" s="64"/>
      <c r="I188" s="173"/>
      <c r="J188" s="64"/>
      <c r="K188" s="64"/>
      <c r="L188" s="62"/>
      <c r="M188" s="291"/>
      <c r="N188" s="43"/>
      <c r="O188" s="43"/>
      <c r="P188" s="43"/>
      <c r="Q188" s="43"/>
      <c r="R188" s="43"/>
      <c r="S188" s="43"/>
      <c r="T188" s="79"/>
      <c r="AT188" s="25" t="s">
        <v>1656</v>
      </c>
      <c r="AU188" s="25" t="s">
        <v>82</v>
      </c>
    </row>
    <row r="189" spans="2:65" s="1" customFormat="1" ht="22.5" customHeight="1">
      <c r="B189" s="42"/>
      <c r="C189" s="203" t="s">
        <v>693</v>
      </c>
      <c r="D189" s="203" t="s">
        <v>311</v>
      </c>
      <c r="E189" s="204" t="s">
        <v>5571</v>
      </c>
      <c r="F189" s="205" t="s">
        <v>6505</v>
      </c>
      <c r="G189" s="206" t="s">
        <v>4679</v>
      </c>
      <c r="H189" s="295"/>
      <c r="I189" s="208"/>
      <c r="J189" s="209">
        <f>ROUND(I189*H189,2)</f>
        <v>0</v>
      </c>
      <c r="K189" s="205" t="s">
        <v>21</v>
      </c>
      <c r="L189" s="62"/>
      <c r="M189" s="210" t="s">
        <v>21</v>
      </c>
      <c r="N189" s="215" t="s">
        <v>45</v>
      </c>
      <c r="O189" s="216"/>
      <c r="P189" s="217">
        <f>O189*H189</f>
        <v>0</v>
      </c>
      <c r="Q189" s="217">
        <v>0</v>
      </c>
      <c r="R189" s="217">
        <f>Q189*H189</f>
        <v>0</v>
      </c>
      <c r="S189" s="217">
        <v>0</v>
      </c>
      <c r="T189" s="218">
        <f>S189*H189</f>
        <v>0</v>
      </c>
      <c r="AR189" s="25" t="s">
        <v>327</v>
      </c>
      <c r="AT189" s="25" t="s">
        <v>311</v>
      </c>
      <c r="AU189" s="25" t="s">
        <v>82</v>
      </c>
      <c r="AY189" s="25" t="s">
        <v>308</v>
      </c>
      <c r="BE189" s="214">
        <f>IF(N189="základní",J189,0)</f>
        <v>0</v>
      </c>
      <c r="BF189" s="214">
        <f>IF(N189="snížená",J189,0)</f>
        <v>0</v>
      </c>
      <c r="BG189" s="214">
        <f>IF(N189="zákl. přenesená",J189,0)</f>
        <v>0</v>
      </c>
      <c r="BH189" s="214">
        <f>IF(N189="sníž. přenesená",J189,0)</f>
        <v>0</v>
      </c>
      <c r="BI189" s="214">
        <f>IF(N189="nulová",J189,0)</f>
        <v>0</v>
      </c>
      <c r="BJ189" s="25" t="s">
        <v>82</v>
      </c>
      <c r="BK189" s="214">
        <f>ROUND(I189*H189,2)</f>
        <v>0</v>
      </c>
      <c r="BL189" s="25" t="s">
        <v>327</v>
      </c>
      <c r="BM189" s="25" t="s">
        <v>6506</v>
      </c>
    </row>
    <row r="190" spans="2:65" s="1" customFormat="1" ht="6.95" customHeight="1">
      <c r="B190" s="57"/>
      <c r="C190" s="58"/>
      <c r="D190" s="58"/>
      <c r="E190" s="58"/>
      <c r="F190" s="58"/>
      <c r="G190" s="58"/>
      <c r="H190" s="58"/>
      <c r="I190" s="149"/>
      <c r="J190" s="58"/>
      <c r="K190" s="58"/>
      <c r="L190" s="62"/>
    </row>
  </sheetData>
  <sheetProtection password="CC35" sheet="1" objects="1" scenarios="1" formatCells="0" formatColumns="0" formatRows="0" sort="0" autoFilter="0"/>
  <autoFilter ref="C87:K189"/>
  <mergeCells count="12">
    <mergeCell ref="G1:H1"/>
    <mergeCell ref="L2:V2"/>
    <mergeCell ref="E49:H49"/>
    <mergeCell ref="E51:H51"/>
    <mergeCell ref="E76:H76"/>
    <mergeCell ref="E78:H78"/>
    <mergeCell ref="E80:H80"/>
    <mergeCell ref="E7:H7"/>
    <mergeCell ref="E9:H9"/>
    <mergeCell ref="E11:H11"/>
    <mergeCell ref="E26:H26"/>
    <mergeCell ref="E47:H47"/>
  </mergeCells>
  <hyperlinks>
    <hyperlink ref="F1:G1" location="C2" display="1) Krycí list soupisu"/>
    <hyperlink ref="G1:H1" location="C58" display="2) Rekapitulace"/>
    <hyperlink ref="J1" location="C87" display="3) Soupis prací"/>
    <hyperlink ref="L1:V1" location="'Rekapitulace stavby'!C2" display="Rekapitulace stavby"/>
  </hyperlinks>
  <pageMargins left="0.58333330000000005" right="0.58333330000000005" top="0.58333330000000005" bottom="0.58333330000000005" header="0" footer="0"/>
  <pageSetup paperSize="9" fitToHeight="100" orientation="landscape" blackAndWhite="1" r:id="rId1"/>
  <headerFooter>
    <oddFooter>&amp;CStrana &amp;P z &amp;N</oddFooter>
  </headerFooter>
  <drawing r:id="rId2"/>
</worksheet>
</file>

<file path=xl/worksheets/sheet28.xml><?xml version="1.0" encoding="utf-8"?>
<worksheet xmlns="http://schemas.openxmlformats.org/spreadsheetml/2006/main" xmlns:r="http://schemas.openxmlformats.org/officeDocument/2006/relationships">
  <sheetPr>
    <pageSetUpPr fitToPage="1"/>
  </sheetPr>
  <dimension ref="A1:BR105"/>
  <sheetViews>
    <sheetView showGridLines="0" workbookViewId="0">
      <pane ySplit="1" topLeftCell="A2" activePane="bottomLeft" state="frozen"/>
      <selection pane="bottomLeft"/>
    </sheetView>
  </sheetViews>
  <sheetFormatPr defaultRowHeight="15"/>
  <cols>
    <col min="1" max="1" width="8.33203125" customWidth="1"/>
    <col min="2" max="2" width="1.6640625" customWidth="1"/>
    <col min="3" max="3" width="4.1640625" customWidth="1"/>
    <col min="4" max="4" width="4.33203125" customWidth="1"/>
    <col min="5" max="5" width="17.1640625" customWidth="1"/>
    <col min="6" max="6" width="75" customWidth="1"/>
    <col min="7" max="7" width="8.6640625" customWidth="1"/>
    <col min="8" max="8" width="11.1640625" customWidth="1"/>
    <col min="9" max="9" width="12.6640625" style="121" customWidth="1"/>
    <col min="10" max="10" width="23.5" customWidth="1"/>
    <col min="11" max="11" width="15.5" customWidth="1"/>
    <col min="19" max="19" width="8.1640625" customWidth="1"/>
    <col min="20" max="20" width="29.6640625" customWidth="1"/>
    <col min="21" max="21" width="16.33203125"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1" spans="1:70" ht="21.75" customHeight="1">
      <c r="A1" s="22"/>
      <c r="B1" s="122"/>
      <c r="C1" s="122"/>
      <c r="D1" s="123" t="s">
        <v>1</v>
      </c>
      <c r="E1" s="122"/>
      <c r="F1" s="124" t="s">
        <v>272</v>
      </c>
      <c r="G1" s="427" t="s">
        <v>273</v>
      </c>
      <c r="H1" s="427"/>
      <c r="I1" s="125"/>
      <c r="J1" s="124" t="s">
        <v>274</v>
      </c>
      <c r="K1" s="123" t="s">
        <v>275</v>
      </c>
      <c r="L1" s="124" t="s">
        <v>276</v>
      </c>
      <c r="M1" s="124"/>
      <c r="N1" s="124"/>
      <c r="O1" s="124"/>
      <c r="P1" s="124"/>
      <c r="Q1" s="124"/>
      <c r="R1" s="124"/>
      <c r="S1" s="124"/>
      <c r="T1" s="124"/>
      <c r="U1" s="21"/>
      <c r="V1" s="21"/>
      <c r="W1" s="22"/>
      <c r="X1" s="22"/>
      <c r="Y1" s="22"/>
      <c r="Z1" s="22"/>
      <c r="AA1" s="22"/>
      <c r="AB1" s="22"/>
      <c r="AC1" s="22"/>
      <c r="AD1" s="22"/>
      <c r="AE1" s="22"/>
      <c r="AF1" s="22"/>
      <c r="AG1" s="22"/>
      <c r="AH1" s="22"/>
      <c r="AI1" s="22"/>
      <c r="AJ1" s="22"/>
      <c r="AK1" s="22"/>
      <c r="AL1" s="22"/>
      <c r="AM1" s="22"/>
      <c r="AN1" s="22"/>
      <c r="AO1" s="22"/>
      <c r="AP1" s="22"/>
      <c r="AQ1" s="22"/>
      <c r="AR1" s="22"/>
      <c r="AS1" s="22"/>
      <c r="AT1" s="22"/>
      <c r="AU1" s="22"/>
      <c r="AV1" s="22"/>
      <c r="AW1" s="22"/>
      <c r="AX1" s="22"/>
      <c r="AY1" s="22"/>
      <c r="AZ1" s="22"/>
      <c r="BA1" s="22"/>
      <c r="BB1" s="22"/>
      <c r="BC1" s="22"/>
      <c r="BD1" s="22"/>
      <c r="BE1" s="22"/>
      <c r="BF1" s="22"/>
      <c r="BG1" s="22"/>
      <c r="BH1" s="22"/>
      <c r="BI1" s="22"/>
      <c r="BJ1" s="22"/>
      <c r="BK1" s="22"/>
      <c r="BL1" s="22"/>
      <c r="BM1" s="22"/>
      <c r="BN1" s="22"/>
      <c r="BO1" s="22"/>
      <c r="BP1" s="22"/>
      <c r="BQ1" s="22"/>
      <c r="BR1" s="22"/>
    </row>
    <row r="2" spans="1:70" ht="36.950000000000003" customHeight="1">
      <c r="L2" s="419"/>
      <c r="M2" s="419"/>
      <c r="N2" s="419"/>
      <c r="O2" s="419"/>
      <c r="P2" s="419"/>
      <c r="Q2" s="419"/>
      <c r="R2" s="419"/>
      <c r="S2" s="419"/>
      <c r="T2" s="419"/>
      <c r="U2" s="419"/>
      <c r="V2" s="419"/>
      <c r="AT2" s="25" t="s">
        <v>182</v>
      </c>
    </row>
    <row r="3" spans="1:70" ht="6.95" customHeight="1">
      <c r="B3" s="26"/>
      <c r="C3" s="27"/>
      <c r="D3" s="27"/>
      <c r="E3" s="27"/>
      <c r="F3" s="27"/>
      <c r="G3" s="27"/>
      <c r="H3" s="27"/>
      <c r="I3" s="126"/>
      <c r="J3" s="27"/>
      <c r="K3" s="28"/>
      <c r="AT3" s="25" t="s">
        <v>84</v>
      </c>
    </row>
    <row r="4" spans="1:70" ht="36.950000000000003" customHeight="1">
      <c r="B4" s="29"/>
      <c r="C4" s="30"/>
      <c r="D4" s="31" t="s">
        <v>277</v>
      </c>
      <c r="E4" s="30"/>
      <c r="F4" s="30"/>
      <c r="G4" s="30"/>
      <c r="H4" s="30"/>
      <c r="I4" s="127"/>
      <c r="J4" s="30"/>
      <c r="K4" s="32"/>
      <c r="M4" s="33" t="s">
        <v>12</v>
      </c>
      <c r="AT4" s="25" t="s">
        <v>6</v>
      </c>
    </row>
    <row r="5" spans="1:70" ht="6.95" customHeight="1">
      <c r="B5" s="29"/>
      <c r="C5" s="30"/>
      <c r="D5" s="30"/>
      <c r="E5" s="30"/>
      <c r="F5" s="30"/>
      <c r="G5" s="30"/>
      <c r="H5" s="30"/>
      <c r="I5" s="127"/>
      <c r="J5" s="30"/>
      <c r="K5" s="32"/>
    </row>
    <row r="6" spans="1:70">
      <c r="B6" s="29"/>
      <c r="C6" s="30"/>
      <c r="D6" s="38" t="s">
        <v>18</v>
      </c>
      <c r="E6" s="30"/>
      <c r="F6" s="30"/>
      <c r="G6" s="30"/>
      <c r="H6" s="30"/>
      <c r="I6" s="127"/>
      <c r="J6" s="30"/>
      <c r="K6" s="32"/>
    </row>
    <row r="7" spans="1:70" ht="22.5" customHeight="1">
      <c r="B7" s="29"/>
      <c r="C7" s="30"/>
      <c r="D7" s="30"/>
      <c r="E7" s="420" t="str">
        <f>'Rekapitulace stavby'!K6</f>
        <v>Národní telemedicínské centrum</v>
      </c>
      <c r="F7" s="421"/>
      <c r="G7" s="421"/>
      <c r="H7" s="421"/>
      <c r="I7" s="127"/>
      <c r="J7" s="30"/>
      <c r="K7" s="32"/>
    </row>
    <row r="8" spans="1:70">
      <c r="B8" s="29"/>
      <c r="C8" s="30"/>
      <c r="D8" s="38" t="s">
        <v>278</v>
      </c>
      <c r="E8" s="30"/>
      <c r="F8" s="30"/>
      <c r="G8" s="30"/>
      <c r="H8" s="30"/>
      <c r="I8" s="127"/>
      <c r="J8" s="30"/>
      <c r="K8" s="32"/>
    </row>
    <row r="9" spans="1:70" s="1" customFormat="1" ht="22.5" customHeight="1">
      <c r="B9" s="42"/>
      <c r="C9" s="43"/>
      <c r="D9" s="43"/>
      <c r="E9" s="420" t="s">
        <v>6507</v>
      </c>
      <c r="F9" s="423"/>
      <c r="G9" s="423"/>
      <c r="H9" s="423"/>
      <c r="I9" s="128"/>
      <c r="J9" s="43"/>
      <c r="K9" s="46"/>
    </row>
    <row r="10" spans="1:70" s="1" customFormat="1">
      <c r="B10" s="42"/>
      <c r="C10" s="43"/>
      <c r="D10" s="38" t="s">
        <v>425</v>
      </c>
      <c r="E10" s="43"/>
      <c r="F10" s="43"/>
      <c r="G10" s="43"/>
      <c r="H10" s="43"/>
      <c r="I10" s="128"/>
      <c r="J10" s="43"/>
      <c r="K10" s="46"/>
    </row>
    <row r="11" spans="1:70" s="1" customFormat="1" ht="36.950000000000003" customHeight="1">
      <c r="B11" s="42"/>
      <c r="C11" s="43"/>
      <c r="D11" s="43"/>
      <c r="E11" s="422" t="s">
        <v>6508</v>
      </c>
      <c r="F11" s="423"/>
      <c r="G11" s="423"/>
      <c r="H11" s="423"/>
      <c r="I11" s="128"/>
      <c r="J11" s="43"/>
      <c r="K11" s="46"/>
    </row>
    <row r="12" spans="1:70" s="1" customFormat="1" ht="13.5">
      <c r="B12" s="42"/>
      <c r="C12" s="43"/>
      <c r="D12" s="43"/>
      <c r="E12" s="43"/>
      <c r="F12" s="43"/>
      <c r="G12" s="43"/>
      <c r="H12" s="43"/>
      <c r="I12" s="128"/>
      <c r="J12" s="43"/>
      <c r="K12" s="46"/>
    </row>
    <row r="13" spans="1:70" s="1" customFormat="1" ht="14.45" customHeight="1">
      <c r="B13" s="42"/>
      <c r="C13" s="43"/>
      <c r="D13" s="38" t="s">
        <v>20</v>
      </c>
      <c r="E13" s="43"/>
      <c r="F13" s="36" t="s">
        <v>21</v>
      </c>
      <c r="G13" s="43"/>
      <c r="H13" s="43"/>
      <c r="I13" s="129" t="s">
        <v>22</v>
      </c>
      <c r="J13" s="36" t="s">
        <v>21</v>
      </c>
      <c r="K13" s="46"/>
    </row>
    <row r="14" spans="1:70" s="1" customFormat="1" ht="14.45" customHeight="1">
      <c r="B14" s="42"/>
      <c r="C14" s="43"/>
      <c r="D14" s="38" t="s">
        <v>23</v>
      </c>
      <c r="E14" s="43"/>
      <c r="F14" s="36" t="s">
        <v>24</v>
      </c>
      <c r="G14" s="43"/>
      <c r="H14" s="43"/>
      <c r="I14" s="129" t="s">
        <v>25</v>
      </c>
      <c r="J14" s="130" t="str">
        <f>'Rekapitulace stavby'!AN8</f>
        <v>26.1.2017</v>
      </c>
      <c r="K14" s="46"/>
    </row>
    <row r="15" spans="1:70" s="1" customFormat="1" ht="10.9" customHeight="1">
      <c r="B15" s="42"/>
      <c r="C15" s="43"/>
      <c r="D15" s="43"/>
      <c r="E15" s="43"/>
      <c r="F15" s="43"/>
      <c r="G15" s="43"/>
      <c r="H15" s="43"/>
      <c r="I15" s="128"/>
      <c r="J15" s="43"/>
      <c r="K15" s="46"/>
    </row>
    <row r="16" spans="1:70" s="1" customFormat="1" ht="14.45" customHeight="1">
      <c r="B16" s="42"/>
      <c r="C16" s="43"/>
      <c r="D16" s="38" t="s">
        <v>27</v>
      </c>
      <c r="E16" s="43"/>
      <c r="F16" s="43"/>
      <c r="G16" s="43"/>
      <c r="H16" s="43"/>
      <c r="I16" s="129" t="s">
        <v>28</v>
      </c>
      <c r="J16" s="36" t="s">
        <v>29</v>
      </c>
      <c r="K16" s="46"/>
    </row>
    <row r="17" spans="2:11" s="1" customFormat="1" ht="18" customHeight="1">
      <c r="B17" s="42"/>
      <c r="C17" s="43"/>
      <c r="D17" s="43"/>
      <c r="E17" s="36" t="s">
        <v>30</v>
      </c>
      <c r="F17" s="43"/>
      <c r="G17" s="43"/>
      <c r="H17" s="43"/>
      <c r="I17" s="129" t="s">
        <v>31</v>
      </c>
      <c r="J17" s="36" t="s">
        <v>21</v>
      </c>
      <c r="K17" s="46"/>
    </row>
    <row r="18" spans="2:11" s="1" customFormat="1" ht="6.95" customHeight="1">
      <c r="B18" s="42"/>
      <c r="C18" s="43"/>
      <c r="D18" s="43"/>
      <c r="E18" s="43"/>
      <c r="F18" s="43"/>
      <c r="G18" s="43"/>
      <c r="H18" s="43"/>
      <c r="I18" s="128"/>
      <c r="J18" s="43"/>
      <c r="K18" s="46"/>
    </row>
    <row r="19" spans="2:11" s="1" customFormat="1" ht="14.45" customHeight="1">
      <c r="B19" s="42"/>
      <c r="C19" s="43"/>
      <c r="D19" s="38" t="s">
        <v>32</v>
      </c>
      <c r="E19" s="43"/>
      <c r="F19" s="43"/>
      <c r="G19" s="43"/>
      <c r="H19" s="43"/>
      <c r="I19" s="129" t="s">
        <v>28</v>
      </c>
      <c r="J19" s="36" t="str">
        <f>IF('Rekapitulace stavby'!AN13="Vyplň údaj","",IF('Rekapitulace stavby'!AN13="","",'Rekapitulace stavby'!AN13))</f>
        <v/>
      </c>
      <c r="K19" s="46"/>
    </row>
    <row r="20" spans="2:11" s="1" customFormat="1" ht="18" customHeight="1">
      <c r="B20" s="42"/>
      <c r="C20" s="43"/>
      <c r="D20" s="43"/>
      <c r="E20" s="36" t="str">
        <f>IF('Rekapitulace stavby'!E14="Vyplň údaj","",IF('Rekapitulace stavby'!E14="","",'Rekapitulace stavby'!E14))</f>
        <v/>
      </c>
      <c r="F20" s="43"/>
      <c r="G20" s="43"/>
      <c r="H20" s="43"/>
      <c r="I20" s="129" t="s">
        <v>31</v>
      </c>
      <c r="J20" s="36" t="str">
        <f>IF('Rekapitulace stavby'!AN14="Vyplň údaj","",IF('Rekapitulace stavby'!AN14="","",'Rekapitulace stavby'!AN14))</f>
        <v/>
      </c>
      <c r="K20" s="46"/>
    </row>
    <row r="21" spans="2:11" s="1" customFormat="1" ht="6.95" customHeight="1">
      <c r="B21" s="42"/>
      <c r="C21" s="43"/>
      <c r="D21" s="43"/>
      <c r="E21" s="43"/>
      <c r="F21" s="43"/>
      <c r="G21" s="43"/>
      <c r="H21" s="43"/>
      <c r="I21" s="128"/>
      <c r="J21" s="43"/>
      <c r="K21" s="46"/>
    </row>
    <row r="22" spans="2:11" s="1" customFormat="1" ht="14.45" customHeight="1">
      <c r="B22" s="42"/>
      <c r="C22" s="43"/>
      <c r="D22" s="38" t="s">
        <v>34</v>
      </c>
      <c r="E22" s="43"/>
      <c r="F22" s="43"/>
      <c r="G22" s="43"/>
      <c r="H22" s="43"/>
      <c r="I22" s="129" t="s">
        <v>28</v>
      </c>
      <c r="J22" s="36" t="s">
        <v>35</v>
      </c>
      <c r="K22" s="46"/>
    </row>
    <row r="23" spans="2:11" s="1" customFormat="1" ht="18" customHeight="1">
      <c r="B23" s="42"/>
      <c r="C23" s="43"/>
      <c r="D23" s="43"/>
      <c r="E23" s="36" t="s">
        <v>36</v>
      </c>
      <c r="F23" s="43"/>
      <c r="G23" s="43"/>
      <c r="H23" s="43"/>
      <c r="I23" s="129" t="s">
        <v>31</v>
      </c>
      <c r="J23" s="36" t="s">
        <v>21</v>
      </c>
      <c r="K23" s="46"/>
    </row>
    <row r="24" spans="2:11" s="1" customFormat="1" ht="6.95" customHeight="1">
      <c r="B24" s="42"/>
      <c r="C24" s="43"/>
      <c r="D24" s="43"/>
      <c r="E24" s="43"/>
      <c r="F24" s="43"/>
      <c r="G24" s="43"/>
      <c r="H24" s="43"/>
      <c r="I24" s="128"/>
      <c r="J24" s="43"/>
      <c r="K24" s="46"/>
    </row>
    <row r="25" spans="2:11" s="1" customFormat="1" ht="14.45" customHeight="1">
      <c r="B25" s="42"/>
      <c r="C25" s="43"/>
      <c r="D25" s="38" t="s">
        <v>38</v>
      </c>
      <c r="E25" s="43"/>
      <c r="F25" s="43"/>
      <c r="G25" s="43"/>
      <c r="H25" s="43"/>
      <c r="I25" s="128"/>
      <c r="J25" s="43"/>
      <c r="K25" s="46"/>
    </row>
    <row r="26" spans="2:11" s="7" customFormat="1" ht="22.5" customHeight="1">
      <c r="B26" s="131"/>
      <c r="C26" s="132"/>
      <c r="D26" s="132"/>
      <c r="E26" s="384" t="s">
        <v>21</v>
      </c>
      <c r="F26" s="384"/>
      <c r="G26" s="384"/>
      <c r="H26" s="384"/>
      <c r="I26" s="133"/>
      <c r="J26" s="132"/>
      <c r="K26" s="134"/>
    </row>
    <row r="27" spans="2:11" s="1" customFormat="1" ht="6.95" customHeight="1">
      <c r="B27" s="42"/>
      <c r="C27" s="43"/>
      <c r="D27" s="43"/>
      <c r="E27" s="43"/>
      <c r="F27" s="43"/>
      <c r="G27" s="43"/>
      <c r="H27" s="43"/>
      <c r="I27" s="128"/>
      <c r="J27" s="43"/>
      <c r="K27" s="46"/>
    </row>
    <row r="28" spans="2:11" s="1" customFormat="1" ht="6.95" customHeight="1">
      <c r="B28" s="42"/>
      <c r="C28" s="43"/>
      <c r="D28" s="86"/>
      <c r="E28" s="86"/>
      <c r="F28" s="86"/>
      <c r="G28" s="86"/>
      <c r="H28" s="86"/>
      <c r="I28" s="135"/>
      <c r="J28" s="86"/>
      <c r="K28" s="136"/>
    </row>
    <row r="29" spans="2:11" s="1" customFormat="1" ht="25.35" customHeight="1">
      <c r="B29" s="42"/>
      <c r="C29" s="43"/>
      <c r="D29" s="137" t="s">
        <v>40</v>
      </c>
      <c r="E29" s="43"/>
      <c r="F29" s="43"/>
      <c r="G29" s="43"/>
      <c r="H29" s="43"/>
      <c r="I29" s="128"/>
      <c r="J29" s="138">
        <f>ROUND(J88,2)</f>
        <v>0</v>
      </c>
      <c r="K29" s="46"/>
    </row>
    <row r="30" spans="2:11" s="1" customFormat="1" ht="6.95" customHeight="1">
      <c r="B30" s="42"/>
      <c r="C30" s="43"/>
      <c r="D30" s="86"/>
      <c r="E30" s="86"/>
      <c r="F30" s="86"/>
      <c r="G30" s="86"/>
      <c r="H30" s="86"/>
      <c r="I30" s="135"/>
      <c r="J30" s="86"/>
      <c r="K30" s="136"/>
    </row>
    <row r="31" spans="2:11" s="1" customFormat="1" ht="14.45" customHeight="1">
      <c r="B31" s="42"/>
      <c r="C31" s="43"/>
      <c r="D31" s="43"/>
      <c r="E31" s="43"/>
      <c r="F31" s="47" t="s">
        <v>42</v>
      </c>
      <c r="G31" s="43"/>
      <c r="H31" s="43"/>
      <c r="I31" s="139" t="s">
        <v>41</v>
      </c>
      <c r="J31" s="47" t="s">
        <v>43</v>
      </c>
      <c r="K31" s="46"/>
    </row>
    <row r="32" spans="2:11" s="1" customFormat="1" ht="14.45" customHeight="1">
      <c r="B32" s="42"/>
      <c r="C32" s="43"/>
      <c r="D32" s="50" t="s">
        <v>44</v>
      </c>
      <c r="E32" s="50" t="s">
        <v>45</v>
      </c>
      <c r="F32" s="140">
        <f>ROUND(SUM(BE88:BE104), 2)</f>
        <v>0</v>
      </c>
      <c r="G32" s="43"/>
      <c r="H32" s="43"/>
      <c r="I32" s="141">
        <v>0.21</v>
      </c>
      <c r="J32" s="140">
        <f>ROUND(ROUND((SUM(BE88:BE104)), 2)*I32, 2)</f>
        <v>0</v>
      </c>
      <c r="K32" s="46"/>
    </row>
    <row r="33" spans="2:11" s="1" customFormat="1" ht="14.45" customHeight="1">
      <c r="B33" s="42"/>
      <c r="C33" s="43"/>
      <c r="D33" s="43"/>
      <c r="E33" s="50" t="s">
        <v>46</v>
      </c>
      <c r="F33" s="140">
        <f>ROUND(SUM(BF88:BF104), 2)</f>
        <v>0</v>
      </c>
      <c r="G33" s="43"/>
      <c r="H33" s="43"/>
      <c r="I33" s="141">
        <v>0.15</v>
      </c>
      <c r="J33" s="140">
        <f>ROUND(ROUND((SUM(BF88:BF104)), 2)*I33, 2)</f>
        <v>0</v>
      </c>
      <c r="K33" s="46"/>
    </row>
    <row r="34" spans="2:11" s="1" customFormat="1" ht="14.45" hidden="1" customHeight="1">
      <c r="B34" s="42"/>
      <c r="C34" s="43"/>
      <c r="D34" s="43"/>
      <c r="E34" s="50" t="s">
        <v>47</v>
      </c>
      <c r="F34" s="140">
        <f>ROUND(SUM(BG88:BG104), 2)</f>
        <v>0</v>
      </c>
      <c r="G34" s="43"/>
      <c r="H34" s="43"/>
      <c r="I34" s="141">
        <v>0.21</v>
      </c>
      <c r="J34" s="140">
        <v>0</v>
      </c>
      <c r="K34" s="46"/>
    </row>
    <row r="35" spans="2:11" s="1" customFormat="1" ht="14.45" hidden="1" customHeight="1">
      <c r="B35" s="42"/>
      <c r="C35" s="43"/>
      <c r="D35" s="43"/>
      <c r="E35" s="50" t="s">
        <v>48</v>
      </c>
      <c r="F35" s="140">
        <f>ROUND(SUM(BH88:BH104), 2)</f>
        <v>0</v>
      </c>
      <c r="G35" s="43"/>
      <c r="H35" s="43"/>
      <c r="I35" s="141">
        <v>0.15</v>
      </c>
      <c r="J35" s="140">
        <v>0</v>
      </c>
      <c r="K35" s="46"/>
    </row>
    <row r="36" spans="2:11" s="1" customFormat="1" ht="14.45" hidden="1" customHeight="1">
      <c r="B36" s="42"/>
      <c r="C36" s="43"/>
      <c r="D36" s="43"/>
      <c r="E36" s="50" t="s">
        <v>49</v>
      </c>
      <c r="F36" s="140">
        <f>ROUND(SUM(BI88:BI104), 2)</f>
        <v>0</v>
      </c>
      <c r="G36" s="43"/>
      <c r="H36" s="43"/>
      <c r="I36" s="141">
        <v>0</v>
      </c>
      <c r="J36" s="140">
        <v>0</v>
      </c>
      <c r="K36" s="46"/>
    </row>
    <row r="37" spans="2:11" s="1" customFormat="1" ht="6.95" customHeight="1">
      <c r="B37" s="42"/>
      <c r="C37" s="43"/>
      <c r="D37" s="43"/>
      <c r="E37" s="43"/>
      <c r="F37" s="43"/>
      <c r="G37" s="43"/>
      <c r="H37" s="43"/>
      <c r="I37" s="128"/>
      <c r="J37" s="43"/>
      <c r="K37" s="46"/>
    </row>
    <row r="38" spans="2:11" s="1" customFormat="1" ht="25.35" customHeight="1">
      <c r="B38" s="42"/>
      <c r="C38" s="142"/>
      <c r="D38" s="143" t="s">
        <v>50</v>
      </c>
      <c r="E38" s="80"/>
      <c r="F38" s="80"/>
      <c r="G38" s="144" t="s">
        <v>51</v>
      </c>
      <c r="H38" s="145" t="s">
        <v>52</v>
      </c>
      <c r="I38" s="146"/>
      <c r="J38" s="147">
        <f>SUM(J29:J36)</f>
        <v>0</v>
      </c>
      <c r="K38" s="148"/>
    </row>
    <row r="39" spans="2:11" s="1" customFormat="1" ht="14.45" customHeight="1">
      <c r="B39" s="57"/>
      <c r="C39" s="58"/>
      <c r="D39" s="58"/>
      <c r="E39" s="58"/>
      <c r="F39" s="58"/>
      <c r="G39" s="58"/>
      <c r="H39" s="58"/>
      <c r="I39" s="149"/>
      <c r="J39" s="58"/>
      <c r="K39" s="59"/>
    </row>
    <row r="43" spans="2:11" s="1" customFormat="1" ht="6.95" customHeight="1">
      <c r="B43" s="150"/>
      <c r="C43" s="151"/>
      <c r="D43" s="151"/>
      <c r="E43" s="151"/>
      <c r="F43" s="151"/>
      <c r="G43" s="151"/>
      <c r="H43" s="151"/>
      <c r="I43" s="152"/>
      <c r="J43" s="151"/>
      <c r="K43" s="153"/>
    </row>
    <row r="44" spans="2:11" s="1" customFormat="1" ht="36.950000000000003" customHeight="1">
      <c r="B44" s="42"/>
      <c r="C44" s="31" t="s">
        <v>280</v>
      </c>
      <c r="D44" s="43"/>
      <c r="E44" s="43"/>
      <c r="F44" s="43"/>
      <c r="G44" s="43"/>
      <c r="H44" s="43"/>
      <c r="I44" s="128"/>
      <c r="J44" s="43"/>
      <c r="K44" s="46"/>
    </row>
    <row r="45" spans="2:11" s="1" customFormat="1" ht="6.95" customHeight="1">
      <c r="B45" s="42"/>
      <c r="C45" s="43"/>
      <c r="D45" s="43"/>
      <c r="E45" s="43"/>
      <c r="F45" s="43"/>
      <c r="G45" s="43"/>
      <c r="H45" s="43"/>
      <c r="I45" s="128"/>
      <c r="J45" s="43"/>
      <c r="K45" s="46"/>
    </row>
    <row r="46" spans="2:11" s="1" customFormat="1" ht="14.45" customHeight="1">
      <c r="B46" s="42"/>
      <c r="C46" s="38" t="s">
        <v>18</v>
      </c>
      <c r="D46" s="43"/>
      <c r="E46" s="43"/>
      <c r="F46" s="43"/>
      <c r="G46" s="43"/>
      <c r="H46" s="43"/>
      <c r="I46" s="128"/>
      <c r="J46" s="43"/>
      <c r="K46" s="46"/>
    </row>
    <row r="47" spans="2:11" s="1" customFormat="1" ht="22.5" customHeight="1">
      <c r="B47" s="42"/>
      <c r="C47" s="43"/>
      <c r="D47" s="43"/>
      <c r="E47" s="420" t="str">
        <f>E7</f>
        <v>Národní telemedicínské centrum</v>
      </c>
      <c r="F47" s="421"/>
      <c r="G47" s="421"/>
      <c r="H47" s="421"/>
      <c r="I47" s="128"/>
      <c r="J47" s="43"/>
      <c r="K47" s="46"/>
    </row>
    <row r="48" spans="2:11">
      <c r="B48" s="29"/>
      <c r="C48" s="38" t="s">
        <v>278</v>
      </c>
      <c r="D48" s="30"/>
      <c r="E48" s="30"/>
      <c r="F48" s="30"/>
      <c r="G48" s="30"/>
      <c r="H48" s="30"/>
      <c r="I48" s="127"/>
      <c r="J48" s="30"/>
      <c r="K48" s="32"/>
    </row>
    <row r="49" spans="2:47" s="1" customFormat="1" ht="22.5" customHeight="1">
      <c r="B49" s="42"/>
      <c r="C49" s="43"/>
      <c r="D49" s="43"/>
      <c r="E49" s="420" t="s">
        <v>6507</v>
      </c>
      <c r="F49" s="423"/>
      <c r="G49" s="423"/>
      <c r="H49" s="423"/>
      <c r="I49" s="128"/>
      <c r="J49" s="43"/>
      <c r="K49" s="46"/>
    </row>
    <row r="50" spans="2:47" s="1" customFormat="1" ht="14.45" customHeight="1">
      <c r="B50" s="42"/>
      <c r="C50" s="38" t="s">
        <v>425</v>
      </c>
      <c r="D50" s="43"/>
      <c r="E50" s="43"/>
      <c r="F50" s="43"/>
      <c r="G50" s="43"/>
      <c r="H50" s="43"/>
      <c r="I50" s="128"/>
      <c r="J50" s="43"/>
      <c r="K50" s="46"/>
    </row>
    <row r="51" spans="2:47" s="1" customFormat="1" ht="23.25" customHeight="1">
      <c r="B51" s="42"/>
      <c r="C51" s="43"/>
      <c r="D51" s="43"/>
      <c r="E51" s="422" t="str">
        <f>E11</f>
        <v>01 - PBŘ</v>
      </c>
      <c r="F51" s="423"/>
      <c r="G51" s="423"/>
      <c r="H51" s="423"/>
      <c r="I51" s="128"/>
      <c r="J51" s="43"/>
      <c r="K51" s="46"/>
    </row>
    <row r="52" spans="2:47" s="1" customFormat="1" ht="6.95" customHeight="1">
      <c r="B52" s="42"/>
      <c r="C52" s="43"/>
      <c r="D52" s="43"/>
      <c r="E52" s="43"/>
      <c r="F52" s="43"/>
      <c r="G52" s="43"/>
      <c r="H52" s="43"/>
      <c r="I52" s="128"/>
      <c r="J52" s="43"/>
      <c r="K52" s="46"/>
    </row>
    <row r="53" spans="2:47" s="1" customFormat="1" ht="18" customHeight="1">
      <c r="B53" s="42"/>
      <c r="C53" s="38" t="s">
        <v>23</v>
      </c>
      <c r="D53" s="43"/>
      <c r="E53" s="43"/>
      <c r="F53" s="36" t="str">
        <f>F14</f>
        <v>FN Olomouc</v>
      </c>
      <c r="G53" s="43"/>
      <c r="H53" s="43"/>
      <c r="I53" s="129" t="s">
        <v>25</v>
      </c>
      <c r="J53" s="130" t="str">
        <f>IF(J14="","",J14)</f>
        <v>26.1.2017</v>
      </c>
      <c r="K53" s="46"/>
    </row>
    <row r="54" spans="2:47" s="1" customFormat="1" ht="6.95" customHeight="1">
      <c r="B54" s="42"/>
      <c r="C54" s="43"/>
      <c r="D54" s="43"/>
      <c r="E54" s="43"/>
      <c r="F54" s="43"/>
      <c r="G54" s="43"/>
      <c r="H54" s="43"/>
      <c r="I54" s="128"/>
      <c r="J54" s="43"/>
      <c r="K54" s="46"/>
    </row>
    <row r="55" spans="2:47" s="1" customFormat="1">
      <c r="B55" s="42"/>
      <c r="C55" s="38" t="s">
        <v>27</v>
      </c>
      <c r="D55" s="43"/>
      <c r="E55" s="43"/>
      <c r="F55" s="36" t="str">
        <f>E17</f>
        <v>SPS Projekt s. r.o., Za Návsí 1670/9, Praha 10</v>
      </c>
      <c r="G55" s="43"/>
      <c r="H55" s="43"/>
      <c r="I55" s="129" t="s">
        <v>34</v>
      </c>
      <c r="J55" s="36" t="str">
        <f>E23</f>
        <v>OK Plan Architects s.r.o., Na Závodí 631, Humpolec</v>
      </c>
      <c r="K55" s="46"/>
    </row>
    <row r="56" spans="2:47" s="1" customFormat="1" ht="14.45" customHeight="1">
      <c r="B56" s="42"/>
      <c r="C56" s="38" t="s">
        <v>32</v>
      </c>
      <c r="D56" s="43"/>
      <c r="E56" s="43"/>
      <c r="F56" s="36" t="str">
        <f>IF(E20="","",E20)</f>
        <v/>
      </c>
      <c r="G56" s="43"/>
      <c r="H56" s="43"/>
      <c r="I56" s="128"/>
      <c r="J56" s="43"/>
      <c r="K56" s="46"/>
    </row>
    <row r="57" spans="2:47" s="1" customFormat="1" ht="10.35" customHeight="1">
      <c r="B57" s="42"/>
      <c r="C57" s="43"/>
      <c r="D57" s="43"/>
      <c r="E57" s="43"/>
      <c r="F57" s="43"/>
      <c r="G57" s="43"/>
      <c r="H57" s="43"/>
      <c r="I57" s="128"/>
      <c r="J57" s="43"/>
      <c r="K57" s="46"/>
    </row>
    <row r="58" spans="2:47" s="1" customFormat="1" ht="29.25" customHeight="1">
      <c r="B58" s="42"/>
      <c r="C58" s="154" t="s">
        <v>281</v>
      </c>
      <c r="D58" s="142"/>
      <c r="E58" s="142"/>
      <c r="F58" s="142"/>
      <c r="G58" s="142"/>
      <c r="H58" s="142"/>
      <c r="I58" s="155"/>
      <c r="J58" s="156" t="s">
        <v>282</v>
      </c>
      <c r="K58" s="157"/>
    </row>
    <row r="59" spans="2:47" s="1" customFormat="1" ht="10.35" customHeight="1">
      <c r="B59" s="42"/>
      <c r="C59" s="43"/>
      <c r="D59" s="43"/>
      <c r="E59" s="43"/>
      <c r="F59" s="43"/>
      <c r="G59" s="43"/>
      <c r="H59" s="43"/>
      <c r="I59" s="128"/>
      <c r="J59" s="43"/>
      <c r="K59" s="46"/>
    </row>
    <row r="60" spans="2:47" s="1" customFormat="1" ht="29.25" customHeight="1">
      <c r="B60" s="42"/>
      <c r="C60" s="158" t="s">
        <v>283</v>
      </c>
      <c r="D60" s="43"/>
      <c r="E60" s="43"/>
      <c r="F60" s="43"/>
      <c r="G60" s="43"/>
      <c r="H60" s="43"/>
      <c r="I60" s="128"/>
      <c r="J60" s="138">
        <f>J88</f>
        <v>0</v>
      </c>
      <c r="K60" s="46"/>
      <c r="AU60" s="25" t="s">
        <v>284</v>
      </c>
    </row>
    <row r="61" spans="2:47" s="8" customFormat="1" ht="24.95" customHeight="1">
      <c r="B61" s="159"/>
      <c r="C61" s="160"/>
      <c r="D61" s="161" t="s">
        <v>6509</v>
      </c>
      <c r="E61" s="162"/>
      <c r="F61" s="162"/>
      <c r="G61" s="162"/>
      <c r="H61" s="162"/>
      <c r="I61" s="163"/>
      <c r="J61" s="164">
        <f>J89</f>
        <v>0</v>
      </c>
      <c r="K61" s="165"/>
    </row>
    <row r="62" spans="2:47" s="9" customFormat="1" ht="19.899999999999999" customHeight="1">
      <c r="B62" s="166"/>
      <c r="C62" s="167"/>
      <c r="D62" s="168" t="s">
        <v>6510</v>
      </c>
      <c r="E62" s="169"/>
      <c r="F62" s="169"/>
      <c r="G62" s="169"/>
      <c r="H62" s="169"/>
      <c r="I62" s="170"/>
      <c r="J62" s="171">
        <f>J90</f>
        <v>0</v>
      </c>
      <c r="K62" s="172"/>
    </row>
    <row r="63" spans="2:47" s="9" customFormat="1" ht="19.899999999999999" customHeight="1">
      <c r="B63" s="166"/>
      <c r="C63" s="167"/>
      <c r="D63" s="168" t="s">
        <v>6511</v>
      </c>
      <c r="E63" s="169"/>
      <c r="F63" s="169"/>
      <c r="G63" s="169"/>
      <c r="H63" s="169"/>
      <c r="I63" s="170"/>
      <c r="J63" s="171">
        <f>J92</f>
        <v>0</v>
      </c>
      <c r="K63" s="172"/>
    </row>
    <row r="64" spans="2:47" s="9" customFormat="1" ht="19.899999999999999" customHeight="1">
      <c r="B64" s="166"/>
      <c r="C64" s="167"/>
      <c r="D64" s="168" t="s">
        <v>6512</v>
      </c>
      <c r="E64" s="169"/>
      <c r="F64" s="169"/>
      <c r="G64" s="169"/>
      <c r="H64" s="169"/>
      <c r="I64" s="170"/>
      <c r="J64" s="171">
        <f>J96</f>
        <v>0</v>
      </c>
      <c r="K64" s="172"/>
    </row>
    <row r="65" spans="2:12" s="8" customFormat="1" ht="24.95" customHeight="1">
      <c r="B65" s="159"/>
      <c r="C65" s="160"/>
      <c r="D65" s="161" t="s">
        <v>6513</v>
      </c>
      <c r="E65" s="162"/>
      <c r="F65" s="162"/>
      <c r="G65" s="162"/>
      <c r="H65" s="162"/>
      <c r="I65" s="163"/>
      <c r="J65" s="164">
        <f>J99</f>
        <v>0</v>
      </c>
      <c r="K65" s="165"/>
    </row>
    <row r="66" spans="2:12" s="9" customFormat="1" ht="19.899999999999999" customHeight="1">
      <c r="B66" s="166"/>
      <c r="C66" s="167"/>
      <c r="D66" s="168" t="s">
        <v>6514</v>
      </c>
      <c r="E66" s="169"/>
      <c r="F66" s="169"/>
      <c r="G66" s="169"/>
      <c r="H66" s="169"/>
      <c r="I66" s="170"/>
      <c r="J66" s="171">
        <f>J100</f>
        <v>0</v>
      </c>
      <c r="K66" s="172"/>
    </row>
    <row r="67" spans="2:12" s="1" customFormat="1" ht="21.75" customHeight="1">
      <c r="B67" s="42"/>
      <c r="C67" s="43"/>
      <c r="D67" s="43"/>
      <c r="E67" s="43"/>
      <c r="F67" s="43"/>
      <c r="G67" s="43"/>
      <c r="H67" s="43"/>
      <c r="I67" s="128"/>
      <c r="J67" s="43"/>
      <c r="K67" s="46"/>
    </row>
    <row r="68" spans="2:12" s="1" customFormat="1" ht="6.95" customHeight="1">
      <c r="B68" s="57"/>
      <c r="C68" s="58"/>
      <c r="D68" s="58"/>
      <c r="E68" s="58"/>
      <c r="F68" s="58"/>
      <c r="G68" s="58"/>
      <c r="H68" s="58"/>
      <c r="I68" s="149"/>
      <c r="J68" s="58"/>
      <c r="K68" s="59"/>
    </row>
    <row r="72" spans="2:12" s="1" customFormat="1" ht="6.95" customHeight="1">
      <c r="B72" s="60"/>
      <c r="C72" s="61"/>
      <c r="D72" s="61"/>
      <c r="E72" s="61"/>
      <c r="F72" s="61"/>
      <c r="G72" s="61"/>
      <c r="H72" s="61"/>
      <c r="I72" s="152"/>
      <c r="J72" s="61"/>
      <c r="K72" s="61"/>
      <c r="L72" s="62"/>
    </row>
    <row r="73" spans="2:12" s="1" customFormat="1" ht="36.950000000000003" customHeight="1">
      <c r="B73" s="42"/>
      <c r="C73" s="63" t="s">
        <v>292</v>
      </c>
      <c r="D73" s="64"/>
      <c r="E73" s="64"/>
      <c r="F73" s="64"/>
      <c r="G73" s="64"/>
      <c r="H73" s="64"/>
      <c r="I73" s="173"/>
      <c r="J73" s="64"/>
      <c r="K73" s="64"/>
      <c r="L73" s="62"/>
    </row>
    <row r="74" spans="2:12" s="1" customFormat="1" ht="6.95" customHeight="1">
      <c r="B74" s="42"/>
      <c r="C74" s="64"/>
      <c r="D74" s="64"/>
      <c r="E74" s="64"/>
      <c r="F74" s="64"/>
      <c r="G74" s="64"/>
      <c r="H74" s="64"/>
      <c r="I74" s="173"/>
      <c r="J74" s="64"/>
      <c r="K74" s="64"/>
      <c r="L74" s="62"/>
    </row>
    <row r="75" spans="2:12" s="1" customFormat="1" ht="14.45" customHeight="1">
      <c r="B75" s="42"/>
      <c r="C75" s="66" t="s">
        <v>18</v>
      </c>
      <c r="D75" s="64"/>
      <c r="E75" s="64"/>
      <c r="F75" s="64"/>
      <c r="G75" s="64"/>
      <c r="H75" s="64"/>
      <c r="I75" s="173"/>
      <c r="J75" s="64"/>
      <c r="K75" s="64"/>
      <c r="L75" s="62"/>
    </row>
    <row r="76" spans="2:12" s="1" customFormat="1" ht="22.5" customHeight="1">
      <c r="B76" s="42"/>
      <c r="C76" s="64"/>
      <c r="D76" s="64"/>
      <c r="E76" s="424" t="str">
        <f>E7</f>
        <v>Národní telemedicínské centrum</v>
      </c>
      <c r="F76" s="425"/>
      <c r="G76" s="425"/>
      <c r="H76" s="425"/>
      <c r="I76" s="173"/>
      <c r="J76" s="64"/>
      <c r="K76" s="64"/>
      <c r="L76" s="62"/>
    </row>
    <row r="77" spans="2:12">
      <c r="B77" s="29"/>
      <c r="C77" s="66" t="s">
        <v>278</v>
      </c>
      <c r="D77" s="219"/>
      <c r="E77" s="219"/>
      <c r="F77" s="219"/>
      <c r="G77" s="219"/>
      <c r="H77" s="219"/>
      <c r="J77" s="219"/>
      <c r="K77" s="219"/>
      <c r="L77" s="220"/>
    </row>
    <row r="78" spans="2:12" s="1" customFormat="1" ht="22.5" customHeight="1">
      <c r="B78" s="42"/>
      <c r="C78" s="64"/>
      <c r="D78" s="64"/>
      <c r="E78" s="424" t="s">
        <v>6507</v>
      </c>
      <c r="F78" s="426"/>
      <c r="G78" s="426"/>
      <c r="H78" s="426"/>
      <c r="I78" s="173"/>
      <c r="J78" s="64"/>
      <c r="K78" s="64"/>
      <c r="L78" s="62"/>
    </row>
    <row r="79" spans="2:12" s="1" customFormat="1" ht="14.45" customHeight="1">
      <c r="B79" s="42"/>
      <c r="C79" s="66" t="s">
        <v>425</v>
      </c>
      <c r="D79" s="64"/>
      <c r="E79" s="64"/>
      <c r="F79" s="64"/>
      <c r="G79" s="64"/>
      <c r="H79" s="64"/>
      <c r="I79" s="173"/>
      <c r="J79" s="64"/>
      <c r="K79" s="64"/>
      <c r="L79" s="62"/>
    </row>
    <row r="80" spans="2:12" s="1" customFormat="1" ht="23.25" customHeight="1">
      <c r="B80" s="42"/>
      <c r="C80" s="64"/>
      <c r="D80" s="64"/>
      <c r="E80" s="395" t="str">
        <f>E11</f>
        <v>01 - PBŘ</v>
      </c>
      <c r="F80" s="426"/>
      <c r="G80" s="426"/>
      <c r="H80" s="426"/>
      <c r="I80" s="173"/>
      <c r="J80" s="64"/>
      <c r="K80" s="64"/>
      <c r="L80" s="62"/>
    </row>
    <row r="81" spans="2:65" s="1" customFormat="1" ht="6.95" customHeight="1">
      <c r="B81" s="42"/>
      <c r="C81" s="64"/>
      <c r="D81" s="64"/>
      <c r="E81" s="64"/>
      <c r="F81" s="64"/>
      <c r="G81" s="64"/>
      <c r="H81" s="64"/>
      <c r="I81" s="173"/>
      <c r="J81" s="64"/>
      <c r="K81" s="64"/>
      <c r="L81" s="62"/>
    </row>
    <row r="82" spans="2:65" s="1" customFormat="1" ht="18" customHeight="1">
      <c r="B82" s="42"/>
      <c r="C82" s="66" t="s">
        <v>23</v>
      </c>
      <c r="D82" s="64"/>
      <c r="E82" s="64"/>
      <c r="F82" s="174" t="str">
        <f>F14</f>
        <v>FN Olomouc</v>
      </c>
      <c r="G82" s="64"/>
      <c r="H82" s="64"/>
      <c r="I82" s="175" t="s">
        <v>25</v>
      </c>
      <c r="J82" s="74" t="str">
        <f>IF(J14="","",J14)</f>
        <v>26.1.2017</v>
      </c>
      <c r="K82" s="64"/>
      <c r="L82" s="62"/>
    </row>
    <row r="83" spans="2:65" s="1" customFormat="1" ht="6.95" customHeight="1">
      <c r="B83" s="42"/>
      <c r="C83" s="64"/>
      <c r="D83" s="64"/>
      <c r="E83" s="64"/>
      <c r="F83" s="64"/>
      <c r="G83" s="64"/>
      <c r="H83" s="64"/>
      <c r="I83" s="173"/>
      <c r="J83" s="64"/>
      <c r="K83" s="64"/>
      <c r="L83" s="62"/>
    </row>
    <row r="84" spans="2:65" s="1" customFormat="1">
      <c r="B84" s="42"/>
      <c r="C84" s="66" t="s">
        <v>27</v>
      </c>
      <c r="D84" s="64"/>
      <c r="E84" s="64"/>
      <c r="F84" s="174" t="str">
        <f>E17</f>
        <v>SPS Projekt s. r.o., Za Návsí 1670/9, Praha 10</v>
      </c>
      <c r="G84" s="64"/>
      <c r="H84" s="64"/>
      <c r="I84" s="175" t="s">
        <v>34</v>
      </c>
      <c r="J84" s="174" t="str">
        <f>E23</f>
        <v>OK Plan Architects s.r.o., Na Závodí 631, Humpolec</v>
      </c>
      <c r="K84" s="64"/>
      <c r="L84" s="62"/>
    </row>
    <row r="85" spans="2:65" s="1" customFormat="1" ht="14.45" customHeight="1">
      <c r="B85" s="42"/>
      <c r="C85" s="66" t="s">
        <v>32</v>
      </c>
      <c r="D85" s="64"/>
      <c r="E85" s="64"/>
      <c r="F85" s="174" t="str">
        <f>IF(E20="","",E20)</f>
        <v/>
      </c>
      <c r="G85" s="64"/>
      <c r="H85" s="64"/>
      <c r="I85" s="173"/>
      <c r="J85" s="64"/>
      <c r="K85" s="64"/>
      <c r="L85" s="62"/>
    </row>
    <row r="86" spans="2:65" s="1" customFormat="1" ht="10.35" customHeight="1">
      <c r="B86" s="42"/>
      <c r="C86" s="64"/>
      <c r="D86" s="64"/>
      <c r="E86" s="64"/>
      <c r="F86" s="64"/>
      <c r="G86" s="64"/>
      <c r="H86" s="64"/>
      <c r="I86" s="173"/>
      <c r="J86" s="64"/>
      <c r="K86" s="64"/>
      <c r="L86" s="62"/>
    </row>
    <row r="87" spans="2:65" s="10" customFormat="1" ht="29.25" customHeight="1">
      <c r="B87" s="176"/>
      <c r="C87" s="177" t="s">
        <v>293</v>
      </c>
      <c r="D87" s="178" t="s">
        <v>59</v>
      </c>
      <c r="E87" s="178" t="s">
        <v>55</v>
      </c>
      <c r="F87" s="178" t="s">
        <v>294</v>
      </c>
      <c r="G87" s="178" t="s">
        <v>295</v>
      </c>
      <c r="H87" s="178" t="s">
        <v>296</v>
      </c>
      <c r="I87" s="179" t="s">
        <v>297</v>
      </c>
      <c r="J87" s="178" t="s">
        <v>282</v>
      </c>
      <c r="K87" s="180" t="s">
        <v>298</v>
      </c>
      <c r="L87" s="181"/>
      <c r="M87" s="82" t="s">
        <v>299</v>
      </c>
      <c r="N87" s="83" t="s">
        <v>44</v>
      </c>
      <c r="O87" s="83" t="s">
        <v>300</v>
      </c>
      <c r="P87" s="83" t="s">
        <v>301</v>
      </c>
      <c r="Q87" s="83" t="s">
        <v>302</v>
      </c>
      <c r="R87" s="83" t="s">
        <v>303</v>
      </c>
      <c r="S87" s="83" t="s">
        <v>304</v>
      </c>
      <c r="T87" s="84" t="s">
        <v>305</v>
      </c>
    </row>
    <row r="88" spans="2:65" s="1" customFormat="1" ht="29.25" customHeight="1">
      <c r="B88" s="42"/>
      <c r="C88" s="88" t="s">
        <v>283</v>
      </c>
      <c r="D88" s="64"/>
      <c r="E88" s="64"/>
      <c r="F88" s="64"/>
      <c r="G88" s="64"/>
      <c r="H88" s="64"/>
      <c r="I88" s="173"/>
      <c r="J88" s="182">
        <f>BK88</f>
        <v>0</v>
      </c>
      <c r="K88" s="64"/>
      <c r="L88" s="62"/>
      <c r="M88" s="85"/>
      <c r="N88" s="86"/>
      <c r="O88" s="86"/>
      <c r="P88" s="183">
        <f>P89+P99</f>
        <v>0</v>
      </c>
      <c r="Q88" s="86"/>
      <c r="R88" s="183">
        <f>R89+R99</f>
        <v>25.0206768</v>
      </c>
      <c r="S88" s="86"/>
      <c r="T88" s="184">
        <f>T89+T99</f>
        <v>0</v>
      </c>
      <c r="AT88" s="25" t="s">
        <v>73</v>
      </c>
      <c r="AU88" s="25" t="s">
        <v>284</v>
      </c>
      <c r="BK88" s="185">
        <f>BK89+BK99</f>
        <v>0</v>
      </c>
    </row>
    <row r="89" spans="2:65" s="11" customFormat="1" ht="37.35" customHeight="1">
      <c r="B89" s="186"/>
      <c r="C89" s="187"/>
      <c r="D89" s="188" t="s">
        <v>73</v>
      </c>
      <c r="E89" s="189" t="s">
        <v>444</v>
      </c>
      <c r="F89" s="189" t="s">
        <v>444</v>
      </c>
      <c r="G89" s="187"/>
      <c r="H89" s="187"/>
      <c r="I89" s="190"/>
      <c r="J89" s="191">
        <f>BK89</f>
        <v>0</v>
      </c>
      <c r="K89" s="187"/>
      <c r="L89" s="192"/>
      <c r="M89" s="193"/>
      <c r="N89" s="194"/>
      <c r="O89" s="194"/>
      <c r="P89" s="195">
        <f>P90+P92+P96</f>
        <v>0</v>
      </c>
      <c r="Q89" s="194"/>
      <c r="R89" s="195">
        <f>R90+R92+R96</f>
        <v>25.0206768</v>
      </c>
      <c r="S89" s="194"/>
      <c r="T89" s="196">
        <f>T90+T92+T96</f>
        <v>0</v>
      </c>
      <c r="AR89" s="197" t="s">
        <v>82</v>
      </c>
      <c r="AT89" s="198" t="s">
        <v>73</v>
      </c>
      <c r="AU89" s="198" t="s">
        <v>74</v>
      </c>
      <c r="AY89" s="197" t="s">
        <v>308</v>
      </c>
      <c r="BK89" s="199">
        <f>BK90+BK92+BK96</f>
        <v>0</v>
      </c>
    </row>
    <row r="90" spans="2:65" s="11" customFormat="1" ht="19.899999999999999" customHeight="1">
      <c r="B90" s="186"/>
      <c r="C90" s="187"/>
      <c r="D90" s="200" t="s">
        <v>73</v>
      </c>
      <c r="E90" s="201" t="s">
        <v>6515</v>
      </c>
      <c r="F90" s="201" t="s">
        <v>6516</v>
      </c>
      <c r="G90" s="187"/>
      <c r="H90" s="187"/>
      <c r="I90" s="190"/>
      <c r="J90" s="202">
        <f>BK90</f>
        <v>0</v>
      </c>
      <c r="K90" s="187"/>
      <c r="L90" s="192"/>
      <c r="M90" s="193"/>
      <c r="N90" s="194"/>
      <c r="O90" s="194"/>
      <c r="P90" s="195">
        <f>P91</f>
        <v>0</v>
      </c>
      <c r="Q90" s="194"/>
      <c r="R90" s="195">
        <f>R91</f>
        <v>0</v>
      </c>
      <c r="S90" s="194"/>
      <c r="T90" s="196">
        <f>T91</f>
        <v>0</v>
      </c>
      <c r="AR90" s="197" t="s">
        <v>82</v>
      </c>
      <c r="AT90" s="198" t="s">
        <v>73</v>
      </c>
      <c r="AU90" s="198" t="s">
        <v>82</v>
      </c>
      <c r="AY90" s="197" t="s">
        <v>308</v>
      </c>
      <c r="BK90" s="199">
        <f>BK91</f>
        <v>0</v>
      </c>
    </row>
    <row r="91" spans="2:65" s="1" customFormat="1" ht="22.5" customHeight="1">
      <c r="B91" s="42"/>
      <c r="C91" s="203" t="s">
        <v>82</v>
      </c>
      <c r="D91" s="203" t="s">
        <v>311</v>
      </c>
      <c r="E91" s="204" t="s">
        <v>6517</v>
      </c>
      <c r="F91" s="205" t="s">
        <v>6518</v>
      </c>
      <c r="G91" s="206" t="s">
        <v>578</v>
      </c>
      <c r="H91" s="207">
        <v>53</v>
      </c>
      <c r="I91" s="208"/>
      <c r="J91" s="209">
        <f>ROUND(I91*H91,2)</f>
        <v>0</v>
      </c>
      <c r="K91" s="205" t="s">
        <v>21</v>
      </c>
      <c r="L91" s="62"/>
      <c r="M91" s="210" t="s">
        <v>21</v>
      </c>
      <c r="N91" s="211" t="s">
        <v>45</v>
      </c>
      <c r="O91" s="43"/>
      <c r="P91" s="212">
        <f>O91*H91</f>
        <v>0</v>
      </c>
      <c r="Q91" s="212">
        <v>0</v>
      </c>
      <c r="R91" s="212">
        <f>Q91*H91</f>
        <v>0</v>
      </c>
      <c r="S91" s="212">
        <v>0</v>
      </c>
      <c r="T91" s="213">
        <f>S91*H91</f>
        <v>0</v>
      </c>
      <c r="AR91" s="25" t="s">
        <v>327</v>
      </c>
      <c r="AT91" s="25" t="s">
        <v>311</v>
      </c>
      <c r="AU91" s="25" t="s">
        <v>84</v>
      </c>
      <c r="AY91" s="25" t="s">
        <v>308</v>
      </c>
      <c r="BE91" s="214">
        <f>IF(N91="základní",J91,0)</f>
        <v>0</v>
      </c>
      <c r="BF91" s="214">
        <f>IF(N91="snížená",J91,0)</f>
        <v>0</v>
      </c>
      <c r="BG91" s="214">
        <f>IF(N91="zákl. přenesená",J91,0)</f>
        <v>0</v>
      </c>
      <c r="BH91" s="214">
        <f>IF(N91="sníž. přenesená",J91,0)</f>
        <v>0</v>
      </c>
      <c r="BI91" s="214">
        <f>IF(N91="nulová",J91,0)</f>
        <v>0</v>
      </c>
      <c r="BJ91" s="25" t="s">
        <v>82</v>
      </c>
      <c r="BK91" s="214">
        <f>ROUND(I91*H91,2)</f>
        <v>0</v>
      </c>
      <c r="BL91" s="25" t="s">
        <v>327</v>
      </c>
      <c r="BM91" s="25" t="s">
        <v>6519</v>
      </c>
    </row>
    <row r="92" spans="2:65" s="11" customFormat="1" ht="29.85" customHeight="1">
      <c r="B92" s="186"/>
      <c r="C92" s="187"/>
      <c r="D92" s="200" t="s">
        <v>73</v>
      </c>
      <c r="E92" s="201" t="s">
        <v>6520</v>
      </c>
      <c r="F92" s="201" t="s">
        <v>6521</v>
      </c>
      <c r="G92" s="187"/>
      <c r="H92" s="187"/>
      <c r="I92" s="190"/>
      <c r="J92" s="202">
        <f>BK92</f>
        <v>0</v>
      </c>
      <c r="K92" s="187"/>
      <c r="L92" s="192"/>
      <c r="M92" s="193"/>
      <c r="N92" s="194"/>
      <c r="O92" s="194"/>
      <c r="P92" s="195">
        <f>SUM(P93:P95)</f>
        <v>0</v>
      </c>
      <c r="Q92" s="194"/>
      <c r="R92" s="195">
        <f>SUM(R93:R95)</f>
        <v>25.0206768</v>
      </c>
      <c r="S92" s="194"/>
      <c r="T92" s="196">
        <f>SUM(T93:T95)</f>
        <v>0</v>
      </c>
      <c r="AR92" s="197" t="s">
        <v>82</v>
      </c>
      <c r="AT92" s="198" t="s">
        <v>73</v>
      </c>
      <c r="AU92" s="198" t="s">
        <v>82</v>
      </c>
      <c r="AY92" s="197" t="s">
        <v>308</v>
      </c>
      <c r="BK92" s="199">
        <f>SUM(BK93:BK95)</f>
        <v>0</v>
      </c>
    </row>
    <row r="93" spans="2:65" s="1" customFormat="1" ht="22.5" customHeight="1">
      <c r="B93" s="42"/>
      <c r="C93" s="203" t="s">
        <v>84</v>
      </c>
      <c r="D93" s="203" t="s">
        <v>311</v>
      </c>
      <c r="E93" s="204" t="s">
        <v>6522</v>
      </c>
      <c r="F93" s="205" t="s">
        <v>6523</v>
      </c>
      <c r="G93" s="206" t="s">
        <v>449</v>
      </c>
      <c r="H93" s="207">
        <v>10.68</v>
      </c>
      <c r="I93" s="208"/>
      <c r="J93" s="209">
        <f>ROUND(I93*H93,2)</f>
        <v>0</v>
      </c>
      <c r="K93" s="205" t="s">
        <v>21</v>
      </c>
      <c r="L93" s="62"/>
      <c r="M93" s="210" t="s">
        <v>21</v>
      </c>
      <c r="N93" s="211" t="s">
        <v>45</v>
      </c>
      <c r="O93" s="43"/>
      <c r="P93" s="212">
        <f>O93*H93</f>
        <v>0</v>
      </c>
      <c r="Q93" s="212">
        <v>2.3427600000000002</v>
      </c>
      <c r="R93" s="212">
        <f>Q93*H93</f>
        <v>25.0206768</v>
      </c>
      <c r="S93" s="212">
        <v>0</v>
      </c>
      <c r="T93" s="213">
        <f>S93*H93</f>
        <v>0</v>
      </c>
      <c r="AR93" s="25" t="s">
        <v>327</v>
      </c>
      <c r="AT93" s="25" t="s">
        <v>311</v>
      </c>
      <c r="AU93" s="25" t="s">
        <v>84</v>
      </c>
      <c r="AY93" s="25" t="s">
        <v>308</v>
      </c>
      <c r="BE93" s="214">
        <f>IF(N93="základní",J93,0)</f>
        <v>0</v>
      </c>
      <c r="BF93" s="214">
        <f>IF(N93="snížená",J93,0)</f>
        <v>0</v>
      </c>
      <c r="BG93" s="214">
        <f>IF(N93="zákl. přenesená",J93,0)</f>
        <v>0</v>
      </c>
      <c r="BH93" s="214">
        <f>IF(N93="sníž. přenesená",J93,0)</f>
        <v>0</v>
      </c>
      <c r="BI93" s="214">
        <f>IF(N93="nulová",J93,0)</f>
        <v>0</v>
      </c>
      <c r="BJ93" s="25" t="s">
        <v>82</v>
      </c>
      <c r="BK93" s="214">
        <f>ROUND(I93*H93,2)</f>
        <v>0</v>
      </c>
      <c r="BL93" s="25" t="s">
        <v>327</v>
      </c>
      <c r="BM93" s="25" t="s">
        <v>6524</v>
      </c>
    </row>
    <row r="94" spans="2:65" s="1" customFormat="1" ht="40.5">
      <c r="B94" s="42"/>
      <c r="C94" s="64"/>
      <c r="D94" s="246" t="s">
        <v>1656</v>
      </c>
      <c r="E94" s="64"/>
      <c r="F94" s="290" t="s">
        <v>6525</v>
      </c>
      <c r="G94" s="64"/>
      <c r="H94" s="64"/>
      <c r="I94" s="173"/>
      <c r="J94" s="64"/>
      <c r="K94" s="64"/>
      <c r="L94" s="62"/>
      <c r="M94" s="291"/>
      <c r="N94" s="43"/>
      <c r="O94" s="43"/>
      <c r="P94" s="43"/>
      <c r="Q94" s="43"/>
      <c r="R94" s="43"/>
      <c r="S94" s="43"/>
      <c r="T94" s="79"/>
      <c r="AT94" s="25" t="s">
        <v>1656</v>
      </c>
      <c r="AU94" s="25" t="s">
        <v>84</v>
      </c>
    </row>
    <row r="95" spans="2:65" s="1" customFormat="1" ht="22.5" customHeight="1">
      <c r="B95" s="42"/>
      <c r="C95" s="203" t="s">
        <v>95</v>
      </c>
      <c r="D95" s="203" t="s">
        <v>311</v>
      </c>
      <c r="E95" s="204" t="s">
        <v>757</v>
      </c>
      <c r="F95" s="205" t="s">
        <v>758</v>
      </c>
      <c r="G95" s="206" t="s">
        <v>719</v>
      </c>
      <c r="H95" s="207">
        <v>25.021000000000001</v>
      </c>
      <c r="I95" s="208"/>
      <c r="J95" s="209">
        <f>ROUND(I95*H95,2)</f>
        <v>0</v>
      </c>
      <c r="K95" s="205" t="s">
        <v>315</v>
      </c>
      <c r="L95" s="62"/>
      <c r="M95" s="210" t="s">
        <v>21</v>
      </c>
      <c r="N95" s="211" t="s">
        <v>45</v>
      </c>
      <c r="O95" s="43"/>
      <c r="P95" s="212">
        <f>O95*H95</f>
        <v>0</v>
      </c>
      <c r="Q95" s="212">
        <v>0</v>
      </c>
      <c r="R95" s="212">
        <f>Q95*H95</f>
        <v>0</v>
      </c>
      <c r="S95" s="212">
        <v>0</v>
      </c>
      <c r="T95" s="213">
        <f>S95*H95</f>
        <v>0</v>
      </c>
      <c r="AR95" s="25" t="s">
        <v>327</v>
      </c>
      <c r="AT95" s="25" t="s">
        <v>311</v>
      </c>
      <c r="AU95" s="25" t="s">
        <v>84</v>
      </c>
      <c r="AY95" s="25" t="s">
        <v>308</v>
      </c>
      <c r="BE95" s="214">
        <f>IF(N95="základní",J95,0)</f>
        <v>0</v>
      </c>
      <c r="BF95" s="214">
        <f>IF(N95="snížená",J95,0)</f>
        <v>0</v>
      </c>
      <c r="BG95" s="214">
        <f>IF(N95="zákl. přenesená",J95,0)</f>
        <v>0</v>
      </c>
      <c r="BH95" s="214">
        <f>IF(N95="sníž. přenesená",J95,0)</f>
        <v>0</v>
      </c>
      <c r="BI95" s="214">
        <f>IF(N95="nulová",J95,0)</f>
        <v>0</v>
      </c>
      <c r="BJ95" s="25" t="s">
        <v>82</v>
      </c>
      <c r="BK95" s="214">
        <f>ROUND(I95*H95,2)</f>
        <v>0</v>
      </c>
      <c r="BL95" s="25" t="s">
        <v>327</v>
      </c>
      <c r="BM95" s="25" t="s">
        <v>6526</v>
      </c>
    </row>
    <row r="96" spans="2:65" s="11" customFormat="1" ht="29.85" customHeight="1">
      <c r="B96" s="186"/>
      <c r="C96" s="187"/>
      <c r="D96" s="200" t="s">
        <v>73</v>
      </c>
      <c r="E96" s="201" t="s">
        <v>6527</v>
      </c>
      <c r="F96" s="201" t="s">
        <v>6528</v>
      </c>
      <c r="G96" s="187"/>
      <c r="H96" s="187"/>
      <c r="I96" s="190"/>
      <c r="J96" s="202">
        <f>BK96</f>
        <v>0</v>
      </c>
      <c r="K96" s="187"/>
      <c r="L96" s="192"/>
      <c r="M96" s="193"/>
      <c r="N96" s="194"/>
      <c r="O96" s="194"/>
      <c r="P96" s="195">
        <f>SUM(P97:P98)</f>
        <v>0</v>
      </c>
      <c r="Q96" s="194"/>
      <c r="R96" s="195">
        <f>SUM(R97:R98)</f>
        <v>0</v>
      </c>
      <c r="S96" s="194"/>
      <c r="T96" s="196">
        <f>SUM(T97:T98)</f>
        <v>0</v>
      </c>
      <c r="AR96" s="197" t="s">
        <v>82</v>
      </c>
      <c r="AT96" s="198" t="s">
        <v>73</v>
      </c>
      <c r="AU96" s="198" t="s">
        <v>82</v>
      </c>
      <c r="AY96" s="197" t="s">
        <v>308</v>
      </c>
      <c r="BK96" s="199">
        <f>SUM(BK97:BK98)</f>
        <v>0</v>
      </c>
    </row>
    <row r="97" spans="2:65" s="1" customFormat="1" ht="22.5" customHeight="1">
      <c r="B97" s="42"/>
      <c r="C97" s="203" t="s">
        <v>327</v>
      </c>
      <c r="D97" s="203" t="s">
        <v>311</v>
      </c>
      <c r="E97" s="204" t="s">
        <v>6529</v>
      </c>
      <c r="F97" s="205" t="s">
        <v>6530</v>
      </c>
      <c r="G97" s="206" t="s">
        <v>700</v>
      </c>
      <c r="H97" s="207">
        <v>1</v>
      </c>
      <c r="I97" s="208"/>
      <c r="J97" s="209">
        <f>ROUND(I97*H97,2)</f>
        <v>0</v>
      </c>
      <c r="K97" s="205" t="s">
        <v>21</v>
      </c>
      <c r="L97" s="62"/>
      <c r="M97" s="210" t="s">
        <v>21</v>
      </c>
      <c r="N97" s="211" t="s">
        <v>45</v>
      </c>
      <c r="O97" s="43"/>
      <c r="P97" s="212">
        <f>O97*H97</f>
        <v>0</v>
      </c>
      <c r="Q97" s="212">
        <v>0</v>
      </c>
      <c r="R97" s="212">
        <f>Q97*H97</f>
        <v>0</v>
      </c>
      <c r="S97" s="212">
        <v>0</v>
      </c>
      <c r="T97" s="213">
        <f>S97*H97</f>
        <v>0</v>
      </c>
      <c r="AR97" s="25" t="s">
        <v>327</v>
      </c>
      <c r="AT97" s="25" t="s">
        <v>311</v>
      </c>
      <c r="AU97" s="25" t="s">
        <v>84</v>
      </c>
      <c r="AY97" s="25" t="s">
        <v>308</v>
      </c>
      <c r="BE97" s="214">
        <f>IF(N97="základní",J97,0)</f>
        <v>0</v>
      </c>
      <c r="BF97" s="214">
        <f>IF(N97="snížená",J97,0)</f>
        <v>0</v>
      </c>
      <c r="BG97" s="214">
        <f>IF(N97="zákl. přenesená",J97,0)</f>
        <v>0</v>
      </c>
      <c r="BH97" s="214">
        <f>IF(N97="sníž. přenesená",J97,0)</f>
        <v>0</v>
      </c>
      <c r="BI97" s="214">
        <f>IF(N97="nulová",J97,0)</f>
        <v>0</v>
      </c>
      <c r="BJ97" s="25" t="s">
        <v>82</v>
      </c>
      <c r="BK97" s="214">
        <f>ROUND(I97*H97,2)</f>
        <v>0</v>
      </c>
      <c r="BL97" s="25" t="s">
        <v>327</v>
      </c>
      <c r="BM97" s="25" t="s">
        <v>6531</v>
      </c>
    </row>
    <row r="98" spans="2:65" s="1" customFormat="1" ht="189">
      <c r="B98" s="42"/>
      <c r="C98" s="64"/>
      <c r="D98" s="223" t="s">
        <v>1656</v>
      </c>
      <c r="E98" s="64"/>
      <c r="F98" s="292" t="s">
        <v>6532</v>
      </c>
      <c r="G98" s="64"/>
      <c r="H98" s="64"/>
      <c r="I98" s="173"/>
      <c r="J98" s="64"/>
      <c r="K98" s="64"/>
      <c r="L98" s="62"/>
      <c r="M98" s="291"/>
      <c r="N98" s="43"/>
      <c r="O98" s="43"/>
      <c r="P98" s="43"/>
      <c r="Q98" s="43"/>
      <c r="R98" s="43"/>
      <c r="S98" s="43"/>
      <c r="T98" s="79"/>
      <c r="AT98" s="25" t="s">
        <v>1656</v>
      </c>
      <c r="AU98" s="25" t="s">
        <v>84</v>
      </c>
    </row>
    <row r="99" spans="2:65" s="11" customFormat="1" ht="37.35" customHeight="1">
      <c r="B99" s="186"/>
      <c r="C99" s="187"/>
      <c r="D99" s="188" t="s">
        <v>73</v>
      </c>
      <c r="E99" s="189" t="s">
        <v>2404</v>
      </c>
      <c r="F99" s="189" t="s">
        <v>2404</v>
      </c>
      <c r="G99" s="187"/>
      <c r="H99" s="187"/>
      <c r="I99" s="190"/>
      <c r="J99" s="191">
        <f>BK99</f>
        <v>0</v>
      </c>
      <c r="K99" s="187"/>
      <c r="L99" s="192"/>
      <c r="M99" s="193"/>
      <c r="N99" s="194"/>
      <c r="O99" s="194"/>
      <c r="P99" s="195">
        <f>P100</f>
        <v>0</v>
      </c>
      <c r="Q99" s="194"/>
      <c r="R99" s="195">
        <f>R100</f>
        <v>0</v>
      </c>
      <c r="S99" s="194"/>
      <c r="T99" s="196">
        <f>T100</f>
        <v>0</v>
      </c>
      <c r="AR99" s="197" t="s">
        <v>84</v>
      </c>
      <c r="AT99" s="198" t="s">
        <v>73</v>
      </c>
      <c r="AU99" s="198" t="s">
        <v>74</v>
      </c>
      <c r="AY99" s="197" t="s">
        <v>308</v>
      </c>
      <c r="BK99" s="199">
        <f>BK100</f>
        <v>0</v>
      </c>
    </row>
    <row r="100" spans="2:65" s="11" customFormat="1" ht="19.899999999999999" customHeight="1">
      <c r="B100" s="186"/>
      <c r="C100" s="187"/>
      <c r="D100" s="200" t="s">
        <v>73</v>
      </c>
      <c r="E100" s="201" t="s">
        <v>6533</v>
      </c>
      <c r="F100" s="201" t="s">
        <v>6534</v>
      </c>
      <c r="G100" s="187"/>
      <c r="H100" s="187"/>
      <c r="I100" s="190"/>
      <c r="J100" s="202">
        <f>BK100</f>
        <v>0</v>
      </c>
      <c r="K100" s="187"/>
      <c r="L100" s="192"/>
      <c r="M100" s="193"/>
      <c r="N100" s="194"/>
      <c r="O100" s="194"/>
      <c r="P100" s="195">
        <f>SUM(P101:P104)</f>
        <v>0</v>
      </c>
      <c r="Q100" s="194"/>
      <c r="R100" s="195">
        <f>SUM(R101:R104)</f>
        <v>0</v>
      </c>
      <c r="S100" s="194"/>
      <c r="T100" s="196">
        <f>SUM(T101:T104)</f>
        <v>0</v>
      </c>
      <c r="AR100" s="197" t="s">
        <v>84</v>
      </c>
      <c r="AT100" s="198" t="s">
        <v>73</v>
      </c>
      <c r="AU100" s="198" t="s">
        <v>82</v>
      </c>
      <c r="AY100" s="197" t="s">
        <v>308</v>
      </c>
      <c r="BK100" s="199">
        <f>SUM(BK101:BK104)</f>
        <v>0</v>
      </c>
    </row>
    <row r="101" spans="2:65" s="1" customFormat="1" ht="22.5" customHeight="1">
      <c r="B101" s="42"/>
      <c r="C101" s="203" t="s">
        <v>307</v>
      </c>
      <c r="D101" s="203" t="s">
        <v>311</v>
      </c>
      <c r="E101" s="204" t="s">
        <v>6535</v>
      </c>
      <c r="F101" s="205" t="s">
        <v>6536</v>
      </c>
      <c r="G101" s="206" t="s">
        <v>538</v>
      </c>
      <c r="H101" s="207">
        <v>530</v>
      </c>
      <c r="I101" s="208"/>
      <c r="J101" s="209">
        <f>ROUND(I101*H101,2)</f>
        <v>0</v>
      </c>
      <c r="K101" s="205" t="s">
        <v>21</v>
      </c>
      <c r="L101" s="62"/>
      <c r="M101" s="210" t="s">
        <v>21</v>
      </c>
      <c r="N101" s="211" t="s">
        <v>45</v>
      </c>
      <c r="O101" s="43"/>
      <c r="P101" s="212">
        <f>O101*H101</f>
        <v>0</v>
      </c>
      <c r="Q101" s="212">
        <v>0</v>
      </c>
      <c r="R101" s="212">
        <f>Q101*H101</f>
        <v>0</v>
      </c>
      <c r="S101" s="212">
        <v>0</v>
      </c>
      <c r="T101" s="213">
        <f>S101*H101</f>
        <v>0</v>
      </c>
      <c r="AR101" s="25" t="s">
        <v>375</v>
      </c>
      <c r="AT101" s="25" t="s">
        <v>311</v>
      </c>
      <c r="AU101" s="25" t="s">
        <v>84</v>
      </c>
      <c r="AY101" s="25" t="s">
        <v>308</v>
      </c>
      <c r="BE101" s="214">
        <f>IF(N101="základní",J101,0)</f>
        <v>0</v>
      </c>
      <c r="BF101" s="214">
        <f>IF(N101="snížená",J101,0)</f>
        <v>0</v>
      </c>
      <c r="BG101" s="214">
        <f>IF(N101="zákl. přenesená",J101,0)</f>
        <v>0</v>
      </c>
      <c r="BH101" s="214">
        <f>IF(N101="sníž. přenesená",J101,0)</f>
        <v>0</v>
      </c>
      <c r="BI101" s="214">
        <f>IF(N101="nulová",J101,0)</f>
        <v>0</v>
      </c>
      <c r="BJ101" s="25" t="s">
        <v>82</v>
      </c>
      <c r="BK101" s="214">
        <f>ROUND(I101*H101,2)</f>
        <v>0</v>
      </c>
      <c r="BL101" s="25" t="s">
        <v>375</v>
      </c>
      <c r="BM101" s="25" t="s">
        <v>6537</v>
      </c>
    </row>
    <row r="102" spans="2:65" s="1" customFormat="1" ht="27">
      <c r="B102" s="42"/>
      <c r="C102" s="64"/>
      <c r="D102" s="246" t="s">
        <v>1656</v>
      </c>
      <c r="E102" s="64"/>
      <c r="F102" s="290" t="s">
        <v>6538</v>
      </c>
      <c r="G102" s="64"/>
      <c r="H102" s="64"/>
      <c r="I102" s="173"/>
      <c r="J102" s="64"/>
      <c r="K102" s="64"/>
      <c r="L102" s="62"/>
      <c r="M102" s="291"/>
      <c r="N102" s="43"/>
      <c r="O102" s="43"/>
      <c r="P102" s="43"/>
      <c r="Q102" s="43"/>
      <c r="R102" s="43"/>
      <c r="S102" s="43"/>
      <c r="T102" s="79"/>
      <c r="AT102" s="25" t="s">
        <v>1656</v>
      </c>
      <c r="AU102" s="25" t="s">
        <v>84</v>
      </c>
    </row>
    <row r="103" spans="2:65" s="1" customFormat="1" ht="22.5" customHeight="1">
      <c r="B103" s="42"/>
      <c r="C103" s="203" t="s">
        <v>334</v>
      </c>
      <c r="D103" s="203" t="s">
        <v>311</v>
      </c>
      <c r="E103" s="204" t="s">
        <v>6539</v>
      </c>
      <c r="F103" s="205" t="s">
        <v>6540</v>
      </c>
      <c r="G103" s="206" t="s">
        <v>508</v>
      </c>
      <c r="H103" s="207">
        <v>8</v>
      </c>
      <c r="I103" s="208"/>
      <c r="J103" s="209">
        <f>ROUND(I103*H103,2)</f>
        <v>0</v>
      </c>
      <c r="K103" s="205" t="s">
        <v>21</v>
      </c>
      <c r="L103" s="62"/>
      <c r="M103" s="210" t="s">
        <v>21</v>
      </c>
      <c r="N103" s="211" t="s">
        <v>45</v>
      </c>
      <c r="O103" s="43"/>
      <c r="P103" s="212">
        <f>O103*H103</f>
        <v>0</v>
      </c>
      <c r="Q103" s="212">
        <v>0</v>
      </c>
      <c r="R103" s="212">
        <f>Q103*H103</f>
        <v>0</v>
      </c>
      <c r="S103" s="212">
        <v>0</v>
      </c>
      <c r="T103" s="213">
        <f>S103*H103</f>
        <v>0</v>
      </c>
      <c r="AR103" s="25" t="s">
        <v>375</v>
      </c>
      <c r="AT103" s="25" t="s">
        <v>311</v>
      </c>
      <c r="AU103" s="25" t="s">
        <v>84</v>
      </c>
      <c r="AY103" s="25" t="s">
        <v>308</v>
      </c>
      <c r="BE103" s="214">
        <f>IF(N103="základní",J103,0)</f>
        <v>0</v>
      </c>
      <c r="BF103" s="214">
        <f>IF(N103="snížená",J103,0)</f>
        <v>0</v>
      </c>
      <c r="BG103" s="214">
        <f>IF(N103="zákl. přenesená",J103,0)</f>
        <v>0</v>
      </c>
      <c r="BH103" s="214">
        <f>IF(N103="sníž. přenesená",J103,0)</f>
        <v>0</v>
      </c>
      <c r="BI103" s="214">
        <f>IF(N103="nulová",J103,0)</f>
        <v>0</v>
      </c>
      <c r="BJ103" s="25" t="s">
        <v>82</v>
      </c>
      <c r="BK103" s="214">
        <f>ROUND(I103*H103,2)</f>
        <v>0</v>
      </c>
      <c r="BL103" s="25" t="s">
        <v>375</v>
      </c>
      <c r="BM103" s="25" t="s">
        <v>6541</v>
      </c>
    </row>
    <row r="104" spans="2:65" s="1" customFormat="1" ht="27">
      <c r="B104" s="42"/>
      <c r="C104" s="64"/>
      <c r="D104" s="223" t="s">
        <v>1656</v>
      </c>
      <c r="E104" s="64"/>
      <c r="F104" s="292" t="s">
        <v>6538</v>
      </c>
      <c r="G104" s="64"/>
      <c r="H104" s="64"/>
      <c r="I104" s="173"/>
      <c r="J104" s="64"/>
      <c r="K104" s="64"/>
      <c r="L104" s="62"/>
      <c r="M104" s="293"/>
      <c r="N104" s="216"/>
      <c r="O104" s="216"/>
      <c r="P104" s="216"/>
      <c r="Q104" s="216"/>
      <c r="R104" s="216"/>
      <c r="S104" s="216"/>
      <c r="T104" s="294"/>
      <c r="AT104" s="25" t="s">
        <v>1656</v>
      </c>
      <c r="AU104" s="25" t="s">
        <v>84</v>
      </c>
    </row>
    <row r="105" spans="2:65" s="1" customFormat="1" ht="6.95" customHeight="1">
      <c r="B105" s="57"/>
      <c r="C105" s="58"/>
      <c r="D105" s="58"/>
      <c r="E105" s="58"/>
      <c r="F105" s="58"/>
      <c r="G105" s="58"/>
      <c r="H105" s="58"/>
      <c r="I105" s="149"/>
      <c r="J105" s="58"/>
      <c r="K105" s="58"/>
      <c r="L105" s="62"/>
    </row>
  </sheetData>
  <sheetProtection password="CC35" sheet="1" objects="1" scenarios="1" formatCells="0" formatColumns="0" formatRows="0" sort="0" autoFilter="0"/>
  <autoFilter ref="C87:K104"/>
  <mergeCells count="12">
    <mergeCell ref="G1:H1"/>
    <mergeCell ref="L2:V2"/>
    <mergeCell ref="E49:H49"/>
    <mergeCell ref="E51:H51"/>
    <mergeCell ref="E76:H76"/>
    <mergeCell ref="E78:H78"/>
    <mergeCell ref="E80:H80"/>
    <mergeCell ref="E7:H7"/>
    <mergeCell ref="E9:H9"/>
    <mergeCell ref="E11:H11"/>
    <mergeCell ref="E26:H26"/>
    <mergeCell ref="E47:H47"/>
  </mergeCells>
  <hyperlinks>
    <hyperlink ref="F1:G1" location="C2" display="1) Krycí list soupisu"/>
    <hyperlink ref="G1:H1" location="C58" display="2) Rekapitulace"/>
    <hyperlink ref="J1" location="C87" display="3) Soupis prací"/>
    <hyperlink ref="L1:V1" location="'Rekapitulace stavby'!C2" display="Rekapitulace stavby"/>
  </hyperlinks>
  <pageMargins left="0.58333330000000005" right="0.58333330000000005" top="0.58333330000000005" bottom="0.58333330000000005" header="0" footer="0"/>
  <pageSetup paperSize="9" fitToHeight="100" orientation="landscape" blackAndWhite="1" r:id="rId1"/>
  <headerFooter>
    <oddFooter>&amp;CStrana &amp;P z &amp;N</oddFooter>
  </headerFooter>
  <drawing r:id="rId2"/>
</worksheet>
</file>

<file path=xl/worksheets/sheet29.xml><?xml version="1.0" encoding="utf-8"?>
<worksheet xmlns="http://schemas.openxmlformats.org/spreadsheetml/2006/main" xmlns:r="http://schemas.openxmlformats.org/officeDocument/2006/relationships">
  <sheetPr>
    <pageSetUpPr fitToPage="1"/>
  </sheetPr>
  <dimension ref="A1:BR113"/>
  <sheetViews>
    <sheetView showGridLines="0" workbookViewId="0">
      <pane ySplit="1" topLeftCell="A2" activePane="bottomLeft" state="frozen"/>
      <selection pane="bottomLeft"/>
    </sheetView>
  </sheetViews>
  <sheetFormatPr defaultRowHeight="15"/>
  <cols>
    <col min="1" max="1" width="8.33203125" customWidth="1"/>
    <col min="2" max="2" width="1.6640625" customWidth="1"/>
    <col min="3" max="3" width="4.1640625" customWidth="1"/>
    <col min="4" max="4" width="4.33203125" customWidth="1"/>
    <col min="5" max="5" width="17.1640625" customWidth="1"/>
    <col min="6" max="6" width="75" customWidth="1"/>
    <col min="7" max="7" width="8.6640625" customWidth="1"/>
    <col min="8" max="8" width="11.1640625" customWidth="1"/>
    <col min="9" max="9" width="12.6640625" style="121" customWidth="1"/>
    <col min="10" max="10" width="23.5" customWidth="1"/>
    <col min="11" max="11" width="15.5" customWidth="1"/>
    <col min="19" max="19" width="8.1640625" customWidth="1"/>
    <col min="20" max="20" width="29.6640625" customWidth="1"/>
    <col min="21" max="21" width="16.33203125"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1" spans="1:70" ht="21.75" customHeight="1">
      <c r="A1" s="22"/>
      <c r="B1" s="122"/>
      <c r="C1" s="122"/>
      <c r="D1" s="123" t="s">
        <v>1</v>
      </c>
      <c r="E1" s="122"/>
      <c r="F1" s="124" t="s">
        <v>272</v>
      </c>
      <c r="G1" s="427" t="s">
        <v>273</v>
      </c>
      <c r="H1" s="427"/>
      <c r="I1" s="125"/>
      <c r="J1" s="124" t="s">
        <v>274</v>
      </c>
      <c r="K1" s="123" t="s">
        <v>275</v>
      </c>
      <c r="L1" s="124" t="s">
        <v>276</v>
      </c>
      <c r="M1" s="124"/>
      <c r="N1" s="124"/>
      <c r="O1" s="124"/>
      <c r="P1" s="124"/>
      <c r="Q1" s="124"/>
      <c r="R1" s="124"/>
      <c r="S1" s="124"/>
      <c r="T1" s="124"/>
      <c r="U1" s="21"/>
      <c r="V1" s="21"/>
      <c r="W1" s="22"/>
      <c r="X1" s="22"/>
      <c r="Y1" s="22"/>
      <c r="Z1" s="22"/>
      <c r="AA1" s="22"/>
      <c r="AB1" s="22"/>
      <c r="AC1" s="22"/>
      <c r="AD1" s="22"/>
      <c r="AE1" s="22"/>
      <c r="AF1" s="22"/>
      <c r="AG1" s="22"/>
      <c r="AH1" s="22"/>
      <c r="AI1" s="22"/>
      <c r="AJ1" s="22"/>
      <c r="AK1" s="22"/>
      <c r="AL1" s="22"/>
      <c r="AM1" s="22"/>
      <c r="AN1" s="22"/>
      <c r="AO1" s="22"/>
      <c r="AP1" s="22"/>
      <c r="AQ1" s="22"/>
      <c r="AR1" s="22"/>
      <c r="AS1" s="22"/>
      <c r="AT1" s="22"/>
      <c r="AU1" s="22"/>
      <c r="AV1" s="22"/>
      <c r="AW1" s="22"/>
      <c r="AX1" s="22"/>
      <c r="AY1" s="22"/>
      <c r="AZ1" s="22"/>
      <c r="BA1" s="22"/>
      <c r="BB1" s="22"/>
      <c r="BC1" s="22"/>
      <c r="BD1" s="22"/>
      <c r="BE1" s="22"/>
      <c r="BF1" s="22"/>
      <c r="BG1" s="22"/>
      <c r="BH1" s="22"/>
      <c r="BI1" s="22"/>
      <c r="BJ1" s="22"/>
      <c r="BK1" s="22"/>
      <c r="BL1" s="22"/>
      <c r="BM1" s="22"/>
      <c r="BN1" s="22"/>
      <c r="BO1" s="22"/>
      <c r="BP1" s="22"/>
      <c r="BQ1" s="22"/>
      <c r="BR1" s="22"/>
    </row>
    <row r="2" spans="1:70" ht="36.950000000000003" customHeight="1">
      <c r="L2" s="419"/>
      <c r="M2" s="419"/>
      <c r="N2" s="419"/>
      <c r="O2" s="419"/>
      <c r="P2" s="419"/>
      <c r="Q2" s="419"/>
      <c r="R2" s="419"/>
      <c r="S2" s="419"/>
      <c r="T2" s="419"/>
      <c r="U2" s="419"/>
      <c r="V2" s="419"/>
      <c r="AT2" s="25" t="s">
        <v>184</v>
      </c>
    </row>
    <row r="3" spans="1:70" ht="6.95" customHeight="1">
      <c r="B3" s="26"/>
      <c r="C3" s="27"/>
      <c r="D3" s="27"/>
      <c r="E3" s="27"/>
      <c r="F3" s="27"/>
      <c r="G3" s="27"/>
      <c r="H3" s="27"/>
      <c r="I3" s="126"/>
      <c r="J3" s="27"/>
      <c r="K3" s="28"/>
      <c r="AT3" s="25" t="s">
        <v>84</v>
      </c>
    </row>
    <row r="4" spans="1:70" ht="36.950000000000003" customHeight="1">
      <c r="B4" s="29"/>
      <c r="C4" s="30"/>
      <c r="D4" s="31" t="s">
        <v>277</v>
      </c>
      <c r="E4" s="30"/>
      <c r="F4" s="30"/>
      <c r="G4" s="30"/>
      <c r="H4" s="30"/>
      <c r="I4" s="127"/>
      <c r="J4" s="30"/>
      <c r="K4" s="32"/>
      <c r="M4" s="33" t="s">
        <v>12</v>
      </c>
      <c r="AT4" s="25" t="s">
        <v>6</v>
      </c>
    </row>
    <row r="5" spans="1:70" ht="6.95" customHeight="1">
      <c r="B5" s="29"/>
      <c r="C5" s="30"/>
      <c r="D5" s="30"/>
      <c r="E5" s="30"/>
      <c r="F5" s="30"/>
      <c r="G5" s="30"/>
      <c r="H5" s="30"/>
      <c r="I5" s="127"/>
      <c r="J5" s="30"/>
      <c r="K5" s="32"/>
    </row>
    <row r="6" spans="1:70">
      <c r="B6" s="29"/>
      <c r="C6" s="30"/>
      <c r="D6" s="38" t="s">
        <v>18</v>
      </c>
      <c r="E6" s="30"/>
      <c r="F6" s="30"/>
      <c r="G6" s="30"/>
      <c r="H6" s="30"/>
      <c r="I6" s="127"/>
      <c r="J6" s="30"/>
      <c r="K6" s="32"/>
    </row>
    <row r="7" spans="1:70" ht="22.5" customHeight="1">
      <c r="B7" s="29"/>
      <c r="C7" s="30"/>
      <c r="D7" s="30"/>
      <c r="E7" s="420" t="str">
        <f>'Rekapitulace stavby'!K6</f>
        <v>Národní telemedicínské centrum</v>
      </c>
      <c r="F7" s="421"/>
      <c r="G7" s="421"/>
      <c r="H7" s="421"/>
      <c r="I7" s="127"/>
      <c r="J7" s="30"/>
      <c r="K7" s="32"/>
    </row>
    <row r="8" spans="1:70">
      <c r="B8" s="29"/>
      <c r="C8" s="30"/>
      <c r="D8" s="38" t="s">
        <v>278</v>
      </c>
      <c r="E8" s="30"/>
      <c r="F8" s="30"/>
      <c r="G8" s="30"/>
      <c r="H8" s="30"/>
      <c r="I8" s="127"/>
      <c r="J8" s="30"/>
      <c r="K8" s="32"/>
    </row>
    <row r="9" spans="1:70" s="1" customFormat="1" ht="22.5" customHeight="1">
      <c r="B9" s="42"/>
      <c r="C9" s="43"/>
      <c r="D9" s="43"/>
      <c r="E9" s="420" t="s">
        <v>6507</v>
      </c>
      <c r="F9" s="423"/>
      <c r="G9" s="423"/>
      <c r="H9" s="423"/>
      <c r="I9" s="128"/>
      <c r="J9" s="43"/>
      <c r="K9" s="46"/>
    </row>
    <row r="10" spans="1:70" s="1" customFormat="1">
      <c r="B10" s="42"/>
      <c r="C10" s="43"/>
      <c r="D10" s="38" t="s">
        <v>425</v>
      </c>
      <c r="E10" s="43"/>
      <c r="F10" s="43"/>
      <c r="G10" s="43"/>
      <c r="H10" s="43"/>
      <c r="I10" s="128"/>
      <c r="J10" s="43"/>
      <c r="K10" s="46"/>
    </row>
    <row r="11" spans="1:70" s="1" customFormat="1" ht="36.950000000000003" customHeight="1">
      <c r="B11" s="42"/>
      <c r="C11" s="43"/>
      <c r="D11" s="43"/>
      <c r="E11" s="422" t="s">
        <v>6542</v>
      </c>
      <c r="F11" s="423"/>
      <c r="G11" s="423"/>
      <c r="H11" s="423"/>
      <c r="I11" s="128"/>
      <c r="J11" s="43"/>
      <c r="K11" s="46"/>
    </row>
    <row r="12" spans="1:70" s="1" customFormat="1" ht="13.5">
      <c r="B12" s="42"/>
      <c r="C12" s="43"/>
      <c r="D12" s="43"/>
      <c r="E12" s="43"/>
      <c r="F12" s="43"/>
      <c r="G12" s="43"/>
      <c r="H12" s="43"/>
      <c r="I12" s="128"/>
      <c r="J12" s="43"/>
      <c r="K12" s="46"/>
    </row>
    <row r="13" spans="1:70" s="1" customFormat="1" ht="14.45" customHeight="1">
      <c r="B13" s="42"/>
      <c r="C13" s="43"/>
      <c r="D13" s="38" t="s">
        <v>20</v>
      </c>
      <c r="E13" s="43"/>
      <c r="F13" s="36" t="s">
        <v>21</v>
      </c>
      <c r="G13" s="43"/>
      <c r="H13" s="43"/>
      <c r="I13" s="129" t="s">
        <v>22</v>
      </c>
      <c r="J13" s="36" t="s">
        <v>21</v>
      </c>
      <c r="K13" s="46"/>
    </row>
    <row r="14" spans="1:70" s="1" customFormat="1" ht="14.45" customHeight="1">
      <c r="B14" s="42"/>
      <c r="C14" s="43"/>
      <c r="D14" s="38" t="s">
        <v>23</v>
      </c>
      <c r="E14" s="43"/>
      <c r="F14" s="36" t="s">
        <v>24</v>
      </c>
      <c r="G14" s="43"/>
      <c r="H14" s="43"/>
      <c r="I14" s="129" t="s">
        <v>25</v>
      </c>
      <c r="J14" s="130" t="str">
        <f>'Rekapitulace stavby'!AN8</f>
        <v>26.1.2017</v>
      </c>
      <c r="K14" s="46"/>
    </row>
    <row r="15" spans="1:70" s="1" customFormat="1" ht="10.9" customHeight="1">
      <c r="B15" s="42"/>
      <c r="C15" s="43"/>
      <c r="D15" s="43"/>
      <c r="E15" s="43"/>
      <c r="F15" s="43"/>
      <c r="G15" s="43"/>
      <c r="H15" s="43"/>
      <c r="I15" s="128"/>
      <c r="J15" s="43"/>
      <c r="K15" s="46"/>
    </row>
    <row r="16" spans="1:70" s="1" customFormat="1" ht="14.45" customHeight="1">
      <c r="B16" s="42"/>
      <c r="C16" s="43"/>
      <c r="D16" s="38" t="s">
        <v>27</v>
      </c>
      <c r="E16" s="43"/>
      <c r="F16" s="43"/>
      <c r="G16" s="43"/>
      <c r="H16" s="43"/>
      <c r="I16" s="129" t="s">
        <v>28</v>
      </c>
      <c r="J16" s="36" t="s">
        <v>29</v>
      </c>
      <c r="K16" s="46"/>
    </row>
    <row r="17" spans="2:11" s="1" customFormat="1" ht="18" customHeight="1">
      <c r="B17" s="42"/>
      <c r="C17" s="43"/>
      <c r="D17" s="43"/>
      <c r="E17" s="36" t="s">
        <v>30</v>
      </c>
      <c r="F17" s="43"/>
      <c r="G17" s="43"/>
      <c r="H17" s="43"/>
      <c r="I17" s="129" t="s">
        <v>31</v>
      </c>
      <c r="J17" s="36" t="s">
        <v>21</v>
      </c>
      <c r="K17" s="46"/>
    </row>
    <row r="18" spans="2:11" s="1" customFormat="1" ht="6.95" customHeight="1">
      <c r="B18" s="42"/>
      <c r="C18" s="43"/>
      <c r="D18" s="43"/>
      <c r="E18" s="43"/>
      <c r="F18" s="43"/>
      <c r="G18" s="43"/>
      <c r="H18" s="43"/>
      <c r="I18" s="128"/>
      <c r="J18" s="43"/>
      <c r="K18" s="46"/>
    </row>
    <row r="19" spans="2:11" s="1" customFormat="1" ht="14.45" customHeight="1">
      <c r="B19" s="42"/>
      <c r="C19" s="43"/>
      <c r="D19" s="38" t="s">
        <v>32</v>
      </c>
      <c r="E19" s="43"/>
      <c r="F19" s="43"/>
      <c r="G19" s="43"/>
      <c r="H19" s="43"/>
      <c r="I19" s="129" t="s">
        <v>28</v>
      </c>
      <c r="J19" s="36" t="str">
        <f>IF('Rekapitulace stavby'!AN13="Vyplň údaj","",IF('Rekapitulace stavby'!AN13="","",'Rekapitulace stavby'!AN13))</f>
        <v/>
      </c>
      <c r="K19" s="46"/>
    </row>
    <row r="20" spans="2:11" s="1" customFormat="1" ht="18" customHeight="1">
      <c r="B20" s="42"/>
      <c r="C20" s="43"/>
      <c r="D20" s="43"/>
      <c r="E20" s="36" t="str">
        <f>IF('Rekapitulace stavby'!E14="Vyplň údaj","",IF('Rekapitulace stavby'!E14="","",'Rekapitulace stavby'!E14))</f>
        <v/>
      </c>
      <c r="F20" s="43"/>
      <c r="G20" s="43"/>
      <c r="H20" s="43"/>
      <c r="I20" s="129" t="s">
        <v>31</v>
      </c>
      <c r="J20" s="36" t="str">
        <f>IF('Rekapitulace stavby'!AN14="Vyplň údaj","",IF('Rekapitulace stavby'!AN14="","",'Rekapitulace stavby'!AN14))</f>
        <v/>
      </c>
      <c r="K20" s="46"/>
    </row>
    <row r="21" spans="2:11" s="1" customFormat="1" ht="6.95" customHeight="1">
      <c r="B21" s="42"/>
      <c r="C21" s="43"/>
      <c r="D21" s="43"/>
      <c r="E21" s="43"/>
      <c r="F21" s="43"/>
      <c r="G21" s="43"/>
      <c r="H21" s="43"/>
      <c r="I21" s="128"/>
      <c r="J21" s="43"/>
      <c r="K21" s="46"/>
    </row>
    <row r="22" spans="2:11" s="1" customFormat="1" ht="14.45" customHeight="1">
      <c r="B22" s="42"/>
      <c r="C22" s="43"/>
      <c r="D22" s="38" t="s">
        <v>34</v>
      </c>
      <c r="E22" s="43"/>
      <c r="F22" s="43"/>
      <c r="G22" s="43"/>
      <c r="H22" s="43"/>
      <c r="I22" s="129" t="s">
        <v>28</v>
      </c>
      <c r="J22" s="36" t="s">
        <v>35</v>
      </c>
      <c r="K22" s="46"/>
    </row>
    <row r="23" spans="2:11" s="1" customFormat="1" ht="18" customHeight="1">
      <c r="B23" s="42"/>
      <c r="C23" s="43"/>
      <c r="D23" s="43"/>
      <c r="E23" s="36" t="s">
        <v>36</v>
      </c>
      <c r="F23" s="43"/>
      <c r="G23" s="43"/>
      <c r="H23" s="43"/>
      <c r="I23" s="129" t="s">
        <v>31</v>
      </c>
      <c r="J23" s="36" t="s">
        <v>21</v>
      </c>
      <c r="K23" s="46"/>
    </row>
    <row r="24" spans="2:11" s="1" customFormat="1" ht="6.95" customHeight="1">
      <c r="B24" s="42"/>
      <c r="C24" s="43"/>
      <c r="D24" s="43"/>
      <c r="E24" s="43"/>
      <c r="F24" s="43"/>
      <c r="G24" s="43"/>
      <c r="H24" s="43"/>
      <c r="I24" s="128"/>
      <c r="J24" s="43"/>
      <c r="K24" s="46"/>
    </row>
    <row r="25" spans="2:11" s="1" customFormat="1" ht="14.45" customHeight="1">
      <c r="B25" s="42"/>
      <c r="C25" s="43"/>
      <c r="D25" s="38" t="s">
        <v>38</v>
      </c>
      <c r="E25" s="43"/>
      <c r="F25" s="43"/>
      <c r="G25" s="43"/>
      <c r="H25" s="43"/>
      <c r="I25" s="128"/>
      <c r="J25" s="43"/>
      <c r="K25" s="46"/>
    </row>
    <row r="26" spans="2:11" s="7" customFormat="1" ht="91.5" customHeight="1">
      <c r="B26" s="131"/>
      <c r="C26" s="132"/>
      <c r="D26" s="132"/>
      <c r="E26" s="384" t="s">
        <v>6543</v>
      </c>
      <c r="F26" s="384"/>
      <c r="G26" s="384"/>
      <c r="H26" s="384"/>
      <c r="I26" s="133"/>
      <c r="J26" s="132"/>
      <c r="K26" s="134"/>
    </row>
    <row r="27" spans="2:11" s="1" customFormat="1" ht="6.95" customHeight="1">
      <c r="B27" s="42"/>
      <c r="C27" s="43"/>
      <c r="D27" s="43"/>
      <c r="E27" s="43"/>
      <c r="F27" s="43"/>
      <c r="G27" s="43"/>
      <c r="H27" s="43"/>
      <c r="I27" s="128"/>
      <c r="J27" s="43"/>
      <c r="K27" s="46"/>
    </row>
    <row r="28" spans="2:11" s="1" customFormat="1" ht="6.95" customHeight="1">
      <c r="B28" s="42"/>
      <c r="C28" s="43"/>
      <c r="D28" s="86"/>
      <c r="E28" s="86"/>
      <c r="F28" s="86"/>
      <c r="G28" s="86"/>
      <c r="H28" s="86"/>
      <c r="I28" s="135"/>
      <c r="J28" s="86"/>
      <c r="K28" s="136"/>
    </row>
    <row r="29" spans="2:11" s="1" customFormat="1" ht="25.35" customHeight="1">
      <c r="B29" s="42"/>
      <c r="C29" s="43"/>
      <c r="D29" s="137" t="s">
        <v>40</v>
      </c>
      <c r="E29" s="43"/>
      <c r="F29" s="43"/>
      <c r="G29" s="43"/>
      <c r="H29" s="43"/>
      <c r="I29" s="128"/>
      <c r="J29" s="138">
        <f>ROUND(J86,2)</f>
        <v>0</v>
      </c>
      <c r="K29" s="46"/>
    </row>
    <row r="30" spans="2:11" s="1" customFormat="1" ht="6.95" customHeight="1">
      <c r="B30" s="42"/>
      <c r="C30" s="43"/>
      <c r="D30" s="86"/>
      <c r="E30" s="86"/>
      <c r="F30" s="86"/>
      <c r="G30" s="86"/>
      <c r="H30" s="86"/>
      <c r="I30" s="135"/>
      <c r="J30" s="86"/>
      <c r="K30" s="136"/>
    </row>
    <row r="31" spans="2:11" s="1" customFormat="1" ht="14.45" customHeight="1">
      <c r="B31" s="42"/>
      <c r="C31" s="43"/>
      <c r="D31" s="43"/>
      <c r="E31" s="43"/>
      <c r="F31" s="47" t="s">
        <v>42</v>
      </c>
      <c r="G31" s="43"/>
      <c r="H31" s="43"/>
      <c r="I31" s="139" t="s">
        <v>41</v>
      </c>
      <c r="J31" s="47" t="s">
        <v>43</v>
      </c>
      <c r="K31" s="46"/>
    </row>
    <row r="32" spans="2:11" s="1" customFormat="1" ht="14.45" customHeight="1">
      <c r="B32" s="42"/>
      <c r="C32" s="43"/>
      <c r="D32" s="50" t="s">
        <v>44</v>
      </c>
      <c r="E32" s="50" t="s">
        <v>45</v>
      </c>
      <c r="F32" s="140">
        <f>ROUND(SUM(BE86:BE112), 2)</f>
        <v>0</v>
      </c>
      <c r="G32" s="43"/>
      <c r="H32" s="43"/>
      <c r="I32" s="141">
        <v>0.21</v>
      </c>
      <c r="J32" s="140">
        <f>ROUND(ROUND((SUM(BE86:BE112)), 2)*I32, 2)</f>
        <v>0</v>
      </c>
      <c r="K32" s="46"/>
    </row>
    <row r="33" spans="2:11" s="1" customFormat="1" ht="14.45" customHeight="1">
      <c r="B33" s="42"/>
      <c r="C33" s="43"/>
      <c r="D33" s="43"/>
      <c r="E33" s="50" t="s">
        <v>46</v>
      </c>
      <c r="F33" s="140">
        <f>ROUND(SUM(BF86:BF112), 2)</f>
        <v>0</v>
      </c>
      <c r="G33" s="43"/>
      <c r="H33" s="43"/>
      <c r="I33" s="141">
        <v>0.15</v>
      </c>
      <c r="J33" s="140">
        <f>ROUND(ROUND((SUM(BF86:BF112)), 2)*I33, 2)</f>
        <v>0</v>
      </c>
      <c r="K33" s="46"/>
    </row>
    <row r="34" spans="2:11" s="1" customFormat="1" ht="14.45" hidden="1" customHeight="1">
      <c r="B34" s="42"/>
      <c r="C34" s="43"/>
      <c r="D34" s="43"/>
      <c r="E34" s="50" t="s">
        <v>47</v>
      </c>
      <c r="F34" s="140">
        <f>ROUND(SUM(BG86:BG112), 2)</f>
        <v>0</v>
      </c>
      <c r="G34" s="43"/>
      <c r="H34" s="43"/>
      <c r="I34" s="141">
        <v>0.21</v>
      </c>
      <c r="J34" s="140">
        <v>0</v>
      </c>
      <c r="K34" s="46"/>
    </row>
    <row r="35" spans="2:11" s="1" customFormat="1" ht="14.45" hidden="1" customHeight="1">
      <c r="B35" s="42"/>
      <c r="C35" s="43"/>
      <c r="D35" s="43"/>
      <c r="E35" s="50" t="s">
        <v>48</v>
      </c>
      <c r="F35" s="140">
        <f>ROUND(SUM(BH86:BH112), 2)</f>
        <v>0</v>
      </c>
      <c r="G35" s="43"/>
      <c r="H35" s="43"/>
      <c r="I35" s="141">
        <v>0.15</v>
      </c>
      <c r="J35" s="140">
        <v>0</v>
      </c>
      <c r="K35" s="46"/>
    </row>
    <row r="36" spans="2:11" s="1" customFormat="1" ht="14.45" hidden="1" customHeight="1">
      <c r="B36" s="42"/>
      <c r="C36" s="43"/>
      <c r="D36" s="43"/>
      <c r="E36" s="50" t="s">
        <v>49</v>
      </c>
      <c r="F36" s="140">
        <f>ROUND(SUM(BI86:BI112), 2)</f>
        <v>0</v>
      </c>
      <c r="G36" s="43"/>
      <c r="H36" s="43"/>
      <c r="I36" s="141">
        <v>0</v>
      </c>
      <c r="J36" s="140">
        <v>0</v>
      </c>
      <c r="K36" s="46"/>
    </row>
    <row r="37" spans="2:11" s="1" customFormat="1" ht="6.95" customHeight="1">
      <c r="B37" s="42"/>
      <c r="C37" s="43"/>
      <c r="D37" s="43"/>
      <c r="E37" s="43"/>
      <c r="F37" s="43"/>
      <c r="G37" s="43"/>
      <c r="H37" s="43"/>
      <c r="I37" s="128"/>
      <c r="J37" s="43"/>
      <c r="K37" s="46"/>
    </row>
    <row r="38" spans="2:11" s="1" customFormat="1" ht="25.35" customHeight="1">
      <c r="B38" s="42"/>
      <c r="C38" s="142"/>
      <c r="D38" s="143" t="s">
        <v>50</v>
      </c>
      <c r="E38" s="80"/>
      <c r="F38" s="80"/>
      <c r="G38" s="144" t="s">
        <v>51</v>
      </c>
      <c r="H38" s="145" t="s">
        <v>52</v>
      </c>
      <c r="I38" s="146"/>
      <c r="J38" s="147">
        <f>SUM(J29:J36)</f>
        <v>0</v>
      </c>
      <c r="K38" s="148"/>
    </row>
    <row r="39" spans="2:11" s="1" customFormat="1" ht="14.45" customHeight="1">
      <c r="B39" s="57"/>
      <c r="C39" s="58"/>
      <c r="D39" s="58"/>
      <c r="E39" s="58"/>
      <c r="F39" s="58"/>
      <c r="G39" s="58"/>
      <c r="H39" s="58"/>
      <c r="I39" s="149"/>
      <c r="J39" s="58"/>
      <c r="K39" s="59"/>
    </row>
    <row r="43" spans="2:11" s="1" customFormat="1" ht="6.95" customHeight="1">
      <c r="B43" s="150"/>
      <c r="C43" s="151"/>
      <c r="D43" s="151"/>
      <c r="E43" s="151"/>
      <c r="F43" s="151"/>
      <c r="G43" s="151"/>
      <c r="H43" s="151"/>
      <c r="I43" s="152"/>
      <c r="J43" s="151"/>
      <c r="K43" s="153"/>
    </row>
    <row r="44" spans="2:11" s="1" customFormat="1" ht="36.950000000000003" customHeight="1">
      <c r="B44" s="42"/>
      <c r="C44" s="31" t="s">
        <v>280</v>
      </c>
      <c r="D44" s="43"/>
      <c r="E44" s="43"/>
      <c r="F44" s="43"/>
      <c r="G44" s="43"/>
      <c r="H44" s="43"/>
      <c r="I44" s="128"/>
      <c r="J44" s="43"/>
      <c r="K44" s="46"/>
    </row>
    <row r="45" spans="2:11" s="1" customFormat="1" ht="6.95" customHeight="1">
      <c r="B45" s="42"/>
      <c r="C45" s="43"/>
      <c r="D45" s="43"/>
      <c r="E45" s="43"/>
      <c r="F45" s="43"/>
      <c r="G45" s="43"/>
      <c r="H45" s="43"/>
      <c r="I45" s="128"/>
      <c r="J45" s="43"/>
      <c r="K45" s="46"/>
    </row>
    <row r="46" spans="2:11" s="1" customFormat="1" ht="14.45" customHeight="1">
      <c r="B46" s="42"/>
      <c r="C46" s="38" t="s">
        <v>18</v>
      </c>
      <c r="D46" s="43"/>
      <c r="E46" s="43"/>
      <c r="F46" s="43"/>
      <c r="G46" s="43"/>
      <c r="H46" s="43"/>
      <c r="I46" s="128"/>
      <c r="J46" s="43"/>
      <c r="K46" s="46"/>
    </row>
    <row r="47" spans="2:11" s="1" customFormat="1" ht="22.5" customHeight="1">
      <c r="B47" s="42"/>
      <c r="C47" s="43"/>
      <c r="D47" s="43"/>
      <c r="E47" s="420" t="str">
        <f>E7</f>
        <v>Národní telemedicínské centrum</v>
      </c>
      <c r="F47" s="421"/>
      <c r="G47" s="421"/>
      <c r="H47" s="421"/>
      <c r="I47" s="128"/>
      <c r="J47" s="43"/>
      <c r="K47" s="46"/>
    </row>
    <row r="48" spans="2:11">
      <c r="B48" s="29"/>
      <c r="C48" s="38" t="s">
        <v>278</v>
      </c>
      <c r="D48" s="30"/>
      <c r="E48" s="30"/>
      <c r="F48" s="30"/>
      <c r="G48" s="30"/>
      <c r="H48" s="30"/>
      <c r="I48" s="127"/>
      <c r="J48" s="30"/>
      <c r="K48" s="32"/>
    </row>
    <row r="49" spans="2:47" s="1" customFormat="1" ht="22.5" customHeight="1">
      <c r="B49" s="42"/>
      <c r="C49" s="43"/>
      <c r="D49" s="43"/>
      <c r="E49" s="420" t="s">
        <v>6507</v>
      </c>
      <c r="F49" s="423"/>
      <c r="G49" s="423"/>
      <c r="H49" s="423"/>
      <c r="I49" s="128"/>
      <c r="J49" s="43"/>
      <c r="K49" s="46"/>
    </row>
    <row r="50" spans="2:47" s="1" customFormat="1" ht="14.45" customHeight="1">
      <c r="B50" s="42"/>
      <c r="C50" s="38" t="s">
        <v>425</v>
      </c>
      <c r="D50" s="43"/>
      <c r="E50" s="43"/>
      <c r="F50" s="43"/>
      <c r="G50" s="43"/>
      <c r="H50" s="43"/>
      <c r="I50" s="128"/>
      <c r="J50" s="43"/>
      <c r="K50" s="46"/>
    </row>
    <row r="51" spans="2:47" s="1" customFormat="1" ht="23.25" customHeight="1">
      <c r="B51" s="42"/>
      <c r="C51" s="43"/>
      <c r="D51" s="43"/>
      <c r="E51" s="422" t="str">
        <f>E11</f>
        <v>02 - ZOKT</v>
      </c>
      <c r="F51" s="423"/>
      <c r="G51" s="423"/>
      <c r="H51" s="423"/>
      <c r="I51" s="128"/>
      <c r="J51" s="43"/>
      <c r="K51" s="46"/>
    </row>
    <row r="52" spans="2:47" s="1" customFormat="1" ht="6.95" customHeight="1">
      <c r="B52" s="42"/>
      <c r="C52" s="43"/>
      <c r="D52" s="43"/>
      <c r="E52" s="43"/>
      <c r="F52" s="43"/>
      <c r="G52" s="43"/>
      <c r="H52" s="43"/>
      <c r="I52" s="128"/>
      <c r="J52" s="43"/>
      <c r="K52" s="46"/>
    </row>
    <row r="53" spans="2:47" s="1" customFormat="1" ht="18" customHeight="1">
      <c r="B53" s="42"/>
      <c r="C53" s="38" t="s">
        <v>23</v>
      </c>
      <c r="D53" s="43"/>
      <c r="E53" s="43"/>
      <c r="F53" s="36" t="str">
        <f>F14</f>
        <v>FN Olomouc</v>
      </c>
      <c r="G53" s="43"/>
      <c r="H53" s="43"/>
      <c r="I53" s="129" t="s">
        <v>25</v>
      </c>
      <c r="J53" s="130" t="str">
        <f>IF(J14="","",J14)</f>
        <v>26.1.2017</v>
      </c>
      <c r="K53" s="46"/>
    </row>
    <row r="54" spans="2:47" s="1" customFormat="1" ht="6.95" customHeight="1">
      <c r="B54" s="42"/>
      <c r="C54" s="43"/>
      <c r="D54" s="43"/>
      <c r="E54" s="43"/>
      <c r="F54" s="43"/>
      <c r="G54" s="43"/>
      <c r="H54" s="43"/>
      <c r="I54" s="128"/>
      <c r="J54" s="43"/>
      <c r="K54" s="46"/>
    </row>
    <row r="55" spans="2:47" s="1" customFormat="1">
      <c r="B55" s="42"/>
      <c r="C55" s="38" t="s">
        <v>27</v>
      </c>
      <c r="D55" s="43"/>
      <c r="E55" s="43"/>
      <c r="F55" s="36" t="str">
        <f>E17</f>
        <v>SPS Projekt s. r.o., Za Návsí 1670/9, Praha 10</v>
      </c>
      <c r="G55" s="43"/>
      <c r="H55" s="43"/>
      <c r="I55" s="129" t="s">
        <v>34</v>
      </c>
      <c r="J55" s="36" t="str">
        <f>E23</f>
        <v>OK Plan Architects s.r.o., Na Závodí 631, Humpolec</v>
      </c>
      <c r="K55" s="46"/>
    </row>
    <row r="56" spans="2:47" s="1" customFormat="1" ht="14.45" customHeight="1">
      <c r="B56" s="42"/>
      <c r="C56" s="38" t="s">
        <v>32</v>
      </c>
      <c r="D56" s="43"/>
      <c r="E56" s="43"/>
      <c r="F56" s="36" t="str">
        <f>IF(E20="","",E20)</f>
        <v/>
      </c>
      <c r="G56" s="43"/>
      <c r="H56" s="43"/>
      <c r="I56" s="128"/>
      <c r="J56" s="43"/>
      <c r="K56" s="46"/>
    </row>
    <row r="57" spans="2:47" s="1" customFormat="1" ht="10.35" customHeight="1">
      <c r="B57" s="42"/>
      <c r="C57" s="43"/>
      <c r="D57" s="43"/>
      <c r="E57" s="43"/>
      <c r="F57" s="43"/>
      <c r="G57" s="43"/>
      <c r="H57" s="43"/>
      <c r="I57" s="128"/>
      <c r="J57" s="43"/>
      <c r="K57" s="46"/>
    </row>
    <row r="58" spans="2:47" s="1" customFormat="1" ht="29.25" customHeight="1">
      <c r="B58" s="42"/>
      <c r="C58" s="154" t="s">
        <v>281</v>
      </c>
      <c r="D58" s="142"/>
      <c r="E58" s="142"/>
      <c r="F58" s="142"/>
      <c r="G58" s="142"/>
      <c r="H58" s="142"/>
      <c r="I58" s="155"/>
      <c r="J58" s="156" t="s">
        <v>282</v>
      </c>
      <c r="K58" s="157"/>
    </row>
    <row r="59" spans="2:47" s="1" customFormat="1" ht="10.35" customHeight="1">
      <c r="B59" s="42"/>
      <c r="C59" s="43"/>
      <c r="D59" s="43"/>
      <c r="E59" s="43"/>
      <c r="F59" s="43"/>
      <c r="G59" s="43"/>
      <c r="H59" s="43"/>
      <c r="I59" s="128"/>
      <c r="J59" s="43"/>
      <c r="K59" s="46"/>
    </row>
    <row r="60" spans="2:47" s="1" customFormat="1" ht="29.25" customHeight="1">
      <c r="B60" s="42"/>
      <c r="C60" s="158" t="s">
        <v>283</v>
      </c>
      <c r="D60" s="43"/>
      <c r="E60" s="43"/>
      <c r="F60" s="43"/>
      <c r="G60" s="43"/>
      <c r="H60" s="43"/>
      <c r="I60" s="128"/>
      <c r="J60" s="138">
        <f>J86</f>
        <v>0</v>
      </c>
      <c r="K60" s="46"/>
      <c r="AU60" s="25" t="s">
        <v>284</v>
      </c>
    </row>
    <row r="61" spans="2:47" s="8" customFormat="1" ht="24.95" customHeight="1">
      <c r="B61" s="159"/>
      <c r="C61" s="160"/>
      <c r="D61" s="161" t="s">
        <v>6544</v>
      </c>
      <c r="E61" s="162"/>
      <c r="F61" s="162"/>
      <c r="G61" s="162"/>
      <c r="H61" s="162"/>
      <c r="I61" s="163"/>
      <c r="J61" s="164">
        <f>J87</f>
        <v>0</v>
      </c>
      <c r="K61" s="165"/>
    </row>
    <row r="62" spans="2:47" s="8" customFormat="1" ht="24.95" customHeight="1">
      <c r="B62" s="159"/>
      <c r="C62" s="160"/>
      <c r="D62" s="161" t="s">
        <v>6545</v>
      </c>
      <c r="E62" s="162"/>
      <c r="F62" s="162"/>
      <c r="G62" s="162"/>
      <c r="H62" s="162"/>
      <c r="I62" s="163"/>
      <c r="J62" s="164">
        <f>J94</f>
        <v>0</v>
      </c>
      <c r="K62" s="165"/>
    </row>
    <row r="63" spans="2:47" s="8" customFormat="1" ht="24.95" customHeight="1">
      <c r="B63" s="159"/>
      <c r="C63" s="160"/>
      <c r="D63" s="161" t="s">
        <v>6546</v>
      </c>
      <c r="E63" s="162"/>
      <c r="F63" s="162"/>
      <c r="G63" s="162"/>
      <c r="H63" s="162"/>
      <c r="I63" s="163"/>
      <c r="J63" s="164">
        <f>J101</f>
        <v>0</v>
      </c>
      <c r="K63" s="165"/>
    </row>
    <row r="64" spans="2:47" s="8" customFormat="1" ht="24.95" customHeight="1">
      <c r="B64" s="159"/>
      <c r="C64" s="160"/>
      <c r="D64" s="161" t="s">
        <v>6547</v>
      </c>
      <c r="E64" s="162"/>
      <c r="F64" s="162"/>
      <c r="G64" s="162"/>
      <c r="H64" s="162"/>
      <c r="I64" s="163"/>
      <c r="J64" s="164">
        <f>J106</f>
        <v>0</v>
      </c>
      <c r="K64" s="165"/>
    </row>
    <row r="65" spans="2:12" s="1" customFormat="1" ht="21.75" customHeight="1">
      <c r="B65" s="42"/>
      <c r="C65" s="43"/>
      <c r="D65" s="43"/>
      <c r="E65" s="43"/>
      <c r="F65" s="43"/>
      <c r="G65" s="43"/>
      <c r="H65" s="43"/>
      <c r="I65" s="128"/>
      <c r="J65" s="43"/>
      <c r="K65" s="46"/>
    </row>
    <row r="66" spans="2:12" s="1" customFormat="1" ht="6.95" customHeight="1">
      <c r="B66" s="57"/>
      <c r="C66" s="58"/>
      <c r="D66" s="58"/>
      <c r="E66" s="58"/>
      <c r="F66" s="58"/>
      <c r="G66" s="58"/>
      <c r="H66" s="58"/>
      <c r="I66" s="149"/>
      <c r="J66" s="58"/>
      <c r="K66" s="59"/>
    </row>
    <row r="70" spans="2:12" s="1" customFormat="1" ht="6.95" customHeight="1">
      <c r="B70" s="60"/>
      <c r="C70" s="61"/>
      <c r="D70" s="61"/>
      <c r="E70" s="61"/>
      <c r="F70" s="61"/>
      <c r="G70" s="61"/>
      <c r="H70" s="61"/>
      <c r="I70" s="152"/>
      <c r="J70" s="61"/>
      <c r="K70" s="61"/>
      <c r="L70" s="62"/>
    </row>
    <row r="71" spans="2:12" s="1" customFormat="1" ht="36.950000000000003" customHeight="1">
      <c r="B71" s="42"/>
      <c r="C71" s="63" t="s">
        <v>292</v>
      </c>
      <c r="D71" s="64"/>
      <c r="E71" s="64"/>
      <c r="F71" s="64"/>
      <c r="G71" s="64"/>
      <c r="H71" s="64"/>
      <c r="I71" s="173"/>
      <c r="J71" s="64"/>
      <c r="K71" s="64"/>
      <c r="L71" s="62"/>
    </row>
    <row r="72" spans="2:12" s="1" customFormat="1" ht="6.95" customHeight="1">
      <c r="B72" s="42"/>
      <c r="C72" s="64"/>
      <c r="D72" s="64"/>
      <c r="E72" s="64"/>
      <c r="F72" s="64"/>
      <c r="G72" s="64"/>
      <c r="H72" s="64"/>
      <c r="I72" s="173"/>
      <c r="J72" s="64"/>
      <c r="K72" s="64"/>
      <c r="L72" s="62"/>
    </row>
    <row r="73" spans="2:12" s="1" customFormat="1" ht="14.45" customHeight="1">
      <c r="B73" s="42"/>
      <c r="C73" s="66" t="s">
        <v>18</v>
      </c>
      <c r="D73" s="64"/>
      <c r="E73" s="64"/>
      <c r="F73" s="64"/>
      <c r="G73" s="64"/>
      <c r="H73" s="64"/>
      <c r="I73" s="173"/>
      <c r="J73" s="64"/>
      <c r="K73" s="64"/>
      <c r="L73" s="62"/>
    </row>
    <row r="74" spans="2:12" s="1" customFormat="1" ht="22.5" customHeight="1">
      <c r="B74" s="42"/>
      <c r="C74" s="64"/>
      <c r="D74" s="64"/>
      <c r="E74" s="424" t="str">
        <f>E7</f>
        <v>Národní telemedicínské centrum</v>
      </c>
      <c r="F74" s="425"/>
      <c r="G74" s="425"/>
      <c r="H74" s="425"/>
      <c r="I74" s="173"/>
      <c r="J74" s="64"/>
      <c r="K74" s="64"/>
      <c r="L74" s="62"/>
    </row>
    <row r="75" spans="2:12">
      <c r="B75" s="29"/>
      <c r="C75" s="66" t="s">
        <v>278</v>
      </c>
      <c r="D75" s="219"/>
      <c r="E75" s="219"/>
      <c r="F75" s="219"/>
      <c r="G75" s="219"/>
      <c r="H75" s="219"/>
      <c r="J75" s="219"/>
      <c r="K75" s="219"/>
      <c r="L75" s="220"/>
    </row>
    <row r="76" spans="2:12" s="1" customFormat="1" ht="22.5" customHeight="1">
      <c r="B76" s="42"/>
      <c r="C76" s="64"/>
      <c r="D76" s="64"/>
      <c r="E76" s="424" t="s">
        <v>6507</v>
      </c>
      <c r="F76" s="426"/>
      <c r="G76" s="426"/>
      <c r="H76" s="426"/>
      <c r="I76" s="173"/>
      <c r="J76" s="64"/>
      <c r="K76" s="64"/>
      <c r="L76" s="62"/>
    </row>
    <row r="77" spans="2:12" s="1" customFormat="1" ht="14.45" customHeight="1">
      <c r="B77" s="42"/>
      <c r="C77" s="66" t="s">
        <v>425</v>
      </c>
      <c r="D77" s="64"/>
      <c r="E77" s="64"/>
      <c r="F77" s="64"/>
      <c r="G77" s="64"/>
      <c r="H77" s="64"/>
      <c r="I77" s="173"/>
      <c r="J77" s="64"/>
      <c r="K77" s="64"/>
      <c r="L77" s="62"/>
    </row>
    <row r="78" spans="2:12" s="1" customFormat="1" ht="23.25" customHeight="1">
      <c r="B78" s="42"/>
      <c r="C78" s="64"/>
      <c r="D78" s="64"/>
      <c r="E78" s="395" t="str">
        <f>E11</f>
        <v>02 - ZOKT</v>
      </c>
      <c r="F78" s="426"/>
      <c r="G78" s="426"/>
      <c r="H78" s="426"/>
      <c r="I78" s="173"/>
      <c r="J78" s="64"/>
      <c r="K78" s="64"/>
      <c r="L78" s="62"/>
    </row>
    <row r="79" spans="2:12" s="1" customFormat="1" ht="6.95" customHeight="1">
      <c r="B79" s="42"/>
      <c r="C79" s="64"/>
      <c r="D79" s="64"/>
      <c r="E79" s="64"/>
      <c r="F79" s="64"/>
      <c r="G79" s="64"/>
      <c r="H79" s="64"/>
      <c r="I79" s="173"/>
      <c r="J79" s="64"/>
      <c r="K79" s="64"/>
      <c r="L79" s="62"/>
    </row>
    <row r="80" spans="2:12" s="1" customFormat="1" ht="18" customHeight="1">
      <c r="B80" s="42"/>
      <c r="C80" s="66" t="s">
        <v>23</v>
      </c>
      <c r="D80" s="64"/>
      <c r="E80" s="64"/>
      <c r="F80" s="174" t="str">
        <f>F14</f>
        <v>FN Olomouc</v>
      </c>
      <c r="G80" s="64"/>
      <c r="H80" s="64"/>
      <c r="I80" s="175" t="s">
        <v>25</v>
      </c>
      <c r="J80" s="74" t="str">
        <f>IF(J14="","",J14)</f>
        <v>26.1.2017</v>
      </c>
      <c r="K80" s="64"/>
      <c r="L80" s="62"/>
    </row>
    <row r="81" spans="2:65" s="1" customFormat="1" ht="6.95" customHeight="1">
      <c r="B81" s="42"/>
      <c r="C81" s="64"/>
      <c r="D81" s="64"/>
      <c r="E81" s="64"/>
      <c r="F81" s="64"/>
      <c r="G81" s="64"/>
      <c r="H81" s="64"/>
      <c r="I81" s="173"/>
      <c r="J81" s="64"/>
      <c r="K81" s="64"/>
      <c r="L81" s="62"/>
    </row>
    <row r="82" spans="2:65" s="1" customFormat="1">
      <c r="B82" s="42"/>
      <c r="C82" s="66" t="s">
        <v>27</v>
      </c>
      <c r="D82" s="64"/>
      <c r="E82" s="64"/>
      <c r="F82" s="174" t="str">
        <f>E17</f>
        <v>SPS Projekt s. r.o., Za Návsí 1670/9, Praha 10</v>
      </c>
      <c r="G82" s="64"/>
      <c r="H82" s="64"/>
      <c r="I82" s="175" t="s">
        <v>34</v>
      </c>
      <c r="J82" s="174" t="str">
        <f>E23</f>
        <v>OK Plan Architects s.r.o., Na Závodí 631, Humpolec</v>
      </c>
      <c r="K82" s="64"/>
      <c r="L82" s="62"/>
    </row>
    <row r="83" spans="2:65" s="1" customFormat="1" ht="14.45" customHeight="1">
      <c r="B83" s="42"/>
      <c r="C83" s="66" t="s">
        <v>32</v>
      </c>
      <c r="D83" s="64"/>
      <c r="E83" s="64"/>
      <c r="F83" s="174" t="str">
        <f>IF(E20="","",E20)</f>
        <v/>
      </c>
      <c r="G83" s="64"/>
      <c r="H83" s="64"/>
      <c r="I83" s="173"/>
      <c r="J83" s="64"/>
      <c r="K83" s="64"/>
      <c r="L83" s="62"/>
    </row>
    <row r="84" spans="2:65" s="1" customFormat="1" ht="10.35" customHeight="1">
      <c r="B84" s="42"/>
      <c r="C84" s="64"/>
      <c r="D84" s="64"/>
      <c r="E84" s="64"/>
      <c r="F84" s="64"/>
      <c r="G84" s="64"/>
      <c r="H84" s="64"/>
      <c r="I84" s="173"/>
      <c r="J84" s="64"/>
      <c r="K84" s="64"/>
      <c r="L84" s="62"/>
    </row>
    <row r="85" spans="2:65" s="10" customFormat="1" ht="29.25" customHeight="1">
      <c r="B85" s="176"/>
      <c r="C85" s="177" t="s">
        <v>293</v>
      </c>
      <c r="D85" s="178" t="s">
        <v>59</v>
      </c>
      <c r="E85" s="178" t="s">
        <v>55</v>
      </c>
      <c r="F85" s="178" t="s">
        <v>294</v>
      </c>
      <c r="G85" s="178" t="s">
        <v>295</v>
      </c>
      <c r="H85" s="178" t="s">
        <v>296</v>
      </c>
      <c r="I85" s="179" t="s">
        <v>297</v>
      </c>
      <c r="J85" s="178" t="s">
        <v>282</v>
      </c>
      <c r="K85" s="180" t="s">
        <v>298</v>
      </c>
      <c r="L85" s="181"/>
      <c r="M85" s="82" t="s">
        <v>299</v>
      </c>
      <c r="N85" s="83" t="s">
        <v>44</v>
      </c>
      <c r="O85" s="83" t="s">
        <v>300</v>
      </c>
      <c r="P85" s="83" t="s">
        <v>301</v>
      </c>
      <c r="Q85" s="83" t="s">
        <v>302</v>
      </c>
      <c r="R85" s="83" t="s">
        <v>303</v>
      </c>
      <c r="S85" s="83" t="s">
        <v>304</v>
      </c>
      <c r="T85" s="84" t="s">
        <v>305</v>
      </c>
    </row>
    <row r="86" spans="2:65" s="1" customFormat="1" ht="29.25" customHeight="1">
      <c r="B86" s="42"/>
      <c r="C86" s="88" t="s">
        <v>283</v>
      </c>
      <c r="D86" s="64"/>
      <c r="E86" s="64"/>
      <c r="F86" s="64"/>
      <c r="G86" s="64"/>
      <c r="H86" s="64"/>
      <c r="I86" s="173"/>
      <c r="J86" s="182">
        <f>BK86</f>
        <v>0</v>
      </c>
      <c r="K86" s="64"/>
      <c r="L86" s="62"/>
      <c r="M86" s="85"/>
      <c r="N86" s="86"/>
      <c r="O86" s="86"/>
      <c r="P86" s="183">
        <f>P87+P94+P101+P106</f>
        <v>0</v>
      </c>
      <c r="Q86" s="86"/>
      <c r="R86" s="183">
        <f>R87+R94+R101+R106</f>
        <v>0</v>
      </c>
      <c r="S86" s="86"/>
      <c r="T86" s="184">
        <f>T87+T94+T101+T106</f>
        <v>0</v>
      </c>
      <c r="AT86" s="25" t="s">
        <v>73</v>
      </c>
      <c r="AU86" s="25" t="s">
        <v>284</v>
      </c>
      <c r="BK86" s="185">
        <f>BK87+BK94+BK101+BK106</f>
        <v>0</v>
      </c>
    </row>
    <row r="87" spans="2:65" s="11" customFormat="1" ht="37.35" customHeight="1">
      <c r="B87" s="186"/>
      <c r="C87" s="187"/>
      <c r="D87" s="200" t="s">
        <v>73</v>
      </c>
      <c r="E87" s="296" t="s">
        <v>5186</v>
      </c>
      <c r="F87" s="296" t="s">
        <v>6548</v>
      </c>
      <c r="G87" s="187"/>
      <c r="H87" s="187"/>
      <c r="I87" s="190"/>
      <c r="J87" s="297">
        <f>BK87</f>
        <v>0</v>
      </c>
      <c r="K87" s="187"/>
      <c r="L87" s="192"/>
      <c r="M87" s="193"/>
      <c r="N87" s="194"/>
      <c r="O87" s="194"/>
      <c r="P87" s="195">
        <f>SUM(P88:P93)</f>
        <v>0</v>
      </c>
      <c r="Q87" s="194"/>
      <c r="R87" s="195">
        <f>SUM(R88:R93)</f>
        <v>0</v>
      </c>
      <c r="S87" s="194"/>
      <c r="T87" s="196">
        <f>SUM(T88:T93)</f>
        <v>0</v>
      </c>
      <c r="AR87" s="197" t="s">
        <v>82</v>
      </c>
      <c r="AT87" s="198" t="s">
        <v>73</v>
      </c>
      <c r="AU87" s="198" t="s">
        <v>74</v>
      </c>
      <c r="AY87" s="197" t="s">
        <v>308</v>
      </c>
      <c r="BK87" s="199">
        <f>SUM(BK88:BK93)</f>
        <v>0</v>
      </c>
    </row>
    <row r="88" spans="2:65" s="1" customFormat="1" ht="44.25" customHeight="1">
      <c r="B88" s="42"/>
      <c r="C88" s="203" t="s">
        <v>82</v>
      </c>
      <c r="D88" s="203" t="s">
        <v>311</v>
      </c>
      <c r="E88" s="204" t="s">
        <v>6549</v>
      </c>
      <c r="F88" s="205" t="s">
        <v>6550</v>
      </c>
      <c r="G88" s="206" t="s">
        <v>5275</v>
      </c>
      <c r="H88" s="207">
        <v>1</v>
      </c>
      <c r="I88" s="208"/>
      <c r="J88" s="209">
        <f>ROUND(I88*H88,2)</f>
        <v>0</v>
      </c>
      <c r="K88" s="205" t="s">
        <v>21</v>
      </c>
      <c r="L88" s="62"/>
      <c r="M88" s="210" t="s">
        <v>21</v>
      </c>
      <c r="N88" s="211" t="s">
        <v>45</v>
      </c>
      <c r="O88" s="43"/>
      <c r="P88" s="212">
        <f>O88*H88</f>
        <v>0</v>
      </c>
      <c r="Q88" s="212">
        <v>0</v>
      </c>
      <c r="R88" s="212">
        <f>Q88*H88</f>
        <v>0</v>
      </c>
      <c r="S88" s="212">
        <v>0</v>
      </c>
      <c r="T88" s="213">
        <f>S88*H88</f>
        <v>0</v>
      </c>
      <c r="AR88" s="25" t="s">
        <v>327</v>
      </c>
      <c r="AT88" s="25" t="s">
        <v>311</v>
      </c>
      <c r="AU88" s="25" t="s">
        <v>82</v>
      </c>
      <c r="AY88" s="25" t="s">
        <v>308</v>
      </c>
      <c r="BE88" s="214">
        <f>IF(N88="základní",J88,0)</f>
        <v>0</v>
      </c>
      <c r="BF88" s="214">
        <f>IF(N88="snížená",J88,0)</f>
        <v>0</v>
      </c>
      <c r="BG88" s="214">
        <f>IF(N88="zákl. přenesená",J88,0)</f>
        <v>0</v>
      </c>
      <c r="BH88" s="214">
        <f>IF(N88="sníž. přenesená",J88,0)</f>
        <v>0</v>
      </c>
      <c r="BI88" s="214">
        <f>IF(N88="nulová",J88,0)</f>
        <v>0</v>
      </c>
      <c r="BJ88" s="25" t="s">
        <v>82</v>
      </c>
      <c r="BK88" s="214">
        <f>ROUND(I88*H88,2)</f>
        <v>0</v>
      </c>
      <c r="BL88" s="25" t="s">
        <v>327</v>
      </c>
      <c r="BM88" s="25" t="s">
        <v>84</v>
      </c>
    </row>
    <row r="89" spans="2:65" s="1" customFormat="1" ht="27">
      <c r="B89" s="42"/>
      <c r="C89" s="64"/>
      <c r="D89" s="246" t="s">
        <v>1656</v>
      </c>
      <c r="E89" s="64"/>
      <c r="F89" s="290" t="s">
        <v>6551</v>
      </c>
      <c r="G89" s="64"/>
      <c r="H89" s="64"/>
      <c r="I89" s="173"/>
      <c r="J89" s="64"/>
      <c r="K89" s="64"/>
      <c r="L89" s="62"/>
      <c r="M89" s="291"/>
      <c r="N89" s="43"/>
      <c r="O89" s="43"/>
      <c r="P89" s="43"/>
      <c r="Q89" s="43"/>
      <c r="R89" s="43"/>
      <c r="S89" s="43"/>
      <c r="T89" s="79"/>
      <c r="AT89" s="25" t="s">
        <v>1656</v>
      </c>
      <c r="AU89" s="25" t="s">
        <v>82</v>
      </c>
    </row>
    <row r="90" spans="2:65" s="1" customFormat="1" ht="44.25" customHeight="1">
      <c r="B90" s="42"/>
      <c r="C90" s="203" t="s">
        <v>84</v>
      </c>
      <c r="D90" s="203" t="s">
        <v>311</v>
      </c>
      <c r="E90" s="204" t="s">
        <v>6552</v>
      </c>
      <c r="F90" s="205" t="s">
        <v>6553</v>
      </c>
      <c r="G90" s="206" t="s">
        <v>5275</v>
      </c>
      <c r="H90" s="207">
        <v>2</v>
      </c>
      <c r="I90" s="208"/>
      <c r="J90" s="209">
        <f>ROUND(I90*H90,2)</f>
        <v>0</v>
      </c>
      <c r="K90" s="205" t="s">
        <v>21</v>
      </c>
      <c r="L90" s="62"/>
      <c r="M90" s="210" t="s">
        <v>21</v>
      </c>
      <c r="N90" s="211" t="s">
        <v>45</v>
      </c>
      <c r="O90" s="43"/>
      <c r="P90" s="212">
        <f>O90*H90</f>
        <v>0</v>
      </c>
      <c r="Q90" s="212">
        <v>0</v>
      </c>
      <c r="R90" s="212">
        <f>Q90*H90</f>
        <v>0</v>
      </c>
      <c r="S90" s="212">
        <v>0</v>
      </c>
      <c r="T90" s="213">
        <f>S90*H90</f>
        <v>0</v>
      </c>
      <c r="AR90" s="25" t="s">
        <v>327</v>
      </c>
      <c r="AT90" s="25" t="s">
        <v>311</v>
      </c>
      <c r="AU90" s="25" t="s">
        <v>82</v>
      </c>
      <c r="AY90" s="25" t="s">
        <v>308</v>
      </c>
      <c r="BE90" s="214">
        <f>IF(N90="základní",J90,0)</f>
        <v>0</v>
      </c>
      <c r="BF90" s="214">
        <f>IF(N90="snížená",J90,0)</f>
        <v>0</v>
      </c>
      <c r="BG90" s="214">
        <f>IF(N90="zákl. přenesená",J90,0)</f>
        <v>0</v>
      </c>
      <c r="BH90" s="214">
        <f>IF(N90="sníž. přenesená",J90,0)</f>
        <v>0</v>
      </c>
      <c r="BI90" s="214">
        <f>IF(N90="nulová",J90,0)</f>
        <v>0</v>
      </c>
      <c r="BJ90" s="25" t="s">
        <v>82</v>
      </c>
      <c r="BK90" s="214">
        <f>ROUND(I90*H90,2)</f>
        <v>0</v>
      </c>
      <c r="BL90" s="25" t="s">
        <v>327</v>
      </c>
      <c r="BM90" s="25" t="s">
        <v>327</v>
      </c>
    </row>
    <row r="91" spans="2:65" s="1" customFormat="1" ht="27">
      <c r="B91" s="42"/>
      <c r="C91" s="64"/>
      <c r="D91" s="246" t="s">
        <v>1656</v>
      </c>
      <c r="E91" s="64"/>
      <c r="F91" s="290" t="s">
        <v>6554</v>
      </c>
      <c r="G91" s="64"/>
      <c r="H91" s="64"/>
      <c r="I91" s="173"/>
      <c r="J91" s="64"/>
      <c r="K91" s="64"/>
      <c r="L91" s="62"/>
      <c r="M91" s="291"/>
      <c r="N91" s="43"/>
      <c r="O91" s="43"/>
      <c r="P91" s="43"/>
      <c r="Q91" s="43"/>
      <c r="R91" s="43"/>
      <c r="S91" s="43"/>
      <c r="T91" s="79"/>
      <c r="AT91" s="25" t="s">
        <v>1656</v>
      </c>
      <c r="AU91" s="25" t="s">
        <v>82</v>
      </c>
    </row>
    <row r="92" spans="2:65" s="1" customFormat="1" ht="44.25" customHeight="1">
      <c r="B92" s="42"/>
      <c r="C92" s="203" t="s">
        <v>95</v>
      </c>
      <c r="D92" s="203" t="s">
        <v>311</v>
      </c>
      <c r="E92" s="204" t="s">
        <v>6555</v>
      </c>
      <c r="F92" s="205" t="s">
        <v>6556</v>
      </c>
      <c r="G92" s="206" t="s">
        <v>5275</v>
      </c>
      <c r="H92" s="207">
        <v>3</v>
      </c>
      <c r="I92" s="208"/>
      <c r="J92" s="209">
        <f>ROUND(I92*H92,2)</f>
        <v>0</v>
      </c>
      <c r="K92" s="205" t="s">
        <v>21</v>
      </c>
      <c r="L92" s="62"/>
      <c r="M92" s="210" t="s">
        <v>21</v>
      </c>
      <c r="N92" s="211" t="s">
        <v>45</v>
      </c>
      <c r="O92" s="43"/>
      <c r="P92" s="212">
        <f>O92*H92</f>
        <v>0</v>
      </c>
      <c r="Q92" s="212">
        <v>0</v>
      </c>
      <c r="R92" s="212">
        <f>Q92*H92</f>
        <v>0</v>
      </c>
      <c r="S92" s="212">
        <v>0</v>
      </c>
      <c r="T92" s="213">
        <f>S92*H92</f>
        <v>0</v>
      </c>
      <c r="AR92" s="25" t="s">
        <v>327</v>
      </c>
      <c r="AT92" s="25" t="s">
        <v>311</v>
      </c>
      <c r="AU92" s="25" t="s">
        <v>82</v>
      </c>
      <c r="AY92" s="25" t="s">
        <v>308</v>
      </c>
      <c r="BE92" s="214">
        <f>IF(N92="základní",J92,0)</f>
        <v>0</v>
      </c>
      <c r="BF92" s="214">
        <f>IF(N92="snížená",J92,0)</f>
        <v>0</v>
      </c>
      <c r="BG92" s="214">
        <f>IF(N92="zákl. přenesená",J92,0)</f>
        <v>0</v>
      </c>
      <c r="BH92" s="214">
        <f>IF(N92="sníž. přenesená",J92,0)</f>
        <v>0</v>
      </c>
      <c r="BI92" s="214">
        <f>IF(N92="nulová",J92,0)</f>
        <v>0</v>
      </c>
      <c r="BJ92" s="25" t="s">
        <v>82</v>
      </c>
      <c r="BK92" s="214">
        <f>ROUND(I92*H92,2)</f>
        <v>0</v>
      </c>
      <c r="BL92" s="25" t="s">
        <v>327</v>
      </c>
      <c r="BM92" s="25" t="s">
        <v>334</v>
      </c>
    </row>
    <row r="93" spans="2:65" s="1" customFormat="1" ht="27">
      <c r="B93" s="42"/>
      <c r="C93" s="64"/>
      <c r="D93" s="223" t="s">
        <v>1656</v>
      </c>
      <c r="E93" s="64"/>
      <c r="F93" s="292" t="s">
        <v>6557</v>
      </c>
      <c r="G93" s="64"/>
      <c r="H93" s="64"/>
      <c r="I93" s="173"/>
      <c r="J93" s="64"/>
      <c r="K93" s="64"/>
      <c r="L93" s="62"/>
      <c r="M93" s="291"/>
      <c r="N93" s="43"/>
      <c r="O93" s="43"/>
      <c r="P93" s="43"/>
      <c r="Q93" s="43"/>
      <c r="R93" s="43"/>
      <c r="S93" s="43"/>
      <c r="T93" s="79"/>
      <c r="AT93" s="25" t="s">
        <v>1656</v>
      </c>
      <c r="AU93" s="25" t="s">
        <v>82</v>
      </c>
    </row>
    <row r="94" spans="2:65" s="11" customFormat="1" ht="37.35" customHeight="1">
      <c r="B94" s="186"/>
      <c r="C94" s="187"/>
      <c r="D94" s="200" t="s">
        <v>73</v>
      </c>
      <c r="E94" s="296" t="s">
        <v>5458</v>
      </c>
      <c r="F94" s="296" t="s">
        <v>6558</v>
      </c>
      <c r="G94" s="187"/>
      <c r="H94" s="187"/>
      <c r="I94" s="190"/>
      <c r="J94" s="297">
        <f>BK94</f>
        <v>0</v>
      </c>
      <c r="K94" s="187"/>
      <c r="L94" s="192"/>
      <c r="M94" s="193"/>
      <c r="N94" s="194"/>
      <c r="O94" s="194"/>
      <c r="P94" s="195">
        <f>SUM(P95:P100)</f>
        <v>0</v>
      </c>
      <c r="Q94" s="194"/>
      <c r="R94" s="195">
        <f>SUM(R95:R100)</f>
        <v>0</v>
      </c>
      <c r="S94" s="194"/>
      <c r="T94" s="196">
        <f>SUM(T95:T100)</f>
        <v>0</v>
      </c>
      <c r="AR94" s="197" t="s">
        <v>82</v>
      </c>
      <c r="AT94" s="198" t="s">
        <v>73</v>
      </c>
      <c r="AU94" s="198" t="s">
        <v>74</v>
      </c>
      <c r="AY94" s="197" t="s">
        <v>308</v>
      </c>
      <c r="BK94" s="199">
        <f>SUM(BK95:BK100)</f>
        <v>0</v>
      </c>
    </row>
    <row r="95" spans="2:65" s="1" customFormat="1" ht="31.5" customHeight="1">
      <c r="B95" s="42"/>
      <c r="C95" s="203" t="s">
        <v>327</v>
      </c>
      <c r="D95" s="203" t="s">
        <v>311</v>
      </c>
      <c r="E95" s="204" t="s">
        <v>6559</v>
      </c>
      <c r="F95" s="205" t="s">
        <v>6560</v>
      </c>
      <c r="G95" s="206" t="s">
        <v>5275</v>
      </c>
      <c r="H95" s="207">
        <v>3</v>
      </c>
      <c r="I95" s="208"/>
      <c r="J95" s="209">
        <f>ROUND(I95*H95,2)</f>
        <v>0</v>
      </c>
      <c r="K95" s="205" t="s">
        <v>21</v>
      </c>
      <c r="L95" s="62"/>
      <c r="M95" s="210" t="s">
        <v>21</v>
      </c>
      <c r="N95" s="211" t="s">
        <v>45</v>
      </c>
      <c r="O95" s="43"/>
      <c r="P95" s="212">
        <f>O95*H95</f>
        <v>0</v>
      </c>
      <c r="Q95" s="212">
        <v>0</v>
      </c>
      <c r="R95" s="212">
        <f>Q95*H95</f>
        <v>0</v>
      </c>
      <c r="S95" s="212">
        <v>0</v>
      </c>
      <c r="T95" s="213">
        <f>S95*H95</f>
        <v>0</v>
      </c>
      <c r="AR95" s="25" t="s">
        <v>327</v>
      </c>
      <c r="AT95" s="25" t="s">
        <v>311</v>
      </c>
      <c r="AU95" s="25" t="s">
        <v>82</v>
      </c>
      <c r="AY95" s="25" t="s">
        <v>308</v>
      </c>
      <c r="BE95" s="214">
        <f>IF(N95="základní",J95,0)</f>
        <v>0</v>
      </c>
      <c r="BF95" s="214">
        <f>IF(N95="snížená",J95,0)</f>
        <v>0</v>
      </c>
      <c r="BG95" s="214">
        <f>IF(N95="zákl. přenesená",J95,0)</f>
        <v>0</v>
      </c>
      <c r="BH95" s="214">
        <f>IF(N95="sníž. přenesená",J95,0)</f>
        <v>0</v>
      </c>
      <c r="BI95" s="214">
        <f>IF(N95="nulová",J95,0)</f>
        <v>0</v>
      </c>
      <c r="BJ95" s="25" t="s">
        <v>82</v>
      </c>
      <c r="BK95" s="214">
        <f>ROUND(I95*H95,2)</f>
        <v>0</v>
      </c>
      <c r="BL95" s="25" t="s">
        <v>327</v>
      </c>
      <c r="BM95" s="25" t="s">
        <v>342</v>
      </c>
    </row>
    <row r="96" spans="2:65" s="1" customFormat="1" ht="94.5">
      <c r="B96" s="42"/>
      <c r="C96" s="64"/>
      <c r="D96" s="246" t="s">
        <v>1656</v>
      </c>
      <c r="E96" s="64"/>
      <c r="F96" s="290" t="s">
        <v>6561</v>
      </c>
      <c r="G96" s="64"/>
      <c r="H96" s="64"/>
      <c r="I96" s="173"/>
      <c r="J96" s="64"/>
      <c r="K96" s="64"/>
      <c r="L96" s="62"/>
      <c r="M96" s="291"/>
      <c r="N96" s="43"/>
      <c r="O96" s="43"/>
      <c r="P96" s="43"/>
      <c r="Q96" s="43"/>
      <c r="R96" s="43"/>
      <c r="S96" s="43"/>
      <c r="T96" s="79"/>
      <c r="AT96" s="25" t="s">
        <v>1656</v>
      </c>
      <c r="AU96" s="25" t="s">
        <v>82</v>
      </c>
    </row>
    <row r="97" spans="2:65" s="1" customFormat="1" ht="31.5" customHeight="1">
      <c r="B97" s="42"/>
      <c r="C97" s="203" t="s">
        <v>307</v>
      </c>
      <c r="D97" s="203" t="s">
        <v>311</v>
      </c>
      <c r="E97" s="204" t="s">
        <v>6562</v>
      </c>
      <c r="F97" s="205" t="s">
        <v>6560</v>
      </c>
      <c r="G97" s="206" t="s">
        <v>5275</v>
      </c>
      <c r="H97" s="207">
        <v>6</v>
      </c>
      <c r="I97" s="208"/>
      <c r="J97" s="209">
        <f>ROUND(I97*H97,2)</f>
        <v>0</v>
      </c>
      <c r="K97" s="205" t="s">
        <v>21</v>
      </c>
      <c r="L97" s="62"/>
      <c r="M97" s="210" t="s">
        <v>21</v>
      </c>
      <c r="N97" s="211" t="s">
        <v>45</v>
      </c>
      <c r="O97" s="43"/>
      <c r="P97" s="212">
        <f>O97*H97</f>
        <v>0</v>
      </c>
      <c r="Q97" s="212">
        <v>0</v>
      </c>
      <c r="R97" s="212">
        <f>Q97*H97</f>
        <v>0</v>
      </c>
      <c r="S97" s="212">
        <v>0</v>
      </c>
      <c r="T97" s="213">
        <f>S97*H97</f>
        <v>0</v>
      </c>
      <c r="AR97" s="25" t="s">
        <v>327</v>
      </c>
      <c r="AT97" s="25" t="s">
        <v>311</v>
      </c>
      <c r="AU97" s="25" t="s">
        <v>82</v>
      </c>
      <c r="AY97" s="25" t="s">
        <v>308</v>
      </c>
      <c r="BE97" s="214">
        <f>IF(N97="základní",J97,0)</f>
        <v>0</v>
      </c>
      <c r="BF97" s="214">
        <f>IF(N97="snížená",J97,0)</f>
        <v>0</v>
      </c>
      <c r="BG97" s="214">
        <f>IF(N97="zákl. přenesená",J97,0)</f>
        <v>0</v>
      </c>
      <c r="BH97" s="214">
        <f>IF(N97="sníž. přenesená",J97,0)</f>
        <v>0</v>
      </c>
      <c r="BI97" s="214">
        <f>IF(N97="nulová",J97,0)</f>
        <v>0</v>
      </c>
      <c r="BJ97" s="25" t="s">
        <v>82</v>
      </c>
      <c r="BK97" s="214">
        <f>ROUND(I97*H97,2)</f>
        <v>0</v>
      </c>
      <c r="BL97" s="25" t="s">
        <v>327</v>
      </c>
      <c r="BM97" s="25" t="s">
        <v>350</v>
      </c>
    </row>
    <row r="98" spans="2:65" s="1" customFormat="1" ht="94.5">
      <c r="B98" s="42"/>
      <c r="C98" s="64"/>
      <c r="D98" s="246" t="s">
        <v>1656</v>
      </c>
      <c r="E98" s="64"/>
      <c r="F98" s="290" t="s">
        <v>6563</v>
      </c>
      <c r="G98" s="64"/>
      <c r="H98" s="64"/>
      <c r="I98" s="173"/>
      <c r="J98" s="64"/>
      <c r="K98" s="64"/>
      <c r="L98" s="62"/>
      <c r="M98" s="291"/>
      <c r="N98" s="43"/>
      <c r="O98" s="43"/>
      <c r="P98" s="43"/>
      <c r="Q98" s="43"/>
      <c r="R98" s="43"/>
      <c r="S98" s="43"/>
      <c r="T98" s="79"/>
      <c r="AT98" s="25" t="s">
        <v>1656</v>
      </c>
      <c r="AU98" s="25" t="s">
        <v>82</v>
      </c>
    </row>
    <row r="99" spans="2:65" s="1" customFormat="1" ht="31.5" customHeight="1">
      <c r="B99" s="42"/>
      <c r="C99" s="203" t="s">
        <v>334</v>
      </c>
      <c r="D99" s="203" t="s">
        <v>311</v>
      </c>
      <c r="E99" s="204" t="s">
        <v>6564</v>
      </c>
      <c r="F99" s="205" t="s">
        <v>6560</v>
      </c>
      <c r="G99" s="206" t="s">
        <v>5275</v>
      </c>
      <c r="H99" s="207">
        <v>6</v>
      </c>
      <c r="I99" s="208"/>
      <c r="J99" s="209">
        <f>ROUND(I99*H99,2)</f>
        <v>0</v>
      </c>
      <c r="K99" s="205" t="s">
        <v>21</v>
      </c>
      <c r="L99" s="62"/>
      <c r="M99" s="210" t="s">
        <v>21</v>
      </c>
      <c r="N99" s="211" t="s">
        <v>45</v>
      </c>
      <c r="O99" s="43"/>
      <c r="P99" s="212">
        <f>O99*H99</f>
        <v>0</v>
      </c>
      <c r="Q99" s="212">
        <v>0</v>
      </c>
      <c r="R99" s="212">
        <f>Q99*H99</f>
        <v>0</v>
      </c>
      <c r="S99" s="212">
        <v>0</v>
      </c>
      <c r="T99" s="213">
        <f>S99*H99</f>
        <v>0</v>
      </c>
      <c r="AR99" s="25" t="s">
        <v>327</v>
      </c>
      <c r="AT99" s="25" t="s">
        <v>311</v>
      </c>
      <c r="AU99" s="25" t="s">
        <v>82</v>
      </c>
      <c r="AY99" s="25" t="s">
        <v>308</v>
      </c>
      <c r="BE99" s="214">
        <f>IF(N99="základní",J99,0)</f>
        <v>0</v>
      </c>
      <c r="BF99" s="214">
        <f>IF(N99="snížená",J99,0)</f>
        <v>0</v>
      </c>
      <c r="BG99" s="214">
        <f>IF(N99="zákl. přenesená",J99,0)</f>
        <v>0</v>
      </c>
      <c r="BH99" s="214">
        <f>IF(N99="sníž. přenesená",J99,0)</f>
        <v>0</v>
      </c>
      <c r="BI99" s="214">
        <f>IF(N99="nulová",J99,0)</f>
        <v>0</v>
      </c>
      <c r="BJ99" s="25" t="s">
        <v>82</v>
      </c>
      <c r="BK99" s="214">
        <f>ROUND(I99*H99,2)</f>
        <v>0</v>
      </c>
      <c r="BL99" s="25" t="s">
        <v>327</v>
      </c>
      <c r="BM99" s="25" t="s">
        <v>360</v>
      </c>
    </row>
    <row r="100" spans="2:65" s="1" customFormat="1" ht="94.5">
      <c r="B100" s="42"/>
      <c r="C100" s="64"/>
      <c r="D100" s="223" t="s">
        <v>1656</v>
      </c>
      <c r="E100" s="64"/>
      <c r="F100" s="292" t="s">
        <v>6565</v>
      </c>
      <c r="G100" s="64"/>
      <c r="H100" s="64"/>
      <c r="I100" s="173"/>
      <c r="J100" s="64"/>
      <c r="K100" s="64"/>
      <c r="L100" s="62"/>
      <c r="M100" s="291"/>
      <c r="N100" s="43"/>
      <c r="O100" s="43"/>
      <c r="P100" s="43"/>
      <c r="Q100" s="43"/>
      <c r="R100" s="43"/>
      <c r="S100" s="43"/>
      <c r="T100" s="79"/>
      <c r="AT100" s="25" t="s">
        <v>1656</v>
      </c>
      <c r="AU100" s="25" t="s">
        <v>82</v>
      </c>
    </row>
    <row r="101" spans="2:65" s="11" customFormat="1" ht="37.35" customHeight="1">
      <c r="B101" s="186"/>
      <c r="C101" s="187"/>
      <c r="D101" s="200" t="s">
        <v>73</v>
      </c>
      <c r="E101" s="296" t="s">
        <v>5464</v>
      </c>
      <c r="F101" s="296" t="s">
        <v>6566</v>
      </c>
      <c r="G101" s="187"/>
      <c r="H101" s="187"/>
      <c r="I101" s="190"/>
      <c r="J101" s="297">
        <f>BK101</f>
        <v>0</v>
      </c>
      <c r="K101" s="187"/>
      <c r="L101" s="192"/>
      <c r="M101" s="193"/>
      <c r="N101" s="194"/>
      <c r="O101" s="194"/>
      <c r="P101" s="195">
        <f>SUM(P102:P105)</f>
        <v>0</v>
      </c>
      <c r="Q101" s="194"/>
      <c r="R101" s="195">
        <f>SUM(R102:R105)</f>
        <v>0</v>
      </c>
      <c r="S101" s="194"/>
      <c r="T101" s="196">
        <f>SUM(T102:T105)</f>
        <v>0</v>
      </c>
      <c r="AR101" s="197" t="s">
        <v>82</v>
      </c>
      <c r="AT101" s="198" t="s">
        <v>73</v>
      </c>
      <c r="AU101" s="198" t="s">
        <v>74</v>
      </c>
      <c r="AY101" s="197" t="s">
        <v>308</v>
      </c>
      <c r="BK101" s="199">
        <f>SUM(BK102:BK105)</f>
        <v>0</v>
      </c>
    </row>
    <row r="102" spans="2:65" s="1" customFormat="1" ht="31.5" customHeight="1">
      <c r="B102" s="42"/>
      <c r="C102" s="203" t="s">
        <v>338</v>
      </c>
      <c r="D102" s="203" t="s">
        <v>311</v>
      </c>
      <c r="E102" s="204" t="s">
        <v>6567</v>
      </c>
      <c r="F102" s="205" t="s">
        <v>6568</v>
      </c>
      <c r="G102" s="206" t="s">
        <v>5275</v>
      </c>
      <c r="H102" s="207">
        <v>1</v>
      </c>
      <c r="I102" s="208"/>
      <c r="J102" s="209">
        <f>ROUND(I102*H102,2)</f>
        <v>0</v>
      </c>
      <c r="K102" s="205" t="s">
        <v>21</v>
      </c>
      <c r="L102" s="62"/>
      <c r="M102" s="210" t="s">
        <v>21</v>
      </c>
      <c r="N102" s="211" t="s">
        <v>45</v>
      </c>
      <c r="O102" s="43"/>
      <c r="P102" s="212">
        <f>O102*H102</f>
        <v>0</v>
      </c>
      <c r="Q102" s="212">
        <v>0</v>
      </c>
      <c r="R102" s="212">
        <f>Q102*H102</f>
        <v>0</v>
      </c>
      <c r="S102" s="212">
        <v>0</v>
      </c>
      <c r="T102" s="213">
        <f>S102*H102</f>
        <v>0</v>
      </c>
      <c r="AR102" s="25" t="s">
        <v>327</v>
      </c>
      <c r="AT102" s="25" t="s">
        <v>311</v>
      </c>
      <c r="AU102" s="25" t="s">
        <v>82</v>
      </c>
      <c r="AY102" s="25" t="s">
        <v>308</v>
      </c>
      <c r="BE102" s="214">
        <f>IF(N102="základní",J102,0)</f>
        <v>0</v>
      </c>
      <c r="BF102" s="214">
        <f>IF(N102="snížená",J102,0)</f>
        <v>0</v>
      </c>
      <c r="BG102" s="214">
        <f>IF(N102="zákl. přenesená",J102,0)</f>
        <v>0</v>
      </c>
      <c r="BH102" s="214">
        <f>IF(N102="sníž. přenesená",J102,0)</f>
        <v>0</v>
      </c>
      <c r="BI102" s="214">
        <f>IF(N102="nulová",J102,0)</f>
        <v>0</v>
      </c>
      <c r="BJ102" s="25" t="s">
        <v>82</v>
      </c>
      <c r="BK102" s="214">
        <f>ROUND(I102*H102,2)</f>
        <v>0</v>
      </c>
      <c r="BL102" s="25" t="s">
        <v>327</v>
      </c>
      <c r="BM102" s="25" t="s">
        <v>368</v>
      </c>
    </row>
    <row r="103" spans="2:65" s="1" customFormat="1" ht="175.5">
      <c r="B103" s="42"/>
      <c r="C103" s="64"/>
      <c r="D103" s="246" t="s">
        <v>1656</v>
      </c>
      <c r="E103" s="64"/>
      <c r="F103" s="290" t="s">
        <v>6569</v>
      </c>
      <c r="G103" s="64"/>
      <c r="H103" s="64"/>
      <c r="I103" s="173"/>
      <c r="J103" s="64"/>
      <c r="K103" s="64"/>
      <c r="L103" s="62"/>
      <c r="M103" s="291"/>
      <c r="N103" s="43"/>
      <c r="O103" s="43"/>
      <c r="P103" s="43"/>
      <c r="Q103" s="43"/>
      <c r="R103" s="43"/>
      <c r="S103" s="43"/>
      <c r="T103" s="79"/>
      <c r="AT103" s="25" t="s">
        <v>1656</v>
      </c>
      <c r="AU103" s="25" t="s">
        <v>82</v>
      </c>
    </row>
    <row r="104" spans="2:65" s="1" customFormat="1" ht="22.5" customHeight="1">
      <c r="B104" s="42"/>
      <c r="C104" s="203" t="s">
        <v>342</v>
      </c>
      <c r="D104" s="203" t="s">
        <v>311</v>
      </c>
      <c r="E104" s="204" t="s">
        <v>6570</v>
      </c>
      <c r="F104" s="205" t="s">
        <v>6571</v>
      </c>
      <c r="G104" s="206" t="s">
        <v>5275</v>
      </c>
      <c r="H104" s="207">
        <v>2</v>
      </c>
      <c r="I104" s="208"/>
      <c r="J104" s="209">
        <f>ROUND(I104*H104,2)</f>
        <v>0</v>
      </c>
      <c r="K104" s="205" t="s">
        <v>21</v>
      </c>
      <c r="L104" s="62"/>
      <c r="M104" s="210" t="s">
        <v>21</v>
      </c>
      <c r="N104" s="211" t="s">
        <v>45</v>
      </c>
      <c r="O104" s="43"/>
      <c r="P104" s="212">
        <f>O104*H104</f>
        <v>0</v>
      </c>
      <c r="Q104" s="212">
        <v>0</v>
      </c>
      <c r="R104" s="212">
        <f>Q104*H104</f>
        <v>0</v>
      </c>
      <c r="S104" s="212">
        <v>0</v>
      </c>
      <c r="T104" s="213">
        <f>S104*H104</f>
        <v>0</v>
      </c>
      <c r="AR104" s="25" t="s">
        <v>327</v>
      </c>
      <c r="AT104" s="25" t="s">
        <v>311</v>
      </c>
      <c r="AU104" s="25" t="s">
        <v>82</v>
      </c>
      <c r="AY104" s="25" t="s">
        <v>308</v>
      </c>
      <c r="BE104" s="214">
        <f>IF(N104="základní",J104,0)</f>
        <v>0</v>
      </c>
      <c r="BF104" s="214">
        <f>IF(N104="snížená",J104,0)</f>
        <v>0</v>
      </c>
      <c r="BG104" s="214">
        <f>IF(N104="zákl. přenesená",J104,0)</f>
        <v>0</v>
      </c>
      <c r="BH104" s="214">
        <f>IF(N104="sníž. přenesená",J104,0)</f>
        <v>0</v>
      </c>
      <c r="BI104" s="214">
        <f>IF(N104="nulová",J104,0)</f>
        <v>0</v>
      </c>
      <c r="BJ104" s="25" t="s">
        <v>82</v>
      </c>
      <c r="BK104" s="214">
        <f>ROUND(I104*H104,2)</f>
        <v>0</v>
      </c>
      <c r="BL104" s="25" t="s">
        <v>327</v>
      </c>
      <c r="BM104" s="25" t="s">
        <v>375</v>
      </c>
    </row>
    <row r="105" spans="2:65" s="1" customFormat="1" ht="27">
      <c r="B105" s="42"/>
      <c r="C105" s="64"/>
      <c r="D105" s="223" t="s">
        <v>1656</v>
      </c>
      <c r="E105" s="64"/>
      <c r="F105" s="292" t="s">
        <v>6572</v>
      </c>
      <c r="G105" s="64"/>
      <c r="H105" s="64"/>
      <c r="I105" s="173"/>
      <c r="J105" s="64"/>
      <c r="K105" s="64"/>
      <c r="L105" s="62"/>
      <c r="M105" s="291"/>
      <c r="N105" s="43"/>
      <c r="O105" s="43"/>
      <c r="P105" s="43"/>
      <c r="Q105" s="43"/>
      <c r="R105" s="43"/>
      <c r="S105" s="43"/>
      <c r="T105" s="79"/>
      <c r="AT105" s="25" t="s">
        <v>1656</v>
      </c>
      <c r="AU105" s="25" t="s">
        <v>82</v>
      </c>
    </row>
    <row r="106" spans="2:65" s="11" customFormat="1" ht="37.35" customHeight="1">
      <c r="B106" s="186"/>
      <c r="C106" s="187"/>
      <c r="D106" s="200" t="s">
        <v>73</v>
      </c>
      <c r="E106" s="296" t="s">
        <v>5503</v>
      </c>
      <c r="F106" s="296" t="s">
        <v>6573</v>
      </c>
      <c r="G106" s="187"/>
      <c r="H106" s="187"/>
      <c r="I106" s="190"/>
      <c r="J106" s="297">
        <f>BK106</f>
        <v>0</v>
      </c>
      <c r="K106" s="187"/>
      <c r="L106" s="192"/>
      <c r="M106" s="193"/>
      <c r="N106" s="194"/>
      <c r="O106" s="194"/>
      <c r="P106" s="195">
        <f>SUM(P107:P112)</f>
        <v>0</v>
      </c>
      <c r="Q106" s="194"/>
      <c r="R106" s="195">
        <f>SUM(R107:R112)</f>
        <v>0</v>
      </c>
      <c r="S106" s="194"/>
      <c r="T106" s="196">
        <f>SUM(T107:T112)</f>
        <v>0</v>
      </c>
      <c r="AR106" s="197" t="s">
        <v>82</v>
      </c>
      <c r="AT106" s="198" t="s">
        <v>73</v>
      </c>
      <c r="AU106" s="198" t="s">
        <v>74</v>
      </c>
      <c r="AY106" s="197" t="s">
        <v>308</v>
      </c>
      <c r="BK106" s="199">
        <f>SUM(BK107:BK112)</f>
        <v>0</v>
      </c>
    </row>
    <row r="107" spans="2:65" s="1" customFormat="1" ht="22.5" customHeight="1">
      <c r="B107" s="42"/>
      <c r="C107" s="203" t="s">
        <v>346</v>
      </c>
      <c r="D107" s="203" t="s">
        <v>311</v>
      </c>
      <c r="E107" s="204" t="s">
        <v>6574</v>
      </c>
      <c r="F107" s="205" t="s">
        <v>6575</v>
      </c>
      <c r="G107" s="206" t="s">
        <v>6576</v>
      </c>
      <c r="H107" s="207">
        <v>1</v>
      </c>
      <c r="I107" s="208"/>
      <c r="J107" s="209">
        <f t="shared" ref="J107:J112" si="0">ROUND(I107*H107,2)</f>
        <v>0</v>
      </c>
      <c r="K107" s="205" t="s">
        <v>21</v>
      </c>
      <c r="L107" s="62"/>
      <c r="M107" s="210" t="s">
        <v>21</v>
      </c>
      <c r="N107" s="211" t="s">
        <v>45</v>
      </c>
      <c r="O107" s="43"/>
      <c r="P107" s="212">
        <f t="shared" ref="P107:P112" si="1">O107*H107</f>
        <v>0</v>
      </c>
      <c r="Q107" s="212">
        <v>0</v>
      </c>
      <c r="R107" s="212">
        <f t="shared" ref="R107:R112" si="2">Q107*H107</f>
        <v>0</v>
      </c>
      <c r="S107" s="212">
        <v>0</v>
      </c>
      <c r="T107" s="213">
        <f t="shared" ref="T107:T112" si="3">S107*H107</f>
        <v>0</v>
      </c>
      <c r="AR107" s="25" t="s">
        <v>327</v>
      </c>
      <c r="AT107" s="25" t="s">
        <v>311</v>
      </c>
      <c r="AU107" s="25" t="s">
        <v>82</v>
      </c>
      <c r="AY107" s="25" t="s">
        <v>308</v>
      </c>
      <c r="BE107" s="214">
        <f t="shared" ref="BE107:BE112" si="4">IF(N107="základní",J107,0)</f>
        <v>0</v>
      </c>
      <c r="BF107" s="214">
        <f t="shared" ref="BF107:BF112" si="5">IF(N107="snížená",J107,0)</f>
        <v>0</v>
      </c>
      <c r="BG107" s="214">
        <f t="shared" ref="BG107:BG112" si="6">IF(N107="zákl. přenesená",J107,0)</f>
        <v>0</v>
      </c>
      <c r="BH107" s="214">
        <f t="shared" ref="BH107:BH112" si="7">IF(N107="sníž. přenesená",J107,0)</f>
        <v>0</v>
      </c>
      <c r="BI107" s="214">
        <f t="shared" ref="BI107:BI112" si="8">IF(N107="nulová",J107,0)</f>
        <v>0</v>
      </c>
      <c r="BJ107" s="25" t="s">
        <v>82</v>
      </c>
      <c r="BK107" s="214">
        <f t="shared" ref="BK107:BK112" si="9">ROUND(I107*H107,2)</f>
        <v>0</v>
      </c>
      <c r="BL107" s="25" t="s">
        <v>327</v>
      </c>
      <c r="BM107" s="25" t="s">
        <v>385</v>
      </c>
    </row>
    <row r="108" spans="2:65" s="1" customFormat="1" ht="22.5" customHeight="1">
      <c r="B108" s="42"/>
      <c r="C108" s="203" t="s">
        <v>350</v>
      </c>
      <c r="D108" s="203" t="s">
        <v>311</v>
      </c>
      <c r="E108" s="204" t="s">
        <v>6577</v>
      </c>
      <c r="F108" s="205" t="s">
        <v>6578</v>
      </c>
      <c r="G108" s="206" t="s">
        <v>6576</v>
      </c>
      <c r="H108" s="207">
        <v>1</v>
      </c>
      <c r="I108" s="208"/>
      <c r="J108" s="209">
        <f t="shared" si="0"/>
        <v>0</v>
      </c>
      <c r="K108" s="205" t="s">
        <v>21</v>
      </c>
      <c r="L108" s="62"/>
      <c r="M108" s="210" t="s">
        <v>21</v>
      </c>
      <c r="N108" s="211" t="s">
        <v>45</v>
      </c>
      <c r="O108" s="43"/>
      <c r="P108" s="212">
        <f t="shared" si="1"/>
        <v>0</v>
      </c>
      <c r="Q108" s="212">
        <v>0</v>
      </c>
      <c r="R108" s="212">
        <f t="shared" si="2"/>
        <v>0</v>
      </c>
      <c r="S108" s="212">
        <v>0</v>
      </c>
      <c r="T108" s="213">
        <f t="shared" si="3"/>
        <v>0</v>
      </c>
      <c r="AR108" s="25" t="s">
        <v>327</v>
      </c>
      <c r="AT108" s="25" t="s">
        <v>311</v>
      </c>
      <c r="AU108" s="25" t="s">
        <v>82</v>
      </c>
      <c r="AY108" s="25" t="s">
        <v>308</v>
      </c>
      <c r="BE108" s="214">
        <f t="shared" si="4"/>
        <v>0</v>
      </c>
      <c r="BF108" s="214">
        <f t="shared" si="5"/>
        <v>0</v>
      </c>
      <c r="BG108" s="214">
        <f t="shared" si="6"/>
        <v>0</v>
      </c>
      <c r="BH108" s="214">
        <f t="shared" si="7"/>
        <v>0</v>
      </c>
      <c r="BI108" s="214">
        <f t="shared" si="8"/>
        <v>0</v>
      </c>
      <c r="BJ108" s="25" t="s">
        <v>82</v>
      </c>
      <c r="BK108" s="214">
        <f t="shared" si="9"/>
        <v>0</v>
      </c>
      <c r="BL108" s="25" t="s">
        <v>327</v>
      </c>
      <c r="BM108" s="25" t="s">
        <v>393</v>
      </c>
    </row>
    <row r="109" spans="2:65" s="1" customFormat="1" ht="22.5" customHeight="1">
      <c r="B109" s="42"/>
      <c r="C109" s="203" t="s">
        <v>356</v>
      </c>
      <c r="D109" s="203" t="s">
        <v>311</v>
      </c>
      <c r="E109" s="204" t="s">
        <v>6579</v>
      </c>
      <c r="F109" s="205" t="s">
        <v>6580</v>
      </c>
      <c r="G109" s="206" t="s">
        <v>6576</v>
      </c>
      <c r="H109" s="207">
        <v>1</v>
      </c>
      <c r="I109" s="208"/>
      <c r="J109" s="209">
        <f t="shared" si="0"/>
        <v>0</v>
      </c>
      <c r="K109" s="205" t="s">
        <v>21</v>
      </c>
      <c r="L109" s="62"/>
      <c r="M109" s="210" t="s">
        <v>21</v>
      </c>
      <c r="N109" s="211" t="s">
        <v>45</v>
      </c>
      <c r="O109" s="43"/>
      <c r="P109" s="212">
        <f t="shared" si="1"/>
        <v>0</v>
      </c>
      <c r="Q109" s="212">
        <v>0</v>
      </c>
      <c r="R109" s="212">
        <f t="shared" si="2"/>
        <v>0</v>
      </c>
      <c r="S109" s="212">
        <v>0</v>
      </c>
      <c r="T109" s="213">
        <f t="shared" si="3"/>
        <v>0</v>
      </c>
      <c r="AR109" s="25" t="s">
        <v>327</v>
      </c>
      <c r="AT109" s="25" t="s">
        <v>311</v>
      </c>
      <c r="AU109" s="25" t="s">
        <v>82</v>
      </c>
      <c r="AY109" s="25" t="s">
        <v>308</v>
      </c>
      <c r="BE109" s="214">
        <f t="shared" si="4"/>
        <v>0</v>
      </c>
      <c r="BF109" s="214">
        <f t="shared" si="5"/>
        <v>0</v>
      </c>
      <c r="BG109" s="214">
        <f t="shared" si="6"/>
        <v>0</v>
      </c>
      <c r="BH109" s="214">
        <f t="shared" si="7"/>
        <v>0</v>
      </c>
      <c r="BI109" s="214">
        <f t="shared" si="8"/>
        <v>0</v>
      </c>
      <c r="BJ109" s="25" t="s">
        <v>82</v>
      </c>
      <c r="BK109" s="214">
        <f t="shared" si="9"/>
        <v>0</v>
      </c>
      <c r="BL109" s="25" t="s">
        <v>327</v>
      </c>
      <c r="BM109" s="25" t="s">
        <v>402</v>
      </c>
    </row>
    <row r="110" spans="2:65" s="1" customFormat="1" ht="22.5" customHeight="1">
      <c r="B110" s="42"/>
      <c r="C110" s="203" t="s">
        <v>360</v>
      </c>
      <c r="D110" s="203" t="s">
        <v>311</v>
      </c>
      <c r="E110" s="204" t="s">
        <v>6581</v>
      </c>
      <c r="F110" s="205" t="s">
        <v>6582</v>
      </c>
      <c r="G110" s="206" t="s">
        <v>6576</v>
      </c>
      <c r="H110" s="207">
        <v>1</v>
      </c>
      <c r="I110" s="208"/>
      <c r="J110" s="209">
        <f t="shared" si="0"/>
        <v>0</v>
      </c>
      <c r="K110" s="205" t="s">
        <v>21</v>
      </c>
      <c r="L110" s="62"/>
      <c r="M110" s="210" t="s">
        <v>21</v>
      </c>
      <c r="N110" s="211" t="s">
        <v>45</v>
      </c>
      <c r="O110" s="43"/>
      <c r="P110" s="212">
        <f t="shared" si="1"/>
        <v>0</v>
      </c>
      <c r="Q110" s="212">
        <v>0</v>
      </c>
      <c r="R110" s="212">
        <f t="shared" si="2"/>
        <v>0</v>
      </c>
      <c r="S110" s="212">
        <v>0</v>
      </c>
      <c r="T110" s="213">
        <f t="shared" si="3"/>
        <v>0</v>
      </c>
      <c r="AR110" s="25" t="s">
        <v>327</v>
      </c>
      <c r="AT110" s="25" t="s">
        <v>311</v>
      </c>
      <c r="AU110" s="25" t="s">
        <v>82</v>
      </c>
      <c r="AY110" s="25" t="s">
        <v>308</v>
      </c>
      <c r="BE110" s="214">
        <f t="shared" si="4"/>
        <v>0</v>
      </c>
      <c r="BF110" s="214">
        <f t="shared" si="5"/>
        <v>0</v>
      </c>
      <c r="BG110" s="214">
        <f t="shared" si="6"/>
        <v>0</v>
      </c>
      <c r="BH110" s="214">
        <f t="shared" si="7"/>
        <v>0</v>
      </c>
      <c r="BI110" s="214">
        <f t="shared" si="8"/>
        <v>0</v>
      </c>
      <c r="BJ110" s="25" t="s">
        <v>82</v>
      </c>
      <c r="BK110" s="214">
        <f t="shared" si="9"/>
        <v>0</v>
      </c>
      <c r="BL110" s="25" t="s">
        <v>327</v>
      </c>
      <c r="BM110" s="25" t="s">
        <v>410</v>
      </c>
    </row>
    <row r="111" spans="2:65" s="1" customFormat="1" ht="22.5" customHeight="1">
      <c r="B111" s="42"/>
      <c r="C111" s="203" t="s">
        <v>364</v>
      </c>
      <c r="D111" s="203" t="s">
        <v>311</v>
      </c>
      <c r="E111" s="204" t="s">
        <v>6583</v>
      </c>
      <c r="F111" s="205" t="s">
        <v>6584</v>
      </c>
      <c r="G111" s="206" t="s">
        <v>6576</v>
      </c>
      <c r="H111" s="207">
        <v>1</v>
      </c>
      <c r="I111" s="208"/>
      <c r="J111" s="209">
        <f t="shared" si="0"/>
        <v>0</v>
      </c>
      <c r="K111" s="205" t="s">
        <v>21</v>
      </c>
      <c r="L111" s="62"/>
      <c r="M111" s="210" t="s">
        <v>21</v>
      </c>
      <c r="N111" s="211" t="s">
        <v>45</v>
      </c>
      <c r="O111" s="43"/>
      <c r="P111" s="212">
        <f t="shared" si="1"/>
        <v>0</v>
      </c>
      <c r="Q111" s="212">
        <v>0</v>
      </c>
      <c r="R111" s="212">
        <f t="shared" si="2"/>
        <v>0</v>
      </c>
      <c r="S111" s="212">
        <v>0</v>
      </c>
      <c r="T111" s="213">
        <f t="shared" si="3"/>
        <v>0</v>
      </c>
      <c r="AR111" s="25" t="s">
        <v>327</v>
      </c>
      <c r="AT111" s="25" t="s">
        <v>311</v>
      </c>
      <c r="AU111" s="25" t="s">
        <v>82</v>
      </c>
      <c r="AY111" s="25" t="s">
        <v>308</v>
      </c>
      <c r="BE111" s="214">
        <f t="shared" si="4"/>
        <v>0</v>
      </c>
      <c r="BF111" s="214">
        <f t="shared" si="5"/>
        <v>0</v>
      </c>
      <c r="BG111" s="214">
        <f t="shared" si="6"/>
        <v>0</v>
      </c>
      <c r="BH111" s="214">
        <f t="shared" si="7"/>
        <v>0</v>
      </c>
      <c r="BI111" s="214">
        <f t="shared" si="8"/>
        <v>0</v>
      </c>
      <c r="BJ111" s="25" t="s">
        <v>82</v>
      </c>
      <c r="BK111" s="214">
        <f t="shared" si="9"/>
        <v>0</v>
      </c>
      <c r="BL111" s="25" t="s">
        <v>327</v>
      </c>
      <c r="BM111" s="25" t="s">
        <v>420</v>
      </c>
    </row>
    <row r="112" spans="2:65" s="1" customFormat="1" ht="22.5" customHeight="1">
      <c r="B112" s="42"/>
      <c r="C112" s="203" t="s">
        <v>368</v>
      </c>
      <c r="D112" s="203" t="s">
        <v>311</v>
      </c>
      <c r="E112" s="204" t="s">
        <v>6585</v>
      </c>
      <c r="F112" s="205" t="s">
        <v>6586</v>
      </c>
      <c r="G112" s="206" t="s">
        <v>6576</v>
      </c>
      <c r="H112" s="207">
        <v>1</v>
      </c>
      <c r="I112" s="208"/>
      <c r="J112" s="209">
        <f t="shared" si="0"/>
        <v>0</v>
      </c>
      <c r="K112" s="205" t="s">
        <v>21</v>
      </c>
      <c r="L112" s="62"/>
      <c r="M112" s="210" t="s">
        <v>21</v>
      </c>
      <c r="N112" s="215" t="s">
        <v>45</v>
      </c>
      <c r="O112" s="216"/>
      <c r="P112" s="217">
        <f t="shared" si="1"/>
        <v>0</v>
      </c>
      <c r="Q112" s="217">
        <v>0</v>
      </c>
      <c r="R112" s="217">
        <f t="shared" si="2"/>
        <v>0</v>
      </c>
      <c r="S112" s="217">
        <v>0</v>
      </c>
      <c r="T112" s="218">
        <f t="shared" si="3"/>
        <v>0</v>
      </c>
      <c r="AR112" s="25" t="s">
        <v>327</v>
      </c>
      <c r="AT112" s="25" t="s">
        <v>311</v>
      </c>
      <c r="AU112" s="25" t="s">
        <v>82</v>
      </c>
      <c r="AY112" s="25" t="s">
        <v>308</v>
      </c>
      <c r="BE112" s="214">
        <f t="shared" si="4"/>
        <v>0</v>
      </c>
      <c r="BF112" s="214">
        <f t="shared" si="5"/>
        <v>0</v>
      </c>
      <c r="BG112" s="214">
        <f t="shared" si="6"/>
        <v>0</v>
      </c>
      <c r="BH112" s="214">
        <f t="shared" si="7"/>
        <v>0</v>
      </c>
      <c r="BI112" s="214">
        <f t="shared" si="8"/>
        <v>0</v>
      </c>
      <c r="BJ112" s="25" t="s">
        <v>82</v>
      </c>
      <c r="BK112" s="214">
        <f t="shared" si="9"/>
        <v>0</v>
      </c>
      <c r="BL112" s="25" t="s">
        <v>327</v>
      </c>
      <c r="BM112" s="25" t="s">
        <v>598</v>
      </c>
    </row>
    <row r="113" spans="2:12" s="1" customFormat="1" ht="6.95" customHeight="1">
      <c r="B113" s="57"/>
      <c r="C113" s="58"/>
      <c r="D113" s="58"/>
      <c r="E113" s="58"/>
      <c r="F113" s="58"/>
      <c r="G113" s="58"/>
      <c r="H113" s="58"/>
      <c r="I113" s="149"/>
      <c r="J113" s="58"/>
      <c r="K113" s="58"/>
      <c r="L113" s="62"/>
    </row>
  </sheetData>
  <sheetProtection password="CC35" sheet="1" objects="1" scenarios="1" formatCells="0" formatColumns="0" formatRows="0" sort="0" autoFilter="0"/>
  <autoFilter ref="C85:K112"/>
  <mergeCells count="12">
    <mergeCell ref="G1:H1"/>
    <mergeCell ref="L2:V2"/>
    <mergeCell ref="E49:H49"/>
    <mergeCell ref="E51:H51"/>
    <mergeCell ref="E74:H74"/>
    <mergeCell ref="E76:H76"/>
    <mergeCell ref="E78:H78"/>
    <mergeCell ref="E7:H7"/>
    <mergeCell ref="E9:H9"/>
    <mergeCell ref="E11:H11"/>
    <mergeCell ref="E26:H26"/>
    <mergeCell ref="E47:H47"/>
  </mergeCells>
  <hyperlinks>
    <hyperlink ref="F1:G1" location="C2" display="1) Krycí list soupisu"/>
    <hyperlink ref="G1:H1" location="C58" display="2) Rekapitulace"/>
    <hyperlink ref="J1" location="C85" display="3) Soupis prací"/>
    <hyperlink ref="L1:V1" location="'Rekapitulace stavby'!C2" display="Rekapitulace stavby"/>
  </hyperlinks>
  <pageMargins left="0.58333330000000005" right="0.58333330000000005" top="0.58333330000000005" bottom="0.58333330000000005" header="0" footer="0"/>
  <pageSetup paperSize="9" fitToHeight="100" orientation="landscape" blackAndWhite="1" r:id="rId1"/>
  <headerFooter>
    <oddFooter>&amp;CStrana &amp;P z &amp;N</oddFooter>
  </headerFooter>
  <drawing r:id="rId2"/>
</worksheet>
</file>

<file path=xl/worksheets/sheet3.xml><?xml version="1.0" encoding="utf-8"?>
<worksheet xmlns="http://schemas.openxmlformats.org/spreadsheetml/2006/main" xmlns:r="http://schemas.openxmlformats.org/officeDocument/2006/relationships">
  <sheetPr>
    <pageSetUpPr fitToPage="1"/>
  </sheetPr>
  <dimension ref="A1:BR259"/>
  <sheetViews>
    <sheetView showGridLines="0" workbookViewId="0">
      <pane ySplit="1" topLeftCell="A2" activePane="bottomLeft" state="frozen"/>
      <selection pane="bottomLeft"/>
    </sheetView>
  </sheetViews>
  <sheetFormatPr defaultRowHeight="15"/>
  <cols>
    <col min="1" max="1" width="8.33203125" customWidth="1"/>
    <col min="2" max="2" width="1.6640625" customWidth="1"/>
    <col min="3" max="3" width="4.1640625" customWidth="1"/>
    <col min="4" max="4" width="4.33203125" customWidth="1"/>
    <col min="5" max="5" width="17.1640625" customWidth="1"/>
    <col min="6" max="6" width="75" customWidth="1"/>
    <col min="7" max="7" width="8.6640625" customWidth="1"/>
    <col min="8" max="8" width="11.1640625" customWidth="1"/>
    <col min="9" max="9" width="12.6640625" style="121" customWidth="1"/>
    <col min="10" max="10" width="23.5" customWidth="1"/>
    <col min="11" max="11" width="15.5" customWidth="1"/>
    <col min="19" max="19" width="8.1640625" customWidth="1"/>
    <col min="20" max="20" width="29.6640625" customWidth="1"/>
    <col min="21" max="21" width="16.33203125"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1" spans="1:70" ht="21.75" customHeight="1">
      <c r="A1" s="22"/>
      <c r="B1" s="122"/>
      <c r="C1" s="122"/>
      <c r="D1" s="123" t="s">
        <v>1</v>
      </c>
      <c r="E1" s="122"/>
      <c r="F1" s="124" t="s">
        <v>272</v>
      </c>
      <c r="G1" s="427" t="s">
        <v>273</v>
      </c>
      <c r="H1" s="427"/>
      <c r="I1" s="125"/>
      <c r="J1" s="124" t="s">
        <v>274</v>
      </c>
      <c r="K1" s="123" t="s">
        <v>275</v>
      </c>
      <c r="L1" s="124" t="s">
        <v>276</v>
      </c>
      <c r="M1" s="124"/>
      <c r="N1" s="124"/>
      <c r="O1" s="124"/>
      <c r="P1" s="124"/>
      <c r="Q1" s="124"/>
      <c r="R1" s="124"/>
      <c r="S1" s="124"/>
      <c r="T1" s="124"/>
      <c r="U1" s="21"/>
      <c r="V1" s="21"/>
      <c r="W1" s="22"/>
      <c r="X1" s="22"/>
      <c r="Y1" s="22"/>
      <c r="Z1" s="22"/>
      <c r="AA1" s="22"/>
      <c r="AB1" s="22"/>
      <c r="AC1" s="22"/>
      <c r="AD1" s="22"/>
      <c r="AE1" s="22"/>
      <c r="AF1" s="22"/>
      <c r="AG1" s="22"/>
      <c r="AH1" s="22"/>
      <c r="AI1" s="22"/>
      <c r="AJ1" s="22"/>
      <c r="AK1" s="22"/>
      <c r="AL1" s="22"/>
      <c r="AM1" s="22"/>
      <c r="AN1" s="22"/>
      <c r="AO1" s="22"/>
      <c r="AP1" s="22"/>
      <c r="AQ1" s="22"/>
      <c r="AR1" s="22"/>
      <c r="AS1" s="22"/>
      <c r="AT1" s="22"/>
      <c r="AU1" s="22"/>
      <c r="AV1" s="22"/>
      <c r="AW1" s="22"/>
      <c r="AX1" s="22"/>
      <c r="AY1" s="22"/>
      <c r="AZ1" s="22"/>
      <c r="BA1" s="22"/>
      <c r="BB1" s="22"/>
      <c r="BC1" s="22"/>
      <c r="BD1" s="22"/>
      <c r="BE1" s="22"/>
      <c r="BF1" s="22"/>
      <c r="BG1" s="22"/>
      <c r="BH1" s="22"/>
      <c r="BI1" s="22"/>
      <c r="BJ1" s="22"/>
      <c r="BK1" s="22"/>
      <c r="BL1" s="22"/>
      <c r="BM1" s="22"/>
      <c r="BN1" s="22"/>
      <c r="BO1" s="22"/>
      <c r="BP1" s="22"/>
      <c r="BQ1" s="22"/>
      <c r="BR1" s="22"/>
    </row>
    <row r="2" spans="1:70" ht="36.950000000000003" customHeight="1">
      <c r="L2" s="419"/>
      <c r="M2" s="419"/>
      <c r="N2" s="419"/>
      <c r="O2" s="419"/>
      <c r="P2" s="419"/>
      <c r="Q2" s="419"/>
      <c r="R2" s="419"/>
      <c r="S2" s="419"/>
      <c r="T2" s="419"/>
      <c r="U2" s="419"/>
      <c r="V2" s="419"/>
      <c r="AT2" s="25" t="s">
        <v>96</v>
      </c>
    </row>
    <row r="3" spans="1:70" ht="6.95" customHeight="1">
      <c r="B3" s="26"/>
      <c r="C3" s="27"/>
      <c r="D3" s="27"/>
      <c r="E3" s="27"/>
      <c r="F3" s="27"/>
      <c r="G3" s="27"/>
      <c r="H3" s="27"/>
      <c r="I3" s="126"/>
      <c r="J3" s="27"/>
      <c r="K3" s="28"/>
      <c r="AT3" s="25" t="s">
        <v>84</v>
      </c>
    </row>
    <row r="4" spans="1:70" ht="36.950000000000003" customHeight="1">
      <c r="B4" s="29"/>
      <c r="C4" s="30"/>
      <c r="D4" s="31" t="s">
        <v>277</v>
      </c>
      <c r="E4" s="30"/>
      <c r="F4" s="30"/>
      <c r="G4" s="30"/>
      <c r="H4" s="30"/>
      <c r="I4" s="127"/>
      <c r="J4" s="30"/>
      <c r="K4" s="32"/>
      <c r="M4" s="33" t="s">
        <v>12</v>
      </c>
      <c r="AT4" s="25" t="s">
        <v>6</v>
      </c>
    </row>
    <row r="5" spans="1:70" ht="6.95" customHeight="1">
      <c r="B5" s="29"/>
      <c r="C5" s="30"/>
      <c r="D5" s="30"/>
      <c r="E5" s="30"/>
      <c r="F5" s="30"/>
      <c r="G5" s="30"/>
      <c r="H5" s="30"/>
      <c r="I5" s="127"/>
      <c r="J5" s="30"/>
      <c r="K5" s="32"/>
    </row>
    <row r="6" spans="1:70">
      <c r="B6" s="29"/>
      <c r="C6" s="30"/>
      <c r="D6" s="38" t="s">
        <v>18</v>
      </c>
      <c r="E6" s="30"/>
      <c r="F6" s="30"/>
      <c r="G6" s="30"/>
      <c r="H6" s="30"/>
      <c r="I6" s="127"/>
      <c r="J6" s="30"/>
      <c r="K6" s="32"/>
    </row>
    <row r="7" spans="1:70" ht="22.5" customHeight="1">
      <c r="B7" s="29"/>
      <c r="C7" s="30"/>
      <c r="D7" s="30"/>
      <c r="E7" s="420" t="str">
        <f>'Rekapitulace stavby'!K6</f>
        <v>Národní telemedicínské centrum</v>
      </c>
      <c r="F7" s="421"/>
      <c r="G7" s="421"/>
      <c r="H7" s="421"/>
      <c r="I7" s="127"/>
      <c r="J7" s="30"/>
      <c r="K7" s="32"/>
    </row>
    <row r="8" spans="1:70">
      <c r="B8" s="29"/>
      <c r="C8" s="30"/>
      <c r="D8" s="38" t="s">
        <v>278</v>
      </c>
      <c r="E8" s="30"/>
      <c r="F8" s="30"/>
      <c r="G8" s="30"/>
      <c r="H8" s="30"/>
      <c r="I8" s="127"/>
      <c r="J8" s="30"/>
      <c r="K8" s="32"/>
    </row>
    <row r="9" spans="1:70" ht="22.5" customHeight="1">
      <c r="B9" s="29"/>
      <c r="C9" s="30"/>
      <c r="D9" s="30"/>
      <c r="E9" s="420" t="s">
        <v>424</v>
      </c>
      <c r="F9" s="380"/>
      <c r="G9" s="380"/>
      <c r="H9" s="380"/>
      <c r="I9" s="127"/>
      <c r="J9" s="30"/>
      <c r="K9" s="32"/>
    </row>
    <row r="10" spans="1:70">
      <c r="B10" s="29"/>
      <c r="C10" s="30"/>
      <c r="D10" s="38" t="s">
        <v>425</v>
      </c>
      <c r="E10" s="30"/>
      <c r="F10" s="30"/>
      <c r="G10" s="30"/>
      <c r="H10" s="30"/>
      <c r="I10" s="127"/>
      <c r="J10" s="30"/>
      <c r="K10" s="32"/>
    </row>
    <row r="11" spans="1:70" s="1" customFormat="1" ht="22.5" customHeight="1">
      <c r="B11" s="42"/>
      <c r="C11" s="43"/>
      <c r="D11" s="43"/>
      <c r="E11" s="404" t="s">
        <v>426</v>
      </c>
      <c r="F11" s="423"/>
      <c r="G11" s="423"/>
      <c r="H11" s="423"/>
      <c r="I11" s="128"/>
      <c r="J11" s="43"/>
      <c r="K11" s="46"/>
    </row>
    <row r="12" spans="1:70" s="1" customFormat="1">
      <c r="B12" s="42"/>
      <c r="C12" s="43"/>
      <c r="D12" s="38" t="s">
        <v>427</v>
      </c>
      <c r="E12" s="43"/>
      <c r="F12" s="43"/>
      <c r="G12" s="43"/>
      <c r="H12" s="43"/>
      <c r="I12" s="128"/>
      <c r="J12" s="43"/>
      <c r="K12" s="46"/>
    </row>
    <row r="13" spans="1:70" s="1" customFormat="1" ht="36.950000000000003" customHeight="1">
      <c r="B13" s="42"/>
      <c r="C13" s="43"/>
      <c r="D13" s="43"/>
      <c r="E13" s="422" t="s">
        <v>428</v>
      </c>
      <c r="F13" s="423"/>
      <c r="G13" s="423"/>
      <c r="H13" s="423"/>
      <c r="I13" s="128"/>
      <c r="J13" s="43"/>
      <c r="K13" s="46"/>
    </row>
    <row r="14" spans="1:70" s="1" customFormat="1" ht="13.5">
      <c r="B14" s="42"/>
      <c r="C14" s="43"/>
      <c r="D14" s="43"/>
      <c r="E14" s="43"/>
      <c r="F14" s="43"/>
      <c r="G14" s="43"/>
      <c r="H14" s="43"/>
      <c r="I14" s="128"/>
      <c r="J14" s="43"/>
      <c r="K14" s="46"/>
    </row>
    <row r="15" spans="1:70" s="1" customFormat="1" ht="14.45" customHeight="1">
      <c r="B15" s="42"/>
      <c r="C15" s="43"/>
      <c r="D15" s="38" t="s">
        <v>20</v>
      </c>
      <c r="E15" s="43"/>
      <c r="F15" s="36" t="s">
        <v>21</v>
      </c>
      <c r="G15" s="43"/>
      <c r="H15" s="43"/>
      <c r="I15" s="129" t="s">
        <v>22</v>
      </c>
      <c r="J15" s="36" t="s">
        <v>21</v>
      </c>
      <c r="K15" s="46"/>
    </row>
    <row r="16" spans="1:70" s="1" customFormat="1" ht="14.45" customHeight="1">
      <c r="B16" s="42"/>
      <c r="C16" s="43"/>
      <c r="D16" s="38" t="s">
        <v>23</v>
      </c>
      <c r="E16" s="43"/>
      <c r="F16" s="36" t="s">
        <v>24</v>
      </c>
      <c r="G16" s="43"/>
      <c r="H16" s="43"/>
      <c r="I16" s="129" t="s">
        <v>25</v>
      </c>
      <c r="J16" s="130" t="str">
        <f>'Rekapitulace stavby'!AN8</f>
        <v>26.1.2017</v>
      </c>
      <c r="K16" s="46"/>
    </row>
    <row r="17" spans="2:11" s="1" customFormat="1" ht="10.9" customHeight="1">
      <c r="B17" s="42"/>
      <c r="C17" s="43"/>
      <c r="D17" s="43"/>
      <c r="E17" s="43"/>
      <c r="F17" s="43"/>
      <c r="G17" s="43"/>
      <c r="H17" s="43"/>
      <c r="I17" s="128"/>
      <c r="J17" s="43"/>
      <c r="K17" s="46"/>
    </row>
    <row r="18" spans="2:11" s="1" customFormat="1" ht="14.45" customHeight="1">
      <c r="B18" s="42"/>
      <c r="C18" s="43"/>
      <c r="D18" s="38" t="s">
        <v>27</v>
      </c>
      <c r="E18" s="43"/>
      <c r="F18" s="43"/>
      <c r="G18" s="43"/>
      <c r="H18" s="43"/>
      <c r="I18" s="129" t="s">
        <v>28</v>
      </c>
      <c r="J18" s="36" t="s">
        <v>29</v>
      </c>
      <c r="K18" s="46"/>
    </row>
    <row r="19" spans="2:11" s="1" customFormat="1" ht="18" customHeight="1">
      <c r="B19" s="42"/>
      <c r="C19" s="43"/>
      <c r="D19" s="43"/>
      <c r="E19" s="36" t="s">
        <v>30</v>
      </c>
      <c r="F19" s="43"/>
      <c r="G19" s="43"/>
      <c r="H19" s="43"/>
      <c r="I19" s="129" t="s">
        <v>31</v>
      </c>
      <c r="J19" s="36" t="s">
        <v>21</v>
      </c>
      <c r="K19" s="46"/>
    </row>
    <row r="20" spans="2:11" s="1" customFormat="1" ht="6.95" customHeight="1">
      <c r="B20" s="42"/>
      <c r="C20" s="43"/>
      <c r="D20" s="43"/>
      <c r="E20" s="43"/>
      <c r="F20" s="43"/>
      <c r="G20" s="43"/>
      <c r="H20" s="43"/>
      <c r="I20" s="128"/>
      <c r="J20" s="43"/>
      <c r="K20" s="46"/>
    </row>
    <row r="21" spans="2:11" s="1" customFormat="1" ht="14.45" customHeight="1">
      <c r="B21" s="42"/>
      <c r="C21" s="43"/>
      <c r="D21" s="38" t="s">
        <v>32</v>
      </c>
      <c r="E21" s="43"/>
      <c r="F21" s="43"/>
      <c r="G21" s="43"/>
      <c r="H21" s="43"/>
      <c r="I21" s="129" t="s">
        <v>28</v>
      </c>
      <c r="J21" s="36" t="str">
        <f>IF('Rekapitulace stavby'!AN13="Vyplň údaj","",IF('Rekapitulace stavby'!AN13="","",'Rekapitulace stavby'!AN13))</f>
        <v/>
      </c>
      <c r="K21" s="46"/>
    </row>
    <row r="22" spans="2:11" s="1" customFormat="1" ht="18" customHeight="1">
      <c r="B22" s="42"/>
      <c r="C22" s="43"/>
      <c r="D22" s="43"/>
      <c r="E22" s="36" t="str">
        <f>IF('Rekapitulace stavby'!E14="Vyplň údaj","",IF('Rekapitulace stavby'!E14="","",'Rekapitulace stavby'!E14))</f>
        <v/>
      </c>
      <c r="F22" s="43"/>
      <c r="G22" s="43"/>
      <c r="H22" s="43"/>
      <c r="I22" s="129" t="s">
        <v>31</v>
      </c>
      <c r="J22" s="36" t="str">
        <f>IF('Rekapitulace stavby'!AN14="Vyplň údaj","",IF('Rekapitulace stavby'!AN14="","",'Rekapitulace stavby'!AN14))</f>
        <v/>
      </c>
      <c r="K22" s="46"/>
    </row>
    <row r="23" spans="2:11" s="1" customFormat="1" ht="6.95" customHeight="1">
      <c r="B23" s="42"/>
      <c r="C23" s="43"/>
      <c r="D23" s="43"/>
      <c r="E23" s="43"/>
      <c r="F23" s="43"/>
      <c r="G23" s="43"/>
      <c r="H23" s="43"/>
      <c r="I23" s="128"/>
      <c r="J23" s="43"/>
      <c r="K23" s="46"/>
    </row>
    <row r="24" spans="2:11" s="1" customFormat="1" ht="14.45" customHeight="1">
      <c r="B24" s="42"/>
      <c r="C24" s="43"/>
      <c r="D24" s="38" t="s">
        <v>34</v>
      </c>
      <c r="E24" s="43"/>
      <c r="F24" s="43"/>
      <c r="G24" s="43"/>
      <c r="H24" s="43"/>
      <c r="I24" s="129" t="s">
        <v>28</v>
      </c>
      <c r="J24" s="36" t="s">
        <v>35</v>
      </c>
      <c r="K24" s="46"/>
    </row>
    <row r="25" spans="2:11" s="1" customFormat="1" ht="18" customHeight="1">
      <c r="B25" s="42"/>
      <c r="C25" s="43"/>
      <c r="D25" s="43"/>
      <c r="E25" s="36" t="s">
        <v>36</v>
      </c>
      <c r="F25" s="43"/>
      <c r="G25" s="43"/>
      <c r="H25" s="43"/>
      <c r="I25" s="129" t="s">
        <v>31</v>
      </c>
      <c r="J25" s="36" t="s">
        <v>21</v>
      </c>
      <c r="K25" s="46"/>
    </row>
    <row r="26" spans="2:11" s="1" customFormat="1" ht="6.95" customHeight="1">
      <c r="B26" s="42"/>
      <c r="C26" s="43"/>
      <c r="D26" s="43"/>
      <c r="E26" s="43"/>
      <c r="F26" s="43"/>
      <c r="G26" s="43"/>
      <c r="H26" s="43"/>
      <c r="I26" s="128"/>
      <c r="J26" s="43"/>
      <c r="K26" s="46"/>
    </row>
    <row r="27" spans="2:11" s="1" customFormat="1" ht="14.45" customHeight="1">
      <c r="B27" s="42"/>
      <c r="C27" s="43"/>
      <c r="D27" s="38" t="s">
        <v>38</v>
      </c>
      <c r="E27" s="43"/>
      <c r="F27" s="43"/>
      <c r="G27" s="43"/>
      <c r="H27" s="43"/>
      <c r="I27" s="128"/>
      <c r="J27" s="43"/>
      <c r="K27" s="46"/>
    </row>
    <row r="28" spans="2:11" s="7" customFormat="1" ht="22.5" customHeight="1">
      <c r="B28" s="131"/>
      <c r="C28" s="132"/>
      <c r="D28" s="132"/>
      <c r="E28" s="384" t="s">
        <v>21</v>
      </c>
      <c r="F28" s="384"/>
      <c r="G28" s="384"/>
      <c r="H28" s="384"/>
      <c r="I28" s="133"/>
      <c r="J28" s="132"/>
      <c r="K28" s="134"/>
    </row>
    <row r="29" spans="2:11" s="1" customFormat="1" ht="6.95" customHeight="1">
      <c r="B29" s="42"/>
      <c r="C29" s="43"/>
      <c r="D29" s="43"/>
      <c r="E29" s="43"/>
      <c r="F29" s="43"/>
      <c r="G29" s="43"/>
      <c r="H29" s="43"/>
      <c r="I29" s="128"/>
      <c r="J29" s="43"/>
      <c r="K29" s="46"/>
    </row>
    <row r="30" spans="2:11" s="1" customFormat="1" ht="6.95" customHeight="1">
      <c r="B30" s="42"/>
      <c r="C30" s="43"/>
      <c r="D30" s="86"/>
      <c r="E30" s="86"/>
      <c r="F30" s="86"/>
      <c r="G30" s="86"/>
      <c r="H30" s="86"/>
      <c r="I30" s="135"/>
      <c r="J30" s="86"/>
      <c r="K30" s="136"/>
    </row>
    <row r="31" spans="2:11" s="1" customFormat="1" ht="25.35" customHeight="1">
      <c r="B31" s="42"/>
      <c r="C31" s="43"/>
      <c r="D31" s="137" t="s">
        <v>40</v>
      </c>
      <c r="E31" s="43"/>
      <c r="F31" s="43"/>
      <c r="G31" s="43"/>
      <c r="H31" s="43"/>
      <c r="I31" s="128"/>
      <c r="J31" s="138">
        <f>ROUND(J103,2)</f>
        <v>0</v>
      </c>
      <c r="K31" s="46"/>
    </row>
    <row r="32" spans="2:11" s="1" customFormat="1" ht="6.95" customHeight="1">
      <c r="B32" s="42"/>
      <c r="C32" s="43"/>
      <c r="D32" s="86"/>
      <c r="E32" s="86"/>
      <c r="F32" s="86"/>
      <c r="G32" s="86"/>
      <c r="H32" s="86"/>
      <c r="I32" s="135"/>
      <c r="J32" s="86"/>
      <c r="K32" s="136"/>
    </row>
    <row r="33" spans="2:11" s="1" customFormat="1" ht="14.45" customHeight="1">
      <c r="B33" s="42"/>
      <c r="C33" s="43"/>
      <c r="D33" s="43"/>
      <c r="E33" s="43"/>
      <c r="F33" s="47" t="s">
        <v>42</v>
      </c>
      <c r="G33" s="43"/>
      <c r="H33" s="43"/>
      <c r="I33" s="139" t="s">
        <v>41</v>
      </c>
      <c r="J33" s="47" t="s">
        <v>43</v>
      </c>
      <c r="K33" s="46"/>
    </row>
    <row r="34" spans="2:11" s="1" customFormat="1" ht="14.45" customHeight="1">
      <c r="B34" s="42"/>
      <c r="C34" s="43"/>
      <c r="D34" s="50" t="s">
        <v>44</v>
      </c>
      <c r="E34" s="50" t="s">
        <v>45</v>
      </c>
      <c r="F34" s="140">
        <f>ROUND(SUM(BE103:BE258), 2)</f>
        <v>0</v>
      </c>
      <c r="G34" s="43"/>
      <c r="H34" s="43"/>
      <c r="I34" s="141">
        <v>0.21</v>
      </c>
      <c r="J34" s="140">
        <f>ROUND(ROUND((SUM(BE103:BE258)), 2)*I34, 2)</f>
        <v>0</v>
      </c>
      <c r="K34" s="46"/>
    </row>
    <row r="35" spans="2:11" s="1" customFormat="1" ht="14.45" customHeight="1">
      <c r="B35" s="42"/>
      <c r="C35" s="43"/>
      <c r="D35" s="43"/>
      <c r="E35" s="50" t="s">
        <v>46</v>
      </c>
      <c r="F35" s="140">
        <f>ROUND(SUM(BF103:BF258), 2)</f>
        <v>0</v>
      </c>
      <c r="G35" s="43"/>
      <c r="H35" s="43"/>
      <c r="I35" s="141">
        <v>0.15</v>
      </c>
      <c r="J35" s="140">
        <f>ROUND(ROUND((SUM(BF103:BF258)), 2)*I35, 2)</f>
        <v>0</v>
      </c>
      <c r="K35" s="46"/>
    </row>
    <row r="36" spans="2:11" s="1" customFormat="1" ht="14.45" hidden="1" customHeight="1">
      <c r="B36" s="42"/>
      <c r="C36" s="43"/>
      <c r="D36" s="43"/>
      <c r="E36" s="50" t="s">
        <v>47</v>
      </c>
      <c r="F36" s="140">
        <f>ROUND(SUM(BG103:BG258), 2)</f>
        <v>0</v>
      </c>
      <c r="G36" s="43"/>
      <c r="H36" s="43"/>
      <c r="I36" s="141">
        <v>0.21</v>
      </c>
      <c r="J36" s="140">
        <v>0</v>
      </c>
      <c r="K36" s="46"/>
    </row>
    <row r="37" spans="2:11" s="1" customFormat="1" ht="14.45" hidden="1" customHeight="1">
      <c r="B37" s="42"/>
      <c r="C37" s="43"/>
      <c r="D37" s="43"/>
      <c r="E37" s="50" t="s">
        <v>48</v>
      </c>
      <c r="F37" s="140">
        <f>ROUND(SUM(BH103:BH258), 2)</f>
        <v>0</v>
      </c>
      <c r="G37" s="43"/>
      <c r="H37" s="43"/>
      <c r="I37" s="141">
        <v>0.15</v>
      </c>
      <c r="J37" s="140">
        <v>0</v>
      </c>
      <c r="K37" s="46"/>
    </row>
    <row r="38" spans="2:11" s="1" customFormat="1" ht="14.45" hidden="1" customHeight="1">
      <c r="B38" s="42"/>
      <c r="C38" s="43"/>
      <c r="D38" s="43"/>
      <c r="E38" s="50" t="s">
        <v>49</v>
      </c>
      <c r="F38" s="140">
        <f>ROUND(SUM(BI103:BI258), 2)</f>
        <v>0</v>
      </c>
      <c r="G38" s="43"/>
      <c r="H38" s="43"/>
      <c r="I38" s="141">
        <v>0</v>
      </c>
      <c r="J38" s="140">
        <v>0</v>
      </c>
      <c r="K38" s="46"/>
    </row>
    <row r="39" spans="2:11" s="1" customFormat="1" ht="6.95" customHeight="1">
      <c r="B39" s="42"/>
      <c r="C39" s="43"/>
      <c r="D39" s="43"/>
      <c r="E39" s="43"/>
      <c r="F39" s="43"/>
      <c r="G39" s="43"/>
      <c r="H39" s="43"/>
      <c r="I39" s="128"/>
      <c r="J39" s="43"/>
      <c r="K39" s="46"/>
    </row>
    <row r="40" spans="2:11" s="1" customFormat="1" ht="25.35" customHeight="1">
      <c r="B40" s="42"/>
      <c r="C40" s="142"/>
      <c r="D40" s="143" t="s">
        <v>50</v>
      </c>
      <c r="E40" s="80"/>
      <c r="F40" s="80"/>
      <c r="G40" s="144" t="s">
        <v>51</v>
      </c>
      <c r="H40" s="145" t="s">
        <v>52</v>
      </c>
      <c r="I40" s="146"/>
      <c r="J40" s="147">
        <f>SUM(J31:J38)</f>
        <v>0</v>
      </c>
      <c r="K40" s="148"/>
    </row>
    <row r="41" spans="2:11" s="1" customFormat="1" ht="14.45" customHeight="1">
      <c r="B41" s="57"/>
      <c r="C41" s="58"/>
      <c r="D41" s="58"/>
      <c r="E41" s="58"/>
      <c r="F41" s="58"/>
      <c r="G41" s="58"/>
      <c r="H41" s="58"/>
      <c r="I41" s="149"/>
      <c r="J41" s="58"/>
      <c r="K41" s="59"/>
    </row>
    <row r="45" spans="2:11" s="1" customFormat="1" ht="6.95" customHeight="1">
      <c r="B45" s="150"/>
      <c r="C45" s="151"/>
      <c r="D45" s="151"/>
      <c r="E45" s="151"/>
      <c r="F45" s="151"/>
      <c r="G45" s="151"/>
      <c r="H45" s="151"/>
      <c r="I45" s="152"/>
      <c r="J45" s="151"/>
      <c r="K45" s="153"/>
    </row>
    <row r="46" spans="2:11" s="1" customFormat="1" ht="36.950000000000003" customHeight="1">
      <c r="B46" s="42"/>
      <c r="C46" s="31" t="s">
        <v>280</v>
      </c>
      <c r="D46" s="43"/>
      <c r="E46" s="43"/>
      <c r="F46" s="43"/>
      <c r="G46" s="43"/>
      <c r="H46" s="43"/>
      <c r="I46" s="128"/>
      <c r="J46" s="43"/>
      <c r="K46" s="46"/>
    </row>
    <row r="47" spans="2:11" s="1" customFormat="1" ht="6.95" customHeight="1">
      <c r="B47" s="42"/>
      <c r="C47" s="43"/>
      <c r="D47" s="43"/>
      <c r="E47" s="43"/>
      <c r="F47" s="43"/>
      <c r="G47" s="43"/>
      <c r="H47" s="43"/>
      <c r="I47" s="128"/>
      <c r="J47" s="43"/>
      <c r="K47" s="46"/>
    </row>
    <row r="48" spans="2:11" s="1" customFormat="1" ht="14.45" customHeight="1">
      <c r="B48" s="42"/>
      <c r="C48" s="38" t="s">
        <v>18</v>
      </c>
      <c r="D48" s="43"/>
      <c r="E48" s="43"/>
      <c r="F48" s="43"/>
      <c r="G48" s="43"/>
      <c r="H48" s="43"/>
      <c r="I48" s="128"/>
      <c r="J48" s="43"/>
      <c r="K48" s="46"/>
    </row>
    <row r="49" spans="2:47" s="1" customFormat="1" ht="22.5" customHeight="1">
      <c r="B49" s="42"/>
      <c r="C49" s="43"/>
      <c r="D49" s="43"/>
      <c r="E49" s="420" t="str">
        <f>E7</f>
        <v>Národní telemedicínské centrum</v>
      </c>
      <c r="F49" s="421"/>
      <c r="G49" s="421"/>
      <c r="H49" s="421"/>
      <c r="I49" s="128"/>
      <c r="J49" s="43"/>
      <c r="K49" s="46"/>
    </row>
    <row r="50" spans="2:47">
      <c r="B50" s="29"/>
      <c r="C50" s="38" t="s">
        <v>278</v>
      </c>
      <c r="D50" s="30"/>
      <c r="E50" s="30"/>
      <c r="F50" s="30"/>
      <c r="G50" s="30"/>
      <c r="H50" s="30"/>
      <c r="I50" s="127"/>
      <c r="J50" s="30"/>
      <c r="K50" s="32"/>
    </row>
    <row r="51" spans="2:47" ht="22.5" customHeight="1">
      <c r="B51" s="29"/>
      <c r="C51" s="30"/>
      <c r="D51" s="30"/>
      <c r="E51" s="420" t="s">
        <v>424</v>
      </c>
      <c r="F51" s="380"/>
      <c r="G51" s="380"/>
      <c r="H51" s="380"/>
      <c r="I51" s="127"/>
      <c r="J51" s="30"/>
      <c r="K51" s="32"/>
    </row>
    <row r="52" spans="2:47">
      <c r="B52" s="29"/>
      <c r="C52" s="38" t="s">
        <v>425</v>
      </c>
      <c r="D52" s="30"/>
      <c r="E52" s="30"/>
      <c r="F52" s="30"/>
      <c r="G52" s="30"/>
      <c r="H52" s="30"/>
      <c r="I52" s="127"/>
      <c r="J52" s="30"/>
      <c r="K52" s="32"/>
    </row>
    <row r="53" spans="2:47" s="1" customFormat="1" ht="22.5" customHeight="1">
      <c r="B53" s="42"/>
      <c r="C53" s="43"/>
      <c r="D53" s="43"/>
      <c r="E53" s="404" t="s">
        <v>426</v>
      </c>
      <c r="F53" s="423"/>
      <c r="G53" s="423"/>
      <c r="H53" s="423"/>
      <c r="I53" s="128"/>
      <c r="J53" s="43"/>
      <c r="K53" s="46"/>
    </row>
    <row r="54" spans="2:47" s="1" customFormat="1" ht="14.45" customHeight="1">
      <c r="B54" s="42"/>
      <c r="C54" s="38" t="s">
        <v>427</v>
      </c>
      <c r="D54" s="43"/>
      <c r="E54" s="43"/>
      <c r="F54" s="43"/>
      <c r="G54" s="43"/>
      <c r="H54" s="43"/>
      <c r="I54" s="128"/>
      <c r="J54" s="43"/>
      <c r="K54" s="46"/>
    </row>
    <row r="55" spans="2:47" s="1" customFormat="1" ht="23.25" customHeight="1">
      <c r="B55" s="42"/>
      <c r="C55" s="43"/>
      <c r="D55" s="43"/>
      <c r="E55" s="422" t="str">
        <f>E13</f>
        <v>01a - 1.PP</v>
      </c>
      <c r="F55" s="423"/>
      <c r="G55" s="423"/>
      <c r="H55" s="423"/>
      <c r="I55" s="128"/>
      <c r="J55" s="43"/>
      <c r="K55" s="46"/>
    </row>
    <row r="56" spans="2:47" s="1" customFormat="1" ht="6.95" customHeight="1">
      <c r="B56" s="42"/>
      <c r="C56" s="43"/>
      <c r="D56" s="43"/>
      <c r="E56" s="43"/>
      <c r="F56" s="43"/>
      <c r="G56" s="43"/>
      <c r="H56" s="43"/>
      <c r="I56" s="128"/>
      <c r="J56" s="43"/>
      <c r="K56" s="46"/>
    </row>
    <row r="57" spans="2:47" s="1" customFormat="1" ht="18" customHeight="1">
      <c r="B57" s="42"/>
      <c r="C57" s="38" t="s">
        <v>23</v>
      </c>
      <c r="D57" s="43"/>
      <c r="E57" s="43"/>
      <c r="F57" s="36" t="str">
        <f>F16</f>
        <v>FN Olomouc</v>
      </c>
      <c r="G57" s="43"/>
      <c r="H57" s="43"/>
      <c r="I57" s="129" t="s">
        <v>25</v>
      </c>
      <c r="J57" s="130" t="str">
        <f>IF(J16="","",J16)</f>
        <v>26.1.2017</v>
      </c>
      <c r="K57" s="46"/>
    </row>
    <row r="58" spans="2:47" s="1" customFormat="1" ht="6.95" customHeight="1">
      <c r="B58" s="42"/>
      <c r="C58" s="43"/>
      <c r="D58" s="43"/>
      <c r="E58" s="43"/>
      <c r="F58" s="43"/>
      <c r="G58" s="43"/>
      <c r="H58" s="43"/>
      <c r="I58" s="128"/>
      <c r="J58" s="43"/>
      <c r="K58" s="46"/>
    </row>
    <row r="59" spans="2:47" s="1" customFormat="1">
      <c r="B59" s="42"/>
      <c r="C59" s="38" t="s">
        <v>27</v>
      </c>
      <c r="D59" s="43"/>
      <c r="E59" s="43"/>
      <c r="F59" s="36" t="str">
        <f>E19</f>
        <v>SPS Projekt s. r.o., Za Návsí 1670/9, Praha 10</v>
      </c>
      <c r="G59" s="43"/>
      <c r="H59" s="43"/>
      <c r="I59" s="129" t="s">
        <v>34</v>
      </c>
      <c r="J59" s="36" t="str">
        <f>E25</f>
        <v>OK Plan Architects s.r.o., Na Závodí 631, Humpolec</v>
      </c>
      <c r="K59" s="46"/>
    </row>
    <row r="60" spans="2:47" s="1" customFormat="1" ht="14.45" customHeight="1">
      <c r="B60" s="42"/>
      <c r="C60" s="38" t="s">
        <v>32</v>
      </c>
      <c r="D60" s="43"/>
      <c r="E60" s="43"/>
      <c r="F60" s="36" t="str">
        <f>IF(E22="","",E22)</f>
        <v/>
      </c>
      <c r="G60" s="43"/>
      <c r="H60" s="43"/>
      <c r="I60" s="128"/>
      <c r="J60" s="43"/>
      <c r="K60" s="46"/>
    </row>
    <row r="61" spans="2:47" s="1" customFormat="1" ht="10.35" customHeight="1">
      <c r="B61" s="42"/>
      <c r="C61" s="43"/>
      <c r="D61" s="43"/>
      <c r="E61" s="43"/>
      <c r="F61" s="43"/>
      <c r="G61" s="43"/>
      <c r="H61" s="43"/>
      <c r="I61" s="128"/>
      <c r="J61" s="43"/>
      <c r="K61" s="46"/>
    </row>
    <row r="62" spans="2:47" s="1" customFormat="1" ht="29.25" customHeight="1">
      <c r="B62" s="42"/>
      <c r="C62" s="154" t="s">
        <v>281</v>
      </c>
      <c r="D62" s="142"/>
      <c r="E62" s="142"/>
      <c r="F62" s="142"/>
      <c r="G62" s="142"/>
      <c r="H62" s="142"/>
      <c r="I62" s="155"/>
      <c r="J62" s="156" t="s">
        <v>282</v>
      </c>
      <c r="K62" s="157"/>
    </row>
    <row r="63" spans="2:47" s="1" customFormat="1" ht="10.35" customHeight="1">
      <c r="B63" s="42"/>
      <c r="C63" s="43"/>
      <c r="D63" s="43"/>
      <c r="E63" s="43"/>
      <c r="F63" s="43"/>
      <c r="G63" s="43"/>
      <c r="H63" s="43"/>
      <c r="I63" s="128"/>
      <c r="J63" s="43"/>
      <c r="K63" s="46"/>
    </row>
    <row r="64" spans="2:47" s="1" customFormat="1" ht="29.25" customHeight="1">
      <c r="B64" s="42"/>
      <c r="C64" s="158" t="s">
        <v>283</v>
      </c>
      <c r="D64" s="43"/>
      <c r="E64" s="43"/>
      <c r="F64" s="43"/>
      <c r="G64" s="43"/>
      <c r="H64" s="43"/>
      <c r="I64" s="128"/>
      <c r="J64" s="138">
        <f>J103</f>
        <v>0</v>
      </c>
      <c r="K64" s="46"/>
      <c r="AU64" s="25" t="s">
        <v>284</v>
      </c>
    </row>
    <row r="65" spans="2:11" s="8" customFormat="1" ht="24.95" customHeight="1">
      <c r="B65" s="159"/>
      <c r="C65" s="160"/>
      <c r="D65" s="161" t="s">
        <v>429</v>
      </c>
      <c r="E65" s="162"/>
      <c r="F65" s="162"/>
      <c r="G65" s="162"/>
      <c r="H65" s="162"/>
      <c r="I65" s="163"/>
      <c r="J65" s="164">
        <f>J104</f>
        <v>0</v>
      </c>
      <c r="K65" s="165"/>
    </row>
    <row r="66" spans="2:11" s="9" customFormat="1" ht="19.899999999999999" customHeight="1">
      <c r="B66" s="166"/>
      <c r="C66" s="167"/>
      <c r="D66" s="168" t="s">
        <v>430</v>
      </c>
      <c r="E66" s="169"/>
      <c r="F66" s="169"/>
      <c r="G66" s="169"/>
      <c r="H66" s="169"/>
      <c r="I66" s="170"/>
      <c r="J66" s="171">
        <f>J105</f>
        <v>0</v>
      </c>
      <c r="K66" s="172"/>
    </row>
    <row r="67" spans="2:11" s="9" customFormat="1" ht="19.899999999999999" customHeight="1">
      <c r="B67" s="166"/>
      <c r="C67" s="167"/>
      <c r="D67" s="168" t="s">
        <v>431</v>
      </c>
      <c r="E67" s="169"/>
      <c r="F67" s="169"/>
      <c r="G67" s="169"/>
      <c r="H67" s="169"/>
      <c r="I67" s="170"/>
      <c r="J67" s="171">
        <f>J123</f>
        <v>0</v>
      </c>
      <c r="K67" s="172"/>
    </row>
    <row r="68" spans="2:11" s="9" customFormat="1" ht="19.899999999999999" customHeight="1">
      <c r="B68" s="166"/>
      <c r="C68" s="167"/>
      <c r="D68" s="168" t="s">
        <v>432</v>
      </c>
      <c r="E68" s="169"/>
      <c r="F68" s="169"/>
      <c r="G68" s="169"/>
      <c r="H68" s="169"/>
      <c r="I68" s="170"/>
      <c r="J68" s="171">
        <f>J130</f>
        <v>0</v>
      </c>
      <c r="K68" s="172"/>
    </row>
    <row r="69" spans="2:11" s="9" customFormat="1" ht="19.899999999999999" customHeight="1">
      <c r="B69" s="166"/>
      <c r="C69" s="167"/>
      <c r="D69" s="168" t="s">
        <v>433</v>
      </c>
      <c r="E69" s="169"/>
      <c r="F69" s="169"/>
      <c r="G69" s="169"/>
      <c r="H69" s="169"/>
      <c r="I69" s="170"/>
      <c r="J69" s="171">
        <f>J163</f>
        <v>0</v>
      </c>
      <c r="K69" s="172"/>
    </row>
    <row r="70" spans="2:11" s="9" customFormat="1" ht="14.85" customHeight="1">
      <c r="B70" s="166"/>
      <c r="C70" s="167"/>
      <c r="D70" s="168" t="s">
        <v>434</v>
      </c>
      <c r="E70" s="169"/>
      <c r="F70" s="169"/>
      <c r="G70" s="169"/>
      <c r="H70" s="169"/>
      <c r="I70" s="170"/>
      <c r="J70" s="171">
        <f>J164</f>
        <v>0</v>
      </c>
      <c r="K70" s="172"/>
    </row>
    <row r="71" spans="2:11" s="9" customFormat="1" ht="14.85" customHeight="1">
      <c r="B71" s="166"/>
      <c r="C71" s="167"/>
      <c r="D71" s="168" t="s">
        <v>435</v>
      </c>
      <c r="E71" s="169"/>
      <c r="F71" s="169"/>
      <c r="G71" s="169"/>
      <c r="H71" s="169"/>
      <c r="I71" s="170"/>
      <c r="J71" s="171">
        <f>J167</f>
        <v>0</v>
      </c>
      <c r="K71" s="172"/>
    </row>
    <row r="72" spans="2:11" s="9" customFormat="1" ht="21.75" customHeight="1">
      <c r="B72" s="166"/>
      <c r="C72" s="167"/>
      <c r="D72" s="168" t="s">
        <v>436</v>
      </c>
      <c r="E72" s="169"/>
      <c r="F72" s="169"/>
      <c r="G72" s="169"/>
      <c r="H72" s="169"/>
      <c r="I72" s="170"/>
      <c r="J72" s="171">
        <f>J168</f>
        <v>0</v>
      </c>
      <c r="K72" s="172"/>
    </row>
    <row r="73" spans="2:11" s="9" customFormat="1" ht="14.85" customHeight="1">
      <c r="B73" s="166"/>
      <c r="C73" s="167"/>
      <c r="D73" s="168" t="s">
        <v>437</v>
      </c>
      <c r="E73" s="169"/>
      <c r="F73" s="169"/>
      <c r="G73" s="169"/>
      <c r="H73" s="169"/>
      <c r="I73" s="170"/>
      <c r="J73" s="171">
        <f>J194</f>
        <v>0</v>
      </c>
      <c r="K73" s="172"/>
    </row>
    <row r="74" spans="2:11" s="9" customFormat="1" ht="19.899999999999999" customHeight="1">
      <c r="B74" s="166"/>
      <c r="C74" s="167"/>
      <c r="D74" s="168" t="s">
        <v>438</v>
      </c>
      <c r="E74" s="169"/>
      <c r="F74" s="169"/>
      <c r="G74" s="169"/>
      <c r="H74" s="169"/>
      <c r="I74" s="170"/>
      <c r="J74" s="171">
        <f>J219</f>
        <v>0</v>
      </c>
      <c r="K74" s="172"/>
    </row>
    <row r="75" spans="2:11" s="9" customFormat="1" ht="14.85" customHeight="1">
      <c r="B75" s="166"/>
      <c r="C75" s="167"/>
      <c r="D75" s="168" t="s">
        <v>439</v>
      </c>
      <c r="E75" s="169"/>
      <c r="F75" s="169"/>
      <c r="G75" s="169"/>
      <c r="H75" s="169"/>
      <c r="I75" s="170"/>
      <c r="J75" s="171">
        <f>J220</f>
        <v>0</v>
      </c>
      <c r="K75" s="172"/>
    </row>
    <row r="76" spans="2:11" s="9" customFormat="1" ht="14.85" customHeight="1">
      <c r="B76" s="166"/>
      <c r="C76" s="167"/>
      <c r="D76" s="168" t="s">
        <v>440</v>
      </c>
      <c r="E76" s="169"/>
      <c r="F76" s="169"/>
      <c r="G76" s="169"/>
      <c r="H76" s="169"/>
      <c r="I76" s="170"/>
      <c r="J76" s="171">
        <f>J222</f>
        <v>0</v>
      </c>
      <c r="K76" s="172"/>
    </row>
    <row r="77" spans="2:11" s="9" customFormat="1" ht="14.85" customHeight="1">
      <c r="B77" s="166"/>
      <c r="C77" s="167"/>
      <c r="D77" s="168" t="s">
        <v>441</v>
      </c>
      <c r="E77" s="169"/>
      <c r="F77" s="169"/>
      <c r="G77" s="169"/>
      <c r="H77" s="169"/>
      <c r="I77" s="170"/>
      <c r="J77" s="171">
        <f>J224</f>
        <v>0</v>
      </c>
      <c r="K77" s="172"/>
    </row>
    <row r="78" spans="2:11" s="9" customFormat="1" ht="19.899999999999999" customHeight="1">
      <c r="B78" s="166"/>
      <c r="C78" s="167"/>
      <c r="D78" s="168" t="s">
        <v>442</v>
      </c>
      <c r="E78" s="169"/>
      <c r="F78" s="169"/>
      <c r="G78" s="169"/>
      <c r="H78" s="169"/>
      <c r="I78" s="170"/>
      <c r="J78" s="171">
        <f>J242</f>
        <v>0</v>
      </c>
      <c r="K78" s="172"/>
    </row>
    <row r="79" spans="2:11" s="9" customFormat="1" ht="19.899999999999999" customHeight="1">
      <c r="B79" s="166"/>
      <c r="C79" s="167"/>
      <c r="D79" s="168" t="s">
        <v>443</v>
      </c>
      <c r="E79" s="169"/>
      <c r="F79" s="169"/>
      <c r="G79" s="169"/>
      <c r="H79" s="169"/>
      <c r="I79" s="170"/>
      <c r="J79" s="171">
        <f>J257</f>
        <v>0</v>
      </c>
      <c r="K79" s="172"/>
    </row>
    <row r="80" spans="2:11" s="1" customFormat="1" ht="21.75" customHeight="1">
      <c r="B80" s="42"/>
      <c r="C80" s="43"/>
      <c r="D80" s="43"/>
      <c r="E80" s="43"/>
      <c r="F80" s="43"/>
      <c r="G80" s="43"/>
      <c r="H80" s="43"/>
      <c r="I80" s="128"/>
      <c r="J80" s="43"/>
      <c r="K80" s="46"/>
    </row>
    <row r="81" spans="2:12" s="1" customFormat="1" ht="6.95" customHeight="1">
      <c r="B81" s="57"/>
      <c r="C81" s="58"/>
      <c r="D81" s="58"/>
      <c r="E81" s="58"/>
      <c r="F81" s="58"/>
      <c r="G81" s="58"/>
      <c r="H81" s="58"/>
      <c r="I81" s="149"/>
      <c r="J81" s="58"/>
      <c r="K81" s="59"/>
    </row>
    <row r="85" spans="2:12" s="1" customFormat="1" ht="6.95" customHeight="1">
      <c r="B85" s="60"/>
      <c r="C85" s="61"/>
      <c r="D85" s="61"/>
      <c r="E85" s="61"/>
      <c r="F85" s="61"/>
      <c r="G85" s="61"/>
      <c r="H85" s="61"/>
      <c r="I85" s="152"/>
      <c r="J85" s="61"/>
      <c r="K85" s="61"/>
      <c r="L85" s="62"/>
    </row>
    <row r="86" spans="2:12" s="1" customFormat="1" ht="36.950000000000003" customHeight="1">
      <c r="B86" s="42"/>
      <c r="C86" s="63" t="s">
        <v>292</v>
      </c>
      <c r="D86" s="64"/>
      <c r="E86" s="64"/>
      <c r="F86" s="64"/>
      <c r="G86" s="64"/>
      <c r="H86" s="64"/>
      <c r="I86" s="173"/>
      <c r="J86" s="64"/>
      <c r="K86" s="64"/>
      <c r="L86" s="62"/>
    </row>
    <row r="87" spans="2:12" s="1" customFormat="1" ht="6.95" customHeight="1">
      <c r="B87" s="42"/>
      <c r="C87" s="64"/>
      <c r="D87" s="64"/>
      <c r="E87" s="64"/>
      <c r="F87" s="64"/>
      <c r="G87" s="64"/>
      <c r="H87" s="64"/>
      <c r="I87" s="173"/>
      <c r="J87" s="64"/>
      <c r="K87" s="64"/>
      <c r="L87" s="62"/>
    </row>
    <row r="88" spans="2:12" s="1" customFormat="1" ht="14.45" customHeight="1">
      <c r="B88" s="42"/>
      <c r="C88" s="66" t="s">
        <v>18</v>
      </c>
      <c r="D88" s="64"/>
      <c r="E88" s="64"/>
      <c r="F88" s="64"/>
      <c r="G88" s="64"/>
      <c r="H88" s="64"/>
      <c r="I88" s="173"/>
      <c r="J88" s="64"/>
      <c r="K88" s="64"/>
      <c r="L88" s="62"/>
    </row>
    <row r="89" spans="2:12" s="1" customFormat="1" ht="22.5" customHeight="1">
      <c r="B89" s="42"/>
      <c r="C89" s="64"/>
      <c r="D89" s="64"/>
      <c r="E89" s="424" t="str">
        <f>E7</f>
        <v>Národní telemedicínské centrum</v>
      </c>
      <c r="F89" s="425"/>
      <c r="G89" s="425"/>
      <c r="H89" s="425"/>
      <c r="I89" s="173"/>
      <c r="J89" s="64"/>
      <c r="K89" s="64"/>
      <c r="L89" s="62"/>
    </row>
    <row r="90" spans="2:12">
      <c r="B90" s="29"/>
      <c r="C90" s="66" t="s">
        <v>278</v>
      </c>
      <c r="D90" s="219"/>
      <c r="E90" s="219"/>
      <c r="F90" s="219"/>
      <c r="G90" s="219"/>
      <c r="H90" s="219"/>
      <c r="J90" s="219"/>
      <c r="K90" s="219"/>
      <c r="L90" s="220"/>
    </row>
    <row r="91" spans="2:12" ht="22.5" customHeight="1">
      <c r="B91" s="29"/>
      <c r="C91" s="219"/>
      <c r="D91" s="219"/>
      <c r="E91" s="424" t="s">
        <v>424</v>
      </c>
      <c r="F91" s="429"/>
      <c r="G91" s="429"/>
      <c r="H91" s="429"/>
      <c r="J91" s="219"/>
      <c r="K91" s="219"/>
      <c r="L91" s="220"/>
    </row>
    <row r="92" spans="2:12">
      <c r="B92" s="29"/>
      <c r="C92" s="66" t="s">
        <v>425</v>
      </c>
      <c r="D92" s="219"/>
      <c r="E92" s="219"/>
      <c r="F92" s="219"/>
      <c r="G92" s="219"/>
      <c r="H92" s="219"/>
      <c r="J92" s="219"/>
      <c r="K92" s="219"/>
      <c r="L92" s="220"/>
    </row>
    <row r="93" spans="2:12" s="1" customFormat="1" ht="22.5" customHeight="1">
      <c r="B93" s="42"/>
      <c r="C93" s="64"/>
      <c r="D93" s="64"/>
      <c r="E93" s="428" t="s">
        <v>426</v>
      </c>
      <c r="F93" s="426"/>
      <c r="G93" s="426"/>
      <c r="H93" s="426"/>
      <c r="I93" s="173"/>
      <c r="J93" s="64"/>
      <c r="K93" s="64"/>
      <c r="L93" s="62"/>
    </row>
    <row r="94" spans="2:12" s="1" customFormat="1" ht="14.45" customHeight="1">
      <c r="B94" s="42"/>
      <c r="C94" s="66" t="s">
        <v>427</v>
      </c>
      <c r="D94" s="64"/>
      <c r="E94" s="64"/>
      <c r="F94" s="64"/>
      <c r="G94" s="64"/>
      <c r="H94" s="64"/>
      <c r="I94" s="173"/>
      <c r="J94" s="64"/>
      <c r="K94" s="64"/>
      <c r="L94" s="62"/>
    </row>
    <row r="95" spans="2:12" s="1" customFormat="1" ht="23.25" customHeight="1">
      <c r="B95" s="42"/>
      <c r="C95" s="64"/>
      <c r="D95" s="64"/>
      <c r="E95" s="395" t="str">
        <f>E13</f>
        <v>01a - 1.PP</v>
      </c>
      <c r="F95" s="426"/>
      <c r="G95" s="426"/>
      <c r="H95" s="426"/>
      <c r="I95" s="173"/>
      <c r="J95" s="64"/>
      <c r="K95" s="64"/>
      <c r="L95" s="62"/>
    </row>
    <row r="96" spans="2:12" s="1" customFormat="1" ht="6.95" customHeight="1">
      <c r="B96" s="42"/>
      <c r="C96" s="64"/>
      <c r="D96" s="64"/>
      <c r="E96" s="64"/>
      <c r="F96" s="64"/>
      <c r="G96" s="64"/>
      <c r="H96" s="64"/>
      <c r="I96" s="173"/>
      <c r="J96" s="64"/>
      <c r="K96" s="64"/>
      <c r="L96" s="62"/>
    </row>
    <row r="97" spans="2:65" s="1" customFormat="1" ht="18" customHeight="1">
      <c r="B97" s="42"/>
      <c r="C97" s="66" t="s">
        <v>23</v>
      </c>
      <c r="D97" s="64"/>
      <c r="E97" s="64"/>
      <c r="F97" s="174" t="str">
        <f>F16</f>
        <v>FN Olomouc</v>
      </c>
      <c r="G97" s="64"/>
      <c r="H97" s="64"/>
      <c r="I97" s="175" t="s">
        <v>25</v>
      </c>
      <c r="J97" s="74" t="str">
        <f>IF(J16="","",J16)</f>
        <v>26.1.2017</v>
      </c>
      <c r="K97" s="64"/>
      <c r="L97" s="62"/>
    </row>
    <row r="98" spans="2:65" s="1" customFormat="1" ht="6.95" customHeight="1">
      <c r="B98" s="42"/>
      <c r="C98" s="64"/>
      <c r="D98" s="64"/>
      <c r="E98" s="64"/>
      <c r="F98" s="64"/>
      <c r="G98" s="64"/>
      <c r="H98" s="64"/>
      <c r="I98" s="173"/>
      <c r="J98" s="64"/>
      <c r="K98" s="64"/>
      <c r="L98" s="62"/>
    </row>
    <row r="99" spans="2:65" s="1" customFormat="1">
      <c r="B99" s="42"/>
      <c r="C99" s="66" t="s">
        <v>27</v>
      </c>
      <c r="D99" s="64"/>
      <c r="E99" s="64"/>
      <c r="F99" s="174" t="str">
        <f>E19</f>
        <v>SPS Projekt s. r.o., Za Návsí 1670/9, Praha 10</v>
      </c>
      <c r="G99" s="64"/>
      <c r="H99" s="64"/>
      <c r="I99" s="175" t="s">
        <v>34</v>
      </c>
      <c r="J99" s="174" t="str">
        <f>E25</f>
        <v>OK Plan Architects s.r.o., Na Závodí 631, Humpolec</v>
      </c>
      <c r="K99" s="64"/>
      <c r="L99" s="62"/>
    </row>
    <row r="100" spans="2:65" s="1" customFormat="1" ht="14.45" customHeight="1">
      <c r="B100" s="42"/>
      <c r="C100" s="66" t="s">
        <v>32</v>
      </c>
      <c r="D100" s="64"/>
      <c r="E100" s="64"/>
      <c r="F100" s="174" t="str">
        <f>IF(E22="","",E22)</f>
        <v/>
      </c>
      <c r="G100" s="64"/>
      <c r="H100" s="64"/>
      <c r="I100" s="173"/>
      <c r="J100" s="64"/>
      <c r="K100" s="64"/>
      <c r="L100" s="62"/>
    </row>
    <row r="101" spans="2:65" s="1" customFormat="1" ht="10.35" customHeight="1">
      <c r="B101" s="42"/>
      <c r="C101" s="64"/>
      <c r="D101" s="64"/>
      <c r="E101" s="64"/>
      <c r="F101" s="64"/>
      <c r="G101" s="64"/>
      <c r="H101" s="64"/>
      <c r="I101" s="173"/>
      <c r="J101" s="64"/>
      <c r="K101" s="64"/>
      <c r="L101" s="62"/>
    </row>
    <row r="102" spans="2:65" s="10" customFormat="1" ht="29.25" customHeight="1">
      <c r="B102" s="176"/>
      <c r="C102" s="177" t="s">
        <v>293</v>
      </c>
      <c r="D102" s="178" t="s">
        <v>59</v>
      </c>
      <c r="E102" s="178" t="s">
        <v>55</v>
      </c>
      <c r="F102" s="178" t="s">
        <v>294</v>
      </c>
      <c r="G102" s="178" t="s">
        <v>295</v>
      </c>
      <c r="H102" s="178" t="s">
        <v>296</v>
      </c>
      <c r="I102" s="179" t="s">
        <v>297</v>
      </c>
      <c r="J102" s="178" t="s">
        <v>282</v>
      </c>
      <c r="K102" s="180" t="s">
        <v>298</v>
      </c>
      <c r="L102" s="181"/>
      <c r="M102" s="82" t="s">
        <v>299</v>
      </c>
      <c r="N102" s="83" t="s">
        <v>44</v>
      </c>
      <c r="O102" s="83" t="s">
        <v>300</v>
      </c>
      <c r="P102" s="83" t="s">
        <v>301</v>
      </c>
      <c r="Q102" s="83" t="s">
        <v>302</v>
      </c>
      <c r="R102" s="83" t="s">
        <v>303</v>
      </c>
      <c r="S102" s="83" t="s">
        <v>304</v>
      </c>
      <c r="T102" s="84" t="s">
        <v>305</v>
      </c>
    </row>
    <row r="103" spans="2:65" s="1" customFormat="1" ht="29.25" customHeight="1">
      <c r="B103" s="42"/>
      <c r="C103" s="88" t="s">
        <v>283</v>
      </c>
      <c r="D103" s="64"/>
      <c r="E103" s="64"/>
      <c r="F103" s="64"/>
      <c r="G103" s="64"/>
      <c r="H103" s="64"/>
      <c r="I103" s="173"/>
      <c r="J103" s="182">
        <f>BK103</f>
        <v>0</v>
      </c>
      <c r="K103" s="64"/>
      <c r="L103" s="62"/>
      <c r="M103" s="85"/>
      <c r="N103" s="86"/>
      <c r="O103" s="86"/>
      <c r="P103" s="183">
        <f>P104</f>
        <v>0</v>
      </c>
      <c r="Q103" s="86"/>
      <c r="R103" s="183">
        <f>R104</f>
        <v>1.4604033699999999</v>
      </c>
      <c r="S103" s="86"/>
      <c r="T103" s="184">
        <f>T104</f>
        <v>523.00321107000002</v>
      </c>
      <c r="AT103" s="25" t="s">
        <v>73</v>
      </c>
      <c r="AU103" s="25" t="s">
        <v>284</v>
      </c>
      <c r="BK103" s="185">
        <f>BK104</f>
        <v>0</v>
      </c>
    </row>
    <row r="104" spans="2:65" s="11" customFormat="1" ht="37.35" customHeight="1">
      <c r="B104" s="186"/>
      <c r="C104" s="187"/>
      <c r="D104" s="188" t="s">
        <v>73</v>
      </c>
      <c r="E104" s="189" t="s">
        <v>444</v>
      </c>
      <c r="F104" s="189" t="s">
        <v>445</v>
      </c>
      <c r="G104" s="187"/>
      <c r="H104" s="187"/>
      <c r="I104" s="190"/>
      <c r="J104" s="191">
        <f>BK104</f>
        <v>0</v>
      </c>
      <c r="K104" s="187"/>
      <c r="L104" s="192"/>
      <c r="M104" s="193"/>
      <c r="N104" s="194"/>
      <c r="O104" s="194"/>
      <c r="P104" s="195">
        <f>P105+P123+P130+P163+P219+P242+P257</f>
        <v>0</v>
      </c>
      <c r="Q104" s="194"/>
      <c r="R104" s="195">
        <f>R105+R123+R130+R163+R219+R242+R257</f>
        <v>1.4604033699999999</v>
      </c>
      <c r="S104" s="194"/>
      <c r="T104" s="196">
        <f>T105+T123+T130+T163+T219+T242+T257</f>
        <v>523.00321107000002</v>
      </c>
      <c r="AR104" s="197" t="s">
        <v>82</v>
      </c>
      <c r="AT104" s="198" t="s">
        <v>73</v>
      </c>
      <c r="AU104" s="198" t="s">
        <v>74</v>
      </c>
      <c r="AY104" s="197" t="s">
        <v>308</v>
      </c>
      <c r="BK104" s="199">
        <f>BK105+BK123+BK130+BK163+BK219+BK242+BK257</f>
        <v>0</v>
      </c>
    </row>
    <row r="105" spans="2:65" s="11" customFormat="1" ht="19.899999999999999" customHeight="1">
      <c r="B105" s="186"/>
      <c r="C105" s="187"/>
      <c r="D105" s="200" t="s">
        <v>73</v>
      </c>
      <c r="E105" s="201" t="s">
        <v>82</v>
      </c>
      <c r="F105" s="201" t="s">
        <v>446</v>
      </c>
      <c r="G105" s="187"/>
      <c r="H105" s="187"/>
      <c r="I105" s="190"/>
      <c r="J105" s="202">
        <f>BK105</f>
        <v>0</v>
      </c>
      <c r="K105" s="187"/>
      <c r="L105" s="192"/>
      <c r="M105" s="193"/>
      <c r="N105" s="194"/>
      <c r="O105" s="194"/>
      <c r="P105" s="195">
        <f>SUM(P106:P122)</f>
        <v>0</v>
      </c>
      <c r="Q105" s="194"/>
      <c r="R105" s="195">
        <f>SUM(R106:R122)</f>
        <v>0</v>
      </c>
      <c r="S105" s="194"/>
      <c r="T105" s="196">
        <f>SUM(T106:T122)</f>
        <v>0</v>
      </c>
      <c r="AR105" s="197" t="s">
        <v>82</v>
      </c>
      <c r="AT105" s="198" t="s">
        <v>73</v>
      </c>
      <c r="AU105" s="198" t="s">
        <v>82</v>
      </c>
      <c r="AY105" s="197" t="s">
        <v>308</v>
      </c>
      <c r="BK105" s="199">
        <f>SUM(BK106:BK122)</f>
        <v>0</v>
      </c>
    </row>
    <row r="106" spans="2:65" s="1" customFormat="1" ht="31.5" customHeight="1">
      <c r="B106" s="42"/>
      <c r="C106" s="203" t="s">
        <v>82</v>
      </c>
      <c r="D106" s="203" t="s">
        <v>311</v>
      </c>
      <c r="E106" s="204" t="s">
        <v>447</v>
      </c>
      <c r="F106" s="205" t="s">
        <v>448</v>
      </c>
      <c r="G106" s="206" t="s">
        <v>449</v>
      </c>
      <c r="H106" s="207">
        <v>76.572000000000003</v>
      </c>
      <c r="I106" s="208"/>
      <c r="J106" s="209">
        <f>ROUND(I106*H106,2)</f>
        <v>0</v>
      </c>
      <c r="K106" s="205" t="s">
        <v>315</v>
      </c>
      <c r="L106" s="62"/>
      <c r="M106" s="210" t="s">
        <v>21</v>
      </c>
      <c r="N106" s="211" t="s">
        <v>45</v>
      </c>
      <c r="O106" s="43"/>
      <c r="P106" s="212">
        <f>O106*H106</f>
        <v>0</v>
      </c>
      <c r="Q106" s="212">
        <v>0</v>
      </c>
      <c r="R106" s="212">
        <f>Q106*H106</f>
        <v>0</v>
      </c>
      <c r="S106" s="212">
        <v>0</v>
      </c>
      <c r="T106" s="213">
        <f>S106*H106</f>
        <v>0</v>
      </c>
      <c r="AR106" s="25" t="s">
        <v>327</v>
      </c>
      <c r="AT106" s="25" t="s">
        <v>311</v>
      </c>
      <c r="AU106" s="25" t="s">
        <v>84</v>
      </c>
      <c r="AY106" s="25" t="s">
        <v>308</v>
      </c>
      <c r="BE106" s="214">
        <f>IF(N106="základní",J106,0)</f>
        <v>0</v>
      </c>
      <c r="BF106" s="214">
        <f>IF(N106="snížená",J106,0)</f>
        <v>0</v>
      </c>
      <c r="BG106" s="214">
        <f>IF(N106="zákl. přenesená",J106,0)</f>
        <v>0</v>
      </c>
      <c r="BH106" s="214">
        <f>IF(N106="sníž. přenesená",J106,0)</f>
        <v>0</v>
      </c>
      <c r="BI106" s="214">
        <f>IF(N106="nulová",J106,0)</f>
        <v>0</v>
      </c>
      <c r="BJ106" s="25" t="s">
        <v>82</v>
      </c>
      <c r="BK106" s="214">
        <f>ROUND(I106*H106,2)</f>
        <v>0</v>
      </c>
      <c r="BL106" s="25" t="s">
        <v>327</v>
      </c>
      <c r="BM106" s="25" t="s">
        <v>450</v>
      </c>
    </row>
    <row r="107" spans="2:65" s="12" customFormat="1" ht="13.5">
      <c r="B107" s="221"/>
      <c r="C107" s="222"/>
      <c r="D107" s="223" t="s">
        <v>451</v>
      </c>
      <c r="E107" s="224" t="s">
        <v>21</v>
      </c>
      <c r="F107" s="225" t="s">
        <v>452</v>
      </c>
      <c r="G107" s="222"/>
      <c r="H107" s="226" t="s">
        <v>21</v>
      </c>
      <c r="I107" s="227"/>
      <c r="J107" s="222"/>
      <c r="K107" s="222"/>
      <c r="L107" s="228"/>
      <c r="M107" s="229"/>
      <c r="N107" s="230"/>
      <c r="O107" s="230"/>
      <c r="P107" s="230"/>
      <c r="Q107" s="230"/>
      <c r="R107" s="230"/>
      <c r="S107" s="230"/>
      <c r="T107" s="231"/>
      <c r="AT107" s="232" t="s">
        <v>451</v>
      </c>
      <c r="AU107" s="232" t="s">
        <v>84</v>
      </c>
      <c r="AV107" s="12" t="s">
        <v>82</v>
      </c>
      <c r="AW107" s="12" t="s">
        <v>37</v>
      </c>
      <c r="AX107" s="12" t="s">
        <v>74</v>
      </c>
      <c r="AY107" s="232" t="s">
        <v>308</v>
      </c>
    </row>
    <row r="108" spans="2:65" s="12" customFormat="1" ht="27">
      <c r="B108" s="221"/>
      <c r="C108" s="222"/>
      <c r="D108" s="223" t="s">
        <v>451</v>
      </c>
      <c r="E108" s="224" t="s">
        <v>21</v>
      </c>
      <c r="F108" s="225" t="s">
        <v>453</v>
      </c>
      <c r="G108" s="222"/>
      <c r="H108" s="226" t="s">
        <v>21</v>
      </c>
      <c r="I108" s="227"/>
      <c r="J108" s="222"/>
      <c r="K108" s="222"/>
      <c r="L108" s="228"/>
      <c r="M108" s="229"/>
      <c r="N108" s="230"/>
      <c r="O108" s="230"/>
      <c r="P108" s="230"/>
      <c r="Q108" s="230"/>
      <c r="R108" s="230"/>
      <c r="S108" s="230"/>
      <c r="T108" s="231"/>
      <c r="AT108" s="232" t="s">
        <v>451</v>
      </c>
      <c r="AU108" s="232" t="s">
        <v>84</v>
      </c>
      <c r="AV108" s="12" t="s">
        <v>82</v>
      </c>
      <c r="AW108" s="12" t="s">
        <v>37</v>
      </c>
      <c r="AX108" s="12" t="s">
        <v>74</v>
      </c>
      <c r="AY108" s="232" t="s">
        <v>308</v>
      </c>
    </row>
    <row r="109" spans="2:65" s="13" customFormat="1" ht="13.5">
      <c r="B109" s="233"/>
      <c r="C109" s="234"/>
      <c r="D109" s="223" t="s">
        <v>451</v>
      </c>
      <c r="E109" s="235" t="s">
        <v>21</v>
      </c>
      <c r="F109" s="236" t="s">
        <v>454</v>
      </c>
      <c r="G109" s="234"/>
      <c r="H109" s="237">
        <v>23.652000000000001</v>
      </c>
      <c r="I109" s="238"/>
      <c r="J109" s="234"/>
      <c r="K109" s="234"/>
      <c r="L109" s="239"/>
      <c r="M109" s="240"/>
      <c r="N109" s="241"/>
      <c r="O109" s="241"/>
      <c r="P109" s="241"/>
      <c r="Q109" s="241"/>
      <c r="R109" s="241"/>
      <c r="S109" s="241"/>
      <c r="T109" s="242"/>
      <c r="AT109" s="243" t="s">
        <v>451</v>
      </c>
      <c r="AU109" s="243" t="s">
        <v>84</v>
      </c>
      <c r="AV109" s="13" t="s">
        <v>84</v>
      </c>
      <c r="AW109" s="13" t="s">
        <v>37</v>
      </c>
      <c r="AX109" s="13" t="s">
        <v>74</v>
      </c>
      <c r="AY109" s="243" t="s">
        <v>308</v>
      </c>
    </row>
    <row r="110" spans="2:65" s="13" customFormat="1" ht="13.5">
      <c r="B110" s="233"/>
      <c r="C110" s="234"/>
      <c r="D110" s="223" t="s">
        <v>451</v>
      </c>
      <c r="E110" s="235" t="s">
        <v>21</v>
      </c>
      <c r="F110" s="236" t="s">
        <v>455</v>
      </c>
      <c r="G110" s="234"/>
      <c r="H110" s="237">
        <v>26.73</v>
      </c>
      <c r="I110" s="238"/>
      <c r="J110" s="234"/>
      <c r="K110" s="234"/>
      <c r="L110" s="239"/>
      <c r="M110" s="240"/>
      <c r="N110" s="241"/>
      <c r="O110" s="241"/>
      <c r="P110" s="241"/>
      <c r="Q110" s="241"/>
      <c r="R110" s="241"/>
      <c r="S110" s="241"/>
      <c r="T110" s="242"/>
      <c r="AT110" s="243" t="s">
        <v>451</v>
      </c>
      <c r="AU110" s="243" t="s">
        <v>84</v>
      </c>
      <c r="AV110" s="13" t="s">
        <v>84</v>
      </c>
      <c r="AW110" s="13" t="s">
        <v>37</v>
      </c>
      <c r="AX110" s="13" t="s">
        <v>74</v>
      </c>
      <c r="AY110" s="243" t="s">
        <v>308</v>
      </c>
    </row>
    <row r="111" spans="2:65" s="12" customFormat="1" ht="13.5">
      <c r="B111" s="221"/>
      <c r="C111" s="222"/>
      <c r="D111" s="223" t="s">
        <v>451</v>
      </c>
      <c r="E111" s="224" t="s">
        <v>21</v>
      </c>
      <c r="F111" s="225" t="s">
        <v>456</v>
      </c>
      <c r="G111" s="222"/>
      <c r="H111" s="226" t="s">
        <v>21</v>
      </c>
      <c r="I111" s="227"/>
      <c r="J111" s="222"/>
      <c r="K111" s="222"/>
      <c r="L111" s="228"/>
      <c r="M111" s="229"/>
      <c r="N111" s="230"/>
      <c r="O111" s="230"/>
      <c r="P111" s="230"/>
      <c r="Q111" s="230"/>
      <c r="R111" s="230"/>
      <c r="S111" s="230"/>
      <c r="T111" s="231"/>
      <c r="AT111" s="232" t="s">
        <v>451</v>
      </c>
      <c r="AU111" s="232" t="s">
        <v>84</v>
      </c>
      <c r="AV111" s="12" t="s">
        <v>82</v>
      </c>
      <c r="AW111" s="12" t="s">
        <v>37</v>
      </c>
      <c r="AX111" s="12" t="s">
        <v>74</v>
      </c>
      <c r="AY111" s="232" t="s">
        <v>308</v>
      </c>
    </row>
    <row r="112" spans="2:65" s="13" customFormat="1" ht="13.5">
      <c r="B112" s="233"/>
      <c r="C112" s="234"/>
      <c r="D112" s="223" t="s">
        <v>451</v>
      </c>
      <c r="E112" s="235" t="s">
        <v>21</v>
      </c>
      <c r="F112" s="236" t="s">
        <v>457</v>
      </c>
      <c r="G112" s="234"/>
      <c r="H112" s="237">
        <v>11.637</v>
      </c>
      <c r="I112" s="238"/>
      <c r="J112" s="234"/>
      <c r="K112" s="234"/>
      <c r="L112" s="239"/>
      <c r="M112" s="240"/>
      <c r="N112" s="241"/>
      <c r="O112" s="241"/>
      <c r="P112" s="241"/>
      <c r="Q112" s="241"/>
      <c r="R112" s="241"/>
      <c r="S112" s="241"/>
      <c r="T112" s="242"/>
      <c r="AT112" s="243" t="s">
        <v>451</v>
      </c>
      <c r="AU112" s="243" t="s">
        <v>84</v>
      </c>
      <c r="AV112" s="13" t="s">
        <v>84</v>
      </c>
      <c r="AW112" s="13" t="s">
        <v>37</v>
      </c>
      <c r="AX112" s="13" t="s">
        <v>74</v>
      </c>
      <c r="AY112" s="243" t="s">
        <v>308</v>
      </c>
    </row>
    <row r="113" spans="2:65" s="13" customFormat="1" ht="13.5">
      <c r="B113" s="233"/>
      <c r="C113" s="234"/>
      <c r="D113" s="223" t="s">
        <v>451</v>
      </c>
      <c r="E113" s="235" t="s">
        <v>21</v>
      </c>
      <c r="F113" s="236" t="s">
        <v>458</v>
      </c>
      <c r="G113" s="234"/>
      <c r="H113" s="237">
        <v>14.553000000000001</v>
      </c>
      <c r="I113" s="238"/>
      <c r="J113" s="234"/>
      <c r="K113" s="234"/>
      <c r="L113" s="239"/>
      <c r="M113" s="240"/>
      <c r="N113" s="241"/>
      <c r="O113" s="241"/>
      <c r="P113" s="241"/>
      <c r="Q113" s="241"/>
      <c r="R113" s="241"/>
      <c r="S113" s="241"/>
      <c r="T113" s="242"/>
      <c r="AT113" s="243" t="s">
        <v>451</v>
      </c>
      <c r="AU113" s="243" t="s">
        <v>84</v>
      </c>
      <c r="AV113" s="13" t="s">
        <v>84</v>
      </c>
      <c r="AW113" s="13" t="s">
        <v>37</v>
      </c>
      <c r="AX113" s="13" t="s">
        <v>74</v>
      </c>
      <c r="AY113" s="243" t="s">
        <v>308</v>
      </c>
    </row>
    <row r="114" spans="2:65" s="14" customFormat="1" ht="13.5">
      <c r="B114" s="244"/>
      <c r="C114" s="245"/>
      <c r="D114" s="246" t="s">
        <v>451</v>
      </c>
      <c r="E114" s="247" t="s">
        <v>21</v>
      </c>
      <c r="F114" s="248" t="s">
        <v>459</v>
      </c>
      <c r="G114" s="245"/>
      <c r="H114" s="249">
        <v>76.572000000000003</v>
      </c>
      <c r="I114" s="250"/>
      <c r="J114" s="245"/>
      <c r="K114" s="245"/>
      <c r="L114" s="251"/>
      <c r="M114" s="252"/>
      <c r="N114" s="253"/>
      <c r="O114" s="253"/>
      <c r="P114" s="253"/>
      <c r="Q114" s="253"/>
      <c r="R114" s="253"/>
      <c r="S114" s="253"/>
      <c r="T114" s="254"/>
      <c r="AT114" s="255" t="s">
        <v>451</v>
      </c>
      <c r="AU114" s="255" t="s">
        <v>84</v>
      </c>
      <c r="AV114" s="14" t="s">
        <v>327</v>
      </c>
      <c r="AW114" s="14" t="s">
        <v>37</v>
      </c>
      <c r="AX114" s="14" t="s">
        <v>82</v>
      </c>
      <c r="AY114" s="255" t="s">
        <v>308</v>
      </c>
    </row>
    <row r="115" spans="2:65" s="1" customFormat="1" ht="22.5" customHeight="1">
      <c r="B115" s="42"/>
      <c r="C115" s="203" t="s">
        <v>84</v>
      </c>
      <c r="D115" s="203" t="s">
        <v>311</v>
      </c>
      <c r="E115" s="204" t="s">
        <v>460</v>
      </c>
      <c r="F115" s="205" t="s">
        <v>461</v>
      </c>
      <c r="G115" s="206" t="s">
        <v>449</v>
      </c>
      <c r="H115" s="207">
        <v>38.286000000000001</v>
      </c>
      <c r="I115" s="208"/>
      <c r="J115" s="209">
        <f>ROUND(I115*H115,2)</f>
        <v>0</v>
      </c>
      <c r="K115" s="205" t="s">
        <v>315</v>
      </c>
      <c r="L115" s="62"/>
      <c r="M115" s="210" t="s">
        <v>21</v>
      </c>
      <c r="N115" s="211" t="s">
        <v>45</v>
      </c>
      <c r="O115" s="43"/>
      <c r="P115" s="212">
        <f>O115*H115</f>
        <v>0</v>
      </c>
      <c r="Q115" s="212">
        <v>0</v>
      </c>
      <c r="R115" s="212">
        <f>Q115*H115</f>
        <v>0</v>
      </c>
      <c r="S115" s="212">
        <v>0</v>
      </c>
      <c r="T115" s="213">
        <f>S115*H115</f>
        <v>0</v>
      </c>
      <c r="AR115" s="25" t="s">
        <v>327</v>
      </c>
      <c r="AT115" s="25" t="s">
        <v>311</v>
      </c>
      <c r="AU115" s="25" t="s">
        <v>84</v>
      </c>
      <c r="AY115" s="25" t="s">
        <v>308</v>
      </c>
      <c r="BE115" s="214">
        <f>IF(N115="základní",J115,0)</f>
        <v>0</v>
      </c>
      <c r="BF115" s="214">
        <f>IF(N115="snížená",J115,0)</f>
        <v>0</v>
      </c>
      <c r="BG115" s="214">
        <f>IF(N115="zákl. přenesená",J115,0)</f>
        <v>0</v>
      </c>
      <c r="BH115" s="214">
        <f>IF(N115="sníž. přenesená",J115,0)</f>
        <v>0</v>
      </c>
      <c r="BI115" s="214">
        <f>IF(N115="nulová",J115,0)</f>
        <v>0</v>
      </c>
      <c r="BJ115" s="25" t="s">
        <v>82</v>
      </c>
      <c r="BK115" s="214">
        <f>ROUND(I115*H115,2)</f>
        <v>0</v>
      </c>
      <c r="BL115" s="25" t="s">
        <v>327</v>
      </c>
      <c r="BM115" s="25" t="s">
        <v>462</v>
      </c>
    </row>
    <row r="116" spans="2:65" s="13" customFormat="1" ht="13.5">
      <c r="B116" s="233"/>
      <c r="C116" s="234"/>
      <c r="D116" s="246" t="s">
        <v>451</v>
      </c>
      <c r="E116" s="256" t="s">
        <v>21</v>
      </c>
      <c r="F116" s="257" t="s">
        <v>463</v>
      </c>
      <c r="G116" s="234"/>
      <c r="H116" s="258">
        <v>38.286000000000001</v>
      </c>
      <c r="I116" s="238"/>
      <c r="J116" s="234"/>
      <c r="K116" s="234"/>
      <c r="L116" s="239"/>
      <c r="M116" s="240"/>
      <c r="N116" s="241"/>
      <c r="O116" s="241"/>
      <c r="P116" s="241"/>
      <c r="Q116" s="241"/>
      <c r="R116" s="241"/>
      <c r="S116" s="241"/>
      <c r="T116" s="242"/>
      <c r="AT116" s="243" t="s">
        <v>451</v>
      </c>
      <c r="AU116" s="243" t="s">
        <v>84</v>
      </c>
      <c r="AV116" s="13" t="s">
        <v>84</v>
      </c>
      <c r="AW116" s="13" t="s">
        <v>37</v>
      </c>
      <c r="AX116" s="13" t="s">
        <v>82</v>
      </c>
      <c r="AY116" s="243" t="s">
        <v>308</v>
      </c>
    </row>
    <row r="117" spans="2:65" s="1" customFormat="1" ht="31.5" customHeight="1">
      <c r="B117" s="42"/>
      <c r="C117" s="203" t="s">
        <v>95</v>
      </c>
      <c r="D117" s="203" t="s">
        <v>311</v>
      </c>
      <c r="E117" s="204" t="s">
        <v>464</v>
      </c>
      <c r="F117" s="205" t="s">
        <v>465</v>
      </c>
      <c r="G117" s="206" t="s">
        <v>449</v>
      </c>
      <c r="H117" s="207">
        <v>1.8720000000000001</v>
      </c>
      <c r="I117" s="208"/>
      <c r="J117" s="209">
        <f>ROUND(I117*H117,2)</f>
        <v>0</v>
      </c>
      <c r="K117" s="205" t="s">
        <v>315</v>
      </c>
      <c r="L117" s="62"/>
      <c r="M117" s="210" t="s">
        <v>21</v>
      </c>
      <c r="N117" s="211" t="s">
        <v>45</v>
      </c>
      <c r="O117" s="43"/>
      <c r="P117" s="212">
        <f>O117*H117</f>
        <v>0</v>
      </c>
      <c r="Q117" s="212">
        <v>0</v>
      </c>
      <c r="R117" s="212">
        <f>Q117*H117</f>
        <v>0</v>
      </c>
      <c r="S117" s="212">
        <v>0</v>
      </c>
      <c r="T117" s="213">
        <f>S117*H117</f>
        <v>0</v>
      </c>
      <c r="AR117" s="25" t="s">
        <v>327</v>
      </c>
      <c r="AT117" s="25" t="s">
        <v>311</v>
      </c>
      <c r="AU117" s="25" t="s">
        <v>84</v>
      </c>
      <c r="AY117" s="25" t="s">
        <v>308</v>
      </c>
      <c r="BE117" s="214">
        <f>IF(N117="základní",J117,0)</f>
        <v>0</v>
      </c>
      <c r="BF117" s="214">
        <f>IF(N117="snížená",J117,0)</f>
        <v>0</v>
      </c>
      <c r="BG117" s="214">
        <f>IF(N117="zákl. přenesená",J117,0)</f>
        <v>0</v>
      </c>
      <c r="BH117" s="214">
        <f>IF(N117="sníž. přenesená",J117,0)</f>
        <v>0</v>
      </c>
      <c r="BI117" s="214">
        <f>IF(N117="nulová",J117,0)</f>
        <v>0</v>
      </c>
      <c r="BJ117" s="25" t="s">
        <v>82</v>
      </c>
      <c r="BK117" s="214">
        <f>ROUND(I117*H117,2)</f>
        <v>0</v>
      </c>
      <c r="BL117" s="25" t="s">
        <v>327</v>
      </c>
      <c r="BM117" s="25" t="s">
        <v>466</v>
      </c>
    </row>
    <row r="118" spans="2:65" s="12" customFormat="1" ht="13.5">
      <c r="B118" s="221"/>
      <c r="C118" s="222"/>
      <c r="D118" s="223" t="s">
        <v>451</v>
      </c>
      <c r="E118" s="224" t="s">
        <v>21</v>
      </c>
      <c r="F118" s="225" t="s">
        <v>467</v>
      </c>
      <c r="G118" s="222"/>
      <c r="H118" s="226" t="s">
        <v>21</v>
      </c>
      <c r="I118" s="227"/>
      <c r="J118" s="222"/>
      <c r="K118" s="222"/>
      <c r="L118" s="228"/>
      <c r="M118" s="229"/>
      <c r="N118" s="230"/>
      <c r="O118" s="230"/>
      <c r="P118" s="230"/>
      <c r="Q118" s="230"/>
      <c r="R118" s="230"/>
      <c r="S118" s="230"/>
      <c r="T118" s="231"/>
      <c r="AT118" s="232" t="s">
        <v>451</v>
      </c>
      <c r="AU118" s="232" t="s">
        <v>84</v>
      </c>
      <c r="AV118" s="12" t="s">
        <v>82</v>
      </c>
      <c r="AW118" s="12" t="s">
        <v>37</v>
      </c>
      <c r="AX118" s="12" t="s">
        <v>74</v>
      </c>
      <c r="AY118" s="232" t="s">
        <v>308</v>
      </c>
    </row>
    <row r="119" spans="2:65" s="13" customFormat="1" ht="13.5">
      <c r="B119" s="233"/>
      <c r="C119" s="234"/>
      <c r="D119" s="246" t="s">
        <v>451</v>
      </c>
      <c r="E119" s="256" t="s">
        <v>21</v>
      </c>
      <c r="F119" s="257" t="s">
        <v>468</v>
      </c>
      <c r="G119" s="234"/>
      <c r="H119" s="258">
        <v>1.8720000000000001</v>
      </c>
      <c r="I119" s="238"/>
      <c r="J119" s="234"/>
      <c r="K119" s="234"/>
      <c r="L119" s="239"/>
      <c r="M119" s="240"/>
      <c r="N119" s="241"/>
      <c r="O119" s="241"/>
      <c r="P119" s="241"/>
      <c r="Q119" s="241"/>
      <c r="R119" s="241"/>
      <c r="S119" s="241"/>
      <c r="T119" s="242"/>
      <c r="AT119" s="243" t="s">
        <v>451</v>
      </c>
      <c r="AU119" s="243" t="s">
        <v>84</v>
      </c>
      <c r="AV119" s="13" t="s">
        <v>84</v>
      </c>
      <c r="AW119" s="13" t="s">
        <v>37</v>
      </c>
      <c r="AX119" s="13" t="s">
        <v>82</v>
      </c>
      <c r="AY119" s="243" t="s">
        <v>308</v>
      </c>
    </row>
    <row r="120" spans="2:65" s="1" customFormat="1" ht="22.5" customHeight="1">
      <c r="B120" s="42"/>
      <c r="C120" s="203" t="s">
        <v>327</v>
      </c>
      <c r="D120" s="203" t="s">
        <v>311</v>
      </c>
      <c r="E120" s="204" t="s">
        <v>469</v>
      </c>
      <c r="F120" s="205" t="s">
        <v>470</v>
      </c>
      <c r="G120" s="206" t="s">
        <v>449</v>
      </c>
      <c r="H120" s="207">
        <v>0.93600000000000005</v>
      </c>
      <c r="I120" s="208"/>
      <c r="J120" s="209">
        <f>ROUND(I120*H120,2)</f>
        <v>0</v>
      </c>
      <c r="K120" s="205" t="s">
        <v>315</v>
      </c>
      <c r="L120" s="62"/>
      <c r="M120" s="210" t="s">
        <v>21</v>
      </c>
      <c r="N120" s="211" t="s">
        <v>45</v>
      </c>
      <c r="O120" s="43"/>
      <c r="P120" s="212">
        <f>O120*H120</f>
        <v>0</v>
      </c>
      <c r="Q120" s="212">
        <v>0</v>
      </c>
      <c r="R120" s="212">
        <f>Q120*H120</f>
        <v>0</v>
      </c>
      <c r="S120" s="212">
        <v>0</v>
      </c>
      <c r="T120" s="213">
        <f>S120*H120</f>
        <v>0</v>
      </c>
      <c r="AR120" s="25" t="s">
        <v>327</v>
      </c>
      <c r="AT120" s="25" t="s">
        <v>311</v>
      </c>
      <c r="AU120" s="25" t="s">
        <v>84</v>
      </c>
      <c r="AY120" s="25" t="s">
        <v>308</v>
      </c>
      <c r="BE120" s="214">
        <f>IF(N120="základní",J120,0)</f>
        <v>0</v>
      </c>
      <c r="BF120" s="214">
        <f>IF(N120="snížená",J120,0)</f>
        <v>0</v>
      </c>
      <c r="BG120" s="214">
        <f>IF(N120="zákl. přenesená",J120,0)</f>
        <v>0</v>
      </c>
      <c r="BH120" s="214">
        <f>IF(N120="sníž. přenesená",J120,0)</f>
        <v>0</v>
      </c>
      <c r="BI120" s="214">
        <f>IF(N120="nulová",J120,0)</f>
        <v>0</v>
      </c>
      <c r="BJ120" s="25" t="s">
        <v>82</v>
      </c>
      <c r="BK120" s="214">
        <f>ROUND(I120*H120,2)</f>
        <v>0</v>
      </c>
      <c r="BL120" s="25" t="s">
        <v>327</v>
      </c>
      <c r="BM120" s="25" t="s">
        <v>471</v>
      </c>
    </row>
    <row r="121" spans="2:65" s="13" customFormat="1" ht="13.5">
      <c r="B121" s="233"/>
      <c r="C121" s="234"/>
      <c r="D121" s="246" t="s">
        <v>451</v>
      </c>
      <c r="E121" s="256" t="s">
        <v>21</v>
      </c>
      <c r="F121" s="257" t="s">
        <v>472</v>
      </c>
      <c r="G121" s="234"/>
      <c r="H121" s="258">
        <v>0.93600000000000005</v>
      </c>
      <c r="I121" s="238"/>
      <c r="J121" s="234"/>
      <c r="K121" s="234"/>
      <c r="L121" s="239"/>
      <c r="M121" s="240"/>
      <c r="N121" s="241"/>
      <c r="O121" s="241"/>
      <c r="P121" s="241"/>
      <c r="Q121" s="241"/>
      <c r="R121" s="241"/>
      <c r="S121" s="241"/>
      <c r="T121" s="242"/>
      <c r="AT121" s="243" t="s">
        <v>451</v>
      </c>
      <c r="AU121" s="243" t="s">
        <v>84</v>
      </c>
      <c r="AV121" s="13" t="s">
        <v>84</v>
      </c>
      <c r="AW121" s="13" t="s">
        <v>37</v>
      </c>
      <c r="AX121" s="13" t="s">
        <v>82</v>
      </c>
      <c r="AY121" s="243" t="s">
        <v>308</v>
      </c>
    </row>
    <row r="122" spans="2:65" s="1" customFormat="1" ht="22.5" customHeight="1">
      <c r="B122" s="42"/>
      <c r="C122" s="203" t="s">
        <v>307</v>
      </c>
      <c r="D122" s="203" t="s">
        <v>311</v>
      </c>
      <c r="E122" s="204" t="s">
        <v>473</v>
      </c>
      <c r="F122" s="205" t="s">
        <v>474</v>
      </c>
      <c r="G122" s="206" t="s">
        <v>449</v>
      </c>
      <c r="H122" s="207">
        <v>1.8720000000000001</v>
      </c>
      <c r="I122" s="208"/>
      <c r="J122" s="209">
        <f>ROUND(I122*H122,2)</f>
        <v>0</v>
      </c>
      <c r="K122" s="205" t="s">
        <v>315</v>
      </c>
      <c r="L122" s="62"/>
      <c r="M122" s="210" t="s">
        <v>21</v>
      </c>
      <c r="N122" s="211" t="s">
        <v>45</v>
      </c>
      <c r="O122" s="43"/>
      <c r="P122" s="212">
        <f>O122*H122</f>
        <v>0</v>
      </c>
      <c r="Q122" s="212">
        <v>0</v>
      </c>
      <c r="R122" s="212">
        <f>Q122*H122</f>
        <v>0</v>
      </c>
      <c r="S122" s="212">
        <v>0</v>
      </c>
      <c r="T122" s="213">
        <f>S122*H122</f>
        <v>0</v>
      </c>
      <c r="AR122" s="25" t="s">
        <v>327</v>
      </c>
      <c r="AT122" s="25" t="s">
        <v>311</v>
      </c>
      <c r="AU122" s="25" t="s">
        <v>84</v>
      </c>
      <c r="AY122" s="25" t="s">
        <v>308</v>
      </c>
      <c r="BE122" s="214">
        <f>IF(N122="základní",J122,0)</f>
        <v>0</v>
      </c>
      <c r="BF122" s="214">
        <f>IF(N122="snížená",J122,0)</f>
        <v>0</v>
      </c>
      <c r="BG122" s="214">
        <f>IF(N122="zákl. přenesená",J122,0)</f>
        <v>0</v>
      </c>
      <c r="BH122" s="214">
        <f>IF(N122="sníž. přenesená",J122,0)</f>
        <v>0</v>
      </c>
      <c r="BI122" s="214">
        <f>IF(N122="nulová",J122,0)</f>
        <v>0</v>
      </c>
      <c r="BJ122" s="25" t="s">
        <v>82</v>
      </c>
      <c r="BK122" s="214">
        <f>ROUND(I122*H122,2)</f>
        <v>0</v>
      </c>
      <c r="BL122" s="25" t="s">
        <v>327</v>
      </c>
      <c r="BM122" s="25" t="s">
        <v>475</v>
      </c>
    </row>
    <row r="123" spans="2:65" s="11" customFormat="1" ht="29.85" customHeight="1">
      <c r="B123" s="186"/>
      <c r="C123" s="187"/>
      <c r="D123" s="200" t="s">
        <v>73</v>
      </c>
      <c r="E123" s="201" t="s">
        <v>84</v>
      </c>
      <c r="F123" s="201" t="s">
        <v>476</v>
      </c>
      <c r="G123" s="187"/>
      <c r="H123" s="187"/>
      <c r="I123" s="190"/>
      <c r="J123" s="202">
        <f>BK123</f>
        <v>0</v>
      </c>
      <c r="K123" s="187"/>
      <c r="L123" s="192"/>
      <c r="M123" s="193"/>
      <c r="N123" s="194"/>
      <c r="O123" s="194"/>
      <c r="P123" s="195">
        <f>SUM(P124:P129)</f>
        <v>0</v>
      </c>
      <c r="Q123" s="194"/>
      <c r="R123" s="195">
        <f>SUM(R124:R129)</f>
        <v>0</v>
      </c>
      <c r="S123" s="194"/>
      <c r="T123" s="196">
        <f>SUM(T124:T129)</f>
        <v>36.885599999999997</v>
      </c>
      <c r="AR123" s="197" t="s">
        <v>82</v>
      </c>
      <c r="AT123" s="198" t="s">
        <v>73</v>
      </c>
      <c r="AU123" s="198" t="s">
        <v>82</v>
      </c>
      <c r="AY123" s="197" t="s">
        <v>308</v>
      </c>
      <c r="BK123" s="199">
        <f>SUM(BK124:BK129)</f>
        <v>0</v>
      </c>
    </row>
    <row r="124" spans="2:65" s="1" customFormat="1" ht="22.5" customHeight="1">
      <c r="B124" s="42"/>
      <c r="C124" s="203" t="s">
        <v>334</v>
      </c>
      <c r="D124" s="203" t="s">
        <v>311</v>
      </c>
      <c r="E124" s="204" t="s">
        <v>477</v>
      </c>
      <c r="F124" s="205" t="s">
        <v>478</v>
      </c>
      <c r="G124" s="206" t="s">
        <v>449</v>
      </c>
      <c r="H124" s="207">
        <v>0.88800000000000001</v>
      </c>
      <c r="I124" s="208"/>
      <c r="J124" s="209">
        <f>ROUND(I124*H124,2)</f>
        <v>0</v>
      </c>
      <c r="K124" s="205" t="s">
        <v>315</v>
      </c>
      <c r="L124" s="62"/>
      <c r="M124" s="210" t="s">
        <v>21</v>
      </c>
      <c r="N124" s="211" t="s">
        <v>45</v>
      </c>
      <c r="O124" s="43"/>
      <c r="P124" s="212">
        <f>O124*H124</f>
        <v>0</v>
      </c>
      <c r="Q124" s="212">
        <v>0</v>
      </c>
      <c r="R124" s="212">
        <f>Q124*H124</f>
        <v>0</v>
      </c>
      <c r="S124" s="212">
        <v>2.4</v>
      </c>
      <c r="T124" s="213">
        <f>S124*H124</f>
        <v>2.1311999999999998</v>
      </c>
      <c r="AR124" s="25" t="s">
        <v>327</v>
      </c>
      <c r="AT124" s="25" t="s">
        <v>311</v>
      </c>
      <c r="AU124" s="25" t="s">
        <v>84</v>
      </c>
      <c r="AY124" s="25" t="s">
        <v>308</v>
      </c>
      <c r="BE124" s="214">
        <f>IF(N124="základní",J124,0)</f>
        <v>0</v>
      </c>
      <c r="BF124" s="214">
        <f>IF(N124="snížená",J124,0)</f>
        <v>0</v>
      </c>
      <c r="BG124" s="214">
        <f>IF(N124="zákl. přenesená",J124,0)</f>
        <v>0</v>
      </c>
      <c r="BH124" s="214">
        <f>IF(N124="sníž. přenesená",J124,0)</f>
        <v>0</v>
      </c>
      <c r="BI124" s="214">
        <f>IF(N124="nulová",J124,0)</f>
        <v>0</v>
      </c>
      <c r="BJ124" s="25" t="s">
        <v>82</v>
      </c>
      <c r="BK124" s="214">
        <f>ROUND(I124*H124,2)</f>
        <v>0</v>
      </c>
      <c r="BL124" s="25" t="s">
        <v>327</v>
      </c>
      <c r="BM124" s="25" t="s">
        <v>479</v>
      </c>
    </row>
    <row r="125" spans="2:65" s="12" customFormat="1" ht="13.5">
      <c r="B125" s="221"/>
      <c r="C125" s="222"/>
      <c r="D125" s="223" t="s">
        <v>451</v>
      </c>
      <c r="E125" s="224" t="s">
        <v>21</v>
      </c>
      <c r="F125" s="225" t="s">
        <v>452</v>
      </c>
      <c r="G125" s="222"/>
      <c r="H125" s="226" t="s">
        <v>21</v>
      </c>
      <c r="I125" s="227"/>
      <c r="J125" s="222"/>
      <c r="K125" s="222"/>
      <c r="L125" s="228"/>
      <c r="M125" s="229"/>
      <c r="N125" s="230"/>
      <c r="O125" s="230"/>
      <c r="P125" s="230"/>
      <c r="Q125" s="230"/>
      <c r="R125" s="230"/>
      <c r="S125" s="230"/>
      <c r="T125" s="231"/>
      <c r="AT125" s="232" t="s">
        <v>451</v>
      </c>
      <c r="AU125" s="232" t="s">
        <v>84</v>
      </c>
      <c r="AV125" s="12" t="s">
        <v>82</v>
      </c>
      <c r="AW125" s="12" t="s">
        <v>37</v>
      </c>
      <c r="AX125" s="12" t="s">
        <v>74</v>
      </c>
      <c r="AY125" s="232" t="s">
        <v>308</v>
      </c>
    </row>
    <row r="126" spans="2:65" s="13" customFormat="1" ht="13.5">
      <c r="B126" s="233"/>
      <c r="C126" s="234"/>
      <c r="D126" s="246" t="s">
        <v>451</v>
      </c>
      <c r="E126" s="256" t="s">
        <v>21</v>
      </c>
      <c r="F126" s="257" t="s">
        <v>480</v>
      </c>
      <c r="G126" s="234"/>
      <c r="H126" s="258">
        <v>0.88800000000000001</v>
      </c>
      <c r="I126" s="238"/>
      <c r="J126" s="234"/>
      <c r="K126" s="234"/>
      <c r="L126" s="239"/>
      <c r="M126" s="240"/>
      <c r="N126" s="241"/>
      <c r="O126" s="241"/>
      <c r="P126" s="241"/>
      <c r="Q126" s="241"/>
      <c r="R126" s="241"/>
      <c r="S126" s="241"/>
      <c r="T126" s="242"/>
      <c r="AT126" s="243" t="s">
        <v>451</v>
      </c>
      <c r="AU126" s="243" t="s">
        <v>84</v>
      </c>
      <c r="AV126" s="13" t="s">
        <v>84</v>
      </c>
      <c r="AW126" s="13" t="s">
        <v>37</v>
      </c>
      <c r="AX126" s="13" t="s">
        <v>82</v>
      </c>
      <c r="AY126" s="243" t="s">
        <v>308</v>
      </c>
    </row>
    <row r="127" spans="2:65" s="1" customFormat="1" ht="22.5" customHeight="1">
      <c r="B127" s="42"/>
      <c r="C127" s="203" t="s">
        <v>338</v>
      </c>
      <c r="D127" s="203" t="s">
        <v>311</v>
      </c>
      <c r="E127" s="204" t="s">
        <v>477</v>
      </c>
      <c r="F127" s="205" t="s">
        <v>478</v>
      </c>
      <c r="G127" s="206" t="s">
        <v>449</v>
      </c>
      <c r="H127" s="207">
        <v>14.481</v>
      </c>
      <c r="I127" s="208"/>
      <c r="J127" s="209">
        <f>ROUND(I127*H127,2)</f>
        <v>0</v>
      </c>
      <c r="K127" s="205" t="s">
        <v>315</v>
      </c>
      <c r="L127" s="62"/>
      <c r="M127" s="210" t="s">
        <v>21</v>
      </c>
      <c r="N127" s="211" t="s">
        <v>45</v>
      </c>
      <c r="O127" s="43"/>
      <c r="P127" s="212">
        <f>O127*H127</f>
        <v>0</v>
      </c>
      <c r="Q127" s="212">
        <v>0</v>
      </c>
      <c r="R127" s="212">
        <f>Q127*H127</f>
        <v>0</v>
      </c>
      <c r="S127" s="212">
        <v>2.4</v>
      </c>
      <c r="T127" s="213">
        <f>S127*H127</f>
        <v>34.754399999999997</v>
      </c>
      <c r="AR127" s="25" t="s">
        <v>327</v>
      </c>
      <c r="AT127" s="25" t="s">
        <v>311</v>
      </c>
      <c r="AU127" s="25" t="s">
        <v>84</v>
      </c>
      <c r="AY127" s="25" t="s">
        <v>308</v>
      </c>
      <c r="BE127" s="214">
        <f>IF(N127="základní",J127,0)</f>
        <v>0</v>
      </c>
      <c r="BF127" s="214">
        <f>IF(N127="snížená",J127,0)</f>
        <v>0</v>
      </c>
      <c r="BG127" s="214">
        <f>IF(N127="zákl. přenesená",J127,0)</f>
        <v>0</v>
      </c>
      <c r="BH127" s="214">
        <f>IF(N127="sníž. přenesená",J127,0)</f>
        <v>0</v>
      </c>
      <c r="BI127" s="214">
        <f>IF(N127="nulová",J127,0)</f>
        <v>0</v>
      </c>
      <c r="BJ127" s="25" t="s">
        <v>82</v>
      </c>
      <c r="BK127" s="214">
        <f>ROUND(I127*H127,2)</f>
        <v>0</v>
      </c>
      <c r="BL127" s="25" t="s">
        <v>327</v>
      </c>
      <c r="BM127" s="25" t="s">
        <v>481</v>
      </c>
    </row>
    <row r="128" spans="2:65" s="12" customFormat="1" ht="27">
      <c r="B128" s="221"/>
      <c r="C128" s="222"/>
      <c r="D128" s="223" t="s">
        <v>451</v>
      </c>
      <c r="E128" s="224" t="s">
        <v>21</v>
      </c>
      <c r="F128" s="225" t="s">
        <v>482</v>
      </c>
      <c r="G128" s="222"/>
      <c r="H128" s="226" t="s">
        <v>21</v>
      </c>
      <c r="I128" s="227"/>
      <c r="J128" s="222"/>
      <c r="K128" s="222"/>
      <c r="L128" s="228"/>
      <c r="M128" s="229"/>
      <c r="N128" s="230"/>
      <c r="O128" s="230"/>
      <c r="P128" s="230"/>
      <c r="Q128" s="230"/>
      <c r="R128" s="230"/>
      <c r="S128" s="230"/>
      <c r="T128" s="231"/>
      <c r="AT128" s="232" t="s">
        <v>451</v>
      </c>
      <c r="AU128" s="232" t="s">
        <v>84</v>
      </c>
      <c r="AV128" s="12" t="s">
        <v>82</v>
      </c>
      <c r="AW128" s="12" t="s">
        <v>37</v>
      </c>
      <c r="AX128" s="12" t="s">
        <v>74</v>
      </c>
      <c r="AY128" s="232" t="s">
        <v>308</v>
      </c>
    </row>
    <row r="129" spans="2:65" s="13" customFormat="1" ht="13.5">
      <c r="B129" s="233"/>
      <c r="C129" s="234"/>
      <c r="D129" s="223" t="s">
        <v>451</v>
      </c>
      <c r="E129" s="235" t="s">
        <v>21</v>
      </c>
      <c r="F129" s="236" t="s">
        <v>483</v>
      </c>
      <c r="G129" s="234"/>
      <c r="H129" s="237">
        <v>14.481</v>
      </c>
      <c r="I129" s="238"/>
      <c r="J129" s="234"/>
      <c r="K129" s="234"/>
      <c r="L129" s="239"/>
      <c r="M129" s="240"/>
      <c r="N129" s="241"/>
      <c r="O129" s="241"/>
      <c r="P129" s="241"/>
      <c r="Q129" s="241"/>
      <c r="R129" s="241"/>
      <c r="S129" s="241"/>
      <c r="T129" s="242"/>
      <c r="AT129" s="243" t="s">
        <v>451</v>
      </c>
      <c r="AU129" s="243" t="s">
        <v>84</v>
      </c>
      <c r="AV129" s="13" t="s">
        <v>84</v>
      </c>
      <c r="AW129" s="13" t="s">
        <v>37</v>
      </c>
      <c r="AX129" s="13" t="s">
        <v>82</v>
      </c>
      <c r="AY129" s="243" t="s">
        <v>308</v>
      </c>
    </row>
    <row r="130" spans="2:65" s="11" customFormat="1" ht="29.85" customHeight="1">
      <c r="B130" s="186"/>
      <c r="C130" s="187"/>
      <c r="D130" s="200" t="s">
        <v>73</v>
      </c>
      <c r="E130" s="201" t="s">
        <v>95</v>
      </c>
      <c r="F130" s="201" t="s">
        <v>484</v>
      </c>
      <c r="G130" s="187"/>
      <c r="H130" s="187"/>
      <c r="I130" s="190"/>
      <c r="J130" s="202">
        <f>BK130</f>
        <v>0</v>
      </c>
      <c r="K130" s="187"/>
      <c r="L130" s="192"/>
      <c r="M130" s="193"/>
      <c r="N130" s="194"/>
      <c r="O130" s="194"/>
      <c r="P130" s="195">
        <f>SUM(P131:P162)</f>
        <v>0</v>
      </c>
      <c r="Q130" s="194"/>
      <c r="R130" s="195">
        <f>SUM(R131:R162)</f>
        <v>0</v>
      </c>
      <c r="S130" s="194"/>
      <c r="T130" s="196">
        <f>SUM(T131:T162)</f>
        <v>304.355684</v>
      </c>
      <c r="AR130" s="197" t="s">
        <v>82</v>
      </c>
      <c r="AT130" s="198" t="s">
        <v>73</v>
      </c>
      <c r="AU130" s="198" t="s">
        <v>82</v>
      </c>
      <c r="AY130" s="197" t="s">
        <v>308</v>
      </c>
      <c r="BK130" s="199">
        <f>SUM(BK131:BK162)</f>
        <v>0</v>
      </c>
    </row>
    <row r="131" spans="2:65" s="1" customFormat="1" ht="22.5" customHeight="1">
      <c r="B131" s="42"/>
      <c r="C131" s="203" t="s">
        <v>342</v>
      </c>
      <c r="D131" s="203" t="s">
        <v>311</v>
      </c>
      <c r="E131" s="204" t="s">
        <v>485</v>
      </c>
      <c r="F131" s="205" t="s">
        <v>486</v>
      </c>
      <c r="G131" s="206" t="s">
        <v>449</v>
      </c>
      <c r="H131" s="207">
        <v>142.56700000000001</v>
      </c>
      <c r="I131" s="208"/>
      <c r="J131" s="209">
        <f>ROUND(I131*H131,2)</f>
        <v>0</v>
      </c>
      <c r="K131" s="205" t="s">
        <v>315</v>
      </c>
      <c r="L131" s="62"/>
      <c r="M131" s="210" t="s">
        <v>21</v>
      </c>
      <c r="N131" s="211" t="s">
        <v>45</v>
      </c>
      <c r="O131" s="43"/>
      <c r="P131" s="212">
        <f>O131*H131</f>
        <v>0</v>
      </c>
      <c r="Q131" s="212">
        <v>0</v>
      </c>
      <c r="R131" s="212">
        <f>Q131*H131</f>
        <v>0</v>
      </c>
      <c r="S131" s="212">
        <v>1.8</v>
      </c>
      <c r="T131" s="213">
        <f>S131*H131</f>
        <v>256.62060000000002</v>
      </c>
      <c r="AR131" s="25" t="s">
        <v>327</v>
      </c>
      <c r="AT131" s="25" t="s">
        <v>311</v>
      </c>
      <c r="AU131" s="25" t="s">
        <v>84</v>
      </c>
      <c r="AY131" s="25" t="s">
        <v>308</v>
      </c>
      <c r="BE131" s="214">
        <f>IF(N131="základní",J131,0)</f>
        <v>0</v>
      </c>
      <c r="BF131" s="214">
        <f>IF(N131="snížená",J131,0)</f>
        <v>0</v>
      </c>
      <c r="BG131" s="214">
        <f>IF(N131="zákl. přenesená",J131,0)</f>
        <v>0</v>
      </c>
      <c r="BH131" s="214">
        <f>IF(N131="sníž. přenesená",J131,0)</f>
        <v>0</v>
      </c>
      <c r="BI131" s="214">
        <f>IF(N131="nulová",J131,0)</f>
        <v>0</v>
      </c>
      <c r="BJ131" s="25" t="s">
        <v>82</v>
      </c>
      <c r="BK131" s="214">
        <f>ROUND(I131*H131,2)</f>
        <v>0</v>
      </c>
      <c r="BL131" s="25" t="s">
        <v>327</v>
      </c>
      <c r="BM131" s="25" t="s">
        <v>487</v>
      </c>
    </row>
    <row r="132" spans="2:65" s="13" customFormat="1" ht="13.5">
      <c r="B132" s="233"/>
      <c r="C132" s="234"/>
      <c r="D132" s="223" t="s">
        <v>451</v>
      </c>
      <c r="E132" s="235" t="s">
        <v>21</v>
      </c>
      <c r="F132" s="236" t="s">
        <v>488</v>
      </c>
      <c r="G132" s="234"/>
      <c r="H132" s="237">
        <v>2.1619999999999999</v>
      </c>
      <c r="I132" s="238"/>
      <c r="J132" s="234"/>
      <c r="K132" s="234"/>
      <c r="L132" s="239"/>
      <c r="M132" s="240"/>
      <c r="N132" s="241"/>
      <c r="O132" s="241"/>
      <c r="P132" s="241"/>
      <c r="Q132" s="241"/>
      <c r="R132" s="241"/>
      <c r="S132" s="241"/>
      <c r="T132" s="242"/>
      <c r="AT132" s="243" t="s">
        <v>451</v>
      </c>
      <c r="AU132" s="243" t="s">
        <v>84</v>
      </c>
      <c r="AV132" s="13" t="s">
        <v>84</v>
      </c>
      <c r="AW132" s="13" t="s">
        <v>37</v>
      </c>
      <c r="AX132" s="13" t="s">
        <v>74</v>
      </c>
      <c r="AY132" s="243" t="s">
        <v>308</v>
      </c>
    </row>
    <row r="133" spans="2:65" s="13" customFormat="1" ht="13.5">
      <c r="B133" s="233"/>
      <c r="C133" s="234"/>
      <c r="D133" s="223" t="s">
        <v>451</v>
      </c>
      <c r="E133" s="235" t="s">
        <v>21</v>
      </c>
      <c r="F133" s="236" t="s">
        <v>489</v>
      </c>
      <c r="G133" s="234"/>
      <c r="H133" s="237">
        <v>6.1719999999999997</v>
      </c>
      <c r="I133" s="238"/>
      <c r="J133" s="234"/>
      <c r="K133" s="234"/>
      <c r="L133" s="239"/>
      <c r="M133" s="240"/>
      <c r="N133" s="241"/>
      <c r="O133" s="241"/>
      <c r="P133" s="241"/>
      <c r="Q133" s="241"/>
      <c r="R133" s="241"/>
      <c r="S133" s="241"/>
      <c r="T133" s="242"/>
      <c r="AT133" s="243" t="s">
        <v>451</v>
      </c>
      <c r="AU133" s="243" t="s">
        <v>84</v>
      </c>
      <c r="AV133" s="13" t="s">
        <v>84</v>
      </c>
      <c r="AW133" s="13" t="s">
        <v>37</v>
      </c>
      <c r="AX133" s="13" t="s">
        <v>74</v>
      </c>
      <c r="AY133" s="243" t="s">
        <v>308</v>
      </c>
    </row>
    <row r="134" spans="2:65" s="13" customFormat="1" ht="13.5">
      <c r="B134" s="233"/>
      <c r="C134" s="234"/>
      <c r="D134" s="223" t="s">
        <v>451</v>
      </c>
      <c r="E134" s="235" t="s">
        <v>21</v>
      </c>
      <c r="F134" s="236" t="s">
        <v>490</v>
      </c>
      <c r="G134" s="234"/>
      <c r="H134" s="237">
        <v>9.266</v>
      </c>
      <c r="I134" s="238"/>
      <c r="J134" s="234"/>
      <c r="K134" s="234"/>
      <c r="L134" s="239"/>
      <c r="M134" s="240"/>
      <c r="N134" s="241"/>
      <c r="O134" s="241"/>
      <c r="P134" s="241"/>
      <c r="Q134" s="241"/>
      <c r="R134" s="241"/>
      <c r="S134" s="241"/>
      <c r="T134" s="242"/>
      <c r="AT134" s="243" t="s">
        <v>451</v>
      </c>
      <c r="AU134" s="243" t="s">
        <v>84</v>
      </c>
      <c r="AV134" s="13" t="s">
        <v>84</v>
      </c>
      <c r="AW134" s="13" t="s">
        <v>37</v>
      </c>
      <c r="AX134" s="13" t="s">
        <v>74</v>
      </c>
      <c r="AY134" s="243" t="s">
        <v>308</v>
      </c>
    </row>
    <row r="135" spans="2:65" s="13" customFormat="1" ht="13.5">
      <c r="B135" s="233"/>
      <c r="C135" s="234"/>
      <c r="D135" s="223" t="s">
        <v>451</v>
      </c>
      <c r="E135" s="235" t="s">
        <v>21</v>
      </c>
      <c r="F135" s="236" t="s">
        <v>491</v>
      </c>
      <c r="G135" s="234"/>
      <c r="H135" s="237">
        <v>0.88900000000000001</v>
      </c>
      <c r="I135" s="238"/>
      <c r="J135" s="234"/>
      <c r="K135" s="234"/>
      <c r="L135" s="239"/>
      <c r="M135" s="240"/>
      <c r="N135" s="241"/>
      <c r="O135" s="241"/>
      <c r="P135" s="241"/>
      <c r="Q135" s="241"/>
      <c r="R135" s="241"/>
      <c r="S135" s="241"/>
      <c r="T135" s="242"/>
      <c r="AT135" s="243" t="s">
        <v>451</v>
      </c>
      <c r="AU135" s="243" t="s">
        <v>84</v>
      </c>
      <c r="AV135" s="13" t="s">
        <v>84</v>
      </c>
      <c r="AW135" s="13" t="s">
        <v>37</v>
      </c>
      <c r="AX135" s="13" t="s">
        <v>74</v>
      </c>
      <c r="AY135" s="243" t="s">
        <v>308</v>
      </c>
    </row>
    <row r="136" spans="2:65" s="13" customFormat="1" ht="13.5">
      <c r="B136" s="233"/>
      <c r="C136" s="234"/>
      <c r="D136" s="223" t="s">
        <v>451</v>
      </c>
      <c r="E136" s="235" t="s">
        <v>21</v>
      </c>
      <c r="F136" s="236" t="s">
        <v>492</v>
      </c>
      <c r="G136" s="234"/>
      <c r="H136" s="237">
        <v>0.90100000000000002</v>
      </c>
      <c r="I136" s="238"/>
      <c r="J136" s="234"/>
      <c r="K136" s="234"/>
      <c r="L136" s="239"/>
      <c r="M136" s="240"/>
      <c r="N136" s="241"/>
      <c r="O136" s="241"/>
      <c r="P136" s="241"/>
      <c r="Q136" s="241"/>
      <c r="R136" s="241"/>
      <c r="S136" s="241"/>
      <c r="T136" s="242"/>
      <c r="AT136" s="243" t="s">
        <v>451</v>
      </c>
      <c r="AU136" s="243" t="s">
        <v>84</v>
      </c>
      <c r="AV136" s="13" t="s">
        <v>84</v>
      </c>
      <c r="AW136" s="13" t="s">
        <v>37</v>
      </c>
      <c r="AX136" s="13" t="s">
        <v>74</v>
      </c>
      <c r="AY136" s="243" t="s">
        <v>308</v>
      </c>
    </row>
    <row r="137" spans="2:65" s="13" customFormat="1" ht="13.5">
      <c r="B137" s="233"/>
      <c r="C137" s="234"/>
      <c r="D137" s="223" t="s">
        <v>451</v>
      </c>
      <c r="E137" s="235" t="s">
        <v>21</v>
      </c>
      <c r="F137" s="236" t="s">
        <v>493</v>
      </c>
      <c r="G137" s="234"/>
      <c r="H137" s="237">
        <v>7.5060000000000002</v>
      </c>
      <c r="I137" s="238"/>
      <c r="J137" s="234"/>
      <c r="K137" s="234"/>
      <c r="L137" s="239"/>
      <c r="M137" s="240"/>
      <c r="N137" s="241"/>
      <c r="O137" s="241"/>
      <c r="P137" s="241"/>
      <c r="Q137" s="241"/>
      <c r="R137" s="241"/>
      <c r="S137" s="241"/>
      <c r="T137" s="242"/>
      <c r="AT137" s="243" t="s">
        <v>451</v>
      </c>
      <c r="AU137" s="243" t="s">
        <v>84</v>
      </c>
      <c r="AV137" s="13" t="s">
        <v>84</v>
      </c>
      <c r="AW137" s="13" t="s">
        <v>37</v>
      </c>
      <c r="AX137" s="13" t="s">
        <v>74</v>
      </c>
      <c r="AY137" s="243" t="s">
        <v>308</v>
      </c>
    </row>
    <row r="138" spans="2:65" s="13" customFormat="1" ht="13.5">
      <c r="B138" s="233"/>
      <c r="C138" s="234"/>
      <c r="D138" s="223" t="s">
        <v>451</v>
      </c>
      <c r="E138" s="235" t="s">
        <v>21</v>
      </c>
      <c r="F138" s="236" t="s">
        <v>494</v>
      </c>
      <c r="G138" s="234"/>
      <c r="H138" s="237">
        <v>34.24</v>
      </c>
      <c r="I138" s="238"/>
      <c r="J138" s="234"/>
      <c r="K138" s="234"/>
      <c r="L138" s="239"/>
      <c r="M138" s="240"/>
      <c r="N138" s="241"/>
      <c r="O138" s="241"/>
      <c r="P138" s="241"/>
      <c r="Q138" s="241"/>
      <c r="R138" s="241"/>
      <c r="S138" s="241"/>
      <c r="T138" s="242"/>
      <c r="AT138" s="243" t="s">
        <v>451</v>
      </c>
      <c r="AU138" s="243" t="s">
        <v>84</v>
      </c>
      <c r="AV138" s="13" t="s">
        <v>84</v>
      </c>
      <c r="AW138" s="13" t="s">
        <v>37</v>
      </c>
      <c r="AX138" s="13" t="s">
        <v>74</v>
      </c>
      <c r="AY138" s="243" t="s">
        <v>308</v>
      </c>
    </row>
    <row r="139" spans="2:65" s="13" customFormat="1" ht="13.5">
      <c r="B139" s="233"/>
      <c r="C139" s="234"/>
      <c r="D139" s="223" t="s">
        <v>451</v>
      </c>
      <c r="E139" s="235" t="s">
        <v>21</v>
      </c>
      <c r="F139" s="236" t="s">
        <v>495</v>
      </c>
      <c r="G139" s="234"/>
      <c r="H139" s="237">
        <v>19.968</v>
      </c>
      <c r="I139" s="238"/>
      <c r="J139" s="234"/>
      <c r="K139" s="234"/>
      <c r="L139" s="239"/>
      <c r="M139" s="240"/>
      <c r="N139" s="241"/>
      <c r="O139" s="241"/>
      <c r="P139" s="241"/>
      <c r="Q139" s="241"/>
      <c r="R139" s="241"/>
      <c r="S139" s="241"/>
      <c r="T139" s="242"/>
      <c r="AT139" s="243" t="s">
        <v>451</v>
      </c>
      <c r="AU139" s="243" t="s">
        <v>84</v>
      </c>
      <c r="AV139" s="13" t="s">
        <v>84</v>
      </c>
      <c r="AW139" s="13" t="s">
        <v>37</v>
      </c>
      <c r="AX139" s="13" t="s">
        <v>74</v>
      </c>
      <c r="AY139" s="243" t="s">
        <v>308</v>
      </c>
    </row>
    <row r="140" spans="2:65" s="13" customFormat="1" ht="13.5">
      <c r="B140" s="233"/>
      <c r="C140" s="234"/>
      <c r="D140" s="223" t="s">
        <v>451</v>
      </c>
      <c r="E140" s="235" t="s">
        <v>21</v>
      </c>
      <c r="F140" s="236" t="s">
        <v>496</v>
      </c>
      <c r="G140" s="234"/>
      <c r="H140" s="237">
        <v>19.771000000000001</v>
      </c>
      <c r="I140" s="238"/>
      <c r="J140" s="234"/>
      <c r="K140" s="234"/>
      <c r="L140" s="239"/>
      <c r="M140" s="240"/>
      <c r="N140" s="241"/>
      <c r="O140" s="241"/>
      <c r="P140" s="241"/>
      <c r="Q140" s="241"/>
      <c r="R140" s="241"/>
      <c r="S140" s="241"/>
      <c r="T140" s="242"/>
      <c r="AT140" s="243" t="s">
        <v>451</v>
      </c>
      <c r="AU140" s="243" t="s">
        <v>84</v>
      </c>
      <c r="AV140" s="13" t="s">
        <v>84</v>
      </c>
      <c r="AW140" s="13" t="s">
        <v>37</v>
      </c>
      <c r="AX140" s="13" t="s">
        <v>74</v>
      </c>
      <c r="AY140" s="243" t="s">
        <v>308</v>
      </c>
    </row>
    <row r="141" spans="2:65" s="13" customFormat="1" ht="13.5">
      <c r="B141" s="233"/>
      <c r="C141" s="234"/>
      <c r="D141" s="223" t="s">
        <v>451</v>
      </c>
      <c r="E141" s="235" t="s">
        <v>21</v>
      </c>
      <c r="F141" s="236" t="s">
        <v>497</v>
      </c>
      <c r="G141" s="234"/>
      <c r="H141" s="237">
        <v>11.9</v>
      </c>
      <c r="I141" s="238"/>
      <c r="J141" s="234"/>
      <c r="K141" s="234"/>
      <c r="L141" s="239"/>
      <c r="M141" s="240"/>
      <c r="N141" s="241"/>
      <c r="O141" s="241"/>
      <c r="P141" s="241"/>
      <c r="Q141" s="241"/>
      <c r="R141" s="241"/>
      <c r="S141" s="241"/>
      <c r="T141" s="242"/>
      <c r="AT141" s="243" t="s">
        <v>451</v>
      </c>
      <c r="AU141" s="243" t="s">
        <v>84</v>
      </c>
      <c r="AV141" s="13" t="s">
        <v>84</v>
      </c>
      <c r="AW141" s="13" t="s">
        <v>37</v>
      </c>
      <c r="AX141" s="13" t="s">
        <v>74</v>
      </c>
      <c r="AY141" s="243" t="s">
        <v>308</v>
      </c>
    </row>
    <row r="142" spans="2:65" s="13" customFormat="1" ht="13.5">
      <c r="B142" s="233"/>
      <c r="C142" s="234"/>
      <c r="D142" s="223" t="s">
        <v>451</v>
      </c>
      <c r="E142" s="235" t="s">
        <v>21</v>
      </c>
      <c r="F142" s="236" t="s">
        <v>498</v>
      </c>
      <c r="G142" s="234"/>
      <c r="H142" s="237">
        <v>1.32</v>
      </c>
      <c r="I142" s="238"/>
      <c r="J142" s="234"/>
      <c r="K142" s="234"/>
      <c r="L142" s="239"/>
      <c r="M142" s="240"/>
      <c r="N142" s="241"/>
      <c r="O142" s="241"/>
      <c r="P142" s="241"/>
      <c r="Q142" s="241"/>
      <c r="R142" s="241"/>
      <c r="S142" s="241"/>
      <c r="T142" s="242"/>
      <c r="AT142" s="243" t="s">
        <v>451</v>
      </c>
      <c r="AU142" s="243" t="s">
        <v>84</v>
      </c>
      <c r="AV142" s="13" t="s">
        <v>84</v>
      </c>
      <c r="AW142" s="13" t="s">
        <v>37</v>
      </c>
      <c r="AX142" s="13" t="s">
        <v>74</v>
      </c>
      <c r="AY142" s="243" t="s">
        <v>308</v>
      </c>
    </row>
    <row r="143" spans="2:65" s="13" customFormat="1" ht="13.5">
      <c r="B143" s="233"/>
      <c r="C143" s="234"/>
      <c r="D143" s="223" t="s">
        <v>451</v>
      </c>
      <c r="E143" s="235" t="s">
        <v>21</v>
      </c>
      <c r="F143" s="236" t="s">
        <v>499</v>
      </c>
      <c r="G143" s="234"/>
      <c r="H143" s="237">
        <v>3.51</v>
      </c>
      <c r="I143" s="238"/>
      <c r="J143" s="234"/>
      <c r="K143" s="234"/>
      <c r="L143" s="239"/>
      <c r="M143" s="240"/>
      <c r="N143" s="241"/>
      <c r="O143" s="241"/>
      <c r="P143" s="241"/>
      <c r="Q143" s="241"/>
      <c r="R143" s="241"/>
      <c r="S143" s="241"/>
      <c r="T143" s="242"/>
      <c r="AT143" s="243" t="s">
        <v>451</v>
      </c>
      <c r="AU143" s="243" t="s">
        <v>84</v>
      </c>
      <c r="AV143" s="13" t="s">
        <v>84</v>
      </c>
      <c r="AW143" s="13" t="s">
        <v>37</v>
      </c>
      <c r="AX143" s="13" t="s">
        <v>74</v>
      </c>
      <c r="AY143" s="243" t="s">
        <v>308</v>
      </c>
    </row>
    <row r="144" spans="2:65" s="13" customFormat="1" ht="13.5">
      <c r="B144" s="233"/>
      <c r="C144" s="234"/>
      <c r="D144" s="223" t="s">
        <v>451</v>
      </c>
      <c r="E144" s="235" t="s">
        <v>21</v>
      </c>
      <c r="F144" s="236" t="s">
        <v>500</v>
      </c>
      <c r="G144" s="234"/>
      <c r="H144" s="237">
        <v>2.7</v>
      </c>
      <c r="I144" s="238"/>
      <c r="J144" s="234"/>
      <c r="K144" s="234"/>
      <c r="L144" s="239"/>
      <c r="M144" s="240"/>
      <c r="N144" s="241"/>
      <c r="O144" s="241"/>
      <c r="P144" s="241"/>
      <c r="Q144" s="241"/>
      <c r="R144" s="241"/>
      <c r="S144" s="241"/>
      <c r="T144" s="242"/>
      <c r="AT144" s="243" t="s">
        <v>451</v>
      </c>
      <c r="AU144" s="243" t="s">
        <v>84</v>
      </c>
      <c r="AV144" s="13" t="s">
        <v>84</v>
      </c>
      <c r="AW144" s="13" t="s">
        <v>37</v>
      </c>
      <c r="AX144" s="13" t="s">
        <v>74</v>
      </c>
      <c r="AY144" s="243" t="s">
        <v>308</v>
      </c>
    </row>
    <row r="145" spans="2:65" s="13" customFormat="1" ht="13.5">
      <c r="B145" s="233"/>
      <c r="C145" s="234"/>
      <c r="D145" s="223" t="s">
        <v>451</v>
      </c>
      <c r="E145" s="235" t="s">
        <v>21</v>
      </c>
      <c r="F145" s="236" t="s">
        <v>501</v>
      </c>
      <c r="G145" s="234"/>
      <c r="H145" s="237">
        <v>2.76</v>
      </c>
      <c r="I145" s="238"/>
      <c r="J145" s="234"/>
      <c r="K145" s="234"/>
      <c r="L145" s="239"/>
      <c r="M145" s="240"/>
      <c r="N145" s="241"/>
      <c r="O145" s="241"/>
      <c r="P145" s="241"/>
      <c r="Q145" s="241"/>
      <c r="R145" s="241"/>
      <c r="S145" s="241"/>
      <c r="T145" s="242"/>
      <c r="AT145" s="243" t="s">
        <v>451</v>
      </c>
      <c r="AU145" s="243" t="s">
        <v>84</v>
      </c>
      <c r="AV145" s="13" t="s">
        <v>84</v>
      </c>
      <c r="AW145" s="13" t="s">
        <v>37</v>
      </c>
      <c r="AX145" s="13" t="s">
        <v>74</v>
      </c>
      <c r="AY145" s="243" t="s">
        <v>308</v>
      </c>
    </row>
    <row r="146" spans="2:65" s="13" customFormat="1" ht="13.5">
      <c r="B146" s="233"/>
      <c r="C146" s="234"/>
      <c r="D146" s="223" t="s">
        <v>451</v>
      </c>
      <c r="E146" s="235" t="s">
        <v>21</v>
      </c>
      <c r="F146" s="236" t="s">
        <v>502</v>
      </c>
      <c r="G146" s="234"/>
      <c r="H146" s="237">
        <v>9.6389999999999993</v>
      </c>
      <c r="I146" s="238"/>
      <c r="J146" s="234"/>
      <c r="K146" s="234"/>
      <c r="L146" s="239"/>
      <c r="M146" s="240"/>
      <c r="N146" s="241"/>
      <c r="O146" s="241"/>
      <c r="P146" s="241"/>
      <c r="Q146" s="241"/>
      <c r="R146" s="241"/>
      <c r="S146" s="241"/>
      <c r="T146" s="242"/>
      <c r="AT146" s="243" t="s">
        <v>451</v>
      </c>
      <c r="AU146" s="243" t="s">
        <v>84</v>
      </c>
      <c r="AV146" s="13" t="s">
        <v>84</v>
      </c>
      <c r="AW146" s="13" t="s">
        <v>37</v>
      </c>
      <c r="AX146" s="13" t="s">
        <v>74</v>
      </c>
      <c r="AY146" s="243" t="s">
        <v>308</v>
      </c>
    </row>
    <row r="147" spans="2:65" s="13" customFormat="1" ht="13.5">
      <c r="B147" s="233"/>
      <c r="C147" s="234"/>
      <c r="D147" s="223" t="s">
        <v>451</v>
      </c>
      <c r="E147" s="235" t="s">
        <v>21</v>
      </c>
      <c r="F147" s="236" t="s">
        <v>503</v>
      </c>
      <c r="G147" s="234"/>
      <c r="H147" s="237">
        <v>3.363</v>
      </c>
      <c r="I147" s="238"/>
      <c r="J147" s="234"/>
      <c r="K147" s="234"/>
      <c r="L147" s="239"/>
      <c r="M147" s="240"/>
      <c r="N147" s="241"/>
      <c r="O147" s="241"/>
      <c r="P147" s="241"/>
      <c r="Q147" s="241"/>
      <c r="R147" s="241"/>
      <c r="S147" s="241"/>
      <c r="T147" s="242"/>
      <c r="AT147" s="243" t="s">
        <v>451</v>
      </c>
      <c r="AU147" s="243" t="s">
        <v>84</v>
      </c>
      <c r="AV147" s="13" t="s">
        <v>84</v>
      </c>
      <c r="AW147" s="13" t="s">
        <v>37</v>
      </c>
      <c r="AX147" s="13" t="s">
        <v>74</v>
      </c>
      <c r="AY147" s="243" t="s">
        <v>308</v>
      </c>
    </row>
    <row r="148" spans="2:65" s="13" customFormat="1" ht="13.5">
      <c r="B148" s="233"/>
      <c r="C148" s="234"/>
      <c r="D148" s="223" t="s">
        <v>451</v>
      </c>
      <c r="E148" s="235" t="s">
        <v>21</v>
      </c>
      <c r="F148" s="236" t="s">
        <v>504</v>
      </c>
      <c r="G148" s="234"/>
      <c r="H148" s="237">
        <v>3.2970000000000002</v>
      </c>
      <c r="I148" s="238"/>
      <c r="J148" s="234"/>
      <c r="K148" s="234"/>
      <c r="L148" s="239"/>
      <c r="M148" s="240"/>
      <c r="N148" s="241"/>
      <c r="O148" s="241"/>
      <c r="P148" s="241"/>
      <c r="Q148" s="241"/>
      <c r="R148" s="241"/>
      <c r="S148" s="241"/>
      <c r="T148" s="242"/>
      <c r="AT148" s="243" t="s">
        <v>451</v>
      </c>
      <c r="AU148" s="243" t="s">
        <v>84</v>
      </c>
      <c r="AV148" s="13" t="s">
        <v>84</v>
      </c>
      <c r="AW148" s="13" t="s">
        <v>37</v>
      </c>
      <c r="AX148" s="13" t="s">
        <v>74</v>
      </c>
      <c r="AY148" s="243" t="s">
        <v>308</v>
      </c>
    </row>
    <row r="149" spans="2:65" s="13" customFormat="1" ht="13.5">
      <c r="B149" s="233"/>
      <c r="C149" s="234"/>
      <c r="D149" s="223" t="s">
        <v>451</v>
      </c>
      <c r="E149" s="235" t="s">
        <v>21</v>
      </c>
      <c r="F149" s="236" t="s">
        <v>505</v>
      </c>
      <c r="G149" s="234"/>
      <c r="H149" s="237">
        <v>3.2029999999999998</v>
      </c>
      <c r="I149" s="238"/>
      <c r="J149" s="234"/>
      <c r="K149" s="234"/>
      <c r="L149" s="239"/>
      <c r="M149" s="240"/>
      <c r="N149" s="241"/>
      <c r="O149" s="241"/>
      <c r="P149" s="241"/>
      <c r="Q149" s="241"/>
      <c r="R149" s="241"/>
      <c r="S149" s="241"/>
      <c r="T149" s="242"/>
      <c r="AT149" s="243" t="s">
        <v>451</v>
      </c>
      <c r="AU149" s="243" t="s">
        <v>84</v>
      </c>
      <c r="AV149" s="13" t="s">
        <v>84</v>
      </c>
      <c r="AW149" s="13" t="s">
        <v>37</v>
      </c>
      <c r="AX149" s="13" t="s">
        <v>74</v>
      </c>
      <c r="AY149" s="243" t="s">
        <v>308</v>
      </c>
    </row>
    <row r="150" spans="2:65" s="14" customFormat="1" ht="13.5">
      <c r="B150" s="244"/>
      <c r="C150" s="245"/>
      <c r="D150" s="246" t="s">
        <v>451</v>
      </c>
      <c r="E150" s="247" t="s">
        <v>21</v>
      </c>
      <c r="F150" s="248" t="s">
        <v>459</v>
      </c>
      <c r="G150" s="245"/>
      <c r="H150" s="249">
        <v>142.56700000000001</v>
      </c>
      <c r="I150" s="250"/>
      <c r="J150" s="245"/>
      <c r="K150" s="245"/>
      <c r="L150" s="251"/>
      <c r="M150" s="252"/>
      <c r="N150" s="253"/>
      <c r="O150" s="253"/>
      <c r="P150" s="253"/>
      <c r="Q150" s="253"/>
      <c r="R150" s="253"/>
      <c r="S150" s="253"/>
      <c r="T150" s="254"/>
      <c r="AT150" s="255" t="s">
        <v>451</v>
      </c>
      <c r="AU150" s="255" t="s">
        <v>84</v>
      </c>
      <c r="AV150" s="14" t="s">
        <v>327</v>
      </c>
      <c r="AW150" s="14" t="s">
        <v>37</v>
      </c>
      <c r="AX150" s="14" t="s">
        <v>82</v>
      </c>
      <c r="AY150" s="255" t="s">
        <v>308</v>
      </c>
    </row>
    <row r="151" spans="2:65" s="1" customFormat="1" ht="22.5" customHeight="1">
      <c r="B151" s="42"/>
      <c r="C151" s="203" t="s">
        <v>346</v>
      </c>
      <c r="D151" s="203" t="s">
        <v>311</v>
      </c>
      <c r="E151" s="204" t="s">
        <v>506</v>
      </c>
      <c r="F151" s="205" t="s">
        <v>507</v>
      </c>
      <c r="G151" s="206" t="s">
        <v>508</v>
      </c>
      <c r="H151" s="207">
        <v>201.51400000000001</v>
      </c>
      <c r="I151" s="208"/>
      <c r="J151" s="209">
        <f>ROUND(I151*H151,2)</f>
        <v>0</v>
      </c>
      <c r="K151" s="205" t="s">
        <v>315</v>
      </c>
      <c r="L151" s="62"/>
      <c r="M151" s="210" t="s">
        <v>21</v>
      </c>
      <c r="N151" s="211" t="s">
        <v>45</v>
      </c>
      <c r="O151" s="43"/>
      <c r="P151" s="212">
        <f>O151*H151</f>
        <v>0</v>
      </c>
      <c r="Q151" s="212">
        <v>0</v>
      </c>
      <c r="R151" s="212">
        <f>Q151*H151</f>
        <v>0</v>
      </c>
      <c r="S151" s="212">
        <v>0.13100000000000001</v>
      </c>
      <c r="T151" s="213">
        <f>S151*H151</f>
        <v>26.398334000000002</v>
      </c>
      <c r="AR151" s="25" t="s">
        <v>327</v>
      </c>
      <c r="AT151" s="25" t="s">
        <v>311</v>
      </c>
      <c r="AU151" s="25" t="s">
        <v>84</v>
      </c>
      <c r="AY151" s="25" t="s">
        <v>308</v>
      </c>
      <c r="BE151" s="214">
        <f>IF(N151="základní",J151,0)</f>
        <v>0</v>
      </c>
      <c r="BF151" s="214">
        <f>IF(N151="snížená",J151,0)</f>
        <v>0</v>
      </c>
      <c r="BG151" s="214">
        <f>IF(N151="zákl. přenesená",J151,0)</f>
        <v>0</v>
      </c>
      <c r="BH151" s="214">
        <f>IF(N151="sníž. přenesená",J151,0)</f>
        <v>0</v>
      </c>
      <c r="BI151" s="214">
        <f>IF(N151="nulová",J151,0)</f>
        <v>0</v>
      </c>
      <c r="BJ151" s="25" t="s">
        <v>82</v>
      </c>
      <c r="BK151" s="214">
        <f>ROUND(I151*H151,2)</f>
        <v>0</v>
      </c>
      <c r="BL151" s="25" t="s">
        <v>327</v>
      </c>
      <c r="BM151" s="25" t="s">
        <v>509</v>
      </c>
    </row>
    <row r="152" spans="2:65" s="13" customFormat="1" ht="13.5">
      <c r="B152" s="233"/>
      <c r="C152" s="234"/>
      <c r="D152" s="223" t="s">
        <v>451</v>
      </c>
      <c r="E152" s="235" t="s">
        <v>21</v>
      </c>
      <c r="F152" s="236" t="s">
        <v>510</v>
      </c>
      <c r="G152" s="234"/>
      <c r="H152" s="237">
        <v>3.2440000000000002</v>
      </c>
      <c r="I152" s="238"/>
      <c r="J152" s="234"/>
      <c r="K152" s="234"/>
      <c r="L152" s="239"/>
      <c r="M152" s="240"/>
      <c r="N152" s="241"/>
      <c r="O152" s="241"/>
      <c r="P152" s="241"/>
      <c r="Q152" s="241"/>
      <c r="R152" s="241"/>
      <c r="S152" s="241"/>
      <c r="T152" s="242"/>
      <c r="AT152" s="243" t="s">
        <v>451</v>
      </c>
      <c r="AU152" s="243" t="s">
        <v>84</v>
      </c>
      <c r="AV152" s="13" t="s">
        <v>84</v>
      </c>
      <c r="AW152" s="13" t="s">
        <v>37</v>
      </c>
      <c r="AX152" s="13" t="s">
        <v>74</v>
      </c>
      <c r="AY152" s="243" t="s">
        <v>308</v>
      </c>
    </row>
    <row r="153" spans="2:65" s="13" customFormat="1" ht="13.5">
      <c r="B153" s="233"/>
      <c r="C153" s="234"/>
      <c r="D153" s="223" t="s">
        <v>451</v>
      </c>
      <c r="E153" s="235" t="s">
        <v>21</v>
      </c>
      <c r="F153" s="236" t="s">
        <v>511</v>
      </c>
      <c r="G153" s="234"/>
      <c r="H153" s="237">
        <v>17.3</v>
      </c>
      <c r="I153" s="238"/>
      <c r="J153" s="234"/>
      <c r="K153" s="234"/>
      <c r="L153" s="239"/>
      <c r="M153" s="240"/>
      <c r="N153" s="241"/>
      <c r="O153" s="241"/>
      <c r="P153" s="241"/>
      <c r="Q153" s="241"/>
      <c r="R153" s="241"/>
      <c r="S153" s="241"/>
      <c r="T153" s="242"/>
      <c r="AT153" s="243" t="s">
        <v>451</v>
      </c>
      <c r="AU153" s="243" t="s">
        <v>84</v>
      </c>
      <c r="AV153" s="13" t="s">
        <v>84</v>
      </c>
      <c r="AW153" s="13" t="s">
        <v>37</v>
      </c>
      <c r="AX153" s="13" t="s">
        <v>74</v>
      </c>
      <c r="AY153" s="243" t="s">
        <v>308</v>
      </c>
    </row>
    <row r="154" spans="2:65" s="13" customFormat="1" ht="13.5">
      <c r="B154" s="233"/>
      <c r="C154" s="234"/>
      <c r="D154" s="223" t="s">
        <v>451</v>
      </c>
      <c r="E154" s="235" t="s">
        <v>21</v>
      </c>
      <c r="F154" s="236" t="s">
        <v>512</v>
      </c>
      <c r="G154" s="234"/>
      <c r="H154" s="237">
        <v>44.6</v>
      </c>
      <c r="I154" s="238"/>
      <c r="J154" s="234"/>
      <c r="K154" s="234"/>
      <c r="L154" s="239"/>
      <c r="M154" s="240"/>
      <c r="N154" s="241"/>
      <c r="O154" s="241"/>
      <c r="P154" s="241"/>
      <c r="Q154" s="241"/>
      <c r="R154" s="241"/>
      <c r="S154" s="241"/>
      <c r="T154" s="242"/>
      <c r="AT154" s="243" t="s">
        <v>451</v>
      </c>
      <c r="AU154" s="243" t="s">
        <v>84</v>
      </c>
      <c r="AV154" s="13" t="s">
        <v>84</v>
      </c>
      <c r="AW154" s="13" t="s">
        <v>37</v>
      </c>
      <c r="AX154" s="13" t="s">
        <v>74</v>
      </c>
      <c r="AY154" s="243" t="s">
        <v>308</v>
      </c>
    </row>
    <row r="155" spans="2:65" s="13" customFormat="1" ht="13.5">
      <c r="B155" s="233"/>
      <c r="C155" s="234"/>
      <c r="D155" s="223" t="s">
        <v>451</v>
      </c>
      <c r="E155" s="235" t="s">
        <v>21</v>
      </c>
      <c r="F155" s="236" t="s">
        <v>513</v>
      </c>
      <c r="G155" s="234"/>
      <c r="H155" s="237">
        <v>12</v>
      </c>
      <c r="I155" s="238"/>
      <c r="J155" s="234"/>
      <c r="K155" s="234"/>
      <c r="L155" s="239"/>
      <c r="M155" s="240"/>
      <c r="N155" s="241"/>
      <c r="O155" s="241"/>
      <c r="P155" s="241"/>
      <c r="Q155" s="241"/>
      <c r="R155" s="241"/>
      <c r="S155" s="241"/>
      <c r="T155" s="242"/>
      <c r="AT155" s="243" t="s">
        <v>451</v>
      </c>
      <c r="AU155" s="243" t="s">
        <v>84</v>
      </c>
      <c r="AV155" s="13" t="s">
        <v>84</v>
      </c>
      <c r="AW155" s="13" t="s">
        <v>37</v>
      </c>
      <c r="AX155" s="13" t="s">
        <v>74</v>
      </c>
      <c r="AY155" s="243" t="s">
        <v>308</v>
      </c>
    </row>
    <row r="156" spans="2:65" s="13" customFormat="1" ht="13.5">
      <c r="B156" s="233"/>
      <c r="C156" s="234"/>
      <c r="D156" s="223" t="s">
        <v>451</v>
      </c>
      <c r="E156" s="235" t="s">
        <v>21</v>
      </c>
      <c r="F156" s="236" t="s">
        <v>514</v>
      </c>
      <c r="G156" s="234"/>
      <c r="H156" s="237">
        <v>52.6</v>
      </c>
      <c r="I156" s="238"/>
      <c r="J156" s="234"/>
      <c r="K156" s="234"/>
      <c r="L156" s="239"/>
      <c r="M156" s="240"/>
      <c r="N156" s="241"/>
      <c r="O156" s="241"/>
      <c r="P156" s="241"/>
      <c r="Q156" s="241"/>
      <c r="R156" s="241"/>
      <c r="S156" s="241"/>
      <c r="T156" s="242"/>
      <c r="AT156" s="243" t="s">
        <v>451</v>
      </c>
      <c r="AU156" s="243" t="s">
        <v>84</v>
      </c>
      <c r="AV156" s="13" t="s">
        <v>84</v>
      </c>
      <c r="AW156" s="13" t="s">
        <v>37</v>
      </c>
      <c r="AX156" s="13" t="s">
        <v>74</v>
      </c>
      <c r="AY156" s="243" t="s">
        <v>308</v>
      </c>
    </row>
    <row r="157" spans="2:65" s="13" customFormat="1" ht="13.5">
      <c r="B157" s="233"/>
      <c r="C157" s="234"/>
      <c r="D157" s="223" t="s">
        <v>451</v>
      </c>
      <c r="E157" s="235" t="s">
        <v>21</v>
      </c>
      <c r="F157" s="236" t="s">
        <v>515</v>
      </c>
      <c r="G157" s="234"/>
      <c r="H157" s="237">
        <v>71.77</v>
      </c>
      <c r="I157" s="238"/>
      <c r="J157" s="234"/>
      <c r="K157" s="234"/>
      <c r="L157" s="239"/>
      <c r="M157" s="240"/>
      <c r="N157" s="241"/>
      <c r="O157" s="241"/>
      <c r="P157" s="241"/>
      <c r="Q157" s="241"/>
      <c r="R157" s="241"/>
      <c r="S157" s="241"/>
      <c r="T157" s="242"/>
      <c r="AT157" s="243" t="s">
        <v>451</v>
      </c>
      <c r="AU157" s="243" t="s">
        <v>84</v>
      </c>
      <c r="AV157" s="13" t="s">
        <v>84</v>
      </c>
      <c r="AW157" s="13" t="s">
        <v>37</v>
      </c>
      <c r="AX157" s="13" t="s">
        <v>74</v>
      </c>
      <c r="AY157" s="243" t="s">
        <v>308</v>
      </c>
    </row>
    <row r="158" spans="2:65" s="14" customFormat="1" ht="13.5">
      <c r="B158" s="244"/>
      <c r="C158" s="245"/>
      <c r="D158" s="246" t="s">
        <v>451</v>
      </c>
      <c r="E158" s="247" t="s">
        <v>21</v>
      </c>
      <c r="F158" s="248" t="s">
        <v>459</v>
      </c>
      <c r="G158" s="245"/>
      <c r="H158" s="249">
        <v>201.51400000000001</v>
      </c>
      <c r="I158" s="250"/>
      <c r="J158" s="245"/>
      <c r="K158" s="245"/>
      <c r="L158" s="251"/>
      <c r="M158" s="252"/>
      <c r="N158" s="253"/>
      <c r="O158" s="253"/>
      <c r="P158" s="253"/>
      <c r="Q158" s="253"/>
      <c r="R158" s="253"/>
      <c r="S158" s="253"/>
      <c r="T158" s="254"/>
      <c r="AT158" s="255" t="s">
        <v>451</v>
      </c>
      <c r="AU158" s="255" t="s">
        <v>84</v>
      </c>
      <c r="AV158" s="14" t="s">
        <v>327</v>
      </c>
      <c r="AW158" s="14" t="s">
        <v>37</v>
      </c>
      <c r="AX158" s="14" t="s">
        <v>82</v>
      </c>
      <c r="AY158" s="255" t="s">
        <v>308</v>
      </c>
    </row>
    <row r="159" spans="2:65" s="1" customFormat="1" ht="22.5" customHeight="1">
      <c r="B159" s="42"/>
      <c r="C159" s="203" t="s">
        <v>350</v>
      </c>
      <c r="D159" s="203" t="s">
        <v>311</v>
      </c>
      <c r="E159" s="204" t="s">
        <v>516</v>
      </c>
      <c r="F159" s="205" t="s">
        <v>517</v>
      </c>
      <c r="G159" s="206" t="s">
        <v>508</v>
      </c>
      <c r="H159" s="207">
        <v>81.75</v>
      </c>
      <c r="I159" s="208"/>
      <c r="J159" s="209">
        <f>ROUND(I159*H159,2)</f>
        <v>0</v>
      </c>
      <c r="K159" s="205" t="s">
        <v>315</v>
      </c>
      <c r="L159" s="62"/>
      <c r="M159" s="210" t="s">
        <v>21</v>
      </c>
      <c r="N159" s="211" t="s">
        <v>45</v>
      </c>
      <c r="O159" s="43"/>
      <c r="P159" s="212">
        <f>O159*H159</f>
        <v>0</v>
      </c>
      <c r="Q159" s="212">
        <v>0</v>
      </c>
      <c r="R159" s="212">
        <f>Q159*H159</f>
        <v>0</v>
      </c>
      <c r="S159" s="212">
        <v>0.26100000000000001</v>
      </c>
      <c r="T159" s="213">
        <f>S159*H159</f>
        <v>21.336750000000002</v>
      </c>
      <c r="AR159" s="25" t="s">
        <v>327</v>
      </c>
      <c r="AT159" s="25" t="s">
        <v>311</v>
      </c>
      <c r="AU159" s="25" t="s">
        <v>84</v>
      </c>
      <c r="AY159" s="25" t="s">
        <v>308</v>
      </c>
      <c r="BE159" s="214">
        <f>IF(N159="základní",J159,0)</f>
        <v>0</v>
      </c>
      <c r="BF159" s="214">
        <f>IF(N159="snížená",J159,0)</f>
        <v>0</v>
      </c>
      <c r="BG159" s="214">
        <f>IF(N159="zákl. přenesená",J159,0)</f>
        <v>0</v>
      </c>
      <c r="BH159" s="214">
        <f>IF(N159="sníž. přenesená",J159,0)</f>
        <v>0</v>
      </c>
      <c r="BI159" s="214">
        <f>IF(N159="nulová",J159,0)</f>
        <v>0</v>
      </c>
      <c r="BJ159" s="25" t="s">
        <v>82</v>
      </c>
      <c r="BK159" s="214">
        <f>ROUND(I159*H159,2)</f>
        <v>0</v>
      </c>
      <c r="BL159" s="25" t="s">
        <v>327</v>
      </c>
      <c r="BM159" s="25" t="s">
        <v>518</v>
      </c>
    </row>
    <row r="160" spans="2:65" s="13" customFormat="1" ht="13.5">
      <c r="B160" s="233"/>
      <c r="C160" s="234"/>
      <c r="D160" s="223" t="s">
        <v>451</v>
      </c>
      <c r="E160" s="235" t="s">
        <v>21</v>
      </c>
      <c r="F160" s="236" t="s">
        <v>519</v>
      </c>
      <c r="G160" s="234"/>
      <c r="H160" s="237">
        <v>45.25</v>
      </c>
      <c r="I160" s="238"/>
      <c r="J160" s="234"/>
      <c r="K160" s="234"/>
      <c r="L160" s="239"/>
      <c r="M160" s="240"/>
      <c r="N160" s="241"/>
      <c r="O160" s="241"/>
      <c r="P160" s="241"/>
      <c r="Q160" s="241"/>
      <c r="R160" s="241"/>
      <c r="S160" s="241"/>
      <c r="T160" s="242"/>
      <c r="AT160" s="243" t="s">
        <v>451</v>
      </c>
      <c r="AU160" s="243" t="s">
        <v>84</v>
      </c>
      <c r="AV160" s="13" t="s">
        <v>84</v>
      </c>
      <c r="AW160" s="13" t="s">
        <v>37</v>
      </c>
      <c r="AX160" s="13" t="s">
        <v>74</v>
      </c>
      <c r="AY160" s="243" t="s">
        <v>308</v>
      </c>
    </row>
    <row r="161" spans="2:65" s="13" customFormat="1" ht="13.5">
      <c r="B161" s="233"/>
      <c r="C161" s="234"/>
      <c r="D161" s="223" t="s">
        <v>451</v>
      </c>
      <c r="E161" s="235" t="s">
        <v>21</v>
      </c>
      <c r="F161" s="236" t="s">
        <v>520</v>
      </c>
      <c r="G161" s="234"/>
      <c r="H161" s="237">
        <v>36.5</v>
      </c>
      <c r="I161" s="238"/>
      <c r="J161" s="234"/>
      <c r="K161" s="234"/>
      <c r="L161" s="239"/>
      <c r="M161" s="240"/>
      <c r="N161" s="241"/>
      <c r="O161" s="241"/>
      <c r="P161" s="241"/>
      <c r="Q161" s="241"/>
      <c r="R161" s="241"/>
      <c r="S161" s="241"/>
      <c r="T161" s="242"/>
      <c r="AT161" s="243" t="s">
        <v>451</v>
      </c>
      <c r="AU161" s="243" t="s">
        <v>84</v>
      </c>
      <c r="AV161" s="13" t="s">
        <v>84</v>
      </c>
      <c r="AW161" s="13" t="s">
        <v>37</v>
      </c>
      <c r="AX161" s="13" t="s">
        <v>74</v>
      </c>
      <c r="AY161" s="243" t="s">
        <v>308</v>
      </c>
    </row>
    <row r="162" spans="2:65" s="14" customFormat="1" ht="13.5">
      <c r="B162" s="244"/>
      <c r="C162" s="245"/>
      <c r="D162" s="223" t="s">
        <v>451</v>
      </c>
      <c r="E162" s="259" t="s">
        <v>21</v>
      </c>
      <c r="F162" s="260" t="s">
        <v>459</v>
      </c>
      <c r="G162" s="245"/>
      <c r="H162" s="261">
        <v>81.75</v>
      </c>
      <c r="I162" s="250"/>
      <c r="J162" s="245"/>
      <c r="K162" s="245"/>
      <c r="L162" s="251"/>
      <c r="M162" s="252"/>
      <c r="N162" s="253"/>
      <c r="O162" s="253"/>
      <c r="P162" s="253"/>
      <c r="Q162" s="253"/>
      <c r="R162" s="253"/>
      <c r="S162" s="253"/>
      <c r="T162" s="254"/>
      <c r="AT162" s="255" t="s">
        <v>451</v>
      </c>
      <c r="AU162" s="255" t="s">
        <v>84</v>
      </c>
      <c r="AV162" s="14" t="s">
        <v>327</v>
      </c>
      <c r="AW162" s="14" t="s">
        <v>37</v>
      </c>
      <c r="AX162" s="14" t="s">
        <v>82</v>
      </c>
      <c r="AY162" s="255" t="s">
        <v>308</v>
      </c>
    </row>
    <row r="163" spans="2:65" s="11" customFormat="1" ht="29.85" customHeight="1">
      <c r="B163" s="186"/>
      <c r="C163" s="187"/>
      <c r="D163" s="188" t="s">
        <v>73</v>
      </c>
      <c r="E163" s="262" t="s">
        <v>334</v>
      </c>
      <c r="F163" s="262" t="s">
        <v>521</v>
      </c>
      <c r="G163" s="187"/>
      <c r="H163" s="187"/>
      <c r="I163" s="190"/>
      <c r="J163" s="263">
        <f>BK163</f>
        <v>0</v>
      </c>
      <c r="K163" s="187"/>
      <c r="L163" s="192"/>
      <c r="M163" s="193"/>
      <c r="N163" s="194"/>
      <c r="O163" s="194"/>
      <c r="P163" s="195">
        <f>P164+P167+P194</f>
        <v>0</v>
      </c>
      <c r="Q163" s="194"/>
      <c r="R163" s="195">
        <f>R164+R167+R194</f>
        <v>1.3937359999999999</v>
      </c>
      <c r="S163" s="194"/>
      <c r="T163" s="196">
        <f>T164+T167+T194</f>
        <v>175.38589707</v>
      </c>
      <c r="AR163" s="197" t="s">
        <v>82</v>
      </c>
      <c r="AT163" s="198" t="s">
        <v>73</v>
      </c>
      <c r="AU163" s="198" t="s">
        <v>82</v>
      </c>
      <c r="AY163" s="197" t="s">
        <v>308</v>
      </c>
      <c r="BK163" s="199">
        <f>BK164+BK167+BK194</f>
        <v>0</v>
      </c>
    </row>
    <row r="164" spans="2:65" s="11" customFormat="1" ht="14.85" customHeight="1">
      <c r="B164" s="186"/>
      <c r="C164" s="187"/>
      <c r="D164" s="200" t="s">
        <v>73</v>
      </c>
      <c r="E164" s="201" t="s">
        <v>522</v>
      </c>
      <c r="F164" s="201" t="s">
        <v>523</v>
      </c>
      <c r="G164" s="187"/>
      <c r="H164" s="187"/>
      <c r="I164" s="190"/>
      <c r="J164" s="202">
        <f>BK164</f>
        <v>0</v>
      </c>
      <c r="K164" s="187"/>
      <c r="L164" s="192"/>
      <c r="M164" s="193"/>
      <c r="N164" s="194"/>
      <c r="O164" s="194"/>
      <c r="P164" s="195">
        <f>SUM(P165:P166)</f>
        <v>0</v>
      </c>
      <c r="Q164" s="194"/>
      <c r="R164" s="195">
        <f>SUM(R165:R166)</f>
        <v>0</v>
      </c>
      <c r="S164" s="194"/>
      <c r="T164" s="196">
        <f>SUM(T165:T166)</f>
        <v>17.608050000000002</v>
      </c>
      <c r="AR164" s="197" t="s">
        <v>82</v>
      </c>
      <c r="AT164" s="198" t="s">
        <v>73</v>
      </c>
      <c r="AU164" s="198" t="s">
        <v>84</v>
      </c>
      <c r="AY164" s="197" t="s">
        <v>308</v>
      </c>
      <c r="BK164" s="199">
        <f>SUM(BK165:BK166)</f>
        <v>0</v>
      </c>
    </row>
    <row r="165" spans="2:65" s="1" customFormat="1" ht="22.5" customHeight="1">
      <c r="B165" s="42"/>
      <c r="C165" s="203" t="s">
        <v>356</v>
      </c>
      <c r="D165" s="203" t="s">
        <v>311</v>
      </c>
      <c r="E165" s="204" t="s">
        <v>524</v>
      </c>
      <c r="F165" s="205" t="s">
        <v>525</v>
      </c>
      <c r="G165" s="206" t="s">
        <v>508</v>
      </c>
      <c r="H165" s="207">
        <v>352.161</v>
      </c>
      <c r="I165" s="208"/>
      <c r="J165" s="209">
        <f>ROUND(I165*H165,2)</f>
        <v>0</v>
      </c>
      <c r="K165" s="205" t="s">
        <v>315</v>
      </c>
      <c r="L165" s="62"/>
      <c r="M165" s="210" t="s">
        <v>21</v>
      </c>
      <c r="N165" s="211" t="s">
        <v>45</v>
      </c>
      <c r="O165" s="43"/>
      <c r="P165" s="212">
        <f>O165*H165</f>
        <v>0</v>
      </c>
      <c r="Q165" s="212">
        <v>0</v>
      </c>
      <c r="R165" s="212">
        <f>Q165*H165</f>
        <v>0</v>
      </c>
      <c r="S165" s="212">
        <v>0.05</v>
      </c>
      <c r="T165" s="213">
        <f>S165*H165</f>
        <v>17.608050000000002</v>
      </c>
      <c r="AR165" s="25" t="s">
        <v>327</v>
      </c>
      <c r="AT165" s="25" t="s">
        <v>311</v>
      </c>
      <c r="AU165" s="25" t="s">
        <v>95</v>
      </c>
      <c r="AY165" s="25" t="s">
        <v>308</v>
      </c>
      <c r="BE165" s="214">
        <f>IF(N165="základní",J165,0)</f>
        <v>0</v>
      </c>
      <c r="BF165" s="214">
        <f>IF(N165="snížená",J165,0)</f>
        <v>0</v>
      </c>
      <c r="BG165" s="214">
        <f>IF(N165="zákl. přenesená",J165,0)</f>
        <v>0</v>
      </c>
      <c r="BH165" s="214">
        <f>IF(N165="sníž. přenesená",J165,0)</f>
        <v>0</v>
      </c>
      <c r="BI165" s="214">
        <f>IF(N165="nulová",J165,0)</f>
        <v>0</v>
      </c>
      <c r="BJ165" s="25" t="s">
        <v>82</v>
      </c>
      <c r="BK165" s="214">
        <f>ROUND(I165*H165,2)</f>
        <v>0</v>
      </c>
      <c r="BL165" s="25" t="s">
        <v>327</v>
      </c>
      <c r="BM165" s="25" t="s">
        <v>526</v>
      </c>
    </row>
    <row r="166" spans="2:65" s="13" customFormat="1" ht="13.5">
      <c r="B166" s="233"/>
      <c r="C166" s="234"/>
      <c r="D166" s="223" t="s">
        <v>451</v>
      </c>
      <c r="E166" s="235" t="s">
        <v>21</v>
      </c>
      <c r="F166" s="236" t="s">
        <v>527</v>
      </c>
      <c r="G166" s="234"/>
      <c r="H166" s="237">
        <v>352.161</v>
      </c>
      <c r="I166" s="238"/>
      <c r="J166" s="234"/>
      <c r="K166" s="234"/>
      <c r="L166" s="239"/>
      <c r="M166" s="240"/>
      <c r="N166" s="241"/>
      <c r="O166" s="241"/>
      <c r="P166" s="241"/>
      <c r="Q166" s="241"/>
      <c r="R166" s="241"/>
      <c r="S166" s="241"/>
      <c r="T166" s="242"/>
      <c r="AT166" s="243" t="s">
        <v>451</v>
      </c>
      <c r="AU166" s="243" t="s">
        <v>95</v>
      </c>
      <c r="AV166" s="13" t="s">
        <v>84</v>
      </c>
      <c r="AW166" s="13" t="s">
        <v>37</v>
      </c>
      <c r="AX166" s="13" t="s">
        <v>82</v>
      </c>
      <c r="AY166" s="243" t="s">
        <v>308</v>
      </c>
    </row>
    <row r="167" spans="2:65" s="11" customFormat="1" ht="22.35" customHeight="1">
      <c r="B167" s="186"/>
      <c r="C167" s="187"/>
      <c r="D167" s="188" t="s">
        <v>73</v>
      </c>
      <c r="E167" s="262" t="s">
        <v>528</v>
      </c>
      <c r="F167" s="262" t="s">
        <v>529</v>
      </c>
      <c r="G167" s="187"/>
      <c r="H167" s="187"/>
      <c r="I167" s="190"/>
      <c r="J167" s="263">
        <f>BK167</f>
        <v>0</v>
      </c>
      <c r="K167" s="187"/>
      <c r="L167" s="192"/>
      <c r="M167" s="193"/>
      <c r="N167" s="194"/>
      <c r="O167" s="194"/>
      <c r="P167" s="195">
        <f>P168</f>
        <v>0</v>
      </c>
      <c r="Q167" s="194"/>
      <c r="R167" s="195">
        <f>R168</f>
        <v>1.3903007999999999</v>
      </c>
      <c r="S167" s="194"/>
      <c r="T167" s="196">
        <f>T168</f>
        <v>153.31154907000001</v>
      </c>
      <c r="AR167" s="197" t="s">
        <v>82</v>
      </c>
      <c r="AT167" s="198" t="s">
        <v>73</v>
      </c>
      <c r="AU167" s="198" t="s">
        <v>84</v>
      </c>
      <c r="AY167" s="197" t="s">
        <v>308</v>
      </c>
      <c r="BK167" s="199">
        <f>BK168</f>
        <v>0</v>
      </c>
    </row>
    <row r="168" spans="2:65" s="15" customFormat="1" ht="14.45" customHeight="1">
      <c r="B168" s="264"/>
      <c r="C168" s="265"/>
      <c r="D168" s="266" t="s">
        <v>73</v>
      </c>
      <c r="E168" s="266" t="s">
        <v>530</v>
      </c>
      <c r="F168" s="266" t="s">
        <v>531</v>
      </c>
      <c r="G168" s="265"/>
      <c r="H168" s="265"/>
      <c r="I168" s="267"/>
      <c r="J168" s="268">
        <f>BK168</f>
        <v>0</v>
      </c>
      <c r="K168" s="265"/>
      <c r="L168" s="269"/>
      <c r="M168" s="270"/>
      <c r="N168" s="271"/>
      <c r="O168" s="271"/>
      <c r="P168" s="272">
        <f>SUM(P169:P193)</f>
        <v>0</v>
      </c>
      <c r="Q168" s="271"/>
      <c r="R168" s="272">
        <f>SUM(R169:R193)</f>
        <v>1.3903007999999999</v>
      </c>
      <c r="S168" s="271"/>
      <c r="T168" s="273">
        <f>SUM(T169:T193)</f>
        <v>153.31154907000001</v>
      </c>
      <c r="AR168" s="274" t="s">
        <v>82</v>
      </c>
      <c r="AT168" s="275" t="s">
        <v>73</v>
      </c>
      <c r="AU168" s="275" t="s">
        <v>95</v>
      </c>
      <c r="AY168" s="274" t="s">
        <v>308</v>
      </c>
      <c r="BK168" s="276">
        <f>SUM(BK169:BK193)</f>
        <v>0</v>
      </c>
    </row>
    <row r="169" spans="2:65" s="1" customFormat="1" ht="22.5" customHeight="1">
      <c r="B169" s="42"/>
      <c r="C169" s="203" t="s">
        <v>360</v>
      </c>
      <c r="D169" s="203" t="s">
        <v>311</v>
      </c>
      <c r="E169" s="204" t="s">
        <v>532</v>
      </c>
      <c r="F169" s="205" t="s">
        <v>533</v>
      </c>
      <c r="G169" s="206" t="s">
        <v>508</v>
      </c>
      <c r="H169" s="207">
        <v>28.56</v>
      </c>
      <c r="I169" s="208"/>
      <c r="J169" s="209">
        <f>ROUND(I169*H169,2)</f>
        <v>0</v>
      </c>
      <c r="K169" s="205" t="s">
        <v>21</v>
      </c>
      <c r="L169" s="62"/>
      <c r="M169" s="210" t="s">
        <v>21</v>
      </c>
      <c r="N169" s="211" t="s">
        <v>45</v>
      </c>
      <c r="O169" s="43"/>
      <c r="P169" s="212">
        <f>O169*H169</f>
        <v>0</v>
      </c>
      <c r="Q169" s="212">
        <v>4.8680000000000001E-2</v>
      </c>
      <c r="R169" s="212">
        <f>Q169*H169</f>
        <v>1.3903007999999999</v>
      </c>
      <c r="S169" s="212">
        <v>0</v>
      </c>
      <c r="T169" s="213">
        <f>S169*H169</f>
        <v>0</v>
      </c>
      <c r="AR169" s="25" t="s">
        <v>327</v>
      </c>
      <c r="AT169" s="25" t="s">
        <v>311</v>
      </c>
      <c r="AU169" s="25" t="s">
        <v>327</v>
      </c>
      <c r="AY169" s="25" t="s">
        <v>308</v>
      </c>
      <c r="BE169" s="214">
        <f>IF(N169="základní",J169,0)</f>
        <v>0</v>
      </c>
      <c r="BF169" s="214">
        <f>IF(N169="snížená",J169,0)</f>
        <v>0</v>
      </c>
      <c r="BG169" s="214">
        <f>IF(N169="zákl. přenesená",J169,0)</f>
        <v>0</v>
      </c>
      <c r="BH169" s="214">
        <f>IF(N169="sníž. přenesená",J169,0)</f>
        <v>0</v>
      </c>
      <c r="BI169" s="214">
        <f>IF(N169="nulová",J169,0)</f>
        <v>0</v>
      </c>
      <c r="BJ169" s="25" t="s">
        <v>82</v>
      </c>
      <c r="BK169" s="214">
        <f>ROUND(I169*H169,2)</f>
        <v>0</v>
      </c>
      <c r="BL169" s="25" t="s">
        <v>327</v>
      </c>
      <c r="BM169" s="25" t="s">
        <v>534</v>
      </c>
    </row>
    <row r="170" spans="2:65" s="13" customFormat="1" ht="13.5">
      <c r="B170" s="233"/>
      <c r="C170" s="234"/>
      <c r="D170" s="246" t="s">
        <v>451</v>
      </c>
      <c r="E170" s="256" t="s">
        <v>21</v>
      </c>
      <c r="F170" s="257" t="s">
        <v>535</v>
      </c>
      <c r="G170" s="234"/>
      <c r="H170" s="258">
        <v>28.56</v>
      </c>
      <c r="I170" s="238"/>
      <c r="J170" s="234"/>
      <c r="K170" s="234"/>
      <c r="L170" s="239"/>
      <c r="M170" s="240"/>
      <c r="N170" s="241"/>
      <c r="O170" s="241"/>
      <c r="P170" s="241"/>
      <c r="Q170" s="241"/>
      <c r="R170" s="241"/>
      <c r="S170" s="241"/>
      <c r="T170" s="242"/>
      <c r="AT170" s="243" t="s">
        <v>451</v>
      </c>
      <c r="AU170" s="243" t="s">
        <v>327</v>
      </c>
      <c r="AV170" s="13" t="s">
        <v>84</v>
      </c>
      <c r="AW170" s="13" t="s">
        <v>37</v>
      </c>
      <c r="AX170" s="13" t="s">
        <v>82</v>
      </c>
      <c r="AY170" s="243" t="s">
        <v>308</v>
      </c>
    </row>
    <row r="171" spans="2:65" s="1" customFormat="1" ht="22.5" customHeight="1">
      <c r="B171" s="42"/>
      <c r="C171" s="203" t="s">
        <v>364</v>
      </c>
      <c r="D171" s="203" t="s">
        <v>311</v>
      </c>
      <c r="E171" s="204" t="s">
        <v>536</v>
      </c>
      <c r="F171" s="205" t="s">
        <v>537</v>
      </c>
      <c r="G171" s="206" t="s">
        <v>538</v>
      </c>
      <c r="H171" s="207">
        <v>30</v>
      </c>
      <c r="I171" s="208"/>
      <c r="J171" s="209">
        <f>ROUND(I171*H171,2)</f>
        <v>0</v>
      </c>
      <c r="K171" s="205" t="s">
        <v>315</v>
      </c>
      <c r="L171" s="62"/>
      <c r="M171" s="210" t="s">
        <v>21</v>
      </c>
      <c r="N171" s="211" t="s">
        <v>45</v>
      </c>
      <c r="O171" s="43"/>
      <c r="P171" s="212">
        <f>O171*H171</f>
        <v>0</v>
      </c>
      <c r="Q171" s="212">
        <v>0</v>
      </c>
      <c r="R171" s="212">
        <f>Q171*H171</f>
        <v>0</v>
      </c>
      <c r="S171" s="212">
        <v>2.9999999999999997E-4</v>
      </c>
      <c r="T171" s="213">
        <f>S171*H171</f>
        <v>8.9999999999999993E-3</v>
      </c>
      <c r="AR171" s="25" t="s">
        <v>375</v>
      </c>
      <c r="AT171" s="25" t="s">
        <v>311</v>
      </c>
      <c r="AU171" s="25" t="s">
        <v>327</v>
      </c>
      <c r="AY171" s="25" t="s">
        <v>308</v>
      </c>
      <c r="BE171" s="214">
        <f>IF(N171="základní",J171,0)</f>
        <v>0</v>
      </c>
      <c r="BF171" s="214">
        <f>IF(N171="snížená",J171,0)</f>
        <v>0</v>
      </c>
      <c r="BG171" s="214">
        <f>IF(N171="zákl. přenesená",J171,0)</f>
        <v>0</v>
      </c>
      <c r="BH171" s="214">
        <f>IF(N171="sníž. přenesená",J171,0)</f>
        <v>0</v>
      </c>
      <c r="BI171" s="214">
        <f>IF(N171="nulová",J171,0)</f>
        <v>0</v>
      </c>
      <c r="BJ171" s="25" t="s">
        <v>82</v>
      </c>
      <c r="BK171" s="214">
        <f>ROUND(I171*H171,2)</f>
        <v>0</v>
      </c>
      <c r="BL171" s="25" t="s">
        <v>375</v>
      </c>
      <c r="BM171" s="25" t="s">
        <v>539</v>
      </c>
    </row>
    <row r="172" spans="2:65" s="1" customFormat="1" ht="22.5" customHeight="1">
      <c r="B172" s="42"/>
      <c r="C172" s="203" t="s">
        <v>368</v>
      </c>
      <c r="D172" s="203" t="s">
        <v>311</v>
      </c>
      <c r="E172" s="204" t="s">
        <v>540</v>
      </c>
      <c r="F172" s="205" t="s">
        <v>541</v>
      </c>
      <c r="G172" s="206" t="s">
        <v>508</v>
      </c>
      <c r="H172" s="207">
        <v>31.03</v>
      </c>
      <c r="I172" s="208"/>
      <c r="J172" s="209">
        <f>ROUND(I172*H172,2)</f>
        <v>0</v>
      </c>
      <c r="K172" s="205" t="s">
        <v>315</v>
      </c>
      <c r="L172" s="62"/>
      <c r="M172" s="210" t="s">
        <v>21</v>
      </c>
      <c r="N172" s="211" t="s">
        <v>45</v>
      </c>
      <c r="O172" s="43"/>
      <c r="P172" s="212">
        <f>O172*H172</f>
        <v>0</v>
      </c>
      <c r="Q172" s="212">
        <v>0</v>
      </c>
      <c r="R172" s="212">
        <f>Q172*H172</f>
        <v>0</v>
      </c>
      <c r="S172" s="212">
        <v>2.5000000000000001E-3</v>
      </c>
      <c r="T172" s="213">
        <f>S172*H172</f>
        <v>7.7575000000000005E-2</v>
      </c>
      <c r="AR172" s="25" t="s">
        <v>375</v>
      </c>
      <c r="AT172" s="25" t="s">
        <v>311</v>
      </c>
      <c r="AU172" s="25" t="s">
        <v>327</v>
      </c>
      <c r="AY172" s="25" t="s">
        <v>308</v>
      </c>
      <c r="BE172" s="214">
        <f>IF(N172="základní",J172,0)</f>
        <v>0</v>
      </c>
      <c r="BF172" s="214">
        <f>IF(N172="snížená",J172,0)</f>
        <v>0</v>
      </c>
      <c r="BG172" s="214">
        <f>IF(N172="zákl. přenesená",J172,0)</f>
        <v>0</v>
      </c>
      <c r="BH172" s="214">
        <f>IF(N172="sníž. přenesená",J172,0)</f>
        <v>0</v>
      </c>
      <c r="BI172" s="214">
        <f>IF(N172="nulová",J172,0)</f>
        <v>0</v>
      </c>
      <c r="BJ172" s="25" t="s">
        <v>82</v>
      </c>
      <c r="BK172" s="214">
        <f>ROUND(I172*H172,2)</f>
        <v>0</v>
      </c>
      <c r="BL172" s="25" t="s">
        <v>375</v>
      </c>
      <c r="BM172" s="25" t="s">
        <v>542</v>
      </c>
    </row>
    <row r="173" spans="2:65" s="13" customFormat="1" ht="13.5">
      <c r="B173" s="233"/>
      <c r="C173" s="234"/>
      <c r="D173" s="223" t="s">
        <v>451</v>
      </c>
      <c r="E173" s="235" t="s">
        <v>21</v>
      </c>
      <c r="F173" s="236" t="s">
        <v>543</v>
      </c>
      <c r="G173" s="234"/>
      <c r="H173" s="237">
        <v>12.946</v>
      </c>
      <c r="I173" s="238"/>
      <c r="J173" s="234"/>
      <c r="K173" s="234"/>
      <c r="L173" s="239"/>
      <c r="M173" s="240"/>
      <c r="N173" s="241"/>
      <c r="O173" s="241"/>
      <c r="P173" s="241"/>
      <c r="Q173" s="241"/>
      <c r="R173" s="241"/>
      <c r="S173" s="241"/>
      <c r="T173" s="242"/>
      <c r="AT173" s="243" t="s">
        <v>451</v>
      </c>
      <c r="AU173" s="243" t="s">
        <v>327</v>
      </c>
      <c r="AV173" s="13" t="s">
        <v>84</v>
      </c>
      <c r="AW173" s="13" t="s">
        <v>37</v>
      </c>
      <c r="AX173" s="13" t="s">
        <v>74</v>
      </c>
      <c r="AY173" s="243" t="s">
        <v>308</v>
      </c>
    </row>
    <row r="174" spans="2:65" s="13" customFormat="1" ht="13.5">
      <c r="B174" s="233"/>
      <c r="C174" s="234"/>
      <c r="D174" s="223" t="s">
        <v>451</v>
      </c>
      <c r="E174" s="235" t="s">
        <v>21</v>
      </c>
      <c r="F174" s="236" t="s">
        <v>544</v>
      </c>
      <c r="G174" s="234"/>
      <c r="H174" s="237">
        <v>18.084</v>
      </c>
      <c r="I174" s="238"/>
      <c r="J174" s="234"/>
      <c r="K174" s="234"/>
      <c r="L174" s="239"/>
      <c r="M174" s="240"/>
      <c r="N174" s="241"/>
      <c r="O174" s="241"/>
      <c r="P174" s="241"/>
      <c r="Q174" s="241"/>
      <c r="R174" s="241"/>
      <c r="S174" s="241"/>
      <c r="T174" s="242"/>
      <c r="AT174" s="243" t="s">
        <v>451</v>
      </c>
      <c r="AU174" s="243" t="s">
        <v>327</v>
      </c>
      <c r="AV174" s="13" t="s">
        <v>84</v>
      </c>
      <c r="AW174" s="13" t="s">
        <v>37</v>
      </c>
      <c r="AX174" s="13" t="s">
        <v>74</v>
      </c>
      <c r="AY174" s="243" t="s">
        <v>308</v>
      </c>
    </row>
    <row r="175" spans="2:65" s="14" customFormat="1" ht="13.5">
      <c r="B175" s="244"/>
      <c r="C175" s="245"/>
      <c r="D175" s="246" t="s">
        <v>451</v>
      </c>
      <c r="E175" s="247" t="s">
        <v>21</v>
      </c>
      <c r="F175" s="248" t="s">
        <v>459</v>
      </c>
      <c r="G175" s="245"/>
      <c r="H175" s="249">
        <v>31.03</v>
      </c>
      <c r="I175" s="250"/>
      <c r="J175" s="245"/>
      <c r="K175" s="245"/>
      <c r="L175" s="251"/>
      <c r="M175" s="252"/>
      <c r="N175" s="253"/>
      <c r="O175" s="253"/>
      <c r="P175" s="253"/>
      <c r="Q175" s="253"/>
      <c r="R175" s="253"/>
      <c r="S175" s="253"/>
      <c r="T175" s="254"/>
      <c r="AT175" s="255" t="s">
        <v>451</v>
      </c>
      <c r="AU175" s="255" t="s">
        <v>327</v>
      </c>
      <c r="AV175" s="14" t="s">
        <v>327</v>
      </c>
      <c r="AW175" s="14" t="s">
        <v>37</v>
      </c>
      <c r="AX175" s="14" t="s">
        <v>82</v>
      </c>
      <c r="AY175" s="255" t="s">
        <v>308</v>
      </c>
    </row>
    <row r="176" spans="2:65" s="1" customFormat="1" ht="22.5" customHeight="1">
      <c r="B176" s="42"/>
      <c r="C176" s="203" t="s">
        <v>10</v>
      </c>
      <c r="D176" s="203" t="s">
        <v>311</v>
      </c>
      <c r="E176" s="204" t="s">
        <v>545</v>
      </c>
      <c r="F176" s="205" t="s">
        <v>546</v>
      </c>
      <c r="G176" s="206" t="s">
        <v>538</v>
      </c>
      <c r="H176" s="207">
        <v>300</v>
      </c>
      <c r="I176" s="208"/>
      <c r="J176" s="209">
        <f>ROUND(I176*H176,2)</f>
        <v>0</v>
      </c>
      <c r="K176" s="205" t="s">
        <v>315</v>
      </c>
      <c r="L176" s="62"/>
      <c r="M176" s="210" t="s">
        <v>21</v>
      </c>
      <c r="N176" s="211" t="s">
        <v>45</v>
      </c>
      <c r="O176" s="43"/>
      <c r="P176" s="212">
        <f>O176*H176</f>
        <v>0</v>
      </c>
      <c r="Q176" s="212">
        <v>0</v>
      </c>
      <c r="R176" s="212">
        <f>Q176*H176</f>
        <v>0</v>
      </c>
      <c r="S176" s="212">
        <v>1.174E-2</v>
      </c>
      <c r="T176" s="213">
        <f>S176*H176</f>
        <v>3.5220000000000002</v>
      </c>
      <c r="AR176" s="25" t="s">
        <v>375</v>
      </c>
      <c r="AT176" s="25" t="s">
        <v>311</v>
      </c>
      <c r="AU176" s="25" t="s">
        <v>327</v>
      </c>
      <c r="AY176" s="25" t="s">
        <v>308</v>
      </c>
      <c r="BE176" s="214">
        <f>IF(N176="základní",J176,0)</f>
        <v>0</v>
      </c>
      <c r="BF176" s="214">
        <f>IF(N176="snížená",J176,0)</f>
        <v>0</v>
      </c>
      <c r="BG176" s="214">
        <f>IF(N176="zákl. přenesená",J176,0)</f>
        <v>0</v>
      </c>
      <c r="BH176" s="214">
        <f>IF(N176="sníž. přenesená",J176,0)</f>
        <v>0</v>
      </c>
      <c r="BI176" s="214">
        <f>IF(N176="nulová",J176,0)</f>
        <v>0</v>
      </c>
      <c r="BJ176" s="25" t="s">
        <v>82</v>
      </c>
      <c r="BK176" s="214">
        <f>ROUND(I176*H176,2)</f>
        <v>0</v>
      </c>
      <c r="BL176" s="25" t="s">
        <v>375</v>
      </c>
      <c r="BM176" s="25" t="s">
        <v>547</v>
      </c>
    </row>
    <row r="177" spans="2:65" s="1" customFormat="1" ht="22.5" customHeight="1">
      <c r="B177" s="42"/>
      <c r="C177" s="203" t="s">
        <v>375</v>
      </c>
      <c r="D177" s="203" t="s">
        <v>311</v>
      </c>
      <c r="E177" s="204" t="s">
        <v>548</v>
      </c>
      <c r="F177" s="205" t="s">
        <v>549</v>
      </c>
      <c r="G177" s="206" t="s">
        <v>508</v>
      </c>
      <c r="H177" s="207">
        <v>292.57100000000003</v>
      </c>
      <c r="I177" s="208"/>
      <c r="J177" s="209">
        <f>ROUND(I177*H177,2)</f>
        <v>0</v>
      </c>
      <c r="K177" s="205" t="s">
        <v>315</v>
      </c>
      <c r="L177" s="62"/>
      <c r="M177" s="210" t="s">
        <v>21</v>
      </c>
      <c r="N177" s="211" t="s">
        <v>45</v>
      </c>
      <c r="O177" s="43"/>
      <c r="P177" s="212">
        <f>O177*H177</f>
        <v>0</v>
      </c>
      <c r="Q177" s="212">
        <v>0</v>
      </c>
      <c r="R177" s="212">
        <f>Q177*H177</f>
        <v>0</v>
      </c>
      <c r="S177" s="212">
        <v>8.3169999999999994E-2</v>
      </c>
      <c r="T177" s="213">
        <f>S177*H177</f>
        <v>24.333130069999999</v>
      </c>
      <c r="AR177" s="25" t="s">
        <v>375</v>
      </c>
      <c r="AT177" s="25" t="s">
        <v>311</v>
      </c>
      <c r="AU177" s="25" t="s">
        <v>327</v>
      </c>
      <c r="AY177" s="25" t="s">
        <v>308</v>
      </c>
      <c r="BE177" s="214">
        <f>IF(N177="základní",J177,0)</f>
        <v>0</v>
      </c>
      <c r="BF177" s="214">
        <f>IF(N177="snížená",J177,0)</f>
        <v>0</v>
      </c>
      <c r="BG177" s="214">
        <f>IF(N177="zákl. přenesená",J177,0)</f>
        <v>0</v>
      </c>
      <c r="BH177" s="214">
        <f>IF(N177="sníž. přenesená",J177,0)</f>
        <v>0</v>
      </c>
      <c r="BI177" s="214">
        <f>IF(N177="nulová",J177,0)</f>
        <v>0</v>
      </c>
      <c r="BJ177" s="25" t="s">
        <v>82</v>
      </c>
      <c r="BK177" s="214">
        <f>ROUND(I177*H177,2)</f>
        <v>0</v>
      </c>
      <c r="BL177" s="25" t="s">
        <v>375</v>
      </c>
      <c r="BM177" s="25" t="s">
        <v>550</v>
      </c>
    </row>
    <row r="178" spans="2:65" s="13" customFormat="1" ht="27">
      <c r="B178" s="233"/>
      <c r="C178" s="234"/>
      <c r="D178" s="223" t="s">
        <v>451</v>
      </c>
      <c r="E178" s="235" t="s">
        <v>21</v>
      </c>
      <c r="F178" s="236" t="s">
        <v>551</v>
      </c>
      <c r="G178" s="234"/>
      <c r="H178" s="237">
        <v>168.42599999999999</v>
      </c>
      <c r="I178" s="238"/>
      <c r="J178" s="234"/>
      <c r="K178" s="234"/>
      <c r="L178" s="239"/>
      <c r="M178" s="240"/>
      <c r="N178" s="241"/>
      <c r="O178" s="241"/>
      <c r="P178" s="241"/>
      <c r="Q178" s="241"/>
      <c r="R178" s="241"/>
      <c r="S178" s="241"/>
      <c r="T178" s="242"/>
      <c r="AT178" s="243" t="s">
        <v>451</v>
      </c>
      <c r="AU178" s="243" t="s">
        <v>327</v>
      </c>
      <c r="AV178" s="13" t="s">
        <v>84</v>
      </c>
      <c r="AW178" s="13" t="s">
        <v>37</v>
      </c>
      <c r="AX178" s="13" t="s">
        <v>74</v>
      </c>
      <c r="AY178" s="243" t="s">
        <v>308</v>
      </c>
    </row>
    <row r="179" spans="2:65" s="13" customFormat="1" ht="27">
      <c r="B179" s="233"/>
      <c r="C179" s="234"/>
      <c r="D179" s="223" t="s">
        <v>451</v>
      </c>
      <c r="E179" s="235" t="s">
        <v>21</v>
      </c>
      <c r="F179" s="236" t="s">
        <v>552</v>
      </c>
      <c r="G179" s="234"/>
      <c r="H179" s="237">
        <v>124.145</v>
      </c>
      <c r="I179" s="238"/>
      <c r="J179" s="234"/>
      <c r="K179" s="234"/>
      <c r="L179" s="239"/>
      <c r="M179" s="240"/>
      <c r="N179" s="241"/>
      <c r="O179" s="241"/>
      <c r="P179" s="241"/>
      <c r="Q179" s="241"/>
      <c r="R179" s="241"/>
      <c r="S179" s="241"/>
      <c r="T179" s="242"/>
      <c r="AT179" s="243" t="s">
        <v>451</v>
      </c>
      <c r="AU179" s="243" t="s">
        <v>327</v>
      </c>
      <c r="AV179" s="13" t="s">
        <v>84</v>
      </c>
      <c r="AW179" s="13" t="s">
        <v>37</v>
      </c>
      <c r="AX179" s="13" t="s">
        <v>74</v>
      </c>
      <c r="AY179" s="243" t="s">
        <v>308</v>
      </c>
    </row>
    <row r="180" spans="2:65" s="14" customFormat="1" ht="13.5">
      <c r="B180" s="244"/>
      <c r="C180" s="245"/>
      <c r="D180" s="246" t="s">
        <v>451</v>
      </c>
      <c r="E180" s="247" t="s">
        <v>21</v>
      </c>
      <c r="F180" s="248" t="s">
        <v>459</v>
      </c>
      <c r="G180" s="245"/>
      <c r="H180" s="249">
        <v>292.57100000000003</v>
      </c>
      <c r="I180" s="250"/>
      <c r="J180" s="245"/>
      <c r="K180" s="245"/>
      <c r="L180" s="251"/>
      <c r="M180" s="252"/>
      <c r="N180" s="253"/>
      <c r="O180" s="253"/>
      <c r="P180" s="253"/>
      <c r="Q180" s="253"/>
      <c r="R180" s="253"/>
      <c r="S180" s="253"/>
      <c r="T180" s="254"/>
      <c r="AT180" s="255" t="s">
        <v>451</v>
      </c>
      <c r="AU180" s="255" t="s">
        <v>327</v>
      </c>
      <c r="AV180" s="14" t="s">
        <v>327</v>
      </c>
      <c r="AW180" s="14" t="s">
        <v>37</v>
      </c>
      <c r="AX180" s="14" t="s">
        <v>82</v>
      </c>
      <c r="AY180" s="255" t="s">
        <v>308</v>
      </c>
    </row>
    <row r="181" spans="2:65" s="1" customFormat="1" ht="22.5" customHeight="1">
      <c r="B181" s="42"/>
      <c r="C181" s="203" t="s">
        <v>381</v>
      </c>
      <c r="D181" s="203" t="s">
        <v>311</v>
      </c>
      <c r="E181" s="204" t="s">
        <v>553</v>
      </c>
      <c r="F181" s="205" t="s">
        <v>554</v>
      </c>
      <c r="G181" s="206" t="s">
        <v>449</v>
      </c>
      <c r="H181" s="207">
        <v>10.565</v>
      </c>
      <c r="I181" s="208"/>
      <c r="J181" s="209">
        <f>ROUND(I181*H181,2)</f>
        <v>0</v>
      </c>
      <c r="K181" s="205" t="s">
        <v>315</v>
      </c>
      <c r="L181" s="62"/>
      <c r="M181" s="210" t="s">
        <v>21</v>
      </c>
      <c r="N181" s="211" t="s">
        <v>45</v>
      </c>
      <c r="O181" s="43"/>
      <c r="P181" s="212">
        <f>O181*H181</f>
        <v>0</v>
      </c>
      <c r="Q181" s="212">
        <v>0</v>
      </c>
      <c r="R181" s="212">
        <f>Q181*H181</f>
        <v>0</v>
      </c>
      <c r="S181" s="212">
        <v>2.2000000000000002</v>
      </c>
      <c r="T181" s="213">
        <f>S181*H181</f>
        <v>23.243000000000002</v>
      </c>
      <c r="AR181" s="25" t="s">
        <v>327</v>
      </c>
      <c r="AT181" s="25" t="s">
        <v>311</v>
      </c>
      <c r="AU181" s="25" t="s">
        <v>327</v>
      </c>
      <c r="AY181" s="25" t="s">
        <v>308</v>
      </c>
      <c r="BE181" s="214">
        <f>IF(N181="základní",J181,0)</f>
        <v>0</v>
      </c>
      <c r="BF181" s="214">
        <f>IF(N181="snížená",J181,0)</f>
        <v>0</v>
      </c>
      <c r="BG181" s="214">
        <f>IF(N181="zákl. přenesená",J181,0)</f>
        <v>0</v>
      </c>
      <c r="BH181" s="214">
        <f>IF(N181="sníž. přenesená",J181,0)</f>
        <v>0</v>
      </c>
      <c r="BI181" s="214">
        <f>IF(N181="nulová",J181,0)</f>
        <v>0</v>
      </c>
      <c r="BJ181" s="25" t="s">
        <v>82</v>
      </c>
      <c r="BK181" s="214">
        <f>ROUND(I181*H181,2)</f>
        <v>0</v>
      </c>
      <c r="BL181" s="25" t="s">
        <v>327</v>
      </c>
      <c r="BM181" s="25" t="s">
        <v>555</v>
      </c>
    </row>
    <row r="182" spans="2:65" s="12" customFormat="1" ht="13.5">
      <c r="B182" s="221"/>
      <c r="C182" s="222"/>
      <c r="D182" s="223" t="s">
        <v>451</v>
      </c>
      <c r="E182" s="224" t="s">
        <v>21</v>
      </c>
      <c r="F182" s="225" t="s">
        <v>556</v>
      </c>
      <c r="G182" s="222"/>
      <c r="H182" s="226" t="s">
        <v>21</v>
      </c>
      <c r="I182" s="227"/>
      <c r="J182" s="222"/>
      <c r="K182" s="222"/>
      <c r="L182" s="228"/>
      <c r="M182" s="229"/>
      <c r="N182" s="230"/>
      <c r="O182" s="230"/>
      <c r="P182" s="230"/>
      <c r="Q182" s="230"/>
      <c r="R182" s="230"/>
      <c r="S182" s="230"/>
      <c r="T182" s="231"/>
      <c r="AT182" s="232" t="s">
        <v>451</v>
      </c>
      <c r="AU182" s="232" t="s">
        <v>327</v>
      </c>
      <c r="AV182" s="12" t="s">
        <v>82</v>
      </c>
      <c r="AW182" s="12" t="s">
        <v>37</v>
      </c>
      <c r="AX182" s="12" t="s">
        <v>74</v>
      </c>
      <c r="AY182" s="232" t="s">
        <v>308</v>
      </c>
    </row>
    <row r="183" spans="2:65" s="13" customFormat="1" ht="13.5">
      <c r="B183" s="233"/>
      <c r="C183" s="234"/>
      <c r="D183" s="246" t="s">
        <v>451</v>
      </c>
      <c r="E183" s="256" t="s">
        <v>21</v>
      </c>
      <c r="F183" s="257" t="s">
        <v>557</v>
      </c>
      <c r="G183" s="234"/>
      <c r="H183" s="258">
        <v>10.565</v>
      </c>
      <c r="I183" s="238"/>
      <c r="J183" s="234"/>
      <c r="K183" s="234"/>
      <c r="L183" s="239"/>
      <c r="M183" s="240"/>
      <c r="N183" s="241"/>
      <c r="O183" s="241"/>
      <c r="P183" s="241"/>
      <c r="Q183" s="241"/>
      <c r="R183" s="241"/>
      <c r="S183" s="241"/>
      <c r="T183" s="242"/>
      <c r="AT183" s="243" t="s">
        <v>451</v>
      </c>
      <c r="AU183" s="243" t="s">
        <v>327</v>
      </c>
      <c r="AV183" s="13" t="s">
        <v>84</v>
      </c>
      <c r="AW183" s="13" t="s">
        <v>37</v>
      </c>
      <c r="AX183" s="13" t="s">
        <v>82</v>
      </c>
      <c r="AY183" s="243" t="s">
        <v>308</v>
      </c>
    </row>
    <row r="184" spans="2:65" s="1" customFormat="1" ht="22.5" customHeight="1">
      <c r="B184" s="42"/>
      <c r="C184" s="203" t="s">
        <v>385</v>
      </c>
      <c r="D184" s="203" t="s">
        <v>311</v>
      </c>
      <c r="E184" s="204" t="s">
        <v>553</v>
      </c>
      <c r="F184" s="205" t="s">
        <v>554</v>
      </c>
      <c r="G184" s="206" t="s">
        <v>449</v>
      </c>
      <c r="H184" s="207">
        <v>17.608000000000001</v>
      </c>
      <c r="I184" s="208"/>
      <c r="J184" s="209">
        <f>ROUND(I184*H184,2)</f>
        <v>0</v>
      </c>
      <c r="K184" s="205" t="s">
        <v>315</v>
      </c>
      <c r="L184" s="62"/>
      <c r="M184" s="210" t="s">
        <v>21</v>
      </c>
      <c r="N184" s="211" t="s">
        <v>45</v>
      </c>
      <c r="O184" s="43"/>
      <c r="P184" s="212">
        <f>O184*H184</f>
        <v>0</v>
      </c>
      <c r="Q184" s="212">
        <v>0</v>
      </c>
      <c r="R184" s="212">
        <f>Q184*H184</f>
        <v>0</v>
      </c>
      <c r="S184" s="212">
        <v>2.2000000000000002</v>
      </c>
      <c r="T184" s="213">
        <f>S184*H184</f>
        <v>38.737600000000008</v>
      </c>
      <c r="AR184" s="25" t="s">
        <v>327</v>
      </c>
      <c r="AT184" s="25" t="s">
        <v>311</v>
      </c>
      <c r="AU184" s="25" t="s">
        <v>327</v>
      </c>
      <c r="AY184" s="25" t="s">
        <v>308</v>
      </c>
      <c r="BE184" s="214">
        <f>IF(N184="základní",J184,0)</f>
        <v>0</v>
      </c>
      <c r="BF184" s="214">
        <f>IF(N184="snížená",J184,0)</f>
        <v>0</v>
      </c>
      <c r="BG184" s="214">
        <f>IF(N184="zákl. přenesená",J184,0)</f>
        <v>0</v>
      </c>
      <c r="BH184" s="214">
        <f>IF(N184="sníž. přenesená",J184,0)</f>
        <v>0</v>
      </c>
      <c r="BI184" s="214">
        <f>IF(N184="nulová",J184,0)</f>
        <v>0</v>
      </c>
      <c r="BJ184" s="25" t="s">
        <v>82</v>
      </c>
      <c r="BK184" s="214">
        <f>ROUND(I184*H184,2)</f>
        <v>0</v>
      </c>
      <c r="BL184" s="25" t="s">
        <v>327</v>
      </c>
      <c r="BM184" s="25" t="s">
        <v>558</v>
      </c>
    </row>
    <row r="185" spans="2:65" s="12" customFormat="1" ht="13.5">
      <c r="B185" s="221"/>
      <c r="C185" s="222"/>
      <c r="D185" s="223" t="s">
        <v>451</v>
      </c>
      <c r="E185" s="224" t="s">
        <v>21</v>
      </c>
      <c r="F185" s="225" t="s">
        <v>559</v>
      </c>
      <c r="G185" s="222"/>
      <c r="H185" s="226" t="s">
        <v>21</v>
      </c>
      <c r="I185" s="227"/>
      <c r="J185" s="222"/>
      <c r="K185" s="222"/>
      <c r="L185" s="228"/>
      <c r="M185" s="229"/>
      <c r="N185" s="230"/>
      <c r="O185" s="230"/>
      <c r="P185" s="230"/>
      <c r="Q185" s="230"/>
      <c r="R185" s="230"/>
      <c r="S185" s="230"/>
      <c r="T185" s="231"/>
      <c r="AT185" s="232" t="s">
        <v>451</v>
      </c>
      <c r="AU185" s="232" t="s">
        <v>327</v>
      </c>
      <c r="AV185" s="12" t="s">
        <v>82</v>
      </c>
      <c r="AW185" s="12" t="s">
        <v>37</v>
      </c>
      <c r="AX185" s="12" t="s">
        <v>74</v>
      </c>
      <c r="AY185" s="232" t="s">
        <v>308</v>
      </c>
    </row>
    <row r="186" spans="2:65" s="13" customFormat="1" ht="13.5">
      <c r="B186" s="233"/>
      <c r="C186" s="234"/>
      <c r="D186" s="246" t="s">
        <v>451</v>
      </c>
      <c r="E186" s="256" t="s">
        <v>21</v>
      </c>
      <c r="F186" s="257" t="s">
        <v>560</v>
      </c>
      <c r="G186" s="234"/>
      <c r="H186" s="258">
        <v>17.608000000000001</v>
      </c>
      <c r="I186" s="238"/>
      <c r="J186" s="234"/>
      <c r="K186" s="234"/>
      <c r="L186" s="239"/>
      <c r="M186" s="240"/>
      <c r="N186" s="241"/>
      <c r="O186" s="241"/>
      <c r="P186" s="241"/>
      <c r="Q186" s="241"/>
      <c r="R186" s="241"/>
      <c r="S186" s="241"/>
      <c r="T186" s="242"/>
      <c r="AT186" s="243" t="s">
        <v>451</v>
      </c>
      <c r="AU186" s="243" t="s">
        <v>327</v>
      </c>
      <c r="AV186" s="13" t="s">
        <v>84</v>
      </c>
      <c r="AW186" s="13" t="s">
        <v>37</v>
      </c>
      <c r="AX186" s="13" t="s">
        <v>82</v>
      </c>
      <c r="AY186" s="243" t="s">
        <v>308</v>
      </c>
    </row>
    <row r="187" spans="2:65" s="1" customFormat="1" ht="22.5" customHeight="1">
      <c r="B187" s="42"/>
      <c r="C187" s="203" t="s">
        <v>389</v>
      </c>
      <c r="D187" s="203" t="s">
        <v>311</v>
      </c>
      <c r="E187" s="204" t="s">
        <v>561</v>
      </c>
      <c r="F187" s="205" t="s">
        <v>562</v>
      </c>
      <c r="G187" s="206" t="s">
        <v>508</v>
      </c>
      <c r="H187" s="207">
        <v>352.161</v>
      </c>
      <c r="I187" s="208"/>
      <c r="J187" s="209">
        <f>ROUND(I187*H187,2)</f>
        <v>0</v>
      </c>
      <c r="K187" s="205" t="s">
        <v>315</v>
      </c>
      <c r="L187" s="62"/>
      <c r="M187" s="210" t="s">
        <v>21</v>
      </c>
      <c r="N187" s="211" t="s">
        <v>45</v>
      </c>
      <c r="O187" s="43"/>
      <c r="P187" s="212">
        <f>O187*H187</f>
        <v>0</v>
      </c>
      <c r="Q187" s="212">
        <v>0</v>
      </c>
      <c r="R187" s="212">
        <f>Q187*H187</f>
        <v>0</v>
      </c>
      <c r="S187" s="212">
        <v>4.0000000000000001E-3</v>
      </c>
      <c r="T187" s="213">
        <f>S187*H187</f>
        <v>1.408644</v>
      </c>
      <c r="AR187" s="25" t="s">
        <v>375</v>
      </c>
      <c r="AT187" s="25" t="s">
        <v>311</v>
      </c>
      <c r="AU187" s="25" t="s">
        <v>327</v>
      </c>
      <c r="AY187" s="25" t="s">
        <v>308</v>
      </c>
      <c r="BE187" s="214">
        <f>IF(N187="základní",J187,0)</f>
        <v>0</v>
      </c>
      <c r="BF187" s="214">
        <f>IF(N187="snížená",J187,0)</f>
        <v>0</v>
      </c>
      <c r="BG187" s="214">
        <f>IF(N187="zákl. přenesená",J187,0)</f>
        <v>0</v>
      </c>
      <c r="BH187" s="214">
        <f>IF(N187="sníž. přenesená",J187,0)</f>
        <v>0</v>
      </c>
      <c r="BI187" s="214">
        <f>IF(N187="nulová",J187,0)</f>
        <v>0</v>
      </c>
      <c r="BJ187" s="25" t="s">
        <v>82</v>
      </c>
      <c r="BK187" s="214">
        <f>ROUND(I187*H187,2)</f>
        <v>0</v>
      </c>
      <c r="BL187" s="25" t="s">
        <v>375</v>
      </c>
      <c r="BM187" s="25" t="s">
        <v>563</v>
      </c>
    </row>
    <row r="188" spans="2:65" s="13" customFormat="1" ht="13.5">
      <c r="B188" s="233"/>
      <c r="C188" s="234"/>
      <c r="D188" s="246" t="s">
        <v>451</v>
      </c>
      <c r="E188" s="256" t="s">
        <v>21</v>
      </c>
      <c r="F188" s="257" t="s">
        <v>527</v>
      </c>
      <c r="G188" s="234"/>
      <c r="H188" s="258">
        <v>352.161</v>
      </c>
      <c r="I188" s="238"/>
      <c r="J188" s="234"/>
      <c r="K188" s="234"/>
      <c r="L188" s="239"/>
      <c r="M188" s="240"/>
      <c r="N188" s="241"/>
      <c r="O188" s="241"/>
      <c r="P188" s="241"/>
      <c r="Q188" s="241"/>
      <c r="R188" s="241"/>
      <c r="S188" s="241"/>
      <c r="T188" s="242"/>
      <c r="AT188" s="243" t="s">
        <v>451</v>
      </c>
      <c r="AU188" s="243" t="s">
        <v>327</v>
      </c>
      <c r="AV188" s="13" t="s">
        <v>84</v>
      </c>
      <c r="AW188" s="13" t="s">
        <v>37</v>
      </c>
      <c r="AX188" s="13" t="s">
        <v>82</v>
      </c>
      <c r="AY188" s="243" t="s">
        <v>308</v>
      </c>
    </row>
    <row r="189" spans="2:65" s="1" customFormat="1" ht="22.5" customHeight="1">
      <c r="B189" s="42"/>
      <c r="C189" s="203" t="s">
        <v>393</v>
      </c>
      <c r="D189" s="203" t="s">
        <v>311</v>
      </c>
      <c r="E189" s="204" t="s">
        <v>553</v>
      </c>
      <c r="F189" s="205" t="s">
        <v>554</v>
      </c>
      <c r="G189" s="206" t="s">
        <v>449</v>
      </c>
      <c r="H189" s="207">
        <v>28.172999999999998</v>
      </c>
      <c r="I189" s="208"/>
      <c r="J189" s="209">
        <f>ROUND(I189*H189,2)</f>
        <v>0</v>
      </c>
      <c r="K189" s="205" t="s">
        <v>315</v>
      </c>
      <c r="L189" s="62"/>
      <c r="M189" s="210" t="s">
        <v>21</v>
      </c>
      <c r="N189" s="211" t="s">
        <v>45</v>
      </c>
      <c r="O189" s="43"/>
      <c r="P189" s="212">
        <f>O189*H189</f>
        <v>0</v>
      </c>
      <c r="Q189" s="212">
        <v>0</v>
      </c>
      <c r="R189" s="212">
        <f>Q189*H189</f>
        <v>0</v>
      </c>
      <c r="S189" s="212">
        <v>2.2000000000000002</v>
      </c>
      <c r="T189" s="213">
        <f>S189*H189</f>
        <v>61.980600000000003</v>
      </c>
      <c r="AR189" s="25" t="s">
        <v>327</v>
      </c>
      <c r="AT189" s="25" t="s">
        <v>311</v>
      </c>
      <c r="AU189" s="25" t="s">
        <v>327</v>
      </c>
      <c r="AY189" s="25" t="s">
        <v>308</v>
      </c>
      <c r="BE189" s="214">
        <f>IF(N189="základní",J189,0)</f>
        <v>0</v>
      </c>
      <c r="BF189" s="214">
        <f>IF(N189="snížená",J189,0)</f>
        <v>0</v>
      </c>
      <c r="BG189" s="214">
        <f>IF(N189="zákl. přenesená",J189,0)</f>
        <v>0</v>
      </c>
      <c r="BH189" s="214">
        <f>IF(N189="sníž. přenesená",J189,0)</f>
        <v>0</v>
      </c>
      <c r="BI189" s="214">
        <f>IF(N189="nulová",J189,0)</f>
        <v>0</v>
      </c>
      <c r="BJ189" s="25" t="s">
        <v>82</v>
      </c>
      <c r="BK189" s="214">
        <f>ROUND(I189*H189,2)</f>
        <v>0</v>
      </c>
      <c r="BL189" s="25" t="s">
        <v>327</v>
      </c>
      <c r="BM189" s="25" t="s">
        <v>564</v>
      </c>
    </row>
    <row r="190" spans="2:65" s="12" customFormat="1" ht="13.5">
      <c r="B190" s="221"/>
      <c r="C190" s="222"/>
      <c r="D190" s="223" t="s">
        <v>451</v>
      </c>
      <c r="E190" s="224" t="s">
        <v>21</v>
      </c>
      <c r="F190" s="225" t="s">
        <v>565</v>
      </c>
      <c r="G190" s="222"/>
      <c r="H190" s="226" t="s">
        <v>21</v>
      </c>
      <c r="I190" s="227"/>
      <c r="J190" s="222"/>
      <c r="K190" s="222"/>
      <c r="L190" s="228"/>
      <c r="M190" s="229"/>
      <c r="N190" s="230"/>
      <c r="O190" s="230"/>
      <c r="P190" s="230"/>
      <c r="Q190" s="230"/>
      <c r="R190" s="230"/>
      <c r="S190" s="230"/>
      <c r="T190" s="231"/>
      <c r="AT190" s="232" t="s">
        <v>451</v>
      </c>
      <c r="AU190" s="232" t="s">
        <v>327</v>
      </c>
      <c r="AV190" s="12" t="s">
        <v>82</v>
      </c>
      <c r="AW190" s="12" t="s">
        <v>37</v>
      </c>
      <c r="AX190" s="12" t="s">
        <v>74</v>
      </c>
      <c r="AY190" s="232" t="s">
        <v>308</v>
      </c>
    </row>
    <row r="191" spans="2:65" s="13" customFormat="1" ht="13.5">
      <c r="B191" s="233"/>
      <c r="C191" s="234"/>
      <c r="D191" s="246" t="s">
        <v>451</v>
      </c>
      <c r="E191" s="256" t="s">
        <v>21</v>
      </c>
      <c r="F191" s="257" t="s">
        <v>566</v>
      </c>
      <c r="G191" s="234"/>
      <c r="H191" s="258">
        <v>28.172999999999998</v>
      </c>
      <c r="I191" s="238"/>
      <c r="J191" s="234"/>
      <c r="K191" s="234"/>
      <c r="L191" s="239"/>
      <c r="M191" s="240"/>
      <c r="N191" s="241"/>
      <c r="O191" s="241"/>
      <c r="P191" s="241"/>
      <c r="Q191" s="241"/>
      <c r="R191" s="241"/>
      <c r="S191" s="241"/>
      <c r="T191" s="242"/>
      <c r="AT191" s="243" t="s">
        <v>451</v>
      </c>
      <c r="AU191" s="243" t="s">
        <v>327</v>
      </c>
      <c r="AV191" s="13" t="s">
        <v>84</v>
      </c>
      <c r="AW191" s="13" t="s">
        <v>37</v>
      </c>
      <c r="AX191" s="13" t="s">
        <v>82</v>
      </c>
      <c r="AY191" s="243" t="s">
        <v>308</v>
      </c>
    </row>
    <row r="192" spans="2:65" s="1" customFormat="1" ht="31.5" customHeight="1">
      <c r="B192" s="42"/>
      <c r="C192" s="203" t="s">
        <v>9</v>
      </c>
      <c r="D192" s="203" t="s">
        <v>311</v>
      </c>
      <c r="E192" s="204" t="s">
        <v>567</v>
      </c>
      <c r="F192" s="205" t="s">
        <v>568</v>
      </c>
      <c r="G192" s="206" t="s">
        <v>508</v>
      </c>
      <c r="H192" s="207">
        <v>352.161</v>
      </c>
      <c r="I192" s="208"/>
      <c r="J192" s="209">
        <f>ROUND(I192*H192,2)</f>
        <v>0</v>
      </c>
      <c r="K192" s="205" t="s">
        <v>315</v>
      </c>
      <c r="L192" s="62"/>
      <c r="M192" s="210" t="s">
        <v>21</v>
      </c>
      <c r="N192" s="211" t="s">
        <v>45</v>
      </c>
      <c r="O192" s="43"/>
      <c r="P192" s="212">
        <f>O192*H192</f>
        <v>0</v>
      </c>
      <c r="Q192" s="212">
        <v>0</v>
      </c>
      <c r="R192" s="212">
        <f>Q192*H192</f>
        <v>0</v>
      </c>
      <c r="S192" s="212">
        <v>0</v>
      </c>
      <c r="T192" s="213">
        <f>S192*H192</f>
        <v>0</v>
      </c>
      <c r="AR192" s="25" t="s">
        <v>327</v>
      </c>
      <c r="AT192" s="25" t="s">
        <v>311</v>
      </c>
      <c r="AU192" s="25" t="s">
        <v>327</v>
      </c>
      <c r="AY192" s="25" t="s">
        <v>308</v>
      </c>
      <c r="BE192" s="214">
        <f>IF(N192="základní",J192,0)</f>
        <v>0</v>
      </c>
      <c r="BF192" s="214">
        <f>IF(N192="snížená",J192,0)</f>
        <v>0</v>
      </c>
      <c r="BG192" s="214">
        <f>IF(N192="zákl. přenesená",J192,0)</f>
        <v>0</v>
      </c>
      <c r="BH192" s="214">
        <f>IF(N192="sníž. přenesená",J192,0)</f>
        <v>0</v>
      </c>
      <c r="BI192" s="214">
        <f>IF(N192="nulová",J192,0)</f>
        <v>0</v>
      </c>
      <c r="BJ192" s="25" t="s">
        <v>82</v>
      </c>
      <c r="BK192" s="214">
        <f>ROUND(I192*H192,2)</f>
        <v>0</v>
      </c>
      <c r="BL192" s="25" t="s">
        <v>327</v>
      </c>
      <c r="BM192" s="25" t="s">
        <v>569</v>
      </c>
    </row>
    <row r="193" spans="2:65" s="13" customFormat="1" ht="13.5">
      <c r="B193" s="233"/>
      <c r="C193" s="234"/>
      <c r="D193" s="223" t="s">
        <v>451</v>
      </c>
      <c r="E193" s="235" t="s">
        <v>21</v>
      </c>
      <c r="F193" s="236" t="s">
        <v>527</v>
      </c>
      <c r="G193" s="234"/>
      <c r="H193" s="237">
        <v>352.161</v>
      </c>
      <c r="I193" s="238"/>
      <c r="J193" s="234"/>
      <c r="K193" s="234"/>
      <c r="L193" s="239"/>
      <c r="M193" s="240"/>
      <c r="N193" s="241"/>
      <c r="O193" s="241"/>
      <c r="P193" s="241"/>
      <c r="Q193" s="241"/>
      <c r="R193" s="241"/>
      <c r="S193" s="241"/>
      <c r="T193" s="242"/>
      <c r="AT193" s="243" t="s">
        <v>451</v>
      </c>
      <c r="AU193" s="243" t="s">
        <v>327</v>
      </c>
      <c r="AV193" s="13" t="s">
        <v>84</v>
      </c>
      <c r="AW193" s="13" t="s">
        <v>37</v>
      </c>
      <c r="AX193" s="13" t="s">
        <v>82</v>
      </c>
      <c r="AY193" s="243" t="s">
        <v>308</v>
      </c>
    </row>
    <row r="194" spans="2:65" s="11" customFormat="1" ht="22.35" customHeight="1">
      <c r="B194" s="186"/>
      <c r="C194" s="187"/>
      <c r="D194" s="200" t="s">
        <v>73</v>
      </c>
      <c r="E194" s="201" t="s">
        <v>570</v>
      </c>
      <c r="F194" s="201" t="s">
        <v>571</v>
      </c>
      <c r="G194" s="187"/>
      <c r="H194" s="187"/>
      <c r="I194" s="190"/>
      <c r="J194" s="202">
        <f>BK194</f>
        <v>0</v>
      </c>
      <c r="K194" s="187"/>
      <c r="L194" s="192"/>
      <c r="M194" s="193"/>
      <c r="N194" s="194"/>
      <c r="O194" s="194"/>
      <c r="P194" s="195">
        <f>SUM(P195:P218)</f>
        <v>0</v>
      </c>
      <c r="Q194" s="194"/>
      <c r="R194" s="195">
        <f>SUM(R195:R218)</f>
        <v>3.4351999999999998E-3</v>
      </c>
      <c r="S194" s="194"/>
      <c r="T194" s="196">
        <f>SUM(T195:T218)</f>
        <v>4.4662980000000001</v>
      </c>
      <c r="AR194" s="197" t="s">
        <v>82</v>
      </c>
      <c r="AT194" s="198" t="s">
        <v>73</v>
      </c>
      <c r="AU194" s="198" t="s">
        <v>84</v>
      </c>
      <c r="AY194" s="197" t="s">
        <v>308</v>
      </c>
      <c r="BK194" s="199">
        <f>SUM(BK195:BK218)</f>
        <v>0</v>
      </c>
    </row>
    <row r="195" spans="2:65" s="1" customFormat="1" ht="22.5" customHeight="1">
      <c r="B195" s="42"/>
      <c r="C195" s="203" t="s">
        <v>402</v>
      </c>
      <c r="D195" s="203" t="s">
        <v>311</v>
      </c>
      <c r="E195" s="204" t="s">
        <v>572</v>
      </c>
      <c r="F195" s="205" t="s">
        <v>573</v>
      </c>
      <c r="G195" s="206" t="s">
        <v>538</v>
      </c>
      <c r="H195" s="207">
        <v>27.4</v>
      </c>
      <c r="I195" s="208"/>
      <c r="J195" s="209">
        <f>ROUND(I195*H195,2)</f>
        <v>0</v>
      </c>
      <c r="K195" s="205" t="s">
        <v>315</v>
      </c>
      <c r="L195" s="62"/>
      <c r="M195" s="210" t="s">
        <v>21</v>
      </c>
      <c r="N195" s="211" t="s">
        <v>45</v>
      </c>
      <c r="O195" s="43"/>
      <c r="P195" s="212">
        <f>O195*H195</f>
        <v>0</v>
      </c>
      <c r="Q195" s="212">
        <v>0</v>
      </c>
      <c r="R195" s="212">
        <f>Q195*H195</f>
        <v>0</v>
      </c>
      <c r="S195" s="212">
        <v>1.67E-3</v>
      </c>
      <c r="T195" s="213">
        <f>S195*H195</f>
        <v>4.5758E-2</v>
      </c>
      <c r="AR195" s="25" t="s">
        <v>375</v>
      </c>
      <c r="AT195" s="25" t="s">
        <v>311</v>
      </c>
      <c r="AU195" s="25" t="s">
        <v>95</v>
      </c>
      <c r="AY195" s="25" t="s">
        <v>308</v>
      </c>
      <c r="BE195" s="214">
        <f>IF(N195="základní",J195,0)</f>
        <v>0</v>
      </c>
      <c r="BF195" s="214">
        <f>IF(N195="snížená",J195,0)</f>
        <v>0</v>
      </c>
      <c r="BG195" s="214">
        <f>IF(N195="zákl. přenesená",J195,0)</f>
        <v>0</v>
      </c>
      <c r="BH195" s="214">
        <f>IF(N195="sníž. přenesená",J195,0)</f>
        <v>0</v>
      </c>
      <c r="BI195" s="214">
        <f>IF(N195="nulová",J195,0)</f>
        <v>0</v>
      </c>
      <c r="BJ195" s="25" t="s">
        <v>82</v>
      </c>
      <c r="BK195" s="214">
        <f>ROUND(I195*H195,2)</f>
        <v>0</v>
      </c>
      <c r="BL195" s="25" t="s">
        <v>375</v>
      </c>
      <c r="BM195" s="25" t="s">
        <v>574</v>
      </c>
    </row>
    <row r="196" spans="2:65" s="13" customFormat="1" ht="13.5">
      <c r="B196" s="233"/>
      <c r="C196" s="234"/>
      <c r="D196" s="246" t="s">
        <v>451</v>
      </c>
      <c r="E196" s="256" t="s">
        <v>21</v>
      </c>
      <c r="F196" s="257" t="s">
        <v>575</v>
      </c>
      <c r="G196" s="234"/>
      <c r="H196" s="258">
        <v>27.4</v>
      </c>
      <c r="I196" s="238"/>
      <c r="J196" s="234"/>
      <c r="K196" s="234"/>
      <c r="L196" s="239"/>
      <c r="M196" s="240"/>
      <c r="N196" s="241"/>
      <c r="O196" s="241"/>
      <c r="P196" s="241"/>
      <c r="Q196" s="241"/>
      <c r="R196" s="241"/>
      <c r="S196" s="241"/>
      <c r="T196" s="242"/>
      <c r="AT196" s="243" t="s">
        <v>451</v>
      </c>
      <c r="AU196" s="243" t="s">
        <v>95</v>
      </c>
      <c r="AV196" s="13" t="s">
        <v>84</v>
      </c>
      <c r="AW196" s="13" t="s">
        <v>37</v>
      </c>
      <c r="AX196" s="13" t="s">
        <v>82</v>
      </c>
      <c r="AY196" s="243" t="s">
        <v>308</v>
      </c>
    </row>
    <row r="197" spans="2:65" s="1" customFormat="1" ht="22.5" customHeight="1">
      <c r="B197" s="42"/>
      <c r="C197" s="203" t="s">
        <v>406</v>
      </c>
      <c r="D197" s="203" t="s">
        <v>311</v>
      </c>
      <c r="E197" s="204" t="s">
        <v>576</v>
      </c>
      <c r="F197" s="205" t="s">
        <v>577</v>
      </c>
      <c r="G197" s="206" t="s">
        <v>578</v>
      </c>
      <c r="H197" s="207">
        <v>26</v>
      </c>
      <c r="I197" s="208"/>
      <c r="J197" s="209">
        <f>ROUND(I197*H197,2)</f>
        <v>0</v>
      </c>
      <c r="K197" s="205" t="s">
        <v>315</v>
      </c>
      <c r="L197" s="62"/>
      <c r="M197" s="210" t="s">
        <v>21</v>
      </c>
      <c r="N197" s="211" t="s">
        <v>45</v>
      </c>
      <c r="O197" s="43"/>
      <c r="P197" s="212">
        <f>O197*H197</f>
        <v>0</v>
      </c>
      <c r="Q197" s="212">
        <v>0</v>
      </c>
      <c r="R197" s="212">
        <f>Q197*H197</f>
        <v>0</v>
      </c>
      <c r="S197" s="212">
        <v>3.0000000000000001E-3</v>
      </c>
      <c r="T197" s="213">
        <f>S197*H197</f>
        <v>7.8E-2</v>
      </c>
      <c r="AR197" s="25" t="s">
        <v>375</v>
      </c>
      <c r="AT197" s="25" t="s">
        <v>311</v>
      </c>
      <c r="AU197" s="25" t="s">
        <v>95</v>
      </c>
      <c r="AY197" s="25" t="s">
        <v>308</v>
      </c>
      <c r="BE197" s="214">
        <f>IF(N197="základní",J197,0)</f>
        <v>0</v>
      </c>
      <c r="BF197" s="214">
        <f>IF(N197="snížená",J197,0)</f>
        <v>0</v>
      </c>
      <c r="BG197" s="214">
        <f>IF(N197="zákl. přenesená",J197,0)</f>
        <v>0</v>
      </c>
      <c r="BH197" s="214">
        <f>IF(N197="sníž. přenesená",J197,0)</f>
        <v>0</v>
      </c>
      <c r="BI197" s="214">
        <f>IF(N197="nulová",J197,0)</f>
        <v>0</v>
      </c>
      <c r="BJ197" s="25" t="s">
        <v>82</v>
      </c>
      <c r="BK197" s="214">
        <f>ROUND(I197*H197,2)</f>
        <v>0</v>
      </c>
      <c r="BL197" s="25" t="s">
        <v>375</v>
      </c>
      <c r="BM197" s="25" t="s">
        <v>579</v>
      </c>
    </row>
    <row r="198" spans="2:65" s="13" customFormat="1" ht="13.5">
      <c r="B198" s="233"/>
      <c r="C198" s="234"/>
      <c r="D198" s="246" t="s">
        <v>451</v>
      </c>
      <c r="E198" s="256" t="s">
        <v>21</v>
      </c>
      <c r="F198" s="257" t="s">
        <v>580</v>
      </c>
      <c r="G198" s="234"/>
      <c r="H198" s="258">
        <v>26</v>
      </c>
      <c r="I198" s="238"/>
      <c r="J198" s="234"/>
      <c r="K198" s="234"/>
      <c r="L198" s="239"/>
      <c r="M198" s="240"/>
      <c r="N198" s="241"/>
      <c r="O198" s="241"/>
      <c r="P198" s="241"/>
      <c r="Q198" s="241"/>
      <c r="R198" s="241"/>
      <c r="S198" s="241"/>
      <c r="T198" s="242"/>
      <c r="AT198" s="243" t="s">
        <v>451</v>
      </c>
      <c r="AU198" s="243" t="s">
        <v>95</v>
      </c>
      <c r="AV198" s="13" t="s">
        <v>84</v>
      </c>
      <c r="AW198" s="13" t="s">
        <v>37</v>
      </c>
      <c r="AX198" s="13" t="s">
        <v>82</v>
      </c>
      <c r="AY198" s="243" t="s">
        <v>308</v>
      </c>
    </row>
    <row r="199" spans="2:65" s="1" customFormat="1" ht="22.5" customHeight="1">
      <c r="B199" s="42"/>
      <c r="C199" s="203" t="s">
        <v>410</v>
      </c>
      <c r="D199" s="203" t="s">
        <v>311</v>
      </c>
      <c r="E199" s="204" t="s">
        <v>581</v>
      </c>
      <c r="F199" s="205" t="s">
        <v>582</v>
      </c>
      <c r="G199" s="206" t="s">
        <v>508</v>
      </c>
      <c r="H199" s="207">
        <v>6.24</v>
      </c>
      <c r="I199" s="208"/>
      <c r="J199" s="209">
        <f>ROUND(I199*H199,2)</f>
        <v>0</v>
      </c>
      <c r="K199" s="205" t="s">
        <v>315</v>
      </c>
      <c r="L199" s="62"/>
      <c r="M199" s="210" t="s">
        <v>21</v>
      </c>
      <c r="N199" s="211" t="s">
        <v>45</v>
      </c>
      <c r="O199" s="43"/>
      <c r="P199" s="212">
        <f>O199*H199</f>
        <v>0</v>
      </c>
      <c r="Q199" s="212">
        <v>0</v>
      </c>
      <c r="R199" s="212">
        <f>Q199*H199</f>
        <v>0</v>
      </c>
      <c r="S199" s="212">
        <v>0</v>
      </c>
      <c r="T199" s="213">
        <f>S199*H199</f>
        <v>0</v>
      </c>
      <c r="AR199" s="25" t="s">
        <v>375</v>
      </c>
      <c r="AT199" s="25" t="s">
        <v>311</v>
      </c>
      <c r="AU199" s="25" t="s">
        <v>95</v>
      </c>
      <c r="AY199" s="25" t="s">
        <v>308</v>
      </c>
      <c r="BE199" s="214">
        <f>IF(N199="základní",J199,0)</f>
        <v>0</v>
      </c>
      <c r="BF199" s="214">
        <f>IF(N199="snížená",J199,0)</f>
        <v>0</v>
      </c>
      <c r="BG199" s="214">
        <f>IF(N199="zákl. přenesená",J199,0)</f>
        <v>0</v>
      </c>
      <c r="BH199" s="214">
        <f>IF(N199="sníž. přenesená",J199,0)</f>
        <v>0</v>
      </c>
      <c r="BI199" s="214">
        <f>IF(N199="nulová",J199,0)</f>
        <v>0</v>
      </c>
      <c r="BJ199" s="25" t="s">
        <v>82</v>
      </c>
      <c r="BK199" s="214">
        <f>ROUND(I199*H199,2)</f>
        <v>0</v>
      </c>
      <c r="BL199" s="25" t="s">
        <v>375</v>
      </c>
      <c r="BM199" s="25" t="s">
        <v>583</v>
      </c>
    </row>
    <row r="200" spans="2:65" s="13" customFormat="1" ht="13.5">
      <c r="B200" s="233"/>
      <c r="C200" s="234"/>
      <c r="D200" s="246" t="s">
        <v>451</v>
      </c>
      <c r="E200" s="256" t="s">
        <v>21</v>
      </c>
      <c r="F200" s="257" t="s">
        <v>584</v>
      </c>
      <c r="G200" s="234"/>
      <c r="H200" s="258">
        <v>6.24</v>
      </c>
      <c r="I200" s="238"/>
      <c r="J200" s="234"/>
      <c r="K200" s="234"/>
      <c r="L200" s="239"/>
      <c r="M200" s="240"/>
      <c r="N200" s="241"/>
      <c r="O200" s="241"/>
      <c r="P200" s="241"/>
      <c r="Q200" s="241"/>
      <c r="R200" s="241"/>
      <c r="S200" s="241"/>
      <c r="T200" s="242"/>
      <c r="AT200" s="243" t="s">
        <v>451</v>
      </c>
      <c r="AU200" s="243" t="s">
        <v>95</v>
      </c>
      <c r="AV200" s="13" t="s">
        <v>84</v>
      </c>
      <c r="AW200" s="13" t="s">
        <v>37</v>
      </c>
      <c r="AX200" s="13" t="s">
        <v>82</v>
      </c>
      <c r="AY200" s="243" t="s">
        <v>308</v>
      </c>
    </row>
    <row r="201" spans="2:65" s="1" customFormat="1" ht="22.5" customHeight="1">
      <c r="B201" s="42"/>
      <c r="C201" s="203" t="s">
        <v>416</v>
      </c>
      <c r="D201" s="203" t="s">
        <v>311</v>
      </c>
      <c r="E201" s="204" t="s">
        <v>585</v>
      </c>
      <c r="F201" s="205" t="s">
        <v>586</v>
      </c>
      <c r="G201" s="206" t="s">
        <v>508</v>
      </c>
      <c r="H201" s="207">
        <v>3.36</v>
      </c>
      <c r="I201" s="208"/>
      <c r="J201" s="209">
        <f>ROUND(I201*H201,2)</f>
        <v>0</v>
      </c>
      <c r="K201" s="205" t="s">
        <v>315</v>
      </c>
      <c r="L201" s="62"/>
      <c r="M201" s="210" t="s">
        <v>21</v>
      </c>
      <c r="N201" s="211" t="s">
        <v>45</v>
      </c>
      <c r="O201" s="43"/>
      <c r="P201" s="212">
        <f>O201*H201</f>
        <v>0</v>
      </c>
      <c r="Q201" s="212">
        <v>0</v>
      </c>
      <c r="R201" s="212">
        <f>Q201*H201</f>
        <v>0</v>
      </c>
      <c r="S201" s="212">
        <v>0</v>
      </c>
      <c r="T201" s="213">
        <f>S201*H201</f>
        <v>0</v>
      </c>
      <c r="AR201" s="25" t="s">
        <v>375</v>
      </c>
      <c r="AT201" s="25" t="s">
        <v>311</v>
      </c>
      <c r="AU201" s="25" t="s">
        <v>95</v>
      </c>
      <c r="AY201" s="25" t="s">
        <v>308</v>
      </c>
      <c r="BE201" s="214">
        <f>IF(N201="základní",J201,0)</f>
        <v>0</v>
      </c>
      <c r="BF201" s="214">
        <f>IF(N201="snížená",J201,0)</f>
        <v>0</v>
      </c>
      <c r="BG201" s="214">
        <f>IF(N201="zákl. přenesená",J201,0)</f>
        <v>0</v>
      </c>
      <c r="BH201" s="214">
        <f>IF(N201="sníž. přenesená",J201,0)</f>
        <v>0</v>
      </c>
      <c r="BI201" s="214">
        <f>IF(N201="nulová",J201,0)</f>
        <v>0</v>
      </c>
      <c r="BJ201" s="25" t="s">
        <v>82</v>
      </c>
      <c r="BK201" s="214">
        <f>ROUND(I201*H201,2)</f>
        <v>0</v>
      </c>
      <c r="BL201" s="25" t="s">
        <v>375</v>
      </c>
      <c r="BM201" s="25" t="s">
        <v>587</v>
      </c>
    </row>
    <row r="202" spans="2:65" s="13" customFormat="1" ht="13.5">
      <c r="B202" s="233"/>
      <c r="C202" s="234"/>
      <c r="D202" s="246" t="s">
        <v>451</v>
      </c>
      <c r="E202" s="256" t="s">
        <v>21</v>
      </c>
      <c r="F202" s="257" t="s">
        <v>588</v>
      </c>
      <c r="G202" s="234"/>
      <c r="H202" s="258">
        <v>3.36</v>
      </c>
      <c r="I202" s="238"/>
      <c r="J202" s="234"/>
      <c r="K202" s="234"/>
      <c r="L202" s="239"/>
      <c r="M202" s="240"/>
      <c r="N202" s="241"/>
      <c r="O202" s="241"/>
      <c r="P202" s="241"/>
      <c r="Q202" s="241"/>
      <c r="R202" s="241"/>
      <c r="S202" s="241"/>
      <c r="T202" s="242"/>
      <c r="AT202" s="243" t="s">
        <v>451</v>
      </c>
      <c r="AU202" s="243" t="s">
        <v>95</v>
      </c>
      <c r="AV202" s="13" t="s">
        <v>84</v>
      </c>
      <c r="AW202" s="13" t="s">
        <v>37</v>
      </c>
      <c r="AX202" s="13" t="s">
        <v>82</v>
      </c>
      <c r="AY202" s="243" t="s">
        <v>308</v>
      </c>
    </row>
    <row r="203" spans="2:65" s="1" customFormat="1" ht="22.5" customHeight="1">
      <c r="B203" s="42"/>
      <c r="C203" s="203" t="s">
        <v>420</v>
      </c>
      <c r="D203" s="203" t="s">
        <v>311</v>
      </c>
      <c r="E203" s="204" t="s">
        <v>589</v>
      </c>
      <c r="F203" s="205" t="s">
        <v>590</v>
      </c>
      <c r="G203" s="206" t="s">
        <v>508</v>
      </c>
      <c r="H203" s="207">
        <v>25.2</v>
      </c>
      <c r="I203" s="208"/>
      <c r="J203" s="209">
        <f>ROUND(I203*H203,2)</f>
        <v>0</v>
      </c>
      <c r="K203" s="205" t="s">
        <v>315</v>
      </c>
      <c r="L203" s="62"/>
      <c r="M203" s="210" t="s">
        <v>21</v>
      </c>
      <c r="N203" s="211" t="s">
        <v>45</v>
      </c>
      <c r="O203" s="43"/>
      <c r="P203" s="212">
        <f>O203*H203</f>
        <v>0</v>
      </c>
      <c r="Q203" s="212">
        <v>0</v>
      </c>
      <c r="R203" s="212">
        <f>Q203*H203</f>
        <v>0</v>
      </c>
      <c r="S203" s="212">
        <v>0</v>
      </c>
      <c r="T203" s="213">
        <f>S203*H203</f>
        <v>0</v>
      </c>
      <c r="AR203" s="25" t="s">
        <v>375</v>
      </c>
      <c r="AT203" s="25" t="s">
        <v>311</v>
      </c>
      <c r="AU203" s="25" t="s">
        <v>95</v>
      </c>
      <c r="AY203" s="25" t="s">
        <v>308</v>
      </c>
      <c r="BE203" s="214">
        <f>IF(N203="základní",J203,0)</f>
        <v>0</v>
      </c>
      <c r="BF203" s="214">
        <f>IF(N203="snížená",J203,0)</f>
        <v>0</v>
      </c>
      <c r="BG203" s="214">
        <f>IF(N203="zákl. přenesená",J203,0)</f>
        <v>0</v>
      </c>
      <c r="BH203" s="214">
        <f>IF(N203="sníž. přenesená",J203,0)</f>
        <v>0</v>
      </c>
      <c r="BI203" s="214">
        <f>IF(N203="nulová",J203,0)</f>
        <v>0</v>
      </c>
      <c r="BJ203" s="25" t="s">
        <v>82</v>
      </c>
      <c r="BK203" s="214">
        <f>ROUND(I203*H203,2)</f>
        <v>0</v>
      </c>
      <c r="BL203" s="25" t="s">
        <v>375</v>
      </c>
      <c r="BM203" s="25" t="s">
        <v>591</v>
      </c>
    </row>
    <row r="204" spans="2:65" s="13" customFormat="1" ht="13.5">
      <c r="B204" s="233"/>
      <c r="C204" s="234"/>
      <c r="D204" s="246" t="s">
        <v>451</v>
      </c>
      <c r="E204" s="256" t="s">
        <v>21</v>
      </c>
      <c r="F204" s="257" t="s">
        <v>592</v>
      </c>
      <c r="G204" s="234"/>
      <c r="H204" s="258">
        <v>25.2</v>
      </c>
      <c r="I204" s="238"/>
      <c r="J204" s="234"/>
      <c r="K204" s="234"/>
      <c r="L204" s="239"/>
      <c r="M204" s="240"/>
      <c r="N204" s="241"/>
      <c r="O204" s="241"/>
      <c r="P204" s="241"/>
      <c r="Q204" s="241"/>
      <c r="R204" s="241"/>
      <c r="S204" s="241"/>
      <c r="T204" s="242"/>
      <c r="AT204" s="243" t="s">
        <v>451</v>
      </c>
      <c r="AU204" s="243" t="s">
        <v>95</v>
      </c>
      <c r="AV204" s="13" t="s">
        <v>84</v>
      </c>
      <c r="AW204" s="13" t="s">
        <v>37</v>
      </c>
      <c r="AX204" s="13" t="s">
        <v>82</v>
      </c>
      <c r="AY204" s="243" t="s">
        <v>308</v>
      </c>
    </row>
    <row r="205" spans="2:65" s="1" customFormat="1" ht="22.5" customHeight="1">
      <c r="B205" s="42"/>
      <c r="C205" s="203" t="s">
        <v>593</v>
      </c>
      <c r="D205" s="203" t="s">
        <v>311</v>
      </c>
      <c r="E205" s="204" t="s">
        <v>594</v>
      </c>
      <c r="F205" s="205" t="s">
        <v>595</v>
      </c>
      <c r="G205" s="206" t="s">
        <v>578</v>
      </c>
      <c r="H205" s="207">
        <v>57</v>
      </c>
      <c r="I205" s="208"/>
      <c r="J205" s="209">
        <f>ROUND(I205*H205,2)</f>
        <v>0</v>
      </c>
      <c r="K205" s="205" t="s">
        <v>315</v>
      </c>
      <c r="L205" s="62"/>
      <c r="M205" s="210" t="s">
        <v>21</v>
      </c>
      <c r="N205" s="211" t="s">
        <v>45</v>
      </c>
      <c r="O205" s="43"/>
      <c r="P205" s="212">
        <f>O205*H205</f>
        <v>0</v>
      </c>
      <c r="Q205" s="212">
        <v>0</v>
      </c>
      <c r="R205" s="212">
        <f>Q205*H205</f>
        <v>0</v>
      </c>
      <c r="S205" s="212">
        <v>0</v>
      </c>
      <c r="T205" s="213">
        <f>S205*H205</f>
        <v>0</v>
      </c>
      <c r="AR205" s="25" t="s">
        <v>375</v>
      </c>
      <c r="AT205" s="25" t="s">
        <v>311</v>
      </c>
      <c r="AU205" s="25" t="s">
        <v>95</v>
      </c>
      <c r="AY205" s="25" t="s">
        <v>308</v>
      </c>
      <c r="BE205" s="214">
        <f>IF(N205="základní",J205,0)</f>
        <v>0</v>
      </c>
      <c r="BF205" s="214">
        <f>IF(N205="snížená",J205,0)</f>
        <v>0</v>
      </c>
      <c r="BG205" s="214">
        <f>IF(N205="zákl. přenesená",J205,0)</f>
        <v>0</v>
      </c>
      <c r="BH205" s="214">
        <f>IF(N205="sníž. přenesená",J205,0)</f>
        <v>0</v>
      </c>
      <c r="BI205" s="214">
        <f>IF(N205="nulová",J205,0)</f>
        <v>0</v>
      </c>
      <c r="BJ205" s="25" t="s">
        <v>82</v>
      </c>
      <c r="BK205" s="214">
        <f>ROUND(I205*H205,2)</f>
        <v>0</v>
      </c>
      <c r="BL205" s="25" t="s">
        <v>375</v>
      </c>
      <c r="BM205" s="25" t="s">
        <v>596</v>
      </c>
    </row>
    <row r="206" spans="2:65" s="13" customFormat="1" ht="13.5">
      <c r="B206" s="233"/>
      <c r="C206" s="234"/>
      <c r="D206" s="246" t="s">
        <v>451</v>
      </c>
      <c r="E206" s="256" t="s">
        <v>21</v>
      </c>
      <c r="F206" s="257" t="s">
        <v>597</v>
      </c>
      <c r="G206" s="234"/>
      <c r="H206" s="258">
        <v>57</v>
      </c>
      <c r="I206" s="238"/>
      <c r="J206" s="234"/>
      <c r="K206" s="234"/>
      <c r="L206" s="239"/>
      <c r="M206" s="240"/>
      <c r="N206" s="241"/>
      <c r="O206" s="241"/>
      <c r="P206" s="241"/>
      <c r="Q206" s="241"/>
      <c r="R206" s="241"/>
      <c r="S206" s="241"/>
      <c r="T206" s="242"/>
      <c r="AT206" s="243" t="s">
        <v>451</v>
      </c>
      <c r="AU206" s="243" t="s">
        <v>95</v>
      </c>
      <c r="AV206" s="13" t="s">
        <v>84</v>
      </c>
      <c r="AW206" s="13" t="s">
        <v>37</v>
      </c>
      <c r="AX206" s="13" t="s">
        <v>82</v>
      </c>
      <c r="AY206" s="243" t="s">
        <v>308</v>
      </c>
    </row>
    <row r="207" spans="2:65" s="1" customFormat="1" ht="22.5" customHeight="1">
      <c r="B207" s="42"/>
      <c r="C207" s="203" t="s">
        <v>598</v>
      </c>
      <c r="D207" s="203" t="s">
        <v>311</v>
      </c>
      <c r="E207" s="204" t="s">
        <v>599</v>
      </c>
      <c r="F207" s="205" t="s">
        <v>600</v>
      </c>
      <c r="G207" s="206" t="s">
        <v>508</v>
      </c>
      <c r="H207" s="207">
        <v>19.920000000000002</v>
      </c>
      <c r="I207" s="208"/>
      <c r="J207" s="209">
        <f>ROUND(I207*H207,2)</f>
        <v>0</v>
      </c>
      <c r="K207" s="205" t="s">
        <v>315</v>
      </c>
      <c r="L207" s="62"/>
      <c r="M207" s="210" t="s">
        <v>21</v>
      </c>
      <c r="N207" s="211" t="s">
        <v>45</v>
      </c>
      <c r="O207" s="43"/>
      <c r="P207" s="212">
        <f>O207*H207</f>
        <v>0</v>
      </c>
      <c r="Q207" s="212">
        <v>0</v>
      </c>
      <c r="R207" s="212">
        <f>Q207*H207</f>
        <v>0</v>
      </c>
      <c r="S207" s="212">
        <v>3.3000000000000002E-2</v>
      </c>
      <c r="T207" s="213">
        <f>S207*H207</f>
        <v>0.65736000000000006</v>
      </c>
      <c r="AR207" s="25" t="s">
        <v>375</v>
      </c>
      <c r="AT207" s="25" t="s">
        <v>311</v>
      </c>
      <c r="AU207" s="25" t="s">
        <v>95</v>
      </c>
      <c r="AY207" s="25" t="s">
        <v>308</v>
      </c>
      <c r="BE207" s="214">
        <f>IF(N207="základní",J207,0)</f>
        <v>0</v>
      </c>
      <c r="BF207" s="214">
        <f>IF(N207="snížená",J207,0)</f>
        <v>0</v>
      </c>
      <c r="BG207" s="214">
        <f>IF(N207="zákl. přenesená",J207,0)</f>
        <v>0</v>
      </c>
      <c r="BH207" s="214">
        <f>IF(N207="sníž. přenesená",J207,0)</f>
        <v>0</v>
      </c>
      <c r="BI207" s="214">
        <f>IF(N207="nulová",J207,0)</f>
        <v>0</v>
      </c>
      <c r="BJ207" s="25" t="s">
        <v>82</v>
      </c>
      <c r="BK207" s="214">
        <f>ROUND(I207*H207,2)</f>
        <v>0</v>
      </c>
      <c r="BL207" s="25" t="s">
        <v>375</v>
      </c>
      <c r="BM207" s="25" t="s">
        <v>601</v>
      </c>
    </row>
    <row r="208" spans="2:65" s="13" customFormat="1" ht="13.5">
      <c r="B208" s="233"/>
      <c r="C208" s="234"/>
      <c r="D208" s="246" t="s">
        <v>451</v>
      </c>
      <c r="E208" s="256" t="s">
        <v>21</v>
      </c>
      <c r="F208" s="257" t="s">
        <v>602</v>
      </c>
      <c r="G208" s="234"/>
      <c r="H208" s="258">
        <v>19.920000000000002</v>
      </c>
      <c r="I208" s="238"/>
      <c r="J208" s="234"/>
      <c r="K208" s="234"/>
      <c r="L208" s="239"/>
      <c r="M208" s="240"/>
      <c r="N208" s="241"/>
      <c r="O208" s="241"/>
      <c r="P208" s="241"/>
      <c r="Q208" s="241"/>
      <c r="R208" s="241"/>
      <c r="S208" s="241"/>
      <c r="T208" s="242"/>
      <c r="AT208" s="243" t="s">
        <v>451</v>
      </c>
      <c r="AU208" s="243" t="s">
        <v>95</v>
      </c>
      <c r="AV208" s="13" t="s">
        <v>84</v>
      </c>
      <c r="AW208" s="13" t="s">
        <v>37</v>
      </c>
      <c r="AX208" s="13" t="s">
        <v>82</v>
      </c>
      <c r="AY208" s="243" t="s">
        <v>308</v>
      </c>
    </row>
    <row r="209" spans="2:65" s="1" customFormat="1" ht="22.5" customHeight="1">
      <c r="B209" s="42"/>
      <c r="C209" s="203" t="s">
        <v>603</v>
      </c>
      <c r="D209" s="203" t="s">
        <v>311</v>
      </c>
      <c r="E209" s="204" t="s">
        <v>604</v>
      </c>
      <c r="F209" s="205" t="s">
        <v>605</v>
      </c>
      <c r="G209" s="206" t="s">
        <v>508</v>
      </c>
      <c r="H209" s="207">
        <v>24.06</v>
      </c>
      <c r="I209" s="208"/>
      <c r="J209" s="209">
        <f>ROUND(I209*H209,2)</f>
        <v>0</v>
      </c>
      <c r="K209" s="205" t="s">
        <v>21</v>
      </c>
      <c r="L209" s="62"/>
      <c r="M209" s="210" t="s">
        <v>21</v>
      </c>
      <c r="N209" s="211" t="s">
        <v>45</v>
      </c>
      <c r="O209" s="43"/>
      <c r="P209" s="212">
        <f>O209*H209</f>
        <v>0</v>
      </c>
      <c r="Q209" s="212">
        <v>0</v>
      </c>
      <c r="R209" s="212">
        <f>Q209*H209</f>
        <v>0</v>
      </c>
      <c r="S209" s="212">
        <v>3.3000000000000002E-2</v>
      </c>
      <c r="T209" s="213">
        <f>S209*H209</f>
        <v>0.79398000000000002</v>
      </c>
      <c r="AR209" s="25" t="s">
        <v>327</v>
      </c>
      <c r="AT209" s="25" t="s">
        <v>311</v>
      </c>
      <c r="AU209" s="25" t="s">
        <v>95</v>
      </c>
      <c r="AY209" s="25" t="s">
        <v>308</v>
      </c>
      <c r="BE209" s="214">
        <f>IF(N209="základní",J209,0)</f>
        <v>0</v>
      </c>
      <c r="BF209" s="214">
        <f>IF(N209="snížená",J209,0)</f>
        <v>0</v>
      </c>
      <c r="BG209" s="214">
        <f>IF(N209="zákl. přenesená",J209,0)</f>
        <v>0</v>
      </c>
      <c r="BH209" s="214">
        <f>IF(N209="sníž. přenesená",J209,0)</f>
        <v>0</v>
      </c>
      <c r="BI209" s="214">
        <f>IF(N209="nulová",J209,0)</f>
        <v>0</v>
      </c>
      <c r="BJ209" s="25" t="s">
        <v>82</v>
      </c>
      <c r="BK209" s="214">
        <f>ROUND(I209*H209,2)</f>
        <v>0</v>
      </c>
      <c r="BL209" s="25" t="s">
        <v>327</v>
      </c>
      <c r="BM209" s="25" t="s">
        <v>606</v>
      </c>
    </row>
    <row r="210" spans="2:65" s="13" customFormat="1" ht="13.5">
      <c r="B210" s="233"/>
      <c r="C210" s="234"/>
      <c r="D210" s="246" t="s">
        <v>451</v>
      </c>
      <c r="E210" s="256" t="s">
        <v>21</v>
      </c>
      <c r="F210" s="257" t="s">
        <v>607</v>
      </c>
      <c r="G210" s="234"/>
      <c r="H210" s="258">
        <v>24.06</v>
      </c>
      <c r="I210" s="238"/>
      <c r="J210" s="234"/>
      <c r="K210" s="234"/>
      <c r="L210" s="239"/>
      <c r="M210" s="240"/>
      <c r="N210" s="241"/>
      <c r="O210" s="241"/>
      <c r="P210" s="241"/>
      <c r="Q210" s="241"/>
      <c r="R210" s="241"/>
      <c r="S210" s="241"/>
      <c r="T210" s="242"/>
      <c r="AT210" s="243" t="s">
        <v>451</v>
      </c>
      <c r="AU210" s="243" t="s">
        <v>95</v>
      </c>
      <c r="AV210" s="13" t="s">
        <v>84</v>
      </c>
      <c r="AW210" s="13" t="s">
        <v>37</v>
      </c>
      <c r="AX210" s="13" t="s">
        <v>82</v>
      </c>
      <c r="AY210" s="243" t="s">
        <v>308</v>
      </c>
    </row>
    <row r="211" spans="2:65" s="1" customFormat="1" ht="22.5" customHeight="1">
      <c r="B211" s="42"/>
      <c r="C211" s="203" t="s">
        <v>608</v>
      </c>
      <c r="D211" s="203" t="s">
        <v>311</v>
      </c>
      <c r="E211" s="204" t="s">
        <v>609</v>
      </c>
      <c r="F211" s="205" t="s">
        <v>610</v>
      </c>
      <c r="G211" s="206" t="s">
        <v>508</v>
      </c>
      <c r="H211" s="207">
        <v>9.0399999999999991</v>
      </c>
      <c r="I211" s="208"/>
      <c r="J211" s="209">
        <f>ROUND(I211*H211,2)</f>
        <v>0</v>
      </c>
      <c r="K211" s="205" t="s">
        <v>21</v>
      </c>
      <c r="L211" s="62"/>
      <c r="M211" s="210" t="s">
        <v>21</v>
      </c>
      <c r="N211" s="211" t="s">
        <v>45</v>
      </c>
      <c r="O211" s="43"/>
      <c r="P211" s="212">
        <f>O211*H211</f>
        <v>0</v>
      </c>
      <c r="Q211" s="212">
        <v>3.8000000000000002E-4</v>
      </c>
      <c r="R211" s="212">
        <f>Q211*H211</f>
        <v>3.4351999999999998E-3</v>
      </c>
      <c r="S211" s="212">
        <v>0</v>
      </c>
      <c r="T211" s="213">
        <f>S211*H211</f>
        <v>0</v>
      </c>
      <c r="AR211" s="25" t="s">
        <v>375</v>
      </c>
      <c r="AT211" s="25" t="s">
        <v>311</v>
      </c>
      <c r="AU211" s="25" t="s">
        <v>95</v>
      </c>
      <c r="AY211" s="25" t="s">
        <v>308</v>
      </c>
      <c r="BE211" s="214">
        <f>IF(N211="základní",J211,0)</f>
        <v>0</v>
      </c>
      <c r="BF211" s="214">
        <f>IF(N211="snížená",J211,0)</f>
        <v>0</v>
      </c>
      <c r="BG211" s="214">
        <f>IF(N211="zákl. přenesená",J211,0)</f>
        <v>0</v>
      </c>
      <c r="BH211" s="214">
        <f>IF(N211="sníž. přenesená",J211,0)</f>
        <v>0</v>
      </c>
      <c r="BI211" s="214">
        <f>IF(N211="nulová",J211,0)</f>
        <v>0</v>
      </c>
      <c r="BJ211" s="25" t="s">
        <v>82</v>
      </c>
      <c r="BK211" s="214">
        <f>ROUND(I211*H211,2)</f>
        <v>0</v>
      </c>
      <c r="BL211" s="25" t="s">
        <v>375</v>
      </c>
      <c r="BM211" s="25" t="s">
        <v>611</v>
      </c>
    </row>
    <row r="212" spans="2:65" s="13" customFormat="1" ht="13.5">
      <c r="B212" s="233"/>
      <c r="C212" s="234"/>
      <c r="D212" s="246" t="s">
        <v>451</v>
      </c>
      <c r="E212" s="256" t="s">
        <v>21</v>
      </c>
      <c r="F212" s="257" t="s">
        <v>612</v>
      </c>
      <c r="G212" s="234"/>
      <c r="H212" s="258">
        <v>9.0399999999999991</v>
      </c>
      <c r="I212" s="238"/>
      <c r="J212" s="234"/>
      <c r="K212" s="234"/>
      <c r="L212" s="239"/>
      <c r="M212" s="240"/>
      <c r="N212" s="241"/>
      <c r="O212" s="241"/>
      <c r="P212" s="241"/>
      <c r="Q212" s="241"/>
      <c r="R212" s="241"/>
      <c r="S212" s="241"/>
      <c r="T212" s="242"/>
      <c r="AT212" s="243" t="s">
        <v>451</v>
      </c>
      <c r="AU212" s="243" t="s">
        <v>95</v>
      </c>
      <c r="AV212" s="13" t="s">
        <v>84</v>
      </c>
      <c r="AW212" s="13" t="s">
        <v>37</v>
      </c>
      <c r="AX212" s="13" t="s">
        <v>82</v>
      </c>
      <c r="AY212" s="243" t="s">
        <v>308</v>
      </c>
    </row>
    <row r="213" spans="2:65" s="1" customFormat="1" ht="22.5" customHeight="1">
      <c r="B213" s="42"/>
      <c r="C213" s="203" t="s">
        <v>613</v>
      </c>
      <c r="D213" s="203" t="s">
        <v>311</v>
      </c>
      <c r="E213" s="204" t="s">
        <v>614</v>
      </c>
      <c r="F213" s="205" t="s">
        <v>615</v>
      </c>
      <c r="G213" s="206" t="s">
        <v>508</v>
      </c>
      <c r="H213" s="207">
        <v>39</v>
      </c>
      <c r="I213" s="208"/>
      <c r="J213" s="209">
        <f>ROUND(I213*H213,2)</f>
        <v>0</v>
      </c>
      <c r="K213" s="205" t="s">
        <v>616</v>
      </c>
      <c r="L213" s="62"/>
      <c r="M213" s="210" t="s">
        <v>21</v>
      </c>
      <c r="N213" s="211" t="s">
        <v>45</v>
      </c>
      <c r="O213" s="43"/>
      <c r="P213" s="212">
        <f>O213*H213</f>
        <v>0</v>
      </c>
      <c r="Q213" s="212">
        <v>0</v>
      </c>
      <c r="R213" s="212">
        <f>Q213*H213</f>
        <v>0</v>
      </c>
      <c r="S213" s="212">
        <v>0</v>
      </c>
      <c r="T213" s="213">
        <f>S213*H213</f>
        <v>0</v>
      </c>
      <c r="AR213" s="25" t="s">
        <v>375</v>
      </c>
      <c r="AT213" s="25" t="s">
        <v>311</v>
      </c>
      <c r="AU213" s="25" t="s">
        <v>95</v>
      </c>
      <c r="AY213" s="25" t="s">
        <v>308</v>
      </c>
      <c r="BE213" s="214">
        <f>IF(N213="základní",J213,0)</f>
        <v>0</v>
      </c>
      <c r="BF213" s="214">
        <f>IF(N213="snížená",J213,0)</f>
        <v>0</v>
      </c>
      <c r="BG213" s="214">
        <f>IF(N213="zákl. přenesená",J213,0)</f>
        <v>0</v>
      </c>
      <c r="BH213" s="214">
        <f>IF(N213="sníž. přenesená",J213,0)</f>
        <v>0</v>
      </c>
      <c r="BI213" s="214">
        <f>IF(N213="nulová",J213,0)</f>
        <v>0</v>
      </c>
      <c r="BJ213" s="25" t="s">
        <v>82</v>
      </c>
      <c r="BK213" s="214">
        <f>ROUND(I213*H213,2)</f>
        <v>0</v>
      </c>
      <c r="BL213" s="25" t="s">
        <v>375</v>
      </c>
      <c r="BM213" s="25" t="s">
        <v>617</v>
      </c>
    </row>
    <row r="214" spans="2:65" s="13" customFormat="1" ht="13.5">
      <c r="B214" s="233"/>
      <c r="C214" s="234"/>
      <c r="D214" s="246" t="s">
        <v>451</v>
      </c>
      <c r="E214" s="256" t="s">
        <v>21</v>
      </c>
      <c r="F214" s="257" t="s">
        <v>618</v>
      </c>
      <c r="G214" s="234"/>
      <c r="H214" s="258">
        <v>39</v>
      </c>
      <c r="I214" s="238"/>
      <c r="J214" s="234"/>
      <c r="K214" s="234"/>
      <c r="L214" s="239"/>
      <c r="M214" s="240"/>
      <c r="N214" s="241"/>
      <c r="O214" s="241"/>
      <c r="P214" s="241"/>
      <c r="Q214" s="241"/>
      <c r="R214" s="241"/>
      <c r="S214" s="241"/>
      <c r="T214" s="242"/>
      <c r="AT214" s="243" t="s">
        <v>451</v>
      </c>
      <c r="AU214" s="243" t="s">
        <v>95</v>
      </c>
      <c r="AV214" s="13" t="s">
        <v>84</v>
      </c>
      <c r="AW214" s="13" t="s">
        <v>37</v>
      </c>
      <c r="AX214" s="13" t="s">
        <v>82</v>
      </c>
      <c r="AY214" s="243" t="s">
        <v>308</v>
      </c>
    </row>
    <row r="215" spans="2:65" s="1" customFormat="1" ht="22.5" customHeight="1">
      <c r="B215" s="42"/>
      <c r="C215" s="203" t="s">
        <v>619</v>
      </c>
      <c r="D215" s="203" t="s">
        <v>311</v>
      </c>
      <c r="E215" s="204" t="s">
        <v>620</v>
      </c>
      <c r="F215" s="205" t="s">
        <v>621</v>
      </c>
      <c r="G215" s="206" t="s">
        <v>508</v>
      </c>
      <c r="H215" s="207">
        <v>33.4</v>
      </c>
      <c r="I215" s="208"/>
      <c r="J215" s="209">
        <f>ROUND(I215*H215,2)</f>
        <v>0</v>
      </c>
      <c r="K215" s="205" t="s">
        <v>315</v>
      </c>
      <c r="L215" s="62"/>
      <c r="M215" s="210" t="s">
        <v>21</v>
      </c>
      <c r="N215" s="211" t="s">
        <v>45</v>
      </c>
      <c r="O215" s="43"/>
      <c r="P215" s="212">
        <f>O215*H215</f>
        <v>0</v>
      </c>
      <c r="Q215" s="212">
        <v>0</v>
      </c>
      <c r="R215" s="212">
        <f>Q215*H215</f>
        <v>0</v>
      </c>
      <c r="S215" s="212">
        <v>7.5999999999999998E-2</v>
      </c>
      <c r="T215" s="213">
        <f>S215*H215</f>
        <v>2.5383999999999998</v>
      </c>
      <c r="AR215" s="25" t="s">
        <v>327</v>
      </c>
      <c r="AT215" s="25" t="s">
        <v>311</v>
      </c>
      <c r="AU215" s="25" t="s">
        <v>95</v>
      </c>
      <c r="AY215" s="25" t="s">
        <v>308</v>
      </c>
      <c r="BE215" s="214">
        <f>IF(N215="základní",J215,0)</f>
        <v>0</v>
      </c>
      <c r="BF215" s="214">
        <f>IF(N215="snížená",J215,0)</f>
        <v>0</v>
      </c>
      <c r="BG215" s="214">
        <f>IF(N215="zákl. přenesená",J215,0)</f>
        <v>0</v>
      </c>
      <c r="BH215" s="214">
        <f>IF(N215="sníž. přenesená",J215,0)</f>
        <v>0</v>
      </c>
      <c r="BI215" s="214">
        <f>IF(N215="nulová",J215,0)</f>
        <v>0</v>
      </c>
      <c r="BJ215" s="25" t="s">
        <v>82</v>
      </c>
      <c r="BK215" s="214">
        <f>ROUND(I215*H215,2)</f>
        <v>0</v>
      </c>
      <c r="BL215" s="25" t="s">
        <v>327</v>
      </c>
      <c r="BM215" s="25" t="s">
        <v>622</v>
      </c>
    </row>
    <row r="216" spans="2:65" s="13" customFormat="1" ht="13.5">
      <c r="B216" s="233"/>
      <c r="C216" s="234"/>
      <c r="D216" s="246" t="s">
        <v>451</v>
      </c>
      <c r="E216" s="256" t="s">
        <v>21</v>
      </c>
      <c r="F216" s="257" t="s">
        <v>623</v>
      </c>
      <c r="G216" s="234"/>
      <c r="H216" s="258">
        <v>33.4</v>
      </c>
      <c r="I216" s="238"/>
      <c r="J216" s="234"/>
      <c r="K216" s="234"/>
      <c r="L216" s="239"/>
      <c r="M216" s="240"/>
      <c r="N216" s="241"/>
      <c r="O216" s="241"/>
      <c r="P216" s="241"/>
      <c r="Q216" s="241"/>
      <c r="R216" s="241"/>
      <c r="S216" s="241"/>
      <c r="T216" s="242"/>
      <c r="AT216" s="243" t="s">
        <v>451</v>
      </c>
      <c r="AU216" s="243" t="s">
        <v>95</v>
      </c>
      <c r="AV216" s="13" t="s">
        <v>84</v>
      </c>
      <c r="AW216" s="13" t="s">
        <v>37</v>
      </c>
      <c r="AX216" s="13" t="s">
        <v>82</v>
      </c>
      <c r="AY216" s="243" t="s">
        <v>308</v>
      </c>
    </row>
    <row r="217" spans="2:65" s="1" customFormat="1" ht="22.5" customHeight="1">
      <c r="B217" s="42"/>
      <c r="C217" s="203" t="s">
        <v>624</v>
      </c>
      <c r="D217" s="203" t="s">
        <v>311</v>
      </c>
      <c r="E217" s="204" t="s">
        <v>625</v>
      </c>
      <c r="F217" s="205" t="s">
        <v>626</v>
      </c>
      <c r="G217" s="206" t="s">
        <v>508</v>
      </c>
      <c r="H217" s="207">
        <v>5.6</v>
      </c>
      <c r="I217" s="208"/>
      <c r="J217" s="209">
        <f>ROUND(I217*H217,2)</f>
        <v>0</v>
      </c>
      <c r="K217" s="205" t="s">
        <v>315</v>
      </c>
      <c r="L217" s="62"/>
      <c r="M217" s="210" t="s">
        <v>21</v>
      </c>
      <c r="N217" s="211" t="s">
        <v>45</v>
      </c>
      <c r="O217" s="43"/>
      <c r="P217" s="212">
        <f>O217*H217</f>
        <v>0</v>
      </c>
      <c r="Q217" s="212">
        <v>0</v>
      </c>
      <c r="R217" s="212">
        <f>Q217*H217</f>
        <v>0</v>
      </c>
      <c r="S217" s="212">
        <v>6.3E-2</v>
      </c>
      <c r="T217" s="213">
        <f>S217*H217</f>
        <v>0.3528</v>
      </c>
      <c r="AR217" s="25" t="s">
        <v>327</v>
      </c>
      <c r="AT217" s="25" t="s">
        <v>311</v>
      </c>
      <c r="AU217" s="25" t="s">
        <v>95</v>
      </c>
      <c r="AY217" s="25" t="s">
        <v>308</v>
      </c>
      <c r="BE217" s="214">
        <f>IF(N217="základní",J217,0)</f>
        <v>0</v>
      </c>
      <c r="BF217" s="214">
        <f>IF(N217="snížená",J217,0)</f>
        <v>0</v>
      </c>
      <c r="BG217" s="214">
        <f>IF(N217="zákl. přenesená",J217,0)</f>
        <v>0</v>
      </c>
      <c r="BH217" s="214">
        <f>IF(N217="sníž. přenesená",J217,0)</f>
        <v>0</v>
      </c>
      <c r="BI217" s="214">
        <f>IF(N217="nulová",J217,0)</f>
        <v>0</v>
      </c>
      <c r="BJ217" s="25" t="s">
        <v>82</v>
      </c>
      <c r="BK217" s="214">
        <f>ROUND(I217*H217,2)</f>
        <v>0</v>
      </c>
      <c r="BL217" s="25" t="s">
        <v>327</v>
      </c>
      <c r="BM217" s="25" t="s">
        <v>627</v>
      </c>
    </row>
    <row r="218" spans="2:65" s="13" customFormat="1" ht="13.5">
      <c r="B218" s="233"/>
      <c r="C218" s="234"/>
      <c r="D218" s="223" t="s">
        <v>451</v>
      </c>
      <c r="E218" s="235" t="s">
        <v>21</v>
      </c>
      <c r="F218" s="236" t="s">
        <v>628</v>
      </c>
      <c r="G218" s="234"/>
      <c r="H218" s="237">
        <v>5.6</v>
      </c>
      <c r="I218" s="238"/>
      <c r="J218" s="234"/>
      <c r="K218" s="234"/>
      <c r="L218" s="239"/>
      <c r="M218" s="240"/>
      <c r="N218" s="241"/>
      <c r="O218" s="241"/>
      <c r="P218" s="241"/>
      <c r="Q218" s="241"/>
      <c r="R218" s="241"/>
      <c r="S218" s="241"/>
      <c r="T218" s="242"/>
      <c r="AT218" s="243" t="s">
        <v>451</v>
      </c>
      <c r="AU218" s="243" t="s">
        <v>95</v>
      </c>
      <c r="AV218" s="13" t="s">
        <v>84</v>
      </c>
      <c r="AW218" s="13" t="s">
        <v>37</v>
      </c>
      <c r="AX218" s="13" t="s">
        <v>82</v>
      </c>
      <c r="AY218" s="243" t="s">
        <v>308</v>
      </c>
    </row>
    <row r="219" spans="2:65" s="11" customFormat="1" ht="29.85" customHeight="1">
      <c r="B219" s="186"/>
      <c r="C219" s="187"/>
      <c r="D219" s="188" t="s">
        <v>73</v>
      </c>
      <c r="E219" s="262" t="s">
        <v>346</v>
      </c>
      <c r="F219" s="262" t="s">
        <v>629</v>
      </c>
      <c r="G219" s="187"/>
      <c r="H219" s="187"/>
      <c r="I219" s="190"/>
      <c r="J219" s="263">
        <f>BK219</f>
        <v>0</v>
      </c>
      <c r="K219" s="187"/>
      <c r="L219" s="192"/>
      <c r="M219" s="193"/>
      <c r="N219" s="194"/>
      <c r="O219" s="194"/>
      <c r="P219" s="195">
        <f>P220+P222+P224</f>
        <v>0</v>
      </c>
      <c r="Q219" s="194"/>
      <c r="R219" s="195">
        <f>R220+R222+R224</f>
        <v>6.6667370000000004E-2</v>
      </c>
      <c r="S219" s="194"/>
      <c r="T219" s="196">
        <f>T220+T222+T224</f>
        <v>6.3760300000000001</v>
      </c>
      <c r="AR219" s="197" t="s">
        <v>82</v>
      </c>
      <c r="AT219" s="198" t="s">
        <v>73</v>
      </c>
      <c r="AU219" s="198" t="s">
        <v>82</v>
      </c>
      <c r="AY219" s="197" t="s">
        <v>308</v>
      </c>
      <c r="BK219" s="199">
        <f>BK220+BK222+BK224</f>
        <v>0</v>
      </c>
    </row>
    <row r="220" spans="2:65" s="11" customFormat="1" ht="14.85" customHeight="1">
      <c r="B220" s="186"/>
      <c r="C220" s="187"/>
      <c r="D220" s="200" t="s">
        <v>73</v>
      </c>
      <c r="E220" s="201" t="s">
        <v>630</v>
      </c>
      <c r="F220" s="201" t="s">
        <v>631</v>
      </c>
      <c r="G220" s="187"/>
      <c r="H220" s="187"/>
      <c r="I220" s="190"/>
      <c r="J220" s="202">
        <f>BK220</f>
        <v>0</v>
      </c>
      <c r="K220" s="187"/>
      <c r="L220" s="192"/>
      <c r="M220" s="193"/>
      <c r="N220" s="194"/>
      <c r="O220" s="194"/>
      <c r="P220" s="195">
        <f>P221</f>
        <v>0</v>
      </c>
      <c r="Q220" s="194"/>
      <c r="R220" s="195">
        <f>R221</f>
        <v>4.5780929999999997E-2</v>
      </c>
      <c r="S220" s="194"/>
      <c r="T220" s="196">
        <f>T221</f>
        <v>0</v>
      </c>
      <c r="AR220" s="197" t="s">
        <v>82</v>
      </c>
      <c r="AT220" s="198" t="s">
        <v>73</v>
      </c>
      <c r="AU220" s="198" t="s">
        <v>84</v>
      </c>
      <c r="AY220" s="197" t="s">
        <v>308</v>
      </c>
      <c r="BK220" s="199">
        <f>BK221</f>
        <v>0</v>
      </c>
    </row>
    <row r="221" spans="2:65" s="1" customFormat="1" ht="31.5" customHeight="1">
      <c r="B221" s="42"/>
      <c r="C221" s="203" t="s">
        <v>632</v>
      </c>
      <c r="D221" s="203" t="s">
        <v>311</v>
      </c>
      <c r="E221" s="204" t="s">
        <v>633</v>
      </c>
      <c r="F221" s="205" t="s">
        <v>634</v>
      </c>
      <c r="G221" s="206" t="s">
        <v>508</v>
      </c>
      <c r="H221" s="207">
        <v>352.161</v>
      </c>
      <c r="I221" s="208"/>
      <c r="J221" s="209">
        <f>ROUND(I221*H221,2)</f>
        <v>0</v>
      </c>
      <c r="K221" s="205" t="s">
        <v>315</v>
      </c>
      <c r="L221" s="62"/>
      <c r="M221" s="210" t="s">
        <v>21</v>
      </c>
      <c r="N221" s="211" t="s">
        <v>45</v>
      </c>
      <c r="O221" s="43"/>
      <c r="P221" s="212">
        <f>O221*H221</f>
        <v>0</v>
      </c>
      <c r="Q221" s="212">
        <v>1.2999999999999999E-4</v>
      </c>
      <c r="R221" s="212">
        <f>Q221*H221</f>
        <v>4.5780929999999997E-2</v>
      </c>
      <c r="S221" s="212">
        <v>0</v>
      </c>
      <c r="T221" s="213">
        <f>S221*H221</f>
        <v>0</v>
      </c>
      <c r="AR221" s="25" t="s">
        <v>327</v>
      </c>
      <c r="AT221" s="25" t="s">
        <v>311</v>
      </c>
      <c r="AU221" s="25" t="s">
        <v>95</v>
      </c>
      <c r="AY221" s="25" t="s">
        <v>308</v>
      </c>
      <c r="BE221" s="214">
        <f>IF(N221="základní",J221,0)</f>
        <v>0</v>
      </c>
      <c r="BF221" s="214">
        <f>IF(N221="snížená",J221,0)</f>
        <v>0</v>
      </c>
      <c r="BG221" s="214">
        <f>IF(N221="zákl. přenesená",J221,0)</f>
        <v>0</v>
      </c>
      <c r="BH221" s="214">
        <f>IF(N221="sníž. přenesená",J221,0)</f>
        <v>0</v>
      </c>
      <c r="BI221" s="214">
        <f>IF(N221="nulová",J221,0)</f>
        <v>0</v>
      </c>
      <c r="BJ221" s="25" t="s">
        <v>82</v>
      </c>
      <c r="BK221" s="214">
        <f>ROUND(I221*H221,2)</f>
        <v>0</v>
      </c>
      <c r="BL221" s="25" t="s">
        <v>327</v>
      </c>
      <c r="BM221" s="25" t="s">
        <v>635</v>
      </c>
    </row>
    <row r="222" spans="2:65" s="11" customFormat="1" ht="22.35" customHeight="1">
      <c r="B222" s="186"/>
      <c r="C222" s="187"/>
      <c r="D222" s="200" t="s">
        <v>73</v>
      </c>
      <c r="E222" s="201" t="s">
        <v>636</v>
      </c>
      <c r="F222" s="201" t="s">
        <v>637</v>
      </c>
      <c r="G222" s="187"/>
      <c r="H222" s="187"/>
      <c r="I222" s="190"/>
      <c r="J222" s="202">
        <f>BK222</f>
        <v>0</v>
      </c>
      <c r="K222" s="187"/>
      <c r="L222" s="192"/>
      <c r="M222" s="193"/>
      <c r="N222" s="194"/>
      <c r="O222" s="194"/>
      <c r="P222" s="195">
        <f>P223</f>
        <v>0</v>
      </c>
      <c r="Q222" s="194"/>
      <c r="R222" s="195">
        <f>R223</f>
        <v>1.408644E-2</v>
      </c>
      <c r="S222" s="194"/>
      <c r="T222" s="196">
        <f>T223</f>
        <v>0</v>
      </c>
      <c r="AR222" s="197" t="s">
        <v>82</v>
      </c>
      <c r="AT222" s="198" t="s">
        <v>73</v>
      </c>
      <c r="AU222" s="198" t="s">
        <v>84</v>
      </c>
      <c r="AY222" s="197" t="s">
        <v>308</v>
      </c>
      <c r="BK222" s="199">
        <f>BK223</f>
        <v>0</v>
      </c>
    </row>
    <row r="223" spans="2:65" s="1" customFormat="1" ht="22.5" customHeight="1">
      <c r="B223" s="42"/>
      <c r="C223" s="203" t="s">
        <v>638</v>
      </c>
      <c r="D223" s="203" t="s">
        <v>311</v>
      </c>
      <c r="E223" s="204" t="s">
        <v>639</v>
      </c>
      <c r="F223" s="205" t="s">
        <v>640</v>
      </c>
      <c r="G223" s="206" t="s">
        <v>508</v>
      </c>
      <c r="H223" s="207">
        <v>352.161</v>
      </c>
      <c r="I223" s="208"/>
      <c r="J223" s="209">
        <f>ROUND(I223*H223,2)</f>
        <v>0</v>
      </c>
      <c r="K223" s="205" t="s">
        <v>315</v>
      </c>
      <c r="L223" s="62"/>
      <c r="M223" s="210" t="s">
        <v>21</v>
      </c>
      <c r="N223" s="211" t="s">
        <v>45</v>
      </c>
      <c r="O223" s="43"/>
      <c r="P223" s="212">
        <f>O223*H223</f>
        <v>0</v>
      </c>
      <c r="Q223" s="212">
        <v>4.0000000000000003E-5</v>
      </c>
      <c r="R223" s="212">
        <f>Q223*H223</f>
        <v>1.408644E-2</v>
      </c>
      <c r="S223" s="212">
        <v>0</v>
      </c>
      <c r="T223" s="213">
        <f>S223*H223</f>
        <v>0</v>
      </c>
      <c r="AR223" s="25" t="s">
        <v>327</v>
      </c>
      <c r="AT223" s="25" t="s">
        <v>311</v>
      </c>
      <c r="AU223" s="25" t="s">
        <v>95</v>
      </c>
      <c r="AY223" s="25" t="s">
        <v>308</v>
      </c>
      <c r="BE223" s="214">
        <f>IF(N223="základní",J223,0)</f>
        <v>0</v>
      </c>
      <c r="BF223" s="214">
        <f>IF(N223="snížená",J223,0)</f>
        <v>0</v>
      </c>
      <c r="BG223" s="214">
        <f>IF(N223="zákl. přenesená",J223,0)</f>
        <v>0</v>
      </c>
      <c r="BH223" s="214">
        <f>IF(N223="sníž. přenesená",J223,0)</f>
        <v>0</v>
      </c>
      <c r="BI223" s="214">
        <f>IF(N223="nulová",J223,0)</f>
        <v>0</v>
      </c>
      <c r="BJ223" s="25" t="s">
        <v>82</v>
      </c>
      <c r="BK223" s="214">
        <f>ROUND(I223*H223,2)</f>
        <v>0</v>
      </c>
      <c r="BL223" s="25" t="s">
        <v>327</v>
      </c>
      <c r="BM223" s="25" t="s">
        <v>641</v>
      </c>
    </row>
    <row r="224" spans="2:65" s="11" customFormat="1" ht="22.35" customHeight="1">
      <c r="B224" s="186"/>
      <c r="C224" s="187"/>
      <c r="D224" s="200" t="s">
        <v>73</v>
      </c>
      <c r="E224" s="201" t="s">
        <v>642</v>
      </c>
      <c r="F224" s="201" t="s">
        <v>643</v>
      </c>
      <c r="G224" s="187"/>
      <c r="H224" s="187"/>
      <c r="I224" s="190"/>
      <c r="J224" s="202">
        <f>BK224</f>
        <v>0</v>
      </c>
      <c r="K224" s="187"/>
      <c r="L224" s="192"/>
      <c r="M224" s="193"/>
      <c r="N224" s="194"/>
      <c r="O224" s="194"/>
      <c r="P224" s="195">
        <f>SUM(P225:P241)</f>
        <v>0</v>
      </c>
      <c r="Q224" s="194"/>
      <c r="R224" s="195">
        <f>SUM(R225:R241)</f>
        <v>6.8000000000000005E-3</v>
      </c>
      <c r="S224" s="194"/>
      <c r="T224" s="196">
        <f>SUM(T225:T241)</f>
        <v>6.3760300000000001</v>
      </c>
      <c r="AR224" s="197" t="s">
        <v>82</v>
      </c>
      <c r="AT224" s="198" t="s">
        <v>73</v>
      </c>
      <c r="AU224" s="198" t="s">
        <v>84</v>
      </c>
      <c r="AY224" s="197" t="s">
        <v>308</v>
      </c>
      <c r="BK224" s="199">
        <f>SUM(BK225:BK241)</f>
        <v>0</v>
      </c>
    </row>
    <row r="225" spans="2:65" s="1" customFormat="1" ht="22.5" customHeight="1">
      <c r="B225" s="42"/>
      <c r="C225" s="203" t="s">
        <v>644</v>
      </c>
      <c r="D225" s="203" t="s">
        <v>311</v>
      </c>
      <c r="E225" s="204" t="s">
        <v>645</v>
      </c>
      <c r="F225" s="205" t="s">
        <v>646</v>
      </c>
      <c r="G225" s="206" t="s">
        <v>647</v>
      </c>
      <c r="H225" s="207">
        <v>3</v>
      </c>
      <c r="I225" s="208"/>
      <c r="J225" s="209">
        <f t="shared" ref="J225:J241" si="0">ROUND(I225*H225,2)</f>
        <v>0</v>
      </c>
      <c r="K225" s="205" t="s">
        <v>315</v>
      </c>
      <c r="L225" s="62"/>
      <c r="M225" s="210" t="s">
        <v>21</v>
      </c>
      <c r="N225" s="211" t="s">
        <v>45</v>
      </c>
      <c r="O225" s="43"/>
      <c r="P225" s="212">
        <f t="shared" ref="P225:P241" si="1">O225*H225</f>
        <v>0</v>
      </c>
      <c r="Q225" s="212">
        <v>0</v>
      </c>
      <c r="R225" s="212">
        <f t="shared" ref="R225:R241" si="2">Q225*H225</f>
        <v>0</v>
      </c>
      <c r="S225" s="212">
        <v>3.4200000000000001E-2</v>
      </c>
      <c r="T225" s="213">
        <f t="shared" ref="T225:T241" si="3">S225*H225</f>
        <v>0.1026</v>
      </c>
      <c r="AR225" s="25" t="s">
        <v>375</v>
      </c>
      <c r="AT225" s="25" t="s">
        <v>311</v>
      </c>
      <c r="AU225" s="25" t="s">
        <v>95</v>
      </c>
      <c r="AY225" s="25" t="s">
        <v>308</v>
      </c>
      <c r="BE225" s="214">
        <f t="shared" ref="BE225:BE241" si="4">IF(N225="základní",J225,0)</f>
        <v>0</v>
      </c>
      <c r="BF225" s="214">
        <f t="shared" ref="BF225:BF241" si="5">IF(N225="snížená",J225,0)</f>
        <v>0</v>
      </c>
      <c r="BG225" s="214">
        <f t="shared" ref="BG225:BG241" si="6">IF(N225="zákl. přenesená",J225,0)</f>
        <v>0</v>
      </c>
      <c r="BH225" s="214">
        <f t="shared" ref="BH225:BH241" si="7">IF(N225="sníž. přenesená",J225,0)</f>
        <v>0</v>
      </c>
      <c r="BI225" s="214">
        <f t="shared" ref="BI225:BI241" si="8">IF(N225="nulová",J225,0)</f>
        <v>0</v>
      </c>
      <c r="BJ225" s="25" t="s">
        <v>82</v>
      </c>
      <c r="BK225" s="214">
        <f t="shared" ref="BK225:BK241" si="9">ROUND(I225*H225,2)</f>
        <v>0</v>
      </c>
      <c r="BL225" s="25" t="s">
        <v>375</v>
      </c>
      <c r="BM225" s="25" t="s">
        <v>648</v>
      </c>
    </row>
    <row r="226" spans="2:65" s="1" customFormat="1" ht="22.5" customHeight="1">
      <c r="B226" s="42"/>
      <c r="C226" s="203" t="s">
        <v>649</v>
      </c>
      <c r="D226" s="203" t="s">
        <v>311</v>
      </c>
      <c r="E226" s="204" t="s">
        <v>650</v>
      </c>
      <c r="F226" s="205" t="s">
        <v>651</v>
      </c>
      <c r="G226" s="206" t="s">
        <v>647</v>
      </c>
      <c r="H226" s="207">
        <v>9</v>
      </c>
      <c r="I226" s="208"/>
      <c r="J226" s="209">
        <f t="shared" si="0"/>
        <v>0</v>
      </c>
      <c r="K226" s="205" t="s">
        <v>315</v>
      </c>
      <c r="L226" s="62"/>
      <c r="M226" s="210" t="s">
        <v>21</v>
      </c>
      <c r="N226" s="211" t="s">
        <v>45</v>
      </c>
      <c r="O226" s="43"/>
      <c r="P226" s="212">
        <f t="shared" si="1"/>
        <v>0</v>
      </c>
      <c r="Q226" s="212">
        <v>0</v>
      </c>
      <c r="R226" s="212">
        <f t="shared" si="2"/>
        <v>0</v>
      </c>
      <c r="S226" s="212">
        <v>1.9460000000000002E-2</v>
      </c>
      <c r="T226" s="213">
        <f t="shared" si="3"/>
        <v>0.17514000000000002</v>
      </c>
      <c r="AR226" s="25" t="s">
        <v>375</v>
      </c>
      <c r="AT226" s="25" t="s">
        <v>311</v>
      </c>
      <c r="AU226" s="25" t="s">
        <v>95</v>
      </c>
      <c r="AY226" s="25" t="s">
        <v>308</v>
      </c>
      <c r="BE226" s="214">
        <f t="shared" si="4"/>
        <v>0</v>
      </c>
      <c r="BF226" s="214">
        <f t="shared" si="5"/>
        <v>0</v>
      </c>
      <c r="BG226" s="214">
        <f t="shared" si="6"/>
        <v>0</v>
      </c>
      <c r="BH226" s="214">
        <f t="shared" si="7"/>
        <v>0</v>
      </c>
      <c r="BI226" s="214">
        <f t="shared" si="8"/>
        <v>0</v>
      </c>
      <c r="BJ226" s="25" t="s">
        <v>82</v>
      </c>
      <c r="BK226" s="214">
        <f t="shared" si="9"/>
        <v>0</v>
      </c>
      <c r="BL226" s="25" t="s">
        <v>375</v>
      </c>
      <c r="BM226" s="25" t="s">
        <v>652</v>
      </c>
    </row>
    <row r="227" spans="2:65" s="1" customFormat="1" ht="22.5" customHeight="1">
      <c r="B227" s="42"/>
      <c r="C227" s="203" t="s">
        <v>653</v>
      </c>
      <c r="D227" s="203" t="s">
        <v>311</v>
      </c>
      <c r="E227" s="204" t="s">
        <v>654</v>
      </c>
      <c r="F227" s="205" t="s">
        <v>655</v>
      </c>
      <c r="G227" s="206" t="s">
        <v>647</v>
      </c>
      <c r="H227" s="207">
        <v>4</v>
      </c>
      <c r="I227" s="208"/>
      <c r="J227" s="209">
        <f t="shared" si="0"/>
        <v>0</v>
      </c>
      <c r="K227" s="205" t="s">
        <v>315</v>
      </c>
      <c r="L227" s="62"/>
      <c r="M227" s="210" t="s">
        <v>21</v>
      </c>
      <c r="N227" s="211" t="s">
        <v>45</v>
      </c>
      <c r="O227" s="43"/>
      <c r="P227" s="212">
        <f t="shared" si="1"/>
        <v>0</v>
      </c>
      <c r="Q227" s="212">
        <v>0</v>
      </c>
      <c r="R227" s="212">
        <f t="shared" si="2"/>
        <v>0</v>
      </c>
      <c r="S227" s="212">
        <v>2.4500000000000001E-2</v>
      </c>
      <c r="T227" s="213">
        <f t="shared" si="3"/>
        <v>9.8000000000000004E-2</v>
      </c>
      <c r="AR227" s="25" t="s">
        <v>375</v>
      </c>
      <c r="AT227" s="25" t="s">
        <v>311</v>
      </c>
      <c r="AU227" s="25" t="s">
        <v>95</v>
      </c>
      <c r="AY227" s="25" t="s">
        <v>308</v>
      </c>
      <c r="BE227" s="214">
        <f t="shared" si="4"/>
        <v>0</v>
      </c>
      <c r="BF227" s="214">
        <f t="shared" si="5"/>
        <v>0</v>
      </c>
      <c r="BG227" s="214">
        <f t="shared" si="6"/>
        <v>0</v>
      </c>
      <c r="BH227" s="214">
        <f t="shared" si="7"/>
        <v>0</v>
      </c>
      <c r="BI227" s="214">
        <f t="shared" si="8"/>
        <v>0</v>
      </c>
      <c r="BJ227" s="25" t="s">
        <v>82</v>
      </c>
      <c r="BK227" s="214">
        <f t="shared" si="9"/>
        <v>0</v>
      </c>
      <c r="BL227" s="25" t="s">
        <v>375</v>
      </c>
      <c r="BM227" s="25" t="s">
        <v>656</v>
      </c>
    </row>
    <row r="228" spans="2:65" s="1" customFormat="1" ht="31.5" customHeight="1">
      <c r="B228" s="42"/>
      <c r="C228" s="203" t="s">
        <v>657</v>
      </c>
      <c r="D228" s="203" t="s">
        <v>311</v>
      </c>
      <c r="E228" s="204" t="s">
        <v>658</v>
      </c>
      <c r="F228" s="205" t="s">
        <v>659</v>
      </c>
      <c r="G228" s="206" t="s">
        <v>647</v>
      </c>
      <c r="H228" s="207">
        <v>4</v>
      </c>
      <c r="I228" s="208"/>
      <c r="J228" s="209">
        <f t="shared" si="0"/>
        <v>0</v>
      </c>
      <c r="K228" s="205" t="s">
        <v>315</v>
      </c>
      <c r="L228" s="62"/>
      <c r="M228" s="210" t="s">
        <v>21</v>
      </c>
      <c r="N228" s="211" t="s">
        <v>45</v>
      </c>
      <c r="O228" s="43"/>
      <c r="P228" s="212">
        <f t="shared" si="1"/>
        <v>0</v>
      </c>
      <c r="Q228" s="212">
        <v>0</v>
      </c>
      <c r="R228" s="212">
        <f t="shared" si="2"/>
        <v>0</v>
      </c>
      <c r="S228" s="212">
        <v>9.1999999999999998E-3</v>
      </c>
      <c r="T228" s="213">
        <f t="shared" si="3"/>
        <v>3.6799999999999999E-2</v>
      </c>
      <c r="AR228" s="25" t="s">
        <v>375</v>
      </c>
      <c r="AT228" s="25" t="s">
        <v>311</v>
      </c>
      <c r="AU228" s="25" t="s">
        <v>95</v>
      </c>
      <c r="AY228" s="25" t="s">
        <v>308</v>
      </c>
      <c r="BE228" s="214">
        <f t="shared" si="4"/>
        <v>0</v>
      </c>
      <c r="BF228" s="214">
        <f t="shared" si="5"/>
        <v>0</v>
      </c>
      <c r="BG228" s="214">
        <f t="shared" si="6"/>
        <v>0</v>
      </c>
      <c r="BH228" s="214">
        <f t="shared" si="7"/>
        <v>0</v>
      </c>
      <c r="BI228" s="214">
        <f t="shared" si="8"/>
        <v>0</v>
      </c>
      <c r="BJ228" s="25" t="s">
        <v>82</v>
      </c>
      <c r="BK228" s="214">
        <f t="shared" si="9"/>
        <v>0</v>
      </c>
      <c r="BL228" s="25" t="s">
        <v>375</v>
      </c>
      <c r="BM228" s="25" t="s">
        <v>660</v>
      </c>
    </row>
    <row r="229" spans="2:65" s="1" customFormat="1" ht="22.5" customHeight="1">
      <c r="B229" s="42"/>
      <c r="C229" s="203" t="s">
        <v>661</v>
      </c>
      <c r="D229" s="203" t="s">
        <v>311</v>
      </c>
      <c r="E229" s="204" t="s">
        <v>662</v>
      </c>
      <c r="F229" s="205" t="s">
        <v>663</v>
      </c>
      <c r="G229" s="206" t="s">
        <v>647</v>
      </c>
      <c r="H229" s="207">
        <v>1</v>
      </c>
      <c r="I229" s="208"/>
      <c r="J229" s="209">
        <f t="shared" si="0"/>
        <v>0</v>
      </c>
      <c r="K229" s="205" t="s">
        <v>315</v>
      </c>
      <c r="L229" s="62"/>
      <c r="M229" s="210" t="s">
        <v>21</v>
      </c>
      <c r="N229" s="211" t="s">
        <v>45</v>
      </c>
      <c r="O229" s="43"/>
      <c r="P229" s="212">
        <f t="shared" si="1"/>
        <v>0</v>
      </c>
      <c r="Q229" s="212">
        <v>0</v>
      </c>
      <c r="R229" s="212">
        <f t="shared" si="2"/>
        <v>0</v>
      </c>
      <c r="S229" s="212">
        <v>3.4700000000000002E-2</v>
      </c>
      <c r="T229" s="213">
        <f t="shared" si="3"/>
        <v>3.4700000000000002E-2</v>
      </c>
      <c r="AR229" s="25" t="s">
        <v>375</v>
      </c>
      <c r="AT229" s="25" t="s">
        <v>311</v>
      </c>
      <c r="AU229" s="25" t="s">
        <v>95</v>
      </c>
      <c r="AY229" s="25" t="s">
        <v>308</v>
      </c>
      <c r="BE229" s="214">
        <f t="shared" si="4"/>
        <v>0</v>
      </c>
      <c r="BF229" s="214">
        <f t="shared" si="5"/>
        <v>0</v>
      </c>
      <c r="BG229" s="214">
        <f t="shared" si="6"/>
        <v>0</v>
      </c>
      <c r="BH229" s="214">
        <f t="shared" si="7"/>
        <v>0</v>
      </c>
      <c r="BI229" s="214">
        <f t="shared" si="8"/>
        <v>0</v>
      </c>
      <c r="BJ229" s="25" t="s">
        <v>82</v>
      </c>
      <c r="BK229" s="214">
        <f t="shared" si="9"/>
        <v>0</v>
      </c>
      <c r="BL229" s="25" t="s">
        <v>375</v>
      </c>
      <c r="BM229" s="25" t="s">
        <v>664</v>
      </c>
    </row>
    <row r="230" spans="2:65" s="1" customFormat="1" ht="22.5" customHeight="1">
      <c r="B230" s="42"/>
      <c r="C230" s="203" t="s">
        <v>665</v>
      </c>
      <c r="D230" s="203" t="s">
        <v>311</v>
      </c>
      <c r="E230" s="204" t="s">
        <v>666</v>
      </c>
      <c r="F230" s="205" t="s">
        <v>667</v>
      </c>
      <c r="G230" s="206" t="s">
        <v>647</v>
      </c>
      <c r="H230" s="207">
        <v>1</v>
      </c>
      <c r="I230" s="208"/>
      <c r="J230" s="209">
        <f t="shared" si="0"/>
        <v>0</v>
      </c>
      <c r="K230" s="205" t="s">
        <v>315</v>
      </c>
      <c r="L230" s="62"/>
      <c r="M230" s="210" t="s">
        <v>21</v>
      </c>
      <c r="N230" s="211" t="s">
        <v>45</v>
      </c>
      <c r="O230" s="43"/>
      <c r="P230" s="212">
        <f t="shared" si="1"/>
        <v>0</v>
      </c>
      <c r="Q230" s="212">
        <v>0</v>
      </c>
      <c r="R230" s="212">
        <f t="shared" si="2"/>
        <v>0</v>
      </c>
      <c r="S230" s="212">
        <v>1.56E-3</v>
      </c>
      <c r="T230" s="213">
        <f t="shared" si="3"/>
        <v>1.56E-3</v>
      </c>
      <c r="AR230" s="25" t="s">
        <v>375</v>
      </c>
      <c r="AT230" s="25" t="s">
        <v>311</v>
      </c>
      <c r="AU230" s="25" t="s">
        <v>95</v>
      </c>
      <c r="AY230" s="25" t="s">
        <v>308</v>
      </c>
      <c r="BE230" s="214">
        <f t="shared" si="4"/>
        <v>0</v>
      </c>
      <c r="BF230" s="214">
        <f t="shared" si="5"/>
        <v>0</v>
      </c>
      <c r="BG230" s="214">
        <f t="shared" si="6"/>
        <v>0</v>
      </c>
      <c r="BH230" s="214">
        <f t="shared" si="7"/>
        <v>0</v>
      </c>
      <c r="BI230" s="214">
        <f t="shared" si="8"/>
        <v>0</v>
      </c>
      <c r="BJ230" s="25" t="s">
        <v>82</v>
      </c>
      <c r="BK230" s="214">
        <f t="shared" si="9"/>
        <v>0</v>
      </c>
      <c r="BL230" s="25" t="s">
        <v>375</v>
      </c>
      <c r="BM230" s="25" t="s">
        <v>668</v>
      </c>
    </row>
    <row r="231" spans="2:65" s="1" customFormat="1" ht="22.5" customHeight="1">
      <c r="B231" s="42"/>
      <c r="C231" s="203" t="s">
        <v>669</v>
      </c>
      <c r="D231" s="203" t="s">
        <v>311</v>
      </c>
      <c r="E231" s="204" t="s">
        <v>670</v>
      </c>
      <c r="F231" s="205" t="s">
        <v>671</v>
      </c>
      <c r="G231" s="206" t="s">
        <v>647</v>
      </c>
      <c r="H231" s="207">
        <v>9</v>
      </c>
      <c r="I231" s="208"/>
      <c r="J231" s="209">
        <f t="shared" si="0"/>
        <v>0</v>
      </c>
      <c r="K231" s="205" t="s">
        <v>315</v>
      </c>
      <c r="L231" s="62"/>
      <c r="M231" s="210" t="s">
        <v>21</v>
      </c>
      <c r="N231" s="211" t="s">
        <v>45</v>
      </c>
      <c r="O231" s="43"/>
      <c r="P231" s="212">
        <f t="shared" si="1"/>
        <v>0</v>
      </c>
      <c r="Q231" s="212">
        <v>0</v>
      </c>
      <c r="R231" s="212">
        <f t="shared" si="2"/>
        <v>0</v>
      </c>
      <c r="S231" s="212">
        <v>8.5999999999999998E-4</v>
      </c>
      <c r="T231" s="213">
        <f t="shared" si="3"/>
        <v>7.7399999999999995E-3</v>
      </c>
      <c r="AR231" s="25" t="s">
        <v>375</v>
      </c>
      <c r="AT231" s="25" t="s">
        <v>311</v>
      </c>
      <c r="AU231" s="25" t="s">
        <v>95</v>
      </c>
      <c r="AY231" s="25" t="s">
        <v>308</v>
      </c>
      <c r="BE231" s="214">
        <f t="shared" si="4"/>
        <v>0</v>
      </c>
      <c r="BF231" s="214">
        <f t="shared" si="5"/>
        <v>0</v>
      </c>
      <c r="BG231" s="214">
        <f t="shared" si="6"/>
        <v>0</v>
      </c>
      <c r="BH231" s="214">
        <f t="shared" si="7"/>
        <v>0</v>
      </c>
      <c r="BI231" s="214">
        <f t="shared" si="8"/>
        <v>0</v>
      </c>
      <c r="BJ231" s="25" t="s">
        <v>82</v>
      </c>
      <c r="BK231" s="214">
        <f t="shared" si="9"/>
        <v>0</v>
      </c>
      <c r="BL231" s="25" t="s">
        <v>375</v>
      </c>
      <c r="BM231" s="25" t="s">
        <v>672</v>
      </c>
    </row>
    <row r="232" spans="2:65" s="1" customFormat="1" ht="22.5" customHeight="1">
      <c r="B232" s="42"/>
      <c r="C232" s="203" t="s">
        <v>673</v>
      </c>
      <c r="D232" s="203" t="s">
        <v>311</v>
      </c>
      <c r="E232" s="204" t="s">
        <v>674</v>
      </c>
      <c r="F232" s="205" t="s">
        <v>675</v>
      </c>
      <c r="G232" s="206" t="s">
        <v>578</v>
      </c>
      <c r="H232" s="207">
        <v>4</v>
      </c>
      <c r="I232" s="208"/>
      <c r="J232" s="209">
        <f t="shared" si="0"/>
        <v>0</v>
      </c>
      <c r="K232" s="205" t="s">
        <v>315</v>
      </c>
      <c r="L232" s="62"/>
      <c r="M232" s="210" t="s">
        <v>21</v>
      </c>
      <c r="N232" s="211" t="s">
        <v>45</v>
      </c>
      <c r="O232" s="43"/>
      <c r="P232" s="212">
        <f t="shared" si="1"/>
        <v>0</v>
      </c>
      <c r="Q232" s="212">
        <v>0</v>
      </c>
      <c r="R232" s="212">
        <f t="shared" si="2"/>
        <v>0</v>
      </c>
      <c r="S232" s="212">
        <v>7.62E-3</v>
      </c>
      <c r="T232" s="213">
        <f t="shared" si="3"/>
        <v>3.048E-2</v>
      </c>
      <c r="AR232" s="25" t="s">
        <v>375</v>
      </c>
      <c r="AT232" s="25" t="s">
        <v>311</v>
      </c>
      <c r="AU232" s="25" t="s">
        <v>95</v>
      </c>
      <c r="AY232" s="25" t="s">
        <v>308</v>
      </c>
      <c r="BE232" s="214">
        <f t="shared" si="4"/>
        <v>0</v>
      </c>
      <c r="BF232" s="214">
        <f t="shared" si="5"/>
        <v>0</v>
      </c>
      <c r="BG232" s="214">
        <f t="shared" si="6"/>
        <v>0</v>
      </c>
      <c r="BH232" s="214">
        <f t="shared" si="7"/>
        <v>0</v>
      </c>
      <c r="BI232" s="214">
        <f t="shared" si="8"/>
        <v>0</v>
      </c>
      <c r="BJ232" s="25" t="s">
        <v>82</v>
      </c>
      <c r="BK232" s="214">
        <f t="shared" si="9"/>
        <v>0</v>
      </c>
      <c r="BL232" s="25" t="s">
        <v>375</v>
      </c>
      <c r="BM232" s="25" t="s">
        <v>676</v>
      </c>
    </row>
    <row r="233" spans="2:65" s="1" customFormat="1" ht="22.5" customHeight="1">
      <c r="B233" s="42"/>
      <c r="C233" s="203" t="s">
        <v>677</v>
      </c>
      <c r="D233" s="203" t="s">
        <v>311</v>
      </c>
      <c r="E233" s="204" t="s">
        <v>678</v>
      </c>
      <c r="F233" s="205" t="s">
        <v>679</v>
      </c>
      <c r="G233" s="206" t="s">
        <v>578</v>
      </c>
      <c r="H233" s="207">
        <v>4</v>
      </c>
      <c r="I233" s="208"/>
      <c r="J233" s="209">
        <f t="shared" si="0"/>
        <v>0</v>
      </c>
      <c r="K233" s="205" t="s">
        <v>315</v>
      </c>
      <c r="L233" s="62"/>
      <c r="M233" s="210" t="s">
        <v>21</v>
      </c>
      <c r="N233" s="211" t="s">
        <v>45</v>
      </c>
      <c r="O233" s="43"/>
      <c r="P233" s="212">
        <f t="shared" si="1"/>
        <v>0</v>
      </c>
      <c r="Q233" s="212">
        <v>0</v>
      </c>
      <c r="R233" s="212">
        <f t="shared" si="2"/>
        <v>0</v>
      </c>
      <c r="S233" s="212">
        <v>5.1999999999999995E-4</v>
      </c>
      <c r="T233" s="213">
        <f t="shared" si="3"/>
        <v>2.0799999999999998E-3</v>
      </c>
      <c r="AR233" s="25" t="s">
        <v>375</v>
      </c>
      <c r="AT233" s="25" t="s">
        <v>311</v>
      </c>
      <c r="AU233" s="25" t="s">
        <v>95</v>
      </c>
      <c r="AY233" s="25" t="s">
        <v>308</v>
      </c>
      <c r="BE233" s="214">
        <f t="shared" si="4"/>
        <v>0</v>
      </c>
      <c r="BF233" s="214">
        <f t="shared" si="5"/>
        <v>0</v>
      </c>
      <c r="BG233" s="214">
        <f t="shared" si="6"/>
        <v>0</v>
      </c>
      <c r="BH233" s="214">
        <f t="shared" si="7"/>
        <v>0</v>
      </c>
      <c r="BI233" s="214">
        <f t="shared" si="8"/>
        <v>0</v>
      </c>
      <c r="BJ233" s="25" t="s">
        <v>82</v>
      </c>
      <c r="BK233" s="214">
        <f t="shared" si="9"/>
        <v>0</v>
      </c>
      <c r="BL233" s="25" t="s">
        <v>375</v>
      </c>
      <c r="BM233" s="25" t="s">
        <v>680</v>
      </c>
    </row>
    <row r="234" spans="2:65" s="1" customFormat="1" ht="22.5" customHeight="1">
      <c r="B234" s="42"/>
      <c r="C234" s="203" t="s">
        <v>681</v>
      </c>
      <c r="D234" s="203" t="s">
        <v>311</v>
      </c>
      <c r="E234" s="204" t="s">
        <v>682</v>
      </c>
      <c r="F234" s="205" t="s">
        <v>683</v>
      </c>
      <c r="G234" s="206" t="s">
        <v>578</v>
      </c>
      <c r="H234" s="207">
        <v>17</v>
      </c>
      <c r="I234" s="208"/>
      <c r="J234" s="209">
        <f t="shared" si="0"/>
        <v>0</v>
      </c>
      <c r="K234" s="205" t="s">
        <v>315</v>
      </c>
      <c r="L234" s="62"/>
      <c r="M234" s="210" t="s">
        <v>21</v>
      </c>
      <c r="N234" s="211" t="s">
        <v>45</v>
      </c>
      <c r="O234" s="43"/>
      <c r="P234" s="212">
        <f t="shared" si="1"/>
        <v>0</v>
      </c>
      <c r="Q234" s="212">
        <v>0</v>
      </c>
      <c r="R234" s="212">
        <f t="shared" si="2"/>
        <v>0</v>
      </c>
      <c r="S234" s="212">
        <v>8.4999999999999995E-4</v>
      </c>
      <c r="T234" s="213">
        <f t="shared" si="3"/>
        <v>1.4449999999999999E-2</v>
      </c>
      <c r="AR234" s="25" t="s">
        <v>375</v>
      </c>
      <c r="AT234" s="25" t="s">
        <v>311</v>
      </c>
      <c r="AU234" s="25" t="s">
        <v>95</v>
      </c>
      <c r="AY234" s="25" t="s">
        <v>308</v>
      </c>
      <c r="BE234" s="214">
        <f t="shared" si="4"/>
        <v>0</v>
      </c>
      <c r="BF234" s="214">
        <f t="shared" si="5"/>
        <v>0</v>
      </c>
      <c r="BG234" s="214">
        <f t="shared" si="6"/>
        <v>0</v>
      </c>
      <c r="BH234" s="214">
        <f t="shared" si="7"/>
        <v>0</v>
      </c>
      <c r="BI234" s="214">
        <f t="shared" si="8"/>
        <v>0</v>
      </c>
      <c r="BJ234" s="25" t="s">
        <v>82</v>
      </c>
      <c r="BK234" s="214">
        <f t="shared" si="9"/>
        <v>0</v>
      </c>
      <c r="BL234" s="25" t="s">
        <v>375</v>
      </c>
      <c r="BM234" s="25" t="s">
        <v>684</v>
      </c>
    </row>
    <row r="235" spans="2:65" s="1" customFormat="1" ht="22.5" customHeight="1">
      <c r="B235" s="42"/>
      <c r="C235" s="203" t="s">
        <v>685</v>
      </c>
      <c r="D235" s="203" t="s">
        <v>311</v>
      </c>
      <c r="E235" s="204" t="s">
        <v>686</v>
      </c>
      <c r="F235" s="205" t="s">
        <v>687</v>
      </c>
      <c r="G235" s="206" t="s">
        <v>538</v>
      </c>
      <c r="H235" s="207">
        <v>60</v>
      </c>
      <c r="I235" s="208"/>
      <c r="J235" s="209">
        <f t="shared" si="0"/>
        <v>0</v>
      </c>
      <c r="K235" s="205" t="s">
        <v>315</v>
      </c>
      <c r="L235" s="62"/>
      <c r="M235" s="210" t="s">
        <v>21</v>
      </c>
      <c r="N235" s="211" t="s">
        <v>45</v>
      </c>
      <c r="O235" s="43"/>
      <c r="P235" s="212">
        <f t="shared" si="1"/>
        <v>0</v>
      </c>
      <c r="Q235" s="212">
        <v>2.0000000000000002E-5</v>
      </c>
      <c r="R235" s="212">
        <f t="shared" si="2"/>
        <v>1.2000000000000001E-3</v>
      </c>
      <c r="S235" s="212">
        <v>3.2000000000000002E-3</v>
      </c>
      <c r="T235" s="213">
        <f t="shared" si="3"/>
        <v>0.192</v>
      </c>
      <c r="AR235" s="25" t="s">
        <v>375</v>
      </c>
      <c r="AT235" s="25" t="s">
        <v>311</v>
      </c>
      <c r="AU235" s="25" t="s">
        <v>95</v>
      </c>
      <c r="AY235" s="25" t="s">
        <v>308</v>
      </c>
      <c r="BE235" s="214">
        <f t="shared" si="4"/>
        <v>0</v>
      </c>
      <c r="BF235" s="214">
        <f t="shared" si="5"/>
        <v>0</v>
      </c>
      <c r="BG235" s="214">
        <f t="shared" si="6"/>
        <v>0</v>
      </c>
      <c r="BH235" s="214">
        <f t="shared" si="7"/>
        <v>0</v>
      </c>
      <c r="BI235" s="214">
        <f t="shared" si="8"/>
        <v>0</v>
      </c>
      <c r="BJ235" s="25" t="s">
        <v>82</v>
      </c>
      <c r="BK235" s="214">
        <f t="shared" si="9"/>
        <v>0</v>
      </c>
      <c r="BL235" s="25" t="s">
        <v>375</v>
      </c>
      <c r="BM235" s="25" t="s">
        <v>688</v>
      </c>
    </row>
    <row r="236" spans="2:65" s="1" customFormat="1" ht="22.5" customHeight="1">
      <c r="B236" s="42"/>
      <c r="C236" s="203" t="s">
        <v>689</v>
      </c>
      <c r="D236" s="203" t="s">
        <v>311</v>
      </c>
      <c r="E236" s="204" t="s">
        <v>690</v>
      </c>
      <c r="F236" s="205" t="s">
        <v>691</v>
      </c>
      <c r="G236" s="206" t="s">
        <v>578</v>
      </c>
      <c r="H236" s="207">
        <v>48</v>
      </c>
      <c r="I236" s="208"/>
      <c r="J236" s="209">
        <f t="shared" si="0"/>
        <v>0</v>
      </c>
      <c r="K236" s="205" t="s">
        <v>315</v>
      </c>
      <c r="L236" s="62"/>
      <c r="M236" s="210" t="s">
        <v>21</v>
      </c>
      <c r="N236" s="211" t="s">
        <v>45</v>
      </c>
      <c r="O236" s="43"/>
      <c r="P236" s="212">
        <f t="shared" si="1"/>
        <v>0</v>
      </c>
      <c r="Q236" s="212">
        <v>9.0000000000000006E-5</v>
      </c>
      <c r="R236" s="212">
        <f t="shared" si="2"/>
        <v>4.3200000000000001E-3</v>
      </c>
      <c r="S236" s="212">
        <v>4.4999999999999999E-4</v>
      </c>
      <c r="T236" s="213">
        <f t="shared" si="3"/>
        <v>2.1600000000000001E-2</v>
      </c>
      <c r="AR236" s="25" t="s">
        <v>375</v>
      </c>
      <c r="AT236" s="25" t="s">
        <v>311</v>
      </c>
      <c r="AU236" s="25" t="s">
        <v>95</v>
      </c>
      <c r="AY236" s="25" t="s">
        <v>308</v>
      </c>
      <c r="BE236" s="214">
        <f t="shared" si="4"/>
        <v>0</v>
      </c>
      <c r="BF236" s="214">
        <f t="shared" si="5"/>
        <v>0</v>
      </c>
      <c r="BG236" s="214">
        <f t="shared" si="6"/>
        <v>0</v>
      </c>
      <c r="BH236" s="214">
        <f t="shared" si="7"/>
        <v>0</v>
      </c>
      <c r="BI236" s="214">
        <f t="shared" si="8"/>
        <v>0</v>
      </c>
      <c r="BJ236" s="25" t="s">
        <v>82</v>
      </c>
      <c r="BK236" s="214">
        <f t="shared" si="9"/>
        <v>0</v>
      </c>
      <c r="BL236" s="25" t="s">
        <v>375</v>
      </c>
      <c r="BM236" s="25" t="s">
        <v>692</v>
      </c>
    </row>
    <row r="237" spans="2:65" s="1" customFormat="1" ht="22.5" customHeight="1">
      <c r="B237" s="42"/>
      <c r="C237" s="203" t="s">
        <v>693</v>
      </c>
      <c r="D237" s="203" t="s">
        <v>311</v>
      </c>
      <c r="E237" s="204" t="s">
        <v>694</v>
      </c>
      <c r="F237" s="205" t="s">
        <v>695</v>
      </c>
      <c r="G237" s="206" t="s">
        <v>578</v>
      </c>
      <c r="H237" s="207">
        <v>16</v>
      </c>
      <c r="I237" s="208"/>
      <c r="J237" s="209">
        <f t="shared" si="0"/>
        <v>0</v>
      </c>
      <c r="K237" s="205" t="s">
        <v>315</v>
      </c>
      <c r="L237" s="62"/>
      <c r="M237" s="210" t="s">
        <v>21</v>
      </c>
      <c r="N237" s="211" t="s">
        <v>45</v>
      </c>
      <c r="O237" s="43"/>
      <c r="P237" s="212">
        <f t="shared" si="1"/>
        <v>0</v>
      </c>
      <c r="Q237" s="212">
        <v>8.0000000000000007E-5</v>
      </c>
      <c r="R237" s="212">
        <f t="shared" si="2"/>
        <v>1.2800000000000001E-3</v>
      </c>
      <c r="S237" s="212">
        <v>2.4930000000000001E-2</v>
      </c>
      <c r="T237" s="213">
        <f t="shared" si="3"/>
        <v>0.39888000000000001</v>
      </c>
      <c r="AR237" s="25" t="s">
        <v>375</v>
      </c>
      <c r="AT237" s="25" t="s">
        <v>311</v>
      </c>
      <c r="AU237" s="25" t="s">
        <v>95</v>
      </c>
      <c r="AY237" s="25" t="s">
        <v>308</v>
      </c>
      <c r="BE237" s="214">
        <f t="shared" si="4"/>
        <v>0</v>
      </c>
      <c r="BF237" s="214">
        <f t="shared" si="5"/>
        <v>0</v>
      </c>
      <c r="BG237" s="214">
        <f t="shared" si="6"/>
        <v>0</v>
      </c>
      <c r="BH237" s="214">
        <f t="shared" si="7"/>
        <v>0</v>
      </c>
      <c r="BI237" s="214">
        <f t="shared" si="8"/>
        <v>0</v>
      </c>
      <c r="BJ237" s="25" t="s">
        <v>82</v>
      </c>
      <c r="BK237" s="214">
        <f t="shared" si="9"/>
        <v>0</v>
      </c>
      <c r="BL237" s="25" t="s">
        <v>375</v>
      </c>
      <c r="BM237" s="25" t="s">
        <v>696</v>
      </c>
    </row>
    <row r="238" spans="2:65" s="1" customFormat="1" ht="22.5" customHeight="1">
      <c r="B238" s="42"/>
      <c r="C238" s="203" t="s">
        <v>697</v>
      </c>
      <c r="D238" s="203" t="s">
        <v>311</v>
      </c>
      <c r="E238" s="204" t="s">
        <v>698</v>
      </c>
      <c r="F238" s="205" t="s">
        <v>699</v>
      </c>
      <c r="G238" s="206" t="s">
        <v>700</v>
      </c>
      <c r="H238" s="207">
        <v>1</v>
      </c>
      <c r="I238" s="208"/>
      <c r="J238" s="209">
        <f t="shared" si="0"/>
        <v>0</v>
      </c>
      <c r="K238" s="205" t="s">
        <v>21</v>
      </c>
      <c r="L238" s="62"/>
      <c r="M238" s="210" t="s">
        <v>21</v>
      </c>
      <c r="N238" s="211" t="s">
        <v>45</v>
      </c>
      <c r="O238" s="43"/>
      <c r="P238" s="212">
        <f t="shared" si="1"/>
        <v>0</v>
      </c>
      <c r="Q238" s="212">
        <v>0</v>
      </c>
      <c r="R238" s="212">
        <f t="shared" si="2"/>
        <v>0</v>
      </c>
      <c r="S238" s="212">
        <v>0</v>
      </c>
      <c r="T238" s="213">
        <f t="shared" si="3"/>
        <v>0</v>
      </c>
      <c r="AR238" s="25" t="s">
        <v>327</v>
      </c>
      <c r="AT238" s="25" t="s">
        <v>311</v>
      </c>
      <c r="AU238" s="25" t="s">
        <v>95</v>
      </c>
      <c r="AY238" s="25" t="s">
        <v>308</v>
      </c>
      <c r="BE238" s="214">
        <f t="shared" si="4"/>
        <v>0</v>
      </c>
      <c r="BF238" s="214">
        <f t="shared" si="5"/>
        <v>0</v>
      </c>
      <c r="BG238" s="214">
        <f t="shared" si="6"/>
        <v>0</v>
      </c>
      <c r="BH238" s="214">
        <f t="shared" si="7"/>
        <v>0</v>
      </c>
      <c r="BI238" s="214">
        <f t="shared" si="8"/>
        <v>0</v>
      </c>
      <c r="BJ238" s="25" t="s">
        <v>82</v>
      </c>
      <c r="BK238" s="214">
        <f t="shared" si="9"/>
        <v>0</v>
      </c>
      <c r="BL238" s="25" t="s">
        <v>327</v>
      </c>
      <c r="BM238" s="25" t="s">
        <v>701</v>
      </c>
    </row>
    <row r="239" spans="2:65" s="1" customFormat="1" ht="22.5" customHeight="1">
      <c r="B239" s="42"/>
      <c r="C239" s="203" t="s">
        <v>702</v>
      </c>
      <c r="D239" s="203" t="s">
        <v>311</v>
      </c>
      <c r="E239" s="204" t="s">
        <v>703</v>
      </c>
      <c r="F239" s="205" t="s">
        <v>704</v>
      </c>
      <c r="G239" s="206" t="s">
        <v>538</v>
      </c>
      <c r="H239" s="207">
        <v>80</v>
      </c>
      <c r="I239" s="208"/>
      <c r="J239" s="209">
        <f t="shared" si="0"/>
        <v>0</v>
      </c>
      <c r="K239" s="205" t="s">
        <v>315</v>
      </c>
      <c r="L239" s="62"/>
      <c r="M239" s="210" t="s">
        <v>21</v>
      </c>
      <c r="N239" s="211" t="s">
        <v>45</v>
      </c>
      <c r="O239" s="43"/>
      <c r="P239" s="212">
        <f t="shared" si="1"/>
        <v>0</v>
      </c>
      <c r="Q239" s="212">
        <v>0</v>
      </c>
      <c r="R239" s="212">
        <f t="shared" si="2"/>
        <v>0</v>
      </c>
      <c r="S239" s="212">
        <v>1.2999999999999999E-2</v>
      </c>
      <c r="T239" s="213">
        <f t="shared" si="3"/>
        <v>1.04</v>
      </c>
      <c r="AR239" s="25" t="s">
        <v>327</v>
      </c>
      <c r="AT239" s="25" t="s">
        <v>311</v>
      </c>
      <c r="AU239" s="25" t="s">
        <v>95</v>
      </c>
      <c r="AY239" s="25" t="s">
        <v>308</v>
      </c>
      <c r="BE239" s="214">
        <f t="shared" si="4"/>
        <v>0</v>
      </c>
      <c r="BF239" s="214">
        <f t="shared" si="5"/>
        <v>0</v>
      </c>
      <c r="BG239" s="214">
        <f t="shared" si="6"/>
        <v>0</v>
      </c>
      <c r="BH239" s="214">
        <f t="shared" si="7"/>
        <v>0</v>
      </c>
      <c r="BI239" s="214">
        <f t="shared" si="8"/>
        <v>0</v>
      </c>
      <c r="BJ239" s="25" t="s">
        <v>82</v>
      </c>
      <c r="BK239" s="214">
        <f t="shared" si="9"/>
        <v>0</v>
      </c>
      <c r="BL239" s="25" t="s">
        <v>327</v>
      </c>
      <c r="BM239" s="25" t="s">
        <v>705</v>
      </c>
    </row>
    <row r="240" spans="2:65" s="1" customFormat="1" ht="22.5" customHeight="1">
      <c r="B240" s="42"/>
      <c r="C240" s="203" t="s">
        <v>706</v>
      </c>
      <c r="D240" s="203" t="s">
        <v>311</v>
      </c>
      <c r="E240" s="204" t="s">
        <v>707</v>
      </c>
      <c r="F240" s="205" t="s">
        <v>708</v>
      </c>
      <c r="G240" s="206" t="s">
        <v>538</v>
      </c>
      <c r="H240" s="207">
        <v>80</v>
      </c>
      <c r="I240" s="208"/>
      <c r="J240" s="209">
        <f t="shared" si="0"/>
        <v>0</v>
      </c>
      <c r="K240" s="205" t="s">
        <v>315</v>
      </c>
      <c r="L240" s="62"/>
      <c r="M240" s="210" t="s">
        <v>21</v>
      </c>
      <c r="N240" s="211" t="s">
        <v>45</v>
      </c>
      <c r="O240" s="43"/>
      <c r="P240" s="212">
        <f t="shared" si="1"/>
        <v>0</v>
      </c>
      <c r="Q240" s="212">
        <v>0</v>
      </c>
      <c r="R240" s="212">
        <f t="shared" si="2"/>
        <v>0</v>
      </c>
      <c r="S240" s="212">
        <v>3.6999999999999998E-2</v>
      </c>
      <c r="T240" s="213">
        <f t="shared" si="3"/>
        <v>2.96</v>
      </c>
      <c r="AR240" s="25" t="s">
        <v>327</v>
      </c>
      <c r="AT240" s="25" t="s">
        <v>311</v>
      </c>
      <c r="AU240" s="25" t="s">
        <v>95</v>
      </c>
      <c r="AY240" s="25" t="s">
        <v>308</v>
      </c>
      <c r="BE240" s="214">
        <f t="shared" si="4"/>
        <v>0</v>
      </c>
      <c r="BF240" s="214">
        <f t="shared" si="5"/>
        <v>0</v>
      </c>
      <c r="BG240" s="214">
        <f t="shared" si="6"/>
        <v>0</v>
      </c>
      <c r="BH240" s="214">
        <f t="shared" si="7"/>
        <v>0</v>
      </c>
      <c r="BI240" s="214">
        <f t="shared" si="8"/>
        <v>0</v>
      </c>
      <c r="BJ240" s="25" t="s">
        <v>82</v>
      </c>
      <c r="BK240" s="214">
        <f t="shared" si="9"/>
        <v>0</v>
      </c>
      <c r="BL240" s="25" t="s">
        <v>327</v>
      </c>
      <c r="BM240" s="25" t="s">
        <v>709</v>
      </c>
    </row>
    <row r="241" spans="2:65" s="1" customFormat="1" ht="22.5" customHeight="1">
      <c r="B241" s="42"/>
      <c r="C241" s="203" t="s">
        <v>710</v>
      </c>
      <c r="D241" s="203" t="s">
        <v>311</v>
      </c>
      <c r="E241" s="204" t="s">
        <v>711</v>
      </c>
      <c r="F241" s="205" t="s">
        <v>712</v>
      </c>
      <c r="G241" s="206" t="s">
        <v>538</v>
      </c>
      <c r="H241" s="207">
        <v>20</v>
      </c>
      <c r="I241" s="208"/>
      <c r="J241" s="209">
        <f t="shared" si="0"/>
        <v>0</v>
      </c>
      <c r="K241" s="205" t="s">
        <v>315</v>
      </c>
      <c r="L241" s="62"/>
      <c r="M241" s="210" t="s">
        <v>21</v>
      </c>
      <c r="N241" s="211" t="s">
        <v>45</v>
      </c>
      <c r="O241" s="43"/>
      <c r="P241" s="212">
        <f t="shared" si="1"/>
        <v>0</v>
      </c>
      <c r="Q241" s="212">
        <v>0</v>
      </c>
      <c r="R241" s="212">
        <f t="shared" si="2"/>
        <v>0</v>
      </c>
      <c r="S241" s="212">
        <v>6.3E-2</v>
      </c>
      <c r="T241" s="213">
        <f t="shared" si="3"/>
        <v>1.26</v>
      </c>
      <c r="AR241" s="25" t="s">
        <v>327</v>
      </c>
      <c r="AT241" s="25" t="s">
        <v>311</v>
      </c>
      <c r="AU241" s="25" t="s">
        <v>95</v>
      </c>
      <c r="AY241" s="25" t="s">
        <v>308</v>
      </c>
      <c r="BE241" s="214">
        <f t="shared" si="4"/>
        <v>0</v>
      </c>
      <c r="BF241" s="214">
        <f t="shared" si="5"/>
        <v>0</v>
      </c>
      <c r="BG241" s="214">
        <f t="shared" si="6"/>
        <v>0</v>
      </c>
      <c r="BH241" s="214">
        <f t="shared" si="7"/>
        <v>0</v>
      </c>
      <c r="BI241" s="214">
        <f t="shared" si="8"/>
        <v>0</v>
      </c>
      <c r="BJ241" s="25" t="s">
        <v>82</v>
      </c>
      <c r="BK241" s="214">
        <f t="shared" si="9"/>
        <v>0</v>
      </c>
      <c r="BL241" s="25" t="s">
        <v>327</v>
      </c>
      <c r="BM241" s="25" t="s">
        <v>713</v>
      </c>
    </row>
    <row r="242" spans="2:65" s="11" customFormat="1" ht="29.85" customHeight="1">
      <c r="B242" s="186"/>
      <c r="C242" s="187"/>
      <c r="D242" s="200" t="s">
        <v>73</v>
      </c>
      <c r="E242" s="201" t="s">
        <v>714</v>
      </c>
      <c r="F242" s="201" t="s">
        <v>715</v>
      </c>
      <c r="G242" s="187"/>
      <c r="H242" s="187"/>
      <c r="I242" s="190"/>
      <c r="J242" s="202">
        <f>BK242</f>
        <v>0</v>
      </c>
      <c r="K242" s="187"/>
      <c r="L242" s="192"/>
      <c r="M242" s="193"/>
      <c r="N242" s="194"/>
      <c r="O242" s="194"/>
      <c r="P242" s="195">
        <f>SUM(P243:P256)</f>
        <v>0</v>
      </c>
      <c r="Q242" s="194"/>
      <c r="R242" s="195">
        <f>SUM(R243:R256)</f>
        <v>0</v>
      </c>
      <c r="S242" s="194"/>
      <c r="T242" s="196">
        <f>SUM(T243:T256)</f>
        <v>0</v>
      </c>
      <c r="AR242" s="197" t="s">
        <v>82</v>
      </c>
      <c r="AT242" s="198" t="s">
        <v>73</v>
      </c>
      <c r="AU242" s="198" t="s">
        <v>82</v>
      </c>
      <c r="AY242" s="197" t="s">
        <v>308</v>
      </c>
      <c r="BK242" s="199">
        <f>SUM(BK243:BK256)</f>
        <v>0</v>
      </c>
    </row>
    <row r="243" spans="2:65" s="1" customFormat="1" ht="31.5" customHeight="1">
      <c r="B243" s="42"/>
      <c r="C243" s="203" t="s">
        <v>716</v>
      </c>
      <c r="D243" s="203" t="s">
        <v>311</v>
      </c>
      <c r="E243" s="204" t="s">
        <v>717</v>
      </c>
      <c r="F243" s="205" t="s">
        <v>718</v>
      </c>
      <c r="G243" s="206" t="s">
        <v>719</v>
      </c>
      <c r="H243" s="207">
        <v>523.00300000000004</v>
      </c>
      <c r="I243" s="208"/>
      <c r="J243" s="209">
        <f>ROUND(I243*H243,2)</f>
        <v>0</v>
      </c>
      <c r="K243" s="205" t="s">
        <v>315</v>
      </c>
      <c r="L243" s="62"/>
      <c r="M243" s="210" t="s">
        <v>21</v>
      </c>
      <c r="N243" s="211" t="s">
        <v>45</v>
      </c>
      <c r="O243" s="43"/>
      <c r="P243" s="212">
        <f>O243*H243</f>
        <v>0</v>
      </c>
      <c r="Q243" s="212">
        <v>0</v>
      </c>
      <c r="R243" s="212">
        <f>Q243*H243</f>
        <v>0</v>
      </c>
      <c r="S243" s="212">
        <v>0</v>
      </c>
      <c r="T243" s="213">
        <f>S243*H243</f>
        <v>0</v>
      </c>
      <c r="AR243" s="25" t="s">
        <v>327</v>
      </c>
      <c r="AT243" s="25" t="s">
        <v>311</v>
      </c>
      <c r="AU243" s="25" t="s">
        <v>84</v>
      </c>
      <c r="AY243" s="25" t="s">
        <v>308</v>
      </c>
      <c r="BE243" s="214">
        <f>IF(N243="základní",J243,0)</f>
        <v>0</v>
      </c>
      <c r="BF243" s="214">
        <f>IF(N243="snížená",J243,0)</f>
        <v>0</v>
      </c>
      <c r="BG243" s="214">
        <f>IF(N243="zákl. přenesená",J243,0)</f>
        <v>0</v>
      </c>
      <c r="BH243" s="214">
        <f>IF(N243="sníž. přenesená",J243,0)</f>
        <v>0</v>
      </c>
      <c r="BI243" s="214">
        <f>IF(N243="nulová",J243,0)</f>
        <v>0</v>
      </c>
      <c r="BJ243" s="25" t="s">
        <v>82</v>
      </c>
      <c r="BK243" s="214">
        <f>ROUND(I243*H243,2)</f>
        <v>0</v>
      </c>
      <c r="BL243" s="25" t="s">
        <v>327</v>
      </c>
      <c r="BM243" s="25" t="s">
        <v>720</v>
      </c>
    </row>
    <row r="244" spans="2:65" s="1" customFormat="1" ht="31.5" customHeight="1">
      <c r="B244" s="42"/>
      <c r="C244" s="203" t="s">
        <v>721</v>
      </c>
      <c r="D244" s="203" t="s">
        <v>311</v>
      </c>
      <c r="E244" s="204" t="s">
        <v>722</v>
      </c>
      <c r="F244" s="205" t="s">
        <v>723</v>
      </c>
      <c r="G244" s="206" t="s">
        <v>719</v>
      </c>
      <c r="H244" s="207">
        <v>523.00300000000004</v>
      </c>
      <c r="I244" s="208"/>
      <c r="J244" s="209">
        <f>ROUND(I244*H244,2)</f>
        <v>0</v>
      </c>
      <c r="K244" s="205" t="s">
        <v>315</v>
      </c>
      <c r="L244" s="62"/>
      <c r="M244" s="210" t="s">
        <v>21</v>
      </c>
      <c r="N244" s="211" t="s">
        <v>45</v>
      </c>
      <c r="O244" s="43"/>
      <c r="P244" s="212">
        <f>O244*H244</f>
        <v>0</v>
      </c>
      <c r="Q244" s="212">
        <v>0</v>
      </c>
      <c r="R244" s="212">
        <f>Q244*H244</f>
        <v>0</v>
      </c>
      <c r="S244" s="212">
        <v>0</v>
      </c>
      <c r="T244" s="213">
        <f>S244*H244</f>
        <v>0</v>
      </c>
      <c r="AR244" s="25" t="s">
        <v>327</v>
      </c>
      <c r="AT244" s="25" t="s">
        <v>311</v>
      </c>
      <c r="AU244" s="25" t="s">
        <v>84</v>
      </c>
      <c r="AY244" s="25" t="s">
        <v>308</v>
      </c>
      <c r="BE244" s="214">
        <f>IF(N244="základní",J244,0)</f>
        <v>0</v>
      </c>
      <c r="BF244" s="214">
        <f>IF(N244="snížená",J244,0)</f>
        <v>0</v>
      </c>
      <c r="BG244" s="214">
        <f>IF(N244="zákl. přenesená",J244,0)</f>
        <v>0</v>
      </c>
      <c r="BH244" s="214">
        <f>IF(N244="sníž. přenesená",J244,0)</f>
        <v>0</v>
      </c>
      <c r="BI244" s="214">
        <f>IF(N244="nulová",J244,0)</f>
        <v>0</v>
      </c>
      <c r="BJ244" s="25" t="s">
        <v>82</v>
      </c>
      <c r="BK244" s="214">
        <f>ROUND(I244*H244,2)</f>
        <v>0</v>
      </c>
      <c r="BL244" s="25" t="s">
        <v>327</v>
      </c>
      <c r="BM244" s="25" t="s">
        <v>724</v>
      </c>
    </row>
    <row r="245" spans="2:65" s="1" customFormat="1" ht="22.5" customHeight="1">
      <c r="B245" s="42"/>
      <c r="C245" s="203" t="s">
        <v>725</v>
      </c>
      <c r="D245" s="203" t="s">
        <v>311</v>
      </c>
      <c r="E245" s="204" t="s">
        <v>726</v>
      </c>
      <c r="F245" s="205" t="s">
        <v>727</v>
      </c>
      <c r="G245" s="206" t="s">
        <v>719</v>
      </c>
      <c r="H245" s="207">
        <v>12552.072</v>
      </c>
      <c r="I245" s="208"/>
      <c r="J245" s="209">
        <f>ROUND(I245*H245,2)</f>
        <v>0</v>
      </c>
      <c r="K245" s="205" t="s">
        <v>315</v>
      </c>
      <c r="L245" s="62"/>
      <c r="M245" s="210" t="s">
        <v>21</v>
      </c>
      <c r="N245" s="211" t="s">
        <v>45</v>
      </c>
      <c r="O245" s="43"/>
      <c r="P245" s="212">
        <f>O245*H245</f>
        <v>0</v>
      </c>
      <c r="Q245" s="212">
        <v>0</v>
      </c>
      <c r="R245" s="212">
        <f>Q245*H245</f>
        <v>0</v>
      </c>
      <c r="S245" s="212">
        <v>0</v>
      </c>
      <c r="T245" s="213">
        <f>S245*H245</f>
        <v>0</v>
      </c>
      <c r="AR245" s="25" t="s">
        <v>327</v>
      </c>
      <c r="AT245" s="25" t="s">
        <v>311</v>
      </c>
      <c r="AU245" s="25" t="s">
        <v>84</v>
      </c>
      <c r="AY245" s="25" t="s">
        <v>308</v>
      </c>
      <c r="BE245" s="214">
        <f>IF(N245="základní",J245,0)</f>
        <v>0</v>
      </c>
      <c r="BF245" s="214">
        <f>IF(N245="snížená",J245,0)</f>
        <v>0</v>
      </c>
      <c r="BG245" s="214">
        <f>IF(N245="zákl. přenesená",J245,0)</f>
        <v>0</v>
      </c>
      <c r="BH245" s="214">
        <f>IF(N245="sníž. přenesená",J245,0)</f>
        <v>0</v>
      </c>
      <c r="BI245" s="214">
        <f>IF(N245="nulová",J245,0)</f>
        <v>0</v>
      </c>
      <c r="BJ245" s="25" t="s">
        <v>82</v>
      </c>
      <c r="BK245" s="214">
        <f>ROUND(I245*H245,2)</f>
        <v>0</v>
      </c>
      <c r="BL245" s="25" t="s">
        <v>327</v>
      </c>
      <c r="BM245" s="25" t="s">
        <v>728</v>
      </c>
    </row>
    <row r="246" spans="2:65" s="13" customFormat="1" ht="13.5">
      <c r="B246" s="233"/>
      <c r="C246" s="234"/>
      <c r="D246" s="246" t="s">
        <v>451</v>
      </c>
      <c r="E246" s="256" t="s">
        <v>21</v>
      </c>
      <c r="F246" s="257" t="s">
        <v>729</v>
      </c>
      <c r="G246" s="234"/>
      <c r="H246" s="258">
        <v>12552.072</v>
      </c>
      <c r="I246" s="238"/>
      <c r="J246" s="234"/>
      <c r="K246" s="234"/>
      <c r="L246" s="239"/>
      <c r="M246" s="240"/>
      <c r="N246" s="241"/>
      <c r="O246" s="241"/>
      <c r="P246" s="241"/>
      <c r="Q246" s="241"/>
      <c r="R246" s="241"/>
      <c r="S246" s="241"/>
      <c r="T246" s="242"/>
      <c r="AT246" s="243" t="s">
        <v>451</v>
      </c>
      <c r="AU246" s="243" t="s">
        <v>84</v>
      </c>
      <c r="AV246" s="13" t="s">
        <v>84</v>
      </c>
      <c r="AW246" s="13" t="s">
        <v>37</v>
      </c>
      <c r="AX246" s="13" t="s">
        <v>82</v>
      </c>
      <c r="AY246" s="243" t="s">
        <v>308</v>
      </c>
    </row>
    <row r="247" spans="2:65" s="1" customFormat="1" ht="22.5" customHeight="1">
      <c r="B247" s="42"/>
      <c r="C247" s="203" t="s">
        <v>730</v>
      </c>
      <c r="D247" s="203" t="s">
        <v>311</v>
      </c>
      <c r="E247" s="204" t="s">
        <v>731</v>
      </c>
      <c r="F247" s="205" t="s">
        <v>732</v>
      </c>
      <c r="G247" s="206" t="s">
        <v>719</v>
      </c>
      <c r="H247" s="207">
        <v>159.846</v>
      </c>
      <c r="I247" s="208"/>
      <c r="J247" s="209">
        <f>ROUND(I247*H247,2)</f>
        <v>0</v>
      </c>
      <c r="K247" s="205" t="s">
        <v>315</v>
      </c>
      <c r="L247" s="62"/>
      <c r="M247" s="210" t="s">
        <v>21</v>
      </c>
      <c r="N247" s="211" t="s">
        <v>45</v>
      </c>
      <c r="O247" s="43"/>
      <c r="P247" s="212">
        <f>O247*H247</f>
        <v>0</v>
      </c>
      <c r="Q247" s="212">
        <v>0</v>
      </c>
      <c r="R247" s="212">
        <f>Q247*H247</f>
        <v>0</v>
      </c>
      <c r="S247" s="212">
        <v>0</v>
      </c>
      <c r="T247" s="213">
        <f>S247*H247</f>
        <v>0</v>
      </c>
      <c r="AR247" s="25" t="s">
        <v>327</v>
      </c>
      <c r="AT247" s="25" t="s">
        <v>311</v>
      </c>
      <c r="AU247" s="25" t="s">
        <v>84</v>
      </c>
      <c r="AY247" s="25" t="s">
        <v>308</v>
      </c>
      <c r="BE247" s="214">
        <f>IF(N247="základní",J247,0)</f>
        <v>0</v>
      </c>
      <c r="BF247" s="214">
        <f>IF(N247="snížená",J247,0)</f>
        <v>0</v>
      </c>
      <c r="BG247" s="214">
        <f>IF(N247="zákl. přenesená",J247,0)</f>
        <v>0</v>
      </c>
      <c r="BH247" s="214">
        <f>IF(N247="sníž. přenesená",J247,0)</f>
        <v>0</v>
      </c>
      <c r="BI247" s="214">
        <f>IF(N247="nulová",J247,0)</f>
        <v>0</v>
      </c>
      <c r="BJ247" s="25" t="s">
        <v>82</v>
      </c>
      <c r="BK247" s="214">
        <f>ROUND(I247*H247,2)</f>
        <v>0</v>
      </c>
      <c r="BL247" s="25" t="s">
        <v>327</v>
      </c>
      <c r="BM247" s="25" t="s">
        <v>733</v>
      </c>
    </row>
    <row r="248" spans="2:65" s="13" customFormat="1" ht="13.5">
      <c r="B248" s="233"/>
      <c r="C248" s="234"/>
      <c r="D248" s="246" t="s">
        <v>451</v>
      </c>
      <c r="E248" s="256" t="s">
        <v>21</v>
      </c>
      <c r="F248" s="257" t="s">
        <v>734</v>
      </c>
      <c r="G248" s="234"/>
      <c r="H248" s="258">
        <v>159.846</v>
      </c>
      <c r="I248" s="238"/>
      <c r="J248" s="234"/>
      <c r="K248" s="234"/>
      <c r="L248" s="239"/>
      <c r="M248" s="240"/>
      <c r="N248" s="241"/>
      <c r="O248" s="241"/>
      <c r="P248" s="241"/>
      <c r="Q248" s="241"/>
      <c r="R248" s="241"/>
      <c r="S248" s="241"/>
      <c r="T248" s="242"/>
      <c r="AT248" s="243" t="s">
        <v>451</v>
      </c>
      <c r="AU248" s="243" t="s">
        <v>84</v>
      </c>
      <c r="AV248" s="13" t="s">
        <v>84</v>
      </c>
      <c r="AW248" s="13" t="s">
        <v>37</v>
      </c>
      <c r="AX248" s="13" t="s">
        <v>82</v>
      </c>
      <c r="AY248" s="243" t="s">
        <v>308</v>
      </c>
    </row>
    <row r="249" spans="2:65" s="1" customFormat="1" ht="31.5" customHeight="1">
      <c r="B249" s="42"/>
      <c r="C249" s="203" t="s">
        <v>735</v>
      </c>
      <c r="D249" s="203" t="s">
        <v>311</v>
      </c>
      <c r="E249" s="204" t="s">
        <v>736</v>
      </c>
      <c r="F249" s="205" t="s">
        <v>737</v>
      </c>
      <c r="G249" s="206" t="s">
        <v>719</v>
      </c>
      <c r="H249" s="207">
        <v>332.21100000000001</v>
      </c>
      <c r="I249" s="208"/>
      <c r="J249" s="209">
        <f>ROUND(I249*H249,2)</f>
        <v>0</v>
      </c>
      <c r="K249" s="205" t="s">
        <v>315</v>
      </c>
      <c r="L249" s="62"/>
      <c r="M249" s="210" t="s">
        <v>21</v>
      </c>
      <c r="N249" s="211" t="s">
        <v>45</v>
      </c>
      <c r="O249" s="43"/>
      <c r="P249" s="212">
        <f>O249*H249</f>
        <v>0</v>
      </c>
      <c r="Q249" s="212">
        <v>0</v>
      </c>
      <c r="R249" s="212">
        <f>Q249*H249</f>
        <v>0</v>
      </c>
      <c r="S249" s="212">
        <v>0</v>
      </c>
      <c r="T249" s="213">
        <f>S249*H249</f>
        <v>0</v>
      </c>
      <c r="AR249" s="25" t="s">
        <v>327</v>
      </c>
      <c r="AT249" s="25" t="s">
        <v>311</v>
      </c>
      <c r="AU249" s="25" t="s">
        <v>84</v>
      </c>
      <c r="AY249" s="25" t="s">
        <v>308</v>
      </c>
      <c r="BE249" s="214">
        <f>IF(N249="základní",J249,0)</f>
        <v>0</v>
      </c>
      <c r="BF249" s="214">
        <f>IF(N249="snížená",J249,0)</f>
        <v>0</v>
      </c>
      <c r="BG249" s="214">
        <f>IF(N249="zákl. přenesená",J249,0)</f>
        <v>0</v>
      </c>
      <c r="BH249" s="214">
        <f>IF(N249="sníž. přenesená",J249,0)</f>
        <v>0</v>
      </c>
      <c r="BI249" s="214">
        <f>IF(N249="nulová",J249,0)</f>
        <v>0</v>
      </c>
      <c r="BJ249" s="25" t="s">
        <v>82</v>
      </c>
      <c r="BK249" s="214">
        <f>ROUND(I249*H249,2)</f>
        <v>0</v>
      </c>
      <c r="BL249" s="25" t="s">
        <v>327</v>
      </c>
      <c r="BM249" s="25" t="s">
        <v>738</v>
      </c>
    </row>
    <row r="250" spans="2:65" s="13" customFormat="1" ht="13.5">
      <c r="B250" s="233"/>
      <c r="C250" s="234"/>
      <c r="D250" s="246" t="s">
        <v>451</v>
      </c>
      <c r="E250" s="256" t="s">
        <v>21</v>
      </c>
      <c r="F250" s="257" t="s">
        <v>739</v>
      </c>
      <c r="G250" s="234"/>
      <c r="H250" s="258">
        <v>332.21100000000001</v>
      </c>
      <c r="I250" s="238"/>
      <c r="J250" s="234"/>
      <c r="K250" s="234"/>
      <c r="L250" s="239"/>
      <c r="M250" s="240"/>
      <c r="N250" s="241"/>
      <c r="O250" s="241"/>
      <c r="P250" s="241"/>
      <c r="Q250" s="241"/>
      <c r="R250" s="241"/>
      <c r="S250" s="241"/>
      <c r="T250" s="242"/>
      <c r="AT250" s="243" t="s">
        <v>451</v>
      </c>
      <c r="AU250" s="243" t="s">
        <v>84</v>
      </c>
      <c r="AV250" s="13" t="s">
        <v>84</v>
      </c>
      <c r="AW250" s="13" t="s">
        <v>37</v>
      </c>
      <c r="AX250" s="13" t="s">
        <v>82</v>
      </c>
      <c r="AY250" s="243" t="s">
        <v>308</v>
      </c>
    </row>
    <row r="251" spans="2:65" s="1" customFormat="1" ht="22.5" customHeight="1">
      <c r="B251" s="42"/>
      <c r="C251" s="203" t="s">
        <v>740</v>
      </c>
      <c r="D251" s="203" t="s">
        <v>311</v>
      </c>
      <c r="E251" s="204" t="s">
        <v>741</v>
      </c>
      <c r="F251" s="205" t="s">
        <v>742</v>
      </c>
      <c r="G251" s="206" t="s">
        <v>719</v>
      </c>
      <c r="H251" s="207">
        <v>8.6999999999999994E-2</v>
      </c>
      <c r="I251" s="208"/>
      <c r="J251" s="209">
        <f>ROUND(I251*H251,2)</f>
        <v>0</v>
      </c>
      <c r="K251" s="205" t="s">
        <v>315</v>
      </c>
      <c r="L251" s="62"/>
      <c r="M251" s="210" t="s">
        <v>21</v>
      </c>
      <c r="N251" s="211" t="s">
        <v>45</v>
      </c>
      <c r="O251" s="43"/>
      <c r="P251" s="212">
        <f>O251*H251</f>
        <v>0</v>
      </c>
      <c r="Q251" s="212">
        <v>0</v>
      </c>
      <c r="R251" s="212">
        <f>Q251*H251</f>
        <v>0</v>
      </c>
      <c r="S251" s="212">
        <v>0</v>
      </c>
      <c r="T251" s="213">
        <f>S251*H251</f>
        <v>0</v>
      </c>
      <c r="AR251" s="25" t="s">
        <v>327</v>
      </c>
      <c r="AT251" s="25" t="s">
        <v>311</v>
      </c>
      <c r="AU251" s="25" t="s">
        <v>84</v>
      </c>
      <c r="AY251" s="25" t="s">
        <v>308</v>
      </c>
      <c r="BE251" s="214">
        <f>IF(N251="základní",J251,0)</f>
        <v>0</v>
      </c>
      <c r="BF251" s="214">
        <f>IF(N251="snížená",J251,0)</f>
        <v>0</v>
      </c>
      <c r="BG251" s="214">
        <f>IF(N251="zákl. přenesená",J251,0)</f>
        <v>0</v>
      </c>
      <c r="BH251" s="214">
        <f>IF(N251="sníž. přenesená",J251,0)</f>
        <v>0</v>
      </c>
      <c r="BI251" s="214">
        <f>IF(N251="nulová",J251,0)</f>
        <v>0</v>
      </c>
      <c r="BJ251" s="25" t="s">
        <v>82</v>
      </c>
      <c r="BK251" s="214">
        <f>ROUND(I251*H251,2)</f>
        <v>0</v>
      </c>
      <c r="BL251" s="25" t="s">
        <v>327</v>
      </c>
      <c r="BM251" s="25" t="s">
        <v>743</v>
      </c>
    </row>
    <row r="252" spans="2:65" s="13" customFormat="1" ht="13.5">
      <c r="B252" s="233"/>
      <c r="C252" s="234"/>
      <c r="D252" s="246" t="s">
        <v>451</v>
      </c>
      <c r="E252" s="256" t="s">
        <v>21</v>
      </c>
      <c r="F252" s="257" t="s">
        <v>744</v>
      </c>
      <c r="G252" s="234"/>
      <c r="H252" s="258">
        <v>8.6999999999999994E-2</v>
      </c>
      <c r="I252" s="238"/>
      <c r="J252" s="234"/>
      <c r="K252" s="234"/>
      <c r="L252" s="239"/>
      <c r="M252" s="240"/>
      <c r="N252" s="241"/>
      <c r="O252" s="241"/>
      <c r="P252" s="241"/>
      <c r="Q252" s="241"/>
      <c r="R252" s="241"/>
      <c r="S252" s="241"/>
      <c r="T252" s="242"/>
      <c r="AT252" s="243" t="s">
        <v>451</v>
      </c>
      <c r="AU252" s="243" t="s">
        <v>84</v>
      </c>
      <c r="AV252" s="13" t="s">
        <v>84</v>
      </c>
      <c r="AW252" s="13" t="s">
        <v>37</v>
      </c>
      <c r="AX252" s="13" t="s">
        <v>82</v>
      </c>
      <c r="AY252" s="243" t="s">
        <v>308</v>
      </c>
    </row>
    <row r="253" spans="2:65" s="1" customFormat="1" ht="22.5" customHeight="1">
      <c r="B253" s="42"/>
      <c r="C253" s="203" t="s">
        <v>745</v>
      </c>
      <c r="D253" s="203" t="s">
        <v>311</v>
      </c>
      <c r="E253" s="204" t="s">
        <v>746</v>
      </c>
      <c r="F253" s="205" t="s">
        <v>747</v>
      </c>
      <c r="G253" s="206" t="s">
        <v>719</v>
      </c>
      <c r="H253" s="207">
        <v>1.409</v>
      </c>
      <c r="I253" s="208"/>
      <c r="J253" s="209">
        <f>ROUND(I253*H253,2)</f>
        <v>0</v>
      </c>
      <c r="K253" s="205" t="s">
        <v>315</v>
      </c>
      <c r="L253" s="62"/>
      <c r="M253" s="210" t="s">
        <v>21</v>
      </c>
      <c r="N253" s="211" t="s">
        <v>45</v>
      </c>
      <c r="O253" s="43"/>
      <c r="P253" s="212">
        <f>O253*H253</f>
        <v>0</v>
      </c>
      <c r="Q253" s="212">
        <v>0</v>
      </c>
      <c r="R253" s="212">
        <f>Q253*H253</f>
        <v>0</v>
      </c>
      <c r="S253" s="212">
        <v>0</v>
      </c>
      <c r="T253" s="213">
        <f>S253*H253</f>
        <v>0</v>
      </c>
      <c r="AR253" s="25" t="s">
        <v>327</v>
      </c>
      <c r="AT253" s="25" t="s">
        <v>311</v>
      </c>
      <c r="AU253" s="25" t="s">
        <v>84</v>
      </c>
      <c r="AY253" s="25" t="s">
        <v>308</v>
      </c>
      <c r="BE253" s="214">
        <f>IF(N253="základní",J253,0)</f>
        <v>0</v>
      </c>
      <c r="BF253" s="214">
        <f>IF(N253="snížená",J253,0)</f>
        <v>0</v>
      </c>
      <c r="BG253" s="214">
        <f>IF(N253="zákl. přenesená",J253,0)</f>
        <v>0</v>
      </c>
      <c r="BH253" s="214">
        <f>IF(N253="sníž. přenesená",J253,0)</f>
        <v>0</v>
      </c>
      <c r="BI253" s="214">
        <f>IF(N253="nulová",J253,0)</f>
        <v>0</v>
      </c>
      <c r="BJ253" s="25" t="s">
        <v>82</v>
      </c>
      <c r="BK253" s="214">
        <f>ROUND(I253*H253,2)</f>
        <v>0</v>
      </c>
      <c r="BL253" s="25" t="s">
        <v>327</v>
      </c>
      <c r="BM253" s="25" t="s">
        <v>748</v>
      </c>
    </row>
    <row r="254" spans="2:65" s="13" customFormat="1" ht="13.5">
      <c r="B254" s="233"/>
      <c r="C254" s="234"/>
      <c r="D254" s="246" t="s">
        <v>451</v>
      </c>
      <c r="E254" s="256" t="s">
        <v>21</v>
      </c>
      <c r="F254" s="257" t="s">
        <v>749</v>
      </c>
      <c r="G254" s="234"/>
      <c r="H254" s="258">
        <v>1.409</v>
      </c>
      <c r="I254" s="238"/>
      <c r="J254" s="234"/>
      <c r="K254" s="234"/>
      <c r="L254" s="239"/>
      <c r="M254" s="240"/>
      <c r="N254" s="241"/>
      <c r="O254" s="241"/>
      <c r="P254" s="241"/>
      <c r="Q254" s="241"/>
      <c r="R254" s="241"/>
      <c r="S254" s="241"/>
      <c r="T254" s="242"/>
      <c r="AT254" s="243" t="s">
        <v>451</v>
      </c>
      <c r="AU254" s="243" t="s">
        <v>84</v>
      </c>
      <c r="AV254" s="13" t="s">
        <v>84</v>
      </c>
      <c r="AW254" s="13" t="s">
        <v>37</v>
      </c>
      <c r="AX254" s="13" t="s">
        <v>82</v>
      </c>
      <c r="AY254" s="243" t="s">
        <v>308</v>
      </c>
    </row>
    <row r="255" spans="2:65" s="1" customFormat="1" ht="22.5" customHeight="1">
      <c r="B255" s="42"/>
      <c r="C255" s="203" t="s">
        <v>750</v>
      </c>
      <c r="D255" s="203" t="s">
        <v>311</v>
      </c>
      <c r="E255" s="204" t="s">
        <v>751</v>
      </c>
      <c r="F255" s="205" t="s">
        <v>752</v>
      </c>
      <c r="G255" s="206" t="s">
        <v>719</v>
      </c>
      <c r="H255" s="207">
        <v>29.45</v>
      </c>
      <c r="I255" s="208"/>
      <c r="J255" s="209">
        <f>ROUND(I255*H255,2)</f>
        <v>0</v>
      </c>
      <c r="K255" s="205" t="s">
        <v>315</v>
      </c>
      <c r="L255" s="62"/>
      <c r="M255" s="210" t="s">
        <v>21</v>
      </c>
      <c r="N255" s="211" t="s">
        <v>45</v>
      </c>
      <c r="O255" s="43"/>
      <c r="P255" s="212">
        <f>O255*H255</f>
        <v>0</v>
      </c>
      <c r="Q255" s="212">
        <v>0</v>
      </c>
      <c r="R255" s="212">
        <f>Q255*H255</f>
        <v>0</v>
      </c>
      <c r="S255" s="212">
        <v>0</v>
      </c>
      <c r="T255" s="213">
        <f>S255*H255</f>
        <v>0</v>
      </c>
      <c r="AR255" s="25" t="s">
        <v>327</v>
      </c>
      <c r="AT255" s="25" t="s">
        <v>311</v>
      </c>
      <c r="AU255" s="25" t="s">
        <v>84</v>
      </c>
      <c r="AY255" s="25" t="s">
        <v>308</v>
      </c>
      <c r="BE255" s="214">
        <f>IF(N255="základní",J255,0)</f>
        <v>0</v>
      </c>
      <c r="BF255" s="214">
        <f>IF(N255="snížená",J255,0)</f>
        <v>0</v>
      </c>
      <c r="BG255" s="214">
        <f>IF(N255="zákl. přenesená",J255,0)</f>
        <v>0</v>
      </c>
      <c r="BH255" s="214">
        <f>IF(N255="sníž. přenesená",J255,0)</f>
        <v>0</v>
      </c>
      <c r="BI255" s="214">
        <f>IF(N255="nulová",J255,0)</f>
        <v>0</v>
      </c>
      <c r="BJ255" s="25" t="s">
        <v>82</v>
      </c>
      <c r="BK255" s="214">
        <f>ROUND(I255*H255,2)</f>
        <v>0</v>
      </c>
      <c r="BL255" s="25" t="s">
        <v>327</v>
      </c>
      <c r="BM255" s="25" t="s">
        <v>753</v>
      </c>
    </row>
    <row r="256" spans="2:65" s="13" customFormat="1" ht="13.5">
      <c r="B256" s="233"/>
      <c r="C256" s="234"/>
      <c r="D256" s="223" t="s">
        <v>451</v>
      </c>
      <c r="E256" s="235" t="s">
        <v>21</v>
      </c>
      <c r="F256" s="236" t="s">
        <v>754</v>
      </c>
      <c r="G256" s="234"/>
      <c r="H256" s="237">
        <v>29.45</v>
      </c>
      <c r="I256" s="238"/>
      <c r="J256" s="234"/>
      <c r="K256" s="234"/>
      <c r="L256" s="239"/>
      <c r="M256" s="240"/>
      <c r="N256" s="241"/>
      <c r="O256" s="241"/>
      <c r="P256" s="241"/>
      <c r="Q256" s="241"/>
      <c r="R256" s="241"/>
      <c r="S256" s="241"/>
      <c r="T256" s="242"/>
      <c r="AT256" s="243" t="s">
        <v>451</v>
      </c>
      <c r="AU256" s="243" t="s">
        <v>84</v>
      </c>
      <c r="AV256" s="13" t="s">
        <v>84</v>
      </c>
      <c r="AW256" s="13" t="s">
        <v>37</v>
      </c>
      <c r="AX256" s="13" t="s">
        <v>82</v>
      </c>
      <c r="AY256" s="243" t="s">
        <v>308</v>
      </c>
    </row>
    <row r="257" spans="2:65" s="11" customFormat="1" ht="29.85" customHeight="1">
      <c r="B257" s="186"/>
      <c r="C257" s="187"/>
      <c r="D257" s="200" t="s">
        <v>73</v>
      </c>
      <c r="E257" s="201" t="s">
        <v>755</v>
      </c>
      <c r="F257" s="201" t="s">
        <v>756</v>
      </c>
      <c r="G257" s="187"/>
      <c r="H257" s="187"/>
      <c r="I257" s="190"/>
      <c r="J257" s="202">
        <f>BK257</f>
        <v>0</v>
      </c>
      <c r="K257" s="187"/>
      <c r="L257" s="192"/>
      <c r="M257" s="193"/>
      <c r="N257" s="194"/>
      <c r="O257" s="194"/>
      <c r="P257" s="195">
        <f>P258</f>
        <v>0</v>
      </c>
      <c r="Q257" s="194"/>
      <c r="R257" s="195">
        <f>R258</f>
        <v>0</v>
      </c>
      <c r="S257" s="194"/>
      <c r="T257" s="196">
        <f>T258</f>
        <v>0</v>
      </c>
      <c r="AR257" s="197" t="s">
        <v>82</v>
      </c>
      <c r="AT257" s="198" t="s">
        <v>73</v>
      </c>
      <c r="AU257" s="198" t="s">
        <v>82</v>
      </c>
      <c r="AY257" s="197" t="s">
        <v>308</v>
      </c>
      <c r="BK257" s="199">
        <f>BK258</f>
        <v>0</v>
      </c>
    </row>
    <row r="258" spans="2:65" s="1" customFormat="1" ht="22.5" customHeight="1">
      <c r="B258" s="42"/>
      <c r="C258" s="203" t="s">
        <v>522</v>
      </c>
      <c r="D258" s="203" t="s">
        <v>311</v>
      </c>
      <c r="E258" s="204" t="s">
        <v>757</v>
      </c>
      <c r="F258" s="205" t="s">
        <v>758</v>
      </c>
      <c r="G258" s="206" t="s">
        <v>719</v>
      </c>
      <c r="H258" s="207">
        <v>1.45</v>
      </c>
      <c r="I258" s="208"/>
      <c r="J258" s="209">
        <f>ROUND(I258*H258,2)</f>
        <v>0</v>
      </c>
      <c r="K258" s="205" t="s">
        <v>315</v>
      </c>
      <c r="L258" s="62"/>
      <c r="M258" s="210" t="s">
        <v>21</v>
      </c>
      <c r="N258" s="215" t="s">
        <v>45</v>
      </c>
      <c r="O258" s="216"/>
      <c r="P258" s="217">
        <f>O258*H258</f>
        <v>0</v>
      </c>
      <c r="Q258" s="217">
        <v>0</v>
      </c>
      <c r="R258" s="217">
        <f>Q258*H258</f>
        <v>0</v>
      </c>
      <c r="S258" s="217">
        <v>0</v>
      </c>
      <c r="T258" s="218">
        <f>S258*H258</f>
        <v>0</v>
      </c>
      <c r="AR258" s="25" t="s">
        <v>327</v>
      </c>
      <c r="AT258" s="25" t="s">
        <v>311</v>
      </c>
      <c r="AU258" s="25" t="s">
        <v>84</v>
      </c>
      <c r="AY258" s="25" t="s">
        <v>308</v>
      </c>
      <c r="BE258" s="214">
        <f>IF(N258="základní",J258,0)</f>
        <v>0</v>
      </c>
      <c r="BF258" s="214">
        <f>IF(N258="snížená",J258,0)</f>
        <v>0</v>
      </c>
      <c r="BG258" s="214">
        <f>IF(N258="zákl. přenesená",J258,0)</f>
        <v>0</v>
      </c>
      <c r="BH258" s="214">
        <f>IF(N258="sníž. přenesená",J258,0)</f>
        <v>0</v>
      </c>
      <c r="BI258" s="214">
        <f>IF(N258="nulová",J258,0)</f>
        <v>0</v>
      </c>
      <c r="BJ258" s="25" t="s">
        <v>82</v>
      </c>
      <c r="BK258" s="214">
        <f>ROUND(I258*H258,2)</f>
        <v>0</v>
      </c>
      <c r="BL258" s="25" t="s">
        <v>327</v>
      </c>
      <c r="BM258" s="25" t="s">
        <v>759</v>
      </c>
    </row>
    <row r="259" spans="2:65" s="1" customFormat="1" ht="6.95" customHeight="1">
      <c r="B259" s="57"/>
      <c r="C259" s="58"/>
      <c r="D259" s="58"/>
      <c r="E259" s="58"/>
      <c r="F259" s="58"/>
      <c r="G259" s="58"/>
      <c r="H259" s="58"/>
      <c r="I259" s="149"/>
      <c r="J259" s="58"/>
      <c r="K259" s="58"/>
      <c r="L259" s="62"/>
    </row>
  </sheetData>
  <sheetProtection password="CC35" sheet="1" objects="1" scenarios="1" formatCells="0" formatColumns="0" formatRows="0" sort="0" autoFilter="0"/>
  <autoFilter ref="C102:K258"/>
  <mergeCells count="15">
    <mergeCell ref="E93:H93"/>
    <mergeCell ref="E91:H91"/>
    <mergeCell ref="E95:H95"/>
    <mergeCell ref="G1:H1"/>
    <mergeCell ref="L2:V2"/>
    <mergeCell ref="E49:H49"/>
    <mergeCell ref="E53:H53"/>
    <mergeCell ref="E51:H51"/>
    <mergeCell ref="E55:H55"/>
    <mergeCell ref="E89:H89"/>
    <mergeCell ref="E7:H7"/>
    <mergeCell ref="E11:H11"/>
    <mergeCell ref="E9:H9"/>
    <mergeCell ref="E13:H13"/>
    <mergeCell ref="E28:H28"/>
  </mergeCells>
  <hyperlinks>
    <hyperlink ref="F1:G1" location="C2" display="1) Krycí list soupisu"/>
    <hyperlink ref="G1:H1" location="C62" display="2) Rekapitulace"/>
    <hyperlink ref="J1" location="C102" display="3) Soupis prací"/>
    <hyperlink ref="L1:V1" location="'Rekapitulace stavby'!C2" display="Rekapitulace stavby"/>
  </hyperlinks>
  <pageMargins left="0.58333330000000005" right="0.58333330000000005" top="0.58333330000000005" bottom="0.58333330000000005" header="0" footer="0"/>
  <pageSetup paperSize="9" fitToHeight="100" orientation="landscape" blackAndWhite="1" r:id="rId1"/>
  <headerFooter>
    <oddFooter>&amp;CStrana &amp;P z &amp;N</oddFooter>
  </headerFooter>
  <drawing r:id="rId2"/>
</worksheet>
</file>

<file path=xl/worksheets/sheet30.xml><?xml version="1.0" encoding="utf-8"?>
<worksheet xmlns="http://schemas.openxmlformats.org/spreadsheetml/2006/main" xmlns:r="http://schemas.openxmlformats.org/officeDocument/2006/relationships">
  <sheetPr>
    <pageSetUpPr fitToPage="1"/>
  </sheetPr>
  <dimension ref="A1:BR461"/>
  <sheetViews>
    <sheetView showGridLines="0" workbookViewId="0">
      <pane ySplit="1" topLeftCell="A2" activePane="bottomLeft" state="frozen"/>
      <selection pane="bottomLeft"/>
    </sheetView>
  </sheetViews>
  <sheetFormatPr defaultRowHeight="15"/>
  <cols>
    <col min="1" max="1" width="8.33203125" customWidth="1"/>
    <col min="2" max="2" width="1.6640625" customWidth="1"/>
    <col min="3" max="3" width="4.1640625" customWidth="1"/>
    <col min="4" max="4" width="4.33203125" customWidth="1"/>
    <col min="5" max="5" width="17.1640625" customWidth="1"/>
    <col min="6" max="6" width="75" customWidth="1"/>
    <col min="7" max="7" width="8.6640625" customWidth="1"/>
    <col min="8" max="8" width="11.1640625" customWidth="1"/>
    <col min="9" max="9" width="12.6640625" style="121" customWidth="1"/>
    <col min="10" max="10" width="23.5" customWidth="1"/>
    <col min="11" max="11" width="15.5" customWidth="1"/>
    <col min="19" max="19" width="8.1640625" customWidth="1"/>
    <col min="20" max="20" width="29.6640625" customWidth="1"/>
    <col min="21" max="21" width="16.33203125"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1" spans="1:70" ht="21.75" customHeight="1">
      <c r="A1" s="22"/>
      <c r="B1" s="122"/>
      <c r="C1" s="122"/>
      <c r="D1" s="123" t="s">
        <v>1</v>
      </c>
      <c r="E1" s="122"/>
      <c r="F1" s="124" t="s">
        <v>272</v>
      </c>
      <c r="G1" s="427" t="s">
        <v>273</v>
      </c>
      <c r="H1" s="427"/>
      <c r="I1" s="125"/>
      <c r="J1" s="124" t="s">
        <v>274</v>
      </c>
      <c r="K1" s="123" t="s">
        <v>275</v>
      </c>
      <c r="L1" s="124" t="s">
        <v>276</v>
      </c>
      <c r="M1" s="124"/>
      <c r="N1" s="124"/>
      <c r="O1" s="124"/>
      <c r="P1" s="124"/>
      <c r="Q1" s="124"/>
      <c r="R1" s="124"/>
      <c r="S1" s="124"/>
      <c r="T1" s="124"/>
      <c r="U1" s="21"/>
      <c r="V1" s="21"/>
      <c r="W1" s="22"/>
      <c r="X1" s="22"/>
      <c r="Y1" s="22"/>
      <c r="Z1" s="22"/>
      <c r="AA1" s="22"/>
      <c r="AB1" s="22"/>
      <c r="AC1" s="22"/>
      <c r="AD1" s="22"/>
      <c r="AE1" s="22"/>
      <c r="AF1" s="22"/>
      <c r="AG1" s="22"/>
      <c r="AH1" s="22"/>
      <c r="AI1" s="22"/>
      <c r="AJ1" s="22"/>
      <c r="AK1" s="22"/>
      <c r="AL1" s="22"/>
      <c r="AM1" s="22"/>
      <c r="AN1" s="22"/>
      <c r="AO1" s="22"/>
      <c r="AP1" s="22"/>
      <c r="AQ1" s="22"/>
      <c r="AR1" s="22"/>
      <c r="AS1" s="22"/>
      <c r="AT1" s="22"/>
      <c r="AU1" s="22"/>
      <c r="AV1" s="22"/>
      <c r="AW1" s="22"/>
      <c r="AX1" s="22"/>
      <c r="AY1" s="22"/>
      <c r="AZ1" s="22"/>
      <c r="BA1" s="22"/>
      <c r="BB1" s="22"/>
      <c r="BC1" s="22"/>
      <c r="BD1" s="22"/>
      <c r="BE1" s="22"/>
      <c r="BF1" s="22"/>
      <c r="BG1" s="22"/>
      <c r="BH1" s="22"/>
      <c r="BI1" s="22"/>
      <c r="BJ1" s="22"/>
      <c r="BK1" s="22"/>
      <c r="BL1" s="22"/>
      <c r="BM1" s="22"/>
      <c r="BN1" s="22"/>
      <c r="BO1" s="22"/>
      <c r="BP1" s="22"/>
      <c r="BQ1" s="22"/>
      <c r="BR1" s="22"/>
    </row>
    <row r="2" spans="1:70" ht="36.950000000000003" customHeight="1">
      <c r="L2" s="419"/>
      <c r="M2" s="419"/>
      <c r="N2" s="419"/>
      <c r="O2" s="419"/>
      <c r="P2" s="419"/>
      <c r="Q2" s="419"/>
      <c r="R2" s="419"/>
      <c r="S2" s="419"/>
      <c r="T2" s="419"/>
      <c r="U2" s="419"/>
      <c r="V2" s="419"/>
      <c r="AT2" s="25" t="s">
        <v>189</v>
      </c>
    </row>
    <row r="3" spans="1:70" ht="6.95" customHeight="1">
      <c r="B3" s="26"/>
      <c r="C3" s="27"/>
      <c r="D3" s="27"/>
      <c r="E3" s="27"/>
      <c r="F3" s="27"/>
      <c r="G3" s="27"/>
      <c r="H3" s="27"/>
      <c r="I3" s="126"/>
      <c r="J3" s="27"/>
      <c r="K3" s="28"/>
      <c r="AT3" s="25" t="s">
        <v>84</v>
      </c>
    </row>
    <row r="4" spans="1:70" ht="36.950000000000003" customHeight="1">
      <c r="B4" s="29"/>
      <c r="C4" s="30"/>
      <c r="D4" s="31" t="s">
        <v>277</v>
      </c>
      <c r="E4" s="30"/>
      <c r="F4" s="30"/>
      <c r="G4" s="30"/>
      <c r="H4" s="30"/>
      <c r="I4" s="127"/>
      <c r="J4" s="30"/>
      <c r="K4" s="32"/>
      <c r="M4" s="33" t="s">
        <v>12</v>
      </c>
      <c r="AT4" s="25" t="s">
        <v>6</v>
      </c>
    </row>
    <row r="5" spans="1:70" ht="6.95" customHeight="1">
      <c r="B5" s="29"/>
      <c r="C5" s="30"/>
      <c r="D5" s="30"/>
      <c r="E5" s="30"/>
      <c r="F5" s="30"/>
      <c r="G5" s="30"/>
      <c r="H5" s="30"/>
      <c r="I5" s="127"/>
      <c r="J5" s="30"/>
      <c r="K5" s="32"/>
    </row>
    <row r="6" spans="1:70">
      <c r="B6" s="29"/>
      <c r="C6" s="30"/>
      <c r="D6" s="38" t="s">
        <v>18</v>
      </c>
      <c r="E6" s="30"/>
      <c r="F6" s="30"/>
      <c r="G6" s="30"/>
      <c r="H6" s="30"/>
      <c r="I6" s="127"/>
      <c r="J6" s="30"/>
      <c r="K6" s="32"/>
    </row>
    <row r="7" spans="1:70" ht="22.5" customHeight="1">
      <c r="B7" s="29"/>
      <c r="C7" s="30"/>
      <c r="D7" s="30"/>
      <c r="E7" s="420" t="str">
        <f>'Rekapitulace stavby'!K6</f>
        <v>Národní telemedicínské centrum</v>
      </c>
      <c r="F7" s="421"/>
      <c r="G7" s="421"/>
      <c r="H7" s="421"/>
      <c r="I7" s="127"/>
      <c r="J7" s="30"/>
      <c r="K7" s="32"/>
    </row>
    <row r="8" spans="1:70">
      <c r="B8" s="29"/>
      <c r="C8" s="30"/>
      <c r="D8" s="38" t="s">
        <v>278</v>
      </c>
      <c r="E8" s="30"/>
      <c r="F8" s="30"/>
      <c r="G8" s="30"/>
      <c r="H8" s="30"/>
      <c r="I8" s="127"/>
      <c r="J8" s="30"/>
      <c r="K8" s="32"/>
    </row>
    <row r="9" spans="1:70" s="1" customFormat="1" ht="22.5" customHeight="1">
      <c r="B9" s="42"/>
      <c r="C9" s="43"/>
      <c r="D9" s="43"/>
      <c r="E9" s="420" t="s">
        <v>6587</v>
      </c>
      <c r="F9" s="423"/>
      <c r="G9" s="423"/>
      <c r="H9" s="423"/>
      <c r="I9" s="128"/>
      <c r="J9" s="43"/>
      <c r="K9" s="46"/>
    </row>
    <row r="10" spans="1:70" s="1" customFormat="1">
      <c r="B10" s="42"/>
      <c r="C10" s="43"/>
      <c r="D10" s="38" t="s">
        <v>425</v>
      </c>
      <c r="E10" s="43"/>
      <c r="F10" s="43"/>
      <c r="G10" s="43"/>
      <c r="H10" s="43"/>
      <c r="I10" s="128"/>
      <c r="J10" s="43"/>
      <c r="K10" s="46"/>
    </row>
    <row r="11" spans="1:70" s="1" customFormat="1" ht="36.950000000000003" customHeight="1">
      <c r="B11" s="42"/>
      <c r="C11" s="43"/>
      <c r="D11" s="43"/>
      <c r="E11" s="422" t="s">
        <v>6588</v>
      </c>
      <c r="F11" s="423"/>
      <c r="G11" s="423"/>
      <c r="H11" s="423"/>
      <c r="I11" s="128"/>
      <c r="J11" s="43"/>
      <c r="K11" s="46"/>
    </row>
    <row r="12" spans="1:70" s="1" customFormat="1" ht="13.5">
      <c r="B12" s="42"/>
      <c r="C12" s="43"/>
      <c r="D12" s="43"/>
      <c r="E12" s="43"/>
      <c r="F12" s="43"/>
      <c r="G12" s="43"/>
      <c r="H12" s="43"/>
      <c r="I12" s="128"/>
      <c r="J12" s="43"/>
      <c r="K12" s="46"/>
    </row>
    <row r="13" spans="1:70" s="1" customFormat="1" ht="14.45" customHeight="1">
      <c r="B13" s="42"/>
      <c r="C13" s="43"/>
      <c r="D13" s="38" t="s">
        <v>20</v>
      </c>
      <c r="E13" s="43"/>
      <c r="F13" s="36" t="s">
        <v>21</v>
      </c>
      <c r="G13" s="43"/>
      <c r="H13" s="43"/>
      <c r="I13" s="129" t="s">
        <v>22</v>
      </c>
      <c r="J13" s="36" t="s">
        <v>21</v>
      </c>
      <c r="K13" s="46"/>
    </row>
    <row r="14" spans="1:70" s="1" customFormat="1" ht="14.45" customHeight="1">
      <c r="B14" s="42"/>
      <c r="C14" s="43"/>
      <c r="D14" s="38" t="s">
        <v>23</v>
      </c>
      <c r="E14" s="43"/>
      <c r="F14" s="36" t="s">
        <v>24</v>
      </c>
      <c r="G14" s="43"/>
      <c r="H14" s="43"/>
      <c r="I14" s="129" t="s">
        <v>25</v>
      </c>
      <c r="J14" s="130" t="str">
        <f>'Rekapitulace stavby'!AN8</f>
        <v>26.1.2017</v>
      </c>
      <c r="K14" s="46"/>
    </row>
    <row r="15" spans="1:70" s="1" customFormat="1" ht="10.9" customHeight="1">
      <c r="B15" s="42"/>
      <c r="C15" s="43"/>
      <c r="D15" s="43"/>
      <c r="E15" s="43"/>
      <c r="F15" s="43"/>
      <c r="G15" s="43"/>
      <c r="H15" s="43"/>
      <c r="I15" s="128"/>
      <c r="J15" s="43"/>
      <c r="K15" s="46"/>
    </row>
    <row r="16" spans="1:70" s="1" customFormat="1" ht="14.45" customHeight="1">
      <c r="B16" s="42"/>
      <c r="C16" s="43"/>
      <c r="D16" s="38" t="s">
        <v>27</v>
      </c>
      <c r="E16" s="43"/>
      <c r="F16" s="43"/>
      <c r="G16" s="43"/>
      <c r="H16" s="43"/>
      <c r="I16" s="129" t="s">
        <v>28</v>
      </c>
      <c r="J16" s="36" t="s">
        <v>29</v>
      </c>
      <c r="K16" s="46"/>
    </row>
    <row r="17" spans="2:11" s="1" customFormat="1" ht="18" customHeight="1">
      <c r="B17" s="42"/>
      <c r="C17" s="43"/>
      <c r="D17" s="43"/>
      <c r="E17" s="36" t="s">
        <v>30</v>
      </c>
      <c r="F17" s="43"/>
      <c r="G17" s="43"/>
      <c r="H17" s="43"/>
      <c r="I17" s="129" t="s">
        <v>31</v>
      </c>
      <c r="J17" s="36" t="s">
        <v>21</v>
      </c>
      <c r="K17" s="46"/>
    </row>
    <row r="18" spans="2:11" s="1" customFormat="1" ht="6.95" customHeight="1">
      <c r="B18" s="42"/>
      <c r="C18" s="43"/>
      <c r="D18" s="43"/>
      <c r="E18" s="43"/>
      <c r="F18" s="43"/>
      <c r="G18" s="43"/>
      <c r="H18" s="43"/>
      <c r="I18" s="128"/>
      <c r="J18" s="43"/>
      <c r="K18" s="46"/>
    </row>
    <row r="19" spans="2:11" s="1" customFormat="1" ht="14.45" customHeight="1">
      <c r="B19" s="42"/>
      <c r="C19" s="43"/>
      <c r="D19" s="38" t="s">
        <v>32</v>
      </c>
      <c r="E19" s="43"/>
      <c r="F19" s="43"/>
      <c r="G19" s="43"/>
      <c r="H19" s="43"/>
      <c r="I19" s="129" t="s">
        <v>28</v>
      </c>
      <c r="J19" s="36" t="str">
        <f>IF('Rekapitulace stavby'!AN13="Vyplň údaj","",IF('Rekapitulace stavby'!AN13="","",'Rekapitulace stavby'!AN13))</f>
        <v/>
      </c>
      <c r="K19" s="46"/>
    </row>
    <row r="20" spans="2:11" s="1" customFormat="1" ht="18" customHeight="1">
      <c r="B20" s="42"/>
      <c r="C20" s="43"/>
      <c r="D20" s="43"/>
      <c r="E20" s="36" t="str">
        <f>IF('Rekapitulace stavby'!E14="Vyplň údaj","",IF('Rekapitulace stavby'!E14="","",'Rekapitulace stavby'!E14))</f>
        <v/>
      </c>
      <c r="F20" s="43"/>
      <c r="G20" s="43"/>
      <c r="H20" s="43"/>
      <c r="I20" s="129" t="s">
        <v>31</v>
      </c>
      <c r="J20" s="36" t="str">
        <f>IF('Rekapitulace stavby'!AN14="Vyplň údaj","",IF('Rekapitulace stavby'!AN14="","",'Rekapitulace stavby'!AN14))</f>
        <v/>
      </c>
      <c r="K20" s="46"/>
    </row>
    <row r="21" spans="2:11" s="1" customFormat="1" ht="6.95" customHeight="1">
      <c r="B21" s="42"/>
      <c r="C21" s="43"/>
      <c r="D21" s="43"/>
      <c r="E21" s="43"/>
      <c r="F21" s="43"/>
      <c r="G21" s="43"/>
      <c r="H21" s="43"/>
      <c r="I21" s="128"/>
      <c r="J21" s="43"/>
      <c r="K21" s="46"/>
    </row>
    <row r="22" spans="2:11" s="1" customFormat="1" ht="14.45" customHeight="1">
      <c r="B22" s="42"/>
      <c r="C22" s="43"/>
      <c r="D22" s="38" t="s">
        <v>34</v>
      </c>
      <c r="E22" s="43"/>
      <c r="F22" s="43"/>
      <c r="G22" s="43"/>
      <c r="H22" s="43"/>
      <c r="I22" s="129" t="s">
        <v>28</v>
      </c>
      <c r="J22" s="36" t="s">
        <v>35</v>
      </c>
      <c r="K22" s="46"/>
    </row>
    <row r="23" spans="2:11" s="1" customFormat="1" ht="18" customHeight="1">
      <c r="B23" s="42"/>
      <c r="C23" s="43"/>
      <c r="D23" s="43"/>
      <c r="E23" s="36" t="s">
        <v>36</v>
      </c>
      <c r="F23" s="43"/>
      <c r="G23" s="43"/>
      <c r="H23" s="43"/>
      <c r="I23" s="129" t="s">
        <v>31</v>
      </c>
      <c r="J23" s="36" t="s">
        <v>21</v>
      </c>
      <c r="K23" s="46"/>
    </row>
    <row r="24" spans="2:11" s="1" customFormat="1" ht="6.95" customHeight="1">
      <c r="B24" s="42"/>
      <c r="C24" s="43"/>
      <c r="D24" s="43"/>
      <c r="E24" s="43"/>
      <c r="F24" s="43"/>
      <c r="G24" s="43"/>
      <c r="H24" s="43"/>
      <c r="I24" s="128"/>
      <c r="J24" s="43"/>
      <c r="K24" s="46"/>
    </row>
    <row r="25" spans="2:11" s="1" customFormat="1" ht="14.45" customHeight="1">
      <c r="B25" s="42"/>
      <c r="C25" s="43"/>
      <c r="D25" s="38" t="s">
        <v>38</v>
      </c>
      <c r="E25" s="43"/>
      <c r="F25" s="43"/>
      <c r="G25" s="43"/>
      <c r="H25" s="43"/>
      <c r="I25" s="128"/>
      <c r="J25" s="43"/>
      <c r="K25" s="46"/>
    </row>
    <row r="26" spans="2:11" s="7" customFormat="1" ht="22.5" customHeight="1">
      <c r="B26" s="131"/>
      <c r="C26" s="132"/>
      <c r="D26" s="132"/>
      <c r="E26" s="384" t="s">
        <v>21</v>
      </c>
      <c r="F26" s="384"/>
      <c r="G26" s="384"/>
      <c r="H26" s="384"/>
      <c r="I26" s="133"/>
      <c r="J26" s="132"/>
      <c r="K26" s="134"/>
    </row>
    <row r="27" spans="2:11" s="1" customFormat="1" ht="6.95" customHeight="1">
      <c r="B27" s="42"/>
      <c r="C27" s="43"/>
      <c r="D27" s="43"/>
      <c r="E27" s="43"/>
      <c r="F27" s="43"/>
      <c r="G27" s="43"/>
      <c r="H27" s="43"/>
      <c r="I27" s="128"/>
      <c r="J27" s="43"/>
      <c r="K27" s="46"/>
    </row>
    <row r="28" spans="2:11" s="1" customFormat="1" ht="6.95" customHeight="1">
      <c r="B28" s="42"/>
      <c r="C28" s="43"/>
      <c r="D28" s="86"/>
      <c r="E28" s="86"/>
      <c r="F28" s="86"/>
      <c r="G28" s="86"/>
      <c r="H28" s="86"/>
      <c r="I28" s="135"/>
      <c r="J28" s="86"/>
      <c r="K28" s="136"/>
    </row>
    <row r="29" spans="2:11" s="1" customFormat="1" ht="25.35" customHeight="1">
      <c r="B29" s="42"/>
      <c r="C29" s="43"/>
      <c r="D29" s="137" t="s">
        <v>40</v>
      </c>
      <c r="E29" s="43"/>
      <c r="F29" s="43"/>
      <c r="G29" s="43"/>
      <c r="H29" s="43"/>
      <c r="I29" s="128"/>
      <c r="J29" s="138">
        <f>ROUND(J96,2)</f>
        <v>0</v>
      </c>
      <c r="K29" s="46"/>
    </row>
    <row r="30" spans="2:11" s="1" customFormat="1" ht="6.95" customHeight="1">
      <c r="B30" s="42"/>
      <c r="C30" s="43"/>
      <c r="D30" s="86"/>
      <c r="E30" s="86"/>
      <c r="F30" s="86"/>
      <c r="G30" s="86"/>
      <c r="H30" s="86"/>
      <c r="I30" s="135"/>
      <c r="J30" s="86"/>
      <c r="K30" s="136"/>
    </row>
    <row r="31" spans="2:11" s="1" customFormat="1" ht="14.45" customHeight="1">
      <c r="B31" s="42"/>
      <c r="C31" s="43"/>
      <c r="D31" s="43"/>
      <c r="E31" s="43"/>
      <c r="F31" s="47" t="s">
        <v>42</v>
      </c>
      <c r="G31" s="43"/>
      <c r="H31" s="43"/>
      <c r="I31" s="139" t="s">
        <v>41</v>
      </c>
      <c r="J31" s="47" t="s">
        <v>43</v>
      </c>
      <c r="K31" s="46"/>
    </row>
    <row r="32" spans="2:11" s="1" customFormat="1" ht="14.45" customHeight="1">
      <c r="B32" s="42"/>
      <c r="C32" s="43"/>
      <c r="D32" s="50" t="s">
        <v>44</v>
      </c>
      <c r="E32" s="50" t="s">
        <v>45</v>
      </c>
      <c r="F32" s="140">
        <f>ROUND(SUM(BE96:BE460), 2)</f>
        <v>0</v>
      </c>
      <c r="G32" s="43"/>
      <c r="H32" s="43"/>
      <c r="I32" s="141">
        <v>0.21</v>
      </c>
      <c r="J32" s="140">
        <f>ROUND(ROUND((SUM(BE96:BE460)), 2)*I32, 2)</f>
        <v>0</v>
      </c>
      <c r="K32" s="46"/>
    </row>
    <row r="33" spans="2:11" s="1" customFormat="1" ht="14.45" customHeight="1">
      <c r="B33" s="42"/>
      <c r="C33" s="43"/>
      <c r="D33" s="43"/>
      <c r="E33" s="50" t="s">
        <v>46</v>
      </c>
      <c r="F33" s="140">
        <f>ROUND(SUM(BF96:BF460), 2)</f>
        <v>0</v>
      </c>
      <c r="G33" s="43"/>
      <c r="H33" s="43"/>
      <c r="I33" s="141">
        <v>0.15</v>
      </c>
      <c r="J33" s="140">
        <f>ROUND(ROUND((SUM(BF96:BF460)), 2)*I33, 2)</f>
        <v>0</v>
      </c>
      <c r="K33" s="46"/>
    </row>
    <row r="34" spans="2:11" s="1" customFormat="1" ht="14.45" hidden="1" customHeight="1">
      <c r="B34" s="42"/>
      <c r="C34" s="43"/>
      <c r="D34" s="43"/>
      <c r="E34" s="50" t="s">
        <v>47</v>
      </c>
      <c r="F34" s="140">
        <f>ROUND(SUM(BG96:BG460), 2)</f>
        <v>0</v>
      </c>
      <c r="G34" s="43"/>
      <c r="H34" s="43"/>
      <c r="I34" s="141">
        <v>0.21</v>
      </c>
      <c r="J34" s="140">
        <v>0</v>
      </c>
      <c r="K34" s="46"/>
    </row>
    <row r="35" spans="2:11" s="1" customFormat="1" ht="14.45" hidden="1" customHeight="1">
      <c r="B35" s="42"/>
      <c r="C35" s="43"/>
      <c r="D35" s="43"/>
      <c r="E35" s="50" t="s">
        <v>48</v>
      </c>
      <c r="F35" s="140">
        <f>ROUND(SUM(BH96:BH460), 2)</f>
        <v>0</v>
      </c>
      <c r="G35" s="43"/>
      <c r="H35" s="43"/>
      <c r="I35" s="141">
        <v>0.15</v>
      </c>
      <c r="J35" s="140">
        <v>0</v>
      </c>
      <c r="K35" s="46"/>
    </row>
    <row r="36" spans="2:11" s="1" customFormat="1" ht="14.45" hidden="1" customHeight="1">
      <c r="B36" s="42"/>
      <c r="C36" s="43"/>
      <c r="D36" s="43"/>
      <c r="E36" s="50" t="s">
        <v>49</v>
      </c>
      <c r="F36" s="140">
        <f>ROUND(SUM(BI96:BI460), 2)</f>
        <v>0</v>
      </c>
      <c r="G36" s="43"/>
      <c r="H36" s="43"/>
      <c r="I36" s="141">
        <v>0</v>
      </c>
      <c r="J36" s="140">
        <v>0</v>
      </c>
      <c r="K36" s="46"/>
    </row>
    <row r="37" spans="2:11" s="1" customFormat="1" ht="6.95" customHeight="1">
      <c r="B37" s="42"/>
      <c r="C37" s="43"/>
      <c r="D37" s="43"/>
      <c r="E37" s="43"/>
      <c r="F37" s="43"/>
      <c r="G37" s="43"/>
      <c r="H37" s="43"/>
      <c r="I37" s="128"/>
      <c r="J37" s="43"/>
      <c r="K37" s="46"/>
    </row>
    <row r="38" spans="2:11" s="1" customFormat="1" ht="25.35" customHeight="1">
      <c r="B38" s="42"/>
      <c r="C38" s="142"/>
      <c r="D38" s="143" t="s">
        <v>50</v>
      </c>
      <c r="E38" s="80"/>
      <c r="F38" s="80"/>
      <c r="G38" s="144" t="s">
        <v>51</v>
      </c>
      <c r="H38" s="145" t="s">
        <v>52</v>
      </c>
      <c r="I38" s="146"/>
      <c r="J38" s="147">
        <f>SUM(J29:J36)</f>
        <v>0</v>
      </c>
      <c r="K38" s="148"/>
    </row>
    <row r="39" spans="2:11" s="1" customFormat="1" ht="14.45" customHeight="1">
      <c r="B39" s="57"/>
      <c r="C39" s="58"/>
      <c r="D39" s="58"/>
      <c r="E39" s="58"/>
      <c r="F39" s="58"/>
      <c r="G39" s="58"/>
      <c r="H39" s="58"/>
      <c r="I39" s="149"/>
      <c r="J39" s="58"/>
      <c r="K39" s="59"/>
    </row>
    <row r="43" spans="2:11" s="1" customFormat="1" ht="6.95" customHeight="1">
      <c r="B43" s="150"/>
      <c r="C43" s="151"/>
      <c r="D43" s="151"/>
      <c r="E43" s="151"/>
      <c r="F43" s="151"/>
      <c r="G43" s="151"/>
      <c r="H43" s="151"/>
      <c r="I43" s="152"/>
      <c r="J43" s="151"/>
      <c r="K43" s="153"/>
    </row>
    <row r="44" spans="2:11" s="1" customFormat="1" ht="36.950000000000003" customHeight="1">
      <c r="B44" s="42"/>
      <c r="C44" s="31" t="s">
        <v>280</v>
      </c>
      <c r="D44" s="43"/>
      <c r="E44" s="43"/>
      <c r="F44" s="43"/>
      <c r="G44" s="43"/>
      <c r="H44" s="43"/>
      <c r="I44" s="128"/>
      <c r="J44" s="43"/>
      <c r="K44" s="46"/>
    </row>
    <row r="45" spans="2:11" s="1" customFormat="1" ht="6.95" customHeight="1">
      <c r="B45" s="42"/>
      <c r="C45" s="43"/>
      <c r="D45" s="43"/>
      <c r="E45" s="43"/>
      <c r="F45" s="43"/>
      <c r="G45" s="43"/>
      <c r="H45" s="43"/>
      <c r="I45" s="128"/>
      <c r="J45" s="43"/>
      <c r="K45" s="46"/>
    </row>
    <row r="46" spans="2:11" s="1" customFormat="1" ht="14.45" customHeight="1">
      <c r="B46" s="42"/>
      <c r="C46" s="38" t="s">
        <v>18</v>
      </c>
      <c r="D46" s="43"/>
      <c r="E46" s="43"/>
      <c r="F46" s="43"/>
      <c r="G46" s="43"/>
      <c r="H46" s="43"/>
      <c r="I46" s="128"/>
      <c r="J46" s="43"/>
      <c r="K46" s="46"/>
    </row>
    <row r="47" spans="2:11" s="1" customFormat="1" ht="22.5" customHeight="1">
      <c r="B47" s="42"/>
      <c r="C47" s="43"/>
      <c r="D47" s="43"/>
      <c r="E47" s="420" t="str">
        <f>E7</f>
        <v>Národní telemedicínské centrum</v>
      </c>
      <c r="F47" s="421"/>
      <c r="G47" s="421"/>
      <c r="H47" s="421"/>
      <c r="I47" s="128"/>
      <c r="J47" s="43"/>
      <c r="K47" s="46"/>
    </row>
    <row r="48" spans="2:11">
      <c r="B48" s="29"/>
      <c r="C48" s="38" t="s">
        <v>278</v>
      </c>
      <c r="D48" s="30"/>
      <c r="E48" s="30"/>
      <c r="F48" s="30"/>
      <c r="G48" s="30"/>
      <c r="H48" s="30"/>
      <c r="I48" s="127"/>
      <c r="J48" s="30"/>
      <c r="K48" s="32"/>
    </row>
    <row r="49" spans="2:47" s="1" customFormat="1" ht="22.5" customHeight="1">
      <c r="B49" s="42"/>
      <c r="C49" s="43"/>
      <c r="D49" s="43"/>
      <c r="E49" s="420" t="s">
        <v>6587</v>
      </c>
      <c r="F49" s="423"/>
      <c r="G49" s="423"/>
      <c r="H49" s="423"/>
      <c r="I49" s="128"/>
      <c r="J49" s="43"/>
      <c r="K49" s="46"/>
    </row>
    <row r="50" spans="2:47" s="1" customFormat="1" ht="14.45" customHeight="1">
      <c r="B50" s="42"/>
      <c r="C50" s="38" t="s">
        <v>425</v>
      </c>
      <c r="D50" s="43"/>
      <c r="E50" s="43"/>
      <c r="F50" s="43"/>
      <c r="G50" s="43"/>
      <c r="H50" s="43"/>
      <c r="I50" s="128"/>
      <c r="J50" s="43"/>
      <c r="K50" s="46"/>
    </row>
    <row r="51" spans="2:47" s="1" customFormat="1" ht="23.25" customHeight="1">
      <c r="B51" s="42"/>
      <c r="C51" s="43"/>
      <c r="D51" s="43"/>
      <c r="E51" s="422" t="str">
        <f>E11</f>
        <v>01 - Zdravotechnika</v>
      </c>
      <c r="F51" s="423"/>
      <c r="G51" s="423"/>
      <c r="H51" s="423"/>
      <c r="I51" s="128"/>
      <c r="J51" s="43"/>
      <c r="K51" s="46"/>
    </row>
    <row r="52" spans="2:47" s="1" customFormat="1" ht="6.95" customHeight="1">
      <c r="B52" s="42"/>
      <c r="C52" s="43"/>
      <c r="D52" s="43"/>
      <c r="E52" s="43"/>
      <c r="F52" s="43"/>
      <c r="G52" s="43"/>
      <c r="H52" s="43"/>
      <c r="I52" s="128"/>
      <c r="J52" s="43"/>
      <c r="K52" s="46"/>
    </row>
    <row r="53" spans="2:47" s="1" customFormat="1" ht="18" customHeight="1">
      <c r="B53" s="42"/>
      <c r="C53" s="38" t="s">
        <v>23</v>
      </c>
      <c r="D53" s="43"/>
      <c r="E53" s="43"/>
      <c r="F53" s="36" t="str">
        <f>F14</f>
        <v>FN Olomouc</v>
      </c>
      <c r="G53" s="43"/>
      <c r="H53" s="43"/>
      <c r="I53" s="129" t="s">
        <v>25</v>
      </c>
      <c r="J53" s="130" t="str">
        <f>IF(J14="","",J14)</f>
        <v>26.1.2017</v>
      </c>
      <c r="K53" s="46"/>
    </row>
    <row r="54" spans="2:47" s="1" customFormat="1" ht="6.95" customHeight="1">
      <c r="B54" s="42"/>
      <c r="C54" s="43"/>
      <c r="D54" s="43"/>
      <c r="E54" s="43"/>
      <c r="F54" s="43"/>
      <c r="G54" s="43"/>
      <c r="H54" s="43"/>
      <c r="I54" s="128"/>
      <c r="J54" s="43"/>
      <c r="K54" s="46"/>
    </row>
    <row r="55" spans="2:47" s="1" customFormat="1">
      <c r="B55" s="42"/>
      <c r="C55" s="38" t="s">
        <v>27</v>
      </c>
      <c r="D55" s="43"/>
      <c r="E55" s="43"/>
      <c r="F55" s="36" t="str">
        <f>E17</f>
        <v>SPS Projekt s. r.o., Za Návsí 1670/9, Praha 10</v>
      </c>
      <c r="G55" s="43"/>
      <c r="H55" s="43"/>
      <c r="I55" s="129" t="s">
        <v>34</v>
      </c>
      <c r="J55" s="36" t="str">
        <f>E23</f>
        <v>OK Plan Architects s.r.o., Na Závodí 631, Humpolec</v>
      </c>
      <c r="K55" s="46"/>
    </row>
    <row r="56" spans="2:47" s="1" customFormat="1" ht="14.45" customHeight="1">
      <c r="B56" s="42"/>
      <c r="C56" s="38" t="s">
        <v>32</v>
      </c>
      <c r="D56" s="43"/>
      <c r="E56" s="43"/>
      <c r="F56" s="36" t="str">
        <f>IF(E20="","",E20)</f>
        <v/>
      </c>
      <c r="G56" s="43"/>
      <c r="H56" s="43"/>
      <c r="I56" s="128"/>
      <c r="J56" s="43"/>
      <c r="K56" s="46"/>
    </row>
    <row r="57" spans="2:47" s="1" customFormat="1" ht="10.35" customHeight="1">
      <c r="B57" s="42"/>
      <c r="C57" s="43"/>
      <c r="D57" s="43"/>
      <c r="E57" s="43"/>
      <c r="F57" s="43"/>
      <c r="G57" s="43"/>
      <c r="H57" s="43"/>
      <c r="I57" s="128"/>
      <c r="J57" s="43"/>
      <c r="K57" s="46"/>
    </row>
    <row r="58" spans="2:47" s="1" customFormat="1" ht="29.25" customHeight="1">
      <c r="B58" s="42"/>
      <c r="C58" s="154" t="s">
        <v>281</v>
      </c>
      <c r="D58" s="142"/>
      <c r="E58" s="142"/>
      <c r="F58" s="142"/>
      <c r="G58" s="142"/>
      <c r="H58" s="142"/>
      <c r="I58" s="155"/>
      <c r="J58" s="156" t="s">
        <v>282</v>
      </c>
      <c r="K58" s="157"/>
    </row>
    <row r="59" spans="2:47" s="1" customFormat="1" ht="10.35" customHeight="1">
      <c r="B59" s="42"/>
      <c r="C59" s="43"/>
      <c r="D59" s="43"/>
      <c r="E59" s="43"/>
      <c r="F59" s="43"/>
      <c r="G59" s="43"/>
      <c r="H59" s="43"/>
      <c r="I59" s="128"/>
      <c r="J59" s="43"/>
      <c r="K59" s="46"/>
    </row>
    <row r="60" spans="2:47" s="1" customFormat="1" ht="29.25" customHeight="1">
      <c r="B60" s="42"/>
      <c r="C60" s="158" t="s">
        <v>283</v>
      </c>
      <c r="D60" s="43"/>
      <c r="E60" s="43"/>
      <c r="F60" s="43"/>
      <c r="G60" s="43"/>
      <c r="H60" s="43"/>
      <c r="I60" s="128"/>
      <c r="J60" s="138">
        <f>J96</f>
        <v>0</v>
      </c>
      <c r="K60" s="46"/>
      <c r="AU60" s="25" t="s">
        <v>284</v>
      </c>
    </row>
    <row r="61" spans="2:47" s="8" customFormat="1" ht="24.95" customHeight="1">
      <c r="B61" s="159"/>
      <c r="C61" s="160"/>
      <c r="D61" s="161" t="s">
        <v>1646</v>
      </c>
      <c r="E61" s="162"/>
      <c r="F61" s="162"/>
      <c r="G61" s="162"/>
      <c r="H61" s="162"/>
      <c r="I61" s="163"/>
      <c r="J61" s="164">
        <f>J97</f>
        <v>0</v>
      </c>
      <c r="K61" s="165"/>
    </row>
    <row r="62" spans="2:47" s="9" customFormat="1" ht="19.899999999999999" customHeight="1">
      <c r="B62" s="166"/>
      <c r="C62" s="167"/>
      <c r="D62" s="168" t="s">
        <v>430</v>
      </c>
      <c r="E62" s="169"/>
      <c r="F62" s="169"/>
      <c r="G62" s="169"/>
      <c r="H62" s="169"/>
      <c r="I62" s="170"/>
      <c r="J62" s="171">
        <f>J98</f>
        <v>0</v>
      </c>
      <c r="K62" s="172"/>
    </row>
    <row r="63" spans="2:47" s="9" customFormat="1" ht="19.899999999999999" customHeight="1">
      <c r="B63" s="166"/>
      <c r="C63" s="167"/>
      <c r="D63" s="168" t="s">
        <v>6589</v>
      </c>
      <c r="E63" s="169"/>
      <c r="F63" s="169"/>
      <c r="G63" s="169"/>
      <c r="H63" s="169"/>
      <c r="I63" s="170"/>
      <c r="J63" s="171">
        <f>J138</f>
        <v>0</v>
      </c>
      <c r="K63" s="172"/>
    </row>
    <row r="64" spans="2:47" s="8" customFormat="1" ht="24.95" customHeight="1">
      <c r="B64" s="159"/>
      <c r="C64" s="160"/>
      <c r="D64" s="161" t="s">
        <v>1815</v>
      </c>
      <c r="E64" s="162"/>
      <c r="F64" s="162"/>
      <c r="G64" s="162"/>
      <c r="H64" s="162"/>
      <c r="I64" s="163"/>
      <c r="J64" s="164">
        <f>J143</f>
        <v>0</v>
      </c>
      <c r="K64" s="165"/>
    </row>
    <row r="65" spans="2:12" s="9" customFormat="1" ht="19.899999999999999" customHeight="1">
      <c r="B65" s="166"/>
      <c r="C65" s="167"/>
      <c r="D65" s="168" t="s">
        <v>1817</v>
      </c>
      <c r="E65" s="169"/>
      <c r="F65" s="169"/>
      <c r="G65" s="169"/>
      <c r="H65" s="169"/>
      <c r="I65" s="170"/>
      <c r="J65" s="171">
        <f>J144</f>
        <v>0</v>
      </c>
      <c r="K65" s="172"/>
    </row>
    <row r="66" spans="2:12" s="9" customFormat="1" ht="19.899999999999999" customHeight="1">
      <c r="B66" s="166"/>
      <c r="C66" s="167"/>
      <c r="D66" s="168" t="s">
        <v>6590</v>
      </c>
      <c r="E66" s="169"/>
      <c r="F66" s="169"/>
      <c r="G66" s="169"/>
      <c r="H66" s="169"/>
      <c r="I66" s="170"/>
      <c r="J66" s="171">
        <f>J185</f>
        <v>0</v>
      </c>
      <c r="K66" s="172"/>
    </row>
    <row r="67" spans="2:12" s="9" customFormat="1" ht="19.899999999999999" customHeight="1">
      <c r="B67" s="166"/>
      <c r="C67" s="167"/>
      <c r="D67" s="168" t="s">
        <v>6591</v>
      </c>
      <c r="E67" s="169"/>
      <c r="F67" s="169"/>
      <c r="G67" s="169"/>
      <c r="H67" s="169"/>
      <c r="I67" s="170"/>
      <c r="J67" s="171">
        <f>J288</f>
        <v>0</v>
      </c>
      <c r="K67" s="172"/>
    </row>
    <row r="68" spans="2:12" s="9" customFormat="1" ht="19.899999999999999" customHeight="1">
      <c r="B68" s="166"/>
      <c r="C68" s="167"/>
      <c r="D68" s="168" t="s">
        <v>6592</v>
      </c>
      <c r="E68" s="169"/>
      <c r="F68" s="169"/>
      <c r="G68" s="169"/>
      <c r="H68" s="169"/>
      <c r="I68" s="170"/>
      <c r="J68" s="171">
        <f>J373</f>
        <v>0</v>
      </c>
      <c r="K68" s="172"/>
    </row>
    <row r="69" spans="2:12" s="9" customFormat="1" ht="19.899999999999999" customHeight="1">
      <c r="B69" s="166"/>
      <c r="C69" s="167"/>
      <c r="D69" s="168" t="s">
        <v>6593</v>
      </c>
      <c r="E69" s="169"/>
      <c r="F69" s="169"/>
      <c r="G69" s="169"/>
      <c r="H69" s="169"/>
      <c r="I69" s="170"/>
      <c r="J69" s="171">
        <f>J413</f>
        <v>0</v>
      </c>
      <c r="K69" s="172"/>
    </row>
    <row r="70" spans="2:12" s="9" customFormat="1" ht="19.899999999999999" customHeight="1">
      <c r="B70" s="166"/>
      <c r="C70" s="167"/>
      <c r="D70" s="168" t="s">
        <v>6594</v>
      </c>
      <c r="E70" s="169"/>
      <c r="F70" s="169"/>
      <c r="G70" s="169"/>
      <c r="H70" s="169"/>
      <c r="I70" s="170"/>
      <c r="J70" s="171">
        <f>J425</f>
        <v>0</v>
      </c>
      <c r="K70" s="172"/>
    </row>
    <row r="71" spans="2:12" s="9" customFormat="1" ht="19.899999999999999" customHeight="1">
      <c r="B71" s="166"/>
      <c r="C71" s="167"/>
      <c r="D71" s="168" t="s">
        <v>6595</v>
      </c>
      <c r="E71" s="169"/>
      <c r="F71" s="169"/>
      <c r="G71" s="169"/>
      <c r="H71" s="169"/>
      <c r="I71" s="170"/>
      <c r="J71" s="171">
        <f>J438</f>
        <v>0</v>
      </c>
      <c r="K71" s="172"/>
    </row>
    <row r="72" spans="2:12" s="9" customFormat="1" ht="19.899999999999999" customHeight="1">
      <c r="B72" s="166"/>
      <c r="C72" s="167"/>
      <c r="D72" s="168" t="s">
        <v>6596</v>
      </c>
      <c r="E72" s="169"/>
      <c r="F72" s="169"/>
      <c r="G72" s="169"/>
      <c r="H72" s="169"/>
      <c r="I72" s="170"/>
      <c r="J72" s="171">
        <f>J441</f>
        <v>0</v>
      </c>
      <c r="K72" s="172"/>
    </row>
    <row r="73" spans="2:12" s="8" customFormat="1" ht="24.95" customHeight="1">
      <c r="B73" s="159"/>
      <c r="C73" s="160"/>
      <c r="D73" s="161" t="s">
        <v>285</v>
      </c>
      <c r="E73" s="162"/>
      <c r="F73" s="162"/>
      <c r="G73" s="162"/>
      <c r="H73" s="162"/>
      <c r="I73" s="163"/>
      <c r="J73" s="164">
        <f>J446</f>
        <v>0</v>
      </c>
      <c r="K73" s="165"/>
    </row>
    <row r="74" spans="2:12" s="9" customFormat="1" ht="19.899999999999999" customHeight="1">
      <c r="B74" s="166"/>
      <c r="C74" s="167"/>
      <c r="D74" s="168" t="s">
        <v>291</v>
      </c>
      <c r="E74" s="169"/>
      <c r="F74" s="169"/>
      <c r="G74" s="169"/>
      <c r="H74" s="169"/>
      <c r="I74" s="170"/>
      <c r="J74" s="171">
        <f>J447</f>
        <v>0</v>
      </c>
      <c r="K74" s="172"/>
    </row>
    <row r="75" spans="2:12" s="1" customFormat="1" ht="21.75" customHeight="1">
      <c r="B75" s="42"/>
      <c r="C75" s="43"/>
      <c r="D75" s="43"/>
      <c r="E75" s="43"/>
      <c r="F75" s="43"/>
      <c r="G75" s="43"/>
      <c r="H75" s="43"/>
      <c r="I75" s="128"/>
      <c r="J75" s="43"/>
      <c r="K75" s="46"/>
    </row>
    <row r="76" spans="2:12" s="1" customFormat="1" ht="6.95" customHeight="1">
      <c r="B76" s="57"/>
      <c r="C76" s="58"/>
      <c r="D76" s="58"/>
      <c r="E76" s="58"/>
      <c r="F76" s="58"/>
      <c r="G76" s="58"/>
      <c r="H76" s="58"/>
      <c r="I76" s="149"/>
      <c r="J76" s="58"/>
      <c r="K76" s="59"/>
    </row>
    <row r="80" spans="2:12" s="1" customFormat="1" ht="6.95" customHeight="1">
      <c r="B80" s="60"/>
      <c r="C80" s="61"/>
      <c r="D80" s="61"/>
      <c r="E80" s="61"/>
      <c r="F80" s="61"/>
      <c r="G80" s="61"/>
      <c r="H80" s="61"/>
      <c r="I80" s="152"/>
      <c r="J80" s="61"/>
      <c r="K80" s="61"/>
      <c r="L80" s="62"/>
    </row>
    <row r="81" spans="2:63" s="1" customFormat="1" ht="36.950000000000003" customHeight="1">
      <c r="B81" s="42"/>
      <c r="C81" s="63" t="s">
        <v>292</v>
      </c>
      <c r="D81" s="64"/>
      <c r="E81" s="64"/>
      <c r="F81" s="64"/>
      <c r="G81" s="64"/>
      <c r="H81" s="64"/>
      <c r="I81" s="173"/>
      <c r="J81" s="64"/>
      <c r="K81" s="64"/>
      <c r="L81" s="62"/>
    </row>
    <row r="82" spans="2:63" s="1" customFormat="1" ht="6.95" customHeight="1">
      <c r="B82" s="42"/>
      <c r="C82" s="64"/>
      <c r="D82" s="64"/>
      <c r="E82" s="64"/>
      <c r="F82" s="64"/>
      <c r="G82" s="64"/>
      <c r="H82" s="64"/>
      <c r="I82" s="173"/>
      <c r="J82" s="64"/>
      <c r="K82" s="64"/>
      <c r="L82" s="62"/>
    </row>
    <row r="83" spans="2:63" s="1" customFormat="1" ht="14.45" customHeight="1">
      <c r="B83" s="42"/>
      <c r="C83" s="66" t="s">
        <v>18</v>
      </c>
      <c r="D83" s="64"/>
      <c r="E83" s="64"/>
      <c r="F83" s="64"/>
      <c r="G83" s="64"/>
      <c r="H83" s="64"/>
      <c r="I83" s="173"/>
      <c r="J83" s="64"/>
      <c r="K83" s="64"/>
      <c r="L83" s="62"/>
    </row>
    <row r="84" spans="2:63" s="1" customFormat="1" ht="22.5" customHeight="1">
      <c r="B84" s="42"/>
      <c r="C84" s="64"/>
      <c r="D84" s="64"/>
      <c r="E84" s="424" t="str">
        <f>E7</f>
        <v>Národní telemedicínské centrum</v>
      </c>
      <c r="F84" s="425"/>
      <c r="G84" s="425"/>
      <c r="H84" s="425"/>
      <c r="I84" s="173"/>
      <c r="J84" s="64"/>
      <c r="K84" s="64"/>
      <c r="L84" s="62"/>
    </row>
    <row r="85" spans="2:63">
      <c r="B85" s="29"/>
      <c r="C85" s="66" t="s">
        <v>278</v>
      </c>
      <c r="D85" s="219"/>
      <c r="E85" s="219"/>
      <c r="F85" s="219"/>
      <c r="G85" s="219"/>
      <c r="H85" s="219"/>
      <c r="J85" s="219"/>
      <c r="K85" s="219"/>
      <c r="L85" s="220"/>
    </row>
    <row r="86" spans="2:63" s="1" customFormat="1" ht="22.5" customHeight="1">
      <c r="B86" s="42"/>
      <c r="C86" s="64"/>
      <c r="D86" s="64"/>
      <c r="E86" s="424" t="s">
        <v>6587</v>
      </c>
      <c r="F86" s="426"/>
      <c r="G86" s="426"/>
      <c r="H86" s="426"/>
      <c r="I86" s="173"/>
      <c r="J86" s="64"/>
      <c r="K86" s="64"/>
      <c r="L86" s="62"/>
    </row>
    <row r="87" spans="2:63" s="1" customFormat="1" ht="14.45" customHeight="1">
      <c r="B87" s="42"/>
      <c r="C87" s="66" t="s">
        <v>425</v>
      </c>
      <c r="D87" s="64"/>
      <c r="E87" s="64"/>
      <c r="F87" s="64"/>
      <c r="G87" s="64"/>
      <c r="H87" s="64"/>
      <c r="I87" s="173"/>
      <c r="J87" s="64"/>
      <c r="K87" s="64"/>
      <c r="L87" s="62"/>
    </row>
    <row r="88" spans="2:63" s="1" customFormat="1" ht="23.25" customHeight="1">
      <c r="B88" s="42"/>
      <c r="C88" s="64"/>
      <c r="D88" s="64"/>
      <c r="E88" s="395" t="str">
        <f>E11</f>
        <v>01 - Zdravotechnika</v>
      </c>
      <c r="F88" s="426"/>
      <c r="G88" s="426"/>
      <c r="H88" s="426"/>
      <c r="I88" s="173"/>
      <c r="J88" s="64"/>
      <c r="K88" s="64"/>
      <c r="L88" s="62"/>
    </row>
    <row r="89" spans="2:63" s="1" customFormat="1" ht="6.95" customHeight="1">
      <c r="B89" s="42"/>
      <c r="C89" s="64"/>
      <c r="D89" s="64"/>
      <c r="E89" s="64"/>
      <c r="F89" s="64"/>
      <c r="G89" s="64"/>
      <c r="H89" s="64"/>
      <c r="I89" s="173"/>
      <c r="J89" s="64"/>
      <c r="K89" s="64"/>
      <c r="L89" s="62"/>
    </row>
    <row r="90" spans="2:63" s="1" customFormat="1" ht="18" customHeight="1">
      <c r="B90" s="42"/>
      <c r="C90" s="66" t="s">
        <v>23</v>
      </c>
      <c r="D90" s="64"/>
      <c r="E90" s="64"/>
      <c r="F90" s="174" t="str">
        <f>F14</f>
        <v>FN Olomouc</v>
      </c>
      <c r="G90" s="64"/>
      <c r="H90" s="64"/>
      <c r="I90" s="175" t="s">
        <v>25</v>
      </c>
      <c r="J90" s="74" t="str">
        <f>IF(J14="","",J14)</f>
        <v>26.1.2017</v>
      </c>
      <c r="K90" s="64"/>
      <c r="L90" s="62"/>
    </row>
    <row r="91" spans="2:63" s="1" customFormat="1" ht="6.95" customHeight="1">
      <c r="B91" s="42"/>
      <c r="C91" s="64"/>
      <c r="D91" s="64"/>
      <c r="E91" s="64"/>
      <c r="F91" s="64"/>
      <c r="G91" s="64"/>
      <c r="H91" s="64"/>
      <c r="I91" s="173"/>
      <c r="J91" s="64"/>
      <c r="K91" s="64"/>
      <c r="L91" s="62"/>
    </row>
    <row r="92" spans="2:63" s="1" customFormat="1">
      <c r="B92" s="42"/>
      <c r="C92" s="66" t="s">
        <v>27</v>
      </c>
      <c r="D92" s="64"/>
      <c r="E92" s="64"/>
      <c r="F92" s="174" t="str">
        <f>E17</f>
        <v>SPS Projekt s. r.o., Za Návsí 1670/9, Praha 10</v>
      </c>
      <c r="G92" s="64"/>
      <c r="H92" s="64"/>
      <c r="I92" s="175" t="s">
        <v>34</v>
      </c>
      <c r="J92" s="174" t="str">
        <f>E23</f>
        <v>OK Plan Architects s.r.o., Na Závodí 631, Humpolec</v>
      </c>
      <c r="K92" s="64"/>
      <c r="L92" s="62"/>
    </row>
    <row r="93" spans="2:63" s="1" customFormat="1" ht="14.45" customHeight="1">
      <c r="B93" s="42"/>
      <c r="C93" s="66" t="s">
        <v>32</v>
      </c>
      <c r="D93" s="64"/>
      <c r="E93" s="64"/>
      <c r="F93" s="174" t="str">
        <f>IF(E20="","",E20)</f>
        <v/>
      </c>
      <c r="G93" s="64"/>
      <c r="H93" s="64"/>
      <c r="I93" s="173"/>
      <c r="J93" s="64"/>
      <c r="K93" s="64"/>
      <c r="L93" s="62"/>
    </row>
    <row r="94" spans="2:63" s="1" customFormat="1" ht="10.35" customHeight="1">
      <c r="B94" s="42"/>
      <c r="C94" s="64"/>
      <c r="D94" s="64"/>
      <c r="E94" s="64"/>
      <c r="F94" s="64"/>
      <c r="G94" s="64"/>
      <c r="H94" s="64"/>
      <c r="I94" s="173"/>
      <c r="J94" s="64"/>
      <c r="K94" s="64"/>
      <c r="L94" s="62"/>
    </row>
    <row r="95" spans="2:63" s="10" customFormat="1" ht="29.25" customHeight="1">
      <c r="B95" s="176"/>
      <c r="C95" s="177" t="s">
        <v>293</v>
      </c>
      <c r="D95" s="178" t="s">
        <v>59</v>
      </c>
      <c r="E95" s="178" t="s">
        <v>55</v>
      </c>
      <c r="F95" s="178" t="s">
        <v>294</v>
      </c>
      <c r="G95" s="178" t="s">
        <v>295</v>
      </c>
      <c r="H95" s="178" t="s">
        <v>296</v>
      </c>
      <c r="I95" s="179" t="s">
        <v>297</v>
      </c>
      <c r="J95" s="178" t="s">
        <v>282</v>
      </c>
      <c r="K95" s="180" t="s">
        <v>298</v>
      </c>
      <c r="L95" s="181"/>
      <c r="M95" s="82" t="s">
        <v>299</v>
      </c>
      <c r="N95" s="83" t="s">
        <v>44</v>
      </c>
      <c r="O95" s="83" t="s">
        <v>300</v>
      </c>
      <c r="P95" s="83" t="s">
        <v>301</v>
      </c>
      <c r="Q95" s="83" t="s">
        <v>302</v>
      </c>
      <c r="R95" s="83" t="s">
        <v>303</v>
      </c>
      <c r="S95" s="83" t="s">
        <v>304</v>
      </c>
      <c r="T95" s="84" t="s">
        <v>305</v>
      </c>
    </row>
    <row r="96" spans="2:63" s="1" customFormat="1" ht="29.25" customHeight="1">
      <c r="B96" s="42"/>
      <c r="C96" s="88" t="s">
        <v>283</v>
      </c>
      <c r="D96" s="64"/>
      <c r="E96" s="64"/>
      <c r="F96" s="64"/>
      <c r="G96" s="64"/>
      <c r="H96" s="64"/>
      <c r="I96" s="173"/>
      <c r="J96" s="182">
        <f>BK96</f>
        <v>0</v>
      </c>
      <c r="K96" s="64"/>
      <c r="L96" s="62"/>
      <c r="M96" s="85"/>
      <c r="N96" s="86"/>
      <c r="O96" s="86"/>
      <c r="P96" s="183">
        <f>P97+P143+P446</f>
        <v>0</v>
      </c>
      <c r="Q96" s="86"/>
      <c r="R96" s="183">
        <f>R97+R143+R446</f>
        <v>382.68824599999999</v>
      </c>
      <c r="S96" s="86"/>
      <c r="T96" s="184">
        <f>T97+T143+T446</f>
        <v>0</v>
      </c>
      <c r="AT96" s="25" t="s">
        <v>73</v>
      </c>
      <c r="AU96" s="25" t="s">
        <v>284</v>
      </c>
      <c r="BK96" s="185">
        <f>BK97+BK143+BK446</f>
        <v>0</v>
      </c>
    </row>
    <row r="97" spans="2:65" s="11" customFormat="1" ht="37.35" customHeight="1">
      <c r="B97" s="186"/>
      <c r="C97" s="187"/>
      <c r="D97" s="188" t="s">
        <v>73</v>
      </c>
      <c r="E97" s="189" t="s">
        <v>444</v>
      </c>
      <c r="F97" s="189" t="s">
        <v>1651</v>
      </c>
      <c r="G97" s="187"/>
      <c r="H97" s="187"/>
      <c r="I97" s="190"/>
      <c r="J97" s="191">
        <f>BK97</f>
        <v>0</v>
      </c>
      <c r="K97" s="187"/>
      <c r="L97" s="192"/>
      <c r="M97" s="193"/>
      <c r="N97" s="194"/>
      <c r="O97" s="194"/>
      <c r="P97" s="195">
        <f>P98+P138</f>
        <v>0</v>
      </c>
      <c r="Q97" s="194"/>
      <c r="R97" s="195">
        <f>R98+R138</f>
        <v>366.63900000000001</v>
      </c>
      <c r="S97" s="194"/>
      <c r="T97" s="196">
        <f>T98+T138</f>
        <v>0</v>
      </c>
      <c r="AR97" s="197" t="s">
        <v>82</v>
      </c>
      <c r="AT97" s="198" t="s">
        <v>73</v>
      </c>
      <c r="AU97" s="198" t="s">
        <v>74</v>
      </c>
      <c r="AY97" s="197" t="s">
        <v>308</v>
      </c>
      <c r="BK97" s="199">
        <f>BK98+BK138</f>
        <v>0</v>
      </c>
    </row>
    <row r="98" spans="2:65" s="11" customFormat="1" ht="19.899999999999999" customHeight="1">
      <c r="B98" s="186"/>
      <c r="C98" s="187"/>
      <c r="D98" s="200" t="s">
        <v>73</v>
      </c>
      <c r="E98" s="201" t="s">
        <v>82</v>
      </c>
      <c r="F98" s="201" t="s">
        <v>446</v>
      </c>
      <c r="G98" s="187"/>
      <c r="H98" s="187"/>
      <c r="I98" s="190"/>
      <c r="J98" s="202">
        <f>BK98</f>
        <v>0</v>
      </c>
      <c r="K98" s="187"/>
      <c r="L98" s="192"/>
      <c r="M98" s="193"/>
      <c r="N98" s="194"/>
      <c r="O98" s="194"/>
      <c r="P98" s="195">
        <f>SUM(P99:P137)</f>
        <v>0</v>
      </c>
      <c r="Q98" s="194"/>
      <c r="R98" s="195">
        <f>SUM(R99:R137)</f>
        <v>366.63900000000001</v>
      </c>
      <c r="S98" s="194"/>
      <c r="T98" s="196">
        <f>SUM(T99:T137)</f>
        <v>0</v>
      </c>
      <c r="AR98" s="197" t="s">
        <v>82</v>
      </c>
      <c r="AT98" s="198" t="s">
        <v>73</v>
      </c>
      <c r="AU98" s="198" t="s">
        <v>82</v>
      </c>
      <c r="AY98" s="197" t="s">
        <v>308</v>
      </c>
      <c r="BK98" s="199">
        <f>SUM(BK99:BK137)</f>
        <v>0</v>
      </c>
    </row>
    <row r="99" spans="2:65" s="1" customFormat="1" ht="22.5" customHeight="1">
      <c r="B99" s="42"/>
      <c r="C99" s="203" t="s">
        <v>82</v>
      </c>
      <c r="D99" s="203" t="s">
        <v>311</v>
      </c>
      <c r="E99" s="204" t="s">
        <v>6597</v>
      </c>
      <c r="F99" s="205" t="s">
        <v>6598</v>
      </c>
      <c r="G99" s="206" t="s">
        <v>449</v>
      </c>
      <c r="H99" s="207">
        <v>499.8</v>
      </c>
      <c r="I99" s="208"/>
      <c r="J99" s="209">
        <f>ROUND(I99*H99,2)</f>
        <v>0</v>
      </c>
      <c r="K99" s="205" t="s">
        <v>6599</v>
      </c>
      <c r="L99" s="62"/>
      <c r="M99" s="210" t="s">
        <v>21</v>
      </c>
      <c r="N99" s="211" t="s">
        <v>45</v>
      </c>
      <c r="O99" s="43"/>
      <c r="P99" s="212">
        <f>O99*H99</f>
        <v>0</v>
      </c>
      <c r="Q99" s="212">
        <v>0</v>
      </c>
      <c r="R99" s="212">
        <f>Q99*H99</f>
        <v>0</v>
      </c>
      <c r="S99" s="212">
        <v>0</v>
      </c>
      <c r="T99" s="213">
        <f>S99*H99</f>
        <v>0</v>
      </c>
      <c r="AR99" s="25" t="s">
        <v>327</v>
      </c>
      <c r="AT99" s="25" t="s">
        <v>311</v>
      </c>
      <c r="AU99" s="25" t="s">
        <v>84</v>
      </c>
      <c r="AY99" s="25" t="s">
        <v>308</v>
      </c>
      <c r="BE99" s="214">
        <f>IF(N99="základní",J99,0)</f>
        <v>0</v>
      </c>
      <c r="BF99" s="214">
        <f>IF(N99="snížená",J99,0)</f>
        <v>0</v>
      </c>
      <c r="BG99" s="214">
        <f>IF(N99="zákl. přenesená",J99,0)</f>
        <v>0</v>
      </c>
      <c r="BH99" s="214">
        <f>IF(N99="sníž. přenesená",J99,0)</f>
        <v>0</v>
      </c>
      <c r="BI99" s="214">
        <f>IF(N99="nulová",J99,0)</f>
        <v>0</v>
      </c>
      <c r="BJ99" s="25" t="s">
        <v>82</v>
      </c>
      <c r="BK99" s="214">
        <f>ROUND(I99*H99,2)</f>
        <v>0</v>
      </c>
      <c r="BL99" s="25" t="s">
        <v>327</v>
      </c>
      <c r="BM99" s="25" t="s">
        <v>6600</v>
      </c>
    </row>
    <row r="100" spans="2:65" s="13" customFormat="1" ht="13.5">
      <c r="B100" s="233"/>
      <c r="C100" s="234"/>
      <c r="D100" s="246" t="s">
        <v>451</v>
      </c>
      <c r="E100" s="256" t="s">
        <v>21</v>
      </c>
      <c r="F100" s="257" t="s">
        <v>6601</v>
      </c>
      <c r="G100" s="234"/>
      <c r="H100" s="258">
        <v>499.8</v>
      </c>
      <c r="I100" s="238"/>
      <c r="J100" s="234"/>
      <c r="K100" s="234"/>
      <c r="L100" s="239"/>
      <c r="M100" s="240"/>
      <c r="N100" s="241"/>
      <c r="O100" s="241"/>
      <c r="P100" s="241"/>
      <c r="Q100" s="241"/>
      <c r="R100" s="241"/>
      <c r="S100" s="241"/>
      <c r="T100" s="242"/>
      <c r="AT100" s="243" t="s">
        <v>451</v>
      </c>
      <c r="AU100" s="243" t="s">
        <v>84</v>
      </c>
      <c r="AV100" s="13" t="s">
        <v>84</v>
      </c>
      <c r="AW100" s="13" t="s">
        <v>37</v>
      </c>
      <c r="AX100" s="13" t="s">
        <v>82</v>
      </c>
      <c r="AY100" s="243" t="s">
        <v>308</v>
      </c>
    </row>
    <row r="101" spans="2:65" s="1" customFormat="1" ht="22.5" customHeight="1">
      <c r="B101" s="42"/>
      <c r="C101" s="203" t="s">
        <v>84</v>
      </c>
      <c r="D101" s="203" t="s">
        <v>311</v>
      </c>
      <c r="E101" s="204" t="s">
        <v>6602</v>
      </c>
      <c r="F101" s="205" t="s">
        <v>6603</v>
      </c>
      <c r="G101" s="206" t="s">
        <v>449</v>
      </c>
      <c r="H101" s="207">
        <v>149.94</v>
      </c>
      <c r="I101" s="208"/>
      <c r="J101" s="209">
        <f>ROUND(I101*H101,2)</f>
        <v>0</v>
      </c>
      <c r="K101" s="205" t="s">
        <v>6599</v>
      </c>
      <c r="L101" s="62"/>
      <c r="M101" s="210" t="s">
        <v>21</v>
      </c>
      <c r="N101" s="211" t="s">
        <v>45</v>
      </c>
      <c r="O101" s="43"/>
      <c r="P101" s="212">
        <f>O101*H101</f>
        <v>0</v>
      </c>
      <c r="Q101" s="212">
        <v>0</v>
      </c>
      <c r="R101" s="212">
        <f>Q101*H101</f>
        <v>0</v>
      </c>
      <c r="S101" s="212">
        <v>0</v>
      </c>
      <c r="T101" s="213">
        <f>S101*H101</f>
        <v>0</v>
      </c>
      <c r="AR101" s="25" t="s">
        <v>327</v>
      </c>
      <c r="AT101" s="25" t="s">
        <v>311</v>
      </c>
      <c r="AU101" s="25" t="s">
        <v>84</v>
      </c>
      <c r="AY101" s="25" t="s">
        <v>308</v>
      </c>
      <c r="BE101" s="214">
        <f>IF(N101="základní",J101,0)</f>
        <v>0</v>
      </c>
      <c r="BF101" s="214">
        <f>IF(N101="snížená",J101,0)</f>
        <v>0</v>
      </c>
      <c r="BG101" s="214">
        <f>IF(N101="zákl. přenesená",J101,0)</f>
        <v>0</v>
      </c>
      <c r="BH101" s="214">
        <f>IF(N101="sníž. přenesená",J101,0)</f>
        <v>0</v>
      </c>
      <c r="BI101" s="214">
        <f>IF(N101="nulová",J101,0)</f>
        <v>0</v>
      </c>
      <c r="BJ101" s="25" t="s">
        <v>82</v>
      </c>
      <c r="BK101" s="214">
        <f>ROUND(I101*H101,2)</f>
        <v>0</v>
      </c>
      <c r="BL101" s="25" t="s">
        <v>327</v>
      </c>
      <c r="BM101" s="25" t="s">
        <v>6604</v>
      </c>
    </row>
    <row r="102" spans="2:65" s="12" customFormat="1" ht="13.5">
      <c r="B102" s="221"/>
      <c r="C102" s="222"/>
      <c r="D102" s="223" t="s">
        <v>451</v>
      </c>
      <c r="E102" s="224" t="s">
        <v>21</v>
      </c>
      <c r="F102" s="225" t="s">
        <v>6605</v>
      </c>
      <c r="G102" s="222"/>
      <c r="H102" s="226" t="s">
        <v>21</v>
      </c>
      <c r="I102" s="227"/>
      <c r="J102" s="222"/>
      <c r="K102" s="222"/>
      <c r="L102" s="228"/>
      <c r="M102" s="229"/>
      <c r="N102" s="230"/>
      <c r="O102" s="230"/>
      <c r="P102" s="230"/>
      <c r="Q102" s="230"/>
      <c r="R102" s="230"/>
      <c r="S102" s="230"/>
      <c r="T102" s="231"/>
      <c r="AT102" s="232" t="s">
        <v>451</v>
      </c>
      <c r="AU102" s="232" t="s">
        <v>84</v>
      </c>
      <c r="AV102" s="12" t="s">
        <v>82</v>
      </c>
      <c r="AW102" s="12" t="s">
        <v>37</v>
      </c>
      <c r="AX102" s="12" t="s">
        <v>74</v>
      </c>
      <c r="AY102" s="232" t="s">
        <v>308</v>
      </c>
    </row>
    <row r="103" spans="2:65" s="13" customFormat="1" ht="13.5">
      <c r="B103" s="233"/>
      <c r="C103" s="234"/>
      <c r="D103" s="223" t="s">
        <v>451</v>
      </c>
      <c r="E103" s="235" t="s">
        <v>21</v>
      </c>
      <c r="F103" s="236" t="s">
        <v>6606</v>
      </c>
      <c r="G103" s="234"/>
      <c r="H103" s="237">
        <v>499.8</v>
      </c>
      <c r="I103" s="238"/>
      <c r="J103" s="234"/>
      <c r="K103" s="234"/>
      <c r="L103" s="239"/>
      <c r="M103" s="240"/>
      <c r="N103" s="241"/>
      <c r="O103" s="241"/>
      <c r="P103" s="241"/>
      <c r="Q103" s="241"/>
      <c r="R103" s="241"/>
      <c r="S103" s="241"/>
      <c r="T103" s="242"/>
      <c r="AT103" s="243" t="s">
        <v>451</v>
      </c>
      <c r="AU103" s="243" t="s">
        <v>84</v>
      </c>
      <c r="AV103" s="13" t="s">
        <v>84</v>
      </c>
      <c r="AW103" s="13" t="s">
        <v>37</v>
      </c>
      <c r="AX103" s="13" t="s">
        <v>82</v>
      </c>
      <c r="AY103" s="243" t="s">
        <v>308</v>
      </c>
    </row>
    <row r="104" spans="2:65" s="13" customFormat="1" ht="13.5">
      <c r="B104" s="233"/>
      <c r="C104" s="234"/>
      <c r="D104" s="246" t="s">
        <v>451</v>
      </c>
      <c r="E104" s="234"/>
      <c r="F104" s="257" t="s">
        <v>6607</v>
      </c>
      <c r="G104" s="234"/>
      <c r="H104" s="258">
        <v>149.94</v>
      </c>
      <c r="I104" s="238"/>
      <c r="J104" s="234"/>
      <c r="K104" s="234"/>
      <c r="L104" s="239"/>
      <c r="M104" s="240"/>
      <c r="N104" s="241"/>
      <c r="O104" s="241"/>
      <c r="P104" s="241"/>
      <c r="Q104" s="241"/>
      <c r="R104" s="241"/>
      <c r="S104" s="241"/>
      <c r="T104" s="242"/>
      <c r="AT104" s="243" t="s">
        <v>451</v>
      </c>
      <c r="AU104" s="243" t="s">
        <v>84</v>
      </c>
      <c r="AV104" s="13" t="s">
        <v>84</v>
      </c>
      <c r="AW104" s="13" t="s">
        <v>6</v>
      </c>
      <c r="AX104" s="13" t="s">
        <v>82</v>
      </c>
      <c r="AY104" s="243" t="s">
        <v>308</v>
      </c>
    </row>
    <row r="105" spans="2:65" s="1" customFormat="1" ht="22.5" customHeight="1">
      <c r="B105" s="42"/>
      <c r="C105" s="203" t="s">
        <v>95</v>
      </c>
      <c r="D105" s="203" t="s">
        <v>311</v>
      </c>
      <c r="E105" s="204" t="s">
        <v>1845</v>
      </c>
      <c r="F105" s="205" t="s">
        <v>1846</v>
      </c>
      <c r="G105" s="206" t="s">
        <v>449</v>
      </c>
      <c r="H105" s="207">
        <v>499.8</v>
      </c>
      <c r="I105" s="208"/>
      <c r="J105" s="209">
        <f>ROUND(I105*H105,2)</f>
        <v>0</v>
      </c>
      <c r="K105" s="205" t="s">
        <v>6599</v>
      </c>
      <c r="L105" s="62"/>
      <c r="M105" s="210" t="s">
        <v>21</v>
      </c>
      <c r="N105" s="211" t="s">
        <v>45</v>
      </c>
      <c r="O105" s="43"/>
      <c r="P105" s="212">
        <f>O105*H105</f>
        <v>0</v>
      </c>
      <c r="Q105" s="212">
        <v>0</v>
      </c>
      <c r="R105" s="212">
        <f>Q105*H105</f>
        <v>0</v>
      </c>
      <c r="S105" s="212">
        <v>0</v>
      </c>
      <c r="T105" s="213">
        <f>S105*H105</f>
        <v>0</v>
      </c>
      <c r="AR105" s="25" t="s">
        <v>327</v>
      </c>
      <c r="AT105" s="25" t="s">
        <v>311</v>
      </c>
      <c r="AU105" s="25" t="s">
        <v>84</v>
      </c>
      <c r="AY105" s="25" t="s">
        <v>308</v>
      </c>
      <c r="BE105" s="214">
        <f>IF(N105="základní",J105,0)</f>
        <v>0</v>
      </c>
      <c r="BF105" s="214">
        <f>IF(N105="snížená",J105,0)</f>
        <v>0</v>
      </c>
      <c r="BG105" s="214">
        <f>IF(N105="zákl. přenesená",J105,0)</f>
        <v>0</v>
      </c>
      <c r="BH105" s="214">
        <f>IF(N105="sníž. přenesená",J105,0)</f>
        <v>0</v>
      </c>
      <c r="BI105" s="214">
        <f>IF(N105="nulová",J105,0)</f>
        <v>0</v>
      </c>
      <c r="BJ105" s="25" t="s">
        <v>82</v>
      </c>
      <c r="BK105" s="214">
        <f>ROUND(I105*H105,2)</f>
        <v>0</v>
      </c>
      <c r="BL105" s="25" t="s">
        <v>327</v>
      </c>
      <c r="BM105" s="25" t="s">
        <v>6608</v>
      </c>
    </row>
    <row r="106" spans="2:65" s="12" customFormat="1" ht="13.5">
      <c r="B106" s="221"/>
      <c r="C106" s="222"/>
      <c r="D106" s="223" t="s">
        <v>451</v>
      </c>
      <c r="E106" s="224" t="s">
        <v>21</v>
      </c>
      <c r="F106" s="225" t="s">
        <v>6609</v>
      </c>
      <c r="G106" s="222"/>
      <c r="H106" s="226" t="s">
        <v>21</v>
      </c>
      <c r="I106" s="227"/>
      <c r="J106" s="222"/>
      <c r="K106" s="222"/>
      <c r="L106" s="228"/>
      <c r="M106" s="229"/>
      <c r="N106" s="230"/>
      <c r="O106" s="230"/>
      <c r="P106" s="230"/>
      <c r="Q106" s="230"/>
      <c r="R106" s="230"/>
      <c r="S106" s="230"/>
      <c r="T106" s="231"/>
      <c r="AT106" s="232" t="s">
        <v>451</v>
      </c>
      <c r="AU106" s="232" t="s">
        <v>84</v>
      </c>
      <c r="AV106" s="12" t="s">
        <v>82</v>
      </c>
      <c r="AW106" s="12" t="s">
        <v>37</v>
      </c>
      <c r="AX106" s="12" t="s">
        <v>74</v>
      </c>
      <c r="AY106" s="232" t="s">
        <v>308</v>
      </c>
    </row>
    <row r="107" spans="2:65" s="13" customFormat="1" ht="13.5">
      <c r="B107" s="233"/>
      <c r="C107" s="234"/>
      <c r="D107" s="246" t="s">
        <v>451</v>
      </c>
      <c r="E107" s="256" t="s">
        <v>21</v>
      </c>
      <c r="F107" s="257" t="s">
        <v>6606</v>
      </c>
      <c r="G107" s="234"/>
      <c r="H107" s="258">
        <v>499.8</v>
      </c>
      <c r="I107" s="238"/>
      <c r="J107" s="234"/>
      <c r="K107" s="234"/>
      <c r="L107" s="239"/>
      <c r="M107" s="240"/>
      <c r="N107" s="241"/>
      <c r="O107" s="241"/>
      <c r="P107" s="241"/>
      <c r="Q107" s="241"/>
      <c r="R107" s="241"/>
      <c r="S107" s="241"/>
      <c r="T107" s="242"/>
      <c r="AT107" s="243" t="s">
        <v>451</v>
      </c>
      <c r="AU107" s="243" t="s">
        <v>84</v>
      </c>
      <c r="AV107" s="13" t="s">
        <v>84</v>
      </c>
      <c r="AW107" s="13" t="s">
        <v>37</v>
      </c>
      <c r="AX107" s="13" t="s">
        <v>82</v>
      </c>
      <c r="AY107" s="243" t="s">
        <v>308</v>
      </c>
    </row>
    <row r="108" spans="2:65" s="1" customFormat="1" ht="22.5" customHeight="1">
      <c r="B108" s="42"/>
      <c r="C108" s="203" t="s">
        <v>327</v>
      </c>
      <c r="D108" s="203" t="s">
        <v>311</v>
      </c>
      <c r="E108" s="204" t="s">
        <v>1877</v>
      </c>
      <c r="F108" s="205" t="s">
        <v>1878</v>
      </c>
      <c r="G108" s="206" t="s">
        <v>449</v>
      </c>
      <c r="H108" s="207">
        <v>785.4</v>
      </c>
      <c r="I108" s="208"/>
      <c r="J108" s="209">
        <f>ROUND(I108*H108,2)</f>
        <v>0</v>
      </c>
      <c r="K108" s="205" t="s">
        <v>6599</v>
      </c>
      <c r="L108" s="62"/>
      <c r="M108" s="210" t="s">
        <v>21</v>
      </c>
      <c r="N108" s="211" t="s">
        <v>45</v>
      </c>
      <c r="O108" s="43"/>
      <c r="P108" s="212">
        <f>O108*H108</f>
        <v>0</v>
      </c>
      <c r="Q108" s="212">
        <v>0</v>
      </c>
      <c r="R108" s="212">
        <f>Q108*H108</f>
        <v>0</v>
      </c>
      <c r="S108" s="212">
        <v>0</v>
      </c>
      <c r="T108" s="213">
        <f>S108*H108</f>
        <v>0</v>
      </c>
      <c r="AR108" s="25" t="s">
        <v>327</v>
      </c>
      <c r="AT108" s="25" t="s">
        <v>311</v>
      </c>
      <c r="AU108" s="25" t="s">
        <v>84</v>
      </c>
      <c r="AY108" s="25" t="s">
        <v>308</v>
      </c>
      <c r="BE108" s="214">
        <f>IF(N108="základní",J108,0)</f>
        <v>0</v>
      </c>
      <c r="BF108" s="214">
        <f>IF(N108="snížená",J108,0)</f>
        <v>0</v>
      </c>
      <c r="BG108" s="214">
        <f>IF(N108="zákl. přenesená",J108,0)</f>
        <v>0</v>
      </c>
      <c r="BH108" s="214">
        <f>IF(N108="sníž. přenesená",J108,0)</f>
        <v>0</v>
      </c>
      <c r="BI108" s="214">
        <f>IF(N108="nulová",J108,0)</f>
        <v>0</v>
      </c>
      <c r="BJ108" s="25" t="s">
        <v>82</v>
      </c>
      <c r="BK108" s="214">
        <f>ROUND(I108*H108,2)</f>
        <v>0</v>
      </c>
      <c r="BL108" s="25" t="s">
        <v>327</v>
      </c>
      <c r="BM108" s="25" t="s">
        <v>6610</v>
      </c>
    </row>
    <row r="109" spans="2:65" s="12" customFormat="1" ht="13.5">
      <c r="B109" s="221"/>
      <c r="C109" s="222"/>
      <c r="D109" s="223" t="s">
        <v>451</v>
      </c>
      <c r="E109" s="224" t="s">
        <v>21</v>
      </c>
      <c r="F109" s="225" t="s">
        <v>6609</v>
      </c>
      <c r="G109" s="222"/>
      <c r="H109" s="226" t="s">
        <v>21</v>
      </c>
      <c r="I109" s="227"/>
      <c r="J109" s="222"/>
      <c r="K109" s="222"/>
      <c r="L109" s="228"/>
      <c r="M109" s="229"/>
      <c r="N109" s="230"/>
      <c r="O109" s="230"/>
      <c r="P109" s="230"/>
      <c r="Q109" s="230"/>
      <c r="R109" s="230"/>
      <c r="S109" s="230"/>
      <c r="T109" s="231"/>
      <c r="AT109" s="232" t="s">
        <v>451</v>
      </c>
      <c r="AU109" s="232" t="s">
        <v>84</v>
      </c>
      <c r="AV109" s="12" t="s">
        <v>82</v>
      </c>
      <c r="AW109" s="12" t="s">
        <v>37</v>
      </c>
      <c r="AX109" s="12" t="s">
        <v>74</v>
      </c>
      <c r="AY109" s="232" t="s">
        <v>308</v>
      </c>
    </row>
    <row r="110" spans="2:65" s="13" customFormat="1" ht="13.5">
      <c r="B110" s="233"/>
      <c r="C110" s="234"/>
      <c r="D110" s="223" t="s">
        <v>451</v>
      </c>
      <c r="E110" s="235" t="s">
        <v>21</v>
      </c>
      <c r="F110" s="236" t="s">
        <v>6606</v>
      </c>
      <c r="G110" s="234"/>
      <c r="H110" s="237">
        <v>499.8</v>
      </c>
      <c r="I110" s="238"/>
      <c r="J110" s="234"/>
      <c r="K110" s="234"/>
      <c r="L110" s="239"/>
      <c r="M110" s="240"/>
      <c r="N110" s="241"/>
      <c r="O110" s="241"/>
      <c r="P110" s="241"/>
      <c r="Q110" s="241"/>
      <c r="R110" s="241"/>
      <c r="S110" s="241"/>
      <c r="T110" s="242"/>
      <c r="AT110" s="243" t="s">
        <v>451</v>
      </c>
      <c r="AU110" s="243" t="s">
        <v>84</v>
      </c>
      <c r="AV110" s="13" t="s">
        <v>84</v>
      </c>
      <c r="AW110" s="13" t="s">
        <v>37</v>
      </c>
      <c r="AX110" s="13" t="s">
        <v>74</v>
      </c>
      <c r="AY110" s="243" t="s">
        <v>308</v>
      </c>
    </row>
    <row r="111" spans="2:65" s="12" customFormat="1" ht="13.5">
      <c r="B111" s="221"/>
      <c r="C111" s="222"/>
      <c r="D111" s="223" t="s">
        <v>451</v>
      </c>
      <c r="E111" s="224" t="s">
        <v>21</v>
      </c>
      <c r="F111" s="225" t="s">
        <v>6611</v>
      </c>
      <c r="G111" s="222"/>
      <c r="H111" s="226" t="s">
        <v>21</v>
      </c>
      <c r="I111" s="227"/>
      <c r="J111" s="222"/>
      <c r="K111" s="222"/>
      <c r="L111" s="228"/>
      <c r="M111" s="229"/>
      <c r="N111" s="230"/>
      <c r="O111" s="230"/>
      <c r="P111" s="230"/>
      <c r="Q111" s="230"/>
      <c r="R111" s="230"/>
      <c r="S111" s="230"/>
      <c r="T111" s="231"/>
      <c r="AT111" s="232" t="s">
        <v>451</v>
      </c>
      <c r="AU111" s="232" t="s">
        <v>84</v>
      </c>
      <c r="AV111" s="12" t="s">
        <v>82</v>
      </c>
      <c r="AW111" s="12" t="s">
        <v>37</v>
      </c>
      <c r="AX111" s="12" t="s">
        <v>74</v>
      </c>
      <c r="AY111" s="232" t="s">
        <v>308</v>
      </c>
    </row>
    <row r="112" spans="2:65" s="13" customFormat="1" ht="13.5">
      <c r="B112" s="233"/>
      <c r="C112" s="234"/>
      <c r="D112" s="223" t="s">
        <v>451</v>
      </c>
      <c r="E112" s="235" t="s">
        <v>21</v>
      </c>
      <c r="F112" s="236" t="s">
        <v>6612</v>
      </c>
      <c r="G112" s="234"/>
      <c r="H112" s="237">
        <v>285.60000000000002</v>
      </c>
      <c r="I112" s="238"/>
      <c r="J112" s="234"/>
      <c r="K112" s="234"/>
      <c r="L112" s="239"/>
      <c r="M112" s="240"/>
      <c r="N112" s="241"/>
      <c r="O112" s="241"/>
      <c r="P112" s="241"/>
      <c r="Q112" s="241"/>
      <c r="R112" s="241"/>
      <c r="S112" s="241"/>
      <c r="T112" s="242"/>
      <c r="AT112" s="243" t="s">
        <v>451</v>
      </c>
      <c r="AU112" s="243" t="s">
        <v>84</v>
      </c>
      <c r="AV112" s="13" t="s">
        <v>84</v>
      </c>
      <c r="AW112" s="13" t="s">
        <v>37</v>
      </c>
      <c r="AX112" s="13" t="s">
        <v>74</v>
      </c>
      <c r="AY112" s="243" t="s">
        <v>308</v>
      </c>
    </row>
    <row r="113" spans="2:65" s="14" customFormat="1" ht="13.5">
      <c r="B113" s="244"/>
      <c r="C113" s="245"/>
      <c r="D113" s="246" t="s">
        <v>451</v>
      </c>
      <c r="E113" s="247" t="s">
        <v>21</v>
      </c>
      <c r="F113" s="248" t="s">
        <v>459</v>
      </c>
      <c r="G113" s="245"/>
      <c r="H113" s="249">
        <v>785.4</v>
      </c>
      <c r="I113" s="250"/>
      <c r="J113" s="245"/>
      <c r="K113" s="245"/>
      <c r="L113" s="251"/>
      <c r="M113" s="252"/>
      <c r="N113" s="253"/>
      <c r="O113" s="253"/>
      <c r="P113" s="253"/>
      <c r="Q113" s="253"/>
      <c r="R113" s="253"/>
      <c r="S113" s="253"/>
      <c r="T113" s="254"/>
      <c r="AT113" s="255" t="s">
        <v>451</v>
      </c>
      <c r="AU113" s="255" t="s">
        <v>84</v>
      </c>
      <c r="AV113" s="14" t="s">
        <v>327</v>
      </c>
      <c r="AW113" s="14" t="s">
        <v>37</v>
      </c>
      <c r="AX113" s="14" t="s">
        <v>82</v>
      </c>
      <c r="AY113" s="255" t="s">
        <v>308</v>
      </c>
    </row>
    <row r="114" spans="2:65" s="1" customFormat="1" ht="22.5" customHeight="1">
      <c r="B114" s="42"/>
      <c r="C114" s="203" t="s">
        <v>307</v>
      </c>
      <c r="D114" s="203" t="s">
        <v>311</v>
      </c>
      <c r="E114" s="204" t="s">
        <v>1653</v>
      </c>
      <c r="F114" s="205" t="s">
        <v>1654</v>
      </c>
      <c r="G114" s="206" t="s">
        <v>449</v>
      </c>
      <c r="H114" s="207">
        <v>214.2</v>
      </c>
      <c r="I114" s="208"/>
      <c r="J114" s="209">
        <f>ROUND(I114*H114,2)</f>
        <v>0</v>
      </c>
      <c r="K114" s="205" t="s">
        <v>6599</v>
      </c>
      <c r="L114" s="62"/>
      <c r="M114" s="210" t="s">
        <v>21</v>
      </c>
      <c r="N114" s="211" t="s">
        <v>45</v>
      </c>
      <c r="O114" s="43"/>
      <c r="P114" s="212">
        <f>O114*H114</f>
        <v>0</v>
      </c>
      <c r="Q114" s="212">
        <v>0</v>
      </c>
      <c r="R114" s="212">
        <f>Q114*H114</f>
        <v>0</v>
      </c>
      <c r="S114" s="212">
        <v>0</v>
      </c>
      <c r="T114" s="213">
        <f>S114*H114</f>
        <v>0</v>
      </c>
      <c r="AR114" s="25" t="s">
        <v>327</v>
      </c>
      <c r="AT114" s="25" t="s">
        <v>311</v>
      </c>
      <c r="AU114" s="25" t="s">
        <v>84</v>
      </c>
      <c r="AY114" s="25" t="s">
        <v>308</v>
      </c>
      <c r="BE114" s="214">
        <f>IF(N114="základní",J114,0)</f>
        <v>0</v>
      </c>
      <c r="BF114" s="214">
        <f>IF(N114="snížená",J114,0)</f>
        <v>0</v>
      </c>
      <c r="BG114" s="214">
        <f>IF(N114="zákl. přenesená",J114,0)</f>
        <v>0</v>
      </c>
      <c r="BH114" s="214">
        <f>IF(N114="sníž. přenesená",J114,0)</f>
        <v>0</v>
      </c>
      <c r="BI114" s="214">
        <f>IF(N114="nulová",J114,0)</f>
        <v>0</v>
      </c>
      <c r="BJ114" s="25" t="s">
        <v>82</v>
      </c>
      <c r="BK114" s="214">
        <f>ROUND(I114*H114,2)</f>
        <v>0</v>
      </c>
      <c r="BL114" s="25" t="s">
        <v>327</v>
      </c>
      <c r="BM114" s="25" t="s">
        <v>6613</v>
      </c>
    </row>
    <row r="115" spans="2:65" s="12" customFormat="1" ht="13.5">
      <c r="B115" s="221"/>
      <c r="C115" s="222"/>
      <c r="D115" s="223" t="s">
        <v>451</v>
      </c>
      <c r="E115" s="224" t="s">
        <v>21</v>
      </c>
      <c r="F115" s="225" t="s">
        <v>6614</v>
      </c>
      <c r="G115" s="222"/>
      <c r="H115" s="226" t="s">
        <v>21</v>
      </c>
      <c r="I115" s="227"/>
      <c r="J115" s="222"/>
      <c r="K115" s="222"/>
      <c r="L115" s="228"/>
      <c r="M115" s="229"/>
      <c r="N115" s="230"/>
      <c r="O115" s="230"/>
      <c r="P115" s="230"/>
      <c r="Q115" s="230"/>
      <c r="R115" s="230"/>
      <c r="S115" s="230"/>
      <c r="T115" s="231"/>
      <c r="AT115" s="232" t="s">
        <v>451</v>
      </c>
      <c r="AU115" s="232" t="s">
        <v>84</v>
      </c>
      <c r="AV115" s="12" t="s">
        <v>82</v>
      </c>
      <c r="AW115" s="12" t="s">
        <v>37</v>
      </c>
      <c r="AX115" s="12" t="s">
        <v>74</v>
      </c>
      <c r="AY115" s="232" t="s">
        <v>308</v>
      </c>
    </row>
    <row r="116" spans="2:65" s="13" customFormat="1" ht="13.5">
      <c r="B116" s="233"/>
      <c r="C116" s="234"/>
      <c r="D116" s="246" t="s">
        <v>451</v>
      </c>
      <c r="E116" s="256" t="s">
        <v>21</v>
      </c>
      <c r="F116" s="257" t="s">
        <v>6615</v>
      </c>
      <c r="G116" s="234"/>
      <c r="H116" s="258">
        <v>214.2</v>
      </c>
      <c r="I116" s="238"/>
      <c r="J116" s="234"/>
      <c r="K116" s="234"/>
      <c r="L116" s="239"/>
      <c r="M116" s="240"/>
      <c r="N116" s="241"/>
      <c r="O116" s="241"/>
      <c r="P116" s="241"/>
      <c r="Q116" s="241"/>
      <c r="R116" s="241"/>
      <c r="S116" s="241"/>
      <c r="T116" s="242"/>
      <c r="AT116" s="243" t="s">
        <v>451</v>
      </c>
      <c r="AU116" s="243" t="s">
        <v>84</v>
      </c>
      <c r="AV116" s="13" t="s">
        <v>84</v>
      </c>
      <c r="AW116" s="13" t="s">
        <v>37</v>
      </c>
      <c r="AX116" s="13" t="s">
        <v>82</v>
      </c>
      <c r="AY116" s="243" t="s">
        <v>308</v>
      </c>
    </row>
    <row r="117" spans="2:65" s="1" customFormat="1" ht="31.5" customHeight="1">
      <c r="B117" s="42"/>
      <c r="C117" s="203" t="s">
        <v>334</v>
      </c>
      <c r="D117" s="203" t="s">
        <v>311</v>
      </c>
      <c r="E117" s="204" t="s">
        <v>1658</v>
      </c>
      <c r="F117" s="205" t="s">
        <v>1659</v>
      </c>
      <c r="G117" s="206" t="s">
        <v>449</v>
      </c>
      <c r="H117" s="207">
        <v>4284</v>
      </c>
      <c r="I117" s="208"/>
      <c r="J117" s="209">
        <f>ROUND(I117*H117,2)</f>
        <v>0</v>
      </c>
      <c r="K117" s="205" t="s">
        <v>6599</v>
      </c>
      <c r="L117" s="62"/>
      <c r="M117" s="210" t="s">
        <v>21</v>
      </c>
      <c r="N117" s="211" t="s">
        <v>45</v>
      </c>
      <c r="O117" s="43"/>
      <c r="P117" s="212">
        <f>O117*H117</f>
        <v>0</v>
      </c>
      <c r="Q117" s="212">
        <v>0</v>
      </c>
      <c r="R117" s="212">
        <f>Q117*H117</f>
        <v>0</v>
      </c>
      <c r="S117" s="212">
        <v>0</v>
      </c>
      <c r="T117" s="213">
        <f>S117*H117</f>
        <v>0</v>
      </c>
      <c r="AR117" s="25" t="s">
        <v>327</v>
      </c>
      <c r="AT117" s="25" t="s">
        <v>311</v>
      </c>
      <c r="AU117" s="25" t="s">
        <v>84</v>
      </c>
      <c r="AY117" s="25" t="s">
        <v>308</v>
      </c>
      <c r="BE117" s="214">
        <f>IF(N117="základní",J117,0)</f>
        <v>0</v>
      </c>
      <c r="BF117" s="214">
        <f>IF(N117="snížená",J117,0)</f>
        <v>0</v>
      </c>
      <c r="BG117" s="214">
        <f>IF(N117="zákl. přenesená",J117,0)</f>
        <v>0</v>
      </c>
      <c r="BH117" s="214">
        <f>IF(N117="sníž. přenesená",J117,0)</f>
        <v>0</v>
      </c>
      <c r="BI117" s="214">
        <f>IF(N117="nulová",J117,0)</f>
        <v>0</v>
      </c>
      <c r="BJ117" s="25" t="s">
        <v>82</v>
      </c>
      <c r="BK117" s="214">
        <f>ROUND(I117*H117,2)</f>
        <v>0</v>
      </c>
      <c r="BL117" s="25" t="s">
        <v>327</v>
      </c>
      <c r="BM117" s="25" t="s">
        <v>6616</v>
      </c>
    </row>
    <row r="118" spans="2:65" s="13" customFormat="1" ht="13.5">
      <c r="B118" s="233"/>
      <c r="C118" s="234"/>
      <c r="D118" s="223" t="s">
        <v>451</v>
      </c>
      <c r="E118" s="235" t="s">
        <v>21</v>
      </c>
      <c r="F118" s="236" t="s">
        <v>6617</v>
      </c>
      <c r="G118" s="234"/>
      <c r="H118" s="237">
        <v>214.2</v>
      </c>
      <c r="I118" s="238"/>
      <c r="J118" s="234"/>
      <c r="K118" s="234"/>
      <c r="L118" s="239"/>
      <c r="M118" s="240"/>
      <c r="N118" s="241"/>
      <c r="O118" s="241"/>
      <c r="P118" s="241"/>
      <c r="Q118" s="241"/>
      <c r="R118" s="241"/>
      <c r="S118" s="241"/>
      <c r="T118" s="242"/>
      <c r="AT118" s="243" t="s">
        <v>451</v>
      </c>
      <c r="AU118" s="243" t="s">
        <v>84</v>
      </c>
      <c r="AV118" s="13" t="s">
        <v>84</v>
      </c>
      <c r="AW118" s="13" t="s">
        <v>37</v>
      </c>
      <c r="AX118" s="13" t="s">
        <v>82</v>
      </c>
      <c r="AY118" s="243" t="s">
        <v>308</v>
      </c>
    </row>
    <row r="119" spans="2:65" s="13" customFormat="1" ht="13.5">
      <c r="B119" s="233"/>
      <c r="C119" s="234"/>
      <c r="D119" s="246" t="s">
        <v>451</v>
      </c>
      <c r="E119" s="234"/>
      <c r="F119" s="257" t="s">
        <v>6618</v>
      </c>
      <c r="G119" s="234"/>
      <c r="H119" s="258">
        <v>4284</v>
      </c>
      <c r="I119" s="238"/>
      <c r="J119" s="234"/>
      <c r="K119" s="234"/>
      <c r="L119" s="239"/>
      <c r="M119" s="240"/>
      <c r="N119" s="241"/>
      <c r="O119" s="241"/>
      <c r="P119" s="241"/>
      <c r="Q119" s="241"/>
      <c r="R119" s="241"/>
      <c r="S119" s="241"/>
      <c r="T119" s="242"/>
      <c r="AT119" s="243" t="s">
        <v>451</v>
      </c>
      <c r="AU119" s="243" t="s">
        <v>84</v>
      </c>
      <c r="AV119" s="13" t="s">
        <v>84</v>
      </c>
      <c r="AW119" s="13" t="s">
        <v>6</v>
      </c>
      <c r="AX119" s="13" t="s">
        <v>82</v>
      </c>
      <c r="AY119" s="243" t="s">
        <v>308</v>
      </c>
    </row>
    <row r="120" spans="2:65" s="1" customFormat="1" ht="22.5" customHeight="1">
      <c r="B120" s="42"/>
      <c r="C120" s="203" t="s">
        <v>338</v>
      </c>
      <c r="D120" s="203" t="s">
        <v>311</v>
      </c>
      <c r="E120" s="204" t="s">
        <v>1662</v>
      </c>
      <c r="F120" s="205" t="s">
        <v>1663</v>
      </c>
      <c r="G120" s="206" t="s">
        <v>449</v>
      </c>
      <c r="H120" s="207">
        <v>499.8</v>
      </c>
      <c r="I120" s="208"/>
      <c r="J120" s="209">
        <f>ROUND(I120*H120,2)</f>
        <v>0</v>
      </c>
      <c r="K120" s="205" t="s">
        <v>6599</v>
      </c>
      <c r="L120" s="62"/>
      <c r="M120" s="210" t="s">
        <v>21</v>
      </c>
      <c r="N120" s="211" t="s">
        <v>45</v>
      </c>
      <c r="O120" s="43"/>
      <c r="P120" s="212">
        <f>O120*H120</f>
        <v>0</v>
      </c>
      <c r="Q120" s="212">
        <v>0</v>
      </c>
      <c r="R120" s="212">
        <f>Q120*H120</f>
        <v>0</v>
      </c>
      <c r="S120" s="212">
        <v>0</v>
      </c>
      <c r="T120" s="213">
        <f>S120*H120</f>
        <v>0</v>
      </c>
      <c r="AR120" s="25" t="s">
        <v>327</v>
      </c>
      <c r="AT120" s="25" t="s">
        <v>311</v>
      </c>
      <c r="AU120" s="25" t="s">
        <v>84</v>
      </c>
      <c r="AY120" s="25" t="s">
        <v>308</v>
      </c>
      <c r="BE120" s="214">
        <f>IF(N120="základní",J120,0)</f>
        <v>0</v>
      </c>
      <c r="BF120" s="214">
        <f>IF(N120="snížená",J120,0)</f>
        <v>0</v>
      </c>
      <c r="BG120" s="214">
        <f>IF(N120="zákl. přenesená",J120,0)</f>
        <v>0</v>
      </c>
      <c r="BH120" s="214">
        <f>IF(N120="sníž. přenesená",J120,0)</f>
        <v>0</v>
      </c>
      <c r="BI120" s="214">
        <f>IF(N120="nulová",J120,0)</f>
        <v>0</v>
      </c>
      <c r="BJ120" s="25" t="s">
        <v>82</v>
      </c>
      <c r="BK120" s="214">
        <f>ROUND(I120*H120,2)</f>
        <v>0</v>
      </c>
      <c r="BL120" s="25" t="s">
        <v>327</v>
      </c>
      <c r="BM120" s="25" t="s">
        <v>6619</v>
      </c>
    </row>
    <row r="121" spans="2:65" s="12" customFormat="1" ht="13.5">
      <c r="B121" s="221"/>
      <c r="C121" s="222"/>
      <c r="D121" s="223" t="s">
        <v>451</v>
      </c>
      <c r="E121" s="224" t="s">
        <v>21</v>
      </c>
      <c r="F121" s="225" t="s">
        <v>6620</v>
      </c>
      <c r="G121" s="222"/>
      <c r="H121" s="226" t="s">
        <v>21</v>
      </c>
      <c r="I121" s="227"/>
      <c r="J121" s="222"/>
      <c r="K121" s="222"/>
      <c r="L121" s="228"/>
      <c r="M121" s="229"/>
      <c r="N121" s="230"/>
      <c r="O121" s="230"/>
      <c r="P121" s="230"/>
      <c r="Q121" s="230"/>
      <c r="R121" s="230"/>
      <c r="S121" s="230"/>
      <c r="T121" s="231"/>
      <c r="AT121" s="232" t="s">
        <v>451</v>
      </c>
      <c r="AU121" s="232" t="s">
        <v>84</v>
      </c>
      <c r="AV121" s="12" t="s">
        <v>82</v>
      </c>
      <c r="AW121" s="12" t="s">
        <v>37</v>
      </c>
      <c r="AX121" s="12" t="s">
        <v>74</v>
      </c>
      <c r="AY121" s="232" t="s">
        <v>308</v>
      </c>
    </row>
    <row r="122" spans="2:65" s="13" customFormat="1" ht="13.5">
      <c r="B122" s="233"/>
      <c r="C122" s="234"/>
      <c r="D122" s="223" t="s">
        <v>451</v>
      </c>
      <c r="E122" s="235" t="s">
        <v>21</v>
      </c>
      <c r="F122" s="236" t="s">
        <v>6617</v>
      </c>
      <c r="G122" s="234"/>
      <c r="H122" s="237">
        <v>214.2</v>
      </c>
      <c r="I122" s="238"/>
      <c r="J122" s="234"/>
      <c r="K122" s="234"/>
      <c r="L122" s="239"/>
      <c r="M122" s="240"/>
      <c r="N122" s="241"/>
      <c r="O122" s="241"/>
      <c r="P122" s="241"/>
      <c r="Q122" s="241"/>
      <c r="R122" s="241"/>
      <c r="S122" s="241"/>
      <c r="T122" s="242"/>
      <c r="AT122" s="243" t="s">
        <v>451</v>
      </c>
      <c r="AU122" s="243" t="s">
        <v>84</v>
      </c>
      <c r="AV122" s="13" t="s">
        <v>84</v>
      </c>
      <c r="AW122" s="13" t="s">
        <v>37</v>
      </c>
      <c r="AX122" s="13" t="s">
        <v>74</v>
      </c>
      <c r="AY122" s="243" t="s">
        <v>308</v>
      </c>
    </row>
    <row r="123" spans="2:65" s="12" customFormat="1" ht="13.5">
      <c r="B123" s="221"/>
      <c r="C123" s="222"/>
      <c r="D123" s="223" t="s">
        <v>451</v>
      </c>
      <c r="E123" s="224" t="s">
        <v>21</v>
      </c>
      <c r="F123" s="225" t="s">
        <v>6611</v>
      </c>
      <c r="G123" s="222"/>
      <c r="H123" s="226" t="s">
        <v>21</v>
      </c>
      <c r="I123" s="227"/>
      <c r="J123" s="222"/>
      <c r="K123" s="222"/>
      <c r="L123" s="228"/>
      <c r="M123" s="229"/>
      <c r="N123" s="230"/>
      <c r="O123" s="230"/>
      <c r="P123" s="230"/>
      <c r="Q123" s="230"/>
      <c r="R123" s="230"/>
      <c r="S123" s="230"/>
      <c r="T123" s="231"/>
      <c r="AT123" s="232" t="s">
        <v>451</v>
      </c>
      <c r="AU123" s="232" t="s">
        <v>84</v>
      </c>
      <c r="AV123" s="12" t="s">
        <v>82</v>
      </c>
      <c r="AW123" s="12" t="s">
        <v>37</v>
      </c>
      <c r="AX123" s="12" t="s">
        <v>74</v>
      </c>
      <c r="AY123" s="232" t="s">
        <v>308</v>
      </c>
    </row>
    <row r="124" spans="2:65" s="13" customFormat="1" ht="13.5">
      <c r="B124" s="233"/>
      <c r="C124" s="234"/>
      <c r="D124" s="223" t="s">
        <v>451</v>
      </c>
      <c r="E124" s="235" t="s">
        <v>21</v>
      </c>
      <c r="F124" s="236" t="s">
        <v>6612</v>
      </c>
      <c r="G124" s="234"/>
      <c r="H124" s="237">
        <v>285.60000000000002</v>
      </c>
      <c r="I124" s="238"/>
      <c r="J124" s="234"/>
      <c r="K124" s="234"/>
      <c r="L124" s="239"/>
      <c r="M124" s="240"/>
      <c r="N124" s="241"/>
      <c r="O124" s="241"/>
      <c r="P124" s="241"/>
      <c r="Q124" s="241"/>
      <c r="R124" s="241"/>
      <c r="S124" s="241"/>
      <c r="T124" s="242"/>
      <c r="AT124" s="243" t="s">
        <v>451</v>
      </c>
      <c r="AU124" s="243" t="s">
        <v>84</v>
      </c>
      <c r="AV124" s="13" t="s">
        <v>84</v>
      </c>
      <c r="AW124" s="13" t="s">
        <v>37</v>
      </c>
      <c r="AX124" s="13" t="s">
        <v>74</v>
      </c>
      <c r="AY124" s="243" t="s">
        <v>308</v>
      </c>
    </row>
    <row r="125" spans="2:65" s="14" customFormat="1" ht="13.5">
      <c r="B125" s="244"/>
      <c r="C125" s="245"/>
      <c r="D125" s="246" t="s">
        <v>451</v>
      </c>
      <c r="E125" s="247" t="s">
        <v>21</v>
      </c>
      <c r="F125" s="248" t="s">
        <v>459</v>
      </c>
      <c r="G125" s="245"/>
      <c r="H125" s="249">
        <v>499.8</v>
      </c>
      <c r="I125" s="250"/>
      <c r="J125" s="245"/>
      <c r="K125" s="245"/>
      <c r="L125" s="251"/>
      <c r="M125" s="252"/>
      <c r="N125" s="253"/>
      <c r="O125" s="253"/>
      <c r="P125" s="253"/>
      <c r="Q125" s="253"/>
      <c r="R125" s="253"/>
      <c r="S125" s="253"/>
      <c r="T125" s="254"/>
      <c r="AT125" s="255" t="s">
        <v>451</v>
      </c>
      <c r="AU125" s="255" t="s">
        <v>84</v>
      </c>
      <c r="AV125" s="14" t="s">
        <v>327</v>
      </c>
      <c r="AW125" s="14" t="s">
        <v>37</v>
      </c>
      <c r="AX125" s="14" t="s">
        <v>82</v>
      </c>
      <c r="AY125" s="255" t="s">
        <v>308</v>
      </c>
    </row>
    <row r="126" spans="2:65" s="1" customFormat="1" ht="22.5" customHeight="1">
      <c r="B126" s="42"/>
      <c r="C126" s="203" t="s">
        <v>342</v>
      </c>
      <c r="D126" s="203" t="s">
        <v>311</v>
      </c>
      <c r="E126" s="204" t="s">
        <v>1665</v>
      </c>
      <c r="F126" s="205" t="s">
        <v>1666</v>
      </c>
      <c r="G126" s="206" t="s">
        <v>449</v>
      </c>
      <c r="H126" s="207">
        <v>214.2</v>
      </c>
      <c r="I126" s="208"/>
      <c r="J126" s="209">
        <f>ROUND(I126*H126,2)</f>
        <v>0</v>
      </c>
      <c r="K126" s="205" t="s">
        <v>6599</v>
      </c>
      <c r="L126" s="62"/>
      <c r="M126" s="210" t="s">
        <v>21</v>
      </c>
      <c r="N126" s="211" t="s">
        <v>45</v>
      </c>
      <c r="O126" s="43"/>
      <c r="P126" s="212">
        <f>O126*H126</f>
        <v>0</v>
      </c>
      <c r="Q126" s="212">
        <v>0</v>
      </c>
      <c r="R126" s="212">
        <f>Q126*H126</f>
        <v>0</v>
      </c>
      <c r="S126" s="212">
        <v>0</v>
      </c>
      <c r="T126" s="213">
        <f>S126*H126</f>
        <v>0</v>
      </c>
      <c r="AR126" s="25" t="s">
        <v>327</v>
      </c>
      <c r="AT126" s="25" t="s">
        <v>311</v>
      </c>
      <c r="AU126" s="25" t="s">
        <v>84</v>
      </c>
      <c r="AY126" s="25" t="s">
        <v>308</v>
      </c>
      <c r="BE126" s="214">
        <f>IF(N126="základní",J126,0)</f>
        <v>0</v>
      </c>
      <c r="BF126" s="214">
        <f>IF(N126="snížená",J126,0)</f>
        <v>0</v>
      </c>
      <c r="BG126" s="214">
        <f>IF(N126="zákl. přenesená",J126,0)</f>
        <v>0</v>
      </c>
      <c r="BH126" s="214">
        <f>IF(N126="sníž. přenesená",J126,0)</f>
        <v>0</v>
      </c>
      <c r="BI126" s="214">
        <f>IF(N126="nulová",J126,0)</f>
        <v>0</v>
      </c>
      <c r="BJ126" s="25" t="s">
        <v>82</v>
      </c>
      <c r="BK126" s="214">
        <f>ROUND(I126*H126,2)</f>
        <v>0</v>
      </c>
      <c r="BL126" s="25" t="s">
        <v>327</v>
      </c>
      <c r="BM126" s="25" t="s">
        <v>6621</v>
      </c>
    </row>
    <row r="127" spans="2:65" s="13" customFormat="1" ht="13.5">
      <c r="B127" s="233"/>
      <c r="C127" s="234"/>
      <c r="D127" s="246" t="s">
        <v>451</v>
      </c>
      <c r="E127" s="256" t="s">
        <v>21</v>
      </c>
      <c r="F127" s="257" t="s">
        <v>6617</v>
      </c>
      <c r="G127" s="234"/>
      <c r="H127" s="258">
        <v>214.2</v>
      </c>
      <c r="I127" s="238"/>
      <c r="J127" s="234"/>
      <c r="K127" s="234"/>
      <c r="L127" s="239"/>
      <c r="M127" s="240"/>
      <c r="N127" s="241"/>
      <c r="O127" s="241"/>
      <c r="P127" s="241"/>
      <c r="Q127" s="241"/>
      <c r="R127" s="241"/>
      <c r="S127" s="241"/>
      <c r="T127" s="242"/>
      <c r="AT127" s="243" t="s">
        <v>451</v>
      </c>
      <c r="AU127" s="243" t="s">
        <v>84</v>
      </c>
      <c r="AV127" s="13" t="s">
        <v>84</v>
      </c>
      <c r="AW127" s="13" t="s">
        <v>37</v>
      </c>
      <c r="AX127" s="13" t="s">
        <v>82</v>
      </c>
      <c r="AY127" s="243" t="s">
        <v>308</v>
      </c>
    </row>
    <row r="128" spans="2:65" s="1" customFormat="1" ht="22.5" customHeight="1">
      <c r="B128" s="42"/>
      <c r="C128" s="203" t="s">
        <v>346</v>
      </c>
      <c r="D128" s="203" t="s">
        <v>311</v>
      </c>
      <c r="E128" s="204" t="s">
        <v>1595</v>
      </c>
      <c r="F128" s="205" t="s">
        <v>1596</v>
      </c>
      <c r="G128" s="206" t="s">
        <v>719</v>
      </c>
      <c r="H128" s="207">
        <v>439.96699999999998</v>
      </c>
      <c r="I128" s="208"/>
      <c r="J128" s="209">
        <f>ROUND(I128*H128,2)</f>
        <v>0</v>
      </c>
      <c r="K128" s="205" t="s">
        <v>6599</v>
      </c>
      <c r="L128" s="62"/>
      <c r="M128" s="210" t="s">
        <v>21</v>
      </c>
      <c r="N128" s="211" t="s">
        <v>45</v>
      </c>
      <c r="O128" s="43"/>
      <c r="P128" s="212">
        <f>O128*H128</f>
        <v>0</v>
      </c>
      <c r="Q128" s="212">
        <v>0</v>
      </c>
      <c r="R128" s="212">
        <f>Q128*H128</f>
        <v>0</v>
      </c>
      <c r="S128" s="212">
        <v>0</v>
      </c>
      <c r="T128" s="213">
        <f>S128*H128</f>
        <v>0</v>
      </c>
      <c r="AR128" s="25" t="s">
        <v>327</v>
      </c>
      <c r="AT128" s="25" t="s">
        <v>311</v>
      </c>
      <c r="AU128" s="25" t="s">
        <v>84</v>
      </c>
      <c r="AY128" s="25" t="s">
        <v>308</v>
      </c>
      <c r="BE128" s="214">
        <f>IF(N128="základní",J128,0)</f>
        <v>0</v>
      </c>
      <c r="BF128" s="214">
        <f>IF(N128="snížená",J128,0)</f>
        <v>0</v>
      </c>
      <c r="BG128" s="214">
        <f>IF(N128="zákl. přenesená",J128,0)</f>
        <v>0</v>
      </c>
      <c r="BH128" s="214">
        <f>IF(N128="sníž. přenesená",J128,0)</f>
        <v>0</v>
      </c>
      <c r="BI128" s="214">
        <f>IF(N128="nulová",J128,0)</f>
        <v>0</v>
      </c>
      <c r="BJ128" s="25" t="s">
        <v>82</v>
      </c>
      <c r="BK128" s="214">
        <f>ROUND(I128*H128,2)</f>
        <v>0</v>
      </c>
      <c r="BL128" s="25" t="s">
        <v>327</v>
      </c>
      <c r="BM128" s="25" t="s">
        <v>6622</v>
      </c>
    </row>
    <row r="129" spans="2:65" s="13" customFormat="1" ht="13.5">
      <c r="B129" s="233"/>
      <c r="C129" s="234"/>
      <c r="D129" s="223" t="s">
        <v>451</v>
      </c>
      <c r="E129" s="235" t="s">
        <v>21</v>
      </c>
      <c r="F129" s="236" t="s">
        <v>6617</v>
      </c>
      <c r="G129" s="234"/>
      <c r="H129" s="237">
        <v>214.2</v>
      </c>
      <c r="I129" s="238"/>
      <c r="J129" s="234"/>
      <c r="K129" s="234"/>
      <c r="L129" s="239"/>
      <c r="M129" s="240"/>
      <c r="N129" s="241"/>
      <c r="O129" s="241"/>
      <c r="P129" s="241"/>
      <c r="Q129" s="241"/>
      <c r="R129" s="241"/>
      <c r="S129" s="241"/>
      <c r="T129" s="242"/>
      <c r="AT129" s="243" t="s">
        <v>451</v>
      </c>
      <c r="AU129" s="243" t="s">
        <v>84</v>
      </c>
      <c r="AV129" s="13" t="s">
        <v>84</v>
      </c>
      <c r="AW129" s="13" t="s">
        <v>37</v>
      </c>
      <c r="AX129" s="13" t="s">
        <v>82</v>
      </c>
      <c r="AY129" s="243" t="s">
        <v>308</v>
      </c>
    </row>
    <row r="130" spans="2:65" s="13" customFormat="1" ht="13.5">
      <c r="B130" s="233"/>
      <c r="C130" s="234"/>
      <c r="D130" s="246" t="s">
        <v>451</v>
      </c>
      <c r="E130" s="234"/>
      <c r="F130" s="257" t="s">
        <v>6623</v>
      </c>
      <c r="G130" s="234"/>
      <c r="H130" s="258">
        <v>439.96699999999998</v>
      </c>
      <c r="I130" s="238"/>
      <c r="J130" s="234"/>
      <c r="K130" s="234"/>
      <c r="L130" s="239"/>
      <c r="M130" s="240"/>
      <c r="N130" s="241"/>
      <c r="O130" s="241"/>
      <c r="P130" s="241"/>
      <c r="Q130" s="241"/>
      <c r="R130" s="241"/>
      <c r="S130" s="241"/>
      <c r="T130" s="242"/>
      <c r="AT130" s="243" t="s">
        <v>451</v>
      </c>
      <c r="AU130" s="243" t="s">
        <v>84</v>
      </c>
      <c r="AV130" s="13" t="s">
        <v>84</v>
      </c>
      <c r="AW130" s="13" t="s">
        <v>6</v>
      </c>
      <c r="AX130" s="13" t="s">
        <v>82</v>
      </c>
      <c r="AY130" s="243" t="s">
        <v>308</v>
      </c>
    </row>
    <row r="131" spans="2:65" s="1" customFormat="1" ht="22.5" customHeight="1">
      <c r="B131" s="42"/>
      <c r="C131" s="203" t="s">
        <v>350</v>
      </c>
      <c r="D131" s="203" t="s">
        <v>311</v>
      </c>
      <c r="E131" s="204" t="s">
        <v>1848</v>
      </c>
      <c r="F131" s="205" t="s">
        <v>1849</v>
      </c>
      <c r="G131" s="206" t="s">
        <v>449</v>
      </c>
      <c r="H131" s="207">
        <v>285.60000000000002</v>
      </c>
      <c r="I131" s="208"/>
      <c r="J131" s="209">
        <f>ROUND(I131*H131,2)</f>
        <v>0</v>
      </c>
      <c r="K131" s="205" t="s">
        <v>6599</v>
      </c>
      <c r="L131" s="62"/>
      <c r="M131" s="210" t="s">
        <v>21</v>
      </c>
      <c r="N131" s="211" t="s">
        <v>45</v>
      </c>
      <c r="O131" s="43"/>
      <c r="P131" s="212">
        <f>O131*H131</f>
        <v>0</v>
      </c>
      <c r="Q131" s="212">
        <v>0</v>
      </c>
      <c r="R131" s="212">
        <f>Q131*H131</f>
        <v>0</v>
      </c>
      <c r="S131" s="212">
        <v>0</v>
      </c>
      <c r="T131" s="213">
        <f>S131*H131</f>
        <v>0</v>
      </c>
      <c r="AR131" s="25" t="s">
        <v>327</v>
      </c>
      <c r="AT131" s="25" t="s">
        <v>311</v>
      </c>
      <c r="AU131" s="25" t="s">
        <v>84</v>
      </c>
      <c r="AY131" s="25" t="s">
        <v>308</v>
      </c>
      <c r="BE131" s="214">
        <f>IF(N131="základní",J131,0)</f>
        <v>0</v>
      </c>
      <c r="BF131" s="214">
        <f>IF(N131="snížená",J131,0)</f>
        <v>0</v>
      </c>
      <c r="BG131" s="214">
        <f>IF(N131="zákl. přenesená",J131,0)</f>
        <v>0</v>
      </c>
      <c r="BH131" s="214">
        <f>IF(N131="sníž. přenesená",J131,0)</f>
        <v>0</v>
      </c>
      <c r="BI131" s="214">
        <f>IF(N131="nulová",J131,0)</f>
        <v>0</v>
      </c>
      <c r="BJ131" s="25" t="s">
        <v>82</v>
      </c>
      <c r="BK131" s="214">
        <f>ROUND(I131*H131,2)</f>
        <v>0</v>
      </c>
      <c r="BL131" s="25" t="s">
        <v>327</v>
      </c>
      <c r="BM131" s="25" t="s">
        <v>6624</v>
      </c>
    </row>
    <row r="132" spans="2:65" s="13" customFormat="1" ht="13.5">
      <c r="B132" s="233"/>
      <c r="C132" s="234"/>
      <c r="D132" s="246" t="s">
        <v>451</v>
      </c>
      <c r="E132" s="256" t="s">
        <v>21</v>
      </c>
      <c r="F132" s="257" t="s">
        <v>6625</v>
      </c>
      <c r="G132" s="234"/>
      <c r="H132" s="258">
        <v>285.60000000000002</v>
      </c>
      <c r="I132" s="238"/>
      <c r="J132" s="234"/>
      <c r="K132" s="234"/>
      <c r="L132" s="239"/>
      <c r="M132" s="240"/>
      <c r="N132" s="241"/>
      <c r="O132" s="241"/>
      <c r="P132" s="241"/>
      <c r="Q132" s="241"/>
      <c r="R132" s="241"/>
      <c r="S132" s="241"/>
      <c r="T132" s="242"/>
      <c r="AT132" s="243" t="s">
        <v>451</v>
      </c>
      <c r="AU132" s="243" t="s">
        <v>84</v>
      </c>
      <c r="AV132" s="13" t="s">
        <v>84</v>
      </c>
      <c r="AW132" s="13" t="s">
        <v>37</v>
      </c>
      <c r="AX132" s="13" t="s">
        <v>82</v>
      </c>
      <c r="AY132" s="243" t="s">
        <v>308</v>
      </c>
    </row>
    <row r="133" spans="2:65" s="1" customFormat="1" ht="22.5" customHeight="1">
      <c r="B133" s="42"/>
      <c r="C133" s="203" t="s">
        <v>356</v>
      </c>
      <c r="D133" s="203" t="s">
        <v>311</v>
      </c>
      <c r="E133" s="204" t="s">
        <v>6626</v>
      </c>
      <c r="F133" s="205" t="s">
        <v>6627</v>
      </c>
      <c r="G133" s="206" t="s">
        <v>449</v>
      </c>
      <c r="H133" s="207">
        <v>178.5</v>
      </c>
      <c r="I133" s="208"/>
      <c r="J133" s="209">
        <f>ROUND(I133*H133,2)</f>
        <v>0</v>
      </c>
      <c r="K133" s="205" t="s">
        <v>6599</v>
      </c>
      <c r="L133" s="62"/>
      <c r="M133" s="210" t="s">
        <v>21</v>
      </c>
      <c r="N133" s="211" t="s">
        <v>45</v>
      </c>
      <c r="O133" s="43"/>
      <c r="P133" s="212">
        <f>O133*H133</f>
        <v>0</v>
      </c>
      <c r="Q133" s="212">
        <v>0</v>
      </c>
      <c r="R133" s="212">
        <f>Q133*H133</f>
        <v>0</v>
      </c>
      <c r="S133" s="212">
        <v>0</v>
      </c>
      <c r="T133" s="213">
        <f>S133*H133</f>
        <v>0</v>
      </c>
      <c r="AR133" s="25" t="s">
        <v>327</v>
      </c>
      <c r="AT133" s="25" t="s">
        <v>311</v>
      </c>
      <c r="AU133" s="25" t="s">
        <v>84</v>
      </c>
      <c r="AY133" s="25" t="s">
        <v>308</v>
      </c>
      <c r="BE133" s="214">
        <f>IF(N133="základní",J133,0)</f>
        <v>0</v>
      </c>
      <c r="BF133" s="214">
        <f>IF(N133="snížená",J133,0)</f>
        <v>0</v>
      </c>
      <c r="BG133" s="214">
        <f>IF(N133="zákl. přenesená",J133,0)</f>
        <v>0</v>
      </c>
      <c r="BH133" s="214">
        <f>IF(N133="sníž. přenesená",J133,0)</f>
        <v>0</v>
      </c>
      <c r="BI133" s="214">
        <f>IF(N133="nulová",J133,0)</f>
        <v>0</v>
      </c>
      <c r="BJ133" s="25" t="s">
        <v>82</v>
      </c>
      <c r="BK133" s="214">
        <f>ROUND(I133*H133,2)</f>
        <v>0</v>
      </c>
      <c r="BL133" s="25" t="s">
        <v>327</v>
      </c>
      <c r="BM133" s="25" t="s">
        <v>6628</v>
      </c>
    </row>
    <row r="134" spans="2:65" s="13" customFormat="1" ht="13.5">
      <c r="B134" s="233"/>
      <c r="C134" s="234"/>
      <c r="D134" s="246" t="s">
        <v>451</v>
      </c>
      <c r="E134" s="256" t="s">
        <v>21</v>
      </c>
      <c r="F134" s="257" t="s">
        <v>6629</v>
      </c>
      <c r="G134" s="234"/>
      <c r="H134" s="258">
        <v>178.5</v>
      </c>
      <c r="I134" s="238"/>
      <c r="J134" s="234"/>
      <c r="K134" s="234"/>
      <c r="L134" s="239"/>
      <c r="M134" s="240"/>
      <c r="N134" s="241"/>
      <c r="O134" s="241"/>
      <c r="P134" s="241"/>
      <c r="Q134" s="241"/>
      <c r="R134" s="241"/>
      <c r="S134" s="241"/>
      <c r="T134" s="242"/>
      <c r="AT134" s="243" t="s">
        <v>451</v>
      </c>
      <c r="AU134" s="243" t="s">
        <v>84</v>
      </c>
      <c r="AV134" s="13" t="s">
        <v>84</v>
      </c>
      <c r="AW134" s="13" t="s">
        <v>37</v>
      </c>
      <c r="AX134" s="13" t="s">
        <v>82</v>
      </c>
      <c r="AY134" s="243" t="s">
        <v>308</v>
      </c>
    </row>
    <row r="135" spans="2:65" s="1" customFormat="1" ht="22.5" customHeight="1">
      <c r="B135" s="42"/>
      <c r="C135" s="277" t="s">
        <v>360</v>
      </c>
      <c r="D135" s="277" t="s">
        <v>1079</v>
      </c>
      <c r="E135" s="278" t="s">
        <v>6630</v>
      </c>
      <c r="F135" s="279" t="s">
        <v>6631</v>
      </c>
      <c r="G135" s="280" t="s">
        <v>719</v>
      </c>
      <c r="H135" s="281">
        <v>366.63900000000001</v>
      </c>
      <c r="I135" s="282"/>
      <c r="J135" s="283">
        <f>ROUND(I135*H135,2)</f>
        <v>0</v>
      </c>
      <c r="K135" s="279" t="s">
        <v>6599</v>
      </c>
      <c r="L135" s="284"/>
      <c r="M135" s="285" t="s">
        <v>21</v>
      </c>
      <c r="N135" s="286" t="s">
        <v>45</v>
      </c>
      <c r="O135" s="43"/>
      <c r="P135" s="212">
        <f>O135*H135</f>
        <v>0</v>
      </c>
      <c r="Q135" s="212">
        <v>1</v>
      </c>
      <c r="R135" s="212">
        <f>Q135*H135</f>
        <v>366.63900000000001</v>
      </c>
      <c r="S135" s="212">
        <v>0</v>
      </c>
      <c r="T135" s="213">
        <f>S135*H135</f>
        <v>0</v>
      </c>
      <c r="AR135" s="25" t="s">
        <v>342</v>
      </c>
      <c r="AT135" s="25" t="s">
        <v>1079</v>
      </c>
      <c r="AU135" s="25" t="s">
        <v>84</v>
      </c>
      <c r="AY135" s="25" t="s">
        <v>308</v>
      </c>
      <c r="BE135" s="214">
        <f>IF(N135="základní",J135,0)</f>
        <v>0</v>
      </c>
      <c r="BF135" s="214">
        <f>IF(N135="snížená",J135,0)</f>
        <v>0</v>
      </c>
      <c r="BG135" s="214">
        <f>IF(N135="zákl. přenesená",J135,0)</f>
        <v>0</v>
      </c>
      <c r="BH135" s="214">
        <f>IF(N135="sníž. přenesená",J135,0)</f>
        <v>0</v>
      </c>
      <c r="BI135" s="214">
        <f>IF(N135="nulová",J135,0)</f>
        <v>0</v>
      </c>
      <c r="BJ135" s="25" t="s">
        <v>82</v>
      </c>
      <c r="BK135" s="214">
        <f>ROUND(I135*H135,2)</f>
        <v>0</v>
      </c>
      <c r="BL135" s="25" t="s">
        <v>327</v>
      </c>
      <c r="BM135" s="25" t="s">
        <v>6632</v>
      </c>
    </row>
    <row r="136" spans="2:65" s="13" customFormat="1" ht="13.5">
      <c r="B136" s="233"/>
      <c r="C136" s="234"/>
      <c r="D136" s="223" t="s">
        <v>451</v>
      </c>
      <c r="E136" s="235" t="s">
        <v>21</v>
      </c>
      <c r="F136" s="236" t="s">
        <v>6633</v>
      </c>
      <c r="G136" s="234"/>
      <c r="H136" s="237">
        <v>178.5</v>
      </c>
      <c r="I136" s="238"/>
      <c r="J136" s="234"/>
      <c r="K136" s="234"/>
      <c r="L136" s="239"/>
      <c r="M136" s="240"/>
      <c r="N136" s="241"/>
      <c r="O136" s="241"/>
      <c r="P136" s="241"/>
      <c r="Q136" s="241"/>
      <c r="R136" s="241"/>
      <c r="S136" s="241"/>
      <c r="T136" s="242"/>
      <c r="AT136" s="243" t="s">
        <v>451</v>
      </c>
      <c r="AU136" s="243" t="s">
        <v>84</v>
      </c>
      <c r="AV136" s="13" t="s">
        <v>84</v>
      </c>
      <c r="AW136" s="13" t="s">
        <v>37</v>
      </c>
      <c r="AX136" s="13" t="s">
        <v>82</v>
      </c>
      <c r="AY136" s="243" t="s">
        <v>308</v>
      </c>
    </row>
    <row r="137" spans="2:65" s="13" customFormat="1" ht="13.5">
      <c r="B137" s="233"/>
      <c r="C137" s="234"/>
      <c r="D137" s="223" t="s">
        <v>451</v>
      </c>
      <c r="E137" s="234"/>
      <c r="F137" s="236" t="s">
        <v>6634</v>
      </c>
      <c r="G137" s="234"/>
      <c r="H137" s="237">
        <v>366.63900000000001</v>
      </c>
      <c r="I137" s="238"/>
      <c r="J137" s="234"/>
      <c r="K137" s="234"/>
      <c r="L137" s="239"/>
      <c r="M137" s="240"/>
      <c r="N137" s="241"/>
      <c r="O137" s="241"/>
      <c r="P137" s="241"/>
      <c r="Q137" s="241"/>
      <c r="R137" s="241"/>
      <c r="S137" s="241"/>
      <c r="T137" s="242"/>
      <c r="AT137" s="243" t="s">
        <v>451</v>
      </c>
      <c r="AU137" s="243" t="s">
        <v>84</v>
      </c>
      <c r="AV137" s="13" t="s">
        <v>84</v>
      </c>
      <c r="AW137" s="13" t="s">
        <v>6</v>
      </c>
      <c r="AX137" s="13" t="s">
        <v>82</v>
      </c>
      <c r="AY137" s="243" t="s">
        <v>308</v>
      </c>
    </row>
    <row r="138" spans="2:65" s="11" customFormat="1" ht="29.85" customHeight="1">
      <c r="B138" s="186"/>
      <c r="C138" s="187"/>
      <c r="D138" s="200" t="s">
        <v>73</v>
      </c>
      <c r="E138" s="201" t="s">
        <v>327</v>
      </c>
      <c r="F138" s="201" t="s">
        <v>2769</v>
      </c>
      <c r="G138" s="187"/>
      <c r="H138" s="187"/>
      <c r="I138" s="190"/>
      <c r="J138" s="202">
        <f>BK138</f>
        <v>0</v>
      </c>
      <c r="K138" s="187"/>
      <c r="L138" s="192"/>
      <c r="M138" s="193"/>
      <c r="N138" s="194"/>
      <c r="O138" s="194"/>
      <c r="P138" s="195">
        <f>SUM(P139:P142)</f>
        <v>0</v>
      </c>
      <c r="Q138" s="194"/>
      <c r="R138" s="195">
        <f>SUM(R139:R142)</f>
        <v>0</v>
      </c>
      <c r="S138" s="194"/>
      <c r="T138" s="196">
        <f>SUM(T139:T142)</f>
        <v>0</v>
      </c>
      <c r="AR138" s="197" t="s">
        <v>82</v>
      </c>
      <c r="AT138" s="198" t="s">
        <v>73</v>
      </c>
      <c r="AU138" s="198" t="s">
        <v>82</v>
      </c>
      <c r="AY138" s="197" t="s">
        <v>308</v>
      </c>
      <c r="BK138" s="199">
        <f>SUM(BK139:BK142)</f>
        <v>0</v>
      </c>
    </row>
    <row r="139" spans="2:65" s="1" customFormat="1" ht="22.5" customHeight="1">
      <c r="B139" s="42"/>
      <c r="C139" s="203" t="s">
        <v>364</v>
      </c>
      <c r="D139" s="203" t="s">
        <v>311</v>
      </c>
      <c r="E139" s="204" t="s">
        <v>6635</v>
      </c>
      <c r="F139" s="205" t="s">
        <v>6636</v>
      </c>
      <c r="G139" s="206" t="s">
        <v>449</v>
      </c>
      <c r="H139" s="207">
        <v>35.700000000000003</v>
      </c>
      <c r="I139" s="208"/>
      <c r="J139" s="209">
        <f>ROUND(I139*H139,2)</f>
        <v>0</v>
      </c>
      <c r="K139" s="205" t="s">
        <v>6599</v>
      </c>
      <c r="L139" s="62"/>
      <c r="M139" s="210" t="s">
        <v>21</v>
      </c>
      <c r="N139" s="211" t="s">
        <v>45</v>
      </c>
      <c r="O139" s="43"/>
      <c r="P139" s="212">
        <f>O139*H139</f>
        <v>0</v>
      </c>
      <c r="Q139" s="212">
        <v>0</v>
      </c>
      <c r="R139" s="212">
        <f>Q139*H139</f>
        <v>0</v>
      </c>
      <c r="S139" s="212">
        <v>0</v>
      </c>
      <c r="T139" s="213">
        <f>S139*H139</f>
        <v>0</v>
      </c>
      <c r="AR139" s="25" t="s">
        <v>327</v>
      </c>
      <c r="AT139" s="25" t="s">
        <v>311</v>
      </c>
      <c r="AU139" s="25" t="s">
        <v>84</v>
      </c>
      <c r="AY139" s="25" t="s">
        <v>308</v>
      </c>
      <c r="BE139" s="214">
        <f>IF(N139="základní",J139,0)</f>
        <v>0</v>
      </c>
      <c r="BF139" s="214">
        <f>IF(N139="snížená",J139,0)</f>
        <v>0</v>
      </c>
      <c r="BG139" s="214">
        <f>IF(N139="zákl. přenesená",J139,0)</f>
        <v>0</v>
      </c>
      <c r="BH139" s="214">
        <f>IF(N139="sníž. přenesená",J139,0)</f>
        <v>0</v>
      </c>
      <c r="BI139" s="214">
        <f>IF(N139="nulová",J139,0)</f>
        <v>0</v>
      </c>
      <c r="BJ139" s="25" t="s">
        <v>82</v>
      </c>
      <c r="BK139" s="214">
        <f>ROUND(I139*H139,2)</f>
        <v>0</v>
      </c>
      <c r="BL139" s="25" t="s">
        <v>327</v>
      </c>
      <c r="BM139" s="25" t="s">
        <v>6637</v>
      </c>
    </row>
    <row r="140" spans="2:65" s="13" customFormat="1" ht="13.5">
      <c r="B140" s="233"/>
      <c r="C140" s="234"/>
      <c r="D140" s="246" t="s">
        <v>451</v>
      </c>
      <c r="E140" s="256" t="s">
        <v>21</v>
      </c>
      <c r="F140" s="257" t="s">
        <v>6638</v>
      </c>
      <c r="G140" s="234"/>
      <c r="H140" s="258">
        <v>35.700000000000003</v>
      </c>
      <c r="I140" s="238"/>
      <c r="J140" s="234"/>
      <c r="K140" s="234"/>
      <c r="L140" s="239"/>
      <c r="M140" s="240"/>
      <c r="N140" s="241"/>
      <c r="O140" s="241"/>
      <c r="P140" s="241"/>
      <c r="Q140" s="241"/>
      <c r="R140" s="241"/>
      <c r="S140" s="241"/>
      <c r="T140" s="242"/>
      <c r="AT140" s="243" t="s">
        <v>451</v>
      </c>
      <c r="AU140" s="243" t="s">
        <v>84</v>
      </c>
      <c r="AV140" s="13" t="s">
        <v>84</v>
      </c>
      <c r="AW140" s="13" t="s">
        <v>37</v>
      </c>
      <c r="AX140" s="13" t="s">
        <v>82</v>
      </c>
      <c r="AY140" s="243" t="s">
        <v>308</v>
      </c>
    </row>
    <row r="141" spans="2:65" s="1" customFormat="1" ht="22.5" customHeight="1">
      <c r="B141" s="42"/>
      <c r="C141" s="203" t="s">
        <v>368</v>
      </c>
      <c r="D141" s="203" t="s">
        <v>311</v>
      </c>
      <c r="E141" s="204" t="s">
        <v>6639</v>
      </c>
      <c r="F141" s="205" t="s">
        <v>6640</v>
      </c>
      <c r="G141" s="206" t="s">
        <v>449</v>
      </c>
      <c r="H141" s="207">
        <v>8.625</v>
      </c>
      <c r="I141" s="208"/>
      <c r="J141" s="209">
        <f>ROUND(I141*H141,2)</f>
        <v>0</v>
      </c>
      <c r="K141" s="205" t="s">
        <v>6599</v>
      </c>
      <c r="L141" s="62"/>
      <c r="M141" s="210" t="s">
        <v>21</v>
      </c>
      <c r="N141" s="211" t="s">
        <v>45</v>
      </c>
      <c r="O141" s="43"/>
      <c r="P141" s="212">
        <f>O141*H141</f>
        <v>0</v>
      </c>
      <c r="Q141" s="212">
        <v>0</v>
      </c>
      <c r="R141" s="212">
        <f>Q141*H141</f>
        <v>0</v>
      </c>
      <c r="S141" s="212">
        <v>0</v>
      </c>
      <c r="T141" s="213">
        <f>S141*H141</f>
        <v>0</v>
      </c>
      <c r="AR141" s="25" t="s">
        <v>327</v>
      </c>
      <c r="AT141" s="25" t="s">
        <v>311</v>
      </c>
      <c r="AU141" s="25" t="s">
        <v>84</v>
      </c>
      <c r="AY141" s="25" t="s">
        <v>308</v>
      </c>
      <c r="BE141" s="214">
        <f>IF(N141="základní",J141,0)</f>
        <v>0</v>
      </c>
      <c r="BF141" s="214">
        <f>IF(N141="snížená",J141,0)</f>
        <v>0</v>
      </c>
      <c r="BG141" s="214">
        <f>IF(N141="zákl. přenesená",J141,0)</f>
        <v>0</v>
      </c>
      <c r="BH141" s="214">
        <f>IF(N141="sníž. přenesená",J141,0)</f>
        <v>0</v>
      </c>
      <c r="BI141" s="214">
        <f>IF(N141="nulová",J141,0)</f>
        <v>0</v>
      </c>
      <c r="BJ141" s="25" t="s">
        <v>82</v>
      </c>
      <c r="BK141" s="214">
        <f>ROUND(I141*H141,2)</f>
        <v>0</v>
      </c>
      <c r="BL141" s="25" t="s">
        <v>327</v>
      </c>
      <c r="BM141" s="25" t="s">
        <v>6641</v>
      </c>
    </row>
    <row r="142" spans="2:65" s="13" customFormat="1" ht="13.5">
      <c r="B142" s="233"/>
      <c r="C142" s="234"/>
      <c r="D142" s="223" t="s">
        <v>451</v>
      </c>
      <c r="E142" s="235" t="s">
        <v>21</v>
      </c>
      <c r="F142" s="236" t="s">
        <v>6642</v>
      </c>
      <c r="G142" s="234"/>
      <c r="H142" s="237">
        <v>8.625</v>
      </c>
      <c r="I142" s="238"/>
      <c r="J142" s="234"/>
      <c r="K142" s="234"/>
      <c r="L142" s="239"/>
      <c r="M142" s="240"/>
      <c r="N142" s="241"/>
      <c r="O142" s="241"/>
      <c r="P142" s="241"/>
      <c r="Q142" s="241"/>
      <c r="R142" s="241"/>
      <c r="S142" s="241"/>
      <c r="T142" s="242"/>
      <c r="AT142" s="243" t="s">
        <v>451</v>
      </c>
      <c r="AU142" s="243" t="s">
        <v>84</v>
      </c>
      <c r="AV142" s="13" t="s">
        <v>84</v>
      </c>
      <c r="AW142" s="13" t="s">
        <v>37</v>
      </c>
      <c r="AX142" s="13" t="s">
        <v>82</v>
      </c>
      <c r="AY142" s="243" t="s">
        <v>308</v>
      </c>
    </row>
    <row r="143" spans="2:65" s="11" customFormat="1" ht="37.35" customHeight="1">
      <c r="B143" s="186"/>
      <c r="C143" s="187"/>
      <c r="D143" s="188" t="s">
        <v>73</v>
      </c>
      <c r="E143" s="189" t="s">
        <v>2404</v>
      </c>
      <c r="F143" s="189" t="s">
        <v>2405</v>
      </c>
      <c r="G143" s="187"/>
      <c r="H143" s="187"/>
      <c r="I143" s="190"/>
      <c r="J143" s="191">
        <f>BK143</f>
        <v>0</v>
      </c>
      <c r="K143" s="187"/>
      <c r="L143" s="192"/>
      <c r="M143" s="193"/>
      <c r="N143" s="194"/>
      <c r="O143" s="194"/>
      <c r="P143" s="195">
        <f>P144+P185+P288+P373+P413+P425+P438+P441</f>
        <v>0</v>
      </c>
      <c r="Q143" s="194"/>
      <c r="R143" s="195">
        <f>R144+R185+R288+R373+R413+R425+R438+R441</f>
        <v>16.049246000000004</v>
      </c>
      <c r="S143" s="194"/>
      <c r="T143" s="196">
        <f>T144+T185+T288+T373+T413+T425+T438+T441</f>
        <v>0</v>
      </c>
      <c r="AR143" s="197" t="s">
        <v>84</v>
      </c>
      <c r="AT143" s="198" t="s">
        <v>73</v>
      </c>
      <c r="AU143" s="198" t="s">
        <v>74</v>
      </c>
      <c r="AY143" s="197" t="s">
        <v>308</v>
      </c>
      <c r="BK143" s="199">
        <f>BK144+BK185+BK288+BK373+BK413+BK425+BK438+BK441</f>
        <v>0</v>
      </c>
    </row>
    <row r="144" spans="2:65" s="11" customFormat="1" ht="19.899999999999999" customHeight="1">
      <c r="B144" s="186"/>
      <c r="C144" s="187"/>
      <c r="D144" s="200" t="s">
        <v>73</v>
      </c>
      <c r="E144" s="201" t="s">
        <v>2499</v>
      </c>
      <c r="F144" s="201" t="s">
        <v>2500</v>
      </c>
      <c r="G144" s="187"/>
      <c r="H144" s="187"/>
      <c r="I144" s="190"/>
      <c r="J144" s="202">
        <f>BK144</f>
        <v>0</v>
      </c>
      <c r="K144" s="187"/>
      <c r="L144" s="192"/>
      <c r="M144" s="193"/>
      <c r="N144" s="194"/>
      <c r="O144" s="194"/>
      <c r="P144" s="195">
        <f>SUM(P145:P184)</f>
        <v>0</v>
      </c>
      <c r="Q144" s="194"/>
      <c r="R144" s="195">
        <f>SUM(R145:R184)</f>
        <v>1.4710000000000005</v>
      </c>
      <c r="S144" s="194"/>
      <c r="T144" s="196">
        <f>SUM(T145:T184)</f>
        <v>0</v>
      </c>
      <c r="AR144" s="197" t="s">
        <v>84</v>
      </c>
      <c r="AT144" s="198" t="s">
        <v>73</v>
      </c>
      <c r="AU144" s="198" t="s">
        <v>82</v>
      </c>
      <c r="AY144" s="197" t="s">
        <v>308</v>
      </c>
      <c r="BK144" s="199">
        <f>SUM(BK145:BK184)</f>
        <v>0</v>
      </c>
    </row>
    <row r="145" spans="2:65" s="1" customFormat="1" ht="31.5" customHeight="1">
      <c r="B145" s="42"/>
      <c r="C145" s="203" t="s">
        <v>10</v>
      </c>
      <c r="D145" s="203" t="s">
        <v>311</v>
      </c>
      <c r="E145" s="204" t="s">
        <v>6643</v>
      </c>
      <c r="F145" s="205" t="s">
        <v>6644</v>
      </c>
      <c r="G145" s="206" t="s">
        <v>538</v>
      </c>
      <c r="H145" s="207">
        <v>1576</v>
      </c>
      <c r="I145" s="208"/>
      <c r="J145" s="209">
        <f>ROUND(I145*H145,2)</f>
        <v>0</v>
      </c>
      <c r="K145" s="205" t="s">
        <v>6599</v>
      </c>
      <c r="L145" s="62"/>
      <c r="M145" s="210" t="s">
        <v>21</v>
      </c>
      <c r="N145" s="211" t="s">
        <v>45</v>
      </c>
      <c r="O145" s="43"/>
      <c r="P145" s="212">
        <f>O145*H145</f>
        <v>0</v>
      </c>
      <c r="Q145" s="212">
        <v>6.0000000000000002E-5</v>
      </c>
      <c r="R145" s="212">
        <f>Q145*H145</f>
        <v>9.4560000000000005E-2</v>
      </c>
      <c r="S145" s="212">
        <v>0</v>
      </c>
      <c r="T145" s="213">
        <f>S145*H145</f>
        <v>0</v>
      </c>
      <c r="AR145" s="25" t="s">
        <v>375</v>
      </c>
      <c r="AT145" s="25" t="s">
        <v>311</v>
      </c>
      <c r="AU145" s="25" t="s">
        <v>84</v>
      </c>
      <c r="AY145" s="25" t="s">
        <v>308</v>
      </c>
      <c r="BE145" s="214">
        <f>IF(N145="základní",J145,0)</f>
        <v>0</v>
      </c>
      <c r="BF145" s="214">
        <f>IF(N145="snížená",J145,0)</f>
        <v>0</v>
      </c>
      <c r="BG145" s="214">
        <f>IF(N145="zákl. přenesená",J145,0)</f>
        <v>0</v>
      </c>
      <c r="BH145" s="214">
        <f>IF(N145="sníž. přenesená",J145,0)</f>
        <v>0</v>
      </c>
      <c r="BI145" s="214">
        <f>IF(N145="nulová",J145,0)</f>
        <v>0</v>
      </c>
      <c r="BJ145" s="25" t="s">
        <v>82</v>
      </c>
      <c r="BK145" s="214">
        <f>ROUND(I145*H145,2)</f>
        <v>0</v>
      </c>
      <c r="BL145" s="25" t="s">
        <v>375</v>
      </c>
      <c r="BM145" s="25" t="s">
        <v>6645</v>
      </c>
    </row>
    <row r="146" spans="2:65" s="13" customFormat="1" ht="13.5">
      <c r="B146" s="233"/>
      <c r="C146" s="234"/>
      <c r="D146" s="246" t="s">
        <v>451</v>
      </c>
      <c r="E146" s="256" t="s">
        <v>21</v>
      </c>
      <c r="F146" s="257" t="s">
        <v>6646</v>
      </c>
      <c r="G146" s="234"/>
      <c r="H146" s="258">
        <v>1576</v>
      </c>
      <c r="I146" s="238"/>
      <c r="J146" s="234"/>
      <c r="K146" s="234"/>
      <c r="L146" s="239"/>
      <c r="M146" s="240"/>
      <c r="N146" s="241"/>
      <c r="O146" s="241"/>
      <c r="P146" s="241"/>
      <c r="Q146" s="241"/>
      <c r="R146" s="241"/>
      <c r="S146" s="241"/>
      <c r="T146" s="242"/>
      <c r="AT146" s="243" t="s">
        <v>451</v>
      </c>
      <c r="AU146" s="243" t="s">
        <v>84</v>
      </c>
      <c r="AV146" s="13" t="s">
        <v>84</v>
      </c>
      <c r="AW146" s="13" t="s">
        <v>37</v>
      </c>
      <c r="AX146" s="13" t="s">
        <v>82</v>
      </c>
      <c r="AY146" s="243" t="s">
        <v>308</v>
      </c>
    </row>
    <row r="147" spans="2:65" s="1" customFormat="1" ht="22.5" customHeight="1">
      <c r="B147" s="42"/>
      <c r="C147" s="277" t="s">
        <v>375</v>
      </c>
      <c r="D147" s="277" t="s">
        <v>1079</v>
      </c>
      <c r="E147" s="278" t="s">
        <v>6647</v>
      </c>
      <c r="F147" s="279" t="s">
        <v>6648</v>
      </c>
      <c r="G147" s="280" t="s">
        <v>538</v>
      </c>
      <c r="H147" s="281">
        <v>447</v>
      </c>
      <c r="I147" s="282"/>
      <c r="J147" s="283">
        <f t="shared" ref="J147:J152" si="0">ROUND(I147*H147,2)</f>
        <v>0</v>
      </c>
      <c r="K147" s="279" t="s">
        <v>6599</v>
      </c>
      <c r="L147" s="284"/>
      <c r="M147" s="285" t="s">
        <v>21</v>
      </c>
      <c r="N147" s="286" t="s">
        <v>45</v>
      </c>
      <c r="O147" s="43"/>
      <c r="P147" s="212">
        <f t="shared" ref="P147:P152" si="1">O147*H147</f>
        <v>0</v>
      </c>
      <c r="Q147" s="212">
        <v>8.0000000000000007E-5</v>
      </c>
      <c r="R147" s="212">
        <f t="shared" ref="R147:R152" si="2">Q147*H147</f>
        <v>3.576E-2</v>
      </c>
      <c r="S147" s="212">
        <v>0</v>
      </c>
      <c r="T147" s="213">
        <f t="shared" ref="T147:T152" si="3">S147*H147</f>
        <v>0</v>
      </c>
      <c r="AR147" s="25" t="s">
        <v>619</v>
      </c>
      <c r="AT147" s="25" t="s">
        <v>1079</v>
      </c>
      <c r="AU147" s="25" t="s">
        <v>84</v>
      </c>
      <c r="AY147" s="25" t="s">
        <v>308</v>
      </c>
      <c r="BE147" s="214">
        <f t="shared" ref="BE147:BE152" si="4">IF(N147="základní",J147,0)</f>
        <v>0</v>
      </c>
      <c r="BF147" s="214">
        <f t="shared" ref="BF147:BF152" si="5">IF(N147="snížená",J147,0)</f>
        <v>0</v>
      </c>
      <c r="BG147" s="214">
        <f t="shared" ref="BG147:BG152" si="6">IF(N147="zákl. přenesená",J147,0)</f>
        <v>0</v>
      </c>
      <c r="BH147" s="214">
        <f t="shared" ref="BH147:BH152" si="7">IF(N147="sníž. přenesená",J147,0)</f>
        <v>0</v>
      </c>
      <c r="BI147" s="214">
        <f t="shared" ref="BI147:BI152" si="8">IF(N147="nulová",J147,0)</f>
        <v>0</v>
      </c>
      <c r="BJ147" s="25" t="s">
        <v>82</v>
      </c>
      <c r="BK147" s="214">
        <f t="shared" ref="BK147:BK152" si="9">ROUND(I147*H147,2)</f>
        <v>0</v>
      </c>
      <c r="BL147" s="25" t="s">
        <v>375</v>
      </c>
      <c r="BM147" s="25" t="s">
        <v>6649</v>
      </c>
    </row>
    <row r="148" spans="2:65" s="1" customFormat="1" ht="22.5" customHeight="1">
      <c r="B148" s="42"/>
      <c r="C148" s="277" t="s">
        <v>381</v>
      </c>
      <c r="D148" s="277" t="s">
        <v>1079</v>
      </c>
      <c r="E148" s="278" t="s">
        <v>6650</v>
      </c>
      <c r="F148" s="279" t="s">
        <v>6651</v>
      </c>
      <c r="G148" s="280" t="s">
        <v>538</v>
      </c>
      <c r="H148" s="281">
        <v>60</v>
      </c>
      <c r="I148" s="282"/>
      <c r="J148" s="283">
        <f t="shared" si="0"/>
        <v>0</v>
      </c>
      <c r="K148" s="279" t="s">
        <v>6599</v>
      </c>
      <c r="L148" s="284"/>
      <c r="M148" s="285" t="s">
        <v>21</v>
      </c>
      <c r="N148" s="286" t="s">
        <v>45</v>
      </c>
      <c r="O148" s="43"/>
      <c r="P148" s="212">
        <f t="shared" si="1"/>
        <v>0</v>
      </c>
      <c r="Q148" s="212">
        <v>9.0000000000000006E-5</v>
      </c>
      <c r="R148" s="212">
        <f t="shared" si="2"/>
        <v>5.4000000000000003E-3</v>
      </c>
      <c r="S148" s="212">
        <v>0</v>
      </c>
      <c r="T148" s="213">
        <f t="shared" si="3"/>
        <v>0</v>
      </c>
      <c r="AR148" s="25" t="s">
        <v>619</v>
      </c>
      <c r="AT148" s="25" t="s">
        <v>1079</v>
      </c>
      <c r="AU148" s="25" t="s">
        <v>84</v>
      </c>
      <c r="AY148" s="25" t="s">
        <v>308</v>
      </c>
      <c r="BE148" s="214">
        <f t="shared" si="4"/>
        <v>0</v>
      </c>
      <c r="BF148" s="214">
        <f t="shared" si="5"/>
        <v>0</v>
      </c>
      <c r="BG148" s="214">
        <f t="shared" si="6"/>
        <v>0</v>
      </c>
      <c r="BH148" s="214">
        <f t="shared" si="7"/>
        <v>0</v>
      </c>
      <c r="BI148" s="214">
        <f t="shared" si="8"/>
        <v>0</v>
      </c>
      <c r="BJ148" s="25" t="s">
        <v>82</v>
      </c>
      <c r="BK148" s="214">
        <f t="shared" si="9"/>
        <v>0</v>
      </c>
      <c r="BL148" s="25" t="s">
        <v>375</v>
      </c>
      <c r="BM148" s="25" t="s">
        <v>6652</v>
      </c>
    </row>
    <row r="149" spans="2:65" s="1" customFormat="1" ht="22.5" customHeight="1">
      <c r="B149" s="42"/>
      <c r="C149" s="277" t="s">
        <v>385</v>
      </c>
      <c r="D149" s="277" t="s">
        <v>1079</v>
      </c>
      <c r="E149" s="278" t="s">
        <v>6653</v>
      </c>
      <c r="F149" s="279" t="s">
        <v>6654</v>
      </c>
      <c r="G149" s="280" t="s">
        <v>538</v>
      </c>
      <c r="H149" s="281">
        <v>12</v>
      </c>
      <c r="I149" s="282"/>
      <c r="J149" s="283">
        <f t="shared" si="0"/>
        <v>0</v>
      </c>
      <c r="K149" s="279" t="s">
        <v>6599</v>
      </c>
      <c r="L149" s="284"/>
      <c r="M149" s="285" t="s">
        <v>21</v>
      </c>
      <c r="N149" s="286" t="s">
        <v>45</v>
      </c>
      <c r="O149" s="43"/>
      <c r="P149" s="212">
        <f t="shared" si="1"/>
        <v>0</v>
      </c>
      <c r="Q149" s="212">
        <v>1E-4</v>
      </c>
      <c r="R149" s="212">
        <f t="shared" si="2"/>
        <v>1.2000000000000001E-3</v>
      </c>
      <c r="S149" s="212">
        <v>0</v>
      </c>
      <c r="T149" s="213">
        <f t="shared" si="3"/>
        <v>0</v>
      </c>
      <c r="AR149" s="25" t="s">
        <v>619</v>
      </c>
      <c r="AT149" s="25" t="s">
        <v>1079</v>
      </c>
      <c r="AU149" s="25" t="s">
        <v>84</v>
      </c>
      <c r="AY149" s="25" t="s">
        <v>308</v>
      </c>
      <c r="BE149" s="214">
        <f t="shared" si="4"/>
        <v>0</v>
      </c>
      <c r="BF149" s="214">
        <f t="shared" si="5"/>
        <v>0</v>
      </c>
      <c r="BG149" s="214">
        <f t="shared" si="6"/>
        <v>0</v>
      </c>
      <c r="BH149" s="214">
        <f t="shared" si="7"/>
        <v>0</v>
      </c>
      <c r="BI149" s="214">
        <f t="shared" si="8"/>
        <v>0</v>
      </c>
      <c r="BJ149" s="25" t="s">
        <v>82</v>
      </c>
      <c r="BK149" s="214">
        <f t="shared" si="9"/>
        <v>0</v>
      </c>
      <c r="BL149" s="25" t="s">
        <v>375</v>
      </c>
      <c r="BM149" s="25" t="s">
        <v>6655</v>
      </c>
    </row>
    <row r="150" spans="2:65" s="1" customFormat="1" ht="22.5" customHeight="1">
      <c r="B150" s="42"/>
      <c r="C150" s="277" t="s">
        <v>389</v>
      </c>
      <c r="D150" s="277" t="s">
        <v>1079</v>
      </c>
      <c r="E150" s="278" t="s">
        <v>6656</v>
      </c>
      <c r="F150" s="279" t="s">
        <v>6657</v>
      </c>
      <c r="G150" s="280" t="s">
        <v>538</v>
      </c>
      <c r="H150" s="281">
        <v>45</v>
      </c>
      <c r="I150" s="282"/>
      <c r="J150" s="283">
        <f t="shared" si="0"/>
        <v>0</v>
      </c>
      <c r="K150" s="279" t="s">
        <v>21</v>
      </c>
      <c r="L150" s="284"/>
      <c r="M150" s="285" t="s">
        <v>21</v>
      </c>
      <c r="N150" s="286" t="s">
        <v>45</v>
      </c>
      <c r="O150" s="43"/>
      <c r="P150" s="212">
        <f t="shared" si="1"/>
        <v>0</v>
      </c>
      <c r="Q150" s="212">
        <v>8.0000000000000007E-5</v>
      </c>
      <c r="R150" s="212">
        <f t="shared" si="2"/>
        <v>3.6000000000000003E-3</v>
      </c>
      <c r="S150" s="212">
        <v>0</v>
      </c>
      <c r="T150" s="213">
        <f t="shared" si="3"/>
        <v>0</v>
      </c>
      <c r="AR150" s="25" t="s">
        <v>619</v>
      </c>
      <c r="AT150" s="25" t="s">
        <v>1079</v>
      </c>
      <c r="AU150" s="25" t="s">
        <v>84</v>
      </c>
      <c r="AY150" s="25" t="s">
        <v>308</v>
      </c>
      <c r="BE150" s="214">
        <f t="shared" si="4"/>
        <v>0</v>
      </c>
      <c r="BF150" s="214">
        <f t="shared" si="5"/>
        <v>0</v>
      </c>
      <c r="BG150" s="214">
        <f t="shared" si="6"/>
        <v>0</v>
      </c>
      <c r="BH150" s="214">
        <f t="shared" si="7"/>
        <v>0</v>
      </c>
      <c r="BI150" s="214">
        <f t="shared" si="8"/>
        <v>0</v>
      </c>
      <c r="BJ150" s="25" t="s">
        <v>82</v>
      </c>
      <c r="BK150" s="214">
        <f t="shared" si="9"/>
        <v>0</v>
      </c>
      <c r="BL150" s="25" t="s">
        <v>375</v>
      </c>
      <c r="BM150" s="25" t="s">
        <v>6658</v>
      </c>
    </row>
    <row r="151" spans="2:65" s="1" customFormat="1" ht="22.5" customHeight="1">
      <c r="B151" s="42"/>
      <c r="C151" s="277" t="s">
        <v>393</v>
      </c>
      <c r="D151" s="277" t="s">
        <v>1079</v>
      </c>
      <c r="E151" s="278" t="s">
        <v>6659</v>
      </c>
      <c r="F151" s="279" t="s">
        <v>6660</v>
      </c>
      <c r="G151" s="280" t="s">
        <v>538</v>
      </c>
      <c r="H151" s="281">
        <v>9</v>
      </c>
      <c r="I151" s="282"/>
      <c r="J151" s="283">
        <f t="shared" si="0"/>
        <v>0</v>
      </c>
      <c r="K151" s="279" t="s">
        <v>21</v>
      </c>
      <c r="L151" s="284"/>
      <c r="M151" s="285" t="s">
        <v>21</v>
      </c>
      <c r="N151" s="286" t="s">
        <v>45</v>
      </c>
      <c r="O151" s="43"/>
      <c r="P151" s="212">
        <f t="shared" si="1"/>
        <v>0</v>
      </c>
      <c r="Q151" s="212">
        <v>8.0000000000000007E-5</v>
      </c>
      <c r="R151" s="212">
        <f t="shared" si="2"/>
        <v>7.2000000000000005E-4</v>
      </c>
      <c r="S151" s="212">
        <v>0</v>
      </c>
      <c r="T151" s="213">
        <f t="shared" si="3"/>
        <v>0</v>
      </c>
      <c r="AR151" s="25" t="s">
        <v>619</v>
      </c>
      <c r="AT151" s="25" t="s">
        <v>1079</v>
      </c>
      <c r="AU151" s="25" t="s">
        <v>84</v>
      </c>
      <c r="AY151" s="25" t="s">
        <v>308</v>
      </c>
      <c r="BE151" s="214">
        <f t="shared" si="4"/>
        <v>0</v>
      </c>
      <c r="BF151" s="214">
        <f t="shared" si="5"/>
        <v>0</v>
      </c>
      <c r="BG151" s="214">
        <f t="shared" si="6"/>
        <v>0</v>
      </c>
      <c r="BH151" s="214">
        <f t="shared" si="7"/>
        <v>0</v>
      </c>
      <c r="BI151" s="214">
        <f t="shared" si="8"/>
        <v>0</v>
      </c>
      <c r="BJ151" s="25" t="s">
        <v>82</v>
      </c>
      <c r="BK151" s="214">
        <f t="shared" si="9"/>
        <v>0</v>
      </c>
      <c r="BL151" s="25" t="s">
        <v>375</v>
      </c>
      <c r="BM151" s="25" t="s">
        <v>6661</v>
      </c>
    </row>
    <row r="152" spans="2:65" s="1" customFormat="1" ht="22.5" customHeight="1">
      <c r="B152" s="42"/>
      <c r="C152" s="277" t="s">
        <v>9</v>
      </c>
      <c r="D152" s="277" t="s">
        <v>1079</v>
      </c>
      <c r="E152" s="278" t="s">
        <v>6662</v>
      </c>
      <c r="F152" s="279" t="s">
        <v>6663</v>
      </c>
      <c r="G152" s="280" t="s">
        <v>538</v>
      </c>
      <c r="H152" s="281">
        <v>536</v>
      </c>
      <c r="I152" s="282"/>
      <c r="J152" s="283">
        <f t="shared" si="0"/>
        <v>0</v>
      </c>
      <c r="K152" s="279" t="s">
        <v>21</v>
      </c>
      <c r="L152" s="284"/>
      <c r="M152" s="285" t="s">
        <v>21</v>
      </c>
      <c r="N152" s="286" t="s">
        <v>45</v>
      </c>
      <c r="O152" s="43"/>
      <c r="P152" s="212">
        <f t="shared" si="1"/>
        <v>0</v>
      </c>
      <c r="Q152" s="212">
        <v>8.0000000000000007E-5</v>
      </c>
      <c r="R152" s="212">
        <f t="shared" si="2"/>
        <v>4.2880000000000001E-2</v>
      </c>
      <c r="S152" s="212">
        <v>0</v>
      </c>
      <c r="T152" s="213">
        <f t="shared" si="3"/>
        <v>0</v>
      </c>
      <c r="AR152" s="25" t="s">
        <v>619</v>
      </c>
      <c r="AT152" s="25" t="s">
        <v>1079</v>
      </c>
      <c r="AU152" s="25" t="s">
        <v>84</v>
      </c>
      <c r="AY152" s="25" t="s">
        <v>308</v>
      </c>
      <c r="BE152" s="214">
        <f t="shared" si="4"/>
        <v>0</v>
      </c>
      <c r="BF152" s="214">
        <f t="shared" si="5"/>
        <v>0</v>
      </c>
      <c r="BG152" s="214">
        <f t="shared" si="6"/>
        <v>0</v>
      </c>
      <c r="BH152" s="214">
        <f t="shared" si="7"/>
        <v>0</v>
      </c>
      <c r="BI152" s="214">
        <f t="shared" si="8"/>
        <v>0</v>
      </c>
      <c r="BJ152" s="25" t="s">
        <v>82</v>
      </c>
      <c r="BK152" s="214">
        <f t="shared" si="9"/>
        <v>0</v>
      </c>
      <c r="BL152" s="25" t="s">
        <v>375</v>
      </c>
      <c r="BM152" s="25" t="s">
        <v>6664</v>
      </c>
    </row>
    <row r="153" spans="2:65" s="13" customFormat="1" ht="13.5">
      <c r="B153" s="233"/>
      <c r="C153" s="234"/>
      <c r="D153" s="246" t="s">
        <v>451</v>
      </c>
      <c r="E153" s="256" t="s">
        <v>21</v>
      </c>
      <c r="F153" s="257" t="s">
        <v>6665</v>
      </c>
      <c r="G153" s="234"/>
      <c r="H153" s="258">
        <v>536</v>
      </c>
      <c r="I153" s="238"/>
      <c r="J153" s="234"/>
      <c r="K153" s="234"/>
      <c r="L153" s="239"/>
      <c r="M153" s="240"/>
      <c r="N153" s="241"/>
      <c r="O153" s="241"/>
      <c r="P153" s="241"/>
      <c r="Q153" s="241"/>
      <c r="R153" s="241"/>
      <c r="S153" s="241"/>
      <c r="T153" s="242"/>
      <c r="AT153" s="243" t="s">
        <v>451</v>
      </c>
      <c r="AU153" s="243" t="s">
        <v>84</v>
      </c>
      <c r="AV153" s="13" t="s">
        <v>84</v>
      </c>
      <c r="AW153" s="13" t="s">
        <v>37</v>
      </c>
      <c r="AX153" s="13" t="s">
        <v>82</v>
      </c>
      <c r="AY153" s="243" t="s">
        <v>308</v>
      </c>
    </row>
    <row r="154" spans="2:65" s="1" customFormat="1" ht="22.5" customHeight="1">
      <c r="B154" s="42"/>
      <c r="C154" s="277" t="s">
        <v>402</v>
      </c>
      <c r="D154" s="277" t="s">
        <v>1079</v>
      </c>
      <c r="E154" s="278" t="s">
        <v>6666</v>
      </c>
      <c r="F154" s="279" t="s">
        <v>6667</v>
      </c>
      <c r="G154" s="280" t="s">
        <v>538</v>
      </c>
      <c r="H154" s="281">
        <v>101</v>
      </c>
      <c r="I154" s="282"/>
      <c r="J154" s="283">
        <f>ROUND(I154*H154,2)</f>
        <v>0</v>
      </c>
      <c r="K154" s="279" t="s">
        <v>21</v>
      </c>
      <c r="L154" s="284"/>
      <c r="M154" s="285" t="s">
        <v>21</v>
      </c>
      <c r="N154" s="286" t="s">
        <v>45</v>
      </c>
      <c r="O154" s="43"/>
      <c r="P154" s="212">
        <f>O154*H154</f>
        <v>0</v>
      </c>
      <c r="Q154" s="212">
        <v>8.0000000000000007E-5</v>
      </c>
      <c r="R154" s="212">
        <f>Q154*H154</f>
        <v>8.0800000000000004E-3</v>
      </c>
      <c r="S154" s="212">
        <v>0</v>
      </c>
      <c r="T154" s="213">
        <f>S154*H154</f>
        <v>0</v>
      </c>
      <c r="AR154" s="25" t="s">
        <v>619</v>
      </c>
      <c r="AT154" s="25" t="s">
        <v>1079</v>
      </c>
      <c r="AU154" s="25" t="s">
        <v>84</v>
      </c>
      <c r="AY154" s="25" t="s">
        <v>308</v>
      </c>
      <c r="BE154" s="214">
        <f>IF(N154="základní",J154,0)</f>
        <v>0</v>
      </c>
      <c r="BF154" s="214">
        <f>IF(N154="snížená",J154,0)</f>
        <v>0</v>
      </c>
      <c r="BG154" s="214">
        <f>IF(N154="zákl. přenesená",J154,0)</f>
        <v>0</v>
      </c>
      <c r="BH154" s="214">
        <f>IF(N154="sníž. přenesená",J154,0)</f>
        <v>0</v>
      </c>
      <c r="BI154" s="214">
        <f>IF(N154="nulová",J154,0)</f>
        <v>0</v>
      </c>
      <c r="BJ154" s="25" t="s">
        <v>82</v>
      </c>
      <c r="BK154" s="214">
        <f>ROUND(I154*H154,2)</f>
        <v>0</v>
      </c>
      <c r="BL154" s="25" t="s">
        <v>375</v>
      </c>
      <c r="BM154" s="25" t="s">
        <v>6668</v>
      </c>
    </row>
    <row r="155" spans="2:65" s="1" customFormat="1" ht="22.5" customHeight="1">
      <c r="B155" s="42"/>
      <c r="C155" s="277" t="s">
        <v>406</v>
      </c>
      <c r="D155" s="277" t="s">
        <v>1079</v>
      </c>
      <c r="E155" s="278" t="s">
        <v>6669</v>
      </c>
      <c r="F155" s="279" t="s">
        <v>6670</v>
      </c>
      <c r="G155" s="280" t="s">
        <v>538</v>
      </c>
      <c r="H155" s="281">
        <v>116</v>
      </c>
      <c r="I155" s="282"/>
      <c r="J155" s="283">
        <f>ROUND(I155*H155,2)</f>
        <v>0</v>
      </c>
      <c r="K155" s="279" t="s">
        <v>21</v>
      </c>
      <c r="L155" s="284"/>
      <c r="M155" s="285" t="s">
        <v>21</v>
      </c>
      <c r="N155" s="286" t="s">
        <v>45</v>
      </c>
      <c r="O155" s="43"/>
      <c r="P155" s="212">
        <f>O155*H155</f>
        <v>0</v>
      </c>
      <c r="Q155" s="212">
        <v>8.0000000000000007E-5</v>
      </c>
      <c r="R155" s="212">
        <f>Q155*H155</f>
        <v>9.2800000000000001E-3</v>
      </c>
      <c r="S155" s="212">
        <v>0</v>
      </c>
      <c r="T155" s="213">
        <f>S155*H155</f>
        <v>0</v>
      </c>
      <c r="AR155" s="25" t="s">
        <v>619</v>
      </c>
      <c r="AT155" s="25" t="s">
        <v>1079</v>
      </c>
      <c r="AU155" s="25" t="s">
        <v>84</v>
      </c>
      <c r="AY155" s="25" t="s">
        <v>308</v>
      </c>
      <c r="BE155" s="214">
        <f>IF(N155="základní",J155,0)</f>
        <v>0</v>
      </c>
      <c r="BF155" s="214">
        <f>IF(N155="snížená",J155,0)</f>
        <v>0</v>
      </c>
      <c r="BG155" s="214">
        <f>IF(N155="zákl. přenesená",J155,0)</f>
        <v>0</v>
      </c>
      <c r="BH155" s="214">
        <f>IF(N155="sníž. přenesená",J155,0)</f>
        <v>0</v>
      </c>
      <c r="BI155" s="214">
        <f>IF(N155="nulová",J155,0)</f>
        <v>0</v>
      </c>
      <c r="BJ155" s="25" t="s">
        <v>82</v>
      </c>
      <c r="BK155" s="214">
        <f>ROUND(I155*H155,2)</f>
        <v>0</v>
      </c>
      <c r="BL155" s="25" t="s">
        <v>375</v>
      </c>
      <c r="BM155" s="25" t="s">
        <v>6671</v>
      </c>
    </row>
    <row r="156" spans="2:65" s="1" customFormat="1" ht="22.5" customHeight="1">
      <c r="B156" s="42"/>
      <c r="C156" s="277" t="s">
        <v>410</v>
      </c>
      <c r="D156" s="277" t="s">
        <v>1079</v>
      </c>
      <c r="E156" s="278" t="s">
        <v>6672</v>
      </c>
      <c r="F156" s="279" t="s">
        <v>6673</v>
      </c>
      <c r="G156" s="280" t="s">
        <v>538</v>
      </c>
      <c r="H156" s="281">
        <v>12</v>
      </c>
      <c r="I156" s="282"/>
      <c r="J156" s="283">
        <f>ROUND(I156*H156,2)</f>
        <v>0</v>
      </c>
      <c r="K156" s="279" t="s">
        <v>21</v>
      </c>
      <c r="L156" s="284"/>
      <c r="M156" s="285" t="s">
        <v>21</v>
      </c>
      <c r="N156" s="286" t="s">
        <v>45</v>
      </c>
      <c r="O156" s="43"/>
      <c r="P156" s="212">
        <f>O156*H156</f>
        <v>0</v>
      </c>
      <c r="Q156" s="212">
        <v>8.0000000000000007E-5</v>
      </c>
      <c r="R156" s="212">
        <f>Q156*H156</f>
        <v>9.6000000000000013E-4</v>
      </c>
      <c r="S156" s="212">
        <v>0</v>
      </c>
      <c r="T156" s="213">
        <f>S156*H156</f>
        <v>0</v>
      </c>
      <c r="AR156" s="25" t="s">
        <v>619</v>
      </c>
      <c r="AT156" s="25" t="s">
        <v>1079</v>
      </c>
      <c r="AU156" s="25" t="s">
        <v>84</v>
      </c>
      <c r="AY156" s="25" t="s">
        <v>308</v>
      </c>
      <c r="BE156" s="214">
        <f>IF(N156="základní",J156,0)</f>
        <v>0</v>
      </c>
      <c r="BF156" s="214">
        <f>IF(N156="snížená",J156,0)</f>
        <v>0</v>
      </c>
      <c r="BG156" s="214">
        <f>IF(N156="zákl. přenesená",J156,0)</f>
        <v>0</v>
      </c>
      <c r="BH156" s="214">
        <f>IF(N156="sníž. přenesená",J156,0)</f>
        <v>0</v>
      </c>
      <c r="BI156" s="214">
        <f>IF(N156="nulová",J156,0)</f>
        <v>0</v>
      </c>
      <c r="BJ156" s="25" t="s">
        <v>82</v>
      </c>
      <c r="BK156" s="214">
        <f>ROUND(I156*H156,2)</f>
        <v>0</v>
      </c>
      <c r="BL156" s="25" t="s">
        <v>375</v>
      </c>
      <c r="BM156" s="25" t="s">
        <v>6674</v>
      </c>
    </row>
    <row r="157" spans="2:65" s="1" customFormat="1" ht="22.5" customHeight="1">
      <c r="B157" s="42"/>
      <c r="C157" s="277" t="s">
        <v>416</v>
      </c>
      <c r="D157" s="277" t="s">
        <v>1079</v>
      </c>
      <c r="E157" s="278" t="s">
        <v>6675</v>
      </c>
      <c r="F157" s="279" t="s">
        <v>6676</v>
      </c>
      <c r="G157" s="280" t="s">
        <v>538</v>
      </c>
      <c r="H157" s="281">
        <v>218</v>
      </c>
      <c r="I157" s="282"/>
      <c r="J157" s="283">
        <f>ROUND(I157*H157,2)</f>
        <v>0</v>
      </c>
      <c r="K157" s="279" t="s">
        <v>21</v>
      </c>
      <c r="L157" s="284"/>
      <c r="M157" s="285" t="s">
        <v>21</v>
      </c>
      <c r="N157" s="286" t="s">
        <v>45</v>
      </c>
      <c r="O157" s="43"/>
      <c r="P157" s="212">
        <f>O157*H157</f>
        <v>0</v>
      </c>
      <c r="Q157" s="212">
        <v>8.0000000000000007E-5</v>
      </c>
      <c r="R157" s="212">
        <f>Q157*H157</f>
        <v>1.7440000000000001E-2</v>
      </c>
      <c r="S157" s="212">
        <v>0</v>
      </c>
      <c r="T157" s="213">
        <f>S157*H157</f>
        <v>0</v>
      </c>
      <c r="AR157" s="25" t="s">
        <v>619</v>
      </c>
      <c r="AT157" s="25" t="s">
        <v>1079</v>
      </c>
      <c r="AU157" s="25" t="s">
        <v>84</v>
      </c>
      <c r="AY157" s="25" t="s">
        <v>308</v>
      </c>
      <c r="BE157" s="214">
        <f>IF(N157="základní",J157,0)</f>
        <v>0</v>
      </c>
      <c r="BF157" s="214">
        <f>IF(N157="snížená",J157,0)</f>
        <v>0</v>
      </c>
      <c r="BG157" s="214">
        <f>IF(N157="zákl. přenesená",J157,0)</f>
        <v>0</v>
      </c>
      <c r="BH157" s="214">
        <f>IF(N157="sníž. přenesená",J157,0)</f>
        <v>0</v>
      </c>
      <c r="BI157" s="214">
        <f>IF(N157="nulová",J157,0)</f>
        <v>0</v>
      </c>
      <c r="BJ157" s="25" t="s">
        <v>82</v>
      </c>
      <c r="BK157" s="214">
        <f>ROUND(I157*H157,2)</f>
        <v>0</v>
      </c>
      <c r="BL157" s="25" t="s">
        <v>375</v>
      </c>
      <c r="BM157" s="25" t="s">
        <v>6677</v>
      </c>
    </row>
    <row r="158" spans="2:65" s="13" customFormat="1" ht="13.5">
      <c r="B158" s="233"/>
      <c r="C158" s="234"/>
      <c r="D158" s="246" t="s">
        <v>451</v>
      </c>
      <c r="E158" s="256" t="s">
        <v>21</v>
      </c>
      <c r="F158" s="257" t="s">
        <v>6678</v>
      </c>
      <c r="G158" s="234"/>
      <c r="H158" s="258">
        <v>218</v>
      </c>
      <c r="I158" s="238"/>
      <c r="J158" s="234"/>
      <c r="K158" s="234"/>
      <c r="L158" s="239"/>
      <c r="M158" s="240"/>
      <c r="N158" s="241"/>
      <c r="O158" s="241"/>
      <c r="P158" s="241"/>
      <c r="Q158" s="241"/>
      <c r="R158" s="241"/>
      <c r="S158" s="241"/>
      <c r="T158" s="242"/>
      <c r="AT158" s="243" t="s">
        <v>451</v>
      </c>
      <c r="AU158" s="243" t="s">
        <v>84</v>
      </c>
      <c r="AV158" s="13" t="s">
        <v>84</v>
      </c>
      <c r="AW158" s="13" t="s">
        <v>37</v>
      </c>
      <c r="AX158" s="13" t="s">
        <v>82</v>
      </c>
      <c r="AY158" s="243" t="s">
        <v>308</v>
      </c>
    </row>
    <row r="159" spans="2:65" s="1" customFormat="1" ht="22.5" customHeight="1">
      <c r="B159" s="42"/>
      <c r="C159" s="277" t="s">
        <v>420</v>
      </c>
      <c r="D159" s="277" t="s">
        <v>1079</v>
      </c>
      <c r="E159" s="278" t="s">
        <v>6679</v>
      </c>
      <c r="F159" s="279" t="s">
        <v>6680</v>
      </c>
      <c r="G159" s="280" t="s">
        <v>538</v>
      </c>
      <c r="H159" s="281">
        <v>20</v>
      </c>
      <c r="I159" s="282"/>
      <c r="J159" s="283">
        <f>ROUND(I159*H159,2)</f>
        <v>0</v>
      </c>
      <c r="K159" s="279" t="s">
        <v>21</v>
      </c>
      <c r="L159" s="284"/>
      <c r="M159" s="285" t="s">
        <v>21</v>
      </c>
      <c r="N159" s="286" t="s">
        <v>45</v>
      </c>
      <c r="O159" s="43"/>
      <c r="P159" s="212">
        <f>O159*H159</f>
        <v>0</v>
      </c>
      <c r="Q159" s="212">
        <v>8.0000000000000007E-5</v>
      </c>
      <c r="R159" s="212">
        <f>Q159*H159</f>
        <v>1.6000000000000001E-3</v>
      </c>
      <c r="S159" s="212">
        <v>0</v>
      </c>
      <c r="T159" s="213">
        <f>S159*H159</f>
        <v>0</v>
      </c>
      <c r="AR159" s="25" t="s">
        <v>619</v>
      </c>
      <c r="AT159" s="25" t="s">
        <v>1079</v>
      </c>
      <c r="AU159" s="25" t="s">
        <v>84</v>
      </c>
      <c r="AY159" s="25" t="s">
        <v>308</v>
      </c>
      <c r="BE159" s="214">
        <f>IF(N159="základní",J159,0)</f>
        <v>0</v>
      </c>
      <c r="BF159" s="214">
        <f>IF(N159="snížená",J159,0)</f>
        <v>0</v>
      </c>
      <c r="BG159" s="214">
        <f>IF(N159="zákl. přenesená",J159,0)</f>
        <v>0</v>
      </c>
      <c r="BH159" s="214">
        <f>IF(N159="sníž. přenesená",J159,0)</f>
        <v>0</v>
      </c>
      <c r="BI159" s="214">
        <f>IF(N159="nulová",J159,0)</f>
        <v>0</v>
      </c>
      <c r="BJ159" s="25" t="s">
        <v>82</v>
      </c>
      <c r="BK159" s="214">
        <f>ROUND(I159*H159,2)</f>
        <v>0</v>
      </c>
      <c r="BL159" s="25" t="s">
        <v>375</v>
      </c>
      <c r="BM159" s="25" t="s">
        <v>6681</v>
      </c>
    </row>
    <row r="160" spans="2:65" s="1" customFormat="1" ht="31.5" customHeight="1">
      <c r="B160" s="42"/>
      <c r="C160" s="203" t="s">
        <v>593</v>
      </c>
      <c r="D160" s="203" t="s">
        <v>311</v>
      </c>
      <c r="E160" s="204" t="s">
        <v>6682</v>
      </c>
      <c r="F160" s="205" t="s">
        <v>6683</v>
      </c>
      <c r="G160" s="206" t="s">
        <v>538</v>
      </c>
      <c r="H160" s="207">
        <v>1280</v>
      </c>
      <c r="I160" s="208"/>
      <c r="J160" s="209">
        <f>ROUND(I160*H160,2)</f>
        <v>0</v>
      </c>
      <c r="K160" s="205" t="s">
        <v>6599</v>
      </c>
      <c r="L160" s="62"/>
      <c r="M160" s="210" t="s">
        <v>21</v>
      </c>
      <c r="N160" s="211" t="s">
        <v>45</v>
      </c>
      <c r="O160" s="43"/>
      <c r="P160" s="212">
        <f>O160*H160</f>
        <v>0</v>
      </c>
      <c r="Q160" s="212">
        <v>1E-4</v>
      </c>
      <c r="R160" s="212">
        <f>Q160*H160</f>
        <v>0.128</v>
      </c>
      <c r="S160" s="212">
        <v>0</v>
      </c>
      <c r="T160" s="213">
        <f>S160*H160</f>
        <v>0</v>
      </c>
      <c r="AR160" s="25" t="s">
        <v>375</v>
      </c>
      <c r="AT160" s="25" t="s">
        <v>311</v>
      </c>
      <c r="AU160" s="25" t="s">
        <v>84</v>
      </c>
      <c r="AY160" s="25" t="s">
        <v>308</v>
      </c>
      <c r="BE160" s="214">
        <f>IF(N160="základní",J160,0)</f>
        <v>0</v>
      </c>
      <c r="BF160" s="214">
        <f>IF(N160="snížená",J160,0)</f>
        <v>0</v>
      </c>
      <c r="BG160" s="214">
        <f>IF(N160="zákl. přenesená",J160,0)</f>
        <v>0</v>
      </c>
      <c r="BH160" s="214">
        <f>IF(N160="sníž. přenesená",J160,0)</f>
        <v>0</v>
      </c>
      <c r="BI160" s="214">
        <f>IF(N160="nulová",J160,0)</f>
        <v>0</v>
      </c>
      <c r="BJ160" s="25" t="s">
        <v>82</v>
      </c>
      <c r="BK160" s="214">
        <f>ROUND(I160*H160,2)</f>
        <v>0</v>
      </c>
      <c r="BL160" s="25" t="s">
        <v>375</v>
      </c>
      <c r="BM160" s="25" t="s">
        <v>6684</v>
      </c>
    </row>
    <row r="161" spans="2:65" s="13" customFormat="1" ht="13.5">
      <c r="B161" s="233"/>
      <c r="C161" s="234"/>
      <c r="D161" s="246" t="s">
        <v>451</v>
      </c>
      <c r="E161" s="256" t="s">
        <v>21</v>
      </c>
      <c r="F161" s="257" t="s">
        <v>6685</v>
      </c>
      <c r="G161" s="234"/>
      <c r="H161" s="258">
        <v>1280</v>
      </c>
      <c r="I161" s="238"/>
      <c r="J161" s="234"/>
      <c r="K161" s="234"/>
      <c r="L161" s="239"/>
      <c r="M161" s="240"/>
      <c r="N161" s="241"/>
      <c r="O161" s="241"/>
      <c r="P161" s="241"/>
      <c r="Q161" s="241"/>
      <c r="R161" s="241"/>
      <c r="S161" s="241"/>
      <c r="T161" s="242"/>
      <c r="AT161" s="243" t="s">
        <v>451</v>
      </c>
      <c r="AU161" s="243" t="s">
        <v>84</v>
      </c>
      <c r="AV161" s="13" t="s">
        <v>84</v>
      </c>
      <c r="AW161" s="13" t="s">
        <v>37</v>
      </c>
      <c r="AX161" s="13" t="s">
        <v>82</v>
      </c>
      <c r="AY161" s="243" t="s">
        <v>308</v>
      </c>
    </row>
    <row r="162" spans="2:65" s="1" customFormat="1" ht="22.5" customHeight="1">
      <c r="B162" s="42"/>
      <c r="C162" s="277" t="s">
        <v>598</v>
      </c>
      <c r="D162" s="277" t="s">
        <v>1079</v>
      </c>
      <c r="E162" s="278" t="s">
        <v>6686</v>
      </c>
      <c r="F162" s="279" t="s">
        <v>6687</v>
      </c>
      <c r="G162" s="280" t="s">
        <v>538</v>
      </c>
      <c r="H162" s="281">
        <v>113</v>
      </c>
      <c r="I162" s="282"/>
      <c r="J162" s="283">
        <f t="shared" ref="J162:J174" si="10">ROUND(I162*H162,2)</f>
        <v>0</v>
      </c>
      <c r="K162" s="279" t="s">
        <v>6599</v>
      </c>
      <c r="L162" s="284"/>
      <c r="M162" s="285" t="s">
        <v>21</v>
      </c>
      <c r="N162" s="286" t="s">
        <v>45</v>
      </c>
      <c r="O162" s="43"/>
      <c r="P162" s="212">
        <f t="shared" ref="P162:P174" si="11">O162*H162</f>
        <v>0</v>
      </c>
      <c r="Q162" s="212">
        <v>2.7E-4</v>
      </c>
      <c r="R162" s="212">
        <f t="shared" ref="R162:R174" si="12">Q162*H162</f>
        <v>3.0509999999999999E-2</v>
      </c>
      <c r="S162" s="212">
        <v>0</v>
      </c>
      <c r="T162" s="213">
        <f t="shared" ref="T162:T174" si="13">S162*H162</f>
        <v>0</v>
      </c>
      <c r="AR162" s="25" t="s">
        <v>619</v>
      </c>
      <c r="AT162" s="25" t="s">
        <v>1079</v>
      </c>
      <c r="AU162" s="25" t="s">
        <v>84</v>
      </c>
      <c r="AY162" s="25" t="s">
        <v>308</v>
      </c>
      <c r="BE162" s="214">
        <f t="shared" ref="BE162:BE174" si="14">IF(N162="základní",J162,0)</f>
        <v>0</v>
      </c>
      <c r="BF162" s="214">
        <f t="shared" ref="BF162:BF174" si="15">IF(N162="snížená",J162,0)</f>
        <v>0</v>
      </c>
      <c r="BG162" s="214">
        <f t="shared" ref="BG162:BG174" si="16">IF(N162="zákl. přenesená",J162,0)</f>
        <v>0</v>
      </c>
      <c r="BH162" s="214">
        <f t="shared" ref="BH162:BH174" si="17">IF(N162="sníž. přenesená",J162,0)</f>
        <v>0</v>
      </c>
      <c r="BI162" s="214">
        <f t="shared" ref="BI162:BI174" si="18">IF(N162="nulová",J162,0)</f>
        <v>0</v>
      </c>
      <c r="BJ162" s="25" t="s">
        <v>82</v>
      </c>
      <c r="BK162" s="214">
        <f t="shared" ref="BK162:BK174" si="19">ROUND(I162*H162,2)</f>
        <v>0</v>
      </c>
      <c r="BL162" s="25" t="s">
        <v>375</v>
      </c>
      <c r="BM162" s="25" t="s">
        <v>6688</v>
      </c>
    </row>
    <row r="163" spans="2:65" s="1" customFormat="1" ht="22.5" customHeight="1">
      <c r="B163" s="42"/>
      <c r="C163" s="277" t="s">
        <v>603</v>
      </c>
      <c r="D163" s="277" t="s">
        <v>1079</v>
      </c>
      <c r="E163" s="278" t="s">
        <v>6689</v>
      </c>
      <c r="F163" s="279" t="s">
        <v>6690</v>
      </c>
      <c r="G163" s="280" t="s">
        <v>538</v>
      </c>
      <c r="H163" s="281">
        <v>80</v>
      </c>
      <c r="I163" s="282"/>
      <c r="J163" s="283">
        <f t="shared" si="10"/>
        <v>0</v>
      </c>
      <c r="K163" s="279" t="s">
        <v>6599</v>
      </c>
      <c r="L163" s="284"/>
      <c r="M163" s="285" t="s">
        <v>21</v>
      </c>
      <c r="N163" s="286" t="s">
        <v>45</v>
      </c>
      <c r="O163" s="43"/>
      <c r="P163" s="212">
        <f t="shared" si="11"/>
        <v>0</v>
      </c>
      <c r="Q163" s="212">
        <v>2.9E-4</v>
      </c>
      <c r="R163" s="212">
        <f t="shared" si="12"/>
        <v>2.3199999999999998E-2</v>
      </c>
      <c r="S163" s="212">
        <v>0</v>
      </c>
      <c r="T163" s="213">
        <f t="shared" si="13"/>
        <v>0</v>
      </c>
      <c r="AR163" s="25" t="s">
        <v>619</v>
      </c>
      <c r="AT163" s="25" t="s">
        <v>1079</v>
      </c>
      <c r="AU163" s="25" t="s">
        <v>84</v>
      </c>
      <c r="AY163" s="25" t="s">
        <v>308</v>
      </c>
      <c r="BE163" s="214">
        <f t="shared" si="14"/>
        <v>0</v>
      </c>
      <c r="BF163" s="214">
        <f t="shared" si="15"/>
        <v>0</v>
      </c>
      <c r="BG163" s="214">
        <f t="shared" si="16"/>
        <v>0</v>
      </c>
      <c r="BH163" s="214">
        <f t="shared" si="17"/>
        <v>0</v>
      </c>
      <c r="BI163" s="214">
        <f t="shared" si="18"/>
        <v>0</v>
      </c>
      <c r="BJ163" s="25" t="s">
        <v>82</v>
      </c>
      <c r="BK163" s="214">
        <f t="shared" si="19"/>
        <v>0</v>
      </c>
      <c r="BL163" s="25" t="s">
        <v>375</v>
      </c>
      <c r="BM163" s="25" t="s">
        <v>6691</v>
      </c>
    </row>
    <row r="164" spans="2:65" s="1" customFormat="1" ht="22.5" customHeight="1">
      <c r="B164" s="42"/>
      <c r="C164" s="277" t="s">
        <v>608</v>
      </c>
      <c r="D164" s="277" t="s">
        <v>1079</v>
      </c>
      <c r="E164" s="278" t="s">
        <v>6692</v>
      </c>
      <c r="F164" s="279" t="s">
        <v>6693</v>
      </c>
      <c r="G164" s="280" t="s">
        <v>538</v>
      </c>
      <c r="H164" s="281">
        <v>275</v>
      </c>
      <c r="I164" s="282"/>
      <c r="J164" s="283">
        <f t="shared" si="10"/>
        <v>0</v>
      </c>
      <c r="K164" s="279" t="s">
        <v>6599</v>
      </c>
      <c r="L164" s="284"/>
      <c r="M164" s="285" t="s">
        <v>21</v>
      </c>
      <c r="N164" s="286" t="s">
        <v>45</v>
      </c>
      <c r="O164" s="43"/>
      <c r="P164" s="212">
        <f t="shared" si="11"/>
        <v>0</v>
      </c>
      <c r="Q164" s="212">
        <v>2.7E-4</v>
      </c>
      <c r="R164" s="212">
        <f t="shared" si="12"/>
        <v>7.4249999999999997E-2</v>
      </c>
      <c r="S164" s="212">
        <v>0</v>
      </c>
      <c r="T164" s="213">
        <f t="shared" si="13"/>
        <v>0</v>
      </c>
      <c r="AR164" s="25" t="s">
        <v>619</v>
      </c>
      <c r="AT164" s="25" t="s">
        <v>1079</v>
      </c>
      <c r="AU164" s="25" t="s">
        <v>84</v>
      </c>
      <c r="AY164" s="25" t="s">
        <v>308</v>
      </c>
      <c r="BE164" s="214">
        <f t="shared" si="14"/>
        <v>0</v>
      </c>
      <c r="BF164" s="214">
        <f t="shared" si="15"/>
        <v>0</v>
      </c>
      <c r="BG164" s="214">
        <f t="shared" si="16"/>
        <v>0</v>
      </c>
      <c r="BH164" s="214">
        <f t="shared" si="17"/>
        <v>0</v>
      </c>
      <c r="BI164" s="214">
        <f t="shared" si="18"/>
        <v>0</v>
      </c>
      <c r="BJ164" s="25" t="s">
        <v>82</v>
      </c>
      <c r="BK164" s="214">
        <f t="shared" si="19"/>
        <v>0</v>
      </c>
      <c r="BL164" s="25" t="s">
        <v>375</v>
      </c>
      <c r="BM164" s="25" t="s">
        <v>6694</v>
      </c>
    </row>
    <row r="165" spans="2:65" s="1" customFormat="1" ht="22.5" customHeight="1">
      <c r="B165" s="42"/>
      <c r="C165" s="277" t="s">
        <v>613</v>
      </c>
      <c r="D165" s="277" t="s">
        <v>1079</v>
      </c>
      <c r="E165" s="278" t="s">
        <v>6695</v>
      </c>
      <c r="F165" s="279" t="s">
        <v>6696</v>
      </c>
      <c r="G165" s="280" t="s">
        <v>538</v>
      </c>
      <c r="H165" s="281">
        <v>127</v>
      </c>
      <c r="I165" s="282"/>
      <c r="J165" s="283">
        <f t="shared" si="10"/>
        <v>0</v>
      </c>
      <c r="K165" s="279" t="s">
        <v>6599</v>
      </c>
      <c r="L165" s="284"/>
      <c r="M165" s="285" t="s">
        <v>21</v>
      </c>
      <c r="N165" s="286" t="s">
        <v>45</v>
      </c>
      <c r="O165" s="43"/>
      <c r="P165" s="212">
        <f t="shared" si="11"/>
        <v>0</v>
      </c>
      <c r="Q165" s="212">
        <v>2.9E-4</v>
      </c>
      <c r="R165" s="212">
        <f t="shared" si="12"/>
        <v>3.6830000000000002E-2</v>
      </c>
      <c r="S165" s="212">
        <v>0</v>
      </c>
      <c r="T165" s="213">
        <f t="shared" si="13"/>
        <v>0</v>
      </c>
      <c r="AR165" s="25" t="s">
        <v>619</v>
      </c>
      <c r="AT165" s="25" t="s">
        <v>1079</v>
      </c>
      <c r="AU165" s="25" t="s">
        <v>84</v>
      </c>
      <c r="AY165" s="25" t="s">
        <v>308</v>
      </c>
      <c r="BE165" s="214">
        <f t="shared" si="14"/>
        <v>0</v>
      </c>
      <c r="BF165" s="214">
        <f t="shared" si="15"/>
        <v>0</v>
      </c>
      <c r="BG165" s="214">
        <f t="shared" si="16"/>
        <v>0</v>
      </c>
      <c r="BH165" s="214">
        <f t="shared" si="17"/>
        <v>0</v>
      </c>
      <c r="BI165" s="214">
        <f t="shared" si="18"/>
        <v>0</v>
      </c>
      <c r="BJ165" s="25" t="s">
        <v>82</v>
      </c>
      <c r="BK165" s="214">
        <f t="shared" si="19"/>
        <v>0</v>
      </c>
      <c r="BL165" s="25" t="s">
        <v>375</v>
      </c>
      <c r="BM165" s="25" t="s">
        <v>6697</v>
      </c>
    </row>
    <row r="166" spans="2:65" s="1" customFormat="1" ht="22.5" customHeight="1">
      <c r="B166" s="42"/>
      <c r="C166" s="277" t="s">
        <v>619</v>
      </c>
      <c r="D166" s="277" t="s">
        <v>1079</v>
      </c>
      <c r="E166" s="278" t="s">
        <v>6698</v>
      </c>
      <c r="F166" s="279" t="s">
        <v>6699</v>
      </c>
      <c r="G166" s="280" t="s">
        <v>538</v>
      </c>
      <c r="H166" s="281">
        <v>125</v>
      </c>
      <c r="I166" s="282"/>
      <c r="J166" s="283">
        <f t="shared" si="10"/>
        <v>0</v>
      </c>
      <c r="K166" s="279" t="s">
        <v>6599</v>
      </c>
      <c r="L166" s="284"/>
      <c r="M166" s="285" t="s">
        <v>21</v>
      </c>
      <c r="N166" s="286" t="s">
        <v>45</v>
      </c>
      <c r="O166" s="43"/>
      <c r="P166" s="212">
        <f t="shared" si="11"/>
        <v>0</v>
      </c>
      <c r="Q166" s="212">
        <v>3.2000000000000003E-4</v>
      </c>
      <c r="R166" s="212">
        <f t="shared" si="12"/>
        <v>0.04</v>
      </c>
      <c r="S166" s="212">
        <v>0</v>
      </c>
      <c r="T166" s="213">
        <f t="shared" si="13"/>
        <v>0</v>
      </c>
      <c r="AR166" s="25" t="s">
        <v>619</v>
      </c>
      <c r="AT166" s="25" t="s">
        <v>1079</v>
      </c>
      <c r="AU166" s="25" t="s">
        <v>84</v>
      </c>
      <c r="AY166" s="25" t="s">
        <v>308</v>
      </c>
      <c r="BE166" s="214">
        <f t="shared" si="14"/>
        <v>0</v>
      </c>
      <c r="BF166" s="214">
        <f t="shared" si="15"/>
        <v>0</v>
      </c>
      <c r="BG166" s="214">
        <f t="shared" si="16"/>
        <v>0</v>
      </c>
      <c r="BH166" s="214">
        <f t="shared" si="17"/>
        <v>0</v>
      </c>
      <c r="BI166" s="214">
        <f t="shared" si="18"/>
        <v>0</v>
      </c>
      <c r="BJ166" s="25" t="s">
        <v>82</v>
      </c>
      <c r="BK166" s="214">
        <f t="shared" si="19"/>
        <v>0</v>
      </c>
      <c r="BL166" s="25" t="s">
        <v>375</v>
      </c>
      <c r="BM166" s="25" t="s">
        <v>6700</v>
      </c>
    </row>
    <row r="167" spans="2:65" s="1" customFormat="1" ht="22.5" customHeight="1">
      <c r="B167" s="42"/>
      <c r="C167" s="277" t="s">
        <v>624</v>
      </c>
      <c r="D167" s="277" t="s">
        <v>1079</v>
      </c>
      <c r="E167" s="278" t="s">
        <v>6701</v>
      </c>
      <c r="F167" s="279" t="s">
        <v>6702</v>
      </c>
      <c r="G167" s="280" t="s">
        <v>538</v>
      </c>
      <c r="H167" s="281">
        <v>50</v>
      </c>
      <c r="I167" s="282"/>
      <c r="J167" s="283">
        <f t="shared" si="10"/>
        <v>0</v>
      </c>
      <c r="K167" s="279" t="s">
        <v>6599</v>
      </c>
      <c r="L167" s="284"/>
      <c r="M167" s="285" t="s">
        <v>21</v>
      </c>
      <c r="N167" s="286" t="s">
        <v>45</v>
      </c>
      <c r="O167" s="43"/>
      <c r="P167" s="212">
        <f t="shared" si="11"/>
        <v>0</v>
      </c>
      <c r="Q167" s="212">
        <v>3.6999999999999999E-4</v>
      </c>
      <c r="R167" s="212">
        <f t="shared" si="12"/>
        <v>1.8499999999999999E-2</v>
      </c>
      <c r="S167" s="212">
        <v>0</v>
      </c>
      <c r="T167" s="213">
        <f t="shared" si="13"/>
        <v>0</v>
      </c>
      <c r="AR167" s="25" t="s">
        <v>619</v>
      </c>
      <c r="AT167" s="25" t="s">
        <v>1079</v>
      </c>
      <c r="AU167" s="25" t="s">
        <v>84</v>
      </c>
      <c r="AY167" s="25" t="s">
        <v>308</v>
      </c>
      <c r="BE167" s="214">
        <f t="shared" si="14"/>
        <v>0</v>
      </c>
      <c r="BF167" s="214">
        <f t="shared" si="15"/>
        <v>0</v>
      </c>
      <c r="BG167" s="214">
        <f t="shared" si="16"/>
        <v>0</v>
      </c>
      <c r="BH167" s="214">
        <f t="shared" si="17"/>
        <v>0</v>
      </c>
      <c r="BI167" s="214">
        <f t="shared" si="18"/>
        <v>0</v>
      </c>
      <c r="BJ167" s="25" t="s">
        <v>82</v>
      </c>
      <c r="BK167" s="214">
        <f t="shared" si="19"/>
        <v>0</v>
      </c>
      <c r="BL167" s="25" t="s">
        <v>375</v>
      </c>
      <c r="BM167" s="25" t="s">
        <v>6703</v>
      </c>
    </row>
    <row r="168" spans="2:65" s="1" customFormat="1" ht="22.5" customHeight="1">
      <c r="B168" s="42"/>
      <c r="C168" s="277" t="s">
        <v>632</v>
      </c>
      <c r="D168" s="277" t="s">
        <v>1079</v>
      </c>
      <c r="E168" s="278" t="s">
        <v>6704</v>
      </c>
      <c r="F168" s="279" t="s">
        <v>6705</v>
      </c>
      <c r="G168" s="280" t="s">
        <v>538</v>
      </c>
      <c r="H168" s="281">
        <v>38</v>
      </c>
      <c r="I168" s="282"/>
      <c r="J168" s="283">
        <f t="shared" si="10"/>
        <v>0</v>
      </c>
      <c r="K168" s="279" t="s">
        <v>6599</v>
      </c>
      <c r="L168" s="284"/>
      <c r="M168" s="285" t="s">
        <v>21</v>
      </c>
      <c r="N168" s="286" t="s">
        <v>45</v>
      </c>
      <c r="O168" s="43"/>
      <c r="P168" s="212">
        <f t="shared" si="11"/>
        <v>0</v>
      </c>
      <c r="Q168" s="212">
        <v>4.2000000000000002E-4</v>
      </c>
      <c r="R168" s="212">
        <f t="shared" si="12"/>
        <v>1.5960000000000002E-2</v>
      </c>
      <c r="S168" s="212">
        <v>0</v>
      </c>
      <c r="T168" s="213">
        <f t="shared" si="13"/>
        <v>0</v>
      </c>
      <c r="AR168" s="25" t="s">
        <v>619</v>
      </c>
      <c r="AT168" s="25" t="s">
        <v>1079</v>
      </c>
      <c r="AU168" s="25" t="s">
        <v>84</v>
      </c>
      <c r="AY168" s="25" t="s">
        <v>308</v>
      </c>
      <c r="BE168" s="214">
        <f t="shared" si="14"/>
        <v>0</v>
      </c>
      <c r="BF168" s="214">
        <f t="shared" si="15"/>
        <v>0</v>
      </c>
      <c r="BG168" s="214">
        <f t="shared" si="16"/>
        <v>0</v>
      </c>
      <c r="BH168" s="214">
        <f t="shared" si="17"/>
        <v>0</v>
      </c>
      <c r="BI168" s="214">
        <f t="shared" si="18"/>
        <v>0</v>
      </c>
      <c r="BJ168" s="25" t="s">
        <v>82</v>
      </c>
      <c r="BK168" s="214">
        <f t="shared" si="19"/>
        <v>0</v>
      </c>
      <c r="BL168" s="25" t="s">
        <v>375</v>
      </c>
      <c r="BM168" s="25" t="s">
        <v>6706</v>
      </c>
    </row>
    <row r="169" spans="2:65" s="1" customFormat="1" ht="22.5" customHeight="1">
      <c r="B169" s="42"/>
      <c r="C169" s="277" t="s">
        <v>638</v>
      </c>
      <c r="D169" s="277" t="s">
        <v>1079</v>
      </c>
      <c r="E169" s="278" t="s">
        <v>6707</v>
      </c>
      <c r="F169" s="279" t="s">
        <v>6708</v>
      </c>
      <c r="G169" s="280" t="s">
        <v>538</v>
      </c>
      <c r="H169" s="281">
        <v>37</v>
      </c>
      <c r="I169" s="282"/>
      <c r="J169" s="283">
        <f t="shared" si="10"/>
        <v>0</v>
      </c>
      <c r="K169" s="279" t="s">
        <v>6599</v>
      </c>
      <c r="L169" s="284"/>
      <c r="M169" s="285" t="s">
        <v>21</v>
      </c>
      <c r="N169" s="286" t="s">
        <v>45</v>
      </c>
      <c r="O169" s="43"/>
      <c r="P169" s="212">
        <f t="shared" si="11"/>
        <v>0</v>
      </c>
      <c r="Q169" s="212">
        <v>4.6999999999999999E-4</v>
      </c>
      <c r="R169" s="212">
        <f t="shared" si="12"/>
        <v>1.7389999999999999E-2</v>
      </c>
      <c r="S169" s="212">
        <v>0</v>
      </c>
      <c r="T169" s="213">
        <f t="shared" si="13"/>
        <v>0</v>
      </c>
      <c r="AR169" s="25" t="s">
        <v>619</v>
      </c>
      <c r="AT169" s="25" t="s">
        <v>1079</v>
      </c>
      <c r="AU169" s="25" t="s">
        <v>84</v>
      </c>
      <c r="AY169" s="25" t="s">
        <v>308</v>
      </c>
      <c r="BE169" s="214">
        <f t="shared" si="14"/>
        <v>0</v>
      </c>
      <c r="BF169" s="214">
        <f t="shared" si="15"/>
        <v>0</v>
      </c>
      <c r="BG169" s="214">
        <f t="shared" si="16"/>
        <v>0</v>
      </c>
      <c r="BH169" s="214">
        <f t="shared" si="17"/>
        <v>0</v>
      </c>
      <c r="BI169" s="214">
        <f t="shared" si="18"/>
        <v>0</v>
      </c>
      <c r="BJ169" s="25" t="s">
        <v>82</v>
      </c>
      <c r="BK169" s="214">
        <f t="shared" si="19"/>
        <v>0</v>
      </c>
      <c r="BL169" s="25" t="s">
        <v>375</v>
      </c>
      <c r="BM169" s="25" t="s">
        <v>6709</v>
      </c>
    </row>
    <row r="170" spans="2:65" s="1" customFormat="1" ht="22.5" customHeight="1">
      <c r="B170" s="42"/>
      <c r="C170" s="277" t="s">
        <v>644</v>
      </c>
      <c r="D170" s="277" t="s">
        <v>1079</v>
      </c>
      <c r="E170" s="278" t="s">
        <v>6710</v>
      </c>
      <c r="F170" s="279" t="s">
        <v>6711</v>
      </c>
      <c r="G170" s="280" t="s">
        <v>538</v>
      </c>
      <c r="H170" s="281">
        <v>222</v>
      </c>
      <c r="I170" s="282"/>
      <c r="J170" s="283">
        <f t="shared" si="10"/>
        <v>0</v>
      </c>
      <c r="K170" s="279" t="s">
        <v>6599</v>
      </c>
      <c r="L170" s="284"/>
      <c r="M170" s="285" t="s">
        <v>21</v>
      </c>
      <c r="N170" s="286" t="s">
        <v>45</v>
      </c>
      <c r="O170" s="43"/>
      <c r="P170" s="212">
        <f t="shared" si="11"/>
        <v>0</v>
      </c>
      <c r="Q170" s="212">
        <v>6.4999999999999997E-4</v>
      </c>
      <c r="R170" s="212">
        <f t="shared" si="12"/>
        <v>0.14429999999999998</v>
      </c>
      <c r="S170" s="212">
        <v>0</v>
      </c>
      <c r="T170" s="213">
        <f t="shared" si="13"/>
        <v>0</v>
      </c>
      <c r="AR170" s="25" t="s">
        <v>619</v>
      </c>
      <c r="AT170" s="25" t="s">
        <v>1079</v>
      </c>
      <c r="AU170" s="25" t="s">
        <v>84</v>
      </c>
      <c r="AY170" s="25" t="s">
        <v>308</v>
      </c>
      <c r="BE170" s="214">
        <f t="shared" si="14"/>
        <v>0</v>
      </c>
      <c r="BF170" s="214">
        <f t="shared" si="15"/>
        <v>0</v>
      </c>
      <c r="BG170" s="214">
        <f t="shared" si="16"/>
        <v>0</v>
      </c>
      <c r="BH170" s="214">
        <f t="shared" si="17"/>
        <v>0</v>
      </c>
      <c r="BI170" s="214">
        <f t="shared" si="18"/>
        <v>0</v>
      </c>
      <c r="BJ170" s="25" t="s">
        <v>82</v>
      </c>
      <c r="BK170" s="214">
        <f t="shared" si="19"/>
        <v>0</v>
      </c>
      <c r="BL170" s="25" t="s">
        <v>375</v>
      </c>
      <c r="BM170" s="25" t="s">
        <v>6712</v>
      </c>
    </row>
    <row r="171" spans="2:65" s="1" customFormat="1" ht="22.5" customHeight="1">
      <c r="B171" s="42"/>
      <c r="C171" s="277" t="s">
        <v>649</v>
      </c>
      <c r="D171" s="277" t="s">
        <v>1079</v>
      </c>
      <c r="E171" s="278" t="s">
        <v>6713</v>
      </c>
      <c r="F171" s="279" t="s">
        <v>6714</v>
      </c>
      <c r="G171" s="280" t="s">
        <v>538</v>
      </c>
      <c r="H171" s="281">
        <v>134</v>
      </c>
      <c r="I171" s="282"/>
      <c r="J171" s="283">
        <f t="shared" si="10"/>
        <v>0</v>
      </c>
      <c r="K171" s="279" t="s">
        <v>6599</v>
      </c>
      <c r="L171" s="284"/>
      <c r="M171" s="285" t="s">
        <v>21</v>
      </c>
      <c r="N171" s="286" t="s">
        <v>45</v>
      </c>
      <c r="O171" s="43"/>
      <c r="P171" s="212">
        <f t="shared" si="11"/>
        <v>0</v>
      </c>
      <c r="Q171" s="212">
        <v>7.2000000000000005E-4</v>
      </c>
      <c r="R171" s="212">
        <f t="shared" si="12"/>
        <v>9.648000000000001E-2</v>
      </c>
      <c r="S171" s="212">
        <v>0</v>
      </c>
      <c r="T171" s="213">
        <f t="shared" si="13"/>
        <v>0</v>
      </c>
      <c r="AR171" s="25" t="s">
        <v>619</v>
      </c>
      <c r="AT171" s="25" t="s">
        <v>1079</v>
      </c>
      <c r="AU171" s="25" t="s">
        <v>84</v>
      </c>
      <c r="AY171" s="25" t="s">
        <v>308</v>
      </c>
      <c r="BE171" s="214">
        <f t="shared" si="14"/>
        <v>0</v>
      </c>
      <c r="BF171" s="214">
        <f t="shared" si="15"/>
        <v>0</v>
      </c>
      <c r="BG171" s="214">
        <f t="shared" si="16"/>
        <v>0</v>
      </c>
      <c r="BH171" s="214">
        <f t="shared" si="17"/>
        <v>0</v>
      </c>
      <c r="BI171" s="214">
        <f t="shared" si="18"/>
        <v>0</v>
      </c>
      <c r="BJ171" s="25" t="s">
        <v>82</v>
      </c>
      <c r="BK171" s="214">
        <f t="shared" si="19"/>
        <v>0</v>
      </c>
      <c r="BL171" s="25" t="s">
        <v>375</v>
      </c>
      <c r="BM171" s="25" t="s">
        <v>6715</v>
      </c>
    </row>
    <row r="172" spans="2:65" s="1" customFormat="1" ht="22.5" customHeight="1">
      <c r="B172" s="42"/>
      <c r="C172" s="277" t="s">
        <v>653</v>
      </c>
      <c r="D172" s="277" t="s">
        <v>1079</v>
      </c>
      <c r="E172" s="278" t="s">
        <v>6716</v>
      </c>
      <c r="F172" s="279" t="s">
        <v>6717</v>
      </c>
      <c r="G172" s="280" t="s">
        <v>538</v>
      </c>
      <c r="H172" s="281">
        <v>26</v>
      </c>
      <c r="I172" s="282"/>
      <c r="J172" s="283">
        <f t="shared" si="10"/>
        <v>0</v>
      </c>
      <c r="K172" s="279" t="s">
        <v>6599</v>
      </c>
      <c r="L172" s="284"/>
      <c r="M172" s="285" t="s">
        <v>21</v>
      </c>
      <c r="N172" s="286" t="s">
        <v>45</v>
      </c>
      <c r="O172" s="43"/>
      <c r="P172" s="212">
        <f t="shared" si="11"/>
        <v>0</v>
      </c>
      <c r="Q172" s="212">
        <v>1.09E-3</v>
      </c>
      <c r="R172" s="212">
        <f t="shared" si="12"/>
        <v>2.8340000000000001E-2</v>
      </c>
      <c r="S172" s="212">
        <v>0</v>
      </c>
      <c r="T172" s="213">
        <f t="shared" si="13"/>
        <v>0</v>
      </c>
      <c r="AR172" s="25" t="s">
        <v>619</v>
      </c>
      <c r="AT172" s="25" t="s">
        <v>1079</v>
      </c>
      <c r="AU172" s="25" t="s">
        <v>84</v>
      </c>
      <c r="AY172" s="25" t="s">
        <v>308</v>
      </c>
      <c r="BE172" s="214">
        <f t="shared" si="14"/>
        <v>0</v>
      </c>
      <c r="BF172" s="214">
        <f t="shared" si="15"/>
        <v>0</v>
      </c>
      <c r="BG172" s="214">
        <f t="shared" si="16"/>
        <v>0</v>
      </c>
      <c r="BH172" s="214">
        <f t="shared" si="17"/>
        <v>0</v>
      </c>
      <c r="BI172" s="214">
        <f t="shared" si="18"/>
        <v>0</v>
      </c>
      <c r="BJ172" s="25" t="s">
        <v>82</v>
      </c>
      <c r="BK172" s="214">
        <f t="shared" si="19"/>
        <v>0</v>
      </c>
      <c r="BL172" s="25" t="s">
        <v>375</v>
      </c>
      <c r="BM172" s="25" t="s">
        <v>6718</v>
      </c>
    </row>
    <row r="173" spans="2:65" s="1" customFormat="1" ht="22.5" customHeight="1">
      <c r="B173" s="42"/>
      <c r="C173" s="277" t="s">
        <v>657</v>
      </c>
      <c r="D173" s="277" t="s">
        <v>1079</v>
      </c>
      <c r="E173" s="278" t="s">
        <v>6719</v>
      </c>
      <c r="F173" s="279" t="s">
        <v>6720</v>
      </c>
      <c r="G173" s="280" t="s">
        <v>538</v>
      </c>
      <c r="H173" s="281">
        <v>53</v>
      </c>
      <c r="I173" s="282"/>
      <c r="J173" s="283">
        <f t="shared" si="10"/>
        <v>0</v>
      </c>
      <c r="K173" s="279" t="s">
        <v>6599</v>
      </c>
      <c r="L173" s="284"/>
      <c r="M173" s="285" t="s">
        <v>21</v>
      </c>
      <c r="N173" s="286" t="s">
        <v>45</v>
      </c>
      <c r="O173" s="43"/>
      <c r="P173" s="212">
        <f t="shared" si="11"/>
        <v>0</v>
      </c>
      <c r="Q173" s="212">
        <v>1.2099999999999999E-3</v>
      </c>
      <c r="R173" s="212">
        <f t="shared" si="12"/>
        <v>6.4129999999999993E-2</v>
      </c>
      <c r="S173" s="212">
        <v>0</v>
      </c>
      <c r="T173" s="213">
        <f t="shared" si="13"/>
        <v>0</v>
      </c>
      <c r="AR173" s="25" t="s">
        <v>619</v>
      </c>
      <c r="AT173" s="25" t="s">
        <v>1079</v>
      </c>
      <c r="AU173" s="25" t="s">
        <v>84</v>
      </c>
      <c r="AY173" s="25" t="s">
        <v>308</v>
      </c>
      <c r="BE173" s="214">
        <f t="shared" si="14"/>
        <v>0</v>
      </c>
      <c r="BF173" s="214">
        <f t="shared" si="15"/>
        <v>0</v>
      </c>
      <c r="BG173" s="214">
        <f t="shared" si="16"/>
        <v>0</v>
      </c>
      <c r="BH173" s="214">
        <f t="shared" si="17"/>
        <v>0</v>
      </c>
      <c r="BI173" s="214">
        <f t="shared" si="18"/>
        <v>0</v>
      </c>
      <c r="BJ173" s="25" t="s">
        <v>82</v>
      </c>
      <c r="BK173" s="214">
        <f t="shared" si="19"/>
        <v>0</v>
      </c>
      <c r="BL173" s="25" t="s">
        <v>375</v>
      </c>
      <c r="BM173" s="25" t="s">
        <v>6721</v>
      </c>
    </row>
    <row r="174" spans="2:65" s="1" customFormat="1" ht="31.5" customHeight="1">
      <c r="B174" s="42"/>
      <c r="C174" s="203" t="s">
        <v>661</v>
      </c>
      <c r="D174" s="203" t="s">
        <v>311</v>
      </c>
      <c r="E174" s="204" t="s">
        <v>6722</v>
      </c>
      <c r="F174" s="205" t="s">
        <v>6723</v>
      </c>
      <c r="G174" s="206" t="s">
        <v>538</v>
      </c>
      <c r="H174" s="207">
        <v>111</v>
      </c>
      <c r="I174" s="208"/>
      <c r="J174" s="209">
        <f t="shared" si="10"/>
        <v>0</v>
      </c>
      <c r="K174" s="205" t="s">
        <v>6599</v>
      </c>
      <c r="L174" s="62"/>
      <c r="M174" s="210" t="s">
        <v>21</v>
      </c>
      <c r="N174" s="211" t="s">
        <v>45</v>
      </c>
      <c r="O174" s="43"/>
      <c r="P174" s="212">
        <f t="shared" si="11"/>
        <v>0</v>
      </c>
      <c r="Q174" s="212">
        <v>1.8000000000000001E-4</v>
      </c>
      <c r="R174" s="212">
        <f t="shared" si="12"/>
        <v>1.9980000000000001E-2</v>
      </c>
      <c r="S174" s="212">
        <v>0</v>
      </c>
      <c r="T174" s="213">
        <f t="shared" si="13"/>
        <v>0</v>
      </c>
      <c r="AR174" s="25" t="s">
        <v>375</v>
      </c>
      <c r="AT174" s="25" t="s">
        <v>311</v>
      </c>
      <c r="AU174" s="25" t="s">
        <v>84</v>
      </c>
      <c r="AY174" s="25" t="s">
        <v>308</v>
      </c>
      <c r="BE174" s="214">
        <f t="shared" si="14"/>
        <v>0</v>
      </c>
      <c r="BF174" s="214">
        <f t="shared" si="15"/>
        <v>0</v>
      </c>
      <c r="BG174" s="214">
        <f t="shared" si="16"/>
        <v>0</v>
      </c>
      <c r="BH174" s="214">
        <f t="shared" si="17"/>
        <v>0</v>
      </c>
      <c r="BI174" s="214">
        <f t="shared" si="18"/>
        <v>0</v>
      </c>
      <c r="BJ174" s="25" t="s">
        <v>82</v>
      </c>
      <c r="BK174" s="214">
        <f t="shared" si="19"/>
        <v>0</v>
      </c>
      <c r="BL174" s="25" t="s">
        <v>375</v>
      </c>
      <c r="BM174" s="25" t="s">
        <v>6724</v>
      </c>
    </row>
    <row r="175" spans="2:65" s="13" customFormat="1" ht="13.5">
      <c r="B175" s="233"/>
      <c r="C175" s="234"/>
      <c r="D175" s="246" t="s">
        <v>451</v>
      </c>
      <c r="E175" s="256" t="s">
        <v>21</v>
      </c>
      <c r="F175" s="257" t="s">
        <v>6725</v>
      </c>
      <c r="G175" s="234"/>
      <c r="H175" s="258">
        <v>111</v>
      </c>
      <c r="I175" s="238"/>
      <c r="J175" s="234"/>
      <c r="K175" s="234"/>
      <c r="L175" s="239"/>
      <c r="M175" s="240"/>
      <c r="N175" s="241"/>
      <c r="O175" s="241"/>
      <c r="P175" s="241"/>
      <c r="Q175" s="241"/>
      <c r="R175" s="241"/>
      <c r="S175" s="241"/>
      <c r="T175" s="242"/>
      <c r="AT175" s="243" t="s">
        <v>451</v>
      </c>
      <c r="AU175" s="243" t="s">
        <v>84</v>
      </c>
      <c r="AV175" s="13" t="s">
        <v>84</v>
      </c>
      <c r="AW175" s="13" t="s">
        <v>37</v>
      </c>
      <c r="AX175" s="13" t="s">
        <v>82</v>
      </c>
      <c r="AY175" s="243" t="s">
        <v>308</v>
      </c>
    </row>
    <row r="176" spans="2:65" s="1" customFormat="1" ht="22.5" customHeight="1">
      <c r="B176" s="42"/>
      <c r="C176" s="277" t="s">
        <v>665</v>
      </c>
      <c r="D176" s="277" t="s">
        <v>1079</v>
      </c>
      <c r="E176" s="278" t="s">
        <v>6726</v>
      </c>
      <c r="F176" s="279" t="s">
        <v>6727</v>
      </c>
      <c r="G176" s="280" t="s">
        <v>538</v>
      </c>
      <c r="H176" s="281">
        <v>5</v>
      </c>
      <c r="I176" s="282"/>
      <c r="J176" s="283">
        <f t="shared" ref="J176:J182" si="20">ROUND(I176*H176,2)</f>
        <v>0</v>
      </c>
      <c r="K176" s="279" t="s">
        <v>6599</v>
      </c>
      <c r="L176" s="284"/>
      <c r="M176" s="285" t="s">
        <v>21</v>
      </c>
      <c r="N176" s="286" t="s">
        <v>45</v>
      </c>
      <c r="O176" s="43"/>
      <c r="P176" s="212">
        <f t="shared" ref="P176:P182" si="21">O176*H176</f>
        <v>0</v>
      </c>
      <c r="Q176" s="212">
        <v>5.5999999999999995E-4</v>
      </c>
      <c r="R176" s="212">
        <f t="shared" ref="R176:R182" si="22">Q176*H176</f>
        <v>2.7999999999999995E-3</v>
      </c>
      <c r="S176" s="212">
        <v>0</v>
      </c>
      <c r="T176" s="213">
        <f t="shared" ref="T176:T182" si="23">S176*H176</f>
        <v>0</v>
      </c>
      <c r="AR176" s="25" t="s">
        <v>619</v>
      </c>
      <c r="AT176" s="25" t="s">
        <v>1079</v>
      </c>
      <c r="AU176" s="25" t="s">
        <v>84</v>
      </c>
      <c r="AY176" s="25" t="s">
        <v>308</v>
      </c>
      <c r="BE176" s="214">
        <f t="shared" ref="BE176:BE182" si="24">IF(N176="základní",J176,0)</f>
        <v>0</v>
      </c>
      <c r="BF176" s="214">
        <f t="shared" ref="BF176:BF182" si="25">IF(N176="snížená",J176,0)</f>
        <v>0</v>
      </c>
      <c r="BG176" s="214">
        <f t="shared" ref="BG176:BG182" si="26">IF(N176="zákl. přenesená",J176,0)</f>
        <v>0</v>
      </c>
      <c r="BH176" s="214">
        <f t="shared" ref="BH176:BH182" si="27">IF(N176="sníž. přenesená",J176,0)</f>
        <v>0</v>
      </c>
      <c r="BI176" s="214">
        <f t="shared" ref="BI176:BI182" si="28">IF(N176="nulová",J176,0)</f>
        <v>0</v>
      </c>
      <c r="BJ176" s="25" t="s">
        <v>82</v>
      </c>
      <c r="BK176" s="214">
        <f t="shared" ref="BK176:BK182" si="29">ROUND(I176*H176,2)</f>
        <v>0</v>
      </c>
      <c r="BL176" s="25" t="s">
        <v>375</v>
      </c>
      <c r="BM176" s="25" t="s">
        <v>6728</v>
      </c>
    </row>
    <row r="177" spans="2:65" s="1" customFormat="1" ht="22.5" customHeight="1">
      <c r="B177" s="42"/>
      <c r="C177" s="277" t="s">
        <v>669</v>
      </c>
      <c r="D177" s="277" t="s">
        <v>1079</v>
      </c>
      <c r="E177" s="278" t="s">
        <v>6729</v>
      </c>
      <c r="F177" s="279" t="s">
        <v>6730</v>
      </c>
      <c r="G177" s="280" t="s">
        <v>538</v>
      </c>
      <c r="H177" s="281">
        <v>38</v>
      </c>
      <c r="I177" s="282"/>
      <c r="J177" s="283">
        <f t="shared" si="20"/>
        <v>0</v>
      </c>
      <c r="K177" s="279" t="s">
        <v>6599</v>
      </c>
      <c r="L177" s="284"/>
      <c r="M177" s="285" t="s">
        <v>21</v>
      </c>
      <c r="N177" s="286" t="s">
        <v>45</v>
      </c>
      <c r="O177" s="43"/>
      <c r="P177" s="212">
        <f t="shared" si="21"/>
        <v>0</v>
      </c>
      <c r="Q177" s="212">
        <v>7.6000000000000004E-4</v>
      </c>
      <c r="R177" s="212">
        <f t="shared" si="22"/>
        <v>2.8880000000000003E-2</v>
      </c>
      <c r="S177" s="212">
        <v>0</v>
      </c>
      <c r="T177" s="213">
        <f t="shared" si="23"/>
        <v>0</v>
      </c>
      <c r="AR177" s="25" t="s">
        <v>619</v>
      </c>
      <c r="AT177" s="25" t="s">
        <v>1079</v>
      </c>
      <c r="AU177" s="25" t="s">
        <v>84</v>
      </c>
      <c r="AY177" s="25" t="s">
        <v>308</v>
      </c>
      <c r="BE177" s="214">
        <f t="shared" si="24"/>
        <v>0</v>
      </c>
      <c r="BF177" s="214">
        <f t="shared" si="25"/>
        <v>0</v>
      </c>
      <c r="BG177" s="214">
        <f t="shared" si="26"/>
        <v>0</v>
      </c>
      <c r="BH177" s="214">
        <f t="shared" si="27"/>
        <v>0</v>
      </c>
      <c r="BI177" s="214">
        <f t="shared" si="28"/>
        <v>0</v>
      </c>
      <c r="BJ177" s="25" t="s">
        <v>82</v>
      </c>
      <c r="BK177" s="214">
        <f t="shared" si="29"/>
        <v>0</v>
      </c>
      <c r="BL177" s="25" t="s">
        <v>375</v>
      </c>
      <c r="BM177" s="25" t="s">
        <v>6731</v>
      </c>
    </row>
    <row r="178" spans="2:65" s="1" customFormat="1" ht="22.5" customHeight="1">
      <c r="B178" s="42"/>
      <c r="C178" s="277" t="s">
        <v>673</v>
      </c>
      <c r="D178" s="277" t="s">
        <v>1079</v>
      </c>
      <c r="E178" s="278" t="s">
        <v>6732</v>
      </c>
      <c r="F178" s="279" t="s">
        <v>6733</v>
      </c>
      <c r="G178" s="280" t="s">
        <v>538</v>
      </c>
      <c r="H178" s="281">
        <v>9</v>
      </c>
      <c r="I178" s="282"/>
      <c r="J178" s="283">
        <f t="shared" si="20"/>
        <v>0</v>
      </c>
      <c r="K178" s="279" t="s">
        <v>6599</v>
      </c>
      <c r="L178" s="284"/>
      <c r="M178" s="285" t="s">
        <v>21</v>
      </c>
      <c r="N178" s="286" t="s">
        <v>45</v>
      </c>
      <c r="O178" s="43"/>
      <c r="P178" s="212">
        <f t="shared" si="21"/>
        <v>0</v>
      </c>
      <c r="Q178" s="212">
        <v>8.8000000000000003E-4</v>
      </c>
      <c r="R178" s="212">
        <f t="shared" si="22"/>
        <v>7.92E-3</v>
      </c>
      <c r="S178" s="212">
        <v>0</v>
      </c>
      <c r="T178" s="213">
        <f t="shared" si="23"/>
        <v>0</v>
      </c>
      <c r="AR178" s="25" t="s">
        <v>619</v>
      </c>
      <c r="AT178" s="25" t="s">
        <v>1079</v>
      </c>
      <c r="AU178" s="25" t="s">
        <v>84</v>
      </c>
      <c r="AY178" s="25" t="s">
        <v>308</v>
      </c>
      <c r="BE178" s="214">
        <f t="shared" si="24"/>
        <v>0</v>
      </c>
      <c r="BF178" s="214">
        <f t="shared" si="25"/>
        <v>0</v>
      </c>
      <c r="BG178" s="214">
        <f t="shared" si="26"/>
        <v>0</v>
      </c>
      <c r="BH178" s="214">
        <f t="shared" si="27"/>
        <v>0</v>
      </c>
      <c r="BI178" s="214">
        <f t="shared" si="28"/>
        <v>0</v>
      </c>
      <c r="BJ178" s="25" t="s">
        <v>82</v>
      </c>
      <c r="BK178" s="214">
        <f t="shared" si="29"/>
        <v>0</v>
      </c>
      <c r="BL178" s="25" t="s">
        <v>375</v>
      </c>
      <c r="BM178" s="25" t="s">
        <v>6734</v>
      </c>
    </row>
    <row r="179" spans="2:65" s="1" customFormat="1" ht="22.5" customHeight="1">
      <c r="B179" s="42"/>
      <c r="C179" s="277" t="s">
        <v>677</v>
      </c>
      <c r="D179" s="277" t="s">
        <v>1079</v>
      </c>
      <c r="E179" s="278" t="s">
        <v>6735</v>
      </c>
      <c r="F179" s="279" t="s">
        <v>6736</v>
      </c>
      <c r="G179" s="280" t="s">
        <v>538</v>
      </c>
      <c r="H179" s="281">
        <v>51</v>
      </c>
      <c r="I179" s="282"/>
      <c r="J179" s="283">
        <f t="shared" si="20"/>
        <v>0</v>
      </c>
      <c r="K179" s="279" t="s">
        <v>6599</v>
      </c>
      <c r="L179" s="284"/>
      <c r="M179" s="285" t="s">
        <v>21</v>
      </c>
      <c r="N179" s="286" t="s">
        <v>45</v>
      </c>
      <c r="O179" s="43"/>
      <c r="P179" s="212">
        <f t="shared" si="21"/>
        <v>0</v>
      </c>
      <c r="Q179" s="212">
        <v>1.0200000000000001E-3</v>
      </c>
      <c r="R179" s="212">
        <f t="shared" si="22"/>
        <v>5.2020000000000004E-2</v>
      </c>
      <c r="S179" s="212">
        <v>0</v>
      </c>
      <c r="T179" s="213">
        <f t="shared" si="23"/>
        <v>0</v>
      </c>
      <c r="AR179" s="25" t="s">
        <v>619</v>
      </c>
      <c r="AT179" s="25" t="s">
        <v>1079</v>
      </c>
      <c r="AU179" s="25" t="s">
        <v>84</v>
      </c>
      <c r="AY179" s="25" t="s">
        <v>308</v>
      </c>
      <c r="BE179" s="214">
        <f t="shared" si="24"/>
        <v>0</v>
      </c>
      <c r="BF179" s="214">
        <f t="shared" si="25"/>
        <v>0</v>
      </c>
      <c r="BG179" s="214">
        <f t="shared" si="26"/>
        <v>0</v>
      </c>
      <c r="BH179" s="214">
        <f t="shared" si="27"/>
        <v>0</v>
      </c>
      <c r="BI179" s="214">
        <f t="shared" si="28"/>
        <v>0</v>
      </c>
      <c r="BJ179" s="25" t="s">
        <v>82</v>
      </c>
      <c r="BK179" s="214">
        <f t="shared" si="29"/>
        <v>0</v>
      </c>
      <c r="BL179" s="25" t="s">
        <v>375</v>
      </c>
      <c r="BM179" s="25" t="s">
        <v>6737</v>
      </c>
    </row>
    <row r="180" spans="2:65" s="1" customFormat="1" ht="22.5" customHeight="1">
      <c r="B180" s="42"/>
      <c r="C180" s="277" t="s">
        <v>681</v>
      </c>
      <c r="D180" s="277" t="s">
        <v>1079</v>
      </c>
      <c r="E180" s="278" t="s">
        <v>6738</v>
      </c>
      <c r="F180" s="279" t="s">
        <v>6739</v>
      </c>
      <c r="G180" s="280" t="s">
        <v>538</v>
      </c>
      <c r="H180" s="281">
        <v>8</v>
      </c>
      <c r="I180" s="282"/>
      <c r="J180" s="283">
        <f t="shared" si="20"/>
        <v>0</v>
      </c>
      <c r="K180" s="279" t="s">
        <v>6599</v>
      </c>
      <c r="L180" s="284"/>
      <c r="M180" s="285" t="s">
        <v>21</v>
      </c>
      <c r="N180" s="286" t="s">
        <v>45</v>
      </c>
      <c r="O180" s="43"/>
      <c r="P180" s="212">
        <f t="shared" si="21"/>
        <v>0</v>
      </c>
      <c r="Q180" s="212">
        <v>1.3699999999999999E-3</v>
      </c>
      <c r="R180" s="212">
        <f t="shared" si="22"/>
        <v>1.0959999999999999E-2</v>
      </c>
      <c r="S180" s="212">
        <v>0</v>
      </c>
      <c r="T180" s="213">
        <f t="shared" si="23"/>
        <v>0</v>
      </c>
      <c r="AR180" s="25" t="s">
        <v>619</v>
      </c>
      <c r="AT180" s="25" t="s">
        <v>1079</v>
      </c>
      <c r="AU180" s="25" t="s">
        <v>84</v>
      </c>
      <c r="AY180" s="25" t="s">
        <v>308</v>
      </c>
      <c r="BE180" s="214">
        <f t="shared" si="24"/>
        <v>0</v>
      </c>
      <c r="BF180" s="214">
        <f t="shared" si="25"/>
        <v>0</v>
      </c>
      <c r="BG180" s="214">
        <f t="shared" si="26"/>
        <v>0</v>
      </c>
      <c r="BH180" s="214">
        <f t="shared" si="27"/>
        <v>0</v>
      </c>
      <c r="BI180" s="214">
        <f t="shared" si="28"/>
        <v>0</v>
      </c>
      <c r="BJ180" s="25" t="s">
        <v>82</v>
      </c>
      <c r="BK180" s="214">
        <f t="shared" si="29"/>
        <v>0</v>
      </c>
      <c r="BL180" s="25" t="s">
        <v>375</v>
      </c>
      <c r="BM180" s="25" t="s">
        <v>6740</v>
      </c>
    </row>
    <row r="181" spans="2:65" s="1" customFormat="1" ht="22.5" customHeight="1">
      <c r="B181" s="42"/>
      <c r="C181" s="277" t="s">
        <v>685</v>
      </c>
      <c r="D181" s="277" t="s">
        <v>1079</v>
      </c>
      <c r="E181" s="278" t="s">
        <v>6741</v>
      </c>
      <c r="F181" s="279" t="s">
        <v>6742</v>
      </c>
      <c r="G181" s="280" t="s">
        <v>578</v>
      </c>
      <c r="H181" s="281">
        <v>50</v>
      </c>
      <c r="I181" s="282"/>
      <c r="J181" s="283">
        <f t="shared" si="20"/>
        <v>0</v>
      </c>
      <c r="K181" s="279" t="s">
        <v>6599</v>
      </c>
      <c r="L181" s="284"/>
      <c r="M181" s="285" t="s">
        <v>21</v>
      </c>
      <c r="N181" s="286" t="s">
        <v>45</v>
      </c>
      <c r="O181" s="43"/>
      <c r="P181" s="212">
        <f t="shared" si="21"/>
        <v>0</v>
      </c>
      <c r="Q181" s="212">
        <v>4.7000000000000002E-3</v>
      </c>
      <c r="R181" s="212">
        <f t="shared" si="22"/>
        <v>0.23500000000000001</v>
      </c>
      <c r="S181" s="212">
        <v>0</v>
      </c>
      <c r="T181" s="213">
        <f t="shared" si="23"/>
        <v>0</v>
      </c>
      <c r="AR181" s="25" t="s">
        <v>619</v>
      </c>
      <c r="AT181" s="25" t="s">
        <v>1079</v>
      </c>
      <c r="AU181" s="25" t="s">
        <v>84</v>
      </c>
      <c r="AY181" s="25" t="s">
        <v>308</v>
      </c>
      <c r="BE181" s="214">
        <f t="shared" si="24"/>
        <v>0</v>
      </c>
      <c r="BF181" s="214">
        <f t="shared" si="25"/>
        <v>0</v>
      </c>
      <c r="BG181" s="214">
        <f t="shared" si="26"/>
        <v>0</v>
      </c>
      <c r="BH181" s="214">
        <f t="shared" si="27"/>
        <v>0</v>
      </c>
      <c r="BI181" s="214">
        <f t="shared" si="28"/>
        <v>0</v>
      </c>
      <c r="BJ181" s="25" t="s">
        <v>82</v>
      </c>
      <c r="BK181" s="214">
        <f t="shared" si="29"/>
        <v>0</v>
      </c>
      <c r="BL181" s="25" t="s">
        <v>375</v>
      </c>
      <c r="BM181" s="25" t="s">
        <v>6743</v>
      </c>
    </row>
    <row r="182" spans="2:65" s="1" customFormat="1" ht="22.5" customHeight="1">
      <c r="B182" s="42"/>
      <c r="C182" s="203" t="s">
        <v>689</v>
      </c>
      <c r="D182" s="203" t="s">
        <v>311</v>
      </c>
      <c r="E182" s="204" t="s">
        <v>6744</v>
      </c>
      <c r="F182" s="205" t="s">
        <v>6745</v>
      </c>
      <c r="G182" s="206" t="s">
        <v>538</v>
      </c>
      <c r="H182" s="207">
        <v>1339</v>
      </c>
      <c r="I182" s="208"/>
      <c r="J182" s="209">
        <f t="shared" si="20"/>
        <v>0</v>
      </c>
      <c r="K182" s="205" t="s">
        <v>21</v>
      </c>
      <c r="L182" s="62"/>
      <c r="M182" s="210" t="s">
        <v>21</v>
      </c>
      <c r="N182" s="211" t="s">
        <v>45</v>
      </c>
      <c r="O182" s="43"/>
      <c r="P182" s="212">
        <f t="shared" si="21"/>
        <v>0</v>
      </c>
      <c r="Q182" s="212">
        <v>5.0000000000000002E-5</v>
      </c>
      <c r="R182" s="212">
        <f t="shared" si="22"/>
        <v>6.695000000000001E-2</v>
      </c>
      <c r="S182" s="212">
        <v>0</v>
      </c>
      <c r="T182" s="213">
        <f t="shared" si="23"/>
        <v>0</v>
      </c>
      <c r="AR182" s="25" t="s">
        <v>375</v>
      </c>
      <c r="AT182" s="25" t="s">
        <v>311</v>
      </c>
      <c r="AU182" s="25" t="s">
        <v>84</v>
      </c>
      <c r="AY182" s="25" t="s">
        <v>308</v>
      </c>
      <c r="BE182" s="214">
        <f t="shared" si="24"/>
        <v>0</v>
      </c>
      <c r="BF182" s="214">
        <f t="shared" si="25"/>
        <v>0</v>
      </c>
      <c r="BG182" s="214">
        <f t="shared" si="26"/>
        <v>0</v>
      </c>
      <c r="BH182" s="214">
        <f t="shared" si="27"/>
        <v>0</v>
      </c>
      <c r="BI182" s="214">
        <f t="shared" si="28"/>
        <v>0</v>
      </c>
      <c r="BJ182" s="25" t="s">
        <v>82</v>
      </c>
      <c r="BK182" s="214">
        <f t="shared" si="29"/>
        <v>0</v>
      </c>
      <c r="BL182" s="25" t="s">
        <v>375</v>
      </c>
      <c r="BM182" s="25" t="s">
        <v>6746</v>
      </c>
    </row>
    <row r="183" spans="2:65" s="13" customFormat="1" ht="13.5">
      <c r="B183" s="233"/>
      <c r="C183" s="234"/>
      <c r="D183" s="246" t="s">
        <v>451</v>
      </c>
      <c r="E183" s="256" t="s">
        <v>21</v>
      </c>
      <c r="F183" s="257" t="s">
        <v>6747</v>
      </c>
      <c r="G183" s="234"/>
      <c r="H183" s="258">
        <v>1339</v>
      </c>
      <c r="I183" s="238"/>
      <c r="J183" s="234"/>
      <c r="K183" s="234"/>
      <c r="L183" s="239"/>
      <c r="M183" s="240"/>
      <c r="N183" s="241"/>
      <c r="O183" s="241"/>
      <c r="P183" s="241"/>
      <c r="Q183" s="241"/>
      <c r="R183" s="241"/>
      <c r="S183" s="241"/>
      <c r="T183" s="242"/>
      <c r="AT183" s="243" t="s">
        <v>451</v>
      </c>
      <c r="AU183" s="243" t="s">
        <v>84</v>
      </c>
      <c r="AV183" s="13" t="s">
        <v>84</v>
      </c>
      <c r="AW183" s="13" t="s">
        <v>37</v>
      </c>
      <c r="AX183" s="13" t="s">
        <v>82</v>
      </c>
      <c r="AY183" s="243" t="s">
        <v>308</v>
      </c>
    </row>
    <row r="184" spans="2:65" s="1" customFormat="1" ht="22.5" customHeight="1">
      <c r="B184" s="42"/>
      <c r="C184" s="277" t="s">
        <v>693</v>
      </c>
      <c r="D184" s="277" t="s">
        <v>1079</v>
      </c>
      <c r="E184" s="278" t="s">
        <v>6748</v>
      </c>
      <c r="F184" s="279" t="s">
        <v>6749</v>
      </c>
      <c r="G184" s="280" t="s">
        <v>538</v>
      </c>
      <c r="H184" s="281">
        <v>1339</v>
      </c>
      <c r="I184" s="282"/>
      <c r="J184" s="283">
        <f>ROUND(I184*H184,2)</f>
        <v>0</v>
      </c>
      <c r="K184" s="279" t="s">
        <v>21</v>
      </c>
      <c r="L184" s="284"/>
      <c r="M184" s="285" t="s">
        <v>21</v>
      </c>
      <c r="N184" s="286" t="s">
        <v>45</v>
      </c>
      <c r="O184" s="43"/>
      <c r="P184" s="212">
        <f>O184*H184</f>
        <v>0</v>
      </c>
      <c r="Q184" s="212">
        <v>8.0000000000000007E-5</v>
      </c>
      <c r="R184" s="212">
        <f>Q184*H184</f>
        <v>0.10712000000000001</v>
      </c>
      <c r="S184" s="212">
        <v>0</v>
      </c>
      <c r="T184" s="213">
        <f>S184*H184</f>
        <v>0</v>
      </c>
      <c r="AR184" s="25" t="s">
        <v>619</v>
      </c>
      <c r="AT184" s="25" t="s">
        <v>1079</v>
      </c>
      <c r="AU184" s="25" t="s">
        <v>84</v>
      </c>
      <c r="AY184" s="25" t="s">
        <v>308</v>
      </c>
      <c r="BE184" s="214">
        <f>IF(N184="základní",J184,0)</f>
        <v>0</v>
      </c>
      <c r="BF184" s="214">
        <f>IF(N184="snížená",J184,0)</f>
        <v>0</v>
      </c>
      <c r="BG184" s="214">
        <f>IF(N184="zákl. přenesená",J184,0)</f>
        <v>0</v>
      </c>
      <c r="BH184" s="214">
        <f>IF(N184="sníž. přenesená",J184,0)</f>
        <v>0</v>
      </c>
      <c r="BI184" s="214">
        <f>IF(N184="nulová",J184,0)</f>
        <v>0</v>
      </c>
      <c r="BJ184" s="25" t="s">
        <v>82</v>
      </c>
      <c r="BK184" s="214">
        <f>ROUND(I184*H184,2)</f>
        <v>0</v>
      </c>
      <c r="BL184" s="25" t="s">
        <v>375</v>
      </c>
      <c r="BM184" s="25" t="s">
        <v>6750</v>
      </c>
    </row>
    <row r="185" spans="2:65" s="11" customFormat="1" ht="29.85" customHeight="1">
      <c r="B185" s="186"/>
      <c r="C185" s="187"/>
      <c r="D185" s="200" t="s">
        <v>73</v>
      </c>
      <c r="E185" s="201" t="s">
        <v>5007</v>
      </c>
      <c r="F185" s="201" t="s">
        <v>5008</v>
      </c>
      <c r="G185" s="187"/>
      <c r="H185" s="187"/>
      <c r="I185" s="190"/>
      <c r="J185" s="202">
        <f>BK185</f>
        <v>0</v>
      </c>
      <c r="K185" s="187"/>
      <c r="L185" s="192"/>
      <c r="M185" s="193"/>
      <c r="N185" s="194"/>
      <c r="O185" s="194"/>
      <c r="P185" s="195">
        <f>SUM(P186:P287)</f>
        <v>0</v>
      </c>
      <c r="Q185" s="194"/>
      <c r="R185" s="195">
        <f>SUM(R186:R287)</f>
        <v>3.7239100000000005</v>
      </c>
      <c r="S185" s="194"/>
      <c r="T185" s="196">
        <f>SUM(T186:T287)</f>
        <v>0</v>
      </c>
      <c r="AR185" s="197" t="s">
        <v>84</v>
      </c>
      <c r="AT185" s="198" t="s">
        <v>73</v>
      </c>
      <c r="AU185" s="198" t="s">
        <v>82</v>
      </c>
      <c r="AY185" s="197" t="s">
        <v>308</v>
      </c>
      <c r="BK185" s="199">
        <f>SUM(BK186:BK287)</f>
        <v>0</v>
      </c>
    </row>
    <row r="186" spans="2:65" s="1" customFormat="1" ht="22.5" customHeight="1">
      <c r="B186" s="42"/>
      <c r="C186" s="203" t="s">
        <v>697</v>
      </c>
      <c r="D186" s="203" t="s">
        <v>311</v>
      </c>
      <c r="E186" s="204" t="s">
        <v>6751</v>
      </c>
      <c r="F186" s="205" t="s">
        <v>6752</v>
      </c>
      <c r="G186" s="206" t="s">
        <v>538</v>
      </c>
      <c r="H186" s="207">
        <v>172</v>
      </c>
      <c r="I186" s="208"/>
      <c r="J186" s="209">
        <f>ROUND(I186*H186,2)</f>
        <v>0</v>
      </c>
      <c r="K186" s="205" t="s">
        <v>6599</v>
      </c>
      <c r="L186" s="62"/>
      <c r="M186" s="210" t="s">
        <v>21</v>
      </c>
      <c r="N186" s="211" t="s">
        <v>45</v>
      </c>
      <c r="O186" s="43"/>
      <c r="P186" s="212">
        <f>O186*H186</f>
        <v>0</v>
      </c>
      <c r="Q186" s="212">
        <v>1.2600000000000001E-3</v>
      </c>
      <c r="R186" s="212">
        <f>Q186*H186</f>
        <v>0.21672</v>
      </c>
      <c r="S186" s="212">
        <v>0</v>
      </c>
      <c r="T186" s="213">
        <f>S186*H186</f>
        <v>0</v>
      </c>
      <c r="AR186" s="25" t="s">
        <v>375</v>
      </c>
      <c r="AT186" s="25" t="s">
        <v>311</v>
      </c>
      <c r="AU186" s="25" t="s">
        <v>84</v>
      </c>
      <c r="AY186" s="25" t="s">
        <v>308</v>
      </c>
      <c r="BE186" s="214">
        <f>IF(N186="základní",J186,0)</f>
        <v>0</v>
      </c>
      <c r="BF186" s="214">
        <f>IF(N186="snížená",J186,0)</f>
        <v>0</v>
      </c>
      <c r="BG186" s="214">
        <f>IF(N186="zákl. přenesená",J186,0)</f>
        <v>0</v>
      </c>
      <c r="BH186" s="214">
        <f>IF(N186="sníž. přenesená",J186,0)</f>
        <v>0</v>
      </c>
      <c r="BI186" s="214">
        <f>IF(N186="nulová",J186,0)</f>
        <v>0</v>
      </c>
      <c r="BJ186" s="25" t="s">
        <v>82</v>
      </c>
      <c r="BK186" s="214">
        <f>ROUND(I186*H186,2)</f>
        <v>0</v>
      </c>
      <c r="BL186" s="25" t="s">
        <v>375</v>
      </c>
      <c r="BM186" s="25" t="s">
        <v>6753</v>
      </c>
    </row>
    <row r="187" spans="2:65" s="12" customFormat="1" ht="13.5">
      <c r="B187" s="221"/>
      <c r="C187" s="222"/>
      <c r="D187" s="223" t="s">
        <v>451</v>
      </c>
      <c r="E187" s="224" t="s">
        <v>21</v>
      </c>
      <c r="F187" s="225" t="s">
        <v>6754</v>
      </c>
      <c r="G187" s="222"/>
      <c r="H187" s="226" t="s">
        <v>21</v>
      </c>
      <c r="I187" s="227"/>
      <c r="J187" s="222"/>
      <c r="K187" s="222"/>
      <c r="L187" s="228"/>
      <c r="M187" s="229"/>
      <c r="N187" s="230"/>
      <c r="O187" s="230"/>
      <c r="P187" s="230"/>
      <c r="Q187" s="230"/>
      <c r="R187" s="230"/>
      <c r="S187" s="230"/>
      <c r="T187" s="231"/>
      <c r="AT187" s="232" t="s">
        <v>451</v>
      </c>
      <c r="AU187" s="232" t="s">
        <v>84</v>
      </c>
      <c r="AV187" s="12" t="s">
        <v>82</v>
      </c>
      <c r="AW187" s="12" t="s">
        <v>37</v>
      </c>
      <c r="AX187" s="12" t="s">
        <v>74</v>
      </c>
      <c r="AY187" s="232" t="s">
        <v>308</v>
      </c>
    </row>
    <row r="188" spans="2:65" s="13" customFormat="1" ht="13.5">
      <c r="B188" s="233"/>
      <c r="C188" s="234"/>
      <c r="D188" s="223" t="s">
        <v>451</v>
      </c>
      <c r="E188" s="235" t="s">
        <v>21</v>
      </c>
      <c r="F188" s="236" t="s">
        <v>6755</v>
      </c>
      <c r="G188" s="234"/>
      <c r="H188" s="237">
        <v>97</v>
      </c>
      <c r="I188" s="238"/>
      <c r="J188" s="234"/>
      <c r="K188" s="234"/>
      <c r="L188" s="239"/>
      <c r="M188" s="240"/>
      <c r="N188" s="241"/>
      <c r="O188" s="241"/>
      <c r="P188" s="241"/>
      <c r="Q188" s="241"/>
      <c r="R188" s="241"/>
      <c r="S188" s="241"/>
      <c r="T188" s="242"/>
      <c r="AT188" s="243" t="s">
        <v>451</v>
      </c>
      <c r="AU188" s="243" t="s">
        <v>84</v>
      </c>
      <c r="AV188" s="13" t="s">
        <v>84</v>
      </c>
      <c r="AW188" s="13" t="s">
        <v>37</v>
      </c>
      <c r="AX188" s="13" t="s">
        <v>74</v>
      </c>
      <c r="AY188" s="243" t="s">
        <v>308</v>
      </c>
    </row>
    <row r="189" spans="2:65" s="12" customFormat="1" ht="13.5">
      <c r="B189" s="221"/>
      <c r="C189" s="222"/>
      <c r="D189" s="223" t="s">
        <v>451</v>
      </c>
      <c r="E189" s="224" t="s">
        <v>21</v>
      </c>
      <c r="F189" s="225" t="s">
        <v>6756</v>
      </c>
      <c r="G189" s="222"/>
      <c r="H189" s="226" t="s">
        <v>21</v>
      </c>
      <c r="I189" s="227"/>
      <c r="J189" s="222"/>
      <c r="K189" s="222"/>
      <c r="L189" s="228"/>
      <c r="M189" s="229"/>
      <c r="N189" s="230"/>
      <c r="O189" s="230"/>
      <c r="P189" s="230"/>
      <c r="Q189" s="230"/>
      <c r="R189" s="230"/>
      <c r="S189" s="230"/>
      <c r="T189" s="231"/>
      <c r="AT189" s="232" t="s">
        <v>451</v>
      </c>
      <c r="AU189" s="232" t="s">
        <v>84</v>
      </c>
      <c r="AV189" s="12" t="s">
        <v>82</v>
      </c>
      <c r="AW189" s="12" t="s">
        <v>37</v>
      </c>
      <c r="AX189" s="12" t="s">
        <v>74</v>
      </c>
      <c r="AY189" s="232" t="s">
        <v>308</v>
      </c>
    </row>
    <row r="190" spans="2:65" s="13" customFormat="1" ht="13.5">
      <c r="B190" s="233"/>
      <c r="C190" s="234"/>
      <c r="D190" s="223" t="s">
        <v>451</v>
      </c>
      <c r="E190" s="235" t="s">
        <v>21</v>
      </c>
      <c r="F190" s="236" t="s">
        <v>6757</v>
      </c>
      <c r="G190" s="234"/>
      <c r="H190" s="237">
        <v>75</v>
      </c>
      <c r="I190" s="238"/>
      <c r="J190" s="234"/>
      <c r="K190" s="234"/>
      <c r="L190" s="239"/>
      <c r="M190" s="240"/>
      <c r="N190" s="241"/>
      <c r="O190" s="241"/>
      <c r="P190" s="241"/>
      <c r="Q190" s="241"/>
      <c r="R190" s="241"/>
      <c r="S190" s="241"/>
      <c r="T190" s="242"/>
      <c r="AT190" s="243" t="s">
        <v>451</v>
      </c>
      <c r="AU190" s="243" t="s">
        <v>84</v>
      </c>
      <c r="AV190" s="13" t="s">
        <v>84</v>
      </c>
      <c r="AW190" s="13" t="s">
        <v>37</v>
      </c>
      <c r="AX190" s="13" t="s">
        <v>74</v>
      </c>
      <c r="AY190" s="243" t="s">
        <v>308</v>
      </c>
    </row>
    <row r="191" spans="2:65" s="14" customFormat="1" ht="13.5">
      <c r="B191" s="244"/>
      <c r="C191" s="245"/>
      <c r="D191" s="246" t="s">
        <v>451</v>
      </c>
      <c r="E191" s="247" t="s">
        <v>21</v>
      </c>
      <c r="F191" s="248" t="s">
        <v>459</v>
      </c>
      <c r="G191" s="245"/>
      <c r="H191" s="249">
        <v>172</v>
      </c>
      <c r="I191" s="250"/>
      <c r="J191" s="245"/>
      <c r="K191" s="245"/>
      <c r="L191" s="251"/>
      <c r="M191" s="252"/>
      <c r="N191" s="253"/>
      <c r="O191" s="253"/>
      <c r="P191" s="253"/>
      <c r="Q191" s="253"/>
      <c r="R191" s="253"/>
      <c r="S191" s="253"/>
      <c r="T191" s="254"/>
      <c r="AT191" s="255" t="s">
        <v>451</v>
      </c>
      <c r="AU191" s="255" t="s">
        <v>84</v>
      </c>
      <c r="AV191" s="14" t="s">
        <v>327</v>
      </c>
      <c r="AW191" s="14" t="s">
        <v>37</v>
      </c>
      <c r="AX191" s="14" t="s">
        <v>82</v>
      </c>
      <c r="AY191" s="255" t="s">
        <v>308</v>
      </c>
    </row>
    <row r="192" spans="2:65" s="1" customFormat="1" ht="22.5" customHeight="1">
      <c r="B192" s="42"/>
      <c r="C192" s="203" t="s">
        <v>702</v>
      </c>
      <c r="D192" s="203" t="s">
        <v>311</v>
      </c>
      <c r="E192" s="204" t="s">
        <v>6758</v>
      </c>
      <c r="F192" s="205" t="s">
        <v>6759</v>
      </c>
      <c r="G192" s="206" t="s">
        <v>538</v>
      </c>
      <c r="H192" s="207">
        <v>229</v>
      </c>
      <c r="I192" s="208"/>
      <c r="J192" s="209">
        <f>ROUND(I192*H192,2)</f>
        <v>0</v>
      </c>
      <c r="K192" s="205" t="s">
        <v>6599</v>
      </c>
      <c r="L192" s="62"/>
      <c r="M192" s="210" t="s">
        <v>21</v>
      </c>
      <c r="N192" s="211" t="s">
        <v>45</v>
      </c>
      <c r="O192" s="43"/>
      <c r="P192" s="212">
        <f>O192*H192</f>
        <v>0</v>
      </c>
      <c r="Q192" s="212">
        <v>1.7700000000000001E-3</v>
      </c>
      <c r="R192" s="212">
        <f>Q192*H192</f>
        <v>0.40533000000000002</v>
      </c>
      <c r="S192" s="212">
        <v>0</v>
      </c>
      <c r="T192" s="213">
        <f>S192*H192</f>
        <v>0</v>
      </c>
      <c r="AR192" s="25" t="s">
        <v>375</v>
      </c>
      <c r="AT192" s="25" t="s">
        <v>311</v>
      </c>
      <c r="AU192" s="25" t="s">
        <v>84</v>
      </c>
      <c r="AY192" s="25" t="s">
        <v>308</v>
      </c>
      <c r="BE192" s="214">
        <f>IF(N192="základní",J192,0)</f>
        <v>0</v>
      </c>
      <c r="BF192" s="214">
        <f>IF(N192="snížená",J192,0)</f>
        <v>0</v>
      </c>
      <c r="BG192" s="214">
        <f>IF(N192="zákl. přenesená",J192,0)</f>
        <v>0</v>
      </c>
      <c r="BH192" s="214">
        <f>IF(N192="sníž. přenesená",J192,0)</f>
        <v>0</v>
      </c>
      <c r="BI192" s="214">
        <f>IF(N192="nulová",J192,0)</f>
        <v>0</v>
      </c>
      <c r="BJ192" s="25" t="s">
        <v>82</v>
      </c>
      <c r="BK192" s="214">
        <f>ROUND(I192*H192,2)</f>
        <v>0</v>
      </c>
      <c r="BL192" s="25" t="s">
        <v>375</v>
      </c>
      <c r="BM192" s="25" t="s">
        <v>6760</v>
      </c>
    </row>
    <row r="193" spans="2:65" s="12" customFormat="1" ht="13.5">
      <c r="B193" s="221"/>
      <c r="C193" s="222"/>
      <c r="D193" s="223" t="s">
        <v>451</v>
      </c>
      <c r="E193" s="224" t="s">
        <v>21</v>
      </c>
      <c r="F193" s="225" t="s">
        <v>6754</v>
      </c>
      <c r="G193" s="222"/>
      <c r="H193" s="226" t="s">
        <v>21</v>
      </c>
      <c r="I193" s="227"/>
      <c r="J193" s="222"/>
      <c r="K193" s="222"/>
      <c r="L193" s="228"/>
      <c r="M193" s="229"/>
      <c r="N193" s="230"/>
      <c r="O193" s="230"/>
      <c r="P193" s="230"/>
      <c r="Q193" s="230"/>
      <c r="R193" s="230"/>
      <c r="S193" s="230"/>
      <c r="T193" s="231"/>
      <c r="AT193" s="232" t="s">
        <v>451</v>
      </c>
      <c r="AU193" s="232" t="s">
        <v>84</v>
      </c>
      <c r="AV193" s="12" t="s">
        <v>82</v>
      </c>
      <c r="AW193" s="12" t="s">
        <v>37</v>
      </c>
      <c r="AX193" s="12" t="s">
        <v>74</v>
      </c>
      <c r="AY193" s="232" t="s">
        <v>308</v>
      </c>
    </row>
    <row r="194" spans="2:65" s="13" customFormat="1" ht="13.5">
      <c r="B194" s="233"/>
      <c r="C194" s="234"/>
      <c r="D194" s="223" t="s">
        <v>451</v>
      </c>
      <c r="E194" s="235" t="s">
        <v>21</v>
      </c>
      <c r="F194" s="236" t="s">
        <v>6761</v>
      </c>
      <c r="G194" s="234"/>
      <c r="H194" s="237">
        <v>153</v>
      </c>
      <c r="I194" s="238"/>
      <c r="J194" s="234"/>
      <c r="K194" s="234"/>
      <c r="L194" s="239"/>
      <c r="M194" s="240"/>
      <c r="N194" s="241"/>
      <c r="O194" s="241"/>
      <c r="P194" s="241"/>
      <c r="Q194" s="241"/>
      <c r="R194" s="241"/>
      <c r="S194" s="241"/>
      <c r="T194" s="242"/>
      <c r="AT194" s="243" t="s">
        <v>451</v>
      </c>
      <c r="AU194" s="243" t="s">
        <v>84</v>
      </c>
      <c r="AV194" s="13" t="s">
        <v>84</v>
      </c>
      <c r="AW194" s="13" t="s">
        <v>37</v>
      </c>
      <c r="AX194" s="13" t="s">
        <v>74</v>
      </c>
      <c r="AY194" s="243" t="s">
        <v>308</v>
      </c>
    </row>
    <row r="195" spans="2:65" s="12" customFormat="1" ht="13.5">
      <c r="B195" s="221"/>
      <c r="C195" s="222"/>
      <c r="D195" s="223" t="s">
        <v>451</v>
      </c>
      <c r="E195" s="224" t="s">
        <v>21</v>
      </c>
      <c r="F195" s="225" t="s">
        <v>6756</v>
      </c>
      <c r="G195" s="222"/>
      <c r="H195" s="226" t="s">
        <v>21</v>
      </c>
      <c r="I195" s="227"/>
      <c r="J195" s="222"/>
      <c r="K195" s="222"/>
      <c r="L195" s="228"/>
      <c r="M195" s="229"/>
      <c r="N195" s="230"/>
      <c r="O195" s="230"/>
      <c r="P195" s="230"/>
      <c r="Q195" s="230"/>
      <c r="R195" s="230"/>
      <c r="S195" s="230"/>
      <c r="T195" s="231"/>
      <c r="AT195" s="232" t="s">
        <v>451</v>
      </c>
      <c r="AU195" s="232" t="s">
        <v>84</v>
      </c>
      <c r="AV195" s="12" t="s">
        <v>82</v>
      </c>
      <c r="AW195" s="12" t="s">
        <v>37</v>
      </c>
      <c r="AX195" s="12" t="s">
        <v>74</v>
      </c>
      <c r="AY195" s="232" t="s">
        <v>308</v>
      </c>
    </row>
    <row r="196" spans="2:65" s="13" customFormat="1" ht="13.5">
      <c r="B196" s="233"/>
      <c r="C196" s="234"/>
      <c r="D196" s="223" t="s">
        <v>451</v>
      </c>
      <c r="E196" s="235" t="s">
        <v>21</v>
      </c>
      <c r="F196" s="236" t="s">
        <v>6762</v>
      </c>
      <c r="G196" s="234"/>
      <c r="H196" s="237">
        <v>76</v>
      </c>
      <c r="I196" s="238"/>
      <c r="J196" s="234"/>
      <c r="K196" s="234"/>
      <c r="L196" s="239"/>
      <c r="M196" s="240"/>
      <c r="N196" s="241"/>
      <c r="O196" s="241"/>
      <c r="P196" s="241"/>
      <c r="Q196" s="241"/>
      <c r="R196" s="241"/>
      <c r="S196" s="241"/>
      <c r="T196" s="242"/>
      <c r="AT196" s="243" t="s">
        <v>451</v>
      </c>
      <c r="AU196" s="243" t="s">
        <v>84</v>
      </c>
      <c r="AV196" s="13" t="s">
        <v>84</v>
      </c>
      <c r="AW196" s="13" t="s">
        <v>37</v>
      </c>
      <c r="AX196" s="13" t="s">
        <v>74</v>
      </c>
      <c r="AY196" s="243" t="s">
        <v>308</v>
      </c>
    </row>
    <row r="197" spans="2:65" s="14" customFormat="1" ht="13.5">
      <c r="B197" s="244"/>
      <c r="C197" s="245"/>
      <c r="D197" s="246" t="s">
        <v>451</v>
      </c>
      <c r="E197" s="247" t="s">
        <v>21</v>
      </c>
      <c r="F197" s="248" t="s">
        <v>459</v>
      </c>
      <c r="G197" s="245"/>
      <c r="H197" s="249">
        <v>229</v>
      </c>
      <c r="I197" s="250"/>
      <c r="J197" s="245"/>
      <c r="K197" s="245"/>
      <c r="L197" s="251"/>
      <c r="M197" s="252"/>
      <c r="N197" s="253"/>
      <c r="O197" s="253"/>
      <c r="P197" s="253"/>
      <c r="Q197" s="253"/>
      <c r="R197" s="253"/>
      <c r="S197" s="253"/>
      <c r="T197" s="254"/>
      <c r="AT197" s="255" t="s">
        <v>451</v>
      </c>
      <c r="AU197" s="255" t="s">
        <v>84</v>
      </c>
      <c r="AV197" s="14" t="s">
        <v>327</v>
      </c>
      <c r="AW197" s="14" t="s">
        <v>37</v>
      </c>
      <c r="AX197" s="14" t="s">
        <v>82</v>
      </c>
      <c r="AY197" s="255" t="s">
        <v>308</v>
      </c>
    </row>
    <row r="198" spans="2:65" s="1" customFormat="1" ht="22.5" customHeight="1">
      <c r="B198" s="42"/>
      <c r="C198" s="203" t="s">
        <v>706</v>
      </c>
      <c r="D198" s="203" t="s">
        <v>311</v>
      </c>
      <c r="E198" s="204" t="s">
        <v>6763</v>
      </c>
      <c r="F198" s="205" t="s">
        <v>6764</v>
      </c>
      <c r="G198" s="206" t="s">
        <v>538</v>
      </c>
      <c r="H198" s="207">
        <v>158</v>
      </c>
      <c r="I198" s="208"/>
      <c r="J198" s="209">
        <f>ROUND(I198*H198,2)</f>
        <v>0</v>
      </c>
      <c r="K198" s="205" t="s">
        <v>6599</v>
      </c>
      <c r="L198" s="62"/>
      <c r="M198" s="210" t="s">
        <v>21</v>
      </c>
      <c r="N198" s="211" t="s">
        <v>45</v>
      </c>
      <c r="O198" s="43"/>
      <c r="P198" s="212">
        <f>O198*H198</f>
        <v>0</v>
      </c>
      <c r="Q198" s="212">
        <v>2.7699999999999999E-3</v>
      </c>
      <c r="R198" s="212">
        <f>Q198*H198</f>
        <v>0.43765999999999999</v>
      </c>
      <c r="S198" s="212">
        <v>0</v>
      </c>
      <c r="T198" s="213">
        <f>S198*H198</f>
        <v>0</v>
      </c>
      <c r="AR198" s="25" t="s">
        <v>375</v>
      </c>
      <c r="AT198" s="25" t="s">
        <v>311</v>
      </c>
      <c r="AU198" s="25" t="s">
        <v>84</v>
      </c>
      <c r="AY198" s="25" t="s">
        <v>308</v>
      </c>
      <c r="BE198" s="214">
        <f>IF(N198="základní",J198,0)</f>
        <v>0</v>
      </c>
      <c r="BF198" s="214">
        <f>IF(N198="snížená",J198,0)</f>
        <v>0</v>
      </c>
      <c r="BG198" s="214">
        <f>IF(N198="zákl. přenesená",J198,0)</f>
        <v>0</v>
      </c>
      <c r="BH198" s="214">
        <f>IF(N198="sníž. přenesená",J198,0)</f>
        <v>0</v>
      </c>
      <c r="BI198" s="214">
        <f>IF(N198="nulová",J198,0)</f>
        <v>0</v>
      </c>
      <c r="BJ198" s="25" t="s">
        <v>82</v>
      </c>
      <c r="BK198" s="214">
        <f>ROUND(I198*H198,2)</f>
        <v>0</v>
      </c>
      <c r="BL198" s="25" t="s">
        <v>375</v>
      </c>
      <c r="BM198" s="25" t="s">
        <v>6765</v>
      </c>
    </row>
    <row r="199" spans="2:65" s="12" customFormat="1" ht="13.5">
      <c r="B199" s="221"/>
      <c r="C199" s="222"/>
      <c r="D199" s="223" t="s">
        <v>451</v>
      </c>
      <c r="E199" s="224" t="s">
        <v>21</v>
      </c>
      <c r="F199" s="225" t="s">
        <v>6754</v>
      </c>
      <c r="G199" s="222"/>
      <c r="H199" s="226" t="s">
        <v>21</v>
      </c>
      <c r="I199" s="227"/>
      <c r="J199" s="222"/>
      <c r="K199" s="222"/>
      <c r="L199" s="228"/>
      <c r="M199" s="229"/>
      <c r="N199" s="230"/>
      <c r="O199" s="230"/>
      <c r="P199" s="230"/>
      <c r="Q199" s="230"/>
      <c r="R199" s="230"/>
      <c r="S199" s="230"/>
      <c r="T199" s="231"/>
      <c r="AT199" s="232" t="s">
        <v>451</v>
      </c>
      <c r="AU199" s="232" t="s">
        <v>84</v>
      </c>
      <c r="AV199" s="12" t="s">
        <v>82</v>
      </c>
      <c r="AW199" s="12" t="s">
        <v>37</v>
      </c>
      <c r="AX199" s="12" t="s">
        <v>74</v>
      </c>
      <c r="AY199" s="232" t="s">
        <v>308</v>
      </c>
    </row>
    <row r="200" spans="2:65" s="13" customFormat="1" ht="13.5">
      <c r="B200" s="233"/>
      <c r="C200" s="234"/>
      <c r="D200" s="223" t="s">
        <v>451</v>
      </c>
      <c r="E200" s="235" t="s">
        <v>21</v>
      </c>
      <c r="F200" s="236" t="s">
        <v>6766</v>
      </c>
      <c r="G200" s="234"/>
      <c r="H200" s="237">
        <v>152</v>
      </c>
      <c r="I200" s="238"/>
      <c r="J200" s="234"/>
      <c r="K200" s="234"/>
      <c r="L200" s="239"/>
      <c r="M200" s="240"/>
      <c r="N200" s="241"/>
      <c r="O200" s="241"/>
      <c r="P200" s="241"/>
      <c r="Q200" s="241"/>
      <c r="R200" s="241"/>
      <c r="S200" s="241"/>
      <c r="T200" s="242"/>
      <c r="AT200" s="243" t="s">
        <v>451</v>
      </c>
      <c r="AU200" s="243" t="s">
        <v>84</v>
      </c>
      <c r="AV200" s="13" t="s">
        <v>84</v>
      </c>
      <c r="AW200" s="13" t="s">
        <v>37</v>
      </c>
      <c r="AX200" s="13" t="s">
        <v>74</v>
      </c>
      <c r="AY200" s="243" t="s">
        <v>308</v>
      </c>
    </row>
    <row r="201" spans="2:65" s="12" customFormat="1" ht="13.5">
      <c r="B201" s="221"/>
      <c r="C201" s="222"/>
      <c r="D201" s="223" t="s">
        <v>451</v>
      </c>
      <c r="E201" s="224" t="s">
        <v>21</v>
      </c>
      <c r="F201" s="225" t="s">
        <v>6756</v>
      </c>
      <c r="G201" s="222"/>
      <c r="H201" s="226" t="s">
        <v>21</v>
      </c>
      <c r="I201" s="227"/>
      <c r="J201" s="222"/>
      <c r="K201" s="222"/>
      <c r="L201" s="228"/>
      <c r="M201" s="229"/>
      <c r="N201" s="230"/>
      <c r="O201" s="230"/>
      <c r="P201" s="230"/>
      <c r="Q201" s="230"/>
      <c r="R201" s="230"/>
      <c r="S201" s="230"/>
      <c r="T201" s="231"/>
      <c r="AT201" s="232" t="s">
        <v>451</v>
      </c>
      <c r="AU201" s="232" t="s">
        <v>84</v>
      </c>
      <c r="AV201" s="12" t="s">
        <v>82</v>
      </c>
      <c r="AW201" s="12" t="s">
        <v>37</v>
      </c>
      <c r="AX201" s="12" t="s">
        <v>74</v>
      </c>
      <c r="AY201" s="232" t="s">
        <v>308</v>
      </c>
    </row>
    <row r="202" spans="2:65" s="13" customFormat="1" ht="13.5">
      <c r="B202" s="233"/>
      <c r="C202" s="234"/>
      <c r="D202" s="223" t="s">
        <v>451</v>
      </c>
      <c r="E202" s="235" t="s">
        <v>21</v>
      </c>
      <c r="F202" s="236" t="s">
        <v>6767</v>
      </c>
      <c r="G202" s="234"/>
      <c r="H202" s="237">
        <v>6</v>
      </c>
      <c r="I202" s="238"/>
      <c r="J202" s="234"/>
      <c r="K202" s="234"/>
      <c r="L202" s="239"/>
      <c r="M202" s="240"/>
      <c r="N202" s="241"/>
      <c r="O202" s="241"/>
      <c r="P202" s="241"/>
      <c r="Q202" s="241"/>
      <c r="R202" s="241"/>
      <c r="S202" s="241"/>
      <c r="T202" s="242"/>
      <c r="AT202" s="243" t="s">
        <v>451</v>
      </c>
      <c r="AU202" s="243" t="s">
        <v>84</v>
      </c>
      <c r="AV202" s="13" t="s">
        <v>84</v>
      </c>
      <c r="AW202" s="13" t="s">
        <v>37</v>
      </c>
      <c r="AX202" s="13" t="s">
        <v>74</v>
      </c>
      <c r="AY202" s="243" t="s">
        <v>308</v>
      </c>
    </row>
    <row r="203" spans="2:65" s="14" customFormat="1" ht="13.5">
      <c r="B203" s="244"/>
      <c r="C203" s="245"/>
      <c r="D203" s="246" t="s">
        <v>451</v>
      </c>
      <c r="E203" s="247" t="s">
        <v>21</v>
      </c>
      <c r="F203" s="248" t="s">
        <v>459</v>
      </c>
      <c r="G203" s="245"/>
      <c r="H203" s="249">
        <v>158</v>
      </c>
      <c r="I203" s="250"/>
      <c r="J203" s="245"/>
      <c r="K203" s="245"/>
      <c r="L203" s="251"/>
      <c r="M203" s="252"/>
      <c r="N203" s="253"/>
      <c r="O203" s="253"/>
      <c r="P203" s="253"/>
      <c r="Q203" s="253"/>
      <c r="R203" s="253"/>
      <c r="S203" s="253"/>
      <c r="T203" s="254"/>
      <c r="AT203" s="255" t="s">
        <v>451</v>
      </c>
      <c r="AU203" s="255" t="s">
        <v>84</v>
      </c>
      <c r="AV203" s="14" t="s">
        <v>327</v>
      </c>
      <c r="AW203" s="14" t="s">
        <v>37</v>
      </c>
      <c r="AX203" s="14" t="s">
        <v>82</v>
      </c>
      <c r="AY203" s="255" t="s">
        <v>308</v>
      </c>
    </row>
    <row r="204" spans="2:65" s="1" customFormat="1" ht="22.5" customHeight="1">
      <c r="B204" s="42"/>
      <c r="C204" s="203" t="s">
        <v>710</v>
      </c>
      <c r="D204" s="203" t="s">
        <v>311</v>
      </c>
      <c r="E204" s="204" t="s">
        <v>6768</v>
      </c>
      <c r="F204" s="205" t="s">
        <v>6769</v>
      </c>
      <c r="G204" s="206" t="s">
        <v>538</v>
      </c>
      <c r="H204" s="207">
        <v>24</v>
      </c>
      <c r="I204" s="208"/>
      <c r="J204" s="209">
        <f>ROUND(I204*H204,2)</f>
        <v>0</v>
      </c>
      <c r="K204" s="205" t="s">
        <v>6599</v>
      </c>
      <c r="L204" s="62"/>
      <c r="M204" s="210" t="s">
        <v>21</v>
      </c>
      <c r="N204" s="211" t="s">
        <v>45</v>
      </c>
      <c r="O204" s="43"/>
      <c r="P204" s="212">
        <f>O204*H204</f>
        <v>0</v>
      </c>
      <c r="Q204" s="212">
        <v>4.4000000000000003E-3</v>
      </c>
      <c r="R204" s="212">
        <f>Q204*H204</f>
        <v>0.1056</v>
      </c>
      <c r="S204" s="212">
        <v>0</v>
      </c>
      <c r="T204" s="213">
        <f>S204*H204</f>
        <v>0</v>
      </c>
      <c r="AR204" s="25" t="s">
        <v>375</v>
      </c>
      <c r="AT204" s="25" t="s">
        <v>311</v>
      </c>
      <c r="AU204" s="25" t="s">
        <v>84</v>
      </c>
      <c r="AY204" s="25" t="s">
        <v>308</v>
      </c>
      <c r="BE204" s="214">
        <f>IF(N204="základní",J204,0)</f>
        <v>0</v>
      </c>
      <c r="BF204" s="214">
        <f>IF(N204="snížená",J204,0)</f>
        <v>0</v>
      </c>
      <c r="BG204" s="214">
        <f>IF(N204="zákl. přenesená",J204,0)</f>
        <v>0</v>
      </c>
      <c r="BH204" s="214">
        <f>IF(N204="sníž. přenesená",J204,0)</f>
        <v>0</v>
      </c>
      <c r="BI204" s="214">
        <f>IF(N204="nulová",J204,0)</f>
        <v>0</v>
      </c>
      <c r="BJ204" s="25" t="s">
        <v>82</v>
      </c>
      <c r="BK204" s="214">
        <f>ROUND(I204*H204,2)</f>
        <v>0</v>
      </c>
      <c r="BL204" s="25" t="s">
        <v>375</v>
      </c>
      <c r="BM204" s="25" t="s">
        <v>6770</v>
      </c>
    </row>
    <row r="205" spans="2:65" s="12" customFormat="1" ht="13.5">
      <c r="B205" s="221"/>
      <c r="C205" s="222"/>
      <c r="D205" s="223" t="s">
        <v>451</v>
      </c>
      <c r="E205" s="224" t="s">
        <v>21</v>
      </c>
      <c r="F205" s="225" t="s">
        <v>6756</v>
      </c>
      <c r="G205" s="222"/>
      <c r="H205" s="226" t="s">
        <v>21</v>
      </c>
      <c r="I205" s="227"/>
      <c r="J205" s="222"/>
      <c r="K205" s="222"/>
      <c r="L205" s="228"/>
      <c r="M205" s="229"/>
      <c r="N205" s="230"/>
      <c r="O205" s="230"/>
      <c r="P205" s="230"/>
      <c r="Q205" s="230"/>
      <c r="R205" s="230"/>
      <c r="S205" s="230"/>
      <c r="T205" s="231"/>
      <c r="AT205" s="232" t="s">
        <v>451</v>
      </c>
      <c r="AU205" s="232" t="s">
        <v>84</v>
      </c>
      <c r="AV205" s="12" t="s">
        <v>82</v>
      </c>
      <c r="AW205" s="12" t="s">
        <v>37</v>
      </c>
      <c r="AX205" s="12" t="s">
        <v>74</v>
      </c>
      <c r="AY205" s="232" t="s">
        <v>308</v>
      </c>
    </row>
    <row r="206" spans="2:65" s="13" customFormat="1" ht="13.5">
      <c r="B206" s="233"/>
      <c r="C206" s="234"/>
      <c r="D206" s="246" t="s">
        <v>451</v>
      </c>
      <c r="E206" s="256" t="s">
        <v>21</v>
      </c>
      <c r="F206" s="257" t="s">
        <v>410</v>
      </c>
      <c r="G206" s="234"/>
      <c r="H206" s="258">
        <v>24</v>
      </c>
      <c r="I206" s="238"/>
      <c r="J206" s="234"/>
      <c r="K206" s="234"/>
      <c r="L206" s="239"/>
      <c r="M206" s="240"/>
      <c r="N206" s="241"/>
      <c r="O206" s="241"/>
      <c r="P206" s="241"/>
      <c r="Q206" s="241"/>
      <c r="R206" s="241"/>
      <c r="S206" s="241"/>
      <c r="T206" s="242"/>
      <c r="AT206" s="243" t="s">
        <v>451</v>
      </c>
      <c r="AU206" s="243" t="s">
        <v>84</v>
      </c>
      <c r="AV206" s="13" t="s">
        <v>84</v>
      </c>
      <c r="AW206" s="13" t="s">
        <v>37</v>
      </c>
      <c r="AX206" s="13" t="s">
        <v>82</v>
      </c>
      <c r="AY206" s="243" t="s">
        <v>308</v>
      </c>
    </row>
    <row r="207" spans="2:65" s="1" customFormat="1" ht="22.5" customHeight="1">
      <c r="B207" s="42"/>
      <c r="C207" s="203" t="s">
        <v>716</v>
      </c>
      <c r="D207" s="203" t="s">
        <v>311</v>
      </c>
      <c r="E207" s="204" t="s">
        <v>6771</v>
      </c>
      <c r="F207" s="205" t="s">
        <v>6772</v>
      </c>
      <c r="G207" s="206" t="s">
        <v>538</v>
      </c>
      <c r="H207" s="207">
        <v>12</v>
      </c>
      <c r="I207" s="208"/>
      <c r="J207" s="209">
        <f>ROUND(I207*H207,2)</f>
        <v>0</v>
      </c>
      <c r="K207" s="205" t="s">
        <v>6599</v>
      </c>
      <c r="L207" s="62"/>
      <c r="M207" s="210" t="s">
        <v>21</v>
      </c>
      <c r="N207" s="211" t="s">
        <v>45</v>
      </c>
      <c r="O207" s="43"/>
      <c r="P207" s="212">
        <f>O207*H207</f>
        <v>0</v>
      </c>
      <c r="Q207" s="212">
        <v>7.2399999999999999E-3</v>
      </c>
      <c r="R207" s="212">
        <f>Q207*H207</f>
        <v>8.6879999999999999E-2</v>
      </c>
      <c r="S207" s="212">
        <v>0</v>
      </c>
      <c r="T207" s="213">
        <f>S207*H207</f>
        <v>0</v>
      </c>
      <c r="AR207" s="25" t="s">
        <v>375</v>
      </c>
      <c r="AT207" s="25" t="s">
        <v>311</v>
      </c>
      <c r="AU207" s="25" t="s">
        <v>84</v>
      </c>
      <c r="AY207" s="25" t="s">
        <v>308</v>
      </c>
      <c r="BE207" s="214">
        <f>IF(N207="základní",J207,0)</f>
        <v>0</v>
      </c>
      <c r="BF207" s="214">
        <f>IF(N207="snížená",J207,0)</f>
        <v>0</v>
      </c>
      <c r="BG207" s="214">
        <f>IF(N207="zákl. přenesená",J207,0)</f>
        <v>0</v>
      </c>
      <c r="BH207" s="214">
        <f>IF(N207="sníž. přenesená",J207,0)</f>
        <v>0</v>
      </c>
      <c r="BI207" s="214">
        <f>IF(N207="nulová",J207,0)</f>
        <v>0</v>
      </c>
      <c r="BJ207" s="25" t="s">
        <v>82</v>
      </c>
      <c r="BK207" s="214">
        <f>ROUND(I207*H207,2)</f>
        <v>0</v>
      </c>
      <c r="BL207" s="25" t="s">
        <v>375</v>
      </c>
      <c r="BM207" s="25" t="s">
        <v>6773</v>
      </c>
    </row>
    <row r="208" spans="2:65" s="12" customFormat="1" ht="13.5">
      <c r="B208" s="221"/>
      <c r="C208" s="222"/>
      <c r="D208" s="223" t="s">
        <v>451</v>
      </c>
      <c r="E208" s="224" t="s">
        <v>21</v>
      </c>
      <c r="F208" s="225" t="s">
        <v>6756</v>
      </c>
      <c r="G208" s="222"/>
      <c r="H208" s="226" t="s">
        <v>21</v>
      </c>
      <c r="I208" s="227"/>
      <c r="J208" s="222"/>
      <c r="K208" s="222"/>
      <c r="L208" s="228"/>
      <c r="M208" s="229"/>
      <c r="N208" s="230"/>
      <c r="O208" s="230"/>
      <c r="P208" s="230"/>
      <c r="Q208" s="230"/>
      <c r="R208" s="230"/>
      <c r="S208" s="230"/>
      <c r="T208" s="231"/>
      <c r="AT208" s="232" t="s">
        <v>451</v>
      </c>
      <c r="AU208" s="232" t="s">
        <v>84</v>
      </c>
      <c r="AV208" s="12" t="s">
        <v>82</v>
      </c>
      <c r="AW208" s="12" t="s">
        <v>37</v>
      </c>
      <c r="AX208" s="12" t="s">
        <v>74</v>
      </c>
      <c r="AY208" s="232" t="s">
        <v>308</v>
      </c>
    </row>
    <row r="209" spans="2:65" s="13" customFormat="1" ht="13.5">
      <c r="B209" s="233"/>
      <c r="C209" s="234"/>
      <c r="D209" s="246" t="s">
        <v>451</v>
      </c>
      <c r="E209" s="256" t="s">
        <v>21</v>
      </c>
      <c r="F209" s="257" t="s">
        <v>360</v>
      </c>
      <c r="G209" s="234"/>
      <c r="H209" s="258">
        <v>12</v>
      </c>
      <c r="I209" s="238"/>
      <c r="J209" s="234"/>
      <c r="K209" s="234"/>
      <c r="L209" s="239"/>
      <c r="M209" s="240"/>
      <c r="N209" s="241"/>
      <c r="O209" s="241"/>
      <c r="P209" s="241"/>
      <c r="Q209" s="241"/>
      <c r="R209" s="241"/>
      <c r="S209" s="241"/>
      <c r="T209" s="242"/>
      <c r="AT209" s="243" t="s">
        <v>451</v>
      </c>
      <c r="AU209" s="243" t="s">
        <v>84</v>
      </c>
      <c r="AV209" s="13" t="s">
        <v>84</v>
      </c>
      <c r="AW209" s="13" t="s">
        <v>37</v>
      </c>
      <c r="AX209" s="13" t="s">
        <v>82</v>
      </c>
      <c r="AY209" s="243" t="s">
        <v>308</v>
      </c>
    </row>
    <row r="210" spans="2:65" s="1" customFormat="1" ht="22.5" customHeight="1">
      <c r="B210" s="42"/>
      <c r="C210" s="203" t="s">
        <v>721</v>
      </c>
      <c r="D210" s="203" t="s">
        <v>311</v>
      </c>
      <c r="E210" s="204" t="s">
        <v>6774</v>
      </c>
      <c r="F210" s="205" t="s">
        <v>6775</v>
      </c>
      <c r="G210" s="206" t="s">
        <v>538</v>
      </c>
      <c r="H210" s="207">
        <v>30</v>
      </c>
      <c r="I210" s="208"/>
      <c r="J210" s="209">
        <f>ROUND(I210*H210,2)</f>
        <v>0</v>
      </c>
      <c r="K210" s="205" t="s">
        <v>21</v>
      </c>
      <c r="L210" s="62"/>
      <c r="M210" s="210" t="s">
        <v>21</v>
      </c>
      <c r="N210" s="211" t="s">
        <v>45</v>
      </c>
      <c r="O210" s="43"/>
      <c r="P210" s="212">
        <f>O210*H210</f>
        <v>0</v>
      </c>
      <c r="Q210" s="212">
        <v>3.3E-4</v>
      </c>
      <c r="R210" s="212">
        <f>Q210*H210</f>
        <v>9.8999999999999991E-3</v>
      </c>
      <c r="S210" s="212">
        <v>0</v>
      </c>
      <c r="T210" s="213">
        <f>S210*H210</f>
        <v>0</v>
      </c>
      <c r="AR210" s="25" t="s">
        <v>375</v>
      </c>
      <c r="AT210" s="25" t="s">
        <v>311</v>
      </c>
      <c r="AU210" s="25" t="s">
        <v>84</v>
      </c>
      <c r="AY210" s="25" t="s">
        <v>308</v>
      </c>
      <c r="BE210" s="214">
        <f>IF(N210="základní",J210,0)</f>
        <v>0</v>
      </c>
      <c r="BF210" s="214">
        <f>IF(N210="snížená",J210,0)</f>
        <v>0</v>
      </c>
      <c r="BG210" s="214">
        <f>IF(N210="zákl. přenesená",J210,0)</f>
        <v>0</v>
      </c>
      <c r="BH210" s="214">
        <f>IF(N210="sníž. přenesená",J210,0)</f>
        <v>0</v>
      </c>
      <c r="BI210" s="214">
        <f>IF(N210="nulová",J210,0)</f>
        <v>0</v>
      </c>
      <c r="BJ210" s="25" t="s">
        <v>82</v>
      </c>
      <c r="BK210" s="214">
        <f>ROUND(I210*H210,2)</f>
        <v>0</v>
      </c>
      <c r="BL210" s="25" t="s">
        <v>375</v>
      </c>
      <c r="BM210" s="25" t="s">
        <v>6776</v>
      </c>
    </row>
    <row r="211" spans="2:65" s="12" customFormat="1" ht="13.5">
      <c r="B211" s="221"/>
      <c r="C211" s="222"/>
      <c r="D211" s="223" t="s">
        <v>451</v>
      </c>
      <c r="E211" s="224" t="s">
        <v>21</v>
      </c>
      <c r="F211" s="225" t="s">
        <v>6754</v>
      </c>
      <c r="G211" s="222"/>
      <c r="H211" s="226" t="s">
        <v>21</v>
      </c>
      <c r="I211" s="227"/>
      <c r="J211" s="222"/>
      <c r="K211" s="222"/>
      <c r="L211" s="228"/>
      <c r="M211" s="229"/>
      <c r="N211" s="230"/>
      <c r="O211" s="230"/>
      <c r="P211" s="230"/>
      <c r="Q211" s="230"/>
      <c r="R211" s="230"/>
      <c r="S211" s="230"/>
      <c r="T211" s="231"/>
      <c r="AT211" s="232" t="s">
        <v>451</v>
      </c>
      <c r="AU211" s="232" t="s">
        <v>84</v>
      </c>
      <c r="AV211" s="12" t="s">
        <v>82</v>
      </c>
      <c r="AW211" s="12" t="s">
        <v>37</v>
      </c>
      <c r="AX211" s="12" t="s">
        <v>74</v>
      </c>
      <c r="AY211" s="232" t="s">
        <v>308</v>
      </c>
    </row>
    <row r="212" spans="2:65" s="13" customFormat="1" ht="13.5">
      <c r="B212" s="233"/>
      <c r="C212" s="234"/>
      <c r="D212" s="246" t="s">
        <v>451</v>
      </c>
      <c r="E212" s="256" t="s">
        <v>21</v>
      </c>
      <c r="F212" s="257" t="s">
        <v>608</v>
      </c>
      <c r="G212" s="234"/>
      <c r="H212" s="258">
        <v>30</v>
      </c>
      <c r="I212" s="238"/>
      <c r="J212" s="234"/>
      <c r="K212" s="234"/>
      <c r="L212" s="239"/>
      <c r="M212" s="240"/>
      <c r="N212" s="241"/>
      <c r="O212" s="241"/>
      <c r="P212" s="241"/>
      <c r="Q212" s="241"/>
      <c r="R212" s="241"/>
      <c r="S212" s="241"/>
      <c r="T212" s="242"/>
      <c r="AT212" s="243" t="s">
        <v>451</v>
      </c>
      <c r="AU212" s="243" t="s">
        <v>84</v>
      </c>
      <c r="AV212" s="13" t="s">
        <v>84</v>
      </c>
      <c r="AW212" s="13" t="s">
        <v>37</v>
      </c>
      <c r="AX212" s="13" t="s">
        <v>82</v>
      </c>
      <c r="AY212" s="243" t="s">
        <v>308</v>
      </c>
    </row>
    <row r="213" spans="2:65" s="1" customFormat="1" ht="22.5" customHeight="1">
      <c r="B213" s="42"/>
      <c r="C213" s="203" t="s">
        <v>725</v>
      </c>
      <c r="D213" s="203" t="s">
        <v>311</v>
      </c>
      <c r="E213" s="204" t="s">
        <v>6777</v>
      </c>
      <c r="F213" s="205" t="s">
        <v>6778</v>
      </c>
      <c r="G213" s="206" t="s">
        <v>538</v>
      </c>
      <c r="H213" s="207">
        <v>23</v>
      </c>
      <c r="I213" s="208"/>
      <c r="J213" s="209">
        <f>ROUND(I213*H213,2)</f>
        <v>0</v>
      </c>
      <c r="K213" s="205" t="s">
        <v>6599</v>
      </c>
      <c r="L213" s="62"/>
      <c r="M213" s="210" t="s">
        <v>21</v>
      </c>
      <c r="N213" s="211" t="s">
        <v>45</v>
      </c>
      <c r="O213" s="43"/>
      <c r="P213" s="212">
        <f>O213*H213</f>
        <v>0</v>
      </c>
      <c r="Q213" s="212">
        <v>3.3E-4</v>
      </c>
      <c r="R213" s="212">
        <f>Q213*H213</f>
        <v>7.5899999999999995E-3</v>
      </c>
      <c r="S213" s="212">
        <v>0</v>
      </c>
      <c r="T213" s="213">
        <f>S213*H213</f>
        <v>0</v>
      </c>
      <c r="AR213" s="25" t="s">
        <v>375</v>
      </c>
      <c r="AT213" s="25" t="s">
        <v>311</v>
      </c>
      <c r="AU213" s="25" t="s">
        <v>84</v>
      </c>
      <c r="AY213" s="25" t="s">
        <v>308</v>
      </c>
      <c r="BE213" s="214">
        <f>IF(N213="základní",J213,0)</f>
        <v>0</v>
      </c>
      <c r="BF213" s="214">
        <f>IF(N213="snížená",J213,0)</f>
        <v>0</v>
      </c>
      <c r="BG213" s="214">
        <f>IF(N213="zákl. přenesená",J213,0)</f>
        <v>0</v>
      </c>
      <c r="BH213" s="214">
        <f>IF(N213="sníž. přenesená",J213,0)</f>
        <v>0</v>
      </c>
      <c r="BI213" s="214">
        <f>IF(N213="nulová",J213,0)</f>
        <v>0</v>
      </c>
      <c r="BJ213" s="25" t="s">
        <v>82</v>
      </c>
      <c r="BK213" s="214">
        <f>ROUND(I213*H213,2)</f>
        <v>0</v>
      </c>
      <c r="BL213" s="25" t="s">
        <v>375</v>
      </c>
      <c r="BM213" s="25" t="s">
        <v>6779</v>
      </c>
    </row>
    <row r="214" spans="2:65" s="12" customFormat="1" ht="13.5">
      <c r="B214" s="221"/>
      <c r="C214" s="222"/>
      <c r="D214" s="223" t="s">
        <v>451</v>
      </c>
      <c r="E214" s="224" t="s">
        <v>21</v>
      </c>
      <c r="F214" s="225" t="s">
        <v>6754</v>
      </c>
      <c r="G214" s="222"/>
      <c r="H214" s="226" t="s">
        <v>21</v>
      </c>
      <c r="I214" s="227"/>
      <c r="J214" s="222"/>
      <c r="K214" s="222"/>
      <c r="L214" s="228"/>
      <c r="M214" s="229"/>
      <c r="N214" s="230"/>
      <c r="O214" s="230"/>
      <c r="P214" s="230"/>
      <c r="Q214" s="230"/>
      <c r="R214" s="230"/>
      <c r="S214" s="230"/>
      <c r="T214" s="231"/>
      <c r="AT214" s="232" t="s">
        <v>451</v>
      </c>
      <c r="AU214" s="232" t="s">
        <v>84</v>
      </c>
      <c r="AV214" s="12" t="s">
        <v>82</v>
      </c>
      <c r="AW214" s="12" t="s">
        <v>37</v>
      </c>
      <c r="AX214" s="12" t="s">
        <v>74</v>
      </c>
      <c r="AY214" s="232" t="s">
        <v>308</v>
      </c>
    </row>
    <row r="215" spans="2:65" s="13" customFormat="1" ht="13.5">
      <c r="B215" s="233"/>
      <c r="C215" s="234"/>
      <c r="D215" s="246" t="s">
        <v>451</v>
      </c>
      <c r="E215" s="256" t="s">
        <v>21</v>
      </c>
      <c r="F215" s="257" t="s">
        <v>406</v>
      </c>
      <c r="G215" s="234"/>
      <c r="H215" s="258">
        <v>23</v>
      </c>
      <c r="I215" s="238"/>
      <c r="J215" s="234"/>
      <c r="K215" s="234"/>
      <c r="L215" s="239"/>
      <c r="M215" s="240"/>
      <c r="N215" s="241"/>
      <c r="O215" s="241"/>
      <c r="P215" s="241"/>
      <c r="Q215" s="241"/>
      <c r="R215" s="241"/>
      <c r="S215" s="241"/>
      <c r="T215" s="242"/>
      <c r="AT215" s="243" t="s">
        <v>451</v>
      </c>
      <c r="AU215" s="243" t="s">
        <v>84</v>
      </c>
      <c r="AV215" s="13" t="s">
        <v>84</v>
      </c>
      <c r="AW215" s="13" t="s">
        <v>37</v>
      </c>
      <c r="AX215" s="13" t="s">
        <v>82</v>
      </c>
      <c r="AY215" s="243" t="s">
        <v>308</v>
      </c>
    </row>
    <row r="216" spans="2:65" s="1" customFormat="1" ht="22.5" customHeight="1">
      <c r="B216" s="42"/>
      <c r="C216" s="203" t="s">
        <v>730</v>
      </c>
      <c r="D216" s="203" t="s">
        <v>311</v>
      </c>
      <c r="E216" s="204" t="s">
        <v>6780</v>
      </c>
      <c r="F216" s="205" t="s">
        <v>6781</v>
      </c>
      <c r="G216" s="206" t="s">
        <v>538</v>
      </c>
      <c r="H216" s="207">
        <v>176</v>
      </c>
      <c r="I216" s="208"/>
      <c r="J216" s="209">
        <f>ROUND(I216*H216,2)</f>
        <v>0</v>
      </c>
      <c r="K216" s="205" t="s">
        <v>6599</v>
      </c>
      <c r="L216" s="62"/>
      <c r="M216" s="210" t="s">
        <v>21</v>
      </c>
      <c r="N216" s="211" t="s">
        <v>45</v>
      </c>
      <c r="O216" s="43"/>
      <c r="P216" s="212">
        <f>O216*H216</f>
        <v>0</v>
      </c>
      <c r="Q216" s="212">
        <v>4.4000000000000002E-4</v>
      </c>
      <c r="R216" s="212">
        <f>Q216*H216</f>
        <v>7.7440000000000009E-2</v>
      </c>
      <c r="S216" s="212">
        <v>0</v>
      </c>
      <c r="T216" s="213">
        <f>S216*H216</f>
        <v>0</v>
      </c>
      <c r="AR216" s="25" t="s">
        <v>375</v>
      </c>
      <c r="AT216" s="25" t="s">
        <v>311</v>
      </c>
      <c r="AU216" s="25" t="s">
        <v>84</v>
      </c>
      <c r="AY216" s="25" t="s">
        <v>308</v>
      </c>
      <c r="BE216" s="214">
        <f>IF(N216="základní",J216,0)</f>
        <v>0</v>
      </c>
      <c r="BF216" s="214">
        <f>IF(N216="snížená",J216,0)</f>
        <v>0</v>
      </c>
      <c r="BG216" s="214">
        <f>IF(N216="zákl. přenesená",J216,0)</f>
        <v>0</v>
      </c>
      <c r="BH216" s="214">
        <f>IF(N216="sníž. přenesená",J216,0)</f>
        <v>0</v>
      </c>
      <c r="BI216" s="214">
        <f>IF(N216="nulová",J216,0)</f>
        <v>0</v>
      </c>
      <c r="BJ216" s="25" t="s">
        <v>82</v>
      </c>
      <c r="BK216" s="214">
        <f>ROUND(I216*H216,2)</f>
        <v>0</v>
      </c>
      <c r="BL216" s="25" t="s">
        <v>375</v>
      </c>
      <c r="BM216" s="25" t="s">
        <v>6782</v>
      </c>
    </row>
    <row r="217" spans="2:65" s="12" customFormat="1" ht="13.5">
      <c r="B217" s="221"/>
      <c r="C217" s="222"/>
      <c r="D217" s="223" t="s">
        <v>451</v>
      </c>
      <c r="E217" s="224" t="s">
        <v>21</v>
      </c>
      <c r="F217" s="225" t="s">
        <v>6754</v>
      </c>
      <c r="G217" s="222"/>
      <c r="H217" s="226" t="s">
        <v>21</v>
      </c>
      <c r="I217" s="227"/>
      <c r="J217" s="222"/>
      <c r="K217" s="222"/>
      <c r="L217" s="228"/>
      <c r="M217" s="229"/>
      <c r="N217" s="230"/>
      <c r="O217" s="230"/>
      <c r="P217" s="230"/>
      <c r="Q217" s="230"/>
      <c r="R217" s="230"/>
      <c r="S217" s="230"/>
      <c r="T217" s="231"/>
      <c r="AT217" s="232" t="s">
        <v>451</v>
      </c>
      <c r="AU217" s="232" t="s">
        <v>84</v>
      </c>
      <c r="AV217" s="12" t="s">
        <v>82</v>
      </c>
      <c r="AW217" s="12" t="s">
        <v>37</v>
      </c>
      <c r="AX217" s="12" t="s">
        <v>74</v>
      </c>
      <c r="AY217" s="232" t="s">
        <v>308</v>
      </c>
    </row>
    <row r="218" spans="2:65" s="13" customFormat="1" ht="13.5">
      <c r="B218" s="233"/>
      <c r="C218" s="234"/>
      <c r="D218" s="246" t="s">
        <v>451</v>
      </c>
      <c r="E218" s="256" t="s">
        <v>21</v>
      </c>
      <c r="F218" s="257" t="s">
        <v>2495</v>
      </c>
      <c r="G218" s="234"/>
      <c r="H218" s="258">
        <v>176</v>
      </c>
      <c r="I218" s="238"/>
      <c r="J218" s="234"/>
      <c r="K218" s="234"/>
      <c r="L218" s="239"/>
      <c r="M218" s="240"/>
      <c r="N218" s="241"/>
      <c r="O218" s="241"/>
      <c r="P218" s="241"/>
      <c r="Q218" s="241"/>
      <c r="R218" s="241"/>
      <c r="S218" s="241"/>
      <c r="T218" s="242"/>
      <c r="AT218" s="243" t="s">
        <v>451</v>
      </c>
      <c r="AU218" s="243" t="s">
        <v>84</v>
      </c>
      <c r="AV218" s="13" t="s">
        <v>84</v>
      </c>
      <c r="AW218" s="13" t="s">
        <v>37</v>
      </c>
      <c r="AX218" s="13" t="s">
        <v>82</v>
      </c>
      <c r="AY218" s="243" t="s">
        <v>308</v>
      </c>
    </row>
    <row r="219" spans="2:65" s="1" customFormat="1" ht="22.5" customHeight="1">
      <c r="B219" s="42"/>
      <c r="C219" s="203" t="s">
        <v>735</v>
      </c>
      <c r="D219" s="203" t="s">
        <v>311</v>
      </c>
      <c r="E219" s="204" t="s">
        <v>6783</v>
      </c>
      <c r="F219" s="205" t="s">
        <v>6784</v>
      </c>
      <c r="G219" s="206" t="s">
        <v>538</v>
      </c>
      <c r="H219" s="207">
        <v>253</v>
      </c>
      <c r="I219" s="208"/>
      <c r="J219" s="209">
        <f>ROUND(I219*H219,2)</f>
        <v>0</v>
      </c>
      <c r="K219" s="205" t="s">
        <v>6599</v>
      </c>
      <c r="L219" s="62"/>
      <c r="M219" s="210" t="s">
        <v>21</v>
      </c>
      <c r="N219" s="211" t="s">
        <v>45</v>
      </c>
      <c r="O219" s="43"/>
      <c r="P219" s="212">
        <f>O219*H219</f>
        <v>0</v>
      </c>
      <c r="Q219" s="212">
        <v>8.9999999999999998E-4</v>
      </c>
      <c r="R219" s="212">
        <f>Q219*H219</f>
        <v>0.22769999999999999</v>
      </c>
      <c r="S219" s="212">
        <v>0</v>
      </c>
      <c r="T219" s="213">
        <f>S219*H219</f>
        <v>0</v>
      </c>
      <c r="AR219" s="25" t="s">
        <v>375</v>
      </c>
      <c r="AT219" s="25" t="s">
        <v>311</v>
      </c>
      <c r="AU219" s="25" t="s">
        <v>84</v>
      </c>
      <c r="AY219" s="25" t="s">
        <v>308</v>
      </c>
      <c r="BE219" s="214">
        <f>IF(N219="základní",J219,0)</f>
        <v>0</v>
      </c>
      <c r="BF219" s="214">
        <f>IF(N219="snížená",J219,0)</f>
        <v>0</v>
      </c>
      <c r="BG219" s="214">
        <f>IF(N219="zákl. přenesená",J219,0)</f>
        <v>0</v>
      </c>
      <c r="BH219" s="214">
        <f>IF(N219="sníž. přenesená",J219,0)</f>
        <v>0</v>
      </c>
      <c r="BI219" s="214">
        <f>IF(N219="nulová",J219,0)</f>
        <v>0</v>
      </c>
      <c r="BJ219" s="25" t="s">
        <v>82</v>
      </c>
      <c r="BK219" s="214">
        <f>ROUND(I219*H219,2)</f>
        <v>0</v>
      </c>
      <c r="BL219" s="25" t="s">
        <v>375</v>
      </c>
      <c r="BM219" s="25" t="s">
        <v>6785</v>
      </c>
    </row>
    <row r="220" spans="2:65" s="12" customFormat="1" ht="13.5">
      <c r="B220" s="221"/>
      <c r="C220" s="222"/>
      <c r="D220" s="223" t="s">
        <v>451</v>
      </c>
      <c r="E220" s="224" t="s">
        <v>21</v>
      </c>
      <c r="F220" s="225" t="s">
        <v>6754</v>
      </c>
      <c r="G220" s="222"/>
      <c r="H220" s="226" t="s">
        <v>21</v>
      </c>
      <c r="I220" s="227"/>
      <c r="J220" s="222"/>
      <c r="K220" s="222"/>
      <c r="L220" s="228"/>
      <c r="M220" s="229"/>
      <c r="N220" s="230"/>
      <c r="O220" s="230"/>
      <c r="P220" s="230"/>
      <c r="Q220" s="230"/>
      <c r="R220" s="230"/>
      <c r="S220" s="230"/>
      <c r="T220" s="231"/>
      <c r="AT220" s="232" t="s">
        <v>451</v>
      </c>
      <c r="AU220" s="232" t="s">
        <v>84</v>
      </c>
      <c r="AV220" s="12" t="s">
        <v>82</v>
      </c>
      <c r="AW220" s="12" t="s">
        <v>37</v>
      </c>
      <c r="AX220" s="12" t="s">
        <v>74</v>
      </c>
      <c r="AY220" s="232" t="s">
        <v>308</v>
      </c>
    </row>
    <row r="221" spans="2:65" s="13" customFormat="1" ht="13.5">
      <c r="B221" s="233"/>
      <c r="C221" s="234"/>
      <c r="D221" s="246" t="s">
        <v>451</v>
      </c>
      <c r="E221" s="256" t="s">
        <v>21</v>
      </c>
      <c r="F221" s="257" t="s">
        <v>2827</v>
      </c>
      <c r="G221" s="234"/>
      <c r="H221" s="258">
        <v>253</v>
      </c>
      <c r="I221" s="238"/>
      <c r="J221" s="234"/>
      <c r="K221" s="234"/>
      <c r="L221" s="239"/>
      <c r="M221" s="240"/>
      <c r="N221" s="241"/>
      <c r="O221" s="241"/>
      <c r="P221" s="241"/>
      <c r="Q221" s="241"/>
      <c r="R221" s="241"/>
      <c r="S221" s="241"/>
      <c r="T221" s="242"/>
      <c r="AT221" s="243" t="s">
        <v>451</v>
      </c>
      <c r="AU221" s="243" t="s">
        <v>84</v>
      </c>
      <c r="AV221" s="13" t="s">
        <v>84</v>
      </c>
      <c r="AW221" s="13" t="s">
        <v>37</v>
      </c>
      <c r="AX221" s="13" t="s">
        <v>82</v>
      </c>
      <c r="AY221" s="243" t="s">
        <v>308</v>
      </c>
    </row>
    <row r="222" spans="2:65" s="1" customFormat="1" ht="22.5" customHeight="1">
      <c r="B222" s="42"/>
      <c r="C222" s="203" t="s">
        <v>740</v>
      </c>
      <c r="D222" s="203" t="s">
        <v>311</v>
      </c>
      <c r="E222" s="204" t="s">
        <v>6786</v>
      </c>
      <c r="F222" s="205" t="s">
        <v>6787</v>
      </c>
      <c r="G222" s="206" t="s">
        <v>538</v>
      </c>
      <c r="H222" s="207">
        <v>675</v>
      </c>
      <c r="I222" s="208"/>
      <c r="J222" s="209">
        <f>ROUND(I222*H222,2)</f>
        <v>0</v>
      </c>
      <c r="K222" s="205" t="s">
        <v>6599</v>
      </c>
      <c r="L222" s="62"/>
      <c r="M222" s="210" t="s">
        <v>21</v>
      </c>
      <c r="N222" s="211" t="s">
        <v>45</v>
      </c>
      <c r="O222" s="43"/>
      <c r="P222" s="212">
        <f>O222*H222</f>
        <v>0</v>
      </c>
      <c r="Q222" s="212">
        <v>1.72E-3</v>
      </c>
      <c r="R222" s="212">
        <f>Q222*H222</f>
        <v>1.161</v>
      </c>
      <c r="S222" s="212">
        <v>0</v>
      </c>
      <c r="T222" s="213">
        <f>S222*H222</f>
        <v>0</v>
      </c>
      <c r="AR222" s="25" t="s">
        <v>375</v>
      </c>
      <c r="AT222" s="25" t="s">
        <v>311</v>
      </c>
      <c r="AU222" s="25" t="s">
        <v>84</v>
      </c>
      <c r="AY222" s="25" t="s">
        <v>308</v>
      </c>
      <c r="BE222" s="214">
        <f>IF(N222="základní",J222,0)</f>
        <v>0</v>
      </c>
      <c r="BF222" s="214">
        <f>IF(N222="snížená",J222,0)</f>
        <v>0</v>
      </c>
      <c r="BG222" s="214">
        <f>IF(N222="zákl. přenesená",J222,0)</f>
        <v>0</v>
      </c>
      <c r="BH222" s="214">
        <f>IF(N222="sníž. přenesená",J222,0)</f>
        <v>0</v>
      </c>
      <c r="BI222" s="214">
        <f>IF(N222="nulová",J222,0)</f>
        <v>0</v>
      </c>
      <c r="BJ222" s="25" t="s">
        <v>82</v>
      </c>
      <c r="BK222" s="214">
        <f>ROUND(I222*H222,2)</f>
        <v>0</v>
      </c>
      <c r="BL222" s="25" t="s">
        <v>375</v>
      </c>
      <c r="BM222" s="25" t="s">
        <v>6788</v>
      </c>
    </row>
    <row r="223" spans="2:65" s="12" customFormat="1" ht="13.5">
      <c r="B223" s="221"/>
      <c r="C223" s="222"/>
      <c r="D223" s="223" t="s">
        <v>451</v>
      </c>
      <c r="E223" s="224" t="s">
        <v>21</v>
      </c>
      <c r="F223" s="225" t="s">
        <v>6754</v>
      </c>
      <c r="G223" s="222"/>
      <c r="H223" s="226" t="s">
        <v>21</v>
      </c>
      <c r="I223" s="227"/>
      <c r="J223" s="222"/>
      <c r="K223" s="222"/>
      <c r="L223" s="228"/>
      <c r="M223" s="229"/>
      <c r="N223" s="230"/>
      <c r="O223" s="230"/>
      <c r="P223" s="230"/>
      <c r="Q223" s="230"/>
      <c r="R223" s="230"/>
      <c r="S223" s="230"/>
      <c r="T223" s="231"/>
      <c r="AT223" s="232" t="s">
        <v>451</v>
      </c>
      <c r="AU223" s="232" t="s">
        <v>84</v>
      </c>
      <c r="AV223" s="12" t="s">
        <v>82</v>
      </c>
      <c r="AW223" s="12" t="s">
        <v>37</v>
      </c>
      <c r="AX223" s="12" t="s">
        <v>74</v>
      </c>
      <c r="AY223" s="232" t="s">
        <v>308</v>
      </c>
    </row>
    <row r="224" spans="2:65" s="13" customFormat="1" ht="13.5">
      <c r="B224" s="233"/>
      <c r="C224" s="234"/>
      <c r="D224" s="223" t="s">
        <v>451</v>
      </c>
      <c r="E224" s="235" t="s">
        <v>21</v>
      </c>
      <c r="F224" s="236" t="s">
        <v>6789</v>
      </c>
      <c r="G224" s="234"/>
      <c r="H224" s="237">
        <v>469</v>
      </c>
      <c r="I224" s="238"/>
      <c r="J224" s="234"/>
      <c r="K224" s="234"/>
      <c r="L224" s="239"/>
      <c r="M224" s="240"/>
      <c r="N224" s="241"/>
      <c r="O224" s="241"/>
      <c r="P224" s="241"/>
      <c r="Q224" s="241"/>
      <c r="R224" s="241"/>
      <c r="S224" s="241"/>
      <c r="T224" s="242"/>
      <c r="AT224" s="243" t="s">
        <v>451</v>
      </c>
      <c r="AU224" s="243" t="s">
        <v>84</v>
      </c>
      <c r="AV224" s="13" t="s">
        <v>84</v>
      </c>
      <c r="AW224" s="13" t="s">
        <v>37</v>
      </c>
      <c r="AX224" s="13" t="s">
        <v>74</v>
      </c>
      <c r="AY224" s="243" t="s">
        <v>308</v>
      </c>
    </row>
    <row r="225" spans="2:65" s="12" customFormat="1" ht="13.5">
      <c r="B225" s="221"/>
      <c r="C225" s="222"/>
      <c r="D225" s="223" t="s">
        <v>451</v>
      </c>
      <c r="E225" s="224" t="s">
        <v>21</v>
      </c>
      <c r="F225" s="225" t="s">
        <v>6756</v>
      </c>
      <c r="G225" s="222"/>
      <c r="H225" s="226" t="s">
        <v>21</v>
      </c>
      <c r="I225" s="227"/>
      <c r="J225" s="222"/>
      <c r="K225" s="222"/>
      <c r="L225" s="228"/>
      <c r="M225" s="229"/>
      <c r="N225" s="230"/>
      <c r="O225" s="230"/>
      <c r="P225" s="230"/>
      <c r="Q225" s="230"/>
      <c r="R225" s="230"/>
      <c r="S225" s="230"/>
      <c r="T225" s="231"/>
      <c r="AT225" s="232" t="s">
        <v>451</v>
      </c>
      <c r="AU225" s="232" t="s">
        <v>84</v>
      </c>
      <c r="AV225" s="12" t="s">
        <v>82</v>
      </c>
      <c r="AW225" s="12" t="s">
        <v>37</v>
      </c>
      <c r="AX225" s="12" t="s">
        <v>74</v>
      </c>
      <c r="AY225" s="232" t="s">
        <v>308</v>
      </c>
    </row>
    <row r="226" spans="2:65" s="13" customFormat="1" ht="13.5">
      <c r="B226" s="233"/>
      <c r="C226" s="234"/>
      <c r="D226" s="223" t="s">
        <v>451</v>
      </c>
      <c r="E226" s="235" t="s">
        <v>21</v>
      </c>
      <c r="F226" s="236" t="s">
        <v>2619</v>
      </c>
      <c r="G226" s="234"/>
      <c r="H226" s="237">
        <v>206</v>
      </c>
      <c r="I226" s="238"/>
      <c r="J226" s="234"/>
      <c r="K226" s="234"/>
      <c r="L226" s="239"/>
      <c r="M226" s="240"/>
      <c r="N226" s="241"/>
      <c r="O226" s="241"/>
      <c r="P226" s="241"/>
      <c r="Q226" s="241"/>
      <c r="R226" s="241"/>
      <c r="S226" s="241"/>
      <c r="T226" s="242"/>
      <c r="AT226" s="243" t="s">
        <v>451</v>
      </c>
      <c r="AU226" s="243" t="s">
        <v>84</v>
      </c>
      <c r="AV226" s="13" t="s">
        <v>84</v>
      </c>
      <c r="AW226" s="13" t="s">
        <v>37</v>
      </c>
      <c r="AX226" s="13" t="s">
        <v>74</v>
      </c>
      <c r="AY226" s="243" t="s">
        <v>308</v>
      </c>
    </row>
    <row r="227" spans="2:65" s="14" customFormat="1" ht="13.5">
      <c r="B227" s="244"/>
      <c r="C227" s="245"/>
      <c r="D227" s="246" t="s">
        <v>451</v>
      </c>
      <c r="E227" s="247" t="s">
        <v>21</v>
      </c>
      <c r="F227" s="248" t="s">
        <v>459</v>
      </c>
      <c r="G227" s="245"/>
      <c r="H227" s="249">
        <v>675</v>
      </c>
      <c r="I227" s="250"/>
      <c r="J227" s="245"/>
      <c r="K227" s="245"/>
      <c r="L227" s="251"/>
      <c r="M227" s="252"/>
      <c r="N227" s="253"/>
      <c r="O227" s="253"/>
      <c r="P227" s="253"/>
      <c r="Q227" s="253"/>
      <c r="R227" s="253"/>
      <c r="S227" s="253"/>
      <c r="T227" s="254"/>
      <c r="AT227" s="255" t="s">
        <v>451</v>
      </c>
      <c r="AU227" s="255" t="s">
        <v>84</v>
      </c>
      <c r="AV227" s="14" t="s">
        <v>327</v>
      </c>
      <c r="AW227" s="14" t="s">
        <v>37</v>
      </c>
      <c r="AX227" s="14" t="s">
        <v>82</v>
      </c>
      <c r="AY227" s="255" t="s">
        <v>308</v>
      </c>
    </row>
    <row r="228" spans="2:65" s="1" customFormat="1" ht="22.5" customHeight="1">
      <c r="B228" s="42"/>
      <c r="C228" s="203" t="s">
        <v>745</v>
      </c>
      <c r="D228" s="203" t="s">
        <v>311</v>
      </c>
      <c r="E228" s="204" t="s">
        <v>6790</v>
      </c>
      <c r="F228" s="205" t="s">
        <v>6791</v>
      </c>
      <c r="G228" s="206" t="s">
        <v>538</v>
      </c>
      <c r="H228" s="207">
        <v>46</v>
      </c>
      <c r="I228" s="208"/>
      <c r="J228" s="209">
        <f>ROUND(I228*H228,2)</f>
        <v>0</v>
      </c>
      <c r="K228" s="205" t="s">
        <v>6599</v>
      </c>
      <c r="L228" s="62"/>
      <c r="M228" s="210" t="s">
        <v>21</v>
      </c>
      <c r="N228" s="211" t="s">
        <v>45</v>
      </c>
      <c r="O228" s="43"/>
      <c r="P228" s="212">
        <f>O228*H228</f>
        <v>0</v>
      </c>
      <c r="Q228" s="212">
        <v>3.48E-3</v>
      </c>
      <c r="R228" s="212">
        <f>Q228*H228</f>
        <v>0.16008</v>
      </c>
      <c r="S228" s="212">
        <v>0</v>
      </c>
      <c r="T228" s="213">
        <f>S228*H228</f>
        <v>0</v>
      </c>
      <c r="AR228" s="25" t="s">
        <v>375</v>
      </c>
      <c r="AT228" s="25" t="s">
        <v>311</v>
      </c>
      <c r="AU228" s="25" t="s">
        <v>84</v>
      </c>
      <c r="AY228" s="25" t="s">
        <v>308</v>
      </c>
      <c r="BE228" s="214">
        <f>IF(N228="základní",J228,0)</f>
        <v>0</v>
      </c>
      <c r="BF228" s="214">
        <f>IF(N228="snížená",J228,0)</f>
        <v>0</v>
      </c>
      <c r="BG228" s="214">
        <f>IF(N228="zákl. přenesená",J228,0)</f>
        <v>0</v>
      </c>
      <c r="BH228" s="214">
        <f>IF(N228="sníž. přenesená",J228,0)</f>
        <v>0</v>
      </c>
      <c r="BI228" s="214">
        <f>IF(N228="nulová",J228,0)</f>
        <v>0</v>
      </c>
      <c r="BJ228" s="25" t="s">
        <v>82</v>
      </c>
      <c r="BK228" s="214">
        <f>ROUND(I228*H228,2)</f>
        <v>0</v>
      </c>
      <c r="BL228" s="25" t="s">
        <v>375</v>
      </c>
      <c r="BM228" s="25" t="s">
        <v>6792</v>
      </c>
    </row>
    <row r="229" spans="2:65" s="12" customFormat="1" ht="13.5">
      <c r="B229" s="221"/>
      <c r="C229" s="222"/>
      <c r="D229" s="223" t="s">
        <v>451</v>
      </c>
      <c r="E229" s="224" t="s">
        <v>21</v>
      </c>
      <c r="F229" s="225" t="s">
        <v>6754</v>
      </c>
      <c r="G229" s="222"/>
      <c r="H229" s="226" t="s">
        <v>21</v>
      </c>
      <c r="I229" s="227"/>
      <c r="J229" s="222"/>
      <c r="K229" s="222"/>
      <c r="L229" s="228"/>
      <c r="M229" s="229"/>
      <c r="N229" s="230"/>
      <c r="O229" s="230"/>
      <c r="P229" s="230"/>
      <c r="Q229" s="230"/>
      <c r="R229" s="230"/>
      <c r="S229" s="230"/>
      <c r="T229" s="231"/>
      <c r="AT229" s="232" t="s">
        <v>451</v>
      </c>
      <c r="AU229" s="232" t="s">
        <v>84</v>
      </c>
      <c r="AV229" s="12" t="s">
        <v>82</v>
      </c>
      <c r="AW229" s="12" t="s">
        <v>37</v>
      </c>
      <c r="AX229" s="12" t="s">
        <v>74</v>
      </c>
      <c r="AY229" s="232" t="s">
        <v>308</v>
      </c>
    </row>
    <row r="230" spans="2:65" s="13" customFormat="1" ht="13.5">
      <c r="B230" s="233"/>
      <c r="C230" s="234"/>
      <c r="D230" s="223" t="s">
        <v>451</v>
      </c>
      <c r="E230" s="235" t="s">
        <v>21</v>
      </c>
      <c r="F230" s="236" t="s">
        <v>9</v>
      </c>
      <c r="G230" s="234"/>
      <c r="H230" s="237">
        <v>21</v>
      </c>
      <c r="I230" s="238"/>
      <c r="J230" s="234"/>
      <c r="K230" s="234"/>
      <c r="L230" s="239"/>
      <c r="M230" s="240"/>
      <c r="N230" s="241"/>
      <c r="O230" s="241"/>
      <c r="P230" s="241"/>
      <c r="Q230" s="241"/>
      <c r="R230" s="241"/>
      <c r="S230" s="241"/>
      <c r="T230" s="242"/>
      <c r="AT230" s="243" t="s">
        <v>451</v>
      </c>
      <c r="AU230" s="243" t="s">
        <v>84</v>
      </c>
      <c r="AV230" s="13" t="s">
        <v>84</v>
      </c>
      <c r="AW230" s="13" t="s">
        <v>37</v>
      </c>
      <c r="AX230" s="13" t="s">
        <v>74</v>
      </c>
      <c r="AY230" s="243" t="s">
        <v>308</v>
      </c>
    </row>
    <row r="231" spans="2:65" s="12" customFormat="1" ht="13.5">
      <c r="B231" s="221"/>
      <c r="C231" s="222"/>
      <c r="D231" s="223" t="s">
        <v>451</v>
      </c>
      <c r="E231" s="224" t="s">
        <v>21</v>
      </c>
      <c r="F231" s="225" t="s">
        <v>6756</v>
      </c>
      <c r="G231" s="222"/>
      <c r="H231" s="226" t="s">
        <v>21</v>
      </c>
      <c r="I231" s="227"/>
      <c r="J231" s="222"/>
      <c r="K231" s="222"/>
      <c r="L231" s="228"/>
      <c r="M231" s="229"/>
      <c r="N231" s="230"/>
      <c r="O231" s="230"/>
      <c r="P231" s="230"/>
      <c r="Q231" s="230"/>
      <c r="R231" s="230"/>
      <c r="S231" s="230"/>
      <c r="T231" s="231"/>
      <c r="AT231" s="232" t="s">
        <v>451</v>
      </c>
      <c r="AU231" s="232" t="s">
        <v>84</v>
      </c>
      <c r="AV231" s="12" t="s">
        <v>82</v>
      </c>
      <c r="AW231" s="12" t="s">
        <v>37</v>
      </c>
      <c r="AX231" s="12" t="s">
        <v>74</v>
      </c>
      <c r="AY231" s="232" t="s">
        <v>308</v>
      </c>
    </row>
    <row r="232" spans="2:65" s="13" customFormat="1" ht="13.5">
      <c r="B232" s="233"/>
      <c r="C232" s="234"/>
      <c r="D232" s="223" t="s">
        <v>451</v>
      </c>
      <c r="E232" s="235" t="s">
        <v>21</v>
      </c>
      <c r="F232" s="236" t="s">
        <v>416</v>
      </c>
      <c r="G232" s="234"/>
      <c r="H232" s="237">
        <v>25</v>
      </c>
      <c r="I232" s="238"/>
      <c r="J232" s="234"/>
      <c r="K232" s="234"/>
      <c r="L232" s="239"/>
      <c r="M232" s="240"/>
      <c r="N232" s="241"/>
      <c r="O232" s="241"/>
      <c r="P232" s="241"/>
      <c r="Q232" s="241"/>
      <c r="R232" s="241"/>
      <c r="S232" s="241"/>
      <c r="T232" s="242"/>
      <c r="AT232" s="243" t="s">
        <v>451</v>
      </c>
      <c r="AU232" s="243" t="s">
        <v>84</v>
      </c>
      <c r="AV232" s="13" t="s">
        <v>84</v>
      </c>
      <c r="AW232" s="13" t="s">
        <v>37</v>
      </c>
      <c r="AX232" s="13" t="s">
        <v>74</v>
      </c>
      <c r="AY232" s="243" t="s">
        <v>308</v>
      </c>
    </row>
    <row r="233" spans="2:65" s="14" customFormat="1" ht="13.5">
      <c r="B233" s="244"/>
      <c r="C233" s="245"/>
      <c r="D233" s="246" t="s">
        <v>451</v>
      </c>
      <c r="E233" s="247" t="s">
        <v>21</v>
      </c>
      <c r="F233" s="248" t="s">
        <v>459</v>
      </c>
      <c r="G233" s="245"/>
      <c r="H233" s="249">
        <v>46</v>
      </c>
      <c r="I233" s="250"/>
      <c r="J233" s="245"/>
      <c r="K233" s="245"/>
      <c r="L233" s="251"/>
      <c r="M233" s="252"/>
      <c r="N233" s="253"/>
      <c r="O233" s="253"/>
      <c r="P233" s="253"/>
      <c r="Q233" s="253"/>
      <c r="R233" s="253"/>
      <c r="S233" s="253"/>
      <c r="T233" s="254"/>
      <c r="AT233" s="255" t="s">
        <v>451</v>
      </c>
      <c r="AU233" s="255" t="s">
        <v>84</v>
      </c>
      <c r="AV233" s="14" t="s">
        <v>327</v>
      </c>
      <c r="AW233" s="14" t="s">
        <v>37</v>
      </c>
      <c r="AX233" s="14" t="s">
        <v>82</v>
      </c>
      <c r="AY233" s="255" t="s">
        <v>308</v>
      </c>
    </row>
    <row r="234" spans="2:65" s="1" customFormat="1" ht="22.5" customHeight="1">
      <c r="B234" s="42"/>
      <c r="C234" s="277" t="s">
        <v>750</v>
      </c>
      <c r="D234" s="277" t="s">
        <v>1079</v>
      </c>
      <c r="E234" s="278" t="s">
        <v>6793</v>
      </c>
      <c r="F234" s="279" t="s">
        <v>6794</v>
      </c>
      <c r="G234" s="280" t="s">
        <v>578</v>
      </c>
      <c r="H234" s="281">
        <v>6</v>
      </c>
      <c r="I234" s="282"/>
      <c r="J234" s="283">
        <f>ROUND(I234*H234,2)</f>
        <v>0</v>
      </c>
      <c r="K234" s="279" t="s">
        <v>21</v>
      </c>
      <c r="L234" s="284"/>
      <c r="M234" s="285" t="s">
        <v>21</v>
      </c>
      <c r="N234" s="286" t="s">
        <v>45</v>
      </c>
      <c r="O234" s="43"/>
      <c r="P234" s="212">
        <f>O234*H234</f>
        <v>0</v>
      </c>
      <c r="Q234" s="212">
        <v>2.4000000000000001E-4</v>
      </c>
      <c r="R234" s="212">
        <f>Q234*H234</f>
        <v>1.4400000000000001E-3</v>
      </c>
      <c r="S234" s="212">
        <v>0</v>
      </c>
      <c r="T234" s="213">
        <f>S234*H234</f>
        <v>0</v>
      </c>
      <c r="AR234" s="25" t="s">
        <v>619</v>
      </c>
      <c r="AT234" s="25" t="s">
        <v>1079</v>
      </c>
      <c r="AU234" s="25" t="s">
        <v>84</v>
      </c>
      <c r="AY234" s="25" t="s">
        <v>308</v>
      </c>
      <c r="BE234" s="214">
        <f>IF(N234="základní",J234,0)</f>
        <v>0</v>
      </c>
      <c r="BF234" s="214">
        <f>IF(N234="snížená",J234,0)</f>
        <v>0</v>
      </c>
      <c r="BG234" s="214">
        <f>IF(N234="zákl. přenesená",J234,0)</f>
        <v>0</v>
      </c>
      <c r="BH234" s="214">
        <f>IF(N234="sníž. přenesená",J234,0)</f>
        <v>0</v>
      </c>
      <c r="BI234" s="214">
        <f>IF(N234="nulová",J234,0)</f>
        <v>0</v>
      </c>
      <c r="BJ234" s="25" t="s">
        <v>82</v>
      </c>
      <c r="BK234" s="214">
        <f>ROUND(I234*H234,2)</f>
        <v>0</v>
      </c>
      <c r="BL234" s="25" t="s">
        <v>375</v>
      </c>
      <c r="BM234" s="25" t="s">
        <v>6795</v>
      </c>
    </row>
    <row r="235" spans="2:65" s="12" customFormat="1" ht="13.5">
      <c r="B235" s="221"/>
      <c r="C235" s="222"/>
      <c r="D235" s="223" t="s">
        <v>451</v>
      </c>
      <c r="E235" s="224" t="s">
        <v>21</v>
      </c>
      <c r="F235" s="225" t="s">
        <v>6754</v>
      </c>
      <c r="G235" s="222"/>
      <c r="H235" s="226" t="s">
        <v>21</v>
      </c>
      <c r="I235" s="227"/>
      <c r="J235" s="222"/>
      <c r="K235" s="222"/>
      <c r="L235" s="228"/>
      <c r="M235" s="229"/>
      <c r="N235" s="230"/>
      <c r="O235" s="230"/>
      <c r="P235" s="230"/>
      <c r="Q235" s="230"/>
      <c r="R235" s="230"/>
      <c r="S235" s="230"/>
      <c r="T235" s="231"/>
      <c r="AT235" s="232" t="s">
        <v>451</v>
      </c>
      <c r="AU235" s="232" t="s">
        <v>84</v>
      </c>
      <c r="AV235" s="12" t="s">
        <v>82</v>
      </c>
      <c r="AW235" s="12" t="s">
        <v>37</v>
      </c>
      <c r="AX235" s="12" t="s">
        <v>74</v>
      </c>
      <c r="AY235" s="232" t="s">
        <v>308</v>
      </c>
    </row>
    <row r="236" spans="2:65" s="13" customFormat="1" ht="13.5">
      <c r="B236" s="233"/>
      <c r="C236" s="234"/>
      <c r="D236" s="246" t="s">
        <v>451</v>
      </c>
      <c r="E236" s="256" t="s">
        <v>21</v>
      </c>
      <c r="F236" s="257" t="s">
        <v>334</v>
      </c>
      <c r="G236" s="234"/>
      <c r="H236" s="258">
        <v>6</v>
      </c>
      <c r="I236" s="238"/>
      <c r="J236" s="234"/>
      <c r="K236" s="234"/>
      <c r="L236" s="239"/>
      <c r="M236" s="240"/>
      <c r="N236" s="241"/>
      <c r="O236" s="241"/>
      <c r="P236" s="241"/>
      <c r="Q236" s="241"/>
      <c r="R236" s="241"/>
      <c r="S236" s="241"/>
      <c r="T236" s="242"/>
      <c r="AT236" s="243" t="s">
        <v>451</v>
      </c>
      <c r="AU236" s="243" t="s">
        <v>84</v>
      </c>
      <c r="AV236" s="13" t="s">
        <v>84</v>
      </c>
      <c r="AW236" s="13" t="s">
        <v>37</v>
      </c>
      <c r="AX236" s="13" t="s">
        <v>82</v>
      </c>
      <c r="AY236" s="243" t="s">
        <v>308</v>
      </c>
    </row>
    <row r="237" spans="2:65" s="1" customFormat="1" ht="22.5" customHeight="1">
      <c r="B237" s="42"/>
      <c r="C237" s="277" t="s">
        <v>522</v>
      </c>
      <c r="D237" s="277" t="s">
        <v>1079</v>
      </c>
      <c r="E237" s="278" t="s">
        <v>6796</v>
      </c>
      <c r="F237" s="279" t="s">
        <v>6797</v>
      </c>
      <c r="G237" s="280" t="s">
        <v>578</v>
      </c>
      <c r="H237" s="281">
        <v>35</v>
      </c>
      <c r="I237" s="282"/>
      <c r="J237" s="283">
        <f>ROUND(I237*H237,2)</f>
        <v>0</v>
      </c>
      <c r="K237" s="279" t="s">
        <v>6599</v>
      </c>
      <c r="L237" s="284"/>
      <c r="M237" s="285" t="s">
        <v>21</v>
      </c>
      <c r="N237" s="286" t="s">
        <v>45</v>
      </c>
      <c r="O237" s="43"/>
      <c r="P237" s="212">
        <f>O237*H237</f>
        <v>0</v>
      </c>
      <c r="Q237" s="212">
        <v>2.4000000000000001E-4</v>
      </c>
      <c r="R237" s="212">
        <f>Q237*H237</f>
        <v>8.3999999999999995E-3</v>
      </c>
      <c r="S237" s="212">
        <v>0</v>
      </c>
      <c r="T237" s="213">
        <f>S237*H237</f>
        <v>0</v>
      </c>
      <c r="AR237" s="25" t="s">
        <v>619</v>
      </c>
      <c r="AT237" s="25" t="s">
        <v>1079</v>
      </c>
      <c r="AU237" s="25" t="s">
        <v>84</v>
      </c>
      <c r="AY237" s="25" t="s">
        <v>308</v>
      </c>
      <c r="BE237" s="214">
        <f>IF(N237="základní",J237,0)</f>
        <v>0</v>
      </c>
      <c r="BF237" s="214">
        <f>IF(N237="snížená",J237,0)</f>
        <v>0</v>
      </c>
      <c r="BG237" s="214">
        <f>IF(N237="zákl. přenesená",J237,0)</f>
        <v>0</v>
      </c>
      <c r="BH237" s="214">
        <f>IF(N237="sníž. přenesená",J237,0)</f>
        <v>0</v>
      </c>
      <c r="BI237" s="214">
        <f>IF(N237="nulová",J237,0)</f>
        <v>0</v>
      </c>
      <c r="BJ237" s="25" t="s">
        <v>82</v>
      </c>
      <c r="BK237" s="214">
        <f>ROUND(I237*H237,2)</f>
        <v>0</v>
      </c>
      <c r="BL237" s="25" t="s">
        <v>375</v>
      </c>
      <c r="BM237" s="25" t="s">
        <v>6798</v>
      </c>
    </row>
    <row r="238" spans="2:65" s="12" customFormat="1" ht="13.5">
      <c r="B238" s="221"/>
      <c r="C238" s="222"/>
      <c r="D238" s="223" t="s">
        <v>451</v>
      </c>
      <c r="E238" s="224" t="s">
        <v>21</v>
      </c>
      <c r="F238" s="225" t="s">
        <v>6754</v>
      </c>
      <c r="G238" s="222"/>
      <c r="H238" s="226" t="s">
        <v>21</v>
      </c>
      <c r="I238" s="227"/>
      <c r="J238" s="222"/>
      <c r="K238" s="222"/>
      <c r="L238" s="228"/>
      <c r="M238" s="229"/>
      <c r="N238" s="230"/>
      <c r="O238" s="230"/>
      <c r="P238" s="230"/>
      <c r="Q238" s="230"/>
      <c r="R238" s="230"/>
      <c r="S238" s="230"/>
      <c r="T238" s="231"/>
      <c r="AT238" s="232" t="s">
        <v>451</v>
      </c>
      <c r="AU238" s="232" t="s">
        <v>84</v>
      </c>
      <c r="AV238" s="12" t="s">
        <v>82</v>
      </c>
      <c r="AW238" s="12" t="s">
        <v>37</v>
      </c>
      <c r="AX238" s="12" t="s">
        <v>74</v>
      </c>
      <c r="AY238" s="232" t="s">
        <v>308</v>
      </c>
    </row>
    <row r="239" spans="2:65" s="13" customFormat="1" ht="13.5">
      <c r="B239" s="233"/>
      <c r="C239" s="234"/>
      <c r="D239" s="246" t="s">
        <v>451</v>
      </c>
      <c r="E239" s="256" t="s">
        <v>21</v>
      </c>
      <c r="F239" s="257" t="s">
        <v>638</v>
      </c>
      <c r="G239" s="234"/>
      <c r="H239" s="258">
        <v>35</v>
      </c>
      <c r="I239" s="238"/>
      <c r="J239" s="234"/>
      <c r="K239" s="234"/>
      <c r="L239" s="239"/>
      <c r="M239" s="240"/>
      <c r="N239" s="241"/>
      <c r="O239" s="241"/>
      <c r="P239" s="241"/>
      <c r="Q239" s="241"/>
      <c r="R239" s="241"/>
      <c r="S239" s="241"/>
      <c r="T239" s="242"/>
      <c r="AT239" s="243" t="s">
        <v>451</v>
      </c>
      <c r="AU239" s="243" t="s">
        <v>84</v>
      </c>
      <c r="AV239" s="13" t="s">
        <v>84</v>
      </c>
      <c r="AW239" s="13" t="s">
        <v>37</v>
      </c>
      <c r="AX239" s="13" t="s">
        <v>82</v>
      </c>
      <c r="AY239" s="243" t="s">
        <v>308</v>
      </c>
    </row>
    <row r="240" spans="2:65" s="1" customFormat="1" ht="22.5" customHeight="1">
      <c r="B240" s="42"/>
      <c r="C240" s="277" t="s">
        <v>1248</v>
      </c>
      <c r="D240" s="277" t="s">
        <v>1079</v>
      </c>
      <c r="E240" s="278" t="s">
        <v>6799</v>
      </c>
      <c r="F240" s="279" t="s">
        <v>6800</v>
      </c>
      <c r="G240" s="280" t="s">
        <v>578</v>
      </c>
      <c r="H240" s="281">
        <v>81</v>
      </c>
      <c r="I240" s="282"/>
      <c r="J240" s="283">
        <f>ROUND(I240*H240,2)</f>
        <v>0</v>
      </c>
      <c r="K240" s="279" t="s">
        <v>6599</v>
      </c>
      <c r="L240" s="284"/>
      <c r="M240" s="285" t="s">
        <v>21</v>
      </c>
      <c r="N240" s="286" t="s">
        <v>45</v>
      </c>
      <c r="O240" s="43"/>
      <c r="P240" s="212">
        <f>O240*H240</f>
        <v>0</v>
      </c>
      <c r="Q240" s="212">
        <v>1.1299999999999999E-3</v>
      </c>
      <c r="R240" s="212">
        <f>Q240*H240</f>
        <v>9.153E-2</v>
      </c>
      <c r="S240" s="212">
        <v>0</v>
      </c>
      <c r="T240" s="213">
        <f>S240*H240</f>
        <v>0</v>
      </c>
      <c r="AR240" s="25" t="s">
        <v>619</v>
      </c>
      <c r="AT240" s="25" t="s">
        <v>1079</v>
      </c>
      <c r="AU240" s="25" t="s">
        <v>84</v>
      </c>
      <c r="AY240" s="25" t="s">
        <v>308</v>
      </c>
      <c r="BE240" s="214">
        <f>IF(N240="základní",J240,0)</f>
        <v>0</v>
      </c>
      <c r="BF240" s="214">
        <f>IF(N240="snížená",J240,0)</f>
        <v>0</v>
      </c>
      <c r="BG240" s="214">
        <f>IF(N240="zákl. přenesená",J240,0)</f>
        <v>0</v>
      </c>
      <c r="BH240" s="214">
        <f>IF(N240="sníž. přenesená",J240,0)</f>
        <v>0</v>
      </c>
      <c r="BI240" s="214">
        <f>IF(N240="nulová",J240,0)</f>
        <v>0</v>
      </c>
      <c r="BJ240" s="25" t="s">
        <v>82</v>
      </c>
      <c r="BK240" s="214">
        <f>ROUND(I240*H240,2)</f>
        <v>0</v>
      </c>
      <c r="BL240" s="25" t="s">
        <v>375</v>
      </c>
      <c r="BM240" s="25" t="s">
        <v>6801</v>
      </c>
    </row>
    <row r="241" spans="2:65" s="12" customFormat="1" ht="13.5">
      <c r="B241" s="221"/>
      <c r="C241" s="222"/>
      <c r="D241" s="223" t="s">
        <v>451</v>
      </c>
      <c r="E241" s="224" t="s">
        <v>21</v>
      </c>
      <c r="F241" s="225" t="s">
        <v>6754</v>
      </c>
      <c r="G241" s="222"/>
      <c r="H241" s="226" t="s">
        <v>21</v>
      </c>
      <c r="I241" s="227"/>
      <c r="J241" s="222"/>
      <c r="K241" s="222"/>
      <c r="L241" s="228"/>
      <c r="M241" s="229"/>
      <c r="N241" s="230"/>
      <c r="O241" s="230"/>
      <c r="P241" s="230"/>
      <c r="Q241" s="230"/>
      <c r="R241" s="230"/>
      <c r="S241" s="230"/>
      <c r="T241" s="231"/>
      <c r="AT241" s="232" t="s">
        <v>451</v>
      </c>
      <c r="AU241" s="232" t="s">
        <v>84</v>
      </c>
      <c r="AV241" s="12" t="s">
        <v>82</v>
      </c>
      <c r="AW241" s="12" t="s">
        <v>37</v>
      </c>
      <c r="AX241" s="12" t="s">
        <v>74</v>
      </c>
      <c r="AY241" s="232" t="s">
        <v>308</v>
      </c>
    </row>
    <row r="242" spans="2:65" s="13" customFormat="1" ht="13.5">
      <c r="B242" s="233"/>
      <c r="C242" s="234"/>
      <c r="D242" s="223" t="s">
        <v>451</v>
      </c>
      <c r="E242" s="235" t="s">
        <v>21</v>
      </c>
      <c r="F242" s="236" t="s">
        <v>570</v>
      </c>
      <c r="G242" s="234"/>
      <c r="H242" s="237">
        <v>64</v>
      </c>
      <c r="I242" s="238"/>
      <c r="J242" s="234"/>
      <c r="K242" s="234"/>
      <c r="L242" s="239"/>
      <c r="M242" s="240"/>
      <c r="N242" s="241"/>
      <c r="O242" s="241"/>
      <c r="P242" s="241"/>
      <c r="Q242" s="241"/>
      <c r="R242" s="241"/>
      <c r="S242" s="241"/>
      <c r="T242" s="242"/>
      <c r="AT242" s="243" t="s">
        <v>451</v>
      </c>
      <c r="AU242" s="243" t="s">
        <v>84</v>
      </c>
      <c r="AV242" s="13" t="s">
        <v>84</v>
      </c>
      <c r="AW242" s="13" t="s">
        <v>37</v>
      </c>
      <c r="AX242" s="13" t="s">
        <v>74</v>
      </c>
      <c r="AY242" s="243" t="s">
        <v>308</v>
      </c>
    </row>
    <row r="243" spans="2:65" s="12" customFormat="1" ht="13.5">
      <c r="B243" s="221"/>
      <c r="C243" s="222"/>
      <c r="D243" s="223" t="s">
        <v>451</v>
      </c>
      <c r="E243" s="224" t="s">
        <v>21</v>
      </c>
      <c r="F243" s="225" t="s">
        <v>6756</v>
      </c>
      <c r="G243" s="222"/>
      <c r="H243" s="226" t="s">
        <v>21</v>
      </c>
      <c r="I243" s="227"/>
      <c r="J243" s="222"/>
      <c r="K243" s="222"/>
      <c r="L243" s="228"/>
      <c r="M243" s="229"/>
      <c r="N243" s="230"/>
      <c r="O243" s="230"/>
      <c r="P243" s="230"/>
      <c r="Q243" s="230"/>
      <c r="R243" s="230"/>
      <c r="S243" s="230"/>
      <c r="T243" s="231"/>
      <c r="AT243" s="232" t="s">
        <v>451</v>
      </c>
      <c r="AU243" s="232" t="s">
        <v>84</v>
      </c>
      <c r="AV243" s="12" t="s">
        <v>82</v>
      </c>
      <c r="AW243" s="12" t="s">
        <v>37</v>
      </c>
      <c r="AX243" s="12" t="s">
        <v>74</v>
      </c>
      <c r="AY243" s="232" t="s">
        <v>308</v>
      </c>
    </row>
    <row r="244" spans="2:65" s="13" customFormat="1" ht="13.5">
      <c r="B244" s="233"/>
      <c r="C244" s="234"/>
      <c r="D244" s="223" t="s">
        <v>451</v>
      </c>
      <c r="E244" s="235" t="s">
        <v>21</v>
      </c>
      <c r="F244" s="236" t="s">
        <v>381</v>
      </c>
      <c r="G244" s="234"/>
      <c r="H244" s="237">
        <v>17</v>
      </c>
      <c r="I244" s="238"/>
      <c r="J244" s="234"/>
      <c r="K244" s="234"/>
      <c r="L244" s="239"/>
      <c r="M244" s="240"/>
      <c r="N244" s="241"/>
      <c r="O244" s="241"/>
      <c r="P244" s="241"/>
      <c r="Q244" s="241"/>
      <c r="R244" s="241"/>
      <c r="S244" s="241"/>
      <c r="T244" s="242"/>
      <c r="AT244" s="243" t="s">
        <v>451</v>
      </c>
      <c r="AU244" s="243" t="s">
        <v>84</v>
      </c>
      <c r="AV244" s="13" t="s">
        <v>84</v>
      </c>
      <c r="AW244" s="13" t="s">
        <v>37</v>
      </c>
      <c r="AX244" s="13" t="s">
        <v>74</v>
      </c>
      <c r="AY244" s="243" t="s">
        <v>308</v>
      </c>
    </row>
    <row r="245" spans="2:65" s="14" customFormat="1" ht="13.5">
      <c r="B245" s="244"/>
      <c r="C245" s="245"/>
      <c r="D245" s="246" t="s">
        <v>451</v>
      </c>
      <c r="E245" s="247" t="s">
        <v>21</v>
      </c>
      <c r="F245" s="248" t="s">
        <v>459</v>
      </c>
      <c r="G245" s="245"/>
      <c r="H245" s="249">
        <v>81</v>
      </c>
      <c r="I245" s="250"/>
      <c r="J245" s="245"/>
      <c r="K245" s="245"/>
      <c r="L245" s="251"/>
      <c r="M245" s="252"/>
      <c r="N245" s="253"/>
      <c r="O245" s="253"/>
      <c r="P245" s="253"/>
      <c r="Q245" s="253"/>
      <c r="R245" s="253"/>
      <c r="S245" s="253"/>
      <c r="T245" s="254"/>
      <c r="AT245" s="255" t="s">
        <v>451</v>
      </c>
      <c r="AU245" s="255" t="s">
        <v>84</v>
      </c>
      <c r="AV245" s="14" t="s">
        <v>327</v>
      </c>
      <c r="AW245" s="14" t="s">
        <v>37</v>
      </c>
      <c r="AX245" s="14" t="s">
        <v>82</v>
      </c>
      <c r="AY245" s="255" t="s">
        <v>308</v>
      </c>
    </row>
    <row r="246" spans="2:65" s="1" customFormat="1" ht="22.5" customHeight="1">
      <c r="B246" s="42"/>
      <c r="C246" s="277" t="s">
        <v>528</v>
      </c>
      <c r="D246" s="277" t="s">
        <v>1079</v>
      </c>
      <c r="E246" s="278" t="s">
        <v>6802</v>
      </c>
      <c r="F246" s="279" t="s">
        <v>6803</v>
      </c>
      <c r="G246" s="280" t="s">
        <v>578</v>
      </c>
      <c r="H246" s="281">
        <v>7</v>
      </c>
      <c r="I246" s="282"/>
      <c r="J246" s="283">
        <f>ROUND(I246*H246,2)</f>
        <v>0</v>
      </c>
      <c r="K246" s="279" t="s">
        <v>6599</v>
      </c>
      <c r="L246" s="284"/>
      <c r="M246" s="285" t="s">
        <v>21</v>
      </c>
      <c r="N246" s="286" t="s">
        <v>45</v>
      </c>
      <c r="O246" s="43"/>
      <c r="P246" s="212">
        <f>O246*H246</f>
        <v>0</v>
      </c>
      <c r="Q246" s="212">
        <v>1.31E-3</v>
      </c>
      <c r="R246" s="212">
        <f>Q246*H246</f>
        <v>9.1699999999999993E-3</v>
      </c>
      <c r="S246" s="212">
        <v>0</v>
      </c>
      <c r="T246" s="213">
        <f>S246*H246</f>
        <v>0</v>
      </c>
      <c r="AR246" s="25" t="s">
        <v>619</v>
      </c>
      <c r="AT246" s="25" t="s">
        <v>1079</v>
      </c>
      <c r="AU246" s="25" t="s">
        <v>84</v>
      </c>
      <c r="AY246" s="25" t="s">
        <v>308</v>
      </c>
      <c r="BE246" s="214">
        <f>IF(N246="základní",J246,0)</f>
        <v>0</v>
      </c>
      <c r="BF246" s="214">
        <f>IF(N246="snížená",J246,0)</f>
        <v>0</v>
      </c>
      <c r="BG246" s="214">
        <f>IF(N246="zákl. přenesená",J246,0)</f>
        <v>0</v>
      </c>
      <c r="BH246" s="214">
        <f>IF(N246="sníž. přenesená",J246,0)</f>
        <v>0</v>
      </c>
      <c r="BI246" s="214">
        <f>IF(N246="nulová",J246,0)</f>
        <v>0</v>
      </c>
      <c r="BJ246" s="25" t="s">
        <v>82</v>
      </c>
      <c r="BK246" s="214">
        <f>ROUND(I246*H246,2)</f>
        <v>0</v>
      </c>
      <c r="BL246" s="25" t="s">
        <v>375</v>
      </c>
      <c r="BM246" s="25" t="s">
        <v>6804</v>
      </c>
    </row>
    <row r="247" spans="2:65" s="12" customFormat="1" ht="13.5">
      <c r="B247" s="221"/>
      <c r="C247" s="222"/>
      <c r="D247" s="223" t="s">
        <v>451</v>
      </c>
      <c r="E247" s="224" t="s">
        <v>21</v>
      </c>
      <c r="F247" s="225" t="s">
        <v>6754</v>
      </c>
      <c r="G247" s="222"/>
      <c r="H247" s="226" t="s">
        <v>21</v>
      </c>
      <c r="I247" s="227"/>
      <c r="J247" s="222"/>
      <c r="K247" s="222"/>
      <c r="L247" s="228"/>
      <c r="M247" s="229"/>
      <c r="N247" s="230"/>
      <c r="O247" s="230"/>
      <c r="P247" s="230"/>
      <c r="Q247" s="230"/>
      <c r="R247" s="230"/>
      <c r="S247" s="230"/>
      <c r="T247" s="231"/>
      <c r="AT247" s="232" t="s">
        <v>451</v>
      </c>
      <c r="AU247" s="232" t="s">
        <v>84</v>
      </c>
      <c r="AV247" s="12" t="s">
        <v>82</v>
      </c>
      <c r="AW247" s="12" t="s">
        <v>37</v>
      </c>
      <c r="AX247" s="12" t="s">
        <v>74</v>
      </c>
      <c r="AY247" s="232" t="s">
        <v>308</v>
      </c>
    </row>
    <row r="248" spans="2:65" s="13" customFormat="1" ht="13.5">
      <c r="B248" s="233"/>
      <c r="C248" s="234"/>
      <c r="D248" s="223" t="s">
        <v>451</v>
      </c>
      <c r="E248" s="235" t="s">
        <v>21</v>
      </c>
      <c r="F248" s="236" t="s">
        <v>327</v>
      </c>
      <c r="G248" s="234"/>
      <c r="H248" s="237">
        <v>4</v>
      </c>
      <c r="I248" s="238"/>
      <c r="J248" s="234"/>
      <c r="K248" s="234"/>
      <c r="L248" s="239"/>
      <c r="M248" s="240"/>
      <c r="N248" s="241"/>
      <c r="O248" s="241"/>
      <c r="P248" s="241"/>
      <c r="Q248" s="241"/>
      <c r="R248" s="241"/>
      <c r="S248" s="241"/>
      <c r="T248" s="242"/>
      <c r="AT248" s="243" t="s">
        <v>451</v>
      </c>
      <c r="AU248" s="243" t="s">
        <v>84</v>
      </c>
      <c r="AV248" s="13" t="s">
        <v>84</v>
      </c>
      <c r="AW248" s="13" t="s">
        <v>37</v>
      </c>
      <c r="AX248" s="13" t="s">
        <v>74</v>
      </c>
      <c r="AY248" s="243" t="s">
        <v>308</v>
      </c>
    </row>
    <row r="249" spans="2:65" s="12" customFormat="1" ht="13.5">
      <c r="B249" s="221"/>
      <c r="C249" s="222"/>
      <c r="D249" s="223" t="s">
        <v>451</v>
      </c>
      <c r="E249" s="224" t="s">
        <v>21</v>
      </c>
      <c r="F249" s="225" t="s">
        <v>6756</v>
      </c>
      <c r="G249" s="222"/>
      <c r="H249" s="226" t="s">
        <v>21</v>
      </c>
      <c r="I249" s="227"/>
      <c r="J249" s="222"/>
      <c r="K249" s="222"/>
      <c r="L249" s="228"/>
      <c r="M249" s="229"/>
      <c r="N249" s="230"/>
      <c r="O249" s="230"/>
      <c r="P249" s="230"/>
      <c r="Q249" s="230"/>
      <c r="R249" s="230"/>
      <c r="S249" s="230"/>
      <c r="T249" s="231"/>
      <c r="AT249" s="232" t="s">
        <v>451</v>
      </c>
      <c r="AU249" s="232" t="s">
        <v>84</v>
      </c>
      <c r="AV249" s="12" t="s">
        <v>82</v>
      </c>
      <c r="AW249" s="12" t="s">
        <v>37</v>
      </c>
      <c r="AX249" s="12" t="s">
        <v>74</v>
      </c>
      <c r="AY249" s="232" t="s">
        <v>308</v>
      </c>
    </row>
    <row r="250" spans="2:65" s="13" customFormat="1" ht="13.5">
      <c r="B250" s="233"/>
      <c r="C250" s="234"/>
      <c r="D250" s="223" t="s">
        <v>451</v>
      </c>
      <c r="E250" s="235" t="s">
        <v>21</v>
      </c>
      <c r="F250" s="236" t="s">
        <v>95</v>
      </c>
      <c r="G250" s="234"/>
      <c r="H250" s="237">
        <v>3</v>
      </c>
      <c r="I250" s="238"/>
      <c r="J250" s="234"/>
      <c r="K250" s="234"/>
      <c r="L250" s="239"/>
      <c r="M250" s="240"/>
      <c r="N250" s="241"/>
      <c r="O250" s="241"/>
      <c r="P250" s="241"/>
      <c r="Q250" s="241"/>
      <c r="R250" s="241"/>
      <c r="S250" s="241"/>
      <c r="T250" s="242"/>
      <c r="AT250" s="243" t="s">
        <v>451</v>
      </c>
      <c r="AU250" s="243" t="s">
        <v>84</v>
      </c>
      <c r="AV250" s="13" t="s">
        <v>84</v>
      </c>
      <c r="AW250" s="13" t="s">
        <v>37</v>
      </c>
      <c r="AX250" s="13" t="s">
        <v>74</v>
      </c>
      <c r="AY250" s="243" t="s">
        <v>308</v>
      </c>
    </row>
    <row r="251" spans="2:65" s="14" customFormat="1" ht="13.5">
      <c r="B251" s="244"/>
      <c r="C251" s="245"/>
      <c r="D251" s="246" t="s">
        <v>451</v>
      </c>
      <c r="E251" s="247" t="s">
        <v>21</v>
      </c>
      <c r="F251" s="248" t="s">
        <v>459</v>
      </c>
      <c r="G251" s="245"/>
      <c r="H251" s="249">
        <v>7</v>
      </c>
      <c r="I251" s="250"/>
      <c r="J251" s="245"/>
      <c r="K251" s="245"/>
      <c r="L251" s="251"/>
      <c r="M251" s="252"/>
      <c r="N251" s="253"/>
      <c r="O251" s="253"/>
      <c r="P251" s="253"/>
      <c r="Q251" s="253"/>
      <c r="R251" s="253"/>
      <c r="S251" s="253"/>
      <c r="T251" s="254"/>
      <c r="AT251" s="255" t="s">
        <v>451</v>
      </c>
      <c r="AU251" s="255" t="s">
        <v>84</v>
      </c>
      <c r="AV251" s="14" t="s">
        <v>327</v>
      </c>
      <c r="AW251" s="14" t="s">
        <v>37</v>
      </c>
      <c r="AX251" s="14" t="s">
        <v>82</v>
      </c>
      <c r="AY251" s="255" t="s">
        <v>308</v>
      </c>
    </row>
    <row r="252" spans="2:65" s="1" customFormat="1" ht="31.5" customHeight="1">
      <c r="B252" s="42"/>
      <c r="C252" s="203" t="s">
        <v>570</v>
      </c>
      <c r="D252" s="203" t="s">
        <v>311</v>
      </c>
      <c r="E252" s="204" t="s">
        <v>6805</v>
      </c>
      <c r="F252" s="205" t="s">
        <v>6806</v>
      </c>
      <c r="G252" s="206" t="s">
        <v>538</v>
      </c>
      <c r="H252" s="207">
        <v>8</v>
      </c>
      <c r="I252" s="208"/>
      <c r="J252" s="209">
        <f>ROUND(I252*H252,2)</f>
        <v>0</v>
      </c>
      <c r="K252" s="205" t="s">
        <v>21</v>
      </c>
      <c r="L252" s="62"/>
      <c r="M252" s="210" t="s">
        <v>21</v>
      </c>
      <c r="N252" s="211" t="s">
        <v>45</v>
      </c>
      <c r="O252" s="43"/>
      <c r="P252" s="212">
        <f>O252*H252</f>
        <v>0</v>
      </c>
      <c r="Q252" s="212">
        <v>3.48E-3</v>
      </c>
      <c r="R252" s="212">
        <f>Q252*H252</f>
        <v>2.784E-2</v>
      </c>
      <c r="S252" s="212">
        <v>0</v>
      </c>
      <c r="T252" s="213">
        <f>S252*H252</f>
        <v>0</v>
      </c>
      <c r="AR252" s="25" t="s">
        <v>375</v>
      </c>
      <c r="AT252" s="25" t="s">
        <v>311</v>
      </c>
      <c r="AU252" s="25" t="s">
        <v>84</v>
      </c>
      <c r="AY252" s="25" t="s">
        <v>308</v>
      </c>
      <c r="BE252" s="214">
        <f>IF(N252="základní",J252,0)</f>
        <v>0</v>
      </c>
      <c r="BF252" s="214">
        <f>IF(N252="snížená",J252,0)</f>
        <v>0</v>
      </c>
      <c r="BG252" s="214">
        <f>IF(N252="zákl. přenesená",J252,0)</f>
        <v>0</v>
      </c>
      <c r="BH252" s="214">
        <f>IF(N252="sníž. přenesená",J252,0)</f>
        <v>0</v>
      </c>
      <c r="BI252" s="214">
        <f>IF(N252="nulová",J252,0)</f>
        <v>0</v>
      </c>
      <c r="BJ252" s="25" t="s">
        <v>82</v>
      </c>
      <c r="BK252" s="214">
        <f>ROUND(I252*H252,2)</f>
        <v>0</v>
      </c>
      <c r="BL252" s="25" t="s">
        <v>375</v>
      </c>
      <c r="BM252" s="25" t="s">
        <v>6807</v>
      </c>
    </row>
    <row r="253" spans="2:65" s="1" customFormat="1" ht="22.5" customHeight="1">
      <c r="B253" s="42"/>
      <c r="C253" s="203" t="s">
        <v>2038</v>
      </c>
      <c r="D253" s="203" t="s">
        <v>311</v>
      </c>
      <c r="E253" s="204" t="s">
        <v>6808</v>
      </c>
      <c r="F253" s="205" t="s">
        <v>6809</v>
      </c>
      <c r="G253" s="206" t="s">
        <v>578</v>
      </c>
      <c r="H253" s="207">
        <v>98</v>
      </c>
      <c r="I253" s="208"/>
      <c r="J253" s="209">
        <f>ROUND(I253*H253,2)</f>
        <v>0</v>
      </c>
      <c r="K253" s="205" t="s">
        <v>6599</v>
      </c>
      <c r="L253" s="62"/>
      <c r="M253" s="210" t="s">
        <v>21</v>
      </c>
      <c r="N253" s="211" t="s">
        <v>45</v>
      </c>
      <c r="O253" s="43"/>
      <c r="P253" s="212">
        <f>O253*H253</f>
        <v>0</v>
      </c>
      <c r="Q253" s="212">
        <v>0</v>
      </c>
      <c r="R253" s="212">
        <f>Q253*H253</f>
        <v>0</v>
      </c>
      <c r="S253" s="212">
        <v>0</v>
      </c>
      <c r="T253" s="213">
        <f>S253*H253</f>
        <v>0</v>
      </c>
      <c r="AR253" s="25" t="s">
        <v>375</v>
      </c>
      <c r="AT253" s="25" t="s">
        <v>311</v>
      </c>
      <c r="AU253" s="25" t="s">
        <v>84</v>
      </c>
      <c r="AY253" s="25" t="s">
        <v>308</v>
      </c>
      <c r="BE253" s="214">
        <f>IF(N253="základní",J253,0)</f>
        <v>0</v>
      </c>
      <c r="BF253" s="214">
        <f>IF(N253="snížená",J253,0)</f>
        <v>0</v>
      </c>
      <c r="BG253" s="214">
        <f>IF(N253="zákl. přenesená",J253,0)</f>
        <v>0</v>
      </c>
      <c r="BH253" s="214">
        <f>IF(N253="sníž. přenesená",J253,0)</f>
        <v>0</v>
      </c>
      <c r="BI253" s="214">
        <f>IF(N253="nulová",J253,0)</f>
        <v>0</v>
      </c>
      <c r="BJ253" s="25" t="s">
        <v>82</v>
      </c>
      <c r="BK253" s="214">
        <f>ROUND(I253*H253,2)</f>
        <v>0</v>
      </c>
      <c r="BL253" s="25" t="s">
        <v>375</v>
      </c>
      <c r="BM253" s="25" t="s">
        <v>6810</v>
      </c>
    </row>
    <row r="254" spans="2:65" s="1" customFormat="1" ht="22.5" customHeight="1">
      <c r="B254" s="42"/>
      <c r="C254" s="203" t="s">
        <v>2042</v>
      </c>
      <c r="D254" s="203" t="s">
        <v>311</v>
      </c>
      <c r="E254" s="204" t="s">
        <v>6811</v>
      </c>
      <c r="F254" s="205" t="s">
        <v>6812</v>
      </c>
      <c r="G254" s="206" t="s">
        <v>578</v>
      </c>
      <c r="H254" s="207">
        <v>50</v>
      </c>
      <c r="I254" s="208"/>
      <c r="J254" s="209">
        <f>ROUND(I254*H254,2)</f>
        <v>0</v>
      </c>
      <c r="K254" s="205" t="s">
        <v>6599</v>
      </c>
      <c r="L254" s="62"/>
      <c r="M254" s="210" t="s">
        <v>21</v>
      </c>
      <c r="N254" s="211" t="s">
        <v>45</v>
      </c>
      <c r="O254" s="43"/>
      <c r="P254" s="212">
        <f>O254*H254</f>
        <v>0</v>
      </c>
      <c r="Q254" s="212">
        <v>0</v>
      </c>
      <c r="R254" s="212">
        <f>Q254*H254</f>
        <v>0</v>
      </c>
      <c r="S254" s="212">
        <v>0</v>
      </c>
      <c r="T254" s="213">
        <f>S254*H254</f>
        <v>0</v>
      </c>
      <c r="AR254" s="25" t="s">
        <v>375</v>
      </c>
      <c r="AT254" s="25" t="s">
        <v>311</v>
      </c>
      <c r="AU254" s="25" t="s">
        <v>84</v>
      </c>
      <c r="AY254" s="25" t="s">
        <v>308</v>
      </c>
      <c r="BE254" s="214">
        <f>IF(N254="základní",J254,0)</f>
        <v>0</v>
      </c>
      <c r="BF254" s="214">
        <f>IF(N254="snížená",J254,0)</f>
        <v>0</v>
      </c>
      <c r="BG254" s="214">
        <f>IF(N254="zákl. přenesená",J254,0)</f>
        <v>0</v>
      </c>
      <c r="BH254" s="214">
        <f>IF(N254="sníž. přenesená",J254,0)</f>
        <v>0</v>
      </c>
      <c r="BI254" s="214">
        <f>IF(N254="nulová",J254,0)</f>
        <v>0</v>
      </c>
      <c r="BJ254" s="25" t="s">
        <v>82</v>
      </c>
      <c r="BK254" s="214">
        <f>ROUND(I254*H254,2)</f>
        <v>0</v>
      </c>
      <c r="BL254" s="25" t="s">
        <v>375</v>
      </c>
      <c r="BM254" s="25" t="s">
        <v>6813</v>
      </c>
    </row>
    <row r="255" spans="2:65" s="1" customFormat="1" ht="22.5" customHeight="1">
      <c r="B255" s="42"/>
      <c r="C255" s="203" t="s">
        <v>2044</v>
      </c>
      <c r="D255" s="203" t="s">
        <v>311</v>
      </c>
      <c r="E255" s="204" t="s">
        <v>6814</v>
      </c>
      <c r="F255" s="205" t="s">
        <v>6815</v>
      </c>
      <c r="G255" s="206" t="s">
        <v>578</v>
      </c>
      <c r="H255" s="207">
        <v>55</v>
      </c>
      <c r="I255" s="208"/>
      <c r="J255" s="209">
        <f>ROUND(I255*H255,2)</f>
        <v>0</v>
      </c>
      <c r="K255" s="205" t="s">
        <v>6599</v>
      </c>
      <c r="L255" s="62"/>
      <c r="M255" s="210" t="s">
        <v>21</v>
      </c>
      <c r="N255" s="211" t="s">
        <v>45</v>
      </c>
      <c r="O255" s="43"/>
      <c r="P255" s="212">
        <f>O255*H255</f>
        <v>0</v>
      </c>
      <c r="Q255" s="212">
        <v>0</v>
      </c>
      <c r="R255" s="212">
        <f>Q255*H255</f>
        <v>0</v>
      </c>
      <c r="S255" s="212">
        <v>0</v>
      </c>
      <c r="T255" s="213">
        <f>S255*H255</f>
        <v>0</v>
      </c>
      <c r="AR255" s="25" t="s">
        <v>375</v>
      </c>
      <c r="AT255" s="25" t="s">
        <v>311</v>
      </c>
      <c r="AU255" s="25" t="s">
        <v>84</v>
      </c>
      <c r="AY255" s="25" t="s">
        <v>308</v>
      </c>
      <c r="BE255" s="214">
        <f>IF(N255="základní",J255,0)</f>
        <v>0</v>
      </c>
      <c r="BF255" s="214">
        <f>IF(N255="snížená",J255,0)</f>
        <v>0</v>
      </c>
      <c r="BG255" s="214">
        <f>IF(N255="zákl. přenesená",J255,0)</f>
        <v>0</v>
      </c>
      <c r="BH255" s="214">
        <f>IF(N255="sníž. přenesená",J255,0)</f>
        <v>0</v>
      </c>
      <c r="BI255" s="214">
        <f>IF(N255="nulová",J255,0)</f>
        <v>0</v>
      </c>
      <c r="BJ255" s="25" t="s">
        <v>82</v>
      </c>
      <c r="BK255" s="214">
        <f>ROUND(I255*H255,2)</f>
        <v>0</v>
      </c>
      <c r="BL255" s="25" t="s">
        <v>375</v>
      </c>
      <c r="BM255" s="25" t="s">
        <v>6816</v>
      </c>
    </row>
    <row r="256" spans="2:65" s="1" customFormat="1" ht="22.5" customHeight="1">
      <c r="B256" s="42"/>
      <c r="C256" s="203" t="s">
        <v>2048</v>
      </c>
      <c r="D256" s="203" t="s">
        <v>311</v>
      </c>
      <c r="E256" s="204" t="s">
        <v>6817</v>
      </c>
      <c r="F256" s="205" t="s">
        <v>6818</v>
      </c>
      <c r="G256" s="206" t="s">
        <v>578</v>
      </c>
      <c r="H256" s="207">
        <v>104</v>
      </c>
      <c r="I256" s="208"/>
      <c r="J256" s="209">
        <f>ROUND(I256*H256,2)</f>
        <v>0</v>
      </c>
      <c r="K256" s="205" t="s">
        <v>21</v>
      </c>
      <c r="L256" s="62"/>
      <c r="M256" s="210" t="s">
        <v>21</v>
      </c>
      <c r="N256" s="211" t="s">
        <v>45</v>
      </c>
      <c r="O256" s="43"/>
      <c r="P256" s="212">
        <f>O256*H256</f>
        <v>0</v>
      </c>
      <c r="Q256" s="212">
        <v>0</v>
      </c>
      <c r="R256" s="212">
        <f>Q256*H256</f>
        <v>0</v>
      </c>
      <c r="S256" s="212">
        <v>0</v>
      </c>
      <c r="T256" s="213">
        <f>S256*H256</f>
        <v>0</v>
      </c>
      <c r="AR256" s="25" t="s">
        <v>375</v>
      </c>
      <c r="AT256" s="25" t="s">
        <v>311</v>
      </c>
      <c r="AU256" s="25" t="s">
        <v>84</v>
      </c>
      <c r="AY256" s="25" t="s">
        <v>308</v>
      </c>
      <c r="BE256" s="214">
        <f>IF(N256="základní",J256,0)</f>
        <v>0</v>
      </c>
      <c r="BF256" s="214">
        <f>IF(N256="snížená",J256,0)</f>
        <v>0</v>
      </c>
      <c r="BG256" s="214">
        <f>IF(N256="zákl. přenesená",J256,0)</f>
        <v>0</v>
      </c>
      <c r="BH256" s="214">
        <f>IF(N256="sníž. přenesená",J256,0)</f>
        <v>0</v>
      </c>
      <c r="BI256" s="214">
        <f>IF(N256="nulová",J256,0)</f>
        <v>0</v>
      </c>
      <c r="BJ256" s="25" t="s">
        <v>82</v>
      </c>
      <c r="BK256" s="214">
        <f>ROUND(I256*H256,2)</f>
        <v>0</v>
      </c>
      <c r="BL256" s="25" t="s">
        <v>375</v>
      </c>
      <c r="BM256" s="25" t="s">
        <v>6819</v>
      </c>
    </row>
    <row r="257" spans="2:65" s="12" customFormat="1" ht="13.5">
      <c r="B257" s="221"/>
      <c r="C257" s="222"/>
      <c r="D257" s="223" t="s">
        <v>451</v>
      </c>
      <c r="E257" s="224" t="s">
        <v>21</v>
      </c>
      <c r="F257" s="225" t="s">
        <v>6820</v>
      </c>
      <c r="G257" s="222"/>
      <c r="H257" s="226" t="s">
        <v>21</v>
      </c>
      <c r="I257" s="227"/>
      <c r="J257" s="222"/>
      <c r="K257" s="222"/>
      <c r="L257" s="228"/>
      <c r="M257" s="229"/>
      <c r="N257" s="230"/>
      <c r="O257" s="230"/>
      <c r="P257" s="230"/>
      <c r="Q257" s="230"/>
      <c r="R257" s="230"/>
      <c r="S257" s="230"/>
      <c r="T257" s="231"/>
      <c r="AT257" s="232" t="s">
        <v>451</v>
      </c>
      <c r="AU257" s="232" t="s">
        <v>84</v>
      </c>
      <c r="AV257" s="12" t="s">
        <v>82</v>
      </c>
      <c r="AW257" s="12" t="s">
        <v>37</v>
      </c>
      <c r="AX257" s="12" t="s">
        <v>74</v>
      </c>
      <c r="AY257" s="232" t="s">
        <v>308</v>
      </c>
    </row>
    <row r="258" spans="2:65" s="13" customFormat="1" ht="13.5">
      <c r="B258" s="233"/>
      <c r="C258" s="234"/>
      <c r="D258" s="223" t="s">
        <v>451</v>
      </c>
      <c r="E258" s="235" t="s">
        <v>21</v>
      </c>
      <c r="F258" s="236" t="s">
        <v>2161</v>
      </c>
      <c r="G258" s="234"/>
      <c r="H258" s="237">
        <v>98</v>
      </c>
      <c r="I258" s="238"/>
      <c r="J258" s="234"/>
      <c r="K258" s="234"/>
      <c r="L258" s="239"/>
      <c r="M258" s="240"/>
      <c r="N258" s="241"/>
      <c r="O258" s="241"/>
      <c r="P258" s="241"/>
      <c r="Q258" s="241"/>
      <c r="R258" s="241"/>
      <c r="S258" s="241"/>
      <c r="T258" s="242"/>
      <c r="AT258" s="243" t="s">
        <v>451</v>
      </c>
      <c r="AU258" s="243" t="s">
        <v>84</v>
      </c>
      <c r="AV258" s="13" t="s">
        <v>84</v>
      </c>
      <c r="AW258" s="13" t="s">
        <v>37</v>
      </c>
      <c r="AX258" s="13" t="s">
        <v>74</v>
      </c>
      <c r="AY258" s="243" t="s">
        <v>308</v>
      </c>
    </row>
    <row r="259" spans="2:65" s="12" customFormat="1" ht="13.5">
      <c r="B259" s="221"/>
      <c r="C259" s="222"/>
      <c r="D259" s="223" t="s">
        <v>451</v>
      </c>
      <c r="E259" s="224" t="s">
        <v>21</v>
      </c>
      <c r="F259" s="225" t="s">
        <v>6821</v>
      </c>
      <c r="G259" s="222"/>
      <c r="H259" s="226" t="s">
        <v>21</v>
      </c>
      <c r="I259" s="227"/>
      <c r="J259" s="222"/>
      <c r="K259" s="222"/>
      <c r="L259" s="228"/>
      <c r="M259" s="229"/>
      <c r="N259" s="230"/>
      <c r="O259" s="230"/>
      <c r="P259" s="230"/>
      <c r="Q259" s="230"/>
      <c r="R259" s="230"/>
      <c r="S259" s="230"/>
      <c r="T259" s="231"/>
      <c r="AT259" s="232" t="s">
        <v>451</v>
      </c>
      <c r="AU259" s="232" t="s">
        <v>84</v>
      </c>
      <c r="AV259" s="12" t="s">
        <v>82</v>
      </c>
      <c r="AW259" s="12" t="s">
        <v>37</v>
      </c>
      <c r="AX259" s="12" t="s">
        <v>74</v>
      </c>
      <c r="AY259" s="232" t="s">
        <v>308</v>
      </c>
    </row>
    <row r="260" spans="2:65" s="13" customFormat="1" ht="13.5">
      <c r="B260" s="233"/>
      <c r="C260" s="234"/>
      <c r="D260" s="223" t="s">
        <v>451</v>
      </c>
      <c r="E260" s="235" t="s">
        <v>21</v>
      </c>
      <c r="F260" s="236" t="s">
        <v>84</v>
      </c>
      <c r="G260" s="234"/>
      <c r="H260" s="237">
        <v>2</v>
      </c>
      <c r="I260" s="238"/>
      <c r="J260" s="234"/>
      <c r="K260" s="234"/>
      <c r="L260" s="239"/>
      <c r="M260" s="240"/>
      <c r="N260" s="241"/>
      <c r="O260" s="241"/>
      <c r="P260" s="241"/>
      <c r="Q260" s="241"/>
      <c r="R260" s="241"/>
      <c r="S260" s="241"/>
      <c r="T260" s="242"/>
      <c r="AT260" s="243" t="s">
        <v>451</v>
      </c>
      <c r="AU260" s="243" t="s">
        <v>84</v>
      </c>
      <c r="AV260" s="13" t="s">
        <v>84</v>
      </c>
      <c r="AW260" s="13" t="s">
        <v>37</v>
      </c>
      <c r="AX260" s="13" t="s">
        <v>74</v>
      </c>
      <c r="AY260" s="243" t="s">
        <v>308</v>
      </c>
    </row>
    <row r="261" spans="2:65" s="12" customFormat="1" ht="13.5">
      <c r="B261" s="221"/>
      <c r="C261" s="222"/>
      <c r="D261" s="223" t="s">
        <v>451</v>
      </c>
      <c r="E261" s="224" t="s">
        <v>21</v>
      </c>
      <c r="F261" s="225" t="s">
        <v>6822</v>
      </c>
      <c r="G261" s="222"/>
      <c r="H261" s="226" t="s">
        <v>21</v>
      </c>
      <c r="I261" s="227"/>
      <c r="J261" s="222"/>
      <c r="K261" s="222"/>
      <c r="L261" s="228"/>
      <c r="M261" s="229"/>
      <c r="N261" s="230"/>
      <c r="O261" s="230"/>
      <c r="P261" s="230"/>
      <c r="Q261" s="230"/>
      <c r="R261" s="230"/>
      <c r="S261" s="230"/>
      <c r="T261" s="231"/>
      <c r="AT261" s="232" t="s">
        <v>451</v>
      </c>
      <c r="AU261" s="232" t="s">
        <v>84</v>
      </c>
      <c r="AV261" s="12" t="s">
        <v>82</v>
      </c>
      <c r="AW261" s="12" t="s">
        <v>37</v>
      </c>
      <c r="AX261" s="12" t="s">
        <v>74</v>
      </c>
      <c r="AY261" s="232" t="s">
        <v>308</v>
      </c>
    </row>
    <row r="262" spans="2:65" s="13" customFormat="1" ht="13.5">
      <c r="B262" s="233"/>
      <c r="C262" s="234"/>
      <c r="D262" s="223" t="s">
        <v>451</v>
      </c>
      <c r="E262" s="235" t="s">
        <v>21</v>
      </c>
      <c r="F262" s="236" t="s">
        <v>82</v>
      </c>
      <c r="G262" s="234"/>
      <c r="H262" s="237">
        <v>1</v>
      </c>
      <c r="I262" s="238"/>
      <c r="J262" s="234"/>
      <c r="K262" s="234"/>
      <c r="L262" s="239"/>
      <c r="M262" s="240"/>
      <c r="N262" s="241"/>
      <c r="O262" s="241"/>
      <c r="P262" s="241"/>
      <c r="Q262" s="241"/>
      <c r="R262" s="241"/>
      <c r="S262" s="241"/>
      <c r="T262" s="242"/>
      <c r="AT262" s="243" t="s">
        <v>451</v>
      </c>
      <c r="AU262" s="243" t="s">
        <v>84</v>
      </c>
      <c r="AV262" s="13" t="s">
        <v>84</v>
      </c>
      <c r="AW262" s="13" t="s">
        <v>37</v>
      </c>
      <c r="AX262" s="13" t="s">
        <v>74</v>
      </c>
      <c r="AY262" s="243" t="s">
        <v>308</v>
      </c>
    </row>
    <row r="263" spans="2:65" s="12" customFormat="1" ht="13.5">
      <c r="B263" s="221"/>
      <c r="C263" s="222"/>
      <c r="D263" s="223" t="s">
        <v>451</v>
      </c>
      <c r="E263" s="224" t="s">
        <v>21</v>
      </c>
      <c r="F263" s="225" t="s">
        <v>6823</v>
      </c>
      <c r="G263" s="222"/>
      <c r="H263" s="226" t="s">
        <v>21</v>
      </c>
      <c r="I263" s="227"/>
      <c r="J263" s="222"/>
      <c r="K263" s="222"/>
      <c r="L263" s="228"/>
      <c r="M263" s="229"/>
      <c r="N263" s="230"/>
      <c r="O263" s="230"/>
      <c r="P263" s="230"/>
      <c r="Q263" s="230"/>
      <c r="R263" s="230"/>
      <c r="S263" s="230"/>
      <c r="T263" s="231"/>
      <c r="AT263" s="232" t="s">
        <v>451</v>
      </c>
      <c r="AU263" s="232" t="s">
        <v>84</v>
      </c>
      <c r="AV263" s="12" t="s">
        <v>82</v>
      </c>
      <c r="AW263" s="12" t="s">
        <v>37</v>
      </c>
      <c r="AX263" s="12" t="s">
        <v>74</v>
      </c>
      <c r="AY263" s="232" t="s">
        <v>308</v>
      </c>
    </row>
    <row r="264" spans="2:65" s="13" customFormat="1" ht="13.5">
      <c r="B264" s="233"/>
      <c r="C264" s="234"/>
      <c r="D264" s="223" t="s">
        <v>451</v>
      </c>
      <c r="E264" s="235" t="s">
        <v>21</v>
      </c>
      <c r="F264" s="236" t="s">
        <v>82</v>
      </c>
      <c r="G264" s="234"/>
      <c r="H264" s="237">
        <v>1</v>
      </c>
      <c r="I264" s="238"/>
      <c r="J264" s="234"/>
      <c r="K264" s="234"/>
      <c r="L264" s="239"/>
      <c r="M264" s="240"/>
      <c r="N264" s="241"/>
      <c r="O264" s="241"/>
      <c r="P264" s="241"/>
      <c r="Q264" s="241"/>
      <c r="R264" s="241"/>
      <c r="S264" s="241"/>
      <c r="T264" s="242"/>
      <c r="AT264" s="243" t="s">
        <v>451</v>
      </c>
      <c r="AU264" s="243" t="s">
        <v>84</v>
      </c>
      <c r="AV264" s="13" t="s">
        <v>84</v>
      </c>
      <c r="AW264" s="13" t="s">
        <v>37</v>
      </c>
      <c r="AX264" s="13" t="s">
        <v>74</v>
      </c>
      <c r="AY264" s="243" t="s">
        <v>308</v>
      </c>
    </row>
    <row r="265" spans="2:65" s="12" customFormat="1" ht="13.5">
      <c r="B265" s="221"/>
      <c r="C265" s="222"/>
      <c r="D265" s="223" t="s">
        <v>451</v>
      </c>
      <c r="E265" s="224" t="s">
        <v>21</v>
      </c>
      <c r="F265" s="225" t="s">
        <v>6824</v>
      </c>
      <c r="G265" s="222"/>
      <c r="H265" s="226" t="s">
        <v>21</v>
      </c>
      <c r="I265" s="227"/>
      <c r="J265" s="222"/>
      <c r="K265" s="222"/>
      <c r="L265" s="228"/>
      <c r="M265" s="229"/>
      <c r="N265" s="230"/>
      <c r="O265" s="230"/>
      <c r="P265" s="230"/>
      <c r="Q265" s="230"/>
      <c r="R265" s="230"/>
      <c r="S265" s="230"/>
      <c r="T265" s="231"/>
      <c r="AT265" s="232" t="s">
        <v>451</v>
      </c>
      <c r="AU265" s="232" t="s">
        <v>84</v>
      </c>
      <c r="AV265" s="12" t="s">
        <v>82</v>
      </c>
      <c r="AW265" s="12" t="s">
        <v>37</v>
      </c>
      <c r="AX265" s="12" t="s">
        <v>74</v>
      </c>
      <c r="AY265" s="232" t="s">
        <v>308</v>
      </c>
    </row>
    <row r="266" spans="2:65" s="13" customFormat="1" ht="13.5">
      <c r="B266" s="233"/>
      <c r="C266" s="234"/>
      <c r="D266" s="223" t="s">
        <v>451</v>
      </c>
      <c r="E266" s="235" t="s">
        <v>21</v>
      </c>
      <c r="F266" s="236" t="s">
        <v>84</v>
      </c>
      <c r="G266" s="234"/>
      <c r="H266" s="237">
        <v>2</v>
      </c>
      <c r="I266" s="238"/>
      <c r="J266" s="234"/>
      <c r="K266" s="234"/>
      <c r="L266" s="239"/>
      <c r="M266" s="240"/>
      <c r="N266" s="241"/>
      <c r="O266" s="241"/>
      <c r="P266" s="241"/>
      <c r="Q266" s="241"/>
      <c r="R266" s="241"/>
      <c r="S266" s="241"/>
      <c r="T266" s="242"/>
      <c r="AT266" s="243" t="s">
        <v>451</v>
      </c>
      <c r="AU266" s="243" t="s">
        <v>84</v>
      </c>
      <c r="AV266" s="13" t="s">
        <v>84</v>
      </c>
      <c r="AW266" s="13" t="s">
        <v>37</v>
      </c>
      <c r="AX266" s="13" t="s">
        <v>74</v>
      </c>
      <c r="AY266" s="243" t="s">
        <v>308</v>
      </c>
    </row>
    <row r="267" spans="2:65" s="14" customFormat="1" ht="13.5">
      <c r="B267" s="244"/>
      <c r="C267" s="245"/>
      <c r="D267" s="246" t="s">
        <v>451</v>
      </c>
      <c r="E267" s="247" t="s">
        <v>21</v>
      </c>
      <c r="F267" s="248" t="s">
        <v>459</v>
      </c>
      <c r="G267" s="245"/>
      <c r="H267" s="249">
        <v>104</v>
      </c>
      <c r="I267" s="250"/>
      <c r="J267" s="245"/>
      <c r="K267" s="245"/>
      <c r="L267" s="251"/>
      <c r="M267" s="252"/>
      <c r="N267" s="253"/>
      <c r="O267" s="253"/>
      <c r="P267" s="253"/>
      <c r="Q267" s="253"/>
      <c r="R267" s="253"/>
      <c r="S267" s="253"/>
      <c r="T267" s="254"/>
      <c r="AT267" s="255" t="s">
        <v>451</v>
      </c>
      <c r="AU267" s="255" t="s">
        <v>84</v>
      </c>
      <c r="AV267" s="14" t="s">
        <v>327</v>
      </c>
      <c r="AW267" s="14" t="s">
        <v>37</v>
      </c>
      <c r="AX267" s="14" t="s">
        <v>82</v>
      </c>
      <c r="AY267" s="255" t="s">
        <v>308</v>
      </c>
    </row>
    <row r="268" spans="2:65" s="1" customFormat="1" ht="22.5" customHeight="1">
      <c r="B268" s="42"/>
      <c r="C268" s="203" t="s">
        <v>2051</v>
      </c>
      <c r="D268" s="203" t="s">
        <v>311</v>
      </c>
      <c r="E268" s="204" t="s">
        <v>6825</v>
      </c>
      <c r="F268" s="205" t="s">
        <v>6826</v>
      </c>
      <c r="G268" s="206" t="s">
        <v>578</v>
      </c>
      <c r="H268" s="207">
        <v>15</v>
      </c>
      <c r="I268" s="208"/>
      <c r="J268" s="209">
        <f>ROUND(I268*H268,2)</f>
        <v>0</v>
      </c>
      <c r="K268" s="205" t="s">
        <v>21</v>
      </c>
      <c r="L268" s="62"/>
      <c r="M268" s="210" t="s">
        <v>21</v>
      </c>
      <c r="N268" s="211" t="s">
        <v>45</v>
      </c>
      <c r="O268" s="43"/>
      <c r="P268" s="212">
        <f>O268*H268</f>
        <v>0</v>
      </c>
      <c r="Q268" s="212">
        <v>9.3999999999999997E-4</v>
      </c>
      <c r="R268" s="212">
        <f>Q268*H268</f>
        <v>1.41E-2</v>
      </c>
      <c r="S268" s="212">
        <v>0</v>
      </c>
      <c r="T268" s="213">
        <f>S268*H268</f>
        <v>0</v>
      </c>
      <c r="AR268" s="25" t="s">
        <v>375</v>
      </c>
      <c r="AT268" s="25" t="s">
        <v>311</v>
      </c>
      <c r="AU268" s="25" t="s">
        <v>84</v>
      </c>
      <c r="AY268" s="25" t="s">
        <v>308</v>
      </c>
      <c r="BE268" s="214">
        <f>IF(N268="základní",J268,0)</f>
        <v>0</v>
      </c>
      <c r="BF268" s="214">
        <f>IF(N268="snížená",J268,0)</f>
        <v>0</v>
      </c>
      <c r="BG268" s="214">
        <f>IF(N268="zákl. přenesená",J268,0)</f>
        <v>0</v>
      </c>
      <c r="BH268" s="214">
        <f>IF(N268="sníž. přenesená",J268,0)</f>
        <v>0</v>
      </c>
      <c r="BI268" s="214">
        <f>IF(N268="nulová",J268,0)</f>
        <v>0</v>
      </c>
      <c r="BJ268" s="25" t="s">
        <v>82</v>
      </c>
      <c r="BK268" s="214">
        <f>ROUND(I268*H268,2)</f>
        <v>0</v>
      </c>
      <c r="BL268" s="25" t="s">
        <v>375</v>
      </c>
      <c r="BM268" s="25" t="s">
        <v>6827</v>
      </c>
    </row>
    <row r="269" spans="2:65" s="1" customFormat="1" ht="27">
      <c r="B269" s="42"/>
      <c r="C269" s="64"/>
      <c r="D269" s="223" t="s">
        <v>1656</v>
      </c>
      <c r="E269" s="64"/>
      <c r="F269" s="292" t="s">
        <v>6828</v>
      </c>
      <c r="G269" s="64"/>
      <c r="H269" s="64"/>
      <c r="I269" s="173"/>
      <c r="J269" s="64"/>
      <c r="K269" s="64"/>
      <c r="L269" s="62"/>
      <c r="M269" s="291"/>
      <c r="N269" s="43"/>
      <c r="O269" s="43"/>
      <c r="P269" s="43"/>
      <c r="Q269" s="43"/>
      <c r="R269" s="43"/>
      <c r="S269" s="43"/>
      <c r="T269" s="79"/>
      <c r="AT269" s="25" t="s">
        <v>1656</v>
      </c>
      <c r="AU269" s="25" t="s">
        <v>84</v>
      </c>
    </row>
    <row r="270" spans="2:65" s="13" customFormat="1" ht="13.5">
      <c r="B270" s="233"/>
      <c r="C270" s="234"/>
      <c r="D270" s="246" t="s">
        <v>451</v>
      </c>
      <c r="E270" s="256" t="s">
        <v>21</v>
      </c>
      <c r="F270" s="257" t="s">
        <v>6829</v>
      </c>
      <c r="G270" s="234"/>
      <c r="H270" s="258">
        <v>15</v>
      </c>
      <c r="I270" s="238"/>
      <c r="J270" s="234"/>
      <c r="K270" s="234"/>
      <c r="L270" s="239"/>
      <c r="M270" s="240"/>
      <c r="N270" s="241"/>
      <c r="O270" s="241"/>
      <c r="P270" s="241"/>
      <c r="Q270" s="241"/>
      <c r="R270" s="241"/>
      <c r="S270" s="241"/>
      <c r="T270" s="242"/>
      <c r="AT270" s="243" t="s">
        <v>451</v>
      </c>
      <c r="AU270" s="243" t="s">
        <v>84</v>
      </c>
      <c r="AV270" s="13" t="s">
        <v>84</v>
      </c>
      <c r="AW270" s="13" t="s">
        <v>37</v>
      </c>
      <c r="AX270" s="13" t="s">
        <v>82</v>
      </c>
      <c r="AY270" s="243" t="s">
        <v>308</v>
      </c>
    </row>
    <row r="271" spans="2:65" s="1" customFormat="1" ht="22.5" customHeight="1">
      <c r="B271" s="42"/>
      <c r="C271" s="203" t="s">
        <v>2055</v>
      </c>
      <c r="D271" s="203" t="s">
        <v>311</v>
      </c>
      <c r="E271" s="204" t="s">
        <v>6830</v>
      </c>
      <c r="F271" s="205" t="s">
        <v>6831</v>
      </c>
      <c r="G271" s="206" t="s">
        <v>538</v>
      </c>
      <c r="H271" s="207">
        <v>484</v>
      </c>
      <c r="I271" s="208"/>
      <c r="J271" s="209">
        <f t="shared" ref="J271:J287" si="30">ROUND(I271*H271,2)</f>
        <v>0</v>
      </c>
      <c r="K271" s="205" t="s">
        <v>6599</v>
      </c>
      <c r="L271" s="62"/>
      <c r="M271" s="210" t="s">
        <v>21</v>
      </c>
      <c r="N271" s="211" t="s">
        <v>45</v>
      </c>
      <c r="O271" s="43"/>
      <c r="P271" s="212">
        <f t="shared" ref="P271:P287" si="31">O271*H271</f>
        <v>0</v>
      </c>
      <c r="Q271" s="212">
        <v>1.1900000000000001E-3</v>
      </c>
      <c r="R271" s="212">
        <f t="shared" ref="R271:R287" si="32">Q271*H271</f>
        <v>0.57596000000000003</v>
      </c>
      <c r="S271" s="212">
        <v>0</v>
      </c>
      <c r="T271" s="213">
        <f t="shared" ref="T271:T287" si="33">S271*H271</f>
        <v>0</v>
      </c>
      <c r="AR271" s="25" t="s">
        <v>375</v>
      </c>
      <c r="AT271" s="25" t="s">
        <v>311</v>
      </c>
      <c r="AU271" s="25" t="s">
        <v>84</v>
      </c>
      <c r="AY271" s="25" t="s">
        <v>308</v>
      </c>
      <c r="BE271" s="214">
        <f t="shared" ref="BE271:BE287" si="34">IF(N271="základní",J271,0)</f>
        <v>0</v>
      </c>
      <c r="BF271" s="214">
        <f t="shared" ref="BF271:BF287" si="35">IF(N271="snížená",J271,0)</f>
        <v>0</v>
      </c>
      <c r="BG271" s="214">
        <f t="shared" ref="BG271:BG287" si="36">IF(N271="zákl. přenesená",J271,0)</f>
        <v>0</v>
      </c>
      <c r="BH271" s="214">
        <f t="shared" ref="BH271:BH287" si="37">IF(N271="sníž. přenesená",J271,0)</f>
        <v>0</v>
      </c>
      <c r="BI271" s="214">
        <f t="shared" ref="BI271:BI287" si="38">IF(N271="nulová",J271,0)</f>
        <v>0</v>
      </c>
      <c r="BJ271" s="25" t="s">
        <v>82</v>
      </c>
      <c r="BK271" s="214">
        <f t="shared" ref="BK271:BK287" si="39">ROUND(I271*H271,2)</f>
        <v>0</v>
      </c>
      <c r="BL271" s="25" t="s">
        <v>375</v>
      </c>
      <c r="BM271" s="25" t="s">
        <v>6832</v>
      </c>
    </row>
    <row r="272" spans="2:65" s="1" customFormat="1" ht="31.5" customHeight="1">
      <c r="B272" s="42"/>
      <c r="C272" s="203" t="s">
        <v>2057</v>
      </c>
      <c r="D272" s="203" t="s">
        <v>311</v>
      </c>
      <c r="E272" s="204" t="s">
        <v>6833</v>
      </c>
      <c r="F272" s="205" t="s">
        <v>6834</v>
      </c>
      <c r="G272" s="206" t="s">
        <v>538</v>
      </c>
      <c r="H272" s="207">
        <v>12</v>
      </c>
      <c r="I272" s="208"/>
      <c r="J272" s="209">
        <f t="shared" si="30"/>
        <v>0</v>
      </c>
      <c r="K272" s="205" t="s">
        <v>6599</v>
      </c>
      <c r="L272" s="62"/>
      <c r="M272" s="210" t="s">
        <v>21</v>
      </c>
      <c r="N272" s="211" t="s">
        <v>45</v>
      </c>
      <c r="O272" s="43"/>
      <c r="P272" s="212">
        <f t="shared" si="31"/>
        <v>0</v>
      </c>
      <c r="Q272" s="212">
        <v>5.8599999999999998E-3</v>
      </c>
      <c r="R272" s="212">
        <f t="shared" si="32"/>
        <v>7.0319999999999994E-2</v>
      </c>
      <c r="S272" s="212">
        <v>0</v>
      </c>
      <c r="T272" s="213">
        <f t="shared" si="33"/>
        <v>0</v>
      </c>
      <c r="AR272" s="25" t="s">
        <v>375</v>
      </c>
      <c r="AT272" s="25" t="s">
        <v>311</v>
      </c>
      <c r="AU272" s="25" t="s">
        <v>84</v>
      </c>
      <c r="AY272" s="25" t="s">
        <v>308</v>
      </c>
      <c r="BE272" s="214">
        <f t="shared" si="34"/>
        <v>0</v>
      </c>
      <c r="BF272" s="214">
        <f t="shared" si="35"/>
        <v>0</v>
      </c>
      <c r="BG272" s="214">
        <f t="shared" si="36"/>
        <v>0</v>
      </c>
      <c r="BH272" s="214">
        <f t="shared" si="37"/>
        <v>0</v>
      </c>
      <c r="BI272" s="214">
        <f t="shared" si="38"/>
        <v>0</v>
      </c>
      <c r="BJ272" s="25" t="s">
        <v>82</v>
      </c>
      <c r="BK272" s="214">
        <f t="shared" si="39"/>
        <v>0</v>
      </c>
      <c r="BL272" s="25" t="s">
        <v>375</v>
      </c>
      <c r="BM272" s="25" t="s">
        <v>6835</v>
      </c>
    </row>
    <row r="273" spans="2:65" s="1" customFormat="1" ht="22.5" customHeight="1">
      <c r="B273" s="42"/>
      <c r="C273" s="203" t="s">
        <v>2061</v>
      </c>
      <c r="D273" s="203" t="s">
        <v>311</v>
      </c>
      <c r="E273" s="204" t="s">
        <v>6836</v>
      </c>
      <c r="F273" s="205" t="s">
        <v>6837</v>
      </c>
      <c r="G273" s="206" t="s">
        <v>578</v>
      </c>
      <c r="H273" s="207">
        <v>4</v>
      </c>
      <c r="I273" s="208"/>
      <c r="J273" s="209">
        <f t="shared" si="30"/>
        <v>0</v>
      </c>
      <c r="K273" s="205" t="s">
        <v>6599</v>
      </c>
      <c r="L273" s="62"/>
      <c r="M273" s="210" t="s">
        <v>21</v>
      </c>
      <c r="N273" s="211" t="s">
        <v>45</v>
      </c>
      <c r="O273" s="43"/>
      <c r="P273" s="212">
        <f t="shared" si="31"/>
        <v>0</v>
      </c>
      <c r="Q273" s="212">
        <v>1.6000000000000001E-4</v>
      </c>
      <c r="R273" s="212">
        <f t="shared" si="32"/>
        <v>6.4000000000000005E-4</v>
      </c>
      <c r="S273" s="212">
        <v>0</v>
      </c>
      <c r="T273" s="213">
        <f t="shared" si="33"/>
        <v>0</v>
      </c>
      <c r="AR273" s="25" t="s">
        <v>375</v>
      </c>
      <c r="AT273" s="25" t="s">
        <v>311</v>
      </c>
      <c r="AU273" s="25" t="s">
        <v>84</v>
      </c>
      <c r="AY273" s="25" t="s">
        <v>308</v>
      </c>
      <c r="BE273" s="214">
        <f t="shared" si="34"/>
        <v>0</v>
      </c>
      <c r="BF273" s="214">
        <f t="shared" si="35"/>
        <v>0</v>
      </c>
      <c r="BG273" s="214">
        <f t="shared" si="36"/>
        <v>0</v>
      </c>
      <c r="BH273" s="214">
        <f t="shared" si="37"/>
        <v>0</v>
      </c>
      <c r="BI273" s="214">
        <f t="shared" si="38"/>
        <v>0</v>
      </c>
      <c r="BJ273" s="25" t="s">
        <v>82</v>
      </c>
      <c r="BK273" s="214">
        <f t="shared" si="39"/>
        <v>0</v>
      </c>
      <c r="BL273" s="25" t="s">
        <v>375</v>
      </c>
      <c r="BM273" s="25" t="s">
        <v>6838</v>
      </c>
    </row>
    <row r="274" spans="2:65" s="1" customFormat="1" ht="22.5" customHeight="1">
      <c r="B274" s="42"/>
      <c r="C274" s="203" t="s">
        <v>2063</v>
      </c>
      <c r="D274" s="203" t="s">
        <v>311</v>
      </c>
      <c r="E274" s="204" t="s">
        <v>6839</v>
      </c>
      <c r="F274" s="205" t="s">
        <v>6840</v>
      </c>
      <c r="G274" s="206" t="s">
        <v>578</v>
      </c>
      <c r="H274" s="207">
        <v>16</v>
      </c>
      <c r="I274" s="208"/>
      <c r="J274" s="209">
        <f t="shared" si="30"/>
        <v>0</v>
      </c>
      <c r="K274" s="205" t="s">
        <v>6599</v>
      </c>
      <c r="L274" s="62"/>
      <c r="M274" s="210" t="s">
        <v>21</v>
      </c>
      <c r="N274" s="211" t="s">
        <v>45</v>
      </c>
      <c r="O274" s="43"/>
      <c r="P274" s="212">
        <f t="shared" si="31"/>
        <v>0</v>
      </c>
      <c r="Q274" s="212">
        <v>2.9E-4</v>
      </c>
      <c r="R274" s="212">
        <f t="shared" si="32"/>
        <v>4.64E-3</v>
      </c>
      <c r="S274" s="212">
        <v>0</v>
      </c>
      <c r="T274" s="213">
        <f t="shared" si="33"/>
        <v>0</v>
      </c>
      <c r="AR274" s="25" t="s">
        <v>375</v>
      </c>
      <c r="AT274" s="25" t="s">
        <v>311</v>
      </c>
      <c r="AU274" s="25" t="s">
        <v>84</v>
      </c>
      <c r="AY274" s="25" t="s">
        <v>308</v>
      </c>
      <c r="BE274" s="214">
        <f t="shared" si="34"/>
        <v>0</v>
      </c>
      <c r="BF274" s="214">
        <f t="shared" si="35"/>
        <v>0</v>
      </c>
      <c r="BG274" s="214">
        <f t="shared" si="36"/>
        <v>0</v>
      </c>
      <c r="BH274" s="214">
        <f t="shared" si="37"/>
        <v>0</v>
      </c>
      <c r="BI274" s="214">
        <f t="shared" si="38"/>
        <v>0</v>
      </c>
      <c r="BJ274" s="25" t="s">
        <v>82</v>
      </c>
      <c r="BK274" s="214">
        <f t="shared" si="39"/>
        <v>0</v>
      </c>
      <c r="BL274" s="25" t="s">
        <v>375</v>
      </c>
      <c r="BM274" s="25" t="s">
        <v>6841</v>
      </c>
    </row>
    <row r="275" spans="2:65" s="1" customFormat="1" ht="22.5" customHeight="1">
      <c r="B275" s="42"/>
      <c r="C275" s="203" t="s">
        <v>2067</v>
      </c>
      <c r="D275" s="203" t="s">
        <v>311</v>
      </c>
      <c r="E275" s="204" t="s">
        <v>6842</v>
      </c>
      <c r="F275" s="205" t="s">
        <v>6843</v>
      </c>
      <c r="G275" s="206" t="s">
        <v>578</v>
      </c>
      <c r="H275" s="207">
        <v>9</v>
      </c>
      <c r="I275" s="208"/>
      <c r="J275" s="209">
        <f t="shared" si="30"/>
        <v>0</v>
      </c>
      <c r="K275" s="205" t="s">
        <v>6599</v>
      </c>
      <c r="L275" s="62"/>
      <c r="M275" s="210" t="s">
        <v>21</v>
      </c>
      <c r="N275" s="211" t="s">
        <v>45</v>
      </c>
      <c r="O275" s="43"/>
      <c r="P275" s="212">
        <f t="shared" si="31"/>
        <v>0</v>
      </c>
      <c r="Q275" s="212">
        <v>5.1000000000000004E-4</v>
      </c>
      <c r="R275" s="212">
        <f t="shared" si="32"/>
        <v>4.5900000000000003E-3</v>
      </c>
      <c r="S275" s="212">
        <v>0</v>
      </c>
      <c r="T275" s="213">
        <f t="shared" si="33"/>
        <v>0</v>
      </c>
      <c r="AR275" s="25" t="s">
        <v>375</v>
      </c>
      <c r="AT275" s="25" t="s">
        <v>311</v>
      </c>
      <c r="AU275" s="25" t="s">
        <v>84</v>
      </c>
      <c r="AY275" s="25" t="s">
        <v>308</v>
      </c>
      <c r="BE275" s="214">
        <f t="shared" si="34"/>
        <v>0</v>
      </c>
      <c r="BF275" s="214">
        <f t="shared" si="35"/>
        <v>0</v>
      </c>
      <c r="BG275" s="214">
        <f t="shared" si="36"/>
        <v>0</v>
      </c>
      <c r="BH275" s="214">
        <f t="shared" si="37"/>
        <v>0</v>
      </c>
      <c r="BI275" s="214">
        <f t="shared" si="38"/>
        <v>0</v>
      </c>
      <c r="BJ275" s="25" t="s">
        <v>82</v>
      </c>
      <c r="BK275" s="214">
        <f t="shared" si="39"/>
        <v>0</v>
      </c>
      <c r="BL275" s="25" t="s">
        <v>375</v>
      </c>
      <c r="BM275" s="25" t="s">
        <v>6844</v>
      </c>
    </row>
    <row r="276" spans="2:65" s="1" customFormat="1" ht="22.5" customHeight="1">
      <c r="B276" s="42"/>
      <c r="C276" s="203" t="s">
        <v>2071</v>
      </c>
      <c r="D276" s="203" t="s">
        <v>311</v>
      </c>
      <c r="E276" s="204" t="s">
        <v>6845</v>
      </c>
      <c r="F276" s="205" t="s">
        <v>6846</v>
      </c>
      <c r="G276" s="206" t="s">
        <v>578</v>
      </c>
      <c r="H276" s="207">
        <v>9</v>
      </c>
      <c r="I276" s="208"/>
      <c r="J276" s="209">
        <f t="shared" si="30"/>
        <v>0</v>
      </c>
      <c r="K276" s="205" t="s">
        <v>21</v>
      </c>
      <c r="L276" s="62"/>
      <c r="M276" s="210" t="s">
        <v>21</v>
      </c>
      <c r="N276" s="211" t="s">
        <v>45</v>
      </c>
      <c r="O276" s="43"/>
      <c r="P276" s="212">
        <f t="shared" si="31"/>
        <v>0</v>
      </c>
      <c r="Q276" s="212">
        <v>5.1000000000000004E-4</v>
      </c>
      <c r="R276" s="212">
        <f t="shared" si="32"/>
        <v>4.5900000000000003E-3</v>
      </c>
      <c r="S276" s="212">
        <v>0</v>
      </c>
      <c r="T276" s="213">
        <f t="shared" si="33"/>
        <v>0</v>
      </c>
      <c r="AR276" s="25" t="s">
        <v>375</v>
      </c>
      <c r="AT276" s="25" t="s">
        <v>311</v>
      </c>
      <c r="AU276" s="25" t="s">
        <v>84</v>
      </c>
      <c r="AY276" s="25" t="s">
        <v>308</v>
      </c>
      <c r="BE276" s="214">
        <f t="shared" si="34"/>
        <v>0</v>
      </c>
      <c r="BF276" s="214">
        <f t="shared" si="35"/>
        <v>0</v>
      </c>
      <c r="BG276" s="214">
        <f t="shared" si="36"/>
        <v>0</v>
      </c>
      <c r="BH276" s="214">
        <f t="shared" si="37"/>
        <v>0</v>
      </c>
      <c r="BI276" s="214">
        <f t="shared" si="38"/>
        <v>0</v>
      </c>
      <c r="BJ276" s="25" t="s">
        <v>82</v>
      </c>
      <c r="BK276" s="214">
        <f t="shared" si="39"/>
        <v>0</v>
      </c>
      <c r="BL276" s="25" t="s">
        <v>375</v>
      </c>
      <c r="BM276" s="25" t="s">
        <v>6847</v>
      </c>
    </row>
    <row r="277" spans="2:65" s="1" customFormat="1" ht="22.5" customHeight="1">
      <c r="B277" s="42"/>
      <c r="C277" s="203" t="s">
        <v>2075</v>
      </c>
      <c r="D277" s="203" t="s">
        <v>311</v>
      </c>
      <c r="E277" s="204" t="s">
        <v>6848</v>
      </c>
      <c r="F277" s="205" t="s">
        <v>6849</v>
      </c>
      <c r="G277" s="206" t="s">
        <v>578</v>
      </c>
      <c r="H277" s="207">
        <v>29</v>
      </c>
      <c r="I277" s="208"/>
      <c r="J277" s="209">
        <f t="shared" si="30"/>
        <v>0</v>
      </c>
      <c r="K277" s="205" t="s">
        <v>21</v>
      </c>
      <c r="L277" s="62"/>
      <c r="M277" s="210" t="s">
        <v>21</v>
      </c>
      <c r="N277" s="211" t="s">
        <v>45</v>
      </c>
      <c r="O277" s="43"/>
      <c r="P277" s="212">
        <f t="shared" si="31"/>
        <v>0</v>
      </c>
      <c r="Q277" s="212">
        <v>5.1000000000000004E-4</v>
      </c>
      <c r="R277" s="212">
        <f t="shared" si="32"/>
        <v>1.4790000000000001E-2</v>
      </c>
      <c r="S277" s="212">
        <v>0</v>
      </c>
      <c r="T277" s="213">
        <f t="shared" si="33"/>
        <v>0</v>
      </c>
      <c r="AR277" s="25" t="s">
        <v>375</v>
      </c>
      <c r="AT277" s="25" t="s">
        <v>311</v>
      </c>
      <c r="AU277" s="25" t="s">
        <v>84</v>
      </c>
      <c r="AY277" s="25" t="s">
        <v>308</v>
      </c>
      <c r="BE277" s="214">
        <f t="shared" si="34"/>
        <v>0</v>
      </c>
      <c r="BF277" s="214">
        <f t="shared" si="35"/>
        <v>0</v>
      </c>
      <c r="BG277" s="214">
        <f t="shared" si="36"/>
        <v>0</v>
      </c>
      <c r="BH277" s="214">
        <f t="shared" si="37"/>
        <v>0</v>
      </c>
      <c r="BI277" s="214">
        <f t="shared" si="38"/>
        <v>0</v>
      </c>
      <c r="BJ277" s="25" t="s">
        <v>82</v>
      </c>
      <c r="BK277" s="214">
        <f t="shared" si="39"/>
        <v>0</v>
      </c>
      <c r="BL277" s="25" t="s">
        <v>375</v>
      </c>
      <c r="BM277" s="25" t="s">
        <v>6850</v>
      </c>
    </row>
    <row r="278" spans="2:65" s="1" customFormat="1" ht="31.5" customHeight="1">
      <c r="B278" s="42"/>
      <c r="C278" s="203" t="s">
        <v>2080</v>
      </c>
      <c r="D278" s="203" t="s">
        <v>311</v>
      </c>
      <c r="E278" s="204" t="s">
        <v>6851</v>
      </c>
      <c r="F278" s="205" t="s">
        <v>6852</v>
      </c>
      <c r="G278" s="206" t="s">
        <v>578</v>
      </c>
      <c r="H278" s="207">
        <v>55</v>
      </c>
      <c r="I278" s="208"/>
      <c r="J278" s="209">
        <f t="shared" si="30"/>
        <v>0</v>
      </c>
      <c r="K278" s="205" t="s">
        <v>21</v>
      </c>
      <c r="L278" s="62"/>
      <c r="M278" s="210" t="s">
        <v>21</v>
      </c>
      <c r="N278" s="211" t="s">
        <v>45</v>
      </c>
      <c r="O278" s="43"/>
      <c r="P278" s="212">
        <f t="shared" si="31"/>
        <v>0</v>
      </c>
      <c r="Q278" s="212">
        <v>0</v>
      </c>
      <c r="R278" s="212">
        <f t="shared" si="32"/>
        <v>0</v>
      </c>
      <c r="S278" s="212">
        <v>0</v>
      </c>
      <c r="T278" s="213">
        <f t="shared" si="33"/>
        <v>0</v>
      </c>
      <c r="AR278" s="25" t="s">
        <v>327</v>
      </c>
      <c r="AT278" s="25" t="s">
        <v>311</v>
      </c>
      <c r="AU278" s="25" t="s">
        <v>84</v>
      </c>
      <c r="AY278" s="25" t="s">
        <v>308</v>
      </c>
      <c r="BE278" s="214">
        <f t="shared" si="34"/>
        <v>0</v>
      </c>
      <c r="BF278" s="214">
        <f t="shared" si="35"/>
        <v>0</v>
      </c>
      <c r="BG278" s="214">
        <f t="shared" si="36"/>
        <v>0</v>
      </c>
      <c r="BH278" s="214">
        <f t="shared" si="37"/>
        <v>0</v>
      </c>
      <c r="BI278" s="214">
        <f t="shared" si="38"/>
        <v>0</v>
      </c>
      <c r="BJ278" s="25" t="s">
        <v>82</v>
      </c>
      <c r="BK278" s="214">
        <f t="shared" si="39"/>
        <v>0</v>
      </c>
      <c r="BL278" s="25" t="s">
        <v>327</v>
      </c>
      <c r="BM278" s="25" t="s">
        <v>6853</v>
      </c>
    </row>
    <row r="279" spans="2:65" s="1" customFormat="1" ht="31.5" customHeight="1">
      <c r="B279" s="42"/>
      <c r="C279" s="203" t="s">
        <v>2084</v>
      </c>
      <c r="D279" s="203" t="s">
        <v>311</v>
      </c>
      <c r="E279" s="204" t="s">
        <v>6854</v>
      </c>
      <c r="F279" s="205" t="s">
        <v>6855</v>
      </c>
      <c r="G279" s="206" t="s">
        <v>578</v>
      </c>
      <c r="H279" s="207">
        <v>5</v>
      </c>
      <c r="I279" s="208"/>
      <c r="J279" s="209">
        <f t="shared" si="30"/>
        <v>0</v>
      </c>
      <c r="K279" s="205" t="s">
        <v>21</v>
      </c>
      <c r="L279" s="62"/>
      <c r="M279" s="210" t="s">
        <v>21</v>
      </c>
      <c r="N279" s="211" t="s">
        <v>45</v>
      </c>
      <c r="O279" s="43"/>
      <c r="P279" s="212">
        <f t="shared" si="31"/>
        <v>0</v>
      </c>
      <c r="Q279" s="212">
        <v>0</v>
      </c>
      <c r="R279" s="212">
        <f t="shared" si="32"/>
        <v>0</v>
      </c>
      <c r="S279" s="212">
        <v>0</v>
      </c>
      <c r="T279" s="213">
        <f t="shared" si="33"/>
        <v>0</v>
      </c>
      <c r="AR279" s="25" t="s">
        <v>327</v>
      </c>
      <c r="AT279" s="25" t="s">
        <v>311</v>
      </c>
      <c r="AU279" s="25" t="s">
        <v>84</v>
      </c>
      <c r="AY279" s="25" t="s">
        <v>308</v>
      </c>
      <c r="BE279" s="214">
        <f t="shared" si="34"/>
        <v>0</v>
      </c>
      <c r="BF279" s="214">
        <f t="shared" si="35"/>
        <v>0</v>
      </c>
      <c r="BG279" s="214">
        <f t="shared" si="36"/>
        <v>0</v>
      </c>
      <c r="BH279" s="214">
        <f t="shared" si="37"/>
        <v>0</v>
      </c>
      <c r="BI279" s="214">
        <f t="shared" si="38"/>
        <v>0</v>
      </c>
      <c r="BJ279" s="25" t="s">
        <v>82</v>
      </c>
      <c r="BK279" s="214">
        <f t="shared" si="39"/>
        <v>0</v>
      </c>
      <c r="BL279" s="25" t="s">
        <v>327</v>
      </c>
      <c r="BM279" s="25" t="s">
        <v>6856</v>
      </c>
    </row>
    <row r="280" spans="2:65" s="1" customFormat="1" ht="22.5" customHeight="1">
      <c r="B280" s="42"/>
      <c r="C280" s="203" t="s">
        <v>2088</v>
      </c>
      <c r="D280" s="203" t="s">
        <v>311</v>
      </c>
      <c r="E280" s="204" t="s">
        <v>6857</v>
      </c>
      <c r="F280" s="205" t="s">
        <v>6858</v>
      </c>
      <c r="G280" s="206" t="s">
        <v>578</v>
      </c>
      <c r="H280" s="207">
        <v>5</v>
      </c>
      <c r="I280" s="208"/>
      <c r="J280" s="209">
        <f t="shared" si="30"/>
        <v>0</v>
      </c>
      <c r="K280" s="205" t="s">
        <v>21</v>
      </c>
      <c r="L280" s="62"/>
      <c r="M280" s="210" t="s">
        <v>21</v>
      </c>
      <c r="N280" s="211" t="s">
        <v>45</v>
      </c>
      <c r="O280" s="43"/>
      <c r="P280" s="212">
        <f t="shared" si="31"/>
        <v>0</v>
      </c>
      <c r="Q280" s="212">
        <v>0</v>
      </c>
      <c r="R280" s="212">
        <f t="shared" si="32"/>
        <v>0</v>
      </c>
      <c r="S280" s="212">
        <v>0</v>
      </c>
      <c r="T280" s="213">
        <f t="shared" si="33"/>
        <v>0</v>
      </c>
      <c r="AR280" s="25" t="s">
        <v>327</v>
      </c>
      <c r="AT280" s="25" t="s">
        <v>311</v>
      </c>
      <c r="AU280" s="25" t="s">
        <v>84</v>
      </c>
      <c r="AY280" s="25" t="s">
        <v>308</v>
      </c>
      <c r="BE280" s="214">
        <f t="shared" si="34"/>
        <v>0</v>
      </c>
      <c r="BF280" s="214">
        <f t="shared" si="35"/>
        <v>0</v>
      </c>
      <c r="BG280" s="214">
        <f t="shared" si="36"/>
        <v>0</v>
      </c>
      <c r="BH280" s="214">
        <f t="shared" si="37"/>
        <v>0</v>
      </c>
      <c r="BI280" s="214">
        <f t="shared" si="38"/>
        <v>0</v>
      </c>
      <c r="BJ280" s="25" t="s">
        <v>82</v>
      </c>
      <c r="BK280" s="214">
        <f t="shared" si="39"/>
        <v>0</v>
      </c>
      <c r="BL280" s="25" t="s">
        <v>327</v>
      </c>
      <c r="BM280" s="25" t="s">
        <v>6859</v>
      </c>
    </row>
    <row r="281" spans="2:65" s="1" customFormat="1" ht="22.5" customHeight="1">
      <c r="B281" s="42"/>
      <c r="C281" s="203" t="s">
        <v>2091</v>
      </c>
      <c r="D281" s="203" t="s">
        <v>311</v>
      </c>
      <c r="E281" s="204" t="s">
        <v>6860</v>
      </c>
      <c r="F281" s="205" t="s">
        <v>6861</v>
      </c>
      <c r="G281" s="206" t="s">
        <v>578</v>
      </c>
      <c r="H281" s="207">
        <v>1</v>
      </c>
      <c r="I281" s="208"/>
      <c r="J281" s="209">
        <f t="shared" si="30"/>
        <v>0</v>
      </c>
      <c r="K281" s="205" t="s">
        <v>21</v>
      </c>
      <c r="L281" s="62"/>
      <c r="M281" s="210" t="s">
        <v>21</v>
      </c>
      <c r="N281" s="211" t="s">
        <v>45</v>
      </c>
      <c r="O281" s="43"/>
      <c r="P281" s="212">
        <f t="shared" si="31"/>
        <v>0</v>
      </c>
      <c r="Q281" s="212">
        <v>0</v>
      </c>
      <c r="R281" s="212">
        <f t="shared" si="32"/>
        <v>0</v>
      </c>
      <c r="S281" s="212">
        <v>0</v>
      </c>
      <c r="T281" s="213">
        <f t="shared" si="33"/>
        <v>0</v>
      </c>
      <c r="AR281" s="25" t="s">
        <v>327</v>
      </c>
      <c r="AT281" s="25" t="s">
        <v>311</v>
      </c>
      <c r="AU281" s="25" t="s">
        <v>84</v>
      </c>
      <c r="AY281" s="25" t="s">
        <v>308</v>
      </c>
      <c r="BE281" s="214">
        <f t="shared" si="34"/>
        <v>0</v>
      </c>
      <c r="BF281" s="214">
        <f t="shared" si="35"/>
        <v>0</v>
      </c>
      <c r="BG281" s="214">
        <f t="shared" si="36"/>
        <v>0</v>
      </c>
      <c r="BH281" s="214">
        <f t="shared" si="37"/>
        <v>0</v>
      </c>
      <c r="BI281" s="214">
        <f t="shared" si="38"/>
        <v>0</v>
      </c>
      <c r="BJ281" s="25" t="s">
        <v>82</v>
      </c>
      <c r="BK281" s="214">
        <f t="shared" si="39"/>
        <v>0</v>
      </c>
      <c r="BL281" s="25" t="s">
        <v>327</v>
      </c>
      <c r="BM281" s="25" t="s">
        <v>6862</v>
      </c>
    </row>
    <row r="282" spans="2:65" s="1" customFormat="1" ht="31.5" customHeight="1">
      <c r="B282" s="42"/>
      <c r="C282" s="203" t="s">
        <v>2094</v>
      </c>
      <c r="D282" s="203" t="s">
        <v>311</v>
      </c>
      <c r="E282" s="204" t="s">
        <v>6863</v>
      </c>
      <c r="F282" s="205" t="s">
        <v>6864</v>
      </c>
      <c r="G282" s="206" t="s">
        <v>578</v>
      </c>
      <c r="H282" s="207">
        <v>2</v>
      </c>
      <c r="I282" s="208"/>
      <c r="J282" s="209">
        <f t="shared" si="30"/>
        <v>0</v>
      </c>
      <c r="K282" s="205" t="s">
        <v>21</v>
      </c>
      <c r="L282" s="62"/>
      <c r="M282" s="210" t="s">
        <v>21</v>
      </c>
      <c r="N282" s="211" t="s">
        <v>45</v>
      </c>
      <c r="O282" s="43"/>
      <c r="P282" s="212">
        <f t="shared" si="31"/>
        <v>0</v>
      </c>
      <c r="Q282" s="212">
        <v>0</v>
      </c>
      <c r="R282" s="212">
        <f t="shared" si="32"/>
        <v>0</v>
      </c>
      <c r="S282" s="212">
        <v>0</v>
      </c>
      <c r="T282" s="213">
        <f t="shared" si="33"/>
        <v>0</v>
      </c>
      <c r="AR282" s="25" t="s">
        <v>327</v>
      </c>
      <c r="AT282" s="25" t="s">
        <v>311</v>
      </c>
      <c r="AU282" s="25" t="s">
        <v>84</v>
      </c>
      <c r="AY282" s="25" t="s">
        <v>308</v>
      </c>
      <c r="BE282" s="214">
        <f t="shared" si="34"/>
        <v>0</v>
      </c>
      <c r="BF282" s="214">
        <f t="shared" si="35"/>
        <v>0</v>
      </c>
      <c r="BG282" s="214">
        <f t="shared" si="36"/>
        <v>0</v>
      </c>
      <c r="BH282" s="214">
        <f t="shared" si="37"/>
        <v>0</v>
      </c>
      <c r="BI282" s="214">
        <f t="shared" si="38"/>
        <v>0</v>
      </c>
      <c r="BJ282" s="25" t="s">
        <v>82</v>
      </c>
      <c r="BK282" s="214">
        <f t="shared" si="39"/>
        <v>0</v>
      </c>
      <c r="BL282" s="25" t="s">
        <v>327</v>
      </c>
      <c r="BM282" s="25" t="s">
        <v>6865</v>
      </c>
    </row>
    <row r="283" spans="2:65" s="1" customFormat="1" ht="31.5" customHeight="1">
      <c r="B283" s="42"/>
      <c r="C283" s="203" t="s">
        <v>2098</v>
      </c>
      <c r="D283" s="203" t="s">
        <v>311</v>
      </c>
      <c r="E283" s="204" t="s">
        <v>6866</v>
      </c>
      <c r="F283" s="205" t="s">
        <v>6867</v>
      </c>
      <c r="G283" s="206" t="s">
        <v>578</v>
      </c>
      <c r="H283" s="207">
        <v>2</v>
      </c>
      <c r="I283" s="208"/>
      <c r="J283" s="209">
        <f t="shared" si="30"/>
        <v>0</v>
      </c>
      <c r="K283" s="205" t="s">
        <v>21</v>
      </c>
      <c r="L283" s="62"/>
      <c r="M283" s="210" t="s">
        <v>21</v>
      </c>
      <c r="N283" s="211" t="s">
        <v>45</v>
      </c>
      <c r="O283" s="43"/>
      <c r="P283" s="212">
        <f t="shared" si="31"/>
        <v>0</v>
      </c>
      <c r="Q283" s="212">
        <v>0</v>
      </c>
      <c r="R283" s="212">
        <f t="shared" si="32"/>
        <v>0</v>
      </c>
      <c r="S283" s="212">
        <v>0</v>
      </c>
      <c r="T283" s="213">
        <f t="shared" si="33"/>
        <v>0</v>
      </c>
      <c r="AR283" s="25" t="s">
        <v>327</v>
      </c>
      <c r="AT283" s="25" t="s">
        <v>311</v>
      </c>
      <c r="AU283" s="25" t="s">
        <v>84</v>
      </c>
      <c r="AY283" s="25" t="s">
        <v>308</v>
      </c>
      <c r="BE283" s="214">
        <f t="shared" si="34"/>
        <v>0</v>
      </c>
      <c r="BF283" s="214">
        <f t="shared" si="35"/>
        <v>0</v>
      </c>
      <c r="BG283" s="214">
        <f t="shared" si="36"/>
        <v>0</v>
      </c>
      <c r="BH283" s="214">
        <f t="shared" si="37"/>
        <v>0</v>
      </c>
      <c r="BI283" s="214">
        <f t="shared" si="38"/>
        <v>0</v>
      </c>
      <c r="BJ283" s="25" t="s">
        <v>82</v>
      </c>
      <c r="BK283" s="214">
        <f t="shared" si="39"/>
        <v>0</v>
      </c>
      <c r="BL283" s="25" t="s">
        <v>327</v>
      </c>
      <c r="BM283" s="25" t="s">
        <v>6868</v>
      </c>
    </row>
    <row r="284" spans="2:65" s="1" customFormat="1" ht="22.5" customHeight="1">
      <c r="B284" s="42"/>
      <c r="C284" s="203" t="s">
        <v>2100</v>
      </c>
      <c r="D284" s="203" t="s">
        <v>311</v>
      </c>
      <c r="E284" s="204" t="s">
        <v>6869</v>
      </c>
      <c r="F284" s="205" t="s">
        <v>6870</v>
      </c>
      <c r="G284" s="206" t="s">
        <v>578</v>
      </c>
      <c r="H284" s="207">
        <v>4</v>
      </c>
      <c r="I284" s="208"/>
      <c r="J284" s="209">
        <f t="shared" si="30"/>
        <v>0</v>
      </c>
      <c r="K284" s="205" t="s">
        <v>21</v>
      </c>
      <c r="L284" s="62"/>
      <c r="M284" s="210" t="s">
        <v>21</v>
      </c>
      <c r="N284" s="211" t="s">
        <v>45</v>
      </c>
      <c r="O284" s="43"/>
      <c r="P284" s="212">
        <f t="shared" si="31"/>
        <v>0</v>
      </c>
      <c r="Q284" s="212">
        <v>0</v>
      </c>
      <c r="R284" s="212">
        <f t="shared" si="32"/>
        <v>0</v>
      </c>
      <c r="S284" s="212">
        <v>0</v>
      </c>
      <c r="T284" s="213">
        <f t="shared" si="33"/>
        <v>0</v>
      </c>
      <c r="AR284" s="25" t="s">
        <v>327</v>
      </c>
      <c r="AT284" s="25" t="s">
        <v>311</v>
      </c>
      <c r="AU284" s="25" t="s">
        <v>84</v>
      </c>
      <c r="AY284" s="25" t="s">
        <v>308</v>
      </c>
      <c r="BE284" s="214">
        <f t="shared" si="34"/>
        <v>0</v>
      </c>
      <c r="BF284" s="214">
        <f t="shared" si="35"/>
        <v>0</v>
      </c>
      <c r="BG284" s="214">
        <f t="shared" si="36"/>
        <v>0</v>
      </c>
      <c r="BH284" s="214">
        <f t="shared" si="37"/>
        <v>0</v>
      </c>
      <c r="BI284" s="214">
        <f t="shared" si="38"/>
        <v>0</v>
      </c>
      <c r="BJ284" s="25" t="s">
        <v>82</v>
      </c>
      <c r="BK284" s="214">
        <f t="shared" si="39"/>
        <v>0</v>
      </c>
      <c r="BL284" s="25" t="s">
        <v>327</v>
      </c>
      <c r="BM284" s="25" t="s">
        <v>6871</v>
      </c>
    </row>
    <row r="285" spans="2:65" s="1" customFormat="1" ht="22.5" customHeight="1">
      <c r="B285" s="42"/>
      <c r="C285" s="203" t="s">
        <v>2103</v>
      </c>
      <c r="D285" s="203" t="s">
        <v>311</v>
      </c>
      <c r="E285" s="204" t="s">
        <v>6872</v>
      </c>
      <c r="F285" s="205" t="s">
        <v>6873</v>
      </c>
      <c r="G285" s="206" t="s">
        <v>578</v>
      </c>
      <c r="H285" s="207">
        <v>58</v>
      </c>
      <c r="I285" s="208"/>
      <c r="J285" s="209">
        <f t="shared" si="30"/>
        <v>0</v>
      </c>
      <c r="K285" s="205" t="s">
        <v>21</v>
      </c>
      <c r="L285" s="62"/>
      <c r="M285" s="210" t="s">
        <v>21</v>
      </c>
      <c r="N285" s="211" t="s">
        <v>45</v>
      </c>
      <c r="O285" s="43"/>
      <c r="P285" s="212">
        <f t="shared" si="31"/>
        <v>0</v>
      </c>
      <c r="Q285" s="212">
        <v>0</v>
      </c>
      <c r="R285" s="212">
        <f t="shared" si="32"/>
        <v>0</v>
      </c>
      <c r="S285" s="212">
        <v>0</v>
      </c>
      <c r="T285" s="213">
        <f t="shared" si="33"/>
        <v>0</v>
      </c>
      <c r="AR285" s="25" t="s">
        <v>327</v>
      </c>
      <c r="AT285" s="25" t="s">
        <v>311</v>
      </c>
      <c r="AU285" s="25" t="s">
        <v>84</v>
      </c>
      <c r="AY285" s="25" t="s">
        <v>308</v>
      </c>
      <c r="BE285" s="214">
        <f t="shared" si="34"/>
        <v>0</v>
      </c>
      <c r="BF285" s="214">
        <f t="shared" si="35"/>
        <v>0</v>
      </c>
      <c r="BG285" s="214">
        <f t="shared" si="36"/>
        <v>0</v>
      </c>
      <c r="BH285" s="214">
        <f t="shared" si="37"/>
        <v>0</v>
      </c>
      <c r="BI285" s="214">
        <f t="shared" si="38"/>
        <v>0</v>
      </c>
      <c r="BJ285" s="25" t="s">
        <v>82</v>
      </c>
      <c r="BK285" s="214">
        <f t="shared" si="39"/>
        <v>0</v>
      </c>
      <c r="BL285" s="25" t="s">
        <v>327</v>
      </c>
      <c r="BM285" s="25" t="s">
        <v>6874</v>
      </c>
    </row>
    <row r="286" spans="2:65" s="1" customFormat="1" ht="22.5" customHeight="1">
      <c r="B286" s="42"/>
      <c r="C286" s="203" t="s">
        <v>2108</v>
      </c>
      <c r="D286" s="203" t="s">
        <v>311</v>
      </c>
      <c r="E286" s="204" t="s">
        <v>6875</v>
      </c>
      <c r="F286" s="205" t="s">
        <v>6876</v>
      </c>
      <c r="G286" s="206" t="s">
        <v>578</v>
      </c>
      <c r="H286" s="207">
        <v>60</v>
      </c>
      <c r="I286" s="208"/>
      <c r="J286" s="209">
        <f t="shared" si="30"/>
        <v>0</v>
      </c>
      <c r="K286" s="205" t="s">
        <v>21</v>
      </c>
      <c r="L286" s="62"/>
      <c r="M286" s="210" t="s">
        <v>21</v>
      </c>
      <c r="N286" s="211" t="s">
        <v>45</v>
      </c>
      <c r="O286" s="43"/>
      <c r="P286" s="212">
        <f t="shared" si="31"/>
        <v>0</v>
      </c>
      <c r="Q286" s="212">
        <v>0</v>
      </c>
      <c r="R286" s="212">
        <f t="shared" si="32"/>
        <v>0</v>
      </c>
      <c r="S286" s="212">
        <v>0</v>
      </c>
      <c r="T286" s="213">
        <f t="shared" si="33"/>
        <v>0</v>
      </c>
      <c r="AR286" s="25" t="s">
        <v>327</v>
      </c>
      <c r="AT286" s="25" t="s">
        <v>311</v>
      </c>
      <c r="AU286" s="25" t="s">
        <v>84</v>
      </c>
      <c r="AY286" s="25" t="s">
        <v>308</v>
      </c>
      <c r="BE286" s="214">
        <f t="shared" si="34"/>
        <v>0</v>
      </c>
      <c r="BF286" s="214">
        <f t="shared" si="35"/>
        <v>0</v>
      </c>
      <c r="BG286" s="214">
        <f t="shared" si="36"/>
        <v>0</v>
      </c>
      <c r="BH286" s="214">
        <f t="shared" si="37"/>
        <v>0</v>
      </c>
      <c r="BI286" s="214">
        <f t="shared" si="38"/>
        <v>0</v>
      </c>
      <c r="BJ286" s="25" t="s">
        <v>82</v>
      </c>
      <c r="BK286" s="214">
        <f t="shared" si="39"/>
        <v>0</v>
      </c>
      <c r="BL286" s="25" t="s">
        <v>327</v>
      </c>
      <c r="BM286" s="25" t="s">
        <v>6877</v>
      </c>
    </row>
    <row r="287" spans="2:65" s="1" customFormat="1" ht="22.5" customHeight="1">
      <c r="B287" s="42"/>
      <c r="C287" s="203" t="s">
        <v>2112</v>
      </c>
      <c r="D287" s="203" t="s">
        <v>311</v>
      </c>
      <c r="E287" s="204" t="s">
        <v>6878</v>
      </c>
      <c r="F287" s="205" t="s">
        <v>6879</v>
      </c>
      <c r="G287" s="206" t="s">
        <v>578</v>
      </c>
      <c r="H287" s="207">
        <v>10</v>
      </c>
      <c r="I287" s="208"/>
      <c r="J287" s="209">
        <f t="shared" si="30"/>
        <v>0</v>
      </c>
      <c r="K287" s="205" t="s">
        <v>21</v>
      </c>
      <c r="L287" s="62"/>
      <c r="M287" s="210" t="s">
        <v>21</v>
      </c>
      <c r="N287" s="211" t="s">
        <v>45</v>
      </c>
      <c r="O287" s="43"/>
      <c r="P287" s="212">
        <f t="shared" si="31"/>
        <v>0</v>
      </c>
      <c r="Q287" s="212">
        <v>0</v>
      </c>
      <c r="R287" s="212">
        <f t="shared" si="32"/>
        <v>0</v>
      </c>
      <c r="S287" s="212">
        <v>0</v>
      </c>
      <c r="T287" s="213">
        <f t="shared" si="33"/>
        <v>0</v>
      </c>
      <c r="AR287" s="25" t="s">
        <v>327</v>
      </c>
      <c r="AT287" s="25" t="s">
        <v>311</v>
      </c>
      <c r="AU287" s="25" t="s">
        <v>84</v>
      </c>
      <c r="AY287" s="25" t="s">
        <v>308</v>
      </c>
      <c r="BE287" s="214">
        <f t="shared" si="34"/>
        <v>0</v>
      </c>
      <c r="BF287" s="214">
        <f t="shared" si="35"/>
        <v>0</v>
      </c>
      <c r="BG287" s="214">
        <f t="shared" si="36"/>
        <v>0</v>
      </c>
      <c r="BH287" s="214">
        <f t="shared" si="37"/>
        <v>0</v>
      </c>
      <c r="BI287" s="214">
        <f t="shared" si="38"/>
        <v>0</v>
      </c>
      <c r="BJ287" s="25" t="s">
        <v>82</v>
      </c>
      <c r="BK287" s="214">
        <f t="shared" si="39"/>
        <v>0</v>
      </c>
      <c r="BL287" s="25" t="s">
        <v>327</v>
      </c>
      <c r="BM287" s="25" t="s">
        <v>6880</v>
      </c>
    </row>
    <row r="288" spans="2:65" s="11" customFormat="1" ht="29.85" customHeight="1">
      <c r="B288" s="186"/>
      <c r="C288" s="187"/>
      <c r="D288" s="200" t="s">
        <v>73</v>
      </c>
      <c r="E288" s="201" t="s">
        <v>6881</v>
      </c>
      <c r="F288" s="201" t="s">
        <v>6882</v>
      </c>
      <c r="G288" s="187"/>
      <c r="H288" s="187"/>
      <c r="I288" s="190"/>
      <c r="J288" s="202">
        <f>BK288</f>
        <v>0</v>
      </c>
      <c r="K288" s="187"/>
      <c r="L288" s="192"/>
      <c r="M288" s="193"/>
      <c r="N288" s="194"/>
      <c r="O288" s="194"/>
      <c r="P288" s="195">
        <f>SUM(P289:P372)</f>
        <v>0</v>
      </c>
      <c r="Q288" s="194"/>
      <c r="R288" s="195">
        <f>SUM(R289:R372)</f>
        <v>4.5653000000000015</v>
      </c>
      <c r="S288" s="194"/>
      <c r="T288" s="196">
        <f>SUM(T289:T372)</f>
        <v>0</v>
      </c>
      <c r="AR288" s="197" t="s">
        <v>84</v>
      </c>
      <c r="AT288" s="198" t="s">
        <v>73</v>
      </c>
      <c r="AU288" s="198" t="s">
        <v>82</v>
      </c>
      <c r="AY288" s="197" t="s">
        <v>308</v>
      </c>
      <c r="BK288" s="199">
        <f>SUM(BK289:BK372)</f>
        <v>0</v>
      </c>
    </row>
    <row r="289" spans="2:65" s="1" customFormat="1" ht="22.5" customHeight="1">
      <c r="B289" s="42"/>
      <c r="C289" s="203" t="s">
        <v>2117</v>
      </c>
      <c r="D289" s="203" t="s">
        <v>311</v>
      </c>
      <c r="E289" s="204" t="s">
        <v>6883</v>
      </c>
      <c r="F289" s="205" t="s">
        <v>6884</v>
      </c>
      <c r="G289" s="206" t="s">
        <v>538</v>
      </c>
      <c r="H289" s="207">
        <v>45</v>
      </c>
      <c r="I289" s="208"/>
      <c r="J289" s="209">
        <f>ROUND(I289*H289,2)</f>
        <v>0</v>
      </c>
      <c r="K289" s="205" t="s">
        <v>6599</v>
      </c>
      <c r="L289" s="62"/>
      <c r="M289" s="210" t="s">
        <v>21</v>
      </c>
      <c r="N289" s="211" t="s">
        <v>45</v>
      </c>
      <c r="O289" s="43"/>
      <c r="P289" s="212">
        <f>O289*H289</f>
        <v>0</v>
      </c>
      <c r="Q289" s="212">
        <v>9.1E-4</v>
      </c>
      <c r="R289" s="212">
        <f>Q289*H289</f>
        <v>4.095E-2</v>
      </c>
      <c r="S289" s="212">
        <v>0</v>
      </c>
      <c r="T289" s="213">
        <f>S289*H289</f>
        <v>0</v>
      </c>
      <c r="AR289" s="25" t="s">
        <v>375</v>
      </c>
      <c r="AT289" s="25" t="s">
        <v>311</v>
      </c>
      <c r="AU289" s="25" t="s">
        <v>84</v>
      </c>
      <c r="AY289" s="25" t="s">
        <v>308</v>
      </c>
      <c r="BE289" s="214">
        <f>IF(N289="základní",J289,0)</f>
        <v>0</v>
      </c>
      <c r="BF289" s="214">
        <f>IF(N289="snížená",J289,0)</f>
        <v>0</v>
      </c>
      <c r="BG289" s="214">
        <f>IF(N289="zákl. přenesená",J289,0)</f>
        <v>0</v>
      </c>
      <c r="BH289" s="214">
        <f>IF(N289="sníž. přenesená",J289,0)</f>
        <v>0</v>
      </c>
      <c r="BI289" s="214">
        <f>IF(N289="nulová",J289,0)</f>
        <v>0</v>
      </c>
      <c r="BJ289" s="25" t="s">
        <v>82</v>
      </c>
      <c r="BK289" s="214">
        <f>ROUND(I289*H289,2)</f>
        <v>0</v>
      </c>
      <c r="BL289" s="25" t="s">
        <v>375</v>
      </c>
      <c r="BM289" s="25" t="s">
        <v>6885</v>
      </c>
    </row>
    <row r="290" spans="2:65" s="12" customFormat="1" ht="13.5">
      <c r="B290" s="221"/>
      <c r="C290" s="222"/>
      <c r="D290" s="223" t="s">
        <v>451</v>
      </c>
      <c r="E290" s="224" t="s">
        <v>21</v>
      </c>
      <c r="F290" s="225" t="s">
        <v>6886</v>
      </c>
      <c r="G290" s="222"/>
      <c r="H290" s="226" t="s">
        <v>21</v>
      </c>
      <c r="I290" s="227"/>
      <c r="J290" s="222"/>
      <c r="K290" s="222"/>
      <c r="L290" s="228"/>
      <c r="M290" s="229"/>
      <c r="N290" s="230"/>
      <c r="O290" s="230"/>
      <c r="P290" s="230"/>
      <c r="Q290" s="230"/>
      <c r="R290" s="230"/>
      <c r="S290" s="230"/>
      <c r="T290" s="231"/>
      <c r="AT290" s="232" t="s">
        <v>451</v>
      </c>
      <c r="AU290" s="232" t="s">
        <v>84</v>
      </c>
      <c r="AV290" s="12" t="s">
        <v>82</v>
      </c>
      <c r="AW290" s="12" t="s">
        <v>37</v>
      </c>
      <c r="AX290" s="12" t="s">
        <v>74</v>
      </c>
      <c r="AY290" s="232" t="s">
        <v>308</v>
      </c>
    </row>
    <row r="291" spans="2:65" s="13" customFormat="1" ht="13.5">
      <c r="B291" s="233"/>
      <c r="C291" s="234"/>
      <c r="D291" s="246" t="s">
        <v>451</v>
      </c>
      <c r="E291" s="256" t="s">
        <v>21</v>
      </c>
      <c r="F291" s="257" t="s">
        <v>681</v>
      </c>
      <c r="G291" s="234"/>
      <c r="H291" s="258">
        <v>45</v>
      </c>
      <c r="I291" s="238"/>
      <c r="J291" s="234"/>
      <c r="K291" s="234"/>
      <c r="L291" s="239"/>
      <c r="M291" s="240"/>
      <c r="N291" s="241"/>
      <c r="O291" s="241"/>
      <c r="P291" s="241"/>
      <c r="Q291" s="241"/>
      <c r="R291" s="241"/>
      <c r="S291" s="241"/>
      <c r="T291" s="242"/>
      <c r="AT291" s="243" t="s">
        <v>451</v>
      </c>
      <c r="AU291" s="243" t="s">
        <v>84</v>
      </c>
      <c r="AV291" s="13" t="s">
        <v>84</v>
      </c>
      <c r="AW291" s="13" t="s">
        <v>37</v>
      </c>
      <c r="AX291" s="13" t="s">
        <v>82</v>
      </c>
      <c r="AY291" s="243" t="s">
        <v>308</v>
      </c>
    </row>
    <row r="292" spans="2:65" s="1" customFormat="1" ht="22.5" customHeight="1">
      <c r="B292" s="42"/>
      <c r="C292" s="203" t="s">
        <v>2122</v>
      </c>
      <c r="D292" s="203" t="s">
        <v>311</v>
      </c>
      <c r="E292" s="204" t="s">
        <v>6887</v>
      </c>
      <c r="F292" s="205" t="s">
        <v>6888</v>
      </c>
      <c r="G292" s="206" t="s">
        <v>538</v>
      </c>
      <c r="H292" s="207">
        <v>9</v>
      </c>
      <c r="I292" s="208"/>
      <c r="J292" s="209">
        <f>ROUND(I292*H292,2)</f>
        <v>0</v>
      </c>
      <c r="K292" s="205" t="s">
        <v>6599</v>
      </c>
      <c r="L292" s="62"/>
      <c r="M292" s="210" t="s">
        <v>21</v>
      </c>
      <c r="N292" s="211" t="s">
        <v>45</v>
      </c>
      <c r="O292" s="43"/>
      <c r="P292" s="212">
        <f>O292*H292</f>
        <v>0</v>
      </c>
      <c r="Q292" s="212">
        <v>1.1800000000000001E-3</v>
      </c>
      <c r="R292" s="212">
        <f>Q292*H292</f>
        <v>1.0620000000000001E-2</v>
      </c>
      <c r="S292" s="212">
        <v>0</v>
      </c>
      <c r="T292" s="213">
        <f>S292*H292</f>
        <v>0</v>
      </c>
      <c r="AR292" s="25" t="s">
        <v>375</v>
      </c>
      <c r="AT292" s="25" t="s">
        <v>311</v>
      </c>
      <c r="AU292" s="25" t="s">
        <v>84</v>
      </c>
      <c r="AY292" s="25" t="s">
        <v>308</v>
      </c>
      <c r="BE292" s="214">
        <f>IF(N292="základní",J292,0)</f>
        <v>0</v>
      </c>
      <c r="BF292" s="214">
        <f>IF(N292="snížená",J292,0)</f>
        <v>0</v>
      </c>
      <c r="BG292" s="214">
        <f>IF(N292="zákl. přenesená",J292,0)</f>
        <v>0</v>
      </c>
      <c r="BH292" s="214">
        <f>IF(N292="sníž. přenesená",J292,0)</f>
        <v>0</v>
      </c>
      <c r="BI292" s="214">
        <f>IF(N292="nulová",J292,0)</f>
        <v>0</v>
      </c>
      <c r="BJ292" s="25" t="s">
        <v>82</v>
      </c>
      <c r="BK292" s="214">
        <f>ROUND(I292*H292,2)</f>
        <v>0</v>
      </c>
      <c r="BL292" s="25" t="s">
        <v>375</v>
      </c>
      <c r="BM292" s="25" t="s">
        <v>6889</v>
      </c>
    </row>
    <row r="293" spans="2:65" s="12" customFormat="1" ht="13.5">
      <c r="B293" s="221"/>
      <c r="C293" s="222"/>
      <c r="D293" s="223" t="s">
        <v>451</v>
      </c>
      <c r="E293" s="224" t="s">
        <v>21</v>
      </c>
      <c r="F293" s="225" t="s">
        <v>6886</v>
      </c>
      <c r="G293" s="222"/>
      <c r="H293" s="226" t="s">
        <v>21</v>
      </c>
      <c r="I293" s="227"/>
      <c r="J293" s="222"/>
      <c r="K293" s="222"/>
      <c r="L293" s="228"/>
      <c r="M293" s="229"/>
      <c r="N293" s="230"/>
      <c r="O293" s="230"/>
      <c r="P293" s="230"/>
      <c r="Q293" s="230"/>
      <c r="R293" s="230"/>
      <c r="S293" s="230"/>
      <c r="T293" s="231"/>
      <c r="AT293" s="232" t="s">
        <v>451</v>
      </c>
      <c r="AU293" s="232" t="s">
        <v>84</v>
      </c>
      <c r="AV293" s="12" t="s">
        <v>82</v>
      </c>
      <c r="AW293" s="12" t="s">
        <v>37</v>
      </c>
      <c r="AX293" s="12" t="s">
        <v>74</v>
      </c>
      <c r="AY293" s="232" t="s">
        <v>308</v>
      </c>
    </row>
    <row r="294" spans="2:65" s="13" customFormat="1" ht="13.5">
      <c r="B294" s="233"/>
      <c r="C294" s="234"/>
      <c r="D294" s="246" t="s">
        <v>451</v>
      </c>
      <c r="E294" s="256" t="s">
        <v>21</v>
      </c>
      <c r="F294" s="257" t="s">
        <v>346</v>
      </c>
      <c r="G294" s="234"/>
      <c r="H294" s="258">
        <v>9</v>
      </c>
      <c r="I294" s="238"/>
      <c r="J294" s="234"/>
      <c r="K294" s="234"/>
      <c r="L294" s="239"/>
      <c r="M294" s="240"/>
      <c r="N294" s="241"/>
      <c r="O294" s="241"/>
      <c r="P294" s="241"/>
      <c r="Q294" s="241"/>
      <c r="R294" s="241"/>
      <c r="S294" s="241"/>
      <c r="T294" s="242"/>
      <c r="AT294" s="243" t="s">
        <v>451</v>
      </c>
      <c r="AU294" s="243" t="s">
        <v>84</v>
      </c>
      <c r="AV294" s="13" t="s">
        <v>84</v>
      </c>
      <c r="AW294" s="13" t="s">
        <v>37</v>
      </c>
      <c r="AX294" s="13" t="s">
        <v>82</v>
      </c>
      <c r="AY294" s="243" t="s">
        <v>308</v>
      </c>
    </row>
    <row r="295" spans="2:65" s="1" customFormat="1" ht="22.5" customHeight="1">
      <c r="B295" s="42"/>
      <c r="C295" s="203" t="s">
        <v>2126</v>
      </c>
      <c r="D295" s="203" t="s">
        <v>311</v>
      </c>
      <c r="E295" s="204" t="s">
        <v>6890</v>
      </c>
      <c r="F295" s="205" t="s">
        <v>6891</v>
      </c>
      <c r="G295" s="206" t="s">
        <v>538</v>
      </c>
      <c r="H295" s="207">
        <v>22</v>
      </c>
      <c r="I295" s="208"/>
      <c r="J295" s="209">
        <f>ROUND(I295*H295,2)</f>
        <v>0</v>
      </c>
      <c r="K295" s="205" t="s">
        <v>6599</v>
      </c>
      <c r="L295" s="62"/>
      <c r="M295" s="210" t="s">
        <v>21</v>
      </c>
      <c r="N295" s="211" t="s">
        <v>45</v>
      </c>
      <c r="O295" s="43"/>
      <c r="P295" s="212">
        <f>O295*H295</f>
        <v>0</v>
      </c>
      <c r="Q295" s="212">
        <v>1.5E-3</v>
      </c>
      <c r="R295" s="212">
        <f>Q295*H295</f>
        <v>3.3000000000000002E-2</v>
      </c>
      <c r="S295" s="212">
        <v>0</v>
      </c>
      <c r="T295" s="213">
        <f>S295*H295</f>
        <v>0</v>
      </c>
      <c r="AR295" s="25" t="s">
        <v>375</v>
      </c>
      <c r="AT295" s="25" t="s">
        <v>311</v>
      </c>
      <c r="AU295" s="25" t="s">
        <v>84</v>
      </c>
      <c r="AY295" s="25" t="s">
        <v>308</v>
      </c>
      <c r="BE295" s="214">
        <f>IF(N295="základní",J295,0)</f>
        <v>0</v>
      </c>
      <c r="BF295" s="214">
        <f>IF(N295="snížená",J295,0)</f>
        <v>0</v>
      </c>
      <c r="BG295" s="214">
        <f>IF(N295="zákl. přenesená",J295,0)</f>
        <v>0</v>
      </c>
      <c r="BH295" s="214">
        <f>IF(N295="sníž. přenesená",J295,0)</f>
        <v>0</v>
      </c>
      <c r="BI295" s="214">
        <f>IF(N295="nulová",J295,0)</f>
        <v>0</v>
      </c>
      <c r="BJ295" s="25" t="s">
        <v>82</v>
      </c>
      <c r="BK295" s="214">
        <f>ROUND(I295*H295,2)</f>
        <v>0</v>
      </c>
      <c r="BL295" s="25" t="s">
        <v>375</v>
      </c>
      <c r="BM295" s="25" t="s">
        <v>6892</v>
      </c>
    </row>
    <row r="296" spans="2:65" s="12" customFormat="1" ht="13.5">
      <c r="B296" s="221"/>
      <c r="C296" s="222"/>
      <c r="D296" s="223" t="s">
        <v>451</v>
      </c>
      <c r="E296" s="224" t="s">
        <v>21</v>
      </c>
      <c r="F296" s="225" t="s">
        <v>6886</v>
      </c>
      <c r="G296" s="222"/>
      <c r="H296" s="226" t="s">
        <v>21</v>
      </c>
      <c r="I296" s="227"/>
      <c r="J296" s="222"/>
      <c r="K296" s="222"/>
      <c r="L296" s="228"/>
      <c r="M296" s="229"/>
      <c r="N296" s="230"/>
      <c r="O296" s="230"/>
      <c r="P296" s="230"/>
      <c r="Q296" s="230"/>
      <c r="R296" s="230"/>
      <c r="S296" s="230"/>
      <c r="T296" s="231"/>
      <c r="AT296" s="232" t="s">
        <v>451</v>
      </c>
      <c r="AU296" s="232" t="s">
        <v>84</v>
      </c>
      <c r="AV296" s="12" t="s">
        <v>82</v>
      </c>
      <c r="AW296" s="12" t="s">
        <v>37</v>
      </c>
      <c r="AX296" s="12" t="s">
        <v>74</v>
      </c>
      <c r="AY296" s="232" t="s">
        <v>308</v>
      </c>
    </row>
    <row r="297" spans="2:65" s="13" customFormat="1" ht="13.5">
      <c r="B297" s="233"/>
      <c r="C297" s="234"/>
      <c r="D297" s="246" t="s">
        <v>451</v>
      </c>
      <c r="E297" s="256" t="s">
        <v>21</v>
      </c>
      <c r="F297" s="257" t="s">
        <v>402</v>
      </c>
      <c r="G297" s="234"/>
      <c r="H297" s="258">
        <v>22</v>
      </c>
      <c r="I297" s="238"/>
      <c r="J297" s="234"/>
      <c r="K297" s="234"/>
      <c r="L297" s="239"/>
      <c r="M297" s="240"/>
      <c r="N297" s="241"/>
      <c r="O297" s="241"/>
      <c r="P297" s="241"/>
      <c r="Q297" s="241"/>
      <c r="R297" s="241"/>
      <c r="S297" s="241"/>
      <c r="T297" s="242"/>
      <c r="AT297" s="243" t="s">
        <v>451</v>
      </c>
      <c r="AU297" s="243" t="s">
        <v>84</v>
      </c>
      <c r="AV297" s="13" t="s">
        <v>84</v>
      </c>
      <c r="AW297" s="13" t="s">
        <v>37</v>
      </c>
      <c r="AX297" s="13" t="s">
        <v>82</v>
      </c>
      <c r="AY297" s="243" t="s">
        <v>308</v>
      </c>
    </row>
    <row r="298" spans="2:65" s="1" customFormat="1" ht="22.5" customHeight="1">
      <c r="B298" s="42"/>
      <c r="C298" s="203" t="s">
        <v>2130</v>
      </c>
      <c r="D298" s="203" t="s">
        <v>311</v>
      </c>
      <c r="E298" s="204" t="s">
        <v>6893</v>
      </c>
      <c r="F298" s="205" t="s">
        <v>6894</v>
      </c>
      <c r="G298" s="206" t="s">
        <v>538</v>
      </c>
      <c r="H298" s="207">
        <v>101</v>
      </c>
      <c r="I298" s="208"/>
      <c r="J298" s="209">
        <f>ROUND(I298*H298,2)</f>
        <v>0</v>
      </c>
      <c r="K298" s="205" t="s">
        <v>6599</v>
      </c>
      <c r="L298" s="62"/>
      <c r="M298" s="210" t="s">
        <v>21</v>
      </c>
      <c r="N298" s="211" t="s">
        <v>45</v>
      </c>
      <c r="O298" s="43"/>
      <c r="P298" s="212">
        <f>O298*H298</f>
        <v>0</v>
      </c>
      <c r="Q298" s="212">
        <v>1.9400000000000001E-3</v>
      </c>
      <c r="R298" s="212">
        <f>Q298*H298</f>
        <v>0.19594</v>
      </c>
      <c r="S298" s="212">
        <v>0</v>
      </c>
      <c r="T298" s="213">
        <f>S298*H298</f>
        <v>0</v>
      </c>
      <c r="AR298" s="25" t="s">
        <v>375</v>
      </c>
      <c r="AT298" s="25" t="s">
        <v>311</v>
      </c>
      <c r="AU298" s="25" t="s">
        <v>84</v>
      </c>
      <c r="AY298" s="25" t="s">
        <v>308</v>
      </c>
      <c r="BE298" s="214">
        <f>IF(N298="základní",J298,0)</f>
        <v>0</v>
      </c>
      <c r="BF298" s="214">
        <f>IF(N298="snížená",J298,0)</f>
        <v>0</v>
      </c>
      <c r="BG298" s="214">
        <f>IF(N298="zákl. přenesená",J298,0)</f>
        <v>0</v>
      </c>
      <c r="BH298" s="214">
        <f>IF(N298="sníž. přenesená",J298,0)</f>
        <v>0</v>
      </c>
      <c r="BI298" s="214">
        <f>IF(N298="nulová",J298,0)</f>
        <v>0</v>
      </c>
      <c r="BJ298" s="25" t="s">
        <v>82</v>
      </c>
      <c r="BK298" s="214">
        <f>ROUND(I298*H298,2)</f>
        <v>0</v>
      </c>
      <c r="BL298" s="25" t="s">
        <v>375</v>
      </c>
      <c r="BM298" s="25" t="s">
        <v>6895</v>
      </c>
    </row>
    <row r="299" spans="2:65" s="12" customFormat="1" ht="13.5">
      <c r="B299" s="221"/>
      <c r="C299" s="222"/>
      <c r="D299" s="223" t="s">
        <v>451</v>
      </c>
      <c r="E299" s="224" t="s">
        <v>21</v>
      </c>
      <c r="F299" s="225" t="s">
        <v>6886</v>
      </c>
      <c r="G299" s="222"/>
      <c r="H299" s="226" t="s">
        <v>21</v>
      </c>
      <c r="I299" s="227"/>
      <c r="J299" s="222"/>
      <c r="K299" s="222"/>
      <c r="L299" s="228"/>
      <c r="M299" s="229"/>
      <c r="N299" s="230"/>
      <c r="O299" s="230"/>
      <c r="P299" s="230"/>
      <c r="Q299" s="230"/>
      <c r="R299" s="230"/>
      <c r="S299" s="230"/>
      <c r="T299" s="231"/>
      <c r="AT299" s="232" t="s">
        <v>451</v>
      </c>
      <c r="AU299" s="232" t="s">
        <v>84</v>
      </c>
      <c r="AV299" s="12" t="s">
        <v>82</v>
      </c>
      <c r="AW299" s="12" t="s">
        <v>37</v>
      </c>
      <c r="AX299" s="12" t="s">
        <v>74</v>
      </c>
      <c r="AY299" s="232" t="s">
        <v>308</v>
      </c>
    </row>
    <row r="300" spans="2:65" s="13" customFormat="1" ht="13.5">
      <c r="B300" s="233"/>
      <c r="C300" s="234"/>
      <c r="D300" s="246" t="s">
        <v>451</v>
      </c>
      <c r="E300" s="256" t="s">
        <v>21</v>
      </c>
      <c r="F300" s="257" t="s">
        <v>2176</v>
      </c>
      <c r="G300" s="234"/>
      <c r="H300" s="258">
        <v>101</v>
      </c>
      <c r="I300" s="238"/>
      <c r="J300" s="234"/>
      <c r="K300" s="234"/>
      <c r="L300" s="239"/>
      <c r="M300" s="240"/>
      <c r="N300" s="241"/>
      <c r="O300" s="241"/>
      <c r="P300" s="241"/>
      <c r="Q300" s="241"/>
      <c r="R300" s="241"/>
      <c r="S300" s="241"/>
      <c r="T300" s="242"/>
      <c r="AT300" s="243" t="s">
        <v>451</v>
      </c>
      <c r="AU300" s="243" t="s">
        <v>84</v>
      </c>
      <c r="AV300" s="13" t="s">
        <v>84</v>
      </c>
      <c r="AW300" s="13" t="s">
        <v>37</v>
      </c>
      <c r="AX300" s="13" t="s">
        <v>82</v>
      </c>
      <c r="AY300" s="243" t="s">
        <v>308</v>
      </c>
    </row>
    <row r="301" spans="2:65" s="1" customFormat="1" ht="22.5" customHeight="1">
      <c r="B301" s="42"/>
      <c r="C301" s="203" t="s">
        <v>2134</v>
      </c>
      <c r="D301" s="203" t="s">
        <v>311</v>
      </c>
      <c r="E301" s="204" t="s">
        <v>6896</v>
      </c>
      <c r="F301" s="205" t="s">
        <v>6897</v>
      </c>
      <c r="G301" s="206" t="s">
        <v>538</v>
      </c>
      <c r="H301" s="207">
        <v>116</v>
      </c>
      <c r="I301" s="208"/>
      <c r="J301" s="209">
        <f>ROUND(I301*H301,2)</f>
        <v>0</v>
      </c>
      <c r="K301" s="205" t="s">
        <v>6599</v>
      </c>
      <c r="L301" s="62"/>
      <c r="M301" s="210" t="s">
        <v>21</v>
      </c>
      <c r="N301" s="211" t="s">
        <v>45</v>
      </c>
      <c r="O301" s="43"/>
      <c r="P301" s="212">
        <f>O301*H301</f>
        <v>0</v>
      </c>
      <c r="Q301" s="212">
        <v>2.6099999999999999E-3</v>
      </c>
      <c r="R301" s="212">
        <f>Q301*H301</f>
        <v>0.30275999999999997</v>
      </c>
      <c r="S301" s="212">
        <v>0</v>
      </c>
      <c r="T301" s="213">
        <f>S301*H301</f>
        <v>0</v>
      </c>
      <c r="AR301" s="25" t="s">
        <v>375</v>
      </c>
      <c r="AT301" s="25" t="s">
        <v>311</v>
      </c>
      <c r="AU301" s="25" t="s">
        <v>84</v>
      </c>
      <c r="AY301" s="25" t="s">
        <v>308</v>
      </c>
      <c r="BE301" s="214">
        <f>IF(N301="základní",J301,0)</f>
        <v>0</v>
      </c>
      <c r="BF301" s="214">
        <f>IF(N301="snížená",J301,0)</f>
        <v>0</v>
      </c>
      <c r="BG301" s="214">
        <f>IF(N301="zákl. přenesená",J301,0)</f>
        <v>0</v>
      </c>
      <c r="BH301" s="214">
        <f>IF(N301="sníž. přenesená",J301,0)</f>
        <v>0</v>
      </c>
      <c r="BI301" s="214">
        <f>IF(N301="nulová",J301,0)</f>
        <v>0</v>
      </c>
      <c r="BJ301" s="25" t="s">
        <v>82</v>
      </c>
      <c r="BK301" s="214">
        <f>ROUND(I301*H301,2)</f>
        <v>0</v>
      </c>
      <c r="BL301" s="25" t="s">
        <v>375</v>
      </c>
      <c r="BM301" s="25" t="s">
        <v>6898</v>
      </c>
    </row>
    <row r="302" spans="2:65" s="12" customFormat="1" ht="13.5">
      <c r="B302" s="221"/>
      <c r="C302" s="222"/>
      <c r="D302" s="223" t="s">
        <v>451</v>
      </c>
      <c r="E302" s="224" t="s">
        <v>21</v>
      </c>
      <c r="F302" s="225" t="s">
        <v>6886</v>
      </c>
      <c r="G302" s="222"/>
      <c r="H302" s="226" t="s">
        <v>21</v>
      </c>
      <c r="I302" s="227"/>
      <c r="J302" s="222"/>
      <c r="K302" s="222"/>
      <c r="L302" s="228"/>
      <c r="M302" s="229"/>
      <c r="N302" s="230"/>
      <c r="O302" s="230"/>
      <c r="P302" s="230"/>
      <c r="Q302" s="230"/>
      <c r="R302" s="230"/>
      <c r="S302" s="230"/>
      <c r="T302" s="231"/>
      <c r="AT302" s="232" t="s">
        <v>451</v>
      </c>
      <c r="AU302" s="232" t="s">
        <v>84</v>
      </c>
      <c r="AV302" s="12" t="s">
        <v>82</v>
      </c>
      <c r="AW302" s="12" t="s">
        <v>37</v>
      </c>
      <c r="AX302" s="12" t="s">
        <v>74</v>
      </c>
      <c r="AY302" s="232" t="s">
        <v>308</v>
      </c>
    </row>
    <row r="303" spans="2:65" s="13" customFormat="1" ht="13.5">
      <c r="B303" s="233"/>
      <c r="C303" s="234"/>
      <c r="D303" s="246" t="s">
        <v>451</v>
      </c>
      <c r="E303" s="256" t="s">
        <v>21</v>
      </c>
      <c r="F303" s="257" t="s">
        <v>2241</v>
      </c>
      <c r="G303" s="234"/>
      <c r="H303" s="258">
        <v>116</v>
      </c>
      <c r="I303" s="238"/>
      <c r="J303" s="234"/>
      <c r="K303" s="234"/>
      <c r="L303" s="239"/>
      <c r="M303" s="240"/>
      <c r="N303" s="241"/>
      <c r="O303" s="241"/>
      <c r="P303" s="241"/>
      <c r="Q303" s="241"/>
      <c r="R303" s="241"/>
      <c r="S303" s="241"/>
      <c r="T303" s="242"/>
      <c r="AT303" s="243" t="s">
        <v>451</v>
      </c>
      <c r="AU303" s="243" t="s">
        <v>84</v>
      </c>
      <c r="AV303" s="13" t="s">
        <v>84</v>
      </c>
      <c r="AW303" s="13" t="s">
        <v>37</v>
      </c>
      <c r="AX303" s="13" t="s">
        <v>82</v>
      </c>
      <c r="AY303" s="243" t="s">
        <v>308</v>
      </c>
    </row>
    <row r="304" spans="2:65" s="1" customFormat="1" ht="22.5" customHeight="1">
      <c r="B304" s="42"/>
      <c r="C304" s="203" t="s">
        <v>2139</v>
      </c>
      <c r="D304" s="203" t="s">
        <v>311</v>
      </c>
      <c r="E304" s="204" t="s">
        <v>6899</v>
      </c>
      <c r="F304" s="205" t="s">
        <v>6900</v>
      </c>
      <c r="G304" s="206" t="s">
        <v>538</v>
      </c>
      <c r="H304" s="207">
        <v>10</v>
      </c>
      <c r="I304" s="208"/>
      <c r="J304" s="209">
        <f>ROUND(I304*H304,2)</f>
        <v>0</v>
      </c>
      <c r="K304" s="205" t="s">
        <v>6599</v>
      </c>
      <c r="L304" s="62"/>
      <c r="M304" s="210" t="s">
        <v>21</v>
      </c>
      <c r="N304" s="211" t="s">
        <v>45</v>
      </c>
      <c r="O304" s="43"/>
      <c r="P304" s="212">
        <f>O304*H304</f>
        <v>0</v>
      </c>
      <c r="Q304" s="212">
        <v>6.0699999999999999E-3</v>
      </c>
      <c r="R304" s="212">
        <f>Q304*H304</f>
        <v>6.0699999999999997E-2</v>
      </c>
      <c r="S304" s="212">
        <v>0</v>
      </c>
      <c r="T304" s="213">
        <f>S304*H304</f>
        <v>0</v>
      </c>
      <c r="AR304" s="25" t="s">
        <v>375</v>
      </c>
      <c r="AT304" s="25" t="s">
        <v>311</v>
      </c>
      <c r="AU304" s="25" t="s">
        <v>84</v>
      </c>
      <c r="AY304" s="25" t="s">
        <v>308</v>
      </c>
      <c r="BE304" s="214">
        <f>IF(N304="základní",J304,0)</f>
        <v>0</v>
      </c>
      <c r="BF304" s="214">
        <f>IF(N304="snížená",J304,0)</f>
        <v>0</v>
      </c>
      <c r="BG304" s="214">
        <f>IF(N304="zákl. přenesená",J304,0)</f>
        <v>0</v>
      </c>
      <c r="BH304" s="214">
        <f>IF(N304="sníž. přenesená",J304,0)</f>
        <v>0</v>
      </c>
      <c r="BI304" s="214">
        <f>IF(N304="nulová",J304,0)</f>
        <v>0</v>
      </c>
      <c r="BJ304" s="25" t="s">
        <v>82</v>
      </c>
      <c r="BK304" s="214">
        <f>ROUND(I304*H304,2)</f>
        <v>0</v>
      </c>
      <c r="BL304" s="25" t="s">
        <v>375</v>
      </c>
      <c r="BM304" s="25" t="s">
        <v>6901</v>
      </c>
    </row>
    <row r="305" spans="2:65" s="12" customFormat="1" ht="13.5">
      <c r="B305" s="221"/>
      <c r="C305" s="222"/>
      <c r="D305" s="223" t="s">
        <v>451</v>
      </c>
      <c r="E305" s="224" t="s">
        <v>21</v>
      </c>
      <c r="F305" s="225" t="s">
        <v>6886</v>
      </c>
      <c r="G305" s="222"/>
      <c r="H305" s="226" t="s">
        <v>21</v>
      </c>
      <c r="I305" s="227"/>
      <c r="J305" s="222"/>
      <c r="K305" s="222"/>
      <c r="L305" s="228"/>
      <c r="M305" s="229"/>
      <c r="N305" s="230"/>
      <c r="O305" s="230"/>
      <c r="P305" s="230"/>
      <c r="Q305" s="230"/>
      <c r="R305" s="230"/>
      <c r="S305" s="230"/>
      <c r="T305" s="231"/>
      <c r="AT305" s="232" t="s">
        <v>451</v>
      </c>
      <c r="AU305" s="232" t="s">
        <v>84</v>
      </c>
      <c r="AV305" s="12" t="s">
        <v>82</v>
      </c>
      <c r="AW305" s="12" t="s">
        <v>37</v>
      </c>
      <c r="AX305" s="12" t="s">
        <v>74</v>
      </c>
      <c r="AY305" s="232" t="s">
        <v>308</v>
      </c>
    </row>
    <row r="306" spans="2:65" s="13" customFormat="1" ht="13.5">
      <c r="B306" s="233"/>
      <c r="C306" s="234"/>
      <c r="D306" s="246" t="s">
        <v>451</v>
      </c>
      <c r="E306" s="256" t="s">
        <v>21</v>
      </c>
      <c r="F306" s="257" t="s">
        <v>350</v>
      </c>
      <c r="G306" s="234"/>
      <c r="H306" s="258">
        <v>10</v>
      </c>
      <c r="I306" s="238"/>
      <c r="J306" s="234"/>
      <c r="K306" s="234"/>
      <c r="L306" s="239"/>
      <c r="M306" s="240"/>
      <c r="N306" s="241"/>
      <c r="O306" s="241"/>
      <c r="P306" s="241"/>
      <c r="Q306" s="241"/>
      <c r="R306" s="241"/>
      <c r="S306" s="241"/>
      <c r="T306" s="242"/>
      <c r="AT306" s="243" t="s">
        <v>451</v>
      </c>
      <c r="AU306" s="243" t="s">
        <v>84</v>
      </c>
      <c r="AV306" s="13" t="s">
        <v>84</v>
      </c>
      <c r="AW306" s="13" t="s">
        <v>37</v>
      </c>
      <c r="AX306" s="13" t="s">
        <v>82</v>
      </c>
      <c r="AY306" s="243" t="s">
        <v>308</v>
      </c>
    </row>
    <row r="307" spans="2:65" s="1" customFormat="1" ht="22.5" customHeight="1">
      <c r="B307" s="42"/>
      <c r="C307" s="203" t="s">
        <v>2143</v>
      </c>
      <c r="D307" s="203" t="s">
        <v>311</v>
      </c>
      <c r="E307" s="204" t="s">
        <v>6902</v>
      </c>
      <c r="F307" s="205" t="s">
        <v>6903</v>
      </c>
      <c r="G307" s="206" t="s">
        <v>538</v>
      </c>
      <c r="H307" s="207">
        <v>4</v>
      </c>
      <c r="I307" s="208"/>
      <c r="J307" s="209">
        <f>ROUND(I307*H307,2)</f>
        <v>0</v>
      </c>
      <c r="K307" s="205" t="s">
        <v>6599</v>
      </c>
      <c r="L307" s="62"/>
      <c r="M307" s="210" t="s">
        <v>21</v>
      </c>
      <c r="N307" s="211" t="s">
        <v>45</v>
      </c>
      <c r="O307" s="43"/>
      <c r="P307" s="212">
        <f>O307*H307</f>
        <v>0</v>
      </c>
      <c r="Q307" s="212">
        <v>1.8000000000000001E-4</v>
      </c>
      <c r="R307" s="212">
        <f>Q307*H307</f>
        <v>7.2000000000000005E-4</v>
      </c>
      <c r="S307" s="212">
        <v>0</v>
      </c>
      <c r="T307" s="213">
        <f>S307*H307</f>
        <v>0</v>
      </c>
      <c r="AR307" s="25" t="s">
        <v>375</v>
      </c>
      <c r="AT307" s="25" t="s">
        <v>311</v>
      </c>
      <c r="AU307" s="25" t="s">
        <v>84</v>
      </c>
      <c r="AY307" s="25" t="s">
        <v>308</v>
      </c>
      <c r="BE307" s="214">
        <f>IF(N307="základní",J307,0)</f>
        <v>0</v>
      </c>
      <c r="BF307" s="214">
        <f>IF(N307="snížená",J307,0)</f>
        <v>0</v>
      </c>
      <c r="BG307" s="214">
        <f>IF(N307="zákl. přenesená",J307,0)</f>
        <v>0</v>
      </c>
      <c r="BH307" s="214">
        <f>IF(N307="sníž. přenesená",J307,0)</f>
        <v>0</v>
      </c>
      <c r="BI307" s="214">
        <f>IF(N307="nulová",J307,0)</f>
        <v>0</v>
      </c>
      <c r="BJ307" s="25" t="s">
        <v>82</v>
      </c>
      <c r="BK307" s="214">
        <f>ROUND(I307*H307,2)</f>
        <v>0</v>
      </c>
      <c r="BL307" s="25" t="s">
        <v>375</v>
      </c>
      <c r="BM307" s="25" t="s">
        <v>6904</v>
      </c>
    </row>
    <row r="308" spans="2:65" s="13" customFormat="1" ht="13.5">
      <c r="B308" s="233"/>
      <c r="C308" s="234"/>
      <c r="D308" s="246" t="s">
        <v>451</v>
      </c>
      <c r="E308" s="256" t="s">
        <v>21</v>
      </c>
      <c r="F308" s="257" t="s">
        <v>327</v>
      </c>
      <c r="G308" s="234"/>
      <c r="H308" s="258">
        <v>4</v>
      </c>
      <c r="I308" s="238"/>
      <c r="J308" s="234"/>
      <c r="K308" s="234"/>
      <c r="L308" s="239"/>
      <c r="M308" s="240"/>
      <c r="N308" s="241"/>
      <c r="O308" s="241"/>
      <c r="P308" s="241"/>
      <c r="Q308" s="241"/>
      <c r="R308" s="241"/>
      <c r="S308" s="241"/>
      <c r="T308" s="242"/>
      <c r="AT308" s="243" t="s">
        <v>451</v>
      </c>
      <c r="AU308" s="243" t="s">
        <v>84</v>
      </c>
      <c r="AV308" s="13" t="s">
        <v>84</v>
      </c>
      <c r="AW308" s="13" t="s">
        <v>37</v>
      </c>
      <c r="AX308" s="13" t="s">
        <v>82</v>
      </c>
      <c r="AY308" s="243" t="s">
        <v>308</v>
      </c>
    </row>
    <row r="309" spans="2:65" s="1" customFormat="1" ht="22.5" customHeight="1">
      <c r="B309" s="42"/>
      <c r="C309" s="203" t="s">
        <v>630</v>
      </c>
      <c r="D309" s="203" t="s">
        <v>311</v>
      </c>
      <c r="E309" s="204" t="s">
        <v>6905</v>
      </c>
      <c r="F309" s="205" t="s">
        <v>6906</v>
      </c>
      <c r="G309" s="206" t="s">
        <v>538</v>
      </c>
      <c r="H309" s="207">
        <v>443</v>
      </c>
      <c r="I309" s="208"/>
      <c r="J309" s="209">
        <f>ROUND(I309*H309,2)</f>
        <v>0</v>
      </c>
      <c r="K309" s="205" t="s">
        <v>6599</v>
      </c>
      <c r="L309" s="62"/>
      <c r="M309" s="210" t="s">
        <v>21</v>
      </c>
      <c r="N309" s="211" t="s">
        <v>45</v>
      </c>
      <c r="O309" s="43"/>
      <c r="P309" s="212">
        <f>O309*H309</f>
        <v>0</v>
      </c>
      <c r="Q309" s="212">
        <v>6.6E-4</v>
      </c>
      <c r="R309" s="212">
        <f>Q309*H309</f>
        <v>0.29237999999999997</v>
      </c>
      <c r="S309" s="212">
        <v>0</v>
      </c>
      <c r="T309" s="213">
        <f>S309*H309</f>
        <v>0</v>
      </c>
      <c r="AR309" s="25" t="s">
        <v>375</v>
      </c>
      <c r="AT309" s="25" t="s">
        <v>311</v>
      </c>
      <c r="AU309" s="25" t="s">
        <v>84</v>
      </c>
      <c r="AY309" s="25" t="s">
        <v>308</v>
      </c>
      <c r="BE309" s="214">
        <f>IF(N309="základní",J309,0)</f>
        <v>0</v>
      </c>
      <c r="BF309" s="214">
        <f>IF(N309="snížená",J309,0)</f>
        <v>0</v>
      </c>
      <c r="BG309" s="214">
        <f>IF(N309="zákl. přenesená",J309,0)</f>
        <v>0</v>
      </c>
      <c r="BH309" s="214">
        <f>IF(N309="sníž. přenesená",J309,0)</f>
        <v>0</v>
      </c>
      <c r="BI309" s="214">
        <f>IF(N309="nulová",J309,0)</f>
        <v>0</v>
      </c>
      <c r="BJ309" s="25" t="s">
        <v>82</v>
      </c>
      <c r="BK309" s="214">
        <f>ROUND(I309*H309,2)</f>
        <v>0</v>
      </c>
      <c r="BL309" s="25" t="s">
        <v>375</v>
      </c>
      <c r="BM309" s="25" t="s">
        <v>6907</v>
      </c>
    </row>
    <row r="310" spans="2:65" s="12" customFormat="1" ht="13.5">
      <c r="B310" s="221"/>
      <c r="C310" s="222"/>
      <c r="D310" s="223" t="s">
        <v>451</v>
      </c>
      <c r="E310" s="224" t="s">
        <v>21</v>
      </c>
      <c r="F310" s="225" t="s">
        <v>6908</v>
      </c>
      <c r="G310" s="222"/>
      <c r="H310" s="226" t="s">
        <v>21</v>
      </c>
      <c r="I310" s="227"/>
      <c r="J310" s="222"/>
      <c r="K310" s="222"/>
      <c r="L310" s="228"/>
      <c r="M310" s="229"/>
      <c r="N310" s="230"/>
      <c r="O310" s="230"/>
      <c r="P310" s="230"/>
      <c r="Q310" s="230"/>
      <c r="R310" s="230"/>
      <c r="S310" s="230"/>
      <c r="T310" s="231"/>
      <c r="AT310" s="232" t="s">
        <v>451</v>
      </c>
      <c r="AU310" s="232" t="s">
        <v>84</v>
      </c>
      <c r="AV310" s="12" t="s">
        <v>82</v>
      </c>
      <c r="AW310" s="12" t="s">
        <v>37</v>
      </c>
      <c r="AX310" s="12" t="s">
        <v>74</v>
      </c>
      <c r="AY310" s="232" t="s">
        <v>308</v>
      </c>
    </row>
    <row r="311" spans="2:65" s="13" customFormat="1" ht="13.5">
      <c r="B311" s="233"/>
      <c r="C311" s="234"/>
      <c r="D311" s="246" t="s">
        <v>451</v>
      </c>
      <c r="E311" s="256" t="s">
        <v>21</v>
      </c>
      <c r="F311" s="257" t="s">
        <v>6909</v>
      </c>
      <c r="G311" s="234"/>
      <c r="H311" s="258">
        <v>443</v>
      </c>
      <c r="I311" s="238"/>
      <c r="J311" s="234"/>
      <c r="K311" s="234"/>
      <c r="L311" s="239"/>
      <c r="M311" s="240"/>
      <c r="N311" s="241"/>
      <c r="O311" s="241"/>
      <c r="P311" s="241"/>
      <c r="Q311" s="241"/>
      <c r="R311" s="241"/>
      <c r="S311" s="241"/>
      <c r="T311" s="242"/>
      <c r="AT311" s="243" t="s">
        <v>451</v>
      </c>
      <c r="AU311" s="243" t="s">
        <v>84</v>
      </c>
      <c r="AV311" s="13" t="s">
        <v>84</v>
      </c>
      <c r="AW311" s="13" t="s">
        <v>37</v>
      </c>
      <c r="AX311" s="13" t="s">
        <v>82</v>
      </c>
      <c r="AY311" s="243" t="s">
        <v>308</v>
      </c>
    </row>
    <row r="312" spans="2:65" s="1" customFormat="1" ht="22.5" customHeight="1">
      <c r="B312" s="42"/>
      <c r="C312" s="203" t="s">
        <v>636</v>
      </c>
      <c r="D312" s="203" t="s">
        <v>311</v>
      </c>
      <c r="E312" s="204" t="s">
        <v>6910</v>
      </c>
      <c r="F312" s="205" t="s">
        <v>6911</v>
      </c>
      <c r="G312" s="206" t="s">
        <v>538</v>
      </c>
      <c r="H312" s="207">
        <v>60</v>
      </c>
      <c r="I312" s="208"/>
      <c r="J312" s="209">
        <f>ROUND(I312*H312,2)</f>
        <v>0</v>
      </c>
      <c r="K312" s="205" t="s">
        <v>6599</v>
      </c>
      <c r="L312" s="62"/>
      <c r="M312" s="210" t="s">
        <v>21</v>
      </c>
      <c r="N312" s="211" t="s">
        <v>45</v>
      </c>
      <c r="O312" s="43"/>
      <c r="P312" s="212">
        <f>O312*H312</f>
        <v>0</v>
      </c>
      <c r="Q312" s="212">
        <v>9.1E-4</v>
      </c>
      <c r="R312" s="212">
        <f>Q312*H312</f>
        <v>5.4600000000000003E-2</v>
      </c>
      <c r="S312" s="212">
        <v>0</v>
      </c>
      <c r="T312" s="213">
        <f>S312*H312</f>
        <v>0</v>
      </c>
      <c r="AR312" s="25" t="s">
        <v>375</v>
      </c>
      <c r="AT312" s="25" t="s">
        <v>311</v>
      </c>
      <c r="AU312" s="25" t="s">
        <v>84</v>
      </c>
      <c r="AY312" s="25" t="s">
        <v>308</v>
      </c>
      <c r="BE312" s="214">
        <f>IF(N312="základní",J312,0)</f>
        <v>0</v>
      </c>
      <c r="BF312" s="214">
        <f>IF(N312="snížená",J312,0)</f>
        <v>0</v>
      </c>
      <c r="BG312" s="214">
        <f>IF(N312="zákl. přenesená",J312,0)</f>
        <v>0</v>
      </c>
      <c r="BH312" s="214">
        <f>IF(N312="sníž. přenesená",J312,0)</f>
        <v>0</v>
      </c>
      <c r="BI312" s="214">
        <f>IF(N312="nulová",J312,0)</f>
        <v>0</v>
      </c>
      <c r="BJ312" s="25" t="s">
        <v>82</v>
      </c>
      <c r="BK312" s="214">
        <f>ROUND(I312*H312,2)</f>
        <v>0</v>
      </c>
      <c r="BL312" s="25" t="s">
        <v>375</v>
      </c>
      <c r="BM312" s="25" t="s">
        <v>6912</v>
      </c>
    </row>
    <row r="313" spans="2:65" s="12" customFormat="1" ht="13.5">
      <c r="B313" s="221"/>
      <c r="C313" s="222"/>
      <c r="D313" s="223" t="s">
        <v>451</v>
      </c>
      <c r="E313" s="224" t="s">
        <v>21</v>
      </c>
      <c r="F313" s="225" t="s">
        <v>6908</v>
      </c>
      <c r="G313" s="222"/>
      <c r="H313" s="226" t="s">
        <v>21</v>
      </c>
      <c r="I313" s="227"/>
      <c r="J313" s="222"/>
      <c r="K313" s="222"/>
      <c r="L313" s="228"/>
      <c r="M313" s="229"/>
      <c r="N313" s="230"/>
      <c r="O313" s="230"/>
      <c r="P313" s="230"/>
      <c r="Q313" s="230"/>
      <c r="R313" s="230"/>
      <c r="S313" s="230"/>
      <c r="T313" s="231"/>
      <c r="AT313" s="232" t="s">
        <v>451</v>
      </c>
      <c r="AU313" s="232" t="s">
        <v>84</v>
      </c>
      <c r="AV313" s="12" t="s">
        <v>82</v>
      </c>
      <c r="AW313" s="12" t="s">
        <v>37</v>
      </c>
      <c r="AX313" s="12" t="s">
        <v>74</v>
      </c>
      <c r="AY313" s="232" t="s">
        <v>308</v>
      </c>
    </row>
    <row r="314" spans="2:65" s="13" customFormat="1" ht="13.5">
      <c r="B314" s="233"/>
      <c r="C314" s="234"/>
      <c r="D314" s="246" t="s">
        <v>451</v>
      </c>
      <c r="E314" s="256" t="s">
        <v>21</v>
      </c>
      <c r="F314" s="257" t="s">
        <v>750</v>
      </c>
      <c r="G314" s="234"/>
      <c r="H314" s="258">
        <v>60</v>
      </c>
      <c r="I314" s="238"/>
      <c r="J314" s="234"/>
      <c r="K314" s="234"/>
      <c r="L314" s="239"/>
      <c r="M314" s="240"/>
      <c r="N314" s="241"/>
      <c r="O314" s="241"/>
      <c r="P314" s="241"/>
      <c r="Q314" s="241"/>
      <c r="R314" s="241"/>
      <c r="S314" s="241"/>
      <c r="T314" s="242"/>
      <c r="AT314" s="243" t="s">
        <v>451</v>
      </c>
      <c r="AU314" s="243" t="s">
        <v>84</v>
      </c>
      <c r="AV314" s="13" t="s">
        <v>84</v>
      </c>
      <c r="AW314" s="13" t="s">
        <v>37</v>
      </c>
      <c r="AX314" s="13" t="s">
        <v>82</v>
      </c>
      <c r="AY314" s="243" t="s">
        <v>308</v>
      </c>
    </row>
    <row r="315" spans="2:65" s="1" customFormat="1" ht="22.5" customHeight="1">
      <c r="B315" s="42"/>
      <c r="C315" s="203" t="s">
        <v>642</v>
      </c>
      <c r="D315" s="203" t="s">
        <v>311</v>
      </c>
      <c r="E315" s="204" t="s">
        <v>6830</v>
      </c>
      <c r="F315" s="205" t="s">
        <v>6831</v>
      </c>
      <c r="G315" s="206" t="s">
        <v>538</v>
      </c>
      <c r="H315" s="207">
        <v>12</v>
      </c>
      <c r="I315" s="208"/>
      <c r="J315" s="209">
        <f>ROUND(I315*H315,2)</f>
        <v>0</v>
      </c>
      <c r="K315" s="205" t="s">
        <v>6599</v>
      </c>
      <c r="L315" s="62"/>
      <c r="M315" s="210" t="s">
        <v>21</v>
      </c>
      <c r="N315" s="211" t="s">
        <v>45</v>
      </c>
      <c r="O315" s="43"/>
      <c r="P315" s="212">
        <f>O315*H315</f>
        <v>0</v>
      </c>
      <c r="Q315" s="212">
        <v>1.1900000000000001E-3</v>
      </c>
      <c r="R315" s="212">
        <f>Q315*H315</f>
        <v>1.4280000000000001E-2</v>
      </c>
      <c r="S315" s="212">
        <v>0</v>
      </c>
      <c r="T315" s="213">
        <f>S315*H315</f>
        <v>0</v>
      </c>
      <c r="AR315" s="25" t="s">
        <v>375</v>
      </c>
      <c r="AT315" s="25" t="s">
        <v>311</v>
      </c>
      <c r="AU315" s="25" t="s">
        <v>84</v>
      </c>
      <c r="AY315" s="25" t="s">
        <v>308</v>
      </c>
      <c r="BE315" s="214">
        <f>IF(N315="základní",J315,0)</f>
        <v>0</v>
      </c>
      <c r="BF315" s="214">
        <f>IF(N315="snížená",J315,0)</f>
        <v>0</v>
      </c>
      <c r="BG315" s="214">
        <f>IF(N315="zákl. přenesená",J315,0)</f>
        <v>0</v>
      </c>
      <c r="BH315" s="214">
        <f>IF(N315="sníž. přenesená",J315,0)</f>
        <v>0</v>
      </c>
      <c r="BI315" s="214">
        <f>IF(N315="nulová",J315,0)</f>
        <v>0</v>
      </c>
      <c r="BJ315" s="25" t="s">
        <v>82</v>
      </c>
      <c r="BK315" s="214">
        <f>ROUND(I315*H315,2)</f>
        <v>0</v>
      </c>
      <c r="BL315" s="25" t="s">
        <v>375</v>
      </c>
      <c r="BM315" s="25" t="s">
        <v>6913</v>
      </c>
    </row>
    <row r="316" spans="2:65" s="12" customFormat="1" ht="13.5">
      <c r="B316" s="221"/>
      <c r="C316" s="222"/>
      <c r="D316" s="223" t="s">
        <v>451</v>
      </c>
      <c r="E316" s="224" t="s">
        <v>21</v>
      </c>
      <c r="F316" s="225" t="s">
        <v>6908</v>
      </c>
      <c r="G316" s="222"/>
      <c r="H316" s="226" t="s">
        <v>21</v>
      </c>
      <c r="I316" s="227"/>
      <c r="J316" s="222"/>
      <c r="K316" s="222"/>
      <c r="L316" s="228"/>
      <c r="M316" s="229"/>
      <c r="N316" s="230"/>
      <c r="O316" s="230"/>
      <c r="P316" s="230"/>
      <c r="Q316" s="230"/>
      <c r="R316" s="230"/>
      <c r="S316" s="230"/>
      <c r="T316" s="231"/>
      <c r="AT316" s="232" t="s">
        <v>451</v>
      </c>
      <c r="AU316" s="232" t="s">
        <v>84</v>
      </c>
      <c r="AV316" s="12" t="s">
        <v>82</v>
      </c>
      <c r="AW316" s="12" t="s">
        <v>37</v>
      </c>
      <c r="AX316" s="12" t="s">
        <v>74</v>
      </c>
      <c r="AY316" s="232" t="s">
        <v>308</v>
      </c>
    </row>
    <row r="317" spans="2:65" s="13" customFormat="1" ht="13.5">
      <c r="B317" s="233"/>
      <c r="C317" s="234"/>
      <c r="D317" s="246" t="s">
        <v>451</v>
      </c>
      <c r="E317" s="256" t="s">
        <v>21</v>
      </c>
      <c r="F317" s="257" t="s">
        <v>360</v>
      </c>
      <c r="G317" s="234"/>
      <c r="H317" s="258">
        <v>12</v>
      </c>
      <c r="I317" s="238"/>
      <c r="J317" s="234"/>
      <c r="K317" s="234"/>
      <c r="L317" s="239"/>
      <c r="M317" s="240"/>
      <c r="N317" s="241"/>
      <c r="O317" s="241"/>
      <c r="P317" s="241"/>
      <c r="Q317" s="241"/>
      <c r="R317" s="241"/>
      <c r="S317" s="241"/>
      <c r="T317" s="242"/>
      <c r="AT317" s="243" t="s">
        <v>451</v>
      </c>
      <c r="AU317" s="243" t="s">
        <v>84</v>
      </c>
      <c r="AV317" s="13" t="s">
        <v>84</v>
      </c>
      <c r="AW317" s="13" t="s">
        <v>37</v>
      </c>
      <c r="AX317" s="13" t="s">
        <v>82</v>
      </c>
      <c r="AY317" s="243" t="s">
        <v>308</v>
      </c>
    </row>
    <row r="318" spans="2:65" s="1" customFormat="1" ht="31.5" customHeight="1">
      <c r="B318" s="42"/>
      <c r="C318" s="203" t="s">
        <v>2156</v>
      </c>
      <c r="D318" s="203" t="s">
        <v>311</v>
      </c>
      <c r="E318" s="204" t="s">
        <v>6914</v>
      </c>
      <c r="F318" s="205" t="s">
        <v>6915</v>
      </c>
      <c r="G318" s="206" t="s">
        <v>538</v>
      </c>
      <c r="H318" s="207">
        <v>388</v>
      </c>
      <c r="I318" s="208"/>
      <c r="J318" s="209">
        <f>ROUND(I318*H318,2)</f>
        <v>0</v>
      </c>
      <c r="K318" s="205" t="s">
        <v>6599</v>
      </c>
      <c r="L318" s="62"/>
      <c r="M318" s="210" t="s">
        <v>21</v>
      </c>
      <c r="N318" s="211" t="s">
        <v>45</v>
      </c>
      <c r="O318" s="43"/>
      <c r="P318" s="212">
        <f>O318*H318</f>
        <v>0</v>
      </c>
      <c r="Q318" s="212">
        <v>7.7999999999999999E-4</v>
      </c>
      <c r="R318" s="212">
        <f>Q318*H318</f>
        <v>0.30264000000000002</v>
      </c>
      <c r="S318" s="212">
        <v>0</v>
      </c>
      <c r="T318" s="213">
        <f>S318*H318</f>
        <v>0</v>
      </c>
      <c r="AR318" s="25" t="s">
        <v>375</v>
      </c>
      <c r="AT318" s="25" t="s">
        <v>311</v>
      </c>
      <c r="AU318" s="25" t="s">
        <v>84</v>
      </c>
      <c r="AY318" s="25" t="s">
        <v>308</v>
      </c>
      <c r="BE318" s="214">
        <f>IF(N318="základní",J318,0)</f>
        <v>0</v>
      </c>
      <c r="BF318" s="214">
        <f>IF(N318="snížená",J318,0)</f>
        <v>0</v>
      </c>
      <c r="BG318" s="214">
        <f>IF(N318="zákl. přenesená",J318,0)</f>
        <v>0</v>
      </c>
      <c r="BH318" s="214">
        <f>IF(N318="sníž. přenesená",J318,0)</f>
        <v>0</v>
      </c>
      <c r="BI318" s="214">
        <f>IF(N318="nulová",J318,0)</f>
        <v>0</v>
      </c>
      <c r="BJ318" s="25" t="s">
        <v>82</v>
      </c>
      <c r="BK318" s="214">
        <f>ROUND(I318*H318,2)</f>
        <v>0</v>
      </c>
      <c r="BL318" s="25" t="s">
        <v>375</v>
      </c>
      <c r="BM318" s="25" t="s">
        <v>6916</v>
      </c>
    </row>
    <row r="319" spans="2:65" s="12" customFormat="1" ht="13.5">
      <c r="B319" s="221"/>
      <c r="C319" s="222"/>
      <c r="D319" s="223" t="s">
        <v>451</v>
      </c>
      <c r="E319" s="224" t="s">
        <v>21</v>
      </c>
      <c r="F319" s="225" t="s">
        <v>6917</v>
      </c>
      <c r="G319" s="222"/>
      <c r="H319" s="226" t="s">
        <v>21</v>
      </c>
      <c r="I319" s="227"/>
      <c r="J319" s="222"/>
      <c r="K319" s="222"/>
      <c r="L319" s="228"/>
      <c r="M319" s="229"/>
      <c r="N319" s="230"/>
      <c r="O319" s="230"/>
      <c r="P319" s="230"/>
      <c r="Q319" s="230"/>
      <c r="R319" s="230"/>
      <c r="S319" s="230"/>
      <c r="T319" s="231"/>
      <c r="AT319" s="232" t="s">
        <v>451</v>
      </c>
      <c r="AU319" s="232" t="s">
        <v>84</v>
      </c>
      <c r="AV319" s="12" t="s">
        <v>82</v>
      </c>
      <c r="AW319" s="12" t="s">
        <v>37</v>
      </c>
      <c r="AX319" s="12" t="s">
        <v>74</v>
      </c>
      <c r="AY319" s="232" t="s">
        <v>308</v>
      </c>
    </row>
    <row r="320" spans="2:65" s="13" customFormat="1" ht="13.5">
      <c r="B320" s="233"/>
      <c r="C320" s="234"/>
      <c r="D320" s="246" t="s">
        <v>451</v>
      </c>
      <c r="E320" s="256" t="s">
        <v>21</v>
      </c>
      <c r="F320" s="257" t="s">
        <v>6918</v>
      </c>
      <c r="G320" s="234"/>
      <c r="H320" s="258">
        <v>388</v>
      </c>
      <c r="I320" s="238"/>
      <c r="J320" s="234"/>
      <c r="K320" s="234"/>
      <c r="L320" s="239"/>
      <c r="M320" s="240"/>
      <c r="N320" s="241"/>
      <c r="O320" s="241"/>
      <c r="P320" s="241"/>
      <c r="Q320" s="241"/>
      <c r="R320" s="241"/>
      <c r="S320" s="241"/>
      <c r="T320" s="242"/>
      <c r="AT320" s="243" t="s">
        <v>451</v>
      </c>
      <c r="AU320" s="243" t="s">
        <v>84</v>
      </c>
      <c r="AV320" s="13" t="s">
        <v>84</v>
      </c>
      <c r="AW320" s="13" t="s">
        <v>37</v>
      </c>
      <c r="AX320" s="13" t="s">
        <v>82</v>
      </c>
      <c r="AY320" s="243" t="s">
        <v>308</v>
      </c>
    </row>
    <row r="321" spans="2:65" s="1" customFormat="1" ht="31.5" customHeight="1">
      <c r="B321" s="42"/>
      <c r="C321" s="203" t="s">
        <v>2161</v>
      </c>
      <c r="D321" s="203" t="s">
        <v>311</v>
      </c>
      <c r="E321" s="204" t="s">
        <v>6919</v>
      </c>
      <c r="F321" s="205" t="s">
        <v>6920</v>
      </c>
      <c r="G321" s="206" t="s">
        <v>538</v>
      </c>
      <c r="H321" s="207">
        <v>207</v>
      </c>
      <c r="I321" s="208"/>
      <c r="J321" s="209">
        <f>ROUND(I321*H321,2)</f>
        <v>0</v>
      </c>
      <c r="K321" s="205" t="s">
        <v>6599</v>
      </c>
      <c r="L321" s="62"/>
      <c r="M321" s="210" t="s">
        <v>21</v>
      </c>
      <c r="N321" s="211" t="s">
        <v>45</v>
      </c>
      <c r="O321" s="43"/>
      <c r="P321" s="212">
        <f>O321*H321</f>
        <v>0</v>
      </c>
      <c r="Q321" s="212">
        <v>9.6000000000000002E-4</v>
      </c>
      <c r="R321" s="212">
        <f>Q321*H321</f>
        <v>0.19872000000000001</v>
      </c>
      <c r="S321" s="212">
        <v>0</v>
      </c>
      <c r="T321" s="213">
        <f>S321*H321</f>
        <v>0</v>
      </c>
      <c r="AR321" s="25" t="s">
        <v>375</v>
      </c>
      <c r="AT321" s="25" t="s">
        <v>311</v>
      </c>
      <c r="AU321" s="25" t="s">
        <v>84</v>
      </c>
      <c r="AY321" s="25" t="s">
        <v>308</v>
      </c>
      <c r="BE321" s="214">
        <f>IF(N321="základní",J321,0)</f>
        <v>0</v>
      </c>
      <c r="BF321" s="214">
        <f>IF(N321="snížená",J321,0)</f>
        <v>0</v>
      </c>
      <c r="BG321" s="214">
        <f>IF(N321="zákl. přenesená",J321,0)</f>
        <v>0</v>
      </c>
      <c r="BH321" s="214">
        <f>IF(N321="sníž. přenesená",J321,0)</f>
        <v>0</v>
      </c>
      <c r="BI321" s="214">
        <f>IF(N321="nulová",J321,0)</f>
        <v>0</v>
      </c>
      <c r="BJ321" s="25" t="s">
        <v>82</v>
      </c>
      <c r="BK321" s="214">
        <f>ROUND(I321*H321,2)</f>
        <v>0</v>
      </c>
      <c r="BL321" s="25" t="s">
        <v>375</v>
      </c>
      <c r="BM321" s="25" t="s">
        <v>6921</v>
      </c>
    </row>
    <row r="322" spans="2:65" s="12" customFormat="1" ht="13.5">
      <c r="B322" s="221"/>
      <c r="C322" s="222"/>
      <c r="D322" s="223" t="s">
        <v>451</v>
      </c>
      <c r="E322" s="224" t="s">
        <v>21</v>
      </c>
      <c r="F322" s="225" t="s">
        <v>6917</v>
      </c>
      <c r="G322" s="222"/>
      <c r="H322" s="226" t="s">
        <v>21</v>
      </c>
      <c r="I322" s="227"/>
      <c r="J322" s="222"/>
      <c r="K322" s="222"/>
      <c r="L322" s="228"/>
      <c r="M322" s="229"/>
      <c r="N322" s="230"/>
      <c r="O322" s="230"/>
      <c r="P322" s="230"/>
      <c r="Q322" s="230"/>
      <c r="R322" s="230"/>
      <c r="S322" s="230"/>
      <c r="T322" s="231"/>
      <c r="AT322" s="232" t="s">
        <v>451</v>
      </c>
      <c r="AU322" s="232" t="s">
        <v>84</v>
      </c>
      <c r="AV322" s="12" t="s">
        <v>82</v>
      </c>
      <c r="AW322" s="12" t="s">
        <v>37</v>
      </c>
      <c r="AX322" s="12" t="s">
        <v>74</v>
      </c>
      <c r="AY322" s="232" t="s">
        <v>308</v>
      </c>
    </row>
    <row r="323" spans="2:65" s="13" customFormat="1" ht="13.5">
      <c r="B323" s="233"/>
      <c r="C323" s="234"/>
      <c r="D323" s="246" t="s">
        <v>451</v>
      </c>
      <c r="E323" s="256" t="s">
        <v>21</v>
      </c>
      <c r="F323" s="257" t="s">
        <v>6922</v>
      </c>
      <c r="G323" s="234"/>
      <c r="H323" s="258">
        <v>207</v>
      </c>
      <c r="I323" s="238"/>
      <c r="J323" s="234"/>
      <c r="K323" s="234"/>
      <c r="L323" s="239"/>
      <c r="M323" s="240"/>
      <c r="N323" s="241"/>
      <c r="O323" s="241"/>
      <c r="P323" s="241"/>
      <c r="Q323" s="241"/>
      <c r="R323" s="241"/>
      <c r="S323" s="241"/>
      <c r="T323" s="242"/>
      <c r="AT323" s="243" t="s">
        <v>451</v>
      </c>
      <c r="AU323" s="243" t="s">
        <v>84</v>
      </c>
      <c r="AV323" s="13" t="s">
        <v>84</v>
      </c>
      <c r="AW323" s="13" t="s">
        <v>37</v>
      </c>
      <c r="AX323" s="13" t="s">
        <v>82</v>
      </c>
      <c r="AY323" s="243" t="s">
        <v>308</v>
      </c>
    </row>
    <row r="324" spans="2:65" s="1" customFormat="1" ht="31.5" customHeight="1">
      <c r="B324" s="42"/>
      <c r="C324" s="203" t="s">
        <v>2166</v>
      </c>
      <c r="D324" s="203" t="s">
        <v>311</v>
      </c>
      <c r="E324" s="204" t="s">
        <v>6923</v>
      </c>
      <c r="F324" s="205" t="s">
        <v>6924</v>
      </c>
      <c r="G324" s="206" t="s">
        <v>538</v>
      </c>
      <c r="H324" s="207">
        <v>347</v>
      </c>
      <c r="I324" s="208"/>
      <c r="J324" s="209">
        <f>ROUND(I324*H324,2)</f>
        <v>0</v>
      </c>
      <c r="K324" s="205" t="s">
        <v>6599</v>
      </c>
      <c r="L324" s="62"/>
      <c r="M324" s="210" t="s">
        <v>21</v>
      </c>
      <c r="N324" s="211" t="s">
        <v>45</v>
      </c>
      <c r="O324" s="43"/>
      <c r="P324" s="212">
        <f>O324*H324</f>
        <v>0</v>
      </c>
      <c r="Q324" s="212">
        <v>1.25E-3</v>
      </c>
      <c r="R324" s="212">
        <f>Q324*H324</f>
        <v>0.43375000000000002</v>
      </c>
      <c r="S324" s="212">
        <v>0</v>
      </c>
      <c r="T324" s="213">
        <f>S324*H324</f>
        <v>0</v>
      </c>
      <c r="AR324" s="25" t="s">
        <v>375</v>
      </c>
      <c r="AT324" s="25" t="s">
        <v>311</v>
      </c>
      <c r="AU324" s="25" t="s">
        <v>84</v>
      </c>
      <c r="AY324" s="25" t="s">
        <v>308</v>
      </c>
      <c r="BE324" s="214">
        <f>IF(N324="základní",J324,0)</f>
        <v>0</v>
      </c>
      <c r="BF324" s="214">
        <f>IF(N324="snížená",J324,0)</f>
        <v>0</v>
      </c>
      <c r="BG324" s="214">
        <f>IF(N324="zákl. přenesená",J324,0)</f>
        <v>0</v>
      </c>
      <c r="BH324" s="214">
        <f>IF(N324="sníž. přenesená",J324,0)</f>
        <v>0</v>
      </c>
      <c r="BI324" s="214">
        <f>IF(N324="nulová",J324,0)</f>
        <v>0</v>
      </c>
      <c r="BJ324" s="25" t="s">
        <v>82</v>
      </c>
      <c r="BK324" s="214">
        <f>ROUND(I324*H324,2)</f>
        <v>0</v>
      </c>
      <c r="BL324" s="25" t="s">
        <v>375</v>
      </c>
      <c r="BM324" s="25" t="s">
        <v>6925</v>
      </c>
    </row>
    <row r="325" spans="2:65" s="12" customFormat="1" ht="13.5">
      <c r="B325" s="221"/>
      <c r="C325" s="222"/>
      <c r="D325" s="223" t="s">
        <v>451</v>
      </c>
      <c r="E325" s="224" t="s">
        <v>21</v>
      </c>
      <c r="F325" s="225" t="s">
        <v>6917</v>
      </c>
      <c r="G325" s="222"/>
      <c r="H325" s="226" t="s">
        <v>21</v>
      </c>
      <c r="I325" s="227"/>
      <c r="J325" s="222"/>
      <c r="K325" s="222"/>
      <c r="L325" s="228"/>
      <c r="M325" s="229"/>
      <c r="N325" s="230"/>
      <c r="O325" s="230"/>
      <c r="P325" s="230"/>
      <c r="Q325" s="230"/>
      <c r="R325" s="230"/>
      <c r="S325" s="230"/>
      <c r="T325" s="231"/>
      <c r="AT325" s="232" t="s">
        <v>451</v>
      </c>
      <c r="AU325" s="232" t="s">
        <v>84</v>
      </c>
      <c r="AV325" s="12" t="s">
        <v>82</v>
      </c>
      <c r="AW325" s="12" t="s">
        <v>37</v>
      </c>
      <c r="AX325" s="12" t="s">
        <v>74</v>
      </c>
      <c r="AY325" s="232" t="s">
        <v>308</v>
      </c>
    </row>
    <row r="326" spans="2:65" s="13" customFormat="1" ht="13.5">
      <c r="B326" s="233"/>
      <c r="C326" s="234"/>
      <c r="D326" s="246" t="s">
        <v>451</v>
      </c>
      <c r="E326" s="256" t="s">
        <v>21</v>
      </c>
      <c r="F326" s="257" t="s">
        <v>6926</v>
      </c>
      <c r="G326" s="234"/>
      <c r="H326" s="258">
        <v>347</v>
      </c>
      <c r="I326" s="238"/>
      <c r="J326" s="234"/>
      <c r="K326" s="234"/>
      <c r="L326" s="239"/>
      <c r="M326" s="240"/>
      <c r="N326" s="241"/>
      <c r="O326" s="241"/>
      <c r="P326" s="241"/>
      <c r="Q326" s="241"/>
      <c r="R326" s="241"/>
      <c r="S326" s="241"/>
      <c r="T326" s="242"/>
      <c r="AT326" s="243" t="s">
        <v>451</v>
      </c>
      <c r="AU326" s="243" t="s">
        <v>84</v>
      </c>
      <c r="AV326" s="13" t="s">
        <v>84</v>
      </c>
      <c r="AW326" s="13" t="s">
        <v>37</v>
      </c>
      <c r="AX326" s="13" t="s">
        <v>82</v>
      </c>
      <c r="AY326" s="243" t="s">
        <v>308</v>
      </c>
    </row>
    <row r="327" spans="2:65" s="1" customFormat="1" ht="31.5" customHeight="1">
      <c r="B327" s="42"/>
      <c r="C327" s="203" t="s">
        <v>2172</v>
      </c>
      <c r="D327" s="203" t="s">
        <v>311</v>
      </c>
      <c r="E327" s="204" t="s">
        <v>6927</v>
      </c>
      <c r="F327" s="205" t="s">
        <v>6928</v>
      </c>
      <c r="G327" s="206" t="s">
        <v>538</v>
      </c>
      <c r="H327" s="207">
        <v>184</v>
      </c>
      <c r="I327" s="208"/>
      <c r="J327" s="209">
        <f>ROUND(I327*H327,2)</f>
        <v>0</v>
      </c>
      <c r="K327" s="205" t="s">
        <v>6599</v>
      </c>
      <c r="L327" s="62"/>
      <c r="M327" s="210" t="s">
        <v>21</v>
      </c>
      <c r="N327" s="211" t="s">
        <v>45</v>
      </c>
      <c r="O327" s="43"/>
      <c r="P327" s="212">
        <f>O327*H327</f>
        <v>0</v>
      </c>
      <c r="Q327" s="212">
        <v>2.5600000000000002E-3</v>
      </c>
      <c r="R327" s="212">
        <f>Q327*H327</f>
        <v>0.47104000000000001</v>
      </c>
      <c r="S327" s="212">
        <v>0</v>
      </c>
      <c r="T327" s="213">
        <f>S327*H327</f>
        <v>0</v>
      </c>
      <c r="AR327" s="25" t="s">
        <v>375</v>
      </c>
      <c r="AT327" s="25" t="s">
        <v>311</v>
      </c>
      <c r="AU327" s="25" t="s">
        <v>84</v>
      </c>
      <c r="AY327" s="25" t="s">
        <v>308</v>
      </c>
      <c r="BE327" s="214">
        <f>IF(N327="základní",J327,0)</f>
        <v>0</v>
      </c>
      <c r="BF327" s="214">
        <f>IF(N327="snížená",J327,0)</f>
        <v>0</v>
      </c>
      <c r="BG327" s="214">
        <f>IF(N327="zákl. přenesená",J327,0)</f>
        <v>0</v>
      </c>
      <c r="BH327" s="214">
        <f>IF(N327="sníž. přenesená",J327,0)</f>
        <v>0</v>
      </c>
      <c r="BI327" s="214">
        <f>IF(N327="nulová",J327,0)</f>
        <v>0</v>
      </c>
      <c r="BJ327" s="25" t="s">
        <v>82</v>
      </c>
      <c r="BK327" s="214">
        <f>ROUND(I327*H327,2)</f>
        <v>0</v>
      </c>
      <c r="BL327" s="25" t="s">
        <v>375</v>
      </c>
      <c r="BM327" s="25" t="s">
        <v>6929</v>
      </c>
    </row>
    <row r="328" spans="2:65" s="12" customFormat="1" ht="13.5">
      <c r="B328" s="221"/>
      <c r="C328" s="222"/>
      <c r="D328" s="223" t="s">
        <v>451</v>
      </c>
      <c r="E328" s="224" t="s">
        <v>21</v>
      </c>
      <c r="F328" s="225" t="s">
        <v>6917</v>
      </c>
      <c r="G328" s="222"/>
      <c r="H328" s="226" t="s">
        <v>21</v>
      </c>
      <c r="I328" s="227"/>
      <c r="J328" s="222"/>
      <c r="K328" s="222"/>
      <c r="L328" s="228"/>
      <c r="M328" s="229"/>
      <c r="N328" s="230"/>
      <c r="O328" s="230"/>
      <c r="P328" s="230"/>
      <c r="Q328" s="230"/>
      <c r="R328" s="230"/>
      <c r="S328" s="230"/>
      <c r="T328" s="231"/>
      <c r="AT328" s="232" t="s">
        <v>451</v>
      </c>
      <c r="AU328" s="232" t="s">
        <v>84</v>
      </c>
      <c r="AV328" s="12" t="s">
        <v>82</v>
      </c>
      <c r="AW328" s="12" t="s">
        <v>37</v>
      </c>
      <c r="AX328" s="12" t="s">
        <v>74</v>
      </c>
      <c r="AY328" s="232" t="s">
        <v>308</v>
      </c>
    </row>
    <row r="329" spans="2:65" s="13" customFormat="1" ht="13.5">
      <c r="B329" s="233"/>
      <c r="C329" s="234"/>
      <c r="D329" s="246" t="s">
        <v>451</v>
      </c>
      <c r="E329" s="256" t="s">
        <v>21</v>
      </c>
      <c r="F329" s="257" t="s">
        <v>6930</v>
      </c>
      <c r="G329" s="234"/>
      <c r="H329" s="258">
        <v>184</v>
      </c>
      <c r="I329" s="238"/>
      <c r="J329" s="234"/>
      <c r="K329" s="234"/>
      <c r="L329" s="239"/>
      <c r="M329" s="240"/>
      <c r="N329" s="241"/>
      <c r="O329" s="241"/>
      <c r="P329" s="241"/>
      <c r="Q329" s="241"/>
      <c r="R329" s="241"/>
      <c r="S329" s="241"/>
      <c r="T329" s="242"/>
      <c r="AT329" s="243" t="s">
        <v>451</v>
      </c>
      <c r="AU329" s="243" t="s">
        <v>84</v>
      </c>
      <c r="AV329" s="13" t="s">
        <v>84</v>
      </c>
      <c r="AW329" s="13" t="s">
        <v>37</v>
      </c>
      <c r="AX329" s="13" t="s">
        <v>82</v>
      </c>
      <c r="AY329" s="243" t="s">
        <v>308</v>
      </c>
    </row>
    <row r="330" spans="2:65" s="1" customFormat="1" ht="31.5" customHeight="1">
      <c r="B330" s="42"/>
      <c r="C330" s="203" t="s">
        <v>2176</v>
      </c>
      <c r="D330" s="203" t="s">
        <v>311</v>
      </c>
      <c r="E330" s="204" t="s">
        <v>6931</v>
      </c>
      <c r="F330" s="205" t="s">
        <v>6932</v>
      </c>
      <c r="G330" s="206" t="s">
        <v>538</v>
      </c>
      <c r="H330" s="207">
        <v>64</v>
      </c>
      <c r="I330" s="208"/>
      <c r="J330" s="209">
        <f>ROUND(I330*H330,2)</f>
        <v>0</v>
      </c>
      <c r="K330" s="205" t="s">
        <v>6599</v>
      </c>
      <c r="L330" s="62"/>
      <c r="M330" s="210" t="s">
        <v>21</v>
      </c>
      <c r="N330" s="211" t="s">
        <v>45</v>
      </c>
      <c r="O330" s="43"/>
      <c r="P330" s="212">
        <f>O330*H330</f>
        <v>0</v>
      </c>
      <c r="Q330" s="212">
        <v>3.64E-3</v>
      </c>
      <c r="R330" s="212">
        <f>Q330*H330</f>
        <v>0.23296</v>
      </c>
      <c r="S330" s="212">
        <v>0</v>
      </c>
      <c r="T330" s="213">
        <f>S330*H330</f>
        <v>0</v>
      </c>
      <c r="AR330" s="25" t="s">
        <v>375</v>
      </c>
      <c r="AT330" s="25" t="s">
        <v>311</v>
      </c>
      <c r="AU330" s="25" t="s">
        <v>84</v>
      </c>
      <c r="AY330" s="25" t="s">
        <v>308</v>
      </c>
      <c r="BE330" s="214">
        <f>IF(N330="základní",J330,0)</f>
        <v>0</v>
      </c>
      <c r="BF330" s="214">
        <f>IF(N330="snížená",J330,0)</f>
        <v>0</v>
      </c>
      <c r="BG330" s="214">
        <f>IF(N330="zákl. přenesená",J330,0)</f>
        <v>0</v>
      </c>
      <c r="BH330" s="214">
        <f>IF(N330="sníž. přenesená",J330,0)</f>
        <v>0</v>
      </c>
      <c r="BI330" s="214">
        <f>IF(N330="nulová",J330,0)</f>
        <v>0</v>
      </c>
      <c r="BJ330" s="25" t="s">
        <v>82</v>
      </c>
      <c r="BK330" s="214">
        <f>ROUND(I330*H330,2)</f>
        <v>0</v>
      </c>
      <c r="BL330" s="25" t="s">
        <v>375</v>
      </c>
      <c r="BM330" s="25" t="s">
        <v>6933</v>
      </c>
    </row>
    <row r="331" spans="2:65" s="13" customFormat="1" ht="13.5">
      <c r="B331" s="233"/>
      <c r="C331" s="234"/>
      <c r="D331" s="246" t="s">
        <v>451</v>
      </c>
      <c r="E331" s="256" t="s">
        <v>21</v>
      </c>
      <c r="F331" s="257" t="s">
        <v>6934</v>
      </c>
      <c r="G331" s="234"/>
      <c r="H331" s="258">
        <v>64</v>
      </c>
      <c r="I331" s="238"/>
      <c r="J331" s="234"/>
      <c r="K331" s="234"/>
      <c r="L331" s="239"/>
      <c r="M331" s="240"/>
      <c r="N331" s="241"/>
      <c r="O331" s="241"/>
      <c r="P331" s="241"/>
      <c r="Q331" s="241"/>
      <c r="R331" s="241"/>
      <c r="S331" s="241"/>
      <c r="T331" s="242"/>
      <c r="AT331" s="243" t="s">
        <v>451</v>
      </c>
      <c r="AU331" s="243" t="s">
        <v>84</v>
      </c>
      <c r="AV331" s="13" t="s">
        <v>84</v>
      </c>
      <c r="AW331" s="13" t="s">
        <v>37</v>
      </c>
      <c r="AX331" s="13" t="s">
        <v>82</v>
      </c>
      <c r="AY331" s="243" t="s">
        <v>308</v>
      </c>
    </row>
    <row r="332" spans="2:65" s="1" customFormat="1" ht="31.5" customHeight="1">
      <c r="B332" s="42"/>
      <c r="C332" s="203" t="s">
        <v>2180</v>
      </c>
      <c r="D332" s="203" t="s">
        <v>311</v>
      </c>
      <c r="E332" s="204" t="s">
        <v>6935</v>
      </c>
      <c r="F332" s="205" t="s">
        <v>6936</v>
      </c>
      <c r="G332" s="206" t="s">
        <v>538</v>
      </c>
      <c r="H332" s="207">
        <v>90</v>
      </c>
      <c r="I332" s="208"/>
      <c r="J332" s="209">
        <f>ROUND(I332*H332,2)</f>
        <v>0</v>
      </c>
      <c r="K332" s="205" t="s">
        <v>6599</v>
      </c>
      <c r="L332" s="62"/>
      <c r="M332" s="210" t="s">
        <v>21</v>
      </c>
      <c r="N332" s="211" t="s">
        <v>45</v>
      </c>
      <c r="O332" s="43"/>
      <c r="P332" s="212">
        <f>O332*H332</f>
        <v>0</v>
      </c>
      <c r="Q332" s="212">
        <v>6.1000000000000004E-3</v>
      </c>
      <c r="R332" s="212">
        <f>Q332*H332</f>
        <v>0.54900000000000004</v>
      </c>
      <c r="S332" s="212">
        <v>0</v>
      </c>
      <c r="T332" s="213">
        <f>S332*H332</f>
        <v>0</v>
      </c>
      <c r="AR332" s="25" t="s">
        <v>375</v>
      </c>
      <c r="AT332" s="25" t="s">
        <v>311</v>
      </c>
      <c r="AU332" s="25" t="s">
        <v>84</v>
      </c>
      <c r="AY332" s="25" t="s">
        <v>308</v>
      </c>
      <c r="BE332" s="214">
        <f>IF(N332="základní",J332,0)</f>
        <v>0</v>
      </c>
      <c r="BF332" s="214">
        <f>IF(N332="snížená",J332,0)</f>
        <v>0</v>
      </c>
      <c r="BG332" s="214">
        <f>IF(N332="zákl. přenesená",J332,0)</f>
        <v>0</v>
      </c>
      <c r="BH332" s="214">
        <f>IF(N332="sníž. přenesená",J332,0)</f>
        <v>0</v>
      </c>
      <c r="BI332" s="214">
        <f>IF(N332="nulová",J332,0)</f>
        <v>0</v>
      </c>
      <c r="BJ332" s="25" t="s">
        <v>82</v>
      </c>
      <c r="BK332" s="214">
        <f>ROUND(I332*H332,2)</f>
        <v>0</v>
      </c>
      <c r="BL332" s="25" t="s">
        <v>375</v>
      </c>
      <c r="BM332" s="25" t="s">
        <v>6937</v>
      </c>
    </row>
    <row r="333" spans="2:65" s="12" customFormat="1" ht="13.5">
      <c r="B333" s="221"/>
      <c r="C333" s="222"/>
      <c r="D333" s="223" t="s">
        <v>451</v>
      </c>
      <c r="E333" s="224" t="s">
        <v>21</v>
      </c>
      <c r="F333" s="225" t="s">
        <v>6917</v>
      </c>
      <c r="G333" s="222"/>
      <c r="H333" s="226" t="s">
        <v>21</v>
      </c>
      <c r="I333" s="227"/>
      <c r="J333" s="222"/>
      <c r="K333" s="222"/>
      <c r="L333" s="228"/>
      <c r="M333" s="229"/>
      <c r="N333" s="230"/>
      <c r="O333" s="230"/>
      <c r="P333" s="230"/>
      <c r="Q333" s="230"/>
      <c r="R333" s="230"/>
      <c r="S333" s="230"/>
      <c r="T333" s="231"/>
      <c r="AT333" s="232" t="s">
        <v>451</v>
      </c>
      <c r="AU333" s="232" t="s">
        <v>84</v>
      </c>
      <c r="AV333" s="12" t="s">
        <v>82</v>
      </c>
      <c r="AW333" s="12" t="s">
        <v>37</v>
      </c>
      <c r="AX333" s="12" t="s">
        <v>74</v>
      </c>
      <c r="AY333" s="232" t="s">
        <v>308</v>
      </c>
    </row>
    <row r="334" spans="2:65" s="13" customFormat="1" ht="13.5">
      <c r="B334" s="233"/>
      <c r="C334" s="234"/>
      <c r="D334" s="246" t="s">
        <v>451</v>
      </c>
      <c r="E334" s="256" t="s">
        <v>21</v>
      </c>
      <c r="F334" s="257" t="s">
        <v>6938</v>
      </c>
      <c r="G334" s="234"/>
      <c r="H334" s="258">
        <v>90</v>
      </c>
      <c r="I334" s="238"/>
      <c r="J334" s="234"/>
      <c r="K334" s="234"/>
      <c r="L334" s="239"/>
      <c r="M334" s="240"/>
      <c r="N334" s="241"/>
      <c r="O334" s="241"/>
      <c r="P334" s="241"/>
      <c r="Q334" s="241"/>
      <c r="R334" s="241"/>
      <c r="S334" s="241"/>
      <c r="T334" s="242"/>
      <c r="AT334" s="243" t="s">
        <v>451</v>
      </c>
      <c r="AU334" s="243" t="s">
        <v>84</v>
      </c>
      <c r="AV334" s="13" t="s">
        <v>84</v>
      </c>
      <c r="AW334" s="13" t="s">
        <v>37</v>
      </c>
      <c r="AX334" s="13" t="s">
        <v>82</v>
      </c>
      <c r="AY334" s="243" t="s">
        <v>308</v>
      </c>
    </row>
    <row r="335" spans="2:65" s="1" customFormat="1" ht="31.5" customHeight="1">
      <c r="B335" s="42"/>
      <c r="C335" s="203" t="s">
        <v>2184</v>
      </c>
      <c r="D335" s="203" t="s">
        <v>311</v>
      </c>
      <c r="E335" s="204" t="s">
        <v>6939</v>
      </c>
      <c r="F335" s="205" t="s">
        <v>6940</v>
      </c>
      <c r="G335" s="206" t="s">
        <v>538</v>
      </c>
      <c r="H335" s="207">
        <v>51</v>
      </c>
      <c r="I335" s="208"/>
      <c r="J335" s="209">
        <f>ROUND(I335*H335,2)</f>
        <v>0</v>
      </c>
      <c r="K335" s="205" t="s">
        <v>6599</v>
      </c>
      <c r="L335" s="62"/>
      <c r="M335" s="210" t="s">
        <v>21</v>
      </c>
      <c r="N335" s="211" t="s">
        <v>45</v>
      </c>
      <c r="O335" s="43"/>
      <c r="P335" s="212">
        <f>O335*H335</f>
        <v>0</v>
      </c>
      <c r="Q335" s="212">
        <v>1.4840000000000001E-2</v>
      </c>
      <c r="R335" s="212">
        <f>Q335*H335</f>
        <v>0.75684000000000007</v>
      </c>
      <c r="S335" s="212">
        <v>0</v>
      </c>
      <c r="T335" s="213">
        <f>S335*H335</f>
        <v>0</v>
      </c>
      <c r="AR335" s="25" t="s">
        <v>375</v>
      </c>
      <c r="AT335" s="25" t="s">
        <v>311</v>
      </c>
      <c r="AU335" s="25" t="s">
        <v>84</v>
      </c>
      <c r="AY335" s="25" t="s">
        <v>308</v>
      </c>
      <c r="BE335" s="214">
        <f>IF(N335="základní",J335,0)</f>
        <v>0</v>
      </c>
      <c r="BF335" s="214">
        <f>IF(N335="snížená",J335,0)</f>
        <v>0</v>
      </c>
      <c r="BG335" s="214">
        <f>IF(N335="zákl. přenesená",J335,0)</f>
        <v>0</v>
      </c>
      <c r="BH335" s="214">
        <f>IF(N335="sníž. přenesená",J335,0)</f>
        <v>0</v>
      </c>
      <c r="BI335" s="214">
        <f>IF(N335="nulová",J335,0)</f>
        <v>0</v>
      </c>
      <c r="BJ335" s="25" t="s">
        <v>82</v>
      </c>
      <c r="BK335" s="214">
        <f>ROUND(I335*H335,2)</f>
        <v>0</v>
      </c>
      <c r="BL335" s="25" t="s">
        <v>375</v>
      </c>
      <c r="BM335" s="25" t="s">
        <v>6941</v>
      </c>
    </row>
    <row r="336" spans="2:65" s="12" customFormat="1" ht="13.5">
      <c r="B336" s="221"/>
      <c r="C336" s="222"/>
      <c r="D336" s="223" t="s">
        <v>451</v>
      </c>
      <c r="E336" s="224" t="s">
        <v>21</v>
      </c>
      <c r="F336" s="225" t="s">
        <v>6917</v>
      </c>
      <c r="G336" s="222"/>
      <c r="H336" s="226" t="s">
        <v>21</v>
      </c>
      <c r="I336" s="227"/>
      <c r="J336" s="222"/>
      <c r="K336" s="222"/>
      <c r="L336" s="228"/>
      <c r="M336" s="229"/>
      <c r="N336" s="230"/>
      <c r="O336" s="230"/>
      <c r="P336" s="230"/>
      <c r="Q336" s="230"/>
      <c r="R336" s="230"/>
      <c r="S336" s="230"/>
      <c r="T336" s="231"/>
      <c r="AT336" s="232" t="s">
        <v>451</v>
      </c>
      <c r="AU336" s="232" t="s">
        <v>84</v>
      </c>
      <c r="AV336" s="12" t="s">
        <v>82</v>
      </c>
      <c r="AW336" s="12" t="s">
        <v>37</v>
      </c>
      <c r="AX336" s="12" t="s">
        <v>74</v>
      </c>
      <c r="AY336" s="232" t="s">
        <v>308</v>
      </c>
    </row>
    <row r="337" spans="2:65" s="13" customFormat="1" ht="13.5">
      <c r="B337" s="233"/>
      <c r="C337" s="234"/>
      <c r="D337" s="246" t="s">
        <v>451</v>
      </c>
      <c r="E337" s="256" t="s">
        <v>21</v>
      </c>
      <c r="F337" s="257" t="s">
        <v>706</v>
      </c>
      <c r="G337" s="234"/>
      <c r="H337" s="258">
        <v>51</v>
      </c>
      <c r="I337" s="238"/>
      <c r="J337" s="234"/>
      <c r="K337" s="234"/>
      <c r="L337" s="239"/>
      <c r="M337" s="240"/>
      <c r="N337" s="241"/>
      <c r="O337" s="241"/>
      <c r="P337" s="241"/>
      <c r="Q337" s="241"/>
      <c r="R337" s="241"/>
      <c r="S337" s="241"/>
      <c r="T337" s="242"/>
      <c r="AT337" s="243" t="s">
        <v>451</v>
      </c>
      <c r="AU337" s="243" t="s">
        <v>84</v>
      </c>
      <c r="AV337" s="13" t="s">
        <v>84</v>
      </c>
      <c r="AW337" s="13" t="s">
        <v>37</v>
      </c>
      <c r="AX337" s="13" t="s">
        <v>82</v>
      </c>
      <c r="AY337" s="243" t="s">
        <v>308</v>
      </c>
    </row>
    <row r="338" spans="2:65" s="1" customFormat="1" ht="31.5" customHeight="1">
      <c r="B338" s="42"/>
      <c r="C338" s="203" t="s">
        <v>2189</v>
      </c>
      <c r="D338" s="203" t="s">
        <v>311</v>
      </c>
      <c r="E338" s="204" t="s">
        <v>6942</v>
      </c>
      <c r="F338" s="205" t="s">
        <v>6943</v>
      </c>
      <c r="G338" s="206" t="s">
        <v>538</v>
      </c>
      <c r="H338" s="207">
        <v>8</v>
      </c>
      <c r="I338" s="208"/>
      <c r="J338" s="209">
        <f>ROUND(I338*H338,2)</f>
        <v>0</v>
      </c>
      <c r="K338" s="205" t="s">
        <v>6599</v>
      </c>
      <c r="L338" s="62"/>
      <c r="M338" s="210" t="s">
        <v>21</v>
      </c>
      <c r="N338" s="211" t="s">
        <v>45</v>
      </c>
      <c r="O338" s="43"/>
      <c r="P338" s="212">
        <f>O338*H338</f>
        <v>0</v>
      </c>
      <c r="Q338" s="212">
        <v>2.5340000000000001E-2</v>
      </c>
      <c r="R338" s="212">
        <f>Q338*H338</f>
        <v>0.20272000000000001</v>
      </c>
      <c r="S338" s="212">
        <v>0</v>
      </c>
      <c r="T338" s="213">
        <f>S338*H338</f>
        <v>0</v>
      </c>
      <c r="AR338" s="25" t="s">
        <v>375</v>
      </c>
      <c r="AT338" s="25" t="s">
        <v>311</v>
      </c>
      <c r="AU338" s="25" t="s">
        <v>84</v>
      </c>
      <c r="AY338" s="25" t="s">
        <v>308</v>
      </c>
      <c r="BE338" s="214">
        <f>IF(N338="základní",J338,0)</f>
        <v>0</v>
      </c>
      <c r="BF338" s="214">
        <f>IF(N338="snížená",J338,0)</f>
        <v>0</v>
      </c>
      <c r="BG338" s="214">
        <f>IF(N338="zákl. přenesená",J338,0)</f>
        <v>0</v>
      </c>
      <c r="BH338" s="214">
        <f>IF(N338="sníž. přenesená",J338,0)</f>
        <v>0</v>
      </c>
      <c r="BI338" s="214">
        <f>IF(N338="nulová",J338,0)</f>
        <v>0</v>
      </c>
      <c r="BJ338" s="25" t="s">
        <v>82</v>
      </c>
      <c r="BK338" s="214">
        <f>ROUND(I338*H338,2)</f>
        <v>0</v>
      </c>
      <c r="BL338" s="25" t="s">
        <v>375</v>
      </c>
      <c r="BM338" s="25" t="s">
        <v>6944</v>
      </c>
    </row>
    <row r="339" spans="2:65" s="12" customFormat="1" ht="13.5">
      <c r="B339" s="221"/>
      <c r="C339" s="222"/>
      <c r="D339" s="223" t="s">
        <v>451</v>
      </c>
      <c r="E339" s="224" t="s">
        <v>21</v>
      </c>
      <c r="F339" s="225" t="s">
        <v>6917</v>
      </c>
      <c r="G339" s="222"/>
      <c r="H339" s="226" t="s">
        <v>21</v>
      </c>
      <c r="I339" s="227"/>
      <c r="J339" s="222"/>
      <c r="K339" s="222"/>
      <c r="L339" s="228"/>
      <c r="M339" s="229"/>
      <c r="N339" s="230"/>
      <c r="O339" s="230"/>
      <c r="P339" s="230"/>
      <c r="Q339" s="230"/>
      <c r="R339" s="230"/>
      <c r="S339" s="230"/>
      <c r="T339" s="231"/>
      <c r="AT339" s="232" t="s">
        <v>451</v>
      </c>
      <c r="AU339" s="232" t="s">
        <v>84</v>
      </c>
      <c r="AV339" s="12" t="s">
        <v>82</v>
      </c>
      <c r="AW339" s="12" t="s">
        <v>37</v>
      </c>
      <c r="AX339" s="12" t="s">
        <v>74</v>
      </c>
      <c r="AY339" s="232" t="s">
        <v>308</v>
      </c>
    </row>
    <row r="340" spans="2:65" s="13" customFormat="1" ht="13.5">
      <c r="B340" s="233"/>
      <c r="C340" s="234"/>
      <c r="D340" s="246" t="s">
        <v>451</v>
      </c>
      <c r="E340" s="256" t="s">
        <v>21</v>
      </c>
      <c r="F340" s="257" t="s">
        <v>342</v>
      </c>
      <c r="G340" s="234"/>
      <c r="H340" s="258">
        <v>8</v>
      </c>
      <c r="I340" s="238"/>
      <c r="J340" s="234"/>
      <c r="K340" s="234"/>
      <c r="L340" s="239"/>
      <c r="M340" s="240"/>
      <c r="N340" s="241"/>
      <c r="O340" s="241"/>
      <c r="P340" s="241"/>
      <c r="Q340" s="241"/>
      <c r="R340" s="241"/>
      <c r="S340" s="241"/>
      <c r="T340" s="242"/>
      <c r="AT340" s="243" t="s">
        <v>451</v>
      </c>
      <c r="AU340" s="243" t="s">
        <v>84</v>
      </c>
      <c r="AV340" s="13" t="s">
        <v>84</v>
      </c>
      <c r="AW340" s="13" t="s">
        <v>37</v>
      </c>
      <c r="AX340" s="13" t="s">
        <v>82</v>
      </c>
      <c r="AY340" s="243" t="s">
        <v>308</v>
      </c>
    </row>
    <row r="341" spans="2:65" s="1" customFormat="1" ht="22.5" customHeight="1">
      <c r="B341" s="42"/>
      <c r="C341" s="203" t="s">
        <v>2193</v>
      </c>
      <c r="D341" s="203" t="s">
        <v>311</v>
      </c>
      <c r="E341" s="204" t="s">
        <v>6945</v>
      </c>
      <c r="F341" s="205" t="s">
        <v>6946</v>
      </c>
      <c r="G341" s="206" t="s">
        <v>578</v>
      </c>
      <c r="H341" s="207">
        <v>60</v>
      </c>
      <c r="I341" s="208"/>
      <c r="J341" s="209">
        <f t="shared" ref="J341:J372" si="40">ROUND(I341*H341,2)</f>
        <v>0</v>
      </c>
      <c r="K341" s="205" t="s">
        <v>6599</v>
      </c>
      <c r="L341" s="62"/>
      <c r="M341" s="210" t="s">
        <v>21</v>
      </c>
      <c r="N341" s="211" t="s">
        <v>45</v>
      </c>
      <c r="O341" s="43"/>
      <c r="P341" s="212">
        <f t="shared" ref="P341:P372" si="41">O341*H341</f>
        <v>0</v>
      </c>
      <c r="Q341" s="212">
        <v>2.2000000000000001E-4</v>
      </c>
      <c r="R341" s="212">
        <f t="shared" ref="R341:R372" si="42">Q341*H341</f>
        <v>1.32E-2</v>
      </c>
      <c r="S341" s="212">
        <v>0</v>
      </c>
      <c r="T341" s="213">
        <f t="shared" ref="T341:T372" si="43">S341*H341</f>
        <v>0</v>
      </c>
      <c r="AR341" s="25" t="s">
        <v>375</v>
      </c>
      <c r="AT341" s="25" t="s">
        <v>311</v>
      </c>
      <c r="AU341" s="25" t="s">
        <v>84</v>
      </c>
      <c r="AY341" s="25" t="s">
        <v>308</v>
      </c>
      <c r="BE341" s="214">
        <f t="shared" ref="BE341:BE372" si="44">IF(N341="základní",J341,0)</f>
        <v>0</v>
      </c>
      <c r="BF341" s="214">
        <f t="shared" ref="BF341:BF372" si="45">IF(N341="snížená",J341,0)</f>
        <v>0</v>
      </c>
      <c r="BG341" s="214">
        <f t="shared" ref="BG341:BG372" si="46">IF(N341="zákl. přenesená",J341,0)</f>
        <v>0</v>
      </c>
      <c r="BH341" s="214">
        <f t="shared" ref="BH341:BH372" si="47">IF(N341="sníž. přenesená",J341,0)</f>
        <v>0</v>
      </c>
      <c r="BI341" s="214">
        <f t="shared" ref="BI341:BI372" si="48">IF(N341="nulová",J341,0)</f>
        <v>0</v>
      </c>
      <c r="BJ341" s="25" t="s">
        <v>82</v>
      </c>
      <c r="BK341" s="214">
        <f t="shared" ref="BK341:BK372" si="49">ROUND(I341*H341,2)</f>
        <v>0</v>
      </c>
      <c r="BL341" s="25" t="s">
        <v>375</v>
      </c>
      <c r="BM341" s="25" t="s">
        <v>6947</v>
      </c>
    </row>
    <row r="342" spans="2:65" s="1" customFormat="1" ht="22.5" customHeight="1">
      <c r="B342" s="42"/>
      <c r="C342" s="203" t="s">
        <v>2198</v>
      </c>
      <c r="D342" s="203" t="s">
        <v>311</v>
      </c>
      <c r="E342" s="204" t="s">
        <v>6948</v>
      </c>
      <c r="F342" s="205" t="s">
        <v>6949</v>
      </c>
      <c r="G342" s="206" t="s">
        <v>578</v>
      </c>
      <c r="H342" s="207">
        <v>4</v>
      </c>
      <c r="I342" s="208"/>
      <c r="J342" s="209">
        <f t="shared" si="40"/>
        <v>0</v>
      </c>
      <c r="K342" s="205" t="s">
        <v>6599</v>
      </c>
      <c r="L342" s="62"/>
      <c r="M342" s="210" t="s">
        <v>21</v>
      </c>
      <c r="N342" s="211" t="s">
        <v>45</v>
      </c>
      <c r="O342" s="43"/>
      <c r="P342" s="212">
        <f t="shared" si="41"/>
        <v>0</v>
      </c>
      <c r="Q342" s="212">
        <v>2.7E-4</v>
      </c>
      <c r="R342" s="212">
        <f t="shared" si="42"/>
        <v>1.08E-3</v>
      </c>
      <c r="S342" s="212">
        <v>0</v>
      </c>
      <c r="T342" s="213">
        <f t="shared" si="43"/>
        <v>0</v>
      </c>
      <c r="AR342" s="25" t="s">
        <v>375</v>
      </c>
      <c r="AT342" s="25" t="s">
        <v>311</v>
      </c>
      <c r="AU342" s="25" t="s">
        <v>84</v>
      </c>
      <c r="AY342" s="25" t="s">
        <v>308</v>
      </c>
      <c r="BE342" s="214">
        <f t="shared" si="44"/>
        <v>0</v>
      </c>
      <c r="BF342" s="214">
        <f t="shared" si="45"/>
        <v>0</v>
      </c>
      <c r="BG342" s="214">
        <f t="shared" si="46"/>
        <v>0</v>
      </c>
      <c r="BH342" s="214">
        <f t="shared" si="47"/>
        <v>0</v>
      </c>
      <c r="BI342" s="214">
        <f t="shared" si="48"/>
        <v>0</v>
      </c>
      <c r="BJ342" s="25" t="s">
        <v>82</v>
      </c>
      <c r="BK342" s="214">
        <f t="shared" si="49"/>
        <v>0</v>
      </c>
      <c r="BL342" s="25" t="s">
        <v>375</v>
      </c>
      <c r="BM342" s="25" t="s">
        <v>6950</v>
      </c>
    </row>
    <row r="343" spans="2:65" s="1" customFormat="1" ht="22.5" customHeight="1">
      <c r="B343" s="42"/>
      <c r="C343" s="203" t="s">
        <v>2202</v>
      </c>
      <c r="D343" s="203" t="s">
        <v>311</v>
      </c>
      <c r="E343" s="204" t="s">
        <v>6951</v>
      </c>
      <c r="F343" s="205" t="s">
        <v>6952</v>
      </c>
      <c r="G343" s="206" t="s">
        <v>578</v>
      </c>
      <c r="H343" s="207">
        <v>1</v>
      </c>
      <c r="I343" s="208"/>
      <c r="J343" s="209">
        <f t="shared" si="40"/>
        <v>0</v>
      </c>
      <c r="K343" s="205" t="s">
        <v>6599</v>
      </c>
      <c r="L343" s="62"/>
      <c r="M343" s="210" t="s">
        <v>21</v>
      </c>
      <c r="N343" s="211" t="s">
        <v>45</v>
      </c>
      <c r="O343" s="43"/>
      <c r="P343" s="212">
        <f t="shared" si="41"/>
        <v>0</v>
      </c>
      <c r="Q343" s="212">
        <v>3.6000000000000002E-4</v>
      </c>
      <c r="R343" s="212">
        <f t="shared" si="42"/>
        <v>3.6000000000000002E-4</v>
      </c>
      <c r="S343" s="212">
        <v>0</v>
      </c>
      <c r="T343" s="213">
        <f t="shared" si="43"/>
        <v>0</v>
      </c>
      <c r="AR343" s="25" t="s">
        <v>375</v>
      </c>
      <c r="AT343" s="25" t="s">
        <v>311</v>
      </c>
      <c r="AU343" s="25" t="s">
        <v>84</v>
      </c>
      <c r="AY343" s="25" t="s">
        <v>308</v>
      </c>
      <c r="BE343" s="214">
        <f t="shared" si="44"/>
        <v>0</v>
      </c>
      <c r="BF343" s="214">
        <f t="shared" si="45"/>
        <v>0</v>
      </c>
      <c r="BG343" s="214">
        <f t="shared" si="46"/>
        <v>0</v>
      </c>
      <c r="BH343" s="214">
        <f t="shared" si="47"/>
        <v>0</v>
      </c>
      <c r="BI343" s="214">
        <f t="shared" si="48"/>
        <v>0</v>
      </c>
      <c r="BJ343" s="25" t="s">
        <v>82</v>
      </c>
      <c r="BK343" s="214">
        <f t="shared" si="49"/>
        <v>0</v>
      </c>
      <c r="BL343" s="25" t="s">
        <v>375</v>
      </c>
      <c r="BM343" s="25" t="s">
        <v>6953</v>
      </c>
    </row>
    <row r="344" spans="2:65" s="1" customFormat="1" ht="22.5" customHeight="1">
      <c r="B344" s="42"/>
      <c r="C344" s="203" t="s">
        <v>2206</v>
      </c>
      <c r="D344" s="203" t="s">
        <v>311</v>
      </c>
      <c r="E344" s="204" t="s">
        <v>6954</v>
      </c>
      <c r="F344" s="205" t="s">
        <v>6955</v>
      </c>
      <c r="G344" s="206" t="s">
        <v>578</v>
      </c>
      <c r="H344" s="207">
        <v>1</v>
      </c>
      <c r="I344" s="208"/>
      <c r="J344" s="209">
        <f t="shared" si="40"/>
        <v>0</v>
      </c>
      <c r="K344" s="205" t="s">
        <v>6599</v>
      </c>
      <c r="L344" s="62"/>
      <c r="M344" s="210" t="s">
        <v>21</v>
      </c>
      <c r="N344" s="211" t="s">
        <v>45</v>
      </c>
      <c r="O344" s="43"/>
      <c r="P344" s="212">
        <f t="shared" si="41"/>
        <v>0</v>
      </c>
      <c r="Q344" s="212">
        <v>7.6000000000000004E-4</v>
      </c>
      <c r="R344" s="212">
        <f t="shared" si="42"/>
        <v>7.6000000000000004E-4</v>
      </c>
      <c r="S344" s="212">
        <v>0</v>
      </c>
      <c r="T344" s="213">
        <f t="shared" si="43"/>
        <v>0</v>
      </c>
      <c r="AR344" s="25" t="s">
        <v>375</v>
      </c>
      <c r="AT344" s="25" t="s">
        <v>311</v>
      </c>
      <c r="AU344" s="25" t="s">
        <v>84</v>
      </c>
      <c r="AY344" s="25" t="s">
        <v>308</v>
      </c>
      <c r="BE344" s="214">
        <f t="shared" si="44"/>
        <v>0</v>
      </c>
      <c r="BF344" s="214">
        <f t="shared" si="45"/>
        <v>0</v>
      </c>
      <c r="BG344" s="214">
        <f t="shared" si="46"/>
        <v>0</v>
      </c>
      <c r="BH344" s="214">
        <f t="shared" si="47"/>
        <v>0</v>
      </c>
      <c r="BI344" s="214">
        <f t="shared" si="48"/>
        <v>0</v>
      </c>
      <c r="BJ344" s="25" t="s">
        <v>82</v>
      </c>
      <c r="BK344" s="214">
        <f t="shared" si="49"/>
        <v>0</v>
      </c>
      <c r="BL344" s="25" t="s">
        <v>375</v>
      </c>
      <c r="BM344" s="25" t="s">
        <v>6956</v>
      </c>
    </row>
    <row r="345" spans="2:65" s="1" customFormat="1" ht="22.5" customHeight="1">
      <c r="B345" s="42"/>
      <c r="C345" s="203" t="s">
        <v>2211</v>
      </c>
      <c r="D345" s="203" t="s">
        <v>311</v>
      </c>
      <c r="E345" s="204" t="s">
        <v>6957</v>
      </c>
      <c r="F345" s="205" t="s">
        <v>6958</v>
      </c>
      <c r="G345" s="206" t="s">
        <v>578</v>
      </c>
      <c r="H345" s="207">
        <v>1</v>
      </c>
      <c r="I345" s="208"/>
      <c r="J345" s="209">
        <f t="shared" si="40"/>
        <v>0</v>
      </c>
      <c r="K345" s="205" t="s">
        <v>6599</v>
      </c>
      <c r="L345" s="62"/>
      <c r="M345" s="210" t="s">
        <v>21</v>
      </c>
      <c r="N345" s="211" t="s">
        <v>45</v>
      </c>
      <c r="O345" s="43"/>
      <c r="P345" s="212">
        <f t="shared" si="41"/>
        <v>0</v>
      </c>
      <c r="Q345" s="212">
        <v>7.6999999999999996E-4</v>
      </c>
      <c r="R345" s="212">
        <f t="shared" si="42"/>
        <v>7.6999999999999996E-4</v>
      </c>
      <c r="S345" s="212">
        <v>0</v>
      </c>
      <c r="T345" s="213">
        <f t="shared" si="43"/>
        <v>0</v>
      </c>
      <c r="AR345" s="25" t="s">
        <v>375</v>
      </c>
      <c r="AT345" s="25" t="s">
        <v>311</v>
      </c>
      <c r="AU345" s="25" t="s">
        <v>84</v>
      </c>
      <c r="AY345" s="25" t="s">
        <v>308</v>
      </c>
      <c r="BE345" s="214">
        <f t="shared" si="44"/>
        <v>0</v>
      </c>
      <c r="BF345" s="214">
        <f t="shared" si="45"/>
        <v>0</v>
      </c>
      <c r="BG345" s="214">
        <f t="shared" si="46"/>
        <v>0</v>
      </c>
      <c r="BH345" s="214">
        <f t="shared" si="47"/>
        <v>0</v>
      </c>
      <c r="BI345" s="214">
        <f t="shared" si="48"/>
        <v>0</v>
      </c>
      <c r="BJ345" s="25" t="s">
        <v>82</v>
      </c>
      <c r="BK345" s="214">
        <f t="shared" si="49"/>
        <v>0</v>
      </c>
      <c r="BL345" s="25" t="s">
        <v>375</v>
      </c>
      <c r="BM345" s="25" t="s">
        <v>6959</v>
      </c>
    </row>
    <row r="346" spans="2:65" s="1" customFormat="1" ht="22.5" customHeight="1">
      <c r="B346" s="42"/>
      <c r="C346" s="203" t="s">
        <v>2215</v>
      </c>
      <c r="D346" s="203" t="s">
        <v>311</v>
      </c>
      <c r="E346" s="204" t="s">
        <v>6960</v>
      </c>
      <c r="F346" s="205" t="s">
        <v>6961</v>
      </c>
      <c r="G346" s="206" t="s">
        <v>578</v>
      </c>
      <c r="H346" s="207">
        <v>14</v>
      </c>
      <c r="I346" s="208"/>
      <c r="J346" s="209">
        <f t="shared" si="40"/>
        <v>0</v>
      </c>
      <c r="K346" s="205" t="s">
        <v>21</v>
      </c>
      <c r="L346" s="62"/>
      <c r="M346" s="210" t="s">
        <v>21</v>
      </c>
      <c r="N346" s="211" t="s">
        <v>45</v>
      </c>
      <c r="O346" s="43"/>
      <c r="P346" s="212">
        <f t="shared" si="41"/>
        <v>0</v>
      </c>
      <c r="Q346" s="212">
        <v>1.32E-3</v>
      </c>
      <c r="R346" s="212">
        <f t="shared" si="42"/>
        <v>1.848E-2</v>
      </c>
      <c r="S346" s="212">
        <v>0</v>
      </c>
      <c r="T346" s="213">
        <f t="shared" si="43"/>
        <v>0</v>
      </c>
      <c r="AR346" s="25" t="s">
        <v>375</v>
      </c>
      <c r="AT346" s="25" t="s">
        <v>311</v>
      </c>
      <c r="AU346" s="25" t="s">
        <v>84</v>
      </c>
      <c r="AY346" s="25" t="s">
        <v>308</v>
      </c>
      <c r="BE346" s="214">
        <f t="shared" si="44"/>
        <v>0</v>
      </c>
      <c r="BF346" s="214">
        <f t="shared" si="45"/>
        <v>0</v>
      </c>
      <c r="BG346" s="214">
        <f t="shared" si="46"/>
        <v>0</v>
      </c>
      <c r="BH346" s="214">
        <f t="shared" si="47"/>
        <v>0</v>
      </c>
      <c r="BI346" s="214">
        <f t="shared" si="48"/>
        <v>0</v>
      </c>
      <c r="BJ346" s="25" t="s">
        <v>82</v>
      </c>
      <c r="BK346" s="214">
        <f t="shared" si="49"/>
        <v>0</v>
      </c>
      <c r="BL346" s="25" t="s">
        <v>375</v>
      </c>
      <c r="BM346" s="25" t="s">
        <v>6962</v>
      </c>
    </row>
    <row r="347" spans="2:65" s="1" customFormat="1" ht="22.5" customHeight="1">
      <c r="B347" s="42"/>
      <c r="C347" s="203" t="s">
        <v>2220</v>
      </c>
      <c r="D347" s="203" t="s">
        <v>311</v>
      </c>
      <c r="E347" s="204" t="s">
        <v>6963</v>
      </c>
      <c r="F347" s="205" t="s">
        <v>6964</v>
      </c>
      <c r="G347" s="206" t="s">
        <v>578</v>
      </c>
      <c r="H347" s="207">
        <v>2</v>
      </c>
      <c r="I347" s="208"/>
      <c r="J347" s="209">
        <f t="shared" si="40"/>
        <v>0</v>
      </c>
      <c r="K347" s="205" t="s">
        <v>21</v>
      </c>
      <c r="L347" s="62"/>
      <c r="M347" s="210" t="s">
        <v>21</v>
      </c>
      <c r="N347" s="211" t="s">
        <v>45</v>
      </c>
      <c r="O347" s="43"/>
      <c r="P347" s="212">
        <f t="shared" si="41"/>
        <v>0</v>
      </c>
      <c r="Q347" s="212">
        <v>1.32E-3</v>
      </c>
      <c r="R347" s="212">
        <f t="shared" si="42"/>
        <v>2.64E-3</v>
      </c>
      <c r="S347" s="212">
        <v>0</v>
      </c>
      <c r="T347" s="213">
        <f t="shared" si="43"/>
        <v>0</v>
      </c>
      <c r="AR347" s="25" t="s">
        <v>375</v>
      </c>
      <c r="AT347" s="25" t="s">
        <v>311</v>
      </c>
      <c r="AU347" s="25" t="s">
        <v>84</v>
      </c>
      <c r="AY347" s="25" t="s">
        <v>308</v>
      </c>
      <c r="BE347" s="214">
        <f t="shared" si="44"/>
        <v>0</v>
      </c>
      <c r="BF347" s="214">
        <f t="shared" si="45"/>
        <v>0</v>
      </c>
      <c r="BG347" s="214">
        <f t="shared" si="46"/>
        <v>0</v>
      </c>
      <c r="BH347" s="214">
        <f t="shared" si="47"/>
        <v>0</v>
      </c>
      <c r="BI347" s="214">
        <f t="shared" si="48"/>
        <v>0</v>
      </c>
      <c r="BJ347" s="25" t="s">
        <v>82</v>
      </c>
      <c r="BK347" s="214">
        <f t="shared" si="49"/>
        <v>0</v>
      </c>
      <c r="BL347" s="25" t="s">
        <v>375</v>
      </c>
      <c r="BM347" s="25" t="s">
        <v>6965</v>
      </c>
    </row>
    <row r="348" spans="2:65" s="1" customFormat="1" ht="22.5" customHeight="1">
      <c r="B348" s="42"/>
      <c r="C348" s="203" t="s">
        <v>2224</v>
      </c>
      <c r="D348" s="203" t="s">
        <v>311</v>
      </c>
      <c r="E348" s="204" t="s">
        <v>6966</v>
      </c>
      <c r="F348" s="205" t="s">
        <v>6967</v>
      </c>
      <c r="G348" s="206" t="s">
        <v>578</v>
      </c>
      <c r="H348" s="207">
        <v>1</v>
      </c>
      <c r="I348" s="208"/>
      <c r="J348" s="209">
        <f t="shared" si="40"/>
        <v>0</v>
      </c>
      <c r="K348" s="205" t="s">
        <v>21</v>
      </c>
      <c r="L348" s="62"/>
      <c r="M348" s="210" t="s">
        <v>21</v>
      </c>
      <c r="N348" s="211" t="s">
        <v>45</v>
      </c>
      <c r="O348" s="43"/>
      <c r="P348" s="212">
        <f t="shared" si="41"/>
        <v>0</v>
      </c>
      <c r="Q348" s="212">
        <v>1.32E-3</v>
      </c>
      <c r="R348" s="212">
        <f t="shared" si="42"/>
        <v>1.32E-3</v>
      </c>
      <c r="S348" s="212">
        <v>0</v>
      </c>
      <c r="T348" s="213">
        <f t="shared" si="43"/>
        <v>0</v>
      </c>
      <c r="AR348" s="25" t="s">
        <v>375</v>
      </c>
      <c r="AT348" s="25" t="s">
        <v>311</v>
      </c>
      <c r="AU348" s="25" t="s">
        <v>84</v>
      </c>
      <c r="AY348" s="25" t="s">
        <v>308</v>
      </c>
      <c r="BE348" s="214">
        <f t="shared" si="44"/>
        <v>0</v>
      </c>
      <c r="BF348" s="214">
        <f t="shared" si="45"/>
        <v>0</v>
      </c>
      <c r="BG348" s="214">
        <f t="shared" si="46"/>
        <v>0</v>
      </c>
      <c r="BH348" s="214">
        <f t="shared" si="47"/>
        <v>0</v>
      </c>
      <c r="BI348" s="214">
        <f t="shared" si="48"/>
        <v>0</v>
      </c>
      <c r="BJ348" s="25" t="s">
        <v>82</v>
      </c>
      <c r="BK348" s="214">
        <f t="shared" si="49"/>
        <v>0</v>
      </c>
      <c r="BL348" s="25" t="s">
        <v>375</v>
      </c>
      <c r="BM348" s="25" t="s">
        <v>6968</v>
      </c>
    </row>
    <row r="349" spans="2:65" s="1" customFormat="1" ht="31.5" customHeight="1">
      <c r="B349" s="42"/>
      <c r="C349" s="203" t="s">
        <v>2229</v>
      </c>
      <c r="D349" s="203" t="s">
        <v>311</v>
      </c>
      <c r="E349" s="204" t="s">
        <v>6969</v>
      </c>
      <c r="F349" s="205" t="s">
        <v>6970</v>
      </c>
      <c r="G349" s="206" t="s">
        <v>6971</v>
      </c>
      <c r="H349" s="207">
        <v>1</v>
      </c>
      <c r="I349" s="208"/>
      <c r="J349" s="209">
        <f t="shared" si="40"/>
        <v>0</v>
      </c>
      <c r="K349" s="205" t="s">
        <v>21</v>
      </c>
      <c r="L349" s="62"/>
      <c r="M349" s="210" t="s">
        <v>21</v>
      </c>
      <c r="N349" s="211" t="s">
        <v>45</v>
      </c>
      <c r="O349" s="43"/>
      <c r="P349" s="212">
        <f t="shared" si="41"/>
        <v>0</v>
      </c>
      <c r="Q349" s="212">
        <v>0</v>
      </c>
      <c r="R349" s="212">
        <f t="shared" si="42"/>
        <v>0</v>
      </c>
      <c r="S349" s="212">
        <v>0</v>
      </c>
      <c r="T349" s="213">
        <f t="shared" si="43"/>
        <v>0</v>
      </c>
      <c r="AR349" s="25" t="s">
        <v>327</v>
      </c>
      <c r="AT349" s="25" t="s">
        <v>311</v>
      </c>
      <c r="AU349" s="25" t="s">
        <v>84</v>
      </c>
      <c r="AY349" s="25" t="s">
        <v>308</v>
      </c>
      <c r="BE349" s="214">
        <f t="shared" si="44"/>
        <v>0</v>
      </c>
      <c r="BF349" s="214">
        <f t="shared" si="45"/>
        <v>0</v>
      </c>
      <c r="BG349" s="214">
        <f t="shared" si="46"/>
        <v>0</v>
      </c>
      <c r="BH349" s="214">
        <f t="shared" si="47"/>
        <v>0</v>
      </c>
      <c r="BI349" s="214">
        <f t="shared" si="48"/>
        <v>0</v>
      </c>
      <c r="BJ349" s="25" t="s">
        <v>82</v>
      </c>
      <c r="BK349" s="214">
        <f t="shared" si="49"/>
        <v>0</v>
      </c>
      <c r="BL349" s="25" t="s">
        <v>327</v>
      </c>
      <c r="BM349" s="25" t="s">
        <v>6972</v>
      </c>
    </row>
    <row r="350" spans="2:65" s="1" customFormat="1" ht="31.5" customHeight="1">
      <c r="B350" s="42"/>
      <c r="C350" s="203" t="s">
        <v>2234</v>
      </c>
      <c r="D350" s="203" t="s">
        <v>311</v>
      </c>
      <c r="E350" s="204" t="s">
        <v>6973</v>
      </c>
      <c r="F350" s="205" t="s">
        <v>6974</v>
      </c>
      <c r="G350" s="206" t="s">
        <v>6971</v>
      </c>
      <c r="H350" s="207">
        <v>1</v>
      </c>
      <c r="I350" s="208"/>
      <c r="J350" s="209">
        <f t="shared" si="40"/>
        <v>0</v>
      </c>
      <c r="K350" s="205" t="s">
        <v>21</v>
      </c>
      <c r="L350" s="62"/>
      <c r="M350" s="210" t="s">
        <v>21</v>
      </c>
      <c r="N350" s="211" t="s">
        <v>45</v>
      </c>
      <c r="O350" s="43"/>
      <c r="P350" s="212">
        <f t="shared" si="41"/>
        <v>0</v>
      </c>
      <c r="Q350" s="212">
        <v>0</v>
      </c>
      <c r="R350" s="212">
        <f t="shared" si="42"/>
        <v>0</v>
      </c>
      <c r="S350" s="212">
        <v>0</v>
      </c>
      <c r="T350" s="213">
        <f t="shared" si="43"/>
        <v>0</v>
      </c>
      <c r="AR350" s="25" t="s">
        <v>327</v>
      </c>
      <c r="AT350" s="25" t="s">
        <v>311</v>
      </c>
      <c r="AU350" s="25" t="s">
        <v>84</v>
      </c>
      <c r="AY350" s="25" t="s">
        <v>308</v>
      </c>
      <c r="BE350" s="214">
        <f t="shared" si="44"/>
        <v>0</v>
      </c>
      <c r="BF350" s="214">
        <f t="shared" si="45"/>
        <v>0</v>
      </c>
      <c r="BG350" s="214">
        <f t="shared" si="46"/>
        <v>0</v>
      </c>
      <c r="BH350" s="214">
        <f t="shared" si="47"/>
        <v>0</v>
      </c>
      <c r="BI350" s="214">
        <f t="shared" si="48"/>
        <v>0</v>
      </c>
      <c r="BJ350" s="25" t="s">
        <v>82</v>
      </c>
      <c r="BK350" s="214">
        <f t="shared" si="49"/>
        <v>0</v>
      </c>
      <c r="BL350" s="25" t="s">
        <v>327</v>
      </c>
      <c r="BM350" s="25" t="s">
        <v>6975</v>
      </c>
    </row>
    <row r="351" spans="2:65" s="1" customFormat="1" ht="31.5" customHeight="1">
      <c r="B351" s="42"/>
      <c r="C351" s="203" t="s">
        <v>2238</v>
      </c>
      <c r="D351" s="203" t="s">
        <v>311</v>
      </c>
      <c r="E351" s="204" t="s">
        <v>6976</v>
      </c>
      <c r="F351" s="205" t="s">
        <v>6977</v>
      </c>
      <c r="G351" s="206" t="s">
        <v>6971</v>
      </c>
      <c r="H351" s="207">
        <v>10</v>
      </c>
      <c r="I351" s="208"/>
      <c r="J351" s="209">
        <f t="shared" si="40"/>
        <v>0</v>
      </c>
      <c r="K351" s="205" t="s">
        <v>21</v>
      </c>
      <c r="L351" s="62"/>
      <c r="M351" s="210" t="s">
        <v>21</v>
      </c>
      <c r="N351" s="211" t="s">
        <v>45</v>
      </c>
      <c r="O351" s="43"/>
      <c r="P351" s="212">
        <f t="shared" si="41"/>
        <v>0</v>
      </c>
      <c r="Q351" s="212">
        <v>0</v>
      </c>
      <c r="R351" s="212">
        <f t="shared" si="42"/>
        <v>0</v>
      </c>
      <c r="S351" s="212">
        <v>0</v>
      </c>
      <c r="T351" s="213">
        <f t="shared" si="43"/>
        <v>0</v>
      </c>
      <c r="AR351" s="25" t="s">
        <v>327</v>
      </c>
      <c r="AT351" s="25" t="s">
        <v>311</v>
      </c>
      <c r="AU351" s="25" t="s">
        <v>84</v>
      </c>
      <c r="AY351" s="25" t="s">
        <v>308</v>
      </c>
      <c r="BE351" s="214">
        <f t="shared" si="44"/>
        <v>0</v>
      </c>
      <c r="BF351" s="214">
        <f t="shared" si="45"/>
        <v>0</v>
      </c>
      <c r="BG351" s="214">
        <f t="shared" si="46"/>
        <v>0</v>
      </c>
      <c r="BH351" s="214">
        <f t="shared" si="47"/>
        <v>0</v>
      </c>
      <c r="BI351" s="214">
        <f t="shared" si="48"/>
        <v>0</v>
      </c>
      <c r="BJ351" s="25" t="s">
        <v>82</v>
      </c>
      <c r="BK351" s="214">
        <f t="shared" si="49"/>
        <v>0</v>
      </c>
      <c r="BL351" s="25" t="s">
        <v>327</v>
      </c>
      <c r="BM351" s="25" t="s">
        <v>6978</v>
      </c>
    </row>
    <row r="352" spans="2:65" s="1" customFormat="1" ht="22.5" customHeight="1">
      <c r="B352" s="42"/>
      <c r="C352" s="203" t="s">
        <v>2241</v>
      </c>
      <c r="D352" s="203" t="s">
        <v>311</v>
      </c>
      <c r="E352" s="204" t="s">
        <v>6979</v>
      </c>
      <c r="F352" s="205" t="s">
        <v>6980</v>
      </c>
      <c r="G352" s="206" t="s">
        <v>6971</v>
      </c>
      <c r="H352" s="207">
        <v>1</v>
      </c>
      <c r="I352" s="208"/>
      <c r="J352" s="209">
        <f t="shared" si="40"/>
        <v>0</v>
      </c>
      <c r="K352" s="205" t="s">
        <v>21</v>
      </c>
      <c r="L352" s="62"/>
      <c r="M352" s="210" t="s">
        <v>21</v>
      </c>
      <c r="N352" s="211" t="s">
        <v>45</v>
      </c>
      <c r="O352" s="43"/>
      <c r="P352" s="212">
        <f t="shared" si="41"/>
        <v>0</v>
      </c>
      <c r="Q352" s="212">
        <v>0</v>
      </c>
      <c r="R352" s="212">
        <f t="shared" si="42"/>
        <v>0</v>
      </c>
      <c r="S352" s="212">
        <v>0</v>
      </c>
      <c r="T352" s="213">
        <f t="shared" si="43"/>
        <v>0</v>
      </c>
      <c r="AR352" s="25" t="s">
        <v>327</v>
      </c>
      <c r="AT352" s="25" t="s">
        <v>311</v>
      </c>
      <c r="AU352" s="25" t="s">
        <v>84</v>
      </c>
      <c r="AY352" s="25" t="s">
        <v>308</v>
      </c>
      <c r="BE352" s="214">
        <f t="shared" si="44"/>
        <v>0</v>
      </c>
      <c r="BF352" s="214">
        <f t="shared" si="45"/>
        <v>0</v>
      </c>
      <c r="BG352" s="214">
        <f t="shared" si="46"/>
        <v>0</v>
      </c>
      <c r="BH352" s="214">
        <f t="shared" si="47"/>
        <v>0</v>
      </c>
      <c r="BI352" s="214">
        <f t="shared" si="48"/>
        <v>0</v>
      </c>
      <c r="BJ352" s="25" t="s">
        <v>82</v>
      </c>
      <c r="BK352" s="214">
        <f t="shared" si="49"/>
        <v>0</v>
      </c>
      <c r="BL352" s="25" t="s">
        <v>327</v>
      </c>
      <c r="BM352" s="25" t="s">
        <v>6981</v>
      </c>
    </row>
    <row r="353" spans="2:65" s="1" customFormat="1" ht="22.5" customHeight="1">
      <c r="B353" s="42"/>
      <c r="C353" s="203" t="s">
        <v>2245</v>
      </c>
      <c r="D353" s="203" t="s">
        <v>311</v>
      </c>
      <c r="E353" s="204" t="s">
        <v>6982</v>
      </c>
      <c r="F353" s="205" t="s">
        <v>6983</v>
      </c>
      <c r="G353" s="206" t="s">
        <v>6971</v>
      </c>
      <c r="H353" s="207">
        <v>1</v>
      </c>
      <c r="I353" s="208"/>
      <c r="J353" s="209">
        <f t="shared" si="40"/>
        <v>0</v>
      </c>
      <c r="K353" s="205" t="s">
        <v>21</v>
      </c>
      <c r="L353" s="62"/>
      <c r="M353" s="210" t="s">
        <v>21</v>
      </c>
      <c r="N353" s="211" t="s">
        <v>45</v>
      </c>
      <c r="O353" s="43"/>
      <c r="P353" s="212">
        <f t="shared" si="41"/>
        <v>0</v>
      </c>
      <c r="Q353" s="212">
        <v>0</v>
      </c>
      <c r="R353" s="212">
        <f t="shared" si="42"/>
        <v>0</v>
      </c>
      <c r="S353" s="212">
        <v>0</v>
      </c>
      <c r="T353" s="213">
        <f t="shared" si="43"/>
        <v>0</v>
      </c>
      <c r="AR353" s="25" t="s">
        <v>327</v>
      </c>
      <c r="AT353" s="25" t="s">
        <v>311</v>
      </c>
      <c r="AU353" s="25" t="s">
        <v>84</v>
      </c>
      <c r="AY353" s="25" t="s">
        <v>308</v>
      </c>
      <c r="BE353" s="214">
        <f t="shared" si="44"/>
        <v>0</v>
      </c>
      <c r="BF353" s="214">
        <f t="shared" si="45"/>
        <v>0</v>
      </c>
      <c r="BG353" s="214">
        <f t="shared" si="46"/>
        <v>0</v>
      </c>
      <c r="BH353" s="214">
        <f t="shared" si="47"/>
        <v>0</v>
      </c>
      <c r="BI353" s="214">
        <f t="shared" si="48"/>
        <v>0</v>
      </c>
      <c r="BJ353" s="25" t="s">
        <v>82</v>
      </c>
      <c r="BK353" s="214">
        <f t="shared" si="49"/>
        <v>0</v>
      </c>
      <c r="BL353" s="25" t="s">
        <v>327</v>
      </c>
      <c r="BM353" s="25" t="s">
        <v>6984</v>
      </c>
    </row>
    <row r="354" spans="2:65" s="1" customFormat="1" ht="22.5" customHeight="1">
      <c r="B354" s="42"/>
      <c r="C354" s="203" t="s">
        <v>2248</v>
      </c>
      <c r="D354" s="203" t="s">
        <v>311</v>
      </c>
      <c r="E354" s="204" t="s">
        <v>6985</v>
      </c>
      <c r="F354" s="205" t="s">
        <v>6986</v>
      </c>
      <c r="G354" s="206" t="s">
        <v>6971</v>
      </c>
      <c r="H354" s="207">
        <v>1</v>
      </c>
      <c r="I354" s="208"/>
      <c r="J354" s="209">
        <f t="shared" si="40"/>
        <v>0</v>
      </c>
      <c r="K354" s="205" t="s">
        <v>21</v>
      </c>
      <c r="L354" s="62"/>
      <c r="M354" s="210" t="s">
        <v>21</v>
      </c>
      <c r="N354" s="211" t="s">
        <v>45</v>
      </c>
      <c r="O354" s="43"/>
      <c r="P354" s="212">
        <f t="shared" si="41"/>
        <v>0</v>
      </c>
      <c r="Q354" s="212">
        <v>0</v>
      </c>
      <c r="R354" s="212">
        <f t="shared" si="42"/>
        <v>0</v>
      </c>
      <c r="S354" s="212">
        <v>0</v>
      </c>
      <c r="T354" s="213">
        <f t="shared" si="43"/>
        <v>0</v>
      </c>
      <c r="AR354" s="25" t="s">
        <v>327</v>
      </c>
      <c r="AT354" s="25" t="s">
        <v>311</v>
      </c>
      <c r="AU354" s="25" t="s">
        <v>84</v>
      </c>
      <c r="AY354" s="25" t="s">
        <v>308</v>
      </c>
      <c r="BE354" s="214">
        <f t="shared" si="44"/>
        <v>0</v>
      </c>
      <c r="BF354" s="214">
        <f t="shared" si="45"/>
        <v>0</v>
      </c>
      <c r="BG354" s="214">
        <f t="shared" si="46"/>
        <v>0</v>
      </c>
      <c r="BH354" s="214">
        <f t="shared" si="47"/>
        <v>0</v>
      </c>
      <c r="BI354" s="214">
        <f t="shared" si="48"/>
        <v>0</v>
      </c>
      <c r="BJ354" s="25" t="s">
        <v>82</v>
      </c>
      <c r="BK354" s="214">
        <f t="shared" si="49"/>
        <v>0</v>
      </c>
      <c r="BL354" s="25" t="s">
        <v>327</v>
      </c>
      <c r="BM354" s="25" t="s">
        <v>6987</v>
      </c>
    </row>
    <row r="355" spans="2:65" s="1" customFormat="1" ht="22.5" customHeight="1">
      <c r="B355" s="42"/>
      <c r="C355" s="203" t="s">
        <v>2253</v>
      </c>
      <c r="D355" s="203" t="s">
        <v>311</v>
      </c>
      <c r="E355" s="204" t="s">
        <v>6988</v>
      </c>
      <c r="F355" s="205" t="s">
        <v>6989</v>
      </c>
      <c r="G355" s="206" t="s">
        <v>6971</v>
      </c>
      <c r="H355" s="207">
        <v>1</v>
      </c>
      <c r="I355" s="208"/>
      <c r="J355" s="209">
        <f t="shared" si="40"/>
        <v>0</v>
      </c>
      <c r="K355" s="205" t="s">
        <v>21</v>
      </c>
      <c r="L355" s="62"/>
      <c r="M355" s="210" t="s">
        <v>21</v>
      </c>
      <c r="N355" s="211" t="s">
        <v>45</v>
      </c>
      <c r="O355" s="43"/>
      <c r="P355" s="212">
        <f t="shared" si="41"/>
        <v>0</v>
      </c>
      <c r="Q355" s="212">
        <v>0</v>
      </c>
      <c r="R355" s="212">
        <f t="shared" si="42"/>
        <v>0</v>
      </c>
      <c r="S355" s="212">
        <v>0</v>
      </c>
      <c r="T355" s="213">
        <f t="shared" si="43"/>
        <v>0</v>
      </c>
      <c r="AR355" s="25" t="s">
        <v>327</v>
      </c>
      <c r="AT355" s="25" t="s">
        <v>311</v>
      </c>
      <c r="AU355" s="25" t="s">
        <v>84</v>
      </c>
      <c r="AY355" s="25" t="s">
        <v>308</v>
      </c>
      <c r="BE355" s="214">
        <f t="shared" si="44"/>
        <v>0</v>
      </c>
      <c r="BF355" s="214">
        <f t="shared" si="45"/>
        <v>0</v>
      </c>
      <c r="BG355" s="214">
        <f t="shared" si="46"/>
        <v>0</v>
      </c>
      <c r="BH355" s="214">
        <f t="shared" si="47"/>
        <v>0</v>
      </c>
      <c r="BI355" s="214">
        <f t="shared" si="48"/>
        <v>0</v>
      </c>
      <c r="BJ355" s="25" t="s">
        <v>82</v>
      </c>
      <c r="BK355" s="214">
        <f t="shared" si="49"/>
        <v>0</v>
      </c>
      <c r="BL355" s="25" t="s">
        <v>327</v>
      </c>
      <c r="BM355" s="25" t="s">
        <v>6990</v>
      </c>
    </row>
    <row r="356" spans="2:65" s="1" customFormat="1" ht="22.5" customHeight="1">
      <c r="B356" s="42"/>
      <c r="C356" s="203" t="s">
        <v>2257</v>
      </c>
      <c r="D356" s="203" t="s">
        <v>311</v>
      </c>
      <c r="E356" s="204" t="s">
        <v>6991</v>
      </c>
      <c r="F356" s="205" t="s">
        <v>6992</v>
      </c>
      <c r="G356" s="206" t="s">
        <v>6971</v>
      </c>
      <c r="H356" s="207">
        <v>1</v>
      </c>
      <c r="I356" s="208"/>
      <c r="J356" s="209">
        <f t="shared" si="40"/>
        <v>0</v>
      </c>
      <c r="K356" s="205" t="s">
        <v>21</v>
      </c>
      <c r="L356" s="62"/>
      <c r="M356" s="210" t="s">
        <v>21</v>
      </c>
      <c r="N356" s="211" t="s">
        <v>45</v>
      </c>
      <c r="O356" s="43"/>
      <c r="P356" s="212">
        <f t="shared" si="41"/>
        <v>0</v>
      </c>
      <c r="Q356" s="212">
        <v>0</v>
      </c>
      <c r="R356" s="212">
        <f t="shared" si="42"/>
        <v>0</v>
      </c>
      <c r="S356" s="212">
        <v>0</v>
      </c>
      <c r="T356" s="213">
        <f t="shared" si="43"/>
        <v>0</v>
      </c>
      <c r="AR356" s="25" t="s">
        <v>327</v>
      </c>
      <c r="AT356" s="25" t="s">
        <v>311</v>
      </c>
      <c r="AU356" s="25" t="s">
        <v>84</v>
      </c>
      <c r="AY356" s="25" t="s">
        <v>308</v>
      </c>
      <c r="BE356" s="214">
        <f t="shared" si="44"/>
        <v>0</v>
      </c>
      <c r="BF356" s="214">
        <f t="shared" si="45"/>
        <v>0</v>
      </c>
      <c r="BG356" s="214">
        <f t="shared" si="46"/>
        <v>0</v>
      </c>
      <c r="BH356" s="214">
        <f t="shared" si="47"/>
        <v>0</v>
      </c>
      <c r="BI356" s="214">
        <f t="shared" si="48"/>
        <v>0</v>
      </c>
      <c r="BJ356" s="25" t="s">
        <v>82</v>
      </c>
      <c r="BK356" s="214">
        <f t="shared" si="49"/>
        <v>0</v>
      </c>
      <c r="BL356" s="25" t="s">
        <v>327</v>
      </c>
      <c r="BM356" s="25" t="s">
        <v>6993</v>
      </c>
    </row>
    <row r="357" spans="2:65" s="1" customFormat="1" ht="22.5" customHeight="1">
      <c r="B357" s="42"/>
      <c r="C357" s="203" t="s">
        <v>2261</v>
      </c>
      <c r="D357" s="203" t="s">
        <v>311</v>
      </c>
      <c r="E357" s="204" t="s">
        <v>6994</v>
      </c>
      <c r="F357" s="205" t="s">
        <v>6995</v>
      </c>
      <c r="G357" s="206" t="s">
        <v>6971</v>
      </c>
      <c r="H357" s="207">
        <v>1</v>
      </c>
      <c r="I357" s="208"/>
      <c r="J357" s="209">
        <f t="shared" si="40"/>
        <v>0</v>
      </c>
      <c r="K357" s="205" t="s">
        <v>21</v>
      </c>
      <c r="L357" s="62"/>
      <c r="M357" s="210" t="s">
        <v>21</v>
      </c>
      <c r="N357" s="211" t="s">
        <v>45</v>
      </c>
      <c r="O357" s="43"/>
      <c r="P357" s="212">
        <f t="shared" si="41"/>
        <v>0</v>
      </c>
      <c r="Q357" s="212">
        <v>0</v>
      </c>
      <c r="R357" s="212">
        <f t="shared" si="42"/>
        <v>0</v>
      </c>
      <c r="S357" s="212">
        <v>0</v>
      </c>
      <c r="T357" s="213">
        <f t="shared" si="43"/>
        <v>0</v>
      </c>
      <c r="AR357" s="25" t="s">
        <v>327</v>
      </c>
      <c r="AT357" s="25" t="s">
        <v>311</v>
      </c>
      <c r="AU357" s="25" t="s">
        <v>84</v>
      </c>
      <c r="AY357" s="25" t="s">
        <v>308</v>
      </c>
      <c r="BE357" s="214">
        <f t="shared" si="44"/>
        <v>0</v>
      </c>
      <c r="BF357" s="214">
        <f t="shared" si="45"/>
        <v>0</v>
      </c>
      <c r="BG357" s="214">
        <f t="shared" si="46"/>
        <v>0</v>
      </c>
      <c r="BH357" s="214">
        <f t="shared" si="47"/>
        <v>0</v>
      </c>
      <c r="BI357" s="214">
        <f t="shared" si="48"/>
        <v>0</v>
      </c>
      <c r="BJ357" s="25" t="s">
        <v>82</v>
      </c>
      <c r="BK357" s="214">
        <f t="shared" si="49"/>
        <v>0</v>
      </c>
      <c r="BL357" s="25" t="s">
        <v>327</v>
      </c>
      <c r="BM357" s="25" t="s">
        <v>6996</v>
      </c>
    </row>
    <row r="358" spans="2:65" s="1" customFormat="1" ht="22.5" customHeight="1">
      <c r="B358" s="42"/>
      <c r="C358" s="203" t="s">
        <v>2266</v>
      </c>
      <c r="D358" s="203" t="s">
        <v>311</v>
      </c>
      <c r="E358" s="204" t="s">
        <v>6997</v>
      </c>
      <c r="F358" s="205" t="s">
        <v>6998</v>
      </c>
      <c r="G358" s="206" t="s">
        <v>6971</v>
      </c>
      <c r="H358" s="207">
        <v>1</v>
      </c>
      <c r="I358" s="208"/>
      <c r="J358" s="209">
        <f t="shared" si="40"/>
        <v>0</v>
      </c>
      <c r="K358" s="205" t="s">
        <v>21</v>
      </c>
      <c r="L358" s="62"/>
      <c r="M358" s="210" t="s">
        <v>21</v>
      </c>
      <c r="N358" s="211" t="s">
        <v>45</v>
      </c>
      <c r="O358" s="43"/>
      <c r="P358" s="212">
        <f t="shared" si="41"/>
        <v>0</v>
      </c>
      <c r="Q358" s="212">
        <v>0</v>
      </c>
      <c r="R358" s="212">
        <f t="shared" si="42"/>
        <v>0</v>
      </c>
      <c r="S358" s="212">
        <v>0</v>
      </c>
      <c r="T358" s="213">
        <f t="shared" si="43"/>
        <v>0</v>
      </c>
      <c r="AR358" s="25" t="s">
        <v>327</v>
      </c>
      <c r="AT358" s="25" t="s">
        <v>311</v>
      </c>
      <c r="AU358" s="25" t="s">
        <v>84</v>
      </c>
      <c r="AY358" s="25" t="s">
        <v>308</v>
      </c>
      <c r="BE358" s="214">
        <f t="shared" si="44"/>
        <v>0</v>
      </c>
      <c r="BF358" s="214">
        <f t="shared" si="45"/>
        <v>0</v>
      </c>
      <c r="BG358" s="214">
        <f t="shared" si="46"/>
        <v>0</v>
      </c>
      <c r="BH358" s="214">
        <f t="shared" si="47"/>
        <v>0</v>
      </c>
      <c r="BI358" s="214">
        <f t="shared" si="48"/>
        <v>0</v>
      </c>
      <c r="BJ358" s="25" t="s">
        <v>82</v>
      </c>
      <c r="BK358" s="214">
        <f t="shared" si="49"/>
        <v>0</v>
      </c>
      <c r="BL358" s="25" t="s">
        <v>327</v>
      </c>
      <c r="BM358" s="25" t="s">
        <v>6999</v>
      </c>
    </row>
    <row r="359" spans="2:65" s="1" customFormat="1" ht="22.5" customHeight="1">
      <c r="B359" s="42"/>
      <c r="C359" s="203" t="s">
        <v>2270</v>
      </c>
      <c r="D359" s="203" t="s">
        <v>311</v>
      </c>
      <c r="E359" s="204" t="s">
        <v>7000</v>
      </c>
      <c r="F359" s="205" t="s">
        <v>7001</v>
      </c>
      <c r="G359" s="206" t="s">
        <v>6971</v>
      </c>
      <c r="H359" s="207">
        <v>1</v>
      </c>
      <c r="I359" s="208"/>
      <c r="J359" s="209">
        <f t="shared" si="40"/>
        <v>0</v>
      </c>
      <c r="K359" s="205" t="s">
        <v>21</v>
      </c>
      <c r="L359" s="62"/>
      <c r="M359" s="210" t="s">
        <v>21</v>
      </c>
      <c r="N359" s="211" t="s">
        <v>45</v>
      </c>
      <c r="O359" s="43"/>
      <c r="P359" s="212">
        <f t="shared" si="41"/>
        <v>0</v>
      </c>
      <c r="Q359" s="212">
        <v>0</v>
      </c>
      <c r="R359" s="212">
        <f t="shared" si="42"/>
        <v>0</v>
      </c>
      <c r="S359" s="212">
        <v>0</v>
      </c>
      <c r="T359" s="213">
        <f t="shared" si="43"/>
        <v>0</v>
      </c>
      <c r="AR359" s="25" t="s">
        <v>327</v>
      </c>
      <c r="AT359" s="25" t="s">
        <v>311</v>
      </c>
      <c r="AU359" s="25" t="s">
        <v>84</v>
      </c>
      <c r="AY359" s="25" t="s">
        <v>308</v>
      </c>
      <c r="BE359" s="214">
        <f t="shared" si="44"/>
        <v>0</v>
      </c>
      <c r="BF359" s="214">
        <f t="shared" si="45"/>
        <v>0</v>
      </c>
      <c r="BG359" s="214">
        <f t="shared" si="46"/>
        <v>0</v>
      </c>
      <c r="BH359" s="214">
        <f t="shared" si="47"/>
        <v>0</v>
      </c>
      <c r="BI359" s="214">
        <f t="shared" si="48"/>
        <v>0</v>
      </c>
      <c r="BJ359" s="25" t="s">
        <v>82</v>
      </c>
      <c r="BK359" s="214">
        <f t="shared" si="49"/>
        <v>0</v>
      </c>
      <c r="BL359" s="25" t="s">
        <v>327</v>
      </c>
      <c r="BM359" s="25" t="s">
        <v>7002</v>
      </c>
    </row>
    <row r="360" spans="2:65" s="1" customFormat="1" ht="22.5" customHeight="1">
      <c r="B360" s="42"/>
      <c r="C360" s="203" t="s">
        <v>2277</v>
      </c>
      <c r="D360" s="203" t="s">
        <v>311</v>
      </c>
      <c r="E360" s="204" t="s">
        <v>7003</v>
      </c>
      <c r="F360" s="205" t="s">
        <v>7004</v>
      </c>
      <c r="G360" s="206" t="s">
        <v>6971</v>
      </c>
      <c r="H360" s="207">
        <v>1</v>
      </c>
      <c r="I360" s="208"/>
      <c r="J360" s="209">
        <f t="shared" si="40"/>
        <v>0</v>
      </c>
      <c r="K360" s="205" t="s">
        <v>21</v>
      </c>
      <c r="L360" s="62"/>
      <c r="M360" s="210" t="s">
        <v>21</v>
      </c>
      <c r="N360" s="211" t="s">
        <v>45</v>
      </c>
      <c r="O360" s="43"/>
      <c r="P360" s="212">
        <f t="shared" si="41"/>
        <v>0</v>
      </c>
      <c r="Q360" s="212">
        <v>0</v>
      </c>
      <c r="R360" s="212">
        <f t="shared" si="42"/>
        <v>0</v>
      </c>
      <c r="S360" s="212">
        <v>0</v>
      </c>
      <c r="T360" s="213">
        <f t="shared" si="43"/>
        <v>0</v>
      </c>
      <c r="AR360" s="25" t="s">
        <v>327</v>
      </c>
      <c r="AT360" s="25" t="s">
        <v>311</v>
      </c>
      <c r="AU360" s="25" t="s">
        <v>84</v>
      </c>
      <c r="AY360" s="25" t="s">
        <v>308</v>
      </c>
      <c r="BE360" s="214">
        <f t="shared" si="44"/>
        <v>0</v>
      </c>
      <c r="BF360" s="214">
        <f t="shared" si="45"/>
        <v>0</v>
      </c>
      <c r="BG360" s="214">
        <f t="shared" si="46"/>
        <v>0</v>
      </c>
      <c r="BH360" s="214">
        <f t="shared" si="47"/>
        <v>0</v>
      </c>
      <c r="BI360" s="214">
        <f t="shared" si="48"/>
        <v>0</v>
      </c>
      <c r="BJ360" s="25" t="s">
        <v>82</v>
      </c>
      <c r="BK360" s="214">
        <f t="shared" si="49"/>
        <v>0</v>
      </c>
      <c r="BL360" s="25" t="s">
        <v>327</v>
      </c>
      <c r="BM360" s="25" t="s">
        <v>7005</v>
      </c>
    </row>
    <row r="361" spans="2:65" s="1" customFormat="1" ht="22.5" customHeight="1">
      <c r="B361" s="42"/>
      <c r="C361" s="203" t="s">
        <v>2282</v>
      </c>
      <c r="D361" s="203" t="s">
        <v>311</v>
      </c>
      <c r="E361" s="204" t="s">
        <v>7006</v>
      </c>
      <c r="F361" s="205" t="s">
        <v>7007</v>
      </c>
      <c r="G361" s="206" t="s">
        <v>647</v>
      </c>
      <c r="H361" s="207">
        <v>1</v>
      </c>
      <c r="I361" s="208"/>
      <c r="J361" s="209">
        <f t="shared" si="40"/>
        <v>0</v>
      </c>
      <c r="K361" s="205" t="s">
        <v>21</v>
      </c>
      <c r="L361" s="62"/>
      <c r="M361" s="210" t="s">
        <v>21</v>
      </c>
      <c r="N361" s="211" t="s">
        <v>45</v>
      </c>
      <c r="O361" s="43"/>
      <c r="P361" s="212">
        <f t="shared" si="41"/>
        <v>0</v>
      </c>
      <c r="Q361" s="212">
        <v>0</v>
      </c>
      <c r="R361" s="212">
        <f t="shared" si="42"/>
        <v>0</v>
      </c>
      <c r="S361" s="212">
        <v>0</v>
      </c>
      <c r="T361" s="213">
        <f t="shared" si="43"/>
        <v>0</v>
      </c>
      <c r="AR361" s="25" t="s">
        <v>327</v>
      </c>
      <c r="AT361" s="25" t="s">
        <v>311</v>
      </c>
      <c r="AU361" s="25" t="s">
        <v>84</v>
      </c>
      <c r="AY361" s="25" t="s">
        <v>308</v>
      </c>
      <c r="BE361" s="214">
        <f t="shared" si="44"/>
        <v>0</v>
      </c>
      <c r="BF361" s="214">
        <f t="shared" si="45"/>
        <v>0</v>
      </c>
      <c r="BG361" s="214">
        <f t="shared" si="46"/>
        <v>0</v>
      </c>
      <c r="BH361" s="214">
        <f t="shared" si="47"/>
        <v>0</v>
      </c>
      <c r="BI361" s="214">
        <f t="shared" si="48"/>
        <v>0</v>
      </c>
      <c r="BJ361" s="25" t="s">
        <v>82</v>
      </c>
      <c r="BK361" s="214">
        <f t="shared" si="49"/>
        <v>0</v>
      </c>
      <c r="BL361" s="25" t="s">
        <v>327</v>
      </c>
      <c r="BM361" s="25" t="s">
        <v>7008</v>
      </c>
    </row>
    <row r="362" spans="2:65" s="1" customFormat="1" ht="31.5" customHeight="1">
      <c r="B362" s="42"/>
      <c r="C362" s="203" t="s">
        <v>2285</v>
      </c>
      <c r="D362" s="203" t="s">
        <v>311</v>
      </c>
      <c r="E362" s="204" t="s">
        <v>7009</v>
      </c>
      <c r="F362" s="205" t="s">
        <v>7010</v>
      </c>
      <c r="G362" s="206" t="s">
        <v>578</v>
      </c>
      <c r="H362" s="207">
        <v>1</v>
      </c>
      <c r="I362" s="208"/>
      <c r="J362" s="209">
        <f t="shared" si="40"/>
        <v>0</v>
      </c>
      <c r="K362" s="205" t="s">
        <v>6599</v>
      </c>
      <c r="L362" s="62"/>
      <c r="M362" s="210" t="s">
        <v>21</v>
      </c>
      <c r="N362" s="211" t="s">
        <v>45</v>
      </c>
      <c r="O362" s="43"/>
      <c r="P362" s="212">
        <f t="shared" si="41"/>
        <v>0</v>
      </c>
      <c r="Q362" s="212">
        <v>5.2999999999999998E-4</v>
      </c>
      <c r="R362" s="212">
        <f t="shared" si="42"/>
        <v>5.2999999999999998E-4</v>
      </c>
      <c r="S362" s="212">
        <v>0</v>
      </c>
      <c r="T362" s="213">
        <f t="shared" si="43"/>
        <v>0</v>
      </c>
      <c r="AR362" s="25" t="s">
        <v>327</v>
      </c>
      <c r="AT362" s="25" t="s">
        <v>311</v>
      </c>
      <c r="AU362" s="25" t="s">
        <v>84</v>
      </c>
      <c r="AY362" s="25" t="s">
        <v>308</v>
      </c>
      <c r="BE362" s="214">
        <f t="shared" si="44"/>
        <v>0</v>
      </c>
      <c r="BF362" s="214">
        <f t="shared" si="45"/>
        <v>0</v>
      </c>
      <c r="BG362" s="214">
        <f t="shared" si="46"/>
        <v>0</v>
      </c>
      <c r="BH362" s="214">
        <f t="shared" si="47"/>
        <v>0</v>
      </c>
      <c r="BI362" s="214">
        <f t="shared" si="48"/>
        <v>0</v>
      </c>
      <c r="BJ362" s="25" t="s">
        <v>82</v>
      </c>
      <c r="BK362" s="214">
        <f t="shared" si="49"/>
        <v>0</v>
      </c>
      <c r="BL362" s="25" t="s">
        <v>327</v>
      </c>
      <c r="BM362" s="25" t="s">
        <v>7011</v>
      </c>
    </row>
    <row r="363" spans="2:65" s="1" customFormat="1" ht="31.5" customHeight="1">
      <c r="B363" s="42"/>
      <c r="C363" s="203" t="s">
        <v>2288</v>
      </c>
      <c r="D363" s="203" t="s">
        <v>311</v>
      </c>
      <c r="E363" s="204" t="s">
        <v>7012</v>
      </c>
      <c r="F363" s="205" t="s">
        <v>7013</v>
      </c>
      <c r="G363" s="206" t="s">
        <v>578</v>
      </c>
      <c r="H363" s="207">
        <v>1</v>
      </c>
      <c r="I363" s="208"/>
      <c r="J363" s="209">
        <f t="shared" si="40"/>
        <v>0</v>
      </c>
      <c r="K363" s="205" t="s">
        <v>6599</v>
      </c>
      <c r="L363" s="62"/>
      <c r="M363" s="210" t="s">
        <v>21</v>
      </c>
      <c r="N363" s="211" t="s">
        <v>45</v>
      </c>
      <c r="O363" s="43"/>
      <c r="P363" s="212">
        <f t="shared" si="41"/>
        <v>0</v>
      </c>
      <c r="Q363" s="212">
        <v>1.47E-3</v>
      </c>
      <c r="R363" s="212">
        <f t="shared" si="42"/>
        <v>1.47E-3</v>
      </c>
      <c r="S363" s="212">
        <v>0</v>
      </c>
      <c r="T363" s="213">
        <f t="shared" si="43"/>
        <v>0</v>
      </c>
      <c r="AR363" s="25" t="s">
        <v>327</v>
      </c>
      <c r="AT363" s="25" t="s">
        <v>311</v>
      </c>
      <c r="AU363" s="25" t="s">
        <v>84</v>
      </c>
      <c r="AY363" s="25" t="s">
        <v>308</v>
      </c>
      <c r="BE363" s="214">
        <f t="shared" si="44"/>
        <v>0</v>
      </c>
      <c r="BF363" s="214">
        <f t="shared" si="45"/>
        <v>0</v>
      </c>
      <c r="BG363" s="214">
        <f t="shared" si="46"/>
        <v>0</v>
      </c>
      <c r="BH363" s="214">
        <f t="shared" si="47"/>
        <v>0</v>
      </c>
      <c r="BI363" s="214">
        <f t="shared" si="48"/>
        <v>0</v>
      </c>
      <c r="BJ363" s="25" t="s">
        <v>82</v>
      </c>
      <c r="BK363" s="214">
        <f t="shared" si="49"/>
        <v>0</v>
      </c>
      <c r="BL363" s="25" t="s">
        <v>327</v>
      </c>
      <c r="BM363" s="25" t="s">
        <v>7014</v>
      </c>
    </row>
    <row r="364" spans="2:65" s="1" customFormat="1" ht="22.5" customHeight="1">
      <c r="B364" s="42"/>
      <c r="C364" s="203" t="s">
        <v>2292</v>
      </c>
      <c r="D364" s="203" t="s">
        <v>311</v>
      </c>
      <c r="E364" s="204" t="s">
        <v>7015</v>
      </c>
      <c r="F364" s="205" t="s">
        <v>7016</v>
      </c>
      <c r="G364" s="206" t="s">
        <v>578</v>
      </c>
      <c r="H364" s="207">
        <v>25</v>
      </c>
      <c r="I364" s="208"/>
      <c r="J364" s="209">
        <f t="shared" si="40"/>
        <v>0</v>
      </c>
      <c r="K364" s="205" t="s">
        <v>6599</v>
      </c>
      <c r="L364" s="62"/>
      <c r="M364" s="210" t="s">
        <v>21</v>
      </c>
      <c r="N364" s="211" t="s">
        <v>45</v>
      </c>
      <c r="O364" s="43"/>
      <c r="P364" s="212">
        <f t="shared" si="41"/>
        <v>0</v>
      </c>
      <c r="Q364" s="212">
        <v>2.1000000000000001E-4</v>
      </c>
      <c r="R364" s="212">
        <f t="shared" si="42"/>
        <v>5.2500000000000003E-3</v>
      </c>
      <c r="S364" s="212">
        <v>0</v>
      </c>
      <c r="T364" s="213">
        <f t="shared" si="43"/>
        <v>0</v>
      </c>
      <c r="AR364" s="25" t="s">
        <v>375</v>
      </c>
      <c r="AT364" s="25" t="s">
        <v>311</v>
      </c>
      <c r="AU364" s="25" t="s">
        <v>84</v>
      </c>
      <c r="AY364" s="25" t="s">
        <v>308</v>
      </c>
      <c r="BE364" s="214">
        <f t="shared" si="44"/>
        <v>0</v>
      </c>
      <c r="BF364" s="214">
        <f t="shared" si="45"/>
        <v>0</v>
      </c>
      <c r="BG364" s="214">
        <f t="shared" si="46"/>
        <v>0</v>
      </c>
      <c r="BH364" s="214">
        <f t="shared" si="47"/>
        <v>0</v>
      </c>
      <c r="BI364" s="214">
        <f t="shared" si="48"/>
        <v>0</v>
      </c>
      <c r="BJ364" s="25" t="s">
        <v>82</v>
      </c>
      <c r="BK364" s="214">
        <f t="shared" si="49"/>
        <v>0</v>
      </c>
      <c r="BL364" s="25" t="s">
        <v>375</v>
      </c>
      <c r="BM364" s="25" t="s">
        <v>7017</v>
      </c>
    </row>
    <row r="365" spans="2:65" s="1" customFormat="1" ht="22.5" customHeight="1">
      <c r="B365" s="42"/>
      <c r="C365" s="203" t="s">
        <v>2296</v>
      </c>
      <c r="D365" s="203" t="s">
        <v>311</v>
      </c>
      <c r="E365" s="204" t="s">
        <v>7018</v>
      </c>
      <c r="F365" s="205" t="s">
        <v>7019</v>
      </c>
      <c r="G365" s="206" t="s">
        <v>578</v>
      </c>
      <c r="H365" s="207">
        <v>26</v>
      </c>
      <c r="I365" s="208"/>
      <c r="J365" s="209">
        <f t="shared" si="40"/>
        <v>0</v>
      </c>
      <c r="K365" s="205" t="s">
        <v>6599</v>
      </c>
      <c r="L365" s="62"/>
      <c r="M365" s="210" t="s">
        <v>21</v>
      </c>
      <c r="N365" s="211" t="s">
        <v>45</v>
      </c>
      <c r="O365" s="43"/>
      <c r="P365" s="212">
        <f t="shared" si="41"/>
        <v>0</v>
      </c>
      <c r="Q365" s="212">
        <v>3.4000000000000002E-4</v>
      </c>
      <c r="R365" s="212">
        <f t="shared" si="42"/>
        <v>8.8400000000000006E-3</v>
      </c>
      <c r="S365" s="212">
        <v>0</v>
      </c>
      <c r="T365" s="213">
        <f t="shared" si="43"/>
        <v>0</v>
      </c>
      <c r="AR365" s="25" t="s">
        <v>375</v>
      </c>
      <c r="AT365" s="25" t="s">
        <v>311</v>
      </c>
      <c r="AU365" s="25" t="s">
        <v>84</v>
      </c>
      <c r="AY365" s="25" t="s">
        <v>308</v>
      </c>
      <c r="BE365" s="214">
        <f t="shared" si="44"/>
        <v>0</v>
      </c>
      <c r="BF365" s="214">
        <f t="shared" si="45"/>
        <v>0</v>
      </c>
      <c r="BG365" s="214">
        <f t="shared" si="46"/>
        <v>0</v>
      </c>
      <c r="BH365" s="214">
        <f t="shared" si="47"/>
        <v>0</v>
      </c>
      <c r="BI365" s="214">
        <f t="shared" si="48"/>
        <v>0</v>
      </c>
      <c r="BJ365" s="25" t="s">
        <v>82</v>
      </c>
      <c r="BK365" s="214">
        <f t="shared" si="49"/>
        <v>0</v>
      </c>
      <c r="BL365" s="25" t="s">
        <v>375</v>
      </c>
      <c r="BM365" s="25" t="s">
        <v>7020</v>
      </c>
    </row>
    <row r="366" spans="2:65" s="1" customFormat="1" ht="22.5" customHeight="1">
      <c r="B366" s="42"/>
      <c r="C366" s="203" t="s">
        <v>2301</v>
      </c>
      <c r="D366" s="203" t="s">
        <v>311</v>
      </c>
      <c r="E366" s="204" t="s">
        <v>7021</v>
      </c>
      <c r="F366" s="205" t="s">
        <v>7022</v>
      </c>
      <c r="G366" s="206" t="s">
        <v>578</v>
      </c>
      <c r="H366" s="207">
        <v>20</v>
      </c>
      <c r="I366" s="208"/>
      <c r="J366" s="209">
        <f t="shared" si="40"/>
        <v>0</v>
      </c>
      <c r="K366" s="205" t="s">
        <v>6599</v>
      </c>
      <c r="L366" s="62"/>
      <c r="M366" s="210" t="s">
        <v>21</v>
      </c>
      <c r="N366" s="211" t="s">
        <v>45</v>
      </c>
      <c r="O366" s="43"/>
      <c r="P366" s="212">
        <f t="shared" si="41"/>
        <v>0</v>
      </c>
      <c r="Q366" s="212">
        <v>5.0000000000000001E-4</v>
      </c>
      <c r="R366" s="212">
        <f t="shared" si="42"/>
        <v>0.01</v>
      </c>
      <c r="S366" s="212">
        <v>0</v>
      </c>
      <c r="T366" s="213">
        <f t="shared" si="43"/>
        <v>0</v>
      </c>
      <c r="AR366" s="25" t="s">
        <v>375</v>
      </c>
      <c r="AT366" s="25" t="s">
        <v>311</v>
      </c>
      <c r="AU366" s="25" t="s">
        <v>84</v>
      </c>
      <c r="AY366" s="25" t="s">
        <v>308</v>
      </c>
      <c r="BE366" s="214">
        <f t="shared" si="44"/>
        <v>0</v>
      </c>
      <c r="BF366" s="214">
        <f t="shared" si="45"/>
        <v>0</v>
      </c>
      <c r="BG366" s="214">
        <f t="shared" si="46"/>
        <v>0</v>
      </c>
      <c r="BH366" s="214">
        <f t="shared" si="47"/>
        <v>0</v>
      </c>
      <c r="BI366" s="214">
        <f t="shared" si="48"/>
        <v>0</v>
      </c>
      <c r="BJ366" s="25" t="s">
        <v>82</v>
      </c>
      <c r="BK366" s="214">
        <f t="shared" si="49"/>
        <v>0</v>
      </c>
      <c r="BL366" s="25" t="s">
        <v>375</v>
      </c>
      <c r="BM366" s="25" t="s">
        <v>7023</v>
      </c>
    </row>
    <row r="367" spans="2:65" s="1" customFormat="1" ht="22.5" customHeight="1">
      <c r="B367" s="42"/>
      <c r="C367" s="203" t="s">
        <v>2306</v>
      </c>
      <c r="D367" s="203" t="s">
        <v>311</v>
      </c>
      <c r="E367" s="204" t="s">
        <v>7024</v>
      </c>
      <c r="F367" s="205" t="s">
        <v>7025</v>
      </c>
      <c r="G367" s="206" t="s">
        <v>578</v>
      </c>
      <c r="H367" s="207">
        <v>9</v>
      </c>
      <c r="I367" s="208"/>
      <c r="J367" s="209">
        <f t="shared" si="40"/>
        <v>0</v>
      </c>
      <c r="K367" s="205" t="s">
        <v>6599</v>
      </c>
      <c r="L367" s="62"/>
      <c r="M367" s="210" t="s">
        <v>21</v>
      </c>
      <c r="N367" s="211" t="s">
        <v>45</v>
      </c>
      <c r="O367" s="43"/>
      <c r="P367" s="212">
        <f t="shared" si="41"/>
        <v>0</v>
      </c>
      <c r="Q367" s="212">
        <v>6.9999999999999999E-4</v>
      </c>
      <c r="R367" s="212">
        <f t="shared" si="42"/>
        <v>6.3E-3</v>
      </c>
      <c r="S367" s="212">
        <v>0</v>
      </c>
      <c r="T367" s="213">
        <f t="shared" si="43"/>
        <v>0</v>
      </c>
      <c r="AR367" s="25" t="s">
        <v>375</v>
      </c>
      <c r="AT367" s="25" t="s">
        <v>311</v>
      </c>
      <c r="AU367" s="25" t="s">
        <v>84</v>
      </c>
      <c r="AY367" s="25" t="s">
        <v>308</v>
      </c>
      <c r="BE367" s="214">
        <f t="shared" si="44"/>
        <v>0</v>
      </c>
      <c r="BF367" s="214">
        <f t="shared" si="45"/>
        <v>0</v>
      </c>
      <c r="BG367" s="214">
        <f t="shared" si="46"/>
        <v>0</v>
      </c>
      <c r="BH367" s="214">
        <f t="shared" si="47"/>
        <v>0</v>
      </c>
      <c r="BI367" s="214">
        <f t="shared" si="48"/>
        <v>0</v>
      </c>
      <c r="BJ367" s="25" t="s">
        <v>82</v>
      </c>
      <c r="BK367" s="214">
        <f t="shared" si="49"/>
        <v>0</v>
      </c>
      <c r="BL367" s="25" t="s">
        <v>375</v>
      </c>
      <c r="BM367" s="25" t="s">
        <v>7026</v>
      </c>
    </row>
    <row r="368" spans="2:65" s="1" customFormat="1" ht="22.5" customHeight="1">
      <c r="B368" s="42"/>
      <c r="C368" s="203" t="s">
        <v>2311</v>
      </c>
      <c r="D368" s="203" t="s">
        <v>311</v>
      </c>
      <c r="E368" s="204" t="s">
        <v>7027</v>
      </c>
      <c r="F368" s="205" t="s">
        <v>7028</v>
      </c>
      <c r="G368" s="206" t="s">
        <v>578</v>
      </c>
      <c r="H368" s="207">
        <v>4</v>
      </c>
      <c r="I368" s="208"/>
      <c r="J368" s="209">
        <f t="shared" si="40"/>
        <v>0</v>
      </c>
      <c r="K368" s="205" t="s">
        <v>6599</v>
      </c>
      <c r="L368" s="62"/>
      <c r="M368" s="210" t="s">
        <v>21</v>
      </c>
      <c r="N368" s="211" t="s">
        <v>45</v>
      </c>
      <c r="O368" s="43"/>
      <c r="P368" s="212">
        <f t="shared" si="41"/>
        <v>0</v>
      </c>
      <c r="Q368" s="212">
        <v>1.07E-3</v>
      </c>
      <c r="R368" s="212">
        <f t="shared" si="42"/>
        <v>4.28E-3</v>
      </c>
      <c r="S368" s="212">
        <v>0</v>
      </c>
      <c r="T368" s="213">
        <f t="shared" si="43"/>
        <v>0</v>
      </c>
      <c r="AR368" s="25" t="s">
        <v>375</v>
      </c>
      <c r="AT368" s="25" t="s">
        <v>311</v>
      </c>
      <c r="AU368" s="25" t="s">
        <v>84</v>
      </c>
      <c r="AY368" s="25" t="s">
        <v>308</v>
      </c>
      <c r="BE368" s="214">
        <f t="shared" si="44"/>
        <v>0</v>
      </c>
      <c r="BF368" s="214">
        <f t="shared" si="45"/>
        <v>0</v>
      </c>
      <c r="BG368" s="214">
        <f t="shared" si="46"/>
        <v>0</v>
      </c>
      <c r="BH368" s="214">
        <f t="shared" si="47"/>
        <v>0</v>
      </c>
      <c r="BI368" s="214">
        <f t="shared" si="48"/>
        <v>0</v>
      </c>
      <c r="BJ368" s="25" t="s">
        <v>82</v>
      </c>
      <c r="BK368" s="214">
        <f t="shared" si="49"/>
        <v>0</v>
      </c>
      <c r="BL368" s="25" t="s">
        <v>375</v>
      </c>
      <c r="BM368" s="25" t="s">
        <v>7029</v>
      </c>
    </row>
    <row r="369" spans="2:65" s="1" customFormat="1" ht="22.5" customHeight="1">
      <c r="B369" s="42"/>
      <c r="C369" s="203" t="s">
        <v>2316</v>
      </c>
      <c r="D369" s="203" t="s">
        <v>311</v>
      </c>
      <c r="E369" s="204" t="s">
        <v>7030</v>
      </c>
      <c r="F369" s="205" t="s">
        <v>7031</v>
      </c>
      <c r="G369" s="206" t="s">
        <v>578</v>
      </c>
      <c r="H369" s="207">
        <v>13</v>
      </c>
      <c r="I369" s="208"/>
      <c r="J369" s="209">
        <f t="shared" si="40"/>
        <v>0</v>
      </c>
      <c r="K369" s="205" t="s">
        <v>6599</v>
      </c>
      <c r="L369" s="62"/>
      <c r="M369" s="210" t="s">
        <v>21</v>
      </c>
      <c r="N369" s="211" t="s">
        <v>45</v>
      </c>
      <c r="O369" s="43"/>
      <c r="P369" s="212">
        <f t="shared" si="41"/>
        <v>0</v>
      </c>
      <c r="Q369" s="212">
        <v>1.6800000000000001E-3</v>
      </c>
      <c r="R369" s="212">
        <f t="shared" si="42"/>
        <v>2.1840000000000002E-2</v>
      </c>
      <c r="S369" s="212">
        <v>0</v>
      </c>
      <c r="T369" s="213">
        <f t="shared" si="43"/>
        <v>0</v>
      </c>
      <c r="AR369" s="25" t="s">
        <v>375</v>
      </c>
      <c r="AT369" s="25" t="s">
        <v>311</v>
      </c>
      <c r="AU369" s="25" t="s">
        <v>84</v>
      </c>
      <c r="AY369" s="25" t="s">
        <v>308</v>
      </c>
      <c r="BE369" s="214">
        <f t="shared" si="44"/>
        <v>0</v>
      </c>
      <c r="BF369" s="214">
        <f t="shared" si="45"/>
        <v>0</v>
      </c>
      <c r="BG369" s="214">
        <f t="shared" si="46"/>
        <v>0</v>
      </c>
      <c r="BH369" s="214">
        <f t="shared" si="47"/>
        <v>0</v>
      </c>
      <c r="BI369" s="214">
        <f t="shared" si="48"/>
        <v>0</v>
      </c>
      <c r="BJ369" s="25" t="s">
        <v>82</v>
      </c>
      <c r="BK369" s="214">
        <f t="shared" si="49"/>
        <v>0</v>
      </c>
      <c r="BL369" s="25" t="s">
        <v>375</v>
      </c>
      <c r="BM369" s="25" t="s">
        <v>7032</v>
      </c>
    </row>
    <row r="370" spans="2:65" s="1" customFormat="1" ht="22.5" customHeight="1">
      <c r="B370" s="42"/>
      <c r="C370" s="203" t="s">
        <v>2319</v>
      </c>
      <c r="D370" s="203" t="s">
        <v>311</v>
      </c>
      <c r="E370" s="204" t="s">
        <v>7033</v>
      </c>
      <c r="F370" s="205" t="s">
        <v>7034</v>
      </c>
      <c r="G370" s="206" t="s">
        <v>578</v>
      </c>
      <c r="H370" s="207">
        <v>1</v>
      </c>
      <c r="I370" s="208"/>
      <c r="J370" s="209">
        <f t="shared" si="40"/>
        <v>0</v>
      </c>
      <c r="K370" s="205" t="s">
        <v>6599</v>
      </c>
      <c r="L370" s="62"/>
      <c r="M370" s="210" t="s">
        <v>21</v>
      </c>
      <c r="N370" s="211" t="s">
        <v>45</v>
      </c>
      <c r="O370" s="43"/>
      <c r="P370" s="212">
        <f t="shared" si="41"/>
        <v>0</v>
      </c>
      <c r="Q370" s="212">
        <v>3.15E-3</v>
      </c>
      <c r="R370" s="212">
        <f t="shared" si="42"/>
        <v>3.15E-3</v>
      </c>
      <c r="S370" s="212">
        <v>0</v>
      </c>
      <c r="T370" s="213">
        <f t="shared" si="43"/>
        <v>0</v>
      </c>
      <c r="AR370" s="25" t="s">
        <v>375</v>
      </c>
      <c r="AT370" s="25" t="s">
        <v>311</v>
      </c>
      <c r="AU370" s="25" t="s">
        <v>84</v>
      </c>
      <c r="AY370" s="25" t="s">
        <v>308</v>
      </c>
      <c r="BE370" s="214">
        <f t="shared" si="44"/>
        <v>0</v>
      </c>
      <c r="BF370" s="214">
        <f t="shared" si="45"/>
        <v>0</v>
      </c>
      <c r="BG370" s="214">
        <f t="shared" si="46"/>
        <v>0</v>
      </c>
      <c r="BH370" s="214">
        <f t="shared" si="47"/>
        <v>0</v>
      </c>
      <c r="BI370" s="214">
        <f t="shared" si="48"/>
        <v>0</v>
      </c>
      <c r="BJ370" s="25" t="s">
        <v>82</v>
      </c>
      <c r="BK370" s="214">
        <f t="shared" si="49"/>
        <v>0</v>
      </c>
      <c r="BL370" s="25" t="s">
        <v>375</v>
      </c>
      <c r="BM370" s="25" t="s">
        <v>7035</v>
      </c>
    </row>
    <row r="371" spans="2:65" s="1" customFormat="1" ht="22.5" customHeight="1">
      <c r="B371" s="42"/>
      <c r="C371" s="203" t="s">
        <v>2324</v>
      </c>
      <c r="D371" s="203" t="s">
        <v>311</v>
      </c>
      <c r="E371" s="204" t="s">
        <v>7036</v>
      </c>
      <c r="F371" s="205" t="s">
        <v>7037</v>
      </c>
      <c r="G371" s="206" t="s">
        <v>578</v>
      </c>
      <c r="H371" s="207">
        <v>3</v>
      </c>
      <c r="I371" s="208"/>
      <c r="J371" s="209">
        <f t="shared" si="40"/>
        <v>0</v>
      </c>
      <c r="K371" s="205" t="s">
        <v>6599</v>
      </c>
      <c r="L371" s="62"/>
      <c r="M371" s="210" t="s">
        <v>21</v>
      </c>
      <c r="N371" s="211" t="s">
        <v>45</v>
      </c>
      <c r="O371" s="43"/>
      <c r="P371" s="212">
        <f t="shared" si="41"/>
        <v>0</v>
      </c>
      <c r="Q371" s="212">
        <v>6.6699999999999997E-3</v>
      </c>
      <c r="R371" s="212">
        <f t="shared" si="42"/>
        <v>2.001E-2</v>
      </c>
      <c r="S371" s="212">
        <v>0</v>
      </c>
      <c r="T371" s="213">
        <f t="shared" si="43"/>
        <v>0</v>
      </c>
      <c r="AR371" s="25" t="s">
        <v>375</v>
      </c>
      <c r="AT371" s="25" t="s">
        <v>311</v>
      </c>
      <c r="AU371" s="25" t="s">
        <v>84</v>
      </c>
      <c r="AY371" s="25" t="s">
        <v>308</v>
      </c>
      <c r="BE371" s="214">
        <f t="shared" si="44"/>
        <v>0</v>
      </c>
      <c r="BF371" s="214">
        <f t="shared" si="45"/>
        <v>0</v>
      </c>
      <c r="BG371" s="214">
        <f t="shared" si="46"/>
        <v>0</v>
      </c>
      <c r="BH371" s="214">
        <f t="shared" si="47"/>
        <v>0</v>
      </c>
      <c r="BI371" s="214">
        <f t="shared" si="48"/>
        <v>0</v>
      </c>
      <c r="BJ371" s="25" t="s">
        <v>82</v>
      </c>
      <c r="BK371" s="214">
        <f t="shared" si="49"/>
        <v>0</v>
      </c>
      <c r="BL371" s="25" t="s">
        <v>375</v>
      </c>
      <c r="BM371" s="25" t="s">
        <v>7038</v>
      </c>
    </row>
    <row r="372" spans="2:65" s="1" customFormat="1" ht="22.5" customHeight="1">
      <c r="B372" s="42"/>
      <c r="C372" s="203" t="s">
        <v>2327</v>
      </c>
      <c r="D372" s="203" t="s">
        <v>311</v>
      </c>
      <c r="E372" s="204" t="s">
        <v>7039</v>
      </c>
      <c r="F372" s="205" t="s">
        <v>7040</v>
      </c>
      <c r="G372" s="206" t="s">
        <v>647</v>
      </c>
      <c r="H372" s="207">
        <v>10</v>
      </c>
      <c r="I372" s="208"/>
      <c r="J372" s="209">
        <f t="shared" si="40"/>
        <v>0</v>
      </c>
      <c r="K372" s="205" t="s">
        <v>21</v>
      </c>
      <c r="L372" s="62"/>
      <c r="M372" s="210" t="s">
        <v>21</v>
      </c>
      <c r="N372" s="211" t="s">
        <v>45</v>
      </c>
      <c r="O372" s="43"/>
      <c r="P372" s="212">
        <f t="shared" si="41"/>
        <v>0</v>
      </c>
      <c r="Q372" s="212">
        <v>2.9139999999999999E-2</v>
      </c>
      <c r="R372" s="212">
        <f t="shared" si="42"/>
        <v>0.29139999999999999</v>
      </c>
      <c r="S372" s="212">
        <v>0</v>
      </c>
      <c r="T372" s="213">
        <f t="shared" si="43"/>
        <v>0</v>
      </c>
      <c r="AR372" s="25" t="s">
        <v>375</v>
      </c>
      <c r="AT372" s="25" t="s">
        <v>311</v>
      </c>
      <c r="AU372" s="25" t="s">
        <v>84</v>
      </c>
      <c r="AY372" s="25" t="s">
        <v>308</v>
      </c>
      <c r="BE372" s="214">
        <f t="shared" si="44"/>
        <v>0</v>
      </c>
      <c r="BF372" s="214">
        <f t="shared" si="45"/>
        <v>0</v>
      </c>
      <c r="BG372" s="214">
        <f t="shared" si="46"/>
        <v>0</v>
      </c>
      <c r="BH372" s="214">
        <f t="shared" si="47"/>
        <v>0</v>
      </c>
      <c r="BI372" s="214">
        <f t="shared" si="48"/>
        <v>0</v>
      </c>
      <c r="BJ372" s="25" t="s">
        <v>82</v>
      </c>
      <c r="BK372" s="214">
        <f t="shared" si="49"/>
        <v>0</v>
      </c>
      <c r="BL372" s="25" t="s">
        <v>375</v>
      </c>
      <c r="BM372" s="25" t="s">
        <v>7041</v>
      </c>
    </row>
    <row r="373" spans="2:65" s="11" customFormat="1" ht="29.85" customHeight="1">
      <c r="B373" s="186"/>
      <c r="C373" s="187"/>
      <c r="D373" s="200" t="s">
        <v>73</v>
      </c>
      <c r="E373" s="201" t="s">
        <v>7042</v>
      </c>
      <c r="F373" s="201" t="s">
        <v>7043</v>
      </c>
      <c r="G373" s="187"/>
      <c r="H373" s="187"/>
      <c r="I373" s="190"/>
      <c r="J373" s="202">
        <f>BK373</f>
        <v>0</v>
      </c>
      <c r="K373" s="187"/>
      <c r="L373" s="192"/>
      <c r="M373" s="193"/>
      <c r="N373" s="194"/>
      <c r="O373" s="194"/>
      <c r="P373" s="195">
        <f>SUM(P374:P412)</f>
        <v>0</v>
      </c>
      <c r="Q373" s="194"/>
      <c r="R373" s="195">
        <f>SUM(R374:R412)</f>
        <v>4.1182299999999996</v>
      </c>
      <c r="S373" s="194"/>
      <c r="T373" s="196">
        <f>SUM(T374:T412)</f>
        <v>0</v>
      </c>
      <c r="AR373" s="197" t="s">
        <v>84</v>
      </c>
      <c r="AT373" s="198" t="s">
        <v>73</v>
      </c>
      <c r="AU373" s="198" t="s">
        <v>82</v>
      </c>
      <c r="AY373" s="197" t="s">
        <v>308</v>
      </c>
      <c r="BK373" s="199">
        <f>SUM(BK374:BK412)</f>
        <v>0</v>
      </c>
    </row>
    <row r="374" spans="2:65" s="1" customFormat="1" ht="22.5" customHeight="1">
      <c r="B374" s="42"/>
      <c r="C374" s="203" t="s">
        <v>2331</v>
      </c>
      <c r="D374" s="203" t="s">
        <v>311</v>
      </c>
      <c r="E374" s="204" t="s">
        <v>7044</v>
      </c>
      <c r="F374" s="205" t="s">
        <v>7045</v>
      </c>
      <c r="G374" s="206" t="s">
        <v>647</v>
      </c>
      <c r="H374" s="207">
        <v>49</v>
      </c>
      <c r="I374" s="208"/>
      <c r="J374" s="209">
        <f>ROUND(I374*H374,2)</f>
        <v>0</v>
      </c>
      <c r="K374" s="205" t="s">
        <v>6599</v>
      </c>
      <c r="L374" s="62"/>
      <c r="M374" s="210" t="s">
        <v>21</v>
      </c>
      <c r="N374" s="211" t="s">
        <v>45</v>
      </c>
      <c r="O374" s="43"/>
      <c r="P374" s="212">
        <f>O374*H374</f>
        <v>0</v>
      </c>
      <c r="Q374" s="212">
        <v>2.2749999999999999E-2</v>
      </c>
      <c r="R374" s="212">
        <f>Q374*H374</f>
        <v>1.1147499999999999</v>
      </c>
      <c r="S374" s="212">
        <v>0</v>
      </c>
      <c r="T374" s="213">
        <f>S374*H374</f>
        <v>0</v>
      </c>
      <c r="AR374" s="25" t="s">
        <v>375</v>
      </c>
      <c r="AT374" s="25" t="s">
        <v>311</v>
      </c>
      <c r="AU374" s="25" t="s">
        <v>84</v>
      </c>
      <c r="AY374" s="25" t="s">
        <v>308</v>
      </c>
      <c r="BE374" s="214">
        <f>IF(N374="základní",J374,0)</f>
        <v>0</v>
      </c>
      <c r="BF374" s="214">
        <f>IF(N374="snížená",J374,0)</f>
        <v>0</v>
      </c>
      <c r="BG374" s="214">
        <f>IF(N374="zákl. přenesená",J374,0)</f>
        <v>0</v>
      </c>
      <c r="BH374" s="214">
        <f>IF(N374="sníž. přenesená",J374,0)</f>
        <v>0</v>
      </c>
      <c r="BI374" s="214">
        <f>IF(N374="nulová",J374,0)</f>
        <v>0</v>
      </c>
      <c r="BJ374" s="25" t="s">
        <v>82</v>
      </c>
      <c r="BK374" s="214">
        <f>ROUND(I374*H374,2)</f>
        <v>0</v>
      </c>
      <c r="BL374" s="25" t="s">
        <v>375</v>
      </c>
      <c r="BM374" s="25" t="s">
        <v>7046</v>
      </c>
    </row>
    <row r="375" spans="2:65" s="1" customFormat="1" ht="31.5" customHeight="1">
      <c r="B375" s="42"/>
      <c r="C375" s="203" t="s">
        <v>2335</v>
      </c>
      <c r="D375" s="203" t="s">
        <v>311</v>
      </c>
      <c r="E375" s="204" t="s">
        <v>7047</v>
      </c>
      <c r="F375" s="205" t="s">
        <v>7048</v>
      </c>
      <c r="G375" s="206" t="s">
        <v>647</v>
      </c>
      <c r="H375" s="207">
        <v>6</v>
      </c>
      <c r="I375" s="208"/>
      <c r="J375" s="209">
        <f>ROUND(I375*H375,2)</f>
        <v>0</v>
      </c>
      <c r="K375" s="205" t="s">
        <v>21</v>
      </c>
      <c r="L375" s="62"/>
      <c r="M375" s="210" t="s">
        <v>21</v>
      </c>
      <c r="N375" s="211" t="s">
        <v>45</v>
      </c>
      <c r="O375" s="43"/>
      <c r="P375" s="212">
        <f>O375*H375</f>
        <v>0</v>
      </c>
      <c r="Q375" s="212">
        <v>2.2749999999999999E-2</v>
      </c>
      <c r="R375" s="212">
        <f>Q375*H375</f>
        <v>0.13650000000000001</v>
      </c>
      <c r="S375" s="212">
        <v>0</v>
      </c>
      <c r="T375" s="213">
        <f>S375*H375</f>
        <v>0</v>
      </c>
      <c r="AR375" s="25" t="s">
        <v>375</v>
      </c>
      <c r="AT375" s="25" t="s">
        <v>311</v>
      </c>
      <c r="AU375" s="25" t="s">
        <v>84</v>
      </c>
      <c r="AY375" s="25" t="s">
        <v>308</v>
      </c>
      <c r="BE375" s="214">
        <f>IF(N375="základní",J375,0)</f>
        <v>0</v>
      </c>
      <c r="BF375" s="214">
        <f>IF(N375="snížená",J375,0)</f>
        <v>0</v>
      </c>
      <c r="BG375" s="214">
        <f>IF(N375="zákl. přenesená",J375,0)</f>
        <v>0</v>
      </c>
      <c r="BH375" s="214">
        <f>IF(N375="sníž. přenesená",J375,0)</f>
        <v>0</v>
      </c>
      <c r="BI375" s="214">
        <f>IF(N375="nulová",J375,0)</f>
        <v>0</v>
      </c>
      <c r="BJ375" s="25" t="s">
        <v>82</v>
      </c>
      <c r="BK375" s="214">
        <f>ROUND(I375*H375,2)</f>
        <v>0</v>
      </c>
      <c r="BL375" s="25" t="s">
        <v>375</v>
      </c>
      <c r="BM375" s="25" t="s">
        <v>7049</v>
      </c>
    </row>
    <row r="376" spans="2:65" s="1" customFormat="1" ht="22.5" customHeight="1">
      <c r="B376" s="42"/>
      <c r="C376" s="203" t="s">
        <v>2337</v>
      </c>
      <c r="D376" s="203" t="s">
        <v>311</v>
      </c>
      <c r="E376" s="204" t="s">
        <v>7050</v>
      </c>
      <c r="F376" s="205" t="s">
        <v>7051</v>
      </c>
      <c r="G376" s="206" t="s">
        <v>647</v>
      </c>
      <c r="H376" s="207">
        <v>6</v>
      </c>
      <c r="I376" s="208"/>
      <c r="J376" s="209">
        <f>ROUND(I376*H376,2)</f>
        <v>0</v>
      </c>
      <c r="K376" s="205" t="s">
        <v>6599</v>
      </c>
      <c r="L376" s="62"/>
      <c r="M376" s="210" t="s">
        <v>21</v>
      </c>
      <c r="N376" s="211" t="s">
        <v>45</v>
      </c>
      <c r="O376" s="43"/>
      <c r="P376" s="212">
        <f>O376*H376</f>
        <v>0</v>
      </c>
      <c r="Q376" s="212">
        <v>1.8079999999999999E-2</v>
      </c>
      <c r="R376" s="212">
        <f>Q376*H376</f>
        <v>0.10847999999999999</v>
      </c>
      <c r="S376" s="212">
        <v>0</v>
      </c>
      <c r="T376" s="213">
        <f>S376*H376</f>
        <v>0</v>
      </c>
      <c r="AR376" s="25" t="s">
        <v>375</v>
      </c>
      <c r="AT376" s="25" t="s">
        <v>311</v>
      </c>
      <c r="AU376" s="25" t="s">
        <v>84</v>
      </c>
      <c r="AY376" s="25" t="s">
        <v>308</v>
      </c>
      <c r="BE376" s="214">
        <f>IF(N376="základní",J376,0)</f>
        <v>0</v>
      </c>
      <c r="BF376" s="214">
        <f>IF(N376="snížená",J376,0)</f>
        <v>0</v>
      </c>
      <c r="BG376" s="214">
        <f>IF(N376="zákl. přenesená",J376,0)</f>
        <v>0</v>
      </c>
      <c r="BH376" s="214">
        <f>IF(N376="sníž. přenesená",J376,0)</f>
        <v>0</v>
      </c>
      <c r="BI376" s="214">
        <f>IF(N376="nulová",J376,0)</f>
        <v>0</v>
      </c>
      <c r="BJ376" s="25" t="s">
        <v>82</v>
      </c>
      <c r="BK376" s="214">
        <f>ROUND(I376*H376,2)</f>
        <v>0</v>
      </c>
      <c r="BL376" s="25" t="s">
        <v>375</v>
      </c>
      <c r="BM376" s="25" t="s">
        <v>7052</v>
      </c>
    </row>
    <row r="377" spans="2:65" s="1" customFormat="1" ht="22.5" customHeight="1">
      <c r="B377" s="42"/>
      <c r="C377" s="203" t="s">
        <v>2340</v>
      </c>
      <c r="D377" s="203" t="s">
        <v>311</v>
      </c>
      <c r="E377" s="204" t="s">
        <v>7053</v>
      </c>
      <c r="F377" s="205" t="s">
        <v>7054</v>
      </c>
      <c r="G377" s="206" t="s">
        <v>647</v>
      </c>
      <c r="H377" s="207">
        <v>19</v>
      </c>
      <c r="I377" s="208"/>
      <c r="J377" s="209">
        <f>ROUND(I377*H377,2)</f>
        <v>0</v>
      </c>
      <c r="K377" s="205" t="s">
        <v>6599</v>
      </c>
      <c r="L377" s="62"/>
      <c r="M377" s="210" t="s">
        <v>21</v>
      </c>
      <c r="N377" s="211" t="s">
        <v>45</v>
      </c>
      <c r="O377" s="43"/>
      <c r="P377" s="212">
        <f>O377*H377</f>
        <v>0</v>
      </c>
      <c r="Q377" s="212">
        <v>1.376E-2</v>
      </c>
      <c r="R377" s="212">
        <f>Q377*H377</f>
        <v>0.26144000000000001</v>
      </c>
      <c r="S377" s="212">
        <v>0</v>
      </c>
      <c r="T377" s="213">
        <f>S377*H377</f>
        <v>0</v>
      </c>
      <c r="AR377" s="25" t="s">
        <v>375</v>
      </c>
      <c r="AT377" s="25" t="s">
        <v>311</v>
      </c>
      <c r="AU377" s="25" t="s">
        <v>84</v>
      </c>
      <c r="AY377" s="25" t="s">
        <v>308</v>
      </c>
      <c r="BE377" s="214">
        <f>IF(N377="základní",J377,0)</f>
        <v>0</v>
      </c>
      <c r="BF377" s="214">
        <f>IF(N377="snížená",J377,0)</f>
        <v>0</v>
      </c>
      <c r="BG377" s="214">
        <f>IF(N377="zákl. přenesená",J377,0)</f>
        <v>0</v>
      </c>
      <c r="BH377" s="214">
        <f>IF(N377="sníž. přenesená",J377,0)</f>
        <v>0</v>
      </c>
      <c r="BI377" s="214">
        <f>IF(N377="nulová",J377,0)</f>
        <v>0</v>
      </c>
      <c r="BJ377" s="25" t="s">
        <v>82</v>
      </c>
      <c r="BK377" s="214">
        <f>ROUND(I377*H377,2)</f>
        <v>0</v>
      </c>
      <c r="BL377" s="25" t="s">
        <v>375</v>
      </c>
      <c r="BM377" s="25" t="s">
        <v>7055</v>
      </c>
    </row>
    <row r="378" spans="2:65" s="1" customFormat="1" ht="22.5" customHeight="1">
      <c r="B378" s="42"/>
      <c r="C378" s="203" t="s">
        <v>2344</v>
      </c>
      <c r="D378" s="203" t="s">
        <v>311</v>
      </c>
      <c r="E378" s="204" t="s">
        <v>7056</v>
      </c>
      <c r="F378" s="205" t="s">
        <v>7057</v>
      </c>
      <c r="G378" s="206" t="s">
        <v>647</v>
      </c>
      <c r="H378" s="207">
        <v>55</v>
      </c>
      <c r="I378" s="208"/>
      <c r="J378" s="209">
        <f>ROUND(I378*H378,2)</f>
        <v>0</v>
      </c>
      <c r="K378" s="205" t="s">
        <v>6599</v>
      </c>
      <c r="L378" s="62"/>
      <c r="M378" s="210" t="s">
        <v>21</v>
      </c>
      <c r="N378" s="211" t="s">
        <v>45</v>
      </c>
      <c r="O378" s="43"/>
      <c r="P378" s="212">
        <f>O378*H378</f>
        <v>0</v>
      </c>
      <c r="Q378" s="212">
        <v>1.7260000000000001E-2</v>
      </c>
      <c r="R378" s="212">
        <f>Q378*H378</f>
        <v>0.94930000000000003</v>
      </c>
      <c r="S378" s="212">
        <v>0</v>
      </c>
      <c r="T378" s="213">
        <f>S378*H378</f>
        <v>0</v>
      </c>
      <c r="AR378" s="25" t="s">
        <v>375</v>
      </c>
      <c r="AT378" s="25" t="s">
        <v>311</v>
      </c>
      <c r="AU378" s="25" t="s">
        <v>84</v>
      </c>
      <c r="AY378" s="25" t="s">
        <v>308</v>
      </c>
      <c r="BE378" s="214">
        <f>IF(N378="základní",J378,0)</f>
        <v>0</v>
      </c>
      <c r="BF378" s="214">
        <f>IF(N378="snížená",J378,0)</f>
        <v>0</v>
      </c>
      <c r="BG378" s="214">
        <f>IF(N378="zákl. přenesená",J378,0)</f>
        <v>0</v>
      </c>
      <c r="BH378" s="214">
        <f>IF(N378="sníž. přenesená",J378,0)</f>
        <v>0</v>
      </c>
      <c r="BI378" s="214">
        <f>IF(N378="nulová",J378,0)</f>
        <v>0</v>
      </c>
      <c r="BJ378" s="25" t="s">
        <v>82</v>
      </c>
      <c r="BK378" s="214">
        <f>ROUND(I378*H378,2)</f>
        <v>0</v>
      </c>
      <c r="BL378" s="25" t="s">
        <v>375</v>
      </c>
      <c r="BM378" s="25" t="s">
        <v>7058</v>
      </c>
    </row>
    <row r="379" spans="2:65" s="13" customFormat="1" ht="13.5">
      <c r="B379" s="233"/>
      <c r="C379" s="234"/>
      <c r="D379" s="246" t="s">
        <v>451</v>
      </c>
      <c r="E379" s="256" t="s">
        <v>21</v>
      </c>
      <c r="F379" s="257" t="s">
        <v>7059</v>
      </c>
      <c r="G379" s="234"/>
      <c r="H379" s="258">
        <v>55</v>
      </c>
      <c r="I379" s="238"/>
      <c r="J379" s="234"/>
      <c r="K379" s="234"/>
      <c r="L379" s="239"/>
      <c r="M379" s="240"/>
      <c r="N379" s="241"/>
      <c r="O379" s="241"/>
      <c r="P379" s="241"/>
      <c r="Q379" s="241"/>
      <c r="R379" s="241"/>
      <c r="S379" s="241"/>
      <c r="T379" s="242"/>
      <c r="AT379" s="243" t="s">
        <v>451</v>
      </c>
      <c r="AU379" s="243" t="s">
        <v>84</v>
      </c>
      <c r="AV379" s="13" t="s">
        <v>84</v>
      </c>
      <c r="AW379" s="13" t="s">
        <v>37</v>
      </c>
      <c r="AX379" s="13" t="s">
        <v>82</v>
      </c>
      <c r="AY379" s="243" t="s">
        <v>308</v>
      </c>
    </row>
    <row r="380" spans="2:65" s="1" customFormat="1" ht="22.5" customHeight="1">
      <c r="B380" s="42"/>
      <c r="C380" s="203" t="s">
        <v>2348</v>
      </c>
      <c r="D380" s="203" t="s">
        <v>311</v>
      </c>
      <c r="E380" s="204" t="s">
        <v>7060</v>
      </c>
      <c r="F380" s="205" t="s">
        <v>7061</v>
      </c>
      <c r="G380" s="206" t="s">
        <v>647</v>
      </c>
      <c r="H380" s="207">
        <v>18</v>
      </c>
      <c r="I380" s="208"/>
      <c r="J380" s="209">
        <f t="shared" ref="J380:J393" si="50">ROUND(I380*H380,2)</f>
        <v>0</v>
      </c>
      <c r="K380" s="205" t="s">
        <v>6599</v>
      </c>
      <c r="L380" s="62"/>
      <c r="M380" s="210" t="s">
        <v>21</v>
      </c>
      <c r="N380" s="211" t="s">
        <v>45</v>
      </c>
      <c r="O380" s="43"/>
      <c r="P380" s="212">
        <f t="shared" ref="P380:P393" si="51">O380*H380</f>
        <v>0</v>
      </c>
      <c r="Q380" s="212">
        <v>9.7599999999999996E-3</v>
      </c>
      <c r="R380" s="212">
        <f t="shared" ref="R380:R393" si="52">Q380*H380</f>
        <v>0.17568</v>
      </c>
      <c r="S380" s="212">
        <v>0</v>
      </c>
      <c r="T380" s="213">
        <f t="shared" ref="T380:T393" si="53">S380*H380</f>
        <v>0</v>
      </c>
      <c r="AR380" s="25" t="s">
        <v>375</v>
      </c>
      <c r="AT380" s="25" t="s">
        <v>311</v>
      </c>
      <c r="AU380" s="25" t="s">
        <v>84</v>
      </c>
      <c r="AY380" s="25" t="s">
        <v>308</v>
      </c>
      <c r="BE380" s="214">
        <f t="shared" ref="BE380:BE393" si="54">IF(N380="základní",J380,0)</f>
        <v>0</v>
      </c>
      <c r="BF380" s="214">
        <f t="shared" ref="BF380:BF393" si="55">IF(N380="snížená",J380,0)</f>
        <v>0</v>
      </c>
      <c r="BG380" s="214">
        <f t="shared" ref="BG380:BG393" si="56">IF(N380="zákl. přenesená",J380,0)</f>
        <v>0</v>
      </c>
      <c r="BH380" s="214">
        <f t="shared" ref="BH380:BH393" si="57">IF(N380="sníž. přenesená",J380,0)</f>
        <v>0</v>
      </c>
      <c r="BI380" s="214">
        <f t="shared" ref="BI380:BI393" si="58">IF(N380="nulová",J380,0)</f>
        <v>0</v>
      </c>
      <c r="BJ380" s="25" t="s">
        <v>82</v>
      </c>
      <c r="BK380" s="214">
        <f t="shared" ref="BK380:BK393" si="59">ROUND(I380*H380,2)</f>
        <v>0</v>
      </c>
      <c r="BL380" s="25" t="s">
        <v>375</v>
      </c>
      <c r="BM380" s="25" t="s">
        <v>7062</v>
      </c>
    </row>
    <row r="381" spans="2:65" s="1" customFormat="1" ht="22.5" customHeight="1">
      <c r="B381" s="42"/>
      <c r="C381" s="203" t="s">
        <v>2353</v>
      </c>
      <c r="D381" s="203" t="s">
        <v>311</v>
      </c>
      <c r="E381" s="204" t="s">
        <v>7063</v>
      </c>
      <c r="F381" s="205" t="s">
        <v>7064</v>
      </c>
      <c r="G381" s="206" t="s">
        <v>647</v>
      </c>
      <c r="H381" s="207">
        <v>6</v>
      </c>
      <c r="I381" s="208"/>
      <c r="J381" s="209">
        <f t="shared" si="50"/>
        <v>0</v>
      </c>
      <c r="K381" s="205" t="s">
        <v>6599</v>
      </c>
      <c r="L381" s="62"/>
      <c r="M381" s="210" t="s">
        <v>21</v>
      </c>
      <c r="N381" s="211" t="s">
        <v>45</v>
      </c>
      <c r="O381" s="43"/>
      <c r="P381" s="212">
        <f t="shared" si="51"/>
        <v>0</v>
      </c>
      <c r="Q381" s="212">
        <v>1.8790000000000001E-2</v>
      </c>
      <c r="R381" s="212">
        <f t="shared" si="52"/>
        <v>0.11274000000000001</v>
      </c>
      <c r="S381" s="212">
        <v>0</v>
      </c>
      <c r="T381" s="213">
        <f t="shared" si="53"/>
        <v>0</v>
      </c>
      <c r="AR381" s="25" t="s">
        <v>375</v>
      </c>
      <c r="AT381" s="25" t="s">
        <v>311</v>
      </c>
      <c r="AU381" s="25" t="s">
        <v>84</v>
      </c>
      <c r="AY381" s="25" t="s">
        <v>308</v>
      </c>
      <c r="BE381" s="214">
        <f t="shared" si="54"/>
        <v>0</v>
      </c>
      <c r="BF381" s="214">
        <f t="shared" si="55"/>
        <v>0</v>
      </c>
      <c r="BG381" s="214">
        <f t="shared" si="56"/>
        <v>0</v>
      </c>
      <c r="BH381" s="214">
        <f t="shared" si="57"/>
        <v>0</v>
      </c>
      <c r="BI381" s="214">
        <f t="shared" si="58"/>
        <v>0</v>
      </c>
      <c r="BJ381" s="25" t="s">
        <v>82</v>
      </c>
      <c r="BK381" s="214">
        <f t="shared" si="59"/>
        <v>0</v>
      </c>
      <c r="BL381" s="25" t="s">
        <v>375</v>
      </c>
      <c r="BM381" s="25" t="s">
        <v>7065</v>
      </c>
    </row>
    <row r="382" spans="2:65" s="1" customFormat="1" ht="22.5" customHeight="1">
      <c r="B382" s="42"/>
      <c r="C382" s="203" t="s">
        <v>2358</v>
      </c>
      <c r="D382" s="203" t="s">
        <v>311</v>
      </c>
      <c r="E382" s="204" t="s">
        <v>7066</v>
      </c>
      <c r="F382" s="205" t="s">
        <v>7067</v>
      </c>
      <c r="G382" s="206" t="s">
        <v>647</v>
      </c>
      <c r="H382" s="207">
        <v>17</v>
      </c>
      <c r="I382" s="208"/>
      <c r="J382" s="209">
        <f t="shared" si="50"/>
        <v>0</v>
      </c>
      <c r="K382" s="205" t="s">
        <v>6599</v>
      </c>
      <c r="L382" s="62"/>
      <c r="M382" s="210" t="s">
        <v>21</v>
      </c>
      <c r="N382" s="211" t="s">
        <v>45</v>
      </c>
      <c r="O382" s="43"/>
      <c r="P382" s="212">
        <f t="shared" si="51"/>
        <v>0</v>
      </c>
      <c r="Q382" s="212">
        <v>3.0880000000000001E-2</v>
      </c>
      <c r="R382" s="212">
        <f t="shared" si="52"/>
        <v>0.52495999999999998</v>
      </c>
      <c r="S382" s="212">
        <v>0</v>
      </c>
      <c r="T382" s="213">
        <f t="shared" si="53"/>
        <v>0</v>
      </c>
      <c r="AR382" s="25" t="s">
        <v>375</v>
      </c>
      <c r="AT382" s="25" t="s">
        <v>311</v>
      </c>
      <c r="AU382" s="25" t="s">
        <v>84</v>
      </c>
      <c r="AY382" s="25" t="s">
        <v>308</v>
      </c>
      <c r="BE382" s="214">
        <f t="shared" si="54"/>
        <v>0</v>
      </c>
      <c r="BF382" s="214">
        <f t="shared" si="55"/>
        <v>0</v>
      </c>
      <c r="BG382" s="214">
        <f t="shared" si="56"/>
        <v>0</v>
      </c>
      <c r="BH382" s="214">
        <f t="shared" si="57"/>
        <v>0</v>
      </c>
      <c r="BI382" s="214">
        <f t="shared" si="58"/>
        <v>0</v>
      </c>
      <c r="BJ382" s="25" t="s">
        <v>82</v>
      </c>
      <c r="BK382" s="214">
        <f t="shared" si="59"/>
        <v>0</v>
      </c>
      <c r="BL382" s="25" t="s">
        <v>375</v>
      </c>
      <c r="BM382" s="25" t="s">
        <v>7068</v>
      </c>
    </row>
    <row r="383" spans="2:65" s="1" customFormat="1" ht="22.5" customHeight="1">
      <c r="B383" s="42"/>
      <c r="C383" s="203" t="s">
        <v>2363</v>
      </c>
      <c r="D383" s="203" t="s">
        <v>311</v>
      </c>
      <c r="E383" s="204" t="s">
        <v>7069</v>
      </c>
      <c r="F383" s="205" t="s">
        <v>7070</v>
      </c>
      <c r="G383" s="206" t="s">
        <v>578</v>
      </c>
      <c r="H383" s="207">
        <v>2</v>
      </c>
      <c r="I383" s="208"/>
      <c r="J383" s="209">
        <f t="shared" si="50"/>
        <v>0</v>
      </c>
      <c r="K383" s="205" t="s">
        <v>6599</v>
      </c>
      <c r="L383" s="62"/>
      <c r="M383" s="210" t="s">
        <v>21</v>
      </c>
      <c r="N383" s="211" t="s">
        <v>45</v>
      </c>
      <c r="O383" s="43"/>
      <c r="P383" s="212">
        <f t="shared" si="51"/>
        <v>0</v>
      </c>
      <c r="Q383" s="212">
        <v>5.4000000000000003E-3</v>
      </c>
      <c r="R383" s="212">
        <f t="shared" si="52"/>
        <v>1.0800000000000001E-2</v>
      </c>
      <c r="S383" s="212">
        <v>0</v>
      </c>
      <c r="T383" s="213">
        <f t="shared" si="53"/>
        <v>0</v>
      </c>
      <c r="AR383" s="25" t="s">
        <v>375</v>
      </c>
      <c r="AT383" s="25" t="s">
        <v>311</v>
      </c>
      <c r="AU383" s="25" t="s">
        <v>84</v>
      </c>
      <c r="AY383" s="25" t="s">
        <v>308</v>
      </c>
      <c r="BE383" s="214">
        <f t="shared" si="54"/>
        <v>0</v>
      </c>
      <c r="BF383" s="214">
        <f t="shared" si="55"/>
        <v>0</v>
      </c>
      <c r="BG383" s="214">
        <f t="shared" si="56"/>
        <v>0</v>
      </c>
      <c r="BH383" s="214">
        <f t="shared" si="57"/>
        <v>0</v>
      </c>
      <c r="BI383" s="214">
        <f t="shared" si="58"/>
        <v>0</v>
      </c>
      <c r="BJ383" s="25" t="s">
        <v>82</v>
      </c>
      <c r="BK383" s="214">
        <f t="shared" si="59"/>
        <v>0</v>
      </c>
      <c r="BL383" s="25" t="s">
        <v>375</v>
      </c>
      <c r="BM383" s="25" t="s">
        <v>7071</v>
      </c>
    </row>
    <row r="384" spans="2:65" s="1" customFormat="1" ht="22.5" customHeight="1">
      <c r="B384" s="42"/>
      <c r="C384" s="203" t="s">
        <v>2365</v>
      </c>
      <c r="D384" s="203" t="s">
        <v>311</v>
      </c>
      <c r="E384" s="204" t="s">
        <v>7072</v>
      </c>
      <c r="F384" s="205" t="s">
        <v>7073</v>
      </c>
      <c r="G384" s="206" t="s">
        <v>647</v>
      </c>
      <c r="H384" s="207">
        <v>17</v>
      </c>
      <c r="I384" s="208"/>
      <c r="J384" s="209">
        <f t="shared" si="50"/>
        <v>0</v>
      </c>
      <c r="K384" s="205" t="s">
        <v>6599</v>
      </c>
      <c r="L384" s="62"/>
      <c r="M384" s="210" t="s">
        <v>21</v>
      </c>
      <c r="N384" s="211" t="s">
        <v>45</v>
      </c>
      <c r="O384" s="43"/>
      <c r="P384" s="212">
        <f t="shared" si="51"/>
        <v>0</v>
      </c>
      <c r="Q384" s="212">
        <v>1.034E-2</v>
      </c>
      <c r="R384" s="212">
        <f t="shared" si="52"/>
        <v>0.17577999999999999</v>
      </c>
      <c r="S384" s="212">
        <v>0</v>
      </c>
      <c r="T384" s="213">
        <f t="shared" si="53"/>
        <v>0</v>
      </c>
      <c r="AR384" s="25" t="s">
        <v>375</v>
      </c>
      <c r="AT384" s="25" t="s">
        <v>311</v>
      </c>
      <c r="AU384" s="25" t="s">
        <v>84</v>
      </c>
      <c r="AY384" s="25" t="s">
        <v>308</v>
      </c>
      <c r="BE384" s="214">
        <f t="shared" si="54"/>
        <v>0</v>
      </c>
      <c r="BF384" s="214">
        <f t="shared" si="55"/>
        <v>0</v>
      </c>
      <c r="BG384" s="214">
        <f t="shared" si="56"/>
        <v>0</v>
      </c>
      <c r="BH384" s="214">
        <f t="shared" si="57"/>
        <v>0</v>
      </c>
      <c r="BI384" s="214">
        <f t="shared" si="58"/>
        <v>0</v>
      </c>
      <c r="BJ384" s="25" t="s">
        <v>82</v>
      </c>
      <c r="BK384" s="214">
        <f t="shared" si="59"/>
        <v>0</v>
      </c>
      <c r="BL384" s="25" t="s">
        <v>375</v>
      </c>
      <c r="BM384" s="25" t="s">
        <v>7074</v>
      </c>
    </row>
    <row r="385" spans="2:65" s="1" customFormat="1" ht="22.5" customHeight="1">
      <c r="B385" s="42"/>
      <c r="C385" s="203" t="s">
        <v>2369</v>
      </c>
      <c r="D385" s="203" t="s">
        <v>311</v>
      </c>
      <c r="E385" s="204" t="s">
        <v>7075</v>
      </c>
      <c r="F385" s="205" t="s">
        <v>7076</v>
      </c>
      <c r="G385" s="206" t="s">
        <v>647</v>
      </c>
      <c r="H385" s="207">
        <v>17</v>
      </c>
      <c r="I385" s="208"/>
      <c r="J385" s="209">
        <f t="shared" si="50"/>
        <v>0</v>
      </c>
      <c r="K385" s="205" t="s">
        <v>6599</v>
      </c>
      <c r="L385" s="62"/>
      <c r="M385" s="210" t="s">
        <v>21</v>
      </c>
      <c r="N385" s="211" t="s">
        <v>45</v>
      </c>
      <c r="O385" s="43"/>
      <c r="P385" s="212">
        <f t="shared" si="51"/>
        <v>0</v>
      </c>
      <c r="Q385" s="212">
        <v>9.3399999999999993E-3</v>
      </c>
      <c r="R385" s="212">
        <f t="shared" si="52"/>
        <v>0.15877999999999998</v>
      </c>
      <c r="S385" s="212">
        <v>0</v>
      </c>
      <c r="T385" s="213">
        <f t="shared" si="53"/>
        <v>0</v>
      </c>
      <c r="AR385" s="25" t="s">
        <v>375</v>
      </c>
      <c r="AT385" s="25" t="s">
        <v>311</v>
      </c>
      <c r="AU385" s="25" t="s">
        <v>84</v>
      </c>
      <c r="AY385" s="25" t="s">
        <v>308</v>
      </c>
      <c r="BE385" s="214">
        <f t="shared" si="54"/>
        <v>0</v>
      </c>
      <c r="BF385" s="214">
        <f t="shared" si="55"/>
        <v>0</v>
      </c>
      <c r="BG385" s="214">
        <f t="shared" si="56"/>
        <v>0</v>
      </c>
      <c r="BH385" s="214">
        <f t="shared" si="57"/>
        <v>0</v>
      </c>
      <c r="BI385" s="214">
        <f t="shared" si="58"/>
        <v>0</v>
      </c>
      <c r="BJ385" s="25" t="s">
        <v>82</v>
      </c>
      <c r="BK385" s="214">
        <f t="shared" si="59"/>
        <v>0</v>
      </c>
      <c r="BL385" s="25" t="s">
        <v>375</v>
      </c>
      <c r="BM385" s="25" t="s">
        <v>7077</v>
      </c>
    </row>
    <row r="386" spans="2:65" s="1" customFormat="1" ht="31.5" customHeight="1">
      <c r="B386" s="42"/>
      <c r="C386" s="203" t="s">
        <v>2372</v>
      </c>
      <c r="D386" s="203" t="s">
        <v>311</v>
      </c>
      <c r="E386" s="204" t="s">
        <v>7078</v>
      </c>
      <c r="F386" s="205" t="s">
        <v>7079</v>
      </c>
      <c r="G386" s="206" t="s">
        <v>647</v>
      </c>
      <c r="H386" s="207">
        <v>2</v>
      </c>
      <c r="I386" s="208"/>
      <c r="J386" s="209">
        <f t="shared" si="50"/>
        <v>0</v>
      </c>
      <c r="K386" s="205" t="s">
        <v>6599</v>
      </c>
      <c r="L386" s="62"/>
      <c r="M386" s="210" t="s">
        <v>21</v>
      </c>
      <c r="N386" s="211" t="s">
        <v>45</v>
      </c>
      <c r="O386" s="43"/>
      <c r="P386" s="212">
        <f t="shared" si="51"/>
        <v>0</v>
      </c>
      <c r="Q386" s="212">
        <v>1.5339999999999999E-2</v>
      </c>
      <c r="R386" s="212">
        <f t="shared" si="52"/>
        <v>3.0679999999999999E-2</v>
      </c>
      <c r="S386" s="212">
        <v>0</v>
      </c>
      <c r="T386" s="213">
        <f t="shared" si="53"/>
        <v>0</v>
      </c>
      <c r="AR386" s="25" t="s">
        <v>375</v>
      </c>
      <c r="AT386" s="25" t="s">
        <v>311</v>
      </c>
      <c r="AU386" s="25" t="s">
        <v>84</v>
      </c>
      <c r="AY386" s="25" t="s">
        <v>308</v>
      </c>
      <c r="BE386" s="214">
        <f t="shared" si="54"/>
        <v>0</v>
      </c>
      <c r="BF386" s="214">
        <f t="shared" si="55"/>
        <v>0</v>
      </c>
      <c r="BG386" s="214">
        <f t="shared" si="56"/>
        <v>0</v>
      </c>
      <c r="BH386" s="214">
        <f t="shared" si="57"/>
        <v>0</v>
      </c>
      <c r="BI386" s="214">
        <f t="shared" si="58"/>
        <v>0</v>
      </c>
      <c r="BJ386" s="25" t="s">
        <v>82</v>
      </c>
      <c r="BK386" s="214">
        <f t="shared" si="59"/>
        <v>0</v>
      </c>
      <c r="BL386" s="25" t="s">
        <v>375</v>
      </c>
      <c r="BM386" s="25" t="s">
        <v>7080</v>
      </c>
    </row>
    <row r="387" spans="2:65" s="1" customFormat="1" ht="22.5" customHeight="1">
      <c r="B387" s="42"/>
      <c r="C387" s="203" t="s">
        <v>2376</v>
      </c>
      <c r="D387" s="203" t="s">
        <v>311</v>
      </c>
      <c r="E387" s="204" t="s">
        <v>7081</v>
      </c>
      <c r="F387" s="205" t="s">
        <v>7082</v>
      </c>
      <c r="G387" s="206" t="s">
        <v>578</v>
      </c>
      <c r="H387" s="207">
        <v>2</v>
      </c>
      <c r="I387" s="208"/>
      <c r="J387" s="209">
        <f t="shared" si="50"/>
        <v>0</v>
      </c>
      <c r="K387" s="205" t="s">
        <v>6599</v>
      </c>
      <c r="L387" s="62"/>
      <c r="M387" s="210" t="s">
        <v>21</v>
      </c>
      <c r="N387" s="211" t="s">
        <v>45</v>
      </c>
      <c r="O387" s="43"/>
      <c r="P387" s="212">
        <f t="shared" si="51"/>
        <v>0</v>
      </c>
      <c r="Q387" s="212">
        <v>1.48E-3</v>
      </c>
      <c r="R387" s="212">
        <f t="shared" si="52"/>
        <v>2.96E-3</v>
      </c>
      <c r="S387" s="212">
        <v>0</v>
      </c>
      <c r="T387" s="213">
        <f t="shared" si="53"/>
        <v>0</v>
      </c>
      <c r="AR387" s="25" t="s">
        <v>375</v>
      </c>
      <c r="AT387" s="25" t="s">
        <v>311</v>
      </c>
      <c r="AU387" s="25" t="s">
        <v>84</v>
      </c>
      <c r="AY387" s="25" t="s">
        <v>308</v>
      </c>
      <c r="BE387" s="214">
        <f t="shared" si="54"/>
        <v>0</v>
      </c>
      <c r="BF387" s="214">
        <f t="shared" si="55"/>
        <v>0</v>
      </c>
      <c r="BG387" s="214">
        <f t="shared" si="56"/>
        <v>0</v>
      </c>
      <c r="BH387" s="214">
        <f t="shared" si="57"/>
        <v>0</v>
      </c>
      <c r="BI387" s="214">
        <f t="shared" si="58"/>
        <v>0</v>
      </c>
      <c r="BJ387" s="25" t="s">
        <v>82</v>
      </c>
      <c r="BK387" s="214">
        <f t="shared" si="59"/>
        <v>0</v>
      </c>
      <c r="BL387" s="25" t="s">
        <v>375</v>
      </c>
      <c r="BM387" s="25" t="s">
        <v>7083</v>
      </c>
    </row>
    <row r="388" spans="2:65" s="1" customFormat="1" ht="22.5" customHeight="1">
      <c r="B388" s="42"/>
      <c r="C388" s="203" t="s">
        <v>2381</v>
      </c>
      <c r="D388" s="203" t="s">
        <v>311</v>
      </c>
      <c r="E388" s="204" t="s">
        <v>7084</v>
      </c>
      <c r="F388" s="205" t="s">
        <v>7085</v>
      </c>
      <c r="G388" s="206" t="s">
        <v>647</v>
      </c>
      <c r="H388" s="207">
        <v>6</v>
      </c>
      <c r="I388" s="208"/>
      <c r="J388" s="209">
        <f t="shared" si="50"/>
        <v>0</v>
      </c>
      <c r="K388" s="205" t="s">
        <v>6599</v>
      </c>
      <c r="L388" s="62"/>
      <c r="M388" s="210" t="s">
        <v>21</v>
      </c>
      <c r="N388" s="211" t="s">
        <v>45</v>
      </c>
      <c r="O388" s="43"/>
      <c r="P388" s="212">
        <f t="shared" si="51"/>
        <v>0</v>
      </c>
      <c r="Q388" s="212">
        <v>8.0000000000000004E-4</v>
      </c>
      <c r="R388" s="212">
        <f t="shared" si="52"/>
        <v>4.8000000000000004E-3</v>
      </c>
      <c r="S388" s="212">
        <v>0</v>
      </c>
      <c r="T388" s="213">
        <f t="shared" si="53"/>
        <v>0</v>
      </c>
      <c r="AR388" s="25" t="s">
        <v>375</v>
      </c>
      <c r="AT388" s="25" t="s">
        <v>311</v>
      </c>
      <c r="AU388" s="25" t="s">
        <v>84</v>
      </c>
      <c r="AY388" s="25" t="s">
        <v>308</v>
      </c>
      <c r="BE388" s="214">
        <f t="shared" si="54"/>
        <v>0</v>
      </c>
      <c r="BF388" s="214">
        <f t="shared" si="55"/>
        <v>0</v>
      </c>
      <c r="BG388" s="214">
        <f t="shared" si="56"/>
        <v>0</v>
      </c>
      <c r="BH388" s="214">
        <f t="shared" si="57"/>
        <v>0</v>
      </c>
      <c r="BI388" s="214">
        <f t="shared" si="58"/>
        <v>0</v>
      </c>
      <c r="BJ388" s="25" t="s">
        <v>82</v>
      </c>
      <c r="BK388" s="214">
        <f t="shared" si="59"/>
        <v>0</v>
      </c>
      <c r="BL388" s="25" t="s">
        <v>375</v>
      </c>
      <c r="BM388" s="25" t="s">
        <v>7086</v>
      </c>
    </row>
    <row r="389" spans="2:65" s="1" customFormat="1" ht="22.5" customHeight="1">
      <c r="B389" s="42"/>
      <c r="C389" s="203" t="s">
        <v>2385</v>
      </c>
      <c r="D389" s="203" t="s">
        <v>311</v>
      </c>
      <c r="E389" s="204" t="s">
        <v>7087</v>
      </c>
      <c r="F389" s="205" t="s">
        <v>7088</v>
      </c>
      <c r="G389" s="206" t="s">
        <v>647</v>
      </c>
      <c r="H389" s="207">
        <v>2</v>
      </c>
      <c r="I389" s="208"/>
      <c r="J389" s="209">
        <f t="shared" si="50"/>
        <v>0</v>
      </c>
      <c r="K389" s="205" t="s">
        <v>6599</v>
      </c>
      <c r="L389" s="62"/>
      <c r="M389" s="210" t="s">
        <v>21</v>
      </c>
      <c r="N389" s="211" t="s">
        <v>45</v>
      </c>
      <c r="O389" s="43"/>
      <c r="P389" s="212">
        <f t="shared" si="51"/>
        <v>0</v>
      </c>
      <c r="Q389" s="212">
        <v>1.6000000000000001E-3</v>
      </c>
      <c r="R389" s="212">
        <f t="shared" si="52"/>
        <v>3.2000000000000002E-3</v>
      </c>
      <c r="S389" s="212">
        <v>0</v>
      </c>
      <c r="T389" s="213">
        <f t="shared" si="53"/>
        <v>0</v>
      </c>
      <c r="AR389" s="25" t="s">
        <v>375</v>
      </c>
      <c r="AT389" s="25" t="s">
        <v>311</v>
      </c>
      <c r="AU389" s="25" t="s">
        <v>84</v>
      </c>
      <c r="AY389" s="25" t="s">
        <v>308</v>
      </c>
      <c r="BE389" s="214">
        <f t="shared" si="54"/>
        <v>0</v>
      </c>
      <c r="BF389" s="214">
        <f t="shared" si="55"/>
        <v>0</v>
      </c>
      <c r="BG389" s="214">
        <f t="shared" si="56"/>
        <v>0</v>
      </c>
      <c r="BH389" s="214">
        <f t="shared" si="57"/>
        <v>0</v>
      </c>
      <c r="BI389" s="214">
        <f t="shared" si="58"/>
        <v>0</v>
      </c>
      <c r="BJ389" s="25" t="s">
        <v>82</v>
      </c>
      <c r="BK389" s="214">
        <f t="shared" si="59"/>
        <v>0</v>
      </c>
      <c r="BL389" s="25" t="s">
        <v>375</v>
      </c>
      <c r="BM389" s="25" t="s">
        <v>7089</v>
      </c>
    </row>
    <row r="390" spans="2:65" s="1" customFormat="1" ht="22.5" customHeight="1">
      <c r="B390" s="42"/>
      <c r="C390" s="203" t="s">
        <v>2389</v>
      </c>
      <c r="D390" s="203" t="s">
        <v>311</v>
      </c>
      <c r="E390" s="204" t="s">
        <v>7090</v>
      </c>
      <c r="F390" s="205" t="s">
        <v>7091</v>
      </c>
      <c r="G390" s="206" t="s">
        <v>647</v>
      </c>
      <c r="H390" s="207">
        <v>6</v>
      </c>
      <c r="I390" s="208"/>
      <c r="J390" s="209">
        <f t="shared" si="50"/>
        <v>0</v>
      </c>
      <c r="K390" s="205" t="s">
        <v>6599</v>
      </c>
      <c r="L390" s="62"/>
      <c r="M390" s="210" t="s">
        <v>21</v>
      </c>
      <c r="N390" s="211" t="s">
        <v>45</v>
      </c>
      <c r="O390" s="43"/>
      <c r="P390" s="212">
        <f t="shared" si="51"/>
        <v>0</v>
      </c>
      <c r="Q390" s="212">
        <v>8.4999999999999995E-4</v>
      </c>
      <c r="R390" s="212">
        <f t="shared" si="52"/>
        <v>5.0999999999999995E-3</v>
      </c>
      <c r="S390" s="212">
        <v>0</v>
      </c>
      <c r="T390" s="213">
        <f t="shared" si="53"/>
        <v>0</v>
      </c>
      <c r="AR390" s="25" t="s">
        <v>375</v>
      </c>
      <c r="AT390" s="25" t="s">
        <v>311</v>
      </c>
      <c r="AU390" s="25" t="s">
        <v>84</v>
      </c>
      <c r="AY390" s="25" t="s">
        <v>308</v>
      </c>
      <c r="BE390" s="214">
        <f t="shared" si="54"/>
        <v>0</v>
      </c>
      <c r="BF390" s="214">
        <f t="shared" si="55"/>
        <v>0</v>
      </c>
      <c r="BG390" s="214">
        <f t="shared" si="56"/>
        <v>0</v>
      </c>
      <c r="BH390" s="214">
        <f t="shared" si="57"/>
        <v>0</v>
      </c>
      <c r="BI390" s="214">
        <f t="shared" si="58"/>
        <v>0</v>
      </c>
      <c r="BJ390" s="25" t="s">
        <v>82</v>
      </c>
      <c r="BK390" s="214">
        <f t="shared" si="59"/>
        <v>0</v>
      </c>
      <c r="BL390" s="25" t="s">
        <v>375</v>
      </c>
      <c r="BM390" s="25" t="s">
        <v>7092</v>
      </c>
    </row>
    <row r="391" spans="2:65" s="1" customFormat="1" ht="22.5" customHeight="1">
      <c r="B391" s="42"/>
      <c r="C391" s="203" t="s">
        <v>2393</v>
      </c>
      <c r="D391" s="203" t="s">
        <v>311</v>
      </c>
      <c r="E391" s="204" t="s">
        <v>7093</v>
      </c>
      <c r="F391" s="205" t="s">
        <v>7094</v>
      </c>
      <c r="G391" s="206" t="s">
        <v>647</v>
      </c>
      <c r="H391" s="207">
        <v>6</v>
      </c>
      <c r="I391" s="208"/>
      <c r="J391" s="209">
        <f t="shared" si="50"/>
        <v>0</v>
      </c>
      <c r="K391" s="205" t="s">
        <v>6599</v>
      </c>
      <c r="L391" s="62"/>
      <c r="M391" s="210" t="s">
        <v>21</v>
      </c>
      <c r="N391" s="211" t="s">
        <v>45</v>
      </c>
      <c r="O391" s="43"/>
      <c r="P391" s="212">
        <f t="shared" si="51"/>
        <v>0</v>
      </c>
      <c r="Q391" s="212">
        <v>8.4999999999999995E-4</v>
      </c>
      <c r="R391" s="212">
        <f t="shared" si="52"/>
        <v>5.0999999999999995E-3</v>
      </c>
      <c r="S391" s="212">
        <v>0</v>
      </c>
      <c r="T391" s="213">
        <f t="shared" si="53"/>
        <v>0</v>
      </c>
      <c r="AR391" s="25" t="s">
        <v>375</v>
      </c>
      <c r="AT391" s="25" t="s">
        <v>311</v>
      </c>
      <c r="AU391" s="25" t="s">
        <v>84</v>
      </c>
      <c r="AY391" s="25" t="s">
        <v>308</v>
      </c>
      <c r="BE391" s="214">
        <f t="shared" si="54"/>
        <v>0</v>
      </c>
      <c r="BF391" s="214">
        <f t="shared" si="55"/>
        <v>0</v>
      </c>
      <c r="BG391" s="214">
        <f t="shared" si="56"/>
        <v>0</v>
      </c>
      <c r="BH391" s="214">
        <f t="shared" si="57"/>
        <v>0</v>
      </c>
      <c r="BI391" s="214">
        <f t="shared" si="58"/>
        <v>0</v>
      </c>
      <c r="BJ391" s="25" t="s">
        <v>82</v>
      </c>
      <c r="BK391" s="214">
        <f t="shared" si="59"/>
        <v>0</v>
      </c>
      <c r="BL391" s="25" t="s">
        <v>375</v>
      </c>
      <c r="BM391" s="25" t="s">
        <v>7095</v>
      </c>
    </row>
    <row r="392" spans="2:65" s="1" customFormat="1" ht="22.5" customHeight="1">
      <c r="B392" s="42"/>
      <c r="C392" s="203" t="s">
        <v>2398</v>
      </c>
      <c r="D392" s="203" t="s">
        <v>311</v>
      </c>
      <c r="E392" s="204" t="s">
        <v>7096</v>
      </c>
      <c r="F392" s="205" t="s">
        <v>7097</v>
      </c>
      <c r="G392" s="206" t="s">
        <v>647</v>
      </c>
      <c r="H392" s="207">
        <v>2</v>
      </c>
      <c r="I392" s="208"/>
      <c r="J392" s="209">
        <f t="shared" si="50"/>
        <v>0</v>
      </c>
      <c r="K392" s="205" t="s">
        <v>21</v>
      </c>
      <c r="L392" s="62"/>
      <c r="M392" s="210" t="s">
        <v>21</v>
      </c>
      <c r="N392" s="211" t="s">
        <v>45</v>
      </c>
      <c r="O392" s="43"/>
      <c r="P392" s="212">
        <f t="shared" si="51"/>
        <v>0</v>
      </c>
      <c r="Q392" s="212">
        <v>8.4999999999999995E-4</v>
      </c>
      <c r="R392" s="212">
        <f t="shared" si="52"/>
        <v>1.6999999999999999E-3</v>
      </c>
      <c r="S392" s="212">
        <v>0</v>
      </c>
      <c r="T392" s="213">
        <f t="shared" si="53"/>
        <v>0</v>
      </c>
      <c r="AR392" s="25" t="s">
        <v>375</v>
      </c>
      <c r="AT392" s="25" t="s">
        <v>311</v>
      </c>
      <c r="AU392" s="25" t="s">
        <v>84</v>
      </c>
      <c r="AY392" s="25" t="s">
        <v>308</v>
      </c>
      <c r="BE392" s="214">
        <f t="shared" si="54"/>
        <v>0</v>
      </c>
      <c r="BF392" s="214">
        <f t="shared" si="55"/>
        <v>0</v>
      </c>
      <c r="BG392" s="214">
        <f t="shared" si="56"/>
        <v>0</v>
      </c>
      <c r="BH392" s="214">
        <f t="shared" si="57"/>
        <v>0</v>
      </c>
      <c r="BI392" s="214">
        <f t="shared" si="58"/>
        <v>0</v>
      </c>
      <c r="BJ392" s="25" t="s">
        <v>82</v>
      </c>
      <c r="BK392" s="214">
        <f t="shared" si="59"/>
        <v>0</v>
      </c>
      <c r="BL392" s="25" t="s">
        <v>375</v>
      </c>
      <c r="BM392" s="25" t="s">
        <v>7098</v>
      </c>
    </row>
    <row r="393" spans="2:65" s="1" customFormat="1" ht="22.5" customHeight="1">
      <c r="B393" s="42"/>
      <c r="C393" s="203" t="s">
        <v>2402</v>
      </c>
      <c r="D393" s="203" t="s">
        <v>311</v>
      </c>
      <c r="E393" s="204" t="s">
        <v>7099</v>
      </c>
      <c r="F393" s="205" t="s">
        <v>7100</v>
      </c>
      <c r="G393" s="206" t="s">
        <v>647</v>
      </c>
      <c r="H393" s="207">
        <v>127</v>
      </c>
      <c r="I393" s="208"/>
      <c r="J393" s="209">
        <f t="shared" si="50"/>
        <v>0</v>
      </c>
      <c r="K393" s="205" t="s">
        <v>6599</v>
      </c>
      <c r="L393" s="62"/>
      <c r="M393" s="210" t="s">
        <v>21</v>
      </c>
      <c r="N393" s="211" t="s">
        <v>45</v>
      </c>
      <c r="O393" s="43"/>
      <c r="P393" s="212">
        <f t="shared" si="51"/>
        <v>0</v>
      </c>
      <c r="Q393" s="212">
        <v>2.9999999999999997E-4</v>
      </c>
      <c r="R393" s="212">
        <f t="shared" si="52"/>
        <v>3.8099999999999995E-2</v>
      </c>
      <c r="S393" s="212">
        <v>0</v>
      </c>
      <c r="T393" s="213">
        <f t="shared" si="53"/>
        <v>0</v>
      </c>
      <c r="AR393" s="25" t="s">
        <v>375</v>
      </c>
      <c r="AT393" s="25" t="s">
        <v>311</v>
      </c>
      <c r="AU393" s="25" t="s">
        <v>84</v>
      </c>
      <c r="AY393" s="25" t="s">
        <v>308</v>
      </c>
      <c r="BE393" s="214">
        <f t="shared" si="54"/>
        <v>0</v>
      </c>
      <c r="BF393" s="214">
        <f t="shared" si="55"/>
        <v>0</v>
      </c>
      <c r="BG393" s="214">
        <f t="shared" si="56"/>
        <v>0</v>
      </c>
      <c r="BH393" s="214">
        <f t="shared" si="57"/>
        <v>0</v>
      </c>
      <c r="BI393" s="214">
        <f t="shared" si="58"/>
        <v>0</v>
      </c>
      <c r="BJ393" s="25" t="s">
        <v>82</v>
      </c>
      <c r="BK393" s="214">
        <f t="shared" si="59"/>
        <v>0</v>
      </c>
      <c r="BL393" s="25" t="s">
        <v>375</v>
      </c>
      <c r="BM393" s="25" t="s">
        <v>7101</v>
      </c>
    </row>
    <row r="394" spans="2:65" s="13" customFormat="1" ht="13.5">
      <c r="B394" s="233"/>
      <c r="C394" s="234"/>
      <c r="D394" s="246" t="s">
        <v>451</v>
      </c>
      <c r="E394" s="256" t="s">
        <v>21</v>
      </c>
      <c r="F394" s="257" t="s">
        <v>7102</v>
      </c>
      <c r="G394" s="234"/>
      <c r="H394" s="258">
        <v>127</v>
      </c>
      <c r="I394" s="238"/>
      <c r="J394" s="234"/>
      <c r="K394" s="234"/>
      <c r="L394" s="239"/>
      <c r="M394" s="240"/>
      <c r="N394" s="241"/>
      <c r="O394" s="241"/>
      <c r="P394" s="241"/>
      <c r="Q394" s="241"/>
      <c r="R394" s="241"/>
      <c r="S394" s="241"/>
      <c r="T394" s="242"/>
      <c r="AT394" s="243" t="s">
        <v>451</v>
      </c>
      <c r="AU394" s="243" t="s">
        <v>84</v>
      </c>
      <c r="AV394" s="13" t="s">
        <v>84</v>
      </c>
      <c r="AW394" s="13" t="s">
        <v>37</v>
      </c>
      <c r="AX394" s="13" t="s">
        <v>82</v>
      </c>
      <c r="AY394" s="243" t="s">
        <v>308</v>
      </c>
    </row>
    <row r="395" spans="2:65" s="1" customFormat="1" ht="31.5" customHeight="1">
      <c r="B395" s="42"/>
      <c r="C395" s="203" t="s">
        <v>2408</v>
      </c>
      <c r="D395" s="203" t="s">
        <v>311</v>
      </c>
      <c r="E395" s="204" t="s">
        <v>7103</v>
      </c>
      <c r="F395" s="205" t="s">
        <v>7104</v>
      </c>
      <c r="G395" s="206" t="s">
        <v>647</v>
      </c>
      <c r="H395" s="207">
        <v>16</v>
      </c>
      <c r="I395" s="208"/>
      <c r="J395" s="209">
        <f>ROUND(I395*H395,2)</f>
        <v>0</v>
      </c>
      <c r="K395" s="205" t="s">
        <v>6599</v>
      </c>
      <c r="L395" s="62"/>
      <c r="M395" s="210" t="s">
        <v>21</v>
      </c>
      <c r="N395" s="211" t="s">
        <v>45</v>
      </c>
      <c r="O395" s="43"/>
      <c r="P395" s="212">
        <f>O395*H395</f>
        <v>0</v>
      </c>
      <c r="Q395" s="212">
        <v>1.8E-3</v>
      </c>
      <c r="R395" s="212">
        <f>Q395*H395</f>
        <v>2.8799999999999999E-2</v>
      </c>
      <c r="S395" s="212">
        <v>0</v>
      </c>
      <c r="T395" s="213">
        <f>S395*H395</f>
        <v>0</v>
      </c>
      <c r="AR395" s="25" t="s">
        <v>375</v>
      </c>
      <c r="AT395" s="25" t="s">
        <v>311</v>
      </c>
      <c r="AU395" s="25" t="s">
        <v>84</v>
      </c>
      <c r="AY395" s="25" t="s">
        <v>308</v>
      </c>
      <c r="BE395" s="214">
        <f>IF(N395="základní",J395,0)</f>
        <v>0</v>
      </c>
      <c r="BF395" s="214">
        <f>IF(N395="snížená",J395,0)</f>
        <v>0</v>
      </c>
      <c r="BG395" s="214">
        <f>IF(N395="zákl. přenesená",J395,0)</f>
        <v>0</v>
      </c>
      <c r="BH395" s="214">
        <f>IF(N395="sníž. přenesená",J395,0)</f>
        <v>0</v>
      </c>
      <c r="BI395" s="214">
        <f>IF(N395="nulová",J395,0)</f>
        <v>0</v>
      </c>
      <c r="BJ395" s="25" t="s">
        <v>82</v>
      </c>
      <c r="BK395" s="214">
        <f>ROUND(I395*H395,2)</f>
        <v>0</v>
      </c>
      <c r="BL395" s="25" t="s">
        <v>375</v>
      </c>
      <c r="BM395" s="25" t="s">
        <v>7105</v>
      </c>
    </row>
    <row r="396" spans="2:65" s="1" customFormat="1" ht="22.5" customHeight="1">
      <c r="B396" s="42"/>
      <c r="C396" s="203" t="s">
        <v>2413</v>
      </c>
      <c r="D396" s="203" t="s">
        <v>311</v>
      </c>
      <c r="E396" s="204" t="s">
        <v>7106</v>
      </c>
      <c r="F396" s="205" t="s">
        <v>7107</v>
      </c>
      <c r="G396" s="206" t="s">
        <v>647</v>
      </c>
      <c r="H396" s="207">
        <v>37</v>
      </c>
      <c r="I396" s="208"/>
      <c r="J396" s="209">
        <f>ROUND(I396*H396,2)</f>
        <v>0</v>
      </c>
      <c r="K396" s="205" t="s">
        <v>6599</v>
      </c>
      <c r="L396" s="62"/>
      <c r="M396" s="210" t="s">
        <v>21</v>
      </c>
      <c r="N396" s="211" t="s">
        <v>45</v>
      </c>
      <c r="O396" s="43"/>
      <c r="P396" s="212">
        <f>O396*H396</f>
        <v>0</v>
      </c>
      <c r="Q396" s="212">
        <v>1.8400000000000001E-3</v>
      </c>
      <c r="R396" s="212">
        <f>Q396*H396</f>
        <v>6.8080000000000002E-2</v>
      </c>
      <c r="S396" s="212">
        <v>0</v>
      </c>
      <c r="T396" s="213">
        <f>S396*H396</f>
        <v>0</v>
      </c>
      <c r="AR396" s="25" t="s">
        <v>375</v>
      </c>
      <c r="AT396" s="25" t="s">
        <v>311</v>
      </c>
      <c r="AU396" s="25" t="s">
        <v>84</v>
      </c>
      <c r="AY396" s="25" t="s">
        <v>308</v>
      </c>
      <c r="BE396" s="214">
        <f>IF(N396="základní",J396,0)</f>
        <v>0</v>
      </c>
      <c r="BF396" s="214">
        <f>IF(N396="snížená",J396,0)</f>
        <v>0</v>
      </c>
      <c r="BG396" s="214">
        <f>IF(N396="zákl. přenesená",J396,0)</f>
        <v>0</v>
      </c>
      <c r="BH396" s="214">
        <f>IF(N396="sníž. přenesená",J396,0)</f>
        <v>0</v>
      </c>
      <c r="BI396" s="214">
        <f>IF(N396="nulová",J396,0)</f>
        <v>0</v>
      </c>
      <c r="BJ396" s="25" t="s">
        <v>82</v>
      </c>
      <c r="BK396" s="214">
        <f>ROUND(I396*H396,2)</f>
        <v>0</v>
      </c>
      <c r="BL396" s="25" t="s">
        <v>375</v>
      </c>
      <c r="BM396" s="25" t="s">
        <v>7108</v>
      </c>
    </row>
    <row r="397" spans="2:65" s="13" customFormat="1" ht="13.5">
      <c r="B397" s="233"/>
      <c r="C397" s="234"/>
      <c r="D397" s="246" t="s">
        <v>451</v>
      </c>
      <c r="E397" s="256" t="s">
        <v>21</v>
      </c>
      <c r="F397" s="257" t="s">
        <v>7109</v>
      </c>
      <c r="G397" s="234"/>
      <c r="H397" s="258">
        <v>37</v>
      </c>
      <c r="I397" s="238"/>
      <c r="J397" s="234"/>
      <c r="K397" s="234"/>
      <c r="L397" s="239"/>
      <c r="M397" s="240"/>
      <c r="N397" s="241"/>
      <c r="O397" s="241"/>
      <c r="P397" s="241"/>
      <c r="Q397" s="241"/>
      <c r="R397" s="241"/>
      <c r="S397" s="241"/>
      <c r="T397" s="242"/>
      <c r="AT397" s="243" t="s">
        <v>451</v>
      </c>
      <c r="AU397" s="243" t="s">
        <v>84</v>
      </c>
      <c r="AV397" s="13" t="s">
        <v>84</v>
      </c>
      <c r="AW397" s="13" t="s">
        <v>37</v>
      </c>
      <c r="AX397" s="13" t="s">
        <v>82</v>
      </c>
      <c r="AY397" s="243" t="s">
        <v>308</v>
      </c>
    </row>
    <row r="398" spans="2:65" s="1" customFormat="1" ht="22.5" customHeight="1">
      <c r="B398" s="42"/>
      <c r="C398" s="203" t="s">
        <v>2419</v>
      </c>
      <c r="D398" s="203" t="s">
        <v>311</v>
      </c>
      <c r="E398" s="204" t="s">
        <v>7110</v>
      </c>
      <c r="F398" s="205" t="s">
        <v>7111</v>
      </c>
      <c r="G398" s="206" t="s">
        <v>647</v>
      </c>
      <c r="H398" s="207">
        <v>28</v>
      </c>
      <c r="I398" s="208"/>
      <c r="J398" s="209">
        <f>ROUND(I398*H398,2)</f>
        <v>0</v>
      </c>
      <c r="K398" s="205" t="s">
        <v>21</v>
      </c>
      <c r="L398" s="62"/>
      <c r="M398" s="210" t="s">
        <v>21</v>
      </c>
      <c r="N398" s="211" t="s">
        <v>45</v>
      </c>
      <c r="O398" s="43"/>
      <c r="P398" s="212">
        <f>O398*H398</f>
        <v>0</v>
      </c>
      <c r="Q398" s="212">
        <v>1.9599999999999999E-3</v>
      </c>
      <c r="R398" s="212">
        <f>Q398*H398</f>
        <v>5.4879999999999998E-2</v>
      </c>
      <c r="S398" s="212">
        <v>0</v>
      </c>
      <c r="T398" s="213">
        <f>S398*H398</f>
        <v>0</v>
      </c>
      <c r="AR398" s="25" t="s">
        <v>375</v>
      </c>
      <c r="AT398" s="25" t="s">
        <v>311</v>
      </c>
      <c r="AU398" s="25" t="s">
        <v>84</v>
      </c>
      <c r="AY398" s="25" t="s">
        <v>308</v>
      </c>
      <c r="BE398" s="214">
        <f>IF(N398="základní",J398,0)</f>
        <v>0</v>
      </c>
      <c r="BF398" s="214">
        <f>IF(N398="snížená",J398,0)</f>
        <v>0</v>
      </c>
      <c r="BG398" s="214">
        <f>IF(N398="zákl. přenesená",J398,0)</f>
        <v>0</v>
      </c>
      <c r="BH398" s="214">
        <f>IF(N398="sníž. přenesená",J398,0)</f>
        <v>0</v>
      </c>
      <c r="BI398" s="214">
        <f>IF(N398="nulová",J398,0)</f>
        <v>0</v>
      </c>
      <c r="BJ398" s="25" t="s">
        <v>82</v>
      </c>
      <c r="BK398" s="214">
        <f>ROUND(I398*H398,2)</f>
        <v>0</v>
      </c>
      <c r="BL398" s="25" t="s">
        <v>375</v>
      </c>
      <c r="BM398" s="25" t="s">
        <v>7112</v>
      </c>
    </row>
    <row r="399" spans="2:65" s="13" customFormat="1" ht="13.5">
      <c r="B399" s="233"/>
      <c r="C399" s="234"/>
      <c r="D399" s="246" t="s">
        <v>451</v>
      </c>
      <c r="E399" s="256" t="s">
        <v>21</v>
      </c>
      <c r="F399" s="257" t="s">
        <v>7113</v>
      </c>
      <c r="G399" s="234"/>
      <c r="H399" s="258">
        <v>28</v>
      </c>
      <c r="I399" s="238"/>
      <c r="J399" s="234"/>
      <c r="K399" s="234"/>
      <c r="L399" s="239"/>
      <c r="M399" s="240"/>
      <c r="N399" s="241"/>
      <c r="O399" s="241"/>
      <c r="P399" s="241"/>
      <c r="Q399" s="241"/>
      <c r="R399" s="241"/>
      <c r="S399" s="241"/>
      <c r="T399" s="242"/>
      <c r="AT399" s="243" t="s">
        <v>451</v>
      </c>
      <c r="AU399" s="243" t="s">
        <v>84</v>
      </c>
      <c r="AV399" s="13" t="s">
        <v>84</v>
      </c>
      <c r="AW399" s="13" t="s">
        <v>37</v>
      </c>
      <c r="AX399" s="13" t="s">
        <v>82</v>
      </c>
      <c r="AY399" s="243" t="s">
        <v>308</v>
      </c>
    </row>
    <row r="400" spans="2:65" s="1" customFormat="1" ht="22.5" customHeight="1">
      <c r="B400" s="42"/>
      <c r="C400" s="203" t="s">
        <v>2422</v>
      </c>
      <c r="D400" s="203" t="s">
        <v>311</v>
      </c>
      <c r="E400" s="204" t="s">
        <v>7114</v>
      </c>
      <c r="F400" s="205" t="s">
        <v>7115</v>
      </c>
      <c r="G400" s="206" t="s">
        <v>647</v>
      </c>
      <c r="H400" s="207">
        <v>33</v>
      </c>
      <c r="I400" s="208"/>
      <c r="J400" s="209">
        <f>ROUND(I400*H400,2)</f>
        <v>0</v>
      </c>
      <c r="K400" s="205" t="s">
        <v>21</v>
      </c>
      <c r="L400" s="62"/>
      <c r="M400" s="210" t="s">
        <v>21</v>
      </c>
      <c r="N400" s="211" t="s">
        <v>45</v>
      </c>
      <c r="O400" s="43"/>
      <c r="P400" s="212">
        <f>O400*H400</f>
        <v>0</v>
      </c>
      <c r="Q400" s="212">
        <v>1.9599999999999999E-3</v>
      </c>
      <c r="R400" s="212">
        <f>Q400*H400</f>
        <v>6.4680000000000001E-2</v>
      </c>
      <c r="S400" s="212">
        <v>0</v>
      </c>
      <c r="T400" s="213">
        <f>S400*H400</f>
        <v>0</v>
      </c>
      <c r="AR400" s="25" t="s">
        <v>375</v>
      </c>
      <c r="AT400" s="25" t="s">
        <v>311</v>
      </c>
      <c r="AU400" s="25" t="s">
        <v>84</v>
      </c>
      <c r="AY400" s="25" t="s">
        <v>308</v>
      </c>
      <c r="BE400" s="214">
        <f>IF(N400="základní",J400,0)</f>
        <v>0</v>
      </c>
      <c r="BF400" s="214">
        <f>IF(N400="snížená",J400,0)</f>
        <v>0</v>
      </c>
      <c r="BG400" s="214">
        <f>IF(N400="zákl. přenesená",J400,0)</f>
        <v>0</v>
      </c>
      <c r="BH400" s="214">
        <f>IF(N400="sníž. přenesená",J400,0)</f>
        <v>0</v>
      </c>
      <c r="BI400" s="214">
        <f>IF(N400="nulová",J400,0)</f>
        <v>0</v>
      </c>
      <c r="BJ400" s="25" t="s">
        <v>82</v>
      </c>
      <c r="BK400" s="214">
        <f>ROUND(I400*H400,2)</f>
        <v>0</v>
      </c>
      <c r="BL400" s="25" t="s">
        <v>375</v>
      </c>
      <c r="BM400" s="25" t="s">
        <v>7116</v>
      </c>
    </row>
    <row r="401" spans="2:65" s="1" customFormat="1" ht="22.5" customHeight="1">
      <c r="B401" s="42"/>
      <c r="C401" s="203" t="s">
        <v>2425</v>
      </c>
      <c r="D401" s="203" t="s">
        <v>311</v>
      </c>
      <c r="E401" s="204" t="s">
        <v>7117</v>
      </c>
      <c r="F401" s="205" t="s">
        <v>7118</v>
      </c>
      <c r="G401" s="206" t="s">
        <v>647</v>
      </c>
      <c r="H401" s="207">
        <v>21</v>
      </c>
      <c r="I401" s="208"/>
      <c r="J401" s="209">
        <f>ROUND(I401*H401,2)</f>
        <v>0</v>
      </c>
      <c r="K401" s="205" t="s">
        <v>6599</v>
      </c>
      <c r="L401" s="62"/>
      <c r="M401" s="210" t="s">
        <v>21</v>
      </c>
      <c r="N401" s="211" t="s">
        <v>45</v>
      </c>
      <c r="O401" s="43"/>
      <c r="P401" s="212">
        <f>O401*H401</f>
        <v>0</v>
      </c>
      <c r="Q401" s="212">
        <v>1.8400000000000001E-3</v>
      </c>
      <c r="R401" s="212">
        <f>Q401*H401</f>
        <v>3.8640000000000001E-2</v>
      </c>
      <c r="S401" s="212">
        <v>0</v>
      </c>
      <c r="T401" s="213">
        <f>S401*H401</f>
        <v>0</v>
      </c>
      <c r="AR401" s="25" t="s">
        <v>375</v>
      </c>
      <c r="AT401" s="25" t="s">
        <v>311</v>
      </c>
      <c r="AU401" s="25" t="s">
        <v>84</v>
      </c>
      <c r="AY401" s="25" t="s">
        <v>308</v>
      </c>
      <c r="BE401" s="214">
        <f>IF(N401="základní",J401,0)</f>
        <v>0</v>
      </c>
      <c r="BF401" s="214">
        <f>IF(N401="snížená",J401,0)</f>
        <v>0</v>
      </c>
      <c r="BG401" s="214">
        <f>IF(N401="zákl. přenesená",J401,0)</f>
        <v>0</v>
      </c>
      <c r="BH401" s="214">
        <f>IF(N401="sníž. přenesená",J401,0)</f>
        <v>0</v>
      </c>
      <c r="BI401" s="214">
        <f>IF(N401="nulová",J401,0)</f>
        <v>0</v>
      </c>
      <c r="BJ401" s="25" t="s">
        <v>82</v>
      </c>
      <c r="BK401" s="214">
        <f>ROUND(I401*H401,2)</f>
        <v>0</v>
      </c>
      <c r="BL401" s="25" t="s">
        <v>375</v>
      </c>
      <c r="BM401" s="25" t="s">
        <v>7119</v>
      </c>
    </row>
    <row r="402" spans="2:65" s="13" customFormat="1" ht="13.5">
      <c r="B402" s="233"/>
      <c r="C402" s="234"/>
      <c r="D402" s="246" t="s">
        <v>451</v>
      </c>
      <c r="E402" s="256" t="s">
        <v>21</v>
      </c>
      <c r="F402" s="257" t="s">
        <v>7120</v>
      </c>
      <c r="G402" s="234"/>
      <c r="H402" s="258">
        <v>21</v>
      </c>
      <c r="I402" s="238"/>
      <c r="J402" s="234"/>
      <c r="K402" s="234"/>
      <c r="L402" s="239"/>
      <c r="M402" s="240"/>
      <c r="N402" s="241"/>
      <c r="O402" s="241"/>
      <c r="P402" s="241"/>
      <c r="Q402" s="241"/>
      <c r="R402" s="241"/>
      <c r="S402" s="241"/>
      <c r="T402" s="242"/>
      <c r="AT402" s="243" t="s">
        <v>451</v>
      </c>
      <c r="AU402" s="243" t="s">
        <v>84</v>
      </c>
      <c r="AV402" s="13" t="s">
        <v>84</v>
      </c>
      <c r="AW402" s="13" t="s">
        <v>37</v>
      </c>
      <c r="AX402" s="13" t="s">
        <v>82</v>
      </c>
      <c r="AY402" s="243" t="s">
        <v>308</v>
      </c>
    </row>
    <row r="403" spans="2:65" s="1" customFormat="1" ht="22.5" customHeight="1">
      <c r="B403" s="42"/>
      <c r="C403" s="203" t="s">
        <v>2429</v>
      </c>
      <c r="D403" s="203" t="s">
        <v>311</v>
      </c>
      <c r="E403" s="204" t="s">
        <v>7121</v>
      </c>
      <c r="F403" s="205" t="s">
        <v>7122</v>
      </c>
      <c r="G403" s="206" t="s">
        <v>578</v>
      </c>
      <c r="H403" s="207">
        <v>17</v>
      </c>
      <c r="I403" s="208"/>
      <c r="J403" s="209">
        <f>ROUND(I403*H403,2)</f>
        <v>0</v>
      </c>
      <c r="K403" s="205" t="s">
        <v>6599</v>
      </c>
      <c r="L403" s="62"/>
      <c r="M403" s="210" t="s">
        <v>21</v>
      </c>
      <c r="N403" s="211" t="s">
        <v>45</v>
      </c>
      <c r="O403" s="43"/>
      <c r="P403" s="212">
        <f>O403*H403</f>
        <v>0</v>
      </c>
      <c r="Q403" s="212">
        <v>2.3000000000000001E-4</v>
      </c>
      <c r="R403" s="212">
        <f>Q403*H403</f>
        <v>3.9100000000000003E-3</v>
      </c>
      <c r="S403" s="212">
        <v>0</v>
      </c>
      <c r="T403" s="213">
        <f>S403*H403</f>
        <v>0</v>
      </c>
      <c r="AR403" s="25" t="s">
        <v>375</v>
      </c>
      <c r="AT403" s="25" t="s">
        <v>311</v>
      </c>
      <c r="AU403" s="25" t="s">
        <v>84</v>
      </c>
      <c r="AY403" s="25" t="s">
        <v>308</v>
      </c>
      <c r="BE403" s="214">
        <f>IF(N403="základní",J403,0)</f>
        <v>0</v>
      </c>
      <c r="BF403" s="214">
        <f>IF(N403="snížená",J403,0)</f>
        <v>0</v>
      </c>
      <c r="BG403" s="214">
        <f>IF(N403="zákl. přenesená",J403,0)</f>
        <v>0</v>
      </c>
      <c r="BH403" s="214">
        <f>IF(N403="sníž. přenesená",J403,0)</f>
        <v>0</v>
      </c>
      <c r="BI403" s="214">
        <f>IF(N403="nulová",J403,0)</f>
        <v>0</v>
      </c>
      <c r="BJ403" s="25" t="s">
        <v>82</v>
      </c>
      <c r="BK403" s="214">
        <f>ROUND(I403*H403,2)</f>
        <v>0</v>
      </c>
      <c r="BL403" s="25" t="s">
        <v>375</v>
      </c>
      <c r="BM403" s="25" t="s">
        <v>7123</v>
      </c>
    </row>
    <row r="404" spans="2:65" s="13" customFormat="1" ht="13.5">
      <c r="B404" s="233"/>
      <c r="C404" s="234"/>
      <c r="D404" s="246" t="s">
        <v>451</v>
      </c>
      <c r="E404" s="256" t="s">
        <v>21</v>
      </c>
      <c r="F404" s="257" t="s">
        <v>7124</v>
      </c>
      <c r="G404" s="234"/>
      <c r="H404" s="258">
        <v>17</v>
      </c>
      <c r="I404" s="238"/>
      <c r="J404" s="234"/>
      <c r="K404" s="234"/>
      <c r="L404" s="239"/>
      <c r="M404" s="240"/>
      <c r="N404" s="241"/>
      <c r="O404" s="241"/>
      <c r="P404" s="241"/>
      <c r="Q404" s="241"/>
      <c r="R404" s="241"/>
      <c r="S404" s="241"/>
      <c r="T404" s="242"/>
      <c r="AT404" s="243" t="s">
        <v>451</v>
      </c>
      <c r="AU404" s="243" t="s">
        <v>84</v>
      </c>
      <c r="AV404" s="13" t="s">
        <v>84</v>
      </c>
      <c r="AW404" s="13" t="s">
        <v>37</v>
      </c>
      <c r="AX404" s="13" t="s">
        <v>82</v>
      </c>
      <c r="AY404" s="243" t="s">
        <v>308</v>
      </c>
    </row>
    <row r="405" spans="2:65" s="1" customFormat="1" ht="22.5" customHeight="1">
      <c r="B405" s="42"/>
      <c r="C405" s="203" t="s">
        <v>2432</v>
      </c>
      <c r="D405" s="203" t="s">
        <v>311</v>
      </c>
      <c r="E405" s="204" t="s">
        <v>7125</v>
      </c>
      <c r="F405" s="205" t="s">
        <v>7126</v>
      </c>
      <c r="G405" s="206" t="s">
        <v>578</v>
      </c>
      <c r="H405" s="207">
        <v>92</v>
      </c>
      <c r="I405" s="208"/>
      <c r="J405" s="209">
        <f>ROUND(I405*H405,2)</f>
        <v>0</v>
      </c>
      <c r="K405" s="205" t="s">
        <v>6599</v>
      </c>
      <c r="L405" s="62"/>
      <c r="M405" s="210" t="s">
        <v>21</v>
      </c>
      <c r="N405" s="211" t="s">
        <v>45</v>
      </c>
      <c r="O405" s="43"/>
      <c r="P405" s="212">
        <f>O405*H405</f>
        <v>0</v>
      </c>
      <c r="Q405" s="212">
        <v>2.3000000000000001E-4</v>
      </c>
      <c r="R405" s="212">
        <f>Q405*H405</f>
        <v>2.1160000000000002E-2</v>
      </c>
      <c r="S405" s="212">
        <v>0</v>
      </c>
      <c r="T405" s="213">
        <f>S405*H405</f>
        <v>0</v>
      </c>
      <c r="AR405" s="25" t="s">
        <v>375</v>
      </c>
      <c r="AT405" s="25" t="s">
        <v>311</v>
      </c>
      <c r="AU405" s="25" t="s">
        <v>84</v>
      </c>
      <c r="AY405" s="25" t="s">
        <v>308</v>
      </c>
      <c r="BE405" s="214">
        <f>IF(N405="základní",J405,0)</f>
        <v>0</v>
      </c>
      <c r="BF405" s="214">
        <f>IF(N405="snížená",J405,0)</f>
        <v>0</v>
      </c>
      <c r="BG405" s="214">
        <f>IF(N405="zákl. přenesená",J405,0)</f>
        <v>0</v>
      </c>
      <c r="BH405" s="214">
        <f>IF(N405="sníž. přenesená",J405,0)</f>
        <v>0</v>
      </c>
      <c r="BI405" s="214">
        <f>IF(N405="nulová",J405,0)</f>
        <v>0</v>
      </c>
      <c r="BJ405" s="25" t="s">
        <v>82</v>
      </c>
      <c r="BK405" s="214">
        <f>ROUND(I405*H405,2)</f>
        <v>0</v>
      </c>
      <c r="BL405" s="25" t="s">
        <v>375</v>
      </c>
      <c r="BM405" s="25" t="s">
        <v>7127</v>
      </c>
    </row>
    <row r="406" spans="2:65" s="13" customFormat="1" ht="13.5">
      <c r="B406" s="233"/>
      <c r="C406" s="234"/>
      <c r="D406" s="246" t="s">
        <v>451</v>
      </c>
      <c r="E406" s="256" t="s">
        <v>21</v>
      </c>
      <c r="F406" s="257" t="s">
        <v>7128</v>
      </c>
      <c r="G406" s="234"/>
      <c r="H406" s="258">
        <v>92</v>
      </c>
      <c r="I406" s="238"/>
      <c r="J406" s="234"/>
      <c r="K406" s="234"/>
      <c r="L406" s="239"/>
      <c r="M406" s="240"/>
      <c r="N406" s="241"/>
      <c r="O406" s="241"/>
      <c r="P406" s="241"/>
      <c r="Q406" s="241"/>
      <c r="R406" s="241"/>
      <c r="S406" s="241"/>
      <c r="T406" s="242"/>
      <c r="AT406" s="243" t="s">
        <v>451</v>
      </c>
      <c r="AU406" s="243" t="s">
        <v>84</v>
      </c>
      <c r="AV406" s="13" t="s">
        <v>84</v>
      </c>
      <c r="AW406" s="13" t="s">
        <v>37</v>
      </c>
      <c r="AX406" s="13" t="s">
        <v>82</v>
      </c>
      <c r="AY406" s="243" t="s">
        <v>308</v>
      </c>
    </row>
    <row r="407" spans="2:65" s="1" customFormat="1" ht="22.5" customHeight="1">
      <c r="B407" s="42"/>
      <c r="C407" s="203" t="s">
        <v>2436</v>
      </c>
      <c r="D407" s="203" t="s">
        <v>311</v>
      </c>
      <c r="E407" s="204" t="s">
        <v>7129</v>
      </c>
      <c r="F407" s="205" t="s">
        <v>7130</v>
      </c>
      <c r="G407" s="206" t="s">
        <v>578</v>
      </c>
      <c r="H407" s="207">
        <v>16</v>
      </c>
      <c r="I407" s="208"/>
      <c r="J407" s="209">
        <f t="shared" ref="J407:J412" si="60">ROUND(I407*H407,2)</f>
        <v>0</v>
      </c>
      <c r="K407" s="205" t="s">
        <v>6599</v>
      </c>
      <c r="L407" s="62"/>
      <c r="M407" s="210" t="s">
        <v>21</v>
      </c>
      <c r="N407" s="211" t="s">
        <v>45</v>
      </c>
      <c r="O407" s="43"/>
      <c r="P407" s="212">
        <f t="shared" ref="P407:P412" si="61">O407*H407</f>
        <v>0</v>
      </c>
      <c r="Q407" s="212">
        <v>2.7999999999999998E-4</v>
      </c>
      <c r="R407" s="212">
        <f t="shared" ref="R407:R412" si="62">Q407*H407</f>
        <v>4.4799999999999996E-3</v>
      </c>
      <c r="S407" s="212">
        <v>0</v>
      </c>
      <c r="T407" s="213">
        <f t="shared" ref="T407:T412" si="63">S407*H407</f>
        <v>0</v>
      </c>
      <c r="AR407" s="25" t="s">
        <v>375</v>
      </c>
      <c r="AT407" s="25" t="s">
        <v>311</v>
      </c>
      <c r="AU407" s="25" t="s">
        <v>84</v>
      </c>
      <c r="AY407" s="25" t="s">
        <v>308</v>
      </c>
      <c r="BE407" s="214">
        <f t="shared" ref="BE407:BE412" si="64">IF(N407="základní",J407,0)</f>
        <v>0</v>
      </c>
      <c r="BF407" s="214">
        <f t="shared" ref="BF407:BF412" si="65">IF(N407="snížená",J407,0)</f>
        <v>0</v>
      </c>
      <c r="BG407" s="214">
        <f t="shared" ref="BG407:BG412" si="66">IF(N407="zákl. přenesená",J407,0)</f>
        <v>0</v>
      </c>
      <c r="BH407" s="214">
        <f t="shared" ref="BH407:BH412" si="67">IF(N407="sníž. přenesená",J407,0)</f>
        <v>0</v>
      </c>
      <c r="BI407" s="214">
        <f t="shared" ref="BI407:BI412" si="68">IF(N407="nulová",J407,0)</f>
        <v>0</v>
      </c>
      <c r="BJ407" s="25" t="s">
        <v>82</v>
      </c>
      <c r="BK407" s="214">
        <f t="shared" ref="BK407:BK412" si="69">ROUND(I407*H407,2)</f>
        <v>0</v>
      </c>
      <c r="BL407" s="25" t="s">
        <v>375</v>
      </c>
      <c r="BM407" s="25" t="s">
        <v>7131</v>
      </c>
    </row>
    <row r="408" spans="2:65" s="1" customFormat="1" ht="22.5" customHeight="1">
      <c r="B408" s="42"/>
      <c r="C408" s="203" t="s">
        <v>2440</v>
      </c>
      <c r="D408" s="203" t="s">
        <v>311</v>
      </c>
      <c r="E408" s="204" t="s">
        <v>7132</v>
      </c>
      <c r="F408" s="205" t="s">
        <v>7133</v>
      </c>
      <c r="G408" s="206" t="s">
        <v>578</v>
      </c>
      <c r="H408" s="207">
        <v>17</v>
      </c>
      <c r="I408" s="208"/>
      <c r="J408" s="209">
        <f t="shared" si="60"/>
        <v>0</v>
      </c>
      <c r="K408" s="205" t="s">
        <v>6599</v>
      </c>
      <c r="L408" s="62"/>
      <c r="M408" s="210" t="s">
        <v>21</v>
      </c>
      <c r="N408" s="211" t="s">
        <v>45</v>
      </c>
      <c r="O408" s="43"/>
      <c r="P408" s="212">
        <f t="shared" si="61"/>
        <v>0</v>
      </c>
      <c r="Q408" s="212">
        <v>7.5000000000000002E-4</v>
      </c>
      <c r="R408" s="212">
        <f t="shared" si="62"/>
        <v>1.2750000000000001E-2</v>
      </c>
      <c r="S408" s="212">
        <v>0</v>
      </c>
      <c r="T408" s="213">
        <f t="shared" si="63"/>
        <v>0</v>
      </c>
      <c r="AR408" s="25" t="s">
        <v>375</v>
      </c>
      <c r="AT408" s="25" t="s">
        <v>311</v>
      </c>
      <c r="AU408" s="25" t="s">
        <v>84</v>
      </c>
      <c r="AY408" s="25" t="s">
        <v>308</v>
      </c>
      <c r="BE408" s="214">
        <f t="shared" si="64"/>
        <v>0</v>
      </c>
      <c r="BF408" s="214">
        <f t="shared" si="65"/>
        <v>0</v>
      </c>
      <c r="BG408" s="214">
        <f t="shared" si="66"/>
        <v>0</v>
      </c>
      <c r="BH408" s="214">
        <f t="shared" si="67"/>
        <v>0</v>
      </c>
      <c r="BI408" s="214">
        <f t="shared" si="68"/>
        <v>0</v>
      </c>
      <c r="BJ408" s="25" t="s">
        <v>82</v>
      </c>
      <c r="BK408" s="214">
        <f t="shared" si="69"/>
        <v>0</v>
      </c>
      <c r="BL408" s="25" t="s">
        <v>375</v>
      </c>
      <c r="BM408" s="25" t="s">
        <v>7134</v>
      </c>
    </row>
    <row r="409" spans="2:65" s="1" customFormat="1" ht="22.5" customHeight="1">
      <c r="B409" s="42"/>
      <c r="C409" s="203" t="s">
        <v>2446</v>
      </c>
      <c r="D409" s="203" t="s">
        <v>311</v>
      </c>
      <c r="E409" s="204" t="s">
        <v>7135</v>
      </c>
      <c r="F409" s="205" t="s">
        <v>7136</v>
      </c>
      <c r="G409" s="206" t="s">
        <v>6971</v>
      </c>
      <c r="H409" s="207">
        <v>11</v>
      </c>
      <c r="I409" s="208"/>
      <c r="J409" s="209">
        <f t="shared" si="60"/>
        <v>0</v>
      </c>
      <c r="K409" s="205" t="s">
        <v>21</v>
      </c>
      <c r="L409" s="62"/>
      <c r="M409" s="210" t="s">
        <v>21</v>
      </c>
      <c r="N409" s="211" t="s">
        <v>45</v>
      </c>
      <c r="O409" s="43"/>
      <c r="P409" s="212">
        <f t="shared" si="61"/>
        <v>0</v>
      </c>
      <c r="Q409" s="212">
        <v>0</v>
      </c>
      <c r="R409" s="212">
        <f t="shared" si="62"/>
        <v>0</v>
      </c>
      <c r="S409" s="212">
        <v>0</v>
      </c>
      <c r="T409" s="213">
        <f t="shared" si="63"/>
        <v>0</v>
      </c>
      <c r="AR409" s="25" t="s">
        <v>327</v>
      </c>
      <c r="AT409" s="25" t="s">
        <v>311</v>
      </c>
      <c r="AU409" s="25" t="s">
        <v>84</v>
      </c>
      <c r="AY409" s="25" t="s">
        <v>308</v>
      </c>
      <c r="BE409" s="214">
        <f t="shared" si="64"/>
        <v>0</v>
      </c>
      <c r="BF409" s="214">
        <f t="shared" si="65"/>
        <v>0</v>
      </c>
      <c r="BG409" s="214">
        <f t="shared" si="66"/>
        <v>0</v>
      </c>
      <c r="BH409" s="214">
        <f t="shared" si="67"/>
        <v>0</v>
      </c>
      <c r="BI409" s="214">
        <f t="shared" si="68"/>
        <v>0</v>
      </c>
      <c r="BJ409" s="25" t="s">
        <v>82</v>
      </c>
      <c r="BK409" s="214">
        <f t="shared" si="69"/>
        <v>0</v>
      </c>
      <c r="BL409" s="25" t="s">
        <v>327</v>
      </c>
      <c r="BM409" s="25" t="s">
        <v>7137</v>
      </c>
    </row>
    <row r="410" spans="2:65" s="1" customFormat="1" ht="22.5" customHeight="1">
      <c r="B410" s="42"/>
      <c r="C410" s="203" t="s">
        <v>2450</v>
      </c>
      <c r="D410" s="203" t="s">
        <v>311</v>
      </c>
      <c r="E410" s="204" t="s">
        <v>7138</v>
      </c>
      <c r="F410" s="205" t="s">
        <v>7139</v>
      </c>
      <c r="G410" s="206" t="s">
        <v>6971</v>
      </c>
      <c r="H410" s="207">
        <v>11</v>
      </c>
      <c r="I410" s="208"/>
      <c r="J410" s="209">
        <f t="shared" si="60"/>
        <v>0</v>
      </c>
      <c r="K410" s="205" t="s">
        <v>21</v>
      </c>
      <c r="L410" s="62"/>
      <c r="M410" s="210" t="s">
        <v>21</v>
      </c>
      <c r="N410" s="211" t="s">
        <v>45</v>
      </c>
      <c r="O410" s="43"/>
      <c r="P410" s="212">
        <f t="shared" si="61"/>
        <v>0</v>
      </c>
      <c r="Q410" s="212">
        <v>0</v>
      </c>
      <c r="R410" s="212">
        <f t="shared" si="62"/>
        <v>0</v>
      </c>
      <c r="S410" s="212">
        <v>0</v>
      </c>
      <c r="T410" s="213">
        <f t="shared" si="63"/>
        <v>0</v>
      </c>
      <c r="AR410" s="25" t="s">
        <v>327</v>
      </c>
      <c r="AT410" s="25" t="s">
        <v>311</v>
      </c>
      <c r="AU410" s="25" t="s">
        <v>84</v>
      </c>
      <c r="AY410" s="25" t="s">
        <v>308</v>
      </c>
      <c r="BE410" s="214">
        <f t="shared" si="64"/>
        <v>0</v>
      </c>
      <c r="BF410" s="214">
        <f t="shared" si="65"/>
        <v>0</v>
      </c>
      <c r="BG410" s="214">
        <f t="shared" si="66"/>
        <v>0</v>
      </c>
      <c r="BH410" s="214">
        <f t="shared" si="67"/>
        <v>0</v>
      </c>
      <c r="BI410" s="214">
        <f t="shared" si="68"/>
        <v>0</v>
      </c>
      <c r="BJ410" s="25" t="s">
        <v>82</v>
      </c>
      <c r="BK410" s="214">
        <f t="shared" si="69"/>
        <v>0</v>
      </c>
      <c r="BL410" s="25" t="s">
        <v>327</v>
      </c>
      <c r="BM410" s="25" t="s">
        <v>7140</v>
      </c>
    </row>
    <row r="411" spans="2:65" s="1" customFormat="1" ht="22.5" customHeight="1">
      <c r="B411" s="42"/>
      <c r="C411" s="203" t="s">
        <v>2456</v>
      </c>
      <c r="D411" s="203" t="s">
        <v>311</v>
      </c>
      <c r="E411" s="204" t="s">
        <v>7141</v>
      </c>
      <c r="F411" s="205" t="s">
        <v>7142</v>
      </c>
      <c r="G411" s="206" t="s">
        <v>6971</v>
      </c>
      <c r="H411" s="207">
        <v>11</v>
      </c>
      <c r="I411" s="208"/>
      <c r="J411" s="209">
        <f t="shared" si="60"/>
        <v>0</v>
      </c>
      <c r="K411" s="205" t="s">
        <v>21</v>
      </c>
      <c r="L411" s="62"/>
      <c r="M411" s="210" t="s">
        <v>21</v>
      </c>
      <c r="N411" s="211" t="s">
        <v>45</v>
      </c>
      <c r="O411" s="43"/>
      <c r="P411" s="212">
        <f t="shared" si="61"/>
        <v>0</v>
      </c>
      <c r="Q411" s="212">
        <v>0</v>
      </c>
      <c r="R411" s="212">
        <f t="shared" si="62"/>
        <v>0</v>
      </c>
      <c r="S411" s="212">
        <v>0</v>
      </c>
      <c r="T411" s="213">
        <f t="shared" si="63"/>
        <v>0</v>
      </c>
      <c r="AR411" s="25" t="s">
        <v>327</v>
      </c>
      <c r="AT411" s="25" t="s">
        <v>311</v>
      </c>
      <c r="AU411" s="25" t="s">
        <v>84</v>
      </c>
      <c r="AY411" s="25" t="s">
        <v>308</v>
      </c>
      <c r="BE411" s="214">
        <f t="shared" si="64"/>
        <v>0</v>
      </c>
      <c r="BF411" s="214">
        <f t="shared" si="65"/>
        <v>0</v>
      </c>
      <c r="BG411" s="214">
        <f t="shared" si="66"/>
        <v>0</v>
      </c>
      <c r="BH411" s="214">
        <f t="shared" si="67"/>
        <v>0</v>
      </c>
      <c r="BI411" s="214">
        <f t="shared" si="68"/>
        <v>0</v>
      </c>
      <c r="BJ411" s="25" t="s">
        <v>82</v>
      </c>
      <c r="BK411" s="214">
        <f t="shared" si="69"/>
        <v>0</v>
      </c>
      <c r="BL411" s="25" t="s">
        <v>327</v>
      </c>
      <c r="BM411" s="25" t="s">
        <v>7143</v>
      </c>
    </row>
    <row r="412" spans="2:65" s="1" customFormat="1" ht="22.5" customHeight="1">
      <c r="B412" s="42"/>
      <c r="C412" s="203" t="s">
        <v>2458</v>
      </c>
      <c r="D412" s="203" t="s">
        <v>311</v>
      </c>
      <c r="E412" s="204" t="s">
        <v>7144</v>
      </c>
      <c r="F412" s="205" t="s">
        <v>7145</v>
      </c>
      <c r="G412" s="206" t="s">
        <v>6971</v>
      </c>
      <c r="H412" s="207">
        <v>3</v>
      </c>
      <c r="I412" s="208"/>
      <c r="J412" s="209">
        <f t="shared" si="60"/>
        <v>0</v>
      </c>
      <c r="K412" s="205" t="s">
        <v>21</v>
      </c>
      <c r="L412" s="62"/>
      <c r="M412" s="210" t="s">
        <v>21</v>
      </c>
      <c r="N412" s="211" t="s">
        <v>45</v>
      </c>
      <c r="O412" s="43"/>
      <c r="P412" s="212">
        <f t="shared" si="61"/>
        <v>0</v>
      </c>
      <c r="Q412" s="212">
        <v>0</v>
      </c>
      <c r="R412" s="212">
        <f t="shared" si="62"/>
        <v>0</v>
      </c>
      <c r="S412" s="212">
        <v>0</v>
      </c>
      <c r="T412" s="213">
        <f t="shared" si="63"/>
        <v>0</v>
      </c>
      <c r="AR412" s="25" t="s">
        <v>327</v>
      </c>
      <c r="AT412" s="25" t="s">
        <v>311</v>
      </c>
      <c r="AU412" s="25" t="s">
        <v>84</v>
      </c>
      <c r="AY412" s="25" t="s">
        <v>308</v>
      </c>
      <c r="BE412" s="214">
        <f t="shared" si="64"/>
        <v>0</v>
      </c>
      <c r="BF412" s="214">
        <f t="shared" si="65"/>
        <v>0</v>
      </c>
      <c r="BG412" s="214">
        <f t="shared" si="66"/>
        <v>0</v>
      </c>
      <c r="BH412" s="214">
        <f t="shared" si="67"/>
        <v>0</v>
      </c>
      <c r="BI412" s="214">
        <f t="shared" si="68"/>
        <v>0</v>
      </c>
      <c r="BJ412" s="25" t="s">
        <v>82</v>
      </c>
      <c r="BK412" s="214">
        <f t="shared" si="69"/>
        <v>0</v>
      </c>
      <c r="BL412" s="25" t="s">
        <v>327</v>
      </c>
      <c r="BM412" s="25" t="s">
        <v>7146</v>
      </c>
    </row>
    <row r="413" spans="2:65" s="11" customFormat="1" ht="29.85" customHeight="1">
      <c r="B413" s="186"/>
      <c r="C413" s="187"/>
      <c r="D413" s="200" t="s">
        <v>73</v>
      </c>
      <c r="E413" s="201" t="s">
        <v>7147</v>
      </c>
      <c r="F413" s="201" t="s">
        <v>7148</v>
      </c>
      <c r="G413" s="187"/>
      <c r="H413" s="187"/>
      <c r="I413" s="190"/>
      <c r="J413" s="202">
        <f>BK413</f>
        <v>0</v>
      </c>
      <c r="K413" s="187"/>
      <c r="L413" s="192"/>
      <c r="M413" s="193"/>
      <c r="N413" s="194"/>
      <c r="O413" s="194"/>
      <c r="P413" s="195">
        <f>SUM(P414:P424)</f>
        <v>0</v>
      </c>
      <c r="Q413" s="194"/>
      <c r="R413" s="195">
        <f>SUM(R414:R424)</f>
        <v>1.9916000000000003</v>
      </c>
      <c r="S413" s="194"/>
      <c r="T413" s="196">
        <f>SUM(T414:T424)</f>
        <v>0</v>
      </c>
      <c r="AR413" s="197" t="s">
        <v>84</v>
      </c>
      <c r="AT413" s="198" t="s">
        <v>73</v>
      </c>
      <c r="AU413" s="198" t="s">
        <v>82</v>
      </c>
      <c r="AY413" s="197" t="s">
        <v>308</v>
      </c>
      <c r="BK413" s="199">
        <f>SUM(BK414:BK424)</f>
        <v>0</v>
      </c>
    </row>
    <row r="414" spans="2:65" s="1" customFormat="1" ht="31.5" customHeight="1">
      <c r="B414" s="42"/>
      <c r="C414" s="203" t="s">
        <v>2464</v>
      </c>
      <c r="D414" s="203" t="s">
        <v>311</v>
      </c>
      <c r="E414" s="204" t="s">
        <v>7149</v>
      </c>
      <c r="F414" s="205" t="s">
        <v>7150</v>
      </c>
      <c r="G414" s="206" t="s">
        <v>647</v>
      </c>
      <c r="H414" s="207">
        <v>36</v>
      </c>
      <c r="I414" s="208"/>
      <c r="J414" s="209">
        <f>ROUND(I414*H414,2)</f>
        <v>0</v>
      </c>
      <c r="K414" s="205" t="s">
        <v>6599</v>
      </c>
      <c r="L414" s="62"/>
      <c r="M414" s="210" t="s">
        <v>21</v>
      </c>
      <c r="N414" s="211" t="s">
        <v>45</v>
      </c>
      <c r="O414" s="43"/>
      <c r="P414" s="212">
        <f>O414*H414</f>
        <v>0</v>
      </c>
      <c r="Q414" s="212">
        <v>1.2E-2</v>
      </c>
      <c r="R414" s="212">
        <f>Q414*H414</f>
        <v>0.432</v>
      </c>
      <c r="S414" s="212">
        <v>0</v>
      </c>
      <c r="T414" s="213">
        <f>S414*H414</f>
        <v>0</v>
      </c>
      <c r="AR414" s="25" t="s">
        <v>375</v>
      </c>
      <c r="AT414" s="25" t="s">
        <v>311</v>
      </c>
      <c r="AU414" s="25" t="s">
        <v>84</v>
      </c>
      <c r="AY414" s="25" t="s">
        <v>308</v>
      </c>
      <c r="BE414" s="214">
        <f>IF(N414="základní",J414,0)</f>
        <v>0</v>
      </c>
      <c r="BF414" s="214">
        <f>IF(N414="snížená",J414,0)</f>
        <v>0</v>
      </c>
      <c r="BG414" s="214">
        <f>IF(N414="zákl. přenesená",J414,0)</f>
        <v>0</v>
      </c>
      <c r="BH414" s="214">
        <f>IF(N414="sníž. přenesená",J414,0)</f>
        <v>0</v>
      </c>
      <c r="BI414" s="214">
        <f>IF(N414="nulová",J414,0)</f>
        <v>0</v>
      </c>
      <c r="BJ414" s="25" t="s">
        <v>82</v>
      </c>
      <c r="BK414" s="214">
        <f>ROUND(I414*H414,2)</f>
        <v>0</v>
      </c>
      <c r="BL414" s="25" t="s">
        <v>375</v>
      </c>
      <c r="BM414" s="25" t="s">
        <v>7151</v>
      </c>
    </row>
    <row r="415" spans="2:65" s="13" customFormat="1" ht="13.5">
      <c r="B415" s="233"/>
      <c r="C415" s="234"/>
      <c r="D415" s="246" t="s">
        <v>451</v>
      </c>
      <c r="E415" s="256" t="s">
        <v>21</v>
      </c>
      <c r="F415" s="257" t="s">
        <v>7152</v>
      </c>
      <c r="G415" s="234"/>
      <c r="H415" s="258">
        <v>36</v>
      </c>
      <c r="I415" s="238"/>
      <c r="J415" s="234"/>
      <c r="K415" s="234"/>
      <c r="L415" s="239"/>
      <c r="M415" s="240"/>
      <c r="N415" s="241"/>
      <c r="O415" s="241"/>
      <c r="P415" s="241"/>
      <c r="Q415" s="241"/>
      <c r="R415" s="241"/>
      <c r="S415" s="241"/>
      <c r="T415" s="242"/>
      <c r="AT415" s="243" t="s">
        <v>451</v>
      </c>
      <c r="AU415" s="243" t="s">
        <v>84</v>
      </c>
      <c r="AV415" s="13" t="s">
        <v>84</v>
      </c>
      <c r="AW415" s="13" t="s">
        <v>37</v>
      </c>
      <c r="AX415" s="13" t="s">
        <v>82</v>
      </c>
      <c r="AY415" s="243" t="s">
        <v>308</v>
      </c>
    </row>
    <row r="416" spans="2:65" s="1" customFormat="1" ht="31.5" customHeight="1">
      <c r="B416" s="42"/>
      <c r="C416" s="203" t="s">
        <v>2469</v>
      </c>
      <c r="D416" s="203" t="s">
        <v>311</v>
      </c>
      <c r="E416" s="204" t="s">
        <v>7153</v>
      </c>
      <c r="F416" s="205" t="s">
        <v>7154</v>
      </c>
      <c r="G416" s="206" t="s">
        <v>647</v>
      </c>
      <c r="H416" s="207">
        <v>6</v>
      </c>
      <c r="I416" s="208"/>
      <c r="J416" s="209">
        <f>ROUND(I416*H416,2)</f>
        <v>0</v>
      </c>
      <c r="K416" s="205" t="s">
        <v>6599</v>
      </c>
      <c r="L416" s="62"/>
      <c r="M416" s="210" t="s">
        <v>21</v>
      </c>
      <c r="N416" s="211" t="s">
        <v>45</v>
      </c>
      <c r="O416" s="43"/>
      <c r="P416" s="212">
        <f>O416*H416</f>
        <v>0</v>
      </c>
      <c r="Q416" s="212">
        <v>1.2E-2</v>
      </c>
      <c r="R416" s="212">
        <f>Q416*H416</f>
        <v>7.2000000000000008E-2</v>
      </c>
      <c r="S416" s="212">
        <v>0</v>
      </c>
      <c r="T416" s="213">
        <f>S416*H416</f>
        <v>0</v>
      </c>
      <c r="AR416" s="25" t="s">
        <v>375</v>
      </c>
      <c r="AT416" s="25" t="s">
        <v>311</v>
      </c>
      <c r="AU416" s="25" t="s">
        <v>84</v>
      </c>
      <c r="AY416" s="25" t="s">
        <v>308</v>
      </c>
      <c r="BE416" s="214">
        <f>IF(N416="základní",J416,0)</f>
        <v>0</v>
      </c>
      <c r="BF416" s="214">
        <f>IF(N416="snížená",J416,0)</f>
        <v>0</v>
      </c>
      <c r="BG416" s="214">
        <f>IF(N416="zákl. přenesená",J416,0)</f>
        <v>0</v>
      </c>
      <c r="BH416" s="214">
        <f>IF(N416="sníž. přenesená",J416,0)</f>
        <v>0</v>
      </c>
      <c r="BI416" s="214">
        <f>IF(N416="nulová",J416,0)</f>
        <v>0</v>
      </c>
      <c r="BJ416" s="25" t="s">
        <v>82</v>
      </c>
      <c r="BK416" s="214">
        <f>ROUND(I416*H416,2)</f>
        <v>0</v>
      </c>
      <c r="BL416" s="25" t="s">
        <v>375</v>
      </c>
      <c r="BM416" s="25" t="s">
        <v>7155</v>
      </c>
    </row>
    <row r="417" spans="2:65" s="1" customFormat="1" ht="22.5" customHeight="1">
      <c r="B417" s="42"/>
      <c r="C417" s="203" t="s">
        <v>2473</v>
      </c>
      <c r="D417" s="203" t="s">
        <v>311</v>
      </c>
      <c r="E417" s="204" t="s">
        <v>7156</v>
      </c>
      <c r="F417" s="205" t="s">
        <v>7157</v>
      </c>
      <c r="G417" s="206" t="s">
        <v>647</v>
      </c>
      <c r="H417" s="207">
        <v>6</v>
      </c>
      <c r="I417" s="208"/>
      <c r="J417" s="209">
        <f>ROUND(I417*H417,2)</f>
        <v>0</v>
      </c>
      <c r="K417" s="205" t="s">
        <v>6599</v>
      </c>
      <c r="L417" s="62"/>
      <c r="M417" s="210" t="s">
        <v>21</v>
      </c>
      <c r="N417" s="211" t="s">
        <v>45</v>
      </c>
      <c r="O417" s="43"/>
      <c r="P417" s="212">
        <f>O417*H417</f>
        <v>0</v>
      </c>
      <c r="Q417" s="212">
        <v>1.5599999999999999E-2</v>
      </c>
      <c r="R417" s="212">
        <f>Q417*H417</f>
        <v>9.3599999999999989E-2</v>
      </c>
      <c r="S417" s="212">
        <v>0</v>
      </c>
      <c r="T417" s="213">
        <f>S417*H417</f>
        <v>0</v>
      </c>
      <c r="AR417" s="25" t="s">
        <v>375</v>
      </c>
      <c r="AT417" s="25" t="s">
        <v>311</v>
      </c>
      <c r="AU417" s="25" t="s">
        <v>84</v>
      </c>
      <c r="AY417" s="25" t="s">
        <v>308</v>
      </c>
      <c r="BE417" s="214">
        <f>IF(N417="základní",J417,0)</f>
        <v>0</v>
      </c>
      <c r="BF417" s="214">
        <f>IF(N417="snížená",J417,0)</f>
        <v>0</v>
      </c>
      <c r="BG417" s="214">
        <f>IF(N417="zákl. přenesená",J417,0)</f>
        <v>0</v>
      </c>
      <c r="BH417" s="214">
        <f>IF(N417="sníž. přenesená",J417,0)</f>
        <v>0</v>
      </c>
      <c r="BI417" s="214">
        <f>IF(N417="nulová",J417,0)</f>
        <v>0</v>
      </c>
      <c r="BJ417" s="25" t="s">
        <v>82</v>
      </c>
      <c r="BK417" s="214">
        <f>ROUND(I417*H417,2)</f>
        <v>0</v>
      </c>
      <c r="BL417" s="25" t="s">
        <v>375</v>
      </c>
      <c r="BM417" s="25" t="s">
        <v>7158</v>
      </c>
    </row>
    <row r="418" spans="2:65" s="1" customFormat="1" ht="22.5" customHeight="1">
      <c r="B418" s="42"/>
      <c r="C418" s="203" t="s">
        <v>2478</v>
      </c>
      <c r="D418" s="203" t="s">
        <v>311</v>
      </c>
      <c r="E418" s="204" t="s">
        <v>7159</v>
      </c>
      <c r="F418" s="205" t="s">
        <v>7160</v>
      </c>
      <c r="G418" s="206" t="s">
        <v>647</v>
      </c>
      <c r="H418" s="207">
        <v>20</v>
      </c>
      <c r="I418" s="208"/>
      <c r="J418" s="209">
        <f>ROUND(I418*H418,2)</f>
        <v>0</v>
      </c>
      <c r="K418" s="205" t="s">
        <v>6599</v>
      </c>
      <c r="L418" s="62"/>
      <c r="M418" s="210" t="s">
        <v>21</v>
      </c>
      <c r="N418" s="211" t="s">
        <v>45</v>
      </c>
      <c r="O418" s="43"/>
      <c r="P418" s="212">
        <f>O418*H418</f>
        <v>0</v>
      </c>
      <c r="Q418" s="212">
        <v>1.17E-2</v>
      </c>
      <c r="R418" s="212">
        <f>Q418*H418</f>
        <v>0.23400000000000001</v>
      </c>
      <c r="S418" s="212">
        <v>0</v>
      </c>
      <c r="T418" s="213">
        <f>S418*H418</f>
        <v>0</v>
      </c>
      <c r="AR418" s="25" t="s">
        <v>375</v>
      </c>
      <c r="AT418" s="25" t="s">
        <v>311</v>
      </c>
      <c r="AU418" s="25" t="s">
        <v>84</v>
      </c>
      <c r="AY418" s="25" t="s">
        <v>308</v>
      </c>
      <c r="BE418" s="214">
        <f>IF(N418="základní",J418,0)</f>
        <v>0</v>
      </c>
      <c r="BF418" s="214">
        <f>IF(N418="snížená",J418,0)</f>
        <v>0</v>
      </c>
      <c r="BG418" s="214">
        <f>IF(N418="zákl. přenesená",J418,0)</f>
        <v>0</v>
      </c>
      <c r="BH418" s="214">
        <f>IF(N418="sníž. přenesená",J418,0)</f>
        <v>0</v>
      </c>
      <c r="BI418" s="214">
        <f>IF(N418="nulová",J418,0)</f>
        <v>0</v>
      </c>
      <c r="BJ418" s="25" t="s">
        <v>82</v>
      </c>
      <c r="BK418" s="214">
        <f>ROUND(I418*H418,2)</f>
        <v>0</v>
      </c>
      <c r="BL418" s="25" t="s">
        <v>375</v>
      </c>
      <c r="BM418" s="25" t="s">
        <v>7161</v>
      </c>
    </row>
    <row r="419" spans="2:65" s="13" customFormat="1" ht="13.5">
      <c r="B419" s="233"/>
      <c r="C419" s="234"/>
      <c r="D419" s="246" t="s">
        <v>451</v>
      </c>
      <c r="E419" s="256" t="s">
        <v>21</v>
      </c>
      <c r="F419" s="257" t="s">
        <v>7162</v>
      </c>
      <c r="G419" s="234"/>
      <c r="H419" s="258">
        <v>20</v>
      </c>
      <c r="I419" s="238"/>
      <c r="J419" s="234"/>
      <c r="K419" s="234"/>
      <c r="L419" s="239"/>
      <c r="M419" s="240"/>
      <c r="N419" s="241"/>
      <c r="O419" s="241"/>
      <c r="P419" s="241"/>
      <c r="Q419" s="241"/>
      <c r="R419" s="241"/>
      <c r="S419" s="241"/>
      <c r="T419" s="242"/>
      <c r="AT419" s="243" t="s">
        <v>451</v>
      </c>
      <c r="AU419" s="243" t="s">
        <v>84</v>
      </c>
      <c r="AV419" s="13" t="s">
        <v>84</v>
      </c>
      <c r="AW419" s="13" t="s">
        <v>37</v>
      </c>
      <c r="AX419" s="13" t="s">
        <v>82</v>
      </c>
      <c r="AY419" s="243" t="s">
        <v>308</v>
      </c>
    </row>
    <row r="420" spans="2:65" s="1" customFormat="1" ht="31.5" customHeight="1">
      <c r="B420" s="42"/>
      <c r="C420" s="203" t="s">
        <v>2482</v>
      </c>
      <c r="D420" s="203" t="s">
        <v>311</v>
      </c>
      <c r="E420" s="204" t="s">
        <v>7163</v>
      </c>
      <c r="F420" s="205" t="s">
        <v>7164</v>
      </c>
      <c r="G420" s="206" t="s">
        <v>647</v>
      </c>
      <c r="H420" s="207">
        <v>49</v>
      </c>
      <c r="I420" s="208"/>
      <c r="J420" s="209">
        <f>ROUND(I420*H420,2)</f>
        <v>0</v>
      </c>
      <c r="K420" s="205" t="s">
        <v>6599</v>
      </c>
      <c r="L420" s="62"/>
      <c r="M420" s="210" t="s">
        <v>21</v>
      </c>
      <c r="N420" s="211" t="s">
        <v>45</v>
      </c>
      <c r="O420" s="43"/>
      <c r="P420" s="212">
        <f>O420*H420</f>
        <v>0</v>
      </c>
      <c r="Q420" s="212">
        <v>1.865E-2</v>
      </c>
      <c r="R420" s="212">
        <f>Q420*H420</f>
        <v>0.91385000000000005</v>
      </c>
      <c r="S420" s="212">
        <v>0</v>
      </c>
      <c r="T420" s="213">
        <f>S420*H420</f>
        <v>0</v>
      </c>
      <c r="AR420" s="25" t="s">
        <v>375</v>
      </c>
      <c r="AT420" s="25" t="s">
        <v>311</v>
      </c>
      <c r="AU420" s="25" t="s">
        <v>84</v>
      </c>
      <c r="AY420" s="25" t="s">
        <v>308</v>
      </c>
      <c r="BE420" s="214">
        <f>IF(N420="základní",J420,0)</f>
        <v>0</v>
      </c>
      <c r="BF420" s="214">
        <f>IF(N420="snížená",J420,0)</f>
        <v>0</v>
      </c>
      <c r="BG420" s="214">
        <f>IF(N420="zákl. přenesená",J420,0)</f>
        <v>0</v>
      </c>
      <c r="BH420" s="214">
        <f>IF(N420="sníž. přenesená",J420,0)</f>
        <v>0</v>
      </c>
      <c r="BI420" s="214">
        <f>IF(N420="nulová",J420,0)</f>
        <v>0</v>
      </c>
      <c r="BJ420" s="25" t="s">
        <v>82</v>
      </c>
      <c r="BK420" s="214">
        <f>ROUND(I420*H420,2)</f>
        <v>0</v>
      </c>
      <c r="BL420" s="25" t="s">
        <v>375</v>
      </c>
      <c r="BM420" s="25" t="s">
        <v>7165</v>
      </c>
    </row>
    <row r="421" spans="2:65" s="1" customFormat="1" ht="31.5" customHeight="1">
      <c r="B421" s="42"/>
      <c r="C421" s="203" t="s">
        <v>2486</v>
      </c>
      <c r="D421" s="203" t="s">
        <v>311</v>
      </c>
      <c r="E421" s="204" t="s">
        <v>7166</v>
      </c>
      <c r="F421" s="205" t="s">
        <v>7167</v>
      </c>
      <c r="G421" s="206" t="s">
        <v>647</v>
      </c>
      <c r="H421" s="207">
        <v>6</v>
      </c>
      <c r="I421" s="208"/>
      <c r="J421" s="209">
        <f>ROUND(I421*H421,2)</f>
        <v>0</v>
      </c>
      <c r="K421" s="205" t="s">
        <v>6599</v>
      </c>
      <c r="L421" s="62"/>
      <c r="M421" s="210" t="s">
        <v>21</v>
      </c>
      <c r="N421" s="211" t="s">
        <v>45</v>
      </c>
      <c r="O421" s="43"/>
      <c r="P421" s="212">
        <f>O421*H421</f>
        <v>0</v>
      </c>
      <c r="Q421" s="212">
        <v>1.7649999999999999E-2</v>
      </c>
      <c r="R421" s="212">
        <f>Q421*H421</f>
        <v>0.10589999999999999</v>
      </c>
      <c r="S421" s="212">
        <v>0</v>
      </c>
      <c r="T421" s="213">
        <f>S421*H421</f>
        <v>0</v>
      </c>
      <c r="AR421" s="25" t="s">
        <v>375</v>
      </c>
      <c r="AT421" s="25" t="s">
        <v>311</v>
      </c>
      <c r="AU421" s="25" t="s">
        <v>84</v>
      </c>
      <c r="AY421" s="25" t="s">
        <v>308</v>
      </c>
      <c r="BE421" s="214">
        <f>IF(N421="základní",J421,0)</f>
        <v>0</v>
      </c>
      <c r="BF421" s="214">
        <f>IF(N421="snížená",J421,0)</f>
        <v>0</v>
      </c>
      <c r="BG421" s="214">
        <f>IF(N421="zákl. přenesená",J421,0)</f>
        <v>0</v>
      </c>
      <c r="BH421" s="214">
        <f>IF(N421="sníž. přenesená",J421,0)</f>
        <v>0</v>
      </c>
      <c r="BI421" s="214">
        <f>IF(N421="nulová",J421,0)</f>
        <v>0</v>
      </c>
      <c r="BJ421" s="25" t="s">
        <v>82</v>
      </c>
      <c r="BK421" s="214">
        <f>ROUND(I421*H421,2)</f>
        <v>0</v>
      </c>
      <c r="BL421" s="25" t="s">
        <v>375</v>
      </c>
      <c r="BM421" s="25" t="s">
        <v>7168</v>
      </c>
    </row>
    <row r="422" spans="2:65" s="1" customFormat="1" ht="22.5" customHeight="1">
      <c r="B422" s="42"/>
      <c r="C422" s="203" t="s">
        <v>2490</v>
      </c>
      <c r="D422" s="203" t="s">
        <v>311</v>
      </c>
      <c r="E422" s="204" t="s">
        <v>7169</v>
      </c>
      <c r="F422" s="205" t="s">
        <v>7170</v>
      </c>
      <c r="G422" s="206" t="s">
        <v>647</v>
      </c>
      <c r="H422" s="207">
        <v>11</v>
      </c>
      <c r="I422" s="208"/>
      <c r="J422" s="209">
        <f>ROUND(I422*H422,2)</f>
        <v>0</v>
      </c>
      <c r="K422" s="205" t="s">
        <v>21</v>
      </c>
      <c r="L422" s="62"/>
      <c r="M422" s="210" t="s">
        <v>21</v>
      </c>
      <c r="N422" s="211" t="s">
        <v>45</v>
      </c>
      <c r="O422" s="43"/>
      <c r="P422" s="212">
        <f>O422*H422</f>
        <v>0</v>
      </c>
      <c r="Q422" s="212">
        <v>1.2E-2</v>
      </c>
      <c r="R422" s="212">
        <f>Q422*H422</f>
        <v>0.13200000000000001</v>
      </c>
      <c r="S422" s="212">
        <v>0</v>
      </c>
      <c r="T422" s="213">
        <f>S422*H422</f>
        <v>0</v>
      </c>
      <c r="AR422" s="25" t="s">
        <v>375</v>
      </c>
      <c r="AT422" s="25" t="s">
        <v>311</v>
      </c>
      <c r="AU422" s="25" t="s">
        <v>84</v>
      </c>
      <c r="AY422" s="25" t="s">
        <v>308</v>
      </c>
      <c r="BE422" s="214">
        <f>IF(N422="základní",J422,0)</f>
        <v>0</v>
      </c>
      <c r="BF422" s="214">
        <f>IF(N422="snížená",J422,0)</f>
        <v>0</v>
      </c>
      <c r="BG422" s="214">
        <f>IF(N422="zákl. přenesená",J422,0)</f>
        <v>0</v>
      </c>
      <c r="BH422" s="214">
        <f>IF(N422="sníž. přenesená",J422,0)</f>
        <v>0</v>
      </c>
      <c r="BI422" s="214">
        <f>IF(N422="nulová",J422,0)</f>
        <v>0</v>
      </c>
      <c r="BJ422" s="25" t="s">
        <v>82</v>
      </c>
      <c r="BK422" s="214">
        <f>ROUND(I422*H422,2)</f>
        <v>0</v>
      </c>
      <c r="BL422" s="25" t="s">
        <v>375</v>
      </c>
      <c r="BM422" s="25" t="s">
        <v>7171</v>
      </c>
    </row>
    <row r="423" spans="2:65" s="1" customFormat="1" ht="22.5" customHeight="1">
      <c r="B423" s="42"/>
      <c r="C423" s="203" t="s">
        <v>2495</v>
      </c>
      <c r="D423" s="203" t="s">
        <v>311</v>
      </c>
      <c r="E423" s="204" t="s">
        <v>7172</v>
      </c>
      <c r="F423" s="205" t="s">
        <v>7173</v>
      </c>
      <c r="G423" s="206" t="s">
        <v>647</v>
      </c>
      <c r="H423" s="207">
        <v>55</v>
      </c>
      <c r="I423" s="208"/>
      <c r="J423" s="209">
        <f>ROUND(I423*H423,2)</f>
        <v>0</v>
      </c>
      <c r="K423" s="205" t="s">
        <v>6599</v>
      </c>
      <c r="L423" s="62"/>
      <c r="M423" s="210" t="s">
        <v>21</v>
      </c>
      <c r="N423" s="211" t="s">
        <v>45</v>
      </c>
      <c r="O423" s="43"/>
      <c r="P423" s="212">
        <f>O423*H423</f>
        <v>0</v>
      </c>
      <c r="Q423" s="212">
        <v>1.4999999999999999E-4</v>
      </c>
      <c r="R423" s="212">
        <f>Q423*H423</f>
        <v>8.2499999999999987E-3</v>
      </c>
      <c r="S423" s="212">
        <v>0</v>
      </c>
      <c r="T423" s="213">
        <f>S423*H423</f>
        <v>0</v>
      </c>
      <c r="AR423" s="25" t="s">
        <v>375</v>
      </c>
      <c r="AT423" s="25" t="s">
        <v>311</v>
      </c>
      <c r="AU423" s="25" t="s">
        <v>84</v>
      </c>
      <c r="AY423" s="25" t="s">
        <v>308</v>
      </c>
      <c r="BE423" s="214">
        <f>IF(N423="základní",J423,0)</f>
        <v>0</v>
      </c>
      <c r="BF423" s="214">
        <f>IF(N423="snížená",J423,0)</f>
        <v>0</v>
      </c>
      <c r="BG423" s="214">
        <f>IF(N423="zákl. přenesená",J423,0)</f>
        <v>0</v>
      </c>
      <c r="BH423" s="214">
        <f>IF(N423="sníž. přenesená",J423,0)</f>
        <v>0</v>
      </c>
      <c r="BI423" s="214">
        <f>IF(N423="nulová",J423,0)</f>
        <v>0</v>
      </c>
      <c r="BJ423" s="25" t="s">
        <v>82</v>
      </c>
      <c r="BK423" s="214">
        <f>ROUND(I423*H423,2)</f>
        <v>0</v>
      </c>
      <c r="BL423" s="25" t="s">
        <v>375</v>
      </c>
      <c r="BM423" s="25" t="s">
        <v>7174</v>
      </c>
    </row>
    <row r="424" spans="2:65" s="1" customFormat="1" ht="22.5" customHeight="1">
      <c r="B424" s="42"/>
      <c r="C424" s="203" t="s">
        <v>2501</v>
      </c>
      <c r="D424" s="203" t="s">
        <v>311</v>
      </c>
      <c r="E424" s="204" t="s">
        <v>7175</v>
      </c>
      <c r="F424" s="205" t="s">
        <v>7176</v>
      </c>
      <c r="G424" s="206" t="s">
        <v>6971</v>
      </c>
      <c r="H424" s="207">
        <v>13</v>
      </c>
      <c r="I424" s="208"/>
      <c r="J424" s="209">
        <f>ROUND(I424*H424,2)</f>
        <v>0</v>
      </c>
      <c r="K424" s="205" t="s">
        <v>21</v>
      </c>
      <c r="L424" s="62"/>
      <c r="M424" s="210" t="s">
        <v>21</v>
      </c>
      <c r="N424" s="211" t="s">
        <v>45</v>
      </c>
      <c r="O424" s="43"/>
      <c r="P424" s="212">
        <f>O424*H424</f>
        <v>0</v>
      </c>
      <c r="Q424" s="212">
        <v>0</v>
      </c>
      <c r="R424" s="212">
        <f>Q424*H424</f>
        <v>0</v>
      </c>
      <c r="S424" s="212">
        <v>0</v>
      </c>
      <c r="T424" s="213">
        <f>S424*H424</f>
        <v>0</v>
      </c>
      <c r="AR424" s="25" t="s">
        <v>327</v>
      </c>
      <c r="AT424" s="25" t="s">
        <v>311</v>
      </c>
      <c r="AU424" s="25" t="s">
        <v>84</v>
      </c>
      <c r="AY424" s="25" t="s">
        <v>308</v>
      </c>
      <c r="BE424" s="214">
        <f>IF(N424="základní",J424,0)</f>
        <v>0</v>
      </c>
      <c r="BF424" s="214">
        <f>IF(N424="snížená",J424,0)</f>
        <v>0</v>
      </c>
      <c r="BG424" s="214">
        <f>IF(N424="zákl. přenesená",J424,0)</f>
        <v>0</v>
      </c>
      <c r="BH424" s="214">
        <f>IF(N424="sníž. přenesená",J424,0)</f>
        <v>0</v>
      </c>
      <c r="BI424" s="214">
        <f>IF(N424="nulová",J424,0)</f>
        <v>0</v>
      </c>
      <c r="BJ424" s="25" t="s">
        <v>82</v>
      </c>
      <c r="BK424" s="214">
        <f>ROUND(I424*H424,2)</f>
        <v>0</v>
      </c>
      <c r="BL424" s="25" t="s">
        <v>327</v>
      </c>
      <c r="BM424" s="25" t="s">
        <v>7177</v>
      </c>
    </row>
    <row r="425" spans="2:65" s="11" customFormat="1" ht="29.85" customHeight="1">
      <c r="B425" s="186"/>
      <c r="C425" s="187"/>
      <c r="D425" s="200" t="s">
        <v>73</v>
      </c>
      <c r="E425" s="201" t="s">
        <v>7178</v>
      </c>
      <c r="F425" s="201" t="s">
        <v>7179</v>
      </c>
      <c r="G425" s="187"/>
      <c r="H425" s="187"/>
      <c r="I425" s="190"/>
      <c r="J425" s="202">
        <f>BK425</f>
        <v>0</v>
      </c>
      <c r="K425" s="187"/>
      <c r="L425" s="192"/>
      <c r="M425" s="193"/>
      <c r="N425" s="194"/>
      <c r="O425" s="194"/>
      <c r="P425" s="195">
        <f>SUM(P426:P437)</f>
        <v>0</v>
      </c>
      <c r="Q425" s="194"/>
      <c r="R425" s="195">
        <f>SUM(R426:R437)</f>
        <v>0.16685999999999998</v>
      </c>
      <c r="S425" s="194"/>
      <c r="T425" s="196">
        <f>SUM(T426:T437)</f>
        <v>0</v>
      </c>
      <c r="AR425" s="197" t="s">
        <v>84</v>
      </c>
      <c r="AT425" s="198" t="s">
        <v>73</v>
      </c>
      <c r="AU425" s="198" t="s">
        <v>82</v>
      </c>
      <c r="AY425" s="197" t="s">
        <v>308</v>
      </c>
      <c r="BK425" s="199">
        <f>SUM(BK426:BK437)</f>
        <v>0</v>
      </c>
    </row>
    <row r="426" spans="2:65" s="1" customFormat="1" ht="22.5" customHeight="1">
      <c r="B426" s="42"/>
      <c r="C426" s="203" t="s">
        <v>2506</v>
      </c>
      <c r="D426" s="203" t="s">
        <v>311</v>
      </c>
      <c r="E426" s="204" t="s">
        <v>7180</v>
      </c>
      <c r="F426" s="205" t="s">
        <v>7181</v>
      </c>
      <c r="G426" s="206" t="s">
        <v>578</v>
      </c>
      <c r="H426" s="207">
        <v>198</v>
      </c>
      <c r="I426" s="208"/>
      <c r="J426" s="209">
        <f>ROUND(I426*H426,2)</f>
        <v>0</v>
      </c>
      <c r="K426" s="205" t="s">
        <v>6599</v>
      </c>
      <c r="L426" s="62"/>
      <c r="M426" s="210" t="s">
        <v>21</v>
      </c>
      <c r="N426" s="211" t="s">
        <v>45</v>
      </c>
      <c r="O426" s="43"/>
      <c r="P426" s="212">
        <f>O426*H426</f>
        <v>0</v>
      </c>
      <c r="Q426" s="212">
        <v>4.2000000000000002E-4</v>
      </c>
      <c r="R426" s="212">
        <f>Q426*H426</f>
        <v>8.3159999999999998E-2</v>
      </c>
      <c r="S426" s="212">
        <v>0</v>
      </c>
      <c r="T426" s="213">
        <f>S426*H426</f>
        <v>0</v>
      </c>
      <c r="AR426" s="25" t="s">
        <v>375</v>
      </c>
      <c r="AT426" s="25" t="s">
        <v>311</v>
      </c>
      <c r="AU426" s="25" t="s">
        <v>84</v>
      </c>
      <c r="AY426" s="25" t="s">
        <v>308</v>
      </c>
      <c r="BE426" s="214">
        <f>IF(N426="základní",J426,0)</f>
        <v>0</v>
      </c>
      <c r="BF426" s="214">
        <f>IF(N426="snížená",J426,0)</f>
        <v>0</v>
      </c>
      <c r="BG426" s="214">
        <f>IF(N426="zákl. přenesená",J426,0)</f>
        <v>0</v>
      </c>
      <c r="BH426" s="214">
        <f>IF(N426="sníž. přenesená",J426,0)</f>
        <v>0</v>
      </c>
      <c r="BI426" s="214">
        <f>IF(N426="nulová",J426,0)</f>
        <v>0</v>
      </c>
      <c r="BJ426" s="25" t="s">
        <v>82</v>
      </c>
      <c r="BK426" s="214">
        <f>ROUND(I426*H426,2)</f>
        <v>0</v>
      </c>
      <c r="BL426" s="25" t="s">
        <v>375</v>
      </c>
      <c r="BM426" s="25" t="s">
        <v>7182</v>
      </c>
    </row>
    <row r="427" spans="2:65" s="12" customFormat="1" ht="13.5">
      <c r="B427" s="221"/>
      <c r="C427" s="222"/>
      <c r="D427" s="223" t="s">
        <v>451</v>
      </c>
      <c r="E427" s="224" t="s">
        <v>21</v>
      </c>
      <c r="F427" s="225" t="s">
        <v>7183</v>
      </c>
      <c r="G427" s="222"/>
      <c r="H427" s="226" t="s">
        <v>21</v>
      </c>
      <c r="I427" s="227"/>
      <c r="J427" s="222"/>
      <c r="K427" s="222"/>
      <c r="L427" s="228"/>
      <c r="M427" s="229"/>
      <c r="N427" s="230"/>
      <c r="O427" s="230"/>
      <c r="P427" s="230"/>
      <c r="Q427" s="230"/>
      <c r="R427" s="230"/>
      <c r="S427" s="230"/>
      <c r="T427" s="231"/>
      <c r="AT427" s="232" t="s">
        <v>451</v>
      </c>
      <c r="AU427" s="232" t="s">
        <v>84</v>
      </c>
      <c r="AV427" s="12" t="s">
        <v>82</v>
      </c>
      <c r="AW427" s="12" t="s">
        <v>37</v>
      </c>
      <c r="AX427" s="12" t="s">
        <v>74</v>
      </c>
      <c r="AY427" s="232" t="s">
        <v>308</v>
      </c>
    </row>
    <row r="428" spans="2:65" s="13" customFormat="1" ht="13.5">
      <c r="B428" s="233"/>
      <c r="C428" s="234"/>
      <c r="D428" s="223" t="s">
        <v>451</v>
      </c>
      <c r="E428" s="235" t="s">
        <v>21</v>
      </c>
      <c r="F428" s="236" t="s">
        <v>2376</v>
      </c>
      <c r="G428" s="234"/>
      <c r="H428" s="237">
        <v>149</v>
      </c>
      <c r="I428" s="238"/>
      <c r="J428" s="234"/>
      <c r="K428" s="234"/>
      <c r="L428" s="239"/>
      <c r="M428" s="240"/>
      <c r="N428" s="241"/>
      <c r="O428" s="241"/>
      <c r="P428" s="241"/>
      <c r="Q428" s="241"/>
      <c r="R428" s="241"/>
      <c r="S428" s="241"/>
      <c r="T428" s="242"/>
      <c r="AT428" s="243" t="s">
        <v>451</v>
      </c>
      <c r="AU428" s="243" t="s">
        <v>84</v>
      </c>
      <c r="AV428" s="13" t="s">
        <v>84</v>
      </c>
      <c r="AW428" s="13" t="s">
        <v>37</v>
      </c>
      <c r="AX428" s="13" t="s">
        <v>74</v>
      </c>
      <c r="AY428" s="243" t="s">
        <v>308</v>
      </c>
    </row>
    <row r="429" spans="2:65" s="12" customFormat="1" ht="13.5">
      <c r="B429" s="221"/>
      <c r="C429" s="222"/>
      <c r="D429" s="223" t="s">
        <v>451</v>
      </c>
      <c r="E429" s="224" t="s">
        <v>21</v>
      </c>
      <c r="F429" s="225" t="s">
        <v>7184</v>
      </c>
      <c r="G429" s="222"/>
      <c r="H429" s="226" t="s">
        <v>21</v>
      </c>
      <c r="I429" s="227"/>
      <c r="J429" s="222"/>
      <c r="K429" s="222"/>
      <c r="L429" s="228"/>
      <c r="M429" s="229"/>
      <c r="N429" s="230"/>
      <c r="O429" s="230"/>
      <c r="P429" s="230"/>
      <c r="Q429" s="230"/>
      <c r="R429" s="230"/>
      <c r="S429" s="230"/>
      <c r="T429" s="231"/>
      <c r="AT429" s="232" t="s">
        <v>451</v>
      </c>
      <c r="AU429" s="232" t="s">
        <v>84</v>
      </c>
      <c r="AV429" s="12" t="s">
        <v>82</v>
      </c>
      <c r="AW429" s="12" t="s">
        <v>37</v>
      </c>
      <c r="AX429" s="12" t="s">
        <v>74</v>
      </c>
      <c r="AY429" s="232" t="s">
        <v>308</v>
      </c>
    </row>
    <row r="430" spans="2:65" s="13" customFormat="1" ht="13.5">
      <c r="B430" s="233"/>
      <c r="C430" s="234"/>
      <c r="D430" s="223" t="s">
        <v>451</v>
      </c>
      <c r="E430" s="235" t="s">
        <v>21</v>
      </c>
      <c r="F430" s="236" t="s">
        <v>697</v>
      </c>
      <c r="G430" s="234"/>
      <c r="H430" s="237">
        <v>49</v>
      </c>
      <c r="I430" s="238"/>
      <c r="J430" s="234"/>
      <c r="K430" s="234"/>
      <c r="L430" s="239"/>
      <c r="M430" s="240"/>
      <c r="N430" s="241"/>
      <c r="O430" s="241"/>
      <c r="P430" s="241"/>
      <c r="Q430" s="241"/>
      <c r="R430" s="241"/>
      <c r="S430" s="241"/>
      <c r="T430" s="242"/>
      <c r="AT430" s="243" t="s">
        <v>451</v>
      </c>
      <c r="AU430" s="243" t="s">
        <v>84</v>
      </c>
      <c r="AV430" s="13" t="s">
        <v>84</v>
      </c>
      <c r="AW430" s="13" t="s">
        <v>37</v>
      </c>
      <c r="AX430" s="13" t="s">
        <v>74</v>
      </c>
      <c r="AY430" s="243" t="s">
        <v>308</v>
      </c>
    </row>
    <row r="431" spans="2:65" s="14" customFormat="1" ht="13.5">
      <c r="B431" s="244"/>
      <c r="C431" s="245"/>
      <c r="D431" s="246" t="s">
        <v>451</v>
      </c>
      <c r="E431" s="247" t="s">
        <v>21</v>
      </c>
      <c r="F431" s="248" t="s">
        <v>459</v>
      </c>
      <c r="G431" s="245"/>
      <c r="H431" s="249">
        <v>198</v>
      </c>
      <c r="I431" s="250"/>
      <c r="J431" s="245"/>
      <c r="K431" s="245"/>
      <c r="L431" s="251"/>
      <c r="M431" s="252"/>
      <c r="N431" s="253"/>
      <c r="O431" s="253"/>
      <c r="P431" s="253"/>
      <c r="Q431" s="253"/>
      <c r="R431" s="253"/>
      <c r="S431" s="253"/>
      <c r="T431" s="254"/>
      <c r="AT431" s="255" t="s">
        <v>451</v>
      </c>
      <c r="AU431" s="255" t="s">
        <v>84</v>
      </c>
      <c r="AV431" s="14" t="s">
        <v>327</v>
      </c>
      <c r="AW431" s="14" t="s">
        <v>37</v>
      </c>
      <c r="AX431" s="14" t="s">
        <v>82</v>
      </c>
      <c r="AY431" s="255" t="s">
        <v>308</v>
      </c>
    </row>
    <row r="432" spans="2:65" s="1" customFormat="1" ht="31.5" customHeight="1">
      <c r="B432" s="42"/>
      <c r="C432" s="203" t="s">
        <v>2511</v>
      </c>
      <c r="D432" s="203" t="s">
        <v>311</v>
      </c>
      <c r="E432" s="204" t="s">
        <v>7185</v>
      </c>
      <c r="F432" s="205" t="s">
        <v>7186</v>
      </c>
      <c r="G432" s="206" t="s">
        <v>578</v>
      </c>
      <c r="H432" s="207">
        <v>129</v>
      </c>
      <c r="I432" s="208"/>
      <c r="J432" s="209">
        <f>ROUND(I432*H432,2)</f>
        <v>0</v>
      </c>
      <c r="K432" s="205" t="s">
        <v>6599</v>
      </c>
      <c r="L432" s="62"/>
      <c r="M432" s="210" t="s">
        <v>21</v>
      </c>
      <c r="N432" s="211" t="s">
        <v>45</v>
      </c>
      <c r="O432" s="43"/>
      <c r="P432" s="212">
        <f>O432*H432</f>
        <v>0</v>
      </c>
      <c r="Q432" s="212">
        <v>5.9999999999999995E-4</v>
      </c>
      <c r="R432" s="212">
        <f>Q432*H432</f>
        <v>7.7399999999999997E-2</v>
      </c>
      <c r="S432" s="212">
        <v>0</v>
      </c>
      <c r="T432" s="213">
        <f>S432*H432</f>
        <v>0</v>
      </c>
      <c r="AR432" s="25" t="s">
        <v>375</v>
      </c>
      <c r="AT432" s="25" t="s">
        <v>311</v>
      </c>
      <c r="AU432" s="25" t="s">
        <v>84</v>
      </c>
      <c r="AY432" s="25" t="s">
        <v>308</v>
      </c>
      <c r="BE432" s="214">
        <f>IF(N432="základní",J432,0)</f>
        <v>0</v>
      </c>
      <c r="BF432" s="214">
        <f>IF(N432="snížená",J432,0)</f>
        <v>0</v>
      </c>
      <c r="BG432" s="214">
        <f>IF(N432="zákl. přenesená",J432,0)</f>
        <v>0</v>
      </c>
      <c r="BH432" s="214">
        <f>IF(N432="sníž. přenesená",J432,0)</f>
        <v>0</v>
      </c>
      <c r="BI432" s="214">
        <f>IF(N432="nulová",J432,0)</f>
        <v>0</v>
      </c>
      <c r="BJ432" s="25" t="s">
        <v>82</v>
      </c>
      <c r="BK432" s="214">
        <f>ROUND(I432*H432,2)</f>
        <v>0</v>
      </c>
      <c r="BL432" s="25" t="s">
        <v>375</v>
      </c>
      <c r="BM432" s="25" t="s">
        <v>7187</v>
      </c>
    </row>
    <row r="433" spans="2:65" s="12" customFormat="1" ht="13.5">
      <c r="B433" s="221"/>
      <c r="C433" s="222"/>
      <c r="D433" s="223" t="s">
        <v>451</v>
      </c>
      <c r="E433" s="224" t="s">
        <v>21</v>
      </c>
      <c r="F433" s="225" t="s">
        <v>7184</v>
      </c>
      <c r="G433" s="222"/>
      <c r="H433" s="226" t="s">
        <v>21</v>
      </c>
      <c r="I433" s="227"/>
      <c r="J433" s="222"/>
      <c r="K433" s="222"/>
      <c r="L433" s="228"/>
      <c r="M433" s="229"/>
      <c r="N433" s="230"/>
      <c r="O433" s="230"/>
      <c r="P433" s="230"/>
      <c r="Q433" s="230"/>
      <c r="R433" s="230"/>
      <c r="S433" s="230"/>
      <c r="T433" s="231"/>
      <c r="AT433" s="232" t="s">
        <v>451</v>
      </c>
      <c r="AU433" s="232" t="s">
        <v>84</v>
      </c>
      <c r="AV433" s="12" t="s">
        <v>82</v>
      </c>
      <c r="AW433" s="12" t="s">
        <v>37</v>
      </c>
      <c r="AX433" s="12" t="s">
        <v>74</v>
      </c>
      <c r="AY433" s="232" t="s">
        <v>308</v>
      </c>
    </row>
    <row r="434" spans="2:65" s="13" customFormat="1" ht="13.5">
      <c r="B434" s="233"/>
      <c r="C434" s="234"/>
      <c r="D434" s="246" t="s">
        <v>451</v>
      </c>
      <c r="E434" s="256" t="s">
        <v>21</v>
      </c>
      <c r="F434" s="257" t="s">
        <v>7188</v>
      </c>
      <c r="G434" s="234"/>
      <c r="H434" s="258">
        <v>129</v>
      </c>
      <c r="I434" s="238"/>
      <c r="J434" s="234"/>
      <c r="K434" s="234"/>
      <c r="L434" s="239"/>
      <c r="M434" s="240"/>
      <c r="N434" s="241"/>
      <c r="O434" s="241"/>
      <c r="P434" s="241"/>
      <c r="Q434" s="241"/>
      <c r="R434" s="241"/>
      <c r="S434" s="241"/>
      <c r="T434" s="242"/>
      <c r="AT434" s="243" t="s">
        <v>451</v>
      </c>
      <c r="AU434" s="243" t="s">
        <v>84</v>
      </c>
      <c r="AV434" s="13" t="s">
        <v>84</v>
      </c>
      <c r="AW434" s="13" t="s">
        <v>37</v>
      </c>
      <c r="AX434" s="13" t="s">
        <v>82</v>
      </c>
      <c r="AY434" s="243" t="s">
        <v>308</v>
      </c>
    </row>
    <row r="435" spans="2:65" s="1" customFormat="1" ht="31.5" customHeight="1">
      <c r="B435" s="42"/>
      <c r="C435" s="203" t="s">
        <v>2515</v>
      </c>
      <c r="D435" s="203" t="s">
        <v>311</v>
      </c>
      <c r="E435" s="204" t="s">
        <v>7189</v>
      </c>
      <c r="F435" s="205" t="s">
        <v>7190</v>
      </c>
      <c r="G435" s="206" t="s">
        <v>578</v>
      </c>
      <c r="H435" s="207">
        <v>9</v>
      </c>
      <c r="I435" s="208"/>
      <c r="J435" s="209">
        <f>ROUND(I435*H435,2)</f>
        <v>0</v>
      </c>
      <c r="K435" s="205" t="s">
        <v>6599</v>
      </c>
      <c r="L435" s="62"/>
      <c r="M435" s="210" t="s">
        <v>21</v>
      </c>
      <c r="N435" s="211" t="s">
        <v>45</v>
      </c>
      <c r="O435" s="43"/>
      <c r="P435" s="212">
        <f>O435*H435</f>
        <v>0</v>
      </c>
      <c r="Q435" s="212">
        <v>6.9999999999999999E-4</v>
      </c>
      <c r="R435" s="212">
        <f>Q435*H435</f>
        <v>6.3E-3</v>
      </c>
      <c r="S435" s="212">
        <v>0</v>
      </c>
      <c r="T435" s="213">
        <f>S435*H435</f>
        <v>0</v>
      </c>
      <c r="AR435" s="25" t="s">
        <v>375</v>
      </c>
      <c r="AT435" s="25" t="s">
        <v>311</v>
      </c>
      <c r="AU435" s="25" t="s">
        <v>84</v>
      </c>
      <c r="AY435" s="25" t="s">
        <v>308</v>
      </c>
      <c r="BE435" s="214">
        <f>IF(N435="základní",J435,0)</f>
        <v>0</v>
      </c>
      <c r="BF435" s="214">
        <f>IF(N435="snížená",J435,0)</f>
        <v>0</v>
      </c>
      <c r="BG435" s="214">
        <f>IF(N435="zákl. přenesená",J435,0)</f>
        <v>0</v>
      </c>
      <c r="BH435" s="214">
        <f>IF(N435="sníž. přenesená",J435,0)</f>
        <v>0</v>
      </c>
      <c r="BI435" s="214">
        <f>IF(N435="nulová",J435,0)</f>
        <v>0</v>
      </c>
      <c r="BJ435" s="25" t="s">
        <v>82</v>
      </c>
      <c r="BK435" s="214">
        <f>ROUND(I435*H435,2)</f>
        <v>0</v>
      </c>
      <c r="BL435" s="25" t="s">
        <v>375</v>
      </c>
      <c r="BM435" s="25" t="s">
        <v>7191</v>
      </c>
    </row>
    <row r="436" spans="2:65" s="12" customFormat="1" ht="13.5">
      <c r="B436" s="221"/>
      <c r="C436" s="222"/>
      <c r="D436" s="223" t="s">
        <v>451</v>
      </c>
      <c r="E436" s="224" t="s">
        <v>21</v>
      </c>
      <c r="F436" s="225" t="s">
        <v>7184</v>
      </c>
      <c r="G436" s="222"/>
      <c r="H436" s="226" t="s">
        <v>21</v>
      </c>
      <c r="I436" s="227"/>
      <c r="J436" s="222"/>
      <c r="K436" s="222"/>
      <c r="L436" s="228"/>
      <c r="M436" s="229"/>
      <c r="N436" s="230"/>
      <c r="O436" s="230"/>
      <c r="P436" s="230"/>
      <c r="Q436" s="230"/>
      <c r="R436" s="230"/>
      <c r="S436" s="230"/>
      <c r="T436" s="231"/>
      <c r="AT436" s="232" t="s">
        <v>451</v>
      </c>
      <c r="AU436" s="232" t="s">
        <v>84</v>
      </c>
      <c r="AV436" s="12" t="s">
        <v>82</v>
      </c>
      <c r="AW436" s="12" t="s">
        <v>37</v>
      </c>
      <c r="AX436" s="12" t="s">
        <v>74</v>
      </c>
      <c r="AY436" s="232" t="s">
        <v>308</v>
      </c>
    </row>
    <row r="437" spans="2:65" s="13" customFormat="1" ht="13.5">
      <c r="B437" s="233"/>
      <c r="C437" s="234"/>
      <c r="D437" s="223" t="s">
        <v>451</v>
      </c>
      <c r="E437" s="235" t="s">
        <v>21</v>
      </c>
      <c r="F437" s="236" t="s">
        <v>7192</v>
      </c>
      <c r="G437" s="234"/>
      <c r="H437" s="237">
        <v>9</v>
      </c>
      <c r="I437" s="238"/>
      <c r="J437" s="234"/>
      <c r="K437" s="234"/>
      <c r="L437" s="239"/>
      <c r="M437" s="240"/>
      <c r="N437" s="241"/>
      <c r="O437" s="241"/>
      <c r="P437" s="241"/>
      <c r="Q437" s="241"/>
      <c r="R437" s="241"/>
      <c r="S437" s="241"/>
      <c r="T437" s="242"/>
      <c r="AT437" s="243" t="s">
        <v>451</v>
      </c>
      <c r="AU437" s="243" t="s">
        <v>84</v>
      </c>
      <c r="AV437" s="13" t="s">
        <v>84</v>
      </c>
      <c r="AW437" s="13" t="s">
        <v>37</v>
      </c>
      <c r="AX437" s="13" t="s">
        <v>82</v>
      </c>
      <c r="AY437" s="243" t="s">
        <v>308</v>
      </c>
    </row>
    <row r="438" spans="2:65" s="11" customFormat="1" ht="29.85" customHeight="1">
      <c r="B438" s="186"/>
      <c r="C438" s="187"/>
      <c r="D438" s="200" t="s">
        <v>73</v>
      </c>
      <c r="E438" s="201" t="s">
        <v>7193</v>
      </c>
      <c r="F438" s="201" t="s">
        <v>7194</v>
      </c>
      <c r="G438" s="187"/>
      <c r="H438" s="187"/>
      <c r="I438" s="190"/>
      <c r="J438" s="202">
        <f>BK438</f>
        <v>0</v>
      </c>
      <c r="K438" s="187"/>
      <c r="L438" s="192"/>
      <c r="M438" s="193"/>
      <c r="N438" s="194"/>
      <c r="O438" s="194"/>
      <c r="P438" s="195">
        <f>SUM(P439:P440)</f>
        <v>0</v>
      </c>
      <c r="Q438" s="194"/>
      <c r="R438" s="195">
        <f>SUM(R439:R440)</f>
        <v>9.3699999999999999E-3</v>
      </c>
      <c r="S438" s="194"/>
      <c r="T438" s="196">
        <f>SUM(T439:T440)</f>
        <v>0</v>
      </c>
      <c r="AR438" s="197" t="s">
        <v>84</v>
      </c>
      <c r="AT438" s="198" t="s">
        <v>73</v>
      </c>
      <c r="AU438" s="198" t="s">
        <v>82</v>
      </c>
      <c r="AY438" s="197" t="s">
        <v>308</v>
      </c>
      <c r="BK438" s="199">
        <f>SUM(BK439:BK440)</f>
        <v>0</v>
      </c>
    </row>
    <row r="439" spans="2:65" s="1" customFormat="1" ht="22.5" customHeight="1">
      <c r="B439" s="42"/>
      <c r="C439" s="203" t="s">
        <v>2518</v>
      </c>
      <c r="D439" s="203" t="s">
        <v>311</v>
      </c>
      <c r="E439" s="204" t="s">
        <v>7195</v>
      </c>
      <c r="F439" s="205" t="s">
        <v>7196</v>
      </c>
      <c r="G439" s="206" t="s">
        <v>647</v>
      </c>
      <c r="H439" s="207">
        <v>1</v>
      </c>
      <c r="I439" s="208"/>
      <c r="J439" s="209">
        <f>ROUND(I439*H439,2)</f>
        <v>0</v>
      </c>
      <c r="K439" s="205" t="s">
        <v>6599</v>
      </c>
      <c r="L439" s="62"/>
      <c r="M439" s="210" t="s">
        <v>21</v>
      </c>
      <c r="N439" s="211" t="s">
        <v>45</v>
      </c>
      <c r="O439" s="43"/>
      <c r="P439" s="212">
        <f>O439*H439</f>
        <v>0</v>
      </c>
      <c r="Q439" s="212">
        <v>6.0800000000000003E-3</v>
      </c>
      <c r="R439" s="212">
        <f>Q439*H439</f>
        <v>6.0800000000000003E-3</v>
      </c>
      <c r="S439" s="212">
        <v>0</v>
      </c>
      <c r="T439" s="213">
        <f>S439*H439</f>
        <v>0</v>
      </c>
      <c r="AR439" s="25" t="s">
        <v>375</v>
      </c>
      <c r="AT439" s="25" t="s">
        <v>311</v>
      </c>
      <c r="AU439" s="25" t="s">
        <v>84</v>
      </c>
      <c r="AY439" s="25" t="s">
        <v>308</v>
      </c>
      <c r="BE439" s="214">
        <f>IF(N439="základní",J439,0)</f>
        <v>0</v>
      </c>
      <c r="BF439" s="214">
        <f>IF(N439="snížená",J439,0)</f>
        <v>0</v>
      </c>
      <c r="BG439" s="214">
        <f>IF(N439="zákl. přenesená",J439,0)</f>
        <v>0</v>
      </c>
      <c r="BH439" s="214">
        <f>IF(N439="sníž. přenesená",J439,0)</f>
        <v>0</v>
      </c>
      <c r="BI439" s="214">
        <f>IF(N439="nulová",J439,0)</f>
        <v>0</v>
      </c>
      <c r="BJ439" s="25" t="s">
        <v>82</v>
      </c>
      <c r="BK439" s="214">
        <f>ROUND(I439*H439,2)</f>
        <v>0</v>
      </c>
      <c r="BL439" s="25" t="s">
        <v>375</v>
      </c>
      <c r="BM439" s="25" t="s">
        <v>7197</v>
      </c>
    </row>
    <row r="440" spans="2:65" s="1" customFormat="1" ht="31.5" customHeight="1">
      <c r="B440" s="42"/>
      <c r="C440" s="203" t="s">
        <v>2522</v>
      </c>
      <c r="D440" s="203" t="s">
        <v>311</v>
      </c>
      <c r="E440" s="204" t="s">
        <v>7198</v>
      </c>
      <c r="F440" s="205" t="s">
        <v>7199</v>
      </c>
      <c r="G440" s="206" t="s">
        <v>647</v>
      </c>
      <c r="H440" s="207">
        <v>1</v>
      </c>
      <c r="I440" s="208"/>
      <c r="J440" s="209">
        <f>ROUND(I440*H440,2)</f>
        <v>0</v>
      </c>
      <c r="K440" s="205" t="s">
        <v>6599</v>
      </c>
      <c r="L440" s="62"/>
      <c r="M440" s="210" t="s">
        <v>21</v>
      </c>
      <c r="N440" s="211" t="s">
        <v>45</v>
      </c>
      <c r="O440" s="43"/>
      <c r="P440" s="212">
        <f>O440*H440</f>
        <v>0</v>
      </c>
      <c r="Q440" s="212">
        <v>3.29E-3</v>
      </c>
      <c r="R440" s="212">
        <f>Q440*H440</f>
        <v>3.29E-3</v>
      </c>
      <c r="S440" s="212">
        <v>0</v>
      </c>
      <c r="T440" s="213">
        <f>S440*H440</f>
        <v>0</v>
      </c>
      <c r="AR440" s="25" t="s">
        <v>375</v>
      </c>
      <c r="AT440" s="25" t="s">
        <v>311</v>
      </c>
      <c r="AU440" s="25" t="s">
        <v>84</v>
      </c>
      <c r="AY440" s="25" t="s">
        <v>308</v>
      </c>
      <c r="BE440" s="214">
        <f>IF(N440="základní",J440,0)</f>
        <v>0</v>
      </c>
      <c r="BF440" s="214">
        <f>IF(N440="snížená",J440,0)</f>
        <v>0</v>
      </c>
      <c r="BG440" s="214">
        <f>IF(N440="zákl. přenesená",J440,0)</f>
        <v>0</v>
      </c>
      <c r="BH440" s="214">
        <f>IF(N440="sníž. přenesená",J440,0)</f>
        <v>0</v>
      </c>
      <c r="BI440" s="214">
        <f>IF(N440="nulová",J440,0)</f>
        <v>0</v>
      </c>
      <c r="BJ440" s="25" t="s">
        <v>82</v>
      </c>
      <c r="BK440" s="214">
        <f>ROUND(I440*H440,2)</f>
        <v>0</v>
      </c>
      <c r="BL440" s="25" t="s">
        <v>375</v>
      </c>
      <c r="BM440" s="25" t="s">
        <v>7200</v>
      </c>
    </row>
    <row r="441" spans="2:65" s="11" customFormat="1" ht="29.85" customHeight="1">
      <c r="B441" s="186"/>
      <c r="C441" s="187"/>
      <c r="D441" s="200" t="s">
        <v>73</v>
      </c>
      <c r="E441" s="201" t="s">
        <v>7201</v>
      </c>
      <c r="F441" s="201" t="s">
        <v>7202</v>
      </c>
      <c r="G441" s="187"/>
      <c r="H441" s="187"/>
      <c r="I441" s="190"/>
      <c r="J441" s="202">
        <f>BK441</f>
        <v>0</v>
      </c>
      <c r="K441" s="187"/>
      <c r="L441" s="192"/>
      <c r="M441" s="193"/>
      <c r="N441" s="194"/>
      <c r="O441" s="194"/>
      <c r="P441" s="195">
        <f>SUM(P442:P445)</f>
        <v>0</v>
      </c>
      <c r="Q441" s="194"/>
      <c r="R441" s="195">
        <f>SUM(R442:R445)</f>
        <v>2.9759999999999999E-3</v>
      </c>
      <c r="S441" s="194"/>
      <c r="T441" s="196">
        <f>SUM(T442:T445)</f>
        <v>0</v>
      </c>
      <c r="AR441" s="197" t="s">
        <v>84</v>
      </c>
      <c r="AT441" s="198" t="s">
        <v>73</v>
      </c>
      <c r="AU441" s="198" t="s">
        <v>82</v>
      </c>
      <c r="AY441" s="197" t="s">
        <v>308</v>
      </c>
      <c r="BK441" s="199">
        <f>SUM(BK442:BK445)</f>
        <v>0</v>
      </c>
    </row>
    <row r="442" spans="2:65" s="1" customFormat="1" ht="22.5" customHeight="1">
      <c r="B442" s="42"/>
      <c r="C442" s="203" t="s">
        <v>2525</v>
      </c>
      <c r="D442" s="203" t="s">
        <v>311</v>
      </c>
      <c r="E442" s="204" t="s">
        <v>7203</v>
      </c>
      <c r="F442" s="205" t="s">
        <v>7204</v>
      </c>
      <c r="G442" s="206" t="s">
        <v>538</v>
      </c>
      <c r="H442" s="207">
        <v>62</v>
      </c>
      <c r="I442" s="208"/>
      <c r="J442" s="209">
        <f>ROUND(I442*H442,2)</f>
        <v>0</v>
      </c>
      <c r="K442" s="205" t="s">
        <v>6599</v>
      </c>
      <c r="L442" s="62"/>
      <c r="M442" s="210" t="s">
        <v>21</v>
      </c>
      <c r="N442" s="211" t="s">
        <v>45</v>
      </c>
      <c r="O442" s="43"/>
      <c r="P442" s="212">
        <f>O442*H442</f>
        <v>0</v>
      </c>
      <c r="Q442" s="212">
        <v>0</v>
      </c>
      <c r="R442" s="212">
        <f>Q442*H442</f>
        <v>0</v>
      </c>
      <c r="S442" s="212">
        <v>0</v>
      </c>
      <c r="T442" s="213">
        <f>S442*H442</f>
        <v>0</v>
      </c>
      <c r="AR442" s="25" t="s">
        <v>375</v>
      </c>
      <c r="AT442" s="25" t="s">
        <v>311</v>
      </c>
      <c r="AU442" s="25" t="s">
        <v>84</v>
      </c>
      <c r="AY442" s="25" t="s">
        <v>308</v>
      </c>
      <c r="BE442" s="214">
        <f>IF(N442="základní",J442,0)</f>
        <v>0</v>
      </c>
      <c r="BF442" s="214">
        <f>IF(N442="snížená",J442,0)</f>
        <v>0</v>
      </c>
      <c r="BG442" s="214">
        <f>IF(N442="zákl. přenesená",J442,0)</f>
        <v>0</v>
      </c>
      <c r="BH442" s="214">
        <f>IF(N442="sníž. přenesená",J442,0)</f>
        <v>0</v>
      </c>
      <c r="BI442" s="214">
        <f>IF(N442="nulová",J442,0)</f>
        <v>0</v>
      </c>
      <c r="BJ442" s="25" t="s">
        <v>82</v>
      </c>
      <c r="BK442" s="214">
        <f>ROUND(I442*H442,2)</f>
        <v>0</v>
      </c>
      <c r="BL442" s="25" t="s">
        <v>375</v>
      </c>
      <c r="BM442" s="25" t="s">
        <v>7205</v>
      </c>
    </row>
    <row r="443" spans="2:65" s="13" customFormat="1" ht="13.5">
      <c r="B443" s="233"/>
      <c r="C443" s="234"/>
      <c r="D443" s="246" t="s">
        <v>451</v>
      </c>
      <c r="E443" s="256" t="s">
        <v>21</v>
      </c>
      <c r="F443" s="257" t="s">
        <v>7206</v>
      </c>
      <c r="G443" s="234"/>
      <c r="H443" s="258">
        <v>62</v>
      </c>
      <c r="I443" s="238"/>
      <c r="J443" s="234"/>
      <c r="K443" s="234"/>
      <c r="L443" s="239"/>
      <c r="M443" s="240"/>
      <c r="N443" s="241"/>
      <c r="O443" s="241"/>
      <c r="P443" s="241"/>
      <c r="Q443" s="241"/>
      <c r="R443" s="241"/>
      <c r="S443" s="241"/>
      <c r="T443" s="242"/>
      <c r="AT443" s="243" t="s">
        <v>451</v>
      </c>
      <c r="AU443" s="243" t="s">
        <v>84</v>
      </c>
      <c r="AV443" s="13" t="s">
        <v>84</v>
      </c>
      <c r="AW443" s="13" t="s">
        <v>37</v>
      </c>
      <c r="AX443" s="13" t="s">
        <v>82</v>
      </c>
      <c r="AY443" s="243" t="s">
        <v>308</v>
      </c>
    </row>
    <row r="444" spans="2:65" s="1" customFormat="1" ht="22.5" customHeight="1">
      <c r="B444" s="42"/>
      <c r="C444" s="277" t="s">
        <v>2528</v>
      </c>
      <c r="D444" s="277" t="s">
        <v>1079</v>
      </c>
      <c r="E444" s="278" t="s">
        <v>7207</v>
      </c>
      <c r="F444" s="279" t="s">
        <v>7208</v>
      </c>
      <c r="G444" s="280" t="s">
        <v>538</v>
      </c>
      <c r="H444" s="281">
        <v>62</v>
      </c>
      <c r="I444" s="282"/>
      <c r="J444" s="283">
        <f>ROUND(I444*H444,2)</f>
        <v>0</v>
      </c>
      <c r="K444" s="279" t="s">
        <v>21</v>
      </c>
      <c r="L444" s="284"/>
      <c r="M444" s="285" t="s">
        <v>21</v>
      </c>
      <c r="N444" s="286" t="s">
        <v>45</v>
      </c>
      <c r="O444" s="43"/>
      <c r="P444" s="212">
        <f>O444*H444</f>
        <v>0</v>
      </c>
      <c r="Q444" s="212">
        <v>4.8000000000000001E-5</v>
      </c>
      <c r="R444" s="212">
        <f>Q444*H444</f>
        <v>2.9759999999999999E-3</v>
      </c>
      <c r="S444" s="212">
        <v>0</v>
      </c>
      <c r="T444" s="213">
        <f>S444*H444</f>
        <v>0</v>
      </c>
      <c r="AR444" s="25" t="s">
        <v>619</v>
      </c>
      <c r="AT444" s="25" t="s">
        <v>1079</v>
      </c>
      <c r="AU444" s="25" t="s">
        <v>84</v>
      </c>
      <c r="AY444" s="25" t="s">
        <v>308</v>
      </c>
      <c r="BE444" s="214">
        <f>IF(N444="základní",J444,0)</f>
        <v>0</v>
      </c>
      <c r="BF444" s="214">
        <f>IF(N444="snížená",J444,0)</f>
        <v>0</v>
      </c>
      <c r="BG444" s="214">
        <f>IF(N444="zákl. přenesená",J444,0)</f>
        <v>0</v>
      </c>
      <c r="BH444" s="214">
        <f>IF(N444="sníž. přenesená",J444,0)</f>
        <v>0</v>
      </c>
      <c r="BI444" s="214">
        <f>IF(N444="nulová",J444,0)</f>
        <v>0</v>
      </c>
      <c r="BJ444" s="25" t="s">
        <v>82</v>
      </c>
      <c r="BK444" s="214">
        <f>ROUND(I444*H444,2)</f>
        <v>0</v>
      </c>
      <c r="BL444" s="25" t="s">
        <v>375</v>
      </c>
      <c r="BM444" s="25" t="s">
        <v>7209</v>
      </c>
    </row>
    <row r="445" spans="2:65" s="1" customFormat="1" ht="27">
      <c r="B445" s="42"/>
      <c r="C445" s="64"/>
      <c r="D445" s="223" t="s">
        <v>1656</v>
      </c>
      <c r="E445" s="64"/>
      <c r="F445" s="292" t="s">
        <v>7210</v>
      </c>
      <c r="G445" s="64"/>
      <c r="H445" s="64"/>
      <c r="I445" s="173"/>
      <c r="J445" s="64"/>
      <c r="K445" s="64"/>
      <c r="L445" s="62"/>
      <c r="M445" s="291"/>
      <c r="N445" s="43"/>
      <c r="O445" s="43"/>
      <c r="P445" s="43"/>
      <c r="Q445" s="43"/>
      <c r="R445" s="43"/>
      <c r="S445" s="43"/>
      <c r="T445" s="79"/>
      <c r="AT445" s="25" t="s">
        <v>1656</v>
      </c>
      <c r="AU445" s="25" t="s">
        <v>84</v>
      </c>
    </row>
    <row r="446" spans="2:65" s="11" customFormat="1" ht="37.35" customHeight="1">
      <c r="B446" s="186"/>
      <c r="C446" s="187"/>
      <c r="D446" s="188" t="s">
        <v>73</v>
      </c>
      <c r="E446" s="189" t="s">
        <v>80</v>
      </c>
      <c r="F446" s="189" t="s">
        <v>306</v>
      </c>
      <c r="G446" s="187"/>
      <c r="H446" s="187"/>
      <c r="I446" s="190"/>
      <c r="J446" s="191">
        <f>BK446</f>
        <v>0</v>
      </c>
      <c r="K446" s="187"/>
      <c r="L446" s="192"/>
      <c r="M446" s="193"/>
      <c r="N446" s="194"/>
      <c r="O446" s="194"/>
      <c r="P446" s="195">
        <f>P447</f>
        <v>0</v>
      </c>
      <c r="Q446" s="194"/>
      <c r="R446" s="195">
        <f>R447</f>
        <v>0</v>
      </c>
      <c r="S446" s="194"/>
      <c r="T446" s="196">
        <f>T447</f>
        <v>0</v>
      </c>
      <c r="AR446" s="197" t="s">
        <v>307</v>
      </c>
      <c r="AT446" s="198" t="s">
        <v>73</v>
      </c>
      <c r="AU446" s="198" t="s">
        <v>74</v>
      </c>
      <c r="AY446" s="197" t="s">
        <v>308</v>
      </c>
      <c r="BK446" s="199">
        <f>BK447</f>
        <v>0</v>
      </c>
    </row>
    <row r="447" spans="2:65" s="11" customFormat="1" ht="19.899999999999999" customHeight="1">
      <c r="B447" s="186"/>
      <c r="C447" s="187"/>
      <c r="D447" s="200" t="s">
        <v>73</v>
      </c>
      <c r="E447" s="201" t="s">
        <v>414</v>
      </c>
      <c r="F447" s="201" t="s">
        <v>415</v>
      </c>
      <c r="G447" s="187"/>
      <c r="H447" s="187"/>
      <c r="I447" s="190"/>
      <c r="J447" s="202">
        <f>BK447</f>
        <v>0</v>
      </c>
      <c r="K447" s="187"/>
      <c r="L447" s="192"/>
      <c r="M447" s="193"/>
      <c r="N447" s="194"/>
      <c r="O447" s="194"/>
      <c r="P447" s="195">
        <f>SUM(P448:P460)</f>
        <v>0</v>
      </c>
      <c r="Q447" s="194"/>
      <c r="R447" s="195">
        <f>SUM(R448:R460)</f>
        <v>0</v>
      </c>
      <c r="S447" s="194"/>
      <c r="T447" s="196">
        <f>SUM(T448:T460)</f>
        <v>0</v>
      </c>
      <c r="AR447" s="197" t="s">
        <v>307</v>
      </c>
      <c r="AT447" s="198" t="s">
        <v>73</v>
      </c>
      <c r="AU447" s="198" t="s">
        <v>82</v>
      </c>
      <c r="AY447" s="197" t="s">
        <v>308</v>
      </c>
      <c r="BK447" s="199">
        <f>SUM(BK448:BK460)</f>
        <v>0</v>
      </c>
    </row>
    <row r="448" spans="2:65" s="1" customFormat="1" ht="22.5" customHeight="1">
      <c r="B448" s="42"/>
      <c r="C448" s="203" t="s">
        <v>2534</v>
      </c>
      <c r="D448" s="203" t="s">
        <v>311</v>
      </c>
      <c r="E448" s="204" t="s">
        <v>7211</v>
      </c>
      <c r="F448" s="205" t="s">
        <v>7212</v>
      </c>
      <c r="G448" s="206" t="s">
        <v>700</v>
      </c>
      <c r="H448" s="207">
        <v>1</v>
      </c>
      <c r="I448" s="208"/>
      <c r="J448" s="209">
        <f t="shared" ref="J448:J460" si="70">ROUND(I448*H448,2)</f>
        <v>0</v>
      </c>
      <c r="K448" s="205" t="s">
        <v>21</v>
      </c>
      <c r="L448" s="62"/>
      <c r="M448" s="210" t="s">
        <v>21</v>
      </c>
      <c r="N448" s="211" t="s">
        <v>45</v>
      </c>
      <c r="O448" s="43"/>
      <c r="P448" s="212">
        <f t="shared" ref="P448:P460" si="71">O448*H448</f>
        <v>0</v>
      </c>
      <c r="Q448" s="212">
        <v>0</v>
      </c>
      <c r="R448" s="212">
        <f t="shared" ref="R448:R460" si="72">Q448*H448</f>
        <v>0</v>
      </c>
      <c r="S448" s="212">
        <v>0</v>
      </c>
      <c r="T448" s="213">
        <f t="shared" ref="T448:T460" si="73">S448*H448</f>
        <v>0</v>
      </c>
      <c r="AR448" s="25" t="s">
        <v>327</v>
      </c>
      <c r="AT448" s="25" t="s">
        <v>311</v>
      </c>
      <c r="AU448" s="25" t="s">
        <v>84</v>
      </c>
      <c r="AY448" s="25" t="s">
        <v>308</v>
      </c>
      <c r="BE448" s="214">
        <f t="shared" ref="BE448:BE460" si="74">IF(N448="základní",J448,0)</f>
        <v>0</v>
      </c>
      <c r="BF448" s="214">
        <f t="shared" ref="BF448:BF460" si="75">IF(N448="snížená",J448,0)</f>
        <v>0</v>
      </c>
      <c r="BG448" s="214">
        <f t="shared" ref="BG448:BG460" si="76">IF(N448="zákl. přenesená",J448,0)</f>
        <v>0</v>
      </c>
      <c r="BH448" s="214">
        <f t="shared" ref="BH448:BH460" si="77">IF(N448="sníž. přenesená",J448,0)</f>
        <v>0</v>
      </c>
      <c r="BI448" s="214">
        <f t="shared" ref="BI448:BI460" si="78">IF(N448="nulová",J448,0)</f>
        <v>0</v>
      </c>
      <c r="BJ448" s="25" t="s">
        <v>82</v>
      </c>
      <c r="BK448" s="214">
        <f t="shared" ref="BK448:BK460" si="79">ROUND(I448*H448,2)</f>
        <v>0</v>
      </c>
      <c r="BL448" s="25" t="s">
        <v>327</v>
      </c>
      <c r="BM448" s="25" t="s">
        <v>7213</v>
      </c>
    </row>
    <row r="449" spans="2:65" s="1" customFormat="1" ht="22.5" customHeight="1">
      <c r="B449" s="42"/>
      <c r="C449" s="203" t="s">
        <v>2537</v>
      </c>
      <c r="D449" s="203" t="s">
        <v>311</v>
      </c>
      <c r="E449" s="204" t="s">
        <v>7214</v>
      </c>
      <c r="F449" s="205" t="s">
        <v>7215</v>
      </c>
      <c r="G449" s="206" t="s">
        <v>700</v>
      </c>
      <c r="H449" s="207">
        <v>1</v>
      </c>
      <c r="I449" s="208"/>
      <c r="J449" s="209">
        <f t="shared" si="70"/>
        <v>0</v>
      </c>
      <c r="K449" s="205" t="s">
        <v>21</v>
      </c>
      <c r="L449" s="62"/>
      <c r="M449" s="210" t="s">
        <v>21</v>
      </c>
      <c r="N449" s="211" t="s">
        <v>45</v>
      </c>
      <c r="O449" s="43"/>
      <c r="P449" s="212">
        <f t="shared" si="71"/>
        <v>0</v>
      </c>
      <c r="Q449" s="212">
        <v>0</v>
      </c>
      <c r="R449" s="212">
        <f t="shared" si="72"/>
        <v>0</v>
      </c>
      <c r="S449" s="212">
        <v>0</v>
      </c>
      <c r="T449" s="213">
        <f t="shared" si="73"/>
        <v>0</v>
      </c>
      <c r="AR449" s="25" t="s">
        <v>327</v>
      </c>
      <c r="AT449" s="25" t="s">
        <v>311</v>
      </c>
      <c r="AU449" s="25" t="s">
        <v>84</v>
      </c>
      <c r="AY449" s="25" t="s">
        <v>308</v>
      </c>
      <c r="BE449" s="214">
        <f t="shared" si="74"/>
        <v>0</v>
      </c>
      <c r="BF449" s="214">
        <f t="shared" si="75"/>
        <v>0</v>
      </c>
      <c r="BG449" s="214">
        <f t="shared" si="76"/>
        <v>0</v>
      </c>
      <c r="BH449" s="214">
        <f t="shared" si="77"/>
        <v>0</v>
      </c>
      <c r="BI449" s="214">
        <f t="shared" si="78"/>
        <v>0</v>
      </c>
      <c r="BJ449" s="25" t="s">
        <v>82</v>
      </c>
      <c r="BK449" s="214">
        <f t="shared" si="79"/>
        <v>0</v>
      </c>
      <c r="BL449" s="25" t="s">
        <v>327</v>
      </c>
      <c r="BM449" s="25" t="s">
        <v>7216</v>
      </c>
    </row>
    <row r="450" spans="2:65" s="1" customFormat="1" ht="22.5" customHeight="1">
      <c r="B450" s="42"/>
      <c r="C450" s="203" t="s">
        <v>2543</v>
      </c>
      <c r="D450" s="203" t="s">
        <v>311</v>
      </c>
      <c r="E450" s="204" t="s">
        <v>7217</v>
      </c>
      <c r="F450" s="205" t="s">
        <v>7218</v>
      </c>
      <c r="G450" s="206" t="s">
        <v>700</v>
      </c>
      <c r="H450" s="207">
        <v>1</v>
      </c>
      <c r="I450" s="208"/>
      <c r="J450" s="209">
        <f t="shared" si="70"/>
        <v>0</v>
      </c>
      <c r="K450" s="205" t="s">
        <v>21</v>
      </c>
      <c r="L450" s="62"/>
      <c r="M450" s="210" t="s">
        <v>21</v>
      </c>
      <c r="N450" s="211" t="s">
        <v>45</v>
      </c>
      <c r="O450" s="43"/>
      <c r="P450" s="212">
        <f t="shared" si="71"/>
        <v>0</v>
      </c>
      <c r="Q450" s="212">
        <v>0</v>
      </c>
      <c r="R450" s="212">
        <f t="shared" si="72"/>
        <v>0</v>
      </c>
      <c r="S450" s="212">
        <v>0</v>
      </c>
      <c r="T450" s="213">
        <f t="shared" si="73"/>
        <v>0</v>
      </c>
      <c r="AR450" s="25" t="s">
        <v>327</v>
      </c>
      <c r="AT450" s="25" t="s">
        <v>311</v>
      </c>
      <c r="AU450" s="25" t="s">
        <v>84</v>
      </c>
      <c r="AY450" s="25" t="s">
        <v>308</v>
      </c>
      <c r="BE450" s="214">
        <f t="shared" si="74"/>
        <v>0</v>
      </c>
      <c r="BF450" s="214">
        <f t="shared" si="75"/>
        <v>0</v>
      </c>
      <c r="BG450" s="214">
        <f t="shared" si="76"/>
        <v>0</v>
      </c>
      <c r="BH450" s="214">
        <f t="shared" si="77"/>
        <v>0</v>
      </c>
      <c r="BI450" s="214">
        <f t="shared" si="78"/>
        <v>0</v>
      </c>
      <c r="BJ450" s="25" t="s">
        <v>82</v>
      </c>
      <c r="BK450" s="214">
        <f t="shared" si="79"/>
        <v>0</v>
      </c>
      <c r="BL450" s="25" t="s">
        <v>327</v>
      </c>
      <c r="BM450" s="25" t="s">
        <v>7219</v>
      </c>
    </row>
    <row r="451" spans="2:65" s="1" customFormat="1" ht="22.5" customHeight="1">
      <c r="B451" s="42"/>
      <c r="C451" s="203" t="s">
        <v>2546</v>
      </c>
      <c r="D451" s="203" t="s">
        <v>311</v>
      </c>
      <c r="E451" s="204" t="s">
        <v>7220</v>
      </c>
      <c r="F451" s="205" t="s">
        <v>7221</v>
      </c>
      <c r="G451" s="206" t="s">
        <v>700</v>
      </c>
      <c r="H451" s="207">
        <v>1</v>
      </c>
      <c r="I451" s="208"/>
      <c r="J451" s="209">
        <f t="shared" si="70"/>
        <v>0</v>
      </c>
      <c r="K451" s="205" t="s">
        <v>21</v>
      </c>
      <c r="L451" s="62"/>
      <c r="M451" s="210" t="s">
        <v>21</v>
      </c>
      <c r="N451" s="211" t="s">
        <v>45</v>
      </c>
      <c r="O451" s="43"/>
      <c r="P451" s="212">
        <f t="shared" si="71"/>
        <v>0</v>
      </c>
      <c r="Q451" s="212">
        <v>0</v>
      </c>
      <c r="R451" s="212">
        <f t="shared" si="72"/>
        <v>0</v>
      </c>
      <c r="S451" s="212">
        <v>0</v>
      </c>
      <c r="T451" s="213">
        <f t="shared" si="73"/>
        <v>0</v>
      </c>
      <c r="AR451" s="25" t="s">
        <v>327</v>
      </c>
      <c r="AT451" s="25" t="s">
        <v>311</v>
      </c>
      <c r="AU451" s="25" t="s">
        <v>84</v>
      </c>
      <c r="AY451" s="25" t="s">
        <v>308</v>
      </c>
      <c r="BE451" s="214">
        <f t="shared" si="74"/>
        <v>0</v>
      </c>
      <c r="BF451" s="214">
        <f t="shared" si="75"/>
        <v>0</v>
      </c>
      <c r="BG451" s="214">
        <f t="shared" si="76"/>
        <v>0</v>
      </c>
      <c r="BH451" s="214">
        <f t="shared" si="77"/>
        <v>0</v>
      </c>
      <c r="BI451" s="214">
        <f t="shared" si="78"/>
        <v>0</v>
      </c>
      <c r="BJ451" s="25" t="s">
        <v>82</v>
      </c>
      <c r="BK451" s="214">
        <f t="shared" si="79"/>
        <v>0</v>
      </c>
      <c r="BL451" s="25" t="s">
        <v>327</v>
      </c>
      <c r="BM451" s="25" t="s">
        <v>7222</v>
      </c>
    </row>
    <row r="452" spans="2:65" s="1" customFormat="1" ht="22.5" customHeight="1">
      <c r="B452" s="42"/>
      <c r="C452" s="203" t="s">
        <v>2552</v>
      </c>
      <c r="D452" s="203" t="s">
        <v>311</v>
      </c>
      <c r="E452" s="204" t="s">
        <v>7223</v>
      </c>
      <c r="F452" s="205" t="s">
        <v>7224</v>
      </c>
      <c r="G452" s="206" t="s">
        <v>700</v>
      </c>
      <c r="H452" s="207">
        <v>1</v>
      </c>
      <c r="I452" s="208"/>
      <c r="J452" s="209">
        <f t="shared" si="70"/>
        <v>0</v>
      </c>
      <c r="K452" s="205" t="s">
        <v>21</v>
      </c>
      <c r="L452" s="62"/>
      <c r="M452" s="210" t="s">
        <v>21</v>
      </c>
      <c r="N452" s="211" t="s">
        <v>45</v>
      </c>
      <c r="O452" s="43"/>
      <c r="P452" s="212">
        <f t="shared" si="71"/>
        <v>0</v>
      </c>
      <c r="Q452" s="212">
        <v>0</v>
      </c>
      <c r="R452" s="212">
        <f t="shared" si="72"/>
        <v>0</v>
      </c>
      <c r="S452" s="212">
        <v>0</v>
      </c>
      <c r="T452" s="213">
        <f t="shared" si="73"/>
        <v>0</v>
      </c>
      <c r="AR452" s="25" t="s">
        <v>327</v>
      </c>
      <c r="AT452" s="25" t="s">
        <v>311</v>
      </c>
      <c r="AU452" s="25" t="s">
        <v>84</v>
      </c>
      <c r="AY452" s="25" t="s">
        <v>308</v>
      </c>
      <c r="BE452" s="214">
        <f t="shared" si="74"/>
        <v>0</v>
      </c>
      <c r="BF452" s="214">
        <f t="shared" si="75"/>
        <v>0</v>
      </c>
      <c r="BG452" s="214">
        <f t="shared" si="76"/>
        <v>0</v>
      </c>
      <c r="BH452" s="214">
        <f t="shared" si="77"/>
        <v>0</v>
      </c>
      <c r="BI452" s="214">
        <f t="shared" si="78"/>
        <v>0</v>
      </c>
      <c r="BJ452" s="25" t="s">
        <v>82</v>
      </c>
      <c r="BK452" s="214">
        <f t="shared" si="79"/>
        <v>0</v>
      </c>
      <c r="BL452" s="25" t="s">
        <v>327</v>
      </c>
      <c r="BM452" s="25" t="s">
        <v>7225</v>
      </c>
    </row>
    <row r="453" spans="2:65" s="1" customFormat="1" ht="22.5" customHeight="1">
      <c r="B453" s="42"/>
      <c r="C453" s="203" t="s">
        <v>2555</v>
      </c>
      <c r="D453" s="203" t="s">
        <v>311</v>
      </c>
      <c r="E453" s="204" t="s">
        <v>7226</v>
      </c>
      <c r="F453" s="205" t="s">
        <v>7227</v>
      </c>
      <c r="G453" s="206" t="s">
        <v>538</v>
      </c>
      <c r="H453" s="207">
        <v>2161</v>
      </c>
      <c r="I453" s="208"/>
      <c r="J453" s="209">
        <f t="shared" si="70"/>
        <v>0</v>
      </c>
      <c r="K453" s="205" t="s">
        <v>21</v>
      </c>
      <c r="L453" s="62"/>
      <c r="M453" s="210" t="s">
        <v>21</v>
      </c>
      <c r="N453" s="211" t="s">
        <v>45</v>
      </c>
      <c r="O453" s="43"/>
      <c r="P453" s="212">
        <f t="shared" si="71"/>
        <v>0</v>
      </c>
      <c r="Q453" s="212">
        <v>0</v>
      </c>
      <c r="R453" s="212">
        <f t="shared" si="72"/>
        <v>0</v>
      </c>
      <c r="S453" s="212">
        <v>0</v>
      </c>
      <c r="T453" s="213">
        <f t="shared" si="73"/>
        <v>0</v>
      </c>
      <c r="AR453" s="25" t="s">
        <v>327</v>
      </c>
      <c r="AT453" s="25" t="s">
        <v>311</v>
      </c>
      <c r="AU453" s="25" t="s">
        <v>84</v>
      </c>
      <c r="AY453" s="25" t="s">
        <v>308</v>
      </c>
      <c r="BE453" s="214">
        <f t="shared" si="74"/>
        <v>0</v>
      </c>
      <c r="BF453" s="214">
        <f t="shared" si="75"/>
        <v>0</v>
      </c>
      <c r="BG453" s="214">
        <f t="shared" si="76"/>
        <v>0</v>
      </c>
      <c r="BH453" s="214">
        <f t="shared" si="77"/>
        <v>0</v>
      </c>
      <c r="BI453" s="214">
        <f t="shared" si="78"/>
        <v>0</v>
      </c>
      <c r="BJ453" s="25" t="s">
        <v>82</v>
      </c>
      <c r="BK453" s="214">
        <f t="shared" si="79"/>
        <v>0</v>
      </c>
      <c r="BL453" s="25" t="s">
        <v>327</v>
      </c>
      <c r="BM453" s="25" t="s">
        <v>7228</v>
      </c>
    </row>
    <row r="454" spans="2:65" s="1" customFormat="1" ht="22.5" customHeight="1">
      <c r="B454" s="42"/>
      <c r="C454" s="203" t="s">
        <v>2558</v>
      </c>
      <c r="D454" s="203" t="s">
        <v>311</v>
      </c>
      <c r="E454" s="204" t="s">
        <v>7229</v>
      </c>
      <c r="F454" s="205" t="s">
        <v>6584</v>
      </c>
      <c r="G454" s="206" t="s">
        <v>700</v>
      </c>
      <c r="H454" s="207">
        <v>1</v>
      </c>
      <c r="I454" s="208"/>
      <c r="J454" s="209">
        <f t="shared" si="70"/>
        <v>0</v>
      </c>
      <c r="K454" s="205" t="s">
        <v>21</v>
      </c>
      <c r="L454" s="62"/>
      <c r="M454" s="210" t="s">
        <v>21</v>
      </c>
      <c r="N454" s="211" t="s">
        <v>45</v>
      </c>
      <c r="O454" s="43"/>
      <c r="P454" s="212">
        <f t="shared" si="71"/>
        <v>0</v>
      </c>
      <c r="Q454" s="212">
        <v>0</v>
      </c>
      <c r="R454" s="212">
        <f t="shared" si="72"/>
        <v>0</v>
      </c>
      <c r="S454" s="212">
        <v>0</v>
      </c>
      <c r="T454" s="213">
        <f t="shared" si="73"/>
        <v>0</v>
      </c>
      <c r="AR454" s="25" t="s">
        <v>327</v>
      </c>
      <c r="AT454" s="25" t="s">
        <v>311</v>
      </c>
      <c r="AU454" s="25" t="s">
        <v>84</v>
      </c>
      <c r="AY454" s="25" t="s">
        <v>308</v>
      </c>
      <c r="BE454" s="214">
        <f t="shared" si="74"/>
        <v>0</v>
      </c>
      <c r="BF454" s="214">
        <f t="shared" si="75"/>
        <v>0</v>
      </c>
      <c r="BG454" s="214">
        <f t="shared" si="76"/>
        <v>0</v>
      </c>
      <c r="BH454" s="214">
        <f t="shared" si="77"/>
        <v>0</v>
      </c>
      <c r="BI454" s="214">
        <f t="shared" si="78"/>
        <v>0</v>
      </c>
      <c r="BJ454" s="25" t="s">
        <v>82</v>
      </c>
      <c r="BK454" s="214">
        <f t="shared" si="79"/>
        <v>0</v>
      </c>
      <c r="BL454" s="25" t="s">
        <v>327</v>
      </c>
      <c r="BM454" s="25" t="s">
        <v>7230</v>
      </c>
    </row>
    <row r="455" spans="2:65" s="1" customFormat="1" ht="22.5" customHeight="1">
      <c r="B455" s="42"/>
      <c r="C455" s="203" t="s">
        <v>2561</v>
      </c>
      <c r="D455" s="203" t="s">
        <v>311</v>
      </c>
      <c r="E455" s="204" t="s">
        <v>7231</v>
      </c>
      <c r="F455" s="205" t="s">
        <v>7232</v>
      </c>
      <c r="G455" s="206" t="s">
        <v>5275</v>
      </c>
      <c r="H455" s="207">
        <v>85</v>
      </c>
      <c r="I455" s="208"/>
      <c r="J455" s="209">
        <f t="shared" si="70"/>
        <v>0</v>
      </c>
      <c r="K455" s="205" t="s">
        <v>21</v>
      </c>
      <c r="L455" s="62"/>
      <c r="M455" s="210" t="s">
        <v>21</v>
      </c>
      <c r="N455" s="211" t="s">
        <v>45</v>
      </c>
      <c r="O455" s="43"/>
      <c r="P455" s="212">
        <f t="shared" si="71"/>
        <v>0</v>
      </c>
      <c r="Q455" s="212">
        <v>0</v>
      </c>
      <c r="R455" s="212">
        <f t="shared" si="72"/>
        <v>0</v>
      </c>
      <c r="S455" s="212">
        <v>0</v>
      </c>
      <c r="T455" s="213">
        <f t="shared" si="73"/>
        <v>0</v>
      </c>
      <c r="AR455" s="25" t="s">
        <v>327</v>
      </c>
      <c r="AT455" s="25" t="s">
        <v>311</v>
      </c>
      <c r="AU455" s="25" t="s">
        <v>84</v>
      </c>
      <c r="AY455" s="25" t="s">
        <v>308</v>
      </c>
      <c r="BE455" s="214">
        <f t="shared" si="74"/>
        <v>0</v>
      </c>
      <c r="BF455" s="214">
        <f t="shared" si="75"/>
        <v>0</v>
      </c>
      <c r="BG455" s="214">
        <f t="shared" si="76"/>
        <v>0</v>
      </c>
      <c r="BH455" s="214">
        <f t="shared" si="77"/>
        <v>0</v>
      </c>
      <c r="BI455" s="214">
        <f t="shared" si="78"/>
        <v>0</v>
      </c>
      <c r="BJ455" s="25" t="s">
        <v>82</v>
      </c>
      <c r="BK455" s="214">
        <f t="shared" si="79"/>
        <v>0</v>
      </c>
      <c r="BL455" s="25" t="s">
        <v>327</v>
      </c>
      <c r="BM455" s="25" t="s">
        <v>7233</v>
      </c>
    </row>
    <row r="456" spans="2:65" s="1" customFormat="1" ht="22.5" customHeight="1">
      <c r="B456" s="42"/>
      <c r="C456" s="203" t="s">
        <v>2564</v>
      </c>
      <c r="D456" s="203" t="s">
        <v>311</v>
      </c>
      <c r="E456" s="204" t="s">
        <v>7234</v>
      </c>
      <c r="F456" s="205" t="s">
        <v>7235</v>
      </c>
      <c r="G456" s="206" t="s">
        <v>5275</v>
      </c>
      <c r="H456" s="207">
        <v>85</v>
      </c>
      <c r="I456" s="208"/>
      <c r="J456" s="209">
        <f t="shared" si="70"/>
        <v>0</v>
      </c>
      <c r="K456" s="205" t="s">
        <v>21</v>
      </c>
      <c r="L456" s="62"/>
      <c r="M456" s="210" t="s">
        <v>21</v>
      </c>
      <c r="N456" s="211" t="s">
        <v>45</v>
      </c>
      <c r="O456" s="43"/>
      <c r="P456" s="212">
        <f t="shared" si="71"/>
        <v>0</v>
      </c>
      <c r="Q456" s="212">
        <v>0</v>
      </c>
      <c r="R456" s="212">
        <f t="shared" si="72"/>
        <v>0</v>
      </c>
      <c r="S456" s="212">
        <v>0</v>
      </c>
      <c r="T456" s="213">
        <f t="shared" si="73"/>
        <v>0</v>
      </c>
      <c r="AR456" s="25" t="s">
        <v>327</v>
      </c>
      <c r="AT456" s="25" t="s">
        <v>311</v>
      </c>
      <c r="AU456" s="25" t="s">
        <v>84</v>
      </c>
      <c r="AY456" s="25" t="s">
        <v>308</v>
      </c>
      <c r="BE456" s="214">
        <f t="shared" si="74"/>
        <v>0</v>
      </c>
      <c r="BF456" s="214">
        <f t="shared" si="75"/>
        <v>0</v>
      </c>
      <c r="BG456" s="214">
        <f t="shared" si="76"/>
        <v>0</v>
      </c>
      <c r="BH456" s="214">
        <f t="shared" si="77"/>
        <v>0</v>
      </c>
      <c r="BI456" s="214">
        <f t="shared" si="78"/>
        <v>0</v>
      </c>
      <c r="BJ456" s="25" t="s">
        <v>82</v>
      </c>
      <c r="BK456" s="214">
        <f t="shared" si="79"/>
        <v>0</v>
      </c>
      <c r="BL456" s="25" t="s">
        <v>327</v>
      </c>
      <c r="BM456" s="25" t="s">
        <v>7236</v>
      </c>
    </row>
    <row r="457" spans="2:65" s="1" customFormat="1" ht="31.5" customHeight="1">
      <c r="B457" s="42"/>
      <c r="C457" s="203" t="s">
        <v>2566</v>
      </c>
      <c r="D457" s="203" t="s">
        <v>311</v>
      </c>
      <c r="E457" s="204" t="s">
        <v>7237</v>
      </c>
      <c r="F457" s="205" t="s">
        <v>7238</v>
      </c>
      <c r="G457" s="206" t="s">
        <v>5275</v>
      </c>
      <c r="H457" s="207">
        <v>100</v>
      </c>
      <c r="I457" s="208"/>
      <c r="J457" s="209">
        <f t="shared" si="70"/>
        <v>0</v>
      </c>
      <c r="K457" s="205" t="s">
        <v>21</v>
      </c>
      <c r="L457" s="62"/>
      <c r="M457" s="210" t="s">
        <v>21</v>
      </c>
      <c r="N457" s="211" t="s">
        <v>45</v>
      </c>
      <c r="O457" s="43"/>
      <c r="P457" s="212">
        <f t="shared" si="71"/>
        <v>0</v>
      </c>
      <c r="Q457" s="212">
        <v>0</v>
      </c>
      <c r="R457" s="212">
        <f t="shared" si="72"/>
        <v>0</v>
      </c>
      <c r="S457" s="212">
        <v>0</v>
      </c>
      <c r="T457" s="213">
        <f t="shared" si="73"/>
        <v>0</v>
      </c>
      <c r="AR457" s="25" t="s">
        <v>327</v>
      </c>
      <c r="AT457" s="25" t="s">
        <v>311</v>
      </c>
      <c r="AU457" s="25" t="s">
        <v>84</v>
      </c>
      <c r="AY457" s="25" t="s">
        <v>308</v>
      </c>
      <c r="BE457" s="214">
        <f t="shared" si="74"/>
        <v>0</v>
      </c>
      <c r="BF457" s="214">
        <f t="shared" si="75"/>
        <v>0</v>
      </c>
      <c r="BG457" s="214">
        <f t="shared" si="76"/>
        <v>0</v>
      </c>
      <c r="BH457" s="214">
        <f t="shared" si="77"/>
        <v>0</v>
      </c>
      <c r="BI457" s="214">
        <f t="shared" si="78"/>
        <v>0</v>
      </c>
      <c r="BJ457" s="25" t="s">
        <v>82</v>
      </c>
      <c r="BK457" s="214">
        <f t="shared" si="79"/>
        <v>0</v>
      </c>
      <c r="BL457" s="25" t="s">
        <v>327</v>
      </c>
      <c r="BM457" s="25" t="s">
        <v>7239</v>
      </c>
    </row>
    <row r="458" spans="2:65" s="1" customFormat="1" ht="22.5" customHeight="1">
      <c r="B458" s="42"/>
      <c r="C458" s="203" t="s">
        <v>2569</v>
      </c>
      <c r="D458" s="203" t="s">
        <v>311</v>
      </c>
      <c r="E458" s="204" t="s">
        <v>7240</v>
      </c>
      <c r="F458" s="205" t="s">
        <v>7241</v>
      </c>
      <c r="G458" s="206" t="s">
        <v>700</v>
      </c>
      <c r="H458" s="207">
        <v>1</v>
      </c>
      <c r="I458" s="208"/>
      <c r="J458" s="209">
        <f t="shared" si="70"/>
        <v>0</v>
      </c>
      <c r="K458" s="205" t="s">
        <v>21</v>
      </c>
      <c r="L458" s="62"/>
      <c r="M458" s="210" t="s">
        <v>21</v>
      </c>
      <c r="N458" s="211" t="s">
        <v>45</v>
      </c>
      <c r="O458" s="43"/>
      <c r="P458" s="212">
        <f t="shared" si="71"/>
        <v>0</v>
      </c>
      <c r="Q458" s="212">
        <v>0</v>
      </c>
      <c r="R458" s="212">
        <f t="shared" si="72"/>
        <v>0</v>
      </c>
      <c r="S458" s="212">
        <v>0</v>
      </c>
      <c r="T458" s="213">
        <f t="shared" si="73"/>
        <v>0</v>
      </c>
      <c r="AR458" s="25" t="s">
        <v>327</v>
      </c>
      <c r="AT458" s="25" t="s">
        <v>311</v>
      </c>
      <c r="AU458" s="25" t="s">
        <v>84</v>
      </c>
      <c r="AY458" s="25" t="s">
        <v>308</v>
      </c>
      <c r="BE458" s="214">
        <f t="shared" si="74"/>
        <v>0</v>
      </c>
      <c r="BF458" s="214">
        <f t="shared" si="75"/>
        <v>0</v>
      </c>
      <c r="BG458" s="214">
        <f t="shared" si="76"/>
        <v>0</v>
      </c>
      <c r="BH458" s="214">
        <f t="shared" si="77"/>
        <v>0</v>
      </c>
      <c r="BI458" s="214">
        <f t="shared" si="78"/>
        <v>0</v>
      </c>
      <c r="BJ458" s="25" t="s">
        <v>82</v>
      </c>
      <c r="BK458" s="214">
        <f t="shared" si="79"/>
        <v>0</v>
      </c>
      <c r="BL458" s="25" t="s">
        <v>327</v>
      </c>
      <c r="BM458" s="25" t="s">
        <v>7242</v>
      </c>
    </row>
    <row r="459" spans="2:65" s="1" customFormat="1" ht="22.5" customHeight="1">
      <c r="B459" s="42"/>
      <c r="C459" s="203" t="s">
        <v>2572</v>
      </c>
      <c r="D459" s="203" t="s">
        <v>311</v>
      </c>
      <c r="E459" s="204" t="s">
        <v>7243</v>
      </c>
      <c r="F459" s="205" t="s">
        <v>7244</v>
      </c>
      <c r="G459" s="206" t="s">
        <v>700</v>
      </c>
      <c r="H459" s="207">
        <v>1</v>
      </c>
      <c r="I459" s="208"/>
      <c r="J459" s="209">
        <f t="shared" si="70"/>
        <v>0</v>
      </c>
      <c r="K459" s="205" t="s">
        <v>21</v>
      </c>
      <c r="L459" s="62"/>
      <c r="M459" s="210" t="s">
        <v>21</v>
      </c>
      <c r="N459" s="211" t="s">
        <v>45</v>
      </c>
      <c r="O459" s="43"/>
      <c r="P459" s="212">
        <f t="shared" si="71"/>
        <v>0</v>
      </c>
      <c r="Q459" s="212">
        <v>0</v>
      </c>
      <c r="R459" s="212">
        <f t="shared" si="72"/>
        <v>0</v>
      </c>
      <c r="S459" s="212">
        <v>0</v>
      </c>
      <c r="T459" s="213">
        <f t="shared" si="73"/>
        <v>0</v>
      </c>
      <c r="AR459" s="25" t="s">
        <v>327</v>
      </c>
      <c r="AT459" s="25" t="s">
        <v>311</v>
      </c>
      <c r="AU459" s="25" t="s">
        <v>84</v>
      </c>
      <c r="AY459" s="25" t="s">
        <v>308</v>
      </c>
      <c r="BE459" s="214">
        <f t="shared" si="74"/>
        <v>0</v>
      </c>
      <c r="BF459" s="214">
        <f t="shared" si="75"/>
        <v>0</v>
      </c>
      <c r="BG459" s="214">
        <f t="shared" si="76"/>
        <v>0</v>
      </c>
      <c r="BH459" s="214">
        <f t="shared" si="77"/>
        <v>0</v>
      </c>
      <c r="BI459" s="214">
        <f t="shared" si="78"/>
        <v>0</v>
      </c>
      <c r="BJ459" s="25" t="s">
        <v>82</v>
      </c>
      <c r="BK459" s="214">
        <f t="shared" si="79"/>
        <v>0</v>
      </c>
      <c r="BL459" s="25" t="s">
        <v>327</v>
      </c>
      <c r="BM459" s="25" t="s">
        <v>7245</v>
      </c>
    </row>
    <row r="460" spans="2:65" s="1" customFormat="1" ht="22.5" customHeight="1">
      <c r="B460" s="42"/>
      <c r="C460" s="203" t="s">
        <v>2577</v>
      </c>
      <c r="D460" s="203" t="s">
        <v>311</v>
      </c>
      <c r="E460" s="204" t="s">
        <v>7246</v>
      </c>
      <c r="F460" s="205" t="s">
        <v>7247</v>
      </c>
      <c r="G460" s="206" t="s">
        <v>700</v>
      </c>
      <c r="H460" s="207">
        <v>1</v>
      </c>
      <c r="I460" s="208"/>
      <c r="J460" s="209">
        <f t="shared" si="70"/>
        <v>0</v>
      </c>
      <c r="K460" s="205" t="s">
        <v>21</v>
      </c>
      <c r="L460" s="62"/>
      <c r="M460" s="210" t="s">
        <v>21</v>
      </c>
      <c r="N460" s="215" t="s">
        <v>45</v>
      </c>
      <c r="O460" s="216"/>
      <c r="P460" s="217">
        <f t="shared" si="71"/>
        <v>0</v>
      </c>
      <c r="Q460" s="217">
        <v>0</v>
      </c>
      <c r="R460" s="217">
        <f t="shared" si="72"/>
        <v>0</v>
      </c>
      <c r="S460" s="217">
        <v>0</v>
      </c>
      <c r="T460" s="218">
        <f t="shared" si="73"/>
        <v>0</v>
      </c>
      <c r="AR460" s="25" t="s">
        <v>327</v>
      </c>
      <c r="AT460" s="25" t="s">
        <v>311</v>
      </c>
      <c r="AU460" s="25" t="s">
        <v>84</v>
      </c>
      <c r="AY460" s="25" t="s">
        <v>308</v>
      </c>
      <c r="BE460" s="214">
        <f t="shared" si="74"/>
        <v>0</v>
      </c>
      <c r="BF460" s="214">
        <f t="shared" si="75"/>
        <v>0</v>
      </c>
      <c r="BG460" s="214">
        <f t="shared" si="76"/>
        <v>0</v>
      </c>
      <c r="BH460" s="214">
        <f t="shared" si="77"/>
        <v>0</v>
      </c>
      <c r="BI460" s="214">
        <f t="shared" si="78"/>
        <v>0</v>
      </c>
      <c r="BJ460" s="25" t="s">
        <v>82</v>
      </c>
      <c r="BK460" s="214">
        <f t="shared" si="79"/>
        <v>0</v>
      </c>
      <c r="BL460" s="25" t="s">
        <v>327</v>
      </c>
      <c r="BM460" s="25" t="s">
        <v>7248</v>
      </c>
    </row>
    <row r="461" spans="2:65" s="1" customFormat="1" ht="6.95" customHeight="1">
      <c r="B461" s="57"/>
      <c r="C461" s="58"/>
      <c r="D461" s="58"/>
      <c r="E461" s="58"/>
      <c r="F461" s="58"/>
      <c r="G461" s="58"/>
      <c r="H461" s="58"/>
      <c r="I461" s="149"/>
      <c r="J461" s="58"/>
      <c r="K461" s="58"/>
      <c r="L461" s="62"/>
    </row>
  </sheetData>
  <sheetProtection password="CC35" sheet="1" objects="1" scenarios="1" formatCells="0" formatColumns="0" formatRows="0" sort="0" autoFilter="0"/>
  <autoFilter ref="C95:K460"/>
  <mergeCells count="12">
    <mergeCell ref="G1:H1"/>
    <mergeCell ref="L2:V2"/>
    <mergeCell ref="E49:H49"/>
    <mergeCell ref="E51:H51"/>
    <mergeCell ref="E84:H84"/>
    <mergeCell ref="E86:H86"/>
    <mergeCell ref="E88:H88"/>
    <mergeCell ref="E7:H7"/>
    <mergeCell ref="E9:H9"/>
    <mergeCell ref="E11:H11"/>
    <mergeCell ref="E26:H26"/>
    <mergeCell ref="E47:H47"/>
  </mergeCells>
  <hyperlinks>
    <hyperlink ref="F1:G1" location="C2" display="1) Krycí list soupisu"/>
    <hyperlink ref="G1:H1" location="C58" display="2) Rekapitulace"/>
    <hyperlink ref="J1" location="C95" display="3) Soupis prací"/>
    <hyperlink ref="L1:V1" location="'Rekapitulace stavby'!C2" display="Rekapitulace stavby"/>
  </hyperlinks>
  <pageMargins left="0.58333330000000005" right="0.58333330000000005" top="0.58333330000000005" bottom="0.58333330000000005" header="0" footer="0"/>
  <pageSetup paperSize="9" fitToHeight="100" orientation="landscape" blackAndWhite="1" r:id="rId1"/>
  <headerFooter>
    <oddFooter>&amp;CStrana &amp;P z &amp;N</oddFooter>
  </headerFooter>
  <drawing r:id="rId2"/>
</worksheet>
</file>

<file path=xl/worksheets/sheet31.xml><?xml version="1.0" encoding="utf-8"?>
<worksheet xmlns="http://schemas.openxmlformats.org/spreadsheetml/2006/main" xmlns:r="http://schemas.openxmlformats.org/officeDocument/2006/relationships">
  <sheetPr>
    <pageSetUpPr fitToPage="1"/>
  </sheetPr>
  <dimension ref="A1:BR647"/>
  <sheetViews>
    <sheetView showGridLines="0" workbookViewId="0">
      <pane ySplit="1" topLeftCell="A2" activePane="bottomLeft" state="frozen"/>
      <selection pane="bottomLeft"/>
    </sheetView>
  </sheetViews>
  <sheetFormatPr defaultRowHeight="15"/>
  <cols>
    <col min="1" max="1" width="8.33203125" customWidth="1"/>
    <col min="2" max="2" width="1.6640625" customWidth="1"/>
    <col min="3" max="3" width="4.1640625" customWidth="1"/>
    <col min="4" max="4" width="4.33203125" customWidth="1"/>
    <col min="5" max="5" width="17.1640625" customWidth="1"/>
    <col min="6" max="6" width="75" customWidth="1"/>
    <col min="7" max="7" width="8.6640625" customWidth="1"/>
    <col min="8" max="8" width="11.1640625" customWidth="1"/>
    <col min="9" max="9" width="12.6640625" style="121" customWidth="1"/>
    <col min="10" max="10" width="23.5" customWidth="1"/>
    <col min="11" max="11" width="15.5" customWidth="1"/>
    <col min="19" max="19" width="8.1640625" customWidth="1"/>
    <col min="20" max="20" width="29.6640625" customWidth="1"/>
    <col min="21" max="21" width="16.33203125"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1" spans="1:70" ht="21.75" customHeight="1">
      <c r="A1" s="22"/>
      <c r="B1" s="122"/>
      <c r="C1" s="122"/>
      <c r="D1" s="123" t="s">
        <v>1</v>
      </c>
      <c r="E1" s="122"/>
      <c r="F1" s="124" t="s">
        <v>272</v>
      </c>
      <c r="G1" s="427" t="s">
        <v>273</v>
      </c>
      <c r="H1" s="427"/>
      <c r="I1" s="125"/>
      <c r="J1" s="124" t="s">
        <v>274</v>
      </c>
      <c r="K1" s="123" t="s">
        <v>275</v>
      </c>
      <c r="L1" s="124" t="s">
        <v>276</v>
      </c>
      <c r="M1" s="124"/>
      <c r="N1" s="124"/>
      <c r="O1" s="124"/>
      <c r="P1" s="124"/>
      <c r="Q1" s="124"/>
      <c r="R1" s="124"/>
      <c r="S1" s="124"/>
      <c r="T1" s="124"/>
      <c r="U1" s="21"/>
      <c r="V1" s="21"/>
      <c r="W1" s="22"/>
      <c r="X1" s="22"/>
      <c r="Y1" s="22"/>
      <c r="Z1" s="22"/>
      <c r="AA1" s="22"/>
      <c r="AB1" s="22"/>
      <c r="AC1" s="22"/>
      <c r="AD1" s="22"/>
      <c r="AE1" s="22"/>
      <c r="AF1" s="22"/>
      <c r="AG1" s="22"/>
      <c r="AH1" s="22"/>
      <c r="AI1" s="22"/>
      <c r="AJ1" s="22"/>
      <c r="AK1" s="22"/>
      <c r="AL1" s="22"/>
      <c r="AM1" s="22"/>
      <c r="AN1" s="22"/>
      <c r="AO1" s="22"/>
      <c r="AP1" s="22"/>
      <c r="AQ1" s="22"/>
      <c r="AR1" s="22"/>
      <c r="AS1" s="22"/>
      <c r="AT1" s="22"/>
      <c r="AU1" s="22"/>
      <c r="AV1" s="22"/>
      <c r="AW1" s="22"/>
      <c r="AX1" s="22"/>
      <c r="AY1" s="22"/>
      <c r="AZ1" s="22"/>
      <c r="BA1" s="22"/>
      <c r="BB1" s="22"/>
      <c r="BC1" s="22"/>
      <c r="BD1" s="22"/>
      <c r="BE1" s="22"/>
      <c r="BF1" s="22"/>
      <c r="BG1" s="22"/>
      <c r="BH1" s="22"/>
      <c r="BI1" s="22"/>
      <c r="BJ1" s="22"/>
      <c r="BK1" s="22"/>
      <c r="BL1" s="22"/>
      <c r="BM1" s="22"/>
      <c r="BN1" s="22"/>
      <c r="BO1" s="22"/>
      <c r="BP1" s="22"/>
      <c r="BQ1" s="22"/>
      <c r="BR1" s="22"/>
    </row>
    <row r="2" spans="1:70" ht="36.950000000000003" customHeight="1">
      <c r="L2" s="419"/>
      <c r="M2" s="419"/>
      <c r="N2" s="419"/>
      <c r="O2" s="419"/>
      <c r="P2" s="419"/>
      <c r="Q2" s="419"/>
      <c r="R2" s="419"/>
      <c r="S2" s="419"/>
      <c r="T2" s="419"/>
      <c r="U2" s="419"/>
      <c r="V2" s="419"/>
      <c r="AT2" s="25" t="s">
        <v>191</v>
      </c>
    </row>
    <row r="3" spans="1:70" ht="6.95" customHeight="1">
      <c r="B3" s="26"/>
      <c r="C3" s="27"/>
      <c r="D3" s="27"/>
      <c r="E3" s="27"/>
      <c r="F3" s="27"/>
      <c r="G3" s="27"/>
      <c r="H3" s="27"/>
      <c r="I3" s="126"/>
      <c r="J3" s="27"/>
      <c r="K3" s="28"/>
      <c r="AT3" s="25" t="s">
        <v>84</v>
      </c>
    </row>
    <row r="4" spans="1:70" ht="36.950000000000003" customHeight="1">
      <c r="B4" s="29"/>
      <c r="C4" s="30"/>
      <c r="D4" s="31" t="s">
        <v>277</v>
      </c>
      <c r="E4" s="30"/>
      <c r="F4" s="30"/>
      <c r="G4" s="30"/>
      <c r="H4" s="30"/>
      <c r="I4" s="127"/>
      <c r="J4" s="30"/>
      <c r="K4" s="32"/>
      <c r="M4" s="33" t="s">
        <v>12</v>
      </c>
      <c r="AT4" s="25" t="s">
        <v>6</v>
      </c>
    </row>
    <row r="5" spans="1:70" ht="6.95" customHeight="1">
      <c r="B5" s="29"/>
      <c r="C5" s="30"/>
      <c r="D5" s="30"/>
      <c r="E5" s="30"/>
      <c r="F5" s="30"/>
      <c r="G5" s="30"/>
      <c r="H5" s="30"/>
      <c r="I5" s="127"/>
      <c r="J5" s="30"/>
      <c r="K5" s="32"/>
    </row>
    <row r="6" spans="1:70">
      <c r="B6" s="29"/>
      <c r="C6" s="30"/>
      <c r="D6" s="38" t="s">
        <v>18</v>
      </c>
      <c r="E6" s="30"/>
      <c r="F6" s="30"/>
      <c r="G6" s="30"/>
      <c r="H6" s="30"/>
      <c r="I6" s="127"/>
      <c r="J6" s="30"/>
      <c r="K6" s="32"/>
    </row>
    <row r="7" spans="1:70" ht="22.5" customHeight="1">
      <c r="B7" s="29"/>
      <c r="C7" s="30"/>
      <c r="D7" s="30"/>
      <c r="E7" s="420" t="str">
        <f>'Rekapitulace stavby'!K6</f>
        <v>Národní telemedicínské centrum</v>
      </c>
      <c r="F7" s="421"/>
      <c r="G7" s="421"/>
      <c r="H7" s="421"/>
      <c r="I7" s="127"/>
      <c r="J7" s="30"/>
      <c r="K7" s="32"/>
    </row>
    <row r="8" spans="1:70">
      <c r="B8" s="29"/>
      <c r="C8" s="30"/>
      <c r="D8" s="38" t="s">
        <v>278</v>
      </c>
      <c r="E8" s="30"/>
      <c r="F8" s="30"/>
      <c r="G8" s="30"/>
      <c r="H8" s="30"/>
      <c r="I8" s="127"/>
      <c r="J8" s="30"/>
      <c r="K8" s="32"/>
    </row>
    <row r="9" spans="1:70" s="1" customFormat="1" ht="22.5" customHeight="1">
      <c r="B9" s="42"/>
      <c r="C9" s="43"/>
      <c r="D9" s="43"/>
      <c r="E9" s="420" t="s">
        <v>6587</v>
      </c>
      <c r="F9" s="423"/>
      <c r="G9" s="423"/>
      <c r="H9" s="423"/>
      <c r="I9" s="128"/>
      <c r="J9" s="43"/>
      <c r="K9" s="46"/>
    </row>
    <row r="10" spans="1:70" s="1" customFormat="1">
      <c r="B10" s="42"/>
      <c r="C10" s="43"/>
      <c r="D10" s="38" t="s">
        <v>425</v>
      </c>
      <c r="E10" s="43"/>
      <c r="F10" s="43"/>
      <c r="G10" s="43"/>
      <c r="H10" s="43"/>
      <c r="I10" s="128"/>
      <c r="J10" s="43"/>
      <c r="K10" s="46"/>
    </row>
    <row r="11" spans="1:70" s="1" customFormat="1" ht="36.950000000000003" customHeight="1">
      <c r="B11" s="42"/>
      <c r="C11" s="43"/>
      <c r="D11" s="43"/>
      <c r="E11" s="422" t="s">
        <v>7249</v>
      </c>
      <c r="F11" s="423"/>
      <c r="G11" s="423"/>
      <c r="H11" s="423"/>
      <c r="I11" s="128"/>
      <c r="J11" s="43"/>
      <c r="K11" s="46"/>
    </row>
    <row r="12" spans="1:70" s="1" customFormat="1" ht="13.5">
      <c r="B12" s="42"/>
      <c r="C12" s="43"/>
      <c r="D12" s="43"/>
      <c r="E12" s="43"/>
      <c r="F12" s="43"/>
      <c r="G12" s="43"/>
      <c r="H12" s="43"/>
      <c r="I12" s="128"/>
      <c r="J12" s="43"/>
      <c r="K12" s="46"/>
    </row>
    <row r="13" spans="1:70" s="1" customFormat="1" ht="14.45" customHeight="1">
      <c r="B13" s="42"/>
      <c r="C13" s="43"/>
      <c r="D13" s="38" t="s">
        <v>20</v>
      </c>
      <c r="E13" s="43"/>
      <c r="F13" s="36" t="s">
        <v>21</v>
      </c>
      <c r="G13" s="43"/>
      <c r="H13" s="43"/>
      <c r="I13" s="129" t="s">
        <v>22</v>
      </c>
      <c r="J13" s="36" t="s">
        <v>21</v>
      </c>
      <c r="K13" s="46"/>
    </row>
    <row r="14" spans="1:70" s="1" customFormat="1" ht="14.45" customHeight="1">
      <c r="B14" s="42"/>
      <c r="C14" s="43"/>
      <c r="D14" s="38" t="s">
        <v>23</v>
      </c>
      <c r="E14" s="43"/>
      <c r="F14" s="36" t="s">
        <v>24</v>
      </c>
      <c r="G14" s="43"/>
      <c r="H14" s="43"/>
      <c r="I14" s="129" t="s">
        <v>25</v>
      </c>
      <c r="J14" s="130" t="str">
        <f>'Rekapitulace stavby'!AN8</f>
        <v>26.1.2017</v>
      </c>
      <c r="K14" s="46"/>
    </row>
    <row r="15" spans="1:70" s="1" customFormat="1" ht="10.9" customHeight="1">
      <c r="B15" s="42"/>
      <c r="C15" s="43"/>
      <c r="D15" s="43"/>
      <c r="E15" s="43"/>
      <c r="F15" s="43"/>
      <c r="G15" s="43"/>
      <c r="H15" s="43"/>
      <c r="I15" s="128"/>
      <c r="J15" s="43"/>
      <c r="K15" s="46"/>
    </row>
    <row r="16" spans="1:70" s="1" customFormat="1" ht="14.45" customHeight="1">
      <c r="B16" s="42"/>
      <c r="C16" s="43"/>
      <c r="D16" s="38" t="s">
        <v>27</v>
      </c>
      <c r="E16" s="43"/>
      <c r="F16" s="43"/>
      <c r="G16" s="43"/>
      <c r="H16" s="43"/>
      <c r="I16" s="129" t="s">
        <v>28</v>
      </c>
      <c r="J16" s="36" t="s">
        <v>29</v>
      </c>
      <c r="K16" s="46"/>
    </row>
    <row r="17" spans="2:11" s="1" customFormat="1" ht="18" customHeight="1">
      <c r="B17" s="42"/>
      <c r="C17" s="43"/>
      <c r="D17" s="43"/>
      <c r="E17" s="36" t="s">
        <v>30</v>
      </c>
      <c r="F17" s="43"/>
      <c r="G17" s="43"/>
      <c r="H17" s="43"/>
      <c r="I17" s="129" t="s">
        <v>31</v>
      </c>
      <c r="J17" s="36" t="s">
        <v>21</v>
      </c>
      <c r="K17" s="46"/>
    </row>
    <row r="18" spans="2:11" s="1" customFormat="1" ht="6.95" customHeight="1">
      <c r="B18" s="42"/>
      <c r="C18" s="43"/>
      <c r="D18" s="43"/>
      <c r="E18" s="43"/>
      <c r="F18" s="43"/>
      <c r="G18" s="43"/>
      <c r="H18" s="43"/>
      <c r="I18" s="128"/>
      <c r="J18" s="43"/>
      <c r="K18" s="46"/>
    </row>
    <row r="19" spans="2:11" s="1" customFormat="1" ht="14.45" customHeight="1">
      <c r="B19" s="42"/>
      <c r="C19" s="43"/>
      <c r="D19" s="38" t="s">
        <v>32</v>
      </c>
      <c r="E19" s="43"/>
      <c r="F19" s="43"/>
      <c r="G19" s="43"/>
      <c r="H19" s="43"/>
      <c r="I19" s="129" t="s">
        <v>28</v>
      </c>
      <c r="J19" s="36" t="str">
        <f>IF('Rekapitulace stavby'!AN13="Vyplň údaj","",IF('Rekapitulace stavby'!AN13="","",'Rekapitulace stavby'!AN13))</f>
        <v/>
      </c>
      <c r="K19" s="46"/>
    </row>
    <row r="20" spans="2:11" s="1" customFormat="1" ht="18" customHeight="1">
      <c r="B20" s="42"/>
      <c r="C20" s="43"/>
      <c r="D20" s="43"/>
      <c r="E20" s="36" t="str">
        <f>IF('Rekapitulace stavby'!E14="Vyplň údaj","",IF('Rekapitulace stavby'!E14="","",'Rekapitulace stavby'!E14))</f>
        <v/>
      </c>
      <c r="F20" s="43"/>
      <c r="G20" s="43"/>
      <c r="H20" s="43"/>
      <c r="I20" s="129" t="s">
        <v>31</v>
      </c>
      <c r="J20" s="36" t="str">
        <f>IF('Rekapitulace stavby'!AN14="Vyplň údaj","",IF('Rekapitulace stavby'!AN14="","",'Rekapitulace stavby'!AN14))</f>
        <v/>
      </c>
      <c r="K20" s="46"/>
    </row>
    <row r="21" spans="2:11" s="1" customFormat="1" ht="6.95" customHeight="1">
      <c r="B21" s="42"/>
      <c r="C21" s="43"/>
      <c r="D21" s="43"/>
      <c r="E21" s="43"/>
      <c r="F21" s="43"/>
      <c r="G21" s="43"/>
      <c r="H21" s="43"/>
      <c r="I21" s="128"/>
      <c r="J21" s="43"/>
      <c r="K21" s="46"/>
    </row>
    <row r="22" spans="2:11" s="1" customFormat="1" ht="14.45" customHeight="1">
      <c r="B22" s="42"/>
      <c r="C22" s="43"/>
      <c r="D22" s="38" t="s">
        <v>34</v>
      </c>
      <c r="E22" s="43"/>
      <c r="F22" s="43"/>
      <c r="G22" s="43"/>
      <c r="H22" s="43"/>
      <c r="I22" s="129" t="s">
        <v>28</v>
      </c>
      <c r="J22" s="36" t="s">
        <v>35</v>
      </c>
      <c r="K22" s="46"/>
    </row>
    <row r="23" spans="2:11" s="1" customFormat="1" ht="18" customHeight="1">
      <c r="B23" s="42"/>
      <c r="C23" s="43"/>
      <c r="D23" s="43"/>
      <c r="E23" s="36" t="s">
        <v>36</v>
      </c>
      <c r="F23" s="43"/>
      <c r="G23" s="43"/>
      <c r="H23" s="43"/>
      <c r="I23" s="129" t="s">
        <v>31</v>
      </c>
      <c r="J23" s="36" t="s">
        <v>21</v>
      </c>
      <c r="K23" s="46"/>
    </row>
    <row r="24" spans="2:11" s="1" customFormat="1" ht="6.95" customHeight="1">
      <c r="B24" s="42"/>
      <c r="C24" s="43"/>
      <c r="D24" s="43"/>
      <c r="E24" s="43"/>
      <c r="F24" s="43"/>
      <c r="G24" s="43"/>
      <c r="H24" s="43"/>
      <c r="I24" s="128"/>
      <c r="J24" s="43"/>
      <c r="K24" s="46"/>
    </row>
    <row r="25" spans="2:11" s="1" customFormat="1" ht="14.45" customHeight="1">
      <c r="B25" s="42"/>
      <c r="C25" s="43"/>
      <c r="D25" s="38" t="s">
        <v>38</v>
      </c>
      <c r="E25" s="43"/>
      <c r="F25" s="43"/>
      <c r="G25" s="43"/>
      <c r="H25" s="43"/>
      <c r="I25" s="128"/>
      <c r="J25" s="43"/>
      <c r="K25" s="46"/>
    </row>
    <row r="26" spans="2:11" s="7" customFormat="1" ht="22.5" customHeight="1">
      <c r="B26" s="131"/>
      <c r="C26" s="132"/>
      <c r="D26" s="132"/>
      <c r="E26" s="384" t="s">
        <v>21</v>
      </c>
      <c r="F26" s="384"/>
      <c r="G26" s="384"/>
      <c r="H26" s="384"/>
      <c r="I26" s="133"/>
      <c r="J26" s="132"/>
      <c r="K26" s="134"/>
    </row>
    <row r="27" spans="2:11" s="1" customFormat="1" ht="6.95" customHeight="1">
      <c r="B27" s="42"/>
      <c r="C27" s="43"/>
      <c r="D27" s="43"/>
      <c r="E27" s="43"/>
      <c r="F27" s="43"/>
      <c r="G27" s="43"/>
      <c r="H27" s="43"/>
      <c r="I27" s="128"/>
      <c r="J27" s="43"/>
      <c r="K27" s="46"/>
    </row>
    <row r="28" spans="2:11" s="1" customFormat="1" ht="6.95" customHeight="1">
      <c r="B28" s="42"/>
      <c r="C28" s="43"/>
      <c r="D28" s="86"/>
      <c r="E28" s="86"/>
      <c r="F28" s="86"/>
      <c r="G28" s="86"/>
      <c r="H28" s="86"/>
      <c r="I28" s="135"/>
      <c r="J28" s="86"/>
      <c r="K28" s="136"/>
    </row>
    <row r="29" spans="2:11" s="1" customFormat="1" ht="25.35" customHeight="1">
      <c r="B29" s="42"/>
      <c r="C29" s="43"/>
      <c r="D29" s="137" t="s">
        <v>40</v>
      </c>
      <c r="E29" s="43"/>
      <c r="F29" s="43"/>
      <c r="G29" s="43"/>
      <c r="H29" s="43"/>
      <c r="I29" s="128"/>
      <c r="J29" s="138">
        <f>ROUND(J99,2)</f>
        <v>0</v>
      </c>
      <c r="K29" s="46"/>
    </row>
    <row r="30" spans="2:11" s="1" customFormat="1" ht="6.95" customHeight="1">
      <c r="B30" s="42"/>
      <c r="C30" s="43"/>
      <c r="D30" s="86"/>
      <c r="E30" s="86"/>
      <c r="F30" s="86"/>
      <c r="G30" s="86"/>
      <c r="H30" s="86"/>
      <c r="I30" s="135"/>
      <c r="J30" s="86"/>
      <c r="K30" s="136"/>
    </row>
    <row r="31" spans="2:11" s="1" customFormat="1" ht="14.45" customHeight="1">
      <c r="B31" s="42"/>
      <c r="C31" s="43"/>
      <c r="D31" s="43"/>
      <c r="E31" s="43"/>
      <c r="F31" s="47" t="s">
        <v>42</v>
      </c>
      <c r="G31" s="43"/>
      <c r="H31" s="43"/>
      <c r="I31" s="139" t="s">
        <v>41</v>
      </c>
      <c r="J31" s="47" t="s">
        <v>43</v>
      </c>
      <c r="K31" s="46"/>
    </row>
    <row r="32" spans="2:11" s="1" customFormat="1" ht="14.45" customHeight="1">
      <c r="B32" s="42"/>
      <c r="C32" s="43"/>
      <c r="D32" s="50" t="s">
        <v>44</v>
      </c>
      <c r="E32" s="50" t="s">
        <v>45</v>
      </c>
      <c r="F32" s="140">
        <f>ROUND(SUM(BE99:BE646), 2)</f>
        <v>0</v>
      </c>
      <c r="G32" s="43"/>
      <c r="H32" s="43"/>
      <c r="I32" s="141">
        <v>0.21</v>
      </c>
      <c r="J32" s="140">
        <f>ROUND(ROUND((SUM(BE99:BE646)), 2)*I32, 2)</f>
        <v>0</v>
      </c>
      <c r="K32" s="46"/>
    </row>
    <row r="33" spans="2:11" s="1" customFormat="1" ht="14.45" customHeight="1">
      <c r="B33" s="42"/>
      <c r="C33" s="43"/>
      <c r="D33" s="43"/>
      <c r="E33" s="50" t="s">
        <v>46</v>
      </c>
      <c r="F33" s="140">
        <f>ROUND(SUM(BF99:BF646), 2)</f>
        <v>0</v>
      </c>
      <c r="G33" s="43"/>
      <c r="H33" s="43"/>
      <c r="I33" s="141">
        <v>0.15</v>
      </c>
      <c r="J33" s="140">
        <f>ROUND(ROUND((SUM(BF99:BF646)), 2)*I33, 2)</f>
        <v>0</v>
      </c>
      <c r="K33" s="46"/>
    </row>
    <row r="34" spans="2:11" s="1" customFormat="1" ht="14.45" hidden="1" customHeight="1">
      <c r="B34" s="42"/>
      <c r="C34" s="43"/>
      <c r="D34" s="43"/>
      <c r="E34" s="50" t="s">
        <v>47</v>
      </c>
      <c r="F34" s="140">
        <f>ROUND(SUM(BG99:BG646), 2)</f>
        <v>0</v>
      </c>
      <c r="G34" s="43"/>
      <c r="H34" s="43"/>
      <c r="I34" s="141">
        <v>0.21</v>
      </c>
      <c r="J34" s="140">
        <v>0</v>
      </c>
      <c r="K34" s="46"/>
    </row>
    <row r="35" spans="2:11" s="1" customFormat="1" ht="14.45" hidden="1" customHeight="1">
      <c r="B35" s="42"/>
      <c r="C35" s="43"/>
      <c r="D35" s="43"/>
      <c r="E35" s="50" t="s">
        <v>48</v>
      </c>
      <c r="F35" s="140">
        <f>ROUND(SUM(BH99:BH646), 2)</f>
        <v>0</v>
      </c>
      <c r="G35" s="43"/>
      <c r="H35" s="43"/>
      <c r="I35" s="141">
        <v>0.15</v>
      </c>
      <c r="J35" s="140">
        <v>0</v>
      </c>
      <c r="K35" s="46"/>
    </row>
    <row r="36" spans="2:11" s="1" customFormat="1" ht="14.45" hidden="1" customHeight="1">
      <c r="B36" s="42"/>
      <c r="C36" s="43"/>
      <c r="D36" s="43"/>
      <c r="E36" s="50" t="s">
        <v>49</v>
      </c>
      <c r="F36" s="140">
        <f>ROUND(SUM(BI99:BI646), 2)</f>
        <v>0</v>
      </c>
      <c r="G36" s="43"/>
      <c r="H36" s="43"/>
      <c r="I36" s="141">
        <v>0</v>
      </c>
      <c r="J36" s="140">
        <v>0</v>
      </c>
      <c r="K36" s="46"/>
    </row>
    <row r="37" spans="2:11" s="1" customFormat="1" ht="6.95" customHeight="1">
      <c r="B37" s="42"/>
      <c r="C37" s="43"/>
      <c r="D37" s="43"/>
      <c r="E37" s="43"/>
      <c r="F37" s="43"/>
      <c r="G37" s="43"/>
      <c r="H37" s="43"/>
      <c r="I37" s="128"/>
      <c r="J37" s="43"/>
      <c r="K37" s="46"/>
    </row>
    <row r="38" spans="2:11" s="1" customFormat="1" ht="25.35" customHeight="1">
      <c r="B38" s="42"/>
      <c r="C38" s="142"/>
      <c r="D38" s="143" t="s">
        <v>50</v>
      </c>
      <c r="E38" s="80"/>
      <c r="F38" s="80"/>
      <c r="G38" s="144" t="s">
        <v>51</v>
      </c>
      <c r="H38" s="145" t="s">
        <v>52</v>
      </c>
      <c r="I38" s="146"/>
      <c r="J38" s="147">
        <f>SUM(J29:J36)</f>
        <v>0</v>
      </c>
      <c r="K38" s="148"/>
    </row>
    <row r="39" spans="2:11" s="1" customFormat="1" ht="14.45" customHeight="1">
      <c r="B39" s="57"/>
      <c r="C39" s="58"/>
      <c r="D39" s="58"/>
      <c r="E39" s="58"/>
      <c r="F39" s="58"/>
      <c r="G39" s="58"/>
      <c r="H39" s="58"/>
      <c r="I39" s="149"/>
      <c r="J39" s="58"/>
      <c r="K39" s="59"/>
    </row>
    <row r="43" spans="2:11" s="1" customFormat="1" ht="6.95" customHeight="1">
      <c r="B43" s="150"/>
      <c r="C43" s="151"/>
      <c r="D43" s="151"/>
      <c r="E43" s="151"/>
      <c r="F43" s="151"/>
      <c r="G43" s="151"/>
      <c r="H43" s="151"/>
      <c r="I43" s="152"/>
      <c r="J43" s="151"/>
      <c r="K43" s="153"/>
    </row>
    <row r="44" spans="2:11" s="1" customFormat="1" ht="36.950000000000003" customHeight="1">
      <c r="B44" s="42"/>
      <c r="C44" s="31" t="s">
        <v>280</v>
      </c>
      <c r="D44" s="43"/>
      <c r="E44" s="43"/>
      <c r="F44" s="43"/>
      <c r="G44" s="43"/>
      <c r="H44" s="43"/>
      <c r="I44" s="128"/>
      <c r="J44" s="43"/>
      <c r="K44" s="46"/>
    </row>
    <row r="45" spans="2:11" s="1" customFormat="1" ht="6.95" customHeight="1">
      <c r="B45" s="42"/>
      <c r="C45" s="43"/>
      <c r="D45" s="43"/>
      <c r="E45" s="43"/>
      <c r="F45" s="43"/>
      <c r="G45" s="43"/>
      <c r="H45" s="43"/>
      <c r="I45" s="128"/>
      <c r="J45" s="43"/>
      <c r="K45" s="46"/>
    </row>
    <row r="46" spans="2:11" s="1" customFormat="1" ht="14.45" customHeight="1">
      <c r="B46" s="42"/>
      <c r="C46" s="38" t="s">
        <v>18</v>
      </c>
      <c r="D46" s="43"/>
      <c r="E46" s="43"/>
      <c r="F46" s="43"/>
      <c r="G46" s="43"/>
      <c r="H46" s="43"/>
      <c r="I46" s="128"/>
      <c r="J46" s="43"/>
      <c r="K46" s="46"/>
    </row>
    <row r="47" spans="2:11" s="1" customFormat="1" ht="22.5" customHeight="1">
      <c r="B47" s="42"/>
      <c r="C47" s="43"/>
      <c r="D47" s="43"/>
      <c r="E47" s="420" t="str">
        <f>E7</f>
        <v>Národní telemedicínské centrum</v>
      </c>
      <c r="F47" s="421"/>
      <c r="G47" s="421"/>
      <c r="H47" s="421"/>
      <c r="I47" s="128"/>
      <c r="J47" s="43"/>
      <c r="K47" s="46"/>
    </row>
    <row r="48" spans="2:11">
      <c r="B48" s="29"/>
      <c r="C48" s="38" t="s">
        <v>278</v>
      </c>
      <c r="D48" s="30"/>
      <c r="E48" s="30"/>
      <c r="F48" s="30"/>
      <c r="G48" s="30"/>
      <c r="H48" s="30"/>
      <c r="I48" s="127"/>
      <c r="J48" s="30"/>
      <c r="K48" s="32"/>
    </row>
    <row r="49" spans="2:47" s="1" customFormat="1" ht="22.5" customHeight="1">
      <c r="B49" s="42"/>
      <c r="C49" s="43"/>
      <c r="D49" s="43"/>
      <c r="E49" s="420" t="s">
        <v>6587</v>
      </c>
      <c r="F49" s="423"/>
      <c r="G49" s="423"/>
      <c r="H49" s="423"/>
      <c r="I49" s="128"/>
      <c r="J49" s="43"/>
      <c r="K49" s="46"/>
    </row>
    <row r="50" spans="2:47" s="1" customFormat="1" ht="14.45" customHeight="1">
      <c r="B50" s="42"/>
      <c r="C50" s="38" t="s">
        <v>425</v>
      </c>
      <c r="D50" s="43"/>
      <c r="E50" s="43"/>
      <c r="F50" s="43"/>
      <c r="G50" s="43"/>
      <c r="H50" s="43"/>
      <c r="I50" s="128"/>
      <c r="J50" s="43"/>
      <c r="K50" s="46"/>
    </row>
    <row r="51" spans="2:47" s="1" customFormat="1" ht="23.25" customHeight="1">
      <c r="B51" s="42"/>
      <c r="C51" s="43"/>
      <c r="D51" s="43"/>
      <c r="E51" s="422" t="str">
        <f>E11</f>
        <v>02 - Vzduchotechnika</v>
      </c>
      <c r="F51" s="423"/>
      <c r="G51" s="423"/>
      <c r="H51" s="423"/>
      <c r="I51" s="128"/>
      <c r="J51" s="43"/>
      <c r="K51" s="46"/>
    </row>
    <row r="52" spans="2:47" s="1" customFormat="1" ht="6.95" customHeight="1">
      <c r="B52" s="42"/>
      <c r="C52" s="43"/>
      <c r="D52" s="43"/>
      <c r="E52" s="43"/>
      <c r="F52" s="43"/>
      <c r="G52" s="43"/>
      <c r="H52" s="43"/>
      <c r="I52" s="128"/>
      <c r="J52" s="43"/>
      <c r="K52" s="46"/>
    </row>
    <row r="53" spans="2:47" s="1" customFormat="1" ht="18" customHeight="1">
      <c r="B53" s="42"/>
      <c r="C53" s="38" t="s">
        <v>23</v>
      </c>
      <c r="D53" s="43"/>
      <c r="E53" s="43"/>
      <c r="F53" s="36" t="str">
        <f>F14</f>
        <v>FN Olomouc</v>
      </c>
      <c r="G53" s="43"/>
      <c r="H53" s="43"/>
      <c r="I53" s="129" t="s">
        <v>25</v>
      </c>
      <c r="J53" s="130" t="str">
        <f>IF(J14="","",J14)</f>
        <v>26.1.2017</v>
      </c>
      <c r="K53" s="46"/>
    </row>
    <row r="54" spans="2:47" s="1" customFormat="1" ht="6.95" customHeight="1">
      <c r="B54" s="42"/>
      <c r="C54" s="43"/>
      <c r="D54" s="43"/>
      <c r="E54" s="43"/>
      <c r="F54" s="43"/>
      <c r="G54" s="43"/>
      <c r="H54" s="43"/>
      <c r="I54" s="128"/>
      <c r="J54" s="43"/>
      <c r="K54" s="46"/>
    </row>
    <row r="55" spans="2:47" s="1" customFormat="1">
      <c r="B55" s="42"/>
      <c r="C55" s="38" t="s">
        <v>27</v>
      </c>
      <c r="D55" s="43"/>
      <c r="E55" s="43"/>
      <c r="F55" s="36" t="str">
        <f>E17</f>
        <v>SPS Projekt s. r.o., Za Návsí 1670/9, Praha 10</v>
      </c>
      <c r="G55" s="43"/>
      <c r="H55" s="43"/>
      <c r="I55" s="129" t="s">
        <v>34</v>
      </c>
      <c r="J55" s="36" t="str">
        <f>E23</f>
        <v>OK Plan Architects s.r.o., Na Závodí 631, Humpolec</v>
      </c>
      <c r="K55" s="46"/>
    </row>
    <row r="56" spans="2:47" s="1" customFormat="1" ht="14.45" customHeight="1">
      <c r="B56" s="42"/>
      <c r="C56" s="38" t="s">
        <v>32</v>
      </c>
      <c r="D56" s="43"/>
      <c r="E56" s="43"/>
      <c r="F56" s="36" t="str">
        <f>IF(E20="","",E20)</f>
        <v/>
      </c>
      <c r="G56" s="43"/>
      <c r="H56" s="43"/>
      <c r="I56" s="128"/>
      <c r="J56" s="43"/>
      <c r="K56" s="46"/>
    </row>
    <row r="57" spans="2:47" s="1" customFormat="1" ht="10.35" customHeight="1">
      <c r="B57" s="42"/>
      <c r="C57" s="43"/>
      <c r="D57" s="43"/>
      <c r="E57" s="43"/>
      <c r="F57" s="43"/>
      <c r="G57" s="43"/>
      <c r="H57" s="43"/>
      <c r="I57" s="128"/>
      <c r="J57" s="43"/>
      <c r="K57" s="46"/>
    </row>
    <row r="58" spans="2:47" s="1" customFormat="1" ht="29.25" customHeight="1">
      <c r="B58" s="42"/>
      <c r="C58" s="154" t="s">
        <v>281</v>
      </c>
      <c r="D58" s="142"/>
      <c r="E58" s="142"/>
      <c r="F58" s="142"/>
      <c r="G58" s="142"/>
      <c r="H58" s="142"/>
      <c r="I58" s="155"/>
      <c r="J58" s="156" t="s">
        <v>282</v>
      </c>
      <c r="K58" s="157"/>
    </row>
    <row r="59" spans="2:47" s="1" customFormat="1" ht="10.35" customHeight="1">
      <c r="B59" s="42"/>
      <c r="C59" s="43"/>
      <c r="D59" s="43"/>
      <c r="E59" s="43"/>
      <c r="F59" s="43"/>
      <c r="G59" s="43"/>
      <c r="H59" s="43"/>
      <c r="I59" s="128"/>
      <c r="J59" s="43"/>
      <c r="K59" s="46"/>
    </row>
    <row r="60" spans="2:47" s="1" customFormat="1" ht="29.25" customHeight="1">
      <c r="B60" s="42"/>
      <c r="C60" s="158" t="s">
        <v>283</v>
      </c>
      <c r="D60" s="43"/>
      <c r="E60" s="43"/>
      <c r="F60" s="43"/>
      <c r="G60" s="43"/>
      <c r="H60" s="43"/>
      <c r="I60" s="128"/>
      <c r="J60" s="138">
        <f>J99</f>
        <v>0</v>
      </c>
      <c r="K60" s="46"/>
      <c r="AU60" s="25" t="s">
        <v>284</v>
      </c>
    </row>
    <row r="61" spans="2:47" s="8" customFormat="1" ht="24.95" customHeight="1">
      <c r="B61" s="159"/>
      <c r="C61" s="160"/>
      <c r="D61" s="161" t="s">
        <v>1815</v>
      </c>
      <c r="E61" s="162"/>
      <c r="F61" s="162"/>
      <c r="G61" s="162"/>
      <c r="H61" s="162"/>
      <c r="I61" s="163"/>
      <c r="J61" s="164">
        <f>J100</f>
        <v>0</v>
      </c>
      <c r="K61" s="165"/>
    </row>
    <row r="62" spans="2:47" s="9" customFormat="1" ht="19.899999999999999" customHeight="1">
      <c r="B62" s="166"/>
      <c r="C62" s="167"/>
      <c r="D62" s="168" t="s">
        <v>7250</v>
      </c>
      <c r="E62" s="169"/>
      <c r="F62" s="169"/>
      <c r="G62" s="169"/>
      <c r="H62" s="169"/>
      <c r="I62" s="170"/>
      <c r="J62" s="171">
        <f>J101</f>
        <v>0</v>
      </c>
      <c r="K62" s="172"/>
    </row>
    <row r="63" spans="2:47" s="9" customFormat="1" ht="19.899999999999999" customHeight="1">
      <c r="B63" s="166"/>
      <c r="C63" s="167"/>
      <c r="D63" s="168" t="s">
        <v>7251</v>
      </c>
      <c r="E63" s="169"/>
      <c r="F63" s="169"/>
      <c r="G63" s="169"/>
      <c r="H63" s="169"/>
      <c r="I63" s="170"/>
      <c r="J63" s="171">
        <f>J176</f>
        <v>0</v>
      </c>
      <c r="K63" s="172"/>
    </row>
    <row r="64" spans="2:47" s="9" customFormat="1" ht="19.899999999999999" customHeight="1">
      <c r="B64" s="166"/>
      <c r="C64" s="167"/>
      <c r="D64" s="168" t="s">
        <v>7252</v>
      </c>
      <c r="E64" s="169"/>
      <c r="F64" s="169"/>
      <c r="G64" s="169"/>
      <c r="H64" s="169"/>
      <c r="I64" s="170"/>
      <c r="J64" s="171">
        <f>J210</f>
        <v>0</v>
      </c>
      <c r="K64" s="172"/>
    </row>
    <row r="65" spans="2:11" s="9" customFormat="1" ht="19.899999999999999" customHeight="1">
      <c r="B65" s="166"/>
      <c r="C65" s="167"/>
      <c r="D65" s="168" t="s">
        <v>7253</v>
      </c>
      <c r="E65" s="169"/>
      <c r="F65" s="169"/>
      <c r="G65" s="169"/>
      <c r="H65" s="169"/>
      <c r="I65" s="170"/>
      <c r="J65" s="171">
        <f>J244</f>
        <v>0</v>
      </c>
      <c r="K65" s="172"/>
    </row>
    <row r="66" spans="2:11" s="9" customFormat="1" ht="19.899999999999999" customHeight="1">
      <c r="B66" s="166"/>
      <c r="C66" s="167"/>
      <c r="D66" s="168" t="s">
        <v>7254</v>
      </c>
      <c r="E66" s="169"/>
      <c r="F66" s="169"/>
      <c r="G66" s="169"/>
      <c r="H66" s="169"/>
      <c r="I66" s="170"/>
      <c r="J66" s="171">
        <f>J328</f>
        <v>0</v>
      </c>
      <c r="K66" s="172"/>
    </row>
    <row r="67" spans="2:11" s="9" customFormat="1" ht="19.899999999999999" customHeight="1">
      <c r="B67" s="166"/>
      <c r="C67" s="167"/>
      <c r="D67" s="168" t="s">
        <v>7255</v>
      </c>
      <c r="E67" s="169"/>
      <c r="F67" s="169"/>
      <c r="G67" s="169"/>
      <c r="H67" s="169"/>
      <c r="I67" s="170"/>
      <c r="J67" s="171">
        <f>J428</f>
        <v>0</v>
      </c>
      <c r="K67" s="172"/>
    </row>
    <row r="68" spans="2:11" s="9" customFormat="1" ht="19.899999999999999" customHeight="1">
      <c r="B68" s="166"/>
      <c r="C68" s="167"/>
      <c r="D68" s="168" t="s">
        <v>7256</v>
      </c>
      <c r="E68" s="169"/>
      <c r="F68" s="169"/>
      <c r="G68" s="169"/>
      <c r="H68" s="169"/>
      <c r="I68" s="170"/>
      <c r="J68" s="171">
        <f>J450</f>
        <v>0</v>
      </c>
      <c r="K68" s="172"/>
    </row>
    <row r="69" spans="2:11" s="9" customFormat="1" ht="19.899999999999999" customHeight="1">
      <c r="B69" s="166"/>
      <c r="C69" s="167"/>
      <c r="D69" s="168" t="s">
        <v>7257</v>
      </c>
      <c r="E69" s="169"/>
      <c r="F69" s="169"/>
      <c r="G69" s="169"/>
      <c r="H69" s="169"/>
      <c r="I69" s="170"/>
      <c r="J69" s="171">
        <f>J487</f>
        <v>0</v>
      </c>
      <c r="K69" s="172"/>
    </row>
    <row r="70" spans="2:11" s="9" customFormat="1" ht="19.899999999999999" customHeight="1">
      <c r="B70" s="166"/>
      <c r="C70" s="167"/>
      <c r="D70" s="168" t="s">
        <v>7258</v>
      </c>
      <c r="E70" s="169"/>
      <c r="F70" s="169"/>
      <c r="G70" s="169"/>
      <c r="H70" s="169"/>
      <c r="I70" s="170"/>
      <c r="J70" s="171">
        <f>J573</f>
        <v>0</v>
      </c>
      <c r="K70" s="172"/>
    </row>
    <row r="71" spans="2:11" s="9" customFormat="1" ht="19.899999999999999" customHeight="1">
      <c r="B71" s="166"/>
      <c r="C71" s="167"/>
      <c r="D71" s="168" t="s">
        <v>7259</v>
      </c>
      <c r="E71" s="169"/>
      <c r="F71" s="169"/>
      <c r="G71" s="169"/>
      <c r="H71" s="169"/>
      <c r="I71" s="170"/>
      <c r="J71" s="171">
        <f>J586</f>
        <v>0</v>
      </c>
      <c r="K71" s="172"/>
    </row>
    <row r="72" spans="2:11" s="9" customFormat="1" ht="19.899999999999999" customHeight="1">
      <c r="B72" s="166"/>
      <c r="C72" s="167"/>
      <c r="D72" s="168" t="s">
        <v>7260</v>
      </c>
      <c r="E72" s="169"/>
      <c r="F72" s="169"/>
      <c r="G72" s="169"/>
      <c r="H72" s="169"/>
      <c r="I72" s="170"/>
      <c r="J72" s="171">
        <f>J592</f>
        <v>0</v>
      </c>
      <c r="K72" s="172"/>
    </row>
    <row r="73" spans="2:11" s="9" customFormat="1" ht="19.899999999999999" customHeight="1">
      <c r="B73" s="166"/>
      <c r="C73" s="167"/>
      <c r="D73" s="168" t="s">
        <v>7261</v>
      </c>
      <c r="E73" s="169"/>
      <c r="F73" s="169"/>
      <c r="G73" s="169"/>
      <c r="H73" s="169"/>
      <c r="I73" s="170"/>
      <c r="J73" s="171">
        <f>J601</f>
        <v>0</v>
      </c>
      <c r="K73" s="172"/>
    </row>
    <row r="74" spans="2:11" s="9" customFormat="1" ht="19.899999999999999" customHeight="1">
      <c r="B74" s="166"/>
      <c r="C74" s="167"/>
      <c r="D74" s="168" t="s">
        <v>7262</v>
      </c>
      <c r="E74" s="169"/>
      <c r="F74" s="169"/>
      <c r="G74" s="169"/>
      <c r="H74" s="169"/>
      <c r="I74" s="170"/>
      <c r="J74" s="171">
        <f>J621</f>
        <v>0</v>
      </c>
      <c r="K74" s="172"/>
    </row>
    <row r="75" spans="2:11" s="9" customFormat="1" ht="19.899999999999999" customHeight="1">
      <c r="B75" s="166"/>
      <c r="C75" s="167"/>
      <c r="D75" s="168" t="s">
        <v>7263</v>
      </c>
      <c r="E75" s="169"/>
      <c r="F75" s="169"/>
      <c r="G75" s="169"/>
      <c r="H75" s="169"/>
      <c r="I75" s="170"/>
      <c r="J75" s="171">
        <f>J629</f>
        <v>0</v>
      </c>
      <c r="K75" s="172"/>
    </row>
    <row r="76" spans="2:11" s="8" customFormat="1" ht="24.95" customHeight="1">
      <c r="B76" s="159"/>
      <c r="C76" s="160"/>
      <c r="D76" s="161" t="s">
        <v>285</v>
      </c>
      <c r="E76" s="162"/>
      <c r="F76" s="162"/>
      <c r="G76" s="162"/>
      <c r="H76" s="162"/>
      <c r="I76" s="163"/>
      <c r="J76" s="164">
        <f>J637</f>
        <v>0</v>
      </c>
      <c r="K76" s="165"/>
    </row>
    <row r="77" spans="2:11" s="9" customFormat="1" ht="19.899999999999999" customHeight="1">
      <c r="B77" s="166"/>
      <c r="C77" s="167"/>
      <c r="D77" s="168" t="s">
        <v>291</v>
      </c>
      <c r="E77" s="169"/>
      <c r="F77" s="169"/>
      <c r="G77" s="169"/>
      <c r="H77" s="169"/>
      <c r="I77" s="170"/>
      <c r="J77" s="171">
        <f>J638</f>
        <v>0</v>
      </c>
      <c r="K77" s="172"/>
    </row>
    <row r="78" spans="2:11" s="1" customFormat="1" ht="21.75" customHeight="1">
      <c r="B78" s="42"/>
      <c r="C78" s="43"/>
      <c r="D78" s="43"/>
      <c r="E78" s="43"/>
      <c r="F78" s="43"/>
      <c r="G78" s="43"/>
      <c r="H78" s="43"/>
      <c r="I78" s="128"/>
      <c r="J78" s="43"/>
      <c r="K78" s="46"/>
    </row>
    <row r="79" spans="2:11" s="1" customFormat="1" ht="6.95" customHeight="1">
      <c r="B79" s="57"/>
      <c r="C79" s="58"/>
      <c r="D79" s="58"/>
      <c r="E79" s="58"/>
      <c r="F79" s="58"/>
      <c r="G79" s="58"/>
      <c r="H79" s="58"/>
      <c r="I79" s="149"/>
      <c r="J79" s="58"/>
      <c r="K79" s="59"/>
    </row>
    <row r="83" spans="2:12" s="1" customFormat="1" ht="6.95" customHeight="1">
      <c r="B83" s="60"/>
      <c r="C83" s="61"/>
      <c r="D83" s="61"/>
      <c r="E83" s="61"/>
      <c r="F83" s="61"/>
      <c r="G83" s="61"/>
      <c r="H83" s="61"/>
      <c r="I83" s="152"/>
      <c r="J83" s="61"/>
      <c r="K83" s="61"/>
      <c r="L83" s="62"/>
    </row>
    <row r="84" spans="2:12" s="1" customFormat="1" ht="36.950000000000003" customHeight="1">
      <c r="B84" s="42"/>
      <c r="C84" s="63" t="s">
        <v>292</v>
      </c>
      <c r="D84" s="64"/>
      <c r="E84" s="64"/>
      <c r="F84" s="64"/>
      <c r="G84" s="64"/>
      <c r="H84" s="64"/>
      <c r="I84" s="173"/>
      <c r="J84" s="64"/>
      <c r="K84" s="64"/>
      <c r="L84" s="62"/>
    </row>
    <row r="85" spans="2:12" s="1" customFormat="1" ht="6.95" customHeight="1">
      <c r="B85" s="42"/>
      <c r="C85" s="64"/>
      <c r="D85" s="64"/>
      <c r="E85" s="64"/>
      <c r="F85" s="64"/>
      <c r="G85" s="64"/>
      <c r="H85" s="64"/>
      <c r="I85" s="173"/>
      <c r="J85" s="64"/>
      <c r="K85" s="64"/>
      <c r="L85" s="62"/>
    </row>
    <row r="86" spans="2:12" s="1" customFormat="1" ht="14.45" customHeight="1">
      <c r="B86" s="42"/>
      <c r="C86" s="66" t="s">
        <v>18</v>
      </c>
      <c r="D86" s="64"/>
      <c r="E86" s="64"/>
      <c r="F86" s="64"/>
      <c r="G86" s="64"/>
      <c r="H86" s="64"/>
      <c r="I86" s="173"/>
      <c r="J86" s="64"/>
      <c r="K86" s="64"/>
      <c r="L86" s="62"/>
    </row>
    <row r="87" spans="2:12" s="1" customFormat="1" ht="22.5" customHeight="1">
      <c r="B87" s="42"/>
      <c r="C87" s="64"/>
      <c r="D87" s="64"/>
      <c r="E87" s="424" t="str">
        <f>E7</f>
        <v>Národní telemedicínské centrum</v>
      </c>
      <c r="F87" s="425"/>
      <c r="G87" s="425"/>
      <c r="H87" s="425"/>
      <c r="I87" s="173"/>
      <c r="J87" s="64"/>
      <c r="K87" s="64"/>
      <c r="L87" s="62"/>
    </row>
    <row r="88" spans="2:12">
      <c r="B88" s="29"/>
      <c r="C88" s="66" t="s">
        <v>278</v>
      </c>
      <c r="D88" s="219"/>
      <c r="E88" s="219"/>
      <c r="F88" s="219"/>
      <c r="G88" s="219"/>
      <c r="H88" s="219"/>
      <c r="J88" s="219"/>
      <c r="K88" s="219"/>
      <c r="L88" s="220"/>
    </row>
    <row r="89" spans="2:12" s="1" customFormat="1" ht="22.5" customHeight="1">
      <c r="B89" s="42"/>
      <c r="C89" s="64"/>
      <c r="D89" s="64"/>
      <c r="E89" s="424" t="s">
        <v>6587</v>
      </c>
      <c r="F89" s="426"/>
      <c r="G89" s="426"/>
      <c r="H89" s="426"/>
      <c r="I89" s="173"/>
      <c r="J89" s="64"/>
      <c r="K89" s="64"/>
      <c r="L89" s="62"/>
    </row>
    <row r="90" spans="2:12" s="1" customFormat="1" ht="14.45" customHeight="1">
      <c r="B90" s="42"/>
      <c r="C90" s="66" t="s">
        <v>425</v>
      </c>
      <c r="D90" s="64"/>
      <c r="E90" s="64"/>
      <c r="F90" s="64"/>
      <c r="G90" s="64"/>
      <c r="H90" s="64"/>
      <c r="I90" s="173"/>
      <c r="J90" s="64"/>
      <c r="K90" s="64"/>
      <c r="L90" s="62"/>
    </row>
    <row r="91" spans="2:12" s="1" customFormat="1" ht="23.25" customHeight="1">
      <c r="B91" s="42"/>
      <c r="C91" s="64"/>
      <c r="D91" s="64"/>
      <c r="E91" s="395" t="str">
        <f>E11</f>
        <v>02 - Vzduchotechnika</v>
      </c>
      <c r="F91" s="426"/>
      <c r="G91" s="426"/>
      <c r="H91" s="426"/>
      <c r="I91" s="173"/>
      <c r="J91" s="64"/>
      <c r="K91" s="64"/>
      <c r="L91" s="62"/>
    </row>
    <row r="92" spans="2:12" s="1" customFormat="1" ht="6.95" customHeight="1">
      <c r="B92" s="42"/>
      <c r="C92" s="64"/>
      <c r="D92" s="64"/>
      <c r="E92" s="64"/>
      <c r="F92" s="64"/>
      <c r="G92" s="64"/>
      <c r="H92" s="64"/>
      <c r="I92" s="173"/>
      <c r="J92" s="64"/>
      <c r="K92" s="64"/>
      <c r="L92" s="62"/>
    </row>
    <row r="93" spans="2:12" s="1" customFormat="1" ht="18" customHeight="1">
      <c r="B93" s="42"/>
      <c r="C93" s="66" t="s">
        <v>23</v>
      </c>
      <c r="D93" s="64"/>
      <c r="E93" s="64"/>
      <c r="F93" s="174" t="str">
        <f>F14</f>
        <v>FN Olomouc</v>
      </c>
      <c r="G93" s="64"/>
      <c r="H93" s="64"/>
      <c r="I93" s="175" t="s">
        <v>25</v>
      </c>
      <c r="J93" s="74" t="str">
        <f>IF(J14="","",J14)</f>
        <v>26.1.2017</v>
      </c>
      <c r="K93" s="64"/>
      <c r="L93" s="62"/>
    </row>
    <row r="94" spans="2:12" s="1" customFormat="1" ht="6.95" customHeight="1">
      <c r="B94" s="42"/>
      <c r="C94" s="64"/>
      <c r="D94" s="64"/>
      <c r="E94" s="64"/>
      <c r="F94" s="64"/>
      <c r="G94" s="64"/>
      <c r="H94" s="64"/>
      <c r="I94" s="173"/>
      <c r="J94" s="64"/>
      <c r="K94" s="64"/>
      <c r="L94" s="62"/>
    </row>
    <row r="95" spans="2:12" s="1" customFormat="1">
      <c r="B95" s="42"/>
      <c r="C95" s="66" t="s">
        <v>27</v>
      </c>
      <c r="D95" s="64"/>
      <c r="E95" s="64"/>
      <c r="F95" s="174" t="str">
        <f>E17</f>
        <v>SPS Projekt s. r.o., Za Návsí 1670/9, Praha 10</v>
      </c>
      <c r="G95" s="64"/>
      <c r="H95" s="64"/>
      <c r="I95" s="175" t="s">
        <v>34</v>
      </c>
      <c r="J95" s="174" t="str">
        <f>E23</f>
        <v>OK Plan Architects s.r.o., Na Závodí 631, Humpolec</v>
      </c>
      <c r="K95" s="64"/>
      <c r="L95" s="62"/>
    </row>
    <row r="96" spans="2:12" s="1" customFormat="1" ht="14.45" customHeight="1">
      <c r="B96" s="42"/>
      <c r="C96" s="66" t="s">
        <v>32</v>
      </c>
      <c r="D96" s="64"/>
      <c r="E96" s="64"/>
      <c r="F96" s="174" t="str">
        <f>IF(E20="","",E20)</f>
        <v/>
      </c>
      <c r="G96" s="64"/>
      <c r="H96" s="64"/>
      <c r="I96" s="173"/>
      <c r="J96" s="64"/>
      <c r="K96" s="64"/>
      <c r="L96" s="62"/>
    </row>
    <row r="97" spans="2:65" s="1" customFormat="1" ht="10.35" customHeight="1">
      <c r="B97" s="42"/>
      <c r="C97" s="64"/>
      <c r="D97" s="64"/>
      <c r="E97" s="64"/>
      <c r="F97" s="64"/>
      <c r="G97" s="64"/>
      <c r="H97" s="64"/>
      <c r="I97" s="173"/>
      <c r="J97" s="64"/>
      <c r="K97" s="64"/>
      <c r="L97" s="62"/>
    </row>
    <row r="98" spans="2:65" s="10" customFormat="1" ht="29.25" customHeight="1">
      <c r="B98" s="176"/>
      <c r="C98" s="177" t="s">
        <v>293</v>
      </c>
      <c r="D98" s="178" t="s">
        <v>59</v>
      </c>
      <c r="E98" s="178" t="s">
        <v>55</v>
      </c>
      <c r="F98" s="178" t="s">
        <v>294</v>
      </c>
      <c r="G98" s="178" t="s">
        <v>295</v>
      </c>
      <c r="H98" s="178" t="s">
        <v>296</v>
      </c>
      <c r="I98" s="179" t="s">
        <v>297</v>
      </c>
      <c r="J98" s="178" t="s">
        <v>282</v>
      </c>
      <c r="K98" s="180" t="s">
        <v>298</v>
      </c>
      <c r="L98" s="181"/>
      <c r="M98" s="82" t="s">
        <v>299</v>
      </c>
      <c r="N98" s="83" t="s">
        <v>44</v>
      </c>
      <c r="O98" s="83" t="s">
        <v>300</v>
      </c>
      <c r="P98" s="83" t="s">
        <v>301</v>
      </c>
      <c r="Q98" s="83" t="s">
        <v>302</v>
      </c>
      <c r="R98" s="83" t="s">
        <v>303</v>
      </c>
      <c r="S98" s="83" t="s">
        <v>304</v>
      </c>
      <c r="T98" s="84" t="s">
        <v>305</v>
      </c>
    </row>
    <row r="99" spans="2:65" s="1" customFormat="1" ht="29.25" customHeight="1">
      <c r="B99" s="42"/>
      <c r="C99" s="88" t="s">
        <v>283</v>
      </c>
      <c r="D99" s="64"/>
      <c r="E99" s="64"/>
      <c r="F99" s="64"/>
      <c r="G99" s="64"/>
      <c r="H99" s="64"/>
      <c r="I99" s="173"/>
      <c r="J99" s="182">
        <f>BK99</f>
        <v>0</v>
      </c>
      <c r="K99" s="64"/>
      <c r="L99" s="62"/>
      <c r="M99" s="85"/>
      <c r="N99" s="86"/>
      <c r="O99" s="86"/>
      <c r="P99" s="183">
        <f>P100+P637</f>
        <v>0</v>
      </c>
      <c r="Q99" s="86"/>
      <c r="R99" s="183">
        <f>R100+R637</f>
        <v>0</v>
      </c>
      <c r="S99" s="86"/>
      <c r="T99" s="184">
        <f>T100+T637</f>
        <v>0</v>
      </c>
      <c r="AT99" s="25" t="s">
        <v>73</v>
      </c>
      <c r="AU99" s="25" t="s">
        <v>284</v>
      </c>
      <c r="BK99" s="185">
        <f>BK100+BK637</f>
        <v>0</v>
      </c>
    </row>
    <row r="100" spans="2:65" s="11" customFormat="1" ht="37.35" customHeight="1">
      <c r="B100" s="186"/>
      <c r="C100" s="187"/>
      <c r="D100" s="188" t="s">
        <v>73</v>
      </c>
      <c r="E100" s="189" t="s">
        <v>2404</v>
      </c>
      <c r="F100" s="189" t="s">
        <v>2405</v>
      </c>
      <c r="G100" s="187"/>
      <c r="H100" s="187"/>
      <c r="I100" s="190"/>
      <c r="J100" s="191">
        <f>BK100</f>
        <v>0</v>
      </c>
      <c r="K100" s="187"/>
      <c r="L100" s="192"/>
      <c r="M100" s="193"/>
      <c r="N100" s="194"/>
      <c r="O100" s="194"/>
      <c r="P100" s="195">
        <f>P101+P176+P210+P244+P328+P428+P450+P487+P573+P586+P592+P601+P621+P629</f>
        <v>0</v>
      </c>
      <c r="Q100" s="194"/>
      <c r="R100" s="195">
        <f>R101+R176+R210+R244+R328+R428+R450+R487+R573+R586+R592+R601+R621+R629</f>
        <v>0</v>
      </c>
      <c r="S100" s="194"/>
      <c r="T100" s="196">
        <f>T101+T176+T210+T244+T328+T428+T450+T487+T573+T586+T592+T601+T621+T629</f>
        <v>0</v>
      </c>
      <c r="AR100" s="197" t="s">
        <v>84</v>
      </c>
      <c r="AT100" s="198" t="s">
        <v>73</v>
      </c>
      <c r="AU100" s="198" t="s">
        <v>74</v>
      </c>
      <c r="AY100" s="197" t="s">
        <v>308</v>
      </c>
      <c r="BK100" s="199">
        <f>BK101+BK176+BK210+BK244+BK328+BK428+BK450+BK487+BK573+BK586+BK592+BK601+BK621+BK629</f>
        <v>0</v>
      </c>
    </row>
    <row r="101" spans="2:65" s="11" customFormat="1" ht="19.899999999999999" customHeight="1">
      <c r="B101" s="186"/>
      <c r="C101" s="187"/>
      <c r="D101" s="200" t="s">
        <v>73</v>
      </c>
      <c r="E101" s="201" t="s">
        <v>7264</v>
      </c>
      <c r="F101" s="201" t="s">
        <v>7265</v>
      </c>
      <c r="G101" s="187"/>
      <c r="H101" s="187"/>
      <c r="I101" s="190"/>
      <c r="J101" s="202">
        <f>BK101</f>
        <v>0</v>
      </c>
      <c r="K101" s="187"/>
      <c r="L101" s="192"/>
      <c r="M101" s="193"/>
      <c r="N101" s="194"/>
      <c r="O101" s="194"/>
      <c r="P101" s="195">
        <f>SUM(P102:P175)</f>
        <v>0</v>
      </c>
      <c r="Q101" s="194"/>
      <c r="R101" s="195">
        <f>SUM(R102:R175)</f>
        <v>0</v>
      </c>
      <c r="S101" s="194"/>
      <c r="T101" s="196">
        <f>SUM(T102:T175)</f>
        <v>0</v>
      </c>
      <c r="AR101" s="197" t="s">
        <v>82</v>
      </c>
      <c r="AT101" s="198" t="s">
        <v>73</v>
      </c>
      <c r="AU101" s="198" t="s">
        <v>82</v>
      </c>
      <c r="AY101" s="197" t="s">
        <v>308</v>
      </c>
      <c r="BK101" s="199">
        <f>SUM(BK102:BK175)</f>
        <v>0</v>
      </c>
    </row>
    <row r="102" spans="2:65" s="1" customFormat="1" ht="57" customHeight="1">
      <c r="B102" s="42"/>
      <c r="C102" s="203" t="s">
        <v>82</v>
      </c>
      <c r="D102" s="203" t="s">
        <v>311</v>
      </c>
      <c r="E102" s="204" t="s">
        <v>7266</v>
      </c>
      <c r="F102" s="205" t="s">
        <v>7267</v>
      </c>
      <c r="G102" s="206" t="s">
        <v>700</v>
      </c>
      <c r="H102" s="207">
        <v>1</v>
      </c>
      <c r="I102" s="208"/>
      <c r="J102" s="209">
        <f t="shared" ref="J102:J133" si="0">ROUND(I102*H102,2)</f>
        <v>0</v>
      </c>
      <c r="K102" s="205" t="s">
        <v>21</v>
      </c>
      <c r="L102" s="62"/>
      <c r="M102" s="210" t="s">
        <v>21</v>
      </c>
      <c r="N102" s="211" t="s">
        <v>45</v>
      </c>
      <c r="O102" s="43"/>
      <c r="P102" s="212">
        <f t="shared" ref="P102:P133" si="1">O102*H102</f>
        <v>0</v>
      </c>
      <c r="Q102" s="212">
        <v>0</v>
      </c>
      <c r="R102" s="212">
        <f t="shared" ref="R102:R133" si="2">Q102*H102</f>
        <v>0</v>
      </c>
      <c r="S102" s="212">
        <v>0</v>
      </c>
      <c r="T102" s="213">
        <f t="shared" ref="T102:T133" si="3">S102*H102</f>
        <v>0</v>
      </c>
      <c r="AR102" s="25" t="s">
        <v>327</v>
      </c>
      <c r="AT102" s="25" t="s">
        <v>311</v>
      </c>
      <c r="AU102" s="25" t="s">
        <v>84</v>
      </c>
      <c r="AY102" s="25" t="s">
        <v>308</v>
      </c>
      <c r="BE102" s="214">
        <f t="shared" ref="BE102:BE133" si="4">IF(N102="základní",J102,0)</f>
        <v>0</v>
      </c>
      <c r="BF102" s="214">
        <f t="shared" ref="BF102:BF133" si="5">IF(N102="snížená",J102,0)</f>
        <v>0</v>
      </c>
      <c r="BG102" s="214">
        <f t="shared" ref="BG102:BG133" si="6">IF(N102="zákl. přenesená",J102,0)</f>
        <v>0</v>
      </c>
      <c r="BH102" s="214">
        <f t="shared" ref="BH102:BH133" si="7">IF(N102="sníž. přenesená",J102,0)</f>
        <v>0</v>
      </c>
      <c r="BI102" s="214">
        <f t="shared" ref="BI102:BI133" si="8">IF(N102="nulová",J102,0)</f>
        <v>0</v>
      </c>
      <c r="BJ102" s="25" t="s">
        <v>82</v>
      </c>
      <c r="BK102" s="214">
        <f t="shared" ref="BK102:BK133" si="9">ROUND(I102*H102,2)</f>
        <v>0</v>
      </c>
      <c r="BL102" s="25" t="s">
        <v>327</v>
      </c>
      <c r="BM102" s="25" t="s">
        <v>7268</v>
      </c>
    </row>
    <row r="103" spans="2:65" s="1" customFormat="1" ht="22.5" customHeight="1">
      <c r="B103" s="42"/>
      <c r="C103" s="203" t="s">
        <v>84</v>
      </c>
      <c r="D103" s="203" t="s">
        <v>311</v>
      </c>
      <c r="E103" s="204" t="s">
        <v>7269</v>
      </c>
      <c r="F103" s="205" t="s">
        <v>7270</v>
      </c>
      <c r="G103" s="206" t="s">
        <v>5275</v>
      </c>
      <c r="H103" s="207">
        <v>1</v>
      </c>
      <c r="I103" s="208"/>
      <c r="J103" s="209">
        <f t="shared" si="0"/>
        <v>0</v>
      </c>
      <c r="K103" s="205" t="s">
        <v>21</v>
      </c>
      <c r="L103" s="62"/>
      <c r="M103" s="210" t="s">
        <v>21</v>
      </c>
      <c r="N103" s="211" t="s">
        <v>45</v>
      </c>
      <c r="O103" s="43"/>
      <c r="P103" s="212">
        <f t="shared" si="1"/>
        <v>0</v>
      </c>
      <c r="Q103" s="212">
        <v>0</v>
      </c>
      <c r="R103" s="212">
        <f t="shared" si="2"/>
        <v>0</v>
      </c>
      <c r="S103" s="212">
        <v>0</v>
      </c>
      <c r="T103" s="213">
        <f t="shared" si="3"/>
        <v>0</v>
      </c>
      <c r="AR103" s="25" t="s">
        <v>327</v>
      </c>
      <c r="AT103" s="25" t="s">
        <v>311</v>
      </c>
      <c r="AU103" s="25" t="s">
        <v>84</v>
      </c>
      <c r="AY103" s="25" t="s">
        <v>308</v>
      </c>
      <c r="BE103" s="214">
        <f t="shared" si="4"/>
        <v>0</v>
      </c>
      <c r="BF103" s="214">
        <f t="shared" si="5"/>
        <v>0</v>
      </c>
      <c r="BG103" s="214">
        <f t="shared" si="6"/>
        <v>0</v>
      </c>
      <c r="BH103" s="214">
        <f t="shared" si="7"/>
        <v>0</v>
      </c>
      <c r="BI103" s="214">
        <f t="shared" si="8"/>
        <v>0</v>
      </c>
      <c r="BJ103" s="25" t="s">
        <v>82</v>
      </c>
      <c r="BK103" s="214">
        <f t="shared" si="9"/>
        <v>0</v>
      </c>
      <c r="BL103" s="25" t="s">
        <v>327</v>
      </c>
      <c r="BM103" s="25" t="s">
        <v>7271</v>
      </c>
    </row>
    <row r="104" spans="2:65" s="1" customFormat="1" ht="31.5" customHeight="1">
      <c r="B104" s="42"/>
      <c r="C104" s="203" t="s">
        <v>95</v>
      </c>
      <c r="D104" s="203" t="s">
        <v>311</v>
      </c>
      <c r="E104" s="204" t="s">
        <v>7272</v>
      </c>
      <c r="F104" s="205" t="s">
        <v>7273</v>
      </c>
      <c r="G104" s="206" t="s">
        <v>5275</v>
      </c>
      <c r="H104" s="207">
        <v>1</v>
      </c>
      <c r="I104" s="208"/>
      <c r="J104" s="209">
        <f t="shared" si="0"/>
        <v>0</v>
      </c>
      <c r="K104" s="205" t="s">
        <v>21</v>
      </c>
      <c r="L104" s="62"/>
      <c r="M104" s="210" t="s">
        <v>21</v>
      </c>
      <c r="N104" s="211" t="s">
        <v>45</v>
      </c>
      <c r="O104" s="43"/>
      <c r="P104" s="212">
        <f t="shared" si="1"/>
        <v>0</v>
      </c>
      <c r="Q104" s="212">
        <v>0</v>
      </c>
      <c r="R104" s="212">
        <f t="shared" si="2"/>
        <v>0</v>
      </c>
      <c r="S104" s="212">
        <v>0</v>
      </c>
      <c r="T104" s="213">
        <f t="shared" si="3"/>
        <v>0</v>
      </c>
      <c r="AR104" s="25" t="s">
        <v>327</v>
      </c>
      <c r="AT104" s="25" t="s">
        <v>311</v>
      </c>
      <c r="AU104" s="25" t="s">
        <v>84</v>
      </c>
      <c r="AY104" s="25" t="s">
        <v>308</v>
      </c>
      <c r="BE104" s="214">
        <f t="shared" si="4"/>
        <v>0</v>
      </c>
      <c r="BF104" s="214">
        <f t="shared" si="5"/>
        <v>0</v>
      </c>
      <c r="BG104" s="214">
        <f t="shared" si="6"/>
        <v>0</v>
      </c>
      <c r="BH104" s="214">
        <f t="shared" si="7"/>
        <v>0</v>
      </c>
      <c r="BI104" s="214">
        <f t="shared" si="8"/>
        <v>0</v>
      </c>
      <c r="BJ104" s="25" t="s">
        <v>82</v>
      </c>
      <c r="BK104" s="214">
        <f t="shared" si="9"/>
        <v>0</v>
      </c>
      <c r="BL104" s="25" t="s">
        <v>327</v>
      </c>
      <c r="BM104" s="25" t="s">
        <v>7274</v>
      </c>
    </row>
    <row r="105" spans="2:65" s="1" customFormat="1" ht="22.5" customHeight="1">
      <c r="B105" s="42"/>
      <c r="C105" s="203" t="s">
        <v>327</v>
      </c>
      <c r="D105" s="203" t="s">
        <v>311</v>
      </c>
      <c r="E105" s="204" t="s">
        <v>7275</v>
      </c>
      <c r="F105" s="205" t="s">
        <v>7276</v>
      </c>
      <c r="G105" s="206" t="s">
        <v>5275</v>
      </c>
      <c r="H105" s="207">
        <v>1</v>
      </c>
      <c r="I105" s="208"/>
      <c r="J105" s="209">
        <f t="shared" si="0"/>
        <v>0</v>
      </c>
      <c r="K105" s="205" t="s">
        <v>21</v>
      </c>
      <c r="L105" s="62"/>
      <c r="M105" s="210" t="s">
        <v>21</v>
      </c>
      <c r="N105" s="211" t="s">
        <v>45</v>
      </c>
      <c r="O105" s="43"/>
      <c r="P105" s="212">
        <f t="shared" si="1"/>
        <v>0</v>
      </c>
      <c r="Q105" s="212">
        <v>0</v>
      </c>
      <c r="R105" s="212">
        <f t="shared" si="2"/>
        <v>0</v>
      </c>
      <c r="S105" s="212">
        <v>0</v>
      </c>
      <c r="T105" s="213">
        <f t="shared" si="3"/>
        <v>0</v>
      </c>
      <c r="AR105" s="25" t="s">
        <v>327</v>
      </c>
      <c r="AT105" s="25" t="s">
        <v>311</v>
      </c>
      <c r="AU105" s="25" t="s">
        <v>84</v>
      </c>
      <c r="AY105" s="25" t="s">
        <v>308</v>
      </c>
      <c r="BE105" s="214">
        <f t="shared" si="4"/>
        <v>0</v>
      </c>
      <c r="BF105" s="214">
        <f t="shared" si="5"/>
        <v>0</v>
      </c>
      <c r="BG105" s="214">
        <f t="shared" si="6"/>
        <v>0</v>
      </c>
      <c r="BH105" s="214">
        <f t="shared" si="7"/>
        <v>0</v>
      </c>
      <c r="BI105" s="214">
        <f t="shared" si="8"/>
        <v>0</v>
      </c>
      <c r="BJ105" s="25" t="s">
        <v>82</v>
      </c>
      <c r="BK105" s="214">
        <f t="shared" si="9"/>
        <v>0</v>
      </c>
      <c r="BL105" s="25" t="s">
        <v>327</v>
      </c>
      <c r="BM105" s="25" t="s">
        <v>7277</v>
      </c>
    </row>
    <row r="106" spans="2:65" s="1" customFormat="1" ht="22.5" customHeight="1">
      <c r="B106" s="42"/>
      <c r="C106" s="203" t="s">
        <v>307</v>
      </c>
      <c r="D106" s="203" t="s">
        <v>311</v>
      </c>
      <c r="E106" s="204" t="s">
        <v>7278</v>
      </c>
      <c r="F106" s="205" t="s">
        <v>7279</v>
      </c>
      <c r="G106" s="206" t="s">
        <v>5275</v>
      </c>
      <c r="H106" s="207">
        <v>1</v>
      </c>
      <c r="I106" s="208"/>
      <c r="J106" s="209">
        <f t="shared" si="0"/>
        <v>0</v>
      </c>
      <c r="K106" s="205" t="s">
        <v>21</v>
      </c>
      <c r="L106" s="62"/>
      <c r="M106" s="210" t="s">
        <v>21</v>
      </c>
      <c r="N106" s="211" t="s">
        <v>45</v>
      </c>
      <c r="O106" s="43"/>
      <c r="P106" s="212">
        <f t="shared" si="1"/>
        <v>0</v>
      </c>
      <c r="Q106" s="212">
        <v>0</v>
      </c>
      <c r="R106" s="212">
        <f t="shared" si="2"/>
        <v>0</v>
      </c>
      <c r="S106" s="212">
        <v>0</v>
      </c>
      <c r="T106" s="213">
        <f t="shared" si="3"/>
        <v>0</v>
      </c>
      <c r="AR106" s="25" t="s">
        <v>327</v>
      </c>
      <c r="AT106" s="25" t="s">
        <v>311</v>
      </c>
      <c r="AU106" s="25" t="s">
        <v>84</v>
      </c>
      <c r="AY106" s="25" t="s">
        <v>308</v>
      </c>
      <c r="BE106" s="214">
        <f t="shared" si="4"/>
        <v>0</v>
      </c>
      <c r="BF106" s="214">
        <f t="shared" si="5"/>
        <v>0</v>
      </c>
      <c r="BG106" s="214">
        <f t="shared" si="6"/>
        <v>0</v>
      </c>
      <c r="BH106" s="214">
        <f t="shared" si="7"/>
        <v>0</v>
      </c>
      <c r="BI106" s="214">
        <f t="shared" si="8"/>
        <v>0</v>
      </c>
      <c r="BJ106" s="25" t="s">
        <v>82</v>
      </c>
      <c r="BK106" s="214">
        <f t="shared" si="9"/>
        <v>0</v>
      </c>
      <c r="BL106" s="25" t="s">
        <v>327</v>
      </c>
      <c r="BM106" s="25" t="s">
        <v>7280</v>
      </c>
    </row>
    <row r="107" spans="2:65" s="1" customFormat="1" ht="22.5" customHeight="1">
      <c r="B107" s="42"/>
      <c r="C107" s="203" t="s">
        <v>334</v>
      </c>
      <c r="D107" s="203" t="s">
        <v>311</v>
      </c>
      <c r="E107" s="204" t="s">
        <v>7281</v>
      </c>
      <c r="F107" s="205" t="s">
        <v>7282</v>
      </c>
      <c r="G107" s="206" t="s">
        <v>5275</v>
      </c>
      <c r="H107" s="207">
        <v>1</v>
      </c>
      <c r="I107" s="208"/>
      <c r="J107" s="209">
        <f t="shared" si="0"/>
        <v>0</v>
      </c>
      <c r="K107" s="205" t="s">
        <v>21</v>
      </c>
      <c r="L107" s="62"/>
      <c r="M107" s="210" t="s">
        <v>21</v>
      </c>
      <c r="N107" s="211" t="s">
        <v>45</v>
      </c>
      <c r="O107" s="43"/>
      <c r="P107" s="212">
        <f t="shared" si="1"/>
        <v>0</v>
      </c>
      <c r="Q107" s="212">
        <v>0</v>
      </c>
      <c r="R107" s="212">
        <f t="shared" si="2"/>
        <v>0</v>
      </c>
      <c r="S107" s="212">
        <v>0</v>
      </c>
      <c r="T107" s="213">
        <f t="shared" si="3"/>
        <v>0</v>
      </c>
      <c r="AR107" s="25" t="s">
        <v>327</v>
      </c>
      <c r="AT107" s="25" t="s">
        <v>311</v>
      </c>
      <c r="AU107" s="25" t="s">
        <v>84</v>
      </c>
      <c r="AY107" s="25" t="s">
        <v>308</v>
      </c>
      <c r="BE107" s="214">
        <f t="shared" si="4"/>
        <v>0</v>
      </c>
      <c r="BF107" s="214">
        <f t="shared" si="5"/>
        <v>0</v>
      </c>
      <c r="BG107" s="214">
        <f t="shared" si="6"/>
        <v>0</v>
      </c>
      <c r="BH107" s="214">
        <f t="shared" si="7"/>
        <v>0</v>
      </c>
      <c r="BI107" s="214">
        <f t="shared" si="8"/>
        <v>0</v>
      </c>
      <c r="BJ107" s="25" t="s">
        <v>82</v>
      </c>
      <c r="BK107" s="214">
        <f t="shared" si="9"/>
        <v>0</v>
      </c>
      <c r="BL107" s="25" t="s">
        <v>327</v>
      </c>
      <c r="BM107" s="25" t="s">
        <v>7283</v>
      </c>
    </row>
    <row r="108" spans="2:65" s="1" customFormat="1" ht="22.5" customHeight="1">
      <c r="B108" s="42"/>
      <c r="C108" s="203" t="s">
        <v>338</v>
      </c>
      <c r="D108" s="203" t="s">
        <v>311</v>
      </c>
      <c r="E108" s="204" t="s">
        <v>7284</v>
      </c>
      <c r="F108" s="205" t="s">
        <v>7285</v>
      </c>
      <c r="G108" s="206" t="s">
        <v>5275</v>
      </c>
      <c r="H108" s="207">
        <v>1</v>
      </c>
      <c r="I108" s="208"/>
      <c r="J108" s="209">
        <f t="shared" si="0"/>
        <v>0</v>
      </c>
      <c r="K108" s="205" t="s">
        <v>21</v>
      </c>
      <c r="L108" s="62"/>
      <c r="M108" s="210" t="s">
        <v>21</v>
      </c>
      <c r="N108" s="211" t="s">
        <v>45</v>
      </c>
      <c r="O108" s="43"/>
      <c r="P108" s="212">
        <f t="shared" si="1"/>
        <v>0</v>
      </c>
      <c r="Q108" s="212">
        <v>0</v>
      </c>
      <c r="R108" s="212">
        <f t="shared" si="2"/>
        <v>0</v>
      </c>
      <c r="S108" s="212">
        <v>0</v>
      </c>
      <c r="T108" s="213">
        <f t="shared" si="3"/>
        <v>0</v>
      </c>
      <c r="AR108" s="25" t="s">
        <v>327</v>
      </c>
      <c r="AT108" s="25" t="s">
        <v>311</v>
      </c>
      <c r="AU108" s="25" t="s">
        <v>84</v>
      </c>
      <c r="AY108" s="25" t="s">
        <v>308</v>
      </c>
      <c r="BE108" s="214">
        <f t="shared" si="4"/>
        <v>0</v>
      </c>
      <c r="BF108" s="214">
        <f t="shared" si="5"/>
        <v>0</v>
      </c>
      <c r="BG108" s="214">
        <f t="shared" si="6"/>
        <v>0</v>
      </c>
      <c r="BH108" s="214">
        <f t="shared" si="7"/>
        <v>0</v>
      </c>
      <c r="BI108" s="214">
        <f t="shared" si="8"/>
        <v>0</v>
      </c>
      <c r="BJ108" s="25" t="s">
        <v>82</v>
      </c>
      <c r="BK108" s="214">
        <f t="shared" si="9"/>
        <v>0</v>
      </c>
      <c r="BL108" s="25" t="s">
        <v>327</v>
      </c>
      <c r="BM108" s="25" t="s">
        <v>7286</v>
      </c>
    </row>
    <row r="109" spans="2:65" s="1" customFormat="1" ht="31.5" customHeight="1">
      <c r="B109" s="42"/>
      <c r="C109" s="203" t="s">
        <v>342</v>
      </c>
      <c r="D109" s="203" t="s">
        <v>311</v>
      </c>
      <c r="E109" s="204" t="s">
        <v>7287</v>
      </c>
      <c r="F109" s="205" t="s">
        <v>7288</v>
      </c>
      <c r="G109" s="206" t="s">
        <v>5275</v>
      </c>
      <c r="H109" s="207">
        <v>1</v>
      </c>
      <c r="I109" s="208"/>
      <c r="J109" s="209">
        <f t="shared" si="0"/>
        <v>0</v>
      </c>
      <c r="K109" s="205" t="s">
        <v>21</v>
      </c>
      <c r="L109" s="62"/>
      <c r="M109" s="210" t="s">
        <v>21</v>
      </c>
      <c r="N109" s="211" t="s">
        <v>45</v>
      </c>
      <c r="O109" s="43"/>
      <c r="P109" s="212">
        <f t="shared" si="1"/>
        <v>0</v>
      </c>
      <c r="Q109" s="212">
        <v>0</v>
      </c>
      <c r="R109" s="212">
        <f t="shared" si="2"/>
        <v>0</v>
      </c>
      <c r="S109" s="212">
        <v>0</v>
      </c>
      <c r="T109" s="213">
        <f t="shared" si="3"/>
        <v>0</v>
      </c>
      <c r="AR109" s="25" t="s">
        <v>327</v>
      </c>
      <c r="AT109" s="25" t="s">
        <v>311</v>
      </c>
      <c r="AU109" s="25" t="s">
        <v>84</v>
      </c>
      <c r="AY109" s="25" t="s">
        <v>308</v>
      </c>
      <c r="BE109" s="214">
        <f t="shared" si="4"/>
        <v>0</v>
      </c>
      <c r="BF109" s="214">
        <f t="shared" si="5"/>
        <v>0</v>
      </c>
      <c r="BG109" s="214">
        <f t="shared" si="6"/>
        <v>0</v>
      </c>
      <c r="BH109" s="214">
        <f t="shared" si="7"/>
        <v>0</v>
      </c>
      <c r="BI109" s="214">
        <f t="shared" si="8"/>
        <v>0</v>
      </c>
      <c r="BJ109" s="25" t="s">
        <v>82</v>
      </c>
      <c r="BK109" s="214">
        <f t="shared" si="9"/>
        <v>0</v>
      </c>
      <c r="BL109" s="25" t="s">
        <v>327</v>
      </c>
      <c r="BM109" s="25" t="s">
        <v>7289</v>
      </c>
    </row>
    <row r="110" spans="2:65" s="1" customFormat="1" ht="31.5" customHeight="1">
      <c r="B110" s="42"/>
      <c r="C110" s="203" t="s">
        <v>346</v>
      </c>
      <c r="D110" s="203" t="s">
        <v>311</v>
      </c>
      <c r="E110" s="204" t="s">
        <v>7290</v>
      </c>
      <c r="F110" s="205" t="s">
        <v>7291</v>
      </c>
      <c r="G110" s="206" t="s">
        <v>5275</v>
      </c>
      <c r="H110" s="207">
        <v>1</v>
      </c>
      <c r="I110" s="208"/>
      <c r="J110" s="209">
        <f t="shared" si="0"/>
        <v>0</v>
      </c>
      <c r="K110" s="205" t="s">
        <v>21</v>
      </c>
      <c r="L110" s="62"/>
      <c r="M110" s="210" t="s">
        <v>21</v>
      </c>
      <c r="N110" s="211" t="s">
        <v>45</v>
      </c>
      <c r="O110" s="43"/>
      <c r="P110" s="212">
        <f t="shared" si="1"/>
        <v>0</v>
      </c>
      <c r="Q110" s="212">
        <v>0</v>
      </c>
      <c r="R110" s="212">
        <f t="shared" si="2"/>
        <v>0</v>
      </c>
      <c r="S110" s="212">
        <v>0</v>
      </c>
      <c r="T110" s="213">
        <f t="shared" si="3"/>
        <v>0</v>
      </c>
      <c r="AR110" s="25" t="s">
        <v>327</v>
      </c>
      <c r="AT110" s="25" t="s">
        <v>311</v>
      </c>
      <c r="AU110" s="25" t="s">
        <v>84</v>
      </c>
      <c r="AY110" s="25" t="s">
        <v>308</v>
      </c>
      <c r="BE110" s="214">
        <f t="shared" si="4"/>
        <v>0</v>
      </c>
      <c r="BF110" s="214">
        <f t="shared" si="5"/>
        <v>0</v>
      </c>
      <c r="BG110" s="214">
        <f t="shared" si="6"/>
        <v>0</v>
      </c>
      <c r="BH110" s="214">
        <f t="shared" si="7"/>
        <v>0</v>
      </c>
      <c r="BI110" s="214">
        <f t="shared" si="8"/>
        <v>0</v>
      </c>
      <c r="BJ110" s="25" t="s">
        <v>82</v>
      </c>
      <c r="BK110" s="214">
        <f t="shared" si="9"/>
        <v>0</v>
      </c>
      <c r="BL110" s="25" t="s">
        <v>327</v>
      </c>
      <c r="BM110" s="25" t="s">
        <v>7292</v>
      </c>
    </row>
    <row r="111" spans="2:65" s="1" customFormat="1" ht="22.5" customHeight="1">
      <c r="B111" s="42"/>
      <c r="C111" s="203" t="s">
        <v>350</v>
      </c>
      <c r="D111" s="203" t="s">
        <v>311</v>
      </c>
      <c r="E111" s="204" t="s">
        <v>7293</v>
      </c>
      <c r="F111" s="205" t="s">
        <v>7294</v>
      </c>
      <c r="G111" s="206" t="s">
        <v>5275</v>
      </c>
      <c r="H111" s="207">
        <v>1</v>
      </c>
      <c r="I111" s="208"/>
      <c r="J111" s="209">
        <f t="shared" si="0"/>
        <v>0</v>
      </c>
      <c r="K111" s="205" t="s">
        <v>21</v>
      </c>
      <c r="L111" s="62"/>
      <c r="M111" s="210" t="s">
        <v>21</v>
      </c>
      <c r="N111" s="211" t="s">
        <v>45</v>
      </c>
      <c r="O111" s="43"/>
      <c r="P111" s="212">
        <f t="shared" si="1"/>
        <v>0</v>
      </c>
      <c r="Q111" s="212">
        <v>0</v>
      </c>
      <c r="R111" s="212">
        <f t="shared" si="2"/>
        <v>0</v>
      </c>
      <c r="S111" s="212">
        <v>0</v>
      </c>
      <c r="T111" s="213">
        <f t="shared" si="3"/>
        <v>0</v>
      </c>
      <c r="AR111" s="25" t="s">
        <v>327</v>
      </c>
      <c r="AT111" s="25" t="s">
        <v>311</v>
      </c>
      <c r="AU111" s="25" t="s">
        <v>84</v>
      </c>
      <c r="AY111" s="25" t="s">
        <v>308</v>
      </c>
      <c r="BE111" s="214">
        <f t="shared" si="4"/>
        <v>0</v>
      </c>
      <c r="BF111" s="214">
        <f t="shared" si="5"/>
        <v>0</v>
      </c>
      <c r="BG111" s="214">
        <f t="shared" si="6"/>
        <v>0</v>
      </c>
      <c r="BH111" s="214">
        <f t="shared" si="7"/>
        <v>0</v>
      </c>
      <c r="BI111" s="214">
        <f t="shared" si="8"/>
        <v>0</v>
      </c>
      <c r="BJ111" s="25" t="s">
        <v>82</v>
      </c>
      <c r="BK111" s="214">
        <f t="shared" si="9"/>
        <v>0</v>
      </c>
      <c r="BL111" s="25" t="s">
        <v>327</v>
      </c>
      <c r="BM111" s="25" t="s">
        <v>7295</v>
      </c>
    </row>
    <row r="112" spans="2:65" s="1" customFormat="1" ht="22.5" customHeight="1">
      <c r="B112" s="42"/>
      <c r="C112" s="203" t="s">
        <v>356</v>
      </c>
      <c r="D112" s="203" t="s">
        <v>311</v>
      </c>
      <c r="E112" s="204" t="s">
        <v>7296</v>
      </c>
      <c r="F112" s="205" t="s">
        <v>7297</v>
      </c>
      <c r="G112" s="206" t="s">
        <v>5275</v>
      </c>
      <c r="H112" s="207">
        <v>1</v>
      </c>
      <c r="I112" s="208"/>
      <c r="J112" s="209">
        <f t="shared" si="0"/>
        <v>0</v>
      </c>
      <c r="K112" s="205" t="s">
        <v>21</v>
      </c>
      <c r="L112" s="62"/>
      <c r="M112" s="210" t="s">
        <v>21</v>
      </c>
      <c r="N112" s="211" t="s">
        <v>45</v>
      </c>
      <c r="O112" s="43"/>
      <c r="P112" s="212">
        <f t="shared" si="1"/>
        <v>0</v>
      </c>
      <c r="Q112" s="212">
        <v>0</v>
      </c>
      <c r="R112" s="212">
        <f t="shared" si="2"/>
        <v>0</v>
      </c>
      <c r="S112" s="212">
        <v>0</v>
      </c>
      <c r="T112" s="213">
        <f t="shared" si="3"/>
        <v>0</v>
      </c>
      <c r="AR112" s="25" t="s">
        <v>327</v>
      </c>
      <c r="AT112" s="25" t="s">
        <v>311</v>
      </c>
      <c r="AU112" s="25" t="s">
        <v>84</v>
      </c>
      <c r="AY112" s="25" t="s">
        <v>308</v>
      </c>
      <c r="BE112" s="214">
        <f t="shared" si="4"/>
        <v>0</v>
      </c>
      <c r="BF112" s="214">
        <f t="shared" si="5"/>
        <v>0</v>
      </c>
      <c r="BG112" s="214">
        <f t="shared" si="6"/>
        <v>0</v>
      </c>
      <c r="BH112" s="214">
        <f t="shared" si="7"/>
        <v>0</v>
      </c>
      <c r="BI112" s="214">
        <f t="shared" si="8"/>
        <v>0</v>
      </c>
      <c r="BJ112" s="25" t="s">
        <v>82</v>
      </c>
      <c r="BK112" s="214">
        <f t="shared" si="9"/>
        <v>0</v>
      </c>
      <c r="BL112" s="25" t="s">
        <v>327</v>
      </c>
      <c r="BM112" s="25" t="s">
        <v>7298</v>
      </c>
    </row>
    <row r="113" spans="2:65" s="1" customFormat="1" ht="22.5" customHeight="1">
      <c r="B113" s="42"/>
      <c r="C113" s="203" t="s">
        <v>360</v>
      </c>
      <c r="D113" s="203" t="s">
        <v>311</v>
      </c>
      <c r="E113" s="204" t="s">
        <v>7299</v>
      </c>
      <c r="F113" s="205" t="s">
        <v>7300</v>
      </c>
      <c r="G113" s="206" t="s">
        <v>5275</v>
      </c>
      <c r="H113" s="207">
        <v>4</v>
      </c>
      <c r="I113" s="208"/>
      <c r="J113" s="209">
        <f t="shared" si="0"/>
        <v>0</v>
      </c>
      <c r="K113" s="205" t="s">
        <v>21</v>
      </c>
      <c r="L113" s="62"/>
      <c r="M113" s="210" t="s">
        <v>21</v>
      </c>
      <c r="N113" s="211" t="s">
        <v>45</v>
      </c>
      <c r="O113" s="43"/>
      <c r="P113" s="212">
        <f t="shared" si="1"/>
        <v>0</v>
      </c>
      <c r="Q113" s="212">
        <v>0</v>
      </c>
      <c r="R113" s="212">
        <f t="shared" si="2"/>
        <v>0</v>
      </c>
      <c r="S113" s="212">
        <v>0</v>
      </c>
      <c r="T113" s="213">
        <f t="shared" si="3"/>
        <v>0</v>
      </c>
      <c r="AR113" s="25" t="s">
        <v>327</v>
      </c>
      <c r="AT113" s="25" t="s">
        <v>311</v>
      </c>
      <c r="AU113" s="25" t="s">
        <v>84</v>
      </c>
      <c r="AY113" s="25" t="s">
        <v>308</v>
      </c>
      <c r="BE113" s="214">
        <f t="shared" si="4"/>
        <v>0</v>
      </c>
      <c r="BF113" s="214">
        <f t="shared" si="5"/>
        <v>0</v>
      </c>
      <c r="BG113" s="214">
        <f t="shared" si="6"/>
        <v>0</v>
      </c>
      <c r="BH113" s="214">
        <f t="shared" si="7"/>
        <v>0</v>
      </c>
      <c r="BI113" s="214">
        <f t="shared" si="8"/>
        <v>0</v>
      </c>
      <c r="BJ113" s="25" t="s">
        <v>82</v>
      </c>
      <c r="BK113" s="214">
        <f t="shared" si="9"/>
        <v>0</v>
      </c>
      <c r="BL113" s="25" t="s">
        <v>327</v>
      </c>
      <c r="BM113" s="25" t="s">
        <v>7301</v>
      </c>
    </row>
    <row r="114" spans="2:65" s="1" customFormat="1" ht="22.5" customHeight="1">
      <c r="B114" s="42"/>
      <c r="C114" s="203" t="s">
        <v>364</v>
      </c>
      <c r="D114" s="203" t="s">
        <v>311</v>
      </c>
      <c r="E114" s="204" t="s">
        <v>7302</v>
      </c>
      <c r="F114" s="205" t="s">
        <v>7303</v>
      </c>
      <c r="G114" s="206" t="s">
        <v>5275</v>
      </c>
      <c r="H114" s="207">
        <v>1</v>
      </c>
      <c r="I114" s="208"/>
      <c r="J114" s="209">
        <f t="shared" si="0"/>
        <v>0</v>
      </c>
      <c r="K114" s="205" t="s">
        <v>21</v>
      </c>
      <c r="L114" s="62"/>
      <c r="M114" s="210" t="s">
        <v>21</v>
      </c>
      <c r="N114" s="211" t="s">
        <v>45</v>
      </c>
      <c r="O114" s="43"/>
      <c r="P114" s="212">
        <f t="shared" si="1"/>
        <v>0</v>
      </c>
      <c r="Q114" s="212">
        <v>0</v>
      </c>
      <c r="R114" s="212">
        <f t="shared" si="2"/>
        <v>0</v>
      </c>
      <c r="S114" s="212">
        <v>0</v>
      </c>
      <c r="T114" s="213">
        <f t="shared" si="3"/>
        <v>0</v>
      </c>
      <c r="AR114" s="25" t="s">
        <v>327</v>
      </c>
      <c r="AT114" s="25" t="s">
        <v>311</v>
      </c>
      <c r="AU114" s="25" t="s">
        <v>84</v>
      </c>
      <c r="AY114" s="25" t="s">
        <v>308</v>
      </c>
      <c r="BE114" s="214">
        <f t="shared" si="4"/>
        <v>0</v>
      </c>
      <c r="BF114" s="214">
        <f t="shared" si="5"/>
        <v>0</v>
      </c>
      <c r="BG114" s="214">
        <f t="shared" si="6"/>
        <v>0</v>
      </c>
      <c r="BH114" s="214">
        <f t="shared" si="7"/>
        <v>0</v>
      </c>
      <c r="BI114" s="214">
        <f t="shared" si="8"/>
        <v>0</v>
      </c>
      <c r="BJ114" s="25" t="s">
        <v>82</v>
      </c>
      <c r="BK114" s="214">
        <f t="shared" si="9"/>
        <v>0</v>
      </c>
      <c r="BL114" s="25" t="s">
        <v>327</v>
      </c>
      <c r="BM114" s="25" t="s">
        <v>7304</v>
      </c>
    </row>
    <row r="115" spans="2:65" s="1" customFormat="1" ht="22.5" customHeight="1">
      <c r="B115" s="42"/>
      <c r="C115" s="203" t="s">
        <v>368</v>
      </c>
      <c r="D115" s="203" t="s">
        <v>311</v>
      </c>
      <c r="E115" s="204" t="s">
        <v>7305</v>
      </c>
      <c r="F115" s="205" t="s">
        <v>7303</v>
      </c>
      <c r="G115" s="206" t="s">
        <v>5275</v>
      </c>
      <c r="H115" s="207">
        <v>1</v>
      </c>
      <c r="I115" s="208"/>
      <c r="J115" s="209">
        <f t="shared" si="0"/>
        <v>0</v>
      </c>
      <c r="K115" s="205" t="s">
        <v>21</v>
      </c>
      <c r="L115" s="62"/>
      <c r="M115" s="210" t="s">
        <v>21</v>
      </c>
      <c r="N115" s="211" t="s">
        <v>45</v>
      </c>
      <c r="O115" s="43"/>
      <c r="P115" s="212">
        <f t="shared" si="1"/>
        <v>0</v>
      </c>
      <c r="Q115" s="212">
        <v>0</v>
      </c>
      <c r="R115" s="212">
        <f t="shared" si="2"/>
        <v>0</v>
      </c>
      <c r="S115" s="212">
        <v>0</v>
      </c>
      <c r="T115" s="213">
        <f t="shared" si="3"/>
        <v>0</v>
      </c>
      <c r="AR115" s="25" t="s">
        <v>327</v>
      </c>
      <c r="AT115" s="25" t="s">
        <v>311</v>
      </c>
      <c r="AU115" s="25" t="s">
        <v>84</v>
      </c>
      <c r="AY115" s="25" t="s">
        <v>308</v>
      </c>
      <c r="BE115" s="214">
        <f t="shared" si="4"/>
        <v>0</v>
      </c>
      <c r="BF115" s="214">
        <f t="shared" si="5"/>
        <v>0</v>
      </c>
      <c r="BG115" s="214">
        <f t="shared" si="6"/>
        <v>0</v>
      </c>
      <c r="BH115" s="214">
        <f t="shared" si="7"/>
        <v>0</v>
      </c>
      <c r="BI115" s="214">
        <f t="shared" si="8"/>
        <v>0</v>
      </c>
      <c r="BJ115" s="25" t="s">
        <v>82</v>
      </c>
      <c r="BK115" s="214">
        <f t="shared" si="9"/>
        <v>0</v>
      </c>
      <c r="BL115" s="25" t="s">
        <v>327</v>
      </c>
      <c r="BM115" s="25" t="s">
        <v>7306</v>
      </c>
    </row>
    <row r="116" spans="2:65" s="1" customFormat="1" ht="22.5" customHeight="1">
      <c r="B116" s="42"/>
      <c r="C116" s="203" t="s">
        <v>10</v>
      </c>
      <c r="D116" s="203" t="s">
        <v>311</v>
      </c>
      <c r="E116" s="204" t="s">
        <v>7307</v>
      </c>
      <c r="F116" s="205" t="s">
        <v>7308</v>
      </c>
      <c r="G116" s="206" t="s">
        <v>5275</v>
      </c>
      <c r="H116" s="207">
        <v>1</v>
      </c>
      <c r="I116" s="208"/>
      <c r="J116" s="209">
        <f t="shared" si="0"/>
        <v>0</v>
      </c>
      <c r="K116" s="205" t="s">
        <v>21</v>
      </c>
      <c r="L116" s="62"/>
      <c r="M116" s="210" t="s">
        <v>21</v>
      </c>
      <c r="N116" s="211" t="s">
        <v>45</v>
      </c>
      <c r="O116" s="43"/>
      <c r="P116" s="212">
        <f t="shared" si="1"/>
        <v>0</v>
      </c>
      <c r="Q116" s="212">
        <v>0</v>
      </c>
      <c r="R116" s="212">
        <f t="shared" si="2"/>
        <v>0</v>
      </c>
      <c r="S116" s="212">
        <v>0</v>
      </c>
      <c r="T116" s="213">
        <f t="shared" si="3"/>
        <v>0</v>
      </c>
      <c r="AR116" s="25" t="s">
        <v>327</v>
      </c>
      <c r="AT116" s="25" t="s">
        <v>311</v>
      </c>
      <c r="AU116" s="25" t="s">
        <v>84</v>
      </c>
      <c r="AY116" s="25" t="s">
        <v>308</v>
      </c>
      <c r="BE116" s="214">
        <f t="shared" si="4"/>
        <v>0</v>
      </c>
      <c r="BF116" s="214">
        <f t="shared" si="5"/>
        <v>0</v>
      </c>
      <c r="BG116" s="214">
        <f t="shared" si="6"/>
        <v>0</v>
      </c>
      <c r="BH116" s="214">
        <f t="shared" si="7"/>
        <v>0</v>
      </c>
      <c r="BI116" s="214">
        <f t="shared" si="8"/>
        <v>0</v>
      </c>
      <c r="BJ116" s="25" t="s">
        <v>82</v>
      </c>
      <c r="BK116" s="214">
        <f t="shared" si="9"/>
        <v>0</v>
      </c>
      <c r="BL116" s="25" t="s">
        <v>327</v>
      </c>
      <c r="BM116" s="25" t="s">
        <v>7309</v>
      </c>
    </row>
    <row r="117" spans="2:65" s="1" customFormat="1" ht="22.5" customHeight="1">
      <c r="B117" s="42"/>
      <c r="C117" s="203" t="s">
        <v>375</v>
      </c>
      <c r="D117" s="203" t="s">
        <v>311</v>
      </c>
      <c r="E117" s="204" t="s">
        <v>7310</v>
      </c>
      <c r="F117" s="205" t="s">
        <v>7311</v>
      </c>
      <c r="G117" s="206" t="s">
        <v>5275</v>
      </c>
      <c r="H117" s="207">
        <v>1</v>
      </c>
      <c r="I117" s="208"/>
      <c r="J117" s="209">
        <f t="shared" si="0"/>
        <v>0</v>
      </c>
      <c r="K117" s="205" t="s">
        <v>21</v>
      </c>
      <c r="L117" s="62"/>
      <c r="M117" s="210" t="s">
        <v>21</v>
      </c>
      <c r="N117" s="211" t="s">
        <v>45</v>
      </c>
      <c r="O117" s="43"/>
      <c r="P117" s="212">
        <f t="shared" si="1"/>
        <v>0</v>
      </c>
      <c r="Q117" s="212">
        <v>0</v>
      </c>
      <c r="R117" s="212">
        <f t="shared" si="2"/>
        <v>0</v>
      </c>
      <c r="S117" s="212">
        <v>0</v>
      </c>
      <c r="T117" s="213">
        <f t="shared" si="3"/>
        <v>0</v>
      </c>
      <c r="AR117" s="25" t="s">
        <v>327</v>
      </c>
      <c r="AT117" s="25" t="s">
        <v>311</v>
      </c>
      <c r="AU117" s="25" t="s">
        <v>84</v>
      </c>
      <c r="AY117" s="25" t="s">
        <v>308</v>
      </c>
      <c r="BE117" s="214">
        <f t="shared" si="4"/>
        <v>0</v>
      </c>
      <c r="BF117" s="214">
        <f t="shared" si="5"/>
        <v>0</v>
      </c>
      <c r="BG117" s="214">
        <f t="shared" si="6"/>
        <v>0</v>
      </c>
      <c r="BH117" s="214">
        <f t="shared" si="7"/>
        <v>0</v>
      </c>
      <c r="BI117" s="214">
        <f t="shared" si="8"/>
        <v>0</v>
      </c>
      <c r="BJ117" s="25" t="s">
        <v>82</v>
      </c>
      <c r="BK117" s="214">
        <f t="shared" si="9"/>
        <v>0</v>
      </c>
      <c r="BL117" s="25" t="s">
        <v>327</v>
      </c>
      <c r="BM117" s="25" t="s">
        <v>7312</v>
      </c>
    </row>
    <row r="118" spans="2:65" s="1" customFormat="1" ht="22.5" customHeight="1">
      <c r="B118" s="42"/>
      <c r="C118" s="203" t="s">
        <v>381</v>
      </c>
      <c r="D118" s="203" t="s">
        <v>311</v>
      </c>
      <c r="E118" s="204" t="s">
        <v>7313</v>
      </c>
      <c r="F118" s="205" t="s">
        <v>7314</v>
      </c>
      <c r="G118" s="206" t="s">
        <v>5275</v>
      </c>
      <c r="H118" s="207">
        <v>1</v>
      </c>
      <c r="I118" s="208"/>
      <c r="J118" s="209">
        <f t="shared" si="0"/>
        <v>0</v>
      </c>
      <c r="K118" s="205" t="s">
        <v>21</v>
      </c>
      <c r="L118" s="62"/>
      <c r="M118" s="210" t="s">
        <v>21</v>
      </c>
      <c r="N118" s="211" t="s">
        <v>45</v>
      </c>
      <c r="O118" s="43"/>
      <c r="P118" s="212">
        <f t="shared" si="1"/>
        <v>0</v>
      </c>
      <c r="Q118" s="212">
        <v>0</v>
      </c>
      <c r="R118" s="212">
        <f t="shared" si="2"/>
        <v>0</v>
      </c>
      <c r="S118" s="212">
        <v>0</v>
      </c>
      <c r="T118" s="213">
        <f t="shared" si="3"/>
        <v>0</v>
      </c>
      <c r="AR118" s="25" t="s">
        <v>327</v>
      </c>
      <c r="AT118" s="25" t="s">
        <v>311</v>
      </c>
      <c r="AU118" s="25" t="s">
        <v>84</v>
      </c>
      <c r="AY118" s="25" t="s">
        <v>308</v>
      </c>
      <c r="BE118" s="214">
        <f t="shared" si="4"/>
        <v>0</v>
      </c>
      <c r="BF118" s="214">
        <f t="shared" si="5"/>
        <v>0</v>
      </c>
      <c r="BG118" s="214">
        <f t="shared" si="6"/>
        <v>0</v>
      </c>
      <c r="BH118" s="214">
        <f t="shared" si="7"/>
        <v>0</v>
      </c>
      <c r="BI118" s="214">
        <f t="shared" si="8"/>
        <v>0</v>
      </c>
      <c r="BJ118" s="25" t="s">
        <v>82</v>
      </c>
      <c r="BK118" s="214">
        <f t="shared" si="9"/>
        <v>0</v>
      </c>
      <c r="BL118" s="25" t="s">
        <v>327</v>
      </c>
      <c r="BM118" s="25" t="s">
        <v>7315</v>
      </c>
    </row>
    <row r="119" spans="2:65" s="1" customFormat="1" ht="22.5" customHeight="1">
      <c r="B119" s="42"/>
      <c r="C119" s="203" t="s">
        <v>385</v>
      </c>
      <c r="D119" s="203" t="s">
        <v>311</v>
      </c>
      <c r="E119" s="204" t="s">
        <v>7316</v>
      </c>
      <c r="F119" s="205" t="s">
        <v>7317</v>
      </c>
      <c r="G119" s="206" t="s">
        <v>5275</v>
      </c>
      <c r="H119" s="207">
        <v>1</v>
      </c>
      <c r="I119" s="208"/>
      <c r="J119" s="209">
        <f t="shared" si="0"/>
        <v>0</v>
      </c>
      <c r="K119" s="205" t="s">
        <v>21</v>
      </c>
      <c r="L119" s="62"/>
      <c r="M119" s="210" t="s">
        <v>21</v>
      </c>
      <c r="N119" s="211" t="s">
        <v>45</v>
      </c>
      <c r="O119" s="43"/>
      <c r="P119" s="212">
        <f t="shared" si="1"/>
        <v>0</v>
      </c>
      <c r="Q119" s="212">
        <v>0</v>
      </c>
      <c r="R119" s="212">
        <f t="shared" si="2"/>
        <v>0</v>
      </c>
      <c r="S119" s="212">
        <v>0</v>
      </c>
      <c r="T119" s="213">
        <f t="shared" si="3"/>
        <v>0</v>
      </c>
      <c r="AR119" s="25" t="s">
        <v>327</v>
      </c>
      <c r="AT119" s="25" t="s">
        <v>311</v>
      </c>
      <c r="AU119" s="25" t="s">
        <v>84</v>
      </c>
      <c r="AY119" s="25" t="s">
        <v>308</v>
      </c>
      <c r="BE119" s="214">
        <f t="shared" si="4"/>
        <v>0</v>
      </c>
      <c r="BF119" s="214">
        <f t="shared" si="5"/>
        <v>0</v>
      </c>
      <c r="BG119" s="214">
        <f t="shared" si="6"/>
        <v>0</v>
      </c>
      <c r="BH119" s="214">
        <f t="shared" si="7"/>
        <v>0</v>
      </c>
      <c r="BI119" s="214">
        <f t="shared" si="8"/>
        <v>0</v>
      </c>
      <c r="BJ119" s="25" t="s">
        <v>82</v>
      </c>
      <c r="BK119" s="214">
        <f t="shared" si="9"/>
        <v>0</v>
      </c>
      <c r="BL119" s="25" t="s">
        <v>327</v>
      </c>
      <c r="BM119" s="25" t="s">
        <v>7318</v>
      </c>
    </row>
    <row r="120" spans="2:65" s="1" customFormat="1" ht="22.5" customHeight="1">
      <c r="B120" s="42"/>
      <c r="C120" s="203" t="s">
        <v>389</v>
      </c>
      <c r="D120" s="203" t="s">
        <v>311</v>
      </c>
      <c r="E120" s="204" t="s">
        <v>7319</v>
      </c>
      <c r="F120" s="205" t="s">
        <v>7303</v>
      </c>
      <c r="G120" s="206" t="s">
        <v>5275</v>
      </c>
      <c r="H120" s="207">
        <v>1</v>
      </c>
      <c r="I120" s="208"/>
      <c r="J120" s="209">
        <f t="shared" si="0"/>
        <v>0</v>
      </c>
      <c r="K120" s="205" t="s">
        <v>21</v>
      </c>
      <c r="L120" s="62"/>
      <c r="M120" s="210" t="s">
        <v>21</v>
      </c>
      <c r="N120" s="211" t="s">
        <v>45</v>
      </c>
      <c r="O120" s="43"/>
      <c r="P120" s="212">
        <f t="shared" si="1"/>
        <v>0</v>
      </c>
      <c r="Q120" s="212">
        <v>0</v>
      </c>
      <c r="R120" s="212">
        <f t="shared" si="2"/>
        <v>0</v>
      </c>
      <c r="S120" s="212">
        <v>0</v>
      </c>
      <c r="T120" s="213">
        <f t="shared" si="3"/>
        <v>0</v>
      </c>
      <c r="AR120" s="25" t="s">
        <v>327</v>
      </c>
      <c r="AT120" s="25" t="s">
        <v>311</v>
      </c>
      <c r="AU120" s="25" t="s">
        <v>84</v>
      </c>
      <c r="AY120" s="25" t="s">
        <v>308</v>
      </c>
      <c r="BE120" s="214">
        <f t="shared" si="4"/>
        <v>0</v>
      </c>
      <c r="BF120" s="214">
        <f t="shared" si="5"/>
        <v>0</v>
      </c>
      <c r="BG120" s="214">
        <f t="shared" si="6"/>
        <v>0</v>
      </c>
      <c r="BH120" s="214">
        <f t="shared" si="7"/>
        <v>0</v>
      </c>
      <c r="BI120" s="214">
        <f t="shared" si="8"/>
        <v>0</v>
      </c>
      <c r="BJ120" s="25" t="s">
        <v>82</v>
      </c>
      <c r="BK120" s="214">
        <f t="shared" si="9"/>
        <v>0</v>
      </c>
      <c r="BL120" s="25" t="s">
        <v>327</v>
      </c>
      <c r="BM120" s="25" t="s">
        <v>7320</v>
      </c>
    </row>
    <row r="121" spans="2:65" s="1" customFormat="1" ht="22.5" customHeight="1">
      <c r="B121" s="42"/>
      <c r="C121" s="203" t="s">
        <v>393</v>
      </c>
      <c r="D121" s="203" t="s">
        <v>311</v>
      </c>
      <c r="E121" s="204" t="s">
        <v>7321</v>
      </c>
      <c r="F121" s="205" t="s">
        <v>7303</v>
      </c>
      <c r="G121" s="206" t="s">
        <v>5275</v>
      </c>
      <c r="H121" s="207">
        <v>1</v>
      </c>
      <c r="I121" s="208"/>
      <c r="J121" s="209">
        <f t="shared" si="0"/>
        <v>0</v>
      </c>
      <c r="K121" s="205" t="s">
        <v>21</v>
      </c>
      <c r="L121" s="62"/>
      <c r="M121" s="210" t="s">
        <v>21</v>
      </c>
      <c r="N121" s="211" t="s">
        <v>45</v>
      </c>
      <c r="O121" s="43"/>
      <c r="P121" s="212">
        <f t="shared" si="1"/>
        <v>0</v>
      </c>
      <c r="Q121" s="212">
        <v>0</v>
      </c>
      <c r="R121" s="212">
        <f t="shared" si="2"/>
        <v>0</v>
      </c>
      <c r="S121" s="212">
        <v>0</v>
      </c>
      <c r="T121" s="213">
        <f t="shared" si="3"/>
        <v>0</v>
      </c>
      <c r="AR121" s="25" t="s">
        <v>327</v>
      </c>
      <c r="AT121" s="25" t="s">
        <v>311</v>
      </c>
      <c r="AU121" s="25" t="s">
        <v>84</v>
      </c>
      <c r="AY121" s="25" t="s">
        <v>308</v>
      </c>
      <c r="BE121" s="214">
        <f t="shared" si="4"/>
        <v>0</v>
      </c>
      <c r="BF121" s="214">
        <f t="shared" si="5"/>
        <v>0</v>
      </c>
      <c r="BG121" s="214">
        <f t="shared" si="6"/>
        <v>0</v>
      </c>
      <c r="BH121" s="214">
        <f t="shared" si="7"/>
        <v>0</v>
      </c>
      <c r="BI121" s="214">
        <f t="shared" si="8"/>
        <v>0</v>
      </c>
      <c r="BJ121" s="25" t="s">
        <v>82</v>
      </c>
      <c r="BK121" s="214">
        <f t="shared" si="9"/>
        <v>0</v>
      </c>
      <c r="BL121" s="25" t="s">
        <v>327</v>
      </c>
      <c r="BM121" s="25" t="s">
        <v>7322</v>
      </c>
    </row>
    <row r="122" spans="2:65" s="1" customFormat="1" ht="22.5" customHeight="1">
      <c r="B122" s="42"/>
      <c r="C122" s="203" t="s">
        <v>9</v>
      </c>
      <c r="D122" s="203" t="s">
        <v>311</v>
      </c>
      <c r="E122" s="204" t="s">
        <v>7323</v>
      </c>
      <c r="F122" s="205" t="s">
        <v>7324</v>
      </c>
      <c r="G122" s="206" t="s">
        <v>5275</v>
      </c>
      <c r="H122" s="207">
        <v>1</v>
      </c>
      <c r="I122" s="208"/>
      <c r="J122" s="209">
        <f t="shared" si="0"/>
        <v>0</v>
      </c>
      <c r="K122" s="205" t="s">
        <v>21</v>
      </c>
      <c r="L122" s="62"/>
      <c r="M122" s="210" t="s">
        <v>21</v>
      </c>
      <c r="N122" s="211" t="s">
        <v>45</v>
      </c>
      <c r="O122" s="43"/>
      <c r="P122" s="212">
        <f t="shared" si="1"/>
        <v>0</v>
      </c>
      <c r="Q122" s="212">
        <v>0</v>
      </c>
      <c r="R122" s="212">
        <f t="shared" si="2"/>
        <v>0</v>
      </c>
      <c r="S122" s="212">
        <v>0</v>
      </c>
      <c r="T122" s="213">
        <f t="shared" si="3"/>
        <v>0</v>
      </c>
      <c r="AR122" s="25" t="s">
        <v>327</v>
      </c>
      <c r="AT122" s="25" t="s">
        <v>311</v>
      </c>
      <c r="AU122" s="25" t="s">
        <v>84</v>
      </c>
      <c r="AY122" s="25" t="s">
        <v>308</v>
      </c>
      <c r="BE122" s="214">
        <f t="shared" si="4"/>
        <v>0</v>
      </c>
      <c r="BF122" s="214">
        <f t="shared" si="5"/>
        <v>0</v>
      </c>
      <c r="BG122" s="214">
        <f t="shared" si="6"/>
        <v>0</v>
      </c>
      <c r="BH122" s="214">
        <f t="shared" si="7"/>
        <v>0</v>
      </c>
      <c r="BI122" s="214">
        <f t="shared" si="8"/>
        <v>0</v>
      </c>
      <c r="BJ122" s="25" t="s">
        <v>82</v>
      </c>
      <c r="BK122" s="214">
        <f t="shared" si="9"/>
        <v>0</v>
      </c>
      <c r="BL122" s="25" t="s">
        <v>327</v>
      </c>
      <c r="BM122" s="25" t="s">
        <v>7325</v>
      </c>
    </row>
    <row r="123" spans="2:65" s="1" customFormat="1" ht="22.5" customHeight="1">
      <c r="B123" s="42"/>
      <c r="C123" s="203" t="s">
        <v>402</v>
      </c>
      <c r="D123" s="203" t="s">
        <v>311</v>
      </c>
      <c r="E123" s="204" t="s">
        <v>7326</v>
      </c>
      <c r="F123" s="205" t="s">
        <v>7327</v>
      </c>
      <c r="G123" s="206" t="s">
        <v>5275</v>
      </c>
      <c r="H123" s="207">
        <v>1</v>
      </c>
      <c r="I123" s="208"/>
      <c r="J123" s="209">
        <f t="shared" si="0"/>
        <v>0</v>
      </c>
      <c r="K123" s="205" t="s">
        <v>21</v>
      </c>
      <c r="L123" s="62"/>
      <c r="M123" s="210" t="s">
        <v>21</v>
      </c>
      <c r="N123" s="211" t="s">
        <v>45</v>
      </c>
      <c r="O123" s="43"/>
      <c r="P123" s="212">
        <f t="shared" si="1"/>
        <v>0</v>
      </c>
      <c r="Q123" s="212">
        <v>0</v>
      </c>
      <c r="R123" s="212">
        <f t="shared" si="2"/>
        <v>0</v>
      </c>
      <c r="S123" s="212">
        <v>0</v>
      </c>
      <c r="T123" s="213">
        <f t="shared" si="3"/>
        <v>0</v>
      </c>
      <c r="AR123" s="25" t="s">
        <v>327</v>
      </c>
      <c r="AT123" s="25" t="s">
        <v>311</v>
      </c>
      <c r="AU123" s="25" t="s">
        <v>84</v>
      </c>
      <c r="AY123" s="25" t="s">
        <v>308</v>
      </c>
      <c r="BE123" s="214">
        <f t="shared" si="4"/>
        <v>0</v>
      </c>
      <c r="BF123" s="214">
        <f t="shared" si="5"/>
        <v>0</v>
      </c>
      <c r="BG123" s="214">
        <f t="shared" si="6"/>
        <v>0</v>
      </c>
      <c r="BH123" s="214">
        <f t="shared" si="7"/>
        <v>0</v>
      </c>
      <c r="BI123" s="214">
        <f t="shared" si="8"/>
        <v>0</v>
      </c>
      <c r="BJ123" s="25" t="s">
        <v>82</v>
      </c>
      <c r="BK123" s="214">
        <f t="shared" si="9"/>
        <v>0</v>
      </c>
      <c r="BL123" s="25" t="s">
        <v>327</v>
      </c>
      <c r="BM123" s="25" t="s">
        <v>7328</v>
      </c>
    </row>
    <row r="124" spans="2:65" s="1" customFormat="1" ht="22.5" customHeight="1">
      <c r="B124" s="42"/>
      <c r="C124" s="203" t="s">
        <v>406</v>
      </c>
      <c r="D124" s="203" t="s">
        <v>311</v>
      </c>
      <c r="E124" s="204" t="s">
        <v>7329</v>
      </c>
      <c r="F124" s="205" t="s">
        <v>7330</v>
      </c>
      <c r="G124" s="206" t="s">
        <v>5275</v>
      </c>
      <c r="H124" s="207">
        <v>1</v>
      </c>
      <c r="I124" s="208"/>
      <c r="J124" s="209">
        <f t="shared" si="0"/>
        <v>0</v>
      </c>
      <c r="K124" s="205" t="s">
        <v>21</v>
      </c>
      <c r="L124" s="62"/>
      <c r="M124" s="210" t="s">
        <v>21</v>
      </c>
      <c r="N124" s="211" t="s">
        <v>45</v>
      </c>
      <c r="O124" s="43"/>
      <c r="P124" s="212">
        <f t="shared" si="1"/>
        <v>0</v>
      </c>
      <c r="Q124" s="212">
        <v>0</v>
      </c>
      <c r="R124" s="212">
        <f t="shared" si="2"/>
        <v>0</v>
      </c>
      <c r="S124" s="212">
        <v>0</v>
      </c>
      <c r="T124" s="213">
        <f t="shared" si="3"/>
        <v>0</v>
      </c>
      <c r="AR124" s="25" t="s">
        <v>327</v>
      </c>
      <c r="AT124" s="25" t="s">
        <v>311</v>
      </c>
      <c r="AU124" s="25" t="s">
        <v>84</v>
      </c>
      <c r="AY124" s="25" t="s">
        <v>308</v>
      </c>
      <c r="BE124" s="214">
        <f t="shared" si="4"/>
        <v>0</v>
      </c>
      <c r="BF124" s="214">
        <f t="shared" si="5"/>
        <v>0</v>
      </c>
      <c r="BG124" s="214">
        <f t="shared" si="6"/>
        <v>0</v>
      </c>
      <c r="BH124" s="214">
        <f t="shared" si="7"/>
        <v>0</v>
      </c>
      <c r="BI124" s="214">
        <f t="shared" si="8"/>
        <v>0</v>
      </c>
      <c r="BJ124" s="25" t="s">
        <v>82</v>
      </c>
      <c r="BK124" s="214">
        <f t="shared" si="9"/>
        <v>0</v>
      </c>
      <c r="BL124" s="25" t="s">
        <v>327</v>
      </c>
      <c r="BM124" s="25" t="s">
        <v>7331</v>
      </c>
    </row>
    <row r="125" spans="2:65" s="1" customFormat="1" ht="22.5" customHeight="1">
      <c r="B125" s="42"/>
      <c r="C125" s="203" t="s">
        <v>410</v>
      </c>
      <c r="D125" s="203" t="s">
        <v>311</v>
      </c>
      <c r="E125" s="204" t="s">
        <v>7332</v>
      </c>
      <c r="F125" s="205" t="s">
        <v>7333</v>
      </c>
      <c r="G125" s="206" t="s">
        <v>5275</v>
      </c>
      <c r="H125" s="207">
        <v>1</v>
      </c>
      <c r="I125" s="208"/>
      <c r="J125" s="209">
        <f t="shared" si="0"/>
        <v>0</v>
      </c>
      <c r="K125" s="205" t="s">
        <v>21</v>
      </c>
      <c r="L125" s="62"/>
      <c r="M125" s="210" t="s">
        <v>21</v>
      </c>
      <c r="N125" s="211" t="s">
        <v>45</v>
      </c>
      <c r="O125" s="43"/>
      <c r="P125" s="212">
        <f t="shared" si="1"/>
        <v>0</v>
      </c>
      <c r="Q125" s="212">
        <v>0</v>
      </c>
      <c r="R125" s="212">
        <f t="shared" si="2"/>
        <v>0</v>
      </c>
      <c r="S125" s="212">
        <v>0</v>
      </c>
      <c r="T125" s="213">
        <f t="shared" si="3"/>
        <v>0</v>
      </c>
      <c r="AR125" s="25" t="s">
        <v>327</v>
      </c>
      <c r="AT125" s="25" t="s">
        <v>311</v>
      </c>
      <c r="AU125" s="25" t="s">
        <v>84</v>
      </c>
      <c r="AY125" s="25" t="s">
        <v>308</v>
      </c>
      <c r="BE125" s="214">
        <f t="shared" si="4"/>
        <v>0</v>
      </c>
      <c r="BF125" s="214">
        <f t="shared" si="5"/>
        <v>0</v>
      </c>
      <c r="BG125" s="214">
        <f t="shared" si="6"/>
        <v>0</v>
      </c>
      <c r="BH125" s="214">
        <f t="shared" si="7"/>
        <v>0</v>
      </c>
      <c r="BI125" s="214">
        <f t="shared" si="8"/>
        <v>0</v>
      </c>
      <c r="BJ125" s="25" t="s">
        <v>82</v>
      </c>
      <c r="BK125" s="214">
        <f t="shared" si="9"/>
        <v>0</v>
      </c>
      <c r="BL125" s="25" t="s">
        <v>327</v>
      </c>
      <c r="BM125" s="25" t="s">
        <v>7334</v>
      </c>
    </row>
    <row r="126" spans="2:65" s="1" customFormat="1" ht="22.5" customHeight="1">
      <c r="B126" s="42"/>
      <c r="C126" s="203" t="s">
        <v>416</v>
      </c>
      <c r="D126" s="203" t="s">
        <v>311</v>
      </c>
      <c r="E126" s="204" t="s">
        <v>7335</v>
      </c>
      <c r="F126" s="205" t="s">
        <v>7336</v>
      </c>
      <c r="G126" s="206" t="s">
        <v>5275</v>
      </c>
      <c r="H126" s="207">
        <v>8</v>
      </c>
      <c r="I126" s="208"/>
      <c r="J126" s="209">
        <f t="shared" si="0"/>
        <v>0</v>
      </c>
      <c r="K126" s="205" t="s">
        <v>21</v>
      </c>
      <c r="L126" s="62"/>
      <c r="M126" s="210" t="s">
        <v>21</v>
      </c>
      <c r="N126" s="211" t="s">
        <v>45</v>
      </c>
      <c r="O126" s="43"/>
      <c r="P126" s="212">
        <f t="shared" si="1"/>
        <v>0</v>
      </c>
      <c r="Q126" s="212">
        <v>0</v>
      </c>
      <c r="R126" s="212">
        <f t="shared" si="2"/>
        <v>0</v>
      </c>
      <c r="S126" s="212">
        <v>0</v>
      </c>
      <c r="T126" s="213">
        <f t="shared" si="3"/>
        <v>0</v>
      </c>
      <c r="AR126" s="25" t="s">
        <v>327</v>
      </c>
      <c r="AT126" s="25" t="s">
        <v>311</v>
      </c>
      <c r="AU126" s="25" t="s">
        <v>84</v>
      </c>
      <c r="AY126" s="25" t="s">
        <v>308</v>
      </c>
      <c r="BE126" s="214">
        <f t="shared" si="4"/>
        <v>0</v>
      </c>
      <c r="BF126" s="214">
        <f t="shared" si="5"/>
        <v>0</v>
      </c>
      <c r="BG126" s="214">
        <f t="shared" si="6"/>
        <v>0</v>
      </c>
      <c r="BH126" s="214">
        <f t="shared" si="7"/>
        <v>0</v>
      </c>
      <c r="BI126" s="214">
        <f t="shared" si="8"/>
        <v>0</v>
      </c>
      <c r="BJ126" s="25" t="s">
        <v>82</v>
      </c>
      <c r="BK126" s="214">
        <f t="shared" si="9"/>
        <v>0</v>
      </c>
      <c r="BL126" s="25" t="s">
        <v>327</v>
      </c>
      <c r="BM126" s="25" t="s">
        <v>7337</v>
      </c>
    </row>
    <row r="127" spans="2:65" s="1" customFormat="1" ht="22.5" customHeight="1">
      <c r="B127" s="42"/>
      <c r="C127" s="203" t="s">
        <v>420</v>
      </c>
      <c r="D127" s="203" t="s">
        <v>311</v>
      </c>
      <c r="E127" s="204" t="s">
        <v>7338</v>
      </c>
      <c r="F127" s="205" t="s">
        <v>7339</v>
      </c>
      <c r="G127" s="206" t="s">
        <v>5275</v>
      </c>
      <c r="H127" s="207">
        <v>2</v>
      </c>
      <c r="I127" s="208"/>
      <c r="J127" s="209">
        <f t="shared" si="0"/>
        <v>0</v>
      </c>
      <c r="K127" s="205" t="s">
        <v>21</v>
      </c>
      <c r="L127" s="62"/>
      <c r="M127" s="210" t="s">
        <v>21</v>
      </c>
      <c r="N127" s="211" t="s">
        <v>45</v>
      </c>
      <c r="O127" s="43"/>
      <c r="P127" s="212">
        <f t="shared" si="1"/>
        <v>0</v>
      </c>
      <c r="Q127" s="212">
        <v>0</v>
      </c>
      <c r="R127" s="212">
        <f t="shared" si="2"/>
        <v>0</v>
      </c>
      <c r="S127" s="212">
        <v>0</v>
      </c>
      <c r="T127" s="213">
        <f t="shared" si="3"/>
        <v>0</v>
      </c>
      <c r="AR127" s="25" t="s">
        <v>327</v>
      </c>
      <c r="AT127" s="25" t="s">
        <v>311</v>
      </c>
      <c r="AU127" s="25" t="s">
        <v>84</v>
      </c>
      <c r="AY127" s="25" t="s">
        <v>308</v>
      </c>
      <c r="BE127" s="214">
        <f t="shared" si="4"/>
        <v>0</v>
      </c>
      <c r="BF127" s="214">
        <f t="shared" si="5"/>
        <v>0</v>
      </c>
      <c r="BG127" s="214">
        <f t="shared" si="6"/>
        <v>0</v>
      </c>
      <c r="BH127" s="214">
        <f t="shared" si="7"/>
        <v>0</v>
      </c>
      <c r="BI127" s="214">
        <f t="shared" si="8"/>
        <v>0</v>
      </c>
      <c r="BJ127" s="25" t="s">
        <v>82</v>
      </c>
      <c r="BK127" s="214">
        <f t="shared" si="9"/>
        <v>0</v>
      </c>
      <c r="BL127" s="25" t="s">
        <v>327</v>
      </c>
      <c r="BM127" s="25" t="s">
        <v>7340</v>
      </c>
    </row>
    <row r="128" spans="2:65" s="1" customFormat="1" ht="31.5" customHeight="1">
      <c r="B128" s="42"/>
      <c r="C128" s="203" t="s">
        <v>593</v>
      </c>
      <c r="D128" s="203" t="s">
        <v>311</v>
      </c>
      <c r="E128" s="204" t="s">
        <v>7341</v>
      </c>
      <c r="F128" s="205" t="s">
        <v>7342</v>
      </c>
      <c r="G128" s="206" t="s">
        <v>5275</v>
      </c>
      <c r="H128" s="207">
        <v>1</v>
      </c>
      <c r="I128" s="208"/>
      <c r="J128" s="209">
        <f t="shared" si="0"/>
        <v>0</v>
      </c>
      <c r="K128" s="205" t="s">
        <v>21</v>
      </c>
      <c r="L128" s="62"/>
      <c r="M128" s="210" t="s">
        <v>21</v>
      </c>
      <c r="N128" s="211" t="s">
        <v>45</v>
      </c>
      <c r="O128" s="43"/>
      <c r="P128" s="212">
        <f t="shared" si="1"/>
        <v>0</v>
      </c>
      <c r="Q128" s="212">
        <v>0</v>
      </c>
      <c r="R128" s="212">
        <f t="shared" si="2"/>
        <v>0</v>
      </c>
      <c r="S128" s="212">
        <v>0</v>
      </c>
      <c r="T128" s="213">
        <f t="shared" si="3"/>
        <v>0</v>
      </c>
      <c r="AR128" s="25" t="s">
        <v>327</v>
      </c>
      <c r="AT128" s="25" t="s">
        <v>311</v>
      </c>
      <c r="AU128" s="25" t="s">
        <v>84</v>
      </c>
      <c r="AY128" s="25" t="s">
        <v>308</v>
      </c>
      <c r="BE128" s="214">
        <f t="shared" si="4"/>
        <v>0</v>
      </c>
      <c r="BF128" s="214">
        <f t="shared" si="5"/>
        <v>0</v>
      </c>
      <c r="BG128" s="214">
        <f t="shared" si="6"/>
        <v>0</v>
      </c>
      <c r="BH128" s="214">
        <f t="shared" si="7"/>
        <v>0</v>
      </c>
      <c r="BI128" s="214">
        <f t="shared" si="8"/>
        <v>0</v>
      </c>
      <c r="BJ128" s="25" t="s">
        <v>82</v>
      </c>
      <c r="BK128" s="214">
        <f t="shared" si="9"/>
        <v>0</v>
      </c>
      <c r="BL128" s="25" t="s">
        <v>327</v>
      </c>
      <c r="BM128" s="25" t="s">
        <v>7343</v>
      </c>
    </row>
    <row r="129" spans="2:65" s="1" customFormat="1" ht="31.5" customHeight="1">
      <c r="B129" s="42"/>
      <c r="C129" s="203" t="s">
        <v>598</v>
      </c>
      <c r="D129" s="203" t="s">
        <v>311</v>
      </c>
      <c r="E129" s="204" t="s">
        <v>7344</v>
      </c>
      <c r="F129" s="205" t="s">
        <v>7345</v>
      </c>
      <c r="G129" s="206" t="s">
        <v>5275</v>
      </c>
      <c r="H129" s="207">
        <v>1</v>
      </c>
      <c r="I129" s="208"/>
      <c r="J129" s="209">
        <f t="shared" si="0"/>
        <v>0</v>
      </c>
      <c r="K129" s="205" t="s">
        <v>21</v>
      </c>
      <c r="L129" s="62"/>
      <c r="M129" s="210" t="s">
        <v>21</v>
      </c>
      <c r="N129" s="211" t="s">
        <v>45</v>
      </c>
      <c r="O129" s="43"/>
      <c r="P129" s="212">
        <f t="shared" si="1"/>
        <v>0</v>
      </c>
      <c r="Q129" s="212">
        <v>0</v>
      </c>
      <c r="R129" s="212">
        <f t="shared" si="2"/>
        <v>0</v>
      </c>
      <c r="S129" s="212">
        <v>0</v>
      </c>
      <c r="T129" s="213">
        <f t="shared" si="3"/>
        <v>0</v>
      </c>
      <c r="AR129" s="25" t="s">
        <v>327</v>
      </c>
      <c r="AT129" s="25" t="s">
        <v>311</v>
      </c>
      <c r="AU129" s="25" t="s">
        <v>84</v>
      </c>
      <c r="AY129" s="25" t="s">
        <v>308</v>
      </c>
      <c r="BE129" s="214">
        <f t="shared" si="4"/>
        <v>0</v>
      </c>
      <c r="BF129" s="214">
        <f t="shared" si="5"/>
        <v>0</v>
      </c>
      <c r="BG129" s="214">
        <f t="shared" si="6"/>
        <v>0</v>
      </c>
      <c r="BH129" s="214">
        <f t="shared" si="7"/>
        <v>0</v>
      </c>
      <c r="BI129" s="214">
        <f t="shared" si="8"/>
        <v>0</v>
      </c>
      <c r="BJ129" s="25" t="s">
        <v>82</v>
      </c>
      <c r="BK129" s="214">
        <f t="shared" si="9"/>
        <v>0</v>
      </c>
      <c r="BL129" s="25" t="s">
        <v>327</v>
      </c>
      <c r="BM129" s="25" t="s">
        <v>7346</v>
      </c>
    </row>
    <row r="130" spans="2:65" s="1" customFormat="1" ht="22.5" customHeight="1">
      <c r="B130" s="42"/>
      <c r="C130" s="203" t="s">
        <v>603</v>
      </c>
      <c r="D130" s="203" t="s">
        <v>311</v>
      </c>
      <c r="E130" s="204" t="s">
        <v>7347</v>
      </c>
      <c r="F130" s="205" t="s">
        <v>7348</v>
      </c>
      <c r="G130" s="206" t="s">
        <v>5275</v>
      </c>
      <c r="H130" s="207">
        <v>1</v>
      </c>
      <c r="I130" s="208"/>
      <c r="J130" s="209">
        <f t="shared" si="0"/>
        <v>0</v>
      </c>
      <c r="K130" s="205" t="s">
        <v>21</v>
      </c>
      <c r="L130" s="62"/>
      <c r="M130" s="210" t="s">
        <v>21</v>
      </c>
      <c r="N130" s="211" t="s">
        <v>45</v>
      </c>
      <c r="O130" s="43"/>
      <c r="P130" s="212">
        <f t="shared" si="1"/>
        <v>0</v>
      </c>
      <c r="Q130" s="212">
        <v>0</v>
      </c>
      <c r="R130" s="212">
        <f t="shared" si="2"/>
        <v>0</v>
      </c>
      <c r="S130" s="212">
        <v>0</v>
      </c>
      <c r="T130" s="213">
        <f t="shared" si="3"/>
        <v>0</v>
      </c>
      <c r="AR130" s="25" t="s">
        <v>327</v>
      </c>
      <c r="AT130" s="25" t="s">
        <v>311</v>
      </c>
      <c r="AU130" s="25" t="s">
        <v>84</v>
      </c>
      <c r="AY130" s="25" t="s">
        <v>308</v>
      </c>
      <c r="BE130" s="214">
        <f t="shared" si="4"/>
        <v>0</v>
      </c>
      <c r="BF130" s="214">
        <f t="shared" si="5"/>
        <v>0</v>
      </c>
      <c r="BG130" s="214">
        <f t="shared" si="6"/>
        <v>0</v>
      </c>
      <c r="BH130" s="214">
        <f t="shared" si="7"/>
        <v>0</v>
      </c>
      <c r="BI130" s="214">
        <f t="shared" si="8"/>
        <v>0</v>
      </c>
      <c r="BJ130" s="25" t="s">
        <v>82</v>
      </c>
      <c r="BK130" s="214">
        <f t="shared" si="9"/>
        <v>0</v>
      </c>
      <c r="BL130" s="25" t="s">
        <v>327</v>
      </c>
      <c r="BM130" s="25" t="s">
        <v>7349</v>
      </c>
    </row>
    <row r="131" spans="2:65" s="1" customFormat="1" ht="22.5" customHeight="1">
      <c r="B131" s="42"/>
      <c r="C131" s="203" t="s">
        <v>608</v>
      </c>
      <c r="D131" s="203" t="s">
        <v>311</v>
      </c>
      <c r="E131" s="204" t="s">
        <v>7350</v>
      </c>
      <c r="F131" s="205" t="s">
        <v>7351</v>
      </c>
      <c r="G131" s="206" t="s">
        <v>5275</v>
      </c>
      <c r="H131" s="207">
        <v>1</v>
      </c>
      <c r="I131" s="208"/>
      <c r="J131" s="209">
        <f t="shared" si="0"/>
        <v>0</v>
      </c>
      <c r="K131" s="205" t="s">
        <v>21</v>
      </c>
      <c r="L131" s="62"/>
      <c r="M131" s="210" t="s">
        <v>21</v>
      </c>
      <c r="N131" s="211" t="s">
        <v>45</v>
      </c>
      <c r="O131" s="43"/>
      <c r="P131" s="212">
        <f t="shared" si="1"/>
        <v>0</v>
      </c>
      <c r="Q131" s="212">
        <v>0</v>
      </c>
      <c r="R131" s="212">
        <f t="shared" si="2"/>
        <v>0</v>
      </c>
      <c r="S131" s="212">
        <v>0</v>
      </c>
      <c r="T131" s="213">
        <f t="shared" si="3"/>
        <v>0</v>
      </c>
      <c r="AR131" s="25" t="s">
        <v>327</v>
      </c>
      <c r="AT131" s="25" t="s">
        <v>311</v>
      </c>
      <c r="AU131" s="25" t="s">
        <v>84</v>
      </c>
      <c r="AY131" s="25" t="s">
        <v>308</v>
      </c>
      <c r="BE131" s="214">
        <f t="shared" si="4"/>
        <v>0</v>
      </c>
      <c r="BF131" s="214">
        <f t="shared" si="5"/>
        <v>0</v>
      </c>
      <c r="BG131" s="214">
        <f t="shared" si="6"/>
        <v>0</v>
      </c>
      <c r="BH131" s="214">
        <f t="shared" si="7"/>
        <v>0</v>
      </c>
      <c r="BI131" s="214">
        <f t="shared" si="8"/>
        <v>0</v>
      </c>
      <c r="BJ131" s="25" t="s">
        <v>82</v>
      </c>
      <c r="BK131" s="214">
        <f t="shared" si="9"/>
        <v>0</v>
      </c>
      <c r="BL131" s="25" t="s">
        <v>327</v>
      </c>
      <c r="BM131" s="25" t="s">
        <v>7352</v>
      </c>
    </row>
    <row r="132" spans="2:65" s="1" customFormat="1" ht="22.5" customHeight="1">
      <c r="B132" s="42"/>
      <c r="C132" s="203" t="s">
        <v>613</v>
      </c>
      <c r="D132" s="203" t="s">
        <v>311</v>
      </c>
      <c r="E132" s="204" t="s">
        <v>7353</v>
      </c>
      <c r="F132" s="205" t="s">
        <v>7354</v>
      </c>
      <c r="G132" s="206" t="s">
        <v>5275</v>
      </c>
      <c r="H132" s="207">
        <v>16</v>
      </c>
      <c r="I132" s="208"/>
      <c r="J132" s="209">
        <f t="shared" si="0"/>
        <v>0</v>
      </c>
      <c r="K132" s="205" t="s">
        <v>21</v>
      </c>
      <c r="L132" s="62"/>
      <c r="M132" s="210" t="s">
        <v>21</v>
      </c>
      <c r="N132" s="211" t="s">
        <v>45</v>
      </c>
      <c r="O132" s="43"/>
      <c r="P132" s="212">
        <f t="shared" si="1"/>
        <v>0</v>
      </c>
      <c r="Q132" s="212">
        <v>0</v>
      </c>
      <c r="R132" s="212">
        <f t="shared" si="2"/>
        <v>0</v>
      </c>
      <c r="S132" s="212">
        <v>0</v>
      </c>
      <c r="T132" s="213">
        <f t="shared" si="3"/>
        <v>0</v>
      </c>
      <c r="AR132" s="25" t="s">
        <v>327</v>
      </c>
      <c r="AT132" s="25" t="s">
        <v>311</v>
      </c>
      <c r="AU132" s="25" t="s">
        <v>84</v>
      </c>
      <c r="AY132" s="25" t="s">
        <v>308</v>
      </c>
      <c r="BE132" s="214">
        <f t="shared" si="4"/>
        <v>0</v>
      </c>
      <c r="BF132" s="214">
        <f t="shared" si="5"/>
        <v>0</v>
      </c>
      <c r="BG132" s="214">
        <f t="shared" si="6"/>
        <v>0</v>
      </c>
      <c r="BH132" s="214">
        <f t="shared" si="7"/>
        <v>0</v>
      </c>
      <c r="BI132" s="214">
        <f t="shared" si="8"/>
        <v>0</v>
      </c>
      <c r="BJ132" s="25" t="s">
        <v>82</v>
      </c>
      <c r="BK132" s="214">
        <f t="shared" si="9"/>
        <v>0</v>
      </c>
      <c r="BL132" s="25" t="s">
        <v>327</v>
      </c>
      <c r="BM132" s="25" t="s">
        <v>7355</v>
      </c>
    </row>
    <row r="133" spans="2:65" s="1" customFormat="1" ht="22.5" customHeight="1">
      <c r="B133" s="42"/>
      <c r="C133" s="203" t="s">
        <v>619</v>
      </c>
      <c r="D133" s="203" t="s">
        <v>311</v>
      </c>
      <c r="E133" s="204" t="s">
        <v>7356</v>
      </c>
      <c r="F133" s="205" t="s">
        <v>7357</v>
      </c>
      <c r="G133" s="206" t="s">
        <v>5275</v>
      </c>
      <c r="H133" s="207">
        <v>8</v>
      </c>
      <c r="I133" s="208"/>
      <c r="J133" s="209">
        <f t="shared" si="0"/>
        <v>0</v>
      </c>
      <c r="K133" s="205" t="s">
        <v>21</v>
      </c>
      <c r="L133" s="62"/>
      <c r="M133" s="210" t="s">
        <v>21</v>
      </c>
      <c r="N133" s="211" t="s">
        <v>45</v>
      </c>
      <c r="O133" s="43"/>
      <c r="P133" s="212">
        <f t="shared" si="1"/>
        <v>0</v>
      </c>
      <c r="Q133" s="212">
        <v>0</v>
      </c>
      <c r="R133" s="212">
        <f t="shared" si="2"/>
        <v>0</v>
      </c>
      <c r="S133" s="212">
        <v>0</v>
      </c>
      <c r="T133" s="213">
        <f t="shared" si="3"/>
        <v>0</v>
      </c>
      <c r="AR133" s="25" t="s">
        <v>327</v>
      </c>
      <c r="AT133" s="25" t="s">
        <v>311</v>
      </c>
      <c r="AU133" s="25" t="s">
        <v>84</v>
      </c>
      <c r="AY133" s="25" t="s">
        <v>308</v>
      </c>
      <c r="BE133" s="214">
        <f t="shared" si="4"/>
        <v>0</v>
      </c>
      <c r="BF133" s="214">
        <f t="shared" si="5"/>
        <v>0</v>
      </c>
      <c r="BG133" s="214">
        <f t="shared" si="6"/>
        <v>0</v>
      </c>
      <c r="BH133" s="214">
        <f t="shared" si="7"/>
        <v>0</v>
      </c>
      <c r="BI133" s="214">
        <f t="shared" si="8"/>
        <v>0</v>
      </c>
      <c r="BJ133" s="25" t="s">
        <v>82</v>
      </c>
      <c r="BK133" s="214">
        <f t="shared" si="9"/>
        <v>0</v>
      </c>
      <c r="BL133" s="25" t="s">
        <v>327</v>
      </c>
      <c r="BM133" s="25" t="s">
        <v>7358</v>
      </c>
    </row>
    <row r="134" spans="2:65" s="1" customFormat="1" ht="22.5" customHeight="1">
      <c r="B134" s="42"/>
      <c r="C134" s="203" t="s">
        <v>624</v>
      </c>
      <c r="D134" s="203" t="s">
        <v>311</v>
      </c>
      <c r="E134" s="204" t="s">
        <v>7359</v>
      </c>
      <c r="F134" s="205" t="s">
        <v>7360</v>
      </c>
      <c r="G134" s="206" t="s">
        <v>5275</v>
      </c>
      <c r="H134" s="207">
        <v>2</v>
      </c>
      <c r="I134" s="208"/>
      <c r="J134" s="209">
        <f t="shared" ref="J134:J165" si="10">ROUND(I134*H134,2)</f>
        <v>0</v>
      </c>
      <c r="K134" s="205" t="s">
        <v>21</v>
      </c>
      <c r="L134" s="62"/>
      <c r="M134" s="210" t="s">
        <v>21</v>
      </c>
      <c r="N134" s="211" t="s">
        <v>45</v>
      </c>
      <c r="O134" s="43"/>
      <c r="P134" s="212">
        <f t="shared" ref="P134:P165" si="11">O134*H134</f>
        <v>0</v>
      </c>
      <c r="Q134" s="212">
        <v>0</v>
      </c>
      <c r="R134" s="212">
        <f t="shared" ref="R134:R165" si="12">Q134*H134</f>
        <v>0</v>
      </c>
      <c r="S134" s="212">
        <v>0</v>
      </c>
      <c r="T134" s="213">
        <f t="shared" ref="T134:T165" si="13">S134*H134</f>
        <v>0</v>
      </c>
      <c r="AR134" s="25" t="s">
        <v>327</v>
      </c>
      <c r="AT134" s="25" t="s">
        <v>311</v>
      </c>
      <c r="AU134" s="25" t="s">
        <v>84</v>
      </c>
      <c r="AY134" s="25" t="s">
        <v>308</v>
      </c>
      <c r="BE134" s="214">
        <f t="shared" ref="BE134:BE165" si="14">IF(N134="základní",J134,0)</f>
        <v>0</v>
      </c>
      <c r="BF134" s="214">
        <f t="shared" ref="BF134:BF165" si="15">IF(N134="snížená",J134,0)</f>
        <v>0</v>
      </c>
      <c r="BG134" s="214">
        <f t="shared" ref="BG134:BG165" si="16">IF(N134="zákl. přenesená",J134,0)</f>
        <v>0</v>
      </c>
      <c r="BH134" s="214">
        <f t="shared" ref="BH134:BH165" si="17">IF(N134="sníž. přenesená",J134,0)</f>
        <v>0</v>
      </c>
      <c r="BI134" s="214">
        <f t="shared" ref="BI134:BI165" si="18">IF(N134="nulová",J134,0)</f>
        <v>0</v>
      </c>
      <c r="BJ134" s="25" t="s">
        <v>82</v>
      </c>
      <c r="BK134" s="214">
        <f t="shared" ref="BK134:BK165" si="19">ROUND(I134*H134,2)</f>
        <v>0</v>
      </c>
      <c r="BL134" s="25" t="s">
        <v>327</v>
      </c>
      <c r="BM134" s="25" t="s">
        <v>7361</v>
      </c>
    </row>
    <row r="135" spans="2:65" s="1" customFormat="1" ht="22.5" customHeight="1">
      <c r="B135" s="42"/>
      <c r="C135" s="203" t="s">
        <v>632</v>
      </c>
      <c r="D135" s="203" t="s">
        <v>311</v>
      </c>
      <c r="E135" s="204" t="s">
        <v>7362</v>
      </c>
      <c r="F135" s="205" t="s">
        <v>7363</v>
      </c>
      <c r="G135" s="206" t="s">
        <v>5275</v>
      </c>
      <c r="H135" s="207">
        <v>1</v>
      </c>
      <c r="I135" s="208"/>
      <c r="J135" s="209">
        <f t="shared" si="10"/>
        <v>0</v>
      </c>
      <c r="K135" s="205" t="s">
        <v>21</v>
      </c>
      <c r="L135" s="62"/>
      <c r="M135" s="210" t="s">
        <v>21</v>
      </c>
      <c r="N135" s="211" t="s">
        <v>45</v>
      </c>
      <c r="O135" s="43"/>
      <c r="P135" s="212">
        <f t="shared" si="11"/>
        <v>0</v>
      </c>
      <c r="Q135" s="212">
        <v>0</v>
      </c>
      <c r="R135" s="212">
        <f t="shared" si="12"/>
        <v>0</v>
      </c>
      <c r="S135" s="212">
        <v>0</v>
      </c>
      <c r="T135" s="213">
        <f t="shared" si="13"/>
        <v>0</v>
      </c>
      <c r="AR135" s="25" t="s">
        <v>327</v>
      </c>
      <c r="AT135" s="25" t="s">
        <v>311</v>
      </c>
      <c r="AU135" s="25" t="s">
        <v>84</v>
      </c>
      <c r="AY135" s="25" t="s">
        <v>308</v>
      </c>
      <c r="BE135" s="214">
        <f t="shared" si="14"/>
        <v>0</v>
      </c>
      <c r="BF135" s="214">
        <f t="shared" si="15"/>
        <v>0</v>
      </c>
      <c r="BG135" s="214">
        <f t="shared" si="16"/>
        <v>0</v>
      </c>
      <c r="BH135" s="214">
        <f t="shared" si="17"/>
        <v>0</v>
      </c>
      <c r="BI135" s="214">
        <f t="shared" si="18"/>
        <v>0</v>
      </c>
      <c r="BJ135" s="25" t="s">
        <v>82</v>
      </c>
      <c r="BK135" s="214">
        <f t="shared" si="19"/>
        <v>0</v>
      </c>
      <c r="BL135" s="25" t="s">
        <v>327</v>
      </c>
      <c r="BM135" s="25" t="s">
        <v>7364</v>
      </c>
    </row>
    <row r="136" spans="2:65" s="1" customFormat="1" ht="22.5" customHeight="1">
      <c r="B136" s="42"/>
      <c r="C136" s="203" t="s">
        <v>638</v>
      </c>
      <c r="D136" s="203" t="s">
        <v>311</v>
      </c>
      <c r="E136" s="204" t="s">
        <v>7365</v>
      </c>
      <c r="F136" s="205" t="s">
        <v>7366</v>
      </c>
      <c r="G136" s="206" t="s">
        <v>5275</v>
      </c>
      <c r="H136" s="207">
        <v>2</v>
      </c>
      <c r="I136" s="208"/>
      <c r="J136" s="209">
        <f t="shared" si="10"/>
        <v>0</v>
      </c>
      <c r="K136" s="205" t="s">
        <v>21</v>
      </c>
      <c r="L136" s="62"/>
      <c r="M136" s="210" t="s">
        <v>21</v>
      </c>
      <c r="N136" s="211" t="s">
        <v>45</v>
      </c>
      <c r="O136" s="43"/>
      <c r="P136" s="212">
        <f t="shared" si="11"/>
        <v>0</v>
      </c>
      <c r="Q136" s="212">
        <v>0</v>
      </c>
      <c r="R136" s="212">
        <f t="shared" si="12"/>
        <v>0</v>
      </c>
      <c r="S136" s="212">
        <v>0</v>
      </c>
      <c r="T136" s="213">
        <f t="shared" si="13"/>
        <v>0</v>
      </c>
      <c r="AR136" s="25" t="s">
        <v>327</v>
      </c>
      <c r="AT136" s="25" t="s">
        <v>311</v>
      </c>
      <c r="AU136" s="25" t="s">
        <v>84</v>
      </c>
      <c r="AY136" s="25" t="s">
        <v>308</v>
      </c>
      <c r="BE136" s="214">
        <f t="shared" si="14"/>
        <v>0</v>
      </c>
      <c r="BF136" s="214">
        <f t="shared" si="15"/>
        <v>0</v>
      </c>
      <c r="BG136" s="214">
        <f t="shared" si="16"/>
        <v>0</v>
      </c>
      <c r="BH136" s="214">
        <f t="shared" si="17"/>
        <v>0</v>
      </c>
      <c r="BI136" s="214">
        <f t="shared" si="18"/>
        <v>0</v>
      </c>
      <c r="BJ136" s="25" t="s">
        <v>82</v>
      </c>
      <c r="BK136" s="214">
        <f t="shared" si="19"/>
        <v>0</v>
      </c>
      <c r="BL136" s="25" t="s">
        <v>327</v>
      </c>
      <c r="BM136" s="25" t="s">
        <v>7367</v>
      </c>
    </row>
    <row r="137" spans="2:65" s="1" customFormat="1" ht="22.5" customHeight="1">
      <c r="B137" s="42"/>
      <c r="C137" s="203" t="s">
        <v>644</v>
      </c>
      <c r="D137" s="203" t="s">
        <v>311</v>
      </c>
      <c r="E137" s="204" t="s">
        <v>7368</v>
      </c>
      <c r="F137" s="205" t="s">
        <v>7369</v>
      </c>
      <c r="G137" s="206" t="s">
        <v>5275</v>
      </c>
      <c r="H137" s="207">
        <v>2</v>
      </c>
      <c r="I137" s="208"/>
      <c r="J137" s="209">
        <f t="shared" si="10"/>
        <v>0</v>
      </c>
      <c r="K137" s="205" t="s">
        <v>21</v>
      </c>
      <c r="L137" s="62"/>
      <c r="M137" s="210" t="s">
        <v>21</v>
      </c>
      <c r="N137" s="211" t="s">
        <v>45</v>
      </c>
      <c r="O137" s="43"/>
      <c r="P137" s="212">
        <f t="shared" si="11"/>
        <v>0</v>
      </c>
      <c r="Q137" s="212">
        <v>0</v>
      </c>
      <c r="R137" s="212">
        <f t="shared" si="12"/>
        <v>0</v>
      </c>
      <c r="S137" s="212">
        <v>0</v>
      </c>
      <c r="T137" s="213">
        <f t="shared" si="13"/>
        <v>0</v>
      </c>
      <c r="AR137" s="25" t="s">
        <v>327</v>
      </c>
      <c r="AT137" s="25" t="s">
        <v>311</v>
      </c>
      <c r="AU137" s="25" t="s">
        <v>84</v>
      </c>
      <c r="AY137" s="25" t="s">
        <v>308</v>
      </c>
      <c r="BE137" s="214">
        <f t="shared" si="14"/>
        <v>0</v>
      </c>
      <c r="BF137" s="214">
        <f t="shared" si="15"/>
        <v>0</v>
      </c>
      <c r="BG137" s="214">
        <f t="shared" si="16"/>
        <v>0</v>
      </c>
      <c r="BH137" s="214">
        <f t="shared" si="17"/>
        <v>0</v>
      </c>
      <c r="BI137" s="214">
        <f t="shared" si="18"/>
        <v>0</v>
      </c>
      <c r="BJ137" s="25" t="s">
        <v>82</v>
      </c>
      <c r="BK137" s="214">
        <f t="shared" si="19"/>
        <v>0</v>
      </c>
      <c r="BL137" s="25" t="s">
        <v>327</v>
      </c>
      <c r="BM137" s="25" t="s">
        <v>7370</v>
      </c>
    </row>
    <row r="138" spans="2:65" s="1" customFormat="1" ht="22.5" customHeight="1">
      <c r="B138" s="42"/>
      <c r="C138" s="203" t="s">
        <v>649</v>
      </c>
      <c r="D138" s="203" t="s">
        <v>311</v>
      </c>
      <c r="E138" s="204" t="s">
        <v>7371</v>
      </c>
      <c r="F138" s="205" t="s">
        <v>7372</v>
      </c>
      <c r="G138" s="206" t="s">
        <v>5275</v>
      </c>
      <c r="H138" s="207">
        <v>2</v>
      </c>
      <c r="I138" s="208"/>
      <c r="J138" s="209">
        <f t="shared" si="10"/>
        <v>0</v>
      </c>
      <c r="K138" s="205" t="s">
        <v>21</v>
      </c>
      <c r="L138" s="62"/>
      <c r="M138" s="210" t="s">
        <v>21</v>
      </c>
      <c r="N138" s="211" t="s">
        <v>45</v>
      </c>
      <c r="O138" s="43"/>
      <c r="P138" s="212">
        <f t="shared" si="11"/>
        <v>0</v>
      </c>
      <c r="Q138" s="212">
        <v>0</v>
      </c>
      <c r="R138" s="212">
        <f t="shared" si="12"/>
        <v>0</v>
      </c>
      <c r="S138" s="212">
        <v>0</v>
      </c>
      <c r="T138" s="213">
        <f t="shared" si="13"/>
        <v>0</v>
      </c>
      <c r="AR138" s="25" t="s">
        <v>327</v>
      </c>
      <c r="AT138" s="25" t="s">
        <v>311</v>
      </c>
      <c r="AU138" s="25" t="s">
        <v>84</v>
      </c>
      <c r="AY138" s="25" t="s">
        <v>308</v>
      </c>
      <c r="BE138" s="214">
        <f t="shared" si="14"/>
        <v>0</v>
      </c>
      <c r="BF138" s="214">
        <f t="shared" si="15"/>
        <v>0</v>
      </c>
      <c r="BG138" s="214">
        <f t="shared" si="16"/>
        <v>0</v>
      </c>
      <c r="BH138" s="214">
        <f t="shared" si="17"/>
        <v>0</v>
      </c>
      <c r="BI138" s="214">
        <f t="shared" si="18"/>
        <v>0</v>
      </c>
      <c r="BJ138" s="25" t="s">
        <v>82</v>
      </c>
      <c r="BK138" s="214">
        <f t="shared" si="19"/>
        <v>0</v>
      </c>
      <c r="BL138" s="25" t="s">
        <v>327</v>
      </c>
      <c r="BM138" s="25" t="s">
        <v>7373</v>
      </c>
    </row>
    <row r="139" spans="2:65" s="1" customFormat="1" ht="22.5" customHeight="1">
      <c r="B139" s="42"/>
      <c r="C139" s="203" t="s">
        <v>653</v>
      </c>
      <c r="D139" s="203" t="s">
        <v>311</v>
      </c>
      <c r="E139" s="204" t="s">
        <v>7374</v>
      </c>
      <c r="F139" s="205" t="s">
        <v>7375</v>
      </c>
      <c r="G139" s="206" t="s">
        <v>5275</v>
      </c>
      <c r="H139" s="207">
        <v>1</v>
      </c>
      <c r="I139" s="208"/>
      <c r="J139" s="209">
        <f t="shared" si="10"/>
        <v>0</v>
      </c>
      <c r="K139" s="205" t="s">
        <v>21</v>
      </c>
      <c r="L139" s="62"/>
      <c r="M139" s="210" t="s">
        <v>21</v>
      </c>
      <c r="N139" s="211" t="s">
        <v>45</v>
      </c>
      <c r="O139" s="43"/>
      <c r="P139" s="212">
        <f t="shared" si="11"/>
        <v>0</v>
      </c>
      <c r="Q139" s="212">
        <v>0</v>
      </c>
      <c r="R139" s="212">
        <f t="shared" si="12"/>
        <v>0</v>
      </c>
      <c r="S139" s="212">
        <v>0</v>
      </c>
      <c r="T139" s="213">
        <f t="shared" si="13"/>
        <v>0</v>
      </c>
      <c r="AR139" s="25" t="s">
        <v>327</v>
      </c>
      <c r="AT139" s="25" t="s">
        <v>311</v>
      </c>
      <c r="AU139" s="25" t="s">
        <v>84</v>
      </c>
      <c r="AY139" s="25" t="s">
        <v>308</v>
      </c>
      <c r="BE139" s="214">
        <f t="shared" si="14"/>
        <v>0</v>
      </c>
      <c r="BF139" s="214">
        <f t="shared" si="15"/>
        <v>0</v>
      </c>
      <c r="BG139" s="214">
        <f t="shared" si="16"/>
        <v>0</v>
      </c>
      <c r="BH139" s="214">
        <f t="shared" si="17"/>
        <v>0</v>
      </c>
      <c r="BI139" s="214">
        <f t="shared" si="18"/>
        <v>0</v>
      </c>
      <c r="BJ139" s="25" t="s">
        <v>82</v>
      </c>
      <c r="BK139" s="214">
        <f t="shared" si="19"/>
        <v>0</v>
      </c>
      <c r="BL139" s="25" t="s">
        <v>327</v>
      </c>
      <c r="BM139" s="25" t="s">
        <v>7376</v>
      </c>
    </row>
    <row r="140" spans="2:65" s="1" customFormat="1" ht="22.5" customHeight="1">
      <c r="B140" s="42"/>
      <c r="C140" s="203" t="s">
        <v>657</v>
      </c>
      <c r="D140" s="203" t="s">
        <v>311</v>
      </c>
      <c r="E140" s="204" t="s">
        <v>7377</v>
      </c>
      <c r="F140" s="205" t="s">
        <v>7378</v>
      </c>
      <c r="G140" s="206" t="s">
        <v>5275</v>
      </c>
      <c r="H140" s="207">
        <v>4</v>
      </c>
      <c r="I140" s="208"/>
      <c r="J140" s="209">
        <f t="shared" si="10"/>
        <v>0</v>
      </c>
      <c r="K140" s="205" t="s">
        <v>21</v>
      </c>
      <c r="L140" s="62"/>
      <c r="M140" s="210" t="s">
        <v>21</v>
      </c>
      <c r="N140" s="211" t="s">
        <v>45</v>
      </c>
      <c r="O140" s="43"/>
      <c r="P140" s="212">
        <f t="shared" si="11"/>
        <v>0</v>
      </c>
      <c r="Q140" s="212">
        <v>0</v>
      </c>
      <c r="R140" s="212">
        <f t="shared" si="12"/>
        <v>0</v>
      </c>
      <c r="S140" s="212">
        <v>0</v>
      </c>
      <c r="T140" s="213">
        <f t="shared" si="13"/>
        <v>0</v>
      </c>
      <c r="AR140" s="25" t="s">
        <v>327</v>
      </c>
      <c r="AT140" s="25" t="s">
        <v>311</v>
      </c>
      <c r="AU140" s="25" t="s">
        <v>84</v>
      </c>
      <c r="AY140" s="25" t="s">
        <v>308</v>
      </c>
      <c r="BE140" s="214">
        <f t="shared" si="14"/>
        <v>0</v>
      </c>
      <c r="BF140" s="214">
        <f t="shared" si="15"/>
        <v>0</v>
      </c>
      <c r="BG140" s="214">
        <f t="shared" si="16"/>
        <v>0</v>
      </c>
      <c r="BH140" s="214">
        <f t="shared" si="17"/>
        <v>0</v>
      </c>
      <c r="BI140" s="214">
        <f t="shared" si="18"/>
        <v>0</v>
      </c>
      <c r="BJ140" s="25" t="s">
        <v>82</v>
      </c>
      <c r="BK140" s="214">
        <f t="shared" si="19"/>
        <v>0</v>
      </c>
      <c r="BL140" s="25" t="s">
        <v>327</v>
      </c>
      <c r="BM140" s="25" t="s">
        <v>7379</v>
      </c>
    </row>
    <row r="141" spans="2:65" s="1" customFormat="1" ht="22.5" customHeight="1">
      <c r="B141" s="42"/>
      <c r="C141" s="203" t="s">
        <v>661</v>
      </c>
      <c r="D141" s="203" t="s">
        <v>311</v>
      </c>
      <c r="E141" s="204" t="s">
        <v>7380</v>
      </c>
      <c r="F141" s="205" t="s">
        <v>7378</v>
      </c>
      <c r="G141" s="206" t="s">
        <v>5275</v>
      </c>
      <c r="H141" s="207">
        <v>4</v>
      </c>
      <c r="I141" s="208"/>
      <c r="J141" s="209">
        <f t="shared" si="10"/>
        <v>0</v>
      </c>
      <c r="K141" s="205" t="s">
        <v>21</v>
      </c>
      <c r="L141" s="62"/>
      <c r="M141" s="210" t="s">
        <v>21</v>
      </c>
      <c r="N141" s="211" t="s">
        <v>45</v>
      </c>
      <c r="O141" s="43"/>
      <c r="P141" s="212">
        <f t="shared" si="11"/>
        <v>0</v>
      </c>
      <c r="Q141" s="212">
        <v>0</v>
      </c>
      <c r="R141" s="212">
        <f t="shared" si="12"/>
        <v>0</v>
      </c>
      <c r="S141" s="212">
        <v>0</v>
      </c>
      <c r="T141" s="213">
        <f t="shared" si="13"/>
        <v>0</v>
      </c>
      <c r="AR141" s="25" t="s">
        <v>327</v>
      </c>
      <c r="AT141" s="25" t="s">
        <v>311</v>
      </c>
      <c r="AU141" s="25" t="s">
        <v>84</v>
      </c>
      <c r="AY141" s="25" t="s">
        <v>308</v>
      </c>
      <c r="BE141" s="214">
        <f t="shared" si="14"/>
        <v>0</v>
      </c>
      <c r="BF141" s="214">
        <f t="shared" si="15"/>
        <v>0</v>
      </c>
      <c r="BG141" s="214">
        <f t="shared" si="16"/>
        <v>0</v>
      </c>
      <c r="BH141" s="214">
        <f t="shared" si="17"/>
        <v>0</v>
      </c>
      <c r="BI141" s="214">
        <f t="shared" si="18"/>
        <v>0</v>
      </c>
      <c r="BJ141" s="25" t="s">
        <v>82</v>
      </c>
      <c r="BK141" s="214">
        <f t="shared" si="19"/>
        <v>0</v>
      </c>
      <c r="BL141" s="25" t="s">
        <v>327</v>
      </c>
      <c r="BM141" s="25" t="s">
        <v>7381</v>
      </c>
    </row>
    <row r="142" spans="2:65" s="1" customFormat="1" ht="22.5" customHeight="1">
      <c r="B142" s="42"/>
      <c r="C142" s="203" t="s">
        <v>665</v>
      </c>
      <c r="D142" s="203" t="s">
        <v>311</v>
      </c>
      <c r="E142" s="204" t="s">
        <v>7382</v>
      </c>
      <c r="F142" s="205" t="s">
        <v>7383</v>
      </c>
      <c r="G142" s="206" t="s">
        <v>5275</v>
      </c>
      <c r="H142" s="207">
        <v>2</v>
      </c>
      <c r="I142" s="208"/>
      <c r="J142" s="209">
        <f t="shared" si="10"/>
        <v>0</v>
      </c>
      <c r="K142" s="205" t="s">
        <v>21</v>
      </c>
      <c r="L142" s="62"/>
      <c r="M142" s="210" t="s">
        <v>21</v>
      </c>
      <c r="N142" s="211" t="s">
        <v>45</v>
      </c>
      <c r="O142" s="43"/>
      <c r="P142" s="212">
        <f t="shared" si="11"/>
        <v>0</v>
      </c>
      <c r="Q142" s="212">
        <v>0</v>
      </c>
      <c r="R142" s="212">
        <f t="shared" si="12"/>
        <v>0</v>
      </c>
      <c r="S142" s="212">
        <v>0</v>
      </c>
      <c r="T142" s="213">
        <f t="shared" si="13"/>
        <v>0</v>
      </c>
      <c r="AR142" s="25" t="s">
        <v>327</v>
      </c>
      <c r="AT142" s="25" t="s">
        <v>311</v>
      </c>
      <c r="AU142" s="25" t="s">
        <v>84</v>
      </c>
      <c r="AY142" s="25" t="s">
        <v>308</v>
      </c>
      <c r="BE142" s="214">
        <f t="shared" si="14"/>
        <v>0</v>
      </c>
      <c r="BF142" s="214">
        <f t="shared" si="15"/>
        <v>0</v>
      </c>
      <c r="BG142" s="214">
        <f t="shared" si="16"/>
        <v>0</v>
      </c>
      <c r="BH142" s="214">
        <f t="shared" si="17"/>
        <v>0</v>
      </c>
      <c r="BI142" s="214">
        <f t="shared" si="18"/>
        <v>0</v>
      </c>
      <c r="BJ142" s="25" t="s">
        <v>82</v>
      </c>
      <c r="BK142" s="214">
        <f t="shared" si="19"/>
        <v>0</v>
      </c>
      <c r="BL142" s="25" t="s">
        <v>327</v>
      </c>
      <c r="BM142" s="25" t="s">
        <v>7384</v>
      </c>
    </row>
    <row r="143" spans="2:65" s="1" customFormat="1" ht="22.5" customHeight="1">
      <c r="B143" s="42"/>
      <c r="C143" s="203" t="s">
        <v>669</v>
      </c>
      <c r="D143" s="203" t="s">
        <v>311</v>
      </c>
      <c r="E143" s="204" t="s">
        <v>7385</v>
      </c>
      <c r="F143" s="205" t="s">
        <v>7386</v>
      </c>
      <c r="G143" s="206" t="s">
        <v>5275</v>
      </c>
      <c r="H143" s="207">
        <v>2</v>
      </c>
      <c r="I143" s="208"/>
      <c r="J143" s="209">
        <f t="shared" si="10"/>
        <v>0</v>
      </c>
      <c r="K143" s="205" t="s">
        <v>21</v>
      </c>
      <c r="L143" s="62"/>
      <c r="M143" s="210" t="s">
        <v>21</v>
      </c>
      <c r="N143" s="211" t="s">
        <v>45</v>
      </c>
      <c r="O143" s="43"/>
      <c r="P143" s="212">
        <f t="shared" si="11"/>
        <v>0</v>
      </c>
      <c r="Q143" s="212">
        <v>0</v>
      </c>
      <c r="R143" s="212">
        <f t="shared" si="12"/>
        <v>0</v>
      </c>
      <c r="S143" s="212">
        <v>0</v>
      </c>
      <c r="T143" s="213">
        <f t="shared" si="13"/>
        <v>0</v>
      </c>
      <c r="AR143" s="25" t="s">
        <v>327</v>
      </c>
      <c r="AT143" s="25" t="s">
        <v>311</v>
      </c>
      <c r="AU143" s="25" t="s">
        <v>84</v>
      </c>
      <c r="AY143" s="25" t="s">
        <v>308</v>
      </c>
      <c r="BE143" s="214">
        <f t="shared" si="14"/>
        <v>0</v>
      </c>
      <c r="BF143" s="214">
        <f t="shared" si="15"/>
        <v>0</v>
      </c>
      <c r="BG143" s="214">
        <f t="shared" si="16"/>
        <v>0</v>
      </c>
      <c r="BH143" s="214">
        <f t="shared" si="17"/>
        <v>0</v>
      </c>
      <c r="BI143" s="214">
        <f t="shared" si="18"/>
        <v>0</v>
      </c>
      <c r="BJ143" s="25" t="s">
        <v>82</v>
      </c>
      <c r="BK143" s="214">
        <f t="shared" si="19"/>
        <v>0</v>
      </c>
      <c r="BL143" s="25" t="s">
        <v>327</v>
      </c>
      <c r="BM143" s="25" t="s">
        <v>7387</v>
      </c>
    </row>
    <row r="144" spans="2:65" s="1" customFormat="1" ht="22.5" customHeight="1">
      <c r="B144" s="42"/>
      <c r="C144" s="203" t="s">
        <v>673</v>
      </c>
      <c r="D144" s="203" t="s">
        <v>311</v>
      </c>
      <c r="E144" s="204" t="s">
        <v>7388</v>
      </c>
      <c r="F144" s="205" t="s">
        <v>7389</v>
      </c>
      <c r="G144" s="206" t="s">
        <v>5275</v>
      </c>
      <c r="H144" s="207">
        <v>2</v>
      </c>
      <c r="I144" s="208"/>
      <c r="J144" s="209">
        <f t="shared" si="10"/>
        <v>0</v>
      </c>
      <c r="K144" s="205" t="s">
        <v>21</v>
      </c>
      <c r="L144" s="62"/>
      <c r="M144" s="210" t="s">
        <v>21</v>
      </c>
      <c r="N144" s="211" t="s">
        <v>45</v>
      </c>
      <c r="O144" s="43"/>
      <c r="P144" s="212">
        <f t="shared" si="11"/>
        <v>0</v>
      </c>
      <c r="Q144" s="212">
        <v>0</v>
      </c>
      <c r="R144" s="212">
        <f t="shared" si="12"/>
        <v>0</v>
      </c>
      <c r="S144" s="212">
        <v>0</v>
      </c>
      <c r="T144" s="213">
        <f t="shared" si="13"/>
        <v>0</v>
      </c>
      <c r="AR144" s="25" t="s">
        <v>327</v>
      </c>
      <c r="AT144" s="25" t="s">
        <v>311</v>
      </c>
      <c r="AU144" s="25" t="s">
        <v>84</v>
      </c>
      <c r="AY144" s="25" t="s">
        <v>308</v>
      </c>
      <c r="BE144" s="214">
        <f t="shared" si="14"/>
        <v>0</v>
      </c>
      <c r="BF144" s="214">
        <f t="shared" si="15"/>
        <v>0</v>
      </c>
      <c r="BG144" s="214">
        <f t="shared" si="16"/>
        <v>0</v>
      </c>
      <c r="BH144" s="214">
        <f t="shared" si="17"/>
        <v>0</v>
      </c>
      <c r="BI144" s="214">
        <f t="shared" si="18"/>
        <v>0</v>
      </c>
      <c r="BJ144" s="25" t="s">
        <v>82</v>
      </c>
      <c r="BK144" s="214">
        <f t="shared" si="19"/>
        <v>0</v>
      </c>
      <c r="BL144" s="25" t="s">
        <v>327</v>
      </c>
      <c r="BM144" s="25" t="s">
        <v>7390</v>
      </c>
    </row>
    <row r="145" spans="2:65" s="1" customFormat="1" ht="22.5" customHeight="1">
      <c r="B145" s="42"/>
      <c r="C145" s="203" t="s">
        <v>677</v>
      </c>
      <c r="D145" s="203" t="s">
        <v>311</v>
      </c>
      <c r="E145" s="204" t="s">
        <v>7391</v>
      </c>
      <c r="F145" s="205" t="s">
        <v>7392</v>
      </c>
      <c r="G145" s="206" t="s">
        <v>5275</v>
      </c>
      <c r="H145" s="207">
        <v>4</v>
      </c>
      <c r="I145" s="208"/>
      <c r="J145" s="209">
        <f t="shared" si="10"/>
        <v>0</v>
      </c>
      <c r="K145" s="205" t="s">
        <v>21</v>
      </c>
      <c r="L145" s="62"/>
      <c r="M145" s="210" t="s">
        <v>21</v>
      </c>
      <c r="N145" s="211" t="s">
        <v>45</v>
      </c>
      <c r="O145" s="43"/>
      <c r="P145" s="212">
        <f t="shared" si="11"/>
        <v>0</v>
      </c>
      <c r="Q145" s="212">
        <v>0</v>
      </c>
      <c r="R145" s="212">
        <f t="shared" si="12"/>
        <v>0</v>
      </c>
      <c r="S145" s="212">
        <v>0</v>
      </c>
      <c r="T145" s="213">
        <f t="shared" si="13"/>
        <v>0</v>
      </c>
      <c r="AR145" s="25" t="s">
        <v>327</v>
      </c>
      <c r="AT145" s="25" t="s">
        <v>311</v>
      </c>
      <c r="AU145" s="25" t="s">
        <v>84</v>
      </c>
      <c r="AY145" s="25" t="s">
        <v>308</v>
      </c>
      <c r="BE145" s="214">
        <f t="shared" si="14"/>
        <v>0</v>
      </c>
      <c r="BF145" s="214">
        <f t="shared" si="15"/>
        <v>0</v>
      </c>
      <c r="BG145" s="214">
        <f t="shared" si="16"/>
        <v>0</v>
      </c>
      <c r="BH145" s="214">
        <f t="shared" si="17"/>
        <v>0</v>
      </c>
      <c r="BI145" s="214">
        <f t="shared" si="18"/>
        <v>0</v>
      </c>
      <c r="BJ145" s="25" t="s">
        <v>82</v>
      </c>
      <c r="BK145" s="214">
        <f t="shared" si="19"/>
        <v>0</v>
      </c>
      <c r="BL145" s="25" t="s">
        <v>327</v>
      </c>
      <c r="BM145" s="25" t="s">
        <v>7393</v>
      </c>
    </row>
    <row r="146" spans="2:65" s="1" customFormat="1" ht="22.5" customHeight="1">
      <c r="B146" s="42"/>
      <c r="C146" s="203" t="s">
        <v>681</v>
      </c>
      <c r="D146" s="203" t="s">
        <v>311</v>
      </c>
      <c r="E146" s="204" t="s">
        <v>7394</v>
      </c>
      <c r="F146" s="205" t="s">
        <v>7395</v>
      </c>
      <c r="G146" s="206" t="s">
        <v>5275</v>
      </c>
      <c r="H146" s="207">
        <v>3</v>
      </c>
      <c r="I146" s="208"/>
      <c r="J146" s="209">
        <f t="shared" si="10"/>
        <v>0</v>
      </c>
      <c r="K146" s="205" t="s">
        <v>21</v>
      </c>
      <c r="L146" s="62"/>
      <c r="M146" s="210" t="s">
        <v>21</v>
      </c>
      <c r="N146" s="211" t="s">
        <v>45</v>
      </c>
      <c r="O146" s="43"/>
      <c r="P146" s="212">
        <f t="shared" si="11"/>
        <v>0</v>
      </c>
      <c r="Q146" s="212">
        <v>0</v>
      </c>
      <c r="R146" s="212">
        <f t="shared" si="12"/>
        <v>0</v>
      </c>
      <c r="S146" s="212">
        <v>0</v>
      </c>
      <c r="T146" s="213">
        <f t="shared" si="13"/>
        <v>0</v>
      </c>
      <c r="AR146" s="25" t="s">
        <v>327</v>
      </c>
      <c r="AT146" s="25" t="s">
        <v>311</v>
      </c>
      <c r="AU146" s="25" t="s">
        <v>84</v>
      </c>
      <c r="AY146" s="25" t="s">
        <v>308</v>
      </c>
      <c r="BE146" s="214">
        <f t="shared" si="14"/>
        <v>0</v>
      </c>
      <c r="BF146" s="214">
        <f t="shared" si="15"/>
        <v>0</v>
      </c>
      <c r="BG146" s="214">
        <f t="shared" si="16"/>
        <v>0</v>
      </c>
      <c r="BH146" s="214">
        <f t="shared" si="17"/>
        <v>0</v>
      </c>
      <c r="BI146" s="214">
        <f t="shared" si="18"/>
        <v>0</v>
      </c>
      <c r="BJ146" s="25" t="s">
        <v>82</v>
      </c>
      <c r="BK146" s="214">
        <f t="shared" si="19"/>
        <v>0</v>
      </c>
      <c r="BL146" s="25" t="s">
        <v>327</v>
      </c>
      <c r="BM146" s="25" t="s">
        <v>7396</v>
      </c>
    </row>
    <row r="147" spans="2:65" s="1" customFormat="1" ht="22.5" customHeight="1">
      <c r="B147" s="42"/>
      <c r="C147" s="203" t="s">
        <v>685</v>
      </c>
      <c r="D147" s="203" t="s">
        <v>311</v>
      </c>
      <c r="E147" s="204" t="s">
        <v>7397</v>
      </c>
      <c r="F147" s="205" t="s">
        <v>7398</v>
      </c>
      <c r="G147" s="206" t="s">
        <v>5275</v>
      </c>
      <c r="H147" s="207">
        <v>2</v>
      </c>
      <c r="I147" s="208"/>
      <c r="J147" s="209">
        <f t="shared" si="10"/>
        <v>0</v>
      </c>
      <c r="K147" s="205" t="s">
        <v>21</v>
      </c>
      <c r="L147" s="62"/>
      <c r="M147" s="210" t="s">
        <v>21</v>
      </c>
      <c r="N147" s="211" t="s">
        <v>45</v>
      </c>
      <c r="O147" s="43"/>
      <c r="P147" s="212">
        <f t="shared" si="11"/>
        <v>0</v>
      </c>
      <c r="Q147" s="212">
        <v>0</v>
      </c>
      <c r="R147" s="212">
        <f t="shared" si="12"/>
        <v>0</v>
      </c>
      <c r="S147" s="212">
        <v>0</v>
      </c>
      <c r="T147" s="213">
        <f t="shared" si="13"/>
        <v>0</v>
      </c>
      <c r="AR147" s="25" t="s">
        <v>327</v>
      </c>
      <c r="AT147" s="25" t="s">
        <v>311</v>
      </c>
      <c r="AU147" s="25" t="s">
        <v>84</v>
      </c>
      <c r="AY147" s="25" t="s">
        <v>308</v>
      </c>
      <c r="BE147" s="214">
        <f t="shared" si="14"/>
        <v>0</v>
      </c>
      <c r="BF147" s="214">
        <f t="shared" si="15"/>
        <v>0</v>
      </c>
      <c r="BG147" s="214">
        <f t="shared" si="16"/>
        <v>0</v>
      </c>
      <c r="BH147" s="214">
        <f t="shared" si="17"/>
        <v>0</v>
      </c>
      <c r="BI147" s="214">
        <f t="shared" si="18"/>
        <v>0</v>
      </c>
      <c r="BJ147" s="25" t="s">
        <v>82</v>
      </c>
      <c r="BK147" s="214">
        <f t="shared" si="19"/>
        <v>0</v>
      </c>
      <c r="BL147" s="25" t="s">
        <v>327</v>
      </c>
      <c r="BM147" s="25" t="s">
        <v>7399</v>
      </c>
    </row>
    <row r="148" spans="2:65" s="1" customFormat="1" ht="22.5" customHeight="1">
      <c r="B148" s="42"/>
      <c r="C148" s="203" t="s">
        <v>689</v>
      </c>
      <c r="D148" s="203" t="s">
        <v>311</v>
      </c>
      <c r="E148" s="204" t="s">
        <v>7400</v>
      </c>
      <c r="F148" s="205" t="s">
        <v>7401</v>
      </c>
      <c r="G148" s="206" t="s">
        <v>5275</v>
      </c>
      <c r="H148" s="207">
        <v>2</v>
      </c>
      <c r="I148" s="208"/>
      <c r="J148" s="209">
        <f t="shared" si="10"/>
        <v>0</v>
      </c>
      <c r="K148" s="205" t="s">
        <v>21</v>
      </c>
      <c r="L148" s="62"/>
      <c r="M148" s="210" t="s">
        <v>21</v>
      </c>
      <c r="N148" s="211" t="s">
        <v>45</v>
      </c>
      <c r="O148" s="43"/>
      <c r="P148" s="212">
        <f t="shared" si="11"/>
        <v>0</v>
      </c>
      <c r="Q148" s="212">
        <v>0</v>
      </c>
      <c r="R148" s="212">
        <f t="shared" si="12"/>
        <v>0</v>
      </c>
      <c r="S148" s="212">
        <v>0</v>
      </c>
      <c r="T148" s="213">
        <f t="shared" si="13"/>
        <v>0</v>
      </c>
      <c r="AR148" s="25" t="s">
        <v>327</v>
      </c>
      <c r="AT148" s="25" t="s">
        <v>311</v>
      </c>
      <c r="AU148" s="25" t="s">
        <v>84</v>
      </c>
      <c r="AY148" s="25" t="s">
        <v>308</v>
      </c>
      <c r="BE148" s="214">
        <f t="shared" si="14"/>
        <v>0</v>
      </c>
      <c r="BF148" s="214">
        <f t="shared" si="15"/>
        <v>0</v>
      </c>
      <c r="BG148" s="214">
        <f t="shared" si="16"/>
        <v>0</v>
      </c>
      <c r="BH148" s="214">
        <f t="shared" si="17"/>
        <v>0</v>
      </c>
      <c r="BI148" s="214">
        <f t="shared" si="18"/>
        <v>0</v>
      </c>
      <c r="BJ148" s="25" t="s">
        <v>82</v>
      </c>
      <c r="BK148" s="214">
        <f t="shared" si="19"/>
        <v>0</v>
      </c>
      <c r="BL148" s="25" t="s">
        <v>327</v>
      </c>
      <c r="BM148" s="25" t="s">
        <v>7402</v>
      </c>
    </row>
    <row r="149" spans="2:65" s="1" customFormat="1" ht="22.5" customHeight="1">
      <c r="B149" s="42"/>
      <c r="C149" s="203" t="s">
        <v>693</v>
      </c>
      <c r="D149" s="203" t="s">
        <v>311</v>
      </c>
      <c r="E149" s="204" t="s">
        <v>7403</v>
      </c>
      <c r="F149" s="205" t="s">
        <v>7404</v>
      </c>
      <c r="G149" s="206" t="s">
        <v>5275</v>
      </c>
      <c r="H149" s="207">
        <v>1</v>
      </c>
      <c r="I149" s="208"/>
      <c r="J149" s="209">
        <f t="shared" si="10"/>
        <v>0</v>
      </c>
      <c r="K149" s="205" t="s">
        <v>21</v>
      </c>
      <c r="L149" s="62"/>
      <c r="M149" s="210" t="s">
        <v>21</v>
      </c>
      <c r="N149" s="211" t="s">
        <v>45</v>
      </c>
      <c r="O149" s="43"/>
      <c r="P149" s="212">
        <f t="shared" si="11"/>
        <v>0</v>
      </c>
      <c r="Q149" s="212">
        <v>0</v>
      </c>
      <c r="R149" s="212">
        <f t="shared" si="12"/>
        <v>0</v>
      </c>
      <c r="S149" s="212">
        <v>0</v>
      </c>
      <c r="T149" s="213">
        <f t="shared" si="13"/>
        <v>0</v>
      </c>
      <c r="AR149" s="25" t="s">
        <v>327</v>
      </c>
      <c r="AT149" s="25" t="s">
        <v>311</v>
      </c>
      <c r="AU149" s="25" t="s">
        <v>84</v>
      </c>
      <c r="AY149" s="25" t="s">
        <v>308</v>
      </c>
      <c r="BE149" s="214">
        <f t="shared" si="14"/>
        <v>0</v>
      </c>
      <c r="BF149" s="214">
        <f t="shared" si="15"/>
        <v>0</v>
      </c>
      <c r="BG149" s="214">
        <f t="shared" si="16"/>
        <v>0</v>
      </c>
      <c r="BH149" s="214">
        <f t="shared" si="17"/>
        <v>0</v>
      </c>
      <c r="BI149" s="214">
        <f t="shared" si="18"/>
        <v>0</v>
      </c>
      <c r="BJ149" s="25" t="s">
        <v>82</v>
      </c>
      <c r="BK149" s="214">
        <f t="shared" si="19"/>
        <v>0</v>
      </c>
      <c r="BL149" s="25" t="s">
        <v>327</v>
      </c>
      <c r="BM149" s="25" t="s">
        <v>7405</v>
      </c>
    </row>
    <row r="150" spans="2:65" s="1" customFormat="1" ht="22.5" customHeight="1">
      <c r="B150" s="42"/>
      <c r="C150" s="203" t="s">
        <v>697</v>
      </c>
      <c r="D150" s="203" t="s">
        <v>311</v>
      </c>
      <c r="E150" s="204" t="s">
        <v>7406</v>
      </c>
      <c r="F150" s="205" t="s">
        <v>7407</v>
      </c>
      <c r="G150" s="206" t="s">
        <v>5275</v>
      </c>
      <c r="H150" s="207">
        <v>3</v>
      </c>
      <c r="I150" s="208"/>
      <c r="J150" s="209">
        <f t="shared" si="10"/>
        <v>0</v>
      </c>
      <c r="K150" s="205" t="s">
        <v>21</v>
      </c>
      <c r="L150" s="62"/>
      <c r="M150" s="210" t="s">
        <v>21</v>
      </c>
      <c r="N150" s="211" t="s">
        <v>45</v>
      </c>
      <c r="O150" s="43"/>
      <c r="P150" s="212">
        <f t="shared" si="11"/>
        <v>0</v>
      </c>
      <c r="Q150" s="212">
        <v>0</v>
      </c>
      <c r="R150" s="212">
        <f t="shared" si="12"/>
        <v>0</v>
      </c>
      <c r="S150" s="212">
        <v>0</v>
      </c>
      <c r="T150" s="213">
        <f t="shared" si="13"/>
        <v>0</v>
      </c>
      <c r="AR150" s="25" t="s">
        <v>327</v>
      </c>
      <c r="AT150" s="25" t="s">
        <v>311</v>
      </c>
      <c r="AU150" s="25" t="s">
        <v>84</v>
      </c>
      <c r="AY150" s="25" t="s">
        <v>308</v>
      </c>
      <c r="BE150" s="214">
        <f t="shared" si="14"/>
        <v>0</v>
      </c>
      <c r="BF150" s="214">
        <f t="shared" si="15"/>
        <v>0</v>
      </c>
      <c r="BG150" s="214">
        <f t="shared" si="16"/>
        <v>0</v>
      </c>
      <c r="BH150" s="214">
        <f t="shared" si="17"/>
        <v>0</v>
      </c>
      <c r="BI150" s="214">
        <f t="shared" si="18"/>
        <v>0</v>
      </c>
      <c r="BJ150" s="25" t="s">
        <v>82</v>
      </c>
      <c r="BK150" s="214">
        <f t="shared" si="19"/>
        <v>0</v>
      </c>
      <c r="BL150" s="25" t="s">
        <v>327</v>
      </c>
      <c r="BM150" s="25" t="s">
        <v>7408</v>
      </c>
    </row>
    <row r="151" spans="2:65" s="1" customFormat="1" ht="22.5" customHeight="1">
      <c r="B151" s="42"/>
      <c r="C151" s="203" t="s">
        <v>702</v>
      </c>
      <c r="D151" s="203" t="s">
        <v>311</v>
      </c>
      <c r="E151" s="204" t="s">
        <v>7409</v>
      </c>
      <c r="F151" s="205" t="s">
        <v>7410</v>
      </c>
      <c r="G151" s="206" t="s">
        <v>5275</v>
      </c>
      <c r="H151" s="207">
        <v>1</v>
      </c>
      <c r="I151" s="208"/>
      <c r="J151" s="209">
        <f t="shared" si="10"/>
        <v>0</v>
      </c>
      <c r="K151" s="205" t="s">
        <v>21</v>
      </c>
      <c r="L151" s="62"/>
      <c r="M151" s="210" t="s">
        <v>21</v>
      </c>
      <c r="N151" s="211" t="s">
        <v>45</v>
      </c>
      <c r="O151" s="43"/>
      <c r="P151" s="212">
        <f t="shared" si="11"/>
        <v>0</v>
      </c>
      <c r="Q151" s="212">
        <v>0</v>
      </c>
      <c r="R151" s="212">
        <f t="shared" si="12"/>
        <v>0</v>
      </c>
      <c r="S151" s="212">
        <v>0</v>
      </c>
      <c r="T151" s="213">
        <f t="shared" si="13"/>
        <v>0</v>
      </c>
      <c r="AR151" s="25" t="s">
        <v>327</v>
      </c>
      <c r="AT151" s="25" t="s">
        <v>311</v>
      </c>
      <c r="AU151" s="25" t="s">
        <v>84</v>
      </c>
      <c r="AY151" s="25" t="s">
        <v>308</v>
      </c>
      <c r="BE151" s="214">
        <f t="shared" si="14"/>
        <v>0</v>
      </c>
      <c r="BF151" s="214">
        <f t="shared" si="15"/>
        <v>0</v>
      </c>
      <c r="BG151" s="214">
        <f t="shared" si="16"/>
        <v>0</v>
      </c>
      <c r="BH151" s="214">
        <f t="shared" si="17"/>
        <v>0</v>
      </c>
      <c r="BI151" s="214">
        <f t="shared" si="18"/>
        <v>0</v>
      </c>
      <c r="BJ151" s="25" t="s">
        <v>82</v>
      </c>
      <c r="BK151" s="214">
        <f t="shared" si="19"/>
        <v>0</v>
      </c>
      <c r="BL151" s="25" t="s">
        <v>327</v>
      </c>
      <c r="BM151" s="25" t="s">
        <v>7411</v>
      </c>
    </row>
    <row r="152" spans="2:65" s="1" customFormat="1" ht="22.5" customHeight="1">
      <c r="B152" s="42"/>
      <c r="C152" s="203" t="s">
        <v>706</v>
      </c>
      <c r="D152" s="203" t="s">
        <v>311</v>
      </c>
      <c r="E152" s="204" t="s">
        <v>7412</v>
      </c>
      <c r="F152" s="205" t="s">
        <v>7413</v>
      </c>
      <c r="G152" s="206" t="s">
        <v>5275</v>
      </c>
      <c r="H152" s="207">
        <v>3</v>
      </c>
      <c r="I152" s="208"/>
      <c r="J152" s="209">
        <f t="shared" si="10"/>
        <v>0</v>
      </c>
      <c r="K152" s="205" t="s">
        <v>21</v>
      </c>
      <c r="L152" s="62"/>
      <c r="M152" s="210" t="s">
        <v>21</v>
      </c>
      <c r="N152" s="211" t="s">
        <v>45</v>
      </c>
      <c r="O152" s="43"/>
      <c r="P152" s="212">
        <f t="shared" si="11"/>
        <v>0</v>
      </c>
      <c r="Q152" s="212">
        <v>0</v>
      </c>
      <c r="R152" s="212">
        <f t="shared" si="12"/>
        <v>0</v>
      </c>
      <c r="S152" s="212">
        <v>0</v>
      </c>
      <c r="T152" s="213">
        <f t="shared" si="13"/>
        <v>0</v>
      </c>
      <c r="AR152" s="25" t="s">
        <v>327</v>
      </c>
      <c r="AT152" s="25" t="s">
        <v>311</v>
      </c>
      <c r="AU152" s="25" t="s">
        <v>84</v>
      </c>
      <c r="AY152" s="25" t="s">
        <v>308</v>
      </c>
      <c r="BE152" s="214">
        <f t="shared" si="14"/>
        <v>0</v>
      </c>
      <c r="BF152" s="214">
        <f t="shared" si="15"/>
        <v>0</v>
      </c>
      <c r="BG152" s="214">
        <f t="shared" si="16"/>
        <v>0</v>
      </c>
      <c r="BH152" s="214">
        <f t="shared" si="17"/>
        <v>0</v>
      </c>
      <c r="BI152" s="214">
        <f t="shared" si="18"/>
        <v>0</v>
      </c>
      <c r="BJ152" s="25" t="s">
        <v>82</v>
      </c>
      <c r="BK152" s="214">
        <f t="shared" si="19"/>
        <v>0</v>
      </c>
      <c r="BL152" s="25" t="s">
        <v>327</v>
      </c>
      <c r="BM152" s="25" t="s">
        <v>7414</v>
      </c>
    </row>
    <row r="153" spans="2:65" s="1" customFormat="1" ht="22.5" customHeight="1">
      <c r="B153" s="42"/>
      <c r="C153" s="203" t="s">
        <v>710</v>
      </c>
      <c r="D153" s="203" t="s">
        <v>311</v>
      </c>
      <c r="E153" s="204" t="s">
        <v>7415</v>
      </c>
      <c r="F153" s="205" t="s">
        <v>7416</v>
      </c>
      <c r="G153" s="206" t="s">
        <v>5275</v>
      </c>
      <c r="H153" s="207">
        <v>1</v>
      </c>
      <c r="I153" s="208"/>
      <c r="J153" s="209">
        <f t="shared" si="10"/>
        <v>0</v>
      </c>
      <c r="K153" s="205" t="s">
        <v>21</v>
      </c>
      <c r="L153" s="62"/>
      <c r="M153" s="210" t="s">
        <v>21</v>
      </c>
      <c r="N153" s="211" t="s">
        <v>45</v>
      </c>
      <c r="O153" s="43"/>
      <c r="P153" s="212">
        <f t="shared" si="11"/>
        <v>0</v>
      </c>
      <c r="Q153" s="212">
        <v>0</v>
      </c>
      <c r="R153" s="212">
        <f t="shared" si="12"/>
        <v>0</v>
      </c>
      <c r="S153" s="212">
        <v>0</v>
      </c>
      <c r="T153" s="213">
        <f t="shared" si="13"/>
        <v>0</v>
      </c>
      <c r="AR153" s="25" t="s">
        <v>327</v>
      </c>
      <c r="AT153" s="25" t="s">
        <v>311</v>
      </c>
      <c r="AU153" s="25" t="s">
        <v>84</v>
      </c>
      <c r="AY153" s="25" t="s">
        <v>308</v>
      </c>
      <c r="BE153" s="214">
        <f t="shared" si="14"/>
        <v>0</v>
      </c>
      <c r="BF153" s="214">
        <f t="shared" si="15"/>
        <v>0</v>
      </c>
      <c r="BG153" s="214">
        <f t="shared" si="16"/>
        <v>0</v>
      </c>
      <c r="BH153" s="214">
        <f t="shared" si="17"/>
        <v>0</v>
      </c>
      <c r="BI153" s="214">
        <f t="shared" si="18"/>
        <v>0</v>
      </c>
      <c r="BJ153" s="25" t="s">
        <v>82</v>
      </c>
      <c r="BK153" s="214">
        <f t="shared" si="19"/>
        <v>0</v>
      </c>
      <c r="BL153" s="25" t="s">
        <v>327</v>
      </c>
      <c r="BM153" s="25" t="s">
        <v>7417</v>
      </c>
    </row>
    <row r="154" spans="2:65" s="1" customFormat="1" ht="22.5" customHeight="1">
      <c r="B154" s="42"/>
      <c r="C154" s="203" t="s">
        <v>716</v>
      </c>
      <c r="D154" s="203" t="s">
        <v>311</v>
      </c>
      <c r="E154" s="204" t="s">
        <v>7418</v>
      </c>
      <c r="F154" s="205" t="s">
        <v>7419</v>
      </c>
      <c r="G154" s="206" t="s">
        <v>5275</v>
      </c>
      <c r="H154" s="207">
        <v>1</v>
      </c>
      <c r="I154" s="208"/>
      <c r="J154" s="209">
        <f t="shared" si="10"/>
        <v>0</v>
      </c>
      <c r="K154" s="205" t="s">
        <v>21</v>
      </c>
      <c r="L154" s="62"/>
      <c r="M154" s="210" t="s">
        <v>21</v>
      </c>
      <c r="N154" s="211" t="s">
        <v>45</v>
      </c>
      <c r="O154" s="43"/>
      <c r="P154" s="212">
        <f t="shared" si="11"/>
        <v>0</v>
      </c>
      <c r="Q154" s="212">
        <v>0</v>
      </c>
      <c r="R154" s="212">
        <f t="shared" si="12"/>
        <v>0</v>
      </c>
      <c r="S154" s="212">
        <v>0</v>
      </c>
      <c r="T154" s="213">
        <f t="shared" si="13"/>
        <v>0</v>
      </c>
      <c r="AR154" s="25" t="s">
        <v>327</v>
      </c>
      <c r="AT154" s="25" t="s">
        <v>311</v>
      </c>
      <c r="AU154" s="25" t="s">
        <v>84</v>
      </c>
      <c r="AY154" s="25" t="s">
        <v>308</v>
      </c>
      <c r="BE154" s="214">
        <f t="shared" si="14"/>
        <v>0</v>
      </c>
      <c r="BF154" s="214">
        <f t="shared" si="15"/>
        <v>0</v>
      </c>
      <c r="BG154" s="214">
        <f t="shared" si="16"/>
        <v>0</v>
      </c>
      <c r="BH154" s="214">
        <f t="shared" si="17"/>
        <v>0</v>
      </c>
      <c r="BI154" s="214">
        <f t="shared" si="18"/>
        <v>0</v>
      </c>
      <c r="BJ154" s="25" t="s">
        <v>82</v>
      </c>
      <c r="BK154" s="214">
        <f t="shared" si="19"/>
        <v>0</v>
      </c>
      <c r="BL154" s="25" t="s">
        <v>327</v>
      </c>
      <c r="BM154" s="25" t="s">
        <v>7420</v>
      </c>
    </row>
    <row r="155" spans="2:65" s="1" customFormat="1" ht="22.5" customHeight="1">
      <c r="B155" s="42"/>
      <c r="C155" s="203" t="s">
        <v>721</v>
      </c>
      <c r="D155" s="203" t="s">
        <v>311</v>
      </c>
      <c r="E155" s="204" t="s">
        <v>7421</v>
      </c>
      <c r="F155" s="205" t="s">
        <v>7422</v>
      </c>
      <c r="G155" s="206" t="s">
        <v>5275</v>
      </c>
      <c r="H155" s="207">
        <v>1</v>
      </c>
      <c r="I155" s="208"/>
      <c r="J155" s="209">
        <f t="shared" si="10"/>
        <v>0</v>
      </c>
      <c r="K155" s="205" t="s">
        <v>21</v>
      </c>
      <c r="L155" s="62"/>
      <c r="M155" s="210" t="s">
        <v>21</v>
      </c>
      <c r="N155" s="211" t="s">
        <v>45</v>
      </c>
      <c r="O155" s="43"/>
      <c r="P155" s="212">
        <f t="shared" si="11"/>
        <v>0</v>
      </c>
      <c r="Q155" s="212">
        <v>0</v>
      </c>
      <c r="R155" s="212">
        <f t="shared" si="12"/>
        <v>0</v>
      </c>
      <c r="S155" s="212">
        <v>0</v>
      </c>
      <c r="T155" s="213">
        <f t="shared" si="13"/>
        <v>0</v>
      </c>
      <c r="AR155" s="25" t="s">
        <v>327</v>
      </c>
      <c r="AT155" s="25" t="s">
        <v>311</v>
      </c>
      <c r="AU155" s="25" t="s">
        <v>84</v>
      </c>
      <c r="AY155" s="25" t="s">
        <v>308</v>
      </c>
      <c r="BE155" s="214">
        <f t="shared" si="14"/>
        <v>0</v>
      </c>
      <c r="BF155" s="214">
        <f t="shared" si="15"/>
        <v>0</v>
      </c>
      <c r="BG155" s="214">
        <f t="shared" si="16"/>
        <v>0</v>
      </c>
      <c r="BH155" s="214">
        <f t="shared" si="17"/>
        <v>0</v>
      </c>
      <c r="BI155" s="214">
        <f t="shared" si="18"/>
        <v>0</v>
      </c>
      <c r="BJ155" s="25" t="s">
        <v>82</v>
      </c>
      <c r="BK155" s="214">
        <f t="shared" si="19"/>
        <v>0</v>
      </c>
      <c r="BL155" s="25" t="s">
        <v>327</v>
      </c>
      <c r="BM155" s="25" t="s">
        <v>7423</v>
      </c>
    </row>
    <row r="156" spans="2:65" s="1" customFormat="1" ht="22.5" customHeight="1">
      <c r="B156" s="42"/>
      <c r="C156" s="203" t="s">
        <v>725</v>
      </c>
      <c r="D156" s="203" t="s">
        <v>311</v>
      </c>
      <c r="E156" s="204" t="s">
        <v>7424</v>
      </c>
      <c r="F156" s="205" t="s">
        <v>7425</v>
      </c>
      <c r="G156" s="206" t="s">
        <v>5275</v>
      </c>
      <c r="H156" s="207">
        <v>1</v>
      </c>
      <c r="I156" s="208"/>
      <c r="J156" s="209">
        <f t="shared" si="10"/>
        <v>0</v>
      </c>
      <c r="K156" s="205" t="s">
        <v>21</v>
      </c>
      <c r="L156" s="62"/>
      <c r="M156" s="210" t="s">
        <v>21</v>
      </c>
      <c r="N156" s="211" t="s">
        <v>45</v>
      </c>
      <c r="O156" s="43"/>
      <c r="P156" s="212">
        <f t="shared" si="11"/>
        <v>0</v>
      </c>
      <c r="Q156" s="212">
        <v>0</v>
      </c>
      <c r="R156" s="212">
        <f t="shared" si="12"/>
        <v>0</v>
      </c>
      <c r="S156" s="212">
        <v>0</v>
      </c>
      <c r="T156" s="213">
        <f t="shared" si="13"/>
        <v>0</v>
      </c>
      <c r="AR156" s="25" t="s">
        <v>327</v>
      </c>
      <c r="AT156" s="25" t="s">
        <v>311</v>
      </c>
      <c r="AU156" s="25" t="s">
        <v>84</v>
      </c>
      <c r="AY156" s="25" t="s">
        <v>308</v>
      </c>
      <c r="BE156" s="214">
        <f t="shared" si="14"/>
        <v>0</v>
      </c>
      <c r="BF156" s="214">
        <f t="shared" si="15"/>
        <v>0</v>
      </c>
      <c r="BG156" s="214">
        <f t="shared" si="16"/>
        <v>0</v>
      </c>
      <c r="BH156" s="214">
        <f t="shared" si="17"/>
        <v>0</v>
      </c>
      <c r="BI156" s="214">
        <f t="shared" si="18"/>
        <v>0</v>
      </c>
      <c r="BJ156" s="25" t="s">
        <v>82</v>
      </c>
      <c r="BK156" s="214">
        <f t="shared" si="19"/>
        <v>0</v>
      </c>
      <c r="BL156" s="25" t="s">
        <v>327</v>
      </c>
      <c r="BM156" s="25" t="s">
        <v>7426</v>
      </c>
    </row>
    <row r="157" spans="2:65" s="1" customFormat="1" ht="22.5" customHeight="1">
      <c r="B157" s="42"/>
      <c r="C157" s="203" t="s">
        <v>730</v>
      </c>
      <c r="D157" s="203" t="s">
        <v>311</v>
      </c>
      <c r="E157" s="204" t="s">
        <v>7427</v>
      </c>
      <c r="F157" s="205" t="s">
        <v>7428</v>
      </c>
      <c r="G157" s="206" t="s">
        <v>5275</v>
      </c>
      <c r="H157" s="207">
        <v>1</v>
      </c>
      <c r="I157" s="208"/>
      <c r="J157" s="209">
        <f t="shared" si="10"/>
        <v>0</v>
      </c>
      <c r="K157" s="205" t="s">
        <v>21</v>
      </c>
      <c r="L157" s="62"/>
      <c r="M157" s="210" t="s">
        <v>21</v>
      </c>
      <c r="N157" s="211" t="s">
        <v>45</v>
      </c>
      <c r="O157" s="43"/>
      <c r="P157" s="212">
        <f t="shared" si="11"/>
        <v>0</v>
      </c>
      <c r="Q157" s="212">
        <v>0</v>
      </c>
      <c r="R157" s="212">
        <f t="shared" si="12"/>
        <v>0</v>
      </c>
      <c r="S157" s="212">
        <v>0</v>
      </c>
      <c r="T157" s="213">
        <f t="shared" si="13"/>
        <v>0</v>
      </c>
      <c r="AR157" s="25" t="s">
        <v>327</v>
      </c>
      <c r="AT157" s="25" t="s">
        <v>311</v>
      </c>
      <c r="AU157" s="25" t="s">
        <v>84</v>
      </c>
      <c r="AY157" s="25" t="s">
        <v>308</v>
      </c>
      <c r="BE157" s="214">
        <f t="shared" si="14"/>
        <v>0</v>
      </c>
      <c r="BF157" s="214">
        <f t="shared" si="15"/>
        <v>0</v>
      </c>
      <c r="BG157" s="214">
        <f t="shared" si="16"/>
        <v>0</v>
      </c>
      <c r="BH157" s="214">
        <f t="shared" si="17"/>
        <v>0</v>
      </c>
      <c r="BI157" s="214">
        <f t="shared" si="18"/>
        <v>0</v>
      </c>
      <c r="BJ157" s="25" t="s">
        <v>82</v>
      </c>
      <c r="BK157" s="214">
        <f t="shared" si="19"/>
        <v>0</v>
      </c>
      <c r="BL157" s="25" t="s">
        <v>327</v>
      </c>
      <c r="BM157" s="25" t="s">
        <v>7429</v>
      </c>
    </row>
    <row r="158" spans="2:65" s="1" customFormat="1" ht="22.5" customHeight="1">
      <c r="B158" s="42"/>
      <c r="C158" s="203" t="s">
        <v>735</v>
      </c>
      <c r="D158" s="203" t="s">
        <v>311</v>
      </c>
      <c r="E158" s="204" t="s">
        <v>7430</v>
      </c>
      <c r="F158" s="205" t="s">
        <v>7431</v>
      </c>
      <c r="G158" s="206" t="s">
        <v>5275</v>
      </c>
      <c r="H158" s="207">
        <v>1</v>
      </c>
      <c r="I158" s="208"/>
      <c r="J158" s="209">
        <f t="shared" si="10"/>
        <v>0</v>
      </c>
      <c r="K158" s="205" t="s">
        <v>21</v>
      </c>
      <c r="L158" s="62"/>
      <c r="M158" s="210" t="s">
        <v>21</v>
      </c>
      <c r="N158" s="211" t="s">
        <v>45</v>
      </c>
      <c r="O158" s="43"/>
      <c r="P158" s="212">
        <f t="shared" si="11"/>
        <v>0</v>
      </c>
      <c r="Q158" s="212">
        <v>0</v>
      </c>
      <c r="R158" s="212">
        <f t="shared" si="12"/>
        <v>0</v>
      </c>
      <c r="S158" s="212">
        <v>0</v>
      </c>
      <c r="T158" s="213">
        <f t="shared" si="13"/>
        <v>0</v>
      </c>
      <c r="AR158" s="25" t="s">
        <v>327</v>
      </c>
      <c r="AT158" s="25" t="s">
        <v>311</v>
      </c>
      <c r="AU158" s="25" t="s">
        <v>84</v>
      </c>
      <c r="AY158" s="25" t="s">
        <v>308</v>
      </c>
      <c r="BE158" s="214">
        <f t="shared" si="14"/>
        <v>0</v>
      </c>
      <c r="BF158" s="214">
        <f t="shared" si="15"/>
        <v>0</v>
      </c>
      <c r="BG158" s="214">
        <f t="shared" si="16"/>
        <v>0</v>
      </c>
      <c r="BH158" s="214">
        <f t="shared" si="17"/>
        <v>0</v>
      </c>
      <c r="BI158" s="214">
        <f t="shared" si="18"/>
        <v>0</v>
      </c>
      <c r="BJ158" s="25" t="s">
        <v>82</v>
      </c>
      <c r="BK158" s="214">
        <f t="shared" si="19"/>
        <v>0</v>
      </c>
      <c r="BL158" s="25" t="s">
        <v>327</v>
      </c>
      <c r="BM158" s="25" t="s">
        <v>7432</v>
      </c>
    </row>
    <row r="159" spans="2:65" s="1" customFormat="1" ht="22.5" customHeight="1">
      <c r="B159" s="42"/>
      <c r="C159" s="203" t="s">
        <v>740</v>
      </c>
      <c r="D159" s="203" t="s">
        <v>311</v>
      </c>
      <c r="E159" s="204" t="s">
        <v>7433</v>
      </c>
      <c r="F159" s="205" t="s">
        <v>7434</v>
      </c>
      <c r="G159" s="206" t="s">
        <v>6023</v>
      </c>
      <c r="H159" s="207">
        <v>2</v>
      </c>
      <c r="I159" s="208"/>
      <c r="J159" s="209">
        <f t="shared" si="10"/>
        <v>0</v>
      </c>
      <c r="K159" s="205" t="s">
        <v>21</v>
      </c>
      <c r="L159" s="62"/>
      <c r="M159" s="210" t="s">
        <v>21</v>
      </c>
      <c r="N159" s="211" t="s">
        <v>45</v>
      </c>
      <c r="O159" s="43"/>
      <c r="P159" s="212">
        <f t="shared" si="11"/>
        <v>0</v>
      </c>
      <c r="Q159" s="212">
        <v>0</v>
      </c>
      <c r="R159" s="212">
        <f t="shared" si="12"/>
        <v>0</v>
      </c>
      <c r="S159" s="212">
        <v>0</v>
      </c>
      <c r="T159" s="213">
        <f t="shared" si="13"/>
        <v>0</v>
      </c>
      <c r="AR159" s="25" t="s">
        <v>327</v>
      </c>
      <c r="AT159" s="25" t="s">
        <v>311</v>
      </c>
      <c r="AU159" s="25" t="s">
        <v>84</v>
      </c>
      <c r="AY159" s="25" t="s">
        <v>308</v>
      </c>
      <c r="BE159" s="214">
        <f t="shared" si="14"/>
        <v>0</v>
      </c>
      <c r="BF159" s="214">
        <f t="shared" si="15"/>
        <v>0</v>
      </c>
      <c r="BG159" s="214">
        <f t="shared" si="16"/>
        <v>0</v>
      </c>
      <c r="BH159" s="214">
        <f t="shared" si="17"/>
        <v>0</v>
      </c>
      <c r="BI159" s="214">
        <f t="shared" si="18"/>
        <v>0</v>
      </c>
      <c r="BJ159" s="25" t="s">
        <v>82</v>
      </c>
      <c r="BK159" s="214">
        <f t="shared" si="19"/>
        <v>0</v>
      </c>
      <c r="BL159" s="25" t="s">
        <v>327</v>
      </c>
      <c r="BM159" s="25" t="s">
        <v>7435</v>
      </c>
    </row>
    <row r="160" spans="2:65" s="1" customFormat="1" ht="22.5" customHeight="1">
      <c r="B160" s="42"/>
      <c r="C160" s="203" t="s">
        <v>745</v>
      </c>
      <c r="D160" s="203" t="s">
        <v>311</v>
      </c>
      <c r="E160" s="204" t="s">
        <v>7436</v>
      </c>
      <c r="F160" s="205" t="s">
        <v>7437</v>
      </c>
      <c r="G160" s="206" t="s">
        <v>6023</v>
      </c>
      <c r="H160" s="207">
        <v>4</v>
      </c>
      <c r="I160" s="208"/>
      <c r="J160" s="209">
        <f t="shared" si="10"/>
        <v>0</v>
      </c>
      <c r="K160" s="205" t="s">
        <v>21</v>
      </c>
      <c r="L160" s="62"/>
      <c r="M160" s="210" t="s">
        <v>21</v>
      </c>
      <c r="N160" s="211" t="s">
        <v>45</v>
      </c>
      <c r="O160" s="43"/>
      <c r="P160" s="212">
        <f t="shared" si="11"/>
        <v>0</v>
      </c>
      <c r="Q160" s="212">
        <v>0</v>
      </c>
      <c r="R160" s="212">
        <f t="shared" si="12"/>
        <v>0</v>
      </c>
      <c r="S160" s="212">
        <v>0</v>
      </c>
      <c r="T160" s="213">
        <f t="shared" si="13"/>
        <v>0</v>
      </c>
      <c r="AR160" s="25" t="s">
        <v>327</v>
      </c>
      <c r="AT160" s="25" t="s">
        <v>311</v>
      </c>
      <c r="AU160" s="25" t="s">
        <v>84</v>
      </c>
      <c r="AY160" s="25" t="s">
        <v>308</v>
      </c>
      <c r="BE160" s="214">
        <f t="shared" si="14"/>
        <v>0</v>
      </c>
      <c r="BF160" s="214">
        <f t="shared" si="15"/>
        <v>0</v>
      </c>
      <c r="BG160" s="214">
        <f t="shared" si="16"/>
        <v>0</v>
      </c>
      <c r="BH160" s="214">
        <f t="shared" si="17"/>
        <v>0</v>
      </c>
      <c r="BI160" s="214">
        <f t="shared" si="18"/>
        <v>0</v>
      </c>
      <c r="BJ160" s="25" t="s">
        <v>82</v>
      </c>
      <c r="BK160" s="214">
        <f t="shared" si="19"/>
        <v>0</v>
      </c>
      <c r="BL160" s="25" t="s">
        <v>327</v>
      </c>
      <c r="BM160" s="25" t="s">
        <v>7438</v>
      </c>
    </row>
    <row r="161" spans="2:65" s="1" customFormat="1" ht="22.5" customHeight="1">
      <c r="B161" s="42"/>
      <c r="C161" s="203" t="s">
        <v>750</v>
      </c>
      <c r="D161" s="203" t="s">
        <v>311</v>
      </c>
      <c r="E161" s="204" t="s">
        <v>7439</v>
      </c>
      <c r="F161" s="205" t="s">
        <v>7440</v>
      </c>
      <c r="G161" s="206" t="s">
        <v>6023</v>
      </c>
      <c r="H161" s="207">
        <v>2</v>
      </c>
      <c r="I161" s="208"/>
      <c r="J161" s="209">
        <f t="shared" si="10"/>
        <v>0</v>
      </c>
      <c r="K161" s="205" t="s">
        <v>21</v>
      </c>
      <c r="L161" s="62"/>
      <c r="M161" s="210" t="s">
        <v>21</v>
      </c>
      <c r="N161" s="211" t="s">
        <v>45</v>
      </c>
      <c r="O161" s="43"/>
      <c r="P161" s="212">
        <f t="shared" si="11"/>
        <v>0</v>
      </c>
      <c r="Q161" s="212">
        <v>0</v>
      </c>
      <c r="R161" s="212">
        <f t="shared" si="12"/>
        <v>0</v>
      </c>
      <c r="S161" s="212">
        <v>0</v>
      </c>
      <c r="T161" s="213">
        <f t="shared" si="13"/>
        <v>0</v>
      </c>
      <c r="AR161" s="25" t="s">
        <v>327</v>
      </c>
      <c r="AT161" s="25" t="s">
        <v>311</v>
      </c>
      <c r="AU161" s="25" t="s">
        <v>84</v>
      </c>
      <c r="AY161" s="25" t="s">
        <v>308</v>
      </c>
      <c r="BE161" s="214">
        <f t="shared" si="14"/>
        <v>0</v>
      </c>
      <c r="BF161" s="214">
        <f t="shared" si="15"/>
        <v>0</v>
      </c>
      <c r="BG161" s="214">
        <f t="shared" si="16"/>
        <v>0</v>
      </c>
      <c r="BH161" s="214">
        <f t="shared" si="17"/>
        <v>0</v>
      </c>
      <c r="BI161" s="214">
        <f t="shared" si="18"/>
        <v>0</v>
      </c>
      <c r="BJ161" s="25" t="s">
        <v>82</v>
      </c>
      <c r="BK161" s="214">
        <f t="shared" si="19"/>
        <v>0</v>
      </c>
      <c r="BL161" s="25" t="s">
        <v>327</v>
      </c>
      <c r="BM161" s="25" t="s">
        <v>7441</v>
      </c>
    </row>
    <row r="162" spans="2:65" s="1" customFormat="1" ht="22.5" customHeight="1">
      <c r="B162" s="42"/>
      <c r="C162" s="203" t="s">
        <v>522</v>
      </c>
      <c r="D162" s="203" t="s">
        <v>311</v>
      </c>
      <c r="E162" s="204" t="s">
        <v>7442</v>
      </c>
      <c r="F162" s="205" t="s">
        <v>7443</v>
      </c>
      <c r="G162" s="206" t="s">
        <v>6023</v>
      </c>
      <c r="H162" s="207">
        <v>28</v>
      </c>
      <c r="I162" s="208"/>
      <c r="J162" s="209">
        <f t="shared" si="10"/>
        <v>0</v>
      </c>
      <c r="K162" s="205" t="s">
        <v>21</v>
      </c>
      <c r="L162" s="62"/>
      <c r="M162" s="210" t="s">
        <v>21</v>
      </c>
      <c r="N162" s="211" t="s">
        <v>45</v>
      </c>
      <c r="O162" s="43"/>
      <c r="P162" s="212">
        <f t="shared" si="11"/>
        <v>0</v>
      </c>
      <c r="Q162" s="212">
        <v>0</v>
      </c>
      <c r="R162" s="212">
        <f t="shared" si="12"/>
        <v>0</v>
      </c>
      <c r="S162" s="212">
        <v>0</v>
      </c>
      <c r="T162" s="213">
        <f t="shared" si="13"/>
        <v>0</v>
      </c>
      <c r="AR162" s="25" t="s">
        <v>327</v>
      </c>
      <c r="AT162" s="25" t="s">
        <v>311</v>
      </c>
      <c r="AU162" s="25" t="s">
        <v>84</v>
      </c>
      <c r="AY162" s="25" t="s">
        <v>308</v>
      </c>
      <c r="BE162" s="214">
        <f t="shared" si="14"/>
        <v>0</v>
      </c>
      <c r="BF162" s="214">
        <f t="shared" si="15"/>
        <v>0</v>
      </c>
      <c r="BG162" s="214">
        <f t="shared" si="16"/>
        <v>0</v>
      </c>
      <c r="BH162" s="214">
        <f t="shared" si="17"/>
        <v>0</v>
      </c>
      <c r="BI162" s="214">
        <f t="shared" si="18"/>
        <v>0</v>
      </c>
      <c r="BJ162" s="25" t="s">
        <v>82</v>
      </c>
      <c r="BK162" s="214">
        <f t="shared" si="19"/>
        <v>0</v>
      </c>
      <c r="BL162" s="25" t="s">
        <v>327</v>
      </c>
      <c r="BM162" s="25" t="s">
        <v>7444</v>
      </c>
    </row>
    <row r="163" spans="2:65" s="1" customFormat="1" ht="22.5" customHeight="1">
      <c r="B163" s="42"/>
      <c r="C163" s="203" t="s">
        <v>1248</v>
      </c>
      <c r="D163" s="203" t="s">
        <v>311</v>
      </c>
      <c r="E163" s="204" t="s">
        <v>7445</v>
      </c>
      <c r="F163" s="205" t="s">
        <v>7446</v>
      </c>
      <c r="G163" s="206" t="s">
        <v>6023</v>
      </c>
      <c r="H163" s="207">
        <v>1</v>
      </c>
      <c r="I163" s="208"/>
      <c r="J163" s="209">
        <f t="shared" si="10"/>
        <v>0</v>
      </c>
      <c r="K163" s="205" t="s">
        <v>21</v>
      </c>
      <c r="L163" s="62"/>
      <c r="M163" s="210" t="s">
        <v>21</v>
      </c>
      <c r="N163" s="211" t="s">
        <v>45</v>
      </c>
      <c r="O163" s="43"/>
      <c r="P163" s="212">
        <f t="shared" si="11"/>
        <v>0</v>
      </c>
      <c r="Q163" s="212">
        <v>0</v>
      </c>
      <c r="R163" s="212">
        <f t="shared" si="12"/>
        <v>0</v>
      </c>
      <c r="S163" s="212">
        <v>0</v>
      </c>
      <c r="T163" s="213">
        <f t="shared" si="13"/>
        <v>0</v>
      </c>
      <c r="AR163" s="25" t="s">
        <v>327</v>
      </c>
      <c r="AT163" s="25" t="s">
        <v>311</v>
      </c>
      <c r="AU163" s="25" t="s">
        <v>84</v>
      </c>
      <c r="AY163" s="25" t="s">
        <v>308</v>
      </c>
      <c r="BE163" s="214">
        <f t="shared" si="14"/>
        <v>0</v>
      </c>
      <c r="BF163" s="214">
        <f t="shared" si="15"/>
        <v>0</v>
      </c>
      <c r="BG163" s="214">
        <f t="shared" si="16"/>
        <v>0</v>
      </c>
      <c r="BH163" s="214">
        <f t="shared" si="17"/>
        <v>0</v>
      </c>
      <c r="BI163" s="214">
        <f t="shared" si="18"/>
        <v>0</v>
      </c>
      <c r="BJ163" s="25" t="s">
        <v>82</v>
      </c>
      <c r="BK163" s="214">
        <f t="shared" si="19"/>
        <v>0</v>
      </c>
      <c r="BL163" s="25" t="s">
        <v>327</v>
      </c>
      <c r="BM163" s="25" t="s">
        <v>7447</v>
      </c>
    </row>
    <row r="164" spans="2:65" s="1" customFormat="1" ht="22.5" customHeight="1">
      <c r="B164" s="42"/>
      <c r="C164" s="203" t="s">
        <v>528</v>
      </c>
      <c r="D164" s="203" t="s">
        <v>311</v>
      </c>
      <c r="E164" s="204" t="s">
        <v>7448</v>
      </c>
      <c r="F164" s="205" t="s">
        <v>7449</v>
      </c>
      <c r="G164" s="206" t="s">
        <v>6023</v>
      </c>
      <c r="H164" s="207">
        <v>2</v>
      </c>
      <c r="I164" s="208"/>
      <c r="J164" s="209">
        <f t="shared" si="10"/>
        <v>0</v>
      </c>
      <c r="K164" s="205" t="s">
        <v>21</v>
      </c>
      <c r="L164" s="62"/>
      <c r="M164" s="210" t="s">
        <v>21</v>
      </c>
      <c r="N164" s="211" t="s">
        <v>45</v>
      </c>
      <c r="O164" s="43"/>
      <c r="P164" s="212">
        <f t="shared" si="11"/>
        <v>0</v>
      </c>
      <c r="Q164" s="212">
        <v>0</v>
      </c>
      <c r="R164" s="212">
        <f t="shared" si="12"/>
        <v>0</v>
      </c>
      <c r="S164" s="212">
        <v>0</v>
      </c>
      <c r="T164" s="213">
        <f t="shared" si="13"/>
        <v>0</v>
      </c>
      <c r="AR164" s="25" t="s">
        <v>327</v>
      </c>
      <c r="AT164" s="25" t="s">
        <v>311</v>
      </c>
      <c r="AU164" s="25" t="s">
        <v>84</v>
      </c>
      <c r="AY164" s="25" t="s">
        <v>308</v>
      </c>
      <c r="BE164" s="214">
        <f t="shared" si="14"/>
        <v>0</v>
      </c>
      <c r="BF164" s="214">
        <f t="shared" si="15"/>
        <v>0</v>
      </c>
      <c r="BG164" s="214">
        <f t="shared" si="16"/>
        <v>0</v>
      </c>
      <c r="BH164" s="214">
        <f t="shared" si="17"/>
        <v>0</v>
      </c>
      <c r="BI164" s="214">
        <f t="shared" si="18"/>
        <v>0</v>
      </c>
      <c r="BJ164" s="25" t="s">
        <v>82</v>
      </c>
      <c r="BK164" s="214">
        <f t="shared" si="19"/>
        <v>0</v>
      </c>
      <c r="BL164" s="25" t="s">
        <v>327</v>
      </c>
      <c r="BM164" s="25" t="s">
        <v>7450</v>
      </c>
    </row>
    <row r="165" spans="2:65" s="1" customFormat="1" ht="22.5" customHeight="1">
      <c r="B165" s="42"/>
      <c r="C165" s="203" t="s">
        <v>570</v>
      </c>
      <c r="D165" s="203" t="s">
        <v>311</v>
      </c>
      <c r="E165" s="204" t="s">
        <v>7451</v>
      </c>
      <c r="F165" s="205" t="s">
        <v>7452</v>
      </c>
      <c r="G165" s="206" t="s">
        <v>6023</v>
      </c>
      <c r="H165" s="207">
        <v>5</v>
      </c>
      <c r="I165" s="208"/>
      <c r="J165" s="209">
        <f t="shared" si="10"/>
        <v>0</v>
      </c>
      <c r="K165" s="205" t="s">
        <v>21</v>
      </c>
      <c r="L165" s="62"/>
      <c r="M165" s="210" t="s">
        <v>21</v>
      </c>
      <c r="N165" s="211" t="s">
        <v>45</v>
      </c>
      <c r="O165" s="43"/>
      <c r="P165" s="212">
        <f t="shared" si="11"/>
        <v>0</v>
      </c>
      <c r="Q165" s="212">
        <v>0</v>
      </c>
      <c r="R165" s="212">
        <f t="shared" si="12"/>
        <v>0</v>
      </c>
      <c r="S165" s="212">
        <v>0</v>
      </c>
      <c r="T165" s="213">
        <f t="shared" si="13"/>
        <v>0</v>
      </c>
      <c r="AR165" s="25" t="s">
        <v>327</v>
      </c>
      <c r="AT165" s="25" t="s">
        <v>311</v>
      </c>
      <c r="AU165" s="25" t="s">
        <v>84</v>
      </c>
      <c r="AY165" s="25" t="s">
        <v>308</v>
      </c>
      <c r="BE165" s="214">
        <f t="shared" si="14"/>
        <v>0</v>
      </c>
      <c r="BF165" s="214">
        <f t="shared" si="15"/>
        <v>0</v>
      </c>
      <c r="BG165" s="214">
        <f t="shared" si="16"/>
        <v>0</v>
      </c>
      <c r="BH165" s="214">
        <f t="shared" si="17"/>
        <v>0</v>
      </c>
      <c r="BI165" s="214">
        <f t="shared" si="18"/>
        <v>0</v>
      </c>
      <c r="BJ165" s="25" t="s">
        <v>82</v>
      </c>
      <c r="BK165" s="214">
        <f t="shared" si="19"/>
        <v>0</v>
      </c>
      <c r="BL165" s="25" t="s">
        <v>327</v>
      </c>
      <c r="BM165" s="25" t="s">
        <v>7453</v>
      </c>
    </row>
    <row r="166" spans="2:65" s="1" customFormat="1" ht="22.5" customHeight="1">
      <c r="B166" s="42"/>
      <c r="C166" s="203" t="s">
        <v>2038</v>
      </c>
      <c r="D166" s="203" t="s">
        <v>311</v>
      </c>
      <c r="E166" s="204" t="s">
        <v>7454</v>
      </c>
      <c r="F166" s="205" t="s">
        <v>7455</v>
      </c>
      <c r="G166" s="206" t="s">
        <v>6023</v>
      </c>
      <c r="H166" s="207">
        <v>67</v>
      </c>
      <c r="I166" s="208"/>
      <c r="J166" s="209">
        <f t="shared" ref="J166:J197" si="20">ROUND(I166*H166,2)</f>
        <v>0</v>
      </c>
      <c r="K166" s="205" t="s">
        <v>21</v>
      </c>
      <c r="L166" s="62"/>
      <c r="M166" s="210" t="s">
        <v>21</v>
      </c>
      <c r="N166" s="211" t="s">
        <v>45</v>
      </c>
      <c r="O166" s="43"/>
      <c r="P166" s="212">
        <f t="shared" ref="P166:P197" si="21">O166*H166</f>
        <v>0</v>
      </c>
      <c r="Q166" s="212">
        <v>0</v>
      </c>
      <c r="R166" s="212">
        <f t="shared" ref="R166:R197" si="22">Q166*H166</f>
        <v>0</v>
      </c>
      <c r="S166" s="212">
        <v>0</v>
      </c>
      <c r="T166" s="213">
        <f t="shared" ref="T166:T197" si="23">S166*H166</f>
        <v>0</v>
      </c>
      <c r="AR166" s="25" t="s">
        <v>327</v>
      </c>
      <c r="AT166" s="25" t="s">
        <v>311</v>
      </c>
      <c r="AU166" s="25" t="s">
        <v>84</v>
      </c>
      <c r="AY166" s="25" t="s">
        <v>308</v>
      </c>
      <c r="BE166" s="214">
        <f t="shared" ref="BE166:BE175" si="24">IF(N166="základní",J166,0)</f>
        <v>0</v>
      </c>
      <c r="BF166" s="214">
        <f t="shared" ref="BF166:BF175" si="25">IF(N166="snížená",J166,0)</f>
        <v>0</v>
      </c>
      <c r="BG166" s="214">
        <f t="shared" ref="BG166:BG175" si="26">IF(N166="zákl. přenesená",J166,0)</f>
        <v>0</v>
      </c>
      <c r="BH166" s="214">
        <f t="shared" ref="BH166:BH175" si="27">IF(N166="sníž. přenesená",J166,0)</f>
        <v>0</v>
      </c>
      <c r="BI166" s="214">
        <f t="shared" ref="BI166:BI175" si="28">IF(N166="nulová",J166,0)</f>
        <v>0</v>
      </c>
      <c r="BJ166" s="25" t="s">
        <v>82</v>
      </c>
      <c r="BK166" s="214">
        <f t="shared" ref="BK166:BK175" si="29">ROUND(I166*H166,2)</f>
        <v>0</v>
      </c>
      <c r="BL166" s="25" t="s">
        <v>327</v>
      </c>
      <c r="BM166" s="25" t="s">
        <v>7456</v>
      </c>
    </row>
    <row r="167" spans="2:65" s="1" customFormat="1" ht="22.5" customHeight="1">
      <c r="B167" s="42"/>
      <c r="C167" s="203" t="s">
        <v>2042</v>
      </c>
      <c r="D167" s="203" t="s">
        <v>311</v>
      </c>
      <c r="E167" s="204" t="s">
        <v>7457</v>
      </c>
      <c r="F167" s="205" t="s">
        <v>7458</v>
      </c>
      <c r="G167" s="206" t="s">
        <v>6023</v>
      </c>
      <c r="H167" s="207">
        <v>15</v>
      </c>
      <c r="I167" s="208"/>
      <c r="J167" s="209">
        <f t="shared" si="20"/>
        <v>0</v>
      </c>
      <c r="K167" s="205" t="s">
        <v>21</v>
      </c>
      <c r="L167" s="62"/>
      <c r="M167" s="210" t="s">
        <v>21</v>
      </c>
      <c r="N167" s="211" t="s">
        <v>45</v>
      </c>
      <c r="O167" s="43"/>
      <c r="P167" s="212">
        <f t="shared" si="21"/>
        <v>0</v>
      </c>
      <c r="Q167" s="212">
        <v>0</v>
      </c>
      <c r="R167" s="212">
        <f t="shared" si="22"/>
        <v>0</v>
      </c>
      <c r="S167" s="212">
        <v>0</v>
      </c>
      <c r="T167" s="213">
        <f t="shared" si="23"/>
        <v>0</v>
      </c>
      <c r="AR167" s="25" t="s">
        <v>327</v>
      </c>
      <c r="AT167" s="25" t="s">
        <v>311</v>
      </c>
      <c r="AU167" s="25" t="s">
        <v>84</v>
      </c>
      <c r="AY167" s="25" t="s">
        <v>308</v>
      </c>
      <c r="BE167" s="214">
        <f t="shared" si="24"/>
        <v>0</v>
      </c>
      <c r="BF167" s="214">
        <f t="shared" si="25"/>
        <v>0</v>
      </c>
      <c r="BG167" s="214">
        <f t="shared" si="26"/>
        <v>0</v>
      </c>
      <c r="BH167" s="214">
        <f t="shared" si="27"/>
        <v>0</v>
      </c>
      <c r="BI167" s="214">
        <f t="shared" si="28"/>
        <v>0</v>
      </c>
      <c r="BJ167" s="25" t="s">
        <v>82</v>
      </c>
      <c r="BK167" s="214">
        <f t="shared" si="29"/>
        <v>0</v>
      </c>
      <c r="BL167" s="25" t="s">
        <v>327</v>
      </c>
      <c r="BM167" s="25" t="s">
        <v>7459</v>
      </c>
    </row>
    <row r="168" spans="2:65" s="1" customFormat="1" ht="22.5" customHeight="1">
      <c r="B168" s="42"/>
      <c r="C168" s="203" t="s">
        <v>2044</v>
      </c>
      <c r="D168" s="203" t="s">
        <v>311</v>
      </c>
      <c r="E168" s="204" t="s">
        <v>7460</v>
      </c>
      <c r="F168" s="205" t="s">
        <v>7461</v>
      </c>
      <c r="G168" s="206" t="s">
        <v>6023</v>
      </c>
      <c r="H168" s="207">
        <v>4</v>
      </c>
      <c r="I168" s="208"/>
      <c r="J168" s="209">
        <f t="shared" si="20"/>
        <v>0</v>
      </c>
      <c r="K168" s="205" t="s">
        <v>21</v>
      </c>
      <c r="L168" s="62"/>
      <c r="M168" s="210" t="s">
        <v>21</v>
      </c>
      <c r="N168" s="211" t="s">
        <v>45</v>
      </c>
      <c r="O168" s="43"/>
      <c r="P168" s="212">
        <f t="shared" si="21"/>
        <v>0</v>
      </c>
      <c r="Q168" s="212">
        <v>0</v>
      </c>
      <c r="R168" s="212">
        <f t="shared" si="22"/>
        <v>0</v>
      </c>
      <c r="S168" s="212">
        <v>0</v>
      </c>
      <c r="T168" s="213">
        <f t="shared" si="23"/>
        <v>0</v>
      </c>
      <c r="AR168" s="25" t="s">
        <v>327</v>
      </c>
      <c r="AT168" s="25" t="s">
        <v>311</v>
      </c>
      <c r="AU168" s="25" t="s">
        <v>84</v>
      </c>
      <c r="AY168" s="25" t="s">
        <v>308</v>
      </c>
      <c r="BE168" s="214">
        <f t="shared" si="24"/>
        <v>0</v>
      </c>
      <c r="BF168" s="214">
        <f t="shared" si="25"/>
        <v>0</v>
      </c>
      <c r="BG168" s="214">
        <f t="shared" si="26"/>
        <v>0</v>
      </c>
      <c r="BH168" s="214">
        <f t="shared" si="27"/>
        <v>0</v>
      </c>
      <c r="BI168" s="214">
        <f t="shared" si="28"/>
        <v>0</v>
      </c>
      <c r="BJ168" s="25" t="s">
        <v>82</v>
      </c>
      <c r="BK168" s="214">
        <f t="shared" si="29"/>
        <v>0</v>
      </c>
      <c r="BL168" s="25" t="s">
        <v>327</v>
      </c>
      <c r="BM168" s="25" t="s">
        <v>7462</v>
      </c>
    </row>
    <row r="169" spans="2:65" s="1" customFormat="1" ht="22.5" customHeight="1">
      <c r="B169" s="42"/>
      <c r="C169" s="203" t="s">
        <v>2048</v>
      </c>
      <c r="D169" s="203" t="s">
        <v>311</v>
      </c>
      <c r="E169" s="204" t="s">
        <v>7463</v>
      </c>
      <c r="F169" s="205" t="s">
        <v>7464</v>
      </c>
      <c r="G169" s="206" t="s">
        <v>6023</v>
      </c>
      <c r="H169" s="207">
        <v>38</v>
      </c>
      <c r="I169" s="208"/>
      <c r="J169" s="209">
        <f t="shared" si="20"/>
        <v>0</v>
      </c>
      <c r="K169" s="205" t="s">
        <v>21</v>
      </c>
      <c r="L169" s="62"/>
      <c r="M169" s="210" t="s">
        <v>21</v>
      </c>
      <c r="N169" s="211" t="s">
        <v>45</v>
      </c>
      <c r="O169" s="43"/>
      <c r="P169" s="212">
        <f t="shared" si="21"/>
        <v>0</v>
      </c>
      <c r="Q169" s="212">
        <v>0</v>
      </c>
      <c r="R169" s="212">
        <f t="shared" si="22"/>
        <v>0</v>
      </c>
      <c r="S169" s="212">
        <v>0</v>
      </c>
      <c r="T169" s="213">
        <f t="shared" si="23"/>
        <v>0</v>
      </c>
      <c r="AR169" s="25" t="s">
        <v>327</v>
      </c>
      <c r="AT169" s="25" t="s">
        <v>311</v>
      </c>
      <c r="AU169" s="25" t="s">
        <v>84</v>
      </c>
      <c r="AY169" s="25" t="s">
        <v>308</v>
      </c>
      <c r="BE169" s="214">
        <f t="shared" si="24"/>
        <v>0</v>
      </c>
      <c r="BF169" s="214">
        <f t="shared" si="25"/>
        <v>0</v>
      </c>
      <c r="BG169" s="214">
        <f t="shared" si="26"/>
        <v>0</v>
      </c>
      <c r="BH169" s="214">
        <f t="shared" si="27"/>
        <v>0</v>
      </c>
      <c r="BI169" s="214">
        <f t="shared" si="28"/>
        <v>0</v>
      </c>
      <c r="BJ169" s="25" t="s">
        <v>82</v>
      </c>
      <c r="BK169" s="214">
        <f t="shared" si="29"/>
        <v>0</v>
      </c>
      <c r="BL169" s="25" t="s">
        <v>327</v>
      </c>
      <c r="BM169" s="25" t="s">
        <v>7465</v>
      </c>
    </row>
    <row r="170" spans="2:65" s="1" customFormat="1" ht="22.5" customHeight="1">
      <c r="B170" s="42"/>
      <c r="C170" s="203" t="s">
        <v>2051</v>
      </c>
      <c r="D170" s="203" t="s">
        <v>311</v>
      </c>
      <c r="E170" s="204" t="s">
        <v>7466</v>
      </c>
      <c r="F170" s="205" t="s">
        <v>7467</v>
      </c>
      <c r="G170" s="206" t="s">
        <v>508</v>
      </c>
      <c r="H170" s="207">
        <v>717</v>
      </c>
      <c r="I170" s="208"/>
      <c r="J170" s="209">
        <f t="shared" si="20"/>
        <v>0</v>
      </c>
      <c r="K170" s="205" t="s">
        <v>21</v>
      </c>
      <c r="L170" s="62"/>
      <c r="M170" s="210" t="s">
        <v>21</v>
      </c>
      <c r="N170" s="211" t="s">
        <v>45</v>
      </c>
      <c r="O170" s="43"/>
      <c r="P170" s="212">
        <f t="shared" si="21"/>
        <v>0</v>
      </c>
      <c r="Q170" s="212">
        <v>0</v>
      </c>
      <c r="R170" s="212">
        <f t="shared" si="22"/>
        <v>0</v>
      </c>
      <c r="S170" s="212">
        <v>0</v>
      </c>
      <c r="T170" s="213">
        <f t="shared" si="23"/>
        <v>0</v>
      </c>
      <c r="AR170" s="25" t="s">
        <v>327</v>
      </c>
      <c r="AT170" s="25" t="s">
        <v>311</v>
      </c>
      <c r="AU170" s="25" t="s">
        <v>84</v>
      </c>
      <c r="AY170" s="25" t="s">
        <v>308</v>
      </c>
      <c r="BE170" s="214">
        <f t="shared" si="24"/>
        <v>0</v>
      </c>
      <c r="BF170" s="214">
        <f t="shared" si="25"/>
        <v>0</v>
      </c>
      <c r="BG170" s="214">
        <f t="shared" si="26"/>
        <v>0</v>
      </c>
      <c r="BH170" s="214">
        <f t="shared" si="27"/>
        <v>0</v>
      </c>
      <c r="BI170" s="214">
        <f t="shared" si="28"/>
        <v>0</v>
      </c>
      <c r="BJ170" s="25" t="s">
        <v>82</v>
      </c>
      <c r="BK170" s="214">
        <f t="shared" si="29"/>
        <v>0</v>
      </c>
      <c r="BL170" s="25" t="s">
        <v>327</v>
      </c>
      <c r="BM170" s="25" t="s">
        <v>7468</v>
      </c>
    </row>
    <row r="171" spans="2:65" s="1" customFormat="1" ht="22.5" customHeight="1">
      <c r="B171" s="42"/>
      <c r="C171" s="203" t="s">
        <v>2055</v>
      </c>
      <c r="D171" s="203" t="s">
        <v>311</v>
      </c>
      <c r="E171" s="204" t="s">
        <v>7469</v>
      </c>
      <c r="F171" s="205" t="s">
        <v>7470</v>
      </c>
      <c r="G171" s="206" t="s">
        <v>508</v>
      </c>
      <c r="H171" s="207">
        <v>23</v>
      </c>
      <c r="I171" s="208"/>
      <c r="J171" s="209">
        <f t="shared" si="20"/>
        <v>0</v>
      </c>
      <c r="K171" s="205" t="s">
        <v>21</v>
      </c>
      <c r="L171" s="62"/>
      <c r="M171" s="210" t="s">
        <v>21</v>
      </c>
      <c r="N171" s="211" t="s">
        <v>45</v>
      </c>
      <c r="O171" s="43"/>
      <c r="P171" s="212">
        <f t="shared" si="21"/>
        <v>0</v>
      </c>
      <c r="Q171" s="212">
        <v>0</v>
      </c>
      <c r="R171" s="212">
        <f t="shared" si="22"/>
        <v>0</v>
      </c>
      <c r="S171" s="212">
        <v>0</v>
      </c>
      <c r="T171" s="213">
        <f t="shared" si="23"/>
        <v>0</v>
      </c>
      <c r="AR171" s="25" t="s">
        <v>327</v>
      </c>
      <c r="AT171" s="25" t="s">
        <v>311</v>
      </c>
      <c r="AU171" s="25" t="s">
        <v>84</v>
      </c>
      <c r="AY171" s="25" t="s">
        <v>308</v>
      </c>
      <c r="BE171" s="214">
        <f t="shared" si="24"/>
        <v>0</v>
      </c>
      <c r="BF171" s="214">
        <f t="shared" si="25"/>
        <v>0</v>
      </c>
      <c r="BG171" s="214">
        <f t="shared" si="26"/>
        <v>0</v>
      </c>
      <c r="BH171" s="214">
        <f t="shared" si="27"/>
        <v>0</v>
      </c>
      <c r="BI171" s="214">
        <f t="shared" si="28"/>
        <v>0</v>
      </c>
      <c r="BJ171" s="25" t="s">
        <v>82</v>
      </c>
      <c r="BK171" s="214">
        <f t="shared" si="29"/>
        <v>0</v>
      </c>
      <c r="BL171" s="25" t="s">
        <v>327</v>
      </c>
      <c r="BM171" s="25" t="s">
        <v>7471</v>
      </c>
    </row>
    <row r="172" spans="2:65" s="1" customFormat="1" ht="22.5" customHeight="1">
      <c r="B172" s="42"/>
      <c r="C172" s="203" t="s">
        <v>2057</v>
      </c>
      <c r="D172" s="203" t="s">
        <v>311</v>
      </c>
      <c r="E172" s="204" t="s">
        <v>7472</v>
      </c>
      <c r="F172" s="205" t="s">
        <v>7473</v>
      </c>
      <c r="G172" s="206" t="s">
        <v>508</v>
      </c>
      <c r="H172" s="207">
        <v>785</v>
      </c>
      <c r="I172" s="208"/>
      <c r="J172" s="209">
        <f t="shared" si="20"/>
        <v>0</v>
      </c>
      <c r="K172" s="205" t="s">
        <v>21</v>
      </c>
      <c r="L172" s="62"/>
      <c r="M172" s="210" t="s">
        <v>21</v>
      </c>
      <c r="N172" s="211" t="s">
        <v>45</v>
      </c>
      <c r="O172" s="43"/>
      <c r="P172" s="212">
        <f t="shared" si="21"/>
        <v>0</v>
      </c>
      <c r="Q172" s="212">
        <v>0</v>
      </c>
      <c r="R172" s="212">
        <f t="shared" si="22"/>
        <v>0</v>
      </c>
      <c r="S172" s="212">
        <v>0</v>
      </c>
      <c r="T172" s="213">
        <f t="shared" si="23"/>
        <v>0</v>
      </c>
      <c r="AR172" s="25" t="s">
        <v>327</v>
      </c>
      <c r="AT172" s="25" t="s">
        <v>311</v>
      </c>
      <c r="AU172" s="25" t="s">
        <v>84</v>
      </c>
      <c r="AY172" s="25" t="s">
        <v>308</v>
      </c>
      <c r="BE172" s="214">
        <f t="shared" si="24"/>
        <v>0</v>
      </c>
      <c r="BF172" s="214">
        <f t="shared" si="25"/>
        <v>0</v>
      </c>
      <c r="BG172" s="214">
        <f t="shared" si="26"/>
        <v>0</v>
      </c>
      <c r="BH172" s="214">
        <f t="shared" si="27"/>
        <v>0</v>
      </c>
      <c r="BI172" s="214">
        <f t="shared" si="28"/>
        <v>0</v>
      </c>
      <c r="BJ172" s="25" t="s">
        <v>82</v>
      </c>
      <c r="BK172" s="214">
        <f t="shared" si="29"/>
        <v>0</v>
      </c>
      <c r="BL172" s="25" t="s">
        <v>327</v>
      </c>
      <c r="BM172" s="25" t="s">
        <v>7474</v>
      </c>
    </row>
    <row r="173" spans="2:65" s="1" customFormat="1" ht="22.5" customHeight="1">
      <c r="B173" s="42"/>
      <c r="C173" s="203" t="s">
        <v>2061</v>
      </c>
      <c r="D173" s="203" t="s">
        <v>311</v>
      </c>
      <c r="E173" s="204" t="s">
        <v>7475</v>
      </c>
      <c r="F173" s="205" t="s">
        <v>7476</v>
      </c>
      <c r="G173" s="206" t="s">
        <v>508</v>
      </c>
      <c r="H173" s="207">
        <v>198</v>
      </c>
      <c r="I173" s="208"/>
      <c r="J173" s="209">
        <f t="shared" si="20"/>
        <v>0</v>
      </c>
      <c r="K173" s="205" t="s">
        <v>21</v>
      </c>
      <c r="L173" s="62"/>
      <c r="M173" s="210" t="s">
        <v>21</v>
      </c>
      <c r="N173" s="211" t="s">
        <v>45</v>
      </c>
      <c r="O173" s="43"/>
      <c r="P173" s="212">
        <f t="shared" si="21"/>
        <v>0</v>
      </c>
      <c r="Q173" s="212">
        <v>0</v>
      </c>
      <c r="R173" s="212">
        <f t="shared" si="22"/>
        <v>0</v>
      </c>
      <c r="S173" s="212">
        <v>0</v>
      </c>
      <c r="T173" s="213">
        <f t="shared" si="23"/>
        <v>0</v>
      </c>
      <c r="AR173" s="25" t="s">
        <v>327</v>
      </c>
      <c r="AT173" s="25" t="s">
        <v>311</v>
      </c>
      <c r="AU173" s="25" t="s">
        <v>84</v>
      </c>
      <c r="AY173" s="25" t="s">
        <v>308</v>
      </c>
      <c r="BE173" s="214">
        <f t="shared" si="24"/>
        <v>0</v>
      </c>
      <c r="BF173" s="214">
        <f t="shared" si="25"/>
        <v>0</v>
      </c>
      <c r="BG173" s="214">
        <f t="shared" si="26"/>
        <v>0</v>
      </c>
      <c r="BH173" s="214">
        <f t="shared" si="27"/>
        <v>0</v>
      </c>
      <c r="BI173" s="214">
        <f t="shared" si="28"/>
        <v>0</v>
      </c>
      <c r="BJ173" s="25" t="s">
        <v>82</v>
      </c>
      <c r="BK173" s="214">
        <f t="shared" si="29"/>
        <v>0</v>
      </c>
      <c r="BL173" s="25" t="s">
        <v>327</v>
      </c>
      <c r="BM173" s="25" t="s">
        <v>7477</v>
      </c>
    </row>
    <row r="174" spans="2:65" s="1" customFormat="1" ht="22.5" customHeight="1">
      <c r="B174" s="42"/>
      <c r="C174" s="203" t="s">
        <v>2063</v>
      </c>
      <c r="D174" s="203" t="s">
        <v>311</v>
      </c>
      <c r="E174" s="204" t="s">
        <v>7478</v>
      </c>
      <c r="F174" s="205" t="s">
        <v>7479</v>
      </c>
      <c r="G174" s="206" t="s">
        <v>508</v>
      </c>
      <c r="H174" s="207">
        <v>10</v>
      </c>
      <c r="I174" s="208"/>
      <c r="J174" s="209">
        <f t="shared" si="20"/>
        <v>0</v>
      </c>
      <c r="K174" s="205" t="s">
        <v>21</v>
      </c>
      <c r="L174" s="62"/>
      <c r="M174" s="210" t="s">
        <v>21</v>
      </c>
      <c r="N174" s="211" t="s">
        <v>45</v>
      </c>
      <c r="O174" s="43"/>
      <c r="P174" s="212">
        <f t="shared" si="21"/>
        <v>0</v>
      </c>
      <c r="Q174" s="212">
        <v>0</v>
      </c>
      <c r="R174" s="212">
        <f t="shared" si="22"/>
        <v>0</v>
      </c>
      <c r="S174" s="212">
        <v>0</v>
      </c>
      <c r="T174" s="213">
        <f t="shared" si="23"/>
        <v>0</v>
      </c>
      <c r="AR174" s="25" t="s">
        <v>327</v>
      </c>
      <c r="AT174" s="25" t="s">
        <v>311</v>
      </c>
      <c r="AU174" s="25" t="s">
        <v>84</v>
      </c>
      <c r="AY174" s="25" t="s">
        <v>308</v>
      </c>
      <c r="BE174" s="214">
        <f t="shared" si="24"/>
        <v>0</v>
      </c>
      <c r="BF174" s="214">
        <f t="shared" si="25"/>
        <v>0</v>
      </c>
      <c r="BG174" s="214">
        <f t="shared" si="26"/>
        <v>0</v>
      </c>
      <c r="BH174" s="214">
        <f t="shared" si="27"/>
        <v>0</v>
      </c>
      <c r="BI174" s="214">
        <f t="shared" si="28"/>
        <v>0</v>
      </c>
      <c r="BJ174" s="25" t="s">
        <v>82</v>
      </c>
      <c r="BK174" s="214">
        <f t="shared" si="29"/>
        <v>0</v>
      </c>
      <c r="BL174" s="25" t="s">
        <v>327</v>
      </c>
      <c r="BM174" s="25" t="s">
        <v>7480</v>
      </c>
    </row>
    <row r="175" spans="2:65" s="1" customFormat="1" ht="22.5" customHeight="1">
      <c r="B175" s="42"/>
      <c r="C175" s="203" t="s">
        <v>2067</v>
      </c>
      <c r="D175" s="203" t="s">
        <v>311</v>
      </c>
      <c r="E175" s="204" t="s">
        <v>7481</v>
      </c>
      <c r="F175" s="205" t="s">
        <v>7482</v>
      </c>
      <c r="G175" s="206" t="s">
        <v>700</v>
      </c>
      <c r="H175" s="207">
        <v>1</v>
      </c>
      <c r="I175" s="208"/>
      <c r="J175" s="209">
        <f t="shared" si="20"/>
        <v>0</v>
      </c>
      <c r="K175" s="205" t="s">
        <v>21</v>
      </c>
      <c r="L175" s="62"/>
      <c r="M175" s="210" t="s">
        <v>21</v>
      </c>
      <c r="N175" s="211" t="s">
        <v>45</v>
      </c>
      <c r="O175" s="43"/>
      <c r="P175" s="212">
        <f t="shared" si="21"/>
        <v>0</v>
      </c>
      <c r="Q175" s="212">
        <v>0</v>
      </c>
      <c r="R175" s="212">
        <f t="shared" si="22"/>
        <v>0</v>
      </c>
      <c r="S175" s="212">
        <v>0</v>
      </c>
      <c r="T175" s="213">
        <f t="shared" si="23"/>
        <v>0</v>
      </c>
      <c r="AR175" s="25" t="s">
        <v>327</v>
      </c>
      <c r="AT175" s="25" t="s">
        <v>311</v>
      </c>
      <c r="AU175" s="25" t="s">
        <v>84</v>
      </c>
      <c r="AY175" s="25" t="s">
        <v>308</v>
      </c>
      <c r="BE175" s="214">
        <f t="shared" si="24"/>
        <v>0</v>
      </c>
      <c r="BF175" s="214">
        <f t="shared" si="25"/>
        <v>0</v>
      </c>
      <c r="BG175" s="214">
        <f t="shared" si="26"/>
        <v>0</v>
      </c>
      <c r="BH175" s="214">
        <f t="shared" si="27"/>
        <v>0</v>
      </c>
      <c r="BI175" s="214">
        <f t="shared" si="28"/>
        <v>0</v>
      </c>
      <c r="BJ175" s="25" t="s">
        <v>82</v>
      </c>
      <c r="BK175" s="214">
        <f t="shared" si="29"/>
        <v>0</v>
      </c>
      <c r="BL175" s="25" t="s">
        <v>327</v>
      </c>
      <c r="BM175" s="25" t="s">
        <v>7483</v>
      </c>
    </row>
    <row r="176" spans="2:65" s="11" customFormat="1" ht="29.85" customHeight="1">
      <c r="B176" s="186"/>
      <c r="C176" s="187"/>
      <c r="D176" s="200" t="s">
        <v>73</v>
      </c>
      <c r="E176" s="201" t="s">
        <v>7484</v>
      </c>
      <c r="F176" s="201" t="s">
        <v>7485</v>
      </c>
      <c r="G176" s="187"/>
      <c r="H176" s="187"/>
      <c r="I176" s="190"/>
      <c r="J176" s="202">
        <f>BK176</f>
        <v>0</v>
      </c>
      <c r="K176" s="187"/>
      <c r="L176" s="192"/>
      <c r="M176" s="193"/>
      <c r="N176" s="194"/>
      <c r="O176" s="194"/>
      <c r="P176" s="195">
        <f>SUM(P177:P209)</f>
        <v>0</v>
      </c>
      <c r="Q176" s="194"/>
      <c r="R176" s="195">
        <f>SUM(R177:R209)</f>
        <v>0</v>
      </c>
      <c r="S176" s="194"/>
      <c r="T176" s="196">
        <f>SUM(T177:T209)</f>
        <v>0</v>
      </c>
      <c r="AR176" s="197" t="s">
        <v>82</v>
      </c>
      <c r="AT176" s="198" t="s">
        <v>73</v>
      </c>
      <c r="AU176" s="198" t="s">
        <v>82</v>
      </c>
      <c r="AY176" s="197" t="s">
        <v>308</v>
      </c>
      <c r="BK176" s="199">
        <f>SUM(BK177:BK209)</f>
        <v>0</v>
      </c>
    </row>
    <row r="177" spans="2:65" s="1" customFormat="1" ht="57" customHeight="1">
      <c r="B177" s="42"/>
      <c r="C177" s="203" t="s">
        <v>2071</v>
      </c>
      <c r="D177" s="203" t="s">
        <v>311</v>
      </c>
      <c r="E177" s="204" t="s">
        <v>7486</v>
      </c>
      <c r="F177" s="205" t="s">
        <v>7487</v>
      </c>
      <c r="G177" s="206" t="s">
        <v>700</v>
      </c>
      <c r="H177" s="207">
        <v>1</v>
      </c>
      <c r="I177" s="208"/>
      <c r="J177" s="209">
        <f t="shared" ref="J177:J209" si="30">ROUND(I177*H177,2)</f>
        <v>0</v>
      </c>
      <c r="K177" s="205" t="s">
        <v>21</v>
      </c>
      <c r="L177" s="62"/>
      <c r="M177" s="210" t="s">
        <v>21</v>
      </c>
      <c r="N177" s="211" t="s">
        <v>45</v>
      </c>
      <c r="O177" s="43"/>
      <c r="P177" s="212">
        <f t="shared" ref="P177:P209" si="31">O177*H177</f>
        <v>0</v>
      </c>
      <c r="Q177" s="212">
        <v>0</v>
      </c>
      <c r="R177" s="212">
        <f t="shared" ref="R177:R209" si="32">Q177*H177</f>
        <v>0</v>
      </c>
      <c r="S177" s="212">
        <v>0</v>
      </c>
      <c r="T177" s="213">
        <f t="shared" ref="T177:T209" si="33">S177*H177</f>
        <v>0</v>
      </c>
      <c r="AR177" s="25" t="s">
        <v>327</v>
      </c>
      <c r="AT177" s="25" t="s">
        <v>311</v>
      </c>
      <c r="AU177" s="25" t="s">
        <v>84</v>
      </c>
      <c r="AY177" s="25" t="s">
        <v>308</v>
      </c>
      <c r="BE177" s="214">
        <f t="shared" ref="BE177:BE209" si="34">IF(N177="základní",J177,0)</f>
        <v>0</v>
      </c>
      <c r="BF177" s="214">
        <f t="shared" ref="BF177:BF209" si="35">IF(N177="snížená",J177,0)</f>
        <v>0</v>
      </c>
      <c r="BG177" s="214">
        <f t="shared" ref="BG177:BG209" si="36">IF(N177="zákl. přenesená",J177,0)</f>
        <v>0</v>
      </c>
      <c r="BH177" s="214">
        <f t="shared" ref="BH177:BH209" si="37">IF(N177="sníž. přenesená",J177,0)</f>
        <v>0</v>
      </c>
      <c r="BI177" s="214">
        <f t="shared" ref="BI177:BI209" si="38">IF(N177="nulová",J177,0)</f>
        <v>0</v>
      </c>
      <c r="BJ177" s="25" t="s">
        <v>82</v>
      </c>
      <c r="BK177" s="214">
        <f t="shared" ref="BK177:BK209" si="39">ROUND(I177*H177,2)</f>
        <v>0</v>
      </c>
      <c r="BL177" s="25" t="s">
        <v>327</v>
      </c>
      <c r="BM177" s="25" t="s">
        <v>7488</v>
      </c>
    </row>
    <row r="178" spans="2:65" s="1" customFormat="1" ht="22.5" customHeight="1">
      <c r="B178" s="42"/>
      <c r="C178" s="203" t="s">
        <v>2075</v>
      </c>
      <c r="D178" s="203" t="s">
        <v>311</v>
      </c>
      <c r="E178" s="204" t="s">
        <v>7489</v>
      </c>
      <c r="F178" s="205" t="s">
        <v>7490</v>
      </c>
      <c r="G178" s="206" t="s">
        <v>5275</v>
      </c>
      <c r="H178" s="207">
        <v>1</v>
      </c>
      <c r="I178" s="208"/>
      <c r="J178" s="209">
        <f t="shared" si="30"/>
        <v>0</v>
      </c>
      <c r="K178" s="205" t="s">
        <v>21</v>
      </c>
      <c r="L178" s="62"/>
      <c r="M178" s="210" t="s">
        <v>21</v>
      </c>
      <c r="N178" s="211" t="s">
        <v>45</v>
      </c>
      <c r="O178" s="43"/>
      <c r="P178" s="212">
        <f t="shared" si="31"/>
        <v>0</v>
      </c>
      <c r="Q178" s="212">
        <v>0</v>
      </c>
      <c r="R178" s="212">
        <f t="shared" si="32"/>
        <v>0</v>
      </c>
      <c r="S178" s="212">
        <v>0</v>
      </c>
      <c r="T178" s="213">
        <f t="shared" si="33"/>
        <v>0</v>
      </c>
      <c r="AR178" s="25" t="s">
        <v>327</v>
      </c>
      <c r="AT178" s="25" t="s">
        <v>311</v>
      </c>
      <c r="AU178" s="25" t="s">
        <v>84</v>
      </c>
      <c r="AY178" s="25" t="s">
        <v>308</v>
      </c>
      <c r="BE178" s="214">
        <f t="shared" si="34"/>
        <v>0</v>
      </c>
      <c r="BF178" s="214">
        <f t="shared" si="35"/>
        <v>0</v>
      </c>
      <c r="BG178" s="214">
        <f t="shared" si="36"/>
        <v>0</v>
      </c>
      <c r="BH178" s="214">
        <f t="shared" si="37"/>
        <v>0</v>
      </c>
      <c r="BI178" s="214">
        <f t="shared" si="38"/>
        <v>0</v>
      </c>
      <c r="BJ178" s="25" t="s">
        <v>82</v>
      </c>
      <c r="BK178" s="214">
        <f t="shared" si="39"/>
        <v>0</v>
      </c>
      <c r="BL178" s="25" t="s">
        <v>327</v>
      </c>
      <c r="BM178" s="25" t="s">
        <v>7491</v>
      </c>
    </row>
    <row r="179" spans="2:65" s="1" customFormat="1" ht="22.5" customHeight="1">
      <c r="B179" s="42"/>
      <c r="C179" s="203" t="s">
        <v>2080</v>
      </c>
      <c r="D179" s="203" t="s">
        <v>311</v>
      </c>
      <c r="E179" s="204" t="s">
        <v>7492</v>
      </c>
      <c r="F179" s="205" t="s">
        <v>7493</v>
      </c>
      <c r="G179" s="206" t="s">
        <v>5275</v>
      </c>
      <c r="H179" s="207">
        <v>1</v>
      </c>
      <c r="I179" s="208"/>
      <c r="J179" s="209">
        <f t="shared" si="30"/>
        <v>0</v>
      </c>
      <c r="K179" s="205" t="s">
        <v>21</v>
      </c>
      <c r="L179" s="62"/>
      <c r="M179" s="210" t="s">
        <v>21</v>
      </c>
      <c r="N179" s="211" t="s">
        <v>45</v>
      </c>
      <c r="O179" s="43"/>
      <c r="P179" s="212">
        <f t="shared" si="31"/>
        <v>0</v>
      </c>
      <c r="Q179" s="212">
        <v>0</v>
      </c>
      <c r="R179" s="212">
        <f t="shared" si="32"/>
        <v>0</v>
      </c>
      <c r="S179" s="212">
        <v>0</v>
      </c>
      <c r="T179" s="213">
        <f t="shared" si="33"/>
        <v>0</v>
      </c>
      <c r="AR179" s="25" t="s">
        <v>327</v>
      </c>
      <c r="AT179" s="25" t="s">
        <v>311</v>
      </c>
      <c r="AU179" s="25" t="s">
        <v>84</v>
      </c>
      <c r="AY179" s="25" t="s">
        <v>308</v>
      </c>
      <c r="BE179" s="214">
        <f t="shared" si="34"/>
        <v>0</v>
      </c>
      <c r="BF179" s="214">
        <f t="shared" si="35"/>
        <v>0</v>
      </c>
      <c r="BG179" s="214">
        <f t="shared" si="36"/>
        <v>0</v>
      </c>
      <c r="BH179" s="214">
        <f t="shared" si="37"/>
        <v>0</v>
      </c>
      <c r="BI179" s="214">
        <f t="shared" si="38"/>
        <v>0</v>
      </c>
      <c r="BJ179" s="25" t="s">
        <v>82</v>
      </c>
      <c r="BK179" s="214">
        <f t="shared" si="39"/>
        <v>0</v>
      </c>
      <c r="BL179" s="25" t="s">
        <v>327</v>
      </c>
      <c r="BM179" s="25" t="s">
        <v>7494</v>
      </c>
    </row>
    <row r="180" spans="2:65" s="1" customFormat="1" ht="22.5" customHeight="1">
      <c r="B180" s="42"/>
      <c r="C180" s="203" t="s">
        <v>2084</v>
      </c>
      <c r="D180" s="203" t="s">
        <v>311</v>
      </c>
      <c r="E180" s="204" t="s">
        <v>7495</v>
      </c>
      <c r="F180" s="205" t="s">
        <v>7496</v>
      </c>
      <c r="G180" s="206" t="s">
        <v>5275</v>
      </c>
      <c r="H180" s="207">
        <v>1</v>
      </c>
      <c r="I180" s="208"/>
      <c r="J180" s="209">
        <f t="shared" si="30"/>
        <v>0</v>
      </c>
      <c r="K180" s="205" t="s">
        <v>21</v>
      </c>
      <c r="L180" s="62"/>
      <c r="M180" s="210" t="s">
        <v>21</v>
      </c>
      <c r="N180" s="211" t="s">
        <v>45</v>
      </c>
      <c r="O180" s="43"/>
      <c r="P180" s="212">
        <f t="shared" si="31"/>
        <v>0</v>
      </c>
      <c r="Q180" s="212">
        <v>0</v>
      </c>
      <c r="R180" s="212">
        <f t="shared" si="32"/>
        <v>0</v>
      </c>
      <c r="S180" s="212">
        <v>0</v>
      </c>
      <c r="T180" s="213">
        <f t="shared" si="33"/>
        <v>0</v>
      </c>
      <c r="AR180" s="25" t="s">
        <v>327</v>
      </c>
      <c r="AT180" s="25" t="s">
        <v>311</v>
      </c>
      <c r="AU180" s="25" t="s">
        <v>84</v>
      </c>
      <c r="AY180" s="25" t="s">
        <v>308</v>
      </c>
      <c r="BE180" s="214">
        <f t="shared" si="34"/>
        <v>0</v>
      </c>
      <c r="BF180" s="214">
        <f t="shared" si="35"/>
        <v>0</v>
      </c>
      <c r="BG180" s="214">
        <f t="shared" si="36"/>
        <v>0</v>
      </c>
      <c r="BH180" s="214">
        <f t="shared" si="37"/>
        <v>0</v>
      </c>
      <c r="BI180" s="214">
        <f t="shared" si="38"/>
        <v>0</v>
      </c>
      <c r="BJ180" s="25" t="s">
        <v>82</v>
      </c>
      <c r="BK180" s="214">
        <f t="shared" si="39"/>
        <v>0</v>
      </c>
      <c r="BL180" s="25" t="s">
        <v>327</v>
      </c>
      <c r="BM180" s="25" t="s">
        <v>7497</v>
      </c>
    </row>
    <row r="181" spans="2:65" s="1" customFormat="1" ht="22.5" customHeight="1">
      <c r="B181" s="42"/>
      <c r="C181" s="203" t="s">
        <v>2088</v>
      </c>
      <c r="D181" s="203" t="s">
        <v>311</v>
      </c>
      <c r="E181" s="204" t="s">
        <v>7498</v>
      </c>
      <c r="F181" s="205" t="s">
        <v>7499</v>
      </c>
      <c r="G181" s="206" t="s">
        <v>5275</v>
      </c>
      <c r="H181" s="207">
        <v>1</v>
      </c>
      <c r="I181" s="208"/>
      <c r="J181" s="209">
        <f t="shared" si="30"/>
        <v>0</v>
      </c>
      <c r="K181" s="205" t="s">
        <v>21</v>
      </c>
      <c r="L181" s="62"/>
      <c r="M181" s="210" t="s">
        <v>21</v>
      </c>
      <c r="N181" s="211" t="s">
        <v>45</v>
      </c>
      <c r="O181" s="43"/>
      <c r="P181" s="212">
        <f t="shared" si="31"/>
        <v>0</v>
      </c>
      <c r="Q181" s="212">
        <v>0</v>
      </c>
      <c r="R181" s="212">
        <f t="shared" si="32"/>
        <v>0</v>
      </c>
      <c r="S181" s="212">
        <v>0</v>
      </c>
      <c r="T181" s="213">
        <f t="shared" si="33"/>
        <v>0</v>
      </c>
      <c r="AR181" s="25" t="s">
        <v>327</v>
      </c>
      <c r="AT181" s="25" t="s">
        <v>311</v>
      </c>
      <c r="AU181" s="25" t="s">
        <v>84</v>
      </c>
      <c r="AY181" s="25" t="s">
        <v>308</v>
      </c>
      <c r="BE181" s="214">
        <f t="shared" si="34"/>
        <v>0</v>
      </c>
      <c r="BF181" s="214">
        <f t="shared" si="35"/>
        <v>0</v>
      </c>
      <c r="BG181" s="214">
        <f t="shared" si="36"/>
        <v>0</v>
      </c>
      <c r="BH181" s="214">
        <f t="shared" si="37"/>
        <v>0</v>
      </c>
      <c r="BI181" s="214">
        <f t="shared" si="38"/>
        <v>0</v>
      </c>
      <c r="BJ181" s="25" t="s">
        <v>82</v>
      </c>
      <c r="BK181" s="214">
        <f t="shared" si="39"/>
        <v>0</v>
      </c>
      <c r="BL181" s="25" t="s">
        <v>327</v>
      </c>
      <c r="BM181" s="25" t="s">
        <v>7500</v>
      </c>
    </row>
    <row r="182" spans="2:65" s="1" customFormat="1" ht="22.5" customHeight="1">
      <c r="B182" s="42"/>
      <c r="C182" s="203" t="s">
        <v>2091</v>
      </c>
      <c r="D182" s="203" t="s">
        <v>311</v>
      </c>
      <c r="E182" s="204" t="s">
        <v>7501</v>
      </c>
      <c r="F182" s="205" t="s">
        <v>7502</v>
      </c>
      <c r="G182" s="206" t="s">
        <v>5275</v>
      </c>
      <c r="H182" s="207">
        <v>2</v>
      </c>
      <c r="I182" s="208"/>
      <c r="J182" s="209">
        <f t="shared" si="30"/>
        <v>0</v>
      </c>
      <c r="K182" s="205" t="s">
        <v>21</v>
      </c>
      <c r="L182" s="62"/>
      <c r="M182" s="210" t="s">
        <v>21</v>
      </c>
      <c r="N182" s="211" t="s">
        <v>45</v>
      </c>
      <c r="O182" s="43"/>
      <c r="P182" s="212">
        <f t="shared" si="31"/>
        <v>0</v>
      </c>
      <c r="Q182" s="212">
        <v>0</v>
      </c>
      <c r="R182" s="212">
        <f t="shared" si="32"/>
        <v>0</v>
      </c>
      <c r="S182" s="212">
        <v>0</v>
      </c>
      <c r="T182" s="213">
        <f t="shared" si="33"/>
        <v>0</v>
      </c>
      <c r="AR182" s="25" t="s">
        <v>327</v>
      </c>
      <c r="AT182" s="25" t="s">
        <v>311</v>
      </c>
      <c r="AU182" s="25" t="s">
        <v>84</v>
      </c>
      <c r="AY182" s="25" t="s">
        <v>308</v>
      </c>
      <c r="BE182" s="214">
        <f t="shared" si="34"/>
        <v>0</v>
      </c>
      <c r="BF182" s="214">
        <f t="shared" si="35"/>
        <v>0</v>
      </c>
      <c r="BG182" s="214">
        <f t="shared" si="36"/>
        <v>0</v>
      </c>
      <c r="BH182" s="214">
        <f t="shared" si="37"/>
        <v>0</v>
      </c>
      <c r="BI182" s="214">
        <f t="shared" si="38"/>
        <v>0</v>
      </c>
      <c r="BJ182" s="25" t="s">
        <v>82</v>
      </c>
      <c r="BK182" s="214">
        <f t="shared" si="39"/>
        <v>0</v>
      </c>
      <c r="BL182" s="25" t="s">
        <v>327</v>
      </c>
      <c r="BM182" s="25" t="s">
        <v>7503</v>
      </c>
    </row>
    <row r="183" spans="2:65" s="1" customFormat="1" ht="22.5" customHeight="1">
      <c r="B183" s="42"/>
      <c r="C183" s="203" t="s">
        <v>2094</v>
      </c>
      <c r="D183" s="203" t="s">
        <v>311</v>
      </c>
      <c r="E183" s="204" t="s">
        <v>7504</v>
      </c>
      <c r="F183" s="205" t="s">
        <v>7505</v>
      </c>
      <c r="G183" s="206" t="s">
        <v>5275</v>
      </c>
      <c r="H183" s="207">
        <v>1</v>
      </c>
      <c r="I183" s="208"/>
      <c r="J183" s="209">
        <f t="shared" si="30"/>
        <v>0</v>
      </c>
      <c r="K183" s="205" t="s">
        <v>21</v>
      </c>
      <c r="L183" s="62"/>
      <c r="M183" s="210" t="s">
        <v>21</v>
      </c>
      <c r="N183" s="211" t="s">
        <v>45</v>
      </c>
      <c r="O183" s="43"/>
      <c r="P183" s="212">
        <f t="shared" si="31"/>
        <v>0</v>
      </c>
      <c r="Q183" s="212">
        <v>0</v>
      </c>
      <c r="R183" s="212">
        <f t="shared" si="32"/>
        <v>0</v>
      </c>
      <c r="S183" s="212">
        <v>0</v>
      </c>
      <c r="T183" s="213">
        <f t="shared" si="33"/>
        <v>0</v>
      </c>
      <c r="AR183" s="25" t="s">
        <v>327</v>
      </c>
      <c r="AT183" s="25" t="s">
        <v>311</v>
      </c>
      <c r="AU183" s="25" t="s">
        <v>84</v>
      </c>
      <c r="AY183" s="25" t="s">
        <v>308</v>
      </c>
      <c r="BE183" s="214">
        <f t="shared" si="34"/>
        <v>0</v>
      </c>
      <c r="BF183" s="214">
        <f t="shared" si="35"/>
        <v>0</v>
      </c>
      <c r="BG183" s="214">
        <f t="shared" si="36"/>
        <v>0</v>
      </c>
      <c r="BH183" s="214">
        <f t="shared" si="37"/>
        <v>0</v>
      </c>
      <c r="BI183" s="214">
        <f t="shared" si="38"/>
        <v>0</v>
      </c>
      <c r="BJ183" s="25" t="s">
        <v>82</v>
      </c>
      <c r="BK183" s="214">
        <f t="shared" si="39"/>
        <v>0</v>
      </c>
      <c r="BL183" s="25" t="s">
        <v>327</v>
      </c>
      <c r="BM183" s="25" t="s">
        <v>7506</v>
      </c>
    </row>
    <row r="184" spans="2:65" s="1" customFormat="1" ht="22.5" customHeight="1">
      <c r="B184" s="42"/>
      <c r="C184" s="203" t="s">
        <v>2098</v>
      </c>
      <c r="D184" s="203" t="s">
        <v>311</v>
      </c>
      <c r="E184" s="204" t="s">
        <v>7507</v>
      </c>
      <c r="F184" s="205" t="s">
        <v>7508</v>
      </c>
      <c r="G184" s="206" t="s">
        <v>5275</v>
      </c>
      <c r="H184" s="207">
        <v>1</v>
      </c>
      <c r="I184" s="208"/>
      <c r="J184" s="209">
        <f t="shared" si="30"/>
        <v>0</v>
      </c>
      <c r="K184" s="205" t="s">
        <v>21</v>
      </c>
      <c r="L184" s="62"/>
      <c r="M184" s="210" t="s">
        <v>21</v>
      </c>
      <c r="N184" s="211" t="s">
        <v>45</v>
      </c>
      <c r="O184" s="43"/>
      <c r="P184" s="212">
        <f t="shared" si="31"/>
        <v>0</v>
      </c>
      <c r="Q184" s="212">
        <v>0</v>
      </c>
      <c r="R184" s="212">
        <f t="shared" si="32"/>
        <v>0</v>
      </c>
      <c r="S184" s="212">
        <v>0</v>
      </c>
      <c r="T184" s="213">
        <f t="shared" si="33"/>
        <v>0</v>
      </c>
      <c r="AR184" s="25" t="s">
        <v>327</v>
      </c>
      <c r="AT184" s="25" t="s">
        <v>311</v>
      </c>
      <c r="AU184" s="25" t="s">
        <v>84</v>
      </c>
      <c r="AY184" s="25" t="s">
        <v>308</v>
      </c>
      <c r="BE184" s="214">
        <f t="shared" si="34"/>
        <v>0</v>
      </c>
      <c r="BF184" s="214">
        <f t="shared" si="35"/>
        <v>0</v>
      </c>
      <c r="BG184" s="214">
        <f t="shared" si="36"/>
        <v>0</v>
      </c>
      <c r="BH184" s="214">
        <f t="shared" si="37"/>
        <v>0</v>
      </c>
      <c r="BI184" s="214">
        <f t="shared" si="38"/>
        <v>0</v>
      </c>
      <c r="BJ184" s="25" t="s">
        <v>82</v>
      </c>
      <c r="BK184" s="214">
        <f t="shared" si="39"/>
        <v>0</v>
      </c>
      <c r="BL184" s="25" t="s">
        <v>327</v>
      </c>
      <c r="BM184" s="25" t="s">
        <v>7509</v>
      </c>
    </row>
    <row r="185" spans="2:65" s="1" customFormat="1" ht="22.5" customHeight="1">
      <c r="B185" s="42"/>
      <c r="C185" s="203" t="s">
        <v>2100</v>
      </c>
      <c r="D185" s="203" t="s">
        <v>311</v>
      </c>
      <c r="E185" s="204" t="s">
        <v>7510</v>
      </c>
      <c r="F185" s="205" t="s">
        <v>7508</v>
      </c>
      <c r="G185" s="206" t="s">
        <v>5275</v>
      </c>
      <c r="H185" s="207">
        <v>1</v>
      </c>
      <c r="I185" s="208"/>
      <c r="J185" s="209">
        <f t="shared" si="30"/>
        <v>0</v>
      </c>
      <c r="K185" s="205" t="s">
        <v>21</v>
      </c>
      <c r="L185" s="62"/>
      <c r="M185" s="210" t="s">
        <v>21</v>
      </c>
      <c r="N185" s="211" t="s">
        <v>45</v>
      </c>
      <c r="O185" s="43"/>
      <c r="P185" s="212">
        <f t="shared" si="31"/>
        <v>0</v>
      </c>
      <c r="Q185" s="212">
        <v>0</v>
      </c>
      <c r="R185" s="212">
        <f t="shared" si="32"/>
        <v>0</v>
      </c>
      <c r="S185" s="212">
        <v>0</v>
      </c>
      <c r="T185" s="213">
        <f t="shared" si="33"/>
        <v>0</v>
      </c>
      <c r="AR185" s="25" t="s">
        <v>327</v>
      </c>
      <c r="AT185" s="25" t="s">
        <v>311</v>
      </c>
      <c r="AU185" s="25" t="s">
        <v>84</v>
      </c>
      <c r="AY185" s="25" t="s">
        <v>308</v>
      </c>
      <c r="BE185" s="214">
        <f t="shared" si="34"/>
        <v>0</v>
      </c>
      <c r="BF185" s="214">
        <f t="shared" si="35"/>
        <v>0</v>
      </c>
      <c r="BG185" s="214">
        <f t="shared" si="36"/>
        <v>0</v>
      </c>
      <c r="BH185" s="214">
        <f t="shared" si="37"/>
        <v>0</v>
      </c>
      <c r="BI185" s="214">
        <f t="shared" si="38"/>
        <v>0</v>
      </c>
      <c r="BJ185" s="25" t="s">
        <v>82</v>
      </c>
      <c r="BK185" s="214">
        <f t="shared" si="39"/>
        <v>0</v>
      </c>
      <c r="BL185" s="25" t="s">
        <v>327</v>
      </c>
      <c r="BM185" s="25" t="s">
        <v>7511</v>
      </c>
    </row>
    <row r="186" spans="2:65" s="1" customFormat="1" ht="22.5" customHeight="1">
      <c r="B186" s="42"/>
      <c r="C186" s="203" t="s">
        <v>2103</v>
      </c>
      <c r="D186" s="203" t="s">
        <v>311</v>
      </c>
      <c r="E186" s="204" t="s">
        <v>7512</v>
      </c>
      <c r="F186" s="205" t="s">
        <v>7513</v>
      </c>
      <c r="G186" s="206" t="s">
        <v>5275</v>
      </c>
      <c r="H186" s="207">
        <v>1</v>
      </c>
      <c r="I186" s="208"/>
      <c r="J186" s="209">
        <f t="shared" si="30"/>
        <v>0</v>
      </c>
      <c r="K186" s="205" t="s">
        <v>21</v>
      </c>
      <c r="L186" s="62"/>
      <c r="M186" s="210" t="s">
        <v>21</v>
      </c>
      <c r="N186" s="211" t="s">
        <v>45</v>
      </c>
      <c r="O186" s="43"/>
      <c r="P186" s="212">
        <f t="shared" si="31"/>
        <v>0</v>
      </c>
      <c r="Q186" s="212">
        <v>0</v>
      </c>
      <c r="R186" s="212">
        <f t="shared" si="32"/>
        <v>0</v>
      </c>
      <c r="S186" s="212">
        <v>0</v>
      </c>
      <c r="T186" s="213">
        <f t="shared" si="33"/>
        <v>0</v>
      </c>
      <c r="AR186" s="25" t="s">
        <v>327</v>
      </c>
      <c r="AT186" s="25" t="s">
        <v>311</v>
      </c>
      <c r="AU186" s="25" t="s">
        <v>84</v>
      </c>
      <c r="AY186" s="25" t="s">
        <v>308</v>
      </c>
      <c r="BE186" s="214">
        <f t="shared" si="34"/>
        <v>0</v>
      </c>
      <c r="BF186" s="214">
        <f t="shared" si="35"/>
        <v>0</v>
      </c>
      <c r="BG186" s="214">
        <f t="shared" si="36"/>
        <v>0</v>
      </c>
      <c r="BH186" s="214">
        <f t="shared" si="37"/>
        <v>0</v>
      </c>
      <c r="BI186" s="214">
        <f t="shared" si="38"/>
        <v>0</v>
      </c>
      <c r="BJ186" s="25" t="s">
        <v>82</v>
      </c>
      <c r="BK186" s="214">
        <f t="shared" si="39"/>
        <v>0</v>
      </c>
      <c r="BL186" s="25" t="s">
        <v>327</v>
      </c>
      <c r="BM186" s="25" t="s">
        <v>7514</v>
      </c>
    </row>
    <row r="187" spans="2:65" s="1" customFormat="1" ht="22.5" customHeight="1">
      <c r="B187" s="42"/>
      <c r="C187" s="203" t="s">
        <v>2108</v>
      </c>
      <c r="D187" s="203" t="s">
        <v>311</v>
      </c>
      <c r="E187" s="204" t="s">
        <v>7515</v>
      </c>
      <c r="F187" s="205" t="s">
        <v>7513</v>
      </c>
      <c r="G187" s="206" t="s">
        <v>5275</v>
      </c>
      <c r="H187" s="207">
        <v>1</v>
      </c>
      <c r="I187" s="208"/>
      <c r="J187" s="209">
        <f t="shared" si="30"/>
        <v>0</v>
      </c>
      <c r="K187" s="205" t="s">
        <v>21</v>
      </c>
      <c r="L187" s="62"/>
      <c r="M187" s="210" t="s">
        <v>21</v>
      </c>
      <c r="N187" s="211" t="s">
        <v>45</v>
      </c>
      <c r="O187" s="43"/>
      <c r="P187" s="212">
        <f t="shared" si="31"/>
        <v>0</v>
      </c>
      <c r="Q187" s="212">
        <v>0</v>
      </c>
      <c r="R187" s="212">
        <f t="shared" si="32"/>
        <v>0</v>
      </c>
      <c r="S187" s="212">
        <v>0</v>
      </c>
      <c r="T187" s="213">
        <f t="shared" si="33"/>
        <v>0</v>
      </c>
      <c r="AR187" s="25" t="s">
        <v>327</v>
      </c>
      <c r="AT187" s="25" t="s">
        <v>311</v>
      </c>
      <c r="AU187" s="25" t="s">
        <v>84</v>
      </c>
      <c r="AY187" s="25" t="s">
        <v>308</v>
      </c>
      <c r="BE187" s="214">
        <f t="shared" si="34"/>
        <v>0</v>
      </c>
      <c r="BF187" s="214">
        <f t="shared" si="35"/>
        <v>0</v>
      </c>
      <c r="BG187" s="214">
        <f t="shared" si="36"/>
        <v>0</v>
      </c>
      <c r="BH187" s="214">
        <f t="shared" si="37"/>
        <v>0</v>
      </c>
      <c r="BI187" s="214">
        <f t="shared" si="38"/>
        <v>0</v>
      </c>
      <c r="BJ187" s="25" t="s">
        <v>82</v>
      </c>
      <c r="BK187" s="214">
        <f t="shared" si="39"/>
        <v>0</v>
      </c>
      <c r="BL187" s="25" t="s">
        <v>327</v>
      </c>
      <c r="BM187" s="25" t="s">
        <v>7516</v>
      </c>
    </row>
    <row r="188" spans="2:65" s="1" customFormat="1" ht="22.5" customHeight="1">
      <c r="B188" s="42"/>
      <c r="C188" s="203" t="s">
        <v>2112</v>
      </c>
      <c r="D188" s="203" t="s">
        <v>311</v>
      </c>
      <c r="E188" s="204" t="s">
        <v>7517</v>
      </c>
      <c r="F188" s="205" t="s">
        <v>7518</v>
      </c>
      <c r="G188" s="206" t="s">
        <v>5275</v>
      </c>
      <c r="H188" s="207">
        <v>1</v>
      </c>
      <c r="I188" s="208"/>
      <c r="J188" s="209">
        <f t="shared" si="30"/>
        <v>0</v>
      </c>
      <c r="K188" s="205" t="s">
        <v>21</v>
      </c>
      <c r="L188" s="62"/>
      <c r="M188" s="210" t="s">
        <v>21</v>
      </c>
      <c r="N188" s="211" t="s">
        <v>45</v>
      </c>
      <c r="O188" s="43"/>
      <c r="P188" s="212">
        <f t="shared" si="31"/>
        <v>0</v>
      </c>
      <c r="Q188" s="212">
        <v>0</v>
      </c>
      <c r="R188" s="212">
        <f t="shared" si="32"/>
        <v>0</v>
      </c>
      <c r="S188" s="212">
        <v>0</v>
      </c>
      <c r="T188" s="213">
        <f t="shared" si="33"/>
        <v>0</v>
      </c>
      <c r="AR188" s="25" t="s">
        <v>327</v>
      </c>
      <c r="AT188" s="25" t="s">
        <v>311</v>
      </c>
      <c r="AU188" s="25" t="s">
        <v>84</v>
      </c>
      <c r="AY188" s="25" t="s">
        <v>308</v>
      </c>
      <c r="BE188" s="214">
        <f t="shared" si="34"/>
        <v>0</v>
      </c>
      <c r="BF188" s="214">
        <f t="shared" si="35"/>
        <v>0</v>
      </c>
      <c r="BG188" s="214">
        <f t="shared" si="36"/>
        <v>0</v>
      </c>
      <c r="BH188" s="214">
        <f t="shared" si="37"/>
        <v>0</v>
      </c>
      <c r="BI188" s="214">
        <f t="shared" si="38"/>
        <v>0</v>
      </c>
      <c r="BJ188" s="25" t="s">
        <v>82</v>
      </c>
      <c r="BK188" s="214">
        <f t="shared" si="39"/>
        <v>0</v>
      </c>
      <c r="BL188" s="25" t="s">
        <v>327</v>
      </c>
      <c r="BM188" s="25" t="s">
        <v>7519</v>
      </c>
    </row>
    <row r="189" spans="2:65" s="1" customFormat="1" ht="22.5" customHeight="1">
      <c r="B189" s="42"/>
      <c r="C189" s="203" t="s">
        <v>2117</v>
      </c>
      <c r="D189" s="203" t="s">
        <v>311</v>
      </c>
      <c r="E189" s="204" t="s">
        <v>7520</v>
      </c>
      <c r="F189" s="205" t="s">
        <v>7513</v>
      </c>
      <c r="G189" s="206" t="s">
        <v>5275</v>
      </c>
      <c r="H189" s="207">
        <v>1</v>
      </c>
      <c r="I189" s="208"/>
      <c r="J189" s="209">
        <f t="shared" si="30"/>
        <v>0</v>
      </c>
      <c r="K189" s="205" t="s">
        <v>21</v>
      </c>
      <c r="L189" s="62"/>
      <c r="M189" s="210" t="s">
        <v>21</v>
      </c>
      <c r="N189" s="211" t="s">
        <v>45</v>
      </c>
      <c r="O189" s="43"/>
      <c r="P189" s="212">
        <f t="shared" si="31"/>
        <v>0</v>
      </c>
      <c r="Q189" s="212">
        <v>0</v>
      </c>
      <c r="R189" s="212">
        <f t="shared" si="32"/>
        <v>0</v>
      </c>
      <c r="S189" s="212">
        <v>0</v>
      </c>
      <c r="T189" s="213">
        <f t="shared" si="33"/>
        <v>0</v>
      </c>
      <c r="AR189" s="25" t="s">
        <v>327</v>
      </c>
      <c r="AT189" s="25" t="s">
        <v>311</v>
      </c>
      <c r="AU189" s="25" t="s">
        <v>84</v>
      </c>
      <c r="AY189" s="25" t="s">
        <v>308</v>
      </c>
      <c r="BE189" s="214">
        <f t="shared" si="34"/>
        <v>0</v>
      </c>
      <c r="BF189" s="214">
        <f t="shared" si="35"/>
        <v>0</v>
      </c>
      <c r="BG189" s="214">
        <f t="shared" si="36"/>
        <v>0</v>
      </c>
      <c r="BH189" s="214">
        <f t="shared" si="37"/>
        <v>0</v>
      </c>
      <c r="BI189" s="214">
        <f t="shared" si="38"/>
        <v>0</v>
      </c>
      <c r="BJ189" s="25" t="s">
        <v>82</v>
      </c>
      <c r="BK189" s="214">
        <f t="shared" si="39"/>
        <v>0</v>
      </c>
      <c r="BL189" s="25" t="s">
        <v>327</v>
      </c>
      <c r="BM189" s="25" t="s">
        <v>7521</v>
      </c>
    </row>
    <row r="190" spans="2:65" s="1" customFormat="1" ht="22.5" customHeight="1">
      <c r="B190" s="42"/>
      <c r="C190" s="203" t="s">
        <v>2122</v>
      </c>
      <c r="D190" s="203" t="s">
        <v>311</v>
      </c>
      <c r="E190" s="204" t="s">
        <v>7522</v>
      </c>
      <c r="F190" s="205" t="s">
        <v>7523</v>
      </c>
      <c r="G190" s="206" t="s">
        <v>5275</v>
      </c>
      <c r="H190" s="207">
        <v>1</v>
      </c>
      <c r="I190" s="208"/>
      <c r="J190" s="209">
        <f t="shared" si="30"/>
        <v>0</v>
      </c>
      <c r="K190" s="205" t="s">
        <v>21</v>
      </c>
      <c r="L190" s="62"/>
      <c r="M190" s="210" t="s">
        <v>21</v>
      </c>
      <c r="N190" s="211" t="s">
        <v>45</v>
      </c>
      <c r="O190" s="43"/>
      <c r="P190" s="212">
        <f t="shared" si="31"/>
        <v>0</v>
      </c>
      <c r="Q190" s="212">
        <v>0</v>
      </c>
      <c r="R190" s="212">
        <f t="shared" si="32"/>
        <v>0</v>
      </c>
      <c r="S190" s="212">
        <v>0</v>
      </c>
      <c r="T190" s="213">
        <f t="shared" si="33"/>
        <v>0</v>
      </c>
      <c r="AR190" s="25" t="s">
        <v>327</v>
      </c>
      <c r="AT190" s="25" t="s">
        <v>311</v>
      </c>
      <c r="AU190" s="25" t="s">
        <v>84</v>
      </c>
      <c r="AY190" s="25" t="s">
        <v>308</v>
      </c>
      <c r="BE190" s="214">
        <f t="shared" si="34"/>
        <v>0</v>
      </c>
      <c r="BF190" s="214">
        <f t="shared" si="35"/>
        <v>0</v>
      </c>
      <c r="BG190" s="214">
        <f t="shared" si="36"/>
        <v>0</v>
      </c>
      <c r="BH190" s="214">
        <f t="shared" si="37"/>
        <v>0</v>
      </c>
      <c r="BI190" s="214">
        <f t="shared" si="38"/>
        <v>0</v>
      </c>
      <c r="BJ190" s="25" t="s">
        <v>82</v>
      </c>
      <c r="BK190" s="214">
        <f t="shared" si="39"/>
        <v>0</v>
      </c>
      <c r="BL190" s="25" t="s">
        <v>327</v>
      </c>
      <c r="BM190" s="25" t="s">
        <v>7524</v>
      </c>
    </row>
    <row r="191" spans="2:65" s="1" customFormat="1" ht="22.5" customHeight="1">
      <c r="B191" s="42"/>
      <c r="C191" s="203" t="s">
        <v>2126</v>
      </c>
      <c r="D191" s="203" t="s">
        <v>311</v>
      </c>
      <c r="E191" s="204" t="s">
        <v>7525</v>
      </c>
      <c r="F191" s="205" t="s">
        <v>7526</v>
      </c>
      <c r="G191" s="206" t="s">
        <v>5275</v>
      </c>
      <c r="H191" s="207">
        <v>1</v>
      </c>
      <c r="I191" s="208"/>
      <c r="J191" s="209">
        <f t="shared" si="30"/>
        <v>0</v>
      </c>
      <c r="K191" s="205" t="s">
        <v>21</v>
      </c>
      <c r="L191" s="62"/>
      <c r="M191" s="210" t="s">
        <v>21</v>
      </c>
      <c r="N191" s="211" t="s">
        <v>45</v>
      </c>
      <c r="O191" s="43"/>
      <c r="P191" s="212">
        <f t="shared" si="31"/>
        <v>0</v>
      </c>
      <c r="Q191" s="212">
        <v>0</v>
      </c>
      <c r="R191" s="212">
        <f t="shared" si="32"/>
        <v>0</v>
      </c>
      <c r="S191" s="212">
        <v>0</v>
      </c>
      <c r="T191" s="213">
        <f t="shared" si="33"/>
        <v>0</v>
      </c>
      <c r="AR191" s="25" t="s">
        <v>327</v>
      </c>
      <c r="AT191" s="25" t="s">
        <v>311</v>
      </c>
      <c r="AU191" s="25" t="s">
        <v>84</v>
      </c>
      <c r="AY191" s="25" t="s">
        <v>308</v>
      </c>
      <c r="BE191" s="214">
        <f t="shared" si="34"/>
        <v>0</v>
      </c>
      <c r="BF191" s="214">
        <f t="shared" si="35"/>
        <v>0</v>
      </c>
      <c r="BG191" s="214">
        <f t="shared" si="36"/>
        <v>0</v>
      </c>
      <c r="BH191" s="214">
        <f t="shared" si="37"/>
        <v>0</v>
      </c>
      <c r="BI191" s="214">
        <f t="shared" si="38"/>
        <v>0</v>
      </c>
      <c r="BJ191" s="25" t="s">
        <v>82</v>
      </c>
      <c r="BK191" s="214">
        <f t="shared" si="39"/>
        <v>0</v>
      </c>
      <c r="BL191" s="25" t="s">
        <v>327</v>
      </c>
      <c r="BM191" s="25" t="s">
        <v>7527</v>
      </c>
    </row>
    <row r="192" spans="2:65" s="1" customFormat="1" ht="22.5" customHeight="1">
      <c r="B192" s="42"/>
      <c r="C192" s="203" t="s">
        <v>2130</v>
      </c>
      <c r="D192" s="203" t="s">
        <v>311</v>
      </c>
      <c r="E192" s="204" t="s">
        <v>7528</v>
      </c>
      <c r="F192" s="205" t="s">
        <v>7523</v>
      </c>
      <c r="G192" s="206" t="s">
        <v>5275</v>
      </c>
      <c r="H192" s="207">
        <v>1</v>
      </c>
      <c r="I192" s="208"/>
      <c r="J192" s="209">
        <f t="shared" si="30"/>
        <v>0</v>
      </c>
      <c r="K192" s="205" t="s">
        <v>21</v>
      </c>
      <c r="L192" s="62"/>
      <c r="M192" s="210" t="s">
        <v>21</v>
      </c>
      <c r="N192" s="211" t="s">
        <v>45</v>
      </c>
      <c r="O192" s="43"/>
      <c r="P192" s="212">
        <f t="shared" si="31"/>
        <v>0</v>
      </c>
      <c r="Q192" s="212">
        <v>0</v>
      </c>
      <c r="R192" s="212">
        <f t="shared" si="32"/>
        <v>0</v>
      </c>
      <c r="S192" s="212">
        <v>0</v>
      </c>
      <c r="T192" s="213">
        <f t="shared" si="33"/>
        <v>0</v>
      </c>
      <c r="AR192" s="25" t="s">
        <v>327</v>
      </c>
      <c r="AT192" s="25" t="s">
        <v>311</v>
      </c>
      <c r="AU192" s="25" t="s">
        <v>84</v>
      </c>
      <c r="AY192" s="25" t="s">
        <v>308</v>
      </c>
      <c r="BE192" s="214">
        <f t="shared" si="34"/>
        <v>0</v>
      </c>
      <c r="BF192" s="214">
        <f t="shared" si="35"/>
        <v>0</v>
      </c>
      <c r="BG192" s="214">
        <f t="shared" si="36"/>
        <v>0</v>
      </c>
      <c r="BH192" s="214">
        <f t="shared" si="37"/>
        <v>0</v>
      </c>
      <c r="BI192" s="214">
        <f t="shared" si="38"/>
        <v>0</v>
      </c>
      <c r="BJ192" s="25" t="s">
        <v>82</v>
      </c>
      <c r="BK192" s="214">
        <f t="shared" si="39"/>
        <v>0</v>
      </c>
      <c r="BL192" s="25" t="s">
        <v>327</v>
      </c>
      <c r="BM192" s="25" t="s">
        <v>7529</v>
      </c>
    </row>
    <row r="193" spans="2:65" s="1" customFormat="1" ht="22.5" customHeight="1">
      <c r="B193" s="42"/>
      <c r="C193" s="203" t="s">
        <v>2134</v>
      </c>
      <c r="D193" s="203" t="s">
        <v>311</v>
      </c>
      <c r="E193" s="204" t="s">
        <v>7530</v>
      </c>
      <c r="F193" s="205" t="s">
        <v>7531</v>
      </c>
      <c r="G193" s="206" t="s">
        <v>5275</v>
      </c>
      <c r="H193" s="207">
        <v>4</v>
      </c>
      <c r="I193" s="208"/>
      <c r="J193" s="209">
        <f t="shared" si="30"/>
        <v>0</v>
      </c>
      <c r="K193" s="205" t="s">
        <v>21</v>
      </c>
      <c r="L193" s="62"/>
      <c r="M193" s="210" t="s">
        <v>21</v>
      </c>
      <c r="N193" s="211" t="s">
        <v>45</v>
      </c>
      <c r="O193" s="43"/>
      <c r="P193" s="212">
        <f t="shared" si="31"/>
        <v>0</v>
      </c>
      <c r="Q193" s="212">
        <v>0</v>
      </c>
      <c r="R193" s="212">
        <f t="shared" si="32"/>
        <v>0</v>
      </c>
      <c r="S193" s="212">
        <v>0</v>
      </c>
      <c r="T193" s="213">
        <f t="shared" si="33"/>
        <v>0</v>
      </c>
      <c r="AR193" s="25" t="s">
        <v>327</v>
      </c>
      <c r="AT193" s="25" t="s">
        <v>311</v>
      </c>
      <c r="AU193" s="25" t="s">
        <v>84</v>
      </c>
      <c r="AY193" s="25" t="s">
        <v>308</v>
      </c>
      <c r="BE193" s="214">
        <f t="shared" si="34"/>
        <v>0</v>
      </c>
      <c r="BF193" s="214">
        <f t="shared" si="35"/>
        <v>0</v>
      </c>
      <c r="BG193" s="214">
        <f t="shared" si="36"/>
        <v>0</v>
      </c>
      <c r="BH193" s="214">
        <f t="shared" si="37"/>
        <v>0</v>
      </c>
      <c r="BI193" s="214">
        <f t="shared" si="38"/>
        <v>0</v>
      </c>
      <c r="BJ193" s="25" t="s">
        <v>82</v>
      </c>
      <c r="BK193" s="214">
        <f t="shared" si="39"/>
        <v>0</v>
      </c>
      <c r="BL193" s="25" t="s">
        <v>327</v>
      </c>
      <c r="BM193" s="25" t="s">
        <v>7532</v>
      </c>
    </row>
    <row r="194" spans="2:65" s="1" customFormat="1" ht="22.5" customHeight="1">
      <c r="B194" s="42"/>
      <c r="C194" s="203" t="s">
        <v>2139</v>
      </c>
      <c r="D194" s="203" t="s">
        <v>311</v>
      </c>
      <c r="E194" s="204" t="s">
        <v>7533</v>
      </c>
      <c r="F194" s="205" t="s">
        <v>7534</v>
      </c>
      <c r="G194" s="206" t="s">
        <v>5275</v>
      </c>
      <c r="H194" s="207">
        <v>1</v>
      </c>
      <c r="I194" s="208"/>
      <c r="J194" s="209">
        <f t="shared" si="30"/>
        <v>0</v>
      </c>
      <c r="K194" s="205" t="s">
        <v>21</v>
      </c>
      <c r="L194" s="62"/>
      <c r="M194" s="210" t="s">
        <v>21</v>
      </c>
      <c r="N194" s="211" t="s">
        <v>45</v>
      </c>
      <c r="O194" s="43"/>
      <c r="P194" s="212">
        <f t="shared" si="31"/>
        <v>0</v>
      </c>
      <c r="Q194" s="212">
        <v>0</v>
      </c>
      <c r="R194" s="212">
        <f t="shared" si="32"/>
        <v>0</v>
      </c>
      <c r="S194" s="212">
        <v>0</v>
      </c>
      <c r="T194" s="213">
        <f t="shared" si="33"/>
        <v>0</v>
      </c>
      <c r="AR194" s="25" t="s">
        <v>327</v>
      </c>
      <c r="AT194" s="25" t="s">
        <v>311</v>
      </c>
      <c r="AU194" s="25" t="s">
        <v>84</v>
      </c>
      <c r="AY194" s="25" t="s">
        <v>308</v>
      </c>
      <c r="BE194" s="214">
        <f t="shared" si="34"/>
        <v>0</v>
      </c>
      <c r="BF194" s="214">
        <f t="shared" si="35"/>
        <v>0</v>
      </c>
      <c r="BG194" s="214">
        <f t="shared" si="36"/>
        <v>0</v>
      </c>
      <c r="BH194" s="214">
        <f t="shared" si="37"/>
        <v>0</v>
      </c>
      <c r="BI194" s="214">
        <f t="shared" si="38"/>
        <v>0</v>
      </c>
      <c r="BJ194" s="25" t="s">
        <v>82</v>
      </c>
      <c r="BK194" s="214">
        <f t="shared" si="39"/>
        <v>0</v>
      </c>
      <c r="BL194" s="25" t="s">
        <v>327</v>
      </c>
      <c r="BM194" s="25" t="s">
        <v>7535</v>
      </c>
    </row>
    <row r="195" spans="2:65" s="1" customFormat="1" ht="22.5" customHeight="1">
      <c r="B195" s="42"/>
      <c r="C195" s="203" t="s">
        <v>2143</v>
      </c>
      <c r="D195" s="203" t="s">
        <v>311</v>
      </c>
      <c r="E195" s="204" t="s">
        <v>7536</v>
      </c>
      <c r="F195" s="205" t="s">
        <v>7537</v>
      </c>
      <c r="G195" s="206" t="s">
        <v>5275</v>
      </c>
      <c r="H195" s="207">
        <v>2</v>
      </c>
      <c r="I195" s="208"/>
      <c r="J195" s="209">
        <f t="shared" si="30"/>
        <v>0</v>
      </c>
      <c r="K195" s="205" t="s">
        <v>21</v>
      </c>
      <c r="L195" s="62"/>
      <c r="M195" s="210" t="s">
        <v>21</v>
      </c>
      <c r="N195" s="211" t="s">
        <v>45</v>
      </c>
      <c r="O195" s="43"/>
      <c r="P195" s="212">
        <f t="shared" si="31"/>
        <v>0</v>
      </c>
      <c r="Q195" s="212">
        <v>0</v>
      </c>
      <c r="R195" s="212">
        <f t="shared" si="32"/>
        <v>0</v>
      </c>
      <c r="S195" s="212">
        <v>0</v>
      </c>
      <c r="T195" s="213">
        <f t="shared" si="33"/>
        <v>0</v>
      </c>
      <c r="AR195" s="25" t="s">
        <v>327</v>
      </c>
      <c r="AT195" s="25" t="s">
        <v>311</v>
      </c>
      <c r="AU195" s="25" t="s">
        <v>84</v>
      </c>
      <c r="AY195" s="25" t="s">
        <v>308</v>
      </c>
      <c r="BE195" s="214">
        <f t="shared" si="34"/>
        <v>0</v>
      </c>
      <c r="BF195" s="214">
        <f t="shared" si="35"/>
        <v>0</v>
      </c>
      <c r="BG195" s="214">
        <f t="shared" si="36"/>
        <v>0</v>
      </c>
      <c r="BH195" s="214">
        <f t="shared" si="37"/>
        <v>0</v>
      </c>
      <c r="BI195" s="214">
        <f t="shared" si="38"/>
        <v>0</v>
      </c>
      <c r="BJ195" s="25" t="s">
        <v>82</v>
      </c>
      <c r="BK195" s="214">
        <f t="shared" si="39"/>
        <v>0</v>
      </c>
      <c r="BL195" s="25" t="s">
        <v>327</v>
      </c>
      <c r="BM195" s="25" t="s">
        <v>7538</v>
      </c>
    </row>
    <row r="196" spans="2:65" s="1" customFormat="1" ht="22.5" customHeight="1">
      <c r="B196" s="42"/>
      <c r="C196" s="203" t="s">
        <v>630</v>
      </c>
      <c r="D196" s="203" t="s">
        <v>311</v>
      </c>
      <c r="E196" s="204" t="s">
        <v>7539</v>
      </c>
      <c r="F196" s="205" t="s">
        <v>7540</v>
      </c>
      <c r="G196" s="206" t="s">
        <v>5275</v>
      </c>
      <c r="H196" s="207">
        <v>2</v>
      </c>
      <c r="I196" s="208"/>
      <c r="J196" s="209">
        <f t="shared" si="30"/>
        <v>0</v>
      </c>
      <c r="K196" s="205" t="s">
        <v>21</v>
      </c>
      <c r="L196" s="62"/>
      <c r="M196" s="210" t="s">
        <v>21</v>
      </c>
      <c r="N196" s="211" t="s">
        <v>45</v>
      </c>
      <c r="O196" s="43"/>
      <c r="P196" s="212">
        <f t="shared" si="31"/>
        <v>0</v>
      </c>
      <c r="Q196" s="212">
        <v>0</v>
      </c>
      <c r="R196" s="212">
        <f t="shared" si="32"/>
        <v>0</v>
      </c>
      <c r="S196" s="212">
        <v>0</v>
      </c>
      <c r="T196" s="213">
        <f t="shared" si="33"/>
        <v>0</v>
      </c>
      <c r="AR196" s="25" t="s">
        <v>327</v>
      </c>
      <c r="AT196" s="25" t="s">
        <v>311</v>
      </c>
      <c r="AU196" s="25" t="s">
        <v>84</v>
      </c>
      <c r="AY196" s="25" t="s">
        <v>308</v>
      </c>
      <c r="BE196" s="214">
        <f t="shared" si="34"/>
        <v>0</v>
      </c>
      <c r="BF196" s="214">
        <f t="shared" si="35"/>
        <v>0</v>
      </c>
      <c r="BG196" s="214">
        <f t="shared" si="36"/>
        <v>0</v>
      </c>
      <c r="BH196" s="214">
        <f t="shared" si="37"/>
        <v>0</v>
      </c>
      <c r="BI196" s="214">
        <f t="shared" si="38"/>
        <v>0</v>
      </c>
      <c r="BJ196" s="25" t="s">
        <v>82</v>
      </c>
      <c r="BK196" s="214">
        <f t="shared" si="39"/>
        <v>0</v>
      </c>
      <c r="BL196" s="25" t="s">
        <v>327</v>
      </c>
      <c r="BM196" s="25" t="s">
        <v>7541</v>
      </c>
    </row>
    <row r="197" spans="2:65" s="1" customFormat="1" ht="22.5" customHeight="1">
      <c r="B197" s="42"/>
      <c r="C197" s="203" t="s">
        <v>636</v>
      </c>
      <c r="D197" s="203" t="s">
        <v>311</v>
      </c>
      <c r="E197" s="204" t="s">
        <v>7542</v>
      </c>
      <c r="F197" s="205" t="s">
        <v>7543</v>
      </c>
      <c r="G197" s="206" t="s">
        <v>5275</v>
      </c>
      <c r="H197" s="207">
        <v>2</v>
      </c>
      <c r="I197" s="208"/>
      <c r="J197" s="209">
        <f t="shared" si="30"/>
        <v>0</v>
      </c>
      <c r="K197" s="205" t="s">
        <v>21</v>
      </c>
      <c r="L197" s="62"/>
      <c r="M197" s="210" t="s">
        <v>21</v>
      </c>
      <c r="N197" s="211" t="s">
        <v>45</v>
      </c>
      <c r="O197" s="43"/>
      <c r="P197" s="212">
        <f t="shared" si="31"/>
        <v>0</v>
      </c>
      <c r="Q197" s="212">
        <v>0</v>
      </c>
      <c r="R197" s="212">
        <f t="shared" si="32"/>
        <v>0</v>
      </c>
      <c r="S197" s="212">
        <v>0</v>
      </c>
      <c r="T197" s="213">
        <f t="shared" si="33"/>
        <v>0</v>
      </c>
      <c r="AR197" s="25" t="s">
        <v>327</v>
      </c>
      <c r="AT197" s="25" t="s">
        <v>311</v>
      </c>
      <c r="AU197" s="25" t="s">
        <v>84</v>
      </c>
      <c r="AY197" s="25" t="s">
        <v>308</v>
      </c>
      <c r="BE197" s="214">
        <f t="shared" si="34"/>
        <v>0</v>
      </c>
      <c r="BF197" s="214">
        <f t="shared" si="35"/>
        <v>0</v>
      </c>
      <c r="BG197" s="214">
        <f t="shared" si="36"/>
        <v>0</v>
      </c>
      <c r="BH197" s="214">
        <f t="shared" si="37"/>
        <v>0</v>
      </c>
      <c r="BI197" s="214">
        <f t="shared" si="38"/>
        <v>0</v>
      </c>
      <c r="BJ197" s="25" t="s">
        <v>82</v>
      </c>
      <c r="BK197" s="214">
        <f t="shared" si="39"/>
        <v>0</v>
      </c>
      <c r="BL197" s="25" t="s">
        <v>327</v>
      </c>
      <c r="BM197" s="25" t="s">
        <v>7544</v>
      </c>
    </row>
    <row r="198" spans="2:65" s="1" customFormat="1" ht="22.5" customHeight="1">
      <c r="B198" s="42"/>
      <c r="C198" s="203" t="s">
        <v>642</v>
      </c>
      <c r="D198" s="203" t="s">
        <v>311</v>
      </c>
      <c r="E198" s="204" t="s">
        <v>7545</v>
      </c>
      <c r="F198" s="205" t="s">
        <v>7546</v>
      </c>
      <c r="G198" s="206" t="s">
        <v>5275</v>
      </c>
      <c r="H198" s="207">
        <v>1</v>
      </c>
      <c r="I198" s="208"/>
      <c r="J198" s="209">
        <f t="shared" si="30"/>
        <v>0</v>
      </c>
      <c r="K198" s="205" t="s">
        <v>21</v>
      </c>
      <c r="L198" s="62"/>
      <c r="M198" s="210" t="s">
        <v>21</v>
      </c>
      <c r="N198" s="211" t="s">
        <v>45</v>
      </c>
      <c r="O198" s="43"/>
      <c r="P198" s="212">
        <f t="shared" si="31"/>
        <v>0</v>
      </c>
      <c r="Q198" s="212">
        <v>0</v>
      </c>
      <c r="R198" s="212">
        <f t="shared" si="32"/>
        <v>0</v>
      </c>
      <c r="S198" s="212">
        <v>0</v>
      </c>
      <c r="T198" s="213">
        <f t="shared" si="33"/>
        <v>0</v>
      </c>
      <c r="AR198" s="25" t="s">
        <v>327</v>
      </c>
      <c r="AT198" s="25" t="s">
        <v>311</v>
      </c>
      <c r="AU198" s="25" t="s">
        <v>84</v>
      </c>
      <c r="AY198" s="25" t="s">
        <v>308</v>
      </c>
      <c r="BE198" s="214">
        <f t="shared" si="34"/>
        <v>0</v>
      </c>
      <c r="BF198" s="214">
        <f t="shared" si="35"/>
        <v>0</v>
      </c>
      <c r="BG198" s="214">
        <f t="shared" si="36"/>
        <v>0</v>
      </c>
      <c r="BH198" s="214">
        <f t="shared" si="37"/>
        <v>0</v>
      </c>
      <c r="BI198" s="214">
        <f t="shared" si="38"/>
        <v>0</v>
      </c>
      <c r="BJ198" s="25" t="s">
        <v>82</v>
      </c>
      <c r="BK198" s="214">
        <f t="shared" si="39"/>
        <v>0</v>
      </c>
      <c r="BL198" s="25" t="s">
        <v>327</v>
      </c>
      <c r="BM198" s="25" t="s">
        <v>7547</v>
      </c>
    </row>
    <row r="199" spans="2:65" s="1" customFormat="1" ht="22.5" customHeight="1">
      <c r="B199" s="42"/>
      <c r="C199" s="203" t="s">
        <v>2156</v>
      </c>
      <c r="D199" s="203" t="s">
        <v>311</v>
      </c>
      <c r="E199" s="204" t="s">
        <v>7548</v>
      </c>
      <c r="F199" s="205" t="s">
        <v>7549</v>
      </c>
      <c r="G199" s="206" t="s">
        <v>5275</v>
      </c>
      <c r="H199" s="207">
        <v>1</v>
      </c>
      <c r="I199" s="208"/>
      <c r="J199" s="209">
        <f t="shared" si="30"/>
        <v>0</v>
      </c>
      <c r="K199" s="205" t="s">
        <v>21</v>
      </c>
      <c r="L199" s="62"/>
      <c r="M199" s="210" t="s">
        <v>21</v>
      </c>
      <c r="N199" s="211" t="s">
        <v>45</v>
      </c>
      <c r="O199" s="43"/>
      <c r="P199" s="212">
        <f t="shared" si="31"/>
        <v>0</v>
      </c>
      <c r="Q199" s="212">
        <v>0</v>
      </c>
      <c r="R199" s="212">
        <f t="shared" si="32"/>
        <v>0</v>
      </c>
      <c r="S199" s="212">
        <v>0</v>
      </c>
      <c r="T199" s="213">
        <f t="shared" si="33"/>
        <v>0</v>
      </c>
      <c r="AR199" s="25" t="s">
        <v>327</v>
      </c>
      <c r="AT199" s="25" t="s">
        <v>311</v>
      </c>
      <c r="AU199" s="25" t="s">
        <v>84</v>
      </c>
      <c r="AY199" s="25" t="s">
        <v>308</v>
      </c>
      <c r="BE199" s="214">
        <f t="shared" si="34"/>
        <v>0</v>
      </c>
      <c r="BF199" s="214">
        <f t="shared" si="35"/>
        <v>0</v>
      </c>
      <c r="BG199" s="214">
        <f t="shared" si="36"/>
        <v>0</v>
      </c>
      <c r="BH199" s="214">
        <f t="shared" si="37"/>
        <v>0</v>
      </c>
      <c r="BI199" s="214">
        <f t="shared" si="38"/>
        <v>0</v>
      </c>
      <c r="BJ199" s="25" t="s">
        <v>82</v>
      </c>
      <c r="BK199" s="214">
        <f t="shared" si="39"/>
        <v>0</v>
      </c>
      <c r="BL199" s="25" t="s">
        <v>327</v>
      </c>
      <c r="BM199" s="25" t="s">
        <v>7550</v>
      </c>
    </row>
    <row r="200" spans="2:65" s="1" customFormat="1" ht="22.5" customHeight="1">
      <c r="B200" s="42"/>
      <c r="C200" s="203" t="s">
        <v>2161</v>
      </c>
      <c r="D200" s="203" t="s">
        <v>311</v>
      </c>
      <c r="E200" s="204" t="s">
        <v>7551</v>
      </c>
      <c r="F200" s="205" t="s">
        <v>7552</v>
      </c>
      <c r="G200" s="206" t="s">
        <v>5275</v>
      </c>
      <c r="H200" s="207">
        <v>1</v>
      </c>
      <c r="I200" s="208"/>
      <c r="J200" s="209">
        <f t="shared" si="30"/>
        <v>0</v>
      </c>
      <c r="K200" s="205" t="s">
        <v>21</v>
      </c>
      <c r="L200" s="62"/>
      <c r="M200" s="210" t="s">
        <v>21</v>
      </c>
      <c r="N200" s="211" t="s">
        <v>45</v>
      </c>
      <c r="O200" s="43"/>
      <c r="P200" s="212">
        <f t="shared" si="31"/>
        <v>0</v>
      </c>
      <c r="Q200" s="212">
        <v>0</v>
      </c>
      <c r="R200" s="212">
        <f t="shared" si="32"/>
        <v>0</v>
      </c>
      <c r="S200" s="212">
        <v>0</v>
      </c>
      <c r="T200" s="213">
        <f t="shared" si="33"/>
        <v>0</v>
      </c>
      <c r="AR200" s="25" t="s">
        <v>327</v>
      </c>
      <c r="AT200" s="25" t="s">
        <v>311</v>
      </c>
      <c r="AU200" s="25" t="s">
        <v>84</v>
      </c>
      <c r="AY200" s="25" t="s">
        <v>308</v>
      </c>
      <c r="BE200" s="214">
        <f t="shared" si="34"/>
        <v>0</v>
      </c>
      <c r="BF200" s="214">
        <f t="shared" si="35"/>
        <v>0</v>
      </c>
      <c r="BG200" s="214">
        <f t="shared" si="36"/>
        <v>0</v>
      </c>
      <c r="BH200" s="214">
        <f t="shared" si="37"/>
        <v>0</v>
      </c>
      <c r="BI200" s="214">
        <f t="shared" si="38"/>
        <v>0</v>
      </c>
      <c r="BJ200" s="25" t="s">
        <v>82</v>
      </c>
      <c r="BK200" s="214">
        <f t="shared" si="39"/>
        <v>0</v>
      </c>
      <c r="BL200" s="25" t="s">
        <v>327</v>
      </c>
      <c r="BM200" s="25" t="s">
        <v>7553</v>
      </c>
    </row>
    <row r="201" spans="2:65" s="1" customFormat="1" ht="22.5" customHeight="1">
      <c r="B201" s="42"/>
      <c r="C201" s="203" t="s">
        <v>2166</v>
      </c>
      <c r="D201" s="203" t="s">
        <v>311</v>
      </c>
      <c r="E201" s="204" t="s">
        <v>7554</v>
      </c>
      <c r="F201" s="205" t="s">
        <v>7555</v>
      </c>
      <c r="G201" s="206" t="s">
        <v>5275</v>
      </c>
      <c r="H201" s="207">
        <v>1</v>
      </c>
      <c r="I201" s="208"/>
      <c r="J201" s="209">
        <f t="shared" si="30"/>
        <v>0</v>
      </c>
      <c r="K201" s="205" t="s">
        <v>21</v>
      </c>
      <c r="L201" s="62"/>
      <c r="M201" s="210" t="s">
        <v>21</v>
      </c>
      <c r="N201" s="211" t="s">
        <v>45</v>
      </c>
      <c r="O201" s="43"/>
      <c r="P201" s="212">
        <f t="shared" si="31"/>
        <v>0</v>
      </c>
      <c r="Q201" s="212">
        <v>0</v>
      </c>
      <c r="R201" s="212">
        <f t="shared" si="32"/>
        <v>0</v>
      </c>
      <c r="S201" s="212">
        <v>0</v>
      </c>
      <c r="T201" s="213">
        <f t="shared" si="33"/>
        <v>0</v>
      </c>
      <c r="AR201" s="25" t="s">
        <v>327</v>
      </c>
      <c r="AT201" s="25" t="s">
        <v>311</v>
      </c>
      <c r="AU201" s="25" t="s">
        <v>84</v>
      </c>
      <c r="AY201" s="25" t="s">
        <v>308</v>
      </c>
      <c r="BE201" s="214">
        <f t="shared" si="34"/>
        <v>0</v>
      </c>
      <c r="BF201" s="214">
        <f t="shared" si="35"/>
        <v>0</v>
      </c>
      <c r="BG201" s="214">
        <f t="shared" si="36"/>
        <v>0</v>
      </c>
      <c r="BH201" s="214">
        <f t="shared" si="37"/>
        <v>0</v>
      </c>
      <c r="BI201" s="214">
        <f t="shared" si="38"/>
        <v>0</v>
      </c>
      <c r="BJ201" s="25" t="s">
        <v>82</v>
      </c>
      <c r="BK201" s="214">
        <f t="shared" si="39"/>
        <v>0</v>
      </c>
      <c r="BL201" s="25" t="s">
        <v>327</v>
      </c>
      <c r="BM201" s="25" t="s">
        <v>7556</v>
      </c>
    </row>
    <row r="202" spans="2:65" s="1" customFormat="1" ht="22.5" customHeight="1">
      <c r="B202" s="42"/>
      <c r="C202" s="203" t="s">
        <v>2172</v>
      </c>
      <c r="D202" s="203" t="s">
        <v>311</v>
      </c>
      <c r="E202" s="204" t="s">
        <v>7557</v>
      </c>
      <c r="F202" s="205" t="s">
        <v>7443</v>
      </c>
      <c r="G202" s="206" t="s">
        <v>6023</v>
      </c>
      <c r="H202" s="207">
        <v>10</v>
      </c>
      <c r="I202" s="208"/>
      <c r="J202" s="209">
        <f t="shared" si="30"/>
        <v>0</v>
      </c>
      <c r="K202" s="205" t="s">
        <v>21</v>
      </c>
      <c r="L202" s="62"/>
      <c r="M202" s="210" t="s">
        <v>21</v>
      </c>
      <c r="N202" s="211" t="s">
        <v>45</v>
      </c>
      <c r="O202" s="43"/>
      <c r="P202" s="212">
        <f t="shared" si="31"/>
        <v>0</v>
      </c>
      <c r="Q202" s="212">
        <v>0</v>
      </c>
      <c r="R202" s="212">
        <f t="shared" si="32"/>
        <v>0</v>
      </c>
      <c r="S202" s="212">
        <v>0</v>
      </c>
      <c r="T202" s="213">
        <f t="shared" si="33"/>
        <v>0</v>
      </c>
      <c r="AR202" s="25" t="s">
        <v>327</v>
      </c>
      <c r="AT202" s="25" t="s">
        <v>311</v>
      </c>
      <c r="AU202" s="25" t="s">
        <v>84</v>
      </c>
      <c r="AY202" s="25" t="s">
        <v>308</v>
      </c>
      <c r="BE202" s="214">
        <f t="shared" si="34"/>
        <v>0</v>
      </c>
      <c r="BF202" s="214">
        <f t="shared" si="35"/>
        <v>0</v>
      </c>
      <c r="BG202" s="214">
        <f t="shared" si="36"/>
        <v>0</v>
      </c>
      <c r="BH202" s="214">
        <f t="shared" si="37"/>
        <v>0</v>
      </c>
      <c r="BI202" s="214">
        <f t="shared" si="38"/>
        <v>0</v>
      </c>
      <c r="BJ202" s="25" t="s">
        <v>82</v>
      </c>
      <c r="BK202" s="214">
        <f t="shared" si="39"/>
        <v>0</v>
      </c>
      <c r="BL202" s="25" t="s">
        <v>327</v>
      </c>
      <c r="BM202" s="25" t="s">
        <v>7558</v>
      </c>
    </row>
    <row r="203" spans="2:65" s="1" customFormat="1" ht="22.5" customHeight="1">
      <c r="B203" s="42"/>
      <c r="C203" s="203" t="s">
        <v>2176</v>
      </c>
      <c r="D203" s="203" t="s">
        <v>311</v>
      </c>
      <c r="E203" s="204" t="s">
        <v>7559</v>
      </c>
      <c r="F203" s="205" t="s">
        <v>7455</v>
      </c>
      <c r="G203" s="206" t="s">
        <v>6023</v>
      </c>
      <c r="H203" s="207">
        <v>10</v>
      </c>
      <c r="I203" s="208"/>
      <c r="J203" s="209">
        <f t="shared" si="30"/>
        <v>0</v>
      </c>
      <c r="K203" s="205" t="s">
        <v>21</v>
      </c>
      <c r="L203" s="62"/>
      <c r="M203" s="210" t="s">
        <v>21</v>
      </c>
      <c r="N203" s="211" t="s">
        <v>45</v>
      </c>
      <c r="O203" s="43"/>
      <c r="P203" s="212">
        <f t="shared" si="31"/>
        <v>0</v>
      </c>
      <c r="Q203" s="212">
        <v>0</v>
      </c>
      <c r="R203" s="212">
        <f t="shared" si="32"/>
        <v>0</v>
      </c>
      <c r="S203" s="212">
        <v>0</v>
      </c>
      <c r="T203" s="213">
        <f t="shared" si="33"/>
        <v>0</v>
      </c>
      <c r="AR203" s="25" t="s">
        <v>327</v>
      </c>
      <c r="AT203" s="25" t="s">
        <v>311</v>
      </c>
      <c r="AU203" s="25" t="s">
        <v>84</v>
      </c>
      <c r="AY203" s="25" t="s">
        <v>308</v>
      </c>
      <c r="BE203" s="214">
        <f t="shared" si="34"/>
        <v>0</v>
      </c>
      <c r="BF203" s="214">
        <f t="shared" si="35"/>
        <v>0</v>
      </c>
      <c r="BG203" s="214">
        <f t="shared" si="36"/>
        <v>0</v>
      </c>
      <c r="BH203" s="214">
        <f t="shared" si="37"/>
        <v>0</v>
      </c>
      <c r="BI203" s="214">
        <f t="shared" si="38"/>
        <v>0</v>
      </c>
      <c r="BJ203" s="25" t="s">
        <v>82</v>
      </c>
      <c r="BK203" s="214">
        <f t="shared" si="39"/>
        <v>0</v>
      </c>
      <c r="BL203" s="25" t="s">
        <v>327</v>
      </c>
      <c r="BM203" s="25" t="s">
        <v>7560</v>
      </c>
    </row>
    <row r="204" spans="2:65" s="1" customFormat="1" ht="22.5" customHeight="1">
      <c r="B204" s="42"/>
      <c r="C204" s="203" t="s">
        <v>2180</v>
      </c>
      <c r="D204" s="203" t="s">
        <v>311</v>
      </c>
      <c r="E204" s="204" t="s">
        <v>7561</v>
      </c>
      <c r="F204" s="205" t="s">
        <v>7467</v>
      </c>
      <c r="G204" s="206" t="s">
        <v>508</v>
      </c>
      <c r="H204" s="207">
        <v>564</v>
      </c>
      <c r="I204" s="208"/>
      <c r="J204" s="209">
        <f t="shared" si="30"/>
        <v>0</v>
      </c>
      <c r="K204" s="205" t="s">
        <v>21</v>
      </c>
      <c r="L204" s="62"/>
      <c r="M204" s="210" t="s">
        <v>21</v>
      </c>
      <c r="N204" s="211" t="s">
        <v>45</v>
      </c>
      <c r="O204" s="43"/>
      <c r="P204" s="212">
        <f t="shared" si="31"/>
        <v>0</v>
      </c>
      <c r="Q204" s="212">
        <v>0</v>
      </c>
      <c r="R204" s="212">
        <f t="shared" si="32"/>
        <v>0</v>
      </c>
      <c r="S204" s="212">
        <v>0</v>
      </c>
      <c r="T204" s="213">
        <f t="shared" si="33"/>
        <v>0</v>
      </c>
      <c r="AR204" s="25" t="s">
        <v>327</v>
      </c>
      <c r="AT204" s="25" t="s">
        <v>311</v>
      </c>
      <c r="AU204" s="25" t="s">
        <v>84</v>
      </c>
      <c r="AY204" s="25" t="s">
        <v>308</v>
      </c>
      <c r="BE204" s="214">
        <f t="shared" si="34"/>
        <v>0</v>
      </c>
      <c r="BF204" s="214">
        <f t="shared" si="35"/>
        <v>0</v>
      </c>
      <c r="BG204" s="214">
        <f t="shared" si="36"/>
        <v>0</v>
      </c>
      <c r="BH204" s="214">
        <f t="shared" si="37"/>
        <v>0</v>
      </c>
      <c r="BI204" s="214">
        <f t="shared" si="38"/>
        <v>0</v>
      </c>
      <c r="BJ204" s="25" t="s">
        <v>82</v>
      </c>
      <c r="BK204" s="214">
        <f t="shared" si="39"/>
        <v>0</v>
      </c>
      <c r="BL204" s="25" t="s">
        <v>327</v>
      </c>
      <c r="BM204" s="25" t="s">
        <v>7562</v>
      </c>
    </row>
    <row r="205" spans="2:65" s="1" customFormat="1" ht="22.5" customHeight="1">
      <c r="B205" s="42"/>
      <c r="C205" s="203" t="s">
        <v>2184</v>
      </c>
      <c r="D205" s="203" t="s">
        <v>311</v>
      </c>
      <c r="E205" s="204" t="s">
        <v>7563</v>
      </c>
      <c r="F205" s="205" t="s">
        <v>7470</v>
      </c>
      <c r="G205" s="206" t="s">
        <v>508</v>
      </c>
      <c r="H205" s="207">
        <v>53</v>
      </c>
      <c r="I205" s="208"/>
      <c r="J205" s="209">
        <f t="shared" si="30"/>
        <v>0</v>
      </c>
      <c r="K205" s="205" t="s">
        <v>21</v>
      </c>
      <c r="L205" s="62"/>
      <c r="M205" s="210" t="s">
        <v>21</v>
      </c>
      <c r="N205" s="211" t="s">
        <v>45</v>
      </c>
      <c r="O205" s="43"/>
      <c r="P205" s="212">
        <f t="shared" si="31"/>
        <v>0</v>
      </c>
      <c r="Q205" s="212">
        <v>0</v>
      </c>
      <c r="R205" s="212">
        <f t="shared" si="32"/>
        <v>0</v>
      </c>
      <c r="S205" s="212">
        <v>0</v>
      </c>
      <c r="T205" s="213">
        <f t="shared" si="33"/>
        <v>0</v>
      </c>
      <c r="AR205" s="25" t="s">
        <v>327</v>
      </c>
      <c r="AT205" s="25" t="s">
        <v>311</v>
      </c>
      <c r="AU205" s="25" t="s">
        <v>84</v>
      </c>
      <c r="AY205" s="25" t="s">
        <v>308</v>
      </c>
      <c r="BE205" s="214">
        <f t="shared" si="34"/>
        <v>0</v>
      </c>
      <c r="BF205" s="214">
        <f t="shared" si="35"/>
        <v>0</v>
      </c>
      <c r="BG205" s="214">
        <f t="shared" si="36"/>
        <v>0</v>
      </c>
      <c r="BH205" s="214">
        <f t="shared" si="37"/>
        <v>0</v>
      </c>
      <c r="BI205" s="214">
        <f t="shared" si="38"/>
        <v>0</v>
      </c>
      <c r="BJ205" s="25" t="s">
        <v>82</v>
      </c>
      <c r="BK205" s="214">
        <f t="shared" si="39"/>
        <v>0</v>
      </c>
      <c r="BL205" s="25" t="s">
        <v>327</v>
      </c>
      <c r="BM205" s="25" t="s">
        <v>7564</v>
      </c>
    </row>
    <row r="206" spans="2:65" s="1" customFormat="1" ht="22.5" customHeight="1">
      <c r="B206" s="42"/>
      <c r="C206" s="203" t="s">
        <v>2189</v>
      </c>
      <c r="D206" s="203" t="s">
        <v>311</v>
      </c>
      <c r="E206" s="204" t="s">
        <v>7565</v>
      </c>
      <c r="F206" s="205" t="s">
        <v>7473</v>
      </c>
      <c r="G206" s="206" t="s">
        <v>508</v>
      </c>
      <c r="H206" s="207">
        <v>611</v>
      </c>
      <c r="I206" s="208"/>
      <c r="J206" s="209">
        <f t="shared" si="30"/>
        <v>0</v>
      </c>
      <c r="K206" s="205" t="s">
        <v>21</v>
      </c>
      <c r="L206" s="62"/>
      <c r="M206" s="210" t="s">
        <v>21</v>
      </c>
      <c r="N206" s="211" t="s">
        <v>45</v>
      </c>
      <c r="O206" s="43"/>
      <c r="P206" s="212">
        <f t="shared" si="31"/>
        <v>0</v>
      </c>
      <c r="Q206" s="212">
        <v>0</v>
      </c>
      <c r="R206" s="212">
        <f t="shared" si="32"/>
        <v>0</v>
      </c>
      <c r="S206" s="212">
        <v>0</v>
      </c>
      <c r="T206" s="213">
        <f t="shared" si="33"/>
        <v>0</v>
      </c>
      <c r="AR206" s="25" t="s">
        <v>327</v>
      </c>
      <c r="AT206" s="25" t="s">
        <v>311</v>
      </c>
      <c r="AU206" s="25" t="s">
        <v>84</v>
      </c>
      <c r="AY206" s="25" t="s">
        <v>308</v>
      </c>
      <c r="BE206" s="214">
        <f t="shared" si="34"/>
        <v>0</v>
      </c>
      <c r="BF206" s="214">
        <f t="shared" si="35"/>
        <v>0</v>
      </c>
      <c r="BG206" s="214">
        <f t="shared" si="36"/>
        <v>0</v>
      </c>
      <c r="BH206" s="214">
        <f t="shared" si="37"/>
        <v>0</v>
      </c>
      <c r="BI206" s="214">
        <f t="shared" si="38"/>
        <v>0</v>
      </c>
      <c r="BJ206" s="25" t="s">
        <v>82</v>
      </c>
      <c r="BK206" s="214">
        <f t="shared" si="39"/>
        <v>0</v>
      </c>
      <c r="BL206" s="25" t="s">
        <v>327</v>
      </c>
      <c r="BM206" s="25" t="s">
        <v>7566</v>
      </c>
    </row>
    <row r="207" spans="2:65" s="1" customFormat="1" ht="22.5" customHeight="1">
      <c r="B207" s="42"/>
      <c r="C207" s="203" t="s">
        <v>2193</v>
      </c>
      <c r="D207" s="203" t="s">
        <v>311</v>
      </c>
      <c r="E207" s="204" t="s">
        <v>7567</v>
      </c>
      <c r="F207" s="205" t="s">
        <v>7476</v>
      </c>
      <c r="G207" s="206" t="s">
        <v>508</v>
      </c>
      <c r="H207" s="207">
        <v>55</v>
      </c>
      <c r="I207" s="208"/>
      <c r="J207" s="209">
        <f t="shared" si="30"/>
        <v>0</v>
      </c>
      <c r="K207" s="205" t="s">
        <v>21</v>
      </c>
      <c r="L207" s="62"/>
      <c r="M207" s="210" t="s">
        <v>21</v>
      </c>
      <c r="N207" s="211" t="s">
        <v>45</v>
      </c>
      <c r="O207" s="43"/>
      <c r="P207" s="212">
        <f t="shared" si="31"/>
        <v>0</v>
      </c>
      <c r="Q207" s="212">
        <v>0</v>
      </c>
      <c r="R207" s="212">
        <f t="shared" si="32"/>
        <v>0</v>
      </c>
      <c r="S207" s="212">
        <v>0</v>
      </c>
      <c r="T207" s="213">
        <f t="shared" si="33"/>
        <v>0</v>
      </c>
      <c r="AR207" s="25" t="s">
        <v>327</v>
      </c>
      <c r="AT207" s="25" t="s">
        <v>311</v>
      </c>
      <c r="AU207" s="25" t="s">
        <v>84</v>
      </c>
      <c r="AY207" s="25" t="s">
        <v>308</v>
      </c>
      <c r="BE207" s="214">
        <f t="shared" si="34"/>
        <v>0</v>
      </c>
      <c r="BF207" s="214">
        <f t="shared" si="35"/>
        <v>0</v>
      </c>
      <c r="BG207" s="214">
        <f t="shared" si="36"/>
        <v>0</v>
      </c>
      <c r="BH207" s="214">
        <f t="shared" si="37"/>
        <v>0</v>
      </c>
      <c r="BI207" s="214">
        <f t="shared" si="38"/>
        <v>0</v>
      </c>
      <c r="BJ207" s="25" t="s">
        <v>82</v>
      </c>
      <c r="BK207" s="214">
        <f t="shared" si="39"/>
        <v>0</v>
      </c>
      <c r="BL207" s="25" t="s">
        <v>327</v>
      </c>
      <c r="BM207" s="25" t="s">
        <v>7568</v>
      </c>
    </row>
    <row r="208" spans="2:65" s="1" customFormat="1" ht="22.5" customHeight="1">
      <c r="B208" s="42"/>
      <c r="C208" s="203" t="s">
        <v>2198</v>
      </c>
      <c r="D208" s="203" t="s">
        <v>311</v>
      </c>
      <c r="E208" s="204" t="s">
        <v>7569</v>
      </c>
      <c r="F208" s="205" t="s">
        <v>7479</v>
      </c>
      <c r="G208" s="206" t="s">
        <v>508</v>
      </c>
      <c r="H208" s="207">
        <v>30</v>
      </c>
      <c r="I208" s="208"/>
      <c r="J208" s="209">
        <f t="shared" si="30"/>
        <v>0</v>
      </c>
      <c r="K208" s="205" t="s">
        <v>21</v>
      </c>
      <c r="L208" s="62"/>
      <c r="M208" s="210" t="s">
        <v>21</v>
      </c>
      <c r="N208" s="211" t="s">
        <v>45</v>
      </c>
      <c r="O208" s="43"/>
      <c r="P208" s="212">
        <f t="shared" si="31"/>
        <v>0</v>
      </c>
      <c r="Q208" s="212">
        <v>0</v>
      </c>
      <c r="R208" s="212">
        <f t="shared" si="32"/>
        <v>0</v>
      </c>
      <c r="S208" s="212">
        <v>0</v>
      </c>
      <c r="T208" s="213">
        <f t="shared" si="33"/>
        <v>0</v>
      </c>
      <c r="AR208" s="25" t="s">
        <v>327</v>
      </c>
      <c r="AT208" s="25" t="s">
        <v>311</v>
      </c>
      <c r="AU208" s="25" t="s">
        <v>84</v>
      </c>
      <c r="AY208" s="25" t="s">
        <v>308</v>
      </c>
      <c r="BE208" s="214">
        <f t="shared" si="34"/>
        <v>0</v>
      </c>
      <c r="BF208" s="214">
        <f t="shared" si="35"/>
        <v>0</v>
      </c>
      <c r="BG208" s="214">
        <f t="shared" si="36"/>
        <v>0</v>
      </c>
      <c r="BH208" s="214">
        <f t="shared" si="37"/>
        <v>0</v>
      </c>
      <c r="BI208" s="214">
        <f t="shared" si="38"/>
        <v>0</v>
      </c>
      <c r="BJ208" s="25" t="s">
        <v>82</v>
      </c>
      <c r="BK208" s="214">
        <f t="shared" si="39"/>
        <v>0</v>
      </c>
      <c r="BL208" s="25" t="s">
        <v>327</v>
      </c>
      <c r="BM208" s="25" t="s">
        <v>7570</v>
      </c>
    </row>
    <row r="209" spans="2:65" s="1" customFormat="1" ht="22.5" customHeight="1">
      <c r="B209" s="42"/>
      <c r="C209" s="203" t="s">
        <v>2202</v>
      </c>
      <c r="D209" s="203" t="s">
        <v>311</v>
      </c>
      <c r="E209" s="204" t="s">
        <v>7571</v>
      </c>
      <c r="F209" s="205" t="s">
        <v>7482</v>
      </c>
      <c r="G209" s="206" t="s">
        <v>700</v>
      </c>
      <c r="H209" s="207">
        <v>1</v>
      </c>
      <c r="I209" s="208"/>
      <c r="J209" s="209">
        <f t="shared" si="30"/>
        <v>0</v>
      </c>
      <c r="K209" s="205" t="s">
        <v>21</v>
      </c>
      <c r="L209" s="62"/>
      <c r="M209" s="210" t="s">
        <v>21</v>
      </c>
      <c r="N209" s="211" t="s">
        <v>45</v>
      </c>
      <c r="O209" s="43"/>
      <c r="P209" s="212">
        <f t="shared" si="31"/>
        <v>0</v>
      </c>
      <c r="Q209" s="212">
        <v>0</v>
      </c>
      <c r="R209" s="212">
        <f t="shared" si="32"/>
        <v>0</v>
      </c>
      <c r="S209" s="212">
        <v>0</v>
      </c>
      <c r="T209" s="213">
        <f t="shared" si="33"/>
        <v>0</v>
      </c>
      <c r="AR209" s="25" t="s">
        <v>327</v>
      </c>
      <c r="AT209" s="25" t="s">
        <v>311</v>
      </c>
      <c r="AU209" s="25" t="s">
        <v>84</v>
      </c>
      <c r="AY209" s="25" t="s">
        <v>308</v>
      </c>
      <c r="BE209" s="214">
        <f t="shared" si="34"/>
        <v>0</v>
      </c>
      <c r="BF209" s="214">
        <f t="shared" si="35"/>
        <v>0</v>
      </c>
      <c r="BG209" s="214">
        <f t="shared" si="36"/>
        <v>0</v>
      </c>
      <c r="BH209" s="214">
        <f t="shared" si="37"/>
        <v>0</v>
      </c>
      <c r="BI209" s="214">
        <f t="shared" si="38"/>
        <v>0</v>
      </c>
      <c r="BJ209" s="25" t="s">
        <v>82</v>
      </c>
      <c r="BK209" s="214">
        <f t="shared" si="39"/>
        <v>0</v>
      </c>
      <c r="BL209" s="25" t="s">
        <v>327</v>
      </c>
      <c r="BM209" s="25" t="s">
        <v>7572</v>
      </c>
    </row>
    <row r="210" spans="2:65" s="11" customFormat="1" ht="29.85" customHeight="1">
      <c r="B210" s="186"/>
      <c r="C210" s="187"/>
      <c r="D210" s="200" t="s">
        <v>73</v>
      </c>
      <c r="E210" s="201" t="s">
        <v>7573</v>
      </c>
      <c r="F210" s="201" t="s">
        <v>7574</v>
      </c>
      <c r="G210" s="187"/>
      <c r="H210" s="187"/>
      <c r="I210" s="190"/>
      <c r="J210" s="202">
        <f>BK210</f>
        <v>0</v>
      </c>
      <c r="K210" s="187"/>
      <c r="L210" s="192"/>
      <c r="M210" s="193"/>
      <c r="N210" s="194"/>
      <c r="O210" s="194"/>
      <c r="P210" s="195">
        <f>SUM(P211:P243)</f>
        <v>0</v>
      </c>
      <c r="Q210" s="194"/>
      <c r="R210" s="195">
        <f>SUM(R211:R243)</f>
        <v>0</v>
      </c>
      <c r="S210" s="194"/>
      <c r="T210" s="196">
        <f>SUM(T211:T243)</f>
        <v>0</v>
      </c>
      <c r="AR210" s="197" t="s">
        <v>82</v>
      </c>
      <c r="AT210" s="198" t="s">
        <v>73</v>
      </c>
      <c r="AU210" s="198" t="s">
        <v>82</v>
      </c>
      <c r="AY210" s="197" t="s">
        <v>308</v>
      </c>
      <c r="BK210" s="199">
        <f>SUM(BK211:BK243)</f>
        <v>0</v>
      </c>
    </row>
    <row r="211" spans="2:65" s="1" customFormat="1" ht="57" customHeight="1">
      <c r="B211" s="42"/>
      <c r="C211" s="203" t="s">
        <v>2206</v>
      </c>
      <c r="D211" s="203" t="s">
        <v>311</v>
      </c>
      <c r="E211" s="204" t="s">
        <v>7575</v>
      </c>
      <c r="F211" s="205" t="s">
        <v>7576</v>
      </c>
      <c r="G211" s="206" t="s">
        <v>700</v>
      </c>
      <c r="H211" s="207">
        <v>1</v>
      </c>
      <c r="I211" s="208"/>
      <c r="J211" s="209">
        <f t="shared" ref="J211:J243" si="40">ROUND(I211*H211,2)</f>
        <v>0</v>
      </c>
      <c r="K211" s="205" t="s">
        <v>21</v>
      </c>
      <c r="L211" s="62"/>
      <c r="M211" s="210" t="s">
        <v>21</v>
      </c>
      <c r="N211" s="211" t="s">
        <v>45</v>
      </c>
      <c r="O211" s="43"/>
      <c r="P211" s="212">
        <f t="shared" ref="P211:P243" si="41">O211*H211</f>
        <v>0</v>
      </c>
      <c r="Q211" s="212">
        <v>0</v>
      </c>
      <c r="R211" s="212">
        <f t="shared" ref="R211:R243" si="42">Q211*H211</f>
        <v>0</v>
      </c>
      <c r="S211" s="212">
        <v>0</v>
      </c>
      <c r="T211" s="213">
        <f t="shared" ref="T211:T243" si="43">S211*H211</f>
        <v>0</v>
      </c>
      <c r="AR211" s="25" t="s">
        <v>327</v>
      </c>
      <c r="AT211" s="25" t="s">
        <v>311</v>
      </c>
      <c r="AU211" s="25" t="s">
        <v>84</v>
      </c>
      <c r="AY211" s="25" t="s">
        <v>308</v>
      </c>
      <c r="BE211" s="214">
        <f t="shared" ref="BE211:BE243" si="44">IF(N211="základní",J211,0)</f>
        <v>0</v>
      </c>
      <c r="BF211" s="214">
        <f t="shared" ref="BF211:BF243" si="45">IF(N211="snížená",J211,0)</f>
        <v>0</v>
      </c>
      <c r="BG211" s="214">
        <f t="shared" ref="BG211:BG243" si="46">IF(N211="zákl. přenesená",J211,0)</f>
        <v>0</v>
      </c>
      <c r="BH211" s="214">
        <f t="shared" ref="BH211:BH243" si="47">IF(N211="sníž. přenesená",J211,0)</f>
        <v>0</v>
      </c>
      <c r="BI211" s="214">
        <f t="shared" ref="BI211:BI243" si="48">IF(N211="nulová",J211,0)</f>
        <v>0</v>
      </c>
      <c r="BJ211" s="25" t="s">
        <v>82</v>
      </c>
      <c r="BK211" s="214">
        <f t="shared" ref="BK211:BK243" si="49">ROUND(I211*H211,2)</f>
        <v>0</v>
      </c>
      <c r="BL211" s="25" t="s">
        <v>327</v>
      </c>
      <c r="BM211" s="25" t="s">
        <v>84</v>
      </c>
    </row>
    <row r="212" spans="2:65" s="1" customFormat="1" ht="22.5" customHeight="1">
      <c r="B212" s="42"/>
      <c r="C212" s="203" t="s">
        <v>2211</v>
      </c>
      <c r="D212" s="203" t="s">
        <v>311</v>
      </c>
      <c r="E212" s="204" t="s">
        <v>7577</v>
      </c>
      <c r="F212" s="205" t="s">
        <v>7578</v>
      </c>
      <c r="G212" s="206" t="s">
        <v>5275</v>
      </c>
      <c r="H212" s="207">
        <v>1</v>
      </c>
      <c r="I212" s="208"/>
      <c r="J212" s="209">
        <f t="shared" si="40"/>
        <v>0</v>
      </c>
      <c r="K212" s="205" t="s">
        <v>21</v>
      </c>
      <c r="L212" s="62"/>
      <c r="M212" s="210" t="s">
        <v>21</v>
      </c>
      <c r="N212" s="211" t="s">
        <v>45</v>
      </c>
      <c r="O212" s="43"/>
      <c r="P212" s="212">
        <f t="shared" si="41"/>
        <v>0</v>
      </c>
      <c r="Q212" s="212">
        <v>0</v>
      </c>
      <c r="R212" s="212">
        <f t="shared" si="42"/>
        <v>0</v>
      </c>
      <c r="S212" s="212">
        <v>0</v>
      </c>
      <c r="T212" s="213">
        <f t="shared" si="43"/>
        <v>0</v>
      </c>
      <c r="AR212" s="25" t="s">
        <v>327</v>
      </c>
      <c r="AT212" s="25" t="s">
        <v>311</v>
      </c>
      <c r="AU212" s="25" t="s">
        <v>84</v>
      </c>
      <c r="AY212" s="25" t="s">
        <v>308</v>
      </c>
      <c r="BE212" s="214">
        <f t="shared" si="44"/>
        <v>0</v>
      </c>
      <c r="BF212" s="214">
        <f t="shared" si="45"/>
        <v>0</v>
      </c>
      <c r="BG212" s="214">
        <f t="shared" si="46"/>
        <v>0</v>
      </c>
      <c r="BH212" s="214">
        <f t="shared" si="47"/>
        <v>0</v>
      </c>
      <c r="BI212" s="214">
        <f t="shared" si="48"/>
        <v>0</v>
      </c>
      <c r="BJ212" s="25" t="s">
        <v>82</v>
      </c>
      <c r="BK212" s="214">
        <f t="shared" si="49"/>
        <v>0</v>
      </c>
      <c r="BL212" s="25" t="s">
        <v>327</v>
      </c>
      <c r="BM212" s="25" t="s">
        <v>95</v>
      </c>
    </row>
    <row r="213" spans="2:65" s="1" customFormat="1" ht="22.5" customHeight="1">
      <c r="B213" s="42"/>
      <c r="C213" s="203" t="s">
        <v>2215</v>
      </c>
      <c r="D213" s="203" t="s">
        <v>311</v>
      </c>
      <c r="E213" s="204" t="s">
        <v>7579</v>
      </c>
      <c r="F213" s="205" t="s">
        <v>7580</v>
      </c>
      <c r="G213" s="206" t="s">
        <v>5275</v>
      </c>
      <c r="H213" s="207">
        <v>1</v>
      </c>
      <c r="I213" s="208"/>
      <c r="J213" s="209">
        <f t="shared" si="40"/>
        <v>0</v>
      </c>
      <c r="K213" s="205" t="s">
        <v>21</v>
      </c>
      <c r="L213" s="62"/>
      <c r="M213" s="210" t="s">
        <v>21</v>
      </c>
      <c r="N213" s="211" t="s">
        <v>45</v>
      </c>
      <c r="O213" s="43"/>
      <c r="P213" s="212">
        <f t="shared" si="41"/>
        <v>0</v>
      </c>
      <c r="Q213" s="212">
        <v>0</v>
      </c>
      <c r="R213" s="212">
        <f t="shared" si="42"/>
        <v>0</v>
      </c>
      <c r="S213" s="212">
        <v>0</v>
      </c>
      <c r="T213" s="213">
        <f t="shared" si="43"/>
        <v>0</v>
      </c>
      <c r="AR213" s="25" t="s">
        <v>327</v>
      </c>
      <c r="AT213" s="25" t="s">
        <v>311</v>
      </c>
      <c r="AU213" s="25" t="s">
        <v>84</v>
      </c>
      <c r="AY213" s="25" t="s">
        <v>308</v>
      </c>
      <c r="BE213" s="214">
        <f t="shared" si="44"/>
        <v>0</v>
      </c>
      <c r="BF213" s="214">
        <f t="shared" si="45"/>
        <v>0</v>
      </c>
      <c r="BG213" s="214">
        <f t="shared" si="46"/>
        <v>0</v>
      </c>
      <c r="BH213" s="214">
        <f t="shared" si="47"/>
        <v>0</v>
      </c>
      <c r="BI213" s="214">
        <f t="shared" si="48"/>
        <v>0</v>
      </c>
      <c r="BJ213" s="25" t="s">
        <v>82</v>
      </c>
      <c r="BK213" s="214">
        <f t="shared" si="49"/>
        <v>0</v>
      </c>
      <c r="BL213" s="25" t="s">
        <v>327</v>
      </c>
      <c r="BM213" s="25" t="s">
        <v>327</v>
      </c>
    </row>
    <row r="214" spans="2:65" s="1" customFormat="1" ht="22.5" customHeight="1">
      <c r="B214" s="42"/>
      <c r="C214" s="203" t="s">
        <v>2220</v>
      </c>
      <c r="D214" s="203" t="s">
        <v>311</v>
      </c>
      <c r="E214" s="204" t="s">
        <v>7581</v>
      </c>
      <c r="F214" s="205" t="s">
        <v>7582</v>
      </c>
      <c r="G214" s="206" t="s">
        <v>5275</v>
      </c>
      <c r="H214" s="207">
        <v>1</v>
      </c>
      <c r="I214" s="208"/>
      <c r="J214" s="209">
        <f t="shared" si="40"/>
        <v>0</v>
      </c>
      <c r="K214" s="205" t="s">
        <v>21</v>
      </c>
      <c r="L214" s="62"/>
      <c r="M214" s="210" t="s">
        <v>21</v>
      </c>
      <c r="N214" s="211" t="s">
        <v>45</v>
      </c>
      <c r="O214" s="43"/>
      <c r="P214" s="212">
        <f t="shared" si="41"/>
        <v>0</v>
      </c>
      <c r="Q214" s="212">
        <v>0</v>
      </c>
      <c r="R214" s="212">
        <f t="shared" si="42"/>
        <v>0</v>
      </c>
      <c r="S214" s="212">
        <v>0</v>
      </c>
      <c r="T214" s="213">
        <f t="shared" si="43"/>
        <v>0</v>
      </c>
      <c r="AR214" s="25" t="s">
        <v>327</v>
      </c>
      <c r="AT214" s="25" t="s">
        <v>311</v>
      </c>
      <c r="AU214" s="25" t="s">
        <v>84</v>
      </c>
      <c r="AY214" s="25" t="s">
        <v>308</v>
      </c>
      <c r="BE214" s="214">
        <f t="shared" si="44"/>
        <v>0</v>
      </c>
      <c r="BF214" s="214">
        <f t="shared" si="45"/>
        <v>0</v>
      </c>
      <c r="BG214" s="214">
        <f t="shared" si="46"/>
        <v>0</v>
      </c>
      <c r="BH214" s="214">
        <f t="shared" si="47"/>
        <v>0</v>
      </c>
      <c r="BI214" s="214">
        <f t="shared" si="48"/>
        <v>0</v>
      </c>
      <c r="BJ214" s="25" t="s">
        <v>82</v>
      </c>
      <c r="BK214" s="214">
        <f t="shared" si="49"/>
        <v>0</v>
      </c>
      <c r="BL214" s="25" t="s">
        <v>327</v>
      </c>
      <c r="BM214" s="25" t="s">
        <v>307</v>
      </c>
    </row>
    <row r="215" spans="2:65" s="1" customFormat="1" ht="22.5" customHeight="1">
      <c r="B215" s="42"/>
      <c r="C215" s="203" t="s">
        <v>2224</v>
      </c>
      <c r="D215" s="203" t="s">
        <v>311</v>
      </c>
      <c r="E215" s="204" t="s">
        <v>7583</v>
      </c>
      <c r="F215" s="205" t="s">
        <v>7584</v>
      </c>
      <c r="G215" s="206" t="s">
        <v>5275</v>
      </c>
      <c r="H215" s="207">
        <v>1</v>
      </c>
      <c r="I215" s="208"/>
      <c r="J215" s="209">
        <f t="shared" si="40"/>
        <v>0</v>
      </c>
      <c r="K215" s="205" t="s">
        <v>21</v>
      </c>
      <c r="L215" s="62"/>
      <c r="M215" s="210" t="s">
        <v>21</v>
      </c>
      <c r="N215" s="211" t="s">
        <v>45</v>
      </c>
      <c r="O215" s="43"/>
      <c r="P215" s="212">
        <f t="shared" si="41"/>
        <v>0</v>
      </c>
      <c r="Q215" s="212">
        <v>0</v>
      </c>
      <c r="R215" s="212">
        <f t="shared" si="42"/>
        <v>0</v>
      </c>
      <c r="S215" s="212">
        <v>0</v>
      </c>
      <c r="T215" s="213">
        <f t="shared" si="43"/>
        <v>0</v>
      </c>
      <c r="AR215" s="25" t="s">
        <v>327</v>
      </c>
      <c r="AT215" s="25" t="s">
        <v>311</v>
      </c>
      <c r="AU215" s="25" t="s">
        <v>84</v>
      </c>
      <c r="AY215" s="25" t="s">
        <v>308</v>
      </c>
      <c r="BE215" s="214">
        <f t="shared" si="44"/>
        <v>0</v>
      </c>
      <c r="BF215" s="214">
        <f t="shared" si="45"/>
        <v>0</v>
      </c>
      <c r="BG215" s="214">
        <f t="shared" si="46"/>
        <v>0</v>
      </c>
      <c r="BH215" s="214">
        <f t="shared" si="47"/>
        <v>0</v>
      </c>
      <c r="BI215" s="214">
        <f t="shared" si="48"/>
        <v>0</v>
      </c>
      <c r="BJ215" s="25" t="s">
        <v>82</v>
      </c>
      <c r="BK215" s="214">
        <f t="shared" si="49"/>
        <v>0</v>
      </c>
      <c r="BL215" s="25" t="s">
        <v>327</v>
      </c>
      <c r="BM215" s="25" t="s">
        <v>334</v>
      </c>
    </row>
    <row r="216" spans="2:65" s="1" customFormat="1" ht="22.5" customHeight="1">
      <c r="B216" s="42"/>
      <c r="C216" s="203" t="s">
        <v>2229</v>
      </c>
      <c r="D216" s="203" t="s">
        <v>311</v>
      </c>
      <c r="E216" s="204" t="s">
        <v>7585</v>
      </c>
      <c r="F216" s="205" t="s">
        <v>7586</v>
      </c>
      <c r="G216" s="206" t="s">
        <v>5275</v>
      </c>
      <c r="H216" s="207">
        <v>1</v>
      </c>
      <c r="I216" s="208"/>
      <c r="J216" s="209">
        <f t="shared" si="40"/>
        <v>0</v>
      </c>
      <c r="K216" s="205" t="s">
        <v>21</v>
      </c>
      <c r="L216" s="62"/>
      <c r="M216" s="210" t="s">
        <v>21</v>
      </c>
      <c r="N216" s="211" t="s">
        <v>45</v>
      </c>
      <c r="O216" s="43"/>
      <c r="P216" s="212">
        <f t="shared" si="41"/>
        <v>0</v>
      </c>
      <c r="Q216" s="212">
        <v>0</v>
      </c>
      <c r="R216" s="212">
        <f t="shared" si="42"/>
        <v>0</v>
      </c>
      <c r="S216" s="212">
        <v>0</v>
      </c>
      <c r="T216" s="213">
        <f t="shared" si="43"/>
        <v>0</v>
      </c>
      <c r="AR216" s="25" t="s">
        <v>327</v>
      </c>
      <c r="AT216" s="25" t="s">
        <v>311</v>
      </c>
      <c r="AU216" s="25" t="s">
        <v>84</v>
      </c>
      <c r="AY216" s="25" t="s">
        <v>308</v>
      </c>
      <c r="BE216" s="214">
        <f t="shared" si="44"/>
        <v>0</v>
      </c>
      <c r="BF216" s="214">
        <f t="shared" si="45"/>
        <v>0</v>
      </c>
      <c r="BG216" s="214">
        <f t="shared" si="46"/>
        <v>0</v>
      </c>
      <c r="BH216" s="214">
        <f t="shared" si="47"/>
        <v>0</v>
      </c>
      <c r="BI216" s="214">
        <f t="shared" si="48"/>
        <v>0</v>
      </c>
      <c r="BJ216" s="25" t="s">
        <v>82</v>
      </c>
      <c r="BK216" s="214">
        <f t="shared" si="49"/>
        <v>0</v>
      </c>
      <c r="BL216" s="25" t="s">
        <v>327</v>
      </c>
      <c r="BM216" s="25" t="s">
        <v>338</v>
      </c>
    </row>
    <row r="217" spans="2:65" s="1" customFormat="1" ht="22.5" customHeight="1">
      <c r="B217" s="42"/>
      <c r="C217" s="203" t="s">
        <v>2234</v>
      </c>
      <c r="D217" s="203" t="s">
        <v>311</v>
      </c>
      <c r="E217" s="204" t="s">
        <v>7587</v>
      </c>
      <c r="F217" s="205" t="s">
        <v>7588</v>
      </c>
      <c r="G217" s="206" t="s">
        <v>5275</v>
      </c>
      <c r="H217" s="207">
        <v>1</v>
      </c>
      <c r="I217" s="208"/>
      <c r="J217" s="209">
        <f t="shared" si="40"/>
        <v>0</v>
      </c>
      <c r="K217" s="205" t="s">
        <v>21</v>
      </c>
      <c r="L217" s="62"/>
      <c r="M217" s="210" t="s">
        <v>21</v>
      </c>
      <c r="N217" s="211" t="s">
        <v>45</v>
      </c>
      <c r="O217" s="43"/>
      <c r="P217" s="212">
        <f t="shared" si="41"/>
        <v>0</v>
      </c>
      <c r="Q217" s="212">
        <v>0</v>
      </c>
      <c r="R217" s="212">
        <f t="shared" si="42"/>
        <v>0</v>
      </c>
      <c r="S217" s="212">
        <v>0</v>
      </c>
      <c r="T217" s="213">
        <f t="shared" si="43"/>
        <v>0</v>
      </c>
      <c r="AR217" s="25" t="s">
        <v>327</v>
      </c>
      <c r="AT217" s="25" t="s">
        <v>311</v>
      </c>
      <c r="AU217" s="25" t="s">
        <v>84</v>
      </c>
      <c r="AY217" s="25" t="s">
        <v>308</v>
      </c>
      <c r="BE217" s="214">
        <f t="shared" si="44"/>
        <v>0</v>
      </c>
      <c r="BF217" s="214">
        <f t="shared" si="45"/>
        <v>0</v>
      </c>
      <c r="BG217" s="214">
        <f t="shared" si="46"/>
        <v>0</v>
      </c>
      <c r="BH217" s="214">
        <f t="shared" si="47"/>
        <v>0</v>
      </c>
      <c r="BI217" s="214">
        <f t="shared" si="48"/>
        <v>0</v>
      </c>
      <c r="BJ217" s="25" t="s">
        <v>82</v>
      </c>
      <c r="BK217" s="214">
        <f t="shared" si="49"/>
        <v>0</v>
      </c>
      <c r="BL217" s="25" t="s">
        <v>327</v>
      </c>
      <c r="BM217" s="25" t="s">
        <v>342</v>
      </c>
    </row>
    <row r="218" spans="2:65" s="1" customFormat="1" ht="22.5" customHeight="1">
      <c r="B218" s="42"/>
      <c r="C218" s="203" t="s">
        <v>2238</v>
      </c>
      <c r="D218" s="203" t="s">
        <v>311</v>
      </c>
      <c r="E218" s="204" t="s">
        <v>7589</v>
      </c>
      <c r="F218" s="205" t="s">
        <v>7590</v>
      </c>
      <c r="G218" s="206" t="s">
        <v>5275</v>
      </c>
      <c r="H218" s="207">
        <v>1</v>
      </c>
      <c r="I218" s="208"/>
      <c r="J218" s="209">
        <f t="shared" si="40"/>
        <v>0</v>
      </c>
      <c r="K218" s="205" t="s">
        <v>21</v>
      </c>
      <c r="L218" s="62"/>
      <c r="M218" s="210" t="s">
        <v>21</v>
      </c>
      <c r="N218" s="211" t="s">
        <v>45</v>
      </c>
      <c r="O218" s="43"/>
      <c r="P218" s="212">
        <f t="shared" si="41"/>
        <v>0</v>
      </c>
      <c r="Q218" s="212">
        <v>0</v>
      </c>
      <c r="R218" s="212">
        <f t="shared" si="42"/>
        <v>0</v>
      </c>
      <c r="S218" s="212">
        <v>0</v>
      </c>
      <c r="T218" s="213">
        <f t="shared" si="43"/>
        <v>0</v>
      </c>
      <c r="AR218" s="25" t="s">
        <v>327</v>
      </c>
      <c r="AT218" s="25" t="s">
        <v>311</v>
      </c>
      <c r="AU218" s="25" t="s">
        <v>84</v>
      </c>
      <c r="AY218" s="25" t="s">
        <v>308</v>
      </c>
      <c r="BE218" s="214">
        <f t="shared" si="44"/>
        <v>0</v>
      </c>
      <c r="BF218" s="214">
        <f t="shared" si="45"/>
        <v>0</v>
      </c>
      <c r="BG218" s="214">
        <f t="shared" si="46"/>
        <v>0</v>
      </c>
      <c r="BH218" s="214">
        <f t="shared" si="47"/>
        <v>0</v>
      </c>
      <c r="BI218" s="214">
        <f t="shared" si="48"/>
        <v>0</v>
      </c>
      <c r="BJ218" s="25" t="s">
        <v>82</v>
      </c>
      <c r="BK218" s="214">
        <f t="shared" si="49"/>
        <v>0</v>
      </c>
      <c r="BL218" s="25" t="s">
        <v>327</v>
      </c>
      <c r="BM218" s="25" t="s">
        <v>346</v>
      </c>
    </row>
    <row r="219" spans="2:65" s="1" customFormat="1" ht="22.5" customHeight="1">
      <c r="B219" s="42"/>
      <c r="C219" s="203" t="s">
        <v>2241</v>
      </c>
      <c r="D219" s="203" t="s">
        <v>311</v>
      </c>
      <c r="E219" s="204" t="s">
        <v>7591</v>
      </c>
      <c r="F219" s="205" t="s">
        <v>7590</v>
      </c>
      <c r="G219" s="206" t="s">
        <v>5275</v>
      </c>
      <c r="H219" s="207">
        <v>1</v>
      </c>
      <c r="I219" s="208"/>
      <c r="J219" s="209">
        <f t="shared" si="40"/>
        <v>0</v>
      </c>
      <c r="K219" s="205" t="s">
        <v>21</v>
      </c>
      <c r="L219" s="62"/>
      <c r="M219" s="210" t="s">
        <v>21</v>
      </c>
      <c r="N219" s="211" t="s">
        <v>45</v>
      </c>
      <c r="O219" s="43"/>
      <c r="P219" s="212">
        <f t="shared" si="41"/>
        <v>0</v>
      </c>
      <c r="Q219" s="212">
        <v>0</v>
      </c>
      <c r="R219" s="212">
        <f t="shared" si="42"/>
        <v>0</v>
      </c>
      <c r="S219" s="212">
        <v>0</v>
      </c>
      <c r="T219" s="213">
        <f t="shared" si="43"/>
        <v>0</v>
      </c>
      <c r="AR219" s="25" t="s">
        <v>327</v>
      </c>
      <c r="AT219" s="25" t="s">
        <v>311</v>
      </c>
      <c r="AU219" s="25" t="s">
        <v>84</v>
      </c>
      <c r="AY219" s="25" t="s">
        <v>308</v>
      </c>
      <c r="BE219" s="214">
        <f t="shared" si="44"/>
        <v>0</v>
      </c>
      <c r="BF219" s="214">
        <f t="shared" si="45"/>
        <v>0</v>
      </c>
      <c r="BG219" s="214">
        <f t="shared" si="46"/>
        <v>0</v>
      </c>
      <c r="BH219" s="214">
        <f t="shared" si="47"/>
        <v>0</v>
      </c>
      <c r="BI219" s="214">
        <f t="shared" si="48"/>
        <v>0</v>
      </c>
      <c r="BJ219" s="25" t="s">
        <v>82</v>
      </c>
      <c r="BK219" s="214">
        <f t="shared" si="49"/>
        <v>0</v>
      </c>
      <c r="BL219" s="25" t="s">
        <v>327</v>
      </c>
      <c r="BM219" s="25" t="s">
        <v>350</v>
      </c>
    </row>
    <row r="220" spans="2:65" s="1" customFormat="1" ht="22.5" customHeight="1">
      <c r="B220" s="42"/>
      <c r="C220" s="203" t="s">
        <v>2245</v>
      </c>
      <c r="D220" s="203" t="s">
        <v>311</v>
      </c>
      <c r="E220" s="204" t="s">
        <v>7592</v>
      </c>
      <c r="F220" s="205" t="s">
        <v>7330</v>
      </c>
      <c r="G220" s="206" t="s">
        <v>5275</v>
      </c>
      <c r="H220" s="207">
        <v>1</v>
      </c>
      <c r="I220" s="208"/>
      <c r="J220" s="209">
        <f t="shared" si="40"/>
        <v>0</v>
      </c>
      <c r="K220" s="205" t="s">
        <v>21</v>
      </c>
      <c r="L220" s="62"/>
      <c r="M220" s="210" t="s">
        <v>21</v>
      </c>
      <c r="N220" s="211" t="s">
        <v>45</v>
      </c>
      <c r="O220" s="43"/>
      <c r="P220" s="212">
        <f t="shared" si="41"/>
        <v>0</v>
      </c>
      <c r="Q220" s="212">
        <v>0</v>
      </c>
      <c r="R220" s="212">
        <f t="shared" si="42"/>
        <v>0</v>
      </c>
      <c r="S220" s="212">
        <v>0</v>
      </c>
      <c r="T220" s="213">
        <f t="shared" si="43"/>
        <v>0</v>
      </c>
      <c r="AR220" s="25" t="s">
        <v>327</v>
      </c>
      <c r="AT220" s="25" t="s">
        <v>311</v>
      </c>
      <c r="AU220" s="25" t="s">
        <v>84</v>
      </c>
      <c r="AY220" s="25" t="s">
        <v>308</v>
      </c>
      <c r="BE220" s="214">
        <f t="shared" si="44"/>
        <v>0</v>
      </c>
      <c r="BF220" s="214">
        <f t="shared" si="45"/>
        <v>0</v>
      </c>
      <c r="BG220" s="214">
        <f t="shared" si="46"/>
        <v>0</v>
      </c>
      <c r="BH220" s="214">
        <f t="shared" si="47"/>
        <v>0</v>
      </c>
      <c r="BI220" s="214">
        <f t="shared" si="48"/>
        <v>0</v>
      </c>
      <c r="BJ220" s="25" t="s">
        <v>82</v>
      </c>
      <c r="BK220" s="214">
        <f t="shared" si="49"/>
        <v>0</v>
      </c>
      <c r="BL220" s="25" t="s">
        <v>327</v>
      </c>
      <c r="BM220" s="25" t="s">
        <v>356</v>
      </c>
    </row>
    <row r="221" spans="2:65" s="1" customFormat="1" ht="22.5" customHeight="1">
      <c r="B221" s="42"/>
      <c r="C221" s="203" t="s">
        <v>2248</v>
      </c>
      <c r="D221" s="203" t="s">
        <v>311</v>
      </c>
      <c r="E221" s="204" t="s">
        <v>7593</v>
      </c>
      <c r="F221" s="205" t="s">
        <v>7594</v>
      </c>
      <c r="G221" s="206" t="s">
        <v>5275</v>
      </c>
      <c r="H221" s="207">
        <v>1</v>
      </c>
      <c r="I221" s="208"/>
      <c r="J221" s="209">
        <f t="shared" si="40"/>
        <v>0</v>
      </c>
      <c r="K221" s="205" t="s">
        <v>21</v>
      </c>
      <c r="L221" s="62"/>
      <c r="M221" s="210" t="s">
        <v>21</v>
      </c>
      <c r="N221" s="211" t="s">
        <v>45</v>
      </c>
      <c r="O221" s="43"/>
      <c r="P221" s="212">
        <f t="shared" si="41"/>
        <v>0</v>
      </c>
      <c r="Q221" s="212">
        <v>0</v>
      </c>
      <c r="R221" s="212">
        <f t="shared" si="42"/>
        <v>0</v>
      </c>
      <c r="S221" s="212">
        <v>0</v>
      </c>
      <c r="T221" s="213">
        <f t="shared" si="43"/>
        <v>0</v>
      </c>
      <c r="AR221" s="25" t="s">
        <v>327</v>
      </c>
      <c r="AT221" s="25" t="s">
        <v>311</v>
      </c>
      <c r="AU221" s="25" t="s">
        <v>84</v>
      </c>
      <c r="AY221" s="25" t="s">
        <v>308</v>
      </c>
      <c r="BE221" s="214">
        <f t="shared" si="44"/>
        <v>0</v>
      </c>
      <c r="BF221" s="214">
        <f t="shared" si="45"/>
        <v>0</v>
      </c>
      <c r="BG221" s="214">
        <f t="shared" si="46"/>
        <v>0</v>
      </c>
      <c r="BH221" s="214">
        <f t="shared" si="47"/>
        <v>0</v>
      </c>
      <c r="BI221" s="214">
        <f t="shared" si="48"/>
        <v>0</v>
      </c>
      <c r="BJ221" s="25" t="s">
        <v>82</v>
      </c>
      <c r="BK221" s="214">
        <f t="shared" si="49"/>
        <v>0</v>
      </c>
      <c r="BL221" s="25" t="s">
        <v>327</v>
      </c>
      <c r="BM221" s="25" t="s">
        <v>360</v>
      </c>
    </row>
    <row r="222" spans="2:65" s="1" customFormat="1" ht="22.5" customHeight="1">
      <c r="B222" s="42"/>
      <c r="C222" s="203" t="s">
        <v>2253</v>
      </c>
      <c r="D222" s="203" t="s">
        <v>311</v>
      </c>
      <c r="E222" s="204" t="s">
        <v>7595</v>
      </c>
      <c r="F222" s="205" t="s">
        <v>7596</v>
      </c>
      <c r="G222" s="206" t="s">
        <v>5275</v>
      </c>
      <c r="H222" s="207">
        <v>1</v>
      </c>
      <c r="I222" s="208"/>
      <c r="J222" s="209">
        <f t="shared" si="40"/>
        <v>0</v>
      </c>
      <c r="K222" s="205" t="s">
        <v>21</v>
      </c>
      <c r="L222" s="62"/>
      <c r="M222" s="210" t="s">
        <v>21</v>
      </c>
      <c r="N222" s="211" t="s">
        <v>45</v>
      </c>
      <c r="O222" s="43"/>
      <c r="P222" s="212">
        <f t="shared" si="41"/>
        <v>0</v>
      </c>
      <c r="Q222" s="212">
        <v>0</v>
      </c>
      <c r="R222" s="212">
        <f t="shared" si="42"/>
        <v>0</v>
      </c>
      <c r="S222" s="212">
        <v>0</v>
      </c>
      <c r="T222" s="213">
        <f t="shared" si="43"/>
        <v>0</v>
      </c>
      <c r="AR222" s="25" t="s">
        <v>327</v>
      </c>
      <c r="AT222" s="25" t="s">
        <v>311</v>
      </c>
      <c r="AU222" s="25" t="s">
        <v>84</v>
      </c>
      <c r="AY222" s="25" t="s">
        <v>308</v>
      </c>
      <c r="BE222" s="214">
        <f t="shared" si="44"/>
        <v>0</v>
      </c>
      <c r="BF222" s="214">
        <f t="shared" si="45"/>
        <v>0</v>
      </c>
      <c r="BG222" s="214">
        <f t="shared" si="46"/>
        <v>0</v>
      </c>
      <c r="BH222" s="214">
        <f t="shared" si="47"/>
        <v>0</v>
      </c>
      <c r="BI222" s="214">
        <f t="shared" si="48"/>
        <v>0</v>
      </c>
      <c r="BJ222" s="25" t="s">
        <v>82</v>
      </c>
      <c r="BK222" s="214">
        <f t="shared" si="49"/>
        <v>0</v>
      </c>
      <c r="BL222" s="25" t="s">
        <v>327</v>
      </c>
      <c r="BM222" s="25" t="s">
        <v>364</v>
      </c>
    </row>
    <row r="223" spans="2:65" s="1" customFormat="1" ht="22.5" customHeight="1">
      <c r="B223" s="42"/>
      <c r="C223" s="203" t="s">
        <v>2257</v>
      </c>
      <c r="D223" s="203" t="s">
        <v>311</v>
      </c>
      <c r="E223" s="204" t="s">
        <v>7597</v>
      </c>
      <c r="F223" s="205" t="s">
        <v>7596</v>
      </c>
      <c r="G223" s="206" t="s">
        <v>5275</v>
      </c>
      <c r="H223" s="207">
        <v>1</v>
      </c>
      <c r="I223" s="208"/>
      <c r="J223" s="209">
        <f t="shared" si="40"/>
        <v>0</v>
      </c>
      <c r="K223" s="205" t="s">
        <v>21</v>
      </c>
      <c r="L223" s="62"/>
      <c r="M223" s="210" t="s">
        <v>21</v>
      </c>
      <c r="N223" s="211" t="s">
        <v>45</v>
      </c>
      <c r="O223" s="43"/>
      <c r="P223" s="212">
        <f t="shared" si="41"/>
        <v>0</v>
      </c>
      <c r="Q223" s="212">
        <v>0</v>
      </c>
      <c r="R223" s="212">
        <f t="shared" si="42"/>
        <v>0</v>
      </c>
      <c r="S223" s="212">
        <v>0</v>
      </c>
      <c r="T223" s="213">
        <f t="shared" si="43"/>
        <v>0</v>
      </c>
      <c r="AR223" s="25" t="s">
        <v>327</v>
      </c>
      <c r="AT223" s="25" t="s">
        <v>311</v>
      </c>
      <c r="AU223" s="25" t="s">
        <v>84</v>
      </c>
      <c r="AY223" s="25" t="s">
        <v>308</v>
      </c>
      <c r="BE223" s="214">
        <f t="shared" si="44"/>
        <v>0</v>
      </c>
      <c r="BF223" s="214">
        <f t="shared" si="45"/>
        <v>0</v>
      </c>
      <c r="BG223" s="214">
        <f t="shared" si="46"/>
        <v>0</v>
      </c>
      <c r="BH223" s="214">
        <f t="shared" si="47"/>
        <v>0</v>
      </c>
      <c r="BI223" s="214">
        <f t="shared" si="48"/>
        <v>0</v>
      </c>
      <c r="BJ223" s="25" t="s">
        <v>82</v>
      </c>
      <c r="BK223" s="214">
        <f t="shared" si="49"/>
        <v>0</v>
      </c>
      <c r="BL223" s="25" t="s">
        <v>327</v>
      </c>
      <c r="BM223" s="25" t="s">
        <v>368</v>
      </c>
    </row>
    <row r="224" spans="2:65" s="1" customFormat="1" ht="22.5" customHeight="1">
      <c r="B224" s="42"/>
      <c r="C224" s="203" t="s">
        <v>2261</v>
      </c>
      <c r="D224" s="203" t="s">
        <v>311</v>
      </c>
      <c r="E224" s="204" t="s">
        <v>7598</v>
      </c>
      <c r="F224" s="205" t="s">
        <v>7428</v>
      </c>
      <c r="G224" s="206" t="s">
        <v>5275</v>
      </c>
      <c r="H224" s="207">
        <v>1</v>
      </c>
      <c r="I224" s="208"/>
      <c r="J224" s="209">
        <f t="shared" si="40"/>
        <v>0</v>
      </c>
      <c r="K224" s="205" t="s">
        <v>21</v>
      </c>
      <c r="L224" s="62"/>
      <c r="M224" s="210" t="s">
        <v>21</v>
      </c>
      <c r="N224" s="211" t="s">
        <v>45</v>
      </c>
      <c r="O224" s="43"/>
      <c r="P224" s="212">
        <f t="shared" si="41"/>
        <v>0</v>
      </c>
      <c r="Q224" s="212">
        <v>0</v>
      </c>
      <c r="R224" s="212">
        <f t="shared" si="42"/>
        <v>0</v>
      </c>
      <c r="S224" s="212">
        <v>0</v>
      </c>
      <c r="T224" s="213">
        <f t="shared" si="43"/>
        <v>0</v>
      </c>
      <c r="AR224" s="25" t="s">
        <v>327</v>
      </c>
      <c r="AT224" s="25" t="s">
        <v>311</v>
      </c>
      <c r="AU224" s="25" t="s">
        <v>84</v>
      </c>
      <c r="AY224" s="25" t="s">
        <v>308</v>
      </c>
      <c r="BE224" s="214">
        <f t="shared" si="44"/>
        <v>0</v>
      </c>
      <c r="BF224" s="214">
        <f t="shared" si="45"/>
        <v>0</v>
      </c>
      <c r="BG224" s="214">
        <f t="shared" si="46"/>
        <v>0</v>
      </c>
      <c r="BH224" s="214">
        <f t="shared" si="47"/>
        <v>0</v>
      </c>
      <c r="BI224" s="214">
        <f t="shared" si="48"/>
        <v>0</v>
      </c>
      <c r="BJ224" s="25" t="s">
        <v>82</v>
      </c>
      <c r="BK224" s="214">
        <f t="shared" si="49"/>
        <v>0</v>
      </c>
      <c r="BL224" s="25" t="s">
        <v>327</v>
      </c>
      <c r="BM224" s="25" t="s">
        <v>10</v>
      </c>
    </row>
    <row r="225" spans="2:65" s="1" customFormat="1" ht="22.5" customHeight="1">
      <c r="B225" s="42"/>
      <c r="C225" s="203" t="s">
        <v>2266</v>
      </c>
      <c r="D225" s="203" t="s">
        <v>311</v>
      </c>
      <c r="E225" s="204" t="s">
        <v>7599</v>
      </c>
      <c r="F225" s="205" t="s">
        <v>7600</v>
      </c>
      <c r="G225" s="206" t="s">
        <v>5275</v>
      </c>
      <c r="H225" s="207">
        <v>1</v>
      </c>
      <c r="I225" s="208"/>
      <c r="J225" s="209">
        <f t="shared" si="40"/>
        <v>0</v>
      </c>
      <c r="K225" s="205" t="s">
        <v>21</v>
      </c>
      <c r="L225" s="62"/>
      <c r="M225" s="210" t="s">
        <v>21</v>
      </c>
      <c r="N225" s="211" t="s">
        <v>45</v>
      </c>
      <c r="O225" s="43"/>
      <c r="P225" s="212">
        <f t="shared" si="41"/>
        <v>0</v>
      </c>
      <c r="Q225" s="212">
        <v>0</v>
      </c>
      <c r="R225" s="212">
        <f t="shared" si="42"/>
        <v>0</v>
      </c>
      <c r="S225" s="212">
        <v>0</v>
      </c>
      <c r="T225" s="213">
        <f t="shared" si="43"/>
        <v>0</v>
      </c>
      <c r="AR225" s="25" t="s">
        <v>327</v>
      </c>
      <c r="AT225" s="25" t="s">
        <v>311</v>
      </c>
      <c r="AU225" s="25" t="s">
        <v>84</v>
      </c>
      <c r="AY225" s="25" t="s">
        <v>308</v>
      </c>
      <c r="BE225" s="214">
        <f t="shared" si="44"/>
        <v>0</v>
      </c>
      <c r="BF225" s="214">
        <f t="shared" si="45"/>
        <v>0</v>
      </c>
      <c r="BG225" s="214">
        <f t="shared" si="46"/>
        <v>0</v>
      </c>
      <c r="BH225" s="214">
        <f t="shared" si="47"/>
        <v>0</v>
      </c>
      <c r="BI225" s="214">
        <f t="shared" si="48"/>
        <v>0</v>
      </c>
      <c r="BJ225" s="25" t="s">
        <v>82</v>
      </c>
      <c r="BK225" s="214">
        <f t="shared" si="49"/>
        <v>0</v>
      </c>
      <c r="BL225" s="25" t="s">
        <v>327</v>
      </c>
      <c r="BM225" s="25" t="s">
        <v>375</v>
      </c>
    </row>
    <row r="226" spans="2:65" s="1" customFormat="1" ht="22.5" customHeight="1">
      <c r="B226" s="42"/>
      <c r="C226" s="203" t="s">
        <v>2270</v>
      </c>
      <c r="D226" s="203" t="s">
        <v>311</v>
      </c>
      <c r="E226" s="204" t="s">
        <v>7601</v>
      </c>
      <c r="F226" s="205" t="s">
        <v>7602</v>
      </c>
      <c r="G226" s="206" t="s">
        <v>5275</v>
      </c>
      <c r="H226" s="207">
        <v>5</v>
      </c>
      <c r="I226" s="208"/>
      <c r="J226" s="209">
        <f t="shared" si="40"/>
        <v>0</v>
      </c>
      <c r="K226" s="205" t="s">
        <v>21</v>
      </c>
      <c r="L226" s="62"/>
      <c r="M226" s="210" t="s">
        <v>21</v>
      </c>
      <c r="N226" s="211" t="s">
        <v>45</v>
      </c>
      <c r="O226" s="43"/>
      <c r="P226" s="212">
        <f t="shared" si="41"/>
        <v>0</v>
      </c>
      <c r="Q226" s="212">
        <v>0</v>
      </c>
      <c r="R226" s="212">
        <f t="shared" si="42"/>
        <v>0</v>
      </c>
      <c r="S226" s="212">
        <v>0</v>
      </c>
      <c r="T226" s="213">
        <f t="shared" si="43"/>
        <v>0</v>
      </c>
      <c r="AR226" s="25" t="s">
        <v>327</v>
      </c>
      <c r="AT226" s="25" t="s">
        <v>311</v>
      </c>
      <c r="AU226" s="25" t="s">
        <v>84</v>
      </c>
      <c r="AY226" s="25" t="s">
        <v>308</v>
      </c>
      <c r="BE226" s="214">
        <f t="shared" si="44"/>
        <v>0</v>
      </c>
      <c r="BF226" s="214">
        <f t="shared" si="45"/>
        <v>0</v>
      </c>
      <c r="BG226" s="214">
        <f t="shared" si="46"/>
        <v>0</v>
      </c>
      <c r="BH226" s="214">
        <f t="shared" si="47"/>
        <v>0</v>
      </c>
      <c r="BI226" s="214">
        <f t="shared" si="48"/>
        <v>0</v>
      </c>
      <c r="BJ226" s="25" t="s">
        <v>82</v>
      </c>
      <c r="BK226" s="214">
        <f t="shared" si="49"/>
        <v>0</v>
      </c>
      <c r="BL226" s="25" t="s">
        <v>327</v>
      </c>
      <c r="BM226" s="25" t="s">
        <v>381</v>
      </c>
    </row>
    <row r="227" spans="2:65" s="1" customFormat="1" ht="22.5" customHeight="1">
      <c r="B227" s="42"/>
      <c r="C227" s="203" t="s">
        <v>2277</v>
      </c>
      <c r="D227" s="203" t="s">
        <v>311</v>
      </c>
      <c r="E227" s="204" t="s">
        <v>7603</v>
      </c>
      <c r="F227" s="205" t="s">
        <v>7600</v>
      </c>
      <c r="G227" s="206" t="s">
        <v>5275</v>
      </c>
      <c r="H227" s="207">
        <v>1</v>
      </c>
      <c r="I227" s="208"/>
      <c r="J227" s="209">
        <f t="shared" si="40"/>
        <v>0</v>
      </c>
      <c r="K227" s="205" t="s">
        <v>21</v>
      </c>
      <c r="L227" s="62"/>
      <c r="M227" s="210" t="s">
        <v>21</v>
      </c>
      <c r="N227" s="211" t="s">
        <v>45</v>
      </c>
      <c r="O227" s="43"/>
      <c r="P227" s="212">
        <f t="shared" si="41"/>
        <v>0</v>
      </c>
      <c r="Q227" s="212">
        <v>0</v>
      </c>
      <c r="R227" s="212">
        <f t="shared" si="42"/>
        <v>0</v>
      </c>
      <c r="S227" s="212">
        <v>0</v>
      </c>
      <c r="T227" s="213">
        <f t="shared" si="43"/>
        <v>0</v>
      </c>
      <c r="AR227" s="25" t="s">
        <v>327</v>
      </c>
      <c r="AT227" s="25" t="s">
        <v>311</v>
      </c>
      <c r="AU227" s="25" t="s">
        <v>84</v>
      </c>
      <c r="AY227" s="25" t="s">
        <v>308</v>
      </c>
      <c r="BE227" s="214">
        <f t="shared" si="44"/>
        <v>0</v>
      </c>
      <c r="BF227" s="214">
        <f t="shared" si="45"/>
        <v>0</v>
      </c>
      <c r="BG227" s="214">
        <f t="shared" si="46"/>
        <v>0</v>
      </c>
      <c r="BH227" s="214">
        <f t="shared" si="47"/>
        <v>0</v>
      </c>
      <c r="BI227" s="214">
        <f t="shared" si="48"/>
        <v>0</v>
      </c>
      <c r="BJ227" s="25" t="s">
        <v>82</v>
      </c>
      <c r="BK227" s="214">
        <f t="shared" si="49"/>
        <v>0</v>
      </c>
      <c r="BL227" s="25" t="s">
        <v>327</v>
      </c>
      <c r="BM227" s="25" t="s">
        <v>385</v>
      </c>
    </row>
    <row r="228" spans="2:65" s="1" customFormat="1" ht="22.5" customHeight="1">
      <c r="B228" s="42"/>
      <c r="C228" s="203" t="s">
        <v>2282</v>
      </c>
      <c r="D228" s="203" t="s">
        <v>311</v>
      </c>
      <c r="E228" s="204" t="s">
        <v>7604</v>
      </c>
      <c r="F228" s="205" t="s">
        <v>7605</v>
      </c>
      <c r="G228" s="206" t="s">
        <v>5275</v>
      </c>
      <c r="H228" s="207">
        <v>1</v>
      </c>
      <c r="I228" s="208"/>
      <c r="J228" s="209">
        <f t="shared" si="40"/>
        <v>0</v>
      </c>
      <c r="K228" s="205" t="s">
        <v>21</v>
      </c>
      <c r="L228" s="62"/>
      <c r="M228" s="210" t="s">
        <v>21</v>
      </c>
      <c r="N228" s="211" t="s">
        <v>45</v>
      </c>
      <c r="O228" s="43"/>
      <c r="P228" s="212">
        <f t="shared" si="41"/>
        <v>0</v>
      </c>
      <c r="Q228" s="212">
        <v>0</v>
      </c>
      <c r="R228" s="212">
        <f t="shared" si="42"/>
        <v>0</v>
      </c>
      <c r="S228" s="212">
        <v>0</v>
      </c>
      <c r="T228" s="213">
        <f t="shared" si="43"/>
        <v>0</v>
      </c>
      <c r="AR228" s="25" t="s">
        <v>327</v>
      </c>
      <c r="AT228" s="25" t="s">
        <v>311</v>
      </c>
      <c r="AU228" s="25" t="s">
        <v>84</v>
      </c>
      <c r="AY228" s="25" t="s">
        <v>308</v>
      </c>
      <c r="BE228" s="214">
        <f t="shared" si="44"/>
        <v>0</v>
      </c>
      <c r="BF228" s="214">
        <f t="shared" si="45"/>
        <v>0</v>
      </c>
      <c r="BG228" s="214">
        <f t="shared" si="46"/>
        <v>0</v>
      </c>
      <c r="BH228" s="214">
        <f t="shared" si="47"/>
        <v>0</v>
      </c>
      <c r="BI228" s="214">
        <f t="shared" si="48"/>
        <v>0</v>
      </c>
      <c r="BJ228" s="25" t="s">
        <v>82</v>
      </c>
      <c r="BK228" s="214">
        <f t="shared" si="49"/>
        <v>0</v>
      </c>
      <c r="BL228" s="25" t="s">
        <v>327</v>
      </c>
      <c r="BM228" s="25" t="s">
        <v>389</v>
      </c>
    </row>
    <row r="229" spans="2:65" s="1" customFormat="1" ht="22.5" customHeight="1">
      <c r="B229" s="42"/>
      <c r="C229" s="203" t="s">
        <v>2285</v>
      </c>
      <c r="D229" s="203" t="s">
        <v>311</v>
      </c>
      <c r="E229" s="204" t="s">
        <v>7606</v>
      </c>
      <c r="F229" s="205" t="s">
        <v>7607</v>
      </c>
      <c r="G229" s="206" t="s">
        <v>5275</v>
      </c>
      <c r="H229" s="207">
        <v>5</v>
      </c>
      <c r="I229" s="208"/>
      <c r="J229" s="209">
        <f t="shared" si="40"/>
        <v>0</v>
      </c>
      <c r="K229" s="205" t="s">
        <v>21</v>
      </c>
      <c r="L229" s="62"/>
      <c r="M229" s="210" t="s">
        <v>21</v>
      </c>
      <c r="N229" s="211" t="s">
        <v>45</v>
      </c>
      <c r="O229" s="43"/>
      <c r="P229" s="212">
        <f t="shared" si="41"/>
        <v>0</v>
      </c>
      <c r="Q229" s="212">
        <v>0</v>
      </c>
      <c r="R229" s="212">
        <f t="shared" si="42"/>
        <v>0</v>
      </c>
      <c r="S229" s="212">
        <v>0</v>
      </c>
      <c r="T229" s="213">
        <f t="shared" si="43"/>
        <v>0</v>
      </c>
      <c r="AR229" s="25" t="s">
        <v>327</v>
      </c>
      <c r="AT229" s="25" t="s">
        <v>311</v>
      </c>
      <c r="AU229" s="25" t="s">
        <v>84</v>
      </c>
      <c r="AY229" s="25" t="s">
        <v>308</v>
      </c>
      <c r="BE229" s="214">
        <f t="shared" si="44"/>
        <v>0</v>
      </c>
      <c r="BF229" s="214">
        <f t="shared" si="45"/>
        <v>0</v>
      </c>
      <c r="BG229" s="214">
        <f t="shared" si="46"/>
        <v>0</v>
      </c>
      <c r="BH229" s="214">
        <f t="shared" si="47"/>
        <v>0</v>
      </c>
      <c r="BI229" s="214">
        <f t="shared" si="48"/>
        <v>0</v>
      </c>
      <c r="BJ229" s="25" t="s">
        <v>82</v>
      </c>
      <c r="BK229" s="214">
        <f t="shared" si="49"/>
        <v>0</v>
      </c>
      <c r="BL229" s="25" t="s">
        <v>327</v>
      </c>
      <c r="BM229" s="25" t="s">
        <v>393</v>
      </c>
    </row>
    <row r="230" spans="2:65" s="1" customFormat="1" ht="22.5" customHeight="1">
      <c r="B230" s="42"/>
      <c r="C230" s="203" t="s">
        <v>2288</v>
      </c>
      <c r="D230" s="203" t="s">
        <v>311</v>
      </c>
      <c r="E230" s="204" t="s">
        <v>7608</v>
      </c>
      <c r="F230" s="205" t="s">
        <v>7609</v>
      </c>
      <c r="G230" s="206" t="s">
        <v>5275</v>
      </c>
      <c r="H230" s="207">
        <v>2</v>
      </c>
      <c r="I230" s="208"/>
      <c r="J230" s="209">
        <f t="shared" si="40"/>
        <v>0</v>
      </c>
      <c r="K230" s="205" t="s">
        <v>21</v>
      </c>
      <c r="L230" s="62"/>
      <c r="M230" s="210" t="s">
        <v>21</v>
      </c>
      <c r="N230" s="211" t="s">
        <v>45</v>
      </c>
      <c r="O230" s="43"/>
      <c r="P230" s="212">
        <f t="shared" si="41"/>
        <v>0</v>
      </c>
      <c r="Q230" s="212">
        <v>0</v>
      </c>
      <c r="R230" s="212">
        <f t="shared" si="42"/>
        <v>0</v>
      </c>
      <c r="S230" s="212">
        <v>0</v>
      </c>
      <c r="T230" s="213">
        <f t="shared" si="43"/>
        <v>0</v>
      </c>
      <c r="AR230" s="25" t="s">
        <v>327</v>
      </c>
      <c r="AT230" s="25" t="s">
        <v>311</v>
      </c>
      <c r="AU230" s="25" t="s">
        <v>84</v>
      </c>
      <c r="AY230" s="25" t="s">
        <v>308</v>
      </c>
      <c r="BE230" s="214">
        <f t="shared" si="44"/>
        <v>0</v>
      </c>
      <c r="BF230" s="214">
        <f t="shared" si="45"/>
        <v>0</v>
      </c>
      <c r="BG230" s="214">
        <f t="shared" si="46"/>
        <v>0</v>
      </c>
      <c r="BH230" s="214">
        <f t="shared" si="47"/>
        <v>0</v>
      </c>
      <c r="BI230" s="214">
        <f t="shared" si="48"/>
        <v>0</v>
      </c>
      <c r="BJ230" s="25" t="s">
        <v>82</v>
      </c>
      <c r="BK230" s="214">
        <f t="shared" si="49"/>
        <v>0</v>
      </c>
      <c r="BL230" s="25" t="s">
        <v>327</v>
      </c>
      <c r="BM230" s="25" t="s">
        <v>9</v>
      </c>
    </row>
    <row r="231" spans="2:65" s="1" customFormat="1" ht="22.5" customHeight="1">
      <c r="B231" s="42"/>
      <c r="C231" s="203" t="s">
        <v>2292</v>
      </c>
      <c r="D231" s="203" t="s">
        <v>311</v>
      </c>
      <c r="E231" s="204" t="s">
        <v>7610</v>
      </c>
      <c r="F231" s="205" t="s">
        <v>7611</v>
      </c>
      <c r="G231" s="206" t="s">
        <v>5275</v>
      </c>
      <c r="H231" s="207">
        <v>1</v>
      </c>
      <c r="I231" s="208"/>
      <c r="J231" s="209">
        <f t="shared" si="40"/>
        <v>0</v>
      </c>
      <c r="K231" s="205" t="s">
        <v>21</v>
      </c>
      <c r="L231" s="62"/>
      <c r="M231" s="210" t="s">
        <v>21</v>
      </c>
      <c r="N231" s="211" t="s">
        <v>45</v>
      </c>
      <c r="O231" s="43"/>
      <c r="P231" s="212">
        <f t="shared" si="41"/>
        <v>0</v>
      </c>
      <c r="Q231" s="212">
        <v>0</v>
      </c>
      <c r="R231" s="212">
        <f t="shared" si="42"/>
        <v>0</v>
      </c>
      <c r="S231" s="212">
        <v>0</v>
      </c>
      <c r="T231" s="213">
        <f t="shared" si="43"/>
        <v>0</v>
      </c>
      <c r="AR231" s="25" t="s">
        <v>327</v>
      </c>
      <c r="AT231" s="25" t="s">
        <v>311</v>
      </c>
      <c r="AU231" s="25" t="s">
        <v>84</v>
      </c>
      <c r="AY231" s="25" t="s">
        <v>308</v>
      </c>
      <c r="BE231" s="214">
        <f t="shared" si="44"/>
        <v>0</v>
      </c>
      <c r="BF231" s="214">
        <f t="shared" si="45"/>
        <v>0</v>
      </c>
      <c r="BG231" s="214">
        <f t="shared" si="46"/>
        <v>0</v>
      </c>
      <c r="BH231" s="214">
        <f t="shared" si="47"/>
        <v>0</v>
      </c>
      <c r="BI231" s="214">
        <f t="shared" si="48"/>
        <v>0</v>
      </c>
      <c r="BJ231" s="25" t="s">
        <v>82</v>
      </c>
      <c r="BK231" s="214">
        <f t="shared" si="49"/>
        <v>0</v>
      </c>
      <c r="BL231" s="25" t="s">
        <v>327</v>
      </c>
      <c r="BM231" s="25" t="s">
        <v>402</v>
      </c>
    </row>
    <row r="232" spans="2:65" s="1" customFormat="1" ht="22.5" customHeight="1">
      <c r="B232" s="42"/>
      <c r="C232" s="203" t="s">
        <v>2296</v>
      </c>
      <c r="D232" s="203" t="s">
        <v>311</v>
      </c>
      <c r="E232" s="204" t="s">
        <v>7612</v>
      </c>
      <c r="F232" s="205" t="s">
        <v>7613</v>
      </c>
      <c r="G232" s="206" t="s">
        <v>5275</v>
      </c>
      <c r="H232" s="207">
        <v>1</v>
      </c>
      <c r="I232" s="208"/>
      <c r="J232" s="209">
        <f t="shared" si="40"/>
        <v>0</v>
      </c>
      <c r="K232" s="205" t="s">
        <v>21</v>
      </c>
      <c r="L232" s="62"/>
      <c r="M232" s="210" t="s">
        <v>21</v>
      </c>
      <c r="N232" s="211" t="s">
        <v>45</v>
      </c>
      <c r="O232" s="43"/>
      <c r="P232" s="212">
        <f t="shared" si="41"/>
        <v>0</v>
      </c>
      <c r="Q232" s="212">
        <v>0</v>
      </c>
      <c r="R232" s="212">
        <f t="shared" si="42"/>
        <v>0</v>
      </c>
      <c r="S232" s="212">
        <v>0</v>
      </c>
      <c r="T232" s="213">
        <f t="shared" si="43"/>
        <v>0</v>
      </c>
      <c r="AR232" s="25" t="s">
        <v>327</v>
      </c>
      <c r="AT232" s="25" t="s">
        <v>311</v>
      </c>
      <c r="AU232" s="25" t="s">
        <v>84</v>
      </c>
      <c r="AY232" s="25" t="s">
        <v>308</v>
      </c>
      <c r="BE232" s="214">
        <f t="shared" si="44"/>
        <v>0</v>
      </c>
      <c r="BF232" s="214">
        <f t="shared" si="45"/>
        <v>0</v>
      </c>
      <c r="BG232" s="214">
        <f t="shared" si="46"/>
        <v>0</v>
      </c>
      <c r="BH232" s="214">
        <f t="shared" si="47"/>
        <v>0</v>
      </c>
      <c r="BI232" s="214">
        <f t="shared" si="48"/>
        <v>0</v>
      </c>
      <c r="BJ232" s="25" t="s">
        <v>82</v>
      </c>
      <c r="BK232" s="214">
        <f t="shared" si="49"/>
        <v>0</v>
      </c>
      <c r="BL232" s="25" t="s">
        <v>327</v>
      </c>
      <c r="BM232" s="25" t="s">
        <v>406</v>
      </c>
    </row>
    <row r="233" spans="2:65" s="1" customFormat="1" ht="22.5" customHeight="1">
      <c r="B233" s="42"/>
      <c r="C233" s="203" t="s">
        <v>2301</v>
      </c>
      <c r="D233" s="203" t="s">
        <v>311</v>
      </c>
      <c r="E233" s="204" t="s">
        <v>7614</v>
      </c>
      <c r="F233" s="205" t="s">
        <v>7615</v>
      </c>
      <c r="G233" s="206" t="s">
        <v>5275</v>
      </c>
      <c r="H233" s="207">
        <v>5</v>
      </c>
      <c r="I233" s="208"/>
      <c r="J233" s="209">
        <f t="shared" si="40"/>
        <v>0</v>
      </c>
      <c r="K233" s="205" t="s">
        <v>21</v>
      </c>
      <c r="L233" s="62"/>
      <c r="M233" s="210" t="s">
        <v>21</v>
      </c>
      <c r="N233" s="211" t="s">
        <v>45</v>
      </c>
      <c r="O233" s="43"/>
      <c r="P233" s="212">
        <f t="shared" si="41"/>
        <v>0</v>
      </c>
      <c r="Q233" s="212">
        <v>0</v>
      </c>
      <c r="R233" s="212">
        <f t="shared" si="42"/>
        <v>0</v>
      </c>
      <c r="S233" s="212">
        <v>0</v>
      </c>
      <c r="T233" s="213">
        <f t="shared" si="43"/>
        <v>0</v>
      </c>
      <c r="AR233" s="25" t="s">
        <v>327</v>
      </c>
      <c r="AT233" s="25" t="s">
        <v>311</v>
      </c>
      <c r="AU233" s="25" t="s">
        <v>84</v>
      </c>
      <c r="AY233" s="25" t="s">
        <v>308</v>
      </c>
      <c r="BE233" s="214">
        <f t="shared" si="44"/>
        <v>0</v>
      </c>
      <c r="BF233" s="214">
        <f t="shared" si="45"/>
        <v>0</v>
      </c>
      <c r="BG233" s="214">
        <f t="shared" si="46"/>
        <v>0</v>
      </c>
      <c r="BH233" s="214">
        <f t="shared" si="47"/>
        <v>0</v>
      </c>
      <c r="BI233" s="214">
        <f t="shared" si="48"/>
        <v>0</v>
      </c>
      <c r="BJ233" s="25" t="s">
        <v>82</v>
      </c>
      <c r="BK233" s="214">
        <f t="shared" si="49"/>
        <v>0</v>
      </c>
      <c r="BL233" s="25" t="s">
        <v>327</v>
      </c>
      <c r="BM233" s="25" t="s">
        <v>410</v>
      </c>
    </row>
    <row r="234" spans="2:65" s="1" customFormat="1" ht="22.5" customHeight="1">
      <c r="B234" s="42"/>
      <c r="C234" s="203" t="s">
        <v>2306</v>
      </c>
      <c r="D234" s="203" t="s">
        <v>311</v>
      </c>
      <c r="E234" s="204" t="s">
        <v>7616</v>
      </c>
      <c r="F234" s="205" t="s">
        <v>7440</v>
      </c>
      <c r="G234" s="206" t="s">
        <v>6023</v>
      </c>
      <c r="H234" s="207">
        <v>15</v>
      </c>
      <c r="I234" s="208"/>
      <c r="J234" s="209">
        <f t="shared" si="40"/>
        <v>0</v>
      </c>
      <c r="K234" s="205" t="s">
        <v>21</v>
      </c>
      <c r="L234" s="62"/>
      <c r="M234" s="210" t="s">
        <v>21</v>
      </c>
      <c r="N234" s="211" t="s">
        <v>45</v>
      </c>
      <c r="O234" s="43"/>
      <c r="P234" s="212">
        <f t="shared" si="41"/>
        <v>0</v>
      </c>
      <c r="Q234" s="212">
        <v>0</v>
      </c>
      <c r="R234" s="212">
        <f t="shared" si="42"/>
        <v>0</v>
      </c>
      <c r="S234" s="212">
        <v>0</v>
      </c>
      <c r="T234" s="213">
        <f t="shared" si="43"/>
        <v>0</v>
      </c>
      <c r="AR234" s="25" t="s">
        <v>327</v>
      </c>
      <c r="AT234" s="25" t="s">
        <v>311</v>
      </c>
      <c r="AU234" s="25" t="s">
        <v>84</v>
      </c>
      <c r="AY234" s="25" t="s">
        <v>308</v>
      </c>
      <c r="BE234" s="214">
        <f t="shared" si="44"/>
        <v>0</v>
      </c>
      <c r="BF234" s="214">
        <f t="shared" si="45"/>
        <v>0</v>
      </c>
      <c r="BG234" s="214">
        <f t="shared" si="46"/>
        <v>0</v>
      </c>
      <c r="BH234" s="214">
        <f t="shared" si="47"/>
        <v>0</v>
      </c>
      <c r="BI234" s="214">
        <f t="shared" si="48"/>
        <v>0</v>
      </c>
      <c r="BJ234" s="25" t="s">
        <v>82</v>
      </c>
      <c r="BK234" s="214">
        <f t="shared" si="49"/>
        <v>0</v>
      </c>
      <c r="BL234" s="25" t="s">
        <v>327</v>
      </c>
      <c r="BM234" s="25" t="s">
        <v>416</v>
      </c>
    </row>
    <row r="235" spans="2:65" s="1" customFormat="1" ht="22.5" customHeight="1">
      <c r="B235" s="42"/>
      <c r="C235" s="203" t="s">
        <v>2311</v>
      </c>
      <c r="D235" s="203" t="s">
        <v>311</v>
      </c>
      <c r="E235" s="204" t="s">
        <v>7617</v>
      </c>
      <c r="F235" s="205" t="s">
        <v>7452</v>
      </c>
      <c r="G235" s="206" t="s">
        <v>6023</v>
      </c>
      <c r="H235" s="207">
        <v>15</v>
      </c>
      <c r="I235" s="208"/>
      <c r="J235" s="209">
        <f t="shared" si="40"/>
        <v>0</v>
      </c>
      <c r="K235" s="205" t="s">
        <v>21</v>
      </c>
      <c r="L235" s="62"/>
      <c r="M235" s="210" t="s">
        <v>21</v>
      </c>
      <c r="N235" s="211" t="s">
        <v>45</v>
      </c>
      <c r="O235" s="43"/>
      <c r="P235" s="212">
        <f t="shared" si="41"/>
        <v>0</v>
      </c>
      <c r="Q235" s="212">
        <v>0</v>
      </c>
      <c r="R235" s="212">
        <f t="shared" si="42"/>
        <v>0</v>
      </c>
      <c r="S235" s="212">
        <v>0</v>
      </c>
      <c r="T235" s="213">
        <f t="shared" si="43"/>
        <v>0</v>
      </c>
      <c r="AR235" s="25" t="s">
        <v>327</v>
      </c>
      <c r="AT235" s="25" t="s">
        <v>311</v>
      </c>
      <c r="AU235" s="25" t="s">
        <v>84</v>
      </c>
      <c r="AY235" s="25" t="s">
        <v>308</v>
      </c>
      <c r="BE235" s="214">
        <f t="shared" si="44"/>
        <v>0</v>
      </c>
      <c r="BF235" s="214">
        <f t="shared" si="45"/>
        <v>0</v>
      </c>
      <c r="BG235" s="214">
        <f t="shared" si="46"/>
        <v>0</v>
      </c>
      <c r="BH235" s="214">
        <f t="shared" si="47"/>
        <v>0</v>
      </c>
      <c r="BI235" s="214">
        <f t="shared" si="48"/>
        <v>0</v>
      </c>
      <c r="BJ235" s="25" t="s">
        <v>82</v>
      </c>
      <c r="BK235" s="214">
        <f t="shared" si="49"/>
        <v>0</v>
      </c>
      <c r="BL235" s="25" t="s">
        <v>327</v>
      </c>
      <c r="BM235" s="25" t="s">
        <v>420</v>
      </c>
    </row>
    <row r="236" spans="2:65" s="1" customFormat="1" ht="22.5" customHeight="1">
      <c r="B236" s="42"/>
      <c r="C236" s="203" t="s">
        <v>2316</v>
      </c>
      <c r="D236" s="203" t="s">
        <v>311</v>
      </c>
      <c r="E236" s="204" t="s">
        <v>7618</v>
      </c>
      <c r="F236" s="205" t="s">
        <v>7455</v>
      </c>
      <c r="G236" s="206" t="s">
        <v>6023</v>
      </c>
      <c r="H236" s="207">
        <v>30</v>
      </c>
      <c r="I236" s="208"/>
      <c r="J236" s="209">
        <f t="shared" si="40"/>
        <v>0</v>
      </c>
      <c r="K236" s="205" t="s">
        <v>21</v>
      </c>
      <c r="L236" s="62"/>
      <c r="M236" s="210" t="s">
        <v>21</v>
      </c>
      <c r="N236" s="211" t="s">
        <v>45</v>
      </c>
      <c r="O236" s="43"/>
      <c r="P236" s="212">
        <f t="shared" si="41"/>
        <v>0</v>
      </c>
      <c r="Q236" s="212">
        <v>0</v>
      </c>
      <c r="R236" s="212">
        <f t="shared" si="42"/>
        <v>0</v>
      </c>
      <c r="S236" s="212">
        <v>0</v>
      </c>
      <c r="T236" s="213">
        <f t="shared" si="43"/>
        <v>0</v>
      </c>
      <c r="AR236" s="25" t="s">
        <v>327</v>
      </c>
      <c r="AT236" s="25" t="s">
        <v>311</v>
      </c>
      <c r="AU236" s="25" t="s">
        <v>84</v>
      </c>
      <c r="AY236" s="25" t="s">
        <v>308</v>
      </c>
      <c r="BE236" s="214">
        <f t="shared" si="44"/>
        <v>0</v>
      </c>
      <c r="BF236" s="214">
        <f t="shared" si="45"/>
        <v>0</v>
      </c>
      <c r="BG236" s="214">
        <f t="shared" si="46"/>
        <v>0</v>
      </c>
      <c r="BH236" s="214">
        <f t="shared" si="47"/>
        <v>0</v>
      </c>
      <c r="BI236" s="214">
        <f t="shared" si="48"/>
        <v>0</v>
      </c>
      <c r="BJ236" s="25" t="s">
        <v>82</v>
      </c>
      <c r="BK236" s="214">
        <f t="shared" si="49"/>
        <v>0</v>
      </c>
      <c r="BL236" s="25" t="s">
        <v>327</v>
      </c>
      <c r="BM236" s="25" t="s">
        <v>593</v>
      </c>
    </row>
    <row r="237" spans="2:65" s="1" customFormat="1" ht="22.5" customHeight="1">
      <c r="B237" s="42"/>
      <c r="C237" s="203" t="s">
        <v>2319</v>
      </c>
      <c r="D237" s="203" t="s">
        <v>311</v>
      </c>
      <c r="E237" s="204" t="s">
        <v>7619</v>
      </c>
      <c r="F237" s="205" t="s">
        <v>7458</v>
      </c>
      <c r="G237" s="206" t="s">
        <v>6023</v>
      </c>
      <c r="H237" s="207">
        <v>54</v>
      </c>
      <c r="I237" s="208"/>
      <c r="J237" s="209">
        <f t="shared" si="40"/>
        <v>0</v>
      </c>
      <c r="K237" s="205" t="s">
        <v>21</v>
      </c>
      <c r="L237" s="62"/>
      <c r="M237" s="210" t="s">
        <v>21</v>
      </c>
      <c r="N237" s="211" t="s">
        <v>45</v>
      </c>
      <c r="O237" s="43"/>
      <c r="P237" s="212">
        <f t="shared" si="41"/>
        <v>0</v>
      </c>
      <c r="Q237" s="212">
        <v>0</v>
      </c>
      <c r="R237" s="212">
        <f t="shared" si="42"/>
        <v>0</v>
      </c>
      <c r="S237" s="212">
        <v>0</v>
      </c>
      <c r="T237" s="213">
        <f t="shared" si="43"/>
        <v>0</v>
      </c>
      <c r="AR237" s="25" t="s">
        <v>327</v>
      </c>
      <c r="AT237" s="25" t="s">
        <v>311</v>
      </c>
      <c r="AU237" s="25" t="s">
        <v>84</v>
      </c>
      <c r="AY237" s="25" t="s">
        <v>308</v>
      </c>
      <c r="BE237" s="214">
        <f t="shared" si="44"/>
        <v>0</v>
      </c>
      <c r="BF237" s="214">
        <f t="shared" si="45"/>
        <v>0</v>
      </c>
      <c r="BG237" s="214">
        <f t="shared" si="46"/>
        <v>0</v>
      </c>
      <c r="BH237" s="214">
        <f t="shared" si="47"/>
        <v>0</v>
      </c>
      <c r="BI237" s="214">
        <f t="shared" si="48"/>
        <v>0</v>
      </c>
      <c r="BJ237" s="25" t="s">
        <v>82</v>
      </c>
      <c r="BK237" s="214">
        <f t="shared" si="49"/>
        <v>0</v>
      </c>
      <c r="BL237" s="25" t="s">
        <v>327</v>
      </c>
      <c r="BM237" s="25" t="s">
        <v>598</v>
      </c>
    </row>
    <row r="238" spans="2:65" s="1" customFormat="1" ht="22.5" customHeight="1">
      <c r="B238" s="42"/>
      <c r="C238" s="203" t="s">
        <v>2324</v>
      </c>
      <c r="D238" s="203" t="s">
        <v>311</v>
      </c>
      <c r="E238" s="204" t="s">
        <v>7620</v>
      </c>
      <c r="F238" s="205" t="s">
        <v>7467</v>
      </c>
      <c r="G238" s="206" t="s">
        <v>508</v>
      </c>
      <c r="H238" s="207">
        <v>136</v>
      </c>
      <c r="I238" s="208"/>
      <c r="J238" s="209">
        <f t="shared" si="40"/>
        <v>0</v>
      </c>
      <c r="K238" s="205" t="s">
        <v>21</v>
      </c>
      <c r="L238" s="62"/>
      <c r="M238" s="210" t="s">
        <v>21</v>
      </c>
      <c r="N238" s="211" t="s">
        <v>45</v>
      </c>
      <c r="O238" s="43"/>
      <c r="P238" s="212">
        <f t="shared" si="41"/>
        <v>0</v>
      </c>
      <c r="Q238" s="212">
        <v>0</v>
      </c>
      <c r="R238" s="212">
        <f t="shared" si="42"/>
        <v>0</v>
      </c>
      <c r="S238" s="212">
        <v>0</v>
      </c>
      <c r="T238" s="213">
        <f t="shared" si="43"/>
        <v>0</v>
      </c>
      <c r="AR238" s="25" t="s">
        <v>327</v>
      </c>
      <c r="AT238" s="25" t="s">
        <v>311</v>
      </c>
      <c r="AU238" s="25" t="s">
        <v>84</v>
      </c>
      <c r="AY238" s="25" t="s">
        <v>308</v>
      </c>
      <c r="BE238" s="214">
        <f t="shared" si="44"/>
        <v>0</v>
      </c>
      <c r="BF238" s="214">
        <f t="shared" si="45"/>
        <v>0</v>
      </c>
      <c r="BG238" s="214">
        <f t="shared" si="46"/>
        <v>0</v>
      </c>
      <c r="BH238" s="214">
        <f t="shared" si="47"/>
        <v>0</v>
      </c>
      <c r="BI238" s="214">
        <f t="shared" si="48"/>
        <v>0</v>
      </c>
      <c r="BJ238" s="25" t="s">
        <v>82</v>
      </c>
      <c r="BK238" s="214">
        <f t="shared" si="49"/>
        <v>0</v>
      </c>
      <c r="BL238" s="25" t="s">
        <v>327</v>
      </c>
      <c r="BM238" s="25" t="s">
        <v>603</v>
      </c>
    </row>
    <row r="239" spans="2:65" s="1" customFormat="1" ht="22.5" customHeight="1">
      <c r="B239" s="42"/>
      <c r="C239" s="203" t="s">
        <v>2327</v>
      </c>
      <c r="D239" s="203" t="s">
        <v>311</v>
      </c>
      <c r="E239" s="204" t="s">
        <v>7621</v>
      </c>
      <c r="F239" s="205" t="s">
        <v>7470</v>
      </c>
      <c r="G239" s="206" t="s">
        <v>508</v>
      </c>
      <c r="H239" s="207">
        <v>177</v>
      </c>
      <c r="I239" s="208"/>
      <c r="J239" s="209">
        <f t="shared" si="40"/>
        <v>0</v>
      </c>
      <c r="K239" s="205" t="s">
        <v>21</v>
      </c>
      <c r="L239" s="62"/>
      <c r="M239" s="210" t="s">
        <v>21</v>
      </c>
      <c r="N239" s="211" t="s">
        <v>45</v>
      </c>
      <c r="O239" s="43"/>
      <c r="P239" s="212">
        <f t="shared" si="41"/>
        <v>0</v>
      </c>
      <c r="Q239" s="212">
        <v>0</v>
      </c>
      <c r="R239" s="212">
        <f t="shared" si="42"/>
        <v>0</v>
      </c>
      <c r="S239" s="212">
        <v>0</v>
      </c>
      <c r="T239" s="213">
        <f t="shared" si="43"/>
        <v>0</v>
      </c>
      <c r="AR239" s="25" t="s">
        <v>327</v>
      </c>
      <c r="AT239" s="25" t="s">
        <v>311</v>
      </c>
      <c r="AU239" s="25" t="s">
        <v>84</v>
      </c>
      <c r="AY239" s="25" t="s">
        <v>308</v>
      </c>
      <c r="BE239" s="214">
        <f t="shared" si="44"/>
        <v>0</v>
      </c>
      <c r="BF239" s="214">
        <f t="shared" si="45"/>
        <v>0</v>
      </c>
      <c r="BG239" s="214">
        <f t="shared" si="46"/>
        <v>0</v>
      </c>
      <c r="BH239" s="214">
        <f t="shared" si="47"/>
        <v>0</v>
      </c>
      <c r="BI239" s="214">
        <f t="shared" si="48"/>
        <v>0</v>
      </c>
      <c r="BJ239" s="25" t="s">
        <v>82</v>
      </c>
      <c r="BK239" s="214">
        <f t="shared" si="49"/>
        <v>0</v>
      </c>
      <c r="BL239" s="25" t="s">
        <v>327</v>
      </c>
      <c r="BM239" s="25" t="s">
        <v>608</v>
      </c>
    </row>
    <row r="240" spans="2:65" s="1" customFormat="1" ht="22.5" customHeight="1">
      <c r="B240" s="42"/>
      <c r="C240" s="203" t="s">
        <v>2331</v>
      </c>
      <c r="D240" s="203" t="s">
        <v>311</v>
      </c>
      <c r="E240" s="204" t="s">
        <v>7622</v>
      </c>
      <c r="F240" s="205" t="s">
        <v>7473</v>
      </c>
      <c r="G240" s="206" t="s">
        <v>508</v>
      </c>
      <c r="H240" s="207">
        <v>20</v>
      </c>
      <c r="I240" s="208"/>
      <c r="J240" s="209">
        <f t="shared" si="40"/>
        <v>0</v>
      </c>
      <c r="K240" s="205" t="s">
        <v>21</v>
      </c>
      <c r="L240" s="62"/>
      <c r="M240" s="210" t="s">
        <v>21</v>
      </c>
      <c r="N240" s="211" t="s">
        <v>45</v>
      </c>
      <c r="O240" s="43"/>
      <c r="P240" s="212">
        <f t="shared" si="41"/>
        <v>0</v>
      </c>
      <c r="Q240" s="212">
        <v>0</v>
      </c>
      <c r="R240" s="212">
        <f t="shared" si="42"/>
        <v>0</v>
      </c>
      <c r="S240" s="212">
        <v>0</v>
      </c>
      <c r="T240" s="213">
        <f t="shared" si="43"/>
        <v>0</v>
      </c>
      <c r="AR240" s="25" t="s">
        <v>327</v>
      </c>
      <c r="AT240" s="25" t="s">
        <v>311</v>
      </c>
      <c r="AU240" s="25" t="s">
        <v>84</v>
      </c>
      <c r="AY240" s="25" t="s">
        <v>308</v>
      </c>
      <c r="BE240" s="214">
        <f t="shared" si="44"/>
        <v>0</v>
      </c>
      <c r="BF240" s="214">
        <f t="shared" si="45"/>
        <v>0</v>
      </c>
      <c r="BG240" s="214">
        <f t="shared" si="46"/>
        <v>0</v>
      </c>
      <c r="BH240" s="214">
        <f t="shared" si="47"/>
        <v>0</v>
      </c>
      <c r="BI240" s="214">
        <f t="shared" si="48"/>
        <v>0</v>
      </c>
      <c r="BJ240" s="25" t="s">
        <v>82</v>
      </c>
      <c r="BK240" s="214">
        <f t="shared" si="49"/>
        <v>0</v>
      </c>
      <c r="BL240" s="25" t="s">
        <v>327</v>
      </c>
      <c r="BM240" s="25" t="s">
        <v>613</v>
      </c>
    </row>
    <row r="241" spans="2:65" s="1" customFormat="1" ht="22.5" customHeight="1">
      <c r="B241" s="42"/>
      <c r="C241" s="203" t="s">
        <v>2335</v>
      </c>
      <c r="D241" s="203" t="s">
        <v>311</v>
      </c>
      <c r="E241" s="204" t="s">
        <v>7623</v>
      </c>
      <c r="F241" s="205" t="s">
        <v>7476</v>
      </c>
      <c r="G241" s="206" t="s">
        <v>508</v>
      </c>
      <c r="H241" s="207">
        <v>32</v>
      </c>
      <c r="I241" s="208"/>
      <c r="J241" s="209">
        <f t="shared" si="40"/>
        <v>0</v>
      </c>
      <c r="K241" s="205" t="s">
        <v>21</v>
      </c>
      <c r="L241" s="62"/>
      <c r="M241" s="210" t="s">
        <v>21</v>
      </c>
      <c r="N241" s="211" t="s">
        <v>45</v>
      </c>
      <c r="O241" s="43"/>
      <c r="P241" s="212">
        <f t="shared" si="41"/>
        <v>0</v>
      </c>
      <c r="Q241" s="212">
        <v>0</v>
      </c>
      <c r="R241" s="212">
        <f t="shared" si="42"/>
        <v>0</v>
      </c>
      <c r="S241" s="212">
        <v>0</v>
      </c>
      <c r="T241" s="213">
        <f t="shared" si="43"/>
        <v>0</v>
      </c>
      <c r="AR241" s="25" t="s">
        <v>327</v>
      </c>
      <c r="AT241" s="25" t="s">
        <v>311</v>
      </c>
      <c r="AU241" s="25" t="s">
        <v>84</v>
      </c>
      <c r="AY241" s="25" t="s">
        <v>308</v>
      </c>
      <c r="BE241" s="214">
        <f t="shared" si="44"/>
        <v>0</v>
      </c>
      <c r="BF241" s="214">
        <f t="shared" si="45"/>
        <v>0</v>
      </c>
      <c r="BG241" s="214">
        <f t="shared" si="46"/>
        <v>0</v>
      </c>
      <c r="BH241" s="214">
        <f t="shared" si="47"/>
        <v>0</v>
      </c>
      <c r="BI241" s="214">
        <f t="shared" si="48"/>
        <v>0</v>
      </c>
      <c r="BJ241" s="25" t="s">
        <v>82</v>
      </c>
      <c r="BK241" s="214">
        <f t="shared" si="49"/>
        <v>0</v>
      </c>
      <c r="BL241" s="25" t="s">
        <v>327</v>
      </c>
      <c r="BM241" s="25" t="s">
        <v>619</v>
      </c>
    </row>
    <row r="242" spans="2:65" s="1" customFormat="1" ht="22.5" customHeight="1">
      <c r="B242" s="42"/>
      <c r="C242" s="203" t="s">
        <v>2337</v>
      </c>
      <c r="D242" s="203" t="s">
        <v>311</v>
      </c>
      <c r="E242" s="204" t="s">
        <v>7624</v>
      </c>
      <c r="F242" s="205" t="s">
        <v>7479</v>
      </c>
      <c r="G242" s="206" t="s">
        <v>508</v>
      </c>
      <c r="H242" s="207">
        <v>15</v>
      </c>
      <c r="I242" s="208"/>
      <c r="J242" s="209">
        <f t="shared" si="40"/>
        <v>0</v>
      </c>
      <c r="K242" s="205" t="s">
        <v>21</v>
      </c>
      <c r="L242" s="62"/>
      <c r="M242" s="210" t="s">
        <v>21</v>
      </c>
      <c r="N242" s="211" t="s">
        <v>45</v>
      </c>
      <c r="O242" s="43"/>
      <c r="P242" s="212">
        <f t="shared" si="41"/>
        <v>0</v>
      </c>
      <c r="Q242" s="212">
        <v>0</v>
      </c>
      <c r="R242" s="212">
        <f t="shared" si="42"/>
        <v>0</v>
      </c>
      <c r="S242" s="212">
        <v>0</v>
      </c>
      <c r="T242" s="213">
        <f t="shared" si="43"/>
        <v>0</v>
      </c>
      <c r="AR242" s="25" t="s">
        <v>327</v>
      </c>
      <c r="AT242" s="25" t="s">
        <v>311</v>
      </c>
      <c r="AU242" s="25" t="s">
        <v>84</v>
      </c>
      <c r="AY242" s="25" t="s">
        <v>308</v>
      </c>
      <c r="BE242" s="214">
        <f t="shared" si="44"/>
        <v>0</v>
      </c>
      <c r="BF242" s="214">
        <f t="shared" si="45"/>
        <v>0</v>
      </c>
      <c r="BG242" s="214">
        <f t="shared" si="46"/>
        <v>0</v>
      </c>
      <c r="BH242" s="214">
        <f t="shared" si="47"/>
        <v>0</v>
      </c>
      <c r="BI242" s="214">
        <f t="shared" si="48"/>
        <v>0</v>
      </c>
      <c r="BJ242" s="25" t="s">
        <v>82</v>
      </c>
      <c r="BK242" s="214">
        <f t="shared" si="49"/>
        <v>0</v>
      </c>
      <c r="BL242" s="25" t="s">
        <v>327</v>
      </c>
      <c r="BM242" s="25" t="s">
        <v>624</v>
      </c>
    </row>
    <row r="243" spans="2:65" s="1" customFormat="1" ht="22.5" customHeight="1">
      <c r="B243" s="42"/>
      <c r="C243" s="203" t="s">
        <v>2340</v>
      </c>
      <c r="D243" s="203" t="s">
        <v>311</v>
      </c>
      <c r="E243" s="204" t="s">
        <v>7625</v>
      </c>
      <c r="F243" s="205" t="s">
        <v>7482</v>
      </c>
      <c r="G243" s="206" t="s">
        <v>700</v>
      </c>
      <c r="H243" s="207">
        <v>1</v>
      </c>
      <c r="I243" s="208"/>
      <c r="J243" s="209">
        <f t="shared" si="40"/>
        <v>0</v>
      </c>
      <c r="K243" s="205" t="s">
        <v>21</v>
      </c>
      <c r="L243" s="62"/>
      <c r="M243" s="210" t="s">
        <v>21</v>
      </c>
      <c r="N243" s="211" t="s">
        <v>45</v>
      </c>
      <c r="O243" s="43"/>
      <c r="P243" s="212">
        <f t="shared" si="41"/>
        <v>0</v>
      </c>
      <c r="Q243" s="212">
        <v>0</v>
      </c>
      <c r="R243" s="212">
        <f t="shared" si="42"/>
        <v>0</v>
      </c>
      <c r="S243" s="212">
        <v>0</v>
      </c>
      <c r="T243" s="213">
        <f t="shared" si="43"/>
        <v>0</v>
      </c>
      <c r="AR243" s="25" t="s">
        <v>327</v>
      </c>
      <c r="AT243" s="25" t="s">
        <v>311</v>
      </c>
      <c r="AU243" s="25" t="s">
        <v>84</v>
      </c>
      <c r="AY243" s="25" t="s">
        <v>308</v>
      </c>
      <c r="BE243" s="214">
        <f t="shared" si="44"/>
        <v>0</v>
      </c>
      <c r="BF243" s="214">
        <f t="shared" si="45"/>
        <v>0</v>
      </c>
      <c r="BG243" s="214">
        <f t="shared" si="46"/>
        <v>0</v>
      </c>
      <c r="BH243" s="214">
        <f t="shared" si="47"/>
        <v>0</v>
      </c>
      <c r="BI243" s="214">
        <f t="shared" si="48"/>
        <v>0</v>
      </c>
      <c r="BJ243" s="25" t="s">
        <v>82</v>
      </c>
      <c r="BK243" s="214">
        <f t="shared" si="49"/>
        <v>0</v>
      </c>
      <c r="BL243" s="25" t="s">
        <v>327</v>
      </c>
      <c r="BM243" s="25" t="s">
        <v>632</v>
      </c>
    </row>
    <row r="244" spans="2:65" s="11" customFormat="1" ht="29.85" customHeight="1">
      <c r="B244" s="186"/>
      <c r="C244" s="187"/>
      <c r="D244" s="200" t="s">
        <v>73</v>
      </c>
      <c r="E244" s="201" t="s">
        <v>7626</v>
      </c>
      <c r="F244" s="201" t="s">
        <v>7627</v>
      </c>
      <c r="G244" s="187"/>
      <c r="H244" s="187"/>
      <c r="I244" s="190"/>
      <c r="J244" s="202">
        <f>BK244</f>
        <v>0</v>
      </c>
      <c r="K244" s="187"/>
      <c r="L244" s="192"/>
      <c r="M244" s="193"/>
      <c r="N244" s="194"/>
      <c r="O244" s="194"/>
      <c r="P244" s="195">
        <f>SUM(P245:P327)</f>
        <v>0</v>
      </c>
      <c r="Q244" s="194"/>
      <c r="R244" s="195">
        <f>SUM(R245:R327)</f>
        <v>0</v>
      </c>
      <c r="S244" s="194"/>
      <c r="T244" s="196">
        <f>SUM(T245:T327)</f>
        <v>0</v>
      </c>
      <c r="AR244" s="197" t="s">
        <v>82</v>
      </c>
      <c r="AT244" s="198" t="s">
        <v>73</v>
      </c>
      <c r="AU244" s="198" t="s">
        <v>82</v>
      </c>
      <c r="AY244" s="197" t="s">
        <v>308</v>
      </c>
      <c r="BK244" s="199">
        <f>SUM(BK245:BK327)</f>
        <v>0</v>
      </c>
    </row>
    <row r="245" spans="2:65" s="1" customFormat="1" ht="57" customHeight="1">
      <c r="B245" s="42"/>
      <c r="C245" s="203" t="s">
        <v>2344</v>
      </c>
      <c r="D245" s="203" t="s">
        <v>311</v>
      </c>
      <c r="E245" s="204" t="s">
        <v>7628</v>
      </c>
      <c r="F245" s="205" t="s">
        <v>7629</v>
      </c>
      <c r="G245" s="206" t="s">
        <v>5275</v>
      </c>
      <c r="H245" s="207">
        <v>1</v>
      </c>
      <c r="I245" s="208"/>
      <c r="J245" s="209">
        <f t="shared" ref="J245:J276" si="50">ROUND(I245*H245,2)</f>
        <v>0</v>
      </c>
      <c r="K245" s="205" t="s">
        <v>21</v>
      </c>
      <c r="L245" s="62"/>
      <c r="M245" s="210" t="s">
        <v>21</v>
      </c>
      <c r="N245" s="211" t="s">
        <v>45</v>
      </c>
      <c r="O245" s="43"/>
      <c r="P245" s="212">
        <f t="shared" ref="P245:P276" si="51">O245*H245</f>
        <v>0</v>
      </c>
      <c r="Q245" s="212">
        <v>0</v>
      </c>
      <c r="R245" s="212">
        <f t="shared" ref="R245:R276" si="52">Q245*H245</f>
        <v>0</v>
      </c>
      <c r="S245" s="212">
        <v>0</v>
      </c>
      <c r="T245" s="213">
        <f t="shared" ref="T245:T276" si="53">S245*H245</f>
        <v>0</v>
      </c>
      <c r="AR245" s="25" t="s">
        <v>327</v>
      </c>
      <c r="AT245" s="25" t="s">
        <v>311</v>
      </c>
      <c r="AU245" s="25" t="s">
        <v>84</v>
      </c>
      <c r="AY245" s="25" t="s">
        <v>308</v>
      </c>
      <c r="BE245" s="214">
        <f t="shared" ref="BE245:BE276" si="54">IF(N245="základní",J245,0)</f>
        <v>0</v>
      </c>
      <c r="BF245" s="214">
        <f t="shared" ref="BF245:BF276" si="55">IF(N245="snížená",J245,0)</f>
        <v>0</v>
      </c>
      <c r="BG245" s="214">
        <f t="shared" ref="BG245:BG276" si="56">IF(N245="zákl. přenesená",J245,0)</f>
        <v>0</v>
      </c>
      <c r="BH245" s="214">
        <f t="shared" ref="BH245:BH276" si="57">IF(N245="sníž. přenesená",J245,0)</f>
        <v>0</v>
      </c>
      <c r="BI245" s="214">
        <f t="shared" ref="BI245:BI276" si="58">IF(N245="nulová",J245,0)</f>
        <v>0</v>
      </c>
      <c r="BJ245" s="25" t="s">
        <v>82</v>
      </c>
      <c r="BK245" s="214">
        <f t="shared" ref="BK245:BK276" si="59">ROUND(I245*H245,2)</f>
        <v>0</v>
      </c>
      <c r="BL245" s="25" t="s">
        <v>327</v>
      </c>
      <c r="BM245" s="25" t="s">
        <v>638</v>
      </c>
    </row>
    <row r="246" spans="2:65" s="1" customFormat="1" ht="22.5" customHeight="1">
      <c r="B246" s="42"/>
      <c r="C246" s="203" t="s">
        <v>2348</v>
      </c>
      <c r="D246" s="203" t="s">
        <v>311</v>
      </c>
      <c r="E246" s="204" t="s">
        <v>7630</v>
      </c>
      <c r="F246" s="205" t="s">
        <v>7631</v>
      </c>
      <c r="G246" s="206" t="s">
        <v>5275</v>
      </c>
      <c r="H246" s="207">
        <v>1</v>
      </c>
      <c r="I246" s="208"/>
      <c r="J246" s="209">
        <f t="shared" si="50"/>
        <v>0</v>
      </c>
      <c r="K246" s="205" t="s">
        <v>21</v>
      </c>
      <c r="L246" s="62"/>
      <c r="M246" s="210" t="s">
        <v>21</v>
      </c>
      <c r="N246" s="211" t="s">
        <v>45</v>
      </c>
      <c r="O246" s="43"/>
      <c r="P246" s="212">
        <f t="shared" si="51"/>
        <v>0</v>
      </c>
      <c r="Q246" s="212">
        <v>0</v>
      </c>
      <c r="R246" s="212">
        <f t="shared" si="52"/>
        <v>0</v>
      </c>
      <c r="S246" s="212">
        <v>0</v>
      </c>
      <c r="T246" s="213">
        <f t="shared" si="53"/>
        <v>0</v>
      </c>
      <c r="AR246" s="25" t="s">
        <v>327</v>
      </c>
      <c r="AT246" s="25" t="s">
        <v>311</v>
      </c>
      <c r="AU246" s="25" t="s">
        <v>84</v>
      </c>
      <c r="AY246" s="25" t="s">
        <v>308</v>
      </c>
      <c r="BE246" s="214">
        <f t="shared" si="54"/>
        <v>0</v>
      </c>
      <c r="BF246" s="214">
        <f t="shared" si="55"/>
        <v>0</v>
      </c>
      <c r="BG246" s="214">
        <f t="shared" si="56"/>
        <v>0</v>
      </c>
      <c r="BH246" s="214">
        <f t="shared" si="57"/>
        <v>0</v>
      </c>
      <c r="BI246" s="214">
        <f t="shared" si="58"/>
        <v>0</v>
      </c>
      <c r="BJ246" s="25" t="s">
        <v>82</v>
      </c>
      <c r="BK246" s="214">
        <f t="shared" si="59"/>
        <v>0</v>
      </c>
      <c r="BL246" s="25" t="s">
        <v>327</v>
      </c>
      <c r="BM246" s="25" t="s">
        <v>644</v>
      </c>
    </row>
    <row r="247" spans="2:65" s="1" customFormat="1" ht="22.5" customHeight="1">
      <c r="B247" s="42"/>
      <c r="C247" s="203" t="s">
        <v>2353</v>
      </c>
      <c r="D247" s="203" t="s">
        <v>311</v>
      </c>
      <c r="E247" s="204" t="s">
        <v>7632</v>
      </c>
      <c r="F247" s="205" t="s">
        <v>7633</v>
      </c>
      <c r="G247" s="206" t="s">
        <v>5275</v>
      </c>
      <c r="H247" s="207">
        <v>1</v>
      </c>
      <c r="I247" s="208"/>
      <c r="J247" s="209">
        <f t="shared" si="50"/>
        <v>0</v>
      </c>
      <c r="K247" s="205" t="s">
        <v>21</v>
      </c>
      <c r="L247" s="62"/>
      <c r="M247" s="210" t="s">
        <v>21</v>
      </c>
      <c r="N247" s="211" t="s">
        <v>45</v>
      </c>
      <c r="O247" s="43"/>
      <c r="P247" s="212">
        <f t="shared" si="51"/>
        <v>0</v>
      </c>
      <c r="Q247" s="212">
        <v>0</v>
      </c>
      <c r="R247" s="212">
        <f t="shared" si="52"/>
        <v>0</v>
      </c>
      <c r="S247" s="212">
        <v>0</v>
      </c>
      <c r="T247" s="213">
        <f t="shared" si="53"/>
        <v>0</v>
      </c>
      <c r="AR247" s="25" t="s">
        <v>327</v>
      </c>
      <c r="AT247" s="25" t="s">
        <v>311</v>
      </c>
      <c r="AU247" s="25" t="s">
        <v>84</v>
      </c>
      <c r="AY247" s="25" t="s">
        <v>308</v>
      </c>
      <c r="BE247" s="214">
        <f t="shared" si="54"/>
        <v>0</v>
      </c>
      <c r="BF247" s="214">
        <f t="shared" si="55"/>
        <v>0</v>
      </c>
      <c r="BG247" s="214">
        <f t="shared" si="56"/>
        <v>0</v>
      </c>
      <c r="BH247" s="214">
        <f t="shared" si="57"/>
        <v>0</v>
      </c>
      <c r="BI247" s="214">
        <f t="shared" si="58"/>
        <v>0</v>
      </c>
      <c r="BJ247" s="25" t="s">
        <v>82</v>
      </c>
      <c r="BK247" s="214">
        <f t="shared" si="59"/>
        <v>0</v>
      </c>
      <c r="BL247" s="25" t="s">
        <v>327</v>
      </c>
      <c r="BM247" s="25" t="s">
        <v>649</v>
      </c>
    </row>
    <row r="248" spans="2:65" s="1" customFormat="1" ht="22.5" customHeight="1">
      <c r="B248" s="42"/>
      <c r="C248" s="203" t="s">
        <v>2358</v>
      </c>
      <c r="D248" s="203" t="s">
        <v>311</v>
      </c>
      <c r="E248" s="204" t="s">
        <v>7634</v>
      </c>
      <c r="F248" s="205" t="s">
        <v>7635</v>
      </c>
      <c r="G248" s="206" t="s">
        <v>5275</v>
      </c>
      <c r="H248" s="207">
        <v>1</v>
      </c>
      <c r="I248" s="208"/>
      <c r="J248" s="209">
        <f t="shared" si="50"/>
        <v>0</v>
      </c>
      <c r="K248" s="205" t="s">
        <v>21</v>
      </c>
      <c r="L248" s="62"/>
      <c r="M248" s="210" t="s">
        <v>21</v>
      </c>
      <c r="N248" s="211" t="s">
        <v>45</v>
      </c>
      <c r="O248" s="43"/>
      <c r="P248" s="212">
        <f t="shared" si="51"/>
        <v>0</v>
      </c>
      <c r="Q248" s="212">
        <v>0</v>
      </c>
      <c r="R248" s="212">
        <f t="shared" si="52"/>
        <v>0</v>
      </c>
      <c r="S248" s="212">
        <v>0</v>
      </c>
      <c r="T248" s="213">
        <f t="shared" si="53"/>
        <v>0</v>
      </c>
      <c r="AR248" s="25" t="s">
        <v>327</v>
      </c>
      <c r="AT248" s="25" t="s">
        <v>311</v>
      </c>
      <c r="AU248" s="25" t="s">
        <v>84</v>
      </c>
      <c r="AY248" s="25" t="s">
        <v>308</v>
      </c>
      <c r="BE248" s="214">
        <f t="shared" si="54"/>
        <v>0</v>
      </c>
      <c r="BF248" s="214">
        <f t="shared" si="55"/>
        <v>0</v>
      </c>
      <c r="BG248" s="214">
        <f t="shared" si="56"/>
        <v>0</v>
      </c>
      <c r="BH248" s="214">
        <f t="shared" si="57"/>
        <v>0</v>
      </c>
      <c r="BI248" s="214">
        <f t="shared" si="58"/>
        <v>0</v>
      </c>
      <c r="BJ248" s="25" t="s">
        <v>82</v>
      </c>
      <c r="BK248" s="214">
        <f t="shared" si="59"/>
        <v>0</v>
      </c>
      <c r="BL248" s="25" t="s">
        <v>327</v>
      </c>
      <c r="BM248" s="25" t="s">
        <v>653</v>
      </c>
    </row>
    <row r="249" spans="2:65" s="1" customFormat="1" ht="22.5" customHeight="1">
      <c r="B249" s="42"/>
      <c r="C249" s="203" t="s">
        <v>2363</v>
      </c>
      <c r="D249" s="203" t="s">
        <v>311</v>
      </c>
      <c r="E249" s="204" t="s">
        <v>7636</v>
      </c>
      <c r="F249" s="205" t="s">
        <v>7637</v>
      </c>
      <c r="G249" s="206" t="s">
        <v>5275</v>
      </c>
      <c r="H249" s="207">
        <v>1</v>
      </c>
      <c r="I249" s="208"/>
      <c r="J249" s="209">
        <f t="shared" si="50"/>
        <v>0</v>
      </c>
      <c r="K249" s="205" t="s">
        <v>21</v>
      </c>
      <c r="L249" s="62"/>
      <c r="M249" s="210" t="s">
        <v>21</v>
      </c>
      <c r="N249" s="211" t="s">
        <v>45</v>
      </c>
      <c r="O249" s="43"/>
      <c r="P249" s="212">
        <f t="shared" si="51"/>
        <v>0</v>
      </c>
      <c r="Q249" s="212">
        <v>0</v>
      </c>
      <c r="R249" s="212">
        <f t="shared" si="52"/>
        <v>0</v>
      </c>
      <c r="S249" s="212">
        <v>0</v>
      </c>
      <c r="T249" s="213">
        <f t="shared" si="53"/>
        <v>0</v>
      </c>
      <c r="AR249" s="25" t="s">
        <v>327</v>
      </c>
      <c r="AT249" s="25" t="s">
        <v>311</v>
      </c>
      <c r="AU249" s="25" t="s">
        <v>84</v>
      </c>
      <c r="AY249" s="25" t="s">
        <v>308</v>
      </c>
      <c r="BE249" s="214">
        <f t="shared" si="54"/>
        <v>0</v>
      </c>
      <c r="BF249" s="214">
        <f t="shared" si="55"/>
        <v>0</v>
      </c>
      <c r="BG249" s="214">
        <f t="shared" si="56"/>
        <v>0</v>
      </c>
      <c r="BH249" s="214">
        <f t="shared" si="57"/>
        <v>0</v>
      </c>
      <c r="BI249" s="214">
        <f t="shared" si="58"/>
        <v>0</v>
      </c>
      <c r="BJ249" s="25" t="s">
        <v>82</v>
      </c>
      <c r="BK249" s="214">
        <f t="shared" si="59"/>
        <v>0</v>
      </c>
      <c r="BL249" s="25" t="s">
        <v>327</v>
      </c>
      <c r="BM249" s="25" t="s">
        <v>657</v>
      </c>
    </row>
    <row r="250" spans="2:65" s="1" customFormat="1" ht="22.5" customHeight="1">
      <c r="B250" s="42"/>
      <c r="C250" s="203" t="s">
        <v>2365</v>
      </c>
      <c r="D250" s="203" t="s">
        <v>311</v>
      </c>
      <c r="E250" s="204" t="s">
        <v>7638</v>
      </c>
      <c r="F250" s="205" t="s">
        <v>7639</v>
      </c>
      <c r="G250" s="206" t="s">
        <v>5275</v>
      </c>
      <c r="H250" s="207">
        <v>1</v>
      </c>
      <c r="I250" s="208"/>
      <c r="J250" s="209">
        <f t="shared" si="50"/>
        <v>0</v>
      </c>
      <c r="K250" s="205" t="s">
        <v>21</v>
      </c>
      <c r="L250" s="62"/>
      <c r="M250" s="210" t="s">
        <v>21</v>
      </c>
      <c r="N250" s="211" t="s">
        <v>45</v>
      </c>
      <c r="O250" s="43"/>
      <c r="P250" s="212">
        <f t="shared" si="51"/>
        <v>0</v>
      </c>
      <c r="Q250" s="212">
        <v>0</v>
      </c>
      <c r="R250" s="212">
        <f t="shared" si="52"/>
        <v>0</v>
      </c>
      <c r="S250" s="212">
        <v>0</v>
      </c>
      <c r="T250" s="213">
        <f t="shared" si="53"/>
        <v>0</v>
      </c>
      <c r="AR250" s="25" t="s">
        <v>327</v>
      </c>
      <c r="AT250" s="25" t="s">
        <v>311</v>
      </c>
      <c r="AU250" s="25" t="s">
        <v>84</v>
      </c>
      <c r="AY250" s="25" t="s">
        <v>308</v>
      </c>
      <c r="BE250" s="214">
        <f t="shared" si="54"/>
        <v>0</v>
      </c>
      <c r="BF250" s="214">
        <f t="shared" si="55"/>
        <v>0</v>
      </c>
      <c r="BG250" s="214">
        <f t="shared" si="56"/>
        <v>0</v>
      </c>
      <c r="BH250" s="214">
        <f t="shared" si="57"/>
        <v>0</v>
      </c>
      <c r="BI250" s="214">
        <f t="shared" si="58"/>
        <v>0</v>
      </c>
      <c r="BJ250" s="25" t="s">
        <v>82</v>
      </c>
      <c r="BK250" s="214">
        <f t="shared" si="59"/>
        <v>0</v>
      </c>
      <c r="BL250" s="25" t="s">
        <v>327</v>
      </c>
      <c r="BM250" s="25" t="s">
        <v>661</v>
      </c>
    </row>
    <row r="251" spans="2:65" s="1" customFormat="1" ht="22.5" customHeight="1">
      <c r="B251" s="42"/>
      <c r="C251" s="203" t="s">
        <v>2369</v>
      </c>
      <c r="D251" s="203" t="s">
        <v>311</v>
      </c>
      <c r="E251" s="204" t="s">
        <v>7640</v>
      </c>
      <c r="F251" s="205" t="s">
        <v>7641</v>
      </c>
      <c r="G251" s="206" t="s">
        <v>5275</v>
      </c>
      <c r="H251" s="207">
        <v>1</v>
      </c>
      <c r="I251" s="208"/>
      <c r="J251" s="209">
        <f t="shared" si="50"/>
        <v>0</v>
      </c>
      <c r="K251" s="205" t="s">
        <v>21</v>
      </c>
      <c r="L251" s="62"/>
      <c r="M251" s="210" t="s">
        <v>21</v>
      </c>
      <c r="N251" s="211" t="s">
        <v>45</v>
      </c>
      <c r="O251" s="43"/>
      <c r="P251" s="212">
        <f t="shared" si="51"/>
        <v>0</v>
      </c>
      <c r="Q251" s="212">
        <v>0</v>
      </c>
      <c r="R251" s="212">
        <f t="shared" si="52"/>
        <v>0</v>
      </c>
      <c r="S251" s="212">
        <v>0</v>
      </c>
      <c r="T251" s="213">
        <f t="shared" si="53"/>
        <v>0</v>
      </c>
      <c r="AR251" s="25" t="s">
        <v>327</v>
      </c>
      <c r="AT251" s="25" t="s">
        <v>311</v>
      </c>
      <c r="AU251" s="25" t="s">
        <v>84</v>
      </c>
      <c r="AY251" s="25" t="s">
        <v>308</v>
      </c>
      <c r="BE251" s="214">
        <f t="shared" si="54"/>
        <v>0</v>
      </c>
      <c r="BF251" s="214">
        <f t="shared" si="55"/>
        <v>0</v>
      </c>
      <c r="BG251" s="214">
        <f t="shared" si="56"/>
        <v>0</v>
      </c>
      <c r="BH251" s="214">
        <f t="shared" si="57"/>
        <v>0</v>
      </c>
      <c r="BI251" s="214">
        <f t="shared" si="58"/>
        <v>0</v>
      </c>
      <c r="BJ251" s="25" t="s">
        <v>82</v>
      </c>
      <c r="BK251" s="214">
        <f t="shared" si="59"/>
        <v>0</v>
      </c>
      <c r="BL251" s="25" t="s">
        <v>327</v>
      </c>
      <c r="BM251" s="25" t="s">
        <v>665</v>
      </c>
    </row>
    <row r="252" spans="2:65" s="1" customFormat="1" ht="22.5" customHeight="1">
      <c r="B252" s="42"/>
      <c r="C252" s="203" t="s">
        <v>2372</v>
      </c>
      <c r="D252" s="203" t="s">
        <v>311</v>
      </c>
      <c r="E252" s="204" t="s">
        <v>7642</v>
      </c>
      <c r="F252" s="205" t="s">
        <v>7643</v>
      </c>
      <c r="G252" s="206" t="s">
        <v>5275</v>
      </c>
      <c r="H252" s="207">
        <v>1</v>
      </c>
      <c r="I252" s="208"/>
      <c r="J252" s="209">
        <f t="shared" si="50"/>
        <v>0</v>
      </c>
      <c r="K252" s="205" t="s">
        <v>21</v>
      </c>
      <c r="L252" s="62"/>
      <c r="M252" s="210" t="s">
        <v>21</v>
      </c>
      <c r="N252" s="211" t="s">
        <v>45</v>
      </c>
      <c r="O252" s="43"/>
      <c r="P252" s="212">
        <f t="shared" si="51"/>
        <v>0</v>
      </c>
      <c r="Q252" s="212">
        <v>0</v>
      </c>
      <c r="R252" s="212">
        <f t="shared" si="52"/>
        <v>0</v>
      </c>
      <c r="S252" s="212">
        <v>0</v>
      </c>
      <c r="T252" s="213">
        <f t="shared" si="53"/>
        <v>0</v>
      </c>
      <c r="AR252" s="25" t="s">
        <v>327</v>
      </c>
      <c r="AT252" s="25" t="s">
        <v>311</v>
      </c>
      <c r="AU252" s="25" t="s">
        <v>84</v>
      </c>
      <c r="AY252" s="25" t="s">
        <v>308</v>
      </c>
      <c r="BE252" s="214">
        <f t="shared" si="54"/>
        <v>0</v>
      </c>
      <c r="BF252" s="214">
        <f t="shared" si="55"/>
        <v>0</v>
      </c>
      <c r="BG252" s="214">
        <f t="shared" si="56"/>
        <v>0</v>
      </c>
      <c r="BH252" s="214">
        <f t="shared" si="57"/>
        <v>0</v>
      </c>
      <c r="BI252" s="214">
        <f t="shared" si="58"/>
        <v>0</v>
      </c>
      <c r="BJ252" s="25" t="s">
        <v>82</v>
      </c>
      <c r="BK252" s="214">
        <f t="shared" si="59"/>
        <v>0</v>
      </c>
      <c r="BL252" s="25" t="s">
        <v>327</v>
      </c>
      <c r="BM252" s="25" t="s">
        <v>669</v>
      </c>
    </row>
    <row r="253" spans="2:65" s="1" customFormat="1" ht="22.5" customHeight="1">
      <c r="B253" s="42"/>
      <c r="C253" s="203" t="s">
        <v>2376</v>
      </c>
      <c r="D253" s="203" t="s">
        <v>311</v>
      </c>
      <c r="E253" s="204" t="s">
        <v>7644</v>
      </c>
      <c r="F253" s="205" t="s">
        <v>7317</v>
      </c>
      <c r="G253" s="206" t="s">
        <v>5275</v>
      </c>
      <c r="H253" s="207">
        <v>1</v>
      </c>
      <c r="I253" s="208"/>
      <c r="J253" s="209">
        <f t="shared" si="50"/>
        <v>0</v>
      </c>
      <c r="K253" s="205" t="s">
        <v>21</v>
      </c>
      <c r="L253" s="62"/>
      <c r="M253" s="210" t="s">
        <v>21</v>
      </c>
      <c r="N253" s="211" t="s">
        <v>45</v>
      </c>
      <c r="O253" s="43"/>
      <c r="P253" s="212">
        <f t="shared" si="51"/>
        <v>0</v>
      </c>
      <c r="Q253" s="212">
        <v>0</v>
      </c>
      <c r="R253" s="212">
        <f t="shared" si="52"/>
        <v>0</v>
      </c>
      <c r="S253" s="212">
        <v>0</v>
      </c>
      <c r="T253" s="213">
        <f t="shared" si="53"/>
        <v>0</v>
      </c>
      <c r="AR253" s="25" t="s">
        <v>327</v>
      </c>
      <c r="AT253" s="25" t="s">
        <v>311</v>
      </c>
      <c r="AU253" s="25" t="s">
        <v>84</v>
      </c>
      <c r="AY253" s="25" t="s">
        <v>308</v>
      </c>
      <c r="BE253" s="214">
        <f t="shared" si="54"/>
        <v>0</v>
      </c>
      <c r="BF253" s="214">
        <f t="shared" si="55"/>
        <v>0</v>
      </c>
      <c r="BG253" s="214">
        <f t="shared" si="56"/>
        <v>0</v>
      </c>
      <c r="BH253" s="214">
        <f t="shared" si="57"/>
        <v>0</v>
      </c>
      <c r="BI253" s="214">
        <f t="shared" si="58"/>
        <v>0</v>
      </c>
      <c r="BJ253" s="25" t="s">
        <v>82</v>
      </c>
      <c r="BK253" s="214">
        <f t="shared" si="59"/>
        <v>0</v>
      </c>
      <c r="BL253" s="25" t="s">
        <v>327</v>
      </c>
      <c r="BM253" s="25" t="s">
        <v>673</v>
      </c>
    </row>
    <row r="254" spans="2:65" s="1" customFormat="1" ht="22.5" customHeight="1">
      <c r="B254" s="42"/>
      <c r="C254" s="203" t="s">
        <v>2381</v>
      </c>
      <c r="D254" s="203" t="s">
        <v>311</v>
      </c>
      <c r="E254" s="204" t="s">
        <v>7645</v>
      </c>
      <c r="F254" s="205" t="s">
        <v>7646</v>
      </c>
      <c r="G254" s="206" t="s">
        <v>5275</v>
      </c>
      <c r="H254" s="207">
        <v>1</v>
      </c>
      <c r="I254" s="208"/>
      <c r="J254" s="209">
        <f t="shared" si="50"/>
        <v>0</v>
      </c>
      <c r="K254" s="205" t="s">
        <v>21</v>
      </c>
      <c r="L254" s="62"/>
      <c r="M254" s="210" t="s">
        <v>21</v>
      </c>
      <c r="N254" s="211" t="s">
        <v>45</v>
      </c>
      <c r="O254" s="43"/>
      <c r="P254" s="212">
        <f t="shared" si="51"/>
        <v>0</v>
      </c>
      <c r="Q254" s="212">
        <v>0</v>
      </c>
      <c r="R254" s="212">
        <f t="shared" si="52"/>
        <v>0</v>
      </c>
      <c r="S254" s="212">
        <v>0</v>
      </c>
      <c r="T254" s="213">
        <f t="shared" si="53"/>
        <v>0</v>
      </c>
      <c r="AR254" s="25" t="s">
        <v>327</v>
      </c>
      <c r="AT254" s="25" t="s">
        <v>311</v>
      </c>
      <c r="AU254" s="25" t="s">
        <v>84</v>
      </c>
      <c r="AY254" s="25" t="s">
        <v>308</v>
      </c>
      <c r="BE254" s="214">
        <f t="shared" si="54"/>
        <v>0</v>
      </c>
      <c r="BF254" s="214">
        <f t="shared" si="55"/>
        <v>0</v>
      </c>
      <c r="BG254" s="214">
        <f t="shared" si="56"/>
        <v>0</v>
      </c>
      <c r="BH254" s="214">
        <f t="shared" si="57"/>
        <v>0</v>
      </c>
      <c r="BI254" s="214">
        <f t="shared" si="58"/>
        <v>0</v>
      </c>
      <c r="BJ254" s="25" t="s">
        <v>82</v>
      </c>
      <c r="BK254" s="214">
        <f t="shared" si="59"/>
        <v>0</v>
      </c>
      <c r="BL254" s="25" t="s">
        <v>327</v>
      </c>
      <c r="BM254" s="25" t="s">
        <v>677</v>
      </c>
    </row>
    <row r="255" spans="2:65" s="1" customFormat="1" ht="22.5" customHeight="1">
      <c r="B255" s="42"/>
      <c r="C255" s="203" t="s">
        <v>2385</v>
      </c>
      <c r="D255" s="203" t="s">
        <v>311</v>
      </c>
      <c r="E255" s="204" t="s">
        <v>7647</v>
      </c>
      <c r="F255" s="205" t="s">
        <v>7648</v>
      </c>
      <c r="G255" s="206" t="s">
        <v>5275</v>
      </c>
      <c r="H255" s="207">
        <v>1</v>
      </c>
      <c r="I255" s="208"/>
      <c r="J255" s="209">
        <f t="shared" si="50"/>
        <v>0</v>
      </c>
      <c r="K255" s="205" t="s">
        <v>21</v>
      </c>
      <c r="L255" s="62"/>
      <c r="M255" s="210" t="s">
        <v>21</v>
      </c>
      <c r="N255" s="211" t="s">
        <v>45</v>
      </c>
      <c r="O255" s="43"/>
      <c r="P255" s="212">
        <f t="shared" si="51"/>
        <v>0</v>
      </c>
      <c r="Q255" s="212">
        <v>0</v>
      </c>
      <c r="R255" s="212">
        <f t="shared" si="52"/>
        <v>0</v>
      </c>
      <c r="S255" s="212">
        <v>0</v>
      </c>
      <c r="T255" s="213">
        <f t="shared" si="53"/>
        <v>0</v>
      </c>
      <c r="AR255" s="25" t="s">
        <v>327</v>
      </c>
      <c r="AT255" s="25" t="s">
        <v>311</v>
      </c>
      <c r="AU255" s="25" t="s">
        <v>84</v>
      </c>
      <c r="AY255" s="25" t="s">
        <v>308</v>
      </c>
      <c r="BE255" s="214">
        <f t="shared" si="54"/>
        <v>0</v>
      </c>
      <c r="BF255" s="214">
        <f t="shared" si="55"/>
        <v>0</v>
      </c>
      <c r="BG255" s="214">
        <f t="shared" si="56"/>
        <v>0</v>
      </c>
      <c r="BH255" s="214">
        <f t="shared" si="57"/>
        <v>0</v>
      </c>
      <c r="BI255" s="214">
        <f t="shared" si="58"/>
        <v>0</v>
      </c>
      <c r="BJ255" s="25" t="s">
        <v>82</v>
      </c>
      <c r="BK255" s="214">
        <f t="shared" si="59"/>
        <v>0</v>
      </c>
      <c r="BL255" s="25" t="s">
        <v>327</v>
      </c>
      <c r="BM255" s="25" t="s">
        <v>681</v>
      </c>
    </row>
    <row r="256" spans="2:65" s="1" customFormat="1" ht="22.5" customHeight="1">
      <c r="B256" s="42"/>
      <c r="C256" s="203" t="s">
        <v>2389</v>
      </c>
      <c r="D256" s="203" t="s">
        <v>311</v>
      </c>
      <c r="E256" s="204" t="s">
        <v>7649</v>
      </c>
      <c r="F256" s="205" t="s">
        <v>7648</v>
      </c>
      <c r="G256" s="206" t="s">
        <v>5275</v>
      </c>
      <c r="H256" s="207">
        <v>1</v>
      </c>
      <c r="I256" s="208"/>
      <c r="J256" s="209">
        <f t="shared" si="50"/>
        <v>0</v>
      </c>
      <c r="K256" s="205" t="s">
        <v>21</v>
      </c>
      <c r="L256" s="62"/>
      <c r="M256" s="210" t="s">
        <v>21</v>
      </c>
      <c r="N256" s="211" t="s">
        <v>45</v>
      </c>
      <c r="O256" s="43"/>
      <c r="P256" s="212">
        <f t="shared" si="51"/>
        <v>0</v>
      </c>
      <c r="Q256" s="212">
        <v>0</v>
      </c>
      <c r="R256" s="212">
        <f t="shared" si="52"/>
        <v>0</v>
      </c>
      <c r="S256" s="212">
        <v>0</v>
      </c>
      <c r="T256" s="213">
        <f t="shared" si="53"/>
        <v>0</v>
      </c>
      <c r="AR256" s="25" t="s">
        <v>327</v>
      </c>
      <c r="AT256" s="25" t="s">
        <v>311</v>
      </c>
      <c r="AU256" s="25" t="s">
        <v>84</v>
      </c>
      <c r="AY256" s="25" t="s">
        <v>308</v>
      </c>
      <c r="BE256" s="214">
        <f t="shared" si="54"/>
        <v>0</v>
      </c>
      <c r="BF256" s="214">
        <f t="shared" si="55"/>
        <v>0</v>
      </c>
      <c r="BG256" s="214">
        <f t="shared" si="56"/>
        <v>0</v>
      </c>
      <c r="BH256" s="214">
        <f t="shared" si="57"/>
        <v>0</v>
      </c>
      <c r="BI256" s="214">
        <f t="shared" si="58"/>
        <v>0</v>
      </c>
      <c r="BJ256" s="25" t="s">
        <v>82</v>
      </c>
      <c r="BK256" s="214">
        <f t="shared" si="59"/>
        <v>0</v>
      </c>
      <c r="BL256" s="25" t="s">
        <v>327</v>
      </c>
      <c r="BM256" s="25" t="s">
        <v>685</v>
      </c>
    </row>
    <row r="257" spans="2:65" s="1" customFormat="1" ht="22.5" customHeight="1">
      <c r="B257" s="42"/>
      <c r="C257" s="203" t="s">
        <v>2393</v>
      </c>
      <c r="D257" s="203" t="s">
        <v>311</v>
      </c>
      <c r="E257" s="204" t="s">
        <v>7650</v>
      </c>
      <c r="F257" s="205" t="s">
        <v>7651</v>
      </c>
      <c r="G257" s="206" t="s">
        <v>5275</v>
      </c>
      <c r="H257" s="207">
        <v>1</v>
      </c>
      <c r="I257" s="208"/>
      <c r="J257" s="209">
        <f t="shared" si="50"/>
        <v>0</v>
      </c>
      <c r="K257" s="205" t="s">
        <v>21</v>
      </c>
      <c r="L257" s="62"/>
      <c r="M257" s="210" t="s">
        <v>21</v>
      </c>
      <c r="N257" s="211" t="s">
        <v>45</v>
      </c>
      <c r="O257" s="43"/>
      <c r="P257" s="212">
        <f t="shared" si="51"/>
        <v>0</v>
      </c>
      <c r="Q257" s="212">
        <v>0</v>
      </c>
      <c r="R257" s="212">
        <f t="shared" si="52"/>
        <v>0</v>
      </c>
      <c r="S257" s="212">
        <v>0</v>
      </c>
      <c r="T257" s="213">
        <f t="shared" si="53"/>
        <v>0</v>
      </c>
      <c r="AR257" s="25" t="s">
        <v>327</v>
      </c>
      <c r="AT257" s="25" t="s">
        <v>311</v>
      </c>
      <c r="AU257" s="25" t="s">
        <v>84</v>
      </c>
      <c r="AY257" s="25" t="s">
        <v>308</v>
      </c>
      <c r="BE257" s="214">
        <f t="shared" si="54"/>
        <v>0</v>
      </c>
      <c r="BF257" s="214">
        <f t="shared" si="55"/>
        <v>0</v>
      </c>
      <c r="BG257" s="214">
        <f t="shared" si="56"/>
        <v>0</v>
      </c>
      <c r="BH257" s="214">
        <f t="shared" si="57"/>
        <v>0</v>
      </c>
      <c r="BI257" s="214">
        <f t="shared" si="58"/>
        <v>0</v>
      </c>
      <c r="BJ257" s="25" t="s">
        <v>82</v>
      </c>
      <c r="BK257" s="214">
        <f t="shared" si="59"/>
        <v>0</v>
      </c>
      <c r="BL257" s="25" t="s">
        <v>327</v>
      </c>
      <c r="BM257" s="25" t="s">
        <v>689</v>
      </c>
    </row>
    <row r="258" spans="2:65" s="1" customFormat="1" ht="22.5" customHeight="1">
      <c r="B258" s="42"/>
      <c r="C258" s="203" t="s">
        <v>2398</v>
      </c>
      <c r="D258" s="203" t="s">
        <v>311</v>
      </c>
      <c r="E258" s="204" t="s">
        <v>7652</v>
      </c>
      <c r="F258" s="205" t="s">
        <v>7523</v>
      </c>
      <c r="G258" s="206" t="s">
        <v>5275</v>
      </c>
      <c r="H258" s="207">
        <v>1</v>
      </c>
      <c r="I258" s="208"/>
      <c r="J258" s="209">
        <f t="shared" si="50"/>
        <v>0</v>
      </c>
      <c r="K258" s="205" t="s">
        <v>21</v>
      </c>
      <c r="L258" s="62"/>
      <c r="M258" s="210" t="s">
        <v>21</v>
      </c>
      <c r="N258" s="211" t="s">
        <v>45</v>
      </c>
      <c r="O258" s="43"/>
      <c r="P258" s="212">
        <f t="shared" si="51"/>
        <v>0</v>
      </c>
      <c r="Q258" s="212">
        <v>0</v>
      </c>
      <c r="R258" s="212">
        <f t="shared" si="52"/>
        <v>0</v>
      </c>
      <c r="S258" s="212">
        <v>0</v>
      </c>
      <c r="T258" s="213">
        <f t="shared" si="53"/>
        <v>0</v>
      </c>
      <c r="AR258" s="25" t="s">
        <v>327</v>
      </c>
      <c r="AT258" s="25" t="s">
        <v>311</v>
      </c>
      <c r="AU258" s="25" t="s">
        <v>84</v>
      </c>
      <c r="AY258" s="25" t="s">
        <v>308</v>
      </c>
      <c r="BE258" s="214">
        <f t="shared" si="54"/>
        <v>0</v>
      </c>
      <c r="BF258" s="214">
        <f t="shared" si="55"/>
        <v>0</v>
      </c>
      <c r="BG258" s="214">
        <f t="shared" si="56"/>
        <v>0</v>
      </c>
      <c r="BH258" s="214">
        <f t="shared" si="57"/>
        <v>0</v>
      </c>
      <c r="BI258" s="214">
        <f t="shared" si="58"/>
        <v>0</v>
      </c>
      <c r="BJ258" s="25" t="s">
        <v>82</v>
      </c>
      <c r="BK258" s="214">
        <f t="shared" si="59"/>
        <v>0</v>
      </c>
      <c r="BL258" s="25" t="s">
        <v>327</v>
      </c>
      <c r="BM258" s="25" t="s">
        <v>693</v>
      </c>
    </row>
    <row r="259" spans="2:65" s="1" customFormat="1" ht="22.5" customHeight="1">
      <c r="B259" s="42"/>
      <c r="C259" s="203" t="s">
        <v>2402</v>
      </c>
      <c r="D259" s="203" t="s">
        <v>311</v>
      </c>
      <c r="E259" s="204" t="s">
        <v>7653</v>
      </c>
      <c r="F259" s="205" t="s">
        <v>7654</v>
      </c>
      <c r="G259" s="206" t="s">
        <v>5275</v>
      </c>
      <c r="H259" s="207">
        <v>1</v>
      </c>
      <c r="I259" s="208"/>
      <c r="J259" s="209">
        <f t="shared" si="50"/>
        <v>0</v>
      </c>
      <c r="K259" s="205" t="s">
        <v>21</v>
      </c>
      <c r="L259" s="62"/>
      <c r="M259" s="210" t="s">
        <v>21</v>
      </c>
      <c r="N259" s="211" t="s">
        <v>45</v>
      </c>
      <c r="O259" s="43"/>
      <c r="P259" s="212">
        <f t="shared" si="51"/>
        <v>0</v>
      </c>
      <c r="Q259" s="212">
        <v>0</v>
      </c>
      <c r="R259" s="212">
        <f t="shared" si="52"/>
        <v>0</v>
      </c>
      <c r="S259" s="212">
        <v>0</v>
      </c>
      <c r="T259" s="213">
        <f t="shared" si="53"/>
        <v>0</v>
      </c>
      <c r="AR259" s="25" t="s">
        <v>327</v>
      </c>
      <c r="AT259" s="25" t="s">
        <v>311</v>
      </c>
      <c r="AU259" s="25" t="s">
        <v>84</v>
      </c>
      <c r="AY259" s="25" t="s">
        <v>308</v>
      </c>
      <c r="BE259" s="214">
        <f t="shared" si="54"/>
        <v>0</v>
      </c>
      <c r="BF259" s="214">
        <f t="shared" si="55"/>
        <v>0</v>
      </c>
      <c r="BG259" s="214">
        <f t="shared" si="56"/>
        <v>0</v>
      </c>
      <c r="BH259" s="214">
        <f t="shared" si="57"/>
        <v>0</v>
      </c>
      <c r="BI259" s="214">
        <f t="shared" si="58"/>
        <v>0</v>
      </c>
      <c r="BJ259" s="25" t="s">
        <v>82</v>
      </c>
      <c r="BK259" s="214">
        <f t="shared" si="59"/>
        <v>0</v>
      </c>
      <c r="BL259" s="25" t="s">
        <v>327</v>
      </c>
      <c r="BM259" s="25" t="s">
        <v>697</v>
      </c>
    </row>
    <row r="260" spans="2:65" s="1" customFormat="1" ht="22.5" customHeight="1">
      <c r="B260" s="42"/>
      <c r="C260" s="203" t="s">
        <v>2408</v>
      </c>
      <c r="D260" s="203" t="s">
        <v>311</v>
      </c>
      <c r="E260" s="204" t="s">
        <v>7655</v>
      </c>
      <c r="F260" s="205" t="s">
        <v>7656</v>
      </c>
      <c r="G260" s="206" t="s">
        <v>5275</v>
      </c>
      <c r="H260" s="207">
        <v>1</v>
      </c>
      <c r="I260" s="208"/>
      <c r="J260" s="209">
        <f t="shared" si="50"/>
        <v>0</v>
      </c>
      <c r="K260" s="205" t="s">
        <v>21</v>
      </c>
      <c r="L260" s="62"/>
      <c r="M260" s="210" t="s">
        <v>21</v>
      </c>
      <c r="N260" s="211" t="s">
        <v>45</v>
      </c>
      <c r="O260" s="43"/>
      <c r="P260" s="212">
        <f t="shared" si="51"/>
        <v>0</v>
      </c>
      <c r="Q260" s="212">
        <v>0</v>
      </c>
      <c r="R260" s="212">
        <f t="shared" si="52"/>
        <v>0</v>
      </c>
      <c r="S260" s="212">
        <v>0</v>
      </c>
      <c r="T260" s="213">
        <f t="shared" si="53"/>
        <v>0</v>
      </c>
      <c r="AR260" s="25" t="s">
        <v>327</v>
      </c>
      <c r="AT260" s="25" t="s">
        <v>311</v>
      </c>
      <c r="AU260" s="25" t="s">
        <v>84</v>
      </c>
      <c r="AY260" s="25" t="s">
        <v>308</v>
      </c>
      <c r="BE260" s="214">
        <f t="shared" si="54"/>
        <v>0</v>
      </c>
      <c r="BF260" s="214">
        <f t="shared" si="55"/>
        <v>0</v>
      </c>
      <c r="BG260" s="214">
        <f t="shared" si="56"/>
        <v>0</v>
      </c>
      <c r="BH260" s="214">
        <f t="shared" si="57"/>
        <v>0</v>
      </c>
      <c r="BI260" s="214">
        <f t="shared" si="58"/>
        <v>0</v>
      </c>
      <c r="BJ260" s="25" t="s">
        <v>82</v>
      </c>
      <c r="BK260" s="214">
        <f t="shared" si="59"/>
        <v>0</v>
      </c>
      <c r="BL260" s="25" t="s">
        <v>327</v>
      </c>
      <c r="BM260" s="25" t="s">
        <v>702</v>
      </c>
    </row>
    <row r="261" spans="2:65" s="1" customFormat="1" ht="22.5" customHeight="1">
      <c r="B261" s="42"/>
      <c r="C261" s="203" t="s">
        <v>2413</v>
      </c>
      <c r="D261" s="203" t="s">
        <v>311</v>
      </c>
      <c r="E261" s="204" t="s">
        <v>7657</v>
      </c>
      <c r="F261" s="205" t="s">
        <v>7658</v>
      </c>
      <c r="G261" s="206" t="s">
        <v>5275</v>
      </c>
      <c r="H261" s="207">
        <v>1</v>
      </c>
      <c r="I261" s="208"/>
      <c r="J261" s="209">
        <f t="shared" si="50"/>
        <v>0</v>
      </c>
      <c r="K261" s="205" t="s">
        <v>21</v>
      </c>
      <c r="L261" s="62"/>
      <c r="M261" s="210" t="s">
        <v>21</v>
      </c>
      <c r="N261" s="211" t="s">
        <v>45</v>
      </c>
      <c r="O261" s="43"/>
      <c r="P261" s="212">
        <f t="shared" si="51"/>
        <v>0</v>
      </c>
      <c r="Q261" s="212">
        <v>0</v>
      </c>
      <c r="R261" s="212">
        <f t="shared" si="52"/>
        <v>0</v>
      </c>
      <c r="S261" s="212">
        <v>0</v>
      </c>
      <c r="T261" s="213">
        <f t="shared" si="53"/>
        <v>0</v>
      </c>
      <c r="AR261" s="25" t="s">
        <v>327</v>
      </c>
      <c r="AT261" s="25" t="s">
        <v>311</v>
      </c>
      <c r="AU261" s="25" t="s">
        <v>84</v>
      </c>
      <c r="AY261" s="25" t="s">
        <v>308</v>
      </c>
      <c r="BE261" s="214">
        <f t="shared" si="54"/>
        <v>0</v>
      </c>
      <c r="BF261" s="214">
        <f t="shared" si="55"/>
        <v>0</v>
      </c>
      <c r="BG261" s="214">
        <f t="shared" si="56"/>
        <v>0</v>
      </c>
      <c r="BH261" s="214">
        <f t="shared" si="57"/>
        <v>0</v>
      </c>
      <c r="BI261" s="214">
        <f t="shared" si="58"/>
        <v>0</v>
      </c>
      <c r="BJ261" s="25" t="s">
        <v>82</v>
      </c>
      <c r="BK261" s="214">
        <f t="shared" si="59"/>
        <v>0</v>
      </c>
      <c r="BL261" s="25" t="s">
        <v>327</v>
      </c>
      <c r="BM261" s="25" t="s">
        <v>706</v>
      </c>
    </row>
    <row r="262" spans="2:65" s="1" customFormat="1" ht="22.5" customHeight="1">
      <c r="B262" s="42"/>
      <c r="C262" s="203" t="s">
        <v>2419</v>
      </c>
      <c r="D262" s="203" t="s">
        <v>311</v>
      </c>
      <c r="E262" s="204" t="s">
        <v>7659</v>
      </c>
      <c r="F262" s="205" t="s">
        <v>7330</v>
      </c>
      <c r="G262" s="206" t="s">
        <v>5275</v>
      </c>
      <c r="H262" s="207">
        <v>1</v>
      </c>
      <c r="I262" s="208"/>
      <c r="J262" s="209">
        <f t="shared" si="50"/>
        <v>0</v>
      </c>
      <c r="K262" s="205" t="s">
        <v>21</v>
      </c>
      <c r="L262" s="62"/>
      <c r="M262" s="210" t="s">
        <v>21</v>
      </c>
      <c r="N262" s="211" t="s">
        <v>45</v>
      </c>
      <c r="O262" s="43"/>
      <c r="P262" s="212">
        <f t="shared" si="51"/>
        <v>0</v>
      </c>
      <c r="Q262" s="212">
        <v>0</v>
      </c>
      <c r="R262" s="212">
        <f t="shared" si="52"/>
        <v>0</v>
      </c>
      <c r="S262" s="212">
        <v>0</v>
      </c>
      <c r="T262" s="213">
        <f t="shared" si="53"/>
        <v>0</v>
      </c>
      <c r="AR262" s="25" t="s">
        <v>327</v>
      </c>
      <c r="AT262" s="25" t="s">
        <v>311</v>
      </c>
      <c r="AU262" s="25" t="s">
        <v>84</v>
      </c>
      <c r="AY262" s="25" t="s">
        <v>308</v>
      </c>
      <c r="BE262" s="214">
        <f t="shared" si="54"/>
        <v>0</v>
      </c>
      <c r="BF262" s="214">
        <f t="shared" si="55"/>
        <v>0</v>
      </c>
      <c r="BG262" s="214">
        <f t="shared" si="56"/>
        <v>0</v>
      </c>
      <c r="BH262" s="214">
        <f t="shared" si="57"/>
        <v>0</v>
      </c>
      <c r="BI262" s="214">
        <f t="shared" si="58"/>
        <v>0</v>
      </c>
      <c r="BJ262" s="25" t="s">
        <v>82</v>
      </c>
      <c r="BK262" s="214">
        <f t="shared" si="59"/>
        <v>0</v>
      </c>
      <c r="BL262" s="25" t="s">
        <v>327</v>
      </c>
      <c r="BM262" s="25" t="s">
        <v>710</v>
      </c>
    </row>
    <row r="263" spans="2:65" s="1" customFormat="1" ht="22.5" customHeight="1">
      <c r="B263" s="42"/>
      <c r="C263" s="203" t="s">
        <v>2422</v>
      </c>
      <c r="D263" s="203" t="s">
        <v>311</v>
      </c>
      <c r="E263" s="204" t="s">
        <v>7660</v>
      </c>
      <c r="F263" s="205" t="s">
        <v>7661</v>
      </c>
      <c r="G263" s="206" t="s">
        <v>5275</v>
      </c>
      <c r="H263" s="207">
        <v>1</v>
      </c>
      <c r="I263" s="208"/>
      <c r="J263" s="209">
        <f t="shared" si="50"/>
        <v>0</v>
      </c>
      <c r="K263" s="205" t="s">
        <v>21</v>
      </c>
      <c r="L263" s="62"/>
      <c r="M263" s="210" t="s">
        <v>21</v>
      </c>
      <c r="N263" s="211" t="s">
        <v>45</v>
      </c>
      <c r="O263" s="43"/>
      <c r="P263" s="212">
        <f t="shared" si="51"/>
        <v>0</v>
      </c>
      <c r="Q263" s="212">
        <v>0</v>
      </c>
      <c r="R263" s="212">
        <f t="shared" si="52"/>
        <v>0</v>
      </c>
      <c r="S263" s="212">
        <v>0</v>
      </c>
      <c r="T263" s="213">
        <f t="shared" si="53"/>
        <v>0</v>
      </c>
      <c r="AR263" s="25" t="s">
        <v>327</v>
      </c>
      <c r="AT263" s="25" t="s">
        <v>311</v>
      </c>
      <c r="AU263" s="25" t="s">
        <v>84</v>
      </c>
      <c r="AY263" s="25" t="s">
        <v>308</v>
      </c>
      <c r="BE263" s="214">
        <f t="shared" si="54"/>
        <v>0</v>
      </c>
      <c r="BF263" s="214">
        <f t="shared" si="55"/>
        <v>0</v>
      </c>
      <c r="BG263" s="214">
        <f t="shared" si="56"/>
        <v>0</v>
      </c>
      <c r="BH263" s="214">
        <f t="shared" si="57"/>
        <v>0</v>
      </c>
      <c r="BI263" s="214">
        <f t="shared" si="58"/>
        <v>0</v>
      </c>
      <c r="BJ263" s="25" t="s">
        <v>82</v>
      </c>
      <c r="BK263" s="214">
        <f t="shared" si="59"/>
        <v>0</v>
      </c>
      <c r="BL263" s="25" t="s">
        <v>327</v>
      </c>
      <c r="BM263" s="25" t="s">
        <v>716</v>
      </c>
    </row>
    <row r="264" spans="2:65" s="1" customFormat="1" ht="22.5" customHeight="1">
      <c r="B264" s="42"/>
      <c r="C264" s="203" t="s">
        <v>2425</v>
      </c>
      <c r="D264" s="203" t="s">
        <v>311</v>
      </c>
      <c r="E264" s="204" t="s">
        <v>7662</v>
      </c>
      <c r="F264" s="205" t="s">
        <v>7658</v>
      </c>
      <c r="G264" s="206" t="s">
        <v>5275</v>
      </c>
      <c r="H264" s="207">
        <v>1</v>
      </c>
      <c r="I264" s="208"/>
      <c r="J264" s="209">
        <f t="shared" si="50"/>
        <v>0</v>
      </c>
      <c r="K264" s="205" t="s">
        <v>21</v>
      </c>
      <c r="L264" s="62"/>
      <c r="M264" s="210" t="s">
        <v>21</v>
      </c>
      <c r="N264" s="211" t="s">
        <v>45</v>
      </c>
      <c r="O264" s="43"/>
      <c r="P264" s="212">
        <f t="shared" si="51"/>
        <v>0</v>
      </c>
      <c r="Q264" s="212">
        <v>0</v>
      </c>
      <c r="R264" s="212">
        <f t="shared" si="52"/>
        <v>0</v>
      </c>
      <c r="S264" s="212">
        <v>0</v>
      </c>
      <c r="T264" s="213">
        <f t="shared" si="53"/>
        <v>0</v>
      </c>
      <c r="AR264" s="25" t="s">
        <v>327</v>
      </c>
      <c r="AT264" s="25" t="s">
        <v>311</v>
      </c>
      <c r="AU264" s="25" t="s">
        <v>84</v>
      </c>
      <c r="AY264" s="25" t="s">
        <v>308</v>
      </c>
      <c r="BE264" s="214">
        <f t="shared" si="54"/>
        <v>0</v>
      </c>
      <c r="BF264" s="214">
        <f t="shared" si="55"/>
        <v>0</v>
      </c>
      <c r="BG264" s="214">
        <f t="shared" si="56"/>
        <v>0</v>
      </c>
      <c r="BH264" s="214">
        <f t="shared" si="57"/>
        <v>0</v>
      </c>
      <c r="BI264" s="214">
        <f t="shared" si="58"/>
        <v>0</v>
      </c>
      <c r="BJ264" s="25" t="s">
        <v>82</v>
      </c>
      <c r="BK264" s="214">
        <f t="shared" si="59"/>
        <v>0</v>
      </c>
      <c r="BL264" s="25" t="s">
        <v>327</v>
      </c>
      <c r="BM264" s="25" t="s">
        <v>721</v>
      </c>
    </row>
    <row r="265" spans="2:65" s="1" customFormat="1" ht="22.5" customHeight="1">
      <c r="B265" s="42"/>
      <c r="C265" s="203" t="s">
        <v>2429</v>
      </c>
      <c r="D265" s="203" t="s">
        <v>311</v>
      </c>
      <c r="E265" s="204" t="s">
        <v>7663</v>
      </c>
      <c r="F265" s="205" t="s">
        <v>7596</v>
      </c>
      <c r="G265" s="206" t="s">
        <v>5275</v>
      </c>
      <c r="H265" s="207">
        <v>1</v>
      </c>
      <c r="I265" s="208"/>
      <c r="J265" s="209">
        <f t="shared" si="50"/>
        <v>0</v>
      </c>
      <c r="K265" s="205" t="s">
        <v>21</v>
      </c>
      <c r="L265" s="62"/>
      <c r="M265" s="210" t="s">
        <v>21</v>
      </c>
      <c r="N265" s="211" t="s">
        <v>45</v>
      </c>
      <c r="O265" s="43"/>
      <c r="P265" s="212">
        <f t="shared" si="51"/>
        <v>0</v>
      </c>
      <c r="Q265" s="212">
        <v>0</v>
      </c>
      <c r="R265" s="212">
        <f t="shared" si="52"/>
        <v>0</v>
      </c>
      <c r="S265" s="212">
        <v>0</v>
      </c>
      <c r="T265" s="213">
        <f t="shared" si="53"/>
        <v>0</v>
      </c>
      <c r="AR265" s="25" t="s">
        <v>327</v>
      </c>
      <c r="AT265" s="25" t="s">
        <v>311</v>
      </c>
      <c r="AU265" s="25" t="s">
        <v>84</v>
      </c>
      <c r="AY265" s="25" t="s">
        <v>308</v>
      </c>
      <c r="BE265" s="214">
        <f t="shared" si="54"/>
        <v>0</v>
      </c>
      <c r="BF265" s="214">
        <f t="shared" si="55"/>
        <v>0</v>
      </c>
      <c r="BG265" s="214">
        <f t="shared" si="56"/>
        <v>0</v>
      </c>
      <c r="BH265" s="214">
        <f t="shared" si="57"/>
        <v>0</v>
      </c>
      <c r="BI265" s="214">
        <f t="shared" si="58"/>
        <v>0</v>
      </c>
      <c r="BJ265" s="25" t="s">
        <v>82</v>
      </c>
      <c r="BK265" s="214">
        <f t="shared" si="59"/>
        <v>0</v>
      </c>
      <c r="BL265" s="25" t="s">
        <v>327</v>
      </c>
      <c r="BM265" s="25" t="s">
        <v>725</v>
      </c>
    </row>
    <row r="266" spans="2:65" s="1" customFormat="1" ht="22.5" customHeight="1">
      <c r="B266" s="42"/>
      <c r="C266" s="203" t="s">
        <v>2432</v>
      </c>
      <c r="D266" s="203" t="s">
        <v>311</v>
      </c>
      <c r="E266" s="204" t="s">
        <v>7664</v>
      </c>
      <c r="F266" s="205" t="s">
        <v>7665</v>
      </c>
      <c r="G266" s="206" t="s">
        <v>5275</v>
      </c>
      <c r="H266" s="207">
        <v>1</v>
      </c>
      <c r="I266" s="208"/>
      <c r="J266" s="209">
        <f t="shared" si="50"/>
        <v>0</v>
      </c>
      <c r="K266" s="205" t="s">
        <v>21</v>
      </c>
      <c r="L266" s="62"/>
      <c r="M266" s="210" t="s">
        <v>21</v>
      </c>
      <c r="N266" s="211" t="s">
        <v>45</v>
      </c>
      <c r="O266" s="43"/>
      <c r="P266" s="212">
        <f t="shared" si="51"/>
        <v>0</v>
      </c>
      <c r="Q266" s="212">
        <v>0</v>
      </c>
      <c r="R266" s="212">
        <f t="shared" si="52"/>
        <v>0</v>
      </c>
      <c r="S266" s="212">
        <v>0</v>
      </c>
      <c r="T266" s="213">
        <f t="shared" si="53"/>
        <v>0</v>
      </c>
      <c r="AR266" s="25" t="s">
        <v>327</v>
      </c>
      <c r="AT266" s="25" t="s">
        <v>311</v>
      </c>
      <c r="AU266" s="25" t="s">
        <v>84</v>
      </c>
      <c r="AY266" s="25" t="s">
        <v>308</v>
      </c>
      <c r="BE266" s="214">
        <f t="shared" si="54"/>
        <v>0</v>
      </c>
      <c r="BF266" s="214">
        <f t="shared" si="55"/>
        <v>0</v>
      </c>
      <c r="BG266" s="214">
        <f t="shared" si="56"/>
        <v>0</v>
      </c>
      <c r="BH266" s="214">
        <f t="shared" si="57"/>
        <v>0</v>
      </c>
      <c r="BI266" s="214">
        <f t="shared" si="58"/>
        <v>0</v>
      </c>
      <c r="BJ266" s="25" t="s">
        <v>82</v>
      </c>
      <c r="BK266" s="214">
        <f t="shared" si="59"/>
        <v>0</v>
      </c>
      <c r="BL266" s="25" t="s">
        <v>327</v>
      </c>
      <c r="BM266" s="25" t="s">
        <v>730</v>
      </c>
    </row>
    <row r="267" spans="2:65" s="1" customFormat="1" ht="22.5" customHeight="1">
      <c r="B267" s="42"/>
      <c r="C267" s="203" t="s">
        <v>2436</v>
      </c>
      <c r="D267" s="203" t="s">
        <v>311</v>
      </c>
      <c r="E267" s="204" t="s">
        <v>7666</v>
      </c>
      <c r="F267" s="205" t="s">
        <v>7665</v>
      </c>
      <c r="G267" s="206" t="s">
        <v>5275</v>
      </c>
      <c r="H267" s="207">
        <v>1</v>
      </c>
      <c r="I267" s="208"/>
      <c r="J267" s="209">
        <f t="shared" si="50"/>
        <v>0</v>
      </c>
      <c r="K267" s="205" t="s">
        <v>21</v>
      </c>
      <c r="L267" s="62"/>
      <c r="M267" s="210" t="s">
        <v>21</v>
      </c>
      <c r="N267" s="211" t="s">
        <v>45</v>
      </c>
      <c r="O267" s="43"/>
      <c r="P267" s="212">
        <f t="shared" si="51"/>
        <v>0</v>
      </c>
      <c r="Q267" s="212">
        <v>0</v>
      </c>
      <c r="R267" s="212">
        <f t="shared" si="52"/>
        <v>0</v>
      </c>
      <c r="S267" s="212">
        <v>0</v>
      </c>
      <c r="T267" s="213">
        <f t="shared" si="53"/>
        <v>0</v>
      </c>
      <c r="AR267" s="25" t="s">
        <v>327</v>
      </c>
      <c r="AT267" s="25" t="s">
        <v>311</v>
      </c>
      <c r="AU267" s="25" t="s">
        <v>84</v>
      </c>
      <c r="AY267" s="25" t="s">
        <v>308</v>
      </c>
      <c r="BE267" s="214">
        <f t="shared" si="54"/>
        <v>0</v>
      </c>
      <c r="BF267" s="214">
        <f t="shared" si="55"/>
        <v>0</v>
      </c>
      <c r="BG267" s="214">
        <f t="shared" si="56"/>
        <v>0</v>
      </c>
      <c r="BH267" s="214">
        <f t="shared" si="57"/>
        <v>0</v>
      </c>
      <c r="BI267" s="214">
        <f t="shared" si="58"/>
        <v>0</v>
      </c>
      <c r="BJ267" s="25" t="s">
        <v>82</v>
      </c>
      <c r="BK267" s="214">
        <f t="shared" si="59"/>
        <v>0</v>
      </c>
      <c r="BL267" s="25" t="s">
        <v>327</v>
      </c>
      <c r="BM267" s="25" t="s">
        <v>735</v>
      </c>
    </row>
    <row r="268" spans="2:65" s="1" customFormat="1" ht="22.5" customHeight="1">
      <c r="B268" s="42"/>
      <c r="C268" s="203" t="s">
        <v>2440</v>
      </c>
      <c r="D268" s="203" t="s">
        <v>311</v>
      </c>
      <c r="E268" s="204" t="s">
        <v>7667</v>
      </c>
      <c r="F268" s="205" t="s">
        <v>7596</v>
      </c>
      <c r="G268" s="206" t="s">
        <v>5275</v>
      </c>
      <c r="H268" s="207">
        <v>1</v>
      </c>
      <c r="I268" s="208"/>
      <c r="J268" s="209">
        <f t="shared" si="50"/>
        <v>0</v>
      </c>
      <c r="K268" s="205" t="s">
        <v>21</v>
      </c>
      <c r="L268" s="62"/>
      <c r="M268" s="210" t="s">
        <v>21</v>
      </c>
      <c r="N268" s="211" t="s">
        <v>45</v>
      </c>
      <c r="O268" s="43"/>
      <c r="P268" s="212">
        <f t="shared" si="51"/>
        <v>0</v>
      </c>
      <c r="Q268" s="212">
        <v>0</v>
      </c>
      <c r="R268" s="212">
        <f t="shared" si="52"/>
        <v>0</v>
      </c>
      <c r="S268" s="212">
        <v>0</v>
      </c>
      <c r="T268" s="213">
        <f t="shared" si="53"/>
        <v>0</v>
      </c>
      <c r="AR268" s="25" t="s">
        <v>327</v>
      </c>
      <c r="AT268" s="25" t="s">
        <v>311</v>
      </c>
      <c r="AU268" s="25" t="s">
        <v>84</v>
      </c>
      <c r="AY268" s="25" t="s">
        <v>308</v>
      </c>
      <c r="BE268" s="214">
        <f t="shared" si="54"/>
        <v>0</v>
      </c>
      <c r="BF268" s="214">
        <f t="shared" si="55"/>
        <v>0</v>
      </c>
      <c r="BG268" s="214">
        <f t="shared" si="56"/>
        <v>0</v>
      </c>
      <c r="BH268" s="214">
        <f t="shared" si="57"/>
        <v>0</v>
      </c>
      <c r="BI268" s="214">
        <f t="shared" si="58"/>
        <v>0</v>
      </c>
      <c r="BJ268" s="25" t="s">
        <v>82</v>
      </c>
      <c r="BK268" s="214">
        <f t="shared" si="59"/>
        <v>0</v>
      </c>
      <c r="BL268" s="25" t="s">
        <v>327</v>
      </c>
      <c r="BM268" s="25" t="s">
        <v>740</v>
      </c>
    </row>
    <row r="269" spans="2:65" s="1" customFormat="1" ht="22.5" customHeight="1">
      <c r="B269" s="42"/>
      <c r="C269" s="203" t="s">
        <v>2446</v>
      </c>
      <c r="D269" s="203" t="s">
        <v>311</v>
      </c>
      <c r="E269" s="204" t="s">
        <v>7668</v>
      </c>
      <c r="F269" s="205" t="s">
        <v>7669</v>
      </c>
      <c r="G269" s="206" t="s">
        <v>5275</v>
      </c>
      <c r="H269" s="207">
        <v>2</v>
      </c>
      <c r="I269" s="208"/>
      <c r="J269" s="209">
        <f t="shared" si="50"/>
        <v>0</v>
      </c>
      <c r="K269" s="205" t="s">
        <v>21</v>
      </c>
      <c r="L269" s="62"/>
      <c r="M269" s="210" t="s">
        <v>21</v>
      </c>
      <c r="N269" s="211" t="s">
        <v>45</v>
      </c>
      <c r="O269" s="43"/>
      <c r="P269" s="212">
        <f t="shared" si="51"/>
        <v>0</v>
      </c>
      <c r="Q269" s="212">
        <v>0</v>
      </c>
      <c r="R269" s="212">
        <f t="shared" si="52"/>
        <v>0</v>
      </c>
      <c r="S269" s="212">
        <v>0</v>
      </c>
      <c r="T269" s="213">
        <f t="shared" si="53"/>
        <v>0</v>
      </c>
      <c r="AR269" s="25" t="s">
        <v>327</v>
      </c>
      <c r="AT269" s="25" t="s">
        <v>311</v>
      </c>
      <c r="AU269" s="25" t="s">
        <v>84</v>
      </c>
      <c r="AY269" s="25" t="s">
        <v>308</v>
      </c>
      <c r="BE269" s="214">
        <f t="shared" si="54"/>
        <v>0</v>
      </c>
      <c r="BF269" s="214">
        <f t="shared" si="55"/>
        <v>0</v>
      </c>
      <c r="BG269" s="214">
        <f t="shared" si="56"/>
        <v>0</v>
      </c>
      <c r="BH269" s="214">
        <f t="shared" si="57"/>
        <v>0</v>
      </c>
      <c r="BI269" s="214">
        <f t="shared" si="58"/>
        <v>0</v>
      </c>
      <c r="BJ269" s="25" t="s">
        <v>82</v>
      </c>
      <c r="BK269" s="214">
        <f t="shared" si="59"/>
        <v>0</v>
      </c>
      <c r="BL269" s="25" t="s">
        <v>327</v>
      </c>
      <c r="BM269" s="25" t="s">
        <v>745</v>
      </c>
    </row>
    <row r="270" spans="2:65" s="1" customFormat="1" ht="22.5" customHeight="1">
      <c r="B270" s="42"/>
      <c r="C270" s="203" t="s">
        <v>2450</v>
      </c>
      <c r="D270" s="203" t="s">
        <v>311</v>
      </c>
      <c r="E270" s="204" t="s">
        <v>7670</v>
      </c>
      <c r="F270" s="205" t="s">
        <v>7671</v>
      </c>
      <c r="G270" s="206" t="s">
        <v>5275</v>
      </c>
      <c r="H270" s="207">
        <v>1</v>
      </c>
      <c r="I270" s="208"/>
      <c r="J270" s="209">
        <f t="shared" si="50"/>
        <v>0</v>
      </c>
      <c r="K270" s="205" t="s">
        <v>21</v>
      </c>
      <c r="L270" s="62"/>
      <c r="M270" s="210" t="s">
        <v>21</v>
      </c>
      <c r="N270" s="211" t="s">
        <v>45</v>
      </c>
      <c r="O270" s="43"/>
      <c r="P270" s="212">
        <f t="shared" si="51"/>
        <v>0</v>
      </c>
      <c r="Q270" s="212">
        <v>0</v>
      </c>
      <c r="R270" s="212">
        <f t="shared" si="52"/>
        <v>0</v>
      </c>
      <c r="S270" s="212">
        <v>0</v>
      </c>
      <c r="T270" s="213">
        <f t="shared" si="53"/>
        <v>0</v>
      </c>
      <c r="AR270" s="25" t="s">
        <v>327</v>
      </c>
      <c r="AT270" s="25" t="s">
        <v>311</v>
      </c>
      <c r="AU270" s="25" t="s">
        <v>84</v>
      </c>
      <c r="AY270" s="25" t="s">
        <v>308</v>
      </c>
      <c r="BE270" s="214">
        <f t="shared" si="54"/>
        <v>0</v>
      </c>
      <c r="BF270" s="214">
        <f t="shared" si="55"/>
        <v>0</v>
      </c>
      <c r="BG270" s="214">
        <f t="shared" si="56"/>
        <v>0</v>
      </c>
      <c r="BH270" s="214">
        <f t="shared" si="57"/>
        <v>0</v>
      </c>
      <c r="BI270" s="214">
        <f t="shared" si="58"/>
        <v>0</v>
      </c>
      <c r="BJ270" s="25" t="s">
        <v>82</v>
      </c>
      <c r="BK270" s="214">
        <f t="shared" si="59"/>
        <v>0</v>
      </c>
      <c r="BL270" s="25" t="s">
        <v>327</v>
      </c>
      <c r="BM270" s="25" t="s">
        <v>750</v>
      </c>
    </row>
    <row r="271" spans="2:65" s="1" customFormat="1" ht="22.5" customHeight="1">
      <c r="B271" s="42"/>
      <c r="C271" s="203" t="s">
        <v>2456</v>
      </c>
      <c r="D271" s="203" t="s">
        <v>311</v>
      </c>
      <c r="E271" s="204" t="s">
        <v>7672</v>
      </c>
      <c r="F271" s="205" t="s">
        <v>7673</v>
      </c>
      <c r="G271" s="206" t="s">
        <v>5275</v>
      </c>
      <c r="H271" s="207">
        <v>1</v>
      </c>
      <c r="I271" s="208"/>
      <c r="J271" s="209">
        <f t="shared" si="50"/>
        <v>0</v>
      </c>
      <c r="K271" s="205" t="s">
        <v>21</v>
      </c>
      <c r="L271" s="62"/>
      <c r="M271" s="210" t="s">
        <v>21</v>
      </c>
      <c r="N271" s="211" t="s">
        <v>45</v>
      </c>
      <c r="O271" s="43"/>
      <c r="P271" s="212">
        <f t="shared" si="51"/>
        <v>0</v>
      </c>
      <c r="Q271" s="212">
        <v>0</v>
      </c>
      <c r="R271" s="212">
        <f t="shared" si="52"/>
        <v>0</v>
      </c>
      <c r="S271" s="212">
        <v>0</v>
      </c>
      <c r="T271" s="213">
        <f t="shared" si="53"/>
        <v>0</v>
      </c>
      <c r="AR271" s="25" t="s">
        <v>327</v>
      </c>
      <c r="AT271" s="25" t="s">
        <v>311</v>
      </c>
      <c r="AU271" s="25" t="s">
        <v>84</v>
      </c>
      <c r="AY271" s="25" t="s">
        <v>308</v>
      </c>
      <c r="BE271" s="214">
        <f t="shared" si="54"/>
        <v>0</v>
      </c>
      <c r="BF271" s="214">
        <f t="shared" si="55"/>
        <v>0</v>
      </c>
      <c r="BG271" s="214">
        <f t="shared" si="56"/>
        <v>0</v>
      </c>
      <c r="BH271" s="214">
        <f t="shared" si="57"/>
        <v>0</v>
      </c>
      <c r="BI271" s="214">
        <f t="shared" si="58"/>
        <v>0</v>
      </c>
      <c r="BJ271" s="25" t="s">
        <v>82</v>
      </c>
      <c r="BK271" s="214">
        <f t="shared" si="59"/>
        <v>0</v>
      </c>
      <c r="BL271" s="25" t="s">
        <v>327</v>
      </c>
      <c r="BM271" s="25" t="s">
        <v>522</v>
      </c>
    </row>
    <row r="272" spans="2:65" s="1" customFormat="1" ht="22.5" customHeight="1">
      <c r="B272" s="42"/>
      <c r="C272" s="203" t="s">
        <v>2458</v>
      </c>
      <c r="D272" s="203" t="s">
        <v>311</v>
      </c>
      <c r="E272" s="204" t="s">
        <v>7674</v>
      </c>
      <c r="F272" s="205" t="s">
        <v>7675</v>
      </c>
      <c r="G272" s="206" t="s">
        <v>5275</v>
      </c>
      <c r="H272" s="207">
        <v>1</v>
      </c>
      <c r="I272" s="208"/>
      <c r="J272" s="209">
        <f t="shared" si="50"/>
        <v>0</v>
      </c>
      <c r="K272" s="205" t="s">
        <v>21</v>
      </c>
      <c r="L272" s="62"/>
      <c r="M272" s="210" t="s">
        <v>21</v>
      </c>
      <c r="N272" s="211" t="s">
        <v>45</v>
      </c>
      <c r="O272" s="43"/>
      <c r="P272" s="212">
        <f t="shared" si="51"/>
        <v>0</v>
      </c>
      <c r="Q272" s="212">
        <v>0</v>
      </c>
      <c r="R272" s="212">
        <f t="shared" si="52"/>
        <v>0</v>
      </c>
      <c r="S272" s="212">
        <v>0</v>
      </c>
      <c r="T272" s="213">
        <f t="shared" si="53"/>
        <v>0</v>
      </c>
      <c r="AR272" s="25" t="s">
        <v>327</v>
      </c>
      <c r="AT272" s="25" t="s">
        <v>311</v>
      </c>
      <c r="AU272" s="25" t="s">
        <v>84</v>
      </c>
      <c r="AY272" s="25" t="s">
        <v>308</v>
      </c>
      <c r="BE272" s="214">
        <f t="shared" si="54"/>
        <v>0</v>
      </c>
      <c r="BF272" s="214">
        <f t="shared" si="55"/>
        <v>0</v>
      </c>
      <c r="BG272" s="214">
        <f t="shared" si="56"/>
        <v>0</v>
      </c>
      <c r="BH272" s="214">
        <f t="shared" si="57"/>
        <v>0</v>
      </c>
      <c r="BI272" s="214">
        <f t="shared" si="58"/>
        <v>0</v>
      </c>
      <c r="BJ272" s="25" t="s">
        <v>82</v>
      </c>
      <c r="BK272" s="214">
        <f t="shared" si="59"/>
        <v>0</v>
      </c>
      <c r="BL272" s="25" t="s">
        <v>327</v>
      </c>
      <c r="BM272" s="25" t="s">
        <v>1248</v>
      </c>
    </row>
    <row r="273" spans="2:65" s="1" customFormat="1" ht="22.5" customHeight="1">
      <c r="B273" s="42"/>
      <c r="C273" s="203" t="s">
        <v>2464</v>
      </c>
      <c r="D273" s="203" t="s">
        <v>311</v>
      </c>
      <c r="E273" s="204" t="s">
        <v>7676</v>
      </c>
      <c r="F273" s="205" t="s">
        <v>7677</v>
      </c>
      <c r="G273" s="206" t="s">
        <v>5275</v>
      </c>
      <c r="H273" s="207">
        <v>1</v>
      </c>
      <c r="I273" s="208"/>
      <c r="J273" s="209">
        <f t="shared" si="50"/>
        <v>0</v>
      </c>
      <c r="K273" s="205" t="s">
        <v>21</v>
      </c>
      <c r="L273" s="62"/>
      <c r="M273" s="210" t="s">
        <v>21</v>
      </c>
      <c r="N273" s="211" t="s">
        <v>45</v>
      </c>
      <c r="O273" s="43"/>
      <c r="P273" s="212">
        <f t="shared" si="51"/>
        <v>0</v>
      </c>
      <c r="Q273" s="212">
        <v>0</v>
      </c>
      <c r="R273" s="212">
        <f t="shared" si="52"/>
        <v>0</v>
      </c>
      <c r="S273" s="212">
        <v>0</v>
      </c>
      <c r="T273" s="213">
        <f t="shared" si="53"/>
        <v>0</v>
      </c>
      <c r="AR273" s="25" t="s">
        <v>327</v>
      </c>
      <c r="AT273" s="25" t="s">
        <v>311</v>
      </c>
      <c r="AU273" s="25" t="s">
        <v>84</v>
      </c>
      <c r="AY273" s="25" t="s">
        <v>308</v>
      </c>
      <c r="BE273" s="214">
        <f t="shared" si="54"/>
        <v>0</v>
      </c>
      <c r="BF273" s="214">
        <f t="shared" si="55"/>
        <v>0</v>
      </c>
      <c r="BG273" s="214">
        <f t="shared" si="56"/>
        <v>0</v>
      </c>
      <c r="BH273" s="214">
        <f t="shared" si="57"/>
        <v>0</v>
      </c>
      <c r="BI273" s="214">
        <f t="shared" si="58"/>
        <v>0</v>
      </c>
      <c r="BJ273" s="25" t="s">
        <v>82</v>
      </c>
      <c r="BK273" s="214">
        <f t="shared" si="59"/>
        <v>0</v>
      </c>
      <c r="BL273" s="25" t="s">
        <v>327</v>
      </c>
      <c r="BM273" s="25" t="s">
        <v>528</v>
      </c>
    </row>
    <row r="274" spans="2:65" s="1" customFormat="1" ht="22.5" customHeight="1">
      <c r="B274" s="42"/>
      <c r="C274" s="203" t="s">
        <v>2469</v>
      </c>
      <c r="D274" s="203" t="s">
        <v>311</v>
      </c>
      <c r="E274" s="204" t="s">
        <v>7678</v>
      </c>
      <c r="F274" s="205" t="s">
        <v>7679</v>
      </c>
      <c r="G274" s="206" t="s">
        <v>5275</v>
      </c>
      <c r="H274" s="207">
        <v>1</v>
      </c>
      <c r="I274" s="208"/>
      <c r="J274" s="209">
        <f t="shared" si="50"/>
        <v>0</v>
      </c>
      <c r="K274" s="205" t="s">
        <v>21</v>
      </c>
      <c r="L274" s="62"/>
      <c r="M274" s="210" t="s">
        <v>21</v>
      </c>
      <c r="N274" s="211" t="s">
        <v>45</v>
      </c>
      <c r="O274" s="43"/>
      <c r="P274" s="212">
        <f t="shared" si="51"/>
        <v>0</v>
      </c>
      <c r="Q274" s="212">
        <v>0</v>
      </c>
      <c r="R274" s="212">
        <f t="shared" si="52"/>
        <v>0</v>
      </c>
      <c r="S274" s="212">
        <v>0</v>
      </c>
      <c r="T274" s="213">
        <f t="shared" si="53"/>
        <v>0</v>
      </c>
      <c r="AR274" s="25" t="s">
        <v>327</v>
      </c>
      <c r="AT274" s="25" t="s">
        <v>311</v>
      </c>
      <c r="AU274" s="25" t="s">
        <v>84</v>
      </c>
      <c r="AY274" s="25" t="s">
        <v>308</v>
      </c>
      <c r="BE274" s="214">
        <f t="shared" si="54"/>
        <v>0</v>
      </c>
      <c r="BF274" s="214">
        <f t="shared" si="55"/>
        <v>0</v>
      </c>
      <c r="BG274" s="214">
        <f t="shared" si="56"/>
        <v>0</v>
      </c>
      <c r="BH274" s="214">
        <f t="shared" si="57"/>
        <v>0</v>
      </c>
      <c r="BI274" s="214">
        <f t="shared" si="58"/>
        <v>0</v>
      </c>
      <c r="BJ274" s="25" t="s">
        <v>82</v>
      </c>
      <c r="BK274" s="214">
        <f t="shared" si="59"/>
        <v>0</v>
      </c>
      <c r="BL274" s="25" t="s">
        <v>327</v>
      </c>
      <c r="BM274" s="25" t="s">
        <v>570</v>
      </c>
    </row>
    <row r="275" spans="2:65" s="1" customFormat="1" ht="22.5" customHeight="1">
      <c r="B275" s="42"/>
      <c r="C275" s="203" t="s">
        <v>2473</v>
      </c>
      <c r="D275" s="203" t="s">
        <v>311</v>
      </c>
      <c r="E275" s="204" t="s">
        <v>7680</v>
      </c>
      <c r="F275" s="205" t="s">
        <v>7681</v>
      </c>
      <c r="G275" s="206" t="s">
        <v>5275</v>
      </c>
      <c r="H275" s="207">
        <v>1</v>
      </c>
      <c r="I275" s="208"/>
      <c r="J275" s="209">
        <f t="shared" si="50"/>
        <v>0</v>
      </c>
      <c r="K275" s="205" t="s">
        <v>21</v>
      </c>
      <c r="L275" s="62"/>
      <c r="M275" s="210" t="s">
        <v>21</v>
      </c>
      <c r="N275" s="211" t="s">
        <v>45</v>
      </c>
      <c r="O275" s="43"/>
      <c r="P275" s="212">
        <f t="shared" si="51"/>
        <v>0</v>
      </c>
      <c r="Q275" s="212">
        <v>0</v>
      </c>
      <c r="R275" s="212">
        <f t="shared" si="52"/>
        <v>0</v>
      </c>
      <c r="S275" s="212">
        <v>0</v>
      </c>
      <c r="T275" s="213">
        <f t="shared" si="53"/>
        <v>0</v>
      </c>
      <c r="AR275" s="25" t="s">
        <v>327</v>
      </c>
      <c r="AT275" s="25" t="s">
        <v>311</v>
      </c>
      <c r="AU275" s="25" t="s">
        <v>84</v>
      </c>
      <c r="AY275" s="25" t="s">
        <v>308</v>
      </c>
      <c r="BE275" s="214">
        <f t="shared" si="54"/>
        <v>0</v>
      </c>
      <c r="BF275" s="214">
        <f t="shared" si="55"/>
        <v>0</v>
      </c>
      <c r="BG275" s="214">
        <f t="shared" si="56"/>
        <v>0</v>
      </c>
      <c r="BH275" s="214">
        <f t="shared" si="57"/>
        <v>0</v>
      </c>
      <c r="BI275" s="214">
        <f t="shared" si="58"/>
        <v>0</v>
      </c>
      <c r="BJ275" s="25" t="s">
        <v>82</v>
      </c>
      <c r="BK275" s="214">
        <f t="shared" si="59"/>
        <v>0</v>
      </c>
      <c r="BL275" s="25" t="s">
        <v>327</v>
      </c>
      <c r="BM275" s="25" t="s">
        <v>2038</v>
      </c>
    </row>
    <row r="276" spans="2:65" s="1" customFormat="1" ht="22.5" customHeight="1">
      <c r="B276" s="42"/>
      <c r="C276" s="203" t="s">
        <v>2478</v>
      </c>
      <c r="D276" s="203" t="s">
        <v>311</v>
      </c>
      <c r="E276" s="204" t="s">
        <v>7682</v>
      </c>
      <c r="F276" s="205" t="s">
        <v>7683</v>
      </c>
      <c r="G276" s="206" t="s">
        <v>5275</v>
      </c>
      <c r="H276" s="207">
        <v>1</v>
      </c>
      <c r="I276" s="208"/>
      <c r="J276" s="209">
        <f t="shared" si="50"/>
        <v>0</v>
      </c>
      <c r="K276" s="205" t="s">
        <v>21</v>
      </c>
      <c r="L276" s="62"/>
      <c r="M276" s="210" t="s">
        <v>21</v>
      </c>
      <c r="N276" s="211" t="s">
        <v>45</v>
      </c>
      <c r="O276" s="43"/>
      <c r="P276" s="212">
        <f t="shared" si="51"/>
        <v>0</v>
      </c>
      <c r="Q276" s="212">
        <v>0</v>
      </c>
      <c r="R276" s="212">
        <f t="shared" si="52"/>
        <v>0</v>
      </c>
      <c r="S276" s="212">
        <v>0</v>
      </c>
      <c r="T276" s="213">
        <f t="shared" si="53"/>
        <v>0</v>
      </c>
      <c r="AR276" s="25" t="s">
        <v>327</v>
      </c>
      <c r="AT276" s="25" t="s">
        <v>311</v>
      </c>
      <c r="AU276" s="25" t="s">
        <v>84</v>
      </c>
      <c r="AY276" s="25" t="s">
        <v>308</v>
      </c>
      <c r="BE276" s="214">
        <f t="shared" si="54"/>
        <v>0</v>
      </c>
      <c r="BF276" s="214">
        <f t="shared" si="55"/>
        <v>0</v>
      </c>
      <c r="BG276" s="214">
        <f t="shared" si="56"/>
        <v>0</v>
      </c>
      <c r="BH276" s="214">
        <f t="shared" si="57"/>
        <v>0</v>
      </c>
      <c r="BI276" s="214">
        <f t="shared" si="58"/>
        <v>0</v>
      </c>
      <c r="BJ276" s="25" t="s">
        <v>82</v>
      </c>
      <c r="BK276" s="214">
        <f t="shared" si="59"/>
        <v>0</v>
      </c>
      <c r="BL276" s="25" t="s">
        <v>327</v>
      </c>
      <c r="BM276" s="25" t="s">
        <v>2042</v>
      </c>
    </row>
    <row r="277" spans="2:65" s="1" customFormat="1" ht="22.5" customHeight="1">
      <c r="B277" s="42"/>
      <c r="C277" s="203" t="s">
        <v>2482</v>
      </c>
      <c r="D277" s="203" t="s">
        <v>311</v>
      </c>
      <c r="E277" s="204" t="s">
        <v>7684</v>
      </c>
      <c r="F277" s="205" t="s">
        <v>7685</v>
      </c>
      <c r="G277" s="206" t="s">
        <v>5275</v>
      </c>
      <c r="H277" s="207">
        <v>1</v>
      </c>
      <c r="I277" s="208"/>
      <c r="J277" s="209">
        <f t="shared" ref="J277:J308" si="60">ROUND(I277*H277,2)</f>
        <v>0</v>
      </c>
      <c r="K277" s="205" t="s">
        <v>21</v>
      </c>
      <c r="L277" s="62"/>
      <c r="M277" s="210" t="s">
        <v>21</v>
      </c>
      <c r="N277" s="211" t="s">
        <v>45</v>
      </c>
      <c r="O277" s="43"/>
      <c r="P277" s="212">
        <f t="shared" ref="P277:P308" si="61">O277*H277</f>
        <v>0</v>
      </c>
      <c r="Q277" s="212">
        <v>0</v>
      </c>
      <c r="R277" s="212">
        <f t="shared" ref="R277:R308" si="62">Q277*H277</f>
        <v>0</v>
      </c>
      <c r="S277" s="212">
        <v>0</v>
      </c>
      <c r="T277" s="213">
        <f t="shared" ref="T277:T308" si="63">S277*H277</f>
        <v>0</v>
      </c>
      <c r="AR277" s="25" t="s">
        <v>327</v>
      </c>
      <c r="AT277" s="25" t="s">
        <v>311</v>
      </c>
      <c r="AU277" s="25" t="s">
        <v>84</v>
      </c>
      <c r="AY277" s="25" t="s">
        <v>308</v>
      </c>
      <c r="BE277" s="214">
        <f t="shared" ref="BE277:BE308" si="64">IF(N277="základní",J277,0)</f>
        <v>0</v>
      </c>
      <c r="BF277" s="214">
        <f t="shared" ref="BF277:BF308" si="65">IF(N277="snížená",J277,0)</f>
        <v>0</v>
      </c>
      <c r="BG277" s="214">
        <f t="shared" ref="BG277:BG308" si="66">IF(N277="zákl. přenesená",J277,0)</f>
        <v>0</v>
      </c>
      <c r="BH277" s="214">
        <f t="shared" ref="BH277:BH308" si="67">IF(N277="sníž. přenesená",J277,0)</f>
        <v>0</v>
      </c>
      <c r="BI277" s="214">
        <f t="shared" ref="BI277:BI308" si="68">IF(N277="nulová",J277,0)</f>
        <v>0</v>
      </c>
      <c r="BJ277" s="25" t="s">
        <v>82</v>
      </c>
      <c r="BK277" s="214">
        <f t="shared" ref="BK277:BK308" si="69">ROUND(I277*H277,2)</f>
        <v>0</v>
      </c>
      <c r="BL277" s="25" t="s">
        <v>327</v>
      </c>
      <c r="BM277" s="25" t="s">
        <v>2044</v>
      </c>
    </row>
    <row r="278" spans="2:65" s="1" customFormat="1" ht="22.5" customHeight="1">
      <c r="B278" s="42"/>
      <c r="C278" s="203" t="s">
        <v>2486</v>
      </c>
      <c r="D278" s="203" t="s">
        <v>311</v>
      </c>
      <c r="E278" s="204" t="s">
        <v>7686</v>
      </c>
      <c r="F278" s="205" t="s">
        <v>7687</v>
      </c>
      <c r="G278" s="206" t="s">
        <v>5275</v>
      </c>
      <c r="H278" s="207">
        <v>1</v>
      </c>
      <c r="I278" s="208"/>
      <c r="J278" s="209">
        <f t="shared" si="60"/>
        <v>0</v>
      </c>
      <c r="K278" s="205" t="s">
        <v>21</v>
      </c>
      <c r="L278" s="62"/>
      <c r="M278" s="210" t="s">
        <v>21</v>
      </c>
      <c r="N278" s="211" t="s">
        <v>45</v>
      </c>
      <c r="O278" s="43"/>
      <c r="P278" s="212">
        <f t="shared" si="61"/>
        <v>0</v>
      </c>
      <c r="Q278" s="212">
        <v>0</v>
      </c>
      <c r="R278" s="212">
        <f t="shared" si="62"/>
        <v>0</v>
      </c>
      <c r="S278" s="212">
        <v>0</v>
      </c>
      <c r="T278" s="213">
        <f t="shared" si="63"/>
        <v>0</v>
      </c>
      <c r="AR278" s="25" t="s">
        <v>327</v>
      </c>
      <c r="AT278" s="25" t="s">
        <v>311</v>
      </c>
      <c r="AU278" s="25" t="s">
        <v>84</v>
      </c>
      <c r="AY278" s="25" t="s">
        <v>308</v>
      </c>
      <c r="BE278" s="214">
        <f t="shared" si="64"/>
        <v>0</v>
      </c>
      <c r="BF278" s="214">
        <f t="shared" si="65"/>
        <v>0</v>
      </c>
      <c r="BG278" s="214">
        <f t="shared" si="66"/>
        <v>0</v>
      </c>
      <c r="BH278" s="214">
        <f t="shared" si="67"/>
        <v>0</v>
      </c>
      <c r="BI278" s="214">
        <f t="shared" si="68"/>
        <v>0</v>
      </c>
      <c r="BJ278" s="25" t="s">
        <v>82</v>
      </c>
      <c r="BK278" s="214">
        <f t="shared" si="69"/>
        <v>0</v>
      </c>
      <c r="BL278" s="25" t="s">
        <v>327</v>
      </c>
      <c r="BM278" s="25" t="s">
        <v>2048</v>
      </c>
    </row>
    <row r="279" spans="2:65" s="1" customFormat="1" ht="22.5" customHeight="1">
      <c r="B279" s="42"/>
      <c r="C279" s="203" t="s">
        <v>2490</v>
      </c>
      <c r="D279" s="203" t="s">
        <v>311</v>
      </c>
      <c r="E279" s="204" t="s">
        <v>7688</v>
      </c>
      <c r="F279" s="205" t="s">
        <v>7689</v>
      </c>
      <c r="G279" s="206" t="s">
        <v>5275</v>
      </c>
      <c r="H279" s="207">
        <v>1</v>
      </c>
      <c r="I279" s="208"/>
      <c r="J279" s="209">
        <f t="shared" si="60"/>
        <v>0</v>
      </c>
      <c r="K279" s="205" t="s">
        <v>21</v>
      </c>
      <c r="L279" s="62"/>
      <c r="M279" s="210" t="s">
        <v>21</v>
      </c>
      <c r="N279" s="211" t="s">
        <v>45</v>
      </c>
      <c r="O279" s="43"/>
      <c r="P279" s="212">
        <f t="shared" si="61"/>
        <v>0</v>
      </c>
      <c r="Q279" s="212">
        <v>0</v>
      </c>
      <c r="R279" s="212">
        <f t="shared" si="62"/>
        <v>0</v>
      </c>
      <c r="S279" s="212">
        <v>0</v>
      </c>
      <c r="T279" s="213">
        <f t="shared" si="63"/>
        <v>0</v>
      </c>
      <c r="AR279" s="25" t="s">
        <v>327</v>
      </c>
      <c r="AT279" s="25" t="s">
        <v>311</v>
      </c>
      <c r="AU279" s="25" t="s">
        <v>84</v>
      </c>
      <c r="AY279" s="25" t="s">
        <v>308</v>
      </c>
      <c r="BE279" s="214">
        <f t="shared" si="64"/>
        <v>0</v>
      </c>
      <c r="BF279" s="214">
        <f t="shared" si="65"/>
        <v>0</v>
      </c>
      <c r="BG279" s="214">
        <f t="shared" si="66"/>
        <v>0</v>
      </c>
      <c r="BH279" s="214">
        <f t="shared" si="67"/>
        <v>0</v>
      </c>
      <c r="BI279" s="214">
        <f t="shared" si="68"/>
        <v>0</v>
      </c>
      <c r="BJ279" s="25" t="s">
        <v>82</v>
      </c>
      <c r="BK279" s="214">
        <f t="shared" si="69"/>
        <v>0</v>
      </c>
      <c r="BL279" s="25" t="s">
        <v>327</v>
      </c>
      <c r="BM279" s="25" t="s">
        <v>2051</v>
      </c>
    </row>
    <row r="280" spans="2:65" s="1" customFormat="1" ht="22.5" customHeight="1">
      <c r="B280" s="42"/>
      <c r="C280" s="203" t="s">
        <v>2495</v>
      </c>
      <c r="D280" s="203" t="s">
        <v>311</v>
      </c>
      <c r="E280" s="204" t="s">
        <v>7690</v>
      </c>
      <c r="F280" s="205" t="s">
        <v>7691</v>
      </c>
      <c r="G280" s="206" t="s">
        <v>5275</v>
      </c>
      <c r="H280" s="207">
        <v>2</v>
      </c>
      <c r="I280" s="208"/>
      <c r="J280" s="209">
        <f t="shared" si="60"/>
        <v>0</v>
      </c>
      <c r="K280" s="205" t="s">
        <v>21</v>
      </c>
      <c r="L280" s="62"/>
      <c r="M280" s="210" t="s">
        <v>21</v>
      </c>
      <c r="N280" s="211" t="s">
        <v>45</v>
      </c>
      <c r="O280" s="43"/>
      <c r="P280" s="212">
        <f t="shared" si="61"/>
        <v>0</v>
      </c>
      <c r="Q280" s="212">
        <v>0</v>
      </c>
      <c r="R280" s="212">
        <f t="shared" si="62"/>
        <v>0</v>
      </c>
      <c r="S280" s="212">
        <v>0</v>
      </c>
      <c r="T280" s="213">
        <f t="shared" si="63"/>
        <v>0</v>
      </c>
      <c r="AR280" s="25" t="s">
        <v>327</v>
      </c>
      <c r="AT280" s="25" t="s">
        <v>311</v>
      </c>
      <c r="AU280" s="25" t="s">
        <v>84</v>
      </c>
      <c r="AY280" s="25" t="s">
        <v>308</v>
      </c>
      <c r="BE280" s="214">
        <f t="shared" si="64"/>
        <v>0</v>
      </c>
      <c r="BF280" s="214">
        <f t="shared" si="65"/>
        <v>0</v>
      </c>
      <c r="BG280" s="214">
        <f t="shared" si="66"/>
        <v>0</v>
      </c>
      <c r="BH280" s="214">
        <f t="shared" si="67"/>
        <v>0</v>
      </c>
      <c r="BI280" s="214">
        <f t="shared" si="68"/>
        <v>0</v>
      </c>
      <c r="BJ280" s="25" t="s">
        <v>82</v>
      </c>
      <c r="BK280" s="214">
        <f t="shared" si="69"/>
        <v>0</v>
      </c>
      <c r="BL280" s="25" t="s">
        <v>327</v>
      </c>
      <c r="BM280" s="25" t="s">
        <v>2055</v>
      </c>
    </row>
    <row r="281" spans="2:65" s="1" customFormat="1" ht="22.5" customHeight="1">
      <c r="B281" s="42"/>
      <c r="C281" s="203" t="s">
        <v>2501</v>
      </c>
      <c r="D281" s="203" t="s">
        <v>311</v>
      </c>
      <c r="E281" s="204" t="s">
        <v>7692</v>
      </c>
      <c r="F281" s="205" t="s">
        <v>7693</v>
      </c>
      <c r="G281" s="206" t="s">
        <v>5275</v>
      </c>
      <c r="H281" s="207">
        <v>1</v>
      </c>
      <c r="I281" s="208"/>
      <c r="J281" s="209">
        <f t="shared" si="60"/>
        <v>0</v>
      </c>
      <c r="K281" s="205" t="s">
        <v>21</v>
      </c>
      <c r="L281" s="62"/>
      <c r="M281" s="210" t="s">
        <v>21</v>
      </c>
      <c r="N281" s="211" t="s">
        <v>45</v>
      </c>
      <c r="O281" s="43"/>
      <c r="P281" s="212">
        <f t="shared" si="61"/>
        <v>0</v>
      </c>
      <c r="Q281" s="212">
        <v>0</v>
      </c>
      <c r="R281" s="212">
        <f t="shared" si="62"/>
        <v>0</v>
      </c>
      <c r="S281" s="212">
        <v>0</v>
      </c>
      <c r="T281" s="213">
        <f t="shared" si="63"/>
        <v>0</v>
      </c>
      <c r="AR281" s="25" t="s">
        <v>327</v>
      </c>
      <c r="AT281" s="25" t="s">
        <v>311</v>
      </c>
      <c r="AU281" s="25" t="s">
        <v>84</v>
      </c>
      <c r="AY281" s="25" t="s">
        <v>308</v>
      </c>
      <c r="BE281" s="214">
        <f t="shared" si="64"/>
        <v>0</v>
      </c>
      <c r="BF281" s="214">
        <f t="shared" si="65"/>
        <v>0</v>
      </c>
      <c r="BG281" s="214">
        <f t="shared" si="66"/>
        <v>0</v>
      </c>
      <c r="BH281" s="214">
        <f t="shared" si="67"/>
        <v>0</v>
      </c>
      <c r="BI281" s="214">
        <f t="shared" si="68"/>
        <v>0</v>
      </c>
      <c r="BJ281" s="25" t="s">
        <v>82</v>
      </c>
      <c r="BK281" s="214">
        <f t="shared" si="69"/>
        <v>0</v>
      </c>
      <c r="BL281" s="25" t="s">
        <v>327</v>
      </c>
      <c r="BM281" s="25" t="s">
        <v>2057</v>
      </c>
    </row>
    <row r="282" spans="2:65" s="1" customFormat="1" ht="22.5" customHeight="1">
      <c r="B282" s="42"/>
      <c r="C282" s="203" t="s">
        <v>2506</v>
      </c>
      <c r="D282" s="203" t="s">
        <v>311</v>
      </c>
      <c r="E282" s="204" t="s">
        <v>7694</v>
      </c>
      <c r="F282" s="205" t="s">
        <v>7695</v>
      </c>
      <c r="G282" s="206" t="s">
        <v>5275</v>
      </c>
      <c r="H282" s="207">
        <v>2</v>
      </c>
      <c r="I282" s="208"/>
      <c r="J282" s="209">
        <f t="shared" si="60"/>
        <v>0</v>
      </c>
      <c r="K282" s="205" t="s">
        <v>21</v>
      </c>
      <c r="L282" s="62"/>
      <c r="M282" s="210" t="s">
        <v>21</v>
      </c>
      <c r="N282" s="211" t="s">
        <v>45</v>
      </c>
      <c r="O282" s="43"/>
      <c r="P282" s="212">
        <f t="shared" si="61"/>
        <v>0</v>
      </c>
      <c r="Q282" s="212">
        <v>0</v>
      </c>
      <c r="R282" s="212">
        <f t="shared" si="62"/>
        <v>0</v>
      </c>
      <c r="S282" s="212">
        <v>0</v>
      </c>
      <c r="T282" s="213">
        <f t="shared" si="63"/>
        <v>0</v>
      </c>
      <c r="AR282" s="25" t="s">
        <v>327</v>
      </c>
      <c r="AT282" s="25" t="s">
        <v>311</v>
      </c>
      <c r="AU282" s="25" t="s">
        <v>84</v>
      </c>
      <c r="AY282" s="25" t="s">
        <v>308</v>
      </c>
      <c r="BE282" s="214">
        <f t="shared" si="64"/>
        <v>0</v>
      </c>
      <c r="BF282" s="214">
        <f t="shared" si="65"/>
        <v>0</v>
      </c>
      <c r="BG282" s="214">
        <f t="shared" si="66"/>
        <v>0</v>
      </c>
      <c r="BH282" s="214">
        <f t="shared" si="67"/>
        <v>0</v>
      </c>
      <c r="BI282" s="214">
        <f t="shared" si="68"/>
        <v>0</v>
      </c>
      <c r="BJ282" s="25" t="s">
        <v>82</v>
      </c>
      <c r="BK282" s="214">
        <f t="shared" si="69"/>
        <v>0</v>
      </c>
      <c r="BL282" s="25" t="s">
        <v>327</v>
      </c>
      <c r="BM282" s="25" t="s">
        <v>2061</v>
      </c>
    </row>
    <row r="283" spans="2:65" s="1" customFormat="1" ht="22.5" customHeight="1">
      <c r="B283" s="42"/>
      <c r="C283" s="203" t="s">
        <v>2511</v>
      </c>
      <c r="D283" s="203" t="s">
        <v>311</v>
      </c>
      <c r="E283" s="204" t="s">
        <v>7696</v>
      </c>
      <c r="F283" s="205" t="s">
        <v>7697</v>
      </c>
      <c r="G283" s="206" t="s">
        <v>5275</v>
      </c>
      <c r="H283" s="207">
        <v>1</v>
      </c>
      <c r="I283" s="208"/>
      <c r="J283" s="209">
        <f t="shared" si="60"/>
        <v>0</v>
      </c>
      <c r="K283" s="205" t="s">
        <v>21</v>
      </c>
      <c r="L283" s="62"/>
      <c r="M283" s="210" t="s">
        <v>21</v>
      </c>
      <c r="N283" s="211" t="s">
        <v>45</v>
      </c>
      <c r="O283" s="43"/>
      <c r="P283" s="212">
        <f t="shared" si="61"/>
        <v>0</v>
      </c>
      <c r="Q283" s="212">
        <v>0</v>
      </c>
      <c r="R283" s="212">
        <f t="shared" si="62"/>
        <v>0</v>
      </c>
      <c r="S283" s="212">
        <v>0</v>
      </c>
      <c r="T283" s="213">
        <f t="shared" si="63"/>
        <v>0</v>
      </c>
      <c r="AR283" s="25" t="s">
        <v>327</v>
      </c>
      <c r="AT283" s="25" t="s">
        <v>311</v>
      </c>
      <c r="AU283" s="25" t="s">
        <v>84</v>
      </c>
      <c r="AY283" s="25" t="s">
        <v>308</v>
      </c>
      <c r="BE283" s="214">
        <f t="shared" si="64"/>
        <v>0</v>
      </c>
      <c r="BF283" s="214">
        <f t="shared" si="65"/>
        <v>0</v>
      </c>
      <c r="BG283" s="214">
        <f t="shared" si="66"/>
        <v>0</v>
      </c>
      <c r="BH283" s="214">
        <f t="shared" si="67"/>
        <v>0</v>
      </c>
      <c r="BI283" s="214">
        <f t="shared" si="68"/>
        <v>0</v>
      </c>
      <c r="BJ283" s="25" t="s">
        <v>82</v>
      </c>
      <c r="BK283" s="214">
        <f t="shared" si="69"/>
        <v>0</v>
      </c>
      <c r="BL283" s="25" t="s">
        <v>327</v>
      </c>
      <c r="BM283" s="25" t="s">
        <v>2063</v>
      </c>
    </row>
    <row r="284" spans="2:65" s="1" customFormat="1" ht="22.5" customHeight="1">
      <c r="B284" s="42"/>
      <c r="C284" s="203" t="s">
        <v>2515</v>
      </c>
      <c r="D284" s="203" t="s">
        <v>311</v>
      </c>
      <c r="E284" s="204" t="s">
        <v>7698</v>
      </c>
      <c r="F284" s="205" t="s">
        <v>7699</v>
      </c>
      <c r="G284" s="206" t="s">
        <v>5275</v>
      </c>
      <c r="H284" s="207">
        <v>1</v>
      </c>
      <c r="I284" s="208"/>
      <c r="J284" s="209">
        <f t="shared" si="60"/>
        <v>0</v>
      </c>
      <c r="K284" s="205" t="s">
        <v>21</v>
      </c>
      <c r="L284" s="62"/>
      <c r="M284" s="210" t="s">
        <v>21</v>
      </c>
      <c r="N284" s="211" t="s">
        <v>45</v>
      </c>
      <c r="O284" s="43"/>
      <c r="P284" s="212">
        <f t="shared" si="61"/>
        <v>0</v>
      </c>
      <c r="Q284" s="212">
        <v>0</v>
      </c>
      <c r="R284" s="212">
        <f t="shared" si="62"/>
        <v>0</v>
      </c>
      <c r="S284" s="212">
        <v>0</v>
      </c>
      <c r="T284" s="213">
        <f t="shared" si="63"/>
        <v>0</v>
      </c>
      <c r="AR284" s="25" t="s">
        <v>327</v>
      </c>
      <c r="AT284" s="25" t="s">
        <v>311</v>
      </c>
      <c r="AU284" s="25" t="s">
        <v>84</v>
      </c>
      <c r="AY284" s="25" t="s">
        <v>308</v>
      </c>
      <c r="BE284" s="214">
        <f t="shared" si="64"/>
        <v>0</v>
      </c>
      <c r="BF284" s="214">
        <f t="shared" si="65"/>
        <v>0</v>
      </c>
      <c r="BG284" s="214">
        <f t="shared" si="66"/>
        <v>0</v>
      </c>
      <c r="BH284" s="214">
        <f t="shared" si="67"/>
        <v>0</v>
      </c>
      <c r="BI284" s="214">
        <f t="shared" si="68"/>
        <v>0</v>
      </c>
      <c r="BJ284" s="25" t="s">
        <v>82</v>
      </c>
      <c r="BK284" s="214">
        <f t="shared" si="69"/>
        <v>0</v>
      </c>
      <c r="BL284" s="25" t="s">
        <v>327</v>
      </c>
      <c r="BM284" s="25" t="s">
        <v>2067</v>
      </c>
    </row>
    <row r="285" spans="2:65" s="1" customFormat="1" ht="22.5" customHeight="1">
      <c r="B285" s="42"/>
      <c r="C285" s="203" t="s">
        <v>2518</v>
      </c>
      <c r="D285" s="203" t="s">
        <v>311</v>
      </c>
      <c r="E285" s="204" t="s">
        <v>7700</v>
      </c>
      <c r="F285" s="205" t="s">
        <v>7701</v>
      </c>
      <c r="G285" s="206" t="s">
        <v>5275</v>
      </c>
      <c r="H285" s="207">
        <v>1</v>
      </c>
      <c r="I285" s="208"/>
      <c r="J285" s="209">
        <f t="shared" si="60"/>
        <v>0</v>
      </c>
      <c r="K285" s="205" t="s">
        <v>21</v>
      </c>
      <c r="L285" s="62"/>
      <c r="M285" s="210" t="s">
        <v>21</v>
      </c>
      <c r="N285" s="211" t="s">
        <v>45</v>
      </c>
      <c r="O285" s="43"/>
      <c r="P285" s="212">
        <f t="shared" si="61"/>
        <v>0</v>
      </c>
      <c r="Q285" s="212">
        <v>0</v>
      </c>
      <c r="R285" s="212">
        <f t="shared" si="62"/>
        <v>0</v>
      </c>
      <c r="S285" s="212">
        <v>0</v>
      </c>
      <c r="T285" s="213">
        <f t="shared" si="63"/>
        <v>0</v>
      </c>
      <c r="AR285" s="25" t="s">
        <v>327</v>
      </c>
      <c r="AT285" s="25" t="s">
        <v>311</v>
      </c>
      <c r="AU285" s="25" t="s">
        <v>84</v>
      </c>
      <c r="AY285" s="25" t="s">
        <v>308</v>
      </c>
      <c r="BE285" s="214">
        <f t="shared" si="64"/>
        <v>0</v>
      </c>
      <c r="BF285" s="214">
        <f t="shared" si="65"/>
        <v>0</v>
      </c>
      <c r="BG285" s="214">
        <f t="shared" si="66"/>
        <v>0</v>
      </c>
      <c r="BH285" s="214">
        <f t="shared" si="67"/>
        <v>0</v>
      </c>
      <c r="BI285" s="214">
        <f t="shared" si="68"/>
        <v>0</v>
      </c>
      <c r="BJ285" s="25" t="s">
        <v>82</v>
      </c>
      <c r="BK285" s="214">
        <f t="shared" si="69"/>
        <v>0</v>
      </c>
      <c r="BL285" s="25" t="s">
        <v>327</v>
      </c>
      <c r="BM285" s="25" t="s">
        <v>2071</v>
      </c>
    </row>
    <row r="286" spans="2:65" s="1" customFormat="1" ht="22.5" customHeight="1">
      <c r="B286" s="42"/>
      <c r="C286" s="203" t="s">
        <v>2522</v>
      </c>
      <c r="D286" s="203" t="s">
        <v>311</v>
      </c>
      <c r="E286" s="204" t="s">
        <v>7702</v>
      </c>
      <c r="F286" s="205" t="s">
        <v>7703</v>
      </c>
      <c r="G286" s="206" t="s">
        <v>5275</v>
      </c>
      <c r="H286" s="207">
        <v>1</v>
      </c>
      <c r="I286" s="208"/>
      <c r="J286" s="209">
        <f t="shared" si="60"/>
        <v>0</v>
      </c>
      <c r="K286" s="205" t="s">
        <v>21</v>
      </c>
      <c r="L286" s="62"/>
      <c r="M286" s="210" t="s">
        <v>21</v>
      </c>
      <c r="N286" s="211" t="s">
        <v>45</v>
      </c>
      <c r="O286" s="43"/>
      <c r="P286" s="212">
        <f t="shared" si="61"/>
        <v>0</v>
      </c>
      <c r="Q286" s="212">
        <v>0</v>
      </c>
      <c r="R286" s="212">
        <f t="shared" si="62"/>
        <v>0</v>
      </c>
      <c r="S286" s="212">
        <v>0</v>
      </c>
      <c r="T286" s="213">
        <f t="shared" si="63"/>
        <v>0</v>
      </c>
      <c r="AR286" s="25" t="s">
        <v>327</v>
      </c>
      <c r="AT286" s="25" t="s">
        <v>311</v>
      </c>
      <c r="AU286" s="25" t="s">
        <v>84</v>
      </c>
      <c r="AY286" s="25" t="s">
        <v>308</v>
      </c>
      <c r="BE286" s="214">
        <f t="shared" si="64"/>
        <v>0</v>
      </c>
      <c r="BF286" s="214">
        <f t="shared" si="65"/>
        <v>0</v>
      </c>
      <c r="BG286" s="214">
        <f t="shared" si="66"/>
        <v>0</v>
      </c>
      <c r="BH286" s="214">
        <f t="shared" si="67"/>
        <v>0</v>
      </c>
      <c r="BI286" s="214">
        <f t="shared" si="68"/>
        <v>0</v>
      </c>
      <c r="BJ286" s="25" t="s">
        <v>82</v>
      </c>
      <c r="BK286" s="214">
        <f t="shared" si="69"/>
        <v>0</v>
      </c>
      <c r="BL286" s="25" t="s">
        <v>327</v>
      </c>
      <c r="BM286" s="25" t="s">
        <v>2075</v>
      </c>
    </row>
    <row r="287" spans="2:65" s="1" customFormat="1" ht="22.5" customHeight="1">
      <c r="B287" s="42"/>
      <c r="C287" s="203" t="s">
        <v>2525</v>
      </c>
      <c r="D287" s="203" t="s">
        <v>311</v>
      </c>
      <c r="E287" s="204" t="s">
        <v>7704</v>
      </c>
      <c r="F287" s="205" t="s">
        <v>7705</v>
      </c>
      <c r="G287" s="206" t="s">
        <v>5275</v>
      </c>
      <c r="H287" s="207">
        <v>1</v>
      </c>
      <c r="I287" s="208"/>
      <c r="J287" s="209">
        <f t="shared" si="60"/>
        <v>0</v>
      </c>
      <c r="K287" s="205" t="s">
        <v>21</v>
      </c>
      <c r="L287" s="62"/>
      <c r="M287" s="210" t="s">
        <v>21</v>
      </c>
      <c r="N287" s="211" t="s">
        <v>45</v>
      </c>
      <c r="O287" s="43"/>
      <c r="P287" s="212">
        <f t="shared" si="61"/>
        <v>0</v>
      </c>
      <c r="Q287" s="212">
        <v>0</v>
      </c>
      <c r="R287" s="212">
        <f t="shared" si="62"/>
        <v>0</v>
      </c>
      <c r="S287" s="212">
        <v>0</v>
      </c>
      <c r="T287" s="213">
        <f t="shared" si="63"/>
        <v>0</v>
      </c>
      <c r="AR287" s="25" t="s">
        <v>327</v>
      </c>
      <c r="AT287" s="25" t="s">
        <v>311</v>
      </c>
      <c r="AU287" s="25" t="s">
        <v>84</v>
      </c>
      <c r="AY287" s="25" t="s">
        <v>308</v>
      </c>
      <c r="BE287" s="214">
        <f t="shared" si="64"/>
        <v>0</v>
      </c>
      <c r="BF287" s="214">
        <f t="shared" si="65"/>
        <v>0</v>
      </c>
      <c r="BG287" s="214">
        <f t="shared" si="66"/>
        <v>0</v>
      </c>
      <c r="BH287" s="214">
        <f t="shared" si="67"/>
        <v>0</v>
      </c>
      <c r="BI287" s="214">
        <f t="shared" si="68"/>
        <v>0</v>
      </c>
      <c r="BJ287" s="25" t="s">
        <v>82</v>
      </c>
      <c r="BK287" s="214">
        <f t="shared" si="69"/>
        <v>0</v>
      </c>
      <c r="BL287" s="25" t="s">
        <v>327</v>
      </c>
      <c r="BM287" s="25" t="s">
        <v>2080</v>
      </c>
    </row>
    <row r="288" spans="2:65" s="1" customFormat="1" ht="22.5" customHeight="1">
      <c r="B288" s="42"/>
      <c r="C288" s="203" t="s">
        <v>2528</v>
      </c>
      <c r="D288" s="203" t="s">
        <v>311</v>
      </c>
      <c r="E288" s="204" t="s">
        <v>7706</v>
      </c>
      <c r="F288" s="205" t="s">
        <v>7707</v>
      </c>
      <c r="G288" s="206" t="s">
        <v>5275</v>
      </c>
      <c r="H288" s="207">
        <v>1</v>
      </c>
      <c r="I288" s="208"/>
      <c r="J288" s="209">
        <f t="shared" si="60"/>
        <v>0</v>
      </c>
      <c r="K288" s="205" t="s">
        <v>21</v>
      </c>
      <c r="L288" s="62"/>
      <c r="M288" s="210" t="s">
        <v>21</v>
      </c>
      <c r="N288" s="211" t="s">
        <v>45</v>
      </c>
      <c r="O288" s="43"/>
      <c r="P288" s="212">
        <f t="shared" si="61"/>
        <v>0</v>
      </c>
      <c r="Q288" s="212">
        <v>0</v>
      </c>
      <c r="R288" s="212">
        <f t="shared" si="62"/>
        <v>0</v>
      </c>
      <c r="S288" s="212">
        <v>0</v>
      </c>
      <c r="T288" s="213">
        <f t="shared" si="63"/>
        <v>0</v>
      </c>
      <c r="AR288" s="25" t="s">
        <v>327</v>
      </c>
      <c r="AT288" s="25" t="s">
        <v>311</v>
      </c>
      <c r="AU288" s="25" t="s">
        <v>84</v>
      </c>
      <c r="AY288" s="25" t="s">
        <v>308</v>
      </c>
      <c r="BE288" s="214">
        <f t="shared" si="64"/>
        <v>0</v>
      </c>
      <c r="BF288" s="214">
        <f t="shared" si="65"/>
        <v>0</v>
      </c>
      <c r="BG288" s="214">
        <f t="shared" si="66"/>
        <v>0</v>
      </c>
      <c r="BH288" s="214">
        <f t="shared" si="67"/>
        <v>0</v>
      </c>
      <c r="BI288" s="214">
        <f t="shared" si="68"/>
        <v>0</v>
      </c>
      <c r="BJ288" s="25" t="s">
        <v>82</v>
      </c>
      <c r="BK288" s="214">
        <f t="shared" si="69"/>
        <v>0</v>
      </c>
      <c r="BL288" s="25" t="s">
        <v>327</v>
      </c>
      <c r="BM288" s="25" t="s">
        <v>2084</v>
      </c>
    </row>
    <row r="289" spans="2:65" s="1" customFormat="1" ht="22.5" customHeight="1">
      <c r="B289" s="42"/>
      <c r="C289" s="203" t="s">
        <v>2534</v>
      </c>
      <c r="D289" s="203" t="s">
        <v>311</v>
      </c>
      <c r="E289" s="204" t="s">
        <v>7708</v>
      </c>
      <c r="F289" s="205" t="s">
        <v>7709</v>
      </c>
      <c r="G289" s="206" t="s">
        <v>5275</v>
      </c>
      <c r="H289" s="207">
        <v>1</v>
      </c>
      <c r="I289" s="208"/>
      <c r="J289" s="209">
        <f t="shared" si="60"/>
        <v>0</v>
      </c>
      <c r="K289" s="205" t="s">
        <v>21</v>
      </c>
      <c r="L289" s="62"/>
      <c r="M289" s="210" t="s">
        <v>21</v>
      </c>
      <c r="N289" s="211" t="s">
        <v>45</v>
      </c>
      <c r="O289" s="43"/>
      <c r="P289" s="212">
        <f t="shared" si="61"/>
        <v>0</v>
      </c>
      <c r="Q289" s="212">
        <v>0</v>
      </c>
      <c r="R289" s="212">
        <f t="shared" si="62"/>
        <v>0</v>
      </c>
      <c r="S289" s="212">
        <v>0</v>
      </c>
      <c r="T289" s="213">
        <f t="shared" si="63"/>
        <v>0</v>
      </c>
      <c r="AR289" s="25" t="s">
        <v>327</v>
      </c>
      <c r="AT289" s="25" t="s">
        <v>311</v>
      </c>
      <c r="AU289" s="25" t="s">
        <v>84</v>
      </c>
      <c r="AY289" s="25" t="s">
        <v>308</v>
      </c>
      <c r="BE289" s="214">
        <f t="shared" si="64"/>
        <v>0</v>
      </c>
      <c r="BF289" s="214">
        <f t="shared" si="65"/>
        <v>0</v>
      </c>
      <c r="BG289" s="214">
        <f t="shared" si="66"/>
        <v>0</v>
      </c>
      <c r="BH289" s="214">
        <f t="shared" si="67"/>
        <v>0</v>
      </c>
      <c r="BI289" s="214">
        <f t="shared" si="68"/>
        <v>0</v>
      </c>
      <c r="BJ289" s="25" t="s">
        <v>82</v>
      </c>
      <c r="BK289" s="214">
        <f t="shared" si="69"/>
        <v>0</v>
      </c>
      <c r="BL289" s="25" t="s">
        <v>327</v>
      </c>
      <c r="BM289" s="25" t="s">
        <v>2088</v>
      </c>
    </row>
    <row r="290" spans="2:65" s="1" customFormat="1" ht="22.5" customHeight="1">
      <c r="B290" s="42"/>
      <c r="C290" s="203" t="s">
        <v>2537</v>
      </c>
      <c r="D290" s="203" t="s">
        <v>311</v>
      </c>
      <c r="E290" s="204" t="s">
        <v>7710</v>
      </c>
      <c r="F290" s="205" t="s">
        <v>7711</v>
      </c>
      <c r="G290" s="206" t="s">
        <v>5275</v>
      </c>
      <c r="H290" s="207">
        <v>6</v>
      </c>
      <c r="I290" s="208"/>
      <c r="J290" s="209">
        <f t="shared" si="60"/>
        <v>0</v>
      </c>
      <c r="K290" s="205" t="s">
        <v>21</v>
      </c>
      <c r="L290" s="62"/>
      <c r="M290" s="210" t="s">
        <v>21</v>
      </c>
      <c r="N290" s="211" t="s">
        <v>45</v>
      </c>
      <c r="O290" s="43"/>
      <c r="P290" s="212">
        <f t="shared" si="61"/>
        <v>0</v>
      </c>
      <c r="Q290" s="212">
        <v>0</v>
      </c>
      <c r="R290" s="212">
        <f t="shared" si="62"/>
        <v>0</v>
      </c>
      <c r="S290" s="212">
        <v>0</v>
      </c>
      <c r="T290" s="213">
        <f t="shared" si="63"/>
        <v>0</v>
      </c>
      <c r="AR290" s="25" t="s">
        <v>327</v>
      </c>
      <c r="AT290" s="25" t="s">
        <v>311</v>
      </c>
      <c r="AU290" s="25" t="s">
        <v>84</v>
      </c>
      <c r="AY290" s="25" t="s">
        <v>308</v>
      </c>
      <c r="BE290" s="214">
        <f t="shared" si="64"/>
        <v>0</v>
      </c>
      <c r="BF290" s="214">
        <f t="shared" si="65"/>
        <v>0</v>
      </c>
      <c r="BG290" s="214">
        <f t="shared" si="66"/>
        <v>0</v>
      </c>
      <c r="BH290" s="214">
        <f t="shared" si="67"/>
        <v>0</v>
      </c>
      <c r="BI290" s="214">
        <f t="shared" si="68"/>
        <v>0</v>
      </c>
      <c r="BJ290" s="25" t="s">
        <v>82</v>
      </c>
      <c r="BK290" s="214">
        <f t="shared" si="69"/>
        <v>0</v>
      </c>
      <c r="BL290" s="25" t="s">
        <v>327</v>
      </c>
      <c r="BM290" s="25" t="s">
        <v>2091</v>
      </c>
    </row>
    <row r="291" spans="2:65" s="1" customFormat="1" ht="22.5" customHeight="1">
      <c r="B291" s="42"/>
      <c r="C291" s="203" t="s">
        <v>2543</v>
      </c>
      <c r="D291" s="203" t="s">
        <v>311</v>
      </c>
      <c r="E291" s="204" t="s">
        <v>7712</v>
      </c>
      <c r="F291" s="205" t="s">
        <v>7713</v>
      </c>
      <c r="G291" s="206" t="s">
        <v>5275</v>
      </c>
      <c r="H291" s="207">
        <v>3</v>
      </c>
      <c r="I291" s="208"/>
      <c r="J291" s="209">
        <f t="shared" si="60"/>
        <v>0</v>
      </c>
      <c r="K291" s="205" t="s">
        <v>21</v>
      </c>
      <c r="L291" s="62"/>
      <c r="M291" s="210" t="s">
        <v>21</v>
      </c>
      <c r="N291" s="211" t="s">
        <v>45</v>
      </c>
      <c r="O291" s="43"/>
      <c r="P291" s="212">
        <f t="shared" si="61"/>
        <v>0</v>
      </c>
      <c r="Q291" s="212">
        <v>0</v>
      </c>
      <c r="R291" s="212">
        <f t="shared" si="62"/>
        <v>0</v>
      </c>
      <c r="S291" s="212">
        <v>0</v>
      </c>
      <c r="T291" s="213">
        <f t="shared" si="63"/>
        <v>0</v>
      </c>
      <c r="AR291" s="25" t="s">
        <v>327</v>
      </c>
      <c r="AT291" s="25" t="s">
        <v>311</v>
      </c>
      <c r="AU291" s="25" t="s">
        <v>84</v>
      </c>
      <c r="AY291" s="25" t="s">
        <v>308</v>
      </c>
      <c r="BE291" s="214">
        <f t="shared" si="64"/>
        <v>0</v>
      </c>
      <c r="BF291" s="214">
        <f t="shared" si="65"/>
        <v>0</v>
      </c>
      <c r="BG291" s="214">
        <f t="shared" si="66"/>
        <v>0</v>
      </c>
      <c r="BH291" s="214">
        <f t="shared" si="67"/>
        <v>0</v>
      </c>
      <c r="BI291" s="214">
        <f t="shared" si="68"/>
        <v>0</v>
      </c>
      <c r="BJ291" s="25" t="s">
        <v>82</v>
      </c>
      <c r="BK291" s="214">
        <f t="shared" si="69"/>
        <v>0</v>
      </c>
      <c r="BL291" s="25" t="s">
        <v>327</v>
      </c>
      <c r="BM291" s="25" t="s">
        <v>2094</v>
      </c>
    </row>
    <row r="292" spans="2:65" s="1" customFormat="1" ht="22.5" customHeight="1">
      <c r="B292" s="42"/>
      <c r="C292" s="203" t="s">
        <v>2546</v>
      </c>
      <c r="D292" s="203" t="s">
        <v>311</v>
      </c>
      <c r="E292" s="204" t="s">
        <v>7714</v>
      </c>
      <c r="F292" s="205" t="s">
        <v>7715</v>
      </c>
      <c r="G292" s="206" t="s">
        <v>5275</v>
      </c>
      <c r="H292" s="207">
        <v>1</v>
      </c>
      <c r="I292" s="208"/>
      <c r="J292" s="209">
        <f t="shared" si="60"/>
        <v>0</v>
      </c>
      <c r="K292" s="205" t="s">
        <v>21</v>
      </c>
      <c r="L292" s="62"/>
      <c r="M292" s="210" t="s">
        <v>21</v>
      </c>
      <c r="N292" s="211" t="s">
        <v>45</v>
      </c>
      <c r="O292" s="43"/>
      <c r="P292" s="212">
        <f t="shared" si="61"/>
        <v>0</v>
      </c>
      <c r="Q292" s="212">
        <v>0</v>
      </c>
      <c r="R292" s="212">
        <f t="shared" si="62"/>
        <v>0</v>
      </c>
      <c r="S292" s="212">
        <v>0</v>
      </c>
      <c r="T292" s="213">
        <f t="shared" si="63"/>
        <v>0</v>
      </c>
      <c r="AR292" s="25" t="s">
        <v>327</v>
      </c>
      <c r="AT292" s="25" t="s">
        <v>311</v>
      </c>
      <c r="AU292" s="25" t="s">
        <v>84</v>
      </c>
      <c r="AY292" s="25" t="s">
        <v>308</v>
      </c>
      <c r="BE292" s="214">
        <f t="shared" si="64"/>
        <v>0</v>
      </c>
      <c r="BF292" s="214">
        <f t="shared" si="65"/>
        <v>0</v>
      </c>
      <c r="BG292" s="214">
        <f t="shared" si="66"/>
        <v>0</v>
      </c>
      <c r="BH292" s="214">
        <f t="shared" si="67"/>
        <v>0</v>
      </c>
      <c r="BI292" s="214">
        <f t="shared" si="68"/>
        <v>0</v>
      </c>
      <c r="BJ292" s="25" t="s">
        <v>82</v>
      </c>
      <c r="BK292" s="214">
        <f t="shared" si="69"/>
        <v>0</v>
      </c>
      <c r="BL292" s="25" t="s">
        <v>327</v>
      </c>
      <c r="BM292" s="25" t="s">
        <v>2098</v>
      </c>
    </row>
    <row r="293" spans="2:65" s="1" customFormat="1" ht="22.5" customHeight="1">
      <c r="B293" s="42"/>
      <c r="C293" s="203" t="s">
        <v>2552</v>
      </c>
      <c r="D293" s="203" t="s">
        <v>311</v>
      </c>
      <c r="E293" s="204" t="s">
        <v>7716</v>
      </c>
      <c r="F293" s="205" t="s">
        <v>7717</v>
      </c>
      <c r="G293" s="206" t="s">
        <v>5275</v>
      </c>
      <c r="H293" s="207">
        <v>1</v>
      </c>
      <c r="I293" s="208"/>
      <c r="J293" s="209">
        <f t="shared" si="60"/>
        <v>0</v>
      </c>
      <c r="K293" s="205" t="s">
        <v>21</v>
      </c>
      <c r="L293" s="62"/>
      <c r="M293" s="210" t="s">
        <v>21</v>
      </c>
      <c r="N293" s="211" t="s">
        <v>45</v>
      </c>
      <c r="O293" s="43"/>
      <c r="P293" s="212">
        <f t="shared" si="61"/>
        <v>0</v>
      </c>
      <c r="Q293" s="212">
        <v>0</v>
      </c>
      <c r="R293" s="212">
        <f t="shared" si="62"/>
        <v>0</v>
      </c>
      <c r="S293" s="212">
        <v>0</v>
      </c>
      <c r="T293" s="213">
        <f t="shared" si="63"/>
        <v>0</v>
      </c>
      <c r="AR293" s="25" t="s">
        <v>327</v>
      </c>
      <c r="AT293" s="25" t="s">
        <v>311</v>
      </c>
      <c r="AU293" s="25" t="s">
        <v>84</v>
      </c>
      <c r="AY293" s="25" t="s">
        <v>308</v>
      </c>
      <c r="BE293" s="214">
        <f t="shared" si="64"/>
        <v>0</v>
      </c>
      <c r="BF293" s="214">
        <f t="shared" si="65"/>
        <v>0</v>
      </c>
      <c r="BG293" s="214">
        <f t="shared" si="66"/>
        <v>0</v>
      </c>
      <c r="BH293" s="214">
        <f t="shared" si="67"/>
        <v>0</v>
      </c>
      <c r="BI293" s="214">
        <f t="shared" si="68"/>
        <v>0</v>
      </c>
      <c r="BJ293" s="25" t="s">
        <v>82</v>
      </c>
      <c r="BK293" s="214">
        <f t="shared" si="69"/>
        <v>0</v>
      </c>
      <c r="BL293" s="25" t="s">
        <v>327</v>
      </c>
      <c r="BM293" s="25" t="s">
        <v>2100</v>
      </c>
    </row>
    <row r="294" spans="2:65" s="1" customFormat="1" ht="22.5" customHeight="1">
      <c r="B294" s="42"/>
      <c r="C294" s="203" t="s">
        <v>2555</v>
      </c>
      <c r="D294" s="203" t="s">
        <v>311</v>
      </c>
      <c r="E294" s="204" t="s">
        <v>7718</v>
      </c>
      <c r="F294" s="205" t="s">
        <v>7719</v>
      </c>
      <c r="G294" s="206" t="s">
        <v>5275</v>
      </c>
      <c r="H294" s="207">
        <v>1</v>
      </c>
      <c r="I294" s="208"/>
      <c r="J294" s="209">
        <f t="shared" si="60"/>
        <v>0</v>
      </c>
      <c r="K294" s="205" t="s">
        <v>21</v>
      </c>
      <c r="L294" s="62"/>
      <c r="M294" s="210" t="s">
        <v>21</v>
      </c>
      <c r="N294" s="211" t="s">
        <v>45</v>
      </c>
      <c r="O294" s="43"/>
      <c r="P294" s="212">
        <f t="shared" si="61"/>
        <v>0</v>
      </c>
      <c r="Q294" s="212">
        <v>0</v>
      </c>
      <c r="R294" s="212">
        <f t="shared" si="62"/>
        <v>0</v>
      </c>
      <c r="S294" s="212">
        <v>0</v>
      </c>
      <c r="T294" s="213">
        <f t="shared" si="63"/>
        <v>0</v>
      </c>
      <c r="AR294" s="25" t="s">
        <v>327</v>
      </c>
      <c r="AT294" s="25" t="s">
        <v>311</v>
      </c>
      <c r="AU294" s="25" t="s">
        <v>84</v>
      </c>
      <c r="AY294" s="25" t="s">
        <v>308</v>
      </c>
      <c r="BE294" s="214">
        <f t="shared" si="64"/>
        <v>0</v>
      </c>
      <c r="BF294" s="214">
        <f t="shared" si="65"/>
        <v>0</v>
      </c>
      <c r="BG294" s="214">
        <f t="shared" si="66"/>
        <v>0</v>
      </c>
      <c r="BH294" s="214">
        <f t="shared" si="67"/>
        <v>0</v>
      </c>
      <c r="BI294" s="214">
        <f t="shared" si="68"/>
        <v>0</v>
      </c>
      <c r="BJ294" s="25" t="s">
        <v>82</v>
      </c>
      <c r="BK294" s="214">
        <f t="shared" si="69"/>
        <v>0</v>
      </c>
      <c r="BL294" s="25" t="s">
        <v>327</v>
      </c>
      <c r="BM294" s="25" t="s">
        <v>2103</v>
      </c>
    </row>
    <row r="295" spans="2:65" s="1" customFormat="1" ht="22.5" customHeight="1">
      <c r="B295" s="42"/>
      <c r="C295" s="203" t="s">
        <v>2558</v>
      </c>
      <c r="D295" s="203" t="s">
        <v>311</v>
      </c>
      <c r="E295" s="204" t="s">
        <v>7720</v>
      </c>
      <c r="F295" s="205" t="s">
        <v>7721</v>
      </c>
      <c r="G295" s="206" t="s">
        <v>5275</v>
      </c>
      <c r="H295" s="207">
        <v>2</v>
      </c>
      <c r="I295" s="208"/>
      <c r="J295" s="209">
        <f t="shared" si="60"/>
        <v>0</v>
      </c>
      <c r="K295" s="205" t="s">
        <v>21</v>
      </c>
      <c r="L295" s="62"/>
      <c r="M295" s="210" t="s">
        <v>21</v>
      </c>
      <c r="N295" s="211" t="s">
        <v>45</v>
      </c>
      <c r="O295" s="43"/>
      <c r="P295" s="212">
        <f t="shared" si="61"/>
        <v>0</v>
      </c>
      <c r="Q295" s="212">
        <v>0</v>
      </c>
      <c r="R295" s="212">
        <f t="shared" si="62"/>
        <v>0</v>
      </c>
      <c r="S295" s="212">
        <v>0</v>
      </c>
      <c r="T295" s="213">
        <f t="shared" si="63"/>
        <v>0</v>
      </c>
      <c r="AR295" s="25" t="s">
        <v>327</v>
      </c>
      <c r="AT295" s="25" t="s">
        <v>311</v>
      </c>
      <c r="AU295" s="25" t="s">
        <v>84</v>
      </c>
      <c r="AY295" s="25" t="s">
        <v>308</v>
      </c>
      <c r="BE295" s="214">
        <f t="shared" si="64"/>
        <v>0</v>
      </c>
      <c r="BF295" s="214">
        <f t="shared" si="65"/>
        <v>0</v>
      </c>
      <c r="BG295" s="214">
        <f t="shared" si="66"/>
        <v>0</v>
      </c>
      <c r="BH295" s="214">
        <f t="shared" si="67"/>
        <v>0</v>
      </c>
      <c r="BI295" s="214">
        <f t="shared" si="68"/>
        <v>0</v>
      </c>
      <c r="BJ295" s="25" t="s">
        <v>82</v>
      </c>
      <c r="BK295" s="214">
        <f t="shared" si="69"/>
        <v>0</v>
      </c>
      <c r="BL295" s="25" t="s">
        <v>327</v>
      </c>
      <c r="BM295" s="25" t="s">
        <v>2108</v>
      </c>
    </row>
    <row r="296" spans="2:65" s="1" customFormat="1" ht="22.5" customHeight="1">
      <c r="B296" s="42"/>
      <c r="C296" s="203" t="s">
        <v>2561</v>
      </c>
      <c r="D296" s="203" t="s">
        <v>311</v>
      </c>
      <c r="E296" s="204" t="s">
        <v>7722</v>
      </c>
      <c r="F296" s="205" t="s">
        <v>7723</v>
      </c>
      <c r="G296" s="206" t="s">
        <v>5275</v>
      </c>
      <c r="H296" s="207">
        <v>1</v>
      </c>
      <c r="I296" s="208"/>
      <c r="J296" s="209">
        <f t="shared" si="60"/>
        <v>0</v>
      </c>
      <c r="K296" s="205" t="s">
        <v>21</v>
      </c>
      <c r="L296" s="62"/>
      <c r="M296" s="210" t="s">
        <v>21</v>
      </c>
      <c r="N296" s="211" t="s">
        <v>45</v>
      </c>
      <c r="O296" s="43"/>
      <c r="P296" s="212">
        <f t="shared" si="61"/>
        <v>0</v>
      </c>
      <c r="Q296" s="212">
        <v>0</v>
      </c>
      <c r="R296" s="212">
        <f t="shared" si="62"/>
        <v>0</v>
      </c>
      <c r="S296" s="212">
        <v>0</v>
      </c>
      <c r="T296" s="213">
        <f t="shared" si="63"/>
        <v>0</v>
      </c>
      <c r="AR296" s="25" t="s">
        <v>327</v>
      </c>
      <c r="AT296" s="25" t="s">
        <v>311</v>
      </c>
      <c r="AU296" s="25" t="s">
        <v>84</v>
      </c>
      <c r="AY296" s="25" t="s">
        <v>308</v>
      </c>
      <c r="BE296" s="214">
        <f t="shared" si="64"/>
        <v>0</v>
      </c>
      <c r="BF296" s="214">
        <f t="shared" si="65"/>
        <v>0</v>
      </c>
      <c r="BG296" s="214">
        <f t="shared" si="66"/>
        <v>0</v>
      </c>
      <c r="BH296" s="214">
        <f t="shared" si="67"/>
        <v>0</v>
      </c>
      <c r="BI296" s="214">
        <f t="shared" si="68"/>
        <v>0</v>
      </c>
      <c r="BJ296" s="25" t="s">
        <v>82</v>
      </c>
      <c r="BK296" s="214">
        <f t="shared" si="69"/>
        <v>0</v>
      </c>
      <c r="BL296" s="25" t="s">
        <v>327</v>
      </c>
      <c r="BM296" s="25" t="s">
        <v>2112</v>
      </c>
    </row>
    <row r="297" spans="2:65" s="1" customFormat="1" ht="22.5" customHeight="1">
      <c r="B297" s="42"/>
      <c r="C297" s="203" t="s">
        <v>2564</v>
      </c>
      <c r="D297" s="203" t="s">
        <v>311</v>
      </c>
      <c r="E297" s="204" t="s">
        <v>7724</v>
      </c>
      <c r="F297" s="205" t="s">
        <v>7725</v>
      </c>
      <c r="G297" s="206" t="s">
        <v>5275</v>
      </c>
      <c r="H297" s="207">
        <v>1</v>
      </c>
      <c r="I297" s="208"/>
      <c r="J297" s="209">
        <f t="shared" si="60"/>
        <v>0</v>
      </c>
      <c r="K297" s="205" t="s">
        <v>21</v>
      </c>
      <c r="L297" s="62"/>
      <c r="M297" s="210" t="s">
        <v>21</v>
      </c>
      <c r="N297" s="211" t="s">
        <v>45</v>
      </c>
      <c r="O297" s="43"/>
      <c r="P297" s="212">
        <f t="shared" si="61"/>
        <v>0</v>
      </c>
      <c r="Q297" s="212">
        <v>0</v>
      </c>
      <c r="R297" s="212">
        <f t="shared" si="62"/>
        <v>0</v>
      </c>
      <c r="S297" s="212">
        <v>0</v>
      </c>
      <c r="T297" s="213">
        <f t="shared" si="63"/>
        <v>0</v>
      </c>
      <c r="AR297" s="25" t="s">
        <v>327</v>
      </c>
      <c r="AT297" s="25" t="s">
        <v>311</v>
      </c>
      <c r="AU297" s="25" t="s">
        <v>84</v>
      </c>
      <c r="AY297" s="25" t="s">
        <v>308</v>
      </c>
      <c r="BE297" s="214">
        <f t="shared" si="64"/>
        <v>0</v>
      </c>
      <c r="BF297" s="214">
        <f t="shared" si="65"/>
        <v>0</v>
      </c>
      <c r="BG297" s="214">
        <f t="shared" si="66"/>
        <v>0</v>
      </c>
      <c r="BH297" s="214">
        <f t="shared" si="67"/>
        <v>0</v>
      </c>
      <c r="BI297" s="214">
        <f t="shared" si="68"/>
        <v>0</v>
      </c>
      <c r="BJ297" s="25" t="s">
        <v>82</v>
      </c>
      <c r="BK297" s="214">
        <f t="shared" si="69"/>
        <v>0</v>
      </c>
      <c r="BL297" s="25" t="s">
        <v>327</v>
      </c>
      <c r="BM297" s="25" t="s">
        <v>2117</v>
      </c>
    </row>
    <row r="298" spans="2:65" s="1" customFormat="1" ht="22.5" customHeight="1">
      <c r="B298" s="42"/>
      <c r="C298" s="203" t="s">
        <v>2566</v>
      </c>
      <c r="D298" s="203" t="s">
        <v>311</v>
      </c>
      <c r="E298" s="204" t="s">
        <v>7726</v>
      </c>
      <c r="F298" s="205" t="s">
        <v>7727</v>
      </c>
      <c r="G298" s="206" t="s">
        <v>5275</v>
      </c>
      <c r="H298" s="207">
        <v>1</v>
      </c>
      <c r="I298" s="208"/>
      <c r="J298" s="209">
        <f t="shared" si="60"/>
        <v>0</v>
      </c>
      <c r="K298" s="205" t="s">
        <v>21</v>
      </c>
      <c r="L298" s="62"/>
      <c r="M298" s="210" t="s">
        <v>21</v>
      </c>
      <c r="N298" s="211" t="s">
        <v>45</v>
      </c>
      <c r="O298" s="43"/>
      <c r="P298" s="212">
        <f t="shared" si="61"/>
        <v>0</v>
      </c>
      <c r="Q298" s="212">
        <v>0</v>
      </c>
      <c r="R298" s="212">
        <f t="shared" si="62"/>
        <v>0</v>
      </c>
      <c r="S298" s="212">
        <v>0</v>
      </c>
      <c r="T298" s="213">
        <f t="shared" si="63"/>
        <v>0</v>
      </c>
      <c r="AR298" s="25" t="s">
        <v>327</v>
      </c>
      <c r="AT298" s="25" t="s">
        <v>311</v>
      </c>
      <c r="AU298" s="25" t="s">
        <v>84</v>
      </c>
      <c r="AY298" s="25" t="s">
        <v>308</v>
      </c>
      <c r="BE298" s="214">
        <f t="shared" si="64"/>
        <v>0</v>
      </c>
      <c r="BF298" s="214">
        <f t="shared" si="65"/>
        <v>0</v>
      </c>
      <c r="BG298" s="214">
        <f t="shared" si="66"/>
        <v>0</v>
      </c>
      <c r="BH298" s="214">
        <f t="shared" si="67"/>
        <v>0</v>
      </c>
      <c r="BI298" s="214">
        <f t="shared" si="68"/>
        <v>0</v>
      </c>
      <c r="BJ298" s="25" t="s">
        <v>82</v>
      </c>
      <c r="BK298" s="214">
        <f t="shared" si="69"/>
        <v>0</v>
      </c>
      <c r="BL298" s="25" t="s">
        <v>327</v>
      </c>
      <c r="BM298" s="25" t="s">
        <v>2122</v>
      </c>
    </row>
    <row r="299" spans="2:65" s="1" customFormat="1" ht="22.5" customHeight="1">
      <c r="B299" s="42"/>
      <c r="C299" s="203" t="s">
        <v>2569</v>
      </c>
      <c r="D299" s="203" t="s">
        <v>311</v>
      </c>
      <c r="E299" s="204" t="s">
        <v>7728</v>
      </c>
      <c r="F299" s="205" t="s">
        <v>7729</v>
      </c>
      <c r="G299" s="206" t="s">
        <v>5275</v>
      </c>
      <c r="H299" s="207">
        <v>1</v>
      </c>
      <c r="I299" s="208"/>
      <c r="J299" s="209">
        <f t="shared" si="60"/>
        <v>0</v>
      </c>
      <c r="K299" s="205" t="s">
        <v>21</v>
      </c>
      <c r="L299" s="62"/>
      <c r="M299" s="210" t="s">
        <v>21</v>
      </c>
      <c r="N299" s="211" t="s">
        <v>45</v>
      </c>
      <c r="O299" s="43"/>
      <c r="P299" s="212">
        <f t="shared" si="61"/>
        <v>0</v>
      </c>
      <c r="Q299" s="212">
        <v>0</v>
      </c>
      <c r="R299" s="212">
        <f t="shared" si="62"/>
        <v>0</v>
      </c>
      <c r="S299" s="212">
        <v>0</v>
      </c>
      <c r="T299" s="213">
        <f t="shared" si="63"/>
        <v>0</v>
      </c>
      <c r="AR299" s="25" t="s">
        <v>327</v>
      </c>
      <c r="AT299" s="25" t="s">
        <v>311</v>
      </c>
      <c r="AU299" s="25" t="s">
        <v>84</v>
      </c>
      <c r="AY299" s="25" t="s">
        <v>308</v>
      </c>
      <c r="BE299" s="214">
        <f t="shared" si="64"/>
        <v>0</v>
      </c>
      <c r="BF299" s="214">
        <f t="shared" si="65"/>
        <v>0</v>
      </c>
      <c r="BG299" s="214">
        <f t="shared" si="66"/>
        <v>0</v>
      </c>
      <c r="BH299" s="214">
        <f t="shared" si="67"/>
        <v>0</v>
      </c>
      <c r="BI299" s="214">
        <f t="shared" si="68"/>
        <v>0</v>
      </c>
      <c r="BJ299" s="25" t="s">
        <v>82</v>
      </c>
      <c r="BK299" s="214">
        <f t="shared" si="69"/>
        <v>0</v>
      </c>
      <c r="BL299" s="25" t="s">
        <v>327</v>
      </c>
      <c r="BM299" s="25" t="s">
        <v>2126</v>
      </c>
    </row>
    <row r="300" spans="2:65" s="1" customFormat="1" ht="22.5" customHeight="1">
      <c r="B300" s="42"/>
      <c r="C300" s="203" t="s">
        <v>2572</v>
      </c>
      <c r="D300" s="203" t="s">
        <v>311</v>
      </c>
      <c r="E300" s="204" t="s">
        <v>7730</v>
      </c>
      <c r="F300" s="205" t="s">
        <v>7731</v>
      </c>
      <c r="G300" s="206" t="s">
        <v>5275</v>
      </c>
      <c r="H300" s="207">
        <v>1</v>
      </c>
      <c r="I300" s="208"/>
      <c r="J300" s="209">
        <f t="shared" si="60"/>
        <v>0</v>
      </c>
      <c r="K300" s="205" t="s">
        <v>21</v>
      </c>
      <c r="L300" s="62"/>
      <c r="M300" s="210" t="s">
        <v>21</v>
      </c>
      <c r="N300" s="211" t="s">
        <v>45</v>
      </c>
      <c r="O300" s="43"/>
      <c r="P300" s="212">
        <f t="shared" si="61"/>
        <v>0</v>
      </c>
      <c r="Q300" s="212">
        <v>0</v>
      </c>
      <c r="R300" s="212">
        <f t="shared" si="62"/>
        <v>0</v>
      </c>
      <c r="S300" s="212">
        <v>0</v>
      </c>
      <c r="T300" s="213">
        <f t="shared" si="63"/>
        <v>0</v>
      </c>
      <c r="AR300" s="25" t="s">
        <v>327</v>
      </c>
      <c r="AT300" s="25" t="s">
        <v>311</v>
      </c>
      <c r="AU300" s="25" t="s">
        <v>84</v>
      </c>
      <c r="AY300" s="25" t="s">
        <v>308</v>
      </c>
      <c r="BE300" s="214">
        <f t="shared" si="64"/>
        <v>0</v>
      </c>
      <c r="BF300" s="214">
        <f t="shared" si="65"/>
        <v>0</v>
      </c>
      <c r="BG300" s="214">
        <f t="shared" si="66"/>
        <v>0</v>
      </c>
      <c r="BH300" s="214">
        <f t="shared" si="67"/>
        <v>0</v>
      </c>
      <c r="BI300" s="214">
        <f t="shared" si="68"/>
        <v>0</v>
      </c>
      <c r="BJ300" s="25" t="s">
        <v>82</v>
      </c>
      <c r="BK300" s="214">
        <f t="shared" si="69"/>
        <v>0</v>
      </c>
      <c r="BL300" s="25" t="s">
        <v>327</v>
      </c>
      <c r="BM300" s="25" t="s">
        <v>2130</v>
      </c>
    </row>
    <row r="301" spans="2:65" s="1" customFormat="1" ht="22.5" customHeight="1">
      <c r="B301" s="42"/>
      <c r="C301" s="203" t="s">
        <v>2577</v>
      </c>
      <c r="D301" s="203" t="s">
        <v>311</v>
      </c>
      <c r="E301" s="204" t="s">
        <v>7732</v>
      </c>
      <c r="F301" s="205" t="s">
        <v>7733</v>
      </c>
      <c r="G301" s="206" t="s">
        <v>5275</v>
      </c>
      <c r="H301" s="207">
        <v>1</v>
      </c>
      <c r="I301" s="208"/>
      <c r="J301" s="209">
        <f t="shared" si="60"/>
        <v>0</v>
      </c>
      <c r="K301" s="205" t="s">
        <v>21</v>
      </c>
      <c r="L301" s="62"/>
      <c r="M301" s="210" t="s">
        <v>21</v>
      </c>
      <c r="N301" s="211" t="s">
        <v>45</v>
      </c>
      <c r="O301" s="43"/>
      <c r="P301" s="212">
        <f t="shared" si="61"/>
        <v>0</v>
      </c>
      <c r="Q301" s="212">
        <v>0</v>
      </c>
      <c r="R301" s="212">
        <f t="shared" si="62"/>
        <v>0</v>
      </c>
      <c r="S301" s="212">
        <v>0</v>
      </c>
      <c r="T301" s="213">
        <f t="shared" si="63"/>
        <v>0</v>
      </c>
      <c r="AR301" s="25" t="s">
        <v>327</v>
      </c>
      <c r="AT301" s="25" t="s">
        <v>311</v>
      </c>
      <c r="AU301" s="25" t="s">
        <v>84</v>
      </c>
      <c r="AY301" s="25" t="s">
        <v>308</v>
      </c>
      <c r="BE301" s="214">
        <f t="shared" si="64"/>
        <v>0</v>
      </c>
      <c r="BF301" s="214">
        <f t="shared" si="65"/>
        <v>0</v>
      </c>
      <c r="BG301" s="214">
        <f t="shared" si="66"/>
        <v>0</v>
      </c>
      <c r="BH301" s="214">
        <f t="shared" si="67"/>
        <v>0</v>
      </c>
      <c r="BI301" s="214">
        <f t="shared" si="68"/>
        <v>0</v>
      </c>
      <c r="BJ301" s="25" t="s">
        <v>82</v>
      </c>
      <c r="BK301" s="214">
        <f t="shared" si="69"/>
        <v>0</v>
      </c>
      <c r="BL301" s="25" t="s">
        <v>327</v>
      </c>
      <c r="BM301" s="25" t="s">
        <v>2134</v>
      </c>
    </row>
    <row r="302" spans="2:65" s="1" customFormat="1" ht="22.5" customHeight="1">
      <c r="B302" s="42"/>
      <c r="C302" s="203" t="s">
        <v>2582</v>
      </c>
      <c r="D302" s="203" t="s">
        <v>311</v>
      </c>
      <c r="E302" s="204" t="s">
        <v>7734</v>
      </c>
      <c r="F302" s="205" t="s">
        <v>7735</v>
      </c>
      <c r="G302" s="206" t="s">
        <v>5275</v>
      </c>
      <c r="H302" s="207">
        <v>1</v>
      </c>
      <c r="I302" s="208"/>
      <c r="J302" s="209">
        <f t="shared" si="60"/>
        <v>0</v>
      </c>
      <c r="K302" s="205" t="s">
        <v>21</v>
      </c>
      <c r="L302" s="62"/>
      <c r="M302" s="210" t="s">
        <v>21</v>
      </c>
      <c r="N302" s="211" t="s">
        <v>45</v>
      </c>
      <c r="O302" s="43"/>
      <c r="P302" s="212">
        <f t="shared" si="61"/>
        <v>0</v>
      </c>
      <c r="Q302" s="212">
        <v>0</v>
      </c>
      <c r="R302" s="212">
        <f t="shared" si="62"/>
        <v>0</v>
      </c>
      <c r="S302" s="212">
        <v>0</v>
      </c>
      <c r="T302" s="213">
        <f t="shared" si="63"/>
        <v>0</v>
      </c>
      <c r="AR302" s="25" t="s">
        <v>327</v>
      </c>
      <c r="AT302" s="25" t="s">
        <v>311</v>
      </c>
      <c r="AU302" s="25" t="s">
        <v>84</v>
      </c>
      <c r="AY302" s="25" t="s">
        <v>308</v>
      </c>
      <c r="BE302" s="214">
        <f t="shared" si="64"/>
        <v>0</v>
      </c>
      <c r="BF302" s="214">
        <f t="shared" si="65"/>
        <v>0</v>
      </c>
      <c r="BG302" s="214">
        <f t="shared" si="66"/>
        <v>0</v>
      </c>
      <c r="BH302" s="214">
        <f t="shared" si="67"/>
        <v>0</v>
      </c>
      <c r="BI302" s="214">
        <f t="shared" si="68"/>
        <v>0</v>
      </c>
      <c r="BJ302" s="25" t="s">
        <v>82</v>
      </c>
      <c r="BK302" s="214">
        <f t="shared" si="69"/>
        <v>0</v>
      </c>
      <c r="BL302" s="25" t="s">
        <v>327</v>
      </c>
      <c r="BM302" s="25" t="s">
        <v>2139</v>
      </c>
    </row>
    <row r="303" spans="2:65" s="1" customFormat="1" ht="22.5" customHeight="1">
      <c r="B303" s="42"/>
      <c r="C303" s="203" t="s">
        <v>2589</v>
      </c>
      <c r="D303" s="203" t="s">
        <v>311</v>
      </c>
      <c r="E303" s="204" t="s">
        <v>7736</v>
      </c>
      <c r="F303" s="205" t="s">
        <v>7737</v>
      </c>
      <c r="G303" s="206" t="s">
        <v>5275</v>
      </c>
      <c r="H303" s="207">
        <v>1</v>
      </c>
      <c r="I303" s="208"/>
      <c r="J303" s="209">
        <f t="shared" si="60"/>
        <v>0</v>
      </c>
      <c r="K303" s="205" t="s">
        <v>21</v>
      </c>
      <c r="L303" s="62"/>
      <c r="M303" s="210" t="s">
        <v>21</v>
      </c>
      <c r="N303" s="211" t="s">
        <v>45</v>
      </c>
      <c r="O303" s="43"/>
      <c r="P303" s="212">
        <f t="shared" si="61"/>
        <v>0</v>
      </c>
      <c r="Q303" s="212">
        <v>0</v>
      </c>
      <c r="R303" s="212">
        <f t="shared" si="62"/>
        <v>0</v>
      </c>
      <c r="S303" s="212">
        <v>0</v>
      </c>
      <c r="T303" s="213">
        <f t="shared" si="63"/>
        <v>0</v>
      </c>
      <c r="AR303" s="25" t="s">
        <v>327</v>
      </c>
      <c r="AT303" s="25" t="s">
        <v>311</v>
      </c>
      <c r="AU303" s="25" t="s">
        <v>84</v>
      </c>
      <c r="AY303" s="25" t="s">
        <v>308</v>
      </c>
      <c r="BE303" s="214">
        <f t="shared" si="64"/>
        <v>0</v>
      </c>
      <c r="BF303" s="214">
        <f t="shared" si="65"/>
        <v>0</v>
      </c>
      <c r="BG303" s="214">
        <f t="shared" si="66"/>
        <v>0</v>
      </c>
      <c r="BH303" s="214">
        <f t="shared" si="67"/>
        <v>0</v>
      </c>
      <c r="BI303" s="214">
        <f t="shared" si="68"/>
        <v>0</v>
      </c>
      <c r="BJ303" s="25" t="s">
        <v>82</v>
      </c>
      <c r="BK303" s="214">
        <f t="shared" si="69"/>
        <v>0</v>
      </c>
      <c r="BL303" s="25" t="s">
        <v>327</v>
      </c>
      <c r="BM303" s="25" t="s">
        <v>2143</v>
      </c>
    </row>
    <row r="304" spans="2:65" s="1" customFormat="1" ht="22.5" customHeight="1">
      <c r="B304" s="42"/>
      <c r="C304" s="203" t="s">
        <v>2592</v>
      </c>
      <c r="D304" s="203" t="s">
        <v>311</v>
      </c>
      <c r="E304" s="204" t="s">
        <v>7738</v>
      </c>
      <c r="F304" s="205" t="s">
        <v>7739</v>
      </c>
      <c r="G304" s="206" t="s">
        <v>5275</v>
      </c>
      <c r="H304" s="207">
        <v>1</v>
      </c>
      <c r="I304" s="208"/>
      <c r="J304" s="209">
        <f t="shared" si="60"/>
        <v>0</v>
      </c>
      <c r="K304" s="205" t="s">
        <v>21</v>
      </c>
      <c r="L304" s="62"/>
      <c r="M304" s="210" t="s">
        <v>21</v>
      </c>
      <c r="N304" s="211" t="s">
        <v>45</v>
      </c>
      <c r="O304" s="43"/>
      <c r="P304" s="212">
        <f t="shared" si="61"/>
        <v>0</v>
      </c>
      <c r="Q304" s="212">
        <v>0</v>
      </c>
      <c r="R304" s="212">
        <f t="shared" si="62"/>
        <v>0</v>
      </c>
      <c r="S304" s="212">
        <v>0</v>
      </c>
      <c r="T304" s="213">
        <f t="shared" si="63"/>
        <v>0</v>
      </c>
      <c r="AR304" s="25" t="s">
        <v>327</v>
      </c>
      <c r="AT304" s="25" t="s">
        <v>311</v>
      </c>
      <c r="AU304" s="25" t="s">
        <v>84</v>
      </c>
      <c r="AY304" s="25" t="s">
        <v>308</v>
      </c>
      <c r="BE304" s="214">
        <f t="shared" si="64"/>
        <v>0</v>
      </c>
      <c r="BF304" s="214">
        <f t="shared" si="65"/>
        <v>0</v>
      </c>
      <c r="BG304" s="214">
        <f t="shared" si="66"/>
        <v>0</v>
      </c>
      <c r="BH304" s="214">
        <f t="shared" si="67"/>
        <v>0</v>
      </c>
      <c r="BI304" s="214">
        <f t="shared" si="68"/>
        <v>0</v>
      </c>
      <c r="BJ304" s="25" t="s">
        <v>82</v>
      </c>
      <c r="BK304" s="214">
        <f t="shared" si="69"/>
        <v>0</v>
      </c>
      <c r="BL304" s="25" t="s">
        <v>327</v>
      </c>
      <c r="BM304" s="25" t="s">
        <v>630</v>
      </c>
    </row>
    <row r="305" spans="2:65" s="1" customFormat="1" ht="22.5" customHeight="1">
      <c r="B305" s="42"/>
      <c r="C305" s="203" t="s">
        <v>266</v>
      </c>
      <c r="D305" s="203" t="s">
        <v>311</v>
      </c>
      <c r="E305" s="204" t="s">
        <v>7740</v>
      </c>
      <c r="F305" s="205" t="s">
        <v>7741</v>
      </c>
      <c r="G305" s="206" t="s">
        <v>5275</v>
      </c>
      <c r="H305" s="207">
        <v>2</v>
      </c>
      <c r="I305" s="208"/>
      <c r="J305" s="209">
        <f t="shared" si="60"/>
        <v>0</v>
      </c>
      <c r="K305" s="205" t="s">
        <v>21</v>
      </c>
      <c r="L305" s="62"/>
      <c r="M305" s="210" t="s">
        <v>21</v>
      </c>
      <c r="N305" s="211" t="s">
        <v>45</v>
      </c>
      <c r="O305" s="43"/>
      <c r="P305" s="212">
        <f t="shared" si="61"/>
        <v>0</v>
      </c>
      <c r="Q305" s="212">
        <v>0</v>
      </c>
      <c r="R305" s="212">
        <f t="shared" si="62"/>
        <v>0</v>
      </c>
      <c r="S305" s="212">
        <v>0</v>
      </c>
      <c r="T305" s="213">
        <f t="shared" si="63"/>
        <v>0</v>
      </c>
      <c r="AR305" s="25" t="s">
        <v>327</v>
      </c>
      <c r="AT305" s="25" t="s">
        <v>311</v>
      </c>
      <c r="AU305" s="25" t="s">
        <v>84</v>
      </c>
      <c r="AY305" s="25" t="s">
        <v>308</v>
      </c>
      <c r="BE305" s="214">
        <f t="shared" si="64"/>
        <v>0</v>
      </c>
      <c r="BF305" s="214">
        <f t="shared" si="65"/>
        <v>0</v>
      </c>
      <c r="BG305" s="214">
        <f t="shared" si="66"/>
        <v>0</v>
      </c>
      <c r="BH305" s="214">
        <f t="shared" si="67"/>
        <v>0</v>
      </c>
      <c r="BI305" s="214">
        <f t="shared" si="68"/>
        <v>0</v>
      </c>
      <c r="BJ305" s="25" t="s">
        <v>82</v>
      </c>
      <c r="BK305" s="214">
        <f t="shared" si="69"/>
        <v>0</v>
      </c>
      <c r="BL305" s="25" t="s">
        <v>327</v>
      </c>
      <c r="BM305" s="25" t="s">
        <v>636</v>
      </c>
    </row>
    <row r="306" spans="2:65" s="1" customFormat="1" ht="22.5" customHeight="1">
      <c r="B306" s="42"/>
      <c r="C306" s="203" t="s">
        <v>269</v>
      </c>
      <c r="D306" s="203" t="s">
        <v>311</v>
      </c>
      <c r="E306" s="204" t="s">
        <v>7742</v>
      </c>
      <c r="F306" s="205" t="s">
        <v>7743</v>
      </c>
      <c r="G306" s="206" t="s">
        <v>5275</v>
      </c>
      <c r="H306" s="207">
        <v>1</v>
      </c>
      <c r="I306" s="208"/>
      <c r="J306" s="209">
        <f t="shared" si="60"/>
        <v>0</v>
      </c>
      <c r="K306" s="205" t="s">
        <v>21</v>
      </c>
      <c r="L306" s="62"/>
      <c r="M306" s="210" t="s">
        <v>21</v>
      </c>
      <c r="N306" s="211" t="s">
        <v>45</v>
      </c>
      <c r="O306" s="43"/>
      <c r="P306" s="212">
        <f t="shared" si="61"/>
        <v>0</v>
      </c>
      <c r="Q306" s="212">
        <v>0</v>
      </c>
      <c r="R306" s="212">
        <f t="shared" si="62"/>
        <v>0</v>
      </c>
      <c r="S306" s="212">
        <v>0</v>
      </c>
      <c r="T306" s="213">
        <f t="shared" si="63"/>
        <v>0</v>
      </c>
      <c r="AR306" s="25" t="s">
        <v>327</v>
      </c>
      <c r="AT306" s="25" t="s">
        <v>311</v>
      </c>
      <c r="AU306" s="25" t="s">
        <v>84</v>
      </c>
      <c r="AY306" s="25" t="s">
        <v>308</v>
      </c>
      <c r="BE306" s="214">
        <f t="shared" si="64"/>
        <v>0</v>
      </c>
      <c r="BF306" s="214">
        <f t="shared" si="65"/>
        <v>0</v>
      </c>
      <c r="BG306" s="214">
        <f t="shared" si="66"/>
        <v>0</v>
      </c>
      <c r="BH306" s="214">
        <f t="shared" si="67"/>
        <v>0</v>
      </c>
      <c r="BI306" s="214">
        <f t="shared" si="68"/>
        <v>0</v>
      </c>
      <c r="BJ306" s="25" t="s">
        <v>82</v>
      </c>
      <c r="BK306" s="214">
        <f t="shared" si="69"/>
        <v>0</v>
      </c>
      <c r="BL306" s="25" t="s">
        <v>327</v>
      </c>
      <c r="BM306" s="25" t="s">
        <v>642</v>
      </c>
    </row>
    <row r="307" spans="2:65" s="1" customFormat="1" ht="22.5" customHeight="1">
      <c r="B307" s="42"/>
      <c r="C307" s="203" t="s">
        <v>2603</v>
      </c>
      <c r="D307" s="203" t="s">
        <v>311</v>
      </c>
      <c r="E307" s="204" t="s">
        <v>7744</v>
      </c>
      <c r="F307" s="205" t="s">
        <v>7745</v>
      </c>
      <c r="G307" s="206" t="s">
        <v>5275</v>
      </c>
      <c r="H307" s="207">
        <v>1</v>
      </c>
      <c r="I307" s="208"/>
      <c r="J307" s="209">
        <f t="shared" si="60"/>
        <v>0</v>
      </c>
      <c r="K307" s="205" t="s">
        <v>21</v>
      </c>
      <c r="L307" s="62"/>
      <c r="M307" s="210" t="s">
        <v>21</v>
      </c>
      <c r="N307" s="211" t="s">
        <v>45</v>
      </c>
      <c r="O307" s="43"/>
      <c r="P307" s="212">
        <f t="shared" si="61"/>
        <v>0</v>
      </c>
      <c r="Q307" s="212">
        <v>0</v>
      </c>
      <c r="R307" s="212">
        <f t="shared" si="62"/>
        <v>0</v>
      </c>
      <c r="S307" s="212">
        <v>0</v>
      </c>
      <c r="T307" s="213">
        <f t="shared" si="63"/>
        <v>0</v>
      </c>
      <c r="AR307" s="25" t="s">
        <v>327</v>
      </c>
      <c r="AT307" s="25" t="s">
        <v>311</v>
      </c>
      <c r="AU307" s="25" t="s">
        <v>84</v>
      </c>
      <c r="AY307" s="25" t="s">
        <v>308</v>
      </c>
      <c r="BE307" s="214">
        <f t="shared" si="64"/>
        <v>0</v>
      </c>
      <c r="BF307" s="214">
        <f t="shared" si="65"/>
        <v>0</v>
      </c>
      <c r="BG307" s="214">
        <f t="shared" si="66"/>
        <v>0</v>
      </c>
      <c r="BH307" s="214">
        <f t="shared" si="67"/>
        <v>0</v>
      </c>
      <c r="BI307" s="214">
        <f t="shared" si="68"/>
        <v>0</v>
      </c>
      <c r="BJ307" s="25" t="s">
        <v>82</v>
      </c>
      <c r="BK307" s="214">
        <f t="shared" si="69"/>
        <v>0</v>
      </c>
      <c r="BL307" s="25" t="s">
        <v>327</v>
      </c>
      <c r="BM307" s="25" t="s">
        <v>2156</v>
      </c>
    </row>
    <row r="308" spans="2:65" s="1" customFormat="1" ht="22.5" customHeight="1">
      <c r="B308" s="42"/>
      <c r="C308" s="203" t="s">
        <v>2609</v>
      </c>
      <c r="D308" s="203" t="s">
        <v>311</v>
      </c>
      <c r="E308" s="204" t="s">
        <v>7746</v>
      </c>
      <c r="F308" s="205" t="s">
        <v>7747</v>
      </c>
      <c r="G308" s="206" t="s">
        <v>5275</v>
      </c>
      <c r="H308" s="207">
        <v>1</v>
      </c>
      <c r="I308" s="208"/>
      <c r="J308" s="209">
        <f t="shared" si="60"/>
        <v>0</v>
      </c>
      <c r="K308" s="205" t="s">
        <v>21</v>
      </c>
      <c r="L308" s="62"/>
      <c r="M308" s="210" t="s">
        <v>21</v>
      </c>
      <c r="N308" s="211" t="s">
        <v>45</v>
      </c>
      <c r="O308" s="43"/>
      <c r="P308" s="212">
        <f t="shared" si="61"/>
        <v>0</v>
      </c>
      <c r="Q308" s="212">
        <v>0</v>
      </c>
      <c r="R308" s="212">
        <f t="shared" si="62"/>
        <v>0</v>
      </c>
      <c r="S308" s="212">
        <v>0</v>
      </c>
      <c r="T308" s="213">
        <f t="shared" si="63"/>
        <v>0</v>
      </c>
      <c r="AR308" s="25" t="s">
        <v>327</v>
      </c>
      <c r="AT308" s="25" t="s">
        <v>311</v>
      </c>
      <c r="AU308" s="25" t="s">
        <v>84</v>
      </c>
      <c r="AY308" s="25" t="s">
        <v>308</v>
      </c>
      <c r="BE308" s="214">
        <f t="shared" si="64"/>
        <v>0</v>
      </c>
      <c r="BF308" s="214">
        <f t="shared" si="65"/>
        <v>0</v>
      </c>
      <c r="BG308" s="214">
        <f t="shared" si="66"/>
        <v>0</v>
      </c>
      <c r="BH308" s="214">
        <f t="shared" si="67"/>
        <v>0</v>
      </c>
      <c r="BI308" s="214">
        <f t="shared" si="68"/>
        <v>0</v>
      </c>
      <c r="BJ308" s="25" t="s">
        <v>82</v>
      </c>
      <c r="BK308" s="214">
        <f t="shared" si="69"/>
        <v>0</v>
      </c>
      <c r="BL308" s="25" t="s">
        <v>327</v>
      </c>
      <c r="BM308" s="25" t="s">
        <v>2161</v>
      </c>
    </row>
    <row r="309" spans="2:65" s="1" customFormat="1" ht="22.5" customHeight="1">
      <c r="B309" s="42"/>
      <c r="C309" s="203" t="s">
        <v>2614</v>
      </c>
      <c r="D309" s="203" t="s">
        <v>311</v>
      </c>
      <c r="E309" s="204" t="s">
        <v>7748</v>
      </c>
      <c r="F309" s="205" t="s">
        <v>7749</v>
      </c>
      <c r="G309" s="206" t="s">
        <v>5275</v>
      </c>
      <c r="H309" s="207">
        <v>1</v>
      </c>
      <c r="I309" s="208"/>
      <c r="J309" s="209">
        <f t="shared" ref="J309:J340" si="70">ROUND(I309*H309,2)</f>
        <v>0</v>
      </c>
      <c r="K309" s="205" t="s">
        <v>21</v>
      </c>
      <c r="L309" s="62"/>
      <c r="M309" s="210" t="s">
        <v>21</v>
      </c>
      <c r="N309" s="211" t="s">
        <v>45</v>
      </c>
      <c r="O309" s="43"/>
      <c r="P309" s="212">
        <f t="shared" ref="P309:P340" si="71">O309*H309</f>
        <v>0</v>
      </c>
      <c r="Q309" s="212">
        <v>0</v>
      </c>
      <c r="R309" s="212">
        <f t="shared" ref="R309:R340" si="72">Q309*H309</f>
        <v>0</v>
      </c>
      <c r="S309" s="212">
        <v>0</v>
      </c>
      <c r="T309" s="213">
        <f t="shared" ref="T309:T340" si="73">S309*H309</f>
        <v>0</v>
      </c>
      <c r="AR309" s="25" t="s">
        <v>327</v>
      </c>
      <c r="AT309" s="25" t="s">
        <v>311</v>
      </c>
      <c r="AU309" s="25" t="s">
        <v>84</v>
      </c>
      <c r="AY309" s="25" t="s">
        <v>308</v>
      </c>
      <c r="BE309" s="214">
        <f t="shared" ref="BE309:BE327" si="74">IF(N309="základní",J309,0)</f>
        <v>0</v>
      </c>
      <c r="BF309" s="214">
        <f t="shared" ref="BF309:BF327" si="75">IF(N309="snížená",J309,0)</f>
        <v>0</v>
      </c>
      <c r="BG309" s="214">
        <f t="shared" ref="BG309:BG327" si="76">IF(N309="zákl. přenesená",J309,0)</f>
        <v>0</v>
      </c>
      <c r="BH309" s="214">
        <f t="shared" ref="BH309:BH327" si="77">IF(N309="sníž. přenesená",J309,0)</f>
        <v>0</v>
      </c>
      <c r="BI309" s="214">
        <f t="shared" ref="BI309:BI327" si="78">IF(N309="nulová",J309,0)</f>
        <v>0</v>
      </c>
      <c r="BJ309" s="25" t="s">
        <v>82</v>
      </c>
      <c r="BK309" s="214">
        <f t="shared" ref="BK309:BK327" si="79">ROUND(I309*H309,2)</f>
        <v>0</v>
      </c>
      <c r="BL309" s="25" t="s">
        <v>327</v>
      </c>
      <c r="BM309" s="25" t="s">
        <v>2166</v>
      </c>
    </row>
    <row r="310" spans="2:65" s="1" customFormat="1" ht="22.5" customHeight="1">
      <c r="B310" s="42"/>
      <c r="C310" s="203" t="s">
        <v>2619</v>
      </c>
      <c r="D310" s="203" t="s">
        <v>311</v>
      </c>
      <c r="E310" s="204" t="s">
        <v>7750</v>
      </c>
      <c r="F310" s="205" t="s">
        <v>7751</v>
      </c>
      <c r="G310" s="206" t="s">
        <v>5275</v>
      </c>
      <c r="H310" s="207">
        <v>1</v>
      </c>
      <c r="I310" s="208"/>
      <c r="J310" s="209">
        <f t="shared" si="70"/>
        <v>0</v>
      </c>
      <c r="K310" s="205" t="s">
        <v>21</v>
      </c>
      <c r="L310" s="62"/>
      <c r="M310" s="210" t="s">
        <v>21</v>
      </c>
      <c r="N310" s="211" t="s">
        <v>45</v>
      </c>
      <c r="O310" s="43"/>
      <c r="P310" s="212">
        <f t="shared" si="71"/>
        <v>0</v>
      </c>
      <c r="Q310" s="212">
        <v>0</v>
      </c>
      <c r="R310" s="212">
        <f t="shared" si="72"/>
        <v>0</v>
      </c>
      <c r="S310" s="212">
        <v>0</v>
      </c>
      <c r="T310" s="213">
        <f t="shared" si="73"/>
        <v>0</v>
      </c>
      <c r="AR310" s="25" t="s">
        <v>327</v>
      </c>
      <c r="AT310" s="25" t="s">
        <v>311</v>
      </c>
      <c r="AU310" s="25" t="s">
        <v>84</v>
      </c>
      <c r="AY310" s="25" t="s">
        <v>308</v>
      </c>
      <c r="BE310" s="214">
        <f t="shared" si="74"/>
        <v>0</v>
      </c>
      <c r="BF310" s="214">
        <f t="shared" si="75"/>
        <v>0</v>
      </c>
      <c r="BG310" s="214">
        <f t="shared" si="76"/>
        <v>0</v>
      </c>
      <c r="BH310" s="214">
        <f t="shared" si="77"/>
        <v>0</v>
      </c>
      <c r="BI310" s="214">
        <f t="shared" si="78"/>
        <v>0</v>
      </c>
      <c r="BJ310" s="25" t="s">
        <v>82</v>
      </c>
      <c r="BK310" s="214">
        <f t="shared" si="79"/>
        <v>0</v>
      </c>
      <c r="BL310" s="25" t="s">
        <v>327</v>
      </c>
      <c r="BM310" s="25" t="s">
        <v>2172</v>
      </c>
    </row>
    <row r="311" spans="2:65" s="1" customFormat="1" ht="22.5" customHeight="1">
      <c r="B311" s="42"/>
      <c r="C311" s="203" t="s">
        <v>2623</v>
      </c>
      <c r="D311" s="203" t="s">
        <v>311</v>
      </c>
      <c r="E311" s="204" t="s">
        <v>7752</v>
      </c>
      <c r="F311" s="205" t="s">
        <v>7434</v>
      </c>
      <c r="G311" s="206" t="s">
        <v>6023</v>
      </c>
      <c r="H311" s="207">
        <v>2</v>
      </c>
      <c r="I311" s="208"/>
      <c r="J311" s="209">
        <f t="shared" si="70"/>
        <v>0</v>
      </c>
      <c r="K311" s="205" t="s">
        <v>21</v>
      </c>
      <c r="L311" s="62"/>
      <c r="M311" s="210" t="s">
        <v>21</v>
      </c>
      <c r="N311" s="211" t="s">
        <v>45</v>
      </c>
      <c r="O311" s="43"/>
      <c r="P311" s="212">
        <f t="shared" si="71"/>
        <v>0</v>
      </c>
      <c r="Q311" s="212">
        <v>0</v>
      </c>
      <c r="R311" s="212">
        <f t="shared" si="72"/>
        <v>0</v>
      </c>
      <c r="S311" s="212">
        <v>0</v>
      </c>
      <c r="T311" s="213">
        <f t="shared" si="73"/>
        <v>0</v>
      </c>
      <c r="AR311" s="25" t="s">
        <v>327</v>
      </c>
      <c r="AT311" s="25" t="s">
        <v>311</v>
      </c>
      <c r="AU311" s="25" t="s">
        <v>84</v>
      </c>
      <c r="AY311" s="25" t="s">
        <v>308</v>
      </c>
      <c r="BE311" s="214">
        <f t="shared" si="74"/>
        <v>0</v>
      </c>
      <c r="BF311" s="214">
        <f t="shared" si="75"/>
        <v>0</v>
      </c>
      <c r="BG311" s="214">
        <f t="shared" si="76"/>
        <v>0</v>
      </c>
      <c r="BH311" s="214">
        <f t="shared" si="77"/>
        <v>0</v>
      </c>
      <c r="BI311" s="214">
        <f t="shared" si="78"/>
        <v>0</v>
      </c>
      <c r="BJ311" s="25" t="s">
        <v>82</v>
      </c>
      <c r="BK311" s="214">
        <f t="shared" si="79"/>
        <v>0</v>
      </c>
      <c r="BL311" s="25" t="s">
        <v>327</v>
      </c>
      <c r="BM311" s="25" t="s">
        <v>2176</v>
      </c>
    </row>
    <row r="312" spans="2:65" s="1" customFormat="1" ht="22.5" customHeight="1">
      <c r="B312" s="42"/>
      <c r="C312" s="203" t="s">
        <v>2628</v>
      </c>
      <c r="D312" s="203" t="s">
        <v>311</v>
      </c>
      <c r="E312" s="204" t="s">
        <v>7753</v>
      </c>
      <c r="F312" s="205" t="s">
        <v>7437</v>
      </c>
      <c r="G312" s="206" t="s">
        <v>6023</v>
      </c>
      <c r="H312" s="207">
        <v>8</v>
      </c>
      <c r="I312" s="208"/>
      <c r="J312" s="209">
        <f t="shared" si="70"/>
        <v>0</v>
      </c>
      <c r="K312" s="205" t="s">
        <v>21</v>
      </c>
      <c r="L312" s="62"/>
      <c r="M312" s="210" t="s">
        <v>21</v>
      </c>
      <c r="N312" s="211" t="s">
        <v>45</v>
      </c>
      <c r="O312" s="43"/>
      <c r="P312" s="212">
        <f t="shared" si="71"/>
        <v>0</v>
      </c>
      <c r="Q312" s="212">
        <v>0</v>
      </c>
      <c r="R312" s="212">
        <f t="shared" si="72"/>
        <v>0</v>
      </c>
      <c r="S312" s="212">
        <v>0</v>
      </c>
      <c r="T312" s="213">
        <f t="shared" si="73"/>
        <v>0</v>
      </c>
      <c r="AR312" s="25" t="s">
        <v>327</v>
      </c>
      <c r="AT312" s="25" t="s">
        <v>311</v>
      </c>
      <c r="AU312" s="25" t="s">
        <v>84</v>
      </c>
      <c r="AY312" s="25" t="s">
        <v>308</v>
      </c>
      <c r="BE312" s="214">
        <f t="shared" si="74"/>
        <v>0</v>
      </c>
      <c r="BF312" s="214">
        <f t="shared" si="75"/>
        <v>0</v>
      </c>
      <c r="BG312" s="214">
        <f t="shared" si="76"/>
        <v>0</v>
      </c>
      <c r="BH312" s="214">
        <f t="shared" si="77"/>
        <v>0</v>
      </c>
      <c r="BI312" s="214">
        <f t="shared" si="78"/>
        <v>0</v>
      </c>
      <c r="BJ312" s="25" t="s">
        <v>82</v>
      </c>
      <c r="BK312" s="214">
        <f t="shared" si="79"/>
        <v>0</v>
      </c>
      <c r="BL312" s="25" t="s">
        <v>327</v>
      </c>
      <c r="BM312" s="25" t="s">
        <v>2180</v>
      </c>
    </row>
    <row r="313" spans="2:65" s="1" customFormat="1" ht="22.5" customHeight="1">
      <c r="B313" s="42"/>
      <c r="C313" s="203" t="s">
        <v>2634</v>
      </c>
      <c r="D313" s="203" t="s">
        <v>311</v>
      </c>
      <c r="E313" s="204" t="s">
        <v>7754</v>
      </c>
      <c r="F313" s="205" t="s">
        <v>7440</v>
      </c>
      <c r="G313" s="206" t="s">
        <v>6023</v>
      </c>
      <c r="H313" s="207">
        <v>3</v>
      </c>
      <c r="I313" s="208"/>
      <c r="J313" s="209">
        <f t="shared" si="70"/>
        <v>0</v>
      </c>
      <c r="K313" s="205" t="s">
        <v>21</v>
      </c>
      <c r="L313" s="62"/>
      <c r="M313" s="210" t="s">
        <v>21</v>
      </c>
      <c r="N313" s="211" t="s">
        <v>45</v>
      </c>
      <c r="O313" s="43"/>
      <c r="P313" s="212">
        <f t="shared" si="71"/>
        <v>0</v>
      </c>
      <c r="Q313" s="212">
        <v>0</v>
      </c>
      <c r="R313" s="212">
        <f t="shared" si="72"/>
        <v>0</v>
      </c>
      <c r="S313" s="212">
        <v>0</v>
      </c>
      <c r="T313" s="213">
        <f t="shared" si="73"/>
        <v>0</v>
      </c>
      <c r="AR313" s="25" t="s">
        <v>327</v>
      </c>
      <c r="AT313" s="25" t="s">
        <v>311</v>
      </c>
      <c r="AU313" s="25" t="s">
        <v>84</v>
      </c>
      <c r="AY313" s="25" t="s">
        <v>308</v>
      </c>
      <c r="BE313" s="214">
        <f t="shared" si="74"/>
        <v>0</v>
      </c>
      <c r="BF313" s="214">
        <f t="shared" si="75"/>
        <v>0</v>
      </c>
      <c r="BG313" s="214">
        <f t="shared" si="76"/>
        <v>0</v>
      </c>
      <c r="BH313" s="214">
        <f t="shared" si="77"/>
        <v>0</v>
      </c>
      <c r="BI313" s="214">
        <f t="shared" si="78"/>
        <v>0</v>
      </c>
      <c r="BJ313" s="25" t="s">
        <v>82</v>
      </c>
      <c r="BK313" s="214">
        <f t="shared" si="79"/>
        <v>0</v>
      </c>
      <c r="BL313" s="25" t="s">
        <v>327</v>
      </c>
      <c r="BM313" s="25" t="s">
        <v>2184</v>
      </c>
    </row>
    <row r="314" spans="2:65" s="1" customFormat="1" ht="22.5" customHeight="1">
      <c r="B314" s="42"/>
      <c r="C314" s="203" t="s">
        <v>2639</v>
      </c>
      <c r="D314" s="203" t="s">
        <v>311</v>
      </c>
      <c r="E314" s="204" t="s">
        <v>7755</v>
      </c>
      <c r="F314" s="205" t="s">
        <v>7443</v>
      </c>
      <c r="G314" s="206" t="s">
        <v>6023</v>
      </c>
      <c r="H314" s="207">
        <v>39</v>
      </c>
      <c r="I314" s="208"/>
      <c r="J314" s="209">
        <f t="shared" si="70"/>
        <v>0</v>
      </c>
      <c r="K314" s="205" t="s">
        <v>21</v>
      </c>
      <c r="L314" s="62"/>
      <c r="M314" s="210" t="s">
        <v>21</v>
      </c>
      <c r="N314" s="211" t="s">
        <v>45</v>
      </c>
      <c r="O314" s="43"/>
      <c r="P314" s="212">
        <f t="shared" si="71"/>
        <v>0</v>
      </c>
      <c r="Q314" s="212">
        <v>0</v>
      </c>
      <c r="R314" s="212">
        <f t="shared" si="72"/>
        <v>0</v>
      </c>
      <c r="S314" s="212">
        <v>0</v>
      </c>
      <c r="T314" s="213">
        <f t="shared" si="73"/>
        <v>0</v>
      </c>
      <c r="AR314" s="25" t="s">
        <v>327</v>
      </c>
      <c r="AT314" s="25" t="s">
        <v>311</v>
      </c>
      <c r="AU314" s="25" t="s">
        <v>84</v>
      </c>
      <c r="AY314" s="25" t="s">
        <v>308</v>
      </c>
      <c r="BE314" s="214">
        <f t="shared" si="74"/>
        <v>0</v>
      </c>
      <c r="BF314" s="214">
        <f t="shared" si="75"/>
        <v>0</v>
      </c>
      <c r="BG314" s="214">
        <f t="shared" si="76"/>
        <v>0</v>
      </c>
      <c r="BH314" s="214">
        <f t="shared" si="77"/>
        <v>0</v>
      </c>
      <c r="BI314" s="214">
        <f t="shared" si="78"/>
        <v>0</v>
      </c>
      <c r="BJ314" s="25" t="s">
        <v>82</v>
      </c>
      <c r="BK314" s="214">
        <f t="shared" si="79"/>
        <v>0</v>
      </c>
      <c r="BL314" s="25" t="s">
        <v>327</v>
      </c>
      <c r="BM314" s="25" t="s">
        <v>2189</v>
      </c>
    </row>
    <row r="315" spans="2:65" s="1" customFormat="1" ht="22.5" customHeight="1">
      <c r="B315" s="42"/>
      <c r="C315" s="203" t="s">
        <v>2644</v>
      </c>
      <c r="D315" s="203" t="s">
        <v>311</v>
      </c>
      <c r="E315" s="204" t="s">
        <v>7756</v>
      </c>
      <c r="F315" s="205" t="s">
        <v>7757</v>
      </c>
      <c r="G315" s="206" t="s">
        <v>6023</v>
      </c>
      <c r="H315" s="207">
        <v>3</v>
      </c>
      <c r="I315" s="208"/>
      <c r="J315" s="209">
        <f t="shared" si="70"/>
        <v>0</v>
      </c>
      <c r="K315" s="205" t="s">
        <v>21</v>
      </c>
      <c r="L315" s="62"/>
      <c r="M315" s="210" t="s">
        <v>21</v>
      </c>
      <c r="N315" s="211" t="s">
        <v>45</v>
      </c>
      <c r="O315" s="43"/>
      <c r="P315" s="212">
        <f t="shared" si="71"/>
        <v>0</v>
      </c>
      <c r="Q315" s="212">
        <v>0</v>
      </c>
      <c r="R315" s="212">
        <f t="shared" si="72"/>
        <v>0</v>
      </c>
      <c r="S315" s="212">
        <v>0</v>
      </c>
      <c r="T315" s="213">
        <f t="shared" si="73"/>
        <v>0</v>
      </c>
      <c r="AR315" s="25" t="s">
        <v>327</v>
      </c>
      <c r="AT315" s="25" t="s">
        <v>311</v>
      </c>
      <c r="AU315" s="25" t="s">
        <v>84</v>
      </c>
      <c r="AY315" s="25" t="s">
        <v>308</v>
      </c>
      <c r="BE315" s="214">
        <f t="shared" si="74"/>
        <v>0</v>
      </c>
      <c r="BF315" s="214">
        <f t="shared" si="75"/>
        <v>0</v>
      </c>
      <c r="BG315" s="214">
        <f t="shared" si="76"/>
        <v>0</v>
      </c>
      <c r="BH315" s="214">
        <f t="shared" si="77"/>
        <v>0</v>
      </c>
      <c r="BI315" s="214">
        <f t="shared" si="78"/>
        <v>0</v>
      </c>
      <c r="BJ315" s="25" t="s">
        <v>82</v>
      </c>
      <c r="BK315" s="214">
        <f t="shared" si="79"/>
        <v>0</v>
      </c>
      <c r="BL315" s="25" t="s">
        <v>327</v>
      </c>
      <c r="BM315" s="25" t="s">
        <v>2193</v>
      </c>
    </row>
    <row r="316" spans="2:65" s="1" customFormat="1" ht="22.5" customHeight="1">
      <c r="B316" s="42"/>
      <c r="C316" s="203" t="s">
        <v>2649</v>
      </c>
      <c r="D316" s="203" t="s">
        <v>311</v>
      </c>
      <c r="E316" s="204" t="s">
        <v>7758</v>
      </c>
      <c r="F316" s="205" t="s">
        <v>7446</v>
      </c>
      <c r="G316" s="206" t="s">
        <v>6023</v>
      </c>
      <c r="H316" s="207">
        <v>2</v>
      </c>
      <c r="I316" s="208"/>
      <c r="J316" s="209">
        <f t="shared" si="70"/>
        <v>0</v>
      </c>
      <c r="K316" s="205" t="s">
        <v>21</v>
      </c>
      <c r="L316" s="62"/>
      <c r="M316" s="210" t="s">
        <v>21</v>
      </c>
      <c r="N316" s="211" t="s">
        <v>45</v>
      </c>
      <c r="O316" s="43"/>
      <c r="P316" s="212">
        <f t="shared" si="71"/>
        <v>0</v>
      </c>
      <c r="Q316" s="212">
        <v>0</v>
      </c>
      <c r="R316" s="212">
        <f t="shared" si="72"/>
        <v>0</v>
      </c>
      <c r="S316" s="212">
        <v>0</v>
      </c>
      <c r="T316" s="213">
        <f t="shared" si="73"/>
        <v>0</v>
      </c>
      <c r="AR316" s="25" t="s">
        <v>327</v>
      </c>
      <c r="AT316" s="25" t="s">
        <v>311</v>
      </c>
      <c r="AU316" s="25" t="s">
        <v>84</v>
      </c>
      <c r="AY316" s="25" t="s">
        <v>308</v>
      </c>
      <c r="BE316" s="214">
        <f t="shared" si="74"/>
        <v>0</v>
      </c>
      <c r="BF316" s="214">
        <f t="shared" si="75"/>
        <v>0</v>
      </c>
      <c r="BG316" s="214">
        <f t="shared" si="76"/>
        <v>0</v>
      </c>
      <c r="BH316" s="214">
        <f t="shared" si="77"/>
        <v>0</v>
      </c>
      <c r="BI316" s="214">
        <f t="shared" si="78"/>
        <v>0</v>
      </c>
      <c r="BJ316" s="25" t="s">
        <v>82</v>
      </c>
      <c r="BK316" s="214">
        <f t="shared" si="79"/>
        <v>0</v>
      </c>
      <c r="BL316" s="25" t="s">
        <v>327</v>
      </c>
      <c r="BM316" s="25" t="s">
        <v>2198</v>
      </c>
    </row>
    <row r="317" spans="2:65" s="1" customFormat="1" ht="22.5" customHeight="1">
      <c r="B317" s="42"/>
      <c r="C317" s="203" t="s">
        <v>2653</v>
      </c>
      <c r="D317" s="203" t="s">
        <v>311</v>
      </c>
      <c r="E317" s="204" t="s">
        <v>7759</v>
      </c>
      <c r="F317" s="205" t="s">
        <v>7449</v>
      </c>
      <c r="G317" s="206" t="s">
        <v>6023</v>
      </c>
      <c r="H317" s="207">
        <v>8</v>
      </c>
      <c r="I317" s="208"/>
      <c r="J317" s="209">
        <f t="shared" si="70"/>
        <v>0</v>
      </c>
      <c r="K317" s="205" t="s">
        <v>21</v>
      </c>
      <c r="L317" s="62"/>
      <c r="M317" s="210" t="s">
        <v>21</v>
      </c>
      <c r="N317" s="211" t="s">
        <v>45</v>
      </c>
      <c r="O317" s="43"/>
      <c r="P317" s="212">
        <f t="shared" si="71"/>
        <v>0</v>
      </c>
      <c r="Q317" s="212">
        <v>0</v>
      </c>
      <c r="R317" s="212">
        <f t="shared" si="72"/>
        <v>0</v>
      </c>
      <c r="S317" s="212">
        <v>0</v>
      </c>
      <c r="T317" s="213">
        <f t="shared" si="73"/>
        <v>0</v>
      </c>
      <c r="AR317" s="25" t="s">
        <v>327</v>
      </c>
      <c r="AT317" s="25" t="s">
        <v>311</v>
      </c>
      <c r="AU317" s="25" t="s">
        <v>84</v>
      </c>
      <c r="AY317" s="25" t="s">
        <v>308</v>
      </c>
      <c r="BE317" s="214">
        <f t="shared" si="74"/>
        <v>0</v>
      </c>
      <c r="BF317" s="214">
        <f t="shared" si="75"/>
        <v>0</v>
      </c>
      <c r="BG317" s="214">
        <f t="shared" si="76"/>
        <v>0</v>
      </c>
      <c r="BH317" s="214">
        <f t="shared" si="77"/>
        <v>0</v>
      </c>
      <c r="BI317" s="214">
        <f t="shared" si="78"/>
        <v>0</v>
      </c>
      <c r="BJ317" s="25" t="s">
        <v>82</v>
      </c>
      <c r="BK317" s="214">
        <f t="shared" si="79"/>
        <v>0</v>
      </c>
      <c r="BL317" s="25" t="s">
        <v>327</v>
      </c>
      <c r="BM317" s="25" t="s">
        <v>2202</v>
      </c>
    </row>
    <row r="318" spans="2:65" s="1" customFormat="1" ht="22.5" customHeight="1">
      <c r="B318" s="42"/>
      <c r="C318" s="203" t="s">
        <v>2661</v>
      </c>
      <c r="D318" s="203" t="s">
        <v>311</v>
      </c>
      <c r="E318" s="204" t="s">
        <v>7760</v>
      </c>
      <c r="F318" s="205" t="s">
        <v>7452</v>
      </c>
      <c r="G318" s="206" t="s">
        <v>6023</v>
      </c>
      <c r="H318" s="207">
        <v>40</v>
      </c>
      <c r="I318" s="208"/>
      <c r="J318" s="209">
        <f t="shared" si="70"/>
        <v>0</v>
      </c>
      <c r="K318" s="205" t="s">
        <v>21</v>
      </c>
      <c r="L318" s="62"/>
      <c r="M318" s="210" t="s">
        <v>21</v>
      </c>
      <c r="N318" s="211" t="s">
        <v>45</v>
      </c>
      <c r="O318" s="43"/>
      <c r="P318" s="212">
        <f t="shared" si="71"/>
        <v>0</v>
      </c>
      <c r="Q318" s="212">
        <v>0</v>
      </c>
      <c r="R318" s="212">
        <f t="shared" si="72"/>
        <v>0</v>
      </c>
      <c r="S318" s="212">
        <v>0</v>
      </c>
      <c r="T318" s="213">
        <f t="shared" si="73"/>
        <v>0</v>
      </c>
      <c r="AR318" s="25" t="s">
        <v>327</v>
      </c>
      <c r="AT318" s="25" t="s">
        <v>311</v>
      </c>
      <c r="AU318" s="25" t="s">
        <v>84</v>
      </c>
      <c r="AY318" s="25" t="s">
        <v>308</v>
      </c>
      <c r="BE318" s="214">
        <f t="shared" si="74"/>
        <v>0</v>
      </c>
      <c r="BF318" s="214">
        <f t="shared" si="75"/>
        <v>0</v>
      </c>
      <c r="BG318" s="214">
        <f t="shared" si="76"/>
        <v>0</v>
      </c>
      <c r="BH318" s="214">
        <f t="shared" si="77"/>
        <v>0</v>
      </c>
      <c r="BI318" s="214">
        <f t="shared" si="78"/>
        <v>0</v>
      </c>
      <c r="BJ318" s="25" t="s">
        <v>82</v>
      </c>
      <c r="BK318" s="214">
        <f t="shared" si="79"/>
        <v>0</v>
      </c>
      <c r="BL318" s="25" t="s">
        <v>327</v>
      </c>
      <c r="BM318" s="25" t="s">
        <v>2206</v>
      </c>
    </row>
    <row r="319" spans="2:65" s="1" customFormat="1" ht="22.5" customHeight="1">
      <c r="B319" s="42"/>
      <c r="C319" s="203" t="s">
        <v>2665</v>
      </c>
      <c r="D319" s="203" t="s">
        <v>311</v>
      </c>
      <c r="E319" s="204" t="s">
        <v>7761</v>
      </c>
      <c r="F319" s="205" t="s">
        <v>7455</v>
      </c>
      <c r="G319" s="206" t="s">
        <v>6023</v>
      </c>
      <c r="H319" s="207">
        <v>137</v>
      </c>
      <c r="I319" s="208"/>
      <c r="J319" s="209">
        <f t="shared" si="70"/>
        <v>0</v>
      </c>
      <c r="K319" s="205" t="s">
        <v>21</v>
      </c>
      <c r="L319" s="62"/>
      <c r="M319" s="210" t="s">
        <v>21</v>
      </c>
      <c r="N319" s="211" t="s">
        <v>45</v>
      </c>
      <c r="O319" s="43"/>
      <c r="P319" s="212">
        <f t="shared" si="71"/>
        <v>0</v>
      </c>
      <c r="Q319" s="212">
        <v>0</v>
      </c>
      <c r="R319" s="212">
        <f t="shared" si="72"/>
        <v>0</v>
      </c>
      <c r="S319" s="212">
        <v>0</v>
      </c>
      <c r="T319" s="213">
        <f t="shared" si="73"/>
        <v>0</v>
      </c>
      <c r="AR319" s="25" t="s">
        <v>327</v>
      </c>
      <c r="AT319" s="25" t="s">
        <v>311</v>
      </c>
      <c r="AU319" s="25" t="s">
        <v>84</v>
      </c>
      <c r="AY319" s="25" t="s">
        <v>308</v>
      </c>
      <c r="BE319" s="214">
        <f t="shared" si="74"/>
        <v>0</v>
      </c>
      <c r="BF319" s="214">
        <f t="shared" si="75"/>
        <v>0</v>
      </c>
      <c r="BG319" s="214">
        <f t="shared" si="76"/>
        <v>0</v>
      </c>
      <c r="BH319" s="214">
        <f t="shared" si="77"/>
        <v>0</v>
      </c>
      <c r="BI319" s="214">
        <f t="shared" si="78"/>
        <v>0</v>
      </c>
      <c r="BJ319" s="25" t="s">
        <v>82</v>
      </c>
      <c r="BK319" s="214">
        <f t="shared" si="79"/>
        <v>0</v>
      </c>
      <c r="BL319" s="25" t="s">
        <v>327</v>
      </c>
      <c r="BM319" s="25" t="s">
        <v>2211</v>
      </c>
    </row>
    <row r="320" spans="2:65" s="1" customFormat="1" ht="22.5" customHeight="1">
      <c r="B320" s="42"/>
      <c r="C320" s="203" t="s">
        <v>2669</v>
      </c>
      <c r="D320" s="203" t="s">
        <v>311</v>
      </c>
      <c r="E320" s="204" t="s">
        <v>7762</v>
      </c>
      <c r="F320" s="205" t="s">
        <v>7458</v>
      </c>
      <c r="G320" s="206" t="s">
        <v>6023</v>
      </c>
      <c r="H320" s="207">
        <v>6</v>
      </c>
      <c r="I320" s="208"/>
      <c r="J320" s="209">
        <f t="shared" si="70"/>
        <v>0</v>
      </c>
      <c r="K320" s="205" t="s">
        <v>21</v>
      </c>
      <c r="L320" s="62"/>
      <c r="M320" s="210" t="s">
        <v>21</v>
      </c>
      <c r="N320" s="211" t="s">
        <v>45</v>
      </c>
      <c r="O320" s="43"/>
      <c r="P320" s="212">
        <f t="shared" si="71"/>
        <v>0</v>
      </c>
      <c r="Q320" s="212">
        <v>0</v>
      </c>
      <c r="R320" s="212">
        <f t="shared" si="72"/>
        <v>0</v>
      </c>
      <c r="S320" s="212">
        <v>0</v>
      </c>
      <c r="T320" s="213">
        <f t="shared" si="73"/>
        <v>0</v>
      </c>
      <c r="AR320" s="25" t="s">
        <v>327</v>
      </c>
      <c r="AT320" s="25" t="s">
        <v>311</v>
      </c>
      <c r="AU320" s="25" t="s">
        <v>84</v>
      </c>
      <c r="AY320" s="25" t="s">
        <v>308</v>
      </c>
      <c r="BE320" s="214">
        <f t="shared" si="74"/>
        <v>0</v>
      </c>
      <c r="BF320" s="214">
        <f t="shared" si="75"/>
        <v>0</v>
      </c>
      <c r="BG320" s="214">
        <f t="shared" si="76"/>
        <v>0</v>
      </c>
      <c r="BH320" s="214">
        <f t="shared" si="77"/>
        <v>0</v>
      </c>
      <c r="BI320" s="214">
        <f t="shared" si="78"/>
        <v>0</v>
      </c>
      <c r="BJ320" s="25" t="s">
        <v>82</v>
      </c>
      <c r="BK320" s="214">
        <f t="shared" si="79"/>
        <v>0</v>
      </c>
      <c r="BL320" s="25" t="s">
        <v>327</v>
      </c>
      <c r="BM320" s="25" t="s">
        <v>2215</v>
      </c>
    </row>
    <row r="321" spans="2:65" s="1" customFormat="1" ht="22.5" customHeight="1">
      <c r="B321" s="42"/>
      <c r="C321" s="203" t="s">
        <v>2673</v>
      </c>
      <c r="D321" s="203" t="s">
        <v>311</v>
      </c>
      <c r="E321" s="204" t="s">
        <v>7763</v>
      </c>
      <c r="F321" s="205" t="s">
        <v>7461</v>
      </c>
      <c r="G321" s="206" t="s">
        <v>6023</v>
      </c>
      <c r="H321" s="207">
        <v>15</v>
      </c>
      <c r="I321" s="208"/>
      <c r="J321" s="209">
        <f t="shared" si="70"/>
        <v>0</v>
      </c>
      <c r="K321" s="205" t="s">
        <v>21</v>
      </c>
      <c r="L321" s="62"/>
      <c r="M321" s="210" t="s">
        <v>21</v>
      </c>
      <c r="N321" s="211" t="s">
        <v>45</v>
      </c>
      <c r="O321" s="43"/>
      <c r="P321" s="212">
        <f t="shared" si="71"/>
        <v>0</v>
      </c>
      <c r="Q321" s="212">
        <v>0</v>
      </c>
      <c r="R321" s="212">
        <f t="shared" si="72"/>
        <v>0</v>
      </c>
      <c r="S321" s="212">
        <v>0</v>
      </c>
      <c r="T321" s="213">
        <f t="shared" si="73"/>
        <v>0</v>
      </c>
      <c r="AR321" s="25" t="s">
        <v>327</v>
      </c>
      <c r="AT321" s="25" t="s">
        <v>311</v>
      </c>
      <c r="AU321" s="25" t="s">
        <v>84</v>
      </c>
      <c r="AY321" s="25" t="s">
        <v>308</v>
      </c>
      <c r="BE321" s="214">
        <f t="shared" si="74"/>
        <v>0</v>
      </c>
      <c r="BF321" s="214">
        <f t="shared" si="75"/>
        <v>0</v>
      </c>
      <c r="BG321" s="214">
        <f t="shared" si="76"/>
        <v>0</v>
      </c>
      <c r="BH321" s="214">
        <f t="shared" si="77"/>
        <v>0</v>
      </c>
      <c r="BI321" s="214">
        <f t="shared" si="78"/>
        <v>0</v>
      </c>
      <c r="BJ321" s="25" t="s">
        <v>82</v>
      </c>
      <c r="BK321" s="214">
        <f t="shared" si="79"/>
        <v>0</v>
      </c>
      <c r="BL321" s="25" t="s">
        <v>327</v>
      </c>
      <c r="BM321" s="25" t="s">
        <v>2220</v>
      </c>
    </row>
    <row r="322" spans="2:65" s="1" customFormat="1" ht="22.5" customHeight="1">
      <c r="B322" s="42"/>
      <c r="C322" s="203" t="s">
        <v>2677</v>
      </c>
      <c r="D322" s="203" t="s">
        <v>311</v>
      </c>
      <c r="E322" s="204" t="s">
        <v>7764</v>
      </c>
      <c r="F322" s="205" t="s">
        <v>7467</v>
      </c>
      <c r="G322" s="206" t="s">
        <v>508</v>
      </c>
      <c r="H322" s="207">
        <v>464</v>
      </c>
      <c r="I322" s="208"/>
      <c r="J322" s="209">
        <f t="shared" si="70"/>
        <v>0</v>
      </c>
      <c r="K322" s="205" t="s">
        <v>21</v>
      </c>
      <c r="L322" s="62"/>
      <c r="M322" s="210" t="s">
        <v>21</v>
      </c>
      <c r="N322" s="211" t="s">
        <v>45</v>
      </c>
      <c r="O322" s="43"/>
      <c r="P322" s="212">
        <f t="shared" si="71"/>
        <v>0</v>
      </c>
      <c r="Q322" s="212">
        <v>0</v>
      </c>
      <c r="R322" s="212">
        <f t="shared" si="72"/>
        <v>0</v>
      </c>
      <c r="S322" s="212">
        <v>0</v>
      </c>
      <c r="T322" s="213">
        <f t="shared" si="73"/>
        <v>0</v>
      </c>
      <c r="AR322" s="25" t="s">
        <v>327</v>
      </c>
      <c r="AT322" s="25" t="s">
        <v>311</v>
      </c>
      <c r="AU322" s="25" t="s">
        <v>84</v>
      </c>
      <c r="AY322" s="25" t="s">
        <v>308</v>
      </c>
      <c r="BE322" s="214">
        <f t="shared" si="74"/>
        <v>0</v>
      </c>
      <c r="BF322" s="214">
        <f t="shared" si="75"/>
        <v>0</v>
      </c>
      <c r="BG322" s="214">
        <f t="shared" si="76"/>
        <v>0</v>
      </c>
      <c r="BH322" s="214">
        <f t="shared" si="77"/>
        <v>0</v>
      </c>
      <c r="BI322" s="214">
        <f t="shared" si="78"/>
        <v>0</v>
      </c>
      <c r="BJ322" s="25" t="s">
        <v>82</v>
      </c>
      <c r="BK322" s="214">
        <f t="shared" si="79"/>
        <v>0</v>
      </c>
      <c r="BL322" s="25" t="s">
        <v>327</v>
      </c>
      <c r="BM322" s="25" t="s">
        <v>2224</v>
      </c>
    </row>
    <row r="323" spans="2:65" s="1" customFormat="1" ht="22.5" customHeight="1">
      <c r="B323" s="42"/>
      <c r="C323" s="203" t="s">
        <v>2681</v>
      </c>
      <c r="D323" s="203" t="s">
        <v>311</v>
      </c>
      <c r="E323" s="204" t="s">
        <v>7765</v>
      </c>
      <c r="F323" s="205" t="s">
        <v>7470</v>
      </c>
      <c r="G323" s="206" t="s">
        <v>508</v>
      </c>
      <c r="H323" s="207">
        <v>32</v>
      </c>
      <c r="I323" s="208"/>
      <c r="J323" s="209">
        <f t="shared" si="70"/>
        <v>0</v>
      </c>
      <c r="K323" s="205" t="s">
        <v>21</v>
      </c>
      <c r="L323" s="62"/>
      <c r="M323" s="210" t="s">
        <v>21</v>
      </c>
      <c r="N323" s="211" t="s">
        <v>45</v>
      </c>
      <c r="O323" s="43"/>
      <c r="P323" s="212">
        <f t="shared" si="71"/>
        <v>0</v>
      </c>
      <c r="Q323" s="212">
        <v>0</v>
      </c>
      <c r="R323" s="212">
        <f t="shared" si="72"/>
        <v>0</v>
      </c>
      <c r="S323" s="212">
        <v>0</v>
      </c>
      <c r="T323" s="213">
        <f t="shared" si="73"/>
        <v>0</v>
      </c>
      <c r="AR323" s="25" t="s">
        <v>327</v>
      </c>
      <c r="AT323" s="25" t="s">
        <v>311</v>
      </c>
      <c r="AU323" s="25" t="s">
        <v>84</v>
      </c>
      <c r="AY323" s="25" t="s">
        <v>308</v>
      </c>
      <c r="BE323" s="214">
        <f t="shared" si="74"/>
        <v>0</v>
      </c>
      <c r="BF323" s="214">
        <f t="shared" si="75"/>
        <v>0</v>
      </c>
      <c r="BG323" s="214">
        <f t="shared" si="76"/>
        <v>0</v>
      </c>
      <c r="BH323" s="214">
        <f t="shared" si="77"/>
        <v>0</v>
      </c>
      <c r="BI323" s="214">
        <f t="shared" si="78"/>
        <v>0</v>
      </c>
      <c r="BJ323" s="25" t="s">
        <v>82</v>
      </c>
      <c r="BK323" s="214">
        <f t="shared" si="79"/>
        <v>0</v>
      </c>
      <c r="BL323" s="25" t="s">
        <v>327</v>
      </c>
      <c r="BM323" s="25" t="s">
        <v>2229</v>
      </c>
    </row>
    <row r="324" spans="2:65" s="1" customFormat="1" ht="22.5" customHeight="1">
      <c r="B324" s="42"/>
      <c r="C324" s="203" t="s">
        <v>2685</v>
      </c>
      <c r="D324" s="203" t="s">
        <v>311</v>
      </c>
      <c r="E324" s="204" t="s">
        <v>7766</v>
      </c>
      <c r="F324" s="205" t="s">
        <v>7473</v>
      </c>
      <c r="G324" s="206" t="s">
        <v>508</v>
      </c>
      <c r="H324" s="207">
        <v>598</v>
      </c>
      <c r="I324" s="208"/>
      <c r="J324" s="209">
        <f t="shared" si="70"/>
        <v>0</v>
      </c>
      <c r="K324" s="205" t="s">
        <v>21</v>
      </c>
      <c r="L324" s="62"/>
      <c r="M324" s="210" t="s">
        <v>21</v>
      </c>
      <c r="N324" s="211" t="s">
        <v>45</v>
      </c>
      <c r="O324" s="43"/>
      <c r="P324" s="212">
        <f t="shared" si="71"/>
        <v>0</v>
      </c>
      <c r="Q324" s="212">
        <v>0</v>
      </c>
      <c r="R324" s="212">
        <f t="shared" si="72"/>
        <v>0</v>
      </c>
      <c r="S324" s="212">
        <v>0</v>
      </c>
      <c r="T324" s="213">
        <f t="shared" si="73"/>
        <v>0</v>
      </c>
      <c r="AR324" s="25" t="s">
        <v>327</v>
      </c>
      <c r="AT324" s="25" t="s">
        <v>311</v>
      </c>
      <c r="AU324" s="25" t="s">
        <v>84</v>
      </c>
      <c r="AY324" s="25" t="s">
        <v>308</v>
      </c>
      <c r="BE324" s="214">
        <f t="shared" si="74"/>
        <v>0</v>
      </c>
      <c r="BF324" s="214">
        <f t="shared" si="75"/>
        <v>0</v>
      </c>
      <c r="BG324" s="214">
        <f t="shared" si="76"/>
        <v>0</v>
      </c>
      <c r="BH324" s="214">
        <f t="shared" si="77"/>
        <v>0</v>
      </c>
      <c r="BI324" s="214">
        <f t="shared" si="78"/>
        <v>0</v>
      </c>
      <c r="BJ324" s="25" t="s">
        <v>82</v>
      </c>
      <c r="BK324" s="214">
        <f t="shared" si="79"/>
        <v>0</v>
      </c>
      <c r="BL324" s="25" t="s">
        <v>327</v>
      </c>
      <c r="BM324" s="25" t="s">
        <v>2234</v>
      </c>
    </row>
    <row r="325" spans="2:65" s="1" customFormat="1" ht="22.5" customHeight="1">
      <c r="B325" s="42"/>
      <c r="C325" s="203" t="s">
        <v>2689</v>
      </c>
      <c r="D325" s="203" t="s">
        <v>311</v>
      </c>
      <c r="E325" s="204" t="s">
        <v>7767</v>
      </c>
      <c r="F325" s="205" t="s">
        <v>7476</v>
      </c>
      <c r="G325" s="206" t="s">
        <v>508</v>
      </c>
      <c r="H325" s="207">
        <v>70</v>
      </c>
      <c r="I325" s="208"/>
      <c r="J325" s="209">
        <f t="shared" si="70"/>
        <v>0</v>
      </c>
      <c r="K325" s="205" t="s">
        <v>21</v>
      </c>
      <c r="L325" s="62"/>
      <c r="M325" s="210" t="s">
        <v>21</v>
      </c>
      <c r="N325" s="211" t="s">
        <v>45</v>
      </c>
      <c r="O325" s="43"/>
      <c r="P325" s="212">
        <f t="shared" si="71"/>
        <v>0</v>
      </c>
      <c r="Q325" s="212">
        <v>0</v>
      </c>
      <c r="R325" s="212">
        <f t="shared" si="72"/>
        <v>0</v>
      </c>
      <c r="S325" s="212">
        <v>0</v>
      </c>
      <c r="T325" s="213">
        <f t="shared" si="73"/>
        <v>0</v>
      </c>
      <c r="AR325" s="25" t="s">
        <v>327</v>
      </c>
      <c r="AT325" s="25" t="s">
        <v>311</v>
      </c>
      <c r="AU325" s="25" t="s">
        <v>84</v>
      </c>
      <c r="AY325" s="25" t="s">
        <v>308</v>
      </c>
      <c r="BE325" s="214">
        <f t="shared" si="74"/>
        <v>0</v>
      </c>
      <c r="BF325" s="214">
        <f t="shared" si="75"/>
        <v>0</v>
      </c>
      <c r="BG325" s="214">
        <f t="shared" si="76"/>
        <v>0</v>
      </c>
      <c r="BH325" s="214">
        <f t="shared" si="77"/>
        <v>0</v>
      </c>
      <c r="BI325" s="214">
        <f t="shared" si="78"/>
        <v>0</v>
      </c>
      <c r="BJ325" s="25" t="s">
        <v>82</v>
      </c>
      <c r="BK325" s="214">
        <f t="shared" si="79"/>
        <v>0</v>
      </c>
      <c r="BL325" s="25" t="s">
        <v>327</v>
      </c>
      <c r="BM325" s="25" t="s">
        <v>2238</v>
      </c>
    </row>
    <row r="326" spans="2:65" s="1" customFormat="1" ht="22.5" customHeight="1">
      <c r="B326" s="42"/>
      <c r="C326" s="203" t="s">
        <v>2693</v>
      </c>
      <c r="D326" s="203" t="s">
        <v>311</v>
      </c>
      <c r="E326" s="204" t="s">
        <v>7768</v>
      </c>
      <c r="F326" s="205" t="s">
        <v>7479</v>
      </c>
      <c r="G326" s="206" t="s">
        <v>508</v>
      </c>
      <c r="H326" s="207">
        <v>15</v>
      </c>
      <c r="I326" s="208"/>
      <c r="J326" s="209">
        <f t="shared" si="70"/>
        <v>0</v>
      </c>
      <c r="K326" s="205" t="s">
        <v>21</v>
      </c>
      <c r="L326" s="62"/>
      <c r="M326" s="210" t="s">
        <v>21</v>
      </c>
      <c r="N326" s="211" t="s">
        <v>45</v>
      </c>
      <c r="O326" s="43"/>
      <c r="P326" s="212">
        <f t="shared" si="71"/>
        <v>0</v>
      </c>
      <c r="Q326" s="212">
        <v>0</v>
      </c>
      <c r="R326" s="212">
        <f t="shared" si="72"/>
        <v>0</v>
      </c>
      <c r="S326" s="212">
        <v>0</v>
      </c>
      <c r="T326" s="213">
        <f t="shared" si="73"/>
        <v>0</v>
      </c>
      <c r="AR326" s="25" t="s">
        <v>327</v>
      </c>
      <c r="AT326" s="25" t="s">
        <v>311</v>
      </c>
      <c r="AU326" s="25" t="s">
        <v>84</v>
      </c>
      <c r="AY326" s="25" t="s">
        <v>308</v>
      </c>
      <c r="BE326" s="214">
        <f t="shared" si="74"/>
        <v>0</v>
      </c>
      <c r="BF326" s="214">
        <f t="shared" si="75"/>
        <v>0</v>
      </c>
      <c r="BG326" s="214">
        <f t="shared" si="76"/>
        <v>0</v>
      </c>
      <c r="BH326" s="214">
        <f t="shared" si="77"/>
        <v>0</v>
      </c>
      <c r="BI326" s="214">
        <f t="shared" si="78"/>
        <v>0</v>
      </c>
      <c r="BJ326" s="25" t="s">
        <v>82</v>
      </c>
      <c r="BK326" s="214">
        <f t="shared" si="79"/>
        <v>0</v>
      </c>
      <c r="BL326" s="25" t="s">
        <v>327</v>
      </c>
      <c r="BM326" s="25" t="s">
        <v>2241</v>
      </c>
    </row>
    <row r="327" spans="2:65" s="1" customFormat="1" ht="22.5" customHeight="1">
      <c r="B327" s="42"/>
      <c r="C327" s="203" t="s">
        <v>2697</v>
      </c>
      <c r="D327" s="203" t="s">
        <v>311</v>
      </c>
      <c r="E327" s="204" t="s">
        <v>7769</v>
      </c>
      <c r="F327" s="205" t="s">
        <v>7482</v>
      </c>
      <c r="G327" s="206" t="s">
        <v>700</v>
      </c>
      <c r="H327" s="207">
        <v>1</v>
      </c>
      <c r="I327" s="208"/>
      <c r="J327" s="209">
        <f t="shared" si="70"/>
        <v>0</v>
      </c>
      <c r="K327" s="205" t="s">
        <v>21</v>
      </c>
      <c r="L327" s="62"/>
      <c r="M327" s="210" t="s">
        <v>21</v>
      </c>
      <c r="N327" s="211" t="s">
        <v>45</v>
      </c>
      <c r="O327" s="43"/>
      <c r="P327" s="212">
        <f t="shared" si="71"/>
        <v>0</v>
      </c>
      <c r="Q327" s="212">
        <v>0</v>
      </c>
      <c r="R327" s="212">
        <f t="shared" si="72"/>
        <v>0</v>
      </c>
      <c r="S327" s="212">
        <v>0</v>
      </c>
      <c r="T327" s="213">
        <f t="shared" si="73"/>
        <v>0</v>
      </c>
      <c r="AR327" s="25" t="s">
        <v>327</v>
      </c>
      <c r="AT327" s="25" t="s">
        <v>311</v>
      </c>
      <c r="AU327" s="25" t="s">
        <v>84</v>
      </c>
      <c r="AY327" s="25" t="s">
        <v>308</v>
      </c>
      <c r="BE327" s="214">
        <f t="shared" si="74"/>
        <v>0</v>
      </c>
      <c r="BF327" s="214">
        <f t="shared" si="75"/>
        <v>0</v>
      </c>
      <c r="BG327" s="214">
        <f t="shared" si="76"/>
        <v>0</v>
      </c>
      <c r="BH327" s="214">
        <f t="shared" si="77"/>
        <v>0</v>
      </c>
      <c r="BI327" s="214">
        <f t="shared" si="78"/>
        <v>0</v>
      </c>
      <c r="BJ327" s="25" t="s">
        <v>82</v>
      </c>
      <c r="BK327" s="214">
        <f t="shared" si="79"/>
        <v>0</v>
      </c>
      <c r="BL327" s="25" t="s">
        <v>327</v>
      </c>
      <c r="BM327" s="25" t="s">
        <v>2245</v>
      </c>
    </row>
    <row r="328" spans="2:65" s="11" customFormat="1" ht="29.85" customHeight="1">
      <c r="B328" s="186"/>
      <c r="C328" s="187"/>
      <c r="D328" s="200" t="s">
        <v>73</v>
      </c>
      <c r="E328" s="201" t="s">
        <v>7770</v>
      </c>
      <c r="F328" s="201" t="s">
        <v>7771</v>
      </c>
      <c r="G328" s="187"/>
      <c r="H328" s="187"/>
      <c r="I328" s="190"/>
      <c r="J328" s="202">
        <f>BK328</f>
        <v>0</v>
      </c>
      <c r="K328" s="187"/>
      <c r="L328" s="192"/>
      <c r="M328" s="193"/>
      <c r="N328" s="194"/>
      <c r="O328" s="194"/>
      <c r="P328" s="195">
        <f>SUM(P329:P427)</f>
        <v>0</v>
      </c>
      <c r="Q328" s="194"/>
      <c r="R328" s="195">
        <f>SUM(R329:R427)</f>
        <v>0</v>
      </c>
      <c r="S328" s="194"/>
      <c r="T328" s="196">
        <f>SUM(T329:T427)</f>
        <v>0</v>
      </c>
      <c r="AR328" s="197" t="s">
        <v>82</v>
      </c>
      <c r="AT328" s="198" t="s">
        <v>73</v>
      </c>
      <c r="AU328" s="198" t="s">
        <v>82</v>
      </c>
      <c r="AY328" s="197" t="s">
        <v>308</v>
      </c>
      <c r="BK328" s="199">
        <f>SUM(BK329:BK427)</f>
        <v>0</v>
      </c>
    </row>
    <row r="329" spans="2:65" s="1" customFormat="1" ht="57" customHeight="1">
      <c r="B329" s="42"/>
      <c r="C329" s="203" t="s">
        <v>2701</v>
      </c>
      <c r="D329" s="203" t="s">
        <v>311</v>
      </c>
      <c r="E329" s="204" t="s">
        <v>7772</v>
      </c>
      <c r="F329" s="205" t="s">
        <v>7773</v>
      </c>
      <c r="G329" s="206" t="s">
        <v>5275</v>
      </c>
      <c r="H329" s="207">
        <v>1</v>
      </c>
      <c r="I329" s="208"/>
      <c r="J329" s="209">
        <f t="shared" ref="J329:J360" si="80">ROUND(I329*H329,2)</f>
        <v>0</v>
      </c>
      <c r="K329" s="205" t="s">
        <v>21</v>
      </c>
      <c r="L329" s="62"/>
      <c r="M329" s="210" t="s">
        <v>21</v>
      </c>
      <c r="N329" s="211" t="s">
        <v>45</v>
      </c>
      <c r="O329" s="43"/>
      <c r="P329" s="212">
        <f t="shared" ref="P329:P360" si="81">O329*H329</f>
        <v>0</v>
      </c>
      <c r="Q329" s="212">
        <v>0</v>
      </c>
      <c r="R329" s="212">
        <f t="shared" ref="R329:R360" si="82">Q329*H329</f>
        <v>0</v>
      </c>
      <c r="S329" s="212">
        <v>0</v>
      </c>
      <c r="T329" s="213">
        <f t="shared" ref="T329:T360" si="83">S329*H329</f>
        <v>0</v>
      </c>
      <c r="AR329" s="25" t="s">
        <v>327</v>
      </c>
      <c r="AT329" s="25" t="s">
        <v>311</v>
      </c>
      <c r="AU329" s="25" t="s">
        <v>84</v>
      </c>
      <c r="AY329" s="25" t="s">
        <v>308</v>
      </c>
      <c r="BE329" s="214">
        <f t="shared" ref="BE329:BE360" si="84">IF(N329="základní",J329,0)</f>
        <v>0</v>
      </c>
      <c r="BF329" s="214">
        <f t="shared" ref="BF329:BF360" si="85">IF(N329="snížená",J329,0)</f>
        <v>0</v>
      </c>
      <c r="BG329" s="214">
        <f t="shared" ref="BG329:BG360" si="86">IF(N329="zákl. přenesená",J329,0)</f>
        <v>0</v>
      </c>
      <c r="BH329" s="214">
        <f t="shared" ref="BH329:BH360" si="87">IF(N329="sníž. přenesená",J329,0)</f>
        <v>0</v>
      </c>
      <c r="BI329" s="214">
        <f t="shared" ref="BI329:BI360" si="88">IF(N329="nulová",J329,0)</f>
        <v>0</v>
      </c>
      <c r="BJ329" s="25" t="s">
        <v>82</v>
      </c>
      <c r="BK329" s="214">
        <f t="shared" ref="BK329:BK360" si="89">ROUND(I329*H329,2)</f>
        <v>0</v>
      </c>
      <c r="BL329" s="25" t="s">
        <v>327</v>
      </c>
      <c r="BM329" s="25" t="s">
        <v>2248</v>
      </c>
    </row>
    <row r="330" spans="2:65" s="1" customFormat="1" ht="22.5" customHeight="1">
      <c r="B330" s="42"/>
      <c r="C330" s="203" t="s">
        <v>2705</v>
      </c>
      <c r="D330" s="203" t="s">
        <v>311</v>
      </c>
      <c r="E330" s="204" t="s">
        <v>7774</v>
      </c>
      <c r="F330" s="205" t="s">
        <v>7775</v>
      </c>
      <c r="G330" s="206" t="s">
        <v>5275</v>
      </c>
      <c r="H330" s="207">
        <v>1</v>
      </c>
      <c r="I330" s="208"/>
      <c r="J330" s="209">
        <f t="shared" si="80"/>
        <v>0</v>
      </c>
      <c r="K330" s="205" t="s">
        <v>21</v>
      </c>
      <c r="L330" s="62"/>
      <c r="M330" s="210" t="s">
        <v>21</v>
      </c>
      <c r="N330" s="211" t="s">
        <v>45</v>
      </c>
      <c r="O330" s="43"/>
      <c r="P330" s="212">
        <f t="shared" si="81"/>
        <v>0</v>
      </c>
      <c r="Q330" s="212">
        <v>0</v>
      </c>
      <c r="R330" s="212">
        <f t="shared" si="82"/>
        <v>0</v>
      </c>
      <c r="S330" s="212">
        <v>0</v>
      </c>
      <c r="T330" s="213">
        <f t="shared" si="83"/>
        <v>0</v>
      </c>
      <c r="AR330" s="25" t="s">
        <v>327</v>
      </c>
      <c r="AT330" s="25" t="s">
        <v>311</v>
      </c>
      <c r="AU330" s="25" t="s">
        <v>84</v>
      </c>
      <c r="AY330" s="25" t="s">
        <v>308</v>
      </c>
      <c r="BE330" s="214">
        <f t="shared" si="84"/>
        <v>0</v>
      </c>
      <c r="BF330" s="214">
        <f t="shared" si="85"/>
        <v>0</v>
      </c>
      <c r="BG330" s="214">
        <f t="shared" si="86"/>
        <v>0</v>
      </c>
      <c r="BH330" s="214">
        <f t="shared" si="87"/>
        <v>0</v>
      </c>
      <c r="BI330" s="214">
        <f t="shared" si="88"/>
        <v>0</v>
      </c>
      <c r="BJ330" s="25" t="s">
        <v>82</v>
      </c>
      <c r="BK330" s="214">
        <f t="shared" si="89"/>
        <v>0</v>
      </c>
      <c r="BL330" s="25" t="s">
        <v>327</v>
      </c>
      <c r="BM330" s="25" t="s">
        <v>2253</v>
      </c>
    </row>
    <row r="331" spans="2:65" s="1" customFormat="1" ht="22.5" customHeight="1">
      <c r="B331" s="42"/>
      <c r="C331" s="203" t="s">
        <v>2709</v>
      </c>
      <c r="D331" s="203" t="s">
        <v>311</v>
      </c>
      <c r="E331" s="204" t="s">
        <v>7776</v>
      </c>
      <c r="F331" s="205" t="s">
        <v>7777</v>
      </c>
      <c r="G331" s="206" t="s">
        <v>5275</v>
      </c>
      <c r="H331" s="207">
        <v>1</v>
      </c>
      <c r="I331" s="208"/>
      <c r="J331" s="209">
        <f t="shared" si="80"/>
        <v>0</v>
      </c>
      <c r="K331" s="205" t="s">
        <v>21</v>
      </c>
      <c r="L331" s="62"/>
      <c r="M331" s="210" t="s">
        <v>21</v>
      </c>
      <c r="N331" s="211" t="s">
        <v>45</v>
      </c>
      <c r="O331" s="43"/>
      <c r="P331" s="212">
        <f t="shared" si="81"/>
        <v>0</v>
      </c>
      <c r="Q331" s="212">
        <v>0</v>
      </c>
      <c r="R331" s="212">
        <f t="shared" si="82"/>
        <v>0</v>
      </c>
      <c r="S331" s="212">
        <v>0</v>
      </c>
      <c r="T331" s="213">
        <f t="shared" si="83"/>
        <v>0</v>
      </c>
      <c r="AR331" s="25" t="s">
        <v>327</v>
      </c>
      <c r="AT331" s="25" t="s">
        <v>311</v>
      </c>
      <c r="AU331" s="25" t="s">
        <v>84</v>
      </c>
      <c r="AY331" s="25" t="s">
        <v>308</v>
      </c>
      <c r="BE331" s="214">
        <f t="shared" si="84"/>
        <v>0</v>
      </c>
      <c r="BF331" s="214">
        <f t="shared" si="85"/>
        <v>0</v>
      </c>
      <c r="BG331" s="214">
        <f t="shared" si="86"/>
        <v>0</v>
      </c>
      <c r="BH331" s="214">
        <f t="shared" si="87"/>
        <v>0</v>
      </c>
      <c r="BI331" s="214">
        <f t="shared" si="88"/>
        <v>0</v>
      </c>
      <c r="BJ331" s="25" t="s">
        <v>82</v>
      </c>
      <c r="BK331" s="214">
        <f t="shared" si="89"/>
        <v>0</v>
      </c>
      <c r="BL331" s="25" t="s">
        <v>327</v>
      </c>
      <c r="BM331" s="25" t="s">
        <v>2257</v>
      </c>
    </row>
    <row r="332" spans="2:65" s="1" customFormat="1" ht="22.5" customHeight="1">
      <c r="B332" s="42"/>
      <c r="C332" s="203" t="s">
        <v>2712</v>
      </c>
      <c r="D332" s="203" t="s">
        <v>311</v>
      </c>
      <c r="E332" s="204" t="s">
        <v>7778</v>
      </c>
      <c r="F332" s="205" t="s">
        <v>7779</v>
      </c>
      <c r="G332" s="206" t="s">
        <v>5275</v>
      </c>
      <c r="H332" s="207">
        <v>1</v>
      </c>
      <c r="I332" s="208"/>
      <c r="J332" s="209">
        <f t="shared" si="80"/>
        <v>0</v>
      </c>
      <c r="K332" s="205" t="s">
        <v>21</v>
      </c>
      <c r="L332" s="62"/>
      <c r="M332" s="210" t="s">
        <v>21</v>
      </c>
      <c r="N332" s="211" t="s">
        <v>45</v>
      </c>
      <c r="O332" s="43"/>
      <c r="P332" s="212">
        <f t="shared" si="81"/>
        <v>0</v>
      </c>
      <c r="Q332" s="212">
        <v>0</v>
      </c>
      <c r="R332" s="212">
        <f t="shared" si="82"/>
        <v>0</v>
      </c>
      <c r="S332" s="212">
        <v>0</v>
      </c>
      <c r="T332" s="213">
        <f t="shared" si="83"/>
        <v>0</v>
      </c>
      <c r="AR332" s="25" t="s">
        <v>327</v>
      </c>
      <c r="AT332" s="25" t="s">
        <v>311</v>
      </c>
      <c r="AU332" s="25" t="s">
        <v>84</v>
      </c>
      <c r="AY332" s="25" t="s">
        <v>308</v>
      </c>
      <c r="BE332" s="214">
        <f t="shared" si="84"/>
        <v>0</v>
      </c>
      <c r="BF332" s="214">
        <f t="shared" si="85"/>
        <v>0</v>
      </c>
      <c r="BG332" s="214">
        <f t="shared" si="86"/>
        <v>0</v>
      </c>
      <c r="BH332" s="214">
        <f t="shared" si="87"/>
        <v>0</v>
      </c>
      <c r="BI332" s="214">
        <f t="shared" si="88"/>
        <v>0</v>
      </c>
      <c r="BJ332" s="25" t="s">
        <v>82</v>
      </c>
      <c r="BK332" s="214">
        <f t="shared" si="89"/>
        <v>0</v>
      </c>
      <c r="BL332" s="25" t="s">
        <v>327</v>
      </c>
      <c r="BM332" s="25" t="s">
        <v>2261</v>
      </c>
    </row>
    <row r="333" spans="2:65" s="1" customFormat="1" ht="22.5" customHeight="1">
      <c r="B333" s="42"/>
      <c r="C333" s="203" t="s">
        <v>2716</v>
      </c>
      <c r="D333" s="203" t="s">
        <v>311</v>
      </c>
      <c r="E333" s="204" t="s">
        <v>7780</v>
      </c>
      <c r="F333" s="205" t="s">
        <v>7781</v>
      </c>
      <c r="G333" s="206" t="s">
        <v>5275</v>
      </c>
      <c r="H333" s="207">
        <v>1</v>
      </c>
      <c r="I333" s="208"/>
      <c r="J333" s="209">
        <f t="shared" si="80"/>
        <v>0</v>
      </c>
      <c r="K333" s="205" t="s">
        <v>21</v>
      </c>
      <c r="L333" s="62"/>
      <c r="M333" s="210" t="s">
        <v>21</v>
      </c>
      <c r="N333" s="211" t="s">
        <v>45</v>
      </c>
      <c r="O333" s="43"/>
      <c r="P333" s="212">
        <f t="shared" si="81"/>
        <v>0</v>
      </c>
      <c r="Q333" s="212">
        <v>0</v>
      </c>
      <c r="R333" s="212">
        <f t="shared" si="82"/>
        <v>0</v>
      </c>
      <c r="S333" s="212">
        <v>0</v>
      </c>
      <c r="T333" s="213">
        <f t="shared" si="83"/>
        <v>0</v>
      </c>
      <c r="AR333" s="25" t="s">
        <v>327</v>
      </c>
      <c r="AT333" s="25" t="s">
        <v>311</v>
      </c>
      <c r="AU333" s="25" t="s">
        <v>84</v>
      </c>
      <c r="AY333" s="25" t="s">
        <v>308</v>
      </c>
      <c r="BE333" s="214">
        <f t="shared" si="84"/>
        <v>0</v>
      </c>
      <c r="BF333" s="214">
        <f t="shared" si="85"/>
        <v>0</v>
      </c>
      <c r="BG333" s="214">
        <f t="shared" si="86"/>
        <v>0</v>
      </c>
      <c r="BH333" s="214">
        <f t="shared" si="87"/>
        <v>0</v>
      </c>
      <c r="BI333" s="214">
        <f t="shared" si="88"/>
        <v>0</v>
      </c>
      <c r="BJ333" s="25" t="s">
        <v>82</v>
      </c>
      <c r="BK333" s="214">
        <f t="shared" si="89"/>
        <v>0</v>
      </c>
      <c r="BL333" s="25" t="s">
        <v>327</v>
      </c>
      <c r="BM333" s="25" t="s">
        <v>2266</v>
      </c>
    </row>
    <row r="334" spans="2:65" s="1" customFormat="1" ht="22.5" customHeight="1">
      <c r="B334" s="42"/>
      <c r="C334" s="203" t="s">
        <v>2721</v>
      </c>
      <c r="D334" s="203" t="s">
        <v>311</v>
      </c>
      <c r="E334" s="204" t="s">
        <v>7782</v>
      </c>
      <c r="F334" s="205" t="s">
        <v>7496</v>
      </c>
      <c r="G334" s="206" t="s">
        <v>5275</v>
      </c>
      <c r="H334" s="207">
        <v>1</v>
      </c>
      <c r="I334" s="208"/>
      <c r="J334" s="209">
        <f t="shared" si="80"/>
        <v>0</v>
      </c>
      <c r="K334" s="205" t="s">
        <v>21</v>
      </c>
      <c r="L334" s="62"/>
      <c r="M334" s="210" t="s">
        <v>21</v>
      </c>
      <c r="N334" s="211" t="s">
        <v>45</v>
      </c>
      <c r="O334" s="43"/>
      <c r="P334" s="212">
        <f t="shared" si="81"/>
        <v>0</v>
      </c>
      <c r="Q334" s="212">
        <v>0</v>
      </c>
      <c r="R334" s="212">
        <f t="shared" si="82"/>
        <v>0</v>
      </c>
      <c r="S334" s="212">
        <v>0</v>
      </c>
      <c r="T334" s="213">
        <f t="shared" si="83"/>
        <v>0</v>
      </c>
      <c r="AR334" s="25" t="s">
        <v>327</v>
      </c>
      <c r="AT334" s="25" t="s">
        <v>311</v>
      </c>
      <c r="AU334" s="25" t="s">
        <v>84</v>
      </c>
      <c r="AY334" s="25" t="s">
        <v>308</v>
      </c>
      <c r="BE334" s="214">
        <f t="shared" si="84"/>
        <v>0</v>
      </c>
      <c r="BF334" s="214">
        <f t="shared" si="85"/>
        <v>0</v>
      </c>
      <c r="BG334" s="214">
        <f t="shared" si="86"/>
        <v>0</v>
      </c>
      <c r="BH334" s="214">
        <f t="shared" si="87"/>
        <v>0</v>
      </c>
      <c r="BI334" s="214">
        <f t="shared" si="88"/>
        <v>0</v>
      </c>
      <c r="BJ334" s="25" t="s">
        <v>82</v>
      </c>
      <c r="BK334" s="214">
        <f t="shared" si="89"/>
        <v>0</v>
      </c>
      <c r="BL334" s="25" t="s">
        <v>327</v>
      </c>
      <c r="BM334" s="25" t="s">
        <v>2270</v>
      </c>
    </row>
    <row r="335" spans="2:65" s="1" customFormat="1" ht="22.5" customHeight="1">
      <c r="B335" s="42"/>
      <c r="C335" s="203" t="s">
        <v>2725</v>
      </c>
      <c r="D335" s="203" t="s">
        <v>311</v>
      </c>
      <c r="E335" s="204" t="s">
        <v>7783</v>
      </c>
      <c r="F335" s="205" t="s">
        <v>7784</v>
      </c>
      <c r="G335" s="206" t="s">
        <v>5275</v>
      </c>
      <c r="H335" s="207">
        <v>1</v>
      </c>
      <c r="I335" s="208"/>
      <c r="J335" s="209">
        <f t="shared" si="80"/>
        <v>0</v>
      </c>
      <c r="K335" s="205" t="s">
        <v>21</v>
      </c>
      <c r="L335" s="62"/>
      <c r="M335" s="210" t="s">
        <v>21</v>
      </c>
      <c r="N335" s="211" t="s">
        <v>45</v>
      </c>
      <c r="O335" s="43"/>
      <c r="P335" s="212">
        <f t="shared" si="81"/>
        <v>0</v>
      </c>
      <c r="Q335" s="212">
        <v>0</v>
      </c>
      <c r="R335" s="212">
        <f t="shared" si="82"/>
        <v>0</v>
      </c>
      <c r="S335" s="212">
        <v>0</v>
      </c>
      <c r="T335" s="213">
        <f t="shared" si="83"/>
        <v>0</v>
      </c>
      <c r="AR335" s="25" t="s">
        <v>327</v>
      </c>
      <c r="AT335" s="25" t="s">
        <v>311</v>
      </c>
      <c r="AU335" s="25" t="s">
        <v>84</v>
      </c>
      <c r="AY335" s="25" t="s">
        <v>308</v>
      </c>
      <c r="BE335" s="214">
        <f t="shared" si="84"/>
        <v>0</v>
      </c>
      <c r="BF335" s="214">
        <f t="shared" si="85"/>
        <v>0</v>
      </c>
      <c r="BG335" s="214">
        <f t="shared" si="86"/>
        <v>0</v>
      </c>
      <c r="BH335" s="214">
        <f t="shared" si="87"/>
        <v>0</v>
      </c>
      <c r="BI335" s="214">
        <f t="shared" si="88"/>
        <v>0</v>
      </c>
      <c r="BJ335" s="25" t="s">
        <v>82</v>
      </c>
      <c r="BK335" s="214">
        <f t="shared" si="89"/>
        <v>0</v>
      </c>
      <c r="BL335" s="25" t="s">
        <v>327</v>
      </c>
      <c r="BM335" s="25" t="s">
        <v>2277</v>
      </c>
    </row>
    <row r="336" spans="2:65" s="1" customFormat="1" ht="22.5" customHeight="1">
      <c r="B336" s="42"/>
      <c r="C336" s="203" t="s">
        <v>2729</v>
      </c>
      <c r="D336" s="203" t="s">
        <v>311</v>
      </c>
      <c r="E336" s="204" t="s">
        <v>7785</v>
      </c>
      <c r="F336" s="205" t="s">
        <v>7317</v>
      </c>
      <c r="G336" s="206" t="s">
        <v>5275</v>
      </c>
      <c r="H336" s="207">
        <v>1</v>
      </c>
      <c r="I336" s="208"/>
      <c r="J336" s="209">
        <f t="shared" si="80"/>
        <v>0</v>
      </c>
      <c r="K336" s="205" t="s">
        <v>21</v>
      </c>
      <c r="L336" s="62"/>
      <c r="M336" s="210" t="s">
        <v>21</v>
      </c>
      <c r="N336" s="211" t="s">
        <v>45</v>
      </c>
      <c r="O336" s="43"/>
      <c r="P336" s="212">
        <f t="shared" si="81"/>
        <v>0</v>
      </c>
      <c r="Q336" s="212">
        <v>0</v>
      </c>
      <c r="R336" s="212">
        <f t="shared" si="82"/>
        <v>0</v>
      </c>
      <c r="S336" s="212">
        <v>0</v>
      </c>
      <c r="T336" s="213">
        <f t="shared" si="83"/>
        <v>0</v>
      </c>
      <c r="AR336" s="25" t="s">
        <v>327</v>
      </c>
      <c r="AT336" s="25" t="s">
        <v>311</v>
      </c>
      <c r="AU336" s="25" t="s">
        <v>84</v>
      </c>
      <c r="AY336" s="25" t="s">
        <v>308</v>
      </c>
      <c r="BE336" s="214">
        <f t="shared" si="84"/>
        <v>0</v>
      </c>
      <c r="BF336" s="214">
        <f t="shared" si="85"/>
        <v>0</v>
      </c>
      <c r="BG336" s="214">
        <f t="shared" si="86"/>
        <v>0</v>
      </c>
      <c r="BH336" s="214">
        <f t="shared" si="87"/>
        <v>0</v>
      </c>
      <c r="BI336" s="214">
        <f t="shared" si="88"/>
        <v>0</v>
      </c>
      <c r="BJ336" s="25" t="s">
        <v>82</v>
      </c>
      <c r="BK336" s="214">
        <f t="shared" si="89"/>
        <v>0</v>
      </c>
      <c r="BL336" s="25" t="s">
        <v>327</v>
      </c>
      <c r="BM336" s="25" t="s">
        <v>2282</v>
      </c>
    </row>
    <row r="337" spans="2:65" s="1" customFormat="1" ht="22.5" customHeight="1">
      <c r="B337" s="42"/>
      <c r="C337" s="203" t="s">
        <v>2733</v>
      </c>
      <c r="D337" s="203" t="s">
        <v>311</v>
      </c>
      <c r="E337" s="204" t="s">
        <v>7786</v>
      </c>
      <c r="F337" s="205" t="s">
        <v>7643</v>
      </c>
      <c r="G337" s="206" t="s">
        <v>5275</v>
      </c>
      <c r="H337" s="207">
        <v>1</v>
      </c>
      <c r="I337" s="208"/>
      <c r="J337" s="209">
        <f t="shared" si="80"/>
        <v>0</v>
      </c>
      <c r="K337" s="205" t="s">
        <v>21</v>
      </c>
      <c r="L337" s="62"/>
      <c r="M337" s="210" t="s">
        <v>21</v>
      </c>
      <c r="N337" s="211" t="s">
        <v>45</v>
      </c>
      <c r="O337" s="43"/>
      <c r="P337" s="212">
        <f t="shared" si="81"/>
        <v>0</v>
      </c>
      <c r="Q337" s="212">
        <v>0</v>
      </c>
      <c r="R337" s="212">
        <f t="shared" si="82"/>
        <v>0</v>
      </c>
      <c r="S337" s="212">
        <v>0</v>
      </c>
      <c r="T337" s="213">
        <f t="shared" si="83"/>
        <v>0</v>
      </c>
      <c r="AR337" s="25" t="s">
        <v>327</v>
      </c>
      <c r="AT337" s="25" t="s">
        <v>311</v>
      </c>
      <c r="AU337" s="25" t="s">
        <v>84</v>
      </c>
      <c r="AY337" s="25" t="s">
        <v>308</v>
      </c>
      <c r="BE337" s="214">
        <f t="shared" si="84"/>
        <v>0</v>
      </c>
      <c r="BF337" s="214">
        <f t="shared" si="85"/>
        <v>0</v>
      </c>
      <c r="BG337" s="214">
        <f t="shared" si="86"/>
        <v>0</v>
      </c>
      <c r="BH337" s="214">
        <f t="shared" si="87"/>
        <v>0</v>
      </c>
      <c r="BI337" s="214">
        <f t="shared" si="88"/>
        <v>0</v>
      </c>
      <c r="BJ337" s="25" t="s">
        <v>82</v>
      </c>
      <c r="BK337" s="214">
        <f t="shared" si="89"/>
        <v>0</v>
      </c>
      <c r="BL337" s="25" t="s">
        <v>327</v>
      </c>
      <c r="BM337" s="25" t="s">
        <v>2285</v>
      </c>
    </row>
    <row r="338" spans="2:65" s="1" customFormat="1" ht="22.5" customHeight="1">
      <c r="B338" s="42"/>
      <c r="C338" s="203" t="s">
        <v>2738</v>
      </c>
      <c r="D338" s="203" t="s">
        <v>311</v>
      </c>
      <c r="E338" s="204" t="s">
        <v>7787</v>
      </c>
      <c r="F338" s="205" t="s">
        <v>7330</v>
      </c>
      <c r="G338" s="206" t="s">
        <v>5275</v>
      </c>
      <c r="H338" s="207">
        <v>1</v>
      </c>
      <c r="I338" s="208"/>
      <c r="J338" s="209">
        <f t="shared" si="80"/>
        <v>0</v>
      </c>
      <c r="K338" s="205" t="s">
        <v>21</v>
      </c>
      <c r="L338" s="62"/>
      <c r="M338" s="210" t="s">
        <v>21</v>
      </c>
      <c r="N338" s="211" t="s">
        <v>45</v>
      </c>
      <c r="O338" s="43"/>
      <c r="P338" s="212">
        <f t="shared" si="81"/>
        <v>0</v>
      </c>
      <c r="Q338" s="212">
        <v>0</v>
      </c>
      <c r="R338" s="212">
        <f t="shared" si="82"/>
        <v>0</v>
      </c>
      <c r="S338" s="212">
        <v>0</v>
      </c>
      <c r="T338" s="213">
        <f t="shared" si="83"/>
        <v>0</v>
      </c>
      <c r="AR338" s="25" t="s">
        <v>327</v>
      </c>
      <c r="AT338" s="25" t="s">
        <v>311</v>
      </c>
      <c r="AU338" s="25" t="s">
        <v>84</v>
      </c>
      <c r="AY338" s="25" t="s">
        <v>308</v>
      </c>
      <c r="BE338" s="214">
        <f t="shared" si="84"/>
        <v>0</v>
      </c>
      <c r="BF338" s="214">
        <f t="shared" si="85"/>
        <v>0</v>
      </c>
      <c r="BG338" s="214">
        <f t="shared" si="86"/>
        <v>0</v>
      </c>
      <c r="BH338" s="214">
        <f t="shared" si="87"/>
        <v>0</v>
      </c>
      <c r="BI338" s="214">
        <f t="shared" si="88"/>
        <v>0</v>
      </c>
      <c r="BJ338" s="25" t="s">
        <v>82</v>
      </c>
      <c r="BK338" s="214">
        <f t="shared" si="89"/>
        <v>0</v>
      </c>
      <c r="BL338" s="25" t="s">
        <v>327</v>
      </c>
      <c r="BM338" s="25" t="s">
        <v>2288</v>
      </c>
    </row>
    <row r="339" spans="2:65" s="1" customFormat="1" ht="22.5" customHeight="1">
      <c r="B339" s="42"/>
      <c r="C339" s="203" t="s">
        <v>2743</v>
      </c>
      <c r="D339" s="203" t="s">
        <v>311</v>
      </c>
      <c r="E339" s="204" t="s">
        <v>7788</v>
      </c>
      <c r="F339" s="205" t="s">
        <v>7789</v>
      </c>
      <c r="G339" s="206" t="s">
        <v>5275</v>
      </c>
      <c r="H339" s="207">
        <v>1</v>
      </c>
      <c r="I339" s="208"/>
      <c r="J339" s="209">
        <f t="shared" si="80"/>
        <v>0</v>
      </c>
      <c r="K339" s="205" t="s">
        <v>21</v>
      </c>
      <c r="L339" s="62"/>
      <c r="M339" s="210" t="s">
        <v>21</v>
      </c>
      <c r="N339" s="211" t="s">
        <v>45</v>
      </c>
      <c r="O339" s="43"/>
      <c r="P339" s="212">
        <f t="shared" si="81"/>
        <v>0</v>
      </c>
      <c r="Q339" s="212">
        <v>0</v>
      </c>
      <c r="R339" s="212">
        <f t="shared" si="82"/>
        <v>0</v>
      </c>
      <c r="S339" s="212">
        <v>0</v>
      </c>
      <c r="T339" s="213">
        <f t="shared" si="83"/>
        <v>0</v>
      </c>
      <c r="AR339" s="25" t="s">
        <v>327</v>
      </c>
      <c r="AT339" s="25" t="s">
        <v>311</v>
      </c>
      <c r="AU339" s="25" t="s">
        <v>84</v>
      </c>
      <c r="AY339" s="25" t="s">
        <v>308</v>
      </c>
      <c r="BE339" s="214">
        <f t="shared" si="84"/>
        <v>0</v>
      </c>
      <c r="BF339" s="214">
        <f t="shared" si="85"/>
        <v>0</v>
      </c>
      <c r="BG339" s="214">
        <f t="shared" si="86"/>
        <v>0</v>
      </c>
      <c r="BH339" s="214">
        <f t="shared" si="87"/>
        <v>0</v>
      </c>
      <c r="BI339" s="214">
        <f t="shared" si="88"/>
        <v>0</v>
      </c>
      <c r="BJ339" s="25" t="s">
        <v>82</v>
      </c>
      <c r="BK339" s="214">
        <f t="shared" si="89"/>
        <v>0</v>
      </c>
      <c r="BL339" s="25" t="s">
        <v>327</v>
      </c>
      <c r="BM339" s="25" t="s">
        <v>2292</v>
      </c>
    </row>
    <row r="340" spans="2:65" s="1" customFormat="1" ht="22.5" customHeight="1">
      <c r="B340" s="42"/>
      <c r="C340" s="203" t="s">
        <v>2747</v>
      </c>
      <c r="D340" s="203" t="s">
        <v>311</v>
      </c>
      <c r="E340" s="204" t="s">
        <v>7790</v>
      </c>
      <c r="F340" s="205" t="s">
        <v>7330</v>
      </c>
      <c r="G340" s="206" t="s">
        <v>5275</v>
      </c>
      <c r="H340" s="207">
        <v>1</v>
      </c>
      <c r="I340" s="208"/>
      <c r="J340" s="209">
        <f t="shared" si="80"/>
        <v>0</v>
      </c>
      <c r="K340" s="205" t="s">
        <v>21</v>
      </c>
      <c r="L340" s="62"/>
      <c r="M340" s="210" t="s">
        <v>21</v>
      </c>
      <c r="N340" s="211" t="s">
        <v>45</v>
      </c>
      <c r="O340" s="43"/>
      <c r="P340" s="212">
        <f t="shared" si="81"/>
        <v>0</v>
      </c>
      <c r="Q340" s="212">
        <v>0</v>
      </c>
      <c r="R340" s="212">
        <f t="shared" si="82"/>
        <v>0</v>
      </c>
      <c r="S340" s="212">
        <v>0</v>
      </c>
      <c r="T340" s="213">
        <f t="shared" si="83"/>
        <v>0</v>
      </c>
      <c r="AR340" s="25" t="s">
        <v>327</v>
      </c>
      <c r="AT340" s="25" t="s">
        <v>311</v>
      </c>
      <c r="AU340" s="25" t="s">
        <v>84</v>
      </c>
      <c r="AY340" s="25" t="s">
        <v>308</v>
      </c>
      <c r="BE340" s="214">
        <f t="shared" si="84"/>
        <v>0</v>
      </c>
      <c r="BF340" s="214">
        <f t="shared" si="85"/>
        <v>0</v>
      </c>
      <c r="BG340" s="214">
        <f t="shared" si="86"/>
        <v>0</v>
      </c>
      <c r="BH340" s="214">
        <f t="shared" si="87"/>
        <v>0</v>
      </c>
      <c r="BI340" s="214">
        <f t="shared" si="88"/>
        <v>0</v>
      </c>
      <c r="BJ340" s="25" t="s">
        <v>82</v>
      </c>
      <c r="BK340" s="214">
        <f t="shared" si="89"/>
        <v>0</v>
      </c>
      <c r="BL340" s="25" t="s">
        <v>327</v>
      </c>
      <c r="BM340" s="25" t="s">
        <v>2296</v>
      </c>
    </row>
    <row r="341" spans="2:65" s="1" customFormat="1" ht="22.5" customHeight="1">
      <c r="B341" s="42"/>
      <c r="C341" s="203" t="s">
        <v>2752</v>
      </c>
      <c r="D341" s="203" t="s">
        <v>311</v>
      </c>
      <c r="E341" s="204" t="s">
        <v>7791</v>
      </c>
      <c r="F341" s="205" t="s">
        <v>7656</v>
      </c>
      <c r="G341" s="206" t="s">
        <v>5275</v>
      </c>
      <c r="H341" s="207">
        <v>1</v>
      </c>
      <c r="I341" s="208"/>
      <c r="J341" s="209">
        <f t="shared" si="80"/>
        <v>0</v>
      </c>
      <c r="K341" s="205" t="s">
        <v>21</v>
      </c>
      <c r="L341" s="62"/>
      <c r="M341" s="210" t="s">
        <v>21</v>
      </c>
      <c r="N341" s="211" t="s">
        <v>45</v>
      </c>
      <c r="O341" s="43"/>
      <c r="P341" s="212">
        <f t="shared" si="81"/>
        <v>0</v>
      </c>
      <c r="Q341" s="212">
        <v>0</v>
      </c>
      <c r="R341" s="212">
        <f t="shared" si="82"/>
        <v>0</v>
      </c>
      <c r="S341" s="212">
        <v>0</v>
      </c>
      <c r="T341" s="213">
        <f t="shared" si="83"/>
        <v>0</v>
      </c>
      <c r="AR341" s="25" t="s">
        <v>327</v>
      </c>
      <c r="AT341" s="25" t="s">
        <v>311</v>
      </c>
      <c r="AU341" s="25" t="s">
        <v>84</v>
      </c>
      <c r="AY341" s="25" t="s">
        <v>308</v>
      </c>
      <c r="BE341" s="214">
        <f t="shared" si="84"/>
        <v>0</v>
      </c>
      <c r="BF341" s="214">
        <f t="shared" si="85"/>
        <v>0</v>
      </c>
      <c r="BG341" s="214">
        <f t="shared" si="86"/>
        <v>0</v>
      </c>
      <c r="BH341" s="214">
        <f t="shared" si="87"/>
        <v>0</v>
      </c>
      <c r="BI341" s="214">
        <f t="shared" si="88"/>
        <v>0</v>
      </c>
      <c r="BJ341" s="25" t="s">
        <v>82</v>
      </c>
      <c r="BK341" s="214">
        <f t="shared" si="89"/>
        <v>0</v>
      </c>
      <c r="BL341" s="25" t="s">
        <v>327</v>
      </c>
      <c r="BM341" s="25" t="s">
        <v>2301</v>
      </c>
    </row>
    <row r="342" spans="2:65" s="1" customFormat="1" ht="22.5" customHeight="1">
      <c r="B342" s="42"/>
      <c r="C342" s="203" t="s">
        <v>2756</v>
      </c>
      <c r="D342" s="203" t="s">
        <v>311</v>
      </c>
      <c r="E342" s="204" t="s">
        <v>7792</v>
      </c>
      <c r="F342" s="205" t="s">
        <v>7793</v>
      </c>
      <c r="G342" s="206" t="s">
        <v>5275</v>
      </c>
      <c r="H342" s="207">
        <v>1</v>
      </c>
      <c r="I342" s="208"/>
      <c r="J342" s="209">
        <f t="shared" si="80"/>
        <v>0</v>
      </c>
      <c r="K342" s="205" t="s">
        <v>21</v>
      </c>
      <c r="L342" s="62"/>
      <c r="M342" s="210" t="s">
        <v>21</v>
      </c>
      <c r="N342" s="211" t="s">
        <v>45</v>
      </c>
      <c r="O342" s="43"/>
      <c r="P342" s="212">
        <f t="shared" si="81"/>
        <v>0</v>
      </c>
      <c r="Q342" s="212">
        <v>0</v>
      </c>
      <c r="R342" s="212">
        <f t="shared" si="82"/>
        <v>0</v>
      </c>
      <c r="S342" s="212">
        <v>0</v>
      </c>
      <c r="T342" s="213">
        <f t="shared" si="83"/>
        <v>0</v>
      </c>
      <c r="AR342" s="25" t="s">
        <v>327</v>
      </c>
      <c r="AT342" s="25" t="s">
        <v>311</v>
      </c>
      <c r="AU342" s="25" t="s">
        <v>84</v>
      </c>
      <c r="AY342" s="25" t="s">
        <v>308</v>
      </c>
      <c r="BE342" s="214">
        <f t="shared" si="84"/>
        <v>0</v>
      </c>
      <c r="BF342" s="214">
        <f t="shared" si="85"/>
        <v>0</v>
      </c>
      <c r="BG342" s="214">
        <f t="shared" si="86"/>
        <v>0</v>
      </c>
      <c r="BH342" s="214">
        <f t="shared" si="87"/>
        <v>0</v>
      </c>
      <c r="BI342" s="214">
        <f t="shared" si="88"/>
        <v>0</v>
      </c>
      <c r="BJ342" s="25" t="s">
        <v>82</v>
      </c>
      <c r="BK342" s="214">
        <f t="shared" si="89"/>
        <v>0</v>
      </c>
      <c r="BL342" s="25" t="s">
        <v>327</v>
      </c>
      <c r="BM342" s="25" t="s">
        <v>2306</v>
      </c>
    </row>
    <row r="343" spans="2:65" s="1" customFormat="1" ht="22.5" customHeight="1">
      <c r="B343" s="42"/>
      <c r="C343" s="203" t="s">
        <v>2760</v>
      </c>
      <c r="D343" s="203" t="s">
        <v>311</v>
      </c>
      <c r="E343" s="204" t="s">
        <v>7794</v>
      </c>
      <c r="F343" s="205" t="s">
        <v>7795</v>
      </c>
      <c r="G343" s="206" t="s">
        <v>5275</v>
      </c>
      <c r="H343" s="207">
        <v>1</v>
      </c>
      <c r="I343" s="208"/>
      <c r="J343" s="209">
        <f t="shared" si="80"/>
        <v>0</v>
      </c>
      <c r="K343" s="205" t="s">
        <v>21</v>
      </c>
      <c r="L343" s="62"/>
      <c r="M343" s="210" t="s">
        <v>21</v>
      </c>
      <c r="N343" s="211" t="s">
        <v>45</v>
      </c>
      <c r="O343" s="43"/>
      <c r="P343" s="212">
        <f t="shared" si="81"/>
        <v>0</v>
      </c>
      <c r="Q343" s="212">
        <v>0</v>
      </c>
      <c r="R343" s="212">
        <f t="shared" si="82"/>
        <v>0</v>
      </c>
      <c r="S343" s="212">
        <v>0</v>
      </c>
      <c r="T343" s="213">
        <f t="shared" si="83"/>
        <v>0</v>
      </c>
      <c r="AR343" s="25" t="s">
        <v>327</v>
      </c>
      <c r="AT343" s="25" t="s">
        <v>311</v>
      </c>
      <c r="AU343" s="25" t="s">
        <v>84</v>
      </c>
      <c r="AY343" s="25" t="s">
        <v>308</v>
      </c>
      <c r="BE343" s="214">
        <f t="shared" si="84"/>
        <v>0</v>
      </c>
      <c r="BF343" s="214">
        <f t="shared" si="85"/>
        <v>0</v>
      </c>
      <c r="BG343" s="214">
        <f t="shared" si="86"/>
        <v>0</v>
      </c>
      <c r="BH343" s="214">
        <f t="shared" si="87"/>
        <v>0</v>
      </c>
      <c r="BI343" s="214">
        <f t="shared" si="88"/>
        <v>0</v>
      </c>
      <c r="BJ343" s="25" t="s">
        <v>82</v>
      </c>
      <c r="BK343" s="214">
        <f t="shared" si="89"/>
        <v>0</v>
      </c>
      <c r="BL343" s="25" t="s">
        <v>327</v>
      </c>
      <c r="BM343" s="25" t="s">
        <v>2311</v>
      </c>
    </row>
    <row r="344" spans="2:65" s="1" customFormat="1" ht="22.5" customHeight="1">
      <c r="B344" s="42"/>
      <c r="C344" s="203" t="s">
        <v>2764</v>
      </c>
      <c r="D344" s="203" t="s">
        <v>311</v>
      </c>
      <c r="E344" s="204" t="s">
        <v>7796</v>
      </c>
      <c r="F344" s="205" t="s">
        <v>7795</v>
      </c>
      <c r="G344" s="206" t="s">
        <v>5275</v>
      </c>
      <c r="H344" s="207">
        <v>1</v>
      </c>
      <c r="I344" s="208"/>
      <c r="J344" s="209">
        <f t="shared" si="80"/>
        <v>0</v>
      </c>
      <c r="K344" s="205" t="s">
        <v>21</v>
      </c>
      <c r="L344" s="62"/>
      <c r="M344" s="210" t="s">
        <v>21</v>
      </c>
      <c r="N344" s="211" t="s">
        <v>45</v>
      </c>
      <c r="O344" s="43"/>
      <c r="P344" s="212">
        <f t="shared" si="81"/>
        <v>0</v>
      </c>
      <c r="Q344" s="212">
        <v>0</v>
      </c>
      <c r="R344" s="212">
        <f t="shared" si="82"/>
        <v>0</v>
      </c>
      <c r="S344" s="212">
        <v>0</v>
      </c>
      <c r="T344" s="213">
        <f t="shared" si="83"/>
        <v>0</v>
      </c>
      <c r="AR344" s="25" t="s">
        <v>327</v>
      </c>
      <c r="AT344" s="25" t="s">
        <v>311</v>
      </c>
      <c r="AU344" s="25" t="s">
        <v>84</v>
      </c>
      <c r="AY344" s="25" t="s">
        <v>308</v>
      </c>
      <c r="BE344" s="214">
        <f t="shared" si="84"/>
        <v>0</v>
      </c>
      <c r="BF344" s="214">
        <f t="shared" si="85"/>
        <v>0</v>
      </c>
      <c r="BG344" s="214">
        <f t="shared" si="86"/>
        <v>0</v>
      </c>
      <c r="BH344" s="214">
        <f t="shared" si="87"/>
        <v>0</v>
      </c>
      <c r="BI344" s="214">
        <f t="shared" si="88"/>
        <v>0</v>
      </c>
      <c r="BJ344" s="25" t="s">
        <v>82</v>
      </c>
      <c r="BK344" s="214">
        <f t="shared" si="89"/>
        <v>0</v>
      </c>
      <c r="BL344" s="25" t="s">
        <v>327</v>
      </c>
      <c r="BM344" s="25" t="s">
        <v>2316</v>
      </c>
    </row>
    <row r="345" spans="2:65" s="1" customFormat="1" ht="22.5" customHeight="1">
      <c r="B345" s="42"/>
      <c r="C345" s="203" t="s">
        <v>2770</v>
      </c>
      <c r="D345" s="203" t="s">
        <v>311</v>
      </c>
      <c r="E345" s="204" t="s">
        <v>7797</v>
      </c>
      <c r="F345" s="205" t="s">
        <v>7596</v>
      </c>
      <c r="G345" s="206" t="s">
        <v>5275</v>
      </c>
      <c r="H345" s="207">
        <v>1</v>
      </c>
      <c r="I345" s="208"/>
      <c r="J345" s="209">
        <f t="shared" si="80"/>
        <v>0</v>
      </c>
      <c r="K345" s="205" t="s">
        <v>21</v>
      </c>
      <c r="L345" s="62"/>
      <c r="M345" s="210" t="s">
        <v>21</v>
      </c>
      <c r="N345" s="211" t="s">
        <v>45</v>
      </c>
      <c r="O345" s="43"/>
      <c r="P345" s="212">
        <f t="shared" si="81"/>
        <v>0</v>
      </c>
      <c r="Q345" s="212">
        <v>0</v>
      </c>
      <c r="R345" s="212">
        <f t="shared" si="82"/>
        <v>0</v>
      </c>
      <c r="S345" s="212">
        <v>0</v>
      </c>
      <c r="T345" s="213">
        <f t="shared" si="83"/>
        <v>0</v>
      </c>
      <c r="AR345" s="25" t="s">
        <v>327</v>
      </c>
      <c r="AT345" s="25" t="s">
        <v>311</v>
      </c>
      <c r="AU345" s="25" t="s">
        <v>84</v>
      </c>
      <c r="AY345" s="25" t="s">
        <v>308</v>
      </c>
      <c r="BE345" s="214">
        <f t="shared" si="84"/>
        <v>0</v>
      </c>
      <c r="BF345" s="214">
        <f t="shared" si="85"/>
        <v>0</v>
      </c>
      <c r="BG345" s="214">
        <f t="shared" si="86"/>
        <v>0</v>
      </c>
      <c r="BH345" s="214">
        <f t="shared" si="87"/>
        <v>0</v>
      </c>
      <c r="BI345" s="214">
        <f t="shared" si="88"/>
        <v>0</v>
      </c>
      <c r="BJ345" s="25" t="s">
        <v>82</v>
      </c>
      <c r="BK345" s="214">
        <f t="shared" si="89"/>
        <v>0</v>
      </c>
      <c r="BL345" s="25" t="s">
        <v>327</v>
      </c>
      <c r="BM345" s="25" t="s">
        <v>2319</v>
      </c>
    </row>
    <row r="346" spans="2:65" s="1" customFormat="1" ht="22.5" customHeight="1">
      <c r="B346" s="42"/>
      <c r="C346" s="203" t="s">
        <v>2775</v>
      </c>
      <c r="D346" s="203" t="s">
        <v>311</v>
      </c>
      <c r="E346" s="204" t="s">
        <v>7798</v>
      </c>
      <c r="F346" s="205" t="s">
        <v>7596</v>
      </c>
      <c r="G346" s="206" t="s">
        <v>5275</v>
      </c>
      <c r="H346" s="207">
        <v>1</v>
      </c>
      <c r="I346" s="208"/>
      <c r="J346" s="209">
        <f t="shared" si="80"/>
        <v>0</v>
      </c>
      <c r="K346" s="205" t="s">
        <v>21</v>
      </c>
      <c r="L346" s="62"/>
      <c r="M346" s="210" t="s">
        <v>21</v>
      </c>
      <c r="N346" s="211" t="s">
        <v>45</v>
      </c>
      <c r="O346" s="43"/>
      <c r="P346" s="212">
        <f t="shared" si="81"/>
        <v>0</v>
      </c>
      <c r="Q346" s="212">
        <v>0</v>
      </c>
      <c r="R346" s="212">
        <f t="shared" si="82"/>
        <v>0</v>
      </c>
      <c r="S346" s="212">
        <v>0</v>
      </c>
      <c r="T346" s="213">
        <f t="shared" si="83"/>
        <v>0</v>
      </c>
      <c r="AR346" s="25" t="s">
        <v>327</v>
      </c>
      <c r="AT346" s="25" t="s">
        <v>311</v>
      </c>
      <c r="AU346" s="25" t="s">
        <v>84</v>
      </c>
      <c r="AY346" s="25" t="s">
        <v>308</v>
      </c>
      <c r="BE346" s="214">
        <f t="shared" si="84"/>
        <v>0</v>
      </c>
      <c r="BF346" s="214">
        <f t="shared" si="85"/>
        <v>0</v>
      </c>
      <c r="BG346" s="214">
        <f t="shared" si="86"/>
        <v>0</v>
      </c>
      <c r="BH346" s="214">
        <f t="shared" si="87"/>
        <v>0</v>
      </c>
      <c r="BI346" s="214">
        <f t="shared" si="88"/>
        <v>0</v>
      </c>
      <c r="BJ346" s="25" t="s">
        <v>82</v>
      </c>
      <c r="BK346" s="214">
        <f t="shared" si="89"/>
        <v>0</v>
      </c>
      <c r="BL346" s="25" t="s">
        <v>327</v>
      </c>
      <c r="BM346" s="25" t="s">
        <v>2324</v>
      </c>
    </row>
    <row r="347" spans="2:65" s="1" customFormat="1" ht="22.5" customHeight="1">
      <c r="B347" s="42"/>
      <c r="C347" s="203" t="s">
        <v>2779</v>
      </c>
      <c r="D347" s="203" t="s">
        <v>311</v>
      </c>
      <c r="E347" s="204" t="s">
        <v>7799</v>
      </c>
      <c r="F347" s="205" t="s">
        <v>7800</v>
      </c>
      <c r="G347" s="206" t="s">
        <v>5275</v>
      </c>
      <c r="H347" s="207">
        <v>1</v>
      </c>
      <c r="I347" s="208"/>
      <c r="J347" s="209">
        <f t="shared" si="80"/>
        <v>0</v>
      </c>
      <c r="K347" s="205" t="s">
        <v>21</v>
      </c>
      <c r="L347" s="62"/>
      <c r="M347" s="210" t="s">
        <v>21</v>
      </c>
      <c r="N347" s="211" t="s">
        <v>45</v>
      </c>
      <c r="O347" s="43"/>
      <c r="P347" s="212">
        <f t="shared" si="81"/>
        <v>0</v>
      </c>
      <c r="Q347" s="212">
        <v>0</v>
      </c>
      <c r="R347" s="212">
        <f t="shared" si="82"/>
        <v>0</v>
      </c>
      <c r="S347" s="212">
        <v>0</v>
      </c>
      <c r="T347" s="213">
        <f t="shared" si="83"/>
        <v>0</v>
      </c>
      <c r="AR347" s="25" t="s">
        <v>327</v>
      </c>
      <c r="AT347" s="25" t="s">
        <v>311</v>
      </c>
      <c r="AU347" s="25" t="s">
        <v>84</v>
      </c>
      <c r="AY347" s="25" t="s">
        <v>308</v>
      </c>
      <c r="BE347" s="214">
        <f t="shared" si="84"/>
        <v>0</v>
      </c>
      <c r="BF347" s="214">
        <f t="shared" si="85"/>
        <v>0</v>
      </c>
      <c r="BG347" s="214">
        <f t="shared" si="86"/>
        <v>0</v>
      </c>
      <c r="BH347" s="214">
        <f t="shared" si="87"/>
        <v>0</v>
      </c>
      <c r="BI347" s="214">
        <f t="shared" si="88"/>
        <v>0</v>
      </c>
      <c r="BJ347" s="25" t="s">
        <v>82</v>
      </c>
      <c r="BK347" s="214">
        <f t="shared" si="89"/>
        <v>0</v>
      </c>
      <c r="BL347" s="25" t="s">
        <v>327</v>
      </c>
      <c r="BM347" s="25" t="s">
        <v>2327</v>
      </c>
    </row>
    <row r="348" spans="2:65" s="1" customFormat="1" ht="22.5" customHeight="1">
      <c r="B348" s="42"/>
      <c r="C348" s="203" t="s">
        <v>2783</v>
      </c>
      <c r="D348" s="203" t="s">
        <v>311</v>
      </c>
      <c r="E348" s="204" t="s">
        <v>7801</v>
      </c>
      <c r="F348" s="205" t="s">
        <v>7802</v>
      </c>
      <c r="G348" s="206" t="s">
        <v>5275</v>
      </c>
      <c r="H348" s="207">
        <v>1</v>
      </c>
      <c r="I348" s="208"/>
      <c r="J348" s="209">
        <f t="shared" si="80"/>
        <v>0</v>
      </c>
      <c r="K348" s="205" t="s">
        <v>21</v>
      </c>
      <c r="L348" s="62"/>
      <c r="M348" s="210" t="s">
        <v>21</v>
      </c>
      <c r="N348" s="211" t="s">
        <v>45</v>
      </c>
      <c r="O348" s="43"/>
      <c r="P348" s="212">
        <f t="shared" si="81"/>
        <v>0</v>
      </c>
      <c r="Q348" s="212">
        <v>0</v>
      </c>
      <c r="R348" s="212">
        <f t="shared" si="82"/>
        <v>0</v>
      </c>
      <c r="S348" s="212">
        <v>0</v>
      </c>
      <c r="T348" s="213">
        <f t="shared" si="83"/>
        <v>0</v>
      </c>
      <c r="AR348" s="25" t="s">
        <v>327</v>
      </c>
      <c r="AT348" s="25" t="s">
        <v>311</v>
      </c>
      <c r="AU348" s="25" t="s">
        <v>84</v>
      </c>
      <c r="AY348" s="25" t="s">
        <v>308</v>
      </c>
      <c r="BE348" s="214">
        <f t="shared" si="84"/>
        <v>0</v>
      </c>
      <c r="BF348" s="214">
        <f t="shared" si="85"/>
        <v>0</v>
      </c>
      <c r="BG348" s="214">
        <f t="shared" si="86"/>
        <v>0</v>
      </c>
      <c r="BH348" s="214">
        <f t="shared" si="87"/>
        <v>0</v>
      </c>
      <c r="BI348" s="214">
        <f t="shared" si="88"/>
        <v>0</v>
      </c>
      <c r="BJ348" s="25" t="s">
        <v>82</v>
      </c>
      <c r="BK348" s="214">
        <f t="shared" si="89"/>
        <v>0</v>
      </c>
      <c r="BL348" s="25" t="s">
        <v>327</v>
      </c>
      <c r="BM348" s="25" t="s">
        <v>2331</v>
      </c>
    </row>
    <row r="349" spans="2:65" s="1" customFormat="1" ht="22.5" customHeight="1">
      <c r="B349" s="42"/>
      <c r="C349" s="203" t="s">
        <v>2788</v>
      </c>
      <c r="D349" s="203" t="s">
        <v>311</v>
      </c>
      <c r="E349" s="204" t="s">
        <v>7803</v>
      </c>
      <c r="F349" s="205" t="s">
        <v>7804</v>
      </c>
      <c r="G349" s="206" t="s">
        <v>5275</v>
      </c>
      <c r="H349" s="207">
        <v>1</v>
      </c>
      <c r="I349" s="208"/>
      <c r="J349" s="209">
        <f t="shared" si="80"/>
        <v>0</v>
      </c>
      <c r="K349" s="205" t="s">
        <v>21</v>
      </c>
      <c r="L349" s="62"/>
      <c r="M349" s="210" t="s">
        <v>21</v>
      </c>
      <c r="N349" s="211" t="s">
        <v>45</v>
      </c>
      <c r="O349" s="43"/>
      <c r="P349" s="212">
        <f t="shared" si="81"/>
        <v>0</v>
      </c>
      <c r="Q349" s="212">
        <v>0</v>
      </c>
      <c r="R349" s="212">
        <f t="shared" si="82"/>
        <v>0</v>
      </c>
      <c r="S349" s="212">
        <v>0</v>
      </c>
      <c r="T349" s="213">
        <f t="shared" si="83"/>
        <v>0</v>
      </c>
      <c r="AR349" s="25" t="s">
        <v>327</v>
      </c>
      <c r="AT349" s="25" t="s">
        <v>311</v>
      </c>
      <c r="AU349" s="25" t="s">
        <v>84</v>
      </c>
      <c r="AY349" s="25" t="s">
        <v>308</v>
      </c>
      <c r="BE349" s="214">
        <f t="shared" si="84"/>
        <v>0</v>
      </c>
      <c r="BF349" s="214">
        <f t="shared" si="85"/>
        <v>0</v>
      </c>
      <c r="BG349" s="214">
        <f t="shared" si="86"/>
        <v>0</v>
      </c>
      <c r="BH349" s="214">
        <f t="shared" si="87"/>
        <v>0</v>
      </c>
      <c r="BI349" s="214">
        <f t="shared" si="88"/>
        <v>0</v>
      </c>
      <c r="BJ349" s="25" t="s">
        <v>82</v>
      </c>
      <c r="BK349" s="214">
        <f t="shared" si="89"/>
        <v>0</v>
      </c>
      <c r="BL349" s="25" t="s">
        <v>327</v>
      </c>
      <c r="BM349" s="25" t="s">
        <v>2335</v>
      </c>
    </row>
    <row r="350" spans="2:65" s="1" customFormat="1" ht="22.5" customHeight="1">
      <c r="B350" s="42"/>
      <c r="C350" s="203" t="s">
        <v>2792</v>
      </c>
      <c r="D350" s="203" t="s">
        <v>311</v>
      </c>
      <c r="E350" s="204" t="s">
        <v>7805</v>
      </c>
      <c r="F350" s="205" t="s">
        <v>7806</v>
      </c>
      <c r="G350" s="206" t="s">
        <v>5275</v>
      </c>
      <c r="H350" s="207">
        <v>1</v>
      </c>
      <c r="I350" s="208"/>
      <c r="J350" s="209">
        <f t="shared" si="80"/>
        <v>0</v>
      </c>
      <c r="K350" s="205" t="s">
        <v>21</v>
      </c>
      <c r="L350" s="62"/>
      <c r="M350" s="210" t="s">
        <v>21</v>
      </c>
      <c r="N350" s="211" t="s">
        <v>45</v>
      </c>
      <c r="O350" s="43"/>
      <c r="P350" s="212">
        <f t="shared" si="81"/>
        <v>0</v>
      </c>
      <c r="Q350" s="212">
        <v>0</v>
      </c>
      <c r="R350" s="212">
        <f t="shared" si="82"/>
        <v>0</v>
      </c>
      <c r="S350" s="212">
        <v>0</v>
      </c>
      <c r="T350" s="213">
        <f t="shared" si="83"/>
        <v>0</v>
      </c>
      <c r="AR350" s="25" t="s">
        <v>327</v>
      </c>
      <c r="AT350" s="25" t="s">
        <v>311</v>
      </c>
      <c r="AU350" s="25" t="s">
        <v>84</v>
      </c>
      <c r="AY350" s="25" t="s">
        <v>308</v>
      </c>
      <c r="BE350" s="214">
        <f t="shared" si="84"/>
        <v>0</v>
      </c>
      <c r="BF350" s="214">
        <f t="shared" si="85"/>
        <v>0</v>
      </c>
      <c r="BG350" s="214">
        <f t="shared" si="86"/>
        <v>0</v>
      </c>
      <c r="BH350" s="214">
        <f t="shared" si="87"/>
        <v>0</v>
      </c>
      <c r="BI350" s="214">
        <f t="shared" si="88"/>
        <v>0</v>
      </c>
      <c r="BJ350" s="25" t="s">
        <v>82</v>
      </c>
      <c r="BK350" s="214">
        <f t="shared" si="89"/>
        <v>0</v>
      </c>
      <c r="BL350" s="25" t="s">
        <v>327</v>
      </c>
      <c r="BM350" s="25" t="s">
        <v>2337</v>
      </c>
    </row>
    <row r="351" spans="2:65" s="1" customFormat="1" ht="22.5" customHeight="1">
      <c r="B351" s="42"/>
      <c r="C351" s="203" t="s">
        <v>2796</v>
      </c>
      <c r="D351" s="203" t="s">
        <v>311</v>
      </c>
      <c r="E351" s="204" t="s">
        <v>7807</v>
      </c>
      <c r="F351" s="205" t="s">
        <v>7808</v>
      </c>
      <c r="G351" s="206" t="s">
        <v>5275</v>
      </c>
      <c r="H351" s="207">
        <v>1</v>
      </c>
      <c r="I351" s="208"/>
      <c r="J351" s="209">
        <f t="shared" si="80"/>
        <v>0</v>
      </c>
      <c r="K351" s="205" t="s">
        <v>21</v>
      </c>
      <c r="L351" s="62"/>
      <c r="M351" s="210" t="s">
        <v>21</v>
      </c>
      <c r="N351" s="211" t="s">
        <v>45</v>
      </c>
      <c r="O351" s="43"/>
      <c r="P351" s="212">
        <f t="shared" si="81"/>
        <v>0</v>
      </c>
      <c r="Q351" s="212">
        <v>0</v>
      </c>
      <c r="R351" s="212">
        <f t="shared" si="82"/>
        <v>0</v>
      </c>
      <c r="S351" s="212">
        <v>0</v>
      </c>
      <c r="T351" s="213">
        <f t="shared" si="83"/>
        <v>0</v>
      </c>
      <c r="AR351" s="25" t="s">
        <v>327</v>
      </c>
      <c r="AT351" s="25" t="s">
        <v>311</v>
      </c>
      <c r="AU351" s="25" t="s">
        <v>84</v>
      </c>
      <c r="AY351" s="25" t="s">
        <v>308</v>
      </c>
      <c r="BE351" s="214">
        <f t="shared" si="84"/>
        <v>0</v>
      </c>
      <c r="BF351" s="214">
        <f t="shared" si="85"/>
        <v>0</v>
      </c>
      <c r="BG351" s="214">
        <f t="shared" si="86"/>
        <v>0</v>
      </c>
      <c r="BH351" s="214">
        <f t="shared" si="87"/>
        <v>0</v>
      </c>
      <c r="BI351" s="214">
        <f t="shared" si="88"/>
        <v>0</v>
      </c>
      <c r="BJ351" s="25" t="s">
        <v>82</v>
      </c>
      <c r="BK351" s="214">
        <f t="shared" si="89"/>
        <v>0</v>
      </c>
      <c r="BL351" s="25" t="s">
        <v>327</v>
      </c>
      <c r="BM351" s="25" t="s">
        <v>2340</v>
      </c>
    </row>
    <row r="352" spans="2:65" s="1" customFormat="1" ht="22.5" customHeight="1">
      <c r="B352" s="42"/>
      <c r="C352" s="203" t="s">
        <v>2801</v>
      </c>
      <c r="D352" s="203" t="s">
        <v>311</v>
      </c>
      <c r="E352" s="204" t="s">
        <v>7809</v>
      </c>
      <c r="F352" s="205" t="s">
        <v>7810</v>
      </c>
      <c r="G352" s="206" t="s">
        <v>5275</v>
      </c>
      <c r="H352" s="207">
        <v>1</v>
      </c>
      <c r="I352" s="208"/>
      <c r="J352" s="209">
        <f t="shared" si="80"/>
        <v>0</v>
      </c>
      <c r="K352" s="205" t="s">
        <v>21</v>
      </c>
      <c r="L352" s="62"/>
      <c r="M352" s="210" t="s">
        <v>21</v>
      </c>
      <c r="N352" s="211" t="s">
        <v>45</v>
      </c>
      <c r="O352" s="43"/>
      <c r="P352" s="212">
        <f t="shared" si="81"/>
        <v>0</v>
      </c>
      <c r="Q352" s="212">
        <v>0</v>
      </c>
      <c r="R352" s="212">
        <f t="shared" si="82"/>
        <v>0</v>
      </c>
      <c r="S352" s="212">
        <v>0</v>
      </c>
      <c r="T352" s="213">
        <f t="shared" si="83"/>
        <v>0</v>
      </c>
      <c r="AR352" s="25" t="s">
        <v>327</v>
      </c>
      <c r="AT352" s="25" t="s">
        <v>311</v>
      </c>
      <c r="AU352" s="25" t="s">
        <v>84</v>
      </c>
      <c r="AY352" s="25" t="s">
        <v>308</v>
      </c>
      <c r="BE352" s="214">
        <f t="shared" si="84"/>
        <v>0</v>
      </c>
      <c r="BF352" s="214">
        <f t="shared" si="85"/>
        <v>0</v>
      </c>
      <c r="BG352" s="214">
        <f t="shared" si="86"/>
        <v>0</v>
      </c>
      <c r="BH352" s="214">
        <f t="shared" si="87"/>
        <v>0</v>
      </c>
      <c r="BI352" s="214">
        <f t="shared" si="88"/>
        <v>0</v>
      </c>
      <c r="BJ352" s="25" t="s">
        <v>82</v>
      </c>
      <c r="BK352" s="214">
        <f t="shared" si="89"/>
        <v>0</v>
      </c>
      <c r="BL352" s="25" t="s">
        <v>327</v>
      </c>
      <c r="BM352" s="25" t="s">
        <v>2344</v>
      </c>
    </row>
    <row r="353" spans="2:65" s="1" customFormat="1" ht="22.5" customHeight="1">
      <c r="B353" s="42"/>
      <c r="C353" s="203" t="s">
        <v>2805</v>
      </c>
      <c r="D353" s="203" t="s">
        <v>311</v>
      </c>
      <c r="E353" s="204" t="s">
        <v>7811</v>
      </c>
      <c r="F353" s="205" t="s">
        <v>7812</v>
      </c>
      <c r="G353" s="206" t="s">
        <v>5275</v>
      </c>
      <c r="H353" s="207">
        <v>1</v>
      </c>
      <c r="I353" s="208"/>
      <c r="J353" s="209">
        <f t="shared" si="80"/>
        <v>0</v>
      </c>
      <c r="K353" s="205" t="s">
        <v>21</v>
      </c>
      <c r="L353" s="62"/>
      <c r="M353" s="210" t="s">
        <v>21</v>
      </c>
      <c r="N353" s="211" t="s">
        <v>45</v>
      </c>
      <c r="O353" s="43"/>
      <c r="P353" s="212">
        <f t="shared" si="81"/>
        <v>0</v>
      </c>
      <c r="Q353" s="212">
        <v>0</v>
      </c>
      <c r="R353" s="212">
        <f t="shared" si="82"/>
        <v>0</v>
      </c>
      <c r="S353" s="212">
        <v>0</v>
      </c>
      <c r="T353" s="213">
        <f t="shared" si="83"/>
        <v>0</v>
      </c>
      <c r="AR353" s="25" t="s">
        <v>327</v>
      </c>
      <c r="AT353" s="25" t="s">
        <v>311</v>
      </c>
      <c r="AU353" s="25" t="s">
        <v>84</v>
      </c>
      <c r="AY353" s="25" t="s">
        <v>308</v>
      </c>
      <c r="BE353" s="214">
        <f t="shared" si="84"/>
        <v>0</v>
      </c>
      <c r="BF353" s="214">
        <f t="shared" si="85"/>
        <v>0</v>
      </c>
      <c r="BG353" s="214">
        <f t="shared" si="86"/>
        <v>0</v>
      </c>
      <c r="BH353" s="214">
        <f t="shared" si="87"/>
        <v>0</v>
      </c>
      <c r="BI353" s="214">
        <f t="shared" si="88"/>
        <v>0</v>
      </c>
      <c r="BJ353" s="25" t="s">
        <v>82</v>
      </c>
      <c r="BK353" s="214">
        <f t="shared" si="89"/>
        <v>0</v>
      </c>
      <c r="BL353" s="25" t="s">
        <v>327</v>
      </c>
      <c r="BM353" s="25" t="s">
        <v>2348</v>
      </c>
    </row>
    <row r="354" spans="2:65" s="1" customFormat="1" ht="22.5" customHeight="1">
      <c r="B354" s="42"/>
      <c r="C354" s="203" t="s">
        <v>2810</v>
      </c>
      <c r="D354" s="203" t="s">
        <v>311</v>
      </c>
      <c r="E354" s="204" t="s">
        <v>7813</v>
      </c>
      <c r="F354" s="205" t="s">
        <v>7814</v>
      </c>
      <c r="G354" s="206" t="s">
        <v>5275</v>
      </c>
      <c r="H354" s="207">
        <v>1</v>
      </c>
      <c r="I354" s="208"/>
      <c r="J354" s="209">
        <f t="shared" si="80"/>
        <v>0</v>
      </c>
      <c r="K354" s="205" t="s">
        <v>21</v>
      </c>
      <c r="L354" s="62"/>
      <c r="M354" s="210" t="s">
        <v>21</v>
      </c>
      <c r="N354" s="211" t="s">
        <v>45</v>
      </c>
      <c r="O354" s="43"/>
      <c r="P354" s="212">
        <f t="shared" si="81"/>
        <v>0</v>
      </c>
      <c r="Q354" s="212">
        <v>0</v>
      </c>
      <c r="R354" s="212">
        <f t="shared" si="82"/>
        <v>0</v>
      </c>
      <c r="S354" s="212">
        <v>0</v>
      </c>
      <c r="T354" s="213">
        <f t="shared" si="83"/>
        <v>0</v>
      </c>
      <c r="AR354" s="25" t="s">
        <v>327</v>
      </c>
      <c r="AT354" s="25" t="s">
        <v>311</v>
      </c>
      <c r="AU354" s="25" t="s">
        <v>84</v>
      </c>
      <c r="AY354" s="25" t="s">
        <v>308</v>
      </c>
      <c r="BE354" s="214">
        <f t="shared" si="84"/>
        <v>0</v>
      </c>
      <c r="BF354" s="214">
        <f t="shared" si="85"/>
        <v>0</v>
      </c>
      <c r="BG354" s="214">
        <f t="shared" si="86"/>
        <v>0</v>
      </c>
      <c r="BH354" s="214">
        <f t="shared" si="87"/>
        <v>0</v>
      </c>
      <c r="BI354" s="214">
        <f t="shared" si="88"/>
        <v>0</v>
      </c>
      <c r="BJ354" s="25" t="s">
        <v>82</v>
      </c>
      <c r="BK354" s="214">
        <f t="shared" si="89"/>
        <v>0</v>
      </c>
      <c r="BL354" s="25" t="s">
        <v>327</v>
      </c>
      <c r="BM354" s="25" t="s">
        <v>2353</v>
      </c>
    </row>
    <row r="355" spans="2:65" s="1" customFormat="1" ht="22.5" customHeight="1">
      <c r="B355" s="42"/>
      <c r="C355" s="203" t="s">
        <v>2814</v>
      </c>
      <c r="D355" s="203" t="s">
        <v>311</v>
      </c>
      <c r="E355" s="204" t="s">
        <v>7815</v>
      </c>
      <c r="F355" s="205" t="s">
        <v>7816</v>
      </c>
      <c r="G355" s="206" t="s">
        <v>5275</v>
      </c>
      <c r="H355" s="207">
        <v>1</v>
      </c>
      <c r="I355" s="208"/>
      <c r="J355" s="209">
        <f t="shared" si="80"/>
        <v>0</v>
      </c>
      <c r="K355" s="205" t="s">
        <v>21</v>
      </c>
      <c r="L355" s="62"/>
      <c r="M355" s="210" t="s">
        <v>21</v>
      </c>
      <c r="N355" s="211" t="s">
        <v>45</v>
      </c>
      <c r="O355" s="43"/>
      <c r="P355" s="212">
        <f t="shared" si="81"/>
        <v>0</v>
      </c>
      <c r="Q355" s="212">
        <v>0</v>
      </c>
      <c r="R355" s="212">
        <f t="shared" si="82"/>
        <v>0</v>
      </c>
      <c r="S355" s="212">
        <v>0</v>
      </c>
      <c r="T355" s="213">
        <f t="shared" si="83"/>
        <v>0</v>
      </c>
      <c r="AR355" s="25" t="s">
        <v>327</v>
      </c>
      <c r="AT355" s="25" t="s">
        <v>311</v>
      </c>
      <c r="AU355" s="25" t="s">
        <v>84</v>
      </c>
      <c r="AY355" s="25" t="s">
        <v>308</v>
      </c>
      <c r="BE355" s="214">
        <f t="shared" si="84"/>
        <v>0</v>
      </c>
      <c r="BF355" s="214">
        <f t="shared" si="85"/>
        <v>0</v>
      </c>
      <c r="BG355" s="214">
        <f t="shared" si="86"/>
        <v>0</v>
      </c>
      <c r="BH355" s="214">
        <f t="shared" si="87"/>
        <v>0</v>
      </c>
      <c r="BI355" s="214">
        <f t="shared" si="88"/>
        <v>0</v>
      </c>
      <c r="BJ355" s="25" t="s">
        <v>82</v>
      </c>
      <c r="BK355" s="214">
        <f t="shared" si="89"/>
        <v>0</v>
      </c>
      <c r="BL355" s="25" t="s">
        <v>327</v>
      </c>
      <c r="BM355" s="25" t="s">
        <v>2358</v>
      </c>
    </row>
    <row r="356" spans="2:65" s="1" customFormat="1" ht="22.5" customHeight="1">
      <c r="B356" s="42"/>
      <c r="C356" s="203" t="s">
        <v>2818</v>
      </c>
      <c r="D356" s="203" t="s">
        <v>311</v>
      </c>
      <c r="E356" s="204" t="s">
        <v>7817</v>
      </c>
      <c r="F356" s="205" t="s">
        <v>7818</v>
      </c>
      <c r="G356" s="206" t="s">
        <v>5275</v>
      </c>
      <c r="H356" s="207">
        <v>2</v>
      </c>
      <c r="I356" s="208"/>
      <c r="J356" s="209">
        <f t="shared" si="80"/>
        <v>0</v>
      </c>
      <c r="K356" s="205" t="s">
        <v>21</v>
      </c>
      <c r="L356" s="62"/>
      <c r="M356" s="210" t="s">
        <v>21</v>
      </c>
      <c r="N356" s="211" t="s">
        <v>45</v>
      </c>
      <c r="O356" s="43"/>
      <c r="P356" s="212">
        <f t="shared" si="81"/>
        <v>0</v>
      </c>
      <c r="Q356" s="212">
        <v>0</v>
      </c>
      <c r="R356" s="212">
        <f t="shared" si="82"/>
        <v>0</v>
      </c>
      <c r="S356" s="212">
        <v>0</v>
      </c>
      <c r="T356" s="213">
        <f t="shared" si="83"/>
        <v>0</v>
      </c>
      <c r="AR356" s="25" t="s">
        <v>327</v>
      </c>
      <c r="AT356" s="25" t="s">
        <v>311</v>
      </c>
      <c r="AU356" s="25" t="s">
        <v>84</v>
      </c>
      <c r="AY356" s="25" t="s">
        <v>308</v>
      </c>
      <c r="BE356" s="214">
        <f t="shared" si="84"/>
        <v>0</v>
      </c>
      <c r="BF356" s="214">
        <f t="shared" si="85"/>
        <v>0</v>
      </c>
      <c r="BG356" s="214">
        <f t="shared" si="86"/>
        <v>0</v>
      </c>
      <c r="BH356" s="214">
        <f t="shared" si="87"/>
        <v>0</v>
      </c>
      <c r="BI356" s="214">
        <f t="shared" si="88"/>
        <v>0</v>
      </c>
      <c r="BJ356" s="25" t="s">
        <v>82</v>
      </c>
      <c r="BK356" s="214">
        <f t="shared" si="89"/>
        <v>0</v>
      </c>
      <c r="BL356" s="25" t="s">
        <v>327</v>
      </c>
      <c r="BM356" s="25" t="s">
        <v>2363</v>
      </c>
    </row>
    <row r="357" spans="2:65" s="1" customFormat="1" ht="22.5" customHeight="1">
      <c r="B357" s="42"/>
      <c r="C357" s="203" t="s">
        <v>2823</v>
      </c>
      <c r="D357" s="203" t="s">
        <v>311</v>
      </c>
      <c r="E357" s="204" t="s">
        <v>7819</v>
      </c>
      <c r="F357" s="205" t="s">
        <v>7820</v>
      </c>
      <c r="G357" s="206" t="s">
        <v>5275</v>
      </c>
      <c r="H357" s="207">
        <v>2</v>
      </c>
      <c r="I357" s="208"/>
      <c r="J357" s="209">
        <f t="shared" si="80"/>
        <v>0</v>
      </c>
      <c r="K357" s="205" t="s">
        <v>21</v>
      </c>
      <c r="L357" s="62"/>
      <c r="M357" s="210" t="s">
        <v>21</v>
      </c>
      <c r="N357" s="211" t="s">
        <v>45</v>
      </c>
      <c r="O357" s="43"/>
      <c r="P357" s="212">
        <f t="shared" si="81"/>
        <v>0</v>
      </c>
      <c r="Q357" s="212">
        <v>0</v>
      </c>
      <c r="R357" s="212">
        <f t="shared" si="82"/>
        <v>0</v>
      </c>
      <c r="S357" s="212">
        <v>0</v>
      </c>
      <c r="T357" s="213">
        <f t="shared" si="83"/>
        <v>0</v>
      </c>
      <c r="AR357" s="25" t="s">
        <v>327</v>
      </c>
      <c r="AT357" s="25" t="s">
        <v>311</v>
      </c>
      <c r="AU357" s="25" t="s">
        <v>84</v>
      </c>
      <c r="AY357" s="25" t="s">
        <v>308</v>
      </c>
      <c r="BE357" s="214">
        <f t="shared" si="84"/>
        <v>0</v>
      </c>
      <c r="BF357" s="214">
        <f t="shared" si="85"/>
        <v>0</v>
      </c>
      <c r="BG357" s="214">
        <f t="shared" si="86"/>
        <v>0</v>
      </c>
      <c r="BH357" s="214">
        <f t="shared" si="87"/>
        <v>0</v>
      </c>
      <c r="BI357" s="214">
        <f t="shared" si="88"/>
        <v>0</v>
      </c>
      <c r="BJ357" s="25" t="s">
        <v>82</v>
      </c>
      <c r="BK357" s="214">
        <f t="shared" si="89"/>
        <v>0</v>
      </c>
      <c r="BL357" s="25" t="s">
        <v>327</v>
      </c>
      <c r="BM357" s="25" t="s">
        <v>2365</v>
      </c>
    </row>
    <row r="358" spans="2:65" s="1" customFormat="1" ht="22.5" customHeight="1">
      <c r="B358" s="42"/>
      <c r="C358" s="203" t="s">
        <v>2827</v>
      </c>
      <c r="D358" s="203" t="s">
        <v>311</v>
      </c>
      <c r="E358" s="204" t="s">
        <v>7821</v>
      </c>
      <c r="F358" s="205" t="s">
        <v>7822</v>
      </c>
      <c r="G358" s="206" t="s">
        <v>5275</v>
      </c>
      <c r="H358" s="207">
        <v>1</v>
      </c>
      <c r="I358" s="208"/>
      <c r="J358" s="209">
        <f t="shared" si="80"/>
        <v>0</v>
      </c>
      <c r="K358" s="205" t="s">
        <v>21</v>
      </c>
      <c r="L358" s="62"/>
      <c r="M358" s="210" t="s">
        <v>21</v>
      </c>
      <c r="N358" s="211" t="s">
        <v>45</v>
      </c>
      <c r="O358" s="43"/>
      <c r="P358" s="212">
        <f t="shared" si="81"/>
        <v>0</v>
      </c>
      <c r="Q358" s="212">
        <v>0</v>
      </c>
      <c r="R358" s="212">
        <f t="shared" si="82"/>
        <v>0</v>
      </c>
      <c r="S358" s="212">
        <v>0</v>
      </c>
      <c r="T358" s="213">
        <f t="shared" si="83"/>
        <v>0</v>
      </c>
      <c r="AR358" s="25" t="s">
        <v>327</v>
      </c>
      <c r="AT358" s="25" t="s">
        <v>311</v>
      </c>
      <c r="AU358" s="25" t="s">
        <v>84</v>
      </c>
      <c r="AY358" s="25" t="s">
        <v>308</v>
      </c>
      <c r="BE358" s="214">
        <f t="shared" si="84"/>
        <v>0</v>
      </c>
      <c r="BF358" s="214">
        <f t="shared" si="85"/>
        <v>0</v>
      </c>
      <c r="BG358" s="214">
        <f t="shared" si="86"/>
        <v>0</v>
      </c>
      <c r="BH358" s="214">
        <f t="shared" si="87"/>
        <v>0</v>
      </c>
      <c r="BI358" s="214">
        <f t="shared" si="88"/>
        <v>0</v>
      </c>
      <c r="BJ358" s="25" t="s">
        <v>82</v>
      </c>
      <c r="BK358" s="214">
        <f t="shared" si="89"/>
        <v>0</v>
      </c>
      <c r="BL358" s="25" t="s">
        <v>327</v>
      </c>
      <c r="BM358" s="25" t="s">
        <v>2369</v>
      </c>
    </row>
    <row r="359" spans="2:65" s="1" customFormat="1" ht="22.5" customHeight="1">
      <c r="B359" s="42"/>
      <c r="C359" s="203" t="s">
        <v>2831</v>
      </c>
      <c r="D359" s="203" t="s">
        <v>311</v>
      </c>
      <c r="E359" s="204" t="s">
        <v>7823</v>
      </c>
      <c r="F359" s="205" t="s">
        <v>7824</v>
      </c>
      <c r="G359" s="206" t="s">
        <v>5275</v>
      </c>
      <c r="H359" s="207">
        <v>2</v>
      </c>
      <c r="I359" s="208"/>
      <c r="J359" s="209">
        <f t="shared" si="80"/>
        <v>0</v>
      </c>
      <c r="K359" s="205" t="s">
        <v>21</v>
      </c>
      <c r="L359" s="62"/>
      <c r="M359" s="210" t="s">
        <v>21</v>
      </c>
      <c r="N359" s="211" t="s">
        <v>45</v>
      </c>
      <c r="O359" s="43"/>
      <c r="P359" s="212">
        <f t="shared" si="81"/>
        <v>0</v>
      </c>
      <c r="Q359" s="212">
        <v>0</v>
      </c>
      <c r="R359" s="212">
        <f t="shared" si="82"/>
        <v>0</v>
      </c>
      <c r="S359" s="212">
        <v>0</v>
      </c>
      <c r="T359" s="213">
        <f t="shared" si="83"/>
        <v>0</v>
      </c>
      <c r="AR359" s="25" t="s">
        <v>327</v>
      </c>
      <c r="AT359" s="25" t="s">
        <v>311</v>
      </c>
      <c r="AU359" s="25" t="s">
        <v>84</v>
      </c>
      <c r="AY359" s="25" t="s">
        <v>308</v>
      </c>
      <c r="BE359" s="214">
        <f t="shared" si="84"/>
        <v>0</v>
      </c>
      <c r="BF359" s="214">
        <f t="shared" si="85"/>
        <v>0</v>
      </c>
      <c r="BG359" s="214">
        <f t="shared" si="86"/>
        <v>0</v>
      </c>
      <c r="BH359" s="214">
        <f t="shared" si="87"/>
        <v>0</v>
      </c>
      <c r="BI359" s="214">
        <f t="shared" si="88"/>
        <v>0</v>
      </c>
      <c r="BJ359" s="25" t="s">
        <v>82</v>
      </c>
      <c r="BK359" s="214">
        <f t="shared" si="89"/>
        <v>0</v>
      </c>
      <c r="BL359" s="25" t="s">
        <v>327</v>
      </c>
      <c r="BM359" s="25" t="s">
        <v>2372</v>
      </c>
    </row>
    <row r="360" spans="2:65" s="1" customFormat="1" ht="22.5" customHeight="1">
      <c r="B360" s="42"/>
      <c r="C360" s="203" t="s">
        <v>2835</v>
      </c>
      <c r="D360" s="203" t="s">
        <v>311</v>
      </c>
      <c r="E360" s="204" t="s">
        <v>7825</v>
      </c>
      <c r="F360" s="205" t="s">
        <v>7826</v>
      </c>
      <c r="G360" s="206" t="s">
        <v>5275</v>
      </c>
      <c r="H360" s="207">
        <v>1</v>
      </c>
      <c r="I360" s="208"/>
      <c r="J360" s="209">
        <f t="shared" si="80"/>
        <v>0</v>
      </c>
      <c r="K360" s="205" t="s">
        <v>21</v>
      </c>
      <c r="L360" s="62"/>
      <c r="M360" s="210" t="s">
        <v>21</v>
      </c>
      <c r="N360" s="211" t="s">
        <v>45</v>
      </c>
      <c r="O360" s="43"/>
      <c r="P360" s="212">
        <f t="shared" si="81"/>
        <v>0</v>
      </c>
      <c r="Q360" s="212">
        <v>0</v>
      </c>
      <c r="R360" s="212">
        <f t="shared" si="82"/>
        <v>0</v>
      </c>
      <c r="S360" s="212">
        <v>0</v>
      </c>
      <c r="T360" s="213">
        <f t="shared" si="83"/>
        <v>0</v>
      </c>
      <c r="AR360" s="25" t="s">
        <v>327</v>
      </c>
      <c r="AT360" s="25" t="s">
        <v>311</v>
      </c>
      <c r="AU360" s="25" t="s">
        <v>84</v>
      </c>
      <c r="AY360" s="25" t="s">
        <v>308</v>
      </c>
      <c r="BE360" s="214">
        <f t="shared" si="84"/>
        <v>0</v>
      </c>
      <c r="BF360" s="214">
        <f t="shared" si="85"/>
        <v>0</v>
      </c>
      <c r="BG360" s="214">
        <f t="shared" si="86"/>
        <v>0</v>
      </c>
      <c r="BH360" s="214">
        <f t="shared" si="87"/>
        <v>0</v>
      </c>
      <c r="BI360" s="214">
        <f t="shared" si="88"/>
        <v>0</v>
      </c>
      <c r="BJ360" s="25" t="s">
        <v>82</v>
      </c>
      <c r="BK360" s="214">
        <f t="shared" si="89"/>
        <v>0</v>
      </c>
      <c r="BL360" s="25" t="s">
        <v>327</v>
      </c>
      <c r="BM360" s="25" t="s">
        <v>2376</v>
      </c>
    </row>
    <row r="361" spans="2:65" s="1" customFormat="1" ht="22.5" customHeight="1">
      <c r="B361" s="42"/>
      <c r="C361" s="203" t="s">
        <v>2840</v>
      </c>
      <c r="D361" s="203" t="s">
        <v>311</v>
      </c>
      <c r="E361" s="204" t="s">
        <v>7827</v>
      </c>
      <c r="F361" s="205" t="s">
        <v>7828</v>
      </c>
      <c r="G361" s="206" t="s">
        <v>5275</v>
      </c>
      <c r="H361" s="207">
        <v>1</v>
      </c>
      <c r="I361" s="208"/>
      <c r="J361" s="209">
        <f t="shared" ref="J361:J392" si="90">ROUND(I361*H361,2)</f>
        <v>0</v>
      </c>
      <c r="K361" s="205" t="s">
        <v>21</v>
      </c>
      <c r="L361" s="62"/>
      <c r="M361" s="210" t="s">
        <v>21</v>
      </c>
      <c r="N361" s="211" t="s">
        <v>45</v>
      </c>
      <c r="O361" s="43"/>
      <c r="P361" s="212">
        <f t="shared" ref="P361:P392" si="91">O361*H361</f>
        <v>0</v>
      </c>
      <c r="Q361" s="212">
        <v>0</v>
      </c>
      <c r="R361" s="212">
        <f t="shared" ref="R361:R392" si="92">Q361*H361</f>
        <v>0</v>
      </c>
      <c r="S361" s="212">
        <v>0</v>
      </c>
      <c r="T361" s="213">
        <f t="shared" ref="T361:T392" si="93">S361*H361</f>
        <v>0</v>
      </c>
      <c r="AR361" s="25" t="s">
        <v>327</v>
      </c>
      <c r="AT361" s="25" t="s">
        <v>311</v>
      </c>
      <c r="AU361" s="25" t="s">
        <v>84</v>
      </c>
      <c r="AY361" s="25" t="s">
        <v>308</v>
      </c>
      <c r="BE361" s="214">
        <f t="shared" ref="BE361:BE392" si="94">IF(N361="základní",J361,0)</f>
        <v>0</v>
      </c>
      <c r="BF361" s="214">
        <f t="shared" ref="BF361:BF392" si="95">IF(N361="snížená",J361,0)</f>
        <v>0</v>
      </c>
      <c r="BG361" s="214">
        <f t="shared" ref="BG361:BG392" si="96">IF(N361="zákl. přenesená",J361,0)</f>
        <v>0</v>
      </c>
      <c r="BH361" s="214">
        <f t="shared" ref="BH361:BH392" si="97">IF(N361="sníž. přenesená",J361,0)</f>
        <v>0</v>
      </c>
      <c r="BI361" s="214">
        <f t="shared" ref="BI361:BI392" si="98">IF(N361="nulová",J361,0)</f>
        <v>0</v>
      </c>
      <c r="BJ361" s="25" t="s">
        <v>82</v>
      </c>
      <c r="BK361" s="214">
        <f t="shared" ref="BK361:BK392" si="99">ROUND(I361*H361,2)</f>
        <v>0</v>
      </c>
      <c r="BL361" s="25" t="s">
        <v>327</v>
      </c>
      <c r="BM361" s="25" t="s">
        <v>2381</v>
      </c>
    </row>
    <row r="362" spans="2:65" s="1" customFormat="1" ht="22.5" customHeight="1">
      <c r="B362" s="42"/>
      <c r="C362" s="203" t="s">
        <v>2844</v>
      </c>
      <c r="D362" s="203" t="s">
        <v>311</v>
      </c>
      <c r="E362" s="204" t="s">
        <v>7829</v>
      </c>
      <c r="F362" s="205" t="s">
        <v>7830</v>
      </c>
      <c r="G362" s="206" t="s">
        <v>5275</v>
      </c>
      <c r="H362" s="207">
        <v>2</v>
      </c>
      <c r="I362" s="208"/>
      <c r="J362" s="209">
        <f t="shared" si="90"/>
        <v>0</v>
      </c>
      <c r="K362" s="205" t="s">
        <v>21</v>
      </c>
      <c r="L362" s="62"/>
      <c r="M362" s="210" t="s">
        <v>21</v>
      </c>
      <c r="N362" s="211" t="s">
        <v>45</v>
      </c>
      <c r="O362" s="43"/>
      <c r="P362" s="212">
        <f t="shared" si="91"/>
        <v>0</v>
      </c>
      <c r="Q362" s="212">
        <v>0</v>
      </c>
      <c r="R362" s="212">
        <f t="shared" si="92"/>
        <v>0</v>
      </c>
      <c r="S362" s="212">
        <v>0</v>
      </c>
      <c r="T362" s="213">
        <f t="shared" si="93"/>
        <v>0</v>
      </c>
      <c r="AR362" s="25" t="s">
        <v>327</v>
      </c>
      <c r="AT362" s="25" t="s">
        <v>311</v>
      </c>
      <c r="AU362" s="25" t="s">
        <v>84</v>
      </c>
      <c r="AY362" s="25" t="s">
        <v>308</v>
      </c>
      <c r="BE362" s="214">
        <f t="shared" si="94"/>
        <v>0</v>
      </c>
      <c r="BF362" s="214">
        <f t="shared" si="95"/>
        <v>0</v>
      </c>
      <c r="BG362" s="214">
        <f t="shared" si="96"/>
        <v>0</v>
      </c>
      <c r="BH362" s="214">
        <f t="shared" si="97"/>
        <v>0</v>
      </c>
      <c r="BI362" s="214">
        <f t="shared" si="98"/>
        <v>0</v>
      </c>
      <c r="BJ362" s="25" t="s">
        <v>82</v>
      </c>
      <c r="BK362" s="214">
        <f t="shared" si="99"/>
        <v>0</v>
      </c>
      <c r="BL362" s="25" t="s">
        <v>327</v>
      </c>
      <c r="BM362" s="25" t="s">
        <v>2385</v>
      </c>
    </row>
    <row r="363" spans="2:65" s="1" customFormat="1" ht="22.5" customHeight="1">
      <c r="B363" s="42"/>
      <c r="C363" s="203" t="s">
        <v>2848</v>
      </c>
      <c r="D363" s="203" t="s">
        <v>311</v>
      </c>
      <c r="E363" s="204" t="s">
        <v>7831</v>
      </c>
      <c r="F363" s="205" t="s">
        <v>7832</v>
      </c>
      <c r="G363" s="206" t="s">
        <v>5275</v>
      </c>
      <c r="H363" s="207">
        <v>1</v>
      </c>
      <c r="I363" s="208"/>
      <c r="J363" s="209">
        <f t="shared" si="90"/>
        <v>0</v>
      </c>
      <c r="K363" s="205" t="s">
        <v>21</v>
      </c>
      <c r="L363" s="62"/>
      <c r="M363" s="210" t="s">
        <v>21</v>
      </c>
      <c r="N363" s="211" t="s">
        <v>45</v>
      </c>
      <c r="O363" s="43"/>
      <c r="P363" s="212">
        <f t="shared" si="91"/>
        <v>0</v>
      </c>
      <c r="Q363" s="212">
        <v>0</v>
      </c>
      <c r="R363" s="212">
        <f t="shared" si="92"/>
        <v>0</v>
      </c>
      <c r="S363" s="212">
        <v>0</v>
      </c>
      <c r="T363" s="213">
        <f t="shared" si="93"/>
        <v>0</v>
      </c>
      <c r="AR363" s="25" t="s">
        <v>327</v>
      </c>
      <c r="AT363" s="25" t="s">
        <v>311</v>
      </c>
      <c r="AU363" s="25" t="s">
        <v>84</v>
      </c>
      <c r="AY363" s="25" t="s">
        <v>308</v>
      </c>
      <c r="BE363" s="214">
        <f t="shared" si="94"/>
        <v>0</v>
      </c>
      <c r="BF363" s="214">
        <f t="shared" si="95"/>
        <v>0</v>
      </c>
      <c r="BG363" s="214">
        <f t="shared" si="96"/>
        <v>0</v>
      </c>
      <c r="BH363" s="214">
        <f t="shared" si="97"/>
        <v>0</v>
      </c>
      <c r="BI363" s="214">
        <f t="shared" si="98"/>
        <v>0</v>
      </c>
      <c r="BJ363" s="25" t="s">
        <v>82</v>
      </c>
      <c r="BK363" s="214">
        <f t="shared" si="99"/>
        <v>0</v>
      </c>
      <c r="BL363" s="25" t="s">
        <v>327</v>
      </c>
      <c r="BM363" s="25" t="s">
        <v>2389</v>
      </c>
    </row>
    <row r="364" spans="2:65" s="1" customFormat="1" ht="22.5" customHeight="1">
      <c r="B364" s="42"/>
      <c r="C364" s="203" t="s">
        <v>2853</v>
      </c>
      <c r="D364" s="203" t="s">
        <v>311</v>
      </c>
      <c r="E364" s="204" t="s">
        <v>7833</v>
      </c>
      <c r="F364" s="205" t="s">
        <v>7834</v>
      </c>
      <c r="G364" s="206" t="s">
        <v>5275</v>
      </c>
      <c r="H364" s="207">
        <v>1</v>
      </c>
      <c r="I364" s="208"/>
      <c r="J364" s="209">
        <f t="shared" si="90"/>
        <v>0</v>
      </c>
      <c r="K364" s="205" t="s">
        <v>21</v>
      </c>
      <c r="L364" s="62"/>
      <c r="M364" s="210" t="s">
        <v>21</v>
      </c>
      <c r="N364" s="211" t="s">
        <v>45</v>
      </c>
      <c r="O364" s="43"/>
      <c r="P364" s="212">
        <f t="shared" si="91"/>
        <v>0</v>
      </c>
      <c r="Q364" s="212">
        <v>0</v>
      </c>
      <c r="R364" s="212">
        <f t="shared" si="92"/>
        <v>0</v>
      </c>
      <c r="S364" s="212">
        <v>0</v>
      </c>
      <c r="T364" s="213">
        <f t="shared" si="93"/>
        <v>0</v>
      </c>
      <c r="AR364" s="25" t="s">
        <v>327</v>
      </c>
      <c r="AT364" s="25" t="s">
        <v>311</v>
      </c>
      <c r="AU364" s="25" t="s">
        <v>84</v>
      </c>
      <c r="AY364" s="25" t="s">
        <v>308</v>
      </c>
      <c r="BE364" s="214">
        <f t="shared" si="94"/>
        <v>0</v>
      </c>
      <c r="BF364" s="214">
        <f t="shared" si="95"/>
        <v>0</v>
      </c>
      <c r="BG364" s="214">
        <f t="shared" si="96"/>
        <v>0</v>
      </c>
      <c r="BH364" s="214">
        <f t="shared" si="97"/>
        <v>0</v>
      </c>
      <c r="BI364" s="214">
        <f t="shared" si="98"/>
        <v>0</v>
      </c>
      <c r="BJ364" s="25" t="s">
        <v>82</v>
      </c>
      <c r="BK364" s="214">
        <f t="shared" si="99"/>
        <v>0</v>
      </c>
      <c r="BL364" s="25" t="s">
        <v>327</v>
      </c>
      <c r="BM364" s="25" t="s">
        <v>2393</v>
      </c>
    </row>
    <row r="365" spans="2:65" s="1" customFormat="1" ht="22.5" customHeight="1">
      <c r="B365" s="42"/>
      <c r="C365" s="203" t="s">
        <v>2857</v>
      </c>
      <c r="D365" s="203" t="s">
        <v>311</v>
      </c>
      <c r="E365" s="204" t="s">
        <v>7835</v>
      </c>
      <c r="F365" s="205" t="s">
        <v>7836</v>
      </c>
      <c r="G365" s="206" t="s">
        <v>5275</v>
      </c>
      <c r="H365" s="207">
        <v>2</v>
      </c>
      <c r="I365" s="208"/>
      <c r="J365" s="209">
        <f t="shared" si="90"/>
        <v>0</v>
      </c>
      <c r="K365" s="205" t="s">
        <v>21</v>
      </c>
      <c r="L365" s="62"/>
      <c r="M365" s="210" t="s">
        <v>21</v>
      </c>
      <c r="N365" s="211" t="s">
        <v>45</v>
      </c>
      <c r="O365" s="43"/>
      <c r="P365" s="212">
        <f t="shared" si="91"/>
        <v>0</v>
      </c>
      <c r="Q365" s="212">
        <v>0</v>
      </c>
      <c r="R365" s="212">
        <f t="shared" si="92"/>
        <v>0</v>
      </c>
      <c r="S365" s="212">
        <v>0</v>
      </c>
      <c r="T365" s="213">
        <f t="shared" si="93"/>
        <v>0</v>
      </c>
      <c r="AR365" s="25" t="s">
        <v>327</v>
      </c>
      <c r="AT365" s="25" t="s">
        <v>311</v>
      </c>
      <c r="AU365" s="25" t="s">
        <v>84</v>
      </c>
      <c r="AY365" s="25" t="s">
        <v>308</v>
      </c>
      <c r="BE365" s="214">
        <f t="shared" si="94"/>
        <v>0</v>
      </c>
      <c r="BF365" s="214">
        <f t="shared" si="95"/>
        <v>0</v>
      </c>
      <c r="BG365" s="214">
        <f t="shared" si="96"/>
        <v>0</v>
      </c>
      <c r="BH365" s="214">
        <f t="shared" si="97"/>
        <v>0</v>
      </c>
      <c r="BI365" s="214">
        <f t="shared" si="98"/>
        <v>0</v>
      </c>
      <c r="BJ365" s="25" t="s">
        <v>82</v>
      </c>
      <c r="BK365" s="214">
        <f t="shared" si="99"/>
        <v>0</v>
      </c>
      <c r="BL365" s="25" t="s">
        <v>327</v>
      </c>
      <c r="BM365" s="25" t="s">
        <v>2398</v>
      </c>
    </row>
    <row r="366" spans="2:65" s="1" customFormat="1" ht="22.5" customHeight="1">
      <c r="B366" s="42"/>
      <c r="C366" s="203" t="s">
        <v>2861</v>
      </c>
      <c r="D366" s="203" t="s">
        <v>311</v>
      </c>
      <c r="E366" s="204" t="s">
        <v>7837</v>
      </c>
      <c r="F366" s="205" t="s">
        <v>7838</v>
      </c>
      <c r="G366" s="206" t="s">
        <v>5275</v>
      </c>
      <c r="H366" s="207">
        <v>1</v>
      </c>
      <c r="I366" s="208"/>
      <c r="J366" s="209">
        <f t="shared" si="90"/>
        <v>0</v>
      </c>
      <c r="K366" s="205" t="s">
        <v>21</v>
      </c>
      <c r="L366" s="62"/>
      <c r="M366" s="210" t="s">
        <v>21</v>
      </c>
      <c r="N366" s="211" t="s">
        <v>45</v>
      </c>
      <c r="O366" s="43"/>
      <c r="P366" s="212">
        <f t="shared" si="91"/>
        <v>0</v>
      </c>
      <c r="Q366" s="212">
        <v>0</v>
      </c>
      <c r="R366" s="212">
        <f t="shared" si="92"/>
        <v>0</v>
      </c>
      <c r="S366" s="212">
        <v>0</v>
      </c>
      <c r="T366" s="213">
        <f t="shared" si="93"/>
        <v>0</v>
      </c>
      <c r="AR366" s="25" t="s">
        <v>327</v>
      </c>
      <c r="AT366" s="25" t="s">
        <v>311</v>
      </c>
      <c r="AU366" s="25" t="s">
        <v>84</v>
      </c>
      <c r="AY366" s="25" t="s">
        <v>308</v>
      </c>
      <c r="BE366" s="214">
        <f t="shared" si="94"/>
        <v>0</v>
      </c>
      <c r="BF366" s="214">
        <f t="shared" si="95"/>
        <v>0</v>
      </c>
      <c r="BG366" s="214">
        <f t="shared" si="96"/>
        <v>0</v>
      </c>
      <c r="BH366" s="214">
        <f t="shared" si="97"/>
        <v>0</v>
      </c>
      <c r="BI366" s="214">
        <f t="shared" si="98"/>
        <v>0</v>
      </c>
      <c r="BJ366" s="25" t="s">
        <v>82</v>
      </c>
      <c r="BK366" s="214">
        <f t="shared" si="99"/>
        <v>0</v>
      </c>
      <c r="BL366" s="25" t="s">
        <v>327</v>
      </c>
      <c r="BM366" s="25" t="s">
        <v>2402</v>
      </c>
    </row>
    <row r="367" spans="2:65" s="1" customFormat="1" ht="22.5" customHeight="1">
      <c r="B367" s="42"/>
      <c r="C367" s="203" t="s">
        <v>2865</v>
      </c>
      <c r="D367" s="203" t="s">
        <v>311</v>
      </c>
      <c r="E367" s="204" t="s">
        <v>7839</v>
      </c>
      <c r="F367" s="205" t="s">
        <v>7840</v>
      </c>
      <c r="G367" s="206" t="s">
        <v>5275</v>
      </c>
      <c r="H367" s="207">
        <v>1</v>
      </c>
      <c r="I367" s="208"/>
      <c r="J367" s="209">
        <f t="shared" si="90"/>
        <v>0</v>
      </c>
      <c r="K367" s="205" t="s">
        <v>21</v>
      </c>
      <c r="L367" s="62"/>
      <c r="M367" s="210" t="s">
        <v>21</v>
      </c>
      <c r="N367" s="211" t="s">
        <v>45</v>
      </c>
      <c r="O367" s="43"/>
      <c r="P367" s="212">
        <f t="shared" si="91"/>
        <v>0</v>
      </c>
      <c r="Q367" s="212">
        <v>0</v>
      </c>
      <c r="R367" s="212">
        <f t="shared" si="92"/>
        <v>0</v>
      </c>
      <c r="S367" s="212">
        <v>0</v>
      </c>
      <c r="T367" s="213">
        <f t="shared" si="93"/>
        <v>0</v>
      </c>
      <c r="AR367" s="25" t="s">
        <v>327</v>
      </c>
      <c r="AT367" s="25" t="s">
        <v>311</v>
      </c>
      <c r="AU367" s="25" t="s">
        <v>84</v>
      </c>
      <c r="AY367" s="25" t="s">
        <v>308</v>
      </c>
      <c r="BE367" s="214">
        <f t="shared" si="94"/>
        <v>0</v>
      </c>
      <c r="BF367" s="214">
        <f t="shared" si="95"/>
        <v>0</v>
      </c>
      <c r="BG367" s="214">
        <f t="shared" si="96"/>
        <v>0</v>
      </c>
      <c r="BH367" s="214">
        <f t="shared" si="97"/>
        <v>0</v>
      </c>
      <c r="BI367" s="214">
        <f t="shared" si="98"/>
        <v>0</v>
      </c>
      <c r="BJ367" s="25" t="s">
        <v>82</v>
      </c>
      <c r="BK367" s="214">
        <f t="shared" si="99"/>
        <v>0</v>
      </c>
      <c r="BL367" s="25" t="s">
        <v>327</v>
      </c>
      <c r="BM367" s="25" t="s">
        <v>2408</v>
      </c>
    </row>
    <row r="368" spans="2:65" s="1" customFormat="1" ht="22.5" customHeight="1">
      <c r="B368" s="42"/>
      <c r="C368" s="203" t="s">
        <v>2870</v>
      </c>
      <c r="D368" s="203" t="s">
        <v>311</v>
      </c>
      <c r="E368" s="204" t="s">
        <v>7841</v>
      </c>
      <c r="F368" s="205" t="s">
        <v>7842</v>
      </c>
      <c r="G368" s="206" t="s">
        <v>5275</v>
      </c>
      <c r="H368" s="207">
        <v>2</v>
      </c>
      <c r="I368" s="208"/>
      <c r="J368" s="209">
        <f t="shared" si="90"/>
        <v>0</v>
      </c>
      <c r="K368" s="205" t="s">
        <v>21</v>
      </c>
      <c r="L368" s="62"/>
      <c r="M368" s="210" t="s">
        <v>21</v>
      </c>
      <c r="N368" s="211" t="s">
        <v>45</v>
      </c>
      <c r="O368" s="43"/>
      <c r="P368" s="212">
        <f t="shared" si="91"/>
        <v>0</v>
      </c>
      <c r="Q368" s="212">
        <v>0</v>
      </c>
      <c r="R368" s="212">
        <f t="shared" si="92"/>
        <v>0</v>
      </c>
      <c r="S368" s="212">
        <v>0</v>
      </c>
      <c r="T368" s="213">
        <f t="shared" si="93"/>
        <v>0</v>
      </c>
      <c r="AR368" s="25" t="s">
        <v>327</v>
      </c>
      <c r="AT368" s="25" t="s">
        <v>311</v>
      </c>
      <c r="AU368" s="25" t="s">
        <v>84</v>
      </c>
      <c r="AY368" s="25" t="s">
        <v>308</v>
      </c>
      <c r="BE368" s="214">
        <f t="shared" si="94"/>
        <v>0</v>
      </c>
      <c r="BF368" s="214">
        <f t="shared" si="95"/>
        <v>0</v>
      </c>
      <c r="BG368" s="214">
        <f t="shared" si="96"/>
        <v>0</v>
      </c>
      <c r="BH368" s="214">
        <f t="shared" si="97"/>
        <v>0</v>
      </c>
      <c r="BI368" s="214">
        <f t="shared" si="98"/>
        <v>0</v>
      </c>
      <c r="BJ368" s="25" t="s">
        <v>82</v>
      </c>
      <c r="BK368" s="214">
        <f t="shared" si="99"/>
        <v>0</v>
      </c>
      <c r="BL368" s="25" t="s">
        <v>327</v>
      </c>
      <c r="BM368" s="25" t="s">
        <v>2413</v>
      </c>
    </row>
    <row r="369" spans="2:65" s="1" customFormat="1" ht="22.5" customHeight="1">
      <c r="B369" s="42"/>
      <c r="C369" s="203" t="s">
        <v>2874</v>
      </c>
      <c r="D369" s="203" t="s">
        <v>311</v>
      </c>
      <c r="E369" s="204" t="s">
        <v>7843</v>
      </c>
      <c r="F369" s="205" t="s">
        <v>7844</v>
      </c>
      <c r="G369" s="206" t="s">
        <v>5275</v>
      </c>
      <c r="H369" s="207">
        <v>1</v>
      </c>
      <c r="I369" s="208"/>
      <c r="J369" s="209">
        <f t="shared" si="90"/>
        <v>0</v>
      </c>
      <c r="K369" s="205" t="s">
        <v>21</v>
      </c>
      <c r="L369" s="62"/>
      <c r="M369" s="210" t="s">
        <v>21</v>
      </c>
      <c r="N369" s="211" t="s">
        <v>45</v>
      </c>
      <c r="O369" s="43"/>
      <c r="P369" s="212">
        <f t="shared" si="91"/>
        <v>0</v>
      </c>
      <c r="Q369" s="212">
        <v>0</v>
      </c>
      <c r="R369" s="212">
        <f t="shared" si="92"/>
        <v>0</v>
      </c>
      <c r="S369" s="212">
        <v>0</v>
      </c>
      <c r="T369" s="213">
        <f t="shared" si="93"/>
        <v>0</v>
      </c>
      <c r="AR369" s="25" t="s">
        <v>327</v>
      </c>
      <c r="AT369" s="25" t="s">
        <v>311</v>
      </c>
      <c r="AU369" s="25" t="s">
        <v>84</v>
      </c>
      <c r="AY369" s="25" t="s">
        <v>308</v>
      </c>
      <c r="BE369" s="214">
        <f t="shared" si="94"/>
        <v>0</v>
      </c>
      <c r="BF369" s="214">
        <f t="shared" si="95"/>
        <v>0</v>
      </c>
      <c r="BG369" s="214">
        <f t="shared" si="96"/>
        <v>0</v>
      </c>
      <c r="BH369" s="214">
        <f t="shared" si="97"/>
        <v>0</v>
      </c>
      <c r="BI369" s="214">
        <f t="shared" si="98"/>
        <v>0</v>
      </c>
      <c r="BJ369" s="25" t="s">
        <v>82</v>
      </c>
      <c r="BK369" s="214">
        <f t="shared" si="99"/>
        <v>0</v>
      </c>
      <c r="BL369" s="25" t="s">
        <v>327</v>
      </c>
      <c r="BM369" s="25" t="s">
        <v>2419</v>
      </c>
    </row>
    <row r="370" spans="2:65" s="1" customFormat="1" ht="22.5" customHeight="1">
      <c r="B370" s="42"/>
      <c r="C370" s="203" t="s">
        <v>2878</v>
      </c>
      <c r="D370" s="203" t="s">
        <v>311</v>
      </c>
      <c r="E370" s="204" t="s">
        <v>7845</v>
      </c>
      <c r="F370" s="205" t="s">
        <v>7846</v>
      </c>
      <c r="G370" s="206" t="s">
        <v>5275</v>
      </c>
      <c r="H370" s="207">
        <v>1</v>
      </c>
      <c r="I370" s="208"/>
      <c r="J370" s="209">
        <f t="shared" si="90"/>
        <v>0</v>
      </c>
      <c r="K370" s="205" t="s">
        <v>21</v>
      </c>
      <c r="L370" s="62"/>
      <c r="M370" s="210" t="s">
        <v>21</v>
      </c>
      <c r="N370" s="211" t="s">
        <v>45</v>
      </c>
      <c r="O370" s="43"/>
      <c r="P370" s="212">
        <f t="shared" si="91"/>
        <v>0</v>
      </c>
      <c r="Q370" s="212">
        <v>0</v>
      </c>
      <c r="R370" s="212">
        <f t="shared" si="92"/>
        <v>0</v>
      </c>
      <c r="S370" s="212">
        <v>0</v>
      </c>
      <c r="T370" s="213">
        <f t="shared" si="93"/>
        <v>0</v>
      </c>
      <c r="AR370" s="25" t="s">
        <v>327</v>
      </c>
      <c r="AT370" s="25" t="s">
        <v>311</v>
      </c>
      <c r="AU370" s="25" t="s">
        <v>84</v>
      </c>
      <c r="AY370" s="25" t="s">
        <v>308</v>
      </c>
      <c r="BE370" s="214">
        <f t="shared" si="94"/>
        <v>0</v>
      </c>
      <c r="BF370" s="214">
        <f t="shared" si="95"/>
        <v>0</v>
      </c>
      <c r="BG370" s="214">
        <f t="shared" si="96"/>
        <v>0</v>
      </c>
      <c r="BH370" s="214">
        <f t="shared" si="97"/>
        <v>0</v>
      </c>
      <c r="BI370" s="214">
        <f t="shared" si="98"/>
        <v>0</v>
      </c>
      <c r="BJ370" s="25" t="s">
        <v>82</v>
      </c>
      <c r="BK370" s="214">
        <f t="shared" si="99"/>
        <v>0</v>
      </c>
      <c r="BL370" s="25" t="s">
        <v>327</v>
      </c>
      <c r="BM370" s="25" t="s">
        <v>2422</v>
      </c>
    </row>
    <row r="371" spans="2:65" s="1" customFormat="1" ht="22.5" customHeight="1">
      <c r="B371" s="42"/>
      <c r="C371" s="203" t="s">
        <v>2883</v>
      </c>
      <c r="D371" s="203" t="s">
        <v>311</v>
      </c>
      <c r="E371" s="204" t="s">
        <v>7847</v>
      </c>
      <c r="F371" s="205" t="s">
        <v>7848</v>
      </c>
      <c r="G371" s="206" t="s">
        <v>5275</v>
      </c>
      <c r="H371" s="207">
        <v>2</v>
      </c>
      <c r="I371" s="208"/>
      <c r="J371" s="209">
        <f t="shared" si="90"/>
        <v>0</v>
      </c>
      <c r="K371" s="205" t="s">
        <v>21</v>
      </c>
      <c r="L371" s="62"/>
      <c r="M371" s="210" t="s">
        <v>21</v>
      </c>
      <c r="N371" s="211" t="s">
        <v>45</v>
      </c>
      <c r="O371" s="43"/>
      <c r="P371" s="212">
        <f t="shared" si="91"/>
        <v>0</v>
      </c>
      <c r="Q371" s="212">
        <v>0</v>
      </c>
      <c r="R371" s="212">
        <f t="shared" si="92"/>
        <v>0</v>
      </c>
      <c r="S371" s="212">
        <v>0</v>
      </c>
      <c r="T371" s="213">
        <f t="shared" si="93"/>
        <v>0</v>
      </c>
      <c r="AR371" s="25" t="s">
        <v>327</v>
      </c>
      <c r="AT371" s="25" t="s">
        <v>311</v>
      </c>
      <c r="AU371" s="25" t="s">
        <v>84</v>
      </c>
      <c r="AY371" s="25" t="s">
        <v>308</v>
      </c>
      <c r="BE371" s="214">
        <f t="shared" si="94"/>
        <v>0</v>
      </c>
      <c r="BF371" s="214">
        <f t="shared" si="95"/>
        <v>0</v>
      </c>
      <c r="BG371" s="214">
        <f t="shared" si="96"/>
        <v>0</v>
      </c>
      <c r="BH371" s="214">
        <f t="shared" si="97"/>
        <v>0</v>
      </c>
      <c r="BI371" s="214">
        <f t="shared" si="98"/>
        <v>0</v>
      </c>
      <c r="BJ371" s="25" t="s">
        <v>82</v>
      </c>
      <c r="BK371" s="214">
        <f t="shared" si="99"/>
        <v>0</v>
      </c>
      <c r="BL371" s="25" t="s">
        <v>327</v>
      </c>
      <c r="BM371" s="25" t="s">
        <v>2425</v>
      </c>
    </row>
    <row r="372" spans="2:65" s="1" customFormat="1" ht="22.5" customHeight="1">
      <c r="B372" s="42"/>
      <c r="C372" s="203" t="s">
        <v>2887</v>
      </c>
      <c r="D372" s="203" t="s">
        <v>311</v>
      </c>
      <c r="E372" s="204" t="s">
        <v>7849</v>
      </c>
      <c r="F372" s="205" t="s">
        <v>7850</v>
      </c>
      <c r="G372" s="206" t="s">
        <v>5275</v>
      </c>
      <c r="H372" s="207">
        <v>1</v>
      </c>
      <c r="I372" s="208"/>
      <c r="J372" s="209">
        <f t="shared" si="90"/>
        <v>0</v>
      </c>
      <c r="K372" s="205" t="s">
        <v>21</v>
      </c>
      <c r="L372" s="62"/>
      <c r="M372" s="210" t="s">
        <v>21</v>
      </c>
      <c r="N372" s="211" t="s">
        <v>45</v>
      </c>
      <c r="O372" s="43"/>
      <c r="P372" s="212">
        <f t="shared" si="91"/>
        <v>0</v>
      </c>
      <c r="Q372" s="212">
        <v>0</v>
      </c>
      <c r="R372" s="212">
        <f t="shared" si="92"/>
        <v>0</v>
      </c>
      <c r="S372" s="212">
        <v>0</v>
      </c>
      <c r="T372" s="213">
        <f t="shared" si="93"/>
        <v>0</v>
      </c>
      <c r="AR372" s="25" t="s">
        <v>327</v>
      </c>
      <c r="AT372" s="25" t="s">
        <v>311</v>
      </c>
      <c r="AU372" s="25" t="s">
        <v>84</v>
      </c>
      <c r="AY372" s="25" t="s">
        <v>308</v>
      </c>
      <c r="BE372" s="214">
        <f t="shared" si="94"/>
        <v>0</v>
      </c>
      <c r="BF372" s="214">
        <f t="shared" si="95"/>
        <v>0</v>
      </c>
      <c r="BG372" s="214">
        <f t="shared" si="96"/>
        <v>0</v>
      </c>
      <c r="BH372" s="214">
        <f t="shared" si="97"/>
        <v>0</v>
      </c>
      <c r="BI372" s="214">
        <f t="shared" si="98"/>
        <v>0</v>
      </c>
      <c r="BJ372" s="25" t="s">
        <v>82</v>
      </c>
      <c r="BK372" s="214">
        <f t="shared" si="99"/>
        <v>0</v>
      </c>
      <c r="BL372" s="25" t="s">
        <v>327</v>
      </c>
      <c r="BM372" s="25" t="s">
        <v>2429</v>
      </c>
    </row>
    <row r="373" spans="2:65" s="1" customFormat="1" ht="22.5" customHeight="1">
      <c r="B373" s="42"/>
      <c r="C373" s="203" t="s">
        <v>2891</v>
      </c>
      <c r="D373" s="203" t="s">
        <v>311</v>
      </c>
      <c r="E373" s="204" t="s">
        <v>7851</v>
      </c>
      <c r="F373" s="205" t="s">
        <v>7852</v>
      </c>
      <c r="G373" s="206" t="s">
        <v>5275</v>
      </c>
      <c r="H373" s="207">
        <v>1</v>
      </c>
      <c r="I373" s="208"/>
      <c r="J373" s="209">
        <f t="shared" si="90"/>
        <v>0</v>
      </c>
      <c r="K373" s="205" t="s">
        <v>21</v>
      </c>
      <c r="L373" s="62"/>
      <c r="M373" s="210" t="s">
        <v>21</v>
      </c>
      <c r="N373" s="211" t="s">
        <v>45</v>
      </c>
      <c r="O373" s="43"/>
      <c r="P373" s="212">
        <f t="shared" si="91"/>
        <v>0</v>
      </c>
      <c r="Q373" s="212">
        <v>0</v>
      </c>
      <c r="R373" s="212">
        <f t="shared" si="92"/>
        <v>0</v>
      </c>
      <c r="S373" s="212">
        <v>0</v>
      </c>
      <c r="T373" s="213">
        <f t="shared" si="93"/>
        <v>0</v>
      </c>
      <c r="AR373" s="25" t="s">
        <v>327</v>
      </c>
      <c r="AT373" s="25" t="s">
        <v>311</v>
      </c>
      <c r="AU373" s="25" t="s">
        <v>84</v>
      </c>
      <c r="AY373" s="25" t="s">
        <v>308</v>
      </c>
      <c r="BE373" s="214">
        <f t="shared" si="94"/>
        <v>0</v>
      </c>
      <c r="BF373" s="214">
        <f t="shared" si="95"/>
        <v>0</v>
      </c>
      <c r="BG373" s="214">
        <f t="shared" si="96"/>
        <v>0</v>
      </c>
      <c r="BH373" s="214">
        <f t="shared" si="97"/>
        <v>0</v>
      </c>
      <c r="BI373" s="214">
        <f t="shared" si="98"/>
        <v>0</v>
      </c>
      <c r="BJ373" s="25" t="s">
        <v>82</v>
      </c>
      <c r="BK373" s="214">
        <f t="shared" si="99"/>
        <v>0</v>
      </c>
      <c r="BL373" s="25" t="s">
        <v>327</v>
      </c>
      <c r="BM373" s="25" t="s">
        <v>2432</v>
      </c>
    </row>
    <row r="374" spans="2:65" s="1" customFormat="1" ht="22.5" customHeight="1">
      <c r="B374" s="42"/>
      <c r="C374" s="203" t="s">
        <v>2895</v>
      </c>
      <c r="D374" s="203" t="s">
        <v>311</v>
      </c>
      <c r="E374" s="204" t="s">
        <v>7853</v>
      </c>
      <c r="F374" s="205" t="s">
        <v>7854</v>
      </c>
      <c r="G374" s="206" t="s">
        <v>5275</v>
      </c>
      <c r="H374" s="207">
        <v>1</v>
      </c>
      <c r="I374" s="208"/>
      <c r="J374" s="209">
        <f t="shared" si="90"/>
        <v>0</v>
      </c>
      <c r="K374" s="205" t="s">
        <v>21</v>
      </c>
      <c r="L374" s="62"/>
      <c r="M374" s="210" t="s">
        <v>21</v>
      </c>
      <c r="N374" s="211" t="s">
        <v>45</v>
      </c>
      <c r="O374" s="43"/>
      <c r="P374" s="212">
        <f t="shared" si="91"/>
        <v>0</v>
      </c>
      <c r="Q374" s="212">
        <v>0</v>
      </c>
      <c r="R374" s="212">
        <f t="shared" si="92"/>
        <v>0</v>
      </c>
      <c r="S374" s="212">
        <v>0</v>
      </c>
      <c r="T374" s="213">
        <f t="shared" si="93"/>
        <v>0</v>
      </c>
      <c r="AR374" s="25" t="s">
        <v>327</v>
      </c>
      <c r="AT374" s="25" t="s">
        <v>311</v>
      </c>
      <c r="AU374" s="25" t="s">
        <v>84</v>
      </c>
      <c r="AY374" s="25" t="s">
        <v>308</v>
      </c>
      <c r="BE374" s="214">
        <f t="shared" si="94"/>
        <v>0</v>
      </c>
      <c r="BF374" s="214">
        <f t="shared" si="95"/>
        <v>0</v>
      </c>
      <c r="BG374" s="214">
        <f t="shared" si="96"/>
        <v>0</v>
      </c>
      <c r="BH374" s="214">
        <f t="shared" si="97"/>
        <v>0</v>
      </c>
      <c r="BI374" s="214">
        <f t="shared" si="98"/>
        <v>0</v>
      </c>
      <c r="BJ374" s="25" t="s">
        <v>82</v>
      </c>
      <c r="BK374" s="214">
        <f t="shared" si="99"/>
        <v>0</v>
      </c>
      <c r="BL374" s="25" t="s">
        <v>327</v>
      </c>
      <c r="BM374" s="25" t="s">
        <v>2436</v>
      </c>
    </row>
    <row r="375" spans="2:65" s="1" customFormat="1" ht="22.5" customHeight="1">
      <c r="B375" s="42"/>
      <c r="C375" s="203" t="s">
        <v>2899</v>
      </c>
      <c r="D375" s="203" t="s">
        <v>311</v>
      </c>
      <c r="E375" s="204" t="s">
        <v>7855</v>
      </c>
      <c r="F375" s="205" t="s">
        <v>7856</v>
      </c>
      <c r="G375" s="206" t="s">
        <v>5275</v>
      </c>
      <c r="H375" s="207">
        <v>1</v>
      </c>
      <c r="I375" s="208"/>
      <c r="J375" s="209">
        <f t="shared" si="90"/>
        <v>0</v>
      </c>
      <c r="K375" s="205" t="s">
        <v>21</v>
      </c>
      <c r="L375" s="62"/>
      <c r="M375" s="210" t="s">
        <v>21</v>
      </c>
      <c r="N375" s="211" t="s">
        <v>45</v>
      </c>
      <c r="O375" s="43"/>
      <c r="P375" s="212">
        <f t="shared" si="91"/>
        <v>0</v>
      </c>
      <c r="Q375" s="212">
        <v>0</v>
      </c>
      <c r="R375" s="212">
        <f t="shared" si="92"/>
        <v>0</v>
      </c>
      <c r="S375" s="212">
        <v>0</v>
      </c>
      <c r="T375" s="213">
        <f t="shared" si="93"/>
        <v>0</v>
      </c>
      <c r="AR375" s="25" t="s">
        <v>327</v>
      </c>
      <c r="AT375" s="25" t="s">
        <v>311</v>
      </c>
      <c r="AU375" s="25" t="s">
        <v>84</v>
      </c>
      <c r="AY375" s="25" t="s">
        <v>308</v>
      </c>
      <c r="BE375" s="214">
        <f t="shared" si="94"/>
        <v>0</v>
      </c>
      <c r="BF375" s="214">
        <f t="shared" si="95"/>
        <v>0</v>
      </c>
      <c r="BG375" s="214">
        <f t="shared" si="96"/>
        <v>0</v>
      </c>
      <c r="BH375" s="214">
        <f t="shared" si="97"/>
        <v>0</v>
      </c>
      <c r="BI375" s="214">
        <f t="shared" si="98"/>
        <v>0</v>
      </c>
      <c r="BJ375" s="25" t="s">
        <v>82</v>
      </c>
      <c r="BK375" s="214">
        <f t="shared" si="99"/>
        <v>0</v>
      </c>
      <c r="BL375" s="25" t="s">
        <v>327</v>
      </c>
      <c r="BM375" s="25" t="s">
        <v>2440</v>
      </c>
    </row>
    <row r="376" spans="2:65" s="1" customFormat="1" ht="22.5" customHeight="1">
      <c r="B376" s="42"/>
      <c r="C376" s="203" t="s">
        <v>2903</v>
      </c>
      <c r="D376" s="203" t="s">
        <v>311</v>
      </c>
      <c r="E376" s="204" t="s">
        <v>7857</v>
      </c>
      <c r="F376" s="205" t="s">
        <v>7858</v>
      </c>
      <c r="G376" s="206" t="s">
        <v>5275</v>
      </c>
      <c r="H376" s="207">
        <v>1</v>
      </c>
      <c r="I376" s="208"/>
      <c r="J376" s="209">
        <f t="shared" si="90"/>
        <v>0</v>
      </c>
      <c r="K376" s="205" t="s">
        <v>21</v>
      </c>
      <c r="L376" s="62"/>
      <c r="M376" s="210" t="s">
        <v>21</v>
      </c>
      <c r="N376" s="211" t="s">
        <v>45</v>
      </c>
      <c r="O376" s="43"/>
      <c r="P376" s="212">
        <f t="shared" si="91"/>
        <v>0</v>
      </c>
      <c r="Q376" s="212">
        <v>0</v>
      </c>
      <c r="R376" s="212">
        <f t="shared" si="92"/>
        <v>0</v>
      </c>
      <c r="S376" s="212">
        <v>0</v>
      </c>
      <c r="T376" s="213">
        <f t="shared" si="93"/>
        <v>0</v>
      </c>
      <c r="AR376" s="25" t="s">
        <v>327</v>
      </c>
      <c r="AT376" s="25" t="s">
        <v>311</v>
      </c>
      <c r="AU376" s="25" t="s">
        <v>84</v>
      </c>
      <c r="AY376" s="25" t="s">
        <v>308</v>
      </c>
      <c r="BE376" s="214">
        <f t="shared" si="94"/>
        <v>0</v>
      </c>
      <c r="BF376" s="214">
        <f t="shared" si="95"/>
        <v>0</v>
      </c>
      <c r="BG376" s="214">
        <f t="shared" si="96"/>
        <v>0</v>
      </c>
      <c r="BH376" s="214">
        <f t="shared" si="97"/>
        <v>0</v>
      </c>
      <c r="BI376" s="214">
        <f t="shared" si="98"/>
        <v>0</v>
      </c>
      <c r="BJ376" s="25" t="s">
        <v>82</v>
      </c>
      <c r="BK376" s="214">
        <f t="shared" si="99"/>
        <v>0</v>
      </c>
      <c r="BL376" s="25" t="s">
        <v>327</v>
      </c>
      <c r="BM376" s="25" t="s">
        <v>2446</v>
      </c>
    </row>
    <row r="377" spans="2:65" s="1" customFormat="1" ht="22.5" customHeight="1">
      <c r="B377" s="42"/>
      <c r="C377" s="203" t="s">
        <v>2907</v>
      </c>
      <c r="D377" s="203" t="s">
        <v>311</v>
      </c>
      <c r="E377" s="204" t="s">
        <v>7859</v>
      </c>
      <c r="F377" s="205" t="s">
        <v>7860</v>
      </c>
      <c r="G377" s="206" t="s">
        <v>5275</v>
      </c>
      <c r="H377" s="207">
        <v>1</v>
      </c>
      <c r="I377" s="208"/>
      <c r="J377" s="209">
        <f t="shared" si="90"/>
        <v>0</v>
      </c>
      <c r="K377" s="205" t="s">
        <v>21</v>
      </c>
      <c r="L377" s="62"/>
      <c r="M377" s="210" t="s">
        <v>21</v>
      </c>
      <c r="N377" s="211" t="s">
        <v>45</v>
      </c>
      <c r="O377" s="43"/>
      <c r="P377" s="212">
        <f t="shared" si="91"/>
        <v>0</v>
      </c>
      <c r="Q377" s="212">
        <v>0</v>
      </c>
      <c r="R377" s="212">
        <f t="shared" si="92"/>
        <v>0</v>
      </c>
      <c r="S377" s="212">
        <v>0</v>
      </c>
      <c r="T377" s="213">
        <f t="shared" si="93"/>
        <v>0</v>
      </c>
      <c r="AR377" s="25" t="s">
        <v>327</v>
      </c>
      <c r="AT377" s="25" t="s">
        <v>311</v>
      </c>
      <c r="AU377" s="25" t="s">
        <v>84</v>
      </c>
      <c r="AY377" s="25" t="s">
        <v>308</v>
      </c>
      <c r="BE377" s="214">
        <f t="shared" si="94"/>
        <v>0</v>
      </c>
      <c r="BF377" s="214">
        <f t="shared" si="95"/>
        <v>0</v>
      </c>
      <c r="BG377" s="214">
        <f t="shared" si="96"/>
        <v>0</v>
      </c>
      <c r="BH377" s="214">
        <f t="shared" si="97"/>
        <v>0</v>
      </c>
      <c r="BI377" s="214">
        <f t="shared" si="98"/>
        <v>0</v>
      </c>
      <c r="BJ377" s="25" t="s">
        <v>82</v>
      </c>
      <c r="BK377" s="214">
        <f t="shared" si="99"/>
        <v>0</v>
      </c>
      <c r="BL377" s="25" t="s">
        <v>327</v>
      </c>
      <c r="BM377" s="25" t="s">
        <v>2450</v>
      </c>
    </row>
    <row r="378" spans="2:65" s="1" customFormat="1" ht="22.5" customHeight="1">
      <c r="B378" s="42"/>
      <c r="C378" s="203" t="s">
        <v>2909</v>
      </c>
      <c r="D378" s="203" t="s">
        <v>311</v>
      </c>
      <c r="E378" s="204" t="s">
        <v>7861</v>
      </c>
      <c r="F378" s="205" t="s">
        <v>7862</v>
      </c>
      <c r="G378" s="206" t="s">
        <v>5275</v>
      </c>
      <c r="H378" s="207">
        <v>1</v>
      </c>
      <c r="I378" s="208"/>
      <c r="J378" s="209">
        <f t="shared" si="90"/>
        <v>0</v>
      </c>
      <c r="K378" s="205" t="s">
        <v>21</v>
      </c>
      <c r="L378" s="62"/>
      <c r="M378" s="210" t="s">
        <v>21</v>
      </c>
      <c r="N378" s="211" t="s">
        <v>45</v>
      </c>
      <c r="O378" s="43"/>
      <c r="P378" s="212">
        <f t="shared" si="91"/>
        <v>0</v>
      </c>
      <c r="Q378" s="212">
        <v>0</v>
      </c>
      <c r="R378" s="212">
        <f t="shared" si="92"/>
        <v>0</v>
      </c>
      <c r="S378" s="212">
        <v>0</v>
      </c>
      <c r="T378" s="213">
        <f t="shared" si="93"/>
        <v>0</v>
      </c>
      <c r="AR378" s="25" t="s">
        <v>327</v>
      </c>
      <c r="AT378" s="25" t="s">
        <v>311</v>
      </c>
      <c r="AU378" s="25" t="s">
        <v>84</v>
      </c>
      <c r="AY378" s="25" t="s">
        <v>308</v>
      </c>
      <c r="BE378" s="214">
        <f t="shared" si="94"/>
        <v>0</v>
      </c>
      <c r="BF378" s="214">
        <f t="shared" si="95"/>
        <v>0</v>
      </c>
      <c r="BG378" s="214">
        <f t="shared" si="96"/>
        <v>0</v>
      </c>
      <c r="BH378" s="214">
        <f t="shared" si="97"/>
        <v>0</v>
      </c>
      <c r="BI378" s="214">
        <f t="shared" si="98"/>
        <v>0</v>
      </c>
      <c r="BJ378" s="25" t="s">
        <v>82</v>
      </c>
      <c r="BK378" s="214">
        <f t="shared" si="99"/>
        <v>0</v>
      </c>
      <c r="BL378" s="25" t="s">
        <v>327</v>
      </c>
      <c r="BM378" s="25" t="s">
        <v>2456</v>
      </c>
    </row>
    <row r="379" spans="2:65" s="1" customFormat="1" ht="22.5" customHeight="1">
      <c r="B379" s="42"/>
      <c r="C379" s="203" t="s">
        <v>2912</v>
      </c>
      <c r="D379" s="203" t="s">
        <v>311</v>
      </c>
      <c r="E379" s="204" t="s">
        <v>7863</v>
      </c>
      <c r="F379" s="205" t="s">
        <v>7864</v>
      </c>
      <c r="G379" s="206" t="s">
        <v>5275</v>
      </c>
      <c r="H379" s="207">
        <v>1</v>
      </c>
      <c r="I379" s="208"/>
      <c r="J379" s="209">
        <f t="shared" si="90"/>
        <v>0</v>
      </c>
      <c r="K379" s="205" t="s">
        <v>21</v>
      </c>
      <c r="L379" s="62"/>
      <c r="M379" s="210" t="s">
        <v>21</v>
      </c>
      <c r="N379" s="211" t="s">
        <v>45</v>
      </c>
      <c r="O379" s="43"/>
      <c r="P379" s="212">
        <f t="shared" si="91"/>
        <v>0</v>
      </c>
      <c r="Q379" s="212">
        <v>0</v>
      </c>
      <c r="R379" s="212">
        <f t="shared" si="92"/>
        <v>0</v>
      </c>
      <c r="S379" s="212">
        <v>0</v>
      </c>
      <c r="T379" s="213">
        <f t="shared" si="93"/>
        <v>0</v>
      </c>
      <c r="AR379" s="25" t="s">
        <v>327</v>
      </c>
      <c r="AT379" s="25" t="s">
        <v>311</v>
      </c>
      <c r="AU379" s="25" t="s">
        <v>84</v>
      </c>
      <c r="AY379" s="25" t="s">
        <v>308</v>
      </c>
      <c r="BE379" s="214">
        <f t="shared" si="94"/>
        <v>0</v>
      </c>
      <c r="BF379" s="214">
        <f t="shared" si="95"/>
        <v>0</v>
      </c>
      <c r="BG379" s="214">
        <f t="shared" si="96"/>
        <v>0</v>
      </c>
      <c r="BH379" s="214">
        <f t="shared" si="97"/>
        <v>0</v>
      </c>
      <c r="BI379" s="214">
        <f t="shared" si="98"/>
        <v>0</v>
      </c>
      <c r="BJ379" s="25" t="s">
        <v>82</v>
      </c>
      <c r="BK379" s="214">
        <f t="shared" si="99"/>
        <v>0</v>
      </c>
      <c r="BL379" s="25" t="s">
        <v>327</v>
      </c>
      <c r="BM379" s="25" t="s">
        <v>2458</v>
      </c>
    </row>
    <row r="380" spans="2:65" s="1" customFormat="1" ht="22.5" customHeight="1">
      <c r="B380" s="42"/>
      <c r="C380" s="203" t="s">
        <v>2916</v>
      </c>
      <c r="D380" s="203" t="s">
        <v>311</v>
      </c>
      <c r="E380" s="204" t="s">
        <v>7865</v>
      </c>
      <c r="F380" s="205" t="s">
        <v>7866</v>
      </c>
      <c r="G380" s="206" t="s">
        <v>5275</v>
      </c>
      <c r="H380" s="207">
        <v>1</v>
      </c>
      <c r="I380" s="208"/>
      <c r="J380" s="209">
        <f t="shared" si="90"/>
        <v>0</v>
      </c>
      <c r="K380" s="205" t="s">
        <v>21</v>
      </c>
      <c r="L380" s="62"/>
      <c r="M380" s="210" t="s">
        <v>21</v>
      </c>
      <c r="N380" s="211" t="s">
        <v>45</v>
      </c>
      <c r="O380" s="43"/>
      <c r="P380" s="212">
        <f t="shared" si="91"/>
        <v>0</v>
      </c>
      <c r="Q380" s="212">
        <v>0</v>
      </c>
      <c r="R380" s="212">
        <f t="shared" si="92"/>
        <v>0</v>
      </c>
      <c r="S380" s="212">
        <v>0</v>
      </c>
      <c r="T380" s="213">
        <f t="shared" si="93"/>
        <v>0</v>
      </c>
      <c r="AR380" s="25" t="s">
        <v>327</v>
      </c>
      <c r="AT380" s="25" t="s">
        <v>311</v>
      </c>
      <c r="AU380" s="25" t="s">
        <v>84</v>
      </c>
      <c r="AY380" s="25" t="s">
        <v>308</v>
      </c>
      <c r="BE380" s="214">
        <f t="shared" si="94"/>
        <v>0</v>
      </c>
      <c r="BF380" s="214">
        <f t="shared" si="95"/>
        <v>0</v>
      </c>
      <c r="BG380" s="214">
        <f t="shared" si="96"/>
        <v>0</v>
      </c>
      <c r="BH380" s="214">
        <f t="shared" si="97"/>
        <v>0</v>
      </c>
      <c r="BI380" s="214">
        <f t="shared" si="98"/>
        <v>0</v>
      </c>
      <c r="BJ380" s="25" t="s">
        <v>82</v>
      </c>
      <c r="BK380" s="214">
        <f t="shared" si="99"/>
        <v>0</v>
      </c>
      <c r="BL380" s="25" t="s">
        <v>327</v>
      </c>
      <c r="BM380" s="25" t="s">
        <v>2464</v>
      </c>
    </row>
    <row r="381" spans="2:65" s="1" customFormat="1" ht="22.5" customHeight="1">
      <c r="B381" s="42"/>
      <c r="C381" s="203" t="s">
        <v>2921</v>
      </c>
      <c r="D381" s="203" t="s">
        <v>311</v>
      </c>
      <c r="E381" s="204" t="s">
        <v>7867</v>
      </c>
      <c r="F381" s="205" t="s">
        <v>7868</v>
      </c>
      <c r="G381" s="206" t="s">
        <v>5275</v>
      </c>
      <c r="H381" s="207">
        <v>1</v>
      </c>
      <c r="I381" s="208"/>
      <c r="J381" s="209">
        <f t="shared" si="90"/>
        <v>0</v>
      </c>
      <c r="K381" s="205" t="s">
        <v>21</v>
      </c>
      <c r="L381" s="62"/>
      <c r="M381" s="210" t="s">
        <v>21</v>
      </c>
      <c r="N381" s="211" t="s">
        <v>45</v>
      </c>
      <c r="O381" s="43"/>
      <c r="P381" s="212">
        <f t="shared" si="91"/>
        <v>0</v>
      </c>
      <c r="Q381" s="212">
        <v>0</v>
      </c>
      <c r="R381" s="212">
        <f t="shared" si="92"/>
        <v>0</v>
      </c>
      <c r="S381" s="212">
        <v>0</v>
      </c>
      <c r="T381" s="213">
        <f t="shared" si="93"/>
        <v>0</v>
      </c>
      <c r="AR381" s="25" t="s">
        <v>327</v>
      </c>
      <c r="AT381" s="25" t="s">
        <v>311</v>
      </c>
      <c r="AU381" s="25" t="s">
        <v>84</v>
      </c>
      <c r="AY381" s="25" t="s">
        <v>308</v>
      </c>
      <c r="BE381" s="214">
        <f t="shared" si="94"/>
        <v>0</v>
      </c>
      <c r="BF381" s="214">
        <f t="shared" si="95"/>
        <v>0</v>
      </c>
      <c r="BG381" s="214">
        <f t="shared" si="96"/>
        <v>0</v>
      </c>
      <c r="BH381" s="214">
        <f t="shared" si="97"/>
        <v>0</v>
      </c>
      <c r="BI381" s="214">
        <f t="shared" si="98"/>
        <v>0</v>
      </c>
      <c r="BJ381" s="25" t="s">
        <v>82</v>
      </c>
      <c r="BK381" s="214">
        <f t="shared" si="99"/>
        <v>0</v>
      </c>
      <c r="BL381" s="25" t="s">
        <v>327</v>
      </c>
      <c r="BM381" s="25" t="s">
        <v>2469</v>
      </c>
    </row>
    <row r="382" spans="2:65" s="1" customFormat="1" ht="22.5" customHeight="1">
      <c r="B382" s="42"/>
      <c r="C382" s="203" t="s">
        <v>2925</v>
      </c>
      <c r="D382" s="203" t="s">
        <v>311</v>
      </c>
      <c r="E382" s="204" t="s">
        <v>7869</v>
      </c>
      <c r="F382" s="205" t="s">
        <v>7870</v>
      </c>
      <c r="G382" s="206" t="s">
        <v>5275</v>
      </c>
      <c r="H382" s="207">
        <v>2</v>
      </c>
      <c r="I382" s="208"/>
      <c r="J382" s="209">
        <f t="shared" si="90"/>
        <v>0</v>
      </c>
      <c r="K382" s="205" t="s">
        <v>21</v>
      </c>
      <c r="L382" s="62"/>
      <c r="M382" s="210" t="s">
        <v>21</v>
      </c>
      <c r="N382" s="211" t="s">
        <v>45</v>
      </c>
      <c r="O382" s="43"/>
      <c r="P382" s="212">
        <f t="shared" si="91"/>
        <v>0</v>
      </c>
      <c r="Q382" s="212">
        <v>0</v>
      </c>
      <c r="R382" s="212">
        <f t="shared" si="92"/>
        <v>0</v>
      </c>
      <c r="S382" s="212">
        <v>0</v>
      </c>
      <c r="T382" s="213">
        <f t="shared" si="93"/>
        <v>0</v>
      </c>
      <c r="AR382" s="25" t="s">
        <v>327</v>
      </c>
      <c r="AT382" s="25" t="s">
        <v>311</v>
      </c>
      <c r="AU382" s="25" t="s">
        <v>84</v>
      </c>
      <c r="AY382" s="25" t="s">
        <v>308</v>
      </c>
      <c r="BE382" s="214">
        <f t="shared" si="94"/>
        <v>0</v>
      </c>
      <c r="BF382" s="214">
        <f t="shared" si="95"/>
        <v>0</v>
      </c>
      <c r="BG382" s="214">
        <f t="shared" si="96"/>
        <v>0</v>
      </c>
      <c r="BH382" s="214">
        <f t="shared" si="97"/>
        <v>0</v>
      </c>
      <c r="BI382" s="214">
        <f t="shared" si="98"/>
        <v>0</v>
      </c>
      <c r="BJ382" s="25" t="s">
        <v>82</v>
      </c>
      <c r="BK382" s="214">
        <f t="shared" si="99"/>
        <v>0</v>
      </c>
      <c r="BL382" s="25" t="s">
        <v>327</v>
      </c>
      <c r="BM382" s="25" t="s">
        <v>2473</v>
      </c>
    </row>
    <row r="383" spans="2:65" s="1" customFormat="1" ht="22.5" customHeight="1">
      <c r="B383" s="42"/>
      <c r="C383" s="203" t="s">
        <v>2930</v>
      </c>
      <c r="D383" s="203" t="s">
        <v>311</v>
      </c>
      <c r="E383" s="204" t="s">
        <v>7871</v>
      </c>
      <c r="F383" s="205" t="s">
        <v>7872</v>
      </c>
      <c r="G383" s="206" t="s">
        <v>5275</v>
      </c>
      <c r="H383" s="207">
        <v>1</v>
      </c>
      <c r="I383" s="208"/>
      <c r="J383" s="209">
        <f t="shared" si="90"/>
        <v>0</v>
      </c>
      <c r="K383" s="205" t="s">
        <v>21</v>
      </c>
      <c r="L383" s="62"/>
      <c r="M383" s="210" t="s">
        <v>21</v>
      </c>
      <c r="N383" s="211" t="s">
        <v>45</v>
      </c>
      <c r="O383" s="43"/>
      <c r="P383" s="212">
        <f t="shared" si="91"/>
        <v>0</v>
      </c>
      <c r="Q383" s="212">
        <v>0</v>
      </c>
      <c r="R383" s="212">
        <f t="shared" si="92"/>
        <v>0</v>
      </c>
      <c r="S383" s="212">
        <v>0</v>
      </c>
      <c r="T383" s="213">
        <f t="shared" si="93"/>
        <v>0</v>
      </c>
      <c r="AR383" s="25" t="s">
        <v>327</v>
      </c>
      <c r="AT383" s="25" t="s">
        <v>311</v>
      </c>
      <c r="AU383" s="25" t="s">
        <v>84</v>
      </c>
      <c r="AY383" s="25" t="s">
        <v>308</v>
      </c>
      <c r="BE383" s="214">
        <f t="shared" si="94"/>
        <v>0</v>
      </c>
      <c r="BF383" s="214">
        <f t="shared" si="95"/>
        <v>0</v>
      </c>
      <c r="BG383" s="214">
        <f t="shared" si="96"/>
        <v>0</v>
      </c>
      <c r="BH383" s="214">
        <f t="shared" si="97"/>
        <v>0</v>
      </c>
      <c r="BI383" s="214">
        <f t="shared" si="98"/>
        <v>0</v>
      </c>
      <c r="BJ383" s="25" t="s">
        <v>82</v>
      </c>
      <c r="BK383" s="214">
        <f t="shared" si="99"/>
        <v>0</v>
      </c>
      <c r="BL383" s="25" t="s">
        <v>327</v>
      </c>
      <c r="BM383" s="25" t="s">
        <v>2478</v>
      </c>
    </row>
    <row r="384" spans="2:65" s="1" customFormat="1" ht="22.5" customHeight="1">
      <c r="B384" s="42"/>
      <c r="C384" s="203" t="s">
        <v>2934</v>
      </c>
      <c r="D384" s="203" t="s">
        <v>311</v>
      </c>
      <c r="E384" s="204" t="s">
        <v>7873</v>
      </c>
      <c r="F384" s="205" t="s">
        <v>7874</v>
      </c>
      <c r="G384" s="206" t="s">
        <v>5275</v>
      </c>
      <c r="H384" s="207">
        <v>1</v>
      </c>
      <c r="I384" s="208"/>
      <c r="J384" s="209">
        <f t="shared" si="90"/>
        <v>0</v>
      </c>
      <c r="K384" s="205" t="s">
        <v>21</v>
      </c>
      <c r="L384" s="62"/>
      <c r="M384" s="210" t="s">
        <v>21</v>
      </c>
      <c r="N384" s="211" t="s">
        <v>45</v>
      </c>
      <c r="O384" s="43"/>
      <c r="P384" s="212">
        <f t="shared" si="91"/>
        <v>0</v>
      </c>
      <c r="Q384" s="212">
        <v>0</v>
      </c>
      <c r="R384" s="212">
        <f t="shared" si="92"/>
        <v>0</v>
      </c>
      <c r="S384" s="212">
        <v>0</v>
      </c>
      <c r="T384" s="213">
        <f t="shared" si="93"/>
        <v>0</v>
      </c>
      <c r="AR384" s="25" t="s">
        <v>327</v>
      </c>
      <c r="AT384" s="25" t="s">
        <v>311</v>
      </c>
      <c r="AU384" s="25" t="s">
        <v>84</v>
      </c>
      <c r="AY384" s="25" t="s">
        <v>308</v>
      </c>
      <c r="BE384" s="214">
        <f t="shared" si="94"/>
        <v>0</v>
      </c>
      <c r="BF384" s="214">
        <f t="shared" si="95"/>
        <v>0</v>
      </c>
      <c r="BG384" s="214">
        <f t="shared" si="96"/>
        <v>0</v>
      </c>
      <c r="BH384" s="214">
        <f t="shared" si="97"/>
        <v>0</v>
      </c>
      <c r="BI384" s="214">
        <f t="shared" si="98"/>
        <v>0</v>
      </c>
      <c r="BJ384" s="25" t="s">
        <v>82</v>
      </c>
      <c r="BK384" s="214">
        <f t="shared" si="99"/>
        <v>0</v>
      </c>
      <c r="BL384" s="25" t="s">
        <v>327</v>
      </c>
      <c r="BM384" s="25" t="s">
        <v>2482</v>
      </c>
    </row>
    <row r="385" spans="2:65" s="1" customFormat="1" ht="22.5" customHeight="1">
      <c r="B385" s="42"/>
      <c r="C385" s="203" t="s">
        <v>2939</v>
      </c>
      <c r="D385" s="203" t="s">
        <v>311</v>
      </c>
      <c r="E385" s="204" t="s">
        <v>7875</v>
      </c>
      <c r="F385" s="205" t="s">
        <v>7876</v>
      </c>
      <c r="G385" s="206" t="s">
        <v>5275</v>
      </c>
      <c r="H385" s="207">
        <v>1</v>
      </c>
      <c r="I385" s="208"/>
      <c r="J385" s="209">
        <f t="shared" si="90"/>
        <v>0</v>
      </c>
      <c r="K385" s="205" t="s">
        <v>21</v>
      </c>
      <c r="L385" s="62"/>
      <c r="M385" s="210" t="s">
        <v>21</v>
      </c>
      <c r="N385" s="211" t="s">
        <v>45</v>
      </c>
      <c r="O385" s="43"/>
      <c r="P385" s="212">
        <f t="shared" si="91"/>
        <v>0</v>
      </c>
      <c r="Q385" s="212">
        <v>0</v>
      </c>
      <c r="R385" s="212">
        <f t="shared" si="92"/>
        <v>0</v>
      </c>
      <c r="S385" s="212">
        <v>0</v>
      </c>
      <c r="T385" s="213">
        <f t="shared" si="93"/>
        <v>0</v>
      </c>
      <c r="AR385" s="25" t="s">
        <v>327</v>
      </c>
      <c r="AT385" s="25" t="s">
        <v>311</v>
      </c>
      <c r="AU385" s="25" t="s">
        <v>84</v>
      </c>
      <c r="AY385" s="25" t="s">
        <v>308</v>
      </c>
      <c r="BE385" s="214">
        <f t="shared" si="94"/>
        <v>0</v>
      </c>
      <c r="BF385" s="214">
        <f t="shared" si="95"/>
        <v>0</v>
      </c>
      <c r="BG385" s="214">
        <f t="shared" si="96"/>
        <v>0</v>
      </c>
      <c r="BH385" s="214">
        <f t="shared" si="97"/>
        <v>0</v>
      </c>
      <c r="BI385" s="214">
        <f t="shared" si="98"/>
        <v>0</v>
      </c>
      <c r="BJ385" s="25" t="s">
        <v>82</v>
      </c>
      <c r="BK385" s="214">
        <f t="shared" si="99"/>
        <v>0</v>
      </c>
      <c r="BL385" s="25" t="s">
        <v>327</v>
      </c>
      <c r="BM385" s="25" t="s">
        <v>2486</v>
      </c>
    </row>
    <row r="386" spans="2:65" s="1" customFormat="1" ht="22.5" customHeight="1">
      <c r="B386" s="42"/>
      <c r="C386" s="203" t="s">
        <v>2944</v>
      </c>
      <c r="D386" s="203" t="s">
        <v>311</v>
      </c>
      <c r="E386" s="204" t="s">
        <v>7877</v>
      </c>
      <c r="F386" s="205" t="s">
        <v>7876</v>
      </c>
      <c r="G386" s="206" t="s">
        <v>5275</v>
      </c>
      <c r="H386" s="207">
        <v>1</v>
      </c>
      <c r="I386" s="208"/>
      <c r="J386" s="209">
        <f t="shared" si="90"/>
        <v>0</v>
      </c>
      <c r="K386" s="205" t="s">
        <v>21</v>
      </c>
      <c r="L386" s="62"/>
      <c r="M386" s="210" t="s">
        <v>21</v>
      </c>
      <c r="N386" s="211" t="s">
        <v>45</v>
      </c>
      <c r="O386" s="43"/>
      <c r="P386" s="212">
        <f t="shared" si="91"/>
        <v>0</v>
      </c>
      <c r="Q386" s="212">
        <v>0</v>
      </c>
      <c r="R386" s="212">
        <f t="shared" si="92"/>
        <v>0</v>
      </c>
      <c r="S386" s="212">
        <v>0</v>
      </c>
      <c r="T386" s="213">
        <f t="shared" si="93"/>
        <v>0</v>
      </c>
      <c r="AR386" s="25" t="s">
        <v>327</v>
      </c>
      <c r="AT386" s="25" t="s">
        <v>311</v>
      </c>
      <c r="AU386" s="25" t="s">
        <v>84</v>
      </c>
      <c r="AY386" s="25" t="s">
        <v>308</v>
      </c>
      <c r="BE386" s="214">
        <f t="shared" si="94"/>
        <v>0</v>
      </c>
      <c r="BF386" s="214">
        <f t="shared" si="95"/>
        <v>0</v>
      </c>
      <c r="BG386" s="214">
        <f t="shared" si="96"/>
        <v>0</v>
      </c>
      <c r="BH386" s="214">
        <f t="shared" si="97"/>
        <v>0</v>
      </c>
      <c r="BI386" s="214">
        <f t="shared" si="98"/>
        <v>0</v>
      </c>
      <c r="BJ386" s="25" t="s">
        <v>82</v>
      </c>
      <c r="BK386" s="214">
        <f t="shared" si="99"/>
        <v>0</v>
      </c>
      <c r="BL386" s="25" t="s">
        <v>327</v>
      </c>
      <c r="BM386" s="25" t="s">
        <v>2490</v>
      </c>
    </row>
    <row r="387" spans="2:65" s="1" customFormat="1" ht="22.5" customHeight="1">
      <c r="B387" s="42"/>
      <c r="C387" s="203" t="s">
        <v>2950</v>
      </c>
      <c r="D387" s="203" t="s">
        <v>311</v>
      </c>
      <c r="E387" s="204" t="s">
        <v>7878</v>
      </c>
      <c r="F387" s="205" t="s">
        <v>7879</v>
      </c>
      <c r="G387" s="206" t="s">
        <v>5275</v>
      </c>
      <c r="H387" s="207">
        <v>1</v>
      </c>
      <c r="I387" s="208"/>
      <c r="J387" s="209">
        <f t="shared" si="90"/>
        <v>0</v>
      </c>
      <c r="K387" s="205" t="s">
        <v>21</v>
      </c>
      <c r="L387" s="62"/>
      <c r="M387" s="210" t="s">
        <v>21</v>
      </c>
      <c r="N387" s="211" t="s">
        <v>45</v>
      </c>
      <c r="O387" s="43"/>
      <c r="P387" s="212">
        <f t="shared" si="91"/>
        <v>0</v>
      </c>
      <c r="Q387" s="212">
        <v>0</v>
      </c>
      <c r="R387" s="212">
        <f t="shared" si="92"/>
        <v>0</v>
      </c>
      <c r="S387" s="212">
        <v>0</v>
      </c>
      <c r="T387" s="213">
        <f t="shared" si="93"/>
        <v>0</v>
      </c>
      <c r="AR387" s="25" t="s">
        <v>327</v>
      </c>
      <c r="AT387" s="25" t="s">
        <v>311</v>
      </c>
      <c r="AU387" s="25" t="s">
        <v>84</v>
      </c>
      <c r="AY387" s="25" t="s">
        <v>308</v>
      </c>
      <c r="BE387" s="214">
        <f t="shared" si="94"/>
        <v>0</v>
      </c>
      <c r="BF387" s="214">
        <f t="shared" si="95"/>
        <v>0</v>
      </c>
      <c r="BG387" s="214">
        <f t="shared" si="96"/>
        <v>0</v>
      </c>
      <c r="BH387" s="214">
        <f t="shared" si="97"/>
        <v>0</v>
      </c>
      <c r="BI387" s="214">
        <f t="shared" si="98"/>
        <v>0</v>
      </c>
      <c r="BJ387" s="25" t="s">
        <v>82</v>
      </c>
      <c r="BK387" s="214">
        <f t="shared" si="99"/>
        <v>0</v>
      </c>
      <c r="BL387" s="25" t="s">
        <v>327</v>
      </c>
      <c r="BM387" s="25" t="s">
        <v>2495</v>
      </c>
    </row>
    <row r="388" spans="2:65" s="1" customFormat="1" ht="22.5" customHeight="1">
      <c r="B388" s="42"/>
      <c r="C388" s="203" t="s">
        <v>2954</v>
      </c>
      <c r="D388" s="203" t="s">
        <v>311</v>
      </c>
      <c r="E388" s="204" t="s">
        <v>7880</v>
      </c>
      <c r="F388" s="205" t="s">
        <v>7881</v>
      </c>
      <c r="G388" s="206" t="s">
        <v>5275</v>
      </c>
      <c r="H388" s="207">
        <v>1</v>
      </c>
      <c r="I388" s="208"/>
      <c r="J388" s="209">
        <f t="shared" si="90"/>
        <v>0</v>
      </c>
      <c r="K388" s="205" t="s">
        <v>21</v>
      </c>
      <c r="L388" s="62"/>
      <c r="M388" s="210" t="s">
        <v>21</v>
      </c>
      <c r="N388" s="211" t="s">
        <v>45</v>
      </c>
      <c r="O388" s="43"/>
      <c r="P388" s="212">
        <f t="shared" si="91"/>
        <v>0</v>
      </c>
      <c r="Q388" s="212">
        <v>0</v>
      </c>
      <c r="R388" s="212">
        <f t="shared" si="92"/>
        <v>0</v>
      </c>
      <c r="S388" s="212">
        <v>0</v>
      </c>
      <c r="T388" s="213">
        <f t="shared" si="93"/>
        <v>0</v>
      </c>
      <c r="AR388" s="25" t="s">
        <v>327</v>
      </c>
      <c r="AT388" s="25" t="s">
        <v>311</v>
      </c>
      <c r="AU388" s="25" t="s">
        <v>84</v>
      </c>
      <c r="AY388" s="25" t="s">
        <v>308</v>
      </c>
      <c r="BE388" s="214">
        <f t="shared" si="94"/>
        <v>0</v>
      </c>
      <c r="BF388" s="214">
        <f t="shared" si="95"/>
        <v>0</v>
      </c>
      <c r="BG388" s="214">
        <f t="shared" si="96"/>
        <v>0</v>
      </c>
      <c r="BH388" s="214">
        <f t="shared" si="97"/>
        <v>0</v>
      </c>
      <c r="BI388" s="214">
        <f t="shared" si="98"/>
        <v>0</v>
      </c>
      <c r="BJ388" s="25" t="s">
        <v>82</v>
      </c>
      <c r="BK388" s="214">
        <f t="shared" si="99"/>
        <v>0</v>
      </c>
      <c r="BL388" s="25" t="s">
        <v>327</v>
      </c>
      <c r="BM388" s="25" t="s">
        <v>2501</v>
      </c>
    </row>
    <row r="389" spans="2:65" s="1" customFormat="1" ht="22.5" customHeight="1">
      <c r="B389" s="42"/>
      <c r="C389" s="203" t="s">
        <v>2960</v>
      </c>
      <c r="D389" s="203" t="s">
        <v>311</v>
      </c>
      <c r="E389" s="204" t="s">
        <v>7882</v>
      </c>
      <c r="F389" s="205" t="s">
        <v>7883</v>
      </c>
      <c r="G389" s="206" t="s">
        <v>5275</v>
      </c>
      <c r="H389" s="207">
        <v>1</v>
      </c>
      <c r="I389" s="208"/>
      <c r="J389" s="209">
        <f t="shared" si="90"/>
        <v>0</v>
      </c>
      <c r="K389" s="205" t="s">
        <v>21</v>
      </c>
      <c r="L389" s="62"/>
      <c r="M389" s="210" t="s">
        <v>21</v>
      </c>
      <c r="N389" s="211" t="s">
        <v>45</v>
      </c>
      <c r="O389" s="43"/>
      <c r="P389" s="212">
        <f t="shared" si="91"/>
        <v>0</v>
      </c>
      <c r="Q389" s="212">
        <v>0</v>
      </c>
      <c r="R389" s="212">
        <f t="shared" si="92"/>
        <v>0</v>
      </c>
      <c r="S389" s="212">
        <v>0</v>
      </c>
      <c r="T389" s="213">
        <f t="shared" si="93"/>
        <v>0</v>
      </c>
      <c r="AR389" s="25" t="s">
        <v>327</v>
      </c>
      <c r="AT389" s="25" t="s">
        <v>311</v>
      </c>
      <c r="AU389" s="25" t="s">
        <v>84</v>
      </c>
      <c r="AY389" s="25" t="s">
        <v>308</v>
      </c>
      <c r="BE389" s="214">
        <f t="shared" si="94"/>
        <v>0</v>
      </c>
      <c r="BF389" s="214">
        <f t="shared" si="95"/>
        <v>0</v>
      </c>
      <c r="BG389" s="214">
        <f t="shared" si="96"/>
        <v>0</v>
      </c>
      <c r="BH389" s="214">
        <f t="shared" si="97"/>
        <v>0</v>
      </c>
      <c r="BI389" s="214">
        <f t="shared" si="98"/>
        <v>0</v>
      </c>
      <c r="BJ389" s="25" t="s">
        <v>82</v>
      </c>
      <c r="BK389" s="214">
        <f t="shared" si="99"/>
        <v>0</v>
      </c>
      <c r="BL389" s="25" t="s">
        <v>327</v>
      </c>
      <c r="BM389" s="25" t="s">
        <v>2506</v>
      </c>
    </row>
    <row r="390" spans="2:65" s="1" customFormat="1" ht="22.5" customHeight="1">
      <c r="B390" s="42"/>
      <c r="C390" s="203" t="s">
        <v>2966</v>
      </c>
      <c r="D390" s="203" t="s">
        <v>311</v>
      </c>
      <c r="E390" s="204" t="s">
        <v>7884</v>
      </c>
      <c r="F390" s="205" t="s">
        <v>7885</v>
      </c>
      <c r="G390" s="206" t="s">
        <v>5275</v>
      </c>
      <c r="H390" s="207">
        <v>1</v>
      </c>
      <c r="I390" s="208"/>
      <c r="J390" s="209">
        <f t="shared" si="90"/>
        <v>0</v>
      </c>
      <c r="K390" s="205" t="s">
        <v>21</v>
      </c>
      <c r="L390" s="62"/>
      <c r="M390" s="210" t="s">
        <v>21</v>
      </c>
      <c r="N390" s="211" t="s">
        <v>45</v>
      </c>
      <c r="O390" s="43"/>
      <c r="P390" s="212">
        <f t="shared" si="91"/>
        <v>0</v>
      </c>
      <c r="Q390" s="212">
        <v>0</v>
      </c>
      <c r="R390" s="212">
        <f t="shared" si="92"/>
        <v>0</v>
      </c>
      <c r="S390" s="212">
        <v>0</v>
      </c>
      <c r="T390" s="213">
        <f t="shared" si="93"/>
        <v>0</v>
      </c>
      <c r="AR390" s="25" t="s">
        <v>327</v>
      </c>
      <c r="AT390" s="25" t="s">
        <v>311</v>
      </c>
      <c r="AU390" s="25" t="s">
        <v>84</v>
      </c>
      <c r="AY390" s="25" t="s">
        <v>308</v>
      </c>
      <c r="BE390" s="214">
        <f t="shared" si="94"/>
        <v>0</v>
      </c>
      <c r="BF390" s="214">
        <f t="shared" si="95"/>
        <v>0</v>
      </c>
      <c r="BG390" s="214">
        <f t="shared" si="96"/>
        <v>0</v>
      </c>
      <c r="BH390" s="214">
        <f t="shared" si="97"/>
        <v>0</v>
      </c>
      <c r="BI390" s="214">
        <f t="shared" si="98"/>
        <v>0</v>
      </c>
      <c r="BJ390" s="25" t="s">
        <v>82</v>
      </c>
      <c r="BK390" s="214">
        <f t="shared" si="99"/>
        <v>0</v>
      </c>
      <c r="BL390" s="25" t="s">
        <v>327</v>
      </c>
      <c r="BM390" s="25" t="s">
        <v>2511</v>
      </c>
    </row>
    <row r="391" spans="2:65" s="1" customFormat="1" ht="22.5" customHeight="1">
      <c r="B391" s="42"/>
      <c r="C391" s="203" t="s">
        <v>2970</v>
      </c>
      <c r="D391" s="203" t="s">
        <v>311</v>
      </c>
      <c r="E391" s="204" t="s">
        <v>7886</v>
      </c>
      <c r="F391" s="205" t="s">
        <v>7887</v>
      </c>
      <c r="G391" s="206" t="s">
        <v>5275</v>
      </c>
      <c r="H391" s="207">
        <v>1</v>
      </c>
      <c r="I391" s="208"/>
      <c r="J391" s="209">
        <f t="shared" si="90"/>
        <v>0</v>
      </c>
      <c r="K391" s="205" t="s">
        <v>21</v>
      </c>
      <c r="L391" s="62"/>
      <c r="M391" s="210" t="s">
        <v>21</v>
      </c>
      <c r="N391" s="211" t="s">
        <v>45</v>
      </c>
      <c r="O391" s="43"/>
      <c r="P391" s="212">
        <f t="shared" si="91"/>
        <v>0</v>
      </c>
      <c r="Q391" s="212">
        <v>0</v>
      </c>
      <c r="R391" s="212">
        <f t="shared" si="92"/>
        <v>0</v>
      </c>
      <c r="S391" s="212">
        <v>0</v>
      </c>
      <c r="T391" s="213">
        <f t="shared" si="93"/>
        <v>0</v>
      </c>
      <c r="AR391" s="25" t="s">
        <v>327</v>
      </c>
      <c r="AT391" s="25" t="s">
        <v>311</v>
      </c>
      <c r="AU391" s="25" t="s">
        <v>84</v>
      </c>
      <c r="AY391" s="25" t="s">
        <v>308</v>
      </c>
      <c r="BE391" s="214">
        <f t="shared" si="94"/>
        <v>0</v>
      </c>
      <c r="BF391" s="214">
        <f t="shared" si="95"/>
        <v>0</v>
      </c>
      <c r="BG391" s="214">
        <f t="shared" si="96"/>
        <v>0</v>
      </c>
      <c r="BH391" s="214">
        <f t="shared" si="97"/>
        <v>0</v>
      </c>
      <c r="BI391" s="214">
        <f t="shared" si="98"/>
        <v>0</v>
      </c>
      <c r="BJ391" s="25" t="s">
        <v>82</v>
      </c>
      <c r="BK391" s="214">
        <f t="shared" si="99"/>
        <v>0</v>
      </c>
      <c r="BL391" s="25" t="s">
        <v>327</v>
      </c>
      <c r="BM391" s="25" t="s">
        <v>2515</v>
      </c>
    </row>
    <row r="392" spans="2:65" s="1" customFormat="1" ht="22.5" customHeight="1">
      <c r="B392" s="42"/>
      <c r="C392" s="203" t="s">
        <v>2976</v>
      </c>
      <c r="D392" s="203" t="s">
        <v>311</v>
      </c>
      <c r="E392" s="204" t="s">
        <v>7888</v>
      </c>
      <c r="F392" s="205" t="s">
        <v>7889</v>
      </c>
      <c r="G392" s="206" t="s">
        <v>5275</v>
      </c>
      <c r="H392" s="207">
        <v>1</v>
      </c>
      <c r="I392" s="208"/>
      <c r="J392" s="209">
        <f t="shared" si="90"/>
        <v>0</v>
      </c>
      <c r="K392" s="205" t="s">
        <v>21</v>
      </c>
      <c r="L392" s="62"/>
      <c r="M392" s="210" t="s">
        <v>21</v>
      </c>
      <c r="N392" s="211" t="s">
        <v>45</v>
      </c>
      <c r="O392" s="43"/>
      <c r="P392" s="212">
        <f t="shared" si="91"/>
        <v>0</v>
      </c>
      <c r="Q392" s="212">
        <v>0</v>
      </c>
      <c r="R392" s="212">
        <f t="shared" si="92"/>
        <v>0</v>
      </c>
      <c r="S392" s="212">
        <v>0</v>
      </c>
      <c r="T392" s="213">
        <f t="shared" si="93"/>
        <v>0</v>
      </c>
      <c r="AR392" s="25" t="s">
        <v>327</v>
      </c>
      <c r="AT392" s="25" t="s">
        <v>311</v>
      </c>
      <c r="AU392" s="25" t="s">
        <v>84</v>
      </c>
      <c r="AY392" s="25" t="s">
        <v>308</v>
      </c>
      <c r="BE392" s="214">
        <f t="shared" si="94"/>
        <v>0</v>
      </c>
      <c r="BF392" s="214">
        <f t="shared" si="95"/>
        <v>0</v>
      </c>
      <c r="BG392" s="214">
        <f t="shared" si="96"/>
        <v>0</v>
      </c>
      <c r="BH392" s="214">
        <f t="shared" si="97"/>
        <v>0</v>
      </c>
      <c r="BI392" s="214">
        <f t="shared" si="98"/>
        <v>0</v>
      </c>
      <c r="BJ392" s="25" t="s">
        <v>82</v>
      </c>
      <c r="BK392" s="214">
        <f t="shared" si="99"/>
        <v>0</v>
      </c>
      <c r="BL392" s="25" t="s">
        <v>327</v>
      </c>
      <c r="BM392" s="25" t="s">
        <v>2518</v>
      </c>
    </row>
    <row r="393" spans="2:65" s="1" customFormat="1" ht="22.5" customHeight="1">
      <c r="B393" s="42"/>
      <c r="C393" s="203" t="s">
        <v>2980</v>
      </c>
      <c r="D393" s="203" t="s">
        <v>311</v>
      </c>
      <c r="E393" s="204" t="s">
        <v>7890</v>
      </c>
      <c r="F393" s="205" t="s">
        <v>7891</v>
      </c>
      <c r="G393" s="206" t="s">
        <v>5275</v>
      </c>
      <c r="H393" s="207">
        <v>1</v>
      </c>
      <c r="I393" s="208"/>
      <c r="J393" s="209">
        <f t="shared" ref="J393:J424" si="100">ROUND(I393*H393,2)</f>
        <v>0</v>
      </c>
      <c r="K393" s="205" t="s">
        <v>21</v>
      </c>
      <c r="L393" s="62"/>
      <c r="M393" s="210" t="s">
        <v>21</v>
      </c>
      <c r="N393" s="211" t="s">
        <v>45</v>
      </c>
      <c r="O393" s="43"/>
      <c r="P393" s="212">
        <f t="shared" ref="P393:P424" si="101">O393*H393</f>
        <v>0</v>
      </c>
      <c r="Q393" s="212">
        <v>0</v>
      </c>
      <c r="R393" s="212">
        <f t="shared" ref="R393:R424" si="102">Q393*H393</f>
        <v>0</v>
      </c>
      <c r="S393" s="212">
        <v>0</v>
      </c>
      <c r="T393" s="213">
        <f t="shared" ref="T393:T424" si="103">S393*H393</f>
        <v>0</v>
      </c>
      <c r="AR393" s="25" t="s">
        <v>327</v>
      </c>
      <c r="AT393" s="25" t="s">
        <v>311</v>
      </c>
      <c r="AU393" s="25" t="s">
        <v>84</v>
      </c>
      <c r="AY393" s="25" t="s">
        <v>308</v>
      </c>
      <c r="BE393" s="214">
        <f t="shared" ref="BE393:BE427" si="104">IF(N393="základní",J393,0)</f>
        <v>0</v>
      </c>
      <c r="BF393" s="214">
        <f t="shared" ref="BF393:BF427" si="105">IF(N393="snížená",J393,0)</f>
        <v>0</v>
      </c>
      <c r="BG393" s="214">
        <f t="shared" ref="BG393:BG427" si="106">IF(N393="zákl. přenesená",J393,0)</f>
        <v>0</v>
      </c>
      <c r="BH393" s="214">
        <f t="shared" ref="BH393:BH427" si="107">IF(N393="sníž. přenesená",J393,0)</f>
        <v>0</v>
      </c>
      <c r="BI393" s="214">
        <f t="shared" ref="BI393:BI427" si="108">IF(N393="nulová",J393,0)</f>
        <v>0</v>
      </c>
      <c r="BJ393" s="25" t="s">
        <v>82</v>
      </c>
      <c r="BK393" s="214">
        <f t="shared" ref="BK393:BK427" si="109">ROUND(I393*H393,2)</f>
        <v>0</v>
      </c>
      <c r="BL393" s="25" t="s">
        <v>327</v>
      </c>
      <c r="BM393" s="25" t="s">
        <v>2522</v>
      </c>
    </row>
    <row r="394" spans="2:65" s="1" customFormat="1" ht="22.5" customHeight="1">
      <c r="B394" s="42"/>
      <c r="C394" s="203" t="s">
        <v>2986</v>
      </c>
      <c r="D394" s="203" t="s">
        <v>311</v>
      </c>
      <c r="E394" s="204" t="s">
        <v>7892</v>
      </c>
      <c r="F394" s="205" t="s">
        <v>7893</v>
      </c>
      <c r="G394" s="206" t="s">
        <v>5275</v>
      </c>
      <c r="H394" s="207">
        <v>1</v>
      </c>
      <c r="I394" s="208"/>
      <c r="J394" s="209">
        <f t="shared" si="100"/>
        <v>0</v>
      </c>
      <c r="K394" s="205" t="s">
        <v>21</v>
      </c>
      <c r="L394" s="62"/>
      <c r="M394" s="210" t="s">
        <v>21</v>
      </c>
      <c r="N394" s="211" t="s">
        <v>45</v>
      </c>
      <c r="O394" s="43"/>
      <c r="P394" s="212">
        <f t="shared" si="101"/>
        <v>0</v>
      </c>
      <c r="Q394" s="212">
        <v>0</v>
      </c>
      <c r="R394" s="212">
        <f t="shared" si="102"/>
        <v>0</v>
      </c>
      <c r="S394" s="212">
        <v>0</v>
      </c>
      <c r="T394" s="213">
        <f t="shared" si="103"/>
        <v>0</v>
      </c>
      <c r="AR394" s="25" t="s">
        <v>327</v>
      </c>
      <c r="AT394" s="25" t="s">
        <v>311</v>
      </c>
      <c r="AU394" s="25" t="s">
        <v>84</v>
      </c>
      <c r="AY394" s="25" t="s">
        <v>308</v>
      </c>
      <c r="BE394" s="214">
        <f t="shared" si="104"/>
        <v>0</v>
      </c>
      <c r="BF394" s="214">
        <f t="shared" si="105"/>
        <v>0</v>
      </c>
      <c r="BG394" s="214">
        <f t="shared" si="106"/>
        <v>0</v>
      </c>
      <c r="BH394" s="214">
        <f t="shared" si="107"/>
        <v>0</v>
      </c>
      <c r="BI394" s="214">
        <f t="shared" si="108"/>
        <v>0</v>
      </c>
      <c r="BJ394" s="25" t="s">
        <v>82</v>
      </c>
      <c r="BK394" s="214">
        <f t="shared" si="109"/>
        <v>0</v>
      </c>
      <c r="BL394" s="25" t="s">
        <v>327</v>
      </c>
      <c r="BM394" s="25" t="s">
        <v>2525</v>
      </c>
    </row>
    <row r="395" spans="2:65" s="1" customFormat="1" ht="22.5" customHeight="1">
      <c r="B395" s="42"/>
      <c r="C395" s="203" t="s">
        <v>2990</v>
      </c>
      <c r="D395" s="203" t="s">
        <v>311</v>
      </c>
      <c r="E395" s="204" t="s">
        <v>7894</v>
      </c>
      <c r="F395" s="205" t="s">
        <v>7895</v>
      </c>
      <c r="G395" s="206" t="s">
        <v>5275</v>
      </c>
      <c r="H395" s="207">
        <v>1</v>
      </c>
      <c r="I395" s="208"/>
      <c r="J395" s="209">
        <f t="shared" si="100"/>
        <v>0</v>
      </c>
      <c r="K395" s="205" t="s">
        <v>21</v>
      </c>
      <c r="L395" s="62"/>
      <c r="M395" s="210" t="s">
        <v>21</v>
      </c>
      <c r="N395" s="211" t="s">
        <v>45</v>
      </c>
      <c r="O395" s="43"/>
      <c r="P395" s="212">
        <f t="shared" si="101"/>
        <v>0</v>
      </c>
      <c r="Q395" s="212">
        <v>0</v>
      </c>
      <c r="R395" s="212">
        <f t="shared" si="102"/>
        <v>0</v>
      </c>
      <c r="S395" s="212">
        <v>0</v>
      </c>
      <c r="T395" s="213">
        <f t="shared" si="103"/>
        <v>0</v>
      </c>
      <c r="AR395" s="25" t="s">
        <v>327</v>
      </c>
      <c r="AT395" s="25" t="s">
        <v>311</v>
      </c>
      <c r="AU395" s="25" t="s">
        <v>84</v>
      </c>
      <c r="AY395" s="25" t="s">
        <v>308</v>
      </c>
      <c r="BE395" s="214">
        <f t="shared" si="104"/>
        <v>0</v>
      </c>
      <c r="BF395" s="214">
        <f t="shared" si="105"/>
        <v>0</v>
      </c>
      <c r="BG395" s="214">
        <f t="shared" si="106"/>
        <v>0</v>
      </c>
      <c r="BH395" s="214">
        <f t="shared" si="107"/>
        <v>0</v>
      </c>
      <c r="BI395" s="214">
        <f t="shared" si="108"/>
        <v>0</v>
      </c>
      <c r="BJ395" s="25" t="s">
        <v>82</v>
      </c>
      <c r="BK395" s="214">
        <f t="shared" si="109"/>
        <v>0</v>
      </c>
      <c r="BL395" s="25" t="s">
        <v>327</v>
      </c>
      <c r="BM395" s="25" t="s">
        <v>2528</v>
      </c>
    </row>
    <row r="396" spans="2:65" s="1" customFormat="1" ht="22.5" customHeight="1">
      <c r="B396" s="42"/>
      <c r="C396" s="203" t="s">
        <v>2993</v>
      </c>
      <c r="D396" s="203" t="s">
        <v>311</v>
      </c>
      <c r="E396" s="204" t="s">
        <v>7896</v>
      </c>
      <c r="F396" s="205" t="s">
        <v>7897</v>
      </c>
      <c r="G396" s="206" t="s">
        <v>5275</v>
      </c>
      <c r="H396" s="207">
        <v>1</v>
      </c>
      <c r="I396" s="208"/>
      <c r="J396" s="209">
        <f t="shared" si="100"/>
        <v>0</v>
      </c>
      <c r="K396" s="205" t="s">
        <v>21</v>
      </c>
      <c r="L396" s="62"/>
      <c r="M396" s="210" t="s">
        <v>21</v>
      </c>
      <c r="N396" s="211" t="s">
        <v>45</v>
      </c>
      <c r="O396" s="43"/>
      <c r="P396" s="212">
        <f t="shared" si="101"/>
        <v>0</v>
      </c>
      <c r="Q396" s="212">
        <v>0</v>
      </c>
      <c r="R396" s="212">
        <f t="shared" si="102"/>
        <v>0</v>
      </c>
      <c r="S396" s="212">
        <v>0</v>
      </c>
      <c r="T396" s="213">
        <f t="shared" si="103"/>
        <v>0</v>
      </c>
      <c r="AR396" s="25" t="s">
        <v>327</v>
      </c>
      <c r="AT396" s="25" t="s">
        <v>311</v>
      </c>
      <c r="AU396" s="25" t="s">
        <v>84</v>
      </c>
      <c r="AY396" s="25" t="s">
        <v>308</v>
      </c>
      <c r="BE396" s="214">
        <f t="shared" si="104"/>
        <v>0</v>
      </c>
      <c r="BF396" s="214">
        <f t="shared" si="105"/>
        <v>0</v>
      </c>
      <c r="BG396" s="214">
        <f t="shared" si="106"/>
        <v>0</v>
      </c>
      <c r="BH396" s="214">
        <f t="shared" si="107"/>
        <v>0</v>
      </c>
      <c r="BI396" s="214">
        <f t="shared" si="108"/>
        <v>0</v>
      </c>
      <c r="BJ396" s="25" t="s">
        <v>82</v>
      </c>
      <c r="BK396" s="214">
        <f t="shared" si="109"/>
        <v>0</v>
      </c>
      <c r="BL396" s="25" t="s">
        <v>327</v>
      </c>
      <c r="BM396" s="25" t="s">
        <v>2534</v>
      </c>
    </row>
    <row r="397" spans="2:65" s="1" customFormat="1" ht="22.5" customHeight="1">
      <c r="B397" s="42"/>
      <c r="C397" s="203" t="s">
        <v>2998</v>
      </c>
      <c r="D397" s="203" t="s">
        <v>311</v>
      </c>
      <c r="E397" s="204" t="s">
        <v>7898</v>
      </c>
      <c r="F397" s="205" t="s">
        <v>7899</v>
      </c>
      <c r="G397" s="206" t="s">
        <v>5275</v>
      </c>
      <c r="H397" s="207">
        <v>1</v>
      </c>
      <c r="I397" s="208"/>
      <c r="J397" s="209">
        <f t="shared" si="100"/>
        <v>0</v>
      </c>
      <c r="K397" s="205" t="s">
        <v>21</v>
      </c>
      <c r="L397" s="62"/>
      <c r="M397" s="210" t="s">
        <v>21</v>
      </c>
      <c r="N397" s="211" t="s">
        <v>45</v>
      </c>
      <c r="O397" s="43"/>
      <c r="P397" s="212">
        <f t="shared" si="101"/>
        <v>0</v>
      </c>
      <c r="Q397" s="212">
        <v>0</v>
      </c>
      <c r="R397" s="212">
        <f t="shared" si="102"/>
        <v>0</v>
      </c>
      <c r="S397" s="212">
        <v>0</v>
      </c>
      <c r="T397" s="213">
        <f t="shared" si="103"/>
        <v>0</v>
      </c>
      <c r="AR397" s="25" t="s">
        <v>327</v>
      </c>
      <c r="AT397" s="25" t="s">
        <v>311</v>
      </c>
      <c r="AU397" s="25" t="s">
        <v>84</v>
      </c>
      <c r="AY397" s="25" t="s">
        <v>308</v>
      </c>
      <c r="BE397" s="214">
        <f t="shared" si="104"/>
        <v>0</v>
      </c>
      <c r="BF397" s="214">
        <f t="shared" si="105"/>
        <v>0</v>
      </c>
      <c r="BG397" s="214">
        <f t="shared" si="106"/>
        <v>0</v>
      </c>
      <c r="BH397" s="214">
        <f t="shared" si="107"/>
        <v>0</v>
      </c>
      <c r="BI397" s="214">
        <f t="shared" si="108"/>
        <v>0</v>
      </c>
      <c r="BJ397" s="25" t="s">
        <v>82</v>
      </c>
      <c r="BK397" s="214">
        <f t="shared" si="109"/>
        <v>0</v>
      </c>
      <c r="BL397" s="25" t="s">
        <v>327</v>
      </c>
      <c r="BM397" s="25" t="s">
        <v>2537</v>
      </c>
    </row>
    <row r="398" spans="2:65" s="1" customFormat="1" ht="22.5" customHeight="1">
      <c r="B398" s="42"/>
      <c r="C398" s="203" t="s">
        <v>3002</v>
      </c>
      <c r="D398" s="203" t="s">
        <v>311</v>
      </c>
      <c r="E398" s="204" t="s">
        <v>7900</v>
      </c>
      <c r="F398" s="205" t="s">
        <v>7901</v>
      </c>
      <c r="G398" s="206" t="s">
        <v>5275</v>
      </c>
      <c r="H398" s="207">
        <v>1</v>
      </c>
      <c r="I398" s="208"/>
      <c r="J398" s="209">
        <f t="shared" si="100"/>
        <v>0</v>
      </c>
      <c r="K398" s="205" t="s">
        <v>21</v>
      </c>
      <c r="L398" s="62"/>
      <c r="M398" s="210" t="s">
        <v>21</v>
      </c>
      <c r="N398" s="211" t="s">
        <v>45</v>
      </c>
      <c r="O398" s="43"/>
      <c r="P398" s="212">
        <f t="shared" si="101"/>
        <v>0</v>
      </c>
      <c r="Q398" s="212">
        <v>0</v>
      </c>
      <c r="R398" s="212">
        <f t="shared" si="102"/>
        <v>0</v>
      </c>
      <c r="S398" s="212">
        <v>0</v>
      </c>
      <c r="T398" s="213">
        <f t="shared" si="103"/>
        <v>0</v>
      </c>
      <c r="AR398" s="25" t="s">
        <v>327</v>
      </c>
      <c r="AT398" s="25" t="s">
        <v>311</v>
      </c>
      <c r="AU398" s="25" t="s">
        <v>84</v>
      </c>
      <c r="AY398" s="25" t="s">
        <v>308</v>
      </c>
      <c r="BE398" s="214">
        <f t="shared" si="104"/>
        <v>0</v>
      </c>
      <c r="BF398" s="214">
        <f t="shared" si="105"/>
        <v>0</v>
      </c>
      <c r="BG398" s="214">
        <f t="shared" si="106"/>
        <v>0</v>
      </c>
      <c r="BH398" s="214">
        <f t="shared" si="107"/>
        <v>0</v>
      </c>
      <c r="BI398" s="214">
        <f t="shared" si="108"/>
        <v>0</v>
      </c>
      <c r="BJ398" s="25" t="s">
        <v>82</v>
      </c>
      <c r="BK398" s="214">
        <f t="shared" si="109"/>
        <v>0</v>
      </c>
      <c r="BL398" s="25" t="s">
        <v>327</v>
      </c>
      <c r="BM398" s="25" t="s">
        <v>2543</v>
      </c>
    </row>
    <row r="399" spans="2:65" s="1" customFormat="1" ht="22.5" customHeight="1">
      <c r="B399" s="42"/>
      <c r="C399" s="203" t="s">
        <v>3007</v>
      </c>
      <c r="D399" s="203" t="s">
        <v>311</v>
      </c>
      <c r="E399" s="204" t="s">
        <v>7902</v>
      </c>
      <c r="F399" s="205" t="s">
        <v>7903</v>
      </c>
      <c r="G399" s="206" t="s">
        <v>5275</v>
      </c>
      <c r="H399" s="207">
        <v>1</v>
      </c>
      <c r="I399" s="208"/>
      <c r="J399" s="209">
        <f t="shared" si="100"/>
        <v>0</v>
      </c>
      <c r="K399" s="205" t="s">
        <v>21</v>
      </c>
      <c r="L399" s="62"/>
      <c r="M399" s="210" t="s">
        <v>21</v>
      </c>
      <c r="N399" s="211" t="s">
        <v>45</v>
      </c>
      <c r="O399" s="43"/>
      <c r="P399" s="212">
        <f t="shared" si="101"/>
        <v>0</v>
      </c>
      <c r="Q399" s="212">
        <v>0</v>
      </c>
      <c r="R399" s="212">
        <f t="shared" si="102"/>
        <v>0</v>
      </c>
      <c r="S399" s="212">
        <v>0</v>
      </c>
      <c r="T399" s="213">
        <f t="shared" si="103"/>
        <v>0</v>
      </c>
      <c r="AR399" s="25" t="s">
        <v>327</v>
      </c>
      <c r="AT399" s="25" t="s">
        <v>311</v>
      </c>
      <c r="AU399" s="25" t="s">
        <v>84</v>
      </c>
      <c r="AY399" s="25" t="s">
        <v>308</v>
      </c>
      <c r="BE399" s="214">
        <f t="shared" si="104"/>
        <v>0</v>
      </c>
      <c r="BF399" s="214">
        <f t="shared" si="105"/>
        <v>0</v>
      </c>
      <c r="BG399" s="214">
        <f t="shared" si="106"/>
        <v>0</v>
      </c>
      <c r="BH399" s="214">
        <f t="shared" si="107"/>
        <v>0</v>
      </c>
      <c r="BI399" s="214">
        <f t="shared" si="108"/>
        <v>0</v>
      </c>
      <c r="BJ399" s="25" t="s">
        <v>82</v>
      </c>
      <c r="BK399" s="214">
        <f t="shared" si="109"/>
        <v>0</v>
      </c>
      <c r="BL399" s="25" t="s">
        <v>327</v>
      </c>
      <c r="BM399" s="25" t="s">
        <v>2546</v>
      </c>
    </row>
    <row r="400" spans="2:65" s="1" customFormat="1" ht="22.5" customHeight="1">
      <c r="B400" s="42"/>
      <c r="C400" s="203" t="s">
        <v>3011</v>
      </c>
      <c r="D400" s="203" t="s">
        <v>311</v>
      </c>
      <c r="E400" s="204" t="s">
        <v>7904</v>
      </c>
      <c r="F400" s="205" t="s">
        <v>7905</v>
      </c>
      <c r="G400" s="206" t="s">
        <v>5275</v>
      </c>
      <c r="H400" s="207">
        <v>1</v>
      </c>
      <c r="I400" s="208"/>
      <c r="J400" s="209">
        <f t="shared" si="100"/>
        <v>0</v>
      </c>
      <c r="K400" s="205" t="s">
        <v>21</v>
      </c>
      <c r="L400" s="62"/>
      <c r="M400" s="210" t="s">
        <v>21</v>
      </c>
      <c r="N400" s="211" t="s">
        <v>45</v>
      </c>
      <c r="O400" s="43"/>
      <c r="P400" s="212">
        <f t="shared" si="101"/>
        <v>0</v>
      </c>
      <c r="Q400" s="212">
        <v>0</v>
      </c>
      <c r="R400" s="212">
        <f t="shared" si="102"/>
        <v>0</v>
      </c>
      <c r="S400" s="212">
        <v>0</v>
      </c>
      <c r="T400" s="213">
        <f t="shared" si="103"/>
        <v>0</v>
      </c>
      <c r="AR400" s="25" t="s">
        <v>327</v>
      </c>
      <c r="AT400" s="25" t="s">
        <v>311</v>
      </c>
      <c r="AU400" s="25" t="s">
        <v>84</v>
      </c>
      <c r="AY400" s="25" t="s">
        <v>308</v>
      </c>
      <c r="BE400" s="214">
        <f t="shared" si="104"/>
        <v>0</v>
      </c>
      <c r="BF400" s="214">
        <f t="shared" si="105"/>
        <v>0</v>
      </c>
      <c r="BG400" s="214">
        <f t="shared" si="106"/>
        <v>0</v>
      </c>
      <c r="BH400" s="214">
        <f t="shared" si="107"/>
        <v>0</v>
      </c>
      <c r="BI400" s="214">
        <f t="shared" si="108"/>
        <v>0</v>
      </c>
      <c r="BJ400" s="25" t="s">
        <v>82</v>
      </c>
      <c r="BK400" s="214">
        <f t="shared" si="109"/>
        <v>0</v>
      </c>
      <c r="BL400" s="25" t="s">
        <v>327</v>
      </c>
      <c r="BM400" s="25" t="s">
        <v>2552</v>
      </c>
    </row>
    <row r="401" spans="2:65" s="1" customFormat="1" ht="22.5" customHeight="1">
      <c r="B401" s="42"/>
      <c r="C401" s="203" t="s">
        <v>3015</v>
      </c>
      <c r="D401" s="203" t="s">
        <v>311</v>
      </c>
      <c r="E401" s="204" t="s">
        <v>7906</v>
      </c>
      <c r="F401" s="205" t="s">
        <v>7907</v>
      </c>
      <c r="G401" s="206" t="s">
        <v>5275</v>
      </c>
      <c r="H401" s="207">
        <v>1</v>
      </c>
      <c r="I401" s="208"/>
      <c r="J401" s="209">
        <f t="shared" si="100"/>
        <v>0</v>
      </c>
      <c r="K401" s="205" t="s">
        <v>21</v>
      </c>
      <c r="L401" s="62"/>
      <c r="M401" s="210" t="s">
        <v>21</v>
      </c>
      <c r="N401" s="211" t="s">
        <v>45</v>
      </c>
      <c r="O401" s="43"/>
      <c r="P401" s="212">
        <f t="shared" si="101"/>
        <v>0</v>
      </c>
      <c r="Q401" s="212">
        <v>0</v>
      </c>
      <c r="R401" s="212">
        <f t="shared" si="102"/>
        <v>0</v>
      </c>
      <c r="S401" s="212">
        <v>0</v>
      </c>
      <c r="T401" s="213">
        <f t="shared" si="103"/>
        <v>0</v>
      </c>
      <c r="AR401" s="25" t="s">
        <v>327</v>
      </c>
      <c r="AT401" s="25" t="s">
        <v>311</v>
      </c>
      <c r="AU401" s="25" t="s">
        <v>84</v>
      </c>
      <c r="AY401" s="25" t="s">
        <v>308</v>
      </c>
      <c r="BE401" s="214">
        <f t="shared" si="104"/>
        <v>0</v>
      </c>
      <c r="BF401" s="214">
        <f t="shared" si="105"/>
        <v>0</v>
      </c>
      <c r="BG401" s="214">
        <f t="shared" si="106"/>
        <v>0</v>
      </c>
      <c r="BH401" s="214">
        <f t="shared" si="107"/>
        <v>0</v>
      </c>
      <c r="BI401" s="214">
        <f t="shared" si="108"/>
        <v>0</v>
      </c>
      <c r="BJ401" s="25" t="s">
        <v>82</v>
      </c>
      <c r="BK401" s="214">
        <f t="shared" si="109"/>
        <v>0</v>
      </c>
      <c r="BL401" s="25" t="s">
        <v>327</v>
      </c>
      <c r="BM401" s="25" t="s">
        <v>2555</v>
      </c>
    </row>
    <row r="402" spans="2:65" s="1" customFormat="1" ht="22.5" customHeight="1">
      <c r="B402" s="42"/>
      <c r="C402" s="203" t="s">
        <v>3018</v>
      </c>
      <c r="D402" s="203" t="s">
        <v>311</v>
      </c>
      <c r="E402" s="204" t="s">
        <v>7908</v>
      </c>
      <c r="F402" s="205" t="s">
        <v>7909</v>
      </c>
      <c r="G402" s="206" t="s">
        <v>5275</v>
      </c>
      <c r="H402" s="207">
        <v>2</v>
      </c>
      <c r="I402" s="208"/>
      <c r="J402" s="209">
        <f t="shared" si="100"/>
        <v>0</v>
      </c>
      <c r="K402" s="205" t="s">
        <v>21</v>
      </c>
      <c r="L402" s="62"/>
      <c r="M402" s="210" t="s">
        <v>21</v>
      </c>
      <c r="N402" s="211" t="s">
        <v>45</v>
      </c>
      <c r="O402" s="43"/>
      <c r="P402" s="212">
        <f t="shared" si="101"/>
        <v>0</v>
      </c>
      <c r="Q402" s="212">
        <v>0</v>
      </c>
      <c r="R402" s="212">
        <f t="shared" si="102"/>
        <v>0</v>
      </c>
      <c r="S402" s="212">
        <v>0</v>
      </c>
      <c r="T402" s="213">
        <f t="shared" si="103"/>
        <v>0</v>
      </c>
      <c r="AR402" s="25" t="s">
        <v>327</v>
      </c>
      <c r="AT402" s="25" t="s">
        <v>311</v>
      </c>
      <c r="AU402" s="25" t="s">
        <v>84</v>
      </c>
      <c r="AY402" s="25" t="s">
        <v>308</v>
      </c>
      <c r="BE402" s="214">
        <f t="shared" si="104"/>
        <v>0</v>
      </c>
      <c r="BF402" s="214">
        <f t="shared" si="105"/>
        <v>0</v>
      </c>
      <c r="BG402" s="214">
        <f t="shared" si="106"/>
        <v>0</v>
      </c>
      <c r="BH402" s="214">
        <f t="shared" si="107"/>
        <v>0</v>
      </c>
      <c r="BI402" s="214">
        <f t="shared" si="108"/>
        <v>0</v>
      </c>
      <c r="BJ402" s="25" t="s">
        <v>82</v>
      </c>
      <c r="BK402" s="214">
        <f t="shared" si="109"/>
        <v>0</v>
      </c>
      <c r="BL402" s="25" t="s">
        <v>327</v>
      </c>
      <c r="BM402" s="25" t="s">
        <v>2558</v>
      </c>
    </row>
    <row r="403" spans="2:65" s="1" customFormat="1" ht="22.5" customHeight="1">
      <c r="B403" s="42"/>
      <c r="C403" s="203" t="s">
        <v>3023</v>
      </c>
      <c r="D403" s="203" t="s">
        <v>311</v>
      </c>
      <c r="E403" s="204" t="s">
        <v>7910</v>
      </c>
      <c r="F403" s="205" t="s">
        <v>7911</v>
      </c>
      <c r="G403" s="206" t="s">
        <v>5275</v>
      </c>
      <c r="H403" s="207">
        <v>2</v>
      </c>
      <c r="I403" s="208"/>
      <c r="J403" s="209">
        <f t="shared" si="100"/>
        <v>0</v>
      </c>
      <c r="K403" s="205" t="s">
        <v>21</v>
      </c>
      <c r="L403" s="62"/>
      <c r="M403" s="210" t="s">
        <v>21</v>
      </c>
      <c r="N403" s="211" t="s">
        <v>45</v>
      </c>
      <c r="O403" s="43"/>
      <c r="P403" s="212">
        <f t="shared" si="101"/>
        <v>0</v>
      </c>
      <c r="Q403" s="212">
        <v>0</v>
      </c>
      <c r="R403" s="212">
        <f t="shared" si="102"/>
        <v>0</v>
      </c>
      <c r="S403" s="212">
        <v>0</v>
      </c>
      <c r="T403" s="213">
        <f t="shared" si="103"/>
        <v>0</v>
      </c>
      <c r="AR403" s="25" t="s">
        <v>327</v>
      </c>
      <c r="AT403" s="25" t="s">
        <v>311</v>
      </c>
      <c r="AU403" s="25" t="s">
        <v>84</v>
      </c>
      <c r="AY403" s="25" t="s">
        <v>308</v>
      </c>
      <c r="BE403" s="214">
        <f t="shared" si="104"/>
        <v>0</v>
      </c>
      <c r="BF403" s="214">
        <f t="shared" si="105"/>
        <v>0</v>
      </c>
      <c r="BG403" s="214">
        <f t="shared" si="106"/>
        <v>0</v>
      </c>
      <c r="BH403" s="214">
        <f t="shared" si="107"/>
        <v>0</v>
      </c>
      <c r="BI403" s="214">
        <f t="shared" si="108"/>
        <v>0</v>
      </c>
      <c r="BJ403" s="25" t="s">
        <v>82</v>
      </c>
      <c r="BK403" s="214">
        <f t="shared" si="109"/>
        <v>0</v>
      </c>
      <c r="BL403" s="25" t="s">
        <v>327</v>
      </c>
      <c r="BM403" s="25" t="s">
        <v>2561</v>
      </c>
    </row>
    <row r="404" spans="2:65" s="1" customFormat="1" ht="22.5" customHeight="1">
      <c r="B404" s="42"/>
      <c r="C404" s="203" t="s">
        <v>3027</v>
      </c>
      <c r="D404" s="203" t="s">
        <v>311</v>
      </c>
      <c r="E404" s="204" t="s">
        <v>7912</v>
      </c>
      <c r="F404" s="205" t="s">
        <v>7913</v>
      </c>
      <c r="G404" s="206" t="s">
        <v>5275</v>
      </c>
      <c r="H404" s="207">
        <v>1</v>
      </c>
      <c r="I404" s="208"/>
      <c r="J404" s="209">
        <f t="shared" si="100"/>
        <v>0</v>
      </c>
      <c r="K404" s="205" t="s">
        <v>21</v>
      </c>
      <c r="L404" s="62"/>
      <c r="M404" s="210" t="s">
        <v>21</v>
      </c>
      <c r="N404" s="211" t="s">
        <v>45</v>
      </c>
      <c r="O404" s="43"/>
      <c r="P404" s="212">
        <f t="shared" si="101"/>
        <v>0</v>
      </c>
      <c r="Q404" s="212">
        <v>0</v>
      </c>
      <c r="R404" s="212">
        <f t="shared" si="102"/>
        <v>0</v>
      </c>
      <c r="S404" s="212">
        <v>0</v>
      </c>
      <c r="T404" s="213">
        <f t="shared" si="103"/>
        <v>0</v>
      </c>
      <c r="AR404" s="25" t="s">
        <v>327</v>
      </c>
      <c r="AT404" s="25" t="s">
        <v>311</v>
      </c>
      <c r="AU404" s="25" t="s">
        <v>84</v>
      </c>
      <c r="AY404" s="25" t="s">
        <v>308</v>
      </c>
      <c r="BE404" s="214">
        <f t="shared" si="104"/>
        <v>0</v>
      </c>
      <c r="BF404" s="214">
        <f t="shared" si="105"/>
        <v>0</v>
      </c>
      <c r="BG404" s="214">
        <f t="shared" si="106"/>
        <v>0</v>
      </c>
      <c r="BH404" s="214">
        <f t="shared" si="107"/>
        <v>0</v>
      </c>
      <c r="BI404" s="214">
        <f t="shared" si="108"/>
        <v>0</v>
      </c>
      <c r="BJ404" s="25" t="s">
        <v>82</v>
      </c>
      <c r="BK404" s="214">
        <f t="shared" si="109"/>
        <v>0</v>
      </c>
      <c r="BL404" s="25" t="s">
        <v>327</v>
      </c>
      <c r="BM404" s="25" t="s">
        <v>2564</v>
      </c>
    </row>
    <row r="405" spans="2:65" s="1" customFormat="1" ht="22.5" customHeight="1">
      <c r="B405" s="42"/>
      <c r="C405" s="203" t="s">
        <v>3035</v>
      </c>
      <c r="D405" s="203" t="s">
        <v>311</v>
      </c>
      <c r="E405" s="204" t="s">
        <v>7914</v>
      </c>
      <c r="F405" s="205" t="s">
        <v>7915</v>
      </c>
      <c r="G405" s="206" t="s">
        <v>5275</v>
      </c>
      <c r="H405" s="207">
        <v>1</v>
      </c>
      <c r="I405" s="208"/>
      <c r="J405" s="209">
        <f t="shared" si="100"/>
        <v>0</v>
      </c>
      <c r="K405" s="205" t="s">
        <v>21</v>
      </c>
      <c r="L405" s="62"/>
      <c r="M405" s="210" t="s">
        <v>21</v>
      </c>
      <c r="N405" s="211" t="s">
        <v>45</v>
      </c>
      <c r="O405" s="43"/>
      <c r="P405" s="212">
        <f t="shared" si="101"/>
        <v>0</v>
      </c>
      <c r="Q405" s="212">
        <v>0</v>
      </c>
      <c r="R405" s="212">
        <f t="shared" si="102"/>
        <v>0</v>
      </c>
      <c r="S405" s="212">
        <v>0</v>
      </c>
      <c r="T405" s="213">
        <f t="shared" si="103"/>
        <v>0</v>
      </c>
      <c r="AR405" s="25" t="s">
        <v>327</v>
      </c>
      <c r="AT405" s="25" t="s">
        <v>311</v>
      </c>
      <c r="AU405" s="25" t="s">
        <v>84</v>
      </c>
      <c r="AY405" s="25" t="s">
        <v>308</v>
      </c>
      <c r="BE405" s="214">
        <f t="shared" si="104"/>
        <v>0</v>
      </c>
      <c r="BF405" s="214">
        <f t="shared" si="105"/>
        <v>0</v>
      </c>
      <c r="BG405" s="214">
        <f t="shared" si="106"/>
        <v>0</v>
      </c>
      <c r="BH405" s="214">
        <f t="shared" si="107"/>
        <v>0</v>
      </c>
      <c r="BI405" s="214">
        <f t="shared" si="108"/>
        <v>0</v>
      </c>
      <c r="BJ405" s="25" t="s">
        <v>82</v>
      </c>
      <c r="BK405" s="214">
        <f t="shared" si="109"/>
        <v>0</v>
      </c>
      <c r="BL405" s="25" t="s">
        <v>327</v>
      </c>
      <c r="BM405" s="25" t="s">
        <v>2566</v>
      </c>
    </row>
    <row r="406" spans="2:65" s="1" customFormat="1" ht="22.5" customHeight="1">
      <c r="B406" s="42"/>
      <c r="C406" s="203" t="s">
        <v>3039</v>
      </c>
      <c r="D406" s="203" t="s">
        <v>311</v>
      </c>
      <c r="E406" s="204" t="s">
        <v>7916</v>
      </c>
      <c r="F406" s="205" t="s">
        <v>7917</v>
      </c>
      <c r="G406" s="206" t="s">
        <v>5275</v>
      </c>
      <c r="H406" s="207">
        <v>1</v>
      </c>
      <c r="I406" s="208"/>
      <c r="J406" s="209">
        <f t="shared" si="100"/>
        <v>0</v>
      </c>
      <c r="K406" s="205" t="s">
        <v>21</v>
      </c>
      <c r="L406" s="62"/>
      <c r="M406" s="210" t="s">
        <v>21</v>
      </c>
      <c r="N406" s="211" t="s">
        <v>45</v>
      </c>
      <c r="O406" s="43"/>
      <c r="P406" s="212">
        <f t="shared" si="101"/>
        <v>0</v>
      </c>
      <c r="Q406" s="212">
        <v>0</v>
      </c>
      <c r="R406" s="212">
        <f t="shared" si="102"/>
        <v>0</v>
      </c>
      <c r="S406" s="212">
        <v>0</v>
      </c>
      <c r="T406" s="213">
        <f t="shared" si="103"/>
        <v>0</v>
      </c>
      <c r="AR406" s="25" t="s">
        <v>327</v>
      </c>
      <c r="AT406" s="25" t="s">
        <v>311</v>
      </c>
      <c r="AU406" s="25" t="s">
        <v>84</v>
      </c>
      <c r="AY406" s="25" t="s">
        <v>308</v>
      </c>
      <c r="BE406" s="214">
        <f t="shared" si="104"/>
        <v>0</v>
      </c>
      <c r="BF406" s="214">
        <f t="shared" si="105"/>
        <v>0</v>
      </c>
      <c r="BG406" s="214">
        <f t="shared" si="106"/>
        <v>0</v>
      </c>
      <c r="BH406" s="214">
        <f t="shared" si="107"/>
        <v>0</v>
      </c>
      <c r="BI406" s="214">
        <f t="shared" si="108"/>
        <v>0</v>
      </c>
      <c r="BJ406" s="25" t="s">
        <v>82</v>
      </c>
      <c r="BK406" s="214">
        <f t="shared" si="109"/>
        <v>0</v>
      </c>
      <c r="BL406" s="25" t="s">
        <v>327</v>
      </c>
      <c r="BM406" s="25" t="s">
        <v>2569</v>
      </c>
    </row>
    <row r="407" spans="2:65" s="1" customFormat="1" ht="22.5" customHeight="1">
      <c r="B407" s="42"/>
      <c r="C407" s="203" t="s">
        <v>3043</v>
      </c>
      <c r="D407" s="203" t="s">
        <v>311</v>
      </c>
      <c r="E407" s="204" t="s">
        <v>7918</v>
      </c>
      <c r="F407" s="205" t="s">
        <v>7919</v>
      </c>
      <c r="G407" s="206" t="s">
        <v>5275</v>
      </c>
      <c r="H407" s="207">
        <v>1</v>
      </c>
      <c r="I407" s="208"/>
      <c r="J407" s="209">
        <f t="shared" si="100"/>
        <v>0</v>
      </c>
      <c r="K407" s="205" t="s">
        <v>21</v>
      </c>
      <c r="L407" s="62"/>
      <c r="M407" s="210" t="s">
        <v>21</v>
      </c>
      <c r="N407" s="211" t="s">
        <v>45</v>
      </c>
      <c r="O407" s="43"/>
      <c r="P407" s="212">
        <f t="shared" si="101"/>
        <v>0</v>
      </c>
      <c r="Q407" s="212">
        <v>0</v>
      </c>
      <c r="R407" s="212">
        <f t="shared" si="102"/>
        <v>0</v>
      </c>
      <c r="S407" s="212">
        <v>0</v>
      </c>
      <c r="T407" s="213">
        <f t="shared" si="103"/>
        <v>0</v>
      </c>
      <c r="AR407" s="25" t="s">
        <v>327</v>
      </c>
      <c r="AT407" s="25" t="s">
        <v>311</v>
      </c>
      <c r="AU407" s="25" t="s">
        <v>84</v>
      </c>
      <c r="AY407" s="25" t="s">
        <v>308</v>
      </c>
      <c r="BE407" s="214">
        <f t="shared" si="104"/>
        <v>0</v>
      </c>
      <c r="BF407" s="214">
        <f t="shared" si="105"/>
        <v>0</v>
      </c>
      <c r="BG407" s="214">
        <f t="shared" si="106"/>
        <v>0</v>
      </c>
      <c r="BH407" s="214">
        <f t="shared" si="107"/>
        <v>0</v>
      </c>
      <c r="BI407" s="214">
        <f t="shared" si="108"/>
        <v>0</v>
      </c>
      <c r="BJ407" s="25" t="s">
        <v>82</v>
      </c>
      <c r="BK407" s="214">
        <f t="shared" si="109"/>
        <v>0</v>
      </c>
      <c r="BL407" s="25" t="s">
        <v>327</v>
      </c>
      <c r="BM407" s="25" t="s">
        <v>2572</v>
      </c>
    </row>
    <row r="408" spans="2:65" s="1" customFormat="1" ht="22.5" customHeight="1">
      <c r="B408" s="42"/>
      <c r="C408" s="203" t="s">
        <v>3048</v>
      </c>
      <c r="D408" s="203" t="s">
        <v>311</v>
      </c>
      <c r="E408" s="204" t="s">
        <v>7920</v>
      </c>
      <c r="F408" s="205" t="s">
        <v>7921</v>
      </c>
      <c r="G408" s="206" t="s">
        <v>5275</v>
      </c>
      <c r="H408" s="207">
        <v>2</v>
      </c>
      <c r="I408" s="208"/>
      <c r="J408" s="209">
        <f t="shared" si="100"/>
        <v>0</v>
      </c>
      <c r="K408" s="205" t="s">
        <v>21</v>
      </c>
      <c r="L408" s="62"/>
      <c r="M408" s="210" t="s">
        <v>21</v>
      </c>
      <c r="N408" s="211" t="s">
        <v>45</v>
      </c>
      <c r="O408" s="43"/>
      <c r="P408" s="212">
        <f t="shared" si="101"/>
        <v>0</v>
      </c>
      <c r="Q408" s="212">
        <v>0</v>
      </c>
      <c r="R408" s="212">
        <f t="shared" si="102"/>
        <v>0</v>
      </c>
      <c r="S408" s="212">
        <v>0</v>
      </c>
      <c r="T408" s="213">
        <f t="shared" si="103"/>
        <v>0</v>
      </c>
      <c r="AR408" s="25" t="s">
        <v>327</v>
      </c>
      <c r="AT408" s="25" t="s">
        <v>311</v>
      </c>
      <c r="AU408" s="25" t="s">
        <v>84</v>
      </c>
      <c r="AY408" s="25" t="s">
        <v>308</v>
      </c>
      <c r="BE408" s="214">
        <f t="shared" si="104"/>
        <v>0</v>
      </c>
      <c r="BF408" s="214">
        <f t="shared" si="105"/>
        <v>0</v>
      </c>
      <c r="BG408" s="214">
        <f t="shared" si="106"/>
        <v>0</v>
      </c>
      <c r="BH408" s="214">
        <f t="shared" si="107"/>
        <v>0</v>
      </c>
      <c r="BI408" s="214">
        <f t="shared" si="108"/>
        <v>0</v>
      </c>
      <c r="BJ408" s="25" t="s">
        <v>82</v>
      </c>
      <c r="BK408" s="214">
        <f t="shared" si="109"/>
        <v>0</v>
      </c>
      <c r="BL408" s="25" t="s">
        <v>327</v>
      </c>
      <c r="BM408" s="25" t="s">
        <v>2577</v>
      </c>
    </row>
    <row r="409" spans="2:65" s="1" customFormat="1" ht="22.5" customHeight="1">
      <c r="B409" s="42"/>
      <c r="C409" s="203" t="s">
        <v>3051</v>
      </c>
      <c r="D409" s="203" t="s">
        <v>311</v>
      </c>
      <c r="E409" s="204" t="s">
        <v>7922</v>
      </c>
      <c r="F409" s="205" t="s">
        <v>7923</v>
      </c>
      <c r="G409" s="206" t="s">
        <v>5275</v>
      </c>
      <c r="H409" s="207">
        <v>1</v>
      </c>
      <c r="I409" s="208"/>
      <c r="J409" s="209">
        <f t="shared" si="100"/>
        <v>0</v>
      </c>
      <c r="K409" s="205" t="s">
        <v>21</v>
      </c>
      <c r="L409" s="62"/>
      <c r="M409" s="210" t="s">
        <v>21</v>
      </c>
      <c r="N409" s="211" t="s">
        <v>45</v>
      </c>
      <c r="O409" s="43"/>
      <c r="P409" s="212">
        <f t="shared" si="101"/>
        <v>0</v>
      </c>
      <c r="Q409" s="212">
        <v>0</v>
      </c>
      <c r="R409" s="212">
        <f t="shared" si="102"/>
        <v>0</v>
      </c>
      <c r="S409" s="212">
        <v>0</v>
      </c>
      <c r="T409" s="213">
        <f t="shared" si="103"/>
        <v>0</v>
      </c>
      <c r="AR409" s="25" t="s">
        <v>327</v>
      </c>
      <c r="AT409" s="25" t="s">
        <v>311</v>
      </c>
      <c r="AU409" s="25" t="s">
        <v>84</v>
      </c>
      <c r="AY409" s="25" t="s">
        <v>308</v>
      </c>
      <c r="BE409" s="214">
        <f t="shared" si="104"/>
        <v>0</v>
      </c>
      <c r="BF409" s="214">
        <f t="shared" si="105"/>
        <v>0</v>
      </c>
      <c r="BG409" s="214">
        <f t="shared" si="106"/>
        <v>0</v>
      </c>
      <c r="BH409" s="214">
        <f t="shared" si="107"/>
        <v>0</v>
      </c>
      <c r="BI409" s="214">
        <f t="shared" si="108"/>
        <v>0</v>
      </c>
      <c r="BJ409" s="25" t="s">
        <v>82</v>
      </c>
      <c r="BK409" s="214">
        <f t="shared" si="109"/>
        <v>0</v>
      </c>
      <c r="BL409" s="25" t="s">
        <v>327</v>
      </c>
      <c r="BM409" s="25" t="s">
        <v>2582</v>
      </c>
    </row>
    <row r="410" spans="2:65" s="1" customFormat="1" ht="22.5" customHeight="1">
      <c r="B410" s="42"/>
      <c r="C410" s="203" t="s">
        <v>3055</v>
      </c>
      <c r="D410" s="203" t="s">
        <v>311</v>
      </c>
      <c r="E410" s="204" t="s">
        <v>7924</v>
      </c>
      <c r="F410" s="205" t="s">
        <v>7925</v>
      </c>
      <c r="G410" s="206" t="s">
        <v>5275</v>
      </c>
      <c r="H410" s="207">
        <v>5</v>
      </c>
      <c r="I410" s="208"/>
      <c r="J410" s="209">
        <f t="shared" si="100"/>
        <v>0</v>
      </c>
      <c r="K410" s="205" t="s">
        <v>21</v>
      </c>
      <c r="L410" s="62"/>
      <c r="M410" s="210" t="s">
        <v>21</v>
      </c>
      <c r="N410" s="211" t="s">
        <v>45</v>
      </c>
      <c r="O410" s="43"/>
      <c r="P410" s="212">
        <f t="shared" si="101"/>
        <v>0</v>
      </c>
      <c r="Q410" s="212">
        <v>0</v>
      </c>
      <c r="R410" s="212">
        <f t="shared" si="102"/>
        <v>0</v>
      </c>
      <c r="S410" s="212">
        <v>0</v>
      </c>
      <c r="T410" s="213">
        <f t="shared" si="103"/>
        <v>0</v>
      </c>
      <c r="AR410" s="25" t="s">
        <v>327</v>
      </c>
      <c r="AT410" s="25" t="s">
        <v>311</v>
      </c>
      <c r="AU410" s="25" t="s">
        <v>84</v>
      </c>
      <c r="AY410" s="25" t="s">
        <v>308</v>
      </c>
      <c r="BE410" s="214">
        <f t="shared" si="104"/>
        <v>0</v>
      </c>
      <c r="BF410" s="214">
        <f t="shared" si="105"/>
        <v>0</v>
      </c>
      <c r="BG410" s="214">
        <f t="shared" si="106"/>
        <v>0</v>
      </c>
      <c r="BH410" s="214">
        <f t="shared" si="107"/>
        <v>0</v>
      </c>
      <c r="BI410" s="214">
        <f t="shared" si="108"/>
        <v>0</v>
      </c>
      <c r="BJ410" s="25" t="s">
        <v>82</v>
      </c>
      <c r="BK410" s="214">
        <f t="shared" si="109"/>
        <v>0</v>
      </c>
      <c r="BL410" s="25" t="s">
        <v>327</v>
      </c>
      <c r="BM410" s="25" t="s">
        <v>2589</v>
      </c>
    </row>
    <row r="411" spans="2:65" s="1" customFormat="1" ht="22.5" customHeight="1">
      <c r="B411" s="42"/>
      <c r="C411" s="203" t="s">
        <v>3060</v>
      </c>
      <c r="D411" s="203" t="s">
        <v>311</v>
      </c>
      <c r="E411" s="204" t="s">
        <v>7926</v>
      </c>
      <c r="F411" s="205" t="s">
        <v>7434</v>
      </c>
      <c r="G411" s="206" t="s">
        <v>6023</v>
      </c>
      <c r="H411" s="207">
        <v>4</v>
      </c>
      <c r="I411" s="208"/>
      <c r="J411" s="209">
        <f t="shared" si="100"/>
        <v>0</v>
      </c>
      <c r="K411" s="205" t="s">
        <v>21</v>
      </c>
      <c r="L411" s="62"/>
      <c r="M411" s="210" t="s">
        <v>21</v>
      </c>
      <c r="N411" s="211" t="s">
        <v>45</v>
      </c>
      <c r="O411" s="43"/>
      <c r="P411" s="212">
        <f t="shared" si="101"/>
        <v>0</v>
      </c>
      <c r="Q411" s="212">
        <v>0</v>
      </c>
      <c r="R411" s="212">
        <f t="shared" si="102"/>
        <v>0</v>
      </c>
      <c r="S411" s="212">
        <v>0</v>
      </c>
      <c r="T411" s="213">
        <f t="shared" si="103"/>
        <v>0</v>
      </c>
      <c r="AR411" s="25" t="s">
        <v>327</v>
      </c>
      <c r="AT411" s="25" t="s">
        <v>311</v>
      </c>
      <c r="AU411" s="25" t="s">
        <v>84</v>
      </c>
      <c r="AY411" s="25" t="s">
        <v>308</v>
      </c>
      <c r="BE411" s="214">
        <f t="shared" si="104"/>
        <v>0</v>
      </c>
      <c r="BF411" s="214">
        <f t="shared" si="105"/>
        <v>0</v>
      </c>
      <c r="BG411" s="214">
        <f t="shared" si="106"/>
        <v>0</v>
      </c>
      <c r="BH411" s="214">
        <f t="shared" si="107"/>
        <v>0</v>
      </c>
      <c r="BI411" s="214">
        <f t="shared" si="108"/>
        <v>0</v>
      </c>
      <c r="BJ411" s="25" t="s">
        <v>82</v>
      </c>
      <c r="BK411" s="214">
        <f t="shared" si="109"/>
        <v>0</v>
      </c>
      <c r="BL411" s="25" t="s">
        <v>327</v>
      </c>
      <c r="BM411" s="25" t="s">
        <v>2592</v>
      </c>
    </row>
    <row r="412" spans="2:65" s="1" customFormat="1" ht="22.5" customHeight="1">
      <c r="B412" s="42"/>
      <c r="C412" s="203" t="s">
        <v>3064</v>
      </c>
      <c r="D412" s="203" t="s">
        <v>311</v>
      </c>
      <c r="E412" s="204" t="s">
        <v>7927</v>
      </c>
      <c r="F412" s="205" t="s">
        <v>7437</v>
      </c>
      <c r="G412" s="206" t="s">
        <v>6023</v>
      </c>
      <c r="H412" s="207">
        <v>14</v>
      </c>
      <c r="I412" s="208"/>
      <c r="J412" s="209">
        <f t="shared" si="100"/>
        <v>0</v>
      </c>
      <c r="K412" s="205" t="s">
        <v>21</v>
      </c>
      <c r="L412" s="62"/>
      <c r="M412" s="210" t="s">
        <v>21</v>
      </c>
      <c r="N412" s="211" t="s">
        <v>45</v>
      </c>
      <c r="O412" s="43"/>
      <c r="P412" s="212">
        <f t="shared" si="101"/>
        <v>0</v>
      </c>
      <c r="Q412" s="212">
        <v>0</v>
      </c>
      <c r="R412" s="212">
        <f t="shared" si="102"/>
        <v>0</v>
      </c>
      <c r="S412" s="212">
        <v>0</v>
      </c>
      <c r="T412" s="213">
        <f t="shared" si="103"/>
        <v>0</v>
      </c>
      <c r="AR412" s="25" t="s">
        <v>327</v>
      </c>
      <c r="AT412" s="25" t="s">
        <v>311</v>
      </c>
      <c r="AU412" s="25" t="s">
        <v>84</v>
      </c>
      <c r="AY412" s="25" t="s">
        <v>308</v>
      </c>
      <c r="BE412" s="214">
        <f t="shared" si="104"/>
        <v>0</v>
      </c>
      <c r="BF412" s="214">
        <f t="shared" si="105"/>
        <v>0</v>
      </c>
      <c r="BG412" s="214">
        <f t="shared" si="106"/>
        <v>0</v>
      </c>
      <c r="BH412" s="214">
        <f t="shared" si="107"/>
        <v>0</v>
      </c>
      <c r="BI412" s="214">
        <f t="shared" si="108"/>
        <v>0</v>
      </c>
      <c r="BJ412" s="25" t="s">
        <v>82</v>
      </c>
      <c r="BK412" s="214">
        <f t="shared" si="109"/>
        <v>0</v>
      </c>
      <c r="BL412" s="25" t="s">
        <v>327</v>
      </c>
      <c r="BM412" s="25" t="s">
        <v>266</v>
      </c>
    </row>
    <row r="413" spans="2:65" s="1" customFormat="1" ht="22.5" customHeight="1">
      <c r="B413" s="42"/>
      <c r="C413" s="203" t="s">
        <v>3069</v>
      </c>
      <c r="D413" s="203" t="s">
        <v>311</v>
      </c>
      <c r="E413" s="204" t="s">
        <v>7928</v>
      </c>
      <c r="F413" s="205" t="s">
        <v>7440</v>
      </c>
      <c r="G413" s="206" t="s">
        <v>6023</v>
      </c>
      <c r="H413" s="207">
        <v>4</v>
      </c>
      <c r="I413" s="208"/>
      <c r="J413" s="209">
        <f t="shared" si="100"/>
        <v>0</v>
      </c>
      <c r="K413" s="205" t="s">
        <v>21</v>
      </c>
      <c r="L413" s="62"/>
      <c r="M413" s="210" t="s">
        <v>21</v>
      </c>
      <c r="N413" s="211" t="s">
        <v>45</v>
      </c>
      <c r="O413" s="43"/>
      <c r="P413" s="212">
        <f t="shared" si="101"/>
        <v>0</v>
      </c>
      <c r="Q413" s="212">
        <v>0</v>
      </c>
      <c r="R413" s="212">
        <f t="shared" si="102"/>
        <v>0</v>
      </c>
      <c r="S413" s="212">
        <v>0</v>
      </c>
      <c r="T413" s="213">
        <f t="shared" si="103"/>
        <v>0</v>
      </c>
      <c r="AR413" s="25" t="s">
        <v>327</v>
      </c>
      <c r="AT413" s="25" t="s">
        <v>311</v>
      </c>
      <c r="AU413" s="25" t="s">
        <v>84</v>
      </c>
      <c r="AY413" s="25" t="s">
        <v>308</v>
      </c>
      <c r="BE413" s="214">
        <f t="shared" si="104"/>
        <v>0</v>
      </c>
      <c r="BF413" s="214">
        <f t="shared" si="105"/>
        <v>0</v>
      </c>
      <c r="BG413" s="214">
        <f t="shared" si="106"/>
        <v>0</v>
      </c>
      <c r="BH413" s="214">
        <f t="shared" si="107"/>
        <v>0</v>
      </c>
      <c r="BI413" s="214">
        <f t="shared" si="108"/>
        <v>0</v>
      </c>
      <c r="BJ413" s="25" t="s">
        <v>82</v>
      </c>
      <c r="BK413" s="214">
        <f t="shared" si="109"/>
        <v>0</v>
      </c>
      <c r="BL413" s="25" t="s">
        <v>327</v>
      </c>
      <c r="BM413" s="25" t="s">
        <v>269</v>
      </c>
    </row>
    <row r="414" spans="2:65" s="1" customFormat="1" ht="22.5" customHeight="1">
      <c r="B414" s="42"/>
      <c r="C414" s="203" t="s">
        <v>3073</v>
      </c>
      <c r="D414" s="203" t="s">
        <v>311</v>
      </c>
      <c r="E414" s="204" t="s">
        <v>7929</v>
      </c>
      <c r="F414" s="205" t="s">
        <v>7443</v>
      </c>
      <c r="G414" s="206" t="s">
        <v>6023</v>
      </c>
      <c r="H414" s="207">
        <v>33</v>
      </c>
      <c r="I414" s="208"/>
      <c r="J414" s="209">
        <f t="shared" si="100"/>
        <v>0</v>
      </c>
      <c r="K414" s="205" t="s">
        <v>21</v>
      </c>
      <c r="L414" s="62"/>
      <c r="M414" s="210" t="s">
        <v>21</v>
      </c>
      <c r="N414" s="211" t="s">
        <v>45</v>
      </c>
      <c r="O414" s="43"/>
      <c r="P414" s="212">
        <f t="shared" si="101"/>
        <v>0</v>
      </c>
      <c r="Q414" s="212">
        <v>0</v>
      </c>
      <c r="R414" s="212">
        <f t="shared" si="102"/>
        <v>0</v>
      </c>
      <c r="S414" s="212">
        <v>0</v>
      </c>
      <c r="T414" s="213">
        <f t="shared" si="103"/>
        <v>0</v>
      </c>
      <c r="AR414" s="25" t="s">
        <v>327</v>
      </c>
      <c r="AT414" s="25" t="s">
        <v>311</v>
      </c>
      <c r="AU414" s="25" t="s">
        <v>84</v>
      </c>
      <c r="AY414" s="25" t="s">
        <v>308</v>
      </c>
      <c r="BE414" s="214">
        <f t="shared" si="104"/>
        <v>0</v>
      </c>
      <c r="BF414" s="214">
        <f t="shared" si="105"/>
        <v>0</v>
      </c>
      <c r="BG414" s="214">
        <f t="shared" si="106"/>
        <v>0</v>
      </c>
      <c r="BH414" s="214">
        <f t="shared" si="107"/>
        <v>0</v>
      </c>
      <c r="BI414" s="214">
        <f t="shared" si="108"/>
        <v>0</v>
      </c>
      <c r="BJ414" s="25" t="s">
        <v>82</v>
      </c>
      <c r="BK414" s="214">
        <f t="shared" si="109"/>
        <v>0</v>
      </c>
      <c r="BL414" s="25" t="s">
        <v>327</v>
      </c>
      <c r="BM414" s="25" t="s">
        <v>2603</v>
      </c>
    </row>
    <row r="415" spans="2:65" s="1" customFormat="1" ht="22.5" customHeight="1">
      <c r="B415" s="42"/>
      <c r="C415" s="203" t="s">
        <v>3077</v>
      </c>
      <c r="D415" s="203" t="s">
        <v>311</v>
      </c>
      <c r="E415" s="204" t="s">
        <v>7930</v>
      </c>
      <c r="F415" s="205" t="s">
        <v>7757</v>
      </c>
      <c r="G415" s="206" t="s">
        <v>6023</v>
      </c>
      <c r="H415" s="207">
        <v>2</v>
      </c>
      <c r="I415" s="208"/>
      <c r="J415" s="209">
        <f t="shared" si="100"/>
        <v>0</v>
      </c>
      <c r="K415" s="205" t="s">
        <v>21</v>
      </c>
      <c r="L415" s="62"/>
      <c r="M415" s="210" t="s">
        <v>21</v>
      </c>
      <c r="N415" s="211" t="s">
        <v>45</v>
      </c>
      <c r="O415" s="43"/>
      <c r="P415" s="212">
        <f t="shared" si="101"/>
        <v>0</v>
      </c>
      <c r="Q415" s="212">
        <v>0</v>
      </c>
      <c r="R415" s="212">
        <f t="shared" si="102"/>
        <v>0</v>
      </c>
      <c r="S415" s="212">
        <v>0</v>
      </c>
      <c r="T415" s="213">
        <f t="shared" si="103"/>
        <v>0</v>
      </c>
      <c r="AR415" s="25" t="s">
        <v>327</v>
      </c>
      <c r="AT415" s="25" t="s">
        <v>311</v>
      </c>
      <c r="AU415" s="25" t="s">
        <v>84</v>
      </c>
      <c r="AY415" s="25" t="s">
        <v>308</v>
      </c>
      <c r="BE415" s="214">
        <f t="shared" si="104"/>
        <v>0</v>
      </c>
      <c r="BF415" s="214">
        <f t="shared" si="105"/>
        <v>0</v>
      </c>
      <c r="BG415" s="214">
        <f t="shared" si="106"/>
        <v>0</v>
      </c>
      <c r="BH415" s="214">
        <f t="shared" si="107"/>
        <v>0</v>
      </c>
      <c r="BI415" s="214">
        <f t="shared" si="108"/>
        <v>0</v>
      </c>
      <c r="BJ415" s="25" t="s">
        <v>82</v>
      </c>
      <c r="BK415" s="214">
        <f t="shared" si="109"/>
        <v>0</v>
      </c>
      <c r="BL415" s="25" t="s">
        <v>327</v>
      </c>
      <c r="BM415" s="25" t="s">
        <v>2609</v>
      </c>
    </row>
    <row r="416" spans="2:65" s="1" customFormat="1" ht="22.5" customHeight="1">
      <c r="B416" s="42"/>
      <c r="C416" s="203" t="s">
        <v>3082</v>
      </c>
      <c r="D416" s="203" t="s">
        <v>311</v>
      </c>
      <c r="E416" s="204" t="s">
        <v>7931</v>
      </c>
      <c r="F416" s="205" t="s">
        <v>7446</v>
      </c>
      <c r="G416" s="206" t="s">
        <v>6023</v>
      </c>
      <c r="H416" s="207">
        <v>4</v>
      </c>
      <c r="I416" s="208"/>
      <c r="J416" s="209">
        <f t="shared" si="100"/>
        <v>0</v>
      </c>
      <c r="K416" s="205" t="s">
        <v>21</v>
      </c>
      <c r="L416" s="62"/>
      <c r="M416" s="210" t="s">
        <v>21</v>
      </c>
      <c r="N416" s="211" t="s">
        <v>45</v>
      </c>
      <c r="O416" s="43"/>
      <c r="P416" s="212">
        <f t="shared" si="101"/>
        <v>0</v>
      </c>
      <c r="Q416" s="212">
        <v>0</v>
      </c>
      <c r="R416" s="212">
        <f t="shared" si="102"/>
        <v>0</v>
      </c>
      <c r="S416" s="212">
        <v>0</v>
      </c>
      <c r="T416" s="213">
        <f t="shared" si="103"/>
        <v>0</v>
      </c>
      <c r="AR416" s="25" t="s">
        <v>327</v>
      </c>
      <c r="AT416" s="25" t="s">
        <v>311</v>
      </c>
      <c r="AU416" s="25" t="s">
        <v>84</v>
      </c>
      <c r="AY416" s="25" t="s">
        <v>308</v>
      </c>
      <c r="BE416" s="214">
        <f t="shared" si="104"/>
        <v>0</v>
      </c>
      <c r="BF416" s="214">
        <f t="shared" si="105"/>
        <v>0</v>
      </c>
      <c r="BG416" s="214">
        <f t="shared" si="106"/>
        <v>0</v>
      </c>
      <c r="BH416" s="214">
        <f t="shared" si="107"/>
        <v>0</v>
      </c>
      <c r="BI416" s="214">
        <f t="shared" si="108"/>
        <v>0</v>
      </c>
      <c r="BJ416" s="25" t="s">
        <v>82</v>
      </c>
      <c r="BK416" s="214">
        <f t="shared" si="109"/>
        <v>0</v>
      </c>
      <c r="BL416" s="25" t="s">
        <v>327</v>
      </c>
      <c r="BM416" s="25" t="s">
        <v>2614</v>
      </c>
    </row>
    <row r="417" spans="2:65" s="1" customFormat="1" ht="22.5" customHeight="1">
      <c r="B417" s="42"/>
      <c r="C417" s="203" t="s">
        <v>3084</v>
      </c>
      <c r="D417" s="203" t="s">
        <v>311</v>
      </c>
      <c r="E417" s="204" t="s">
        <v>7932</v>
      </c>
      <c r="F417" s="205" t="s">
        <v>7449</v>
      </c>
      <c r="G417" s="206" t="s">
        <v>6023</v>
      </c>
      <c r="H417" s="207">
        <v>61</v>
      </c>
      <c r="I417" s="208"/>
      <c r="J417" s="209">
        <f t="shared" si="100"/>
        <v>0</v>
      </c>
      <c r="K417" s="205" t="s">
        <v>21</v>
      </c>
      <c r="L417" s="62"/>
      <c r="M417" s="210" t="s">
        <v>21</v>
      </c>
      <c r="N417" s="211" t="s">
        <v>45</v>
      </c>
      <c r="O417" s="43"/>
      <c r="P417" s="212">
        <f t="shared" si="101"/>
        <v>0</v>
      </c>
      <c r="Q417" s="212">
        <v>0</v>
      </c>
      <c r="R417" s="212">
        <f t="shared" si="102"/>
        <v>0</v>
      </c>
      <c r="S417" s="212">
        <v>0</v>
      </c>
      <c r="T417" s="213">
        <f t="shared" si="103"/>
        <v>0</v>
      </c>
      <c r="AR417" s="25" t="s">
        <v>327</v>
      </c>
      <c r="AT417" s="25" t="s">
        <v>311</v>
      </c>
      <c r="AU417" s="25" t="s">
        <v>84</v>
      </c>
      <c r="AY417" s="25" t="s">
        <v>308</v>
      </c>
      <c r="BE417" s="214">
        <f t="shared" si="104"/>
        <v>0</v>
      </c>
      <c r="BF417" s="214">
        <f t="shared" si="105"/>
        <v>0</v>
      </c>
      <c r="BG417" s="214">
        <f t="shared" si="106"/>
        <v>0</v>
      </c>
      <c r="BH417" s="214">
        <f t="shared" si="107"/>
        <v>0</v>
      </c>
      <c r="BI417" s="214">
        <f t="shared" si="108"/>
        <v>0</v>
      </c>
      <c r="BJ417" s="25" t="s">
        <v>82</v>
      </c>
      <c r="BK417" s="214">
        <f t="shared" si="109"/>
        <v>0</v>
      </c>
      <c r="BL417" s="25" t="s">
        <v>327</v>
      </c>
      <c r="BM417" s="25" t="s">
        <v>2619</v>
      </c>
    </row>
    <row r="418" spans="2:65" s="1" customFormat="1" ht="22.5" customHeight="1">
      <c r="B418" s="42"/>
      <c r="C418" s="203" t="s">
        <v>3086</v>
      </c>
      <c r="D418" s="203" t="s">
        <v>311</v>
      </c>
      <c r="E418" s="204" t="s">
        <v>7933</v>
      </c>
      <c r="F418" s="205" t="s">
        <v>7452</v>
      </c>
      <c r="G418" s="206" t="s">
        <v>6023</v>
      </c>
      <c r="H418" s="207">
        <v>12</v>
      </c>
      <c r="I418" s="208"/>
      <c r="J418" s="209">
        <f t="shared" si="100"/>
        <v>0</v>
      </c>
      <c r="K418" s="205" t="s">
        <v>21</v>
      </c>
      <c r="L418" s="62"/>
      <c r="M418" s="210" t="s">
        <v>21</v>
      </c>
      <c r="N418" s="211" t="s">
        <v>45</v>
      </c>
      <c r="O418" s="43"/>
      <c r="P418" s="212">
        <f t="shared" si="101"/>
        <v>0</v>
      </c>
      <c r="Q418" s="212">
        <v>0</v>
      </c>
      <c r="R418" s="212">
        <f t="shared" si="102"/>
        <v>0</v>
      </c>
      <c r="S418" s="212">
        <v>0</v>
      </c>
      <c r="T418" s="213">
        <f t="shared" si="103"/>
        <v>0</v>
      </c>
      <c r="AR418" s="25" t="s">
        <v>327</v>
      </c>
      <c r="AT418" s="25" t="s">
        <v>311</v>
      </c>
      <c r="AU418" s="25" t="s">
        <v>84</v>
      </c>
      <c r="AY418" s="25" t="s">
        <v>308</v>
      </c>
      <c r="BE418" s="214">
        <f t="shared" si="104"/>
        <v>0</v>
      </c>
      <c r="BF418" s="214">
        <f t="shared" si="105"/>
        <v>0</v>
      </c>
      <c r="BG418" s="214">
        <f t="shared" si="106"/>
        <v>0</v>
      </c>
      <c r="BH418" s="214">
        <f t="shared" si="107"/>
        <v>0</v>
      </c>
      <c r="BI418" s="214">
        <f t="shared" si="108"/>
        <v>0</v>
      </c>
      <c r="BJ418" s="25" t="s">
        <v>82</v>
      </c>
      <c r="BK418" s="214">
        <f t="shared" si="109"/>
        <v>0</v>
      </c>
      <c r="BL418" s="25" t="s">
        <v>327</v>
      </c>
      <c r="BM418" s="25" t="s">
        <v>2623</v>
      </c>
    </row>
    <row r="419" spans="2:65" s="1" customFormat="1" ht="22.5" customHeight="1">
      <c r="B419" s="42"/>
      <c r="C419" s="203" t="s">
        <v>3088</v>
      </c>
      <c r="D419" s="203" t="s">
        <v>311</v>
      </c>
      <c r="E419" s="204" t="s">
        <v>7934</v>
      </c>
      <c r="F419" s="205" t="s">
        <v>7455</v>
      </c>
      <c r="G419" s="206" t="s">
        <v>6023</v>
      </c>
      <c r="H419" s="207">
        <v>146</v>
      </c>
      <c r="I419" s="208"/>
      <c r="J419" s="209">
        <f t="shared" si="100"/>
        <v>0</v>
      </c>
      <c r="K419" s="205" t="s">
        <v>21</v>
      </c>
      <c r="L419" s="62"/>
      <c r="M419" s="210" t="s">
        <v>21</v>
      </c>
      <c r="N419" s="211" t="s">
        <v>45</v>
      </c>
      <c r="O419" s="43"/>
      <c r="P419" s="212">
        <f t="shared" si="101"/>
        <v>0</v>
      </c>
      <c r="Q419" s="212">
        <v>0</v>
      </c>
      <c r="R419" s="212">
        <f t="shared" si="102"/>
        <v>0</v>
      </c>
      <c r="S419" s="212">
        <v>0</v>
      </c>
      <c r="T419" s="213">
        <f t="shared" si="103"/>
        <v>0</v>
      </c>
      <c r="AR419" s="25" t="s">
        <v>327</v>
      </c>
      <c r="AT419" s="25" t="s">
        <v>311</v>
      </c>
      <c r="AU419" s="25" t="s">
        <v>84</v>
      </c>
      <c r="AY419" s="25" t="s">
        <v>308</v>
      </c>
      <c r="BE419" s="214">
        <f t="shared" si="104"/>
        <v>0</v>
      </c>
      <c r="BF419" s="214">
        <f t="shared" si="105"/>
        <v>0</v>
      </c>
      <c r="BG419" s="214">
        <f t="shared" si="106"/>
        <v>0</v>
      </c>
      <c r="BH419" s="214">
        <f t="shared" si="107"/>
        <v>0</v>
      </c>
      <c r="BI419" s="214">
        <f t="shared" si="108"/>
        <v>0</v>
      </c>
      <c r="BJ419" s="25" t="s">
        <v>82</v>
      </c>
      <c r="BK419" s="214">
        <f t="shared" si="109"/>
        <v>0</v>
      </c>
      <c r="BL419" s="25" t="s">
        <v>327</v>
      </c>
      <c r="BM419" s="25" t="s">
        <v>2628</v>
      </c>
    </row>
    <row r="420" spans="2:65" s="1" customFormat="1" ht="22.5" customHeight="1">
      <c r="B420" s="42"/>
      <c r="C420" s="203" t="s">
        <v>3091</v>
      </c>
      <c r="D420" s="203" t="s">
        <v>311</v>
      </c>
      <c r="E420" s="204" t="s">
        <v>7935</v>
      </c>
      <c r="F420" s="205" t="s">
        <v>7461</v>
      </c>
      <c r="G420" s="206" t="s">
        <v>6023</v>
      </c>
      <c r="H420" s="207">
        <v>8</v>
      </c>
      <c r="I420" s="208"/>
      <c r="J420" s="209">
        <f t="shared" si="100"/>
        <v>0</v>
      </c>
      <c r="K420" s="205" t="s">
        <v>21</v>
      </c>
      <c r="L420" s="62"/>
      <c r="M420" s="210" t="s">
        <v>21</v>
      </c>
      <c r="N420" s="211" t="s">
        <v>45</v>
      </c>
      <c r="O420" s="43"/>
      <c r="P420" s="212">
        <f t="shared" si="101"/>
        <v>0</v>
      </c>
      <c r="Q420" s="212">
        <v>0</v>
      </c>
      <c r="R420" s="212">
        <f t="shared" si="102"/>
        <v>0</v>
      </c>
      <c r="S420" s="212">
        <v>0</v>
      </c>
      <c r="T420" s="213">
        <f t="shared" si="103"/>
        <v>0</v>
      </c>
      <c r="AR420" s="25" t="s">
        <v>327</v>
      </c>
      <c r="AT420" s="25" t="s">
        <v>311</v>
      </c>
      <c r="AU420" s="25" t="s">
        <v>84</v>
      </c>
      <c r="AY420" s="25" t="s">
        <v>308</v>
      </c>
      <c r="BE420" s="214">
        <f t="shared" si="104"/>
        <v>0</v>
      </c>
      <c r="BF420" s="214">
        <f t="shared" si="105"/>
        <v>0</v>
      </c>
      <c r="BG420" s="214">
        <f t="shared" si="106"/>
        <v>0</v>
      </c>
      <c r="BH420" s="214">
        <f t="shared" si="107"/>
        <v>0</v>
      </c>
      <c r="BI420" s="214">
        <f t="shared" si="108"/>
        <v>0</v>
      </c>
      <c r="BJ420" s="25" t="s">
        <v>82</v>
      </c>
      <c r="BK420" s="214">
        <f t="shared" si="109"/>
        <v>0</v>
      </c>
      <c r="BL420" s="25" t="s">
        <v>327</v>
      </c>
      <c r="BM420" s="25" t="s">
        <v>2634</v>
      </c>
    </row>
    <row r="421" spans="2:65" s="1" customFormat="1" ht="22.5" customHeight="1">
      <c r="B421" s="42"/>
      <c r="C421" s="203" t="s">
        <v>3095</v>
      </c>
      <c r="D421" s="203" t="s">
        <v>311</v>
      </c>
      <c r="E421" s="204" t="s">
        <v>7936</v>
      </c>
      <c r="F421" s="205" t="s">
        <v>7467</v>
      </c>
      <c r="G421" s="206" t="s">
        <v>508</v>
      </c>
      <c r="H421" s="207">
        <v>464</v>
      </c>
      <c r="I421" s="208"/>
      <c r="J421" s="209">
        <f t="shared" si="100"/>
        <v>0</v>
      </c>
      <c r="K421" s="205" t="s">
        <v>21</v>
      </c>
      <c r="L421" s="62"/>
      <c r="M421" s="210" t="s">
        <v>21</v>
      </c>
      <c r="N421" s="211" t="s">
        <v>45</v>
      </c>
      <c r="O421" s="43"/>
      <c r="P421" s="212">
        <f t="shared" si="101"/>
        <v>0</v>
      </c>
      <c r="Q421" s="212">
        <v>0</v>
      </c>
      <c r="R421" s="212">
        <f t="shared" si="102"/>
        <v>0</v>
      </c>
      <c r="S421" s="212">
        <v>0</v>
      </c>
      <c r="T421" s="213">
        <f t="shared" si="103"/>
        <v>0</v>
      </c>
      <c r="AR421" s="25" t="s">
        <v>327</v>
      </c>
      <c r="AT421" s="25" t="s">
        <v>311</v>
      </c>
      <c r="AU421" s="25" t="s">
        <v>84</v>
      </c>
      <c r="AY421" s="25" t="s">
        <v>308</v>
      </c>
      <c r="BE421" s="214">
        <f t="shared" si="104"/>
        <v>0</v>
      </c>
      <c r="BF421" s="214">
        <f t="shared" si="105"/>
        <v>0</v>
      </c>
      <c r="BG421" s="214">
        <f t="shared" si="106"/>
        <v>0</v>
      </c>
      <c r="BH421" s="214">
        <f t="shared" si="107"/>
        <v>0</v>
      </c>
      <c r="BI421" s="214">
        <f t="shared" si="108"/>
        <v>0</v>
      </c>
      <c r="BJ421" s="25" t="s">
        <v>82</v>
      </c>
      <c r="BK421" s="214">
        <f t="shared" si="109"/>
        <v>0</v>
      </c>
      <c r="BL421" s="25" t="s">
        <v>327</v>
      </c>
      <c r="BM421" s="25" t="s">
        <v>2639</v>
      </c>
    </row>
    <row r="422" spans="2:65" s="1" customFormat="1" ht="22.5" customHeight="1">
      <c r="B422" s="42"/>
      <c r="C422" s="203" t="s">
        <v>3101</v>
      </c>
      <c r="D422" s="203" t="s">
        <v>311</v>
      </c>
      <c r="E422" s="204" t="s">
        <v>7937</v>
      </c>
      <c r="F422" s="205" t="s">
        <v>7470</v>
      </c>
      <c r="G422" s="206" t="s">
        <v>508</v>
      </c>
      <c r="H422" s="207">
        <v>32</v>
      </c>
      <c r="I422" s="208"/>
      <c r="J422" s="209">
        <f t="shared" si="100"/>
        <v>0</v>
      </c>
      <c r="K422" s="205" t="s">
        <v>21</v>
      </c>
      <c r="L422" s="62"/>
      <c r="M422" s="210" t="s">
        <v>21</v>
      </c>
      <c r="N422" s="211" t="s">
        <v>45</v>
      </c>
      <c r="O422" s="43"/>
      <c r="P422" s="212">
        <f t="shared" si="101"/>
        <v>0</v>
      </c>
      <c r="Q422" s="212">
        <v>0</v>
      </c>
      <c r="R422" s="212">
        <f t="shared" si="102"/>
        <v>0</v>
      </c>
      <c r="S422" s="212">
        <v>0</v>
      </c>
      <c r="T422" s="213">
        <f t="shared" si="103"/>
        <v>0</v>
      </c>
      <c r="AR422" s="25" t="s">
        <v>327</v>
      </c>
      <c r="AT422" s="25" t="s">
        <v>311</v>
      </c>
      <c r="AU422" s="25" t="s">
        <v>84</v>
      </c>
      <c r="AY422" s="25" t="s">
        <v>308</v>
      </c>
      <c r="BE422" s="214">
        <f t="shared" si="104"/>
        <v>0</v>
      </c>
      <c r="BF422" s="214">
        <f t="shared" si="105"/>
        <v>0</v>
      </c>
      <c r="BG422" s="214">
        <f t="shared" si="106"/>
        <v>0</v>
      </c>
      <c r="BH422" s="214">
        <f t="shared" si="107"/>
        <v>0</v>
      </c>
      <c r="BI422" s="214">
        <f t="shared" si="108"/>
        <v>0</v>
      </c>
      <c r="BJ422" s="25" t="s">
        <v>82</v>
      </c>
      <c r="BK422" s="214">
        <f t="shared" si="109"/>
        <v>0</v>
      </c>
      <c r="BL422" s="25" t="s">
        <v>327</v>
      </c>
      <c r="BM422" s="25" t="s">
        <v>2644</v>
      </c>
    </row>
    <row r="423" spans="2:65" s="1" customFormat="1" ht="22.5" customHeight="1">
      <c r="B423" s="42"/>
      <c r="C423" s="203" t="s">
        <v>3107</v>
      </c>
      <c r="D423" s="203" t="s">
        <v>311</v>
      </c>
      <c r="E423" s="204" t="s">
        <v>7938</v>
      </c>
      <c r="F423" s="205" t="s">
        <v>7473</v>
      </c>
      <c r="G423" s="206" t="s">
        <v>508</v>
      </c>
      <c r="H423" s="207">
        <v>598</v>
      </c>
      <c r="I423" s="208"/>
      <c r="J423" s="209">
        <f t="shared" si="100"/>
        <v>0</v>
      </c>
      <c r="K423" s="205" t="s">
        <v>21</v>
      </c>
      <c r="L423" s="62"/>
      <c r="M423" s="210" t="s">
        <v>21</v>
      </c>
      <c r="N423" s="211" t="s">
        <v>45</v>
      </c>
      <c r="O423" s="43"/>
      <c r="P423" s="212">
        <f t="shared" si="101"/>
        <v>0</v>
      </c>
      <c r="Q423" s="212">
        <v>0</v>
      </c>
      <c r="R423" s="212">
        <f t="shared" si="102"/>
        <v>0</v>
      </c>
      <c r="S423" s="212">
        <v>0</v>
      </c>
      <c r="T423" s="213">
        <f t="shared" si="103"/>
        <v>0</v>
      </c>
      <c r="AR423" s="25" t="s">
        <v>327</v>
      </c>
      <c r="AT423" s="25" t="s">
        <v>311</v>
      </c>
      <c r="AU423" s="25" t="s">
        <v>84</v>
      </c>
      <c r="AY423" s="25" t="s">
        <v>308</v>
      </c>
      <c r="BE423" s="214">
        <f t="shared" si="104"/>
        <v>0</v>
      </c>
      <c r="BF423" s="214">
        <f t="shared" si="105"/>
        <v>0</v>
      </c>
      <c r="BG423" s="214">
        <f t="shared" si="106"/>
        <v>0</v>
      </c>
      <c r="BH423" s="214">
        <f t="shared" si="107"/>
        <v>0</v>
      </c>
      <c r="BI423" s="214">
        <f t="shared" si="108"/>
        <v>0</v>
      </c>
      <c r="BJ423" s="25" t="s">
        <v>82</v>
      </c>
      <c r="BK423" s="214">
        <f t="shared" si="109"/>
        <v>0</v>
      </c>
      <c r="BL423" s="25" t="s">
        <v>327</v>
      </c>
      <c r="BM423" s="25" t="s">
        <v>2649</v>
      </c>
    </row>
    <row r="424" spans="2:65" s="1" customFormat="1" ht="22.5" customHeight="1">
      <c r="B424" s="42"/>
      <c r="C424" s="203" t="s">
        <v>3113</v>
      </c>
      <c r="D424" s="203" t="s">
        <v>311</v>
      </c>
      <c r="E424" s="204" t="s">
        <v>7939</v>
      </c>
      <c r="F424" s="205" t="s">
        <v>7476</v>
      </c>
      <c r="G424" s="206" t="s">
        <v>508</v>
      </c>
      <c r="H424" s="207">
        <v>45</v>
      </c>
      <c r="I424" s="208"/>
      <c r="J424" s="209">
        <f t="shared" si="100"/>
        <v>0</v>
      </c>
      <c r="K424" s="205" t="s">
        <v>21</v>
      </c>
      <c r="L424" s="62"/>
      <c r="M424" s="210" t="s">
        <v>21</v>
      </c>
      <c r="N424" s="211" t="s">
        <v>45</v>
      </c>
      <c r="O424" s="43"/>
      <c r="P424" s="212">
        <f t="shared" si="101"/>
        <v>0</v>
      </c>
      <c r="Q424" s="212">
        <v>0</v>
      </c>
      <c r="R424" s="212">
        <f t="shared" si="102"/>
        <v>0</v>
      </c>
      <c r="S424" s="212">
        <v>0</v>
      </c>
      <c r="T424" s="213">
        <f t="shared" si="103"/>
        <v>0</v>
      </c>
      <c r="AR424" s="25" t="s">
        <v>327</v>
      </c>
      <c r="AT424" s="25" t="s">
        <v>311</v>
      </c>
      <c r="AU424" s="25" t="s">
        <v>84</v>
      </c>
      <c r="AY424" s="25" t="s">
        <v>308</v>
      </c>
      <c r="BE424" s="214">
        <f t="shared" si="104"/>
        <v>0</v>
      </c>
      <c r="BF424" s="214">
        <f t="shared" si="105"/>
        <v>0</v>
      </c>
      <c r="BG424" s="214">
        <f t="shared" si="106"/>
        <v>0</v>
      </c>
      <c r="BH424" s="214">
        <f t="shared" si="107"/>
        <v>0</v>
      </c>
      <c r="BI424" s="214">
        <f t="shared" si="108"/>
        <v>0</v>
      </c>
      <c r="BJ424" s="25" t="s">
        <v>82</v>
      </c>
      <c r="BK424" s="214">
        <f t="shared" si="109"/>
        <v>0</v>
      </c>
      <c r="BL424" s="25" t="s">
        <v>327</v>
      </c>
      <c r="BM424" s="25" t="s">
        <v>2653</v>
      </c>
    </row>
    <row r="425" spans="2:65" s="1" customFormat="1" ht="31.5" customHeight="1">
      <c r="B425" s="42"/>
      <c r="C425" s="203" t="s">
        <v>3119</v>
      </c>
      <c r="D425" s="203" t="s">
        <v>311</v>
      </c>
      <c r="E425" s="204" t="s">
        <v>7940</v>
      </c>
      <c r="F425" s="205" t="s">
        <v>7941</v>
      </c>
      <c r="G425" s="206" t="s">
        <v>508</v>
      </c>
      <c r="H425" s="207">
        <v>85</v>
      </c>
      <c r="I425" s="208"/>
      <c r="J425" s="209">
        <f t="shared" ref="J425:J456" si="110">ROUND(I425*H425,2)</f>
        <v>0</v>
      </c>
      <c r="K425" s="205" t="s">
        <v>21</v>
      </c>
      <c r="L425" s="62"/>
      <c r="M425" s="210" t="s">
        <v>21</v>
      </c>
      <c r="N425" s="211" t="s">
        <v>45</v>
      </c>
      <c r="O425" s="43"/>
      <c r="P425" s="212">
        <f t="shared" ref="P425:P456" si="111">O425*H425</f>
        <v>0</v>
      </c>
      <c r="Q425" s="212">
        <v>0</v>
      </c>
      <c r="R425" s="212">
        <f t="shared" ref="R425:R456" si="112">Q425*H425</f>
        <v>0</v>
      </c>
      <c r="S425" s="212">
        <v>0</v>
      </c>
      <c r="T425" s="213">
        <f t="shared" ref="T425:T456" si="113">S425*H425</f>
        <v>0</v>
      </c>
      <c r="AR425" s="25" t="s">
        <v>327</v>
      </c>
      <c r="AT425" s="25" t="s">
        <v>311</v>
      </c>
      <c r="AU425" s="25" t="s">
        <v>84</v>
      </c>
      <c r="AY425" s="25" t="s">
        <v>308</v>
      </c>
      <c r="BE425" s="214">
        <f t="shared" si="104"/>
        <v>0</v>
      </c>
      <c r="BF425" s="214">
        <f t="shared" si="105"/>
        <v>0</v>
      </c>
      <c r="BG425" s="214">
        <f t="shared" si="106"/>
        <v>0</v>
      </c>
      <c r="BH425" s="214">
        <f t="shared" si="107"/>
        <v>0</v>
      </c>
      <c r="BI425" s="214">
        <f t="shared" si="108"/>
        <v>0</v>
      </c>
      <c r="BJ425" s="25" t="s">
        <v>82</v>
      </c>
      <c r="BK425" s="214">
        <f t="shared" si="109"/>
        <v>0</v>
      </c>
      <c r="BL425" s="25" t="s">
        <v>327</v>
      </c>
      <c r="BM425" s="25" t="s">
        <v>2661</v>
      </c>
    </row>
    <row r="426" spans="2:65" s="1" customFormat="1" ht="22.5" customHeight="1">
      <c r="B426" s="42"/>
      <c r="C426" s="203" t="s">
        <v>3125</v>
      </c>
      <c r="D426" s="203" t="s">
        <v>311</v>
      </c>
      <c r="E426" s="204" t="s">
        <v>7942</v>
      </c>
      <c r="F426" s="205" t="s">
        <v>7479</v>
      </c>
      <c r="G426" s="206" t="s">
        <v>508</v>
      </c>
      <c r="H426" s="207">
        <v>25</v>
      </c>
      <c r="I426" s="208"/>
      <c r="J426" s="209">
        <f t="shared" si="110"/>
        <v>0</v>
      </c>
      <c r="K426" s="205" t="s">
        <v>21</v>
      </c>
      <c r="L426" s="62"/>
      <c r="M426" s="210" t="s">
        <v>21</v>
      </c>
      <c r="N426" s="211" t="s">
        <v>45</v>
      </c>
      <c r="O426" s="43"/>
      <c r="P426" s="212">
        <f t="shared" si="111"/>
        <v>0</v>
      </c>
      <c r="Q426" s="212">
        <v>0</v>
      </c>
      <c r="R426" s="212">
        <f t="shared" si="112"/>
        <v>0</v>
      </c>
      <c r="S426" s="212">
        <v>0</v>
      </c>
      <c r="T426" s="213">
        <f t="shared" si="113"/>
        <v>0</v>
      </c>
      <c r="AR426" s="25" t="s">
        <v>327</v>
      </c>
      <c r="AT426" s="25" t="s">
        <v>311</v>
      </c>
      <c r="AU426" s="25" t="s">
        <v>84</v>
      </c>
      <c r="AY426" s="25" t="s">
        <v>308</v>
      </c>
      <c r="BE426" s="214">
        <f t="shared" si="104"/>
        <v>0</v>
      </c>
      <c r="BF426" s="214">
        <f t="shared" si="105"/>
        <v>0</v>
      </c>
      <c r="BG426" s="214">
        <f t="shared" si="106"/>
        <v>0</v>
      </c>
      <c r="BH426" s="214">
        <f t="shared" si="107"/>
        <v>0</v>
      </c>
      <c r="BI426" s="214">
        <f t="shared" si="108"/>
        <v>0</v>
      </c>
      <c r="BJ426" s="25" t="s">
        <v>82</v>
      </c>
      <c r="BK426" s="214">
        <f t="shared" si="109"/>
        <v>0</v>
      </c>
      <c r="BL426" s="25" t="s">
        <v>327</v>
      </c>
      <c r="BM426" s="25" t="s">
        <v>2665</v>
      </c>
    </row>
    <row r="427" spans="2:65" s="1" customFormat="1" ht="22.5" customHeight="1">
      <c r="B427" s="42"/>
      <c r="C427" s="203" t="s">
        <v>3129</v>
      </c>
      <c r="D427" s="203" t="s">
        <v>311</v>
      </c>
      <c r="E427" s="204" t="s">
        <v>7943</v>
      </c>
      <c r="F427" s="205" t="s">
        <v>7482</v>
      </c>
      <c r="G427" s="206" t="s">
        <v>700</v>
      </c>
      <c r="H427" s="207">
        <v>1</v>
      </c>
      <c r="I427" s="208"/>
      <c r="J427" s="209">
        <f t="shared" si="110"/>
        <v>0</v>
      </c>
      <c r="K427" s="205" t="s">
        <v>21</v>
      </c>
      <c r="L427" s="62"/>
      <c r="M427" s="210" t="s">
        <v>21</v>
      </c>
      <c r="N427" s="211" t="s">
        <v>45</v>
      </c>
      <c r="O427" s="43"/>
      <c r="P427" s="212">
        <f t="shared" si="111"/>
        <v>0</v>
      </c>
      <c r="Q427" s="212">
        <v>0</v>
      </c>
      <c r="R427" s="212">
        <f t="shared" si="112"/>
        <v>0</v>
      </c>
      <c r="S427" s="212">
        <v>0</v>
      </c>
      <c r="T427" s="213">
        <f t="shared" si="113"/>
        <v>0</v>
      </c>
      <c r="AR427" s="25" t="s">
        <v>327</v>
      </c>
      <c r="AT427" s="25" t="s">
        <v>311</v>
      </c>
      <c r="AU427" s="25" t="s">
        <v>84</v>
      </c>
      <c r="AY427" s="25" t="s">
        <v>308</v>
      </c>
      <c r="BE427" s="214">
        <f t="shared" si="104"/>
        <v>0</v>
      </c>
      <c r="BF427" s="214">
        <f t="shared" si="105"/>
        <v>0</v>
      </c>
      <c r="BG427" s="214">
        <f t="shared" si="106"/>
        <v>0</v>
      </c>
      <c r="BH427" s="214">
        <f t="shared" si="107"/>
        <v>0</v>
      </c>
      <c r="BI427" s="214">
        <f t="shared" si="108"/>
        <v>0</v>
      </c>
      <c r="BJ427" s="25" t="s">
        <v>82</v>
      </c>
      <c r="BK427" s="214">
        <f t="shared" si="109"/>
        <v>0</v>
      </c>
      <c r="BL427" s="25" t="s">
        <v>327</v>
      </c>
      <c r="BM427" s="25" t="s">
        <v>2669</v>
      </c>
    </row>
    <row r="428" spans="2:65" s="11" customFormat="1" ht="29.85" customHeight="1">
      <c r="B428" s="186"/>
      <c r="C428" s="187"/>
      <c r="D428" s="200" t="s">
        <v>73</v>
      </c>
      <c r="E428" s="201" t="s">
        <v>7944</v>
      </c>
      <c r="F428" s="201" t="s">
        <v>7945</v>
      </c>
      <c r="G428" s="187"/>
      <c r="H428" s="187"/>
      <c r="I428" s="190"/>
      <c r="J428" s="202">
        <f>BK428</f>
        <v>0</v>
      </c>
      <c r="K428" s="187"/>
      <c r="L428" s="192"/>
      <c r="M428" s="193"/>
      <c r="N428" s="194"/>
      <c r="O428" s="194"/>
      <c r="P428" s="195">
        <f>SUM(P429:P449)</f>
        <v>0</v>
      </c>
      <c r="Q428" s="194"/>
      <c r="R428" s="195">
        <f>SUM(R429:R449)</f>
        <v>0</v>
      </c>
      <c r="S428" s="194"/>
      <c r="T428" s="196">
        <f>SUM(T429:T449)</f>
        <v>0</v>
      </c>
      <c r="AR428" s="197" t="s">
        <v>82</v>
      </c>
      <c r="AT428" s="198" t="s">
        <v>73</v>
      </c>
      <c r="AU428" s="198" t="s">
        <v>82</v>
      </c>
      <c r="AY428" s="197" t="s">
        <v>308</v>
      </c>
      <c r="BK428" s="199">
        <f>SUM(BK429:BK449)</f>
        <v>0</v>
      </c>
    </row>
    <row r="429" spans="2:65" s="1" customFormat="1" ht="44.25" customHeight="1">
      <c r="B429" s="42"/>
      <c r="C429" s="203" t="s">
        <v>3135</v>
      </c>
      <c r="D429" s="203" t="s">
        <v>311</v>
      </c>
      <c r="E429" s="204" t="s">
        <v>7946</v>
      </c>
      <c r="F429" s="205" t="s">
        <v>7947</v>
      </c>
      <c r="G429" s="206" t="s">
        <v>5275</v>
      </c>
      <c r="H429" s="207">
        <v>1</v>
      </c>
      <c r="I429" s="208"/>
      <c r="J429" s="209">
        <f t="shared" ref="J429:J449" si="114">ROUND(I429*H429,2)</f>
        <v>0</v>
      </c>
      <c r="K429" s="205" t="s">
        <v>21</v>
      </c>
      <c r="L429" s="62"/>
      <c r="M429" s="210" t="s">
        <v>21</v>
      </c>
      <c r="N429" s="211" t="s">
        <v>45</v>
      </c>
      <c r="O429" s="43"/>
      <c r="P429" s="212">
        <f t="shared" ref="P429:P449" si="115">O429*H429</f>
        <v>0</v>
      </c>
      <c r="Q429" s="212">
        <v>0</v>
      </c>
      <c r="R429" s="212">
        <f t="shared" ref="R429:R449" si="116">Q429*H429</f>
        <v>0</v>
      </c>
      <c r="S429" s="212">
        <v>0</v>
      </c>
      <c r="T429" s="213">
        <f t="shared" ref="T429:T449" si="117">S429*H429</f>
        <v>0</v>
      </c>
      <c r="AR429" s="25" t="s">
        <v>327</v>
      </c>
      <c r="AT429" s="25" t="s">
        <v>311</v>
      </c>
      <c r="AU429" s="25" t="s">
        <v>84</v>
      </c>
      <c r="AY429" s="25" t="s">
        <v>308</v>
      </c>
      <c r="BE429" s="214">
        <f t="shared" ref="BE429:BE449" si="118">IF(N429="základní",J429,0)</f>
        <v>0</v>
      </c>
      <c r="BF429" s="214">
        <f t="shared" ref="BF429:BF449" si="119">IF(N429="snížená",J429,0)</f>
        <v>0</v>
      </c>
      <c r="BG429" s="214">
        <f t="shared" ref="BG429:BG449" si="120">IF(N429="zákl. přenesená",J429,0)</f>
        <v>0</v>
      </c>
      <c r="BH429" s="214">
        <f t="shared" ref="BH429:BH449" si="121">IF(N429="sníž. přenesená",J429,0)</f>
        <v>0</v>
      </c>
      <c r="BI429" s="214">
        <f t="shared" ref="BI429:BI449" si="122">IF(N429="nulová",J429,0)</f>
        <v>0</v>
      </c>
      <c r="BJ429" s="25" t="s">
        <v>82</v>
      </c>
      <c r="BK429" s="214">
        <f t="shared" ref="BK429:BK449" si="123">ROUND(I429*H429,2)</f>
        <v>0</v>
      </c>
      <c r="BL429" s="25" t="s">
        <v>327</v>
      </c>
      <c r="BM429" s="25" t="s">
        <v>2673</v>
      </c>
    </row>
    <row r="430" spans="2:65" s="1" customFormat="1" ht="22.5" customHeight="1">
      <c r="B430" s="42"/>
      <c r="C430" s="203" t="s">
        <v>3140</v>
      </c>
      <c r="D430" s="203" t="s">
        <v>311</v>
      </c>
      <c r="E430" s="204" t="s">
        <v>7948</v>
      </c>
      <c r="F430" s="205" t="s">
        <v>7949</v>
      </c>
      <c r="G430" s="206" t="s">
        <v>5275</v>
      </c>
      <c r="H430" s="207">
        <v>1</v>
      </c>
      <c r="I430" s="208"/>
      <c r="J430" s="209">
        <f t="shared" si="114"/>
        <v>0</v>
      </c>
      <c r="K430" s="205" t="s">
        <v>21</v>
      </c>
      <c r="L430" s="62"/>
      <c r="M430" s="210" t="s">
        <v>21</v>
      </c>
      <c r="N430" s="211" t="s">
        <v>45</v>
      </c>
      <c r="O430" s="43"/>
      <c r="P430" s="212">
        <f t="shared" si="115"/>
        <v>0</v>
      </c>
      <c r="Q430" s="212">
        <v>0</v>
      </c>
      <c r="R430" s="212">
        <f t="shared" si="116"/>
        <v>0</v>
      </c>
      <c r="S430" s="212">
        <v>0</v>
      </c>
      <c r="T430" s="213">
        <f t="shared" si="117"/>
        <v>0</v>
      </c>
      <c r="AR430" s="25" t="s">
        <v>327</v>
      </c>
      <c r="AT430" s="25" t="s">
        <v>311</v>
      </c>
      <c r="AU430" s="25" t="s">
        <v>84</v>
      </c>
      <c r="AY430" s="25" t="s">
        <v>308</v>
      </c>
      <c r="BE430" s="214">
        <f t="shared" si="118"/>
        <v>0</v>
      </c>
      <c r="BF430" s="214">
        <f t="shared" si="119"/>
        <v>0</v>
      </c>
      <c r="BG430" s="214">
        <f t="shared" si="120"/>
        <v>0</v>
      </c>
      <c r="BH430" s="214">
        <f t="shared" si="121"/>
        <v>0</v>
      </c>
      <c r="BI430" s="214">
        <f t="shared" si="122"/>
        <v>0</v>
      </c>
      <c r="BJ430" s="25" t="s">
        <v>82</v>
      </c>
      <c r="BK430" s="214">
        <f t="shared" si="123"/>
        <v>0</v>
      </c>
      <c r="BL430" s="25" t="s">
        <v>327</v>
      </c>
      <c r="BM430" s="25" t="s">
        <v>2677</v>
      </c>
    </row>
    <row r="431" spans="2:65" s="1" customFormat="1" ht="22.5" customHeight="1">
      <c r="B431" s="42"/>
      <c r="C431" s="203" t="s">
        <v>3146</v>
      </c>
      <c r="D431" s="203" t="s">
        <v>311</v>
      </c>
      <c r="E431" s="204" t="s">
        <v>7950</v>
      </c>
      <c r="F431" s="205" t="s">
        <v>7951</v>
      </c>
      <c r="G431" s="206" t="s">
        <v>5275</v>
      </c>
      <c r="H431" s="207">
        <v>1</v>
      </c>
      <c r="I431" s="208"/>
      <c r="J431" s="209">
        <f t="shared" si="114"/>
        <v>0</v>
      </c>
      <c r="K431" s="205" t="s">
        <v>21</v>
      </c>
      <c r="L431" s="62"/>
      <c r="M431" s="210" t="s">
        <v>21</v>
      </c>
      <c r="N431" s="211" t="s">
        <v>45</v>
      </c>
      <c r="O431" s="43"/>
      <c r="P431" s="212">
        <f t="shared" si="115"/>
        <v>0</v>
      </c>
      <c r="Q431" s="212">
        <v>0</v>
      </c>
      <c r="R431" s="212">
        <f t="shared" si="116"/>
        <v>0</v>
      </c>
      <c r="S431" s="212">
        <v>0</v>
      </c>
      <c r="T431" s="213">
        <f t="shared" si="117"/>
        <v>0</v>
      </c>
      <c r="AR431" s="25" t="s">
        <v>327</v>
      </c>
      <c r="AT431" s="25" t="s">
        <v>311</v>
      </c>
      <c r="AU431" s="25" t="s">
        <v>84</v>
      </c>
      <c r="AY431" s="25" t="s">
        <v>308</v>
      </c>
      <c r="BE431" s="214">
        <f t="shared" si="118"/>
        <v>0</v>
      </c>
      <c r="BF431" s="214">
        <f t="shared" si="119"/>
        <v>0</v>
      </c>
      <c r="BG431" s="214">
        <f t="shared" si="120"/>
        <v>0</v>
      </c>
      <c r="BH431" s="214">
        <f t="shared" si="121"/>
        <v>0</v>
      </c>
      <c r="BI431" s="214">
        <f t="shared" si="122"/>
        <v>0</v>
      </c>
      <c r="BJ431" s="25" t="s">
        <v>82</v>
      </c>
      <c r="BK431" s="214">
        <f t="shared" si="123"/>
        <v>0</v>
      </c>
      <c r="BL431" s="25" t="s">
        <v>327</v>
      </c>
      <c r="BM431" s="25" t="s">
        <v>2681</v>
      </c>
    </row>
    <row r="432" spans="2:65" s="1" customFormat="1" ht="22.5" customHeight="1">
      <c r="B432" s="42"/>
      <c r="C432" s="203" t="s">
        <v>3152</v>
      </c>
      <c r="D432" s="203" t="s">
        <v>311</v>
      </c>
      <c r="E432" s="204" t="s">
        <v>7952</v>
      </c>
      <c r="F432" s="205" t="s">
        <v>7953</v>
      </c>
      <c r="G432" s="206" t="s">
        <v>5275</v>
      </c>
      <c r="H432" s="207">
        <v>1</v>
      </c>
      <c r="I432" s="208"/>
      <c r="J432" s="209">
        <f t="shared" si="114"/>
        <v>0</v>
      </c>
      <c r="K432" s="205" t="s">
        <v>21</v>
      </c>
      <c r="L432" s="62"/>
      <c r="M432" s="210" t="s">
        <v>21</v>
      </c>
      <c r="N432" s="211" t="s">
        <v>45</v>
      </c>
      <c r="O432" s="43"/>
      <c r="P432" s="212">
        <f t="shared" si="115"/>
        <v>0</v>
      </c>
      <c r="Q432" s="212">
        <v>0</v>
      </c>
      <c r="R432" s="212">
        <f t="shared" si="116"/>
        <v>0</v>
      </c>
      <c r="S432" s="212">
        <v>0</v>
      </c>
      <c r="T432" s="213">
        <f t="shared" si="117"/>
        <v>0</v>
      </c>
      <c r="AR432" s="25" t="s">
        <v>327</v>
      </c>
      <c r="AT432" s="25" t="s">
        <v>311</v>
      </c>
      <c r="AU432" s="25" t="s">
        <v>84</v>
      </c>
      <c r="AY432" s="25" t="s">
        <v>308</v>
      </c>
      <c r="BE432" s="214">
        <f t="shared" si="118"/>
        <v>0</v>
      </c>
      <c r="BF432" s="214">
        <f t="shared" si="119"/>
        <v>0</v>
      </c>
      <c r="BG432" s="214">
        <f t="shared" si="120"/>
        <v>0</v>
      </c>
      <c r="BH432" s="214">
        <f t="shared" si="121"/>
        <v>0</v>
      </c>
      <c r="BI432" s="214">
        <f t="shared" si="122"/>
        <v>0</v>
      </c>
      <c r="BJ432" s="25" t="s">
        <v>82</v>
      </c>
      <c r="BK432" s="214">
        <f t="shared" si="123"/>
        <v>0</v>
      </c>
      <c r="BL432" s="25" t="s">
        <v>327</v>
      </c>
      <c r="BM432" s="25" t="s">
        <v>2685</v>
      </c>
    </row>
    <row r="433" spans="2:65" s="1" customFormat="1" ht="22.5" customHeight="1">
      <c r="B433" s="42"/>
      <c r="C433" s="203" t="s">
        <v>3158</v>
      </c>
      <c r="D433" s="203" t="s">
        <v>311</v>
      </c>
      <c r="E433" s="204" t="s">
        <v>7954</v>
      </c>
      <c r="F433" s="205" t="s">
        <v>7955</v>
      </c>
      <c r="G433" s="206" t="s">
        <v>5275</v>
      </c>
      <c r="H433" s="207">
        <v>1</v>
      </c>
      <c r="I433" s="208"/>
      <c r="J433" s="209">
        <f t="shared" si="114"/>
        <v>0</v>
      </c>
      <c r="K433" s="205" t="s">
        <v>21</v>
      </c>
      <c r="L433" s="62"/>
      <c r="M433" s="210" t="s">
        <v>21</v>
      </c>
      <c r="N433" s="211" t="s">
        <v>45</v>
      </c>
      <c r="O433" s="43"/>
      <c r="P433" s="212">
        <f t="shared" si="115"/>
        <v>0</v>
      </c>
      <c r="Q433" s="212">
        <v>0</v>
      </c>
      <c r="R433" s="212">
        <f t="shared" si="116"/>
        <v>0</v>
      </c>
      <c r="S433" s="212">
        <v>0</v>
      </c>
      <c r="T433" s="213">
        <f t="shared" si="117"/>
        <v>0</v>
      </c>
      <c r="AR433" s="25" t="s">
        <v>327</v>
      </c>
      <c r="AT433" s="25" t="s">
        <v>311</v>
      </c>
      <c r="AU433" s="25" t="s">
        <v>84</v>
      </c>
      <c r="AY433" s="25" t="s">
        <v>308</v>
      </c>
      <c r="BE433" s="214">
        <f t="shared" si="118"/>
        <v>0</v>
      </c>
      <c r="BF433" s="214">
        <f t="shared" si="119"/>
        <v>0</v>
      </c>
      <c r="BG433" s="214">
        <f t="shared" si="120"/>
        <v>0</v>
      </c>
      <c r="BH433" s="214">
        <f t="shared" si="121"/>
        <v>0</v>
      </c>
      <c r="BI433" s="214">
        <f t="shared" si="122"/>
        <v>0</v>
      </c>
      <c r="BJ433" s="25" t="s">
        <v>82</v>
      </c>
      <c r="BK433" s="214">
        <f t="shared" si="123"/>
        <v>0</v>
      </c>
      <c r="BL433" s="25" t="s">
        <v>327</v>
      </c>
      <c r="BM433" s="25" t="s">
        <v>2689</v>
      </c>
    </row>
    <row r="434" spans="2:65" s="1" customFormat="1" ht="22.5" customHeight="1">
      <c r="B434" s="42"/>
      <c r="C434" s="203" t="s">
        <v>3164</v>
      </c>
      <c r="D434" s="203" t="s">
        <v>311</v>
      </c>
      <c r="E434" s="204" t="s">
        <v>7956</v>
      </c>
      <c r="F434" s="205" t="s">
        <v>7957</v>
      </c>
      <c r="G434" s="206" t="s">
        <v>700</v>
      </c>
      <c r="H434" s="207">
        <v>1</v>
      </c>
      <c r="I434" s="208"/>
      <c r="J434" s="209">
        <f t="shared" si="114"/>
        <v>0</v>
      </c>
      <c r="K434" s="205" t="s">
        <v>21</v>
      </c>
      <c r="L434" s="62"/>
      <c r="M434" s="210" t="s">
        <v>21</v>
      </c>
      <c r="N434" s="211" t="s">
        <v>45</v>
      </c>
      <c r="O434" s="43"/>
      <c r="P434" s="212">
        <f t="shared" si="115"/>
        <v>0</v>
      </c>
      <c r="Q434" s="212">
        <v>0</v>
      </c>
      <c r="R434" s="212">
        <f t="shared" si="116"/>
        <v>0</v>
      </c>
      <c r="S434" s="212">
        <v>0</v>
      </c>
      <c r="T434" s="213">
        <f t="shared" si="117"/>
        <v>0</v>
      </c>
      <c r="AR434" s="25" t="s">
        <v>327</v>
      </c>
      <c r="AT434" s="25" t="s">
        <v>311</v>
      </c>
      <c r="AU434" s="25" t="s">
        <v>84</v>
      </c>
      <c r="AY434" s="25" t="s">
        <v>308</v>
      </c>
      <c r="BE434" s="214">
        <f t="shared" si="118"/>
        <v>0</v>
      </c>
      <c r="BF434" s="214">
        <f t="shared" si="119"/>
        <v>0</v>
      </c>
      <c r="BG434" s="214">
        <f t="shared" si="120"/>
        <v>0</v>
      </c>
      <c r="BH434" s="214">
        <f t="shared" si="121"/>
        <v>0</v>
      </c>
      <c r="BI434" s="214">
        <f t="shared" si="122"/>
        <v>0</v>
      </c>
      <c r="BJ434" s="25" t="s">
        <v>82</v>
      </c>
      <c r="BK434" s="214">
        <f t="shared" si="123"/>
        <v>0</v>
      </c>
      <c r="BL434" s="25" t="s">
        <v>327</v>
      </c>
      <c r="BM434" s="25" t="s">
        <v>2693</v>
      </c>
    </row>
    <row r="435" spans="2:65" s="1" customFormat="1" ht="31.5" customHeight="1">
      <c r="B435" s="42"/>
      <c r="C435" s="203" t="s">
        <v>3170</v>
      </c>
      <c r="D435" s="203" t="s">
        <v>311</v>
      </c>
      <c r="E435" s="204" t="s">
        <v>7958</v>
      </c>
      <c r="F435" s="205" t="s">
        <v>7959</v>
      </c>
      <c r="G435" s="206" t="s">
        <v>5275</v>
      </c>
      <c r="H435" s="207">
        <v>2</v>
      </c>
      <c r="I435" s="208"/>
      <c r="J435" s="209">
        <f t="shared" si="114"/>
        <v>0</v>
      </c>
      <c r="K435" s="205" t="s">
        <v>21</v>
      </c>
      <c r="L435" s="62"/>
      <c r="M435" s="210" t="s">
        <v>21</v>
      </c>
      <c r="N435" s="211" t="s">
        <v>45</v>
      </c>
      <c r="O435" s="43"/>
      <c r="P435" s="212">
        <f t="shared" si="115"/>
        <v>0</v>
      </c>
      <c r="Q435" s="212">
        <v>0</v>
      </c>
      <c r="R435" s="212">
        <f t="shared" si="116"/>
        <v>0</v>
      </c>
      <c r="S435" s="212">
        <v>0</v>
      </c>
      <c r="T435" s="213">
        <f t="shared" si="117"/>
        <v>0</v>
      </c>
      <c r="AR435" s="25" t="s">
        <v>327</v>
      </c>
      <c r="AT435" s="25" t="s">
        <v>311</v>
      </c>
      <c r="AU435" s="25" t="s">
        <v>84</v>
      </c>
      <c r="AY435" s="25" t="s">
        <v>308</v>
      </c>
      <c r="BE435" s="214">
        <f t="shared" si="118"/>
        <v>0</v>
      </c>
      <c r="BF435" s="214">
        <f t="shared" si="119"/>
        <v>0</v>
      </c>
      <c r="BG435" s="214">
        <f t="shared" si="120"/>
        <v>0</v>
      </c>
      <c r="BH435" s="214">
        <f t="shared" si="121"/>
        <v>0</v>
      </c>
      <c r="BI435" s="214">
        <f t="shared" si="122"/>
        <v>0</v>
      </c>
      <c r="BJ435" s="25" t="s">
        <v>82</v>
      </c>
      <c r="BK435" s="214">
        <f t="shared" si="123"/>
        <v>0</v>
      </c>
      <c r="BL435" s="25" t="s">
        <v>327</v>
      </c>
      <c r="BM435" s="25" t="s">
        <v>2697</v>
      </c>
    </row>
    <row r="436" spans="2:65" s="1" customFormat="1" ht="22.5" customHeight="1">
      <c r="B436" s="42"/>
      <c r="C436" s="203" t="s">
        <v>3177</v>
      </c>
      <c r="D436" s="203" t="s">
        <v>311</v>
      </c>
      <c r="E436" s="204" t="s">
        <v>7960</v>
      </c>
      <c r="F436" s="205" t="s">
        <v>7961</v>
      </c>
      <c r="G436" s="206" t="s">
        <v>5275</v>
      </c>
      <c r="H436" s="207">
        <v>1</v>
      </c>
      <c r="I436" s="208"/>
      <c r="J436" s="209">
        <f t="shared" si="114"/>
        <v>0</v>
      </c>
      <c r="K436" s="205" t="s">
        <v>21</v>
      </c>
      <c r="L436" s="62"/>
      <c r="M436" s="210" t="s">
        <v>21</v>
      </c>
      <c r="N436" s="211" t="s">
        <v>45</v>
      </c>
      <c r="O436" s="43"/>
      <c r="P436" s="212">
        <f t="shared" si="115"/>
        <v>0</v>
      </c>
      <c r="Q436" s="212">
        <v>0</v>
      </c>
      <c r="R436" s="212">
        <f t="shared" si="116"/>
        <v>0</v>
      </c>
      <c r="S436" s="212">
        <v>0</v>
      </c>
      <c r="T436" s="213">
        <f t="shared" si="117"/>
        <v>0</v>
      </c>
      <c r="AR436" s="25" t="s">
        <v>327</v>
      </c>
      <c r="AT436" s="25" t="s">
        <v>311</v>
      </c>
      <c r="AU436" s="25" t="s">
        <v>84</v>
      </c>
      <c r="AY436" s="25" t="s">
        <v>308</v>
      </c>
      <c r="BE436" s="214">
        <f t="shared" si="118"/>
        <v>0</v>
      </c>
      <c r="BF436" s="214">
        <f t="shared" si="119"/>
        <v>0</v>
      </c>
      <c r="BG436" s="214">
        <f t="shared" si="120"/>
        <v>0</v>
      </c>
      <c r="BH436" s="214">
        <f t="shared" si="121"/>
        <v>0</v>
      </c>
      <c r="BI436" s="214">
        <f t="shared" si="122"/>
        <v>0</v>
      </c>
      <c r="BJ436" s="25" t="s">
        <v>82</v>
      </c>
      <c r="BK436" s="214">
        <f t="shared" si="123"/>
        <v>0</v>
      </c>
      <c r="BL436" s="25" t="s">
        <v>327</v>
      </c>
      <c r="BM436" s="25" t="s">
        <v>2701</v>
      </c>
    </row>
    <row r="437" spans="2:65" s="1" customFormat="1" ht="22.5" customHeight="1">
      <c r="B437" s="42"/>
      <c r="C437" s="203" t="s">
        <v>3182</v>
      </c>
      <c r="D437" s="203" t="s">
        <v>311</v>
      </c>
      <c r="E437" s="204" t="s">
        <v>7962</v>
      </c>
      <c r="F437" s="205" t="s">
        <v>7963</v>
      </c>
      <c r="G437" s="206" t="s">
        <v>5275</v>
      </c>
      <c r="H437" s="207">
        <v>1</v>
      </c>
      <c r="I437" s="208"/>
      <c r="J437" s="209">
        <f t="shared" si="114"/>
        <v>0</v>
      </c>
      <c r="K437" s="205" t="s">
        <v>21</v>
      </c>
      <c r="L437" s="62"/>
      <c r="M437" s="210" t="s">
        <v>21</v>
      </c>
      <c r="N437" s="211" t="s">
        <v>45</v>
      </c>
      <c r="O437" s="43"/>
      <c r="P437" s="212">
        <f t="shared" si="115"/>
        <v>0</v>
      </c>
      <c r="Q437" s="212">
        <v>0</v>
      </c>
      <c r="R437" s="212">
        <f t="shared" si="116"/>
        <v>0</v>
      </c>
      <c r="S437" s="212">
        <v>0</v>
      </c>
      <c r="T437" s="213">
        <f t="shared" si="117"/>
        <v>0</v>
      </c>
      <c r="AR437" s="25" t="s">
        <v>327</v>
      </c>
      <c r="AT437" s="25" t="s">
        <v>311</v>
      </c>
      <c r="AU437" s="25" t="s">
        <v>84</v>
      </c>
      <c r="AY437" s="25" t="s">
        <v>308</v>
      </c>
      <c r="BE437" s="214">
        <f t="shared" si="118"/>
        <v>0</v>
      </c>
      <c r="BF437" s="214">
        <f t="shared" si="119"/>
        <v>0</v>
      </c>
      <c r="BG437" s="214">
        <f t="shared" si="120"/>
        <v>0</v>
      </c>
      <c r="BH437" s="214">
        <f t="shared" si="121"/>
        <v>0</v>
      </c>
      <c r="BI437" s="214">
        <f t="shared" si="122"/>
        <v>0</v>
      </c>
      <c r="BJ437" s="25" t="s">
        <v>82</v>
      </c>
      <c r="BK437" s="214">
        <f t="shared" si="123"/>
        <v>0</v>
      </c>
      <c r="BL437" s="25" t="s">
        <v>327</v>
      </c>
      <c r="BM437" s="25" t="s">
        <v>2705</v>
      </c>
    </row>
    <row r="438" spans="2:65" s="1" customFormat="1" ht="22.5" customHeight="1">
      <c r="B438" s="42"/>
      <c r="C438" s="203" t="s">
        <v>3186</v>
      </c>
      <c r="D438" s="203" t="s">
        <v>311</v>
      </c>
      <c r="E438" s="204" t="s">
        <v>7964</v>
      </c>
      <c r="F438" s="205" t="s">
        <v>7965</v>
      </c>
      <c r="G438" s="206" t="s">
        <v>5275</v>
      </c>
      <c r="H438" s="207">
        <v>1</v>
      </c>
      <c r="I438" s="208"/>
      <c r="J438" s="209">
        <f t="shared" si="114"/>
        <v>0</v>
      </c>
      <c r="K438" s="205" t="s">
        <v>21</v>
      </c>
      <c r="L438" s="62"/>
      <c r="M438" s="210" t="s">
        <v>21</v>
      </c>
      <c r="N438" s="211" t="s">
        <v>45</v>
      </c>
      <c r="O438" s="43"/>
      <c r="P438" s="212">
        <f t="shared" si="115"/>
        <v>0</v>
      </c>
      <c r="Q438" s="212">
        <v>0</v>
      </c>
      <c r="R438" s="212">
        <f t="shared" si="116"/>
        <v>0</v>
      </c>
      <c r="S438" s="212">
        <v>0</v>
      </c>
      <c r="T438" s="213">
        <f t="shared" si="117"/>
        <v>0</v>
      </c>
      <c r="AR438" s="25" t="s">
        <v>327</v>
      </c>
      <c r="AT438" s="25" t="s">
        <v>311</v>
      </c>
      <c r="AU438" s="25" t="s">
        <v>84</v>
      </c>
      <c r="AY438" s="25" t="s">
        <v>308</v>
      </c>
      <c r="BE438" s="214">
        <f t="shared" si="118"/>
        <v>0</v>
      </c>
      <c r="BF438" s="214">
        <f t="shared" si="119"/>
        <v>0</v>
      </c>
      <c r="BG438" s="214">
        <f t="shared" si="120"/>
        <v>0</v>
      </c>
      <c r="BH438" s="214">
        <f t="shared" si="121"/>
        <v>0</v>
      </c>
      <c r="BI438" s="214">
        <f t="shared" si="122"/>
        <v>0</v>
      </c>
      <c r="BJ438" s="25" t="s">
        <v>82</v>
      </c>
      <c r="BK438" s="214">
        <f t="shared" si="123"/>
        <v>0</v>
      </c>
      <c r="BL438" s="25" t="s">
        <v>327</v>
      </c>
      <c r="BM438" s="25" t="s">
        <v>2709</v>
      </c>
    </row>
    <row r="439" spans="2:65" s="1" customFormat="1" ht="22.5" customHeight="1">
      <c r="B439" s="42"/>
      <c r="C439" s="203" t="s">
        <v>3190</v>
      </c>
      <c r="D439" s="203" t="s">
        <v>311</v>
      </c>
      <c r="E439" s="204" t="s">
        <v>7966</v>
      </c>
      <c r="F439" s="205" t="s">
        <v>7967</v>
      </c>
      <c r="G439" s="206" t="s">
        <v>5275</v>
      </c>
      <c r="H439" s="207">
        <v>1</v>
      </c>
      <c r="I439" s="208"/>
      <c r="J439" s="209">
        <f t="shared" si="114"/>
        <v>0</v>
      </c>
      <c r="K439" s="205" t="s">
        <v>21</v>
      </c>
      <c r="L439" s="62"/>
      <c r="M439" s="210" t="s">
        <v>21</v>
      </c>
      <c r="N439" s="211" t="s">
        <v>45</v>
      </c>
      <c r="O439" s="43"/>
      <c r="P439" s="212">
        <f t="shared" si="115"/>
        <v>0</v>
      </c>
      <c r="Q439" s="212">
        <v>0</v>
      </c>
      <c r="R439" s="212">
        <f t="shared" si="116"/>
        <v>0</v>
      </c>
      <c r="S439" s="212">
        <v>0</v>
      </c>
      <c r="T439" s="213">
        <f t="shared" si="117"/>
        <v>0</v>
      </c>
      <c r="AR439" s="25" t="s">
        <v>327</v>
      </c>
      <c r="AT439" s="25" t="s">
        <v>311</v>
      </c>
      <c r="AU439" s="25" t="s">
        <v>84</v>
      </c>
      <c r="AY439" s="25" t="s">
        <v>308</v>
      </c>
      <c r="BE439" s="214">
        <f t="shared" si="118"/>
        <v>0</v>
      </c>
      <c r="BF439" s="214">
        <f t="shared" si="119"/>
        <v>0</v>
      </c>
      <c r="BG439" s="214">
        <f t="shared" si="120"/>
        <v>0</v>
      </c>
      <c r="BH439" s="214">
        <f t="shared" si="121"/>
        <v>0</v>
      </c>
      <c r="BI439" s="214">
        <f t="shared" si="122"/>
        <v>0</v>
      </c>
      <c r="BJ439" s="25" t="s">
        <v>82</v>
      </c>
      <c r="BK439" s="214">
        <f t="shared" si="123"/>
        <v>0</v>
      </c>
      <c r="BL439" s="25" t="s">
        <v>327</v>
      </c>
      <c r="BM439" s="25" t="s">
        <v>2712</v>
      </c>
    </row>
    <row r="440" spans="2:65" s="1" customFormat="1" ht="22.5" customHeight="1">
      <c r="B440" s="42"/>
      <c r="C440" s="203" t="s">
        <v>3194</v>
      </c>
      <c r="D440" s="203" t="s">
        <v>311</v>
      </c>
      <c r="E440" s="204" t="s">
        <v>7968</v>
      </c>
      <c r="F440" s="205" t="s">
        <v>7969</v>
      </c>
      <c r="G440" s="206" t="s">
        <v>5275</v>
      </c>
      <c r="H440" s="207">
        <v>1</v>
      </c>
      <c r="I440" s="208"/>
      <c r="J440" s="209">
        <f t="shared" si="114"/>
        <v>0</v>
      </c>
      <c r="K440" s="205" t="s">
        <v>21</v>
      </c>
      <c r="L440" s="62"/>
      <c r="M440" s="210" t="s">
        <v>21</v>
      </c>
      <c r="N440" s="211" t="s">
        <v>45</v>
      </c>
      <c r="O440" s="43"/>
      <c r="P440" s="212">
        <f t="shared" si="115"/>
        <v>0</v>
      </c>
      <c r="Q440" s="212">
        <v>0</v>
      </c>
      <c r="R440" s="212">
        <f t="shared" si="116"/>
        <v>0</v>
      </c>
      <c r="S440" s="212">
        <v>0</v>
      </c>
      <c r="T440" s="213">
        <f t="shared" si="117"/>
        <v>0</v>
      </c>
      <c r="AR440" s="25" t="s">
        <v>327</v>
      </c>
      <c r="AT440" s="25" t="s">
        <v>311</v>
      </c>
      <c r="AU440" s="25" t="s">
        <v>84</v>
      </c>
      <c r="AY440" s="25" t="s">
        <v>308</v>
      </c>
      <c r="BE440" s="214">
        <f t="shared" si="118"/>
        <v>0</v>
      </c>
      <c r="BF440" s="214">
        <f t="shared" si="119"/>
        <v>0</v>
      </c>
      <c r="BG440" s="214">
        <f t="shared" si="120"/>
        <v>0</v>
      </c>
      <c r="BH440" s="214">
        <f t="shared" si="121"/>
        <v>0</v>
      </c>
      <c r="BI440" s="214">
        <f t="shared" si="122"/>
        <v>0</v>
      </c>
      <c r="BJ440" s="25" t="s">
        <v>82</v>
      </c>
      <c r="BK440" s="214">
        <f t="shared" si="123"/>
        <v>0</v>
      </c>
      <c r="BL440" s="25" t="s">
        <v>327</v>
      </c>
      <c r="BM440" s="25" t="s">
        <v>2716</v>
      </c>
    </row>
    <row r="441" spans="2:65" s="1" customFormat="1" ht="22.5" customHeight="1">
      <c r="B441" s="42"/>
      <c r="C441" s="203" t="s">
        <v>3198</v>
      </c>
      <c r="D441" s="203" t="s">
        <v>311</v>
      </c>
      <c r="E441" s="204" t="s">
        <v>7970</v>
      </c>
      <c r="F441" s="205" t="s">
        <v>7971</v>
      </c>
      <c r="G441" s="206" t="s">
        <v>5275</v>
      </c>
      <c r="H441" s="207">
        <v>1</v>
      </c>
      <c r="I441" s="208"/>
      <c r="J441" s="209">
        <f t="shared" si="114"/>
        <v>0</v>
      </c>
      <c r="K441" s="205" t="s">
        <v>21</v>
      </c>
      <c r="L441" s="62"/>
      <c r="M441" s="210" t="s">
        <v>21</v>
      </c>
      <c r="N441" s="211" t="s">
        <v>45</v>
      </c>
      <c r="O441" s="43"/>
      <c r="P441" s="212">
        <f t="shared" si="115"/>
        <v>0</v>
      </c>
      <c r="Q441" s="212">
        <v>0</v>
      </c>
      <c r="R441" s="212">
        <f t="shared" si="116"/>
        <v>0</v>
      </c>
      <c r="S441" s="212">
        <v>0</v>
      </c>
      <c r="T441" s="213">
        <f t="shared" si="117"/>
        <v>0</v>
      </c>
      <c r="AR441" s="25" t="s">
        <v>327</v>
      </c>
      <c r="AT441" s="25" t="s">
        <v>311</v>
      </c>
      <c r="AU441" s="25" t="s">
        <v>84</v>
      </c>
      <c r="AY441" s="25" t="s">
        <v>308</v>
      </c>
      <c r="BE441" s="214">
        <f t="shared" si="118"/>
        <v>0</v>
      </c>
      <c r="BF441" s="214">
        <f t="shared" si="119"/>
        <v>0</v>
      </c>
      <c r="BG441" s="214">
        <f t="shared" si="120"/>
        <v>0</v>
      </c>
      <c r="BH441" s="214">
        <f t="shared" si="121"/>
        <v>0</v>
      </c>
      <c r="BI441" s="214">
        <f t="shared" si="122"/>
        <v>0</v>
      </c>
      <c r="BJ441" s="25" t="s">
        <v>82</v>
      </c>
      <c r="BK441" s="214">
        <f t="shared" si="123"/>
        <v>0</v>
      </c>
      <c r="BL441" s="25" t="s">
        <v>327</v>
      </c>
      <c r="BM441" s="25" t="s">
        <v>2721</v>
      </c>
    </row>
    <row r="442" spans="2:65" s="1" customFormat="1" ht="22.5" customHeight="1">
      <c r="B442" s="42"/>
      <c r="C442" s="203" t="s">
        <v>3202</v>
      </c>
      <c r="D442" s="203" t="s">
        <v>311</v>
      </c>
      <c r="E442" s="204" t="s">
        <v>7972</v>
      </c>
      <c r="F442" s="205" t="s">
        <v>7440</v>
      </c>
      <c r="G442" s="206" t="s">
        <v>6023</v>
      </c>
      <c r="H442" s="207">
        <v>1</v>
      </c>
      <c r="I442" s="208"/>
      <c r="J442" s="209">
        <f t="shared" si="114"/>
        <v>0</v>
      </c>
      <c r="K442" s="205" t="s">
        <v>21</v>
      </c>
      <c r="L442" s="62"/>
      <c r="M442" s="210" t="s">
        <v>21</v>
      </c>
      <c r="N442" s="211" t="s">
        <v>45</v>
      </c>
      <c r="O442" s="43"/>
      <c r="P442" s="212">
        <f t="shared" si="115"/>
        <v>0</v>
      </c>
      <c r="Q442" s="212">
        <v>0</v>
      </c>
      <c r="R442" s="212">
        <f t="shared" si="116"/>
        <v>0</v>
      </c>
      <c r="S442" s="212">
        <v>0</v>
      </c>
      <c r="T442" s="213">
        <f t="shared" si="117"/>
        <v>0</v>
      </c>
      <c r="AR442" s="25" t="s">
        <v>327</v>
      </c>
      <c r="AT442" s="25" t="s">
        <v>311</v>
      </c>
      <c r="AU442" s="25" t="s">
        <v>84</v>
      </c>
      <c r="AY442" s="25" t="s">
        <v>308</v>
      </c>
      <c r="BE442" s="214">
        <f t="shared" si="118"/>
        <v>0</v>
      </c>
      <c r="BF442" s="214">
        <f t="shared" si="119"/>
        <v>0</v>
      </c>
      <c r="BG442" s="214">
        <f t="shared" si="120"/>
        <v>0</v>
      </c>
      <c r="BH442" s="214">
        <f t="shared" si="121"/>
        <v>0</v>
      </c>
      <c r="BI442" s="214">
        <f t="shared" si="122"/>
        <v>0</v>
      </c>
      <c r="BJ442" s="25" t="s">
        <v>82</v>
      </c>
      <c r="BK442" s="214">
        <f t="shared" si="123"/>
        <v>0</v>
      </c>
      <c r="BL442" s="25" t="s">
        <v>327</v>
      </c>
      <c r="BM442" s="25" t="s">
        <v>2725</v>
      </c>
    </row>
    <row r="443" spans="2:65" s="1" customFormat="1" ht="22.5" customHeight="1">
      <c r="B443" s="42"/>
      <c r="C443" s="203" t="s">
        <v>3206</v>
      </c>
      <c r="D443" s="203" t="s">
        <v>311</v>
      </c>
      <c r="E443" s="204" t="s">
        <v>7973</v>
      </c>
      <c r="F443" s="205" t="s">
        <v>7443</v>
      </c>
      <c r="G443" s="206" t="s">
        <v>6023</v>
      </c>
      <c r="H443" s="207">
        <v>2</v>
      </c>
      <c r="I443" s="208"/>
      <c r="J443" s="209">
        <f t="shared" si="114"/>
        <v>0</v>
      </c>
      <c r="K443" s="205" t="s">
        <v>21</v>
      </c>
      <c r="L443" s="62"/>
      <c r="M443" s="210" t="s">
        <v>21</v>
      </c>
      <c r="N443" s="211" t="s">
        <v>45</v>
      </c>
      <c r="O443" s="43"/>
      <c r="P443" s="212">
        <f t="shared" si="115"/>
        <v>0</v>
      </c>
      <c r="Q443" s="212">
        <v>0</v>
      </c>
      <c r="R443" s="212">
        <f t="shared" si="116"/>
        <v>0</v>
      </c>
      <c r="S443" s="212">
        <v>0</v>
      </c>
      <c r="T443" s="213">
        <f t="shared" si="117"/>
        <v>0</v>
      </c>
      <c r="AR443" s="25" t="s">
        <v>327</v>
      </c>
      <c r="AT443" s="25" t="s">
        <v>311</v>
      </c>
      <c r="AU443" s="25" t="s">
        <v>84</v>
      </c>
      <c r="AY443" s="25" t="s">
        <v>308</v>
      </c>
      <c r="BE443" s="214">
        <f t="shared" si="118"/>
        <v>0</v>
      </c>
      <c r="BF443" s="214">
        <f t="shared" si="119"/>
        <v>0</v>
      </c>
      <c r="BG443" s="214">
        <f t="shared" si="120"/>
        <v>0</v>
      </c>
      <c r="BH443" s="214">
        <f t="shared" si="121"/>
        <v>0</v>
      </c>
      <c r="BI443" s="214">
        <f t="shared" si="122"/>
        <v>0</v>
      </c>
      <c r="BJ443" s="25" t="s">
        <v>82</v>
      </c>
      <c r="BK443" s="214">
        <f t="shared" si="123"/>
        <v>0</v>
      </c>
      <c r="BL443" s="25" t="s">
        <v>327</v>
      </c>
      <c r="BM443" s="25" t="s">
        <v>2729</v>
      </c>
    </row>
    <row r="444" spans="2:65" s="1" customFormat="1" ht="22.5" customHeight="1">
      <c r="B444" s="42"/>
      <c r="C444" s="203" t="s">
        <v>3210</v>
      </c>
      <c r="D444" s="203" t="s">
        <v>311</v>
      </c>
      <c r="E444" s="204" t="s">
        <v>7974</v>
      </c>
      <c r="F444" s="205" t="s">
        <v>7452</v>
      </c>
      <c r="G444" s="206" t="s">
        <v>6023</v>
      </c>
      <c r="H444" s="207">
        <v>27</v>
      </c>
      <c r="I444" s="208"/>
      <c r="J444" s="209">
        <f t="shared" si="114"/>
        <v>0</v>
      </c>
      <c r="K444" s="205" t="s">
        <v>21</v>
      </c>
      <c r="L444" s="62"/>
      <c r="M444" s="210" t="s">
        <v>21</v>
      </c>
      <c r="N444" s="211" t="s">
        <v>45</v>
      </c>
      <c r="O444" s="43"/>
      <c r="P444" s="212">
        <f t="shared" si="115"/>
        <v>0</v>
      </c>
      <c r="Q444" s="212">
        <v>0</v>
      </c>
      <c r="R444" s="212">
        <f t="shared" si="116"/>
        <v>0</v>
      </c>
      <c r="S444" s="212">
        <v>0</v>
      </c>
      <c r="T444" s="213">
        <f t="shared" si="117"/>
        <v>0</v>
      </c>
      <c r="AR444" s="25" t="s">
        <v>327</v>
      </c>
      <c r="AT444" s="25" t="s">
        <v>311</v>
      </c>
      <c r="AU444" s="25" t="s">
        <v>84</v>
      </c>
      <c r="AY444" s="25" t="s">
        <v>308</v>
      </c>
      <c r="BE444" s="214">
        <f t="shared" si="118"/>
        <v>0</v>
      </c>
      <c r="BF444" s="214">
        <f t="shared" si="119"/>
        <v>0</v>
      </c>
      <c r="BG444" s="214">
        <f t="shared" si="120"/>
        <v>0</v>
      </c>
      <c r="BH444" s="214">
        <f t="shared" si="121"/>
        <v>0</v>
      </c>
      <c r="BI444" s="214">
        <f t="shared" si="122"/>
        <v>0</v>
      </c>
      <c r="BJ444" s="25" t="s">
        <v>82</v>
      </c>
      <c r="BK444" s="214">
        <f t="shared" si="123"/>
        <v>0</v>
      </c>
      <c r="BL444" s="25" t="s">
        <v>327</v>
      </c>
      <c r="BM444" s="25" t="s">
        <v>2733</v>
      </c>
    </row>
    <row r="445" spans="2:65" s="1" customFormat="1" ht="22.5" customHeight="1">
      <c r="B445" s="42"/>
      <c r="C445" s="203" t="s">
        <v>3214</v>
      </c>
      <c r="D445" s="203" t="s">
        <v>311</v>
      </c>
      <c r="E445" s="204" t="s">
        <v>7975</v>
      </c>
      <c r="F445" s="205" t="s">
        <v>7455</v>
      </c>
      <c r="G445" s="206" t="s">
        <v>6023</v>
      </c>
      <c r="H445" s="207">
        <v>12</v>
      </c>
      <c r="I445" s="208"/>
      <c r="J445" s="209">
        <f t="shared" si="114"/>
        <v>0</v>
      </c>
      <c r="K445" s="205" t="s">
        <v>21</v>
      </c>
      <c r="L445" s="62"/>
      <c r="M445" s="210" t="s">
        <v>21</v>
      </c>
      <c r="N445" s="211" t="s">
        <v>45</v>
      </c>
      <c r="O445" s="43"/>
      <c r="P445" s="212">
        <f t="shared" si="115"/>
        <v>0</v>
      </c>
      <c r="Q445" s="212">
        <v>0</v>
      </c>
      <c r="R445" s="212">
        <f t="shared" si="116"/>
        <v>0</v>
      </c>
      <c r="S445" s="212">
        <v>0</v>
      </c>
      <c r="T445" s="213">
        <f t="shared" si="117"/>
        <v>0</v>
      </c>
      <c r="AR445" s="25" t="s">
        <v>327</v>
      </c>
      <c r="AT445" s="25" t="s">
        <v>311</v>
      </c>
      <c r="AU445" s="25" t="s">
        <v>84</v>
      </c>
      <c r="AY445" s="25" t="s">
        <v>308</v>
      </c>
      <c r="BE445" s="214">
        <f t="shared" si="118"/>
        <v>0</v>
      </c>
      <c r="BF445" s="214">
        <f t="shared" si="119"/>
        <v>0</v>
      </c>
      <c r="BG445" s="214">
        <f t="shared" si="120"/>
        <v>0</v>
      </c>
      <c r="BH445" s="214">
        <f t="shared" si="121"/>
        <v>0</v>
      </c>
      <c r="BI445" s="214">
        <f t="shared" si="122"/>
        <v>0</v>
      </c>
      <c r="BJ445" s="25" t="s">
        <v>82</v>
      </c>
      <c r="BK445" s="214">
        <f t="shared" si="123"/>
        <v>0</v>
      </c>
      <c r="BL445" s="25" t="s">
        <v>327</v>
      </c>
      <c r="BM445" s="25" t="s">
        <v>2738</v>
      </c>
    </row>
    <row r="446" spans="2:65" s="1" customFormat="1" ht="22.5" customHeight="1">
      <c r="B446" s="42"/>
      <c r="C446" s="203" t="s">
        <v>3218</v>
      </c>
      <c r="D446" s="203" t="s">
        <v>311</v>
      </c>
      <c r="E446" s="204" t="s">
        <v>7976</v>
      </c>
      <c r="F446" s="205" t="s">
        <v>7467</v>
      </c>
      <c r="G446" s="206" t="s">
        <v>508</v>
      </c>
      <c r="H446" s="207">
        <v>45</v>
      </c>
      <c r="I446" s="208"/>
      <c r="J446" s="209">
        <f t="shared" si="114"/>
        <v>0</v>
      </c>
      <c r="K446" s="205" t="s">
        <v>21</v>
      </c>
      <c r="L446" s="62"/>
      <c r="M446" s="210" t="s">
        <v>21</v>
      </c>
      <c r="N446" s="211" t="s">
        <v>45</v>
      </c>
      <c r="O446" s="43"/>
      <c r="P446" s="212">
        <f t="shared" si="115"/>
        <v>0</v>
      </c>
      <c r="Q446" s="212">
        <v>0</v>
      </c>
      <c r="R446" s="212">
        <f t="shared" si="116"/>
        <v>0</v>
      </c>
      <c r="S446" s="212">
        <v>0</v>
      </c>
      <c r="T446" s="213">
        <f t="shared" si="117"/>
        <v>0</v>
      </c>
      <c r="AR446" s="25" t="s">
        <v>327</v>
      </c>
      <c r="AT446" s="25" t="s">
        <v>311</v>
      </c>
      <c r="AU446" s="25" t="s">
        <v>84</v>
      </c>
      <c r="AY446" s="25" t="s">
        <v>308</v>
      </c>
      <c r="BE446" s="214">
        <f t="shared" si="118"/>
        <v>0</v>
      </c>
      <c r="BF446" s="214">
        <f t="shared" si="119"/>
        <v>0</v>
      </c>
      <c r="BG446" s="214">
        <f t="shared" si="120"/>
        <v>0</v>
      </c>
      <c r="BH446" s="214">
        <f t="shared" si="121"/>
        <v>0</v>
      </c>
      <c r="BI446" s="214">
        <f t="shared" si="122"/>
        <v>0</v>
      </c>
      <c r="BJ446" s="25" t="s">
        <v>82</v>
      </c>
      <c r="BK446" s="214">
        <f t="shared" si="123"/>
        <v>0</v>
      </c>
      <c r="BL446" s="25" t="s">
        <v>327</v>
      </c>
      <c r="BM446" s="25" t="s">
        <v>2743</v>
      </c>
    </row>
    <row r="447" spans="2:65" s="1" customFormat="1" ht="22.5" customHeight="1">
      <c r="B447" s="42"/>
      <c r="C447" s="203" t="s">
        <v>3222</v>
      </c>
      <c r="D447" s="203" t="s">
        <v>311</v>
      </c>
      <c r="E447" s="204" t="s">
        <v>7977</v>
      </c>
      <c r="F447" s="205" t="s">
        <v>7470</v>
      </c>
      <c r="G447" s="206" t="s">
        <v>508</v>
      </c>
      <c r="H447" s="207">
        <v>18</v>
      </c>
      <c r="I447" s="208"/>
      <c r="J447" s="209">
        <f t="shared" si="114"/>
        <v>0</v>
      </c>
      <c r="K447" s="205" t="s">
        <v>21</v>
      </c>
      <c r="L447" s="62"/>
      <c r="M447" s="210" t="s">
        <v>21</v>
      </c>
      <c r="N447" s="211" t="s">
        <v>45</v>
      </c>
      <c r="O447" s="43"/>
      <c r="P447" s="212">
        <f t="shared" si="115"/>
        <v>0</v>
      </c>
      <c r="Q447" s="212">
        <v>0</v>
      </c>
      <c r="R447" s="212">
        <f t="shared" si="116"/>
        <v>0</v>
      </c>
      <c r="S447" s="212">
        <v>0</v>
      </c>
      <c r="T447" s="213">
        <f t="shared" si="117"/>
        <v>0</v>
      </c>
      <c r="AR447" s="25" t="s">
        <v>327</v>
      </c>
      <c r="AT447" s="25" t="s">
        <v>311</v>
      </c>
      <c r="AU447" s="25" t="s">
        <v>84</v>
      </c>
      <c r="AY447" s="25" t="s">
        <v>308</v>
      </c>
      <c r="BE447" s="214">
        <f t="shared" si="118"/>
        <v>0</v>
      </c>
      <c r="BF447" s="214">
        <f t="shared" si="119"/>
        <v>0</v>
      </c>
      <c r="BG447" s="214">
        <f t="shared" si="120"/>
        <v>0</v>
      </c>
      <c r="BH447" s="214">
        <f t="shared" si="121"/>
        <v>0</v>
      </c>
      <c r="BI447" s="214">
        <f t="shared" si="122"/>
        <v>0</v>
      </c>
      <c r="BJ447" s="25" t="s">
        <v>82</v>
      </c>
      <c r="BK447" s="214">
        <f t="shared" si="123"/>
        <v>0</v>
      </c>
      <c r="BL447" s="25" t="s">
        <v>327</v>
      </c>
      <c r="BM447" s="25" t="s">
        <v>2747</v>
      </c>
    </row>
    <row r="448" spans="2:65" s="1" customFormat="1" ht="22.5" customHeight="1">
      <c r="B448" s="42"/>
      <c r="C448" s="203" t="s">
        <v>3226</v>
      </c>
      <c r="D448" s="203" t="s">
        <v>311</v>
      </c>
      <c r="E448" s="204" t="s">
        <v>7978</v>
      </c>
      <c r="F448" s="205" t="s">
        <v>7473</v>
      </c>
      <c r="G448" s="206" t="s">
        <v>508</v>
      </c>
      <c r="H448" s="207">
        <v>68</v>
      </c>
      <c r="I448" s="208"/>
      <c r="J448" s="209">
        <f t="shared" si="114"/>
        <v>0</v>
      </c>
      <c r="K448" s="205" t="s">
        <v>21</v>
      </c>
      <c r="L448" s="62"/>
      <c r="M448" s="210" t="s">
        <v>21</v>
      </c>
      <c r="N448" s="211" t="s">
        <v>45</v>
      </c>
      <c r="O448" s="43"/>
      <c r="P448" s="212">
        <f t="shared" si="115"/>
        <v>0</v>
      </c>
      <c r="Q448" s="212">
        <v>0</v>
      </c>
      <c r="R448" s="212">
        <f t="shared" si="116"/>
        <v>0</v>
      </c>
      <c r="S448" s="212">
        <v>0</v>
      </c>
      <c r="T448" s="213">
        <f t="shared" si="117"/>
        <v>0</v>
      </c>
      <c r="AR448" s="25" t="s">
        <v>327</v>
      </c>
      <c r="AT448" s="25" t="s">
        <v>311</v>
      </c>
      <c r="AU448" s="25" t="s">
        <v>84</v>
      </c>
      <c r="AY448" s="25" t="s">
        <v>308</v>
      </c>
      <c r="BE448" s="214">
        <f t="shared" si="118"/>
        <v>0</v>
      </c>
      <c r="BF448" s="214">
        <f t="shared" si="119"/>
        <v>0</v>
      </c>
      <c r="BG448" s="214">
        <f t="shared" si="120"/>
        <v>0</v>
      </c>
      <c r="BH448" s="214">
        <f t="shared" si="121"/>
        <v>0</v>
      </c>
      <c r="BI448" s="214">
        <f t="shared" si="122"/>
        <v>0</v>
      </c>
      <c r="BJ448" s="25" t="s">
        <v>82</v>
      </c>
      <c r="BK448" s="214">
        <f t="shared" si="123"/>
        <v>0</v>
      </c>
      <c r="BL448" s="25" t="s">
        <v>327</v>
      </c>
      <c r="BM448" s="25" t="s">
        <v>2752</v>
      </c>
    </row>
    <row r="449" spans="2:65" s="1" customFormat="1" ht="22.5" customHeight="1">
      <c r="B449" s="42"/>
      <c r="C449" s="203" t="s">
        <v>3230</v>
      </c>
      <c r="D449" s="203" t="s">
        <v>311</v>
      </c>
      <c r="E449" s="204" t="s">
        <v>7979</v>
      </c>
      <c r="F449" s="205" t="s">
        <v>7482</v>
      </c>
      <c r="G449" s="206" t="s">
        <v>700</v>
      </c>
      <c r="H449" s="207">
        <v>1</v>
      </c>
      <c r="I449" s="208"/>
      <c r="J449" s="209">
        <f t="shared" si="114"/>
        <v>0</v>
      </c>
      <c r="K449" s="205" t="s">
        <v>21</v>
      </c>
      <c r="L449" s="62"/>
      <c r="M449" s="210" t="s">
        <v>21</v>
      </c>
      <c r="N449" s="211" t="s">
        <v>45</v>
      </c>
      <c r="O449" s="43"/>
      <c r="P449" s="212">
        <f t="shared" si="115"/>
        <v>0</v>
      </c>
      <c r="Q449" s="212">
        <v>0</v>
      </c>
      <c r="R449" s="212">
        <f t="shared" si="116"/>
        <v>0</v>
      </c>
      <c r="S449" s="212">
        <v>0</v>
      </c>
      <c r="T449" s="213">
        <f t="shared" si="117"/>
        <v>0</v>
      </c>
      <c r="AR449" s="25" t="s">
        <v>327</v>
      </c>
      <c r="AT449" s="25" t="s">
        <v>311</v>
      </c>
      <c r="AU449" s="25" t="s">
        <v>84</v>
      </c>
      <c r="AY449" s="25" t="s">
        <v>308</v>
      </c>
      <c r="BE449" s="214">
        <f t="shared" si="118"/>
        <v>0</v>
      </c>
      <c r="BF449" s="214">
        <f t="shared" si="119"/>
        <v>0</v>
      </c>
      <c r="BG449" s="214">
        <f t="shared" si="120"/>
        <v>0</v>
      </c>
      <c r="BH449" s="214">
        <f t="shared" si="121"/>
        <v>0</v>
      </c>
      <c r="BI449" s="214">
        <f t="shared" si="122"/>
        <v>0</v>
      </c>
      <c r="BJ449" s="25" t="s">
        <v>82</v>
      </c>
      <c r="BK449" s="214">
        <f t="shared" si="123"/>
        <v>0</v>
      </c>
      <c r="BL449" s="25" t="s">
        <v>327</v>
      </c>
      <c r="BM449" s="25" t="s">
        <v>2756</v>
      </c>
    </row>
    <row r="450" spans="2:65" s="11" customFormat="1" ht="29.85" customHeight="1">
      <c r="B450" s="186"/>
      <c r="C450" s="187"/>
      <c r="D450" s="200" t="s">
        <v>73</v>
      </c>
      <c r="E450" s="201" t="s">
        <v>7980</v>
      </c>
      <c r="F450" s="201" t="s">
        <v>7981</v>
      </c>
      <c r="G450" s="187"/>
      <c r="H450" s="187"/>
      <c r="I450" s="190"/>
      <c r="J450" s="202">
        <f>BK450</f>
        <v>0</v>
      </c>
      <c r="K450" s="187"/>
      <c r="L450" s="192"/>
      <c r="M450" s="193"/>
      <c r="N450" s="194"/>
      <c r="O450" s="194"/>
      <c r="P450" s="195">
        <f>SUM(P451:P486)</f>
        <v>0</v>
      </c>
      <c r="Q450" s="194"/>
      <c r="R450" s="195">
        <f>SUM(R451:R486)</f>
        <v>0</v>
      </c>
      <c r="S450" s="194"/>
      <c r="T450" s="196">
        <f>SUM(T451:T486)</f>
        <v>0</v>
      </c>
      <c r="AR450" s="197" t="s">
        <v>82</v>
      </c>
      <c r="AT450" s="198" t="s">
        <v>73</v>
      </c>
      <c r="AU450" s="198" t="s">
        <v>82</v>
      </c>
      <c r="AY450" s="197" t="s">
        <v>308</v>
      </c>
      <c r="BK450" s="199">
        <f>SUM(BK451:BK486)</f>
        <v>0</v>
      </c>
    </row>
    <row r="451" spans="2:65" s="1" customFormat="1" ht="57" customHeight="1">
      <c r="B451" s="42"/>
      <c r="C451" s="203" t="s">
        <v>3234</v>
      </c>
      <c r="D451" s="203" t="s">
        <v>311</v>
      </c>
      <c r="E451" s="204" t="s">
        <v>7982</v>
      </c>
      <c r="F451" s="205" t="s">
        <v>7983</v>
      </c>
      <c r="G451" s="206" t="s">
        <v>5275</v>
      </c>
      <c r="H451" s="207">
        <v>1</v>
      </c>
      <c r="I451" s="208"/>
      <c r="J451" s="209">
        <f t="shared" ref="J451:J486" si="124">ROUND(I451*H451,2)</f>
        <v>0</v>
      </c>
      <c r="K451" s="205" t="s">
        <v>21</v>
      </c>
      <c r="L451" s="62"/>
      <c r="M451" s="210" t="s">
        <v>21</v>
      </c>
      <c r="N451" s="211" t="s">
        <v>45</v>
      </c>
      <c r="O451" s="43"/>
      <c r="P451" s="212">
        <f t="shared" ref="P451:P486" si="125">O451*H451</f>
        <v>0</v>
      </c>
      <c r="Q451" s="212">
        <v>0</v>
      </c>
      <c r="R451" s="212">
        <f t="shared" ref="R451:R486" si="126">Q451*H451</f>
        <v>0</v>
      </c>
      <c r="S451" s="212">
        <v>0</v>
      </c>
      <c r="T451" s="213">
        <f t="shared" ref="T451:T486" si="127">S451*H451</f>
        <v>0</v>
      </c>
      <c r="AR451" s="25" t="s">
        <v>327</v>
      </c>
      <c r="AT451" s="25" t="s">
        <v>311</v>
      </c>
      <c r="AU451" s="25" t="s">
        <v>84</v>
      </c>
      <c r="AY451" s="25" t="s">
        <v>308</v>
      </c>
      <c r="BE451" s="214">
        <f t="shared" ref="BE451:BE486" si="128">IF(N451="základní",J451,0)</f>
        <v>0</v>
      </c>
      <c r="BF451" s="214">
        <f t="shared" ref="BF451:BF486" si="129">IF(N451="snížená",J451,0)</f>
        <v>0</v>
      </c>
      <c r="BG451" s="214">
        <f t="shared" ref="BG451:BG486" si="130">IF(N451="zákl. přenesená",J451,0)</f>
        <v>0</v>
      </c>
      <c r="BH451" s="214">
        <f t="shared" ref="BH451:BH486" si="131">IF(N451="sníž. přenesená",J451,0)</f>
        <v>0</v>
      </c>
      <c r="BI451" s="214">
        <f t="shared" ref="BI451:BI486" si="132">IF(N451="nulová",J451,0)</f>
        <v>0</v>
      </c>
      <c r="BJ451" s="25" t="s">
        <v>82</v>
      </c>
      <c r="BK451" s="214">
        <f t="shared" ref="BK451:BK486" si="133">ROUND(I451*H451,2)</f>
        <v>0</v>
      </c>
      <c r="BL451" s="25" t="s">
        <v>327</v>
      </c>
      <c r="BM451" s="25" t="s">
        <v>2760</v>
      </c>
    </row>
    <row r="452" spans="2:65" s="1" customFormat="1" ht="22.5" customHeight="1">
      <c r="B452" s="42"/>
      <c r="C452" s="203" t="s">
        <v>3239</v>
      </c>
      <c r="D452" s="203" t="s">
        <v>311</v>
      </c>
      <c r="E452" s="204" t="s">
        <v>7984</v>
      </c>
      <c r="F452" s="205" t="s">
        <v>7985</v>
      </c>
      <c r="G452" s="206" t="s">
        <v>5275</v>
      </c>
      <c r="H452" s="207">
        <v>1</v>
      </c>
      <c r="I452" s="208"/>
      <c r="J452" s="209">
        <f t="shared" si="124"/>
        <v>0</v>
      </c>
      <c r="K452" s="205" t="s">
        <v>21</v>
      </c>
      <c r="L452" s="62"/>
      <c r="M452" s="210" t="s">
        <v>21</v>
      </c>
      <c r="N452" s="211" t="s">
        <v>45</v>
      </c>
      <c r="O452" s="43"/>
      <c r="P452" s="212">
        <f t="shared" si="125"/>
        <v>0</v>
      </c>
      <c r="Q452" s="212">
        <v>0</v>
      </c>
      <c r="R452" s="212">
        <f t="shared" si="126"/>
        <v>0</v>
      </c>
      <c r="S452" s="212">
        <v>0</v>
      </c>
      <c r="T452" s="213">
        <f t="shared" si="127"/>
        <v>0</v>
      </c>
      <c r="AR452" s="25" t="s">
        <v>327</v>
      </c>
      <c r="AT452" s="25" t="s">
        <v>311</v>
      </c>
      <c r="AU452" s="25" t="s">
        <v>84</v>
      </c>
      <c r="AY452" s="25" t="s">
        <v>308</v>
      </c>
      <c r="BE452" s="214">
        <f t="shared" si="128"/>
        <v>0</v>
      </c>
      <c r="BF452" s="214">
        <f t="shared" si="129"/>
        <v>0</v>
      </c>
      <c r="BG452" s="214">
        <f t="shared" si="130"/>
        <v>0</v>
      </c>
      <c r="BH452" s="214">
        <f t="shared" si="131"/>
        <v>0</v>
      </c>
      <c r="BI452" s="214">
        <f t="shared" si="132"/>
        <v>0</v>
      </c>
      <c r="BJ452" s="25" t="s">
        <v>82</v>
      </c>
      <c r="BK452" s="214">
        <f t="shared" si="133"/>
        <v>0</v>
      </c>
      <c r="BL452" s="25" t="s">
        <v>327</v>
      </c>
      <c r="BM452" s="25" t="s">
        <v>2764</v>
      </c>
    </row>
    <row r="453" spans="2:65" s="1" customFormat="1" ht="22.5" customHeight="1">
      <c r="B453" s="42"/>
      <c r="C453" s="203" t="s">
        <v>3245</v>
      </c>
      <c r="D453" s="203" t="s">
        <v>311</v>
      </c>
      <c r="E453" s="204" t="s">
        <v>7986</v>
      </c>
      <c r="F453" s="205" t="s">
        <v>7987</v>
      </c>
      <c r="G453" s="206" t="s">
        <v>5275</v>
      </c>
      <c r="H453" s="207">
        <v>1</v>
      </c>
      <c r="I453" s="208"/>
      <c r="J453" s="209">
        <f t="shared" si="124"/>
        <v>0</v>
      </c>
      <c r="K453" s="205" t="s">
        <v>21</v>
      </c>
      <c r="L453" s="62"/>
      <c r="M453" s="210" t="s">
        <v>21</v>
      </c>
      <c r="N453" s="211" t="s">
        <v>45</v>
      </c>
      <c r="O453" s="43"/>
      <c r="P453" s="212">
        <f t="shared" si="125"/>
        <v>0</v>
      </c>
      <c r="Q453" s="212">
        <v>0</v>
      </c>
      <c r="R453" s="212">
        <f t="shared" si="126"/>
        <v>0</v>
      </c>
      <c r="S453" s="212">
        <v>0</v>
      </c>
      <c r="T453" s="213">
        <f t="shared" si="127"/>
        <v>0</v>
      </c>
      <c r="AR453" s="25" t="s">
        <v>327</v>
      </c>
      <c r="AT453" s="25" t="s">
        <v>311</v>
      </c>
      <c r="AU453" s="25" t="s">
        <v>84</v>
      </c>
      <c r="AY453" s="25" t="s">
        <v>308</v>
      </c>
      <c r="BE453" s="214">
        <f t="shared" si="128"/>
        <v>0</v>
      </c>
      <c r="BF453" s="214">
        <f t="shared" si="129"/>
        <v>0</v>
      </c>
      <c r="BG453" s="214">
        <f t="shared" si="130"/>
        <v>0</v>
      </c>
      <c r="BH453" s="214">
        <f t="shared" si="131"/>
        <v>0</v>
      </c>
      <c r="BI453" s="214">
        <f t="shared" si="132"/>
        <v>0</v>
      </c>
      <c r="BJ453" s="25" t="s">
        <v>82</v>
      </c>
      <c r="BK453" s="214">
        <f t="shared" si="133"/>
        <v>0</v>
      </c>
      <c r="BL453" s="25" t="s">
        <v>327</v>
      </c>
      <c r="BM453" s="25" t="s">
        <v>2770</v>
      </c>
    </row>
    <row r="454" spans="2:65" s="1" customFormat="1" ht="22.5" customHeight="1">
      <c r="B454" s="42"/>
      <c r="C454" s="203" t="s">
        <v>3250</v>
      </c>
      <c r="D454" s="203" t="s">
        <v>311</v>
      </c>
      <c r="E454" s="204" t="s">
        <v>7988</v>
      </c>
      <c r="F454" s="205" t="s">
        <v>7989</v>
      </c>
      <c r="G454" s="206" t="s">
        <v>5275</v>
      </c>
      <c r="H454" s="207">
        <v>1</v>
      </c>
      <c r="I454" s="208"/>
      <c r="J454" s="209">
        <f t="shared" si="124"/>
        <v>0</v>
      </c>
      <c r="K454" s="205" t="s">
        <v>21</v>
      </c>
      <c r="L454" s="62"/>
      <c r="M454" s="210" t="s">
        <v>21</v>
      </c>
      <c r="N454" s="211" t="s">
        <v>45</v>
      </c>
      <c r="O454" s="43"/>
      <c r="P454" s="212">
        <f t="shared" si="125"/>
        <v>0</v>
      </c>
      <c r="Q454" s="212">
        <v>0</v>
      </c>
      <c r="R454" s="212">
        <f t="shared" si="126"/>
        <v>0</v>
      </c>
      <c r="S454" s="212">
        <v>0</v>
      </c>
      <c r="T454" s="213">
        <f t="shared" si="127"/>
        <v>0</v>
      </c>
      <c r="AR454" s="25" t="s">
        <v>327</v>
      </c>
      <c r="AT454" s="25" t="s">
        <v>311</v>
      </c>
      <c r="AU454" s="25" t="s">
        <v>84</v>
      </c>
      <c r="AY454" s="25" t="s">
        <v>308</v>
      </c>
      <c r="BE454" s="214">
        <f t="shared" si="128"/>
        <v>0</v>
      </c>
      <c r="BF454" s="214">
        <f t="shared" si="129"/>
        <v>0</v>
      </c>
      <c r="BG454" s="214">
        <f t="shared" si="130"/>
        <v>0</v>
      </c>
      <c r="BH454" s="214">
        <f t="shared" si="131"/>
        <v>0</v>
      </c>
      <c r="BI454" s="214">
        <f t="shared" si="132"/>
        <v>0</v>
      </c>
      <c r="BJ454" s="25" t="s">
        <v>82</v>
      </c>
      <c r="BK454" s="214">
        <f t="shared" si="133"/>
        <v>0</v>
      </c>
      <c r="BL454" s="25" t="s">
        <v>327</v>
      </c>
      <c r="BM454" s="25" t="s">
        <v>2775</v>
      </c>
    </row>
    <row r="455" spans="2:65" s="1" customFormat="1" ht="22.5" customHeight="1">
      <c r="B455" s="42"/>
      <c r="C455" s="203" t="s">
        <v>3253</v>
      </c>
      <c r="D455" s="203" t="s">
        <v>311</v>
      </c>
      <c r="E455" s="204" t="s">
        <v>7990</v>
      </c>
      <c r="F455" s="205" t="s">
        <v>7991</v>
      </c>
      <c r="G455" s="206" t="s">
        <v>5275</v>
      </c>
      <c r="H455" s="207">
        <v>1</v>
      </c>
      <c r="I455" s="208"/>
      <c r="J455" s="209">
        <f t="shared" si="124"/>
        <v>0</v>
      </c>
      <c r="K455" s="205" t="s">
        <v>21</v>
      </c>
      <c r="L455" s="62"/>
      <c r="M455" s="210" t="s">
        <v>21</v>
      </c>
      <c r="N455" s="211" t="s">
        <v>45</v>
      </c>
      <c r="O455" s="43"/>
      <c r="P455" s="212">
        <f t="shared" si="125"/>
        <v>0</v>
      </c>
      <c r="Q455" s="212">
        <v>0</v>
      </c>
      <c r="R455" s="212">
        <f t="shared" si="126"/>
        <v>0</v>
      </c>
      <c r="S455" s="212">
        <v>0</v>
      </c>
      <c r="T455" s="213">
        <f t="shared" si="127"/>
        <v>0</v>
      </c>
      <c r="AR455" s="25" t="s">
        <v>327</v>
      </c>
      <c r="AT455" s="25" t="s">
        <v>311</v>
      </c>
      <c r="AU455" s="25" t="s">
        <v>84</v>
      </c>
      <c r="AY455" s="25" t="s">
        <v>308</v>
      </c>
      <c r="BE455" s="214">
        <f t="shared" si="128"/>
        <v>0</v>
      </c>
      <c r="BF455" s="214">
        <f t="shared" si="129"/>
        <v>0</v>
      </c>
      <c r="BG455" s="214">
        <f t="shared" si="130"/>
        <v>0</v>
      </c>
      <c r="BH455" s="214">
        <f t="shared" si="131"/>
        <v>0</v>
      </c>
      <c r="BI455" s="214">
        <f t="shared" si="132"/>
        <v>0</v>
      </c>
      <c r="BJ455" s="25" t="s">
        <v>82</v>
      </c>
      <c r="BK455" s="214">
        <f t="shared" si="133"/>
        <v>0</v>
      </c>
      <c r="BL455" s="25" t="s">
        <v>327</v>
      </c>
      <c r="BM455" s="25" t="s">
        <v>2779</v>
      </c>
    </row>
    <row r="456" spans="2:65" s="1" customFormat="1" ht="22.5" customHeight="1">
      <c r="B456" s="42"/>
      <c r="C456" s="203" t="s">
        <v>3258</v>
      </c>
      <c r="D456" s="203" t="s">
        <v>311</v>
      </c>
      <c r="E456" s="204" t="s">
        <v>7992</v>
      </c>
      <c r="F456" s="205" t="s">
        <v>7993</v>
      </c>
      <c r="G456" s="206" t="s">
        <v>5275</v>
      </c>
      <c r="H456" s="207">
        <v>1</v>
      </c>
      <c r="I456" s="208"/>
      <c r="J456" s="209">
        <f t="shared" si="124"/>
        <v>0</v>
      </c>
      <c r="K456" s="205" t="s">
        <v>21</v>
      </c>
      <c r="L456" s="62"/>
      <c r="M456" s="210" t="s">
        <v>21</v>
      </c>
      <c r="N456" s="211" t="s">
        <v>45</v>
      </c>
      <c r="O456" s="43"/>
      <c r="P456" s="212">
        <f t="shared" si="125"/>
        <v>0</v>
      </c>
      <c r="Q456" s="212">
        <v>0</v>
      </c>
      <c r="R456" s="212">
        <f t="shared" si="126"/>
        <v>0</v>
      </c>
      <c r="S456" s="212">
        <v>0</v>
      </c>
      <c r="T456" s="213">
        <f t="shared" si="127"/>
        <v>0</v>
      </c>
      <c r="AR456" s="25" t="s">
        <v>327</v>
      </c>
      <c r="AT456" s="25" t="s">
        <v>311</v>
      </c>
      <c r="AU456" s="25" t="s">
        <v>84</v>
      </c>
      <c r="AY456" s="25" t="s">
        <v>308</v>
      </c>
      <c r="BE456" s="214">
        <f t="shared" si="128"/>
        <v>0</v>
      </c>
      <c r="BF456" s="214">
        <f t="shared" si="129"/>
        <v>0</v>
      </c>
      <c r="BG456" s="214">
        <f t="shared" si="130"/>
        <v>0</v>
      </c>
      <c r="BH456" s="214">
        <f t="shared" si="131"/>
        <v>0</v>
      </c>
      <c r="BI456" s="214">
        <f t="shared" si="132"/>
        <v>0</v>
      </c>
      <c r="BJ456" s="25" t="s">
        <v>82</v>
      </c>
      <c r="BK456" s="214">
        <f t="shared" si="133"/>
        <v>0</v>
      </c>
      <c r="BL456" s="25" t="s">
        <v>327</v>
      </c>
      <c r="BM456" s="25" t="s">
        <v>2783</v>
      </c>
    </row>
    <row r="457" spans="2:65" s="1" customFormat="1" ht="22.5" customHeight="1">
      <c r="B457" s="42"/>
      <c r="C457" s="203" t="s">
        <v>3261</v>
      </c>
      <c r="D457" s="203" t="s">
        <v>311</v>
      </c>
      <c r="E457" s="204" t="s">
        <v>7994</v>
      </c>
      <c r="F457" s="205" t="s">
        <v>7995</v>
      </c>
      <c r="G457" s="206" t="s">
        <v>5275</v>
      </c>
      <c r="H457" s="207">
        <v>1</v>
      </c>
      <c r="I457" s="208"/>
      <c r="J457" s="209">
        <f t="shared" si="124"/>
        <v>0</v>
      </c>
      <c r="K457" s="205" t="s">
        <v>21</v>
      </c>
      <c r="L457" s="62"/>
      <c r="M457" s="210" t="s">
        <v>21</v>
      </c>
      <c r="N457" s="211" t="s">
        <v>45</v>
      </c>
      <c r="O457" s="43"/>
      <c r="P457" s="212">
        <f t="shared" si="125"/>
        <v>0</v>
      </c>
      <c r="Q457" s="212">
        <v>0</v>
      </c>
      <c r="R457" s="212">
        <f t="shared" si="126"/>
        <v>0</v>
      </c>
      <c r="S457" s="212">
        <v>0</v>
      </c>
      <c r="T457" s="213">
        <f t="shared" si="127"/>
        <v>0</v>
      </c>
      <c r="AR457" s="25" t="s">
        <v>327</v>
      </c>
      <c r="AT457" s="25" t="s">
        <v>311</v>
      </c>
      <c r="AU457" s="25" t="s">
        <v>84</v>
      </c>
      <c r="AY457" s="25" t="s">
        <v>308</v>
      </c>
      <c r="BE457" s="214">
        <f t="shared" si="128"/>
        <v>0</v>
      </c>
      <c r="BF457" s="214">
        <f t="shared" si="129"/>
        <v>0</v>
      </c>
      <c r="BG457" s="214">
        <f t="shared" si="130"/>
        <v>0</v>
      </c>
      <c r="BH457" s="214">
        <f t="shared" si="131"/>
        <v>0</v>
      </c>
      <c r="BI457" s="214">
        <f t="shared" si="132"/>
        <v>0</v>
      </c>
      <c r="BJ457" s="25" t="s">
        <v>82</v>
      </c>
      <c r="BK457" s="214">
        <f t="shared" si="133"/>
        <v>0</v>
      </c>
      <c r="BL457" s="25" t="s">
        <v>327</v>
      </c>
      <c r="BM457" s="25" t="s">
        <v>2788</v>
      </c>
    </row>
    <row r="458" spans="2:65" s="1" customFormat="1" ht="22.5" customHeight="1">
      <c r="B458" s="42"/>
      <c r="C458" s="203" t="s">
        <v>3266</v>
      </c>
      <c r="D458" s="203" t="s">
        <v>311</v>
      </c>
      <c r="E458" s="204" t="s">
        <v>7996</v>
      </c>
      <c r="F458" s="205" t="s">
        <v>7311</v>
      </c>
      <c r="G458" s="206" t="s">
        <v>5275</v>
      </c>
      <c r="H458" s="207">
        <v>1</v>
      </c>
      <c r="I458" s="208"/>
      <c r="J458" s="209">
        <f t="shared" si="124"/>
        <v>0</v>
      </c>
      <c r="K458" s="205" t="s">
        <v>21</v>
      </c>
      <c r="L458" s="62"/>
      <c r="M458" s="210" t="s">
        <v>21</v>
      </c>
      <c r="N458" s="211" t="s">
        <v>45</v>
      </c>
      <c r="O458" s="43"/>
      <c r="P458" s="212">
        <f t="shared" si="125"/>
        <v>0</v>
      </c>
      <c r="Q458" s="212">
        <v>0</v>
      </c>
      <c r="R458" s="212">
        <f t="shared" si="126"/>
        <v>0</v>
      </c>
      <c r="S458" s="212">
        <v>0</v>
      </c>
      <c r="T458" s="213">
        <f t="shared" si="127"/>
        <v>0</v>
      </c>
      <c r="AR458" s="25" t="s">
        <v>327</v>
      </c>
      <c r="AT458" s="25" t="s">
        <v>311</v>
      </c>
      <c r="AU458" s="25" t="s">
        <v>84</v>
      </c>
      <c r="AY458" s="25" t="s">
        <v>308</v>
      </c>
      <c r="BE458" s="214">
        <f t="shared" si="128"/>
        <v>0</v>
      </c>
      <c r="BF458" s="214">
        <f t="shared" si="129"/>
        <v>0</v>
      </c>
      <c r="BG458" s="214">
        <f t="shared" si="130"/>
        <v>0</v>
      </c>
      <c r="BH458" s="214">
        <f t="shared" si="131"/>
        <v>0</v>
      </c>
      <c r="BI458" s="214">
        <f t="shared" si="132"/>
        <v>0</v>
      </c>
      <c r="BJ458" s="25" t="s">
        <v>82</v>
      </c>
      <c r="BK458" s="214">
        <f t="shared" si="133"/>
        <v>0</v>
      </c>
      <c r="BL458" s="25" t="s">
        <v>327</v>
      </c>
      <c r="BM458" s="25" t="s">
        <v>2792</v>
      </c>
    </row>
    <row r="459" spans="2:65" s="1" customFormat="1" ht="22.5" customHeight="1">
      <c r="B459" s="42"/>
      <c r="C459" s="203" t="s">
        <v>3270</v>
      </c>
      <c r="D459" s="203" t="s">
        <v>311</v>
      </c>
      <c r="E459" s="204" t="s">
        <v>7997</v>
      </c>
      <c r="F459" s="205" t="s">
        <v>7311</v>
      </c>
      <c r="G459" s="206" t="s">
        <v>5275</v>
      </c>
      <c r="H459" s="207">
        <v>1</v>
      </c>
      <c r="I459" s="208"/>
      <c r="J459" s="209">
        <f t="shared" si="124"/>
        <v>0</v>
      </c>
      <c r="K459" s="205" t="s">
        <v>21</v>
      </c>
      <c r="L459" s="62"/>
      <c r="M459" s="210" t="s">
        <v>21</v>
      </c>
      <c r="N459" s="211" t="s">
        <v>45</v>
      </c>
      <c r="O459" s="43"/>
      <c r="P459" s="212">
        <f t="shared" si="125"/>
        <v>0</v>
      </c>
      <c r="Q459" s="212">
        <v>0</v>
      </c>
      <c r="R459" s="212">
        <f t="shared" si="126"/>
        <v>0</v>
      </c>
      <c r="S459" s="212">
        <v>0</v>
      </c>
      <c r="T459" s="213">
        <f t="shared" si="127"/>
        <v>0</v>
      </c>
      <c r="AR459" s="25" t="s">
        <v>327</v>
      </c>
      <c r="AT459" s="25" t="s">
        <v>311</v>
      </c>
      <c r="AU459" s="25" t="s">
        <v>84</v>
      </c>
      <c r="AY459" s="25" t="s">
        <v>308</v>
      </c>
      <c r="BE459" s="214">
        <f t="shared" si="128"/>
        <v>0</v>
      </c>
      <c r="BF459" s="214">
        <f t="shared" si="129"/>
        <v>0</v>
      </c>
      <c r="BG459" s="214">
        <f t="shared" si="130"/>
        <v>0</v>
      </c>
      <c r="BH459" s="214">
        <f t="shared" si="131"/>
        <v>0</v>
      </c>
      <c r="BI459" s="214">
        <f t="shared" si="132"/>
        <v>0</v>
      </c>
      <c r="BJ459" s="25" t="s">
        <v>82</v>
      </c>
      <c r="BK459" s="214">
        <f t="shared" si="133"/>
        <v>0</v>
      </c>
      <c r="BL459" s="25" t="s">
        <v>327</v>
      </c>
      <c r="BM459" s="25" t="s">
        <v>2796</v>
      </c>
    </row>
    <row r="460" spans="2:65" s="1" customFormat="1" ht="22.5" customHeight="1">
      <c r="B460" s="42"/>
      <c r="C460" s="203" t="s">
        <v>3274</v>
      </c>
      <c r="D460" s="203" t="s">
        <v>311</v>
      </c>
      <c r="E460" s="204" t="s">
        <v>7998</v>
      </c>
      <c r="F460" s="205" t="s">
        <v>7311</v>
      </c>
      <c r="G460" s="206" t="s">
        <v>5275</v>
      </c>
      <c r="H460" s="207">
        <v>1</v>
      </c>
      <c r="I460" s="208"/>
      <c r="J460" s="209">
        <f t="shared" si="124"/>
        <v>0</v>
      </c>
      <c r="K460" s="205" t="s">
        <v>21</v>
      </c>
      <c r="L460" s="62"/>
      <c r="M460" s="210" t="s">
        <v>21</v>
      </c>
      <c r="N460" s="211" t="s">
        <v>45</v>
      </c>
      <c r="O460" s="43"/>
      <c r="P460" s="212">
        <f t="shared" si="125"/>
        <v>0</v>
      </c>
      <c r="Q460" s="212">
        <v>0</v>
      </c>
      <c r="R460" s="212">
        <f t="shared" si="126"/>
        <v>0</v>
      </c>
      <c r="S460" s="212">
        <v>0</v>
      </c>
      <c r="T460" s="213">
        <f t="shared" si="127"/>
        <v>0</v>
      </c>
      <c r="AR460" s="25" t="s">
        <v>327</v>
      </c>
      <c r="AT460" s="25" t="s">
        <v>311</v>
      </c>
      <c r="AU460" s="25" t="s">
        <v>84</v>
      </c>
      <c r="AY460" s="25" t="s">
        <v>308</v>
      </c>
      <c r="BE460" s="214">
        <f t="shared" si="128"/>
        <v>0</v>
      </c>
      <c r="BF460" s="214">
        <f t="shared" si="129"/>
        <v>0</v>
      </c>
      <c r="BG460" s="214">
        <f t="shared" si="130"/>
        <v>0</v>
      </c>
      <c r="BH460" s="214">
        <f t="shared" si="131"/>
        <v>0</v>
      </c>
      <c r="BI460" s="214">
        <f t="shared" si="132"/>
        <v>0</v>
      </c>
      <c r="BJ460" s="25" t="s">
        <v>82</v>
      </c>
      <c r="BK460" s="214">
        <f t="shared" si="133"/>
        <v>0</v>
      </c>
      <c r="BL460" s="25" t="s">
        <v>327</v>
      </c>
      <c r="BM460" s="25" t="s">
        <v>2801</v>
      </c>
    </row>
    <row r="461" spans="2:65" s="1" customFormat="1" ht="22.5" customHeight="1">
      <c r="B461" s="42"/>
      <c r="C461" s="203" t="s">
        <v>3278</v>
      </c>
      <c r="D461" s="203" t="s">
        <v>311</v>
      </c>
      <c r="E461" s="204" t="s">
        <v>7999</v>
      </c>
      <c r="F461" s="205" t="s">
        <v>7311</v>
      </c>
      <c r="G461" s="206" t="s">
        <v>5275</v>
      </c>
      <c r="H461" s="207">
        <v>1</v>
      </c>
      <c r="I461" s="208"/>
      <c r="J461" s="209">
        <f t="shared" si="124"/>
        <v>0</v>
      </c>
      <c r="K461" s="205" t="s">
        <v>21</v>
      </c>
      <c r="L461" s="62"/>
      <c r="M461" s="210" t="s">
        <v>21</v>
      </c>
      <c r="N461" s="211" t="s">
        <v>45</v>
      </c>
      <c r="O461" s="43"/>
      <c r="P461" s="212">
        <f t="shared" si="125"/>
        <v>0</v>
      </c>
      <c r="Q461" s="212">
        <v>0</v>
      </c>
      <c r="R461" s="212">
        <f t="shared" si="126"/>
        <v>0</v>
      </c>
      <c r="S461" s="212">
        <v>0</v>
      </c>
      <c r="T461" s="213">
        <f t="shared" si="127"/>
        <v>0</v>
      </c>
      <c r="AR461" s="25" t="s">
        <v>327</v>
      </c>
      <c r="AT461" s="25" t="s">
        <v>311</v>
      </c>
      <c r="AU461" s="25" t="s">
        <v>84</v>
      </c>
      <c r="AY461" s="25" t="s">
        <v>308</v>
      </c>
      <c r="BE461" s="214">
        <f t="shared" si="128"/>
        <v>0</v>
      </c>
      <c r="BF461" s="214">
        <f t="shared" si="129"/>
        <v>0</v>
      </c>
      <c r="BG461" s="214">
        <f t="shared" si="130"/>
        <v>0</v>
      </c>
      <c r="BH461" s="214">
        <f t="shared" si="131"/>
        <v>0</v>
      </c>
      <c r="BI461" s="214">
        <f t="shared" si="132"/>
        <v>0</v>
      </c>
      <c r="BJ461" s="25" t="s">
        <v>82</v>
      </c>
      <c r="BK461" s="214">
        <f t="shared" si="133"/>
        <v>0</v>
      </c>
      <c r="BL461" s="25" t="s">
        <v>327</v>
      </c>
      <c r="BM461" s="25" t="s">
        <v>2805</v>
      </c>
    </row>
    <row r="462" spans="2:65" s="1" customFormat="1" ht="22.5" customHeight="1">
      <c r="B462" s="42"/>
      <c r="C462" s="203" t="s">
        <v>3283</v>
      </c>
      <c r="D462" s="203" t="s">
        <v>311</v>
      </c>
      <c r="E462" s="204" t="s">
        <v>8000</v>
      </c>
      <c r="F462" s="205" t="s">
        <v>8001</v>
      </c>
      <c r="G462" s="206" t="s">
        <v>5275</v>
      </c>
      <c r="H462" s="207">
        <v>1</v>
      </c>
      <c r="I462" s="208"/>
      <c r="J462" s="209">
        <f t="shared" si="124"/>
        <v>0</v>
      </c>
      <c r="K462" s="205" t="s">
        <v>21</v>
      </c>
      <c r="L462" s="62"/>
      <c r="M462" s="210" t="s">
        <v>21</v>
      </c>
      <c r="N462" s="211" t="s">
        <v>45</v>
      </c>
      <c r="O462" s="43"/>
      <c r="P462" s="212">
        <f t="shared" si="125"/>
        <v>0</v>
      </c>
      <c r="Q462" s="212">
        <v>0</v>
      </c>
      <c r="R462" s="212">
        <f t="shared" si="126"/>
        <v>0</v>
      </c>
      <c r="S462" s="212">
        <v>0</v>
      </c>
      <c r="T462" s="213">
        <f t="shared" si="127"/>
        <v>0</v>
      </c>
      <c r="AR462" s="25" t="s">
        <v>327</v>
      </c>
      <c r="AT462" s="25" t="s">
        <v>311</v>
      </c>
      <c r="AU462" s="25" t="s">
        <v>84</v>
      </c>
      <c r="AY462" s="25" t="s">
        <v>308</v>
      </c>
      <c r="BE462" s="214">
        <f t="shared" si="128"/>
        <v>0</v>
      </c>
      <c r="BF462" s="214">
        <f t="shared" si="129"/>
        <v>0</v>
      </c>
      <c r="BG462" s="214">
        <f t="shared" si="130"/>
        <v>0</v>
      </c>
      <c r="BH462" s="214">
        <f t="shared" si="131"/>
        <v>0</v>
      </c>
      <c r="BI462" s="214">
        <f t="shared" si="132"/>
        <v>0</v>
      </c>
      <c r="BJ462" s="25" t="s">
        <v>82</v>
      </c>
      <c r="BK462" s="214">
        <f t="shared" si="133"/>
        <v>0</v>
      </c>
      <c r="BL462" s="25" t="s">
        <v>327</v>
      </c>
      <c r="BM462" s="25" t="s">
        <v>2810</v>
      </c>
    </row>
    <row r="463" spans="2:65" s="1" customFormat="1" ht="22.5" customHeight="1">
      <c r="B463" s="42"/>
      <c r="C463" s="203" t="s">
        <v>3287</v>
      </c>
      <c r="D463" s="203" t="s">
        <v>311</v>
      </c>
      <c r="E463" s="204" t="s">
        <v>8002</v>
      </c>
      <c r="F463" s="205" t="s">
        <v>8003</v>
      </c>
      <c r="G463" s="206" t="s">
        <v>5275</v>
      </c>
      <c r="H463" s="207">
        <v>1</v>
      </c>
      <c r="I463" s="208"/>
      <c r="J463" s="209">
        <f t="shared" si="124"/>
        <v>0</v>
      </c>
      <c r="K463" s="205" t="s">
        <v>21</v>
      </c>
      <c r="L463" s="62"/>
      <c r="M463" s="210" t="s">
        <v>21</v>
      </c>
      <c r="N463" s="211" t="s">
        <v>45</v>
      </c>
      <c r="O463" s="43"/>
      <c r="P463" s="212">
        <f t="shared" si="125"/>
        <v>0</v>
      </c>
      <c r="Q463" s="212">
        <v>0</v>
      </c>
      <c r="R463" s="212">
        <f t="shared" si="126"/>
        <v>0</v>
      </c>
      <c r="S463" s="212">
        <v>0</v>
      </c>
      <c r="T463" s="213">
        <f t="shared" si="127"/>
        <v>0</v>
      </c>
      <c r="AR463" s="25" t="s">
        <v>327</v>
      </c>
      <c r="AT463" s="25" t="s">
        <v>311</v>
      </c>
      <c r="AU463" s="25" t="s">
        <v>84</v>
      </c>
      <c r="AY463" s="25" t="s">
        <v>308</v>
      </c>
      <c r="BE463" s="214">
        <f t="shared" si="128"/>
        <v>0</v>
      </c>
      <c r="BF463" s="214">
        <f t="shared" si="129"/>
        <v>0</v>
      </c>
      <c r="BG463" s="214">
        <f t="shared" si="130"/>
        <v>0</v>
      </c>
      <c r="BH463" s="214">
        <f t="shared" si="131"/>
        <v>0</v>
      </c>
      <c r="BI463" s="214">
        <f t="shared" si="132"/>
        <v>0</v>
      </c>
      <c r="BJ463" s="25" t="s">
        <v>82</v>
      </c>
      <c r="BK463" s="214">
        <f t="shared" si="133"/>
        <v>0</v>
      </c>
      <c r="BL463" s="25" t="s">
        <v>327</v>
      </c>
      <c r="BM463" s="25" t="s">
        <v>2814</v>
      </c>
    </row>
    <row r="464" spans="2:65" s="1" customFormat="1" ht="22.5" customHeight="1">
      <c r="B464" s="42"/>
      <c r="C464" s="203" t="s">
        <v>3291</v>
      </c>
      <c r="D464" s="203" t="s">
        <v>311</v>
      </c>
      <c r="E464" s="204" t="s">
        <v>8004</v>
      </c>
      <c r="F464" s="205" t="s">
        <v>8005</v>
      </c>
      <c r="G464" s="206" t="s">
        <v>5275</v>
      </c>
      <c r="H464" s="207">
        <v>1</v>
      </c>
      <c r="I464" s="208"/>
      <c r="J464" s="209">
        <f t="shared" si="124"/>
        <v>0</v>
      </c>
      <c r="K464" s="205" t="s">
        <v>21</v>
      </c>
      <c r="L464" s="62"/>
      <c r="M464" s="210" t="s">
        <v>21</v>
      </c>
      <c r="N464" s="211" t="s">
        <v>45</v>
      </c>
      <c r="O464" s="43"/>
      <c r="P464" s="212">
        <f t="shared" si="125"/>
        <v>0</v>
      </c>
      <c r="Q464" s="212">
        <v>0</v>
      </c>
      <c r="R464" s="212">
        <f t="shared" si="126"/>
        <v>0</v>
      </c>
      <c r="S464" s="212">
        <v>0</v>
      </c>
      <c r="T464" s="213">
        <f t="shared" si="127"/>
        <v>0</v>
      </c>
      <c r="AR464" s="25" t="s">
        <v>327</v>
      </c>
      <c r="AT464" s="25" t="s">
        <v>311</v>
      </c>
      <c r="AU464" s="25" t="s">
        <v>84</v>
      </c>
      <c r="AY464" s="25" t="s">
        <v>308</v>
      </c>
      <c r="BE464" s="214">
        <f t="shared" si="128"/>
        <v>0</v>
      </c>
      <c r="BF464" s="214">
        <f t="shared" si="129"/>
        <v>0</v>
      </c>
      <c r="BG464" s="214">
        <f t="shared" si="130"/>
        <v>0</v>
      </c>
      <c r="BH464" s="214">
        <f t="shared" si="131"/>
        <v>0</v>
      </c>
      <c r="BI464" s="214">
        <f t="shared" si="132"/>
        <v>0</v>
      </c>
      <c r="BJ464" s="25" t="s">
        <v>82</v>
      </c>
      <c r="BK464" s="214">
        <f t="shared" si="133"/>
        <v>0</v>
      </c>
      <c r="BL464" s="25" t="s">
        <v>327</v>
      </c>
      <c r="BM464" s="25" t="s">
        <v>2818</v>
      </c>
    </row>
    <row r="465" spans="2:65" s="1" customFormat="1" ht="22.5" customHeight="1">
      <c r="B465" s="42"/>
      <c r="C465" s="203" t="s">
        <v>3295</v>
      </c>
      <c r="D465" s="203" t="s">
        <v>311</v>
      </c>
      <c r="E465" s="204" t="s">
        <v>8006</v>
      </c>
      <c r="F465" s="205" t="s">
        <v>8007</v>
      </c>
      <c r="G465" s="206" t="s">
        <v>5275</v>
      </c>
      <c r="H465" s="207">
        <v>1</v>
      </c>
      <c r="I465" s="208"/>
      <c r="J465" s="209">
        <f t="shared" si="124"/>
        <v>0</v>
      </c>
      <c r="K465" s="205" t="s">
        <v>21</v>
      </c>
      <c r="L465" s="62"/>
      <c r="M465" s="210" t="s">
        <v>21</v>
      </c>
      <c r="N465" s="211" t="s">
        <v>45</v>
      </c>
      <c r="O465" s="43"/>
      <c r="P465" s="212">
        <f t="shared" si="125"/>
        <v>0</v>
      </c>
      <c r="Q465" s="212">
        <v>0</v>
      </c>
      <c r="R465" s="212">
        <f t="shared" si="126"/>
        <v>0</v>
      </c>
      <c r="S465" s="212">
        <v>0</v>
      </c>
      <c r="T465" s="213">
        <f t="shared" si="127"/>
        <v>0</v>
      </c>
      <c r="AR465" s="25" t="s">
        <v>327</v>
      </c>
      <c r="AT465" s="25" t="s">
        <v>311</v>
      </c>
      <c r="AU465" s="25" t="s">
        <v>84</v>
      </c>
      <c r="AY465" s="25" t="s">
        <v>308</v>
      </c>
      <c r="BE465" s="214">
        <f t="shared" si="128"/>
        <v>0</v>
      </c>
      <c r="BF465" s="214">
        <f t="shared" si="129"/>
        <v>0</v>
      </c>
      <c r="BG465" s="214">
        <f t="shared" si="130"/>
        <v>0</v>
      </c>
      <c r="BH465" s="214">
        <f t="shared" si="131"/>
        <v>0</v>
      </c>
      <c r="BI465" s="214">
        <f t="shared" si="132"/>
        <v>0</v>
      </c>
      <c r="BJ465" s="25" t="s">
        <v>82</v>
      </c>
      <c r="BK465" s="214">
        <f t="shared" si="133"/>
        <v>0</v>
      </c>
      <c r="BL465" s="25" t="s">
        <v>327</v>
      </c>
      <c r="BM465" s="25" t="s">
        <v>2823</v>
      </c>
    </row>
    <row r="466" spans="2:65" s="1" customFormat="1" ht="22.5" customHeight="1">
      <c r="B466" s="42"/>
      <c r="C466" s="203" t="s">
        <v>3299</v>
      </c>
      <c r="D466" s="203" t="s">
        <v>311</v>
      </c>
      <c r="E466" s="204" t="s">
        <v>8008</v>
      </c>
      <c r="F466" s="205" t="s">
        <v>8009</v>
      </c>
      <c r="G466" s="206" t="s">
        <v>5275</v>
      </c>
      <c r="H466" s="207">
        <v>1</v>
      </c>
      <c r="I466" s="208"/>
      <c r="J466" s="209">
        <f t="shared" si="124"/>
        <v>0</v>
      </c>
      <c r="K466" s="205" t="s">
        <v>21</v>
      </c>
      <c r="L466" s="62"/>
      <c r="M466" s="210" t="s">
        <v>21</v>
      </c>
      <c r="N466" s="211" t="s">
        <v>45</v>
      </c>
      <c r="O466" s="43"/>
      <c r="P466" s="212">
        <f t="shared" si="125"/>
        <v>0</v>
      </c>
      <c r="Q466" s="212">
        <v>0</v>
      </c>
      <c r="R466" s="212">
        <f t="shared" si="126"/>
        <v>0</v>
      </c>
      <c r="S466" s="212">
        <v>0</v>
      </c>
      <c r="T466" s="213">
        <f t="shared" si="127"/>
        <v>0</v>
      </c>
      <c r="AR466" s="25" t="s">
        <v>327</v>
      </c>
      <c r="AT466" s="25" t="s">
        <v>311</v>
      </c>
      <c r="AU466" s="25" t="s">
        <v>84</v>
      </c>
      <c r="AY466" s="25" t="s">
        <v>308</v>
      </c>
      <c r="BE466" s="214">
        <f t="shared" si="128"/>
        <v>0</v>
      </c>
      <c r="BF466" s="214">
        <f t="shared" si="129"/>
        <v>0</v>
      </c>
      <c r="BG466" s="214">
        <f t="shared" si="130"/>
        <v>0</v>
      </c>
      <c r="BH466" s="214">
        <f t="shared" si="131"/>
        <v>0</v>
      </c>
      <c r="BI466" s="214">
        <f t="shared" si="132"/>
        <v>0</v>
      </c>
      <c r="BJ466" s="25" t="s">
        <v>82</v>
      </c>
      <c r="BK466" s="214">
        <f t="shared" si="133"/>
        <v>0</v>
      </c>
      <c r="BL466" s="25" t="s">
        <v>327</v>
      </c>
      <c r="BM466" s="25" t="s">
        <v>2827</v>
      </c>
    </row>
    <row r="467" spans="2:65" s="1" customFormat="1" ht="22.5" customHeight="1">
      <c r="B467" s="42"/>
      <c r="C467" s="203" t="s">
        <v>3304</v>
      </c>
      <c r="D467" s="203" t="s">
        <v>311</v>
      </c>
      <c r="E467" s="204" t="s">
        <v>8010</v>
      </c>
      <c r="F467" s="205" t="s">
        <v>8011</v>
      </c>
      <c r="G467" s="206" t="s">
        <v>5275</v>
      </c>
      <c r="H467" s="207">
        <v>2</v>
      </c>
      <c r="I467" s="208"/>
      <c r="J467" s="209">
        <f t="shared" si="124"/>
        <v>0</v>
      </c>
      <c r="K467" s="205" t="s">
        <v>21</v>
      </c>
      <c r="L467" s="62"/>
      <c r="M467" s="210" t="s">
        <v>21</v>
      </c>
      <c r="N467" s="211" t="s">
        <v>45</v>
      </c>
      <c r="O467" s="43"/>
      <c r="P467" s="212">
        <f t="shared" si="125"/>
        <v>0</v>
      </c>
      <c r="Q467" s="212">
        <v>0</v>
      </c>
      <c r="R467" s="212">
        <f t="shared" si="126"/>
        <v>0</v>
      </c>
      <c r="S467" s="212">
        <v>0</v>
      </c>
      <c r="T467" s="213">
        <f t="shared" si="127"/>
        <v>0</v>
      </c>
      <c r="AR467" s="25" t="s">
        <v>327</v>
      </c>
      <c r="AT467" s="25" t="s">
        <v>311</v>
      </c>
      <c r="AU467" s="25" t="s">
        <v>84</v>
      </c>
      <c r="AY467" s="25" t="s">
        <v>308</v>
      </c>
      <c r="BE467" s="214">
        <f t="shared" si="128"/>
        <v>0</v>
      </c>
      <c r="BF467" s="214">
        <f t="shared" si="129"/>
        <v>0</v>
      </c>
      <c r="BG467" s="214">
        <f t="shared" si="130"/>
        <v>0</v>
      </c>
      <c r="BH467" s="214">
        <f t="shared" si="131"/>
        <v>0</v>
      </c>
      <c r="BI467" s="214">
        <f t="shared" si="132"/>
        <v>0</v>
      </c>
      <c r="BJ467" s="25" t="s">
        <v>82</v>
      </c>
      <c r="BK467" s="214">
        <f t="shared" si="133"/>
        <v>0</v>
      </c>
      <c r="BL467" s="25" t="s">
        <v>327</v>
      </c>
      <c r="BM467" s="25" t="s">
        <v>2831</v>
      </c>
    </row>
    <row r="468" spans="2:65" s="1" customFormat="1" ht="22.5" customHeight="1">
      <c r="B468" s="42"/>
      <c r="C468" s="203" t="s">
        <v>3308</v>
      </c>
      <c r="D468" s="203" t="s">
        <v>311</v>
      </c>
      <c r="E468" s="204" t="s">
        <v>8012</v>
      </c>
      <c r="F468" s="205" t="s">
        <v>8013</v>
      </c>
      <c r="G468" s="206" t="s">
        <v>5275</v>
      </c>
      <c r="H468" s="207">
        <v>1</v>
      </c>
      <c r="I468" s="208"/>
      <c r="J468" s="209">
        <f t="shared" si="124"/>
        <v>0</v>
      </c>
      <c r="K468" s="205" t="s">
        <v>21</v>
      </c>
      <c r="L468" s="62"/>
      <c r="M468" s="210" t="s">
        <v>21</v>
      </c>
      <c r="N468" s="211" t="s">
        <v>45</v>
      </c>
      <c r="O468" s="43"/>
      <c r="P468" s="212">
        <f t="shared" si="125"/>
        <v>0</v>
      </c>
      <c r="Q468" s="212">
        <v>0</v>
      </c>
      <c r="R468" s="212">
        <f t="shared" si="126"/>
        <v>0</v>
      </c>
      <c r="S468" s="212">
        <v>0</v>
      </c>
      <c r="T468" s="213">
        <f t="shared" si="127"/>
        <v>0</v>
      </c>
      <c r="AR468" s="25" t="s">
        <v>327</v>
      </c>
      <c r="AT468" s="25" t="s">
        <v>311</v>
      </c>
      <c r="AU468" s="25" t="s">
        <v>84</v>
      </c>
      <c r="AY468" s="25" t="s">
        <v>308</v>
      </c>
      <c r="BE468" s="214">
        <f t="shared" si="128"/>
        <v>0</v>
      </c>
      <c r="BF468" s="214">
        <f t="shared" si="129"/>
        <v>0</v>
      </c>
      <c r="BG468" s="214">
        <f t="shared" si="130"/>
        <v>0</v>
      </c>
      <c r="BH468" s="214">
        <f t="shared" si="131"/>
        <v>0</v>
      </c>
      <c r="BI468" s="214">
        <f t="shared" si="132"/>
        <v>0</v>
      </c>
      <c r="BJ468" s="25" t="s">
        <v>82</v>
      </c>
      <c r="BK468" s="214">
        <f t="shared" si="133"/>
        <v>0</v>
      </c>
      <c r="BL468" s="25" t="s">
        <v>327</v>
      </c>
      <c r="BM468" s="25" t="s">
        <v>2835</v>
      </c>
    </row>
    <row r="469" spans="2:65" s="1" customFormat="1" ht="22.5" customHeight="1">
      <c r="B469" s="42"/>
      <c r="C469" s="203" t="s">
        <v>3312</v>
      </c>
      <c r="D469" s="203" t="s">
        <v>311</v>
      </c>
      <c r="E469" s="204" t="s">
        <v>8014</v>
      </c>
      <c r="F469" s="205" t="s">
        <v>8015</v>
      </c>
      <c r="G469" s="206" t="s">
        <v>5275</v>
      </c>
      <c r="H469" s="207">
        <v>1</v>
      </c>
      <c r="I469" s="208"/>
      <c r="J469" s="209">
        <f t="shared" si="124"/>
        <v>0</v>
      </c>
      <c r="K469" s="205" t="s">
        <v>21</v>
      </c>
      <c r="L469" s="62"/>
      <c r="M469" s="210" t="s">
        <v>21</v>
      </c>
      <c r="N469" s="211" t="s">
        <v>45</v>
      </c>
      <c r="O469" s="43"/>
      <c r="P469" s="212">
        <f t="shared" si="125"/>
        <v>0</v>
      </c>
      <c r="Q469" s="212">
        <v>0</v>
      </c>
      <c r="R469" s="212">
        <f t="shared" si="126"/>
        <v>0</v>
      </c>
      <c r="S469" s="212">
        <v>0</v>
      </c>
      <c r="T469" s="213">
        <f t="shared" si="127"/>
        <v>0</v>
      </c>
      <c r="AR469" s="25" t="s">
        <v>327</v>
      </c>
      <c r="AT469" s="25" t="s">
        <v>311</v>
      </c>
      <c r="AU469" s="25" t="s">
        <v>84</v>
      </c>
      <c r="AY469" s="25" t="s">
        <v>308</v>
      </c>
      <c r="BE469" s="214">
        <f t="shared" si="128"/>
        <v>0</v>
      </c>
      <c r="BF469" s="214">
        <f t="shared" si="129"/>
        <v>0</v>
      </c>
      <c r="BG469" s="214">
        <f t="shared" si="130"/>
        <v>0</v>
      </c>
      <c r="BH469" s="214">
        <f t="shared" si="131"/>
        <v>0</v>
      </c>
      <c r="BI469" s="214">
        <f t="shared" si="132"/>
        <v>0</v>
      </c>
      <c r="BJ469" s="25" t="s">
        <v>82</v>
      </c>
      <c r="BK469" s="214">
        <f t="shared" si="133"/>
        <v>0</v>
      </c>
      <c r="BL469" s="25" t="s">
        <v>327</v>
      </c>
      <c r="BM469" s="25" t="s">
        <v>2840</v>
      </c>
    </row>
    <row r="470" spans="2:65" s="1" customFormat="1" ht="22.5" customHeight="1">
      <c r="B470" s="42"/>
      <c r="C470" s="203" t="s">
        <v>3316</v>
      </c>
      <c r="D470" s="203" t="s">
        <v>311</v>
      </c>
      <c r="E470" s="204" t="s">
        <v>8016</v>
      </c>
      <c r="F470" s="205" t="s">
        <v>7446</v>
      </c>
      <c r="G470" s="206" t="s">
        <v>6023</v>
      </c>
      <c r="H470" s="207">
        <v>2</v>
      </c>
      <c r="I470" s="208"/>
      <c r="J470" s="209">
        <f t="shared" si="124"/>
        <v>0</v>
      </c>
      <c r="K470" s="205" t="s">
        <v>21</v>
      </c>
      <c r="L470" s="62"/>
      <c r="M470" s="210" t="s">
        <v>21</v>
      </c>
      <c r="N470" s="211" t="s">
        <v>45</v>
      </c>
      <c r="O470" s="43"/>
      <c r="P470" s="212">
        <f t="shared" si="125"/>
        <v>0</v>
      </c>
      <c r="Q470" s="212">
        <v>0</v>
      </c>
      <c r="R470" s="212">
        <f t="shared" si="126"/>
        <v>0</v>
      </c>
      <c r="S470" s="212">
        <v>0</v>
      </c>
      <c r="T470" s="213">
        <f t="shared" si="127"/>
        <v>0</v>
      </c>
      <c r="AR470" s="25" t="s">
        <v>327</v>
      </c>
      <c r="AT470" s="25" t="s">
        <v>311</v>
      </c>
      <c r="AU470" s="25" t="s">
        <v>84</v>
      </c>
      <c r="AY470" s="25" t="s">
        <v>308</v>
      </c>
      <c r="BE470" s="214">
        <f t="shared" si="128"/>
        <v>0</v>
      </c>
      <c r="BF470" s="214">
        <f t="shared" si="129"/>
        <v>0</v>
      </c>
      <c r="BG470" s="214">
        <f t="shared" si="130"/>
        <v>0</v>
      </c>
      <c r="BH470" s="214">
        <f t="shared" si="131"/>
        <v>0</v>
      </c>
      <c r="BI470" s="214">
        <f t="shared" si="132"/>
        <v>0</v>
      </c>
      <c r="BJ470" s="25" t="s">
        <v>82</v>
      </c>
      <c r="BK470" s="214">
        <f t="shared" si="133"/>
        <v>0</v>
      </c>
      <c r="BL470" s="25" t="s">
        <v>327</v>
      </c>
      <c r="BM470" s="25" t="s">
        <v>2844</v>
      </c>
    </row>
    <row r="471" spans="2:65" s="1" customFormat="1" ht="22.5" customHeight="1">
      <c r="B471" s="42"/>
      <c r="C471" s="203" t="s">
        <v>3320</v>
      </c>
      <c r="D471" s="203" t="s">
        <v>311</v>
      </c>
      <c r="E471" s="204" t="s">
        <v>8017</v>
      </c>
      <c r="F471" s="205" t="s">
        <v>7449</v>
      </c>
      <c r="G471" s="206" t="s">
        <v>6023</v>
      </c>
      <c r="H471" s="207">
        <v>3</v>
      </c>
      <c r="I471" s="208"/>
      <c r="J471" s="209">
        <f t="shared" si="124"/>
        <v>0</v>
      </c>
      <c r="K471" s="205" t="s">
        <v>21</v>
      </c>
      <c r="L471" s="62"/>
      <c r="M471" s="210" t="s">
        <v>21</v>
      </c>
      <c r="N471" s="211" t="s">
        <v>45</v>
      </c>
      <c r="O471" s="43"/>
      <c r="P471" s="212">
        <f t="shared" si="125"/>
        <v>0</v>
      </c>
      <c r="Q471" s="212">
        <v>0</v>
      </c>
      <c r="R471" s="212">
        <f t="shared" si="126"/>
        <v>0</v>
      </c>
      <c r="S471" s="212">
        <v>0</v>
      </c>
      <c r="T471" s="213">
        <f t="shared" si="127"/>
        <v>0</v>
      </c>
      <c r="AR471" s="25" t="s">
        <v>327</v>
      </c>
      <c r="AT471" s="25" t="s">
        <v>311</v>
      </c>
      <c r="AU471" s="25" t="s">
        <v>84</v>
      </c>
      <c r="AY471" s="25" t="s">
        <v>308</v>
      </c>
      <c r="BE471" s="214">
        <f t="shared" si="128"/>
        <v>0</v>
      </c>
      <c r="BF471" s="214">
        <f t="shared" si="129"/>
        <v>0</v>
      </c>
      <c r="BG471" s="214">
        <f t="shared" si="130"/>
        <v>0</v>
      </c>
      <c r="BH471" s="214">
        <f t="shared" si="131"/>
        <v>0</v>
      </c>
      <c r="BI471" s="214">
        <f t="shared" si="132"/>
        <v>0</v>
      </c>
      <c r="BJ471" s="25" t="s">
        <v>82</v>
      </c>
      <c r="BK471" s="214">
        <f t="shared" si="133"/>
        <v>0</v>
      </c>
      <c r="BL471" s="25" t="s">
        <v>327</v>
      </c>
      <c r="BM471" s="25" t="s">
        <v>2848</v>
      </c>
    </row>
    <row r="472" spans="2:65" s="1" customFormat="1" ht="22.5" customHeight="1">
      <c r="B472" s="42"/>
      <c r="C472" s="203" t="s">
        <v>3324</v>
      </c>
      <c r="D472" s="203" t="s">
        <v>311</v>
      </c>
      <c r="E472" s="204" t="s">
        <v>8018</v>
      </c>
      <c r="F472" s="205" t="s">
        <v>7452</v>
      </c>
      <c r="G472" s="206" t="s">
        <v>6023</v>
      </c>
      <c r="H472" s="207">
        <v>6</v>
      </c>
      <c r="I472" s="208"/>
      <c r="J472" s="209">
        <f t="shared" si="124"/>
        <v>0</v>
      </c>
      <c r="K472" s="205" t="s">
        <v>21</v>
      </c>
      <c r="L472" s="62"/>
      <c r="M472" s="210" t="s">
        <v>21</v>
      </c>
      <c r="N472" s="211" t="s">
        <v>45</v>
      </c>
      <c r="O472" s="43"/>
      <c r="P472" s="212">
        <f t="shared" si="125"/>
        <v>0</v>
      </c>
      <c r="Q472" s="212">
        <v>0</v>
      </c>
      <c r="R472" s="212">
        <f t="shared" si="126"/>
        <v>0</v>
      </c>
      <c r="S472" s="212">
        <v>0</v>
      </c>
      <c r="T472" s="213">
        <f t="shared" si="127"/>
        <v>0</v>
      </c>
      <c r="AR472" s="25" t="s">
        <v>327</v>
      </c>
      <c r="AT472" s="25" t="s">
        <v>311</v>
      </c>
      <c r="AU472" s="25" t="s">
        <v>84</v>
      </c>
      <c r="AY472" s="25" t="s">
        <v>308</v>
      </c>
      <c r="BE472" s="214">
        <f t="shared" si="128"/>
        <v>0</v>
      </c>
      <c r="BF472" s="214">
        <f t="shared" si="129"/>
        <v>0</v>
      </c>
      <c r="BG472" s="214">
        <f t="shared" si="130"/>
        <v>0</v>
      </c>
      <c r="BH472" s="214">
        <f t="shared" si="131"/>
        <v>0</v>
      </c>
      <c r="BI472" s="214">
        <f t="shared" si="132"/>
        <v>0</v>
      </c>
      <c r="BJ472" s="25" t="s">
        <v>82</v>
      </c>
      <c r="BK472" s="214">
        <f t="shared" si="133"/>
        <v>0</v>
      </c>
      <c r="BL472" s="25" t="s">
        <v>327</v>
      </c>
      <c r="BM472" s="25" t="s">
        <v>2853</v>
      </c>
    </row>
    <row r="473" spans="2:65" s="1" customFormat="1" ht="22.5" customHeight="1">
      <c r="B473" s="42"/>
      <c r="C473" s="203" t="s">
        <v>3330</v>
      </c>
      <c r="D473" s="203" t="s">
        <v>311</v>
      </c>
      <c r="E473" s="204" t="s">
        <v>8019</v>
      </c>
      <c r="F473" s="205" t="s">
        <v>7455</v>
      </c>
      <c r="G473" s="206" t="s">
        <v>6023</v>
      </c>
      <c r="H473" s="207">
        <v>8</v>
      </c>
      <c r="I473" s="208"/>
      <c r="J473" s="209">
        <f t="shared" si="124"/>
        <v>0</v>
      </c>
      <c r="K473" s="205" t="s">
        <v>21</v>
      </c>
      <c r="L473" s="62"/>
      <c r="M473" s="210" t="s">
        <v>21</v>
      </c>
      <c r="N473" s="211" t="s">
        <v>45</v>
      </c>
      <c r="O473" s="43"/>
      <c r="P473" s="212">
        <f t="shared" si="125"/>
        <v>0</v>
      </c>
      <c r="Q473" s="212">
        <v>0</v>
      </c>
      <c r="R473" s="212">
        <f t="shared" si="126"/>
        <v>0</v>
      </c>
      <c r="S473" s="212">
        <v>0</v>
      </c>
      <c r="T473" s="213">
        <f t="shared" si="127"/>
        <v>0</v>
      </c>
      <c r="AR473" s="25" t="s">
        <v>327</v>
      </c>
      <c r="AT473" s="25" t="s">
        <v>311</v>
      </c>
      <c r="AU473" s="25" t="s">
        <v>84</v>
      </c>
      <c r="AY473" s="25" t="s">
        <v>308</v>
      </c>
      <c r="BE473" s="214">
        <f t="shared" si="128"/>
        <v>0</v>
      </c>
      <c r="BF473" s="214">
        <f t="shared" si="129"/>
        <v>0</v>
      </c>
      <c r="BG473" s="214">
        <f t="shared" si="130"/>
        <v>0</v>
      </c>
      <c r="BH473" s="214">
        <f t="shared" si="131"/>
        <v>0</v>
      </c>
      <c r="BI473" s="214">
        <f t="shared" si="132"/>
        <v>0</v>
      </c>
      <c r="BJ473" s="25" t="s">
        <v>82</v>
      </c>
      <c r="BK473" s="214">
        <f t="shared" si="133"/>
        <v>0</v>
      </c>
      <c r="BL473" s="25" t="s">
        <v>327</v>
      </c>
      <c r="BM473" s="25" t="s">
        <v>2857</v>
      </c>
    </row>
    <row r="474" spans="2:65" s="1" customFormat="1" ht="22.5" customHeight="1">
      <c r="B474" s="42"/>
      <c r="C474" s="203" t="s">
        <v>3334</v>
      </c>
      <c r="D474" s="203" t="s">
        <v>311</v>
      </c>
      <c r="E474" s="204" t="s">
        <v>8020</v>
      </c>
      <c r="F474" s="205" t="s">
        <v>7458</v>
      </c>
      <c r="G474" s="206" t="s">
        <v>6023</v>
      </c>
      <c r="H474" s="207">
        <v>40</v>
      </c>
      <c r="I474" s="208"/>
      <c r="J474" s="209">
        <f t="shared" si="124"/>
        <v>0</v>
      </c>
      <c r="K474" s="205" t="s">
        <v>21</v>
      </c>
      <c r="L474" s="62"/>
      <c r="M474" s="210" t="s">
        <v>21</v>
      </c>
      <c r="N474" s="211" t="s">
        <v>45</v>
      </c>
      <c r="O474" s="43"/>
      <c r="P474" s="212">
        <f t="shared" si="125"/>
        <v>0</v>
      </c>
      <c r="Q474" s="212">
        <v>0</v>
      </c>
      <c r="R474" s="212">
        <f t="shared" si="126"/>
        <v>0</v>
      </c>
      <c r="S474" s="212">
        <v>0</v>
      </c>
      <c r="T474" s="213">
        <f t="shared" si="127"/>
        <v>0</v>
      </c>
      <c r="AR474" s="25" t="s">
        <v>327</v>
      </c>
      <c r="AT474" s="25" t="s">
        <v>311</v>
      </c>
      <c r="AU474" s="25" t="s">
        <v>84</v>
      </c>
      <c r="AY474" s="25" t="s">
        <v>308</v>
      </c>
      <c r="BE474" s="214">
        <f t="shared" si="128"/>
        <v>0</v>
      </c>
      <c r="BF474" s="214">
        <f t="shared" si="129"/>
        <v>0</v>
      </c>
      <c r="BG474" s="214">
        <f t="shared" si="130"/>
        <v>0</v>
      </c>
      <c r="BH474" s="214">
        <f t="shared" si="131"/>
        <v>0</v>
      </c>
      <c r="BI474" s="214">
        <f t="shared" si="132"/>
        <v>0</v>
      </c>
      <c r="BJ474" s="25" t="s">
        <v>82</v>
      </c>
      <c r="BK474" s="214">
        <f t="shared" si="133"/>
        <v>0</v>
      </c>
      <c r="BL474" s="25" t="s">
        <v>327</v>
      </c>
      <c r="BM474" s="25" t="s">
        <v>2861</v>
      </c>
    </row>
    <row r="475" spans="2:65" s="1" customFormat="1" ht="22.5" customHeight="1">
      <c r="B475" s="42"/>
      <c r="C475" s="203" t="s">
        <v>3340</v>
      </c>
      <c r="D475" s="203" t="s">
        <v>311</v>
      </c>
      <c r="E475" s="204" t="s">
        <v>8021</v>
      </c>
      <c r="F475" s="205" t="s">
        <v>7461</v>
      </c>
      <c r="G475" s="206" t="s">
        <v>6023</v>
      </c>
      <c r="H475" s="207">
        <v>2</v>
      </c>
      <c r="I475" s="208"/>
      <c r="J475" s="209">
        <f t="shared" si="124"/>
        <v>0</v>
      </c>
      <c r="K475" s="205" t="s">
        <v>21</v>
      </c>
      <c r="L475" s="62"/>
      <c r="M475" s="210" t="s">
        <v>21</v>
      </c>
      <c r="N475" s="211" t="s">
        <v>45</v>
      </c>
      <c r="O475" s="43"/>
      <c r="P475" s="212">
        <f t="shared" si="125"/>
        <v>0</v>
      </c>
      <c r="Q475" s="212">
        <v>0</v>
      </c>
      <c r="R475" s="212">
        <f t="shared" si="126"/>
        <v>0</v>
      </c>
      <c r="S475" s="212">
        <v>0</v>
      </c>
      <c r="T475" s="213">
        <f t="shared" si="127"/>
        <v>0</v>
      </c>
      <c r="AR475" s="25" t="s">
        <v>327</v>
      </c>
      <c r="AT475" s="25" t="s">
        <v>311</v>
      </c>
      <c r="AU475" s="25" t="s">
        <v>84</v>
      </c>
      <c r="AY475" s="25" t="s">
        <v>308</v>
      </c>
      <c r="BE475" s="214">
        <f t="shared" si="128"/>
        <v>0</v>
      </c>
      <c r="BF475" s="214">
        <f t="shared" si="129"/>
        <v>0</v>
      </c>
      <c r="BG475" s="214">
        <f t="shared" si="130"/>
        <v>0</v>
      </c>
      <c r="BH475" s="214">
        <f t="shared" si="131"/>
        <v>0</v>
      </c>
      <c r="BI475" s="214">
        <f t="shared" si="132"/>
        <v>0</v>
      </c>
      <c r="BJ475" s="25" t="s">
        <v>82</v>
      </c>
      <c r="BK475" s="214">
        <f t="shared" si="133"/>
        <v>0</v>
      </c>
      <c r="BL475" s="25" t="s">
        <v>327</v>
      </c>
      <c r="BM475" s="25" t="s">
        <v>2865</v>
      </c>
    </row>
    <row r="476" spans="2:65" s="1" customFormat="1" ht="22.5" customHeight="1">
      <c r="B476" s="42"/>
      <c r="C476" s="203" t="s">
        <v>3344</v>
      </c>
      <c r="D476" s="203" t="s">
        <v>311</v>
      </c>
      <c r="E476" s="204" t="s">
        <v>8022</v>
      </c>
      <c r="F476" s="205" t="s">
        <v>7434</v>
      </c>
      <c r="G476" s="206" t="s">
        <v>6023</v>
      </c>
      <c r="H476" s="207">
        <v>1</v>
      </c>
      <c r="I476" s="208"/>
      <c r="J476" s="209">
        <f t="shared" si="124"/>
        <v>0</v>
      </c>
      <c r="K476" s="205" t="s">
        <v>21</v>
      </c>
      <c r="L476" s="62"/>
      <c r="M476" s="210" t="s">
        <v>21</v>
      </c>
      <c r="N476" s="211" t="s">
        <v>45</v>
      </c>
      <c r="O476" s="43"/>
      <c r="P476" s="212">
        <f t="shared" si="125"/>
        <v>0</v>
      </c>
      <c r="Q476" s="212">
        <v>0</v>
      </c>
      <c r="R476" s="212">
        <f t="shared" si="126"/>
        <v>0</v>
      </c>
      <c r="S476" s="212">
        <v>0</v>
      </c>
      <c r="T476" s="213">
        <f t="shared" si="127"/>
        <v>0</v>
      </c>
      <c r="AR476" s="25" t="s">
        <v>327</v>
      </c>
      <c r="AT476" s="25" t="s">
        <v>311</v>
      </c>
      <c r="AU476" s="25" t="s">
        <v>84</v>
      </c>
      <c r="AY476" s="25" t="s">
        <v>308</v>
      </c>
      <c r="BE476" s="214">
        <f t="shared" si="128"/>
        <v>0</v>
      </c>
      <c r="BF476" s="214">
        <f t="shared" si="129"/>
        <v>0</v>
      </c>
      <c r="BG476" s="214">
        <f t="shared" si="130"/>
        <v>0</v>
      </c>
      <c r="BH476" s="214">
        <f t="shared" si="131"/>
        <v>0</v>
      </c>
      <c r="BI476" s="214">
        <f t="shared" si="132"/>
        <v>0</v>
      </c>
      <c r="BJ476" s="25" t="s">
        <v>82</v>
      </c>
      <c r="BK476" s="214">
        <f t="shared" si="133"/>
        <v>0</v>
      </c>
      <c r="BL476" s="25" t="s">
        <v>327</v>
      </c>
      <c r="BM476" s="25" t="s">
        <v>2870</v>
      </c>
    </row>
    <row r="477" spans="2:65" s="1" customFormat="1" ht="22.5" customHeight="1">
      <c r="B477" s="42"/>
      <c r="C477" s="203" t="s">
        <v>3350</v>
      </c>
      <c r="D477" s="203" t="s">
        <v>311</v>
      </c>
      <c r="E477" s="204" t="s">
        <v>8023</v>
      </c>
      <c r="F477" s="205" t="s">
        <v>7437</v>
      </c>
      <c r="G477" s="206" t="s">
        <v>6023</v>
      </c>
      <c r="H477" s="207">
        <v>1</v>
      </c>
      <c r="I477" s="208"/>
      <c r="J477" s="209">
        <f t="shared" si="124"/>
        <v>0</v>
      </c>
      <c r="K477" s="205" t="s">
        <v>21</v>
      </c>
      <c r="L477" s="62"/>
      <c r="M477" s="210" t="s">
        <v>21</v>
      </c>
      <c r="N477" s="211" t="s">
        <v>45</v>
      </c>
      <c r="O477" s="43"/>
      <c r="P477" s="212">
        <f t="shared" si="125"/>
        <v>0</v>
      </c>
      <c r="Q477" s="212">
        <v>0</v>
      </c>
      <c r="R477" s="212">
        <f t="shared" si="126"/>
        <v>0</v>
      </c>
      <c r="S477" s="212">
        <v>0</v>
      </c>
      <c r="T477" s="213">
        <f t="shared" si="127"/>
        <v>0</v>
      </c>
      <c r="AR477" s="25" t="s">
        <v>327</v>
      </c>
      <c r="AT477" s="25" t="s">
        <v>311</v>
      </c>
      <c r="AU477" s="25" t="s">
        <v>84</v>
      </c>
      <c r="AY477" s="25" t="s">
        <v>308</v>
      </c>
      <c r="BE477" s="214">
        <f t="shared" si="128"/>
        <v>0</v>
      </c>
      <c r="BF477" s="214">
        <f t="shared" si="129"/>
        <v>0</v>
      </c>
      <c r="BG477" s="214">
        <f t="shared" si="130"/>
        <v>0</v>
      </c>
      <c r="BH477" s="214">
        <f t="shared" si="131"/>
        <v>0</v>
      </c>
      <c r="BI477" s="214">
        <f t="shared" si="132"/>
        <v>0</v>
      </c>
      <c r="BJ477" s="25" t="s">
        <v>82</v>
      </c>
      <c r="BK477" s="214">
        <f t="shared" si="133"/>
        <v>0</v>
      </c>
      <c r="BL477" s="25" t="s">
        <v>327</v>
      </c>
      <c r="BM477" s="25" t="s">
        <v>2874</v>
      </c>
    </row>
    <row r="478" spans="2:65" s="1" customFormat="1" ht="22.5" customHeight="1">
      <c r="B478" s="42"/>
      <c r="C478" s="203" t="s">
        <v>3354</v>
      </c>
      <c r="D478" s="203" t="s">
        <v>311</v>
      </c>
      <c r="E478" s="204" t="s">
        <v>8024</v>
      </c>
      <c r="F478" s="205" t="s">
        <v>7440</v>
      </c>
      <c r="G478" s="206" t="s">
        <v>6023</v>
      </c>
      <c r="H478" s="207">
        <v>4</v>
      </c>
      <c r="I478" s="208"/>
      <c r="J478" s="209">
        <f t="shared" si="124"/>
        <v>0</v>
      </c>
      <c r="K478" s="205" t="s">
        <v>21</v>
      </c>
      <c r="L478" s="62"/>
      <c r="M478" s="210" t="s">
        <v>21</v>
      </c>
      <c r="N478" s="211" t="s">
        <v>45</v>
      </c>
      <c r="O478" s="43"/>
      <c r="P478" s="212">
        <f t="shared" si="125"/>
        <v>0</v>
      </c>
      <c r="Q478" s="212">
        <v>0</v>
      </c>
      <c r="R478" s="212">
        <f t="shared" si="126"/>
        <v>0</v>
      </c>
      <c r="S478" s="212">
        <v>0</v>
      </c>
      <c r="T478" s="213">
        <f t="shared" si="127"/>
        <v>0</v>
      </c>
      <c r="AR478" s="25" t="s">
        <v>327</v>
      </c>
      <c r="AT478" s="25" t="s">
        <v>311</v>
      </c>
      <c r="AU478" s="25" t="s">
        <v>84</v>
      </c>
      <c r="AY478" s="25" t="s">
        <v>308</v>
      </c>
      <c r="BE478" s="214">
        <f t="shared" si="128"/>
        <v>0</v>
      </c>
      <c r="BF478" s="214">
        <f t="shared" si="129"/>
        <v>0</v>
      </c>
      <c r="BG478" s="214">
        <f t="shared" si="130"/>
        <v>0</v>
      </c>
      <c r="BH478" s="214">
        <f t="shared" si="131"/>
        <v>0</v>
      </c>
      <c r="BI478" s="214">
        <f t="shared" si="132"/>
        <v>0</v>
      </c>
      <c r="BJ478" s="25" t="s">
        <v>82</v>
      </c>
      <c r="BK478" s="214">
        <f t="shared" si="133"/>
        <v>0</v>
      </c>
      <c r="BL478" s="25" t="s">
        <v>327</v>
      </c>
      <c r="BM478" s="25" t="s">
        <v>2878</v>
      </c>
    </row>
    <row r="479" spans="2:65" s="1" customFormat="1" ht="22.5" customHeight="1">
      <c r="B479" s="42"/>
      <c r="C479" s="203" t="s">
        <v>3360</v>
      </c>
      <c r="D479" s="203" t="s">
        <v>311</v>
      </c>
      <c r="E479" s="204" t="s">
        <v>8025</v>
      </c>
      <c r="F479" s="205" t="s">
        <v>7443</v>
      </c>
      <c r="G479" s="206" t="s">
        <v>6023</v>
      </c>
      <c r="H479" s="207">
        <v>1</v>
      </c>
      <c r="I479" s="208"/>
      <c r="J479" s="209">
        <f t="shared" si="124"/>
        <v>0</v>
      </c>
      <c r="K479" s="205" t="s">
        <v>21</v>
      </c>
      <c r="L479" s="62"/>
      <c r="M479" s="210" t="s">
        <v>21</v>
      </c>
      <c r="N479" s="211" t="s">
        <v>45</v>
      </c>
      <c r="O479" s="43"/>
      <c r="P479" s="212">
        <f t="shared" si="125"/>
        <v>0</v>
      </c>
      <c r="Q479" s="212">
        <v>0</v>
      </c>
      <c r="R479" s="212">
        <f t="shared" si="126"/>
        <v>0</v>
      </c>
      <c r="S479" s="212">
        <v>0</v>
      </c>
      <c r="T479" s="213">
        <f t="shared" si="127"/>
        <v>0</v>
      </c>
      <c r="AR479" s="25" t="s">
        <v>327</v>
      </c>
      <c r="AT479" s="25" t="s">
        <v>311</v>
      </c>
      <c r="AU479" s="25" t="s">
        <v>84</v>
      </c>
      <c r="AY479" s="25" t="s">
        <v>308</v>
      </c>
      <c r="BE479" s="214">
        <f t="shared" si="128"/>
        <v>0</v>
      </c>
      <c r="BF479" s="214">
        <f t="shared" si="129"/>
        <v>0</v>
      </c>
      <c r="BG479" s="214">
        <f t="shared" si="130"/>
        <v>0</v>
      </c>
      <c r="BH479" s="214">
        <f t="shared" si="131"/>
        <v>0</v>
      </c>
      <c r="BI479" s="214">
        <f t="shared" si="132"/>
        <v>0</v>
      </c>
      <c r="BJ479" s="25" t="s">
        <v>82</v>
      </c>
      <c r="BK479" s="214">
        <f t="shared" si="133"/>
        <v>0</v>
      </c>
      <c r="BL479" s="25" t="s">
        <v>327</v>
      </c>
      <c r="BM479" s="25" t="s">
        <v>2883</v>
      </c>
    </row>
    <row r="480" spans="2:65" s="1" customFormat="1" ht="22.5" customHeight="1">
      <c r="B480" s="42"/>
      <c r="C480" s="203" t="s">
        <v>3364</v>
      </c>
      <c r="D480" s="203" t="s">
        <v>311</v>
      </c>
      <c r="E480" s="204" t="s">
        <v>8026</v>
      </c>
      <c r="F480" s="205" t="s">
        <v>7757</v>
      </c>
      <c r="G480" s="206" t="s">
        <v>6023</v>
      </c>
      <c r="H480" s="207">
        <v>2</v>
      </c>
      <c r="I480" s="208"/>
      <c r="J480" s="209">
        <f t="shared" si="124"/>
        <v>0</v>
      </c>
      <c r="K480" s="205" t="s">
        <v>21</v>
      </c>
      <c r="L480" s="62"/>
      <c r="M480" s="210" t="s">
        <v>21</v>
      </c>
      <c r="N480" s="211" t="s">
        <v>45</v>
      </c>
      <c r="O480" s="43"/>
      <c r="P480" s="212">
        <f t="shared" si="125"/>
        <v>0</v>
      </c>
      <c r="Q480" s="212">
        <v>0</v>
      </c>
      <c r="R480" s="212">
        <f t="shared" si="126"/>
        <v>0</v>
      </c>
      <c r="S480" s="212">
        <v>0</v>
      </c>
      <c r="T480" s="213">
        <f t="shared" si="127"/>
        <v>0</v>
      </c>
      <c r="AR480" s="25" t="s">
        <v>327</v>
      </c>
      <c r="AT480" s="25" t="s">
        <v>311</v>
      </c>
      <c r="AU480" s="25" t="s">
        <v>84</v>
      </c>
      <c r="AY480" s="25" t="s">
        <v>308</v>
      </c>
      <c r="BE480" s="214">
        <f t="shared" si="128"/>
        <v>0</v>
      </c>
      <c r="BF480" s="214">
        <f t="shared" si="129"/>
        <v>0</v>
      </c>
      <c r="BG480" s="214">
        <f t="shared" si="130"/>
        <v>0</v>
      </c>
      <c r="BH480" s="214">
        <f t="shared" si="131"/>
        <v>0</v>
      </c>
      <c r="BI480" s="214">
        <f t="shared" si="132"/>
        <v>0</v>
      </c>
      <c r="BJ480" s="25" t="s">
        <v>82</v>
      </c>
      <c r="BK480" s="214">
        <f t="shared" si="133"/>
        <v>0</v>
      </c>
      <c r="BL480" s="25" t="s">
        <v>327</v>
      </c>
      <c r="BM480" s="25" t="s">
        <v>2887</v>
      </c>
    </row>
    <row r="481" spans="2:65" s="1" customFormat="1" ht="22.5" customHeight="1">
      <c r="B481" s="42"/>
      <c r="C481" s="203" t="s">
        <v>3368</v>
      </c>
      <c r="D481" s="203" t="s">
        <v>311</v>
      </c>
      <c r="E481" s="204" t="s">
        <v>8027</v>
      </c>
      <c r="F481" s="205" t="s">
        <v>7467</v>
      </c>
      <c r="G481" s="206" t="s">
        <v>508</v>
      </c>
      <c r="H481" s="207">
        <v>150</v>
      </c>
      <c r="I481" s="208"/>
      <c r="J481" s="209">
        <f t="shared" si="124"/>
        <v>0</v>
      </c>
      <c r="K481" s="205" t="s">
        <v>21</v>
      </c>
      <c r="L481" s="62"/>
      <c r="M481" s="210" t="s">
        <v>21</v>
      </c>
      <c r="N481" s="211" t="s">
        <v>45</v>
      </c>
      <c r="O481" s="43"/>
      <c r="P481" s="212">
        <f t="shared" si="125"/>
        <v>0</v>
      </c>
      <c r="Q481" s="212">
        <v>0</v>
      </c>
      <c r="R481" s="212">
        <f t="shared" si="126"/>
        <v>0</v>
      </c>
      <c r="S481" s="212">
        <v>0</v>
      </c>
      <c r="T481" s="213">
        <f t="shared" si="127"/>
        <v>0</v>
      </c>
      <c r="AR481" s="25" t="s">
        <v>327</v>
      </c>
      <c r="AT481" s="25" t="s">
        <v>311</v>
      </c>
      <c r="AU481" s="25" t="s">
        <v>84</v>
      </c>
      <c r="AY481" s="25" t="s">
        <v>308</v>
      </c>
      <c r="BE481" s="214">
        <f t="shared" si="128"/>
        <v>0</v>
      </c>
      <c r="BF481" s="214">
        <f t="shared" si="129"/>
        <v>0</v>
      </c>
      <c r="BG481" s="214">
        <f t="shared" si="130"/>
        <v>0</v>
      </c>
      <c r="BH481" s="214">
        <f t="shared" si="131"/>
        <v>0</v>
      </c>
      <c r="BI481" s="214">
        <f t="shared" si="132"/>
        <v>0</v>
      </c>
      <c r="BJ481" s="25" t="s">
        <v>82</v>
      </c>
      <c r="BK481" s="214">
        <f t="shared" si="133"/>
        <v>0</v>
      </c>
      <c r="BL481" s="25" t="s">
        <v>327</v>
      </c>
      <c r="BM481" s="25" t="s">
        <v>2891</v>
      </c>
    </row>
    <row r="482" spans="2:65" s="1" customFormat="1" ht="22.5" customHeight="1">
      <c r="B482" s="42"/>
      <c r="C482" s="203" t="s">
        <v>3372</v>
      </c>
      <c r="D482" s="203" t="s">
        <v>311</v>
      </c>
      <c r="E482" s="204" t="s">
        <v>8028</v>
      </c>
      <c r="F482" s="205" t="s">
        <v>7470</v>
      </c>
      <c r="G482" s="206" t="s">
        <v>508</v>
      </c>
      <c r="H482" s="207">
        <v>19</v>
      </c>
      <c r="I482" s="208"/>
      <c r="J482" s="209">
        <f t="shared" si="124"/>
        <v>0</v>
      </c>
      <c r="K482" s="205" t="s">
        <v>21</v>
      </c>
      <c r="L482" s="62"/>
      <c r="M482" s="210" t="s">
        <v>21</v>
      </c>
      <c r="N482" s="211" t="s">
        <v>45</v>
      </c>
      <c r="O482" s="43"/>
      <c r="P482" s="212">
        <f t="shared" si="125"/>
        <v>0</v>
      </c>
      <c r="Q482" s="212">
        <v>0</v>
      </c>
      <c r="R482" s="212">
        <f t="shared" si="126"/>
        <v>0</v>
      </c>
      <c r="S482" s="212">
        <v>0</v>
      </c>
      <c r="T482" s="213">
        <f t="shared" si="127"/>
        <v>0</v>
      </c>
      <c r="AR482" s="25" t="s">
        <v>327</v>
      </c>
      <c r="AT482" s="25" t="s">
        <v>311</v>
      </c>
      <c r="AU482" s="25" t="s">
        <v>84</v>
      </c>
      <c r="AY482" s="25" t="s">
        <v>308</v>
      </c>
      <c r="BE482" s="214">
        <f t="shared" si="128"/>
        <v>0</v>
      </c>
      <c r="BF482" s="214">
        <f t="shared" si="129"/>
        <v>0</v>
      </c>
      <c r="BG482" s="214">
        <f t="shared" si="130"/>
        <v>0</v>
      </c>
      <c r="BH482" s="214">
        <f t="shared" si="131"/>
        <v>0</v>
      </c>
      <c r="BI482" s="214">
        <f t="shared" si="132"/>
        <v>0</v>
      </c>
      <c r="BJ482" s="25" t="s">
        <v>82</v>
      </c>
      <c r="BK482" s="214">
        <f t="shared" si="133"/>
        <v>0</v>
      </c>
      <c r="BL482" s="25" t="s">
        <v>327</v>
      </c>
      <c r="BM482" s="25" t="s">
        <v>2895</v>
      </c>
    </row>
    <row r="483" spans="2:65" s="1" customFormat="1" ht="22.5" customHeight="1">
      <c r="B483" s="42"/>
      <c r="C483" s="203" t="s">
        <v>3378</v>
      </c>
      <c r="D483" s="203" t="s">
        <v>311</v>
      </c>
      <c r="E483" s="204" t="s">
        <v>8029</v>
      </c>
      <c r="F483" s="205" t="s">
        <v>7473</v>
      </c>
      <c r="G483" s="206" t="s">
        <v>508</v>
      </c>
      <c r="H483" s="207">
        <v>152</v>
      </c>
      <c r="I483" s="208"/>
      <c r="J483" s="209">
        <f t="shared" si="124"/>
        <v>0</v>
      </c>
      <c r="K483" s="205" t="s">
        <v>21</v>
      </c>
      <c r="L483" s="62"/>
      <c r="M483" s="210" t="s">
        <v>21</v>
      </c>
      <c r="N483" s="211" t="s">
        <v>45</v>
      </c>
      <c r="O483" s="43"/>
      <c r="P483" s="212">
        <f t="shared" si="125"/>
        <v>0</v>
      </c>
      <c r="Q483" s="212">
        <v>0</v>
      </c>
      <c r="R483" s="212">
        <f t="shared" si="126"/>
        <v>0</v>
      </c>
      <c r="S483" s="212">
        <v>0</v>
      </c>
      <c r="T483" s="213">
        <f t="shared" si="127"/>
        <v>0</v>
      </c>
      <c r="AR483" s="25" t="s">
        <v>327</v>
      </c>
      <c r="AT483" s="25" t="s">
        <v>311</v>
      </c>
      <c r="AU483" s="25" t="s">
        <v>84</v>
      </c>
      <c r="AY483" s="25" t="s">
        <v>308</v>
      </c>
      <c r="BE483" s="214">
        <f t="shared" si="128"/>
        <v>0</v>
      </c>
      <c r="BF483" s="214">
        <f t="shared" si="129"/>
        <v>0</v>
      </c>
      <c r="BG483" s="214">
        <f t="shared" si="130"/>
        <v>0</v>
      </c>
      <c r="BH483" s="214">
        <f t="shared" si="131"/>
        <v>0</v>
      </c>
      <c r="BI483" s="214">
        <f t="shared" si="132"/>
        <v>0</v>
      </c>
      <c r="BJ483" s="25" t="s">
        <v>82</v>
      </c>
      <c r="BK483" s="214">
        <f t="shared" si="133"/>
        <v>0</v>
      </c>
      <c r="BL483" s="25" t="s">
        <v>327</v>
      </c>
      <c r="BM483" s="25" t="s">
        <v>2899</v>
      </c>
    </row>
    <row r="484" spans="2:65" s="1" customFormat="1" ht="22.5" customHeight="1">
      <c r="B484" s="42"/>
      <c r="C484" s="203" t="s">
        <v>3382</v>
      </c>
      <c r="D484" s="203" t="s">
        <v>311</v>
      </c>
      <c r="E484" s="204" t="s">
        <v>8030</v>
      </c>
      <c r="F484" s="205" t="s">
        <v>7476</v>
      </c>
      <c r="G484" s="206" t="s">
        <v>508</v>
      </c>
      <c r="H484" s="207">
        <v>50</v>
      </c>
      <c r="I484" s="208"/>
      <c r="J484" s="209">
        <f t="shared" si="124"/>
        <v>0</v>
      </c>
      <c r="K484" s="205" t="s">
        <v>21</v>
      </c>
      <c r="L484" s="62"/>
      <c r="M484" s="210" t="s">
        <v>21</v>
      </c>
      <c r="N484" s="211" t="s">
        <v>45</v>
      </c>
      <c r="O484" s="43"/>
      <c r="P484" s="212">
        <f t="shared" si="125"/>
        <v>0</v>
      </c>
      <c r="Q484" s="212">
        <v>0</v>
      </c>
      <c r="R484" s="212">
        <f t="shared" si="126"/>
        <v>0</v>
      </c>
      <c r="S484" s="212">
        <v>0</v>
      </c>
      <c r="T484" s="213">
        <f t="shared" si="127"/>
        <v>0</v>
      </c>
      <c r="AR484" s="25" t="s">
        <v>327</v>
      </c>
      <c r="AT484" s="25" t="s">
        <v>311</v>
      </c>
      <c r="AU484" s="25" t="s">
        <v>84</v>
      </c>
      <c r="AY484" s="25" t="s">
        <v>308</v>
      </c>
      <c r="BE484" s="214">
        <f t="shared" si="128"/>
        <v>0</v>
      </c>
      <c r="BF484" s="214">
        <f t="shared" si="129"/>
        <v>0</v>
      </c>
      <c r="BG484" s="214">
        <f t="shared" si="130"/>
        <v>0</v>
      </c>
      <c r="BH484" s="214">
        <f t="shared" si="131"/>
        <v>0</v>
      </c>
      <c r="BI484" s="214">
        <f t="shared" si="132"/>
        <v>0</v>
      </c>
      <c r="BJ484" s="25" t="s">
        <v>82</v>
      </c>
      <c r="BK484" s="214">
        <f t="shared" si="133"/>
        <v>0</v>
      </c>
      <c r="BL484" s="25" t="s">
        <v>327</v>
      </c>
      <c r="BM484" s="25" t="s">
        <v>2903</v>
      </c>
    </row>
    <row r="485" spans="2:65" s="1" customFormat="1" ht="22.5" customHeight="1">
      <c r="B485" s="42"/>
      <c r="C485" s="203" t="s">
        <v>3386</v>
      </c>
      <c r="D485" s="203" t="s">
        <v>311</v>
      </c>
      <c r="E485" s="204" t="s">
        <v>8031</v>
      </c>
      <c r="F485" s="205" t="s">
        <v>7479</v>
      </c>
      <c r="G485" s="206" t="s">
        <v>508</v>
      </c>
      <c r="H485" s="207">
        <v>14</v>
      </c>
      <c r="I485" s="208"/>
      <c r="J485" s="209">
        <f t="shared" si="124"/>
        <v>0</v>
      </c>
      <c r="K485" s="205" t="s">
        <v>21</v>
      </c>
      <c r="L485" s="62"/>
      <c r="M485" s="210" t="s">
        <v>21</v>
      </c>
      <c r="N485" s="211" t="s">
        <v>45</v>
      </c>
      <c r="O485" s="43"/>
      <c r="P485" s="212">
        <f t="shared" si="125"/>
        <v>0</v>
      </c>
      <c r="Q485" s="212">
        <v>0</v>
      </c>
      <c r="R485" s="212">
        <f t="shared" si="126"/>
        <v>0</v>
      </c>
      <c r="S485" s="212">
        <v>0</v>
      </c>
      <c r="T485" s="213">
        <f t="shared" si="127"/>
        <v>0</v>
      </c>
      <c r="AR485" s="25" t="s">
        <v>327</v>
      </c>
      <c r="AT485" s="25" t="s">
        <v>311</v>
      </c>
      <c r="AU485" s="25" t="s">
        <v>84</v>
      </c>
      <c r="AY485" s="25" t="s">
        <v>308</v>
      </c>
      <c r="BE485" s="214">
        <f t="shared" si="128"/>
        <v>0</v>
      </c>
      <c r="BF485" s="214">
        <f t="shared" si="129"/>
        <v>0</v>
      </c>
      <c r="BG485" s="214">
        <f t="shared" si="130"/>
        <v>0</v>
      </c>
      <c r="BH485" s="214">
        <f t="shared" si="131"/>
        <v>0</v>
      </c>
      <c r="BI485" s="214">
        <f t="shared" si="132"/>
        <v>0</v>
      </c>
      <c r="BJ485" s="25" t="s">
        <v>82</v>
      </c>
      <c r="BK485" s="214">
        <f t="shared" si="133"/>
        <v>0</v>
      </c>
      <c r="BL485" s="25" t="s">
        <v>327</v>
      </c>
      <c r="BM485" s="25" t="s">
        <v>2907</v>
      </c>
    </row>
    <row r="486" spans="2:65" s="1" customFormat="1" ht="22.5" customHeight="1">
      <c r="B486" s="42"/>
      <c r="C486" s="203" t="s">
        <v>3390</v>
      </c>
      <c r="D486" s="203" t="s">
        <v>311</v>
      </c>
      <c r="E486" s="204" t="s">
        <v>8032</v>
      </c>
      <c r="F486" s="205" t="s">
        <v>7482</v>
      </c>
      <c r="G486" s="206" t="s">
        <v>700</v>
      </c>
      <c r="H486" s="207">
        <v>1</v>
      </c>
      <c r="I486" s="208"/>
      <c r="J486" s="209">
        <f t="shared" si="124"/>
        <v>0</v>
      </c>
      <c r="K486" s="205" t="s">
        <v>21</v>
      </c>
      <c r="L486" s="62"/>
      <c r="M486" s="210" t="s">
        <v>21</v>
      </c>
      <c r="N486" s="211" t="s">
        <v>45</v>
      </c>
      <c r="O486" s="43"/>
      <c r="P486" s="212">
        <f t="shared" si="125"/>
        <v>0</v>
      </c>
      <c r="Q486" s="212">
        <v>0</v>
      </c>
      <c r="R486" s="212">
        <f t="shared" si="126"/>
        <v>0</v>
      </c>
      <c r="S486" s="212">
        <v>0</v>
      </c>
      <c r="T486" s="213">
        <f t="shared" si="127"/>
        <v>0</v>
      </c>
      <c r="AR486" s="25" t="s">
        <v>327</v>
      </c>
      <c r="AT486" s="25" t="s">
        <v>311</v>
      </c>
      <c r="AU486" s="25" t="s">
        <v>84</v>
      </c>
      <c r="AY486" s="25" t="s">
        <v>308</v>
      </c>
      <c r="BE486" s="214">
        <f t="shared" si="128"/>
        <v>0</v>
      </c>
      <c r="BF486" s="214">
        <f t="shared" si="129"/>
        <v>0</v>
      </c>
      <c r="BG486" s="214">
        <f t="shared" si="130"/>
        <v>0</v>
      </c>
      <c r="BH486" s="214">
        <f t="shared" si="131"/>
        <v>0</v>
      </c>
      <c r="BI486" s="214">
        <f t="shared" si="132"/>
        <v>0</v>
      </c>
      <c r="BJ486" s="25" t="s">
        <v>82</v>
      </c>
      <c r="BK486" s="214">
        <f t="shared" si="133"/>
        <v>0</v>
      </c>
      <c r="BL486" s="25" t="s">
        <v>327</v>
      </c>
      <c r="BM486" s="25" t="s">
        <v>2909</v>
      </c>
    </row>
    <row r="487" spans="2:65" s="11" customFormat="1" ht="29.85" customHeight="1">
      <c r="B487" s="186"/>
      <c r="C487" s="187"/>
      <c r="D487" s="200" t="s">
        <v>73</v>
      </c>
      <c r="E487" s="201" t="s">
        <v>8033</v>
      </c>
      <c r="F487" s="201" t="s">
        <v>8034</v>
      </c>
      <c r="G487" s="187"/>
      <c r="H487" s="187"/>
      <c r="I487" s="190"/>
      <c r="J487" s="202">
        <f>BK487</f>
        <v>0</v>
      </c>
      <c r="K487" s="187"/>
      <c r="L487" s="192"/>
      <c r="M487" s="193"/>
      <c r="N487" s="194"/>
      <c r="O487" s="194"/>
      <c r="P487" s="195">
        <f>SUM(P488:P572)</f>
        <v>0</v>
      </c>
      <c r="Q487" s="194"/>
      <c r="R487" s="195">
        <f>SUM(R488:R572)</f>
        <v>0</v>
      </c>
      <c r="S487" s="194"/>
      <c r="T487" s="196">
        <f>SUM(T488:T572)</f>
        <v>0</v>
      </c>
      <c r="AR487" s="197" t="s">
        <v>82</v>
      </c>
      <c r="AT487" s="198" t="s">
        <v>73</v>
      </c>
      <c r="AU487" s="198" t="s">
        <v>82</v>
      </c>
      <c r="AY487" s="197" t="s">
        <v>308</v>
      </c>
      <c r="BK487" s="199">
        <f>SUM(BK488:BK572)</f>
        <v>0</v>
      </c>
    </row>
    <row r="488" spans="2:65" s="1" customFormat="1" ht="22.5" customHeight="1">
      <c r="B488" s="42"/>
      <c r="C488" s="203" t="s">
        <v>3396</v>
      </c>
      <c r="D488" s="203" t="s">
        <v>311</v>
      </c>
      <c r="E488" s="204" t="s">
        <v>8035</v>
      </c>
      <c r="F488" s="205" t="s">
        <v>8036</v>
      </c>
      <c r="G488" s="206" t="s">
        <v>700</v>
      </c>
      <c r="H488" s="207">
        <v>1</v>
      </c>
      <c r="I488" s="208"/>
      <c r="J488" s="209">
        <f t="shared" ref="J488:J519" si="134">ROUND(I488*H488,2)</f>
        <v>0</v>
      </c>
      <c r="K488" s="205" t="s">
        <v>21</v>
      </c>
      <c r="L488" s="62"/>
      <c r="M488" s="210" t="s">
        <v>21</v>
      </c>
      <c r="N488" s="211" t="s">
        <v>45</v>
      </c>
      <c r="O488" s="43"/>
      <c r="P488" s="212">
        <f t="shared" ref="P488:P519" si="135">O488*H488</f>
        <v>0</v>
      </c>
      <c r="Q488" s="212">
        <v>0</v>
      </c>
      <c r="R488" s="212">
        <f t="shared" ref="R488:R519" si="136">Q488*H488</f>
        <v>0</v>
      </c>
      <c r="S488" s="212">
        <v>0</v>
      </c>
      <c r="T488" s="213">
        <f t="shared" ref="T488:T519" si="137">S488*H488</f>
        <v>0</v>
      </c>
      <c r="AR488" s="25" t="s">
        <v>327</v>
      </c>
      <c r="AT488" s="25" t="s">
        <v>311</v>
      </c>
      <c r="AU488" s="25" t="s">
        <v>84</v>
      </c>
      <c r="AY488" s="25" t="s">
        <v>308</v>
      </c>
      <c r="BE488" s="214">
        <f t="shared" ref="BE488:BE519" si="138">IF(N488="základní",J488,0)</f>
        <v>0</v>
      </c>
      <c r="BF488" s="214">
        <f t="shared" ref="BF488:BF519" si="139">IF(N488="snížená",J488,0)</f>
        <v>0</v>
      </c>
      <c r="BG488" s="214">
        <f t="shared" ref="BG488:BG519" si="140">IF(N488="zákl. přenesená",J488,0)</f>
        <v>0</v>
      </c>
      <c r="BH488" s="214">
        <f t="shared" ref="BH488:BH519" si="141">IF(N488="sníž. přenesená",J488,0)</f>
        <v>0</v>
      </c>
      <c r="BI488" s="214">
        <f t="shared" ref="BI488:BI519" si="142">IF(N488="nulová",J488,0)</f>
        <v>0</v>
      </c>
      <c r="BJ488" s="25" t="s">
        <v>82</v>
      </c>
      <c r="BK488" s="214">
        <f t="shared" ref="BK488:BK519" si="143">ROUND(I488*H488,2)</f>
        <v>0</v>
      </c>
      <c r="BL488" s="25" t="s">
        <v>327</v>
      </c>
      <c r="BM488" s="25" t="s">
        <v>2912</v>
      </c>
    </row>
    <row r="489" spans="2:65" s="1" customFormat="1" ht="22.5" customHeight="1">
      <c r="B489" s="42"/>
      <c r="C489" s="203" t="s">
        <v>3400</v>
      </c>
      <c r="D489" s="203" t="s">
        <v>311</v>
      </c>
      <c r="E489" s="204" t="s">
        <v>8037</v>
      </c>
      <c r="F489" s="205" t="s">
        <v>8038</v>
      </c>
      <c r="G489" s="206" t="s">
        <v>5275</v>
      </c>
      <c r="H489" s="207">
        <v>1</v>
      </c>
      <c r="I489" s="208"/>
      <c r="J489" s="209">
        <f t="shared" si="134"/>
        <v>0</v>
      </c>
      <c r="K489" s="205" t="s">
        <v>21</v>
      </c>
      <c r="L489" s="62"/>
      <c r="M489" s="210" t="s">
        <v>21</v>
      </c>
      <c r="N489" s="211" t="s">
        <v>45</v>
      </c>
      <c r="O489" s="43"/>
      <c r="P489" s="212">
        <f t="shared" si="135"/>
        <v>0</v>
      </c>
      <c r="Q489" s="212">
        <v>0</v>
      </c>
      <c r="R489" s="212">
        <f t="shared" si="136"/>
        <v>0</v>
      </c>
      <c r="S489" s="212">
        <v>0</v>
      </c>
      <c r="T489" s="213">
        <f t="shared" si="137"/>
        <v>0</v>
      </c>
      <c r="AR489" s="25" t="s">
        <v>327</v>
      </c>
      <c r="AT489" s="25" t="s">
        <v>311</v>
      </c>
      <c r="AU489" s="25" t="s">
        <v>84</v>
      </c>
      <c r="AY489" s="25" t="s">
        <v>308</v>
      </c>
      <c r="BE489" s="214">
        <f t="shared" si="138"/>
        <v>0</v>
      </c>
      <c r="BF489" s="214">
        <f t="shared" si="139"/>
        <v>0</v>
      </c>
      <c r="BG489" s="214">
        <f t="shared" si="140"/>
        <v>0</v>
      </c>
      <c r="BH489" s="214">
        <f t="shared" si="141"/>
        <v>0</v>
      </c>
      <c r="BI489" s="214">
        <f t="shared" si="142"/>
        <v>0</v>
      </c>
      <c r="BJ489" s="25" t="s">
        <v>82</v>
      </c>
      <c r="BK489" s="214">
        <f t="shared" si="143"/>
        <v>0</v>
      </c>
      <c r="BL489" s="25" t="s">
        <v>327</v>
      </c>
      <c r="BM489" s="25" t="s">
        <v>2916</v>
      </c>
    </row>
    <row r="490" spans="2:65" s="1" customFormat="1" ht="22.5" customHeight="1">
      <c r="B490" s="42"/>
      <c r="C490" s="203" t="s">
        <v>3404</v>
      </c>
      <c r="D490" s="203" t="s">
        <v>311</v>
      </c>
      <c r="E490" s="204" t="s">
        <v>8039</v>
      </c>
      <c r="F490" s="205" t="s">
        <v>8040</v>
      </c>
      <c r="G490" s="206" t="s">
        <v>5275</v>
      </c>
      <c r="H490" s="207">
        <v>1</v>
      </c>
      <c r="I490" s="208"/>
      <c r="J490" s="209">
        <f t="shared" si="134"/>
        <v>0</v>
      </c>
      <c r="K490" s="205" t="s">
        <v>21</v>
      </c>
      <c r="L490" s="62"/>
      <c r="M490" s="210" t="s">
        <v>21</v>
      </c>
      <c r="N490" s="211" t="s">
        <v>45</v>
      </c>
      <c r="O490" s="43"/>
      <c r="P490" s="212">
        <f t="shared" si="135"/>
        <v>0</v>
      </c>
      <c r="Q490" s="212">
        <v>0</v>
      </c>
      <c r="R490" s="212">
        <f t="shared" si="136"/>
        <v>0</v>
      </c>
      <c r="S490" s="212">
        <v>0</v>
      </c>
      <c r="T490" s="213">
        <f t="shared" si="137"/>
        <v>0</v>
      </c>
      <c r="AR490" s="25" t="s">
        <v>327</v>
      </c>
      <c r="AT490" s="25" t="s">
        <v>311</v>
      </c>
      <c r="AU490" s="25" t="s">
        <v>84</v>
      </c>
      <c r="AY490" s="25" t="s">
        <v>308</v>
      </c>
      <c r="BE490" s="214">
        <f t="shared" si="138"/>
        <v>0</v>
      </c>
      <c r="BF490" s="214">
        <f t="shared" si="139"/>
        <v>0</v>
      </c>
      <c r="BG490" s="214">
        <f t="shared" si="140"/>
        <v>0</v>
      </c>
      <c r="BH490" s="214">
        <f t="shared" si="141"/>
        <v>0</v>
      </c>
      <c r="BI490" s="214">
        <f t="shared" si="142"/>
        <v>0</v>
      </c>
      <c r="BJ490" s="25" t="s">
        <v>82</v>
      </c>
      <c r="BK490" s="214">
        <f t="shared" si="143"/>
        <v>0</v>
      </c>
      <c r="BL490" s="25" t="s">
        <v>327</v>
      </c>
      <c r="BM490" s="25" t="s">
        <v>2921</v>
      </c>
    </row>
    <row r="491" spans="2:65" s="1" customFormat="1" ht="22.5" customHeight="1">
      <c r="B491" s="42"/>
      <c r="C491" s="203" t="s">
        <v>3408</v>
      </c>
      <c r="D491" s="203" t="s">
        <v>311</v>
      </c>
      <c r="E491" s="204" t="s">
        <v>8041</v>
      </c>
      <c r="F491" s="205" t="s">
        <v>8042</v>
      </c>
      <c r="G491" s="206" t="s">
        <v>5275</v>
      </c>
      <c r="H491" s="207">
        <v>2</v>
      </c>
      <c r="I491" s="208"/>
      <c r="J491" s="209">
        <f t="shared" si="134"/>
        <v>0</v>
      </c>
      <c r="K491" s="205" t="s">
        <v>21</v>
      </c>
      <c r="L491" s="62"/>
      <c r="M491" s="210" t="s">
        <v>21</v>
      </c>
      <c r="N491" s="211" t="s">
        <v>45</v>
      </c>
      <c r="O491" s="43"/>
      <c r="P491" s="212">
        <f t="shared" si="135"/>
        <v>0</v>
      </c>
      <c r="Q491" s="212">
        <v>0</v>
      </c>
      <c r="R491" s="212">
        <f t="shared" si="136"/>
        <v>0</v>
      </c>
      <c r="S491" s="212">
        <v>0</v>
      </c>
      <c r="T491" s="213">
        <f t="shared" si="137"/>
        <v>0</v>
      </c>
      <c r="AR491" s="25" t="s">
        <v>327</v>
      </c>
      <c r="AT491" s="25" t="s">
        <v>311</v>
      </c>
      <c r="AU491" s="25" t="s">
        <v>84</v>
      </c>
      <c r="AY491" s="25" t="s">
        <v>308</v>
      </c>
      <c r="BE491" s="214">
        <f t="shared" si="138"/>
        <v>0</v>
      </c>
      <c r="BF491" s="214">
        <f t="shared" si="139"/>
        <v>0</v>
      </c>
      <c r="BG491" s="214">
        <f t="shared" si="140"/>
        <v>0</v>
      </c>
      <c r="BH491" s="214">
        <f t="shared" si="141"/>
        <v>0</v>
      </c>
      <c r="BI491" s="214">
        <f t="shared" si="142"/>
        <v>0</v>
      </c>
      <c r="BJ491" s="25" t="s">
        <v>82</v>
      </c>
      <c r="BK491" s="214">
        <f t="shared" si="143"/>
        <v>0</v>
      </c>
      <c r="BL491" s="25" t="s">
        <v>327</v>
      </c>
      <c r="BM491" s="25" t="s">
        <v>2925</v>
      </c>
    </row>
    <row r="492" spans="2:65" s="1" customFormat="1" ht="22.5" customHeight="1">
      <c r="B492" s="42"/>
      <c r="C492" s="203" t="s">
        <v>3413</v>
      </c>
      <c r="D492" s="203" t="s">
        <v>311</v>
      </c>
      <c r="E492" s="204" t="s">
        <v>8043</v>
      </c>
      <c r="F492" s="205" t="s">
        <v>8036</v>
      </c>
      <c r="G492" s="206" t="s">
        <v>5275</v>
      </c>
      <c r="H492" s="207">
        <v>1</v>
      </c>
      <c r="I492" s="208"/>
      <c r="J492" s="209">
        <f t="shared" si="134"/>
        <v>0</v>
      </c>
      <c r="K492" s="205" t="s">
        <v>21</v>
      </c>
      <c r="L492" s="62"/>
      <c r="M492" s="210" t="s">
        <v>21</v>
      </c>
      <c r="N492" s="211" t="s">
        <v>45</v>
      </c>
      <c r="O492" s="43"/>
      <c r="P492" s="212">
        <f t="shared" si="135"/>
        <v>0</v>
      </c>
      <c r="Q492" s="212">
        <v>0</v>
      </c>
      <c r="R492" s="212">
        <f t="shared" si="136"/>
        <v>0</v>
      </c>
      <c r="S492" s="212">
        <v>0</v>
      </c>
      <c r="T492" s="213">
        <f t="shared" si="137"/>
        <v>0</v>
      </c>
      <c r="AR492" s="25" t="s">
        <v>327</v>
      </c>
      <c r="AT492" s="25" t="s">
        <v>311</v>
      </c>
      <c r="AU492" s="25" t="s">
        <v>84</v>
      </c>
      <c r="AY492" s="25" t="s">
        <v>308</v>
      </c>
      <c r="BE492" s="214">
        <f t="shared" si="138"/>
        <v>0</v>
      </c>
      <c r="BF492" s="214">
        <f t="shared" si="139"/>
        <v>0</v>
      </c>
      <c r="BG492" s="214">
        <f t="shared" si="140"/>
        <v>0</v>
      </c>
      <c r="BH492" s="214">
        <f t="shared" si="141"/>
        <v>0</v>
      </c>
      <c r="BI492" s="214">
        <f t="shared" si="142"/>
        <v>0</v>
      </c>
      <c r="BJ492" s="25" t="s">
        <v>82</v>
      </c>
      <c r="BK492" s="214">
        <f t="shared" si="143"/>
        <v>0</v>
      </c>
      <c r="BL492" s="25" t="s">
        <v>327</v>
      </c>
      <c r="BM492" s="25" t="s">
        <v>2930</v>
      </c>
    </row>
    <row r="493" spans="2:65" s="1" customFormat="1" ht="22.5" customHeight="1">
      <c r="B493" s="42"/>
      <c r="C493" s="203" t="s">
        <v>3417</v>
      </c>
      <c r="D493" s="203" t="s">
        <v>311</v>
      </c>
      <c r="E493" s="204" t="s">
        <v>8044</v>
      </c>
      <c r="F493" s="205" t="s">
        <v>8045</v>
      </c>
      <c r="G493" s="206" t="s">
        <v>5275</v>
      </c>
      <c r="H493" s="207">
        <v>1</v>
      </c>
      <c r="I493" s="208"/>
      <c r="J493" s="209">
        <f t="shared" si="134"/>
        <v>0</v>
      </c>
      <c r="K493" s="205" t="s">
        <v>21</v>
      </c>
      <c r="L493" s="62"/>
      <c r="M493" s="210" t="s">
        <v>21</v>
      </c>
      <c r="N493" s="211" t="s">
        <v>45</v>
      </c>
      <c r="O493" s="43"/>
      <c r="P493" s="212">
        <f t="shared" si="135"/>
        <v>0</v>
      </c>
      <c r="Q493" s="212">
        <v>0</v>
      </c>
      <c r="R493" s="212">
        <f t="shared" si="136"/>
        <v>0</v>
      </c>
      <c r="S493" s="212">
        <v>0</v>
      </c>
      <c r="T493" s="213">
        <f t="shared" si="137"/>
        <v>0</v>
      </c>
      <c r="AR493" s="25" t="s">
        <v>327</v>
      </c>
      <c r="AT493" s="25" t="s">
        <v>311</v>
      </c>
      <c r="AU493" s="25" t="s">
        <v>84</v>
      </c>
      <c r="AY493" s="25" t="s">
        <v>308</v>
      </c>
      <c r="BE493" s="214">
        <f t="shared" si="138"/>
        <v>0</v>
      </c>
      <c r="BF493" s="214">
        <f t="shared" si="139"/>
        <v>0</v>
      </c>
      <c r="BG493" s="214">
        <f t="shared" si="140"/>
        <v>0</v>
      </c>
      <c r="BH493" s="214">
        <f t="shared" si="141"/>
        <v>0</v>
      </c>
      <c r="BI493" s="214">
        <f t="shared" si="142"/>
        <v>0</v>
      </c>
      <c r="BJ493" s="25" t="s">
        <v>82</v>
      </c>
      <c r="BK493" s="214">
        <f t="shared" si="143"/>
        <v>0</v>
      </c>
      <c r="BL493" s="25" t="s">
        <v>327</v>
      </c>
      <c r="BM493" s="25" t="s">
        <v>2934</v>
      </c>
    </row>
    <row r="494" spans="2:65" s="1" customFormat="1" ht="22.5" customHeight="1">
      <c r="B494" s="42"/>
      <c r="C494" s="203" t="s">
        <v>3420</v>
      </c>
      <c r="D494" s="203" t="s">
        <v>311</v>
      </c>
      <c r="E494" s="204" t="s">
        <v>8046</v>
      </c>
      <c r="F494" s="205" t="s">
        <v>8047</v>
      </c>
      <c r="G494" s="206" t="s">
        <v>5275</v>
      </c>
      <c r="H494" s="207">
        <v>1</v>
      </c>
      <c r="I494" s="208"/>
      <c r="J494" s="209">
        <f t="shared" si="134"/>
        <v>0</v>
      </c>
      <c r="K494" s="205" t="s">
        <v>21</v>
      </c>
      <c r="L494" s="62"/>
      <c r="M494" s="210" t="s">
        <v>21</v>
      </c>
      <c r="N494" s="211" t="s">
        <v>45</v>
      </c>
      <c r="O494" s="43"/>
      <c r="P494" s="212">
        <f t="shared" si="135"/>
        <v>0</v>
      </c>
      <c r="Q494" s="212">
        <v>0</v>
      </c>
      <c r="R494" s="212">
        <f t="shared" si="136"/>
        <v>0</v>
      </c>
      <c r="S494" s="212">
        <v>0</v>
      </c>
      <c r="T494" s="213">
        <f t="shared" si="137"/>
        <v>0</v>
      </c>
      <c r="AR494" s="25" t="s">
        <v>327</v>
      </c>
      <c r="AT494" s="25" t="s">
        <v>311</v>
      </c>
      <c r="AU494" s="25" t="s">
        <v>84</v>
      </c>
      <c r="AY494" s="25" t="s">
        <v>308</v>
      </c>
      <c r="BE494" s="214">
        <f t="shared" si="138"/>
        <v>0</v>
      </c>
      <c r="BF494" s="214">
        <f t="shared" si="139"/>
        <v>0</v>
      </c>
      <c r="BG494" s="214">
        <f t="shared" si="140"/>
        <v>0</v>
      </c>
      <c r="BH494" s="214">
        <f t="shared" si="141"/>
        <v>0</v>
      </c>
      <c r="BI494" s="214">
        <f t="shared" si="142"/>
        <v>0</v>
      </c>
      <c r="BJ494" s="25" t="s">
        <v>82</v>
      </c>
      <c r="BK494" s="214">
        <f t="shared" si="143"/>
        <v>0</v>
      </c>
      <c r="BL494" s="25" t="s">
        <v>327</v>
      </c>
      <c r="BM494" s="25" t="s">
        <v>2939</v>
      </c>
    </row>
    <row r="495" spans="2:65" s="1" customFormat="1" ht="22.5" customHeight="1">
      <c r="B495" s="42"/>
      <c r="C495" s="203" t="s">
        <v>3425</v>
      </c>
      <c r="D495" s="203" t="s">
        <v>311</v>
      </c>
      <c r="E495" s="204" t="s">
        <v>8048</v>
      </c>
      <c r="F495" s="205" t="s">
        <v>8049</v>
      </c>
      <c r="G495" s="206" t="s">
        <v>5275</v>
      </c>
      <c r="H495" s="207">
        <v>2</v>
      </c>
      <c r="I495" s="208"/>
      <c r="J495" s="209">
        <f t="shared" si="134"/>
        <v>0</v>
      </c>
      <c r="K495" s="205" t="s">
        <v>21</v>
      </c>
      <c r="L495" s="62"/>
      <c r="M495" s="210" t="s">
        <v>21</v>
      </c>
      <c r="N495" s="211" t="s">
        <v>45</v>
      </c>
      <c r="O495" s="43"/>
      <c r="P495" s="212">
        <f t="shared" si="135"/>
        <v>0</v>
      </c>
      <c r="Q495" s="212">
        <v>0</v>
      </c>
      <c r="R495" s="212">
        <f t="shared" si="136"/>
        <v>0</v>
      </c>
      <c r="S495" s="212">
        <v>0</v>
      </c>
      <c r="T495" s="213">
        <f t="shared" si="137"/>
        <v>0</v>
      </c>
      <c r="AR495" s="25" t="s">
        <v>327</v>
      </c>
      <c r="AT495" s="25" t="s">
        <v>311</v>
      </c>
      <c r="AU495" s="25" t="s">
        <v>84</v>
      </c>
      <c r="AY495" s="25" t="s">
        <v>308</v>
      </c>
      <c r="BE495" s="214">
        <f t="shared" si="138"/>
        <v>0</v>
      </c>
      <c r="BF495" s="214">
        <f t="shared" si="139"/>
        <v>0</v>
      </c>
      <c r="BG495" s="214">
        <f t="shared" si="140"/>
        <v>0</v>
      </c>
      <c r="BH495" s="214">
        <f t="shared" si="141"/>
        <v>0</v>
      </c>
      <c r="BI495" s="214">
        <f t="shared" si="142"/>
        <v>0</v>
      </c>
      <c r="BJ495" s="25" t="s">
        <v>82</v>
      </c>
      <c r="BK495" s="214">
        <f t="shared" si="143"/>
        <v>0</v>
      </c>
      <c r="BL495" s="25" t="s">
        <v>327</v>
      </c>
      <c r="BM495" s="25" t="s">
        <v>2944</v>
      </c>
    </row>
    <row r="496" spans="2:65" s="1" customFormat="1" ht="22.5" customHeight="1">
      <c r="B496" s="42"/>
      <c r="C496" s="203" t="s">
        <v>3430</v>
      </c>
      <c r="D496" s="203" t="s">
        <v>311</v>
      </c>
      <c r="E496" s="204" t="s">
        <v>8050</v>
      </c>
      <c r="F496" s="205" t="s">
        <v>8036</v>
      </c>
      <c r="G496" s="206" t="s">
        <v>5275</v>
      </c>
      <c r="H496" s="207">
        <v>1</v>
      </c>
      <c r="I496" s="208"/>
      <c r="J496" s="209">
        <f t="shared" si="134"/>
        <v>0</v>
      </c>
      <c r="K496" s="205" t="s">
        <v>21</v>
      </c>
      <c r="L496" s="62"/>
      <c r="M496" s="210" t="s">
        <v>21</v>
      </c>
      <c r="N496" s="211" t="s">
        <v>45</v>
      </c>
      <c r="O496" s="43"/>
      <c r="P496" s="212">
        <f t="shared" si="135"/>
        <v>0</v>
      </c>
      <c r="Q496" s="212">
        <v>0</v>
      </c>
      <c r="R496" s="212">
        <f t="shared" si="136"/>
        <v>0</v>
      </c>
      <c r="S496" s="212">
        <v>0</v>
      </c>
      <c r="T496" s="213">
        <f t="shared" si="137"/>
        <v>0</v>
      </c>
      <c r="AR496" s="25" t="s">
        <v>327</v>
      </c>
      <c r="AT496" s="25" t="s">
        <v>311</v>
      </c>
      <c r="AU496" s="25" t="s">
        <v>84</v>
      </c>
      <c r="AY496" s="25" t="s">
        <v>308</v>
      </c>
      <c r="BE496" s="214">
        <f t="shared" si="138"/>
        <v>0</v>
      </c>
      <c r="BF496" s="214">
        <f t="shared" si="139"/>
        <v>0</v>
      </c>
      <c r="BG496" s="214">
        <f t="shared" si="140"/>
        <v>0</v>
      </c>
      <c r="BH496" s="214">
        <f t="shared" si="141"/>
        <v>0</v>
      </c>
      <c r="BI496" s="214">
        <f t="shared" si="142"/>
        <v>0</v>
      </c>
      <c r="BJ496" s="25" t="s">
        <v>82</v>
      </c>
      <c r="BK496" s="214">
        <f t="shared" si="143"/>
        <v>0</v>
      </c>
      <c r="BL496" s="25" t="s">
        <v>327</v>
      </c>
      <c r="BM496" s="25" t="s">
        <v>2950</v>
      </c>
    </row>
    <row r="497" spans="2:65" s="1" customFormat="1" ht="22.5" customHeight="1">
      <c r="B497" s="42"/>
      <c r="C497" s="203" t="s">
        <v>8051</v>
      </c>
      <c r="D497" s="203" t="s">
        <v>311</v>
      </c>
      <c r="E497" s="204" t="s">
        <v>8052</v>
      </c>
      <c r="F497" s="205" t="s">
        <v>8038</v>
      </c>
      <c r="G497" s="206" t="s">
        <v>5275</v>
      </c>
      <c r="H497" s="207">
        <v>1</v>
      </c>
      <c r="I497" s="208"/>
      <c r="J497" s="209">
        <f t="shared" si="134"/>
        <v>0</v>
      </c>
      <c r="K497" s="205" t="s">
        <v>21</v>
      </c>
      <c r="L497" s="62"/>
      <c r="M497" s="210" t="s">
        <v>21</v>
      </c>
      <c r="N497" s="211" t="s">
        <v>45</v>
      </c>
      <c r="O497" s="43"/>
      <c r="P497" s="212">
        <f t="shared" si="135"/>
        <v>0</v>
      </c>
      <c r="Q497" s="212">
        <v>0</v>
      </c>
      <c r="R497" s="212">
        <f t="shared" si="136"/>
        <v>0</v>
      </c>
      <c r="S497" s="212">
        <v>0</v>
      </c>
      <c r="T497" s="213">
        <f t="shared" si="137"/>
        <v>0</v>
      </c>
      <c r="AR497" s="25" t="s">
        <v>327</v>
      </c>
      <c r="AT497" s="25" t="s">
        <v>311</v>
      </c>
      <c r="AU497" s="25" t="s">
        <v>84</v>
      </c>
      <c r="AY497" s="25" t="s">
        <v>308</v>
      </c>
      <c r="BE497" s="214">
        <f t="shared" si="138"/>
        <v>0</v>
      </c>
      <c r="BF497" s="214">
        <f t="shared" si="139"/>
        <v>0</v>
      </c>
      <c r="BG497" s="214">
        <f t="shared" si="140"/>
        <v>0</v>
      </c>
      <c r="BH497" s="214">
        <f t="shared" si="141"/>
        <v>0</v>
      </c>
      <c r="BI497" s="214">
        <f t="shared" si="142"/>
        <v>0</v>
      </c>
      <c r="BJ497" s="25" t="s">
        <v>82</v>
      </c>
      <c r="BK497" s="214">
        <f t="shared" si="143"/>
        <v>0</v>
      </c>
      <c r="BL497" s="25" t="s">
        <v>327</v>
      </c>
      <c r="BM497" s="25" t="s">
        <v>2954</v>
      </c>
    </row>
    <row r="498" spans="2:65" s="1" customFormat="1" ht="22.5" customHeight="1">
      <c r="B498" s="42"/>
      <c r="C498" s="203" t="s">
        <v>8053</v>
      </c>
      <c r="D498" s="203" t="s">
        <v>311</v>
      </c>
      <c r="E498" s="204" t="s">
        <v>8054</v>
      </c>
      <c r="F498" s="205" t="s">
        <v>8040</v>
      </c>
      <c r="G498" s="206" t="s">
        <v>5275</v>
      </c>
      <c r="H498" s="207">
        <v>1</v>
      </c>
      <c r="I498" s="208"/>
      <c r="J498" s="209">
        <f t="shared" si="134"/>
        <v>0</v>
      </c>
      <c r="K498" s="205" t="s">
        <v>21</v>
      </c>
      <c r="L498" s="62"/>
      <c r="M498" s="210" t="s">
        <v>21</v>
      </c>
      <c r="N498" s="211" t="s">
        <v>45</v>
      </c>
      <c r="O498" s="43"/>
      <c r="P498" s="212">
        <f t="shared" si="135"/>
        <v>0</v>
      </c>
      <c r="Q498" s="212">
        <v>0</v>
      </c>
      <c r="R498" s="212">
        <f t="shared" si="136"/>
        <v>0</v>
      </c>
      <c r="S498" s="212">
        <v>0</v>
      </c>
      <c r="T498" s="213">
        <f t="shared" si="137"/>
        <v>0</v>
      </c>
      <c r="AR498" s="25" t="s">
        <v>327</v>
      </c>
      <c r="AT498" s="25" t="s">
        <v>311</v>
      </c>
      <c r="AU498" s="25" t="s">
        <v>84</v>
      </c>
      <c r="AY498" s="25" t="s">
        <v>308</v>
      </c>
      <c r="BE498" s="214">
        <f t="shared" si="138"/>
        <v>0</v>
      </c>
      <c r="BF498" s="214">
        <f t="shared" si="139"/>
        <v>0</v>
      </c>
      <c r="BG498" s="214">
        <f t="shared" si="140"/>
        <v>0</v>
      </c>
      <c r="BH498" s="214">
        <f t="shared" si="141"/>
        <v>0</v>
      </c>
      <c r="BI498" s="214">
        <f t="shared" si="142"/>
        <v>0</v>
      </c>
      <c r="BJ498" s="25" t="s">
        <v>82</v>
      </c>
      <c r="BK498" s="214">
        <f t="shared" si="143"/>
        <v>0</v>
      </c>
      <c r="BL498" s="25" t="s">
        <v>327</v>
      </c>
      <c r="BM498" s="25" t="s">
        <v>2960</v>
      </c>
    </row>
    <row r="499" spans="2:65" s="1" customFormat="1" ht="22.5" customHeight="1">
      <c r="B499" s="42"/>
      <c r="C499" s="203" t="s">
        <v>8055</v>
      </c>
      <c r="D499" s="203" t="s">
        <v>311</v>
      </c>
      <c r="E499" s="204" t="s">
        <v>8056</v>
      </c>
      <c r="F499" s="205" t="s">
        <v>8042</v>
      </c>
      <c r="G499" s="206" t="s">
        <v>5275</v>
      </c>
      <c r="H499" s="207">
        <v>2</v>
      </c>
      <c r="I499" s="208"/>
      <c r="J499" s="209">
        <f t="shared" si="134"/>
        <v>0</v>
      </c>
      <c r="K499" s="205" t="s">
        <v>21</v>
      </c>
      <c r="L499" s="62"/>
      <c r="M499" s="210" t="s">
        <v>21</v>
      </c>
      <c r="N499" s="211" t="s">
        <v>45</v>
      </c>
      <c r="O499" s="43"/>
      <c r="P499" s="212">
        <f t="shared" si="135"/>
        <v>0</v>
      </c>
      <c r="Q499" s="212">
        <v>0</v>
      </c>
      <c r="R499" s="212">
        <f t="shared" si="136"/>
        <v>0</v>
      </c>
      <c r="S499" s="212">
        <v>0</v>
      </c>
      <c r="T499" s="213">
        <f t="shared" si="137"/>
        <v>0</v>
      </c>
      <c r="AR499" s="25" t="s">
        <v>327</v>
      </c>
      <c r="AT499" s="25" t="s">
        <v>311</v>
      </c>
      <c r="AU499" s="25" t="s">
        <v>84</v>
      </c>
      <c r="AY499" s="25" t="s">
        <v>308</v>
      </c>
      <c r="BE499" s="214">
        <f t="shared" si="138"/>
        <v>0</v>
      </c>
      <c r="BF499" s="214">
        <f t="shared" si="139"/>
        <v>0</v>
      </c>
      <c r="BG499" s="214">
        <f t="shared" si="140"/>
        <v>0</v>
      </c>
      <c r="BH499" s="214">
        <f t="shared" si="141"/>
        <v>0</v>
      </c>
      <c r="BI499" s="214">
        <f t="shared" si="142"/>
        <v>0</v>
      </c>
      <c r="BJ499" s="25" t="s">
        <v>82</v>
      </c>
      <c r="BK499" s="214">
        <f t="shared" si="143"/>
        <v>0</v>
      </c>
      <c r="BL499" s="25" t="s">
        <v>327</v>
      </c>
      <c r="BM499" s="25" t="s">
        <v>2966</v>
      </c>
    </row>
    <row r="500" spans="2:65" s="1" customFormat="1" ht="22.5" customHeight="1">
      <c r="B500" s="42"/>
      <c r="C500" s="203" t="s">
        <v>8057</v>
      </c>
      <c r="D500" s="203" t="s">
        <v>311</v>
      </c>
      <c r="E500" s="204" t="s">
        <v>8058</v>
      </c>
      <c r="F500" s="205" t="s">
        <v>8036</v>
      </c>
      <c r="G500" s="206" t="s">
        <v>5275</v>
      </c>
      <c r="H500" s="207">
        <v>1</v>
      </c>
      <c r="I500" s="208"/>
      <c r="J500" s="209">
        <f t="shared" si="134"/>
        <v>0</v>
      </c>
      <c r="K500" s="205" t="s">
        <v>21</v>
      </c>
      <c r="L500" s="62"/>
      <c r="M500" s="210" t="s">
        <v>21</v>
      </c>
      <c r="N500" s="211" t="s">
        <v>45</v>
      </c>
      <c r="O500" s="43"/>
      <c r="P500" s="212">
        <f t="shared" si="135"/>
        <v>0</v>
      </c>
      <c r="Q500" s="212">
        <v>0</v>
      </c>
      <c r="R500" s="212">
        <f t="shared" si="136"/>
        <v>0</v>
      </c>
      <c r="S500" s="212">
        <v>0</v>
      </c>
      <c r="T500" s="213">
        <f t="shared" si="137"/>
        <v>0</v>
      </c>
      <c r="AR500" s="25" t="s">
        <v>327</v>
      </c>
      <c r="AT500" s="25" t="s">
        <v>311</v>
      </c>
      <c r="AU500" s="25" t="s">
        <v>84</v>
      </c>
      <c r="AY500" s="25" t="s">
        <v>308</v>
      </c>
      <c r="BE500" s="214">
        <f t="shared" si="138"/>
        <v>0</v>
      </c>
      <c r="BF500" s="214">
        <f t="shared" si="139"/>
        <v>0</v>
      </c>
      <c r="BG500" s="214">
        <f t="shared" si="140"/>
        <v>0</v>
      </c>
      <c r="BH500" s="214">
        <f t="shared" si="141"/>
        <v>0</v>
      </c>
      <c r="BI500" s="214">
        <f t="shared" si="142"/>
        <v>0</v>
      </c>
      <c r="BJ500" s="25" t="s">
        <v>82</v>
      </c>
      <c r="BK500" s="214">
        <f t="shared" si="143"/>
        <v>0</v>
      </c>
      <c r="BL500" s="25" t="s">
        <v>327</v>
      </c>
      <c r="BM500" s="25" t="s">
        <v>2970</v>
      </c>
    </row>
    <row r="501" spans="2:65" s="1" customFormat="1" ht="22.5" customHeight="1">
      <c r="B501" s="42"/>
      <c r="C501" s="203" t="s">
        <v>8059</v>
      </c>
      <c r="D501" s="203" t="s">
        <v>311</v>
      </c>
      <c r="E501" s="204" t="s">
        <v>8060</v>
      </c>
      <c r="F501" s="205" t="s">
        <v>8038</v>
      </c>
      <c r="G501" s="206" t="s">
        <v>5275</v>
      </c>
      <c r="H501" s="207">
        <v>1</v>
      </c>
      <c r="I501" s="208"/>
      <c r="J501" s="209">
        <f t="shared" si="134"/>
        <v>0</v>
      </c>
      <c r="K501" s="205" t="s">
        <v>21</v>
      </c>
      <c r="L501" s="62"/>
      <c r="M501" s="210" t="s">
        <v>21</v>
      </c>
      <c r="N501" s="211" t="s">
        <v>45</v>
      </c>
      <c r="O501" s="43"/>
      <c r="P501" s="212">
        <f t="shared" si="135"/>
        <v>0</v>
      </c>
      <c r="Q501" s="212">
        <v>0</v>
      </c>
      <c r="R501" s="212">
        <f t="shared" si="136"/>
        <v>0</v>
      </c>
      <c r="S501" s="212">
        <v>0</v>
      </c>
      <c r="T501" s="213">
        <f t="shared" si="137"/>
        <v>0</v>
      </c>
      <c r="AR501" s="25" t="s">
        <v>327</v>
      </c>
      <c r="AT501" s="25" t="s">
        <v>311</v>
      </c>
      <c r="AU501" s="25" t="s">
        <v>84</v>
      </c>
      <c r="AY501" s="25" t="s">
        <v>308</v>
      </c>
      <c r="BE501" s="214">
        <f t="shared" si="138"/>
        <v>0</v>
      </c>
      <c r="BF501" s="214">
        <f t="shared" si="139"/>
        <v>0</v>
      </c>
      <c r="BG501" s="214">
        <f t="shared" si="140"/>
        <v>0</v>
      </c>
      <c r="BH501" s="214">
        <f t="shared" si="141"/>
        <v>0</v>
      </c>
      <c r="BI501" s="214">
        <f t="shared" si="142"/>
        <v>0</v>
      </c>
      <c r="BJ501" s="25" t="s">
        <v>82</v>
      </c>
      <c r="BK501" s="214">
        <f t="shared" si="143"/>
        <v>0</v>
      </c>
      <c r="BL501" s="25" t="s">
        <v>327</v>
      </c>
      <c r="BM501" s="25" t="s">
        <v>2976</v>
      </c>
    </row>
    <row r="502" spans="2:65" s="1" customFormat="1" ht="22.5" customHeight="1">
      <c r="B502" s="42"/>
      <c r="C502" s="203" t="s">
        <v>8061</v>
      </c>
      <c r="D502" s="203" t="s">
        <v>311</v>
      </c>
      <c r="E502" s="204" t="s">
        <v>8062</v>
      </c>
      <c r="F502" s="205" t="s">
        <v>8040</v>
      </c>
      <c r="G502" s="206" t="s">
        <v>5275</v>
      </c>
      <c r="H502" s="207">
        <v>1</v>
      </c>
      <c r="I502" s="208"/>
      <c r="J502" s="209">
        <f t="shared" si="134"/>
        <v>0</v>
      </c>
      <c r="K502" s="205" t="s">
        <v>21</v>
      </c>
      <c r="L502" s="62"/>
      <c r="M502" s="210" t="s">
        <v>21</v>
      </c>
      <c r="N502" s="211" t="s">
        <v>45</v>
      </c>
      <c r="O502" s="43"/>
      <c r="P502" s="212">
        <f t="shared" si="135"/>
        <v>0</v>
      </c>
      <c r="Q502" s="212">
        <v>0</v>
      </c>
      <c r="R502" s="212">
        <f t="shared" si="136"/>
        <v>0</v>
      </c>
      <c r="S502" s="212">
        <v>0</v>
      </c>
      <c r="T502" s="213">
        <f t="shared" si="137"/>
        <v>0</v>
      </c>
      <c r="AR502" s="25" t="s">
        <v>327</v>
      </c>
      <c r="AT502" s="25" t="s">
        <v>311</v>
      </c>
      <c r="AU502" s="25" t="s">
        <v>84</v>
      </c>
      <c r="AY502" s="25" t="s">
        <v>308</v>
      </c>
      <c r="BE502" s="214">
        <f t="shared" si="138"/>
        <v>0</v>
      </c>
      <c r="BF502" s="214">
        <f t="shared" si="139"/>
        <v>0</v>
      </c>
      <c r="BG502" s="214">
        <f t="shared" si="140"/>
        <v>0</v>
      </c>
      <c r="BH502" s="214">
        <f t="shared" si="141"/>
        <v>0</v>
      </c>
      <c r="BI502" s="214">
        <f t="shared" si="142"/>
        <v>0</v>
      </c>
      <c r="BJ502" s="25" t="s">
        <v>82</v>
      </c>
      <c r="BK502" s="214">
        <f t="shared" si="143"/>
        <v>0</v>
      </c>
      <c r="BL502" s="25" t="s">
        <v>327</v>
      </c>
      <c r="BM502" s="25" t="s">
        <v>2980</v>
      </c>
    </row>
    <row r="503" spans="2:65" s="1" customFormat="1" ht="22.5" customHeight="1">
      <c r="B503" s="42"/>
      <c r="C503" s="203" t="s">
        <v>8063</v>
      </c>
      <c r="D503" s="203" t="s">
        <v>311</v>
      </c>
      <c r="E503" s="204" t="s">
        <v>8064</v>
      </c>
      <c r="F503" s="205" t="s">
        <v>8042</v>
      </c>
      <c r="G503" s="206" t="s">
        <v>5275</v>
      </c>
      <c r="H503" s="207">
        <v>2</v>
      </c>
      <c r="I503" s="208"/>
      <c r="J503" s="209">
        <f t="shared" si="134"/>
        <v>0</v>
      </c>
      <c r="K503" s="205" t="s">
        <v>21</v>
      </c>
      <c r="L503" s="62"/>
      <c r="M503" s="210" t="s">
        <v>21</v>
      </c>
      <c r="N503" s="211" t="s">
        <v>45</v>
      </c>
      <c r="O503" s="43"/>
      <c r="P503" s="212">
        <f t="shared" si="135"/>
        <v>0</v>
      </c>
      <c r="Q503" s="212">
        <v>0</v>
      </c>
      <c r="R503" s="212">
        <f t="shared" si="136"/>
        <v>0</v>
      </c>
      <c r="S503" s="212">
        <v>0</v>
      </c>
      <c r="T503" s="213">
        <f t="shared" si="137"/>
        <v>0</v>
      </c>
      <c r="AR503" s="25" t="s">
        <v>327</v>
      </c>
      <c r="AT503" s="25" t="s">
        <v>311</v>
      </c>
      <c r="AU503" s="25" t="s">
        <v>84</v>
      </c>
      <c r="AY503" s="25" t="s">
        <v>308</v>
      </c>
      <c r="BE503" s="214">
        <f t="shared" si="138"/>
        <v>0</v>
      </c>
      <c r="BF503" s="214">
        <f t="shared" si="139"/>
        <v>0</v>
      </c>
      <c r="BG503" s="214">
        <f t="shared" si="140"/>
        <v>0</v>
      </c>
      <c r="BH503" s="214">
        <f t="shared" si="141"/>
        <v>0</v>
      </c>
      <c r="BI503" s="214">
        <f t="shared" si="142"/>
        <v>0</v>
      </c>
      <c r="BJ503" s="25" t="s">
        <v>82</v>
      </c>
      <c r="BK503" s="214">
        <f t="shared" si="143"/>
        <v>0</v>
      </c>
      <c r="BL503" s="25" t="s">
        <v>327</v>
      </c>
      <c r="BM503" s="25" t="s">
        <v>2986</v>
      </c>
    </row>
    <row r="504" spans="2:65" s="1" customFormat="1" ht="22.5" customHeight="1">
      <c r="B504" s="42"/>
      <c r="C504" s="203" t="s">
        <v>8065</v>
      </c>
      <c r="D504" s="203" t="s">
        <v>311</v>
      </c>
      <c r="E504" s="204" t="s">
        <v>8066</v>
      </c>
      <c r="F504" s="205" t="s">
        <v>8067</v>
      </c>
      <c r="G504" s="206" t="s">
        <v>5275</v>
      </c>
      <c r="H504" s="207">
        <v>1</v>
      </c>
      <c r="I504" s="208"/>
      <c r="J504" s="209">
        <f t="shared" si="134"/>
        <v>0</v>
      </c>
      <c r="K504" s="205" t="s">
        <v>21</v>
      </c>
      <c r="L504" s="62"/>
      <c r="M504" s="210" t="s">
        <v>21</v>
      </c>
      <c r="N504" s="211" t="s">
        <v>45</v>
      </c>
      <c r="O504" s="43"/>
      <c r="P504" s="212">
        <f t="shared" si="135"/>
        <v>0</v>
      </c>
      <c r="Q504" s="212">
        <v>0</v>
      </c>
      <c r="R504" s="212">
        <f t="shared" si="136"/>
        <v>0</v>
      </c>
      <c r="S504" s="212">
        <v>0</v>
      </c>
      <c r="T504" s="213">
        <f t="shared" si="137"/>
        <v>0</v>
      </c>
      <c r="AR504" s="25" t="s">
        <v>327</v>
      </c>
      <c r="AT504" s="25" t="s">
        <v>311</v>
      </c>
      <c r="AU504" s="25" t="s">
        <v>84</v>
      </c>
      <c r="AY504" s="25" t="s">
        <v>308</v>
      </c>
      <c r="BE504" s="214">
        <f t="shared" si="138"/>
        <v>0</v>
      </c>
      <c r="BF504" s="214">
        <f t="shared" si="139"/>
        <v>0</v>
      </c>
      <c r="BG504" s="214">
        <f t="shared" si="140"/>
        <v>0</v>
      </c>
      <c r="BH504" s="214">
        <f t="shared" si="141"/>
        <v>0</v>
      </c>
      <c r="BI504" s="214">
        <f t="shared" si="142"/>
        <v>0</v>
      </c>
      <c r="BJ504" s="25" t="s">
        <v>82</v>
      </c>
      <c r="BK504" s="214">
        <f t="shared" si="143"/>
        <v>0</v>
      </c>
      <c r="BL504" s="25" t="s">
        <v>327</v>
      </c>
      <c r="BM504" s="25" t="s">
        <v>2990</v>
      </c>
    </row>
    <row r="505" spans="2:65" s="1" customFormat="1" ht="22.5" customHeight="1">
      <c r="B505" s="42"/>
      <c r="C505" s="203" t="s">
        <v>8068</v>
      </c>
      <c r="D505" s="203" t="s">
        <v>311</v>
      </c>
      <c r="E505" s="204" t="s">
        <v>8069</v>
      </c>
      <c r="F505" s="205" t="s">
        <v>8070</v>
      </c>
      <c r="G505" s="206" t="s">
        <v>5275</v>
      </c>
      <c r="H505" s="207">
        <v>1</v>
      </c>
      <c r="I505" s="208"/>
      <c r="J505" s="209">
        <f t="shared" si="134"/>
        <v>0</v>
      </c>
      <c r="K505" s="205" t="s">
        <v>21</v>
      </c>
      <c r="L505" s="62"/>
      <c r="M505" s="210" t="s">
        <v>21</v>
      </c>
      <c r="N505" s="211" t="s">
        <v>45</v>
      </c>
      <c r="O505" s="43"/>
      <c r="P505" s="212">
        <f t="shared" si="135"/>
        <v>0</v>
      </c>
      <c r="Q505" s="212">
        <v>0</v>
      </c>
      <c r="R505" s="212">
        <f t="shared" si="136"/>
        <v>0</v>
      </c>
      <c r="S505" s="212">
        <v>0</v>
      </c>
      <c r="T505" s="213">
        <f t="shared" si="137"/>
        <v>0</v>
      </c>
      <c r="AR505" s="25" t="s">
        <v>327</v>
      </c>
      <c r="AT505" s="25" t="s">
        <v>311</v>
      </c>
      <c r="AU505" s="25" t="s">
        <v>84</v>
      </c>
      <c r="AY505" s="25" t="s">
        <v>308</v>
      </c>
      <c r="BE505" s="214">
        <f t="shared" si="138"/>
        <v>0</v>
      </c>
      <c r="BF505" s="214">
        <f t="shared" si="139"/>
        <v>0</v>
      </c>
      <c r="BG505" s="214">
        <f t="shared" si="140"/>
        <v>0</v>
      </c>
      <c r="BH505" s="214">
        <f t="shared" si="141"/>
        <v>0</v>
      </c>
      <c r="BI505" s="214">
        <f t="shared" si="142"/>
        <v>0</v>
      </c>
      <c r="BJ505" s="25" t="s">
        <v>82</v>
      </c>
      <c r="BK505" s="214">
        <f t="shared" si="143"/>
        <v>0</v>
      </c>
      <c r="BL505" s="25" t="s">
        <v>327</v>
      </c>
      <c r="BM505" s="25" t="s">
        <v>2993</v>
      </c>
    </row>
    <row r="506" spans="2:65" s="1" customFormat="1" ht="22.5" customHeight="1">
      <c r="B506" s="42"/>
      <c r="C506" s="203" t="s">
        <v>8071</v>
      </c>
      <c r="D506" s="203" t="s">
        <v>311</v>
      </c>
      <c r="E506" s="204" t="s">
        <v>8072</v>
      </c>
      <c r="F506" s="205" t="s">
        <v>8073</v>
      </c>
      <c r="G506" s="206" t="s">
        <v>5275</v>
      </c>
      <c r="H506" s="207">
        <v>1</v>
      </c>
      <c r="I506" s="208"/>
      <c r="J506" s="209">
        <f t="shared" si="134"/>
        <v>0</v>
      </c>
      <c r="K506" s="205" t="s">
        <v>21</v>
      </c>
      <c r="L506" s="62"/>
      <c r="M506" s="210" t="s">
        <v>21</v>
      </c>
      <c r="N506" s="211" t="s">
        <v>45</v>
      </c>
      <c r="O506" s="43"/>
      <c r="P506" s="212">
        <f t="shared" si="135"/>
        <v>0</v>
      </c>
      <c r="Q506" s="212">
        <v>0</v>
      </c>
      <c r="R506" s="212">
        <f t="shared" si="136"/>
        <v>0</v>
      </c>
      <c r="S506" s="212">
        <v>0</v>
      </c>
      <c r="T506" s="213">
        <f t="shared" si="137"/>
        <v>0</v>
      </c>
      <c r="AR506" s="25" t="s">
        <v>327</v>
      </c>
      <c r="AT506" s="25" t="s">
        <v>311</v>
      </c>
      <c r="AU506" s="25" t="s">
        <v>84</v>
      </c>
      <c r="AY506" s="25" t="s">
        <v>308</v>
      </c>
      <c r="BE506" s="214">
        <f t="shared" si="138"/>
        <v>0</v>
      </c>
      <c r="BF506" s="214">
        <f t="shared" si="139"/>
        <v>0</v>
      </c>
      <c r="BG506" s="214">
        <f t="shared" si="140"/>
        <v>0</v>
      </c>
      <c r="BH506" s="214">
        <f t="shared" si="141"/>
        <v>0</v>
      </c>
      <c r="BI506" s="214">
        <f t="shared" si="142"/>
        <v>0</v>
      </c>
      <c r="BJ506" s="25" t="s">
        <v>82</v>
      </c>
      <c r="BK506" s="214">
        <f t="shared" si="143"/>
        <v>0</v>
      </c>
      <c r="BL506" s="25" t="s">
        <v>327</v>
      </c>
      <c r="BM506" s="25" t="s">
        <v>2998</v>
      </c>
    </row>
    <row r="507" spans="2:65" s="1" customFormat="1" ht="22.5" customHeight="1">
      <c r="B507" s="42"/>
      <c r="C507" s="203" t="s">
        <v>8074</v>
      </c>
      <c r="D507" s="203" t="s">
        <v>311</v>
      </c>
      <c r="E507" s="204" t="s">
        <v>8075</v>
      </c>
      <c r="F507" s="205" t="s">
        <v>8076</v>
      </c>
      <c r="G507" s="206" t="s">
        <v>5275</v>
      </c>
      <c r="H507" s="207">
        <v>2</v>
      </c>
      <c r="I507" s="208"/>
      <c r="J507" s="209">
        <f t="shared" si="134"/>
        <v>0</v>
      </c>
      <c r="K507" s="205" t="s">
        <v>21</v>
      </c>
      <c r="L507" s="62"/>
      <c r="M507" s="210" t="s">
        <v>21</v>
      </c>
      <c r="N507" s="211" t="s">
        <v>45</v>
      </c>
      <c r="O507" s="43"/>
      <c r="P507" s="212">
        <f t="shared" si="135"/>
        <v>0</v>
      </c>
      <c r="Q507" s="212">
        <v>0</v>
      </c>
      <c r="R507" s="212">
        <f t="shared" si="136"/>
        <v>0</v>
      </c>
      <c r="S507" s="212">
        <v>0</v>
      </c>
      <c r="T507" s="213">
        <f t="shared" si="137"/>
        <v>0</v>
      </c>
      <c r="AR507" s="25" t="s">
        <v>327</v>
      </c>
      <c r="AT507" s="25" t="s">
        <v>311</v>
      </c>
      <c r="AU507" s="25" t="s">
        <v>84</v>
      </c>
      <c r="AY507" s="25" t="s">
        <v>308</v>
      </c>
      <c r="BE507" s="214">
        <f t="shared" si="138"/>
        <v>0</v>
      </c>
      <c r="BF507" s="214">
        <f t="shared" si="139"/>
        <v>0</v>
      </c>
      <c r="BG507" s="214">
        <f t="shared" si="140"/>
        <v>0</v>
      </c>
      <c r="BH507" s="214">
        <f t="shared" si="141"/>
        <v>0</v>
      </c>
      <c r="BI507" s="214">
        <f t="shared" si="142"/>
        <v>0</v>
      </c>
      <c r="BJ507" s="25" t="s">
        <v>82</v>
      </c>
      <c r="BK507" s="214">
        <f t="shared" si="143"/>
        <v>0</v>
      </c>
      <c r="BL507" s="25" t="s">
        <v>327</v>
      </c>
      <c r="BM507" s="25" t="s">
        <v>3002</v>
      </c>
    </row>
    <row r="508" spans="2:65" s="1" customFormat="1" ht="22.5" customHeight="1">
      <c r="B508" s="42"/>
      <c r="C508" s="203" t="s">
        <v>8077</v>
      </c>
      <c r="D508" s="203" t="s">
        <v>311</v>
      </c>
      <c r="E508" s="204" t="s">
        <v>8078</v>
      </c>
      <c r="F508" s="205" t="s">
        <v>8036</v>
      </c>
      <c r="G508" s="206" t="s">
        <v>5275</v>
      </c>
      <c r="H508" s="207">
        <v>1</v>
      </c>
      <c r="I508" s="208"/>
      <c r="J508" s="209">
        <f t="shared" si="134"/>
        <v>0</v>
      </c>
      <c r="K508" s="205" t="s">
        <v>21</v>
      </c>
      <c r="L508" s="62"/>
      <c r="M508" s="210" t="s">
        <v>21</v>
      </c>
      <c r="N508" s="211" t="s">
        <v>45</v>
      </c>
      <c r="O508" s="43"/>
      <c r="P508" s="212">
        <f t="shared" si="135"/>
        <v>0</v>
      </c>
      <c r="Q508" s="212">
        <v>0</v>
      </c>
      <c r="R508" s="212">
        <f t="shared" si="136"/>
        <v>0</v>
      </c>
      <c r="S508" s="212">
        <v>0</v>
      </c>
      <c r="T508" s="213">
        <f t="shared" si="137"/>
        <v>0</v>
      </c>
      <c r="AR508" s="25" t="s">
        <v>327</v>
      </c>
      <c r="AT508" s="25" t="s">
        <v>311</v>
      </c>
      <c r="AU508" s="25" t="s">
        <v>84</v>
      </c>
      <c r="AY508" s="25" t="s">
        <v>308</v>
      </c>
      <c r="BE508" s="214">
        <f t="shared" si="138"/>
        <v>0</v>
      </c>
      <c r="BF508" s="214">
        <f t="shared" si="139"/>
        <v>0</v>
      </c>
      <c r="BG508" s="214">
        <f t="shared" si="140"/>
        <v>0</v>
      </c>
      <c r="BH508" s="214">
        <f t="shared" si="141"/>
        <v>0</v>
      </c>
      <c r="BI508" s="214">
        <f t="shared" si="142"/>
        <v>0</v>
      </c>
      <c r="BJ508" s="25" t="s">
        <v>82</v>
      </c>
      <c r="BK508" s="214">
        <f t="shared" si="143"/>
        <v>0</v>
      </c>
      <c r="BL508" s="25" t="s">
        <v>327</v>
      </c>
      <c r="BM508" s="25" t="s">
        <v>3007</v>
      </c>
    </row>
    <row r="509" spans="2:65" s="1" customFormat="1" ht="22.5" customHeight="1">
      <c r="B509" s="42"/>
      <c r="C509" s="203" t="s">
        <v>8079</v>
      </c>
      <c r="D509" s="203" t="s">
        <v>311</v>
      </c>
      <c r="E509" s="204" t="s">
        <v>8080</v>
      </c>
      <c r="F509" s="205" t="s">
        <v>8045</v>
      </c>
      <c r="G509" s="206" t="s">
        <v>5275</v>
      </c>
      <c r="H509" s="207">
        <v>1</v>
      </c>
      <c r="I509" s="208"/>
      <c r="J509" s="209">
        <f t="shared" si="134"/>
        <v>0</v>
      </c>
      <c r="K509" s="205" t="s">
        <v>21</v>
      </c>
      <c r="L509" s="62"/>
      <c r="M509" s="210" t="s">
        <v>21</v>
      </c>
      <c r="N509" s="211" t="s">
        <v>45</v>
      </c>
      <c r="O509" s="43"/>
      <c r="P509" s="212">
        <f t="shared" si="135"/>
        <v>0</v>
      </c>
      <c r="Q509" s="212">
        <v>0</v>
      </c>
      <c r="R509" s="212">
        <f t="shared" si="136"/>
        <v>0</v>
      </c>
      <c r="S509" s="212">
        <v>0</v>
      </c>
      <c r="T509" s="213">
        <f t="shared" si="137"/>
        <v>0</v>
      </c>
      <c r="AR509" s="25" t="s">
        <v>327</v>
      </c>
      <c r="AT509" s="25" t="s">
        <v>311</v>
      </c>
      <c r="AU509" s="25" t="s">
        <v>84</v>
      </c>
      <c r="AY509" s="25" t="s">
        <v>308</v>
      </c>
      <c r="BE509" s="214">
        <f t="shared" si="138"/>
        <v>0</v>
      </c>
      <c r="BF509" s="214">
        <f t="shared" si="139"/>
        <v>0</v>
      </c>
      <c r="BG509" s="214">
        <f t="shared" si="140"/>
        <v>0</v>
      </c>
      <c r="BH509" s="214">
        <f t="shared" si="141"/>
        <v>0</v>
      </c>
      <c r="BI509" s="214">
        <f t="shared" si="142"/>
        <v>0</v>
      </c>
      <c r="BJ509" s="25" t="s">
        <v>82</v>
      </c>
      <c r="BK509" s="214">
        <f t="shared" si="143"/>
        <v>0</v>
      </c>
      <c r="BL509" s="25" t="s">
        <v>327</v>
      </c>
      <c r="BM509" s="25" t="s">
        <v>3011</v>
      </c>
    </row>
    <row r="510" spans="2:65" s="1" customFormat="1" ht="22.5" customHeight="1">
      <c r="B510" s="42"/>
      <c r="C510" s="203" t="s">
        <v>8081</v>
      </c>
      <c r="D510" s="203" t="s">
        <v>311</v>
      </c>
      <c r="E510" s="204" t="s">
        <v>8082</v>
      </c>
      <c r="F510" s="205" t="s">
        <v>8047</v>
      </c>
      <c r="G510" s="206" t="s">
        <v>5275</v>
      </c>
      <c r="H510" s="207">
        <v>1</v>
      </c>
      <c r="I510" s="208"/>
      <c r="J510" s="209">
        <f t="shared" si="134"/>
        <v>0</v>
      </c>
      <c r="K510" s="205" t="s">
        <v>21</v>
      </c>
      <c r="L510" s="62"/>
      <c r="M510" s="210" t="s">
        <v>21</v>
      </c>
      <c r="N510" s="211" t="s">
        <v>45</v>
      </c>
      <c r="O510" s="43"/>
      <c r="P510" s="212">
        <f t="shared" si="135"/>
        <v>0</v>
      </c>
      <c r="Q510" s="212">
        <v>0</v>
      </c>
      <c r="R510" s="212">
        <f t="shared" si="136"/>
        <v>0</v>
      </c>
      <c r="S510" s="212">
        <v>0</v>
      </c>
      <c r="T510" s="213">
        <f t="shared" si="137"/>
        <v>0</v>
      </c>
      <c r="AR510" s="25" t="s">
        <v>327</v>
      </c>
      <c r="AT510" s="25" t="s">
        <v>311</v>
      </c>
      <c r="AU510" s="25" t="s">
        <v>84</v>
      </c>
      <c r="AY510" s="25" t="s">
        <v>308</v>
      </c>
      <c r="BE510" s="214">
        <f t="shared" si="138"/>
        <v>0</v>
      </c>
      <c r="BF510" s="214">
        <f t="shared" si="139"/>
        <v>0</v>
      </c>
      <c r="BG510" s="214">
        <f t="shared" si="140"/>
        <v>0</v>
      </c>
      <c r="BH510" s="214">
        <f t="shared" si="141"/>
        <v>0</v>
      </c>
      <c r="BI510" s="214">
        <f t="shared" si="142"/>
        <v>0</v>
      </c>
      <c r="BJ510" s="25" t="s">
        <v>82</v>
      </c>
      <c r="BK510" s="214">
        <f t="shared" si="143"/>
        <v>0</v>
      </c>
      <c r="BL510" s="25" t="s">
        <v>327</v>
      </c>
      <c r="BM510" s="25" t="s">
        <v>3015</v>
      </c>
    </row>
    <row r="511" spans="2:65" s="1" customFormat="1" ht="22.5" customHeight="1">
      <c r="B511" s="42"/>
      <c r="C511" s="203" t="s">
        <v>8083</v>
      </c>
      <c r="D511" s="203" t="s">
        <v>311</v>
      </c>
      <c r="E511" s="204" t="s">
        <v>8084</v>
      </c>
      <c r="F511" s="205" t="s">
        <v>8049</v>
      </c>
      <c r="G511" s="206" t="s">
        <v>5275</v>
      </c>
      <c r="H511" s="207">
        <v>2</v>
      </c>
      <c r="I511" s="208"/>
      <c r="J511" s="209">
        <f t="shared" si="134"/>
        <v>0</v>
      </c>
      <c r="K511" s="205" t="s">
        <v>21</v>
      </c>
      <c r="L511" s="62"/>
      <c r="M511" s="210" t="s">
        <v>21</v>
      </c>
      <c r="N511" s="211" t="s">
        <v>45</v>
      </c>
      <c r="O511" s="43"/>
      <c r="P511" s="212">
        <f t="shared" si="135"/>
        <v>0</v>
      </c>
      <c r="Q511" s="212">
        <v>0</v>
      </c>
      <c r="R511" s="212">
        <f t="shared" si="136"/>
        <v>0</v>
      </c>
      <c r="S511" s="212">
        <v>0</v>
      </c>
      <c r="T511" s="213">
        <f t="shared" si="137"/>
        <v>0</v>
      </c>
      <c r="AR511" s="25" t="s">
        <v>327</v>
      </c>
      <c r="AT511" s="25" t="s">
        <v>311</v>
      </c>
      <c r="AU511" s="25" t="s">
        <v>84</v>
      </c>
      <c r="AY511" s="25" t="s">
        <v>308</v>
      </c>
      <c r="BE511" s="214">
        <f t="shared" si="138"/>
        <v>0</v>
      </c>
      <c r="BF511" s="214">
        <f t="shared" si="139"/>
        <v>0</v>
      </c>
      <c r="BG511" s="214">
        <f t="shared" si="140"/>
        <v>0</v>
      </c>
      <c r="BH511" s="214">
        <f t="shared" si="141"/>
        <v>0</v>
      </c>
      <c r="BI511" s="214">
        <f t="shared" si="142"/>
        <v>0</v>
      </c>
      <c r="BJ511" s="25" t="s">
        <v>82</v>
      </c>
      <c r="BK511" s="214">
        <f t="shared" si="143"/>
        <v>0</v>
      </c>
      <c r="BL511" s="25" t="s">
        <v>327</v>
      </c>
      <c r="BM511" s="25" t="s">
        <v>3018</v>
      </c>
    </row>
    <row r="512" spans="2:65" s="1" customFormat="1" ht="22.5" customHeight="1">
      <c r="B512" s="42"/>
      <c r="C512" s="203" t="s">
        <v>8085</v>
      </c>
      <c r="D512" s="203" t="s">
        <v>311</v>
      </c>
      <c r="E512" s="204" t="s">
        <v>8086</v>
      </c>
      <c r="F512" s="205" t="s">
        <v>8036</v>
      </c>
      <c r="G512" s="206" t="s">
        <v>5275</v>
      </c>
      <c r="H512" s="207">
        <v>1</v>
      </c>
      <c r="I512" s="208"/>
      <c r="J512" s="209">
        <f t="shared" si="134"/>
        <v>0</v>
      </c>
      <c r="K512" s="205" t="s">
        <v>21</v>
      </c>
      <c r="L512" s="62"/>
      <c r="M512" s="210" t="s">
        <v>21</v>
      </c>
      <c r="N512" s="211" t="s">
        <v>45</v>
      </c>
      <c r="O512" s="43"/>
      <c r="P512" s="212">
        <f t="shared" si="135"/>
        <v>0</v>
      </c>
      <c r="Q512" s="212">
        <v>0</v>
      </c>
      <c r="R512" s="212">
        <f t="shared" si="136"/>
        <v>0</v>
      </c>
      <c r="S512" s="212">
        <v>0</v>
      </c>
      <c r="T512" s="213">
        <f t="shared" si="137"/>
        <v>0</v>
      </c>
      <c r="AR512" s="25" t="s">
        <v>327</v>
      </c>
      <c r="AT512" s="25" t="s">
        <v>311</v>
      </c>
      <c r="AU512" s="25" t="s">
        <v>84</v>
      </c>
      <c r="AY512" s="25" t="s">
        <v>308</v>
      </c>
      <c r="BE512" s="214">
        <f t="shared" si="138"/>
        <v>0</v>
      </c>
      <c r="BF512" s="214">
        <f t="shared" si="139"/>
        <v>0</v>
      </c>
      <c r="BG512" s="214">
        <f t="shared" si="140"/>
        <v>0</v>
      </c>
      <c r="BH512" s="214">
        <f t="shared" si="141"/>
        <v>0</v>
      </c>
      <c r="BI512" s="214">
        <f t="shared" si="142"/>
        <v>0</v>
      </c>
      <c r="BJ512" s="25" t="s">
        <v>82</v>
      </c>
      <c r="BK512" s="214">
        <f t="shared" si="143"/>
        <v>0</v>
      </c>
      <c r="BL512" s="25" t="s">
        <v>327</v>
      </c>
      <c r="BM512" s="25" t="s">
        <v>3023</v>
      </c>
    </row>
    <row r="513" spans="2:65" s="1" customFormat="1" ht="22.5" customHeight="1">
      <c r="B513" s="42"/>
      <c r="C513" s="203" t="s">
        <v>8087</v>
      </c>
      <c r="D513" s="203" t="s">
        <v>311</v>
      </c>
      <c r="E513" s="204" t="s">
        <v>8088</v>
      </c>
      <c r="F513" s="205" t="s">
        <v>8038</v>
      </c>
      <c r="G513" s="206" t="s">
        <v>5275</v>
      </c>
      <c r="H513" s="207">
        <v>1</v>
      </c>
      <c r="I513" s="208"/>
      <c r="J513" s="209">
        <f t="shared" si="134"/>
        <v>0</v>
      </c>
      <c r="K513" s="205" t="s">
        <v>21</v>
      </c>
      <c r="L513" s="62"/>
      <c r="M513" s="210" t="s">
        <v>21</v>
      </c>
      <c r="N513" s="211" t="s">
        <v>45</v>
      </c>
      <c r="O513" s="43"/>
      <c r="P513" s="212">
        <f t="shared" si="135"/>
        <v>0</v>
      </c>
      <c r="Q513" s="212">
        <v>0</v>
      </c>
      <c r="R513" s="212">
        <f t="shared" si="136"/>
        <v>0</v>
      </c>
      <c r="S513" s="212">
        <v>0</v>
      </c>
      <c r="T513" s="213">
        <f t="shared" si="137"/>
        <v>0</v>
      </c>
      <c r="AR513" s="25" t="s">
        <v>327</v>
      </c>
      <c r="AT513" s="25" t="s">
        <v>311</v>
      </c>
      <c r="AU513" s="25" t="s">
        <v>84</v>
      </c>
      <c r="AY513" s="25" t="s">
        <v>308</v>
      </c>
      <c r="BE513" s="214">
        <f t="shared" si="138"/>
        <v>0</v>
      </c>
      <c r="BF513" s="214">
        <f t="shared" si="139"/>
        <v>0</v>
      </c>
      <c r="BG513" s="214">
        <f t="shared" si="140"/>
        <v>0</v>
      </c>
      <c r="BH513" s="214">
        <f t="shared" si="141"/>
        <v>0</v>
      </c>
      <c r="BI513" s="214">
        <f t="shared" si="142"/>
        <v>0</v>
      </c>
      <c r="BJ513" s="25" t="s">
        <v>82</v>
      </c>
      <c r="BK513" s="214">
        <f t="shared" si="143"/>
        <v>0</v>
      </c>
      <c r="BL513" s="25" t="s">
        <v>327</v>
      </c>
      <c r="BM513" s="25" t="s">
        <v>3027</v>
      </c>
    </row>
    <row r="514" spans="2:65" s="1" customFormat="1" ht="22.5" customHeight="1">
      <c r="B514" s="42"/>
      <c r="C514" s="203" t="s">
        <v>8089</v>
      </c>
      <c r="D514" s="203" t="s">
        <v>311</v>
      </c>
      <c r="E514" s="204" t="s">
        <v>8090</v>
      </c>
      <c r="F514" s="205" t="s">
        <v>8040</v>
      </c>
      <c r="G514" s="206" t="s">
        <v>5275</v>
      </c>
      <c r="H514" s="207">
        <v>1</v>
      </c>
      <c r="I514" s="208"/>
      <c r="J514" s="209">
        <f t="shared" si="134"/>
        <v>0</v>
      </c>
      <c r="K514" s="205" t="s">
        <v>21</v>
      </c>
      <c r="L514" s="62"/>
      <c r="M514" s="210" t="s">
        <v>21</v>
      </c>
      <c r="N514" s="211" t="s">
        <v>45</v>
      </c>
      <c r="O514" s="43"/>
      <c r="P514" s="212">
        <f t="shared" si="135"/>
        <v>0</v>
      </c>
      <c r="Q514" s="212">
        <v>0</v>
      </c>
      <c r="R514" s="212">
        <f t="shared" si="136"/>
        <v>0</v>
      </c>
      <c r="S514" s="212">
        <v>0</v>
      </c>
      <c r="T514" s="213">
        <f t="shared" si="137"/>
        <v>0</v>
      </c>
      <c r="AR514" s="25" t="s">
        <v>327</v>
      </c>
      <c r="AT514" s="25" t="s">
        <v>311</v>
      </c>
      <c r="AU514" s="25" t="s">
        <v>84</v>
      </c>
      <c r="AY514" s="25" t="s">
        <v>308</v>
      </c>
      <c r="BE514" s="214">
        <f t="shared" si="138"/>
        <v>0</v>
      </c>
      <c r="BF514" s="214">
        <f t="shared" si="139"/>
        <v>0</v>
      </c>
      <c r="BG514" s="214">
        <f t="shared" si="140"/>
        <v>0</v>
      </c>
      <c r="BH514" s="214">
        <f t="shared" si="141"/>
        <v>0</v>
      </c>
      <c r="BI514" s="214">
        <f t="shared" si="142"/>
        <v>0</v>
      </c>
      <c r="BJ514" s="25" t="s">
        <v>82</v>
      </c>
      <c r="BK514" s="214">
        <f t="shared" si="143"/>
        <v>0</v>
      </c>
      <c r="BL514" s="25" t="s">
        <v>327</v>
      </c>
      <c r="BM514" s="25" t="s">
        <v>3035</v>
      </c>
    </row>
    <row r="515" spans="2:65" s="1" customFormat="1" ht="22.5" customHeight="1">
      <c r="B515" s="42"/>
      <c r="C515" s="203" t="s">
        <v>8091</v>
      </c>
      <c r="D515" s="203" t="s">
        <v>311</v>
      </c>
      <c r="E515" s="204" t="s">
        <v>8092</v>
      </c>
      <c r="F515" s="205" t="s">
        <v>8042</v>
      </c>
      <c r="G515" s="206" t="s">
        <v>5275</v>
      </c>
      <c r="H515" s="207">
        <v>2</v>
      </c>
      <c r="I515" s="208"/>
      <c r="J515" s="209">
        <f t="shared" si="134"/>
        <v>0</v>
      </c>
      <c r="K515" s="205" t="s">
        <v>21</v>
      </c>
      <c r="L515" s="62"/>
      <c r="M515" s="210" t="s">
        <v>21</v>
      </c>
      <c r="N515" s="211" t="s">
        <v>45</v>
      </c>
      <c r="O515" s="43"/>
      <c r="P515" s="212">
        <f t="shared" si="135"/>
        <v>0</v>
      </c>
      <c r="Q515" s="212">
        <v>0</v>
      </c>
      <c r="R515" s="212">
        <f t="shared" si="136"/>
        <v>0</v>
      </c>
      <c r="S515" s="212">
        <v>0</v>
      </c>
      <c r="T515" s="213">
        <f t="shared" si="137"/>
        <v>0</v>
      </c>
      <c r="AR515" s="25" t="s">
        <v>327</v>
      </c>
      <c r="AT515" s="25" t="s">
        <v>311</v>
      </c>
      <c r="AU515" s="25" t="s">
        <v>84</v>
      </c>
      <c r="AY515" s="25" t="s">
        <v>308</v>
      </c>
      <c r="BE515" s="214">
        <f t="shared" si="138"/>
        <v>0</v>
      </c>
      <c r="BF515" s="214">
        <f t="shared" si="139"/>
        <v>0</v>
      </c>
      <c r="BG515" s="214">
        <f t="shared" si="140"/>
        <v>0</v>
      </c>
      <c r="BH515" s="214">
        <f t="shared" si="141"/>
        <v>0</v>
      </c>
      <c r="BI515" s="214">
        <f t="shared" si="142"/>
        <v>0</v>
      </c>
      <c r="BJ515" s="25" t="s">
        <v>82</v>
      </c>
      <c r="BK515" s="214">
        <f t="shared" si="143"/>
        <v>0</v>
      </c>
      <c r="BL515" s="25" t="s">
        <v>327</v>
      </c>
      <c r="BM515" s="25" t="s">
        <v>3039</v>
      </c>
    </row>
    <row r="516" spans="2:65" s="1" customFormat="1" ht="22.5" customHeight="1">
      <c r="B516" s="42"/>
      <c r="C516" s="203" t="s">
        <v>8093</v>
      </c>
      <c r="D516" s="203" t="s">
        <v>311</v>
      </c>
      <c r="E516" s="204" t="s">
        <v>8094</v>
      </c>
      <c r="F516" s="205" t="s">
        <v>8067</v>
      </c>
      <c r="G516" s="206" t="s">
        <v>5275</v>
      </c>
      <c r="H516" s="207">
        <v>1</v>
      </c>
      <c r="I516" s="208"/>
      <c r="J516" s="209">
        <f t="shared" si="134"/>
        <v>0</v>
      </c>
      <c r="K516" s="205" t="s">
        <v>21</v>
      </c>
      <c r="L516" s="62"/>
      <c r="M516" s="210" t="s">
        <v>21</v>
      </c>
      <c r="N516" s="211" t="s">
        <v>45</v>
      </c>
      <c r="O516" s="43"/>
      <c r="P516" s="212">
        <f t="shared" si="135"/>
        <v>0</v>
      </c>
      <c r="Q516" s="212">
        <v>0</v>
      </c>
      <c r="R516" s="212">
        <f t="shared" si="136"/>
        <v>0</v>
      </c>
      <c r="S516" s="212">
        <v>0</v>
      </c>
      <c r="T516" s="213">
        <f t="shared" si="137"/>
        <v>0</v>
      </c>
      <c r="AR516" s="25" t="s">
        <v>327</v>
      </c>
      <c r="AT516" s="25" t="s">
        <v>311</v>
      </c>
      <c r="AU516" s="25" t="s">
        <v>84</v>
      </c>
      <c r="AY516" s="25" t="s">
        <v>308</v>
      </c>
      <c r="BE516" s="214">
        <f t="shared" si="138"/>
        <v>0</v>
      </c>
      <c r="BF516" s="214">
        <f t="shared" si="139"/>
        <v>0</v>
      </c>
      <c r="BG516" s="214">
        <f t="shared" si="140"/>
        <v>0</v>
      </c>
      <c r="BH516" s="214">
        <f t="shared" si="141"/>
        <v>0</v>
      </c>
      <c r="BI516" s="214">
        <f t="shared" si="142"/>
        <v>0</v>
      </c>
      <c r="BJ516" s="25" t="s">
        <v>82</v>
      </c>
      <c r="BK516" s="214">
        <f t="shared" si="143"/>
        <v>0</v>
      </c>
      <c r="BL516" s="25" t="s">
        <v>327</v>
      </c>
      <c r="BM516" s="25" t="s">
        <v>3043</v>
      </c>
    </row>
    <row r="517" spans="2:65" s="1" customFormat="1" ht="22.5" customHeight="1">
      <c r="B517" s="42"/>
      <c r="C517" s="203" t="s">
        <v>8095</v>
      </c>
      <c r="D517" s="203" t="s">
        <v>311</v>
      </c>
      <c r="E517" s="204" t="s">
        <v>8096</v>
      </c>
      <c r="F517" s="205" t="s">
        <v>8070</v>
      </c>
      <c r="G517" s="206" t="s">
        <v>5275</v>
      </c>
      <c r="H517" s="207">
        <v>1</v>
      </c>
      <c r="I517" s="208"/>
      <c r="J517" s="209">
        <f t="shared" si="134"/>
        <v>0</v>
      </c>
      <c r="K517" s="205" t="s">
        <v>21</v>
      </c>
      <c r="L517" s="62"/>
      <c r="M517" s="210" t="s">
        <v>21</v>
      </c>
      <c r="N517" s="211" t="s">
        <v>45</v>
      </c>
      <c r="O517" s="43"/>
      <c r="P517" s="212">
        <f t="shared" si="135"/>
        <v>0</v>
      </c>
      <c r="Q517" s="212">
        <v>0</v>
      </c>
      <c r="R517" s="212">
        <f t="shared" si="136"/>
        <v>0</v>
      </c>
      <c r="S517" s="212">
        <v>0</v>
      </c>
      <c r="T517" s="213">
        <f t="shared" si="137"/>
        <v>0</v>
      </c>
      <c r="AR517" s="25" t="s">
        <v>327</v>
      </c>
      <c r="AT517" s="25" t="s">
        <v>311</v>
      </c>
      <c r="AU517" s="25" t="s">
        <v>84</v>
      </c>
      <c r="AY517" s="25" t="s">
        <v>308</v>
      </c>
      <c r="BE517" s="214">
        <f t="shared" si="138"/>
        <v>0</v>
      </c>
      <c r="BF517" s="214">
        <f t="shared" si="139"/>
        <v>0</v>
      </c>
      <c r="BG517" s="214">
        <f t="shared" si="140"/>
        <v>0</v>
      </c>
      <c r="BH517" s="214">
        <f t="shared" si="141"/>
        <v>0</v>
      </c>
      <c r="BI517" s="214">
        <f t="shared" si="142"/>
        <v>0</v>
      </c>
      <c r="BJ517" s="25" t="s">
        <v>82</v>
      </c>
      <c r="BK517" s="214">
        <f t="shared" si="143"/>
        <v>0</v>
      </c>
      <c r="BL517" s="25" t="s">
        <v>327</v>
      </c>
      <c r="BM517" s="25" t="s">
        <v>3048</v>
      </c>
    </row>
    <row r="518" spans="2:65" s="1" customFormat="1" ht="22.5" customHeight="1">
      <c r="B518" s="42"/>
      <c r="C518" s="203" t="s">
        <v>8097</v>
      </c>
      <c r="D518" s="203" t="s">
        <v>311</v>
      </c>
      <c r="E518" s="204" t="s">
        <v>8098</v>
      </c>
      <c r="F518" s="205" t="s">
        <v>8073</v>
      </c>
      <c r="G518" s="206" t="s">
        <v>5275</v>
      </c>
      <c r="H518" s="207">
        <v>1</v>
      </c>
      <c r="I518" s="208"/>
      <c r="J518" s="209">
        <f t="shared" si="134"/>
        <v>0</v>
      </c>
      <c r="K518" s="205" t="s">
        <v>21</v>
      </c>
      <c r="L518" s="62"/>
      <c r="M518" s="210" t="s">
        <v>21</v>
      </c>
      <c r="N518" s="211" t="s">
        <v>45</v>
      </c>
      <c r="O518" s="43"/>
      <c r="P518" s="212">
        <f t="shared" si="135"/>
        <v>0</v>
      </c>
      <c r="Q518" s="212">
        <v>0</v>
      </c>
      <c r="R518" s="212">
        <f t="shared" si="136"/>
        <v>0</v>
      </c>
      <c r="S518" s="212">
        <v>0</v>
      </c>
      <c r="T518" s="213">
        <f t="shared" si="137"/>
        <v>0</v>
      </c>
      <c r="AR518" s="25" t="s">
        <v>327</v>
      </c>
      <c r="AT518" s="25" t="s">
        <v>311</v>
      </c>
      <c r="AU518" s="25" t="s">
        <v>84</v>
      </c>
      <c r="AY518" s="25" t="s">
        <v>308</v>
      </c>
      <c r="BE518" s="214">
        <f t="shared" si="138"/>
        <v>0</v>
      </c>
      <c r="BF518" s="214">
        <f t="shared" si="139"/>
        <v>0</v>
      </c>
      <c r="BG518" s="214">
        <f t="shared" si="140"/>
        <v>0</v>
      </c>
      <c r="BH518" s="214">
        <f t="shared" si="141"/>
        <v>0</v>
      </c>
      <c r="BI518" s="214">
        <f t="shared" si="142"/>
        <v>0</v>
      </c>
      <c r="BJ518" s="25" t="s">
        <v>82</v>
      </c>
      <c r="BK518" s="214">
        <f t="shared" si="143"/>
        <v>0</v>
      </c>
      <c r="BL518" s="25" t="s">
        <v>327</v>
      </c>
      <c r="BM518" s="25" t="s">
        <v>3051</v>
      </c>
    </row>
    <row r="519" spans="2:65" s="1" customFormat="1" ht="22.5" customHeight="1">
      <c r="B519" s="42"/>
      <c r="C519" s="203" t="s">
        <v>8099</v>
      </c>
      <c r="D519" s="203" t="s">
        <v>311</v>
      </c>
      <c r="E519" s="204" t="s">
        <v>8100</v>
      </c>
      <c r="F519" s="205" t="s">
        <v>8076</v>
      </c>
      <c r="G519" s="206" t="s">
        <v>5275</v>
      </c>
      <c r="H519" s="207">
        <v>2</v>
      </c>
      <c r="I519" s="208"/>
      <c r="J519" s="209">
        <f t="shared" si="134"/>
        <v>0</v>
      </c>
      <c r="K519" s="205" t="s">
        <v>21</v>
      </c>
      <c r="L519" s="62"/>
      <c r="M519" s="210" t="s">
        <v>21</v>
      </c>
      <c r="N519" s="211" t="s">
        <v>45</v>
      </c>
      <c r="O519" s="43"/>
      <c r="P519" s="212">
        <f t="shared" si="135"/>
        <v>0</v>
      </c>
      <c r="Q519" s="212">
        <v>0</v>
      </c>
      <c r="R519" s="212">
        <f t="shared" si="136"/>
        <v>0</v>
      </c>
      <c r="S519" s="212">
        <v>0</v>
      </c>
      <c r="T519" s="213">
        <f t="shared" si="137"/>
        <v>0</v>
      </c>
      <c r="AR519" s="25" t="s">
        <v>327</v>
      </c>
      <c r="AT519" s="25" t="s">
        <v>311</v>
      </c>
      <c r="AU519" s="25" t="s">
        <v>84</v>
      </c>
      <c r="AY519" s="25" t="s">
        <v>308</v>
      </c>
      <c r="BE519" s="214">
        <f t="shared" si="138"/>
        <v>0</v>
      </c>
      <c r="BF519" s="214">
        <f t="shared" si="139"/>
        <v>0</v>
      </c>
      <c r="BG519" s="214">
        <f t="shared" si="140"/>
        <v>0</v>
      </c>
      <c r="BH519" s="214">
        <f t="shared" si="141"/>
        <v>0</v>
      </c>
      <c r="BI519" s="214">
        <f t="shared" si="142"/>
        <v>0</v>
      </c>
      <c r="BJ519" s="25" t="s">
        <v>82</v>
      </c>
      <c r="BK519" s="214">
        <f t="shared" si="143"/>
        <v>0</v>
      </c>
      <c r="BL519" s="25" t="s">
        <v>327</v>
      </c>
      <c r="BM519" s="25" t="s">
        <v>3055</v>
      </c>
    </row>
    <row r="520" spans="2:65" s="1" customFormat="1" ht="22.5" customHeight="1">
      <c r="B520" s="42"/>
      <c r="C520" s="203" t="s">
        <v>8101</v>
      </c>
      <c r="D520" s="203" t="s">
        <v>311</v>
      </c>
      <c r="E520" s="204" t="s">
        <v>8102</v>
      </c>
      <c r="F520" s="205" t="s">
        <v>8067</v>
      </c>
      <c r="G520" s="206" t="s">
        <v>5275</v>
      </c>
      <c r="H520" s="207">
        <v>1</v>
      </c>
      <c r="I520" s="208"/>
      <c r="J520" s="209">
        <f t="shared" ref="J520:J551" si="144">ROUND(I520*H520,2)</f>
        <v>0</v>
      </c>
      <c r="K520" s="205" t="s">
        <v>21</v>
      </c>
      <c r="L520" s="62"/>
      <c r="M520" s="210" t="s">
        <v>21</v>
      </c>
      <c r="N520" s="211" t="s">
        <v>45</v>
      </c>
      <c r="O520" s="43"/>
      <c r="P520" s="212">
        <f t="shared" ref="P520:P551" si="145">O520*H520</f>
        <v>0</v>
      </c>
      <c r="Q520" s="212">
        <v>0</v>
      </c>
      <c r="R520" s="212">
        <f t="shared" ref="R520:R551" si="146">Q520*H520</f>
        <v>0</v>
      </c>
      <c r="S520" s="212">
        <v>0</v>
      </c>
      <c r="T520" s="213">
        <f t="shared" ref="T520:T551" si="147">S520*H520</f>
        <v>0</v>
      </c>
      <c r="AR520" s="25" t="s">
        <v>327</v>
      </c>
      <c r="AT520" s="25" t="s">
        <v>311</v>
      </c>
      <c r="AU520" s="25" t="s">
        <v>84</v>
      </c>
      <c r="AY520" s="25" t="s">
        <v>308</v>
      </c>
      <c r="BE520" s="214">
        <f t="shared" ref="BE520:BE551" si="148">IF(N520="základní",J520,0)</f>
        <v>0</v>
      </c>
      <c r="BF520" s="214">
        <f t="shared" ref="BF520:BF551" si="149">IF(N520="snížená",J520,0)</f>
        <v>0</v>
      </c>
      <c r="BG520" s="214">
        <f t="shared" ref="BG520:BG551" si="150">IF(N520="zákl. přenesená",J520,0)</f>
        <v>0</v>
      </c>
      <c r="BH520" s="214">
        <f t="shared" ref="BH520:BH551" si="151">IF(N520="sníž. přenesená",J520,0)</f>
        <v>0</v>
      </c>
      <c r="BI520" s="214">
        <f t="shared" ref="BI520:BI551" si="152">IF(N520="nulová",J520,0)</f>
        <v>0</v>
      </c>
      <c r="BJ520" s="25" t="s">
        <v>82</v>
      </c>
      <c r="BK520" s="214">
        <f t="shared" ref="BK520:BK551" si="153">ROUND(I520*H520,2)</f>
        <v>0</v>
      </c>
      <c r="BL520" s="25" t="s">
        <v>327</v>
      </c>
      <c r="BM520" s="25" t="s">
        <v>3060</v>
      </c>
    </row>
    <row r="521" spans="2:65" s="1" customFormat="1" ht="22.5" customHeight="1">
      <c r="B521" s="42"/>
      <c r="C521" s="203" t="s">
        <v>8103</v>
      </c>
      <c r="D521" s="203" t="s">
        <v>311</v>
      </c>
      <c r="E521" s="204" t="s">
        <v>8104</v>
      </c>
      <c r="F521" s="205" t="s">
        <v>8070</v>
      </c>
      <c r="G521" s="206" t="s">
        <v>5275</v>
      </c>
      <c r="H521" s="207">
        <v>1</v>
      </c>
      <c r="I521" s="208"/>
      <c r="J521" s="209">
        <f t="shared" si="144"/>
        <v>0</v>
      </c>
      <c r="K521" s="205" t="s">
        <v>21</v>
      </c>
      <c r="L521" s="62"/>
      <c r="M521" s="210" t="s">
        <v>21</v>
      </c>
      <c r="N521" s="211" t="s">
        <v>45</v>
      </c>
      <c r="O521" s="43"/>
      <c r="P521" s="212">
        <f t="shared" si="145"/>
        <v>0</v>
      </c>
      <c r="Q521" s="212">
        <v>0</v>
      </c>
      <c r="R521" s="212">
        <f t="shared" si="146"/>
        <v>0</v>
      </c>
      <c r="S521" s="212">
        <v>0</v>
      </c>
      <c r="T521" s="213">
        <f t="shared" si="147"/>
        <v>0</v>
      </c>
      <c r="AR521" s="25" t="s">
        <v>327</v>
      </c>
      <c r="AT521" s="25" t="s">
        <v>311</v>
      </c>
      <c r="AU521" s="25" t="s">
        <v>84</v>
      </c>
      <c r="AY521" s="25" t="s">
        <v>308</v>
      </c>
      <c r="BE521" s="214">
        <f t="shared" si="148"/>
        <v>0</v>
      </c>
      <c r="BF521" s="214">
        <f t="shared" si="149"/>
        <v>0</v>
      </c>
      <c r="BG521" s="214">
        <f t="shared" si="150"/>
        <v>0</v>
      </c>
      <c r="BH521" s="214">
        <f t="shared" si="151"/>
        <v>0</v>
      </c>
      <c r="BI521" s="214">
        <f t="shared" si="152"/>
        <v>0</v>
      </c>
      <c r="BJ521" s="25" t="s">
        <v>82</v>
      </c>
      <c r="BK521" s="214">
        <f t="shared" si="153"/>
        <v>0</v>
      </c>
      <c r="BL521" s="25" t="s">
        <v>327</v>
      </c>
      <c r="BM521" s="25" t="s">
        <v>3064</v>
      </c>
    </row>
    <row r="522" spans="2:65" s="1" customFormat="1" ht="22.5" customHeight="1">
      <c r="B522" s="42"/>
      <c r="C522" s="203" t="s">
        <v>8105</v>
      </c>
      <c r="D522" s="203" t="s">
        <v>311</v>
      </c>
      <c r="E522" s="204" t="s">
        <v>8106</v>
      </c>
      <c r="F522" s="205" t="s">
        <v>8073</v>
      </c>
      <c r="G522" s="206" t="s">
        <v>5275</v>
      </c>
      <c r="H522" s="207">
        <v>1</v>
      </c>
      <c r="I522" s="208"/>
      <c r="J522" s="209">
        <f t="shared" si="144"/>
        <v>0</v>
      </c>
      <c r="K522" s="205" t="s">
        <v>21</v>
      </c>
      <c r="L522" s="62"/>
      <c r="M522" s="210" t="s">
        <v>21</v>
      </c>
      <c r="N522" s="211" t="s">
        <v>45</v>
      </c>
      <c r="O522" s="43"/>
      <c r="P522" s="212">
        <f t="shared" si="145"/>
        <v>0</v>
      </c>
      <c r="Q522" s="212">
        <v>0</v>
      </c>
      <c r="R522" s="212">
        <f t="shared" si="146"/>
        <v>0</v>
      </c>
      <c r="S522" s="212">
        <v>0</v>
      </c>
      <c r="T522" s="213">
        <f t="shared" si="147"/>
        <v>0</v>
      </c>
      <c r="AR522" s="25" t="s">
        <v>327</v>
      </c>
      <c r="AT522" s="25" t="s">
        <v>311</v>
      </c>
      <c r="AU522" s="25" t="s">
        <v>84</v>
      </c>
      <c r="AY522" s="25" t="s">
        <v>308</v>
      </c>
      <c r="BE522" s="214">
        <f t="shared" si="148"/>
        <v>0</v>
      </c>
      <c r="BF522" s="214">
        <f t="shared" si="149"/>
        <v>0</v>
      </c>
      <c r="BG522" s="214">
        <f t="shared" si="150"/>
        <v>0</v>
      </c>
      <c r="BH522" s="214">
        <f t="shared" si="151"/>
        <v>0</v>
      </c>
      <c r="BI522" s="214">
        <f t="shared" si="152"/>
        <v>0</v>
      </c>
      <c r="BJ522" s="25" t="s">
        <v>82</v>
      </c>
      <c r="BK522" s="214">
        <f t="shared" si="153"/>
        <v>0</v>
      </c>
      <c r="BL522" s="25" t="s">
        <v>327</v>
      </c>
      <c r="BM522" s="25" t="s">
        <v>3069</v>
      </c>
    </row>
    <row r="523" spans="2:65" s="1" customFormat="1" ht="22.5" customHeight="1">
      <c r="B523" s="42"/>
      <c r="C523" s="203" t="s">
        <v>8107</v>
      </c>
      <c r="D523" s="203" t="s">
        <v>311</v>
      </c>
      <c r="E523" s="204" t="s">
        <v>8108</v>
      </c>
      <c r="F523" s="205" t="s">
        <v>8076</v>
      </c>
      <c r="G523" s="206" t="s">
        <v>5275</v>
      </c>
      <c r="H523" s="207">
        <v>2</v>
      </c>
      <c r="I523" s="208"/>
      <c r="J523" s="209">
        <f t="shared" si="144"/>
        <v>0</v>
      </c>
      <c r="K523" s="205" t="s">
        <v>21</v>
      </c>
      <c r="L523" s="62"/>
      <c r="M523" s="210" t="s">
        <v>21</v>
      </c>
      <c r="N523" s="211" t="s">
        <v>45</v>
      </c>
      <c r="O523" s="43"/>
      <c r="P523" s="212">
        <f t="shared" si="145"/>
        <v>0</v>
      </c>
      <c r="Q523" s="212">
        <v>0</v>
      </c>
      <c r="R523" s="212">
        <f t="shared" si="146"/>
        <v>0</v>
      </c>
      <c r="S523" s="212">
        <v>0</v>
      </c>
      <c r="T523" s="213">
        <f t="shared" si="147"/>
        <v>0</v>
      </c>
      <c r="AR523" s="25" t="s">
        <v>327</v>
      </c>
      <c r="AT523" s="25" t="s">
        <v>311</v>
      </c>
      <c r="AU523" s="25" t="s">
        <v>84</v>
      </c>
      <c r="AY523" s="25" t="s">
        <v>308</v>
      </c>
      <c r="BE523" s="214">
        <f t="shared" si="148"/>
        <v>0</v>
      </c>
      <c r="BF523" s="214">
        <f t="shared" si="149"/>
        <v>0</v>
      </c>
      <c r="BG523" s="214">
        <f t="shared" si="150"/>
        <v>0</v>
      </c>
      <c r="BH523" s="214">
        <f t="shared" si="151"/>
        <v>0</v>
      </c>
      <c r="BI523" s="214">
        <f t="shared" si="152"/>
        <v>0</v>
      </c>
      <c r="BJ523" s="25" t="s">
        <v>82</v>
      </c>
      <c r="BK523" s="214">
        <f t="shared" si="153"/>
        <v>0</v>
      </c>
      <c r="BL523" s="25" t="s">
        <v>327</v>
      </c>
      <c r="BM523" s="25" t="s">
        <v>3073</v>
      </c>
    </row>
    <row r="524" spans="2:65" s="1" customFormat="1" ht="22.5" customHeight="1">
      <c r="B524" s="42"/>
      <c r="C524" s="203" t="s">
        <v>8109</v>
      </c>
      <c r="D524" s="203" t="s">
        <v>311</v>
      </c>
      <c r="E524" s="204" t="s">
        <v>8110</v>
      </c>
      <c r="F524" s="205" t="s">
        <v>8036</v>
      </c>
      <c r="G524" s="206" t="s">
        <v>5275</v>
      </c>
      <c r="H524" s="207">
        <v>1</v>
      </c>
      <c r="I524" s="208"/>
      <c r="J524" s="209">
        <f t="shared" si="144"/>
        <v>0</v>
      </c>
      <c r="K524" s="205" t="s">
        <v>21</v>
      </c>
      <c r="L524" s="62"/>
      <c r="M524" s="210" t="s">
        <v>21</v>
      </c>
      <c r="N524" s="211" t="s">
        <v>45</v>
      </c>
      <c r="O524" s="43"/>
      <c r="P524" s="212">
        <f t="shared" si="145"/>
        <v>0</v>
      </c>
      <c r="Q524" s="212">
        <v>0</v>
      </c>
      <c r="R524" s="212">
        <f t="shared" si="146"/>
        <v>0</v>
      </c>
      <c r="S524" s="212">
        <v>0</v>
      </c>
      <c r="T524" s="213">
        <f t="shared" si="147"/>
        <v>0</v>
      </c>
      <c r="AR524" s="25" t="s">
        <v>327</v>
      </c>
      <c r="AT524" s="25" t="s">
        <v>311</v>
      </c>
      <c r="AU524" s="25" t="s">
        <v>84</v>
      </c>
      <c r="AY524" s="25" t="s">
        <v>308</v>
      </c>
      <c r="BE524" s="214">
        <f t="shared" si="148"/>
        <v>0</v>
      </c>
      <c r="BF524" s="214">
        <f t="shared" si="149"/>
        <v>0</v>
      </c>
      <c r="BG524" s="214">
        <f t="shared" si="150"/>
        <v>0</v>
      </c>
      <c r="BH524" s="214">
        <f t="shared" si="151"/>
        <v>0</v>
      </c>
      <c r="BI524" s="214">
        <f t="shared" si="152"/>
        <v>0</v>
      </c>
      <c r="BJ524" s="25" t="s">
        <v>82</v>
      </c>
      <c r="BK524" s="214">
        <f t="shared" si="153"/>
        <v>0</v>
      </c>
      <c r="BL524" s="25" t="s">
        <v>327</v>
      </c>
      <c r="BM524" s="25" t="s">
        <v>3077</v>
      </c>
    </row>
    <row r="525" spans="2:65" s="1" customFormat="1" ht="22.5" customHeight="1">
      <c r="B525" s="42"/>
      <c r="C525" s="203" t="s">
        <v>8111</v>
      </c>
      <c r="D525" s="203" t="s">
        <v>311</v>
      </c>
      <c r="E525" s="204" t="s">
        <v>8112</v>
      </c>
      <c r="F525" s="205" t="s">
        <v>8038</v>
      </c>
      <c r="G525" s="206" t="s">
        <v>5275</v>
      </c>
      <c r="H525" s="207">
        <v>1</v>
      </c>
      <c r="I525" s="208"/>
      <c r="J525" s="209">
        <f t="shared" si="144"/>
        <v>0</v>
      </c>
      <c r="K525" s="205" t="s">
        <v>21</v>
      </c>
      <c r="L525" s="62"/>
      <c r="M525" s="210" t="s">
        <v>21</v>
      </c>
      <c r="N525" s="211" t="s">
        <v>45</v>
      </c>
      <c r="O525" s="43"/>
      <c r="P525" s="212">
        <f t="shared" si="145"/>
        <v>0</v>
      </c>
      <c r="Q525" s="212">
        <v>0</v>
      </c>
      <c r="R525" s="212">
        <f t="shared" si="146"/>
        <v>0</v>
      </c>
      <c r="S525" s="212">
        <v>0</v>
      </c>
      <c r="T525" s="213">
        <f t="shared" si="147"/>
        <v>0</v>
      </c>
      <c r="AR525" s="25" t="s">
        <v>327</v>
      </c>
      <c r="AT525" s="25" t="s">
        <v>311</v>
      </c>
      <c r="AU525" s="25" t="s">
        <v>84</v>
      </c>
      <c r="AY525" s="25" t="s">
        <v>308</v>
      </c>
      <c r="BE525" s="214">
        <f t="shared" si="148"/>
        <v>0</v>
      </c>
      <c r="BF525" s="214">
        <f t="shared" si="149"/>
        <v>0</v>
      </c>
      <c r="BG525" s="214">
        <f t="shared" si="150"/>
        <v>0</v>
      </c>
      <c r="BH525" s="214">
        <f t="shared" si="151"/>
        <v>0</v>
      </c>
      <c r="BI525" s="214">
        <f t="shared" si="152"/>
        <v>0</v>
      </c>
      <c r="BJ525" s="25" t="s">
        <v>82</v>
      </c>
      <c r="BK525" s="214">
        <f t="shared" si="153"/>
        <v>0</v>
      </c>
      <c r="BL525" s="25" t="s">
        <v>327</v>
      </c>
      <c r="BM525" s="25" t="s">
        <v>3082</v>
      </c>
    </row>
    <row r="526" spans="2:65" s="1" customFormat="1" ht="22.5" customHeight="1">
      <c r="B526" s="42"/>
      <c r="C526" s="203" t="s">
        <v>8113</v>
      </c>
      <c r="D526" s="203" t="s">
        <v>311</v>
      </c>
      <c r="E526" s="204" t="s">
        <v>8114</v>
      </c>
      <c r="F526" s="205" t="s">
        <v>8040</v>
      </c>
      <c r="G526" s="206" t="s">
        <v>5275</v>
      </c>
      <c r="H526" s="207">
        <v>1</v>
      </c>
      <c r="I526" s="208"/>
      <c r="J526" s="209">
        <f t="shared" si="144"/>
        <v>0</v>
      </c>
      <c r="K526" s="205" t="s">
        <v>21</v>
      </c>
      <c r="L526" s="62"/>
      <c r="M526" s="210" t="s">
        <v>21</v>
      </c>
      <c r="N526" s="211" t="s">
        <v>45</v>
      </c>
      <c r="O526" s="43"/>
      <c r="P526" s="212">
        <f t="shared" si="145"/>
        <v>0</v>
      </c>
      <c r="Q526" s="212">
        <v>0</v>
      </c>
      <c r="R526" s="212">
        <f t="shared" si="146"/>
        <v>0</v>
      </c>
      <c r="S526" s="212">
        <v>0</v>
      </c>
      <c r="T526" s="213">
        <f t="shared" si="147"/>
        <v>0</v>
      </c>
      <c r="AR526" s="25" t="s">
        <v>327</v>
      </c>
      <c r="AT526" s="25" t="s">
        <v>311</v>
      </c>
      <c r="AU526" s="25" t="s">
        <v>84</v>
      </c>
      <c r="AY526" s="25" t="s">
        <v>308</v>
      </c>
      <c r="BE526" s="214">
        <f t="shared" si="148"/>
        <v>0</v>
      </c>
      <c r="BF526" s="214">
        <f t="shared" si="149"/>
        <v>0</v>
      </c>
      <c r="BG526" s="214">
        <f t="shared" si="150"/>
        <v>0</v>
      </c>
      <c r="BH526" s="214">
        <f t="shared" si="151"/>
        <v>0</v>
      </c>
      <c r="BI526" s="214">
        <f t="shared" si="152"/>
        <v>0</v>
      </c>
      <c r="BJ526" s="25" t="s">
        <v>82</v>
      </c>
      <c r="BK526" s="214">
        <f t="shared" si="153"/>
        <v>0</v>
      </c>
      <c r="BL526" s="25" t="s">
        <v>327</v>
      </c>
      <c r="BM526" s="25" t="s">
        <v>3084</v>
      </c>
    </row>
    <row r="527" spans="2:65" s="1" customFormat="1" ht="22.5" customHeight="1">
      <c r="B527" s="42"/>
      <c r="C527" s="203" t="s">
        <v>8115</v>
      </c>
      <c r="D527" s="203" t="s">
        <v>311</v>
      </c>
      <c r="E527" s="204" t="s">
        <v>8116</v>
      </c>
      <c r="F527" s="205" t="s">
        <v>8042</v>
      </c>
      <c r="G527" s="206" t="s">
        <v>5275</v>
      </c>
      <c r="H527" s="207">
        <v>2</v>
      </c>
      <c r="I527" s="208"/>
      <c r="J527" s="209">
        <f t="shared" si="144"/>
        <v>0</v>
      </c>
      <c r="K527" s="205" t="s">
        <v>21</v>
      </c>
      <c r="L527" s="62"/>
      <c r="M527" s="210" t="s">
        <v>21</v>
      </c>
      <c r="N527" s="211" t="s">
        <v>45</v>
      </c>
      <c r="O527" s="43"/>
      <c r="P527" s="212">
        <f t="shared" si="145"/>
        <v>0</v>
      </c>
      <c r="Q527" s="212">
        <v>0</v>
      </c>
      <c r="R527" s="212">
        <f t="shared" si="146"/>
        <v>0</v>
      </c>
      <c r="S527" s="212">
        <v>0</v>
      </c>
      <c r="T527" s="213">
        <f t="shared" si="147"/>
        <v>0</v>
      </c>
      <c r="AR527" s="25" t="s">
        <v>327</v>
      </c>
      <c r="AT527" s="25" t="s">
        <v>311</v>
      </c>
      <c r="AU527" s="25" t="s">
        <v>84</v>
      </c>
      <c r="AY527" s="25" t="s">
        <v>308</v>
      </c>
      <c r="BE527" s="214">
        <f t="shared" si="148"/>
        <v>0</v>
      </c>
      <c r="BF527" s="214">
        <f t="shared" si="149"/>
        <v>0</v>
      </c>
      <c r="BG527" s="214">
        <f t="shared" si="150"/>
        <v>0</v>
      </c>
      <c r="BH527" s="214">
        <f t="shared" si="151"/>
        <v>0</v>
      </c>
      <c r="BI527" s="214">
        <f t="shared" si="152"/>
        <v>0</v>
      </c>
      <c r="BJ527" s="25" t="s">
        <v>82</v>
      </c>
      <c r="BK527" s="214">
        <f t="shared" si="153"/>
        <v>0</v>
      </c>
      <c r="BL527" s="25" t="s">
        <v>327</v>
      </c>
      <c r="BM527" s="25" t="s">
        <v>3086</v>
      </c>
    </row>
    <row r="528" spans="2:65" s="1" customFormat="1" ht="22.5" customHeight="1">
      <c r="B528" s="42"/>
      <c r="C528" s="203" t="s">
        <v>8117</v>
      </c>
      <c r="D528" s="203" t="s">
        <v>311</v>
      </c>
      <c r="E528" s="204" t="s">
        <v>8118</v>
      </c>
      <c r="F528" s="205" t="s">
        <v>8119</v>
      </c>
      <c r="G528" s="206" t="s">
        <v>5275</v>
      </c>
      <c r="H528" s="207">
        <v>1</v>
      </c>
      <c r="I528" s="208"/>
      <c r="J528" s="209">
        <f t="shared" si="144"/>
        <v>0</v>
      </c>
      <c r="K528" s="205" t="s">
        <v>21</v>
      </c>
      <c r="L528" s="62"/>
      <c r="M528" s="210" t="s">
        <v>21</v>
      </c>
      <c r="N528" s="211" t="s">
        <v>45</v>
      </c>
      <c r="O528" s="43"/>
      <c r="P528" s="212">
        <f t="shared" si="145"/>
        <v>0</v>
      </c>
      <c r="Q528" s="212">
        <v>0</v>
      </c>
      <c r="R528" s="212">
        <f t="shared" si="146"/>
        <v>0</v>
      </c>
      <c r="S528" s="212">
        <v>0</v>
      </c>
      <c r="T528" s="213">
        <f t="shared" si="147"/>
        <v>0</v>
      </c>
      <c r="AR528" s="25" t="s">
        <v>327</v>
      </c>
      <c r="AT528" s="25" t="s">
        <v>311</v>
      </c>
      <c r="AU528" s="25" t="s">
        <v>84</v>
      </c>
      <c r="AY528" s="25" t="s">
        <v>308</v>
      </c>
      <c r="BE528" s="214">
        <f t="shared" si="148"/>
        <v>0</v>
      </c>
      <c r="BF528" s="214">
        <f t="shared" si="149"/>
        <v>0</v>
      </c>
      <c r="BG528" s="214">
        <f t="shared" si="150"/>
        <v>0</v>
      </c>
      <c r="BH528" s="214">
        <f t="shared" si="151"/>
        <v>0</v>
      </c>
      <c r="BI528" s="214">
        <f t="shared" si="152"/>
        <v>0</v>
      </c>
      <c r="BJ528" s="25" t="s">
        <v>82</v>
      </c>
      <c r="BK528" s="214">
        <f t="shared" si="153"/>
        <v>0</v>
      </c>
      <c r="BL528" s="25" t="s">
        <v>327</v>
      </c>
      <c r="BM528" s="25" t="s">
        <v>3088</v>
      </c>
    </row>
    <row r="529" spans="2:65" s="1" customFormat="1" ht="22.5" customHeight="1">
      <c r="B529" s="42"/>
      <c r="C529" s="203" t="s">
        <v>8120</v>
      </c>
      <c r="D529" s="203" t="s">
        <v>311</v>
      </c>
      <c r="E529" s="204" t="s">
        <v>8121</v>
      </c>
      <c r="F529" s="205" t="s">
        <v>8119</v>
      </c>
      <c r="G529" s="206" t="s">
        <v>5275</v>
      </c>
      <c r="H529" s="207">
        <v>1</v>
      </c>
      <c r="I529" s="208"/>
      <c r="J529" s="209">
        <f t="shared" si="144"/>
        <v>0</v>
      </c>
      <c r="K529" s="205" t="s">
        <v>21</v>
      </c>
      <c r="L529" s="62"/>
      <c r="M529" s="210" t="s">
        <v>21</v>
      </c>
      <c r="N529" s="211" t="s">
        <v>45</v>
      </c>
      <c r="O529" s="43"/>
      <c r="P529" s="212">
        <f t="shared" si="145"/>
        <v>0</v>
      </c>
      <c r="Q529" s="212">
        <v>0</v>
      </c>
      <c r="R529" s="212">
        <f t="shared" si="146"/>
        <v>0</v>
      </c>
      <c r="S529" s="212">
        <v>0</v>
      </c>
      <c r="T529" s="213">
        <f t="shared" si="147"/>
        <v>0</v>
      </c>
      <c r="AR529" s="25" t="s">
        <v>327</v>
      </c>
      <c r="AT529" s="25" t="s">
        <v>311</v>
      </c>
      <c r="AU529" s="25" t="s">
        <v>84</v>
      </c>
      <c r="AY529" s="25" t="s">
        <v>308</v>
      </c>
      <c r="BE529" s="214">
        <f t="shared" si="148"/>
        <v>0</v>
      </c>
      <c r="BF529" s="214">
        <f t="shared" si="149"/>
        <v>0</v>
      </c>
      <c r="BG529" s="214">
        <f t="shared" si="150"/>
        <v>0</v>
      </c>
      <c r="BH529" s="214">
        <f t="shared" si="151"/>
        <v>0</v>
      </c>
      <c r="BI529" s="214">
        <f t="shared" si="152"/>
        <v>0</v>
      </c>
      <c r="BJ529" s="25" t="s">
        <v>82</v>
      </c>
      <c r="BK529" s="214">
        <f t="shared" si="153"/>
        <v>0</v>
      </c>
      <c r="BL529" s="25" t="s">
        <v>327</v>
      </c>
      <c r="BM529" s="25" t="s">
        <v>3091</v>
      </c>
    </row>
    <row r="530" spans="2:65" s="1" customFormat="1" ht="22.5" customHeight="1">
      <c r="B530" s="42"/>
      <c r="C530" s="203" t="s">
        <v>8122</v>
      </c>
      <c r="D530" s="203" t="s">
        <v>311</v>
      </c>
      <c r="E530" s="204" t="s">
        <v>8123</v>
      </c>
      <c r="F530" s="205" t="s">
        <v>8119</v>
      </c>
      <c r="G530" s="206" t="s">
        <v>5275</v>
      </c>
      <c r="H530" s="207">
        <v>1</v>
      </c>
      <c r="I530" s="208"/>
      <c r="J530" s="209">
        <f t="shared" si="144"/>
        <v>0</v>
      </c>
      <c r="K530" s="205" t="s">
        <v>21</v>
      </c>
      <c r="L530" s="62"/>
      <c r="M530" s="210" t="s">
        <v>21</v>
      </c>
      <c r="N530" s="211" t="s">
        <v>45</v>
      </c>
      <c r="O530" s="43"/>
      <c r="P530" s="212">
        <f t="shared" si="145"/>
        <v>0</v>
      </c>
      <c r="Q530" s="212">
        <v>0</v>
      </c>
      <c r="R530" s="212">
        <f t="shared" si="146"/>
        <v>0</v>
      </c>
      <c r="S530" s="212">
        <v>0</v>
      </c>
      <c r="T530" s="213">
        <f t="shared" si="147"/>
        <v>0</v>
      </c>
      <c r="AR530" s="25" t="s">
        <v>327</v>
      </c>
      <c r="AT530" s="25" t="s">
        <v>311</v>
      </c>
      <c r="AU530" s="25" t="s">
        <v>84</v>
      </c>
      <c r="AY530" s="25" t="s">
        <v>308</v>
      </c>
      <c r="BE530" s="214">
        <f t="shared" si="148"/>
        <v>0</v>
      </c>
      <c r="BF530" s="214">
        <f t="shared" si="149"/>
        <v>0</v>
      </c>
      <c r="BG530" s="214">
        <f t="shared" si="150"/>
        <v>0</v>
      </c>
      <c r="BH530" s="214">
        <f t="shared" si="151"/>
        <v>0</v>
      </c>
      <c r="BI530" s="214">
        <f t="shared" si="152"/>
        <v>0</v>
      </c>
      <c r="BJ530" s="25" t="s">
        <v>82</v>
      </c>
      <c r="BK530" s="214">
        <f t="shared" si="153"/>
        <v>0</v>
      </c>
      <c r="BL530" s="25" t="s">
        <v>327</v>
      </c>
      <c r="BM530" s="25" t="s">
        <v>3095</v>
      </c>
    </row>
    <row r="531" spans="2:65" s="1" customFormat="1" ht="22.5" customHeight="1">
      <c r="B531" s="42"/>
      <c r="C531" s="203" t="s">
        <v>8124</v>
      </c>
      <c r="D531" s="203" t="s">
        <v>311</v>
      </c>
      <c r="E531" s="204" t="s">
        <v>8125</v>
      </c>
      <c r="F531" s="205" t="s">
        <v>8119</v>
      </c>
      <c r="G531" s="206" t="s">
        <v>5275</v>
      </c>
      <c r="H531" s="207">
        <v>1</v>
      </c>
      <c r="I531" s="208"/>
      <c r="J531" s="209">
        <f t="shared" si="144"/>
        <v>0</v>
      </c>
      <c r="K531" s="205" t="s">
        <v>21</v>
      </c>
      <c r="L531" s="62"/>
      <c r="M531" s="210" t="s">
        <v>21</v>
      </c>
      <c r="N531" s="211" t="s">
        <v>45</v>
      </c>
      <c r="O531" s="43"/>
      <c r="P531" s="212">
        <f t="shared" si="145"/>
        <v>0</v>
      </c>
      <c r="Q531" s="212">
        <v>0</v>
      </c>
      <c r="R531" s="212">
        <f t="shared" si="146"/>
        <v>0</v>
      </c>
      <c r="S531" s="212">
        <v>0</v>
      </c>
      <c r="T531" s="213">
        <f t="shared" si="147"/>
        <v>0</v>
      </c>
      <c r="AR531" s="25" t="s">
        <v>327</v>
      </c>
      <c r="AT531" s="25" t="s">
        <v>311</v>
      </c>
      <c r="AU531" s="25" t="s">
        <v>84</v>
      </c>
      <c r="AY531" s="25" t="s">
        <v>308</v>
      </c>
      <c r="BE531" s="214">
        <f t="shared" si="148"/>
        <v>0</v>
      </c>
      <c r="BF531" s="214">
        <f t="shared" si="149"/>
        <v>0</v>
      </c>
      <c r="BG531" s="214">
        <f t="shared" si="150"/>
        <v>0</v>
      </c>
      <c r="BH531" s="214">
        <f t="shared" si="151"/>
        <v>0</v>
      </c>
      <c r="BI531" s="214">
        <f t="shared" si="152"/>
        <v>0</v>
      </c>
      <c r="BJ531" s="25" t="s">
        <v>82</v>
      </c>
      <c r="BK531" s="214">
        <f t="shared" si="153"/>
        <v>0</v>
      </c>
      <c r="BL531" s="25" t="s">
        <v>327</v>
      </c>
      <c r="BM531" s="25" t="s">
        <v>3101</v>
      </c>
    </row>
    <row r="532" spans="2:65" s="1" customFormat="1" ht="22.5" customHeight="1">
      <c r="B532" s="42"/>
      <c r="C532" s="203" t="s">
        <v>8126</v>
      </c>
      <c r="D532" s="203" t="s">
        <v>311</v>
      </c>
      <c r="E532" s="204" t="s">
        <v>8127</v>
      </c>
      <c r="F532" s="205" t="s">
        <v>8119</v>
      </c>
      <c r="G532" s="206" t="s">
        <v>5275</v>
      </c>
      <c r="H532" s="207">
        <v>1</v>
      </c>
      <c r="I532" s="208"/>
      <c r="J532" s="209">
        <f t="shared" si="144"/>
        <v>0</v>
      </c>
      <c r="K532" s="205" t="s">
        <v>21</v>
      </c>
      <c r="L532" s="62"/>
      <c r="M532" s="210" t="s">
        <v>21</v>
      </c>
      <c r="N532" s="211" t="s">
        <v>45</v>
      </c>
      <c r="O532" s="43"/>
      <c r="P532" s="212">
        <f t="shared" si="145"/>
        <v>0</v>
      </c>
      <c r="Q532" s="212">
        <v>0</v>
      </c>
      <c r="R532" s="212">
        <f t="shared" si="146"/>
        <v>0</v>
      </c>
      <c r="S532" s="212">
        <v>0</v>
      </c>
      <c r="T532" s="213">
        <f t="shared" si="147"/>
        <v>0</v>
      </c>
      <c r="AR532" s="25" t="s">
        <v>327</v>
      </c>
      <c r="AT532" s="25" t="s">
        <v>311</v>
      </c>
      <c r="AU532" s="25" t="s">
        <v>84</v>
      </c>
      <c r="AY532" s="25" t="s">
        <v>308</v>
      </c>
      <c r="BE532" s="214">
        <f t="shared" si="148"/>
        <v>0</v>
      </c>
      <c r="BF532" s="214">
        <f t="shared" si="149"/>
        <v>0</v>
      </c>
      <c r="BG532" s="214">
        <f t="shared" si="150"/>
        <v>0</v>
      </c>
      <c r="BH532" s="214">
        <f t="shared" si="151"/>
        <v>0</v>
      </c>
      <c r="BI532" s="214">
        <f t="shared" si="152"/>
        <v>0</v>
      </c>
      <c r="BJ532" s="25" t="s">
        <v>82</v>
      </c>
      <c r="BK532" s="214">
        <f t="shared" si="153"/>
        <v>0</v>
      </c>
      <c r="BL532" s="25" t="s">
        <v>327</v>
      </c>
      <c r="BM532" s="25" t="s">
        <v>3107</v>
      </c>
    </row>
    <row r="533" spans="2:65" s="1" customFormat="1" ht="22.5" customHeight="1">
      <c r="B533" s="42"/>
      <c r="C533" s="203" t="s">
        <v>8128</v>
      </c>
      <c r="D533" s="203" t="s">
        <v>311</v>
      </c>
      <c r="E533" s="204" t="s">
        <v>8129</v>
      </c>
      <c r="F533" s="205" t="s">
        <v>8119</v>
      </c>
      <c r="G533" s="206" t="s">
        <v>5275</v>
      </c>
      <c r="H533" s="207">
        <v>1</v>
      </c>
      <c r="I533" s="208"/>
      <c r="J533" s="209">
        <f t="shared" si="144"/>
        <v>0</v>
      </c>
      <c r="K533" s="205" t="s">
        <v>21</v>
      </c>
      <c r="L533" s="62"/>
      <c r="M533" s="210" t="s">
        <v>21</v>
      </c>
      <c r="N533" s="211" t="s">
        <v>45</v>
      </c>
      <c r="O533" s="43"/>
      <c r="P533" s="212">
        <f t="shared" si="145"/>
        <v>0</v>
      </c>
      <c r="Q533" s="212">
        <v>0</v>
      </c>
      <c r="R533" s="212">
        <f t="shared" si="146"/>
        <v>0</v>
      </c>
      <c r="S533" s="212">
        <v>0</v>
      </c>
      <c r="T533" s="213">
        <f t="shared" si="147"/>
        <v>0</v>
      </c>
      <c r="AR533" s="25" t="s">
        <v>327</v>
      </c>
      <c r="AT533" s="25" t="s">
        <v>311</v>
      </c>
      <c r="AU533" s="25" t="s">
        <v>84</v>
      </c>
      <c r="AY533" s="25" t="s">
        <v>308</v>
      </c>
      <c r="BE533" s="214">
        <f t="shared" si="148"/>
        <v>0</v>
      </c>
      <c r="BF533" s="214">
        <f t="shared" si="149"/>
        <v>0</v>
      </c>
      <c r="BG533" s="214">
        <f t="shared" si="150"/>
        <v>0</v>
      </c>
      <c r="BH533" s="214">
        <f t="shared" si="151"/>
        <v>0</v>
      </c>
      <c r="BI533" s="214">
        <f t="shared" si="152"/>
        <v>0</v>
      </c>
      <c r="BJ533" s="25" t="s">
        <v>82</v>
      </c>
      <c r="BK533" s="214">
        <f t="shared" si="153"/>
        <v>0</v>
      </c>
      <c r="BL533" s="25" t="s">
        <v>327</v>
      </c>
      <c r="BM533" s="25" t="s">
        <v>3113</v>
      </c>
    </row>
    <row r="534" spans="2:65" s="1" customFormat="1" ht="22.5" customHeight="1">
      <c r="B534" s="42"/>
      <c r="C534" s="203" t="s">
        <v>8130</v>
      </c>
      <c r="D534" s="203" t="s">
        <v>311</v>
      </c>
      <c r="E534" s="204" t="s">
        <v>8131</v>
      </c>
      <c r="F534" s="205" t="s">
        <v>8119</v>
      </c>
      <c r="G534" s="206" t="s">
        <v>5275</v>
      </c>
      <c r="H534" s="207">
        <v>1</v>
      </c>
      <c r="I534" s="208"/>
      <c r="J534" s="209">
        <f t="shared" si="144"/>
        <v>0</v>
      </c>
      <c r="K534" s="205" t="s">
        <v>21</v>
      </c>
      <c r="L534" s="62"/>
      <c r="M534" s="210" t="s">
        <v>21</v>
      </c>
      <c r="N534" s="211" t="s">
        <v>45</v>
      </c>
      <c r="O534" s="43"/>
      <c r="P534" s="212">
        <f t="shared" si="145"/>
        <v>0</v>
      </c>
      <c r="Q534" s="212">
        <v>0</v>
      </c>
      <c r="R534" s="212">
        <f t="shared" si="146"/>
        <v>0</v>
      </c>
      <c r="S534" s="212">
        <v>0</v>
      </c>
      <c r="T534" s="213">
        <f t="shared" si="147"/>
        <v>0</v>
      </c>
      <c r="AR534" s="25" t="s">
        <v>327</v>
      </c>
      <c r="AT534" s="25" t="s">
        <v>311</v>
      </c>
      <c r="AU534" s="25" t="s">
        <v>84</v>
      </c>
      <c r="AY534" s="25" t="s">
        <v>308</v>
      </c>
      <c r="BE534" s="214">
        <f t="shared" si="148"/>
        <v>0</v>
      </c>
      <c r="BF534" s="214">
        <f t="shared" si="149"/>
        <v>0</v>
      </c>
      <c r="BG534" s="214">
        <f t="shared" si="150"/>
        <v>0</v>
      </c>
      <c r="BH534" s="214">
        <f t="shared" si="151"/>
        <v>0</v>
      </c>
      <c r="BI534" s="214">
        <f t="shared" si="152"/>
        <v>0</v>
      </c>
      <c r="BJ534" s="25" t="s">
        <v>82</v>
      </c>
      <c r="BK534" s="214">
        <f t="shared" si="153"/>
        <v>0</v>
      </c>
      <c r="BL534" s="25" t="s">
        <v>327</v>
      </c>
      <c r="BM534" s="25" t="s">
        <v>3119</v>
      </c>
    </row>
    <row r="535" spans="2:65" s="1" customFormat="1" ht="22.5" customHeight="1">
      <c r="B535" s="42"/>
      <c r="C535" s="203" t="s">
        <v>8132</v>
      </c>
      <c r="D535" s="203" t="s">
        <v>311</v>
      </c>
      <c r="E535" s="204" t="s">
        <v>8133</v>
      </c>
      <c r="F535" s="205" t="s">
        <v>8119</v>
      </c>
      <c r="G535" s="206" t="s">
        <v>5275</v>
      </c>
      <c r="H535" s="207">
        <v>1</v>
      </c>
      <c r="I535" s="208"/>
      <c r="J535" s="209">
        <f t="shared" si="144"/>
        <v>0</v>
      </c>
      <c r="K535" s="205" t="s">
        <v>21</v>
      </c>
      <c r="L535" s="62"/>
      <c r="M535" s="210" t="s">
        <v>21</v>
      </c>
      <c r="N535" s="211" t="s">
        <v>45</v>
      </c>
      <c r="O535" s="43"/>
      <c r="P535" s="212">
        <f t="shared" si="145"/>
        <v>0</v>
      </c>
      <c r="Q535" s="212">
        <v>0</v>
      </c>
      <c r="R535" s="212">
        <f t="shared" si="146"/>
        <v>0</v>
      </c>
      <c r="S535" s="212">
        <v>0</v>
      </c>
      <c r="T535" s="213">
        <f t="shared" si="147"/>
        <v>0</v>
      </c>
      <c r="AR535" s="25" t="s">
        <v>327</v>
      </c>
      <c r="AT535" s="25" t="s">
        <v>311</v>
      </c>
      <c r="AU535" s="25" t="s">
        <v>84</v>
      </c>
      <c r="AY535" s="25" t="s">
        <v>308</v>
      </c>
      <c r="BE535" s="214">
        <f t="shared" si="148"/>
        <v>0</v>
      </c>
      <c r="BF535" s="214">
        <f t="shared" si="149"/>
        <v>0</v>
      </c>
      <c r="BG535" s="214">
        <f t="shared" si="150"/>
        <v>0</v>
      </c>
      <c r="BH535" s="214">
        <f t="shared" si="151"/>
        <v>0</v>
      </c>
      <c r="BI535" s="214">
        <f t="shared" si="152"/>
        <v>0</v>
      </c>
      <c r="BJ535" s="25" t="s">
        <v>82</v>
      </c>
      <c r="BK535" s="214">
        <f t="shared" si="153"/>
        <v>0</v>
      </c>
      <c r="BL535" s="25" t="s">
        <v>327</v>
      </c>
      <c r="BM535" s="25" t="s">
        <v>3125</v>
      </c>
    </row>
    <row r="536" spans="2:65" s="1" customFormat="1" ht="22.5" customHeight="1">
      <c r="B536" s="42"/>
      <c r="C536" s="203" t="s">
        <v>8134</v>
      </c>
      <c r="D536" s="203" t="s">
        <v>311</v>
      </c>
      <c r="E536" s="204" t="s">
        <v>8135</v>
      </c>
      <c r="F536" s="205" t="s">
        <v>8119</v>
      </c>
      <c r="G536" s="206" t="s">
        <v>5275</v>
      </c>
      <c r="H536" s="207">
        <v>1</v>
      </c>
      <c r="I536" s="208"/>
      <c r="J536" s="209">
        <f t="shared" si="144"/>
        <v>0</v>
      </c>
      <c r="K536" s="205" t="s">
        <v>21</v>
      </c>
      <c r="L536" s="62"/>
      <c r="M536" s="210" t="s">
        <v>21</v>
      </c>
      <c r="N536" s="211" t="s">
        <v>45</v>
      </c>
      <c r="O536" s="43"/>
      <c r="P536" s="212">
        <f t="shared" si="145"/>
        <v>0</v>
      </c>
      <c r="Q536" s="212">
        <v>0</v>
      </c>
      <c r="R536" s="212">
        <f t="shared" si="146"/>
        <v>0</v>
      </c>
      <c r="S536" s="212">
        <v>0</v>
      </c>
      <c r="T536" s="213">
        <f t="shared" si="147"/>
        <v>0</v>
      </c>
      <c r="AR536" s="25" t="s">
        <v>327</v>
      </c>
      <c r="AT536" s="25" t="s">
        <v>311</v>
      </c>
      <c r="AU536" s="25" t="s">
        <v>84</v>
      </c>
      <c r="AY536" s="25" t="s">
        <v>308</v>
      </c>
      <c r="BE536" s="214">
        <f t="shared" si="148"/>
        <v>0</v>
      </c>
      <c r="BF536" s="214">
        <f t="shared" si="149"/>
        <v>0</v>
      </c>
      <c r="BG536" s="214">
        <f t="shared" si="150"/>
        <v>0</v>
      </c>
      <c r="BH536" s="214">
        <f t="shared" si="151"/>
        <v>0</v>
      </c>
      <c r="BI536" s="214">
        <f t="shared" si="152"/>
        <v>0</v>
      </c>
      <c r="BJ536" s="25" t="s">
        <v>82</v>
      </c>
      <c r="BK536" s="214">
        <f t="shared" si="153"/>
        <v>0</v>
      </c>
      <c r="BL536" s="25" t="s">
        <v>327</v>
      </c>
      <c r="BM536" s="25" t="s">
        <v>3129</v>
      </c>
    </row>
    <row r="537" spans="2:65" s="1" customFormat="1" ht="22.5" customHeight="1">
      <c r="B537" s="42"/>
      <c r="C537" s="203" t="s">
        <v>8136</v>
      </c>
      <c r="D537" s="203" t="s">
        <v>311</v>
      </c>
      <c r="E537" s="204" t="s">
        <v>8137</v>
      </c>
      <c r="F537" s="205" t="s">
        <v>8119</v>
      </c>
      <c r="G537" s="206" t="s">
        <v>5275</v>
      </c>
      <c r="H537" s="207">
        <v>1</v>
      </c>
      <c r="I537" s="208"/>
      <c r="J537" s="209">
        <f t="shared" si="144"/>
        <v>0</v>
      </c>
      <c r="K537" s="205" t="s">
        <v>21</v>
      </c>
      <c r="L537" s="62"/>
      <c r="M537" s="210" t="s">
        <v>21</v>
      </c>
      <c r="N537" s="211" t="s">
        <v>45</v>
      </c>
      <c r="O537" s="43"/>
      <c r="P537" s="212">
        <f t="shared" si="145"/>
        <v>0</v>
      </c>
      <c r="Q537" s="212">
        <v>0</v>
      </c>
      <c r="R537" s="212">
        <f t="shared" si="146"/>
        <v>0</v>
      </c>
      <c r="S537" s="212">
        <v>0</v>
      </c>
      <c r="T537" s="213">
        <f t="shared" si="147"/>
        <v>0</v>
      </c>
      <c r="AR537" s="25" t="s">
        <v>327</v>
      </c>
      <c r="AT537" s="25" t="s">
        <v>311</v>
      </c>
      <c r="AU537" s="25" t="s">
        <v>84</v>
      </c>
      <c r="AY537" s="25" t="s">
        <v>308</v>
      </c>
      <c r="BE537" s="214">
        <f t="shared" si="148"/>
        <v>0</v>
      </c>
      <c r="BF537" s="214">
        <f t="shared" si="149"/>
        <v>0</v>
      </c>
      <c r="BG537" s="214">
        <f t="shared" si="150"/>
        <v>0</v>
      </c>
      <c r="BH537" s="214">
        <f t="shared" si="151"/>
        <v>0</v>
      </c>
      <c r="BI537" s="214">
        <f t="shared" si="152"/>
        <v>0</v>
      </c>
      <c r="BJ537" s="25" t="s">
        <v>82</v>
      </c>
      <c r="BK537" s="214">
        <f t="shared" si="153"/>
        <v>0</v>
      </c>
      <c r="BL537" s="25" t="s">
        <v>327</v>
      </c>
      <c r="BM537" s="25" t="s">
        <v>3135</v>
      </c>
    </row>
    <row r="538" spans="2:65" s="1" customFormat="1" ht="22.5" customHeight="1">
      <c r="B538" s="42"/>
      <c r="C538" s="203" t="s">
        <v>8138</v>
      </c>
      <c r="D538" s="203" t="s">
        <v>311</v>
      </c>
      <c r="E538" s="204" t="s">
        <v>8139</v>
      </c>
      <c r="F538" s="205" t="s">
        <v>8119</v>
      </c>
      <c r="G538" s="206" t="s">
        <v>5275</v>
      </c>
      <c r="H538" s="207">
        <v>1</v>
      </c>
      <c r="I538" s="208"/>
      <c r="J538" s="209">
        <f t="shared" si="144"/>
        <v>0</v>
      </c>
      <c r="K538" s="205" t="s">
        <v>21</v>
      </c>
      <c r="L538" s="62"/>
      <c r="M538" s="210" t="s">
        <v>21</v>
      </c>
      <c r="N538" s="211" t="s">
        <v>45</v>
      </c>
      <c r="O538" s="43"/>
      <c r="P538" s="212">
        <f t="shared" si="145"/>
        <v>0</v>
      </c>
      <c r="Q538" s="212">
        <v>0</v>
      </c>
      <c r="R538" s="212">
        <f t="shared" si="146"/>
        <v>0</v>
      </c>
      <c r="S538" s="212">
        <v>0</v>
      </c>
      <c r="T538" s="213">
        <f t="shared" si="147"/>
        <v>0</v>
      </c>
      <c r="AR538" s="25" t="s">
        <v>327</v>
      </c>
      <c r="AT538" s="25" t="s">
        <v>311</v>
      </c>
      <c r="AU538" s="25" t="s">
        <v>84</v>
      </c>
      <c r="AY538" s="25" t="s">
        <v>308</v>
      </c>
      <c r="BE538" s="214">
        <f t="shared" si="148"/>
        <v>0</v>
      </c>
      <c r="BF538" s="214">
        <f t="shared" si="149"/>
        <v>0</v>
      </c>
      <c r="BG538" s="214">
        <f t="shared" si="150"/>
        <v>0</v>
      </c>
      <c r="BH538" s="214">
        <f t="shared" si="151"/>
        <v>0</v>
      </c>
      <c r="BI538" s="214">
        <f t="shared" si="152"/>
        <v>0</v>
      </c>
      <c r="BJ538" s="25" t="s">
        <v>82</v>
      </c>
      <c r="BK538" s="214">
        <f t="shared" si="153"/>
        <v>0</v>
      </c>
      <c r="BL538" s="25" t="s">
        <v>327</v>
      </c>
      <c r="BM538" s="25" t="s">
        <v>3140</v>
      </c>
    </row>
    <row r="539" spans="2:65" s="1" customFormat="1" ht="22.5" customHeight="1">
      <c r="B539" s="42"/>
      <c r="C539" s="203" t="s">
        <v>8140</v>
      </c>
      <c r="D539" s="203" t="s">
        <v>311</v>
      </c>
      <c r="E539" s="204" t="s">
        <v>8141</v>
      </c>
      <c r="F539" s="205" t="s">
        <v>8119</v>
      </c>
      <c r="G539" s="206" t="s">
        <v>5275</v>
      </c>
      <c r="H539" s="207">
        <v>1</v>
      </c>
      <c r="I539" s="208"/>
      <c r="J539" s="209">
        <f t="shared" si="144"/>
        <v>0</v>
      </c>
      <c r="K539" s="205" t="s">
        <v>21</v>
      </c>
      <c r="L539" s="62"/>
      <c r="M539" s="210" t="s">
        <v>21</v>
      </c>
      <c r="N539" s="211" t="s">
        <v>45</v>
      </c>
      <c r="O539" s="43"/>
      <c r="P539" s="212">
        <f t="shared" si="145"/>
        <v>0</v>
      </c>
      <c r="Q539" s="212">
        <v>0</v>
      </c>
      <c r="R539" s="212">
        <f t="shared" si="146"/>
        <v>0</v>
      </c>
      <c r="S539" s="212">
        <v>0</v>
      </c>
      <c r="T539" s="213">
        <f t="shared" si="147"/>
        <v>0</v>
      </c>
      <c r="AR539" s="25" t="s">
        <v>327</v>
      </c>
      <c r="AT539" s="25" t="s">
        <v>311</v>
      </c>
      <c r="AU539" s="25" t="s">
        <v>84</v>
      </c>
      <c r="AY539" s="25" t="s">
        <v>308</v>
      </c>
      <c r="BE539" s="214">
        <f t="shared" si="148"/>
        <v>0</v>
      </c>
      <c r="BF539" s="214">
        <f t="shared" si="149"/>
        <v>0</v>
      </c>
      <c r="BG539" s="214">
        <f t="shared" si="150"/>
        <v>0</v>
      </c>
      <c r="BH539" s="214">
        <f t="shared" si="151"/>
        <v>0</v>
      </c>
      <c r="BI539" s="214">
        <f t="shared" si="152"/>
        <v>0</v>
      </c>
      <c r="BJ539" s="25" t="s">
        <v>82</v>
      </c>
      <c r="BK539" s="214">
        <f t="shared" si="153"/>
        <v>0</v>
      </c>
      <c r="BL539" s="25" t="s">
        <v>327</v>
      </c>
      <c r="BM539" s="25" t="s">
        <v>3146</v>
      </c>
    </row>
    <row r="540" spans="2:65" s="1" customFormat="1" ht="22.5" customHeight="1">
      <c r="B540" s="42"/>
      <c r="C540" s="203" t="s">
        <v>8142</v>
      </c>
      <c r="D540" s="203" t="s">
        <v>311</v>
      </c>
      <c r="E540" s="204" t="s">
        <v>8143</v>
      </c>
      <c r="F540" s="205" t="s">
        <v>8119</v>
      </c>
      <c r="G540" s="206" t="s">
        <v>5275</v>
      </c>
      <c r="H540" s="207">
        <v>1</v>
      </c>
      <c r="I540" s="208"/>
      <c r="J540" s="209">
        <f t="shared" si="144"/>
        <v>0</v>
      </c>
      <c r="K540" s="205" t="s">
        <v>21</v>
      </c>
      <c r="L540" s="62"/>
      <c r="M540" s="210" t="s">
        <v>21</v>
      </c>
      <c r="N540" s="211" t="s">
        <v>45</v>
      </c>
      <c r="O540" s="43"/>
      <c r="P540" s="212">
        <f t="shared" si="145"/>
        <v>0</v>
      </c>
      <c r="Q540" s="212">
        <v>0</v>
      </c>
      <c r="R540" s="212">
        <f t="shared" si="146"/>
        <v>0</v>
      </c>
      <c r="S540" s="212">
        <v>0</v>
      </c>
      <c r="T540" s="213">
        <f t="shared" si="147"/>
        <v>0</v>
      </c>
      <c r="AR540" s="25" t="s">
        <v>327</v>
      </c>
      <c r="AT540" s="25" t="s">
        <v>311</v>
      </c>
      <c r="AU540" s="25" t="s">
        <v>84</v>
      </c>
      <c r="AY540" s="25" t="s">
        <v>308</v>
      </c>
      <c r="BE540" s="214">
        <f t="shared" si="148"/>
        <v>0</v>
      </c>
      <c r="BF540" s="214">
        <f t="shared" si="149"/>
        <v>0</v>
      </c>
      <c r="BG540" s="214">
        <f t="shared" si="150"/>
        <v>0</v>
      </c>
      <c r="BH540" s="214">
        <f t="shared" si="151"/>
        <v>0</v>
      </c>
      <c r="BI540" s="214">
        <f t="shared" si="152"/>
        <v>0</v>
      </c>
      <c r="BJ540" s="25" t="s">
        <v>82</v>
      </c>
      <c r="BK540" s="214">
        <f t="shared" si="153"/>
        <v>0</v>
      </c>
      <c r="BL540" s="25" t="s">
        <v>327</v>
      </c>
      <c r="BM540" s="25" t="s">
        <v>3152</v>
      </c>
    </row>
    <row r="541" spans="2:65" s="1" customFormat="1" ht="22.5" customHeight="1">
      <c r="B541" s="42"/>
      <c r="C541" s="203" t="s">
        <v>8144</v>
      </c>
      <c r="D541" s="203" t="s">
        <v>311</v>
      </c>
      <c r="E541" s="204" t="s">
        <v>8145</v>
      </c>
      <c r="F541" s="205" t="s">
        <v>8119</v>
      </c>
      <c r="G541" s="206" t="s">
        <v>5275</v>
      </c>
      <c r="H541" s="207">
        <v>1</v>
      </c>
      <c r="I541" s="208"/>
      <c r="J541" s="209">
        <f t="shared" si="144"/>
        <v>0</v>
      </c>
      <c r="K541" s="205" t="s">
        <v>21</v>
      </c>
      <c r="L541" s="62"/>
      <c r="M541" s="210" t="s">
        <v>21</v>
      </c>
      <c r="N541" s="211" t="s">
        <v>45</v>
      </c>
      <c r="O541" s="43"/>
      <c r="P541" s="212">
        <f t="shared" si="145"/>
        <v>0</v>
      </c>
      <c r="Q541" s="212">
        <v>0</v>
      </c>
      <c r="R541" s="212">
        <f t="shared" si="146"/>
        <v>0</v>
      </c>
      <c r="S541" s="212">
        <v>0</v>
      </c>
      <c r="T541" s="213">
        <f t="shared" si="147"/>
        <v>0</v>
      </c>
      <c r="AR541" s="25" t="s">
        <v>327</v>
      </c>
      <c r="AT541" s="25" t="s">
        <v>311</v>
      </c>
      <c r="AU541" s="25" t="s">
        <v>84</v>
      </c>
      <c r="AY541" s="25" t="s">
        <v>308</v>
      </c>
      <c r="BE541" s="214">
        <f t="shared" si="148"/>
        <v>0</v>
      </c>
      <c r="BF541" s="214">
        <f t="shared" si="149"/>
        <v>0</v>
      </c>
      <c r="BG541" s="214">
        <f t="shared" si="150"/>
        <v>0</v>
      </c>
      <c r="BH541" s="214">
        <f t="shared" si="151"/>
        <v>0</v>
      </c>
      <c r="BI541" s="214">
        <f t="shared" si="152"/>
        <v>0</v>
      </c>
      <c r="BJ541" s="25" t="s">
        <v>82</v>
      </c>
      <c r="BK541" s="214">
        <f t="shared" si="153"/>
        <v>0</v>
      </c>
      <c r="BL541" s="25" t="s">
        <v>327</v>
      </c>
      <c r="BM541" s="25" t="s">
        <v>3158</v>
      </c>
    </row>
    <row r="542" spans="2:65" s="1" customFormat="1" ht="22.5" customHeight="1">
      <c r="B542" s="42"/>
      <c r="C542" s="203" t="s">
        <v>8146</v>
      </c>
      <c r="D542" s="203" t="s">
        <v>311</v>
      </c>
      <c r="E542" s="204" t="s">
        <v>8147</v>
      </c>
      <c r="F542" s="205" t="s">
        <v>8119</v>
      </c>
      <c r="G542" s="206" t="s">
        <v>5275</v>
      </c>
      <c r="H542" s="207">
        <v>1</v>
      </c>
      <c r="I542" s="208"/>
      <c r="J542" s="209">
        <f t="shared" si="144"/>
        <v>0</v>
      </c>
      <c r="K542" s="205" t="s">
        <v>21</v>
      </c>
      <c r="L542" s="62"/>
      <c r="M542" s="210" t="s">
        <v>21</v>
      </c>
      <c r="N542" s="211" t="s">
        <v>45</v>
      </c>
      <c r="O542" s="43"/>
      <c r="P542" s="212">
        <f t="shared" si="145"/>
        <v>0</v>
      </c>
      <c r="Q542" s="212">
        <v>0</v>
      </c>
      <c r="R542" s="212">
        <f t="shared" si="146"/>
        <v>0</v>
      </c>
      <c r="S542" s="212">
        <v>0</v>
      </c>
      <c r="T542" s="213">
        <f t="shared" si="147"/>
        <v>0</v>
      </c>
      <c r="AR542" s="25" t="s">
        <v>327</v>
      </c>
      <c r="AT542" s="25" t="s">
        <v>311</v>
      </c>
      <c r="AU542" s="25" t="s">
        <v>84</v>
      </c>
      <c r="AY542" s="25" t="s">
        <v>308</v>
      </c>
      <c r="BE542" s="214">
        <f t="shared" si="148"/>
        <v>0</v>
      </c>
      <c r="BF542" s="214">
        <f t="shared" si="149"/>
        <v>0</v>
      </c>
      <c r="BG542" s="214">
        <f t="shared" si="150"/>
        <v>0</v>
      </c>
      <c r="BH542" s="214">
        <f t="shared" si="151"/>
        <v>0</v>
      </c>
      <c r="BI542" s="214">
        <f t="shared" si="152"/>
        <v>0</v>
      </c>
      <c r="BJ542" s="25" t="s">
        <v>82</v>
      </c>
      <c r="BK542" s="214">
        <f t="shared" si="153"/>
        <v>0</v>
      </c>
      <c r="BL542" s="25" t="s">
        <v>327</v>
      </c>
      <c r="BM542" s="25" t="s">
        <v>3164</v>
      </c>
    </row>
    <row r="543" spans="2:65" s="1" customFormat="1" ht="22.5" customHeight="1">
      <c r="B543" s="42"/>
      <c r="C543" s="203" t="s">
        <v>8148</v>
      </c>
      <c r="D543" s="203" t="s">
        <v>311</v>
      </c>
      <c r="E543" s="204" t="s">
        <v>8149</v>
      </c>
      <c r="F543" s="205" t="s">
        <v>8119</v>
      </c>
      <c r="G543" s="206" t="s">
        <v>5275</v>
      </c>
      <c r="H543" s="207">
        <v>1</v>
      </c>
      <c r="I543" s="208"/>
      <c r="J543" s="209">
        <f t="shared" si="144"/>
        <v>0</v>
      </c>
      <c r="K543" s="205" t="s">
        <v>21</v>
      </c>
      <c r="L543" s="62"/>
      <c r="M543" s="210" t="s">
        <v>21</v>
      </c>
      <c r="N543" s="211" t="s">
        <v>45</v>
      </c>
      <c r="O543" s="43"/>
      <c r="P543" s="212">
        <f t="shared" si="145"/>
        <v>0</v>
      </c>
      <c r="Q543" s="212">
        <v>0</v>
      </c>
      <c r="R543" s="212">
        <f t="shared" si="146"/>
        <v>0</v>
      </c>
      <c r="S543" s="212">
        <v>0</v>
      </c>
      <c r="T543" s="213">
        <f t="shared" si="147"/>
        <v>0</v>
      </c>
      <c r="AR543" s="25" t="s">
        <v>327</v>
      </c>
      <c r="AT543" s="25" t="s">
        <v>311</v>
      </c>
      <c r="AU543" s="25" t="s">
        <v>84</v>
      </c>
      <c r="AY543" s="25" t="s">
        <v>308</v>
      </c>
      <c r="BE543" s="214">
        <f t="shared" si="148"/>
        <v>0</v>
      </c>
      <c r="BF543" s="214">
        <f t="shared" si="149"/>
        <v>0</v>
      </c>
      <c r="BG543" s="214">
        <f t="shared" si="150"/>
        <v>0</v>
      </c>
      <c r="BH543" s="214">
        <f t="shared" si="151"/>
        <v>0</v>
      </c>
      <c r="BI543" s="214">
        <f t="shared" si="152"/>
        <v>0</v>
      </c>
      <c r="BJ543" s="25" t="s">
        <v>82</v>
      </c>
      <c r="BK543" s="214">
        <f t="shared" si="153"/>
        <v>0</v>
      </c>
      <c r="BL543" s="25" t="s">
        <v>327</v>
      </c>
      <c r="BM543" s="25" t="s">
        <v>3170</v>
      </c>
    </row>
    <row r="544" spans="2:65" s="1" customFormat="1" ht="22.5" customHeight="1">
      <c r="B544" s="42"/>
      <c r="C544" s="203" t="s">
        <v>8150</v>
      </c>
      <c r="D544" s="203" t="s">
        <v>311</v>
      </c>
      <c r="E544" s="204" t="s">
        <v>8151</v>
      </c>
      <c r="F544" s="205" t="s">
        <v>8119</v>
      </c>
      <c r="G544" s="206" t="s">
        <v>5275</v>
      </c>
      <c r="H544" s="207">
        <v>1</v>
      </c>
      <c r="I544" s="208"/>
      <c r="J544" s="209">
        <f t="shared" si="144"/>
        <v>0</v>
      </c>
      <c r="K544" s="205" t="s">
        <v>21</v>
      </c>
      <c r="L544" s="62"/>
      <c r="M544" s="210" t="s">
        <v>21</v>
      </c>
      <c r="N544" s="211" t="s">
        <v>45</v>
      </c>
      <c r="O544" s="43"/>
      <c r="P544" s="212">
        <f t="shared" si="145"/>
        <v>0</v>
      </c>
      <c r="Q544" s="212">
        <v>0</v>
      </c>
      <c r="R544" s="212">
        <f t="shared" si="146"/>
        <v>0</v>
      </c>
      <c r="S544" s="212">
        <v>0</v>
      </c>
      <c r="T544" s="213">
        <f t="shared" si="147"/>
        <v>0</v>
      </c>
      <c r="AR544" s="25" t="s">
        <v>327</v>
      </c>
      <c r="AT544" s="25" t="s">
        <v>311</v>
      </c>
      <c r="AU544" s="25" t="s">
        <v>84</v>
      </c>
      <c r="AY544" s="25" t="s">
        <v>308</v>
      </c>
      <c r="BE544" s="214">
        <f t="shared" si="148"/>
        <v>0</v>
      </c>
      <c r="BF544" s="214">
        <f t="shared" si="149"/>
        <v>0</v>
      </c>
      <c r="BG544" s="214">
        <f t="shared" si="150"/>
        <v>0</v>
      </c>
      <c r="BH544" s="214">
        <f t="shared" si="151"/>
        <v>0</v>
      </c>
      <c r="BI544" s="214">
        <f t="shared" si="152"/>
        <v>0</v>
      </c>
      <c r="BJ544" s="25" t="s">
        <v>82</v>
      </c>
      <c r="BK544" s="214">
        <f t="shared" si="153"/>
        <v>0</v>
      </c>
      <c r="BL544" s="25" t="s">
        <v>327</v>
      </c>
      <c r="BM544" s="25" t="s">
        <v>3177</v>
      </c>
    </row>
    <row r="545" spans="2:65" s="1" customFormat="1" ht="22.5" customHeight="1">
      <c r="B545" s="42"/>
      <c r="C545" s="203" t="s">
        <v>8152</v>
      </c>
      <c r="D545" s="203" t="s">
        <v>311</v>
      </c>
      <c r="E545" s="204" t="s">
        <v>8153</v>
      </c>
      <c r="F545" s="205" t="s">
        <v>8119</v>
      </c>
      <c r="G545" s="206" t="s">
        <v>5275</v>
      </c>
      <c r="H545" s="207">
        <v>1</v>
      </c>
      <c r="I545" s="208"/>
      <c r="J545" s="209">
        <f t="shared" si="144"/>
        <v>0</v>
      </c>
      <c r="K545" s="205" t="s">
        <v>21</v>
      </c>
      <c r="L545" s="62"/>
      <c r="M545" s="210" t="s">
        <v>21</v>
      </c>
      <c r="N545" s="211" t="s">
        <v>45</v>
      </c>
      <c r="O545" s="43"/>
      <c r="P545" s="212">
        <f t="shared" si="145"/>
        <v>0</v>
      </c>
      <c r="Q545" s="212">
        <v>0</v>
      </c>
      <c r="R545" s="212">
        <f t="shared" si="146"/>
        <v>0</v>
      </c>
      <c r="S545" s="212">
        <v>0</v>
      </c>
      <c r="T545" s="213">
        <f t="shared" si="147"/>
        <v>0</v>
      </c>
      <c r="AR545" s="25" t="s">
        <v>327</v>
      </c>
      <c r="AT545" s="25" t="s">
        <v>311</v>
      </c>
      <c r="AU545" s="25" t="s">
        <v>84</v>
      </c>
      <c r="AY545" s="25" t="s">
        <v>308</v>
      </c>
      <c r="BE545" s="214">
        <f t="shared" si="148"/>
        <v>0</v>
      </c>
      <c r="BF545" s="214">
        <f t="shared" si="149"/>
        <v>0</v>
      </c>
      <c r="BG545" s="214">
        <f t="shared" si="150"/>
        <v>0</v>
      </c>
      <c r="BH545" s="214">
        <f t="shared" si="151"/>
        <v>0</v>
      </c>
      <c r="BI545" s="214">
        <f t="shared" si="152"/>
        <v>0</v>
      </c>
      <c r="BJ545" s="25" t="s">
        <v>82</v>
      </c>
      <c r="BK545" s="214">
        <f t="shared" si="153"/>
        <v>0</v>
      </c>
      <c r="BL545" s="25" t="s">
        <v>327</v>
      </c>
      <c r="BM545" s="25" t="s">
        <v>3182</v>
      </c>
    </row>
    <row r="546" spans="2:65" s="1" customFormat="1" ht="22.5" customHeight="1">
      <c r="B546" s="42"/>
      <c r="C546" s="203" t="s">
        <v>8154</v>
      </c>
      <c r="D546" s="203" t="s">
        <v>311</v>
      </c>
      <c r="E546" s="204" t="s">
        <v>8155</v>
      </c>
      <c r="F546" s="205" t="s">
        <v>8156</v>
      </c>
      <c r="G546" s="206" t="s">
        <v>5275</v>
      </c>
      <c r="H546" s="207">
        <v>1</v>
      </c>
      <c r="I546" s="208"/>
      <c r="J546" s="209">
        <f t="shared" si="144"/>
        <v>0</v>
      </c>
      <c r="K546" s="205" t="s">
        <v>21</v>
      </c>
      <c r="L546" s="62"/>
      <c r="M546" s="210" t="s">
        <v>21</v>
      </c>
      <c r="N546" s="211" t="s">
        <v>45</v>
      </c>
      <c r="O546" s="43"/>
      <c r="P546" s="212">
        <f t="shared" si="145"/>
        <v>0</v>
      </c>
      <c r="Q546" s="212">
        <v>0</v>
      </c>
      <c r="R546" s="212">
        <f t="shared" si="146"/>
        <v>0</v>
      </c>
      <c r="S546" s="212">
        <v>0</v>
      </c>
      <c r="T546" s="213">
        <f t="shared" si="147"/>
        <v>0</v>
      </c>
      <c r="AR546" s="25" t="s">
        <v>327</v>
      </c>
      <c r="AT546" s="25" t="s">
        <v>311</v>
      </c>
      <c r="AU546" s="25" t="s">
        <v>84</v>
      </c>
      <c r="AY546" s="25" t="s">
        <v>308</v>
      </c>
      <c r="BE546" s="214">
        <f t="shared" si="148"/>
        <v>0</v>
      </c>
      <c r="BF546" s="214">
        <f t="shared" si="149"/>
        <v>0</v>
      </c>
      <c r="BG546" s="214">
        <f t="shared" si="150"/>
        <v>0</v>
      </c>
      <c r="BH546" s="214">
        <f t="shared" si="151"/>
        <v>0</v>
      </c>
      <c r="BI546" s="214">
        <f t="shared" si="152"/>
        <v>0</v>
      </c>
      <c r="BJ546" s="25" t="s">
        <v>82</v>
      </c>
      <c r="BK546" s="214">
        <f t="shared" si="153"/>
        <v>0</v>
      </c>
      <c r="BL546" s="25" t="s">
        <v>327</v>
      </c>
      <c r="BM546" s="25" t="s">
        <v>3186</v>
      </c>
    </row>
    <row r="547" spans="2:65" s="1" customFormat="1" ht="22.5" customHeight="1">
      <c r="B547" s="42"/>
      <c r="C547" s="203" t="s">
        <v>8157</v>
      </c>
      <c r="D547" s="203" t="s">
        <v>311</v>
      </c>
      <c r="E547" s="204" t="s">
        <v>8158</v>
      </c>
      <c r="F547" s="205" t="s">
        <v>8038</v>
      </c>
      <c r="G547" s="206" t="s">
        <v>5275</v>
      </c>
      <c r="H547" s="207">
        <v>1</v>
      </c>
      <c r="I547" s="208"/>
      <c r="J547" s="209">
        <f t="shared" si="144"/>
        <v>0</v>
      </c>
      <c r="K547" s="205" t="s">
        <v>21</v>
      </c>
      <c r="L547" s="62"/>
      <c r="M547" s="210" t="s">
        <v>21</v>
      </c>
      <c r="N547" s="211" t="s">
        <v>45</v>
      </c>
      <c r="O547" s="43"/>
      <c r="P547" s="212">
        <f t="shared" si="145"/>
        <v>0</v>
      </c>
      <c r="Q547" s="212">
        <v>0</v>
      </c>
      <c r="R547" s="212">
        <f t="shared" si="146"/>
        <v>0</v>
      </c>
      <c r="S547" s="212">
        <v>0</v>
      </c>
      <c r="T547" s="213">
        <f t="shared" si="147"/>
        <v>0</v>
      </c>
      <c r="AR547" s="25" t="s">
        <v>327</v>
      </c>
      <c r="AT547" s="25" t="s">
        <v>311</v>
      </c>
      <c r="AU547" s="25" t="s">
        <v>84</v>
      </c>
      <c r="AY547" s="25" t="s">
        <v>308</v>
      </c>
      <c r="BE547" s="214">
        <f t="shared" si="148"/>
        <v>0</v>
      </c>
      <c r="BF547" s="214">
        <f t="shared" si="149"/>
        <v>0</v>
      </c>
      <c r="BG547" s="214">
        <f t="shared" si="150"/>
        <v>0</v>
      </c>
      <c r="BH547" s="214">
        <f t="shared" si="151"/>
        <v>0</v>
      </c>
      <c r="BI547" s="214">
        <f t="shared" si="152"/>
        <v>0</v>
      </c>
      <c r="BJ547" s="25" t="s">
        <v>82</v>
      </c>
      <c r="BK547" s="214">
        <f t="shared" si="153"/>
        <v>0</v>
      </c>
      <c r="BL547" s="25" t="s">
        <v>327</v>
      </c>
      <c r="BM547" s="25" t="s">
        <v>3190</v>
      </c>
    </row>
    <row r="548" spans="2:65" s="1" customFormat="1" ht="22.5" customHeight="1">
      <c r="B548" s="42"/>
      <c r="C548" s="203" t="s">
        <v>8159</v>
      </c>
      <c r="D548" s="203" t="s">
        <v>311</v>
      </c>
      <c r="E548" s="204" t="s">
        <v>8160</v>
      </c>
      <c r="F548" s="205" t="s">
        <v>8040</v>
      </c>
      <c r="G548" s="206" t="s">
        <v>5275</v>
      </c>
      <c r="H548" s="207">
        <v>1</v>
      </c>
      <c r="I548" s="208"/>
      <c r="J548" s="209">
        <f t="shared" si="144"/>
        <v>0</v>
      </c>
      <c r="K548" s="205" t="s">
        <v>21</v>
      </c>
      <c r="L548" s="62"/>
      <c r="M548" s="210" t="s">
        <v>21</v>
      </c>
      <c r="N548" s="211" t="s">
        <v>45</v>
      </c>
      <c r="O548" s="43"/>
      <c r="P548" s="212">
        <f t="shared" si="145"/>
        <v>0</v>
      </c>
      <c r="Q548" s="212">
        <v>0</v>
      </c>
      <c r="R548" s="212">
        <f t="shared" si="146"/>
        <v>0</v>
      </c>
      <c r="S548" s="212">
        <v>0</v>
      </c>
      <c r="T548" s="213">
        <f t="shared" si="147"/>
        <v>0</v>
      </c>
      <c r="AR548" s="25" t="s">
        <v>327</v>
      </c>
      <c r="AT548" s="25" t="s">
        <v>311</v>
      </c>
      <c r="AU548" s="25" t="s">
        <v>84</v>
      </c>
      <c r="AY548" s="25" t="s">
        <v>308</v>
      </c>
      <c r="BE548" s="214">
        <f t="shared" si="148"/>
        <v>0</v>
      </c>
      <c r="BF548" s="214">
        <f t="shared" si="149"/>
        <v>0</v>
      </c>
      <c r="BG548" s="214">
        <f t="shared" si="150"/>
        <v>0</v>
      </c>
      <c r="BH548" s="214">
        <f t="shared" si="151"/>
        <v>0</v>
      </c>
      <c r="BI548" s="214">
        <f t="shared" si="152"/>
        <v>0</v>
      </c>
      <c r="BJ548" s="25" t="s">
        <v>82</v>
      </c>
      <c r="BK548" s="214">
        <f t="shared" si="153"/>
        <v>0</v>
      </c>
      <c r="BL548" s="25" t="s">
        <v>327</v>
      </c>
      <c r="BM548" s="25" t="s">
        <v>3194</v>
      </c>
    </row>
    <row r="549" spans="2:65" s="1" customFormat="1" ht="22.5" customHeight="1">
      <c r="B549" s="42"/>
      <c r="C549" s="203" t="s">
        <v>8161</v>
      </c>
      <c r="D549" s="203" t="s">
        <v>311</v>
      </c>
      <c r="E549" s="204" t="s">
        <v>8162</v>
      </c>
      <c r="F549" s="205" t="s">
        <v>8042</v>
      </c>
      <c r="G549" s="206" t="s">
        <v>5275</v>
      </c>
      <c r="H549" s="207">
        <v>2</v>
      </c>
      <c r="I549" s="208"/>
      <c r="J549" s="209">
        <f t="shared" si="144"/>
        <v>0</v>
      </c>
      <c r="K549" s="205" t="s">
        <v>21</v>
      </c>
      <c r="L549" s="62"/>
      <c r="M549" s="210" t="s">
        <v>21</v>
      </c>
      <c r="N549" s="211" t="s">
        <v>45</v>
      </c>
      <c r="O549" s="43"/>
      <c r="P549" s="212">
        <f t="shared" si="145"/>
        <v>0</v>
      </c>
      <c r="Q549" s="212">
        <v>0</v>
      </c>
      <c r="R549" s="212">
        <f t="shared" si="146"/>
        <v>0</v>
      </c>
      <c r="S549" s="212">
        <v>0</v>
      </c>
      <c r="T549" s="213">
        <f t="shared" si="147"/>
        <v>0</v>
      </c>
      <c r="AR549" s="25" t="s">
        <v>327</v>
      </c>
      <c r="AT549" s="25" t="s">
        <v>311</v>
      </c>
      <c r="AU549" s="25" t="s">
        <v>84</v>
      </c>
      <c r="AY549" s="25" t="s">
        <v>308</v>
      </c>
      <c r="BE549" s="214">
        <f t="shared" si="148"/>
        <v>0</v>
      </c>
      <c r="BF549" s="214">
        <f t="shared" si="149"/>
        <v>0</v>
      </c>
      <c r="BG549" s="214">
        <f t="shared" si="150"/>
        <v>0</v>
      </c>
      <c r="BH549" s="214">
        <f t="shared" si="151"/>
        <v>0</v>
      </c>
      <c r="BI549" s="214">
        <f t="shared" si="152"/>
        <v>0</v>
      </c>
      <c r="BJ549" s="25" t="s">
        <v>82</v>
      </c>
      <c r="BK549" s="214">
        <f t="shared" si="153"/>
        <v>0</v>
      </c>
      <c r="BL549" s="25" t="s">
        <v>327</v>
      </c>
      <c r="BM549" s="25" t="s">
        <v>3198</v>
      </c>
    </row>
    <row r="550" spans="2:65" s="1" customFormat="1" ht="22.5" customHeight="1">
      <c r="B550" s="42"/>
      <c r="C550" s="203" t="s">
        <v>8163</v>
      </c>
      <c r="D550" s="203" t="s">
        <v>311</v>
      </c>
      <c r="E550" s="204" t="s">
        <v>8164</v>
      </c>
      <c r="F550" s="205" t="s">
        <v>8165</v>
      </c>
      <c r="G550" s="206" t="s">
        <v>5275</v>
      </c>
      <c r="H550" s="207">
        <v>4</v>
      </c>
      <c r="I550" s="208"/>
      <c r="J550" s="209">
        <f t="shared" si="144"/>
        <v>0</v>
      </c>
      <c r="K550" s="205" t="s">
        <v>21</v>
      </c>
      <c r="L550" s="62"/>
      <c r="M550" s="210" t="s">
        <v>21</v>
      </c>
      <c r="N550" s="211" t="s">
        <v>45</v>
      </c>
      <c r="O550" s="43"/>
      <c r="P550" s="212">
        <f t="shared" si="145"/>
        <v>0</v>
      </c>
      <c r="Q550" s="212">
        <v>0</v>
      </c>
      <c r="R550" s="212">
        <f t="shared" si="146"/>
        <v>0</v>
      </c>
      <c r="S550" s="212">
        <v>0</v>
      </c>
      <c r="T550" s="213">
        <f t="shared" si="147"/>
        <v>0</v>
      </c>
      <c r="AR550" s="25" t="s">
        <v>327</v>
      </c>
      <c r="AT550" s="25" t="s">
        <v>311</v>
      </c>
      <c r="AU550" s="25" t="s">
        <v>84</v>
      </c>
      <c r="AY550" s="25" t="s">
        <v>308</v>
      </c>
      <c r="BE550" s="214">
        <f t="shared" si="148"/>
        <v>0</v>
      </c>
      <c r="BF550" s="214">
        <f t="shared" si="149"/>
        <v>0</v>
      </c>
      <c r="BG550" s="214">
        <f t="shared" si="150"/>
        <v>0</v>
      </c>
      <c r="BH550" s="214">
        <f t="shared" si="151"/>
        <v>0</v>
      </c>
      <c r="BI550" s="214">
        <f t="shared" si="152"/>
        <v>0</v>
      </c>
      <c r="BJ550" s="25" t="s">
        <v>82</v>
      </c>
      <c r="BK550" s="214">
        <f t="shared" si="153"/>
        <v>0</v>
      </c>
      <c r="BL550" s="25" t="s">
        <v>327</v>
      </c>
      <c r="BM550" s="25" t="s">
        <v>3202</v>
      </c>
    </row>
    <row r="551" spans="2:65" s="1" customFormat="1" ht="22.5" customHeight="1">
      <c r="B551" s="42"/>
      <c r="C551" s="203" t="s">
        <v>6909</v>
      </c>
      <c r="D551" s="203" t="s">
        <v>311</v>
      </c>
      <c r="E551" s="204" t="s">
        <v>8166</v>
      </c>
      <c r="F551" s="205" t="s">
        <v>8167</v>
      </c>
      <c r="G551" s="206" t="s">
        <v>5275</v>
      </c>
      <c r="H551" s="207">
        <v>7</v>
      </c>
      <c r="I551" s="208"/>
      <c r="J551" s="209">
        <f t="shared" si="144"/>
        <v>0</v>
      </c>
      <c r="K551" s="205" t="s">
        <v>21</v>
      </c>
      <c r="L551" s="62"/>
      <c r="M551" s="210" t="s">
        <v>21</v>
      </c>
      <c r="N551" s="211" t="s">
        <v>45</v>
      </c>
      <c r="O551" s="43"/>
      <c r="P551" s="212">
        <f t="shared" si="145"/>
        <v>0</v>
      </c>
      <c r="Q551" s="212">
        <v>0</v>
      </c>
      <c r="R551" s="212">
        <f t="shared" si="146"/>
        <v>0</v>
      </c>
      <c r="S551" s="212">
        <v>0</v>
      </c>
      <c r="T551" s="213">
        <f t="shared" si="147"/>
        <v>0</v>
      </c>
      <c r="AR551" s="25" t="s">
        <v>327</v>
      </c>
      <c r="AT551" s="25" t="s">
        <v>311</v>
      </c>
      <c r="AU551" s="25" t="s">
        <v>84</v>
      </c>
      <c r="AY551" s="25" t="s">
        <v>308</v>
      </c>
      <c r="BE551" s="214">
        <f t="shared" si="148"/>
        <v>0</v>
      </c>
      <c r="BF551" s="214">
        <f t="shared" si="149"/>
        <v>0</v>
      </c>
      <c r="BG551" s="214">
        <f t="shared" si="150"/>
        <v>0</v>
      </c>
      <c r="BH551" s="214">
        <f t="shared" si="151"/>
        <v>0</v>
      </c>
      <c r="BI551" s="214">
        <f t="shared" si="152"/>
        <v>0</v>
      </c>
      <c r="BJ551" s="25" t="s">
        <v>82</v>
      </c>
      <c r="BK551" s="214">
        <f t="shared" si="153"/>
        <v>0</v>
      </c>
      <c r="BL551" s="25" t="s">
        <v>327</v>
      </c>
      <c r="BM551" s="25" t="s">
        <v>3206</v>
      </c>
    </row>
    <row r="552" spans="2:65" s="1" customFormat="1" ht="22.5" customHeight="1">
      <c r="B552" s="42"/>
      <c r="C552" s="203" t="s">
        <v>8168</v>
      </c>
      <c r="D552" s="203" t="s">
        <v>311</v>
      </c>
      <c r="E552" s="204" t="s">
        <v>8169</v>
      </c>
      <c r="F552" s="205" t="s">
        <v>8170</v>
      </c>
      <c r="G552" s="206" t="s">
        <v>5275</v>
      </c>
      <c r="H552" s="207">
        <v>34</v>
      </c>
      <c r="I552" s="208"/>
      <c r="J552" s="209">
        <f t="shared" ref="J552:J583" si="154">ROUND(I552*H552,2)</f>
        <v>0</v>
      </c>
      <c r="K552" s="205" t="s">
        <v>21</v>
      </c>
      <c r="L552" s="62"/>
      <c r="M552" s="210" t="s">
        <v>21</v>
      </c>
      <c r="N552" s="211" t="s">
        <v>45</v>
      </c>
      <c r="O552" s="43"/>
      <c r="P552" s="212">
        <f t="shared" ref="P552:P583" si="155">O552*H552</f>
        <v>0</v>
      </c>
      <c r="Q552" s="212">
        <v>0</v>
      </c>
      <c r="R552" s="212">
        <f t="shared" ref="R552:R583" si="156">Q552*H552</f>
        <v>0</v>
      </c>
      <c r="S552" s="212">
        <v>0</v>
      </c>
      <c r="T552" s="213">
        <f t="shared" ref="T552:T583" si="157">S552*H552</f>
        <v>0</v>
      </c>
      <c r="AR552" s="25" t="s">
        <v>327</v>
      </c>
      <c r="AT552" s="25" t="s">
        <v>311</v>
      </c>
      <c r="AU552" s="25" t="s">
        <v>84</v>
      </c>
      <c r="AY552" s="25" t="s">
        <v>308</v>
      </c>
      <c r="BE552" s="214">
        <f t="shared" ref="BE552:BE572" si="158">IF(N552="základní",J552,0)</f>
        <v>0</v>
      </c>
      <c r="BF552" s="214">
        <f t="shared" ref="BF552:BF572" si="159">IF(N552="snížená",J552,0)</f>
        <v>0</v>
      </c>
      <c r="BG552" s="214">
        <f t="shared" ref="BG552:BG572" si="160">IF(N552="zákl. přenesená",J552,0)</f>
        <v>0</v>
      </c>
      <c r="BH552" s="214">
        <f t="shared" ref="BH552:BH572" si="161">IF(N552="sníž. přenesená",J552,0)</f>
        <v>0</v>
      </c>
      <c r="BI552" s="214">
        <f t="shared" ref="BI552:BI572" si="162">IF(N552="nulová",J552,0)</f>
        <v>0</v>
      </c>
      <c r="BJ552" s="25" t="s">
        <v>82</v>
      </c>
      <c r="BK552" s="214">
        <f t="shared" ref="BK552:BK572" si="163">ROUND(I552*H552,2)</f>
        <v>0</v>
      </c>
      <c r="BL552" s="25" t="s">
        <v>327</v>
      </c>
      <c r="BM552" s="25" t="s">
        <v>3210</v>
      </c>
    </row>
    <row r="553" spans="2:65" s="1" customFormat="1" ht="22.5" customHeight="1">
      <c r="B553" s="42"/>
      <c r="C553" s="203" t="s">
        <v>8171</v>
      </c>
      <c r="D553" s="203" t="s">
        <v>311</v>
      </c>
      <c r="E553" s="204" t="s">
        <v>8172</v>
      </c>
      <c r="F553" s="205" t="s">
        <v>8173</v>
      </c>
      <c r="G553" s="206" t="s">
        <v>5275</v>
      </c>
      <c r="H553" s="207">
        <v>21</v>
      </c>
      <c r="I553" s="208"/>
      <c r="J553" s="209">
        <f t="shared" si="154"/>
        <v>0</v>
      </c>
      <c r="K553" s="205" t="s">
        <v>21</v>
      </c>
      <c r="L553" s="62"/>
      <c r="M553" s="210" t="s">
        <v>21</v>
      </c>
      <c r="N553" s="211" t="s">
        <v>45</v>
      </c>
      <c r="O553" s="43"/>
      <c r="P553" s="212">
        <f t="shared" si="155"/>
        <v>0</v>
      </c>
      <c r="Q553" s="212">
        <v>0</v>
      </c>
      <c r="R553" s="212">
        <f t="shared" si="156"/>
        <v>0</v>
      </c>
      <c r="S553" s="212">
        <v>0</v>
      </c>
      <c r="T553" s="213">
        <f t="shared" si="157"/>
        <v>0</v>
      </c>
      <c r="AR553" s="25" t="s">
        <v>327</v>
      </c>
      <c r="AT553" s="25" t="s">
        <v>311</v>
      </c>
      <c r="AU553" s="25" t="s">
        <v>84</v>
      </c>
      <c r="AY553" s="25" t="s">
        <v>308</v>
      </c>
      <c r="BE553" s="214">
        <f t="shared" si="158"/>
        <v>0</v>
      </c>
      <c r="BF553" s="214">
        <f t="shared" si="159"/>
        <v>0</v>
      </c>
      <c r="BG553" s="214">
        <f t="shared" si="160"/>
        <v>0</v>
      </c>
      <c r="BH553" s="214">
        <f t="shared" si="161"/>
        <v>0</v>
      </c>
      <c r="BI553" s="214">
        <f t="shared" si="162"/>
        <v>0</v>
      </c>
      <c r="BJ553" s="25" t="s">
        <v>82</v>
      </c>
      <c r="BK553" s="214">
        <f t="shared" si="163"/>
        <v>0</v>
      </c>
      <c r="BL553" s="25" t="s">
        <v>327</v>
      </c>
      <c r="BM553" s="25" t="s">
        <v>3214</v>
      </c>
    </row>
    <row r="554" spans="2:65" s="1" customFormat="1" ht="22.5" customHeight="1">
      <c r="B554" s="42"/>
      <c r="C554" s="203" t="s">
        <v>8174</v>
      </c>
      <c r="D554" s="203" t="s">
        <v>311</v>
      </c>
      <c r="E554" s="204" t="s">
        <v>8175</v>
      </c>
      <c r="F554" s="205" t="s">
        <v>8176</v>
      </c>
      <c r="G554" s="206" t="s">
        <v>5275</v>
      </c>
      <c r="H554" s="207">
        <v>8</v>
      </c>
      <c r="I554" s="208"/>
      <c r="J554" s="209">
        <f t="shared" si="154"/>
        <v>0</v>
      </c>
      <c r="K554" s="205" t="s">
        <v>21</v>
      </c>
      <c r="L554" s="62"/>
      <c r="M554" s="210" t="s">
        <v>21</v>
      </c>
      <c r="N554" s="211" t="s">
        <v>45</v>
      </c>
      <c r="O554" s="43"/>
      <c r="P554" s="212">
        <f t="shared" si="155"/>
        <v>0</v>
      </c>
      <c r="Q554" s="212">
        <v>0</v>
      </c>
      <c r="R554" s="212">
        <f t="shared" si="156"/>
        <v>0</v>
      </c>
      <c r="S554" s="212">
        <v>0</v>
      </c>
      <c r="T554" s="213">
        <f t="shared" si="157"/>
        <v>0</v>
      </c>
      <c r="AR554" s="25" t="s">
        <v>327</v>
      </c>
      <c r="AT554" s="25" t="s">
        <v>311</v>
      </c>
      <c r="AU554" s="25" t="s">
        <v>84</v>
      </c>
      <c r="AY554" s="25" t="s">
        <v>308</v>
      </c>
      <c r="BE554" s="214">
        <f t="shared" si="158"/>
        <v>0</v>
      </c>
      <c r="BF554" s="214">
        <f t="shared" si="159"/>
        <v>0</v>
      </c>
      <c r="BG554" s="214">
        <f t="shared" si="160"/>
        <v>0</v>
      </c>
      <c r="BH554" s="214">
        <f t="shared" si="161"/>
        <v>0</v>
      </c>
      <c r="BI554" s="214">
        <f t="shared" si="162"/>
        <v>0</v>
      </c>
      <c r="BJ554" s="25" t="s">
        <v>82</v>
      </c>
      <c r="BK554" s="214">
        <f t="shared" si="163"/>
        <v>0</v>
      </c>
      <c r="BL554" s="25" t="s">
        <v>327</v>
      </c>
      <c r="BM554" s="25" t="s">
        <v>3218</v>
      </c>
    </row>
    <row r="555" spans="2:65" s="1" customFormat="1" ht="22.5" customHeight="1">
      <c r="B555" s="42"/>
      <c r="C555" s="203" t="s">
        <v>8177</v>
      </c>
      <c r="D555" s="203" t="s">
        <v>311</v>
      </c>
      <c r="E555" s="204" t="s">
        <v>8178</v>
      </c>
      <c r="F555" s="205" t="s">
        <v>8179</v>
      </c>
      <c r="G555" s="206" t="s">
        <v>5275</v>
      </c>
      <c r="H555" s="207">
        <v>2</v>
      </c>
      <c r="I555" s="208"/>
      <c r="J555" s="209">
        <f t="shared" si="154"/>
        <v>0</v>
      </c>
      <c r="K555" s="205" t="s">
        <v>21</v>
      </c>
      <c r="L555" s="62"/>
      <c r="M555" s="210" t="s">
        <v>21</v>
      </c>
      <c r="N555" s="211" t="s">
        <v>45</v>
      </c>
      <c r="O555" s="43"/>
      <c r="P555" s="212">
        <f t="shared" si="155"/>
        <v>0</v>
      </c>
      <c r="Q555" s="212">
        <v>0</v>
      </c>
      <c r="R555" s="212">
        <f t="shared" si="156"/>
        <v>0</v>
      </c>
      <c r="S555" s="212">
        <v>0</v>
      </c>
      <c r="T555" s="213">
        <f t="shared" si="157"/>
        <v>0</v>
      </c>
      <c r="AR555" s="25" t="s">
        <v>327</v>
      </c>
      <c r="AT555" s="25" t="s">
        <v>311</v>
      </c>
      <c r="AU555" s="25" t="s">
        <v>84</v>
      </c>
      <c r="AY555" s="25" t="s">
        <v>308</v>
      </c>
      <c r="BE555" s="214">
        <f t="shared" si="158"/>
        <v>0</v>
      </c>
      <c r="BF555" s="214">
        <f t="shared" si="159"/>
        <v>0</v>
      </c>
      <c r="BG555" s="214">
        <f t="shared" si="160"/>
        <v>0</v>
      </c>
      <c r="BH555" s="214">
        <f t="shared" si="161"/>
        <v>0</v>
      </c>
      <c r="BI555" s="214">
        <f t="shared" si="162"/>
        <v>0</v>
      </c>
      <c r="BJ555" s="25" t="s">
        <v>82</v>
      </c>
      <c r="BK555" s="214">
        <f t="shared" si="163"/>
        <v>0</v>
      </c>
      <c r="BL555" s="25" t="s">
        <v>327</v>
      </c>
      <c r="BM555" s="25" t="s">
        <v>3222</v>
      </c>
    </row>
    <row r="556" spans="2:65" s="1" customFormat="1" ht="22.5" customHeight="1">
      <c r="B556" s="42"/>
      <c r="C556" s="203" t="s">
        <v>8180</v>
      </c>
      <c r="D556" s="203" t="s">
        <v>311</v>
      </c>
      <c r="E556" s="204" t="s">
        <v>8181</v>
      </c>
      <c r="F556" s="205" t="s">
        <v>8182</v>
      </c>
      <c r="G556" s="206" t="s">
        <v>5275</v>
      </c>
      <c r="H556" s="207">
        <v>4</v>
      </c>
      <c r="I556" s="208"/>
      <c r="J556" s="209">
        <f t="shared" si="154"/>
        <v>0</v>
      </c>
      <c r="K556" s="205" t="s">
        <v>21</v>
      </c>
      <c r="L556" s="62"/>
      <c r="M556" s="210" t="s">
        <v>21</v>
      </c>
      <c r="N556" s="211" t="s">
        <v>45</v>
      </c>
      <c r="O556" s="43"/>
      <c r="P556" s="212">
        <f t="shared" si="155"/>
        <v>0</v>
      </c>
      <c r="Q556" s="212">
        <v>0</v>
      </c>
      <c r="R556" s="212">
        <f t="shared" si="156"/>
        <v>0</v>
      </c>
      <c r="S556" s="212">
        <v>0</v>
      </c>
      <c r="T556" s="213">
        <f t="shared" si="157"/>
        <v>0</v>
      </c>
      <c r="AR556" s="25" t="s">
        <v>327</v>
      </c>
      <c r="AT556" s="25" t="s">
        <v>311</v>
      </c>
      <c r="AU556" s="25" t="s">
        <v>84</v>
      </c>
      <c r="AY556" s="25" t="s">
        <v>308</v>
      </c>
      <c r="BE556" s="214">
        <f t="shared" si="158"/>
        <v>0</v>
      </c>
      <c r="BF556" s="214">
        <f t="shared" si="159"/>
        <v>0</v>
      </c>
      <c r="BG556" s="214">
        <f t="shared" si="160"/>
        <v>0</v>
      </c>
      <c r="BH556" s="214">
        <f t="shared" si="161"/>
        <v>0</v>
      </c>
      <c r="BI556" s="214">
        <f t="shared" si="162"/>
        <v>0</v>
      </c>
      <c r="BJ556" s="25" t="s">
        <v>82</v>
      </c>
      <c r="BK556" s="214">
        <f t="shared" si="163"/>
        <v>0</v>
      </c>
      <c r="BL556" s="25" t="s">
        <v>327</v>
      </c>
      <c r="BM556" s="25" t="s">
        <v>3226</v>
      </c>
    </row>
    <row r="557" spans="2:65" s="1" customFormat="1" ht="22.5" customHeight="1">
      <c r="B557" s="42"/>
      <c r="C557" s="203" t="s">
        <v>8183</v>
      </c>
      <c r="D557" s="203" t="s">
        <v>311</v>
      </c>
      <c r="E557" s="204" t="s">
        <v>8184</v>
      </c>
      <c r="F557" s="205" t="s">
        <v>8185</v>
      </c>
      <c r="G557" s="206" t="s">
        <v>5275</v>
      </c>
      <c r="H557" s="207">
        <v>5</v>
      </c>
      <c r="I557" s="208"/>
      <c r="J557" s="209">
        <f t="shared" si="154"/>
        <v>0</v>
      </c>
      <c r="K557" s="205" t="s">
        <v>21</v>
      </c>
      <c r="L557" s="62"/>
      <c r="M557" s="210" t="s">
        <v>21</v>
      </c>
      <c r="N557" s="211" t="s">
        <v>45</v>
      </c>
      <c r="O557" s="43"/>
      <c r="P557" s="212">
        <f t="shared" si="155"/>
        <v>0</v>
      </c>
      <c r="Q557" s="212">
        <v>0</v>
      </c>
      <c r="R557" s="212">
        <f t="shared" si="156"/>
        <v>0</v>
      </c>
      <c r="S557" s="212">
        <v>0</v>
      </c>
      <c r="T557" s="213">
        <f t="shared" si="157"/>
        <v>0</v>
      </c>
      <c r="AR557" s="25" t="s">
        <v>327</v>
      </c>
      <c r="AT557" s="25" t="s">
        <v>311</v>
      </c>
      <c r="AU557" s="25" t="s">
        <v>84</v>
      </c>
      <c r="AY557" s="25" t="s">
        <v>308</v>
      </c>
      <c r="BE557" s="214">
        <f t="shared" si="158"/>
        <v>0</v>
      </c>
      <c r="BF557" s="214">
        <f t="shared" si="159"/>
        <v>0</v>
      </c>
      <c r="BG557" s="214">
        <f t="shared" si="160"/>
        <v>0</v>
      </c>
      <c r="BH557" s="214">
        <f t="shared" si="161"/>
        <v>0</v>
      </c>
      <c r="BI557" s="214">
        <f t="shared" si="162"/>
        <v>0</v>
      </c>
      <c r="BJ557" s="25" t="s">
        <v>82</v>
      </c>
      <c r="BK557" s="214">
        <f t="shared" si="163"/>
        <v>0</v>
      </c>
      <c r="BL557" s="25" t="s">
        <v>327</v>
      </c>
      <c r="BM557" s="25" t="s">
        <v>3230</v>
      </c>
    </row>
    <row r="558" spans="2:65" s="1" customFormat="1" ht="22.5" customHeight="1">
      <c r="B558" s="42"/>
      <c r="C558" s="203" t="s">
        <v>8186</v>
      </c>
      <c r="D558" s="203" t="s">
        <v>311</v>
      </c>
      <c r="E558" s="204" t="s">
        <v>8187</v>
      </c>
      <c r="F558" s="205" t="s">
        <v>8188</v>
      </c>
      <c r="G558" s="206" t="s">
        <v>5275</v>
      </c>
      <c r="H558" s="207">
        <v>1</v>
      </c>
      <c r="I558" s="208"/>
      <c r="J558" s="209">
        <f t="shared" si="154"/>
        <v>0</v>
      </c>
      <c r="K558" s="205" t="s">
        <v>21</v>
      </c>
      <c r="L558" s="62"/>
      <c r="M558" s="210" t="s">
        <v>21</v>
      </c>
      <c r="N558" s="211" t="s">
        <v>45</v>
      </c>
      <c r="O558" s="43"/>
      <c r="P558" s="212">
        <f t="shared" si="155"/>
        <v>0</v>
      </c>
      <c r="Q558" s="212">
        <v>0</v>
      </c>
      <c r="R558" s="212">
        <f t="shared" si="156"/>
        <v>0</v>
      </c>
      <c r="S558" s="212">
        <v>0</v>
      </c>
      <c r="T558" s="213">
        <f t="shared" si="157"/>
        <v>0</v>
      </c>
      <c r="AR558" s="25" t="s">
        <v>327</v>
      </c>
      <c r="AT558" s="25" t="s">
        <v>311</v>
      </c>
      <c r="AU558" s="25" t="s">
        <v>84</v>
      </c>
      <c r="AY558" s="25" t="s">
        <v>308</v>
      </c>
      <c r="BE558" s="214">
        <f t="shared" si="158"/>
        <v>0</v>
      </c>
      <c r="BF558" s="214">
        <f t="shared" si="159"/>
        <v>0</v>
      </c>
      <c r="BG558" s="214">
        <f t="shared" si="160"/>
        <v>0</v>
      </c>
      <c r="BH558" s="214">
        <f t="shared" si="161"/>
        <v>0</v>
      </c>
      <c r="BI558" s="214">
        <f t="shared" si="162"/>
        <v>0</v>
      </c>
      <c r="BJ558" s="25" t="s">
        <v>82</v>
      </c>
      <c r="BK558" s="214">
        <f t="shared" si="163"/>
        <v>0</v>
      </c>
      <c r="BL558" s="25" t="s">
        <v>327</v>
      </c>
      <c r="BM558" s="25" t="s">
        <v>3234</v>
      </c>
    </row>
    <row r="559" spans="2:65" s="1" customFormat="1" ht="22.5" customHeight="1">
      <c r="B559" s="42"/>
      <c r="C559" s="203" t="s">
        <v>8189</v>
      </c>
      <c r="D559" s="203" t="s">
        <v>311</v>
      </c>
      <c r="E559" s="204" t="s">
        <v>8190</v>
      </c>
      <c r="F559" s="205" t="s">
        <v>7446</v>
      </c>
      <c r="G559" s="206" t="s">
        <v>6023</v>
      </c>
      <c r="H559" s="207">
        <v>20</v>
      </c>
      <c r="I559" s="208"/>
      <c r="J559" s="209">
        <f t="shared" si="154"/>
        <v>0</v>
      </c>
      <c r="K559" s="205" t="s">
        <v>21</v>
      </c>
      <c r="L559" s="62"/>
      <c r="M559" s="210" t="s">
        <v>21</v>
      </c>
      <c r="N559" s="211" t="s">
        <v>45</v>
      </c>
      <c r="O559" s="43"/>
      <c r="P559" s="212">
        <f t="shared" si="155"/>
        <v>0</v>
      </c>
      <c r="Q559" s="212">
        <v>0</v>
      </c>
      <c r="R559" s="212">
        <f t="shared" si="156"/>
        <v>0</v>
      </c>
      <c r="S559" s="212">
        <v>0</v>
      </c>
      <c r="T559" s="213">
        <f t="shared" si="157"/>
        <v>0</v>
      </c>
      <c r="AR559" s="25" t="s">
        <v>327</v>
      </c>
      <c r="AT559" s="25" t="s">
        <v>311</v>
      </c>
      <c r="AU559" s="25" t="s">
        <v>84</v>
      </c>
      <c r="AY559" s="25" t="s">
        <v>308</v>
      </c>
      <c r="BE559" s="214">
        <f t="shared" si="158"/>
        <v>0</v>
      </c>
      <c r="BF559" s="214">
        <f t="shared" si="159"/>
        <v>0</v>
      </c>
      <c r="BG559" s="214">
        <f t="shared" si="160"/>
        <v>0</v>
      </c>
      <c r="BH559" s="214">
        <f t="shared" si="161"/>
        <v>0</v>
      </c>
      <c r="BI559" s="214">
        <f t="shared" si="162"/>
        <v>0</v>
      </c>
      <c r="BJ559" s="25" t="s">
        <v>82</v>
      </c>
      <c r="BK559" s="214">
        <f t="shared" si="163"/>
        <v>0</v>
      </c>
      <c r="BL559" s="25" t="s">
        <v>327</v>
      </c>
      <c r="BM559" s="25" t="s">
        <v>3239</v>
      </c>
    </row>
    <row r="560" spans="2:65" s="1" customFormat="1" ht="22.5" customHeight="1">
      <c r="B560" s="42"/>
      <c r="C560" s="203" t="s">
        <v>8191</v>
      </c>
      <c r="D560" s="203" t="s">
        <v>311</v>
      </c>
      <c r="E560" s="204" t="s">
        <v>8192</v>
      </c>
      <c r="F560" s="205" t="s">
        <v>7449</v>
      </c>
      <c r="G560" s="206" t="s">
        <v>6023</v>
      </c>
      <c r="H560" s="207">
        <v>117</v>
      </c>
      <c r="I560" s="208"/>
      <c r="J560" s="209">
        <f t="shared" si="154"/>
        <v>0</v>
      </c>
      <c r="K560" s="205" t="s">
        <v>21</v>
      </c>
      <c r="L560" s="62"/>
      <c r="M560" s="210" t="s">
        <v>21</v>
      </c>
      <c r="N560" s="211" t="s">
        <v>45</v>
      </c>
      <c r="O560" s="43"/>
      <c r="P560" s="212">
        <f t="shared" si="155"/>
        <v>0</v>
      </c>
      <c r="Q560" s="212">
        <v>0</v>
      </c>
      <c r="R560" s="212">
        <f t="shared" si="156"/>
        <v>0</v>
      </c>
      <c r="S560" s="212">
        <v>0</v>
      </c>
      <c r="T560" s="213">
        <f t="shared" si="157"/>
        <v>0</v>
      </c>
      <c r="AR560" s="25" t="s">
        <v>327</v>
      </c>
      <c r="AT560" s="25" t="s">
        <v>311</v>
      </c>
      <c r="AU560" s="25" t="s">
        <v>84</v>
      </c>
      <c r="AY560" s="25" t="s">
        <v>308</v>
      </c>
      <c r="BE560" s="214">
        <f t="shared" si="158"/>
        <v>0</v>
      </c>
      <c r="BF560" s="214">
        <f t="shared" si="159"/>
        <v>0</v>
      </c>
      <c r="BG560" s="214">
        <f t="shared" si="160"/>
        <v>0</v>
      </c>
      <c r="BH560" s="214">
        <f t="shared" si="161"/>
        <v>0</v>
      </c>
      <c r="BI560" s="214">
        <f t="shared" si="162"/>
        <v>0</v>
      </c>
      <c r="BJ560" s="25" t="s">
        <v>82</v>
      </c>
      <c r="BK560" s="214">
        <f t="shared" si="163"/>
        <v>0</v>
      </c>
      <c r="BL560" s="25" t="s">
        <v>327</v>
      </c>
      <c r="BM560" s="25" t="s">
        <v>3245</v>
      </c>
    </row>
    <row r="561" spans="2:65" s="1" customFormat="1" ht="22.5" customHeight="1">
      <c r="B561" s="42"/>
      <c r="C561" s="203" t="s">
        <v>8193</v>
      </c>
      <c r="D561" s="203" t="s">
        <v>311</v>
      </c>
      <c r="E561" s="204" t="s">
        <v>8194</v>
      </c>
      <c r="F561" s="205" t="s">
        <v>7452</v>
      </c>
      <c r="G561" s="206" t="s">
        <v>6023</v>
      </c>
      <c r="H561" s="207">
        <v>67</v>
      </c>
      <c r="I561" s="208"/>
      <c r="J561" s="209">
        <f t="shared" si="154"/>
        <v>0</v>
      </c>
      <c r="K561" s="205" t="s">
        <v>21</v>
      </c>
      <c r="L561" s="62"/>
      <c r="M561" s="210" t="s">
        <v>21</v>
      </c>
      <c r="N561" s="211" t="s">
        <v>45</v>
      </c>
      <c r="O561" s="43"/>
      <c r="P561" s="212">
        <f t="shared" si="155"/>
        <v>0</v>
      </c>
      <c r="Q561" s="212">
        <v>0</v>
      </c>
      <c r="R561" s="212">
        <f t="shared" si="156"/>
        <v>0</v>
      </c>
      <c r="S561" s="212">
        <v>0</v>
      </c>
      <c r="T561" s="213">
        <f t="shared" si="157"/>
        <v>0</v>
      </c>
      <c r="AR561" s="25" t="s">
        <v>327</v>
      </c>
      <c r="AT561" s="25" t="s">
        <v>311</v>
      </c>
      <c r="AU561" s="25" t="s">
        <v>84</v>
      </c>
      <c r="AY561" s="25" t="s">
        <v>308</v>
      </c>
      <c r="BE561" s="214">
        <f t="shared" si="158"/>
        <v>0</v>
      </c>
      <c r="BF561" s="214">
        <f t="shared" si="159"/>
        <v>0</v>
      </c>
      <c r="BG561" s="214">
        <f t="shared" si="160"/>
        <v>0</v>
      </c>
      <c r="BH561" s="214">
        <f t="shared" si="161"/>
        <v>0</v>
      </c>
      <c r="BI561" s="214">
        <f t="shared" si="162"/>
        <v>0</v>
      </c>
      <c r="BJ561" s="25" t="s">
        <v>82</v>
      </c>
      <c r="BK561" s="214">
        <f t="shared" si="163"/>
        <v>0</v>
      </c>
      <c r="BL561" s="25" t="s">
        <v>327</v>
      </c>
      <c r="BM561" s="25" t="s">
        <v>3250</v>
      </c>
    </row>
    <row r="562" spans="2:65" s="1" customFormat="1" ht="22.5" customHeight="1">
      <c r="B562" s="42"/>
      <c r="C562" s="203" t="s">
        <v>8195</v>
      </c>
      <c r="D562" s="203" t="s">
        <v>311</v>
      </c>
      <c r="E562" s="204" t="s">
        <v>8196</v>
      </c>
      <c r="F562" s="205" t="s">
        <v>8197</v>
      </c>
      <c r="G562" s="206" t="s">
        <v>6023</v>
      </c>
      <c r="H562" s="207">
        <v>44</v>
      </c>
      <c r="I562" s="208"/>
      <c r="J562" s="209">
        <f t="shared" si="154"/>
        <v>0</v>
      </c>
      <c r="K562" s="205" t="s">
        <v>21</v>
      </c>
      <c r="L562" s="62"/>
      <c r="M562" s="210" t="s">
        <v>21</v>
      </c>
      <c r="N562" s="211" t="s">
        <v>45</v>
      </c>
      <c r="O562" s="43"/>
      <c r="P562" s="212">
        <f t="shared" si="155"/>
        <v>0</v>
      </c>
      <c r="Q562" s="212">
        <v>0</v>
      </c>
      <c r="R562" s="212">
        <f t="shared" si="156"/>
        <v>0</v>
      </c>
      <c r="S562" s="212">
        <v>0</v>
      </c>
      <c r="T562" s="213">
        <f t="shared" si="157"/>
        <v>0</v>
      </c>
      <c r="AR562" s="25" t="s">
        <v>327</v>
      </c>
      <c r="AT562" s="25" t="s">
        <v>311</v>
      </c>
      <c r="AU562" s="25" t="s">
        <v>84</v>
      </c>
      <c r="AY562" s="25" t="s">
        <v>308</v>
      </c>
      <c r="BE562" s="214">
        <f t="shared" si="158"/>
        <v>0</v>
      </c>
      <c r="BF562" s="214">
        <f t="shared" si="159"/>
        <v>0</v>
      </c>
      <c r="BG562" s="214">
        <f t="shared" si="160"/>
        <v>0</v>
      </c>
      <c r="BH562" s="214">
        <f t="shared" si="161"/>
        <v>0</v>
      </c>
      <c r="BI562" s="214">
        <f t="shared" si="162"/>
        <v>0</v>
      </c>
      <c r="BJ562" s="25" t="s">
        <v>82</v>
      </c>
      <c r="BK562" s="214">
        <f t="shared" si="163"/>
        <v>0</v>
      </c>
      <c r="BL562" s="25" t="s">
        <v>327</v>
      </c>
      <c r="BM562" s="25" t="s">
        <v>3253</v>
      </c>
    </row>
    <row r="563" spans="2:65" s="1" customFormat="1" ht="22.5" customHeight="1">
      <c r="B563" s="42"/>
      <c r="C563" s="203" t="s">
        <v>8198</v>
      </c>
      <c r="D563" s="203" t="s">
        <v>311</v>
      </c>
      <c r="E563" s="204" t="s">
        <v>8199</v>
      </c>
      <c r="F563" s="205" t="s">
        <v>7455</v>
      </c>
      <c r="G563" s="206" t="s">
        <v>6023</v>
      </c>
      <c r="H563" s="207">
        <v>31</v>
      </c>
      <c r="I563" s="208"/>
      <c r="J563" s="209">
        <f t="shared" si="154"/>
        <v>0</v>
      </c>
      <c r="K563" s="205" t="s">
        <v>21</v>
      </c>
      <c r="L563" s="62"/>
      <c r="M563" s="210" t="s">
        <v>21</v>
      </c>
      <c r="N563" s="211" t="s">
        <v>45</v>
      </c>
      <c r="O563" s="43"/>
      <c r="P563" s="212">
        <f t="shared" si="155"/>
        <v>0</v>
      </c>
      <c r="Q563" s="212">
        <v>0</v>
      </c>
      <c r="R563" s="212">
        <f t="shared" si="156"/>
        <v>0</v>
      </c>
      <c r="S563" s="212">
        <v>0</v>
      </c>
      <c r="T563" s="213">
        <f t="shared" si="157"/>
        <v>0</v>
      </c>
      <c r="AR563" s="25" t="s">
        <v>327</v>
      </c>
      <c r="AT563" s="25" t="s">
        <v>311</v>
      </c>
      <c r="AU563" s="25" t="s">
        <v>84</v>
      </c>
      <c r="AY563" s="25" t="s">
        <v>308</v>
      </c>
      <c r="BE563" s="214">
        <f t="shared" si="158"/>
        <v>0</v>
      </c>
      <c r="BF563" s="214">
        <f t="shared" si="159"/>
        <v>0</v>
      </c>
      <c r="BG563" s="214">
        <f t="shared" si="160"/>
        <v>0</v>
      </c>
      <c r="BH563" s="214">
        <f t="shared" si="161"/>
        <v>0</v>
      </c>
      <c r="BI563" s="214">
        <f t="shared" si="162"/>
        <v>0</v>
      </c>
      <c r="BJ563" s="25" t="s">
        <v>82</v>
      </c>
      <c r="BK563" s="214">
        <f t="shared" si="163"/>
        <v>0</v>
      </c>
      <c r="BL563" s="25" t="s">
        <v>327</v>
      </c>
      <c r="BM563" s="25" t="s">
        <v>3258</v>
      </c>
    </row>
    <row r="564" spans="2:65" s="1" customFormat="1" ht="22.5" customHeight="1">
      <c r="B564" s="42"/>
      <c r="C564" s="203" t="s">
        <v>8200</v>
      </c>
      <c r="D564" s="203" t="s">
        <v>311</v>
      </c>
      <c r="E564" s="204" t="s">
        <v>8201</v>
      </c>
      <c r="F564" s="205" t="s">
        <v>7458</v>
      </c>
      <c r="G564" s="206" t="s">
        <v>6023</v>
      </c>
      <c r="H564" s="207">
        <v>93</v>
      </c>
      <c r="I564" s="208"/>
      <c r="J564" s="209">
        <f t="shared" si="154"/>
        <v>0</v>
      </c>
      <c r="K564" s="205" t="s">
        <v>21</v>
      </c>
      <c r="L564" s="62"/>
      <c r="M564" s="210" t="s">
        <v>21</v>
      </c>
      <c r="N564" s="211" t="s">
        <v>45</v>
      </c>
      <c r="O564" s="43"/>
      <c r="P564" s="212">
        <f t="shared" si="155"/>
        <v>0</v>
      </c>
      <c r="Q564" s="212">
        <v>0</v>
      </c>
      <c r="R564" s="212">
        <f t="shared" si="156"/>
        <v>0</v>
      </c>
      <c r="S564" s="212">
        <v>0</v>
      </c>
      <c r="T564" s="213">
        <f t="shared" si="157"/>
        <v>0</v>
      </c>
      <c r="AR564" s="25" t="s">
        <v>327</v>
      </c>
      <c r="AT564" s="25" t="s">
        <v>311</v>
      </c>
      <c r="AU564" s="25" t="s">
        <v>84</v>
      </c>
      <c r="AY564" s="25" t="s">
        <v>308</v>
      </c>
      <c r="BE564" s="214">
        <f t="shared" si="158"/>
        <v>0</v>
      </c>
      <c r="BF564" s="214">
        <f t="shared" si="159"/>
        <v>0</v>
      </c>
      <c r="BG564" s="214">
        <f t="shared" si="160"/>
        <v>0</v>
      </c>
      <c r="BH564" s="214">
        <f t="shared" si="161"/>
        <v>0</v>
      </c>
      <c r="BI564" s="214">
        <f t="shared" si="162"/>
        <v>0</v>
      </c>
      <c r="BJ564" s="25" t="s">
        <v>82</v>
      </c>
      <c r="BK564" s="214">
        <f t="shared" si="163"/>
        <v>0</v>
      </c>
      <c r="BL564" s="25" t="s">
        <v>327</v>
      </c>
      <c r="BM564" s="25" t="s">
        <v>3261</v>
      </c>
    </row>
    <row r="565" spans="2:65" s="1" customFormat="1" ht="22.5" customHeight="1">
      <c r="B565" s="42"/>
      <c r="C565" s="203" t="s">
        <v>8202</v>
      </c>
      <c r="D565" s="203" t="s">
        <v>311</v>
      </c>
      <c r="E565" s="204" t="s">
        <v>8203</v>
      </c>
      <c r="F565" s="205" t="s">
        <v>7461</v>
      </c>
      <c r="G565" s="206" t="s">
        <v>6023</v>
      </c>
      <c r="H565" s="207">
        <v>41</v>
      </c>
      <c r="I565" s="208"/>
      <c r="J565" s="209">
        <f t="shared" si="154"/>
        <v>0</v>
      </c>
      <c r="K565" s="205" t="s">
        <v>21</v>
      </c>
      <c r="L565" s="62"/>
      <c r="M565" s="210" t="s">
        <v>21</v>
      </c>
      <c r="N565" s="211" t="s">
        <v>45</v>
      </c>
      <c r="O565" s="43"/>
      <c r="P565" s="212">
        <f t="shared" si="155"/>
        <v>0</v>
      </c>
      <c r="Q565" s="212">
        <v>0</v>
      </c>
      <c r="R565" s="212">
        <f t="shared" si="156"/>
        <v>0</v>
      </c>
      <c r="S565" s="212">
        <v>0</v>
      </c>
      <c r="T565" s="213">
        <f t="shared" si="157"/>
        <v>0</v>
      </c>
      <c r="AR565" s="25" t="s">
        <v>327</v>
      </c>
      <c r="AT565" s="25" t="s">
        <v>311</v>
      </c>
      <c r="AU565" s="25" t="s">
        <v>84</v>
      </c>
      <c r="AY565" s="25" t="s">
        <v>308</v>
      </c>
      <c r="BE565" s="214">
        <f t="shared" si="158"/>
        <v>0</v>
      </c>
      <c r="BF565" s="214">
        <f t="shared" si="159"/>
        <v>0</v>
      </c>
      <c r="BG565" s="214">
        <f t="shared" si="160"/>
        <v>0</v>
      </c>
      <c r="BH565" s="214">
        <f t="shared" si="161"/>
        <v>0</v>
      </c>
      <c r="BI565" s="214">
        <f t="shared" si="162"/>
        <v>0</v>
      </c>
      <c r="BJ565" s="25" t="s">
        <v>82</v>
      </c>
      <c r="BK565" s="214">
        <f t="shared" si="163"/>
        <v>0</v>
      </c>
      <c r="BL565" s="25" t="s">
        <v>327</v>
      </c>
      <c r="BM565" s="25" t="s">
        <v>3266</v>
      </c>
    </row>
    <row r="566" spans="2:65" s="1" customFormat="1" ht="22.5" customHeight="1">
      <c r="B566" s="42"/>
      <c r="C566" s="203" t="s">
        <v>8204</v>
      </c>
      <c r="D566" s="203" t="s">
        <v>311</v>
      </c>
      <c r="E566" s="204" t="s">
        <v>8205</v>
      </c>
      <c r="F566" s="205" t="s">
        <v>8206</v>
      </c>
      <c r="G566" s="206" t="s">
        <v>6023</v>
      </c>
      <c r="H566" s="207">
        <v>13</v>
      </c>
      <c r="I566" s="208"/>
      <c r="J566" s="209">
        <f t="shared" si="154"/>
        <v>0</v>
      </c>
      <c r="K566" s="205" t="s">
        <v>21</v>
      </c>
      <c r="L566" s="62"/>
      <c r="M566" s="210" t="s">
        <v>21</v>
      </c>
      <c r="N566" s="211" t="s">
        <v>45</v>
      </c>
      <c r="O566" s="43"/>
      <c r="P566" s="212">
        <f t="shared" si="155"/>
        <v>0</v>
      </c>
      <c r="Q566" s="212">
        <v>0</v>
      </c>
      <c r="R566" s="212">
        <f t="shared" si="156"/>
        <v>0</v>
      </c>
      <c r="S566" s="212">
        <v>0</v>
      </c>
      <c r="T566" s="213">
        <f t="shared" si="157"/>
        <v>0</v>
      </c>
      <c r="AR566" s="25" t="s">
        <v>327</v>
      </c>
      <c r="AT566" s="25" t="s">
        <v>311</v>
      </c>
      <c r="AU566" s="25" t="s">
        <v>84</v>
      </c>
      <c r="AY566" s="25" t="s">
        <v>308</v>
      </c>
      <c r="BE566" s="214">
        <f t="shared" si="158"/>
        <v>0</v>
      </c>
      <c r="BF566" s="214">
        <f t="shared" si="159"/>
        <v>0</v>
      </c>
      <c r="BG566" s="214">
        <f t="shared" si="160"/>
        <v>0</v>
      </c>
      <c r="BH566" s="214">
        <f t="shared" si="161"/>
        <v>0</v>
      </c>
      <c r="BI566" s="214">
        <f t="shared" si="162"/>
        <v>0</v>
      </c>
      <c r="BJ566" s="25" t="s">
        <v>82</v>
      </c>
      <c r="BK566" s="214">
        <f t="shared" si="163"/>
        <v>0</v>
      </c>
      <c r="BL566" s="25" t="s">
        <v>327</v>
      </c>
      <c r="BM566" s="25" t="s">
        <v>3270</v>
      </c>
    </row>
    <row r="567" spans="2:65" s="1" customFormat="1" ht="22.5" customHeight="1">
      <c r="B567" s="42"/>
      <c r="C567" s="203" t="s">
        <v>8207</v>
      </c>
      <c r="D567" s="203" t="s">
        <v>311</v>
      </c>
      <c r="E567" s="204" t="s">
        <v>8208</v>
      </c>
      <c r="F567" s="205" t="s">
        <v>7434</v>
      </c>
      <c r="G567" s="206" t="s">
        <v>6023</v>
      </c>
      <c r="H567" s="207">
        <v>37</v>
      </c>
      <c r="I567" s="208"/>
      <c r="J567" s="209">
        <f t="shared" si="154"/>
        <v>0</v>
      </c>
      <c r="K567" s="205" t="s">
        <v>21</v>
      </c>
      <c r="L567" s="62"/>
      <c r="M567" s="210" t="s">
        <v>21</v>
      </c>
      <c r="N567" s="211" t="s">
        <v>45</v>
      </c>
      <c r="O567" s="43"/>
      <c r="P567" s="212">
        <f t="shared" si="155"/>
        <v>0</v>
      </c>
      <c r="Q567" s="212">
        <v>0</v>
      </c>
      <c r="R567" s="212">
        <f t="shared" si="156"/>
        <v>0</v>
      </c>
      <c r="S567" s="212">
        <v>0</v>
      </c>
      <c r="T567" s="213">
        <f t="shared" si="157"/>
        <v>0</v>
      </c>
      <c r="AR567" s="25" t="s">
        <v>327</v>
      </c>
      <c r="AT567" s="25" t="s">
        <v>311</v>
      </c>
      <c r="AU567" s="25" t="s">
        <v>84</v>
      </c>
      <c r="AY567" s="25" t="s">
        <v>308</v>
      </c>
      <c r="BE567" s="214">
        <f t="shared" si="158"/>
        <v>0</v>
      </c>
      <c r="BF567" s="214">
        <f t="shared" si="159"/>
        <v>0</v>
      </c>
      <c r="BG567" s="214">
        <f t="shared" si="160"/>
        <v>0</v>
      </c>
      <c r="BH567" s="214">
        <f t="shared" si="161"/>
        <v>0</v>
      </c>
      <c r="BI567" s="214">
        <f t="shared" si="162"/>
        <v>0</v>
      </c>
      <c r="BJ567" s="25" t="s">
        <v>82</v>
      </c>
      <c r="BK567" s="214">
        <f t="shared" si="163"/>
        <v>0</v>
      </c>
      <c r="BL567" s="25" t="s">
        <v>327</v>
      </c>
      <c r="BM567" s="25" t="s">
        <v>3274</v>
      </c>
    </row>
    <row r="568" spans="2:65" s="1" customFormat="1" ht="22.5" customHeight="1">
      <c r="B568" s="42"/>
      <c r="C568" s="203" t="s">
        <v>8209</v>
      </c>
      <c r="D568" s="203" t="s">
        <v>311</v>
      </c>
      <c r="E568" s="204" t="s">
        <v>8210</v>
      </c>
      <c r="F568" s="205" t="s">
        <v>7437</v>
      </c>
      <c r="G568" s="206" t="s">
        <v>6023</v>
      </c>
      <c r="H568" s="207">
        <v>32</v>
      </c>
      <c r="I568" s="208"/>
      <c r="J568" s="209">
        <f t="shared" si="154"/>
        <v>0</v>
      </c>
      <c r="K568" s="205" t="s">
        <v>21</v>
      </c>
      <c r="L568" s="62"/>
      <c r="M568" s="210" t="s">
        <v>21</v>
      </c>
      <c r="N568" s="211" t="s">
        <v>45</v>
      </c>
      <c r="O568" s="43"/>
      <c r="P568" s="212">
        <f t="shared" si="155"/>
        <v>0</v>
      </c>
      <c r="Q568" s="212">
        <v>0</v>
      </c>
      <c r="R568" s="212">
        <f t="shared" si="156"/>
        <v>0</v>
      </c>
      <c r="S568" s="212">
        <v>0</v>
      </c>
      <c r="T568" s="213">
        <f t="shared" si="157"/>
        <v>0</v>
      </c>
      <c r="AR568" s="25" t="s">
        <v>327</v>
      </c>
      <c r="AT568" s="25" t="s">
        <v>311</v>
      </c>
      <c r="AU568" s="25" t="s">
        <v>84</v>
      </c>
      <c r="AY568" s="25" t="s">
        <v>308</v>
      </c>
      <c r="BE568" s="214">
        <f t="shared" si="158"/>
        <v>0</v>
      </c>
      <c r="BF568" s="214">
        <f t="shared" si="159"/>
        <v>0</v>
      </c>
      <c r="BG568" s="214">
        <f t="shared" si="160"/>
        <v>0</v>
      </c>
      <c r="BH568" s="214">
        <f t="shared" si="161"/>
        <v>0</v>
      </c>
      <c r="BI568" s="214">
        <f t="shared" si="162"/>
        <v>0</v>
      </c>
      <c r="BJ568" s="25" t="s">
        <v>82</v>
      </c>
      <c r="BK568" s="214">
        <f t="shared" si="163"/>
        <v>0</v>
      </c>
      <c r="BL568" s="25" t="s">
        <v>327</v>
      </c>
      <c r="BM568" s="25" t="s">
        <v>3278</v>
      </c>
    </row>
    <row r="569" spans="2:65" s="1" customFormat="1" ht="22.5" customHeight="1">
      <c r="B569" s="42"/>
      <c r="C569" s="203" t="s">
        <v>8211</v>
      </c>
      <c r="D569" s="203" t="s">
        <v>311</v>
      </c>
      <c r="E569" s="204" t="s">
        <v>8212</v>
      </c>
      <c r="F569" s="205" t="s">
        <v>7440</v>
      </c>
      <c r="G569" s="206" t="s">
        <v>6023</v>
      </c>
      <c r="H569" s="207">
        <v>7</v>
      </c>
      <c r="I569" s="208"/>
      <c r="J569" s="209">
        <f t="shared" si="154"/>
        <v>0</v>
      </c>
      <c r="K569" s="205" t="s">
        <v>21</v>
      </c>
      <c r="L569" s="62"/>
      <c r="M569" s="210" t="s">
        <v>21</v>
      </c>
      <c r="N569" s="211" t="s">
        <v>45</v>
      </c>
      <c r="O569" s="43"/>
      <c r="P569" s="212">
        <f t="shared" si="155"/>
        <v>0</v>
      </c>
      <c r="Q569" s="212">
        <v>0</v>
      </c>
      <c r="R569" s="212">
        <f t="shared" si="156"/>
        <v>0</v>
      </c>
      <c r="S569" s="212">
        <v>0</v>
      </c>
      <c r="T569" s="213">
        <f t="shared" si="157"/>
        <v>0</v>
      </c>
      <c r="AR569" s="25" t="s">
        <v>327</v>
      </c>
      <c r="AT569" s="25" t="s">
        <v>311</v>
      </c>
      <c r="AU569" s="25" t="s">
        <v>84</v>
      </c>
      <c r="AY569" s="25" t="s">
        <v>308</v>
      </c>
      <c r="BE569" s="214">
        <f t="shared" si="158"/>
        <v>0</v>
      </c>
      <c r="BF569" s="214">
        <f t="shared" si="159"/>
        <v>0</v>
      </c>
      <c r="BG569" s="214">
        <f t="shared" si="160"/>
        <v>0</v>
      </c>
      <c r="BH569" s="214">
        <f t="shared" si="161"/>
        <v>0</v>
      </c>
      <c r="BI569" s="214">
        <f t="shared" si="162"/>
        <v>0</v>
      </c>
      <c r="BJ569" s="25" t="s">
        <v>82</v>
      </c>
      <c r="BK569" s="214">
        <f t="shared" si="163"/>
        <v>0</v>
      </c>
      <c r="BL569" s="25" t="s">
        <v>327</v>
      </c>
      <c r="BM569" s="25" t="s">
        <v>3283</v>
      </c>
    </row>
    <row r="570" spans="2:65" s="1" customFormat="1" ht="22.5" customHeight="1">
      <c r="B570" s="42"/>
      <c r="C570" s="203" t="s">
        <v>8213</v>
      </c>
      <c r="D570" s="203" t="s">
        <v>311</v>
      </c>
      <c r="E570" s="204" t="s">
        <v>8214</v>
      </c>
      <c r="F570" s="205" t="s">
        <v>7443</v>
      </c>
      <c r="G570" s="206" t="s">
        <v>6023</v>
      </c>
      <c r="H570" s="207">
        <v>4</v>
      </c>
      <c r="I570" s="208"/>
      <c r="J570" s="209">
        <f t="shared" si="154"/>
        <v>0</v>
      </c>
      <c r="K570" s="205" t="s">
        <v>21</v>
      </c>
      <c r="L570" s="62"/>
      <c r="M570" s="210" t="s">
        <v>21</v>
      </c>
      <c r="N570" s="211" t="s">
        <v>45</v>
      </c>
      <c r="O570" s="43"/>
      <c r="P570" s="212">
        <f t="shared" si="155"/>
        <v>0</v>
      </c>
      <c r="Q570" s="212">
        <v>0</v>
      </c>
      <c r="R570" s="212">
        <f t="shared" si="156"/>
        <v>0</v>
      </c>
      <c r="S570" s="212">
        <v>0</v>
      </c>
      <c r="T570" s="213">
        <f t="shared" si="157"/>
        <v>0</v>
      </c>
      <c r="AR570" s="25" t="s">
        <v>327</v>
      </c>
      <c r="AT570" s="25" t="s">
        <v>311</v>
      </c>
      <c r="AU570" s="25" t="s">
        <v>84</v>
      </c>
      <c r="AY570" s="25" t="s">
        <v>308</v>
      </c>
      <c r="BE570" s="214">
        <f t="shared" si="158"/>
        <v>0</v>
      </c>
      <c r="BF570" s="214">
        <f t="shared" si="159"/>
        <v>0</v>
      </c>
      <c r="BG570" s="214">
        <f t="shared" si="160"/>
        <v>0</v>
      </c>
      <c r="BH570" s="214">
        <f t="shared" si="161"/>
        <v>0</v>
      </c>
      <c r="BI570" s="214">
        <f t="shared" si="162"/>
        <v>0</v>
      </c>
      <c r="BJ570" s="25" t="s">
        <v>82</v>
      </c>
      <c r="BK570" s="214">
        <f t="shared" si="163"/>
        <v>0</v>
      </c>
      <c r="BL570" s="25" t="s">
        <v>327</v>
      </c>
      <c r="BM570" s="25" t="s">
        <v>3287</v>
      </c>
    </row>
    <row r="571" spans="2:65" s="1" customFormat="1" ht="22.5" customHeight="1">
      <c r="B571" s="42"/>
      <c r="C571" s="203" t="s">
        <v>8215</v>
      </c>
      <c r="D571" s="203" t="s">
        <v>311</v>
      </c>
      <c r="E571" s="204" t="s">
        <v>8216</v>
      </c>
      <c r="F571" s="205" t="s">
        <v>7479</v>
      </c>
      <c r="G571" s="206" t="s">
        <v>508</v>
      </c>
      <c r="H571" s="207">
        <v>33</v>
      </c>
      <c r="I571" s="208"/>
      <c r="J571" s="209">
        <f t="shared" si="154"/>
        <v>0</v>
      </c>
      <c r="K571" s="205" t="s">
        <v>21</v>
      </c>
      <c r="L571" s="62"/>
      <c r="M571" s="210" t="s">
        <v>21</v>
      </c>
      <c r="N571" s="211" t="s">
        <v>45</v>
      </c>
      <c r="O571" s="43"/>
      <c r="P571" s="212">
        <f t="shared" si="155"/>
        <v>0</v>
      </c>
      <c r="Q571" s="212">
        <v>0</v>
      </c>
      <c r="R571" s="212">
        <f t="shared" si="156"/>
        <v>0</v>
      </c>
      <c r="S571" s="212">
        <v>0</v>
      </c>
      <c r="T571" s="213">
        <f t="shared" si="157"/>
        <v>0</v>
      </c>
      <c r="AR571" s="25" t="s">
        <v>327</v>
      </c>
      <c r="AT571" s="25" t="s">
        <v>311</v>
      </c>
      <c r="AU571" s="25" t="s">
        <v>84</v>
      </c>
      <c r="AY571" s="25" t="s">
        <v>308</v>
      </c>
      <c r="BE571" s="214">
        <f t="shared" si="158"/>
        <v>0</v>
      </c>
      <c r="BF571" s="214">
        <f t="shared" si="159"/>
        <v>0</v>
      </c>
      <c r="BG571" s="214">
        <f t="shared" si="160"/>
        <v>0</v>
      </c>
      <c r="BH571" s="214">
        <f t="shared" si="161"/>
        <v>0</v>
      </c>
      <c r="BI571" s="214">
        <f t="shared" si="162"/>
        <v>0</v>
      </c>
      <c r="BJ571" s="25" t="s">
        <v>82</v>
      </c>
      <c r="BK571" s="214">
        <f t="shared" si="163"/>
        <v>0</v>
      </c>
      <c r="BL571" s="25" t="s">
        <v>327</v>
      </c>
      <c r="BM571" s="25" t="s">
        <v>3291</v>
      </c>
    </row>
    <row r="572" spans="2:65" s="1" customFormat="1" ht="22.5" customHeight="1">
      <c r="B572" s="42"/>
      <c r="C572" s="203" t="s">
        <v>8217</v>
      </c>
      <c r="D572" s="203" t="s">
        <v>311</v>
      </c>
      <c r="E572" s="204" t="s">
        <v>8218</v>
      </c>
      <c r="F572" s="205" t="s">
        <v>7482</v>
      </c>
      <c r="G572" s="206" t="s">
        <v>700</v>
      </c>
      <c r="H572" s="207">
        <v>1</v>
      </c>
      <c r="I572" s="208"/>
      <c r="J572" s="209">
        <f t="shared" si="154"/>
        <v>0</v>
      </c>
      <c r="K572" s="205" t="s">
        <v>21</v>
      </c>
      <c r="L572" s="62"/>
      <c r="M572" s="210" t="s">
        <v>21</v>
      </c>
      <c r="N572" s="211" t="s">
        <v>45</v>
      </c>
      <c r="O572" s="43"/>
      <c r="P572" s="212">
        <f t="shared" si="155"/>
        <v>0</v>
      </c>
      <c r="Q572" s="212">
        <v>0</v>
      </c>
      <c r="R572" s="212">
        <f t="shared" si="156"/>
        <v>0</v>
      </c>
      <c r="S572" s="212">
        <v>0</v>
      </c>
      <c r="T572" s="213">
        <f t="shared" si="157"/>
        <v>0</v>
      </c>
      <c r="AR572" s="25" t="s">
        <v>327</v>
      </c>
      <c r="AT572" s="25" t="s">
        <v>311</v>
      </c>
      <c r="AU572" s="25" t="s">
        <v>84</v>
      </c>
      <c r="AY572" s="25" t="s">
        <v>308</v>
      </c>
      <c r="BE572" s="214">
        <f t="shared" si="158"/>
        <v>0</v>
      </c>
      <c r="BF572" s="214">
        <f t="shared" si="159"/>
        <v>0</v>
      </c>
      <c r="BG572" s="214">
        <f t="shared" si="160"/>
        <v>0</v>
      </c>
      <c r="BH572" s="214">
        <f t="shared" si="161"/>
        <v>0</v>
      </c>
      <c r="BI572" s="214">
        <f t="shared" si="162"/>
        <v>0</v>
      </c>
      <c r="BJ572" s="25" t="s">
        <v>82</v>
      </c>
      <c r="BK572" s="214">
        <f t="shared" si="163"/>
        <v>0</v>
      </c>
      <c r="BL572" s="25" t="s">
        <v>327</v>
      </c>
      <c r="BM572" s="25" t="s">
        <v>3295</v>
      </c>
    </row>
    <row r="573" spans="2:65" s="11" customFormat="1" ht="29.85" customHeight="1">
      <c r="B573" s="186"/>
      <c r="C573" s="187"/>
      <c r="D573" s="200" t="s">
        <v>73</v>
      </c>
      <c r="E573" s="201" t="s">
        <v>8219</v>
      </c>
      <c r="F573" s="201" t="s">
        <v>8220</v>
      </c>
      <c r="G573" s="187"/>
      <c r="H573" s="187"/>
      <c r="I573" s="190"/>
      <c r="J573" s="202">
        <f>BK573</f>
        <v>0</v>
      </c>
      <c r="K573" s="187"/>
      <c r="L573" s="192"/>
      <c r="M573" s="193"/>
      <c r="N573" s="194"/>
      <c r="O573" s="194"/>
      <c r="P573" s="195">
        <f>SUM(P574:P585)</f>
        <v>0</v>
      </c>
      <c r="Q573" s="194"/>
      <c r="R573" s="195">
        <f>SUM(R574:R585)</f>
        <v>0</v>
      </c>
      <c r="S573" s="194"/>
      <c r="T573" s="196">
        <f>SUM(T574:T585)</f>
        <v>0</v>
      </c>
      <c r="AR573" s="197" t="s">
        <v>82</v>
      </c>
      <c r="AT573" s="198" t="s">
        <v>73</v>
      </c>
      <c r="AU573" s="198" t="s">
        <v>82</v>
      </c>
      <c r="AY573" s="197" t="s">
        <v>308</v>
      </c>
      <c r="BK573" s="199">
        <f>SUM(BK574:BK585)</f>
        <v>0</v>
      </c>
    </row>
    <row r="574" spans="2:65" s="1" customFormat="1" ht="22.5" customHeight="1">
      <c r="B574" s="42"/>
      <c r="C574" s="203" t="s">
        <v>8221</v>
      </c>
      <c r="D574" s="203" t="s">
        <v>311</v>
      </c>
      <c r="E574" s="204" t="s">
        <v>8222</v>
      </c>
      <c r="F574" s="205" t="s">
        <v>8223</v>
      </c>
      <c r="G574" s="206" t="s">
        <v>5275</v>
      </c>
      <c r="H574" s="207">
        <v>1</v>
      </c>
      <c r="I574" s="208"/>
      <c r="J574" s="209">
        <f t="shared" ref="J574:J585" si="164">ROUND(I574*H574,2)</f>
        <v>0</v>
      </c>
      <c r="K574" s="205" t="s">
        <v>21</v>
      </c>
      <c r="L574" s="62"/>
      <c r="M574" s="210" t="s">
        <v>21</v>
      </c>
      <c r="N574" s="211" t="s">
        <v>45</v>
      </c>
      <c r="O574" s="43"/>
      <c r="P574" s="212">
        <f t="shared" ref="P574:P585" si="165">O574*H574</f>
        <v>0</v>
      </c>
      <c r="Q574" s="212">
        <v>0</v>
      </c>
      <c r="R574" s="212">
        <f t="shared" ref="R574:R585" si="166">Q574*H574</f>
        <v>0</v>
      </c>
      <c r="S574" s="212">
        <v>0</v>
      </c>
      <c r="T574" s="213">
        <f t="shared" ref="T574:T585" si="167">S574*H574</f>
        <v>0</v>
      </c>
      <c r="AR574" s="25" t="s">
        <v>327</v>
      </c>
      <c r="AT574" s="25" t="s">
        <v>311</v>
      </c>
      <c r="AU574" s="25" t="s">
        <v>84</v>
      </c>
      <c r="AY574" s="25" t="s">
        <v>308</v>
      </c>
      <c r="BE574" s="214">
        <f t="shared" ref="BE574:BE585" si="168">IF(N574="základní",J574,0)</f>
        <v>0</v>
      </c>
      <c r="BF574" s="214">
        <f t="shared" ref="BF574:BF585" si="169">IF(N574="snížená",J574,0)</f>
        <v>0</v>
      </c>
      <c r="BG574" s="214">
        <f t="shared" ref="BG574:BG585" si="170">IF(N574="zákl. přenesená",J574,0)</f>
        <v>0</v>
      </c>
      <c r="BH574" s="214">
        <f t="shared" ref="BH574:BH585" si="171">IF(N574="sníž. přenesená",J574,0)</f>
        <v>0</v>
      </c>
      <c r="BI574" s="214">
        <f t="shared" ref="BI574:BI585" si="172">IF(N574="nulová",J574,0)</f>
        <v>0</v>
      </c>
      <c r="BJ574" s="25" t="s">
        <v>82</v>
      </c>
      <c r="BK574" s="214">
        <f t="shared" ref="BK574:BK585" si="173">ROUND(I574*H574,2)</f>
        <v>0</v>
      </c>
      <c r="BL574" s="25" t="s">
        <v>327</v>
      </c>
      <c r="BM574" s="25" t="s">
        <v>3299</v>
      </c>
    </row>
    <row r="575" spans="2:65" s="1" customFormat="1" ht="22.5" customHeight="1">
      <c r="B575" s="42"/>
      <c r="C575" s="203" t="s">
        <v>8224</v>
      </c>
      <c r="D575" s="203" t="s">
        <v>311</v>
      </c>
      <c r="E575" s="204" t="s">
        <v>8225</v>
      </c>
      <c r="F575" s="205" t="s">
        <v>8226</v>
      </c>
      <c r="G575" s="206" t="s">
        <v>5275</v>
      </c>
      <c r="H575" s="207">
        <v>1</v>
      </c>
      <c r="I575" s="208"/>
      <c r="J575" s="209">
        <f t="shared" si="164"/>
        <v>0</v>
      </c>
      <c r="K575" s="205" t="s">
        <v>21</v>
      </c>
      <c r="L575" s="62"/>
      <c r="M575" s="210" t="s">
        <v>21</v>
      </c>
      <c r="N575" s="211" t="s">
        <v>45</v>
      </c>
      <c r="O575" s="43"/>
      <c r="P575" s="212">
        <f t="shared" si="165"/>
        <v>0</v>
      </c>
      <c r="Q575" s="212">
        <v>0</v>
      </c>
      <c r="R575" s="212">
        <f t="shared" si="166"/>
        <v>0</v>
      </c>
      <c r="S575" s="212">
        <v>0</v>
      </c>
      <c r="T575" s="213">
        <f t="shared" si="167"/>
        <v>0</v>
      </c>
      <c r="AR575" s="25" t="s">
        <v>327</v>
      </c>
      <c r="AT575" s="25" t="s">
        <v>311</v>
      </c>
      <c r="AU575" s="25" t="s">
        <v>84</v>
      </c>
      <c r="AY575" s="25" t="s">
        <v>308</v>
      </c>
      <c r="BE575" s="214">
        <f t="shared" si="168"/>
        <v>0</v>
      </c>
      <c r="BF575" s="214">
        <f t="shared" si="169"/>
        <v>0</v>
      </c>
      <c r="BG575" s="214">
        <f t="shared" si="170"/>
        <v>0</v>
      </c>
      <c r="BH575" s="214">
        <f t="shared" si="171"/>
        <v>0</v>
      </c>
      <c r="BI575" s="214">
        <f t="shared" si="172"/>
        <v>0</v>
      </c>
      <c r="BJ575" s="25" t="s">
        <v>82</v>
      </c>
      <c r="BK575" s="214">
        <f t="shared" si="173"/>
        <v>0</v>
      </c>
      <c r="BL575" s="25" t="s">
        <v>327</v>
      </c>
      <c r="BM575" s="25" t="s">
        <v>3304</v>
      </c>
    </row>
    <row r="576" spans="2:65" s="1" customFormat="1" ht="22.5" customHeight="1">
      <c r="B576" s="42"/>
      <c r="C576" s="203" t="s">
        <v>8227</v>
      </c>
      <c r="D576" s="203" t="s">
        <v>311</v>
      </c>
      <c r="E576" s="204" t="s">
        <v>8228</v>
      </c>
      <c r="F576" s="205" t="s">
        <v>8229</v>
      </c>
      <c r="G576" s="206" t="s">
        <v>5275</v>
      </c>
      <c r="H576" s="207">
        <v>1</v>
      </c>
      <c r="I576" s="208"/>
      <c r="J576" s="209">
        <f t="shared" si="164"/>
        <v>0</v>
      </c>
      <c r="K576" s="205" t="s">
        <v>21</v>
      </c>
      <c r="L576" s="62"/>
      <c r="M576" s="210" t="s">
        <v>21</v>
      </c>
      <c r="N576" s="211" t="s">
        <v>45</v>
      </c>
      <c r="O576" s="43"/>
      <c r="P576" s="212">
        <f t="shared" si="165"/>
        <v>0</v>
      </c>
      <c r="Q576" s="212">
        <v>0</v>
      </c>
      <c r="R576" s="212">
        <f t="shared" si="166"/>
        <v>0</v>
      </c>
      <c r="S576" s="212">
        <v>0</v>
      </c>
      <c r="T576" s="213">
        <f t="shared" si="167"/>
        <v>0</v>
      </c>
      <c r="AR576" s="25" t="s">
        <v>327</v>
      </c>
      <c r="AT576" s="25" t="s">
        <v>311</v>
      </c>
      <c r="AU576" s="25" t="s">
        <v>84</v>
      </c>
      <c r="AY576" s="25" t="s">
        <v>308</v>
      </c>
      <c r="BE576" s="214">
        <f t="shared" si="168"/>
        <v>0</v>
      </c>
      <c r="BF576" s="214">
        <f t="shared" si="169"/>
        <v>0</v>
      </c>
      <c r="BG576" s="214">
        <f t="shared" si="170"/>
        <v>0</v>
      </c>
      <c r="BH576" s="214">
        <f t="shared" si="171"/>
        <v>0</v>
      </c>
      <c r="BI576" s="214">
        <f t="shared" si="172"/>
        <v>0</v>
      </c>
      <c r="BJ576" s="25" t="s">
        <v>82</v>
      </c>
      <c r="BK576" s="214">
        <f t="shared" si="173"/>
        <v>0</v>
      </c>
      <c r="BL576" s="25" t="s">
        <v>327</v>
      </c>
      <c r="BM576" s="25" t="s">
        <v>3308</v>
      </c>
    </row>
    <row r="577" spans="2:65" s="1" customFormat="1" ht="22.5" customHeight="1">
      <c r="B577" s="42"/>
      <c r="C577" s="203" t="s">
        <v>8230</v>
      </c>
      <c r="D577" s="203" t="s">
        <v>311</v>
      </c>
      <c r="E577" s="204" t="s">
        <v>8231</v>
      </c>
      <c r="F577" s="205" t="s">
        <v>8232</v>
      </c>
      <c r="G577" s="206" t="s">
        <v>5275</v>
      </c>
      <c r="H577" s="207">
        <v>2</v>
      </c>
      <c r="I577" s="208"/>
      <c r="J577" s="209">
        <f t="shared" si="164"/>
        <v>0</v>
      </c>
      <c r="K577" s="205" t="s">
        <v>21</v>
      </c>
      <c r="L577" s="62"/>
      <c r="M577" s="210" t="s">
        <v>21</v>
      </c>
      <c r="N577" s="211" t="s">
        <v>45</v>
      </c>
      <c r="O577" s="43"/>
      <c r="P577" s="212">
        <f t="shared" si="165"/>
        <v>0</v>
      </c>
      <c r="Q577" s="212">
        <v>0</v>
      </c>
      <c r="R577" s="212">
        <f t="shared" si="166"/>
        <v>0</v>
      </c>
      <c r="S577" s="212">
        <v>0</v>
      </c>
      <c r="T577" s="213">
        <f t="shared" si="167"/>
        <v>0</v>
      </c>
      <c r="AR577" s="25" t="s">
        <v>327</v>
      </c>
      <c r="AT577" s="25" t="s">
        <v>311</v>
      </c>
      <c r="AU577" s="25" t="s">
        <v>84</v>
      </c>
      <c r="AY577" s="25" t="s">
        <v>308</v>
      </c>
      <c r="BE577" s="214">
        <f t="shared" si="168"/>
        <v>0</v>
      </c>
      <c r="BF577" s="214">
        <f t="shared" si="169"/>
        <v>0</v>
      </c>
      <c r="BG577" s="214">
        <f t="shared" si="170"/>
        <v>0</v>
      </c>
      <c r="BH577" s="214">
        <f t="shared" si="171"/>
        <v>0</v>
      </c>
      <c r="BI577" s="214">
        <f t="shared" si="172"/>
        <v>0</v>
      </c>
      <c r="BJ577" s="25" t="s">
        <v>82</v>
      </c>
      <c r="BK577" s="214">
        <f t="shared" si="173"/>
        <v>0</v>
      </c>
      <c r="BL577" s="25" t="s">
        <v>327</v>
      </c>
      <c r="BM577" s="25" t="s">
        <v>3312</v>
      </c>
    </row>
    <row r="578" spans="2:65" s="1" customFormat="1" ht="22.5" customHeight="1">
      <c r="B578" s="42"/>
      <c r="C578" s="203" t="s">
        <v>6789</v>
      </c>
      <c r="D578" s="203" t="s">
        <v>311</v>
      </c>
      <c r="E578" s="204" t="s">
        <v>8233</v>
      </c>
      <c r="F578" s="205" t="s">
        <v>8234</v>
      </c>
      <c r="G578" s="206" t="s">
        <v>5275</v>
      </c>
      <c r="H578" s="207">
        <v>1</v>
      </c>
      <c r="I578" s="208"/>
      <c r="J578" s="209">
        <f t="shared" si="164"/>
        <v>0</v>
      </c>
      <c r="K578" s="205" t="s">
        <v>21</v>
      </c>
      <c r="L578" s="62"/>
      <c r="M578" s="210" t="s">
        <v>21</v>
      </c>
      <c r="N578" s="211" t="s">
        <v>45</v>
      </c>
      <c r="O578" s="43"/>
      <c r="P578" s="212">
        <f t="shared" si="165"/>
        <v>0</v>
      </c>
      <c r="Q578" s="212">
        <v>0</v>
      </c>
      <c r="R578" s="212">
        <f t="shared" si="166"/>
        <v>0</v>
      </c>
      <c r="S578" s="212">
        <v>0</v>
      </c>
      <c r="T578" s="213">
        <f t="shared" si="167"/>
        <v>0</v>
      </c>
      <c r="AR578" s="25" t="s">
        <v>327</v>
      </c>
      <c r="AT578" s="25" t="s">
        <v>311</v>
      </c>
      <c r="AU578" s="25" t="s">
        <v>84</v>
      </c>
      <c r="AY578" s="25" t="s">
        <v>308</v>
      </c>
      <c r="BE578" s="214">
        <f t="shared" si="168"/>
        <v>0</v>
      </c>
      <c r="BF578" s="214">
        <f t="shared" si="169"/>
        <v>0</v>
      </c>
      <c r="BG578" s="214">
        <f t="shared" si="170"/>
        <v>0</v>
      </c>
      <c r="BH578" s="214">
        <f t="shared" si="171"/>
        <v>0</v>
      </c>
      <c r="BI578" s="214">
        <f t="shared" si="172"/>
        <v>0</v>
      </c>
      <c r="BJ578" s="25" t="s">
        <v>82</v>
      </c>
      <c r="BK578" s="214">
        <f t="shared" si="173"/>
        <v>0</v>
      </c>
      <c r="BL578" s="25" t="s">
        <v>327</v>
      </c>
      <c r="BM578" s="25" t="s">
        <v>3316</v>
      </c>
    </row>
    <row r="579" spans="2:65" s="1" customFormat="1" ht="22.5" customHeight="1">
      <c r="B579" s="42"/>
      <c r="C579" s="203" t="s">
        <v>8235</v>
      </c>
      <c r="D579" s="203" t="s">
        <v>311</v>
      </c>
      <c r="E579" s="204" t="s">
        <v>8236</v>
      </c>
      <c r="F579" s="205" t="s">
        <v>8237</v>
      </c>
      <c r="G579" s="206" t="s">
        <v>5275</v>
      </c>
      <c r="H579" s="207">
        <v>1</v>
      </c>
      <c r="I579" s="208"/>
      <c r="J579" s="209">
        <f t="shared" si="164"/>
        <v>0</v>
      </c>
      <c r="K579" s="205" t="s">
        <v>21</v>
      </c>
      <c r="L579" s="62"/>
      <c r="M579" s="210" t="s">
        <v>21</v>
      </c>
      <c r="N579" s="211" t="s">
        <v>45</v>
      </c>
      <c r="O579" s="43"/>
      <c r="P579" s="212">
        <f t="shared" si="165"/>
        <v>0</v>
      </c>
      <c r="Q579" s="212">
        <v>0</v>
      </c>
      <c r="R579" s="212">
        <f t="shared" si="166"/>
        <v>0</v>
      </c>
      <c r="S579" s="212">
        <v>0</v>
      </c>
      <c r="T579" s="213">
        <f t="shared" si="167"/>
        <v>0</v>
      </c>
      <c r="AR579" s="25" t="s">
        <v>327</v>
      </c>
      <c r="AT579" s="25" t="s">
        <v>311</v>
      </c>
      <c r="AU579" s="25" t="s">
        <v>84</v>
      </c>
      <c r="AY579" s="25" t="s">
        <v>308</v>
      </c>
      <c r="BE579" s="214">
        <f t="shared" si="168"/>
        <v>0</v>
      </c>
      <c r="BF579" s="214">
        <f t="shared" si="169"/>
        <v>0</v>
      </c>
      <c r="BG579" s="214">
        <f t="shared" si="170"/>
        <v>0</v>
      </c>
      <c r="BH579" s="214">
        <f t="shared" si="171"/>
        <v>0</v>
      </c>
      <c r="BI579" s="214">
        <f t="shared" si="172"/>
        <v>0</v>
      </c>
      <c r="BJ579" s="25" t="s">
        <v>82</v>
      </c>
      <c r="BK579" s="214">
        <f t="shared" si="173"/>
        <v>0</v>
      </c>
      <c r="BL579" s="25" t="s">
        <v>327</v>
      </c>
      <c r="BM579" s="25" t="s">
        <v>3320</v>
      </c>
    </row>
    <row r="580" spans="2:65" s="1" customFormat="1" ht="22.5" customHeight="1">
      <c r="B580" s="42"/>
      <c r="C580" s="203" t="s">
        <v>8238</v>
      </c>
      <c r="D580" s="203" t="s">
        <v>311</v>
      </c>
      <c r="E580" s="204" t="s">
        <v>8239</v>
      </c>
      <c r="F580" s="205" t="s">
        <v>8240</v>
      </c>
      <c r="G580" s="206" t="s">
        <v>5275</v>
      </c>
      <c r="H580" s="207">
        <v>1</v>
      </c>
      <c r="I580" s="208"/>
      <c r="J580" s="209">
        <f t="shared" si="164"/>
        <v>0</v>
      </c>
      <c r="K580" s="205" t="s">
        <v>21</v>
      </c>
      <c r="L580" s="62"/>
      <c r="M580" s="210" t="s">
        <v>21</v>
      </c>
      <c r="N580" s="211" t="s">
        <v>45</v>
      </c>
      <c r="O580" s="43"/>
      <c r="P580" s="212">
        <f t="shared" si="165"/>
        <v>0</v>
      </c>
      <c r="Q580" s="212">
        <v>0</v>
      </c>
      <c r="R580" s="212">
        <f t="shared" si="166"/>
        <v>0</v>
      </c>
      <c r="S580" s="212">
        <v>0</v>
      </c>
      <c r="T580" s="213">
        <f t="shared" si="167"/>
        <v>0</v>
      </c>
      <c r="AR580" s="25" t="s">
        <v>327</v>
      </c>
      <c r="AT580" s="25" t="s">
        <v>311</v>
      </c>
      <c r="AU580" s="25" t="s">
        <v>84</v>
      </c>
      <c r="AY580" s="25" t="s">
        <v>308</v>
      </c>
      <c r="BE580" s="214">
        <f t="shared" si="168"/>
        <v>0</v>
      </c>
      <c r="BF580" s="214">
        <f t="shared" si="169"/>
        <v>0</v>
      </c>
      <c r="BG580" s="214">
        <f t="shared" si="170"/>
        <v>0</v>
      </c>
      <c r="BH580" s="214">
        <f t="shared" si="171"/>
        <v>0</v>
      </c>
      <c r="BI580" s="214">
        <f t="shared" si="172"/>
        <v>0</v>
      </c>
      <c r="BJ580" s="25" t="s">
        <v>82</v>
      </c>
      <c r="BK580" s="214">
        <f t="shared" si="173"/>
        <v>0</v>
      </c>
      <c r="BL580" s="25" t="s">
        <v>327</v>
      </c>
      <c r="BM580" s="25" t="s">
        <v>3324</v>
      </c>
    </row>
    <row r="581" spans="2:65" s="1" customFormat="1" ht="22.5" customHeight="1">
      <c r="B581" s="42"/>
      <c r="C581" s="203" t="s">
        <v>8241</v>
      </c>
      <c r="D581" s="203" t="s">
        <v>311</v>
      </c>
      <c r="E581" s="204" t="s">
        <v>8242</v>
      </c>
      <c r="F581" s="205" t="s">
        <v>8243</v>
      </c>
      <c r="G581" s="206" t="s">
        <v>5275</v>
      </c>
      <c r="H581" s="207">
        <v>1</v>
      </c>
      <c r="I581" s="208"/>
      <c r="J581" s="209">
        <f t="shared" si="164"/>
        <v>0</v>
      </c>
      <c r="K581" s="205" t="s">
        <v>21</v>
      </c>
      <c r="L581" s="62"/>
      <c r="M581" s="210" t="s">
        <v>21</v>
      </c>
      <c r="N581" s="211" t="s">
        <v>45</v>
      </c>
      <c r="O581" s="43"/>
      <c r="P581" s="212">
        <f t="shared" si="165"/>
        <v>0</v>
      </c>
      <c r="Q581" s="212">
        <v>0</v>
      </c>
      <c r="R581" s="212">
        <f t="shared" si="166"/>
        <v>0</v>
      </c>
      <c r="S581" s="212">
        <v>0</v>
      </c>
      <c r="T581" s="213">
        <f t="shared" si="167"/>
        <v>0</v>
      </c>
      <c r="AR581" s="25" t="s">
        <v>327</v>
      </c>
      <c r="AT581" s="25" t="s">
        <v>311</v>
      </c>
      <c r="AU581" s="25" t="s">
        <v>84</v>
      </c>
      <c r="AY581" s="25" t="s">
        <v>308</v>
      </c>
      <c r="BE581" s="214">
        <f t="shared" si="168"/>
        <v>0</v>
      </c>
      <c r="BF581" s="214">
        <f t="shared" si="169"/>
        <v>0</v>
      </c>
      <c r="BG581" s="214">
        <f t="shared" si="170"/>
        <v>0</v>
      </c>
      <c r="BH581" s="214">
        <f t="shared" si="171"/>
        <v>0</v>
      </c>
      <c r="BI581" s="214">
        <f t="shared" si="172"/>
        <v>0</v>
      </c>
      <c r="BJ581" s="25" t="s">
        <v>82</v>
      </c>
      <c r="BK581" s="214">
        <f t="shared" si="173"/>
        <v>0</v>
      </c>
      <c r="BL581" s="25" t="s">
        <v>327</v>
      </c>
      <c r="BM581" s="25" t="s">
        <v>3330</v>
      </c>
    </row>
    <row r="582" spans="2:65" s="1" customFormat="1" ht="22.5" customHeight="1">
      <c r="B582" s="42"/>
      <c r="C582" s="203" t="s">
        <v>8244</v>
      </c>
      <c r="D582" s="203" t="s">
        <v>311</v>
      </c>
      <c r="E582" s="204" t="s">
        <v>8245</v>
      </c>
      <c r="F582" s="205" t="s">
        <v>8246</v>
      </c>
      <c r="G582" s="206" t="s">
        <v>5275</v>
      </c>
      <c r="H582" s="207">
        <v>1</v>
      </c>
      <c r="I582" s="208"/>
      <c r="J582" s="209">
        <f t="shared" si="164"/>
        <v>0</v>
      </c>
      <c r="K582" s="205" t="s">
        <v>21</v>
      </c>
      <c r="L582" s="62"/>
      <c r="M582" s="210" t="s">
        <v>21</v>
      </c>
      <c r="N582" s="211" t="s">
        <v>45</v>
      </c>
      <c r="O582" s="43"/>
      <c r="P582" s="212">
        <f t="shared" si="165"/>
        <v>0</v>
      </c>
      <c r="Q582" s="212">
        <v>0</v>
      </c>
      <c r="R582" s="212">
        <f t="shared" si="166"/>
        <v>0</v>
      </c>
      <c r="S582" s="212">
        <v>0</v>
      </c>
      <c r="T582" s="213">
        <f t="shared" si="167"/>
        <v>0</v>
      </c>
      <c r="AR582" s="25" t="s">
        <v>327</v>
      </c>
      <c r="AT582" s="25" t="s">
        <v>311</v>
      </c>
      <c r="AU582" s="25" t="s">
        <v>84</v>
      </c>
      <c r="AY582" s="25" t="s">
        <v>308</v>
      </c>
      <c r="BE582" s="214">
        <f t="shared" si="168"/>
        <v>0</v>
      </c>
      <c r="BF582" s="214">
        <f t="shared" si="169"/>
        <v>0</v>
      </c>
      <c r="BG582" s="214">
        <f t="shared" si="170"/>
        <v>0</v>
      </c>
      <c r="BH582" s="214">
        <f t="shared" si="171"/>
        <v>0</v>
      </c>
      <c r="BI582" s="214">
        <f t="shared" si="172"/>
        <v>0</v>
      </c>
      <c r="BJ582" s="25" t="s">
        <v>82</v>
      </c>
      <c r="BK582" s="214">
        <f t="shared" si="173"/>
        <v>0</v>
      </c>
      <c r="BL582" s="25" t="s">
        <v>327</v>
      </c>
      <c r="BM582" s="25" t="s">
        <v>3334</v>
      </c>
    </row>
    <row r="583" spans="2:65" s="1" customFormat="1" ht="22.5" customHeight="1">
      <c r="B583" s="42"/>
      <c r="C583" s="203" t="s">
        <v>8247</v>
      </c>
      <c r="D583" s="203" t="s">
        <v>311</v>
      </c>
      <c r="E583" s="204" t="s">
        <v>8248</v>
      </c>
      <c r="F583" s="205" t="s">
        <v>8206</v>
      </c>
      <c r="G583" s="206" t="s">
        <v>6023</v>
      </c>
      <c r="H583" s="207">
        <v>2</v>
      </c>
      <c r="I583" s="208"/>
      <c r="J583" s="209">
        <f t="shared" si="164"/>
        <v>0</v>
      </c>
      <c r="K583" s="205" t="s">
        <v>21</v>
      </c>
      <c r="L583" s="62"/>
      <c r="M583" s="210" t="s">
        <v>21</v>
      </c>
      <c r="N583" s="211" t="s">
        <v>45</v>
      </c>
      <c r="O583" s="43"/>
      <c r="P583" s="212">
        <f t="shared" si="165"/>
        <v>0</v>
      </c>
      <c r="Q583" s="212">
        <v>0</v>
      </c>
      <c r="R583" s="212">
        <f t="shared" si="166"/>
        <v>0</v>
      </c>
      <c r="S583" s="212">
        <v>0</v>
      </c>
      <c r="T583" s="213">
        <f t="shared" si="167"/>
        <v>0</v>
      </c>
      <c r="AR583" s="25" t="s">
        <v>327</v>
      </c>
      <c r="AT583" s="25" t="s">
        <v>311</v>
      </c>
      <c r="AU583" s="25" t="s">
        <v>84</v>
      </c>
      <c r="AY583" s="25" t="s">
        <v>308</v>
      </c>
      <c r="BE583" s="214">
        <f t="shared" si="168"/>
        <v>0</v>
      </c>
      <c r="BF583" s="214">
        <f t="shared" si="169"/>
        <v>0</v>
      </c>
      <c r="BG583" s="214">
        <f t="shared" si="170"/>
        <v>0</v>
      </c>
      <c r="BH583" s="214">
        <f t="shared" si="171"/>
        <v>0</v>
      </c>
      <c r="BI583" s="214">
        <f t="shared" si="172"/>
        <v>0</v>
      </c>
      <c r="BJ583" s="25" t="s">
        <v>82</v>
      </c>
      <c r="BK583" s="214">
        <f t="shared" si="173"/>
        <v>0</v>
      </c>
      <c r="BL583" s="25" t="s">
        <v>327</v>
      </c>
      <c r="BM583" s="25" t="s">
        <v>3340</v>
      </c>
    </row>
    <row r="584" spans="2:65" s="1" customFormat="1" ht="22.5" customHeight="1">
      <c r="B584" s="42"/>
      <c r="C584" s="203" t="s">
        <v>8249</v>
      </c>
      <c r="D584" s="203" t="s">
        <v>311</v>
      </c>
      <c r="E584" s="204" t="s">
        <v>8250</v>
      </c>
      <c r="F584" s="205" t="s">
        <v>7467</v>
      </c>
      <c r="G584" s="206" t="s">
        <v>508</v>
      </c>
      <c r="H584" s="207">
        <v>2</v>
      </c>
      <c r="I584" s="208"/>
      <c r="J584" s="209">
        <f t="shared" si="164"/>
        <v>0</v>
      </c>
      <c r="K584" s="205" t="s">
        <v>21</v>
      </c>
      <c r="L584" s="62"/>
      <c r="M584" s="210" t="s">
        <v>21</v>
      </c>
      <c r="N584" s="211" t="s">
        <v>45</v>
      </c>
      <c r="O584" s="43"/>
      <c r="P584" s="212">
        <f t="shared" si="165"/>
        <v>0</v>
      </c>
      <c r="Q584" s="212">
        <v>0</v>
      </c>
      <c r="R584" s="212">
        <f t="shared" si="166"/>
        <v>0</v>
      </c>
      <c r="S584" s="212">
        <v>0</v>
      </c>
      <c r="T584" s="213">
        <f t="shared" si="167"/>
        <v>0</v>
      </c>
      <c r="AR584" s="25" t="s">
        <v>327</v>
      </c>
      <c r="AT584" s="25" t="s">
        <v>311</v>
      </c>
      <c r="AU584" s="25" t="s">
        <v>84</v>
      </c>
      <c r="AY584" s="25" t="s">
        <v>308</v>
      </c>
      <c r="BE584" s="214">
        <f t="shared" si="168"/>
        <v>0</v>
      </c>
      <c r="BF584" s="214">
        <f t="shared" si="169"/>
        <v>0</v>
      </c>
      <c r="BG584" s="214">
        <f t="shared" si="170"/>
        <v>0</v>
      </c>
      <c r="BH584" s="214">
        <f t="shared" si="171"/>
        <v>0</v>
      </c>
      <c r="BI584" s="214">
        <f t="shared" si="172"/>
        <v>0</v>
      </c>
      <c r="BJ584" s="25" t="s">
        <v>82</v>
      </c>
      <c r="BK584" s="214">
        <f t="shared" si="173"/>
        <v>0</v>
      </c>
      <c r="BL584" s="25" t="s">
        <v>327</v>
      </c>
      <c r="BM584" s="25" t="s">
        <v>3344</v>
      </c>
    </row>
    <row r="585" spans="2:65" s="1" customFormat="1" ht="22.5" customHeight="1">
      <c r="B585" s="42"/>
      <c r="C585" s="203" t="s">
        <v>8251</v>
      </c>
      <c r="D585" s="203" t="s">
        <v>311</v>
      </c>
      <c r="E585" s="204" t="s">
        <v>8252</v>
      </c>
      <c r="F585" s="205" t="s">
        <v>7482</v>
      </c>
      <c r="G585" s="206" t="s">
        <v>700</v>
      </c>
      <c r="H585" s="207">
        <v>1</v>
      </c>
      <c r="I585" s="208"/>
      <c r="J585" s="209">
        <f t="shared" si="164"/>
        <v>0</v>
      </c>
      <c r="K585" s="205" t="s">
        <v>21</v>
      </c>
      <c r="L585" s="62"/>
      <c r="M585" s="210" t="s">
        <v>21</v>
      </c>
      <c r="N585" s="211" t="s">
        <v>45</v>
      </c>
      <c r="O585" s="43"/>
      <c r="P585" s="212">
        <f t="shared" si="165"/>
        <v>0</v>
      </c>
      <c r="Q585" s="212">
        <v>0</v>
      </c>
      <c r="R585" s="212">
        <f t="shared" si="166"/>
        <v>0</v>
      </c>
      <c r="S585" s="212">
        <v>0</v>
      </c>
      <c r="T585" s="213">
        <f t="shared" si="167"/>
        <v>0</v>
      </c>
      <c r="AR585" s="25" t="s">
        <v>327</v>
      </c>
      <c r="AT585" s="25" t="s">
        <v>311</v>
      </c>
      <c r="AU585" s="25" t="s">
        <v>84</v>
      </c>
      <c r="AY585" s="25" t="s">
        <v>308</v>
      </c>
      <c r="BE585" s="214">
        <f t="shared" si="168"/>
        <v>0</v>
      </c>
      <c r="BF585" s="214">
        <f t="shared" si="169"/>
        <v>0</v>
      </c>
      <c r="BG585" s="214">
        <f t="shared" si="170"/>
        <v>0</v>
      </c>
      <c r="BH585" s="214">
        <f t="shared" si="171"/>
        <v>0</v>
      </c>
      <c r="BI585" s="214">
        <f t="shared" si="172"/>
        <v>0</v>
      </c>
      <c r="BJ585" s="25" t="s">
        <v>82</v>
      </c>
      <c r="BK585" s="214">
        <f t="shared" si="173"/>
        <v>0</v>
      </c>
      <c r="BL585" s="25" t="s">
        <v>327</v>
      </c>
      <c r="BM585" s="25" t="s">
        <v>3350</v>
      </c>
    </row>
    <row r="586" spans="2:65" s="11" customFormat="1" ht="29.85" customHeight="1">
      <c r="B586" s="186"/>
      <c r="C586" s="187"/>
      <c r="D586" s="200" t="s">
        <v>73</v>
      </c>
      <c r="E586" s="201" t="s">
        <v>8253</v>
      </c>
      <c r="F586" s="201" t="s">
        <v>8254</v>
      </c>
      <c r="G586" s="187"/>
      <c r="H586" s="187"/>
      <c r="I586" s="190"/>
      <c r="J586" s="202">
        <f>BK586</f>
        <v>0</v>
      </c>
      <c r="K586" s="187"/>
      <c r="L586" s="192"/>
      <c r="M586" s="193"/>
      <c r="N586" s="194"/>
      <c r="O586" s="194"/>
      <c r="P586" s="195">
        <f>SUM(P587:P591)</f>
        <v>0</v>
      </c>
      <c r="Q586" s="194"/>
      <c r="R586" s="195">
        <f>SUM(R587:R591)</f>
        <v>0</v>
      </c>
      <c r="S586" s="194"/>
      <c r="T586" s="196">
        <f>SUM(T587:T591)</f>
        <v>0</v>
      </c>
      <c r="AR586" s="197" t="s">
        <v>82</v>
      </c>
      <c r="AT586" s="198" t="s">
        <v>73</v>
      </c>
      <c r="AU586" s="198" t="s">
        <v>82</v>
      </c>
      <c r="AY586" s="197" t="s">
        <v>308</v>
      </c>
      <c r="BK586" s="199">
        <f>SUM(BK587:BK591)</f>
        <v>0</v>
      </c>
    </row>
    <row r="587" spans="2:65" s="1" customFormat="1" ht="22.5" customHeight="1">
      <c r="B587" s="42"/>
      <c r="C587" s="203" t="s">
        <v>8255</v>
      </c>
      <c r="D587" s="203" t="s">
        <v>311</v>
      </c>
      <c r="E587" s="204" t="s">
        <v>8256</v>
      </c>
      <c r="F587" s="205" t="s">
        <v>8257</v>
      </c>
      <c r="G587" s="206" t="s">
        <v>5275</v>
      </c>
      <c r="H587" s="207">
        <v>1</v>
      </c>
      <c r="I587" s="208"/>
      <c r="J587" s="209">
        <f>ROUND(I587*H587,2)</f>
        <v>0</v>
      </c>
      <c r="K587" s="205" t="s">
        <v>21</v>
      </c>
      <c r="L587" s="62"/>
      <c r="M587" s="210" t="s">
        <v>21</v>
      </c>
      <c r="N587" s="211" t="s">
        <v>45</v>
      </c>
      <c r="O587" s="43"/>
      <c r="P587" s="212">
        <f>O587*H587</f>
        <v>0</v>
      </c>
      <c r="Q587" s="212">
        <v>0</v>
      </c>
      <c r="R587" s="212">
        <f>Q587*H587</f>
        <v>0</v>
      </c>
      <c r="S587" s="212">
        <v>0</v>
      </c>
      <c r="T587" s="213">
        <f>S587*H587</f>
        <v>0</v>
      </c>
      <c r="AR587" s="25" t="s">
        <v>327</v>
      </c>
      <c r="AT587" s="25" t="s">
        <v>311</v>
      </c>
      <c r="AU587" s="25" t="s">
        <v>84</v>
      </c>
      <c r="AY587" s="25" t="s">
        <v>308</v>
      </c>
      <c r="BE587" s="214">
        <f>IF(N587="základní",J587,0)</f>
        <v>0</v>
      </c>
      <c r="BF587" s="214">
        <f>IF(N587="snížená",J587,0)</f>
        <v>0</v>
      </c>
      <c r="BG587" s="214">
        <f>IF(N587="zákl. přenesená",J587,0)</f>
        <v>0</v>
      </c>
      <c r="BH587" s="214">
        <f>IF(N587="sníž. přenesená",J587,0)</f>
        <v>0</v>
      </c>
      <c r="BI587" s="214">
        <f>IF(N587="nulová",J587,0)</f>
        <v>0</v>
      </c>
      <c r="BJ587" s="25" t="s">
        <v>82</v>
      </c>
      <c r="BK587" s="214">
        <f>ROUND(I587*H587,2)</f>
        <v>0</v>
      </c>
      <c r="BL587" s="25" t="s">
        <v>327</v>
      </c>
      <c r="BM587" s="25" t="s">
        <v>3354</v>
      </c>
    </row>
    <row r="588" spans="2:65" s="1" customFormat="1" ht="22.5" customHeight="1">
      <c r="B588" s="42"/>
      <c r="C588" s="203" t="s">
        <v>8258</v>
      </c>
      <c r="D588" s="203" t="s">
        <v>311</v>
      </c>
      <c r="E588" s="204" t="s">
        <v>8259</v>
      </c>
      <c r="F588" s="205" t="s">
        <v>8260</v>
      </c>
      <c r="G588" s="206" t="s">
        <v>5275</v>
      </c>
      <c r="H588" s="207">
        <v>1</v>
      </c>
      <c r="I588" s="208"/>
      <c r="J588" s="209">
        <f>ROUND(I588*H588,2)</f>
        <v>0</v>
      </c>
      <c r="K588" s="205" t="s">
        <v>21</v>
      </c>
      <c r="L588" s="62"/>
      <c r="M588" s="210" t="s">
        <v>21</v>
      </c>
      <c r="N588" s="211" t="s">
        <v>45</v>
      </c>
      <c r="O588" s="43"/>
      <c r="P588" s="212">
        <f>O588*H588</f>
        <v>0</v>
      </c>
      <c r="Q588" s="212">
        <v>0</v>
      </c>
      <c r="R588" s="212">
        <f>Q588*H588</f>
        <v>0</v>
      </c>
      <c r="S588" s="212">
        <v>0</v>
      </c>
      <c r="T588" s="213">
        <f>S588*H588</f>
        <v>0</v>
      </c>
      <c r="AR588" s="25" t="s">
        <v>327</v>
      </c>
      <c r="AT588" s="25" t="s">
        <v>311</v>
      </c>
      <c r="AU588" s="25" t="s">
        <v>84</v>
      </c>
      <c r="AY588" s="25" t="s">
        <v>308</v>
      </c>
      <c r="BE588" s="214">
        <f>IF(N588="základní",J588,0)</f>
        <v>0</v>
      </c>
      <c r="BF588" s="214">
        <f>IF(N588="snížená",J588,0)</f>
        <v>0</v>
      </c>
      <c r="BG588" s="214">
        <f>IF(N588="zákl. přenesená",J588,0)</f>
        <v>0</v>
      </c>
      <c r="BH588" s="214">
        <f>IF(N588="sníž. přenesená",J588,0)</f>
        <v>0</v>
      </c>
      <c r="BI588" s="214">
        <f>IF(N588="nulová",J588,0)</f>
        <v>0</v>
      </c>
      <c r="BJ588" s="25" t="s">
        <v>82</v>
      </c>
      <c r="BK588" s="214">
        <f>ROUND(I588*H588,2)</f>
        <v>0</v>
      </c>
      <c r="BL588" s="25" t="s">
        <v>327</v>
      </c>
      <c r="BM588" s="25" t="s">
        <v>3360</v>
      </c>
    </row>
    <row r="589" spans="2:65" s="1" customFormat="1" ht="22.5" customHeight="1">
      <c r="B589" s="42"/>
      <c r="C589" s="203" t="s">
        <v>8261</v>
      </c>
      <c r="D589" s="203" t="s">
        <v>311</v>
      </c>
      <c r="E589" s="204" t="s">
        <v>8262</v>
      </c>
      <c r="F589" s="205" t="s">
        <v>7446</v>
      </c>
      <c r="G589" s="206" t="s">
        <v>6023</v>
      </c>
      <c r="H589" s="207">
        <v>1</v>
      </c>
      <c r="I589" s="208"/>
      <c r="J589" s="209">
        <f>ROUND(I589*H589,2)</f>
        <v>0</v>
      </c>
      <c r="K589" s="205" t="s">
        <v>21</v>
      </c>
      <c r="L589" s="62"/>
      <c r="M589" s="210" t="s">
        <v>21</v>
      </c>
      <c r="N589" s="211" t="s">
        <v>45</v>
      </c>
      <c r="O589" s="43"/>
      <c r="P589" s="212">
        <f>O589*H589</f>
        <v>0</v>
      </c>
      <c r="Q589" s="212">
        <v>0</v>
      </c>
      <c r="R589" s="212">
        <f>Q589*H589</f>
        <v>0</v>
      </c>
      <c r="S589" s="212">
        <v>0</v>
      </c>
      <c r="T589" s="213">
        <f>S589*H589</f>
        <v>0</v>
      </c>
      <c r="AR589" s="25" t="s">
        <v>327</v>
      </c>
      <c r="AT589" s="25" t="s">
        <v>311</v>
      </c>
      <c r="AU589" s="25" t="s">
        <v>84</v>
      </c>
      <c r="AY589" s="25" t="s">
        <v>308</v>
      </c>
      <c r="BE589" s="214">
        <f>IF(N589="základní",J589,0)</f>
        <v>0</v>
      </c>
      <c r="BF589" s="214">
        <f>IF(N589="snížená",J589,0)</f>
        <v>0</v>
      </c>
      <c r="BG589" s="214">
        <f>IF(N589="zákl. přenesená",J589,0)</f>
        <v>0</v>
      </c>
      <c r="BH589" s="214">
        <f>IF(N589="sníž. přenesená",J589,0)</f>
        <v>0</v>
      </c>
      <c r="BI589" s="214">
        <f>IF(N589="nulová",J589,0)</f>
        <v>0</v>
      </c>
      <c r="BJ589" s="25" t="s">
        <v>82</v>
      </c>
      <c r="BK589" s="214">
        <f>ROUND(I589*H589,2)</f>
        <v>0</v>
      </c>
      <c r="BL589" s="25" t="s">
        <v>327</v>
      </c>
      <c r="BM589" s="25" t="s">
        <v>3364</v>
      </c>
    </row>
    <row r="590" spans="2:65" s="1" customFormat="1" ht="22.5" customHeight="1">
      <c r="B590" s="42"/>
      <c r="C590" s="203" t="s">
        <v>8263</v>
      </c>
      <c r="D590" s="203" t="s">
        <v>311</v>
      </c>
      <c r="E590" s="204" t="s">
        <v>8264</v>
      </c>
      <c r="F590" s="205" t="s">
        <v>7434</v>
      </c>
      <c r="G590" s="206" t="s">
        <v>6023</v>
      </c>
      <c r="H590" s="207">
        <v>1</v>
      </c>
      <c r="I590" s="208"/>
      <c r="J590" s="209">
        <f>ROUND(I590*H590,2)</f>
        <v>0</v>
      </c>
      <c r="K590" s="205" t="s">
        <v>21</v>
      </c>
      <c r="L590" s="62"/>
      <c r="M590" s="210" t="s">
        <v>21</v>
      </c>
      <c r="N590" s="211" t="s">
        <v>45</v>
      </c>
      <c r="O590" s="43"/>
      <c r="P590" s="212">
        <f>O590*H590</f>
        <v>0</v>
      </c>
      <c r="Q590" s="212">
        <v>0</v>
      </c>
      <c r="R590" s="212">
        <f>Q590*H590</f>
        <v>0</v>
      </c>
      <c r="S590" s="212">
        <v>0</v>
      </c>
      <c r="T590" s="213">
        <f>S590*H590</f>
        <v>0</v>
      </c>
      <c r="AR590" s="25" t="s">
        <v>327</v>
      </c>
      <c r="AT590" s="25" t="s">
        <v>311</v>
      </c>
      <c r="AU590" s="25" t="s">
        <v>84</v>
      </c>
      <c r="AY590" s="25" t="s">
        <v>308</v>
      </c>
      <c r="BE590" s="214">
        <f>IF(N590="základní",J590,0)</f>
        <v>0</v>
      </c>
      <c r="BF590" s="214">
        <f>IF(N590="snížená",J590,0)</f>
        <v>0</v>
      </c>
      <c r="BG590" s="214">
        <f>IF(N590="zákl. přenesená",J590,0)</f>
        <v>0</v>
      </c>
      <c r="BH590" s="214">
        <f>IF(N590="sníž. přenesená",J590,0)</f>
        <v>0</v>
      </c>
      <c r="BI590" s="214">
        <f>IF(N590="nulová",J590,0)</f>
        <v>0</v>
      </c>
      <c r="BJ590" s="25" t="s">
        <v>82</v>
      </c>
      <c r="BK590" s="214">
        <f>ROUND(I590*H590,2)</f>
        <v>0</v>
      </c>
      <c r="BL590" s="25" t="s">
        <v>327</v>
      </c>
      <c r="BM590" s="25" t="s">
        <v>3368</v>
      </c>
    </row>
    <row r="591" spans="2:65" s="1" customFormat="1" ht="22.5" customHeight="1">
      <c r="B591" s="42"/>
      <c r="C591" s="203" t="s">
        <v>8265</v>
      </c>
      <c r="D591" s="203" t="s">
        <v>311</v>
      </c>
      <c r="E591" s="204" t="s">
        <v>8266</v>
      </c>
      <c r="F591" s="205" t="s">
        <v>7482</v>
      </c>
      <c r="G591" s="206" t="s">
        <v>700</v>
      </c>
      <c r="H591" s="207">
        <v>1</v>
      </c>
      <c r="I591" s="208"/>
      <c r="J591" s="209">
        <f>ROUND(I591*H591,2)</f>
        <v>0</v>
      </c>
      <c r="K591" s="205" t="s">
        <v>21</v>
      </c>
      <c r="L591" s="62"/>
      <c r="M591" s="210" t="s">
        <v>21</v>
      </c>
      <c r="N591" s="211" t="s">
        <v>45</v>
      </c>
      <c r="O591" s="43"/>
      <c r="P591" s="212">
        <f>O591*H591</f>
        <v>0</v>
      </c>
      <c r="Q591" s="212">
        <v>0</v>
      </c>
      <c r="R591" s="212">
        <f>Q591*H591</f>
        <v>0</v>
      </c>
      <c r="S591" s="212">
        <v>0</v>
      </c>
      <c r="T591" s="213">
        <f>S591*H591</f>
        <v>0</v>
      </c>
      <c r="AR591" s="25" t="s">
        <v>327</v>
      </c>
      <c r="AT591" s="25" t="s">
        <v>311</v>
      </c>
      <c r="AU591" s="25" t="s">
        <v>84</v>
      </c>
      <c r="AY591" s="25" t="s">
        <v>308</v>
      </c>
      <c r="BE591" s="214">
        <f>IF(N591="základní",J591,0)</f>
        <v>0</v>
      </c>
      <c r="BF591" s="214">
        <f>IF(N591="snížená",J591,0)</f>
        <v>0</v>
      </c>
      <c r="BG591" s="214">
        <f>IF(N591="zákl. přenesená",J591,0)</f>
        <v>0</v>
      </c>
      <c r="BH591" s="214">
        <f>IF(N591="sníž. přenesená",J591,0)</f>
        <v>0</v>
      </c>
      <c r="BI591" s="214">
        <f>IF(N591="nulová",J591,0)</f>
        <v>0</v>
      </c>
      <c r="BJ591" s="25" t="s">
        <v>82</v>
      </c>
      <c r="BK591" s="214">
        <f>ROUND(I591*H591,2)</f>
        <v>0</v>
      </c>
      <c r="BL591" s="25" t="s">
        <v>327</v>
      </c>
      <c r="BM591" s="25" t="s">
        <v>3372</v>
      </c>
    </row>
    <row r="592" spans="2:65" s="11" customFormat="1" ht="29.85" customHeight="1">
      <c r="B592" s="186"/>
      <c r="C592" s="187"/>
      <c r="D592" s="200" t="s">
        <v>73</v>
      </c>
      <c r="E592" s="201" t="s">
        <v>8267</v>
      </c>
      <c r="F592" s="201" t="s">
        <v>8268</v>
      </c>
      <c r="G592" s="187"/>
      <c r="H592" s="187"/>
      <c r="I592" s="190"/>
      <c r="J592" s="202">
        <f>BK592</f>
        <v>0</v>
      </c>
      <c r="K592" s="187"/>
      <c r="L592" s="192"/>
      <c r="M592" s="193"/>
      <c r="N592" s="194"/>
      <c r="O592" s="194"/>
      <c r="P592" s="195">
        <f>SUM(P593:P600)</f>
        <v>0</v>
      </c>
      <c r="Q592" s="194"/>
      <c r="R592" s="195">
        <f>SUM(R593:R600)</f>
        <v>0</v>
      </c>
      <c r="S592" s="194"/>
      <c r="T592" s="196">
        <f>SUM(T593:T600)</f>
        <v>0</v>
      </c>
      <c r="AR592" s="197" t="s">
        <v>82</v>
      </c>
      <c r="AT592" s="198" t="s">
        <v>73</v>
      </c>
      <c r="AU592" s="198" t="s">
        <v>82</v>
      </c>
      <c r="AY592" s="197" t="s">
        <v>308</v>
      </c>
      <c r="BK592" s="199">
        <f>SUM(BK593:BK600)</f>
        <v>0</v>
      </c>
    </row>
    <row r="593" spans="2:65" s="1" customFormat="1" ht="22.5" customHeight="1">
      <c r="B593" s="42"/>
      <c r="C593" s="203" t="s">
        <v>8269</v>
      </c>
      <c r="D593" s="203" t="s">
        <v>311</v>
      </c>
      <c r="E593" s="204" t="s">
        <v>8270</v>
      </c>
      <c r="F593" s="205" t="s">
        <v>8067</v>
      </c>
      <c r="G593" s="206" t="s">
        <v>5275</v>
      </c>
      <c r="H593" s="207">
        <v>1</v>
      </c>
      <c r="I593" s="208"/>
      <c r="J593" s="209">
        <f t="shared" ref="J593:J600" si="174">ROUND(I593*H593,2)</f>
        <v>0</v>
      </c>
      <c r="K593" s="205" t="s">
        <v>21</v>
      </c>
      <c r="L593" s="62"/>
      <c r="M593" s="210" t="s">
        <v>21</v>
      </c>
      <c r="N593" s="211" t="s">
        <v>45</v>
      </c>
      <c r="O593" s="43"/>
      <c r="P593" s="212">
        <f t="shared" ref="P593:P600" si="175">O593*H593</f>
        <v>0</v>
      </c>
      <c r="Q593" s="212">
        <v>0</v>
      </c>
      <c r="R593" s="212">
        <f t="shared" ref="R593:R600" si="176">Q593*H593</f>
        <v>0</v>
      </c>
      <c r="S593" s="212">
        <v>0</v>
      </c>
      <c r="T593" s="213">
        <f t="shared" ref="T593:T600" si="177">S593*H593</f>
        <v>0</v>
      </c>
      <c r="AR593" s="25" t="s">
        <v>327</v>
      </c>
      <c r="AT593" s="25" t="s">
        <v>311</v>
      </c>
      <c r="AU593" s="25" t="s">
        <v>84</v>
      </c>
      <c r="AY593" s="25" t="s">
        <v>308</v>
      </c>
      <c r="BE593" s="214">
        <f t="shared" ref="BE593:BE600" si="178">IF(N593="základní",J593,0)</f>
        <v>0</v>
      </c>
      <c r="BF593" s="214">
        <f t="shared" ref="BF593:BF600" si="179">IF(N593="snížená",J593,0)</f>
        <v>0</v>
      </c>
      <c r="BG593" s="214">
        <f t="shared" ref="BG593:BG600" si="180">IF(N593="zákl. přenesená",J593,0)</f>
        <v>0</v>
      </c>
      <c r="BH593" s="214">
        <f t="shared" ref="BH593:BH600" si="181">IF(N593="sníž. přenesená",J593,0)</f>
        <v>0</v>
      </c>
      <c r="BI593" s="214">
        <f t="shared" ref="BI593:BI600" si="182">IF(N593="nulová",J593,0)</f>
        <v>0</v>
      </c>
      <c r="BJ593" s="25" t="s">
        <v>82</v>
      </c>
      <c r="BK593" s="214">
        <f t="shared" ref="BK593:BK600" si="183">ROUND(I593*H593,2)</f>
        <v>0</v>
      </c>
      <c r="BL593" s="25" t="s">
        <v>327</v>
      </c>
      <c r="BM593" s="25" t="s">
        <v>3378</v>
      </c>
    </row>
    <row r="594" spans="2:65" s="1" customFormat="1" ht="22.5" customHeight="1">
      <c r="B594" s="42"/>
      <c r="C594" s="203" t="s">
        <v>8271</v>
      </c>
      <c r="D594" s="203" t="s">
        <v>311</v>
      </c>
      <c r="E594" s="204" t="s">
        <v>8272</v>
      </c>
      <c r="F594" s="205" t="s">
        <v>8045</v>
      </c>
      <c r="G594" s="206" t="s">
        <v>5275</v>
      </c>
      <c r="H594" s="207">
        <v>1</v>
      </c>
      <c r="I594" s="208"/>
      <c r="J594" s="209">
        <f t="shared" si="174"/>
        <v>0</v>
      </c>
      <c r="K594" s="205" t="s">
        <v>21</v>
      </c>
      <c r="L594" s="62"/>
      <c r="M594" s="210" t="s">
        <v>21</v>
      </c>
      <c r="N594" s="211" t="s">
        <v>45</v>
      </c>
      <c r="O594" s="43"/>
      <c r="P594" s="212">
        <f t="shared" si="175"/>
        <v>0</v>
      </c>
      <c r="Q594" s="212">
        <v>0</v>
      </c>
      <c r="R594" s="212">
        <f t="shared" si="176"/>
        <v>0</v>
      </c>
      <c r="S594" s="212">
        <v>0</v>
      </c>
      <c r="T594" s="213">
        <f t="shared" si="177"/>
        <v>0</v>
      </c>
      <c r="AR594" s="25" t="s">
        <v>327</v>
      </c>
      <c r="AT594" s="25" t="s">
        <v>311</v>
      </c>
      <c r="AU594" s="25" t="s">
        <v>84</v>
      </c>
      <c r="AY594" s="25" t="s">
        <v>308</v>
      </c>
      <c r="BE594" s="214">
        <f t="shared" si="178"/>
        <v>0</v>
      </c>
      <c r="BF594" s="214">
        <f t="shared" si="179"/>
        <v>0</v>
      </c>
      <c r="BG594" s="214">
        <f t="shared" si="180"/>
        <v>0</v>
      </c>
      <c r="BH594" s="214">
        <f t="shared" si="181"/>
        <v>0</v>
      </c>
      <c r="BI594" s="214">
        <f t="shared" si="182"/>
        <v>0</v>
      </c>
      <c r="BJ594" s="25" t="s">
        <v>82</v>
      </c>
      <c r="BK594" s="214">
        <f t="shared" si="183"/>
        <v>0</v>
      </c>
      <c r="BL594" s="25" t="s">
        <v>327</v>
      </c>
      <c r="BM594" s="25" t="s">
        <v>3382</v>
      </c>
    </row>
    <row r="595" spans="2:65" s="1" customFormat="1" ht="22.5" customHeight="1">
      <c r="B595" s="42"/>
      <c r="C595" s="203" t="s">
        <v>8273</v>
      </c>
      <c r="D595" s="203" t="s">
        <v>311</v>
      </c>
      <c r="E595" s="204" t="s">
        <v>8274</v>
      </c>
      <c r="F595" s="205" t="s">
        <v>8047</v>
      </c>
      <c r="G595" s="206" t="s">
        <v>5275</v>
      </c>
      <c r="H595" s="207">
        <v>1</v>
      </c>
      <c r="I595" s="208"/>
      <c r="J595" s="209">
        <f t="shared" si="174"/>
        <v>0</v>
      </c>
      <c r="K595" s="205" t="s">
        <v>21</v>
      </c>
      <c r="L595" s="62"/>
      <c r="M595" s="210" t="s">
        <v>21</v>
      </c>
      <c r="N595" s="211" t="s">
        <v>45</v>
      </c>
      <c r="O595" s="43"/>
      <c r="P595" s="212">
        <f t="shared" si="175"/>
        <v>0</v>
      </c>
      <c r="Q595" s="212">
        <v>0</v>
      </c>
      <c r="R595" s="212">
        <f t="shared" si="176"/>
        <v>0</v>
      </c>
      <c r="S595" s="212">
        <v>0</v>
      </c>
      <c r="T595" s="213">
        <f t="shared" si="177"/>
        <v>0</v>
      </c>
      <c r="AR595" s="25" t="s">
        <v>327</v>
      </c>
      <c r="AT595" s="25" t="s">
        <v>311</v>
      </c>
      <c r="AU595" s="25" t="s">
        <v>84</v>
      </c>
      <c r="AY595" s="25" t="s">
        <v>308</v>
      </c>
      <c r="BE595" s="214">
        <f t="shared" si="178"/>
        <v>0</v>
      </c>
      <c r="BF595" s="214">
        <f t="shared" si="179"/>
        <v>0</v>
      </c>
      <c r="BG595" s="214">
        <f t="shared" si="180"/>
        <v>0</v>
      </c>
      <c r="BH595" s="214">
        <f t="shared" si="181"/>
        <v>0</v>
      </c>
      <c r="BI595" s="214">
        <f t="shared" si="182"/>
        <v>0</v>
      </c>
      <c r="BJ595" s="25" t="s">
        <v>82</v>
      </c>
      <c r="BK595" s="214">
        <f t="shared" si="183"/>
        <v>0</v>
      </c>
      <c r="BL595" s="25" t="s">
        <v>327</v>
      </c>
      <c r="BM595" s="25" t="s">
        <v>3386</v>
      </c>
    </row>
    <row r="596" spans="2:65" s="1" customFormat="1" ht="22.5" customHeight="1">
      <c r="B596" s="42"/>
      <c r="C596" s="203" t="s">
        <v>8275</v>
      </c>
      <c r="D596" s="203" t="s">
        <v>311</v>
      </c>
      <c r="E596" s="204" t="s">
        <v>8276</v>
      </c>
      <c r="F596" s="205" t="s">
        <v>8049</v>
      </c>
      <c r="G596" s="206" t="s">
        <v>5275</v>
      </c>
      <c r="H596" s="207">
        <v>1</v>
      </c>
      <c r="I596" s="208"/>
      <c r="J596" s="209">
        <f t="shared" si="174"/>
        <v>0</v>
      </c>
      <c r="K596" s="205" t="s">
        <v>21</v>
      </c>
      <c r="L596" s="62"/>
      <c r="M596" s="210" t="s">
        <v>21</v>
      </c>
      <c r="N596" s="211" t="s">
        <v>45</v>
      </c>
      <c r="O596" s="43"/>
      <c r="P596" s="212">
        <f t="shared" si="175"/>
        <v>0</v>
      </c>
      <c r="Q596" s="212">
        <v>0</v>
      </c>
      <c r="R596" s="212">
        <f t="shared" si="176"/>
        <v>0</v>
      </c>
      <c r="S596" s="212">
        <v>0</v>
      </c>
      <c r="T596" s="213">
        <f t="shared" si="177"/>
        <v>0</v>
      </c>
      <c r="AR596" s="25" t="s">
        <v>327</v>
      </c>
      <c r="AT596" s="25" t="s">
        <v>311</v>
      </c>
      <c r="AU596" s="25" t="s">
        <v>84</v>
      </c>
      <c r="AY596" s="25" t="s">
        <v>308</v>
      </c>
      <c r="BE596" s="214">
        <f t="shared" si="178"/>
        <v>0</v>
      </c>
      <c r="BF596" s="214">
        <f t="shared" si="179"/>
        <v>0</v>
      </c>
      <c r="BG596" s="214">
        <f t="shared" si="180"/>
        <v>0</v>
      </c>
      <c r="BH596" s="214">
        <f t="shared" si="181"/>
        <v>0</v>
      </c>
      <c r="BI596" s="214">
        <f t="shared" si="182"/>
        <v>0</v>
      </c>
      <c r="BJ596" s="25" t="s">
        <v>82</v>
      </c>
      <c r="BK596" s="214">
        <f t="shared" si="183"/>
        <v>0</v>
      </c>
      <c r="BL596" s="25" t="s">
        <v>327</v>
      </c>
      <c r="BM596" s="25" t="s">
        <v>3390</v>
      </c>
    </row>
    <row r="597" spans="2:65" s="1" customFormat="1" ht="22.5" customHeight="1">
      <c r="B597" s="42"/>
      <c r="C597" s="203" t="s">
        <v>8277</v>
      </c>
      <c r="D597" s="203" t="s">
        <v>311</v>
      </c>
      <c r="E597" s="204" t="s">
        <v>8278</v>
      </c>
      <c r="F597" s="205" t="s">
        <v>8279</v>
      </c>
      <c r="G597" s="206" t="s">
        <v>5275</v>
      </c>
      <c r="H597" s="207">
        <v>1</v>
      </c>
      <c r="I597" s="208"/>
      <c r="J597" s="209">
        <f t="shared" si="174"/>
        <v>0</v>
      </c>
      <c r="K597" s="205" t="s">
        <v>21</v>
      </c>
      <c r="L597" s="62"/>
      <c r="M597" s="210" t="s">
        <v>21</v>
      </c>
      <c r="N597" s="211" t="s">
        <v>45</v>
      </c>
      <c r="O597" s="43"/>
      <c r="P597" s="212">
        <f t="shared" si="175"/>
        <v>0</v>
      </c>
      <c r="Q597" s="212">
        <v>0</v>
      </c>
      <c r="R597" s="212">
        <f t="shared" si="176"/>
        <v>0</v>
      </c>
      <c r="S597" s="212">
        <v>0</v>
      </c>
      <c r="T597" s="213">
        <f t="shared" si="177"/>
        <v>0</v>
      </c>
      <c r="AR597" s="25" t="s">
        <v>327</v>
      </c>
      <c r="AT597" s="25" t="s">
        <v>311</v>
      </c>
      <c r="AU597" s="25" t="s">
        <v>84</v>
      </c>
      <c r="AY597" s="25" t="s">
        <v>308</v>
      </c>
      <c r="BE597" s="214">
        <f t="shared" si="178"/>
        <v>0</v>
      </c>
      <c r="BF597" s="214">
        <f t="shared" si="179"/>
        <v>0</v>
      </c>
      <c r="BG597" s="214">
        <f t="shared" si="180"/>
        <v>0</v>
      </c>
      <c r="BH597" s="214">
        <f t="shared" si="181"/>
        <v>0</v>
      </c>
      <c r="BI597" s="214">
        <f t="shared" si="182"/>
        <v>0</v>
      </c>
      <c r="BJ597" s="25" t="s">
        <v>82</v>
      </c>
      <c r="BK597" s="214">
        <f t="shared" si="183"/>
        <v>0</v>
      </c>
      <c r="BL597" s="25" t="s">
        <v>327</v>
      </c>
      <c r="BM597" s="25" t="s">
        <v>3396</v>
      </c>
    </row>
    <row r="598" spans="2:65" s="1" customFormat="1" ht="22.5" customHeight="1">
      <c r="B598" s="42"/>
      <c r="C598" s="203" t="s">
        <v>8280</v>
      </c>
      <c r="D598" s="203" t="s">
        <v>311</v>
      </c>
      <c r="E598" s="204" t="s">
        <v>8281</v>
      </c>
      <c r="F598" s="205" t="s">
        <v>8240</v>
      </c>
      <c r="G598" s="206" t="s">
        <v>5275</v>
      </c>
      <c r="H598" s="207">
        <v>1</v>
      </c>
      <c r="I598" s="208"/>
      <c r="J598" s="209">
        <f t="shared" si="174"/>
        <v>0</v>
      </c>
      <c r="K598" s="205" t="s">
        <v>21</v>
      </c>
      <c r="L598" s="62"/>
      <c r="M598" s="210" t="s">
        <v>21</v>
      </c>
      <c r="N598" s="211" t="s">
        <v>45</v>
      </c>
      <c r="O598" s="43"/>
      <c r="P598" s="212">
        <f t="shared" si="175"/>
        <v>0</v>
      </c>
      <c r="Q598" s="212">
        <v>0</v>
      </c>
      <c r="R598" s="212">
        <f t="shared" si="176"/>
        <v>0</v>
      </c>
      <c r="S598" s="212">
        <v>0</v>
      </c>
      <c r="T598" s="213">
        <f t="shared" si="177"/>
        <v>0</v>
      </c>
      <c r="AR598" s="25" t="s">
        <v>327</v>
      </c>
      <c r="AT598" s="25" t="s">
        <v>311</v>
      </c>
      <c r="AU598" s="25" t="s">
        <v>84</v>
      </c>
      <c r="AY598" s="25" t="s">
        <v>308</v>
      </c>
      <c r="BE598" s="214">
        <f t="shared" si="178"/>
        <v>0</v>
      </c>
      <c r="BF598" s="214">
        <f t="shared" si="179"/>
        <v>0</v>
      </c>
      <c r="BG598" s="214">
        <f t="shared" si="180"/>
        <v>0</v>
      </c>
      <c r="BH598" s="214">
        <f t="shared" si="181"/>
        <v>0</v>
      </c>
      <c r="BI598" s="214">
        <f t="shared" si="182"/>
        <v>0</v>
      </c>
      <c r="BJ598" s="25" t="s">
        <v>82</v>
      </c>
      <c r="BK598" s="214">
        <f t="shared" si="183"/>
        <v>0</v>
      </c>
      <c r="BL598" s="25" t="s">
        <v>327</v>
      </c>
      <c r="BM598" s="25" t="s">
        <v>3400</v>
      </c>
    </row>
    <row r="599" spans="2:65" s="1" customFormat="1" ht="22.5" customHeight="1">
      <c r="B599" s="42"/>
      <c r="C599" s="203" t="s">
        <v>8282</v>
      </c>
      <c r="D599" s="203" t="s">
        <v>311</v>
      </c>
      <c r="E599" s="204" t="s">
        <v>8283</v>
      </c>
      <c r="F599" s="205" t="s">
        <v>7455</v>
      </c>
      <c r="G599" s="206" t="s">
        <v>6023</v>
      </c>
      <c r="H599" s="207">
        <v>2</v>
      </c>
      <c r="I599" s="208"/>
      <c r="J599" s="209">
        <f t="shared" si="174"/>
        <v>0</v>
      </c>
      <c r="K599" s="205" t="s">
        <v>21</v>
      </c>
      <c r="L599" s="62"/>
      <c r="M599" s="210" t="s">
        <v>21</v>
      </c>
      <c r="N599" s="211" t="s">
        <v>45</v>
      </c>
      <c r="O599" s="43"/>
      <c r="P599" s="212">
        <f t="shared" si="175"/>
        <v>0</v>
      </c>
      <c r="Q599" s="212">
        <v>0</v>
      </c>
      <c r="R599" s="212">
        <f t="shared" si="176"/>
        <v>0</v>
      </c>
      <c r="S599" s="212">
        <v>0</v>
      </c>
      <c r="T599" s="213">
        <f t="shared" si="177"/>
        <v>0</v>
      </c>
      <c r="AR599" s="25" t="s">
        <v>327</v>
      </c>
      <c r="AT599" s="25" t="s">
        <v>311</v>
      </c>
      <c r="AU599" s="25" t="s">
        <v>84</v>
      </c>
      <c r="AY599" s="25" t="s">
        <v>308</v>
      </c>
      <c r="BE599" s="214">
        <f t="shared" si="178"/>
        <v>0</v>
      </c>
      <c r="BF599" s="214">
        <f t="shared" si="179"/>
        <v>0</v>
      </c>
      <c r="BG599" s="214">
        <f t="shared" si="180"/>
        <v>0</v>
      </c>
      <c r="BH599" s="214">
        <f t="shared" si="181"/>
        <v>0</v>
      </c>
      <c r="BI599" s="214">
        <f t="shared" si="182"/>
        <v>0</v>
      </c>
      <c r="BJ599" s="25" t="s">
        <v>82</v>
      </c>
      <c r="BK599" s="214">
        <f t="shared" si="183"/>
        <v>0</v>
      </c>
      <c r="BL599" s="25" t="s">
        <v>327</v>
      </c>
      <c r="BM599" s="25" t="s">
        <v>3404</v>
      </c>
    </row>
    <row r="600" spans="2:65" s="1" customFormat="1" ht="22.5" customHeight="1">
      <c r="B600" s="42"/>
      <c r="C600" s="203" t="s">
        <v>8284</v>
      </c>
      <c r="D600" s="203" t="s">
        <v>311</v>
      </c>
      <c r="E600" s="204" t="s">
        <v>8285</v>
      </c>
      <c r="F600" s="205" t="s">
        <v>7482</v>
      </c>
      <c r="G600" s="206" t="s">
        <v>700</v>
      </c>
      <c r="H600" s="207">
        <v>1</v>
      </c>
      <c r="I600" s="208"/>
      <c r="J600" s="209">
        <f t="shared" si="174"/>
        <v>0</v>
      </c>
      <c r="K600" s="205" t="s">
        <v>21</v>
      </c>
      <c r="L600" s="62"/>
      <c r="M600" s="210" t="s">
        <v>21</v>
      </c>
      <c r="N600" s="211" t="s">
        <v>45</v>
      </c>
      <c r="O600" s="43"/>
      <c r="P600" s="212">
        <f t="shared" si="175"/>
        <v>0</v>
      </c>
      <c r="Q600" s="212">
        <v>0</v>
      </c>
      <c r="R600" s="212">
        <f t="shared" si="176"/>
        <v>0</v>
      </c>
      <c r="S600" s="212">
        <v>0</v>
      </c>
      <c r="T600" s="213">
        <f t="shared" si="177"/>
        <v>0</v>
      </c>
      <c r="AR600" s="25" t="s">
        <v>327</v>
      </c>
      <c r="AT600" s="25" t="s">
        <v>311</v>
      </c>
      <c r="AU600" s="25" t="s">
        <v>84</v>
      </c>
      <c r="AY600" s="25" t="s">
        <v>308</v>
      </c>
      <c r="BE600" s="214">
        <f t="shared" si="178"/>
        <v>0</v>
      </c>
      <c r="BF600" s="214">
        <f t="shared" si="179"/>
        <v>0</v>
      </c>
      <c r="BG600" s="214">
        <f t="shared" si="180"/>
        <v>0</v>
      </c>
      <c r="BH600" s="214">
        <f t="shared" si="181"/>
        <v>0</v>
      </c>
      <c r="BI600" s="214">
        <f t="shared" si="182"/>
        <v>0</v>
      </c>
      <c r="BJ600" s="25" t="s">
        <v>82</v>
      </c>
      <c r="BK600" s="214">
        <f t="shared" si="183"/>
        <v>0</v>
      </c>
      <c r="BL600" s="25" t="s">
        <v>327</v>
      </c>
      <c r="BM600" s="25" t="s">
        <v>3408</v>
      </c>
    </row>
    <row r="601" spans="2:65" s="11" customFormat="1" ht="29.85" customHeight="1">
      <c r="B601" s="186"/>
      <c r="C601" s="187"/>
      <c r="D601" s="200" t="s">
        <v>73</v>
      </c>
      <c r="E601" s="201" t="s">
        <v>8286</v>
      </c>
      <c r="F601" s="201" t="s">
        <v>8287</v>
      </c>
      <c r="G601" s="187"/>
      <c r="H601" s="187"/>
      <c r="I601" s="190"/>
      <c r="J601" s="202">
        <f>BK601</f>
        <v>0</v>
      </c>
      <c r="K601" s="187"/>
      <c r="L601" s="192"/>
      <c r="M601" s="193"/>
      <c r="N601" s="194"/>
      <c r="O601" s="194"/>
      <c r="P601" s="195">
        <f>SUM(P602:P620)</f>
        <v>0</v>
      </c>
      <c r="Q601" s="194"/>
      <c r="R601" s="195">
        <f>SUM(R602:R620)</f>
        <v>0</v>
      </c>
      <c r="S601" s="194"/>
      <c r="T601" s="196">
        <f>SUM(T602:T620)</f>
        <v>0</v>
      </c>
      <c r="AR601" s="197" t="s">
        <v>82</v>
      </c>
      <c r="AT601" s="198" t="s">
        <v>73</v>
      </c>
      <c r="AU601" s="198" t="s">
        <v>82</v>
      </c>
      <c r="AY601" s="197" t="s">
        <v>308</v>
      </c>
      <c r="BK601" s="199">
        <f>SUM(BK602:BK620)</f>
        <v>0</v>
      </c>
    </row>
    <row r="602" spans="2:65" s="1" customFormat="1" ht="31.5" customHeight="1">
      <c r="B602" s="42"/>
      <c r="C602" s="203" t="s">
        <v>8288</v>
      </c>
      <c r="D602" s="203" t="s">
        <v>311</v>
      </c>
      <c r="E602" s="204" t="s">
        <v>8289</v>
      </c>
      <c r="F602" s="205" t="s">
        <v>8290</v>
      </c>
      <c r="G602" s="206" t="s">
        <v>5275</v>
      </c>
      <c r="H602" s="207">
        <v>1</v>
      </c>
      <c r="I602" s="208"/>
      <c r="J602" s="209">
        <f t="shared" ref="J602:J620" si="184">ROUND(I602*H602,2)</f>
        <v>0</v>
      </c>
      <c r="K602" s="205" t="s">
        <v>21</v>
      </c>
      <c r="L602" s="62"/>
      <c r="M602" s="210" t="s">
        <v>21</v>
      </c>
      <c r="N602" s="211" t="s">
        <v>45</v>
      </c>
      <c r="O602" s="43"/>
      <c r="P602" s="212">
        <f t="shared" ref="P602:P620" si="185">O602*H602</f>
        <v>0</v>
      </c>
      <c r="Q602" s="212">
        <v>0</v>
      </c>
      <c r="R602" s="212">
        <f t="shared" ref="R602:R620" si="186">Q602*H602</f>
        <v>0</v>
      </c>
      <c r="S602" s="212">
        <v>0</v>
      </c>
      <c r="T602" s="213">
        <f t="shared" ref="T602:T620" si="187">S602*H602</f>
        <v>0</v>
      </c>
      <c r="AR602" s="25" t="s">
        <v>327</v>
      </c>
      <c r="AT602" s="25" t="s">
        <v>311</v>
      </c>
      <c r="AU602" s="25" t="s">
        <v>84</v>
      </c>
      <c r="AY602" s="25" t="s">
        <v>308</v>
      </c>
      <c r="BE602" s="214">
        <f t="shared" ref="BE602:BE620" si="188">IF(N602="základní",J602,0)</f>
        <v>0</v>
      </c>
      <c r="BF602" s="214">
        <f t="shared" ref="BF602:BF620" si="189">IF(N602="snížená",J602,0)</f>
        <v>0</v>
      </c>
      <c r="BG602" s="214">
        <f t="shared" ref="BG602:BG620" si="190">IF(N602="zákl. přenesená",J602,0)</f>
        <v>0</v>
      </c>
      <c r="BH602" s="214">
        <f t="shared" ref="BH602:BH620" si="191">IF(N602="sníž. přenesená",J602,0)</f>
        <v>0</v>
      </c>
      <c r="BI602" s="214">
        <f t="shared" ref="BI602:BI620" si="192">IF(N602="nulová",J602,0)</f>
        <v>0</v>
      </c>
      <c r="BJ602" s="25" t="s">
        <v>82</v>
      </c>
      <c r="BK602" s="214">
        <f t="shared" ref="BK602:BK620" si="193">ROUND(I602*H602,2)</f>
        <v>0</v>
      </c>
      <c r="BL602" s="25" t="s">
        <v>327</v>
      </c>
      <c r="BM602" s="25" t="s">
        <v>3413</v>
      </c>
    </row>
    <row r="603" spans="2:65" s="1" customFormat="1" ht="22.5" customHeight="1">
      <c r="B603" s="42"/>
      <c r="C603" s="203" t="s">
        <v>8291</v>
      </c>
      <c r="D603" s="203" t="s">
        <v>311</v>
      </c>
      <c r="E603" s="204" t="s">
        <v>8292</v>
      </c>
      <c r="F603" s="205" t="s">
        <v>8293</v>
      </c>
      <c r="G603" s="206" t="s">
        <v>5275</v>
      </c>
      <c r="H603" s="207">
        <v>2</v>
      </c>
      <c r="I603" s="208"/>
      <c r="J603" s="209">
        <f t="shared" si="184"/>
        <v>0</v>
      </c>
      <c r="K603" s="205" t="s">
        <v>21</v>
      </c>
      <c r="L603" s="62"/>
      <c r="M603" s="210" t="s">
        <v>21</v>
      </c>
      <c r="N603" s="211" t="s">
        <v>45</v>
      </c>
      <c r="O603" s="43"/>
      <c r="P603" s="212">
        <f t="shared" si="185"/>
        <v>0</v>
      </c>
      <c r="Q603" s="212">
        <v>0</v>
      </c>
      <c r="R603" s="212">
        <f t="shared" si="186"/>
        <v>0</v>
      </c>
      <c r="S603" s="212">
        <v>0</v>
      </c>
      <c r="T603" s="213">
        <f t="shared" si="187"/>
        <v>0</v>
      </c>
      <c r="AR603" s="25" t="s">
        <v>327</v>
      </c>
      <c r="AT603" s="25" t="s">
        <v>311</v>
      </c>
      <c r="AU603" s="25" t="s">
        <v>84</v>
      </c>
      <c r="AY603" s="25" t="s">
        <v>308</v>
      </c>
      <c r="BE603" s="214">
        <f t="shared" si="188"/>
        <v>0</v>
      </c>
      <c r="BF603" s="214">
        <f t="shared" si="189"/>
        <v>0</v>
      </c>
      <c r="BG603" s="214">
        <f t="shared" si="190"/>
        <v>0</v>
      </c>
      <c r="BH603" s="214">
        <f t="shared" si="191"/>
        <v>0</v>
      </c>
      <c r="BI603" s="214">
        <f t="shared" si="192"/>
        <v>0</v>
      </c>
      <c r="BJ603" s="25" t="s">
        <v>82</v>
      </c>
      <c r="BK603" s="214">
        <f t="shared" si="193"/>
        <v>0</v>
      </c>
      <c r="BL603" s="25" t="s">
        <v>327</v>
      </c>
      <c r="BM603" s="25" t="s">
        <v>3417</v>
      </c>
    </row>
    <row r="604" spans="2:65" s="1" customFormat="1" ht="22.5" customHeight="1">
      <c r="B604" s="42"/>
      <c r="C604" s="203" t="s">
        <v>8294</v>
      </c>
      <c r="D604" s="203" t="s">
        <v>311</v>
      </c>
      <c r="E604" s="204" t="s">
        <v>8295</v>
      </c>
      <c r="F604" s="205" t="s">
        <v>8045</v>
      </c>
      <c r="G604" s="206" t="s">
        <v>5275</v>
      </c>
      <c r="H604" s="207">
        <v>1</v>
      </c>
      <c r="I604" s="208"/>
      <c r="J604" s="209">
        <f t="shared" si="184"/>
        <v>0</v>
      </c>
      <c r="K604" s="205" t="s">
        <v>21</v>
      </c>
      <c r="L604" s="62"/>
      <c r="M604" s="210" t="s">
        <v>21</v>
      </c>
      <c r="N604" s="211" t="s">
        <v>45</v>
      </c>
      <c r="O604" s="43"/>
      <c r="P604" s="212">
        <f t="shared" si="185"/>
        <v>0</v>
      </c>
      <c r="Q604" s="212">
        <v>0</v>
      </c>
      <c r="R604" s="212">
        <f t="shared" si="186"/>
        <v>0</v>
      </c>
      <c r="S604" s="212">
        <v>0</v>
      </c>
      <c r="T604" s="213">
        <f t="shared" si="187"/>
        <v>0</v>
      </c>
      <c r="AR604" s="25" t="s">
        <v>327</v>
      </c>
      <c r="AT604" s="25" t="s">
        <v>311</v>
      </c>
      <c r="AU604" s="25" t="s">
        <v>84</v>
      </c>
      <c r="AY604" s="25" t="s">
        <v>308</v>
      </c>
      <c r="BE604" s="214">
        <f t="shared" si="188"/>
        <v>0</v>
      </c>
      <c r="BF604" s="214">
        <f t="shared" si="189"/>
        <v>0</v>
      </c>
      <c r="BG604" s="214">
        <f t="shared" si="190"/>
        <v>0</v>
      </c>
      <c r="BH604" s="214">
        <f t="shared" si="191"/>
        <v>0</v>
      </c>
      <c r="BI604" s="214">
        <f t="shared" si="192"/>
        <v>0</v>
      </c>
      <c r="BJ604" s="25" t="s">
        <v>82</v>
      </c>
      <c r="BK604" s="214">
        <f t="shared" si="193"/>
        <v>0</v>
      </c>
      <c r="BL604" s="25" t="s">
        <v>327</v>
      </c>
      <c r="BM604" s="25" t="s">
        <v>3420</v>
      </c>
    </row>
    <row r="605" spans="2:65" s="1" customFormat="1" ht="22.5" customHeight="1">
      <c r="B605" s="42"/>
      <c r="C605" s="203" t="s">
        <v>8296</v>
      </c>
      <c r="D605" s="203" t="s">
        <v>311</v>
      </c>
      <c r="E605" s="204" t="s">
        <v>8297</v>
      </c>
      <c r="F605" s="205" t="s">
        <v>8047</v>
      </c>
      <c r="G605" s="206" t="s">
        <v>5275</v>
      </c>
      <c r="H605" s="207">
        <v>1</v>
      </c>
      <c r="I605" s="208"/>
      <c r="J605" s="209">
        <f t="shared" si="184"/>
        <v>0</v>
      </c>
      <c r="K605" s="205" t="s">
        <v>21</v>
      </c>
      <c r="L605" s="62"/>
      <c r="M605" s="210" t="s">
        <v>21</v>
      </c>
      <c r="N605" s="211" t="s">
        <v>45</v>
      </c>
      <c r="O605" s="43"/>
      <c r="P605" s="212">
        <f t="shared" si="185"/>
        <v>0</v>
      </c>
      <c r="Q605" s="212">
        <v>0</v>
      </c>
      <c r="R605" s="212">
        <f t="shared" si="186"/>
        <v>0</v>
      </c>
      <c r="S605" s="212">
        <v>0</v>
      </c>
      <c r="T605" s="213">
        <f t="shared" si="187"/>
        <v>0</v>
      </c>
      <c r="AR605" s="25" t="s">
        <v>327</v>
      </c>
      <c r="AT605" s="25" t="s">
        <v>311</v>
      </c>
      <c r="AU605" s="25" t="s">
        <v>84</v>
      </c>
      <c r="AY605" s="25" t="s">
        <v>308</v>
      </c>
      <c r="BE605" s="214">
        <f t="shared" si="188"/>
        <v>0</v>
      </c>
      <c r="BF605" s="214">
        <f t="shared" si="189"/>
        <v>0</v>
      </c>
      <c r="BG605" s="214">
        <f t="shared" si="190"/>
        <v>0</v>
      </c>
      <c r="BH605" s="214">
        <f t="shared" si="191"/>
        <v>0</v>
      </c>
      <c r="BI605" s="214">
        <f t="shared" si="192"/>
        <v>0</v>
      </c>
      <c r="BJ605" s="25" t="s">
        <v>82</v>
      </c>
      <c r="BK605" s="214">
        <f t="shared" si="193"/>
        <v>0</v>
      </c>
      <c r="BL605" s="25" t="s">
        <v>327</v>
      </c>
      <c r="BM605" s="25" t="s">
        <v>3425</v>
      </c>
    </row>
    <row r="606" spans="2:65" s="1" customFormat="1" ht="22.5" customHeight="1">
      <c r="B606" s="42"/>
      <c r="C606" s="203" t="s">
        <v>8298</v>
      </c>
      <c r="D606" s="203" t="s">
        <v>311</v>
      </c>
      <c r="E606" s="204" t="s">
        <v>8299</v>
      </c>
      <c r="F606" s="205" t="s">
        <v>8300</v>
      </c>
      <c r="G606" s="206" t="s">
        <v>5275</v>
      </c>
      <c r="H606" s="207">
        <v>2</v>
      </c>
      <c r="I606" s="208"/>
      <c r="J606" s="209">
        <f t="shared" si="184"/>
        <v>0</v>
      </c>
      <c r="K606" s="205" t="s">
        <v>21</v>
      </c>
      <c r="L606" s="62"/>
      <c r="M606" s="210" t="s">
        <v>21</v>
      </c>
      <c r="N606" s="211" t="s">
        <v>45</v>
      </c>
      <c r="O606" s="43"/>
      <c r="P606" s="212">
        <f t="shared" si="185"/>
        <v>0</v>
      </c>
      <c r="Q606" s="212">
        <v>0</v>
      </c>
      <c r="R606" s="212">
        <f t="shared" si="186"/>
        <v>0</v>
      </c>
      <c r="S606" s="212">
        <v>0</v>
      </c>
      <c r="T606" s="213">
        <f t="shared" si="187"/>
        <v>0</v>
      </c>
      <c r="AR606" s="25" t="s">
        <v>327</v>
      </c>
      <c r="AT606" s="25" t="s">
        <v>311</v>
      </c>
      <c r="AU606" s="25" t="s">
        <v>84</v>
      </c>
      <c r="AY606" s="25" t="s">
        <v>308</v>
      </c>
      <c r="BE606" s="214">
        <f t="shared" si="188"/>
        <v>0</v>
      </c>
      <c r="BF606" s="214">
        <f t="shared" si="189"/>
        <v>0</v>
      </c>
      <c r="BG606" s="214">
        <f t="shared" si="190"/>
        <v>0</v>
      </c>
      <c r="BH606" s="214">
        <f t="shared" si="191"/>
        <v>0</v>
      </c>
      <c r="BI606" s="214">
        <f t="shared" si="192"/>
        <v>0</v>
      </c>
      <c r="BJ606" s="25" t="s">
        <v>82</v>
      </c>
      <c r="BK606" s="214">
        <f t="shared" si="193"/>
        <v>0</v>
      </c>
      <c r="BL606" s="25" t="s">
        <v>327</v>
      </c>
      <c r="BM606" s="25" t="s">
        <v>3430</v>
      </c>
    </row>
    <row r="607" spans="2:65" s="1" customFormat="1" ht="22.5" customHeight="1">
      <c r="B607" s="42"/>
      <c r="C607" s="203" t="s">
        <v>8301</v>
      </c>
      <c r="D607" s="203" t="s">
        <v>311</v>
      </c>
      <c r="E607" s="204" t="s">
        <v>8302</v>
      </c>
      <c r="F607" s="205" t="s">
        <v>8303</v>
      </c>
      <c r="G607" s="206" t="s">
        <v>5275</v>
      </c>
      <c r="H607" s="207">
        <v>1</v>
      </c>
      <c r="I607" s="208"/>
      <c r="J607" s="209">
        <f t="shared" si="184"/>
        <v>0</v>
      </c>
      <c r="K607" s="205" t="s">
        <v>21</v>
      </c>
      <c r="L607" s="62"/>
      <c r="M607" s="210" t="s">
        <v>21</v>
      </c>
      <c r="N607" s="211" t="s">
        <v>45</v>
      </c>
      <c r="O607" s="43"/>
      <c r="P607" s="212">
        <f t="shared" si="185"/>
        <v>0</v>
      </c>
      <c r="Q607" s="212">
        <v>0</v>
      </c>
      <c r="R607" s="212">
        <f t="shared" si="186"/>
        <v>0</v>
      </c>
      <c r="S607" s="212">
        <v>0</v>
      </c>
      <c r="T607" s="213">
        <f t="shared" si="187"/>
        <v>0</v>
      </c>
      <c r="AR607" s="25" t="s">
        <v>327</v>
      </c>
      <c r="AT607" s="25" t="s">
        <v>311</v>
      </c>
      <c r="AU607" s="25" t="s">
        <v>84</v>
      </c>
      <c r="AY607" s="25" t="s">
        <v>308</v>
      </c>
      <c r="BE607" s="214">
        <f t="shared" si="188"/>
        <v>0</v>
      </c>
      <c r="BF607" s="214">
        <f t="shared" si="189"/>
        <v>0</v>
      </c>
      <c r="BG607" s="214">
        <f t="shared" si="190"/>
        <v>0</v>
      </c>
      <c r="BH607" s="214">
        <f t="shared" si="191"/>
        <v>0</v>
      </c>
      <c r="BI607" s="214">
        <f t="shared" si="192"/>
        <v>0</v>
      </c>
      <c r="BJ607" s="25" t="s">
        <v>82</v>
      </c>
      <c r="BK607" s="214">
        <f t="shared" si="193"/>
        <v>0</v>
      </c>
      <c r="BL607" s="25" t="s">
        <v>327</v>
      </c>
      <c r="BM607" s="25" t="s">
        <v>8051</v>
      </c>
    </row>
    <row r="608" spans="2:65" s="1" customFormat="1" ht="22.5" customHeight="1">
      <c r="B608" s="42"/>
      <c r="C608" s="203" t="s">
        <v>8304</v>
      </c>
      <c r="D608" s="203" t="s">
        <v>311</v>
      </c>
      <c r="E608" s="204" t="s">
        <v>8305</v>
      </c>
      <c r="F608" s="205" t="s">
        <v>8306</v>
      </c>
      <c r="G608" s="206" t="s">
        <v>5275</v>
      </c>
      <c r="H608" s="207">
        <v>1</v>
      </c>
      <c r="I608" s="208"/>
      <c r="J608" s="209">
        <f t="shared" si="184"/>
        <v>0</v>
      </c>
      <c r="K608" s="205" t="s">
        <v>21</v>
      </c>
      <c r="L608" s="62"/>
      <c r="M608" s="210" t="s">
        <v>21</v>
      </c>
      <c r="N608" s="211" t="s">
        <v>45</v>
      </c>
      <c r="O608" s="43"/>
      <c r="P608" s="212">
        <f t="shared" si="185"/>
        <v>0</v>
      </c>
      <c r="Q608" s="212">
        <v>0</v>
      </c>
      <c r="R608" s="212">
        <f t="shared" si="186"/>
        <v>0</v>
      </c>
      <c r="S608" s="212">
        <v>0</v>
      </c>
      <c r="T608" s="213">
        <f t="shared" si="187"/>
        <v>0</v>
      </c>
      <c r="AR608" s="25" t="s">
        <v>327</v>
      </c>
      <c r="AT608" s="25" t="s">
        <v>311</v>
      </c>
      <c r="AU608" s="25" t="s">
        <v>84</v>
      </c>
      <c r="AY608" s="25" t="s">
        <v>308</v>
      </c>
      <c r="BE608" s="214">
        <f t="shared" si="188"/>
        <v>0</v>
      </c>
      <c r="BF608" s="214">
        <f t="shared" si="189"/>
        <v>0</v>
      </c>
      <c r="BG608" s="214">
        <f t="shared" si="190"/>
        <v>0</v>
      </c>
      <c r="BH608" s="214">
        <f t="shared" si="191"/>
        <v>0</v>
      </c>
      <c r="BI608" s="214">
        <f t="shared" si="192"/>
        <v>0</v>
      </c>
      <c r="BJ608" s="25" t="s">
        <v>82</v>
      </c>
      <c r="BK608" s="214">
        <f t="shared" si="193"/>
        <v>0</v>
      </c>
      <c r="BL608" s="25" t="s">
        <v>327</v>
      </c>
      <c r="BM608" s="25" t="s">
        <v>8053</v>
      </c>
    </row>
    <row r="609" spans="2:65" s="1" customFormat="1" ht="22.5" customHeight="1">
      <c r="B609" s="42"/>
      <c r="C609" s="203" t="s">
        <v>8307</v>
      </c>
      <c r="D609" s="203" t="s">
        <v>311</v>
      </c>
      <c r="E609" s="204" t="s">
        <v>8308</v>
      </c>
      <c r="F609" s="205" t="s">
        <v>8309</v>
      </c>
      <c r="G609" s="206" t="s">
        <v>5275</v>
      </c>
      <c r="H609" s="207">
        <v>3</v>
      </c>
      <c r="I609" s="208"/>
      <c r="J609" s="209">
        <f t="shared" si="184"/>
        <v>0</v>
      </c>
      <c r="K609" s="205" t="s">
        <v>21</v>
      </c>
      <c r="L609" s="62"/>
      <c r="M609" s="210" t="s">
        <v>21</v>
      </c>
      <c r="N609" s="211" t="s">
        <v>45</v>
      </c>
      <c r="O609" s="43"/>
      <c r="P609" s="212">
        <f t="shared" si="185"/>
        <v>0</v>
      </c>
      <c r="Q609" s="212">
        <v>0</v>
      </c>
      <c r="R609" s="212">
        <f t="shared" si="186"/>
        <v>0</v>
      </c>
      <c r="S609" s="212">
        <v>0</v>
      </c>
      <c r="T609" s="213">
        <f t="shared" si="187"/>
        <v>0</v>
      </c>
      <c r="AR609" s="25" t="s">
        <v>327</v>
      </c>
      <c r="AT609" s="25" t="s">
        <v>311</v>
      </c>
      <c r="AU609" s="25" t="s">
        <v>84</v>
      </c>
      <c r="AY609" s="25" t="s">
        <v>308</v>
      </c>
      <c r="BE609" s="214">
        <f t="shared" si="188"/>
        <v>0</v>
      </c>
      <c r="BF609" s="214">
        <f t="shared" si="189"/>
        <v>0</v>
      </c>
      <c r="BG609" s="214">
        <f t="shared" si="190"/>
        <v>0</v>
      </c>
      <c r="BH609" s="214">
        <f t="shared" si="191"/>
        <v>0</v>
      </c>
      <c r="BI609" s="214">
        <f t="shared" si="192"/>
        <v>0</v>
      </c>
      <c r="BJ609" s="25" t="s">
        <v>82</v>
      </c>
      <c r="BK609" s="214">
        <f t="shared" si="193"/>
        <v>0</v>
      </c>
      <c r="BL609" s="25" t="s">
        <v>327</v>
      </c>
      <c r="BM609" s="25" t="s">
        <v>8055</v>
      </c>
    </row>
    <row r="610" spans="2:65" s="1" customFormat="1" ht="22.5" customHeight="1">
      <c r="B610" s="42"/>
      <c r="C610" s="203" t="s">
        <v>8310</v>
      </c>
      <c r="D610" s="203" t="s">
        <v>311</v>
      </c>
      <c r="E610" s="204" t="s">
        <v>8311</v>
      </c>
      <c r="F610" s="205" t="s">
        <v>8170</v>
      </c>
      <c r="G610" s="206" t="s">
        <v>5275</v>
      </c>
      <c r="H610" s="207">
        <v>2</v>
      </c>
      <c r="I610" s="208"/>
      <c r="J610" s="209">
        <f t="shared" si="184"/>
        <v>0</v>
      </c>
      <c r="K610" s="205" t="s">
        <v>21</v>
      </c>
      <c r="L610" s="62"/>
      <c r="M610" s="210" t="s">
        <v>21</v>
      </c>
      <c r="N610" s="211" t="s">
        <v>45</v>
      </c>
      <c r="O610" s="43"/>
      <c r="P610" s="212">
        <f t="shared" si="185"/>
        <v>0</v>
      </c>
      <c r="Q610" s="212">
        <v>0</v>
      </c>
      <c r="R610" s="212">
        <f t="shared" si="186"/>
        <v>0</v>
      </c>
      <c r="S610" s="212">
        <v>0</v>
      </c>
      <c r="T610" s="213">
        <f t="shared" si="187"/>
        <v>0</v>
      </c>
      <c r="AR610" s="25" t="s">
        <v>327</v>
      </c>
      <c r="AT610" s="25" t="s">
        <v>311</v>
      </c>
      <c r="AU610" s="25" t="s">
        <v>84</v>
      </c>
      <c r="AY610" s="25" t="s">
        <v>308</v>
      </c>
      <c r="BE610" s="214">
        <f t="shared" si="188"/>
        <v>0</v>
      </c>
      <c r="BF610" s="214">
        <f t="shared" si="189"/>
        <v>0</v>
      </c>
      <c r="BG610" s="214">
        <f t="shared" si="190"/>
        <v>0</v>
      </c>
      <c r="BH610" s="214">
        <f t="shared" si="191"/>
        <v>0</v>
      </c>
      <c r="BI610" s="214">
        <f t="shared" si="192"/>
        <v>0</v>
      </c>
      <c r="BJ610" s="25" t="s">
        <v>82</v>
      </c>
      <c r="BK610" s="214">
        <f t="shared" si="193"/>
        <v>0</v>
      </c>
      <c r="BL610" s="25" t="s">
        <v>327</v>
      </c>
      <c r="BM610" s="25" t="s">
        <v>8057</v>
      </c>
    </row>
    <row r="611" spans="2:65" s="1" customFormat="1" ht="22.5" customHeight="1">
      <c r="B611" s="42"/>
      <c r="C611" s="203" t="s">
        <v>8312</v>
      </c>
      <c r="D611" s="203" t="s">
        <v>311</v>
      </c>
      <c r="E611" s="204" t="s">
        <v>8313</v>
      </c>
      <c r="F611" s="205" t="s">
        <v>8173</v>
      </c>
      <c r="G611" s="206" t="s">
        <v>5275</v>
      </c>
      <c r="H611" s="207">
        <v>4</v>
      </c>
      <c r="I611" s="208"/>
      <c r="J611" s="209">
        <f t="shared" si="184"/>
        <v>0</v>
      </c>
      <c r="K611" s="205" t="s">
        <v>21</v>
      </c>
      <c r="L611" s="62"/>
      <c r="M611" s="210" t="s">
        <v>21</v>
      </c>
      <c r="N611" s="211" t="s">
        <v>45</v>
      </c>
      <c r="O611" s="43"/>
      <c r="P611" s="212">
        <f t="shared" si="185"/>
        <v>0</v>
      </c>
      <c r="Q611" s="212">
        <v>0</v>
      </c>
      <c r="R611" s="212">
        <f t="shared" si="186"/>
        <v>0</v>
      </c>
      <c r="S611" s="212">
        <v>0</v>
      </c>
      <c r="T611" s="213">
        <f t="shared" si="187"/>
        <v>0</v>
      </c>
      <c r="AR611" s="25" t="s">
        <v>327</v>
      </c>
      <c r="AT611" s="25" t="s">
        <v>311</v>
      </c>
      <c r="AU611" s="25" t="s">
        <v>84</v>
      </c>
      <c r="AY611" s="25" t="s">
        <v>308</v>
      </c>
      <c r="BE611" s="214">
        <f t="shared" si="188"/>
        <v>0</v>
      </c>
      <c r="BF611" s="214">
        <f t="shared" si="189"/>
        <v>0</v>
      </c>
      <c r="BG611" s="214">
        <f t="shared" si="190"/>
        <v>0</v>
      </c>
      <c r="BH611" s="214">
        <f t="shared" si="191"/>
        <v>0</v>
      </c>
      <c r="BI611" s="214">
        <f t="shared" si="192"/>
        <v>0</v>
      </c>
      <c r="BJ611" s="25" t="s">
        <v>82</v>
      </c>
      <c r="BK611" s="214">
        <f t="shared" si="193"/>
        <v>0</v>
      </c>
      <c r="BL611" s="25" t="s">
        <v>327</v>
      </c>
      <c r="BM611" s="25" t="s">
        <v>8059</v>
      </c>
    </row>
    <row r="612" spans="2:65" s="1" customFormat="1" ht="22.5" customHeight="1">
      <c r="B612" s="42"/>
      <c r="C612" s="203" t="s">
        <v>8314</v>
      </c>
      <c r="D612" s="203" t="s">
        <v>311</v>
      </c>
      <c r="E612" s="204" t="s">
        <v>8315</v>
      </c>
      <c r="F612" s="205" t="s">
        <v>8316</v>
      </c>
      <c r="G612" s="206" t="s">
        <v>5275</v>
      </c>
      <c r="H612" s="207">
        <v>8</v>
      </c>
      <c r="I612" s="208"/>
      <c r="J612" s="209">
        <f t="shared" si="184"/>
        <v>0</v>
      </c>
      <c r="K612" s="205" t="s">
        <v>21</v>
      </c>
      <c r="L612" s="62"/>
      <c r="M612" s="210" t="s">
        <v>21</v>
      </c>
      <c r="N612" s="211" t="s">
        <v>45</v>
      </c>
      <c r="O612" s="43"/>
      <c r="P612" s="212">
        <f t="shared" si="185"/>
        <v>0</v>
      </c>
      <c r="Q612" s="212">
        <v>0</v>
      </c>
      <c r="R612" s="212">
        <f t="shared" si="186"/>
        <v>0</v>
      </c>
      <c r="S612" s="212">
        <v>0</v>
      </c>
      <c r="T612" s="213">
        <f t="shared" si="187"/>
        <v>0</v>
      </c>
      <c r="AR612" s="25" t="s">
        <v>327</v>
      </c>
      <c r="AT612" s="25" t="s">
        <v>311</v>
      </c>
      <c r="AU612" s="25" t="s">
        <v>84</v>
      </c>
      <c r="AY612" s="25" t="s">
        <v>308</v>
      </c>
      <c r="BE612" s="214">
        <f t="shared" si="188"/>
        <v>0</v>
      </c>
      <c r="BF612" s="214">
        <f t="shared" si="189"/>
        <v>0</v>
      </c>
      <c r="BG612" s="214">
        <f t="shared" si="190"/>
        <v>0</v>
      </c>
      <c r="BH612" s="214">
        <f t="shared" si="191"/>
        <v>0</v>
      </c>
      <c r="BI612" s="214">
        <f t="shared" si="192"/>
        <v>0</v>
      </c>
      <c r="BJ612" s="25" t="s">
        <v>82</v>
      </c>
      <c r="BK612" s="214">
        <f t="shared" si="193"/>
        <v>0</v>
      </c>
      <c r="BL612" s="25" t="s">
        <v>327</v>
      </c>
      <c r="BM612" s="25" t="s">
        <v>8061</v>
      </c>
    </row>
    <row r="613" spans="2:65" s="1" customFormat="1" ht="22.5" customHeight="1">
      <c r="B613" s="42"/>
      <c r="C613" s="203" t="s">
        <v>8317</v>
      </c>
      <c r="D613" s="203" t="s">
        <v>311</v>
      </c>
      <c r="E613" s="204" t="s">
        <v>8318</v>
      </c>
      <c r="F613" s="205" t="s">
        <v>8319</v>
      </c>
      <c r="G613" s="206" t="s">
        <v>5275</v>
      </c>
      <c r="H613" s="207">
        <v>5</v>
      </c>
      <c r="I613" s="208"/>
      <c r="J613" s="209">
        <f t="shared" si="184"/>
        <v>0</v>
      </c>
      <c r="K613" s="205" t="s">
        <v>21</v>
      </c>
      <c r="L613" s="62"/>
      <c r="M613" s="210" t="s">
        <v>21</v>
      </c>
      <c r="N613" s="211" t="s">
        <v>45</v>
      </c>
      <c r="O613" s="43"/>
      <c r="P613" s="212">
        <f t="shared" si="185"/>
        <v>0</v>
      </c>
      <c r="Q613" s="212">
        <v>0</v>
      </c>
      <c r="R613" s="212">
        <f t="shared" si="186"/>
        <v>0</v>
      </c>
      <c r="S613" s="212">
        <v>0</v>
      </c>
      <c r="T613" s="213">
        <f t="shared" si="187"/>
        <v>0</v>
      </c>
      <c r="AR613" s="25" t="s">
        <v>327</v>
      </c>
      <c r="AT613" s="25" t="s">
        <v>311</v>
      </c>
      <c r="AU613" s="25" t="s">
        <v>84</v>
      </c>
      <c r="AY613" s="25" t="s">
        <v>308</v>
      </c>
      <c r="BE613" s="214">
        <f t="shared" si="188"/>
        <v>0</v>
      </c>
      <c r="BF613" s="214">
        <f t="shared" si="189"/>
        <v>0</v>
      </c>
      <c r="BG613" s="214">
        <f t="shared" si="190"/>
        <v>0</v>
      </c>
      <c r="BH613" s="214">
        <f t="shared" si="191"/>
        <v>0</v>
      </c>
      <c r="BI613" s="214">
        <f t="shared" si="192"/>
        <v>0</v>
      </c>
      <c r="BJ613" s="25" t="s">
        <v>82</v>
      </c>
      <c r="BK613" s="214">
        <f t="shared" si="193"/>
        <v>0</v>
      </c>
      <c r="BL613" s="25" t="s">
        <v>327</v>
      </c>
      <c r="BM613" s="25" t="s">
        <v>8063</v>
      </c>
    </row>
    <row r="614" spans="2:65" s="1" customFormat="1" ht="22.5" customHeight="1">
      <c r="B614" s="42"/>
      <c r="C614" s="203" t="s">
        <v>8320</v>
      </c>
      <c r="D614" s="203" t="s">
        <v>311</v>
      </c>
      <c r="E614" s="204" t="s">
        <v>8321</v>
      </c>
      <c r="F614" s="205" t="s">
        <v>7446</v>
      </c>
      <c r="G614" s="206" t="s">
        <v>6023</v>
      </c>
      <c r="H614" s="207">
        <v>11</v>
      </c>
      <c r="I614" s="208"/>
      <c r="J614" s="209">
        <f t="shared" si="184"/>
        <v>0</v>
      </c>
      <c r="K614" s="205" t="s">
        <v>21</v>
      </c>
      <c r="L614" s="62"/>
      <c r="M614" s="210" t="s">
        <v>21</v>
      </c>
      <c r="N614" s="211" t="s">
        <v>45</v>
      </c>
      <c r="O614" s="43"/>
      <c r="P614" s="212">
        <f t="shared" si="185"/>
        <v>0</v>
      </c>
      <c r="Q614" s="212">
        <v>0</v>
      </c>
      <c r="R614" s="212">
        <f t="shared" si="186"/>
        <v>0</v>
      </c>
      <c r="S614" s="212">
        <v>0</v>
      </c>
      <c r="T614" s="213">
        <f t="shared" si="187"/>
        <v>0</v>
      </c>
      <c r="AR614" s="25" t="s">
        <v>327</v>
      </c>
      <c r="AT614" s="25" t="s">
        <v>311</v>
      </c>
      <c r="AU614" s="25" t="s">
        <v>84</v>
      </c>
      <c r="AY614" s="25" t="s">
        <v>308</v>
      </c>
      <c r="BE614" s="214">
        <f t="shared" si="188"/>
        <v>0</v>
      </c>
      <c r="BF614" s="214">
        <f t="shared" si="189"/>
        <v>0</v>
      </c>
      <c r="BG614" s="214">
        <f t="shared" si="190"/>
        <v>0</v>
      </c>
      <c r="BH614" s="214">
        <f t="shared" si="191"/>
        <v>0</v>
      </c>
      <c r="BI614" s="214">
        <f t="shared" si="192"/>
        <v>0</v>
      </c>
      <c r="BJ614" s="25" t="s">
        <v>82</v>
      </c>
      <c r="BK614" s="214">
        <f t="shared" si="193"/>
        <v>0</v>
      </c>
      <c r="BL614" s="25" t="s">
        <v>327</v>
      </c>
      <c r="BM614" s="25" t="s">
        <v>8065</v>
      </c>
    </row>
    <row r="615" spans="2:65" s="1" customFormat="1" ht="22.5" customHeight="1">
      <c r="B615" s="42"/>
      <c r="C615" s="203" t="s">
        <v>8322</v>
      </c>
      <c r="D615" s="203" t="s">
        <v>311</v>
      </c>
      <c r="E615" s="204" t="s">
        <v>8323</v>
      </c>
      <c r="F615" s="205" t="s">
        <v>7449</v>
      </c>
      <c r="G615" s="206" t="s">
        <v>6023</v>
      </c>
      <c r="H615" s="207">
        <v>19</v>
      </c>
      <c r="I615" s="208"/>
      <c r="J615" s="209">
        <f t="shared" si="184"/>
        <v>0</v>
      </c>
      <c r="K615" s="205" t="s">
        <v>21</v>
      </c>
      <c r="L615" s="62"/>
      <c r="M615" s="210" t="s">
        <v>21</v>
      </c>
      <c r="N615" s="211" t="s">
        <v>45</v>
      </c>
      <c r="O615" s="43"/>
      <c r="P615" s="212">
        <f t="shared" si="185"/>
        <v>0</v>
      </c>
      <c r="Q615" s="212">
        <v>0</v>
      </c>
      <c r="R615" s="212">
        <f t="shared" si="186"/>
        <v>0</v>
      </c>
      <c r="S615" s="212">
        <v>0</v>
      </c>
      <c r="T615" s="213">
        <f t="shared" si="187"/>
        <v>0</v>
      </c>
      <c r="AR615" s="25" t="s">
        <v>327</v>
      </c>
      <c r="AT615" s="25" t="s">
        <v>311</v>
      </c>
      <c r="AU615" s="25" t="s">
        <v>84</v>
      </c>
      <c r="AY615" s="25" t="s">
        <v>308</v>
      </c>
      <c r="BE615" s="214">
        <f t="shared" si="188"/>
        <v>0</v>
      </c>
      <c r="BF615" s="214">
        <f t="shared" si="189"/>
        <v>0</v>
      </c>
      <c r="BG615" s="214">
        <f t="shared" si="190"/>
        <v>0</v>
      </c>
      <c r="BH615" s="214">
        <f t="shared" si="191"/>
        <v>0</v>
      </c>
      <c r="BI615" s="214">
        <f t="shared" si="192"/>
        <v>0</v>
      </c>
      <c r="BJ615" s="25" t="s">
        <v>82</v>
      </c>
      <c r="BK615" s="214">
        <f t="shared" si="193"/>
        <v>0</v>
      </c>
      <c r="BL615" s="25" t="s">
        <v>327</v>
      </c>
      <c r="BM615" s="25" t="s">
        <v>8068</v>
      </c>
    </row>
    <row r="616" spans="2:65" s="1" customFormat="1" ht="22.5" customHeight="1">
      <c r="B616" s="42"/>
      <c r="C616" s="203" t="s">
        <v>8324</v>
      </c>
      <c r="D616" s="203" t="s">
        <v>311</v>
      </c>
      <c r="E616" s="204" t="s">
        <v>8325</v>
      </c>
      <c r="F616" s="205" t="s">
        <v>7452</v>
      </c>
      <c r="G616" s="206" t="s">
        <v>6023</v>
      </c>
      <c r="H616" s="207">
        <v>7</v>
      </c>
      <c r="I616" s="208"/>
      <c r="J616" s="209">
        <f t="shared" si="184"/>
        <v>0</v>
      </c>
      <c r="K616" s="205" t="s">
        <v>21</v>
      </c>
      <c r="L616" s="62"/>
      <c r="M616" s="210" t="s">
        <v>21</v>
      </c>
      <c r="N616" s="211" t="s">
        <v>45</v>
      </c>
      <c r="O616" s="43"/>
      <c r="P616" s="212">
        <f t="shared" si="185"/>
        <v>0</v>
      </c>
      <c r="Q616" s="212">
        <v>0</v>
      </c>
      <c r="R616" s="212">
        <f t="shared" si="186"/>
        <v>0</v>
      </c>
      <c r="S616" s="212">
        <v>0</v>
      </c>
      <c r="T616" s="213">
        <f t="shared" si="187"/>
        <v>0</v>
      </c>
      <c r="AR616" s="25" t="s">
        <v>327</v>
      </c>
      <c r="AT616" s="25" t="s">
        <v>311</v>
      </c>
      <c r="AU616" s="25" t="s">
        <v>84</v>
      </c>
      <c r="AY616" s="25" t="s">
        <v>308</v>
      </c>
      <c r="BE616" s="214">
        <f t="shared" si="188"/>
        <v>0</v>
      </c>
      <c r="BF616" s="214">
        <f t="shared" si="189"/>
        <v>0</v>
      </c>
      <c r="BG616" s="214">
        <f t="shared" si="190"/>
        <v>0</v>
      </c>
      <c r="BH616" s="214">
        <f t="shared" si="191"/>
        <v>0</v>
      </c>
      <c r="BI616" s="214">
        <f t="shared" si="192"/>
        <v>0</v>
      </c>
      <c r="BJ616" s="25" t="s">
        <v>82</v>
      </c>
      <c r="BK616" s="214">
        <f t="shared" si="193"/>
        <v>0</v>
      </c>
      <c r="BL616" s="25" t="s">
        <v>327</v>
      </c>
      <c r="BM616" s="25" t="s">
        <v>8071</v>
      </c>
    </row>
    <row r="617" spans="2:65" s="1" customFormat="1" ht="22.5" customHeight="1">
      <c r="B617" s="42"/>
      <c r="C617" s="203" t="s">
        <v>8326</v>
      </c>
      <c r="D617" s="203" t="s">
        <v>311</v>
      </c>
      <c r="E617" s="204" t="s">
        <v>8327</v>
      </c>
      <c r="F617" s="205" t="s">
        <v>7455</v>
      </c>
      <c r="G617" s="206" t="s">
        <v>6023</v>
      </c>
      <c r="H617" s="207">
        <v>2</v>
      </c>
      <c r="I617" s="208"/>
      <c r="J617" s="209">
        <f t="shared" si="184"/>
        <v>0</v>
      </c>
      <c r="K617" s="205" t="s">
        <v>21</v>
      </c>
      <c r="L617" s="62"/>
      <c r="M617" s="210" t="s">
        <v>21</v>
      </c>
      <c r="N617" s="211" t="s">
        <v>45</v>
      </c>
      <c r="O617" s="43"/>
      <c r="P617" s="212">
        <f t="shared" si="185"/>
        <v>0</v>
      </c>
      <c r="Q617" s="212">
        <v>0</v>
      </c>
      <c r="R617" s="212">
        <f t="shared" si="186"/>
        <v>0</v>
      </c>
      <c r="S617" s="212">
        <v>0</v>
      </c>
      <c r="T617" s="213">
        <f t="shared" si="187"/>
        <v>0</v>
      </c>
      <c r="AR617" s="25" t="s">
        <v>327</v>
      </c>
      <c r="AT617" s="25" t="s">
        <v>311</v>
      </c>
      <c r="AU617" s="25" t="s">
        <v>84</v>
      </c>
      <c r="AY617" s="25" t="s">
        <v>308</v>
      </c>
      <c r="BE617" s="214">
        <f t="shared" si="188"/>
        <v>0</v>
      </c>
      <c r="BF617" s="214">
        <f t="shared" si="189"/>
        <v>0</v>
      </c>
      <c r="BG617" s="214">
        <f t="shared" si="190"/>
        <v>0</v>
      </c>
      <c r="BH617" s="214">
        <f t="shared" si="191"/>
        <v>0</v>
      </c>
      <c r="BI617" s="214">
        <f t="shared" si="192"/>
        <v>0</v>
      </c>
      <c r="BJ617" s="25" t="s">
        <v>82</v>
      </c>
      <c r="BK617" s="214">
        <f t="shared" si="193"/>
        <v>0</v>
      </c>
      <c r="BL617" s="25" t="s">
        <v>327</v>
      </c>
      <c r="BM617" s="25" t="s">
        <v>8074</v>
      </c>
    </row>
    <row r="618" spans="2:65" s="1" customFormat="1" ht="22.5" customHeight="1">
      <c r="B618" s="42"/>
      <c r="C618" s="203" t="s">
        <v>8328</v>
      </c>
      <c r="D618" s="203" t="s">
        <v>311</v>
      </c>
      <c r="E618" s="204" t="s">
        <v>8329</v>
      </c>
      <c r="F618" s="205" t="s">
        <v>7458</v>
      </c>
      <c r="G618" s="206" t="s">
        <v>6023</v>
      </c>
      <c r="H618" s="207">
        <v>11</v>
      </c>
      <c r="I618" s="208"/>
      <c r="J618" s="209">
        <f t="shared" si="184"/>
        <v>0</v>
      </c>
      <c r="K618" s="205" t="s">
        <v>21</v>
      </c>
      <c r="L618" s="62"/>
      <c r="M618" s="210" t="s">
        <v>21</v>
      </c>
      <c r="N618" s="211" t="s">
        <v>45</v>
      </c>
      <c r="O618" s="43"/>
      <c r="P618" s="212">
        <f t="shared" si="185"/>
        <v>0</v>
      </c>
      <c r="Q618" s="212">
        <v>0</v>
      </c>
      <c r="R618" s="212">
        <f t="shared" si="186"/>
        <v>0</v>
      </c>
      <c r="S618" s="212">
        <v>0</v>
      </c>
      <c r="T618" s="213">
        <f t="shared" si="187"/>
        <v>0</v>
      </c>
      <c r="AR618" s="25" t="s">
        <v>327</v>
      </c>
      <c r="AT618" s="25" t="s">
        <v>311</v>
      </c>
      <c r="AU618" s="25" t="s">
        <v>84</v>
      </c>
      <c r="AY618" s="25" t="s">
        <v>308</v>
      </c>
      <c r="BE618" s="214">
        <f t="shared" si="188"/>
        <v>0</v>
      </c>
      <c r="BF618" s="214">
        <f t="shared" si="189"/>
        <v>0</v>
      </c>
      <c r="BG618" s="214">
        <f t="shared" si="190"/>
        <v>0</v>
      </c>
      <c r="BH618" s="214">
        <f t="shared" si="191"/>
        <v>0</v>
      </c>
      <c r="BI618" s="214">
        <f t="shared" si="192"/>
        <v>0</v>
      </c>
      <c r="BJ618" s="25" t="s">
        <v>82</v>
      </c>
      <c r="BK618" s="214">
        <f t="shared" si="193"/>
        <v>0</v>
      </c>
      <c r="BL618" s="25" t="s">
        <v>327</v>
      </c>
      <c r="BM618" s="25" t="s">
        <v>8077</v>
      </c>
    </row>
    <row r="619" spans="2:65" s="1" customFormat="1" ht="22.5" customHeight="1">
      <c r="B619" s="42"/>
      <c r="C619" s="203" t="s">
        <v>8330</v>
      </c>
      <c r="D619" s="203" t="s">
        <v>311</v>
      </c>
      <c r="E619" s="204" t="s">
        <v>8331</v>
      </c>
      <c r="F619" s="205" t="s">
        <v>7479</v>
      </c>
      <c r="G619" s="206" t="s">
        <v>508</v>
      </c>
      <c r="H619" s="207">
        <v>4</v>
      </c>
      <c r="I619" s="208"/>
      <c r="J619" s="209">
        <f t="shared" si="184"/>
        <v>0</v>
      </c>
      <c r="K619" s="205" t="s">
        <v>21</v>
      </c>
      <c r="L619" s="62"/>
      <c r="M619" s="210" t="s">
        <v>21</v>
      </c>
      <c r="N619" s="211" t="s">
        <v>45</v>
      </c>
      <c r="O619" s="43"/>
      <c r="P619" s="212">
        <f t="shared" si="185"/>
        <v>0</v>
      </c>
      <c r="Q619" s="212">
        <v>0</v>
      </c>
      <c r="R619" s="212">
        <f t="shared" si="186"/>
        <v>0</v>
      </c>
      <c r="S619" s="212">
        <v>0</v>
      </c>
      <c r="T619" s="213">
        <f t="shared" si="187"/>
        <v>0</v>
      </c>
      <c r="AR619" s="25" t="s">
        <v>327</v>
      </c>
      <c r="AT619" s="25" t="s">
        <v>311</v>
      </c>
      <c r="AU619" s="25" t="s">
        <v>84</v>
      </c>
      <c r="AY619" s="25" t="s">
        <v>308</v>
      </c>
      <c r="BE619" s="214">
        <f t="shared" si="188"/>
        <v>0</v>
      </c>
      <c r="BF619" s="214">
        <f t="shared" si="189"/>
        <v>0</v>
      </c>
      <c r="BG619" s="214">
        <f t="shared" si="190"/>
        <v>0</v>
      </c>
      <c r="BH619" s="214">
        <f t="shared" si="191"/>
        <v>0</v>
      </c>
      <c r="BI619" s="214">
        <f t="shared" si="192"/>
        <v>0</v>
      </c>
      <c r="BJ619" s="25" t="s">
        <v>82</v>
      </c>
      <c r="BK619" s="214">
        <f t="shared" si="193"/>
        <v>0</v>
      </c>
      <c r="BL619" s="25" t="s">
        <v>327</v>
      </c>
      <c r="BM619" s="25" t="s">
        <v>8079</v>
      </c>
    </row>
    <row r="620" spans="2:65" s="1" customFormat="1" ht="22.5" customHeight="1">
      <c r="B620" s="42"/>
      <c r="C620" s="203" t="s">
        <v>8332</v>
      </c>
      <c r="D620" s="203" t="s">
        <v>311</v>
      </c>
      <c r="E620" s="204" t="s">
        <v>8333</v>
      </c>
      <c r="F620" s="205" t="s">
        <v>7482</v>
      </c>
      <c r="G620" s="206" t="s">
        <v>700</v>
      </c>
      <c r="H620" s="207">
        <v>1</v>
      </c>
      <c r="I620" s="208"/>
      <c r="J620" s="209">
        <f t="shared" si="184"/>
        <v>0</v>
      </c>
      <c r="K620" s="205" t="s">
        <v>21</v>
      </c>
      <c r="L620" s="62"/>
      <c r="M620" s="210" t="s">
        <v>21</v>
      </c>
      <c r="N620" s="211" t="s">
        <v>45</v>
      </c>
      <c r="O620" s="43"/>
      <c r="P620" s="212">
        <f t="shared" si="185"/>
        <v>0</v>
      </c>
      <c r="Q620" s="212">
        <v>0</v>
      </c>
      <c r="R620" s="212">
        <f t="shared" si="186"/>
        <v>0</v>
      </c>
      <c r="S620" s="212">
        <v>0</v>
      </c>
      <c r="T620" s="213">
        <f t="shared" si="187"/>
        <v>0</v>
      </c>
      <c r="AR620" s="25" t="s">
        <v>327</v>
      </c>
      <c r="AT620" s="25" t="s">
        <v>311</v>
      </c>
      <c r="AU620" s="25" t="s">
        <v>84</v>
      </c>
      <c r="AY620" s="25" t="s">
        <v>308</v>
      </c>
      <c r="BE620" s="214">
        <f t="shared" si="188"/>
        <v>0</v>
      </c>
      <c r="BF620" s="214">
        <f t="shared" si="189"/>
        <v>0</v>
      </c>
      <c r="BG620" s="214">
        <f t="shared" si="190"/>
        <v>0</v>
      </c>
      <c r="BH620" s="214">
        <f t="shared" si="191"/>
        <v>0</v>
      </c>
      <c r="BI620" s="214">
        <f t="shared" si="192"/>
        <v>0</v>
      </c>
      <c r="BJ620" s="25" t="s">
        <v>82</v>
      </c>
      <c r="BK620" s="214">
        <f t="shared" si="193"/>
        <v>0</v>
      </c>
      <c r="BL620" s="25" t="s">
        <v>327</v>
      </c>
      <c r="BM620" s="25" t="s">
        <v>8081</v>
      </c>
    </row>
    <row r="621" spans="2:65" s="11" customFormat="1" ht="29.85" customHeight="1">
      <c r="B621" s="186"/>
      <c r="C621" s="187"/>
      <c r="D621" s="200" t="s">
        <v>73</v>
      </c>
      <c r="E621" s="201" t="s">
        <v>8334</v>
      </c>
      <c r="F621" s="201" t="s">
        <v>8335</v>
      </c>
      <c r="G621" s="187"/>
      <c r="H621" s="187"/>
      <c r="I621" s="190"/>
      <c r="J621" s="202">
        <f>BK621</f>
        <v>0</v>
      </c>
      <c r="K621" s="187"/>
      <c r="L621" s="192"/>
      <c r="M621" s="193"/>
      <c r="N621" s="194"/>
      <c r="O621" s="194"/>
      <c r="P621" s="195">
        <f>SUM(P622:P628)</f>
        <v>0</v>
      </c>
      <c r="Q621" s="194"/>
      <c r="R621" s="195">
        <f>SUM(R622:R628)</f>
        <v>0</v>
      </c>
      <c r="S621" s="194"/>
      <c r="T621" s="196">
        <f>SUM(T622:T628)</f>
        <v>0</v>
      </c>
      <c r="AR621" s="197" t="s">
        <v>82</v>
      </c>
      <c r="AT621" s="198" t="s">
        <v>73</v>
      </c>
      <c r="AU621" s="198" t="s">
        <v>82</v>
      </c>
      <c r="AY621" s="197" t="s">
        <v>308</v>
      </c>
      <c r="BK621" s="199">
        <f>SUM(BK622:BK628)</f>
        <v>0</v>
      </c>
    </row>
    <row r="622" spans="2:65" s="1" customFormat="1" ht="22.5" customHeight="1">
      <c r="B622" s="42"/>
      <c r="C622" s="203" t="s">
        <v>8336</v>
      </c>
      <c r="D622" s="203" t="s">
        <v>311</v>
      </c>
      <c r="E622" s="204" t="s">
        <v>8337</v>
      </c>
      <c r="F622" s="205" t="s">
        <v>8338</v>
      </c>
      <c r="G622" s="206" t="s">
        <v>700</v>
      </c>
      <c r="H622" s="207">
        <v>1</v>
      </c>
      <c r="I622" s="208"/>
      <c r="J622" s="209">
        <f t="shared" ref="J622:J628" si="194">ROUND(I622*H622,2)</f>
        <v>0</v>
      </c>
      <c r="K622" s="205" t="s">
        <v>21</v>
      </c>
      <c r="L622" s="62"/>
      <c r="M622" s="210" t="s">
        <v>21</v>
      </c>
      <c r="N622" s="211" t="s">
        <v>45</v>
      </c>
      <c r="O622" s="43"/>
      <c r="P622" s="212">
        <f t="shared" ref="P622:P628" si="195">O622*H622</f>
        <v>0</v>
      </c>
      <c r="Q622" s="212">
        <v>0</v>
      </c>
      <c r="R622" s="212">
        <f t="shared" ref="R622:R628" si="196">Q622*H622</f>
        <v>0</v>
      </c>
      <c r="S622" s="212">
        <v>0</v>
      </c>
      <c r="T622" s="213">
        <f t="shared" ref="T622:T628" si="197">S622*H622</f>
        <v>0</v>
      </c>
      <c r="AR622" s="25" t="s">
        <v>327</v>
      </c>
      <c r="AT622" s="25" t="s">
        <v>311</v>
      </c>
      <c r="AU622" s="25" t="s">
        <v>84</v>
      </c>
      <c r="AY622" s="25" t="s">
        <v>308</v>
      </c>
      <c r="BE622" s="214">
        <f t="shared" ref="BE622:BE628" si="198">IF(N622="základní",J622,0)</f>
        <v>0</v>
      </c>
      <c r="BF622" s="214">
        <f t="shared" ref="BF622:BF628" si="199">IF(N622="snížená",J622,0)</f>
        <v>0</v>
      </c>
      <c r="BG622" s="214">
        <f t="shared" ref="BG622:BG628" si="200">IF(N622="zákl. přenesená",J622,0)</f>
        <v>0</v>
      </c>
      <c r="BH622" s="214">
        <f t="shared" ref="BH622:BH628" si="201">IF(N622="sníž. přenesená",J622,0)</f>
        <v>0</v>
      </c>
      <c r="BI622" s="214">
        <f t="shared" ref="BI622:BI628" si="202">IF(N622="nulová",J622,0)</f>
        <v>0</v>
      </c>
      <c r="BJ622" s="25" t="s">
        <v>82</v>
      </c>
      <c r="BK622" s="214">
        <f t="shared" ref="BK622:BK628" si="203">ROUND(I622*H622,2)</f>
        <v>0</v>
      </c>
      <c r="BL622" s="25" t="s">
        <v>327</v>
      </c>
      <c r="BM622" s="25" t="s">
        <v>8083</v>
      </c>
    </row>
    <row r="623" spans="2:65" s="1" customFormat="1" ht="22.5" customHeight="1">
      <c r="B623" s="42"/>
      <c r="C623" s="203" t="s">
        <v>8339</v>
      </c>
      <c r="D623" s="203" t="s">
        <v>311</v>
      </c>
      <c r="E623" s="204" t="s">
        <v>8340</v>
      </c>
      <c r="F623" s="205" t="s">
        <v>8341</v>
      </c>
      <c r="G623" s="206" t="s">
        <v>700</v>
      </c>
      <c r="H623" s="207">
        <v>2</v>
      </c>
      <c r="I623" s="208"/>
      <c r="J623" s="209">
        <f t="shared" si="194"/>
        <v>0</v>
      </c>
      <c r="K623" s="205" t="s">
        <v>21</v>
      </c>
      <c r="L623" s="62"/>
      <c r="M623" s="210" t="s">
        <v>21</v>
      </c>
      <c r="N623" s="211" t="s">
        <v>45</v>
      </c>
      <c r="O623" s="43"/>
      <c r="P623" s="212">
        <f t="shared" si="195"/>
        <v>0</v>
      </c>
      <c r="Q623" s="212">
        <v>0</v>
      </c>
      <c r="R623" s="212">
        <f t="shared" si="196"/>
        <v>0</v>
      </c>
      <c r="S623" s="212">
        <v>0</v>
      </c>
      <c r="T623" s="213">
        <f t="shared" si="197"/>
        <v>0</v>
      </c>
      <c r="AR623" s="25" t="s">
        <v>327</v>
      </c>
      <c r="AT623" s="25" t="s">
        <v>311</v>
      </c>
      <c r="AU623" s="25" t="s">
        <v>84</v>
      </c>
      <c r="AY623" s="25" t="s">
        <v>308</v>
      </c>
      <c r="BE623" s="214">
        <f t="shared" si="198"/>
        <v>0</v>
      </c>
      <c r="BF623" s="214">
        <f t="shared" si="199"/>
        <v>0</v>
      </c>
      <c r="BG623" s="214">
        <f t="shared" si="200"/>
        <v>0</v>
      </c>
      <c r="BH623" s="214">
        <f t="shared" si="201"/>
        <v>0</v>
      </c>
      <c r="BI623" s="214">
        <f t="shared" si="202"/>
        <v>0</v>
      </c>
      <c r="BJ623" s="25" t="s">
        <v>82</v>
      </c>
      <c r="BK623" s="214">
        <f t="shared" si="203"/>
        <v>0</v>
      </c>
      <c r="BL623" s="25" t="s">
        <v>327</v>
      </c>
      <c r="BM623" s="25" t="s">
        <v>8085</v>
      </c>
    </row>
    <row r="624" spans="2:65" s="1" customFormat="1" ht="22.5" customHeight="1">
      <c r="B624" s="42"/>
      <c r="C624" s="203" t="s">
        <v>8342</v>
      </c>
      <c r="D624" s="203" t="s">
        <v>311</v>
      </c>
      <c r="E624" s="204" t="s">
        <v>8343</v>
      </c>
      <c r="F624" s="205" t="s">
        <v>8344</v>
      </c>
      <c r="G624" s="206" t="s">
        <v>5275</v>
      </c>
      <c r="H624" s="207">
        <v>1</v>
      </c>
      <c r="I624" s="208"/>
      <c r="J624" s="209">
        <f t="shared" si="194"/>
        <v>0</v>
      </c>
      <c r="K624" s="205" t="s">
        <v>21</v>
      </c>
      <c r="L624" s="62"/>
      <c r="M624" s="210" t="s">
        <v>21</v>
      </c>
      <c r="N624" s="211" t="s">
        <v>45</v>
      </c>
      <c r="O624" s="43"/>
      <c r="P624" s="212">
        <f t="shared" si="195"/>
        <v>0</v>
      </c>
      <c r="Q624" s="212">
        <v>0</v>
      </c>
      <c r="R624" s="212">
        <f t="shared" si="196"/>
        <v>0</v>
      </c>
      <c r="S624" s="212">
        <v>0</v>
      </c>
      <c r="T624" s="213">
        <f t="shared" si="197"/>
        <v>0</v>
      </c>
      <c r="AR624" s="25" t="s">
        <v>327</v>
      </c>
      <c r="AT624" s="25" t="s">
        <v>311</v>
      </c>
      <c r="AU624" s="25" t="s">
        <v>84</v>
      </c>
      <c r="AY624" s="25" t="s">
        <v>308</v>
      </c>
      <c r="BE624" s="214">
        <f t="shared" si="198"/>
        <v>0</v>
      </c>
      <c r="BF624" s="214">
        <f t="shared" si="199"/>
        <v>0</v>
      </c>
      <c r="BG624" s="214">
        <f t="shared" si="200"/>
        <v>0</v>
      </c>
      <c r="BH624" s="214">
        <f t="shared" si="201"/>
        <v>0</v>
      </c>
      <c r="BI624" s="214">
        <f t="shared" si="202"/>
        <v>0</v>
      </c>
      <c r="BJ624" s="25" t="s">
        <v>82</v>
      </c>
      <c r="BK624" s="214">
        <f t="shared" si="203"/>
        <v>0</v>
      </c>
      <c r="BL624" s="25" t="s">
        <v>327</v>
      </c>
      <c r="BM624" s="25" t="s">
        <v>8087</v>
      </c>
    </row>
    <row r="625" spans="2:65" s="1" customFormat="1" ht="22.5" customHeight="1">
      <c r="B625" s="42"/>
      <c r="C625" s="203" t="s">
        <v>8345</v>
      </c>
      <c r="D625" s="203" t="s">
        <v>311</v>
      </c>
      <c r="E625" s="204" t="s">
        <v>8346</v>
      </c>
      <c r="F625" s="205" t="s">
        <v>8347</v>
      </c>
      <c r="G625" s="206" t="s">
        <v>5275</v>
      </c>
      <c r="H625" s="207">
        <v>1</v>
      </c>
      <c r="I625" s="208"/>
      <c r="J625" s="209">
        <f t="shared" si="194"/>
        <v>0</v>
      </c>
      <c r="K625" s="205" t="s">
        <v>21</v>
      </c>
      <c r="L625" s="62"/>
      <c r="M625" s="210" t="s">
        <v>21</v>
      </c>
      <c r="N625" s="211" t="s">
        <v>45</v>
      </c>
      <c r="O625" s="43"/>
      <c r="P625" s="212">
        <f t="shared" si="195"/>
        <v>0</v>
      </c>
      <c r="Q625" s="212">
        <v>0</v>
      </c>
      <c r="R625" s="212">
        <f t="shared" si="196"/>
        <v>0</v>
      </c>
      <c r="S625" s="212">
        <v>0</v>
      </c>
      <c r="T625" s="213">
        <f t="shared" si="197"/>
        <v>0</v>
      </c>
      <c r="AR625" s="25" t="s">
        <v>327</v>
      </c>
      <c r="AT625" s="25" t="s">
        <v>311</v>
      </c>
      <c r="AU625" s="25" t="s">
        <v>84</v>
      </c>
      <c r="AY625" s="25" t="s">
        <v>308</v>
      </c>
      <c r="BE625" s="214">
        <f t="shared" si="198"/>
        <v>0</v>
      </c>
      <c r="BF625" s="214">
        <f t="shared" si="199"/>
        <v>0</v>
      </c>
      <c r="BG625" s="214">
        <f t="shared" si="200"/>
        <v>0</v>
      </c>
      <c r="BH625" s="214">
        <f t="shared" si="201"/>
        <v>0</v>
      </c>
      <c r="BI625" s="214">
        <f t="shared" si="202"/>
        <v>0</v>
      </c>
      <c r="BJ625" s="25" t="s">
        <v>82</v>
      </c>
      <c r="BK625" s="214">
        <f t="shared" si="203"/>
        <v>0</v>
      </c>
      <c r="BL625" s="25" t="s">
        <v>327</v>
      </c>
      <c r="BM625" s="25" t="s">
        <v>8089</v>
      </c>
    </row>
    <row r="626" spans="2:65" s="1" customFormat="1" ht="22.5" customHeight="1">
      <c r="B626" s="42"/>
      <c r="C626" s="203" t="s">
        <v>8348</v>
      </c>
      <c r="D626" s="203" t="s">
        <v>311</v>
      </c>
      <c r="E626" s="204" t="s">
        <v>8349</v>
      </c>
      <c r="F626" s="205" t="s">
        <v>8350</v>
      </c>
      <c r="G626" s="206" t="s">
        <v>5275</v>
      </c>
      <c r="H626" s="207">
        <v>1</v>
      </c>
      <c r="I626" s="208"/>
      <c r="J626" s="209">
        <f t="shared" si="194"/>
        <v>0</v>
      </c>
      <c r="K626" s="205" t="s">
        <v>21</v>
      </c>
      <c r="L626" s="62"/>
      <c r="M626" s="210" t="s">
        <v>21</v>
      </c>
      <c r="N626" s="211" t="s">
        <v>45</v>
      </c>
      <c r="O626" s="43"/>
      <c r="P626" s="212">
        <f t="shared" si="195"/>
        <v>0</v>
      </c>
      <c r="Q626" s="212">
        <v>0</v>
      </c>
      <c r="R626" s="212">
        <f t="shared" si="196"/>
        <v>0</v>
      </c>
      <c r="S626" s="212">
        <v>0</v>
      </c>
      <c r="T626" s="213">
        <f t="shared" si="197"/>
        <v>0</v>
      </c>
      <c r="AR626" s="25" t="s">
        <v>327</v>
      </c>
      <c r="AT626" s="25" t="s">
        <v>311</v>
      </c>
      <c r="AU626" s="25" t="s">
        <v>84</v>
      </c>
      <c r="AY626" s="25" t="s">
        <v>308</v>
      </c>
      <c r="BE626" s="214">
        <f t="shared" si="198"/>
        <v>0</v>
      </c>
      <c r="BF626" s="214">
        <f t="shared" si="199"/>
        <v>0</v>
      </c>
      <c r="BG626" s="214">
        <f t="shared" si="200"/>
        <v>0</v>
      </c>
      <c r="BH626" s="214">
        <f t="shared" si="201"/>
        <v>0</v>
      </c>
      <c r="BI626" s="214">
        <f t="shared" si="202"/>
        <v>0</v>
      </c>
      <c r="BJ626" s="25" t="s">
        <v>82</v>
      </c>
      <c r="BK626" s="214">
        <f t="shared" si="203"/>
        <v>0</v>
      </c>
      <c r="BL626" s="25" t="s">
        <v>327</v>
      </c>
      <c r="BM626" s="25" t="s">
        <v>8091</v>
      </c>
    </row>
    <row r="627" spans="2:65" s="1" customFormat="1" ht="22.5" customHeight="1">
      <c r="B627" s="42"/>
      <c r="C627" s="203" t="s">
        <v>8351</v>
      </c>
      <c r="D627" s="203" t="s">
        <v>311</v>
      </c>
      <c r="E627" s="204" t="s">
        <v>8352</v>
      </c>
      <c r="F627" s="205" t="s">
        <v>7467</v>
      </c>
      <c r="G627" s="206" t="s">
        <v>508</v>
      </c>
      <c r="H627" s="207">
        <v>17</v>
      </c>
      <c r="I627" s="208"/>
      <c r="J627" s="209">
        <f t="shared" si="194"/>
        <v>0</v>
      </c>
      <c r="K627" s="205" t="s">
        <v>21</v>
      </c>
      <c r="L627" s="62"/>
      <c r="M627" s="210" t="s">
        <v>21</v>
      </c>
      <c r="N627" s="211" t="s">
        <v>45</v>
      </c>
      <c r="O627" s="43"/>
      <c r="P627" s="212">
        <f t="shared" si="195"/>
        <v>0</v>
      </c>
      <c r="Q627" s="212">
        <v>0</v>
      </c>
      <c r="R627" s="212">
        <f t="shared" si="196"/>
        <v>0</v>
      </c>
      <c r="S627" s="212">
        <v>0</v>
      </c>
      <c r="T627" s="213">
        <f t="shared" si="197"/>
        <v>0</v>
      </c>
      <c r="AR627" s="25" t="s">
        <v>327</v>
      </c>
      <c r="AT627" s="25" t="s">
        <v>311</v>
      </c>
      <c r="AU627" s="25" t="s">
        <v>84</v>
      </c>
      <c r="AY627" s="25" t="s">
        <v>308</v>
      </c>
      <c r="BE627" s="214">
        <f t="shared" si="198"/>
        <v>0</v>
      </c>
      <c r="BF627" s="214">
        <f t="shared" si="199"/>
        <v>0</v>
      </c>
      <c r="BG627" s="214">
        <f t="shared" si="200"/>
        <v>0</v>
      </c>
      <c r="BH627" s="214">
        <f t="shared" si="201"/>
        <v>0</v>
      </c>
      <c r="BI627" s="214">
        <f t="shared" si="202"/>
        <v>0</v>
      </c>
      <c r="BJ627" s="25" t="s">
        <v>82</v>
      </c>
      <c r="BK627" s="214">
        <f t="shared" si="203"/>
        <v>0</v>
      </c>
      <c r="BL627" s="25" t="s">
        <v>327</v>
      </c>
      <c r="BM627" s="25" t="s">
        <v>8093</v>
      </c>
    </row>
    <row r="628" spans="2:65" s="1" customFormat="1" ht="22.5" customHeight="1">
      <c r="B628" s="42"/>
      <c r="C628" s="203" t="s">
        <v>8353</v>
      </c>
      <c r="D628" s="203" t="s">
        <v>311</v>
      </c>
      <c r="E628" s="204" t="s">
        <v>8354</v>
      </c>
      <c r="F628" s="205" t="s">
        <v>7482</v>
      </c>
      <c r="G628" s="206" t="s">
        <v>700</v>
      </c>
      <c r="H628" s="207">
        <v>1</v>
      </c>
      <c r="I628" s="208"/>
      <c r="J628" s="209">
        <f t="shared" si="194"/>
        <v>0</v>
      </c>
      <c r="K628" s="205" t="s">
        <v>21</v>
      </c>
      <c r="L628" s="62"/>
      <c r="M628" s="210" t="s">
        <v>21</v>
      </c>
      <c r="N628" s="211" t="s">
        <v>45</v>
      </c>
      <c r="O628" s="43"/>
      <c r="P628" s="212">
        <f t="shared" si="195"/>
        <v>0</v>
      </c>
      <c r="Q628" s="212">
        <v>0</v>
      </c>
      <c r="R628" s="212">
        <f t="shared" si="196"/>
        <v>0</v>
      </c>
      <c r="S628" s="212">
        <v>0</v>
      </c>
      <c r="T628" s="213">
        <f t="shared" si="197"/>
        <v>0</v>
      </c>
      <c r="AR628" s="25" t="s">
        <v>327</v>
      </c>
      <c r="AT628" s="25" t="s">
        <v>311</v>
      </c>
      <c r="AU628" s="25" t="s">
        <v>84</v>
      </c>
      <c r="AY628" s="25" t="s">
        <v>308</v>
      </c>
      <c r="BE628" s="214">
        <f t="shared" si="198"/>
        <v>0</v>
      </c>
      <c r="BF628" s="214">
        <f t="shared" si="199"/>
        <v>0</v>
      </c>
      <c r="BG628" s="214">
        <f t="shared" si="200"/>
        <v>0</v>
      </c>
      <c r="BH628" s="214">
        <f t="shared" si="201"/>
        <v>0</v>
      </c>
      <c r="BI628" s="214">
        <f t="shared" si="202"/>
        <v>0</v>
      </c>
      <c r="BJ628" s="25" t="s">
        <v>82</v>
      </c>
      <c r="BK628" s="214">
        <f t="shared" si="203"/>
        <v>0</v>
      </c>
      <c r="BL628" s="25" t="s">
        <v>327</v>
      </c>
      <c r="BM628" s="25" t="s">
        <v>8095</v>
      </c>
    </row>
    <row r="629" spans="2:65" s="11" customFormat="1" ht="29.85" customHeight="1">
      <c r="B629" s="186"/>
      <c r="C629" s="187"/>
      <c r="D629" s="200" t="s">
        <v>73</v>
      </c>
      <c r="E629" s="201" t="s">
        <v>8355</v>
      </c>
      <c r="F629" s="201" t="s">
        <v>8356</v>
      </c>
      <c r="G629" s="187"/>
      <c r="H629" s="187"/>
      <c r="I629" s="190"/>
      <c r="J629" s="202">
        <f>BK629</f>
        <v>0</v>
      </c>
      <c r="K629" s="187"/>
      <c r="L629" s="192"/>
      <c r="M629" s="193"/>
      <c r="N629" s="194"/>
      <c r="O629" s="194"/>
      <c r="P629" s="195">
        <f>SUM(P630:P636)</f>
        <v>0</v>
      </c>
      <c r="Q629" s="194"/>
      <c r="R629" s="195">
        <f>SUM(R630:R636)</f>
        <v>0</v>
      </c>
      <c r="S629" s="194"/>
      <c r="T629" s="196">
        <f>SUM(T630:T636)</f>
        <v>0</v>
      </c>
      <c r="AR629" s="197" t="s">
        <v>82</v>
      </c>
      <c r="AT629" s="198" t="s">
        <v>73</v>
      </c>
      <c r="AU629" s="198" t="s">
        <v>82</v>
      </c>
      <c r="AY629" s="197" t="s">
        <v>308</v>
      </c>
      <c r="BK629" s="199">
        <f>SUM(BK630:BK636)</f>
        <v>0</v>
      </c>
    </row>
    <row r="630" spans="2:65" s="1" customFormat="1" ht="22.5" customHeight="1">
      <c r="B630" s="42"/>
      <c r="C630" s="203" t="s">
        <v>8357</v>
      </c>
      <c r="D630" s="203" t="s">
        <v>311</v>
      </c>
      <c r="E630" s="204" t="s">
        <v>8358</v>
      </c>
      <c r="F630" s="205" t="s">
        <v>8359</v>
      </c>
      <c r="G630" s="206" t="s">
        <v>700</v>
      </c>
      <c r="H630" s="207">
        <v>1</v>
      </c>
      <c r="I630" s="208"/>
      <c r="J630" s="209">
        <f t="shared" ref="J630:J636" si="204">ROUND(I630*H630,2)</f>
        <v>0</v>
      </c>
      <c r="K630" s="205" t="s">
        <v>21</v>
      </c>
      <c r="L630" s="62"/>
      <c r="M630" s="210" t="s">
        <v>21</v>
      </c>
      <c r="N630" s="211" t="s">
        <v>45</v>
      </c>
      <c r="O630" s="43"/>
      <c r="P630" s="212">
        <f t="shared" ref="P630:P636" si="205">O630*H630</f>
        <v>0</v>
      </c>
      <c r="Q630" s="212">
        <v>0</v>
      </c>
      <c r="R630" s="212">
        <f t="shared" ref="R630:R636" si="206">Q630*H630</f>
        <v>0</v>
      </c>
      <c r="S630" s="212">
        <v>0</v>
      </c>
      <c r="T630" s="213">
        <f t="shared" ref="T630:T636" si="207">S630*H630</f>
        <v>0</v>
      </c>
      <c r="AR630" s="25" t="s">
        <v>327</v>
      </c>
      <c r="AT630" s="25" t="s">
        <v>311</v>
      </c>
      <c r="AU630" s="25" t="s">
        <v>84</v>
      </c>
      <c r="AY630" s="25" t="s">
        <v>308</v>
      </c>
      <c r="BE630" s="214">
        <f t="shared" ref="BE630:BE636" si="208">IF(N630="základní",J630,0)</f>
        <v>0</v>
      </c>
      <c r="BF630" s="214">
        <f t="shared" ref="BF630:BF636" si="209">IF(N630="snížená",J630,0)</f>
        <v>0</v>
      </c>
      <c r="BG630" s="214">
        <f t="shared" ref="BG630:BG636" si="210">IF(N630="zákl. přenesená",J630,0)</f>
        <v>0</v>
      </c>
      <c r="BH630" s="214">
        <f t="shared" ref="BH630:BH636" si="211">IF(N630="sníž. přenesená",J630,0)</f>
        <v>0</v>
      </c>
      <c r="BI630" s="214">
        <f t="shared" ref="BI630:BI636" si="212">IF(N630="nulová",J630,0)</f>
        <v>0</v>
      </c>
      <c r="BJ630" s="25" t="s">
        <v>82</v>
      </c>
      <c r="BK630" s="214">
        <f t="shared" ref="BK630:BK636" si="213">ROUND(I630*H630,2)</f>
        <v>0</v>
      </c>
      <c r="BL630" s="25" t="s">
        <v>327</v>
      </c>
      <c r="BM630" s="25" t="s">
        <v>8097</v>
      </c>
    </row>
    <row r="631" spans="2:65" s="1" customFormat="1" ht="22.5" customHeight="1">
      <c r="B631" s="42"/>
      <c r="C631" s="203" t="s">
        <v>8360</v>
      </c>
      <c r="D631" s="203" t="s">
        <v>311</v>
      </c>
      <c r="E631" s="204" t="s">
        <v>8361</v>
      </c>
      <c r="F631" s="205" t="s">
        <v>8341</v>
      </c>
      <c r="G631" s="206" t="s">
        <v>700</v>
      </c>
      <c r="H631" s="207">
        <v>1</v>
      </c>
      <c r="I631" s="208"/>
      <c r="J631" s="209">
        <f t="shared" si="204"/>
        <v>0</v>
      </c>
      <c r="K631" s="205" t="s">
        <v>21</v>
      </c>
      <c r="L631" s="62"/>
      <c r="M631" s="210" t="s">
        <v>21</v>
      </c>
      <c r="N631" s="211" t="s">
        <v>45</v>
      </c>
      <c r="O631" s="43"/>
      <c r="P631" s="212">
        <f t="shared" si="205"/>
        <v>0</v>
      </c>
      <c r="Q631" s="212">
        <v>0</v>
      </c>
      <c r="R631" s="212">
        <f t="shared" si="206"/>
        <v>0</v>
      </c>
      <c r="S631" s="212">
        <v>0</v>
      </c>
      <c r="T631" s="213">
        <f t="shared" si="207"/>
        <v>0</v>
      </c>
      <c r="AR631" s="25" t="s">
        <v>327</v>
      </c>
      <c r="AT631" s="25" t="s">
        <v>311</v>
      </c>
      <c r="AU631" s="25" t="s">
        <v>84</v>
      </c>
      <c r="AY631" s="25" t="s">
        <v>308</v>
      </c>
      <c r="BE631" s="214">
        <f t="shared" si="208"/>
        <v>0</v>
      </c>
      <c r="BF631" s="214">
        <f t="shared" si="209"/>
        <v>0</v>
      </c>
      <c r="BG631" s="214">
        <f t="shared" si="210"/>
        <v>0</v>
      </c>
      <c r="BH631" s="214">
        <f t="shared" si="211"/>
        <v>0</v>
      </c>
      <c r="BI631" s="214">
        <f t="shared" si="212"/>
        <v>0</v>
      </c>
      <c r="BJ631" s="25" t="s">
        <v>82</v>
      </c>
      <c r="BK631" s="214">
        <f t="shared" si="213"/>
        <v>0</v>
      </c>
      <c r="BL631" s="25" t="s">
        <v>327</v>
      </c>
      <c r="BM631" s="25" t="s">
        <v>8099</v>
      </c>
    </row>
    <row r="632" spans="2:65" s="1" customFormat="1" ht="22.5" customHeight="1">
      <c r="B632" s="42"/>
      <c r="C632" s="203" t="s">
        <v>8362</v>
      </c>
      <c r="D632" s="203" t="s">
        <v>311</v>
      </c>
      <c r="E632" s="204" t="s">
        <v>8363</v>
      </c>
      <c r="F632" s="205" t="s">
        <v>8364</v>
      </c>
      <c r="G632" s="206" t="s">
        <v>5275</v>
      </c>
      <c r="H632" s="207">
        <v>1</v>
      </c>
      <c r="I632" s="208"/>
      <c r="J632" s="209">
        <f t="shared" si="204"/>
        <v>0</v>
      </c>
      <c r="K632" s="205" t="s">
        <v>21</v>
      </c>
      <c r="L632" s="62"/>
      <c r="M632" s="210" t="s">
        <v>21</v>
      </c>
      <c r="N632" s="211" t="s">
        <v>45</v>
      </c>
      <c r="O632" s="43"/>
      <c r="P632" s="212">
        <f t="shared" si="205"/>
        <v>0</v>
      </c>
      <c r="Q632" s="212">
        <v>0</v>
      </c>
      <c r="R632" s="212">
        <f t="shared" si="206"/>
        <v>0</v>
      </c>
      <c r="S632" s="212">
        <v>0</v>
      </c>
      <c r="T632" s="213">
        <f t="shared" si="207"/>
        <v>0</v>
      </c>
      <c r="AR632" s="25" t="s">
        <v>327</v>
      </c>
      <c r="AT632" s="25" t="s">
        <v>311</v>
      </c>
      <c r="AU632" s="25" t="s">
        <v>84</v>
      </c>
      <c r="AY632" s="25" t="s">
        <v>308</v>
      </c>
      <c r="BE632" s="214">
        <f t="shared" si="208"/>
        <v>0</v>
      </c>
      <c r="BF632" s="214">
        <f t="shared" si="209"/>
        <v>0</v>
      </c>
      <c r="BG632" s="214">
        <f t="shared" si="210"/>
        <v>0</v>
      </c>
      <c r="BH632" s="214">
        <f t="shared" si="211"/>
        <v>0</v>
      </c>
      <c r="BI632" s="214">
        <f t="shared" si="212"/>
        <v>0</v>
      </c>
      <c r="BJ632" s="25" t="s">
        <v>82</v>
      </c>
      <c r="BK632" s="214">
        <f t="shared" si="213"/>
        <v>0</v>
      </c>
      <c r="BL632" s="25" t="s">
        <v>327</v>
      </c>
      <c r="BM632" s="25" t="s">
        <v>8101</v>
      </c>
    </row>
    <row r="633" spans="2:65" s="1" customFormat="1" ht="22.5" customHeight="1">
      <c r="B633" s="42"/>
      <c r="C633" s="203" t="s">
        <v>8365</v>
      </c>
      <c r="D633" s="203" t="s">
        <v>311</v>
      </c>
      <c r="E633" s="204" t="s">
        <v>8366</v>
      </c>
      <c r="F633" s="205" t="s">
        <v>8367</v>
      </c>
      <c r="G633" s="206" t="s">
        <v>5275</v>
      </c>
      <c r="H633" s="207">
        <v>1</v>
      </c>
      <c r="I633" s="208"/>
      <c r="J633" s="209">
        <f t="shared" si="204"/>
        <v>0</v>
      </c>
      <c r="K633" s="205" t="s">
        <v>21</v>
      </c>
      <c r="L633" s="62"/>
      <c r="M633" s="210" t="s">
        <v>21</v>
      </c>
      <c r="N633" s="211" t="s">
        <v>45</v>
      </c>
      <c r="O633" s="43"/>
      <c r="P633" s="212">
        <f t="shared" si="205"/>
        <v>0</v>
      </c>
      <c r="Q633" s="212">
        <v>0</v>
      </c>
      <c r="R633" s="212">
        <f t="shared" si="206"/>
        <v>0</v>
      </c>
      <c r="S633" s="212">
        <v>0</v>
      </c>
      <c r="T633" s="213">
        <f t="shared" si="207"/>
        <v>0</v>
      </c>
      <c r="AR633" s="25" t="s">
        <v>327</v>
      </c>
      <c r="AT633" s="25" t="s">
        <v>311</v>
      </c>
      <c r="AU633" s="25" t="s">
        <v>84</v>
      </c>
      <c r="AY633" s="25" t="s">
        <v>308</v>
      </c>
      <c r="BE633" s="214">
        <f t="shared" si="208"/>
        <v>0</v>
      </c>
      <c r="BF633" s="214">
        <f t="shared" si="209"/>
        <v>0</v>
      </c>
      <c r="BG633" s="214">
        <f t="shared" si="210"/>
        <v>0</v>
      </c>
      <c r="BH633" s="214">
        <f t="shared" si="211"/>
        <v>0</v>
      </c>
      <c r="BI633" s="214">
        <f t="shared" si="212"/>
        <v>0</v>
      </c>
      <c r="BJ633" s="25" t="s">
        <v>82</v>
      </c>
      <c r="BK633" s="214">
        <f t="shared" si="213"/>
        <v>0</v>
      </c>
      <c r="BL633" s="25" t="s">
        <v>327</v>
      </c>
      <c r="BM633" s="25" t="s">
        <v>8103</v>
      </c>
    </row>
    <row r="634" spans="2:65" s="1" customFormat="1" ht="22.5" customHeight="1">
      <c r="B634" s="42"/>
      <c r="C634" s="203" t="s">
        <v>8368</v>
      </c>
      <c r="D634" s="203" t="s">
        <v>311</v>
      </c>
      <c r="E634" s="204" t="s">
        <v>8369</v>
      </c>
      <c r="F634" s="205" t="s">
        <v>8370</v>
      </c>
      <c r="G634" s="206" t="s">
        <v>5275</v>
      </c>
      <c r="H634" s="207">
        <v>1</v>
      </c>
      <c r="I634" s="208"/>
      <c r="J634" s="209">
        <f t="shared" si="204"/>
        <v>0</v>
      </c>
      <c r="K634" s="205" t="s">
        <v>21</v>
      </c>
      <c r="L634" s="62"/>
      <c r="M634" s="210" t="s">
        <v>21</v>
      </c>
      <c r="N634" s="211" t="s">
        <v>45</v>
      </c>
      <c r="O634" s="43"/>
      <c r="P634" s="212">
        <f t="shared" si="205"/>
        <v>0</v>
      </c>
      <c r="Q634" s="212">
        <v>0</v>
      </c>
      <c r="R634" s="212">
        <f t="shared" si="206"/>
        <v>0</v>
      </c>
      <c r="S634" s="212">
        <v>0</v>
      </c>
      <c r="T634" s="213">
        <f t="shared" si="207"/>
        <v>0</v>
      </c>
      <c r="AR634" s="25" t="s">
        <v>327</v>
      </c>
      <c r="AT634" s="25" t="s">
        <v>311</v>
      </c>
      <c r="AU634" s="25" t="s">
        <v>84</v>
      </c>
      <c r="AY634" s="25" t="s">
        <v>308</v>
      </c>
      <c r="BE634" s="214">
        <f t="shared" si="208"/>
        <v>0</v>
      </c>
      <c r="BF634" s="214">
        <f t="shared" si="209"/>
        <v>0</v>
      </c>
      <c r="BG634" s="214">
        <f t="shared" si="210"/>
        <v>0</v>
      </c>
      <c r="BH634" s="214">
        <f t="shared" si="211"/>
        <v>0</v>
      </c>
      <c r="BI634" s="214">
        <f t="shared" si="212"/>
        <v>0</v>
      </c>
      <c r="BJ634" s="25" t="s">
        <v>82</v>
      </c>
      <c r="BK634" s="214">
        <f t="shared" si="213"/>
        <v>0</v>
      </c>
      <c r="BL634" s="25" t="s">
        <v>327</v>
      </c>
      <c r="BM634" s="25" t="s">
        <v>8105</v>
      </c>
    </row>
    <row r="635" spans="2:65" s="1" customFormat="1" ht="22.5" customHeight="1">
      <c r="B635" s="42"/>
      <c r="C635" s="203" t="s">
        <v>8371</v>
      </c>
      <c r="D635" s="203" t="s">
        <v>311</v>
      </c>
      <c r="E635" s="204" t="s">
        <v>8372</v>
      </c>
      <c r="F635" s="205" t="s">
        <v>7467</v>
      </c>
      <c r="G635" s="206" t="s">
        <v>508</v>
      </c>
      <c r="H635" s="207">
        <v>10</v>
      </c>
      <c r="I635" s="208"/>
      <c r="J635" s="209">
        <f t="shared" si="204"/>
        <v>0</v>
      </c>
      <c r="K635" s="205" t="s">
        <v>21</v>
      </c>
      <c r="L635" s="62"/>
      <c r="M635" s="210" t="s">
        <v>21</v>
      </c>
      <c r="N635" s="211" t="s">
        <v>45</v>
      </c>
      <c r="O635" s="43"/>
      <c r="P635" s="212">
        <f t="shared" si="205"/>
        <v>0</v>
      </c>
      <c r="Q635" s="212">
        <v>0</v>
      </c>
      <c r="R635" s="212">
        <f t="shared" si="206"/>
        <v>0</v>
      </c>
      <c r="S635" s="212">
        <v>0</v>
      </c>
      <c r="T635" s="213">
        <f t="shared" si="207"/>
        <v>0</v>
      </c>
      <c r="AR635" s="25" t="s">
        <v>327</v>
      </c>
      <c r="AT635" s="25" t="s">
        <v>311</v>
      </c>
      <c r="AU635" s="25" t="s">
        <v>84</v>
      </c>
      <c r="AY635" s="25" t="s">
        <v>308</v>
      </c>
      <c r="BE635" s="214">
        <f t="shared" si="208"/>
        <v>0</v>
      </c>
      <c r="BF635" s="214">
        <f t="shared" si="209"/>
        <v>0</v>
      </c>
      <c r="BG635" s="214">
        <f t="shared" si="210"/>
        <v>0</v>
      </c>
      <c r="BH635" s="214">
        <f t="shared" si="211"/>
        <v>0</v>
      </c>
      <c r="BI635" s="214">
        <f t="shared" si="212"/>
        <v>0</v>
      </c>
      <c r="BJ635" s="25" t="s">
        <v>82</v>
      </c>
      <c r="BK635" s="214">
        <f t="shared" si="213"/>
        <v>0</v>
      </c>
      <c r="BL635" s="25" t="s">
        <v>327</v>
      </c>
      <c r="BM635" s="25" t="s">
        <v>8107</v>
      </c>
    </row>
    <row r="636" spans="2:65" s="1" customFormat="1" ht="22.5" customHeight="1">
      <c r="B636" s="42"/>
      <c r="C636" s="203" t="s">
        <v>8373</v>
      </c>
      <c r="D636" s="203" t="s">
        <v>311</v>
      </c>
      <c r="E636" s="204" t="s">
        <v>8374</v>
      </c>
      <c r="F636" s="205" t="s">
        <v>7482</v>
      </c>
      <c r="G636" s="206" t="s">
        <v>700</v>
      </c>
      <c r="H636" s="207">
        <v>1</v>
      </c>
      <c r="I636" s="208"/>
      <c r="J636" s="209">
        <f t="shared" si="204"/>
        <v>0</v>
      </c>
      <c r="K636" s="205" t="s">
        <v>21</v>
      </c>
      <c r="L636" s="62"/>
      <c r="M636" s="210" t="s">
        <v>21</v>
      </c>
      <c r="N636" s="211" t="s">
        <v>45</v>
      </c>
      <c r="O636" s="43"/>
      <c r="P636" s="212">
        <f t="shared" si="205"/>
        <v>0</v>
      </c>
      <c r="Q636" s="212">
        <v>0</v>
      </c>
      <c r="R636" s="212">
        <f t="shared" si="206"/>
        <v>0</v>
      </c>
      <c r="S636" s="212">
        <v>0</v>
      </c>
      <c r="T636" s="213">
        <f t="shared" si="207"/>
        <v>0</v>
      </c>
      <c r="AR636" s="25" t="s">
        <v>327</v>
      </c>
      <c r="AT636" s="25" t="s">
        <v>311</v>
      </c>
      <c r="AU636" s="25" t="s">
        <v>84</v>
      </c>
      <c r="AY636" s="25" t="s">
        <v>308</v>
      </c>
      <c r="BE636" s="214">
        <f t="shared" si="208"/>
        <v>0</v>
      </c>
      <c r="BF636" s="214">
        <f t="shared" si="209"/>
        <v>0</v>
      </c>
      <c r="BG636" s="214">
        <f t="shared" si="210"/>
        <v>0</v>
      </c>
      <c r="BH636" s="214">
        <f t="shared" si="211"/>
        <v>0</v>
      </c>
      <c r="BI636" s="214">
        <f t="shared" si="212"/>
        <v>0</v>
      </c>
      <c r="BJ636" s="25" t="s">
        <v>82</v>
      </c>
      <c r="BK636" s="214">
        <f t="shared" si="213"/>
        <v>0</v>
      </c>
      <c r="BL636" s="25" t="s">
        <v>327</v>
      </c>
      <c r="BM636" s="25" t="s">
        <v>8109</v>
      </c>
    </row>
    <row r="637" spans="2:65" s="11" customFormat="1" ht="37.35" customHeight="1">
      <c r="B637" s="186"/>
      <c r="C637" s="187"/>
      <c r="D637" s="188" t="s">
        <v>73</v>
      </c>
      <c r="E637" s="189" t="s">
        <v>80</v>
      </c>
      <c r="F637" s="189" t="s">
        <v>306</v>
      </c>
      <c r="G637" s="187"/>
      <c r="H637" s="187"/>
      <c r="I637" s="190"/>
      <c r="J637" s="191">
        <f>BK637</f>
        <v>0</v>
      </c>
      <c r="K637" s="187"/>
      <c r="L637" s="192"/>
      <c r="M637" s="193"/>
      <c r="N637" s="194"/>
      <c r="O637" s="194"/>
      <c r="P637" s="195">
        <f>P638</f>
        <v>0</v>
      </c>
      <c r="Q637" s="194"/>
      <c r="R637" s="195">
        <f>R638</f>
        <v>0</v>
      </c>
      <c r="S637" s="194"/>
      <c r="T637" s="196">
        <f>T638</f>
        <v>0</v>
      </c>
      <c r="AR637" s="197" t="s">
        <v>307</v>
      </c>
      <c r="AT637" s="198" t="s">
        <v>73</v>
      </c>
      <c r="AU637" s="198" t="s">
        <v>74</v>
      </c>
      <c r="AY637" s="197" t="s">
        <v>308</v>
      </c>
      <c r="BK637" s="199">
        <f>BK638</f>
        <v>0</v>
      </c>
    </row>
    <row r="638" spans="2:65" s="11" customFormat="1" ht="19.899999999999999" customHeight="1">
      <c r="B638" s="186"/>
      <c r="C638" s="187"/>
      <c r="D638" s="200" t="s">
        <v>73</v>
      </c>
      <c r="E638" s="201" t="s">
        <v>414</v>
      </c>
      <c r="F638" s="201" t="s">
        <v>415</v>
      </c>
      <c r="G638" s="187"/>
      <c r="H638" s="187"/>
      <c r="I638" s="190"/>
      <c r="J638" s="202">
        <f>BK638</f>
        <v>0</v>
      </c>
      <c r="K638" s="187"/>
      <c r="L638" s="192"/>
      <c r="M638" s="193"/>
      <c r="N638" s="194"/>
      <c r="O638" s="194"/>
      <c r="P638" s="195">
        <f>SUM(P639:P646)</f>
        <v>0</v>
      </c>
      <c r="Q638" s="194"/>
      <c r="R638" s="195">
        <f>SUM(R639:R646)</f>
        <v>0</v>
      </c>
      <c r="S638" s="194"/>
      <c r="T638" s="196">
        <f>SUM(T639:T646)</f>
        <v>0</v>
      </c>
      <c r="AR638" s="197" t="s">
        <v>307</v>
      </c>
      <c r="AT638" s="198" t="s">
        <v>73</v>
      </c>
      <c r="AU638" s="198" t="s">
        <v>82</v>
      </c>
      <c r="AY638" s="197" t="s">
        <v>308</v>
      </c>
      <c r="BK638" s="199">
        <f>SUM(BK639:BK646)</f>
        <v>0</v>
      </c>
    </row>
    <row r="639" spans="2:65" s="1" customFormat="1" ht="22.5" customHeight="1">
      <c r="B639" s="42"/>
      <c r="C639" s="203" t="s">
        <v>8375</v>
      </c>
      <c r="D639" s="203" t="s">
        <v>311</v>
      </c>
      <c r="E639" s="204" t="s">
        <v>8376</v>
      </c>
      <c r="F639" s="205" t="s">
        <v>8377</v>
      </c>
      <c r="G639" s="206" t="s">
        <v>700</v>
      </c>
      <c r="H639" s="207">
        <v>1</v>
      </c>
      <c r="I639" s="208"/>
      <c r="J639" s="209">
        <f t="shared" ref="J639:J646" si="214">ROUND(I639*H639,2)</f>
        <v>0</v>
      </c>
      <c r="K639" s="205" t="s">
        <v>21</v>
      </c>
      <c r="L639" s="62"/>
      <c r="M639" s="210" t="s">
        <v>21</v>
      </c>
      <c r="N639" s="211" t="s">
        <v>45</v>
      </c>
      <c r="O639" s="43"/>
      <c r="P639" s="212">
        <f t="shared" ref="P639:P646" si="215">O639*H639</f>
        <v>0</v>
      </c>
      <c r="Q639" s="212">
        <v>0</v>
      </c>
      <c r="R639" s="212">
        <f t="shared" ref="R639:R646" si="216">Q639*H639</f>
        <v>0</v>
      </c>
      <c r="S639" s="212">
        <v>0</v>
      </c>
      <c r="T639" s="213">
        <f t="shared" ref="T639:T646" si="217">S639*H639</f>
        <v>0</v>
      </c>
      <c r="AR639" s="25" t="s">
        <v>327</v>
      </c>
      <c r="AT639" s="25" t="s">
        <v>311</v>
      </c>
      <c r="AU639" s="25" t="s">
        <v>84</v>
      </c>
      <c r="AY639" s="25" t="s">
        <v>308</v>
      </c>
      <c r="BE639" s="214">
        <f t="shared" ref="BE639:BE646" si="218">IF(N639="základní",J639,0)</f>
        <v>0</v>
      </c>
      <c r="BF639" s="214">
        <f t="shared" ref="BF639:BF646" si="219">IF(N639="snížená",J639,0)</f>
        <v>0</v>
      </c>
      <c r="BG639" s="214">
        <f t="shared" ref="BG639:BG646" si="220">IF(N639="zákl. přenesená",J639,0)</f>
        <v>0</v>
      </c>
      <c r="BH639" s="214">
        <f t="shared" ref="BH639:BH646" si="221">IF(N639="sníž. přenesená",J639,0)</f>
        <v>0</v>
      </c>
      <c r="BI639" s="214">
        <f t="shared" ref="BI639:BI646" si="222">IF(N639="nulová",J639,0)</f>
        <v>0</v>
      </c>
      <c r="BJ639" s="25" t="s">
        <v>82</v>
      </c>
      <c r="BK639" s="214">
        <f t="shared" ref="BK639:BK646" si="223">ROUND(I639*H639,2)</f>
        <v>0</v>
      </c>
      <c r="BL639" s="25" t="s">
        <v>327</v>
      </c>
      <c r="BM639" s="25" t="s">
        <v>8378</v>
      </c>
    </row>
    <row r="640" spans="2:65" s="1" customFormat="1" ht="44.25" customHeight="1">
      <c r="B640" s="42"/>
      <c r="C640" s="203" t="s">
        <v>8379</v>
      </c>
      <c r="D640" s="203" t="s">
        <v>311</v>
      </c>
      <c r="E640" s="204" t="s">
        <v>8380</v>
      </c>
      <c r="F640" s="205" t="s">
        <v>8381</v>
      </c>
      <c r="G640" s="206" t="s">
        <v>700</v>
      </c>
      <c r="H640" s="207">
        <v>1</v>
      </c>
      <c r="I640" s="208"/>
      <c r="J640" s="209">
        <f t="shared" si="214"/>
        <v>0</v>
      </c>
      <c r="K640" s="205" t="s">
        <v>21</v>
      </c>
      <c r="L640" s="62"/>
      <c r="M640" s="210" t="s">
        <v>21</v>
      </c>
      <c r="N640" s="211" t="s">
        <v>45</v>
      </c>
      <c r="O640" s="43"/>
      <c r="P640" s="212">
        <f t="shared" si="215"/>
        <v>0</v>
      </c>
      <c r="Q640" s="212">
        <v>0</v>
      </c>
      <c r="R640" s="212">
        <f t="shared" si="216"/>
        <v>0</v>
      </c>
      <c r="S640" s="212">
        <v>0</v>
      </c>
      <c r="T640" s="213">
        <f t="shared" si="217"/>
        <v>0</v>
      </c>
      <c r="AR640" s="25" t="s">
        <v>327</v>
      </c>
      <c r="AT640" s="25" t="s">
        <v>311</v>
      </c>
      <c r="AU640" s="25" t="s">
        <v>84</v>
      </c>
      <c r="AY640" s="25" t="s">
        <v>308</v>
      </c>
      <c r="BE640" s="214">
        <f t="shared" si="218"/>
        <v>0</v>
      </c>
      <c r="BF640" s="214">
        <f t="shared" si="219"/>
        <v>0</v>
      </c>
      <c r="BG640" s="214">
        <f t="shared" si="220"/>
        <v>0</v>
      </c>
      <c r="BH640" s="214">
        <f t="shared" si="221"/>
        <v>0</v>
      </c>
      <c r="BI640" s="214">
        <f t="shared" si="222"/>
        <v>0</v>
      </c>
      <c r="BJ640" s="25" t="s">
        <v>82</v>
      </c>
      <c r="BK640" s="214">
        <f t="shared" si="223"/>
        <v>0</v>
      </c>
      <c r="BL640" s="25" t="s">
        <v>327</v>
      </c>
      <c r="BM640" s="25" t="s">
        <v>8382</v>
      </c>
    </row>
    <row r="641" spans="2:65" s="1" customFormat="1" ht="22.5" customHeight="1">
      <c r="B641" s="42"/>
      <c r="C641" s="203" t="s">
        <v>8383</v>
      </c>
      <c r="D641" s="203" t="s">
        <v>311</v>
      </c>
      <c r="E641" s="204" t="s">
        <v>8384</v>
      </c>
      <c r="F641" s="205" t="s">
        <v>7241</v>
      </c>
      <c r="G641" s="206" t="s">
        <v>700</v>
      </c>
      <c r="H641" s="207">
        <v>1</v>
      </c>
      <c r="I641" s="208"/>
      <c r="J641" s="209">
        <f t="shared" si="214"/>
        <v>0</v>
      </c>
      <c r="K641" s="205" t="s">
        <v>21</v>
      </c>
      <c r="L641" s="62"/>
      <c r="M641" s="210" t="s">
        <v>21</v>
      </c>
      <c r="N641" s="211" t="s">
        <v>45</v>
      </c>
      <c r="O641" s="43"/>
      <c r="P641" s="212">
        <f t="shared" si="215"/>
        <v>0</v>
      </c>
      <c r="Q641" s="212">
        <v>0</v>
      </c>
      <c r="R641" s="212">
        <f t="shared" si="216"/>
        <v>0</v>
      </c>
      <c r="S641" s="212">
        <v>0</v>
      </c>
      <c r="T641" s="213">
        <f t="shared" si="217"/>
        <v>0</v>
      </c>
      <c r="AR641" s="25" t="s">
        <v>327</v>
      </c>
      <c r="AT641" s="25" t="s">
        <v>311</v>
      </c>
      <c r="AU641" s="25" t="s">
        <v>84</v>
      </c>
      <c r="AY641" s="25" t="s">
        <v>308</v>
      </c>
      <c r="BE641" s="214">
        <f t="shared" si="218"/>
        <v>0</v>
      </c>
      <c r="BF641" s="214">
        <f t="shared" si="219"/>
        <v>0</v>
      </c>
      <c r="BG641" s="214">
        <f t="shared" si="220"/>
        <v>0</v>
      </c>
      <c r="BH641" s="214">
        <f t="shared" si="221"/>
        <v>0</v>
      </c>
      <c r="BI641" s="214">
        <f t="shared" si="222"/>
        <v>0</v>
      </c>
      <c r="BJ641" s="25" t="s">
        <v>82</v>
      </c>
      <c r="BK641" s="214">
        <f t="shared" si="223"/>
        <v>0</v>
      </c>
      <c r="BL641" s="25" t="s">
        <v>327</v>
      </c>
      <c r="BM641" s="25" t="s">
        <v>8385</v>
      </c>
    </row>
    <row r="642" spans="2:65" s="1" customFormat="1" ht="22.5" customHeight="1">
      <c r="B642" s="42"/>
      <c r="C642" s="203" t="s">
        <v>8386</v>
      </c>
      <c r="D642" s="203" t="s">
        <v>311</v>
      </c>
      <c r="E642" s="204" t="s">
        <v>8387</v>
      </c>
      <c r="F642" s="205" t="s">
        <v>8388</v>
      </c>
      <c r="G642" s="206" t="s">
        <v>700</v>
      </c>
      <c r="H642" s="207">
        <v>1</v>
      </c>
      <c r="I642" s="208"/>
      <c r="J642" s="209">
        <f t="shared" si="214"/>
        <v>0</v>
      </c>
      <c r="K642" s="205" t="s">
        <v>21</v>
      </c>
      <c r="L642" s="62"/>
      <c r="M642" s="210" t="s">
        <v>21</v>
      </c>
      <c r="N642" s="211" t="s">
        <v>45</v>
      </c>
      <c r="O642" s="43"/>
      <c r="P642" s="212">
        <f t="shared" si="215"/>
        <v>0</v>
      </c>
      <c r="Q642" s="212">
        <v>0</v>
      </c>
      <c r="R642" s="212">
        <f t="shared" si="216"/>
        <v>0</v>
      </c>
      <c r="S642" s="212">
        <v>0</v>
      </c>
      <c r="T642" s="213">
        <f t="shared" si="217"/>
        <v>0</v>
      </c>
      <c r="AR642" s="25" t="s">
        <v>327</v>
      </c>
      <c r="AT642" s="25" t="s">
        <v>311</v>
      </c>
      <c r="AU642" s="25" t="s">
        <v>84</v>
      </c>
      <c r="AY642" s="25" t="s">
        <v>308</v>
      </c>
      <c r="BE642" s="214">
        <f t="shared" si="218"/>
        <v>0</v>
      </c>
      <c r="BF642" s="214">
        <f t="shared" si="219"/>
        <v>0</v>
      </c>
      <c r="BG642" s="214">
        <f t="shared" si="220"/>
        <v>0</v>
      </c>
      <c r="BH642" s="214">
        <f t="shared" si="221"/>
        <v>0</v>
      </c>
      <c r="BI642" s="214">
        <f t="shared" si="222"/>
        <v>0</v>
      </c>
      <c r="BJ642" s="25" t="s">
        <v>82</v>
      </c>
      <c r="BK642" s="214">
        <f t="shared" si="223"/>
        <v>0</v>
      </c>
      <c r="BL642" s="25" t="s">
        <v>327</v>
      </c>
      <c r="BM642" s="25" t="s">
        <v>8389</v>
      </c>
    </row>
    <row r="643" spans="2:65" s="1" customFormat="1" ht="22.5" customHeight="1">
      <c r="B643" s="42"/>
      <c r="C643" s="203" t="s">
        <v>8390</v>
      </c>
      <c r="D643" s="203" t="s">
        <v>311</v>
      </c>
      <c r="E643" s="204" t="s">
        <v>8391</v>
      </c>
      <c r="F643" s="205" t="s">
        <v>8392</v>
      </c>
      <c r="G643" s="206" t="s">
        <v>700</v>
      </c>
      <c r="H643" s="207">
        <v>1</v>
      </c>
      <c r="I643" s="208"/>
      <c r="J643" s="209">
        <f t="shared" si="214"/>
        <v>0</v>
      </c>
      <c r="K643" s="205" t="s">
        <v>21</v>
      </c>
      <c r="L643" s="62"/>
      <c r="M643" s="210" t="s">
        <v>21</v>
      </c>
      <c r="N643" s="211" t="s">
        <v>45</v>
      </c>
      <c r="O643" s="43"/>
      <c r="P643" s="212">
        <f t="shared" si="215"/>
        <v>0</v>
      </c>
      <c r="Q643" s="212">
        <v>0</v>
      </c>
      <c r="R643" s="212">
        <f t="shared" si="216"/>
        <v>0</v>
      </c>
      <c r="S643" s="212">
        <v>0</v>
      </c>
      <c r="T643" s="213">
        <f t="shared" si="217"/>
        <v>0</v>
      </c>
      <c r="AR643" s="25" t="s">
        <v>327</v>
      </c>
      <c r="AT643" s="25" t="s">
        <v>311</v>
      </c>
      <c r="AU643" s="25" t="s">
        <v>84</v>
      </c>
      <c r="AY643" s="25" t="s">
        <v>308</v>
      </c>
      <c r="BE643" s="214">
        <f t="shared" si="218"/>
        <v>0</v>
      </c>
      <c r="BF643" s="214">
        <f t="shared" si="219"/>
        <v>0</v>
      </c>
      <c r="BG643" s="214">
        <f t="shared" si="220"/>
        <v>0</v>
      </c>
      <c r="BH643" s="214">
        <f t="shared" si="221"/>
        <v>0</v>
      </c>
      <c r="BI643" s="214">
        <f t="shared" si="222"/>
        <v>0</v>
      </c>
      <c r="BJ643" s="25" t="s">
        <v>82</v>
      </c>
      <c r="BK643" s="214">
        <f t="shared" si="223"/>
        <v>0</v>
      </c>
      <c r="BL643" s="25" t="s">
        <v>327</v>
      </c>
      <c r="BM643" s="25" t="s">
        <v>8393</v>
      </c>
    </row>
    <row r="644" spans="2:65" s="1" customFormat="1" ht="22.5" customHeight="1">
      <c r="B644" s="42"/>
      <c r="C644" s="203" t="s">
        <v>8394</v>
      </c>
      <c r="D644" s="203" t="s">
        <v>311</v>
      </c>
      <c r="E644" s="204" t="s">
        <v>8395</v>
      </c>
      <c r="F644" s="205" t="s">
        <v>8396</v>
      </c>
      <c r="G644" s="206" t="s">
        <v>700</v>
      </c>
      <c r="H644" s="207">
        <v>1</v>
      </c>
      <c r="I644" s="208"/>
      <c r="J644" s="209">
        <f t="shared" si="214"/>
        <v>0</v>
      </c>
      <c r="K644" s="205" t="s">
        <v>21</v>
      </c>
      <c r="L644" s="62"/>
      <c r="M644" s="210" t="s">
        <v>21</v>
      </c>
      <c r="N644" s="211" t="s">
        <v>45</v>
      </c>
      <c r="O644" s="43"/>
      <c r="P644" s="212">
        <f t="shared" si="215"/>
        <v>0</v>
      </c>
      <c r="Q644" s="212">
        <v>0</v>
      </c>
      <c r="R644" s="212">
        <f t="shared" si="216"/>
        <v>0</v>
      </c>
      <c r="S644" s="212">
        <v>0</v>
      </c>
      <c r="T644" s="213">
        <f t="shared" si="217"/>
        <v>0</v>
      </c>
      <c r="AR644" s="25" t="s">
        <v>327</v>
      </c>
      <c r="AT644" s="25" t="s">
        <v>311</v>
      </c>
      <c r="AU644" s="25" t="s">
        <v>84</v>
      </c>
      <c r="AY644" s="25" t="s">
        <v>308</v>
      </c>
      <c r="BE644" s="214">
        <f t="shared" si="218"/>
        <v>0</v>
      </c>
      <c r="BF644" s="214">
        <f t="shared" si="219"/>
        <v>0</v>
      </c>
      <c r="BG644" s="214">
        <f t="shared" si="220"/>
        <v>0</v>
      </c>
      <c r="BH644" s="214">
        <f t="shared" si="221"/>
        <v>0</v>
      </c>
      <c r="BI644" s="214">
        <f t="shared" si="222"/>
        <v>0</v>
      </c>
      <c r="BJ644" s="25" t="s">
        <v>82</v>
      </c>
      <c r="BK644" s="214">
        <f t="shared" si="223"/>
        <v>0</v>
      </c>
      <c r="BL644" s="25" t="s">
        <v>327</v>
      </c>
      <c r="BM644" s="25" t="s">
        <v>8397</v>
      </c>
    </row>
    <row r="645" spans="2:65" s="1" customFormat="1" ht="22.5" customHeight="1">
      <c r="B645" s="42"/>
      <c r="C645" s="203" t="s">
        <v>8398</v>
      </c>
      <c r="D645" s="203" t="s">
        <v>311</v>
      </c>
      <c r="E645" s="204" t="s">
        <v>8399</v>
      </c>
      <c r="F645" s="205" t="s">
        <v>7244</v>
      </c>
      <c r="G645" s="206" t="s">
        <v>700</v>
      </c>
      <c r="H645" s="207">
        <v>1</v>
      </c>
      <c r="I645" s="208"/>
      <c r="J645" s="209">
        <f t="shared" si="214"/>
        <v>0</v>
      </c>
      <c r="K645" s="205" t="s">
        <v>21</v>
      </c>
      <c r="L645" s="62"/>
      <c r="M645" s="210" t="s">
        <v>21</v>
      </c>
      <c r="N645" s="211" t="s">
        <v>45</v>
      </c>
      <c r="O645" s="43"/>
      <c r="P645" s="212">
        <f t="shared" si="215"/>
        <v>0</v>
      </c>
      <c r="Q645" s="212">
        <v>0</v>
      </c>
      <c r="R645" s="212">
        <f t="shared" si="216"/>
        <v>0</v>
      </c>
      <c r="S645" s="212">
        <v>0</v>
      </c>
      <c r="T645" s="213">
        <f t="shared" si="217"/>
        <v>0</v>
      </c>
      <c r="AR645" s="25" t="s">
        <v>327</v>
      </c>
      <c r="AT645" s="25" t="s">
        <v>311</v>
      </c>
      <c r="AU645" s="25" t="s">
        <v>84</v>
      </c>
      <c r="AY645" s="25" t="s">
        <v>308</v>
      </c>
      <c r="BE645" s="214">
        <f t="shared" si="218"/>
        <v>0</v>
      </c>
      <c r="BF645" s="214">
        <f t="shared" si="219"/>
        <v>0</v>
      </c>
      <c r="BG645" s="214">
        <f t="shared" si="220"/>
        <v>0</v>
      </c>
      <c r="BH645" s="214">
        <f t="shared" si="221"/>
        <v>0</v>
      </c>
      <c r="BI645" s="214">
        <f t="shared" si="222"/>
        <v>0</v>
      </c>
      <c r="BJ645" s="25" t="s">
        <v>82</v>
      </c>
      <c r="BK645" s="214">
        <f t="shared" si="223"/>
        <v>0</v>
      </c>
      <c r="BL645" s="25" t="s">
        <v>327</v>
      </c>
      <c r="BM645" s="25" t="s">
        <v>8400</v>
      </c>
    </row>
    <row r="646" spans="2:65" s="1" customFormat="1" ht="22.5" customHeight="1">
      <c r="B646" s="42"/>
      <c r="C646" s="203" t="s">
        <v>8401</v>
      </c>
      <c r="D646" s="203" t="s">
        <v>311</v>
      </c>
      <c r="E646" s="204" t="s">
        <v>8402</v>
      </c>
      <c r="F646" s="205" t="s">
        <v>7247</v>
      </c>
      <c r="G646" s="206" t="s">
        <v>700</v>
      </c>
      <c r="H646" s="207">
        <v>1</v>
      </c>
      <c r="I646" s="208"/>
      <c r="J646" s="209">
        <f t="shared" si="214"/>
        <v>0</v>
      </c>
      <c r="K646" s="205" t="s">
        <v>21</v>
      </c>
      <c r="L646" s="62"/>
      <c r="M646" s="210" t="s">
        <v>21</v>
      </c>
      <c r="N646" s="215" t="s">
        <v>45</v>
      </c>
      <c r="O646" s="216"/>
      <c r="P646" s="217">
        <f t="shared" si="215"/>
        <v>0</v>
      </c>
      <c r="Q646" s="217">
        <v>0</v>
      </c>
      <c r="R646" s="217">
        <f t="shared" si="216"/>
        <v>0</v>
      </c>
      <c r="S646" s="217">
        <v>0</v>
      </c>
      <c r="T646" s="218">
        <f t="shared" si="217"/>
        <v>0</v>
      </c>
      <c r="AR646" s="25" t="s">
        <v>327</v>
      </c>
      <c r="AT646" s="25" t="s">
        <v>311</v>
      </c>
      <c r="AU646" s="25" t="s">
        <v>84</v>
      </c>
      <c r="AY646" s="25" t="s">
        <v>308</v>
      </c>
      <c r="BE646" s="214">
        <f t="shared" si="218"/>
        <v>0</v>
      </c>
      <c r="BF646" s="214">
        <f t="shared" si="219"/>
        <v>0</v>
      </c>
      <c r="BG646" s="214">
        <f t="shared" si="220"/>
        <v>0</v>
      </c>
      <c r="BH646" s="214">
        <f t="shared" si="221"/>
        <v>0</v>
      </c>
      <c r="BI646" s="214">
        <f t="shared" si="222"/>
        <v>0</v>
      </c>
      <c r="BJ646" s="25" t="s">
        <v>82</v>
      </c>
      <c r="BK646" s="214">
        <f t="shared" si="223"/>
        <v>0</v>
      </c>
      <c r="BL646" s="25" t="s">
        <v>327</v>
      </c>
      <c r="BM646" s="25" t="s">
        <v>8403</v>
      </c>
    </row>
    <row r="647" spans="2:65" s="1" customFormat="1" ht="6.95" customHeight="1">
      <c r="B647" s="57"/>
      <c r="C647" s="58"/>
      <c r="D647" s="58"/>
      <c r="E647" s="58"/>
      <c r="F647" s="58"/>
      <c r="G647" s="58"/>
      <c r="H647" s="58"/>
      <c r="I647" s="149"/>
      <c r="J647" s="58"/>
      <c r="K647" s="58"/>
      <c r="L647" s="62"/>
    </row>
  </sheetData>
  <sheetProtection password="CC35" sheet="1" objects="1" scenarios="1" formatCells="0" formatColumns="0" formatRows="0" sort="0" autoFilter="0"/>
  <autoFilter ref="C98:K646"/>
  <mergeCells count="12">
    <mergeCell ref="G1:H1"/>
    <mergeCell ref="L2:V2"/>
    <mergeCell ref="E49:H49"/>
    <mergeCell ref="E51:H51"/>
    <mergeCell ref="E87:H87"/>
    <mergeCell ref="E89:H89"/>
    <mergeCell ref="E91:H91"/>
    <mergeCell ref="E7:H7"/>
    <mergeCell ref="E9:H9"/>
    <mergeCell ref="E11:H11"/>
    <mergeCell ref="E26:H26"/>
    <mergeCell ref="E47:H47"/>
  </mergeCells>
  <hyperlinks>
    <hyperlink ref="F1:G1" location="C2" display="1) Krycí list soupisu"/>
    <hyperlink ref="G1:H1" location="C58" display="2) Rekapitulace"/>
    <hyperlink ref="J1" location="C98" display="3) Soupis prací"/>
    <hyperlink ref="L1:V1" location="'Rekapitulace stavby'!C2" display="Rekapitulace stavby"/>
  </hyperlinks>
  <pageMargins left="0.58333330000000005" right="0.58333330000000005" top="0.58333330000000005" bottom="0.58333330000000005" header="0" footer="0"/>
  <pageSetup paperSize="9" fitToHeight="100" orientation="landscape" blackAndWhite="1" r:id="rId1"/>
  <headerFooter>
    <oddFooter>&amp;CStrana &amp;P z &amp;N</oddFooter>
  </headerFooter>
  <drawing r:id="rId2"/>
</worksheet>
</file>

<file path=xl/worksheets/sheet32.xml><?xml version="1.0" encoding="utf-8"?>
<worksheet xmlns="http://schemas.openxmlformats.org/spreadsheetml/2006/main" xmlns:r="http://schemas.openxmlformats.org/officeDocument/2006/relationships">
  <sheetPr>
    <pageSetUpPr fitToPage="1"/>
  </sheetPr>
  <dimension ref="A1:BR324"/>
  <sheetViews>
    <sheetView showGridLines="0" workbookViewId="0">
      <pane ySplit="1" topLeftCell="A2" activePane="bottomLeft" state="frozen"/>
      <selection pane="bottomLeft"/>
    </sheetView>
  </sheetViews>
  <sheetFormatPr defaultRowHeight="15"/>
  <cols>
    <col min="1" max="1" width="8.33203125" customWidth="1"/>
    <col min="2" max="2" width="1.6640625" customWidth="1"/>
    <col min="3" max="3" width="4.1640625" customWidth="1"/>
    <col min="4" max="4" width="4.33203125" customWidth="1"/>
    <col min="5" max="5" width="17.1640625" customWidth="1"/>
    <col min="6" max="6" width="75" customWidth="1"/>
    <col min="7" max="7" width="8.6640625" customWidth="1"/>
    <col min="8" max="8" width="11.1640625" customWidth="1"/>
    <col min="9" max="9" width="12.6640625" style="121" customWidth="1"/>
    <col min="10" max="10" width="23.5" customWidth="1"/>
    <col min="11" max="11" width="15.5" customWidth="1"/>
    <col min="19" max="19" width="8.1640625" customWidth="1"/>
    <col min="20" max="20" width="29.6640625" customWidth="1"/>
    <col min="21" max="21" width="16.33203125"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1" spans="1:70" ht="21.75" customHeight="1">
      <c r="A1" s="22"/>
      <c r="B1" s="122"/>
      <c r="C1" s="122"/>
      <c r="D1" s="123" t="s">
        <v>1</v>
      </c>
      <c r="E1" s="122"/>
      <c r="F1" s="124" t="s">
        <v>272</v>
      </c>
      <c r="G1" s="427" t="s">
        <v>273</v>
      </c>
      <c r="H1" s="427"/>
      <c r="I1" s="125"/>
      <c r="J1" s="124" t="s">
        <v>274</v>
      </c>
      <c r="K1" s="123" t="s">
        <v>275</v>
      </c>
      <c r="L1" s="124" t="s">
        <v>276</v>
      </c>
      <c r="M1" s="124"/>
      <c r="N1" s="124"/>
      <c r="O1" s="124"/>
      <c r="P1" s="124"/>
      <c r="Q1" s="124"/>
      <c r="R1" s="124"/>
      <c r="S1" s="124"/>
      <c r="T1" s="124"/>
      <c r="U1" s="21"/>
      <c r="V1" s="21"/>
      <c r="W1" s="22"/>
      <c r="X1" s="22"/>
      <c r="Y1" s="22"/>
      <c r="Z1" s="22"/>
      <c r="AA1" s="22"/>
      <c r="AB1" s="22"/>
      <c r="AC1" s="22"/>
      <c r="AD1" s="22"/>
      <c r="AE1" s="22"/>
      <c r="AF1" s="22"/>
      <c r="AG1" s="22"/>
      <c r="AH1" s="22"/>
      <c r="AI1" s="22"/>
      <c r="AJ1" s="22"/>
      <c r="AK1" s="22"/>
      <c r="AL1" s="22"/>
      <c r="AM1" s="22"/>
      <c r="AN1" s="22"/>
      <c r="AO1" s="22"/>
      <c r="AP1" s="22"/>
      <c r="AQ1" s="22"/>
      <c r="AR1" s="22"/>
      <c r="AS1" s="22"/>
      <c r="AT1" s="22"/>
      <c r="AU1" s="22"/>
      <c r="AV1" s="22"/>
      <c r="AW1" s="22"/>
      <c r="AX1" s="22"/>
      <c r="AY1" s="22"/>
      <c r="AZ1" s="22"/>
      <c r="BA1" s="22"/>
      <c r="BB1" s="22"/>
      <c r="BC1" s="22"/>
      <c r="BD1" s="22"/>
      <c r="BE1" s="22"/>
      <c r="BF1" s="22"/>
      <c r="BG1" s="22"/>
      <c r="BH1" s="22"/>
      <c r="BI1" s="22"/>
      <c r="BJ1" s="22"/>
      <c r="BK1" s="22"/>
      <c r="BL1" s="22"/>
      <c r="BM1" s="22"/>
      <c r="BN1" s="22"/>
      <c r="BO1" s="22"/>
      <c r="BP1" s="22"/>
      <c r="BQ1" s="22"/>
      <c r="BR1" s="22"/>
    </row>
    <row r="2" spans="1:70" ht="36.950000000000003" customHeight="1">
      <c r="L2" s="419"/>
      <c r="M2" s="419"/>
      <c r="N2" s="419"/>
      <c r="O2" s="419"/>
      <c r="P2" s="419"/>
      <c r="Q2" s="419"/>
      <c r="R2" s="419"/>
      <c r="S2" s="419"/>
      <c r="T2" s="419"/>
      <c r="U2" s="419"/>
      <c r="V2" s="419"/>
      <c r="AT2" s="25" t="s">
        <v>193</v>
      </c>
    </row>
    <row r="3" spans="1:70" ht="6.95" customHeight="1">
      <c r="B3" s="26"/>
      <c r="C3" s="27"/>
      <c r="D3" s="27"/>
      <c r="E3" s="27"/>
      <c r="F3" s="27"/>
      <c r="G3" s="27"/>
      <c r="H3" s="27"/>
      <c r="I3" s="126"/>
      <c r="J3" s="27"/>
      <c r="K3" s="28"/>
      <c r="AT3" s="25" t="s">
        <v>84</v>
      </c>
    </row>
    <row r="4" spans="1:70" ht="36.950000000000003" customHeight="1">
      <c r="B4" s="29"/>
      <c r="C4" s="30"/>
      <c r="D4" s="31" t="s">
        <v>277</v>
      </c>
      <c r="E4" s="30"/>
      <c r="F4" s="30"/>
      <c r="G4" s="30"/>
      <c r="H4" s="30"/>
      <c r="I4" s="127"/>
      <c r="J4" s="30"/>
      <c r="K4" s="32"/>
      <c r="M4" s="33" t="s">
        <v>12</v>
      </c>
      <c r="AT4" s="25" t="s">
        <v>6</v>
      </c>
    </row>
    <row r="5" spans="1:70" ht="6.95" customHeight="1">
      <c r="B5" s="29"/>
      <c r="C5" s="30"/>
      <c r="D5" s="30"/>
      <c r="E5" s="30"/>
      <c r="F5" s="30"/>
      <c r="G5" s="30"/>
      <c r="H5" s="30"/>
      <c r="I5" s="127"/>
      <c r="J5" s="30"/>
      <c r="K5" s="32"/>
    </row>
    <row r="6" spans="1:70">
      <c r="B6" s="29"/>
      <c r="C6" s="30"/>
      <c r="D6" s="38" t="s">
        <v>18</v>
      </c>
      <c r="E6" s="30"/>
      <c r="F6" s="30"/>
      <c r="G6" s="30"/>
      <c r="H6" s="30"/>
      <c r="I6" s="127"/>
      <c r="J6" s="30"/>
      <c r="K6" s="32"/>
    </row>
    <row r="7" spans="1:70" ht="22.5" customHeight="1">
      <c r="B7" s="29"/>
      <c r="C7" s="30"/>
      <c r="D7" s="30"/>
      <c r="E7" s="420" t="str">
        <f>'Rekapitulace stavby'!K6</f>
        <v>Národní telemedicínské centrum</v>
      </c>
      <c r="F7" s="421"/>
      <c r="G7" s="421"/>
      <c r="H7" s="421"/>
      <c r="I7" s="127"/>
      <c r="J7" s="30"/>
      <c r="K7" s="32"/>
    </row>
    <row r="8" spans="1:70">
      <c r="B8" s="29"/>
      <c r="C8" s="30"/>
      <c r="D8" s="38" t="s">
        <v>278</v>
      </c>
      <c r="E8" s="30"/>
      <c r="F8" s="30"/>
      <c r="G8" s="30"/>
      <c r="H8" s="30"/>
      <c r="I8" s="127"/>
      <c r="J8" s="30"/>
      <c r="K8" s="32"/>
    </row>
    <row r="9" spans="1:70" s="1" customFormat="1" ht="22.5" customHeight="1">
      <c r="B9" s="42"/>
      <c r="C9" s="43"/>
      <c r="D9" s="43"/>
      <c r="E9" s="420" t="s">
        <v>6587</v>
      </c>
      <c r="F9" s="423"/>
      <c r="G9" s="423"/>
      <c r="H9" s="423"/>
      <c r="I9" s="128"/>
      <c r="J9" s="43"/>
      <c r="K9" s="46"/>
    </row>
    <row r="10" spans="1:70" s="1" customFormat="1">
      <c r="B10" s="42"/>
      <c r="C10" s="43"/>
      <c r="D10" s="38" t="s">
        <v>425</v>
      </c>
      <c r="E10" s="43"/>
      <c r="F10" s="43"/>
      <c r="G10" s="43"/>
      <c r="H10" s="43"/>
      <c r="I10" s="128"/>
      <c r="J10" s="43"/>
      <c r="K10" s="46"/>
    </row>
    <row r="11" spans="1:70" s="1" customFormat="1" ht="36.950000000000003" customHeight="1">
      <c r="B11" s="42"/>
      <c r="C11" s="43"/>
      <c r="D11" s="43"/>
      <c r="E11" s="422" t="s">
        <v>8404</v>
      </c>
      <c r="F11" s="423"/>
      <c r="G11" s="423"/>
      <c r="H11" s="423"/>
      <c r="I11" s="128"/>
      <c r="J11" s="43"/>
      <c r="K11" s="46"/>
    </row>
    <row r="12" spans="1:70" s="1" customFormat="1" ht="13.5">
      <c r="B12" s="42"/>
      <c r="C12" s="43"/>
      <c r="D12" s="43"/>
      <c r="E12" s="43"/>
      <c r="F12" s="43"/>
      <c r="G12" s="43"/>
      <c r="H12" s="43"/>
      <c r="I12" s="128"/>
      <c r="J12" s="43"/>
      <c r="K12" s="46"/>
    </row>
    <row r="13" spans="1:70" s="1" customFormat="1" ht="14.45" customHeight="1">
      <c r="B13" s="42"/>
      <c r="C13" s="43"/>
      <c r="D13" s="38" t="s">
        <v>20</v>
      </c>
      <c r="E13" s="43"/>
      <c r="F13" s="36" t="s">
        <v>21</v>
      </c>
      <c r="G13" s="43"/>
      <c r="H13" s="43"/>
      <c r="I13" s="129" t="s">
        <v>22</v>
      </c>
      <c r="J13" s="36" t="s">
        <v>21</v>
      </c>
      <c r="K13" s="46"/>
    </row>
    <row r="14" spans="1:70" s="1" customFormat="1" ht="14.45" customHeight="1">
      <c r="B14" s="42"/>
      <c r="C14" s="43"/>
      <c r="D14" s="38" t="s">
        <v>23</v>
      </c>
      <c r="E14" s="43"/>
      <c r="F14" s="36" t="s">
        <v>24</v>
      </c>
      <c r="G14" s="43"/>
      <c r="H14" s="43"/>
      <c r="I14" s="129" t="s">
        <v>25</v>
      </c>
      <c r="J14" s="130" t="str">
        <f>'Rekapitulace stavby'!AN8</f>
        <v>26.1.2017</v>
      </c>
      <c r="K14" s="46"/>
    </row>
    <row r="15" spans="1:70" s="1" customFormat="1" ht="10.9" customHeight="1">
      <c r="B15" s="42"/>
      <c r="C15" s="43"/>
      <c r="D15" s="43"/>
      <c r="E15" s="43"/>
      <c r="F15" s="43"/>
      <c r="G15" s="43"/>
      <c r="H15" s="43"/>
      <c r="I15" s="128"/>
      <c r="J15" s="43"/>
      <c r="K15" s="46"/>
    </row>
    <row r="16" spans="1:70" s="1" customFormat="1" ht="14.45" customHeight="1">
      <c r="B16" s="42"/>
      <c r="C16" s="43"/>
      <c r="D16" s="38" t="s">
        <v>27</v>
      </c>
      <c r="E16" s="43"/>
      <c r="F16" s="43"/>
      <c r="G16" s="43"/>
      <c r="H16" s="43"/>
      <c r="I16" s="129" t="s">
        <v>28</v>
      </c>
      <c r="J16" s="36" t="s">
        <v>29</v>
      </c>
      <c r="K16" s="46"/>
    </row>
    <row r="17" spans="2:11" s="1" customFormat="1" ht="18" customHeight="1">
      <c r="B17" s="42"/>
      <c r="C17" s="43"/>
      <c r="D17" s="43"/>
      <c r="E17" s="36" t="s">
        <v>30</v>
      </c>
      <c r="F17" s="43"/>
      <c r="G17" s="43"/>
      <c r="H17" s="43"/>
      <c r="I17" s="129" t="s">
        <v>31</v>
      </c>
      <c r="J17" s="36" t="s">
        <v>21</v>
      </c>
      <c r="K17" s="46"/>
    </row>
    <row r="18" spans="2:11" s="1" customFormat="1" ht="6.95" customHeight="1">
      <c r="B18" s="42"/>
      <c r="C18" s="43"/>
      <c r="D18" s="43"/>
      <c r="E18" s="43"/>
      <c r="F18" s="43"/>
      <c r="G18" s="43"/>
      <c r="H18" s="43"/>
      <c r="I18" s="128"/>
      <c r="J18" s="43"/>
      <c r="K18" s="46"/>
    </row>
    <row r="19" spans="2:11" s="1" customFormat="1" ht="14.45" customHeight="1">
      <c r="B19" s="42"/>
      <c r="C19" s="43"/>
      <c r="D19" s="38" t="s">
        <v>32</v>
      </c>
      <c r="E19" s="43"/>
      <c r="F19" s="43"/>
      <c r="G19" s="43"/>
      <c r="H19" s="43"/>
      <c r="I19" s="129" t="s">
        <v>28</v>
      </c>
      <c r="J19" s="36" t="str">
        <f>IF('Rekapitulace stavby'!AN13="Vyplň údaj","",IF('Rekapitulace stavby'!AN13="","",'Rekapitulace stavby'!AN13))</f>
        <v/>
      </c>
      <c r="K19" s="46"/>
    </row>
    <row r="20" spans="2:11" s="1" customFormat="1" ht="18" customHeight="1">
      <c r="B20" s="42"/>
      <c r="C20" s="43"/>
      <c r="D20" s="43"/>
      <c r="E20" s="36" t="str">
        <f>IF('Rekapitulace stavby'!E14="Vyplň údaj","",IF('Rekapitulace stavby'!E14="","",'Rekapitulace stavby'!E14))</f>
        <v/>
      </c>
      <c r="F20" s="43"/>
      <c r="G20" s="43"/>
      <c r="H20" s="43"/>
      <c r="I20" s="129" t="s">
        <v>31</v>
      </c>
      <c r="J20" s="36" t="str">
        <f>IF('Rekapitulace stavby'!AN14="Vyplň údaj","",IF('Rekapitulace stavby'!AN14="","",'Rekapitulace stavby'!AN14))</f>
        <v/>
      </c>
      <c r="K20" s="46"/>
    </row>
    <row r="21" spans="2:11" s="1" customFormat="1" ht="6.95" customHeight="1">
      <c r="B21" s="42"/>
      <c r="C21" s="43"/>
      <c r="D21" s="43"/>
      <c r="E21" s="43"/>
      <c r="F21" s="43"/>
      <c r="G21" s="43"/>
      <c r="H21" s="43"/>
      <c r="I21" s="128"/>
      <c r="J21" s="43"/>
      <c r="K21" s="46"/>
    </row>
    <row r="22" spans="2:11" s="1" customFormat="1" ht="14.45" customHeight="1">
      <c r="B22" s="42"/>
      <c r="C22" s="43"/>
      <c r="D22" s="38" t="s">
        <v>34</v>
      </c>
      <c r="E22" s="43"/>
      <c r="F22" s="43"/>
      <c r="G22" s="43"/>
      <c r="H22" s="43"/>
      <c r="I22" s="129" t="s">
        <v>28</v>
      </c>
      <c r="J22" s="36" t="s">
        <v>35</v>
      </c>
      <c r="K22" s="46"/>
    </row>
    <row r="23" spans="2:11" s="1" customFormat="1" ht="18" customHeight="1">
      <c r="B23" s="42"/>
      <c r="C23" s="43"/>
      <c r="D23" s="43"/>
      <c r="E23" s="36" t="s">
        <v>36</v>
      </c>
      <c r="F23" s="43"/>
      <c r="G23" s="43"/>
      <c r="H23" s="43"/>
      <c r="I23" s="129" t="s">
        <v>31</v>
      </c>
      <c r="J23" s="36" t="s">
        <v>21</v>
      </c>
      <c r="K23" s="46"/>
    </row>
    <row r="24" spans="2:11" s="1" customFormat="1" ht="6.95" customHeight="1">
      <c r="B24" s="42"/>
      <c r="C24" s="43"/>
      <c r="D24" s="43"/>
      <c r="E24" s="43"/>
      <c r="F24" s="43"/>
      <c r="G24" s="43"/>
      <c r="H24" s="43"/>
      <c r="I24" s="128"/>
      <c r="J24" s="43"/>
      <c r="K24" s="46"/>
    </row>
    <row r="25" spans="2:11" s="1" customFormat="1" ht="14.45" customHeight="1">
      <c r="B25" s="42"/>
      <c r="C25" s="43"/>
      <c r="D25" s="38" t="s">
        <v>38</v>
      </c>
      <c r="E25" s="43"/>
      <c r="F25" s="43"/>
      <c r="G25" s="43"/>
      <c r="H25" s="43"/>
      <c r="I25" s="128"/>
      <c r="J25" s="43"/>
      <c r="K25" s="46"/>
    </row>
    <row r="26" spans="2:11" s="7" customFormat="1" ht="22.5" customHeight="1">
      <c r="B26" s="131"/>
      <c r="C26" s="132"/>
      <c r="D26" s="132"/>
      <c r="E26" s="384" t="s">
        <v>21</v>
      </c>
      <c r="F26" s="384"/>
      <c r="G26" s="384"/>
      <c r="H26" s="384"/>
      <c r="I26" s="133"/>
      <c r="J26" s="132"/>
      <c r="K26" s="134"/>
    </row>
    <row r="27" spans="2:11" s="1" customFormat="1" ht="6.95" customHeight="1">
      <c r="B27" s="42"/>
      <c r="C27" s="43"/>
      <c r="D27" s="43"/>
      <c r="E27" s="43"/>
      <c r="F27" s="43"/>
      <c r="G27" s="43"/>
      <c r="H27" s="43"/>
      <c r="I27" s="128"/>
      <c r="J27" s="43"/>
      <c r="K27" s="46"/>
    </row>
    <row r="28" spans="2:11" s="1" customFormat="1" ht="6.95" customHeight="1">
      <c r="B28" s="42"/>
      <c r="C28" s="43"/>
      <c r="D28" s="86"/>
      <c r="E28" s="86"/>
      <c r="F28" s="86"/>
      <c r="G28" s="86"/>
      <c r="H28" s="86"/>
      <c r="I28" s="135"/>
      <c r="J28" s="86"/>
      <c r="K28" s="136"/>
    </row>
    <row r="29" spans="2:11" s="1" customFormat="1" ht="25.35" customHeight="1">
      <c r="B29" s="42"/>
      <c r="C29" s="43"/>
      <c r="D29" s="137" t="s">
        <v>40</v>
      </c>
      <c r="E29" s="43"/>
      <c r="F29" s="43"/>
      <c r="G29" s="43"/>
      <c r="H29" s="43"/>
      <c r="I29" s="128"/>
      <c r="J29" s="138">
        <f>ROUND(J96,2)</f>
        <v>0</v>
      </c>
      <c r="K29" s="46"/>
    </row>
    <row r="30" spans="2:11" s="1" customFormat="1" ht="6.95" customHeight="1">
      <c r="B30" s="42"/>
      <c r="C30" s="43"/>
      <c r="D30" s="86"/>
      <c r="E30" s="86"/>
      <c r="F30" s="86"/>
      <c r="G30" s="86"/>
      <c r="H30" s="86"/>
      <c r="I30" s="135"/>
      <c r="J30" s="86"/>
      <c r="K30" s="136"/>
    </row>
    <row r="31" spans="2:11" s="1" customFormat="1" ht="14.45" customHeight="1">
      <c r="B31" s="42"/>
      <c r="C31" s="43"/>
      <c r="D31" s="43"/>
      <c r="E31" s="43"/>
      <c r="F31" s="47" t="s">
        <v>42</v>
      </c>
      <c r="G31" s="43"/>
      <c r="H31" s="43"/>
      <c r="I31" s="139" t="s">
        <v>41</v>
      </c>
      <c r="J31" s="47" t="s">
        <v>43</v>
      </c>
      <c r="K31" s="46"/>
    </row>
    <row r="32" spans="2:11" s="1" customFormat="1" ht="14.45" customHeight="1">
      <c r="B32" s="42"/>
      <c r="C32" s="43"/>
      <c r="D32" s="50" t="s">
        <v>44</v>
      </c>
      <c r="E32" s="50" t="s">
        <v>45</v>
      </c>
      <c r="F32" s="140">
        <f>ROUND(SUM(BE96:BE323), 2)</f>
        <v>0</v>
      </c>
      <c r="G32" s="43"/>
      <c r="H32" s="43"/>
      <c r="I32" s="141">
        <v>0.21</v>
      </c>
      <c r="J32" s="140">
        <f>ROUND(ROUND((SUM(BE96:BE323)), 2)*I32, 2)</f>
        <v>0</v>
      </c>
      <c r="K32" s="46"/>
    </row>
    <row r="33" spans="2:11" s="1" customFormat="1" ht="14.45" customHeight="1">
      <c r="B33" s="42"/>
      <c r="C33" s="43"/>
      <c r="D33" s="43"/>
      <c r="E33" s="50" t="s">
        <v>46</v>
      </c>
      <c r="F33" s="140">
        <f>ROUND(SUM(BF96:BF323), 2)</f>
        <v>0</v>
      </c>
      <c r="G33" s="43"/>
      <c r="H33" s="43"/>
      <c r="I33" s="141">
        <v>0.15</v>
      </c>
      <c r="J33" s="140">
        <f>ROUND(ROUND((SUM(BF96:BF323)), 2)*I33, 2)</f>
        <v>0</v>
      </c>
      <c r="K33" s="46"/>
    </row>
    <row r="34" spans="2:11" s="1" customFormat="1" ht="14.45" hidden="1" customHeight="1">
      <c r="B34" s="42"/>
      <c r="C34" s="43"/>
      <c r="D34" s="43"/>
      <c r="E34" s="50" t="s">
        <v>47</v>
      </c>
      <c r="F34" s="140">
        <f>ROUND(SUM(BG96:BG323), 2)</f>
        <v>0</v>
      </c>
      <c r="G34" s="43"/>
      <c r="H34" s="43"/>
      <c r="I34" s="141">
        <v>0.21</v>
      </c>
      <c r="J34" s="140">
        <v>0</v>
      </c>
      <c r="K34" s="46"/>
    </row>
    <row r="35" spans="2:11" s="1" customFormat="1" ht="14.45" hidden="1" customHeight="1">
      <c r="B35" s="42"/>
      <c r="C35" s="43"/>
      <c r="D35" s="43"/>
      <c r="E35" s="50" t="s">
        <v>48</v>
      </c>
      <c r="F35" s="140">
        <f>ROUND(SUM(BH96:BH323), 2)</f>
        <v>0</v>
      </c>
      <c r="G35" s="43"/>
      <c r="H35" s="43"/>
      <c r="I35" s="141">
        <v>0.15</v>
      </c>
      <c r="J35" s="140">
        <v>0</v>
      </c>
      <c r="K35" s="46"/>
    </row>
    <row r="36" spans="2:11" s="1" customFormat="1" ht="14.45" hidden="1" customHeight="1">
      <c r="B36" s="42"/>
      <c r="C36" s="43"/>
      <c r="D36" s="43"/>
      <c r="E36" s="50" t="s">
        <v>49</v>
      </c>
      <c r="F36" s="140">
        <f>ROUND(SUM(BI96:BI323), 2)</f>
        <v>0</v>
      </c>
      <c r="G36" s="43"/>
      <c r="H36" s="43"/>
      <c r="I36" s="141">
        <v>0</v>
      </c>
      <c r="J36" s="140">
        <v>0</v>
      </c>
      <c r="K36" s="46"/>
    </row>
    <row r="37" spans="2:11" s="1" customFormat="1" ht="6.95" customHeight="1">
      <c r="B37" s="42"/>
      <c r="C37" s="43"/>
      <c r="D37" s="43"/>
      <c r="E37" s="43"/>
      <c r="F37" s="43"/>
      <c r="G37" s="43"/>
      <c r="H37" s="43"/>
      <c r="I37" s="128"/>
      <c r="J37" s="43"/>
      <c r="K37" s="46"/>
    </row>
    <row r="38" spans="2:11" s="1" customFormat="1" ht="25.35" customHeight="1">
      <c r="B38" s="42"/>
      <c r="C38" s="142"/>
      <c r="D38" s="143" t="s">
        <v>50</v>
      </c>
      <c r="E38" s="80"/>
      <c r="F38" s="80"/>
      <c r="G38" s="144" t="s">
        <v>51</v>
      </c>
      <c r="H38" s="145" t="s">
        <v>52</v>
      </c>
      <c r="I38" s="146"/>
      <c r="J38" s="147">
        <f>SUM(J29:J36)</f>
        <v>0</v>
      </c>
      <c r="K38" s="148"/>
    </row>
    <row r="39" spans="2:11" s="1" customFormat="1" ht="14.45" customHeight="1">
      <c r="B39" s="57"/>
      <c r="C39" s="58"/>
      <c r="D39" s="58"/>
      <c r="E39" s="58"/>
      <c r="F39" s="58"/>
      <c r="G39" s="58"/>
      <c r="H39" s="58"/>
      <c r="I39" s="149"/>
      <c r="J39" s="58"/>
      <c r="K39" s="59"/>
    </row>
    <row r="43" spans="2:11" s="1" customFormat="1" ht="6.95" customHeight="1">
      <c r="B43" s="150"/>
      <c r="C43" s="151"/>
      <c r="D43" s="151"/>
      <c r="E43" s="151"/>
      <c r="F43" s="151"/>
      <c r="G43" s="151"/>
      <c r="H43" s="151"/>
      <c r="I43" s="152"/>
      <c r="J43" s="151"/>
      <c r="K43" s="153"/>
    </row>
    <row r="44" spans="2:11" s="1" customFormat="1" ht="36.950000000000003" customHeight="1">
      <c r="B44" s="42"/>
      <c r="C44" s="31" t="s">
        <v>280</v>
      </c>
      <c r="D44" s="43"/>
      <c r="E44" s="43"/>
      <c r="F44" s="43"/>
      <c r="G44" s="43"/>
      <c r="H44" s="43"/>
      <c r="I44" s="128"/>
      <c r="J44" s="43"/>
      <c r="K44" s="46"/>
    </row>
    <row r="45" spans="2:11" s="1" customFormat="1" ht="6.95" customHeight="1">
      <c r="B45" s="42"/>
      <c r="C45" s="43"/>
      <c r="D45" s="43"/>
      <c r="E45" s="43"/>
      <c r="F45" s="43"/>
      <c r="G45" s="43"/>
      <c r="H45" s="43"/>
      <c r="I45" s="128"/>
      <c r="J45" s="43"/>
      <c r="K45" s="46"/>
    </row>
    <row r="46" spans="2:11" s="1" customFormat="1" ht="14.45" customHeight="1">
      <c r="B46" s="42"/>
      <c r="C46" s="38" t="s">
        <v>18</v>
      </c>
      <c r="D46" s="43"/>
      <c r="E46" s="43"/>
      <c r="F46" s="43"/>
      <c r="G46" s="43"/>
      <c r="H46" s="43"/>
      <c r="I46" s="128"/>
      <c r="J46" s="43"/>
      <c r="K46" s="46"/>
    </row>
    <row r="47" spans="2:11" s="1" customFormat="1" ht="22.5" customHeight="1">
      <c r="B47" s="42"/>
      <c r="C47" s="43"/>
      <c r="D47" s="43"/>
      <c r="E47" s="420" t="str">
        <f>E7</f>
        <v>Národní telemedicínské centrum</v>
      </c>
      <c r="F47" s="421"/>
      <c r="G47" s="421"/>
      <c r="H47" s="421"/>
      <c r="I47" s="128"/>
      <c r="J47" s="43"/>
      <c r="K47" s="46"/>
    </row>
    <row r="48" spans="2:11">
      <c r="B48" s="29"/>
      <c r="C48" s="38" t="s">
        <v>278</v>
      </c>
      <c r="D48" s="30"/>
      <c r="E48" s="30"/>
      <c r="F48" s="30"/>
      <c r="G48" s="30"/>
      <c r="H48" s="30"/>
      <c r="I48" s="127"/>
      <c r="J48" s="30"/>
      <c r="K48" s="32"/>
    </row>
    <row r="49" spans="2:47" s="1" customFormat="1" ht="22.5" customHeight="1">
      <c r="B49" s="42"/>
      <c r="C49" s="43"/>
      <c r="D49" s="43"/>
      <c r="E49" s="420" t="s">
        <v>6587</v>
      </c>
      <c r="F49" s="423"/>
      <c r="G49" s="423"/>
      <c r="H49" s="423"/>
      <c r="I49" s="128"/>
      <c r="J49" s="43"/>
      <c r="K49" s="46"/>
    </row>
    <row r="50" spans="2:47" s="1" customFormat="1" ht="14.45" customHeight="1">
      <c r="B50" s="42"/>
      <c r="C50" s="38" t="s">
        <v>425</v>
      </c>
      <c r="D50" s="43"/>
      <c r="E50" s="43"/>
      <c r="F50" s="43"/>
      <c r="G50" s="43"/>
      <c r="H50" s="43"/>
      <c r="I50" s="128"/>
      <c r="J50" s="43"/>
      <c r="K50" s="46"/>
    </row>
    <row r="51" spans="2:47" s="1" customFormat="1" ht="23.25" customHeight="1">
      <c r="B51" s="42"/>
      <c r="C51" s="43"/>
      <c r="D51" s="43"/>
      <c r="E51" s="422" t="str">
        <f>E11</f>
        <v>03 - Ústřední vytápění</v>
      </c>
      <c r="F51" s="423"/>
      <c r="G51" s="423"/>
      <c r="H51" s="423"/>
      <c r="I51" s="128"/>
      <c r="J51" s="43"/>
      <c r="K51" s="46"/>
    </row>
    <row r="52" spans="2:47" s="1" customFormat="1" ht="6.95" customHeight="1">
      <c r="B52" s="42"/>
      <c r="C52" s="43"/>
      <c r="D52" s="43"/>
      <c r="E52" s="43"/>
      <c r="F52" s="43"/>
      <c r="G52" s="43"/>
      <c r="H52" s="43"/>
      <c r="I52" s="128"/>
      <c r="J52" s="43"/>
      <c r="K52" s="46"/>
    </row>
    <row r="53" spans="2:47" s="1" customFormat="1" ht="18" customHeight="1">
      <c r="B53" s="42"/>
      <c r="C53" s="38" t="s">
        <v>23</v>
      </c>
      <c r="D53" s="43"/>
      <c r="E53" s="43"/>
      <c r="F53" s="36" t="str">
        <f>F14</f>
        <v>FN Olomouc</v>
      </c>
      <c r="G53" s="43"/>
      <c r="H53" s="43"/>
      <c r="I53" s="129" t="s">
        <v>25</v>
      </c>
      <c r="J53" s="130" t="str">
        <f>IF(J14="","",J14)</f>
        <v>26.1.2017</v>
      </c>
      <c r="K53" s="46"/>
    </row>
    <row r="54" spans="2:47" s="1" customFormat="1" ht="6.95" customHeight="1">
      <c r="B54" s="42"/>
      <c r="C54" s="43"/>
      <c r="D54" s="43"/>
      <c r="E54" s="43"/>
      <c r="F54" s="43"/>
      <c r="G54" s="43"/>
      <c r="H54" s="43"/>
      <c r="I54" s="128"/>
      <c r="J54" s="43"/>
      <c r="K54" s="46"/>
    </row>
    <row r="55" spans="2:47" s="1" customFormat="1">
      <c r="B55" s="42"/>
      <c r="C55" s="38" t="s">
        <v>27</v>
      </c>
      <c r="D55" s="43"/>
      <c r="E55" s="43"/>
      <c r="F55" s="36" t="str">
        <f>E17</f>
        <v>SPS Projekt s. r.o., Za Návsí 1670/9, Praha 10</v>
      </c>
      <c r="G55" s="43"/>
      <c r="H55" s="43"/>
      <c r="I55" s="129" t="s">
        <v>34</v>
      </c>
      <c r="J55" s="36" t="str">
        <f>E23</f>
        <v>OK Plan Architects s.r.o., Na Závodí 631, Humpolec</v>
      </c>
      <c r="K55" s="46"/>
    </row>
    <row r="56" spans="2:47" s="1" customFormat="1" ht="14.45" customHeight="1">
      <c r="B56" s="42"/>
      <c r="C56" s="38" t="s">
        <v>32</v>
      </c>
      <c r="D56" s="43"/>
      <c r="E56" s="43"/>
      <c r="F56" s="36" t="str">
        <f>IF(E20="","",E20)</f>
        <v/>
      </c>
      <c r="G56" s="43"/>
      <c r="H56" s="43"/>
      <c r="I56" s="128"/>
      <c r="J56" s="43"/>
      <c r="K56" s="46"/>
    </row>
    <row r="57" spans="2:47" s="1" customFormat="1" ht="10.35" customHeight="1">
      <c r="B57" s="42"/>
      <c r="C57" s="43"/>
      <c r="D57" s="43"/>
      <c r="E57" s="43"/>
      <c r="F57" s="43"/>
      <c r="G57" s="43"/>
      <c r="H57" s="43"/>
      <c r="I57" s="128"/>
      <c r="J57" s="43"/>
      <c r="K57" s="46"/>
    </row>
    <row r="58" spans="2:47" s="1" customFormat="1" ht="29.25" customHeight="1">
      <c r="B58" s="42"/>
      <c r="C58" s="154" t="s">
        <v>281</v>
      </c>
      <c r="D58" s="142"/>
      <c r="E58" s="142"/>
      <c r="F58" s="142"/>
      <c r="G58" s="142"/>
      <c r="H58" s="142"/>
      <c r="I58" s="155"/>
      <c r="J58" s="156" t="s">
        <v>282</v>
      </c>
      <c r="K58" s="157"/>
    </row>
    <row r="59" spans="2:47" s="1" customFormat="1" ht="10.35" customHeight="1">
      <c r="B59" s="42"/>
      <c r="C59" s="43"/>
      <c r="D59" s="43"/>
      <c r="E59" s="43"/>
      <c r="F59" s="43"/>
      <c r="G59" s="43"/>
      <c r="H59" s="43"/>
      <c r="I59" s="128"/>
      <c r="J59" s="43"/>
      <c r="K59" s="46"/>
    </row>
    <row r="60" spans="2:47" s="1" customFormat="1" ht="29.25" customHeight="1">
      <c r="B60" s="42"/>
      <c r="C60" s="158" t="s">
        <v>283</v>
      </c>
      <c r="D60" s="43"/>
      <c r="E60" s="43"/>
      <c r="F60" s="43"/>
      <c r="G60" s="43"/>
      <c r="H60" s="43"/>
      <c r="I60" s="128"/>
      <c r="J60" s="138">
        <f>J96</f>
        <v>0</v>
      </c>
      <c r="K60" s="46"/>
      <c r="AU60" s="25" t="s">
        <v>284</v>
      </c>
    </row>
    <row r="61" spans="2:47" s="8" customFormat="1" ht="24.95" customHeight="1">
      <c r="B61" s="159"/>
      <c r="C61" s="160"/>
      <c r="D61" s="161" t="s">
        <v>1815</v>
      </c>
      <c r="E61" s="162"/>
      <c r="F61" s="162"/>
      <c r="G61" s="162"/>
      <c r="H61" s="162"/>
      <c r="I61" s="163"/>
      <c r="J61" s="164">
        <f>J97</f>
        <v>0</v>
      </c>
      <c r="K61" s="165"/>
    </row>
    <row r="62" spans="2:47" s="9" customFormat="1" ht="19.899999999999999" customHeight="1">
      <c r="B62" s="166"/>
      <c r="C62" s="167"/>
      <c r="D62" s="168" t="s">
        <v>8405</v>
      </c>
      <c r="E62" s="169"/>
      <c r="F62" s="169"/>
      <c r="G62" s="169"/>
      <c r="H62" s="169"/>
      <c r="I62" s="170"/>
      <c r="J62" s="171">
        <f>J98</f>
        <v>0</v>
      </c>
      <c r="K62" s="172"/>
    </row>
    <row r="63" spans="2:47" s="9" customFormat="1" ht="14.85" customHeight="1">
      <c r="B63" s="166"/>
      <c r="C63" s="167"/>
      <c r="D63" s="168" t="s">
        <v>8406</v>
      </c>
      <c r="E63" s="169"/>
      <c r="F63" s="169"/>
      <c r="G63" s="169"/>
      <c r="H63" s="169"/>
      <c r="I63" s="170"/>
      <c r="J63" s="171">
        <f>J99</f>
        <v>0</v>
      </c>
      <c r="K63" s="172"/>
    </row>
    <row r="64" spans="2:47" s="9" customFormat="1" ht="14.85" customHeight="1">
      <c r="B64" s="166"/>
      <c r="C64" s="167"/>
      <c r="D64" s="168" t="s">
        <v>8407</v>
      </c>
      <c r="E64" s="169"/>
      <c r="F64" s="169"/>
      <c r="G64" s="169"/>
      <c r="H64" s="169"/>
      <c r="I64" s="170"/>
      <c r="J64" s="171">
        <f>J127</f>
        <v>0</v>
      </c>
      <c r="K64" s="172"/>
    </row>
    <row r="65" spans="2:12" s="9" customFormat="1" ht="19.899999999999999" customHeight="1">
      <c r="B65" s="166"/>
      <c r="C65" s="167"/>
      <c r="D65" s="168" t="s">
        <v>8408</v>
      </c>
      <c r="E65" s="169"/>
      <c r="F65" s="169"/>
      <c r="G65" s="169"/>
      <c r="H65" s="169"/>
      <c r="I65" s="170"/>
      <c r="J65" s="171">
        <f>J148</f>
        <v>0</v>
      </c>
      <c r="K65" s="172"/>
    </row>
    <row r="66" spans="2:12" s="9" customFormat="1" ht="14.85" customHeight="1">
      <c r="B66" s="166"/>
      <c r="C66" s="167"/>
      <c r="D66" s="168" t="s">
        <v>8406</v>
      </c>
      <c r="E66" s="169"/>
      <c r="F66" s="169"/>
      <c r="G66" s="169"/>
      <c r="H66" s="169"/>
      <c r="I66" s="170"/>
      <c r="J66" s="171">
        <f>J149</f>
        <v>0</v>
      </c>
      <c r="K66" s="172"/>
    </row>
    <row r="67" spans="2:12" s="9" customFormat="1" ht="14.85" customHeight="1">
      <c r="B67" s="166"/>
      <c r="C67" s="167"/>
      <c r="D67" s="168" t="s">
        <v>8407</v>
      </c>
      <c r="E67" s="169"/>
      <c r="F67" s="169"/>
      <c r="G67" s="169"/>
      <c r="H67" s="169"/>
      <c r="I67" s="170"/>
      <c r="J67" s="171">
        <f>J159</f>
        <v>0</v>
      </c>
      <c r="K67" s="172"/>
    </row>
    <row r="68" spans="2:12" s="9" customFormat="1" ht="19.899999999999999" customHeight="1">
      <c r="B68" s="166"/>
      <c r="C68" s="167"/>
      <c r="D68" s="168" t="s">
        <v>1817</v>
      </c>
      <c r="E68" s="169"/>
      <c r="F68" s="169"/>
      <c r="G68" s="169"/>
      <c r="H68" s="169"/>
      <c r="I68" s="170"/>
      <c r="J68" s="171">
        <f>J184</f>
        <v>0</v>
      </c>
      <c r="K68" s="172"/>
    </row>
    <row r="69" spans="2:12" s="9" customFormat="1" ht="19.899999999999999" customHeight="1">
      <c r="B69" s="166"/>
      <c r="C69" s="167"/>
      <c r="D69" s="168" t="s">
        <v>8409</v>
      </c>
      <c r="E69" s="169"/>
      <c r="F69" s="169"/>
      <c r="G69" s="169"/>
      <c r="H69" s="169"/>
      <c r="I69" s="170"/>
      <c r="J69" s="171">
        <f>J206</f>
        <v>0</v>
      </c>
      <c r="K69" s="172"/>
    </row>
    <row r="70" spans="2:12" s="9" customFormat="1" ht="19.899999999999999" customHeight="1">
      <c r="B70" s="166"/>
      <c r="C70" s="167"/>
      <c r="D70" s="168" t="s">
        <v>8410</v>
      </c>
      <c r="E70" s="169"/>
      <c r="F70" s="169"/>
      <c r="G70" s="169"/>
      <c r="H70" s="169"/>
      <c r="I70" s="170"/>
      <c r="J70" s="171">
        <f>J222</f>
        <v>0</v>
      </c>
      <c r="K70" s="172"/>
    </row>
    <row r="71" spans="2:12" s="9" customFormat="1" ht="19.899999999999999" customHeight="1">
      <c r="B71" s="166"/>
      <c r="C71" s="167"/>
      <c r="D71" s="168" t="s">
        <v>8411</v>
      </c>
      <c r="E71" s="169"/>
      <c r="F71" s="169"/>
      <c r="G71" s="169"/>
      <c r="H71" s="169"/>
      <c r="I71" s="170"/>
      <c r="J71" s="171">
        <f>J271</f>
        <v>0</v>
      </c>
      <c r="K71" s="172"/>
    </row>
    <row r="72" spans="2:12" s="9" customFormat="1" ht="19.899999999999999" customHeight="1">
      <c r="B72" s="166"/>
      <c r="C72" s="167"/>
      <c r="D72" s="168" t="s">
        <v>1833</v>
      </c>
      <c r="E72" s="169"/>
      <c r="F72" s="169"/>
      <c r="G72" s="169"/>
      <c r="H72" s="169"/>
      <c r="I72" s="170"/>
      <c r="J72" s="171">
        <f>J300</f>
        <v>0</v>
      </c>
      <c r="K72" s="172"/>
    </row>
    <row r="73" spans="2:12" s="8" customFormat="1" ht="24.95" customHeight="1">
      <c r="B73" s="159"/>
      <c r="C73" s="160"/>
      <c r="D73" s="161" t="s">
        <v>285</v>
      </c>
      <c r="E73" s="162"/>
      <c r="F73" s="162"/>
      <c r="G73" s="162"/>
      <c r="H73" s="162"/>
      <c r="I73" s="163"/>
      <c r="J73" s="164">
        <f>J305</f>
        <v>0</v>
      </c>
      <c r="K73" s="165"/>
    </row>
    <row r="74" spans="2:12" s="9" customFormat="1" ht="19.899999999999999" customHeight="1">
      <c r="B74" s="166"/>
      <c r="C74" s="167"/>
      <c r="D74" s="168" t="s">
        <v>291</v>
      </c>
      <c r="E74" s="169"/>
      <c r="F74" s="169"/>
      <c r="G74" s="169"/>
      <c r="H74" s="169"/>
      <c r="I74" s="170"/>
      <c r="J74" s="171">
        <f>J306</f>
        <v>0</v>
      </c>
      <c r="K74" s="172"/>
    </row>
    <row r="75" spans="2:12" s="1" customFormat="1" ht="21.75" customHeight="1">
      <c r="B75" s="42"/>
      <c r="C75" s="43"/>
      <c r="D75" s="43"/>
      <c r="E75" s="43"/>
      <c r="F75" s="43"/>
      <c r="G75" s="43"/>
      <c r="H75" s="43"/>
      <c r="I75" s="128"/>
      <c r="J75" s="43"/>
      <c r="K75" s="46"/>
    </row>
    <row r="76" spans="2:12" s="1" customFormat="1" ht="6.95" customHeight="1">
      <c r="B76" s="57"/>
      <c r="C76" s="58"/>
      <c r="D76" s="58"/>
      <c r="E76" s="58"/>
      <c r="F76" s="58"/>
      <c r="G76" s="58"/>
      <c r="H76" s="58"/>
      <c r="I76" s="149"/>
      <c r="J76" s="58"/>
      <c r="K76" s="59"/>
    </row>
    <row r="80" spans="2:12" s="1" customFormat="1" ht="6.95" customHeight="1">
      <c r="B80" s="60"/>
      <c r="C80" s="61"/>
      <c r="D80" s="61"/>
      <c r="E80" s="61"/>
      <c r="F80" s="61"/>
      <c r="G80" s="61"/>
      <c r="H80" s="61"/>
      <c r="I80" s="152"/>
      <c r="J80" s="61"/>
      <c r="K80" s="61"/>
      <c r="L80" s="62"/>
    </row>
    <row r="81" spans="2:63" s="1" customFormat="1" ht="36.950000000000003" customHeight="1">
      <c r="B81" s="42"/>
      <c r="C81" s="63" t="s">
        <v>292</v>
      </c>
      <c r="D81" s="64"/>
      <c r="E81" s="64"/>
      <c r="F81" s="64"/>
      <c r="G81" s="64"/>
      <c r="H81" s="64"/>
      <c r="I81" s="173"/>
      <c r="J81" s="64"/>
      <c r="K81" s="64"/>
      <c r="L81" s="62"/>
    </row>
    <row r="82" spans="2:63" s="1" customFormat="1" ht="6.95" customHeight="1">
      <c r="B82" s="42"/>
      <c r="C82" s="64"/>
      <c r="D82" s="64"/>
      <c r="E82" s="64"/>
      <c r="F82" s="64"/>
      <c r="G82" s="64"/>
      <c r="H82" s="64"/>
      <c r="I82" s="173"/>
      <c r="J82" s="64"/>
      <c r="K82" s="64"/>
      <c r="L82" s="62"/>
    </row>
    <row r="83" spans="2:63" s="1" customFormat="1" ht="14.45" customHeight="1">
      <c r="B83" s="42"/>
      <c r="C83" s="66" t="s">
        <v>18</v>
      </c>
      <c r="D83" s="64"/>
      <c r="E83" s="64"/>
      <c r="F83" s="64"/>
      <c r="G83" s="64"/>
      <c r="H83" s="64"/>
      <c r="I83" s="173"/>
      <c r="J83" s="64"/>
      <c r="K83" s="64"/>
      <c r="L83" s="62"/>
    </row>
    <row r="84" spans="2:63" s="1" customFormat="1" ht="22.5" customHeight="1">
      <c r="B84" s="42"/>
      <c r="C84" s="64"/>
      <c r="D84" s="64"/>
      <c r="E84" s="424" t="str">
        <f>E7</f>
        <v>Národní telemedicínské centrum</v>
      </c>
      <c r="F84" s="425"/>
      <c r="G84" s="425"/>
      <c r="H84" s="425"/>
      <c r="I84" s="173"/>
      <c r="J84" s="64"/>
      <c r="K84" s="64"/>
      <c r="L84" s="62"/>
    </row>
    <row r="85" spans="2:63">
      <c r="B85" s="29"/>
      <c r="C85" s="66" t="s">
        <v>278</v>
      </c>
      <c r="D85" s="219"/>
      <c r="E85" s="219"/>
      <c r="F85" s="219"/>
      <c r="G85" s="219"/>
      <c r="H85" s="219"/>
      <c r="J85" s="219"/>
      <c r="K85" s="219"/>
      <c r="L85" s="220"/>
    </row>
    <row r="86" spans="2:63" s="1" customFormat="1" ht="22.5" customHeight="1">
      <c r="B86" s="42"/>
      <c r="C86" s="64"/>
      <c r="D86" s="64"/>
      <c r="E86" s="424" t="s">
        <v>6587</v>
      </c>
      <c r="F86" s="426"/>
      <c r="G86" s="426"/>
      <c r="H86" s="426"/>
      <c r="I86" s="173"/>
      <c r="J86" s="64"/>
      <c r="K86" s="64"/>
      <c r="L86" s="62"/>
    </row>
    <row r="87" spans="2:63" s="1" customFormat="1" ht="14.45" customHeight="1">
      <c r="B87" s="42"/>
      <c r="C87" s="66" t="s">
        <v>425</v>
      </c>
      <c r="D87" s="64"/>
      <c r="E87" s="64"/>
      <c r="F87" s="64"/>
      <c r="G87" s="64"/>
      <c r="H87" s="64"/>
      <c r="I87" s="173"/>
      <c r="J87" s="64"/>
      <c r="K87" s="64"/>
      <c r="L87" s="62"/>
    </row>
    <row r="88" spans="2:63" s="1" customFormat="1" ht="23.25" customHeight="1">
      <c r="B88" s="42"/>
      <c r="C88" s="64"/>
      <c r="D88" s="64"/>
      <c r="E88" s="395" t="str">
        <f>E11</f>
        <v>03 - Ústřední vytápění</v>
      </c>
      <c r="F88" s="426"/>
      <c r="G88" s="426"/>
      <c r="H88" s="426"/>
      <c r="I88" s="173"/>
      <c r="J88" s="64"/>
      <c r="K88" s="64"/>
      <c r="L88" s="62"/>
    </row>
    <row r="89" spans="2:63" s="1" customFormat="1" ht="6.95" customHeight="1">
      <c r="B89" s="42"/>
      <c r="C89" s="64"/>
      <c r="D89" s="64"/>
      <c r="E89" s="64"/>
      <c r="F89" s="64"/>
      <c r="G89" s="64"/>
      <c r="H89" s="64"/>
      <c r="I89" s="173"/>
      <c r="J89" s="64"/>
      <c r="K89" s="64"/>
      <c r="L89" s="62"/>
    </row>
    <row r="90" spans="2:63" s="1" customFormat="1" ht="18" customHeight="1">
      <c r="B90" s="42"/>
      <c r="C90" s="66" t="s">
        <v>23</v>
      </c>
      <c r="D90" s="64"/>
      <c r="E90" s="64"/>
      <c r="F90" s="174" t="str">
        <f>F14</f>
        <v>FN Olomouc</v>
      </c>
      <c r="G90" s="64"/>
      <c r="H90" s="64"/>
      <c r="I90" s="175" t="s">
        <v>25</v>
      </c>
      <c r="J90" s="74" t="str">
        <f>IF(J14="","",J14)</f>
        <v>26.1.2017</v>
      </c>
      <c r="K90" s="64"/>
      <c r="L90" s="62"/>
    </row>
    <row r="91" spans="2:63" s="1" customFormat="1" ht="6.95" customHeight="1">
      <c r="B91" s="42"/>
      <c r="C91" s="64"/>
      <c r="D91" s="64"/>
      <c r="E91" s="64"/>
      <c r="F91" s="64"/>
      <c r="G91" s="64"/>
      <c r="H91" s="64"/>
      <c r="I91" s="173"/>
      <c r="J91" s="64"/>
      <c r="K91" s="64"/>
      <c r="L91" s="62"/>
    </row>
    <row r="92" spans="2:63" s="1" customFormat="1">
      <c r="B92" s="42"/>
      <c r="C92" s="66" t="s">
        <v>27</v>
      </c>
      <c r="D92" s="64"/>
      <c r="E92" s="64"/>
      <c r="F92" s="174" t="str">
        <f>E17</f>
        <v>SPS Projekt s. r.o., Za Návsí 1670/9, Praha 10</v>
      </c>
      <c r="G92" s="64"/>
      <c r="H92" s="64"/>
      <c r="I92" s="175" t="s">
        <v>34</v>
      </c>
      <c r="J92" s="174" t="str">
        <f>E23</f>
        <v>OK Plan Architects s.r.o., Na Závodí 631, Humpolec</v>
      </c>
      <c r="K92" s="64"/>
      <c r="L92" s="62"/>
    </row>
    <row r="93" spans="2:63" s="1" customFormat="1" ht="14.45" customHeight="1">
      <c r="B93" s="42"/>
      <c r="C93" s="66" t="s">
        <v>32</v>
      </c>
      <c r="D93" s="64"/>
      <c r="E93" s="64"/>
      <c r="F93" s="174" t="str">
        <f>IF(E20="","",E20)</f>
        <v/>
      </c>
      <c r="G93" s="64"/>
      <c r="H93" s="64"/>
      <c r="I93" s="173"/>
      <c r="J93" s="64"/>
      <c r="K93" s="64"/>
      <c r="L93" s="62"/>
    </row>
    <row r="94" spans="2:63" s="1" customFormat="1" ht="10.35" customHeight="1">
      <c r="B94" s="42"/>
      <c r="C94" s="64"/>
      <c r="D94" s="64"/>
      <c r="E94" s="64"/>
      <c r="F94" s="64"/>
      <c r="G94" s="64"/>
      <c r="H94" s="64"/>
      <c r="I94" s="173"/>
      <c r="J94" s="64"/>
      <c r="K94" s="64"/>
      <c r="L94" s="62"/>
    </row>
    <row r="95" spans="2:63" s="10" customFormat="1" ht="29.25" customHeight="1">
      <c r="B95" s="176"/>
      <c r="C95" s="177" t="s">
        <v>293</v>
      </c>
      <c r="D95" s="178" t="s">
        <v>59</v>
      </c>
      <c r="E95" s="178" t="s">
        <v>55</v>
      </c>
      <c r="F95" s="178" t="s">
        <v>294</v>
      </c>
      <c r="G95" s="178" t="s">
        <v>295</v>
      </c>
      <c r="H95" s="178" t="s">
        <v>296</v>
      </c>
      <c r="I95" s="179" t="s">
        <v>297</v>
      </c>
      <c r="J95" s="178" t="s">
        <v>282</v>
      </c>
      <c r="K95" s="180" t="s">
        <v>298</v>
      </c>
      <c r="L95" s="181"/>
      <c r="M95" s="82" t="s">
        <v>299</v>
      </c>
      <c r="N95" s="83" t="s">
        <v>44</v>
      </c>
      <c r="O95" s="83" t="s">
        <v>300</v>
      </c>
      <c r="P95" s="83" t="s">
        <v>301</v>
      </c>
      <c r="Q95" s="83" t="s">
        <v>302</v>
      </c>
      <c r="R95" s="83" t="s">
        <v>303</v>
      </c>
      <c r="S95" s="83" t="s">
        <v>304</v>
      </c>
      <c r="T95" s="84" t="s">
        <v>305</v>
      </c>
    </row>
    <row r="96" spans="2:63" s="1" customFormat="1" ht="29.25" customHeight="1">
      <c r="B96" s="42"/>
      <c r="C96" s="88" t="s">
        <v>283</v>
      </c>
      <c r="D96" s="64"/>
      <c r="E96" s="64"/>
      <c r="F96" s="64"/>
      <c r="G96" s="64"/>
      <c r="H96" s="64"/>
      <c r="I96" s="173"/>
      <c r="J96" s="182">
        <f>BK96</f>
        <v>0</v>
      </c>
      <c r="K96" s="64"/>
      <c r="L96" s="62"/>
      <c r="M96" s="85"/>
      <c r="N96" s="86"/>
      <c r="O96" s="86"/>
      <c r="P96" s="183">
        <f>P97+P305</f>
        <v>0</v>
      </c>
      <c r="Q96" s="86"/>
      <c r="R96" s="183">
        <f>R97+R305</f>
        <v>12.455160000000001</v>
      </c>
      <c r="S96" s="86"/>
      <c r="T96" s="184">
        <f>T97+T305</f>
        <v>0</v>
      </c>
      <c r="AT96" s="25" t="s">
        <v>73</v>
      </c>
      <c r="AU96" s="25" t="s">
        <v>284</v>
      </c>
      <c r="BK96" s="185">
        <f>BK97+BK305</f>
        <v>0</v>
      </c>
    </row>
    <row r="97" spans="2:65" s="11" customFormat="1" ht="37.35" customHeight="1">
      <c r="B97" s="186"/>
      <c r="C97" s="187"/>
      <c r="D97" s="188" t="s">
        <v>73</v>
      </c>
      <c r="E97" s="189" t="s">
        <v>2404</v>
      </c>
      <c r="F97" s="189" t="s">
        <v>2405</v>
      </c>
      <c r="G97" s="187"/>
      <c r="H97" s="187"/>
      <c r="I97" s="190"/>
      <c r="J97" s="191">
        <f>BK97</f>
        <v>0</v>
      </c>
      <c r="K97" s="187"/>
      <c r="L97" s="192"/>
      <c r="M97" s="193"/>
      <c r="N97" s="194"/>
      <c r="O97" s="194"/>
      <c r="P97" s="195">
        <f>P98+P148+P184+P206+P222+P271+P300</f>
        <v>0</v>
      </c>
      <c r="Q97" s="194"/>
      <c r="R97" s="195">
        <f>R98+R148+R184+R206+R222+R271+R300</f>
        <v>12.455160000000001</v>
      </c>
      <c r="S97" s="194"/>
      <c r="T97" s="196">
        <f>T98+T148+T184+T206+T222+T271+T300</f>
        <v>0</v>
      </c>
      <c r="AR97" s="197" t="s">
        <v>84</v>
      </c>
      <c r="AT97" s="198" t="s">
        <v>73</v>
      </c>
      <c r="AU97" s="198" t="s">
        <v>74</v>
      </c>
      <c r="AY97" s="197" t="s">
        <v>308</v>
      </c>
      <c r="BK97" s="199">
        <f>BK98+BK148+BK184+BK206+BK222+BK271+BK300</f>
        <v>0</v>
      </c>
    </row>
    <row r="98" spans="2:65" s="11" customFormat="1" ht="19.899999999999999" customHeight="1">
      <c r="B98" s="186"/>
      <c r="C98" s="187"/>
      <c r="D98" s="188" t="s">
        <v>73</v>
      </c>
      <c r="E98" s="262" t="s">
        <v>8412</v>
      </c>
      <c r="F98" s="262" t="s">
        <v>8413</v>
      </c>
      <c r="G98" s="187"/>
      <c r="H98" s="187"/>
      <c r="I98" s="190"/>
      <c r="J98" s="263">
        <f>BK98</f>
        <v>0</v>
      </c>
      <c r="K98" s="187"/>
      <c r="L98" s="192"/>
      <c r="M98" s="193"/>
      <c r="N98" s="194"/>
      <c r="O98" s="194"/>
      <c r="P98" s="195">
        <f>P99+P127</f>
        <v>0</v>
      </c>
      <c r="Q98" s="194"/>
      <c r="R98" s="195">
        <f>R99+R127</f>
        <v>0.35508000000000001</v>
      </c>
      <c r="S98" s="194"/>
      <c r="T98" s="196">
        <f>T99+T127</f>
        <v>0</v>
      </c>
      <c r="AR98" s="197" t="s">
        <v>82</v>
      </c>
      <c r="AT98" s="198" t="s">
        <v>73</v>
      </c>
      <c r="AU98" s="198" t="s">
        <v>82</v>
      </c>
      <c r="AY98" s="197" t="s">
        <v>308</v>
      </c>
      <c r="BK98" s="199">
        <f>BK99+BK127</f>
        <v>0</v>
      </c>
    </row>
    <row r="99" spans="2:65" s="11" customFormat="1" ht="14.85" customHeight="1">
      <c r="B99" s="186"/>
      <c r="C99" s="187"/>
      <c r="D99" s="200" t="s">
        <v>73</v>
      </c>
      <c r="E99" s="201" t="s">
        <v>7193</v>
      </c>
      <c r="F99" s="201" t="s">
        <v>7194</v>
      </c>
      <c r="G99" s="187"/>
      <c r="H99" s="187"/>
      <c r="I99" s="190"/>
      <c r="J99" s="202">
        <f>BK99</f>
        <v>0</v>
      </c>
      <c r="K99" s="187"/>
      <c r="L99" s="192"/>
      <c r="M99" s="193"/>
      <c r="N99" s="194"/>
      <c r="O99" s="194"/>
      <c r="P99" s="195">
        <f>SUM(P100:P126)</f>
        <v>0</v>
      </c>
      <c r="Q99" s="194"/>
      <c r="R99" s="195">
        <f>SUM(R100:R126)</f>
        <v>1.3649999999999999E-2</v>
      </c>
      <c r="S99" s="194"/>
      <c r="T99" s="196">
        <f>SUM(T100:T126)</f>
        <v>0</v>
      </c>
      <c r="AR99" s="197" t="s">
        <v>84</v>
      </c>
      <c r="AT99" s="198" t="s">
        <v>73</v>
      </c>
      <c r="AU99" s="198" t="s">
        <v>84</v>
      </c>
      <c r="AY99" s="197" t="s">
        <v>308</v>
      </c>
      <c r="BK99" s="199">
        <f>SUM(BK100:BK126)</f>
        <v>0</v>
      </c>
    </row>
    <row r="100" spans="2:65" s="1" customFormat="1" ht="44.25" customHeight="1">
      <c r="B100" s="42"/>
      <c r="C100" s="203" t="s">
        <v>82</v>
      </c>
      <c r="D100" s="203" t="s">
        <v>311</v>
      </c>
      <c r="E100" s="204" t="s">
        <v>8414</v>
      </c>
      <c r="F100" s="205" t="s">
        <v>8415</v>
      </c>
      <c r="G100" s="206" t="s">
        <v>5275</v>
      </c>
      <c r="H100" s="207">
        <v>1</v>
      </c>
      <c r="I100" s="208"/>
      <c r="J100" s="209">
        <f t="shared" ref="J100:J126" si="0">ROUND(I100*H100,2)</f>
        <v>0</v>
      </c>
      <c r="K100" s="205" t="s">
        <v>21</v>
      </c>
      <c r="L100" s="62"/>
      <c r="M100" s="210" t="s">
        <v>21</v>
      </c>
      <c r="N100" s="211" t="s">
        <v>45</v>
      </c>
      <c r="O100" s="43"/>
      <c r="P100" s="212">
        <f t="shared" ref="P100:P126" si="1">O100*H100</f>
        <v>0</v>
      </c>
      <c r="Q100" s="212">
        <v>0</v>
      </c>
      <c r="R100" s="212">
        <f t="shared" ref="R100:R126" si="2">Q100*H100</f>
        <v>0</v>
      </c>
      <c r="S100" s="212">
        <v>0</v>
      </c>
      <c r="T100" s="213">
        <f t="shared" ref="T100:T126" si="3">S100*H100</f>
        <v>0</v>
      </c>
      <c r="AR100" s="25" t="s">
        <v>327</v>
      </c>
      <c r="AT100" s="25" t="s">
        <v>311</v>
      </c>
      <c r="AU100" s="25" t="s">
        <v>95</v>
      </c>
      <c r="AY100" s="25" t="s">
        <v>308</v>
      </c>
      <c r="BE100" s="214">
        <f t="shared" ref="BE100:BE126" si="4">IF(N100="základní",J100,0)</f>
        <v>0</v>
      </c>
      <c r="BF100" s="214">
        <f t="shared" ref="BF100:BF126" si="5">IF(N100="snížená",J100,0)</f>
        <v>0</v>
      </c>
      <c r="BG100" s="214">
        <f t="shared" ref="BG100:BG126" si="6">IF(N100="zákl. přenesená",J100,0)</f>
        <v>0</v>
      </c>
      <c r="BH100" s="214">
        <f t="shared" ref="BH100:BH126" si="7">IF(N100="sníž. přenesená",J100,0)</f>
        <v>0</v>
      </c>
      <c r="BI100" s="214">
        <f t="shared" ref="BI100:BI126" si="8">IF(N100="nulová",J100,0)</f>
        <v>0</v>
      </c>
      <c r="BJ100" s="25" t="s">
        <v>82</v>
      </c>
      <c r="BK100" s="214">
        <f t="shared" ref="BK100:BK126" si="9">ROUND(I100*H100,2)</f>
        <v>0</v>
      </c>
      <c r="BL100" s="25" t="s">
        <v>327</v>
      </c>
      <c r="BM100" s="25" t="s">
        <v>84</v>
      </c>
    </row>
    <row r="101" spans="2:65" s="1" customFormat="1" ht="22.5" customHeight="1">
      <c r="B101" s="42"/>
      <c r="C101" s="203" t="s">
        <v>84</v>
      </c>
      <c r="D101" s="203" t="s">
        <v>311</v>
      </c>
      <c r="E101" s="204" t="s">
        <v>8416</v>
      </c>
      <c r="F101" s="205" t="s">
        <v>8417</v>
      </c>
      <c r="G101" s="206" t="s">
        <v>5275</v>
      </c>
      <c r="H101" s="207">
        <v>1</v>
      </c>
      <c r="I101" s="208"/>
      <c r="J101" s="209">
        <f t="shared" si="0"/>
        <v>0</v>
      </c>
      <c r="K101" s="205" t="s">
        <v>21</v>
      </c>
      <c r="L101" s="62"/>
      <c r="M101" s="210" t="s">
        <v>21</v>
      </c>
      <c r="N101" s="211" t="s">
        <v>45</v>
      </c>
      <c r="O101" s="43"/>
      <c r="P101" s="212">
        <f t="shared" si="1"/>
        <v>0</v>
      </c>
      <c r="Q101" s="212">
        <v>0</v>
      </c>
      <c r="R101" s="212">
        <f t="shared" si="2"/>
        <v>0</v>
      </c>
      <c r="S101" s="212">
        <v>0</v>
      </c>
      <c r="T101" s="213">
        <f t="shared" si="3"/>
        <v>0</v>
      </c>
      <c r="AR101" s="25" t="s">
        <v>327</v>
      </c>
      <c r="AT101" s="25" t="s">
        <v>311</v>
      </c>
      <c r="AU101" s="25" t="s">
        <v>95</v>
      </c>
      <c r="AY101" s="25" t="s">
        <v>308</v>
      </c>
      <c r="BE101" s="214">
        <f t="shared" si="4"/>
        <v>0</v>
      </c>
      <c r="BF101" s="214">
        <f t="shared" si="5"/>
        <v>0</v>
      </c>
      <c r="BG101" s="214">
        <f t="shared" si="6"/>
        <v>0</v>
      </c>
      <c r="BH101" s="214">
        <f t="shared" si="7"/>
        <v>0</v>
      </c>
      <c r="BI101" s="214">
        <f t="shared" si="8"/>
        <v>0</v>
      </c>
      <c r="BJ101" s="25" t="s">
        <v>82</v>
      </c>
      <c r="BK101" s="214">
        <f t="shared" si="9"/>
        <v>0</v>
      </c>
      <c r="BL101" s="25" t="s">
        <v>327</v>
      </c>
      <c r="BM101" s="25" t="s">
        <v>95</v>
      </c>
    </row>
    <row r="102" spans="2:65" s="1" customFormat="1" ht="22.5" customHeight="1">
      <c r="B102" s="42"/>
      <c r="C102" s="203" t="s">
        <v>95</v>
      </c>
      <c r="D102" s="203" t="s">
        <v>311</v>
      </c>
      <c r="E102" s="204" t="s">
        <v>8418</v>
      </c>
      <c r="F102" s="205" t="s">
        <v>8419</v>
      </c>
      <c r="G102" s="206" t="s">
        <v>5275</v>
      </c>
      <c r="H102" s="207">
        <v>1</v>
      </c>
      <c r="I102" s="208"/>
      <c r="J102" s="209">
        <f t="shared" si="0"/>
        <v>0</v>
      </c>
      <c r="K102" s="205" t="s">
        <v>21</v>
      </c>
      <c r="L102" s="62"/>
      <c r="M102" s="210" t="s">
        <v>21</v>
      </c>
      <c r="N102" s="211" t="s">
        <v>45</v>
      </c>
      <c r="O102" s="43"/>
      <c r="P102" s="212">
        <f t="shared" si="1"/>
        <v>0</v>
      </c>
      <c r="Q102" s="212">
        <v>0</v>
      </c>
      <c r="R102" s="212">
        <f t="shared" si="2"/>
        <v>0</v>
      </c>
      <c r="S102" s="212">
        <v>0</v>
      </c>
      <c r="T102" s="213">
        <f t="shared" si="3"/>
        <v>0</v>
      </c>
      <c r="AR102" s="25" t="s">
        <v>327</v>
      </c>
      <c r="AT102" s="25" t="s">
        <v>311</v>
      </c>
      <c r="AU102" s="25" t="s">
        <v>95</v>
      </c>
      <c r="AY102" s="25" t="s">
        <v>308</v>
      </c>
      <c r="BE102" s="214">
        <f t="shared" si="4"/>
        <v>0</v>
      </c>
      <c r="BF102" s="214">
        <f t="shared" si="5"/>
        <v>0</v>
      </c>
      <c r="BG102" s="214">
        <f t="shared" si="6"/>
        <v>0</v>
      </c>
      <c r="BH102" s="214">
        <f t="shared" si="7"/>
        <v>0</v>
      </c>
      <c r="BI102" s="214">
        <f t="shared" si="8"/>
        <v>0</v>
      </c>
      <c r="BJ102" s="25" t="s">
        <v>82</v>
      </c>
      <c r="BK102" s="214">
        <f t="shared" si="9"/>
        <v>0</v>
      </c>
      <c r="BL102" s="25" t="s">
        <v>327</v>
      </c>
      <c r="BM102" s="25" t="s">
        <v>327</v>
      </c>
    </row>
    <row r="103" spans="2:65" s="1" customFormat="1" ht="22.5" customHeight="1">
      <c r="B103" s="42"/>
      <c r="C103" s="203" t="s">
        <v>327</v>
      </c>
      <c r="D103" s="203" t="s">
        <v>311</v>
      </c>
      <c r="E103" s="204" t="s">
        <v>8420</v>
      </c>
      <c r="F103" s="205" t="s">
        <v>8421</v>
      </c>
      <c r="G103" s="206" t="s">
        <v>5275</v>
      </c>
      <c r="H103" s="207">
        <v>1</v>
      </c>
      <c r="I103" s="208"/>
      <c r="J103" s="209">
        <f t="shared" si="0"/>
        <v>0</v>
      </c>
      <c r="K103" s="205" t="s">
        <v>21</v>
      </c>
      <c r="L103" s="62"/>
      <c r="M103" s="210" t="s">
        <v>21</v>
      </c>
      <c r="N103" s="211" t="s">
        <v>45</v>
      </c>
      <c r="O103" s="43"/>
      <c r="P103" s="212">
        <f t="shared" si="1"/>
        <v>0</v>
      </c>
      <c r="Q103" s="212">
        <v>0</v>
      </c>
      <c r="R103" s="212">
        <f t="shared" si="2"/>
        <v>0</v>
      </c>
      <c r="S103" s="212">
        <v>0</v>
      </c>
      <c r="T103" s="213">
        <f t="shared" si="3"/>
        <v>0</v>
      </c>
      <c r="AR103" s="25" t="s">
        <v>327</v>
      </c>
      <c r="AT103" s="25" t="s">
        <v>311</v>
      </c>
      <c r="AU103" s="25" t="s">
        <v>95</v>
      </c>
      <c r="AY103" s="25" t="s">
        <v>308</v>
      </c>
      <c r="BE103" s="214">
        <f t="shared" si="4"/>
        <v>0</v>
      </c>
      <c r="BF103" s="214">
        <f t="shared" si="5"/>
        <v>0</v>
      </c>
      <c r="BG103" s="214">
        <f t="shared" si="6"/>
        <v>0</v>
      </c>
      <c r="BH103" s="214">
        <f t="shared" si="7"/>
        <v>0</v>
      </c>
      <c r="BI103" s="214">
        <f t="shared" si="8"/>
        <v>0</v>
      </c>
      <c r="BJ103" s="25" t="s">
        <v>82</v>
      </c>
      <c r="BK103" s="214">
        <f t="shared" si="9"/>
        <v>0</v>
      </c>
      <c r="BL103" s="25" t="s">
        <v>327</v>
      </c>
      <c r="BM103" s="25" t="s">
        <v>307</v>
      </c>
    </row>
    <row r="104" spans="2:65" s="1" customFormat="1" ht="22.5" customHeight="1">
      <c r="B104" s="42"/>
      <c r="C104" s="203" t="s">
        <v>307</v>
      </c>
      <c r="D104" s="203" t="s">
        <v>311</v>
      </c>
      <c r="E104" s="204" t="s">
        <v>8422</v>
      </c>
      <c r="F104" s="205" t="s">
        <v>8423</v>
      </c>
      <c r="G104" s="206" t="s">
        <v>5275</v>
      </c>
      <c r="H104" s="207">
        <v>1</v>
      </c>
      <c r="I104" s="208"/>
      <c r="J104" s="209">
        <f t="shared" si="0"/>
        <v>0</v>
      </c>
      <c r="K104" s="205" t="s">
        <v>21</v>
      </c>
      <c r="L104" s="62"/>
      <c r="M104" s="210" t="s">
        <v>21</v>
      </c>
      <c r="N104" s="211" t="s">
        <v>45</v>
      </c>
      <c r="O104" s="43"/>
      <c r="P104" s="212">
        <f t="shared" si="1"/>
        <v>0</v>
      </c>
      <c r="Q104" s="212">
        <v>0</v>
      </c>
      <c r="R104" s="212">
        <f t="shared" si="2"/>
        <v>0</v>
      </c>
      <c r="S104" s="212">
        <v>0</v>
      </c>
      <c r="T104" s="213">
        <f t="shared" si="3"/>
        <v>0</v>
      </c>
      <c r="AR104" s="25" t="s">
        <v>327</v>
      </c>
      <c r="AT104" s="25" t="s">
        <v>311</v>
      </c>
      <c r="AU104" s="25" t="s">
        <v>95</v>
      </c>
      <c r="AY104" s="25" t="s">
        <v>308</v>
      </c>
      <c r="BE104" s="214">
        <f t="shared" si="4"/>
        <v>0</v>
      </c>
      <c r="BF104" s="214">
        <f t="shared" si="5"/>
        <v>0</v>
      </c>
      <c r="BG104" s="214">
        <f t="shared" si="6"/>
        <v>0</v>
      </c>
      <c r="BH104" s="214">
        <f t="shared" si="7"/>
        <v>0</v>
      </c>
      <c r="BI104" s="214">
        <f t="shared" si="8"/>
        <v>0</v>
      </c>
      <c r="BJ104" s="25" t="s">
        <v>82</v>
      </c>
      <c r="BK104" s="214">
        <f t="shared" si="9"/>
        <v>0</v>
      </c>
      <c r="BL104" s="25" t="s">
        <v>327</v>
      </c>
      <c r="BM104" s="25" t="s">
        <v>334</v>
      </c>
    </row>
    <row r="105" spans="2:65" s="1" customFormat="1" ht="22.5" customHeight="1">
      <c r="B105" s="42"/>
      <c r="C105" s="203" t="s">
        <v>334</v>
      </c>
      <c r="D105" s="203" t="s">
        <v>311</v>
      </c>
      <c r="E105" s="204" t="s">
        <v>8424</v>
      </c>
      <c r="F105" s="205" t="s">
        <v>8425</v>
      </c>
      <c r="G105" s="206" t="s">
        <v>5275</v>
      </c>
      <c r="H105" s="207">
        <v>1</v>
      </c>
      <c r="I105" s="208"/>
      <c r="J105" s="209">
        <f t="shared" si="0"/>
        <v>0</v>
      </c>
      <c r="K105" s="205" t="s">
        <v>21</v>
      </c>
      <c r="L105" s="62"/>
      <c r="M105" s="210" t="s">
        <v>21</v>
      </c>
      <c r="N105" s="211" t="s">
        <v>45</v>
      </c>
      <c r="O105" s="43"/>
      <c r="P105" s="212">
        <f t="shared" si="1"/>
        <v>0</v>
      </c>
      <c r="Q105" s="212">
        <v>0</v>
      </c>
      <c r="R105" s="212">
        <f t="shared" si="2"/>
        <v>0</v>
      </c>
      <c r="S105" s="212">
        <v>0</v>
      </c>
      <c r="T105" s="213">
        <f t="shared" si="3"/>
        <v>0</v>
      </c>
      <c r="AR105" s="25" t="s">
        <v>327</v>
      </c>
      <c r="AT105" s="25" t="s">
        <v>311</v>
      </c>
      <c r="AU105" s="25" t="s">
        <v>95</v>
      </c>
      <c r="AY105" s="25" t="s">
        <v>308</v>
      </c>
      <c r="BE105" s="214">
        <f t="shared" si="4"/>
        <v>0</v>
      </c>
      <c r="BF105" s="214">
        <f t="shared" si="5"/>
        <v>0</v>
      </c>
      <c r="BG105" s="214">
        <f t="shared" si="6"/>
        <v>0</v>
      </c>
      <c r="BH105" s="214">
        <f t="shared" si="7"/>
        <v>0</v>
      </c>
      <c r="BI105" s="214">
        <f t="shared" si="8"/>
        <v>0</v>
      </c>
      <c r="BJ105" s="25" t="s">
        <v>82</v>
      </c>
      <c r="BK105" s="214">
        <f t="shared" si="9"/>
        <v>0</v>
      </c>
      <c r="BL105" s="25" t="s">
        <v>327</v>
      </c>
      <c r="BM105" s="25" t="s">
        <v>338</v>
      </c>
    </row>
    <row r="106" spans="2:65" s="1" customFormat="1" ht="22.5" customHeight="1">
      <c r="B106" s="42"/>
      <c r="C106" s="203" t="s">
        <v>338</v>
      </c>
      <c r="D106" s="203" t="s">
        <v>311</v>
      </c>
      <c r="E106" s="204" t="s">
        <v>8426</v>
      </c>
      <c r="F106" s="205" t="s">
        <v>8427</v>
      </c>
      <c r="G106" s="206" t="s">
        <v>5275</v>
      </c>
      <c r="H106" s="207">
        <v>1</v>
      </c>
      <c r="I106" s="208"/>
      <c r="J106" s="209">
        <f t="shared" si="0"/>
        <v>0</v>
      </c>
      <c r="K106" s="205" t="s">
        <v>21</v>
      </c>
      <c r="L106" s="62"/>
      <c r="M106" s="210" t="s">
        <v>21</v>
      </c>
      <c r="N106" s="211" t="s">
        <v>45</v>
      </c>
      <c r="O106" s="43"/>
      <c r="P106" s="212">
        <f t="shared" si="1"/>
        <v>0</v>
      </c>
      <c r="Q106" s="212">
        <v>0</v>
      </c>
      <c r="R106" s="212">
        <f t="shared" si="2"/>
        <v>0</v>
      </c>
      <c r="S106" s="212">
        <v>0</v>
      </c>
      <c r="T106" s="213">
        <f t="shared" si="3"/>
        <v>0</v>
      </c>
      <c r="AR106" s="25" t="s">
        <v>327</v>
      </c>
      <c r="AT106" s="25" t="s">
        <v>311</v>
      </c>
      <c r="AU106" s="25" t="s">
        <v>95</v>
      </c>
      <c r="AY106" s="25" t="s">
        <v>308</v>
      </c>
      <c r="BE106" s="214">
        <f t="shared" si="4"/>
        <v>0</v>
      </c>
      <c r="BF106" s="214">
        <f t="shared" si="5"/>
        <v>0</v>
      </c>
      <c r="BG106" s="214">
        <f t="shared" si="6"/>
        <v>0</v>
      </c>
      <c r="BH106" s="214">
        <f t="shared" si="7"/>
        <v>0</v>
      </c>
      <c r="BI106" s="214">
        <f t="shared" si="8"/>
        <v>0</v>
      </c>
      <c r="BJ106" s="25" t="s">
        <v>82</v>
      </c>
      <c r="BK106" s="214">
        <f t="shared" si="9"/>
        <v>0</v>
      </c>
      <c r="BL106" s="25" t="s">
        <v>327</v>
      </c>
      <c r="BM106" s="25" t="s">
        <v>342</v>
      </c>
    </row>
    <row r="107" spans="2:65" s="1" customFormat="1" ht="22.5" customHeight="1">
      <c r="B107" s="42"/>
      <c r="C107" s="203" t="s">
        <v>342</v>
      </c>
      <c r="D107" s="203" t="s">
        <v>311</v>
      </c>
      <c r="E107" s="204" t="s">
        <v>8428</v>
      </c>
      <c r="F107" s="205" t="s">
        <v>8429</v>
      </c>
      <c r="G107" s="206" t="s">
        <v>5275</v>
      </c>
      <c r="H107" s="207">
        <v>1</v>
      </c>
      <c r="I107" s="208"/>
      <c r="J107" s="209">
        <f t="shared" si="0"/>
        <v>0</v>
      </c>
      <c r="K107" s="205" t="s">
        <v>21</v>
      </c>
      <c r="L107" s="62"/>
      <c r="M107" s="210" t="s">
        <v>21</v>
      </c>
      <c r="N107" s="211" t="s">
        <v>45</v>
      </c>
      <c r="O107" s="43"/>
      <c r="P107" s="212">
        <f t="shared" si="1"/>
        <v>0</v>
      </c>
      <c r="Q107" s="212">
        <v>0</v>
      </c>
      <c r="R107" s="212">
        <f t="shared" si="2"/>
        <v>0</v>
      </c>
      <c r="S107" s="212">
        <v>0</v>
      </c>
      <c r="T107" s="213">
        <f t="shared" si="3"/>
        <v>0</v>
      </c>
      <c r="AR107" s="25" t="s">
        <v>327</v>
      </c>
      <c r="AT107" s="25" t="s">
        <v>311</v>
      </c>
      <c r="AU107" s="25" t="s">
        <v>95</v>
      </c>
      <c r="AY107" s="25" t="s">
        <v>308</v>
      </c>
      <c r="BE107" s="214">
        <f t="shared" si="4"/>
        <v>0</v>
      </c>
      <c r="BF107" s="214">
        <f t="shared" si="5"/>
        <v>0</v>
      </c>
      <c r="BG107" s="214">
        <f t="shared" si="6"/>
        <v>0</v>
      </c>
      <c r="BH107" s="214">
        <f t="shared" si="7"/>
        <v>0</v>
      </c>
      <c r="BI107" s="214">
        <f t="shared" si="8"/>
        <v>0</v>
      </c>
      <c r="BJ107" s="25" t="s">
        <v>82</v>
      </c>
      <c r="BK107" s="214">
        <f t="shared" si="9"/>
        <v>0</v>
      </c>
      <c r="BL107" s="25" t="s">
        <v>327</v>
      </c>
      <c r="BM107" s="25" t="s">
        <v>346</v>
      </c>
    </row>
    <row r="108" spans="2:65" s="1" customFormat="1" ht="22.5" customHeight="1">
      <c r="B108" s="42"/>
      <c r="C108" s="203" t="s">
        <v>346</v>
      </c>
      <c r="D108" s="203" t="s">
        <v>311</v>
      </c>
      <c r="E108" s="204" t="s">
        <v>8430</v>
      </c>
      <c r="F108" s="205" t="s">
        <v>8431</v>
      </c>
      <c r="G108" s="206" t="s">
        <v>5275</v>
      </c>
      <c r="H108" s="207">
        <v>1</v>
      </c>
      <c r="I108" s="208"/>
      <c r="J108" s="209">
        <f t="shared" si="0"/>
        <v>0</v>
      </c>
      <c r="K108" s="205" t="s">
        <v>21</v>
      </c>
      <c r="L108" s="62"/>
      <c r="M108" s="210" t="s">
        <v>21</v>
      </c>
      <c r="N108" s="211" t="s">
        <v>45</v>
      </c>
      <c r="O108" s="43"/>
      <c r="P108" s="212">
        <f t="shared" si="1"/>
        <v>0</v>
      </c>
      <c r="Q108" s="212">
        <v>0</v>
      </c>
      <c r="R108" s="212">
        <f t="shared" si="2"/>
        <v>0</v>
      </c>
      <c r="S108" s="212">
        <v>0</v>
      </c>
      <c r="T108" s="213">
        <f t="shared" si="3"/>
        <v>0</v>
      </c>
      <c r="AR108" s="25" t="s">
        <v>327</v>
      </c>
      <c r="AT108" s="25" t="s">
        <v>311</v>
      </c>
      <c r="AU108" s="25" t="s">
        <v>95</v>
      </c>
      <c r="AY108" s="25" t="s">
        <v>308</v>
      </c>
      <c r="BE108" s="214">
        <f t="shared" si="4"/>
        <v>0</v>
      </c>
      <c r="BF108" s="214">
        <f t="shared" si="5"/>
        <v>0</v>
      </c>
      <c r="BG108" s="214">
        <f t="shared" si="6"/>
        <v>0</v>
      </c>
      <c r="BH108" s="214">
        <f t="shared" si="7"/>
        <v>0</v>
      </c>
      <c r="BI108" s="214">
        <f t="shared" si="8"/>
        <v>0</v>
      </c>
      <c r="BJ108" s="25" t="s">
        <v>82</v>
      </c>
      <c r="BK108" s="214">
        <f t="shared" si="9"/>
        <v>0</v>
      </c>
      <c r="BL108" s="25" t="s">
        <v>327</v>
      </c>
      <c r="BM108" s="25" t="s">
        <v>350</v>
      </c>
    </row>
    <row r="109" spans="2:65" s="1" customFormat="1" ht="22.5" customHeight="1">
      <c r="B109" s="42"/>
      <c r="C109" s="203" t="s">
        <v>350</v>
      </c>
      <c r="D109" s="203" t="s">
        <v>311</v>
      </c>
      <c r="E109" s="204" t="s">
        <v>8432</v>
      </c>
      <c r="F109" s="205" t="s">
        <v>8433</v>
      </c>
      <c r="G109" s="206" t="s">
        <v>5275</v>
      </c>
      <c r="H109" s="207">
        <v>1</v>
      </c>
      <c r="I109" s="208"/>
      <c r="J109" s="209">
        <f t="shared" si="0"/>
        <v>0</v>
      </c>
      <c r="K109" s="205" t="s">
        <v>21</v>
      </c>
      <c r="L109" s="62"/>
      <c r="M109" s="210" t="s">
        <v>21</v>
      </c>
      <c r="N109" s="211" t="s">
        <v>45</v>
      </c>
      <c r="O109" s="43"/>
      <c r="P109" s="212">
        <f t="shared" si="1"/>
        <v>0</v>
      </c>
      <c r="Q109" s="212">
        <v>0</v>
      </c>
      <c r="R109" s="212">
        <f t="shared" si="2"/>
        <v>0</v>
      </c>
      <c r="S109" s="212">
        <v>0</v>
      </c>
      <c r="T109" s="213">
        <f t="shared" si="3"/>
        <v>0</v>
      </c>
      <c r="AR109" s="25" t="s">
        <v>327</v>
      </c>
      <c r="AT109" s="25" t="s">
        <v>311</v>
      </c>
      <c r="AU109" s="25" t="s">
        <v>95</v>
      </c>
      <c r="AY109" s="25" t="s">
        <v>308</v>
      </c>
      <c r="BE109" s="214">
        <f t="shared" si="4"/>
        <v>0</v>
      </c>
      <c r="BF109" s="214">
        <f t="shared" si="5"/>
        <v>0</v>
      </c>
      <c r="BG109" s="214">
        <f t="shared" si="6"/>
        <v>0</v>
      </c>
      <c r="BH109" s="214">
        <f t="shared" si="7"/>
        <v>0</v>
      </c>
      <c r="BI109" s="214">
        <f t="shared" si="8"/>
        <v>0</v>
      </c>
      <c r="BJ109" s="25" t="s">
        <v>82</v>
      </c>
      <c r="BK109" s="214">
        <f t="shared" si="9"/>
        <v>0</v>
      </c>
      <c r="BL109" s="25" t="s">
        <v>327</v>
      </c>
      <c r="BM109" s="25" t="s">
        <v>356</v>
      </c>
    </row>
    <row r="110" spans="2:65" s="1" customFormat="1" ht="22.5" customHeight="1">
      <c r="B110" s="42"/>
      <c r="C110" s="203" t="s">
        <v>356</v>
      </c>
      <c r="D110" s="203" t="s">
        <v>311</v>
      </c>
      <c r="E110" s="204" t="s">
        <v>8434</v>
      </c>
      <c r="F110" s="205" t="s">
        <v>8435</v>
      </c>
      <c r="G110" s="206" t="s">
        <v>5275</v>
      </c>
      <c r="H110" s="207">
        <v>1</v>
      </c>
      <c r="I110" s="208"/>
      <c r="J110" s="209">
        <f t="shared" si="0"/>
        <v>0</v>
      </c>
      <c r="K110" s="205" t="s">
        <v>21</v>
      </c>
      <c r="L110" s="62"/>
      <c r="M110" s="210" t="s">
        <v>21</v>
      </c>
      <c r="N110" s="211" t="s">
        <v>45</v>
      </c>
      <c r="O110" s="43"/>
      <c r="P110" s="212">
        <f t="shared" si="1"/>
        <v>0</v>
      </c>
      <c r="Q110" s="212">
        <v>0</v>
      </c>
      <c r="R110" s="212">
        <f t="shared" si="2"/>
        <v>0</v>
      </c>
      <c r="S110" s="212">
        <v>0</v>
      </c>
      <c r="T110" s="213">
        <f t="shared" si="3"/>
        <v>0</v>
      </c>
      <c r="AR110" s="25" t="s">
        <v>327</v>
      </c>
      <c r="AT110" s="25" t="s">
        <v>311</v>
      </c>
      <c r="AU110" s="25" t="s">
        <v>95</v>
      </c>
      <c r="AY110" s="25" t="s">
        <v>308</v>
      </c>
      <c r="BE110" s="214">
        <f t="shared" si="4"/>
        <v>0</v>
      </c>
      <c r="BF110" s="214">
        <f t="shared" si="5"/>
        <v>0</v>
      </c>
      <c r="BG110" s="214">
        <f t="shared" si="6"/>
        <v>0</v>
      </c>
      <c r="BH110" s="214">
        <f t="shared" si="7"/>
        <v>0</v>
      </c>
      <c r="BI110" s="214">
        <f t="shared" si="8"/>
        <v>0</v>
      </c>
      <c r="BJ110" s="25" t="s">
        <v>82</v>
      </c>
      <c r="BK110" s="214">
        <f t="shared" si="9"/>
        <v>0</v>
      </c>
      <c r="BL110" s="25" t="s">
        <v>327</v>
      </c>
      <c r="BM110" s="25" t="s">
        <v>360</v>
      </c>
    </row>
    <row r="111" spans="2:65" s="1" customFormat="1" ht="31.5" customHeight="1">
      <c r="B111" s="42"/>
      <c r="C111" s="203" t="s">
        <v>360</v>
      </c>
      <c r="D111" s="203" t="s">
        <v>311</v>
      </c>
      <c r="E111" s="204" t="s">
        <v>8436</v>
      </c>
      <c r="F111" s="205" t="s">
        <v>8437</v>
      </c>
      <c r="G111" s="206" t="s">
        <v>5275</v>
      </c>
      <c r="H111" s="207">
        <v>1</v>
      </c>
      <c r="I111" s="208"/>
      <c r="J111" s="209">
        <f t="shared" si="0"/>
        <v>0</v>
      </c>
      <c r="K111" s="205" t="s">
        <v>21</v>
      </c>
      <c r="L111" s="62"/>
      <c r="M111" s="210" t="s">
        <v>21</v>
      </c>
      <c r="N111" s="211" t="s">
        <v>45</v>
      </c>
      <c r="O111" s="43"/>
      <c r="P111" s="212">
        <f t="shared" si="1"/>
        <v>0</v>
      </c>
      <c r="Q111" s="212">
        <v>0</v>
      </c>
      <c r="R111" s="212">
        <f t="shared" si="2"/>
        <v>0</v>
      </c>
      <c r="S111" s="212">
        <v>0</v>
      </c>
      <c r="T111" s="213">
        <f t="shared" si="3"/>
        <v>0</v>
      </c>
      <c r="AR111" s="25" t="s">
        <v>327</v>
      </c>
      <c r="AT111" s="25" t="s">
        <v>311</v>
      </c>
      <c r="AU111" s="25" t="s">
        <v>95</v>
      </c>
      <c r="AY111" s="25" t="s">
        <v>308</v>
      </c>
      <c r="BE111" s="214">
        <f t="shared" si="4"/>
        <v>0</v>
      </c>
      <c r="BF111" s="214">
        <f t="shared" si="5"/>
        <v>0</v>
      </c>
      <c r="BG111" s="214">
        <f t="shared" si="6"/>
        <v>0</v>
      </c>
      <c r="BH111" s="214">
        <f t="shared" si="7"/>
        <v>0</v>
      </c>
      <c r="BI111" s="214">
        <f t="shared" si="8"/>
        <v>0</v>
      </c>
      <c r="BJ111" s="25" t="s">
        <v>82</v>
      </c>
      <c r="BK111" s="214">
        <f t="shared" si="9"/>
        <v>0</v>
      </c>
      <c r="BL111" s="25" t="s">
        <v>327</v>
      </c>
      <c r="BM111" s="25" t="s">
        <v>364</v>
      </c>
    </row>
    <row r="112" spans="2:65" s="1" customFormat="1" ht="22.5" customHeight="1">
      <c r="B112" s="42"/>
      <c r="C112" s="203" t="s">
        <v>364</v>
      </c>
      <c r="D112" s="203" t="s">
        <v>311</v>
      </c>
      <c r="E112" s="204" t="s">
        <v>8438</v>
      </c>
      <c r="F112" s="205" t="s">
        <v>8439</v>
      </c>
      <c r="G112" s="206" t="s">
        <v>5275</v>
      </c>
      <c r="H112" s="207">
        <v>1</v>
      </c>
      <c r="I112" s="208"/>
      <c r="J112" s="209">
        <f t="shared" si="0"/>
        <v>0</v>
      </c>
      <c r="K112" s="205" t="s">
        <v>21</v>
      </c>
      <c r="L112" s="62"/>
      <c r="M112" s="210" t="s">
        <v>21</v>
      </c>
      <c r="N112" s="211" t="s">
        <v>45</v>
      </c>
      <c r="O112" s="43"/>
      <c r="P112" s="212">
        <f t="shared" si="1"/>
        <v>0</v>
      </c>
      <c r="Q112" s="212">
        <v>0</v>
      </c>
      <c r="R112" s="212">
        <f t="shared" si="2"/>
        <v>0</v>
      </c>
      <c r="S112" s="212">
        <v>0</v>
      </c>
      <c r="T112" s="213">
        <f t="shared" si="3"/>
        <v>0</v>
      </c>
      <c r="AR112" s="25" t="s">
        <v>327</v>
      </c>
      <c r="AT112" s="25" t="s">
        <v>311</v>
      </c>
      <c r="AU112" s="25" t="s">
        <v>95</v>
      </c>
      <c r="AY112" s="25" t="s">
        <v>308</v>
      </c>
      <c r="BE112" s="214">
        <f t="shared" si="4"/>
        <v>0</v>
      </c>
      <c r="BF112" s="214">
        <f t="shared" si="5"/>
        <v>0</v>
      </c>
      <c r="BG112" s="214">
        <f t="shared" si="6"/>
        <v>0</v>
      </c>
      <c r="BH112" s="214">
        <f t="shared" si="7"/>
        <v>0</v>
      </c>
      <c r="BI112" s="214">
        <f t="shared" si="8"/>
        <v>0</v>
      </c>
      <c r="BJ112" s="25" t="s">
        <v>82</v>
      </c>
      <c r="BK112" s="214">
        <f t="shared" si="9"/>
        <v>0</v>
      </c>
      <c r="BL112" s="25" t="s">
        <v>327</v>
      </c>
      <c r="BM112" s="25" t="s">
        <v>368</v>
      </c>
    </row>
    <row r="113" spans="2:65" s="1" customFormat="1" ht="22.5" customHeight="1">
      <c r="B113" s="42"/>
      <c r="C113" s="203" t="s">
        <v>368</v>
      </c>
      <c r="D113" s="203" t="s">
        <v>311</v>
      </c>
      <c r="E113" s="204" t="s">
        <v>8440</v>
      </c>
      <c r="F113" s="205" t="s">
        <v>8441</v>
      </c>
      <c r="G113" s="206" t="s">
        <v>5275</v>
      </c>
      <c r="H113" s="207">
        <v>3</v>
      </c>
      <c r="I113" s="208"/>
      <c r="J113" s="209">
        <f t="shared" si="0"/>
        <v>0</v>
      </c>
      <c r="K113" s="205" t="s">
        <v>21</v>
      </c>
      <c r="L113" s="62"/>
      <c r="M113" s="210" t="s">
        <v>21</v>
      </c>
      <c r="N113" s="211" t="s">
        <v>45</v>
      </c>
      <c r="O113" s="43"/>
      <c r="P113" s="212">
        <f t="shared" si="1"/>
        <v>0</v>
      </c>
      <c r="Q113" s="212">
        <v>0</v>
      </c>
      <c r="R113" s="212">
        <f t="shared" si="2"/>
        <v>0</v>
      </c>
      <c r="S113" s="212">
        <v>0</v>
      </c>
      <c r="T113" s="213">
        <f t="shared" si="3"/>
        <v>0</v>
      </c>
      <c r="AR113" s="25" t="s">
        <v>327</v>
      </c>
      <c r="AT113" s="25" t="s">
        <v>311</v>
      </c>
      <c r="AU113" s="25" t="s">
        <v>95</v>
      </c>
      <c r="AY113" s="25" t="s">
        <v>308</v>
      </c>
      <c r="BE113" s="214">
        <f t="shared" si="4"/>
        <v>0</v>
      </c>
      <c r="BF113" s="214">
        <f t="shared" si="5"/>
        <v>0</v>
      </c>
      <c r="BG113" s="214">
        <f t="shared" si="6"/>
        <v>0</v>
      </c>
      <c r="BH113" s="214">
        <f t="shared" si="7"/>
        <v>0</v>
      </c>
      <c r="BI113" s="214">
        <f t="shared" si="8"/>
        <v>0</v>
      </c>
      <c r="BJ113" s="25" t="s">
        <v>82</v>
      </c>
      <c r="BK113" s="214">
        <f t="shared" si="9"/>
        <v>0</v>
      </c>
      <c r="BL113" s="25" t="s">
        <v>327</v>
      </c>
      <c r="BM113" s="25" t="s">
        <v>10</v>
      </c>
    </row>
    <row r="114" spans="2:65" s="1" customFormat="1" ht="22.5" customHeight="1">
      <c r="B114" s="42"/>
      <c r="C114" s="203" t="s">
        <v>10</v>
      </c>
      <c r="D114" s="203" t="s">
        <v>311</v>
      </c>
      <c r="E114" s="204" t="s">
        <v>8442</v>
      </c>
      <c r="F114" s="205" t="s">
        <v>8443</v>
      </c>
      <c r="G114" s="206" t="s">
        <v>5275</v>
      </c>
      <c r="H114" s="207">
        <v>1</v>
      </c>
      <c r="I114" s="208"/>
      <c r="J114" s="209">
        <f t="shared" si="0"/>
        <v>0</v>
      </c>
      <c r="K114" s="205" t="s">
        <v>21</v>
      </c>
      <c r="L114" s="62"/>
      <c r="M114" s="210" t="s">
        <v>21</v>
      </c>
      <c r="N114" s="211" t="s">
        <v>45</v>
      </c>
      <c r="O114" s="43"/>
      <c r="P114" s="212">
        <f t="shared" si="1"/>
        <v>0</v>
      </c>
      <c r="Q114" s="212">
        <v>0</v>
      </c>
      <c r="R114" s="212">
        <f t="shared" si="2"/>
        <v>0</v>
      </c>
      <c r="S114" s="212">
        <v>0</v>
      </c>
      <c r="T114" s="213">
        <f t="shared" si="3"/>
        <v>0</v>
      </c>
      <c r="AR114" s="25" t="s">
        <v>327</v>
      </c>
      <c r="AT114" s="25" t="s">
        <v>311</v>
      </c>
      <c r="AU114" s="25" t="s">
        <v>95</v>
      </c>
      <c r="AY114" s="25" t="s">
        <v>308</v>
      </c>
      <c r="BE114" s="214">
        <f t="shared" si="4"/>
        <v>0</v>
      </c>
      <c r="BF114" s="214">
        <f t="shared" si="5"/>
        <v>0</v>
      </c>
      <c r="BG114" s="214">
        <f t="shared" si="6"/>
        <v>0</v>
      </c>
      <c r="BH114" s="214">
        <f t="shared" si="7"/>
        <v>0</v>
      </c>
      <c r="BI114" s="214">
        <f t="shared" si="8"/>
        <v>0</v>
      </c>
      <c r="BJ114" s="25" t="s">
        <v>82</v>
      </c>
      <c r="BK114" s="214">
        <f t="shared" si="9"/>
        <v>0</v>
      </c>
      <c r="BL114" s="25" t="s">
        <v>327</v>
      </c>
      <c r="BM114" s="25" t="s">
        <v>375</v>
      </c>
    </row>
    <row r="115" spans="2:65" s="1" customFormat="1" ht="22.5" customHeight="1">
      <c r="B115" s="42"/>
      <c r="C115" s="203" t="s">
        <v>375</v>
      </c>
      <c r="D115" s="203" t="s">
        <v>311</v>
      </c>
      <c r="E115" s="204" t="s">
        <v>8444</v>
      </c>
      <c r="F115" s="205" t="s">
        <v>8445</v>
      </c>
      <c r="G115" s="206" t="s">
        <v>5275</v>
      </c>
      <c r="H115" s="207">
        <v>3</v>
      </c>
      <c r="I115" s="208"/>
      <c r="J115" s="209">
        <f t="shared" si="0"/>
        <v>0</v>
      </c>
      <c r="K115" s="205" t="s">
        <v>21</v>
      </c>
      <c r="L115" s="62"/>
      <c r="M115" s="210" t="s">
        <v>21</v>
      </c>
      <c r="N115" s="211" t="s">
        <v>45</v>
      </c>
      <c r="O115" s="43"/>
      <c r="P115" s="212">
        <f t="shared" si="1"/>
        <v>0</v>
      </c>
      <c r="Q115" s="212">
        <v>0</v>
      </c>
      <c r="R115" s="212">
        <f t="shared" si="2"/>
        <v>0</v>
      </c>
      <c r="S115" s="212">
        <v>0</v>
      </c>
      <c r="T115" s="213">
        <f t="shared" si="3"/>
        <v>0</v>
      </c>
      <c r="AR115" s="25" t="s">
        <v>327</v>
      </c>
      <c r="AT115" s="25" t="s">
        <v>311</v>
      </c>
      <c r="AU115" s="25" t="s">
        <v>95</v>
      </c>
      <c r="AY115" s="25" t="s">
        <v>308</v>
      </c>
      <c r="BE115" s="214">
        <f t="shared" si="4"/>
        <v>0</v>
      </c>
      <c r="BF115" s="214">
        <f t="shared" si="5"/>
        <v>0</v>
      </c>
      <c r="BG115" s="214">
        <f t="shared" si="6"/>
        <v>0</v>
      </c>
      <c r="BH115" s="214">
        <f t="shared" si="7"/>
        <v>0</v>
      </c>
      <c r="BI115" s="214">
        <f t="shared" si="8"/>
        <v>0</v>
      </c>
      <c r="BJ115" s="25" t="s">
        <v>82</v>
      </c>
      <c r="BK115" s="214">
        <f t="shared" si="9"/>
        <v>0</v>
      </c>
      <c r="BL115" s="25" t="s">
        <v>327</v>
      </c>
      <c r="BM115" s="25" t="s">
        <v>381</v>
      </c>
    </row>
    <row r="116" spans="2:65" s="1" customFormat="1" ht="22.5" customHeight="1">
      <c r="B116" s="42"/>
      <c r="C116" s="203" t="s">
        <v>381</v>
      </c>
      <c r="D116" s="203" t="s">
        <v>311</v>
      </c>
      <c r="E116" s="204" t="s">
        <v>8446</v>
      </c>
      <c r="F116" s="205" t="s">
        <v>8447</v>
      </c>
      <c r="G116" s="206" t="s">
        <v>6023</v>
      </c>
      <c r="H116" s="207">
        <v>2.75</v>
      </c>
      <c r="I116" s="208"/>
      <c r="J116" s="209">
        <f t="shared" si="0"/>
        <v>0</v>
      </c>
      <c r="K116" s="205" t="s">
        <v>21</v>
      </c>
      <c r="L116" s="62"/>
      <c r="M116" s="210" t="s">
        <v>21</v>
      </c>
      <c r="N116" s="211" t="s">
        <v>45</v>
      </c>
      <c r="O116" s="43"/>
      <c r="P116" s="212">
        <f t="shared" si="1"/>
        <v>0</v>
      </c>
      <c r="Q116" s="212">
        <v>0</v>
      </c>
      <c r="R116" s="212">
        <f t="shared" si="2"/>
        <v>0</v>
      </c>
      <c r="S116" s="212">
        <v>0</v>
      </c>
      <c r="T116" s="213">
        <f t="shared" si="3"/>
        <v>0</v>
      </c>
      <c r="AR116" s="25" t="s">
        <v>327</v>
      </c>
      <c r="AT116" s="25" t="s">
        <v>311</v>
      </c>
      <c r="AU116" s="25" t="s">
        <v>95</v>
      </c>
      <c r="AY116" s="25" t="s">
        <v>308</v>
      </c>
      <c r="BE116" s="214">
        <f t="shared" si="4"/>
        <v>0</v>
      </c>
      <c r="BF116" s="214">
        <f t="shared" si="5"/>
        <v>0</v>
      </c>
      <c r="BG116" s="214">
        <f t="shared" si="6"/>
        <v>0</v>
      </c>
      <c r="BH116" s="214">
        <f t="shared" si="7"/>
        <v>0</v>
      </c>
      <c r="BI116" s="214">
        <f t="shared" si="8"/>
        <v>0</v>
      </c>
      <c r="BJ116" s="25" t="s">
        <v>82</v>
      </c>
      <c r="BK116" s="214">
        <f t="shared" si="9"/>
        <v>0</v>
      </c>
      <c r="BL116" s="25" t="s">
        <v>327</v>
      </c>
      <c r="BM116" s="25" t="s">
        <v>385</v>
      </c>
    </row>
    <row r="117" spans="2:65" s="1" customFormat="1" ht="22.5" customHeight="1">
      <c r="B117" s="42"/>
      <c r="C117" s="203" t="s">
        <v>385</v>
      </c>
      <c r="D117" s="203" t="s">
        <v>311</v>
      </c>
      <c r="E117" s="204" t="s">
        <v>8448</v>
      </c>
      <c r="F117" s="205" t="s">
        <v>8449</v>
      </c>
      <c r="G117" s="206" t="s">
        <v>5275</v>
      </c>
      <c r="H117" s="207">
        <v>1</v>
      </c>
      <c r="I117" s="208"/>
      <c r="J117" s="209">
        <f t="shared" si="0"/>
        <v>0</v>
      </c>
      <c r="K117" s="205" t="s">
        <v>21</v>
      </c>
      <c r="L117" s="62"/>
      <c r="M117" s="210" t="s">
        <v>21</v>
      </c>
      <c r="N117" s="211" t="s">
        <v>45</v>
      </c>
      <c r="O117" s="43"/>
      <c r="P117" s="212">
        <f t="shared" si="1"/>
        <v>0</v>
      </c>
      <c r="Q117" s="212">
        <v>0</v>
      </c>
      <c r="R117" s="212">
        <f t="shared" si="2"/>
        <v>0</v>
      </c>
      <c r="S117" s="212">
        <v>0</v>
      </c>
      <c r="T117" s="213">
        <f t="shared" si="3"/>
        <v>0</v>
      </c>
      <c r="AR117" s="25" t="s">
        <v>327</v>
      </c>
      <c r="AT117" s="25" t="s">
        <v>311</v>
      </c>
      <c r="AU117" s="25" t="s">
        <v>95</v>
      </c>
      <c r="AY117" s="25" t="s">
        <v>308</v>
      </c>
      <c r="BE117" s="214">
        <f t="shared" si="4"/>
        <v>0</v>
      </c>
      <c r="BF117" s="214">
        <f t="shared" si="5"/>
        <v>0</v>
      </c>
      <c r="BG117" s="214">
        <f t="shared" si="6"/>
        <v>0</v>
      </c>
      <c r="BH117" s="214">
        <f t="shared" si="7"/>
        <v>0</v>
      </c>
      <c r="BI117" s="214">
        <f t="shared" si="8"/>
        <v>0</v>
      </c>
      <c r="BJ117" s="25" t="s">
        <v>82</v>
      </c>
      <c r="BK117" s="214">
        <f t="shared" si="9"/>
        <v>0</v>
      </c>
      <c r="BL117" s="25" t="s">
        <v>327</v>
      </c>
      <c r="BM117" s="25" t="s">
        <v>389</v>
      </c>
    </row>
    <row r="118" spans="2:65" s="1" customFormat="1" ht="22.5" customHeight="1">
      <c r="B118" s="42"/>
      <c r="C118" s="203" t="s">
        <v>389</v>
      </c>
      <c r="D118" s="203" t="s">
        <v>311</v>
      </c>
      <c r="E118" s="204" t="s">
        <v>8450</v>
      </c>
      <c r="F118" s="205" t="s">
        <v>8451</v>
      </c>
      <c r="G118" s="206" t="s">
        <v>5275</v>
      </c>
      <c r="H118" s="207">
        <v>1</v>
      </c>
      <c r="I118" s="208"/>
      <c r="J118" s="209">
        <f t="shared" si="0"/>
        <v>0</v>
      </c>
      <c r="K118" s="205" t="s">
        <v>21</v>
      </c>
      <c r="L118" s="62"/>
      <c r="M118" s="210" t="s">
        <v>21</v>
      </c>
      <c r="N118" s="211" t="s">
        <v>45</v>
      </c>
      <c r="O118" s="43"/>
      <c r="P118" s="212">
        <f t="shared" si="1"/>
        <v>0</v>
      </c>
      <c r="Q118" s="212">
        <v>0</v>
      </c>
      <c r="R118" s="212">
        <f t="shared" si="2"/>
        <v>0</v>
      </c>
      <c r="S118" s="212">
        <v>0</v>
      </c>
      <c r="T118" s="213">
        <f t="shared" si="3"/>
        <v>0</v>
      </c>
      <c r="AR118" s="25" t="s">
        <v>327</v>
      </c>
      <c r="AT118" s="25" t="s">
        <v>311</v>
      </c>
      <c r="AU118" s="25" t="s">
        <v>95</v>
      </c>
      <c r="AY118" s="25" t="s">
        <v>308</v>
      </c>
      <c r="BE118" s="214">
        <f t="shared" si="4"/>
        <v>0</v>
      </c>
      <c r="BF118" s="214">
        <f t="shared" si="5"/>
        <v>0</v>
      </c>
      <c r="BG118" s="214">
        <f t="shared" si="6"/>
        <v>0</v>
      </c>
      <c r="BH118" s="214">
        <f t="shared" si="7"/>
        <v>0</v>
      </c>
      <c r="BI118" s="214">
        <f t="shared" si="8"/>
        <v>0</v>
      </c>
      <c r="BJ118" s="25" t="s">
        <v>82</v>
      </c>
      <c r="BK118" s="214">
        <f t="shared" si="9"/>
        <v>0</v>
      </c>
      <c r="BL118" s="25" t="s">
        <v>327</v>
      </c>
      <c r="BM118" s="25" t="s">
        <v>393</v>
      </c>
    </row>
    <row r="119" spans="2:65" s="1" customFormat="1" ht="22.5" customHeight="1">
      <c r="B119" s="42"/>
      <c r="C119" s="203" t="s">
        <v>393</v>
      </c>
      <c r="D119" s="203" t="s">
        <v>311</v>
      </c>
      <c r="E119" s="204" t="s">
        <v>8452</v>
      </c>
      <c r="F119" s="205" t="s">
        <v>8453</v>
      </c>
      <c r="G119" s="206" t="s">
        <v>5275</v>
      </c>
      <c r="H119" s="207">
        <v>1</v>
      </c>
      <c r="I119" s="208"/>
      <c r="J119" s="209">
        <f t="shared" si="0"/>
        <v>0</v>
      </c>
      <c r="K119" s="205" t="s">
        <v>21</v>
      </c>
      <c r="L119" s="62"/>
      <c r="M119" s="210" t="s">
        <v>21</v>
      </c>
      <c r="N119" s="211" t="s">
        <v>45</v>
      </c>
      <c r="O119" s="43"/>
      <c r="P119" s="212">
        <f t="shared" si="1"/>
        <v>0</v>
      </c>
      <c r="Q119" s="212">
        <v>0</v>
      </c>
      <c r="R119" s="212">
        <f t="shared" si="2"/>
        <v>0</v>
      </c>
      <c r="S119" s="212">
        <v>0</v>
      </c>
      <c r="T119" s="213">
        <f t="shared" si="3"/>
        <v>0</v>
      </c>
      <c r="AR119" s="25" t="s">
        <v>327</v>
      </c>
      <c r="AT119" s="25" t="s">
        <v>311</v>
      </c>
      <c r="AU119" s="25" t="s">
        <v>95</v>
      </c>
      <c r="AY119" s="25" t="s">
        <v>308</v>
      </c>
      <c r="BE119" s="214">
        <f t="shared" si="4"/>
        <v>0</v>
      </c>
      <c r="BF119" s="214">
        <f t="shared" si="5"/>
        <v>0</v>
      </c>
      <c r="BG119" s="214">
        <f t="shared" si="6"/>
        <v>0</v>
      </c>
      <c r="BH119" s="214">
        <f t="shared" si="7"/>
        <v>0</v>
      </c>
      <c r="BI119" s="214">
        <f t="shared" si="8"/>
        <v>0</v>
      </c>
      <c r="BJ119" s="25" t="s">
        <v>82</v>
      </c>
      <c r="BK119" s="214">
        <f t="shared" si="9"/>
        <v>0</v>
      </c>
      <c r="BL119" s="25" t="s">
        <v>327</v>
      </c>
      <c r="BM119" s="25" t="s">
        <v>9</v>
      </c>
    </row>
    <row r="120" spans="2:65" s="1" customFormat="1" ht="22.5" customHeight="1">
      <c r="B120" s="42"/>
      <c r="C120" s="203" t="s">
        <v>9</v>
      </c>
      <c r="D120" s="203" t="s">
        <v>311</v>
      </c>
      <c r="E120" s="204" t="s">
        <v>8454</v>
      </c>
      <c r="F120" s="205" t="s">
        <v>8455</v>
      </c>
      <c r="G120" s="206" t="s">
        <v>5275</v>
      </c>
      <c r="H120" s="207">
        <v>1</v>
      </c>
      <c r="I120" s="208"/>
      <c r="J120" s="209">
        <f t="shared" si="0"/>
        <v>0</v>
      </c>
      <c r="K120" s="205" t="s">
        <v>21</v>
      </c>
      <c r="L120" s="62"/>
      <c r="M120" s="210" t="s">
        <v>21</v>
      </c>
      <c r="N120" s="211" t="s">
        <v>45</v>
      </c>
      <c r="O120" s="43"/>
      <c r="P120" s="212">
        <f t="shared" si="1"/>
        <v>0</v>
      </c>
      <c r="Q120" s="212">
        <v>0</v>
      </c>
      <c r="R120" s="212">
        <f t="shared" si="2"/>
        <v>0</v>
      </c>
      <c r="S120" s="212">
        <v>0</v>
      </c>
      <c r="T120" s="213">
        <f t="shared" si="3"/>
        <v>0</v>
      </c>
      <c r="AR120" s="25" t="s">
        <v>327</v>
      </c>
      <c r="AT120" s="25" t="s">
        <v>311</v>
      </c>
      <c r="AU120" s="25" t="s">
        <v>95</v>
      </c>
      <c r="AY120" s="25" t="s">
        <v>308</v>
      </c>
      <c r="BE120" s="214">
        <f t="shared" si="4"/>
        <v>0</v>
      </c>
      <c r="BF120" s="214">
        <f t="shared" si="5"/>
        <v>0</v>
      </c>
      <c r="BG120" s="214">
        <f t="shared" si="6"/>
        <v>0</v>
      </c>
      <c r="BH120" s="214">
        <f t="shared" si="7"/>
        <v>0</v>
      </c>
      <c r="BI120" s="214">
        <f t="shared" si="8"/>
        <v>0</v>
      </c>
      <c r="BJ120" s="25" t="s">
        <v>82</v>
      </c>
      <c r="BK120" s="214">
        <f t="shared" si="9"/>
        <v>0</v>
      </c>
      <c r="BL120" s="25" t="s">
        <v>327</v>
      </c>
      <c r="BM120" s="25" t="s">
        <v>402</v>
      </c>
    </row>
    <row r="121" spans="2:65" s="1" customFormat="1" ht="22.5" customHeight="1">
      <c r="B121" s="42"/>
      <c r="C121" s="203" t="s">
        <v>402</v>
      </c>
      <c r="D121" s="203" t="s">
        <v>311</v>
      </c>
      <c r="E121" s="204" t="s">
        <v>8456</v>
      </c>
      <c r="F121" s="205" t="s">
        <v>8457</v>
      </c>
      <c r="G121" s="206" t="s">
        <v>5275</v>
      </c>
      <c r="H121" s="207">
        <v>2</v>
      </c>
      <c r="I121" s="208"/>
      <c r="J121" s="209">
        <f t="shared" si="0"/>
        <v>0</v>
      </c>
      <c r="K121" s="205" t="s">
        <v>21</v>
      </c>
      <c r="L121" s="62"/>
      <c r="M121" s="210" t="s">
        <v>21</v>
      </c>
      <c r="N121" s="211" t="s">
        <v>45</v>
      </c>
      <c r="O121" s="43"/>
      <c r="P121" s="212">
        <f t="shared" si="1"/>
        <v>0</v>
      </c>
      <c r="Q121" s="212">
        <v>0</v>
      </c>
      <c r="R121" s="212">
        <f t="shared" si="2"/>
        <v>0</v>
      </c>
      <c r="S121" s="212">
        <v>0</v>
      </c>
      <c r="T121" s="213">
        <f t="shared" si="3"/>
        <v>0</v>
      </c>
      <c r="AR121" s="25" t="s">
        <v>327</v>
      </c>
      <c r="AT121" s="25" t="s">
        <v>311</v>
      </c>
      <c r="AU121" s="25" t="s">
        <v>95</v>
      </c>
      <c r="AY121" s="25" t="s">
        <v>308</v>
      </c>
      <c r="BE121" s="214">
        <f t="shared" si="4"/>
        <v>0</v>
      </c>
      <c r="BF121" s="214">
        <f t="shared" si="5"/>
        <v>0</v>
      </c>
      <c r="BG121" s="214">
        <f t="shared" si="6"/>
        <v>0</v>
      </c>
      <c r="BH121" s="214">
        <f t="shared" si="7"/>
        <v>0</v>
      </c>
      <c r="BI121" s="214">
        <f t="shared" si="8"/>
        <v>0</v>
      </c>
      <c r="BJ121" s="25" t="s">
        <v>82</v>
      </c>
      <c r="BK121" s="214">
        <f t="shared" si="9"/>
        <v>0</v>
      </c>
      <c r="BL121" s="25" t="s">
        <v>327</v>
      </c>
      <c r="BM121" s="25" t="s">
        <v>406</v>
      </c>
    </row>
    <row r="122" spans="2:65" s="1" customFormat="1" ht="22.5" customHeight="1">
      <c r="B122" s="42"/>
      <c r="C122" s="203" t="s">
        <v>406</v>
      </c>
      <c r="D122" s="203" t="s">
        <v>311</v>
      </c>
      <c r="E122" s="204" t="s">
        <v>8458</v>
      </c>
      <c r="F122" s="205" t="s">
        <v>8459</v>
      </c>
      <c r="G122" s="206" t="s">
        <v>5275</v>
      </c>
      <c r="H122" s="207">
        <v>4</v>
      </c>
      <c r="I122" s="208"/>
      <c r="J122" s="209">
        <f t="shared" si="0"/>
        <v>0</v>
      </c>
      <c r="K122" s="205" t="s">
        <v>21</v>
      </c>
      <c r="L122" s="62"/>
      <c r="M122" s="210" t="s">
        <v>21</v>
      </c>
      <c r="N122" s="211" t="s">
        <v>45</v>
      </c>
      <c r="O122" s="43"/>
      <c r="P122" s="212">
        <f t="shared" si="1"/>
        <v>0</v>
      </c>
      <c r="Q122" s="212">
        <v>0</v>
      </c>
      <c r="R122" s="212">
        <f t="shared" si="2"/>
        <v>0</v>
      </c>
      <c r="S122" s="212">
        <v>0</v>
      </c>
      <c r="T122" s="213">
        <f t="shared" si="3"/>
        <v>0</v>
      </c>
      <c r="AR122" s="25" t="s">
        <v>327</v>
      </c>
      <c r="AT122" s="25" t="s">
        <v>311</v>
      </c>
      <c r="AU122" s="25" t="s">
        <v>95</v>
      </c>
      <c r="AY122" s="25" t="s">
        <v>308</v>
      </c>
      <c r="BE122" s="214">
        <f t="shared" si="4"/>
        <v>0</v>
      </c>
      <c r="BF122" s="214">
        <f t="shared" si="5"/>
        <v>0</v>
      </c>
      <c r="BG122" s="214">
        <f t="shared" si="6"/>
        <v>0</v>
      </c>
      <c r="BH122" s="214">
        <f t="shared" si="7"/>
        <v>0</v>
      </c>
      <c r="BI122" s="214">
        <f t="shared" si="8"/>
        <v>0</v>
      </c>
      <c r="BJ122" s="25" t="s">
        <v>82</v>
      </c>
      <c r="BK122" s="214">
        <f t="shared" si="9"/>
        <v>0</v>
      </c>
      <c r="BL122" s="25" t="s">
        <v>327</v>
      </c>
      <c r="BM122" s="25" t="s">
        <v>410</v>
      </c>
    </row>
    <row r="123" spans="2:65" s="1" customFormat="1" ht="22.5" customHeight="1">
      <c r="B123" s="42"/>
      <c r="C123" s="203" t="s">
        <v>410</v>
      </c>
      <c r="D123" s="203" t="s">
        <v>311</v>
      </c>
      <c r="E123" s="204" t="s">
        <v>8460</v>
      </c>
      <c r="F123" s="205" t="s">
        <v>8461</v>
      </c>
      <c r="G123" s="206" t="s">
        <v>5275</v>
      </c>
      <c r="H123" s="207">
        <v>4</v>
      </c>
      <c r="I123" s="208"/>
      <c r="J123" s="209">
        <f t="shared" si="0"/>
        <v>0</v>
      </c>
      <c r="K123" s="205" t="s">
        <v>21</v>
      </c>
      <c r="L123" s="62"/>
      <c r="M123" s="210" t="s">
        <v>21</v>
      </c>
      <c r="N123" s="211" t="s">
        <v>45</v>
      </c>
      <c r="O123" s="43"/>
      <c r="P123" s="212">
        <f t="shared" si="1"/>
        <v>0</v>
      </c>
      <c r="Q123" s="212">
        <v>0</v>
      </c>
      <c r="R123" s="212">
        <f t="shared" si="2"/>
        <v>0</v>
      </c>
      <c r="S123" s="212">
        <v>0</v>
      </c>
      <c r="T123" s="213">
        <f t="shared" si="3"/>
        <v>0</v>
      </c>
      <c r="AR123" s="25" t="s">
        <v>327</v>
      </c>
      <c r="AT123" s="25" t="s">
        <v>311</v>
      </c>
      <c r="AU123" s="25" t="s">
        <v>95</v>
      </c>
      <c r="AY123" s="25" t="s">
        <v>308</v>
      </c>
      <c r="BE123" s="214">
        <f t="shared" si="4"/>
        <v>0</v>
      </c>
      <c r="BF123" s="214">
        <f t="shared" si="5"/>
        <v>0</v>
      </c>
      <c r="BG123" s="214">
        <f t="shared" si="6"/>
        <v>0</v>
      </c>
      <c r="BH123" s="214">
        <f t="shared" si="7"/>
        <v>0</v>
      </c>
      <c r="BI123" s="214">
        <f t="shared" si="8"/>
        <v>0</v>
      </c>
      <c r="BJ123" s="25" t="s">
        <v>82</v>
      </c>
      <c r="BK123" s="214">
        <f t="shared" si="9"/>
        <v>0</v>
      </c>
      <c r="BL123" s="25" t="s">
        <v>327</v>
      </c>
      <c r="BM123" s="25" t="s">
        <v>416</v>
      </c>
    </row>
    <row r="124" spans="2:65" s="1" customFormat="1" ht="22.5" customHeight="1">
      <c r="B124" s="42"/>
      <c r="C124" s="203" t="s">
        <v>416</v>
      </c>
      <c r="D124" s="203" t="s">
        <v>311</v>
      </c>
      <c r="E124" s="204" t="s">
        <v>8462</v>
      </c>
      <c r="F124" s="205" t="s">
        <v>8463</v>
      </c>
      <c r="G124" s="206" t="s">
        <v>647</v>
      </c>
      <c r="H124" s="207">
        <v>1</v>
      </c>
      <c r="I124" s="208"/>
      <c r="J124" s="209">
        <f t="shared" si="0"/>
        <v>0</v>
      </c>
      <c r="K124" s="205" t="s">
        <v>6599</v>
      </c>
      <c r="L124" s="62"/>
      <c r="M124" s="210" t="s">
        <v>21</v>
      </c>
      <c r="N124" s="211" t="s">
        <v>45</v>
      </c>
      <c r="O124" s="43"/>
      <c r="P124" s="212">
        <f t="shared" si="1"/>
        <v>0</v>
      </c>
      <c r="Q124" s="212">
        <v>7.5199999999999998E-3</v>
      </c>
      <c r="R124" s="212">
        <f t="shared" si="2"/>
        <v>7.5199999999999998E-3</v>
      </c>
      <c r="S124" s="212">
        <v>0</v>
      </c>
      <c r="T124" s="213">
        <f t="shared" si="3"/>
        <v>0</v>
      </c>
      <c r="AR124" s="25" t="s">
        <v>375</v>
      </c>
      <c r="AT124" s="25" t="s">
        <v>311</v>
      </c>
      <c r="AU124" s="25" t="s">
        <v>95</v>
      </c>
      <c r="AY124" s="25" t="s">
        <v>308</v>
      </c>
      <c r="BE124" s="214">
        <f t="shared" si="4"/>
        <v>0</v>
      </c>
      <c r="BF124" s="214">
        <f t="shared" si="5"/>
        <v>0</v>
      </c>
      <c r="BG124" s="214">
        <f t="shared" si="6"/>
        <v>0</v>
      </c>
      <c r="BH124" s="214">
        <f t="shared" si="7"/>
        <v>0</v>
      </c>
      <c r="BI124" s="214">
        <f t="shared" si="8"/>
        <v>0</v>
      </c>
      <c r="BJ124" s="25" t="s">
        <v>82</v>
      </c>
      <c r="BK124" s="214">
        <f t="shared" si="9"/>
        <v>0</v>
      </c>
      <c r="BL124" s="25" t="s">
        <v>375</v>
      </c>
      <c r="BM124" s="25" t="s">
        <v>8464</v>
      </c>
    </row>
    <row r="125" spans="2:65" s="1" customFormat="1" ht="22.5" customHeight="1">
      <c r="B125" s="42"/>
      <c r="C125" s="203" t="s">
        <v>420</v>
      </c>
      <c r="D125" s="203" t="s">
        <v>311</v>
      </c>
      <c r="E125" s="204" t="s">
        <v>8465</v>
      </c>
      <c r="F125" s="205" t="s">
        <v>8466</v>
      </c>
      <c r="G125" s="206" t="s">
        <v>647</v>
      </c>
      <c r="H125" s="207">
        <v>1</v>
      </c>
      <c r="I125" s="208"/>
      <c r="J125" s="209">
        <f t="shared" si="0"/>
        <v>0</v>
      </c>
      <c r="K125" s="205" t="s">
        <v>6599</v>
      </c>
      <c r="L125" s="62"/>
      <c r="M125" s="210" t="s">
        <v>21</v>
      </c>
      <c r="N125" s="211" t="s">
        <v>45</v>
      </c>
      <c r="O125" s="43"/>
      <c r="P125" s="212">
        <f t="shared" si="1"/>
        <v>0</v>
      </c>
      <c r="Q125" s="212">
        <v>5.45E-3</v>
      </c>
      <c r="R125" s="212">
        <f t="shared" si="2"/>
        <v>5.45E-3</v>
      </c>
      <c r="S125" s="212">
        <v>0</v>
      </c>
      <c r="T125" s="213">
        <f t="shared" si="3"/>
        <v>0</v>
      </c>
      <c r="AR125" s="25" t="s">
        <v>375</v>
      </c>
      <c r="AT125" s="25" t="s">
        <v>311</v>
      </c>
      <c r="AU125" s="25" t="s">
        <v>95</v>
      </c>
      <c r="AY125" s="25" t="s">
        <v>308</v>
      </c>
      <c r="BE125" s="214">
        <f t="shared" si="4"/>
        <v>0</v>
      </c>
      <c r="BF125" s="214">
        <f t="shared" si="5"/>
        <v>0</v>
      </c>
      <c r="BG125" s="214">
        <f t="shared" si="6"/>
        <v>0</v>
      </c>
      <c r="BH125" s="214">
        <f t="shared" si="7"/>
        <v>0</v>
      </c>
      <c r="BI125" s="214">
        <f t="shared" si="8"/>
        <v>0</v>
      </c>
      <c r="BJ125" s="25" t="s">
        <v>82</v>
      </c>
      <c r="BK125" s="214">
        <f t="shared" si="9"/>
        <v>0</v>
      </c>
      <c r="BL125" s="25" t="s">
        <v>375</v>
      </c>
      <c r="BM125" s="25" t="s">
        <v>8467</v>
      </c>
    </row>
    <row r="126" spans="2:65" s="1" customFormat="1" ht="22.5" customHeight="1">
      <c r="B126" s="42"/>
      <c r="C126" s="203" t="s">
        <v>593</v>
      </c>
      <c r="D126" s="203" t="s">
        <v>311</v>
      </c>
      <c r="E126" s="204" t="s">
        <v>8468</v>
      </c>
      <c r="F126" s="205" t="s">
        <v>8469</v>
      </c>
      <c r="G126" s="206" t="s">
        <v>578</v>
      </c>
      <c r="H126" s="207">
        <v>1</v>
      </c>
      <c r="I126" s="208"/>
      <c r="J126" s="209">
        <f t="shared" si="0"/>
        <v>0</v>
      </c>
      <c r="K126" s="205" t="s">
        <v>6599</v>
      </c>
      <c r="L126" s="62"/>
      <c r="M126" s="210" t="s">
        <v>21</v>
      </c>
      <c r="N126" s="211" t="s">
        <v>45</v>
      </c>
      <c r="O126" s="43"/>
      <c r="P126" s="212">
        <f t="shared" si="1"/>
        <v>0</v>
      </c>
      <c r="Q126" s="212">
        <v>6.8000000000000005E-4</v>
      </c>
      <c r="R126" s="212">
        <f t="shared" si="2"/>
        <v>6.8000000000000005E-4</v>
      </c>
      <c r="S126" s="212">
        <v>0</v>
      </c>
      <c r="T126" s="213">
        <f t="shared" si="3"/>
        <v>0</v>
      </c>
      <c r="AR126" s="25" t="s">
        <v>375</v>
      </c>
      <c r="AT126" s="25" t="s">
        <v>311</v>
      </c>
      <c r="AU126" s="25" t="s">
        <v>95</v>
      </c>
      <c r="AY126" s="25" t="s">
        <v>308</v>
      </c>
      <c r="BE126" s="214">
        <f t="shared" si="4"/>
        <v>0</v>
      </c>
      <c r="BF126" s="214">
        <f t="shared" si="5"/>
        <v>0</v>
      </c>
      <c r="BG126" s="214">
        <f t="shared" si="6"/>
        <v>0</v>
      </c>
      <c r="BH126" s="214">
        <f t="shared" si="7"/>
        <v>0</v>
      </c>
      <c r="BI126" s="214">
        <f t="shared" si="8"/>
        <v>0</v>
      </c>
      <c r="BJ126" s="25" t="s">
        <v>82</v>
      </c>
      <c r="BK126" s="214">
        <f t="shared" si="9"/>
        <v>0</v>
      </c>
      <c r="BL126" s="25" t="s">
        <v>375</v>
      </c>
      <c r="BM126" s="25" t="s">
        <v>8470</v>
      </c>
    </row>
    <row r="127" spans="2:65" s="11" customFormat="1" ht="22.35" customHeight="1">
      <c r="B127" s="186"/>
      <c r="C127" s="187"/>
      <c r="D127" s="200" t="s">
        <v>73</v>
      </c>
      <c r="E127" s="201" t="s">
        <v>8471</v>
      </c>
      <c r="F127" s="201" t="s">
        <v>8472</v>
      </c>
      <c r="G127" s="187"/>
      <c r="H127" s="187"/>
      <c r="I127" s="190"/>
      <c r="J127" s="202">
        <f>BK127</f>
        <v>0</v>
      </c>
      <c r="K127" s="187"/>
      <c r="L127" s="192"/>
      <c r="M127" s="193"/>
      <c r="N127" s="194"/>
      <c r="O127" s="194"/>
      <c r="P127" s="195">
        <f>SUM(P128:P147)</f>
        <v>0</v>
      </c>
      <c r="Q127" s="194"/>
      <c r="R127" s="195">
        <f>SUM(R128:R147)</f>
        <v>0.34143000000000001</v>
      </c>
      <c r="S127" s="194"/>
      <c r="T127" s="196">
        <f>SUM(T128:T147)</f>
        <v>0</v>
      </c>
      <c r="AR127" s="197" t="s">
        <v>84</v>
      </c>
      <c r="AT127" s="198" t="s">
        <v>73</v>
      </c>
      <c r="AU127" s="198" t="s">
        <v>84</v>
      </c>
      <c r="AY127" s="197" t="s">
        <v>308</v>
      </c>
      <c r="BK127" s="199">
        <f>SUM(BK128:BK147)</f>
        <v>0</v>
      </c>
    </row>
    <row r="128" spans="2:65" s="1" customFormat="1" ht="22.5" customHeight="1">
      <c r="B128" s="42"/>
      <c r="C128" s="203" t="s">
        <v>598</v>
      </c>
      <c r="D128" s="203" t="s">
        <v>311</v>
      </c>
      <c r="E128" s="204" t="s">
        <v>8473</v>
      </c>
      <c r="F128" s="205" t="s">
        <v>8474</v>
      </c>
      <c r="G128" s="206" t="s">
        <v>647</v>
      </c>
      <c r="H128" s="207">
        <v>1</v>
      </c>
      <c r="I128" s="208"/>
      <c r="J128" s="209">
        <f t="shared" ref="J128:J138" si="10">ROUND(I128*H128,2)</f>
        <v>0</v>
      </c>
      <c r="K128" s="205" t="s">
        <v>6599</v>
      </c>
      <c r="L128" s="62"/>
      <c r="M128" s="210" t="s">
        <v>21</v>
      </c>
      <c r="N128" s="211" t="s">
        <v>45</v>
      </c>
      <c r="O128" s="43"/>
      <c r="P128" s="212">
        <f t="shared" ref="P128:P138" si="11">O128*H128</f>
        <v>0</v>
      </c>
      <c r="Q128" s="212">
        <v>2.5250000000000002E-2</v>
      </c>
      <c r="R128" s="212">
        <f t="shared" ref="R128:R138" si="12">Q128*H128</f>
        <v>2.5250000000000002E-2</v>
      </c>
      <c r="S128" s="212">
        <v>0</v>
      </c>
      <c r="T128" s="213">
        <f t="shared" ref="T128:T138" si="13">S128*H128</f>
        <v>0</v>
      </c>
      <c r="AR128" s="25" t="s">
        <v>375</v>
      </c>
      <c r="AT128" s="25" t="s">
        <v>311</v>
      </c>
      <c r="AU128" s="25" t="s">
        <v>95</v>
      </c>
      <c r="AY128" s="25" t="s">
        <v>308</v>
      </c>
      <c r="BE128" s="214">
        <f t="shared" ref="BE128:BE138" si="14">IF(N128="základní",J128,0)</f>
        <v>0</v>
      </c>
      <c r="BF128" s="214">
        <f t="shared" ref="BF128:BF138" si="15">IF(N128="snížená",J128,0)</f>
        <v>0</v>
      </c>
      <c r="BG128" s="214">
        <f t="shared" ref="BG128:BG138" si="16">IF(N128="zákl. přenesená",J128,0)</f>
        <v>0</v>
      </c>
      <c r="BH128" s="214">
        <f t="shared" ref="BH128:BH138" si="17">IF(N128="sníž. přenesená",J128,0)</f>
        <v>0</v>
      </c>
      <c r="BI128" s="214">
        <f t="shared" ref="BI128:BI138" si="18">IF(N128="nulová",J128,0)</f>
        <v>0</v>
      </c>
      <c r="BJ128" s="25" t="s">
        <v>82</v>
      </c>
      <c r="BK128" s="214">
        <f t="shared" ref="BK128:BK138" si="19">ROUND(I128*H128,2)</f>
        <v>0</v>
      </c>
      <c r="BL128" s="25" t="s">
        <v>375</v>
      </c>
      <c r="BM128" s="25" t="s">
        <v>8475</v>
      </c>
    </row>
    <row r="129" spans="2:65" s="1" customFormat="1" ht="22.5" customHeight="1">
      <c r="B129" s="42"/>
      <c r="C129" s="203" t="s">
        <v>603</v>
      </c>
      <c r="D129" s="203" t="s">
        <v>311</v>
      </c>
      <c r="E129" s="204" t="s">
        <v>8476</v>
      </c>
      <c r="F129" s="205" t="s">
        <v>8477</v>
      </c>
      <c r="G129" s="206" t="s">
        <v>647</v>
      </c>
      <c r="H129" s="207">
        <v>1</v>
      </c>
      <c r="I129" s="208"/>
      <c r="J129" s="209">
        <f t="shared" si="10"/>
        <v>0</v>
      </c>
      <c r="K129" s="205" t="s">
        <v>6599</v>
      </c>
      <c r="L129" s="62"/>
      <c r="M129" s="210" t="s">
        <v>21</v>
      </c>
      <c r="N129" s="211" t="s">
        <v>45</v>
      </c>
      <c r="O129" s="43"/>
      <c r="P129" s="212">
        <f t="shared" si="11"/>
        <v>0</v>
      </c>
      <c r="Q129" s="212">
        <v>2.9739999999999999E-2</v>
      </c>
      <c r="R129" s="212">
        <f t="shared" si="12"/>
        <v>2.9739999999999999E-2</v>
      </c>
      <c r="S129" s="212">
        <v>0</v>
      </c>
      <c r="T129" s="213">
        <f t="shared" si="13"/>
        <v>0</v>
      </c>
      <c r="AR129" s="25" t="s">
        <v>375</v>
      </c>
      <c r="AT129" s="25" t="s">
        <v>311</v>
      </c>
      <c r="AU129" s="25" t="s">
        <v>95</v>
      </c>
      <c r="AY129" s="25" t="s">
        <v>308</v>
      </c>
      <c r="BE129" s="214">
        <f t="shared" si="14"/>
        <v>0</v>
      </c>
      <c r="BF129" s="214">
        <f t="shared" si="15"/>
        <v>0</v>
      </c>
      <c r="BG129" s="214">
        <f t="shared" si="16"/>
        <v>0</v>
      </c>
      <c r="BH129" s="214">
        <f t="shared" si="17"/>
        <v>0</v>
      </c>
      <c r="BI129" s="214">
        <f t="shared" si="18"/>
        <v>0</v>
      </c>
      <c r="BJ129" s="25" t="s">
        <v>82</v>
      </c>
      <c r="BK129" s="214">
        <f t="shared" si="19"/>
        <v>0</v>
      </c>
      <c r="BL129" s="25" t="s">
        <v>375</v>
      </c>
      <c r="BM129" s="25" t="s">
        <v>8478</v>
      </c>
    </row>
    <row r="130" spans="2:65" s="1" customFormat="1" ht="22.5" customHeight="1">
      <c r="B130" s="42"/>
      <c r="C130" s="203" t="s">
        <v>608</v>
      </c>
      <c r="D130" s="203" t="s">
        <v>311</v>
      </c>
      <c r="E130" s="204" t="s">
        <v>8479</v>
      </c>
      <c r="F130" s="205" t="s">
        <v>8480</v>
      </c>
      <c r="G130" s="206" t="s">
        <v>647</v>
      </c>
      <c r="H130" s="207">
        <v>1</v>
      </c>
      <c r="I130" s="208"/>
      <c r="J130" s="209">
        <f t="shared" si="10"/>
        <v>0</v>
      </c>
      <c r="K130" s="205" t="s">
        <v>6599</v>
      </c>
      <c r="L130" s="62"/>
      <c r="M130" s="210" t="s">
        <v>21</v>
      </c>
      <c r="N130" s="211" t="s">
        <v>45</v>
      </c>
      <c r="O130" s="43"/>
      <c r="P130" s="212">
        <f t="shared" si="11"/>
        <v>0</v>
      </c>
      <c r="Q130" s="212">
        <v>3.9870000000000003E-2</v>
      </c>
      <c r="R130" s="212">
        <f t="shared" si="12"/>
        <v>3.9870000000000003E-2</v>
      </c>
      <c r="S130" s="212">
        <v>0</v>
      </c>
      <c r="T130" s="213">
        <f t="shared" si="13"/>
        <v>0</v>
      </c>
      <c r="AR130" s="25" t="s">
        <v>375</v>
      </c>
      <c r="AT130" s="25" t="s">
        <v>311</v>
      </c>
      <c r="AU130" s="25" t="s">
        <v>95</v>
      </c>
      <c r="AY130" s="25" t="s">
        <v>308</v>
      </c>
      <c r="BE130" s="214">
        <f t="shared" si="14"/>
        <v>0</v>
      </c>
      <c r="BF130" s="214">
        <f t="shared" si="15"/>
        <v>0</v>
      </c>
      <c r="BG130" s="214">
        <f t="shared" si="16"/>
        <v>0</v>
      </c>
      <c r="BH130" s="214">
        <f t="shared" si="17"/>
        <v>0</v>
      </c>
      <c r="BI130" s="214">
        <f t="shared" si="18"/>
        <v>0</v>
      </c>
      <c r="BJ130" s="25" t="s">
        <v>82</v>
      </c>
      <c r="BK130" s="214">
        <f t="shared" si="19"/>
        <v>0</v>
      </c>
      <c r="BL130" s="25" t="s">
        <v>375</v>
      </c>
      <c r="BM130" s="25" t="s">
        <v>8481</v>
      </c>
    </row>
    <row r="131" spans="2:65" s="1" customFormat="1" ht="22.5" customHeight="1">
      <c r="B131" s="42"/>
      <c r="C131" s="203" t="s">
        <v>613</v>
      </c>
      <c r="D131" s="203" t="s">
        <v>311</v>
      </c>
      <c r="E131" s="204" t="s">
        <v>8482</v>
      </c>
      <c r="F131" s="205" t="s">
        <v>8483</v>
      </c>
      <c r="G131" s="206" t="s">
        <v>647</v>
      </c>
      <c r="H131" s="207">
        <v>1</v>
      </c>
      <c r="I131" s="208"/>
      <c r="J131" s="209">
        <f t="shared" si="10"/>
        <v>0</v>
      </c>
      <c r="K131" s="205" t="s">
        <v>21</v>
      </c>
      <c r="L131" s="62"/>
      <c r="M131" s="210" t="s">
        <v>21</v>
      </c>
      <c r="N131" s="211" t="s">
        <v>45</v>
      </c>
      <c r="O131" s="43"/>
      <c r="P131" s="212">
        <f t="shared" si="11"/>
        <v>0</v>
      </c>
      <c r="Q131" s="212">
        <v>3.0419999999999999E-2</v>
      </c>
      <c r="R131" s="212">
        <f t="shared" si="12"/>
        <v>3.0419999999999999E-2</v>
      </c>
      <c r="S131" s="212">
        <v>0</v>
      </c>
      <c r="T131" s="213">
        <f t="shared" si="13"/>
        <v>0</v>
      </c>
      <c r="AR131" s="25" t="s">
        <v>375</v>
      </c>
      <c r="AT131" s="25" t="s">
        <v>311</v>
      </c>
      <c r="AU131" s="25" t="s">
        <v>95</v>
      </c>
      <c r="AY131" s="25" t="s">
        <v>308</v>
      </c>
      <c r="BE131" s="214">
        <f t="shared" si="14"/>
        <v>0</v>
      </c>
      <c r="BF131" s="214">
        <f t="shared" si="15"/>
        <v>0</v>
      </c>
      <c r="BG131" s="214">
        <f t="shared" si="16"/>
        <v>0</v>
      </c>
      <c r="BH131" s="214">
        <f t="shared" si="17"/>
        <v>0</v>
      </c>
      <c r="BI131" s="214">
        <f t="shared" si="18"/>
        <v>0</v>
      </c>
      <c r="BJ131" s="25" t="s">
        <v>82</v>
      </c>
      <c r="BK131" s="214">
        <f t="shared" si="19"/>
        <v>0</v>
      </c>
      <c r="BL131" s="25" t="s">
        <v>375</v>
      </c>
      <c r="BM131" s="25" t="s">
        <v>8484</v>
      </c>
    </row>
    <row r="132" spans="2:65" s="1" customFormat="1" ht="22.5" customHeight="1">
      <c r="B132" s="42"/>
      <c r="C132" s="203" t="s">
        <v>619</v>
      </c>
      <c r="D132" s="203" t="s">
        <v>311</v>
      </c>
      <c r="E132" s="204" t="s">
        <v>8485</v>
      </c>
      <c r="F132" s="205" t="s">
        <v>8486</v>
      </c>
      <c r="G132" s="206" t="s">
        <v>647</v>
      </c>
      <c r="H132" s="207">
        <v>1</v>
      </c>
      <c r="I132" s="208"/>
      <c r="J132" s="209">
        <f t="shared" si="10"/>
        <v>0</v>
      </c>
      <c r="K132" s="205" t="s">
        <v>6599</v>
      </c>
      <c r="L132" s="62"/>
      <c r="M132" s="210" t="s">
        <v>21</v>
      </c>
      <c r="N132" s="211" t="s">
        <v>45</v>
      </c>
      <c r="O132" s="43"/>
      <c r="P132" s="212">
        <f t="shared" si="11"/>
        <v>0</v>
      </c>
      <c r="Q132" s="212">
        <v>1.6930000000000001E-2</v>
      </c>
      <c r="R132" s="212">
        <f t="shared" si="12"/>
        <v>1.6930000000000001E-2</v>
      </c>
      <c r="S132" s="212">
        <v>0</v>
      </c>
      <c r="T132" s="213">
        <f t="shared" si="13"/>
        <v>0</v>
      </c>
      <c r="AR132" s="25" t="s">
        <v>375</v>
      </c>
      <c r="AT132" s="25" t="s">
        <v>311</v>
      </c>
      <c r="AU132" s="25" t="s">
        <v>95</v>
      </c>
      <c r="AY132" s="25" t="s">
        <v>308</v>
      </c>
      <c r="BE132" s="214">
        <f t="shared" si="14"/>
        <v>0</v>
      </c>
      <c r="BF132" s="214">
        <f t="shared" si="15"/>
        <v>0</v>
      </c>
      <c r="BG132" s="214">
        <f t="shared" si="16"/>
        <v>0</v>
      </c>
      <c r="BH132" s="214">
        <f t="shared" si="17"/>
        <v>0</v>
      </c>
      <c r="BI132" s="214">
        <f t="shared" si="18"/>
        <v>0</v>
      </c>
      <c r="BJ132" s="25" t="s">
        <v>82</v>
      </c>
      <c r="BK132" s="214">
        <f t="shared" si="19"/>
        <v>0</v>
      </c>
      <c r="BL132" s="25" t="s">
        <v>375</v>
      </c>
      <c r="BM132" s="25" t="s">
        <v>8487</v>
      </c>
    </row>
    <row r="133" spans="2:65" s="1" customFormat="1" ht="22.5" customHeight="1">
      <c r="B133" s="42"/>
      <c r="C133" s="203" t="s">
        <v>624</v>
      </c>
      <c r="D133" s="203" t="s">
        <v>311</v>
      </c>
      <c r="E133" s="204" t="s">
        <v>8488</v>
      </c>
      <c r="F133" s="205" t="s">
        <v>8489</v>
      </c>
      <c r="G133" s="206" t="s">
        <v>647</v>
      </c>
      <c r="H133" s="207">
        <v>1</v>
      </c>
      <c r="I133" s="208"/>
      <c r="J133" s="209">
        <f t="shared" si="10"/>
        <v>0</v>
      </c>
      <c r="K133" s="205" t="s">
        <v>6599</v>
      </c>
      <c r="L133" s="62"/>
      <c r="M133" s="210" t="s">
        <v>21</v>
      </c>
      <c r="N133" s="211" t="s">
        <v>45</v>
      </c>
      <c r="O133" s="43"/>
      <c r="P133" s="212">
        <f t="shared" si="11"/>
        <v>0</v>
      </c>
      <c r="Q133" s="212">
        <v>2.121E-2</v>
      </c>
      <c r="R133" s="212">
        <f t="shared" si="12"/>
        <v>2.121E-2</v>
      </c>
      <c r="S133" s="212">
        <v>0</v>
      </c>
      <c r="T133" s="213">
        <f t="shared" si="13"/>
        <v>0</v>
      </c>
      <c r="AR133" s="25" t="s">
        <v>375</v>
      </c>
      <c r="AT133" s="25" t="s">
        <v>311</v>
      </c>
      <c r="AU133" s="25" t="s">
        <v>95</v>
      </c>
      <c r="AY133" s="25" t="s">
        <v>308</v>
      </c>
      <c r="BE133" s="214">
        <f t="shared" si="14"/>
        <v>0</v>
      </c>
      <c r="BF133" s="214">
        <f t="shared" si="15"/>
        <v>0</v>
      </c>
      <c r="BG133" s="214">
        <f t="shared" si="16"/>
        <v>0</v>
      </c>
      <c r="BH133" s="214">
        <f t="shared" si="17"/>
        <v>0</v>
      </c>
      <c r="BI133" s="214">
        <f t="shared" si="18"/>
        <v>0</v>
      </c>
      <c r="BJ133" s="25" t="s">
        <v>82</v>
      </c>
      <c r="BK133" s="214">
        <f t="shared" si="19"/>
        <v>0</v>
      </c>
      <c r="BL133" s="25" t="s">
        <v>375</v>
      </c>
      <c r="BM133" s="25" t="s">
        <v>8490</v>
      </c>
    </row>
    <row r="134" spans="2:65" s="1" customFormat="1" ht="22.5" customHeight="1">
      <c r="B134" s="42"/>
      <c r="C134" s="203" t="s">
        <v>632</v>
      </c>
      <c r="D134" s="203" t="s">
        <v>311</v>
      </c>
      <c r="E134" s="204" t="s">
        <v>8491</v>
      </c>
      <c r="F134" s="205" t="s">
        <v>8492</v>
      </c>
      <c r="G134" s="206" t="s">
        <v>647</v>
      </c>
      <c r="H134" s="207">
        <v>1</v>
      </c>
      <c r="I134" s="208"/>
      <c r="J134" s="209">
        <f t="shared" si="10"/>
        <v>0</v>
      </c>
      <c r="K134" s="205" t="s">
        <v>6599</v>
      </c>
      <c r="L134" s="62"/>
      <c r="M134" s="210" t="s">
        <v>21</v>
      </c>
      <c r="N134" s="211" t="s">
        <v>45</v>
      </c>
      <c r="O134" s="43"/>
      <c r="P134" s="212">
        <f t="shared" si="11"/>
        <v>0</v>
      </c>
      <c r="Q134" s="212">
        <v>2.7320000000000001E-2</v>
      </c>
      <c r="R134" s="212">
        <f t="shared" si="12"/>
        <v>2.7320000000000001E-2</v>
      </c>
      <c r="S134" s="212">
        <v>0</v>
      </c>
      <c r="T134" s="213">
        <f t="shared" si="13"/>
        <v>0</v>
      </c>
      <c r="AR134" s="25" t="s">
        <v>375</v>
      </c>
      <c r="AT134" s="25" t="s">
        <v>311</v>
      </c>
      <c r="AU134" s="25" t="s">
        <v>95</v>
      </c>
      <c r="AY134" s="25" t="s">
        <v>308</v>
      </c>
      <c r="BE134" s="214">
        <f t="shared" si="14"/>
        <v>0</v>
      </c>
      <c r="BF134" s="214">
        <f t="shared" si="15"/>
        <v>0</v>
      </c>
      <c r="BG134" s="214">
        <f t="shared" si="16"/>
        <v>0</v>
      </c>
      <c r="BH134" s="214">
        <f t="shared" si="17"/>
        <v>0</v>
      </c>
      <c r="BI134" s="214">
        <f t="shared" si="18"/>
        <v>0</v>
      </c>
      <c r="BJ134" s="25" t="s">
        <v>82</v>
      </c>
      <c r="BK134" s="214">
        <f t="shared" si="19"/>
        <v>0</v>
      </c>
      <c r="BL134" s="25" t="s">
        <v>375</v>
      </c>
      <c r="BM134" s="25" t="s">
        <v>8493</v>
      </c>
    </row>
    <row r="135" spans="2:65" s="1" customFormat="1" ht="22.5" customHeight="1">
      <c r="B135" s="42"/>
      <c r="C135" s="203" t="s">
        <v>638</v>
      </c>
      <c r="D135" s="203" t="s">
        <v>311</v>
      </c>
      <c r="E135" s="204" t="s">
        <v>8494</v>
      </c>
      <c r="F135" s="205" t="s">
        <v>8495</v>
      </c>
      <c r="G135" s="206" t="s">
        <v>647</v>
      </c>
      <c r="H135" s="207">
        <v>3</v>
      </c>
      <c r="I135" s="208"/>
      <c r="J135" s="209">
        <f t="shared" si="10"/>
        <v>0</v>
      </c>
      <c r="K135" s="205" t="s">
        <v>6599</v>
      </c>
      <c r="L135" s="62"/>
      <c r="M135" s="210" t="s">
        <v>21</v>
      </c>
      <c r="N135" s="211" t="s">
        <v>45</v>
      </c>
      <c r="O135" s="43"/>
      <c r="P135" s="212">
        <f t="shared" si="11"/>
        <v>0</v>
      </c>
      <c r="Q135" s="212">
        <v>1.191E-2</v>
      </c>
      <c r="R135" s="212">
        <f t="shared" si="12"/>
        <v>3.5729999999999998E-2</v>
      </c>
      <c r="S135" s="212">
        <v>0</v>
      </c>
      <c r="T135" s="213">
        <f t="shared" si="13"/>
        <v>0</v>
      </c>
      <c r="AR135" s="25" t="s">
        <v>375</v>
      </c>
      <c r="AT135" s="25" t="s">
        <v>311</v>
      </c>
      <c r="AU135" s="25" t="s">
        <v>95</v>
      </c>
      <c r="AY135" s="25" t="s">
        <v>308</v>
      </c>
      <c r="BE135" s="214">
        <f t="shared" si="14"/>
        <v>0</v>
      </c>
      <c r="BF135" s="214">
        <f t="shared" si="15"/>
        <v>0</v>
      </c>
      <c r="BG135" s="214">
        <f t="shared" si="16"/>
        <v>0</v>
      </c>
      <c r="BH135" s="214">
        <f t="shared" si="17"/>
        <v>0</v>
      </c>
      <c r="BI135" s="214">
        <f t="shared" si="18"/>
        <v>0</v>
      </c>
      <c r="BJ135" s="25" t="s">
        <v>82</v>
      </c>
      <c r="BK135" s="214">
        <f t="shared" si="19"/>
        <v>0</v>
      </c>
      <c r="BL135" s="25" t="s">
        <v>375</v>
      </c>
      <c r="BM135" s="25" t="s">
        <v>8496</v>
      </c>
    </row>
    <row r="136" spans="2:65" s="1" customFormat="1" ht="22.5" customHeight="1">
      <c r="B136" s="42"/>
      <c r="C136" s="203" t="s">
        <v>644</v>
      </c>
      <c r="D136" s="203" t="s">
        <v>311</v>
      </c>
      <c r="E136" s="204" t="s">
        <v>8497</v>
      </c>
      <c r="F136" s="205" t="s">
        <v>8498</v>
      </c>
      <c r="G136" s="206" t="s">
        <v>647</v>
      </c>
      <c r="H136" s="207">
        <v>3</v>
      </c>
      <c r="I136" s="208"/>
      <c r="J136" s="209">
        <f t="shared" si="10"/>
        <v>0</v>
      </c>
      <c r="K136" s="205" t="s">
        <v>6599</v>
      </c>
      <c r="L136" s="62"/>
      <c r="M136" s="210" t="s">
        <v>21</v>
      </c>
      <c r="N136" s="211" t="s">
        <v>45</v>
      </c>
      <c r="O136" s="43"/>
      <c r="P136" s="212">
        <f t="shared" si="11"/>
        <v>0</v>
      </c>
      <c r="Q136" s="212">
        <v>1.4670000000000001E-2</v>
      </c>
      <c r="R136" s="212">
        <f t="shared" si="12"/>
        <v>4.4010000000000001E-2</v>
      </c>
      <c r="S136" s="212">
        <v>0</v>
      </c>
      <c r="T136" s="213">
        <f t="shared" si="13"/>
        <v>0</v>
      </c>
      <c r="AR136" s="25" t="s">
        <v>375</v>
      </c>
      <c r="AT136" s="25" t="s">
        <v>311</v>
      </c>
      <c r="AU136" s="25" t="s">
        <v>95</v>
      </c>
      <c r="AY136" s="25" t="s">
        <v>308</v>
      </c>
      <c r="BE136" s="214">
        <f t="shared" si="14"/>
        <v>0</v>
      </c>
      <c r="BF136" s="214">
        <f t="shared" si="15"/>
        <v>0</v>
      </c>
      <c r="BG136" s="214">
        <f t="shared" si="16"/>
        <v>0</v>
      </c>
      <c r="BH136" s="214">
        <f t="shared" si="17"/>
        <v>0</v>
      </c>
      <c r="BI136" s="214">
        <f t="shared" si="18"/>
        <v>0</v>
      </c>
      <c r="BJ136" s="25" t="s">
        <v>82</v>
      </c>
      <c r="BK136" s="214">
        <f t="shared" si="19"/>
        <v>0</v>
      </c>
      <c r="BL136" s="25" t="s">
        <v>375</v>
      </c>
      <c r="BM136" s="25" t="s">
        <v>8499</v>
      </c>
    </row>
    <row r="137" spans="2:65" s="1" customFormat="1" ht="22.5" customHeight="1">
      <c r="B137" s="42"/>
      <c r="C137" s="203" t="s">
        <v>649</v>
      </c>
      <c r="D137" s="203" t="s">
        <v>311</v>
      </c>
      <c r="E137" s="204" t="s">
        <v>8500</v>
      </c>
      <c r="F137" s="205" t="s">
        <v>8501</v>
      </c>
      <c r="G137" s="206" t="s">
        <v>647</v>
      </c>
      <c r="H137" s="207">
        <v>3</v>
      </c>
      <c r="I137" s="208"/>
      <c r="J137" s="209">
        <f t="shared" si="10"/>
        <v>0</v>
      </c>
      <c r="K137" s="205" t="s">
        <v>6599</v>
      </c>
      <c r="L137" s="62"/>
      <c r="M137" s="210" t="s">
        <v>21</v>
      </c>
      <c r="N137" s="211" t="s">
        <v>45</v>
      </c>
      <c r="O137" s="43"/>
      <c r="P137" s="212">
        <f t="shared" si="11"/>
        <v>0</v>
      </c>
      <c r="Q137" s="212">
        <v>1.7489999999999999E-2</v>
      </c>
      <c r="R137" s="212">
        <f t="shared" si="12"/>
        <v>5.2469999999999996E-2</v>
      </c>
      <c r="S137" s="212">
        <v>0</v>
      </c>
      <c r="T137" s="213">
        <f t="shared" si="13"/>
        <v>0</v>
      </c>
      <c r="AR137" s="25" t="s">
        <v>375</v>
      </c>
      <c r="AT137" s="25" t="s">
        <v>311</v>
      </c>
      <c r="AU137" s="25" t="s">
        <v>95</v>
      </c>
      <c r="AY137" s="25" t="s">
        <v>308</v>
      </c>
      <c r="BE137" s="214">
        <f t="shared" si="14"/>
        <v>0</v>
      </c>
      <c r="BF137" s="214">
        <f t="shared" si="15"/>
        <v>0</v>
      </c>
      <c r="BG137" s="214">
        <f t="shared" si="16"/>
        <v>0</v>
      </c>
      <c r="BH137" s="214">
        <f t="shared" si="17"/>
        <v>0</v>
      </c>
      <c r="BI137" s="214">
        <f t="shared" si="18"/>
        <v>0</v>
      </c>
      <c r="BJ137" s="25" t="s">
        <v>82</v>
      </c>
      <c r="BK137" s="214">
        <f t="shared" si="19"/>
        <v>0</v>
      </c>
      <c r="BL137" s="25" t="s">
        <v>375</v>
      </c>
      <c r="BM137" s="25" t="s">
        <v>8502</v>
      </c>
    </row>
    <row r="138" spans="2:65" s="1" customFormat="1" ht="22.5" customHeight="1">
      <c r="B138" s="42"/>
      <c r="C138" s="203" t="s">
        <v>653</v>
      </c>
      <c r="D138" s="203" t="s">
        <v>311</v>
      </c>
      <c r="E138" s="204" t="s">
        <v>8503</v>
      </c>
      <c r="F138" s="205" t="s">
        <v>8504</v>
      </c>
      <c r="G138" s="206" t="s">
        <v>578</v>
      </c>
      <c r="H138" s="207">
        <v>1</v>
      </c>
      <c r="I138" s="208"/>
      <c r="J138" s="209">
        <f t="shared" si="10"/>
        <v>0</v>
      </c>
      <c r="K138" s="205" t="s">
        <v>6599</v>
      </c>
      <c r="L138" s="62"/>
      <c r="M138" s="210" t="s">
        <v>21</v>
      </c>
      <c r="N138" s="211" t="s">
        <v>45</v>
      </c>
      <c r="O138" s="43"/>
      <c r="P138" s="212">
        <f t="shared" si="11"/>
        <v>0</v>
      </c>
      <c r="Q138" s="212">
        <v>3.8000000000000002E-4</v>
      </c>
      <c r="R138" s="212">
        <f t="shared" si="12"/>
        <v>3.8000000000000002E-4</v>
      </c>
      <c r="S138" s="212">
        <v>0</v>
      </c>
      <c r="T138" s="213">
        <f t="shared" si="13"/>
        <v>0</v>
      </c>
      <c r="AR138" s="25" t="s">
        <v>375</v>
      </c>
      <c r="AT138" s="25" t="s">
        <v>311</v>
      </c>
      <c r="AU138" s="25" t="s">
        <v>95</v>
      </c>
      <c r="AY138" s="25" t="s">
        <v>308</v>
      </c>
      <c r="BE138" s="214">
        <f t="shared" si="14"/>
        <v>0</v>
      </c>
      <c r="BF138" s="214">
        <f t="shared" si="15"/>
        <v>0</v>
      </c>
      <c r="BG138" s="214">
        <f t="shared" si="16"/>
        <v>0</v>
      </c>
      <c r="BH138" s="214">
        <f t="shared" si="17"/>
        <v>0</v>
      </c>
      <c r="BI138" s="214">
        <f t="shared" si="18"/>
        <v>0</v>
      </c>
      <c r="BJ138" s="25" t="s">
        <v>82</v>
      </c>
      <c r="BK138" s="214">
        <f t="shared" si="19"/>
        <v>0</v>
      </c>
      <c r="BL138" s="25" t="s">
        <v>375</v>
      </c>
      <c r="BM138" s="25" t="s">
        <v>8505</v>
      </c>
    </row>
    <row r="139" spans="2:65" s="1" customFormat="1" ht="27">
      <c r="B139" s="42"/>
      <c r="C139" s="64"/>
      <c r="D139" s="246" t="s">
        <v>1656</v>
      </c>
      <c r="E139" s="64"/>
      <c r="F139" s="290" t="s">
        <v>8506</v>
      </c>
      <c r="G139" s="64"/>
      <c r="H139" s="64"/>
      <c r="I139" s="173"/>
      <c r="J139" s="64"/>
      <c r="K139" s="64"/>
      <c r="L139" s="62"/>
      <c r="M139" s="291"/>
      <c r="N139" s="43"/>
      <c r="O139" s="43"/>
      <c r="P139" s="43"/>
      <c r="Q139" s="43"/>
      <c r="R139" s="43"/>
      <c r="S139" s="43"/>
      <c r="T139" s="79"/>
      <c r="AT139" s="25" t="s">
        <v>1656</v>
      </c>
      <c r="AU139" s="25" t="s">
        <v>95</v>
      </c>
    </row>
    <row r="140" spans="2:65" s="1" customFormat="1" ht="22.5" customHeight="1">
      <c r="B140" s="42"/>
      <c r="C140" s="203" t="s">
        <v>657</v>
      </c>
      <c r="D140" s="203" t="s">
        <v>311</v>
      </c>
      <c r="E140" s="204" t="s">
        <v>8507</v>
      </c>
      <c r="F140" s="205" t="s">
        <v>8508</v>
      </c>
      <c r="G140" s="206" t="s">
        <v>578</v>
      </c>
      <c r="H140" s="207">
        <v>2</v>
      </c>
      <c r="I140" s="208"/>
      <c r="J140" s="209">
        <f t="shared" ref="J140:J147" si="20">ROUND(I140*H140,2)</f>
        <v>0</v>
      </c>
      <c r="K140" s="205" t="s">
        <v>6599</v>
      </c>
      <c r="L140" s="62"/>
      <c r="M140" s="210" t="s">
        <v>21</v>
      </c>
      <c r="N140" s="211" t="s">
        <v>45</v>
      </c>
      <c r="O140" s="43"/>
      <c r="P140" s="212">
        <f t="shared" ref="P140:P147" si="21">O140*H140</f>
        <v>0</v>
      </c>
      <c r="Q140" s="212">
        <v>5.9999999999999995E-4</v>
      </c>
      <c r="R140" s="212">
        <f t="shared" ref="R140:R147" si="22">Q140*H140</f>
        <v>1.1999999999999999E-3</v>
      </c>
      <c r="S140" s="212">
        <v>0</v>
      </c>
      <c r="T140" s="213">
        <f t="shared" ref="T140:T147" si="23">S140*H140</f>
        <v>0</v>
      </c>
      <c r="AR140" s="25" t="s">
        <v>375</v>
      </c>
      <c r="AT140" s="25" t="s">
        <v>311</v>
      </c>
      <c r="AU140" s="25" t="s">
        <v>95</v>
      </c>
      <c r="AY140" s="25" t="s">
        <v>308</v>
      </c>
      <c r="BE140" s="214">
        <f t="shared" ref="BE140:BE147" si="24">IF(N140="základní",J140,0)</f>
        <v>0</v>
      </c>
      <c r="BF140" s="214">
        <f t="shared" ref="BF140:BF147" si="25">IF(N140="snížená",J140,0)</f>
        <v>0</v>
      </c>
      <c r="BG140" s="214">
        <f t="shared" ref="BG140:BG147" si="26">IF(N140="zákl. přenesená",J140,0)</f>
        <v>0</v>
      </c>
      <c r="BH140" s="214">
        <f t="shared" ref="BH140:BH147" si="27">IF(N140="sníž. přenesená",J140,0)</f>
        <v>0</v>
      </c>
      <c r="BI140" s="214">
        <f t="shared" ref="BI140:BI147" si="28">IF(N140="nulová",J140,0)</f>
        <v>0</v>
      </c>
      <c r="BJ140" s="25" t="s">
        <v>82</v>
      </c>
      <c r="BK140" s="214">
        <f t="shared" ref="BK140:BK147" si="29">ROUND(I140*H140,2)</f>
        <v>0</v>
      </c>
      <c r="BL140" s="25" t="s">
        <v>375</v>
      </c>
      <c r="BM140" s="25" t="s">
        <v>8509</v>
      </c>
    </row>
    <row r="141" spans="2:65" s="1" customFormat="1" ht="22.5" customHeight="1">
      <c r="B141" s="42"/>
      <c r="C141" s="203" t="s">
        <v>661</v>
      </c>
      <c r="D141" s="203" t="s">
        <v>311</v>
      </c>
      <c r="E141" s="204" t="s">
        <v>8510</v>
      </c>
      <c r="F141" s="205" t="s">
        <v>8511</v>
      </c>
      <c r="G141" s="206" t="s">
        <v>578</v>
      </c>
      <c r="H141" s="207">
        <v>1</v>
      </c>
      <c r="I141" s="208"/>
      <c r="J141" s="209">
        <f t="shared" si="20"/>
        <v>0</v>
      </c>
      <c r="K141" s="205" t="s">
        <v>6599</v>
      </c>
      <c r="L141" s="62"/>
      <c r="M141" s="210" t="s">
        <v>21</v>
      </c>
      <c r="N141" s="211" t="s">
        <v>45</v>
      </c>
      <c r="O141" s="43"/>
      <c r="P141" s="212">
        <f t="shared" si="21"/>
        <v>0</v>
      </c>
      <c r="Q141" s="212">
        <v>5.1999999999999995E-4</v>
      </c>
      <c r="R141" s="212">
        <f t="shared" si="22"/>
        <v>5.1999999999999995E-4</v>
      </c>
      <c r="S141" s="212">
        <v>0</v>
      </c>
      <c r="T141" s="213">
        <f t="shared" si="23"/>
        <v>0</v>
      </c>
      <c r="AR141" s="25" t="s">
        <v>375</v>
      </c>
      <c r="AT141" s="25" t="s">
        <v>311</v>
      </c>
      <c r="AU141" s="25" t="s">
        <v>95</v>
      </c>
      <c r="AY141" s="25" t="s">
        <v>308</v>
      </c>
      <c r="BE141" s="214">
        <f t="shared" si="24"/>
        <v>0</v>
      </c>
      <c r="BF141" s="214">
        <f t="shared" si="25"/>
        <v>0</v>
      </c>
      <c r="BG141" s="214">
        <f t="shared" si="26"/>
        <v>0</v>
      </c>
      <c r="BH141" s="214">
        <f t="shared" si="27"/>
        <v>0</v>
      </c>
      <c r="BI141" s="214">
        <f t="shared" si="28"/>
        <v>0</v>
      </c>
      <c r="BJ141" s="25" t="s">
        <v>82</v>
      </c>
      <c r="BK141" s="214">
        <f t="shared" si="29"/>
        <v>0</v>
      </c>
      <c r="BL141" s="25" t="s">
        <v>375</v>
      </c>
      <c r="BM141" s="25" t="s">
        <v>8512</v>
      </c>
    </row>
    <row r="142" spans="2:65" s="1" customFormat="1" ht="22.5" customHeight="1">
      <c r="B142" s="42"/>
      <c r="C142" s="203" t="s">
        <v>665</v>
      </c>
      <c r="D142" s="203" t="s">
        <v>311</v>
      </c>
      <c r="E142" s="204" t="s">
        <v>8513</v>
      </c>
      <c r="F142" s="205" t="s">
        <v>8514</v>
      </c>
      <c r="G142" s="206" t="s">
        <v>578</v>
      </c>
      <c r="H142" s="207">
        <v>1</v>
      </c>
      <c r="I142" s="208"/>
      <c r="J142" s="209">
        <f t="shared" si="20"/>
        <v>0</v>
      </c>
      <c r="K142" s="205" t="s">
        <v>6599</v>
      </c>
      <c r="L142" s="62"/>
      <c r="M142" s="210" t="s">
        <v>21</v>
      </c>
      <c r="N142" s="211" t="s">
        <v>45</v>
      </c>
      <c r="O142" s="43"/>
      <c r="P142" s="212">
        <f t="shared" si="21"/>
        <v>0</v>
      </c>
      <c r="Q142" s="212">
        <v>3.6000000000000002E-4</v>
      </c>
      <c r="R142" s="212">
        <f t="shared" si="22"/>
        <v>3.6000000000000002E-4</v>
      </c>
      <c r="S142" s="212">
        <v>0</v>
      </c>
      <c r="T142" s="213">
        <f t="shared" si="23"/>
        <v>0</v>
      </c>
      <c r="AR142" s="25" t="s">
        <v>375</v>
      </c>
      <c r="AT142" s="25" t="s">
        <v>311</v>
      </c>
      <c r="AU142" s="25" t="s">
        <v>95</v>
      </c>
      <c r="AY142" s="25" t="s">
        <v>308</v>
      </c>
      <c r="BE142" s="214">
        <f t="shared" si="24"/>
        <v>0</v>
      </c>
      <c r="BF142" s="214">
        <f t="shared" si="25"/>
        <v>0</v>
      </c>
      <c r="BG142" s="214">
        <f t="shared" si="26"/>
        <v>0</v>
      </c>
      <c r="BH142" s="214">
        <f t="shared" si="27"/>
        <v>0</v>
      </c>
      <c r="BI142" s="214">
        <f t="shared" si="28"/>
        <v>0</v>
      </c>
      <c r="BJ142" s="25" t="s">
        <v>82</v>
      </c>
      <c r="BK142" s="214">
        <f t="shared" si="29"/>
        <v>0</v>
      </c>
      <c r="BL142" s="25" t="s">
        <v>375</v>
      </c>
      <c r="BM142" s="25" t="s">
        <v>8515</v>
      </c>
    </row>
    <row r="143" spans="2:65" s="1" customFormat="1" ht="22.5" customHeight="1">
      <c r="B143" s="42"/>
      <c r="C143" s="203" t="s">
        <v>669</v>
      </c>
      <c r="D143" s="203" t="s">
        <v>311</v>
      </c>
      <c r="E143" s="204" t="s">
        <v>8516</v>
      </c>
      <c r="F143" s="205" t="s">
        <v>8517</v>
      </c>
      <c r="G143" s="206" t="s">
        <v>578</v>
      </c>
      <c r="H143" s="207">
        <v>1</v>
      </c>
      <c r="I143" s="208"/>
      <c r="J143" s="209">
        <f t="shared" si="20"/>
        <v>0</v>
      </c>
      <c r="K143" s="205" t="s">
        <v>6599</v>
      </c>
      <c r="L143" s="62"/>
      <c r="M143" s="210" t="s">
        <v>21</v>
      </c>
      <c r="N143" s="211" t="s">
        <v>45</v>
      </c>
      <c r="O143" s="43"/>
      <c r="P143" s="212">
        <f t="shared" si="21"/>
        <v>0</v>
      </c>
      <c r="Q143" s="212">
        <v>3.3E-4</v>
      </c>
      <c r="R143" s="212">
        <f t="shared" si="22"/>
        <v>3.3E-4</v>
      </c>
      <c r="S143" s="212">
        <v>0</v>
      </c>
      <c r="T143" s="213">
        <f t="shared" si="23"/>
        <v>0</v>
      </c>
      <c r="AR143" s="25" t="s">
        <v>375</v>
      </c>
      <c r="AT143" s="25" t="s">
        <v>311</v>
      </c>
      <c r="AU143" s="25" t="s">
        <v>95</v>
      </c>
      <c r="AY143" s="25" t="s">
        <v>308</v>
      </c>
      <c r="BE143" s="214">
        <f t="shared" si="24"/>
        <v>0</v>
      </c>
      <c r="BF143" s="214">
        <f t="shared" si="25"/>
        <v>0</v>
      </c>
      <c r="BG143" s="214">
        <f t="shared" si="26"/>
        <v>0</v>
      </c>
      <c r="BH143" s="214">
        <f t="shared" si="27"/>
        <v>0</v>
      </c>
      <c r="BI143" s="214">
        <f t="shared" si="28"/>
        <v>0</v>
      </c>
      <c r="BJ143" s="25" t="s">
        <v>82</v>
      </c>
      <c r="BK143" s="214">
        <f t="shared" si="29"/>
        <v>0</v>
      </c>
      <c r="BL143" s="25" t="s">
        <v>375</v>
      </c>
      <c r="BM143" s="25" t="s">
        <v>8518</v>
      </c>
    </row>
    <row r="144" spans="2:65" s="1" customFormat="1" ht="22.5" customHeight="1">
      <c r="B144" s="42"/>
      <c r="C144" s="203" t="s">
        <v>673</v>
      </c>
      <c r="D144" s="203" t="s">
        <v>311</v>
      </c>
      <c r="E144" s="204" t="s">
        <v>8519</v>
      </c>
      <c r="F144" s="205" t="s">
        <v>8520</v>
      </c>
      <c r="G144" s="206" t="s">
        <v>578</v>
      </c>
      <c r="H144" s="207">
        <v>1</v>
      </c>
      <c r="I144" s="208"/>
      <c r="J144" s="209">
        <f t="shared" si="20"/>
        <v>0</v>
      </c>
      <c r="K144" s="205" t="s">
        <v>6599</v>
      </c>
      <c r="L144" s="62"/>
      <c r="M144" s="210" t="s">
        <v>21</v>
      </c>
      <c r="N144" s="211" t="s">
        <v>45</v>
      </c>
      <c r="O144" s="43"/>
      <c r="P144" s="212">
        <f t="shared" si="21"/>
        <v>0</v>
      </c>
      <c r="Q144" s="212">
        <v>1.14E-3</v>
      </c>
      <c r="R144" s="212">
        <f t="shared" si="22"/>
        <v>1.14E-3</v>
      </c>
      <c r="S144" s="212">
        <v>0</v>
      </c>
      <c r="T144" s="213">
        <f t="shared" si="23"/>
        <v>0</v>
      </c>
      <c r="AR144" s="25" t="s">
        <v>375</v>
      </c>
      <c r="AT144" s="25" t="s">
        <v>311</v>
      </c>
      <c r="AU144" s="25" t="s">
        <v>95</v>
      </c>
      <c r="AY144" s="25" t="s">
        <v>308</v>
      </c>
      <c r="BE144" s="214">
        <f t="shared" si="24"/>
        <v>0</v>
      </c>
      <c r="BF144" s="214">
        <f t="shared" si="25"/>
        <v>0</v>
      </c>
      <c r="BG144" s="214">
        <f t="shared" si="26"/>
        <v>0</v>
      </c>
      <c r="BH144" s="214">
        <f t="shared" si="27"/>
        <v>0</v>
      </c>
      <c r="BI144" s="214">
        <f t="shared" si="28"/>
        <v>0</v>
      </c>
      <c r="BJ144" s="25" t="s">
        <v>82</v>
      </c>
      <c r="BK144" s="214">
        <f t="shared" si="29"/>
        <v>0</v>
      </c>
      <c r="BL144" s="25" t="s">
        <v>375</v>
      </c>
      <c r="BM144" s="25" t="s">
        <v>8521</v>
      </c>
    </row>
    <row r="145" spans="2:65" s="1" customFormat="1" ht="22.5" customHeight="1">
      <c r="B145" s="42"/>
      <c r="C145" s="203" t="s">
        <v>677</v>
      </c>
      <c r="D145" s="203" t="s">
        <v>311</v>
      </c>
      <c r="E145" s="204" t="s">
        <v>8522</v>
      </c>
      <c r="F145" s="205" t="s">
        <v>7016</v>
      </c>
      <c r="G145" s="206" t="s">
        <v>578</v>
      </c>
      <c r="H145" s="207">
        <v>3</v>
      </c>
      <c r="I145" s="208"/>
      <c r="J145" s="209">
        <f t="shared" si="20"/>
        <v>0</v>
      </c>
      <c r="K145" s="205" t="s">
        <v>6599</v>
      </c>
      <c r="L145" s="62"/>
      <c r="M145" s="210" t="s">
        <v>21</v>
      </c>
      <c r="N145" s="211" t="s">
        <v>45</v>
      </c>
      <c r="O145" s="43"/>
      <c r="P145" s="212">
        <f t="shared" si="21"/>
        <v>0</v>
      </c>
      <c r="Q145" s="212">
        <v>2.1000000000000001E-4</v>
      </c>
      <c r="R145" s="212">
        <f t="shared" si="22"/>
        <v>6.3000000000000003E-4</v>
      </c>
      <c r="S145" s="212">
        <v>0</v>
      </c>
      <c r="T145" s="213">
        <f t="shared" si="23"/>
        <v>0</v>
      </c>
      <c r="AR145" s="25" t="s">
        <v>375</v>
      </c>
      <c r="AT145" s="25" t="s">
        <v>311</v>
      </c>
      <c r="AU145" s="25" t="s">
        <v>95</v>
      </c>
      <c r="AY145" s="25" t="s">
        <v>308</v>
      </c>
      <c r="BE145" s="214">
        <f t="shared" si="24"/>
        <v>0</v>
      </c>
      <c r="BF145" s="214">
        <f t="shared" si="25"/>
        <v>0</v>
      </c>
      <c r="BG145" s="214">
        <f t="shared" si="26"/>
        <v>0</v>
      </c>
      <c r="BH145" s="214">
        <f t="shared" si="27"/>
        <v>0</v>
      </c>
      <c r="BI145" s="214">
        <f t="shared" si="28"/>
        <v>0</v>
      </c>
      <c r="BJ145" s="25" t="s">
        <v>82</v>
      </c>
      <c r="BK145" s="214">
        <f t="shared" si="29"/>
        <v>0</v>
      </c>
      <c r="BL145" s="25" t="s">
        <v>375</v>
      </c>
      <c r="BM145" s="25" t="s">
        <v>8523</v>
      </c>
    </row>
    <row r="146" spans="2:65" s="1" customFormat="1" ht="22.5" customHeight="1">
      <c r="B146" s="42"/>
      <c r="C146" s="203" t="s">
        <v>681</v>
      </c>
      <c r="D146" s="203" t="s">
        <v>311</v>
      </c>
      <c r="E146" s="204" t="s">
        <v>7012</v>
      </c>
      <c r="F146" s="205" t="s">
        <v>8524</v>
      </c>
      <c r="G146" s="206" t="s">
        <v>578</v>
      </c>
      <c r="H146" s="207">
        <v>6</v>
      </c>
      <c r="I146" s="208"/>
      <c r="J146" s="209">
        <f t="shared" si="20"/>
        <v>0</v>
      </c>
      <c r="K146" s="205" t="s">
        <v>6599</v>
      </c>
      <c r="L146" s="62"/>
      <c r="M146" s="210" t="s">
        <v>21</v>
      </c>
      <c r="N146" s="211" t="s">
        <v>45</v>
      </c>
      <c r="O146" s="43"/>
      <c r="P146" s="212">
        <f t="shared" si="21"/>
        <v>0</v>
      </c>
      <c r="Q146" s="212">
        <v>1.47E-3</v>
      </c>
      <c r="R146" s="212">
        <f t="shared" si="22"/>
        <v>8.8199999999999997E-3</v>
      </c>
      <c r="S146" s="212">
        <v>0</v>
      </c>
      <c r="T146" s="213">
        <f t="shared" si="23"/>
        <v>0</v>
      </c>
      <c r="AR146" s="25" t="s">
        <v>375</v>
      </c>
      <c r="AT146" s="25" t="s">
        <v>311</v>
      </c>
      <c r="AU146" s="25" t="s">
        <v>95</v>
      </c>
      <c r="AY146" s="25" t="s">
        <v>308</v>
      </c>
      <c r="BE146" s="214">
        <f t="shared" si="24"/>
        <v>0</v>
      </c>
      <c r="BF146" s="214">
        <f t="shared" si="25"/>
        <v>0</v>
      </c>
      <c r="BG146" s="214">
        <f t="shared" si="26"/>
        <v>0</v>
      </c>
      <c r="BH146" s="214">
        <f t="shared" si="27"/>
        <v>0</v>
      </c>
      <c r="BI146" s="214">
        <f t="shared" si="28"/>
        <v>0</v>
      </c>
      <c r="BJ146" s="25" t="s">
        <v>82</v>
      </c>
      <c r="BK146" s="214">
        <f t="shared" si="29"/>
        <v>0</v>
      </c>
      <c r="BL146" s="25" t="s">
        <v>375</v>
      </c>
      <c r="BM146" s="25" t="s">
        <v>8525</v>
      </c>
    </row>
    <row r="147" spans="2:65" s="1" customFormat="1" ht="22.5" customHeight="1">
      <c r="B147" s="42"/>
      <c r="C147" s="203" t="s">
        <v>685</v>
      </c>
      <c r="D147" s="203" t="s">
        <v>311</v>
      </c>
      <c r="E147" s="204" t="s">
        <v>8526</v>
      </c>
      <c r="F147" s="205" t="s">
        <v>8527</v>
      </c>
      <c r="G147" s="206" t="s">
        <v>578</v>
      </c>
      <c r="H147" s="207">
        <v>6</v>
      </c>
      <c r="I147" s="208"/>
      <c r="J147" s="209">
        <f t="shared" si="20"/>
        <v>0</v>
      </c>
      <c r="K147" s="205" t="s">
        <v>6599</v>
      </c>
      <c r="L147" s="62"/>
      <c r="M147" s="210" t="s">
        <v>21</v>
      </c>
      <c r="N147" s="211" t="s">
        <v>45</v>
      </c>
      <c r="O147" s="43"/>
      <c r="P147" s="212">
        <f t="shared" si="21"/>
        <v>0</v>
      </c>
      <c r="Q147" s="212">
        <v>8.4999999999999995E-4</v>
      </c>
      <c r="R147" s="212">
        <f t="shared" si="22"/>
        <v>5.0999999999999995E-3</v>
      </c>
      <c r="S147" s="212">
        <v>0</v>
      </c>
      <c r="T147" s="213">
        <f t="shared" si="23"/>
        <v>0</v>
      </c>
      <c r="AR147" s="25" t="s">
        <v>375</v>
      </c>
      <c r="AT147" s="25" t="s">
        <v>311</v>
      </c>
      <c r="AU147" s="25" t="s">
        <v>95</v>
      </c>
      <c r="AY147" s="25" t="s">
        <v>308</v>
      </c>
      <c r="BE147" s="214">
        <f t="shared" si="24"/>
        <v>0</v>
      </c>
      <c r="BF147" s="214">
        <f t="shared" si="25"/>
        <v>0</v>
      </c>
      <c r="BG147" s="214">
        <f t="shared" si="26"/>
        <v>0</v>
      </c>
      <c r="BH147" s="214">
        <f t="shared" si="27"/>
        <v>0</v>
      </c>
      <c r="BI147" s="214">
        <f t="shared" si="28"/>
        <v>0</v>
      </c>
      <c r="BJ147" s="25" t="s">
        <v>82</v>
      </c>
      <c r="BK147" s="214">
        <f t="shared" si="29"/>
        <v>0</v>
      </c>
      <c r="BL147" s="25" t="s">
        <v>375</v>
      </c>
      <c r="BM147" s="25" t="s">
        <v>8528</v>
      </c>
    </row>
    <row r="148" spans="2:65" s="11" customFormat="1" ht="29.85" customHeight="1">
      <c r="B148" s="186"/>
      <c r="C148" s="187"/>
      <c r="D148" s="188" t="s">
        <v>73</v>
      </c>
      <c r="E148" s="262" t="s">
        <v>8529</v>
      </c>
      <c r="F148" s="262" t="s">
        <v>8530</v>
      </c>
      <c r="G148" s="187"/>
      <c r="H148" s="187"/>
      <c r="I148" s="190"/>
      <c r="J148" s="263">
        <f>BK148</f>
        <v>0</v>
      </c>
      <c r="K148" s="187"/>
      <c r="L148" s="192"/>
      <c r="M148" s="193"/>
      <c r="N148" s="194"/>
      <c r="O148" s="194"/>
      <c r="P148" s="195">
        <f>P149+P159</f>
        <v>0</v>
      </c>
      <c r="Q148" s="194"/>
      <c r="R148" s="195">
        <f>R149+R159</f>
        <v>0.11921000000000001</v>
      </c>
      <c r="S148" s="194"/>
      <c r="T148" s="196">
        <f>T149+T159</f>
        <v>0</v>
      </c>
      <c r="AR148" s="197" t="s">
        <v>82</v>
      </c>
      <c r="AT148" s="198" t="s">
        <v>73</v>
      </c>
      <c r="AU148" s="198" t="s">
        <v>82</v>
      </c>
      <c r="AY148" s="197" t="s">
        <v>308</v>
      </c>
      <c r="BK148" s="199">
        <f>BK149+BK159</f>
        <v>0</v>
      </c>
    </row>
    <row r="149" spans="2:65" s="11" customFormat="1" ht="14.85" customHeight="1">
      <c r="B149" s="186"/>
      <c r="C149" s="187"/>
      <c r="D149" s="200" t="s">
        <v>73</v>
      </c>
      <c r="E149" s="201" t="s">
        <v>7193</v>
      </c>
      <c r="F149" s="201" t="s">
        <v>7194</v>
      </c>
      <c r="G149" s="187"/>
      <c r="H149" s="187"/>
      <c r="I149" s="190"/>
      <c r="J149" s="202">
        <f>BK149</f>
        <v>0</v>
      </c>
      <c r="K149" s="187"/>
      <c r="L149" s="192"/>
      <c r="M149" s="193"/>
      <c r="N149" s="194"/>
      <c r="O149" s="194"/>
      <c r="P149" s="195">
        <f>SUM(P150:P158)</f>
        <v>0</v>
      </c>
      <c r="Q149" s="194"/>
      <c r="R149" s="195">
        <f>SUM(R150:R158)</f>
        <v>0</v>
      </c>
      <c r="S149" s="194"/>
      <c r="T149" s="196">
        <f>SUM(T150:T158)</f>
        <v>0</v>
      </c>
      <c r="AR149" s="197" t="s">
        <v>84</v>
      </c>
      <c r="AT149" s="198" t="s">
        <v>73</v>
      </c>
      <c r="AU149" s="198" t="s">
        <v>84</v>
      </c>
      <c r="AY149" s="197" t="s">
        <v>308</v>
      </c>
      <c r="BK149" s="199">
        <f>SUM(BK150:BK158)</f>
        <v>0</v>
      </c>
    </row>
    <row r="150" spans="2:65" s="1" customFormat="1" ht="22.5" customHeight="1">
      <c r="B150" s="42"/>
      <c r="C150" s="203" t="s">
        <v>689</v>
      </c>
      <c r="D150" s="203" t="s">
        <v>311</v>
      </c>
      <c r="E150" s="204" t="s">
        <v>8531</v>
      </c>
      <c r="F150" s="205" t="s">
        <v>8532</v>
      </c>
      <c r="G150" s="206" t="s">
        <v>5275</v>
      </c>
      <c r="H150" s="207">
        <v>1</v>
      </c>
      <c r="I150" s="208"/>
      <c r="J150" s="209">
        <f t="shared" ref="J150:J158" si="30">ROUND(I150*H150,2)</f>
        <v>0</v>
      </c>
      <c r="K150" s="205" t="s">
        <v>21</v>
      </c>
      <c r="L150" s="62"/>
      <c r="M150" s="210" t="s">
        <v>21</v>
      </c>
      <c r="N150" s="211" t="s">
        <v>45</v>
      </c>
      <c r="O150" s="43"/>
      <c r="P150" s="212">
        <f t="shared" ref="P150:P158" si="31">O150*H150</f>
        <v>0</v>
      </c>
      <c r="Q150" s="212">
        <v>0</v>
      </c>
      <c r="R150" s="212">
        <f t="shared" ref="R150:R158" si="32">Q150*H150</f>
        <v>0</v>
      </c>
      <c r="S150" s="212">
        <v>0</v>
      </c>
      <c r="T150" s="213">
        <f t="shared" ref="T150:T158" si="33">S150*H150</f>
        <v>0</v>
      </c>
      <c r="AR150" s="25" t="s">
        <v>327</v>
      </c>
      <c r="AT150" s="25" t="s">
        <v>311</v>
      </c>
      <c r="AU150" s="25" t="s">
        <v>95</v>
      </c>
      <c r="AY150" s="25" t="s">
        <v>308</v>
      </c>
      <c r="BE150" s="214">
        <f t="shared" ref="BE150:BE158" si="34">IF(N150="základní",J150,0)</f>
        <v>0</v>
      </c>
      <c r="BF150" s="214">
        <f t="shared" ref="BF150:BF158" si="35">IF(N150="snížená",J150,0)</f>
        <v>0</v>
      </c>
      <c r="BG150" s="214">
        <f t="shared" ref="BG150:BG158" si="36">IF(N150="zákl. přenesená",J150,0)</f>
        <v>0</v>
      </c>
      <c r="BH150" s="214">
        <f t="shared" ref="BH150:BH158" si="37">IF(N150="sníž. přenesená",J150,0)</f>
        <v>0</v>
      </c>
      <c r="BI150" s="214">
        <f t="shared" ref="BI150:BI158" si="38">IF(N150="nulová",J150,0)</f>
        <v>0</v>
      </c>
      <c r="BJ150" s="25" t="s">
        <v>82</v>
      </c>
      <c r="BK150" s="214">
        <f t="shared" ref="BK150:BK158" si="39">ROUND(I150*H150,2)</f>
        <v>0</v>
      </c>
      <c r="BL150" s="25" t="s">
        <v>327</v>
      </c>
      <c r="BM150" s="25" t="s">
        <v>420</v>
      </c>
    </row>
    <row r="151" spans="2:65" s="1" customFormat="1" ht="22.5" customHeight="1">
      <c r="B151" s="42"/>
      <c r="C151" s="203" t="s">
        <v>693</v>
      </c>
      <c r="D151" s="203" t="s">
        <v>311</v>
      </c>
      <c r="E151" s="204" t="s">
        <v>8533</v>
      </c>
      <c r="F151" s="205" t="s">
        <v>8534</v>
      </c>
      <c r="G151" s="206" t="s">
        <v>5275</v>
      </c>
      <c r="H151" s="207">
        <v>3</v>
      </c>
      <c r="I151" s="208"/>
      <c r="J151" s="209">
        <f t="shared" si="30"/>
        <v>0</v>
      </c>
      <c r="K151" s="205" t="s">
        <v>21</v>
      </c>
      <c r="L151" s="62"/>
      <c r="M151" s="210" t="s">
        <v>21</v>
      </c>
      <c r="N151" s="211" t="s">
        <v>45</v>
      </c>
      <c r="O151" s="43"/>
      <c r="P151" s="212">
        <f t="shared" si="31"/>
        <v>0</v>
      </c>
      <c r="Q151" s="212">
        <v>0</v>
      </c>
      <c r="R151" s="212">
        <f t="shared" si="32"/>
        <v>0</v>
      </c>
      <c r="S151" s="212">
        <v>0</v>
      </c>
      <c r="T151" s="213">
        <f t="shared" si="33"/>
        <v>0</v>
      </c>
      <c r="AR151" s="25" t="s">
        <v>327</v>
      </c>
      <c r="AT151" s="25" t="s">
        <v>311</v>
      </c>
      <c r="AU151" s="25" t="s">
        <v>95</v>
      </c>
      <c r="AY151" s="25" t="s">
        <v>308</v>
      </c>
      <c r="BE151" s="214">
        <f t="shared" si="34"/>
        <v>0</v>
      </c>
      <c r="BF151" s="214">
        <f t="shared" si="35"/>
        <v>0</v>
      </c>
      <c r="BG151" s="214">
        <f t="shared" si="36"/>
        <v>0</v>
      </c>
      <c r="BH151" s="214">
        <f t="shared" si="37"/>
        <v>0</v>
      </c>
      <c r="BI151" s="214">
        <f t="shared" si="38"/>
        <v>0</v>
      </c>
      <c r="BJ151" s="25" t="s">
        <v>82</v>
      </c>
      <c r="BK151" s="214">
        <f t="shared" si="39"/>
        <v>0</v>
      </c>
      <c r="BL151" s="25" t="s">
        <v>327</v>
      </c>
      <c r="BM151" s="25" t="s">
        <v>593</v>
      </c>
    </row>
    <row r="152" spans="2:65" s="1" customFormat="1" ht="22.5" customHeight="1">
      <c r="B152" s="42"/>
      <c r="C152" s="203" t="s">
        <v>697</v>
      </c>
      <c r="D152" s="203" t="s">
        <v>311</v>
      </c>
      <c r="E152" s="204" t="s">
        <v>8535</v>
      </c>
      <c r="F152" s="205" t="s">
        <v>8536</v>
      </c>
      <c r="G152" s="206" t="s">
        <v>5275</v>
      </c>
      <c r="H152" s="207">
        <v>1</v>
      </c>
      <c r="I152" s="208"/>
      <c r="J152" s="209">
        <f t="shared" si="30"/>
        <v>0</v>
      </c>
      <c r="K152" s="205" t="s">
        <v>21</v>
      </c>
      <c r="L152" s="62"/>
      <c r="M152" s="210" t="s">
        <v>21</v>
      </c>
      <c r="N152" s="211" t="s">
        <v>45</v>
      </c>
      <c r="O152" s="43"/>
      <c r="P152" s="212">
        <f t="shared" si="31"/>
        <v>0</v>
      </c>
      <c r="Q152" s="212">
        <v>0</v>
      </c>
      <c r="R152" s="212">
        <f t="shared" si="32"/>
        <v>0</v>
      </c>
      <c r="S152" s="212">
        <v>0</v>
      </c>
      <c r="T152" s="213">
        <f t="shared" si="33"/>
        <v>0</v>
      </c>
      <c r="AR152" s="25" t="s">
        <v>327</v>
      </c>
      <c r="AT152" s="25" t="s">
        <v>311</v>
      </c>
      <c r="AU152" s="25" t="s">
        <v>95</v>
      </c>
      <c r="AY152" s="25" t="s">
        <v>308</v>
      </c>
      <c r="BE152" s="214">
        <f t="shared" si="34"/>
        <v>0</v>
      </c>
      <c r="BF152" s="214">
        <f t="shared" si="35"/>
        <v>0</v>
      </c>
      <c r="BG152" s="214">
        <f t="shared" si="36"/>
        <v>0</v>
      </c>
      <c r="BH152" s="214">
        <f t="shared" si="37"/>
        <v>0</v>
      </c>
      <c r="BI152" s="214">
        <f t="shared" si="38"/>
        <v>0</v>
      </c>
      <c r="BJ152" s="25" t="s">
        <v>82</v>
      </c>
      <c r="BK152" s="214">
        <f t="shared" si="39"/>
        <v>0</v>
      </c>
      <c r="BL152" s="25" t="s">
        <v>327</v>
      </c>
      <c r="BM152" s="25" t="s">
        <v>598</v>
      </c>
    </row>
    <row r="153" spans="2:65" s="1" customFormat="1" ht="22.5" customHeight="1">
      <c r="B153" s="42"/>
      <c r="C153" s="203" t="s">
        <v>702</v>
      </c>
      <c r="D153" s="203" t="s">
        <v>311</v>
      </c>
      <c r="E153" s="204" t="s">
        <v>8537</v>
      </c>
      <c r="F153" s="205" t="s">
        <v>8538</v>
      </c>
      <c r="G153" s="206" t="s">
        <v>5275</v>
      </c>
      <c r="H153" s="207">
        <v>1</v>
      </c>
      <c r="I153" s="208"/>
      <c r="J153" s="209">
        <f t="shared" si="30"/>
        <v>0</v>
      </c>
      <c r="K153" s="205" t="s">
        <v>21</v>
      </c>
      <c r="L153" s="62"/>
      <c r="M153" s="210" t="s">
        <v>21</v>
      </c>
      <c r="N153" s="211" t="s">
        <v>45</v>
      </c>
      <c r="O153" s="43"/>
      <c r="P153" s="212">
        <f t="shared" si="31"/>
        <v>0</v>
      </c>
      <c r="Q153" s="212">
        <v>0</v>
      </c>
      <c r="R153" s="212">
        <f t="shared" si="32"/>
        <v>0</v>
      </c>
      <c r="S153" s="212">
        <v>0</v>
      </c>
      <c r="T153" s="213">
        <f t="shared" si="33"/>
        <v>0</v>
      </c>
      <c r="AR153" s="25" t="s">
        <v>327</v>
      </c>
      <c r="AT153" s="25" t="s">
        <v>311</v>
      </c>
      <c r="AU153" s="25" t="s">
        <v>95</v>
      </c>
      <c r="AY153" s="25" t="s">
        <v>308</v>
      </c>
      <c r="BE153" s="214">
        <f t="shared" si="34"/>
        <v>0</v>
      </c>
      <c r="BF153" s="214">
        <f t="shared" si="35"/>
        <v>0</v>
      </c>
      <c r="BG153" s="214">
        <f t="shared" si="36"/>
        <v>0</v>
      </c>
      <c r="BH153" s="214">
        <f t="shared" si="37"/>
        <v>0</v>
      </c>
      <c r="BI153" s="214">
        <f t="shared" si="38"/>
        <v>0</v>
      </c>
      <c r="BJ153" s="25" t="s">
        <v>82</v>
      </c>
      <c r="BK153" s="214">
        <f t="shared" si="39"/>
        <v>0</v>
      </c>
      <c r="BL153" s="25" t="s">
        <v>327</v>
      </c>
      <c r="BM153" s="25" t="s">
        <v>603</v>
      </c>
    </row>
    <row r="154" spans="2:65" s="1" customFormat="1" ht="22.5" customHeight="1">
      <c r="B154" s="42"/>
      <c r="C154" s="203" t="s">
        <v>706</v>
      </c>
      <c r="D154" s="203" t="s">
        <v>311</v>
      </c>
      <c r="E154" s="204" t="s">
        <v>8539</v>
      </c>
      <c r="F154" s="205" t="s">
        <v>8540</v>
      </c>
      <c r="G154" s="206" t="s">
        <v>5275</v>
      </c>
      <c r="H154" s="207">
        <v>1</v>
      </c>
      <c r="I154" s="208"/>
      <c r="J154" s="209">
        <f t="shared" si="30"/>
        <v>0</v>
      </c>
      <c r="K154" s="205" t="s">
        <v>21</v>
      </c>
      <c r="L154" s="62"/>
      <c r="M154" s="210" t="s">
        <v>21</v>
      </c>
      <c r="N154" s="211" t="s">
        <v>45</v>
      </c>
      <c r="O154" s="43"/>
      <c r="P154" s="212">
        <f t="shared" si="31"/>
        <v>0</v>
      </c>
      <c r="Q154" s="212">
        <v>0</v>
      </c>
      <c r="R154" s="212">
        <f t="shared" si="32"/>
        <v>0</v>
      </c>
      <c r="S154" s="212">
        <v>0</v>
      </c>
      <c r="T154" s="213">
        <f t="shared" si="33"/>
        <v>0</v>
      </c>
      <c r="AR154" s="25" t="s">
        <v>327</v>
      </c>
      <c r="AT154" s="25" t="s">
        <v>311</v>
      </c>
      <c r="AU154" s="25" t="s">
        <v>95</v>
      </c>
      <c r="AY154" s="25" t="s">
        <v>308</v>
      </c>
      <c r="BE154" s="214">
        <f t="shared" si="34"/>
        <v>0</v>
      </c>
      <c r="BF154" s="214">
        <f t="shared" si="35"/>
        <v>0</v>
      </c>
      <c r="BG154" s="214">
        <f t="shared" si="36"/>
        <v>0</v>
      </c>
      <c r="BH154" s="214">
        <f t="shared" si="37"/>
        <v>0</v>
      </c>
      <c r="BI154" s="214">
        <f t="shared" si="38"/>
        <v>0</v>
      </c>
      <c r="BJ154" s="25" t="s">
        <v>82</v>
      </c>
      <c r="BK154" s="214">
        <f t="shared" si="39"/>
        <v>0</v>
      </c>
      <c r="BL154" s="25" t="s">
        <v>327</v>
      </c>
      <c r="BM154" s="25" t="s">
        <v>608</v>
      </c>
    </row>
    <row r="155" spans="2:65" s="1" customFormat="1" ht="22.5" customHeight="1">
      <c r="B155" s="42"/>
      <c r="C155" s="203" t="s">
        <v>710</v>
      </c>
      <c r="D155" s="203" t="s">
        <v>311</v>
      </c>
      <c r="E155" s="204" t="s">
        <v>8541</v>
      </c>
      <c r="F155" s="205" t="s">
        <v>8542</v>
      </c>
      <c r="G155" s="206" t="s">
        <v>5275</v>
      </c>
      <c r="H155" s="207">
        <v>1</v>
      </c>
      <c r="I155" s="208"/>
      <c r="J155" s="209">
        <f t="shared" si="30"/>
        <v>0</v>
      </c>
      <c r="K155" s="205" t="s">
        <v>21</v>
      </c>
      <c r="L155" s="62"/>
      <c r="M155" s="210" t="s">
        <v>21</v>
      </c>
      <c r="N155" s="211" t="s">
        <v>45</v>
      </c>
      <c r="O155" s="43"/>
      <c r="P155" s="212">
        <f t="shared" si="31"/>
        <v>0</v>
      </c>
      <c r="Q155" s="212">
        <v>0</v>
      </c>
      <c r="R155" s="212">
        <f t="shared" si="32"/>
        <v>0</v>
      </c>
      <c r="S155" s="212">
        <v>0</v>
      </c>
      <c r="T155" s="213">
        <f t="shared" si="33"/>
        <v>0</v>
      </c>
      <c r="AR155" s="25" t="s">
        <v>327</v>
      </c>
      <c r="AT155" s="25" t="s">
        <v>311</v>
      </c>
      <c r="AU155" s="25" t="s">
        <v>95</v>
      </c>
      <c r="AY155" s="25" t="s">
        <v>308</v>
      </c>
      <c r="BE155" s="214">
        <f t="shared" si="34"/>
        <v>0</v>
      </c>
      <c r="BF155" s="214">
        <f t="shared" si="35"/>
        <v>0</v>
      </c>
      <c r="BG155" s="214">
        <f t="shared" si="36"/>
        <v>0</v>
      </c>
      <c r="BH155" s="214">
        <f t="shared" si="37"/>
        <v>0</v>
      </c>
      <c r="BI155" s="214">
        <f t="shared" si="38"/>
        <v>0</v>
      </c>
      <c r="BJ155" s="25" t="s">
        <v>82</v>
      </c>
      <c r="BK155" s="214">
        <f t="shared" si="39"/>
        <v>0</v>
      </c>
      <c r="BL155" s="25" t="s">
        <v>327</v>
      </c>
      <c r="BM155" s="25" t="s">
        <v>613</v>
      </c>
    </row>
    <row r="156" spans="2:65" s="1" customFormat="1" ht="22.5" customHeight="1">
      <c r="B156" s="42"/>
      <c r="C156" s="203" t="s">
        <v>716</v>
      </c>
      <c r="D156" s="203" t="s">
        <v>311</v>
      </c>
      <c r="E156" s="204" t="s">
        <v>8543</v>
      </c>
      <c r="F156" s="205" t="s">
        <v>8544</v>
      </c>
      <c r="G156" s="206" t="s">
        <v>5275</v>
      </c>
      <c r="H156" s="207">
        <v>1</v>
      </c>
      <c r="I156" s="208"/>
      <c r="J156" s="209">
        <f t="shared" si="30"/>
        <v>0</v>
      </c>
      <c r="K156" s="205" t="s">
        <v>21</v>
      </c>
      <c r="L156" s="62"/>
      <c r="M156" s="210" t="s">
        <v>21</v>
      </c>
      <c r="N156" s="211" t="s">
        <v>45</v>
      </c>
      <c r="O156" s="43"/>
      <c r="P156" s="212">
        <f t="shared" si="31"/>
        <v>0</v>
      </c>
      <c r="Q156" s="212">
        <v>0</v>
      </c>
      <c r="R156" s="212">
        <f t="shared" si="32"/>
        <v>0</v>
      </c>
      <c r="S156" s="212">
        <v>0</v>
      </c>
      <c r="T156" s="213">
        <f t="shared" si="33"/>
        <v>0</v>
      </c>
      <c r="AR156" s="25" t="s">
        <v>327</v>
      </c>
      <c r="AT156" s="25" t="s">
        <v>311</v>
      </c>
      <c r="AU156" s="25" t="s">
        <v>95</v>
      </c>
      <c r="AY156" s="25" t="s">
        <v>308</v>
      </c>
      <c r="BE156" s="214">
        <f t="shared" si="34"/>
        <v>0</v>
      </c>
      <c r="BF156" s="214">
        <f t="shared" si="35"/>
        <v>0</v>
      </c>
      <c r="BG156" s="214">
        <f t="shared" si="36"/>
        <v>0</v>
      </c>
      <c r="BH156" s="214">
        <f t="shared" si="37"/>
        <v>0</v>
      </c>
      <c r="BI156" s="214">
        <f t="shared" si="38"/>
        <v>0</v>
      </c>
      <c r="BJ156" s="25" t="s">
        <v>82</v>
      </c>
      <c r="BK156" s="214">
        <f t="shared" si="39"/>
        <v>0</v>
      </c>
      <c r="BL156" s="25" t="s">
        <v>327</v>
      </c>
      <c r="BM156" s="25" t="s">
        <v>619</v>
      </c>
    </row>
    <row r="157" spans="2:65" s="1" customFormat="1" ht="22.5" customHeight="1">
      <c r="B157" s="42"/>
      <c r="C157" s="203" t="s">
        <v>721</v>
      </c>
      <c r="D157" s="203" t="s">
        <v>311</v>
      </c>
      <c r="E157" s="204" t="s">
        <v>8545</v>
      </c>
      <c r="F157" s="205" t="s">
        <v>8546</v>
      </c>
      <c r="G157" s="206" t="s">
        <v>5275</v>
      </c>
      <c r="H157" s="207">
        <v>1</v>
      </c>
      <c r="I157" s="208"/>
      <c r="J157" s="209">
        <f t="shared" si="30"/>
        <v>0</v>
      </c>
      <c r="K157" s="205" t="s">
        <v>21</v>
      </c>
      <c r="L157" s="62"/>
      <c r="M157" s="210" t="s">
        <v>21</v>
      </c>
      <c r="N157" s="211" t="s">
        <v>45</v>
      </c>
      <c r="O157" s="43"/>
      <c r="P157" s="212">
        <f t="shared" si="31"/>
        <v>0</v>
      </c>
      <c r="Q157" s="212">
        <v>0</v>
      </c>
      <c r="R157" s="212">
        <f t="shared" si="32"/>
        <v>0</v>
      </c>
      <c r="S157" s="212">
        <v>0</v>
      </c>
      <c r="T157" s="213">
        <f t="shared" si="33"/>
        <v>0</v>
      </c>
      <c r="AR157" s="25" t="s">
        <v>327</v>
      </c>
      <c r="AT157" s="25" t="s">
        <v>311</v>
      </c>
      <c r="AU157" s="25" t="s">
        <v>95</v>
      </c>
      <c r="AY157" s="25" t="s">
        <v>308</v>
      </c>
      <c r="BE157" s="214">
        <f t="shared" si="34"/>
        <v>0</v>
      </c>
      <c r="BF157" s="214">
        <f t="shared" si="35"/>
        <v>0</v>
      </c>
      <c r="BG157" s="214">
        <f t="shared" si="36"/>
        <v>0</v>
      </c>
      <c r="BH157" s="214">
        <f t="shared" si="37"/>
        <v>0</v>
      </c>
      <c r="BI157" s="214">
        <f t="shared" si="38"/>
        <v>0</v>
      </c>
      <c r="BJ157" s="25" t="s">
        <v>82</v>
      </c>
      <c r="BK157" s="214">
        <f t="shared" si="39"/>
        <v>0</v>
      </c>
      <c r="BL157" s="25" t="s">
        <v>327</v>
      </c>
      <c r="BM157" s="25" t="s">
        <v>624</v>
      </c>
    </row>
    <row r="158" spans="2:65" s="1" customFormat="1" ht="22.5" customHeight="1">
      <c r="B158" s="42"/>
      <c r="C158" s="203" t="s">
        <v>725</v>
      </c>
      <c r="D158" s="203" t="s">
        <v>311</v>
      </c>
      <c r="E158" s="204" t="s">
        <v>8547</v>
      </c>
      <c r="F158" s="205" t="s">
        <v>8548</v>
      </c>
      <c r="G158" s="206" t="s">
        <v>5275</v>
      </c>
      <c r="H158" s="207">
        <v>1</v>
      </c>
      <c r="I158" s="208"/>
      <c r="J158" s="209">
        <f t="shared" si="30"/>
        <v>0</v>
      </c>
      <c r="K158" s="205" t="s">
        <v>21</v>
      </c>
      <c r="L158" s="62"/>
      <c r="M158" s="210" t="s">
        <v>21</v>
      </c>
      <c r="N158" s="211" t="s">
        <v>45</v>
      </c>
      <c r="O158" s="43"/>
      <c r="P158" s="212">
        <f t="shared" si="31"/>
        <v>0</v>
      </c>
      <c r="Q158" s="212">
        <v>0</v>
      </c>
      <c r="R158" s="212">
        <f t="shared" si="32"/>
        <v>0</v>
      </c>
      <c r="S158" s="212">
        <v>0</v>
      </c>
      <c r="T158" s="213">
        <f t="shared" si="33"/>
        <v>0</v>
      </c>
      <c r="AR158" s="25" t="s">
        <v>327</v>
      </c>
      <c r="AT158" s="25" t="s">
        <v>311</v>
      </c>
      <c r="AU158" s="25" t="s">
        <v>95</v>
      </c>
      <c r="AY158" s="25" t="s">
        <v>308</v>
      </c>
      <c r="BE158" s="214">
        <f t="shared" si="34"/>
        <v>0</v>
      </c>
      <c r="BF158" s="214">
        <f t="shared" si="35"/>
        <v>0</v>
      </c>
      <c r="BG158" s="214">
        <f t="shared" si="36"/>
        <v>0</v>
      </c>
      <c r="BH158" s="214">
        <f t="shared" si="37"/>
        <v>0</v>
      </c>
      <c r="BI158" s="214">
        <f t="shared" si="38"/>
        <v>0</v>
      </c>
      <c r="BJ158" s="25" t="s">
        <v>82</v>
      </c>
      <c r="BK158" s="214">
        <f t="shared" si="39"/>
        <v>0</v>
      </c>
      <c r="BL158" s="25" t="s">
        <v>327</v>
      </c>
      <c r="BM158" s="25" t="s">
        <v>632</v>
      </c>
    </row>
    <row r="159" spans="2:65" s="11" customFormat="1" ht="22.35" customHeight="1">
      <c r="B159" s="186"/>
      <c r="C159" s="187"/>
      <c r="D159" s="200" t="s">
        <v>73</v>
      </c>
      <c r="E159" s="201" t="s">
        <v>8471</v>
      </c>
      <c r="F159" s="201" t="s">
        <v>8472</v>
      </c>
      <c r="G159" s="187"/>
      <c r="H159" s="187"/>
      <c r="I159" s="190"/>
      <c r="J159" s="202">
        <f>BK159</f>
        <v>0</v>
      </c>
      <c r="K159" s="187"/>
      <c r="L159" s="192"/>
      <c r="M159" s="193"/>
      <c r="N159" s="194"/>
      <c r="O159" s="194"/>
      <c r="P159" s="195">
        <f>SUM(P160:P183)</f>
        <v>0</v>
      </c>
      <c r="Q159" s="194"/>
      <c r="R159" s="195">
        <f>SUM(R160:R183)</f>
        <v>0.11921000000000001</v>
      </c>
      <c r="S159" s="194"/>
      <c r="T159" s="196">
        <f>SUM(T160:T183)</f>
        <v>0</v>
      </c>
      <c r="AR159" s="197" t="s">
        <v>84</v>
      </c>
      <c r="AT159" s="198" t="s">
        <v>73</v>
      </c>
      <c r="AU159" s="198" t="s">
        <v>84</v>
      </c>
      <c r="AY159" s="197" t="s">
        <v>308</v>
      </c>
      <c r="BK159" s="199">
        <f>SUM(BK160:BK183)</f>
        <v>0</v>
      </c>
    </row>
    <row r="160" spans="2:65" s="1" customFormat="1" ht="22.5" customHeight="1">
      <c r="B160" s="42"/>
      <c r="C160" s="203" t="s">
        <v>730</v>
      </c>
      <c r="D160" s="203" t="s">
        <v>311</v>
      </c>
      <c r="E160" s="204" t="s">
        <v>8549</v>
      </c>
      <c r="F160" s="205" t="s">
        <v>8550</v>
      </c>
      <c r="G160" s="206" t="s">
        <v>578</v>
      </c>
      <c r="H160" s="207">
        <v>3</v>
      </c>
      <c r="I160" s="208"/>
      <c r="J160" s="209">
        <f>ROUND(I160*H160,2)</f>
        <v>0</v>
      </c>
      <c r="K160" s="205" t="s">
        <v>6599</v>
      </c>
      <c r="L160" s="62"/>
      <c r="M160" s="210" t="s">
        <v>21</v>
      </c>
      <c r="N160" s="211" t="s">
        <v>45</v>
      </c>
      <c r="O160" s="43"/>
      <c r="P160" s="212">
        <f>O160*H160</f>
        <v>0</v>
      </c>
      <c r="Q160" s="212">
        <v>8.0000000000000007E-5</v>
      </c>
      <c r="R160" s="212">
        <f>Q160*H160</f>
        <v>2.4000000000000003E-4</v>
      </c>
      <c r="S160" s="212">
        <v>0</v>
      </c>
      <c r="T160" s="213">
        <f>S160*H160</f>
        <v>0</v>
      </c>
      <c r="AR160" s="25" t="s">
        <v>327</v>
      </c>
      <c r="AT160" s="25" t="s">
        <v>311</v>
      </c>
      <c r="AU160" s="25" t="s">
        <v>95</v>
      </c>
      <c r="AY160" s="25" t="s">
        <v>308</v>
      </c>
      <c r="BE160" s="214">
        <f>IF(N160="základní",J160,0)</f>
        <v>0</v>
      </c>
      <c r="BF160" s="214">
        <f>IF(N160="snížená",J160,0)</f>
        <v>0</v>
      </c>
      <c r="BG160" s="214">
        <f>IF(N160="zákl. přenesená",J160,0)</f>
        <v>0</v>
      </c>
      <c r="BH160" s="214">
        <f>IF(N160="sníž. přenesená",J160,0)</f>
        <v>0</v>
      </c>
      <c r="BI160" s="214">
        <f>IF(N160="nulová",J160,0)</f>
        <v>0</v>
      </c>
      <c r="BJ160" s="25" t="s">
        <v>82</v>
      </c>
      <c r="BK160" s="214">
        <f>ROUND(I160*H160,2)</f>
        <v>0</v>
      </c>
      <c r="BL160" s="25" t="s">
        <v>327</v>
      </c>
      <c r="BM160" s="25" t="s">
        <v>8551</v>
      </c>
    </row>
    <row r="161" spans="2:65" s="1" customFormat="1" ht="27">
      <c r="B161" s="42"/>
      <c r="C161" s="64"/>
      <c r="D161" s="246" t="s">
        <v>1656</v>
      </c>
      <c r="E161" s="64"/>
      <c r="F161" s="290" t="s">
        <v>8506</v>
      </c>
      <c r="G161" s="64"/>
      <c r="H161" s="64"/>
      <c r="I161" s="173"/>
      <c r="J161" s="64"/>
      <c r="K161" s="64"/>
      <c r="L161" s="62"/>
      <c r="M161" s="291"/>
      <c r="N161" s="43"/>
      <c r="O161" s="43"/>
      <c r="P161" s="43"/>
      <c r="Q161" s="43"/>
      <c r="R161" s="43"/>
      <c r="S161" s="43"/>
      <c r="T161" s="79"/>
      <c r="AT161" s="25" t="s">
        <v>1656</v>
      </c>
      <c r="AU161" s="25" t="s">
        <v>95</v>
      </c>
    </row>
    <row r="162" spans="2:65" s="1" customFormat="1" ht="22.5" customHeight="1">
      <c r="B162" s="42"/>
      <c r="C162" s="203" t="s">
        <v>735</v>
      </c>
      <c r="D162" s="203" t="s">
        <v>311</v>
      </c>
      <c r="E162" s="204" t="s">
        <v>8552</v>
      </c>
      <c r="F162" s="205" t="s">
        <v>8553</v>
      </c>
      <c r="G162" s="206" t="s">
        <v>578</v>
      </c>
      <c r="H162" s="207">
        <v>1</v>
      </c>
      <c r="I162" s="208"/>
      <c r="J162" s="209">
        <f>ROUND(I162*H162,2)</f>
        <v>0</v>
      </c>
      <c r="K162" s="205" t="s">
        <v>6599</v>
      </c>
      <c r="L162" s="62"/>
      <c r="M162" s="210" t="s">
        <v>21</v>
      </c>
      <c r="N162" s="211" t="s">
        <v>45</v>
      </c>
      <c r="O162" s="43"/>
      <c r="P162" s="212">
        <f>O162*H162</f>
        <v>0</v>
      </c>
      <c r="Q162" s="212">
        <v>1.1E-4</v>
      </c>
      <c r="R162" s="212">
        <f>Q162*H162</f>
        <v>1.1E-4</v>
      </c>
      <c r="S162" s="212">
        <v>0</v>
      </c>
      <c r="T162" s="213">
        <f>S162*H162</f>
        <v>0</v>
      </c>
      <c r="AR162" s="25" t="s">
        <v>327</v>
      </c>
      <c r="AT162" s="25" t="s">
        <v>311</v>
      </c>
      <c r="AU162" s="25" t="s">
        <v>95</v>
      </c>
      <c r="AY162" s="25" t="s">
        <v>308</v>
      </c>
      <c r="BE162" s="214">
        <f>IF(N162="základní",J162,0)</f>
        <v>0</v>
      </c>
      <c r="BF162" s="214">
        <f>IF(N162="snížená",J162,0)</f>
        <v>0</v>
      </c>
      <c r="BG162" s="214">
        <f>IF(N162="zákl. přenesená",J162,0)</f>
        <v>0</v>
      </c>
      <c r="BH162" s="214">
        <f>IF(N162="sníž. přenesená",J162,0)</f>
        <v>0</v>
      </c>
      <c r="BI162" s="214">
        <f>IF(N162="nulová",J162,0)</f>
        <v>0</v>
      </c>
      <c r="BJ162" s="25" t="s">
        <v>82</v>
      </c>
      <c r="BK162" s="214">
        <f>ROUND(I162*H162,2)</f>
        <v>0</v>
      </c>
      <c r="BL162" s="25" t="s">
        <v>327</v>
      </c>
      <c r="BM162" s="25" t="s">
        <v>8554</v>
      </c>
    </row>
    <row r="163" spans="2:65" s="1" customFormat="1" ht="27">
      <c r="B163" s="42"/>
      <c r="C163" s="64"/>
      <c r="D163" s="246" t="s">
        <v>1656</v>
      </c>
      <c r="E163" s="64"/>
      <c r="F163" s="290" t="s">
        <v>8506</v>
      </c>
      <c r="G163" s="64"/>
      <c r="H163" s="64"/>
      <c r="I163" s="173"/>
      <c r="J163" s="64"/>
      <c r="K163" s="64"/>
      <c r="L163" s="62"/>
      <c r="M163" s="291"/>
      <c r="N163" s="43"/>
      <c r="O163" s="43"/>
      <c r="P163" s="43"/>
      <c r="Q163" s="43"/>
      <c r="R163" s="43"/>
      <c r="S163" s="43"/>
      <c r="T163" s="79"/>
      <c r="AT163" s="25" t="s">
        <v>1656</v>
      </c>
      <c r="AU163" s="25" t="s">
        <v>95</v>
      </c>
    </row>
    <row r="164" spans="2:65" s="1" customFormat="1" ht="22.5" customHeight="1">
      <c r="B164" s="42"/>
      <c r="C164" s="203" t="s">
        <v>740</v>
      </c>
      <c r="D164" s="203" t="s">
        <v>311</v>
      </c>
      <c r="E164" s="204" t="s">
        <v>8555</v>
      </c>
      <c r="F164" s="205" t="s">
        <v>8556</v>
      </c>
      <c r="G164" s="206" t="s">
        <v>578</v>
      </c>
      <c r="H164" s="207">
        <v>3</v>
      </c>
      <c r="I164" s="208"/>
      <c r="J164" s="209">
        <f>ROUND(I164*H164,2)</f>
        <v>0</v>
      </c>
      <c r="K164" s="205" t="s">
        <v>6599</v>
      </c>
      <c r="L164" s="62"/>
      <c r="M164" s="210" t="s">
        <v>21</v>
      </c>
      <c r="N164" s="211" t="s">
        <v>45</v>
      </c>
      <c r="O164" s="43"/>
      <c r="P164" s="212">
        <f>O164*H164</f>
        <v>0</v>
      </c>
      <c r="Q164" s="212">
        <v>1.4999999999999999E-4</v>
      </c>
      <c r="R164" s="212">
        <f>Q164*H164</f>
        <v>4.4999999999999999E-4</v>
      </c>
      <c r="S164" s="212">
        <v>0</v>
      </c>
      <c r="T164" s="213">
        <f>S164*H164</f>
        <v>0</v>
      </c>
      <c r="AR164" s="25" t="s">
        <v>327</v>
      </c>
      <c r="AT164" s="25" t="s">
        <v>311</v>
      </c>
      <c r="AU164" s="25" t="s">
        <v>95</v>
      </c>
      <c r="AY164" s="25" t="s">
        <v>308</v>
      </c>
      <c r="BE164" s="214">
        <f>IF(N164="základní",J164,0)</f>
        <v>0</v>
      </c>
      <c r="BF164" s="214">
        <f>IF(N164="snížená",J164,0)</f>
        <v>0</v>
      </c>
      <c r="BG164" s="214">
        <f>IF(N164="zákl. přenesená",J164,0)</f>
        <v>0</v>
      </c>
      <c r="BH164" s="214">
        <f>IF(N164="sníž. přenesená",J164,0)</f>
        <v>0</v>
      </c>
      <c r="BI164" s="214">
        <f>IF(N164="nulová",J164,0)</f>
        <v>0</v>
      </c>
      <c r="BJ164" s="25" t="s">
        <v>82</v>
      </c>
      <c r="BK164" s="214">
        <f>ROUND(I164*H164,2)</f>
        <v>0</v>
      </c>
      <c r="BL164" s="25" t="s">
        <v>327</v>
      </c>
      <c r="BM164" s="25" t="s">
        <v>8557</v>
      </c>
    </row>
    <row r="165" spans="2:65" s="1" customFormat="1" ht="27">
      <c r="B165" s="42"/>
      <c r="C165" s="64"/>
      <c r="D165" s="246" t="s">
        <v>1656</v>
      </c>
      <c r="E165" s="64"/>
      <c r="F165" s="290" t="s">
        <v>8506</v>
      </c>
      <c r="G165" s="64"/>
      <c r="H165" s="64"/>
      <c r="I165" s="173"/>
      <c r="J165" s="64"/>
      <c r="K165" s="64"/>
      <c r="L165" s="62"/>
      <c r="M165" s="291"/>
      <c r="N165" s="43"/>
      <c r="O165" s="43"/>
      <c r="P165" s="43"/>
      <c r="Q165" s="43"/>
      <c r="R165" s="43"/>
      <c r="S165" s="43"/>
      <c r="T165" s="79"/>
      <c r="AT165" s="25" t="s">
        <v>1656</v>
      </c>
      <c r="AU165" s="25" t="s">
        <v>95</v>
      </c>
    </row>
    <row r="166" spans="2:65" s="1" customFormat="1" ht="22.5" customHeight="1">
      <c r="B166" s="42"/>
      <c r="C166" s="203" t="s">
        <v>745</v>
      </c>
      <c r="D166" s="203" t="s">
        <v>311</v>
      </c>
      <c r="E166" s="204" t="s">
        <v>8558</v>
      </c>
      <c r="F166" s="205" t="s">
        <v>8559</v>
      </c>
      <c r="G166" s="206" t="s">
        <v>578</v>
      </c>
      <c r="H166" s="207">
        <v>7</v>
      </c>
      <c r="I166" s="208"/>
      <c r="J166" s="209">
        <f t="shared" ref="J166:J183" si="40">ROUND(I166*H166,2)</f>
        <v>0</v>
      </c>
      <c r="K166" s="205" t="s">
        <v>6599</v>
      </c>
      <c r="L166" s="62"/>
      <c r="M166" s="210" t="s">
        <v>21</v>
      </c>
      <c r="N166" s="211" t="s">
        <v>45</v>
      </c>
      <c r="O166" s="43"/>
      <c r="P166" s="212">
        <f t="shared" ref="P166:P183" si="41">O166*H166</f>
        <v>0</v>
      </c>
      <c r="Q166" s="212">
        <v>2.3000000000000001E-4</v>
      </c>
      <c r="R166" s="212">
        <f t="shared" ref="R166:R183" si="42">Q166*H166</f>
        <v>1.6100000000000001E-3</v>
      </c>
      <c r="S166" s="212">
        <v>0</v>
      </c>
      <c r="T166" s="213">
        <f t="shared" ref="T166:T183" si="43">S166*H166</f>
        <v>0</v>
      </c>
      <c r="AR166" s="25" t="s">
        <v>327</v>
      </c>
      <c r="AT166" s="25" t="s">
        <v>311</v>
      </c>
      <c r="AU166" s="25" t="s">
        <v>95</v>
      </c>
      <c r="AY166" s="25" t="s">
        <v>308</v>
      </c>
      <c r="BE166" s="214">
        <f t="shared" ref="BE166:BE183" si="44">IF(N166="základní",J166,0)</f>
        <v>0</v>
      </c>
      <c r="BF166" s="214">
        <f t="shared" ref="BF166:BF183" si="45">IF(N166="snížená",J166,0)</f>
        <v>0</v>
      </c>
      <c r="BG166" s="214">
        <f t="shared" ref="BG166:BG183" si="46">IF(N166="zákl. přenesená",J166,0)</f>
        <v>0</v>
      </c>
      <c r="BH166" s="214">
        <f t="shared" ref="BH166:BH183" si="47">IF(N166="sníž. přenesená",J166,0)</f>
        <v>0</v>
      </c>
      <c r="BI166" s="214">
        <f t="shared" ref="BI166:BI183" si="48">IF(N166="nulová",J166,0)</f>
        <v>0</v>
      </c>
      <c r="BJ166" s="25" t="s">
        <v>82</v>
      </c>
      <c r="BK166" s="214">
        <f t="shared" ref="BK166:BK183" si="49">ROUND(I166*H166,2)</f>
        <v>0</v>
      </c>
      <c r="BL166" s="25" t="s">
        <v>327</v>
      </c>
      <c r="BM166" s="25" t="s">
        <v>8560</v>
      </c>
    </row>
    <row r="167" spans="2:65" s="1" customFormat="1" ht="22.5" customHeight="1">
      <c r="B167" s="42"/>
      <c r="C167" s="203" t="s">
        <v>750</v>
      </c>
      <c r="D167" s="203" t="s">
        <v>311</v>
      </c>
      <c r="E167" s="204" t="s">
        <v>8561</v>
      </c>
      <c r="F167" s="205" t="s">
        <v>8562</v>
      </c>
      <c r="G167" s="206" t="s">
        <v>578</v>
      </c>
      <c r="H167" s="207">
        <v>11</v>
      </c>
      <c r="I167" s="208"/>
      <c r="J167" s="209">
        <f t="shared" si="40"/>
        <v>0</v>
      </c>
      <c r="K167" s="205" t="s">
        <v>6599</v>
      </c>
      <c r="L167" s="62"/>
      <c r="M167" s="210" t="s">
        <v>21</v>
      </c>
      <c r="N167" s="211" t="s">
        <v>45</v>
      </c>
      <c r="O167" s="43"/>
      <c r="P167" s="212">
        <f t="shared" si="41"/>
        <v>0</v>
      </c>
      <c r="Q167" s="212">
        <v>1.8000000000000001E-4</v>
      </c>
      <c r="R167" s="212">
        <f t="shared" si="42"/>
        <v>1.98E-3</v>
      </c>
      <c r="S167" s="212">
        <v>0</v>
      </c>
      <c r="T167" s="213">
        <f t="shared" si="43"/>
        <v>0</v>
      </c>
      <c r="AR167" s="25" t="s">
        <v>327</v>
      </c>
      <c r="AT167" s="25" t="s">
        <v>311</v>
      </c>
      <c r="AU167" s="25" t="s">
        <v>95</v>
      </c>
      <c r="AY167" s="25" t="s">
        <v>308</v>
      </c>
      <c r="BE167" s="214">
        <f t="shared" si="44"/>
        <v>0</v>
      </c>
      <c r="BF167" s="214">
        <f t="shared" si="45"/>
        <v>0</v>
      </c>
      <c r="BG167" s="214">
        <f t="shared" si="46"/>
        <v>0</v>
      </c>
      <c r="BH167" s="214">
        <f t="shared" si="47"/>
        <v>0</v>
      </c>
      <c r="BI167" s="214">
        <f t="shared" si="48"/>
        <v>0</v>
      </c>
      <c r="BJ167" s="25" t="s">
        <v>82</v>
      </c>
      <c r="BK167" s="214">
        <f t="shared" si="49"/>
        <v>0</v>
      </c>
      <c r="BL167" s="25" t="s">
        <v>327</v>
      </c>
      <c r="BM167" s="25" t="s">
        <v>8563</v>
      </c>
    </row>
    <row r="168" spans="2:65" s="1" customFormat="1" ht="22.5" customHeight="1">
      <c r="B168" s="42"/>
      <c r="C168" s="203" t="s">
        <v>522</v>
      </c>
      <c r="D168" s="203" t="s">
        <v>311</v>
      </c>
      <c r="E168" s="204" t="s">
        <v>8564</v>
      </c>
      <c r="F168" s="205" t="s">
        <v>8565</v>
      </c>
      <c r="G168" s="206" t="s">
        <v>578</v>
      </c>
      <c r="H168" s="207">
        <v>4</v>
      </c>
      <c r="I168" s="208"/>
      <c r="J168" s="209">
        <f t="shared" si="40"/>
        <v>0</v>
      </c>
      <c r="K168" s="205" t="s">
        <v>6599</v>
      </c>
      <c r="L168" s="62"/>
      <c r="M168" s="210" t="s">
        <v>21</v>
      </c>
      <c r="N168" s="211" t="s">
        <v>45</v>
      </c>
      <c r="O168" s="43"/>
      <c r="P168" s="212">
        <f t="shared" si="41"/>
        <v>0</v>
      </c>
      <c r="Q168" s="212">
        <v>2.9999999999999997E-4</v>
      </c>
      <c r="R168" s="212">
        <f t="shared" si="42"/>
        <v>1.1999999999999999E-3</v>
      </c>
      <c r="S168" s="212">
        <v>0</v>
      </c>
      <c r="T168" s="213">
        <f t="shared" si="43"/>
        <v>0</v>
      </c>
      <c r="AR168" s="25" t="s">
        <v>327</v>
      </c>
      <c r="AT168" s="25" t="s">
        <v>311</v>
      </c>
      <c r="AU168" s="25" t="s">
        <v>95</v>
      </c>
      <c r="AY168" s="25" t="s">
        <v>308</v>
      </c>
      <c r="BE168" s="214">
        <f t="shared" si="44"/>
        <v>0</v>
      </c>
      <c r="BF168" s="214">
        <f t="shared" si="45"/>
        <v>0</v>
      </c>
      <c r="BG168" s="214">
        <f t="shared" si="46"/>
        <v>0</v>
      </c>
      <c r="BH168" s="214">
        <f t="shared" si="47"/>
        <v>0</v>
      </c>
      <c r="BI168" s="214">
        <f t="shared" si="48"/>
        <v>0</v>
      </c>
      <c r="BJ168" s="25" t="s">
        <v>82</v>
      </c>
      <c r="BK168" s="214">
        <f t="shared" si="49"/>
        <v>0</v>
      </c>
      <c r="BL168" s="25" t="s">
        <v>327</v>
      </c>
      <c r="BM168" s="25" t="s">
        <v>8566</v>
      </c>
    </row>
    <row r="169" spans="2:65" s="1" customFormat="1" ht="22.5" customHeight="1">
      <c r="B169" s="42"/>
      <c r="C169" s="203" t="s">
        <v>1248</v>
      </c>
      <c r="D169" s="203" t="s">
        <v>311</v>
      </c>
      <c r="E169" s="204" t="s">
        <v>8567</v>
      </c>
      <c r="F169" s="205" t="s">
        <v>8568</v>
      </c>
      <c r="G169" s="206" t="s">
        <v>578</v>
      </c>
      <c r="H169" s="207">
        <v>2</v>
      </c>
      <c r="I169" s="208"/>
      <c r="J169" s="209">
        <f t="shared" si="40"/>
        <v>0</v>
      </c>
      <c r="K169" s="205" t="s">
        <v>6599</v>
      </c>
      <c r="L169" s="62"/>
      <c r="M169" s="210" t="s">
        <v>21</v>
      </c>
      <c r="N169" s="211" t="s">
        <v>45</v>
      </c>
      <c r="O169" s="43"/>
      <c r="P169" s="212">
        <f t="shared" si="41"/>
        <v>0</v>
      </c>
      <c r="Q169" s="212">
        <v>6.9999999999999999E-4</v>
      </c>
      <c r="R169" s="212">
        <f t="shared" si="42"/>
        <v>1.4E-3</v>
      </c>
      <c r="S169" s="212">
        <v>0</v>
      </c>
      <c r="T169" s="213">
        <f t="shared" si="43"/>
        <v>0</v>
      </c>
      <c r="AR169" s="25" t="s">
        <v>327</v>
      </c>
      <c r="AT169" s="25" t="s">
        <v>311</v>
      </c>
      <c r="AU169" s="25" t="s">
        <v>95</v>
      </c>
      <c r="AY169" s="25" t="s">
        <v>308</v>
      </c>
      <c r="BE169" s="214">
        <f t="shared" si="44"/>
        <v>0</v>
      </c>
      <c r="BF169" s="214">
        <f t="shared" si="45"/>
        <v>0</v>
      </c>
      <c r="BG169" s="214">
        <f t="shared" si="46"/>
        <v>0</v>
      </c>
      <c r="BH169" s="214">
        <f t="shared" si="47"/>
        <v>0</v>
      </c>
      <c r="BI169" s="214">
        <f t="shared" si="48"/>
        <v>0</v>
      </c>
      <c r="BJ169" s="25" t="s">
        <v>82</v>
      </c>
      <c r="BK169" s="214">
        <f t="shared" si="49"/>
        <v>0</v>
      </c>
      <c r="BL169" s="25" t="s">
        <v>327</v>
      </c>
      <c r="BM169" s="25" t="s">
        <v>8569</v>
      </c>
    </row>
    <row r="170" spans="2:65" s="1" customFormat="1" ht="22.5" customHeight="1">
      <c r="B170" s="42"/>
      <c r="C170" s="203" t="s">
        <v>528</v>
      </c>
      <c r="D170" s="203" t="s">
        <v>311</v>
      </c>
      <c r="E170" s="204" t="s">
        <v>8570</v>
      </c>
      <c r="F170" s="205" t="s">
        <v>8571</v>
      </c>
      <c r="G170" s="206" t="s">
        <v>578</v>
      </c>
      <c r="H170" s="207">
        <v>10</v>
      </c>
      <c r="I170" s="208"/>
      <c r="J170" s="209">
        <f t="shared" si="40"/>
        <v>0</v>
      </c>
      <c r="K170" s="205" t="s">
        <v>6599</v>
      </c>
      <c r="L170" s="62"/>
      <c r="M170" s="210" t="s">
        <v>21</v>
      </c>
      <c r="N170" s="211" t="s">
        <v>45</v>
      </c>
      <c r="O170" s="43"/>
      <c r="P170" s="212">
        <f t="shared" si="41"/>
        <v>0</v>
      </c>
      <c r="Q170" s="212">
        <v>1.2999999999999999E-4</v>
      </c>
      <c r="R170" s="212">
        <f t="shared" si="42"/>
        <v>1.2999999999999999E-3</v>
      </c>
      <c r="S170" s="212">
        <v>0</v>
      </c>
      <c r="T170" s="213">
        <f t="shared" si="43"/>
        <v>0</v>
      </c>
      <c r="AR170" s="25" t="s">
        <v>327</v>
      </c>
      <c r="AT170" s="25" t="s">
        <v>311</v>
      </c>
      <c r="AU170" s="25" t="s">
        <v>95</v>
      </c>
      <c r="AY170" s="25" t="s">
        <v>308</v>
      </c>
      <c r="BE170" s="214">
        <f t="shared" si="44"/>
        <v>0</v>
      </c>
      <c r="BF170" s="214">
        <f t="shared" si="45"/>
        <v>0</v>
      </c>
      <c r="BG170" s="214">
        <f t="shared" si="46"/>
        <v>0</v>
      </c>
      <c r="BH170" s="214">
        <f t="shared" si="47"/>
        <v>0</v>
      </c>
      <c r="BI170" s="214">
        <f t="shared" si="48"/>
        <v>0</v>
      </c>
      <c r="BJ170" s="25" t="s">
        <v>82</v>
      </c>
      <c r="BK170" s="214">
        <f t="shared" si="49"/>
        <v>0</v>
      </c>
      <c r="BL170" s="25" t="s">
        <v>327</v>
      </c>
      <c r="BM170" s="25" t="s">
        <v>8572</v>
      </c>
    </row>
    <row r="171" spans="2:65" s="1" customFormat="1" ht="22.5" customHeight="1">
      <c r="B171" s="42"/>
      <c r="C171" s="203" t="s">
        <v>570</v>
      </c>
      <c r="D171" s="203" t="s">
        <v>311</v>
      </c>
      <c r="E171" s="204" t="s">
        <v>8573</v>
      </c>
      <c r="F171" s="205" t="s">
        <v>8574</v>
      </c>
      <c r="G171" s="206" t="s">
        <v>578</v>
      </c>
      <c r="H171" s="207">
        <v>1</v>
      </c>
      <c r="I171" s="208"/>
      <c r="J171" s="209">
        <f t="shared" si="40"/>
        <v>0</v>
      </c>
      <c r="K171" s="205" t="s">
        <v>6599</v>
      </c>
      <c r="L171" s="62"/>
      <c r="M171" s="210" t="s">
        <v>21</v>
      </c>
      <c r="N171" s="211" t="s">
        <v>45</v>
      </c>
      <c r="O171" s="43"/>
      <c r="P171" s="212">
        <f t="shared" si="41"/>
        <v>0</v>
      </c>
      <c r="Q171" s="212">
        <v>1.8000000000000001E-4</v>
      </c>
      <c r="R171" s="212">
        <f t="shared" si="42"/>
        <v>1.8000000000000001E-4</v>
      </c>
      <c r="S171" s="212">
        <v>0</v>
      </c>
      <c r="T171" s="213">
        <f t="shared" si="43"/>
        <v>0</v>
      </c>
      <c r="AR171" s="25" t="s">
        <v>327</v>
      </c>
      <c r="AT171" s="25" t="s">
        <v>311</v>
      </c>
      <c r="AU171" s="25" t="s">
        <v>95</v>
      </c>
      <c r="AY171" s="25" t="s">
        <v>308</v>
      </c>
      <c r="BE171" s="214">
        <f t="shared" si="44"/>
        <v>0</v>
      </c>
      <c r="BF171" s="214">
        <f t="shared" si="45"/>
        <v>0</v>
      </c>
      <c r="BG171" s="214">
        <f t="shared" si="46"/>
        <v>0</v>
      </c>
      <c r="BH171" s="214">
        <f t="shared" si="47"/>
        <v>0</v>
      </c>
      <c r="BI171" s="214">
        <f t="shared" si="48"/>
        <v>0</v>
      </c>
      <c r="BJ171" s="25" t="s">
        <v>82</v>
      </c>
      <c r="BK171" s="214">
        <f t="shared" si="49"/>
        <v>0</v>
      </c>
      <c r="BL171" s="25" t="s">
        <v>327</v>
      </c>
      <c r="BM171" s="25" t="s">
        <v>8575</v>
      </c>
    </row>
    <row r="172" spans="2:65" s="1" customFormat="1" ht="22.5" customHeight="1">
      <c r="B172" s="42"/>
      <c r="C172" s="203" t="s">
        <v>2038</v>
      </c>
      <c r="D172" s="203" t="s">
        <v>311</v>
      </c>
      <c r="E172" s="204" t="s">
        <v>8576</v>
      </c>
      <c r="F172" s="205" t="s">
        <v>8577</v>
      </c>
      <c r="G172" s="206" t="s">
        <v>578</v>
      </c>
      <c r="H172" s="207">
        <v>2</v>
      </c>
      <c r="I172" s="208"/>
      <c r="J172" s="209">
        <f t="shared" si="40"/>
        <v>0</v>
      </c>
      <c r="K172" s="205" t="s">
        <v>6599</v>
      </c>
      <c r="L172" s="62"/>
      <c r="M172" s="210" t="s">
        <v>21</v>
      </c>
      <c r="N172" s="211" t="s">
        <v>45</v>
      </c>
      <c r="O172" s="43"/>
      <c r="P172" s="212">
        <f t="shared" si="41"/>
        <v>0</v>
      </c>
      <c r="Q172" s="212">
        <v>2.5000000000000001E-4</v>
      </c>
      <c r="R172" s="212">
        <f t="shared" si="42"/>
        <v>5.0000000000000001E-4</v>
      </c>
      <c r="S172" s="212">
        <v>0</v>
      </c>
      <c r="T172" s="213">
        <f t="shared" si="43"/>
        <v>0</v>
      </c>
      <c r="AR172" s="25" t="s">
        <v>327</v>
      </c>
      <c r="AT172" s="25" t="s">
        <v>311</v>
      </c>
      <c r="AU172" s="25" t="s">
        <v>95</v>
      </c>
      <c r="AY172" s="25" t="s">
        <v>308</v>
      </c>
      <c r="BE172" s="214">
        <f t="shared" si="44"/>
        <v>0</v>
      </c>
      <c r="BF172" s="214">
        <f t="shared" si="45"/>
        <v>0</v>
      </c>
      <c r="BG172" s="214">
        <f t="shared" si="46"/>
        <v>0</v>
      </c>
      <c r="BH172" s="214">
        <f t="shared" si="47"/>
        <v>0</v>
      </c>
      <c r="BI172" s="214">
        <f t="shared" si="48"/>
        <v>0</v>
      </c>
      <c r="BJ172" s="25" t="s">
        <v>82</v>
      </c>
      <c r="BK172" s="214">
        <f t="shared" si="49"/>
        <v>0</v>
      </c>
      <c r="BL172" s="25" t="s">
        <v>327</v>
      </c>
      <c r="BM172" s="25" t="s">
        <v>8578</v>
      </c>
    </row>
    <row r="173" spans="2:65" s="1" customFormat="1" ht="22.5" customHeight="1">
      <c r="B173" s="42"/>
      <c r="C173" s="203" t="s">
        <v>2042</v>
      </c>
      <c r="D173" s="203" t="s">
        <v>311</v>
      </c>
      <c r="E173" s="204" t="s">
        <v>8579</v>
      </c>
      <c r="F173" s="205" t="s">
        <v>8580</v>
      </c>
      <c r="G173" s="206" t="s">
        <v>578</v>
      </c>
      <c r="H173" s="207">
        <v>1</v>
      </c>
      <c r="I173" s="208"/>
      <c r="J173" s="209">
        <f t="shared" si="40"/>
        <v>0</v>
      </c>
      <c r="K173" s="205" t="s">
        <v>6599</v>
      </c>
      <c r="L173" s="62"/>
      <c r="M173" s="210" t="s">
        <v>21</v>
      </c>
      <c r="N173" s="211" t="s">
        <v>45</v>
      </c>
      <c r="O173" s="43"/>
      <c r="P173" s="212">
        <f t="shared" si="41"/>
        <v>0</v>
      </c>
      <c r="Q173" s="212">
        <v>3.8000000000000002E-4</v>
      </c>
      <c r="R173" s="212">
        <f t="shared" si="42"/>
        <v>3.8000000000000002E-4</v>
      </c>
      <c r="S173" s="212">
        <v>0</v>
      </c>
      <c r="T173" s="213">
        <f t="shared" si="43"/>
        <v>0</v>
      </c>
      <c r="AR173" s="25" t="s">
        <v>327</v>
      </c>
      <c r="AT173" s="25" t="s">
        <v>311</v>
      </c>
      <c r="AU173" s="25" t="s">
        <v>95</v>
      </c>
      <c r="AY173" s="25" t="s">
        <v>308</v>
      </c>
      <c r="BE173" s="214">
        <f t="shared" si="44"/>
        <v>0</v>
      </c>
      <c r="BF173" s="214">
        <f t="shared" si="45"/>
        <v>0</v>
      </c>
      <c r="BG173" s="214">
        <f t="shared" si="46"/>
        <v>0</v>
      </c>
      <c r="BH173" s="214">
        <f t="shared" si="47"/>
        <v>0</v>
      </c>
      <c r="BI173" s="214">
        <f t="shared" si="48"/>
        <v>0</v>
      </c>
      <c r="BJ173" s="25" t="s">
        <v>82</v>
      </c>
      <c r="BK173" s="214">
        <f t="shared" si="49"/>
        <v>0</v>
      </c>
      <c r="BL173" s="25" t="s">
        <v>327</v>
      </c>
      <c r="BM173" s="25" t="s">
        <v>8581</v>
      </c>
    </row>
    <row r="174" spans="2:65" s="1" customFormat="1" ht="22.5" customHeight="1">
      <c r="B174" s="42"/>
      <c r="C174" s="203" t="s">
        <v>2044</v>
      </c>
      <c r="D174" s="203" t="s">
        <v>311</v>
      </c>
      <c r="E174" s="204" t="s">
        <v>8510</v>
      </c>
      <c r="F174" s="205" t="s">
        <v>8511</v>
      </c>
      <c r="G174" s="206" t="s">
        <v>578</v>
      </c>
      <c r="H174" s="207">
        <v>3</v>
      </c>
      <c r="I174" s="208"/>
      <c r="J174" s="209">
        <f t="shared" si="40"/>
        <v>0</v>
      </c>
      <c r="K174" s="205" t="s">
        <v>6599</v>
      </c>
      <c r="L174" s="62"/>
      <c r="M174" s="210" t="s">
        <v>21</v>
      </c>
      <c r="N174" s="211" t="s">
        <v>45</v>
      </c>
      <c r="O174" s="43"/>
      <c r="P174" s="212">
        <f t="shared" si="41"/>
        <v>0</v>
      </c>
      <c r="Q174" s="212">
        <v>5.1999999999999995E-4</v>
      </c>
      <c r="R174" s="212">
        <f t="shared" si="42"/>
        <v>1.5599999999999998E-3</v>
      </c>
      <c r="S174" s="212">
        <v>0</v>
      </c>
      <c r="T174" s="213">
        <f t="shared" si="43"/>
        <v>0</v>
      </c>
      <c r="AR174" s="25" t="s">
        <v>327</v>
      </c>
      <c r="AT174" s="25" t="s">
        <v>311</v>
      </c>
      <c r="AU174" s="25" t="s">
        <v>95</v>
      </c>
      <c r="AY174" s="25" t="s">
        <v>308</v>
      </c>
      <c r="BE174" s="214">
        <f t="shared" si="44"/>
        <v>0</v>
      </c>
      <c r="BF174" s="214">
        <f t="shared" si="45"/>
        <v>0</v>
      </c>
      <c r="BG174" s="214">
        <f t="shared" si="46"/>
        <v>0</v>
      </c>
      <c r="BH174" s="214">
        <f t="shared" si="47"/>
        <v>0</v>
      </c>
      <c r="BI174" s="214">
        <f t="shared" si="48"/>
        <v>0</v>
      </c>
      <c r="BJ174" s="25" t="s">
        <v>82</v>
      </c>
      <c r="BK174" s="214">
        <f t="shared" si="49"/>
        <v>0</v>
      </c>
      <c r="BL174" s="25" t="s">
        <v>327</v>
      </c>
      <c r="BM174" s="25" t="s">
        <v>8582</v>
      </c>
    </row>
    <row r="175" spans="2:65" s="1" customFormat="1" ht="22.5" customHeight="1">
      <c r="B175" s="42"/>
      <c r="C175" s="203" t="s">
        <v>2048</v>
      </c>
      <c r="D175" s="203" t="s">
        <v>311</v>
      </c>
      <c r="E175" s="204" t="s">
        <v>8583</v>
      </c>
      <c r="F175" s="205" t="s">
        <v>8584</v>
      </c>
      <c r="G175" s="206" t="s">
        <v>578</v>
      </c>
      <c r="H175" s="207">
        <v>14</v>
      </c>
      <c r="I175" s="208"/>
      <c r="J175" s="209">
        <f t="shared" si="40"/>
        <v>0</v>
      </c>
      <c r="K175" s="205" t="s">
        <v>6599</v>
      </c>
      <c r="L175" s="62"/>
      <c r="M175" s="210" t="s">
        <v>21</v>
      </c>
      <c r="N175" s="211" t="s">
        <v>45</v>
      </c>
      <c r="O175" s="43"/>
      <c r="P175" s="212">
        <f t="shared" si="41"/>
        <v>0</v>
      </c>
      <c r="Q175" s="212">
        <v>2.2000000000000001E-4</v>
      </c>
      <c r="R175" s="212">
        <f t="shared" si="42"/>
        <v>3.0800000000000003E-3</v>
      </c>
      <c r="S175" s="212">
        <v>0</v>
      </c>
      <c r="T175" s="213">
        <f t="shared" si="43"/>
        <v>0</v>
      </c>
      <c r="AR175" s="25" t="s">
        <v>327</v>
      </c>
      <c r="AT175" s="25" t="s">
        <v>311</v>
      </c>
      <c r="AU175" s="25" t="s">
        <v>95</v>
      </c>
      <c r="AY175" s="25" t="s">
        <v>308</v>
      </c>
      <c r="BE175" s="214">
        <f t="shared" si="44"/>
        <v>0</v>
      </c>
      <c r="BF175" s="214">
        <f t="shared" si="45"/>
        <v>0</v>
      </c>
      <c r="BG175" s="214">
        <f t="shared" si="46"/>
        <v>0</v>
      </c>
      <c r="BH175" s="214">
        <f t="shared" si="47"/>
        <v>0</v>
      </c>
      <c r="BI175" s="214">
        <f t="shared" si="48"/>
        <v>0</v>
      </c>
      <c r="BJ175" s="25" t="s">
        <v>82</v>
      </c>
      <c r="BK175" s="214">
        <f t="shared" si="49"/>
        <v>0</v>
      </c>
      <c r="BL175" s="25" t="s">
        <v>327</v>
      </c>
      <c r="BM175" s="25" t="s">
        <v>8585</v>
      </c>
    </row>
    <row r="176" spans="2:65" s="1" customFormat="1" ht="22.5" customHeight="1">
      <c r="B176" s="42"/>
      <c r="C176" s="203" t="s">
        <v>2051</v>
      </c>
      <c r="D176" s="203" t="s">
        <v>311</v>
      </c>
      <c r="E176" s="204" t="s">
        <v>8586</v>
      </c>
      <c r="F176" s="205" t="s">
        <v>7019</v>
      </c>
      <c r="G176" s="206" t="s">
        <v>578</v>
      </c>
      <c r="H176" s="207">
        <v>11</v>
      </c>
      <c r="I176" s="208"/>
      <c r="J176" s="209">
        <f t="shared" si="40"/>
        <v>0</v>
      </c>
      <c r="K176" s="205" t="s">
        <v>6599</v>
      </c>
      <c r="L176" s="62"/>
      <c r="M176" s="210" t="s">
        <v>21</v>
      </c>
      <c r="N176" s="211" t="s">
        <v>45</v>
      </c>
      <c r="O176" s="43"/>
      <c r="P176" s="212">
        <f t="shared" si="41"/>
        <v>0</v>
      </c>
      <c r="Q176" s="212">
        <v>3.4000000000000002E-4</v>
      </c>
      <c r="R176" s="212">
        <f t="shared" si="42"/>
        <v>3.7400000000000003E-3</v>
      </c>
      <c r="S176" s="212">
        <v>0</v>
      </c>
      <c r="T176" s="213">
        <f t="shared" si="43"/>
        <v>0</v>
      </c>
      <c r="AR176" s="25" t="s">
        <v>327</v>
      </c>
      <c r="AT176" s="25" t="s">
        <v>311</v>
      </c>
      <c r="AU176" s="25" t="s">
        <v>95</v>
      </c>
      <c r="AY176" s="25" t="s">
        <v>308</v>
      </c>
      <c r="BE176" s="214">
        <f t="shared" si="44"/>
        <v>0</v>
      </c>
      <c r="BF176" s="214">
        <f t="shared" si="45"/>
        <v>0</v>
      </c>
      <c r="BG176" s="214">
        <f t="shared" si="46"/>
        <v>0</v>
      </c>
      <c r="BH176" s="214">
        <f t="shared" si="47"/>
        <v>0</v>
      </c>
      <c r="BI176" s="214">
        <f t="shared" si="48"/>
        <v>0</v>
      </c>
      <c r="BJ176" s="25" t="s">
        <v>82</v>
      </c>
      <c r="BK176" s="214">
        <f t="shared" si="49"/>
        <v>0</v>
      </c>
      <c r="BL176" s="25" t="s">
        <v>327</v>
      </c>
      <c r="BM176" s="25" t="s">
        <v>8587</v>
      </c>
    </row>
    <row r="177" spans="2:65" s="1" customFormat="1" ht="22.5" customHeight="1">
      <c r="B177" s="42"/>
      <c r="C177" s="203" t="s">
        <v>2055</v>
      </c>
      <c r="D177" s="203" t="s">
        <v>311</v>
      </c>
      <c r="E177" s="204" t="s">
        <v>8588</v>
      </c>
      <c r="F177" s="205" t="s">
        <v>7022</v>
      </c>
      <c r="G177" s="206" t="s">
        <v>578</v>
      </c>
      <c r="H177" s="207">
        <v>4</v>
      </c>
      <c r="I177" s="208"/>
      <c r="J177" s="209">
        <f t="shared" si="40"/>
        <v>0</v>
      </c>
      <c r="K177" s="205" t="s">
        <v>6599</v>
      </c>
      <c r="L177" s="62"/>
      <c r="M177" s="210" t="s">
        <v>21</v>
      </c>
      <c r="N177" s="211" t="s">
        <v>45</v>
      </c>
      <c r="O177" s="43"/>
      <c r="P177" s="212">
        <f t="shared" si="41"/>
        <v>0</v>
      </c>
      <c r="Q177" s="212">
        <v>5.0000000000000001E-4</v>
      </c>
      <c r="R177" s="212">
        <f t="shared" si="42"/>
        <v>2E-3</v>
      </c>
      <c r="S177" s="212">
        <v>0</v>
      </c>
      <c r="T177" s="213">
        <f t="shared" si="43"/>
        <v>0</v>
      </c>
      <c r="AR177" s="25" t="s">
        <v>327</v>
      </c>
      <c r="AT177" s="25" t="s">
        <v>311</v>
      </c>
      <c r="AU177" s="25" t="s">
        <v>95</v>
      </c>
      <c r="AY177" s="25" t="s">
        <v>308</v>
      </c>
      <c r="BE177" s="214">
        <f t="shared" si="44"/>
        <v>0</v>
      </c>
      <c r="BF177" s="214">
        <f t="shared" si="45"/>
        <v>0</v>
      </c>
      <c r="BG177" s="214">
        <f t="shared" si="46"/>
        <v>0</v>
      </c>
      <c r="BH177" s="214">
        <f t="shared" si="47"/>
        <v>0</v>
      </c>
      <c r="BI177" s="214">
        <f t="shared" si="48"/>
        <v>0</v>
      </c>
      <c r="BJ177" s="25" t="s">
        <v>82</v>
      </c>
      <c r="BK177" s="214">
        <f t="shared" si="49"/>
        <v>0</v>
      </c>
      <c r="BL177" s="25" t="s">
        <v>327</v>
      </c>
      <c r="BM177" s="25" t="s">
        <v>8589</v>
      </c>
    </row>
    <row r="178" spans="2:65" s="1" customFormat="1" ht="22.5" customHeight="1">
      <c r="B178" s="42"/>
      <c r="C178" s="203" t="s">
        <v>2057</v>
      </c>
      <c r="D178" s="203" t="s">
        <v>311</v>
      </c>
      <c r="E178" s="204" t="s">
        <v>8590</v>
      </c>
      <c r="F178" s="205" t="s">
        <v>7025</v>
      </c>
      <c r="G178" s="206" t="s">
        <v>578</v>
      </c>
      <c r="H178" s="207">
        <v>2</v>
      </c>
      <c r="I178" s="208"/>
      <c r="J178" s="209">
        <f t="shared" si="40"/>
        <v>0</v>
      </c>
      <c r="K178" s="205" t="s">
        <v>6599</v>
      </c>
      <c r="L178" s="62"/>
      <c r="M178" s="210" t="s">
        <v>21</v>
      </c>
      <c r="N178" s="211" t="s">
        <v>45</v>
      </c>
      <c r="O178" s="43"/>
      <c r="P178" s="212">
        <f t="shared" si="41"/>
        <v>0</v>
      </c>
      <c r="Q178" s="212">
        <v>6.9999999999999999E-4</v>
      </c>
      <c r="R178" s="212">
        <f t="shared" si="42"/>
        <v>1.4E-3</v>
      </c>
      <c r="S178" s="212">
        <v>0</v>
      </c>
      <c r="T178" s="213">
        <f t="shared" si="43"/>
        <v>0</v>
      </c>
      <c r="AR178" s="25" t="s">
        <v>327</v>
      </c>
      <c r="AT178" s="25" t="s">
        <v>311</v>
      </c>
      <c r="AU178" s="25" t="s">
        <v>95</v>
      </c>
      <c r="AY178" s="25" t="s">
        <v>308</v>
      </c>
      <c r="BE178" s="214">
        <f t="shared" si="44"/>
        <v>0</v>
      </c>
      <c r="BF178" s="214">
        <f t="shared" si="45"/>
        <v>0</v>
      </c>
      <c r="BG178" s="214">
        <f t="shared" si="46"/>
        <v>0</v>
      </c>
      <c r="BH178" s="214">
        <f t="shared" si="47"/>
        <v>0</v>
      </c>
      <c r="BI178" s="214">
        <f t="shared" si="48"/>
        <v>0</v>
      </c>
      <c r="BJ178" s="25" t="s">
        <v>82</v>
      </c>
      <c r="BK178" s="214">
        <f t="shared" si="49"/>
        <v>0</v>
      </c>
      <c r="BL178" s="25" t="s">
        <v>327</v>
      </c>
      <c r="BM178" s="25" t="s">
        <v>8591</v>
      </c>
    </row>
    <row r="179" spans="2:65" s="1" customFormat="1" ht="22.5" customHeight="1">
      <c r="B179" s="42"/>
      <c r="C179" s="203" t="s">
        <v>2061</v>
      </c>
      <c r="D179" s="203" t="s">
        <v>311</v>
      </c>
      <c r="E179" s="204" t="s">
        <v>8592</v>
      </c>
      <c r="F179" s="205" t="s">
        <v>7028</v>
      </c>
      <c r="G179" s="206" t="s">
        <v>578</v>
      </c>
      <c r="H179" s="207">
        <v>6</v>
      </c>
      <c r="I179" s="208"/>
      <c r="J179" s="209">
        <f t="shared" si="40"/>
        <v>0</v>
      </c>
      <c r="K179" s="205" t="s">
        <v>6599</v>
      </c>
      <c r="L179" s="62"/>
      <c r="M179" s="210" t="s">
        <v>21</v>
      </c>
      <c r="N179" s="211" t="s">
        <v>45</v>
      </c>
      <c r="O179" s="43"/>
      <c r="P179" s="212">
        <f t="shared" si="41"/>
        <v>0</v>
      </c>
      <c r="Q179" s="212">
        <v>1.07E-3</v>
      </c>
      <c r="R179" s="212">
        <f t="shared" si="42"/>
        <v>6.4200000000000004E-3</v>
      </c>
      <c r="S179" s="212">
        <v>0</v>
      </c>
      <c r="T179" s="213">
        <f t="shared" si="43"/>
        <v>0</v>
      </c>
      <c r="AR179" s="25" t="s">
        <v>327</v>
      </c>
      <c r="AT179" s="25" t="s">
        <v>311</v>
      </c>
      <c r="AU179" s="25" t="s">
        <v>95</v>
      </c>
      <c r="AY179" s="25" t="s">
        <v>308</v>
      </c>
      <c r="BE179" s="214">
        <f t="shared" si="44"/>
        <v>0</v>
      </c>
      <c r="BF179" s="214">
        <f t="shared" si="45"/>
        <v>0</v>
      </c>
      <c r="BG179" s="214">
        <f t="shared" si="46"/>
        <v>0</v>
      </c>
      <c r="BH179" s="214">
        <f t="shared" si="47"/>
        <v>0</v>
      </c>
      <c r="BI179" s="214">
        <f t="shared" si="48"/>
        <v>0</v>
      </c>
      <c r="BJ179" s="25" t="s">
        <v>82</v>
      </c>
      <c r="BK179" s="214">
        <f t="shared" si="49"/>
        <v>0</v>
      </c>
      <c r="BL179" s="25" t="s">
        <v>327</v>
      </c>
      <c r="BM179" s="25" t="s">
        <v>8593</v>
      </c>
    </row>
    <row r="180" spans="2:65" s="1" customFormat="1" ht="31.5" customHeight="1">
      <c r="B180" s="42"/>
      <c r="C180" s="203" t="s">
        <v>2063</v>
      </c>
      <c r="D180" s="203" t="s">
        <v>311</v>
      </c>
      <c r="E180" s="204" t="s">
        <v>7009</v>
      </c>
      <c r="F180" s="205" t="s">
        <v>7010</v>
      </c>
      <c r="G180" s="206" t="s">
        <v>578</v>
      </c>
      <c r="H180" s="207">
        <v>14</v>
      </c>
      <c r="I180" s="208"/>
      <c r="J180" s="209">
        <f t="shared" si="40"/>
        <v>0</v>
      </c>
      <c r="K180" s="205" t="s">
        <v>6599</v>
      </c>
      <c r="L180" s="62"/>
      <c r="M180" s="210" t="s">
        <v>21</v>
      </c>
      <c r="N180" s="211" t="s">
        <v>45</v>
      </c>
      <c r="O180" s="43"/>
      <c r="P180" s="212">
        <f t="shared" si="41"/>
        <v>0</v>
      </c>
      <c r="Q180" s="212">
        <v>5.2999999999999998E-4</v>
      </c>
      <c r="R180" s="212">
        <f t="shared" si="42"/>
        <v>7.4199999999999995E-3</v>
      </c>
      <c r="S180" s="212">
        <v>0</v>
      </c>
      <c r="T180" s="213">
        <f t="shared" si="43"/>
        <v>0</v>
      </c>
      <c r="AR180" s="25" t="s">
        <v>327</v>
      </c>
      <c r="AT180" s="25" t="s">
        <v>311</v>
      </c>
      <c r="AU180" s="25" t="s">
        <v>95</v>
      </c>
      <c r="AY180" s="25" t="s">
        <v>308</v>
      </c>
      <c r="BE180" s="214">
        <f t="shared" si="44"/>
        <v>0</v>
      </c>
      <c r="BF180" s="214">
        <f t="shared" si="45"/>
        <v>0</v>
      </c>
      <c r="BG180" s="214">
        <f t="shared" si="46"/>
        <v>0</v>
      </c>
      <c r="BH180" s="214">
        <f t="shared" si="47"/>
        <v>0</v>
      </c>
      <c r="BI180" s="214">
        <f t="shared" si="48"/>
        <v>0</v>
      </c>
      <c r="BJ180" s="25" t="s">
        <v>82</v>
      </c>
      <c r="BK180" s="214">
        <f t="shared" si="49"/>
        <v>0</v>
      </c>
      <c r="BL180" s="25" t="s">
        <v>327</v>
      </c>
      <c r="BM180" s="25" t="s">
        <v>8594</v>
      </c>
    </row>
    <row r="181" spans="2:65" s="1" customFormat="1" ht="22.5" customHeight="1">
      <c r="B181" s="42"/>
      <c r="C181" s="203" t="s">
        <v>2067</v>
      </c>
      <c r="D181" s="203" t="s">
        <v>311</v>
      </c>
      <c r="E181" s="204" t="s">
        <v>8595</v>
      </c>
      <c r="F181" s="205" t="s">
        <v>8596</v>
      </c>
      <c r="G181" s="206" t="s">
        <v>578</v>
      </c>
      <c r="H181" s="207">
        <v>14</v>
      </c>
      <c r="I181" s="208"/>
      <c r="J181" s="209">
        <f t="shared" si="40"/>
        <v>0</v>
      </c>
      <c r="K181" s="205" t="s">
        <v>6599</v>
      </c>
      <c r="L181" s="62"/>
      <c r="M181" s="210" t="s">
        <v>21</v>
      </c>
      <c r="N181" s="211" t="s">
        <v>45</v>
      </c>
      <c r="O181" s="43"/>
      <c r="P181" s="212">
        <f t="shared" si="41"/>
        <v>0</v>
      </c>
      <c r="Q181" s="212">
        <v>3.1199999999999999E-3</v>
      </c>
      <c r="R181" s="212">
        <f t="shared" si="42"/>
        <v>4.3679999999999997E-2</v>
      </c>
      <c r="S181" s="212">
        <v>0</v>
      </c>
      <c r="T181" s="213">
        <f t="shared" si="43"/>
        <v>0</v>
      </c>
      <c r="AR181" s="25" t="s">
        <v>327</v>
      </c>
      <c r="AT181" s="25" t="s">
        <v>311</v>
      </c>
      <c r="AU181" s="25" t="s">
        <v>95</v>
      </c>
      <c r="AY181" s="25" t="s">
        <v>308</v>
      </c>
      <c r="BE181" s="214">
        <f t="shared" si="44"/>
        <v>0</v>
      </c>
      <c r="BF181" s="214">
        <f t="shared" si="45"/>
        <v>0</v>
      </c>
      <c r="BG181" s="214">
        <f t="shared" si="46"/>
        <v>0</v>
      </c>
      <c r="BH181" s="214">
        <f t="shared" si="47"/>
        <v>0</v>
      </c>
      <c r="BI181" s="214">
        <f t="shared" si="48"/>
        <v>0</v>
      </c>
      <c r="BJ181" s="25" t="s">
        <v>82</v>
      </c>
      <c r="BK181" s="214">
        <f t="shared" si="49"/>
        <v>0</v>
      </c>
      <c r="BL181" s="25" t="s">
        <v>327</v>
      </c>
      <c r="BM181" s="25" t="s">
        <v>8597</v>
      </c>
    </row>
    <row r="182" spans="2:65" s="1" customFormat="1" ht="22.5" customHeight="1">
      <c r="B182" s="42"/>
      <c r="C182" s="203" t="s">
        <v>2071</v>
      </c>
      <c r="D182" s="203" t="s">
        <v>311</v>
      </c>
      <c r="E182" s="204" t="s">
        <v>8598</v>
      </c>
      <c r="F182" s="205" t="s">
        <v>8599</v>
      </c>
      <c r="G182" s="206" t="s">
        <v>578</v>
      </c>
      <c r="H182" s="207">
        <v>3</v>
      </c>
      <c r="I182" s="208"/>
      <c r="J182" s="209">
        <f t="shared" si="40"/>
        <v>0</v>
      </c>
      <c r="K182" s="205" t="s">
        <v>21</v>
      </c>
      <c r="L182" s="62"/>
      <c r="M182" s="210" t="s">
        <v>21</v>
      </c>
      <c r="N182" s="211" t="s">
        <v>45</v>
      </c>
      <c r="O182" s="43"/>
      <c r="P182" s="212">
        <f t="shared" si="41"/>
        <v>0</v>
      </c>
      <c r="Q182" s="212">
        <v>3.1199999999999999E-3</v>
      </c>
      <c r="R182" s="212">
        <f t="shared" si="42"/>
        <v>9.3600000000000003E-3</v>
      </c>
      <c r="S182" s="212">
        <v>0</v>
      </c>
      <c r="T182" s="213">
        <f t="shared" si="43"/>
        <v>0</v>
      </c>
      <c r="AR182" s="25" t="s">
        <v>327</v>
      </c>
      <c r="AT182" s="25" t="s">
        <v>311</v>
      </c>
      <c r="AU182" s="25" t="s">
        <v>95</v>
      </c>
      <c r="AY182" s="25" t="s">
        <v>308</v>
      </c>
      <c r="BE182" s="214">
        <f t="shared" si="44"/>
        <v>0</v>
      </c>
      <c r="BF182" s="214">
        <f t="shared" si="45"/>
        <v>0</v>
      </c>
      <c r="BG182" s="214">
        <f t="shared" si="46"/>
        <v>0</v>
      </c>
      <c r="BH182" s="214">
        <f t="shared" si="47"/>
        <v>0</v>
      </c>
      <c r="BI182" s="214">
        <f t="shared" si="48"/>
        <v>0</v>
      </c>
      <c r="BJ182" s="25" t="s">
        <v>82</v>
      </c>
      <c r="BK182" s="214">
        <f t="shared" si="49"/>
        <v>0</v>
      </c>
      <c r="BL182" s="25" t="s">
        <v>327</v>
      </c>
      <c r="BM182" s="25" t="s">
        <v>8600</v>
      </c>
    </row>
    <row r="183" spans="2:65" s="1" customFormat="1" ht="22.5" customHeight="1">
      <c r="B183" s="42"/>
      <c r="C183" s="203" t="s">
        <v>2075</v>
      </c>
      <c r="D183" s="203" t="s">
        <v>311</v>
      </c>
      <c r="E183" s="204" t="s">
        <v>8601</v>
      </c>
      <c r="F183" s="205" t="s">
        <v>8602</v>
      </c>
      <c r="G183" s="206" t="s">
        <v>578</v>
      </c>
      <c r="H183" s="207">
        <v>10</v>
      </c>
      <c r="I183" s="208"/>
      <c r="J183" s="209">
        <f t="shared" si="40"/>
        <v>0</v>
      </c>
      <c r="K183" s="205" t="s">
        <v>21</v>
      </c>
      <c r="L183" s="62"/>
      <c r="M183" s="210" t="s">
        <v>21</v>
      </c>
      <c r="N183" s="211" t="s">
        <v>45</v>
      </c>
      <c r="O183" s="43"/>
      <c r="P183" s="212">
        <f t="shared" si="41"/>
        <v>0</v>
      </c>
      <c r="Q183" s="212">
        <v>3.1199999999999999E-3</v>
      </c>
      <c r="R183" s="212">
        <f t="shared" si="42"/>
        <v>3.1199999999999999E-2</v>
      </c>
      <c r="S183" s="212">
        <v>0</v>
      </c>
      <c r="T183" s="213">
        <f t="shared" si="43"/>
        <v>0</v>
      </c>
      <c r="AR183" s="25" t="s">
        <v>327</v>
      </c>
      <c r="AT183" s="25" t="s">
        <v>311</v>
      </c>
      <c r="AU183" s="25" t="s">
        <v>95</v>
      </c>
      <c r="AY183" s="25" t="s">
        <v>308</v>
      </c>
      <c r="BE183" s="214">
        <f t="shared" si="44"/>
        <v>0</v>
      </c>
      <c r="BF183" s="214">
        <f t="shared" si="45"/>
        <v>0</v>
      </c>
      <c r="BG183" s="214">
        <f t="shared" si="46"/>
        <v>0</v>
      </c>
      <c r="BH183" s="214">
        <f t="shared" si="47"/>
        <v>0</v>
      </c>
      <c r="BI183" s="214">
        <f t="shared" si="48"/>
        <v>0</v>
      </c>
      <c r="BJ183" s="25" t="s">
        <v>82</v>
      </c>
      <c r="BK183" s="214">
        <f t="shared" si="49"/>
        <v>0</v>
      </c>
      <c r="BL183" s="25" t="s">
        <v>327</v>
      </c>
      <c r="BM183" s="25" t="s">
        <v>8603</v>
      </c>
    </row>
    <row r="184" spans="2:65" s="11" customFormat="1" ht="29.85" customHeight="1">
      <c r="B184" s="186"/>
      <c r="C184" s="187"/>
      <c r="D184" s="200" t="s">
        <v>73</v>
      </c>
      <c r="E184" s="201" t="s">
        <v>2499</v>
      </c>
      <c r="F184" s="201" t="s">
        <v>2500</v>
      </c>
      <c r="G184" s="187"/>
      <c r="H184" s="187"/>
      <c r="I184" s="190"/>
      <c r="J184" s="202">
        <f>BK184</f>
        <v>0</v>
      </c>
      <c r="K184" s="187"/>
      <c r="L184" s="192"/>
      <c r="M184" s="193"/>
      <c r="N184" s="194"/>
      <c r="O184" s="194"/>
      <c r="P184" s="195">
        <f>SUM(P185:P205)</f>
        <v>0</v>
      </c>
      <c r="Q184" s="194"/>
      <c r="R184" s="195">
        <f>SUM(R185:R205)</f>
        <v>2.0488699999999995</v>
      </c>
      <c r="S184" s="194"/>
      <c r="T184" s="196">
        <f>SUM(T185:T205)</f>
        <v>0</v>
      </c>
      <c r="AR184" s="197" t="s">
        <v>84</v>
      </c>
      <c r="AT184" s="198" t="s">
        <v>73</v>
      </c>
      <c r="AU184" s="198" t="s">
        <v>82</v>
      </c>
      <c r="AY184" s="197" t="s">
        <v>308</v>
      </c>
      <c r="BK184" s="199">
        <f>SUM(BK185:BK205)</f>
        <v>0</v>
      </c>
    </row>
    <row r="185" spans="2:65" s="1" customFormat="1" ht="31.5" customHeight="1">
      <c r="B185" s="42"/>
      <c r="C185" s="203" t="s">
        <v>2080</v>
      </c>
      <c r="D185" s="203" t="s">
        <v>311</v>
      </c>
      <c r="E185" s="204" t="s">
        <v>6643</v>
      </c>
      <c r="F185" s="205" t="s">
        <v>6644</v>
      </c>
      <c r="G185" s="206" t="s">
        <v>538</v>
      </c>
      <c r="H185" s="207">
        <v>1228</v>
      </c>
      <c r="I185" s="208"/>
      <c r="J185" s="209">
        <f>ROUND(I185*H185,2)</f>
        <v>0</v>
      </c>
      <c r="K185" s="205" t="s">
        <v>6599</v>
      </c>
      <c r="L185" s="62"/>
      <c r="M185" s="210" t="s">
        <v>21</v>
      </c>
      <c r="N185" s="211" t="s">
        <v>45</v>
      </c>
      <c r="O185" s="43"/>
      <c r="P185" s="212">
        <f>O185*H185</f>
        <v>0</v>
      </c>
      <c r="Q185" s="212">
        <v>6.0000000000000002E-5</v>
      </c>
      <c r="R185" s="212">
        <f>Q185*H185</f>
        <v>7.3679999999999995E-2</v>
      </c>
      <c r="S185" s="212">
        <v>0</v>
      </c>
      <c r="T185" s="213">
        <f>S185*H185</f>
        <v>0</v>
      </c>
      <c r="AR185" s="25" t="s">
        <v>375</v>
      </c>
      <c r="AT185" s="25" t="s">
        <v>311</v>
      </c>
      <c r="AU185" s="25" t="s">
        <v>84</v>
      </c>
      <c r="AY185" s="25" t="s">
        <v>308</v>
      </c>
      <c r="BE185" s="214">
        <f>IF(N185="základní",J185,0)</f>
        <v>0</v>
      </c>
      <c r="BF185" s="214">
        <f>IF(N185="snížená",J185,0)</f>
        <v>0</v>
      </c>
      <c r="BG185" s="214">
        <f>IF(N185="zákl. přenesená",J185,0)</f>
        <v>0</v>
      </c>
      <c r="BH185" s="214">
        <f>IF(N185="sníž. přenesená",J185,0)</f>
        <v>0</v>
      </c>
      <c r="BI185" s="214">
        <f>IF(N185="nulová",J185,0)</f>
        <v>0</v>
      </c>
      <c r="BJ185" s="25" t="s">
        <v>82</v>
      </c>
      <c r="BK185" s="214">
        <f>ROUND(I185*H185,2)</f>
        <v>0</v>
      </c>
      <c r="BL185" s="25" t="s">
        <v>375</v>
      </c>
      <c r="BM185" s="25" t="s">
        <v>8604</v>
      </c>
    </row>
    <row r="186" spans="2:65" s="13" customFormat="1" ht="13.5">
      <c r="B186" s="233"/>
      <c r="C186" s="234"/>
      <c r="D186" s="246" t="s">
        <v>451</v>
      </c>
      <c r="E186" s="256" t="s">
        <v>21</v>
      </c>
      <c r="F186" s="257" t="s">
        <v>8605</v>
      </c>
      <c r="G186" s="234"/>
      <c r="H186" s="258">
        <v>1228</v>
      </c>
      <c r="I186" s="238"/>
      <c r="J186" s="234"/>
      <c r="K186" s="234"/>
      <c r="L186" s="239"/>
      <c r="M186" s="240"/>
      <c r="N186" s="241"/>
      <c r="O186" s="241"/>
      <c r="P186" s="241"/>
      <c r="Q186" s="241"/>
      <c r="R186" s="241"/>
      <c r="S186" s="241"/>
      <c r="T186" s="242"/>
      <c r="AT186" s="243" t="s">
        <v>451</v>
      </c>
      <c r="AU186" s="243" t="s">
        <v>84</v>
      </c>
      <c r="AV186" s="13" t="s">
        <v>84</v>
      </c>
      <c r="AW186" s="13" t="s">
        <v>37</v>
      </c>
      <c r="AX186" s="13" t="s">
        <v>82</v>
      </c>
      <c r="AY186" s="243" t="s">
        <v>308</v>
      </c>
    </row>
    <row r="187" spans="2:65" s="1" customFormat="1" ht="22.5" customHeight="1">
      <c r="B187" s="42"/>
      <c r="C187" s="277" t="s">
        <v>2084</v>
      </c>
      <c r="D187" s="277" t="s">
        <v>1079</v>
      </c>
      <c r="E187" s="278" t="s">
        <v>8606</v>
      </c>
      <c r="F187" s="279" t="s">
        <v>8607</v>
      </c>
      <c r="G187" s="280" t="s">
        <v>538</v>
      </c>
      <c r="H187" s="281">
        <v>766</v>
      </c>
      <c r="I187" s="282"/>
      <c r="J187" s="283">
        <f>ROUND(I187*H187,2)</f>
        <v>0</v>
      </c>
      <c r="K187" s="279" t="s">
        <v>6599</v>
      </c>
      <c r="L187" s="284"/>
      <c r="M187" s="285" t="s">
        <v>21</v>
      </c>
      <c r="N187" s="286" t="s">
        <v>45</v>
      </c>
      <c r="O187" s="43"/>
      <c r="P187" s="212">
        <f>O187*H187</f>
        <v>0</v>
      </c>
      <c r="Q187" s="212">
        <v>4.0000000000000003E-5</v>
      </c>
      <c r="R187" s="212">
        <f>Q187*H187</f>
        <v>3.0640000000000004E-2</v>
      </c>
      <c r="S187" s="212">
        <v>0</v>
      </c>
      <c r="T187" s="213">
        <f>S187*H187</f>
        <v>0</v>
      </c>
      <c r="AR187" s="25" t="s">
        <v>619</v>
      </c>
      <c r="AT187" s="25" t="s">
        <v>1079</v>
      </c>
      <c r="AU187" s="25" t="s">
        <v>84</v>
      </c>
      <c r="AY187" s="25" t="s">
        <v>308</v>
      </c>
      <c r="BE187" s="214">
        <f>IF(N187="základní",J187,0)</f>
        <v>0</v>
      </c>
      <c r="BF187" s="214">
        <f>IF(N187="snížená",J187,0)</f>
        <v>0</v>
      </c>
      <c r="BG187" s="214">
        <f>IF(N187="zákl. přenesená",J187,0)</f>
        <v>0</v>
      </c>
      <c r="BH187" s="214">
        <f>IF(N187="sníž. přenesená",J187,0)</f>
        <v>0</v>
      </c>
      <c r="BI187" s="214">
        <f>IF(N187="nulová",J187,0)</f>
        <v>0</v>
      </c>
      <c r="BJ187" s="25" t="s">
        <v>82</v>
      </c>
      <c r="BK187" s="214">
        <f>ROUND(I187*H187,2)</f>
        <v>0</v>
      </c>
      <c r="BL187" s="25" t="s">
        <v>375</v>
      </c>
      <c r="BM187" s="25" t="s">
        <v>8608</v>
      </c>
    </row>
    <row r="188" spans="2:65" s="1" customFormat="1" ht="22.5" customHeight="1">
      <c r="B188" s="42"/>
      <c r="C188" s="277" t="s">
        <v>2088</v>
      </c>
      <c r="D188" s="277" t="s">
        <v>1079</v>
      </c>
      <c r="E188" s="278" t="s">
        <v>8609</v>
      </c>
      <c r="F188" s="279" t="s">
        <v>8610</v>
      </c>
      <c r="G188" s="280" t="s">
        <v>538</v>
      </c>
      <c r="H188" s="281">
        <v>363</v>
      </c>
      <c r="I188" s="282"/>
      <c r="J188" s="283">
        <f>ROUND(I188*H188,2)</f>
        <v>0</v>
      </c>
      <c r="K188" s="279" t="s">
        <v>6599</v>
      </c>
      <c r="L188" s="284"/>
      <c r="M188" s="285" t="s">
        <v>21</v>
      </c>
      <c r="N188" s="286" t="s">
        <v>45</v>
      </c>
      <c r="O188" s="43"/>
      <c r="P188" s="212">
        <f>O188*H188</f>
        <v>0</v>
      </c>
      <c r="Q188" s="212">
        <v>4.0000000000000003E-5</v>
      </c>
      <c r="R188" s="212">
        <f>Q188*H188</f>
        <v>1.4520000000000002E-2</v>
      </c>
      <c r="S188" s="212">
        <v>0</v>
      </c>
      <c r="T188" s="213">
        <f>S188*H188</f>
        <v>0</v>
      </c>
      <c r="AR188" s="25" t="s">
        <v>619</v>
      </c>
      <c r="AT188" s="25" t="s">
        <v>1079</v>
      </c>
      <c r="AU188" s="25" t="s">
        <v>84</v>
      </c>
      <c r="AY188" s="25" t="s">
        <v>308</v>
      </c>
      <c r="BE188" s="214">
        <f>IF(N188="základní",J188,0)</f>
        <v>0</v>
      </c>
      <c r="BF188" s="214">
        <f>IF(N188="snížená",J188,0)</f>
        <v>0</v>
      </c>
      <c r="BG188" s="214">
        <f>IF(N188="zákl. přenesená",J188,0)</f>
        <v>0</v>
      </c>
      <c r="BH188" s="214">
        <f>IF(N188="sníž. přenesená",J188,0)</f>
        <v>0</v>
      </c>
      <c r="BI188" s="214">
        <f>IF(N188="nulová",J188,0)</f>
        <v>0</v>
      </c>
      <c r="BJ188" s="25" t="s">
        <v>82</v>
      </c>
      <c r="BK188" s="214">
        <f>ROUND(I188*H188,2)</f>
        <v>0</v>
      </c>
      <c r="BL188" s="25" t="s">
        <v>375</v>
      </c>
      <c r="BM188" s="25" t="s">
        <v>8611</v>
      </c>
    </row>
    <row r="189" spans="2:65" s="1" customFormat="1" ht="22.5" customHeight="1">
      <c r="B189" s="42"/>
      <c r="C189" s="277" t="s">
        <v>2091</v>
      </c>
      <c r="D189" s="277" t="s">
        <v>1079</v>
      </c>
      <c r="E189" s="278" t="s">
        <v>8612</v>
      </c>
      <c r="F189" s="279" t="s">
        <v>8613</v>
      </c>
      <c r="G189" s="280" t="s">
        <v>538</v>
      </c>
      <c r="H189" s="281">
        <v>77</v>
      </c>
      <c r="I189" s="282"/>
      <c r="J189" s="283">
        <f>ROUND(I189*H189,2)</f>
        <v>0</v>
      </c>
      <c r="K189" s="279" t="s">
        <v>6599</v>
      </c>
      <c r="L189" s="284"/>
      <c r="M189" s="285" t="s">
        <v>21</v>
      </c>
      <c r="N189" s="286" t="s">
        <v>45</v>
      </c>
      <c r="O189" s="43"/>
      <c r="P189" s="212">
        <f>O189*H189</f>
        <v>0</v>
      </c>
      <c r="Q189" s="212">
        <v>5.0000000000000002E-5</v>
      </c>
      <c r="R189" s="212">
        <f>Q189*H189</f>
        <v>3.8500000000000001E-3</v>
      </c>
      <c r="S189" s="212">
        <v>0</v>
      </c>
      <c r="T189" s="213">
        <f>S189*H189</f>
        <v>0</v>
      </c>
      <c r="AR189" s="25" t="s">
        <v>619</v>
      </c>
      <c r="AT189" s="25" t="s">
        <v>1079</v>
      </c>
      <c r="AU189" s="25" t="s">
        <v>84</v>
      </c>
      <c r="AY189" s="25" t="s">
        <v>308</v>
      </c>
      <c r="BE189" s="214">
        <f>IF(N189="základní",J189,0)</f>
        <v>0</v>
      </c>
      <c r="BF189" s="214">
        <f>IF(N189="snížená",J189,0)</f>
        <v>0</v>
      </c>
      <c r="BG189" s="214">
        <f>IF(N189="zákl. přenesená",J189,0)</f>
        <v>0</v>
      </c>
      <c r="BH189" s="214">
        <f>IF(N189="sníž. přenesená",J189,0)</f>
        <v>0</v>
      </c>
      <c r="BI189" s="214">
        <f>IF(N189="nulová",J189,0)</f>
        <v>0</v>
      </c>
      <c r="BJ189" s="25" t="s">
        <v>82</v>
      </c>
      <c r="BK189" s="214">
        <f>ROUND(I189*H189,2)</f>
        <v>0</v>
      </c>
      <c r="BL189" s="25" t="s">
        <v>375</v>
      </c>
      <c r="BM189" s="25" t="s">
        <v>8614</v>
      </c>
    </row>
    <row r="190" spans="2:65" s="1" customFormat="1" ht="22.5" customHeight="1">
      <c r="B190" s="42"/>
      <c r="C190" s="277" t="s">
        <v>2094</v>
      </c>
      <c r="D190" s="277" t="s">
        <v>1079</v>
      </c>
      <c r="E190" s="278" t="s">
        <v>8615</v>
      </c>
      <c r="F190" s="279" t="s">
        <v>8616</v>
      </c>
      <c r="G190" s="280" t="s">
        <v>538</v>
      </c>
      <c r="H190" s="281">
        <v>22</v>
      </c>
      <c r="I190" s="282"/>
      <c r="J190" s="283">
        <f>ROUND(I190*H190,2)</f>
        <v>0</v>
      </c>
      <c r="K190" s="279" t="s">
        <v>6599</v>
      </c>
      <c r="L190" s="284"/>
      <c r="M190" s="285" t="s">
        <v>21</v>
      </c>
      <c r="N190" s="286" t="s">
        <v>45</v>
      </c>
      <c r="O190" s="43"/>
      <c r="P190" s="212">
        <f>O190*H190</f>
        <v>0</v>
      </c>
      <c r="Q190" s="212">
        <v>5.5000000000000003E-4</v>
      </c>
      <c r="R190" s="212">
        <f>Q190*H190</f>
        <v>1.2100000000000001E-2</v>
      </c>
      <c r="S190" s="212">
        <v>0</v>
      </c>
      <c r="T190" s="213">
        <f>S190*H190</f>
        <v>0</v>
      </c>
      <c r="AR190" s="25" t="s">
        <v>619</v>
      </c>
      <c r="AT190" s="25" t="s">
        <v>1079</v>
      </c>
      <c r="AU190" s="25" t="s">
        <v>84</v>
      </c>
      <c r="AY190" s="25" t="s">
        <v>308</v>
      </c>
      <c r="BE190" s="214">
        <f>IF(N190="základní",J190,0)</f>
        <v>0</v>
      </c>
      <c r="BF190" s="214">
        <f>IF(N190="snížená",J190,0)</f>
        <v>0</v>
      </c>
      <c r="BG190" s="214">
        <f>IF(N190="zákl. přenesená",J190,0)</f>
        <v>0</v>
      </c>
      <c r="BH190" s="214">
        <f>IF(N190="sníž. přenesená",J190,0)</f>
        <v>0</v>
      </c>
      <c r="BI190" s="214">
        <f>IF(N190="nulová",J190,0)</f>
        <v>0</v>
      </c>
      <c r="BJ190" s="25" t="s">
        <v>82</v>
      </c>
      <c r="BK190" s="214">
        <f>ROUND(I190*H190,2)</f>
        <v>0</v>
      </c>
      <c r="BL190" s="25" t="s">
        <v>375</v>
      </c>
      <c r="BM190" s="25" t="s">
        <v>8617</v>
      </c>
    </row>
    <row r="191" spans="2:65" s="1" customFormat="1" ht="31.5" customHeight="1">
      <c r="B191" s="42"/>
      <c r="C191" s="203" t="s">
        <v>2098</v>
      </c>
      <c r="D191" s="203" t="s">
        <v>311</v>
      </c>
      <c r="E191" s="204" t="s">
        <v>6682</v>
      </c>
      <c r="F191" s="205" t="s">
        <v>6683</v>
      </c>
      <c r="G191" s="206" t="s">
        <v>538</v>
      </c>
      <c r="H191" s="207">
        <v>2875</v>
      </c>
      <c r="I191" s="208"/>
      <c r="J191" s="209">
        <f>ROUND(I191*H191,2)</f>
        <v>0</v>
      </c>
      <c r="K191" s="205" t="s">
        <v>6599</v>
      </c>
      <c r="L191" s="62"/>
      <c r="M191" s="210" t="s">
        <v>21</v>
      </c>
      <c r="N191" s="211" t="s">
        <v>45</v>
      </c>
      <c r="O191" s="43"/>
      <c r="P191" s="212">
        <f>O191*H191</f>
        <v>0</v>
      </c>
      <c r="Q191" s="212">
        <v>1E-4</v>
      </c>
      <c r="R191" s="212">
        <f>Q191*H191</f>
        <v>0.28750000000000003</v>
      </c>
      <c r="S191" s="212">
        <v>0</v>
      </c>
      <c r="T191" s="213">
        <f>S191*H191</f>
        <v>0</v>
      </c>
      <c r="AR191" s="25" t="s">
        <v>375</v>
      </c>
      <c r="AT191" s="25" t="s">
        <v>311</v>
      </c>
      <c r="AU191" s="25" t="s">
        <v>84</v>
      </c>
      <c r="AY191" s="25" t="s">
        <v>308</v>
      </c>
      <c r="BE191" s="214">
        <f>IF(N191="základní",J191,0)</f>
        <v>0</v>
      </c>
      <c r="BF191" s="214">
        <f>IF(N191="snížená",J191,0)</f>
        <v>0</v>
      </c>
      <c r="BG191" s="214">
        <f>IF(N191="zákl. přenesená",J191,0)</f>
        <v>0</v>
      </c>
      <c r="BH191" s="214">
        <f>IF(N191="sníž. přenesená",J191,0)</f>
        <v>0</v>
      </c>
      <c r="BI191" s="214">
        <f>IF(N191="nulová",J191,0)</f>
        <v>0</v>
      </c>
      <c r="BJ191" s="25" t="s">
        <v>82</v>
      </c>
      <c r="BK191" s="214">
        <f>ROUND(I191*H191,2)</f>
        <v>0</v>
      </c>
      <c r="BL191" s="25" t="s">
        <v>375</v>
      </c>
      <c r="BM191" s="25" t="s">
        <v>8618</v>
      </c>
    </row>
    <row r="192" spans="2:65" s="13" customFormat="1" ht="13.5">
      <c r="B192" s="233"/>
      <c r="C192" s="234"/>
      <c r="D192" s="246" t="s">
        <v>451</v>
      </c>
      <c r="E192" s="256" t="s">
        <v>21</v>
      </c>
      <c r="F192" s="257" t="s">
        <v>8619</v>
      </c>
      <c r="G192" s="234"/>
      <c r="H192" s="258">
        <v>2875</v>
      </c>
      <c r="I192" s="238"/>
      <c r="J192" s="234"/>
      <c r="K192" s="234"/>
      <c r="L192" s="239"/>
      <c r="M192" s="240"/>
      <c r="N192" s="241"/>
      <c r="O192" s="241"/>
      <c r="P192" s="241"/>
      <c r="Q192" s="241"/>
      <c r="R192" s="241"/>
      <c r="S192" s="241"/>
      <c r="T192" s="242"/>
      <c r="AT192" s="243" t="s">
        <v>451</v>
      </c>
      <c r="AU192" s="243" t="s">
        <v>84</v>
      </c>
      <c r="AV192" s="13" t="s">
        <v>84</v>
      </c>
      <c r="AW192" s="13" t="s">
        <v>37</v>
      </c>
      <c r="AX192" s="13" t="s">
        <v>82</v>
      </c>
      <c r="AY192" s="243" t="s">
        <v>308</v>
      </c>
    </row>
    <row r="193" spans="2:65" s="1" customFormat="1" ht="22.5" customHeight="1">
      <c r="B193" s="42"/>
      <c r="C193" s="277" t="s">
        <v>2100</v>
      </c>
      <c r="D193" s="277" t="s">
        <v>1079</v>
      </c>
      <c r="E193" s="278" t="s">
        <v>8620</v>
      </c>
      <c r="F193" s="279" t="s">
        <v>8621</v>
      </c>
      <c r="G193" s="280" t="s">
        <v>538</v>
      </c>
      <c r="H193" s="281">
        <v>1740</v>
      </c>
      <c r="I193" s="282"/>
      <c r="J193" s="283">
        <f t="shared" ref="J193:J199" si="50">ROUND(I193*H193,2)</f>
        <v>0</v>
      </c>
      <c r="K193" s="279" t="s">
        <v>21</v>
      </c>
      <c r="L193" s="284"/>
      <c r="M193" s="285" t="s">
        <v>21</v>
      </c>
      <c r="N193" s="286" t="s">
        <v>45</v>
      </c>
      <c r="O193" s="43"/>
      <c r="P193" s="212">
        <f t="shared" ref="P193:P199" si="51">O193*H193</f>
        <v>0</v>
      </c>
      <c r="Q193" s="212">
        <v>2.7E-4</v>
      </c>
      <c r="R193" s="212">
        <f t="shared" ref="R193:R199" si="52">Q193*H193</f>
        <v>0.4698</v>
      </c>
      <c r="S193" s="212">
        <v>0</v>
      </c>
      <c r="T193" s="213">
        <f t="shared" ref="T193:T199" si="53">S193*H193</f>
        <v>0</v>
      </c>
      <c r="AR193" s="25" t="s">
        <v>619</v>
      </c>
      <c r="AT193" s="25" t="s">
        <v>1079</v>
      </c>
      <c r="AU193" s="25" t="s">
        <v>84</v>
      </c>
      <c r="AY193" s="25" t="s">
        <v>308</v>
      </c>
      <c r="BE193" s="214">
        <f t="shared" ref="BE193:BE199" si="54">IF(N193="základní",J193,0)</f>
        <v>0</v>
      </c>
      <c r="BF193" s="214">
        <f t="shared" ref="BF193:BF199" si="55">IF(N193="snížená",J193,0)</f>
        <v>0</v>
      </c>
      <c r="BG193" s="214">
        <f t="shared" ref="BG193:BG199" si="56">IF(N193="zákl. přenesená",J193,0)</f>
        <v>0</v>
      </c>
      <c r="BH193" s="214">
        <f t="shared" ref="BH193:BH199" si="57">IF(N193="sníž. přenesená",J193,0)</f>
        <v>0</v>
      </c>
      <c r="BI193" s="214">
        <f t="shared" ref="BI193:BI199" si="58">IF(N193="nulová",J193,0)</f>
        <v>0</v>
      </c>
      <c r="BJ193" s="25" t="s">
        <v>82</v>
      </c>
      <c r="BK193" s="214">
        <f t="shared" ref="BK193:BK199" si="59">ROUND(I193*H193,2)</f>
        <v>0</v>
      </c>
      <c r="BL193" s="25" t="s">
        <v>375</v>
      </c>
      <c r="BM193" s="25" t="s">
        <v>8622</v>
      </c>
    </row>
    <row r="194" spans="2:65" s="1" customFormat="1" ht="22.5" customHeight="1">
      <c r="B194" s="42"/>
      <c r="C194" s="277" t="s">
        <v>2103</v>
      </c>
      <c r="D194" s="277" t="s">
        <v>1079</v>
      </c>
      <c r="E194" s="278" t="s">
        <v>6692</v>
      </c>
      <c r="F194" s="279" t="s">
        <v>6693</v>
      </c>
      <c r="G194" s="280" t="s">
        <v>538</v>
      </c>
      <c r="H194" s="281">
        <v>545</v>
      </c>
      <c r="I194" s="282"/>
      <c r="J194" s="283">
        <f t="shared" si="50"/>
        <v>0</v>
      </c>
      <c r="K194" s="279" t="s">
        <v>6599</v>
      </c>
      <c r="L194" s="284"/>
      <c r="M194" s="285" t="s">
        <v>21</v>
      </c>
      <c r="N194" s="286" t="s">
        <v>45</v>
      </c>
      <c r="O194" s="43"/>
      <c r="P194" s="212">
        <f t="shared" si="51"/>
        <v>0</v>
      </c>
      <c r="Q194" s="212">
        <v>2.7E-4</v>
      </c>
      <c r="R194" s="212">
        <f t="shared" si="52"/>
        <v>0.14715</v>
      </c>
      <c r="S194" s="212">
        <v>0</v>
      </c>
      <c r="T194" s="213">
        <f t="shared" si="53"/>
        <v>0</v>
      </c>
      <c r="AR194" s="25" t="s">
        <v>619</v>
      </c>
      <c r="AT194" s="25" t="s">
        <v>1079</v>
      </c>
      <c r="AU194" s="25" t="s">
        <v>84</v>
      </c>
      <c r="AY194" s="25" t="s">
        <v>308</v>
      </c>
      <c r="BE194" s="214">
        <f t="shared" si="54"/>
        <v>0</v>
      </c>
      <c r="BF194" s="214">
        <f t="shared" si="55"/>
        <v>0</v>
      </c>
      <c r="BG194" s="214">
        <f t="shared" si="56"/>
        <v>0</v>
      </c>
      <c r="BH194" s="214">
        <f t="shared" si="57"/>
        <v>0</v>
      </c>
      <c r="BI194" s="214">
        <f t="shared" si="58"/>
        <v>0</v>
      </c>
      <c r="BJ194" s="25" t="s">
        <v>82</v>
      </c>
      <c r="BK194" s="214">
        <f t="shared" si="59"/>
        <v>0</v>
      </c>
      <c r="BL194" s="25" t="s">
        <v>375</v>
      </c>
      <c r="BM194" s="25" t="s">
        <v>8623</v>
      </c>
    </row>
    <row r="195" spans="2:65" s="1" customFormat="1" ht="22.5" customHeight="1">
      <c r="B195" s="42"/>
      <c r="C195" s="277" t="s">
        <v>2108</v>
      </c>
      <c r="D195" s="277" t="s">
        <v>1079</v>
      </c>
      <c r="E195" s="278" t="s">
        <v>6695</v>
      </c>
      <c r="F195" s="279" t="s">
        <v>6696</v>
      </c>
      <c r="G195" s="280" t="s">
        <v>538</v>
      </c>
      <c r="H195" s="281">
        <v>293</v>
      </c>
      <c r="I195" s="282"/>
      <c r="J195" s="283">
        <f t="shared" si="50"/>
        <v>0</v>
      </c>
      <c r="K195" s="279" t="s">
        <v>6599</v>
      </c>
      <c r="L195" s="284"/>
      <c r="M195" s="285" t="s">
        <v>21</v>
      </c>
      <c r="N195" s="286" t="s">
        <v>45</v>
      </c>
      <c r="O195" s="43"/>
      <c r="P195" s="212">
        <f t="shared" si="51"/>
        <v>0</v>
      </c>
      <c r="Q195" s="212">
        <v>2.9E-4</v>
      </c>
      <c r="R195" s="212">
        <f t="shared" si="52"/>
        <v>8.4970000000000004E-2</v>
      </c>
      <c r="S195" s="212">
        <v>0</v>
      </c>
      <c r="T195" s="213">
        <f t="shared" si="53"/>
        <v>0</v>
      </c>
      <c r="AR195" s="25" t="s">
        <v>619</v>
      </c>
      <c r="AT195" s="25" t="s">
        <v>1079</v>
      </c>
      <c r="AU195" s="25" t="s">
        <v>84</v>
      </c>
      <c r="AY195" s="25" t="s">
        <v>308</v>
      </c>
      <c r="BE195" s="214">
        <f t="shared" si="54"/>
        <v>0</v>
      </c>
      <c r="BF195" s="214">
        <f t="shared" si="55"/>
        <v>0</v>
      </c>
      <c r="BG195" s="214">
        <f t="shared" si="56"/>
        <v>0</v>
      </c>
      <c r="BH195" s="214">
        <f t="shared" si="57"/>
        <v>0</v>
      </c>
      <c r="BI195" s="214">
        <f t="shared" si="58"/>
        <v>0</v>
      </c>
      <c r="BJ195" s="25" t="s">
        <v>82</v>
      </c>
      <c r="BK195" s="214">
        <f t="shared" si="59"/>
        <v>0</v>
      </c>
      <c r="BL195" s="25" t="s">
        <v>375</v>
      </c>
      <c r="BM195" s="25" t="s">
        <v>8624</v>
      </c>
    </row>
    <row r="196" spans="2:65" s="1" customFormat="1" ht="22.5" customHeight="1">
      <c r="B196" s="42"/>
      <c r="C196" s="277" t="s">
        <v>2112</v>
      </c>
      <c r="D196" s="277" t="s">
        <v>1079</v>
      </c>
      <c r="E196" s="278" t="s">
        <v>6710</v>
      </c>
      <c r="F196" s="279" t="s">
        <v>6711</v>
      </c>
      <c r="G196" s="280" t="s">
        <v>538</v>
      </c>
      <c r="H196" s="281">
        <v>106</v>
      </c>
      <c r="I196" s="282"/>
      <c r="J196" s="283">
        <f t="shared" si="50"/>
        <v>0</v>
      </c>
      <c r="K196" s="279" t="s">
        <v>6599</v>
      </c>
      <c r="L196" s="284"/>
      <c r="M196" s="285" t="s">
        <v>21</v>
      </c>
      <c r="N196" s="286" t="s">
        <v>45</v>
      </c>
      <c r="O196" s="43"/>
      <c r="P196" s="212">
        <f t="shared" si="51"/>
        <v>0</v>
      </c>
      <c r="Q196" s="212">
        <v>6.4999999999999997E-4</v>
      </c>
      <c r="R196" s="212">
        <f t="shared" si="52"/>
        <v>6.8900000000000003E-2</v>
      </c>
      <c r="S196" s="212">
        <v>0</v>
      </c>
      <c r="T196" s="213">
        <f t="shared" si="53"/>
        <v>0</v>
      </c>
      <c r="AR196" s="25" t="s">
        <v>619</v>
      </c>
      <c r="AT196" s="25" t="s">
        <v>1079</v>
      </c>
      <c r="AU196" s="25" t="s">
        <v>84</v>
      </c>
      <c r="AY196" s="25" t="s">
        <v>308</v>
      </c>
      <c r="BE196" s="214">
        <f t="shared" si="54"/>
        <v>0</v>
      </c>
      <c r="BF196" s="214">
        <f t="shared" si="55"/>
        <v>0</v>
      </c>
      <c r="BG196" s="214">
        <f t="shared" si="56"/>
        <v>0</v>
      </c>
      <c r="BH196" s="214">
        <f t="shared" si="57"/>
        <v>0</v>
      </c>
      <c r="BI196" s="214">
        <f t="shared" si="58"/>
        <v>0</v>
      </c>
      <c r="BJ196" s="25" t="s">
        <v>82</v>
      </c>
      <c r="BK196" s="214">
        <f t="shared" si="59"/>
        <v>0</v>
      </c>
      <c r="BL196" s="25" t="s">
        <v>375</v>
      </c>
      <c r="BM196" s="25" t="s">
        <v>8625</v>
      </c>
    </row>
    <row r="197" spans="2:65" s="1" customFormat="1" ht="22.5" customHeight="1">
      <c r="B197" s="42"/>
      <c r="C197" s="277" t="s">
        <v>2117</v>
      </c>
      <c r="D197" s="277" t="s">
        <v>1079</v>
      </c>
      <c r="E197" s="278" t="s">
        <v>6713</v>
      </c>
      <c r="F197" s="279" t="s">
        <v>6714</v>
      </c>
      <c r="G197" s="280" t="s">
        <v>538</v>
      </c>
      <c r="H197" s="281">
        <v>64</v>
      </c>
      <c r="I197" s="282"/>
      <c r="J197" s="283">
        <f t="shared" si="50"/>
        <v>0</v>
      </c>
      <c r="K197" s="279" t="s">
        <v>6599</v>
      </c>
      <c r="L197" s="284"/>
      <c r="M197" s="285" t="s">
        <v>21</v>
      </c>
      <c r="N197" s="286" t="s">
        <v>45</v>
      </c>
      <c r="O197" s="43"/>
      <c r="P197" s="212">
        <f t="shared" si="51"/>
        <v>0</v>
      </c>
      <c r="Q197" s="212">
        <v>7.2000000000000005E-4</v>
      </c>
      <c r="R197" s="212">
        <f t="shared" si="52"/>
        <v>4.6080000000000003E-2</v>
      </c>
      <c r="S197" s="212">
        <v>0</v>
      </c>
      <c r="T197" s="213">
        <f t="shared" si="53"/>
        <v>0</v>
      </c>
      <c r="AR197" s="25" t="s">
        <v>619</v>
      </c>
      <c r="AT197" s="25" t="s">
        <v>1079</v>
      </c>
      <c r="AU197" s="25" t="s">
        <v>84</v>
      </c>
      <c r="AY197" s="25" t="s">
        <v>308</v>
      </c>
      <c r="BE197" s="214">
        <f t="shared" si="54"/>
        <v>0</v>
      </c>
      <c r="BF197" s="214">
        <f t="shared" si="55"/>
        <v>0</v>
      </c>
      <c r="BG197" s="214">
        <f t="shared" si="56"/>
        <v>0</v>
      </c>
      <c r="BH197" s="214">
        <f t="shared" si="57"/>
        <v>0</v>
      </c>
      <c r="BI197" s="214">
        <f t="shared" si="58"/>
        <v>0</v>
      </c>
      <c r="BJ197" s="25" t="s">
        <v>82</v>
      </c>
      <c r="BK197" s="214">
        <f t="shared" si="59"/>
        <v>0</v>
      </c>
      <c r="BL197" s="25" t="s">
        <v>375</v>
      </c>
      <c r="BM197" s="25" t="s">
        <v>8626</v>
      </c>
    </row>
    <row r="198" spans="2:65" s="1" customFormat="1" ht="22.5" customHeight="1">
      <c r="B198" s="42"/>
      <c r="C198" s="277" t="s">
        <v>2122</v>
      </c>
      <c r="D198" s="277" t="s">
        <v>1079</v>
      </c>
      <c r="E198" s="278" t="s">
        <v>6719</v>
      </c>
      <c r="F198" s="279" t="s">
        <v>8627</v>
      </c>
      <c r="G198" s="280" t="s">
        <v>538</v>
      </c>
      <c r="H198" s="281">
        <v>127</v>
      </c>
      <c r="I198" s="282"/>
      <c r="J198" s="283">
        <f t="shared" si="50"/>
        <v>0</v>
      </c>
      <c r="K198" s="279" t="s">
        <v>6599</v>
      </c>
      <c r="L198" s="284"/>
      <c r="M198" s="285" t="s">
        <v>21</v>
      </c>
      <c r="N198" s="286" t="s">
        <v>45</v>
      </c>
      <c r="O198" s="43"/>
      <c r="P198" s="212">
        <f t="shared" si="51"/>
        <v>0</v>
      </c>
      <c r="Q198" s="212">
        <v>1.2099999999999999E-3</v>
      </c>
      <c r="R198" s="212">
        <f t="shared" si="52"/>
        <v>0.15367</v>
      </c>
      <c r="S198" s="212">
        <v>0</v>
      </c>
      <c r="T198" s="213">
        <f t="shared" si="53"/>
        <v>0</v>
      </c>
      <c r="AR198" s="25" t="s">
        <v>619</v>
      </c>
      <c r="AT198" s="25" t="s">
        <v>1079</v>
      </c>
      <c r="AU198" s="25" t="s">
        <v>84</v>
      </c>
      <c r="AY198" s="25" t="s">
        <v>308</v>
      </c>
      <c r="BE198" s="214">
        <f t="shared" si="54"/>
        <v>0</v>
      </c>
      <c r="BF198" s="214">
        <f t="shared" si="55"/>
        <v>0</v>
      </c>
      <c r="BG198" s="214">
        <f t="shared" si="56"/>
        <v>0</v>
      </c>
      <c r="BH198" s="214">
        <f t="shared" si="57"/>
        <v>0</v>
      </c>
      <c r="BI198" s="214">
        <f t="shared" si="58"/>
        <v>0</v>
      </c>
      <c r="BJ198" s="25" t="s">
        <v>82</v>
      </c>
      <c r="BK198" s="214">
        <f t="shared" si="59"/>
        <v>0</v>
      </c>
      <c r="BL198" s="25" t="s">
        <v>375</v>
      </c>
      <c r="BM198" s="25" t="s">
        <v>8628</v>
      </c>
    </row>
    <row r="199" spans="2:65" s="1" customFormat="1" ht="31.5" customHeight="1">
      <c r="B199" s="42"/>
      <c r="C199" s="203" t="s">
        <v>2126</v>
      </c>
      <c r="D199" s="203" t="s">
        <v>311</v>
      </c>
      <c r="E199" s="204" t="s">
        <v>6722</v>
      </c>
      <c r="F199" s="205" t="s">
        <v>6723</v>
      </c>
      <c r="G199" s="206" t="s">
        <v>538</v>
      </c>
      <c r="H199" s="207">
        <v>299</v>
      </c>
      <c r="I199" s="208"/>
      <c r="J199" s="209">
        <f t="shared" si="50"/>
        <v>0</v>
      </c>
      <c r="K199" s="205" t="s">
        <v>6599</v>
      </c>
      <c r="L199" s="62"/>
      <c r="M199" s="210" t="s">
        <v>21</v>
      </c>
      <c r="N199" s="211" t="s">
        <v>45</v>
      </c>
      <c r="O199" s="43"/>
      <c r="P199" s="212">
        <f t="shared" si="51"/>
        <v>0</v>
      </c>
      <c r="Q199" s="212">
        <v>1.8000000000000001E-4</v>
      </c>
      <c r="R199" s="212">
        <f t="shared" si="52"/>
        <v>5.3820000000000007E-2</v>
      </c>
      <c r="S199" s="212">
        <v>0</v>
      </c>
      <c r="T199" s="213">
        <f t="shared" si="53"/>
        <v>0</v>
      </c>
      <c r="AR199" s="25" t="s">
        <v>375</v>
      </c>
      <c r="AT199" s="25" t="s">
        <v>311</v>
      </c>
      <c r="AU199" s="25" t="s">
        <v>84</v>
      </c>
      <c r="AY199" s="25" t="s">
        <v>308</v>
      </c>
      <c r="BE199" s="214">
        <f t="shared" si="54"/>
        <v>0</v>
      </c>
      <c r="BF199" s="214">
        <f t="shared" si="55"/>
        <v>0</v>
      </c>
      <c r="BG199" s="214">
        <f t="shared" si="56"/>
        <v>0</v>
      </c>
      <c r="BH199" s="214">
        <f t="shared" si="57"/>
        <v>0</v>
      </c>
      <c r="BI199" s="214">
        <f t="shared" si="58"/>
        <v>0</v>
      </c>
      <c r="BJ199" s="25" t="s">
        <v>82</v>
      </c>
      <c r="BK199" s="214">
        <f t="shared" si="59"/>
        <v>0</v>
      </c>
      <c r="BL199" s="25" t="s">
        <v>375</v>
      </c>
      <c r="BM199" s="25" t="s">
        <v>8629</v>
      </c>
    </row>
    <row r="200" spans="2:65" s="13" customFormat="1" ht="13.5">
      <c r="B200" s="233"/>
      <c r="C200" s="234"/>
      <c r="D200" s="246" t="s">
        <v>451</v>
      </c>
      <c r="E200" s="256" t="s">
        <v>21</v>
      </c>
      <c r="F200" s="257" t="s">
        <v>8630</v>
      </c>
      <c r="G200" s="234"/>
      <c r="H200" s="258">
        <v>299</v>
      </c>
      <c r="I200" s="238"/>
      <c r="J200" s="234"/>
      <c r="K200" s="234"/>
      <c r="L200" s="239"/>
      <c r="M200" s="240"/>
      <c r="N200" s="241"/>
      <c r="O200" s="241"/>
      <c r="P200" s="241"/>
      <c r="Q200" s="241"/>
      <c r="R200" s="241"/>
      <c r="S200" s="241"/>
      <c r="T200" s="242"/>
      <c r="AT200" s="243" t="s">
        <v>451</v>
      </c>
      <c r="AU200" s="243" t="s">
        <v>84</v>
      </c>
      <c r="AV200" s="13" t="s">
        <v>84</v>
      </c>
      <c r="AW200" s="13" t="s">
        <v>37</v>
      </c>
      <c r="AX200" s="13" t="s">
        <v>82</v>
      </c>
      <c r="AY200" s="243" t="s">
        <v>308</v>
      </c>
    </row>
    <row r="201" spans="2:65" s="1" customFormat="1" ht="22.5" customHeight="1">
      <c r="B201" s="42"/>
      <c r="C201" s="277" t="s">
        <v>2130</v>
      </c>
      <c r="D201" s="277" t="s">
        <v>1079</v>
      </c>
      <c r="E201" s="278" t="s">
        <v>8631</v>
      </c>
      <c r="F201" s="279" t="s">
        <v>8632</v>
      </c>
      <c r="G201" s="280" t="s">
        <v>538</v>
      </c>
      <c r="H201" s="281">
        <v>135</v>
      </c>
      <c r="I201" s="282"/>
      <c r="J201" s="283">
        <f>ROUND(I201*H201,2)</f>
        <v>0</v>
      </c>
      <c r="K201" s="279" t="s">
        <v>21</v>
      </c>
      <c r="L201" s="284"/>
      <c r="M201" s="285" t="s">
        <v>21</v>
      </c>
      <c r="N201" s="286" t="s">
        <v>45</v>
      </c>
      <c r="O201" s="43"/>
      <c r="P201" s="212">
        <f>O201*H201</f>
        <v>0</v>
      </c>
      <c r="Q201" s="212">
        <v>1.2099999999999999E-3</v>
      </c>
      <c r="R201" s="212">
        <f>Q201*H201</f>
        <v>0.16335</v>
      </c>
      <c r="S201" s="212">
        <v>0</v>
      </c>
      <c r="T201" s="213">
        <f>S201*H201</f>
        <v>0</v>
      </c>
      <c r="AR201" s="25" t="s">
        <v>619</v>
      </c>
      <c r="AT201" s="25" t="s">
        <v>1079</v>
      </c>
      <c r="AU201" s="25" t="s">
        <v>84</v>
      </c>
      <c r="AY201" s="25" t="s">
        <v>308</v>
      </c>
      <c r="BE201" s="214">
        <f>IF(N201="základní",J201,0)</f>
        <v>0</v>
      </c>
      <c r="BF201" s="214">
        <f>IF(N201="snížená",J201,0)</f>
        <v>0</v>
      </c>
      <c r="BG201" s="214">
        <f>IF(N201="zákl. přenesená",J201,0)</f>
        <v>0</v>
      </c>
      <c r="BH201" s="214">
        <f>IF(N201="sníž. přenesená",J201,0)</f>
        <v>0</v>
      </c>
      <c r="BI201" s="214">
        <f>IF(N201="nulová",J201,0)</f>
        <v>0</v>
      </c>
      <c r="BJ201" s="25" t="s">
        <v>82</v>
      </c>
      <c r="BK201" s="214">
        <f>ROUND(I201*H201,2)</f>
        <v>0</v>
      </c>
      <c r="BL201" s="25" t="s">
        <v>375</v>
      </c>
      <c r="BM201" s="25" t="s">
        <v>8633</v>
      </c>
    </row>
    <row r="202" spans="2:65" s="1" customFormat="1" ht="22.5" customHeight="1">
      <c r="B202" s="42"/>
      <c r="C202" s="277" t="s">
        <v>2134</v>
      </c>
      <c r="D202" s="277" t="s">
        <v>1079</v>
      </c>
      <c r="E202" s="278" t="s">
        <v>8634</v>
      </c>
      <c r="F202" s="279" t="s">
        <v>8635</v>
      </c>
      <c r="G202" s="280" t="s">
        <v>538</v>
      </c>
      <c r="H202" s="281">
        <v>148</v>
      </c>
      <c r="I202" s="282"/>
      <c r="J202" s="283">
        <f>ROUND(I202*H202,2)</f>
        <v>0</v>
      </c>
      <c r="K202" s="279" t="s">
        <v>21</v>
      </c>
      <c r="L202" s="284"/>
      <c r="M202" s="285" t="s">
        <v>21</v>
      </c>
      <c r="N202" s="286" t="s">
        <v>45</v>
      </c>
      <c r="O202" s="43"/>
      <c r="P202" s="212">
        <f>O202*H202</f>
        <v>0</v>
      </c>
      <c r="Q202" s="212">
        <v>1.2099999999999999E-3</v>
      </c>
      <c r="R202" s="212">
        <f>Q202*H202</f>
        <v>0.17907999999999999</v>
      </c>
      <c r="S202" s="212">
        <v>0</v>
      </c>
      <c r="T202" s="213">
        <f>S202*H202</f>
        <v>0</v>
      </c>
      <c r="AR202" s="25" t="s">
        <v>619</v>
      </c>
      <c r="AT202" s="25" t="s">
        <v>1079</v>
      </c>
      <c r="AU202" s="25" t="s">
        <v>84</v>
      </c>
      <c r="AY202" s="25" t="s">
        <v>308</v>
      </c>
      <c r="BE202" s="214">
        <f>IF(N202="základní",J202,0)</f>
        <v>0</v>
      </c>
      <c r="BF202" s="214">
        <f>IF(N202="snížená",J202,0)</f>
        <v>0</v>
      </c>
      <c r="BG202" s="214">
        <f>IF(N202="zákl. přenesená",J202,0)</f>
        <v>0</v>
      </c>
      <c r="BH202" s="214">
        <f>IF(N202="sníž. přenesená",J202,0)</f>
        <v>0</v>
      </c>
      <c r="BI202" s="214">
        <f>IF(N202="nulová",J202,0)</f>
        <v>0</v>
      </c>
      <c r="BJ202" s="25" t="s">
        <v>82</v>
      </c>
      <c r="BK202" s="214">
        <f>ROUND(I202*H202,2)</f>
        <v>0</v>
      </c>
      <c r="BL202" s="25" t="s">
        <v>375</v>
      </c>
      <c r="BM202" s="25" t="s">
        <v>8636</v>
      </c>
    </row>
    <row r="203" spans="2:65" s="1" customFormat="1" ht="22.5" customHeight="1">
      <c r="B203" s="42"/>
      <c r="C203" s="277" t="s">
        <v>2139</v>
      </c>
      <c r="D203" s="277" t="s">
        <v>1079</v>
      </c>
      <c r="E203" s="278" t="s">
        <v>8637</v>
      </c>
      <c r="F203" s="279" t="s">
        <v>8638</v>
      </c>
      <c r="G203" s="280" t="s">
        <v>538</v>
      </c>
      <c r="H203" s="281">
        <v>16</v>
      </c>
      <c r="I203" s="282"/>
      <c r="J203" s="283">
        <f>ROUND(I203*H203,2)</f>
        <v>0</v>
      </c>
      <c r="K203" s="279" t="s">
        <v>21</v>
      </c>
      <c r="L203" s="284"/>
      <c r="M203" s="285" t="s">
        <v>21</v>
      </c>
      <c r="N203" s="286" t="s">
        <v>45</v>
      </c>
      <c r="O203" s="43"/>
      <c r="P203" s="212">
        <f>O203*H203</f>
        <v>0</v>
      </c>
      <c r="Q203" s="212">
        <v>1.2099999999999999E-3</v>
      </c>
      <c r="R203" s="212">
        <f>Q203*H203</f>
        <v>1.9359999999999999E-2</v>
      </c>
      <c r="S203" s="212">
        <v>0</v>
      </c>
      <c r="T203" s="213">
        <f>S203*H203</f>
        <v>0</v>
      </c>
      <c r="AR203" s="25" t="s">
        <v>619</v>
      </c>
      <c r="AT203" s="25" t="s">
        <v>1079</v>
      </c>
      <c r="AU203" s="25" t="s">
        <v>84</v>
      </c>
      <c r="AY203" s="25" t="s">
        <v>308</v>
      </c>
      <c r="BE203" s="214">
        <f>IF(N203="základní",J203,0)</f>
        <v>0</v>
      </c>
      <c r="BF203" s="214">
        <f>IF(N203="snížená",J203,0)</f>
        <v>0</v>
      </c>
      <c r="BG203" s="214">
        <f>IF(N203="zákl. přenesená",J203,0)</f>
        <v>0</v>
      </c>
      <c r="BH203" s="214">
        <f>IF(N203="sníž. přenesená",J203,0)</f>
        <v>0</v>
      </c>
      <c r="BI203" s="214">
        <f>IF(N203="nulová",J203,0)</f>
        <v>0</v>
      </c>
      <c r="BJ203" s="25" t="s">
        <v>82</v>
      </c>
      <c r="BK203" s="214">
        <f>ROUND(I203*H203,2)</f>
        <v>0</v>
      </c>
      <c r="BL203" s="25" t="s">
        <v>375</v>
      </c>
      <c r="BM203" s="25" t="s">
        <v>8639</v>
      </c>
    </row>
    <row r="204" spans="2:65" s="1" customFormat="1" ht="22.5" customHeight="1">
      <c r="B204" s="42"/>
      <c r="C204" s="277" t="s">
        <v>2143</v>
      </c>
      <c r="D204" s="277" t="s">
        <v>1079</v>
      </c>
      <c r="E204" s="278" t="s">
        <v>6741</v>
      </c>
      <c r="F204" s="279" t="s">
        <v>6742</v>
      </c>
      <c r="G204" s="280" t="s">
        <v>578</v>
      </c>
      <c r="H204" s="281">
        <v>50</v>
      </c>
      <c r="I204" s="282"/>
      <c r="J204" s="283">
        <f>ROUND(I204*H204,2)</f>
        <v>0</v>
      </c>
      <c r="K204" s="279" t="s">
        <v>6599</v>
      </c>
      <c r="L204" s="284"/>
      <c r="M204" s="285" t="s">
        <v>21</v>
      </c>
      <c r="N204" s="286" t="s">
        <v>45</v>
      </c>
      <c r="O204" s="43"/>
      <c r="P204" s="212">
        <f>O204*H204</f>
        <v>0</v>
      </c>
      <c r="Q204" s="212">
        <v>4.7000000000000002E-3</v>
      </c>
      <c r="R204" s="212">
        <f>Q204*H204</f>
        <v>0.23500000000000001</v>
      </c>
      <c r="S204" s="212">
        <v>0</v>
      </c>
      <c r="T204" s="213">
        <f>S204*H204</f>
        <v>0</v>
      </c>
      <c r="AR204" s="25" t="s">
        <v>619</v>
      </c>
      <c r="AT204" s="25" t="s">
        <v>1079</v>
      </c>
      <c r="AU204" s="25" t="s">
        <v>84</v>
      </c>
      <c r="AY204" s="25" t="s">
        <v>308</v>
      </c>
      <c r="BE204" s="214">
        <f>IF(N204="základní",J204,0)</f>
        <v>0</v>
      </c>
      <c r="BF204" s="214">
        <f>IF(N204="snížená",J204,0)</f>
        <v>0</v>
      </c>
      <c r="BG204" s="214">
        <f>IF(N204="zákl. přenesená",J204,0)</f>
        <v>0</v>
      </c>
      <c r="BH204" s="214">
        <f>IF(N204="sníž. přenesená",J204,0)</f>
        <v>0</v>
      </c>
      <c r="BI204" s="214">
        <f>IF(N204="nulová",J204,0)</f>
        <v>0</v>
      </c>
      <c r="BJ204" s="25" t="s">
        <v>82</v>
      </c>
      <c r="BK204" s="214">
        <f>ROUND(I204*H204,2)</f>
        <v>0</v>
      </c>
      <c r="BL204" s="25" t="s">
        <v>375</v>
      </c>
      <c r="BM204" s="25" t="s">
        <v>8640</v>
      </c>
    </row>
    <row r="205" spans="2:65" s="1" customFormat="1" ht="22.5" customHeight="1">
      <c r="B205" s="42"/>
      <c r="C205" s="203" t="s">
        <v>630</v>
      </c>
      <c r="D205" s="203" t="s">
        <v>311</v>
      </c>
      <c r="E205" s="204" t="s">
        <v>8641</v>
      </c>
      <c r="F205" s="205" t="s">
        <v>8642</v>
      </c>
      <c r="G205" s="206" t="s">
        <v>508</v>
      </c>
      <c r="H205" s="207">
        <v>30</v>
      </c>
      <c r="I205" s="208"/>
      <c r="J205" s="209">
        <f>ROUND(I205*H205,2)</f>
        <v>0</v>
      </c>
      <c r="K205" s="205" t="s">
        <v>21</v>
      </c>
      <c r="L205" s="62"/>
      <c r="M205" s="210" t="s">
        <v>21</v>
      </c>
      <c r="N205" s="211" t="s">
        <v>45</v>
      </c>
      <c r="O205" s="43"/>
      <c r="P205" s="212">
        <f>O205*H205</f>
        <v>0</v>
      </c>
      <c r="Q205" s="212">
        <v>1.8000000000000001E-4</v>
      </c>
      <c r="R205" s="212">
        <f>Q205*H205</f>
        <v>5.4000000000000003E-3</v>
      </c>
      <c r="S205" s="212">
        <v>0</v>
      </c>
      <c r="T205" s="213">
        <f>S205*H205</f>
        <v>0</v>
      </c>
      <c r="AR205" s="25" t="s">
        <v>375</v>
      </c>
      <c r="AT205" s="25" t="s">
        <v>311</v>
      </c>
      <c r="AU205" s="25" t="s">
        <v>84</v>
      </c>
      <c r="AY205" s="25" t="s">
        <v>308</v>
      </c>
      <c r="BE205" s="214">
        <f>IF(N205="základní",J205,0)</f>
        <v>0</v>
      </c>
      <c r="BF205" s="214">
        <f>IF(N205="snížená",J205,0)</f>
        <v>0</v>
      </c>
      <c r="BG205" s="214">
        <f>IF(N205="zákl. přenesená",J205,0)</f>
        <v>0</v>
      </c>
      <c r="BH205" s="214">
        <f>IF(N205="sníž. přenesená",J205,0)</f>
        <v>0</v>
      </c>
      <c r="BI205" s="214">
        <f>IF(N205="nulová",J205,0)</f>
        <v>0</v>
      </c>
      <c r="BJ205" s="25" t="s">
        <v>82</v>
      </c>
      <c r="BK205" s="214">
        <f>ROUND(I205*H205,2)</f>
        <v>0</v>
      </c>
      <c r="BL205" s="25" t="s">
        <v>375</v>
      </c>
      <c r="BM205" s="25" t="s">
        <v>8643</v>
      </c>
    </row>
    <row r="206" spans="2:65" s="11" customFormat="1" ht="29.85" customHeight="1">
      <c r="B206" s="186"/>
      <c r="C206" s="187"/>
      <c r="D206" s="200" t="s">
        <v>73</v>
      </c>
      <c r="E206" s="201" t="s">
        <v>8644</v>
      </c>
      <c r="F206" s="201" t="s">
        <v>8645</v>
      </c>
      <c r="G206" s="187"/>
      <c r="H206" s="187"/>
      <c r="I206" s="190"/>
      <c r="J206" s="202">
        <f>BK206</f>
        <v>0</v>
      </c>
      <c r="K206" s="187"/>
      <c r="L206" s="192"/>
      <c r="M206" s="193"/>
      <c r="N206" s="194"/>
      <c r="O206" s="194"/>
      <c r="P206" s="195">
        <f>SUM(P207:P221)</f>
        <v>0</v>
      </c>
      <c r="Q206" s="194"/>
      <c r="R206" s="195">
        <f>SUM(R207:R221)</f>
        <v>8.165770000000002</v>
      </c>
      <c r="S206" s="194"/>
      <c r="T206" s="196">
        <f>SUM(T207:T221)</f>
        <v>0</v>
      </c>
      <c r="AR206" s="197" t="s">
        <v>84</v>
      </c>
      <c r="AT206" s="198" t="s">
        <v>73</v>
      </c>
      <c r="AU206" s="198" t="s">
        <v>82</v>
      </c>
      <c r="AY206" s="197" t="s">
        <v>308</v>
      </c>
      <c r="BK206" s="199">
        <f>SUM(BK207:BK221)</f>
        <v>0</v>
      </c>
    </row>
    <row r="207" spans="2:65" s="1" customFormat="1" ht="22.5" customHeight="1">
      <c r="B207" s="42"/>
      <c r="C207" s="203" t="s">
        <v>636</v>
      </c>
      <c r="D207" s="203" t="s">
        <v>311</v>
      </c>
      <c r="E207" s="204" t="s">
        <v>8646</v>
      </c>
      <c r="F207" s="205" t="s">
        <v>8647</v>
      </c>
      <c r="G207" s="206" t="s">
        <v>538</v>
      </c>
      <c r="H207" s="207">
        <v>1740</v>
      </c>
      <c r="I207" s="208"/>
      <c r="J207" s="209">
        <f t="shared" ref="J207:J221" si="60">ROUND(I207*H207,2)</f>
        <v>0</v>
      </c>
      <c r="K207" s="205" t="s">
        <v>6599</v>
      </c>
      <c r="L207" s="62"/>
      <c r="M207" s="210" t="s">
        <v>21</v>
      </c>
      <c r="N207" s="211" t="s">
        <v>45</v>
      </c>
      <c r="O207" s="43"/>
      <c r="P207" s="212">
        <f t="shared" ref="P207:P221" si="61">O207*H207</f>
        <v>0</v>
      </c>
      <c r="Q207" s="212">
        <v>1.48E-3</v>
      </c>
      <c r="R207" s="212">
        <f t="shared" ref="R207:R221" si="62">Q207*H207</f>
        <v>2.5752000000000002</v>
      </c>
      <c r="S207" s="212">
        <v>0</v>
      </c>
      <c r="T207" s="213">
        <f t="shared" ref="T207:T221" si="63">S207*H207</f>
        <v>0</v>
      </c>
      <c r="AR207" s="25" t="s">
        <v>375</v>
      </c>
      <c r="AT207" s="25" t="s">
        <v>311</v>
      </c>
      <c r="AU207" s="25" t="s">
        <v>84</v>
      </c>
      <c r="AY207" s="25" t="s">
        <v>308</v>
      </c>
      <c r="BE207" s="214">
        <f t="shared" ref="BE207:BE221" si="64">IF(N207="základní",J207,0)</f>
        <v>0</v>
      </c>
      <c r="BF207" s="214">
        <f t="shared" ref="BF207:BF221" si="65">IF(N207="snížená",J207,0)</f>
        <v>0</v>
      </c>
      <c r="BG207" s="214">
        <f t="shared" ref="BG207:BG221" si="66">IF(N207="zákl. přenesená",J207,0)</f>
        <v>0</v>
      </c>
      <c r="BH207" s="214">
        <f t="shared" ref="BH207:BH221" si="67">IF(N207="sníž. přenesená",J207,0)</f>
        <v>0</v>
      </c>
      <c r="BI207" s="214">
        <f t="shared" ref="BI207:BI221" si="68">IF(N207="nulová",J207,0)</f>
        <v>0</v>
      </c>
      <c r="BJ207" s="25" t="s">
        <v>82</v>
      </c>
      <c r="BK207" s="214">
        <f t="shared" ref="BK207:BK221" si="69">ROUND(I207*H207,2)</f>
        <v>0</v>
      </c>
      <c r="BL207" s="25" t="s">
        <v>375</v>
      </c>
      <c r="BM207" s="25" t="s">
        <v>8648</v>
      </c>
    </row>
    <row r="208" spans="2:65" s="1" customFormat="1" ht="22.5" customHeight="1">
      <c r="B208" s="42"/>
      <c r="C208" s="203" t="s">
        <v>642</v>
      </c>
      <c r="D208" s="203" t="s">
        <v>311</v>
      </c>
      <c r="E208" s="204" t="s">
        <v>8649</v>
      </c>
      <c r="F208" s="205" t="s">
        <v>8650</v>
      </c>
      <c r="G208" s="206" t="s">
        <v>538</v>
      </c>
      <c r="H208" s="207">
        <v>545</v>
      </c>
      <c r="I208" s="208"/>
      <c r="J208" s="209">
        <f t="shared" si="60"/>
        <v>0</v>
      </c>
      <c r="K208" s="205" t="s">
        <v>6599</v>
      </c>
      <c r="L208" s="62"/>
      <c r="M208" s="210" t="s">
        <v>21</v>
      </c>
      <c r="N208" s="211" t="s">
        <v>45</v>
      </c>
      <c r="O208" s="43"/>
      <c r="P208" s="212">
        <f t="shared" si="61"/>
        <v>0</v>
      </c>
      <c r="Q208" s="212">
        <v>1.89E-3</v>
      </c>
      <c r="R208" s="212">
        <f t="shared" si="62"/>
        <v>1.0300499999999999</v>
      </c>
      <c r="S208" s="212">
        <v>0</v>
      </c>
      <c r="T208" s="213">
        <f t="shared" si="63"/>
        <v>0</v>
      </c>
      <c r="AR208" s="25" t="s">
        <v>375</v>
      </c>
      <c r="AT208" s="25" t="s">
        <v>311</v>
      </c>
      <c r="AU208" s="25" t="s">
        <v>84</v>
      </c>
      <c r="AY208" s="25" t="s">
        <v>308</v>
      </c>
      <c r="BE208" s="214">
        <f t="shared" si="64"/>
        <v>0</v>
      </c>
      <c r="BF208" s="214">
        <f t="shared" si="65"/>
        <v>0</v>
      </c>
      <c r="BG208" s="214">
        <f t="shared" si="66"/>
        <v>0</v>
      </c>
      <c r="BH208" s="214">
        <f t="shared" si="67"/>
        <v>0</v>
      </c>
      <c r="BI208" s="214">
        <f t="shared" si="68"/>
        <v>0</v>
      </c>
      <c r="BJ208" s="25" t="s">
        <v>82</v>
      </c>
      <c r="BK208" s="214">
        <f t="shared" si="69"/>
        <v>0</v>
      </c>
      <c r="BL208" s="25" t="s">
        <v>375</v>
      </c>
      <c r="BM208" s="25" t="s">
        <v>8651</v>
      </c>
    </row>
    <row r="209" spans="2:65" s="1" customFormat="1" ht="22.5" customHeight="1">
      <c r="B209" s="42"/>
      <c r="C209" s="203" t="s">
        <v>2156</v>
      </c>
      <c r="D209" s="203" t="s">
        <v>311</v>
      </c>
      <c r="E209" s="204" t="s">
        <v>8652</v>
      </c>
      <c r="F209" s="205" t="s">
        <v>8653</v>
      </c>
      <c r="G209" s="206" t="s">
        <v>538</v>
      </c>
      <c r="H209" s="207">
        <v>293</v>
      </c>
      <c r="I209" s="208"/>
      <c r="J209" s="209">
        <f t="shared" si="60"/>
        <v>0</v>
      </c>
      <c r="K209" s="205" t="s">
        <v>6599</v>
      </c>
      <c r="L209" s="62"/>
      <c r="M209" s="210" t="s">
        <v>21</v>
      </c>
      <c r="N209" s="211" t="s">
        <v>45</v>
      </c>
      <c r="O209" s="43"/>
      <c r="P209" s="212">
        <f t="shared" si="61"/>
        <v>0</v>
      </c>
      <c r="Q209" s="212">
        <v>2.8400000000000001E-3</v>
      </c>
      <c r="R209" s="212">
        <f t="shared" si="62"/>
        <v>0.83211999999999997</v>
      </c>
      <c r="S209" s="212">
        <v>0</v>
      </c>
      <c r="T209" s="213">
        <f t="shared" si="63"/>
        <v>0</v>
      </c>
      <c r="AR209" s="25" t="s">
        <v>375</v>
      </c>
      <c r="AT209" s="25" t="s">
        <v>311</v>
      </c>
      <c r="AU209" s="25" t="s">
        <v>84</v>
      </c>
      <c r="AY209" s="25" t="s">
        <v>308</v>
      </c>
      <c r="BE209" s="214">
        <f t="shared" si="64"/>
        <v>0</v>
      </c>
      <c r="BF209" s="214">
        <f t="shared" si="65"/>
        <v>0</v>
      </c>
      <c r="BG209" s="214">
        <f t="shared" si="66"/>
        <v>0</v>
      </c>
      <c r="BH209" s="214">
        <f t="shared" si="67"/>
        <v>0</v>
      </c>
      <c r="BI209" s="214">
        <f t="shared" si="68"/>
        <v>0</v>
      </c>
      <c r="BJ209" s="25" t="s">
        <v>82</v>
      </c>
      <c r="BK209" s="214">
        <f t="shared" si="69"/>
        <v>0</v>
      </c>
      <c r="BL209" s="25" t="s">
        <v>375</v>
      </c>
      <c r="BM209" s="25" t="s">
        <v>8654</v>
      </c>
    </row>
    <row r="210" spans="2:65" s="1" customFormat="1" ht="22.5" customHeight="1">
      <c r="B210" s="42"/>
      <c r="C210" s="203" t="s">
        <v>2161</v>
      </c>
      <c r="D210" s="203" t="s">
        <v>311</v>
      </c>
      <c r="E210" s="204" t="s">
        <v>8655</v>
      </c>
      <c r="F210" s="205" t="s">
        <v>8656</v>
      </c>
      <c r="G210" s="206" t="s">
        <v>538</v>
      </c>
      <c r="H210" s="207">
        <v>106</v>
      </c>
      <c r="I210" s="208"/>
      <c r="J210" s="209">
        <f t="shared" si="60"/>
        <v>0</v>
      </c>
      <c r="K210" s="205" t="s">
        <v>6599</v>
      </c>
      <c r="L210" s="62"/>
      <c r="M210" s="210" t="s">
        <v>21</v>
      </c>
      <c r="N210" s="211" t="s">
        <v>45</v>
      </c>
      <c r="O210" s="43"/>
      <c r="P210" s="212">
        <f t="shared" si="61"/>
        <v>0</v>
      </c>
      <c r="Q210" s="212">
        <v>3.6700000000000001E-3</v>
      </c>
      <c r="R210" s="212">
        <f t="shared" si="62"/>
        <v>0.38902000000000003</v>
      </c>
      <c r="S210" s="212">
        <v>0</v>
      </c>
      <c r="T210" s="213">
        <f t="shared" si="63"/>
        <v>0</v>
      </c>
      <c r="AR210" s="25" t="s">
        <v>375</v>
      </c>
      <c r="AT210" s="25" t="s">
        <v>311</v>
      </c>
      <c r="AU210" s="25" t="s">
        <v>84</v>
      </c>
      <c r="AY210" s="25" t="s">
        <v>308</v>
      </c>
      <c r="BE210" s="214">
        <f t="shared" si="64"/>
        <v>0</v>
      </c>
      <c r="BF210" s="214">
        <f t="shared" si="65"/>
        <v>0</v>
      </c>
      <c r="BG210" s="214">
        <f t="shared" si="66"/>
        <v>0</v>
      </c>
      <c r="BH210" s="214">
        <f t="shared" si="67"/>
        <v>0</v>
      </c>
      <c r="BI210" s="214">
        <f t="shared" si="68"/>
        <v>0</v>
      </c>
      <c r="BJ210" s="25" t="s">
        <v>82</v>
      </c>
      <c r="BK210" s="214">
        <f t="shared" si="69"/>
        <v>0</v>
      </c>
      <c r="BL210" s="25" t="s">
        <v>375</v>
      </c>
      <c r="BM210" s="25" t="s">
        <v>8657</v>
      </c>
    </row>
    <row r="211" spans="2:65" s="1" customFormat="1" ht="22.5" customHeight="1">
      <c r="B211" s="42"/>
      <c r="C211" s="203" t="s">
        <v>2166</v>
      </c>
      <c r="D211" s="203" t="s">
        <v>311</v>
      </c>
      <c r="E211" s="204" t="s">
        <v>8658</v>
      </c>
      <c r="F211" s="205" t="s">
        <v>8659</v>
      </c>
      <c r="G211" s="206" t="s">
        <v>538</v>
      </c>
      <c r="H211" s="207">
        <v>64</v>
      </c>
      <c r="I211" s="208"/>
      <c r="J211" s="209">
        <f t="shared" si="60"/>
        <v>0</v>
      </c>
      <c r="K211" s="205" t="s">
        <v>6599</v>
      </c>
      <c r="L211" s="62"/>
      <c r="M211" s="210" t="s">
        <v>21</v>
      </c>
      <c r="N211" s="211" t="s">
        <v>45</v>
      </c>
      <c r="O211" s="43"/>
      <c r="P211" s="212">
        <f t="shared" si="61"/>
        <v>0</v>
      </c>
      <c r="Q211" s="212">
        <v>4.28E-3</v>
      </c>
      <c r="R211" s="212">
        <f t="shared" si="62"/>
        <v>0.27392</v>
      </c>
      <c r="S211" s="212">
        <v>0</v>
      </c>
      <c r="T211" s="213">
        <f t="shared" si="63"/>
        <v>0</v>
      </c>
      <c r="AR211" s="25" t="s">
        <v>375</v>
      </c>
      <c r="AT211" s="25" t="s">
        <v>311</v>
      </c>
      <c r="AU211" s="25" t="s">
        <v>84</v>
      </c>
      <c r="AY211" s="25" t="s">
        <v>308</v>
      </c>
      <c r="BE211" s="214">
        <f t="shared" si="64"/>
        <v>0</v>
      </c>
      <c r="BF211" s="214">
        <f t="shared" si="65"/>
        <v>0</v>
      </c>
      <c r="BG211" s="214">
        <f t="shared" si="66"/>
        <v>0</v>
      </c>
      <c r="BH211" s="214">
        <f t="shared" si="67"/>
        <v>0</v>
      </c>
      <c r="BI211" s="214">
        <f t="shared" si="68"/>
        <v>0</v>
      </c>
      <c r="BJ211" s="25" t="s">
        <v>82</v>
      </c>
      <c r="BK211" s="214">
        <f t="shared" si="69"/>
        <v>0</v>
      </c>
      <c r="BL211" s="25" t="s">
        <v>375</v>
      </c>
      <c r="BM211" s="25" t="s">
        <v>8660</v>
      </c>
    </row>
    <row r="212" spans="2:65" s="1" customFormat="1" ht="22.5" customHeight="1">
      <c r="B212" s="42"/>
      <c r="C212" s="203" t="s">
        <v>2172</v>
      </c>
      <c r="D212" s="203" t="s">
        <v>311</v>
      </c>
      <c r="E212" s="204" t="s">
        <v>8661</v>
      </c>
      <c r="F212" s="205" t="s">
        <v>8662</v>
      </c>
      <c r="G212" s="206" t="s">
        <v>538</v>
      </c>
      <c r="H212" s="207">
        <v>127</v>
      </c>
      <c r="I212" s="208"/>
      <c r="J212" s="209">
        <f t="shared" si="60"/>
        <v>0</v>
      </c>
      <c r="K212" s="205" t="s">
        <v>6599</v>
      </c>
      <c r="L212" s="62"/>
      <c r="M212" s="210" t="s">
        <v>21</v>
      </c>
      <c r="N212" s="211" t="s">
        <v>45</v>
      </c>
      <c r="O212" s="43"/>
      <c r="P212" s="212">
        <f t="shared" si="61"/>
        <v>0</v>
      </c>
      <c r="Q212" s="212">
        <v>5.94E-3</v>
      </c>
      <c r="R212" s="212">
        <f t="shared" si="62"/>
        <v>0.75438000000000005</v>
      </c>
      <c r="S212" s="212">
        <v>0</v>
      </c>
      <c r="T212" s="213">
        <f t="shared" si="63"/>
        <v>0</v>
      </c>
      <c r="AR212" s="25" t="s">
        <v>375</v>
      </c>
      <c r="AT212" s="25" t="s">
        <v>311</v>
      </c>
      <c r="AU212" s="25" t="s">
        <v>84</v>
      </c>
      <c r="AY212" s="25" t="s">
        <v>308</v>
      </c>
      <c r="BE212" s="214">
        <f t="shared" si="64"/>
        <v>0</v>
      </c>
      <c r="BF212" s="214">
        <f t="shared" si="65"/>
        <v>0</v>
      </c>
      <c r="BG212" s="214">
        <f t="shared" si="66"/>
        <v>0</v>
      </c>
      <c r="BH212" s="214">
        <f t="shared" si="67"/>
        <v>0</v>
      </c>
      <c r="BI212" s="214">
        <f t="shared" si="68"/>
        <v>0</v>
      </c>
      <c r="BJ212" s="25" t="s">
        <v>82</v>
      </c>
      <c r="BK212" s="214">
        <f t="shared" si="69"/>
        <v>0</v>
      </c>
      <c r="BL212" s="25" t="s">
        <v>375</v>
      </c>
      <c r="BM212" s="25" t="s">
        <v>8663</v>
      </c>
    </row>
    <row r="213" spans="2:65" s="1" customFormat="1" ht="22.5" customHeight="1">
      <c r="B213" s="42"/>
      <c r="C213" s="203" t="s">
        <v>2176</v>
      </c>
      <c r="D213" s="203" t="s">
        <v>311</v>
      </c>
      <c r="E213" s="204" t="s">
        <v>8664</v>
      </c>
      <c r="F213" s="205" t="s">
        <v>8665</v>
      </c>
      <c r="G213" s="206" t="s">
        <v>538</v>
      </c>
      <c r="H213" s="207">
        <v>135</v>
      </c>
      <c r="I213" s="208"/>
      <c r="J213" s="209">
        <f t="shared" si="60"/>
        <v>0</v>
      </c>
      <c r="K213" s="205" t="s">
        <v>6599</v>
      </c>
      <c r="L213" s="62"/>
      <c r="M213" s="210" t="s">
        <v>21</v>
      </c>
      <c r="N213" s="211" t="s">
        <v>45</v>
      </c>
      <c r="O213" s="43"/>
      <c r="P213" s="212">
        <f t="shared" si="61"/>
        <v>0</v>
      </c>
      <c r="Q213" s="212">
        <v>5.7499999999999999E-3</v>
      </c>
      <c r="R213" s="212">
        <f t="shared" si="62"/>
        <v>0.77625</v>
      </c>
      <c r="S213" s="212">
        <v>0</v>
      </c>
      <c r="T213" s="213">
        <f t="shared" si="63"/>
        <v>0</v>
      </c>
      <c r="AR213" s="25" t="s">
        <v>375</v>
      </c>
      <c r="AT213" s="25" t="s">
        <v>311</v>
      </c>
      <c r="AU213" s="25" t="s">
        <v>84</v>
      </c>
      <c r="AY213" s="25" t="s">
        <v>308</v>
      </c>
      <c r="BE213" s="214">
        <f t="shared" si="64"/>
        <v>0</v>
      </c>
      <c r="BF213" s="214">
        <f t="shared" si="65"/>
        <v>0</v>
      </c>
      <c r="BG213" s="214">
        <f t="shared" si="66"/>
        <v>0</v>
      </c>
      <c r="BH213" s="214">
        <f t="shared" si="67"/>
        <v>0</v>
      </c>
      <c r="BI213" s="214">
        <f t="shared" si="68"/>
        <v>0</v>
      </c>
      <c r="BJ213" s="25" t="s">
        <v>82</v>
      </c>
      <c r="BK213" s="214">
        <f t="shared" si="69"/>
        <v>0</v>
      </c>
      <c r="BL213" s="25" t="s">
        <v>375</v>
      </c>
      <c r="BM213" s="25" t="s">
        <v>8666</v>
      </c>
    </row>
    <row r="214" spans="2:65" s="1" customFormat="1" ht="22.5" customHeight="1">
      <c r="B214" s="42"/>
      <c r="C214" s="203" t="s">
        <v>2180</v>
      </c>
      <c r="D214" s="203" t="s">
        <v>311</v>
      </c>
      <c r="E214" s="204" t="s">
        <v>8667</v>
      </c>
      <c r="F214" s="205" t="s">
        <v>8668</v>
      </c>
      <c r="G214" s="206" t="s">
        <v>538</v>
      </c>
      <c r="H214" s="207">
        <v>148</v>
      </c>
      <c r="I214" s="208"/>
      <c r="J214" s="209">
        <f t="shared" si="60"/>
        <v>0</v>
      </c>
      <c r="K214" s="205" t="s">
        <v>6599</v>
      </c>
      <c r="L214" s="62"/>
      <c r="M214" s="210" t="s">
        <v>21</v>
      </c>
      <c r="N214" s="211" t="s">
        <v>45</v>
      </c>
      <c r="O214" s="43"/>
      <c r="P214" s="212">
        <f t="shared" si="61"/>
        <v>0</v>
      </c>
      <c r="Q214" s="212">
        <v>7.5100000000000002E-3</v>
      </c>
      <c r="R214" s="212">
        <f t="shared" si="62"/>
        <v>1.11148</v>
      </c>
      <c r="S214" s="212">
        <v>0</v>
      </c>
      <c r="T214" s="213">
        <f t="shared" si="63"/>
        <v>0</v>
      </c>
      <c r="AR214" s="25" t="s">
        <v>375</v>
      </c>
      <c r="AT214" s="25" t="s">
        <v>311</v>
      </c>
      <c r="AU214" s="25" t="s">
        <v>84</v>
      </c>
      <c r="AY214" s="25" t="s">
        <v>308</v>
      </c>
      <c r="BE214" s="214">
        <f t="shared" si="64"/>
        <v>0</v>
      </c>
      <c r="BF214" s="214">
        <f t="shared" si="65"/>
        <v>0</v>
      </c>
      <c r="BG214" s="214">
        <f t="shared" si="66"/>
        <v>0</v>
      </c>
      <c r="BH214" s="214">
        <f t="shared" si="67"/>
        <v>0</v>
      </c>
      <c r="BI214" s="214">
        <f t="shared" si="68"/>
        <v>0</v>
      </c>
      <c r="BJ214" s="25" t="s">
        <v>82</v>
      </c>
      <c r="BK214" s="214">
        <f t="shared" si="69"/>
        <v>0</v>
      </c>
      <c r="BL214" s="25" t="s">
        <v>375</v>
      </c>
      <c r="BM214" s="25" t="s">
        <v>8669</v>
      </c>
    </row>
    <row r="215" spans="2:65" s="1" customFormat="1" ht="22.5" customHeight="1">
      <c r="B215" s="42"/>
      <c r="C215" s="203" t="s">
        <v>2184</v>
      </c>
      <c r="D215" s="203" t="s">
        <v>311</v>
      </c>
      <c r="E215" s="204" t="s">
        <v>8670</v>
      </c>
      <c r="F215" s="205" t="s">
        <v>8671</v>
      </c>
      <c r="G215" s="206" t="s">
        <v>538</v>
      </c>
      <c r="H215" s="207">
        <v>16</v>
      </c>
      <c r="I215" s="208"/>
      <c r="J215" s="209">
        <f t="shared" si="60"/>
        <v>0</v>
      </c>
      <c r="K215" s="205" t="s">
        <v>6599</v>
      </c>
      <c r="L215" s="62"/>
      <c r="M215" s="210" t="s">
        <v>21</v>
      </c>
      <c r="N215" s="211" t="s">
        <v>45</v>
      </c>
      <c r="O215" s="43"/>
      <c r="P215" s="212">
        <f t="shared" si="61"/>
        <v>0</v>
      </c>
      <c r="Q215" s="212">
        <v>9.8799999999999999E-3</v>
      </c>
      <c r="R215" s="212">
        <f t="shared" si="62"/>
        <v>0.15808</v>
      </c>
      <c r="S215" s="212">
        <v>0</v>
      </c>
      <c r="T215" s="213">
        <f t="shared" si="63"/>
        <v>0</v>
      </c>
      <c r="AR215" s="25" t="s">
        <v>375</v>
      </c>
      <c r="AT215" s="25" t="s">
        <v>311</v>
      </c>
      <c r="AU215" s="25" t="s">
        <v>84</v>
      </c>
      <c r="AY215" s="25" t="s">
        <v>308</v>
      </c>
      <c r="BE215" s="214">
        <f t="shared" si="64"/>
        <v>0</v>
      </c>
      <c r="BF215" s="214">
        <f t="shared" si="65"/>
        <v>0</v>
      </c>
      <c r="BG215" s="214">
        <f t="shared" si="66"/>
        <v>0</v>
      </c>
      <c r="BH215" s="214">
        <f t="shared" si="67"/>
        <v>0</v>
      </c>
      <c r="BI215" s="214">
        <f t="shared" si="68"/>
        <v>0</v>
      </c>
      <c r="BJ215" s="25" t="s">
        <v>82</v>
      </c>
      <c r="BK215" s="214">
        <f t="shared" si="69"/>
        <v>0</v>
      </c>
      <c r="BL215" s="25" t="s">
        <v>375</v>
      </c>
      <c r="BM215" s="25" t="s">
        <v>8672</v>
      </c>
    </row>
    <row r="216" spans="2:65" s="1" customFormat="1" ht="22.5" customHeight="1">
      <c r="B216" s="42"/>
      <c r="C216" s="203" t="s">
        <v>2189</v>
      </c>
      <c r="D216" s="203" t="s">
        <v>311</v>
      </c>
      <c r="E216" s="204" t="s">
        <v>8673</v>
      </c>
      <c r="F216" s="205" t="s">
        <v>8674</v>
      </c>
      <c r="G216" s="206" t="s">
        <v>647</v>
      </c>
      <c r="H216" s="207">
        <v>1</v>
      </c>
      <c r="I216" s="208"/>
      <c r="J216" s="209">
        <f t="shared" si="60"/>
        <v>0</v>
      </c>
      <c r="K216" s="205" t="s">
        <v>21</v>
      </c>
      <c r="L216" s="62"/>
      <c r="M216" s="210" t="s">
        <v>21</v>
      </c>
      <c r="N216" s="211" t="s">
        <v>45</v>
      </c>
      <c r="O216" s="43"/>
      <c r="P216" s="212">
        <f t="shared" si="61"/>
        <v>0</v>
      </c>
      <c r="Q216" s="212">
        <v>9.8799999999999999E-3</v>
      </c>
      <c r="R216" s="212">
        <f t="shared" si="62"/>
        <v>9.8799999999999999E-3</v>
      </c>
      <c r="S216" s="212">
        <v>0</v>
      </c>
      <c r="T216" s="213">
        <f t="shared" si="63"/>
        <v>0</v>
      </c>
      <c r="AR216" s="25" t="s">
        <v>375</v>
      </c>
      <c r="AT216" s="25" t="s">
        <v>311</v>
      </c>
      <c r="AU216" s="25" t="s">
        <v>84</v>
      </c>
      <c r="AY216" s="25" t="s">
        <v>308</v>
      </c>
      <c r="BE216" s="214">
        <f t="shared" si="64"/>
        <v>0</v>
      </c>
      <c r="BF216" s="214">
        <f t="shared" si="65"/>
        <v>0</v>
      </c>
      <c r="BG216" s="214">
        <f t="shared" si="66"/>
        <v>0</v>
      </c>
      <c r="BH216" s="214">
        <f t="shared" si="67"/>
        <v>0</v>
      </c>
      <c r="BI216" s="214">
        <f t="shared" si="68"/>
        <v>0</v>
      </c>
      <c r="BJ216" s="25" t="s">
        <v>82</v>
      </c>
      <c r="BK216" s="214">
        <f t="shared" si="69"/>
        <v>0</v>
      </c>
      <c r="BL216" s="25" t="s">
        <v>375</v>
      </c>
      <c r="BM216" s="25" t="s">
        <v>8675</v>
      </c>
    </row>
    <row r="217" spans="2:65" s="1" customFormat="1" ht="22.5" customHeight="1">
      <c r="B217" s="42"/>
      <c r="C217" s="203" t="s">
        <v>2193</v>
      </c>
      <c r="D217" s="203" t="s">
        <v>311</v>
      </c>
      <c r="E217" s="204" t="s">
        <v>8676</v>
      </c>
      <c r="F217" s="205" t="s">
        <v>8677</v>
      </c>
      <c r="G217" s="206" t="s">
        <v>647</v>
      </c>
      <c r="H217" s="207">
        <v>1</v>
      </c>
      <c r="I217" s="208"/>
      <c r="J217" s="209">
        <f t="shared" si="60"/>
        <v>0</v>
      </c>
      <c r="K217" s="205" t="s">
        <v>21</v>
      </c>
      <c r="L217" s="62"/>
      <c r="M217" s="210" t="s">
        <v>21</v>
      </c>
      <c r="N217" s="211" t="s">
        <v>45</v>
      </c>
      <c r="O217" s="43"/>
      <c r="P217" s="212">
        <f t="shared" si="61"/>
        <v>0</v>
      </c>
      <c r="Q217" s="212">
        <v>9.8799999999999999E-3</v>
      </c>
      <c r="R217" s="212">
        <f t="shared" si="62"/>
        <v>9.8799999999999999E-3</v>
      </c>
      <c r="S217" s="212">
        <v>0</v>
      </c>
      <c r="T217" s="213">
        <f t="shared" si="63"/>
        <v>0</v>
      </c>
      <c r="AR217" s="25" t="s">
        <v>375</v>
      </c>
      <c r="AT217" s="25" t="s">
        <v>311</v>
      </c>
      <c r="AU217" s="25" t="s">
        <v>84</v>
      </c>
      <c r="AY217" s="25" t="s">
        <v>308</v>
      </c>
      <c r="BE217" s="214">
        <f t="shared" si="64"/>
        <v>0</v>
      </c>
      <c r="BF217" s="214">
        <f t="shared" si="65"/>
        <v>0</v>
      </c>
      <c r="BG217" s="214">
        <f t="shared" si="66"/>
        <v>0</v>
      </c>
      <c r="BH217" s="214">
        <f t="shared" si="67"/>
        <v>0</v>
      </c>
      <c r="BI217" s="214">
        <f t="shared" si="68"/>
        <v>0</v>
      </c>
      <c r="BJ217" s="25" t="s">
        <v>82</v>
      </c>
      <c r="BK217" s="214">
        <f t="shared" si="69"/>
        <v>0</v>
      </c>
      <c r="BL217" s="25" t="s">
        <v>375</v>
      </c>
      <c r="BM217" s="25" t="s">
        <v>8678</v>
      </c>
    </row>
    <row r="218" spans="2:65" s="1" customFormat="1" ht="22.5" customHeight="1">
      <c r="B218" s="42"/>
      <c r="C218" s="203" t="s">
        <v>2198</v>
      </c>
      <c r="D218" s="203" t="s">
        <v>311</v>
      </c>
      <c r="E218" s="204" t="s">
        <v>8679</v>
      </c>
      <c r="F218" s="205" t="s">
        <v>8680</v>
      </c>
      <c r="G218" s="206" t="s">
        <v>538</v>
      </c>
      <c r="H218" s="207">
        <v>766</v>
      </c>
      <c r="I218" s="208"/>
      <c r="J218" s="209">
        <f t="shared" si="60"/>
        <v>0</v>
      </c>
      <c r="K218" s="205" t="s">
        <v>6599</v>
      </c>
      <c r="L218" s="62"/>
      <c r="M218" s="210" t="s">
        <v>21</v>
      </c>
      <c r="N218" s="211" t="s">
        <v>45</v>
      </c>
      <c r="O218" s="43"/>
      <c r="P218" s="212">
        <f t="shared" si="61"/>
        <v>0</v>
      </c>
      <c r="Q218" s="212">
        <v>1.8000000000000001E-4</v>
      </c>
      <c r="R218" s="212">
        <f t="shared" si="62"/>
        <v>0.13788</v>
      </c>
      <c r="S218" s="212">
        <v>0</v>
      </c>
      <c r="T218" s="213">
        <f t="shared" si="63"/>
        <v>0</v>
      </c>
      <c r="AR218" s="25" t="s">
        <v>375</v>
      </c>
      <c r="AT218" s="25" t="s">
        <v>311</v>
      </c>
      <c r="AU218" s="25" t="s">
        <v>84</v>
      </c>
      <c r="AY218" s="25" t="s">
        <v>308</v>
      </c>
      <c r="BE218" s="214">
        <f t="shared" si="64"/>
        <v>0</v>
      </c>
      <c r="BF218" s="214">
        <f t="shared" si="65"/>
        <v>0</v>
      </c>
      <c r="BG218" s="214">
        <f t="shared" si="66"/>
        <v>0</v>
      </c>
      <c r="BH218" s="214">
        <f t="shared" si="67"/>
        <v>0</v>
      </c>
      <c r="BI218" s="214">
        <f t="shared" si="68"/>
        <v>0</v>
      </c>
      <c r="BJ218" s="25" t="s">
        <v>82</v>
      </c>
      <c r="BK218" s="214">
        <f t="shared" si="69"/>
        <v>0</v>
      </c>
      <c r="BL218" s="25" t="s">
        <v>375</v>
      </c>
      <c r="BM218" s="25" t="s">
        <v>8681</v>
      </c>
    </row>
    <row r="219" spans="2:65" s="1" customFormat="1" ht="22.5" customHeight="1">
      <c r="B219" s="42"/>
      <c r="C219" s="203" t="s">
        <v>2202</v>
      </c>
      <c r="D219" s="203" t="s">
        <v>311</v>
      </c>
      <c r="E219" s="204" t="s">
        <v>8682</v>
      </c>
      <c r="F219" s="205" t="s">
        <v>8683</v>
      </c>
      <c r="G219" s="206" t="s">
        <v>538</v>
      </c>
      <c r="H219" s="207">
        <v>363</v>
      </c>
      <c r="I219" s="208"/>
      <c r="J219" s="209">
        <f t="shared" si="60"/>
        <v>0</v>
      </c>
      <c r="K219" s="205" t="s">
        <v>6599</v>
      </c>
      <c r="L219" s="62"/>
      <c r="M219" s="210" t="s">
        <v>21</v>
      </c>
      <c r="N219" s="211" t="s">
        <v>45</v>
      </c>
      <c r="O219" s="43"/>
      <c r="P219" s="212">
        <f t="shared" si="61"/>
        <v>0</v>
      </c>
      <c r="Q219" s="212">
        <v>1.9000000000000001E-4</v>
      </c>
      <c r="R219" s="212">
        <f t="shared" si="62"/>
        <v>6.8970000000000004E-2</v>
      </c>
      <c r="S219" s="212">
        <v>0</v>
      </c>
      <c r="T219" s="213">
        <f t="shared" si="63"/>
        <v>0</v>
      </c>
      <c r="AR219" s="25" t="s">
        <v>375</v>
      </c>
      <c r="AT219" s="25" t="s">
        <v>311</v>
      </c>
      <c r="AU219" s="25" t="s">
        <v>84</v>
      </c>
      <c r="AY219" s="25" t="s">
        <v>308</v>
      </c>
      <c r="BE219" s="214">
        <f t="shared" si="64"/>
        <v>0</v>
      </c>
      <c r="BF219" s="214">
        <f t="shared" si="65"/>
        <v>0</v>
      </c>
      <c r="BG219" s="214">
        <f t="shared" si="66"/>
        <v>0</v>
      </c>
      <c r="BH219" s="214">
        <f t="shared" si="67"/>
        <v>0</v>
      </c>
      <c r="BI219" s="214">
        <f t="shared" si="68"/>
        <v>0</v>
      </c>
      <c r="BJ219" s="25" t="s">
        <v>82</v>
      </c>
      <c r="BK219" s="214">
        <f t="shared" si="69"/>
        <v>0</v>
      </c>
      <c r="BL219" s="25" t="s">
        <v>375</v>
      </c>
      <c r="BM219" s="25" t="s">
        <v>8684</v>
      </c>
    </row>
    <row r="220" spans="2:65" s="1" customFormat="1" ht="22.5" customHeight="1">
      <c r="B220" s="42"/>
      <c r="C220" s="203" t="s">
        <v>2206</v>
      </c>
      <c r="D220" s="203" t="s">
        <v>311</v>
      </c>
      <c r="E220" s="204" t="s">
        <v>8685</v>
      </c>
      <c r="F220" s="205" t="s">
        <v>8686</v>
      </c>
      <c r="G220" s="206" t="s">
        <v>538</v>
      </c>
      <c r="H220" s="207">
        <v>77</v>
      </c>
      <c r="I220" s="208"/>
      <c r="J220" s="209">
        <f t="shared" si="60"/>
        <v>0</v>
      </c>
      <c r="K220" s="205" t="s">
        <v>6599</v>
      </c>
      <c r="L220" s="62"/>
      <c r="M220" s="210" t="s">
        <v>21</v>
      </c>
      <c r="N220" s="211" t="s">
        <v>45</v>
      </c>
      <c r="O220" s="43"/>
      <c r="P220" s="212">
        <f t="shared" si="61"/>
        <v>0</v>
      </c>
      <c r="Q220" s="212">
        <v>3.3E-4</v>
      </c>
      <c r="R220" s="212">
        <f t="shared" si="62"/>
        <v>2.5409999999999999E-2</v>
      </c>
      <c r="S220" s="212">
        <v>0</v>
      </c>
      <c r="T220" s="213">
        <f t="shared" si="63"/>
        <v>0</v>
      </c>
      <c r="AR220" s="25" t="s">
        <v>375</v>
      </c>
      <c r="AT220" s="25" t="s">
        <v>311</v>
      </c>
      <c r="AU220" s="25" t="s">
        <v>84</v>
      </c>
      <c r="AY220" s="25" t="s">
        <v>308</v>
      </c>
      <c r="BE220" s="214">
        <f t="shared" si="64"/>
        <v>0</v>
      </c>
      <c r="BF220" s="214">
        <f t="shared" si="65"/>
        <v>0</v>
      </c>
      <c r="BG220" s="214">
        <f t="shared" si="66"/>
        <v>0</v>
      </c>
      <c r="BH220" s="214">
        <f t="shared" si="67"/>
        <v>0</v>
      </c>
      <c r="BI220" s="214">
        <f t="shared" si="68"/>
        <v>0</v>
      </c>
      <c r="BJ220" s="25" t="s">
        <v>82</v>
      </c>
      <c r="BK220" s="214">
        <f t="shared" si="69"/>
        <v>0</v>
      </c>
      <c r="BL220" s="25" t="s">
        <v>375</v>
      </c>
      <c r="BM220" s="25" t="s">
        <v>8687</v>
      </c>
    </row>
    <row r="221" spans="2:65" s="1" customFormat="1" ht="22.5" customHeight="1">
      <c r="B221" s="42"/>
      <c r="C221" s="203" t="s">
        <v>2211</v>
      </c>
      <c r="D221" s="203" t="s">
        <v>311</v>
      </c>
      <c r="E221" s="204" t="s">
        <v>8688</v>
      </c>
      <c r="F221" s="205" t="s">
        <v>8689</v>
      </c>
      <c r="G221" s="206" t="s">
        <v>538</v>
      </c>
      <c r="H221" s="207">
        <v>25</v>
      </c>
      <c r="I221" s="208"/>
      <c r="J221" s="209">
        <f t="shared" si="60"/>
        <v>0</v>
      </c>
      <c r="K221" s="205" t="s">
        <v>6599</v>
      </c>
      <c r="L221" s="62"/>
      <c r="M221" s="210" t="s">
        <v>21</v>
      </c>
      <c r="N221" s="211" t="s">
        <v>45</v>
      </c>
      <c r="O221" s="43"/>
      <c r="P221" s="212">
        <f t="shared" si="61"/>
        <v>0</v>
      </c>
      <c r="Q221" s="212">
        <v>5.2999999999999998E-4</v>
      </c>
      <c r="R221" s="212">
        <f t="shared" si="62"/>
        <v>1.325E-2</v>
      </c>
      <c r="S221" s="212">
        <v>0</v>
      </c>
      <c r="T221" s="213">
        <f t="shared" si="63"/>
        <v>0</v>
      </c>
      <c r="AR221" s="25" t="s">
        <v>375</v>
      </c>
      <c r="AT221" s="25" t="s">
        <v>311</v>
      </c>
      <c r="AU221" s="25" t="s">
        <v>84</v>
      </c>
      <c r="AY221" s="25" t="s">
        <v>308</v>
      </c>
      <c r="BE221" s="214">
        <f t="shared" si="64"/>
        <v>0</v>
      </c>
      <c r="BF221" s="214">
        <f t="shared" si="65"/>
        <v>0</v>
      </c>
      <c r="BG221" s="214">
        <f t="shared" si="66"/>
        <v>0</v>
      </c>
      <c r="BH221" s="214">
        <f t="shared" si="67"/>
        <v>0</v>
      </c>
      <c r="BI221" s="214">
        <f t="shared" si="68"/>
        <v>0</v>
      </c>
      <c r="BJ221" s="25" t="s">
        <v>82</v>
      </c>
      <c r="BK221" s="214">
        <f t="shared" si="69"/>
        <v>0</v>
      </c>
      <c r="BL221" s="25" t="s">
        <v>375</v>
      </c>
      <c r="BM221" s="25" t="s">
        <v>8690</v>
      </c>
    </row>
    <row r="222" spans="2:65" s="11" customFormat="1" ht="29.85" customHeight="1">
      <c r="B222" s="186"/>
      <c r="C222" s="187"/>
      <c r="D222" s="200" t="s">
        <v>73</v>
      </c>
      <c r="E222" s="201" t="s">
        <v>8691</v>
      </c>
      <c r="F222" s="201" t="s">
        <v>8692</v>
      </c>
      <c r="G222" s="187"/>
      <c r="H222" s="187"/>
      <c r="I222" s="190"/>
      <c r="J222" s="202">
        <f>BK222</f>
        <v>0</v>
      </c>
      <c r="K222" s="187"/>
      <c r="L222" s="192"/>
      <c r="M222" s="193"/>
      <c r="N222" s="194"/>
      <c r="O222" s="194"/>
      <c r="P222" s="195">
        <f>SUM(P223:P270)</f>
        <v>0</v>
      </c>
      <c r="Q222" s="194"/>
      <c r="R222" s="195">
        <f>SUM(R223:R270)</f>
        <v>0.46015</v>
      </c>
      <c r="S222" s="194"/>
      <c r="T222" s="196">
        <f>SUM(T223:T270)</f>
        <v>0</v>
      </c>
      <c r="AR222" s="197" t="s">
        <v>84</v>
      </c>
      <c r="AT222" s="198" t="s">
        <v>73</v>
      </c>
      <c r="AU222" s="198" t="s">
        <v>82</v>
      </c>
      <c r="AY222" s="197" t="s">
        <v>308</v>
      </c>
      <c r="BK222" s="199">
        <f>SUM(BK223:BK270)</f>
        <v>0</v>
      </c>
    </row>
    <row r="223" spans="2:65" s="1" customFormat="1" ht="22.5" customHeight="1">
      <c r="B223" s="42"/>
      <c r="C223" s="203" t="s">
        <v>2215</v>
      </c>
      <c r="D223" s="203" t="s">
        <v>311</v>
      </c>
      <c r="E223" s="204" t="s">
        <v>8693</v>
      </c>
      <c r="F223" s="205" t="s">
        <v>8694</v>
      </c>
      <c r="G223" s="206" t="s">
        <v>578</v>
      </c>
      <c r="H223" s="207">
        <v>4</v>
      </c>
      <c r="I223" s="208"/>
      <c r="J223" s="209">
        <f t="shared" ref="J223:J270" si="70">ROUND(I223*H223,2)</f>
        <v>0</v>
      </c>
      <c r="K223" s="205" t="s">
        <v>6599</v>
      </c>
      <c r="L223" s="62"/>
      <c r="M223" s="210" t="s">
        <v>21</v>
      </c>
      <c r="N223" s="211" t="s">
        <v>45</v>
      </c>
      <c r="O223" s="43"/>
      <c r="P223" s="212">
        <f t="shared" ref="P223:P270" si="71">O223*H223</f>
        <v>0</v>
      </c>
      <c r="Q223" s="212">
        <v>7.7660000000000007E-2</v>
      </c>
      <c r="R223" s="212">
        <f t="shared" ref="R223:R270" si="72">Q223*H223</f>
        <v>0.31064000000000003</v>
      </c>
      <c r="S223" s="212">
        <v>0</v>
      </c>
      <c r="T223" s="213">
        <f t="shared" ref="T223:T270" si="73">S223*H223</f>
        <v>0</v>
      </c>
      <c r="AR223" s="25" t="s">
        <v>375</v>
      </c>
      <c r="AT223" s="25" t="s">
        <v>311</v>
      </c>
      <c r="AU223" s="25" t="s">
        <v>84</v>
      </c>
      <c r="AY223" s="25" t="s">
        <v>308</v>
      </c>
      <c r="BE223" s="214">
        <f t="shared" ref="BE223:BE270" si="74">IF(N223="základní",J223,0)</f>
        <v>0</v>
      </c>
      <c r="BF223" s="214">
        <f t="shared" ref="BF223:BF270" si="75">IF(N223="snížená",J223,0)</f>
        <v>0</v>
      </c>
      <c r="BG223" s="214">
        <f t="shared" ref="BG223:BG270" si="76">IF(N223="zákl. přenesená",J223,0)</f>
        <v>0</v>
      </c>
      <c r="BH223" s="214">
        <f t="shared" ref="BH223:BH270" si="77">IF(N223="sníž. přenesená",J223,0)</f>
        <v>0</v>
      </c>
      <c r="BI223" s="214">
        <f t="shared" ref="BI223:BI270" si="78">IF(N223="nulová",J223,0)</f>
        <v>0</v>
      </c>
      <c r="BJ223" s="25" t="s">
        <v>82</v>
      </c>
      <c r="BK223" s="214">
        <f t="shared" ref="BK223:BK270" si="79">ROUND(I223*H223,2)</f>
        <v>0</v>
      </c>
      <c r="BL223" s="25" t="s">
        <v>375</v>
      </c>
      <c r="BM223" s="25" t="s">
        <v>8695</v>
      </c>
    </row>
    <row r="224" spans="2:65" s="1" customFormat="1" ht="31.5" customHeight="1">
      <c r="B224" s="42"/>
      <c r="C224" s="203" t="s">
        <v>2220</v>
      </c>
      <c r="D224" s="203" t="s">
        <v>311</v>
      </c>
      <c r="E224" s="204" t="s">
        <v>7135</v>
      </c>
      <c r="F224" s="205" t="s">
        <v>8696</v>
      </c>
      <c r="G224" s="206" t="s">
        <v>5275</v>
      </c>
      <c r="H224" s="207">
        <v>2</v>
      </c>
      <c r="I224" s="208"/>
      <c r="J224" s="209">
        <f t="shared" si="70"/>
        <v>0</v>
      </c>
      <c r="K224" s="205" t="s">
        <v>21</v>
      </c>
      <c r="L224" s="62"/>
      <c r="M224" s="210" t="s">
        <v>21</v>
      </c>
      <c r="N224" s="211" t="s">
        <v>45</v>
      </c>
      <c r="O224" s="43"/>
      <c r="P224" s="212">
        <f t="shared" si="71"/>
        <v>0</v>
      </c>
      <c r="Q224" s="212">
        <v>0</v>
      </c>
      <c r="R224" s="212">
        <f t="shared" si="72"/>
        <v>0</v>
      </c>
      <c r="S224" s="212">
        <v>0</v>
      </c>
      <c r="T224" s="213">
        <f t="shared" si="73"/>
        <v>0</v>
      </c>
      <c r="AR224" s="25" t="s">
        <v>327</v>
      </c>
      <c r="AT224" s="25" t="s">
        <v>311</v>
      </c>
      <c r="AU224" s="25" t="s">
        <v>84</v>
      </c>
      <c r="AY224" s="25" t="s">
        <v>308</v>
      </c>
      <c r="BE224" s="214">
        <f t="shared" si="74"/>
        <v>0</v>
      </c>
      <c r="BF224" s="214">
        <f t="shared" si="75"/>
        <v>0</v>
      </c>
      <c r="BG224" s="214">
        <f t="shared" si="76"/>
        <v>0</v>
      </c>
      <c r="BH224" s="214">
        <f t="shared" si="77"/>
        <v>0</v>
      </c>
      <c r="BI224" s="214">
        <f t="shared" si="78"/>
        <v>0</v>
      </c>
      <c r="BJ224" s="25" t="s">
        <v>82</v>
      </c>
      <c r="BK224" s="214">
        <f t="shared" si="79"/>
        <v>0</v>
      </c>
      <c r="BL224" s="25" t="s">
        <v>327</v>
      </c>
      <c r="BM224" s="25" t="s">
        <v>638</v>
      </c>
    </row>
    <row r="225" spans="2:65" s="1" customFormat="1" ht="31.5" customHeight="1">
      <c r="B225" s="42"/>
      <c r="C225" s="203" t="s">
        <v>2224</v>
      </c>
      <c r="D225" s="203" t="s">
        <v>311</v>
      </c>
      <c r="E225" s="204" t="s">
        <v>7138</v>
      </c>
      <c r="F225" s="205" t="s">
        <v>8697</v>
      </c>
      <c r="G225" s="206" t="s">
        <v>5275</v>
      </c>
      <c r="H225" s="207">
        <v>1</v>
      </c>
      <c r="I225" s="208"/>
      <c r="J225" s="209">
        <f t="shared" si="70"/>
        <v>0</v>
      </c>
      <c r="K225" s="205" t="s">
        <v>21</v>
      </c>
      <c r="L225" s="62"/>
      <c r="M225" s="210" t="s">
        <v>21</v>
      </c>
      <c r="N225" s="211" t="s">
        <v>45</v>
      </c>
      <c r="O225" s="43"/>
      <c r="P225" s="212">
        <f t="shared" si="71"/>
        <v>0</v>
      </c>
      <c r="Q225" s="212">
        <v>0</v>
      </c>
      <c r="R225" s="212">
        <f t="shared" si="72"/>
        <v>0</v>
      </c>
      <c r="S225" s="212">
        <v>0</v>
      </c>
      <c r="T225" s="213">
        <f t="shared" si="73"/>
        <v>0</v>
      </c>
      <c r="AR225" s="25" t="s">
        <v>327</v>
      </c>
      <c r="AT225" s="25" t="s">
        <v>311</v>
      </c>
      <c r="AU225" s="25" t="s">
        <v>84</v>
      </c>
      <c r="AY225" s="25" t="s">
        <v>308</v>
      </c>
      <c r="BE225" s="214">
        <f t="shared" si="74"/>
        <v>0</v>
      </c>
      <c r="BF225" s="214">
        <f t="shared" si="75"/>
        <v>0</v>
      </c>
      <c r="BG225" s="214">
        <f t="shared" si="76"/>
        <v>0</v>
      </c>
      <c r="BH225" s="214">
        <f t="shared" si="77"/>
        <v>0</v>
      </c>
      <c r="BI225" s="214">
        <f t="shared" si="78"/>
        <v>0</v>
      </c>
      <c r="BJ225" s="25" t="s">
        <v>82</v>
      </c>
      <c r="BK225" s="214">
        <f t="shared" si="79"/>
        <v>0</v>
      </c>
      <c r="BL225" s="25" t="s">
        <v>327</v>
      </c>
      <c r="BM225" s="25" t="s">
        <v>644</v>
      </c>
    </row>
    <row r="226" spans="2:65" s="1" customFormat="1" ht="31.5" customHeight="1">
      <c r="B226" s="42"/>
      <c r="C226" s="203" t="s">
        <v>2229</v>
      </c>
      <c r="D226" s="203" t="s">
        <v>311</v>
      </c>
      <c r="E226" s="204" t="s">
        <v>7141</v>
      </c>
      <c r="F226" s="205" t="s">
        <v>8698</v>
      </c>
      <c r="G226" s="206" t="s">
        <v>5275</v>
      </c>
      <c r="H226" s="207">
        <v>39</v>
      </c>
      <c r="I226" s="208"/>
      <c r="J226" s="209">
        <f t="shared" si="70"/>
        <v>0</v>
      </c>
      <c r="K226" s="205" t="s">
        <v>21</v>
      </c>
      <c r="L226" s="62"/>
      <c r="M226" s="210" t="s">
        <v>21</v>
      </c>
      <c r="N226" s="211" t="s">
        <v>45</v>
      </c>
      <c r="O226" s="43"/>
      <c r="P226" s="212">
        <f t="shared" si="71"/>
        <v>0</v>
      </c>
      <c r="Q226" s="212">
        <v>0</v>
      </c>
      <c r="R226" s="212">
        <f t="shared" si="72"/>
        <v>0</v>
      </c>
      <c r="S226" s="212">
        <v>0</v>
      </c>
      <c r="T226" s="213">
        <f t="shared" si="73"/>
        <v>0</v>
      </c>
      <c r="AR226" s="25" t="s">
        <v>327</v>
      </c>
      <c r="AT226" s="25" t="s">
        <v>311</v>
      </c>
      <c r="AU226" s="25" t="s">
        <v>84</v>
      </c>
      <c r="AY226" s="25" t="s">
        <v>308</v>
      </c>
      <c r="BE226" s="214">
        <f t="shared" si="74"/>
        <v>0</v>
      </c>
      <c r="BF226" s="214">
        <f t="shared" si="75"/>
        <v>0</v>
      </c>
      <c r="BG226" s="214">
        <f t="shared" si="76"/>
        <v>0</v>
      </c>
      <c r="BH226" s="214">
        <f t="shared" si="77"/>
        <v>0</v>
      </c>
      <c r="BI226" s="214">
        <f t="shared" si="78"/>
        <v>0</v>
      </c>
      <c r="BJ226" s="25" t="s">
        <v>82</v>
      </c>
      <c r="BK226" s="214">
        <f t="shared" si="79"/>
        <v>0</v>
      </c>
      <c r="BL226" s="25" t="s">
        <v>327</v>
      </c>
      <c r="BM226" s="25" t="s">
        <v>649</v>
      </c>
    </row>
    <row r="227" spans="2:65" s="1" customFormat="1" ht="31.5" customHeight="1">
      <c r="B227" s="42"/>
      <c r="C227" s="203" t="s">
        <v>2234</v>
      </c>
      <c r="D227" s="203" t="s">
        <v>311</v>
      </c>
      <c r="E227" s="204" t="s">
        <v>7144</v>
      </c>
      <c r="F227" s="205" t="s">
        <v>8699</v>
      </c>
      <c r="G227" s="206" t="s">
        <v>5275</v>
      </c>
      <c r="H227" s="207">
        <v>1</v>
      </c>
      <c r="I227" s="208"/>
      <c r="J227" s="209">
        <f t="shared" si="70"/>
        <v>0</v>
      </c>
      <c r="K227" s="205" t="s">
        <v>21</v>
      </c>
      <c r="L227" s="62"/>
      <c r="M227" s="210" t="s">
        <v>21</v>
      </c>
      <c r="N227" s="211" t="s">
        <v>45</v>
      </c>
      <c r="O227" s="43"/>
      <c r="P227" s="212">
        <f t="shared" si="71"/>
        <v>0</v>
      </c>
      <c r="Q227" s="212">
        <v>0</v>
      </c>
      <c r="R227" s="212">
        <f t="shared" si="72"/>
        <v>0</v>
      </c>
      <c r="S227" s="212">
        <v>0</v>
      </c>
      <c r="T227" s="213">
        <f t="shared" si="73"/>
        <v>0</v>
      </c>
      <c r="AR227" s="25" t="s">
        <v>327</v>
      </c>
      <c r="AT227" s="25" t="s">
        <v>311</v>
      </c>
      <c r="AU227" s="25" t="s">
        <v>84</v>
      </c>
      <c r="AY227" s="25" t="s">
        <v>308</v>
      </c>
      <c r="BE227" s="214">
        <f t="shared" si="74"/>
        <v>0</v>
      </c>
      <c r="BF227" s="214">
        <f t="shared" si="75"/>
        <v>0</v>
      </c>
      <c r="BG227" s="214">
        <f t="shared" si="76"/>
        <v>0</v>
      </c>
      <c r="BH227" s="214">
        <f t="shared" si="77"/>
        <v>0</v>
      </c>
      <c r="BI227" s="214">
        <f t="shared" si="78"/>
        <v>0</v>
      </c>
      <c r="BJ227" s="25" t="s">
        <v>82</v>
      </c>
      <c r="BK227" s="214">
        <f t="shared" si="79"/>
        <v>0</v>
      </c>
      <c r="BL227" s="25" t="s">
        <v>327</v>
      </c>
      <c r="BM227" s="25" t="s">
        <v>653</v>
      </c>
    </row>
    <row r="228" spans="2:65" s="1" customFormat="1" ht="31.5" customHeight="1">
      <c r="B228" s="42"/>
      <c r="C228" s="203" t="s">
        <v>2238</v>
      </c>
      <c r="D228" s="203" t="s">
        <v>311</v>
      </c>
      <c r="E228" s="204" t="s">
        <v>8700</v>
      </c>
      <c r="F228" s="205" t="s">
        <v>8701</v>
      </c>
      <c r="G228" s="206" t="s">
        <v>5275</v>
      </c>
      <c r="H228" s="207">
        <v>3</v>
      </c>
      <c r="I228" s="208"/>
      <c r="J228" s="209">
        <f t="shared" si="70"/>
        <v>0</v>
      </c>
      <c r="K228" s="205" t="s">
        <v>21</v>
      </c>
      <c r="L228" s="62"/>
      <c r="M228" s="210" t="s">
        <v>21</v>
      </c>
      <c r="N228" s="211" t="s">
        <v>45</v>
      </c>
      <c r="O228" s="43"/>
      <c r="P228" s="212">
        <f t="shared" si="71"/>
        <v>0</v>
      </c>
      <c r="Q228" s="212">
        <v>0</v>
      </c>
      <c r="R228" s="212">
        <f t="shared" si="72"/>
        <v>0</v>
      </c>
      <c r="S228" s="212">
        <v>0</v>
      </c>
      <c r="T228" s="213">
        <f t="shared" si="73"/>
        <v>0</v>
      </c>
      <c r="AR228" s="25" t="s">
        <v>327</v>
      </c>
      <c r="AT228" s="25" t="s">
        <v>311</v>
      </c>
      <c r="AU228" s="25" t="s">
        <v>84</v>
      </c>
      <c r="AY228" s="25" t="s">
        <v>308</v>
      </c>
      <c r="BE228" s="214">
        <f t="shared" si="74"/>
        <v>0</v>
      </c>
      <c r="BF228" s="214">
        <f t="shared" si="75"/>
        <v>0</v>
      </c>
      <c r="BG228" s="214">
        <f t="shared" si="76"/>
        <v>0</v>
      </c>
      <c r="BH228" s="214">
        <f t="shared" si="77"/>
        <v>0</v>
      </c>
      <c r="BI228" s="214">
        <f t="shared" si="78"/>
        <v>0</v>
      </c>
      <c r="BJ228" s="25" t="s">
        <v>82</v>
      </c>
      <c r="BK228" s="214">
        <f t="shared" si="79"/>
        <v>0</v>
      </c>
      <c r="BL228" s="25" t="s">
        <v>327</v>
      </c>
      <c r="BM228" s="25" t="s">
        <v>657</v>
      </c>
    </row>
    <row r="229" spans="2:65" s="1" customFormat="1" ht="31.5" customHeight="1">
      <c r="B229" s="42"/>
      <c r="C229" s="203" t="s">
        <v>2241</v>
      </c>
      <c r="D229" s="203" t="s">
        <v>311</v>
      </c>
      <c r="E229" s="204" t="s">
        <v>8702</v>
      </c>
      <c r="F229" s="205" t="s">
        <v>8703</v>
      </c>
      <c r="G229" s="206" t="s">
        <v>5275</v>
      </c>
      <c r="H229" s="207">
        <v>2</v>
      </c>
      <c r="I229" s="208"/>
      <c r="J229" s="209">
        <f t="shared" si="70"/>
        <v>0</v>
      </c>
      <c r="K229" s="205" t="s">
        <v>21</v>
      </c>
      <c r="L229" s="62"/>
      <c r="M229" s="210" t="s">
        <v>21</v>
      </c>
      <c r="N229" s="211" t="s">
        <v>45</v>
      </c>
      <c r="O229" s="43"/>
      <c r="P229" s="212">
        <f t="shared" si="71"/>
        <v>0</v>
      </c>
      <c r="Q229" s="212">
        <v>0</v>
      </c>
      <c r="R229" s="212">
        <f t="shared" si="72"/>
        <v>0</v>
      </c>
      <c r="S229" s="212">
        <v>0</v>
      </c>
      <c r="T229" s="213">
        <f t="shared" si="73"/>
        <v>0</v>
      </c>
      <c r="AR229" s="25" t="s">
        <v>327</v>
      </c>
      <c r="AT229" s="25" t="s">
        <v>311</v>
      </c>
      <c r="AU229" s="25" t="s">
        <v>84</v>
      </c>
      <c r="AY229" s="25" t="s">
        <v>308</v>
      </c>
      <c r="BE229" s="214">
        <f t="shared" si="74"/>
        <v>0</v>
      </c>
      <c r="BF229" s="214">
        <f t="shared" si="75"/>
        <v>0</v>
      </c>
      <c r="BG229" s="214">
        <f t="shared" si="76"/>
        <v>0</v>
      </c>
      <c r="BH229" s="214">
        <f t="shared" si="77"/>
        <v>0</v>
      </c>
      <c r="BI229" s="214">
        <f t="shared" si="78"/>
        <v>0</v>
      </c>
      <c r="BJ229" s="25" t="s">
        <v>82</v>
      </c>
      <c r="BK229" s="214">
        <f t="shared" si="79"/>
        <v>0</v>
      </c>
      <c r="BL229" s="25" t="s">
        <v>327</v>
      </c>
      <c r="BM229" s="25" t="s">
        <v>661</v>
      </c>
    </row>
    <row r="230" spans="2:65" s="1" customFormat="1" ht="31.5" customHeight="1">
      <c r="B230" s="42"/>
      <c r="C230" s="203" t="s">
        <v>2245</v>
      </c>
      <c r="D230" s="203" t="s">
        <v>311</v>
      </c>
      <c r="E230" s="204" t="s">
        <v>8704</v>
      </c>
      <c r="F230" s="205" t="s">
        <v>8705</v>
      </c>
      <c r="G230" s="206" t="s">
        <v>5275</v>
      </c>
      <c r="H230" s="207">
        <v>1</v>
      </c>
      <c r="I230" s="208"/>
      <c r="J230" s="209">
        <f t="shared" si="70"/>
        <v>0</v>
      </c>
      <c r="K230" s="205" t="s">
        <v>21</v>
      </c>
      <c r="L230" s="62"/>
      <c r="M230" s="210" t="s">
        <v>21</v>
      </c>
      <c r="N230" s="211" t="s">
        <v>45</v>
      </c>
      <c r="O230" s="43"/>
      <c r="P230" s="212">
        <f t="shared" si="71"/>
        <v>0</v>
      </c>
      <c r="Q230" s="212">
        <v>0</v>
      </c>
      <c r="R230" s="212">
        <f t="shared" si="72"/>
        <v>0</v>
      </c>
      <c r="S230" s="212">
        <v>0</v>
      </c>
      <c r="T230" s="213">
        <f t="shared" si="73"/>
        <v>0</v>
      </c>
      <c r="AR230" s="25" t="s">
        <v>327</v>
      </c>
      <c r="AT230" s="25" t="s">
        <v>311</v>
      </c>
      <c r="AU230" s="25" t="s">
        <v>84</v>
      </c>
      <c r="AY230" s="25" t="s">
        <v>308</v>
      </c>
      <c r="BE230" s="214">
        <f t="shared" si="74"/>
        <v>0</v>
      </c>
      <c r="BF230" s="214">
        <f t="shared" si="75"/>
        <v>0</v>
      </c>
      <c r="BG230" s="214">
        <f t="shared" si="76"/>
        <v>0</v>
      </c>
      <c r="BH230" s="214">
        <f t="shared" si="77"/>
        <v>0</v>
      </c>
      <c r="BI230" s="214">
        <f t="shared" si="78"/>
        <v>0</v>
      </c>
      <c r="BJ230" s="25" t="s">
        <v>82</v>
      </c>
      <c r="BK230" s="214">
        <f t="shared" si="79"/>
        <v>0</v>
      </c>
      <c r="BL230" s="25" t="s">
        <v>327</v>
      </c>
      <c r="BM230" s="25" t="s">
        <v>665</v>
      </c>
    </row>
    <row r="231" spans="2:65" s="1" customFormat="1" ht="31.5" customHeight="1">
      <c r="B231" s="42"/>
      <c r="C231" s="203" t="s">
        <v>2248</v>
      </c>
      <c r="D231" s="203" t="s">
        <v>311</v>
      </c>
      <c r="E231" s="204" t="s">
        <v>8706</v>
      </c>
      <c r="F231" s="205" t="s">
        <v>8707</v>
      </c>
      <c r="G231" s="206" t="s">
        <v>5275</v>
      </c>
      <c r="H231" s="207">
        <v>1</v>
      </c>
      <c r="I231" s="208"/>
      <c r="J231" s="209">
        <f t="shared" si="70"/>
        <v>0</v>
      </c>
      <c r="K231" s="205" t="s">
        <v>21</v>
      </c>
      <c r="L231" s="62"/>
      <c r="M231" s="210" t="s">
        <v>21</v>
      </c>
      <c r="N231" s="211" t="s">
        <v>45</v>
      </c>
      <c r="O231" s="43"/>
      <c r="P231" s="212">
        <f t="shared" si="71"/>
        <v>0</v>
      </c>
      <c r="Q231" s="212">
        <v>0</v>
      </c>
      <c r="R231" s="212">
        <f t="shared" si="72"/>
        <v>0</v>
      </c>
      <c r="S231" s="212">
        <v>0</v>
      </c>
      <c r="T231" s="213">
        <f t="shared" si="73"/>
        <v>0</v>
      </c>
      <c r="AR231" s="25" t="s">
        <v>327</v>
      </c>
      <c r="AT231" s="25" t="s">
        <v>311</v>
      </c>
      <c r="AU231" s="25" t="s">
        <v>84</v>
      </c>
      <c r="AY231" s="25" t="s">
        <v>308</v>
      </c>
      <c r="BE231" s="214">
        <f t="shared" si="74"/>
        <v>0</v>
      </c>
      <c r="BF231" s="214">
        <f t="shared" si="75"/>
        <v>0</v>
      </c>
      <c r="BG231" s="214">
        <f t="shared" si="76"/>
        <v>0</v>
      </c>
      <c r="BH231" s="214">
        <f t="shared" si="77"/>
        <v>0</v>
      </c>
      <c r="BI231" s="214">
        <f t="shared" si="78"/>
        <v>0</v>
      </c>
      <c r="BJ231" s="25" t="s">
        <v>82</v>
      </c>
      <c r="BK231" s="214">
        <f t="shared" si="79"/>
        <v>0</v>
      </c>
      <c r="BL231" s="25" t="s">
        <v>327</v>
      </c>
      <c r="BM231" s="25" t="s">
        <v>669</v>
      </c>
    </row>
    <row r="232" spans="2:65" s="1" customFormat="1" ht="31.5" customHeight="1">
      <c r="B232" s="42"/>
      <c r="C232" s="203" t="s">
        <v>2253</v>
      </c>
      <c r="D232" s="203" t="s">
        <v>311</v>
      </c>
      <c r="E232" s="204" t="s">
        <v>8708</v>
      </c>
      <c r="F232" s="205" t="s">
        <v>8709</v>
      </c>
      <c r="G232" s="206" t="s">
        <v>5275</v>
      </c>
      <c r="H232" s="207">
        <v>8</v>
      </c>
      <c r="I232" s="208"/>
      <c r="J232" s="209">
        <f t="shared" si="70"/>
        <v>0</v>
      </c>
      <c r="K232" s="205" t="s">
        <v>21</v>
      </c>
      <c r="L232" s="62"/>
      <c r="M232" s="210" t="s">
        <v>21</v>
      </c>
      <c r="N232" s="211" t="s">
        <v>45</v>
      </c>
      <c r="O232" s="43"/>
      <c r="P232" s="212">
        <f t="shared" si="71"/>
        <v>0</v>
      </c>
      <c r="Q232" s="212">
        <v>0</v>
      </c>
      <c r="R232" s="212">
        <f t="shared" si="72"/>
        <v>0</v>
      </c>
      <c r="S232" s="212">
        <v>0</v>
      </c>
      <c r="T232" s="213">
        <f t="shared" si="73"/>
        <v>0</v>
      </c>
      <c r="AR232" s="25" t="s">
        <v>327</v>
      </c>
      <c r="AT232" s="25" t="s">
        <v>311</v>
      </c>
      <c r="AU232" s="25" t="s">
        <v>84</v>
      </c>
      <c r="AY232" s="25" t="s">
        <v>308</v>
      </c>
      <c r="BE232" s="214">
        <f t="shared" si="74"/>
        <v>0</v>
      </c>
      <c r="BF232" s="214">
        <f t="shared" si="75"/>
        <v>0</v>
      </c>
      <c r="BG232" s="214">
        <f t="shared" si="76"/>
        <v>0</v>
      </c>
      <c r="BH232" s="214">
        <f t="shared" si="77"/>
        <v>0</v>
      </c>
      <c r="BI232" s="214">
        <f t="shared" si="78"/>
        <v>0</v>
      </c>
      <c r="BJ232" s="25" t="s">
        <v>82</v>
      </c>
      <c r="BK232" s="214">
        <f t="shared" si="79"/>
        <v>0</v>
      </c>
      <c r="BL232" s="25" t="s">
        <v>327</v>
      </c>
      <c r="BM232" s="25" t="s">
        <v>673</v>
      </c>
    </row>
    <row r="233" spans="2:65" s="1" customFormat="1" ht="31.5" customHeight="1">
      <c r="B233" s="42"/>
      <c r="C233" s="203" t="s">
        <v>2257</v>
      </c>
      <c r="D233" s="203" t="s">
        <v>311</v>
      </c>
      <c r="E233" s="204" t="s">
        <v>8710</v>
      </c>
      <c r="F233" s="205" t="s">
        <v>8711</v>
      </c>
      <c r="G233" s="206" t="s">
        <v>5275</v>
      </c>
      <c r="H233" s="207">
        <v>1</v>
      </c>
      <c r="I233" s="208"/>
      <c r="J233" s="209">
        <f t="shared" si="70"/>
        <v>0</v>
      </c>
      <c r="K233" s="205" t="s">
        <v>21</v>
      </c>
      <c r="L233" s="62"/>
      <c r="M233" s="210" t="s">
        <v>21</v>
      </c>
      <c r="N233" s="211" t="s">
        <v>45</v>
      </c>
      <c r="O233" s="43"/>
      <c r="P233" s="212">
        <f t="shared" si="71"/>
        <v>0</v>
      </c>
      <c r="Q233" s="212">
        <v>0</v>
      </c>
      <c r="R233" s="212">
        <f t="shared" si="72"/>
        <v>0</v>
      </c>
      <c r="S233" s="212">
        <v>0</v>
      </c>
      <c r="T233" s="213">
        <f t="shared" si="73"/>
        <v>0</v>
      </c>
      <c r="AR233" s="25" t="s">
        <v>327</v>
      </c>
      <c r="AT233" s="25" t="s">
        <v>311</v>
      </c>
      <c r="AU233" s="25" t="s">
        <v>84</v>
      </c>
      <c r="AY233" s="25" t="s">
        <v>308</v>
      </c>
      <c r="BE233" s="214">
        <f t="shared" si="74"/>
        <v>0</v>
      </c>
      <c r="BF233" s="214">
        <f t="shared" si="75"/>
        <v>0</v>
      </c>
      <c r="BG233" s="214">
        <f t="shared" si="76"/>
        <v>0</v>
      </c>
      <c r="BH233" s="214">
        <f t="shared" si="77"/>
        <v>0</v>
      </c>
      <c r="BI233" s="214">
        <f t="shared" si="78"/>
        <v>0</v>
      </c>
      <c r="BJ233" s="25" t="s">
        <v>82</v>
      </c>
      <c r="BK233" s="214">
        <f t="shared" si="79"/>
        <v>0</v>
      </c>
      <c r="BL233" s="25" t="s">
        <v>327</v>
      </c>
      <c r="BM233" s="25" t="s">
        <v>677</v>
      </c>
    </row>
    <row r="234" spans="2:65" s="1" customFormat="1" ht="31.5" customHeight="1">
      <c r="B234" s="42"/>
      <c r="C234" s="203" t="s">
        <v>2261</v>
      </c>
      <c r="D234" s="203" t="s">
        <v>311</v>
      </c>
      <c r="E234" s="204" t="s">
        <v>8712</v>
      </c>
      <c r="F234" s="205" t="s">
        <v>8713</v>
      </c>
      <c r="G234" s="206" t="s">
        <v>5275</v>
      </c>
      <c r="H234" s="207">
        <v>1</v>
      </c>
      <c r="I234" s="208"/>
      <c r="J234" s="209">
        <f t="shared" si="70"/>
        <v>0</v>
      </c>
      <c r="K234" s="205" t="s">
        <v>21</v>
      </c>
      <c r="L234" s="62"/>
      <c r="M234" s="210" t="s">
        <v>21</v>
      </c>
      <c r="N234" s="211" t="s">
        <v>45</v>
      </c>
      <c r="O234" s="43"/>
      <c r="P234" s="212">
        <f t="shared" si="71"/>
        <v>0</v>
      </c>
      <c r="Q234" s="212">
        <v>0</v>
      </c>
      <c r="R234" s="212">
        <f t="shared" si="72"/>
        <v>0</v>
      </c>
      <c r="S234" s="212">
        <v>0</v>
      </c>
      <c r="T234" s="213">
        <f t="shared" si="73"/>
        <v>0</v>
      </c>
      <c r="AR234" s="25" t="s">
        <v>327</v>
      </c>
      <c r="AT234" s="25" t="s">
        <v>311</v>
      </c>
      <c r="AU234" s="25" t="s">
        <v>84</v>
      </c>
      <c r="AY234" s="25" t="s">
        <v>308</v>
      </c>
      <c r="BE234" s="214">
        <f t="shared" si="74"/>
        <v>0</v>
      </c>
      <c r="BF234" s="214">
        <f t="shared" si="75"/>
        <v>0</v>
      </c>
      <c r="BG234" s="214">
        <f t="shared" si="76"/>
        <v>0</v>
      </c>
      <c r="BH234" s="214">
        <f t="shared" si="77"/>
        <v>0</v>
      </c>
      <c r="BI234" s="214">
        <f t="shared" si="78"/>
        <v>0</v>
      </c>
      <c r="BJ234" s="25" t="s">
        <v>82</v>
      </c>
      <c r="BK234" s="214">
        <f t="shared" si="79"/>
        <v>0</v>
      </c>
      <c r="BL234" s="25" t="s">
        <v>327</v>
      </c>
      <c r="BM234" s="25" t="s">
        <v>681</v>
      </c>
    </row>
    <row r="235" spans="2:65" s="1" customFormat="1" ht="31.5" customHeight="1">
      <c r="B235" s="42"/>
      <c r="C235" s="203" t="s">
        <v>2266</v>
      </c>
      <c r="D235" s="203" t="s">
        <v>311</v>
      </c>
      <c r="E235" s="204" t="s">
        <v>8714</v>
      </c>
      <c r="F235" s="205" t="s">
        <v>8715</v>
      </c>
      <c r="G235" s="206" t="s">
        <v>5275</v>
      </c>
      <c r="H235" s="207">
        <v>4</v>
      </c>
      <c r="I235" s="208"/>
      <c r="J235" s="209">
        <f t="shared" si="70"/>
        <v>0</v>
      </c>
      <c r="K235" s="205" t="s">
        <v>21</v>
      </c>
      <c r="L235" s="62"/>
      <c r="M235" s="210" t="s">
        <v>21</v>
      </c>
      <c r="N235" s="211" t="s">
        <v>45</v>
      </c>
      <c r="O235" s="43"/>
      <c r="P235" s="212">
        <f t="shared" si="71"/>
        <v>0</v>
      </c>
      <c r="Q235" s="212">
        <v>0</v>
      </c>
      <c r="R235" s="212">
        <f t="shared" si="72"/>
        <v>0</v>
      </c>
      <c r="S235" s="212">
        <v>0</v>
      </c>
      <c r="T235" s="213">
        <f t="shared" si="73"/>
        <v>0</v>
      </c>
      <c r="AR235" s="25" t="s">
        <v>327</v>
      </c>
      <c r="AT235" s="25" t="s">
        <v>311</v>
      </c>
      <c r="AU235" s="25" t="s">
        <v>84</v>
      </c>
      <c r="AY235" s="25" t="s">
        <v>308</v>
      </c>
      <c r="BE235" s="214">
        <f t="shared" si="74"/>
        <v>0</v>
      </c>
      <c r="BF235" s="214">
        <f t="shared" si="75"/>
        <v>0</v>
      </c>
      <c r="BG235" s="214">
        <f t="shared" si="76"/>
        <v>0</v>
      </c>
      <c r="BH235" s="214">
        <f t="shared" si="77"/>
        <v>0</v>
      </c>
      <c r="BI235" s="214">
        <f t="shared" si="78"/>
        <v>0</v>
      </c>
      <c r="BJ235" s="25" t="s">
        <v>82</v>
      </c>
      <c r="BK235" s="214">
        <f t="shared" si="79"/>
        <v>0</v>
      </c>
      <c r="BL235" s="25" t="s">
        <v>327</v>
      </c>
      <c r="BM235" s="25" t="s">
        <v>685</v>
      </c>
    </row>
    <row r="236" spans="2:65" s="1" customFormat="1" ht="31.5" customHeight="1">
      <c r="B236" s="42"/>
      <c r="C236" s="203" t="s">
        <v>2270</v>
      </c>
      <c r="D236" s="203" t="s">
        <v>311</v>
      </c>
      <c r="E236" s="204" t="s">
        <v>8716</v>
      </c>
      <c r="F236" s="205" t="s">
        <v>8717</v>
      </c>
      <c r="G236" s="206" t="s">
        <v>5275</v>
      </c>
      <c r="H236" s="207">
        <v>4</v>
      </c>
      <c r="I236" s="208"/>
      <c r="J236" s="209">
        <f t="shared" si="70"/>
        <v>0</v>
      </c>
      <c r="K236" s="205" t="s">
        <v>21</v>
      </c>
      <c r="L236" s="62"/>
      <c r="M236" s="210" t="s">
        <v>21</v>
      </c>
      <c r="N236" s="211" t="s">
        <v>45</v>
      </c>
      <c r="O236" s="43"/>
      <c r="P236" s="212">
        <f t="shared" si="71"/>
        <v>0</v>
      </c>
      <c r="Q236" s="212">
        <v>0</v>
      </c>
      <c r="R236" s="212">
        <f t="shared" si="72"/>
        <v>0</v>
      </c>
      <c r="S236" s="212">
        <v>0</v>
      </c>
      <c r="T236" s="213">
        <f t="shared" si="73"/>
        <v>0</v>
      </c>
      <c r="AR236" s="25" t="s">
        <v>327</v>
      </c>
      <c r="AT236" s="25" t="s">
        <v>311</v>
      </c>
      <c r="AU236" s="25" t="s">
        <v>84</v>
      </c>
      <c r="AY236" s="25" t="s">
        <v>308</v>
      </c>
      <c r="BE236" s="214">
        <f t="shared" si="74"/>
        <v>0</v>
      </c>
      <c r="BF236" s="214">
        <f t="shared" si="75"/>
        <v>0</v>
      </c>
      <c r="BG236" s="214">
        <f t="shared" si="76"/>
        <v>0</v>
      </c>
      <c r="BH236" s="214">
        <f t="shared" si="77"/>
        <v>0</v>
      </c>
      <c r="BI236" s="214">
        <f t="shared" si="78"/>
        <v>0</v>
      </c>
      <c r="BJ236" s="25" t="s">
        <v>82</v>
      </c>
      <c r="BK236" s="214">
        <f t="shared" si="79"/>
        <v>0</v>
      </c>
      <c r="BL236" s="25" t="s">
        <v>327</v>
      </c>
      <c r="BM236" s="25" t="s">
        <v>689</v>
      </c>
    </row>
    <row r="237" spans="2:65" s="1" customFormat="1" ht="31.5" customHeight="1">
      <c r="B237" s="42"/>
      <c r="C237" s="203" t="s">
        <v>2277</v>
      </c>
      <c r="D237" s="203" t="s">
        <v>311</v>
      </c>
      <c r="E237" s="204" t="s">
        <v>8718</v>
      </c>
      <c r="F237" s="205" t="s">
        <v>8719</v>
      </c>
      <c r="G237" s="206" t="s">
        <v>5275</v>
      </c>
      <c r="H237" s="207">
        <v>1</v>
      </c>
      <c r="I237" s="208"/>
      <c r="J237" s="209">
        <f t="shared" si="70"/>
        <v>0</v>
      </c>
      <c r="K237" s="205" t="s">
        <v>21</v>
      </c>
      <c r="L237" s="62"/>
      <c r="M237" s="210" t="s">
        <v>21</v>
      </c>
      <c r="N237" s="211" t="s">
        <v>45</v>
      </c>
      <c r="O237" s="43"/>
      <c r="P237" s="212">
        <f t="shared" si="71"/>
        <v>0</v>
      </c>
      <c r="Q237" s="212">
        <v>0</v>
      </c>
      <c r="R237" s="212">
        <f t="shared" si="72"/>
        <v>0</v>
      </c>
      <c r="S237" s="212">
        <v>0</v>
      </c>
      <c r="T237" s="213">
        <f t="shared" si="73"/>
        <v>0</v>
      </c>
      <c r="AR237" s="25" t="s">
        <v>327</v>
      </c>
      <c r="AT237" s="25" t="s">
        <v>311</v>
      </c>
      <c r="AU237" s="25" t="s">
        <v>84</v>
      </c>
      <c r="AY237" s="25" t="s">
        <v>308</v>
      </c>
      <c r="BE237" s="214">
        <f t="shared" si="74"/>
        <v>0</v>
      </c>
      <c r="BF237" s="214">
        <f t="shared" si="75"/>
        <v>0</v>
      </c>
      <c r="BG237" s="214">
        <f t="shared" si="76"/>
        <v>0</v>
      </c>
      <c r="BH237" s="214">
        <f t="shared" si="77"/>
        <v>0</v>
      </c>
      <c r="BI237" s="214">
        <f t="shared" si="78"/>
        <v>0</v>
      </c>
      <c r="BJ237" s="25" t="s">
        <v>82</v>
      </c>
      <c r="BK237" s="214">
        <f t="shared" si="79"/>
        <v>0</v>
      </c>
      <c r="BL237" s="25" t="s">
        <v>327</v>
      </c>
      <c r="BM237" s="25" t="s">
        <v>693</v>
      </c>
    </row>
    <row r="238" spans="2:65" s="1" customFormat="1" ht="31.5" customHeight="1">
      <c r="B238" s="42"/>
      <c r="C238" s="203" t="s">
        <v>2282</v>
      </c>
      <c r="D238" s="203" t="s">
        <v>311</v>
      </c>
      <c r="E238" s="204" t="s">
        <v>8720</v>
      </c>
      <c r="F238" s="205" t="s">
        <v>8721</v>
      </c>
      <c r="G238" s="206" t="s">
        <v>5275</v>
      </c>
      <c r="H238" s="207">
        <v>27</v>
      </c>
      <c r="I238" s="208"/>
      <c r="J238" s="209">
        <f t="shared" si="70"/>
        <v>0</v>
      </c>
      <c r="K238" s="205" t="s">
        <v>21</v>
      </c>
      <c r="L238" s="62"/>
      <c r="M238" s="210" t="s">
        <v>21</v>
      </c>
      <c r="N238" s="211" t="s">
        <v>45</v>
      </c>
      <c r="O238" s="43"/>
      <c r="P238" s="212">
        <f t="shared" si="71"/>
        <v>0</v>
      </c>
      <c r="Q238" s="212">
        <v>0</v>
      </c>
      <c r="R238" s="212">
        <f t="shared" si="72"/>
        <v>0</v>
      </c>
      <c r="S238" s="212">
        <v>0</v>
      </c>
      <c r="T238" s="213">
        <f t="shared" si="73"/>
        <v>0</v>
      </c>
      <c r="AR238" s="25" t="s">
        <v>327</v>
      </c>
      <c r="AT238" s="25" t="s">
        <v>311</v>
      </c>
      <c r="AU238" s="25" t="s">
        <v>84</v>
      </c>
      <c r="AY238" s="25" t="s">
        <v>308</v>
      </c>
      <c r="BE238" s="214">
        <f t="shared" si="74"/>
        <v>0</v>
      </c>
      <c r="BF238" s="214">
        <f t="shared" si="75"/>
        <v>0</v>
      </c>
      <c r="BG238" s="214">
        <f t="shared" si="76"/>
        <v>0</v>
      </c>
      <c r="BH238" s="214">
        <f t="shared" si="77"/>
        <v>0</v>
      </c>
      <c r="BI238" s="214">
        <f t="shared" si="78"/>
        <v>0</v>
      </c>
      <c r="BJ238" s="25" t="s">
        <v>82</v>
      </c>
      <c r="BK238" s="214">
        <f t="shared" si="79"/>
        <v>0</v>
      </c>
      <c r="BL238" s="25" t="s">
        <v>327</v>
      </c>
      <c r="BM238" s="25" t="s">
        <v>697</v>
      </c>
    </row>
    <row r="239" spans="2:65" s="1" customFormat="1" ht="31.5" customHeight="1">
      <c r="B239" s="42"/>
      <c r="C239" s="203" t="s">
        <v>2285</v>
      </c>
      <c r="D239" s="203" t="s">
        <v>311</v>
      </c>
      <c r="E239" s="204" t="s">
        <v>8722</v>
      </c>
      <c r="F239" s="205" t="s">
        <v>8723</v>
      </c>
      <c r="G239" s="206" t="s">
        <v>5275</v>
      </c>
      <c r="H239" s="207">
        <v>2</v>
      </c>
      <c r="I239" s="208"/>
      <c r="J239" s="209">
        <f t="shared" si="70"/>
        <v>0</v>
      </c>
      <c r="K239" s="205" t="s">
        <v>21</v>
      </c>
      <c r="L239" s="62"/>
      <c r="M239" s="210" t="s">
        <v>21</v>
      </c>
      <c r="N239" s="211" t="s">
        <v>45</v>
      </c>
      <c r="O239" s="43"/>
      <c r="P239" s="212">
        <f t="shared" si="71"/>
        <v>0</v>
      </c>
      <c r="Q239" s="212">
        <v>0</v>
      </c>
      <c r="R239" s="212">
        <f t="shared" si="72"/>
        <v>0</v>
      </c>
      <c r="S239" s="212">
        <v>0</v>
      </c>
      <c r="T239" s="213">
        <f t="shared" si="73"/>
        <v>0</v>
      </c>
      <c r="AR239" s="25" t="s">
        <v>327</v>
      </c>
      <c r="AT239" s="25" t="s">
        <v>311</v>
      </c>
      <c r="AU239" s="25" t="s">
        <v>84</v>
      </c>
      <c r="AY239" s="25" t="s">
        <v>308</v>
      </c>
      <c r="BE239" s="214">
        <f t="shared" si="74"/>
        <v>0</v>
      </c>
      <c r="BF239" s="214">
        <f t="shared" si="75"/>
        <v>0</v>
      </c>
      <c r="BG239" s="214">
        <f t="shared" si="76"/>
        <v>0</v>
      </c>
      <c r="BH239" s="214">
        <f t="shared" si="77"/>
        <v>0</v>
      </c>
      <c r="BI239" s="214">
        <f t="shared" si="78"/>
        <v>0</v>
      </c>
      <c r="BJ239" s="25" t="s">
        <v>82</v>
      </c>
      <c r="BK239" s="214">
        <f t="shared" si="79"/>
        <v>0</v>
      </c>
      <c r="BL239" s="25" t="s">
        <v>327</v>
      </c>
      <c r="BM239" s="25" t="s">
        <v>702</v>
      </c>
    </row>
    <row r="240" spans="2:65" s="1" customFormat="1" ht="31.5" customHeight="1">
      <c r="B240" s="42"/>
      <c r="C240" s="203" t="s">
        <v>2288</v>
      </c>
      <c r="D240" s="203" t="s">
        <v>311</v>
      </c>
      <c r="E240" s="204" t="s">
        <v>8724</v>
      </c>
      <c r="F240" s="205" t="s">
        <v>8725</v>
      </c>
      <c r="G240" s="206" t="s">
        <v>5275</v>
      </c>
      <c r="H240" s="207">
        <v>6</v>
      </c>
      <c r="I240" s="208"/>
      <c r="J240" s="209">
        <f t="shared" si="70"/>
        <v>0</v>
      </c>
      <c r="K240" s="205" t="s">
        <v>21</v>
      </c>
      <c r="L240" s="62"/>
      <c r="M240" s="210" t="s">
        <v>21</v>
      </c>
      <c r="N240" s="211" t="s">
        <v>45</v>
      </c>
      <c r="O240" s="43"/>
      <c r="P240" s="212">
        <f t="shared" si="71"/>
        <v>0</v>
      </c>
      <c r="Q240" s="212">
        <v>0</v>
      </c>
      <c r="R240" s="212">
        <f t="shared" si="72"/>
        <v>0</v>
      </c>
      <c r="S240" s="212">
        <v>0</v>
      </c>
      <c r="T240" s="213">
        <f t="shared" si="73"/>
        <v>0</v>
      </c>
      <c r="AR240" s="25" t="s">
        <v>327</v>
      </c>
      <c r="AT240" s="25" t="s">
        <v>311</v>
      </c>
      <c r="AU240" s="25" t="s">
        <v>84</v>
      </c>
      <c r="AY240" s="25" t="s">
        <v>308</v>
      </c>
      <c r="BE240" s="214">
        <f t="shared" si="74"/>
        <v>0</v>
      </c>
      <c r="BF240" s="214">
        <f t="shared" si="75"/>
        <v>0</v>
      </c>
      <c r="BG240" s="214">
        <f t="shared" si="76"/>
        <v>0</v>
      </c>
      <c r="BH240" s="214">
        <f t="shared" si="77"/>
        <v>0</v>
      </c>
      <c r="BI240" s="214">
        <f t="shared" si="78"/>
        <v>0</v>
      </c>
      <c r="BJ240" s="25" t="s">
        <v>82</v>
      </c>
      <c r="BK240" s="214">
        <f t="shared" si="79"/>
        <v>0</v>
      </c>
      <c r="BL240" s="25" t="s">
        <v>327</v>
      </c>
      <c r="BM240" s="25" t="s">
        <v>706</v>
      </c>
    </row>
    <row r="241" spans="2:65" s="1" customFormat="1" ht="31.5" customHeight="1">
      <c r="B241" s="42"/>
      <c r="C241" s="203" t="s">
        <v>2292</v>
      </c>
      <c r="D241" s="203" t="s">
        <v>311</v>
      </c>
      <c r="E241" s="204" t="s">
        <v>8726</v>
      </c>
      <c r="F241" s="205" t="s">
        <v>8727</v>
      </c>
      <c r="G241" s="206" t="s">
        <v>5275</v>
      </c>
      <c r="H241" s="207">
        <v>1</v>
      </c>
      <c r="I241" s="208"/>
      <c r="J241" s="209">
        <f t="shared" si="70"/>
        <v>0</v>
      </c>
      <c r="K241" s="205" t="s">
        <v>21</v>
      </c>
      <c r="L241" s="62"/>
      <c r="M241" s="210" t="s">
        <v>21</v>
      </c>
      <c r="N241" s="211" t="s">
        <v>45</v>
      </c>
      <c r="O241" s="43"/>
      <c r="P241" s="212">
        <f t="shared" si="71"/>
        <v>0</v>
      </c>
      <c r="Q241" s="212">
        <v>0</v>
      </c>
      <c r="R241" s="212">
        <f t="shared" si="72"/>
        <v>0</v>
      </c>
      <c r="S241" s="212">
        <v>0</v>
      </c>
      <c r="T241" s="213">
        <f t="shared" si="73"/>
        <v>0</v>
      </c>
      <c r="AR241" s="25" t="s">
        <v>327</v>
      </c>
      <c r="AT241" s="25" t="s">
        <v>311</v>
      </c>
      <c r="AU241" s="25" t="s">
        <v>84</v>
      </c>
      <c r="AY241" s="25" t="s">
        <v>308</v>
      </c>
      <c r="BE241" s="214">
        <f t="shared" si="74"/>
        <v>0</v>
      </c>
      <c r="BF241" s="214">
        <f t="shared" si="75"/>
        <v>0</v>
      </c>
      <c r="BG241" s="214">
        <f t="shared" si="76"/>
        <v>0</v>
      </c>
      <c r="BH241" s="214">
        <f t="shared" si="77"/>
        <v>0</v>
      </c>
      <c r="BI241" s="214">
        <f t="shared" si="78"/>
        <v>0</v>
      </c>
      <c r="BJ241" s="25" t="s">
        <v>82</v>
      </c>
      <c r="BK241" s="214">
        <f t="shared" si="79"/>
        <v>0</v>
      </c>
      <c r="BL241" s="25" t="s">
        <v>327</v>
      </c>
      <c r="BM241" s="25" t="s">
        <v>710</v>
      </c>
    </row>
    <row r="242" spans="2:65" s="1" customFormat="1" ht="31.5" customHeight="1">
      <c r="B242" s="42"/>
      <c r="C242" s="203" t="s">
        <v>2296</v>
      </c>
      <c r="D242" s="203" t="s">
        <v>311</v>
      </c>
      <c r="E242" s="204" t="s">
        <v>8728</v>
      </c>
      <c r="F242" s="205" t="s">
        <v>8729</v>
      </c>
      <c r="G242" s="206" t="s">
        <v>5275</v>
      </c>
      <c r="H242" s="207">
        <v>6</v>
      </c>
      <c r="I242" s="208"/>
      <c r="J242" s="209">
        <f t="shared" si="70"/>
        <v>0</v>
      </c>
      <c r="K242" s="205" t="s">
        <v>21</v>
      </c>
      <c r="L242" s="62"/>
      <c r="M242" s="210" t="s">
        <v>21</v>
      </c>
      <c r="N242" s="211" t="s">
        <v>45</v>
      </c>
      <c r="O242" s="43"/>
      <c r="P242" s="212">
        <f t="shared" si="71"/>
        <v>0</v>
      </c>
      <c r="Q242" s="212">
        <v>0</v>
      </c>
      <c r="R242" s="212">
        <f t="shared" si="72"/>
        <v>0</v>
      </c>
      <c r="S242" s="212">
        <v>0</v>
      </c>
      <c r="T242" s="213">
        <f t="shared" si="73"/>
        <v>0</v>
      </c>
      <c r="AR242" s="25" t="s">
        <v>327</v>
      </c>
      <c r="AT242" s="25" t="s">
        <v>311</v>
      </c>
      <c r="AU242" s="25" t="s">
        <v>84</v>
      </c>
      <c r="AY242" s="25" t="s">
        <v>308</v>
      </c>
      <c r="BE242" s="214">
        <f t="shared" si="74"/>
        <v>0</v>
      </c>
      <c r="BF242" s="214">
        <f t="shared" si="75"/>
        <v>0</v>
      </c>
      <c r="BG242" s="214">
        <f t="shared" si="76"/>
        <v>0</v>
      </c>
      <c r="BH242" s="214">
        <f t="shared" si="77"/>
        <v>0</v>
      </c>
      <c r="BI242" s="214">
        <f t="shared" si="78"/>
        <v>0</v>
      </c>
      <c r="BJ242" s="25" t="s">
        <v>82</v>
      </c>
      <c r="BK242" s="214">
        <f t="shared" si="79"/>
        <v>0</v>
      </c>
      <c r="BL242" s="25" t="s">
        <v>327</v>
      </c>
      <c r="BM242" s="25" t="s">
        <v>716</v>
      </c>
    </row>
    <row r="243" spans="2:65" s="1" customFormat="1" ht="31.5" customHeight="1">
      <c r="B243" s="42"/>
      <c r="C243" s="203" t="s">
        <v>2301</v>
      </c>
      <c r="D243" s="203" t="s">
        <v>311</v>
      </c>
      <c r="E243" s="204" t="s">
        <v>8730</v>
      </c>
      <c r="F243" s="205" t="s">
        <v>8731</v>
      </c>
      <c r="G243" s="206" t="s">
        <v>5275</v>
      </c>
      <c r="H243" s="207">
        <v>4</v>
      </c>
      <c r="I243" s="208"/>
      <c r="J243" s="209">
        <f t="shared" si="70"/>
        <v>0</v>
      </c>
      <c r="K243" s="205" t="s">
        <v>21</v>
      </c>
      <c r="L243" s="62"/>
      <c r="M243" s="210" t="s">
        <v>21</v>
      </c>
      <c r="N243" s="211" t="s">
        <v>45</v>
      </c>
      <c r="O243" s="43"/>
      <c r="P243" s="212">
        <f t="shared" si="71"/>
        <v>0</v>
      </c>
      <c r="Q243" s="212">
        <v>0</v>
      </c>
      <c r="R243" s="212">
        <f t="shared" si="72"/>
        <v>0</v>
      </c>
      <c r="S243" s="212">
        <v>0</v>
      </c>
      <c r="T243" s="213">
        <f t="shared" si="73"/>
        <v>0</v>
      </c>
      <c r="AR243" s="25" t="s">
        <v>327</v>
      </c>
      <c r="AT243" s="25" t="s">
        <v>311</v>
      </c>
      <c r="AU243" s="25" t="s">
        <v>84</v>
      </c>
      <c r="AY243" s="25" t="s">
        <v>308</v>
      </c>
      <c r="BE243" s="214">
        <f t="shared" si="74"/>
        <v>0</v>
      </c>
      <c r="BF243" s="214">
        <f t="shared" si="75"/>
        <v>0</v>
      </c>
      <c r="BG243" s="214">
        <f t="shared" si="76"/>
        <v>0</v>
      </c>
      <c r="BH243" s="214">
        <f t="shared" si="77"/>
        <v>0</v>
      </c>
      <c r="BI243" s="214">
        <f t="shared" si="78"/>
        <v>0</v>
      </c>
      <c r="BJ243" s="25" t="s">
        <v>82</v>
      </c>
      <c r="BK243" s="214">
        <f t="shared" si="79"/>
        <v>0</v>
      </c>
      <c r="BL243" s="25" t="s">
        <v>327</v>
      </c>
      <c r="BM243" s="25" t="s">
        <v>721</v>
      </c>
    </row>
    <row r="244" spans="2:65" s="1" customFormat="1" ht="31.5" customHeight="1">
      <c r="B244" s="42"/>
      <c r="C244" s="203" t="s">
        <v>2306</v>
      </c>
      <c r="D244" s="203" t="s">
        <v>311</v>
      </c>
      <c r="E244" s="204" t="s">
        <v>8732</v>
      </c>
      <c r="F244" s="205" t="s">
        <v>8733</v>
      </c>
      <c r="G244" s="206" t="s">
        <v>5275</v>
      </c>
      <c r="H244" s="207">
        <v>2</v>
      </c>
      <c r="I244" s="208"/>
      <c r="J244" s="209">
        <f t="shared" si="70"/>
        <v>0</v>
      </c>
      <c r="K244" s="205" t="s">
        <v>21</v>
      </c>
      <c r="L244" s="62"/>
      <c r="M244" s="210" t="s">
        <v>21</v>
      </c>
      <c r="N244" s="211" t="s">
        <v>45</v>
      </c>
      <c r="O244" s="43"/>
      <c r="P244" s="212">
        <f t="shared" si="71"/>
        <v>0</v>
      </c>
      <c r="Q244" s="212">
        <v>0</v>
      </c>
      <c r="R244" s="212">
        <f t="shared" si="72"/>
        <v>0</v>
      </c>
      <c r="S244" s="212">
        <v>0</v>
      </c>
      <c r="T244" s="213">
        <f t="shared" si="73"/>
        <v>0</v>
      </c>
      <c r="AR244" s="25" t="s">
        <v>327</v>
      </c>
      <c r="AT244" s="25" t="s">
        <v>311</v>
      </c>
      <c r="AU244" s="25" t="s">
        <v>84</v>
      </c>
      <c r="AY244" s="25" t="s">
        <v>308</v>
      </c>
      <c r="BE244" s="214">
        <f t="shared" si="74"/>
        <v>0</v>
      </c>
      <c r="BF244" s="214">
        <f t="shared" si="75"/>
        <v>0</v>
      </c>
      <c r="BG244" s="214">
        <f t="shared" si="76"/>
        <v>0</v>
      </c>
      <c r="BH244" s="214">
        <f t="shared" si="77"/>
        <v>0</v>
      </c>
      <c r="BI244" s="214">
        <f t="shared" si="78"/>
        <v>0</v>
      </c>
      <c r="BJ244" s="25" t="s">
        <v>82</v>
      </c>
      <c r="BK244" s="214">
        <f t="shared" si="79"/>
        <v>0</v>
      </c>
      <c r="BL244" s="25" t="s">
        <v>327</v>
      </c>
      <c r="BM244" s="25" t="s">
        <v>725</v>
      </c>
    </row>
    <row r="245" spans="2:65" s="1" customFormat="1" ht="31.5" customHeight="1">
      <c r="B245" s="42"/>
      <c r="C245" s="203" t="s">
        <v>2311</v>
      </c>
      <c r="D245" s="203" t="s">
        <v>311</v>
      </c>
      <c r="E245" s="204" t="s">
        <v>8734</v>
      </c>
      <c r="F245" s="205" t="s">
        <v>8735</v>
      </c>
      <c r="G245" s="206" t="s">
        <v>5275</v>
      </c>
      <c r="H245" s="207">
        <v>9</v>
      </c>
      <c r="I245" s="208"/>
      <c r="J245" s="209">
        <f t="shared" si="70"/>
        <v>0</v>
      </c>
      <c r="K245" s="205" t="s">
        <v>21</v>
      </c>
      <c r="L245" s="62"/>
      <c r="M245" s="210" t="s">
        <v>21</v>
      </c>
      <c r="N245" s="211" t="s">
        <v>45</v>
      </c>
      <c r="O245" s="43"/>
      <c r="P245" s="212">
        <f t="shared" si="71"/>
        <v>0</v>
      </c>
      <c r="Q245" s="212">
        <v>0</v>
      </c>
      <c r="R245" s="212">
        <f t="shared" si="72"/>
        <v>0</v>
      </c>
      <c r="S245" s="212">
        <v>0</v>
      </c>
      <c r="T245" s="213">
        <f t="shared" si="73"/>
        <v>0</v>
      </c>
      <c r="AR245" s="25" t="s">
        <v>327</v>
      </c>
      <c r="AT245" s="25" t="s">
        <v>311</v>
      </c>
      <c r="AU245" s="25" t="s">
        <v>84</v>
      </c>
      <c r="AY245" s="25" t="s">
        <v>308</v>
      </c>
      <c r="BE245" s="214">
        <f t="shared" si="74"/>
        <v>0</v>
      </c>
      <c r="BF245" s="214">
        <f t="shared" si="75"/>
        <v>0</v>
      </c>
      <c r="BG245" s="214">
        <f t="shared" si="76"/>
        <v>0</v>
      </c>
      <c r="BH245" s="214">
        <f t="shared" si="77"/>
        <v>0</v>
      </c>
      <c r="BI245" s="214">
        <f t="shared" si="78"/>
        <v>0</v>
      </c>
      <c r="BJ245" s="25" t="s">
        <v>82</v>
      </c>
      <c r="BK245" s="214">
        <f t="shared" si="79"/>
        <v>0</v>
      </c>
      <c r="BL245" s="25" t="s">
        <v>327</v>
      </c>
      <c r="BM245" s="25" t="s">
        <v>730</v>
      </c>
    </row>
    <row r="246" spans="2:65" s="1" customFormat="1" ht="31.5" customHeight="1">
      <c r="B246" s="42"/>
      <c r="C246" s="203" t="s">
        <v>2316</v>
      </c>
      <c r="D246" s="203" t="s">
        <v>311</v>
      </c>
      <c r="E246" s="204" t="s">
        <v>8736</v>
      </c>
      <c r="F246" s="205" t="s">
        <v>8737</v>
      </c>
      <c r="G246" s="206" t="s">
        <v>5275</v>
      </c>
      <c r="H246" s="207">
        <v>8</v>
      </c>
      <c r="I246" s="208"/>
      <c r="J246" s="209">
        <f t="shared" si="70"/>
        <v>0</v>
      </c>
      <c r="K246" s="205" t="s">
        <v>21</v>
      </c>
      <c r="L246" s="62"/>
      <c r="M246" s="210" t="s">
        <v>21</v>
      </c>
      <c r="N246" s="211" t="s">
        <v>45</v>
      </c>
      <c r="O246" s="43"/>
      <c r="P246" s="212">
        <f t="shared" si="71"/>
        <v>0</v>
      </c>
      <c r="Q246" s="212">
        <v>0</v>
      </c>
      <c r="R246" s="212">
        <f t="shared" si="72"/>
        <v>0</v>
      </c>
      <c r="S246" s="212">
        <v>0</v>
      </c>
      <c r="T246" s="213">
        <f t="shared" si="73"/>
        <v>0</v>
      </c>
      <c r="AR246" s="25" t="s">
        <v>327</v>
      </c>
      <c r="AT246" s="25" t="s">
        <v>311</v>
      </c>
      <c r="AU246" s="25" t="s">
        <v>84</v>
      </c>
      <c r="AY246" s="25" t="s">
        <v>308</v>
      </c>
      <c r="BE246" s="214">
        <f t="shared" si="74"/>
        <v>0</v>
      </c>
      <c r="BF246" s="214">
        <f t="shared" si="75"/>
        <v>0</v>
      </c>
      <c r="BG246" s="214">
        <f t="shared" si="76"/>
        <v>0</v>
      </c>
      <c r="BH246" s="214">
        <f t="shared" si="77"/>
        <v>0</v>
      </c>
      <c r="BI246" s="214">
        <f t="shared" si="78"/>
        <v>0</v>
      </c>
      <c r="BJ246" s="25" t="s">
        <v>82</v>
      </c>
      <c r="BK246" s="214">
        <f t="shared" si="79"/>
        <v>0</v>
      </c>
      <c r="BL246" s="25" t="s">
        <v>327</v>
      </c>
      <c r="BM246" s="25" t="s">
        <v>735</v>
      </c>
    </row>
    <row r="247" spans="2:65" s="1" customFormat="1" ht="31.5" customHeight="1">
      <c r="B247" s="42"/>
      <c r="C247" s="203" t="s">
        <v>2319</v>
      </c>
      <c r="D247" s="203" t="s">
        <v>311</v>
      </c>
      <c r="E247" s="204" t="s">
        <v>8738</v>
      </c>
      <c r="F247" s="205" t="s">
        <v>8739</v>
      </c>
      <c r="G247" s="206" t="s">
        <v>5275</v>
      </c>
      <c r="H247" s="207">
        <v>1</v>
      </c>
      <c r="I247" s="208"/>
      <c r="J247" s="209">
        <f t="shared" si="70"/>
        <v>0</v>
      </c>
      <c r="K247" s="205" t="s">
        <v>21</v>
      </c>
      <c r="L247" s="62"/>
      <c r="M247" s="210" t="s">
        <v>21</v>
      </c>
      <c r="N247" s="211" t="s">
        <v>45</v>
      </c>
      <c r="O247" s="43"/>
      <c r="P247" s="212">
        <f t="shared" si="71"/>
        <v>0</v>
      </c>
      <c r="Q247" s="212">
        <v>0</v>
      </c>
      <c r="R247" s="212">
        <f t="shared" si="72"/>
        <v>0</v>
      </c>
      <c r="S247" s="212">
        <v>0</v>
      </c>
      <c r="T247" s="213">
        <f t="shared" si="73"/>
        <v>0</v>
      </c>
      <c r="AR247" s="25" t="s">
        <v>327</v>
      </c>
      <c r="AT247" s="25" t="s">
        <v>311</v>
      </c>
      <c r="AU247" s="25" t="s">
        <v>84</v>
      </c>
      <c r="AY247" s="25" t="s">
        <v>308</v>
      </c>
      <c r="BE247" s="214">
        <f t="shared" si="74"/>
        <v>0</v>
      </c>
      <c r="BF247" s="214">
        <f t="shared" si="75"/>
        <v>0</v>
      </c>
      <c r="BG247" s="214">
        <f t="shared" si="76"/>
        <v>0</v>
      </c>
      <c r="BH247" s="214">
        <f t="shared" si="77"/>
        <v>0</v>
      </c>
      <c r="BI247" s="214">
        <f t="shared" si="78"/>
        <v>0</v>
      </c>
      <c r="BJ247" s="25" t="s">
        <v>82</v>
      </c>
      <c r="BK247" s="214">
        <f t="shared" si="79"/>
        <v>0</v>
      </c>
      <c r="BL247" s="25" t="s">
        <v>327</v>
      </c>
      <c r="BM247" s="25" t="s">
        <v>740</v>
      </c>
    </row>
    <row r="248" spans="2:65" s="1" customFormat="1" ht="31.5" customHeight="1">
      <c r="B248" s="42"/>
      <c r="C248" s="203" t="s">
        <v>2324</v>
      </c>
      <c r="D248" s="203" t="s">
        <v>311</v>
      </c>
      <c r="E248" s="204" t="s">
        <v>8740</v>
      </c>
      <c r="F248" s="205" t="s">
        <v>8741</v>
      </c>
      <c r="G248" s="206" t="s">
        <v>5275</v>
      </c>
      <c r="H248" s="207">
        <v>1</v>
      </c>
      <c r="I248" s="208"/>
      <c r="J248" s="209">
        <f t="shared" si="70"/>
        <v>0</v>
      </c>
      <c r="K248" s="205" t="s">
        <v>21</v>
      </c>
      <c r="L248" s="62"/>
      <c r="M248" s="210" t="s">
        <v>21</v>
      </c>
      <c r="N248" s="211" t="s">
        <v>45</v>
      </c>
      <c r="O248" s="43"/>
      <c r="P248" s="212">
        <f t="shared" si="71"/>
        <v>0</v>
      </c>
      <c r="Q248" s="212">
        <v>0</v>
      </c>
      <c r="R248" s="212">
        <f t="shared" si="72"/>
        <v>0</v>
      </c>
      <c r="S248" s="212">
        <v>0</v>
      </c>
      <c r="T248" s="213">
        <f t="shared" si="73"/>
        <v>0</v>
      </c>
      <c r="AR248" s="25" t="s">
        <v>327</v>
      </c>
      <c r="AT248" s="25" t="s">
        <v>311</v>
      </c>
      <c r="AU248" s="25" t="s">
        <v>84</v>
      </c>
      <c r="AY248" s="25" t="s">
        <v>308</v>
      </c>
      <c r="BE248" s="214">
        <f t="shared" si="74"/>
        <v>0</v>
      </c>
      <c r="BF248" s="214">
        <f t="shared" si="75"/>
        <v>0</v>
      </c>
      <c r="BG248" s="214">
        <f t="shared" si="76"/>
        <v>0</v>
      </c>
      <c r="BH248" s="214">
        <f t="shared" si="77"/>
        <v>0</v>
      </c>
      <c r="BI248" s="214">
        <f t="shared" si="78"/>
        <v>0</v>
      </c>
      <c r="BJ248" s="25" t="s">
        <v>82</v>
      </c>
      <c r="BK248" s="214">
        <f t="shared" si="79"/>
        <v>0</v>
      </c>
      <c r="BL248" s="25" t="s">
        <v>327</v>
      </c>
      <c r="BM248" s="25" t="s">
        <v>745</v>
      </c>
    </row>
    <row r="249" spans="2:65" s="1" customFormat="1" ht="31.5" customHeight="1">
      <c r="B249" s="42"/>
      <c r="C249" s="203" t="s">
        <v>2327</v>
      </c>
      <c r="D249" s="203" t="s">
        <v>311</v>
      </c>
      <c r="E249" s="204" t="s">
        <v>8742</v>
      </c>
      <c r="F249" s="205" t="s">
        <v>8743</v>
      </c>
      <c r="G249" s="206" t="s">
        <v>5275</v>
      </c>
      <c r="H249" s="207">
        <v>1</v>
      </c>
      <c r="I249" s="208"/>
      <c r="J249" s="209">
        <f t="shared" si="70"/>
        <v>0</v>
      </c>
      <c r="K249" s="205" t="s">
        <v>21</v>
      </c>
      <c r="L249" s="62"/>
      <c r="M249" s="210" t="s">
        <v>21</v>
      </c>
      <c r="N249" s="211" t="s">
        <v>45</v>
      </c>
      <c r="O249" s="43"/>
      <c r="P249" s="212">
        <f t="shared" si="71"/>
        <v>0</v>
      </c>
      <c r="Q249" s="212">
        <v>0</v>
      </c>
      <c r="R249" s="212">
        <f t="shared" si="72"/>
        <v>0</v>
      </c>
      <c r="S249" s="212">
        <v>0</v>
      </c>
      <c r="T249" s="213">
        <f t="shared" si="73"/>
        <v>0</v>
      </c>
      <c r="AR249" s="25" t="s">
        <v>327</v>
      </c>
      <c r="AT249" s="25" t="s">
        <v>311</v>
      </c>
      <c r="AU249" s="25" t="s">
        <v>84</v>
      </c>
      <c r="AY249" s="25" t="s">
        <v>308</v>
      </c>
      <c r="BE249" s="214">
        <f t="shared" si="74"/>
        <v>0</v>
      </c>
      <c r="BF249" s="214">
        <f t="shared" si="75"/>
        <v>0</v>
      </c>
      <c r="BG249" s="214">
        <f t="shared" si="76"/>
        <v>0</v>
      </c>
      <c r="BH249" s="214">
        <f t="shared" si="77"/>
        <v>0</v>
      </c>
      <c r="BI249" s="214">
        <f t="shared" si="78"/>
        <v>0</v>
      </c>
      <c r="BJ249" s="25" t="s">
        <v>82</v>
      </c>
      <c r="BK249" s="214">
        <f t="shared" si="79"/>
        <v>0</v>
      </c>
      <c r="BL249" s="25" t="s">
        <v>327</v>
      </c>
      <c r="BM249" s="25" t="s">
        <v>750</v>
      </c>
    </row>
    <row r="250" spans="2:65" s="1" customFormat="1" ht="31.5" customHeight="1">
      <c r="B250" s="42"/>
      <c r="C250" s="203" t="s">
        <v>2331</v>
      </c>
      <c r="D250" s="203" t="s">
        <v>311</v>
      </c>
      <c r="E250" s="204" t="s">
        <v>8744</v>
      </c>
      <c r="F250" s="205" t="s">
        <v>8745</v>
      </c>
      <c r="G250" s="206" t="s">
        <v>5275</v>
      </c>
      <c r="H250" s="207">
        <v>1</v>
      </c>
      <c r="I250" s="208"/>
      <c r="J250" s="209">
        <f t="shared" si="70"/>
        <v>0</v>
      </c>
      <c r="K250" s="205" t="s">
        <v>21</v>
      </c>
      <c r="L250" s="62"/>
      <c r="M250" s="210" t="s">
        <v>21</v>
      </c>
      <c r="N250" s="211" t="s">
        <v>45</v>
      </c>
      <c r="O250" s="43"/>
      <c r="P250" s="212">
        <f t="shared" si="71"/>
        <v>0</v>
      </c>
      <c r="Q250" s="212">
        <v>0</v>
      </c>
      <c r="R250" s="212">
        <f t="shared" si="72"/>
        <v>0</v>
      </c>
      <c r="S250" s="212">
        <v>0</v>
      </c>
      <c r="T250" s="213">
        <f t="shared" si="73"/>
        <v>0</v>
      </c>
      <c r="AR250" s="25" t="s">
        <v>327</v>
      </c>
      <c r="AT250" s="25" t="s">
        <v>311</v>
      </c>
      <c r="AU250" s="25" t="s">
        <v>84</v>
      </c>
      <c r="AY250" s="25" t="s">
        <v>308</v>
      </c>
      <c r="BE250" s="214">
        <f t="shared" si="74"/>
        <v>0</v>
      </c>
      <c r="BF250" s="214">
        <f t="shared" si="75"/>
        <v>0</v>
      </c>
      <c r="BG250" s="214">
        <f t="shared" si="76"/>
        <v>0</v>
      </c>
      <c r="BH250" s="214">
        <f t="shared" si="77"/>
        <v>0</v>
      </c>
      <c r="BI250" s="214">
        <f t="shared" si="78"/>
        <v>0</v>
      </c>
      <c r="BJ250" s="25" t="s">
        <v>82</v>
      </c>
      <c r="BK250" s="214">
        <f t="shared" si="79"/>
        <v>0</v>
      </c>
      <c r="BL250" s="25" t="s">
        <v>327</v>
      </c>
      <c r="BM250" s="25" t="s">
        <v>522</v>
      </c>
    </row>
    <row r="251" spans="2:65" s="1" customFormat="1" ht="31.5" customHeight="1">
      <c r="B251" s="42"/>
      <c r="C251" s="203" t="s">
        <v>2335</v>
      </c>
      <c r="D251" s="203" t="s">
        <v>311</v>
      </c>
      <c r="E251" s="204" t="s">
        <v>8746</v>
      </c>
      <c r="F251" s="205" t="s">
        <v>8747</v>
      </c>
      <c r="G251" s="206" t="s">
        <v>5275</v>
      </c>
      <c r="H251" s="207">
        <v>1</v>
      </c>
      <c r="I251" s="208"/>
      <c r="J251" s="209">
        <f t="shared" si="70"/>
        <v>0</v>
      </c>
      <c r="K251" s="205" t="s">
        <v>21</v>
      </c>
      <c r="L251" s="62"/>
      <c r="M251" s="210" t="s">
        <v>21</v>
      </c>
      <c r="N251" s="211" t="s">
        <v>45</v>
      </c>
      <c r="O251" s="43"/>
      <c r="P251" s="212">
        <f t="shared" si="71"/>
        <v>0</v>
      </c>
      <c r="Q251" s="212">
        <v>0</v>
      </c>
      <c r="R251" s="212">
        <f t="shared" si="72"/>
        <v>0</v>
      </c>
      <c r="S251" s="212">
        <v>0</v>
      </c>
      <c r="T251" s="213">
        <f t="shared" si="73"/>
        <v>0</v>
      </c>
      <c r="AR251" s="25" t="s">
        <v>327</v>
      </c>
      <c r="AT251" s="25" t="s">
        <v>311</v>
      </c>
      <c r="AU251" s="25" t="s">
        <v>84</v>
      </c>
      <c r="AY251" s="25" t="s">
        <v>308</v>
      </c>
      <c r="BE251" s="214">
        <f t="shared" si="74"/>
        <v>0</v>
      </c>
      <c r="BF251" s="214">
        <f t="shared" si="75"/>
        <v>0</v>
      </c>
      <c r="BG251" s="214">
        <f t="shared" si="76"/>
        <v>0</v>
      </c>
      <c r="BH251" s="214">
        <f t="shared" si="77"/>
        <v>0</v>
      </c>
      <c r="BI251" s="214">
        <f t="shared" si="78"/>
        <v>0</v>
      </c>
      <c r="BJ251" s="25" t="s">
        <v>82</v>
      </c>
      <c r="BK251" s="214">
        <f t="shared" si="79"/>
        <v>0</v>
      </c>
      <c r="BL251" s="25" t="s">
        <v>327</v>
      </c>
      <c r="BM251" s="25" t="s">
        <v>1248</v>
      </c>
    </row>
    <row r="252" spans="2:65" s="1" customFormat="1" ht="31.5" customHeight="1">
      <c r="B252" s="42"/>
      <c r="C252" s="203" t="s">
        <v>2337</v>
      </c>
      <c r="D252" s="203" t="s">
        <v>311</v>
      </c>
      <c r="E252" s="204" t="s">
        <v>8748</v>
      </c>
      <c r="F252" s="205" t="s">
        <v>8749</v>
      </c>
      <c r="G252" s="206" t="s">
        <v>5275</v>
      </c>
      <c r="H252" s="207">
        <v>2</v>
      </c>
      <c r="I252" s="208"/>
      <c r="J252" s="209">
        <f t="shared" si="70"/>
        <v>0</v>
      </c>
      <c r="K252" s="205" t="s">
        <v>21</v>
      </c>
      <c r="L252" s="62"/>
      <c r="M252" s="210" t="s">
        <v>21</v>
      </c>
      <c r="N252" s="211" t="s">
        <v>45</v>
      </c>
      <c r="O252" s="43"/>
      <c r="P252" s="212">
        <f t="shared" si="71"/>
        <v>0</v>
      </c>
      <c r="Q252" s="212">
        <v>0</v>
      </c>
      <c r="R252" s="212">
        <f t="shared" si="72"/>
        <v>0</v>
      </c>
      <c r="S252" s="212">
        <v>0</v>
      </c>
      <c r="T252" s="213">
        <f t="shared" si="73"/>
        <v>0</v>
      </c>
      <c r="AR252" s="25" t="s">
        <v>327</v>
      </c>
      <c r="AT252" s="25" t="s">
        <v>311</v>
      </c>
      <c r="AU252" s="25" t="s">
        <v>84</v>
      </c>
      <c r="AY252" s="25" t="s">
        <v>308</v>
      </c>
      <c r="BE252" s="214">
        <f t="shared" si="74"/>
        <v>0</v>
      </c>
      <c r="BF252" s="214">
        <f t="shared" si="75"/>
        <v>0</v>
      </c>
      <c r="BG252" s="214">
        <f t="shared" si="76"/>
        <v>0</v>
      </c>
      <c r="BH252" s="214">
        <f t="shared" si="77"/>
        <v>0</v>
      </c>
      <c r="BI252" s="214">
        <f t="shared" si="78"/>
        <v>0</v>
      </c>
      <c r="BJ252" s="25" t="s">
        <v>82</v>
      </c>
      <c r="BK252" s="214">
        <f t="shared" si="79"/>
        <v>0</v>
      </c>
      <c r="BL252" s="25" t="s">
        <v>327</v>
      </c>
      <c r="BM252" s="25" t="s">
        <v>528</v>
      </c>
    </row>
    <row r="253" spans="2:65" s="1" customFormat="1" ht="31.5" customHeight="1">
      <c r="B253" s="42"/>
      <c r="C253" s="203" t="s">
        <v>2340</v>
      </c>
      <c r="D253" s="203" t="s">
        <v>311</v>
      </c>
      <c r="E253" s="204" t="s">
        <v>8750</v>
      </c>
      <c r="F253" s="205" t="s">
        <v>8751</v>
      </c>
      <c r="G253" s="206" t="s">
        <v>5275</v>
      </c>
      <c r="H253" s="207">
        <v>1</v>
      </c>
      <c r="I253" s="208"/>
      <c r="J253" s="209">
        <f t="shared" si="70"/>
        <v>0</v>
      </c>
      <c r="K253" s="205" t="s">
        <v>21</v>
      </c>
      <c r="L253" s="62"/>
      <c r="M253" s="210" t="s">
        <v>21</v>
      </c>
      <c r="N253" s="211" t="s">
        <v>45</v>
      </c>
      <c r="O253" s="43"/>
      <c r="P253" s="212">
        <f t="shared" si="71"/>
        <v>0</v>
      </c>
      <c r="Q253" s="212">
        <v>0</v>
      </c>
      <c r="R253" s="212">
        <f t="shared" si="72"/>
        <v>0</v>
      </c>
      <c r="S253" s="212">
        <v>0</v>
      </c>
      <c r="T253" s="213">
        <f t="shared" si="73"/>
        <v>0</v>
      </c>
      <c r="AR253" s="25" t="s">
        <v>327</v>
      </c>
      <c r="AT253" s="25" t="s">
        <v>311</v>
      </c>
      <c r="AU253" s="25" t="s">
        <v>84</v>
      </c>
      <c r="AY253" s="25" t="s">
        <v>308</v>
      </c>
      <c r="BE253" s="214">
        <f t="shared" si="74"/>
        <v>0</v>
      </c>
      <c r="BF253" s="214">
        <f t="shared" si="75"/>
        <v>0</v>
      </c>
      <c r="BG253" s="214">
        <f t="shared" si="76"/>
        <v>0</v>
      </c>
      <c r="BH253" s="214">
        <f t="shared" si="77"/>
        <v>0</v>
      </c>
      <c r="BI253" s="214">
        <f t="shared" si="78"/>
        <v>0</v>
      </c>
      <c r="BJ253" s="25" t="s">
        <v>82</v>
      </c>
      <c r="BK253" s="214">
        <f t="shared" si="79"/>
        <v>0</v>
      </c>
      <c r="BL253" s="25" t="s">
        <v>327</v>
      </c>
      <c r="BM253" s="25" t="s">
        <v>570</v>
      </c>
    </row>
    <row r="254" spans="2:65" s="1" customFormat="1" ht="31.5" customHeight="1">
      <c r="B254" s="42"/>
      <c r="C254" s="203" t="s">
        <v>2344</v>
      </c>
      <c r="D254" s="203" t="s">
        <v>311</v>
      </c>
      <c r="E254" s="204" t="s">
        <v>8752</v>
      </c>
      <c r="F254" s="205" t="s">
        <v>8753</v>
      </c>
      <c r="G254" s="206" t="s">
        <v>5275</v>
      </c>
      <c r="H254" s="207">
        <v>1</v>
      </c>
      <c r="I254" s="208"/>
      <c r="J254" s="209">
        <f t="shared" si="70"/>
        <v>0</v>
      </c>
      <c r="K254" s="205" t="s">
        <v>21</v>
      </c>
      <c r="L254" s="62"/>
      <c r="M254" s="210" t="s">
        <v>21</v>
      </c>
      <c r="N254" s="211" t="s">
        <v>45</v>
      </c>
      <c r="O254" s="43"/>
      <c r="P254" s="212">
        <f t="shared" si="71"/>
        <v>0</v>
      </c>
      <c r="Q254" s="212">
        <v>0</v>
      </c>
      <c r="R254" s="212">
        <f t="shared" si="72"/>
        <v>0</v>
      </c>
      <c r="S254" s="212">
        <v>0</v>
      </c>
      <c r="T254" s="213">
        <f t="shared" si="73"/>
        <v>0</v>
      </c>
      <c r="AR254" s="25" t="s">
        <v>327</v>
      </c>
      <c r="AT254" s="25" t="s">
        <v>311</v>
      </c>
      <c r="AU254" s="25" t="s">
        <v>84</v>
      </c>
      <c r="AY254" s="25" t="s">
        <v>308</v>
      </c>
      <c r="BE254" s="214">
        <f t="shared" si="74"/>
        <v>0</v>
      </c>
      <c r="BF254" s="214">
        <f t="shared" si="75"/>
        <v>0</v>
      </c>
      <c r="BG254" s="214">
        <f t="shared" si="76"/>
        <v>0</v>
      </c>
      <c r="BH254" s="214">
        <f t="shared" si="77"/>
        <v>0</v>
      </c>
      <c r="BI254" s="214">
        <f t="shared" si="78"/>
        <v>0</v>
      </c>
      <c r="BJ254" s="25" t="s">
        <v>82</v>
      </c>
      <c r="BK254" s="214">
        <f t="shared" si="79"/>
        <v>0</v>
      </c>
      <c r="BL254" s="25" t="s">
        <v>327</v>
      </c>
      <c r="BM254" s="25" t="s">
        <v>2038</v>
      </c>
    </row>
    <row r="255" spans="2:65" s="1" customFormat="1" ht="31.5" customHeight="1">
      <c r="B255" s="42"/>
      <c r="C255" s="203" t="s">
        <v>2348</v>
      </c>
      <c r="D255" s="203" t="s">
        <v>311</v>
      </c>
      <c r="E255" s="204" t="s">
        <v>8754</v>
      </c>
      <c r="F255" s="205" t="s">
        <v>8755</v>
      </c>
      <c r="G255" s="206" t="s">
        <v>5275</v>
      </c>
      <c r="H255" s="207">
        <v>2</v>
      </c>
      <c r="I255" s="208"/>
      <c r="J255" s="209">
        <f t="shared" si="70"/>
        <v>0</v>
      </c>
      <c r="K255" s="205" t="s">
        <v>21</v>
      </c>
      <c r="L255" s="62"/>
      <c r="M255" s="210" t="s">
        <v>21</v>
      </c>
      <c r="N255" s="211" t="s">
        <v>45</v>
      </c>
      <c r="O255" s="43"/>
      <c r="P255" s="212">
        <f t="shared" si="71"/>
        <v>0</v>
      </c>
      <c r="Q255" s="212">
        <v>0</v>
      </c>
      <c r="R255" s="212">
        <f t="shared" si="72"/>
        <v>0</v>
      </c>
      <c r="S255" s="212">
        <v>0</v>
      </c>
      <c r="T255" s="213">
        <f t="shared" si="73"/>
        <v>0</v>
      </c>
      <c r="AR255" s="25" t="s">
        <v>327</v>
      </c>
      <c r="AT255" s="25" t="s">
        <v>311</v>
      </c>
      <c r="AU255" s="25" t="s">
        <v>84</v>
      </c>
      <c r="AY255" s="25" t="s">
        <v>308</v>
      </c>
      <c r="BE255" s="214">
        <f t="shared" si="74"/>
        <v>0</v>
      </c>
      <c r="BF255" s="214">
        <f t="shared" si="75"/>
        <v>0</v>
      </c>
      <c r="BG255" s="214">
        <f t="shared" si="76"/>
        <v>0</v>
      </c>
      <c r="BH255" s="214">
        <f t="shared" si="77"/>
        <v>0</v>
      </c>
      <c r="BI255" s="214">
        <f t="shared" si="78"/>
        <v>0</v>
      </c>
      <c r="BJ255" s="25" t="s">
        <v>82</v>
      </c>
      <c r="BK255" s="214">
        <f t="shared" si="79"/>
        <v>0</v>
      </c>
      <c r="BL255" s="25" t="s">
        <v>327</v>
      </c>
      <c r="BM255" s="25" t="s">
        <v>2042</v>
      </c>
    </row>
    <row r="256" spans="2:65" s="1" customFormat="1" ht="31.5" customHeight="1">
      <c r="B256" s="42"/>
      <c r="C256" s="203" t="s">
        <v>2353</v>
      </c>
      <c r="D256" s="203" t="s">
        <v>311</v>
      </c>
      <c r="E256" s="204" t="s">
        <v>8756</v>
      </c>
      <c r="F256" s="205" t="s">
        <v>8757</v>
      </c>
      <c r="G256" s="206" t="s">
        <v>5275</v>
      </c>
      <c r="H256" s="207">
        <v>2</v>
      </c>
      <c r="I256" s="208"/>
      <c r="J256" s="209">
        <f t="shared" si="70"/>
        <v>0</v>
      </c>
      <c r="K256" s="205" t="s">
        <v>21</v>
      </c>
      <c r="L256" s="62"/>
      <c r="M256" s="210" t="s">
        <v>21</v>
      </c>
      <c r="N256" s="211" t="s">
        <v>45</v>
      </c>
      <c r="O256" s="43"/>
      <c r="P256" s="212">
        <f t="shared" si="71"/>
        <v>0</v>
      </c>
      <c r="Q256" s="212">
        <v>0</v>
      </c>
      <c r="R256" s="212">
        <f t="shared" si="72"/>
        <v>0</v>
      </c>
      <c r="S256" s="212">
        <v>0</v>
      </c>
      <c r="T256" s="213">
        <f t="shared" si="73"/>
        <v>0</v>
      </c>
      <c r="AR256" s="25" t="s">
        <v>327</v>
      </c>
      <c r="AT256" s="25" t="s">
        <v>311</v>
      </c>
      <c r="AU256" s="25" t="s">
        <v>84</v>
      </c>
      <c r="AY256" s="25" t="s">
        <v>308</v>
      </c>
      <c r="BE256" s="214">
        <f t="shared" si="74"/>
        <v>0</v>
      </c>
      <c r="BF256" s="214">
        <f t="shared" si="75"/>
        <v>0</v>
      </c>
      <c r="BG256" s="214">
        <f t="shared" si="76"/>
        <v>0</v>
      </c>
      <c r="BH256" s="214">
        <f t="shared" si="77"/>
        <v>0</v>
      </c>
      <c r="BI256" s="214">
        <f t="shared" si="78"/>
        <v>0</v>
      </c>
      <c r="BJ256" s="25" t="s">
        <v>82</v>
      </c>
      <c r="BK256" s="214">
        <f t="shared" si="79"/>
        <v>0</v>
      </c>
      <c r="BL256" s="25" t="s">
        <v>327</v>
      </c>
      <c r="BM256" s="25" t="s">
        <v>2044</v>
      </c>
    </row>
    <row r="257" spans="2:65" s="1" customFormat="1" ht="31.5" customHeight="1">
      <c r="B257" s="42"/>
      <c r="C257" s="203" t="s">
        <v>2358</v>
      </c>
      <c r="D257" s="203" t="s">
        <v>311</v>
      </c>
      <c r="E257" s="204" t="s">
        <v>8758</v>
      </c>
      <c r="F257" s="205" t="s">
        <v>8759</v>
      </c>
      <c r="G257" s="206" t="s">
        <v>5275</v>
      </c>
      <c r="H257" s="207">
        <v>2</v>
      </c>
      <c r="I257" s="208"/>
      <c r="J257" s="209">
        <f t="shared" si="70"/>
        <v>0</v>
      </c>
      <c r="K257" s="205" t="s">
        <v>21</v>
      </c>
      <c r="L257" s="62"/>
      <c r="M257" s="210" t="s">
        <v>21</v>
      </c>
      <c r="N257" s="211" t="s">
        <v>45</v>
      </c>
      <c r="O257" s="43"/>
      <c r="P257" s="212">
        <f t="shared" si="71"/>
        <v>0</v>
      </c>
      <c r="Q257" s="212">
        <v>0</v>
      </c>
      <c r="R257" s="212">
        <f t="shared" si="72"/>
        <v>0</v>
      </c>
      <c r="S257" s="212">
        <v>0</v>
      </c>
      <c r="T257" s="213">
        <f t="shared" si="73"/>
        <v>0</v>
      </c>
      <c r="AR257" s="25" t="s">
        <v>327</v>
      </c>
      <c r="AT257" s="25" t="s">
        <v>311</v>
      </c>
      <c r="AU257" s="25" t="s">
        <v>84</v>
      </c>
      <c r="AY257" s="25" t="s">
        <v>308</v>
      </c>
      <c r="BE257" s="214">
        <f t="shared" si="74"/>
        <v>0</v>
      </c>
      <c r="BF257" s="214">
        <f t="shared" si="75"/>
        <v>0</v>
      </c>
      <c r="BG257" s="214">
        <f t="shared" si="76"/>
        <v>0</v>
      </c>
      <c r="BH257" s="214">
        <f t="shared" si="77"/>
        <v>0</v>
      </c>
      <c r="BI257" s="214">
        <f t="shared" si="78"/>
        <v>0</v>
      </c>
      <c r="BJ257" s="25" t="s">
        <v>82</v>
      </c>
      <c r="BK257" s="214">
        <f t="shared" si="79"/>
        <v>0</v>
      </c>
      <c r="BL257" s="25" t="s">
        <v>327</v>
      </c>
      <c r="BM257" s="25" t="s">
        <v>2051</v>
      </c>
    </row>
    <row r="258" spans="2:65" s="1" customFormat="1" ht="31.5" customHeight="1">
      <c r="B258" s="42"/>
      <c r="C258" s="203" t="s">
        <v>2363</v>
      </c>
      <c r="D258" s="203" t="s">
        <v>311</v>
      </c>
      <c r="E258" s="204" t="s">
        <v>8760</v>
      </c>
      <c r="F258" s="205" t="s">
        <v>8761</v>
      </c>
      <c r="G258" s="206" t="s">
        <v>5275</v>
      </c>
      <c r="H258" s="207">
        <v>44</v>
      </c>
      <c r="I258" s="208"/>
      <c r="J258" s="209">
        <f t="shared" si="70"/>
        <v>0</v>
      </c>
      <c r="K258" s="205" t="s">
        <v>21</v>
      </c>
      <c r="L258" s="62"/>
      <c r="M258" s="210" t="s">
        <v>21</v>
      </c>
      <c r="N258" s="211" t="s">
        <v>45</v>
      </c>
      <c r="O258" s="43"/>
      <c r="P258" s="212">
        <f t="shared" si="71"/>
        <v>0</v>
      </c>
      <c r="Q258" s="212">
        <v>0</v>
      </c>
      <c r="R258" s="212">
        <f t="shared" si="72"/>
        <v>0</v>
      </c>
      <c r="S258" s="212">
        <v>0</v>
      </c>
      <c r="T258" s="213">
        <f t="shared" si="73"/>
        <v>0</v>
      </c>
      <c r="AR258" s="25" t="s">
        <v>327</v>
      </c>
      <c r="AT258" s="25" t="s">
        <v>311</v>
      </c>
      <c r="AU258" s="25" t="s">
        <v>84</v>
      </c>
      <c r="AY258" s="25" t="s">
        <v>308</v>
      </c>
      <c r="BE258" s="214">
        <f t="shared" si="74"/>
        <v>0</v>
      </c>
      <c r="BF258" s="214">
        <f t="shared" si="75"/>
        <v>0</v>
      </c>
      <c r="BG258" s="214">
        <f t="shared" si="76"/>
        <v>0</v>
      </c>
      <c r="BH258" s="214">
        <f t="shared" si="77"/>
        <v>0</v>
      </c>
      <c r="BI258" s="214">
        <f t="shared" si="78"/>
        <v>0</v>
      </c>
      <c r="BJ258" s="25" t="s">
        <v>82</v>
      </c>
      <c r="BK258" s="214">
        <f t="shared" si="79"/>
        <v>0</v>
      </c>
      <c r="BL258" s="25" t="s">
        <v>327</v>
      </c>
      <c r="BM258" s="25" t="s">
        <v>2055</v>
      </c>
    </row>
    <row r="259" spans="2:65" s="1" customFormat="1" ht="31.5" customHeight="1">
      <c r="B259" s="42"/>
      <c r="C259" s="203" t="s">
        <v>2365</v>
      </c>
      <c r="D259" s="203" t="s">
        <v>311</v>
      </c>
      <c r="E259" s="204" t="s">
        <v>8762</v>
      </c>
      <c r="F259" s="205" t="s">
        <v>8763</v>
      </c>
      <c r="G259" s="206" t="s">
        <v>5275</v>
      </c>
      <c r="H259" s="207">
        <v>5</v>
      </c>
      <c r="I259" s="208"/>
      <c r="J259" s="209">
        <f t="shared" si="70"/>
        <v>0</v>
      </c>
      <c r="K259" s="205" t="s">
        <v>21</v>
      </c>
      <c r="L259" s="62"/>
      <c r="M259" s="210" t="s">
        <v>21</v>
      </c>
      <c r="N259" s="211" t="s">
        <v>45</v>
      </c>
      <c r="O259" s="43"/>
      <c r="P259" s="212">
        <f t="shared" si="71"/>
        <v>0</v>
      </c>
      <c r="Q259" s="212">
        <v>0</v>
      </c>
      <c r="R259" s="212">
        <f t="shared" si="72"/>
        <v>0</v>
      </c>
      <c r="S259" s="212">
        <v>0</v>
      </c>
      <c r="T259" s="213">
        <f t="shared" si="73"/>
        <v>0</v>
      </c>
      <c r="AR259" s="25" t="s">
        <v>327</v>
      </c>
      <c r="AT259" s="25" t="s">
        <v>311</v>
      </c>
      <c r="AU259" s="25" t="s">
        <v>84</v>
      </c>
      <c r="AY259" s="25" t="s">
        <v>308</v>
      </c>
      <c r="BE259" s="214">
        <f t="shared" si="74"/>
        <v>0</v>
      </c>
      <c r="BF259" s="214">
        <f t="shared" si="75"/>
        <v>0</v>
      </c>
      <c r="BG259" s="214">
        <f t="shared" si="76"/>
        <v>0</v>
      </c>
      <c r="BH259" s="214">
        <f t="shared" si="77"/>
        <v>0</v>
      </c>
      <c r="BI259" s="214">
        <f t="shared" si="78"/>
        <v>0</v>
      </c>
      <c r="BJ259" s="25" t="s">
        <v>82</v>
      </c>
      <c r="BK259" s="214">
        <f t="shared" si="79"/>
        <v>0</v>
      </c>
      <c r="BL259" s="25" t="s">
        <v>327</v>
      </c>
      <c r="BM259" s="25" t="s">
        <v>2057</v>
      </c>
    </row>
    <row r="260" spans="2:65" s="1" customFormat="1" ht="31.5" customHeight="1">
      <c r="B260" s="42"/>
      <c r="C260" s="203" t="s">
        <v>2369</v>
      </c>
      <c r="D260" s="203" t="s">
        <v>311</v>
      </c>
      <c r="E260" s="204" t="s">
        <v>8764</v>
      </c>
      <c r="F260" s="205" t="s">
        <v>8765</v>
      </c>
      <c r="G260" s="206" t="s">
        <v>5275</v>
      </c>
      <c r="H260" s="207">
        <v>2</v>
      </c>
      <c r="I260" s="208"/>
      <c r="J260" s="209">
        <f t="shared" si="70"/>
        <v>0</v>
      </c>
      <c r="K260" s="205" t="s">
        <v>21</v>
      </c>
      <c r="L260" s="62"/>
      <c r="M260" s="210" t="s">
        <v>21</v>
      </c>
      <c r="N260" s="211" t="s">
        <v>45</v>
      </c>
      <c r="O260" s="43"/>
      <c r="P260" s="212">
        <f t="shared" si="71"/>
        <v>0</v>
      </c>
      <c r="Q260" s="212">
        <v>0</v>
      </c>
      <c r="R260" s="212">
        <f t="shared" si="72"/>
        <v>0</v>
      </c>
      <c r="S260" s="212">
        <v>0</v>
      </c>
      <c r="T260" s="213">
        <f t="shared" si="73"/>
        <v>0</v>
      </c>
      <c r="AR260" s="25" t="s">
        <v>327</v>
      </c>
      <c r="AT260" s="25" t="s">
        <v>311</v>
      </c>
      <c r="AU260" s="25" t="s">
        <v>84</v>
      </c>
      <c r="AY260" s="25" t="s">
        <v>308</v>
      </c>
      <c r="BE260" s="214">
        <f t="shared" si="74"/>
        <v>0</v>
      </c>
      <c r="BF260" s="214">
        <f t="shared" si="75"/>
        <v>0</v>
      </c>
      <c r="BG260" s="214">
        <f t="shared" si="76"/>
        <v>0</v>
      </c>
      <c r="BH260" s="214">
        <f t="shared" si="77"/>
        <v>0</v>
      </c>
      <c r="BI260" s="214">
        <f t="shared" si="78"/>
        <v>0</v>
      </c>
      <c r="BJ260" s="25" t="s">
        <v>82</v>
      </c>
      <c r="BK260" s="214">
        <f t="shared" si="79"/>
        <v>0</v>
      </c>
      <c r="BL260" s="25" t="s">
        <v>327</v>
      </c>
      <c r="BM260" s="25" t="s">
        <v>2061</v>
      </c>
    </row>
    <row r="261" spans="2:65" s="1" customFormat="1" ht="31.5" customHeight="1">
      <c r="B261" s="42"/>
      <c r="C261" s="203" t="s">
        <v>2372</v>
      </c>
      <c r="D261" s="203" t="s">
        <v>311</v>
      </c>
      <c r="E261" s="204" t="s">
        <v>8766</v>
      </c>
      <c r="F261" s="205" t="s">
        <v>8767</v>
      </c>
      <c r="G261" s="206" t="s">
        <v>5275</v>
      </c>
      <c r="H261" s="207">
        <v>1</v>
      </c>
      <c r="I261" s="208"/>
      <c r="J261" s="209">
        <f t="shared" si="70"/>
        <v>0</v>
      </c>
      <c r="K261" s="205" t="s">
        <v>21</v>
      </c>
      <c r="L261" s="62"/>
      <c r="M261" s="210" t="s">
        <v>21</v>
      </c>
      <c r="N261" s="211" t="s">
        <v>45</v>
      </c>
      <c r="O261" s="43"/>
      <c r="P261" s="212">
        <f t="shared" si="71"/>
        <v>0</v>
      </c>
      <c r="Q261" s="212">
        <v>0</v>
      </c>
      <c r="R261" s="212">
        <f t="shared" si="72"/>
        <v>0</v>
      </c>
      <c r="S261" s="212">
        <v>0</v>
      </c>
      <c r="T261" s="213">
        <f t="shared" si="73"/>
        <v>0</v>
      </c>
      <c r="AR261" s="25" t="s">
        <v>327</v>
      </c>
      <c r="AT261" s="25" t="s">
        <v>311</v>
      </c>
      <c r="AU261" s="25" t="s">
        <v>84</v>
      </c>
      <c r="AY261" s="25" t="s">
        <v>308</v>
      </c>
      <c r="BE261" s="214">
        <f t="shared" si="74"/>
        <v>0</v>
      </c>
      <c r="BF261" s="214">
        <f t="shared" si="75"/>
        <v>0</v>
      </c>
      <c r="BG261" s="214">
        <f t="shared" si="76"/>
        <v>0</v>
      </c>
      <c r="BH261" s="214">
        <f t="shared" si="77"/>
        <v>0</v>
      </c>
      <c r="BI261" s="214">
        <f t="shared" si="78"/>
        <v>0</v>
      </c>
      <c r="BJ261" s="25" t="s">
        <v>82</v>
      </c>
      <c r="BK261" s="214">
        <f t="shared" si="79"/>
        <v>0</v>
      </c>
      <c r="BL261" s="25" t="s">
        <v>327</v>
      </c>
      <c r="BM261" s="25" t="s">
        <v>2063</v>
      </c>
    </row>
    <row r="262" spans="2:65" s="1" customFormat="1" ht="31.5" customHeight="1">
      <c r="B262" s="42"/>
      <c r="C262" s="203" t="s">
        <v>2376</v>
      </c>
      <c r="D262" s="203" t="s">
        <v>311</v>
      </c>
      <c r="E262" s="204" t="s">
        <v>8768</v>
      </c>
      <c r="F262" s="205" t="s">
        <v>8769</v>
      </c>
      <c r="G262" s="206" t="s">
        <v>5275</v>
      </c>
      <c r="H262" s="207">
        <v>3</v>
      </c>
      <c r="I262" s="208"/>
      <c r="J262" s="209">
        <f t="shared" si="70"/>
        <v>0</v>
      </c>
      <c r="K262" s="205" t="s">
        <v>21</v>
      </c>
      <c r="L262" s="62"/>
      <c r="M262" s="210" t="s">
        <v>21</v>
      </c>
      <c r="N262" s="211" t="s">
        <v>45</v>
      </c>
      <c r="O262" s="43"/>
      <c r="P262" s="212">
        <f t="shared" si="71"/>
        <v>0</v>
      </c>
      <c r="Q262" s="212">
        <v>0</v>
      </c>
      <c r="R262" s="212">
        <f t="shared" si="72"/>
        <v>0</v>
      </c>
      <c r="S262" s="212">
        <v>0</v>
      </c>
      <c r="T262" s="213">
        <f t="shared" si="73"/>
        <v>0</v>
      </c>
      <c r="AR262" s="25" t="s">
        <v>327</v>
      </c>
      <c r="AT262" s="25" t="s">
        <v>311</v>
      </c>
      <c r="AU262" s="25" t="s">
        <v>84</v>
      </c>
      <c r="AY262" s="25" t="s">
        <v>308</v>
      </c>
      <c r="BE262" s="214">
        <f t="shared" si="74"/>
        <v>0</v>
      </c>
      <c r="BF262" s="214">
        <f t="shared" si="75"/>
        <v>0</v>
      </c>
      <c r="BG262" s="214">
        <f t="shared" si="76"/>
        <v>0</v>
      </c>
      <c r="BH262" s="214">
        <f t="shared" si="77"/>
        <v>0</v>
      </c>
      <c r="BI262" s="214">
        <f t="shared" si="78"/>
        <v>0</v>
      </c>
      <c r="BJ262" s="25" t="s">
        <v>82</v>
      </c>
      <c r="BK262" s="214">
        <f t="shared" si="79"/>
        <v>0</v>
      </c>
      <c r="BL262" s="25" t="s">
        <v>327</v>
      </c>
      <c r="BM262" s="25" t="s">
        <v>2067</v>
      </c>
    </row>
    <row r="263" spans="2:65" s="1" customFormat="1" ht="22.5" customHeight="1">
      <c r="B263" s="42"/>
      <c r="C263" s="203" t="s">
        <v>2381</v>
      </c>
      <c r="D263" s="203" t="s">
        <v>311</v>
      </c>
      <c r="E263" s="204" t="s">
        <v>8770</v>
      </c>
      <c r="F263" s="205" t="s">
        <v>8771</v>
      </c>
      <c r="G263" s="206" t="s">
        <v>5275</v>
      </c>
      <c r="H263" s="207">
        <v>55</v>
      </c>
      <c r="I263" s="208"/>
      <c r="J263" s="209">
        <f t="shared" si="70"/>
        <v>0</v>
      </c>
      <c r="K263" s="205" t="s">
        <v>21</v>
      </c>
      <c r="L263" s="62"/>
      <c r="M263" s="210" t="s">
        <v>21</v>
      </c>
      <c r="N263" s="211" t="s">
        <v>45</v>
      </c>
      <c r="O263" s="43"/>
      <c r="P263" s="212">
        <f t="shared" si="71"/>
        <v>0</v>
      </c>
      <c r="Q263" s="212">
        <v>0</v>
      </c>
      <c r="R263" s="212">
        <f t="shared" si="72"/>
        <v>0</v>
      </c>
      <c r="S263" s="212">
        <v>0</v>
      </c>
      <c r="T263" s="213">
        <f t="shared" si="73"/>
        <v>0</v>
      </c>
      <c r="AR263" s="25" t="s">
        <v>327</v>
      </c>
      <c r="AT263" s="25" t="s">
        <v>311</v>
      </c>
      <c r="AU263" s="25" t="s">
        <v>84</v>
      </c>
      <c r="AY263" s="25" t="s">
        <v>308</v>
      </c>
      <c r="BE263" s="214">
        <f t="shared" si="74"/>
        <v>0</v>
      </c>
      <c r="BF263" s="214">
        <f t="shared" si="75"/>
        <v>0</v>
      </c>
      <c r="BG263" s="214">
        <f t="shared" si="76"/>
        <v>0</v>
      </c>
      <c r="BH263" s="214">
        <f t="shared" si="77"/>
        <v>0</v>
      </c>
      <c r="BI263" s="214">
        <f t="shared" si="78"/>
        <v>0</v>
      </c>
      <c r="BJ263" s="25" t="s">
        <v>82</v>
      </c>
      <c r="BK263" s="214">
        <f t="shared" si="79"/>
        <v>0</v>
      </c>
      <c r="BL263" s="25" t="s">
        <v>327</v>
      </c>
      <c r="BM263" s="25" t="s">
        <v>2071</v>
      </c>
    </row>
    <row r="264" spans="2:65" s="1" customFormat="1" ht="22.5" customHeight="1">
      <c r="B264" s="42"/>
      <c r="C264" s="203" t="s">
        <v>2385</v>
      </c>
      <c r="D264" s="203" t="s">
        <v>311</v>
      </c>
      <c r="E264" s="204" t="s">
        <v>8772</v>
      </c>
      <c r="F264" s="205" t="s">
        <v>8773</v>
      </c>
      <c r="G264" s="206" t="s">
        <v>5275</v>
      </c>
      <c r="H264" s="207">
        <v>55</v>
      </c>
      <c r="I264" s="208"/>
      <c r="J264" s="209">
        <f t="shared" si="70"/>
        <v>0</v>
      </c>
      <c r="K264" s="205" t="s">
        <v>21</v>
      </c>
      <c r="L264" s="62"/>
      <c r="M264" s="210" t="s">
        <v>21</v>
      </c>
      <c r="N264" s="211" t="s">
        <v>45</v>
      </c>
      <c r="O264" s="43"/>
      <c r="P264" s="212">
        <f t="shared" si="71"/>
        <v>0</v>
      </c>
      <c r="Q264" s="212">
        <v>0</v>
      </c>
      <c r="R264" s="212">
        <f t="shared" si="72"/>
        <v>0</v>
      </c>
      <c r="S264" s="212">
        <v>0</v>
      </c>
      <c r="T264" s="213">
        <f t="shared" si="73"/>
        <v>0</v>
      </c>
      <c r="AR264" s="25" t="s">
        <v>327</v>
      </c>
      <c r="AT264" s="25" t="s">
        <v>311</v>
      </c>
      <c r="AU264" s="25" t="s">
        <v>84</v>
      </c>
      <c r="AY264" s="25" t="s">
        <v>308</v>
      </c>
      <c r="BE264" s="214">
        <f t="shared" si="74"/>
        <v>0</v>
      </c>
      <c r="BF264" s="214">
        <f t="shared" si="75"/>
        <v>0</v>
      </c>
      <c r="BG264" s="214">
        <f t="shared" si="76"/>
        <v>0</v>
      </c>
      <c r="BH264" s="214">
        <f t="shared" si="77"/>
        <v>0</v>
      </c>
      <c r="BI264" s="214">
        <f t="shared" si="78"/>
        <v>0</v>
      </c>
      <c r="BJ264" s="25" t="s">
        <v>82</v>
      </c>
      <c r="BK264" s="214">
        <f t="shared" si="79"/>
        <v>0</v>
      </c>
      <c r="BL264" s="25" t="s">
        <v>327</v>
      </c>
      <c r="BM264" s="25" t="s">
        <v>2075</v>
      </c>
    </row>
    <row r="265" spans="2:65" s="1" customFormat="1" ht="31.5" customHeight="1">
      <c r="B265" s="42"/>
      <c r="C265" s="203" t="s">
        <v>2389</v>
      </c>
      <c r="D265" s="203" t="s">
        <v>311</v>
      </c>
      <c r="E265" s="204" t="s">
        <v>8774</v>
      </c>
      <c r="F265" s="205" t="s">
        <v>8775</v>
      </c>
      <c r="G265" s="206" t="s">
        <v>578</v>
      </c>
      <c r="H265" s="207">
        <v>59</v>
      </c>
      <c r="I265" s="208"/>
      <c r="J265" s="209">
        <f t="shared" si="70"/>
        <v>0</v>
      </c>
      <c r="K265" s="205" t="s">
        <v>6599</v>
      </c>
      <c r="L265" s="62"/>
      <c r="M265" s="210" t="s">
        <v>21</v>
      </c>
      <c r="N265" s="211" t="s">
        <v>45</v>
      </c>
      <c r="O265" s="43"/>
      <c r="P265" s="212">
        <f t="shared" si="71"/>
        <v>0</v>
      </c>
      <c r="Q265" s="212">
        <v>2.5999999999999998E-4</v>
      </c>
      <c r="R265" s="212">
        <f t="shared" si="72"/>
        <v>1.5339999999999999E-2</v>
      </c>
      <c r="S265" s="212">
        <v>0</v>
      </c>
      <c r="T265" s="213">
        <f t="shared" si="73"/>
        <v>0</v>
      </c>
      <c r="AR265" s="25" t="s">
        <v>375</v>
      </c>
      <c r="AT265" s="25" t="s">
        <v>311</v>
      </c>
      <c r="AU265" s="25" t="s">
        <v>84</v>
      </c>
      <c r="AY265" s="25" t="s">
        <v>308</v>
      </c>
      <c r="BE265" s="214">
        <f t="shared" si="74"/>
        <v>0</v>
      </c>
      <c r="BF265" s="214">
        <f t="shared" si="75"/>
        <v>0</v>
      </c>
      <c r="BG265" s="214">
        <f t="shared" si="76"/>
        <v>0</v>
      </c>
      <c r="BH265" s="214">
        <f t="shared" si="77"/>
        <v>0</v>
      </c>
      <c r="BI265" s="214">
        <f t="shared" si="78"/>
        <v>0</v>
      </c>
      <c r="BJ265" s="25" t="s">
        <v>82</v>
      </c>
      <c r="BK265" s="214">
        <f t="shared" si="79"/>
        <v>0</v>
      </c>
      <c r="BL265" s="25" t="s">
        <v>375</v>
      </c>
      <c r="BM265" s="25" t="s">
        <v>8776</v>
      </c>
    </row>
    <row r="266" spans="2:65" s="1" customFormat="1" ht="22.5" customHeight="1">
      <c r="B266" s="42"/>
      <c r="C266" s="203" t="s">
        <v>2393</v>
      </c>
      <c r="D266" s="203" t="s">
        <v>311</v>
      </c>
      <c r="E266" s="204" t="s">
        <v>8777</v>
      </c>
      <c r="F266" s="205" t="s">
        <v>8778</v>
      </c>
      <c r="G266" s="206" t="s">
        <v>578</v>
      </c>
      <c r="H266" s="207">
        <v>4</v>
      </c>
      <c r="I266" s="208"/>
      <c r="J266" s="209">
        <f t="shared" si="70"/>
        <v>0</v>
      </c>
      <c r="K266" s="205" t="s">
        <v>6599</v>
      </c>
      <c r="L266" s="62"/>
      <c r="M266" s="210" t="s">
        <v>21</v>
      </c>
      <c r="N266" s="211" t="s">
        <v>45</v>
      </c>
      <c r="O266" s="43"/>
      <c r="P266" s="212">
        <f t="shared" si="71"/>
        <v>0</v>
      </c>
      <c r="Q266" s="212">
        <v>1.4999999999999999E-4</v>
      </c>
      <c r="R266" s="212">
        <f t="shared" si="72"/>
        <v>5.9999999999999995E-4</v>
      </c>
      <c r="S266" s="212">
        <v>0</v>
      </c>
      <c r="T266" s="213">
        <f t="shared" si="73"/>
        <v>0</v>
      </c>
      <c r="AR266" s="25" t="s">
        <v>375</v>
      </c>
      <c r="AT266" s="25" t="s">
        <v>311</v>
      </c>
      <c r="AU266" s="25" t="s">
        <v>84</v>
      </c>
      <c r="AY266" s="25" t="s">
        <v>308</v>
      </c>
      <c r="BE266" s="214">
        <f t="shared" si="74"/>
        <v>0</v>
      </c>
      <c r="BF266" s="214">
        <f t="shared" si="75"/>
        <v>0</v>
      </c>
      <c r="BG266" s="214">
        <f t="shared" si="76"/>
        <v>0</v>
      </c>
      <c r="BH266" s="214">
        <f t="shared" si="77"/>
        <v>0</v>
      </c>
      <c r="BI266" s="214">
        <f t="shared" si="78"/>
        <v>0</v>
      </c>
      <c r="BJ266" s="25" t="s">
        <v>82</v>
      </c>
      <c r="BK266" s="214">
        <f t="shared" si="79"/>
        <v>0</v>
      </c>
      <c r="BL266" s="25" t="s">
        <v>375</v>
      </c>
      <c r="BM266" s="25" t="s">
        <v>8779</v>
      </c>
    </row>
    <row r="267" spans="2:65" s="1" customFormat="1" ht="31.5" customHeight="1">
      <c r="B267" s="42"/>
      <c r="C267" s="203" t="s">
        <v>2398</v>
      </c>
      <c r="D267" s="203" t="s">
        <v>311</v>
      </c>
      <c r="E267" s="204" t="s">
        <v>8780</v>
      </c>
      <c r="F267" s="205" t="s">
        <v>8781</v>
      </c>
      <c r="G267" s="206" t="s">
        <v>578</v>
      </c>
      <c r="H267" s="207">
        <v>79</v>
      </c>
      <c r="I267" s="208"/>
      <c r="J267" s="209">
        <f t="shared" si="70"/>
        <v>0</v>
      </c>
      <c r="K267" s="205" t="s">
        <v>21</v>
      </c>
      <c r="L267" s="62"/>
      <c r="M267" s="210" t="s">
        <v>21</v>
      </c>
      <c r="N267" s="211" t="s">
        <v>45</v>
      </c>
      <c r="O267" s="43"/>
      <c r="P267" s="212">
        <f t="shared" si="71"/>
        <v>0</v>
      </c>
      <c r="Q267" s="212">
        <v>1.4999999999999999E-4</v>
      </c>
      <c r="R267" s="212">
        <f t="shared" si="72"/>
        <v>1.1849999999999999E-2</v>
      </c>
      <c r="S267" s="212">
        <v>0</v>
      </c>
      <c r="T267" s="213">
        <f t="shared" si="73"/>
        <v>0</v>
      </c>
      <c r="AR267" s="25" t="s">
        <v>375</v>
      </c>
      <c r="AT267" s="25" t="s">
        <v>311</v>
      </c>
      <c r="AU267" s="25" t="s">
        <v>84</v>
      </c>
      <c r="AY267" s="25" t="s">
        <v>308</v>
      </c>
      <c r="BE267" s="214">
        <f t="shared" si="74"/>
        <v>0</v>
      </c>
      <c r="BF267" s="214">
        <f t="shared" si="75"/>
        <v>0</v>
      </c>
      <c r="BG267" s="214">
        <f t="shared" si="76"/>
        <v>0</v>
      </c>
      <c r="BH267" s="214">
        <f t="shared" si="77"/>
        <v>0</v>
      </c>
      <c r="BI267" s="214">
        <f t="shared" si="78"/>
        <v>0</v>
      </c>
      <c r="BJ267" s="25" t="s">
        <v>82</v>
      </c>
      <c r="BK267" s="214">
        <f t="shared" si="79"/>
        <v>0</v>
      </c>
      <c r="BL267" s="25" t="s">
        <v>375</v>
      </c>
      <c r="BM267" s="25" t="s">
        <v>8782</v>
      </c>
    </row>
    <row r="268" spans="2:65" s="1" customFormat="1" ht="22.5" customHeight="1">
      <c r="B268" s="42"/>
      <c r="C268" s="203" t="s">
        <v>2402</v>
      </c>
      <c r="D268" s="203" t="s">
        <v>311</v>
      </c>
      <c r="E268" s="204" t="s">
        <v>8783</v>
      </c>
      <c r="F268" s="205" t="s">
        <v>8784</v>
      </c>
      <c r="G268" s="206" t="s">
        <v>5275</v>
      </c>
      <c r="H268" s="207">
        <v>125</v>
      </c>
      <c r="I268" s="208"/>
      <c r="J268" s="209">
        <f t="shared" si="70"/>
        <v>0</v>
      </c>
      <c r="K268" s="205" t="s">
        <v>21</v>
      </c>
      <c r="L268" s="62"/>
      <c r="M268" s="210" t="s">
        <v>21</v>
      </c>
      <c r="N268" s="211" t="s">
        <v>45</v>
      </c>
      <c r="O268" s="43"/>
      <c r="P268" s="212">
        <f t="shared" si="71"/>
        <v>0</v>
      </c>
      <c r="Q268" s="212">
        <v>0</v>
      </c>
      <c r="R268" s="212">
        <f t="shared" si="72"/>
        <v>0</v>
      </c>
      <c r="S268" s="212">
        <v>0</v>
      </c>
      <c r="T268" s="213">
        <f t="shared" si="73"/>
        <v>0</v>
      </c>
      <c r="AR268" s="25" t="s">
        <v>327</v>
      </c>
      <c r="AT268" s="25" t="s">
        <v>311</v>
      </c>
      <c r="AU268" s="25" t="s">
        <v>84</v>
      </c>
      <c r="AY268" s="25" t="s">
        <v>308</v>
      </c>
      <c r="BE268" s="214">
        <f t="shared" si="74"/>
        <v>0</v>
      </c>
      <c r="BF268" s="214">
        <f t="shared" si="75"/>
        <v>0</v>
      </c>
      <c r="BG268" s="214">
        <f t="shared" si="76"/>
        <v>0</v>
      </c>
      <c r="BH268" s="214">
        <f t="shared" si="77"/>
        <v>0</v>
      </c>
      <c r="BI268" s="214">
        <f t="shared" si="78"/>
        <v>0</v>
      </c>
      <c r="BJ268" s="25" t="s">
        <v>82</v>
      </c>
      <c r="BK268" s="214">
        <f t="shared" si="79"/>
        <v>0</v>
      </c>
      <c r="BL268" s="25" t="s">
        <v>327</v>
      </c>
      <c r="BM268" s="25" t="s">
        <v>2048</v>
      </c>
    </row>
    <row r="269" spans="2:65" s="1" customFormat="1" ht="22.5" customHeight="1">
      <c r="B269" s="42"/>
      <c r="C269" s="203" t="s">
        <v>2408</v>
      </c>
      <c r="D269" s="203" t="s">
        <v>311</v>
      </c>
      <c r="E269" s="204" t="s">
        <v>8785</v>
      </c>
      <c r="F269" s="205" t="s">
        <v>8786</v>
      </c>
      <c r="G269" s="206" t="s">
        <v>578</v>
      </c>
      <c r="H269" s="207">
        <v>149</v>
      </c>
      <c r="I269" s="208"/>
      <c r="J269" s="209">
        <f t="shared" si="70"/>
        <v>0</v>
      </c>
      <c r="K269" s="205" t="s">
        <v>6599</v>
      </c>
      <c r="L269" s="62"/>
      <c r="M269" s="210" t="s">
        <v>21</v>
      </c>
      <c r="N269" s="211" t="s">
        <v>45</v>
      </c>
      <c r="O269" s="43"/>
      <c r="P269" s="212">
        <f t="shared" si="71"/>
        <v>0</v>
      </c>
      <c r="Q269" s="212">
        <v>7.1000000000000002E-4</v>
      </c>
      <c r="R269" s="212">
        <f t="shared" si="72"/>
        <v>0.10579000000000001</v>
      </c>
      <c r="S269" s="212">
        <v>0</v>
      </c>
      <c r="T269" s="213">
        <f t="shared" si="73"/>
        <v>0</v>
      </c>
      <c r="AR269" s="25" t="s">
        <v>375</v>
      </c>
      <c r="AT269" s="25" t="s">
        <v>311</v>
      </c>
      <c r="AU269" s="25" t="s">
        <v>84</v>
      </c>
      <c r="AY269" s="25" t="s">
        <v>308</v>
      </c>
      <c r="BE269" s="214">
        <f t="shared" si="74"/>
        <v>0</v>
      </c>
      <c r="BF269" s="214">
        <f t="shared" si="75"/>
        <v>0</v>
      </c>
      <c r="BG269" s="214">
        <f t="shared" si="76"/>
        <v>0</v>
      </c>
      <c r="BH269" s="214">
        <f t="shared" si="77"/>
        <v>0</v>
      </c>
      <c r="BI269" s="214">
        <f t="shared" si="78"/>
        <v>0</v>
      </c>
      <c r="BJ269" s="25" t="s">
        <v>82</v>
      </c>
      <c r="BK269" s="214">
        <f t="shared" si="79"/>
        <v>0</v>
      </c>
      <c r="BL269" s="25" t="s">
        <v>375</v>
      </c>
      <c r="BM269" s="25" t="s">
        <v>8787</v>
      </c>
    </row>
    <row r="270" spans="2:65" s="1" customFormat="1" ht="22.5" customHeight="1">
      <c r="B270" s="42"/>
      <c r="C270" s="203" t="s">
        <v>2413</v>
      </c>
      <c r="D270" s="203" t="s">
        <v>311</v>
      </c>
      <c r="E270" s="204" t="s">
        <v>8788</v>
      </c>
      <c r="F270" s="205" t="s">
        <v>8789</v>
      </c>
      <c r="G270" s="206" t="s">
        <v>578</v>
      </c>
      <c r="H270" s="207">
        <v>59</v>
      </c>
      <c r="I270" s="208"/>
      <c r="J270" s="209">
        <f t="shared" si="70"/>
        <v>0</v>
      </c>
      <c r="K270" s="205" t="s">
        <v>6599</v>
      </c>
      <c r="L270" s="62"/>
      <c r="M270" s="210" t="s">
        <v>21</v>
      </c>
      <c r="N270" s="211" t="s">
        <v>45</v>
      </c>
      <c r="O270" s="43"/>
      <c r="P270" s="212">
        <f t="shared" si="71"/>
        <v>0</v>
      </c>
      <c r="Q270" s="212">
        <v>2.7E-4</v>
      </c>
      <c r="R270" s="212">
        <f t="shared" si="72"/>
        <v>1.593E-2</v>
      </c>
      <c r="S270" s="212">
        <v>0</v>
      </c>
      <c r="T270" s="213">
        <f t="shared" si="73"/>
        <v>0</v>
      </c>
      <c r="AR270" s="25" t="s">
        <v>375</v>
      </c>
      <c r="AT270" s="25" t="s">
        <v>311</v>
      </c>
      <c r="AU270" s="25" t="s">
        <v>84</v>
      </c>
      <c r="AY270" s="25" t="s">
        <v>308</v>
      </c>
      <c r="BE270" s="214">
        <f t="shared" si="74"/>
        <v>0</v>
      </c>
      <c r="BF270" s="214">
        <f t="shared" si="75"/>
        <v>0</v>
      </c>
      <c r="BG270" s="214">
        <f t="shared" si="76"/>
        <v>0</v>
      </c>
      <c r="BH270" s="214">
        <f t="shared" si="77"/>
        <v>0</v>
      </c>
      <c r="BI270" s="214">
        <f t="shared" si="78"/>
        <v>0</v>
      </c>
      <c r="BJ270" s="25" t="s">
        <v>82</v>
      </c>
      <c r="BK270" s="214">
        <f t="shared" si="79"/>
        <v>0</v>
      </c>
      <c r="BL270" s="25" t="s">
        <v>375</v>
      </c>
      <c r="BM270" s="25" t="s">
        <v>8790</v>
      </c>
    </row>
    <row r="271" spans="2:65" s="11" customFormat="1" ht="29.85" customHeight="1">
      <c r="B271" s="186"/>
      <c r="C271" s="187"/>
      <c r="D271" s="200" t="s">
        <v>73</v>
      </c>
      <c r="E271" s="201" t="s">
        <v>8791</v>
      </c>
      <c r="F271" s="201" t="s">
        <v>8792</v>
      </c>
      <c r="G271" s="187"/>
      <c r="H271" s="187"/>
      <c r="I271" s="190"/>
      <c r="J271" s="202">
        <f>BK271</f>
        <v>0</v>
      </c>
      <c r="K271" s="187"/>
      <c r="L271" s="192"/>
      <c r="M271" s="193"/>
      <c r="N271" s="194"/>
      <c r="O271" s="194"/>
      <c r="P271" s="195">
        <f>SUM(P272:P299)</f>
        <v>0</v>
      </c>
      <c r="Q271" s="194"/>
      <c r="R271" s="195">
        <f>SUM(R272:R299)</f>
        <v>1.1611799999999999</v>
      </c>
      <c r="S271" s="194"/>
      <c r="T271" s="196">
        <f>SUM(T272:T299)</f>
        <v>0</v>
      </c>
      <c r="AR271" s="197" t="s">
        <v>84</v>
      </c>
      <c r="AT271" s="198" t="s">
        <v>73</v>
      </c>
      <c r="AU271" s="198" t="s">
        <v>82</v>
      </c>
      <c r="AY271" s="197" t="s">
        <v>308</v>
      </c>
      <c r="BK271" s="199">
        <f>SUM(BK272:BK299)</f>
        <v>0</v>
      </c>
    </row>
    <row r="272" spans="2:65" s="1" customFormat="1" ht="22.5" customHeight="1">
      <c r="B272" s="42"/>
      <c r="C272" s="203" t="s">
        <v>2419</v>
      </c>
      <c r="D272" s="203" t="s">
        <v>311</v>
      </c>
      <c r="E272" s="204" t="s">
        <v>8793</v>
      </c>
      <c r="F272" s="205" t="s">
        <v>8794</v>
      </c>
      <c r="G272" s="206" t="s">
        <v>5275</v>
      </c>
      <c r="H272" s="207">
        <v>1</v>
      </c>
      <c r="I272" s="208"/>
      <c r="J272" s="209">
        <f t="shared" ref="J272:J296" si="80">ROUND(I272*H272,2)</f>
        <v>0</v>
      </c>
      <c r="K272" s="205" t="s">
        <v>21</v>
      </c>
      <c r="L272" s="62"/>
      <c r="M272" s="210" t="s">
        <v>21</v>
      </c>
      <c r="N272" s="211" t="s">
        <v>45</v>
      </c>
      <c r="O272" s="43"/>
      <c r="P272" s="212">
        <f t="shared" ref="P272:P296" si="81">O272*H272</f>
        <v>0</v>
      </c>
      <c r="Q272" s="212">
        <v>0</v>
      </c>
      <c r="R272" s="212">
        <f t="shared" ref="R272:R296" si="82">Q272*H272</f>
        <v>0</v>
      </c>
      <c r="S272" s="212">
        <v>0</v>
      </c>
      <c r="T272" s="213">
        <f t="shared" ref="T272:T296" si="83">S272*H272</f>
        <v>0</v>
      </c>
      <c r="AR272" s="25" t="s">
        <v>327</v>
      </c>
      <c r="AT272" s="25" t="s">
        <v>311</v>
      </c>
      <c r="AU272" s="25" t="s">
        <v>84</v>
      </c>
      <c r="AY272" s="25" t="s">
        <v>308</v>
      </c>
      <c r="BE272" s="214">
        <f t="shared" ref="BE272:BE296" si="84">IF(N272="základní",J272,0)</f>
        <v>0</v>
      </c>
      <c r="BF272" s="214">
        <f t="shared" ref="BF272:BF296" si="85">IF(N272="snížená",J272,0)</f>
        <v>0</v>
      </c>
      <c r="BG272" s="214">
        <f t="shared" ref="BG272:BG296" si="86">IF(N272="zákl. přenesená",J272,0)</f>
        <v>0</v>
      </c>
      <c r="BH272" s="214">
        <f t="shared" ref="BH272:BH296" si="87">IF(N272="sníž. přenesená",J272,0)</f>
        <v>0</v>
      </c>
      <c r="BI272" s="214">
        <f t="shared" ref="BI272:BI296" si="88">IF(N272="nulová",J272,0)</f>
        <v>0</v>
      </c>
      <c r="BJ272" s="25" t="s">
        <v>82</v>
      </c>
      <c r="BK272" s="214">
        <f t="shared" ref="BK272:BK296" si="89">ROUND(I272*H272,2)</f>
        <v>0</v>
      </c>
      <c r="BL272" s="25" t="s">
        <v>327</v>
      </c>
      <c r="BM272" s="25" t="s">
        <v>2080</v>
      </c>
    </row>
    <row r="273" spans="2:65" s="1" customFormat="1" ht="22.5" customHeight="1">
      <c r="B273" s="42"/>
      <c r="C273" s="203" t="s">
        <v>2422</v>
      </c>
      <c r="D273" s="203" t="s">
        <v>311</v>
      </c>
      <c r="E273" s="204" t="s">
        <v>8795</v>
      </c>
      <c r="F273" s="205" t="s">
        <v>8796</v>
      </c>
      <c r="G273" s="206" t="s">
        <v>5275</v>
      </c>
      <c r="H273" s="207">
        <v>1</v>
      </c>
      <c r="I273" s="208"/>
      <c r="J273" s="209">
        <f t="shared" si="80"/>
        <v>0</v>
      </c>
      <c r="K273" s="205" t="s">
        <v>21</v>
      </c>
      <c r="L273" s="62"/>
      <c r="M273" s="210" t="s">
        <v>21</v>
      </c>
      <c r="N273" s="211" t="s">
        <v>45</v>
      </c>
      <c r="O273" s="43"/>
      <c r="P273" s="212">
        <f t="shared" si="81"/>
        <v>0</v>
      </c>
      <c r="Q273" s="212">
        <v>0</v>
      </c>
      <c r="R273" s="212">
        <f t="shared" si="82"/>
        <v>0</v>
      </c>
      <c r="S273" s="212">
        <v>0</v>
      </c>
      <c r="T273" s="213">
        <f t="shared" si="83"/>
        <v>0</v>
      </c>
      <c r="AR273" s="25" t="s">
        <v>327</v>
      </c>
      <c r="AT273" s="25" t="s">
        <v>311</v>
      </c>
      <c r="AU273" s="25" t="s">
        <v>84</v>
      </c>
      <c r="AY273" s="25" t="s">
        <v>308</v>
      </c>
      <c r="BE273" s="214">
        <f t="shared" si="84"/>
        <v>0</v>
      </c>
      <c r="BF273" s="214">
        <f t="shared" si="85"/>
        <v>0</v>
      </c>
      <c r="BG273" s="214">
        <f t="shared" si="86"/>
        <v>0</v>
      </c>
      <c r="BH273" s="214">
        <f t="shared" si="87"/>
        <v>0</v>
      </c>
      <c r="BI273" s="214">
        <f t="shared" si="88"/>
        <v>0</v>
      </c>
      <c r="BJ273" s="25" t="s">
        <v>82</v>
      </c>
      <c r="BK273" s="214">
        <f t="shared" si="89"/>
        <v>0</v>
      </c>
      <c r="BL273" s="25" t="s">
        <v>327</v>
      </c>
      <c r="BM273" s="25" t="s">
        <v>2084</v>
      </c>
    </row>
    <row r="274" spans="2:65" s="1" customFormat="1" ht="22.5" customHeight="1">
      <c r="B274" s="42"/>
      <c r="C274" s="203" t="s">
        <v>2425</v>
      </c>
      <c r="D274" s="203" t="s">
        <v>311</v>
      </c>
      <c r="E274" s="204" t="s">
        <v>8797</v>
      </c>
      <c r="F274" s="205" t="s">
        <v>8798</v>
      </c>
      <c r="G274" s="206" t="s">
        <v>5275</v>
      </c>
      <c r="H274" s="207">
        <v>1</v>
      </c>
      <c r="I274" s="208"/>
      <c r="J274" s="209">
        <f t="shared" si="80"/>
        <v>0</v>
      </c>
      <c r="K274" s="205" t="s">
        <v>21</v>
      </c>
      <c r="L274" s="62"/>
      <c r="M274" s="210" t="s">
        <v>21</v>
      </c>
      <c r="N274" s="211" t="s">
        <v>45</v>
      </c>
      <c r="O274" s="43"/>
      <c r="P274" s="212">
        <f t="shared" si="81"/>
        <v>0</v>
      </c>
      <c r="Q274" s="212">
        <v>0</v>
      </c>
      <c r="R274" s="212">
        <f t="shared" si="82"/>
        <v>0</v>
      </c>
      <c r="S274" s="212">
        <v>0</v>
      </c>
      <c r="T274" s="213">
        <f t="shared" si="83"/>
        <v>0</v>
      </c>
      <c r="AR274" s="25" t="s">
        <v>327</v>
      </c>
      <c r="AT274" s="25" t="s">
        <v>311</v>
      </c>
      <c r="AU274" s="25" t="s">
        <v>84</v>
      </c>
      <c r="AY274" s="25" t="s">
        <v>308</v>
      </c>
      <c r="BE274" s="214">
        <f t="shared" si="84"/>
        <v>0</v>
      </c>
      <c r="BF274" s="214">
        <f t="shared" si="85"/>
        <v>0</v>
      </c>
      <c r="BG274" s="214">
        <f t="shared" si="86"/>
        <v>0</v>
      </c>
      <c r="BH274" s="214">
        <f t="shared" si="87"/>
        <v>0</v>
      </c>
      <c r="BI274" s="214">
        <f t="shared" si="88"/>
        <v>0</v>
      </c>
      <c r="BJ274" s="25" t="s">
        <v>82</v>
      </c>
      <c r="BK274" s="214">
        <f t="shared" si="89"/>
        <v>0</v>
      </c>
      <c r="BL274" s="25" t="s">
        <v>327</v>
      </c>
      <c r="BM274" s="25" t="s">
        <v>2088</v>
      </c>
    </row>
    <row r="275" spans="2:65" s="1" customFormat="1" ht="22.5" customHeight="1">
      <c r="B275" s="42"/>
      <c r="C275" s="203" t="s">
        <v>2429</v>
      </c>
      <c r="D275" s="203" t="s">
        <v>311</v>
      </c>
      <c r="E275" s="204" t="s">
        <v>8799</v>
      </c>
      <c r="F275" s="205" t="s">
        <v>8800</v>
      </c>
      <c r="G275" s="206" t="s">
        <v>5275</v>
      </c>
      <c r="H275" s="207">
        <v>1</v>
      </c>
      <c r="I275" s="208"/>
      <c r="J275" s="209">
        <f t="shared" si="80"/>
        <v>0</v>
      </c>
      <c r="K275" s="205" t="s">
        <v>21</v>
      </c>
      <c r="L275" s="62"/>
      <c r="M275" s="210" t="s">
        <v>21</v>
      </c>
      <c r="N275" s="211" t="s">
        <v>45</v>
      </c>
      <c r="O275" s="43"/>
      <c r="P275" s="212">
        <f t="shared" si="81"/>
        <v>0</v>
      </c>
      <c r="Q275" s="212">
        <v>0</v>
      </c>
      <c r="R275" s="212">
        <f t="shared" si="82"/>
        <v>0</v>
      </c>
      <c r="S275" s="212">
        <v>0</v>
      </c>
      <c r="T275" s="213">
        <f t="shared" si="83"/>
        <v>0</v>
      </c>
      <c r="AR275" s="25" t="s">
        <v>327</v>
      </c>
      <c r="AT275" s="25" t="s">
        <v>311</v>
      </c>
      <c r="AU275" s="25" t="s">
        <v>84</v>
      </c>
      <c r="AY275" s="25" t="s">
        <v>308</v>
      </c>
      <c r="BE275" s="214">
        <f t="shared" si="84"/>
        <v>0</v>
      </c>
      <c r="BF275" s="214">
        <f t="shared" si="85"/>
        <v>0</v>
      </c>
      <c r="BG275" s="214">
        <f t="shared" si="86"/>
        <v>0</v>
      </c>
      <c r="BH275" s="214">
        <f t="shared" si="87"/>
        <v>0</v>
      </c>
      <c r="BI275" s="214">
        <f t="shared" si="88"/>
        <v>0</v>
      </c>
      <c r="BJ275" s="25" t="s">
        <v>82</v>
      </c>
      <c r="BK275" s="214">
        <f t="shared" si="89"/>
        <v>0</v>
      </c>
      <c r="BL275" s="25" t="s">
        <v>327</v>
      </c>
      <c r="BM275" s="25" t="s">
        <v>2091</v>
      </c>
    </row>
    <row r="276" spans="2:65" s="1" customFormat="1" ht="22.5" customHeight="1">
      <c r="B276" s="42"/>
      <c r="C276" s="203" t="s">
        <v>2432</v>
      </c>
      <c r="D276" s="203" t="s">
        <v>311</v>
      </c>
      <c r="E276" s="204" t="s">
        <v>8801</v>
      </c>
      <c r="F276" s="205" t="s">
        <v>8802</v>
      </c>
      <c r="G276" s="206" t="s">
        <v>5275</v>
      </c>
      <c r="H276" s="207">
        <v>1</v>
      </c>
      <c r="I276" s="208"/>
      <c r="J276" s="209">
        <f t="shared" si="80"/>
        <v>0</v>
      </c>
      <c r="K276" s="205" t="s">
        <v>21</v>
      </c>
      <c r="L276" s="62"/>
      <c r="M276" s="210" t="s">
        <v>21</v>
      </c>
      <c r="N276" s="211" t="s">
        <v>45</v>
      </c>
      <c r="O276" s="43"/>
      <c r="P276" s="212">
        <f t="shared" si="81"/>
        <v>0</v>
      </c>
      <c r="Q276" s="212">
        <v>0</v>
      </c>
      <c r="R276" s="212">
        <f t="shared" si="82"/>
        <v>0</v>
      </c>
      <c r="S276" s="212">
        <v>0</v>
      </c>
      <c r="T276" s="213">
        <f t="shared" si="83"/>
        <v>0</v>
      </c>
      <c r="AR276" s="25" t="s">
        <v>327</v>
      </c>
      <c r="AT276" s="25" t="s">
        <v>311</v>
      </c>
      <c r="AU276" s="25" t="s">
        <v>84</v>
      </c>
      <c r="AY276" s="25" t="s">
        <v>308</v>
      </c>
      <c r="BE276" s="214">
        <f t="shared" si="84"/>
        <v>0</v>
      </c>
      <c r="BF276" s="214">
        <f t="shared" si="85"/>
        <v>0</v>
      </c>
      <c r="BG276" s="214">
        <f t="shared" si="86"/>
        <v>0</v>
      </c>
      <c r="BH276" s="214">
        <f t="shared" si="87"/>
        <v>0</v>
      </c>
      <c r="BI276" s="214">
        <f t="shared" si="88"/>
        <v>0</v>
      </c>
      <c r="BJ276" s="25" t="s">
        <v>82</v>
      </c>
      <c r="BK276" s="214">
        <f t="shared" si="89"/>
        <v>0</v>
      </c>
      <c r="BL276" s="25" t="s">
        <v>327</v>
      </c>
      <c r="BM276" s="25" t="s">
        <v>2094</v>
      </c>
    </row>
    <row r="277" spans="2:65" s="1" customFormat="1" ht="22.5" customHeight="1">
      <c r="B277" s="42"/>
      <c r="C277" s="203" t="s">
        <v>2436</v>
      </c>
      <c r="D277" s="203" t="s">
        <v>311</v>
      </c>
      <c r="E277" s="204" t="s">
        <v>8803</v>
      </c>
      <c r="F277" s="205" t="s">
        <v>8804</v>
      </c>
      <c r="G277" s="206" t="s">
        <v>5275</v>
      </c>
      <c r="H277" s="207">
        <v>1</v>
      </c>
      <c r="I277" s="208"/>
      <c r="J277" s="209">
        <f t="shared" si="80"/>
        <v>0</v>
      </c>
      <c r="K277" s="205" t="s">
        <v>21</v>
      </c>
      <c r="L277" s="62"/>
      <c r="M277" s="210" t="s">
        <v>21</v>
      </c>
      <c r="N277" s="211" t="s">
        <v>45</v>
      </c>
      <c r="O277" s="43"/>
      <c r="P277" s="212">
        <f t="shared" si="81"/>
        <v>0</v>
      </c>
      <c r="Q277" s="212">
        <v>0</v>
      </c>
      <c r="R277" s="212">
        <f t="shared" si="82"/>
        <v>0</v>
      </c>
      <c r="S277" s="212">
        <v>0</v>
      </c>
      <c r="T277" s="213">
        <f t="shared" si="83"/>
        <v>0</v>
      </c>
      <c r="AR277" s="25" t="s">
        <v>327</v>
      </c>
      <c r="AT277" s="25" t="s">
        <v>311</v>
      </c>
      <c r="AU277" s="25" t="s">
        <v>84</v>
      </c>
      <c r="AY277" s="25" t="s">
        <v>308</v>
      </c>
      <c r="BE277" s="214">
        <f t="shared" si="84"/>
        <v>0</v>
      </c>
      <c r="BF277" s="214">
        <f t="shared" si="85"/>
        <v>0</v>
      </c>
      <c r="BG277" s="214">
        <f t="shared" si="86"/>
        <v>0</v>
      </c>
      <c r="BH277" s="214">
        <f t="shared" si="87"/>
        <v>0</v>
      </c>
      <c r="BI277" s="214">
        <f t="shared" si="88"/>
        <v>0</v>
      </c>
      <c r="BJ277" s="25" t="s">
        <v>82</v>
      </c>
      <c r="BK277" s="214">
        <f t="shared" si="89"/>
        <v>0</v>
      </c>
      <c r="BL277" s="25" t="s">
        <v>327</v>
      </c>
      <c r="BM277" s="25" t="s">
        <v>2098</v>
      </c>
    </row>
    <row r="278" spans="2:65" s="1" customFormat="1" ht="22.5" customHeight="1">
      <c r="B278" s="42"/>
      <c r="C278" s="203" t="s">
        <v>2440</v>
      </c>
      <c r="D278" s="203" t="s">
        <v>311</v>
      </c>
      <c r="E278" s="204" t="s">
        <v>8805</v>
      </c>
      <c r="F278" s="205" t="s">
        <v>8806</v>
      </c>
      <c r="G278" s="206" t="s">
        <v>5275</v>
      </c>
      <c r="H278" s="207">
        <v>1</v>
      </c>
      <c r="I278" s="208"/>
      <c r="J278" s="209">
        <f t="shared" si="80"/>
        <v>0</v>
      </c>
      <c r="K278" s="205" t="s">
        <v>21</v>
      </c>
      <c r="L278" s="62"/>
      <c r="M278" s="210" t="s">
        <v>21</v>
      </c>
      <c r="N278" s="211" t="s">
        <v>45</v>
      </c>
      <c r="O278" s="43"/>
      <c r="P278" s="212">
        <f t="shared" si="81"/>
        <v>0</v>
      </c>
      <c r="Q278" s="212">
        <v>0</v>
      </c>
      <c r="R278" s="212">
        <f t="shared" si="82"/>
        <v>0</v>
      </c>
      <c r="S278" s="212">
        <v>0</v>
      </c>
      <c r="T278" s="213">
        <f t="shared" si="83"/>
        <v>0</v>
      </c>
      <c r="AR278" s="25" t="s">
        <v>327</v>
      </c>
      <c r="AT278" s="25" t="s">
        <v>311</v>
      </c>
      <c r="AU278" s="25" t="s">
        <v>84</v>
      </c>
      <c r="AY278" s="25" t="s">
        <v>308</v>
      </c>
      <c r="BE278" s="214">
        <f t="shared" si="84"/>
        <v>0</v>
      </c>
      <c r="BF278" s="214">
        <f t="shared" si="85"/>
        <v>0</v>
      </c>
      <c r="BG278" s="214">
        <f t="shared" si="86"/>
        <v>0</v>
      </c>
      <c r="BH278" s="214">
        <f t="shared" si="87"/>
        <v>0</v>
      </c>
      <c r="BI278" s="214">
        <f t="shared" si="88"/>
        <v>0</v>
      </c>
      <c r="BJ278" s="25" t="s">
        <v>82</v>
      </c>
      <c r="BK278" s="214">
        <f t="shared" si="89"/>
        <v>0</v>
      </c>
      <c r="BL278" s="25" t="s">
        <v>327</v>
      </c>
      <c r="BM278" s="25" t="s">
        <v>2100</v>
      </c>
    </row>
    <row r="279" spans="2:65" s="1" customFormat="1" ht="22.5" customHeight="1">
      <c r="B279" s="42"/>
      <c r="C279" s="203" t="s">
        <v>2446</v>
      </c>
      <c r="D279" s="203" t="s">
        <v>311</v>
      </c>
      <c r="E279" s="204" t="s">
        <v>8807</v>
      </c>
      <c r="F279" s="205" t="s">
        <v>8808</v>
      </c>
      <c r="G279" s="206" t="s">
        <v>5275</v>
      </c>
      <c r="H279" s="207">
        <v>1</v>
      </c>
      <c r="I279" s="208"/>
      <c r="J279" s="209">
        <f t="shared" si="80"/>
        <v>0</v>
      </c>
      <c r="K279" s="205" t="s">
        <v>21</v>
      </c>
      <c r="L279" s="62"/>
      <c r="M279" s="210" t="s">
        <v>21</v>
      </c>
      <c r="N279" s="211" t="s">
        <v>45</v>
      </c>
      <c r="O279" s="43"/>
      <c r="P279" s="212">
        <f t="shared" si="81"/>
        <v>0</v>
      </c>
      <c r="Q279" s="212">
        <v>0</v>
      </c>
      <c r="R279" s="212">
        <f t="shared" si="82"/>
        <v>0</v>
      </c>
      <c r="S279" s="212">
        <v>0</v>
      </c>
      <c r="T279" s="213">
        <f t="shared" si="83"/>
        <v>0</v>
      </c>
      <c r="AR279" s="25" t="s">
        <v>327</v>
      </c>
      <c r="AT279" s="25" t="s">
        <v>311</v>
      </c>
      <c r="AU279" s="25" t="s">
        <v>84</v>
      </c>
      <c r="AY279" s="25" t="s">
        <v>308</v>
      </c>
      <c r="BE279" s="214">
        <f t="shared" si="84"/>
        <v>0</v>
      </c>
      <c r="BF279" s="214">
        <f t="shared" si="85"/>
        <v>0</v>
      </c>
      <c r="BG279" s="214">
        <f t="shared" si="86"/>
        <v>0</v>
      </c>
      <c r="BH279" s="214">
        <f t="shared" si="87"/>
        <v>0</v>
      </c>
      <c r="BI279" s="214">
        <f t="shared" si="88"/>
        <v>0</v>
      </c>
      <c r="BJ279" s="25" t="s">
        <v>82</v>
      </c>
      <c r="BK279" s="214">
        <f t="shared" si="89"/>
        <v>0</v>
      </c>
      <c r="BL279" s="25" t="s">
        <v>327</v>
      </c>
      <c r="BM279" s="25" t="s">
        <v>2103</v>
      </c>
    </row>
    <row r="280" spans="2:65" s="1" customFormat="1" ht="22.5" customHeight="1">
      <c r="B280" s="42"/>
      <c r="C280" s="203" t="s">
        <v>2450</v>
      </c>
      <c r="D280" s="203" t="s">
        <v>311</v>
      </c>
      <c r="E280" s="204" t="s">
        <v>8809</v>
      </c>
      <c r="F280" s="205" t="s">
        <v>8810</v>
      </c>
      <c r="G280" s="206" t="s">
        <v>538</v>
      </c>
      <c r="H280" s="207">
        <v>3090</v>
      </c>
      <c r="I280" s="208"/>
      <c r="J280" s="209">
        <f t="shared" si="80"/>
        <v>0</v>
      </c>
      <c r="K280" s="205" t="s">
        <v>6599</v>
      </c>
      <c r="L280" s="62"/>
      <c r="M280" s="210" t="s">
        <v>21</v>
      </c>
      <c r="N280" s="211" t="s">
        <v>45</v>
      </c>
      <c r="O280" s="43"/>
      <c r="P280" s="212">
        <f t="shared" si="81"/>
        <v>0</v>
      </c>
      <c r="Q280" s="212">
        <v>1.1E-4</v>
      </c>
      <c r="R280" s="212">
        <f t="shared" si="82"/>
        <v>0.33990000000000004</v>
      </c>
      <c r="S280" s="212">
        <v>0</v>
      </c>
      <c r="T280" s="213">
        <f t="shared" si="83"/>
        <v>0</v>
      </c>
      <c r="AR280" s="25" t="s">
        <v>375</v>
      </c>
      <c r="AT280" s="25" t="s">
        <v>311</v>
      </c>
      <c r="AU280" s="25" t="s">
        <v>84</v>
      </c>
      <c r="AY280" s="25" t="s">
        <v>308</v>
      </c>
      <c r="BE280" s="214">
        <f t="shared" si="84"/>
        <v>0</v>
      </c>
      <c r="BF280" s="214">
        <f t="shared" si="85"/>
        <v>0</v>
      </c>
      <c r="BG280" s="214">
        <f t="shared" si="86"/>
        <v>0</v>
      </c>
      <c r="BH280" s="214">
        <f t="shared" si="87"/>
        <v>0</v>
      </c>
      <c r="BI280" s="214">
        <f t="shared" si="88"/>
        <v>0</v>
      </c>
      <c r="BJ280" s="25" t="s">
        <v>82</v>
      </c>
      <c r="BK280" s="214">
        <f t="shared" si="89"/>
        <v>0</v>
      </c>
      <c r="BL280" s="25" t="s">
        <v>375</v>
      </c>
      <c r="BM280" s="25" t="s">
        <v>8811</v>
      </c>
    </row>
    <row r="281" spans="2:65" s="1" customFormat="1" ht="22.5" customHeight="1">
      <c r="B281" s="42"/>
      <c r="C281" s="203" t="s">
        <v>2456</v>
      </c>
      <c r="D281" s="203" t="s">
        <v>311</v>
      </c>
      <c r="E281" s="204" t="s">
        <v>8812</v>
      </c>
      <c r="F281" s="205" t="s">
        <v>8813</v>
      </c>
      <c r="G281" s="206" t="s">
        <v>508</v>
      </c>
      <c r="H281" s="207">
        <v>371</v>
      </c>
      <c r="I281" s="208"/>
      <c r="J281" s="209">
        <f t="shared" si="80"/>
        <v>0</v>
      </c>
      <c r="K281" s="205" t="s">
        <v>6599</v>
      </c>
      <c r="L281" s="62"/>
      <c r="M281" s="210" t="s">
        <v>21</v>
      </c>
      <c r="N281" s="211" t="s">
        <v>45</v>
      </c>
      <c r="O281" s="43"/>
      <c r="P281" s="212">
        <f t="shared" si="81"/>
        <v>0</v>
      </c>
      <c r="Q281" s="212">
        <v>1.74E-3</v>
      </c>
      <c r="R281" s="212">
        <f t="shared" si="82"/>
        <v>0.64554</v>
      </c>
      <c r="S281" s="212">
        <v>0</v>
      </c>
      <c r="T281" s="213">
        <f t="shared" si="83"/>
        <v>0</v>
      </c>
      <c r="AR281" s="25" t="s">
        <v>375</v>
      </c>
      <c r="AT281" s="25" t="s">
        <v>311</v>
      </c>
      <c r="AU281" s="25" t="s">
        <v>84</v>
      </c>
      <c r="AY281" s="25" t="s">
        <v>308</v>
      </c>
      <c r="BE281" s="214">
        <f t="shared" si="84"/>
        <v>0</v>
      </c>
      <c r="BF281" s="214">
        <f t="shared" si="85"/>
        <v>0</v>
      </c>
      <c r="BG281" s="214">
        <f t="shared" si="86"/>
        <v>0</v>
      </c>
      <c r="BH281" s="214">
        <f t="shared" si="87"/>
        <v>0</v>
      </c>
      <c r="BI281" s="214">
        <f t="shared" si="88"/>
        <v>0</v>
      </c>
      <c r="BJ281" s="25" t="s">
        <v>82</v>
      </c>
      <c r="BK281" s="214">
        <f t="shared" si="89"/>
        <v>0</v>
      </c>
      <c r="BL281" s="25" t="s">
        <v>375</v>
      </c>
      <c r="BM281" s="25" t="s">
        <v>8814</v>
      </c>
    </row>
    <row r="282" spans="2:65" s="1" customFormat="1" ht="22.5" customHeight="1">
      <c r="B282" s="42"/>
      <c r="C282" s="203" t="s">
        <v>2458</v>
      </c>
      <c r="D282" s="203" t="s">
        <v>311</v>
      </c>
      <c r="E282" s="204" t="s">
        <v>8815</v>
      </c>
      <c r="F282" s="205" t="s">
        <v>8816</v>
      </c>
      <c r="G282" s="206" t="s">
        <v>538</v>
      </c>
      <c r="H282" s="207">
        <v>410</v>
      </c>
      <c r="I282" s="208"/>
      <c r="J282" s="209">
        <f t="shared" si="80"/>
        <v>0</v>
      </c>
      <c r="K282" s="205" t="s">
        <v>6599</v>
      </c>
      <c r="L282" s="62"/>
      <c r="M282" s="210" t="s">
        <v>21</v>
      </c>
      <c r="N282" s="211" t="s">
        <v>45</v>
      </c>
      <c r="O282" s="43"/>
      <c r="P282" s="212">
        <f t="shared" si="81"/>
        <v>0</v>
      </c>
      <c r="Q282" s="212">
        <v>6.9999999999999994E-5</v>
      </c>
      <c r="R282" s="212">
        <f t="shared" si="82"/>
        <v>2.8699999999999996E-2</v>
      </c>
      <c r="S282" s="212">
        <v>0</v>
      </c>
      <c r="T282" s="213">
        <f t="shared" si="83"/>
        <v>0</v>
      </c>
      <c r="AR282" s="25" t="s">
        <v>375</v>
      </c>
      <c r="AT282" s="25" t="s">
        <v>311</v>
      </c>
      <c r="AU282" s="25" t="s">
        <v>84</v>
      </c>
      <c r="AY282" s="25" t="s">
        <v>308</v>
      </c>
      <c r="BE282" s="214">
        <f t="shared" si="84"/>
        <v>0</v>
      </c>
      <c r="BF282" s="214">
        <f t="shared" si="85"/>
        <v>0</v>
      </c>
      <c r="BG282" s="214">
        <f t="shared" si="86"/>
        <v>0</v>
      </c>
      <c r="BH282" s="214">
        <f t="shared" si="87"/>
        <v>0</v>
      </c>
      <c r="BI282" s="214">
        <f t="shared" si="88"/>
        <v>0</v>
      </c>
      <c r="BJ282" s="25" t="s">
        <v>82</v>
      </c>
      <c r="BK282" s="214">
        <f t="shared" si="89"/>
        <v>0</v>
      </c>
      <c r="BL282" s="25" t="s">
        <v>375</v>
      </c>
      <c r="BM282" s="25" t="s">
        <v>8817</v>
      </c>
    </row>
    <row r="283" spans="2:65" s="1" customFormat="1" ht="22.5" customHeight="1">
      <c r="B283" s="42"/>
      <c r="C283" s="203" t="s">
        <v>2464</v>
      </c>
      <c r="D283" s="203" t="s">
        <v>311</v>
      </c>
      <c r="E283" s="204" t="s">
        <v>8818</v>
      </c>
      <c r="F283" s="205" t="s">
        <v>8819</v>
      </c>
      <c r="G283" s="206" t="s">
        <v>578</v>
      </c>
      <c r="H283" s="207">
        <v>2</v>
      </c>
      <c r="I283" s="208"/>
      <c r="J283" s="209">
        <f t="shared" si="80"/>
        <v>0</v>
      </c>
      <c r="K283" s="205" t="s">
        <v>6599</v>
      </c>
      <c r="L283" s="62"/>
      <c r="M283" s="210" t="s">
        <v>21</v>
      </c>
      <c r="N283" s="211" t="s">
        <v>45</v>
      </c>
      <c r="O283" s="43"/>
      <c r="P283" s="212">
        <f t="shared" si="81"/>
        <v>0</v>
      </c>
      <c r="Q283" s="212">
        <v>3.8999999999999998E-3</v>
      </c>
      <c r="R283" s="212">
        <f t="shared" si="82"/>
        <v>7.7999999999999996E-3</v>
      </c>
      <c r="S283" s="212">
        <v>0</v>
      </c>
      <c r="T283" s="213">
        <f t="shared" si="83"/>
        <v>0</v>
      </c>
      <c r="AR283" s="25" t="s">
        <v>375</v>
      </c>
      <c r="AT283" s="25" t="s">
        <v>311</v>
      </c>
      <c r="AU283" s="25" t="s">
        <v>84</v>
      </c>
      <c r="AY283" s="25" t="s">
        <v>308</v>
      </c>
      <c r="BE283" s="214">
        <f t="shared" si="84"/>
        <v>0</v>
      </c>
      <c r="BF283" s="214">
        <f t="shared" si="85"/>
        <v>0</v>
      </c>
      <c r="BG283" s="214">
        <f t="shared" si="86"/>
        <v>0</v>
      </c>
      <c r="BH283" s="214">
        <f t="shared" si="87"/>
        <v>0</v>
      </c>
      <c r="BI283" s="214">
        <f t="shared" si="88"/>
        <v>0</v>
      </c>
      <c r="BJ283" s="25" t="s">
        <v>82</v>
      </c>
      <c r="BK283" s="214">
        <f t="shared" si="89"/>
        <v>0</v>
      </c>
      <c r="BL283" s="25" t="s">
        <v>375</v>
      </c>
      <c r="BM283" s="25" t="s">
        <v>8820</v>
      </c>
    </row>
    <row r="284" spans="2:65" s="1" customFormat="1" ht="22.5" customHeight="1">
      <c r="B284" s="42"/>
      <c r="C284" s="203" t="s">
        <v>2469</v>
      </c>
      <c r="D284" s="203" t="s">
        <v>311</v>
      </c>
      <c r="E284" s="204" t="s">
        <v>8821</v>
      </c>
      <c r="F284" s="205" t="s">
        <v>8822</v>
      </c>
      <c r="G284" s="206" t="s">
        <v>578</v>
      </c>
      <c r="H284" s="207">
        <v>1</v>
      </c>
      <c r="I284" s="208"/>
      <c r="J284" s="209">
        <f t="shared" si="80"/>
        <v>0</v>
      </c>
      <c r="K284" s="205" t="s">
        <v>6599</v>
      </c>
      <c r="L284" s="62"/>
      <c r="M284" s="210" t="s">
        <v>21</v>
      </c>
      <c r="N284" s="211" t="s">
        <v>45</v>
      </c>
      <c r="O284" s="43"/>
      <c r="P284" s="212">
        <f t="shared" si="81"/>
        <v>0</v>
      </c>
      <c r="Q284" s="212">
        <v>4.8999999999999998E-3</v>
      </c>
      <c r="R284" s="212">
        <f t="shared" si="82"/>
        <v>4.8999999999999998E-3</v>
      </c>
      <c r="S284" s="212">
        <v>0</v>
      </c>
      <c r="T284" s="213">
        <f t="shared" si="83"/>
        <v>0</v>
      </c>
      <c r="AR284" s="25" t="s">
        <v>375</v>
      </c>
      <c r="AT284" s="25" t="s">
        <v>311</v>
      </c>
      <c r="AU284" s="25" t="s">
        <v>84</v>
      </c>
      <c r="AY284" s="25" t="s">
        <v>308</v>
      </c>
      <c r="BE284" s="214">
        <f t="shared" si="84"/>
        <v>0</v>
      </c>
      <c r="BF284" s="214">
        <f t="shared" si="85"/>
        <v>0</v>
      </c>
      <c r="BG284" s="214">
        <f t="shared" si="86"/>
        <v>0</v>
      </c>
      <c r="BH284" s="214">
        <f t="shared" si="87"/>
        <v>0</v>
      </c>
      <c r="BI284" s="214">
        <f t="shared" si="88"/>
        <v>0</v>
      </c>
      <c r="BJ284" s="25" t="s">
        <v>82</v>
      </c>
      <c r="BK284" s="214">
        <f t="shared" si="89"/>
        <v>0</v>
      </c>
      <c r="BL284" s="25" t="s">
        <v>375</v>
      </c>
      <c r="BM284" s="25" t="s">
        <v>8823</v>
      </c>
    </row>
    <row r="285" spans="2:65" s="1" customFormat="1" ht="22.5" customHeight="1">
      <c r="B285" s="42"/>
      <c r="C285" s="203" t="s">
        <v>2473</v>
      </c>
      <c r="D285" s="203" t="s">
        <v>311</v>
      </c>
      <c r="E285" s="204" t="s">
        <v>8824</v>
      </c>
      <c r="F285" s="205" t="s">
        <v>8825</v>
      </c>
      <c r="G285" s="206" t="s">
        <v>578</v>
      </c>
      <c r="H285" s="207">
        <v>2</v>
      </c>
      <c r="I285" s="208"/>
      <c r="J285" s="209">
        <f t="shared" si="80"/>
        <v>0</v>
      </c>
      <c r="K285" s="205" t="s">
        <v>6599</v>
      </c>
      <c r="L285" s="62"/>
      <c r="M285" s="210" t="s">
        <v>21</v>
      </c>
      <c r="N285" s="211" t="s">
        <v>45</v>
      </c>
      <c r="O285" s="43"/>
      <c r="P285" s="212">
        <f t="shared" si="81"/>
        <v>0</v>
      </c>
      <c r="Q285" s="212">
        <v>5.3E-3</v>
      </c>
      <c r="R285" s="212">
        <f t="shared" si="82"/>
        <v>1.06E-2</v>
      </c>
      <c r="S285" s="212">
        <v>0</v>
      </c>
      <c r="T285" s="213">
        <f t="shared" si="83"/>
        <v>0</v>
      </c>
      <c r="AR285" s="25" t="s">
        <v>375</v>
      </c>
      <c r="AT285" s="25" t="s">
        <v>311</v>
      </c>
      <c r="AU285" s="25" t="s">
        <v>84</v>
      </c>
      <c r="AY285" s="25" t="s">
        <v>308</v>
      </c>
      <c r="BE285" s="214">
        <f t="shared" si="84"/>
        <v>0</v>
      </c>
      <c r="BF285" s="214">
        <f t="shared" si="85"/>
        <v>0</v>
      </c>
      <c r="BG285" s="214">
        <f t="shared" si="86"/>
        <v>0</v>
      </c>
      <c r="BH285" s="214">
        <f t="shared" si="87"/>
        <v>0</v>
      </c>
      <c r="BI285" s="214">
        <f t="shared" si="88"/>
        <v>0</v>
      </c>
      <c r="BJ285" s="25" t="s">
        <v>82</v>
      </c>
      <c r="BK285" s="214">
        <f t="shared" si="89"/>
        <v>0</v>
      </c>
      <c r="BL285" s="25" t="s">
        <v>375</v>
      </c>
      <c r="BM285" s="25" t="s">
        <v>8826</v>
      </c>
    </row>
    <row r="286" spans="2:65" s="1" customFormat="1" ht="22.5" customHeight="1">
      <c r="B286" s="42"/>
      <c r="C286" s="203" t="s">
        <v>2478</v>
      </c>
      <c r="D286" s="203" t="s">
        <v>311</v>
      </c>
      <c r="E286" s="204" t="s">
        <v>8827</v>
      </c>
      <c r="F286" s="205" t="s">
        <v>8828</v>
      </c>
      <c r="G286" s="206" t="s">
        <v>578</v>
      </c>
      <c r="H286" s="207">
        <v>1</v>
      </c>
      <c r="I286" s="208"/>
      <c r="J286" s="209">
        <f t="shared" si="80"/>
        <v>0</v>
      </c>
      <c r="K286" s="205" t="s">
        <v>6599</v>
      </c>
      <c r="L286" s="62"/>
      <c r="M286" s="210" t="s">
        <v>21</v>
      </c>
      <c r="N286" s="211" t="s">
        <v>45</v>
      </c>
      <c r="O286" s="43"/>
      <c r="P286" s="212">
        <f t="shared" si="81"/>
        <v>0</v>
      </c>
      <c r="Q286" s="212">
        <v>5.8999999999999999E-3</v>
      </c>
      <c r="R286" s="212">
        <f t="shared" si="82"/>
        <v>5.8999999999999999E-3</v>
      </c>
      <c r="S286" s="212">
        <v>0</v>
      </c>
      <c r="T286" s="213">
        <f t="shared" si="83"/>
        <v>0</v>
      </c>
      <c r="AR286" s="25" t="s">
        <v>375</v>
      </c>
      <c r="AT286" s="25" t="s">
        <v>311</v>
      </c>
      <c r="AU286" s="25" t="s">
        <v>84</v>
      </c>
      <c r="AY286" s="25" t="s">
        <v>308</v>
      </c>
      <c r="BE286" s="214">
        <f t="shared" si="84"/>
        <v>0</v>
      </c>
      <c r="BF286" s="214">
        <f t="shared" si="85"/>
        <v>0</v>
      </c>
      <c r="BG286" s="214">
        <f t="shared" si="86"/>
        <v>0</v>
      </c>
      <c r="BH286" s="214">
        <f t="shared" si="87"/>
        <v>0</v>
      </c>
      <c r="BI286" s="214">
        <f t="shared" si="88"/>
        <v>0</v>
      </c>
      <c r="BJ286" s="25" t="s">
        <v>82</v>
      </c>
      <c r="BK286" s="214">
        <f t="shared" si="89"/>
        <v>0</v>
      </c>
      <c r="BL286" s="25" t="s">
        <v>375</v>
      </c>
      <c r="BM286" s="25" t="s">
        <v>8829</v>
      </c>
    </row>
    <row r="287" spans="2:65" s="1" customFormat="1" ht="22.5" customHeight="1">
      <c r="B287" s="42"/>
      <c r="C287" s="203" t="s">
        <v>2482</v>
      </c>
      <c r="D287" s="203" t="s">
        <v>311</v>
      </c>
      <c r="E287" s="204" t="s">
        <v>8830</v>
      </c>
      <c r="F287" s="205" t="s">
        <v>8831</v>
      </c>
      <c r="G287" s="206" t="s">
        <v>578</v>
      </c>
      <c r="H287" s="207">
        <v>2</v>
      </c>
      <c r="I287" s="208"/>
      <c r="J287" s="209">
        <f t="shared" si="80"/>
        <v>0</v>
      </c>
      <c r="K287" s="205" t="s">
        <v>6599</v>
      </c>
      <c r="L287" s="62"/>
      <c r="M287" s="210" t="s">
        <v>21</v>
      </c>
      <c r="N287" s="211" t="s">
        <v>45</v>
      </c>
      <c r="O287" s="43"/>
      <c r="P287" s="212">
        <f t="shared" si="81"/>
        <v>0</v>
      </c>
      <c r="Q287" s="212">
        <v>6.3E-3</v>
      </c>
      <c r="R287" s="212">
        <f t="shared" si="82"/>
        <v>1.26E-2</v>
      </c>
      <c r="S287" s="212">
        <v>0</v>
      </c>
      <c r="T287" s="213">
        <f t="shared" si="83"/>
        <v>0</v>
      </c>
      <c r="AR287" s="25" t="s">
        <v>375</v>
      </c>
      <c r="AT287" s="25" t="s">
        <v>311</v>
      </c>
      <c r="AU287" s="25" t="s">
        <v>84</v>
      </c>
      <c r="AY287" s="25" t="s">
        <v>308</v>
      </c>
      <c r="BE287" s="214">
        <f t="shared" si="84"/>
        <v>0</v>
      </c>
      <c r="BF287" s="214">
        <f t="shared" si="85"/>
        <v>0</v>
      </c>
      <c r="BG287" s="214">
        <f t="shared" si="86"/>
        <v>0</v>
      </c>
      <c r="BH287" s="214">
        <f t="shared" si="87"/>
        <v>0</v>
      </c>
      <c r="BI287" s="214">
        <f t="shared" si="88"/>
        <v>0</v>
      </c>
      <c r="BJ287" s="25" t="s">
        <v>82</v>
      </c>
      <c r="BK287" s="214">
        <f t="shared" si="89"/>
        <v>0</v>
      </c>
      <c r="BL287" s="25" t="s">
        <v>375</v>
      </c>
      <c r="BM287" s="25" t="s">
        <v>8832</v>
      </c>
    </row>
    <row r="288" spans="2:65" s="1" customFormat="1" ht="22.5" customHeight="1">
      <c r="B288" s="42"/>
      <c r="C288" s="203" t="s">
        <v>2486</v>
      </c>
      <c r="D288" s="203" t="s">
        <v>311</v>
      </c>
      <c r="E288" s="204" t="s">
        <v>8833</v>
      </c>
      <c r="F288" s="205" t="s">
        <v>8834</v>
      </c>
      <c r="G288" s="206" t="s">
        <v>5275</v>
      </c>
      <c r="H288" s="207">
        <v>2</v>
      </c>
      <c r="I288" s="208"/>
      <c r="J288" s="209">
        <f t="shared" si="80"/>
        <v>0</v>
      </c>
      <c r="K288" s="205" t="s">
        <v>21</v>
      </c>
      <c r="L288" s="62"/>
      <c r="M288" s="210" t="s">
        <v>21</v>
      </c>
      <c r="N288" s="211" t="s">
        <v>45</v>
      </c>
      <c r="O288" s="43"/>
      <c r="P288" s="212">
        <f t="shared" si="81"/>
        <v>0</v>
      </c>
      <c r="Q288" s="212">
        <v>0</v>
      </c>
      <c r="R288" s="212">
        <f t="shared" si="82"/>
        <v>0</v>
      </c>
      <c r="S288" s="212">
        <v>0</v>
      </c>
      <c r="T288" s="213">
        <f t="shared" si="83"/>
        <v>0</v>
      </c>
      <c r="AR288" s="25" t="s">
        <v>327</v>
      </c>
      <c r="AT288" s="25" t="s">
        <v>311</v>
      </c>
      <c r="AU288" s="25" t="s">
        <v>84</v>
      </c>
      <c r="AY288" s="25" t="s">
        <v>308</v>
      </c>
      <c r="BE288" s="214">
        <f t="shared" si="84"/>
        <v>0</v>
      </c>
      <c r="BF288" s="214">
        <f t="shared" si="85"/>
        <v>0</v>
      </c>
      <c r="BG288" s="214">
        <f t="shared" si="86"/>
        <v>0</v>
      </c>
      <c r="BH288" s="214">
        <f t="shared" si="87"/>
        <v>0</v>
      </c>
      <c r="BI288" s="214">
        <f t="shared" si="88"/>
        <v>0</v>
      </c>
      <c r="BJ288" s="25" t="s">
        <v>82</v>
      </c>
      <c r="BK288" s="214">
        <f t="shared" si="89"/>
        <v>0</v>
      </c>
      <c r="BL288" s="25" t="s">
        <v>327</v>
      </c>
      <c r="BM288" s="25" t="s">
        <v>2108</v>
      </c>
    </row>
    <row r="289" spans="2:65" s="1" customFormat="1" ht="22.5" customHeight="1">
      <c r="B289" s="42"/>
      <c r="C289" s="203" t="s">
        <v>2490</v>
      </c>
      <c r="D289" s="203" t="s">
        <v>311</v>
      </c>
      <c r="E289" s="204" t="s">
        <v>8835</v>
      </c>
      <c r="F289" s="205" t="s">
        <v>8836</v>
      </c>
      <c r="G289" s="206" t="s">
        <v>5275</v>
      </c>
      <c r="H289" s="207">
        <v>2</v>
      </c>
      <c r="I289" s="208"/>
      <c r="J289" s="209">
        <f t="shared" si="80"/>
        <v>0</v>
      </c>
      <c r="K289" s="205" t="s">
        <v>21</v>
      </c>
      <c r="L289" s="62"/>
      <c r="M289" s="210" t="s">
        <v>21</v>
      </c>
      <c r="N289" s="211" t="s">
        <v>45</v>
      </c>
      <c r="O289" s="43"/>
      <c r="P289" s="212">
        <f t="shared" si="81"/>
        <v>0</v>
      </c>
      <c r="Q289" s="212">
        <v>0</v>
      </c>
      <c r="R289" s="212">
        <f t="shared" si="82"/>
        <v>0</v>
      </c>
      <c r="S289" s="212">
        <v>0</v>
      </c>
      <c r="T289" s="213">
        <f t="shared" si="83"/>
        <v>0</v>
      </c>
      <c r="AR289" s="25" t="s">
        <v>327</v>
      </c>
      <c r="AT289" s="25" t="s">
        <v>311</v>
      </c>
      <c r="AU289" s="25" t="s">
        <v>84</v>
      </c>
      <c r="AY289" s="25" t="s">
        <v>308</v>
      </c>
      <c r="BE289" s="214">
        <f t="shared" si="84"/>
        <v>0</v>
      </c>
      <c r="BF289" s="214">
        <f t="shared" si="85"/>
        <v>0</v>
      </c>
      <c r="BG289" s="214">
        <f t="shared" si="86"/>
        <v>0</v>
      </c>
      <c r="BH289" s="214">
        <f t="shared" si="87"/>
        <v>0</v>
      </c>
      <c r="BI289" s="214">
        <f t="shared" si="88"/>
        <v>0</v>
      </c>
      <c r="BJ289" s="25" t="s">
        <v>82</v>
      </c>
      <c r="BK289" s="214">
        <f t="shared" si="89"/>
        <v>0</v>
      </c>
      <c r="BL289" s="25" t="s">
        <v>327</v>
      </c>
      <c r="BM289" s="25" t="s">
        <v>2112</v>
      </c>
    </row>
    <row r="290" spans="2:65" s="1" customFormat="1" ht="22.5" customHeight="1">
      <c r="B290" s="42"/>
      <c r="C290" s="203" t="s">
        <v>2495</v>
      </c>
      <c r="D290" s="203" t="s">
        <v>311</v>
      </c>
      <c r="E290" s="204" t="s">
        <v>8837</v>
      </c>
      <c r="F290" s="205" t="s">
        <v>8838</v>
      </c>
      <c r="G290" s="206" t="s">
        <v>5275</v>
      </c>
      <c r="H290" s="207">
        <v>1</v>
      </c>
      <c r="I290" s="208"/>
      <c r="J290" s="209">
        <f t="shared" si="80"/>
        <v>0</v>
      </c>
      <c r="K290" s="205" t="s">
        <v>21</v>
      </c>
      <c r="L290" s="62"/>
      <c r="M290" s="210" t="s">
        <v>21</v>
      </c>
      <c r="N290" s="211" t="s">
        <v>45</v>
      </c>
      <c r="O290" s="43"/>
      <c r="P290" s="212">
        <f t="shared" si="81"/>
        <v>0</v>
      </c>
      <c r="Q290" s="212">
        <v>0</v>
      </c>
      <c r="R290" s="212">
        <f t="shared" si="82"/>
        <v>0</v>
      </c>
      <c r="S290" s="212">
        <v>0</v>
      </c>
      <c r="T290" s="213">
        <f t="shared" si="83"/>
        <v>0</v>
      </c>
      <c r="AR290" s="25" t="s">
        <v>327</v>
      </c>
      <c r="AT290" s="25" t="s">
        <v>311</v>
      </c>
      <c r="AU290" s="25" t="s">
        <v>84</v>
      </c>
      <c r="AY290" s="25" t="s">
        <v>308</v>
      </c>
      <c r="BE290" s="214">
        <f t="shared" si="84"/>
        <v>0</v>
      </c>
      <c r="BF290" s="214">
        <f t="shared" si="85"/>
        <v>0</v>
      </c>
      <c r="BG290" s="214">
        <f t="shared" si="86"/>
        <v>0</v>
      </c>
      <c r="BH290" s="214">
        <f t="shared" si="87"/>
        <v>0</v>
      </c>
      <c r="BI290" s="214">
        <f t="shared" si="88"/>
        <v>0</v>
      </c>
      <c r="BJ290" s="25" t="s">
        <v>82</v>
      </c>
      <c r="BK290" s="214">
        <f t="shared" si="89"/>
        <v>0</v>
      </c>
      <c r="BL290" s="25" t="s">
        <v>327</v>
      </c>
      <c r="BM290" s="25" t="s">
        <v>2117</v>
      </c>
    </row>
    <row r="291" spans="2:65" s="1" customFormat="1" ht="22.5" customHeight="1">
      <c r="B291" s="42"/>
      <c r="C291" s="203" t="s">
        <v>2501</v>
      </c>
      <c r="D291" s="203" t="s">
        <v>311</v>
      </c>
      <c r="E291" s="204" t="s">
        <v>8839</v>
      </c>
      <c r="F291" s="205" t="s">
        <v>8840</v>
      </c>
      <c r="G291" s="206" t="s">
        <v>5275</v>
      </c>
      <c r="H291" s="207">
        <v>2</v>
      </c>
      <c r="I291" s="208"/>
      <c r="J291" s="209">
        <f t="shared" si="80"/>
        <v>0</v>
      </c>
      <c r="K291" s="205" t="s">
        <v>21</v>
      </c>
      <c r="L291" s="62"/>
      <c r="M291" s="210" t="s">
        <v>21</v>
      </c>
      <c r="N291" s="211" t="s">
        <v>45</v>
      </c>
      <c r="O291" s="43"/>
      <c r="P291" s="212">
        <f t="shared" si="81"/>
        <v>0</v>
      </c>
      <c r="Q291" s="212">
        <v>0</v>
      </c>
      <c r="R291" s="212">
        <f t="shared" si="82"/>
        <v>0</v>
      </c>
      <c r="S291" s="212">
        <v>0</v>
      </c>
      <c r="T291" s="213">
        <f t="shared" si="83"/>
        <v>0</v>
      </c>
      <c r="AR291" s="25" t="s">
        <v>327</v>
      </c>
      <c r="AT291" s="25" t="s">
        <v>311</v>
      </c>
      <c r="AU291" s="25" t="s">
        <v>84</v>
      </c>
      <c r="AY291" s="25" t="s">
        <v>308</v>
      </c>
      <c r="BE291" s="214">
        <f t="shared" si="84"/>
        <v>0</v>
      </c>
      <c r="BF291" s="214">
        <f t="shared" si="85"/>
        <v>0</v>
      </c>
      <c r="BG291" s="214">
        <f t="shared" si="86"/>
        <v>0</v>
      </c>
      <c r="BH291" s="214">
        <f t="shared" si="87"/>
        <v>0</v>
      </c>
      <c r="BI291" s="214">
        <f t="shared" si="88"/>
        <v>0</v>
      </c>
      <c r="BJ291" s="25" t="s">
        <v>82</v>
      </c>
      <c r="BK291" s="214">
        <f t="shared" si="89"/>
        <v>0</v>
      </c>
      <c r="BL291" s="25" t="s">
        <v>327</v>
      </c>
      <c r="BM291" s="25" t="s">
        <v>2122</v>
      </c>
    </row>
    <row r="292" spans="2:65" s="1" customFormat="1" ht="22.5" customHeight="1">
      <c r="B292" s="42"/>
      <c r="C292" s="203" t="s">
        <v>2506</v>
      </c>
      <c r="D292" s="203" t="s">
        <v>311</v>
      </c>
      <c r="E292" s="204" t="s">
        <v>8841</v>
      </c>
      <c r="F292" s="205" t="s">
        <v>8842</v>
      </c>
      <c r="G292" s="206" t="s">
        <v>5275</v>
      </c>
      <c r="H292" s="207">
        <v>1</v>
      </c>
      <c r="I292" s="208"/>
      <c r="J292" s="209">
        <f t="shared" si="80"/>
        <v>0</v>
      </c>
      <c r="K292" s="205" t="s">
        <v>21</v>
      </c>
      <c r="L292" s="62"/>
      <c r="M292" s="210" t="s">
        <v>21</v>
      </c>
      <c r="N292" s="211" t="s">
        <v>45</v>
      </c>
      <c r="O292" s="43"/>
      <c r="P292" s="212">
        <f t="shared" si="81"/>
        <v>0</v>
      </c>
      <c r="Q292" s="212">
        <v>0</v>
      </c>
      <c r="R292" s="212">
        <f t="shared" si="82"/>
        <v>0</v>
      </c>
      <c r="S292" s="212">
        <v>0</v>
      </c>
      <c r="T292" s="213">
        <f t="shared" si="83"/>
        <v>0</v>
      </c>
      <c r="AR292" s="25" t="s">
        <v>327</v>
      </c>
      <c r="AT292" s="25" t="s">
        <v>311</v>
      </c>
      <c r="AU292" s="25" t="s">
        <v>84</v>
      </c>
      <c r="AY292" s="25" t="s">
        <v>308</v>
      </c>
      <c r="BE292" s="214">
        <f t="shared" si="84"/>
        <v>0</v>
      </c>
      <c r="BF292" s="214">
        <f t="shared" si="85"/>
        <v>0</v>
      </c>
      <c r="BG292" s="214">
        <f t="shared" si="86"/>
        <v>0</v>
      </c>
      <c r="BH292" s="214">
        <f t="shared" si="87"/>
        <v>0</v>
      </c>
      <c r="BI292" s="214">
        <f t="shared" si="88"/>
        <v>0</v>
      </c>
      <c r="BJ292" s="25" t="s">
        <v>82</v>
      </c>
      <c r="BK292" s="214">
        <f t="shared" si="89"/>
        <v>0</v>
      </c>
      <c r="BL292" s="25" t="s">
        <v>327</v>
      </c>
      <c r="BM292" s="25" t="s">
        <v>2126</v>
      </c>
    </row>
    <row r="293" spans="2:65" s="1" customFormat="1" ht="22.5" customHeight="1">
      <c r="B293" s="42"/>
      <c r="C293" s="203" t="s">
        <v>2511</v>
      </c>
      <c r="D293" s="203" t="s">
        <v>311</v>
      </c>
      <c r="E293" s="204" t="s">
        <v>8843</v>
      </c>
      <c r="F293" s="205" t="s">
        <v>8844</v>
      </c>
      <c r="G293" s="206" t="s">
        <v>578</v>
      </c>
      <c r="H293" s="207">
        <v>108</v>
      </c>
      <c r="I293" s="208"/>
      <c r="J293" s="209">
        <f t="shared" si="80"/>
        <v>0</v>
      </c>
      <c r="K293" s="205" t="s">
        <v>6599</v>
      </c>
      <c r="L293" s="62"/>
      <c r="M293" s="210" t="s">
        <v>21</v>
      </c>
      <c r="N293" s="211" t="s">
        <v>45</v>
      </c>
      <c r="O293" s="43"/>
      <c r="P293" s="212">
        <f t="shared" si="81"/>
        <v>0</v>
      </c>
      <c r="Q293" s="212">
        <v>6.9999999999999994E-5</v>
      </c>
      <c r="R293" s="212">
        <f t="shared" si="82"/>
        <v>7.559999999999999E-3</v>
      </c>
      <c r="S293" s="212">
        <v>0</v>
      </c>
      <c r="T293" s="213">
        <f t="shared" si="83"/>
        <v>0</v>
      </c>
      <c r="AR293" s="25" t="s">
        <v>375</v>
      </c>
      <c r="AT293" s="25" t="s">
        <v>311</v>
      </c>
      <c r="AU293" s="25" t="s">
        <v>84</v>
      </c>
      <c r="AY293" s="25" t="s">
        <v>308</v>
      </c>
      <c r="BE293" s="214">
        <f t="shared" si="84"/>
        <v>0</v>
      </c>
      <c r="BF293" s="214">
        <f t="shared" si="85"/>
        <v>0</v>
      </c>
      <c r="BG293" s="214">
        <f t="shared" si="86"/>
        <v>0</v>
      </c>
      <c r="BH293" s="214">
        <f t="shared" si="87"/>
        <v>0</v>
      </c>
      <c r="BI293" s="214">
        <f t="shared" si="88"/>
        <v>0</v>
      </c>
      <c r="BJ293" s="25" t="s">
        <v>82</v>
      </c>
      <c r="BK293" s="214">
        <f t="shared" si="89"/>
        <v>0</v>
      </c>
      <c r="BL293" s="25" t="s">
        <v>375</v>
      </c>
      <c r="BM293" s="25" t="s">
        <v>8845</v>
      </c>
    </row>
    <row r="294" spans="2:65" s="1" customFormat="1" ht="22.5" customHeight="1">
      <c r="B294" s="42"/>
      <c r="C294" s="203" t="s">
        <v>2515</v>
      </c>
      <c r="D294" s="203" t="s">
        <v>311</v>
      </c>
      <c r="E294" s="204" t="s">
        <v>8846</v>
      </c>
      <c r="F294" s="205" t="s">
        <v>8847</v>
      </c>
      <c r="G294" s="206" t="s">
        <v>578</v>
      </c>
      <c r="H294" s="207">
        <v>39</v>
      </c>
      <c r="I294" s="208"/>
      <c r="J294" s="209">
        <f t="shared" si="80"/>
        <v>0</v>
      </c>
      <c r="K294" s="205" t="s">
        <v>6599</v>
      </c>
      <c r="L294" s="62"/>
      <c r="M294" s="210" t="s">
        <v>21</v>
      </c>
      <c r="N294" s="211" t="s">
        <v>45</v>
      </c>
      <c r="O294" s="43"/>
      <c r="P294" s="212">
        <f t="shared" si="81"/>
        <v>0</v>
      </c>
      <c r="Q294" s="212">
        <v>1.2E-4</v>
      </c>
      <c r="R294" s="212">
        <f t="shared" si="82"/>
        <v>4.6800000000000001E-3</v>
      </c>
      <c r="S294" s="212">
        <v>0</v>
      </c>
      <c r="T294" s="213">
        <f t="shared" si="83"/>
        <v>0</v>
      </c>
      <c r="AR294" s="25" t="s">
        <v>375</v>
      </c>
      <c r="AT294" s="25" t="s">
        <v>311</v>
      </c>
      <c r="AU294" s="25" t="s">
        <v>84</v>
      </c>
      <c r="AY294" s="25" t="s">
        <v>308</v>
      </c>
      <c r="BE294" s="214">
        <f t="shared" si="84"/>
        <v>0</v>
      </c>
      <c r="BF294" s="214">
        <f t="shared" si="85"/>
        <v>0</v>
      </c>
      <c r="BG294" s="214">
        <f t="shared" si="86"/>
        <v>0</v>
      </c>
      <c r="BH294" s="214">
        <f t="shared" si="87"/>
        <v>0</v>
      </c>
      <c r="BI294" s="214">
        <f t="shared" si="88"/>
        <v>0</v>
      </c>
      <c r="BJ294" s="25" t="s">
        <v>82</v>
      </c>
      <c r="BK294" s="214">
        <f t="shared" si="89"/>
        <v>0</v>
      </c>
      <c r="BL294" s="25" t="s">
        <v>375</v>
      </c>
      <c r="BM294" s="25" t="s">
        <v>8848</v>
      </c>
    </row>
    <row r="295" spans="2:65" s="1" customFormat="1" ht="22.5" customHeight="1">
      <c r="B295" s="42"/>
      <c r="C295" s="277" t="s">
        <v>2518</v>
      </c>
      <c r="D295" s="277" t="s">
        <v>1079</v>
      </c>
      <c r="E295" s="278" t="s">
        <v>8849</v>
      </c>
      <c r="F295" s="279" t="s">
        <v>8850</v>
      </c>
      <c r="G295" s="280" t="s">
        <v>4354</v>
      </c>
      <c r="H295" s="281">
        <v>85</v>
      </c>
      <c r="I295" s="282"/>
      <c r="J295" s="283">
        <f t="shared" si="80"/>
        <v>0</v>
      </c>
      <c r="K295" s="279" t="s">
        <v>6599</v>
      </c>
      <c r="L295" s="284"/>
      <c r="M295" s="285" t="s">
        <v>21</v>
      </c>
      <c r="N295" s="286" t="s">
        <v>45</v>
      </c>
      <c r="O295" s="43"/>
      <c r="P295" s="212">
        <f t="shared" si="81"/>
        <v>0</v>
      </c>
      <c r="Q295" s="212">
        <v>1E-3</v>
      </c>
      <c r="R295" s="212">
        <f t="shared" si="82"/>
        <v>8.5000000000000006E-2</v>
      </c>
      <c r="S295" s="212">
        <v>0</v>
      </c>
      <c r="T295" s="213">
        <f t="shared" si="83"/>
        <v>0</v>
      </c>
      <c r="AR295" s="25" t="s">
        <v>619</v>
      </c>
      <c r="AT295" s="25" t="s">
        <v>1079</v>
      </c>
      <c r="AU295" s="25" t="s">
        <v>84</v>
      </c>
      <c r="AY295" s="25" t="s">
        <v>308</v>
      </c>
      <c r="BE295" s="214">
        <f t="shared" si="84"/>
        <v>0</v>
      </c>
      <c r="BF295" s="214">
        <f t="shared" si="85"/>
        <v>0</v>
      </c>
      <c r="BG295" s="214">
        <f t="shared" si="86"/>
        <v>0</v>
      </c>
      <c r="BH295" s="214">
        <f t="shared" si="87"/>
        <v>0</v>
      </c>
      <c r="BI295" s="214">
        <f t="shared" si="88"/>
        <v>0</v>
      </c>
      <c r="BJ295" s="25" t="s">
        <v>82</v>
      </c>
      <c r="BK295" s="214">
        <f t="shared" si="89"/>
        <v>0</v>
      </c>
      <c r="BL295" s="25" t="s">
        <v>375</v>
      </c>
      <c r="BM295" s="25" t="s">
        <v>8851</v>
      </c>
    </row>
    <row r="296" spans="2:65" s="1" customFormat="1" ht="22.5" customHeight="1">
      <c r="B296" s="42"/>
      <c r="C296" s="203" t="s">
        <v>2522</v>
      </c>
      <c r="D296" s="203" t="s">
        <v>311</v>
      </c>
      <c r="E296" s="204" t="s">
        <v>8852</v>
      </c>
      <c r="F296" s="205" t="s">
        <v>8853</v>
      </c>
      <c r="G296" s="206" t="s">
        <v>578</v>
      </c>
      <c r="H296" s="207">
        <v>8</v>
      </c>
      <c r="I296" s="208"/>
      <c r="J296" s="209">
        <f t="shared" si="80"/>
        <v>0</v>
      </c>
      <c r="K296" s="205" t="s">
        <v>6599</v>
      </c>
      <c r="L296" s="62"/>
      <c r="M296" s="210" t="s">
        <v>21</v>
      </c>
      <c r="N296" s="211" t="s">
        <v>45</v>
      </c>
      <c r="O296" s="43"/>
      <c r="P296" s="212">
        <f t="shared" si="81"/>
        <v>0</v>
      </c>
      <c r="Q296" s="212">
        <v>1.2E-4</v>
      </c>
      <c r="R296" s="212">
        <f t="shared" si="82"/>
        <v>9.6000000000000002E-4</v>
      </c>
      <c r="S296" s="212">
        <v>0</v>
      </c>
      <c r="T296" s="213">
        <f t="shared" si="83"/>
        <v>0</v>
      </c>
      <c r="AR296" s="25" t="s">
        <v>375</v>
      </c>
      <c r="AT296" s="25" t="s">
        <v>311</v>
      </c>
      <c r="AU296" s="25" t="s">
        <v>84</v>
      </c>
      <c r="AY296" s="25" t="s">
        <v>308</v>
      </c>
      <c r="BE296" s="214">
        <f t="shared" si="84"/>
        <v>0</v>
      </c>
      <c r="BF296" s="214">
        <f t="shared" si="85"/>
        <v>0</v>
      </c>
      <c r="BG296" s="214">
        <f t="shared" si="86"/>
        <v>0</v>
      </c>
      <c r="BH296" s="214">
        <f t="shared" si="87"/>
        <v>0</v>
      </c>
      <c r="BI296" s="214">
        <f t="shared" si="88"/>
        <v>0</v>
      </c>
      <c r="BJ296" s="25" t="s">
        <v>82</v>
      </c>
      <c r="BK296" s="214">
        <f t="shared" si="89"/>
        <v>0</v>
      </c>
      <c r="BL296" s="25" t="s">
        <v>375</v>
      </c>
      <c r="BM296" s="25" t="s">
        <v>8854</v>
      </c>
    </row>
    <row r="297" spans="2:65" s="1" customFormat="1" ht="27">
      <c r="B297" s="42"/>
      <c r="C297" s="64"/>
      <c r="D297" s="246" t="s">
        <v>1656</v>
      </c>
      <c r="E297" s="64"/>
      <c r="F297" s="290" t="s">
        <v>8506</v>
      </c>
      <c r="G297" s="64"/>
      <c r="H297" s="64"/>
      <c r="I297" s="173"/>
      <c r="J297" s="64"/>
      <c r="K297" s="64"/>
      <c r="L297" s="62"/>
      <c r="M297" s="291"/>
      <c r="N297" s="43"/>
      <c r="O297" s="43"/>
      <c r="P297" s="43"/>
      <c r="Q297" s="43"/>
      <c r="R297" s="43"/>
      <c r="S297" s="43"/>
      <c r="T297" s="79"/>
      <c r="AT297" s="25" t="s">
        <v>1656</v>
      </c>
      <c r="AU297" s="25" t="s">
        <v>84</v>
      </c>
    </row>
    <row r="298" spans="2:65" s="1" customFormat="1" ht="22.5" customHeight="1">
      <c r="B298" s="42"/>
      <c r="C298" s="203" t="s">
        <v>2525</v>
      </c>
      <c r="D298" s="203" t="s">
        <v>311</v>
      </c>
      <c r="E298" s="204" t="s">
        <v>8558</v>
      </c>
      <c r="F298" s="205" t="s">
        <v>8559</v>
      </c>
      <c r="G298" s="206" t="s">
        <v>578</v>
      </c>
      <c r="H298" s="207">
        <v>16</v>
      </c>
      <c r="I298" s="208"/>
      <c r="J298" s="209">
        <f>ROUND(I298*H298,2)</f>
        <v>0</v>
      </c>
      <c r="K298" s="205" t="s">
        <v>6599</v>
      </c>
      <c r="L298" s="62"/>
      <c r="M298" s="210" t="s">
        <v>21</v>
      </c>
      <c r="N298" s="211" t="s">
        <v>45</v>
      </c>
      <c r="O298" s="43"/>
      <c r="P298" s="212">
        <f>O298*H298</f>
        <v>0</v>
      </c>
      <c r="Q298" s="212">
        <v>2.3000000000000001E-4</v>
      </c>
      <c r="R298" s="212">
        <f>Q298*H298</f>
        <v>3.6800000000000001E-3</v>
      </c>
      <c r="S298" s="212">
        <v>0</v>
      </c>
      <c r="T298" s="213">
        <f>S298*H298</f>
        <v>0</v>
      </c>
      <c r="AR298" s="25" t="s">
        <v>375</v>
      </c>
      <c r="AT298" s="25" t="s">
        <v>311</v>
      </c>
      <c r="AU298" s="25" t="s">
        <v>84</v>
      </c>
      <c r="AY298" s="25" t="s">
        <v>308</v>
      </c>
      <c r="BE298" s="214">
        <f>IF(N298="základní",J298,0)</f>
        <v>0</v>
      </c>
      <c r="BF298" s="214">
        <f>IF(N298="snížená",J298,0)</f>
        <v>0</v>
      </c>
      <c r="BG298" s="214">
        <f>IF(N298="zákl. přenesená",J298,0)</f>
        <v>0</v>
      </c>
      <c r="BH298" s="214">
        <f>IF(N298="sníž. přenesená",J298,0)</f>
        <v>0</v>
      </c>
      <c r="BI298" s="214">
        <f>IF(N298="nulová",J298,0)</f>
        <v>0</v>
      </c>
      <c r="BJ298" s="25" t="s">
        <v>82</v>
      </c>
      <c r="BK298" s="214">
        <f>ROUND(I298*H298,2)</f>
        <v>0</v>
      </c>
      <c r="BL298" s="25" t="s">
        <v>375</v>
      </c>
      <c r="BM298" s="25" t="s">
        <v>8855</v>
      </c>
    </row>
    <row r="299" spans="2:65" s="1" customFormat="1" ht="22.5" customHeight="1">
      <c r="B299" s="42"/>
      <c r="C299" s="203" t="s">
        <v>2528</v>
      </c>
      <c r="D299" s="203" t="s">
        <v>311</v>
      </c>
      <c r="E299" s="204" t="s">
        <v>8522</v>
      </c>
      <c r="F299" s="205" t="s">
        <v>7016</v>
      </c>
      <c r="G299" s="206" t="s">
        <v>578</v>
      </c>
      <c r="H299" s="207">
        <v>16</v>
      </c>
      <c r="I299" s="208"/>
      <c r="J299" s="209">
        <f>ROUND(I299*H299,2)</f>
        <v>0</v>
      </c>
      <c r="K299" s="205" t="s">
        <v>6599</v>
      </c>
      <c r="L299" s="62"/>
      <c r="M299" s="210" t="s">
        <v>21</v>
      </c>
      <c r="N299" s="211" t="s">
        <v>45</v>
      </c>
      <c r="O299" s="43"/>
      <c r="P299" s="212">
        <f>O299*H299</f>
        <v>0</v>
      </c>
      <c r="Q299" s="212">
        <v>2.1000000000000001E-4</v>
      </c>
      <c r="R299" s="212">
        <f>Q299*H299</f>
        <v>3.3600000000000001E-3</v>
      </c>
      <c r="S299" s="212">
        <v>0</v>
      </c>
      <c r="T299" s="213">
        <f>S299*H299</f>
        <v>0</v>
      </c>
      <c r="AR299" s="25" t="s">
        <v>375</v>
      </c>
      <c r="AT299" s="25" t="s">
        <v>311</v>
      </c>
      <c r="AU299" s="25" t="s">
        <v>84</v>
      </c>
      <c r="AY299" s="25" t="s">
        <v>308</v>
      </c>
      <c r="BE299" s="214">
        <f>IF(N299="základní",J299,0)</f>
        <v>0</v>
      </c>
      <c r="BF299" s="214">
        <f>IF(N299="snížená",J299,0)</f>
        <v>0</v>
      </c>
      <c r="BG299" s="214">
        <f>IF(N299="zákl. přenesená",J299,0)</f>
        <v>0</v>
      </c>
      <c r="BH299" s="214">
        <f>IF(N299="sníž. přenesená",J299,0)</f>
        <v>0</v>
      </c>
      <c r="BI299" s="214">
        <f>IF(N299="nulová",J299,0)</f>
        <v>0</v>
      </c>
      <c r="BJ299" s="25" t="s">
        <v>82</v>
      </c>
      <c r="BK299" s="214">
        <f>ROUND(I299*H299,2)</f>
        <v>0</v>
      </c>
      <c r="BL299" s="25" t="s">
        <v>375</v>
      </c>
      <c r="BM299" s="25" t="s">
        <v>8856</v>
      </c>
    </row>
    <row r="300" spans="2:65" s="11" customFormat="1" ht="29.85" customHeight="1">
      <c r="B300" s="186"/>
      <c r="C300" s="187"/>
      <c r="D300" s="200" t="s">
        <v>73</v>
      </c>
      <c r="E300" s="201" t="s">
        <v>3376</v>
      </c>
      <c r="F300" s="201" t="s">
        <v>3377</v>
      </c>
      <c r="G300" s="187"/>
      <c r="H300" s="187"/>
      <c r="I300" s="190"/>
      <c r="J300" s="202">
        <f>BK300</f>
        <v>0</v>
      </c>
      <c r="K300" s="187"/>
      <c r="L300" s="192"/>
      <c r="M300" s="193"/>
      <c r="N300" s="194"/>
      <c r="O300" s="194"/>
      <c r="P300" s="195">
        <f>SUM(P301:P304)</f>
        <v>0</v>
      </c>
      <c r="Q300" s="194"/>
      <c r="R300" s="195">
        <f>SUM(R301:R304)</f>
        <v>0.1449</v>
      </c>
      <c r="S300" s="194"/>
      <c r="T300" s="196">
        <f>SUM(T301:T304)</f>
        <v>0</v>
      </c>
      <c r="AR300" s="197" t="s">
        <v>84</v>
      </c>
      <c r="AT300" s="198" t="s">
        <v>73</v>
      </c>
      <c r="AU300" s="198" t="s">
        <v>82</v>
      </c>
      <c r="AY300" s="197" t="s">
        <v>308</v>
      </c>
      <c r="BK300" s="199">
        <f>SUM(BK301:BK304)</f>
        <v>0</v>
      </c>
    </row>
    <row r="301" spans="2:65" s="1" customFormat="1" ht="22.5" customHeight="1">
      <c r="B301" s="42"/>
      <c r="C301" s="203" t="s">
        <v>2534</v>
      </c>
      <c r="D301" s="203" t="s">
        <v>311</v>
      </c>
      <c r="E301" s="204" t="s">
        <v>8857</v>
      </c>
      <c r="F301" s="205" t="s">
        <v>8858</v>
      </c>
      <c r="G301" s="206" t="s">
        <v>538</v>
      </c>
      <c r="H301" s="207">
        <v>2875</v>
      </c>
      <c r="I301" s="208"/>
      <c r="J301" s="209">
        <f>ROUND(I301*H301,2)</f>
        <v>0</v>
      </c>
      <c r="K301" s="205" t="s">
        <v>6599</v>
      </c>
      <c r="L301" s="62"/>
      <c r="M301" s="210" t="s">
        <v>21</v>
      </c>
      <c r="N301" s="211" t="s">
        <v>45</v>
      </c>
      <c r="O301" s="43"/>
      <c r="P301" s="212">
        <f>O301*H301</f>
        <v>0</v>
      </c>
      <c r="Q301" s="212">
        <v>2.0000000000000002E-5</v>
      </c>
      <c r="R301" s="212">
        <f>Q301*H301</f>
        <v>5.7500000000000002E-2</v>
      </c>
      <c r="S301" s="212">
        <v>0</v>
      </c>
      <c r="T301" s="213">
        <f>S301*H301</f>
        <v>0</v>
      </c>
      <c r="AR301" s="25" t="s">
        <v>375</v>
      </c>
      <c r="AT301" s="25" t="s">
        <v>311</v>
      </c>
      <c r="AU301" s="25" t="s">
        <v>84</v>
      </c>
      <c r="AY301" s="25" t="s">
        <v>308</v>
      </c>
      <c r="BE301" s="214">
        <f>IF(N301="základní",J301,0)</f>
        <v>0</v>
      </c>
      <c r="BF301" s="214">
        <f>IF(N301="snížená",J301,0)</f>
        <v>0</v>
      </c>
      <c r="BG301" s="214">
        <f>IF(N301="zákl. přenesená",J301,0)</f>
        <v>0</v>
      </c>
      <c r="BH301" s="214">
        <f>IF(N301="sníž. přenesená",J301,0)</f>
        <v>0</v>
      </c>
      <c r="BI301" s="214">
        <f>IF(N301="nulová",J301,0)</f>
        <v>0</v>
      </c>
      <c r="BJ301" s="25" t="s">
        <v>82</v>
      </c>
      <c r="BK301" s="214">
        <f>ROUND(I301*H301,2)</f>
        <v>0</v>
      </c>
      <c r="BL301" s="25" t="s">
        <v>375</v>
      </c>
      <c r="BM301" s="25" t="s">
        <v>8859</v>
      </c>
    </row>
    <row r="302" spans="2:65" s="1" customFormat="1" ht="22.5" customHeight="1">
      <c r="B302" s="42"/>
      <c r="C302" s="203" t="s">
        <v>2537</v>
      </c>
      <c r="D302" s="203" t="s">
        <v>311</v>
      </c>
      <c r="E302" s="204" t="s">
        <v>8860</v>
      </c>
      <c r="F302" s="205" t="s">
        <v>8861</v>
      </c>
      <c r="G302" s="206" t="s">
        <v>538</v>
      </c>
      <c r="H302" s="207">
        <v>299</v>
      </c>
      <c r="I302" s="208"/>
      <c r="J302" s="209">
        <f>ROUND(I302*H302,2)</f>
        <v>0</v>
      </c>
      <c r="K302" s="205" t="s">
        <v>6599</v>
      </c>
      <c r="L302" s="62"/>
      <c r="M302" s="210" t="s">
        <v>21</v>
      </c>
      <c r="N302" s="211" t="s">
        <v>45</v>
      </c>
      <c r="O302" s="43"/>
      <c r="P302" s="212">
        <f>O302*H302</f>
        <v>0</v>
      </c>
      <c r="Q302" s="212">
        <v>5.0000000000000002E-5</v>
      </c>
      <c r="R302" s="212">
        <f>Q302*H302</f>
        <v>1.4950000000000001E-2</v>
      </c>
      <c r="S302" s="212">
        <v>0</v>
      </c>
      <c r="T302" s="213">
        <f>S302*H302</f>
        <v>0</v>
      </c>
      <c r="AR302" s="25" t="s">
        <v>375</v>
      </c>
      <c r="AT302" s="25" t="s">
        <v>311</v>
      </c>
      <c r="AU302" s="25" t="s">
        <v>84</v>
      </c>
      <c r="AY302" s="25" t="s">
        <v>308</v>
      </c>
      <c r="BE302" s="214">
        <f>IF(N302="základní",J302,0)</f>
        <v>0</v>
      </c>
      <c r="BF302" s="214">
        <f>IF(N302="snížená",J302,0)</f>
        <v>0</v>
      </c>
      <c r="BG302" s="214">
        <f>IF(N302="zákl. přenesená",J302,0)</f>
        <v>0</v>
      </c>
      <c r="BH302" s="214">
        <f>IF(N302="sníž. přenesená",J302,0)</f>
        <v>0</v>
      </c>
      <c r="BI302" s="214">
        <f>IF(N302="nulová",J302,0)</f>
        <v>0</v>
      </c>
      <c r="BJ302" s="25" t="s">
        <v>82</v>
      </c>
      <c r="BK302" s="214">
        <f>ROUND(I302*H302,2)</f>
        <v>0</v>
      </c>
      <c r="BL302" s="25" t="s">
        <v>375</v>
      </c>
      <c r="BM302" s="25" t="s">
        <v>8862</v>
      </c>
    </row>
    <row r="303" spans="2:65" s="1" customFormat="1" ht="22.5" customHeight="1">
      <c r="B303" s="42"/>
      <c r="C303" s="203" t="s">
        <v>2543</v>
      </c>
      <c r="D303" s="203" t="s">
        <v>311</v>
      </c>
      <c r="E303" s="204" t="s">
        <v>8863</v>
      </c>
      <c r="F303" s="205" t="s">
        <v>8864</v>
      </c>
      <c r="G303" s="206" t="s">
        <v>538</v>
      </c>
      <c r="H303" s="207">
        <v>2875</v>
      </c>
      <c r="I303" s="208"/>
      <c r="J303" s="209">
        <f>ROUND(I303*H303,2)</f>
        <v>0</v>
      </c>
      <c r="K303" s="205" t="s">
        <v>6599</v>
      </c>
      <c r="L303" s="62"/>
      <c r="M303" s="210" t="s">
        <v>21</v>
      </c>
      <c r="N303" s="211" t="s">
        <v>45</v>
      </c>
      <c r="O303" s="43"/>
      <c r="P303" s="212">
        <f>O303*H303</f>
        <v>0</v>
      </c>
      <c r="Q303" s="212">
        <v>2.0000000000000002E-5</v>
      </c>
      <c r="R303" s="212">
        <f>Q303*H303</f>
        <v>5.7500000000000002E-2</v>
      </c>
      <c r="S303" s="212">
        <v>0</v>
      </c>
      <c r="T303" s="213">
        <f>S303*H303</f>
        <v>0</v>
      </c>
      <c r="AR303" s="25" t="s">
        <v>375</v>
      </c>
      <c r="AT303" s="25" t="s">
        <v>311</v>
      </c>
      <c r="AU303" s="25" t="s">
        <v>84</v>
      </c>
      <c r="AY303" s="25" t="s">
        <v>308</v>
      </c>
      <c r="BE303" s="214">
        <f>IF(N303="základní",J303,0)</f>
        <v>0</v>
      </c>
      <c r="BF303" s="214">
        <f>IF(N303="snížená",J303,0)</f>
        <v>0</v>
      </c>
      <c r="BG303" s="214">
        <f>IF(N303="zákl. přenesená",J303,0)</f>
        <v>0</v>
      </c>
      <c r="BH303" s="214">
        <f>IF(N303="sníž. přenesená",J303,0)</f>
        <v>0</v>
      </c>
      <c r="BI303" s="214">
        <f>IF(N303="nulová",J303,0)</f>
        <v>0</v>
      </c>
      <c r="BJ303" s="25" t="s">
        <v>82</v>
      </c>
      <c r="BK303" s="214">
        <f>ROUND(I303*H303,2)</f>
        <v>0</v>
      </c>
      <c r="BL303" s="25" t="s">
        <v>375</v>
      </c>
      <c r="BM303" s="25" t="s">
        <v>8865</v>
      </c>
    </row>
    <row r="304" spans="2:65" s="1" customFormat="1" ht="22.5" customHeight="1">
      <c r="B304" s="42"/>
      <c r="C304" s="203" t="s">
        <v>2546</v>
      </c>
      <c r="D304" s="203" t="s">
        <v>311</v>
      </c>
      <c r="E304" s="204" t="s">
        <v>8866</v>
      </c>
      <c r="F304" s="205" t="s">
        <v>8867</v>
      </c>
      <c r="G304" s="206" t="s">
        <v>538</v>
      </c>
      <c r="H304" s="207">
        <v>299</v>
      </c>
      <c r="I304" s="208"/>
      <c r="J304" s="209">
        <f>ROUND(I304*H304,2)</f>
        <v>0</v>
      </c>
      <c r="K304" s="205" t="s">
        <v>6599</v>
      </c>
      <c r="L304" s="62"/>
      <c r="M304" s="210" t="s">
        <v>21</v>
      </c>
      <c r="N304" s="211" t="s">
        <v>45</v>
      </c>
      <c r="O304" s="43"/>
      <c r="P304" s="212">
        <f>O304*H304</f>
        <v>0</v>
      </c>
      <c r="Q304" s="212">
        <v>5.0000000000000002E-5</v>
      </c>
      <c r="R304" s="212">
        <f>Q304*H304</f>
        <v>1.4950000000000001E-2</v>
      </c>
      <c r="S304" s="212">
        <v>0</v>
      </c>
      <c r="T304" s="213">
        <f>S304*H304</f>
        <v>0</v>
      </c>
      <c r="AR304" s="25" t="s">
        <v>375</v>
      </c>
      <c r="AT304" s="25" t="s">
        <v>311</v>
      </c>
      <c r="AU304" s="25" t="s">
        <v>84</v>
      </c>
      <c r="AY304" s="25" t="s">
        <v>308</v>
      </c>
      <c r="BE304" s="214">
        <f>IF(N304="základní",J304,0)</f>
        <v>0</v>
      </c>
      <c r="BF304" s="214">
        <f>IF(N304="snížená",J304,0)</f>
        <v>0</v>
      </c>
      <c r="BG304" s="214">
        <f>IF(N304="zákl. přenesená",J304,0)</f>
        <v>0</v>
      </c>
      <c r="BH304" s="214">
        <f>IF(N304="sníž. přenesená",J304,0)</f>
        <v>0</v>
      </c>
      <c r="BI304" s="214">
        <f>IF(N304="nulová",J304,0)</f>
        <v>0</v>
      </c>
      <c r="BJ304" s="25" t="s">
        <v>82</v>
      </c>
      <c r="BK304" s="214">
        <f>ROUND(I304*H304,2)</f>
        <v>0</v>
      </c>
      <c r="BL304" s="25" t="s">
        <v>375</v>
      </c>
      <c r="BM304" s="25" t="s">
        <v>8868</v>
      </c>
    </row>
    <row r="305" spans="2:65" s="11" customFormat="1" ht="37.35" customHeight="1">
      <c r="B305" s="186"/>
      <c r="C305" s="187"/>
      <c r="D305" s="188" t="s">
        <v>73</v>
      </c>
      <c r="E305" s="189" t="s">
        <v>80</v>
      </c>
      <c r="F305" s="189" t="s">
        <v>306</v>
      </c>
      <c r="G305" s="187"/>
      <c r="H305" s="187"/>
      <c r="I305" s="190"/>
      <c r="J305" s="191">
        <f>BK305</f>
        <v>0</v>
      </c>
      <c r="K305" s="187"/>
      <c r="L305" s="192"/>
      <c r="M305" s="193"/>
      <c r="N305" s="194"/>
      <c r="O305" s="194"/>
      <c r="P305" s="195">
        <f>P306</f>
        <v>0</v>
      </c>
      <c r="Q305" s="194"/>
      <c r="R305" s="195">
        <f>R306</f>
        <v>0</v>
      </c>
      <c r="S305" s="194"/>
      <c r="T305" s="196">
        <f>T306</f>
        <v>0</v>
      </c>
      <c r="AR305" s="197" t="s">
        <v>307</v>
      </c>
      <c r="AT305" s="198" t="s">
        <v>73</v>
      </c>
      <c r="AU305" s="198" t="s">
        <v>74</v>
      </c>
      <c r="AY305" s="197" t="s">
        <v>308</v>
      </c>
      <c r="BK305" s="199">
        <f>BK306</f>
        <v>0</v>
      </c>
    </row>
    <row r="306" spans="2:65" s="11" customFormat="1" ht="19.899999999999999" customHeight="1">
      <c r="B306" s="186"/>
      <c r="C306" s="187"/>
      <c r="D306" s="200" t="s">
        <v>73</v>
      </c>
      <c r="E306" s="201" t="s">
        <v>414</v>
      </c>
      <c r="F306" s="201" t="s">
        <v>415</v>
      </c>
      <c r="G306" s="187"/>
      <c r="H306" s="187"/>
      <c r="I306" s="190"/>
      <c r="J306" s="202">
        <f>BK306</f>
        <v>0</v>
      </c>
      <c r="K306" s="187"/>
      <c r="L306" s="192"/>
      <c r="M306" s="193"/>
      <c r="N306" s="194"/>
      <c r="O306" s="194"/>
      <c r="P306" s="195">
        <f>SUM(P307:P323)</f>
        <v>0</v>
      </c>
      <c r="Q306" s="194"/>
      <c r="R306" s="195">
        <f>SUM(R307:R323)</f>
        <v>0</v>
      </c>
      <c r="S306" s="194"/>
      <c r="T306" s="196">
        <f>SUM(T307:T323)</f>
        <v>0</v>
      </c>
      <c r="AR306" s="197" t="s">
        <v>307</v>
      </c>
      <c r="AT306" s="198" t="s">
        <v>73</v>
      </c>
      <c r="AU306" s="198" t="s">
        <v>82</v>
      </c>
      <c r="AY306" s="197" t="s">
        <v>308</v>
      </c>
      <c r="BK306" s="199">
        <f>SUM(BK307:BK323)</f>
        <v>0</v>
      </c>
    </row>
    <row r="307" spans="2:65" s="1" customFormat="1" ht="22.5" customHeight="1">
      <c r="B307" s="42"/>
      <c r="C307" s="203" t="s">
        <v>2552</v>
      </c>
      <c r="D307" s="203" t="s">
        <v>311</v>
      </c>
      <c r="E307" s="204" t="s">
        <v>8869</v>
      </c>
      <c r="F307" s="205" t="s">
        <v>8870</v>
      </c>
      <c r="G307" s="206" t="s">
        <v>700</v>
      </c>
      <c r="H307" s="207">
        <v>1</v>
      </c>
      <c r="I307" s="208"/>
      <c r="J307" s="209">
        <f t="shared" ref="J307:J323" si="90">ROUND(I307*H307,2)</f>
        <v>0</v>
      </c>
      <c r="K307" s="205" t="s">
        <v>21</v>
      </c>
      <c r="L307" s="62"/>
      <c r="M307" s="210" t="s">
        <v>21</v>
      </c>
      <c r="N307" s="211" t="s">
        <v>45</v>
      </c>
      <c r="O307" s="43"/>
      <c r="P307" s="212">
        <f t="shared" ref="P307:P323" si="91">O307*H307</f>
        <v>0</v>
      </c>
      <c r="Q307" s="212">
        <v>0</v>
      </c>
      <c r="R307" s="212">
        <f t="shared" ref="R307:R323" si="92">Q307*H307</f>
        <v>0</v>
      </c>
      <c r="S307" s="212">
        <v>0</v>
      </c>
      <c r="T307" s="213">
        <f t="shared" ref="T307:T323" si="93">S307*H307</f>
        <v>0</v>
      </c>
      <c r="AR307" s="25" t="s">
        <v>327</v>
      </c>
      <c r="AT307" s="25" t="s">
        <v>311</v>
      </c>
      <c r="AU307" s="25" t="s">
        <v>84</v>
      </c>
      <c r="AY307" s="25" t="s">
        <v>308</v>
      </c>
      <c r="BE307" s="214">
        <f t="shared" ref="BE307:BE323" si="94">IF(N307="základní",J307,0)</f>
        <v>0</v>
      </c>
      <c r="BF307" s="214">
        <f t="shared" ref="BF307:BF323" si="95">IF(N307="snížená",J307,0)</f>
        <v>0</v>
      </c>
      <c r="BG307" s="214">
        <f t="shared" ref="BG307:BG323" si="96">IF(N307="zákl. přenesená",J307,0)</f>
        <v>0</v>
      </c>
      <c r="BH307" s="214">
        <f t="shared" ref="BH307:BH323" si="97">IF(N307="sníž. přenesená",J307,0)</f>
        <v>0</v>
      </c>
      <c r="BI307" s="214">
        <f t="shared" ref="BI307:BI323" si="98">IF(N307="nulová",J307,0)</f>
        <v>0</v>
      </c>
      <c r="BJ307" s="25" t="s">
        <v>82</v>
      </c>
      <c r="BK307" s="214">
        <f t="shared" ref="BK307:BK323" si="99">ROUND(I307*H307,2)</f>
        <v>0</v>
      </c>
      <c r="BL307" s="25" t="s">
        <v>327</v>
      </c>
      <c r="BM307" s="25" t="s">
        <v>2134</v>
      </c>
    </row>
    <row r="308" spans="2:65" s="1" customFormat="1" ht="22.5" customHeight="1">
      <c r="B308" s="42"/>
      <c r="C308" s="203" t="s">
        <v>2555</v>
      </c>
      <c r="D308" s="203" t="s">
        <v>311</v>
      </c>
      <c r="E308" s="204" t="s">
        <v>8871</v>
      </c>
      <c r="F308" s="205" t="s">
        <v>8872</v>
      </c>
      <c r="G308" s="206" t="s">
        <v>700</v>
      </c>
      <c r="H308" s="207">
        <v>1</v>
      </c>
      <c r="I308" s="208"/>
      <c r="J308" s="209">
        <f t="shared" si="90"/>
        <v>0</v>
      </c>
      <c r="K308" s="205" t="s">
        <v>21</v>
      </c>
      <c r="L308" s="62"/>
      <c r="M308" s="210" t="s">
        <v>21</v>
      </c>
      <c r="N308" s="211" t="s">
        <v>45</v>
      </c>
      <c r="O308" s="43"/>
      <c r="P308" s="212">
        <f t="shared" si="91"/>
        <v>0</v>
      </c>
      <c r="Q308" s="212">
        <v>0</v>
      </c>
      <c r="R308" s="212">
        <f t="shared" si="92"/>
        <v>0</v>
      </c>
      <c r="S308" s="212">
        <v>0</v>
      </c>
      <c r="T308" s="213">
        <f t="shared" si="93"/>
        <v>0</v>
      </c>
      <c r="AR308" s="25" t="s">
        <v>327</v>
      </c>
      <c r="AT308" s="25" t="s">
        <v>311</v>
      </c>
      <c r="AU308" s="25" t="s">
        <v>84</v>
      </c>
      <c r="AY308" s="25" t="s">
        <v>308</v>
      </c>
      <c r="BE308" s="214">
        <f t="shared" si="94"/>
        <v>0</v>
      </c>
      <c r="BF308" s="214">
        <f t="shared" si="95"/>
        <v>0</v>
      </c>
      <c r="BG308" s="214">
        <f t="shared" si="96"/>
        <v>0</v>
      </c>
      <c r="BH308" s="214">
        <f t="shared" si="97"/>
        <v>0</v>
      </c>
      <c r="BI308" s="214">
        <f t="shared" si="98"/>
        <v>0</v>
      </c>
      <c r="BJ308" s="25" t="s">
        <v>82</v>
      </c>
      <c r="BK308" s="214">
        <f t="shared" si="99"/>
        <v>0</v>
      </c>
      <c r="BL308" s="25" t="s">
        <v>327</v>
      </c>
      <c r="BM308" s="25" t="s">
        <v>2139</v>
      </c>
    </row>
    <row r="309" spans="2:65" s="1" customFormat="1" ht="22.5" customHeight="1">
      <c r="B309" s="42"/>
      <c r="C309" s="203" t="s">
        <v>2558</v>
      </c>
      <c r="D309" s="203" t="s">
        <v>311</v>
      </c>
      <c r="E309" s="204" t="s">
        <v>8873</v>
      </c>
      <c r="F309" s="205" t="s">
        <v>8874</v>
      </c>
      <c r="G309" s="206" t="s">
        <v>700</v>
      </c>
      <c r="H309" s="207">
        <v>1</v>
      </c>
      <c r="I309" s="208"/>
      <c r="J309" s="209">
        <f t="shared" si="90"/>
        <v>0</v>
      </c>
      <c r="K309" s="205" t="s">
        <v>21</v>
      </c>
      <c r="L309" s="62"/>
      <c r="M309" s="210" t="s">
        <v>21</v>
      </c>
      <c r="N309" s="211" t="s">
        <v>45</v>
      </c>
      <c r="O309" s="43"/>
      <c r="P309" s="212">
        <f t="shared" si="91"/>
        <v>0</v>
      </c>
      <c r="Q309" s="212">
        <v>0</v>
      </c>
      <c r="R309" s="212">
        <f t="shared" si="92"/>
        <v>0</v>
      </c>
      <c r="S309" s="212">
        <v>0</v>
      </c>
      <c r="T309" s="213">
        <f t="shared" si="93"/>
        <v>0</v>
      </c>
      <c r="AR309" s="25" t="s">
        <v>327</v>
      </c>
      <c r="AT309" s="25" t="s">
        <v>311</v>
      </c>
      <c r="AU309" s="25" t="s">
        <v>84</v>
      </c>
      <c r="AY309" s="25" t="s">
        <v>308</v>
      </c>
      <c r="BE309" s="214">
        <f t="shared" si="94"/>
        <v>0</v>
      </c>
      <c r="BF309" s="214">
        <f t="shared" si="95"/>
        <v>0</v>
      </c>
      <c r="BG309" s="214">
        <f t="shared" si="96"/>
        <v>0</v>
      </c>
      <c r="BH309" s="214">
        <f t="shared" si="97"/>
        <v>0</v>
      </c>
      <c r="BI309" s="214">
        <f t="shared" si="98"/>
        <v>0</v>
      </c>
      <c r="BJ309" s="25" t="s">
        <v>82</v>
      </c>
      <c r="BK309" s="214">
        <f t="shared" si="99"/>
        <v>0</v>
      </c>
      <c r="BL309" s="25" t="s">
        <v>327</v>
      </c>
      <c r="BM309" s="25" t="s">
        <v>2143</v>
      </c>
    </row>
    <row r="310" spans="2:65" s="1" customFormat="1" ht="22.5" customHeight="1">
      <c r="B310" s="42"/>
      <c r="C310" s="203" t="s">
        <v>2561</v>
      </c>
      <c r="D310" s="203" t="s">
        <v>311</v>
      </c>
      <c r="E310" s="204" t="s">
        <v>8875</v>
      </c>
      <c r="F310" s="205" t="s">
        <v>7215</v>
      </c>
      <c r="G310" s="206" t="s">
        <v>700</v>
      </c>
      <c r="H310" s="207">
        <v>1</v>
      </c>
      <c r="I310" s="208"/>
      <c r="J310" s="209">
        <f t="shared" si="90"/>
        <v>0</v>
      </c>
      <c r="K310" s="205" t="s">
        <v>21</v>
      </c>
      <c r="L310" s="62"/>
      <c r="M310" s="210" t="s">
        <v>21</v>
      </c>
      <c r="N310" s="211" t="s">
        <v>45</v>
      </c>
      <c r="O310" s="43"/>
      <c r="P310" s="212">
        <f t="shared" si="91"/>
        <v>0</v>
      </c>
      <c r="Q310" s="212">
        <v>0</v>
      </c>
      <c r="R310" s="212">
        <f t="shared" si="92"/>
        <v>0</v>
      </c>
      <c r="S310" s="212">
        <v>0</v>
      </c>
      <c r="T310" s="213">
        <f t="shared" si="93"/>
        <v>0</v>
      </c>
      <c r="AR310" s="25" t="s">
        <v>327</v>
      </c>
      <c r="AT310" s="25" t="s">
        <v>311</v>
      </c>
      <c r="AU310" s="25" t="s">
        <v>84</v>
      </c>
      <c r="AY310" s="25" t="s">
        <v>308</v>
      </c>
      <c r="BE310" s="214">
        <f t="shared" si="94"/>
        <v>0</v>
      </c>
      <c r="BF310" s="214">
        <f t="shared" si="95"/>
        <v>0</v>
      </c>
      <c r="BG310" s="214">
        <f t="shared" si="96"/>
        <v>0</v>
      </c>
      <c r="BH310" s="214">
        <f t="shared" si="97"/>
        <v>0</v>
      </c>
      <c r="BI310" s="214">
        <f t="shared" si="98"/>
        <v>0</v>
      </c>
      <c r="BJ310" s="25" t="s">
        <v>82</v>
      </c>
      <c r="BK310" s="214">
        <f t="shared" si="99"/>
        <v>0</v>
      </c>
      <c r="BL310" s="25" t="s">
        <v>327</v>
      </c>
      <c r="BM310" s="25" t="s">
        <v>630</v>
      </c>
    </row>
    <row r="311" spans="2:65" s="1" customFormat="1" ht="22.5" customHeight="1">
      <c r="B311" s="42"/>
      <c r="C311" s="203" t="s">
        <v>2564</v>
      </c>
      <c r="D311" s="203" t="s">
        <v>311</v>
      </c>
      <c r="E311" s="204" t="s">
        <v>8876</v>
      </c>
      <c r="F311" s="205" t="s">
        <v>7218</v>
      </c>
      <c r="G311" s="206" t="s">
        <v>700</v>
      </c>
      <c r="H311" s="207">
        <v>1</v>
      </c>
      <c r="I311" s="208"/>
      <c r="J311" s="209">
        <f t="shared" si="90"/>
        <v>0</v>
      </c>
      <c r="K311" s="205" t="s">
        <v>21</v>
      </c>
      <c r="L311" s="62"/>
      <c r="M311" s="210" t="s">
        <v>21</v>
      </c>
      <c r="N311" s="211" t="s">
        <v>45</v>
      </c>
      <c r="O311" s="43"/>
      <c r="P311" s="212">
        <f t="shared" si="91"/>
        <v>0</v>
      </c>
      <c r="Q311" s="212">
        <v>0</v>
      </c>
      <c r="R311" s="212">
        <f t="shared" si="92"/>
        <v>0</v>
      </c>
      <c r="S311" s="212">
        <v>0</v>
      </c>
      <c r="T311" s="213">
        <f t="shared" si="93"/>
        <v>0</v>
      </c>
      <c r="AR311" s="25" t="s">
        <v>327</v>
      </c>
      <c r="AT311" s="25" t="s">
        <v>311</v>
      </c>
      <c r="AU311" s="25" t="s">
        <v>84</v>
      </c>
      <c r="AY311" s="25" t="s">
        <v>308</v>
      </c>
      <c r="BE311" s="214">
        <f t="shared" si="94"/>
        <v>0</v>
      </c>
      <c r="BF311" s="214">
        <f t="shared" si="95"/>
        <v>0</v>
      </c>
      <c r="BG311" s="214">
        <f t="shared" si="96"/>
        <v>0</v>
      </c>
      <c r="BH311" s="214">
        <f t="shared" si="97"/>
        <v>0</v>
      </c>
      <c r="BI311" s="214">
        <f t="shared" si="98"/>
        <v>0</v>
      </c>
      <c r="BJ311" s="25" t="s">
        <v>82</v>
      </c>
      <c r="BK311" s="214">
        <f t="shared" si="99"/>
        <v>0</v>
      </c>
      <c r="BL311" s="25" t="s">
        <v>327</v>
      </c>
      <c r="BM311" s="25" t="s">
        <v>636</v>
      </c>
    </row>
    <row r="312" spans="2:65" s="1" customFormat="1" ht="22.5" customHeight="1">
      <c r="B312" s="42"/>
      <c r="C312" s="203" t="s">
        <v>2566</v>
      </c>
      <c r="D312" s="203" t="s">
        <v>311</v>
      </c>
      <c r="E312" s="204" t="s">
        <v>8877</v>
      </c>
      <c r="F312" s="205" t="s">
        <v>7221</v>
      </c>
      <c r="G312" s="206" t="s">
        <v>700</v>
      </c>
      <c r="H312" s="207">
        <v>1</v>
      </c>
      <c r="I312" s="208"/>
      <c r="J312" s="209">
        <f t="shared" si="90"/>
        <v>0</v>
      </c>
      <c r="K312" s="205" t="s">
        <v>21</v>
      </c>
      <c r="L312" s="62"/>
      <c r="M312" s="210" t="s">
        <v>21</v>
      </c>
      <c r="N312" s="211" t="s">
        <v>45</v>
      </c>
      <c r="O312" s="43"/>
      <c r="P312" s="212">
        <f t="shared" si="91"/>
        <v>0</v>
      </c>
      <c r="Q312" s="212">
        <v>0</v>
      </c>
      <c r="R312" s="212">
        <f t="shared" si="92"/>
        <v>0</v>
      </c>
      <c r="S312" s="212">
        <v>0</v>
      </c>
      <c r="T312" s="213">
        <f t="shared" si="93"/>
        <v>0</v>
      </c>
      <c r="AR312" s="25" t="s">
        <v>327</v>
      </c>
      <c r="AT312" s="25" t="s">
        <v>311</v>
      </c>
      <c r="AU312" s="25" t="s">
        <v>84</v>
      </c>
      <c r="AY312" s="25" t="s">
        <v>308</v>
      </c>
      <c r="BE312" s="214">
        <f t="shared" si="94"/>
        <v>0</v>
      </c>
      <c r="BF312" s="214">
        <f t="shared" si="95"/>
        <v>0</v>
      </c>
      <c r="BG312" s="214">
        <f t="shared" si="96"/>
        <v>0</v>
      </c>
      <c r="BH312" s="214">
        <f t="shared" si="97"/>
        <v>0</v>
      </c>
      <c r="BI312" s="214">
        <f t="shared" si="98"/>
        <v>0</v>
      </c>
      <c r="BJ312" s="25" t="s">
        <v>82</v>
      </c>
      <c r="BK312" s="214">
        <f t="shared" si="99"/>
        <v>0</v>
      </c>
      <c r="BL312" s="25" t="s">
        <v>327</v>
      </c>
      <c r="BM312" s="25" t="s">
        <v>642</v>
      </c>
    </row>
    <row r="313" spans="2:65" s="1" customFormat="1" ht="22.5" customHeight="1">
      <c r="B313" s="42"/>
      <c r="C313" s="203" t="s">
        <v>2569</v>
      </c>
      <c r="D313" s="203" t="s">
        <v>311</v>
      </c>
      <c r="E313" s="204" t="s">
        <v>8878</v>
      </c>
      <c r="F313" s="205" t="s">
        <v>7224</v>
      </c>
      <c r="G313" s="206" t="s">
        <v>700</v>
      </c>
      <c r="H313" s="207">
        <v>1</v>
      </c>
      <c r="I313" s="208"/>
      <c r="J313" s="209">
        <f t="shared" si="90"/>
        <v>0</v>
      </c>
      <c r="K313" s="205" t="s">
        <v>21</v>
      </c>
      <c r="L313" s="62"/>
      <c r="M313" s="210" t="s">
        <v>21</v>
      </c>
      <c r="N313" s="211" t="s">
        <v>45</v>
      </c>
      <c r="O313" s="43"/>
      <c r="P313" s="212">
        <f t="shared" si="91"/>
        <v>0</v>
      </c>
      <c r="Q313" s="212">
        <v>0</v>
      </c>
      <c r="R313" s="212">
        <f t="shared" si="92"/>
        <v>0</v>
      </c>
      <c r="S313" s="212">
        <v>0</v>
      </c>
      <c r="T313" s="213">
        <f t="shared" si="93"/>
        <v>0</v>
      </c>
      <c r="AR313" s="25" t="s">
        <v>327</v>
      </c>
      <c r="AT313" s="25" t="s">
        <v>311</v>
      </c>
      <c r="AU313" s="25" t="s">
        <v>84</v>
      </c>
      <c r="AY313" s="25" t="s">
        <v>308</v>
      </c>
      <c r="BE313" s="214">
        <f t="shared" si="94"/>
        <v>0</v>
      </c>
      <c r="BF313" s="214">
        <f t="shared" si="95"/>
        <v>0</v>
      </c>
      <c r="BG313" s="214">
        <f t="shared" si="96"/>
        <v>0</v>
      </c>
      <c r="BH313" s="214">
        <f t="shared" si="97"/>
        <v>0</v>
      </c>
      <c r="BI313" s="214">
        <f t="shared" si="98"/>
        <v>0</v>
      </c>
      <c r="BJ313" s="25" t="s">
        <v>82</v>
      </c>
      <c r="BK313" s="214">
        <f t="shared" si="99"/>
        <v>0</v>
      </c>
      <c r="BL313" s="25" t="s">
        <v>327</v>
      </c>
      <c r="BM313" s="25" t="s">
        <v>2156</v>
      </c>
    </row>
    <row r="314" spans="2:65" s="1" customFormat="1" ht="22.5" customHeight="1">
      <c r="B314" s="42"/>
      <c r="C314" s="203" t="s">
        <v>2572</v>
      </c>
      <c r="D314" s="203" t="s">
        <v>311</v>
      </c>
      <c r="E314" s="204" t="s">
        <v>8879</v>
      </c>
      <c r="F314" s="205" t="s">
        <v>8880</v>
      </c>
      <c r="G314" s="206" t="s">
        <v>5275</v>
      </c>
      <c r="H314" s="207">
        <v>2</v>
      </c>
      <c r="I314" s="208"/>
      <c r="J314" s="209">
        <f t="shared" si="90"/>
        <v>0</v>
      </c>
      <c r="K314" s="205" t="s">
        <v>21</v>
      </c>
      <c r="L314" s="62"/>
      <c r="M314" s="210" t="s">
        <v>21</v>
      </c>
      <c r="N314" s="211" t="s">
        <v>45</v>
      </c>
      <c r="O314" s="43"/>
      <c r="P314" s="212">
        <f t="shared" si="91"/>
        <v>0</v>
      </c>
      <c r="Q314" s="212">
        <v>0</v>
      </c>
      <c r="R314" s="212">
        <f t="shared" si="92"/>
        <v>0</v>
      </c>
      <c r="S314" s="212">
        <v>0</v>
      </c>
      <c r="T314" s="213">
        <f t="shared" si="93"/>
        <v>0</v>
      </c>
      <c r="AR314" s="25" t="s">
        <v>327</v>
      </c>
      <c r="AT314" s="25" t="s">
        <v>311</v>
      </c>
      <c r="AU314" s="25" t="s">
        <v>84</v>
      </c>
      <c r="AY314" s="25" t="s">
        <v>308</v>
      </c>
      <c r="BE314" s="214">
        <f t="shared" si="94"/>
        <v>0</v>
      </c>
      <c r="BF314" s="214">
        <f t="shared" si="95"/>
        <v>0</v>
      </c>
      <c r="BG314" s="214">
        <f t="shared" si="96"/>
        <v>0</v>
      </c>
      <c r="BH314" s="214">
        <f t="shared" si="97"/>
        <v>0</v>
      </c>
      <c r="BI314" s="214">
        <f t="shared" si="98"/>
        <v>0</v>
      </c>
      <c r="BJ314" s="25" t="s">
        <v>82</v>
      </c>
      <c r="BK314" s="214">
        <f t="shared" si="99"/>
        <v>0</v>
      </c>
      <c r="BL314" s="25" t="s">
        <v>327</v>
      </c>
      <c r="BM314" s="25" t="s">
        <v>2166</v>
      </c>
    </row>
    <row r="315" spans="2:65" s="1" customFormat="1" ht="22.5" customHeight="1">
      <c r="B315" s="42"/>
      <c r="C315" s="203" t="s">
        <v>2577</v>
      </c>
      <c r="D315" s="203" t="s">
        <v>311</v>
      </c>
      <c r="E315" s="204" t="s">
        <v>8881</v>
      </c>
      <c r="F315" s="205" t="s">
        <v>7227</v>
      </c>
      <c r="G315" s="206" t="s">
        <v>8882</v>
      </c>
      <c r="H315" s="207">
        <v>12</v>
      </c>
      <c r="I315" s="208"/>
      <c r="J315" s="209">
        <f t="shared" si="90"/>
        <v>0</v>
      </c>
      <c r="K315" s="205" t="s">
        <v>21</v>
      </c>
      <c r="L315" s="62"/>
      <c r="M315" s="210" t="s">
        <v>21</v>
      </c>
      <c r="N315" s="211" t="s">
        <v>45</v>
      </c>
      <c r="O315" s="43"/>
      <c r="P315" s="212">
        <f t="shared" si="91"/>
        <v>0</v>
      </c>
      <c r="Q315" s="212">
        <v>0</v>
      </c>
      <c r="R315" s="212">
        <f t="shared" si="92"/>
        <v>0</v>
      </c>
      <c r="S315" s="212">
        <v>0</v>
      </c>
      <c r="T315" s="213">
        <f t="shared" si="93"/>
        <v>0</v>
      </c>
      <c r="AR315" s="25" t="s">
        <v>327</v>
      </c>
      <c r="AT315" s="25" t="s">
        <v>311</v>
      </c>
      <c r="AU315" s="25" t="s">
        <v>84</v>
      </c>
      <c r="AY315" s="25" t="s">
        <v>308</v>
      </c>
      <c r="BE315" s="214">
        <f t="shared" si="94"/>
        <v>0</v>
      </c>
      <c r="BF315" s="214">
        <f t="shared" si="95"/>
        <v>0</v>
      </c>
      <c r="BG315" s="214">
        <f t="shared" si="96"/>
        <v>0</v>
      </c>
      <c r="BH315" s="214">
        <f t="shared" si="97"/>
        <v>0</v>
      </c>
      <c r="BI315" s="214">
        <f t="shared" si="98"/>
        <v>0</v>
      </c>
      <c r="BJ315" s="25" t="s">
        <v>82</v>
      </c>
      <c r="BK315" s="214">
        <f t="shared" si="99"/>
        <v>0</v>
      </c>
      <c r="BL315" s="25" t="s">
        <v>327</v>
      </c>
      <c r="BM315" s="25" t="s">
        <v>2172</v>
      </c>
    </row>
    <row r="316" spans="2:65" s="1" customFormat="1" ht="22.5" customHeight="1">
      <c r="B316" s="42"/>
      <c r="C316" s="203" t="s">
        <v>2582</v>
      </c>
      <c r="D316" s="203" t="s">
        <v>311</v>
      </c>
      <c r="E316" s="204" t="s">
        <v>8883</v>
      </c>
      <c r="F316" s="205" t="s">
        <v>8884</v>
      </c>
      <c r="G316" s="206" t="s">
        <v>8882</v>
      </c>
      <c r="H316" s="207">
        <v>72</v>
      </c>
      <c r="I316" s="208"/>
      <c r="J316" s="209">
        <f t="shared" si="90"/>
        <v>0</v>
      </c>
      <c r="K316" s="205" t="s">
        <v>21</v>
      </c>
      <c r="L316" s="62"/>
      <c r="M316" s="210" t="s">
        <v>21</v>
      </c>
      <c r="N316" s="211" t="s">
        <v>45</v>
      </c>
      <c r="O316" s="43"/>
      <c r="P316" s="212">
        <f t="shared" si="91"/>
        <v>0</v>
      </c>
      <c r="Q316" s="212">
        <v>0</v>
      </c>
      <c r="R316" s="212">
        <f t="shared" si="92"/>
        <v>0</v>
      </c>
      <c r="S316" s="212">
        <v>0</v>
      </c>
      <c r="T316" s="213">
        <f t="shared" si="93"/>
        <v>0</v>
      </c>
      <c r="AR316" s="25" t="s">
        <v>327</v>
      </c>
      <c r="AT316" s="25" t="s">
        <v>311</v>
      </c>
      <c r="AU316" s="25" t="s">
        <v>84</v>
      </c>
      <c r="AY316" s="25" t="s">
        <v>308</v>
      </c>
      <c r="BE316" s="214">
        <f t="shared" si="94"/>
        <v>0</v>
      </c>
      <c r="BF316" s="214">
        <f t="shared" si="95"/>
        <v>0</v>
      </c>
      <c r="BG316" s="214">
        <f t="shared" si="96"/>
        <v>0</v>
      </c>
      <c r="BH316" s="214">
        <f t="shared" si="97"/>
        <v>0</v>
      </c>
      <c r="BI316" s="214">
        <f t="shared" si="98"/>
        <v>0</v>
      </c>
      <c r="BJ316" s="25" t="s">
        <v>82</v>
      </c>
      <c r="BK316" s="214">
        <f t="shared" si="99"/>
        <v>0</v>
      </c>
      <c r="BL316" s="25" t="s">
        <v>327</v>
      </c>
      <c r="BM316" s="25" t="s">
        <v>2176</v>
      </c>
    </row>
    <row r="317" spans="2:65" s="1" customFormat="1" ht="22.5" customHeight="1">
      <c r="B317" s="42"/>
      <c r="C317" s="203" t="s">
        <v>2589</v>
      </c>
      <c r="D317" s="203" t="s">
        <v>311</v>
      </c>
      <c r="E317" s="204" t="s">
        <v>8885</v>
      </c>
      <c r="F317" s="205" t="s">
        <v>6584</v>
      </c>
      <c r="G317" s="206" t="s">
        <v>700</v>
      </c>
      <c r="H317" s="207">
        <v>1</v>
      </c>
      <c r="I317" s="208"/>
      <c r="J317" s="209">
        <f t="shared" si="90"/>
        <v>0</v>
      </c>
      <c r="K317" s="205" t="s">
        <v>21</v>
      </c>
      <c r="L317" s="62"/>
      <c r="M317" s="210" t="s">
        <v>21</v>
      </c>
      <c r="N317" s="211" t="s">
        <v>45</v>
      </c>
      <c r="O317" s="43"/>
      <c r="P317" s="212">
        <f t="shared" si="91"/>
        <v>0</v>
      </c>
      <c r="Q317" s="212">
        <v>0</v>
      </c>
      <c r="R317" s="212">
        <f t="shared" si="92"/>
        <v>0</v>
      </c>
      <c r="S317" s="212">
        <v>0</v>
      </c>
      <c r="T317" s="213">
        <f t="shared" si="93"/>
        <v>0</v>
      </c>
      <c r="AR317" s="25" t="s">
        <v>327</v>
      </c>
      <c r="AT317" s="25" t="s">
        <v>311</v>
      </c>
      <c r="AU317" s="25" t="s">
        <v>84</v>
      </c>
      <c r="AY317" s="25" t="s">
        <v>308</v>
      </c>
      <c r="BE317" s="214">
        <f t="shared" si="94"/>
        <v>0</v>
      </c>
      <c r="BF317" s="214">
        <f t="shared" si="95"/>
        <v>0</v>
      </c>
      <c r="BG317" s="214">
        <f t="shared" si="96"/>
        <v>0</v>
      </c>
      <c r="BH317" s="214">
        <f t="shared" si="97"/>
        <v>0</v>
      </c>
      <c r="BI317" s="214">
        <f t="shared" si="98"/>
        <v>0</v>
      </c>
      <c r="BJ317" s="25" t="s">
        <v>82</v>
      </c>
      <c r="BK317" s="214">
        <f t="shared" si="99"/>
        <v>0</v>
      </c>
      <c r="BL317" s="25" t="s">
        <v>327</v>
      </c>
      <c r="BM317" s="25" t="s">
        <v>2180</v>
      </c>
    </row>
    <row r="318" spans="2:65" s="1" customFormat="1" ht="22.5" customHeight="1">
      <c r="B318" s="42"/>
      <c r="C318" s="203" t="s">
        <v>2592</v>
      </c>
      <c r="D318" s="203" t="s">
        <v>311</v>
      </c>
      <c r="E318" s="204" t="s">
        <v>8886</v>
      </c>
      <c r="F318" s="205" t="s">
        <v>7232</v>
      </c>
      <c r="G318" s="206" t="s">
        <v>5275</v>
      </c>
      <c r="H318" s="207">
        <v>58</v>
      </c>
      <c r="I318" s="208"/>
      <c r="J318" s="209">
        <f t="shared" si="90"/>
        <v>0</v>
      </c>
      <c r="K318" s="205" t="s">
        <v>21</v>
      </c>
      <c r="L318" s="62"/>
      <c r="M318" s="210" t="s">
        <v>21</v>
      </c>
      <c r="N318" s="211" t="s">
        <v>45</v>
      </c>
      <c r="O318" s="43"/>
      <c r="P318" s="212">
        <f t="shared" si="91"/>
        <v>0</v>
      </c>
      <c r="Q318" s="212">
        <v>0</v>
      </c>
      <c r="R318" s="212">
        <f t="shared" si="92"/>
        <v>0</v>
      </c>
      <c r="S318" s="212">
        <v>0</v>
      </c>
      <c r="T318" s="213">
        <f t="shared" si="93"/>
        <v>0</v>
      </c>
      <c r="AR318" s="25" t="s">
        <v>327</v>
      </c>
      <c r="AT318" s="25" t="s">
        <v>311</v>
      </c>
      <c r="AU318" s="25" t="s">
        <v>84</v>
      </c>
      <c r="AY318" s="25" t="s">
        <v>308</v>
      </c>
      <c r="BE318" s="214">
        <f t="shared" si="94"/>
        <v>0</v>
      </c>
      <c r="BF318" s="214">
        <f t="shared" si="95"/>
        <v>0</v>
      </c>
      <c r="BG318" s="214">
        <f t="shared" si="96"/>
        <v>0</v>
      </c>
      <c r="BH318" s="214">
        <f t="shared" si="97"/>
        <v>0</v>
      </c>
      <c r="BI318" s="214">
        <f t="shared" si="98"/>
        <v>0</v>
      </c>
      <c r="BJ318" s="25" t="s">
        <v>82</v>
      </c>
      <c r="BK318" s="214">
        <f t="shared" si="99"/>
        <v>0</v>
      </c>
      <c r="BL318" s="25" t="s">
        <v>327</v>
      </c>
      <c r="BM318" s="25" t="s">
        <v>2184</v>
      </c>
    </row>
    <row r="319" spans="2:65" s="1" customFormat="1" ht="22.5" customHeight="1">
      <c r="B319" s="42"/>
      <c r="C319" s="203" t="s">
        <v>266</v>
      </c>
      <c r="D319" s="203" t="s">
        <v>311</v>
      </c>
      <c r="E319" s="204" t="s">
        <v>8887</v>
      </c>
      <c r="F319" s="205" t="s">
        <v>7235</v>
      </c>
      <c r="G319" s="206" t="s">
        <v>5275</v>
      </c>
      <c r="H319" s="207">
        <v>58</v>
      </c>
      <c r="I319" s="208"/>
      <c r="J319" s="209">
        <f t="shared" si="90"/>
        <v>0</v>
      </c>
      <c r="K319" s="205" t="s">
        <v>21</v>
      </c>
      <c r="L319" s="62"/>
      <c r="M319" s="210" t="s">
        <v>21</v>
      </c>
      <c r="N319" s="211" t="s">
        <v>45</v>
      </c>
      <c r="O319" s="43"/>
      <c r="P319" s="212">
        <f t="shared" si="91"/>
        <v>0</v>
      </c>
      <c r="Q319" s="212">
        <v>0</v>
      </c>
      <c r="R319" s="212">
        <f t="shared" si="92"/>
        <v>0</v>
      </c>
      <c r="S319" s="212">
        <v>0</v>
      </c>
      <c r="T319" s="213">
        <f t="shared" si="93"/>
        <v>0</v>
      </c>
      <c r="AR319" s="25" t="s">
        <v>327</v>
      </c>
      <c r="AT319" s="25" t="s">
        <v>311</v>
      </c>
      <c r="AU319" s="25" t="s">
        <v>84</v>
      </c>
      <c r="AY319" s="25" t="s">
        <v>308</v>
      </c>
      <c r="BE319" s="214">
        <f t="shared" si="94"/>
        <v>0</v>
      </c>
      <c r="BF319" s="214">
        <f t="shared" si="95"/>
        <v>0</v>
      </c>
      <c r="BG319" s="214">
        <f t="shared" si="96"/>
        <v>0</v>
      </c>
      <c r="BH319" s="214">
        <f t="shared" si="97"/>
        <v>0</v>
      </c>
      <c r="BI319" s="214">
        <f t="shared" si="98"/>
        <v>0</v>
      </c>
      <c r="BJ319" s="25" t="s">
        <v>82</v>
      </c>
      <c r="BK319" s="214">
        <f t="shared" si="99"/>
        <v>0</v>
      </c>
      <c r="BL319" s="25" t="s">
        <v>327</v>
      </c>
      <c r="BM319" s="25" t="s">
        <v>2189</v>
      </c>
    </row>
    <row r="320" spans="2:65" s="1" customFormat="1" ht="31.5" customHeight="1">
      <c r="B320" s="42"/>
      <c r="C320" s="203" t="s">
        <v>269</v>
      </c>
      <c r="D320" s="203" t="s">
        <v>311</v>
      </c>
      <c r="E320" s="204" t="s">
        <v>8888</v>
      </c>
      <c r="F320" s="205" t="s">
        <v>7238</v>
      </c>
      <c r="G320" s="206" t="s">
        <v>5275</v>
      </c>
      <c r="H320" s="207">
        <v>98</v>
      </c>
      <c r="I320" s="208"/>
      <c r="J320" s="209">
        <f t="shared" si="90"/>
        <v>0</v>
      </c>
      <c r="K320" s="205" t="s">
        <v>21</v>
      </c>
      <c r="L320" s="62"/>
      <c r="M320" s="210" t="s">
        <v>21</v>
      </c>
      <c r="N320" s="211" t="s">
        <v>45</v>
      </c>
      <c r="O320" s="43"/>
      <c r="P320" s="212">
        <f t="shared" si="91"/>
        <v>0</v>
      </c>
      <c r="Q320" s="212">
        <v>0</v>
      </c>
      <c r="R320" s="212">
        <f t="shared" si="92"/>
        <v>0</v>
      </c>
      <c r="S320" s="212">
        <v>0</v>
      </c>
      <c r="T320" s="213">
        <f t="shared" si="93"/>
        <v>0</v>
      </c>
      <c r="AR320" s="25" t="s">
        <v>327</v>
      </c>
      <c r="AT320" s="25" t="s">
        <v>311</v>
      </c>
      <c r="AU320" s="25" t="s">
        <v>84</v>
      </c>
      <c r="AY320" s="25" t="s">
        <v>308</v>
      </c>
      <c r="BE320" s="214">
        <f t="shared" si="94"/>
        <v>0</v>
      </c>
      <c r="BF320" s="214">
        <f t="shared" si="95"/>
        <v>0</v>
      </c>
      <c r="BG320" s="214">
        <f t="shared" si="96"/>
        <v>0</v>
      </c>
      <c r="BH320" s="214">
        <f t="shared" si="97"/>
        <v>0</v>
      </c>
      <c r="BI320" s="214">
        <f t="shared" si="98"/>
        <v>0</v>
      </c>
      <c r="BJ320" s="25" t="s">
        <v>82</v>
      </c>
      <c r="BK320" s="214">
        <f t="shared" si="99"/>
        <v>0</v>
      </c>
      <c r="BL320" s="25" t="s">
        <v>327</v>
      </c>
      <c r="BM320" s="25" t="s">
        <v>2193</v>
      </c>
    </row>
    <row r="321" spans="2:65" s="1" customFormat="1" ht="22.5" customHeight="1">
      <c r="B321" s="42"/>
      <c r="C321" s="203" t="s">
        <v>2603</v>
      </c>
      <c r="D321" s="203" t="s">
        <v>311</v>
      </c>
      <c r="E321" s="204" t="s">
        <v>8889</v>
      </c>
      <c r="F321" s="205" t="s">
        <v>7241</v>
      </c>
      <c r="G321" s="206" t="s">
        <v>700</v>
      </c>
      <c r="H321" s="207">
        <v>1</v>
      </c>
      <c r="I321" s="208"/>
      <c r="J321" s="209">
        <f t="shared" si="90"/>
        <v>0</v>
      </c>
      <c r="K321" s="205" t="s">
        <v>21</v>
      </c>
      <c r="L321" s="62"/>
      <c r="M321" s="210" t="s">
        <v>21</v>
      </c>
      <c r="N321" s="211" t="s">
        <v>45</v>
      </c>
      <c r="O321" s="43"/>
      <c r="P321" s="212">
        <f t="shared" si="91"/>
        <v>0</v>
      </c>
      <c r="Q321" s="212">
        <v>0</v>
      </c>
      <c r="R321" s="212">
        <f t="shared" si="92"/>
        <v>0</v>
      </c>
      <c r="S321" s="212">
        <v>0</v>
      </c>
      <c r="T321" s="213">
        <f t="shared" si="93"/>
        <v>0</v>
      </c>
      <c r="AR321" s="25" t="s">
        <v>327</v>
      </c>
      <c r="AT321" s="25" t="s">
        <v>311</v>
      </c>
      <c r="AU321" s="25" t="s">
        <v>84</v>
      </c>
      <c r="AY321" s="25" t="s">
        <v>308</v>
      </c>
      <c r="BE321" s="214">
        <f t="shared" si="94"/>
        <v>0</v>
      </c>
      <c r="BF321" s="214">
        <f t="shared" si="95"/>
        <v>0</v>
      </c>
      <c r="BG321" s="214">
        <f t="shared" si="96"/>
        <v>0</v>
      </c>
      <c r="BH321" s="214">
        <f t="shared" si="97"/>
        <v>0</v>
      </c>
      <c r="BI321" s="214">
        <f t="shared" si="98"/>
        <v>0</v>
      </c>
      <c r="BJ321" s="25" t="s">
        <v>82</v>
      </c>
      <c r="BK321" s="214">
        <f t="shared" si="99"/>
        <v>0</v>
      </c>
      <c r="BL321" s="25" t="s">
        <v>327</v>
      </c>
      <c r="BM321" s="25" t="s">
        <v>2198</v>
      </c>
    </row>
    <row r="322" spans="2:65" s="1" customFormat="1" ht="22.5" customHeight="1">
      <c r="B322" s="42"/>
      <c r="C322" s="203" t="s">
        <v>2609</v>
      </c>
      <c r="D322" s="203" t="s">
        <v>311</v>
      </c>
      <c r="E322" s="204" t="s">
        <v>8890</v>
      </c>
      <c r="F322" s="205" t="s">
        <v>7244</v>
      </c>
      <c r="G322" s="206" t="s">
        <v>700</v>
      </c>
      <c r="H322" s="207">
        <v>1</v>
      </c>
      <c r="I322" s="208"/>
      <c r="J322" s="209">
        <f t="shared" si="90"/>
        <v>0</v>
      </c>
      <c r="K322" s="205" t="s">
        <v>21</v>
      </c>
      <c r="L322" s="62"/>
      <c r="M322" s="210" t="s">
        <v>21</v>
      </c>
      <c r="N322" s="211" t="s">
        <v>45</v>
      </c>
      <c r="O322" s="43"/>
      <c r="P322" s="212">
        <f t="shared" si="91"/>
        <v>0</v>
      </c>
      <c r="Q322" s="212">
        <v>0</v>
      </c>
      <c r="R322" s="212">
        <f t="shared" si="92"/>
        <v>0</v>
      </c>
      <c r="S322" s="212">
        <v>0</v>
      </c>
      <c r="T322" s="213">
        <f t="shared" si="93"/>
        <v>0</v>
      </c>
      <c r="AR322" s="25" t="s">
        <v>327</v>
      </c>
      <c r="AT322" s="25" t="s">
        <v>311</v>
      </c>
      <c r="AU322" s="25" t="s">
        <v>84</v>
      </c>
      <c r="AY322" s="25" t="s">
        <v>308</v>
      </c>
      <c r="BE322" s="214">
        <f t="shared" si="94"/>
        <v>0</v>
      </c>
      <c r="BF322" s="214">
        <f t="shared" si="95"/>
        <v>0</v>
      </c>
      <c r="BG322" s="214">
        <f t="shared" si="96"/>
        <v>0</v>
      </c>
      <c r="BH322" s="214">
        <f t="shared" si="97"/>
        <v>0</v>
      </c>
      <c r="BI322" s="214">
        <f t="shared" si="98"/>
        <v>0</v>
      </c>
      <c r="BJ322" s="25" t="s">
        <v>82</v>
      </c>
      <c r="BK322" s="214">
        <f t="shared" si="99"/>
        <v>0</v>
      </c>
      <c r="BL322" s="25" t="s">
        <v>327</v>
      </c>
      <c r="BM322" s="25" t="s">
        <v>2206</v>
      </c>
    </row>
    <row r="323" spans="2:65" s="1" customFormat="1" ht="22.5" customHeight="1">
      <c r="B323" s="42"/>
      <c r="C323" s="203" t="s">
        <v>2614</v>
      </c>
      <c r="D323" s="203" t="s">
        <v>311</v>
      </c>
      <c r="E323" s="204" t="s">
        <v>8891</v>
      </c>
      <c r="F323" s="205" t="s">
        <v>7247</v>
      </c>
      <c r="G323" s="206" t="s">
        <v>700</v>
      </c>
      <c r="H323" s="207">
        <v>1</v>
      </c>
      <c r="I323" s="208"/>
      <c r="J323" s="209">
        <f t="shared" si="90"/>
        <v>0</v>
      </c>
      <c r="K323" s="205" t="s">
        <v>21</v>
      </c>
      <c r="L323" s="62"/>
      <c r="M323" s="210" t="s">
        <v>21</v>
      </c>
      <c r="N323" s="215" t="s">
        <v>45</v>
      </c>
      <c r="O323" s="216"/>
      <c r="P323" s="217">
        <f t="shared" si="91"/>
        <v>0</v>
      </c>
      <c r="Q323" s="217">
        <v>0</v>
      </c>
      <c r="R323" s="217">
        <f t="shared" si="92"/>
        <v>0</v>
      </c>
      <c r="S323" s="217">
        <v>0</v>
      </c>
      <c r="T323" s="218">
        <f t="shared" si="93"/>
        <v>0</v>
      </c>
      <c r="AR323" s="25" t="s">
        <v>327</v>
      </c>
      <c r="AT323" s="25" t="s">
        <v>311</v>
      </c>
      <c r="AU323" s="25" t="s">
        <v>84</v>
      </c>
      <c r="AY323" s="25" t="s">
        <v>308</v>
      </c>
      <c r="BE323" s="214">
        <f t="shared" si="94"/>
        <v>0</v>
      </c>
      <c r="BF323" s="214">
        <f t="shared" si="95"/>
        <v>0</v>
      </c>
      <c r="BG323" s="214">
        <f t="shared" si="96"/>
        <v>0</v>
      </c>
      <c r="BH323" s="214">
        <f t="shared" si="97"/>
        <v>0</v>
      </c>
      <c r="BI323" s="214">
        <f t="shared" si="98"/>
        <v>0</v>
      </c>
      <c r="BJ323" s="25" t="s">
        <v>82</v>
      </c>
      <c r="BK323" s="214">
        <f t="shared" si="99"/>
        <v>0</v>
      </c>
      <c r="BL323" s="25" t="s">
        <v>327</v>
      </c>
      <c r="BM323" s="25" t="s">
        <v>2211</v>
      </c>
    </row>
    <row r="324" spans="2:65" s="1" customFormat="1" ht="6.95" customHeight="1">
      <c r="B324" s="57"/>
      <c r="C324" s="58"/>
      <c r="D324" s="58"/>
      <c r="E324" s="58"/>
      <c r="F324" s="58"/>
      <c r="G324" s="58"/>
      <c r="H324" s="58"/>
      <c r="I324" s="149"/>
      <c r="J324" s="58"/>
      <c r="K324" s="58"/>
      <c r="L324" s="62"/>
    </row>
  </sheetData>
  <sheetProtection password="CC35" sheet="1" objects="1" scenarios="1" formatCells="0" formatColumns="0" formatRows="0" sort="0" autoFilter="0"/>
  <autoFilter ref="C95:K323"/>
  <mergeCells count="12">
    <mergeCell ref="G1:H1"/>
    <mergeCell ref="L2:V2"/>
    <mergeCell ref="E49:H49"/>
    <mergeCell ref="E51:H51"/>
    <mergeCell ref="E84:H84"/>
    <mergeCell ref="E86:H86"/>
    <mergeCell ref="E88:H88"/>
    <mergeCell ref="E7:H7"/>
    <mergeCell ref="E9:H9"/>
    <mergeCell ref="E11:H11"/>
    <mergeCell ref="E26:H26"/>
    <mergeCell ref="E47:H47"/>
  </mergeCells>
  <hyperlinks>
    <hyperlink ref="F1:G1" location="C2" display="1) Krycí list soupisu"/>
    <hyperlink ref="G1:H1" location="C58" display="2) Rekapitulace"/>
    <hyperlink ref="J1" location="C95" display="3) Soupis prací"/>
    <hyperlink ref="L1:V1" location="'Rekapitulace stavby'!C2" display="Rekapitulace stavby"/>
  </hyperlinks>
  <pageMargins left="0.58333330000000005" right="0.58333330000000005" top="0.58333330000000005" bottom="0.58333330000000005" header="0" footer="0"/>
  <pageSetup paperSize="9" fitToHeight="100" orientation="landscape" blackAndWhite="1" r:id="rId1"/>
  <headerFooter>
    <oddFooter>&amp;CStrana &amp;P z &amp;N</oddFooter>
  </headerFooter>
  <drawing r:id="rId2"/>
</worksheet>
</file>

<file path=xl/worksheets/sheet33.xml><?xml version="1.0" encoding="utf-8"?>
<worksheet xmlns="http://schemas.openxmlformats.org/spreadsheetml/2006/main" xmlns:r="http://schemas.openxmlformats.org/officeDocument/2006/relationships">
  <sheetPr>
    <pageSetUpPr fitToPage="1"/>
  </sheetPr>
  <dimension ref="A1:BR257"/>
  <sheetViews>
    <sheetView showGridLines="0" workbookViewId="0">
      <pane ySplit="1" topLeftCell="A2" activePane="bottomLeft" state="frozen"/>
      <selection pane="bottomLeft"/>
    </sheetView>
  </sheetViews>
  <sheetFormatPr defaultRowHeight="15"/>
  <cols>
    <col min="1" max="1" width="8.33203125" customWidth="1"/>
    <col min="2" max="2" width="1.6640625" customWidth="1"/>
    <col min="3" max="3" width="4.1640625" customWidth="1"/>
    <col min="4" max="4" width="4.33203125" customWidth="1"/>
    <col min="5" max="5" width="17.1640625" customWidth="1"/>
    <col min="6" max="6" width="75" customWidth="1"/>
    <col min="7" max="7" width="8.6640625" customWidth="1"/>
    <col min="8" max="8" width="11.1640625" customWidth="1"/>
    <col min="9" max="9" width="12.6640625" style="121" customWidth="1"/>
    <col min="10" max="10" width="23.5" customWidth="1"/>
    <col min="11" max="11" width="15.5" customWidth="1"/>
    <col min="19" max="19" width="8.1640625" customWidth="1"/>
    <col min="20" max="20" width="29.6640625" customWidth="1"/>
    <col min="21" max="21" width="16.33203125"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1" spans="1:70" ht="21.75" customHeight="1">
      <c r="A1" s="22"/>
      <c r="B1" s="122"/>
      <c r="C1" s="122"/>
      <c r="D1" s="123" t="s">
        <v>1</v>
      </c>
      <c r="E1" s="122"/>
      <c r="F1" s="124" t="s">
        <v>272</v>
      </c>
      <c r="G1" s="427" t="s">
        <v>273</v>
      </c>
      <c r="H1" s="427"/>
      <c r="I1" s="125"/>
      <c r="J1" s="124" t="s">
        <v>274</v>
      </c>
      <c r="K1" s="123" t="s">
        <v>275</v>
      </c>
      <c r="L1" s="124" t="s">
        <v>276</v>
      </c>
      <c r="M1" s="124"/>
      <c r="N1" s="124"/>
      <c r="O1" s="124"/>
      <c r="P1" s="124"/>
      <c r="Q1" s="124"/>
      <c r="R1" s="124"/>
      <c r="S1" s="124"/>
      <c r="T1" s="124"/>
      <c r="U1" s="21"/>
      <c r="V1" s="21"/>
      <c r="W1" s="22"/>
      <c r="X1" s="22"/>
      <c r="Y1" s="22"/>
      <c r="Z1" s="22"/>
      <c r="AA1" s="22"/>
      <c r="AB1" s="22"/>
      <c r="AC1" s="22"/>
      <c r="AD1" s="22"/>
      <c r="AE1" s="22"/>
      <c r="AF1" s="22"/>
      <c r="AG1" s="22"/>
      <c r="AH1" s="22"/>
      <c r="AI1" s="22"/>
      <c r="AJ1" s="22"/>
      <c r="AK1" s="22"/>
      <c r="AL1" s="22"/>
      <c r="AM1" s="22"/>
      <c r="AN1" s="22"/>
      <c r="AO1" s="22"/>
      <c r="AP1" s="22"/>
      <c r="AQ1" s="22"/>
      <c r="AR1" s="22"/>
      <c r="AS1" s="22"/>
      <c r="AT1" s="22"/>
      <c r="AU1" s="22"/>
      <c r="AV1" s="22"/>
      <c r="AW1" s="22"/>
      <c r="AX1" s="22"/>
      <c r="AY1" s="22"/>
      <c r="AZ1" s="22"/>
      <c r="BA1" s="22"/>
      <c r="BB1" s="22"/>
      <c r="BC1" s="22"/>
      <c r="BD1" s="22"/>
      <c r="BE1" s="22"/>
      <c r="BF1" s="22"/>
      <c r="BG1" s="22"/>
      <c r="BH1" s="22"/>
      <c r="BI1" s="22"/>
      <c r="BJ1" s="22"/>
      <c r="BK1" s="22"/>
      <c r="BL1" s="22"/>
      <c r="BM1" s="22"/>
      <c r="BN1" s="22"/>
      <c r="BO1" s="22"/>
      <c r="BP1" s="22"/>
      <c r="BQ1" s="22"/>
      <c r="BR1" s="22"/>
    </row>
    <row r="2" spans="1:70" ht="36.950000000000003" customHeight="1">
      <c r="L2" s="419"/>
      <c r="M2" s="419"/>
      <c r="N2" s="419"/>
      <c r="O2" s="419"/>
      <c r="P2" s="419"/>
      <c r="Q2" s="419"/>
      <c r="R2" s="419"/>
      <c r="S2" s="419"/>
      <c r="T2" s="419"/>
      <c r="U2" s="419"/>
      <c r="V2" s="419"/>
      <c r="AT2" s="25" t="s">
        <v>196</v>
      </c>
    </row>
    <row r="3" spans="1:70" ht="6.95" customHeight="1">
      <c r="B3" s="26"/>
      <c r="C3" s="27"/>
      <c r="D3" s="27"/>
      <c r="E3" s="27"/>
      <c r="F3" s="27"/>
      <c r="G3" s="27"/>
      <c r="H3" s="27"/>
      <c r="I3" s="126"/>
      <c r="J3" s="27"/>
      <c r="K3" s="28"/>
      <c r="AT3" s="25" t="s">
        <v>84</v>
      </c>
    </row>
    <row r="4" spans="1:70" ht="36.950000000000003" customHeight="1">
      <c r="B4" s="29"/>
      <c r="C4" s="30"/>
      <c r="D4" s="31" t="s">
        <v>277</v>
      </c>
      <c r="E4" s="30"/>
      <c r="F4" s="30"/>
      <c r="G4" s="30"/>
      <c r="H4" s="30"/>
      <c r="I4" s="127"/>
      <c r="J4" s="30"/>
      <c r="K4" s="32"/>
      <c r="M4" s="33" t="s">
        <v>12</v>
      </c>
      <c r="AT4" s="25" t="s">
        <v>6</v>
      </c>
    </row>
    <row r="5" spans="1:70" ht="6.95" customHeight="1">
      <c r="B5" s="29"/>
      <c r="C5" s="30"/>
      <c r="D5" s="30"/>
      <c r="E5" s="30"/>
      <c r="F5" s="30"/>
      <c r="G5" s="30"/>
      <c r="H5" s="30"/>
      <c r="I5" s="127"/>
      <c r="J5" s="30"/>
      <c r="K5" s="32"/>
    </row>
    <row r="6" spans="1:70">
      <c r="B6" s="29"/>
      <c r="C6" s="30"/>
      <c r="D6" s="38" t="s">
        <v>18</v>
      </c>
      <c r="E6" s="30"/>
      <c r="F6" s="30"/>
      <c r="G6" s="30"/>
      <c r="H6" s="30"/>
      <c r="I6" s="127"/>
      <c r="J6" s="30"/>
      <c r="K6" s="32"/>
    </row>
    <row r="7" spans="1:70" ht="22.5" customHeight="1">
      <c r="B7" s="29"/>
      <c r="C7" s="30"/>
      <c r="D7" s="30"/>
      <c r="E7" s="420" t="str">
        <f>'Rekapitulace stavby'!K6</f>
        <v>Národní telemedicínské centrum</v>
      </c>
      <c r="F7" s="421"/>
      <c r="G7" s="421"/>
      <c r="H7" s="421"/>
      <c r="I7" s="127"/>
      <c r="J7" s="30"/>
      <c r="K7" s="32"/>
    </row>
    <row r="8" spans="1:70">
      <c r="B8" s="29"/>
      <c r="C8" s="30"/>
      <c r="D8" s="38" t="s">
        <v>278</v>
      </c>
      <c r="E8" s="30"/>
      <c r="F8" s="30"/>
      <c r="G8" s="30"/>
      <c r="H8" s="30"/>
      <c r="I8" s="127"/>
      <c r="J8" s="30"/>
      <c r="K8" s="32"/>
    </row>
    <row r="9" spans="1:70" s="1" customFormat="1" ht="22.5" customHeight="1">
      <c r="B9" s="42"/>
      <c r="C9" s="43"/>
      <c r="D9" s="43"/>
      <c r="E9" s="420" t="s">
        <v>6587</v>
      </c>
      <c r="F9" s="423"/>
      <c r="G9" s="423"/>
      <c r="H9" s="423"/>
      <c r="I9" s="128"/>
      <c r="J9" s="43"/>
      <c r="K9" s="46"/>
    </row>
    <row r="10" spans="1:70" s="1" customFormat="1">
      <c r="B10" s="42"/>
      <c r="C10" s="43"/>
      <c r="D10" s="38" t="s">
        <v>425</v>
      </c>
      <c r="E10" s="43"/>
      <c r="F10" s="43"/>
      <c r="G10" s="43"/>
      <c r="H10" s="43"/>
      <c r="I10" s="128"/>
      <c r="J10" s="43"/>
      <c r="K10" s="46"/>
    </row>
    <row r="11" spans="1:70" s="1" customFormat="1" ht="36.950000000000003" customHeight="1">
      <c r="B11" s="42"/>
      <c r="C11" s="43"/>
      <c r="D11" s="43"/>
      <c r="E11" s="422" t="s">
        <v>8892</v>
      </c>
      <c r="F11" s="423"/>
      <c r="G11" s="423"/>
      <c r="H11" s="423"/>
      <c r="I11" s="128"/>
      <c r="J11" s="43"/>
      <c r="K11" s="46"/>
    </row>
    <row r="12" spans="1:70" s="1" customFormat="1" ht="13.5">
      <c r="B12" s="42"/>
      <c r="C12" s="43"/>
      <c r="D12" s="43"/>
      <c r="E12" s="43"/>
      <c r="F12" s="43"/>
      <c r="G12" s="43"/>
      <c r="H12" s="43"/>
      <c r="I12" s="128"/>
      <c r="J12" s="43"/>
      <c r="K12" s="46"/>
    </row>
    <row r="13" spans="1:70" s="1" customFormat="1" ht="14.45" customHeight="1">
      <c r="B13" s="42"/>
      <c r="C13" s="43"/>
      <c r="D13" s="38" t="s">
        <v>20</v>
      </c>
      <c r="E13" s="43"/>
      <c r="F13" s="36" t="s">
        <v>21</v>
      </c>
      <c r="G13" s="43"/>
      <c r="H13" s="43"/>
      <c r="I13" s="129" t="s">
        <v>22</v>
      </c>
      <c r="J13" s="36" t="s">
        <v>21</v>
      </c>
      <c r="K13" s="46"/>
    </row>
    <row r="14" spans="1:70" s="1" customFormat="1" ht="14.45" customHeight="1">
      <c r="B14" s="42"/>
      <c r="C14" s="43"/>
      <c r="D14" s="38" t="s">
        <v>23</v>
      </c>
      <c r="E14" s="43"/>
      <c r="F14" s="36" t="s">
        <v>24</v>
      </c>
      <c r="G14" s="43"/>
      <c r="H14" s="43"/>
      <c r="I14" s="129" t="s">
        <v>25</v>
      </c>
      <c r="J14" s="130" t="str">
        <f>'Rekapitulace stavby'!AN8</f>
        <v>26.1.2017</v>
      </c>
      <c r="K14" s="46"/>
    </row>
    <row r="15" spans="1:70" s="1" customFormat="1" ht="10.9" customHeight="1">
      <c r="B15" s="42"/>
      <c r="C15" s="43"/>
      <c r="D15" s="43"/>
      <c r="E15" s="43"/>
      <c r="F15" s="43"/>
      <c r="G15" s="43"/>
      <c r="H15" s="43"/>
      <c r="I15" s="128"/>
      <c r="J15" s="43"/>
      <c r="K15" s="46"/>
    </row>
    <row r="16" spans="1:70" s="1" customFormat="1" ht="14.45" customHeight="1">
      <c r="B16" s="42"/>
      <c r="C16" s="43"/>
      <c r="D16" s="38" t="s">
        <v>27</v>
      </c>
      <c r="E16" s="43"/>
      <c r="F16" s="43"/>
      <c r="G16" s="43"/>
      <c r="H16" s="43"/>
      <c r="I16" s="129" t="s">
        <v>28</v>
      </c>
      <c r="J16" s="36" t="s">
        <v>29</v>
      </c>
      <c r="K16" s="46"/>
    </row>
    <row r="17" spans="2:11" s="1" customFormat="1" ht="18" customHeight="1">
      <c r="B17" s="42"/>
      <c r="C17" s="43"/>
      <c r="D17" s="43"/>
      <c r="E17" s="36" t="s">
        <v>30</v>
      </c>
      <c r="F17" s="43"/>
      <c r="G17" s="43"/>
      <c r="H17" s="43"/>
      <c r="I17" s="129" t="s">
        <v>31</v>
      </c>
      <c r="J17" s="36" t="s">
        <v>21</v>
      </c>
      <c r="K17" s="46"/>
    </row>
    <row r="18" spans="2:11" s="1" customFormat="1" ht="6.95" customHeight="1">
      <c r="B18" s="42"/>
      <c r="C18" s="43"/>
      <c r="D18" s="43"/>
      <c r="E18" s="43"/>
      <c r="F18" s="43"/>
      <c r="G18" s="43"/>
      <c r="H18" s="43"/>
      <c r="I18" s="128"/>
      <c r="J18" s="43"/>
      <c r="K18" s="46"/>
    </row>
    <row r="19" spans="2:11" s="1" customFormat="1" ht="14.45" customHeight="1">
      <c r="B19" s="42"/>
      <c r="C19" s="43"/>
      <c r="D19" s="38" t="s">
        <v>32</v>
      </c>
      <c r="E19" s="43"/>
      <c r="F19" s="43"/>
      <c r="G19" s="43"/>
      <c r="H19" s="43"/>
      <c r="I19" s="129" t="s">
        <v>28</v>
      </c>
      <c r="J19" s="36" t="str">
        <f>IF('Rekapitulace stavby'!AN13="Vyplň údaj","",IF('Rekapitulace stavby'!AN13="","",'Rekapitulace stavby'!AN13))</f>
        <v/>
      </c>
      <c r="K19" s="46"/>
    </row>
    <row r="20" spans="2:11" s="1" customFormat="1" ht="18" customHeight="1">
      <c r="B20" s="42"/>
      <c r="C20" s="43"/>
      <c r="D20" s="43"/>
      <c r="E20" s="36" t="str">
        <f>IF('Rekapitulace stavby'!E14="Vyplň údaj","",IF('Rekapitulace stavby'!E14="","",'Rekapitulace stavby'!E14))</f>
        <v/>
      </c>
      <c r="F20" s="43"/>
      <c r="G20" s="43"/>
      <c r="H20" s="43"/>
      <c r="I20" s="129" t="s">
        <v>31</v>
      </c>
      <c r="J20" s="36" t="str">
        <f>IF('Rekapitulace stavby'!AN14="Vyplň údaj","",IF('Rekapitulace stavby'!AN14="","",'Rekapitulace stavby'!AN14))</f>
        <v/>
      </c>
      <c r="K20" s="46"/>
    </row>
    <row r="21" spans="2:11" s="1" customFormat="1" ht="6.95" customHeight="1">
      <c r="B21" s="42"/>
      <c r="C21" s="43"/>
      <c r="D21" s="43"/>
      <c r="E21" s="43"/>
      <c r="F21" s="43"/>
      <c r="G21" s="43"/>
      <c r="H21" s="43"/>
      <c r="I21" s="128"/>
      <c r="J21" s="43"/>
      <c r="K21" s="46"/>
    </row>
    <row r="22" spans="2:11" s="1" customFormat="1" ht="14.45" customHeight="1">
      <c r="B22" s="42"/>
      <c r="C22" s="43"/>
      <c r="D22" s="38" t="s">
        <v>34</v>
      </c>
      <c r="E22" s="43"/>
      <c r="F22" s="43"/>
      <c r="G22" s="43"/>
      <c r="H22" s="43"/>
      <c r="I22" s="129" t="s">
        <v>28</v>
      </c>
      <c r="J22" s="36" t="s">
        <v>35</v>
      </c>
      <c r="K22" s="46"/>
    </row>
    <row r="23" spans="2:11" s="1" customFormat="1" ht="18" customHeight="1">
      <c r="B23" s="42"/>
      <c r="C23" s="43"/>
      <c r="D23" s="43"/>
      <c r="E23" s="36" t="s">
        <v>36</v>
      </c>
      <c r="F23" s="43"/>
      <c r="G23" s="43"/>
      <c r="H23" s="43"/>
      <c r="I23" s="129" t="s">
        <v>31</v>
      </c>
      <c r="J23" s="36" t="s">
        <v>21</v>
      </c>
      <c r="K23" s="46"/>
    </row>
    <row r="24" spans="2:11" s="1" customFormat="1" ht="6.95" customHeight="1">
      <c r="B24" s="42"/>
      <c r="C24" s="43"/>
      <c r="D24" s="43"/>
      <c r="E24" s="43"/>
      <c r="F24" s="43"/>
      <c r="G24" s="43"/>
      <c r="H24" s="43"/>
      <c r="I24" s="128"/>
      <c r="J24" s="43"/>
      <c r="K24" s="46"/>
    </row>
    <row r="25" spans="2:11" s="1" customFormat="1" ht="14.45" customHeight="1">
      <c r="B25" s="42"/>
      <c r="C25" s="43"/>
      <c r="D25" s="38" t="s">
        <v>38</v>
      </c>
      <c r="E25" s="43"/>
      <c r="F25" s="43"/>
      <c r="G25" s="43"/>
      <c r="H25" s="43"/>
      <c r="I25" s="128"/>
      <c r="J25" s="43"/>
      <c r="K25" s="46"/>
    </row>
    <row r="26" spans="2:11" s="7" customFormat="1" ht="22.5" customHeight="1">
      <c r="B26" s="131"/>
      <c r="C26" s="132"/>
      <c r="D26" s="132"/>
      <c r="E26" s="384" t="s">
        <v>21</v>
      </c>
      <c r="F26" s="384"/>
      <c r="G26" s="384"/>
      <c r="H26" s="384"/>
      <c r="I26" s="133"/>
      <c r="J26" s="132"/>
      <c r="K26" s="134"/>
    </row>
    <row r="27" spans="2:11" s="1" customFormat="1" ht="6.95" customHeight="1">
      <c r="B27" s="42"/>
      <c r="C27" s="43"/>
      <c r="D27" s="43"/>
      <c r="E27" s="43"/>
      <c r="F27" s="43"/>
      <c r="G27" s="43"/>
      <c r="H27" s="43"/>
      <c r="I27" s="128"/>
      <c r="J27" s="43"/>
      <c r="K27" s="46"/>
    </row>
    <row r="28" spans="2:11" s="1" customFormat="1" ht="6.95" customHeight="1">
      <c r="B28" s="42"/>
      <c r="C28" s="43"/>
      <c r="D28" s="86"/>
      <c r="E28" s="86"/>
      <c r="F28" s="86"/>
      <c r="G28" s="86"/>
      <c r="H28" s="86"/>
      <c r="I28" s="135"/>
      <c r="J28" s="86"/>
      <c r="K28" s="136"/>
    </row>
    <row r="29" spans="2:11" s="1" customFormat="1" ht="25.35" customHeight="1">
      <c r="B29" s="42"/>
      <c r="C29" s="43"/>
      <c r="D29" s="137" t="s">
        <v>40</v>
      </c>
      <c r="E29" s="43"/>
      <c r="F29" s="43"/>
      <c r="G29" s="43"/>
      <c r="H29" s="43"/>
      <c r="I29" s="128"/>
      <c r="J29" s="138">
        <f>ROUND(J93,2)</f>
        <v>0</v>
      </c>
      <c r="K29" s="46"/>
    </row>
    <row r="30" spans="2:11" s="1" customFormat="1" ht="6.95" customHeight="1">
      <c r="B30" s="42"/>
      <c r="C30" s="43"/>
      <c r="D30" s="86"/>
      <c r="E30" s="86"/>
      <c r="F30" s="86"/>
      <c r="G30" s="86"/>
      <c r="H30" s="86"/>
      <c r="I30" s="135"/>
      <c r="J30" s="86"/>
      <c r="K30" s="136"/>
    </row>
    <row r="31" spans="2:11" s="1" customFormat="1" ht="14.45" customHeight="1">
      <c r="B31" s="42"/>
      <c r="C31" s="43"/>
      <c r="D31" s="43"/>
      <c r="E31" s="43"/>
      <c r="F31" s="47" t="s">
        <v>42</v>
      </c>
      <c r="G31" s="43"/>
      <c r="H31" s="43"/>
      <c r="I31" s="139" t="s">
        <v>41</v>
      </c>
      <c r="J31" s="47" t="s">
        <v>43</v>
      </c>
      <c r="K31" s="46"/>
    </row>
    <row r="32" spans="2:11" s="1" customFormat="1" ht="14.45" customHeight="1">
      <c r="B32" s="42"/>
      <c r="C32" s="43"/>
      <c r="D32" s="50" t="s">
        <v>44</v>
      </c>
      <c r="E32" s="50" t="s">
        <v>45</v>
      </c>
      <c r="F32" s="140">
        <f>ROUND(SUM(BE93:BE256), 2)</f>
        <v>0</v>
      </c>
      <c r="G32" s="43"/>
      <c r="H32" s="43"/>
      <c r="I32" s="141">
        <v>0.21</v>
      </c>
      <c r="J32" s="140">
        <f>ROUND(ROUND((SUM(BE93:BE256)), 2)*I32, 2)</f>
        <v>0</v>
      </c>
      <c r="K32" s="46"/>
    </row>
    <row r="33" spans="2:11" s="1" customFormat="1" ht="14.45" customHeight="1">
      <c r="B33" s="42"/>
      <c r="C33" s="43"/>
      <c r="D33" s="43"/>
      <c r="E33" s="50" t="s">
        <v>46</v>
      </c>
      <c r="F33" s="140">
        <f>ROUND(SUM(BF93:BF256), 2)</f>
        <v>0</v>
      </c>
      <c r="G33" s="43"/>
      <c r="H33" s="43"/>
      <c r="I33" s="141">
        <v>0.15</v>
      </c>
      <c r="J33" s="140">
        <f>ROUND(ROUND((SUM(BF93:BF256)), 2)*I33, 2)</f>
        <v>0</v>
      </c>
      <c r="K33" s="46"/>
    </row>
    <row r="34" spans="2:11" s="1" customFormat="1" ht="14.45" hidden="1" customHeight="1">
      <c r="B34" s="42"/>
      <c r="C34" s="43"/>
      <c r="D34" s="43"/>
      <c r="E34" s="50" t="s">
        <v>47</v>
      </c>
      <c r="F34" s="140">
        <f>ROUND(SUM(BG93:BG256), 2)</f>
        <v>0</v>
      </c>
      <c r="G34" s="43"/>
      <c r="H34" s="43"/>
      <c r="I34" s="141">
        <v>0.21</v>
      </c>
      <c r="J34" s="140">
        <v>0</v>
      </c>
      <c r="K34" s="46"/>
    </row>
    <row r="35" spans="2:11" s="1" customFormat="1" ht="14.45" hidden="1" customHeight="1">
      <c r="B35" s="42"/>
      <c r="C35" s="43"/>
      <c r="D35" s="43"/>
      <c r="E35" s="50" t="s">
        <v>48</v>
      </c>
      <c r="F35" s="140">
        <f>ROUND(SUM(BH93:BH256), 2)</f>
        <v>0</v>
      </c>
      <c r="G35" s="43"/>
      <c r="H35" s="43"/>
      <c r="I35" s="141">
        <v>0.15</v>
      </c>
      <c r="J35" s="140">
        <v>0</v>
      </c>
      <c r="K35" s="46"/>
    </row>
    <row r="36" spans="2:11" s="1" customFormat="1" ht="14.45" hidden="1" customHeight="1">
      <c r="B36" s="42"/>
      <c r="C36" s="43"/>
      <c r="D36" s="43"/>
      <c r="E36" s="50" t="s">
        <v>49</v>
      </c>
      <c r="F36" s="140">
        <f>ROUND(SUM(BI93:BI256), 2)</f>
        <v>0</v>
      </c>
      <c r="G36" s="43"/>
      <c r="H36" s="43"/>
      <c r="I36" s="141">
        <v>0</v>
      </c>
      <c r="J36" s="140">
        <v>0</v>
      </c>
      <c r="K36" s="46"/>
    </row>
    <row r="37" spans="2:11" s="1" customFormat="1" ht="6.95" customHeight="1">
      <c r="B37" s="42"/>
      <c r="C37" s="43"/>
      <c r="D37" s="43"/>
      <c r="E37" s="43"/>
      <c r="F37" s="43"/>
      <c r="G37" s="43"/>
      <c r="H37" s="43"/>
      <c r="I37" s="128"/>
      <c r="J37" s="43"/>
      <c r="K37" s="46"/>
    </row>
    <row r="38" spans="2:11" s="1" customFormat="1" ht="25.35" customHeight="1">
      <c r="B38" s="42"/>
      <c r="C38" s="142"/>
      <c r="D38" s="143" t="s">
        <v>50</v>
      </c>
      <c r="E38" s="80"/>
      <c r="F38" s="80"/>
      <c r="G38" s="144" t="s">
        <v>51</v>
      </c>
      <c r="H38" s="145" t="s">
        <v>52</v>
      </c>
      <c r="I38" s="146"/>
      <c r="J38" s="147">
        <f>SUM(J29:J36)</f>
        <v>0</v>
      </c>
      <c r="K38" s="148"/>
    </row>
    <row r="39" spans="2:11" s="1" customFormat="1" ht="14.45" customHeight="1">
      <c r="B39" s="57"/>
      <c r="C39" s="58"/>
      <c r="D39" s="58"/>
      <c r="E39" s="58"/>
      <c r="F39" s="58"/>
      <c r="G39" s="58"/>
      <c r="H39" s="58"/>
      <c r="I39" s="149"/>
      <c r="J39" s="58"/>
      <c r="K39" s="59"/>
    </row>
    <row r="43" spans="2:11" s="1" customFormat="1" ht="6.95" customHeight="1">
      <c r="B43" s="150"/>
      <c r="C43" s="151"/>
      <c r="D43" s="151"/>
      <c r="E43" s="151"/>
      <c r="F43" s="151"/>
      <c r="G43" s="151"/>
      <c r="H43" s="151"/>
      <c r="I43" s="152"/>
      <c r="J43" s="151"/>
      <c r="K43" s="153"/>
    </row>
    <row r="44" spans="2:11" s="1" customFormat="1" ht="36.950000000000003" customHeight="1">
      <c r="B44" s="42"/>
      <c r="C44" s="31" t="s">
        <v>280</v>
      </c>
      <c r="D44" s="43"/>
      <c r="E44" s="43"/>
      <c r="F44" s="43"/>
      <c r="G44" s="43"/>
      <c r="H44" s="43"/>
      <c r="I44" s="128"/>
      <c r="J44" s="43"/>
      <c r="K44" s="46"/>
    </row>
    <row r="45" spans="2:11" s="1" customFormat="1" ht="6.95" customHeight="1">
      <c r="B45" s="42"/>
      <c r="C45" s="43"/>
      <c r="D45" s="43"/>
      <c r="E45" s="43"/>
      <c r="F45" s="43"/>
      <c r="G45" s="43"/>
      <c r="H45" s="43"/>
      <c r="I45" s="128"/>
      <c r="J45" s="43"/>
      <c r="K45" s="46"/>
    </row>
    <row r="46" spans="2:11" s="1" customFormat="1" ht="14.45" customHeight="1">
      <c r="B46" s="42"/>
      <c r="C46" s="38" t="s">
        <v>18</v>
      </c>
      <c r="D46" s="43"/>
      <c r="E46" s="43"/>
      <c r="F46" s="43"/>
      <c r="G46" s="43"/>
      <c r="H46" s="43"/>
      <c r="I46" s="128"/>
      <c r="J46" s="43"/>
      <c r="K46" s="46"/>
    </row>
    <row r="47" spans="2:11" s="1" customFormat="1" ht="22.5" customHeight="1">
      <c r="B47" s="42"/>
      <c r="C47" s="43"/>
      <c r="D47" s="43"/>
      <c r="E47" s="420" t="str">
        <f>E7</f>
        <v>Národní telemedicínské centrum</v>
      </c>
      <c r="F47" s="421"/>
      <c r="G47" s="421"/>
      <c r="H47" s="421"/>
      <c r="I47" s="128"/>
      <c r="J47" s="43"/>
      <c r="K47" s="46"/>
    </row>
    <row r="48" spans="2:11">
      <c r="B48" s="29"/>
      <c r="C48" s="38" t="s">
        <v>278</v>
      </c>
      <c r="D48" s="30"/>
      <c r="E48" s="30"/>
      <c r="F48" s="30"/>
      <c r="G48" s="30"/>
      <c r="H48" s="30"/>
      <c r="I48" s="127"/>
      <c r="J48" s="30"/>
      <c r="K48" s="32"/>
    </row>
    <row r="49" spans="2:47" s="1" customFormat="1" ht="22.5" customHeight="1">
      <c r="B49" s="42"/>
      <c r="C49" s="43"/>
      <c r="D49" s="43"/>
      <c r="E49" s="420" t="s">
        <v>6587</v>
      </c>
      <c r="F49" s="423"/>
      <c r="G49" s="423"/>
      <c r="H49" s="423"/>
      <c r="I49" s="128"/>
      <c r="J49" s="43"/>
      <c r="K49" s="46"/>
    </row>
    <row r="50" spans="2:47" s="1" customFormat="1" ht="14.45" customHeight="1">
      <c r="B50" s="42"/>
      <c r="C50" s="38" t="s">
        <v>425</v>
      </c>
      <c r="D50" s="43"/>
      <c r="E50" s="43"/>
      <c r="F50" s="43"/>
      <c r="G50" s="43"/>
      <c r="H50" s="43"/>
      <c r="I50" s="128"/>
      <c r="J50" s="43"/>
      <c r="K50" s="46"/>
    </row>
    <row r="51" spans="2:47" s="1" customFormat="1" ht="23.25" customHeight="1">
      <c r="B51" s="42"/>
      <c r="C51" s="43"/>
      <c r="D51" s="43"/>
      <c r="E51" s="422" t="str">
        <f>E11</f>
        <v>04 - Chlazení (klimatizace)</v>
      </c>
      <c r="F51" s="423"/>
      <c r="G51" s="423"/>
      <c r="H51" s="423"/>
      <c r="I51" s="128"/>
      <c r="J51" s="43"/>
      <c r="K51" s="46"/>
    </row>
    <row r="52" spans="2:47" s="1" customFormat="1" ht="6.95" customHeight="1">
      <c r="B52" s="42"/>
      <c r="C52" s="43"/>
      <c r="D52" s="43"/>
      <c r="E52" s="43"/>
      <c r="F52" s="43"/>
      <c r="G52" s="43"/>
      <c r="H52" s="43"/>
      <c r="I52" s="128"/>
      <c r="J52" s="43"/>
      <c r="K52" s="46"/>
    </row>
    <row r="53" spans="2:47" s="1" customFormat="1" ht="18" customHeight="1">
      <c r="B53" s="42"/>
      <c r="C53" s="38" t="s">
        <v>23</v>
      </c>
      <c r="D53" s="43"/>
      <c r="E53" s="43"/>
      <c r="F53" s="36" t="str">
        <f>F14</f>
        <v>FN Olomouc</v>
      </c>
      <c r="G53" s="43"/>
      <c r="H53" s="43"/>
      <c r="I53" s="129" t="s">
        <v>25</v>
      </c>
      <c r="J53" s="130" t="str">
        <f>IF(J14="","",J14)</f>
        <v>26.1.2017</v>
      </c>
      <c r="K53" s="46"/>
    </row>
    <row r="54" spans="2:47" s="1" customFormat="1" ht="6.95" customHeight="1">
      <c r="B54" s="42"/>
      <c r="C54" s="43"/>
      <c r="D54" s="43"/>
      <c r="E54" s="43"/>
      <c r="F54" s="43"/>
      <c r="G54" s="43"/>
      <c r="H54" s="43"/>
      <c r="I54" s="128"/>
      <c r="J54" s="43"/>
      <c r="K54" s="46"/>
    </row>
    <row r="55" spans="2:47" s="1" customFormat="1">
      <c r="B55" s="42"/>
      <c r="C55" s="38" t="s">
        <v>27</v>
      </c>
      <c r="D55" s="43"/>
      <c r="E55" s="43"/>
      <c r="F55" s="36" t="str">
        <f>E17</f>
        <v>SPS Projekt s. r.o., Za Návsí 1670/9, Praha 10</v>
      </c>
      <c r="G55" s="43"/>
      <c r="H55" s="43"/>
      <c r="I55" s="129" t="s">
        <v>34</v>
      </c>
      <c r="J55" s="36" t="str">
        <f>E23</f>
        <v>OK Plan Architects s.r.o., Na Závodí 631, Humpolec</v>
      </c>
      <c r="K55" s="46"/>
    </row>
    <row r="56" spans="2:47" s="1" customFormat="1" ht="14.45" customHeight="1">
      <c r="B56" s="42"/>
      <c r="C56" s="38" t="s">
        <v>32</v>
      </c>
      <c r="D56" s="43"/>
      <c r="E56" s="43"/>
      <c r="F56" s="36" t="str">
        <f>IF(E20="","",E20)</f>
        <v/>
      </c>
      <c r="G56" s="43"/>
      <c r="H56" s="43"/>
      <c r="I56" s="128"/>
      <c r="J56" s="43"/>
      <c r="K56" s="46"/>
    </row>
    <row r="57" spans="2:47" s="1" customFormat="1" ht="10.35" customHeight="1">
      <c r="B57" s="42"/>
      <c r="C57" s="43"/>
      <c r="D57" s="43"/>
      <c r="E57" s="43"/>
      <c r="F57" s="43"/>
      <c r="G57" s="43"/>
      <c r="H57" s="43"/>
      <c r="I57" s="128"/>
      <c r="J57" s="43"/>
      <c r="K57" s="46"/>
    </row>
    <row r="58" spans="2:47" s="1" customFormat="1" ht="29.25" customHeight="1">
      <c r="B58" s="42"/>
      <c r="C58" s="154" t="s">
        <v>281</v>
      </c>
      <c r="D58" s="142"/>
      <c r="E58" s="142"/>
      <c r="F58" s="142"/>
      <c r="G58" s="142"/>
      <c r="H58" s="142"/>
      <c r="I58" s="155"/>
      <c r="J58" s="156" t="s">
        <v>282</v>
      </c>
      <c r="K58" s="157"/>
    </row>
    <row r="59" spans="2:47" s="1" customFormat="1" ht="10.35" customHeight="1">
      <c r="B59" s="42"/>
      <c r="C59" s="43"/>
      <c r="D59" s="43"/>
      <c r="E59" s="43"/>
      <c r="F59" s="43"/>
      <c r="G59" s="43"/>
      <c r="H59" s="43"/>
      <c r="I59" s="128"/>
      <c r="J59" s="43"/>
      <c r="K59" s="46"/>
    </row>
    <row r="60" spans="2:47" s="1" customFormat="1" ht="29.25" customHeight="1">
      <c r="B60" s="42"/>
      <c r="C60" s="158" t="s">
        <v>283</v>
      </c>
      <c r="D60" s="43"/>
      <c r="E60" s="43"/>
      <c r="F60" s="43"/>
      <c r="G60" s="43"/>
      <c r="H60" s="43"/>
      <c r="I60" s="128"/>
      <c r="J60" s="138">
        <f>J93</f>
        <v>0</v>
      </c>
      <c r="K60" s="46"/>
      <c r="AU60" s="25" t="s">
        <v>284</v>
      </c>
    </row>
    <row r="61" spans="2:47" s="8" customFormat="1" ht="24.95" customHeight="1">
      <c r="B61" s="159"/>
      <c r="C61" s="160"/>
      <c r="D61" s="161" t="s">
        <v>1815</v>
      </c>
      <c r="E61" s="162"/>
      <c r="F61" s="162"/>
      <c r="G61" s="162"/>
      <c r="H61" s="162"/>
      <c r="I61" s="163"/>
      <c r="J61" s="164">
        <f>J94</f>
        <v>0</v>
      </c>
      <c r="K61" s="165"/>
    </row>
    <row r="62" spans="2:47" s="9" customFormat="1" ht="19.899999999999999" customHeight="1">
      <c r="B62" s="166"/>
      <c r="C62" s="167"/>
      <c r="D62" s="168" t="s">
        <v>8893</v>
      </c>
      <c r="E62" s="169"/>
      <c r="F62" s="169"/>
      <c r="G62" s="169"/>
      <c r="H62" s="169"/>
      <c r="I62" s="170"/>
      <c r="J62" s="171">
        <f>J95</f>
        <v>0</v>
      </c>
      <c r="K62" s="172"/>
    </row>
    <row r="63" spans="2:47" s="9" customFormat="1" ht="19.899999999999999" customHeight="1">
      <c r="B63" s="166"/>
      <c r="C63" s="167"/>
      <c r="D63" s="168" t="s">
        <v>8894</v>
      </c>
      <c r="E63" s="169"/>
      <c r="F63" s="169"/>
      <c r="G63" s="169"/>
      <c r="H63" s="169"/>
      <c r="I63" s="170"/>
      <c r="J63" s="171">
        <f>J114</f>
        <v>0</v>
      </c>
      <c r="K63" s="172"/>
    </row>
    <row r="64" spans="2:47" s="9" customFormat="1" ht="19.899999999999999" customHeight="1">
      <c r="B64" s="166"/>
      <c r="C64" s="167"/>
      <c r="D64" s="168" t="s">
        <v>8895</v>
      </c>
      <c r="E64" s="169"/>
      <c r="F64" s="169"/>
      <c r="G64" s="169"/>
      <c r="H64" s="169"/>
      <c r="I64" s="170"/>
      <c r="J64" s="171">
        <f>J132</f>
        <v>0</v>
      </c>
      <c r="K64" s="172"/>
    </row>
    <row r="65" spans="2:12" s="9" customFormat="1" ht="19.899999999999999" customHeight="1">
      <c r="B65" s="166"/>
      <c r="C65" s="167"/>
      <c r="D65" s="168" t="s">
        <v>8896</v>
      </c>
      <c r="E65" s="169"/>
      <c r="F65" s="169"/>
      <c r="G65" s="169"/>
      <c r="H65" s="169"/>
      <c r="I65" s="170"/>
      <c r="J65" s="171">
        <f>J155</f>
        <v>0</v>
      </c>
      <c r="K65" s="172"/>
    </row>
    <row r="66" spans="2:12" s="9" customFormat="1" ht="19.899999999999999" customHeight="1">
      <c r="B66" s="166"/>
      <c r="C66" s="167"/>
      <c r="D66" s="168" t="s">
        <v>8897</v>
      </c>
      <c r="E66" s="169"/>
      <c r="F66" s="169"/>
      <c r="G66" s="169"/>
      <c r="H66" s="169"/>
      <c r="I66" s="170"/>
      <c r="J66" s="171">
        <f>J181</f>
        <v>0</v>
      </c>
      <c r="K66" s="172"/>
    </row>
    <row r="67" spans="2:12" s="9" customFormat="1" ht="19.899999999999999" customHeight="1">
      <c r="B67" s="166"/>
      <c r="C67" s="167"/>
      <c r="D67" s="168" t="s">
        <v>8898</v>
      </c>
      <c r="E67" s="169"/>
      <c r="F67" s="169"/>
      <c r="G67" s="169"/>
      <c r="H67" s="169"/>
      <c r="I67" s="170"/>
      <c r="J67" s="171">
        <f>J198</f>
        <v>0</v>
      </c>
      <c r="K67" s="172"/>
    </row>
    <row r="68" spans="2:12" s="9" customFormat="1" ht="19.899999999999999" customHeight="1">
      <c r="B68" s="166"/>
      <c r="C68" s="167"/>
      <c r="D68" s="168" t="s">
        <v>8899</v>
      </c>
      <c r="E68" s="169"/>
      <c r="F68" s="169"/>
      <c r="G68" s="169"/>
      <c r="H68" s="169"/>
      <c r="I68" s="170"/>
      <c r="J68" s="171">
        <f>J214</f>
        <v>0</v>
      </c>
      <c r="K68" s="172"/>
    </row>
    <row r="69" spans="2:12" s="9" customFormat="1" ht="19.899999999999999" customHeight="1">
      <c r="B69" s="166"/>
      <c r="C69" s="167"/>
      <c r="D69" s="168" t="s">
        <v>8900</v>
      </c>
      <c r="E69" s="169"/>
      <c r="F69" s="169"/>
      <c r="G69" s="169"/>
      <c r="H69" s="169"/>
      <c r="I69" s="170"/>
      <c r="J69" s="171">
        <f>J237</f>
        <v>0</v>
      </c>
      <c r="K69" s="172"/>
    </row>
    <row r="70" spans="2:12" s="8" customFormat="1" ht="24.95" customHeight="1">
      <c r="B70" s="159"/>
      <c r="C70" s="160"/>
      <c r="D70" s="161" t="s">
        <v>285</v>
      </c>
      <c r="E70" s="162"/>
      <c r="F70" s="162"/>
      <c r="G70" s="162"/>
      <c r="H70" s="162"/>
      <c r="I70" s="163"/>
      <c r="J70" s="164">
        <f>J247</f>
        <v>0</v>
      </c>
      <c r="K70" s="165"/>
    </row>
    <row r="71" spans="2:12" s="9" customFormat="1" ht="19.899999999999999" customHeight="1">
      <c r="B71" s="166"/>
      <c r="C71" s="167"/>
      <c r="D71" s="168" t="s">
        <v>291</v>
      </c>
      <c r="E71" s="169"/>
      <c r="F71" s="169"/>
      <c r="G71" s="169"/>
      <c r="H71" s="169"/>
      <c r="I71" s="170"/>
      <c r="J71" s="171">
        <f>J248</f>
        <v>0</v>
      </c>
      <c r="K71" s="172"/>
    </row>
    <row r="72" spans="2:12" s="1" customFormat="1" ht="21.75" customHeight="1">
      <c r="B72" s="42"/>
      <c r="C72" s="43"/>
      <c r="D72" s="43"/>
      <c r="E72" s="43"/>
      <c r="F72" s="43"/>
      <c r="G72" s="43"/>
      <c r="H72" s="43"/>
      <c r="I72" s="128"/>
      <c r="J72" s="43"/>
      <c r="K72" s="46"/>
    </row>
    <row r="73" spans="2:12" s="1" customFormat="1" ht="6.95" customHeight="1">
      <c r="B73" s="57"/>
      <c r="C73" s="58"/>
      <c r="D73" s="58"/>
      <c r="E73" s="58"/>
      <c r="F73" s="58"/>
      <c r="G73" s="58"/>
      <c r="H73" s="58"/>
      <c r="I73" s="149"/>
      <c r="J73" s="58"/>
      <c r="K73" s="59"/>
    </row>
    <row r="77" spans="2:12" s="1" customFormat="1" ht="6.95" customHeight="1">
      <c r="B77" s="60"/>
      <c r="C77" s="61"/>
      <c r="D77" s="61"/>
      <c r="E77" s="61"/>
      <c r="F77" s="61"/>
      <c r="G77" s="61"/>
      <c r="H77" s="61"/>
      <c r="I77" s="152"/>
      <c r="J77" s="61"/>
      <c r="K77" s="61"/>
      <c r="L77" s="62"/>
    </row>
    <row r="78" spans="2:12" s="1" customFormat="1" ht="36.950000000000003" customHeight="1">
      <c r="B78" s="42"/>
      <c r="C78" s="63" t="s">
        <v>292</v>
      </c>
      <c r="D78" s="64"/>
      <c r="E78" s="64"/>
      <c r="F78" s="64"/>
      <c r="G78" s="64"/>
      <c r="H78" s="64"/>
      <c r="I78" s="173"/>
      <c r="J78" s="64"/>
      <c r="K78" s="64"/>
      <c r="L78" s="62"/>
    </row>
    <row r="79" spans="2:12" s="1" customFormat="1" ht="6.95" customHeight="1">
      <c r="B79" s="42"/>
      <c r="C79" s="64"/>
      <c r="D79" s="64"/>
      <c r="E79" s="64"/>
      <c r="F79" s="64"/>
      <c r="G79" s="64"/>
      <c r="H79" s="64"/>
      <c r="I79" s="173"/>
      <c r="J79" s="64"/>
      <c r="K79" s="64"/>
      <c r="L79" s="62"/>
    </row>
    <row r="80" spans="2:12" s="1" customFormat="1" ht="14.45" customHeight="1">
      <c r="B80" s="42"/>
      <c r="C80" s="66" t="s">
        <v>18</v>
      </c>
      <c r="D80" s="64"/>
      <c r="E80" s="64"/>
      <c r="F80" s="64"/>
      <c r="G80" s="64"/>
      <c r="H80" s="64"/>
      <c r="I80" s="173"/>
      <c r="J80" s="64"/>
      <c r="K80" s="64"/>
      <c r="L80" s="62"/>
    </row>
    <row r="81" spans="2:65" s="1" customFormat="1" ht="22.5" customHeight="1">
      <c r="B81" s="42"/>
      <c r="C81" s="64"/>
      <c r="D81" s="64"/>
      <c r="E81" s="424" t="str">
        <f>E7</f>
        <v>Národní telemedicínské centrum</v>
      </c>
      <c r="F81" s="425"/>
      <c r="G81" s="425"/>
      <c r="H81" s="425"/>
      <c r="I81" s="173"/>
      <c r="J81" s="64"/>
      <c r="K81" s="64"/>
      <c r="L81" s="62"/>
    </row>
    <row r="82" spans="2:65">
      <c r="B82" s="29"/>
      <c r="C82" s="66" t="s">
        <v>278</v>
      </c>
      <c r="D82" s="219"/>
      <c r="E82" s="219"/>
      <c r="F82" s="219"/>
      <c r="G82" s="219"/>
      <c r="H82" s="219"/>
      <c r="J82" s="219"/>
      <c r="K82" s="219"/>
      <c r="L82" s="220"/>
    </row>
    <row r="83" spans="2:65" s="1" customFormat="1" ht="22.5" customHeight="1">
      <c r="B83" s="42"/>
      <c r="C83" s="64"/>
      <c r="D83" s="64"/>
      <c r="E83" s="424" t="s">
        <v>6587</v>
      </c>
      <c r="F83" s="426"/>
      <c r="G83" s="426"/>
      <c r="H83" s="426"/>
      <c r="I83" s="173"/>
      <c r="J83" s="64"/>
      <c r="K83" s="64"/>
      <c r="L83" s="62"/>
    </row>
    <row r="84" spans="2:65" s="1" customFormat="1" ht="14.45" customHeight="1">
      <c r="B84" s="42"/>
      <c r="C84" s="66" t="s">
        <v>425</v>
      </c>
      <c r="D84" s="64"/>
      <c r="E84" s="64"/>
      <c r="F84" s="64"/>
      <c r="G84" s="64"/>
      <c r="H84" s="64"/>
      <c r="I84" s="173"/>
      <c r="J84" s="64"/>
      <c r="K84" s="64"/>
      <c r="L84" s="62"/>
    </row>
    <row r="85" spans="2:65" s="1" customFormat="1" ht="23.25" customHeight="1">
      <c r="B85" s="42"/>
      <c r="C85" s="64"/>
      <c r="D85" s="64"/>
      <c r="E85" s="395" t="str">
        <f>E11</f>
        <v>04 - Chlazení (klimatizace)</v>
      </c>
      <c r="F85" s="426"/>
      <c r="G85" s="426"/>
      <c r="H85" s="426"/>
      <c r="I85" s="173"/>
      <c r="J85" s="64"/>
      <c r="K85" s="64"/>
      <c r="L85" s="62"/>
    </row>
    <row r="86" spans="2:65" s="1" customFormat="1" ht="6.95" customHeight="1">
      <c r="B86" s="42"/>
      <c r="C86" s="64"/>
      <c r="D86" s="64"/>
      <c r="E86" s="64"/>
      <c r="F86" s="64"/>
      <c r="G86" s="64"/>
      <c r="H86" s="64"/>
      <c r="I86" s="173"/>
      <c r="J86" s="64"/>
      <c r="K86" s="64"/>
      <c r="L86" s="62"/>
    </row>
    <row r="87" spans="2:65" s="1" customFormat="1" ht="18" customHeight="1">
      <c r="B87" s="42"/>
      <c r="C87" s="66" t="s">
        <v>23</v>
      </c>
      <c r="D87" s="64"/>
      <c r="E87" s="64"/>
      <c r="F87" s="174" t="str">
        <f>F14</f>
        <v>FN Olomouc</v>
      </c>
      <c r="G87" s="64"/>
      <c r="H87" s="64"/>
      <c r="I87" s="175" t="s">
        <v>25</v>
      </c>
      <c r="J87" s="74" t="str">
        <f>IF(J14="","",J14)</f>
        <v>26.1.2017</v>
      </c>
      <c r="K87" s="64"/>
      <c r="L87" s="62"/>
    </row>
    <row r="88" spans="2:65" s="1" customFormat="1" ht="6.95" customHeight="1">
      <c r="B88" s="42"/>
      <c r="C88" s="64"/>
      <c r="D88" s="64"/>
      <c r="E88" s="64"/>
      <c r="F88" s="64"/>
      <c r="G88" s="64"/>
      <c r="H88" s="64"/>
      <c r="I88" s="173"/>
      <c r="J88" s="64"/>
      <c r="K88" s="64"/>
      <c r="L88" s="62"/>
    </row>
    <row r="89" spans="2:65" s="1" customFormat="1">
      <c r="B89" s="42"/>
      <c r="C89" s="66" t="s">
        <v>27</v>
      </c>
      <c r="D89" s="64"/>
      <c r="E89" s="64"/>
      <c r="F89" s="174" t="str">
        <f>E17</f>
        <v>SPS Projekt s. r.o., Za Návsí 1670/9, Praha 10</v>
      </c>
      <c r="G89" s="64"/>
      <c r="H89" s="64"/>
      <c r="I89" s="175" t="s">
        <v>34</v>
      </c>
      <c r="J89" s="174" t="str">
        <f>E23</f>
        <v>OK Plan Architects s.r.o., Na Závodí 631, Humpolec</v>
      </c>
      <c r="K89" s="64"/>
      <c r="L89" s="62"/>
    </row>
    <row r="90" spans="2:65" s="1" customFormat="1" ht="14.45" customHeight="1">
      <c r="B90" s="42"/>
      <c r="C90" s="66" t="s">
        <v>32</v>
      </c>
      <c r="D90" s="64"/>
      <c r="E90" s="64"/>
      <c r="F90" s="174" t="str">
        <f>IF(E20="","",E20)</f>
        <v/>
      </c>
      <c r="G90" s="64"/>
      <c r="H90" s="64"/>
      <c r="I90" s="173"/>
      <c r="J90" s="64"/>
      <c r="K90" s="64"/>
      <c r="L90" s="62"/>
    </row>
    <row r="91" spans="2:65" s="1" customFormat="1" ht="10.35" customHeight="1">
      <c r="B91" s="42"/>
      <c r="C91" s="64"/>
      <c r="D91" s="64"/>
      <c r="E91" s="64"/>
      <c r="F91" s="64"/>
      <c r="G91" s="64"/>
      <c r="H91" s="64"/>
      <c r="I91" s="173"/>
      <c r="J91" s="64"/>
      <c r="K91" s="64"/>
      <c r="L91" s="62"/>
    </row>
    <row r="92" spans="2:65" s="10" customFormat="1" ht="29.25" customHeight="1">
      <c r="B92" s="176"/>
      <c r="C92" s="177" t="s">
        <v>293</v>
      </c>
      <c r="D92" s="178" t="s">
        <v>59</v>
      </c>
      <c r="E92" s="178" t="s">
        <v>55</v>
      </c>
      <c r="F92" s="178" t="s">
        <v>294</v>
      </c>
      <c r="G92" s="178" t="s">
        <v>295</v>
      </c>
      <c r="H92" s="178" t="s">
        <v>296</v>
      </c>
      <c r="I92" s="179" t="s">
        <v>297</v>
      </c>
      <c r="J92" s="178" t="s">
        <v>282</v>
      </c>
      <c r="K92" s="180" t="s">
        <v>298</v>
      </c>
      <c r="L92" s="181"/>
      <c r="M92" s="82" t="s">
        <v>299</v>
      </c>
      <c r="N92" s="83" t="s">
        <v>44</v>
      </c>
      <c r="O92" s="83" t="s">
        <v>300</v>
      </c>
      <c r="P92" s="83" t="s">
        <v>301</v>
      </c>
      <c r="Q92" s="83" t="s">
        <v>302</v>
      </c>
      <c r="R92" s="83" t="s">
        <v>303</v>
      </c>
      <c r="S92" s="83" t="s">
        <v>304</v>
      </c>
      <c r="T92" s="84" t="s">
        <v>305</v>
      </c>
    </row>
    <row r="93" spans="2:65" s="1" customFormat="1" ht="29.25" customHeight="1">
      <c r="B93" s="42"/>
      <c r="C93" s="88" t="s">
        <v>283</v>
      </c>
      <c r="D93" s="64"/>
      <c r="E93" s="64"/>
      <c r="F93" s="64"/>
      <c r="G93" s="64"/>
      <c r="H93" s="64"/>
      <c r="I93" s="173"/>
      <c r="J93" s="182">
        <f>BK93</f>
        <v>0</v>
      </c>
      <c r="K93" s="64"/>
      <c r="L93" s="62"/>
      <c r="M93" s="85"/>
      <c r="N93" s="86"/>
      <c r="O93" s="86"/>
      <c r="P93" s="183">
        <f>P94+P247</f>
        <v>0</v>
      </c>
      <c r="Q93" s="86"/>
      <c r="R93" s="183">
        <f>R94+R247</f>
        <v>0</v>
      </c>
      <c r="S93" s="86"/>
      <c r="T93" s="184">
        <f>T94+T247</f>
        <v>0</v>
      </c>
      <c r="AT93" s="25" t="s">
        <v>73</v>
      </c>
      <c r="AU93" s="25" t="s">
        <v>284</v>
      </c>
      <c r="BK93" s="185">
        <f>BK94+BK247</f>
        <v>0</v>
      </c>
    </row>
    <row r="94" spans="2:65" s="11" customFormat="1" ht="37.35" customHeight="1">
      <c r="B94" s="186"/>
      <c r="C94" s="187"/>
      <c r="D94" s="188" t="s">
        <v>73</v>
      </c>
      <c r="E94" s="189" t="s">
        <v>2404</v>
      </c>
      <c r="F94" s="189" t="s">
        <v>2405</v>
      </c>
      <c r="G94" s="187"/>
      <c r="H94" s="187"/>
      <c r="I94" s="190"/>
      <c r="J94" s="191">
        <f>BK94</f>
        <v>0</v>
      </c>
      <c r="K94" s="187"/>
      <c r="L94" s="192"/>
      <c r="M94" s="193"/>
      <c r="N94" s="194"/>
      <c r="O94" s="194"/>
      <c r="P94" s="195">
        <f>P95+P114+P132+P155+P181+P198+P214+P237</f>
        <v>0</v>
      </c>
      <c r="Q94" s="194"/>
      <c r="R94" s="195">
        <f>R95+R114+R132+R155+R181+R198+R214+R237</f>
        <v>0</v>
      </c>
      <c r="S94" s="194"/>
      <c r="T94" s="196">
        <f>T95+T114+T132+T155+T181+T198+T214+T237</f>
        <v>0</v>
      </c>
      <c r="AR94" s="197" t="s">
        <v>84</v>
      </c>
      <c r="AT94" s="198" t="s">
        <v>73</v>
      </c>
      <c r="AU94" s="198" t="s">
        <v>74</v>
      </c>
      <c r="AY94" s="197" t="s">
        <v>308</v>
      </c>
      <c r="BK94" s="199">
        <f>BK95+BK114+BK132+BK155+BK181+BK198+BK214+BK237</f>
        <v>0</v>
      </c>
    </row>
    <row r="95" spans="2:65" s="11" customFormat="1" ht="19.899999999999999" customHeight="1">
      <c r="B95" s="186"/>
      <c r="C95" s="187"/>
      <c r="D95" s="200" t="s">
        <v>73</v>
      </c>
      <c r="E95" s="201" t="s">
        <v>8901</v>
      </c>
      <c r="F95" s="201" t="s">
        <v>8902</v>
      </c>
      <c r="G95" s="187"/>
      <c r="H95" s="187"/>
      <c r="I95" s="190"/>
      <c r="J95" s="202">
        <f>BK95</f>
        <v>0</v>
      </c>
      <c r="K95" s="187"/>
      <c r="L95" s="192"/>
      <c r="M95" s="193"/>
      <c r="N95" s="194"/>
      <c r="O95" s="194"/>
      <c r="P95" s="195">
        <f>SUM(P96:P113)</f>
        <v>0</v>
      </c>
      <c r="Q95" s="194"/>
      <c r="R95" s="195">
        <f>SUM(R96:R113)</f>
        <v>0</v>
      </c>
      <c r="S95" s="194"/>
      <c r="T95" s="196">
        <f>SUM(T96:T113)</f>
        <v>0</v>
      </c>
      <c r="AR95" s="197" t="s">
        <v>82</v>
      </c>
      <c r="AT95" s="198" t="s">
        <v>73</v>
      </c>
      <c r="AU95" s="198" t="s">
        <v>82</v>
      </c>
      <c r="AY95" s="197" t="s">
        <v>308</v>
      </c>
      <c r="BK95" s="199">
        <f>SUM(BK96:BK113)</f>
        <v>0</v>
      </c>
    </row>
    <row r="96" spans="2:65" s="1" customFormat="1" ht="22.5" customHeight="1">
      <c r="B96" s="42"/>
      <c r="C96" s="203" t="s">
        <v>82</v>
      </c>
      <c r="D96" s="203" t="s">
        <v>311</v>
      </c>
      <c r="E96" s="204" t="s">
        <v>8903</v>
      </c>
      <c r="F96" s="205" t="s">
        <v>8904</v>
      </c>
      <c r="G96" s="206" t="s">
        <v>5275</v>
      </c>
      <c r="H96" s="207">
        <v>1</v>
      </c>
      <c r="I96" s="208"/>
      <c r="J96" s="209">
        <f t="shared" ref="J96:J113" si="0">ROUND(I96*H96,2)</f>
        <v>0</v>
      </c>
      <c r="K96" s="205" t="s">
        <v>21</v>
      </c>
      <c r="L96" s="62"/>
      <c r="M96" s="210" t="s">
        <v>21</v>
      </c>
      <c r="N96" s="211" t="s">
        <v>45</v>
      </c>
      <c r="O96" s="43"/>
      <c r="P96" s="212">
        <f t="shared" ref="P96:P113" si="1">O96*H96</f>
        <v>0</v>
      </c>
      <c r="Q96" s="212">
        <v>0</v>
      </c>
      <c r="R96" s="212">
        <f t="shared" ref="R96:R113" si="2">Q96*H96</f>
        <v>0</v>
      </c>
      <c r="S96" s="212">
        <v>0</v>
      </c>
      <c r="T96" s="213">
        <f t="shared" ref="T96:T113" si="3">S96*H96</f>
        <v>0</v>
      </c>
      <c r="AR96" s="25" t="s">
        <v>327</v>
      </c>
      <c r="AT96" s="25" t="s">
        <v>311</v>
      </c>
      <c r="AU96" s="25" t="s">
        <v>84</v>
      </c>
      <c r="AY96" s="25" t="s">
        <v>308</v>
      </c>
      <c r="BE96" s="214">
        <f t="shared" ref="BE96:BE113" si="4">IF(N96="základní",J96,0)</f>
        <v>0</v>
      </c>
      <c r="BF96" s="214">
        <f t="shared" ref="BF96:BF113" si="5">IF(N96="snížená",J96,0)</f>
        <v>0</v>
      </c>
      <c r="BG96" s="214">
        <f t="shared" ref="BG96:BG113" si="6">IF(N96="zákl. přenesená",J96,0)</f>
        <v>0</v>
      </c>
      <c r="BH96" s="214">
        <f t="shared" ref="BH96:BH113" si="7">IF(N96="sníž. přenesená",J96,0)</f>
        <v>0</v>
      </c>
      <c r="BI96" s="214">
        <f t="shared" ref="BI96:BI113" si="8">IF(N96="nulová",J96,0)</f>
        <v>0</v>
      </c>
      <c r="BJ96" s="25" t="s">
        <v>82</v>
      </c>
      <c r="BK96" s="214">
        <f t="shared" ref="BK96:BK113" si="9">ROUND(I96*H96,2)</f>
        <v>0</v>
      </c>
      <c r="BL96" s="25" t="s">
        <v>327</v>
      </c>
      <c r="BM96" s="25" t="s">
        <v>84</v>
      </c>
    </row>
    <row r="97" spans="2:65" s="1" customFormat="1" ht="22.5" customHeight="1">
      <c r="B97" s="42"/>
      <c r="C97" s="203" t="s">
        <v>84</v>
      </c>
      <c r="D97" s="203" t="s">
        <v>311</v>
      </c>
      <c r="E97" s="204" t="s">
        <v>8905</v>
      </c>
      <c r="F97" s="205" t="s">
        <v>8906</v>
      </c>
      <c r="G97" s="206" t="s">
        <v>5275</v>
      </c>
      <c r="H97" s="207">
        <v>3</v>
      </c>
      <c r="I97" s="208"/>
      <c r="J97" s="209">
        <f t="shared" si="0"/>
        <v>0</v>
      </c>
      <c r="K97" s="205" t="s">
        <v>21</v>
      </c>
      <c r="L97" s="62"/>
      <c r="M97" s="210" t="s">
        <v>21</v>
      </c>
      <c r="N97" s="211" t="s">
        <v>45</v>
      </c>
      <c r="O97" s="43"/>
      <c r="P97" s="212">
        <f t="shared" si="1"/>
        <v>0</v>
      </c>
      <c r="Q97" s="212">
        <v>0</v>
      </c>
      <c r="R97" s="212">
        <f t="shared" si="2"/>
        <v>0</v>
      </c>
      <c r="S97" s="212">
        <v>0</v>
      </c>
      <c r="T97" s="213">
        <f t="shared" si="3"/>
        <v>0</v>
      </c>
      <c r="AR97" s="25" t="s">
        <v>327</v>
      </c>
      <c r="AT97" s="25" t="s">
        <v>311</v>
      </c>
      <c r="AU97" s="25" t="s">
        <v>84</v>
      </c>
      <c r="AY97" s="25" t="s">
        <v>308</v>
      </c>
      <c r="BE97" s="214">
        <f t="shared" si="4"/>
        <v>0</v>
      </c>
      <c r="BF97" s="214">
        <f t="shared" si="5"/>
        <v>0</v>
      </c>
      <c r="BG97" s="214">
        <f t="shared" si="6"/>
        <v>0</v>
      </c>
      <c r="BH97" s="214">
        <f t="shared" si="7"/>
        <v>0</v>
      </c>
      <c r="BI97" s="214">
        <f t="shared" si="8"/>
        <v>0</v>
      </c>
      <c r="BJ97" s="25" t="s">
        <v>82</v>
      </c>
      <c r="BK97" s="214">
        <f t="shared" si="9"/>
        <v>0</v>
      </c>
      <c r="BL97" s="25" t="s">
        <v>327</v>
      </c>
      <c r="BM97" s="25" t="s">
        <v>95</v>
      </c>
    </row>
    <row r="98" spans="2:65" s="1" customFormat="1" ht="22.5" customHeight="1">
      <c r="B98" s="42"/>
      <c r="C98" s="203" t="s">
        <v>95</v>
      </c>
      <c r="D98" s="203" t="s">
        <v>311</v>
      </c>
      <c r="E98" s="204" t="s">
        <v>8907</v>
      </c>
      <c r="F98" s="205" t="s">
        <v>8908</v>
      </c>
      <c r="G98" s="206" t="s">
        <v>5275</v>
      </c>
      <c r="H98" s="207">
        <v>8</v>
      </c>
      <c r="I98" s="208"/>
      <c r="J98" s="209">
        <f t="shared" si="0"/>
        <v>0</v>
      </c>
      <c r="K98" s="205" t="s">
        <v>21</v>
      </c>
      <c r="L98" s="62"/>
      <c r="M98" s="210" t="s">
        <v>21</v>
      </c>
      <c r="N98" s="211" t="s">
        <v>45</v>
      </c>
      <c r="O98" s="43"/>
      <c r="P98" s="212">
        <f t="shared" si="1"/>
        <v>0</v>
      </c>
      <c r="Q98" s="212">
        <v>0</v>
      </c>
      <c r="R98" s="212">
        <f t="shared" si="2"/>
        <v>0</v>
      </c>
      <c r="S98" s="212">
        <v>0</v>
      </c>
      <c r="T98" s="213">
        <f t="shared" si="3"/>
        <v>0</v>
      </c>
      <c r="AR98" s="25" t="s">
        <v>327</v>
      </c>
      <c r="AT98" s="25" t="s">
        <v>311</v>
      </c>
      <c r="AU98" s="25" t="s">
        <v>84</v>
      </c>
      <c r="AY98" s="25" t="s">
        <v>308</v>
      </c>
      <c r="BE98" s="214">
        <f t="shared" si="4"/>
        <v>0</v>
      </c>
      <c r="BF98" s="214">
        <f t="shared" si="5"/>
        <v>0</v>
      </c>
      <c r="BG98" s="214">
        <f t="shared" si="6"/>
        <v>0</v>
      </c>
      <c r="BH98" s="214">
        <f t="shared" si="7"/>
        <v>0</v>
      </c>
      <c r="BI98" s="214">
        <f t="shared" si="8"/>
        <v>0</v>
      </c>
      <c r="BJ98" s="25" t="s">
        <v>82</v>
      </c>
      <c r="BK98" s="214">
        <f t="shared" si="9"/>
        <v>0</v>
      </c>
      <c r="BL98" s="25" t="s">
        <v>327</v>
      </c>
      <c r="BM98" s="25" t="s">
        <v>327</v>
      </c>
    </row>
    <row r="99" spans="2:65" s="1" customFormat="1" ht="22.5" customHeight="1">
      <c r="B99" s="42"/>
      <c r="C99" s="203" t="s">
        <v>327</v>
      </c>
      <c r="D99" s="203" t="s">
        <v>311</v>
      </c>
      <c r="E99" s="204" t="s">
        <v>8909</v>
      </c>
      <c r="F99" s="205" t="s">
        <v>8910</v>
      </c>
      <c r="G99" s="206" t="s">
        <v>5275</v>
      </c>
      <c r="H99" s="207">
        <v>11</v>
      </c>
      <c r="I99" s="208"/>
      <c r="J99" s="209">
        <f t="shared" si="0"/>
        <v>0</v>
      </c>
      <c r="K99" s="205" t="s">
        <v>21</v>
      </c>
      <c r="L99" s="62"/>
      <c r="M99" s="210" t="s">
        <v>21</v>
      </c>
      <c r="N99" s="211" t="s">
        <v>45</v>
      </c>
      <c r="O99" s="43"/>
      <c r="P99" s="212">
        <f t="shared" si="1"/>
        <v>0</v>
      </c>
      <c r="Q99" s="212">
        <v>0</v>
      </c>
      <c r="R99" s="212">
        <f t="shared" si="2"/>
        <v>0</v>
      </c>
      <c r="S99" s="212">
        <v>0</v>
      </c>
      <c r="T99" s="213">
        <f t="shared" si="3"/>
        <v>0</v>
      </c>
      <c r="AR99" s="25" t="s">
        <v>327</v>
      </c>
      <c r="AT99" s="25" t="s">
        <v>311</v>
      </c>
      <c r="AU99" s="25" t="s">
        <v>84</v>
      </c>
      <c r="AY99" s="25" t="s">
        <v>308</v>
      </c>
      <c r="BE99" s="214">
        <f t="shared" si="4"/>
        <v>0</v>
      </c>
      <c r="BF99" s="214">
        <f t="shared" si="5"/>
        <v>0</v>
      </c>
      <c r="BG99" s="214">
        <f t="shared" si="6"/>
        <v>0</v>
      </c>
      <c r="BH99" s="214">
        <f t="shared" si="7"/>
        <v>0</v>
      </c>
      <c r="BI99" s="214">
        <f t="shared" si="8"/>
        <v>0</v>
      </c>
      <c r="BJ99" s="25" t="s">
        <v>82</v>
      </c>
      <c r="BK99" s="214">
        <f t="shared" si="9"/>
        <v>0</v>
      </c>
      <c r="BL99" s="25" t="s">
        <v>327</v>
      </c>
      <c r="BM99" s="25" t="s">
        <v>307</v>
      </c>
    </row>
    <row r="100" spans="2:65" s="1" customFormat="1" ht="22.5" customHeight="1">
      <c r="B100" s="42"/>
      <c r="C100" s="203" t="s">
        <v>307</v>
      </c>
      <c r="D100" s="203" t="s">
        <v>311</v>
      </c>
      <c r="E100" s="204" t="s">
        <v>8911</v>
      </c>
      <c r="F100" s="205" t="s">
        <v>8912</v>
      </c>
      <c r="G100" s="206" t="s">
        <v>5275</v>
      </c>
      <c r="H100" s="207">
        <v>10</v>
      </c>
      <c r="I100" s="208"/>
      <c r="J100" s="209">
        <f t="shared" si="0"/>
        <v>0</v>
      </c>
      <c r="K100" s="205" t="s">
        <v>21</v>
      </c>
      <c r="L100" s="62"/>
      <c r="M100" s="210" t="s">
        <v>21</v>
      </c>
      <c r="N100" s="211" t="s">
        <v>45</v>
      </c>
      <c r="O100" s="43"/>
      <c r="P100" s="212">
        <f t="shared" si="1"/>
        <v>0</v>
      </c>
      <c r="Q100" s="212">
        <v>0</v>
      </c>
      <c r="R100" s="212">
        <f t="shared" si="2"/>
        <v>0</v>
      </c>
      <c r="S100" s="212">
        <v>0</v>
      </c>
      <c r="T100" s="213">
        <f t="shared" si="3"/>
        <v>0</v>
      </c>
      <c r="AR100" s="25" t="s">
        <v>327</v>
      </c>
      <c r="AT100" s="25" t="s">
        <v>311</v>
      </c>
      <c r="AU100" s="25" t="s">
        <v>84</v>
      </c>
      <c r="AY100" s="25" t="s">
        <v>308</v>
      </c>
      <c r="BE100" s="214">
        <f t="shared" si="4"/>
        <v>0</v>
      </c>
      <c r="BF100" s="214">
        <f t="shared" si="5"/>
        <v>0</v>
      </c>
      <c r="BG100" s="214">
        <f t="shared" si="6"/>
        <v>0</v>
      </c>
      <c r="BH100" s="214">
        <f t="shared" si="7"/>
        <v>0</v>
      </c>
      <c r="BI100" s="214">
        <f t="shared" si="8"/>
        <v>0</v>
      </c>
      <c r="BJ100" s="25" t="s">
        <v>82</v>
      </c>
      <c r="BK100" s="214">
        <f t="shared" si="9"/>
        <v>0</v>
      </c>
      <c r="BL100" s="25" t="s">
        <v>327</v>
      </c>
      <c r="BM100" s="25" t="s">
        <v>334</v>
      </c>
    </row>
    <row r="101" spans="2:65" s="1" customFormat="1" ht="22.5" customHeight="1">
      <c r="B101" s="42"/>
      <c r="C101" s="203" t="s">
        <v>334</v>
      </c>
      <c r="D101" s="203" t="s">
        <v>311</v>
      </c>
      <c r="E101" s="204" t="s">
        <v>8913</v>
      </c>
      <c r="F101" s="205" t="s">
        <v>8914</v>
      </c>
      <c r="G101" s="206" t="s">
        <v>4354</v>
      </c>
      <c r="H101" s="207">
        <v>7.5</v>
      </c>
      <c r="I101" s="208"/>
      <c r="J101" s="209">
        <f t="shared" si="0"/>
        <v>0</v>
      </c>
      <c r="K101" s="205" t="s">
        <v>21</v>
      </c>
      <c r="L101" s="62"/>
      <c r="M101" s="210" t="s">
        <v>21</v>
      </c>
      <c r="N101" s="211" t="s">
        <v>45</v>
      </c>
      <c r="O101" s="43"/>
      <c r="P101" s="212">
        <f t="shared" si="1"/>
        <v>0</v>
      </c>
      <c r="Q101" s="212">
        <v>0</v>
      </c>
      <c r="R101" s="212">
        <f t="shared" si="2"/>
        <v>0</v>
      </c>
      <c r="S101" s="212">
        <v>0</v>
      </c>
      <c r="T101" s="213">
        <f t="shared" si="3"/>
        <v>0</v>
      </c>
      <c r="AR101" s="25" t="s">
        <v>327</v>
      </c>
      <c r="AT101" s="25" t="s">
        <v>311</v>
      </c>
      <c r="AU101" s="25" t="s">
        <v>84</v>
      </c>
      <c r="AY101" s="25" t="s">
        <v>308</v>
      </c>
      <c r="BE101" s="214">
        <f t="shared" si="4"/>
        <v>0</v>
      </c>
      <c r="BF101" s="214">
        <f t="shared" si="5"/>
        <v>0</v>
      </c>
      <c r="BG101" s="214">
        <f t="shared" si="6"/>
        <v>0</v>
      </c>
      <c r="BH101" s="214">
        <f t="shared" si="7"/>
        <v>0</v>
      </c>
      <c r="BI101" s="214">
        <f t="shared" si="8"/>
        <v>0</v>
      </c>
      <c r="BJ101" s="25" t="s">
        <v>82</v>
      </c>
      <c r="BK101" s="214">
        <f t="shared" si="9"/>
        <v>0</v>
      </c>
      <c r="BL101" s="25" t="s">
        <v>327</v>
      </c>
      <c r="BM101" s="25" t="s">
        <v>338</v>
      </c>
    </row>
    <row r="102" spans="2:65" s="1" customFormat="1" ht="22.5" customHeight="1">
      <c r="B102" s="42"/>
      <c r="C102" s="203" t="s">
        <v>338</v>
      </c>
      <c r="D102" s="203" t="s">
        <v>311</v>
      </c>
      <c r="E102" s="204" t="s">
        <v>8915</v>
      </c>
      <c r="F102" s="205" t="s">
        <v>8916</v>
      </c>
      <c r="G102" s="206" t="s">
        <v>538</v>
      </c>
      <c r="H102" s="207">
        <v>40</v>
      </c>
      <c r="I102" s="208"/>
      <c r="J102" s="209">
        <f t="shared" si="0"/>
        <v>0</v>
      </c>
      <c r="K102" s="205" t="s">
        <v>21</v>
      </c>
      <c r="L102" s="62"/>
      <c r="M102" s="210" t="s">
        <v>21</v>
      </c>
      <c r="N102" s="211" t="s">
        <v>45</v>
      </c>
      <c r="O102" s="43"/>
      <c r="P102" s="212">
        <f t="shared" si="1"/>
        <v>0</v>
      </c>
      <c r="Q102" s="212">
        <v>0</v>
      </c>
      <c r="R102" s="212">
        <f t="shared" si="2"/>
        <v>0</v>
      </c>
      <c r="S102" s="212">
        <v>0</v>
      </c>
      <c r="T102" s="213">
        <f t="shared" si="3"/>
        <v>0</v>
      </c>
      <c r="AR102" s="25" t="s">
        <v>327</v>
      </c>
      <c r="AT102" s="25" t="s">
        <v>311</v>
      </c>
      <c r="AU102" s="25" t="s">
        <v>84</v>
      </c>
      <c r="AY102" s="25" t="s">
        <v>308</v>
      </c>
      <c r="BE102" s="214">
        <f t="shared" si="4"/>
        <v>0</v>
      </c>
      <c r="BF102" s="214">
        <f t="shared" si="5"/>
        <v>0</v>
      </c>
      <c r="BG102" s="214">
        <f t="shared" si="6"/>
        <v>0</v>
      </c>
      <c r="BH102" s="214">
        <f t="shared" si="7"/>
        <v>0</v>
      </c>
      <c r="BI102" s="214">
        <f t="shared" si="8"/>
        <v>0</v>
      </c>
      <c r="BJ102" s="25" t="s">
        <v>82</v>
      </c>
      <c r="BK102" s="214">
        <f t="shared" si="9"/>
        <v>0</v>
      </c>
      <c r="BL102" s="25" t="s">
        <v>327</v>
      </c>
      <c r="BM102" s="25" t="s">
        <v>342</v>
      </c>
    </row>
    <row r="103" spans="2:65" s="1" customFormat="1" ht="22.5" customHeight="1">
      <c r="B103" s="42"/>
      <c r="C103" s="203" t="s">
        <v>342</v>
      </c>
      <c r="D103" s="203" t="s">
        <v>311</v>
      </c>
      <c r="E103" s="204" t="s">
        <v>8917</v>
      </c>
      <c r="F103" s="205" t="s">
        <v>8918</v>
      </c>
      <c r="G103" s="206" t="s">
        <v>538</v>
      </c>
      <c r="H103" s="207">
        <v>25</v>
      </c>
      <c r="I103" s="208"/>
      <c r="J103" s="209">
        <f t="shared" si="0"/>
        <v>0</v>
      </c>
      <c r="K103" s="205" t="s">
        <v>21</v>
      </c>
      <c r="L103" s="62"/>
      <c r="M103" s="210" t="s">
        <v>21</v>
      </c>
      <c r="N103" s="211" t="s">
        <v>45</v>
      </c>
      <c r="O103" s="43"/>
      <c r="P103" s="212">
        <f t="shared" si="1"/>
        <v>0</v>
      </c>
      <c r="Q103" s="212">
        <v>0</v>
      </c>
      <c r="R103" s="212">
        <f t="shared" si="2"/>
        <v>0</v>
      </c>
      <c r="S103" s="212">
        <v>0</v>
      </c>
      <c r="T103" s="213">
        <f t="shared" si="3"/>
        <v>0</v>
      </c>
      <c r="AR103" s="25" t="s">
        <v>327</v>
      </c>
      <c r="AT103" s="25" t="s">
        <v>311</v>
      </c>
      <c r="AU103" s="25" t="s">
        <v>84</v>
      </c>
      <c r="AY103" s="25" t="s">
        <v>308</v>
      </c>
      <c r="BE103" s="214">
        <f t="shared" si="4"/>
        <v>0</v>
      </c>
      <c r="BF103" s="214">
        <f t="shared" si="5"/>
        <v>0</v>
      </c>
      <c r="BG103" s="214">
        <f t="shared" si="6"/>
        <v>0</v>
      </c>
      <c r="BH103" s="214">
        <f t="shared" si="7"/>
        <v>0</v>
      </c>
      <c r="BI103" s="214">
        <f t="shared" si="8"/>
        <v>0</v>
      </c>
      <c r="BJ103" s="25" t="s">
        <v>82</v>
      </c>
      <c r="BK103" s="214">
        <f t="shared" si="9"/>
        <v>0</v>
      </c>
      <c r="BL103" s="25" t="s">
        <v>327</v>
      </c>
      <c r="BM103" s="25" t="s">
        <v>346</v>
      </c>
    </row>
    <row r="104" spans="2:65" s="1" customFormat="1" ht="22.5" customHeight="1">
      <c r="B104" s="42"/>
      <c r="C104" s="203" t="s">
        <v>346</v>
      </c>
      <c r="D104" s="203" t="s">
        <v>311</v>
      </c>
      <c r="E104" s="204" t="s">
        <v>8919</v>
      </c>
      <c r="F104" s="205" t="s">
        <v>8920</v>
      </c>
      <c r="G104" s="206" t="s">
        <v>538</v>
      </c>
      <c r="H104" s="207">
        <v>52</v>
      </c>
      <c r="I104" s="208"/>
      <c r="J104" s="209">
        <f t="shared" si="0"/>
        <v>0</v>
      </c>
      <c r="K104" s="205" t="s">
        <v>21</v>
      </c>
      <c r="L104" s="62"/>
      <c r="M104" s="210" t="s">
        <v>21</v>
      </c>
      <c r="N104" s="211" t="s">
        <v>45</v>
      </c>
      <c r="O104" s="43"/>
      <c r="P104" s="212">
        <f t="shared" si="1"/>
        <v>0</v>
      </c>
      <c r="Q104" s="212">
        <v>0</v>
      </c>
      <c r="R104" s="212">
        <f t="shared" si="2"/>
        <v>0</v>
      </c>
      <c r="S104" s="212">
        <v>0</v>
      </c>
      <c r="T104" s="213">
        <f t="shared" si="3"/>
        <v>0</v>
      </c>
      <c r="AR104" s="25" t="s">
        <v>327</v>
      </c>
      <c r="AT104" s="25" t="s">
        <v>311</v>
      </c>
      <c r="AU104" s="25" t="s">
        <v>84</v>
      </c>
      <c r="AY104" s="25" t="s">
        <v>308</v>
      </c>
      <c r="BE104" s="214">
        <f t="shared" si="4"/>
        <v>0</v>
      </c>
      <c r="BF104" s="214">
        <f t="shared" si="5"/>
        <v>0</v>
      </c>
      <c r="BG104" s="214">
        <f t="shared" si="6"/>
        <v>0</v>
      </c>
      <c r="BH104" s="214">
        <f t="shared" si="7"/>
        <v>0</v>
      </c>
      <c r="BI104" s="214">
        <f t="shared" si="8"/>
        <v>0</v>
      </c>
      <c r="BJ104" s="25" t="s">
        <v>82</v>
      </c>
      <c r="BK104" s="214">
        <f t="shared" si="9"/>
        <v>0</v>
      </c>
      <c r="BL104" s="25" t="s">
        <v>327</v>
      </c>
      <c r="BM104" s="25" t="s">
        <v>350</v>
      </c>
    </row>
    <row r="105" spans="2:65" s="1" customFormat="1" ht="22.5" customHeight="1">
      <c r="B105" s="42"/>
      <c r="C105" s="203" t="s">
        <v>350</v>
      </c>
      <c r="D105" s="203" t="s">
        <v>311</v>
      </c>
      <c r="E105" s="204" t="s">
        <v>8921</v>
      </c>
      <c r="F105" s="205" t="s">
        <v>8922</v>
      </c>
      <c r="G105" s="206" t="s">
        <v>538</v>
      </c>
      <c r="H105" s="207">
        <v>12</v>
      </c>
      <c r="I105" s="208"/>
      <c r="J105" s="209">
        <f t="shared" si="0"/>
        <v>0</v>
      </c>
      <c r="K105" s="205" t="s">
        <v>21</v>
      </c>
      <c r="L105" s="62"/>
      <c r="M105" s="210" t="s">
        <v>21</v>
      </c>
      <c r="N105" s="211" t="s">
        <v>45</v>
      </c>
      <c r="O105" s="43"/>
      <c r="P105" s="212">
        <f t="shared" si="1"/>
        <v>0</v>
      </c>
      <c r="Q105" s="212">
        <v>0</v>
      </c>
      <c r="R105" s="212">
        <f t="shared" si="2"/>
        <v>0</v>
      </c>
      <c r="S105" s="212">
        <v>0</v>
      </c>
      <c r="T105" s="213">
        <f t="shared" si="3"/>
        <v>0</v>
      </c>
      <c r="AR105" s="25" t="s">
        <v>327</v>
      </c>
      <c r="AT105" s="25" t="s">
        <v>311</v>
      </c>
      <c r="AU105" s="25" t="s">
        <v>84</v>
      </c>
      <c r="AY105" s="25" t="s">
        <v>308</v>
      </c>
      <c r="BE105" s="214">
        <f t="shared" si="4"/>
        <v>0</v>
      </c>
      <c r="BF105" s="214">
        <f t="shared" si="5"/>
        <v>0</v>
      </c>
      <c r="BG105" s="214">
        <f t="shared" si="6"/>
        <v>0</v>
      </c>
      <c r="BH105" s="214">
        <f t="shared" si="7"/>
        <v>0</v>
      </c>
      <c r="BI105" s="214">
        <f t="shared" si="8"/>
        <v>0</v>
      </c>
      <c r="BJ105" s="25" t="s">
        <v>82</v>
      </c>
      <c r="BK105" s="214">
        <f t="shared" si="9"/>
        <v>0</v>
      </c>
      <c r="BL105" s="25" t="s">
        <v>327</v>
      </c>
      <c r="BM105" s="25" t="s">
        <v>356</v>
      </c>
    </row>
    <row r="106" spans="2:65" s="1" customFormat="1" ht="22.5" customHeight="1">
      <c r="B106" s="42"/>
      <c r="C106" s="203" t="s">
        <v>356</v>
      </c>
      <c r="D106" s="203" t="s">
        <v>311</v>
      </c>
      <c r="E106" s="204" t="s">
        <v>8923</v>
      </c>
      <c r="F106" s="205" t="s">
        <v>8924</v>
      </c>
      <c r="G106" s="206" t="s">
        <v>538</v>
      </c>
      <c r="H106" s="207">
        <v>7</v>
      </c>
      <c r="I106" s="208"/>
      <c r="J106" s="209">
        <f t="shared" si="0"/>
        <v>0</v>
      </c>
      <c r="K106" s="205" t="s">
        <v>21</v>
      </c>
      <c r="L106" s="62"/>
      <c r="M106" s="210" t="s">
        <v>21</v>
      </c>
      <c r="N106" s="211" t="s">
        <v>45</v>
      </c>
      <c r="O106" s="43"/>
      <c r="P106" s="212">
        <f t="shared" si="1"/>
        <v>0</v>
      </c>
      <c r="Q106" s="212">
        <v>0</v>
      </c>
      <c r="R106" s="212">
        <f t="shared" si="2"/>
        <v>0</v>
      </c>
      <c r="S106" s="212">
        <v>0</v>
      </c>
      <c r="T106" s="213">
        <f t="shared" si="3"/>
        <v>0</v>
      </c>
      <c r="AR106" s="25" t="s">
        <v>327</v>
      </c>
      <c r="AT106" s="25" t="s">
        <v>311</v>
      </c>
      <c r="AU106" s="25" t="s">
        <v>84</v>
      </c>
      <c r="AY106" s="25" t="s">
        <v>308</v>
      </c>
      <c r="BE106" s="214">
        <f t="shared" si="4"/>
        <v>0</v>
      </c>
      <c r="BF106" s="214">
        <f t="shared" si="5"/>
        <v>0</v>
      </c>
      <c r="BG106" s="214">
        <f t="shared" si="6"/>
        <v>0</v>
      </c>
      <c r="BH106" s="214">
        <f t="shared" si="7"/>
        <v>0</v>
      </c>
      <c r="BI106" s="214">
        <f t="shared" si="8"/>
        <v>0</v>
      </c>
      <c r="BJ106" s="25" t="s">
        <v>82</v>
      </c>
      <c r="BK106" s="214">
        <f t="shared" si="9"/>
        <v>0</v>
      </c>
      <c r="BL106" s="25" t="s">
        <v>327</v>
      </c>
      <c r="BM106" s="25" t="s">
        <v>360</v>
      </c>
    </row>
    <row r="107" spans="2:65" s="1" customFormat="1" ht="22.5" customHeight="1">
      <c r="B107" s="42"/>
      <c r="C107" s="203" t="s">
        <v>360</v>
      </c>
      <c r="D107" s="203" t="s">
        <v>311</v>
      </c>
      <c r="E107" s="204" t="s">
        <v>8925</v>
      </c>
      <c r="F107" s="205" t="s">
        <v>8926</v>
      </c>
      <c r="G107" s="206" t="s">
        <v>538</v>
      </c>
      <c r="H107" s="207">
        <v>7</v>
      </c>
      <c r="I107" s="208"/>
      <c r="J107" s="209">
        <f t="shared" si="0"/>
        <v>0</v>
      </c>
      <c r="K107" s="205" t="s">
        <v>21</v>
      </c>
      <c r="L107" s="62"/>
      <c r="M107" s="210" t="s">
        <v>21</v>
      </c>
      <c r="N107" s="211" t="s">
        <v>45</v>
      </c>
      <c r="O107" s="43"/>
      <c r="P107" s="212">
        <f t="shared" si="1"/>
        <v>0</v>
      </c>
      <c r="Q107" s="212">
        <v>0</v>
      </c>
      <c r="R107" s="212">
        <f t="shared" si="2"/>
        <v>0</v>
      </c>
      <c r="S107" s="212">
        <v>0</v>
      </c>
      <c r="T107" s="213">
        <f t="shared" si="3"/>
        <v>0</v>
      </c>
      <c r="AR107" s="25" t="s">
        <v>327</v>
      </c>
      <c r="AT107" s="25" t="s">
        <v>311</v>
      </c>
      <c r="AU107" s="25" t="s">
        <v>84</v>
      </c>
      <c r="AY107" s="25" t="s">
        <v>308</v>
      </c>
      <c r="BE107" s="214">
        <f t="shared" si="4"/>
        <v>0</v>
      </c>
      <c r="BF107" s="214">
        <f t="shared" si="5"/>
        <v>0</v>
      </c>
      <c r="BG107" s="214">
        <f t="shared" si="6"/>
        <v>0</v>
      </c>
      <c r="BH107" s="214">
        <f t="shared" si="7"/>
        <v>0</v>
      </c>
      <c r="BI107" s="214">
        <f t="shared" si="8"/>
        <v>0</v>
      </c>
      <c r="BJ107" s="25" t="s">
        <v>82</v>
      </c>
      <c r="BK107" s="214">
        <f t="shared" si="9"/>
        <v>0</v>
      </c>
      <c r="BL107" s="25" t="s">
        <v>327</v>
      </c>
      <c r="BM107" s="25" t="s">
        <v>364</v>
      </c>
    </row>
    <row r="108" spans="2:65" s="1" customFormat="1" ht="22.5" customHeight="1">
      <c r="B108" s="42"/>
      <c r="C108" s="203" t="s">
        <v>364</v>
      </c>
      <c r="D108" s="203" t="s">
        <v>311</v>
      </c>
      <c r="E108" s="204" t="s">
        <v>8927</v>
      </c>
      <c r="F108" s="205" t="s">
        <v>8928</v>
      </c>
      <c r="G108" s="206" t="s">
        <v>538</v>
      </c>
      <c r="H108" s="207">
        <v>12</v>
      </c>
      <c r="I108" s="208"/>
      <c r="J108" s="209">
        <f t="shared" si="0"/>
        <v>0</v>
      </c>
      <c r="K108" s="205" t="s">
        <v>21</v>
      </c>
      <c r="L108" s="62"/>
      <c r="M108" s="210" t="s">
        <v>21</v>
      </c>
      <c r="N108" s="211" t="s">
        <v>45</v>
      </c>
      <c r="O108" s="43"/>
      <c r="P108" s="212">
        <f t="shared" si="1"/>
        <v>0</v>
      </c>
      <c r="Q108" s="212">
        <v>0</v>
      </c>
      <c r="R108" s="212">
        <f t="shared" si="2"/>
        <v>0</v>
      </c>
      <c r="S108" s="212">
        <v>0</v>
      </c>
      <c r="T108" s="213">
        <f t="shared" si="3"/>
        <v>0</v>
      </c>
      <c r="AR108" s="25" t="s">
        <v>327</v>
      </c>
      <c r="AT108" s="25" t="s">
        <v>311</v>
      </c>
      <c r="AU108" s="25" t="s">
        <v>84</v>
      </c>
      <c r="AY108" s="25" t="s">
        <v>308</v>
      </c>
      <c r="BE108" s="214">
        <f t="shared" si="4"/>
        <v>0</v>
      </c>
      <c r="BF108" s="214">
        <f t="shared" si="5"/>
        <v>0</v>
      </c>
      <c r="BG108" s="214">
        <f t="shared" si="6"/>
        <v>0</v>
      </c>
      <c r="BH108" s="214">
        <f t="shared" si="7"/>
        <v>0</v>
      </c>
      <c r="BI108" s="214">
        <f t="shared" si="8"/>
        <v>0</v>
      </c>
      <c r="BJ108" s="25" t="s">
        <v>82</v>
      </c>
      <c r="BK108" s="214">
        <f t="shared" si="9"/>
        <v>0</v>
      </c>
      <c r="BL108" s="25" t="s">
        <v>327</v>
      </c>
      <c r="BM108" s="25" t="s">
        <v>368</v>
      </c>
    </row>
    <row r="109" spans="2:65" s="1" customFormat="1" ht="22.5" customHeight="1">
      <c r="B109" s="42"/>
      <c r="C109" s="203" t="s">
        <v>368</v>
      </c>
      <c r="D109" s="203" t="s">
        <v>311</v>
      </c>
      <c r="E109" s="204" t="s">
        <v>8929</v>
      </c>
      <c r="F109" s="205" t="s">
        <v>8930</v>
      </c>
      <c r="G109" s="206" t="s">
        <v>538</v>
      </c>
      <c r="H109" s="207">
        <v>140</v>
      </c>
      <c r="I109" s="208"/>
      <c r="J109" s="209">
        <f t="shared" si="0"/>
        <v>0</v>
      </c>
      <c r="K109" s="205" t="s">
        <v>21</v>
      </c>
      <c r="L109" s="62"/>
      <c r="M109" s="210" t="s">
        <v>21</v>
      </c>
      <c r="N109" s="211" t="s">
        <v>45</v>
      </c>
      <c r="O109" s="43"/>
      <c r="P109" s="212">
        <f t="shared" si="1"/>
        <v>0</v>
      </c>
      <c r="Q109" s="212">
        <v>0</v>
      </c>
      <c r="R109" s="212">
        <f t="shared" si="2"/>
        <v>0</v>
      </c>
      <c r="S109" s="212">
        <v>0</v>
      </c>
      <c r="T109" s="213">
        <f t="shared" si="3"/>
        <v>0</v>
      </c>
      <c r="AR109" s="25" t="s">
        <v>327</v>
      </c>
      <c r="AT109" s="25" t="s">
        <v>311</v>
      </c>
      <c r="AU109" s="25" t="s">
        <v>84</v>
      </c>
      <c r="AY109" s="25" t="s">
        <v>308</v>
      </c>
      <c r="BE109" s="214">
        <f t="shared" si="4"/>
        <v>0</v>
      </c>
      <c r="BF109" s="214">
        <f t="shared" si="5"/>
        <v>0</v>
      </c>
      <c r="BG109" s="214">
        <f t="shared" si="6"/>
        <v>0</v>
      </c>
      <c r="BH109" s="214">
        <f t="shared" si="7"/>
        <v>0</v>
      </c>
      <c r="BI109" s="214">
        <f t="shared" si="8"/>
        <v>0</v>
      </c>
      <c r="BJ109" s="25" t="s">
        <v>82</v>
      </c>
      <c r="BK109" s="214">
        <f t="shared" si="9"/>
        <v>0</v>
      </c>
      <c r="BL109" s="25" t="s">
        <v>327</v>
      </c>
      <c r="BM109" s="25" t="s">
        <v>10</v>
      </c>
    </row>
    <row r="110" spans="2:65" s="1" customFormat="1" ht="22.5" customHeight="1">
      <c r="B110" s="42"/>
      <c r="C110" s="203" t="s">
        <v>10</v>
      </c>
      <c r="D110" s="203" t="s">
        <v>311</v>
      </c>
      <c r="E110" s="204" t="s">
        <v>8931</v>
      </c>
      <c r="F110" s="205" t="s">
        <v>8932</v>
      </c>
      <c r="G110" s="206" t="s">
        <v>538</v>
      </c>
      <c r="H110" s="207">
        <v>110</v>
      </c>
      <c r="I110" s="208"/>
      <c r="J110" s="209">
        <f t="shared" si="0"/>
        <v>0</v>
      </c>
      <c r="K110" s="205" t="s">
        <v>21</v>
      </c>
      <c r="L110" s="62"/>
      <c r="M110" s="210" t="s">
        <v>21</v>
      </c>
      <c r="N110" s="211" t="s">
        <v>45</v>
      </c>
      <c r="O110" s="43"/>
      <c r="P110" s="212">
        <f t="shared" si="1"/>
        <v>0</v>
      </c>
      <c r="Q110" s="212">
        <v>0</v>
      </c>
      <c r="R110" s="212">
        <f t="shared" si="2"/>
        <v>0</v>
      </c>
      <c r="S110" s="212">
        <v>0</v>
      </c>
      <c r="T110" s="213">
        <f t="shared" si="3"/>
        <v>0</v>
      </c>
      <c r="AR110" s="25" t="s">
        <v>327</v>
      </c>
      <c r="AT110" s="25" t="s">
        <v>311</v>
      </c>
      <c r="AU110" s="25" t="s">
        <v>84</v>
      </c>
      <c r="AY110" s="25" t="s">
        <v>308</v>
      </c>
      <c r="BE110" s="214">
        <f t="shared" si="4"/>
        <v>0</v>
      </c>
      <c r="BF110" s="214">
        <f t="shared" si="5"/>
        <v>0</v>
      </c>
      <c r="BG110" s="214">
        <f t="shared" si="6"/>
        <v>0</v>
      </c>
      <c r="BH110" s="214">
        <f t="shared" si="7"/>
        <v>0</v>
      </c>
      <c r="BI110" s="214">
        <f t="shared" si="8"/>
        <v>0</v>
      </c>
      <c r="BJ110" s="25" t="s">
        <v>82</v>
      </c>
      <c r="BK110" s="214">
        <f t="shared" si="9"/>
        <v>0</v>
      </c>
      <c r="BL110" s="25" t="s">
        <v>327</v>
      </c>
      <c r="BM110" s="25" t="s">
        <v>375</v>
      </c>
    </row>
    <row r="111" spans="2:65" s="1" customFormat="1" ht="22.5" customHeight="1">
      <c r="B111" s="42"/>
      <c r="C111" s="203" t="s">
        <v>375</v>
      </c>
      <c r="D111" s="203" t="s">
        <v>311</v>
      </c>
      <c r="E111" s="204" t="s">
        <v>8933</v>
      </c>
      <c r="F111" s="205" t="s">
        <v>8934</v>
      </c>
      <c r="G111" s="206" t="s">
        <v>5275</v>
      </c>
      <c r="H111" s="207">
        <v>11</v>
      </c>
      <c r="I111" s="208"/>
      <c r="J111" s="209">
        <f t="shared" si="0"/>
        <v>0</v>
      </c>
      <c r="K111" s="205" t="s">
        <v>21</v>
      </c>
      <c r="L111" s="62"/>
      <c r="M111" s="210" t="s">
        <v>21</v>
      </c>
      <c r="N111" s="211" t="s">
        <v>45</v>
      </c>
      <c r="O111" s="43"/>
      <c r="P111" s="212">
        <f t="shared" si="1"/>
        <v>0</v>
      </c>
      <c r="Q111" s="212">
        <v>0</v>
      </c>
      <c r="R111" s="212">
        <f t="shared" si="2"/>
        <v>0</v>
      </c>
      <c r="S111" s="212">
        <v>0</v>
      </c>
      <c r="T111" s="213">
        <f t="shared" si="3"/>
        <v>0</v>
      </c>
      <c r="AR111" s="25" t="s">
        <v>327</v>
      </c>
      <c r="AT111" s="25" t="s">
        <v>311</v>
      </c>
      <c r="AU111" s="25" t="s">
        <v>84</v>
      </c>
      <c r="AY111" s="25" t="s">
        <v>308</v>
      </c>
      <c r="BE111" s="214">
        <f t="shared" si="4"/>
        <v>0</v>
      </c>
      <c r="BF111" s="214">
        <f t="shared" si="5"/>
        <v>0</v>
      </c>
      <c r="BG111" s="214">
        <f t="shared" si="6"/>
        <v>0</v>
      </c>
      <c r="BH111" s="214">
        <f t="shared" si="7"/>
        <v>0</v>
      </c>
      <c r="BI111" s="214">
        <f t="shared" si="8"/>
        <v>0</v>
      </c>
      <c r="BJ111" s="25" t="s">
        <v>82</v>
      </c>
      <c r="BK111" s="214">
        <f t="shared" si="9"/>
        <v>0</v>
      </c>
      <c r="BL111" s="25" t="s">
        <v>327</v>
      </c>
      <c r="BM111" s="25" t="s">
        <v>381</v>
      </c>
    </row>
    <row r="112" spans="2:65" s="1" customFormat="1" ht="22.5" customHeight="1">
      <c r="B112" s="42"/>
      <c r="C112" s="203" t="s">
        <v>381</v>
      </c>
      <c r="D112" s="203" t="s">
        <v>311</v>
      </c>
      <c r="E112" s="204" t="s">
        <v>8935</v>
      </c>
      <c r="F112" s="205" t="s">
        <v>7482</v>
      </c>
      <c r="G112" s="206" t="s">
        <v>700</v>
      </c>
      <c r="H112" s="207">
        <v>1</v>
      </c>
      <c r="I112" s="208"/>
      <c r="J112" s="209">
        <f t="shared" si="0"/>
        <v>0</v>
      </c>
      <c r="K112" s="205" t="s">
        <v>21</v>
      </c>
      <c r="L112" s="62"/>
      <c r="M112" s="210" t="s">
        <v>21</v>
      </c>
      <c r="N112" s="211" t="s">
        <v>45</v>
      </c>
      <c r="O112" s="43"/>
      <c r="P112" s="212">
        <f t="shared" si="1"/>
        <v>0</v>
      </c>
      <c r="Q112" s="212">
        <v>0</v>
      </c>
      <c r="R112" s="212">
        <f t="shared" si="2"/>
        <v>0</v>
      </c>
      <c r="S112" s="212">
        <v>0</v>
      </c>
      <c r="T112" s="213">
        <f t="shared" si="3"/>
        <v>0</v>
      </c>
      <c r="AR112" s="25" t="s">
        <v>327</v>
      </c>
      <c r="AT112" s="25" t="s">
        <v>311</v>
      </c>
      <c r="AU112" s="25" t="s">
        <v>84</v>
      </c>
      <c r="AY112" s="25" t="s">
        <v>308</v>
      </c>
      <c r="BE112" s="214">
        <f t="shared" si="4"/>
        <v>0</v>
      </c>
      <c r="BF112" s="214">
        <f t="shared" si="5"/>
        <v>0</v>
      </c>
      <c r="BG112" s="214">
        <f t="shared" si="6"/>
        <v>0</v>
      </c>
      <c r="BH112" s="214">
        <f t="shared" si="7"/>
        <v>0</v>
      </c>
      <c r="BI112" s="214">
        <f t="shared" si="8"/>
        <v>0</v>
      </c>
      <c r="BJ112" s="25" t="s">
        <v>82</v>
      </c>
      <c r="BK112" s="214">
        <f t="shared" si="9"/>
        <v>0</v>
      </c>
      <c r="BL112" s="25" t="s">
        <v>327</v>
      </c>
      <c r="BM112" s="25" t="s">
        <v>385</v>
      </c>
    </row>
    <row r="113" spans="2:65" s="1" customFormat="1" ht="22.5" customHeight="1">
      <c r="B113" s="42"/>
      <c r="C113" s="203" t="s">
        <v>385</v>
      </c>
      <c r="D113" s="203" t="s">
        <v>311</v>
      </c>
      <c r="E113" s="204" t="s">
        <v>8936</v>
      </c>
      <c r="F113" s="205" t="s">
        <v>8937</v>
      </c>
      <c r="G113" s="206" t="s">
        <v>700</v>
      </c>
      <c r="H113" s="207">
        <v>1</v>
      </c>
      <c r="I113" s="208"/>
      <c r="J113" s="209">
        <f t="shared" si="0"/>
        <v>0</v>
      </c>
      <c r="K113" s="205" t="s">
        <v>21</v>
      </c>
      <c r="L113" s="62"/>
      <c r="M113" s="210" t="s">
        <v>21</v>
      </c>
      <c r="N113" s="211" t="s">
        <v>45</v>
      </c>
      <c r="O113" s="43"/>
      <c r="P113" s="212">
        <f t="shared" si="1"/>
        <v>0</v>
      </c>
      <c r="Q113" s="212">
        <v>0</v>
      </c>
      <c r="R113" s="212">
        <f t="shared" si="2"/>
        <v>0</v>
      </c>
      <c r="S113" s="212">
        <v>0</v>
      </c>
      <c r="T113" s="213">
        <f t="shared" si="3"/>
        <v>0</v>
      </c>
      <c r="AR113" s="25" t="s">
        <v>327</v>
      </c>
      <c r="AT113" s="25" t="s">
        <v>311</v>
      </c>
      <c r="AU113" s="25" t="s">
        <v>84</v>
      </c>
      <c r="AY113" s="25" t="s">
        <v>308</v>
      </c>
      <c r="BE113" s="214">
        <f t="shared" si="4"/>
        <v>0</v>
      </c>
      <c r="BF113" s="214">
        <f t="shared" si="5"/>
        <v>0</v>
      </c>
      <c r="BG113" s="214">
        <f t="shared" si="6"/>
        <v>0</v>
      </c>
      <c r="BH113" s="214">
        <f t="shared" si="7"/>
        <v>0</v>
      </c>
      <c r="BI113" s="214">
        <f t="shared" si="8"/>
        <v>0</v>
      </c>
      <c r="BJ113" s="25" t="s">
        <v>82</v>
      </c>
      <c r="BK113" s="214">
        <f t="shared" si="9"/>
        <v>0</v>
      </c>
      <c r="BL113" s="25" t="s">
        <v>327</v>
      </c>
      <c r="BM113" s="25" t="s">
        <v>389</v>
      </c>
    </row>
    <row r="114" spans="2:65" s="11" customFormat="1" ht="29.85" customHeight="1">
      <c r="B114" s="186"/>
      <c r="C114" s="187"/>
      <c r="D114" s="200" t="s">
        <v>73</v>
      </c>
      <c r="E114" s="201" t="s">
        <v>8938</v>
      </c>
      <c r="F114" s="201" t="s">
        <v>8939</v>
      </c>
      <c r="G114" s="187"/>
      <c r="H114" s="187"/>
      <c r="I114" s="190"/>
      <c r="J114" s="202">
        <f>BK114</f>
        <v>0</v>
      </c>
      <c r="K114" s="187"/>
      <c r="L114" s="192"/>
      <c r="M114" s="193"/>
      <c r="N114" s="194"/>
      <c r="O114" s="194"/>
      <c r="P114" s="195">
        <f>SUM(P115:P131)</f>
        <v>0</v>
      </c>
      <c r="Q114" s="194"/>
      <c r="R114" s="195">
        <f>SUM(R115:R131)</f>
        <v>0</v>
      </c>
      <c r="S114" s="194"/>
      <c r="T114" s="196">
        <f>SUM(T115:T131)</f>
        <v>0</v>
      </c>
      <c r="AR114" s="197" t="s">
        <v>82</v>
      </c>
      <c r="AT114" s="198" t="s">
        <v>73</v>
      </c>
      <c r="AU114" s="198" t="s">
        <v>82</v>
      </c>
      <c r="AY114" s="197" t="s">
        <v>308</v>
      </c>
      <c r="BK114" s="199">
        <f>SUM(BK115:BK131)</f>
        <v>0</v>
      </c>
    </row>
    <row r="115" spans="2:65" s="1" customFormat="1" ht="22.5" customHeight="1">
      <c r="B115" s="42"/>
      <c r="C115" s="203" t="s">
        <v>389</v>
      </c>
      <c r="D115" s="203" t="s">
        <v>311</v>
      </c>
      <c r="E115" s="204" t="s">
        <v>8940</v>
      </c>
      <c r="F115" s="205" t="s">
        <v>8941</v>
      </c>
      <c r="G115" s="206" t="s">
        <v>5275</v>
      </c>
      <c r="H115" s="207">
        <v>1</v>
      </c>
      <c r="I115" s="208"/>
      <c r="J115" s="209">
        <f t="shared" ref="J115:J131" si="10">ROUND(I115*H115,2)</f>
        <v>0</v>
      </c>
      <c r="K115" s="205" t="s">
        <v>21</v>
      </c>
      <c r="L115" s="62"/>
      <c r="M115" s="210" t="s">
        <v>21</v>
      </c>
      <c r="N115" s="211" t="s">
        <v>45</v>
      </c>
      <c r="O115" s="43"/>
      <c r="P115" s="212">
        <f t="shared" ref="P115:P131" si="11">O115*H115</f>
        <v>0</v>
      </c>
      <c r="Q115" s="212">
        <v>0</v>
      </c>
      <c r="R115" s="212">
        <f t="shared" ref="R115:R131" si="12">Q115*H115</f>
        <v>0</v>
      </c>
      <c r="S115" s="212">
        <v>0</v>
      </c>
      <c r="T115" s="213">
        <f t="shared" ref="T115:T131" si="13">S115*H115</f>
        <v>0</v>
      </c>
      <c r="AR115" s="25" t="s">
        <v>327</v>
      </c>
      <c r="AT115" s="25" t="s">
        <v>311</v>
      </c>
      <c r="AU115" s="25" t="s">
        <v>84</v>
      </c>
      <c r="AY115" s="25" t="s">
        <v>308</v>
      </c>
      <c r="BE115" s="214">
        <f t="shared" ref="BE115:BE131" si="14">IF(N115="základní",J115,0)</f>
        <v>0</v>
      </c>
      <c r="BF115" s="214">
        <f t="shared" ref="BF115:BF131" si="15">IF(N115="snížená",J115,0)</f>
        <v>0</v>
      </c>
      <c r="BG115" s="214">
        <f t="shared" ref="BG115:BG131" si="16">IF(N115="zákl. přenesená",J115,0)</f>
        <v>0</v>
      </c>
      <c r="BH115" s="214">
        <f t="shared" ref="BH115:BH131" si="17">IF(N115="sníž. přenesená",J115,0)</f>
        <v>0</v>
      </c>
      <c r="BI115" s="214">
        <f t="shared" ref="BI115:BI131" si="18">IF(N115="nulová",J115,0)</f>
        <v>0</v>
      </c>
      <c r="BJ115" s="25" t="s">
        <v>82</v>
      </c>
      <c r="BK115" s="214">
        <f t="shared" ref="BK115:BK131" si="19">ROUND(I115*H115,2)</f>
        <v>0</v>
      </c>
      <c r="BL115" s="25" t="s">
        <v>327</v>
      </c>
      <c r="BM115" s="25" t="s">
        <v>393</v>
      </c>
    </row>
    <row r="116" spans="2:65" s="1" customFormat="1" ht="22.5" customHeight="1">
      <c r="B116" s="42"/>
      <c r="C116" s="203" t="s">
        <v>393</v>
      </c>
      <c r="D116" s="203" t="s">
        <v>311</v>
      </c>
      <c r="E116" s="204" t="s">
        <v>8942</v>
      </c>
      <c r="F116" s="205" t="s">
        <v>8943</v>
      </c>
      <c r="G116" s="206" t="s">
        <v>5275</v>
      </c>
      <c r="H116" s="207">
        <v>1</v>
      </c>
      <c r="I116" s="208"/>
      <c r="J116" s="209">
        <f t="shared" si="10"/>
        <v>0</v>
      </c>
      <c r="K116" s="205" t="s">
        <v>21</v>
      </c>
      <c r="L116" s="62"/>
      <c r="M116" s="210" t="s">
        <v>21</v>
      </c>
      <c r="N116" s="211" t="s">
        <v>45</v>
      </c>
      <c r="O116" s="43"/>
      <c r="P116" s="212">
        <f t="shared" si="11"/>
        <v>0</v>
      </c>
      <c r="Q116" s="212">
        <v>0</v>
      </c>
      <c r="R116" s="212">
        <f t="shared" si="12"/>
        <v>0</v>
      </c>
      <c r="S116" s="212">
        <v>0</v>
      </c>
      <c r="T116" s="213">
        <f t="shared" si="13"/>
        <v>0</v>
      </c>
      <c r="AR116" s="25" t="s">
        <v>327</v>
      </c>
      <c r="AT116" s="25" t="s">
        <v>311</v>
      </c>
      <c r="AU116" s="25" t="s">
        <v>84</v>
      </c>
      <c r="AY116" s="25" t="s">
        <v>308</v>
      </c>
      <c r="BE116" s="214">
        <f t="shared" si="14"/>
        <v>0</v>
      </c>
      <c r="BF116" s="214">
        <f t="shared" si="15"/>
        <v>0</v>
      </c>
      <c r="BG116" s="214">
        <f t="shared" si="16"/>
        <v>0</v>
      </c>
      <c r="BH116" s="214">
        <f t="shared" si="17"/>
        <v>0</v>
      </c>
      <c r="BI116" s="214">
        <f t="shared" si="18"/>
        <v>0</v>
      </c>
      <c r="BJ116" s="25" t="s">
        <v>82</v>
      </c>
      <c r="BK116" s="214">
        <f t="shared" si="19"/>
        <v>0</v>
      </c>
      <c r="BL116" s="25" t="s">
        <v>327</v>
      </c>
      <c r="BM116" s="25" t="s">
        <v>9</v>
      </c>
    </row>
    <row r="117" spans="2:65" s="1" customFormat="1" ht="22.5" customHeight="1">
      <c r="B117" s="42"/>
      <c r="C117" s="203" t="s">
        <v>9</v>
      </c>
      <c r="D117" s="203" t="s">
        <v>311</v>
      </c>
      <c r="E117" s="204" t="s">
        <v>8944</v>
      </c>
      <c r="F117" s="205" t="s">
        <v>8945</v>
      </c>
      <c r="G117" s="206" t="s">
        <v>5275</v>
      </c>
      <c r="H117" s="207">
        <v>2</v>
      </c>
      <c r="I117" s="208"/>
      <c r="J117" s="209">
        <f t="shared" si="10"/>
        <v>0</v>
      </c>
      <c r="K117" s="205" t="s">
        <v>21</v>
      </c>
      <c r="L117" s="62"/>
      <c r="M117" s="210" t="s">
        <v>21</v>
      </c>
      <c r="N117" s="211" t="s">
        <v>45</v>
      </c>
      <c r="O117" s="43"/>
      <c r="P117" s="212">
        <f t="shared" si="11"/>
        <v>0</v>
      </c>
      <c r="Q117" s="212">
        <v>0</v>
      </c>
      <c r="R117" s="212">
        <f t="shared" si="12"/>
        <v>0</v>
      </c>
      <c r="S117" s="212">
        <v>0</v>
      </c>
      <c r="T117" s="213">
        <f t="shared" si="13"/>
        <v>0</v>
      </c>
      <c r="AR117" s="25" t="s">
        <v>327</v>
      </c>
      <c r="AT117" s="25" t="s">
        <v>311</v>
      </c>
      <c r="AU117" s="25" t="s">
        <v>84</v>
      </c>
      <c r="AY117" s="25" t="s">
        <v>308</v>
      </c>
      <c r="BE117" s="214">
        <f t="shared" si="14"/>
        <v>0</v>
      </c>
      <c r="BF117" s="214">
        <f t="shared" si="15"/>
        <v>0</v>
      </c>
      <c r="BG117" s="214">
        <f t="shared" si="16"/>
        <v>0</v>
      </c>
      <c r="BH117" s="214">
        <f t="shared" si="17"/>
        <v>0</v>
      </c>
      <c r="BI117" s="214">
        <f t="shared" si="18"/>
        <v>0</v>
      </c>
      <c r="BJ117" s="25" t="s">
        <v>82</v>
      </c>
      <c r="BK117" s="214">
        <f t="shared" si="19"/>
        <v>0</v>
      </c>
      <c r="BL117" s="25" t="s">
        <v>327</v>
      </c>
      <c r="BM117" s="25" t="s">
        <v>402</v>
      </c>
    </row>
    <row r="118" spans="2:65" s="1" customFormat="1" ht="22.5" customHeight="1">
      <c r="B118" s="42"/>
      <c r="C118" s="203" t="s">
        <v>402</v>
      </c>
      <c r="D118" s="203" t="s">
        <v>311</v>
      </c>
      <c r="E118" s="204" t="s">
        <v>8946</v>
      </c>
      <c r="F118" s="205" t="s">
        <v>8908</v>
      </c>
      <c r="G118" s="206" t="s">
        <v>5275</v>
      </c>
      <c r="H118" s="207">
        <v>2</v>
      </c>
      <c r="I118" s="208"/>
      <c r="J118" s="209">
        <f t="shared" si="10"/>
        <v>0</v>
      </c>
      <c r="K118" s="205" t="s">
        <v>21</v>
      </c>
      <c r="L118" s="62"/>
      <c r="M118" s="210" t="s">
        <v>21</v>
      </c>
      <c r="N118" s="211" t="s">
        <v>45</v>
      </c>
      <c r="O118" s="43"/>
      <c r="P118" s="212">
        <f t="shared" si="11"/>
        <v>0</v>
      </c>
      <c r="Q118" s="212">
        <v>0</v>
      </c>
      <c r="R118" s="212">
        <f t="shared" si="12"/>
        <v>0</v>
      </c>
      <c r="S118" s="212">
        <v>0</v>
      </c>
      <c r="T118" s="213">
        <f t="shared" si="13"/>
        <v>0</v>
      </c>
      <c r="AR118" s="25" t="s">
        <v>327</v>
      </c>
      <c r="AT118" s="25" t="s">
        <v>311</v>
      </c>
      <c r="AU118" s="25" t="s">
        <v>84</v>
      </c>
      <c r="AY118" s="25" t="s">
        <v>308</v>
      </c>
      <c r="BE118" s="214">
        <f t="shared" si="14"/>
        <v>0</v>
      </c>
      <c r="BF118" s="214">
        <f t="shared" si="15"/>
        <v>0</v>
      </c>
      <c r="BG118" s="214">
        <f t="shared" si="16"/>
        <v>0</v>
      </c>
      <c r="BH118" s="214">
        <f t="shared" si="17"/>
        <v>0</v>
      </c>
      <c r="BI118" s="214">
        <f t="shared" si="18"/>
        <v>0</v>
      </c>
      <c r="BJ118" s="25" t="s">
        <v>82</v>
      </c>
      <c r="BK118" s="214">
        <f t="shared" si="19"/>
        <v>0</v>
      </c>
      <c r="BL118" s="25" t="s">
        <v>327</v>
      </c>
      <c r="BM118" s="25" t="s">
        <v>406</v>
      </c>
    </row>
    <row r="119" spans="2:65" s="1" customFormat="1" ht="22.5" customHeight="1">
      <c r="B119" s="42"/>
      <c r="C119" s="203" t="s">
        <v>406</v>
      </c>
      <c r="D119" s="203" t="s">
        <v>311</v>
      </c>
      <c r="E119" s="204" t="s">
        <v>8947</v>
      </c>
      <c r="F119" s="205" t="s">
        <v>8910</v>
      </c>
      <c r="G119" s="206" t="s">
        <v>5275</v>
      </c>
      <c r="H119" s="207">
        <v>2</v>
      </c>
      <c r="I119" s="208"/>
      <c r="J119" s="209">
        <f t="shared" si="10"/>
        <v>0</v>
      </c>
      <c r="K119" s="205" t="s">
        <v>21</v>
      </c>
      <c r="L119" s="62"/>
      <c r="M119" s="210" t="s">
        <v>21</v>
      </c>
      <c r="N119" s="211" t="s">
        <v>45</v>
      </c>
      <c r="O119" s="43"/>
      <c r="P119" s="212">
        <f t="shared" si="11"/>
        <v>0</v>
      </c>
      <c r="Q119" s="212">
        <v>0</v>
      </c>
      <c r="R119" s="212">
        <f t="shared" si="12"/>
        <v>0</v>
      </c>
      <c r="S119" s="212">
        <v>0</v>
      </c>
      <c r="T119" s="213">
        <f t="shared" si="13"/>
        <v>0</v>
      </c>
      <c r="AR119" s="25" t="s">
        <v>327</v>
      </c>
      <c r="AT119" s="25" t="s">
        <v>311</v>
      </c>
      <c r="AU119" s="25" t="s">
        <v>84</v>
      </c>
      <c r="AY119" s="25" t="s">
        <v>308</v>
      </c>
      <c r="BE119" s="214">
        <f t="shared" si="14"/>
        <v>0</v>
      </c>
      <c r="BF119" s="214">
        <f t="shared" si="15"/>
        <v>0</v>
      </c>
      <c r="BG119" s="214">
        <f t="shared" si="16"/>
        <v>0</v>
      </c>
      <c r="BH119" s="214">
        <f t="shared" si="17"/>
        <v>0</v>
      </c>
      <c r="BI119" s="214">
        <f t="shared" si="18"/>
        <v>0</v>
      </c>
      <c r="BJ119" s="25" t="s">
        <v>82</v>
      </c>
      <c r="BK119" s="214">
        <f t="shared" si="19"/>
        <v>0</v>
      </c>
      <c r="BL119" s="25" t="s">
        <v>327</v>
      </c>
      <c r="BM119" s="25" t="s">
        <v>410</v>
      </c>
    </row>
    <row r="120" spans="2:65" s="1" customFormat="1" ht="22.5" customHeight="1">
      <c r="B120" s="42"/>
      <c r="C120" s="203" t="s">
        <v>410</v>
      </c>
      <c r="D120" s="203" t="s">
        <v>311</v>
      </c>
      <c r="E120" s="204" t="s">
        <v>8948</v>
      </c>
      <c r="F120" s="205" t="s">
        <v>8912</v>
      </c>
      <c r="G120" s="206" t="s">
        <v>5275</v>
      </c>
      <c r="H120" s="207">
        <v>4</v>
      </c>
      <c r="I120" s="208"/>
      <c r="J120" s="209">
        <f t="shared" si="10"/>
        <v>0</v>
      </c>
      <c r="K120" s="205" t="s">
        <v>21</v>
      </c>
      <c r="L120" s="62"/>
      <c r="M120" s="210" t="s">
        <v>21</v>
      </c>
      <c r="N120" s="211" t="s">
        <v>45</v>
      </c>
      <c r="O120" s="43"/>
      <c r="P120" s="212">
        <f t="shared" si="11"/>
        <v>0</v>
      </c>
      <c r="Q120" s="212">
        <v>0</v>
      </c>
      <c r="R120" s="212">
        <f t="shared" si="12"/>
        <v>0</v>
      </c>
      <c r="S120" s="212">
        <v>0</v>
      </c>
      <c r="T120" s="213">
        <f t="shared" si="13"/>
        <v>0</v>
      </c>
      <c r="AR120" s="25" t="s">
        <v>327</v>
      </c>
      <c r="AT120" s="25" t="s">
        <v>311</v>
      </c>
      <c r="AU120" s="25" t="s">
        <v>84</v>
      </c>
      <c r="AY120" s="25" t="s">
        <v>308</v>
      </c>
      <c r="BE120" s="214">
        <f t="shared" si="14"/>
        <v>0</v>
      </c>
      <c r="BF120" s="214">
        <f t="shared" si="15"/>
        <v>0</v>
      </c>
      <c r="BG120" s="214">
        <f t="shared" si="16"/>
        <v>0</v>
      </c>
      <c r="BH120" s="214">
        <f t="shared" si="17"/>
        <v>0</v>
      </c>
      <c r="BI120" s="214">
        <f t="shared" si="18"/>
        <v>0</v>
      </c>
      <c r="BJ120" s="25" t="s">
        <v>82</v>
      </c>
      <c r="BK120" s="214">
        <f t="shared" si="19"/>
        <v>0</v>
      </c>
      <c r="BL120" s="25" t="s">
        <v>327</v>
      </c>
      <c r="BM120" s="25" t="s">
        <v>416</v>
      </c>
    </row>
    <row r="121" spans="2:65" s="1" customFormat="1" ht="22.5" customHeight="1">
      <c r="B121" s="42"/>
      <c r="C121" s="203" t="s">
        <v>416</v>
      </c>
      <c r="D121" s="203" t="s">
        <v>311</v>
      </c>
      <c r="E121" s="204" t="s">
        <v>8949</v>
      </c>
      <c r="F121" s="205" t="s">
        <v>8914</v>
      </c>
      <c r="G121" s="206" t="s">
        <v>4354</v>
      </c>
      <c r="H121" s="207">
        <v>3</v>
      </c>
      <c r="I121" s="208"/>
      <c r="J121" s="209">
        <f t="shared" si="10"/>
        <v>0</v>
      </c>
      <c r="K121" s="205" t="s">
        <v>21</v>
      </c>
      <c r="L121" s="62"/>
      <c r="M121" s="210" t="s">
        <v>21</v>
      </c>
      <c r="N121" s="211" t="s">
        <v>45</v>
      </c>
      <c r="O121" s="43"/>
      <c r="P121" s="212">
        <f t="shared" si="11"/>
        <v>0</v>
      </c>
      <c r="Q121" s="212">
        <v>0</v>
      </c>
      <c r="R121" s="212">
        <f t="shared" si="12"/>
        <v>0</v>
      </c>
      <c r="S121" s="212">
        <v>0</v>
      </c>
      <c r="T121" s="213">
        <f t="shared" si="13"/>
        <v>0</v>
      </c>
      <c r="AR121" s="25" t="s">
        <v>327</v>
      </c>
      <c r="AT121" s="25" t="s">
        <v>311</v>
      </c>
      <c r="AU121" s="25" t="s">
        <v>84</v>
      </c>
      <c r="AY121" s="25" t="s">
        <v>308</v>
      </c>
      <c r="BE121" s="214">
        <f t="shared" si="14"/>
        <v>0</v>
      </c>
      <c r="BF121" s="214">
        <f t="shared" si="15"/>
        <v>0</v>
      </c>
      <c r="BG121" s="214">
        <f t="shared" si="16"/>
        <v>0</v>
      </c>
      <c r="BH121" s="214">
        <f t="shared" si="17"/>
        <v>0</v>
      </c>
      <c r="BI121" s="214">
        <f t="shared" si="18"/>
        <v>0</v>
      </c>
      <c r="BJ121" s="25" t="s">
        <v>82</v>
      </c>
      <c r="BK121" s="214">
        <f t="shared" si="19"/>
        <v>0</v>
      </c>
      <c r="BL121" s="25" t="s">
        <v>327</v>
      </c>
      <c r="BM121" s="25" t="s">
        <v>420</v>
      </c>
    </row>
    <row r="122" spans="2:65" s="1" customFormat="1" ht="22.5" customHeight="1">
      <c r="B122" s="42"/>
      <c r="C122" s="203" t="s">
        <v>420</v>
      </c>
      <c r="D122" s="203" t="s">
        <v>311</v>
      </c>
      <c r="E122" s="204" t="s">
        <v>8950</v>
      </c>
      <c r="F122" s="205" t="s">
        <v>8916</v>
      </c>
      <c r="G122" s="206" t="s">
        <v>538</v>
      </c>
      <c r="H122" s="207">
        <v>22</v>
      </c>
      <c r="I122" s="208"/>
      <c r="J122" s="209">
        <f t="shared" si="10"/>
        <v>0</v>
      </c>
      <c r="K122" s="205" t="s">
        <v>21</v>
      </c>
      <c r="L122" s="62"/>
      <c r="M122" s="210" t="s">
        <v>21</v>
      </c>
      <c r="N122" s="211" t="s">
        <v>45</v>
      </c>
      <c r="O122" s="43"/>
      <c r="P122" s="212">
        <f t="shared" si="11"/>
        <v>0</v>
      </c>
      <c r="Q122" s="212">
        <v>0</v>
      </c>
      <c r="R122" s="212">
        <f t="shared" si="12"/>
        <v>0</v>
      </c>
      <c r="S122" s="212">
        <v>0</v>
      </c>
      <c r="T122" s="213">
        <f t="shared" si="13"/>
        <v>0</v>
      </c>
      <c r="AR122" s="25" t="s">
        <v>327</v>
      </c>
      <c r="AT122" s="25" t="s">
        <v>311</v>
      </c>
      <c r="AU122" s="25" t="s">
        <v>84</v>
      </c>
      <c r="AY122" s="25" t="s">
        <v>308</v>
      </c>
      <c r="BE122" s="214">
        <f t="shared" si="14"/>
        <v>0</v>
      </c>
      <c r="BF122" s="214">
        <f t="shared" si="15"/>
        <v>0</v>
      </c>
      <c r="BG122" s="214">
        <f t="shared" si="16"/>
        <v>0</v>
      </c>
      <c r="BH122" s="214">
        <f t="shared" si="17"/>
        <v>0</v>
      </c>
      <c r="BI122" s="214">
        <f t="shared" si="18"/>
        <v>0</v>
      </c>
      <c r="BJ122" s="25" t="s">
        <v>82</v>
      </c>
      <c r="BK122" s="214">
        <f t="shared" si="19"/>
        <v>0</v>
      </c>
      <c r="BL122" s="25" t="s">
        <v>327</v>
      </c>
      <c r="BM122" s="25" t="s">
        <v>593</v>
      </c>
    </row>
    <row r="123" spans="2:65" s="1" customFormat="1" ht="22.5" customHeight="1">
      <c r="B123" s="42"/>
      <c r="C123" s="203" t="s">
        <v>593</v>
      </c>
      <c r="D123" s="203" t="s">
        <v>311</v>
      </c>
      <c r="E123" s="204" t="s">
        <v>8951</v>
      </c>
      <c r="F123" s="205" t="s">
        <v>8918</v>
      </c>
      <c r="G123" s="206" t="s">
        <v>538</v>
      </c>
      <c r="H123" s="207">
        <v>17</v>
      </c>
      <c r="I123" s="208"/>
      <c r="J123" s="209">
        <f t="shared" si="10"/>
        <v>0</v>
      </c>
      <c r="K123" s="205" t="s">
        <v>21</v>
      </c>
      <c r="L123" s="62"/>
      <c r="M123" s="210" t="s">
        <v>21</v>
      </c>
      <c r="N123" s="211" t="s">
        <v>45</v>
      </c>
      <c r="O123" s="43"/>
      <c r="P123" s="212">
        <f t="shared" si="11"/>
        <v>0</v>
      </c>
      <c r="Q123" s="212">
        <v>0</v>
      </c>
      <c r="R123" s="212">
        <f t="shared" si="12"/>
        <v>0</v>
      </c>
      <c r="S123" s="212">
        <v>0</v>
      </c>
      <c r="T123" s="213">
        <f t="shared" si="13"/>
        <v>0</v>
      </c>
      <c r="AR123" s="25" t="s">
        <v>327</v>
      </c>
      <c r="AT123" s="25" t="s">
        <v>311</v>
      </c>
      <c r="AU123" s="25" t="s">
        <v>84</v>
      </c>
      <c r="AY123" s="25" t="s">
        <v>308</v>
      </c>
      <c r="BE123" s="214">
        <f t="shared" si="14"/>
        <v>0</v>
      </c>
      <c r="BF123" s="214">
        <f t="shared" si="15"/>
        <v>0</v>
      </c>
      <c r="BG123" s="214">
        <f t="shared" si="16"/>
        <v>0</v>
      </c>
      <c r="BH123" s="214">
        <f t="shared" si="17"/>
        <v>0</v>
      </c>
      <c r="BI123" s="214">
        <f t="shared" si="18"/>
        <v>0</v>
      </c>
      <c r="BJ123" s="25" t="s">
        <v>82</v>
      </c>
      <c r="BK123" s="214">
        <f t="shared" si="19"/>
        <v>0</v>
      </c>
      <c r="BL123" s="25" t="s">
        <v>327</v>
      </c>
      <c r="BM123" s="25" t="s">
        <v>598</v>
      </c>
    </row>
    <row r="124" spans="2:65" s="1" customFormat="1" ht="22.5" customHeight="1">
      <c r="B124" s="42"/>
      <c r="C124" s="203" t="s">
        <v>598</v>
      </c>
      <c r="D124" s="203" t="s">
        <v>311</v>
      </c>
      <c r="E124" s="204" t="s">
        <v>8952</v>
      </c>
      <c r="F124" s="205" t="s">
        <v>8920</v>
      </c>
      <c r="G124" s="206" t="s">
        <v>538</v>
      </c>
      <c r="H124" s="207">
        <v>22</v>
      </c>
      <c r="I124" s="208"/>
      <c r="J124" s="209">
        <f t="shared" si="10"/>
        <v>0</v>
      </c>
      <c r="K124" s="205" t="s">
        <v>21</v>
      </c>
      <c r="L124" s="62"/>
      <c r="M124" s="210" t="s">
        <v>21</v>
      </c>
      <c r="N124" s="211" t="s">
        <v>45</v>
      </c>
      <c r="O124" s="43"/>
      <c r="P124" s="212">
        <f t="shared" si="11"/>
        <v>0</v>
      </c>
      <c r="Q124" s="212">
        <v>0</v>
      </c>
      <c r="R124" s="212">
        <f t="shared" si="12"/>
        <v>0</v>
      </c>
      <c r="S124" s="212">
        <v>0</v>
      </c>
      <c r="T124" s="213">
        <f t="shared" si="13"/>
        <v>0</v>
      </c>
      <c r="AR124" s="25" t="s">
        <v>327</v>
      </c>
      <c r="AT124" s="25" t="s">
        <v>311</v>
      </c>
      <c r="AU124" s="25" t="s">
        <v>84</v>
      </c>
      <c r="AY124" s="25" t="s">
        <v>308</v>
      </c>
      <c r="BE124" s="214">
        <f t="shared" si="14"/>
        <v>0</v>
      </c>
      <c r="BF124" s="214">
        <f t="shared" si="15"/>
        <v>0</v>
      </c>
      <c r="BG124" s="214">
        <f t="shared" si="16"/>
        <v>0</v>
      </c>
      <c r="BH124" s="214">
        <f t="shared" si="17"/>
        <v>0</v>
      </c>
      <c r="BI124" s="214">
        <f t="shared" si="18"/>
        <v>0</v>
      </c>
      <c r="BJ124" s="25" t="s">
        <v>82</v>
      </c>
      <c r="BK124" s="214">
        <f t="shared" si="19"/>
        <v>0</v>
      </c>
      <c r="BL124" s="25" t="s">
        <v>327</v>
      </c>
      <c r="BM124" s="25" t="s">
        <v>603</v>
      </c>
    </row>
    <row r="125" spans="2:65" s="1" customFormat="1" ht="22.5" customHeight="1">
      <c r="B125" s="42"/>
      <c r="C125" s="203" t="s">
        <v>603</v>
      </c>
      <c r="D125" s="203" t="s">
        <v>311</v>
      </c>
      <c r="E125" s="204" t="s">
        <v>8953</v>
      </c>
      <c r="F125" s="205" t="s">
        <v>8922</v>
      </c>
      <c r="G125" s="206" t="s">
        <v>538</v>
      </c>
      <c r="H125" s="207">
        <v>8</v>
      </c>
      <c r="I125" s="208"/>
      <c r="J125" s="209">
        <f t="shared" si="10"/>
        <v>0</v>
      </c>
      <c r="K125" s="205" t="s">
        <v>21</v>
      </c>
      <c r="L125" s="62"/>
      <c r="M125" s="210" t="s">
        <v>21</v>
      </c>
      <c r="N125" s="211" t="s">
        <v>45</v>
      </c>
      <c r="O125" s="43"/>
      <c r="P125" s="212">
        <f t="shared" si="11"/>
        <v>0</v>
      </c>
      <c r="Q125" s="212">
        <v>0</v>
      </c>
      <c r="R125" s="212">
        <f t="shared" si="12"/>
        <v>0</v>
      </c>
      <c r="S125" s="212">
        <v>0</v>
      </c>
      <c r="T125" s="213">
        <f t="shared" si="13"/>
        <v>0</v>
      </c>
      <c r="AR125" s="25" t="s">
        <v>327</v>
      </c>
      <c r="AT125" s="25" t="s">
        <v>311</v>
      </c>
      <c r="AU125" s="25" t="s">
        <v>84</v>
      </c>
      <c r="AY125" s="25" t="s">
        <v>308</v>
      </c>
      <c r="BE125" s="214">
        <f t="shared" si="14"/>
        <v>0</v>
      </c>
      <c r="BF125" s="214">
        <f t="shared" si="15"/>
        <v>0</v>
      </c>
      <c r="BG125" s="214">
        <f t="shared" si="16"/>
        <v>0</v>
      </c>
      <c r="BH125" s="214">
        <f t="shared" si="17"/>
        <v>0</v>
      </c>
      <c r="BI125" s="214">
        <f t="shared" si="18"/>
        <v>0</v>
      </c>
      <c r="BJ125" s="25" t="s">
        <v>82</v>
      </c>
      <c r="BK125" s="214">
        <f t="shared" si="19"/>
        <v>0</v>
      </c>
      <c r="BL125" s="25" t="s">
        <v>327</v>
      </c>
      <c r="BM125" s="25" t="s">
        <v>608</v>
      </c>
    </row>
    <row r="126" spans="2:65" s="1" customFormat="1" ht="22.5" customHeight="1">
      <c r="B126" s="42"/>
      <c r="C126" s="203" t="s">
        <v>608</v>
      </c>
      <c r="D126" s="203" t="s">
        <v>311</v>
      </c>
      <c r="E126" s="204" t="s">
        <v>8954</v>
      </c>
      <c r="F126" s="205" t="s">
        <v>8924</v>
      </c>
      <c r="G126" s="206" t="s">
        <v>538</v>
      </c>
      <c r="H126" s="207">
        <v>9</v>
      </c>
      <c r="I126" s="208"/>
      <c r="J126" s="209">
        <f t="shared" si="10"/>
        <v>0</v>
      </c>
      <c r="K126" s="205" t="s">
        <v>21</v>
      </c>
      <c r="L126" s="62"/>
      <c r="M126" s="210" t="s">
        <v>21</v>
      </c>
      <c r="N126" s="211" t="s">
        <v>45</v>
      </c>
      <c r="O126" s="43"/>
      <c r="P126" s="212">
        <f t="shared" si="11"/>
        <v>0</v>
      </c>
      <c r="Q126" s="212">
        <v>0</v>
      </c>
      <c r="R126" s="212">
        <f t="shared" si="12"/>
        <v>0</v>
      </c>
      <c r="S126" s="212">
        <v>0</v>
      </c>
      <c r="T126" s="213">
        <f t="shared" si="13"/>
        <v>0</v>
      </c>
      <c r="AR126" s="25" t="s">
        <v>327</v>
      </c>
      <c r="AT126" s="25" t="s">
        <v>311</v>
      </c>
      <c r="AU126" s="25" t="s">
        <v>84</v>
      </c>
      <c r="AY126" s="25" t="s">
        <v>308</v>
      </c>
      <c r="BE126" s="214">
        <f t="shared" si="14"/>
        <v>0</v>
      </c>
      <c r="BF126" s="214">
        <f t="shared" si="15"/>
        <v>0</v>
      </c>
      <c r="BG126" s="214">
        <f t="shared" si="16"/>
        <v>0</v>
      </c>
      <c r="BH126" s="214">
        <f t="shared" si="17"/>
        <v>0</v>
      </c>
      <c r="BI126" s="214">
        <f t="shared" si="18"/>
        <v>0</v>
      </c>
      <c r="BJ126" s="25" t="s">
        <v>82</v>
      </c>
      <c r="BK126" s="214">
        <f t="shared" si="19"/>
        <v>0</v>
      </c>
      <c r="BL126" s="25" t="s">
        <v>327</v>
      </c>
      <c r="BM126" s="25" t="s">
        <v>613</v>
      </c>
    </row>
    <row r="127" spans="2:65" s="1" customFormat="1" ht="22.5" customHeight="1">
      <c r="B127" s="42"/>
      <c r="C127" s="203" t="s">
        <v>613</v>
      </c>
      <c r="D127" s="203" t="s">
        <v>311</v>
      </c>
      <c r="E127" s="204" t="s">
        <v>8955</v>
      </c>
      <c r="F127" s="205" t="s">
        <v>8930</v>
      </c>
      <c r="G127" s="206" t="s">
        <v>538</v>
      </c>
      <c r="H127" s="207">
        <v>70</v>
      </c>
      <c r="I127" s="208"/>
      <c r="J127" s="209">
        <f t="shared" si="10"/>
        <v>0</v>
      </c>
      <c r="K127" s="205" t="s">
        <v>21</v>
      </c>
      <c r="L127" s="62"/>
      <c r="M127" s="210" t="s">
        <v>21</v>
      </c>
      <c r="N127" s="211" t="s">
        <v>45</v>
      </c>
      <c r="O127" s="43"/>
      <c r="P127" s="212">
        <f t="shared" si="11"/>
        <v>0</v>
      </c>
      <c r="Q127" s="212">
        <v>0</v>
      </c>
      <c r="R127" s="212">
        <f t="shared" si="12"/>
        <v>0</v>
      </c>
      <c r="S127" s="212">
        <v>0</v>
      </c>
      <c r="T127" s="213">
        <f t="shared" si="13"/>
        <v>0</v>
      </c>
      <c r="AR127" s="25" t="s">
        <v>327</v>
      </c>
      <c r="AT127" s="25" t="s">
        <v>311</v>
      </c>
      <c r="AU127" s="25" t="s">
        <v>84</v>
      </c>
      <c r="AY127" s="25" t="s">
        <v>308</v>
      </c>
      <c r="BE127" s="214">
        <f t="shared" si="14"/>
        <v>0</v>
      </c>
      <c r="BF127" s="214">
        <f t="shared" si="15"/>
        <v>0</v>
      </c>
      <c r="BG127" s="214">
        <f t="shared" si="16"/>
        <v>0</v>
      </c>
      <c r="BH127" s="214">
        <f t="shared" si="17"/>
        <v>0</v>
      </c>
      <c r="BI127" s="214">
        <f t="shared" si="18"/>
        <v>0</v>
      </c>
      <c r="BJ127" s="25" t="s">
        <v>82</v>
      </c>
      <c r="BK127" s="214">
        <f t="shared" si="19"/>
        <v>0</v>
      </c>
      <c r="BL127" s="25" t="s">
        <v>327</v>
      </c>
      <c r="BM127" s="25" t="s">
        <v>619</v>
      </c>
    </row>
    <row r="128" spans="2:65" s="1" customFormat="1" ht="22.5" customHeight="1">
      <c r="B128" s="42"/>
      <c r="C128" s="203" t="s">
        <v>619</v>
      </c>
      <c r="D128" s="203" t="s">
        <v>311</v>
      </c>
      <c r="E128" s="204" t="s">
        <v>8956</v>
      </c>
      <c r="F128" s="205" t="s">
        <v>8932</v>
      </c>
      <c r="G128" s="206" t="s">
        <v>538</v>
      </c>
      <c r="H128" s="207">
        <v>50</v>
      </c>
      <c r="I128" s="208"/>
      <c r="J128" s="209">
        <f t="shared" si="10"/>
        <v>0</v>
      </c>
      <c r="K128" s="205" t="s">
        <v>21</v>
      </c>
      <c r="L128" s="62"/>
      <c r="M128" s="210" t="s">
        <v>21</v>
      </c>
      <c r="N128" s="211" t="s">
        <v>45</v>
      </c>
      <c r="O128" s="43"/>
      <c r="P128" s="212">
        <f t="shared" si="11"/>
        <v>0</v>
      </c>
      <c r="Q128" s="212">
        <v>0</v>
      </c>
      <c r="R128" s="212">
        <f t="shared" si="12"/>
        <v>0</v>
      </c>
      <c r="S128" s="212">
        <v>0</v>
      </c>
      <c r="T128" s="213">
        <f t="shared" si="13"/>
        <v>0</v>
      </c>
      <c r="AR128" s="25" t="s">
        <v>327</v>
      </c>
      <c r="AT128" s="25" t="s">
        <v>311</v>
      </c>
      <c r="AU128" s="25" t="s">
        <v>84</v>
      </c>
      <c r="AY128" s="25" t="s">
        <v>308</v>
      </c>
      <c r="BE128" s="214">
        <f t="shared" si="14"/>
        <v>0</v>
      </c>
      <c r="BF128" s="214">
        <f t="shared" si="15"/>
        <v>0</v>
      </c>
      <c r="BG128" s="214">
        <f t="shared" si="16"/>
        <v>0</v>
      </c>
      <c r="BH128" s="214">
        <f t="shared" si="17"/>
        <v>0</v>
      </c>
      <c r="BI128" s="214">
        <f t="shared" si="18"/>
        <v>0</v>
      </c>
      <c r="BJ128" s="25" t="s">
        <v>82</v>
      </c>
      <c r="BK128" s="214">
        <f t="shared" si="19"/>
        <v>0</v>
      </c>
      <c r="BL128" s="25" t="s">
        <v>327</v>
      </c>
      <c r="BM128" s="25" t="s">
        <v>624</v>
      </c>
    </row>
    <row r="129" spans="2:65" s="1" customFormat="1" ht="22.5" customHeight="1">
      <c r="B129" s="42"/>
      <c r="C129" s="203" t="s">
        <v>624</v>
      </c>
      <c r="D129" s="203" t="s">
        <v>311</v>
      </c>
      <c r="E129" s="204" t="s">
        <v>8957</v>
      </c>
      <c r="F129" s="205" t="s">
        <v>8934</v>
      </c>
      <c r="G129" s="206" t="s">
        <v>5275</v>
      </c>
      <c r="H129" s="207">
        <v>5</v>
      </c>
      <c r="I129" s="208"/>
      <c r="J129" s="209">
        <f t="shared" si="10"/>
        <v>0</v>
      </c>
      <c r="K129" s="205" t="s">
        <v>21</v>
      </c>
      <c r="L129" s="62"/>
      <c r="M129" s="210" t="s">
        <v>21</v>
      </c>
      <c r="N129" s="211" t="s">
        <v>45</v>
      </c>
      <c r="O129" s="43"/>
      <c r="P129" s="212">
        <f t="shared" si="11"/>
        <v>0</v>
      </c>
      <c r="Q129" s="212">
        <v>0</v>
      </c>
      <c r="R129" s="212">
        <f t="shared" si="12"/>
        <v>0</v>
      </c>
      <c r="S129" s="212">
        <v>0</v>
      </c>
      <c r="T129" s="213">
        <f t="shared" si="13"/>
        <v>0</v>
      </c>
      <c r="AR129" s="25" t="s">
        <v>327</v>
      </c>
      <c r="AT129" s="25" t="s">
        <v>311</v>
      </c>
      <c r="AU129" s="25" t="s">
        <v>84</v>
      </c>
      <c r="AY129" s="25" t="s">
        <v>308</v>
      </c>
      <c r="BE129" s="214">
        <f t="shared" si="14"/>
        <v>0</v>
      </c>
      <c r="BF129" s="214">
        <f t="shared" si="15"/>
        <v>0</v>
      </c>
      <c r="BG129" s="214">
        <f t="shared" si="16"/>
        <v>0</v>
      </c>
      <c r="BH129" s="214">
        <f t="shared" si="17"/>
        <v>0</v>
      </c>
      <c r="BI129" s="214">
        <f t="shared" si="18"/>
        <v>0</v>
      </c>
      <c r="BJ129" s="25" t="s">
        <v>82</v>
      </c>
      <c r="BK129" s="214">
        <f t="shared" si="19"/>
        <v>0</v>
      </c>
      <c r="BL129" s="25" t="s">
        <v>327</v>
      </c>
      <c r="BM129" s="25" t="s">
        <v>632</v>
      </c>
    </row>
    <row r="130" spans="2:65" s="1" customFormat="1" ht="22.5" customHeight="1">
      <c r="B130" s="42"/>
      <c r="C130" s="203" t="s">
        <v>632</v>
      </c>
      <c r="D130" s="203" t="s">
        <v>311</v>
      </c>
      <c r="E130" s="204" t="s">
        <v>8958</v>
      </c>
      <c r="F130" s="205" t="s">
        <v>7482</v>
      </c>
      <c r="G130" s="206" t="s">
        <v>700</v>
      </c>
      <c r="H130" s="207">
        <v>1</v>
      </c>
      <c r="I130" s="208"/>
      <c r="J130" s="209">
        <f t="shared" si="10"/>
        <v>0</v>
      </c>
      <c r="K130" s="205" t="s">
        <v>21</v>
      </c>
      <c r="L130" s="62"/>
      <c r="M130" s="210" t="s">
        <v>21</v>
      </c>
      <c r="N130" s="211" t="s">
        <v>45</v>
      </c>
      <c r="O130" s="43"/>
      <c r="P130" s="212">
        <f t="shared" si="11"/>
        <v>0</v>
      </c>
      <c r="Q130" s="212">
        <v>0</v>
      </c>
      <c r="R130" s="212">
        <f t="shared" si="12"/>
        <v>0</v>
      </c>
      <c r="S130" s="212">
        <v>0</v>
      </c>
      <c r="T130" s="213">
        <f t="shared" si="13"/>
        <v>0</v>
      </c>
      <c r="AR130" s="25" t="s">
        <v>327</v>
      </c>
      <c r="AT130" s="25" t="s">
        <v>311</v>
      </c>
      <c r="AU130" s="25" t="s">
        <v>84</v>
      </c>
      <c r="AY130" s="25" t="s">
        <v>308</v>
      </c>
      <c r="BE130" s="214">
        <f t="shared" si="14"/>
        <v>0</v>
      </c>
      <c r="BF130" s="214">
        <f t="shared" si="15"/>
        <v>0</v>
      </c>
      <c r="BG130" s="214">
        <f t="shared" si="16"/>
        <v>0</v>
      </c>
      <c r="BH130" s="214">
        <f t="shared" si="17"/>
        <v>0</v>
      </c>
      <c r="BI130" s="214">
        <f t="shared" si="18"/>
        <v>0</v>
      </c>
      <c r="BJ130" s="25" t="s">
        <v>82</v>
      </c>
      <c r="BK130" s="214">
        <f t="shared" si="19"/>
        <v>0</v>
      </c>
      <c r="BL130" s="25" t="s">
        <v>327</v>
      </c>
      <c r="BM130" s="25" t="s">
        <v>638</v>
      </c>
    </row>
    <row r="131" spans="2:65" s="1" customFormat="1" ht="22.5" customHeight="1">
      <c r="B131" s="42"/>
      <c r="C131" s="203" t="s">
        <v>638</v>
      </c>
      <c r="D131" s="203" t="s">
        <v>311</v>
      </c>
      <c r="E131" s="204" t="s">
        <v>8959</v>
      </c>
      <c r="F131" s="205" t="s">
        <v>8937</v>
      </c>
      <c r="G131" s="206" t="s">
        <v>700</v>
      </c>
      <c r="H131" s="207">
        <v>1</v>
      </c>
      <c r="I131" s="208"/>
      <c r="J131" s="209">
        <f t="shared" si="10"/>
        <v>0</v>
      </c>
      <c r="K131" s="205" t="s">
        <v>21</v>
      </c>
      <c r="L131" s="62"/>
      <c r="M131" s="210" t="s">
        <v>21</v>
      </c>
      <c r="N131" s="211" t="s">
        <v>45</v>
      </c>
      <c r="O131" s="43"/>
      <c r="P131" s="212">
        <f t="shared" si="11"/>
        <v>0</v>
      </c>
      <c r="Q131" s="212">
        <v>0</v>
      </c>
      <c r="R131" s="212">
        <f t="shared" si="12"/>
        <v>0</v>
      </c>
      <c r="S131" s="212">
        <v>0</v>
      </c>
      <c r="T131" s="213">
        <f t="shared" si="13"/>
        <v>0</v>
      </c>
      <c r="AR131" s="25" t="s">
        <v>327</v>
      </c>
      <c r="AT131" s="25" t="s">
        <v>311</v>
      </c>
      <c r="AU131" s="25" t="s">
        <v>84</v>
      </c>
      <c r="AY131" s="25" t="s">
        <v>308</v>
      </c>
      <c r="BE131" s="214">
        <f t="shared" si="14"/>
        <v>0</v>
      </c>
      <c r="BF131" s="214">
        <f t="shared" si="15"/>
        <v>0</v>
      </c>
      <c r="BG131" s="214">
        <f t="shared" si="16"/>
        <v>0</v>
      </c>
      <c r="BH131" s="214">
        <f t="shared" si="17"/>
        <v>0</v>
      </c>
      <c r="BI131" s="214">
        <f t="shared" si="18"/>
        <v>0</v>
      </c>
      <c r="BJ131" s="25" t="s">
        <v>82</v>
      </c>
      <c r="BK131" s="214">
        <f t="shared" si="19"/>
        <v>0</v>
      </c>
      <c r="BL131" s="25" t="s">
        <v>327</v>
      </c>
      <c r="BM131" s="25" t="s">
        <v>644</v>
      </c>
    </row>
    <row r="132" spans="2:65" s="11" customFormat="1" ht="29.85" customHeight="1">
      <c r="B132" s="186"/>
      <c r="C132" s="187"/>
      <c r="D132" s="200" t="s">
        <v>73</v>
      </c>
      <c r="E132" s="201" t="s">
        <v>8960</v>
      </c>
      <c r="F132" s="201" t="s">
        <v>8961</v>
      </c>
      <c r="G132" s="187"/>
      <c r="H132" s="187"/>
      <c r="I132" s="190"/>
      <c r="J132" s="202">
        <f>BK132</f>
        <v>0</v>
      </c>
      <c r="K132" s="187"/>
      <c r="L132" s="192"/>
      <c r="M132" s="193"/>
      <c r="N132" s="194"/>
      <c r="O132" s="194"/>
      <c r="P132" s="195">
        <f>SUM(P133:P154)</f>
        <v>0</v>
      </c>
      <c r="Q132" s="194"/>
      <c r="R132" s="195">
        <f>SUM(R133:R154)</f>
        <v>0</v>
      </c>
      <c r="S132" s="194"/>
      <c r="T132" s="196">
        <f>SUM(T133:T154)</f>
        <v>0</v>
      </c>
      <c r="AR132" s="197" t="s">
        <v>82</v>
      </c>
      <c r="AT132" s="198" t="s">
        <v>73</v>
      </c>
      <c r="AU132" s="198" t="s">
        <v>82</v>
      </c>
      <c r="AY132" s="197" t="s">
        <v>308</v>
      </c>
      <c r="BK132" s="199">
        <f>SUM(BK133:BK154)</f>
        <v>0</v>
      </c>
    </row>
    <row r="133" spans="2:65" s="1" customFormat="1" ht="22.5" customHeight="1">
      <c r="B133" s="42"/>
      <c r="C133" s="203" t="s">
        <v>644</v>
      </c>
      <c r="D133" s="203" t="s">
        <v>311</v>
      </c>
      <c r="E133" s="204" t="s">
        <v>8962</v>
      </c>
      <c r="F133" s="205" t="s">
        <v>8963</v>
      </c>
      <c r="G133" s="206" t="s">
        <v>5275</v>
      </c>
      <c r="H133" s="207">
        <v>1</v>
      </c>
      <c r="I133" s="208"/>
      <c r="J133" s="209">
        <f t="shared" ref="J133:J154" si="20">ROUND(I133*H133,2)</f>
        <v>0</v>
      </c>
      <c r="K133" s="205" t="s">
        <v>21</v>
      </c>
      <c r="L133" s="62"/>
      <c r="M133" s="210" t="s">
        <v>21</v>
      </c>
      <c r="N133" s="211" t="s">
        <v>45</v>
      </c>
      <c r="O133" s="43"/>
      <c r="P133" s="212">
        <f t="shared" ref="P133:P154" si="21">O133*H133</f>
        <v>0</v>
      </c>
      <c r="Q133" s="212">
        <v>0</v>
      </c>
      <c r="R133" s="212">
        <f t="shared" ref="R133:R154" si="22">Q133*H133</f>
        <v>0</v>
      </c>
      <c r="S133" s="212">
        <v>0</v>
      </c>
      <c r="T133" s="213">
        <f t="shared" ref="T133:T154" si="23">S133*H133</f>
        <v>0</v>
      </c>
      <c r="AR133" s="25" t="s">
        <v>327</v>
      </c>
      <c r="AT133" s="25" t="s">
        <v>311</v>
      </c>
      <c r="AU133" s="25" t="s">
        <v>84</v>
      </c>
      <c r="AY133" s="25" t="s">
        <v>308</v>
      </c>
      <c r="BE133" s="214">
        <f t="shared" ref="BE133:BE154" si="24">IF(N133="základní",J133,0)</f>
        <v>0</v>
      </c>
      <c r="BF133" s="214">
        <f t="shared" ref="BF133:BF154" si="25">IF(N133="snížená",J133,0)</f>
        <v>0</v>
      </c>
      <c r="BG133" s="214">
        <f t="shared" ref="BG133:BG154" si="26">IF(N133="zákl. přenesená",J133,0)</f>
        <v>0</v>
      </c>
      <c r="BH133" s="214">
        <f t="shared" ref="BH133:BH154" si="27">IF(N133="sníž. přenesená",J133,0)</f>
        <v>0</v>
      </c>
      <c r="BI133" s="214">
        <f t="shared" ref="BI133:BI154" si="28">IF(N133="nulová",J133,0)</f>
        <v>0</v>
      </c>
      <c r="BJ133" s="25" t="s">
        <v>82</v>
      </c>
      <c r="BK133" s="214">
        <f t="shared" ref="BK133:BK154" si="29">ROUND(I133*H133,2)</f>
        <v>0</v>
      </c>
      <c r="BL133" s="25" t="s">
        <v>327</v>
      </c>
      <c r="BM133" s="25" t="s">
        <v>649</v>
      </c>
    </row>
    <row r="134" spans="2:65" s="1" customFormat="1" ht="22.5" customHeight="1">
      <c r="B134" s="42"/>
      <c r="C134" s="203" t="s">
        <v>649</v>
      </c>
      <c r="D134" s="203" t="s">
        <v>311</v>
      </c>
      <c r="E134" s="204" t="s">
        <v>8964</v>
      </c>
      <c r="F134" s="205" t="s">
        <v>8965</v>
      </c>
      <c r="G134" s="206" t="s">
        <v>5275</v>
      </c>
      <c r="H134" s="207">
        <v>3</v>
      </c>
      <c r="I134" s="208"/>
      <c r="J134" s="209">
        <f t="shared" si="20"/>
        <v>0</v>
      </c>
      <c r="K134" s="205" t="s">
        <v>21</v>
      </c>
      <c r="L134" s="62"/>
      <c r="M134" s="210" t="s">
        <v>21</v>
      </c>
      <c r="N134" s="211" t="s">
        <v>45</v>
      </c>
      <c r="O134" s="43"/>
      <c r="P134" s="212">
        <f t="shared" si="21"/>
        <v>0</v>
      </c>
      <c r="Q134" s="212">
        <v>0</v>
      </c>
      <c r="R134" s="212">
        <f t="shared" si="22"/>
        <v>0</v>
      </c>
      <c r="S134" s="212">
        <v>0</v>
      </c>
      <c r="T134" s="213">
        <f t="shared" si="23"/>
        <v>0</v>
      </c>
      <c r="AR134" s="25" t="s">
        <v>327</v>
      </c>
      <c r="AT134" s="25" t="s">
        <v>311</v>
      </c>
      <c r="AU134" s="25" t="s">
        <v>84</v>
      </c>
      <c r="AY134" s="25" t="s">
        <v>308</v>
      </c>
      <c r="BE134" s="214">
        <f t="shared" si="24"/>
        <v>0</v>
      </c>
      <c r="BF134" s="214">
        <f t="shared" si="25"/>
        <v>0</v>
      </c>
      <c r="BG134" s="214">
        <f t="shared" si="26"/>
        <v>0</v>
      </c>
      <c r="BH134" s="214">
        <f t="shared" si="27"/>
        <v>0</v>
      </c>
      <c r="BI134" s="214">
        <f t="shared" si="28"/>
        <v>0</v>
      </c>
      <c r="BJ134" s="25" t="s">
        <v>82</v>
      </c>
      <c r="BK134" s="214">
        <f t="shared" si="29"/>
        <v>0</v>
      </c>
      <c r="BL134" s="25" t="s">
        <v>327</v>
      </c>
      <c r="BM134" s="25" t="s">
        <v>653</v>
      </c>
    </row>
    <row r="135" spans="2:65" s="1" customFormat="1" ht="22.5" customHeight="1">
      <c r="B135" s="42"/>
      <c r="C135" s="203" t="s">
        <v>653</v>
      </c>
      <c r="D135" s="203" t="s">
        <v>311</v>
      </c>
      <c r="E135" s="204" t="s">
        <v>8966</v>
      </c>
      <c r="F135" s="205" t="s">
        <v>8906</v>
      </c>
      <c r="G135" s="206" t="s">
        <v>5275</v>
      </c>
      <c r="H135" s="207">
        <v>2</v>
      </c>
      <c r="I135" s="208"/>
      <c r="J135" s="209">
        <f t="shared" si="20"/>
        <v>0</v>
      </c>
      <c r="K135" s="205" t="s">
        <v>21</v>
      </c>
      <c r="L135" s="62"/>
      <c r="M135" s="210" t="s">
        <v>21</v>
      </c>
      <c r="N135" s="211" t="s">
        <v>45</v>
      </c>
      <c r="O135" s="43"/>
      <c r="P135" s="212">
        <f t="shared" si="21"/>
        <v>0</v>
      </c>
      <c r="Q135" s="212">
        <v>0</v>
      </c>
      <c r="R135" s="212">
        <f t="shared" si="22"/>
        <v>0</v>
      </c>
      <c r="S135" s="212">
        <v>0</v>
      </c>
      <c r="T135" s="213">
        <f t="shared" si="23"/>
        <v>0</v>
      </c>
      <c r="AR135" s="25" t="s">
        <v>327</v>
      </c>
      <c r="AT135" s="25" t="s">
        <v>311</v>
      </c>
      <c r="AU135" s="25" t="s">
        <v>84</v>
      </c>
      <c r="AY135" s="25" t="s">
        <v>308</v>
      </c>
      <c r="BE135" s="214">
        <f t="shared" si="24"/>
        <v>0</v>
      </c>
      <c r="BF135" s="214">
        <f t="shared" si="25"/>
        <v>0</v>
      </c>
      <c r="BG135" s="214">
        <f t="shared" si="26"/>
        <v>0</v>
      </c>
      <c r="BH135" s="214">
        <f t="shared" si="27"/>
        <v>0</v>
      </c>
      <c r="BI135" s="214">
        <f t="shared" si="28"/>
        <v>0</v>
      </c>
      <c r="BJ135" s="25" t="s">
        <v>82</v>
      </c>
      <c r="BK135" s="214">
        <f t="shared" si="29"/>
        <v>0</v>
      </c>
      <c r="BL135" s="25" t="s">
        <v>327</v>
      </c>
      <c r="BM135" s="25" t="s">
        <v>657</v>
      </c>
    </row>
    <row r="136" spans="2:65" s="1" customFormat="1" ht="22.5" customHeight="1">
      <c r="B136" s="42"/>
      <c r="C136" s="203" t="s">
        <v>657</v>
      </c>
      <c r="D136" s="203" t="s">
        <v>311</v>
      </c>
      <c r="E136" s="204" t="s">
        <v>8967</v>
      </c>
      <c r="F136" s="205" t="s">
        <v>8910</v>
      </c>
      <c r="G136" s="206" t="s">
        <v>5275</v>
      </c>
      <c r="H136" s="207">
        <v>2</v>
      </c>
      <c r="I136" s="208"/>
      <c r="J136" s="209">
        <f t="shared" si="20"/>
        <v>0</v>
      </c>
      <c r="K136" s="205" t="s">
        <v>21</v>
      </c>
      <c r="L136" s="62"/>
      <c r="M136" s="210" t="s">
        <v>21</v>
      </c>
      <c r="N136" s="211" t="s">
        <v>45</v>
      </c>
      <c r="O136" s="43"/>
      <c r="P136" s="212">
        <f t="shared" si="21"/>
        <v>0</v>
      </c>
      <c r="Q136" s="212">
        <v>0</v>
      </c>
      <c r="R136" s="212">
        <f t="shared" si="22"/>
        <v>0</v>
      </c>
      <c r="S136" s="212">
        <v>0</v>
      </c>
      <c r="T136" s="213">
        <f t="shared" si="23"/>
        <v>0</v>
      </c>
      <c r="AR136" s="25" t="s">
        <v>327</v>
      </c>
      <c r="AT136" s="25" t="s">
        <v>311</v>
      </c>
      <c r="AU136" s="25" t="s">
        <v>84</v>
      </c>
      <c r="AY136" s="25" t="s">
        <v>308</v>
      </c>
      <c r="BE136" s="214">
        <f t="shared" si="24"/>
        <v>0</v>
      </c>
      <c r="BF136" s="214">
        <f t="shared" si="25"/>
        <v>0</v>
      </c>
      <c r="BG136" s="214">
        <f t="shared" si="26"/>
        <v>0</v>
      </c>
      <c r="BH136" s="214">
        <f t="shared" si="27"/>
        <v>0</v>
      </c>
      <c r="BI136" s="214">
        <f t="shared" si="28"/>
        <v>0</v>
      </c>
      <c r="BJ136" s="25" t="s">
        <v>82</v>
      </c>
      <c r="BK136" s="214">
        <f t="shared" si="29"/>
        <v>0</v>
      </c>
      <c r="BL136" s="25" t="s">
        <v>327</v>
      </c>
      <c r="BM136" s="25" t="s">
        <v>661</v>
      </c>
    </row>
    <row r="137" spans="2:65" s="1" customFormat="1" ht="22.5" customHeight="1">
      <c r="B137" s="42"/>
      <c r="C137" s="203" t="s">
        <v>661</v>
      </c>
      <c r="D137" s="203" t="s">
        <v>311</v>
      </c>
      <c r="E137" s="204" t="s">
        <v>8968</v>
      </c>
      <c r="F137" s="205" t="s">
        <v>8969</v>
      </c>
      <c r="G137" s="206" t="s">
        <v>5275</v>
      </c>
      <c r="H137" s="207">
        <v>28</v>
      </c>
      <c r="I137" s="208"/>
      <c r="J137" s="209">
        <f t="shared" si="20"/>
        <v>0</v>
      </c>
      <c r="K137" s="205" t="s">
        <v>21</v>
      </c>
      <c r="L137" s="62"/>
      <c r="M137" s="210" t="s">
        <v>21</v>
      </c>
      <c r="N137" s="211" t="s">
        <v>45</v>
      </c>
      <c r="O137" s="43"/>
      <c r="P137" s="212">
        <f t="shared" si="21"/>
        <v>0</v>
      </c>
      <c r="Q137" s="212">
        <v>0</v>
      </c>
      <c r="R137" s="212">
        <f t="shared" si="22"/>
        <v>0</v>
      </c>
      <c r="S137" s="212">
        <v>0</v>
      </c>
      <c r="T137" s="213">
        <f t="shared" si="23"/>
        <v>0</v>
      </c>
      <c r="AR137" s="25" t="s">
        <v>327</v>
      </c>
      <c r="AT137" s="25" t="s">
        <v>311</v>
      </c>
      <c r="AU137" s="25" t="s">
        <v>84</v>
      </c>
      <c r="AY137" s="25" t="s">
        <v>308</v>
      </c>
      <c r="BE137" s="214">
        <f t="shared" si="24"/>
        <v>0</v>
      </c>
      <c r="BF137" s="214">
        <f t="shared" si="25"/>
        <v>0</v>
      </c>
      <c r="BG137" s="214">
        <f t="shared" si="26"/>
        <v>0</v>
      </c>
      <c r="BH137" s="214">
        <f t="shared" si="27"/>
        <v>0</v>
      </c>
      <c r="BI137" s="214">
        <f t="shared" si="28"/>
        <v>0</v>
      </c>
      <c r="BJ137" s="25" t="s">
        <v>82</v>
      </c>
      <c r="BK137" s="214">
        <f t="shared" si="29"/>
        <v>0</v>
      </c>
      <c r="BL137" s="25" t="s">
        <v>327</v>
      </c>
      <c r="BM137" s="25" t="s">
        <v>665</v>
      </c>
    </row>
    <row r="138" spans="2:65" s="1" customFormat="1" ht="22.5" customHeight="1">
      <c r="B138" s="42"/>
      <c r="C138" s="203" t="s">
        <v>665</v>
      </c>
      <c r="D138" s="203" t="s">
        <v>311</v>
      </c>
      <c r="E138" s="204" t="s">
        <v>8970</v>
      </c>
      <c r="F138" s="205" t="s">
        <v>8971</v>
      </c>
      <c r="G138" s="206" t="s">
        <v>5275</v>
      </c>
      <c r="H138" s="207">
        <v>1</v>
      </c>
      <c r="I138" s="208"/>
      <c r="J138" s="209">
        <f t="shared" si="20"/>
        <v>0</v>
      </c>
      <c r="K138" s="205" t="s">
        <v>21</v>
      </c>
      <c r="L138" s="62"/>
      <c r="M138" s="210" t="s">
        <v>21</v>
      </c>
      <c r="N138" s="211" t="s">
        <v>45</v>
      </c>
      <c r="O138" s="43"/>
      <c r="P138" s="212">
        <f t="shared" si="21"/>
        <v>0</v>
      </c>
      <c r="Q138" s="212">
        <v>0</v>
      </c>
      <c r="R138" s="212">
        <f t="shared" si="22"/>
        <v>0</v>
      </c>
      <c r="S138" s="212">
        <v>0</v>
      </c>
      <c r="T138" s="213">
        <f t="shared" si="23"/>
        <v>0</v>
      </c>
      <c r="AR138" s="25" t="s">
        <v>327</v>
      </c>
      <c r="AT138" s="25" t="s">
        <v>311</v>
      </c>
      <c r="AU138" s="25" t="s">
        <v>84</v>
      </c>
      <c r="AY138" s="25" t="s">
        <v>308</v>
      </c>
      <c r="BE138" s="214">
        <f t="shared" si="24"/>
        <v>0</v>
      </c>
      <c r="BF138" s="214">
        <f t="shared" si="25"/>
        <v>0</v>
      </c>
      <c r="BG138" s="214">
        <f t="shared" si="26"/>
        <v>0</v>
      </c>
      <c r="BH138" s="214">
        <f t="shared" si="27"/>
        <v>0</v>
      </c>
      <c r="BI138" s="214">
        <f t="shared" si="28"/>
        <v>0</v>
      </c>
      <c r="BJ138" s="25" t="s">
        <v>82</v>
      </c>
      <c r="BK138" s="214">
        <f t="shared" si="29"/>
        <v>0</v>
      </c>
      <c r="BL138" s="25" t="s">
        <v>327</v>
      </c>
      <c r="BM138" s="25" t="s">
        <v>669</v>
      </c>
    </row>
    <row r="139" spans="2:65" s="1" customFormat="1" ht="22.5" customHeight="1">
      <c r="B139" s="42"/>
      <c r="C139" s="203" t="s">
        <v>669</v>
      </c>
      <c r="D139" s="203" t="s">
        <v>311</v>
      </c>
      <c r="E139" s="204" t="s">
        <v>8972</v>
      </c>
      <c r="F139" s="205" t="s">
        <v>8912</v>
      </c>
      <c r="G139" s="206" t="s">
        <v>5275</v>
      </c>
      <c r="H139" s="207">
        <v>35</v>
      </c>
      <c r="I139" s="208"/>
      <c r="J139" s="209">
        <f t="shared" si="20"/>
        <v>0</v>
      </c>
      <c r="K139" s="205" t="s">
        <v>21</v>
      </c>
      <c r="L139" s="62"/>
      <c r="M139" s="210" t="s">
        <v>21</v>
      </c>
      <c r="N139" s="211" t="s">
        <v>45</v>
      </c>
      <c r="O139" s="43"/>
      <c r="P139" s="212">
        <f t="shared" si="21"/>
        <v>0</v>
      </c>
      <c r="Q139" s="212">
        <v>0</v>
      </c>
      <c r="R139" s="212">
        <f t="shared" si="22"/>
        <v>0</v>
      </c>
      <c r="S139" s="212">
        <v>0</v>
      </c>
      <c r="T139" s="213">
        <f t="shared" si="23"/>
        <v>0</v>
      </c>
      <c r="AR139" s="25" t="s">
        <v>327</v>
      </c>
      <c r="AT139" s="25" t="s">
        <v>311</v>
      </c>
      <c r="AU139" s="25" t="s">
        <v>84</v>
      </c>
      <c r="AY139" s="25" t="s">
        <v>308</v>
      </c>
      <c r="BE139" s="214">
        <f t="shared" si="24"/>
        <v>0</v>
      </c>
      <c r="BF139" s="214">
        <f t="shared" si="25"/>
        <v>0</v>
      </c>
      <c r="BG139" s="214">
        <f t="shared" si="26"/>
        <v>0</v>
      </c>
      <c r="BH139" s="214">
        <f t="shared" si="27"/>
        <v>0</v>
      </c>
      <c r="BI139" s="214">
        <f t="shared" si="28"/>
        <v>0</v>
      </c>
      <c r="BJ139" s="25" t="s">
        <v>82</v>
      </c>
      <c r="BK139" s="214">
        <f t="shared" si="29"/>
        <v>0</v>
      </c>
      <c r="BL139" s="25" t="s">
        <v>327</v>
      </c>
      <c r="BM139" s="25" t="s">
        <v>673</v>
      </c>
    </row>
    <row r="140" spans="2:65" s="1" customFormat="1" ht="22.5" customHeight="1">
      <c r="B140" s="42"/>
      <c r="C140" s="203" t="s">
        <v>673</v>
      </c>
      <c r="D140" s="203" t="s">
        <v>311</v>
      </c>
      <c r="E140" s="204" t="s">
        <v>8973</v>
      </c>
      <c r="F140" s="205" t="s">
        <v>8914</v>
      </c>
      <c r="G140" s="206" t="s">
        <v>4354</v>
      </c>
      <c r="H140" s="207">
        <v>22</v>
      </c>
      <c r="I140" s="208"/>
      <c r="J140" s="209">
        <f t="shared" si="20"/>
        <v>0</v>
      </c>
      <c r="K140" s="205" t="s">
        <v>21</v>
      </c>
      <c r="L140" s="62"/>
      <c r="M140" s="210" t="s">
        <v>21</v>
      </c>
      <c r="N140" s="211" t="s">
        <v>45</v>
      </c>
      <c r="O140" s="43"/>
      <c r="P140" s="212">
        <f t="shared" si="21"/>
        <v>0</v>
      </c>
      <c r="Q140" s="212">
        <v>0</v>
      </c>
      <c r="R140" s="212">
        <f t="shared" si="22"/>
        <v>0</v>
      </c>
      <c r="S140" s="212">
        <v>0</v>
      </c>
      <c r="T140" s="213">
        <f t="shared" si="23"/>
        <v>0</v>
      </c>
      <c r="AR140" s="25" t="s">
        <v>327</v>
      </c>
      <c r="AT140" s="25" t="s">
        <v>311</v>
      </c>
      <c r="AU140" s="25" t="s">
        <v>84</v>
      </c>
      <c r="AY140" s="25" t="s">
        <v>308</v>
      </c>
      <c r="BE140" s="214">
        <f t="shared" si="24"/>
        <v>0</v>
      </c>
      <c r="BF140" s="214">
        <f t="shared" si="25"/>
        <v>0</v>
      </c>
      <c r="BG140" s="214">
        <f t="shared" si="26"/>
        <v>0</v>
      </c>
      <c r="BH140" s="214">
        <f t="shared" si="27"/>
        <v>0</v>
      </c>
      <c r="BI140" s="214">
        <f t="shared" si="28"/>
        <v>0</v>
      </c>
      <c r="BJ140" s="25" t="s">
        <v>82</v>
      </c>
      <c r="BK140" s="214">
        <f t="shared" si="29"/>
        <v>0</v>
      </c>
      <c r="BL140" s="25" t="s">
        <v>327</v>
      </c>
      <c r="BM140" s="25" t="s">
        <v>677</v>
      </c>
    </row>
    <row r="141" spans="2:65" s="1" customFormat="1" ht="22.5" customHeight="1">
      <c r="B141" s="42"/>
      <c r="C141" s="203" t="s">
        <v>677</v>
      </c>
      <c r="D141" s="203" t="s">
        <v>311</v>
      </c>
      <c r="E141" s="204" t="s">
        <v>8974</v>
      </c>
      <c r="F141" s="205" t="s">
        <v>8916</v>
      </c>
      <c r="G141" s="206" t="s">
        <v>538</v>
      </c>
      <c r="H141" s="207">
        <v>92</v>
      </c>
      <c r="I141" s="208"/>
      <c r="J141" s="209">
        <f t="shared" si="20"/>
        <v>0</v>
      </c>
      <c r="K141" s="205" t="s">
        <v>21</v>
      </c>
      <c r="L141" s="62"/>
      <c r="M141" s="210" t="s">
        <v>21</v>
      </c>
      <c r="N141" s="211" t="s">
        <v>45</v>
      </c>
      <c r="O141" s="43"/>
      <c r="P141" s="212">
        <f t="shared" si="21"/>
        <v>0</v>
      </c>
      <c r="Q141" s="212">
        <v>0</v>
      </c>
      <c r="R141" s="212">
        <f t="shared" si="22"/>
        <v>0</v>
      </c>
      <c r="S141" s="212">
        <v>0</v>
      </c>
      <c r="T141" s="213">
        <f t="shared" si="23"/>
        <v>0</v>
      </c>
      <c r="AR141" s="25" t="s">
        <v>327</v>
      </c>
      <c r="AT141" s="25" t="s">
        <v>311</v>
      </c>
      <c r="AU141" s="25" t="s">
        <v>84</v>
      </c>
      <c r="AY141" s="25" t="s">
        <v>308</v>
      </c>
      <c r="BE141" s="214">
        <f t="shared" si="24"/>
        <v>0</v>
      </c>
      <c r="BF141" s="214">
        <f t="shared" si="25"/>
        <v>0</v>
      </c>
      <c r="BG141" s="214">
        <f t="shared" si="26"/>
        <v>0</v>
      </c>
      <c r="BH141" s="214">
        <f t="shared" si="27"/>
        <v>0</v>
      </c>
      <c r="BI141" s="214">
        <f t="shared" si="28"/>
        <v>0</v>
      </c>
      <c r="BJ141" s="25" t="s">
        <v>82</v>
      </c>
      <c r="BK141" s="214">
        <f t="shared" si="29"/>
        <v>0</v>
      </c>
      <c r="BL141" s="25" t="s">
        <v>327</v>
      </c>
      <c r="BM141" s="25" t="s">
        <v>681</v>
      </c>
    </row>
    <row r="142" spans="2:65" s="1" customFormat="1" ht="22.5" customHeight="1">
      <c r="B142" s="42"/>
      <c r="C142" s="203" t="s">
        <v>681</v>
      </c>
      <c r="D142" s="203" t="s">
        <v>311</v>
      </c>
      <c r="E142" s="204" t="s">
        <v>8975</v>
      </c>
      <c r="F142" s="205" t="s">
        <v>8918</v>
      </c>
      <c r="G142" s="206" t="s">
        <v>538</v>
      </c>
      <c r="H142" s="207">
        <v>74</v>
      </c>
      <c r="I142" s="208"/>
      <c r="J142" s="209">
        <f t="shared" si="20"/>
        <v>0</v>
      </c>
      <c r="K142" s="205" t="s">
        <v>21</v>
      </c>
      <c r="L142" s="62"/>
      <c r="M142" s="210" t="s">
        <v>21</v>
      </c>
      <c r="N142" s="211" t="s">
        <v>45</v>
      </c>
      <c r="O142" s="43"/>
      <c r="P142" s="212">
        <f t="shared" si="21"/>
        <v>0</v>
      </c>
      <c r="Q142" s="212">
        <v>0</v>
      </c>
      <c r="R142" s="212">
        <f t="shared" si="22"/>
        <v>0</v>
      </c>
      <c r="S142" s="212">
        <v>0</v>
      </c>
      <c r="T142" s="213">
        <f t="shared" si="23"/>
        <v>0</v>
      </c>
      <c r="AR142" s="25" t="s">
        <v>327</v>
      </c>
      <c r="AT142" s="25" t="s">
        <v>311</v>
      </c>
      <c r="AU142" s="25" t="s">
        <v>84</v>
      </c>
      <c r="AY142" s="25" t="s">
        <v>308</v>
      </c>
      <c r="BE142" s="214">
        <f t="shared" si="24"/>
        <v>0</v>
      </c>
      <c r="BF142" s="214">
        <f t="shared" si="25"/>
        <v>0</v>
      </c>
      <c r="BG142" s="214">
        <f t="shared" si="26"/>
        <v>0</v>
      </c>
      <c r="BH142" s="214">
        <f t="shared" si="27"/>
        <v>0</v>
      </c>
      <c r="BI142" s="214">
        <f t="shared" si="28"/>
        <v>0</v>
      </c>
      <c r="BJ142" s="25" t="s">
        <v>82</v>
      </c>
      <c r="BK142" s="214">
        <f t="shared" si="29"/>
        <v>0</v>
      </c>
      <c r="BL142" s="25" t="s">
        <v>327</v>
      </c>
      <c r="BM142" s="25" t="s">
        <v>685</v>
      </c>
    </row>
    <row r="143" spans="2:65" s="1" customFormat="1" ht="22.5" customHeight="1">
      <c r="B143" s="42"/>
      <c r="C143" s="203" t="s">
        <v>685</v>
      </c>
      <c r="D143" s="203" t="s">
        <v>311</v>
      </c>
      <c r="E143" s="204" t="s">
        <v>8976</v>
      </c>
      <c r="F143" s="205" t="s">
        <v>8920</v>
      </c>
      <c r="G143" s="206" t="s">
        <v>538</v>
      </c>
      <c r="H143" s="207">
        <v>120</v>
      </c>
      <c r="I143" s="208"/>
      <c r="J143" s="209">
        <f t="shared" si="20"/>
        <v>0</v>
      </c>
      <c r="K143" s="205" t="s">
        <v>21</v>
      </c>
      <c r="L143" s="62"/>
      <c r="M143" s="210" t="s">
        <v>21</v>
      </c>
      <c r="N143" s="211" t="s">
        <v>45</v>
      </c>
      <c r="O143" s="43"/>
      <c r="P143" s="212">
        <f t="shared" si="21"/>
        <v>0</v>
      </c>
      <c r="Q143" s="212">
        <v>0</v>
      </c>
      <c r="R143" s="212">
        <f t="shared" si="22"/>
        <v>0</v>
      </c>
      <c r="S143" s="212">
        <v>0</v>
      </c>
      <c r="T143" s="213">
        <f t="shared" si="23"/>
        <v>0</v>
      </c>
      <c r="AR143" s="25" t="s">
        <v>327</v>
      </c>
      <c r="AT143" s="25" t="s">
        <v>311</v>
      </c>
      <c r="AU143" s="25" t="s">
        <v>84</v>
      </c>
      <c r="AY143" s="25" t="s">
        <v>308</v>
      </c>
      <c r="BE143" s="214">
        <f t="shared" si="24"/>
        <v>0</v>
      </c>
      <c r="BF143" s="214">
        <f t="shared" si="25"/>
        <v>0</v>
      </c>
      <c r="BG143" s="214">
        <f t="shared" si="26"/>
        <v>0</v>
      </c>
      <c r="BH143" s="214">
        <f t="shared" si="27"/>
        <v>0</v>
      </c>
      <c r="BI143" s="214">
        <f t="shared" si="28"/>
        <v>0</v>
      </c>
      <c r="BJ143" s="25" t="s">
        <v>82</v>
      </c>
      <c r="BK143" s="214">
        <f t="shared" si="29"/>
        <v>0</v>
      </c>
      <c r="BL143" s="25" t="s">
        <v>327</v>
      </c>
      <c r="BM143" s="25" t="s">
        <v>689</v>
      </c>
    </row>
    <row r="144" spans="2:65" s="1" customFormat="1" ht="22.5" customHeight="1">
      <c r="B144" s="42"/>
      <c r="C144" s="203" t="s">
        <v>689</v>
      </c>
      <c r="D144" s="203" t="s">
        <v>311</v>
      </c>
      <c r="E144" s="204" t="s">
        <v>8977</v>
      </c>
      <c r="F144" s="205" t="s">
        <v>8922</v>
      </c>
      <c r="G144" s="206" t="s">
        <v>538</v>
      </c>
      <c r="H144" s="207">
        <v>21</v>
      </c>
      <c r="I144" s="208"/>
      <c r="J144" s="209">
        <f t="shared" si="20"/>
        <v>0</v>
      </c>
      <c r="K144" s="205" t="s">
        <v>21</v>
      </c>
      <c r="L144" s="62"/>
      <c r="M144" s="210" t="s">
        <v>21</v>
      </c>
      <c r="N144" s="211" t="s">
        <v>45</v>
      </c>
      <c r="O144" s="43"/>
      <c r="P144" s="212">
        <f t="shared" si="21"/>
        <v>0</v>
      </c>
      <c r="Q144" s="212">
        <v>0</v>
      </c>
      <c r="R144" s="212">
        <f t="shared" si="22"/>
        <v>0</v>
      </c>
      <c r="S144" s="212">
        <v>0</v>
      </c>
      <c r="T144" s="213">
        <f t="shared" si="23"/>
        <v>0</v>
      </c>
      <c r="AR144" s="25" t="s">
        <v>327</v>
      </c>
      <c r="AT144" s="25" t="s">
        <v>311</v>
      </c>
      <c r="AU144" s="25" t="s">
        <v>84</v>
      </c>
      <c r="AY144" s="25" t="s">
        <v>308</v>
      </c>
      <c r="BE144" s="214">
        <f t="shared" si="24"/>
        <v>0</v>
      </c>
      <c r="BF144" s="214">
        <f t="shared" si="25"/>
        <v>0</v>
      </c>
      <c r="BG144" s="214">
        <f t="shared" si="26"/>
        <v>0</v>
      </c>
      <c r="BH144" s="214">
        <f t="shared" si="27"/>
        <v>0</v>
      </c>
      <c r="BI144" s="214">
        <f t="shared" si="28"/>
        <v>0</v>
      </c>
      <c r="BJ144" s="25" t="s">
        <v>82</v>
      </c>
      <c r="BK144" s="214">
        <f t="shared" si="29"/>
        <v>0</v>
      </c>
      <c r="BL144" s="25" t="s">
        <v>327</v>
      </c>
      <c r="BM144" s="25" t="s">
        <v>693</v>
      </c>
    </row>
    <row r="145" spans="2:65" s="1" customFormat="1" ht="22.5" customHeight="1">
      <c r="B145" s="42"/>
      <c r="C145" s="203" t="s">
        <v>693</v>
      </c>
      <c r="D145" s="203" t="s">
        <v>311</v>
      </c>
      <c r="E145" s="204" t="s">
        <v>8978</v>
      </c>
      <c r="F145" s="205" t="s">
        <v>8924</v>
      </c>
      <c r="G145" s="206" t="s">
        <v>538</v>
      </c>
      <c r="H145" s="207">
        <v>61</v>
      </c>
      <c r="I145" s="208"/>
      <c r="J145" s="209">
        <f t="shared" si="20"/>
        <v>0</v>
      </c>
      <c r="K145" s="205" t="s">
        <v>21</v>
      </c>
      <c r="L145" s="62"/>
      <c r="M145" s="210" t="s">
        <v>21</v>
      </c>
      <c r="N145" s="211" t="s">
        <v>45</v>
      </c>
      <c r="O145" s="43"/>
      <c r="P145" s="212">
        <f t="shared" si="21"/>
        <v>0</v>
      </c>
      <c r="Q145" s="212">
        <v>0</v>
      </c>
      <c r="R145" s="212">
        <f t="shared" si="22"/>
        <v>0</v>
      </c>
      <c r="S145" s="212">
        <v>0</v>
      </c>
      <c r="T145" s="213">
        <f t="shared" si="23"/>
        <v>0</v>
      </c>
      <c r="AR145" s="25" t="s">
        <v>327</v>
      </c>
      <c r="AT145" s="25" t="s">
        <v>311</v>
      </c>
      <c r="AU145" s="25" t="s">
        <v>84</v>
      </c>
      <c r="AY145" s="25" t="s">
        <v>308</v>
      </c>
      <c r="BE145" s="214">
        <f t="shared" si="24"/>
        <v>0</v>
      </c>
      <c r="BF145" s="214">
        <f t="shared" si="25"/>
        <v>0</v>
      </c>
      <c r="BG145" s="214">
        <f t="shared" si="26"/>
        <v>0</v>
      </c>
      <c r="BH145" s="214">
        <f t="shared" si="27"/>
        <v>0</v>
      </c>
      <c r="BI145" s="214">
        <f t="shared" si="28"/>
        <v>0</v>
      </c>
      <c r="BJ145" s="25" t="s">
        <v>82</v>
      </c>
      <c r="BK145" s="214">
        <f t="shared" si="29"/>
        <v>0</v>
      </c>
      <c r="BL145" s="25" t="s">
        <v>327</v>
      </c>
      <c r="BM145" s="25" t="s">
        <v>697</v>
      </c>
    </row>
    <row r="146" spans="2:65" s="1" customFormat="1" ht="22.5" customHeight="1">
      <c r="B146" s="42"/>
      <c r="C146" s="203" t="s">
        <v>697</v>
      </c>
      <c r="D146" s="203" t="s">
        <v>311</v>
      </c>
      <c r="E146" s="204" t="s">
        <v>8979</v>
      </c>
      <c r="F146" s="205" t="s">
        <v>8926</v>
      </c>
      <c r="G146" s="206" t="s">
        <v>538</v>
      </c>
      <c r="H146" s="207">
        <v>15</v>
      </c>
      <c r="I146" s="208"/>
      <c r="J146" s="209">
        <f t="shared" si="20"/>
        <v>0</v>
      </c>
      <c r="K146" s="205" t="s">
        <v>21</v>
      </c>
      <c r="L146" s="62"/>
      <c r="M146" s="210" t="s">
        <v>21</v>
      </c>
      <c r="N146" s="211" t="s">
        <v>45</v>
      </c>
      <c r="O146" s="43"/>
      <c r="P146" s="212">
        <f t="shared" si="21"/>
        <v>0</v>
      </c>
      <c r="Q146" s="212">
        <v>0</v>
      </c>
      <c r="R146" s="212">
        <f t="shared" si="22"/>
        <v>0</v>
      </c>
      <c r="S146" s="212">
        <v>0</v>
      </c>
      <c r="T146" s="213">
        <f t="shared" si="23"/>
        <v>0</v>
      </c>
      <c r="AR146" s="25" t="s">
        <v>327</v>
      </c>
      <c r="AT146" s="25" t="s">
        <v>311</v>
      </c>
      <c r="AU146" s="25" t="s">
        <v>84</v>
      </c>
      <c r="AY146" s="25" t="s">
        <v>308</v>
      </c>
      <c r="BE146" s="214">
        <f t="shared" si="24"/>
        <v>0</v>
      </c>
      <c r="BF146" s="214">
        <f t="shared" si="25"/>
        <v>0</v>
      </c>
      <c r="BG146" s="214">
        <f t="shared" si="26"/>
        <v>0</v>
      </c>
      <c r="BH146" s="214">
        <f t="shared" si="27"/>
        <v>0</v>
      </c>
      <c r="BI146" s="214">
        <f t="shared" si="28"/>
        <v>0</v>
      </c>
      <c r="BJ146" s="25" t="s">
        <v>82</v>
      </c>
      <c r="BK146" s="214">
        <f t="shared" si="29"/>
        <v>0</v>
      </c>
      <c r="BL146" s="25" t="s">
        <v>327</v>
      </c>
      <c r="BM146" s="25" t="s">
        <v>702</v>
      </c>
    </row>
    <row r="147" spans="2:65" s="1" customFormat="1" ht="22.5" customHeight="1">
      <c r="B147" s="42"/>
      <c r="C147" s="203" t="s">
        <v>702</v>
      </c>
      <c r="D147" s="203" t="s">
        <v>311</v>
      </c>
      <c r="E147" s="204" t="s">
        <v>8980</v>
      </c>
      <c r="F147" s="205" t="s">
        <v>8928</v>
      </c>
      <c r="G147" s="206" t="s">
        <v>538</v>
      </c>
      <c r="H147" s="207">
        <v>8</v>
      </c>
      <c r="I147" s="208"/>
      <c r="J147" s="209">
        <f t="shared" si="20"/>
        <v>0</v>
      </c>
      <c r="K147" s="205" t="s">
        <v>21</v>
      </c>
      <c r="L147" s="62"/>
      <c r="M147" s="210" t="s">
        <v>21</v>
      </c>
      <c r="N147" s="211" t="s">
        <v>45</v>
      </c>
      <c r="O147" s="43"/>
      <c r="P147" s="212">
        <f t="shared" si="21"/>
        <v>0</v>
      </c>
      <c r="Q147" s="212">
        <v>0</v>
      </c>
      <c r="R147" s="212">
        <f t="shared" si="22"/>
        <v>0</v>
      </c>
      <c r="S147" s="212">
        <v>0</v>
      </c>
      <c r="T147" s="213">
        <f t="shared" si="23"/>
        <v>0</v>
      </c>
      <c r="AR147" s="25" t="s">
        <v>327</v>
      </c>
      <c r="AT147" s="25" t="s">
        <v>311</v>
      </c>
      <c r="AU147" s="25" t="s">
        <v>84</v>
      </c>
      <c r="AY147" s="25" t="s">
        <v>308</v>
      </c>
      <c r="BE147" s="214">
        <f t="shared" si="24"/>
        <v>0</v>
      </c>
      <c r="BF147" s="214">
        <f t="shared" si="25"/>
        <v>0</v>
      </c>
      <c r="BG147" s="214">
        <f t="shared" si="26"/>
        <v>0</v>
      </c>
      <c r="BH147" s="214">
        <f t="shared" si="27"/>
        <v>0</v>
      </c>
      <c r="BI147" s="214">
        <f t="shared" si="28"/>
        <v>0</v>
      </c>
      <c r="BJ147" s="25" t="s">
        <v>82</v>
      </c>
      <c r="BK147" s="214">
        <f t="shared" si="29"/>
        <v>0</v>
      </c>
      <c r="BL147" s="25" t="s">
        <v>327</v>
      </c>
      <c r="BM147" s="25" t="s">
        <v>706</v>
      </c>
    </row>
    <row r="148" spans="2:65" s="1" customFormat="1" ht="22.5" customHeight="1">
      <c r="B148" s="42"/>
      <c r="C148" s="203" t="s">
        <v>706</v>
      </c>
      <c r="D148" s="203" t="s">
        <v>311</v>
      </c>
      <c r="E148" s="204" t="s">
        <v>8981</v>
      </c>
      <c r="F148" s="205" t="s">
        <v>8982</v>
      </c>
      <c r="G148" s="206" t="s">
        <v>538</v>
      </c>
      <c r="H148" s="207">
        <v>3</v>
      </c>
      <c r="I148" s="208"/>
      <c r="J148" s="209">
        <f t="shared" si="20"/>
        <v>0</v>
      </c>
      <c r="K148" s="205" t="s">
        <v>21</v>
      </c>
      <c r="L148" s="62"/>
      <c r="M148" s="210" t="s">
        <v>21</v>
      </c>
      <c r="N148" s="211" t="s">
        <v>45</v>
      </c>
      <c r="O148" s="43"/>
      <c r="P148" s="212">
        <f t="shared" si="21"/>
        <v>0</v>
      </c>
      <c r="Q148" s="212">
        <v>0</v>
      </c>
      <c r="R148" s="212">
        <f t="shared" si="22"/>
        <v>0</v>
      </c>
      <c r="S148" s="212">
        <v>0</v>
      </c>
      <c r="T148" s="213">
        <f t="shared" si="23"/>
        <v>0</v>
      </c>
      <c r="AR148" s="25" t="s">
        <v>327</v>
      </c>
      <c r="AT148" s="25" t="s">
        <v>311</v>
      </c>
      <c r="AU148" s="25" t="s">
        <v>84</v>
      </c>
      <c r="AY148" s="25" t="s">
        <v>308</v>
      </c>
      <c r="BE148" s="214">
        <f t="shared" si="24"/>
        <v>0</v>
      </c>
      <c r="BF148" s="214">
        <f t="shared" si="25"/>
        <v>0</v>
      </c>
      <c r="BG148" s="214">
        <f t="shared" si="26"/>
        <v>0</v>
      </c>
      <c r="BH148" s="214">
        <f t="shared" si="27"/>
        <v>0</v>
      </c>
      <c r="BI148" s="214">
        <f t="shared" si="28"/>
        <v>0</v>
      </c>
      <c r="BJ148" s="25" t="s">
        <v>82</v>
      </c>
      <c r="BK148" s="214">
        <f t="shared" si="29"/>
        <v>0</v>
      </c>
      <c r="BL148" s="25" t="s">
        <v>327</v>
      </c>
      <c r="BM148" s="25" t="s">
        <v>710</v>
      </c>
    </row>
    <row r="149" spans="2:65" s="1" customFormat="1" ht="22.5" customHeight="1">
      <c r="B149" s="42"/>
      <c r="C149" s="203" t="s">
        <v>710</v>
      </c>
      <c r="D149" s="203" t="s">
        <v>311</v>
      </c>
      <c r="E149" s="204" t="s">
        <v>8983</v>
      </c>
      <c r="F149" s="205" t="s">
        <v>8984</v>
      </c>
      <c r="G149" s="206" t="s">
        <v>538</v>
      </c>
      <c r="H149" s="207">
        <v>12</v>
      </c>
      <c r="I149" s="208"/>
      <c r="J149" s="209">
        <f t="shared" si="20"/>
        <v>0</v>
      </c>
      <c r="K149" s="205" t="s">
        <v>21</v>
      </c>
      <c r="L149" s="62"/>
      <c r="M149" s="210" t="s">
        <v>21</v>
      </c>
      <c r="N149" s="211" t="s">
        <v>45</v>
      </c>
      <c r="O149" s="43"/>
      <c r="P149" s="212">
        <f t="shared" si="21"/>
        <v>0</v>
      </c>
      <c r="Q149" s="212">
        <v>0</v>
      </c>
      <c r="R149" s="212">
        <f t="shared" si="22"/>
        <v>0</v>
      </c>
      <c r="S149" s="212">
        <v>0</v>
      </c>
      <c r="T149" s="213">
        <f t="shared" si="23"/>
        <v>0</v>
      </c>
      <c r="AR149" s="25" t="s">
        <v>327</v>
      </c>
      <c r="AT149" s="25" t="s">
        <v>311</v>
      </c>
      <c r="AU149" s="25" t="s">
        <v>84</v>
      </c>
      <c r="AY149" s="25" t="s">
        <v>308</v>
      </c>
      <c r="BE149" s="214">
        <f t="shared" si="24"/>
        <v>0</v>
      </c>
      <c r="BF149" s="214">
        <f t="shared" si="25"/>
        <v>0</v>
      </c>
      <c r="BG149" s="214">
        <f t="shared" si="26"/>
        <v>0</v>
      </c>
      <c r="BH149" s="214">
        <f t="shared" si="27"/>
        <v>0</v>
      </c>
      <c r="BI149" s="214">
        <f t="shared" si="28"/>
        <v>0</v>
      </c>
      <c r="BJ149" s="25" t="s">
        <v>82</v>
      </c>
      <c r="BK149" s="214">
        <f t="shared" si="29"/>
        <v>0</v>
      </c>
      <c r="BL149" s="25" t="s">
        <v>327</v>
      </c>
      <c r="BM149" s="25" t="s">
        <v>716</v>
      </c>
    </row>
    <row r="150" spans="2:65" s="1" customFormat="1" ht="22.5" customHeight="1">
      <c r="B150" s="42"/>
      <c r="C150" s="203" t="s">
        <v>716</v>
      </c>
      <c r="D150" s="203" t="s">
        <v>311</v>
      </c>
      <c r="E150" s="204" t="s">
        <v>8985</v>
      </c>
      <c r="F150" s="205" t="s">
        <v>8930</v>
      </c>
      <c r="G150" s="206" t="s">
        <v>538</v>
      </c>
      <c r="H150" s="207">
        <v>400</v>
      </c>
      <c r="I150" s="208"/>
      <c r="J150" s="209">
        <f t="shared" si="20"/>
        <v>0</v>
      </c>
      <c r="K150" s="205" t="s">
        <v>21</v>
      </c>
      <c r="L150" s="62"/>
      <c r="M150" s="210" t="s">
        <v>21</v>
      </c>
      <c r="N150" s="211" t="s">
        <v>45</v>
      </c>
      <c r="O150" s="43"/>
      <c r="P150" s="212">
        <f t="shared" si="21"/>
        <v>0</v>
      </c>
      <c r="Q150" s="212">
        <v>0</v>
      </c>
      <c r="R150" s="212">
        <f t="shared" si="22"/>
        <v>0</v>
      </c>
      <c r="S150" s="212">
        <v>0</v>
      </c>
      <c r="T150" s="213">
        <f t="shared" si="23"/>
        <v>0</v>
      </c>
      <c r="AR150" s="25" t="s">
        <v>327</v>
      </c>
      <c r="AT150" s="25" t="s">
        <v>311</v>
      </c>
      <c r="AU150" s="25" t="s">
        <v>84</v>
      </c>
      <c r="AY150" s="25" t="s">
        <v>308</v>
      </c>
      <c r="BE150" s="214">
        <f t="shared" si="24"/>
        <v>0</v>
      </c>
      <c r="BF150" s="214">
        <f t="shared" si="25"/>
        <v>0</v>
      </c>
      <c r="BG150" s="214">
        <f t="shared" si="26"/>
        <v>0</v>
      </c>
      <c r="BH150" s="214">
        <f t="shared" si="27"/>
        <v>0</v>
      </c>
      <c r="BI150" s="214">
        <f t="shared" si="28"/>
        <v>0</v>
      </c>
      <c r="BJ150" s="25" t="s">
        <v>82</v>
      </c>
      <c r="BK150" s="214">
        <f t="shared" si="29"/>
        <v>0</v>
      </c>
      <c r="BL150" s="25" t="s">
        <v>327</v>
      </c>
      <c r="BM150" s="25" t="s">
        <v>721</v>
      </c>
    </row>
    <row r="151" spans="2:65" s="1" customFormat="1" ht="22.5" customHeight="1">
      <c r="B151" s="42"/>
      <c r="C151" s="203" t="s">
        <v>721</v>
      </c>
      <c r="D151" s="203" t="s">
        <v>311</v>
      </c>
      <c r="E151" s="204" t="s">
        <v>8986</v>
      </c>
      <c r="F151" s="205" t="s">
        <v>8932</v>
      </c>
      <c r="G151" s="206" t="s">
        <v>538</v>
      </c>
      <c r="H151" s="207">
        <v>340</v>
      </c>
      <c r="I151" s="208"/>
      <c r="J151" s="209">
        <f t="shared" si="20"/>
        <v>0</v>
      </c>
      <c r="K151" s="205" t="s">
        <v>21</v>
      </c>
      <c r="L151" s="62"/>
      <c r="M151" s="210" t="s">
        <v>21</v>
      </c>
      <c r="N151" s="211" t="s">
        <v>45</v>
      </c>
      <c r="O151" s="43"/>
      <c r="P151" s="212">
        <f t="shared" si="21"/>
        <v>0</v>
      </c>
      <c r="Q151" s="212">
        <v>0</v>
      </c>
      <c r="R151" s="212">
        <f t="shared" si="22"/>
        <v>0</v>
      </c>
      <c r="S151" s="212">
        <v>0</v>
      </c>
      <c r="T151" s="213">
        <f t="shared" si="23"/>
        <v>0</v>
      </c>
      <c r="AR151" s="25" t="s">
        <v>327</v>
      </c>
      <c r="AT151" s="25" t="s">
        <v>311</v>
      </c>
      <c r="AU151" s="25" t="s">
        <v>84</v>
      </c>
      <c r="AY151" s="25" t="s">
        <v>308</v>
      </c>
      <c r="BE151" s="214">
        <f t="shared" si="24"/>
        <v>0</v>
      </c>
      <c r="BF151" s="214">
        <f t="shared" si="25"/>
        <v>0</v>
      </c>
      <c r="BG151" s="214">
        <f t="shared" si="26"/>
        <v>0</v>
      </c>
      <c r="BH151" s="214">
        <f t="shared" si="27"/>
        <v>0</v>
      </c>
      <c r="BI151" s="214">
        <f t="shared" si="28"/>
        <v>0</v>
      </c>
      <c r="BJ151" s="25" t="s">
        <v>82</v>
      </c>
      <c r="BK151" s="214">
        <f t="shared" si="29"/>
        <v>0</v>
      </c>
      <c r="BL151" s="25" t="s">
        <v>327</v>
      </c>
      <c r="BM151" s="25" t="s">
        <v>725</v>
      </c>
    </row>
    <row r="152" spans="2:65" s="1" customFormat="1" ht="22.5" customHeight="1">
      <c r="B152" s="42"/>
      <c r="C152" s="203" t="s">
        <v>725</v>
      </c>
      <c r="D152" s="203" t="s">
        <v>311</v>
      </c>
      <c r="E152" s="204" t="s">
        <v>8987</v>
      </c>
      <c r="F152" s="205" t="s">
        <v>8934</v>
      </c>
      <c r="G152" s="206" t="s">
        <v>5275</v>
      </c>
      <c r="H152" s="207">
        <v>34</v>
      </c>
      <c r="I152" s="208"/>
      <c r="J152" s="209">
        <f t="shared" si="20"/>
        <v>0</v>
      </c>
      <c r="K152" s="205" t="s">
        <v>21</v>
      </c>
      <c r="L152" s="62"/>
      <c r="M152" s="210" t="s">
        <v>21</v>
      </c>
      <c r="N152" s="211" t="s">
        <v>45</v>
      </c>
      <c r="O152" s="43"/>
      <c r="P152" s="212">
        <f t="shared" si="21"/>
        <v>0</v>
      </c>
      <c r="Q152" s="212">
        <v>0</v>
      </c>
      <c r="R152" s="212">
        <f t="shared" si="22"/>
        <v>0</v>
      </c>
      <c r="S152" s="212">
        <v>0</v>
      </c>
      <c r="T152" s="213">
        <f t="shared" si="23"/>
        <v>0</v>
      </c>
      <c r="AR152" s="25" t="s">
        <v>327</v>
      </c>
      <c r="AT152" s="25" t="s">
        <v>311</v>
      </c>
      <c r="AU152" s="25" t="s">
        <v>84</v>
      </c>
      <c r="AY152" s="25" t="s">
        <v>308</v>
      </c>
      <c r="BE152" s="214">
        <f t="shared" si="24"/>
        <v>0</v>
      </c>
      <c r="BF152" s="214">
        <f t="shared" si="25"/>
        <v>0</v>
      </c>
      <c r="BG152" s="214">
        <f t="shared" si="26"/>
        <v>0</v>
      </c>
      <c r="BH152" s="214">
        <f t="shared" si="27"/>
        <v>0</v>
      </c>
      <c r="BI152" s="214">
        <f t="shared" si="28"/>
        <v>0</v>
      </c>
      <c r="BJ152" s="25" t="s">
        <v>82</v>
      </c>
      <c r="BK152" s="214">
        <f t="shared" si="29"/>
        <v>0</v>
      </c>
      <c r="BL152" s="25" t="s">
        <v>327</v>
      </c>
      <c r="BM152" s="25" t="s">
        <v>730</v>
      </c>
    </row>
    <row r="153" spans="2:65" s="1" customFormat="1" ht="22.5" customHeight="1">
      <c r="B153" s="42"/>
      <c r="C153" s="203" t="s">
        <v>730</v>
      </c>
      <c r="D153" s="203" t="s">
        <v>311</v>
      </c>
      <c r="E153" s="204" t="s">
        <v>8988</v>
      </c>
      <c r="F153" s="205" t="s">
        <v>7482</v>
      </c>
      <c r="G153" s="206" t="s">
        <v>700</v>
      </c>
      <c r="H153" s="207">
        <v>1</v>
      </c>
      <c r="I153" s="208"/>
      <c r="J153" s="209">
        <f t="shared" si="20"/>
        <v>0</v>
      </c>
      <c r="K153" s="205" t="s">
        <v>21</v>
      </c>
      <c r="L153" s="62"/>
      <c r="M153" s="210" t="s">
        <v>21</v>
      </c>
      <c r="N153" s="211" t="s">
        <v>45</v>
      </c>
      <c r="O153" s="43"/>
      <c r="P153" s="212">
        <f t="shared" si="21"/>
        <v>0</v>
      </c>
      <c r="Q153" s="212">
        <v>0</v>
      </c>
      <c r="R153" s="212">
        <f t="shared" si="22"/>
        <v>0</v>
      </c>
      <c r="S153" s="212">
        <v>0</v>
      </c>
      <c r="T153" s="213">
        <f t="shared" si="23"/>
        <v>0</v>
      </c>
      <c r="AR153" s="25" t="s">
        <v>327</v>
      </c>
      <c r="AT153" s="25" t="s">
        <v>311</v>
      </c>
      <c r="AU153" s="25" t="s">
        <v>84</v>
      </c>
      <c r="AY153" s="25" t="s">
        <v>308</v>
      </c>
      <c r="BE153" s="214">
        <f t="shared" si="24"/>
        <v>0</v>
      </c>
      <c r="BF153" s="214">
        <f t="shared" si="25"/>
        <v>0</v>
      </c>
      <c r="BG153" s="214">
        <f t="shared" si="26"/>
        <v>0</v>
      </c>
      <c r="BH153" s="214">
        <f t="shared" si="27"/>
        <v>0</v>
      </c>
      <c r="BI153" s="214">
        <f t="shared" si="28"/>
        <v>0</v>
      </c>
      <c r="BJ153" s="25" t="s">
        <v>82</v>
      </c>
      <c r="BK153" s="214">
        <f t="shared" si="29"/>
        <v>0</v>
      </c>
      <c r="BL153" s="25" t="s">
        <v>327</v>
      </c>
      <c r="BM153" s="25" t="s">
        <v>735</v>
      </c>
    </row>
    <row r="154" spans="2:65" s="1" customFormat="1" ht="22.5" customHeight="1">
      <c r="B154" s="42"/>
      <c r="C154" s="203" t="s">
        <v>735</v>
      </c>
      <c r="D154" s="203" t="s">
        <v>311</v>
      </c>
      <c r="E154" s="204" t="s">
        <v>8989</v>
      </c>
      <c r="F154" s="205" t="s">
        <v>8937</v>
      </c>
      <c r="G154" s="206" t="s">
        <v>700</v>
      </c>
      <c r="H154" s="207">
        <v>1</v>
      </c>
      <c r="I154" s="208"/>
      <c r="J154" s="209">
        <f t="shared" si="20"/>
        <v>0</v>
      </c>
      <c r="K154" s="205" t="s">
        <v>21</v>
      </c>
      <c r="L154" s="62"/>
      <c r="M154" s="210" t="s">
        <v>21</v>
      </c>
      <c r="N154" s="211" t="s">
        <v>45</v>
      </c>
      <c r="O154" s="43"/>
      <c r="P154" s="212">
        <f t="shared" si="21"/>
        <v>0</v>
      </c>
      <c r="Q154" s="212">
        <v>0</v>
      </c>
      <c r="R154" s="212">
        <f t="shared" si="22"/>
        <v>0</v>
      </c>
      <c r="S154" s="212">
        <v>0</v>
      </c>
      <c r="T154" s="213">
        <f t="shared" si="23"/>
        <v>0</v>
      </c>
      <c r="AR154" s="25" t="s">
        <v>327</v>
      </c>
      <c r="AT154" s="25" t="s">
        <v>311</v>
      </c>
      <c r="AU154" s="25" t="s">
        <v>84</v>
      </c>
      <c r="AY154" s="25" t="s">
        <v>308</v>
      </c>
      <c r="BE154" s="214">
        <f t="shared" si="24"/>
        <v>0</v>
      </c>
      <c r="BF154" s="214">
        <f t="shared" si="25"/>
        <v>0</v>
      </c>
      <c r="BG154" s="214">
        <f t="shared" si="26"/>
        <v>0</v>
      </c>
      <c r="BH154" s="214">
        <f t="shared" si="27"/>
        <v>0</v>
      </c>
      <c r="BI154" s="214">
        <f t="shared" si="28"/>
        <v>0</v>
      </c>
      <c r="BJ154" s="25" t="s">
        <v>82</v>
      </c>
      <c r="BK154" s="214">
        <f t="shared" si="29"/>
        <v>0</v>
      </c>
      <c r="BL154" s="25" t="s">
        <v>327</v>
      </c>
      <c r="BM154" s="25" t="s">
        <v>740</v>
      </c>
    </row>
    <row r="155" spans="2:65" s="11" customFormat="1" ht="29.85" customHeight="1">
      <c r="B155" s="186"/>
      <c r="C155" s="187"/>
      <c r="D155" s="200" t="s">
        <v>73</v>
      </c>
      <c r="E155" s="201" t="s">
        <v>8990</v>
      </c>
      <c r="F155" s="201" t="s">
        <v>8991</v>
      </c>
      <c r="G155" s="187"/>
      <c r="H155" s="187"/>
      <c r="I155" s="190"/>
      <c r="J155" s="202">
        <f>BK155</f>
        <v>0</v>
      </c>
      <c r="K155" s="187"/>
      <c r="L155" s="192"/>
      <c r="M155" s="193"/>
      <c r="N155" s="194"/>
      <c r="O155" s="194"/>
      <c r="P155" s="195">
        <f>SUM(P156:P180)</f>
        <v>0</v>
      </c>
      <c r="Q155" s="194"/>
      <c r="R155" s="195">
        <f>SUM(R156:R180)</f>
        <v>0</v>
      </c>
      <c r="S155" s="194"/>
      <c r="T155" s="196">
        <f>SUM(T156:T180)</f>
        <v>0</v>
      </c>
      <c r="AR155" s="197" t="s">
        <v>82</v>
      </c>
      <c r="AT155" s="198" t="s">
        <v>73</v>
      </c>
      <c r="AU155" s="198" t="s">
        <v>82</v>
      </c>
      <c r="AY155" s="197" t="s">
        <v>308</v>
      </c>
      <c r="BK155" s="199">
        <f>SUM(BK156:BK180)</f>
        <v>0</v>
      </c>
    </row>
    <row r="156" spans="2:65" s="1" customFormat="1" ht="22.5" customHeight="1">
      <c r="B156" s="42"/>
      <c r="C156" s="203" t="s">
        <v>740</v>
      </c>
      <c r="D156" s="203" t="s">
        <v>311</v>
      </c>
      <c r="E156" s="204" t="s">
        <v>8992</v>
      </c>
      <c r="F156" s="205" t="s">
        <v>8993</v>
      </c>
      <c r="G156" s="206" t="s">
        <v>5275</v>
      </c>
      <c r="H156" s="207">
        <v>1</v>
      </c>
      <c r="I156" s="208"/>
      <c r="J156" s="209">
        <f t="shared" ref="J156:J180" si="30">ROUND(I156*H156,2)</f>
        <v>0</v>
      </c>
      <c r="K156" s="205" t="s">
        <v>21</v>
      </c>
      <c r="L156" s="62"/>
      <c r="M156" s="210" t="s">
        <v>21</v>
      </c>
      <c r="N156" s="211" t="s">
        <v>45</v>
      </c>
      <c r="O156" s="43"/>
      <c r="P156" s="212">
        <f t="shared" ref="P156:P180" si="31">O156*H156</f>
        <v>0</v>
      </c>
      <c r="Q156" s="212">
        <v>0</v>
      </c>
      <c r="R156" s="212">
        <f t="shared" ref="R156:R180" si="32">Q156*H156</f>
        <v>0</v>
      </c>
      <c r="S156" s="212">
        <v>0</v>
      </c>
      <c r="T156" s="213">
        <f t="shared" ref="T156:T180" si="33">S156*H156</f>
        <v>0</v>
      </c>
      <c r="AR156" s="25" t="s">
        <v>327</v>
      </c>
      <c r="AT156" s="25" t="s">
        <v>311</v>
      </c>
      <c r="AU156" s="25" t="s">
        <v>84</v>
      </c>
      <c r="AY156" s="25" t="s">
        <v>308</v>
      </c>
      <c r="BE156" s="214">
        <f t="shared" ref="BE156:BE180" si="34">IF(N156="základní",J156,0)</f>
        <v>0</v>
      </c>
      <c r="BF156" s="214">
        <f t="shared" ref="BF156:BF180" si="35">IF(N156="snížená",J156,0)</f>
        <v>0</v>
      </c>
      <c r="BG156" s="214">
        <f t="shared" ref="BG156:BG180" si="36">IF(N156="zákl. přenesená",J156,0)</f>
        <v>0</v>
      </c>
      <c r="BH156" s="214">
        <f t="shared" ref="BH156:BH180" si="37">IF(N156="sníž. přenesená",J156,0)</f>
        <v>0</v>
      </c>
      <c r="BI156" s="214">
        <f t="shared" ref="BI156:BI180" si="38">IF(N156="nulová",J156,0)</f>
        <v>0</v>
      </c>
      <c r="BJ156" s="25" t="s">
        <v>82</v>
      </c>
      <c r="BK156" s="214">
        <f t="shared" ref="BK156:BK180" si="39">ROUND(I156*H156,2)</f>
        <v>0</v>
      </c>
      <c r="BL156" s="25" t="s">
        <v>327</v>
      </c>
      <c r="BM156" s="25" t="s">
        <v>745</v>
      </c>
    </row>
    <row r="157" spans="2:65" s="1" customFormat="1" ht="22.5" customHeight="1">
      <c r="B157" s="42"/>
      <c r="C157" s="203" t="s">
        <v>745</v>
      </c>
      <c r="D157" s="203" t="s">
        <v>311</v>
      </c>
      <c r="E157" s="204" t="s">
        <v>8994</v>
      </c>
      <c r="F157" s="205" t="s">
        <v>8965</v>
      </c>
      <c r="G157" s="206" t="s">
        <v>5275</v>
      </c>
      <c r="H157" s="207">
        <v>17</v>
      </c>
      <c r="I157" s="208"/>
      <c r="J157" s="209">
        <f t="shared" si="30"/>
        <v>0</v>
      </c>
      <c r="K157" s="205" t="s">
        <v>21</v>
      </c>
      <c r="L157" s="62"/>
      <c r="M157" s="210" t="s">
        <v>21</v>
      </c>
      <c r="N157" s="211" t="s">
        <v>45</v>
      </c>
      <c r="O157" s="43"/>
      <c r="P157" s="212">
        <f t="shared" si="31"/>
        <v>0</v>
      </c>
      <c r="Q157" s="212">
        <v>0</v>
      </c>
      <c r="R157" s="212">
        <f t="shared" si="32"/>
        <v>0</v>
      </c>
      <c r="S157" s="212">
        <v>0</v>
      </c>
      <c r="T157" s="213">
        <f t="shared" si="33"/>
        <v>0</v>
      </c>
      <c r="AR157" s="25" t="s">
        <v>327</v>
      </c>
      <c r="AT157" s="25" t="s">
        <v>311</v>
      </c>
      <c r="AU157" s="25" t="s">
        <v>84</v>
      </c>
      <c r="AY157" s="25" t="s">
        <v>308</v>
      </c>
      <c r="BE157" s="214">
        <f t="shared" si="34"/>
        <v>0</v>
      </c>
      <c r="BF157" s="214">
        <f t="shared" si="35"/>
        <v>0</v>
      </c>
      <c r="BG157" s="214">
        <f t="shared" si="36"/>
        <v>0</v>
      </c>
      <c r="BH157" s="214">
        <f t="shared" si="37"/>
        <v>0</v>
      </c>
      <c r="BI157" s="214">
        <f t="shared" si="38"/>
        <v>0</v>
      </c>
      <c r="BJ157" s="25" t="s">
        <v>82</v>
      </c>
      <c r="BK157" s="214">
        <f t="shared" si="39"/>
        <v>0</v>
      </c>
      <c r="BL157" s="25" t="s">
        <v>327</v>
      </c>
      <c r="BM157" s="25" t="s">
        <v>750</v>
      </c>
    </row>
    <row r="158" spans="2:65" s="1" customFormat="1" ht="22.5" customHeight="1">
      <c r="B158" s="42"/>
      <c r="C158" s="203" t="s">
        <v>750</v>
      </c>
      <c r="D158" s="203" t="s">
        <v>311</v>
      </c>
      <c r="E158" s="204" t="s">
        <v>8995</v>
      </c>
      <c r="F158" s="205" t="s">
        <v>8943</v>
      </c>
      <c r="G158" s="206" t="s">
        <v>5275</v>
      </c>
      <c r="H158" s="207">
        <v>2</v>
      </c>
      <c r="I158" s="208"/>
      <c r="J158" s="209">
        <f t="shared" si="30"/>
        <v>0</v>
      </c>
      <c r="K158" s="205" t="s">
        <v>21</v>
      </c>
      <c r="L158" s="62"/>
      <c r="M158" s="210" t="s">
        <v>21</v>
      </c>
      <c r="N158" s="211" t="s">
        <v>45</v>
      </c>
      <c r="O158" s="43"/>
      <c r="P158" s="212">
        <f t="shared" si="31"/>
        <v>0</v>
      </c>
      <c r="Q158" s="212">
        <v>0</v>
      </c>
      <c r="R158" s="212">
        <f t="shared" si="32"/>
        <v>0</v>
      </c>
      <c r="S158" s="212">
        <v>0</v>
      </c>
      <c r="T158" s="213">
        <f t="shared" si="33"/>
        <v>0</v>
      </c>
      <c r="AR158" s="25" t="s">
        <v>327</v>
      </c>
      <c r="AT158" s="25" t="s">
        <v>311</v>
      </c>
      <c r="AU158" s="25" t="s">
        <v>84</v>
      </c>
      <c r="AY158" s="25" t="s">
        <v>308</v>
      </c>
      <c r="BE158" s="214">
        <f t="shared" si="34"/>
        <v>0</v>
      </c>
      <c r="BF158" s="214">
        <f t="shared" si="35"/>
        <v>0</v>
      </c>
      <c r="BG158" s="214">
        <f t="shared" si="36"/>
        <v>0</v>
      </c>
      <c r="BH158" s="214">
        <f t="shared" si="37"/>
        <v>0</v>
      </c>
      <c r="BI158" s="214">
        <f t="shared" si="38"/>
        <v>0</v>
      </c>
      <c r="BJ158" s="25" t="s">
        <v>82</v>
      </c>
      <c r="BK158" s="214">
        <f t="shared" si="39"/>
        <v>0</v>
      </c>
      <c r="BL158" s="25" t="s">
        <v>327</v>
      </c>
      <c r="BM158" s="25" t="s">
        <v>522</v>
      </c>
    </row>
    <row r="159" spans="2:65" s="1" customFormat="1" ht="22.5" customHeight="1">
      <c r="B159" s="42"/>
      <c r="C159" s="203" t="s">
        <v>522</v>
      </c>
      <c r="D159" s="203" t="s">
        <v>311</v>
      </c>
      <c r="E159" s="204" t="s">
        <v>8996</v>
      </c>
      <c r="F159" s="205" t="s">
        <v>8945</v>
      </c>
      <c r="G159" s="206" t="s">
        <v>5275</v>
      </c>
      <c r="H159" s="207">
        <v>2</v>
      </c>
      <c r="I159" s="208"/>
      <c r="J159" s="209">
        <f t="shared" si="30"/>
        <v>0</v>
      </c>
      <c r="K159" s="205" t="s">
        <v>21</v>
      </c>
      <c r="L159" s="62"/>
      <c r="M159" s="210" t="s">
        <v>21</v>
      </c>
      <c r="N159" s="211" t="s">
        <v>45</v>
      </c>
      <c r="O159" s="43"/>
      <c r="P159" s="212">
        <f t="shared" si="31"/>
        <v>0</v>
      </c>
      <c r="Q159" s="212">
        <v>0</v>
      </c>
      <c r="R159" s="212">
        <f t="shared" si="32"/>
        <v>0</v>
      </c>
      <c r="S159" s="212">
        <v>0</v>
      </c>
      <c r="T159" s="213">
        <f t="shared" si="33"/>
        <v>0</v>
      </c>
      <c r="AR159" s="25" t="s">
        <v>327</v>
      </c>
      <c r="AT159" s="25" t="s">
        <v>311</v>
      </c>
      <c r="AU159" s="25" t="s">
        <v>84</v>
      </c>
      <c r="AY159" s="25" t="s">
        <v>308</v>
      </c>
      <c r="BE159" s="214">
        <f t="shared" si="34"/>
        <v>0</v>
      </c>
      <c r="BF159" s="214">
        <f t="shared" si="35"/>
        <v>0</v>
      </c>
      <c r="BG159" s="214">
        <f t="shared" si="36"/>
        <v>0</v>
      </c>
      <c r="BH159" s="214">
        <f t="shared" si="37"/>
        <v>0</v>
      </c>
      <c r="BI159" s="214">
        <f t="shared" si="38"/>
        <v>0</v>
      </c>
      <c r="BJ159" s="25" t="s">
        <v>82</v>
      </c>
      <c r="BK159" s="214">
        <f t="shared" si="39"/>
        <v>0</v>
      </c>
      <c r="BL159" s="25" t="s">
        <v>327</v>
      </c>
      <c r="BM159" s="25" t="s">
        <v>1248</v>
      </c>
    </row>
    <row r="160" spans="2:65" s="1" customFormat="1" ht="22.5" customHeight="1">
      <c r="B160" s="42"/>
      <c r="C160" s="203" t="s">
        <v>1248</v>
      </c>
      <c r="D160" s="203" t="s">
        <v>311</v>
      </c>
      <c r="E160" s="204" t="s">
        <v>8997</v>
      </c>
      <c r="F160" s="205" t="s">
        <v>8998</v>
      </c>
      <c r="G160" s="206" t="s">
        <v>5275</v>
      </c>
      <c r="H160" s="207">
        <v>2</v>
      </c>
      <c r="I160" s="208"/>
      <c r="J160" s="209">
        <f t="shared" si="30"/>
        <v>0</v>
      </c>
      <c r="K160" s="205" t="s">
        <v>21</v>
      </c>
      <c r="L160" s="62"/>
      <c r="M160" s="210" t="s">
        <v>21</v>
      </c>
      <c r="N160" s="211" t="s">
        <v>45</v>
      </c>
      <c r="O160" s="43"/>
      <c r="P160" s="212">
        <f t="shared" si="31"/>
        <v>0</v>
      </c>
      <c r="Q160" s="212">
        <v>0</v>
      </c>
      <c r="R160" s="212">
        <f t="shared" si="32"/>
        <v>0</v>
      </c>
      <c r="S160" s="212">
        <v>0</v>
      </c>
      <c r="T160" s="213">
        <f t="shared" si="33"/>
        <v>0</v>
      </c>
      <c r="AR160" s="25" t="s">
        <v>327</v>
      </c>
      <c r="AT160" s="25" t="s">
        <v>311</v>
      </c>
      <c r="AU160" s="25" t="s">
        <v>84</v>
      </c>
      <c r="AY160" s="25" t="s">
        <v>308</v>
      </c>
      <c r="BE160" s="214">
        <f t="shared" si="34"/>
        <v>0</v>
      </c>
      <c r="BF160" s="214">
        <f t="shared" si="35"/>
        <v>0</v>
      </c>
      <c r="BG160" s="214">
        <f t="shared" si="36"/>
        <v>0</v>
      </c>
      <c r="BH160" s="214">
        <f t="shared" si="37"/>
        <v>0</v>
      </c>
      <c r="BI160" s="214">
        <f t="shared" si="38"/>
        <v>0</v>
      </c>
      <c r="BJ160" s="25" t="s">
        <v>82</v>
      </c>
      <c r="BK160" s="214">
        <f t="shared" si="39"/>
        <v>0</v>
      </c>
      <c r="BL160" s="25" t="s">
        <v>327</v>
      </c>
      <c r="BM160" s="25" t="s">
        <v>528</v>
      </c>
    </row>
    <row r="161" spans="2:65" s="1" customFormat="1" ht="22.5" customHeight="1">
      <c r="B161" s="42"/>
      <c r="C161" s="203" t="s">
        <v>528</v>
      </c>
      <c r="D161" s="203" t="s">
        <v>311</v>
      </c>
      <c r="E161" s="204" t="s">
        <v>8999</v>
      </c>
      <c r="F161" s="205" t="s">
        <v>9000</v>
      </c>
      <c r="G161" s="206" t="s">
        <v>5275</v>
      </c>
      <c r="H161" s="207">
        <v>3</v>
      </c>
      <c r="I161" s="208"/>
      <c r="J161" s="209">
        <f t="shared" si="30"/>
        <v>0</v>
      </c>
      <c r="K161" s="205" t="s">
        <v>21</v>
      </c>
      <c r="L161" s="62"/>
      <c r="M161" s="210" t="s">
        <v>21</v>
      </c>
      <c r="N161" s="211" t="s">
        <v>45</v>
      </c>
      <c r="O161" s="43"/>
      <c r="P161" s="212">
        <f t="shared" si="31"/>
        <v>0</v>
      </c>
      <c r="Q161" s="212">
        <v>0</v>
      </c>
      <c r="R161" s="212">
        <f t="shared" si="32"/>
        <v>0</v>
      </c>
      <c r="S161" s="212">
        <v>0</v>
      </c>
      <c r="T161" s="213">
        <f t="shared" si="33"/>
        <v>0</v>
      </c>
      <c r="AR161" s="25" t="s">
        <v>327</v>
      </c>
      <c r="AT161" s="25" t="s">
        <v>311</v>
      </c>
      <c r="AU161" s="25" t="s">
        <v>84</v>
      </c>
      <c r="AY161" s="25" t="s">
        <v>308</v>
      </c>
      <c r="BE161" s="214">
        <f t="shared" si="34"/>
        <v>0</v>
      </c>
      <c r="BF161" s="214">
        <f t="shared" si="35"/>
        <v>0</v>
      </c>
      <c r="BG161" s="214">
        <f t="shared" si="36"/>
        <v>0</v>
      </c>
      <c r="BH161" s="214">
        <f t="shared" si="37"/>
        <v>0</v>
      </c>
      <c r="BI161" s="214">
        <f t="shared" si="38"/>
        <v>0</v>
      </c>
      <c r="BJ161" s="25" t="s">
        <v>82</v>
      </c>
      <c r="BK161" s="214">
        <f t="shared" si="39"/>
        <v>0</v>
      </c>
      <c r="BL161" s="25" t="s">
        <v>327</v>
      </c>
      <c r="BM161" s="25" t="s">
        <v>570</v>
      </c>
    </row>
    <row r="162" spans="2:65" s="1" customFormat="1" ht="22.5" customHeight="1">
      <c r="B162" s="42"/>
      <c r="C162" s="203" t="s">
        <v>570</v>
      </c>
      <c r="D162" s="203" t="s">
        <v>311</v>
      </c>
      <c r="E162" s="204" t="s">
        <v>9001</v>
      </c>
      <c r="F162" s="205" t="s">
        <v>8906</v>
      </c>
      <c r="G162" s="206" t="s">
        <v>5275</v>
      </c>
      <c r="H162" s="207">
        <v>4</v>
      </c>
      <c r="I162" s="208"/>
      <c r="J162" s="209">
        <f t="shared" si="30"/>
        <v>0</v>
      </c>
      <c r="K162" s="205" t="s">
        <v>21</v>
      </c>
      <c r="L162" s="62"/>
      <c r="M162" s="210" t="s">
        <v>21</v>
      </c>
      <c r="N162" s="211" t="s">
        <v>45</v>
      </c>
      <c r="O162" s="43"/>
      <c r="P162" s="212">
        <f t="shared" si="31"/>
        <v>0</v>
      </c>
      <c r="Q162" s="212">
        <v>0</v>
      </c>
      <c r="R162" s="212">
        <f t="shared" si="32"/>
        <v>0</v>
      </c>
      <c r="S162" s="212">
        <v>0</v>
      </c>
      <c r="T162" s="213">
        <f t="shared" si="33"/>
        <v>0</v>
      </c>
      <c r="AR162" s="25" t="s">
        <v>327</v>
      </c>
      <c r="AT162" s="25" t="s">
        <v>311</v>
      </c>
      <c r="AU162" s="25" t="s">
        <v>84</v>
      </c>
      <c r="AY162" s="25" t="s">
        <v>308</v>
      </c>
      <c r="BE162" s="214">
        <f t="shared" si="34"/>
        <v>0</v>
      </c>
      <c r="BF162" s="214">
        <f t="shared" si="35"/>
        <v>0</v>
      </c>
      <c r="BG162" s="214">
        <f t="shared" si="36"/>
        <v>0</v>
      </c>
      <c r="BH162" s="214">
        <f t="shared" si="37"/>
        <v>0</v>
      </c>
      <c r="BI162" s="214">
        <f t="shared" si="38"/>
        <v>0</v>
      </c>
      <c r="BJ162" s="25" t="s">
        <v>82</v>
      </c>
      <c r="BK162" s="214">
        <f t="shared" si="39"/>
        <v>0</v>
      </c>
      <c r="BL162" s="25" t="s">
        <v>327</v>
      </c>
      <c r="BM162" s="25" t="s">
        <v>2038</v>
      </c>
    </row>
    <row r="163" spans="2:65" s="1" customFormat="1" ht="22.5" customHeight="1">
      <c r="B163" s="42"/>
      <c r="C163" s="203" t="s">
        <v>2038</v>
      </c>
      <c r="D163" s="203" t="s">
        <v>311</v>
      </c>
      <c r="E163" s="204" t="s">
        <v>9002</v>
      </c>
      <c r="F163" s="205" t="s">
        <v>9003</v>
      </c>
      <c r="G163" s="206" t="s">
        <v>5275</v>
      </c>
      <c r="H163" s="207">
        <v>2</v>
      </c>
      <c r="I163" s="208"/>
      <c r="J163" s="209">
        <f t="shared" si="30"/>
        <v>0</v>
      </c>
      <c r="K163" s="205" t="s">
        <v>21</v>
      </c>
      <c r="L163" s="62"/>
      <c r="M163" s="210" t="s">
        <v>21</v>
      </c>
      <c r="N163" s="211" t="s">
        <v>45</v>
      </c>
      <c r="O163" s="43"/>
      <c r="P163" s="212">
        <f t="shared" si="31"/>
        <v>0</v>
      </c>
      <c r="Q163" s="212">
        <v>0</v>
      </c>
      <c r="R163" s="212">
        <f t="shared" si="32"/>
        <v>0</v>
      </c>
      <c r="S163" s="212">
        <v>0</v>
      </c>
      <c r="T163" s="213">
        <f t="shared" si="33"/>
        <v>0</v>
      </c>
      <c r="AR163" s="25" t="s">
        <v>327</v>
      </c>
      <c r="AT163" s="25" t="s">
        <v>311</v>
      </c>
      <c r="AU163" s="25" t="s">
        <v>84</v>
      </c>
      <c r="AY163" s="25" t="s">
        <v>308</v>
      </c>
      <c r="BE163" s="214">
        <f t="shared" si="34"/>
        <v>0</v>
      </c>
      <c r="BF163" s="214">
        <f t="shared" si="35"/>
        <v>0</v>
      </c>
      <c r="BG163" s="214">
        <f t="shared" si="36"/>
        <v>0</v>
      </c>
      <c r="BH163" s="214">
        <f t="shared" si="37"/>
        <v>0</v>
      </c>
      <c r="BI163" s="214">
        <f t="shared" si="38"/>
        <v>0</v>
      </c>
      <c r="BJ163" s="25" t="s">
        <v>82</v>
      </c>
      <c r="BK163" s="214">
        <f t="shared" si="39"/>
        <v>0</v>
      </c>
      <c r="BL163" s="25" t="s">
        <v>327</v>
      </c>
      <c r="BM163" s="25" t="s">
        <v>2042</v>
      </c>
    </row>
    <row r="164" spans="2:65" s="1" customFormat="1" ht="22.5" customHeight="1">
      <c r="B164" s="42"/>
      <c r="C164" s="203" t="s">
        <v>2042</v>
      </c>
      <c r="D164" s="203" t="s">
        <v>311</v>
      </c>
      <c r="E164" s="204" t="s">
        <v>9004</v>
      </c>
      <c r="F164" s="205" t="s">
        <v>8908</v>
      </c>
      <c r="G164" s="206" t="s">
        <v>5275</v>
      </c>
      <c r="H164" s="207">
        <v>1</v>
      </c>
      <c r="I164" s="208"/>
      <c r="J164" s="209">
        <f t="shared" si="30"/>
        <v>0</v>
      </c>
      <c r="K164" s="205" t="s">
        <v>21</v>
      </c>
      <c r="L164" s="62"/>
      <c r="M164" s="210" t="s">
        <v>21</v>
      </c>
      <c r="N164" s="211" t="s">
        <v>45</v>
      </c>
      <c r="O164" s="43"/>
      <c r="P164" s="212">
        <f t="shared" si="31"/>
        <v>0</v>
      </c>
      <c r="Q164" s="212">
        <v>0</v>
      </c>
      <c r="R164" s="212">
        <f t="shared" si="32"/>
        <v>0</v>
      </c>
      <c r="S164" s="212">
        <v>0</v>
      </c>
      <c r="T164" s="213">
        <f t="shared" si="33"/>
        <v>0</v>
      </c>
      <c r="AR164" s="25" t="s">
        <v>327</v>
      </c>
      <c r="AT164" s="25" t="s">
        <v>311</v>
      </c>
      <c r="AU164" s="25" t="s">
        <v>84</v>
      </c>
      <c r="AY164" s="25" t="s">
        <v>308</v>
      </c>
      <c r="BE164" s="214">
        <f t="shared" si="34"/>
        <v>0</v>
      </c>
      <c r="BF164" s="214">
        <f t="shared" si="35"/>
        <v>0</v>
      </c>
      <c r="BG164" s="214">
        <f t="shared" si="36"/>
        <v>0</v>
      </c>
      <c r="BH164" s="214">
        <f t="shared" si="37"/>
        <v>0</v>
      </c>
      <c r="BI164" s="214">
        <f t="shared" si="38"/>
        <v>0</v>
      </c>
      <c r="BJ164" s="25" t="s">
        <v>82</v>
      </c>
      <c r="BK164" s="214">
        <f t="shared" si="39"/>
        <v>0</v>
      </c>
      <c r="BL164" s="25" t="s">
        <v>327</v>
      </c>
      <c r="BM164" s="25" t="s">
        <v>2044</v>
      </c>
    </row>
    <row r="165" spans="2:65" s="1" customFormat="1" ht="22.5" customHeight="1">
      <c r="B165" s="42"/>
      <c r="C165" s="203" t="s">
        <v>2044</v>
      </c>
      <c r="D165" s="203" t="s">
        <v>311</v>
      </c>
      <c r="E165" s="204" t="s">
        <v>9005</v>
      </c>
      <c r="F165" s="205" t="s">
        <v>8910</v>
      </c>
      <c r="G165" s="206" t="s">
        <v>5275</v>
      </c>
      <c r="H165" s="207">
        <v>12</v>
      </c>
      <c r="I165" s="208"/>
      <c r="J165" s="209">
        <f t="shared" si="30"/>
        <v>0</v>
      </c>
      <c r="K165" s="205" t="s">
        <v>21</v>
      </c>
      <c r="L165" s="62"/>
      <c r="M165" s="210" t="s">
        <v>21</v>
      </c>
      <c r="N165" s="211" t="s">
        <v>45</v>
      </c>
      <c r="O165" s="43"/>
      <c r="P165" s="212">
        <f t="shared" si="31"/>
        <v>0</v>
      </c>
      <c r="Q165" s="212">
        <v>0</v>
      </c>
      <c r="R165" s="212">
        <f t="shared" si="32"/>
        <v>0</v>
      </c>
      <c r="S165" s="212">
        <v>0</v>
      </c>
      <c r="T165" s="213">
        <f t="shared" si="33"/>
        <v>0</v>
      </c>
      <c r="AR165" s="25" t="s">
        <v>327</v>
      </c>
      <c r="AT165" s="25" t="s">
        <v>311</v>
      </c>
      <c r="AU165" s="25" t="s">
        <v>84</v>
      </c>
      <c r="AY165" s="25" t="s">
        <v>308</v>
      </c>
      <c r="BE165" s="214">
        <f t="shared" si="34"/>
        <v>0</v>
      </c>
      <c r="BF165" s="214">
        <f t="shared" si="35"/>
        <v>0</v>
      </c>
      <c r="BG165" s="214">
        <f t="shared" si="36"/>
        <v>0</v>
      </c>
      <c r="BH165" s="214">
        <f t="shared" si="37"/>
        <v>0</v>
      </c>
      <c r="BI165" s="214">
        <f t="shared" si="38"/>
        <v>0</v>
      </c>
      <c r="BJ165" s="25" t="s">
        <v>82</v>
      </c>
      <c r="BK165" s="214">
        <f t="shared" si="39"/>
        <v>0</v>
      </c>
      <c r="BL165" s="25" t="s">
        <v>327</v>
      </c>
      <c r="BM165" s="25" t="s">
        <v>2048</v>
      </c>
    </row>
    <row r="166" spans="2:65" s="1" customFormat="1" ht="22.5" customHeight="1">
      <c r="B166" s="42"/>
      <c r="C166" s="203" t="s">
        <v>2048</v>
      </c>
      <c r="D166" s="203" t="s">
        <v>311</v>
      </c>
      <c r="E166" s="204" t="s">
        <v>9006</v>
      </c>
      <c r="F166" s="205" t="s">
        <v>8912</v>
      </c>
      <c r="G166" s="206" t="s">
        <v>5275</v>
      </c>
      <c r="H166" s="207">
        <v>33</v>
      </c>
      <c r="I166" s="208"/>
      <c r="J166" s="209">
        <f t="shared" si="30"/>
        <v>0</v>
      </c>
      <c r="K166" s="205" t="s">
        <v>21</v>
      </c>
      <c r="L166" s="62"/>
      <c r="M166" s="210" t="s">
        <v>21</v>
      </c>
      <c r="N166" s="211" t="s">
        <v>45</v>
      </c>
      <c r="O166" s="43"/>
      <c r="P166" s="212">
        <f t="shared" si="31"/>
        <v>0</v>
      </c>
      <c r="Q166" s="212">
        <v>0</v>
      </c>
      <c r="R166" s="212">
        <f t="shared" si="32"/>
        <v>0</v>
      </c>
      <c r="S166" s="212">
        <v>0</v>
      </c>
      <c r="T166" s="213">
        <f t="shared" si="33"/>
        <v>0</v>
      </c>
      <c r="AR166" s="25" t="s">
        <v>327</v>
      </c>
      <c r="AT166" s="25" t="s">
        <v>311</v>
      </c>
      <c r="AU166" s="25" t="s">
        <v>84</v>
      </c>
      <c r="AY166" s="25" t="s">
        <v>308</v>
      </c>
      <c r="BE166" s="214">
        <f t="shared" si="34"/>
        <v>0</v>
      </c>
      <c r="BF166" s="214">
        <f t="shared" si="35"/>
        <v>0</v>
      </c>
      <c r="BG166" s="214">
        <f t="shared" si="36"/>
        <v>0</v>
      </c>
      <c r="BH166" s="214">
        <f t="shared" si="37"/>
        <v>0</v>
      </c>
      <c r="BI166" s="214">
        <f t="shared" si="38"/>
        <v>0</v>
      </c>
      <c r="BJ166" s="25" t="s">
        <v>82</v>
      </c>
      <c r="BK166" s="214">
        <f t="shared" si="39"/>
        <v>0</v>
      </c>
      <c r="BL166" s="25" t="s">
        <v>327</v>
      </c>
      <c r="BM166" s="25" t="s">
        <v>2051</v>
      </c>
    </row>
    <row r="167" spans="2:65" s="1" customFormat="1" ht="22.5" customHeight="1">
      <c r="B167" s="42"/>
      <c r="C167" s="203" t="s">
        <v>2051</v>
      </c>
      <c r="D167" s="203" t="s">
        <v>311</v>
      </c>
      <c r="E167" s="204" t="s">
        <v>9007</v>
      </c>
      <c r="F167" s="205" t="s">
        <v>8914</v>
      </c>
      <c r="G167" s="206" t="s">
        <v>4354</v>
      </c>
      <c r="H167" s="207">
        <v>19</v>
      </c>
      <c r="I167" s="208"/>
      <c r="J167" s="209">
        <f t="shared" si="30"/>
        <v>0</v>
      </c>
      <c r="K167" s="205" t="s">
        <v>21</v>
      </c>
      <c r="L167" s="62"/>
      <c r="M167" s="210" t="s">
        <v>21</v>
      </c>
      <c r="N167" s="211" t="s">
        <v>45</v>
      </c>
      <c r="O167" s="43"/>
      <c r="P167" s="212">
        <f t="shared" si="31"/>
        <v>0</v>
      </c>
      <c r="Q167" s="212">
        <v>0</v>
      </c>
      <c r="R167" s="212">
        <f t="shared" si="32"/>
        <v>0</v>
      </c>
      <c r="S167" s="212">
        <v>0</v>
      </c>
      <c r="T167" s="213">
        <f t="shared" si="33"/>
        <v>0</v>
      </c>
      <c r="AR167" s="25" t="s">
        <v>327</v>
      </c>
      <c r="AT167" s="25" t="s">
        <v>311</v>
      </c>
      <c r="AU167" s="25" t="s">
        <v>84</v>
      </c>
      <c r="AY167" s="25" t="s">
        <v>308</v>
      </c>
      <c r="BE167" s="214">
        <f t="shared" si="34"/>
        <v>0</v>
      </c>
      <c r="BF167" s="214">
        <f t="shared" si="35"/>
        <v>0</v>
      </c>
      <c r="BG167" s="214">
        <f t="shared" si="36"/>
        <v>0</v>
      </c>
      <c r="BH167" s="214">
        <f t="shared" si="37"/>
        <v>0</v>
      </c>
      <c r="BI167" s="214">
        <f t="shared" si="38"/>
        <v>0</v>
      </c>
      <c r="BJ167" s="25" t="s">
        <v>82</v>
      </c>
      <c r="BK167" s="214">
        <f t="shared" si="39"/>
        <v>0</v>
      </c>
      <c r="BL167" s="25" t="s">
        <v>327</v>
      </c>
      <c r="BM167" s="25" t="s">
        <v>2055</v>
      </c>
    </row>
    <row r="168" spans="2:65" s="1" customFormat="1" ht="22.5" customHeight="1">
      <c r="B168" s="42"/>
      <c r="C168" s="203" t="s">
        <v>2055</v>
      </c>
      <c r="D168" s="203" t="s">
        <v>311</v>
      </c>
      <c r="E168" s="204" t="s">
        <v>9008</v>
      </c>
      <c r="F168" s="205" t="s">
        <v>8916</v>
      </c>
      <c r="G168" s="206" t="s">
        <v>538</v>
      </c>
      <c r="H168" s="207">
        <v>168</v>
      </c>
      <c r="I168" s="208"/>
      <c r="J168" s="209">
        <f t="shared" si="30"/>
        <v>0</v>
      </c>
      <c r="K168" s="205" t="s">
        <v>21</v>
      </c>
      <c r="L168" s="62"/>
      <c r="M168" s="210" t="s">
        <v>21</v>
      </c>
      <c r="N168" s="211" t="s">
        <v>45</v>
      </c>
      <c r="O168" s="43"/>
      <c r="P168" s="212">
        <f t="shared" si="31"/>
        <v>0</v>
      </c>
      <c r="Q168" s="212">
        <v>0</v>
      </c>
      <c r="R168" s="212">
        <f t="shared" si="32"/>
        <v>0</v>
      </c>
      <c r="S168" s="212">
        <v>0</v>
      </c>
      <c r="T168" s="213">
        <f t="shared" si="33"/>
        <v>0</v>
      </c>
      <c r="AR168" s="25" t="s">
        <v>327</v>
      </c>
      <c r="AT168" s="25" t="s">
        <v>311</v>
      </c>
      <c r="AU168" s="25" t="s">
        <v>84</v>
      </c>
      <c r="AY168" s="25" t="s">
        <v>308</v>
      </c>
      <c r="BE168" s="214">
        <f t="shared" si="34"/>
        <v>0</v>
      </c>
      <c r="BF168" s="214">
        <f t="shared" si="35"/>
        <v>0</v>
      </c>
      <c r="BG168" s="214">
        <f t="shared" si="36"/>
        <v>0</v>
      </c>
      <c r="BH168" s="214">
        <f t="shared" si="37"/>
        <v>0</v>
      </c>
      <c r="BI168" s="214">
        <f t="shared" si="38"/>
        <v>0</v>
      </c>
      <c r="BJ168" s="25" t="s">
        <v>82</v>
      </c>
      <c r="BK168" s="214">
        <f t="shared" si="39"/>
        <v>0</v>
      </c>
      <c r="BL168" s="25" t="s">
        <v>327</v>
      </c>
      <c r="BM168" s="25" t="s">
        <v>2057</v>
      </c>
    </row>
    <row r="169" spans="2:65" s="1" customFormat="1" ht="22.5" customHeight="1">
      <c r="B169" s="42"/>
      <c r="C169" s="203" t="s">
        <v>2057</v>
      </c>
      <c r="D169" s="203" t="s">
        <v>311</v>
      </c>
      <c r="E169" s="204" t="s">
        <v>9009</v>
      </c>
      <c r="F169" s="205" t="s">
        <v>8918</v>
      </c>
      <c r="G169" s="206" t="s">
        <v>538</v>
      </c>
      <c r="H169" s="207">
        <v>71</v>
      </c>
      <c r="I169" s="208"/>
      <c r="J169" s="209">
        <f t="shared" si="30"/>
        <v>0</v>
      </c>
      <c r="K169" s="205" t="s">
        <v>21</v>
      </c>
      <c r="L169" s="62"/>
      <c r="M169" s="210" t="s">
        <v>21</v>
      </c>
      <c r="N169" s="211" t="s">
        <v>45</v>
      </c>
      <c r="O169" s="43"/>
      <c r="P169" s="212">
        <f t="shared" si="31"/>
        <v>0</v>
      </c>
      <c r="Q169" s="212">
        <v>0</v>
      </c>
      <c r="R169" s="212">
        <f t="shared" si="32"/>
        <v>0</v>
      </c>
      <c r="S169" s="212">
        <v>0</v>
      </c>
      <c r="T169" s="213">
        <f t="shared" si="33"/>
        <v>0</v>
      </c>
      <c r="AR169" s="25" t="s">
        <v>327</v>
      </c>
      <c r="AT169" s="25" t="s">
        <v>311</v>
      </c>
      <c r="AU169" s="25" t="s">
        <v>84</v>
      </c>
      <c r="AY169" s="25" t="s">
        <v>308</v>
      </c>
      <c r="BE169" s="214">
        <f t="shared" si="34"/>
        <v>0</v>
      </c>
      <c r="BF169" s="214">
        <f t="shared" si="35"/>
        <v>0</v>
      </c>
      <c r="BG169" s="214">
        <f t="shared" si="36"/>
        <v>0</v>
      </c>
      <c r="BH169" s="214">
        <f t="shared" si="37"/>
        <v>0</v>
      </c>
      <c r="BI169" s="214">
        <f t="shared" si="38"/>
        <v>0</v>
      </c>
      <c r="BJ169" s="25" t="s">
        <v>82</v>
      </c>
      <c r="BK169" s="214">
        <f t="shared" si="39"/>
        <v>0</v>
      </c>
      <c r="BL169" s="25" t="s">
        <v>327</v>
      </c>
      <c r="BM169" s="25" t="s">
        <v>2061</v>
      </c>
    </row>
    <row r="170" spans="2:65" s="1" customFormat="1" ht="22.5" customHeight="1">
      <c r="B170" s="42"/>
      <c r="C170" s="203" t="s">
        <v>2061</v>
      </c>
      <c r="D170" s="203" t="s">
        <v>311</v>
      </c>
      <c r="E170" s="204" t="s">
        <v>9010</v>
      </c>
      <c r="F170" s="205" t="s">
        <v>8920</v>
      </c>
      <c r="G170" s="206" t="s">
        <v>538</v>
      </c>
      <c r="H170" s="207">
        <v>168</v>
      </c>
      <c r="I170" s="208"/>
      <c r="J170" s="209">
        <f t="shared" si="30"/>
        <v>0</v>
      </c>
      <c r="K170" s="205" t="s">
        <v>21</v>
      </c>
      <c r="L170" s="62"/>
      <c r="M170" s="210" t="s">
        <v>21</v>
      </c>
      <c r="N170" s="211" t="s">
        <v>45</v>
      </c>
      <c r="O170" s="43"/>
      <c r="P170" s="212">
        <f t="shared" si="31"/>
        <v>0</v>
      </c>
      <c r="Q170" s="212">
        <v>0</v>
      </c>
      <c r="R170" s="212">
        <f t="shared" si="32"/>
        <v>0</v>
      </c>
      <c r="S170" s="212">
        <v>0</v>
      </c>
      <c r="T170" s="213">
        <f t="shared" si="33"/>
        <v>0</v>
      </c>
      <c r="AR170" s="25" t="s">
        <v>327</v>
      </c>
      <c r="AT170" s="25" t="s">
        <v>311</v>
      </c>
      <c r="AU170" s="25" t="s">
        <v>84</v>
      </c>
      <c r="AY170" s="25" t="s">
        <v>308</v>
      </c>
      <c r="BE170" s="214">
        <f t="shared" si="34"/>
        <v>0</v>
      </c>
      <c r="BF170" s="214">
        <f t="shared" si="35"/>
        <v>0</v>
      </c>
      <c r="BG170" s="214">
        <f t="shared" si="36"/>
        <v>0</v>
      </c>
      <c r="BH170" s="214">
        <f t="shared" si="37"/>
        <v>0</v>
      </c>
      <c r="BI170" s="214">
        <f t="shared" si="38"/>
        <v>0</v>
      </c>
      <c r="BJ170" s="25" t="s">
        <v>82</v>
      </c>
      <c r="BK170" s="214">
        <f t="shared" si="39"/>
        <v>0</v>
      </c>
      <c r="BL170" s="25" t="s">
        <v>327</v>
      </c>
      <c r="BM170" s="25" t="s">
        <v>2063</v>
      </c>
    </row>
    <row r="171" spans="2:65" s="1" customFormat="1" ht="22.5" customHeight="1">
      <c r="B171" s="42"/>
      <c r="C171" s="203" t="s">
        <v>2063</v>
      </c>
      <c r="D171" s="203" t="s">
        <v>311</v>
      </c>
      <c r="E171" s="204" t="s">
        <v>9011</v>
      </c>
      <c r="F171" s="205" t="s">
        <v>8922</v>
      </c>
      <c r="G171" s="206" t="s">
        <v>538</v>
      </c>
      <c r="H171" s="207">
        <v>66</v>
      </c>
      <c r="I171" s="208"/>
      <c r="J171" s="209">
        <f t="shared" si="30"/>
        <v>0</v>
      </c>
      <c r="K171" s="205" t="s">
        <v>21</v>
      </c>
      <c r="L171" s="62"/>
      <c r="M171" s="210" t="s">
        <v>21</v>
      </c>
      <c r="N171" s="211" t="s">
        <v>45</v>
      </c>
      <c r="O171" s="43"/>
      <c r="P171" s="212">
        <f t="shared" si="31"/>
        <v>0</v>
      </c>
      <c r="Q171" s="212">
        <v>0</v>
      </c>
      <c r="R171" s="212">
        <f t="shared" si="32"/>
        <v>0</v>
      </c>
      <c r="S171" s="212">
        <v>0</v>
      </c>
      <c r="T171" s="213">
        <f t="shared" si="33"/>
        <v>0</v>
      </c>
      <c r="AR171" s="25" t="s">
        <v>327</v>
      </c>
      <c r="AT171" s="25" t="s">
        <v>311</v>
      </c>
      <c r="AU171" s="25" t="s">
        <v>84</v>
      </c>
      <c r="AY171" s="25" t="s">
        <v>308</v>
      </c>
      <c r="BE171" s="214">
        <f t="shared" si="34"/>
        <v>0</v>
      </c>
      <c r="BF171" s="214">
        <f t="shared" si="35"/>
        <v>0</v>
      </c>
      <c r="BG171" s="214">
        <f t="shared" si="36"/>
        <v>0</v>
      </c>
      <c r="BH171" s="214">
        <f t="shared" si="37"/>
        <v>0</v>
      </c>
      <c r="BI171" s="214">
        <f t="shared" si="38"/>
        <v>0</v>
      </c>
      <c r="BJ171" s="25" t="s">
        <v>82</v>
      </c>
      <c r="BK171" s="214">
        <f t="shared" si="39"/>
        <v>0</v>
      </c>
      <c r="BL171" s="25" t="s">
        <v>327</v>
      </c>
      <c r="BM171" s="25" t="s">
        <v>2067</v>
      </c>
    </row>
    <row r="172" spans="2:65" s="1" customFormat="1" ht="22.5" customHeight="1">
      <c r="B172" s="42"/>
      <c r="C172" s="203" t="s">
        <v>2067</v>
      </c>
      <c r="D172" s="203" t="s">
        <v>311</v>
      </c>
      <c r="E172" s="204" t="s">
        <v>9012</v>
      </c>
      <c r="F172" s="205" t="s">
        <v>8924</v>
      </c>
      <c r="G172" s="206" t="s">
        <v>538</v>
      </c>
      <c r="H172" s="207">
        <v>15</v>
      </c>
      <c r="I172" s="208"/>
      <c r="J172" s="209">
        <f t="shared" si="30"/>
        <v>0</v>
      </c>
      <c r="K172" s="205" t="s">
        <v>21</v>
      </c>
      <c r="L172" s="62"/>
      <c r="M172" s="210" t="s">
        <v>21</v>
      </c>
      <c r="N172" s="211" t="s">
        <v>45</v>
      </c>
      <c r="O172" s="43"/>
      <c r="P172" s="212">
        <f t="shared" si="31"/>
        <v>0</v>
      </c>
      <c r="Q172" s="212">
        <v>0</v>
      </c>
      <c r="R172" s="212">
        <f t="shared" si="32"/>
        <v>0</v>
      </c>
      <c r="S172" s="212">
        <v>0</v>
      </c>
      <c r="T172" s="213">
        <f t="shared" si="33"/>
        <v>0</v>
      </c>
      <c r="AR172" s="25" t="s">
        <v>327</v>
      </c>
      <c r="AT172" s="25" t="s">
        <v>311</v>
      </c>
      <c r="AU172" s="25" t="s">
        <v>84</v>
      </c>
      <c r="AY172" s="25" t="s">
        <v>308</v>
      </c>
      <c r="BE172" s="214">
        <f t="shared" si="34"/>
        <v>0</v>
      </c>
      <c r="BF172" s="214">
        <f t="shared" si="35"/>
        <v>0</v>
      </c>
      <c r="BG172" s="214">
        <f t="shared" si="36"/>
        <v>0</v>
      </c>
      <c r="BH172" s="214">
        <f t="shared" si="37"/>
        <v>0</v>
      </c>
      <c r="BI172" s="214">
        <f t="shared" si="38"/>
        <v>0</v>
      </c>
      <c r="BJ172" s="25" t="s">
        <v>82</v>
      </c>
      <c r="BK172" s="214">
        <f t="shared" si="39"/>
        <v>0</v>
      </c>
      <c r="BL172" s="25" t="s">
        <v>327</v>
      </c>
      <c r="BM172" s="25" t="s">
        <v>2071</v>
      </c>
    </row>
    <row r="173" spans="2:65" s="1" customFormat="1" ht="22.5" customHeight="1">
      <c r="B173" s="42"/>
      <c r="C173" s="203" t="s">
        <v>2071</v>
      </c>
      <c r="D173" s="203" t="s">
        <v>311</v>
      </c>
      <c r="E173" s="204" t="s">
        <v>9013</v>
      </c>
      <c r="F173" s="205" t="s">
        <v>8926</v>
      </c>
      <c r="G173" s="206" t="s">
        <v>538</v>
      </c>
      <c r="H173" s="207">
        <v>5</v>
      </c>
      <c r="I173" s="208"/>
      <c r="J173" s="209">
        <f t="shared" si="30"/>
        <v>0</v>
      </c>
      <c r="K173" s="205" t="s">
        <v>21</v>
      </c>
      <c r="L173" s="62"/>
      <c r="M173" s="210" t="s">
        <v>21</v>
      </c>
      <c r="N173" s="211" t="s">
        <v>45</v>
      </c>
      <c r="O173" s="43"/>
      <c r="P173" s="212">
        <f t="shared" si="31"/>
        <v>0</v>
      </c>
      <c r="Q173" s="212">
        <v>0</v>
      </c>
      <c r="R173" s="212">
        <f t="shared" si="32"/>
        <v>0</v>
      </c>
      <c r="S173" s="212">
        <v>0</v>
      </c>
      <c r="T173" s="213">
        <f t="shared" si="33"/>
        <v>0</v>
      </c>
      <c r="AR173" s="25" t="s">
        <v>327</v>
      </c>
      <c r="AT173" s="25" t="s">
        <v>311</v>
      </c>
      <c r="AU173" s="25" t="s">
        <v>84</v>
      </c>
      <c r="AY173" s="25" t="s">
        <v>308</v>
      </c>
      <c r="BE173" s="214">
        <f t="shared" si="34"/>
        <v>0</v>
      </c>
      <c r="BF173" s="214">
        <f t="shared" si="35"/>
        <v>0</v>
      </c>
      <c r="BG173" s="214">
        <f t="shared" si="36"/>
        <v>0</v>
      </c>
      <c r="BH173" s="214">
        <f t="shared" si="37"/>
        <v>0</v>
      </c>
      <c r="BI173" s="214">
        <f t="shared" si="38"/>
        <v>0</v>
      </c>
      <c r="BJ173" s="25" t="s">
        <v>82</v>
      </c>
      <c r="BK173" s="214">
        <f t="shared" si="39"/>
        <v>0</v>
      </c>
      <c r="BL173" s="25" t="s">
        <v>327</v>
      </c>
      <c r="BM173" s="25" t="s">
        <v>2075</v>
      </c>
    </row>
    <row r="174" spans="2:65" s="1" customFormat="1" ht="22.5" customHeight="1">
      <c r="B174" s="42"/>
      <c r="C174" s="203" t="s">
        <v>2075</v>
      </c>
      <c r="D174" s="203" t="s">
        <v>311</v>
      </c>
      <c r="E174" s="204" t="s">
        <v>9014</v>
      </c>
      <c r="F174" s="205" t="s">
        <v>8928</v>
      </c>
      <c r="G174" s="206" t="s">
        <v>538</v>
      </c>
      <c r="H174" s="207">
        <v>3</v>
      </c>
      <c r="I174" s="208"/>
      <c r="J174" s="209">
        <f t="shared" si="30"/>
        <v>0</v>
      </c>
      <c r="K174" s="205" t="s">
        <v>21</v>
      </c>
      <c r="L174" s="62"/>
      <c r="M174" s="210" t="s">
        <v>21</v>
      </c>
      <c r="N174" s="211" t="s">
        <v>45</v>
      </c>
      <c r="O174" s="43"/>
      <c r="P174" s="212">
        <f t="shared" si="31"/>
        <v>0</v>
      </c>
      <c r="Q174" s="212">
        <v>0</v>
      </c>
      <c r="R174" s="212">
        <f t="shared" si="32"/>
        <v>0</v>
      </c>
      <c r="S174" s="212">
        <v>0</v>
      </c>
      <c r="T174" s="213">
        <f t="shared" si="33"/>
        <v>0</v>
      </c>
      <c r="AR174" s="25" t="s">
        <v>327</v>
      </c>
      <c r="AT174" s="25" t="s">
        <v>311</v>
      </c>
      <c r="AU174" s="25" t="s">
        <v>84</v>
      </c>
      <c r="AY174" s="25" t="s">
        <v>308</v>
      </c>
      <c r="BE174" s="214">
        <f t="shared" si="34"/>
        <v>0</v>
      </c>
      <c r="BF174" s="214">
        <f t="shared" si="35"/>
        <v>0</v>
      </c>
      <c r="BG174" s="214">
        <f t="shared" si="36"/>
        <v>0</v>
      </c>
      <c r="BH174" s="214">
        <f t="shared" si="37"/>
        <v>0</v>
      </c>
      <c r="BI174" s="214">
        <f t="shared" si="38"/>
        <v>0</v>
      </c>
      <c r="BJ174" s="25" t="s">
        <v>82</v>
      </c>
      <c r="BK174" s="214">
        <f t="shared" si="39"/>
        <v>0</v>
      </c>
      <c r="BL174" s="25" t="s">
        <v>327</v>
      </c>
      <c r="BM174" s="25" t="s">
        <v>2080</v>
      </c>
    </row>
    <row r="175" spans="2:65" s="1" customFormat="1" ht="22.5" customHeight="1">
      <c r="B175" s="42"/>
      <c r="C175" s="203" t="s">
        <v>2080</v>
      </c>
      <c r="D175" s="203" t="s">
        <v>311</v>
      </c>
      <c r="E175" s="204" t="s">
        <v>9015</v>
      </c>
      <c r="F175" s="205" t="s">
        <v>8982</v>
      </c>
      <c r="G175" s="206" t="s">
        <v>538</v>
      </c>
      <c r="H175" s="207">
        <v>12</v>
      </c>
      <c r="I175" s="208"/>
      <c r="J175" s="209">
        <f t="shared" si="30"/>
        <v>0</v>
      </c>
      <c r="K175" s="205" t="s">
        <v>21</v>
      </c>
      <c r="L175" s="62"/>
      <c r="M175" s="210" t="s">
        <v>21</v>
      </c>
      <c r="N175" s="211" t="s">
        <v>45</v>
      </c>
      <c r="O175" s="43"/>
      <c r="P175" s="212">
        <f t="shared" si="31"/>
        <v>0</v>
      </c>
      <c r="Q175" s="212">
        <v>0</v>
      </c>
      <c r="R175" s="212">
        <f t="shared" si="32"/>
        <v>0</v>
      </c>
      <c r="S175" s="212">
        <v>0</v>
      </c>
      <c r="T175" s="213">
        <f t="shared" si="33"/>
        <v>0</v>
      </c>
      <c r="AR175" s="25" t="s">
        <v>327</v>
      </c>
      <c r="AT175" s="25" t="s">
        <v>311</v>
      </c>
      <c r="AU175" s="25" t="s">
        <v>84</v>
      </c>
      <c r="AY175" s="25" t="s">
        <v>308</v>
      </c>
      <c r="BE175" s="214">
        <f t="shared" si="34"/>
        <v>0</v>
      </c>
      <c r="BF175" s="214">
        <f t="shared" si="35"/>
        <v>0</v>
      </c>
      <c r="BG175" s="214">
        <f t="shared" si="36"/>
        <v>0</v>
      </c>
      <c r="BH175" s="214">
        <f t="shared" si="37"/>
        <v>0</v>
      </c>
      <c r="BI175" s="214">
        <f t="shared" si="38"/>
        <v>0</v>
      </c>
      <c r="BJ175" s="25" t="s">
        <v>82</v>
      </c>
      <c r="BK175" s="214">
        <f t="shared" si="39"/>
        <v>0</v>
      </c>
      <c r="BL175" s="25" t="s">
        <v>327</v>
      </c>
      <c r="BM175" s="25" t="s">
        <v>2084</v>
      </c>
    </row>
    <row r="176" spans="2:65" s="1" customFormat="1" ht="22.5" customHeight="1">
      <c r="B176" s="42"/>
      <c r="C176" s="203" t="s">
        <v>2084</v>
      </c>
      <c r="D176" s="203" t="s">
        <v>311</v>
      </c>
      <c r="E176" s="204" t="s">
        <v>9016</v>
      </c>
      <c r="F176" s="205" t="s">
        <v>8930</v>
      </c>
      <c r="G176" s="206" t="s">
        <v>538</v>
      </c>
      <c r="H176" s="207">
        <v>500</v>
      </c>
      <c r="I176" s="208"/>
      <c r="J176" s="209">
        <f t="shared" si="30"/>
        <v>0</v>
      </c>
      <c r="K176" s="205" t="s">
        <v>21</v>
      </c>
      <c r="L176" s="62"/>
      <c r="M176" s="210" t="s">
        <v>21</v>
      </c>
      <c r="N176" s="211" t="s">
        <v>45</v>
      </c>
      <c r="O176" s="43"/>
      <c r="P176" s="212">
        <f t="shared" si="31"/>
        <v>0</v>
      </c>
      <c r="Q176" s="212">
        <v>0</v>
      </c>
      <c r="R176" s="212">
        <f t="shared" si="32"/>
        <v>0</v>
      </c>
      <c r="S176" s="212">
        <v>0</v>
      </c>
      <c r="T176" s="213">
        <f t="shared" si="33"/>
        <v>0</v>
      </c>
      <c r="AR176" s="25" t="s">
        <v>327</v>
      </c>
      <c r="AT176" s="25" t="s">
        <v>311</v>
      </c>
      <c r="AU176" s="25" t="s">
        <v>84</v>
      </c>
      <c r="AY176" s="25" t="s">
        <v>308</v>
      </c>
      <c r="BE176" s="214">
        <f t="shared" si="34"/>
        <v>0</v>
      </c>
      <c r="BF176" s="214">
        <f t="shared" si="35"/>
        <v>0</v>
      </c>
      <c r="BG176" s="214">
        <f t="shared" si="36"/>
        <v>0</v>
      </c>
      <c r="BH176" s="214">
        <f t="shared" si="37"/>
        <v>0</v>
      </c>
      <c r="BI176" s="214">
        <f t="shared" si="38"/>
        <v>0</v>
      </c>
      <c r="BJ176" s="25" t="s">
        <v>82</v>
      </c>
      <c r="BK176" s="214">
        <f t="shared" si="39"/>
        <v>0</v>
      </c>
      <c r="BL176" s="25" t="s">
        <v>327</v>
      </c>
      <c r="BM176" s="25" t="s">
        <v>2088</v>
      </c>
    </row>
    <row r="177" spans="2:65" s="1" customFormat="1" ht="22.5" customHeight="1">
      <c r="B177" s="42"/>
      <c r="C177" s="203" t="s">
        <v>2088</v>
      </c>
      <c r="D177" s="203" t="s">
        <v>311</v>
      </c>
      <c r="E177" s="204" t="s">
        <v>9017</v>
      </c>
      <c r="F177" s="205" t="s">
        <v>8932</v>
      </c>
      <c r="G177" s="206" t="s">
        <v>538</v>
      </c>
      <c r="H177" s="207">
        <v>330</v>
      </c>
      <c r="I177" s="208"/>
      <c r="J177" s="209">
        <f t="shared" si="30"/>
        <v>0</v>
      </c>
      <c r="K177" s="205" t="s">
        <v>21</v>
      </c>
      <c r="L177" s="62"/>
      <c r="M177" s="210" t="s">
        <v>21</v>
      </c>
      <c r="N177" s="211" t="s">
        <v>45</v>
      </c>
      <c r="O177" s="43"/>
      <c r="P177" s="212">
        <f t="shared" si="31"/>
        <v>0</v>
      </c>
      <c r="Q177" s="212">
        <v>0</v>
      </c>
      <c r="R177" s="212">
        <f t="shared" si="32"/>
        <v>0</v>
      </c>
      <c r="S177" s="212">
        <v>0</v>
      </c>
      <c r="T177" s="213">
        <f t="shared" si="33"/>
        <v>0</v>
      </c>
      <c r="AR177" s="25" t="s">
        <v>327</v>
      </c>
      <c r="AT177" s="25" t="s">
        <v>311</v>
      </c>
      <c r="AU177" s="25" t="s">
        <v>84</v>
      </c>
      <c r="AY177" s="25" t="s">
        <v>308</v>
      </c>
      <c r="BE177" s="214">
        <f t="shared" si="34"/>
        <v>0</v>
      </c>
      <c r="BF177" s="214">
        <f t="shared" si="35"/>
        <v>0</v>
      </c>
      <c r="BG177" s="214">
        <f t="shared" si="36"/>
        <v>0</v>
      </c>
      <c r="BH177" s="214">
        <f t="shared" si="37"/>
        <v>0</v>
      </c>
      <c r="BI177" s="214">
        <f t="shared" si="38"/>
        <v>0</v>
      </c>
      <c r="BJ177" s="25" t="s">
        <v>82</v>
      </c>
      <c r="BK177" s="214">
        <f t="shared" si="39"/>
        <v>0</v>
      </c>
      <c r="BL177" s="25" t="s">
        <v>327</v>
      </c>
      <c r="BM177" s="25" t="s">
        <v>2091</v>
      </c>
    </row>
    <row r="178" spans="2:65" s="1" customFormat="1" ht="22.5" customHeight="1">
      <c r="B178" s="42"/>
      <c r="C178" s="203" t="s">
        <v>2091</v>
      </c>
      <c r="D178" s="203" t="s">
        <v>311</v>
      </c>
      <c r="E178" s="204" t="s">
        <v>9018</v>
      </c>
      <c r="F178" s="205" t="s">
        <v>8934</v>
      </c>
      <c r="G178" s="206" t="s">
        <v>5275</v>
      </c>
      <c r="H178" s="207">
        <v>33</v>
      </c>
      <c r="I178" s="208"/>
      <c r="J178" s="209">
        <f t="shared" si="30"/>
        <v>0</v>
      </c>
      <c r="K178" s="205" t="s">
        <v>21</v>
      </c>
      <c r="L178" s="62"/>
      <c r="M178" s="210" t="s">
        <v>21</v>
      </c>
      <c r="N178" s="211" t="s">
        <v>45</v>
      </c>
      <c r="O178" s="43"/>
      <c r="P178" s="212">
        <f t="shared" si="31"/>
        <v>0</v>
      </c>
      <c r="Q178" s="212">
        <v>0</v>
      </c>
      <c r="R178" s="212">
        <f t="shared" si="32"/>
        <v>0</v>
      </c>
      <c r="S178" s="212">
        <v>0</v>
      </c>
      <c r="T178" s="213">
        <f t="shared" si="33"/>
        <v>0</v>
      </c>
      <c r="AR178" s="25" t="s">
        <v>327</v>
      </c>
      <c r="AT178" s="25" t="s">
        <v>311</v>
      </c>
      <c r="AU178" s="25" t="s">
        <v>84</v>
      </c>
      <c r="AY178" s="25" t="s">
        <v>308</v>
      </c>
      <c r="BE178" s="214">
        <f t="shared" si="34"/>
        <v>0</v>
      </c>
      <c r="BF178" s="214">
        <f t="shared" si="35"/>
        <v>0</v>
      </c>
      <c r="BG178" s="214">
        <f t="shared" si="36"/>
        <v>0</v>
      </c>
      <c r="BH178" s="214">
        <f t="shared" si="37"/>
        <v>0</v>
      </c>
      <c r="BI178" s="214">
        <f t="shared" si="38"/>
        <v>0</v>
      </c>
      <c r="BJ178" s="25" t="s">
        <v>82</v>
      </c>
      <c r="BK178" s="214">
        <f t="shared" si="39"/>
        <v>0</v>
      </c>
      <c r="BL178" s="25" t="s">
        <v>327</v>
      </c>
      <c r="BM178" s="25" t="s">
        <v>2094</v>
      </c>
    </row>
    <row r="179" spans="2:65" s="1" customFormat="1" ht="22.5" customHeight="1">
      <c r="B179" s="42"/>
      <c r="C179" s="203" t="s">
        <v>2094</v>
      </c>
      <c r="D179" s="203" t="s">
        <v>311</v>
      </c>
      <c r="E179" s="204" t="s">
        <v>9019</v>
      </c>
      <c r="F179" s="205" t="s">
        <v>7482</v>
      </c>
      <c r="G179" s="206" t="s">
        <v>700</v>
      </c>
      <c r="H179" s="207">
        <v>1</v>
      </c>
      <c r="I179" s="208"/>
      <c r="J179" s="209">
        <f t="shared" si="30"/>
        <v>0</v>
      </c>
      <c r="K179" s="205" t="s">
        <v>21</v>
      </c>
      <c r="L179" s="62"/>
      <c r="M179" s="210" t="s">
        <v>21</v>
      </c>
      <c r="N179" s="211" t="s">
        <v>45</v>
      </c>
      <c r="O179" s="43"/>
      <c r="P179" s="212">
        <f t="shared" si="31"/>
        <v>0</v>
      </c>
      <c r="Q179" s="212">
        <v>0</v>
      </c>
      <c r="R179" s="212">
        <f t="shared" si="32"/>
        <v>0</v>
      </c>
      <c r="S179" s="212">
        <v>0</v>
      </c>
      <c r="T179" s="213">
        <f t="shared" si="33"/>
        <v>0</v>
      </c>
      <c r="AR179" s="25" t="s">
        <v>327</v>
      </c>
      <c r="AT179" s="25" t="s">
        <v>311</v>
      </c>
      <c r="AU179" s="25" t="s">
        <v>84</v>
      </c>
      <c r="AY179" s="25" t="s">
        <v>308</v>
      </c>
      <c r="BE179" s="214">
        <f t="shared" si="34"/>
        <v>0</v>
      </c>
      <c r="BF179" s="214">
        <f t="shared" si="35"/>
        <v>0</v>
      </c>
      <c r="BG179" s="214">
        <f t="shared" si="36"/>
        <v>0</v>
      </c>
      <c r="BH179" s="214">
        <f t="shared" si="37"/>
        <v>0</v>
      </c>
      <c r="BI179" s="214">
        <f t="shared" si="38"/>
        <v>0</v>
      </c>
      <c r="BJ179" s="25" t="s">
        <v>82</v>
      </c>
      <c r="BK179" s="214">
        <f t="shared" si="39"/>
        <v>0</v>
      </c>
      <c r="BL179" s="25" t="s">
        <v>327</v>
      </c>
      <c r="BM179" s="25" t="s">
        <v>2098</v>
      </c>
    </row>
    <row r="180" spans="2:65" s="1" customFormat="1" ht="22.5" customHeight="1">
      <c r="B180" s="42"/>
      <c r="C180" s="203" t="s">
        <v>2098</v>
      </c>
      <c r="D180" s="203" t="s">
        <v>311</v>
      </c>
      <c r="E180" s="204" t="s">
        <v>9020</v>
      </c>
      <c r="F180" s="205" t="s">
        <v>8937</v>
      </c>
      <c r="G180" s="206" t="s">
        <v>700</v>
      </c>
      <c r="H180" s="207">
        <v>1</v>
      </c>
      <c r="I180" s="208"/>
      <c r="J180" s="209">
        <f t="shared" si="30"/>
        <v>0</v>
      </c>
      <c r="K180" s="205" t="s">
        <v>21</v>
      </c>
      <c r="L180" s="62"/>
      <c r="M180" s="210" t="s">
        <v>21</v>
      </c>
      <c r="N180" s="211" t="s">
        <v>45</v>
      </c>
      <c r="O180" s="43"/>
      <c r="P180" s="212">
        <f t="shared" si="31"/>
        <v>0</v>
      </c>
      <c r="Q180" s="212">
        <v>0</v>
      </c>
      <c r="R180" s="212">
        <f t="shared" si="32"/>
        <v>0</v>
      </c>
      <c r="S180" s="212">
        <v>0</v>
      </c>
      <c r="T180" s="213">
        <f t="shared" si="33"/>
        <v>0</v>
      </c>
      <c r="AR180" s="25" t="s">
        <v>327</v>
      </c>
      <c r="AT180" s="25" t="s">
        <v>311</v>
      </c>
      <c r="AU180" s="25" t="s">
        <v>84</v>
      </c>
      <c r="AY180" s="25" t="s">
        <v>308</v>
      </c>
      <c r="BE180" s="214">
        <f t="shared" si="34"/>
        <v>0</v>
      </c>
      <c r="BF180" s="214">
        <f t="shared" si="35"/>
        <v>0</v>
      </c>
      <c r="BG180" s="214">
        <f t="shared" si="36"/>
        <v>0</v>
      </c>
      <c r="BH180" s="214">
        <f t="shared" si="37"/>
        <v>0</v>
      </c>
      <c r="BI180" s="214">
        <f t="shared" si="38"/>
        <v>0</v>
      </c>
      <c r="BJ180" s="25" t="s">
        <v>82</v>
      </c>
      <c r="BK180" s="214">
        <f t="shared" si="39"/>
        <v>0</v>
      </c>
      <c r="BL180" s="25" t="s">
        <v>327</v>
      </c>
      <c r="BM180" s="25" t="s">
        <v>2100</v>
      </c>
    </row>
    <row r="181" spans="2:65" s="11" customFormat="1" ht="29.85" customHeight="1">
      <c r="B181" s="186"/>
      <c r="C181" s="187"/>
      <c r="D181" s="200" t="s">
        <v>73</v>
      </c>
      <c r="E181" s="201" t="s">
        <v>9021</v>
      </c>
      <c r="F181" s="201" t="s">
        <v>9022</v>
      </c>
      <c r="G181" s="187"/>
      <c r="H181" s="187"/>
      <c r="I181" s="190"/>
      <c r="J181" s="202">
        <f>BK181</f>
        <v>0</v>
      </c>
      <c r="K181" s="187"/>
      <c r="L181" s="192"/>
      <c r="M181" s="193"/>
      <c r="N181" s="194"/>
      <c r="O181" s="194"/>
      <c r="P181" s="195">
        <f>SUM(P182:P197)</f>
        <v>0</v>
      </c>
      <c r="Q181" s="194"/>
      <c r="R181" s="195">
        <f>SUM(R182:R197)</f>
        <v>0</v>
      </c>
      <c r="S181" s="194"/>
      <c r="T181" s="196">
        <f>SUM(T182:T197)</f>
        <v>0</v>
      </c>
      <c r="AR181" s="197" t="s">
        <v>82</v>
      </c>
      <c r="AT181" s="198" t="s">
        <v>73</v>
      </c>
      <c r="AU181" s="198" t="s">
        <v>82</v>
      </c>
      <c r="AY181" s="197" t="s">
        <v>308</v>
      </c>
      <c r="BK181" s="199">
        <f>SUM(BK182:BK197)</f>
        <v>0</v>
      </c>
    </row>
    <row r="182" spans="2:65" s="1" customFormat="1" ht="22.5" customHeight="1">
      <c r="B182" s="42"/>
      <c r="C182" s="203" t="s">
        <v>2100</v>
      </c>
      <c r="D182" s="203" t="s">
        <v>311</v>
      </c>
      <c r="E182" s="204" t="s">
        <v>9023</v>
      </c>
      <c r="F182" s="205" t="s">
        <v>9024</v>
      </c>
      <c r="G182" s="206" t="s">
        <v>5275</v>
      </c>
      <c r="H182" s="207">
        <v>1</v>
      </c>
      <c r="I182" s="208"/>
      <c r="J182" s="209">
        <f t="shared" ref="J182:J197" si="40">ROUND(I182*H182,2)</f>
        <v>0</v>
      </c>
      <c r="K182" s="205" t="s">
        <v>21</v>
      </c>
      <c r="L182" s="62"/>
      <c r="M182" s="210" t="s">
        <v>21</v>
      </c>
      <c r="N182" s="211" t="s">
        <v>45</v>
      </c>
      <c r="O182" s="43"/>
      <c r="P182" s="212">
        <f t="shared" ref="P182:P197" si="41">O182*H182</f>
        <v>0</v>
      </c>
      <c r="Q182" s="212">
        <v>0</v>
      </c>
      <c r="R182" s="212">
        <f t="shared" ref="R182:R197" si="42">Q182*H182</f>
        <v>0</v>
      </c>
      <c r="S182" s="212">
        <v>0</v>
      </c>
      <c r="T182" s="213">
        <f t="shared" ref="T182:T197" si="43">S182*H182</f>
        <v>0</v>
      </c>
      <c r="AR182" s="25" t="s">
        <v>327</v>
      </c>
      <c r="AT182" s="25" t="s">
        <v>311</v>
      </c>
      <c r="AU182" s="25" t="s">
        <v>84</v>
      </c>
      <c r="AY182" s="25" t="s">
        <v>308</v>
      </c>
      <c r="BE182" s="214">
        <f t="shared" ref="BE182:BE197" si="44">IF(N182="základní",J182,0)</f>
        <v>0</v>
      </c>
      <c r="BF182" s="214">
        <f t="shared" ref="BF182:BF197" si="45">IF(N182="snížená",J182,0)</f>
        <v>0</v>
      </c>
      <c r="BG182" s="214">
        <f t="shared" ref="BG182:BG197" si="46">IF(N182="zákl. přenesená",J182,0)</f>
        <v>0</v>
      </c>
      <c r="BH182" s="214">
        <f t="shared" ref="BH182:BH197" si="47">IF(N182="sníž. přenesená",J182,0)</f>
        <v>0</v>
      </c>
      <c r="BI182" s="214">
        <f t="shared" ref="BI182:BI197" si="48">IF(N182="nulová",J182,0)</f>
        <v>0</v>
      </c>
      <c r="BJ182" s="25" t="s">
        <v>82</v>
      </c>
      <c r="BK182" s="214">
        <f t="shared" ref="BK182:BK197" si="49">ROUND(I182*H182,2)</f>
        <v>0</v>
      </c>
      <c r="BL182" s="25" t="s">
        <v>327</v>
      </c>
      <c r="BM182" s="25" t="s">
        <v>2103</v>
      </c>
    </row>
    <row r="183" spans="2:65" s="1" customFormat="1" ht="22.5" customHeight="1">
      <c r="B183" s="42"/>
      <c r="C183" s="203" t="s">
        <v>2103</v>
      </c>
      <c r="D183" s="203" t="s">
        <v>311</v>
      </c>
      <c r="E183" s="204" t="s">
        <v>9025</v>
      </c>
      <c r="F183" s="205" t="s">
        <v>9026</v>
      </c>
      <c r="G183" s="206" t="s">
        <v>5275</v>
      </c>
      <c r="H183" s="207">
        <v>1</v>
      </c>
      <c r="I183" s="208"/>
      <c r="J183" s="209">
        <f t="shared" si="40"/>
        <v>0</v>
      </c>
      <c r="K183" s="205" t="s">
        <v>21</v>
      </c>
      <c r="L183" s="62"/>
      <c r="M183" s="210" t="s">
        <v>21</v>
      </c>
      <c r="N183" s="211" t="s">
        <v>45</v>
      </c>
      <c r="O183" s="43"/>
      <c r="P183" s="212">
        <f t="shared" si="41"/>
        <v>0</v>
      </c>
      <c r="Q183" s="212">
        <v>0</v>
      </c>
      <c r="R183" s="212">
        <f t="shared" si="42"/>
        <v>0</v>
      </c>
      <c r="S183" s="212">
        <v>0</v>
      </c>
      <c r="T183" s="213">
        <f t="shared" si="43"/>
        <v>0</v>
      </c>
      <c r="AR183" s="25" t="s">
        <v>327</v>
      </c>
      <c r="AT183" s="25" t="s">
        <v>311</v>
      </c>
      <c r="AU183" s="25" t="s">
        <v>84</v>
      </c>
      <c r="AY183" s="25" t="s">
        <v>308</v>
      </c>
      <c r="BE183" s="214">
        <f t="shared" si="44"/>
        <v>0</v>
      </c>
      <c r="BF183" s="214">
        <f t="shared" si="45"/>
        <v>0</v>
      </c>
      <c r="BG183" s="214">
        <f t="shared" si="46"/>
        <v>0</v>
      </c>
      <c r="BH183" s="214">
        <f t="shared" si="47"/>
        <v>0</v>
      </c>
      <c r="BI183" s="214">
        <f t="shared" si="48"/>
        <v>0</v>
      </c>
      <c r="BJ183" s="25" t="s">
        <v>82</v>
      </c>
      <c r="BK183" s="214">
        <f t="shared" si="49"/>
        <v>0</v>
      </c>
      <c r="BL183" s="25" t="s">
        <v>327</v>
      </c>
      <c r="BM183" s="25" t="s">
        <v>2108</v>
      </c>
    </row>
    <row r="184" spans="2:65" s="1" customFormat="1" ht="22.5" customHeight="1">
      <c r="B184" s="42"/>
      <c r="C184" s="203" t="s">
        <v>2108</v>
      </c>
      <c r="D184" s="203" t="s">
        <v>311</v>
      </c>
      <c r="E184" s="204" t="s">
        <v>9027</v>
      </c>
      <c r="F184" s="205" t="s">
        <v>8965</v>
      </c>
      <c r="G184" s="206" t="s">
        <v>5275</v>
      </c>
      <c r="H184" s="207">
        <v>1</v>
      </c>
      <c r="I184" s="208"/>
      <c r="J184" s="209">
        <f t="shared" si="40"/>
        <v>0</v>
      </c>
      <c r="K184" s="205" t="s">
        <v>21</v>
      </c>
      <c r="L184" s="62"/>
      <c r="M184" s="210" t="s">
        <v>21</v>
      </c>
      <c r="N184" s="211" t="s">
        <v>45</v>
      </c>
      <c r="O184" s="43"/>
      <c r="P184" s="212">
        <f t="shared" si="41"/>
        <v>0</v>
      </c>
      <c r="Q184" s="212">
        <v>0</v>
      </c>
      <c r="R184" s="212">
        <f t="shared" si="42"/>
        <v>0</v>
      </c>
      <c r="S184" s="212">
        <v>0</v>
      </c>
      <c r="T184" s="213">
        <f t="shared" si="43"/>
        <v>0</v>
      </c>
      <c r="AR184" s="25" t="s">
        <v>327</v>
      </c>
      <c r="AT184" s="25" t="s">
        <v>311</v>
      </c>
      <c r="AU184" s="25" t="s">
        <v>84</v>
      </c>
      <c r="AY184" s="25" t="s">
        <v>308</v>
      </c>
      <c r="BE184" s="214">
        <f t="shared" si="44"/>
        <v>0</v>
      </c>
      <c r="BF184" s="214">
        <f t="shared" si="45"/>
        <v>0</v>
      </c>
      <c r="BG184" s="214">
        <f t="shared" si="46"/>
        <v>0</v>
      </c>
      <c r="BH184" s="214">
        <f t="shared" si="47"/>
        <v>0</v>
      </c>
      <c r="BI184" s="214">
        <f t="shared" si="48"/>
        <v>0</v>
      </c>
      <c r="BJ184" s="25" t="s">
        <v>82</v>
      </c>
      <c r="BK184" s="214">
        <f t="shared" si="49"/>
        <v>0</v>
      </c>
      <c r="BL184" s="25" t="s">
        <v>327</v>
      </c>
      <c r="BM184" s="25" t="s">
        <v>2112</v>
      </c>
    </row>
    <row r="185" spans="2:65" s="1" customFormat="1" ht="22.5" customHeight="1">
      <c r="B185" s="42"/>
      <c r="C185" s="203" t="s">
        <v>2112</v>
      </c>
      <c r="D185" s="203" t="s">
        <v>311</v>
      </c>
      <c r="E185" s="204" t="s">
        <v>9028</v>
      </c>
      <c r="F185" s="205" t="s">
        <v>9029</v>
      </c>
      <c r="G185" s="206" t="s">
        <v>5275</v>
      </c>
      <c r="H185" s="207">
        <v>1</v>
      </c>
      <c r="I185" s="208"/>
      <c r="J185" s="209">
        <f t="shared" si="40"/>
        <v>0</v>
      </c>
      <c r="K185" s="205" t="s">
        <v>21</v>
      </c>
      <c r="L185" s="62"/>
      <c r="M185" s="210" t="s">
        <v>21</v>
      </c>
      <c r="N185" s="211" t="s">
        <v>45</v>
      </c>
      <c r="O185" s="43"/>
      <c r="P185" s="212">
        <f t="shared" si="41"/>
        <v>0</v>
      </c>
      <c r="Q185" s="212">
        <v>0</v>
      </c>
      <c r="R185" s="212">
        <f t="shared" si="42"/>
        <v>0</v>
      </c>
      <c r="S185" s="212">
        <v>0</v>
      </c>
      <c r="T185" s="213">
        <f t="shared" si="43"/>
        <v>0</v>
      </c>
      <c r="AR185" s="25" t="s">
        <v>327</v>
      </c>
      <c r="AT185" s="25" t="s">
        <v>311</v>
      </c>
      <c r="AU185" s="25" t="s">
        <v>84</v>
      </c>
      <c r="AY185" s="25" t="s">
        <v>308</v>
      </c>
      <c r="BE185" s="214">
        <f t="shared" si="44"/>
        <v>0</v>
      </c>
      <c r="BF185" s="214">
        <f t="shared" si="45"/>
        <v>0</v>
      </c>
      <c r="BG185" s="214">
        <f t="shared" si="46"/>
        <v>0</v>
      </c>
      <c r="BH185" s="214">
        <f t="shared" si="47"/>
        <v>0</v>
      </c>
      <c r="BI185" s="214">
        <f t="shared" si="48"/>
        <v>0</v>
      </c>
      <c r="BJ185" s="25" t="s">
        <v>82</v>
      </c>
      <c r="BK185" s="214">
        <f t="shared" si="49"/>
        <v>0</v>
      </c>
      <c r="BL185" s="25" t="s">
        <v>327</v>
      </c>
      <c r="BM185" s="25" t="s">
        <v>2117</v>
      </c>
    </row>
    <row r="186" spans="2:65" s="1" customFormat="1" ht="22.5" customHeight="1">
      <c r="B186" s="42"/>
      <c r="C186" s="203" t="s">
        <v>2117</v>
      </c>
      <c r="D186" s="203" t="s">
        <v>311</v>
      </c>
      <c r="E186" s="204" t="s">
        <v>9030</v>
      </c>
      <c r="F186" s="205" t="s">
        <v>8912</v>
      </c>
      <c r="G186" s="206" t="s">
        <v>5275</v>
      </c>
      <c r="H186" s="207">
        <v>2</v>
      </c>
      <c r="I186" s="208"/>
      <c r="J186" s="209">
        <f t="shared" si="40"/>
        <v>0</v>
      </c>
      <c r="K186" s="205" t="s">
        <v>21</v>
      </c>
      <c r="L186" s="62"/>
      <c r="M186" s="210" t="s">
        <v>21</v>
      </c>
      <c r="N186" s="211" t="s">
        <v>45</v>
      </c>
      <c r="O186" s="43"/>
      <c r="P186" s="212">
        <f t="shared" si="41"/>
        <v>0</v>
      </c>
      <c r="Q186" s="212">
        <v>0</v>
      </c>
      <c r="R186" s="212">
        <f t="shared" si="42"/>
        <v>0</v>
      </c>
      <c r="S186" s="212">
        <v>0</v>
      </c>
      <c r="T186" s="213">
        <f t="shared" si="43"/>
        <v>0</v>
      </c>
      <c r="AR186" s="25" t="s">
        <v>327</v>
      </c>
      <c r="AT186" s="25" t="s">
        <v>311</v>
      </c>
      <c r="AU186" s="25" t="s">
        <v>84</v>
      </c>
      <c r="AY186" s="25" t="s">
        <v>308</v>
      </c>
      <c r="BE186" s="214">
        <f t="shared" si="44"/>
        <v>0</v>
      </c>
      <c r="BF186" s="214">
        <f t="shared" si="45"/>
        <v>0</v>
      </c>
      <c r="BG186" s="214">
        <f t="shared" si="46"/>
        <v>0</v>
      </c>
      <c r="BH186" s="214">
        <f t="shared" si="47"/>
        <v>0</v>
      </c>
      <c r="BI186" s="214">
        <f t="shared" si="48"/>
        <v>0</v>
      </c>
      <c r="BJ186" s="25" t="s">
        <v>82</v>
      </c>
      <c r="BK186" s="214">
        <f t="shared" si="49"/>
        <v>0</v>
      </c>
      <c r="BL186" s="25" t="s">
        <v>327</v>
      </c>
      <c r="BM186" s="25" t="s">
        <v>2122</v>
      </c>
    </row>
    <row r="187" spans="2:65" s="1" customFormat="1" ht="22.5" customHeight="1">
      <c r="B187" s="42"/>
      <c r="C187" s="203" t="s">
        <v>2122</v>
      </c>
      <c r="D187" s="203" t="s">
        <v>311</v>
      </c>
      <c r="E187" s="204" t="s">
        <v>9031</v>
      </c>
      <c r="F187" s="205" t="s">
        <v>8914</v>
      </c>
      <c r="G187" s="206" t="s">
        <v>4354</v>
      </c>
      <c r="H187" s="207">
        <v>4</v>
      </c>
      <c r="I187" s="208"/>
      <c r="J187" s="209">
        <f t="shared" si="40"/>
        <v>0</v>
      </c>
      <c r="K187" s="205" t="s">
        <v>21</v>
      </c>
      <c r="L187" s="62"/>
      <c r="M187" s="210" t="s">
        <v>21</v>
      </c>
      <c r="N187" s="211" t="s">
        <v>45</v>
      </c>
      <c r="O187" s="43"/>
      <c r="P187" s="212">
        <f t="shared" si="41"/>
        <v>0</v>
      </c>
      <c r="Q187" s="212">
        <v>0</v>
      </c>
      <c r="R187" s="212">
        <f t="shared" si="42"/>
        <v>0</v>
      </c>
      <c r="S187" s="212">
        <v>0</v>
      </c>
      <c r="T187" s="213">
        <f t="shared" si="43"/>
        <v>0</v>
      </c>
      <c r="AR187" s="25" t="s">
        <v>327</v>
      </c>
      <c r="AT187" s="25" t="s">
        <v>311</v>
      </c>
      <c r="AU187" s="25" t="s">
        <v>84</v>
      </c>
      <c r="AY187" s="25" t="s">
        <v>308</v>
      </c>
      <c r="BE187" s="214">
        <f t="shared" si="44"/>
        <v>0</v>
      </c>
      <c r="BF187" s="214">
        <f t="shared" si="45"/>
        <v>0</v>
      </c>
      <c r="BG187" s="214">
        <f t="shared" si="46"/>
        <v>0</v>
      </c>
      <c r="BH187" s="214">
        <f t="shared" si="47"/>
        <v>0</v>
      </c>
      <c r="BI187" s="214">
        <f t="shared" si="48"/>
        <v>0</v>
      </c>
      <c r="BJ187" s="25" t="s">
        <v>82</v>
      </c>
      <c r="BK187" s="214">
        <f t="shared" si="49"/>
        <v>0</v>
      </c>
      <c r="BL187" s="25" t="s">
        <v>327</v>
      </c>
      <c r="BM187" s="25" t="s">
        <v>2126</v>
      </c>
    </row>
    <row r="188" spans="2:65" s="1" customFormat="1" ht="22.5" customHeight="1">
      <c r="B188" s="42"/>
      <c r="C188" s="203" t="s">
        <v>2126</v>
      </c>
      <c r="D188" s="203" t="s">
        <v>311</v>
      </c>
      <c r="E188" s="204" t="s">
        <v>9032</v>
      </c>
      <c r="F188" s="205" t="s">
        <v>8916</v>
      </c>
      <c r="G188" s="206" t="s">
        <v>538</v>
      </c>
      <c r="H188" s="207">
        <v>3</v>
      </c>
      <c r="I188" s="208"/>
      <c r="J188" s="209">
        <f t="shared" si="40"/>
        <v>0</v>
      </c>
      <c r="K188" s="205" t="s">
        <v>21</v>
      </c>
      <c r="L188" s="62"/>
      <c r="M188" s="210" t="s">
        <v>21</v>
      </c>
      <c r="N188" s="211" t="s">
        <v>45</v>
      </c>
      <c r="O188" s="43"/>
      <c r="P188" s="212">
        <f t="shared" si="41"/>
        <v>0</v>
      </c>
      <c r="Q188" s="212">
        <v>0</v>
      </c>
      <c r="R188" s="212">
        <f t="shared" si="42"/>
        <v>0</v>
      </c>
      <c r="S188" s="212">
        <v>0</v>
      </c>
      <c r="T188" s="213">
        <f t="shared" si="43"/>
        <v>0</v>
      </c>
      <c r="AR188" s="25" t="s">
        <v>327</v>
      </c>
      <c r="AT188" s="25" t="s">
        <v>311</v>
      </c>
      <c r="AU188" s="25" t="s">
        <v>84</v>
      </c>
      <c r="AY188" s="25" t="s">
        <v>308</v>
      </c>
      <c r="BE188" s="214">
        <f t="shared" si="44"/>
        <v>0</v>
      </c>
      <c r="BF188" s="214">
        <f t="shared" si="45"/>
        <v>0</v>
      </c>
      <c r="BG188" s="214">
        <f t="shared" si="46"/>
        <v>0</v>
      </c>
      <c r="BH188" s="214">
        <f t="shared" si="47"/>
        <v>0</v>
      </c>
      <c r="BI188" s="214">
        <f t="shared" si="48"/>
        <v>0</v>
      </c>
      <c r="BJ188" s="25" t="s">
        <v>82</v>
      </c>
      <c r="BK188" s="214">
        <f t="shared" si="49"/>
        <v>0</v>
      </c>
      <c r="BL188" s="25" t="s">
        <v>327</v>
      </c>
      <c r="BM188" s="25" t="s">
        <v>2130</v>
      </c>
    </row>
    <row r="189" spans="2:65" s="1" customFormat="1" ht="22.5" customHeight="1">
      <c r="B189" s="42"/>
      <c r="C189" s="203" t="s">
        <v>2130</v>
      </c>
      <c r="D189" s="203" t="s">
        <v>311</v>
      </c>
      <c r="E189" s="204" t="s">
        <v>9033</v>
      </c>
      <c r="F189" s="205" t="s">
        <v>8918</v>
      </c>
      <c r="G189" s="206" t="s">
        <v>538</v>
      </c>
      <c r="H189" s="207">
        <v>32</v>
      </c>
      <c r="I189" s="208"/>
      <c r="J189" s="209">
        <f t="shared" si="40"/>
        <v>0</v>
      </c>
      <c r="K189" s="205" t="s">
        <v>21</v>
      </c>
      <c r="L189" s="62"/>
      <c r="M189" s="210" t="s">
        <v>21</v>
      </c>
      <c r="N189" s="211" t="s">
        <v>45</v>
      </c>
      <c r="O189" s="43"/>
      <c r="P189" s="212">
        <f t="shared" si="41"/>
        <v>0</v>
      </c>
      <c r="Q189" s="212">
        <v>0</v>
      </c>
      <c r="R189" s="212">
        <f t="shared" si="42"/>
        <v>0</v>
      </c>
      <c r="S189" s="212">
        <v>0</v>
      </c>
      <c r="T189" s="213">
        <f t="shared" si="43"/>
        <v>0</v>
      </c>
      <c r="AR189" s="25" t="s">
        <v>327</v>
      </c>
      <c r="AT189" s="25" t="s">
        <v>311</v>
      </c>
      <c r="AU189" s="25" t="s">
        <v>84</v>
      </c>
      <c r="AY189" s="25" t="s">
        <v>308</v>
      </c>
      <c r="BE189" s="214">
        <f t="shared" si="44"/>
        <v>0</v>
      </c>
      <c r="BF189" s="214">
        <f t="shared" si="45"/>
        <v>0</v>
      </c>
      <c r="BG189" s="214">
        <f t="shared" si="46"/>
        <v>0</v>
      </c>
      <c r="BH189" s="214">
        <f t="shared" si="47"/>
        <v>0</v>
      </c>
      <c r="BI189" s="214">
        <f t="shared" si="48"/>
        <v>0</v>
      </c>
      <c r="BJ189" s="25" t="s">
        <v>82</v>
      </c>
      <c r="BK189" s="214">
        <f t="shared" si="49"/>
        <v>0</v>
      </c>
      <c r="BL189" s="25" t="s">
        <v>327</v>
      </c>
      <c r="BM189" s="25" t="s">
        <v>2134</v>
      </c>
    </row>
    <row r="190" spans="2:65" s="1" customFormat="1" ht="22.5" customHeight="1">
      <c r="B190" s="42"/>
      <c r="C190" s="203" t="s">
        <v>2134</v>
      </c>
      <c r="D190" s="203" t="s">
        <v>311</v>
      </c>
      <c r="E190" s="204" t="s">
        <v>9034</v>
      </c>
      <c r="F190" s="205" t="s">
        <v>8920</v>
      </c>
      <c r="G190" s="206" t="s">
        <v>538</v>
      </c>
      <c r="H190" s="207">
        <v>3</v>
      </c>
      <c r="I190" s="208"/>
      <c r="J190" s="209">
        <f t="shared" si="40"/>
        <v>0</v>
      </c>
      <c r="K190" s="205" t="s">
        <v>21</v>
      </c>
      <c r="L190" s="62"/>
      <c r="M190" s="210" t="s">
        <v>21</v>
      </c>
      <c r="N190" s="211" t="s">
        <v>45</v>
      </c>
      <c r="O190" s="43"/>
      <c r="P190" s="212">
        <f t="shared" si="41"/>
        <v>0</v>
      </c>
      <c r="Q190" s="212">
        <v>0</v>
      </c>
      <c r="R190" s="212">
        <f t="shared" si="42"/>
        <v>0</v>
      </c>
      <c r="S190" s="212">
        <v>0</v>
      </c>
      <c r="T190" s="213">
        <f t="shared" si="43"/>
        <v>0</v>
      </c>
      <c r="AR190" s="25" t="s">
        <v>327</v>
      </c>
      <c r="AT190" s="25" t="s">
        <v>311</v>
      </c>
      <c r="AU190" s="25" t="s">
        <v>84</v>
      </c>
      <c r="AY190" s="25" t="s">
        <v>308</v>
      </c>
      <c r="BE190" s="214">
        <f t="shared" si="44"/>
        <v>0</v>
      </c>
      <c r="BF190" s="214">
        <f t="shared" si="45"/>
        <v>0</v>
      </c>
      <c r="BG190" s="214">
        <f t="shared" si="46"/>
        <v>0</v>
      </c>
      <c r="BH190" s="214">
        <f t="shared" si="47"/>
        <v>0</v>
      </c>
      <c r="BI190" s="214">
        <f t="shared" si="48"/>
        <v>0</v>
      </c>
      <c r="BJ190" s="25" t="s">
        <v>82</v>
      </c>
      <c r="BK190" s="214">
        <f t="shared" si="49"/>
        <v>0</v>
      </c>
      <c r="BL190" s="25" t="s">
        <v>327</v>
      </c>
      <c r="BM190" s="25" t="s">
        <v>2139</v>
      </c>
    </row>
    <row r="191" spans="2:65" s="1" customFormat="1" ht="22.5" customHeight="1">
      <c r="B191" s="42"/>
      <c r="C191" s="203" t="s">
        <v>2139</v>
      </c>
      <c r="D191" s="203" t="s">
        <v>311</v>
      </c>
      <c r="E191" s="204" t="s">
        <v>9035</v>
      </c>
      <c r="F191" s="205" t="s">
        <v>8922</v>
      </c>
      <c r="G191" s="206" t="s">
        <v>538</v>
      </c>
      <c r="H191" s="207">
        <v>8</v>
      </c>
      <c r="I191" s="208"/>
      <c r="J191" s="209">
        <f t="shared" si="40"/>
        <v>0</v>
      </c>
      <c r="K191" s="205" t="s">
        <v>21</v>
      </c>
      <c r="L191" s="62"/>
      <c r="M191" s="210" t="s">
        <v>21</v>
      </c>
      <c r="N191" s="211" t="s">
        <v>45</v>
      </c>
      <c r="O191" s="43"/>
      <c r="P191" s="212">
        <f t="shared" si="41"/>
        <v>0</v>
      </c>
      <c r="Q191" s="212">
        <v>0</v>
      </c>
      <c r="R191" s="212">
        <f t="shared" si="42"/>
        <v>0</v>
      </c>
      <c r="S191" s="212">
        <v>0</v>
      </c>
      <c r="T191" s="213">
        <f t="shared" si="43"/>
        <v>0</v>
      </c>
      <c r="AR191" s="25" t="s">
        <v>327</v>
      </c>
      <c r="AT191" s="25" t="s">
        <v>311</v>
      </c>
      <c r="AU191" s="25" t="s">
        <v>84</v>
      </c>
      <c r="AY191" s="25" t="s">
        <v>308</v>
      </c>
      <c r="BE191" s="214">
        <f t="shared" si="44"/>
        <v>0</v>
      </c>
      <c r="BF191" s="214">
        <f t="shared" si="45"/>
        <v>0</v>
      </c>
      <c r="BG191" s="214">
        <f t="shared" si="46"/>
        <v>0</v>
      </c>
      <c r="BH191" s="214">
        <f t="shared" si="47"/>
        <v>0</v>
      </c>
      <c r="BI191" s="214">
        <f t="shared" si="48"/>
        <v>0</v>
      </c>
      <c r="BJ191" s="25" t="s">
        <v>82</v>
      </c>
      <c r="BK191" s="214">
        <f t="shared" si="49"/>
        <v>0</v>
      </c>
      <c r="BL191" s="25" t="s">
        <v>327</v>
      </c>
      <c r="BM191" s="25" t="s">
        <v>2143</v>
      </c>
    </row>
    <row r="192" spans="2:65" s="1" customFormat="1" ht="22.5" customHeight="1">
      <c r="B192" s="42"/>
      <c r="C192" s="203" t="s">
        <v>2143</v>
      </c>
      <c r="D192" s="203" t="s">
        <v>311</v>
      </c>
      <c r="E192" s="204" t="s">
        <v>9036</v>
      </c>
      <c r="F192" s="205" t="s">
        <v>8924</v>
      </c>
      <c r="G192" s="206" t="s">
        <v>538</v>
      </c>
      <c r="H192" s="207">
        <v>25</v>
      </c>
      <c r="I192" s="208"/>
      <c r="J192" s="209">
        <f t="shared" si="40"/>
        <v>0</v>
      </c>
      <c r="K192" s="205" t="s">
        <v>21</v>
      </c>
      <c r="L192" s="62"/>
      <c r="M192" s="210" t="s">
        <v>21</v>
      </c>
      <c r="N192" s="211" t="s">
        <v>45</v>
      </c>
      <c r="O192" s="43"/>
      <c r="P192" s="212">
        <f t="shared" si="41"/>
        <v>0</v>
      </c>
      <c r="Q192" s="212">
        <v>0</v>
      </c>
      <c r="R192" s="212">
        <f t="shared" si="42"/>
        <v>0</v>
      </c>
      <c r="S192" s="212">
        <v>0</v>
      </c>
      <c r="T192" s="213">
        <f t="shared" si="43"/>
        <v>0</v>
      </c>
      <c r="AR192" s="25" t="s">
        <v>327</v>
      </c>
      <c r="AT192" s="25" t="s">
        <v>311</v>
      </c>
      <c r="AU192" s="25" t="s">
        <v>84</v>
      </c>
      <c r="AY192" s="25" t="s">
        <v>308</v>
      </c>
      <c r="BE192" s="214">
        <f t="shared" si="44"/>
        <v>0</v>
      </c>
      <c r="BF192" s="214">
        <f t="shared" si="45"/>
        <v>0</v>
      </c>
      <c r="BG192" s="214">
        <f t="shared" si="46"/>
        <v>0</v>
      </c>
      <c r="BH192" s="214">
        <f t="shared" si="47"/>
        <v>0</v>
      </c>
      <c r="BI192" s="214">
        <f t="shared" si="48"/>
        <v>0</v>
      </c>
      <c r="BJ192" s="25" t="s">
        <v>82</v>
      </c>
      <c r="BK192" s="214">
        <f t="shared" si="49"/>
        <v>0</v>
      </c>
      <c r="BL192" s="25" t="s">
        <v>327</v>
      </c>
      <c r="BM192" s="25" t="s">
        <v>630</v>
      </c>
    </row>
    <row r="193" spans="2:65" s="1" customFormat="1" ht="22.5" customHeight="1">
      <c r="B193" s="42"/>
      <c r="C193" s="203" t="s">
        <v>630</v>
      </c>
      <c r="D193" s="203" t="s">
        <v>311</v>
      </c>
      <c r="E193" s="204" t="s">
        <v>9037</v>
      </c>
      <c r="F193" s="205" t="s">
        <v>8930</v>
      </c>
      <c r="G193" s="206" t="s">
        <v>538</v>
      </c>
      <c r="H193" s="207">
        <v>70</v>
      </c>
      <c r="I193" s="208"/>
      <c r="J193" s="209">
        <f t="shared" si="40"/>
        <v>0</v>
      </c>
      <c r="K193" s="205" t="s">
        <v>21</v>
      </c>
      <c r="L193" s="62"/>
      <c r="M193" s="210" t="s">
        <v>21</v>
      </c>
      <c r="N193" s="211" t="s">
        <v>45</v>
      </c>
      <c r="O193" s="43"/>
      <c r="P193" s="212">
        <f t="shared" si="41"/>
        <v>0</v>
      </c>
      <c r="Q193" s="212">
        <v>0</v>
      </c>
      <c r="R193" s="212">
        <f t="shared" si="42"/>
        <v>0</v>
      </c>
      <c r="S193" s="212">
        <v>0</v>
      </c>
      <c r="T193" s="213">
        <f t="shared" si="43"/>
        <v>0</v>
      </c>
      <c r="AR193" s="25" t="s">
        <v>327</v>
      </c>
      <c r="AT193" s="25" t="s">
        <v>311</v>
      </c>
      <c r="AU193" s="25" t="s">
        <v>84</v>
      </c>
      <c r="AY193" s="25" t="s">
        <v>308</v>
      </c>
      <c r="BE193" s="214">
        <f t="shared" si="44"/>
        <v>0</v>
      </c>
      <c r="BF193" s="214">
        <f t="shared" si="45"/>
        <v>0</v>
      </c>
      <c r="BG193" s="214">
        <f t="shared" si="46"/>
        <v>0</v>
      </c>
      <c r="BH193" s="214">
        <f t="shared" si="47"/>
        <v>0</v>
      </c>
      <c r="BI193" s="214">
        <f t="shared" si="48"/>
        <v>0</v>
      </c>
      <c r="BJ193" s="25" t="s">
        <v>82</v>
      </c>
      <c r="BK193" s="214">
        <f t="shared" si="49"/>
        <v>0</v>
      </c>
      <c r="BL193" s="25" t="s">
        <v>327</v>
      </c>
      <c r="BM193" s="25" t="s">
        <v>636</v>
      </c>
    </row>
    <row r="194" spans="2:65" s="1" customFormat="1" ht="22.5" customHeight="1">
      <c r="B194" s="42"/>
      <c r="C194" s="203" t="s">
        <v>636</v>
      </c>
      <c r="D194" s="203" t="s">
        <v>311</v>
      </c>
      <c r="E194" s="204" t="s">
        <v>9038</v>
      </c>
      <c r="F194" s="205" t="s">
        <v>8932</v>
      </c>
      <c r="G194" s="206" t="s">
        <v>538</v>
      </c>
      <c r="H194" s="207">
        <v>20</v>
      </c>
      <c r="I194" s="208"/>
      <c r="J194" s="209">
        <f t="shared" si="40"/>
        <v>0</v>
      </c>
      <c r="K194" s="205" t="s">
        <v>21</v>
      </c>
      <c r="L194" s="62"/>
      <c r="M194" s="210" t="s">
        <v>21</v>
      </c>
      <c r="N194" s="211" t="s">
        <v>45</v>
      </c>
      <c r="O194" s="43"/>
      <c r="P194" s="212">
        <f t="shared" si="41"/>
        <v>0</v>
      </c>
      <c r="Q194" s="212">
        <v>0</v>
      </c>
      <c r="R194" s="212">
        <f t="shared" si="42"/>
        <v>0</v>
      </c>
      <c r="S194" s="212">
        <v>0</v>
      </c>
      <c r="T194" s="213">
        <f t="shared" si="43"/>
        <v>0</v>
      </c>
      <c r="AR194" s="25" t="s">
        <v>327</v>
      </c>
      <c r="AT194" s="25" t="s">
        <v>311</v>
      </c>
      <c r="AU194" s="25" t="s">
        <v>84</v>
      </c>
      <c r="AY194" s="25" t="s">
        <v>308</v>
      </c>
      <c r="BE194" s="214">
        <f t="shared" si="44"/>
        <v>0</v>
      </c>
      <c r="BF194" s="214">
        <f t="shared" si="45"/>
        <v>0</v>
      </c>
      <c r="BG194" s="214">
        <f t="shared" si="46"/>
        <v>0</v>
      </c>
      <c r="BH194" s="214">
        <f t="shared" si="47"/>
        <v>0</v>
      </c>
      <c r="BI194" s="214">
        <f t="shared" si="48"/>
        <v>0</v>
      </c>
      <c r="BJ194" s="25" t="s">
        <v>82</v>
      </c>
      <c r="BK194" s="214">
        <f t="shared" si="49"/>
        <v>0</v>
      </c>
      <c r="BL194" s="25" t="s">
        <v>327</v>
      </c>
      <c r="BM194" s="25" t="s">
        <v>642</v>
      </c>
    </row>
    <row r="195" spans="2:65" s="1" customFormat="1" ht="22.5" customHeight="1">
      <c r="B195" s="42"/>
      <c r="C195" s="203" t="s">
        <v>642</v>
      </c>
      <c r="D195" s="203" t="s">
        <v>311</v>
      </c>
      <c r="E195" s="204" t="s">
        <v>9039</v>
      </c>
      <c r="F195" s="205" t="s">
        <v>8934</v>
      </c>
      <c r="G195" s="206" t="s">
        <v>5275</v>
      </c>
      <c r="H195" s="207">
        <v>2</v>
      </c>
      <c r="I195" s="208"/>
      <c r="J195" s="209">
        <f t="shared" si="40"/>
        <v>0</v>
      </c>
      <c r="K195" s="205" t="s">
        <v>21</v>
      </c>
      <c r="L195" s="62"/>
      <c r="M195" s="210" t="s">
        <v>21</v>
      </c>
      <c r="N195" s="211" t="s">
        <v>45</v>
      </c>
      <c r="O195" s="43"/>
      <c r="P195" s="212">
        <f t="shared" si="41"/>
        <v>0</v>
      </c>
      <c r="Q195" s="212">
        <v>0</v>
      </c>
      <c r="R195" s="212">
        <f t="shared" si="42"/>
        <v>0</v>
      </c>
      <c r="S195" s="212">
        <v>0</v>
      </c>
      <c r="T195" s="213">
        <f t="shared" si="43"/>
        <v>0</v>
      </c>
      <c r="AR195" s="25" t="s">
        <v>327</v>
      </c>
      <c r="AT195" s="25" t="s">
        <v>311</v>
      </c>
      <c r="AU195" s="25" t="s">
        <v>84</v>
      </c>
      <c r="AY195" s="25" t="s">
        <v>308</v>
      </c>
      <c r="BE195" s="214">
        <f t="shared" si="44"/>
        <v>0</v>
      </c>
      <c r="BF195" s="214">
        <f t="shared" si="45"/>
        <v>0</v>
      </c>
      <c r="BG195" s="214">
        <f t="shared" si="46"/>
        <v>0</v>
      </c>
      <c r="BH195" s="214">
        <f t="shared" si="47"/>
        <v>0</v>
      </c>
      <c r="BI195" s="214">
        <f t="shared" si="48"/>
        <v>0</v>
      </c>
      <c r="BJ195" s="25" t="s">
        <v>82</v>
      </c>
      <c r="BK195" s="214">
        <f t="shared" si="49"/>
        <v>0</v>
      </c>
      <c r="BL195" s="25" t="s">
        <v>327</v>
      </c>
      <c r="BM195" s="25" t="s">
        <v>2156</v>
      </c>
    </row>
    <row r="196" spans="2:65" s="1" customFormat="1" ht="22.5" customHeight="1">
      <c r="B196" s="42"/>
      <c r="C196" s="203" t="s">
        <v>2156</v>
      </c>
      <c r="D196" s="203" t="s">
        <v>311</v>
      </c>
      <c r="E196" s="204" t="s">
        <v>9040</v>
      </c>
      <c r="F196" s="205" t="s">
        <v>7482</v>
      </c>
      <c r="G196" s="206" t="s">
        <v>700</v>
      </c>
      <c r="H196" s="207">
        <v>1</v>
      </c>
      <c r="I196" s="208"/>
      <c r="J196" s="209">
        <f t="shared" si="40"/>
        <v>0</v>
      </c>
      <c r="K196" s="205" t="s">
        <v>21</v>
      </c>
      <c r="L196" s="62"/>
      <c r="M196" s="210" t="s">
        <v>21</v>
      </c>
      <c r="N196" s="211" t="s">
        <v>45</v>
      </c>
      <c r="O196" s="43"/>
      <c r="P196" s="212">
        <f t="shared" si="41"/>
        <v>0</v>
      </c>
      <c r="Q196" s="212">
        <v>0</v>
      </c>
      <c r="R196" s="212">
        <f t="shared" si="42"/>
        <v>0</v>
      </c>
      <c r="S196" s="212">
        <v>0</v>
      </c>
      <c r="T196" s="213">
        <f t="shared" si="43"/>
        <v>0</v>
      </c>
      <c r="AR196" s="25" t="s">
        <v>327</v>
      </c>
      <c r="AT196" s="25" t="s">
        <v>311</v>
      </c>
      <c r="AU196" s="25" t="s">
        <v>84</v>
      </c>
      <c r="AY196" s="25" t="s">
        <v>308</v>
      </c>
      <c r="BE196" s="214">
        <f t="shared" si="44"/>
        <v>0</v>
      </c>
      <c r="BF196" s="214">
        <f t="shared" si="45"/>
        <v>0</v>
      </c>
      <c r="BG196" s="214">
        <f t="shared" si="46"/>
        <v>0</v>
      </c>
      <c r="BH196" s="214">
        <f t="shared" si="47"/>
        <v>0</v>
      </c>
      <c r="BI196" s="214">
        <f t="shared" si="48"/>
        <v>0</v>
      </c>
      <c r="BJ196" s="25" t="s">
        <v>82</v>
      </c>
      <c r="BK196" s="214">
        <f t="shared" si="49"/>
        <v>0</v>
      </c>
      <c r="BL196" s="25" t="s">
        <v>327</v>
      </c>
      <c r="BM196" s="25" t="s">
        <v>2161</v>
      </c>
    </row>
    <row r="197" spans="2:65" s="1" customFormat="1" ht="22.5" customHeight="1">
      <c r="B197" s="42"/>
      <c r="C197" s="203" t="s">
        <v>2161</v>
      </c>
      <c r="D197" s="203" t="s">
        <v>311</v>
      </c>
      <c r="E197" s="204" t="s">
        <v>9041</v>
      </c>
      <c r="F197" s="205" t="s">
        <v>8937</v>
      </c>
      <c r="G197" s="206" t="s">
        <v>700</v>
      </c>
      <c r="H197" s="207">
        <v>1</v>
      </c>
      <c r="I197" s="208"/>
      <c r="J197" s="209">
        <f t="shared" si="40"/>
        <v>0</v>
      </c>
      <c r="K197" s="205" t="s">
        <v>21</v>
      </c>
      <c r="L197" s="62"/>
      <c r="M197" s="210" t="s">
        <v>21</v>
      </c>
      <c r="N197" s="211" t="s">
        <v>45</v>
      </c>
      <c r="O197" s="43"/>
      <c r="P197" s="212">
        <f t="shared" si="41"/>
        <v>0</v>
      </c>
      <c r="Q197" s="212">
        <v>0</v>
      </c>
      <c r="R197" s="212">
        <f t="shared" si="42"/>
        <v>0</v>
      </c>
      <c r="S197" s="212">
        <v>0</v>
      </c>
      <c r="T197" s="213">
        <f t="shared" si="43"/>
        <v>0</v>
      </c>
      <c r="AR197" s="25" t="s">
        <v>327</v>
      </c>
      <c r="AT197" s="25" t="s">
        <v>311</v>
      </c>
      <c r="AU197" s="25" t="s">
        <v>84</v>
      </c>
      <c r="AY197" s="25" t="s">
        <v>308</v>
      </c>
      <c r="BE197" s="214">
        <f t="shared" si="44"/>
        <v>0</v>
      </c>
      <c r="BF197" s="214">
        <f t="shared" si="45"/>
        <v>0</v>
      </c>
      <c r="BG197" s="214">
        <f t="shared" si="46"/>
        <v>0</v>
      </c>
      <c r="BH197" s="214">
        <f t="shared" si="47"/>
        <v>0</v>
      </c>
      <c r="BI197" s="214">
        <f t="shared" si="48"/>
        <v>0</v>
      </c>
      <c r="BJ197" s="25" t="s">
        <v>82</v>
      </c>
      <c r="BK197" s="214">
        <f t="shared" si="49"/>
        <v>0</v>
      </c>
      <c r="BL197" s="25" t="s">
        <v>327</v>
      </c>
      <c r="BM197" s="25" t="s">
        <v>2166</v>
      </c>
    </row>
    <row r="198" spans="2:65" s="11" customFormat="1" ht="29.85" customHeight="1">
      <c r="B198" s="186"/>
      <c r="C198" s="187"/>
      <c r="D198" s="200" t="s">
        <v>73</v>
      </c>
      <c r="E198" s="201" t="s">
        <v>9042</v>
      </c>
      <c r="F198" s="201" t="s">
        <v>9043</v>
      </c>
      <c r="G198" s="187"/>
      <c r="H198" s="187"/>
      <c r="I198" s="190"/>
      <c r="J198" s="202">
        <f>BK198</f>
        <v>0</v>
      </c>
      <c r="K198" s="187"/>
      <c r="L198" s="192"/>
      <c r="M198" s="193"/>
      <c r="N198" s="194"/>
      <c r="O198" s="194"/>
      <c r="P198" s="195">
        <f>SUM(P199:P213)</f>
        <v>0</v>
      </c>
      <c r="Q198" s="194"/>
      <c r="R198" s="195">
        <f>SUM(R199:R213)</f>
        <v>0</v>
      </c>
      <c r="S198" s="194"/>
      <c r="T198" s="196">
        <f>SUM(T199:T213)</f>
        <v>0</v>
      </c>
      <c r="AR198" s="197" t="s">
        <v>82</v>
      </c>
      <c r="AT198" s="198" t="s">
        <v>73</v>
      </c>
      <c r="AU198" s="198" t="s">
        <v>82</v>
      </c>
      <c r="AY198" s="197" t="s">
        <v>308</v>
      </c>
      <c r="BK198" s="199">
        <f>SUM(BK199:BK213)</f>
        <v>0</v>
      </c>
    </row>
    <row r="199" spans="2:65" s="1" customFormat="1" ht="22.5" customHeight="1">
      <c r="B199" s="42"/>
      <c r="C199" s="203" t="s">
        <v>2166</v>
      </c>
      <c r="D199" s="203" t="s">
        <v>311</v>
      </c>
      <c r="E199" s="204" t="s">
        <v>9044</v>
      </c>
      <c r="F199" s="205" t="s">
        <v>9045</v>
      </c>
      <c r="G199" s="206" t="s">
        <v>5275</v>
      </c>
      <c r="H199" s="207">
        <v>1</v>
      </c>
      <c r="I199" s="208"/>
      <c r="J199" s="209">
        <f t="shared" ref="J199:J213" si="50">ROUND(I199*H199,2)</f>
        <v>0</v>
      </c>
      <c r="K199" s="205" t="s">
        <v>21</v>
      </c>
      <c r="L199" s="62"/>
      <c r="M199" s="210" t="s">
        <v>21</v>
      </c>
      <c r="N199" s="211" t="s">
        <v>45</v>
      </c>
      <c r="O199" s="43"/>
      <c r="P199" s="212">
        <f t="shared" ref="P199:P213" si="51">O199*H199</f>
        <v>0</v>
      </c>
      <c r="Q199" s="212">
        <v>0</v>
      </c>
      <c r="R199" s="212">
        <f t="shared" ref="R199:R213" si="52">Q199*H199</f>
        <v>0</v>
      </c>
      <c r="S199" s="212">
        <v>0</v>
      </c>
      <c r="T199" s="213">
        <f t="shared" ref="T199:T213" si="53">S199*H199</f>
        <v>0</v>
      </c>
      <c r="AR199" s="25" t="s">
        <v>327</v>
      </c>
      <c r="AT199" s="25" t="s">
        <v>311</v>
      </c>
      <c r="AU199" s="25" t="s">
        <v>84</v>
      </c>
      <c r="AY199" s="25" t="s">
        <v>308</v>
      </c>
      <c r="BE199" s="214">
        <f t="shared" ref="BE199:BE213" si="54">IF(N199="základní",J199,0)</f>
        <v>0</v>
      </c>
      <c r="BF199" s="214">
        <f t="shared" ref="BF199:BF213" si="55">IF(N199="snížená",J199,0)</f>
        <v>0</v>
      </c>
      <c r="BG199" s="214">
        <f t="shared" ref="BG199:BG213" si="56">IF(N199="zákl. přenesená",J199,0)</f>
        <v>0</v>
      </c>
      <c r="BH199" s="214">
        <f t="shared" ref="BH199:BH213" si="57">IF(N199="sníž. přenesená",J199,0)</f>
        <v>0</v>
      </c>
      <c r="BI199" s="214">
        <f t="shared" ref="BI199:BI213" si="58">IF(N199="nulová",J199,0)</f>
        <v>0</v>
      </c>
      <c r="BJ199" s="25" t="s">
        <v>82</v>
      </c>
      <c r="BK199" s="214">
        <f t="shared" ref="BK199:BK213" si="59">ROUND(I199*H199,2)</f>
        <v>0</v>
      </c>
      <c r="BL199" s="25" t="s">
        <v>327</v>
      </c>
      <c r="BM199" s="25" t="s">
        <v>2172</v>
      </c>
    </row>
    <row r="200" spans="2:65" s="1" customFormat="1" ht="22.5" customHeight="1">
      <c r="B200" s="42"/>
      <c r="C200" s="203" t="s">
        <v>2172</v>
      </c>
      <c r="D200" s="203" t="s">
        <v>311</v>
      </c>
      <c r="E200" s="204" t="s">
        <v>9046</v>
      </c>
      <c r="F200" s="205" t="s">
        <v>8906</v>
      </c>
      <c r="G200" s="206" t="s">
        <v>5275</v>
      </c>
      <c r="H200" s="207">
        <v>1</v>
      </c>
      <c r="I200" s="208"/>
      <c r="J200" s="209">
        <f t="shared" si="50"/>
        <v>0</v>
      </c>
      <c r="K200" s="205" t="s">
        <v>21</v>
      </c>
      <c r="L200" s="62"/>
      <c r="M200" s="210" t="s">
        <v>21</v>
      </c>
      <c r="N200" s="211" t="s">
        <v>45</v>
      </c>
      <c r="O200" s="43"/>
      <c r="P200" s="212">
        <f t="shared" si="51"/>
        <v>0</v>
      </c>
      <c r="Q200" s="212">
        <v>0</v>
      </c>
      <c r="R200" s="212">
        <f t="shared" si="52"/>
        <v>0</v>
      </c>
      <c r="S200" s="212">
        <v>0</v>
      </c>
      <c r="T200" s="213">
        <f t="shared" si="53"/>
        <v>0</v>
      </c>
      <c r="AR200" s="25" t="s">
        <v>327</v>
      </c>
      <c r="AT200" s="25" t="s">
        <v>311</v>
      </c>
      <c r="AU200" s="25" t="s">
        <v>84</v>
      </c>
      <c r="AY200" s="25" t="s">
        <v>308</v>
      </c>
      <c r="BE200" s="214">
        <f t="shared" si="54"/>
        <v>0</v>
      </c>
      <c r="BF200" s="214">
        <f t="shared" si="55"/>
        <v>0</v>
      </c>
      <c r="BG200" s="214">
        <f t="shared" si="56"/>
        <v>0</v>
      </c>
      <c r="BH200" s="214">
        <f t="shared" si="57"/>
        <v>0</v>
      </c>
      <c r="BI200" s="214">
        <f t="shared" si="58"/>
        <v>0</v>
      </c>
      <c r="BJ200" s="25" t="s">
        <v>82</v>
      </c>
      <c r="BK200" s="214">
        <f t="shared" si="59"/>
        <v>0</v>
      </c>
      <c r="BL200" s="25" t="s">
        <v>327</v>
      </c>
      <c r="BM200" s="25" t="s">
        <v>2176</v>
      </c>
    </row>
    <row r="201" spans="2:65" s="1" customFormat="1" ht="22.5" customHeight="1">
      <c r="B201" s="42"/>
      <c r="C201" s="203" t="s">
        <v>2176</v>
      </c>
      <c r="D201" s="203" t="s">
        <v>311</v>
      </c>
      <c r="E201" s="204" t="s">
        <v>9047</v>
      </c>
      <c r="F201" s="205" t="s">
        <v>9003</v>
      </c>
      <c r="G201" s="206" t="s">
        <v>5275</v>
      </c>
      <c r="H201" s="207">
        <v>2</v>
      </c>
      <c r="I201" s="208"/>
      <c r="J201" s="209">
        <f t="shared" si="50"/>
        <v>0</v>
      </c>
      <c r="K201" s="205" t="s">
        <v>21</v>
      </c>
      <c r="L201" s="62"/>
      <c r="M201" s="210" t="s">
        <v>21</v>
      </c>
      <c r="N201" s="211" t="s">
        <v>45</v>
      </c>
      <c r="O201" s="43"/>
      <c r="P201" s="212">
        <f t="shared" si="51"/>
        <v>0</v>
      </c>
      <c r="Q201" s="212">
        <v>0</v>
      </c>
      <c r="R201" s="212">
        <f t="shared" si="52"/>
        <v>0</v>
      </c>
      <c r="S201" s="212">
        <v>0</v>
      </c>
      <c r="T201" s="213">
        <f t="shared" si="53"/>
        <v>0</v>
      </c>
      <c r="AR201" s="25" t="s">
        <v>327</v>
      </c>
      <c r="AT201" s="25" t="s">
        <v>311</v>
      </c>
      <c r="AU201" s="25" t="s">
        <v>84</v>
      </c>
      <c r="AY201" s="25" t="s">
        <v>308</v>
      </c>
      <c r="BE201" s="214">
        <f t="shared" si="54"/>
        <v>0</v>
      </c>
      <c r="BF201" s="214">
        <f t="shared" si="55"/>
        <v>0</v>
      </c>
      <c r="BG201" s="214">
        <f t="shared" si="56"/>
        <v>0</v>
      </c>
      <c r="BH201" s="214">
        <f t="shared" si="57"/>
        <v>0</v>
      </c>
      <c r="BI201" s="214">
        <f t="shared" si="58"/>
        <v>0</v>
      </c>
      <c r="BJ201" s="25" t="s">
        <v>82</v>
      </c>
      <c r="BK201" s="214">
        <f t="shared" si="59"/>
        <v>0</v>
      </c>
      <c r="BL201" s="25" t="s">
        <v>327</v>
      </c>
      <c r="BM201" s="25" t="s">
        <v>2180</v>
      </c>
    </row>
    <row r="202" spans="2:65" s="1" customFormat="1" ht="22.5" customHeight="1">
      <c r="B202" s="42"/>
      <c r="C202" s="203" t="s">
        <v>2180</v>
      </c>
      <c r="D202" s="203" t="s">
        <v>311</v>
      </c>
      <c r="E202" s="204" t="s">
        <v>9048</v>
      </c>
      <c r="F202" s="205" t="s">
        <v>8910</v>
      </c>
      <c r="G202" s="206" t="s">
        <v>5275</v>
      </c>
      <c r="H202" s="207">
        <v>3</v>
      </c>
      <c r="I202" s="208"/>
      <c r="J202" s="209">
        <f t="shared" si="50"/>
        <v>0</v>
      </c>
      <c r="K202" s="205" t="s">
        <v>21</v>
      </c>
      <c r="L202" s="62"/>
      <c r="M202" s="210" t="s">
        <v>21</v>
      </c>
      <c r="N202" s="211" t="s">
        <v>45</v>
      </c>
      <c r="O202" s="43"/>
      <c r="P202" s="212">
        <f t="shared" si="51"/>
        <v>0</v>
      </c>
      <c r="Q202" s="212">
        <v>0</v>
      </c>
      <c r="R202" s="212">
        <f t="shared" si="52"/>
        <v>0</v>
      </c>
      <c r="S202" s="212">
        <v>0</v>
      </c>
      <c r="T202" s="213">
        <f t="shared" si="53"/>
        <v>0</v>
      </c>
      <c r="AR202" s="25" t="s">
        <v>327</v>
      </c>
      <c r="AT202" s="25" t="s">
        <v>311</v>
      </c>
      <c r="AU202" s="25" t="s">
        <v>84</v>
      </c>
      <c r="AY202" s="25" t="s">
        <v>308</v>
      </c>
      <c r="BE202" s="214">
        <f t="shared" si="54"/>
        <v>0</v>
      </c>
      <c r="BF202" s="214">
        <f t="shared" si="55"/>
        <v>0</v>
      </c>
      <c r="BG202" s="214">
        <f t="shared" si="56"/>
        <v>0</v>
      </c>
      <c r="BH202" s="214">
        <f t="shared" si="57"/>
        <v>0</v>
      </c>
      <c r="BI202" s="214">
        <f t="shared" si="58"/>
        <v>0</v>
      </c>
      <c r="BJ202" s="25" t="s">
        <v>82</v>
      </c>
      <c r="BK202" s="214">
        <f t="shared" si="59"/>
        <v>0</v>
      </c>
      <c r="BL202" s="25" t="s">
        <v>327</v>
      </c>
      <c r="BM202" s="25" t="s">
        <v>2184</v>
      </c>
    </row>
    <row r="203" spans="2:65" s="1" customFormat="1" ht="22.5" customHeight="1">
      <c r="B203" s="42"/>
      <c r="C203" s="203" t="s">
        <v>2184</v>
      </c>
      <c r="D203" s="203" t="s">
        <v>311</v>
      </c>
      <c r="E203" s="204" t="s">
        <v>9049</v>
      </c>
      <c r="F203" s="205" t="s">
        <v>8912</v>
      </c>
      <c r="G203" s="206" t="s">
        <v>5275</v>
      </c>
      <c r="H203" s="207">
        <v>4</v>
      </c>
      <c r="I203" s="208"/>
      <c r="J203" s="209">
        <f t="shared" si="50"/>
        <v>0</v>
      </c>
      <c r="K203" s="205" t="s">
        <v>21</v>
      </c>
      <c r="L203" s="62"/>
      <c r="M203" s="210" t="s">
        <v>21</v>
      </c>
      <c r="N203" s="211" t="s">
        <v>45</v>
      </c>
      <c r="O203" s="43"/>
      <c r="P203" s="212">
        <f t="shared" si="51"/>
        <v>0</v>
      </c>
      <c r="Q203" s="212">
        <v>0</v>
      </c>
      <c r="R203" s="212">
        <f t="shared" si="52"/>
        <v>0</v>
      </c>
      <c r="S203" s="212">
        <v>0</v>
      </c>
      <c r="T203" s="213">
        <f t="shared" si="53"/>
        <v>0</v>
      </c>
      <c r="AR203" s="25" t="s">
        <v>327</v>
      </c>
      <c r="AT203" s="25" t="s">
        <v>311</v>
      </c>
      <c r="AU203" s="25" t="s">
        <v>84</v>
      </c>
      <c r="AY203" s="25" t="s">
        <v>308</v>
      </c>
      <c r="BE203" s="214">
        <f t="shared" si="54"/>
        <v>0</v>
      </c>
      <c r="BF203" s="214">
        <f t="shared" si="55"/>
        <v>0</v>
      </c>
      <c r="BG203" s="214">
        <f t="shared" si="56"/>
        <v>0</v>
      </c>
      <c r="BH203" s="214">
        <f t="shared" si="57"/>
        <v>0</v>
      </c>
      <c r="BI203" s="214">
        <f t="shared" si="58"/>
        <v>0</v>
      </c>
      <c r="BJ203" s="25" t="s">
        <v>82</v>
      </c>
      <c r="BK203" s="214">
        <f t="shared" si="59"/>
        <v>0</v>
      </c>
      <c r="BL203" s="25" t="s">
        <v>327</v>
      </c>
      <c r="BM203" s="25" t="s">
        <v>2189</v>
      </c>
    </row>
    <row r="204" spans="2:65" s="1" customFormat="1" ht="22.5" customHeight="1">
      <c r="B204" s="42"/>
      <c r="C204" s="203" t="s">
        <v>2189</v>
      </c>
      <c r="D204" s="203" t="s">
        <v>311</v>
      </c>
      <c r="E204" s="204" t="s">
        <v>9050</v>
      </c>
      <c r="F204" s="205" t="s">
        <v>8914</v>
      </c>
      <c r="G204" s="206" t="s">
        <v>4354</v>
      </c>
      <c r="H204" s="207">
        <v>3.5</v>
      </c>
      <c r="I204" s="208"/>
      <c r="J204" s="209">
        <f t="shared" si="50"/>
        <v>0</v>
      </c>
      <c r="K204" s="205" t="s">
        <v>21</v>
      </c>
      <c r="L204" s="62"/>
      <c r="M204" s="210" t="s">
        <v>21</v>
      </c>
      <c r="N204" s="211" t="s">
        <v>45</v>
      </c>
      <c r="O204" s="43"/>
      <c r="P204" s="212">
        <f t="shared" si="51"/>
        <v>0</v>
      </c>
      <c r="Q204" s="212">
        <v>0</v>
      </c>
      <c r="R204" s="212">
        <f t="shared" si="52"/>
        <v>0</v>
      </c>
      <c r="S204" s="212">
        <v>0</v>
      </c>
      <c r="T204" s="213">
        <f t="shared" si="53"/>
        <v>0</v>
      </c>
      <c r="AR204" s="25" t="s">
        <v>327</v>
      </c>
      <c r="AT204" s="25" t="s">
        <v>311</v>
      </c>
      <c r="AU204" s="25" t="s">
        <v>84</v>
      </c>
      <c r="AY204" s="25" t="s">
        <v>308</v>
      </c>
      <c r="BE204" s="214">
        <f t="shared" si="54"/>
        <v>0</v>
      </c>
      <c r="BF204" s="214">
        <f t="shared" si="55"/>
        <v>0</v>
      </c>
      <c r="BG204" s="214">
        <f t="shared" si="56"/>
        <v>0</v>
      </c>
      <c r="BH204" s="214">
        <f t="shared" si="57"/>
        <v>0</v>
      </c>
      <c r="BI204" s="214">
        <f t="shared" si="58"/>
        <v>0</v>
      </c>
      <c r="BJ204" s="25" t="s">
        <v>82</v>
      </c>
      <c r="BK204" s="214">
        <f t="shared" si="59"/>
        <v>0</v>
      </c>
      <c r="BL204" s="25" t="s">
        <v>327</v>
      </c>
      <c r="BM204" s="25" t="s">
        <v>2193</v>
      </c>
    </row>
    <row r="205" spans="2:65" s="1" customFormat="1" ht="22.5" customHeight="1">
      <c r="B205" s="42"/>
      <c r="C205" s="203" t="s">
        <v>2193</v>
      </c>
      <c r="D205" s="203" t="s">
        <v>311</v>
      </c>
      <c r="E205" s="204" t="s">
        <v>9051</v>
      </c>
      <c r="F205" s="205" t="s">
        <v>8916</v>
      </c>
      <c r="G205" s="206" t="s">
        <v>538</v>
      </c>
      <c r="H205" s="207">
        <v>15</v>
      </c>
      <c r="I205" s="208"/>
      <c r="J205" s="209">
        <f t="shared" si="50"/>
        <v>0</v>
      </c>
      <c r="K205" s="205" t="s">
        <v>21</v>
      </c>
      <c r="L205" s="62"/>
      <c r="M205" s="210" t="s">
        <v>21</v>
      </c>
      <c r="N205" s="211" t="s">
        <v>45</v>
      </c>
      <c r="O205" s="43"/>
      <c r="P205" s="212">
        <f t="shared" si="51"/>
        <v>0</v>
      </c>
      <c r="Q205" s="212">
        <v>0</v>
      </c>
      <c r="R205" s="212">
        <f t="shared" si="52"/>
        <v>0</v>
      </c>
      <c r="S205" s="212">
        <v>0</v>
      </c>
      <c r="T205" s="213">
        <f t="shared" si="53"/>
        <v>0</v>
      </c>
      <c r="AR205" s="25" t="s">
        <v>327</v>
      </c>
      <c r="AT205" s="25" t="s">
        <v>311</v>
      </c>
      <c r="AU205" s="25" t="s">
        <v>84</v>
      </c>
      <c r="AY205" s="25" t="s">
        <v>308</v>
      </c>
      <c r="BE205" s="214">
        <f t="shared" si="54"/>
        <v>0</v>
      </c>
      <c r="BF205" s="214">
        <f t="shared" si="55"/>
        <v>0</v>
      </c>
      <c r="BG205" s="214">
        <f t="shared" si="56"/>
        <v>0</v>
      </c>
      <c r="BH205" s="214">
        <f t="shared" si="57"/>
        <v>0</v>
      </c>
      <c r="BI205" s="214">
        <f t="shared" si="58"/>
        <v>0</v>
      </c>
      <c r="BJ205" s="25" t="s">
        <v>82</v>
      </c>
      <c r="BK205" s="214">
        <f t="shared" si="59"/>
        <v>0</v>
      </c>
      <c r="BL205" s="25" t="s">
        <v>327</v>
      </c>
      <c r="BM205" s="25" t="s">
        <v>2198</v>
      </c>
    </row>
    <row r="206" spans="2:65" s="1" customFormat="1" ht="22.5" customHeight="1">
      <c r="B206" s="42"/>
      <c r="C206" s="203" t="s">
        <v>2198</v>
      </c>
      <c r="D206" s="203" t="s">
        <v>311</v>
      </c>
      <c r="E206" s="204" t="s">
        <v>9052</v>
      </c>
      <c r="F206" s="205" t="s">
        <v>8918</v>
      </c>
      <c r="G206" s="206" t="s">
        <v>538</v>
      </c>
      <c r="H206" s="207">
        <v>28</v>
      </c>
      <c r="I206" s="208"/>
      <c r="J206" s="209">
        <f t="shared" si="50"/>
        <v>0</v>
      </c>
      <c r="K206" s="205" t="s">
        <v>21</v>
      </c>
      <c r="L206" s="62"/>
      <c r="M206" s="210" t="s">
        <v>21</v>
      </c>
      <c r="N206" s="211" t="s">
        <v>45</v>
      </c>
      <c r="O206" s="43"/>
      <c r="P206" s="212">
        <f t="shared" si="51"/>
        <v>0</v>
      </c>
      <c r="Q206" s="212">
        <v>0</v>
      </c>
      <c r="R206" s="212">
        <f t="shared" si="52"/>
        <v>0</v>
      </c>
      <c r="S206" s="212">
        <v>0</v>
      </c>
      <c r="T206" s="213">
        <f t="shared" si="53"/>
        <v>0</v>
      </c>
      <c r="AR206" s="25" t="s">
        <v>327</v>
      </c>
      <c r="AT206" s="25" t="s">
        <v>311</v>
      </c>
      <c r="AU206" s="25" t="s">
        <v>84</v>
      </c>
      <c r="AY206" s="25" t="s">
        <v>308</v>
      </c>
      <c r="BE206" s="214">
        <f t="shared" si="54"/>
        <v>0</v>
      </c>
      <c r="BF206" s="214">
        <f t="shared" si="55"/>
        <v>0</v>
      </c>
      <c r="BG206" s="214">
        <f t="shared" si="56"/>
        <v>0</v>
      </c>
      <c r="BH206" s="214">
        <f t="shared" si="57"/>
        <v>0</v>
      </c>
      <c r="BI206" s="214">
        <f t="shared" si="58"/>
        <v>0</v>
      </c>
      <c r="BJ206" s="25" t="s">
        <v>82</v>
      </c>
      <c r="BK206" s="214">
        <f t="shared" si="59"/>
        <v>0</v>
      </c>
      <c r="BL206" s="25" t="s">
        <v>327</v>
      </c>
      <c r="BM206" s="25" t="s">
        <v>2202</v>
      </c>
    </row>
    <row r="207" spans="2:65" s="1" customFormat="1" ht="22.5" customHeight="1">
      <c r="B207" s="42"/>
      <c r="C207" s="203" t="s">
        <v>2202</v>
      </c>
      <c r="D207" s="203" t="s">
        <v>311</v>
      </c>
      <c r="E207" s="204" t="s">
        <v>9053</v>
      </c>
      <c r="F207" s="205" t="s">
        <v>8920</v>
      </c>
      <c r="G207" s="206" t="s">
        <v>538</v>
      </c>
      <c r="H207" s="207">
        <v>15</v>
      </c>
      <c r="I207" s="208"/>
      <c r="J207" s="209">
        <f t="shared" si="50"/>
        <v>0</v>
      </c>
      <c r="K207" s="205" t="s">
        <v>21</v>
      </c>
      <c r="L207" s="62"/>
      <c r="M207" s="210" t="s">
        <v>21</v>
      </c>
      <c r="N207" s="211" t="s">
        <v>45</v>
      </c>
      <c r="O207" s="43"/>
      <c r="P207" s="212">
        <f t="shared" si="51"/>
        <v>0</v>
      </c>
      <c r="Q207" s="212">
        <v>0</v>
      </c>
      <c r="R207" s="212">
        <f t="shared" si="52"/>
        <v>0</v>
      </c>
      <c r="S207" s="212">
        <v>0</v>
      </c>
      <c r="T207" s="213">
        <f t="shared" si="53"/>
        <v>0</v>
      </c>
      <c r="AR207" s="25" t="s">
        <v>327</v>
      </c>
      <c r="AT207" s="25" t="s">
        <v>311</v>
      </c>
      <c r="AU207" s="25" t="s">
        <v>84</v>
      </c>
      <c r="AY207" s="25" t="s">
        <v>308</v>
      </c>
      <c r="BE207" s="214">
        <f t="shared" si="54"/>
        <v>0</v>
      </c>
      <c r="BF207" s="214">
        <f t="shared" si="55"/>
        <v>0</v>
      </c>
      <c r="BG207" s="214">
        <f t="shared" si="56"/>
        <v>0</v>
      </c>
      <c r="BH207" s="214">
        <f t="shared" si="57"/>
        <v>0</v>
      </c>
      <c r="BI207" s="214">
        <f t="shared" si="58"/>
        <v>0</v>
      </c>
      <c r="BJ207" s="25" t="s">
        <v>82</v>
      </c>
      <c r="BK207" s="214">
        <f t="shared" si="59"/>
        <v>0</v>
      </c>
      <c r="BL207" s="25" t="s">
        <v>327</v>
      </c>
      <c r="BM207" s="25" t="s">
        <v>2206</v>
      </c>
    </row>
    <row r="208" spans="2:65" s="1" customFormat="1" ht="22.5" customHeight="1">
      <c r="B208" s="42"/>
      <c r="C208" s="203" t="s">
        <v>2206</v>
      </c>
      <c r="D208" s="203" t="s">
        <v>311</v>
      </c>
      <c r="E208" s="204" t="s">
        <v>9054</v>
      </c>
      <c r="F208" s="205" t="s">
        <v>8922</v>
      </c>
      <c r="G208" s="206" t="s">
        <v>538</v>
      </c>
      <c r="H208" s="207">
        <v>28</v>
      </c>
      <c r="I208" s="208"/>
      <c r="J208" s="209">
        <f t="shared" si="50"/>
        <v>0</v>
      </c>
      <c r="K208" s="205" t="s">
        <v>21</v>
      </c>
      <c r="L208" s="62"/>
      <c r="M208" s="210" t="s">
        <v>21</v>
      </c>
      <c r="N208" s="211" t="s">
        <v>45</v>
      </c>
      <c r="O208" s="43"/>
      <c r="P208" s="212">
        <f t="shared" si="51"/>
        <v>0</v>
      </c>
      <c r="Q208" s="212">
        <v>0</v>
      </c>
      <c r="R208" s="212">
        <f t="shared" si="52"/>
        <v>0</v>
      </c>
      <c r="S208" s="212">
        <v>0</v>
      </c>
      <c r="T208" s="213">
        <f t="shared" si="53"/>
        <v>0</v>
      </c>
      <c r="AR208" s="25" t="s">
        <v>327</v>
      </c>
      <c r="AT208" s="25" t="s">
        <v>311</v>
      </c>
      <c r="AU208" s="25" t="s">
        <v>84</v>
      </c>
      <c r="AY208" s="25" t="s">
        <v>308</v>
      </c>
      <c r="BE208" s="214">
        <f t="shared" si="54"/>
        <v>0</v>
      </c>
      <c r="BF208" s="214">
        <f t="shared" si="55"/>
        <v>0</v>
      </c>
      <c r="BG208" s="214">
        <f t="shared" si="56"/>
        <v>0</v>
      </c>
      <c r="BH208" s="214">
        <f t="shared" si="57"/>
        <v>0</v>
      </c>
      <c r="BI208" s="214">
        <f t="shared" si="58"/>
        <v>0</v>
      </c>
      <c r="BJ208" s="25" t="s">
        <v>82</v>
      </c>
      <c r="BK208" s="214">
        <f t="shared" si="59"/>
        <v>0</v>
      </c>
      <c r="BL208" s="25" t="s">
        <v>327</v>
      </c>
      <c r="BM208" s="25" t="s">
        <v>2211</v>
      </c>
    </row>
    <row r="209" spans="2:65" s="1" customFormat="1" ht="22.5" customHeight="1">
      <c r="B209" s="42"/>
      <c r="C209" s="203" t="s">
        <v>2211</v>
      </c>
      <c r="D209" s="203" t="s">
        <v>311</v>
      </c>
      <c r="E209" s="204" t="s">
        <v>9055</v>
      </c>
      <c r="F209" s="205" t="s">
        <v>8930</v>
      </c>
      <c r="G209" s="206" t="s">
        <v>538</v>
      </c>
      <c r="H209" s="207">
        <v>80</v>
      </c>
      <c r="I209" s="208"/>
      <c r="J209" s="209">
        <f t="shared" si="50"/>
        <v>0</v>
      </c>
      <c r="K209" s="205" t="s">
        <v>21</v>
      </c>
      <c r="L209" s="62"/>
      <c r="M209" s="210" t="s">
        <v>21</v>
      </c>
      <c r="N209" s="211" t="s">
        <v>45</v>
      </c>
      <c r="O209" s="43"/>
      <c r="P209" s="212">
        <f t="shared" si="51"/>
        <v>0</v>
      </c>
      <c r="Q209" s="212">
        <v>0</v>
      </c>
      <c r="R209" s="212">
        <f t="shared" si="52"/>
        <v>0</v>
      </c>
      <c r="S209" s="212">
        <v>0</v>
      </c>
      <c r="T209" s="213">
        <f t="shared" si="53"/>
        <v>0</v>
      </c>
      <c r="AR209" s="25" t="s">
        <v>327</v>
      </c>
      <c r="AT209" s="25" t="s">
        <v>311</v>
      </c>
      <c r="AU209" s="25" t="s">
        <v>84</v>
      </c>
      <c r="AY209" s="25" t="s">
        <v>308</v>
      </c>
      <c r="BE209" s="214">
        <f t="shared" si="54"/>
        <v>0</v>
      </c>
      <c r="BF209" s="214">
        <f t="shared" si="55"/>
        <v>0</v>
      </c>
      <c r="BG209" s="214">
        <f t="shared" si="56"/>
        <v>0</v>
      </c>
      <c r="BH209" s="214">
        <f t="shared" si="57"/>
        <v>0</v>
      </c>
      <c r="BI209" s="214">
        <f t="shared" si="58"/>
        <v>0</v>
      </c>
      <c r="BJ209" s="25" t="s">
        <v>82</v>
      </c>
      <c r="BK209" s="214">
        <f t="shared" si="59"/>
        <v>0</v>
      </c>
      <c r="BL209" s="25" t="s">
        <v>327</v>
      </c>
      <c r="BM209" s="25" t="s">
        <v>2215</v>
      </c>
    </row>
    <row r="210" spans="2:65" s="1" customFormat="1" ht="22.5" customHeight="1">
      <c r="B210" s="42"/>
      <c r="C210" s="203" t="s">
        <v>2215</v>
      </c>
      <c r="D210" s="203" t="s">
        <v>311</v>
      </c>
      <c r="E210" s="204" t="s">
        <v>9056</v>
      </c>
      <c r="F210" s="205" t="s">
        <v>8932</v>
      </c>
      <c r="G210" s="206" t="s">
        <v>538</v>
      </c>
      <c r="H210" s="207">
        <v>30</v>
      </c>
      <c r="I210" s="208"/>
      <c r="J210" s="209">
        <f t="shared" si="50"/>
        <v>0</v>
      </c>
      <c r="K210" s="205" t="s">
        <v>21</v>
      </c>
      <c r="L210" s="62"/>
      <c r="M210" s="210" t="s">
        <v>21</v>
      </c>
      <c r="N210" s="211" t="s">
        <v>45</v>
      </c>
      <c r="O210" s="43"/>
      <c r="P210" s="212">
        <f t="shared" si="51"/>
        <v>0</v>
      </c>
      <c r="Q210" s="212">
        <v>0</v>
      </c>
      <c r="R210" s="212">
        <f t="shared" si="52"/>
        <v>0</v>
      </c>
      <c r="S210" s="212">
        <v>0</v>
      </c>
      <c r="T210" s="213">
        <f t="shared" si="53"/>
        <v>0</v>
      </c>
      <c r="AR210" s="25" t="s">
        <v>327</v>
      </c>
      <c r="AT210" s="25" t="s">
        <v>311</v>
      </c>
      <c r="AU210" s="25" t="s">
        <v>84</v>
      </c>
      <c r="AY210" s="25" t="s">
        <v>308</v>
      </c>
      <c r="BE210" s="214">
        <f t="shared" si="54"/>
        <v>0</v>
      </c>
      <c r="BF210" s="214">
        <f t="shared" si="55"/>
        <v>0</v>
      </c>
      <c r="BG210" s="214">
        <f t="shared" si="56"/>
        <v>0</v>
      </c>
      <c r="BH210" s="214">
        <f t="shared" si="57"/>
        <v>0</v>
      </c>
      <c r="BI210" s="214">
        <f t="shared" si="58"/>
        <v>0</v>
      </c>
      <c r="BJ210" s="25" t="s">
        <v>82</v>
      </c>
      <c r="BK210" s="214">
        <f t="shared" si="59"/>
        <v>0</v>
      </c>
      <c r="BL210" s="25" t="s">
        <v>327</v>
      </c>
      <c r="BM210" s="25" t="s">
        <v>2220</v>
      </c>
    </row>
    <row r="211" spans="2:65" s="1" customFormat="1" ht="22.5" customHeight="1">
      <c r="B211" s="42"/>
      <c r="C211" s="203" t="s">
        <v>2220</v>
      </c>
      <c r="D211" s="203" t="s">
        <v>311</v>
      </c>
      <c r="E211" s="204" t="s">
        <v>9057</v>
      </c>
      <c r="F211" s="205" t="s">
        <v>8934</v>
      </c>
      <c r="G211" s="206" t="s">
        <v>5275</v>
      </c>
      <c r="H211" s="207">
        <v>3</v>
      </c>
      <c r="I211" s="208"/>
      <c r="J211" s="209">
        <f t="shared" si="50"/>
        <v>0</v>
      </c>
      <c r="K211" s="205" t="s">
        <v>21</v>
      </c>
      <c r="L211" s="62"/>
      <c r="M211" s="210" t="s">
        <v>21</v>
      </c>
      <c r="N211" s="211" t="s">
        <v>45</v>
      </c>
      <c r="O211" s="43"/>
      <c r="P211" s="212">
        <f t="shared" si="51"/>
        <v>0</v>
      </c>
      <c r="Q211" s="212">
        <v>0</v>
      </c>
      <c r="R211" s="212">
        <f t="shared" si="52"/>
        <v>0</v>
      </c>
      <c r="S211" s="212">
        <v>0</v>
      </c>
      <c r="T211" s="213">
        <f t="shared" si="53"/>
        <v>0</v>
      </c>
      <c r="AR211" s="25" t="s">
        <v>327</v>
      </c>
      <c r="AT211" s="25" t="s">
        <v>311</v>
      </c>
      <c r="AU211" s="25" t="s">
        <v>84</v>
      </c>
      <c r="AY211" s="25" t="s">
        <v>308</v>
      </c>
      <c r="BE211" s="214">
        <f t="shared" si="54"/>
        <v>0</v>
      </c>
      <c r="BF211" s="214">
        <f t="shared" si="55"/>
        <v>0</v>
      </c>
      <c r="BG211" s="214">
        <f t="shared" si="56"/>
        <v>0</v>
      </c>
      <c r="BH211" s="214">
        <f t="shared" si="57"/>
        <v>0</v>
      </c>
      <c r="BI211" s="214">
        <f t="shared" si="58"/>
        <v>0</v>
      </c>
      <c r="BJ211" s="25" t="s">
        <v>82</v>
      </c>
      <c r="BK211" s="214">
        <f t="shared" si="59"/>
        <v>0</v>
      </c>
      <c r="BL211" s="25" t="s">
        <v>327</v>
      </c>
      <c r="BM211" s="25" t="s">
        <v>2224</v>
      </c>
    </row>
    <row r="212" spans="2:65" s="1" customFormat="1" ht="22.5" customHeight="1">
      <c r="B212" s="42"/>
      <c r="C212" s="203" t="s">
        <v>2224</v>
      </c>
      <c r="D212" s="203" t="s">
        <v>311</v>
      </c>
      <c r="E212" s="204" t="s">
        <v>9058</v>
      </c>
      <c r="F212" s="205" t="s">
        <v>7482</v>
      </c>
      <c r="G212" s="206" t="s">
        <v>700</v>
      </c>
      <c r="H212" s="207">
        <v>1</v>
      </c>
      <c r="I212" s="208"/>
      <c r="J212" s="209">
        <f t="shared" si="50"/>
        <v>0</v>
      </c>
      <c r="K212" s="205" t="s">
        <v>21</v>
      </c>
      <c r="L212" s="62"/>
      <c r="M212" s="210" t="s">
        <v>21</v>
      </c>
      <c r="N212" s="211" t="s">
        <v>45</v>
      </c>
      <c r="O212" s="43"/>
      <c r="P212" s="212">
        <f t="shared" si="51"/>
        <v>0</v>
      </c>
      <c r="Q212" s="212">
        <v>0</v>
      </c>
      <c r="R212" s="212">
        <f t="shared" si="52"/>
        <v>0</v>
      </c>
      <c r="S212" s="212">
        <v>0</v>
      </c>
      <c r="T212" s="213">
        <f t="shared" si="53"/>
        <v>0</v>
      </c>
      <c r="AR212" s="25" t="s">
        <v>327</v>
      </c>
      <c r="AT212" s="25" t="s">
        <v>311</v>
      </c>
      <c r="AU212" s="25" t="s">
        <v>84</v>
      </c>
      <c r="AY212" s="25" t="s">
        <v>308</v>
      </c>
      <c r="BE212" s="214">
        <f t="shared" si="54"/>
        <v>0</v>
      </c>
      <c r="BF212" s="214">
        <f t="shared" si="55"/>
        <v>0</v>
      </c>
      <c r="BG212" s="214">
        <f t="shared" si="56"/>
        <v>0</v>
      </c>
      <c r="BH212" s="214">
        <f t="shared" si="57"/>
        <v>0</v>
      </c>
      <c r="BI212" s="214">
        <f t="shared" si="58"/>
        <v>0</v>
      </c>
      <c r="BJ212" s="25" t="s">
        <v>82</v>
      </c>
      <c r="BK212" s="214">
        <f t="shared" si="59"/>
        <v>0</v>
      </c>
      <c r="BL212" s="25" t="s">
        <v>327</v>
      </c>
      <c r="BM212" s="25" t="s">
        <v>2229</v>
      </c>
    </row>
    <row r="213" spans="2:65" s="1" customFormat="1" ht="22.5" customHeight="1">
      <c r="B213" s="42"/>
      <c r="C213" s="203" t="s">
        <v>2229</v>
      </c>
      <c r="D213" s="203" t="s">
        <v>311</v>
      </c>
      <c r="E213" s="204" t="s">
        <v>9059</v>
      </c>
      <c r="F213" s="205" t="s">
        <v>8937</v>
      </c>
      <c r="G213" s="206" t="s">
        <v>700</v>
      </c>
      <c r="H213" s="207">
        <v>1</v>
      </c>
      <c r="I213" s="208"/>
      <c r="J213" s="209">
        <f t="shared" si="50"/>
        <v>0</v>
      </c>
      <c r="K213" s="205" t="s">
        <v>21</v>
      </c>
      <c r="L213" s="62"/>
      <c r="M213" s="210" t="s">
        <v>21</v>
      </c>
      <c r="N213" s="211" t="s">
        <v>45</v>
      </c>
      <c r="O213" s="43"/>
      <c r="P213" s="212">
        <f t="shared" si="51"/>
        <v>0</v>
      </c>
      <c r="Q213" s="212">
        <v>0</v>
      </c>
      <c r="R213" s="212">
        <f t="shared" si="52"/>
        <v>0</v>
      </c>
      <c r="S213" s="212">
        <v>0</v>
      </c>
      <c r="T213" s="213">
        <f t="shared" si="53"/>
        <v>0</v>
      </c>
      <c r="AR213" s="25" t="s">
        <v>327</v>
      </c>
      <c r="AT213" s="25" t="s">
        <v>311</v>
      </c>
      <c r="AU213" s="25" t="s">
        <v>84</v>
      </c>
      <c r="AY213" s="25" t="s">
        <v>308</v>
      </c>
      <c r="BE213" s="214">
        <f t="shared" si="54"/>
        <v>0</v>
      </c>
      <c r="BF213" s="214">
        <f t="shared" si="55"/>
        <v>0</v>
      </c>
      <c r="BG213" s="214">
        <f t="shared" si="56"/>
        <v>0</v>
      </c>
      <c r="BH213" s="214">
        <f t="shared" si="57"/>
        <v>0</v>
      </c>
      <c r="BI213" s="214">
        <f t="shared" si="58"/>
        <v>0</v>
      </c>
      <c r="BJ213" s="25" t="s">
        <v>82</v>
      </c>
      <c r="BK213" s="214">
        <f t="shared" si="59"/>
        <v>0</v>
      </c>
      <c r="BL213" s="25" t="s">
        <v>327</v>
      </c>
      <c r="BM213" s="25" t="s">
        <v>2234</v>
      </c>
    </row>
    <row r="214" spans="2:65" s="11" customFormat="1" ht="29.85" customHeight="1">
      <c r="B214" s="186"/>
      <c r="C214" s="187"/>
      <c r="D214" s="200" t="s">
        <v>73</v>
      </c>
      <c r="E214" s="201" t="s">
        <v>9060</v>
      </c>
      <c r="F214" s="201" t="s">
        <v>9061</v>
      </c>
      <c r="G214" s="187"/>
      <c r="H214" s="187"/>
      <c r="I214" s="190"/>
      <c r="J214" s="202">
        <f>BK214</f>
        <v>0</v>
      </c>
      <c r="K214" s="187"/>
      <c r="L214" s="192"/>
      <c r="M214" s="193"/>
      <c r="N214" s="194"/>
      <c r="O214" s="194"/>
      <c r="P214" s="195">
        <f>SUM(P215:P236)</f>
        <v>0</v>
      </c>
      <c r="Q214" s="194"/>
      <c r="R214" s="195">
        <f>SUM(R215:R236)</f>
        <v>0</v>
      </c>
      <c r="S214" s="194"/>
      <c r="T214" s="196">
        <f>SUM(T215:T236)</f>
        <v>0</v>
      </c>
      <c r="AR214" s="197" t="s">
        <v>82</v>
      </c>
      <c r="AT214" s="198" t="s">
        <v>73</v>
      </c>
      <c r="AU214" s="198" t="s">
        <v>82</v>
      </c>
      <c r="AY214" s="197" t="s">
        <v>308</v>
      </c>
      <c r="BK214" s="199">
        <f>SUM(BK215:BK236)</f>
        <v>0</v>
      </c>
    </row>
    <row r="215" spans="2:65" s="1" customFormat="1" ht="22.5" customHeight="1">
      <c r="B215" s="42"/>
      <c r="C215" s="203" t="s">
        <v>2234</v>
      </c>
      <c r="D215" s="203" t="s">
        <v>311</v>
      </c>
      <c r="E215" s="204" t="s">
        <v>9062</v>
      </c>
      <c r="F215" s="205" t="s">
        <v>9063</v>
      </c>
      <c r="G215" s="206" t="s">
        <v>5275</v>
      </c>
      <c r="H215" s="207">
        <v>1</v>
      </c>
      <c r="I215" s="208"/>
      <c r="J215" s="209">
        <f t="shared" ref="J215:J236" si="60">ROUND(I215*H215,2)</f>
        <v>0</v>
      </c>
      <c r="K215" s="205" t="s">
        <v>21</v>
      </c>
      <c r="L215" s="62"/>
      <c r="M215" s="210" t="s">
        <v>21</v>
      </c>
      <c r="N215" s="211" t="s">
        <v>45</v>
      </c>
      <c r="O215" s="43"/>
      <c r="P215" s="212">
        <f t="shared" ref="P215:P236" si="61">O215*H215</f>
        <v>0</v>
      </c>
      <c r="Q215" s="212">
        <v>0</v>
      </c>
      <c r="R215" s="212">
        <f t="shared" ref="R215:R236" si="62">Q215*H215</f>
        <v>0</v>
      </c>
      <c r="S215" s="212">
        <v>0</v>
      </c>
      <c r="T215" s="213">
        <f t="shared" ref="T215:T236" si="63">S215*H215</f>
        <v>0</v>
      </c>
      <c r="AR215" s="25" t="s">
        <v>327</v>
      </c>
      <c r="AT215" s="25" t="s">
        <v>311</v>
      </c>
      <c r="AU215" s="25" t="s">
        <v>84</v>
      </c>
      <c r="AY215" s="25" t="s">
        <v>308</v>
      </c>
      <c r="BE215" s="214">
        <f t="shared" ref="BE215:BE236" si="64">IF(N215="základní",J215,0)</f>
        <v>0</v>
      </c>
      <c r="BF215" s="214">
        <f t="shared" ref="BF215:BF236" si="65">IF(N215="snížená",J215,0)</f>
        <v>0</v>
      </c>
      <c r="BG215" s="214">
        <f t="shared" ref="BG215:BG236" si="66">IF(N215="zákl. přenesená",J215,0)</f>
        <v>0</v>
      </c>
      <c r="BH215" s="214">
        <f t="shared" ref="BH215:BH236" si="67">IF(N215="sníž. přenesená",J215,0)</f>
        <v>0</v>
      </c>
      <c r="BI215" s="214">
        <f t="shared" ref="BI215:BI236" si="68">IF(N215="nulová",J215,0)</f>
        <v>0</v>
      </c>
      <c r="BJ215" s="25" t="s">
        <v>82</v>
      </c>
      <c r="BK215" s="214">
        <f t="shared" ref="BK215:BK236" si="69">ROUND(I215*H215,2)</f>
        <v>0</v>
      </c>
      <c r="BL215" s="25" t="s">
        <v>327</v>
      </c>
      <c r="BM215" s="25" t="s">
        <v>2238</v>
      </c>
    </row>
    <row r="216" spans="2:65" s="1" customFormat="1" ht="22.5" customHeight="1">
      <c r="B216" s="42"/>
      <c r="C216" s="203" t="s">
        <v>2238</v>
      </c>
      <c r="D216" s="203" t="s">
        <v>311</v>
      </c>
      <c r="E216" s="204" t="s">
        <v>9064</v>
      </c>
      <c r="F216" s="205" t="s">
        <v>9065</v>
      </c>
      <c r="G216" s="206" t="s">
        <v>5275</v>
      </c>
      <c r="H216" s="207">
        <v>1</v>
      </c>
      <c r="I216" s="208"/>
      <c r="J216" s="209">
        <f t="shared" si="60"/>
        <v>0</v>
      </c>
      <c r="K216" s="205" t="s">
        <v>21</v>
      </c>
      <c r="L216" s="62"/>
      <c r="M216" s="210" t="s">
        <v>21</v>
      </c>
      <c r="N216" s="211" t="s">
        <v>45</v>
      </c>
      <c r="O216" s="43"/>
      <c r="P216" s="212">
        <f t="shared" si="61"/>
        <v>0</v>
      </c>
      <c r="Q216" s="212">
        <v>0</v>
      </c>
      <c r="R216" s="212">
        <f t="shared" si="62"/>
        <v>0</v>
      </c>
      <c r="S216" s="212">
        <v>0</v>
      </c>
      <c r="T216" s="213">
        <f t="shared" si="63"/>
        <v>0</v>
      </c>
      <c r="AR216" s="25" t="s">
        <v>327</v>
      </c>
      <c r="AT216" s="25" t="s">
        <v>311</v>
      </c>
      <c r="AU216" s="25" t="s">
        <v>84</v>
      </c>
      <c r="AY216" s="25" t="s">
        <v>308</v>
      </c>
      <c r="BE216" s="214">
        <f t="shared" si="64"/>
        <v>0</v>
      </c>
      <c r="BF216" s="214">
        <f t="shared" si="65"/>
        <v>0</v>
      </c>
      <c r="BG216" s="214">
        <f t="shared" si="66"/>
        <v>0</v>
      </c>
      <c r="BH216" s="214">
        <f t="shared" si="67"/>
        <v>0</v>
      </c>
      <c r="BI216" s="214">
        <f t="shared" si="68"/>
        <v>0</v>
      </c>
      <c r="BJ216" s="25" t="s">
        <v>82</v>
      </c>
      <c r="BK216" s="214">
        <f t="shared" si="69"/>
        <v>0</v>
      </c>
      <c r="BL216" s="25" t="s">
        <v>327</v>
      </c>
      <c r="BM216" s="25" t="s">
        <v>2241</v>
      </c>
    </row>
    <row r="217" spans="2:65" s="1" customFormat="1" ht="22.5" customHeight="1">
      <c r="B217" s="42"/>
      <c r="C217" s="203" t="s">
        <v>2241</v>
      </c>
      <c r="D217" s="203" t="s">
        <v>311</v>
      </c>
      <c r="E217" s="204" t="s">
        <v>9066</v>
      </c>
      <c r="F217" s="205" t="s">
        <v>8969</v>
      </c>
      <c r="G217" s="206" t="s">
        <v>5275</v>
      </c>
      <c r="H217" s="207">
        <v>7</v>
      </c>
      <c r="I217" s="208"/>
      <c r="J217" s="209">
        <f t="shared" si="60"/>
        <v>0</v>
      </c>
      <c r="K217" s="205" t="s">
        <v>21</v>
      </c>
      <c r="L217" s="62"/>
      <c r="M217" s="210" t="s">
        <v>21</v>
      </c>
      <c r="N217" s="211" t="s">
        <v>45</v>
      </c>
      <c r="O217" s="43"/>
      <c r="P217" s="212">
        <f t="shared" si="61"/>
        <v>0</v>
      </c>
      <c r="Q217" s="212">
        <v>0</v>
      </c>
      <c r="R217" s="212">
        <f t="shared" si="62"/>
        <v>0</v>
      </c>
      <c r="S217" s="212">
        <v>0</v>
      </c>
      <c r="T217" s="213">
        <f t="shared" si="63"/>
        <v>0</v>
      </c>
      <c r="AR217" s="25" t="s">
        <v>327</v>
      </c>
      <c r="AT217" s="25" t="s">
        <v>311</v>
      </c>
      <c r="AU217" s="25" t="s">
        <v>84</v>
      </c>
      <c r="AY217" s="25" t="s">
        <v>308</v>
      </c>
      <c r="BE217" s="214">
        <f t="shared" si="64"/>
        <v>0</v>
      </c>
      <c r="BF217" s="214">
        <f t="shared" si="65"/>
        <v>0</v>
      </c>
      <c r="BG217" s="214">
        <f t="shared" si="66"/>
        <v>0</v>
      </c>
      <c r="BH217" s="214">
        <f t="shared" si="67"/>
        <v>0</v>
      </c>
      <c r="BI217" s="214">
        <f t="shared" si="68"/>
        <v>0</v>
      </c>
      <c r="BJ217" s="25" t="s">
        <v>82</v>
      </c>
      <c r="BK217" s="214">
        <f t="shared" si="69"/>
        <v>0</v>
      </c>
      <c r="BL217" s="25" t="s">
        <v>327</v>
      </c>
      <c r="BM217" s="25" t="s">
        <v>2245</v>
      </c>
    </row>
    <row r="218" spans="2:65" s="1" customFormat="1" ht="22.5" customHeight="1">
      <c r="B218" s="42"/>
      <c r="C218" s="203" t="s">
        <v>2245</v>
      </c>
      <c r="D218" s="203" t="s">
        <v>311</v>
      </c>
      <c r="E218" s="204" t="s">
        <v>9067</v>
      </c>
      <c r="F218" s="205" t="s">
        <v>8971</v>
      </c>
      <c r="G218" s="206" t="s">
        <v>5275</v>
      </c>
      <c r="H218" s="207">
        <v>2</v>
      </c>
      <c r="I218" s="208"/>
      <c r="J218" s="209">
        <f t="shared" si="60"/>
        <v>0</v>
      </c>
      <c r="K218" s="205" t="s">
        <v>21</v>
      </c>
      <c r="L218" s="62"/>
      <c r="M218" s="210" t="s">
        <v>21</v>
      </c>
      <c r="N218" s="211" t="s">
        <v>45</v>
      </c>
      <c r="O218" s="43"/>
      <c r="P218" s="212">
        <f t="shared" si="61"/>
        <v>0</v>
      </c>
      <c r="Q218" s="212">
        <v>0</v>
      </c>
      <c r="R218" s="212">
        <f t="shared" si="62"/>
        <v>0</v>
      </c>
      <c r="S218" s="212">
        <v>0</v>
      </c>
      <c r="T218" s="213">
        <f t="shared" si="63"/>
        <v>0</v>
      </c>
      <c r="AR218" s="25" t="s">
        <v>327</v>
      </c>
      <c r="AT218" s="25" t="s">
        <v>311</v>
      </c>
      <c r="AU218" s="25" t="s">
        <v>84</v>
      </c>
      <c r="AY218" s="25" t="s">
        <v>308</v>
      </c>
      <c r="BE218" s="214">
        <f t="shared" si="64"/>
        <v>0</v>
      </c>
      <c r="BF218" s="214">
        <f t="shared" si="65"/>
        <v>0</v>
      </c>
      <c r="BG218" s="214">
        <f t="shared" si="66"/>
        <v>0</v>
      </c>
      <c r="BH218" s="214">
        <f t="shared" si="67"/>
        <v>0</v>
      </c>
      <c r="BI218" s="214">
        <f t="shared" si="68"/>
        <v>0</v>
      </c>
      <c r="BJ218" s="25" t="s">
        <v>82</v>
      </c>
      <c r="BK218" s="214">
        <f t="shared" si="69"/>
        <v>0</v>
      </c>
      <c r="BL218" s="25" t="s">
        <v>327</v>
      </c>
      <c r="BM218" s="25" t="s">
        <v>2248</v>
      </c>
    </row>
    <row r="219" spans="2:65" s="1" customFormat="1" ht="22.5" customHeight="1">
      <c r="B219" s="42"/>
      <c r="C219" s="203" t="s">
        <v>2248</v>
      </c>
      <c r="D219" s="203" t="s">
        <v>311</v>
      </c>
      <c r="E219" s="204" t="s">
        <v>9068</v>
      </c>
      <c r="F219" s="205" t="s">
        <v>9069</v>
      </c>
      <c r="G219" s="206" t="s">
        <v>5275</v>
      </c>
      <c r="H219" s="207">
        <v>3</v>
      </c>
      <c r="I219" s="208"/>
      <c r="J219" s="209">
        <f t="shared" si="60"/>
        <v>0</v>
      </c>
      <c r="K219" s="205" t="s">
        <v>21</v>
      </c>
      <c r="L219" s="62"/>
      <c r="M219" s="210" t="s">
        <v>21</v>
      </c>
      <c r="N219" s="211" t="s">
        <v>45</v>
      </c>
      <c r="O219" s="43"/>
      <c r="P219" s="212">
        <f t="shared" si="61"/>
        <v>0</v>
      </c>
      <c r="Q219" s="212">
        <v>0</v>
      </c>
      <c r="R219" s="212">
        <f t="shared" si="62"/>
        <v>0</v>
      </c>
      <c r="S219" s="212">
        <v>0</v>
      </c>
      <c r="T219" s="213">
        <f t="shared" si="63"/>
        <v>0</v>
      </c>
      <c r="AR219" s="25" t="s">
        <v>327</v>
      </c>
      <c r="AT219" s="25" t="s">
        <v>311</v>
      </c>
      <c r="AU219" s="25" t="s">
        <v>84</v>
      </c>
      <c r="AY219" s="25" t="s">
        <v>308</v>
      </c>
      <c r="BE219" s="214">
        <f t="shared" si="64"/>
        <v>0</v>
      </c>
      <c r="BF219" s="214">
        <f t="shared" si="65"/>
        <v>0</v>
      </c>
      <c r="BG219" s="214">
        <f t="shared" si="66"/>
        <v>0</v>
      </c>
      <c r="BH219" s="214">
        <f t="shared" si="67"/>
        <v>0</v>
      </c>
      <c r="BI219" s="214">
        <f t="shared" si="68"/>
        <v>0</v>
      </c>
      <c r="BJ219" s="25" t="s">
        <v>82</v>
      </c>
      <c r="BK219" s="214">
        <f t="shared" si="69"/>
        <v>0</v>
      </c>
      <c r="BL219" s="25" t="s">
        <v>327</v>
      </c>
      <c r="BM219" s="25" t="s">
        <v>2253</v>
      </c>
    </row>
    <row r="220" spans="2:65" s="1" customFormat="1" ht="22.5" customHeight="1">
      <c r="B220" s="42"/>
      <c r="C220" s="203" t="s">
        <v>2253</v>
      </c>
      <c r="D220" s="203" t="s">
        <v>311</v>
      </c>
      <c r="E220" s="204" t="s">
        <v>9070</v>
      </c>
      <c r="F220" s="205" t="s">
        <v>8912</v>
      </c>
      <c r="G220" s="206" t="s">
        <v>5275</v>
      </c>
      <c r="H220" s="207">
        <v>14</v>
      </c>
      <c r="I220" s="208"/>
      <c r="J220" s="209">
        <f t="shared" si="60"/>
        <v>0</v>
      </c>
      <c r="K220" s="205" t="s">
        <v>21</v>
      </c>
      <c r="L220" s="62"/>
      <c r="M220" s="210" t="s">
        <v>21</v>
      </c>
      <c r="N220" s="211" t="s">
        <v>45</v>
      </c>
      <c r="O220" s="43"/>
      <c r="P220" s="212">
        <f t="shared" si="61"/>
        <v>0</v>
      </c>
      <c r="Q220" s="212">
        <v>0</v>
      </c>
      <c r="R220" s="212">
        <f t="shared" si="62"/>
        <v>0</v>
      </c>
      <c r="S220" s="212">
        <v>0</v>
      </c>
      <c r="T220" s="213">
        <f t="shared" si="63"/>
        <v>0</v>
      </c>
      <c r="AR220" s="25" t="s">
        <v>327</v>
      </c>
      <c r="AT220" s="25" t="s">
        <v>311</v>
      </c>
      <c r="AU220" s="25" t="s">
        <v>84</v>
      </c>
      <c r="AY220" s="25" t="s">
        <v>308</v>
      </c>
      <c r="BE220" s="214">
        <f t="shared" si="64"/>
        <v>0</v>
      </c>
      <c r="BF220" s="214">
        <f t="shared" si="65"/>
        <v>0</v>
      </c>
      <c r="BG220" s="214">
        <f t="shared" si="66"/>
        <v>0</v>
      </c>
      <c r="BH220" s="214">
        <f t="shared" si="67"/>
        <v>0</v>
      </c>
      <c r="BI220" s="214">
        <f t="shared" si="68"/>
        <v>0</v>
      </c>
      <c r="BJ220" s="25" t="s">
        <v>82</v>
      </c>
      <c r="BK220" s="214">
        <f t="shared" si="69"/>
        <v>0</v>
      </c>
      <c r="BL220" s="25" t="s">
        <v>327</v>
      </c>
      <c r="BM220" s="25" t="s">
        <v>2257</v>
      </c>
    </row>
    <row r="221" spans="2:65" s="1" customFormat="1" ht="22.5" customHeight="1">
      <c r="B221" s="42"/>
      <c r="C221" s="203" t="s">
        <v>2257</v>
      </c>
      <c r="D221" s="203" t="s">
        <v>311</v>
      </c>
      <c r="E221" s="204" t="s">
        <v>9071</v>
      </c>
      <c r="F221" s="205" t="s">
        <v>8914</v>
      </c>
      <c r="G221" s="206" t="s">
        <v>4354</v>
      </c>
      <c r="H221" s="207">
        <v>38</v>
      </c>
      <c r="I221" s="208"/>
      <c r="J221" s="209">
        <f t="shared" si="60"/>
        <v>0</v>
      </c>
      <c r="K221" s="205" t="s">
        <v>21</v>
      </c>
      <c r="L221" s="62"/>
      <c r="M221" s="210" t="s">
        <v>21</v>
      </c>
      <c r="N221" s="211" t="s">
        <v>45</v>
      </c>
      <c r="O221" s="43"/>
      <c r="P221" s="212">
        <f t="shared" si="61"/>
        <v>0</v>
      </c>
      <c r="Q221" s="212">
        <v>0</v>
      </c>
      <c r="R221" s="212">
        <f t="shared" si="62"/>
        <v>0</v>
      </c>
      <c r="S221" s="212">
        <v>0</v>
      </c>
      <c r="T221" s="213">
        <f t="shared" si="63"/>
        <v>0</v>
      </c>
      <c r="AR221" s="25" t="s">
        <v>327</v>
      </c>
      <c r="AT221" s="25" t="s">
        <v>311</v>
      </c>
      <c r="AU221" s="25" t="s">
        <v>84</v>
      </c>
      <c r="AY221" s="25" t="s">
        <v>308</v>
      </c>
      <c r="BE221" s="214">
        <f t="shared" si="64"/>
        <v>0</v>
      </c>
      <c r="BF221" s="214">
        <f t="shared" si="65"/>
        <v>0</v>
      </c>
      <c r="BG221" s="214">
        <f t="shared" si="66"/>
        <v>0</v>
      </c>
      <c r="BH221" s="214">
        <f t="shared" si="67"/>
        <v>0</v>
      </c>
      <c r="BI221" s="214">
        <f t="shared" si="68"/>
        <v>0</v>
      </c>
      <c r="BJ221" s="25" t="s">
        <v>82</v>
      </c>
      <c r="BK221" s="214">
        <f t="shared" si="69"/>
        <v>0</v>
      </c>
      <c r="BL221" s="25" t="s">
        <v>327</v>
      </c>
      <c r="BM221" s="25" t="s">
        <v>2261</v>
      </c>
    </row>
    <row r="222" spans="2:65" s="1" customFormat="1" ht="22.5" customHeight="1">
      <c r="B222" s="42"/>
      <c r="C222" s="203" t="s">
        <v>2261</v>
      </c>
      <c r="D222" s="203" t="s">
        <v>311</v>
      </c>
      <c r="E222" s="204" t="s">
        <v>9072</v>
      </c>
      <c r="F222" s="205" t="s">
        <v>9073</v>
      </c>
      <c r="G222" s="206" t="s">
        <v>5275</v>
      </c>
      <c r="H222" s="207">
        <v>3</v>
      </c>
      <c r="I222" s="208"/>
      <c r="J222" s="209">
        <f t="shared" si="60"/>
        <v>0</v>
      </c>
      <c r="K222" s="205" t="s">
        <v>21</v>
      </c>
      <c r="L222" s="62"/>
      <c r="M222" s="210" t="s">
        <v>21</v>
      </c>
      <c r="N222" s="211" t="s">
        <v>45</v>
      </c>
      <c r="O222" s="43"/>
      <c r="P222" s="212">
        <f t="shared" si="61"/>
        <v>0</v>
      </c>
      <c r="Q222" s="212">
        <v>0</v>
      </c>
      <c r="R222" s="212">
        <f t="shared" si="62"/>
        <v>0</v>
      </c>
      <c r="S222" s="212">
        <v>0</v>
      </c>
      <c r="T222" s="213">
        <f t="shared" si="63"/>
        <v>0</v>
      </c>
      <c r="AR222" s="25" t="s">
        <v>327</v>
      </c>
      <c r="AT222" s="25" t="s">
        <v>311</v>
      </c>
      <c r="AU222" s="25" t="s">
        <v>84</v>
      </c>
      <c r="AY222" s="25" t="s">
        <v>308</v>
      </c>
      <c r="BE222" s="214">
        <f t="shared" si="64"/>
        <v>0</v>
      </c>
      <c r="BF222" s="214">
        <f t="shared" si="65"/>
        <v>0</v>
      </c>
      <c r="BG222" s="214">
        <f t="shared" si="66"/>
        <v>0</v>
      </c>
      <c r="BH222" s="214">
        <f t="shared" si="67"/>
        <v>0</v>
      </c>
      <c r="BI222" s="214">
        <f t="shared" si="68"/>
        <v>0</v>
      </c>
      <c r="BJ222" s="25" t="s">
        <v>82</v>
      </c>
      <c r="BK222" s="214">
        <f t="shared" si="69"/>
        <v>0</v>
      </c>
      <c r="BL222" s="25" t="s">
        <v>327</v>
      </c>
      <c r="BM222" s="25" t="s">
        <v>2266</v>
      </c>
    </row>
    <row r="223" spans="2:65" s="1" customFormat="1" ht="22.5" customHeight="1">
      <c r="B223" s="42"/>
      <c r="C223" s="203" t="s">
        <v>2266</v>
      </c>
      <c r="D223" s="203" t="s">
        <v>311</v>
      </c>
      <c r="E223" s="204" t="s">
        <v>9074</v>
      </c>
      <c r="F223" s="205" t="s">
        <v>9075</v>
      </c>
      <c r="G223" s="206" t="s">
        <v>5275</v>
      </c>
      <c r="H223" s="207">
        <v>3</v>
      </c>
      <c r="I223" s="208"/>
      <c r="J223" s="209">
        <f t="shared" si="60"/>
        <v>0</v>
      </c>
      <c r="K223" s="205" t="s">
        <v>21</v>
      </c>
      <c r="L223" s="62"/>
      <c r="M223" s="210" t="s">
        <v>21</v>
      </c>
      <c r="N223" s="211" t="s">
        <v>45</v>
      </c>
      <c r="O223" s="43"/>
      <c r="P223" s="212">
        <f t="shared" si="61"/>
        <v>0</v>
      </c>
      <c r="Q223" s="212">
        <v>0</v>
      </c>
      <c r="R223" s="212">
        <f t="shared" si="62"/>
        <v>0</v>
      </c>
      <c r="S223" s="212">
        <v>0</v>
      </c>
      <c r="T223" s="213">
        <f t="shared" si="63"/>
        <v>0</v>
      </c>
      <c r="AR223" s="25" t="s">
        <v>327</v>
      </c>
      <c r="AT223" s="25" t="s">
        <v>311</v>
      </c>
      <c r="AU223" s="25" t="s">
        <v>84</v>
      </c>
      <c r="AY223" s="25" t="s">
        <v>308</v>
      </c>
      <c r="BE223" s="214">
        <f t="shared" si="64"/>
        <v>0</v>
      </c>
      <c r="BF223" s="214">
        <f t="shared" si="65"/>
        <v>0</v>
      </c>
      <c r="BG223" s="214">
        <f t="shared" si="66"/>
        <v>0</v>
      </c>
      <c r="BH223" s="214">
        <f t="shared" si="67"/>
        <v>0</v>
      </c>
      <c r="BI223" s="214">
        <f t="shared" si="68"/>
        <v>0</v>
      </c>
      <c r="BJ223" s="25" t="s">
        <v>82</v>
      </c>
      <c r="BK223" s="214">
        <f t="shared" si="69"/>
        <v>0</v>
      </c>
      <c r="BL223" s="25" t="s">
        <v>327</v>
      </c>
      <c r="BM223" s="25" t="s">
        <v>2270</v>
      </c>
    </row>
    <row r="224" spans="2:65" s="1" customFormat="1" ht="22.5" customHeight="1">
      <c r="B224" s="42"/>
      <c r="C224" s="203" t="s">
        <v>2270</v>
      </c>
      <c r="D224" s="203" t="s">
        <v>311</v>
      </c>
      <c r="E224" s="204" t="s">
        <v>9076</v>
      </c>
      <c r="F224" s="205" t="s">
        <v>7467</v>
      </c>
      <c r="G224" s="206" t="s">
        <v>508</v>
      </c>
      <c r="H224" s="207">
        <v>3</v>
      </c>
      <c r="I224" s="208"/>
      <c r="J224" s="209">
        <f t="shared" si="60"/>
        <v>0</v>
      </c>
      <c r="K224" s="205" t="s">
        <v>21</v>
      </c>
      <c r="L224" s="62"/>
      <c r="M224" s="210" t="s">
        <v>21</v>
      </c>
      <c r="N224" s="211" t="s">
        <v>45</v>
      </c>
      <c r="O224" s="43"/>
      <c r="P224" s="212">
        <f t="shared" si="61"/>
        <v>0</v>
      </c>
      <c r="Q224" s="212">
        <v>0</v>
      </c>
      <c r="R224" s="212">
        <f t="shared" si="62"/>
        <v>0</v>
      </c>
      <c r="S224" s="212">
        <v>0</v>
      </c>
      <c r="T224" s="213">
        <f t="shared" si="63"/>
        <v>0</v>
      </c>
      <c r="AR224" s="25" t="s">
        <v>327</v>
      </c>
      <c r="AT224" s="25" t="s">
        <v>311</v>
      </c>
      <c r="AU224" s="25" t="s">
        <v>84</v>
      </c>
      <c r="AY224" s="25" t="s">
        <v>308</v>
      </c>
      <c r="BE224" s="214">
        <f t="shared" si="64"/>
        <v>0</v>
      </c>
      <c r="BF224" s="214">
        <f t="shared" si="65"/>
        <v>0</v>
      </c>
      <c r="BG224" s="214">
        <f t="shared" si="66"/>
        <v>0</v>
      </c>
      <c r="BH224" s="214">
        <f t="shared" si="67"/>
        <v>0</v>
      </c>
      <c r="BI224" s="214">
        <f t="shared" si="68"/>
        <v>0</v>
      </c>
      <c r="BJ224" s="25" t="s">
        <v>82</v>
      </c>
      <c r="BK224" s="214">
        <f t="shared" si="69"/>
        <v>0</v>
      </c>
      <c r="BL224" s="25" t="s">
        <v>327</v>
      </c>
      <c r="BM224" s="25" t="s">
        <v>2277</v>
      </c>
    </row>
    <row r="225" spans="2:65" s="1" customFormat="1" ht="22.5" customHeight="1">
      <c r="B225" s="42"/>
      <c r="C225" s="203" t="s">
        <v>2277</v>
      </c>
      <c r="D225" s="203" t="s">
        <v>311</v>
      </c>
      <c r="E225" s="204" t="s">
        <v>9077</v>
      </c>
      <c r="F225" s="205" t="s">
        <v>8916</v>
      </c>
      <c r="G225" s="206" t="s">
        <v>538</v>
      </c>
      <c r="H225" s="207">
        <v>40</v>
      </c>
      <c r="I225" s="208"/>
      <c r="J225" s="209">
        <f t="shared" si="60"/>
        <v>0</v>
      </c>
      <c r="K225" s="205" t="s">
        <v>21</v>
      </c>
      <c r="L225" s="62"/>
      <c r="M225" s="210" t="s">
        <v>21</v>
      </c>
      <c r="N225" s="211" t="s">
        <v>45</v>
      </c>
      <c r="O225" s="43"/>
      <c r="P225" s="212">
        <f t="shared" si="61"/>
        <v>0</v>
      </c>
      <c r="Q225" s="212">
        <v>0</v>
      </c>
      <c r="R225" s="212">
        <f t="shared" si="62"/>
        <v>0</v>
      </c>
      <c r="S225" s="212">
        <v>0</v>
      </c>
      <c r="T225" s="213">
        <f t="shared" si="63"/>
        <v>0</v>
      </c>
      <c r="AR225" s="25" t="s">
        <v>327</v>
      </c>
      <c r="AT225" s="25" t="s">
        <v>311</v>
      </c>
      <c r="AU225" s="25" t="s">
        <v>84</v>
      </c>
      <c r="AY225" s="25" t="s">
        <v>308</v>
      </c>
      <c r="BE225" s="214">
        <f t="shared" si="64"/>
        <v>0</v>
      </c>
      <c r="BF225" s="214">
        <f t="shared" si="65"/>
        <v>0</v>
      </c>
      <c r="BG225" s="214">
        <f t="shared" si="66"/>
        <v>0</v>
      </c>
      <c r="BH225" s="214">
        <f t="shared" si="67"/>
        <v>0</v>
      </c>
      <c r="BI225" s="214">
        <f t="shared" si="68"/>
        <v>0</v>
      </c>
      <c r="BJ225" s="25" t="s">
        <v>82</v>
      </c>
      <c r="BK225" s="214">
        <f t="shared" si="69"/>
        <v>0</v>
      </c>
      <c r="BL225" s="25" t="s">
        <v>327</v>
      </c>
      <c r="BM225" s="25" t="s">
        <v>2282</v>
      </c>
    </row>
    <row r="226" spans="2:65" s="1" customFormat="1" ht="22.5" customHeight="1">
      <c r="B226" s="42"/>
      <c r="C226" s="203" t="s">
        <v>2282</v>
      </c>
      <c r="D226" s="203" t="s">
        <v>311</v>
      </c>
      <c r="E226" s="204" t="s">
        <v>9078</v>
      </c>
      <c r="F226" s="205" t="s">
        <v>8918</v>
      </c>
      <c r="G226" s="206" t="s">
        <v>538</v>
      </c>
      <c r="H226" s="207">
        <v>24</v>
      </c>
      <c r="I226" s="208"/>
      <c r="J226" s="209">
        <f t="shared" si="60"/>
        <v>0</v>
      </c>
      <c r="K226" s="205" t="s">
        <v>21</v>
      </c>
      <c r="L226" s="62"/>
      <c r="M226" s="210" t="s">
        <v>21</v>
      </c>
      <c r="N226" s="211" t="s">
        <v>45</v>
      </c>
      <c r="O226" s="43"/>
      <c r="P226" s="212">
        <f t="shared" si="61"/>
        <v>0</v>
      </c>
      <c r="Q226" s="212">
        <v>0</v>
      </c>
      <c r="R226" s="212">
        <f t="shared" si="62"/>
        <v>0</v>
      </c>
      <c r="S226" s="212">
        <v>0</v>
      </c>
      <c r="T226" s="213">
        <f t="shared" si="63"/>
        <v>0</v>
      </c>
      <c r="AR226" s="25" t="s">
        <v>327</v>
      </c>
      <c r="AT226" s="25" t="s">
        <v>311</v>
      </c>
      <c r="AU226" s="25" t="s">
        <v>84</v>
      </c>
      <c r="AY226" s="25" t="s">
        <v>308</v>
      </c>
      <c r="BE226" s="214">
        <f t="shared" si="64"/>
        <v>0</v>
      </c>
      <c r="BF226" s="214">
        <f t="shared" si="65"/>
        <v>0</v>
      </c>
      <c r="BG226" s="214">
        <f t="shared" si="66"/>
        <v>0</v>
      </c>
      <c r="BH226" s="214">
        <f t="shared" si="67"/>
        <v>0</v>
      </c>
      <c r="BI226" s="214">
        <f t="shared" si="68"/>
        <v>0</v>
      </c>
      <c r="BJ226" s="25" t="s">
        <v>82</v>
      </c>
      <c r="BK226" s="214">
        <f t="shared" si="69"/>
        <v>0</v>
      </c>
      <c r="BL226" s="25" t="s">
        <v>327</v>
      </c>
      <c r="BM226" s="25" t="s">
        <v>2285</v>
      </c>
    </row>
    <row r="227" spans="2:65" s="1" customFormat="1" ht="22.5" customHeight="1">
      <c r="B227" s="42"/>
      <c r="C227" s="203" t="s">
        <v>2285</v>
      </c>
      <c r="D227" s="203" t="s">
        <v>311</v>
      </c>
      <c r="E227" s="204" t="s">
        <v>9079</v>
      </c>
      <c r="F227" s="205" t="s">
        <v>8920</v>
      </c>
      <c r="G227" s="206" t="s">
        <v>538</v>
      </c>
      <c r="H227" s="207">
        <v>60</v>
      </c>
      <c r="I227" s="208"/>
      <c r="J227" s="209">
        <f t="shared" si="60"/>
        <v>0</v>
      </c>
      <c r="K227" s="205" t="s">
        <v>21</v>
      </c>
      <c r="L227" s="62"/>
      <c r="M227" s="210" t="s">
        <v>21</v>
      </c>
      <c r="N227" s="211" t="s">
        <v>45</v>
      </c>
      <c r="O227" s="43"/>
      <c r="P227" s="212">
        <f t="shared" si="61"/>
        <v>0</v>
      </c>
      <c r="Q227" s="212">
        <v>0</v>
      </c>
      <c r="R227" s="212">
        <f t="shared" si="62"/>
        <v>0</v>
      </c>
      <c r="S227" s="212">
        <v>0</v>
      </c>
      <c r="T227" s="213">
        <f t="shared" si="63"/>
        <v>0</v>
      </c>
      <c r="AR227" s="25" t="s">
        <v>327</v>
      </c>
      <c r="AT227" s="25" t="s">
        <v>311</v>
      </c>
      <c r="AU227" s="25" t="s">
        <v>84</v>
      </c>
      <c r="AY227" s="25" t="s">
        <v>308</v>
      </c>
      <c r="BE227" s="214">
        <f t="shared" si="64"/>
        <v>0</v>
      </c>
      <c r="BF227" s="214">
        <f t="shared" si="65"/>
        <v>0</v>
      </c>
      <c r="BG227" s="214">
        <f t="shared" si="66"/>
        <v>0</v>
      </c>
      <c r="BH227" s="214">
        <f t="shared" si="67"/>
        <v>0</v>
      </c>
      <c r="BI227" s="214">
        <f t="shared" si="68"/>
        <v>0</v>
      </c>
      <c r="BJ227" s="25" t="s">
        <v>82</v>
      </c>
      <c r="BK227" s="214">
        <f t="shared" si="69"/>
        <v>0</v>
      </c>
      <c r="BL227" s="25" t="s">
        <v>327</v>
      </c>
      <c r="BM227" s="25" t="s">
        <v>2288</v>
      </c>
    </row>
    <row r="228" spans="2:65" s="1" customFormat="1" ht="22.5" customHeight="1">
      <c r="B228" s="42"/>
      <c r="C228" s="203" t="s">
        <v>2288</v>
      </c>
      <c r="D228" s="203" t="s">
        <v>311</v>
      </c>
      <c r="E228" s="204" t="s">
        <v>9080</v>
      </c>
      <c r="F228" s="205" t="s">
        <v>8922</v>
      </c>
      <c r="G228" s="206" t="s">
        <v>538</v>
      </c>
      <c r="H228" s="207">
        <v>14</v>
      </c>
      <c r="I228" s="208"/>
      <c r="J228" s="209">
        <f t="shared" si="60"/>
        <v>0</v>
      </c>
      <c r="K228" s="205" t="s">
        <v>21</v>
      </c>
      <c r="L228" s="62"/>
      <c r="M228" s="210" t="s">
        <v>21</v>
      </c>
      <c r="N228" s="211" t="s">
        <v>45</v>
      </c>
      <c r="O228" s="43"/>
      <c r="P228" s="212">
        <f t="shared" si="61"/>
        <v>0</v>
      </c>
      <c r="Q228" s="212">
        <v>0</v>
      </c>
      <c r="R228" s="212">
        <f t="shared" si="62"/>
        <v>0</v>
      </c>
      <c r="S228" s="212">
        <v>0</v>
      </c>
      <c r="T228" s="213">
        <f t="shared" si="63"/>
        <v>0</v>
      </c>
      <c r="AR228" s="25" t="s">
        <v>327</v>
      </c>
      <c r="AT228" s="25" t="s">
        <v>311</v>
      </c>
      <c r="AU228" s="25" t="s">
        <v>84</v>
      </c>
      <c r="AY228" s="25" t="s">
        <v>308</v>
      </c>
      <c r="BE228" s="214">
        <f t="shared" si="64"/>
        <v>0</v>
      </c>
      <c r="BF228" s="214">
        <f t="shared" si="65"/>
        <v>0</v>
      </c>
      <c r="BG228" s="214">
        <f t="shared" si="66"/>
        <v>0</v>
      </c>
      <c r="BH228" s="214">
        <f t="shared" si="67"/>
        <v>0</v>
      </c>
      <c r="BI228" s="214">
        <f t="shared" si="68"/>
        <v>0</v>
      </c>
      <c r="BJ228" s="25" t="s">
        <v>82</v>
      </c>
      <c r="BK228" s="214">
        <f t="shared" si="69"/>
        <v>0</v>
      </c>
      <c r="BL228" s="25" t="s">
        <v>327</v>
      </c>
      <c r="BM228" s="25" t="s">
        <v>2292</v>
      </c>
    </row>
    <row r="229" spans="2:65" s="1" customFormat="1" ht="22.5" customHeight="1">
      <c r="B229" s="42"/>
      <c r="C229" s="203" t="s">
        <v>2292</v>
      </c>
      <c r="D229" s="203" t="s">
        <v>311</v>
      </c>
      <c r="E229" s="204" t="s">
        <v>9081</v>
      </c>
      <c r="F229" s="205" t="s">
        <v>8924</v>
      </c>
      <c r="G229" s="206" t="s">
        <v>538</v>
      </c>
      <c r="H229" s="207">
        <v>4</v>
      </c>
      <c r="I229" s="208"/>
      <c r="J229" s="209">
        <f t="shared" si="60"/>
        <v>0</v>
      </c>
      <c r="K229" s="205" t="s">
        <v>21</v>
      </c>
      <c r="L229" s="62"/>
      <c r="M229" s="210" t="s">
        <v>21</v>
      </c>
      <c r="N229" s="211" t="s">
        <v>45</v>
      </c>
      <c r="O229" s="43"/>
      <c r="P229" s="212">
        <f t="shared" si="61"/>
        <v>0</v>
      </c>
      <c r="Q229" s="212">
        <v>0</v>
      </c>
      <c r="R229" s="212">
        <f t="shared" si="62"/>
        <v>0</v>
      </c>
      <c r="S229" s="212">
        <v>0</v>
      </c>
      <c r="T229" s="213">
        <f t="shared" si="63"/>
        <v>0</v>
      </c>
      <c r="AR229" s="25" t="s">
        <v>327</v>
      </c>
      <c r="AT229" s="25" t="s">
        <v>311</v>
      </c>
      <c r="AU229" s="25" t="s">
        <v>84</v>
      </c>
      <c r="AY229" s="25" t="s">
        <v>308</v>
      </c>
      <c r="BE229" s="214">
        <f t="shared" si="64"/>
        <v>0</v>
      </c>
      <c r="BF229" s="214">
        <f t="shared" si="65"/>
        <v>0</v>
      </c>
      <c r="BG229" s="214">
        <f t="shared" si="66"/>
        <v>0</v>
      </c>
      <c r="BH229" s="214">
        <f t="shared" si="67"/>
        <v>0</v>
      </c>
      <c r="BI229" s="214">
        <f t="shared" si="68"/>
        <v>0</v>
      </c>
      <c r="BJ229" s="25" t="s">
        <v>82</v>
      </c>
      <c r="BK229" s="214">
        <f t="shared" si="69"/>
        <v>0</v>
      </c>
      <c r="BL229" s="25" t="s">
        <v>327</v>
      </c>
      <c r="BM229" s="25" t="s">
        <v>2296</v>
      </c>
    </row>
    <row r="230" spans="2:65" s="1" customFormat="1" ht="22.5" customHeight="1">
      <c r="B230" s="42"/>
      <c r="C230" s="203" t="s">
        <v>2296</v>
      </c>
      <c r="D230" s="203" t="s">
        <v>311</v>
      </c>
      <c r="E230" s="204" t="s">
        <v>9082</v>
      </c>
      <c r="F230" s="205" t="s">
        <v>8926</v>
      </c>
      <c r="G230" s="206" t="s">
        <v>538</v>
      </c>
      <c r="H230" s="207">
        <v>6</v>
      </c>
      <c r="I230" s="208"/>
      <c r="J230" s="209">
        <f t="shared" si="60"/>
        <v>0</v>
      </c>
      <c r="K230" s="205" t="s">
        <v>21</v>
      </c>
      <c r="L230" s="62"/>
      <c r="M230" s="210" t="s">
        <v>21</v>
      </c>
      <c r="N230" s="211" t="s">
        <v>45</v>
      </c>
      <c r="O230" s="43"/>
      <c r="P230" s="212">
        <f t="shared" si="61"/>
        <v>0</v>
      </c>
      <c r="Q230" s="212">
        <v>0</v>
      </c>
      <c r="R230" s="212">
        <f t="shared" si="62"/>
        <v>0</v>
      </c>
      <c r="S230" s="212">
        <v>0</v>
      </c>
      <c r="T230" s="213">
        <f t="shared" si="63"/>
        <v>0</v>
      </c>
      <c r="AR230" s="25" t="s">
        <v>327</v>
      </c>
      <c r="AT230" s="25" t="s">
        <v>311</v>
      </c>
      <c r="AU230" s="25" t="s">
        <v>84</v>
      </c>
      <c r="AY230" s="25" t="s">
        <v>308</v>
      </c>
      <c r="BE230" s="214">
        <f t="shared" si="64"/>
        <v>0</v>
      </c>
      <c r="BF230" s="214">
        <f t="shared" si="65"/>
        <v>0</v>
      </c>
      <c r="BG230" s="214">
        <f t="shared" si="66"/>
        <v>0</v>
      </c>
      <c r="BH230" s="214">
        <f t="shared" si="67"/>
        <v>0</v>
      </c>
      <c r="BI230" s="214">
        <f t="shared" si="68"/>
        <v>0</v>
      </c>
      <c r="BJ230" s="25" t="s">
        <v>82</v>
      </c>
      <c r="BK230" s="214">
        <f t="shared" si="69"/>
        <v>0</v>
      </c>
      <c r="BL230" s="25" t="s">
        <v>327</v>
      </c>
      <c r="BM230" s="25" t="s">
        <v>2301</v>
      </c>
    </row>
    <row r="231" spans="2:65" s="1" customFormat="1" ht="22.5" customHeight="1">
      <c r="B231" s="42"/>
      <c r="C231" s="203" t="s">
        <v>2301</v>
      </c>
      <c r="D231" s="203" t="s">
        <v>311</v>
      </c>
      <c r="E231" s="204" t="s">
        <v>9083</v>
      </c>
      <c r="F231" s="205" t="s">
        <v>8928</v>
      </c>
      <c r="G231" s="206" t="s">
        <v>538</v>
      </c>
      <c r="H231" s="207">
        <v>20</v>
      </c>
      <c r="I231" s="208"/>
      <c r="J231" s="209">
        <f t="shared" si="60"/>
        <v>0</v>
      </c>
      <c r="K231" s="205" t="s">
        <v>21</v>
      </c>
      <c r="L231" s="62"/>
      <c r="M231" s="210" t="s">
        <v>21</v>
      </c>
      <c r="N231" s="211" t="s">
        <v>45</v>
      </c>
      <c r="O231" s="43"/>
      <c r="P231" s="212">
        <f t="shared" si="61"/>
        <v>0</v>
      </c>
      <c r="Q231" s="212">
        <v>0</v>
      </c>
      <c r="R231" s="212">
        <f t="shared" si="62"/>
        <v>0</v>
      </c>
      <c r="S231" s="212">
        <v>0</v>
      </c>
      <c r="T231" s="213">
        <f t="shared" si="63"/>
        <v>0</v>
      </c>
      <c r="AR231" s="25" t="s">
        <v>327</v>
      </c>
      <c r="AT231" s="25" t="s">
        <v>311</v>
      </c>
      <c r="AU231" s="25" t="s">
        <v>84</v>
      </c>
      <c r="AY231" s="25" t="s">
        <v>308</v>
      </c>
      <c r="BE231" s="214">
        <f t="shared" si="64"/>
        <v>0</v>
      </c>
      <c r="BF231" s="214">
        <f t="shared" si="65"/>
        <v>0</v>
      </c>
      <c r="BG231" s="214">
        <f t="shared" si="66"/>
        <v>0</v>
      </c>
      <c r="BH231" s="214">
        <f t="shared" si="67"/>
        <v>0</v>
      </c>
      <c r="BI231" s="214">
        <f t="shared" si="68"/>
        <v>0</v>
      </c>
      <c r="BJ231" s="25" t="s">
        <v>82</v>
      </c>
      <c r="BK231" s="214">
        <f t="shared" si="69"/>
        <v>0</v>
      </c>
      <c r="BL231" s="25" t="s">
        <v>327</v>
      </c>
      <c r="BM231" s="25" t="s">
        <v>2306</v>
      </c>
    </row>
    <row r="232" spans="2:65" s="1" customFormat="1" ht="22.5" customHeight="1">
      <c r="B232" s="42"/>
      <c r="C232" s="203" t="s">
        <v>2306</v>
      </c>
      <c r="D232" s="203" t="s">
        <v>311</v>
      </c>
      <c r="E232" s="204" t="s">
        <v>9084</v>
      </c>
      <c r="F232" s="205" t="s">
        <v>8930</v>
      </c>
      <c r="G232" s="206" t="s">
        <v>538</v>
      </c>
      <c r="H232" s="207">
        <v>160</v>
      </c>
      <c r="I232" s="208"/>
      <c r="J232" s="209">
        <f t="shared" si="60"/>
        <v>0</v>
      </c>
      <c r="K232" s="205" t="s">
        <v>21</v>
      </c>
      <c r="L232" s="62"/>
      <c r="M232" s="210" t="s">
        <v>21</v>
      </c>
      <c r="N232" s="211" t="s">
        <v>45</v>
      </c>
      <c r="O232" s="43"/>
      <c r="P232" s="212">
        <f t="shared" si="61"/>
        <v>0</v>
      </c>
      <c r="Q232" s="212">
        <v>0</v>
      </c>
      <c r="R232" s="212">
        <f t="shared" si="62"/>
        <v>0</v>
      </c>
      <c r="S232" s="212">
        <v>0</v>
      </c>
      <c r="T232" s="213">
        <f t="shared" si="63"/>
        <v>0</v>
      </c>
      <c r="AR232" s="25" t="s">
        <v>327</v>
      </c>
      <c r="AT232" s="25" t="s">
        <v>311</v>
      </c>
      <c r="AU232" s="25" t="s">
        <v>84</v>
      </c>
      <c r="AY232" s="25" t="s">
        <v>308</v>
      </c>
      <c r="BE232" s="214">
        <f t="shared" si="64"/>
        <v>0</v>
      </c>
      <c r="BF232" s="214">
        <f t="shared" si="65"/>
        <v>0</v>
      </c>
      <c r="BG232" s="214">
        <f t="shared" si="66"/>
        <v>0</v>
      </c>
      <c r="BH232" s="214">
        <f t="shared" si="67"/>
        <v>0</v>
      </c>
      <c r="BI232" s="214">
        <f t="shared" si="68"/>
        <v>0</v>
      </c>
      <c r="BJ232" s="25" t="s">
        <v>82</v>
      </c>
      <c r="BK232" s="214">
        <f t="shared" si="69"/>
        <v>0</v>
      </c>
      <c r="BL232" s="25" t="s">
        <v>327</v>
      </c>
      <c r="BM232" s="25" t="s">
        <v>2311</v>
      </c>
    </row>
    <row r="233" spans="2:65" s="1" customFormat="1" ht="22.5" customHeight="1">
      <c r="B233" s="42"/>
      <c r="C233" s="203" t="s">
        <v>2311</v>
      </c>
      <c r="D233" s="203" t="s">
        <v>311</v>
      </c>
      <c r="E233" s="204" t="s">
        <v>9085</v>
      </c>
      <c r="F233" s="205" t="s">
        <v>8932</v>
      </c>
      <c r="G233" s="206" t="s">
        <v>538</v>
      </c>
      <c r="H233" s="207">
        <v>130</v>
      </c>
      <c r="I233" s="208"/>
      <c r="J233" s="209">
        <f t="shared" si="60"/>
        <v>0</v>
      </c>
      <c r="K233" s="205" t="s">
        <v>21</v>
      </c>
      <c r="L233" s="62"/>
      <c r="M233" s="210" t="s">
        <v>21</v>
      </c>
      <c r="N233" s="211" t="s">
        <v>45</v>
      </c>
      <c r="O233" s="43"/>
      <c r="P233" s="212">
        <f t="shared" si="61"/>
        <v>0</v>
      </c>
      <c r="Q233" s="212">
        <v>0</v>
      </c>
      <c r="R233" s="212">
        <f t="shared" si="62"/>
        <v>0</v>
      </c>
      <c r="S233" s="212">
        <v>0</v>
      </c>
      <c r="T233" s="213">
        <f t="shared" si="63"/>
        <v>0</v>
      </c>
      <c r="AR233" s="25" t="s">
        <v>327</v>
      </c>
      <c r="AT233" s="25" t="s">
        <v>311</v>
      </c>
      <c r="AU233" s="25" t="s">
        <v>84</v>
      </c>
      <c r="AY233" s="25" t="s">
        <v>308</v>
      </c>
      <c r="BE233" s="214">
        <f t="shared" si="64"/>
        <v>0</v>
      </c>
      <c r="BF233" s="214">
        <f t="shared" si="65"/>
        <v>0</v>
      </c>
      <c r="BG233" s="214">
        <f t="shared" si="66"/>
        <v>0</v>
      </c>
      <c r="BH233" s="214">
        <f t="shared" si="67"/>
        <v>0</v>
      </c>
      <c r="BI233" s="214">
        <f t="shared" si="68"/>
        <v>0</v>
      </c>
      <c r="BJ233" s="25" t="s">
        <v>82</v>
      </c>
      <c r="BK233" s="214">
        <f t="shared" si="69"/>
        <v>0</v>
      </c>
      <c r="BL233" s="25" t="s">
        <v>327</v>
      </c>
      <c r="BM233" s="25" t="s">
        <v>2316</v>
      </c>
    </row>
    <row r="234" spans="2:65" s="1" customFormat="1" ht="22.5" customHeight="1">
      <c r="B234" s="42"/>
      <c r="C234" s="203" t="s">
        <v>2316</v>
      </c>
      <c r="D234" s="203" t="s">
        <v>311</v>
      </c>
      <c r="E234" s="204" t="s">
        <v>9086</v>
      </c>
      <c r="F234" s="205" t="s">
        <v>8934</v>
      </c>
      <c r="G234" s="206" t="s">
        <v>5275</v>
      </c>
      <c r="H234" s="207">
        <v>13</v>
      </c>
      <c r="I234" s="208"/>
      <c r="J234" s="209">
        <f t="shared" si="60"/>
        <v>0</v>
      </c>
      <c r="K234" s="205" t="s">
        <v>21</v>
      </c>
      <c r="L234" s="62"/>
      <c r="M234" s="210" t="s">
        <v>21</v>
      </c>
      <c r="N234" s="211" t="s">
        <v>45</v>
      </c>
      <c r="O234" s="43"/>
      <c r="P234" s="212">
        <f t="shared" si="61"/>
        <v>0</v>
      </c>
      <c r="Q234" s="212">
        <v>0</v>
      </c>
      <c r="R234" s="212">
        <f t="shared" si="62"/>
        <v>0</v>
      </c>
      <c r="S234" s="212">
        <v>0</v>
      </c>
      <c r="T234" s="213">
        <f t="shared" si="63"/>
        <v>0</v>
      </c>
      <c r="AR234" s="25" t="s">
        <v>327</v>
      </c>
      <c r="AT234" s="25" t="s">
        <v>311</v>
      </c>
      <c r="AU234" s="25" t="s">
        <v>84</v>
      </c>
      <c r="AY234" s="25" t="s">
        <v>308</v>
      </c>
      <c r="BE234" s="214">
        <f t="shared" si="64"/>
        <v>0</v>
      </c>
      <c r="BF234" s="214">
        <f t="shared" si="65"/>
        <v>0</v>
      </c>
      <c r="BG234" s="214">
        <f t="shared" si="66"/>
        <v>0</v>
      </c>
      <c r="BH234" s="214">
        <f t="shared" si="67"/>
        <v>0</v>
      </c>
      <c r="BI234" s="214">
        <f t="shared" si="68"/>
        <v>0</v>
      </c>
      <c r="BJ234" s="25" t="s">
        <v>82</v>
      </c>
      <c r="BK234" s="214">
        <f t="shared" si="69"/>
        <v>0</v>
      </c>
      <c r="BL234" s="25" t="s">
        <v>327</v>
      </c>
      <c r="BM234" s="25" t="s">
        <v>2319</v>
      </c>
    </row>
    <row r="235" spans="2:65" s="1" customFormat="1" ht="22.5" customHeight="1">
      <c r="B235" s="42"/>
      <c r="C235" s="203" t="s">
        <v>2319</v>
      </c>
      <c r="D235" s="203" t="s">
        <v>311</v>
      </c>
      <c r="E235" s="204" t="s">
        <v>9087</v>
      </c>
      <c r="F235" s="205" t="s">
        <v>7482</v>
      </c>
      <c r="G235" s="206" t="s">
        <v>700</v>
      </c>
      <c r="H235" s="207">
        <v>1</v>
      </c>
      <c r="I235" s="208"/>
      <c r="J235" s="209">
        <f t="shared" si="60"/>
        <v>0</v>
      </c>
      <c r="K235" s="205" t="s">
        <v>21</v>
      </c>
      <c r="L235" s="62"/>
      <c r="M235" s="210" t="s">
        <v>21</v>
      </c>
      <c r="N235" s="211" t="s">
        <v>45</v>
      </c>
      <c r="O235" s="43"/>
      <c r="P235" s="212">
        <f t="shared" si="61"/>
        <v>0</v>
      </c>
      <c r="Q235" s="212">
        <v>0</v>
      </c>
      <c r="R235" s="212">
        <f t="shared" si="62"/>
        <v>0</v>
      </c>
      <c r="S235" s="212">
        <v>0</v>
      </c>
      <c r="T235" s="213">
        <f t="shared" si="63"/>
        <v>0</v>
      </c>
      <c r="AR235" s="25" t="s">
        <v>327</v>
      </c>
      <c r="AT235" s="25" t="s">
        <v>311</v>
      </c>
      <c r="AU235" s="25" t="s">
        <v>84</v>
      </c>
      <c r="AY235" s="25" t="s">
        <v>308</v>
      </c>
      <c r="BE235" s="214">
        <f t="shared" si="64"/>
        <v>0</v>
      </c>
      <c r="BF235" s="214">
        <f t="shared" si="65"/>
        <v>0</v>
      </c>
      <c r="BG235" s="214">
        <f t="shared" si="66"/>
        <v>0</v>
      </c>
      <c r="BH235" s="214">
        <f t="shared" si="67"/>
        <v>0</v>
      </c>
      <c r="BI235" s="214">
        <f t="shared" si="68"/>
        <v>0</v>
      </c>
      <c r="BJ235" s="25" t="s">
        <v>82</v>
      </c>
      <c r="BK235" s="214">
        <f t="shared" si="69"/>
        <v>0</v>
      </c>
      <c r="BL235" s="25" t="s">
        <v>327</v>
      </c>
      <c r="BM235" s="25" t="s">
        <v>2324</v>
      </c>
    </row>
    <row r="236" spans="2:65" s="1" customFormat="1" ht="22.5" customHeight="1">
      <c r="B236" s="42"/>
      <c r="C236" s="203" t="s">
        <v>2324</v>
      </c>
      <c r="D236" s="203" t="s">
        <v>311</v>
      </c>
      <c r="E236" s="204" t="s">
        <v>9088</v>
      </c>
      <c r="F236" s="205" t="s">
        <v>8937</v>
      </c>
      <c r="G236" s="206" t="s">
        <v>700</v>
      </c>
      <c r="H236" s="207">
        <v>1</v>
      </c>
      <c r="I236" s="208"/>
      <c r="J236" s="209">
        <f t="shared" si="60"/>
        <v>0</v>
      </c>
      <c r="K236" s="205" t="s">
        <v>21</v>
      </c>
      <c r="L236" s="62"/>
      <c r="M236" s="210" t="s">
        <v>21</v>
      </c>
      <c r="N236" s="211" t="s">
        <v>45</v>
      </c>
      <c r="O236" s="43"/>
      <c r="P236" s="212">
        <f t="shared" si="61"/>
        <v>0</v>
      </c>
      <c r="Q236" s="212">
        <v>0</v>
      </c>
      <c r="R236" s="212">
        <f t="shared" si="62"/>
        <v>0</v>
      </c>
      <c r="S236" s="212">
        <v>0</v>
      </c>
      <c r="T236" s="213">
        <f t="shared" si="63"/>
        <v>0</v>
      </c>
      <c r="AR236" s="25" t="s">
        <v>327</v>
      </c>
      <c r="AT236" s="25" t="s">
        <v>311</v>
      </c>
      <c r="AU236" s="25" t="s">
        <v>84</v>
      </c>
      <c r="AY236" s="25" t="s">
        <v>308</v>
      </c>
      <c r="BE236" s="214">
        <f t="shared" si="64"/>
        <v>0</v>
      </c>
      <c r="BF236" s="214">
        <f t="shared" si="65"/>
        <v>0</v>
      </c>
      <c r="BG236" s="214">
        <f t="shared" si="66"/>
        <v>0</v>
      </c>
      <c r="BH236" s="214">
        <f t="shared" si="67"/>
        <v>0</v>
      </c>
      <c r="BI236" s="214">
        <f t="shared" si="68"/>
        <v>0</v>
      </c>
      <c r="BJ236" s="25" t="s">
        <v>82</v>
      </c>
      <c r="BK236" s="214">
        <f t="shared" si="69"/>
        <v>0</v>
      </c>
      <c r="BL236" s="25" t="s">
        <v>327</v>
      </c>
      <c r="BM236" s="25" t="s">
        <v>2327</v>
      </c>
    </row>
    <row r="237" spans="2:65" s="11" customFormat="1" ht="29.85" customHeight="1">
      <c r="B237" s="186"/>
      <c r="C237" s="187"/>
      <c r="D237" s="200" t="s">
        <v>73</v>
      </c>
      <c r="E237" s="201" t="s">
        <v>9089</v>
      </c>
      <c r="F237" s="201" t="s">
        <v>9090</v>
      </c>
      <c r="G237" s="187"/>
      <c r="H237" s="187"/>
      <c r="I237" s="190"/>
      <c r="J237" s="202">
        <f>BK237</f>
        <v>0</v>
      </c>
      <c r="K237" s="187"/>
      <c r="L237" s="192"/>
      <c r="M237" s="193"/>
      <c r="N237" s="194"/>
      <c r="O237" s="194"/>
      <c r="P237" s="195">
        <f>SUM(P238:P246)</f>
        <v>0</v>
      </c>
      <c r="Q237" s="194"/>
      <c r="R237" s="195">
        <f>SUM(R238:R246)</f>
        <v>0</v>
      </c>
      <c r="S237" s="194"/>
      <c r="T237" s="196">
        <f>SUM(T238:T246)</f>
        <v>0</v>
      </c>
      <c r="AR237" s="197" t="s">
        <v>82</v>
      </c>
      <c r="AT237" s="198" t="s">
        <v>73</v>
      </c>
      <c r="AU237" s="198" t="s">
        <v>82</v>
      </c>
      <c r="AY237" s="197" t="s">
        <v>308</v>
      </c>
      <c r="BK237" s="199">
        <f>SUM(BK238:BK246)</f>
        <v>0</v>
      </c>
    </row>
    <row r="238" spans="2:65" s="1" customFormat="1" ht="22.5" customHeight="1">
      <c r="B238" s="42"/>
      <c r="C238" s="203" t="s">
        <v>2327</v>
      </c>
      <c r="D238" s="203" t="s">
        <v>311</v>
      </c>
      <c r="E238" s="204" t="s">
        <v>9091</v>
      </c>
      <c r="F238" s="205" t="s">
        <v>9092</v>
      </c>
      <c r="G238" s="206" t="s">
        <v>5275</v>
      </c>
      <c r="H238" s="207">
        <v>1</v>
      </c>
      <c r="I238" s="208"/>
      <c r="J238" s="209">
        <f t="shared" ref="J238:J246" si="70">ROUND(I238*H238,2)</f>
        <v>0</v>
      </c>
      <c r="K238" s="205" t="s">
        <v>21</v>
      </c>
      <c r="L238" s="62"/>
      <c r="M238" s="210" t="s">
        <v>21</v>
      </c>
      <c r="N238" s="211" t="s">
        <v>45</v>
      </c>
      <c r="O238" s="43"/>
      <c r="P238" s="212">
        <f t="shared" ref="P238:P246" si="71">O238*H238</f>
        <v>0</v>
      </c>
      <c r="Q238" s="212">
        <v>0</v>
      </c>
      <c r="R238" s="212">
        <f t="shared" ref="R238:R246" si="72">Q238*H238</f>
        <v>0</v>
      </c>
      <c r="S238" s="212">
        <v>0</v>
      </c>
      <c r="T238" s="213">
        <f t="shared" ref="T238:T246" si="73">S238*H238</f>
        <v>0</v>
      </c>
      <c r="AR238" s="25" t="s">
        <v>327</v>
      </c>
      <c r="AT238" s="25" t="s">
        <v>311</v>
      </c>
      <c r="AU238" s="25" t="s">
        <v>84</v>
      </c>
      <c r="AY238" s="25" t="s">
        <v>308</v>
      </c>
      <c r="BE238" s="214">
        <f t="shared" ref="BE238:BE246" si="74">IF(N238="základní",J238,0)</f>
        <v>0</v>
      </c>
      <c r="BF238" s="214">
        <f t="shared" ref="BF238:BF246" si="75">IF(N238="snížená",J238,0)</f>
        <v>0</v>
      </c>
      <c r="BG238" s="214">
        <f t="shared" ref="BG238:BG246" si="76">IF(N238="zákl. přenesená",J238,0)</f>
        <v>0</v>
      </c>
      <c r="BH238" s="214">
        <f t="shared" ref="BH238:BH246" si="77">IF(N238="sníž. přenesená",J238,0)</f>
        <v>0</v>
      </c>
      <c r="BI238" s="214">
        <f t="shared" ref="BI238:BI246" si="78">IF(N238="nulová",J238,0)</f>
        <v>0</v>
      </c>
      <c r="BJ238" s="25" t="s">
        <v>82</v>
      </c>
      <c r="BK238" s="214">
        <f t="shared" ref="BK238:BK246" si="79">ROUND(I238*H238,2)</f>
        <v>0</v>
      </c>
      <c r="BL238" s="25" t="s">
        <v>327</v>
      </c>
      <c r="BM238" s="25" t="s">
        <v>2331</v>
      </c>
    </row>
    <row r="239" spans="2:65" s="1" customFormat="1" ht="22.5" customHeight="1">
      <c r="B239" s="42"/>
      <c r="C239" s="203" t="s">
        <v>2331</v>
      </c>
      <c r="D239" s="203" t="s">
        <v>311</v>
      </c>
      <c r="E239" s="204" t="s">
        <v>9093</v>
      </c>
      <c r="F239" s="205" t="s">
        <v>9094</v>
      </c>
      <c r="G239" s="206" t="s">
        <v>538</v>
      </c>
      <c r="H239" s="207">
        <v>20</v>
      </c>
      <c r="I239" s="208"/>
      <c r="J239" s="209">
        <f t="shared" si="70"/>
        <v>0</v>
      </c>
      <c r="K239" s="205" t="s">
        <v>21</v>
      </c>
      <c r="L239" s="62"/>
      <c r="M239" s="210" t="s">
        <v>21</v>
      </c>
      <c r="N239" s="211" t="s">
        <v>45</v>
      </c>
      <c r="O239" s="43"/>
      <c r="P239" s="212">
        <f t="shared" si="71"/>
        <v>0</v>
      </c>
      <c r="Q239" s="212">
        <v>0</v>
      </c>
      <c r="R239" s="212">
        <f t="shared" si="72"/>
        <v>0</v>
      </c>
      <c r="S239" s="212">
        <v>0</v>
      </c>
      <c r="T239" s="213">
        <f t="shared" si="73"/>
        <v>0</v>
      </c>
      <c r="AR239" s="25" t="s">
        <v>327</v>
      </c>
      <c r="AT239" s="25" t="s">
        <v>311</v>
      </c>
      <c r="AU239" s="25" t="s">
        <v>84</v>
      </c>
      <c r="AY239" s="25" t="s">
        <v>308</v>
      </c>
      <c r="BE239" s="214">
        <f t="shared" si="74"/>
        <v>0</v>
      </c>
      <c r="BF239" s="214">
        <f t="shared" si="75"/>
        <v>0</v>
      </c>
      <c r="BG239" s="214">
        <f t="shared" si="76"/>
        <v>0</v>
      </c>
      <c r="BH239" s="214">
        <f t="shared" si="77"/>
        <v>0</v>
      </c>
      <c r="BI239" s="214">
        <f t="shared" si="78"/>
        <v>0</v>
      </c>
      <c r="BJ239" s="25" t="s">
        <v>82</v>
      </c>
      <c r="BK239" s="214">
        <f t="shared" si="79"/>
        <v>0</v>
      </c>
      <c r="BL239" s="25" t="s">
        <v>327</v>
      </c>
      <c r="BM239" s="25" t="s">
        <v>2335</v>
      </c>
    </row>
    <row r="240" spans="2:65" s="1" customFormat="1" ht="22.5" customHeight="1">
      <c r="B240" s="42"/>
      <c r="C240" s="203" t="s">
        <v>2335</v>
      </c>
      <c r="D240" s="203" t="s">
        <v>311</v>
      </c>
      <c r="E240" s="204" t="s">
        <v>9095</v>
      </c>
      <c r="F240" s="205" t="s">
        <v>9096</v>
      </c>
      <c r="G240" s="206" t="s">
        <v>538</v>
      </c>
      <c r="H240" s="207">
        <v>20</v>
      </c>
      <c r="I240" s="208"/>
      <c r="J240" s="209">
        <f t="shared" si="70"/>
        <v>0</v>
      </c>
      <c r="K240" s="205" t="s">
        <v>21</v>
      </c>
      <c r="L240" s="62"/>
      <c r="M240" s="210" t="s">
        <v>21</v>
      </c>
      <c r="N240" s="211" t="s">
        <v>45</v>
      </c>
      <c r="O240" s="43"/>
      <c r="P240" s="212">
        <f t="shared" si="71"/>
        <v>0</v>
      </c>
      <c r="Q240" s="212">
        <v>0</v>
      </c>
      <c r="R240" s="212">
        <f t="shared" si="72"/>
        <v>0</v>
      </c>
      <c r="S240" s="212">
        <v>0</v>
      </c>
      <c r="T240" s="213">
        <f t="shared" si="73"/>
        <v>0</v>
      </c>
      <c r="AR240" s="25" t="s">
        <v>327</v>
      </c>
      <c r="AT240" s="25" t="s">
        <v>311</v>
      </c>
      <c r="AU240" s="25" t="s">
        <v>84</v>
      </c>
      <c r="AY240" s="25" t="s">
        <v>308</v>
      </c>
      <c r="BE240" s="214">
        <f t="shared" si="74"/>
        <v>0</v>
      </c>
      <c r="BF240" s="214">
        <f t="shared" si="75"/>
        <v>0</v>
      </c>
      <c r="BG240" s="214">
        <f t="shared" si="76"/>
        <v>0</v>
      </c>
      <c r="BH240" s="214">
        <f t="shared" si="77"/>
        <v>0</v>
      </c>
      <c r="BI240" s="214">
        <f t="shared" si="78"/>
        <v>0</v>
      </c>
      <c r="BJ240" s="25" t="s">
        <v>82</v>
      </c>
      <c r="BK240" s="214">
        <f t="shared" si="79"/>
        <v>0</v>
      </c>
      <c r="BL240" s="25" t="s">
        <v>327</v>
      </c>
      <c r="BM240" s="25" t="s">
        <v>2337</v>
      </c>
    </row>
    <row r="241" spans="2:65" s="1" customFormat="1" ht="22.5" customHeight="1">
      <c r="B241" s="42"/>
      <c r="C241" s="203" t="s">
        <v>2337</v>
      </c>
      <c r="D241" s="203" t="s">
        <v>311</v>
      </c>
      <c r="E241" s="204" t="s">
        <v>9097</v>
      </c>
      <c r="F241" s="205" t="s">
        <v>8930</v>
      </c>
      <c r="G241" s="206" t="s">
        <v>538</v>
      </c>
      <c r="H241" s="207">
        <v>20</v>
      </c>
      <c r="I241" s="208"/>
      <c r="J241" s="209">
        <f t="shared" si="70"/>
        <v>0</v>
      </c>
      <c r="K241" s="205" t="s">
        <v>21</v>
      </c>
      <c r="L241" s="62"/>
      <c r="M241" s="210" t="s">
        <v>21</v>
      </c>
      <c r="N241" s="211" t="s">
        <v>45</v>
      </c>
      <c r="O241" s="43"/>
      <c r="P241" s="212">
        <f t="shared" si="71"/>
        <v>0</v>
      </c>
      <c r="Q241" s="212">
        <v>0</v>
      </c>
      <c r="R241" s="212">
        <f t="shared" si="72"/>
        <v>0</v>
      </c>
      <c r="S241" s="212">
        <v>0</v>
      </c>
      <c r="T241" s="213">
        <f t="shared" si="73"/>
        <v>0</v>
      </c>
      <c r="AR241" s="25" t="s">
        <v>327</v>
      </c>
      <c r="AT241" s="25" t="s">
        <v>311</v>
      </c>
      <c r="AU241" s="25" t="s">
        <v>84</v>
      </c>
      <c r="AY241" s="25" t="s">
        <v>308</v>
      </c>
      <c r="BE241" s="214">
        <f t="shared" si="74"/>
        <v>0</v>
      </c>
      <c r="BF241" s="214">
        <f t="shared" si="75"/>
        <v>0</v>
      </c>
      <c r="BG241" s="214">
        <f t="shared" si="76"/>
        <v>0</v>
      </c>
      <c r="BH241" s="214">
        <f t="shared" si="77"/>
        <v>0</v>
      </c>
      <c r="BI241" s="214">
        <f t="shared" si="78"/>
        <v>0</v>
      </c>
      <c r="BJ241" s="25" t="s">
        <v>82</v>
      </c>
      <c r="BK241" s="214">
        <f t="shared" si="79"/>
        <v>0</v>
      </c>
      <c r="BL241" s="25" t="s">
        <v>327</v>
      </c>
      <c r="BM241" s="25" t="s">
        <v>2340</v>
      </c>
    </row>
    <row r="242" spans="2:65" s="1" customFormat="1" ht="22.5" customHeight="1">
      <c r="B242" s="42"/>
      <c r="C242" s="203" t="s">
        <v>2340</v>
      </c>
      <c r="D242" s="203" t="s">
        <v>311</v>
      </c>
      <c r="E242" s="204" t="s">
        <v>9098</v>
      </c>
      <c r="F242" s="205" t="s">
        <v>8932</v>
      </c>
      <c r="G242" s="206" t="s">
        <v>538</v>
      </c>
      <c r="H242" s="207">
        <v>10</v>
      </c>
      <c r="I242" s="208"/>
      <c r="J242" s="209">
        <f t="shared" si="70"/>
        <v>0</v>
      </c>
      <c r="K242" s="205" t="s">
        <v>21</v>
      </c>
      <c r="L242" s="62"/>
      <c r="M242" s="210" t="s">
        <v>21</v>
      </c>
      <c r="N242" s="211" t="s">
        <v>45</v>
      </c>
      <c r="O242" s="43"/>
      <c r="P242" s="212">
        <f t="shared" si="71"/>
        <v>0</v>
      </c>
      <c r="Q242" s="212">
        <v>0</v>
      </c>
      <c r="R242" s="212">
        <f t="shared" si="72"/>
        <v>0</v>
      </c>
      <c r="S242" s="212">
        <v>0</v>
      </c>
      <c r="T242" s="213">
        <f t="shared" si="73"/>
        <v>0</v>
      </c>
      <c r="AR242" s="25" t="s">
        <v>327</v>
      </c>
      <c r="AT242" s="25" t="s">
        <v>311</v>
      </c>
      <c r="AU242" s="25" t="s">
        <v>84</v>
      </c>
      <c r="AY242" s="25" t="s">
        <v>308</v>
      </c>
      <c r="BE242" s="214">
        <f t="shared" si="74"/>
        <v>0</v>
      </c>
      <c r="BF242" s="214">
        <f t="shared" si="75"/>
        <v>0</v>
      </c>
      <c r="BG242" s="214">
        <f t="shared" si="76"/>
        <v>0</v>
      </c>
      <c r="BH242" s="214">
        <f t="shared" si="77"/>
        <v>0</v>
      </c>
      <c r="BI242" s="214">
        <f t="shared" si="78"/>
        <v>0</v>
      </c>
      <c r="BJ242" s="25" t="s">
        <v>82</v>
      </c>
      <c r="BK242" s="214">
        <f t="shared" si="79"/>
        <v>0</v>
      </c>
      <c r="BL242" s="25" t="s">
        <v>327</v>
      </c>
      <c r="BM242" s="25" t="s">
        <v>2344</v>
      </c>
    </row>
    <row r="243" spans="2:65" s="1" customFormat="1" ht="22.5" customHeight="1">
      <c r="B243" s="42"/>
      <c r="C243" s="203" t="s">
        <v>2344</v>
      </c>
      <c r="D243" s="203" t="s">
        <v>311</v>
      </c>
      <c r="E243" s="204" t="s">
        <v>9099</v>
      </c>
      <c r="F243" s="205" t="s">
        <v>8934</v>
      </c>
      <c r="G243" s="206" t="s">
        <v>5275</v>
      </c>
      <c r="H243" s="207">
        <v>1</v>
      </c>
      <c r="I243" s="208"/>
      <c r="J243" s="209">
        <f t="shared" si="70"/>
        <v>0</v>
      </c>
      <c r="K243" s="205" t="s">
        <v>21</v>
      </c>
      <c r="L243" s="62"/>
      <c r="M243" s="210" t="s">
        <v>21</v>
      </c>
      <c r="N243" s="211" t="s">
        <v>45</v>
      </c>
      <c r="O243" s="43"/>
      <c r="P243" s="212">
        <f t="shared" si="71"/>
        <v>0</v>
      </c>
      <c r="Q243" s="212">
        <v>0</v>
      </c>
      <c r="R243" s="212">
        <f t="shared" si="72"/>
        <v>0</v>
      </c>
      <c r="S243" s="212">
        <v>0</v>
      </c>
      <c r="T243" s="213">
        <f t="shared" si="73"/>
        <v>0</v>
      </c>
      <c r="AR243" s="25" t="s">
        <v>327</v>
      </c>
      <c r="AT243" s="25" t="s">
        <v>311</v>
      </c>
      <c r="AU243" s="25" t="s">
        <v>84</v>
      </c>
      <c r="AY243" s="25" t="s">
        <v>308</v>
      </c>
      <c r="BE243" s="214">
        <f t="shared" si="74"/>
        <v>0</v>
      </c>
      <c r="BF243" s="214">
        <f t="shared" si="75"/>
        <v>0</v>
      </c>
      <c r="BG243" s="214">
        <f t="shared" si="76"/>
        <v>0</v>
      </c>
      <c r="BH243" s="214">
        <f t="shared" si="77"/>
        <v>0</v>
      </c>
      <c r="BI243" s="214">
        <f t="shared" si="78"/>
        <v>0</v>
      </c>
      <c r="BJ243" s="25" t="s">
        <v>82</v>
      </c>
      <c r="BK243" s="214">
        <f t="shared" si="79"/>
        <v>0</v>
      </c>
      <c r="BL243" s="25" t="s">
        <v>327</v>
      </c>
      <c r="BM243" s="25" t="s">
        <v>2348</v>
      </c>
    </row>
    <row r="244" spans="2:65" s="1" customFormat="1" ht="22.5" customHeight="1">
      <c r="B244" s="42"/>
      <c r="C244" s="203" t="s">
        <v>2348</v>
      </c>
      <c r="D244" s="203" t="s">
        <v>311</v>
      </c>
      <c r="E244" s="204" t="s">
        <v>9100</v>
      </c>
      <c r="F244" s="205" t="s">
        <v>7482</v>
      </c>
      <c r="G244" s="206" t="s">
        <v>700</v>
      </c>
      <c r="H244" s="207">
        <v>1</v>
      </c>
      <c r="I244" s="208"/>
      <c r="J244" s="209">
        <f t="shared" si="70"/>
        <v>0</v>
      </c>
      <c r="K244" s="205" t="s">
        <v>21</v>
      </c>
      <c r="L244" s="62"/>
      <c r="M244" s="210" t="s">
        <v>21</v>
      </c>
      <c r="N244" s="211" t="s">
        <v>45</v>
      </c>
      <c r="O244" s="43"/>
      <c r="P244" s="212">
        <f t="shared" si="71"/>
        <v>0</v>
      </c>
      <c r="Q244" s="212">
        <v>0</v>
      </c>
      <c r="R244" s="212">
        <f t="shared" si="72"/>
        <v>0</v>
      </c>
      <c r="S244" s="212">
        <v>0</v>
      </c>
      <c r="T244" s="213">
        <f t="shared" si="73"/>
        <v>0</v>
      </c>
      <c r="AR244" s="25" t="s">
        <v>327</v>
      </c>
      <c r="AT244" s="25" t="s">
        <v>311</v>
      </c>
      <c r="AU244" s="25" t="s">
        <v>84</v>
      </c>
      <c r="AY244" s="25" t="s">
        <v>308</v>
      </c>
      <c r="BE244" s="214">
        <f t="shared" si="74"/>
        <v>0</v>
      </c>
      <c r="BF244" s="214">
        <f t="shared" si="75"/>
        <v>0</v>
      </c>
      <c r="BG244" s="214">
        <f t="shared" si="76"/>
        <v>0</v>
      </c>
      <c r="BH244" s="214">
        <f t="shared" si="77"/>
        <v>0</v>
      </c>
      <c r="BI244" s="214">
        <f t="shared" si="78"/>
        <v>0</v>
      </c>
      <c r="BJ244" s="25" t="s">
        <v>82</v>
      </c>
      <c r="BK244" s="214">
        <f t="shared" si="79"/>
        <v>0</v>
      </c>
      <c r="BL244" s="25" t="s">
        <v>327</v>
      </c>
      <c r="BM244" s="25" t="s">
        <v>2353</v>
      </c>
    </row>
    <row r="245" spans="2:65" s="1" customFormat="1" ht="22.5" customHeight="1">
      <c r="B245" s="42"/>
      <c r="C245" s="203" t="s">
        <v>2353</v>
      </c>
      <c r="D245" s="203" t="s">
        <v>311</v>
      </c>
      <c r="E245" s="204" t="s">
        <v>9101</v>
      </c>
      <c r="F245" s="205" t="s">
        <v>8937</v>
      </c>
      <c r="G245" s="206" t="s">
        <v>700</v>
      </c>
      <c r="H245" s="207">
        <v>1</v>
      </c>
      <c r="I245" s="208"/>
      <c r="J245" s="209">
        <f t="shared" si="70"/>
        <v>0</v>
      </c>
      <c r="K245" s="205" t="s">
        <v>21</v>
      </c>
      <c r="L245" s="62"/>
      <c r="M245" s="210" t="s">
        <v>21</v>
      </c>
      <c r="N245" s="211" t="s">
        <v>45</v>
      </c>
      <c r="O245" s="43"/>
      <c r="P245" s="212">
        <f t="shared" si="71"/>
        <v>0</v>
      </c>
      <c r="Q245" s="212">
        <v>0</v>
      </c>
      <c r="R245" s="212">
        <f t="shared" si="72"/>
        <v>0</v>
      </c>
      <c r="S245" s="212">
        <v>0</v>
      </c>
      <c r="T245" s="213">
        <f t="shared" si="73"/>
        <v>0</v>
      </c>
      <c r="AR245" s="25" t="s">
        <v>327</v>
      </c>
      <c r="AT245" s="25" t="s">
        <v>311</v>
      </c>
      <c r="AU245" s="25" t="s">
        <v>84</v>
      </c>
      <c r="AY245" s="25" t="s">
        <v>308</v>
      </c>
      <c r="BE245" s="214">
        <f t="shared" si="74"/>
        <v>0</v>
      </c>
      <c r="BF245" s="214">
        <f t="shared" si="75"/>
        <v>0</v>
      </c>
      <c r="BG245" s="214">
        <f t="shared" si="76"/>
        <v>0</v>
      </c>
      <c r="BH245" s="214">
        <f t="shared" si="77"/>
        <v>0</v>
      </c>
      <c r="BI245" s="214">
        <f t="shared" si="78"/>
        <v>0</v>
      </c>
      <c r="BJ245" s="25" t="s">
        <v>82</v>
      </c>
      <c r="BK245" s="214">
        <f t="shared" si="79"/>
        <v>0</v>
      </c>
      <c r="BL245" s="25" t="s">
        <v>327</v>
      </c>
      <c r="BM245" s="25" t="s">
        <v>2358</v>
      </c>
    </row>
    <row r="246" spans="2:65" s="1" customFormat="1" ht="22.5" customHeight="1">
      <c r="B246" s="42"/>
      <c r="C246" s="203" t="s">
        <v>2358</v>
      </c>
      <c r="D246" s="203" t="s">
        <v>311</v>
      </c>
      <c r="E246" s="204" t="s">
        <v>9102</v>
      </c>
      <c r="F246" s="205" t="s">
        <v>8914</v>
      </c>
      <c r="G246" s="206" t="s">
        <v>4354</v>
      </c>
      <c r="H246" s="207">
        <v>2</v>
      </c>
      <c r="I246" s="208"/>
      <c r="J246" s="209">
        <f t="shared" si="70"/>
        <v>0</v>
      </c>
      <c r="K246" s="205" t="s">
        <v>21</v>
      </c>
      <c r="L246" s="62"/>
      <c r="M246" s="210" t="s">
        <v>21</v>
      </c>
      <c r="N246" s="211" t="s">
        <v>45</v>
      </c>
      <c r="O246" s="43"/>
      <c r="P246" s="212">
        <f t="shared" si="71"/>
        <v>0</v>
      </c>
      <c r="Q246" s="212">
        <v>0</v>
      </c>
      <c r="R246" s="212">
        <f t="shared" si="72"/>
        <v>0</v>
      </c>
      <c r="S246" s="212">
        <v>0</v>
      </c>
      <c r="T246" s="213">
        <f t="shared" si="73"/>
        <v>0</v>
      </c>
      <c r="AR246" s="25" t="s">
        <v>327</v>
      </c>
      <c r="AT246" s="25" t="s">
        <v>311</v>
      </c>
      <c r="AU246" s="25" t="s">
        <v>84</v>
      </c>
      <c r="AY246" s="25" t="s">
        <v>308</v>
      </c>
      <c r="BE246" s="214">
        <f t="shared" si="74"/>
        <v>0</v>
      </c>
      <c r="BF246" s="214">
        <f t="shared" si="75"/>
        <v>0</v>
      </c>
      <c r="BG246" s="214">
        <f t="shared" si="76"/>
        <v>0</v>
      </c>
      <c r="BH246" s="214">
        <f t="shared" si="77"/>
        <v>0</v>
      </c>
      <c r="BI246" s="214">
        <f t="shared" si="78"/>
        <v>0</v>
      </c>
      <c r="BJ246" s="25" t="s">
        <v>82</v>
      </c>
      <c r="BK246" s="214">
        <f t="shared" si="79"/>
        <v>0</v>
      </c>
      <c r="BL246" s="25" t="s">
        <v>327</v>
      </c>
      <c r="BM246" s="25" t="s">
        <v>2363</v>
      </c>
    </row>
    <row r="247" spans="2:65" s="11" customFormat="1" ht="37.35" customHeight="1">
      <c r="B247" s="186"/>
      <c r="C247" s="187"/>
      <c r="D247" s="188" t="s">
        <v>73</v>
      </c>
      <c r="E247" s="189" t="s">
        <v>80</v>
      </c>
      <c r="F247" s="189" t="s">
        <v>306</v>
      </c>
      <c r="G247" s="187"/>
      <c r="H247" s="187"/>
      <c r="I247" s="190"/>
      <c r="J247" s="191">
        <f>BK247</f>
        <v>0</v>
      </c>
      <c r="K247" s="187"/>
      <c r="L247" s="192"/>
      <c r="M247" s="193"/>
      <c r="N247" s="194"/>
      <c r="O247" s="194"/>
      <c r="P247" s="195">
        <f>P248</f>
        <v>0</v>
      </c>
      <c r="Q247" s="194"/>
      <c r="R247" s="195">
        <f>R248</f>
        <v>0</v>
      </c>
      <c r="S247" s="194"/>
      <c r="T247" s="196">
        <f>T248</f>
        <v>0</v>
      </c>
      <c r="AR247" s="197" t="s">
        <v>307</v>
      </c>
      <c r="AT247" s="198" t="s">
        <v>73</v>
      </c>
      <c r="AU247" s="198" t="s">
        <v>74</v>
      </c>
      <c r="AY247" s="197" t="s">
        <v>308</v>
      </c>
      <c r="BK247" s="199">
        <f>BK248</f>
        <v>0</v>
      </c>
    </row>
    <row r="248" spans="2:65" s="11" customFormat="1" ht="19.899999999999999" customHeight="1">
      <c r="B248" s="186"/>
      <c r="C248" s="187"/>
      <c r="D248" s="200" t="s">
        <v>73</v>
      </c>
      <c r="E248" s="201" t="s">
        <v>414</v>
      </c>
      <c r="F248" s="201" t="s">
        <v>415</v>
      </c>
      <c r="G248" s="187"/>
      <c r="H248" s="187"/>
      <c r="I248" s="190"/>
      <c r="J248" s="202">
        <f>BK248</f>
        <v>0</v>
      </c>
      <c r="K248" s="187"/>
      <c r="L248" s="192"/>
      <c r="M248" s="193"/>
      <c r="N248" s="194"/>
      <c r="O248" s="194"/>
      <c r="P248" s="195">
        <f>SUM(P249:P256)</f>
        <v>0</v>
      </c>
      <c r="Q248" s="194"/>
      <c r="R248" s="195">
        <f>SUM(R249:R256)</f>
        <v>0</v>
      </c>
      <c r="S248" s="194"/>
      <c r="T248" s="196">
        <f>SUM(T249:T256)</f>
        <v>0</v>
      </c>
      <c r="AR248" s="197" t="s">
        <v>307</v>
      </c>
      <c r="AT248" s="198" t="s">
        <v>73</v>
      </c>
      <c r="AU248" s="198" t="s">
        <v>82</v>
      </c>
      <c r="AY248" s="197" t="s">
        <v>308</v>
      </c>
      <c r="BK248" s="199">
        <f>SUM(BK249:BK256)</f>
        <v>0</v>
      </c>
    </row>
    <row r="249" spans="2:65" s="1" customFormat="1" ht="22.5" customHeight="1">
      <c r="B249" s="42"/>
      <c r="C249" s="203" t="s">
        <v>2363</v>
      </c>
      <c r="D249" s="203" t="s">
        <v>311</v>
      </c>
      <c r="E249" s="204" t="s">
        <v>9103</v>
      </c>
      <c r="F249" s="205" t="s">
        <v>8874</v>
      </c>
      <c r="G249" s="206" t="s">
        <v>8882</v>
      </c>
      <c r="H249" s="207">
        <v>16</v>
      </c>
      <c r="I249" s="208"/>
      <c r="J249" s="209">
        <f t="shared" ref="J249:J256" si="80">ROUND(I249*H249,2)</f>
        <v>0</v>
      </c>
      <c r="K249" s="205" t="s">
        <v>21</v>
      </c>
      <c r="L249" s="62"/>
      <c r="M249" s="210" t="s">
        <v>21</v>
      </c>
      <c r="N249" s="211" t="s">
        <v>45</v>
      </c>
      <c r="O249" s="43"/>
      <c r="P249" s="212">
        <f t="shared" ref="P249:P256" si="81">O249*H249</f>
        <v>0</v>
      </c>
      <c r="Q249" s="212">
        <v>0</v>
      </c>
      <c r="R249" s="212">
        <f t="shared" ref="R249:R256" si="82">Q249*H249</f>
        <v>0</v>
      </c>
      <c r="S249" s="212">
        <v>0</v>
      </c>
      <c r="T249" s="213">
        <f t="shared" ref="T249:T256" si="83">S249*H249</f>
        <v>0</v>
      </c>
      <c r="AR249" s="25" t="s">
        <v>327</v>
      </c>
      <c r="AT249" s="25" t="s">
        <v>311</v>
      </c>
      <c r="AU249" s="25" t="s">
        <v>84</v>
      </c>
      <c r="AY249" s="25" t="s">
        <v>308</v>
      </c>
      <c r="BE249" s="214">
        <f t="shared" ref="BE249:BE256" si="84">IF(N249="základní",J249,0)</f>
        <v>0</v>
      </c>
      <c r="BF249" s="214">
        <f t="shared" ref="BF249:BF256" si="85">IF(N249="snížená",J249,0)</f>
        <v>0</v>
      </c>
      <c r="BG249" s="214">
        <f t="shared" ref="BG249:BG256" si="86">IF(N249="zákl. přenesená",J249,0)</f>
        <v>0</v>
      </c>
      <c r="BH249" s="214">
        <f t="shared" ref="BH249:BH256" si="87">IF(N249="sníž. přenesená",J249,0)</f>
        <v>0</v>
      </c>
      <c r="BI249" s="214">
        <f t="shared" ref="BI249:BI256" si="88">IF(N249="nulová",J249,0)</f>
        <v>0</v>
      </c>
      <c r="BJ249" s="25" t="s">
        <v>82</v>
      </c>
      <c r="BK249" s="214">
        <f t="shared" ref="BK249:BK256" si="89">ROUND(I249*H249,2)</f>
        <v>0</v>
      </c>
      <c r="BL249" s="25" t="s">
        <v>327</v>
      </c>
      <c r="BM249" s="25" t="s">
        <v>2365</v>
      </c>
    </row>
    <row r="250" spans="2:65" s="1" customFormat="1" ht="22.5" customHeight="1">
      <c r="B250" s="42"/>
      <c r="C250" s="203" t="s">
        <v>2365</v>
      </c>
      <c r="D250" s="203" t="s">
        <v>311</v>
      </c>
      <c r="E250" s="204" t="s">
        <v>9104</v>
      </c>
      <c r="F250" s="205" t="s">
        <v>9105</v>
      </c>
      <c r="G250" s="206" t="s">
        <v>700</v>
      </c>
      <c r="H250" s="207">
        <v>1</v>
      </c>
      <c r="I250" s="208"/>
      <c r="J250" s="209">
        <f t="shared" si="80"/>
        <v>0</v>
      </c>
      <c r="K250" s="205" t="s">
        <v>21</v>
      </c>
      <c r="L250" s="62"/>
      <c r="M250" s="210" t="s">
        <v>21</v>
      </c>
      <c r="N250" s="211" t="s">
        <v>45</v>
      </c>
      <c r="O250" s="43"/>
      <c r="P250" s="212">
        <f t="shared" si="81"/>
        <v>0</v>
      </c>
      <c r="Q250" s="212">
        <v>0</v>
      </c>
      <c r="R250" s="212">
        <f t="shared" si="82"/>
        <v>0</v>
      </c>
      <c r="S250" s="212">
        <v>0</v>
      </c>
      <c r="T250" s="213">
        <f t="shared" si="83"/>
        <v>0</v>
      </c>
      <c r="AR250" s="25" t="s">
        <v>327</v>
      </c>
      <c r="AT250" s="25" t="s">
        <v>311</v>
      </c>
      <c r="AU250" s="25" t="s">
        <v>84</v>
      </c>
      <c r="AY250" s="25" t="s">
        <v>308</v>
      </c>
      <c r="BE250" s="214">
        <f t="shared" si="84"/>
        <v>0</v>
      </c>
      <c r="BF250" s="214">
        <f t="shared" si="85"/>
        <v>0</v>
      </c>
      <c r="BG250" s="214">
        <f t="shared" si="86"/>
        <v>0</v>
      </c>
      <c r="BH250" s="214">
        <f t="shared" si="87"/>
        <v>0</v>
      </c>
      <c r="BI250" s="214">
        <f t="shared" si="88"/>
        <v>0</v>
      </c>
      <c r="BJ250" s="25" t="s">
        <v>82</v>
      </c>
      <c r="BK250" s="214">
        <f t="shared" si="89"/>
        <v>0</v>
      </c>
      <c r="BL250" s="25" t="s">
        <v>327</v>
      </c>
      <c r="BM250" s="25" t="s">
        <v>2369</v>
      </c>
    </row>
    <row r="251" spans="2:65" s="1" customFormat="1" ht="22.5" customHeight="1">
      <c r="B251" s="42"/>
      <c r="C251" s="203" t="s">
        <v>2369</v>
      </c>
      <c r="D251" s="203" t="s">
        <v>311</v>
      </c>
      <c r="E251" s="204" t="s">
        <v>9106</v>
      </c>
      <c r="F251" s="205" t="s">
        <v>9107</v>
      </c>
      <c r="G251" s="206" t="s">
        <v>700</v>
      </c>
      <c r="H251" s="207">
        <v>1</v>
      </c>
      <c r="I251" s="208"/>
      <c r="J251" s="209">
        <f t="shared" si="80"/>
        <v>0</v>
      </c>
      <c r="K251" s="205" t="s">
        <v>21</v>
      </c>
      <c r="L251" s="62"/>
      <c r="M251" s="210" t="s">
        <v>21</v>
      </c>
      <c r="N251" s="211" t="s">
        <v>45</v>
      </c>
      <c r="O251" s="43"/>
      <c r="P251" s="212">
        <f t="shared" si="81"/>
        <v>0</v>
      </c>
      <c r="Q251" s="212">
        <v>0</v>
      </c>
      <c r="R251" s="212">
        <f t="shared" si="82"/>
        <v>0</v>
      </c>
      <c r="S251" s="212">
        <v>0</v>
      </c>
      <c r="T251" s="213">
        <f t="shared" si="83"/>
        <v>0</v>
      </c>
      <c r="AR251" s="25" t="s">
        <v>327</v>
      </c>
      <c r="AT251" s="25" t="s">
        <v>311</v>
      </c>
      <c r="AU251" s="25" t="s">
        <v>84</v>
      </c>
      <c r="AY251" s="25" t="s">
        <v>308</v>
      </c>
      <c r="BE251" s="214">
        <f t="shared" si="84"/>
        <v>0</v>
      </c>
      <c r="BF251" s="214">
        <f t="shared" si="85"/>
        <v>0</v>
      </c>
      <c r="BG251" s="214">
        <f t="shared" si="86"/>
        <v>0</v>
      </c>
      <c r="BH251" s="214">
        <f t="shared" si="87"/>
        <v>0</v>
      </c>
      <c r="BI251" s="214">
        <f t="shared" si="88"/>
        <v>0</v>
      </c>
      <c r="BJ251" s="25" t="s">
        <v>82</v>
      </c>
      <c r="BK251" s="214">
        <f t="shared" si="89"/>
        <v>0</v>
      </c>
      <c r="BL251" s="25" t="s">
        <v>327</v>
      </c>
      <c r="BM251" s="25" t="s">
        <v>2372</v>
      </c>
    </row>
    <row r="252" spans="2:65" s="1" customFormat="1" ht="22.5" customHeight="1">
      <c r="B252" s="42"/>
      <c r="C252" s="203" t="s">
        <v>2372</v>
      </c>
      <c r="D252" s="203" t="s">
        <v>311</v>
      </c>
      <c r="E252" s="204" t="s">
        <v>9108</v>
      </c>
      <c r="F252" s="205" t="s">
        <v>9109</v>
      </c>
      <c r="G252" s="206" t="s">
        <v>700</v>
      </c>
      <c r="H252" s="207">
        <v>1</v>
      </c>
      <c r="I252" s="208"/>
      <c r="J252" s="209">
        <f t="shared" si="80"/>
        <v>0</v>
      </c>
      <c r="K252" s="205" t="s">
        <v>21</v>
      </c>
      <c r="L252" s="62"/>
      <c r="M252" s="210" t="s">
        <v>21</v>
      </c>
      <c r="N252" s="211" t="s">
        <v>45</v>
      </c>
      <c r="O252" s="43"/>
      <c r="P252" s="212">
        <f t="shared" si="81"/>
        <v>0</v>
      </c>
      <c r="Q252" s="212">
        <v>0</v>
      </c>
      <c r="R252" s="212">
        <f t="shared" si="82"/>
        <v>0</v>
      </c>
      <c r="S252" s="212">
        <v>0</v>
      </c>
      <c r="T252" s="213">
        <f t="shared" si="83"/>
        <v>0</v>
      </c>
      <c r="AR252" s="25" t="s">
        <v>327</v>
      </c>
      <c r="AT252" s="25" t="s">
        <v>311</v>
      </c>
      <c r="AU252" s="25" t="s">
        <v>84</v>
      </c>
      <c r="AY252" s="25" t="s">
        <v>308</v>
      </c>
      <c r="BE252" s="214">
        <f t="shared" si="84"/>
        <v>0</v>
      </c>
      <c r="BF252" s="214">
        <f t="shared" si="85"/>
        <v>0</v>
      </c>
      <c r="BG252" s="214">
        <f t="shared" si="86"/>
        <v>0</v>
      </c>
      <c r="BH252" s="214">
        <f t="shared" si="87"/>
        <v>0</v>
      </c>
      <c r="BI252" s="214">
        <f t="shared" si="88"/>
        <v>0</v>
      </c>
      <c r="BJ252" s="25" t="s">
        <v>82</v>
      </c>
      <c r="BK252" s="214">
        <f t="shared" si="89"/>
        <v>0</v>
      </c>
      <c r="BL252" s="25" t="s">
        <v>327</v>
      </c>
      <c r="BM252" s="25" t="s">
        <v>2376</v>
      </c>
    </row>
    <row r="253" spans="2:65" s="1" customFormat="1" ht="22.5" customHeight="1">
      <c r="B253" s="42"/>
      <c r="C253" s="203" t="s">
        <v>2376</v>
      </c>
      <c r="D253" s="203" t="s">
        <v>311</v>
      </c>
      <c r="E253" s="204" t="s">
        <v>9110</v>
      </c>
      <c r="F253" s="205" t="s">
        <v>7221</v>
      </c>
      <c r="G253" s="206" t="s">
        <v>700</v>
      </c>
      <c r="H253" s="207">
        <v>1</v>
      </c>
      <c r="I253" s="208"/>
      <c r="J253" s="209">
        <f t="shared" si="80"/>
        <v>0</v>
      </c>
      <c r="K253" s="205" t="s">
        <v>21</v>
      </c>
      <c r="L253" s="62"/>
      <c r="M253" s="210" t="s">
        <v>21</v>
      </c>
      <c r="N253" s="211" t="s">
        <v>45</v>
      </c>
      <c r="O253" s="43"/>
      <c r="P253" s="212">
        <f t="shared" si="81"/>
        <v>0</v>
      </c>
      <c r="Q253" s="212">
        <v>0</v>
      </c>
      <c r="R253" s="212">
        <f t="shared" si="82"/>
        <v>0</v>
      </c>
      <c r="S253" s="212">
        <v>0</v>
      </c>
      <c r="T253" s="213">
        <f t="shared" si="83"/>
        <v>0</v>
      </c>
      <c r="AR253" s="25" t="s">
        <v>327</v>
      </c>
      <c r="AT253" s="25" t="s">
        <v>311</v>
      </c>
      <c r="AU253" s="25" t="s">
        <v>84</v>
      </c>
      <c r="AY253" s="25" t="s">
        <v>308</v>
      </c>
      <c r="BE253" s="214">
        <f t="shared" si="84"/>
        <v>0</v>
      </c>
      <c r="BF253" s="214">
        <f t="shared" si="85"/>
        <v>0</v>
      </c>
      <c r="BG253" s="214">
        <f t="shared" si="86"/>
        <v>0</v>
      </c>
      <c r="BH253" s="214">
        <f t="shared" si="87"/>
        <v>0</v>
      </c>
      <c r="BI253" s="214">
        <f t="shared" si="88"/>
        <v>0</v>
      </c>
      <c r="BJ253" s="25" t="s">
        <v>82</v>
      </c>
      <c r="BK253" s="214">
        <f t="shared" si="89"/>
        <v>0</v>
      </c>
      <c r="BL253" s="25" t="s">
        <v>327</v>
      </c>
      <c r="BM253" s="25" t="s">
        <v>2381</v>
      </c>
    </row>
    <row r="254" spans="2:65" s="1" customFormat="1" ht="22.5" customHeight="1">
      <c r="B254" s="42"/>
      <c r="C254" s="203" t="s">
        <v>2381</v>
      </c>
      <c r="D254" s="203" t="s">
        <v>311</v>
      </c>
      <c r="E254" s="204" t="s">
        <v>9111</v>
      </c>
      <c r="F254" s="205" t="s">
        <v>7224</v>
      </c>
      <c r="G254" s="206" t="s">
        <v>700</v>
      </c>
      <c r="H254" s="207">
        <v>1</v>
      </c>
      <c r="I254" s="208"/>
      <c r="J254" s="209">
        <f t="shared" si="80"/>
        <v>0</v>
      </c>
      <c r="K254" s="205" t="s">
        <v>21</v>
      </c>
      <c r="L254" s="62"/>
      <c r="M254" s="210" t="s">
        <v>21</v>
      </c>
      <c r="N254" s="211" t="s">
        <v>45</v>
      </c>
      <c r="O254" s="43"/>
      <c r="P254" s="212">
        <f t="shared" si="81"/>
        <v>0</v>
      </c>
      <c r="Q254" s="212">
        <v>0</v>
      </c>
      <c r="R254" s="212">
        <f t="shared" si="82"/>
        <v>0</v>
      </c>
      <c r="S254" s="212">
        <v>0</v>
      </c>
      <c r="T254" s="213">
        <f t="shared" si="83"/>
        <v>0</v>
      </c>
      <c r="AR254" s="25" t="s">
        <v>327</v>
      </c>
      <c r="AT254" s="25" t="s">
        <v>311</v>
      </c>
      <c r="AU254" s="25" t="s">
        <v>84</v>
      </c>
      <c r="AY254" s="25" t="s">
        <v>308</v>
      </c>
      <c r="BE254" s="214">
        <f t="shared" si="84"/>
        <v>0</v>
      </c>
      <c r="BF254" s="214">
        <f t="shared" si="85"/>
        <v>0</v>
      </c>
      <c r="BG254" s="214">
        <f t="shared" si="86"/>
        <v>0</v>
      </c>
      <c r="BH254" s="214">
        <f t="shared" si="87"/>
        <v>0</v>
      </c>
      <c r="BI254" s="214">
        <f t="shared" si="88"/>
        <v>0</v>
      </c>
      <c r="BJ254" s="25" t="s">
        <v>82</v>
      </c>
      <c r="BK254" s="214">
        <f t="shared" si="89"/>
        <v>0</v>
      </c>
      <c r="BL254" s="25" t="s">
        <v>327</v>
      </c>
      <c r="BM254" s="25" t="s">
        <v>2385</v>
      </c>
    </row>
    <row r="255" spans="2:65" s="1" customFormat="1" ht="22.5" customHeight="1">
      <c r="B255" s="42"/>
      <c r="C255" s="203" t="s">
        <v>2385</v>
      </c>
      <c r="D255" s="203" t="s">
        <v>311</v>
      </c>
      <c r="E255" s="204" t="s">
        <v>9112</v>
      </c>
      <c r="F255" s="205" t="s">
        <v>9113</v>
      </c>
      <c r="G255" s="206" t="s">
        <v>700</v>
      </c>
      <c r="H255" s="207">
        <v>1</v>
      </c>
      <c r="I255" s="208"/>
      <c r="J255" s="209">
        <f t="shared" si="80"/>
        <v>0</v>
      </c>
      <c r="K255" s="205" t="s">
        <v>21</v>
      </c>
      <c r="L255" s="62"/>
      <c r="M255" s="210" t="s">
        <v>21</v>
      </c>
      <c r="N255" s="211" t="s">
        <v>45</v>
      </c>
      <c r="O255" s="43"/>
      <c r="P255" s="212">
        <f t="shared" si="81"/>
        <v>0</v>
      </c>
      <c r="Q255" s="212">
        <v>0</v>
      </c>
      <c r="R255" s="212">
        <f t="shared" si="82"/>
        <v>0</v>
      </c>
      <c r="S255" s="212">
        <v>0</v>
      </c>
      <c r="T255" s="213">
        <f t="shared" si="83"/>
        <v>0</v>
      </c>
      <c r="AR255" s="25" t="s">
        <v>327</v>
      </c>
      <c r="AT255" s="25" t="s">
        <v>311</v>
      </c>
      <c r="AU255" s="25" t="s">
        <v>84</v>
      </c>
      <c r="AY255" s="25" t="s">
        <v>308</v>
      </c>
      <c r="BE255" s="214">
        <f t="shared" si="84"/>
        <v>0</v>
      </c>
      <c r="BF255" s="214">
        <f t="shared" si="85"/>
        <v>0</v>
      </c>
      <c r="BG255" s="214">
        <f t="shared" si="86"/>
        <v>0</v>
      </c>
      <c r="BH255" s="214">
        <f t="shared" si="87"/>
        <v>0</v>
      </c>
      <c r="BI255" s="214">
        <f t="shared" si="88"/>
        <v>0</v>
      </c>
      <c r="BJ255" s="25" t="s">
        <v>82</v>
      </c>
      <c r="BK255" s="214">
        <f t="shared" si="89"/>
        <v>0</v>
      </c>
      <c r="BL255" s="25" t="s">
        <v>327</v>
      </c>
      <c r="BM255" s="25" t="s">
        <v>2389</v>
      </c>
    </row>
    <row r="256" spans="2:65" s="1" customFormat="1" ht="22.5" customHeight="1">
      <c r="B256" s="42"/>
      <c r="C256" s="203" t="s">
        <v>2389</v>
      </c>
      <c r="D256" s="203" t="s">
        <v>311</v>
      </c>
      <c r="E256" s="204" t="s">
        <v>9114</v>
      </c>
      <c r="F256" s="205" t="s">
        <v>6584</v>
      </c>
      <c r="G256" s="206" t="s">
        <v>700</v>
      </c>
      <c r="H256" s="207">
        <v>1</v>
      </c>
      <c r="I256" s="208"/>
      <c r="J256" s="209">
        <f t="shared" si="80"/>
        <v>0</v>
      </c>
      <c r="K256" s="205" t="s">
        <v>21</v>
      </c>
      <c r="L256" s="62"/>
      <c r="M256" s="210" t="s">
        <v>21</v>
      </c>
      <c r="N256" s="215" t="s">
        <v>45</v>
      </c>
      <c r="O256" s="216"/>
      <c r="P256" s="217">
        <f t="shared" si="81"/>
        <v>0</v>
      </c>
      <c r="Q256" s="217">
        <v>0</v>
      </c>
      <c r="R256" s="217">
        <f t="shared" si="82"/>
        <v>0</v>
      </c>
      <c r="S256" s="217">
        <v>0</v>
      </c>
      <c r="T256" s="218">
        <f t="shared" si="83"/>
        <v>0</v>
      </c>
      <c r="AR256" s="25" t="s">
        <v>327</v>
      </c>
      <c r="AT256" s="25" t="s">
        <v>311</v>
      </c>
      <c r="AU256" s="25" t="s">
        <v>84</v>
      </c>
      <c r="AY256" s="25" t="s">
        <v>308</v>
      </c>
      <c r="BE256" s="214">
        <f t="shared" si="84"/>
        <v>0</v>
      </c>
      <c r="BF256" s="214">
        <f t="shared" si="85"/>
        <v>0</v>
      </c>
      <c r="BG256" s="214">
        <f t="shared" si="86"/>
        <v>0</v>
      </c>
      <c r="BH256" s="214">
        <f t="shared" si="87"/>
        <v>0</v>
      </c>
      <c r="BI256" s="214">
        <f t="shared" si="88"/>
        <v>0</v>
      </c>
      <c r="BJ256" s="25" t="s">
        <v>82</v>
      </c>
      <c r="BK256" s="214">
        <f t="shared" si="89"/>
        <v>0</v>
      </c>
      <c r="BL256" s="25" t="s">
        <v>327</v>
      </c>
      <c r="BM256" s="25" t="s">
        <v>2402</v>
      </c>
    </row>
    <row r="257" spans="2:12" s="1" customFormat="1" ht="6.95" customHeight="1">
      <c r="B257" s="57"/>
      <c r="C257" s="58"/>
      <c r="D257" s="58"/>
      <c r="E257" s="58"/>
      <c r="F257" s="58"/>
      <c r="G257" s="58"/>
      <c r="H257" s="58"/>
      <c r="I257" s="149"/>
      <c r="J257" s="58"/>
      <c r="K257" s="58"/>
      <c r="L257" s="62"/>
    </row>
  </sheetData>
  <sheetProtection password="CC35" sheet="1" objects="1" scenarios="1" formatCells="0" formatColumns="0" formatRows="0" sort="0" autoFilter="0"/>
  <autoFilter ref="C92:K256"/>
  <mergeCells count="12">
    <mergeCell ref="G1:H1"/>
    <mergeCell ref="L2:V2"/>
    <mergeCell ref="E49:H49"/>
    <mergeCell ref="E51:H51"/>
    <mergeCell ref="E81:H81"/>
    <mergeCell ref="E83:H83"/>
    <mergeCell ref="E85:H85"/>
    <mergeCell ref="E7:H7"/>
    <mergeCell ref="E9:H9"/>
    <mergeCell ref="E11:H11"/>
    <mergeCell ref="E26:H26"/>
    <mergeCell ref="E47:H47"/>
  </mergeCells>
  <hyperlinks>
    <hyperlink ref="F1:G1" location="C2" display="1) Krycí list soupisu"/>
    <hyperlink ref="G1:H1" location="C58" display="2) Rekapitulace"/>
    <hyperlink ref="J1" location="C92" display="3) Soupis prací"/>
    <hyperlink ref="L1:V1" location="'Rekapitulace stavby'!C2" display="Rekapitulace stavby"/>
  </hyperlinks>
  <pageMargins left="0.58333330000000005" right="0.58333330000000005" top="0.58333330000000005" bottom="0.58333330000000005" header="0" footer="0"/>
  <pageSetup paperSize="9" fitToHeight="100" orientation="landscape" blackAndWhite="1" r:id="rId1"/>
  <headerFooter>
    <oddFooter>&amp;CStrana &amp;P z &amp;N</oddFooter>
  </headerFooter>
  <drawing r:id="rId2"/>
</worksheet>
</file>

<file path=xl/worksheets/sheet34.xml><?xml version="1.0" encoding="utf-8"?>
<worksheet xmlns="http://schemas.openxmlformats.org/spreadsheetml/2006/main" xmlns:r="http://schemas.openxmlformats.org/officeDocument/2006/relationships">
  <sheetPr>
    <pageSetUpPr fitToPage="1"/>
  </sheetPr>
  <dimension ref="A1:BR208"/>
  <sheetViews>
    <sheetView showGridLines="0" workbookViewId="0">
      <pane ySplit="1" topLeftCell="A2" activePane="bottomLeft" state="frozen"/>
      <selection pane="bottomLeft"/>
    </sheetView>
  </sheetViews>
  <sheetFormatPr defaultRowHeight="15"/>
  <cols>
    <col min="1" max="1" width="8.33203125" customWidth="1"/>
    <col min="2" max="2" width="1.6640625" customWidth="1"/>
    <col min="3" max="3" width="4.1640625" customWidth="1"/>
    <col min="4" max="4" width="4.33203125" customWidth="1"/>
    <col min="5" max="5" width="17.1640625" customWidth="1"/>
    <col min="6" max="6" width="75" customWidth="1"/>
    <col min="7" max="7" width="8.6640625" customWidth="1"/>
    <col min="8" max="8" width="11.1640625" customWidth="1"/>
    <col min="9" max="9" width="12.6640625" style="121" customWidth="1"/>
    <col min="10" max="10" width="23.5" customWidth="1"/>
    <col min="11" max="11" width="15.5" customWidth="1"/>
    <col min="19" max="19" width="8.1640625" customWidth="1"/>
    <col min="20" max="20" width="29.6640625" customWidth="1"/>
    <col min="21" max="21" width="16.33203125"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1" spans="1:70" ht="21.75" customHeight="1">
      <c r="A1" s="22"/>
      <c r="B1" s="122"/>
      <c r="C1" s="122"/>
      <c r="D1" s="123" t="s">
        <v>1</v>
      </c>
      <c r="E1" s="122"/>
      <c r="F1" s="124" t="s">
        <v>272</v>
      </c>
      <c r="G1" s="427" t="s">
        <v>273</v>
      </c>
      <c r="H1" s="427"/>
      <c r="I1" s="125"/>
      <c r="J1" s="124" t="s">
        <v>274</v>
      </c>
      <c r="K1" s="123" t="s">
        <v>275</v>
      </c>
      <c r="L1" s="124" t="s">
        <v>276</v>
      </c>
      <c r="M1" s="124"/>
      <c r="N1" s="124"/>
      <c r="O1" s="124"/>
      <c r="P1" s="124"/>
      <c r="Q1" s="124"/>
      <c r="R1" s="124"/>
      <c r="S1" s="124"/>
      <c r="T1" s="124"/>
      <c r="U1" s="21"/>
      <c r="V1" s="21"/>
      <c r="W1" s="22"/>
      <c r="X1" s="22"/>
      <c r="Y1" s="22"/>
      <c r="Z1" s="22"/>
      <c r="AA1" s="22"/>
      <c r="AB1" s="22"/>
      <c r="AC1" s="22"/>
      <c r="AD1" s="22"/>
      <c r="AE1" s="22"/>
      <c r="AF1" s="22"/>
      <c r="AG1" s="22"/>
      <c r="AH1" s="22"/>
      <c r="AI1" s="22"/>
      <c r="AJ1" s="22"/>
      <c r="AK1" s="22"/>
      <c r="AL1" s="22"/>
      <c r="AM1" s="22"/>
      <c r="AN1" s="22"/>
      <c r="AO1" s="22"/>
      <c r="AP1" s="22"/>
      <c r="AQ1" s="22"/>
      <c r="AR1" s="22"/>
      <c r="AS1" s="22"/>
      <c r="AT1" s="22"/>
      <c r="AU1" s="22"/>
      <c r="AV1" s="22"/>
      <c r="AW1" s="22"/>
      <c r="AX1" s="22"/>
      <c r="AY1" s="22"/>
      <c r="AZ1" s="22"/>
      <c r="BA1" s="22"/>
      <c r="BB1" s="22"/>
      <c r="BC1" s="22"/>
      <c r="BD1" s="22"/>
      <c r="BE1" s="22"/>
      <c r="BF1" s="22"/>
      <c r="BG1" s="22"/>
      <c r="BH1" s="22"/>
      <c r="BI1" s="22"/>
      <c r="BJ1" s="22"/>
      <c r="BK1" s="22"/>
      <c r="BL1" s="22"/>
      <c r="BM1" s="22"/>
      <c r="BN1" s="22"/>
      <c r="BO1" s="22"/>
      <c r="BP1" s="22"/>
      <c r="BQ1" s="22"/>
      <c r="BR1" s="22"/>
    </row>
    <row r="2" spans="1:70" ht="36.950000000000003" customHeight="1">
      <c r="L2" s="419"/>
      <c r="M2" s="419"/>
      <c r="N2" s="419"/>
      <c r="O2" s="419"/>
      <c r="P2" s="419"/>
      <c r="Q2" s="419"/>
      <c r="R2" s="419"/>
      <c r="S2" s="419"/>
      <c r="T2" s="419"/>
      <c r="U2" s="419"/>
      <c r="V2" s="419"/>
      <c r="AT2" s="25" t="s">
        <v>199</v>
      </c>
    </row>
    <row r="3" spans="1:70" ht="6.95" customHeight="1">
      <c r="B3" s="26"/>
      <c r="C3" s="27"/>
      <c r="D3" s="27"/>
      <c r="E3" s="27"/>
      <c r="F3" s="27"/>
      <c r="G3" s="27"/>
      <c r="H3" s="27"/>
      <c r="I3" s="126"/>
      <c r="J3" s="27"/>
      <c r="K3" s="28"/>
      <c r="AT3" s="25" t="s">
        <v>84</v>
      </c>
    </row>
    <row r="4" spans="1:70" ht="36.950000000000003" customHeight="1">
      <c r="B4" s="29"/>
      <c r="C4" s="30"/>
      <c r="D4" s="31" t="s">
        <v>277</v>
      </c>
      <c r="E4" s="30"/>
      <c r="F4" s="30"/>
      <c r="G4" s="30"/>
      <c r="H4" s="30"/>
      <c r="I4" s="127"/>
      <c r="J4" s="30"/>
      <c r="K4" s="32"/>
      <c r="M4" s="33" t="s">
        <v>12</v>
      </c>
      <c r="AT4" s="25" t="s">
        <v>6</v>
      </c>
    </row>
    <row r="5" spans="1:70" ht="6.95" customHeight="1">
      <c r="B5" s="29"/>
      <c r="C5" s="30"/>
      <c r="D5" s="30"/>
      <c r="E5" s="30"/>
      <c r="F5" s="30"/>
      <c r="G5" s="30"/>
      <c r="H5" s="30"/>
      <c r="I5" s="127"/>
      <c r="J5" s="30"/>
      <c r="K5" s="32"/>
    </row>
    <row r="6" spans="1:70">
      <c r="B6" s="29"/>
      <c r="C6" s="30"/>
      <c r="D6" s="38" t="s">
        <v>18</v>
      </c>
      <c r="E6" s="30"/>
      <c r="F6" s="30"/>
      <c r="G6" s="30"/>
      <c r="H6" s="30"/>
      <c r="I6" s="127"/>
      <c r="J6" s="30"/>
      <c r="K6" s="32"/>
    </row>
    <row r="7" spans="1:70" ht="22.5" customHeight="1">
      <c r="B7" s="29"/>
      <c r="C7" s="30"/>
      <c r="D7" s="30"/>
      <c r="E7" s="420" t="str">
        <f>'Rekapitulace stavby'!K6</f>
        <v>Národní telemedicínské centrum</v>
      </c>
      <c r="F7" s="421"/>
      <c r="G7" s="421"/>
      <c r="H7" s="421"/>
      <c r="I7" s="127"/>
      <c r="J7" s="30"/>
      <c r="K7" s="32"/>
    </row>
    <row r="8" spans="1:70">
      <c r="B8" s="29"/>
      <c r="C8" s="30"/>
      <c r="D8" s="38" t="s">
        <v>278</v>
      </c>
      <c r="E8" s="30"/>
      <c r="F8" s="30"/>
      <c r="G8" s="30"/>
      <c r="H8" s="30"/>
      <c r="I8" s="127"/>
      <c r="J8" s="30"/>
      <c r="K8" s="32"/>
    </row>
    <row r="9" spans="1:70" s="1" customFormat="1" ht="22.5" customHeight="1">
      <c r="B9" s="42"/>
      <c r="C9" s="43"/>
      <c r="D9" s="43"/>
      <c r="E9" s="420" t="s">
        <v>6587</v>
      </c>
      <c r="F9" s="423"/>
      <c r="G9" s="423"/>
      <c r="H9" s="423"/>
      <c r="I9" s="128"/>
      <c r="J9" s="43"/>
      <c r="K9" s="46"/>
    </row>
    <row r="10" spans="1:70" s="1" customFormat="1">
      <c r="B10" s="42"/>
      <c r="C10" s="43"/>
      <c r="D10" s="38" t="s">
        <v>425</v>
      </c>
      <c r="E10" s="43"/>
      <c r="F10" s="43"/>
      <c r="G10" s="43"/>
      <c r="H10" s="43"/>
      <c r="I10" s="128"/>
      <c r="J10" s="43"/>
      <c r="K10" s="46"/>
    </row>
    <row r="11" spans="1:70" s="1" customFormat="1" ht="36.950000000000003" customHeight="1">
      <c r="B11" s="42"/>
      <c r="C11" s="43"/>
      <c r="D11" s="43"/>
      <c r="E11" s="422" t="s">
        <v>9115</v>
      </c>
      <c r="F11" s="423"/>
      <c r="G11" s="423"/>
      <c r="H11" s="423"/>
      <c r="I11" s="128"/>
      <c r="J11" s="43"/>
      <c r="K11" s="46"/>
    </row>
    <row r="12" spans="1:70" s="1" customFormat="1" ht="13.5">
      <c r="B12" s="42"/>
      <c r="C12" s="43"/>
      <c r="D12" s="43"/>
      <c r="E12" s="43"/>
      <c r="F12" s="43"/>
      <c r="G12" s="43"/>
      <c r="H12" s="43"/>
      <c r="I12" s="128"/>
      <c r="J12" s="43"/>
      <c r="K12" s="46"/>
    </row>
    <row r="13" spans="1:70" s="1" customFormat="1" ht="14.45" customHeight="1">
      <c r="B13" s="42"/>
      <c r="C13" s="43"/>
      <c r="D13" s="38" t="s">
        <v>20</v>
      </c>
      <c r="E13" s="43"/>
      <c r="F13" s="36" t="s">
        <v>21</v>
      </c>
      <c r="G13" s="43"/>
      <c r="H13" s="43"/>
      <c r="I13" s="129" t="s">
        <v>22</v>
      </c>
      <c r="J13" s="36" t="s">
        <v>21</v>
      </c>
      <c r="K13" s="46"/>
    </row>
    <row r="14" spans="1:70" s="1" customFormat="1" ht="14.45" customHeight="1">
      <c r="B14" s="42"/>
      <c r="C14" s="43"/>
      <c r="D14" s="38" t="s">
        <v>23</v>
      </c>
      <c r="E14" s="43"/>
      <c r="F14" s="36" t="s">
        <v>24</v>
      </c>
      <c r="G14" s="43"/>
      <c r="H14" s="43"/>
      <c r="I14" s="129" t="s">
        <v>25</v>
      </c>
      <c r="J14" s="130" t="str">
        <f>'Rekapitulace stavby'!AN8</f>
        <v>26.1.2017</v>
      </c>
      <c r="K14" s="46"/>
    </row>
    <row r="15" spans="1:70" s="1" customFormat="1" ht="10.9" customHeight="1">
      <c r="B15" s="42"/>
      <c r="C15" s="43"/>
      <c r="D15" s="43"/>
      <c r="E15" s="43"/>
      <c r="F15" s="43"/>
      <c r="G15" s="43"/>
      <c r="H15" s="43"/>
      <c r="I15" s="128"/>
      <c r="J15" s="43"/>
      <c r="K15" s="46"/>
    </row>
    <row r="16" spans="1:70" s="1" customFormat="1" ht="14.45" customHeight="1">
      <c r="B16" s="42"/>
      <c r="C16" s="43"/>
      <c r="D16" s="38" t="s">
        <v>27</v>
      </c>
      <c r="E16" s="43"/>
      <c r="F16" s="43"/>
      <c r="G16" s="43"/>
      <c r="H16" s="43"/>
      <c r="I16" s="129" t="s">
        <v>28</v>
      </c>
      <c r="J16" s="36" t="s">
        <v>29</v>
      </c>
      <c r="K16" s="46"/>
    </row>
    <row r="17" spans="2:11" s="1" customFormat="1" ht="18" customHeight="1">
      <c r="B17" s="42"/>
      <c r="C17" s="43"/>
      <c r="D17" s="43"/>
      <c r="E17" s="36" t="s">
        <v>30</v>
      </c>
      <c r="F17" s="43"/>
      <c r="G17" s="43"/>
      <c r="H17" s="43"/>
      <c r="I17" s="129" t="s">
        <v>31</v>
      </c>
      <c r="J17" s="36" t="s">
        <v>21</v>
      </c>
      <c r="K17" s="46"/>
    </row>
    <row r="18" spans="2:11" s="1" customFormat="1" ht="6.95" customHeight="1">
      <c r="B18" s="42"/>
      <c r="C18" s="43"/>
      <c r="D18" s="43"/>
      <c r="E18" s="43"/>
      <c r="F18" s="43"/>
      <c r="G18" s="43"/>
      <c r="H18" s="43"/>
      <c r="I18" s="128"/>
      <c r="J18" s="43"/>
      <c r="K18" s="46"/>
    </row>
    <row r="19" spans="2:11" s="1" customFormat="1" ht="14.45" customHeight="1">
      <c r="B19" s="42"/>
      <c r="C19" s="43"/>
      <c r="D19" s="38" t="s">
        <v>32</v>
      </c>
      <c r="E19" s="43"/>
      <c r="F19" s="43"/>
      <c r="G19" s="43"/>
      <c r="H19" s="43"/>
      <c r="I19" s="129" t="s">
        <v>28</v>
      </c>
      <c r="J19" s="36" t="str">
        <f>IF('Rekapitulace stavby'!AN13="Vyplň údaj","",IF('Rekapitulace stavby'!AN13="","",'Rekapitulace stavby'!AN13))</f>
        <v/>
      </c>
      <c r="K19" s="46"/>
    </row>
    <row r="20" spans="2:11" s="1" customFormat="1" ht="18" customHeight="1">
      <c r="B20" s="42"/>
      <c r="C20" s="43"/>
      <c r="D20" s="43"/>
      <c r="E20" s="36" t="str">
        <f>IF('Rekapitulace stavby'!E14="Vyplň údaj","",IF('Rekapitulace stavby'!E14="","",'Rekapitulace stavby'!E14))</f>
        <v/>
      </c>
      <c r="F20" s="43"/>
      <c r="G20" s="43"/>
      <c r="H20" s="43"/>
      <c r="I20" s="129" t="s">
        <v>31</v>
      </c>
      <c r="J20" s="36" t="str">
        <f>IF('Rekapitulace stavby'!AN14="Vyplň údaj","",IF('Rekapitulace stavby'!AN14="","",'Rekapitulace stavby'!AN14))</f>
        <v/>
      </c>
      <c r="K20" s="46"/>
    </row>
    <row r="21" spans="2:11" s="1" customFormat="1" ht="6.95" customHeight="1">
      <c r="B21" s="42"/>
      <c r="C21" s="43"/>
      <c r="D21" s="43"/>
      <c r="E21" s="43"/>
      <c r="F21" s="43"/>
      <c r="G21" s="43"/>
      <c r="H21" s="43"/>
      <c r="I21" s="128"/>
      <c r="J21" s="43"/>
      <c r="K21" s="46"/>
    </row>
    <row r="22" spans="2:11" s="1" customFormat="1" ht="14.45" customHeight="1">
      <c r="B22" s="42"/>
      <c r="C22" s="43"/>
      <c r="D22" s="38" t="s">
        <v>34</v>
      </c>
      <c r="E22" s="43"/>
      <c r="F22" s="43"/>
      <c r="G22" s="43"/>
      <c r="H22" s="43"/>
      <c r="I22" s="129" t="s">
        <v>28</v>
      </c>
      <c r="J22" s="36" t="s">
        <v>35</v>
      </c>
      <c r="K22" s="46"/>
    </row>
    <row r="23" spans="2:11" s="1" customFormat="1" ht="18" customHeight="1">
      <c r="B23" s="42"/>
      <c r="C23" s="43"/>
      <c r="D23" s="43"/>
      <c r="E23" s="36" t="s">
        <v>36</v>
      </c>
      <c r="F23" s="43"/>
      <c r="G23" s="43"/>
      <c r="H23" s="43"/>
      <c r="I23" s="129" t="s">
        <v>31</v>
      </c>
      <c r="J23" s="36" t="s">
        <v>21</v>
      </c>
      <c r="K23" s="46"/>
    </row>
    <row r="24" spans="2:11" s="1" customFormat="1" ht="6.95" customHeight="1">
      <c r="B24" s="42"/>
      <c r="C24" s="43"/>
      <c r="D24" s="43"/>
      <c r="E24" s="43"/>
      <c r="F24" s="43"/>
      <c r="G24" s="43"/>
      <c r="H24" s="43"/>
      <c r="I24" s="128"/>
      <c r="J24" s="43"/>
      <c r="K24" s="46"/>
    </row>
    <row r="25" spans="2:11" s="1" customFormat="1" ht="14.45" customHeight="1">
      <c r="B25" s="42"/>
      <c r="C25" s="43"/>
      <c r="D25" s="38" t="s">
        <v>38</v>
      </c>
      <c r="E25" s="43"/>
      <c r="F25" s="43"/>
      <c r="G25" s="43"/>
      <c r="H25" s="43"/>
      <c r="I25" s="128"/>
      <c r="J25" s="43"/>
      <c r="K25" s="46"/>
    </row>
    <row r="26" spans="2:11" s="7" customFormat="1" ht="22.5" customHeight="1">
      <c r="B26" s="131"/>
      <c r="C26" s="132"/>
      <c r="D26" s="132"/>
      <c r="E26" s="384" t="s">
        <v>21</v>
      </c>
      <c r="F26" s="384"/>
      <c r="G26" s="384"/>
      <c r="H26" s="384"/>
      <c r="I26" s="133"/>
      <c r="J26" s="132"/>
      <c r="K26" s="134"/>
    </row>
    <row r="27" spans="2:11" s="1" customFormat="1" ht="6.95" customHeight="1">
      <c r="B27" s="42"/>
      <c r="C27" s="43"/>
      <c r="D27" s="43"/>
      <c r="E27" s="43"/>
      <c r="F27" s="43"/>
      <c r="G27" s="43"/>
      <c r="H27" s="43"/>
      <c r="I27" s="128"/>
      <c r="J27" s="43"/>
      <c r="K27" s="46"/>
    </row>
    <row r="28" spans="2:11" s="1" customFormat="1" ht="6.95" customHeight="1">
      <c r="B28" s="42"/>
      <c r="C28" s="43"/>
      <c r="D28" s="86"/>
      <c r="E28" s="86"/>
      <c r="F28" s="86"/>
      <c r="G28" s="86"/>
      <c r="H28" s="86"/>
      <c r="I28" s="135"/>
      <c r="J28" s="86"/>
      <c r="K28" s="136"/>
    </row>
    <row r="29" spans="2:11" s="1" customFormat="1" ht="25.35" customHeight="1">
      <c r="B29" s="42"/>
      <c r="C29" s="43"/>
      <c r="D29" s="137" t="s">
        <v>40</v>
      </c>
      <c r="E29" s="43"/>
      <c r="F29" s="43"/>
      <c r="G29" s="43"/>
      <c r="H29" s="43"/>
      <c r="I29" s="128"/>
      <c r="J29" s="138">
        <f>ROUND(J91,2)</f>
        <v>0</v>
      </c>
      <c r="K29" s="46"/>
    </row>
    <row r="30" spans="2:11" s="1" customFormat="1" ht="6.95" customHeight="1">
      <c r="B30" s="42"/>
      <c r="C30" s="43"/>
      <c r="D30" s="86"/>
      <c r="E30" s="86"/>
      <c r="F30" s="86"/>
      <c r="G30" s="86"/>
      <c r="H30" s="86"/>
      <c r="I30" s="135"/>
      <c r="J30" s="86"/>
      <c r="K30" s="136"/>
    </row>
    <row r="31" spans="2:11" s="1" customFormat="1" ht="14.45" customHeight="1">
      <c r="B31" s="42"/>
      <c r="C31" s="43"/>
      <c r="D31" s="43"/>
      <c r="E31" s="43"/>
      <c r="F31" s="47" t="s">
        <v>42</v>
      </c>
      <c r="G31" s="43"/>
      <c r="H31" s="43"/>
      <c r="I31" s="139" t="s">
        <v>41</v>
      </c>
      <c r="J31" s="47" t="s">
        <v>43</v>
      </c>
      <c r="K31" s="46"/>
    </row>
    <row r="32" spans="2:11" s="1" customFormat="1" ht="14.45" customHeight="1">
      <c r="B32" s="42"/>
      <c r="C32" s="43"/>
      <c r="D32" s="50" t="s">
        <v>44</v>
      </c>
      <c r="E32" s="50" t="s">
        <v>45</v>
      </c>
      <c r="F32" s="140">
        <f>ROUND(SUM(BE91:BE207), 2)</f>
        <v>0</v>
      </c>
      <c r="G32" s="43"/>
      <c r="H32" s="43"/>
      <c r="I32" s="141">
        <v>0.21</v>
      </c>
      <c r="J32" s="140">
        <f>ROUND(ROUND((SUM(BE91:BE207)), 2)*I32, 2)</f>
        <v>0</v>
      </c>
      <c r="K32" s="46"/>
    </row>
    <row r="33" spans="2:11" s="1" customFormat="1" ht="14.45" customHeight="1">
      <c r="B33" s="42"/>
      <c r="C33" s="43"/>
      <c r="D33" s="43"/>
      <c r="E33" s="50" t="s">
        <v>46</v>
      </c>
      <c r="F33" s="140">
        <f>ROUND(SUM(BF91:BF207), 2)</f>
        <v>0</v>
      </c>
      <c r="G33" s="43"/>
      <c r="H33" s="43"/>
      <c r="I33" s="141">
        <v>0.15</v>
      </c>
      <c r="J33" s="140">
        <f>ROUND(ROUND((SUM(BF91:BF207)), 2)*I33, 2)</f>
        <v>0</v>
      </c>
      <c r="K33" s="46"/>
    </row>
    <row r="34" spans="2:11" s="1" customFormat="1" ht="14.45" hidden="1" customHeight="1">
      <c r="B34" s="42"/>
      <c r="C34" s="43"/>
      <c r="D34" s="43"/>
      <c r="E34" s="50" t="s">
        <v>47</v>
      </c>
      <c r="F34" s="140">
        <f>ROUND(SUM(BG91:BG207), 2)</f>
        <v>0</v>
      </c>
      <c r="G34" s="43"/>
      <c r="H34" s="43"/>
      <c r="I34" s="141">
        <v>0.21</v>
      </c>
      <c r="J34" s="140">
        <v>0</v>
      </c>
      <c r="K34" s="46"/>
    </row>
    <row r="35" spans="2:11" s="1" customFormat="1" ht="14.45" hidden="1" customHeight="1">
      <c r="B35" s="42"/>
      <c r="C35" s="43"/>
      <c r="D35" s="43"/>
      <c r="E35" s="50" t="s">
        <v>48</v>
      </c>
      <c r="F35" s="140">
        <f>ROUND(SUM(BH91:BH207), 2)</f>
        <v>0</v>
      </c>
      <c r="G35" s="43"/>
      <c r="H35" s="43"/>
      <c r="I35" s="141">
        <v>0.15</v>
      </c>
      <c r="J35" s="140">
        <v>0</v>
      </c>
      <c r="K35" s="46"/>
    </row>
    <row r="36" spans="2:11" s="1" customFormat="1" ht="14.45" hidden="1" customHeight="1">
      <c r="B36" s="42"/>
      <c r="C36" s="43"/>
      <c r="D36" s="43"/>
      <c r="E36" s="50" t="s">
        <v>49</v>
      </c>
      <c r="F36" s="140">
        <f>ROUND(SUM(BI91:BI207), 2)</f>
        <v>0</v>
      </c>
      <c r="G36" s="43"/>
      <c r="H36" s="43"/>
      <c r="I36" s="141">
        <v>0</v>
      </c>
      <c r="J36" s="140">
        <v>0</v>
      </c>
      <c r="K36" s="46"/>
    </row>
    <row r="37" spans="2:11" s="1" customFormat="1" ht="6.95" customHeight="1">
      <c r="B37" s="42"/>
      <c r="C37" s="43"/>
      <c r="D37" s="43"/>
      <c r="E37" s="43"/>
      <c r="F37" s="43"/>
      <c r="G37" s="43"/>
      <c r="H37" s="43"/>
      <c r="I37" s="128"/>
      <c r="J37" s="43"/>
      <c r="K37" s="46"/>
    </row>
    <row r="38" spans="2:11" s="1" customFormat="1" ht="25.35" customHeight="1">
      <c r="B38" s="42"/>
      <c r="C38" s="142"/>
      <c r="D38" s="143" t="s">
        <v>50</v>
      </c>
      <c r="E38" s="80"/>
      <c r="F38" s="80"/>
      <c r="G38" s="144" t="s">
        <v>51</v>
      </c>
      <c r="H38" s="145" t="s">
        <v>52</v>
      </c>
      <c r="I38" s="146"/>
      <c r="J38" s="147">
        <f>SUM(J29:J36)</f>
        <v>0</v>
      </c>
      <c r="K38" s="148"/>
    </row>
    <row r="39" spans="2:11" s="1" customFormat="1" ht="14.45" customHeight="1">
      <c r="B39" s="57"/>
      <c r="C39" s="58"/>
      <c r="D39" s="58"/>
      <c r="E39" s="58"/>
      <c r="F39" s="58"/>
      <c r="G39" s="58"/>
      <c r="H39" s="58"/>
      <c r="I39" s="149"/>
      <c r="J39" s="58"/>
      <c r="K39" s="59"/>
    </row>
    <row r="43" spans="2:11" s="1" customFormat="1" ht="6.95" customHeight="1">
      <c r="B43" s="150"/>
      <c r="C43" s="151"/>
      <c r="D43" s="151"/>
      <c r="E43" s="151"/>
      <c r="F43" s="151"/>
      <c r="G43" s="151"/>
      <c r="H43" s="151"/>
      <c r="I43" s="152"/>
      <c r="J43" s="151"/>
      <c r="K43" s="153"/>
    </row>
    <row r="44" spans="2:11" s="1" customFormat="1" ht="36.950000000000003" customHeight="1">
      <c r="B44" s="42"/>
      <c r="C44" s="31" t="s">
        <v>280</v>
      </c>
      <c r="D44" s="43"/>
      <c r="E44" s="43"/>
      <c r="F44" s="43"/>
      <c r="G44" s="43"/>
      <c r="H44" s="43"/>
      <c r="I44" s="128"/>
      <c r="J44" s="43"/>
      <c r="K44" s="46"/>
    </row>
    <row r="45" spans="2:11" s="1" customFormat="1" ht="6.95" customHeight="1">
      <c r="B45" s="42"/>
      <c r="C45" s="43"/>
      <c r="D45" s="43"/>
      <c r="E45" s="43"/>
      <c r="F45" s="43"/>
      <c r="G45" s="43"/>
      <c r="H45" s="43"/>
      <c r="I45" s="128"/>
      <c r="J45" s="43"/>
      <c r="K45" s="46"/>
    </row>
    <row r="46" spans="2:11" s="1" customFormat="1" ht="14.45" customHeight="1">
      <c r="B46" s="42"/>
      <c r="C46" s="38" t="s">
        <v>18</v>
      </c>
      <c r="D46" s="43"/>
      <c r="E46" s="43"/>
      <c r="F46" s="43"/>
      <c r="G46" s="43"/>
      <c r="H46" s="43"/>
      <c r="I46" s="128"/>
      <c r="J46" s="43"/>
      <c r="K46" s="46"/>
    </row>
    <row r="47" spans="2:11" s="1" customFormat="1" ht="22.5" customHeight="1">
      <c r="B47" s="42"/>
      <c r="C47" s="43"/>
      <c r="D47" s="43"/>
      <c r="E47" s="420" t="str">
        <f>E7</f>
        <v>Národní telemedicínské centrum</v>
      </c>
      <c r="F47" s="421"/>
      <c r="G47" s="421"/>
      <c r="H47" s="421"/>
      <c r="I47" s="128"/>
      <c r="J47" s="43"/>
      <c r="K47" s="46"/>
    </row>
    <row r="48" spans="2:11">
      <c r="B48" s="29"/>
      <c r="C48" s="38" t="s">
        <v>278</v>
      </c>
      <c r="D48" s="30"/>
      <c r="E48" s="30"/>
      <c r="F48" s="30"/>
      <c r="G48" s="30"/>
      <c r="H48" s="30"/>
      <c r="I48" s="127"/>
      <c r="J48" s="30"/>
      <c r="K48" s="32"/>
    </row>
    <row r="49" spans="2:47" s="1" customFormat="1" ht="22.5" customHeight="1">
      <c r="B49" s="42"/>
      <c r="C49" s="43"/>
      <c r="D49" s="43"/>
      <c r="E49" s="420" t="s">
        <v>6587</v>
      </c>
      <c r="F49" s="423"/>
      <c r="G49" s="423"/>
      <c r="H49" s="423"/>
      <c r="I49" s="128"/>
      <c r="J49" s="43"/>
      <c r="K49" s="46"/>
    </row>
    <row r="50" spans="2:47" s="1" customFormat="1" ht="14.45" customHeight="1">
      <c r="B50" s="42"/>
      <c r="C50" s="38" t="s">
        <v>425</v>
      </c>
      <c r="D50" s="43"/>
      <c r="E50" s="43"/>
      <c r="F50" s="43"/>
      <c r="G50" s="43"/>
      <c r="H50" s="43"/>
      <c r="I50" s="128"/>
      <c r="J50" s="43"/>
      <c r="K50" s="46"/>
    </row>
    <row r="51" spans="2:47" s="1" customFormat="1" ht="23.25" customHeight="1">
      <c r="B51" s="42"/>
      <c r="C51" s="43"/>
      <c r="D51" s="43"/>
      <c r="E51" s="422" t="str">
        <f>E11</f>
        <v>05 - Chlazení (VZT jednotky)</v>
      </c>
      <c r="F51" s="423"/>
      <c r="G51" s="423"/>
      <c r="H51" s="423"/>
      <c r="I51" s="128"/>
      <c r="J51" s="43"/>
      <c r="K51" s="46"/>
    </row>
    <row r="52" spans="2:47" s="1" customFormat="1" ht="6.95" customHeight="1">
      <c r="B52" s="42"/>
      <c r="C52" s="43"/>
      <c r="D52" s="43"/>
      <c r="E52" s="43"/>
      <c r="F52" s="43"/>
      <c r="G52" s="43"/>
      <c r="H52" s="43"/>
      <c r="I52" s="128"/>
      <c r="J52" s="43"/>
      <c r="K52" s="46"/>
    </row>
    <row r="53" spans="2:47" s="1" customFormat="1" ht="18" customHeight="1">
      <c r="B53" s="42"/>
      <c r="C53" s="38" t="s">
        <v>23</v>
      </c>
      <c r="D53" s="43"/>
      <c r="E53" s="43"/>
      <c r="F53" s="36" t="str">
        <f>F14</f>
        <v>FN Olomouc</v>
      </c>
      <c r="G53" s="43"/>
      <c r="H53" s="43"/>
      <c r="I53" s="129" t="s">
        <v>25</v>
      </c>
      <c r="J53" s="130" t="str">
        <f>IF(J14="","",J14)</f>
        <v>26.1.2017</v>
      </c>
      <c r="K53" s="46"/>
    </row>
    <row r="54" spans="2:47" s="1" customFormat="1" ht="6.95" customHeight="1">
      <c r="B54" s="42"/>
      <c r="C54" s="43"/>
      <c r="D54" s="43"/>
      <c r="E54" s="43"/>
      <c r="F54" s="43"/>
      <c r="G54" s="43"/>
      <c r="H54" s="43"/>
      <c r="I54" s="128"/>
      <c r="J54" s="43"/>
      <c r="K54" s="46"/>
    </row>
    <row r="55" spans="2:47" s="1" customFormat="1">
      <c r="B55" s="42"/>
      <c r="C55" s="38" t="s">
        <v>27</v>
      </c>
      <c r="D55" s="43"/>
      <c r="E55" s="43"/>
      <c r="F55" s="36" t="str">
        <f>E17</f>
        <v>SPS Projekt s. r.o., Za Návsí 1670/9, Praha 10</v>
      </c>
      <c r="G55" s="43"/>
      <c r="H55" s="43"/>
      <c r="I55" s="129" t="s">
        <v>34</v>
      </c>
      <c r="J55" s="36" t="str">
        <f>E23</f>
        <v>OK Plan Architects s.r.o., Na Závodí 631, Humpolec</v>
      </c>
      <c r="K55" s="46"/>
    </row>
    <row r="56" spans="2:47" s="1" customFormat="1" ht="14.45" customHeight="1">
      <c r="B56" s="42"/>
      <c r="C56" s="38" t="s">
        <v>32</v>
      </c>
      <c r="D56" s="43"/>
      <c r="E56" s="43"/>
      <c r="F56" s="36" t="str">
        <f>IF(E20="","",E20)</f>
        <v/>
      </c>
      <c r="G56" s="43"/>
      <c r="H56" s="43"/>
      <c r="I56" s="128"/>
      <c r="J56" s="43"/>
      <c r="K56" s="46"/>
    </row>
    <row r="57" spans="2:47" s="1" customFormat="1" ht="10.35" customHeight="1">
      <c r="B57" s="42"/>
      <c r="C57" s="43"/>
      <c r="D57" s="43"/>
      <c r="E57" s="43"/>
      <c r="F57" s="43"/>
      <c r="G57" s="43"/>
      <c r="H57" s="43"/>
      <c r="I57" s="128"/>
      <c r="J57" s="43"/>
      <c r="K57" s="46"/>
    </row>
    <row r="58" spans="2:47" s="1" customFormat="1" ht="29.25" customHeight="1">
      <c r="B58" s="42"/>
      <c r="C58" s="154" t="s">
        <v>281</v>
      </c>
      <c r="D58" s="142"/>
      <c r="E58" s="142"/>
      <c r="F58" s="142"/>
      <c r="G58" s="142"/>
      <c r="H58" s="142"/>
      <c r="I58" s="155"/>
      <c r="J58" s="156" t="s">
        <v>282</v>
      </c>
      <c r="K58" s="157"/>
    </row>
    <row r="59" spans="2:47" s="1" customFormat="1" ht="10.35" customHeight="1">
      <c r="B59" s="42"/>
      <c r="C59" s="43"/>
      <c r="D59" s="43"/>
      <c r="E59" s="43"/>
      <c r="F59" s="43"/>
      <c r="G59" s="43"/>
      <c r="H59" s="43"/>
      <c r="I59" s="128"/>
      <c r="J59" s="43"/>
      <c r="K59" s="46"/>
    </row>
    <row r="60" spans="2:47" s="1" customFormat="1" ht="29.25" customHeight="1">
      <c r="B60" s="42"/>
      <c r="C60" s="158" t="s">
        <v>283</v>
      </c>
      <c r="D60" s="43"/>
      <c r="E60" s="43"/>
      <c r="F60" s="43"/>
      <c r="G60" s="43"/>
      <c r="H60" s="43"/>
      <c r="I60" s="128"/>
      <c r="J60" s="138">
        <f>J91</f>
        <v>0</v>
      </c>
      <c r="K60" s="46"/>
      <c r="AU60" s="25" t="s">
        <v>284</v>
      </c>
    </row>
    <row r="61" spans="2:47" s="8" customFormat="1" ht="24.95" customHeight="1">
      <c r="B61" s="159"/>
      <c r="C61" s="160"/>
      <c r="D61" s="161" t="s">
        <v>1815</v>
      </c>
      <c r="E61" s="162"/>
      <c r="F61" s="162"/>
      <c r="G61" s="162"/>
      <c r="H61" s="162"/>
      <c r="I61" s="163"/>
      <c r="J61" s="164">
        <f>J92</f>
        <v>0</v>
      </c>
      <c r="K61" s="165"/>
    </row>
    <row r="62" spans="2:47" s="9" customFormat="1" ht="19.899999999999999" customHeight="1">
      <c r="B62" s="166"/>
      <c r="C62" s="167"/>
      <c r="D62" s="168" t="s">
        <v>1817</v>
      </c>
      <c r="E62" s="169"/>
      <c r="F62" s="169"/>
      <c r="G62" s="169"/>
      <c r="H62" s="169"/>
      <c r="I62" s="170"/>
      <c r="J62" s="171">
        <f>J93</f>
        <v>0</v>
      </c>
      <c r="K62" s="172"/>
    </row>
    <row r="63" spans="2:47" s="9" customFormat="1" ht="19.899999999999999" customHeight="1">
      <c r="B63" s="166"/>
      <c r="C63" s="167"/>
      <c r="D63" s="168" t="s">
        <v>6595</v>
      </c>
      <c r="E63" s="169"/>
      <c r="F63" s="169"/>
      <c r="G63" s="169"/>
      <c r="H63" s="169"/>
      <c r="I63" s="170"/>
      <c r="J63" s="171">
        <f>J107</f>
        <v>0</v>
      </c>
      <c r="K63" s="172"/>
    </row>
    <row r="64" spans="2:47" s="9" customFormat="1" ht="19.899999999999999" customHeight="1">
      <c r="B64" s="166"/>
      <c r="C64" s="167"/>
      <c r="D64" s="168" t="s">
        <v>8409</v>
      </c>
      <c r="E64" s="169"/>
      <c r="F64" s="169"/>
      <c r="G64" s="169"/>
      <c r="H64" s="169"/>
      <c r="I64" s="170"/>
      <c r="J64" s="171">
        <f>J125</f>
        <v>0</v>
      </c>
      <c r="K64" s="172"/>
    </row>
    <row r="65" spans="2:12" s="9" customFormat="1" ht="19.899999999999999" customHeight="1">
      <c r="B65" s="166"/>
      <c r="C65" s="167"/>
      <c r="D65" s="168" t="s">
        <v>9116</v>
      </c>
      <c r="E65" s="169"/>
      <c r="F65" s="169"/>
      <c r="G65" s="169"/>
      <c r="H65" s="169"/>
      <c r="I65" s="170"/>
      <c r="J65" s="171">
        <f>J137</f>
        <v>0</v>
      </c>
      <c r="K65" s="172"/>
    </row>
    <row r="66" spans="2:12" s="9" customFormat="1" ht="19.899999999999999" customHeight="1">
      <c r="B66" s="166"/>
      <c r="C66" s="167"/>
      <c r="D66" s="168" t="s">
        <v>9117</v>
      </c>
      <c r="E66" s="169"/>
      <c r="F66" s="169"/>
      <c r="G66" s="169"/>
      <c r="H66" s="169"/>
      <c r="I66" s="170"/>
      <c r="J66" s="171">
        <f>J153</f>
        <v>0</v>
      </c>
      <c r="K66" s="172"/>
    </row>
    <row r="67" spans="2:12" s="9" customFormat="1" ht="19.899999999999999" customHeight="1">
      <c r="B67" s="166"/>
      <c r="C67" s="167"/>
      <c r="D67" s="168" t="s">
        <v>1833</v>
      </c>
      <c r="E67" s="169"/>
      <c r="F67" s="169"/>
      <c r="G67" s="169"/>
      <c r="H67" s="169"/>
      <c r="I67" s="170"/>
      <c r="J67" s="171">
        <f>J181</f>
        <v>0</v>
      </c>
      <c r="K67" s="172"/>
    </row>
    <row r="68" spans="2:12" s="8" customFormat="1" ht="24.95" customHeight="1">
      <c r="B68" s="159"/>
      <c r="C68" s="160"/>
      <c r="D68" s="161" t="s">
        <v>285</v>
      </c>
      <c r="E68" s="162"/>
      <c r="F68" s="162"/>
      <c r="G68" s="162"/>
      <c r="H68" s="162"/>
      <c r="I68" s="163"/>
      <c r="J68" s="164">
        <f>J188</f>
        <v>0</v>
      </c>
      <c r="K68" s="165"/>
    </row>
    <row r="69" spans="2:12" s="9" customFormat="1" ht="19.899999999999999" customHeight="1">
      <c r="B69" s="166"/>
      <c r="C69" s="167"/>
      <c r="D69" s="168" t="s">
        <v>291</v>
      </c>
      <c r="E69" s="169"/>
      <c r="F69" s="169"/>
      <c r="G69" s="169"/>
      <c r="H69" s="169"/>
      <c r="I69" s="170"/>
      <c r="J69" s="171">
        <f>J189</f>
        <v>0</v>
      </c>
      <c r="K69" s="172"/>
    </row>
    <row r="70" spans="2:12" s="1" customFormat="1" ht="21.75" customHeight="1">
      <c r="B70" s="42"/>
      <c r="C70" s="43"/>
      <c r="D70" s="43"/>
      <c r="E70" s="43"/>
      <c r="F70" s="43"/>
      <c r="G70" s="43"/>
      <c r="H70" s="43"/>
      <c r="I70" s="128"/>
      <c r="J70" s="43"/>
      <c r="K70" s="46"/>
    </row>
    <row r="71" spans="2:12" s="1" customFormat="1" ht="6.95" customHeight="1">
      <c r="B71" s="57"/>
      <c r="C71" s="58"/>
      <c r="D71" s="58"/>
      <c r="E71" s="58"/>
      <c r="F71" s="58"/>
      <c r="G71" s="58"/>
      <c r="H71" s="58"/>
      <c r="I71" s="149"/>
      <c r="J71" s="58"/>
      <c r="K71" s="59"/>
    </row>
    <row r="75" spans="2:12" s="1" customFormat="1" ht="6.95" customHeight="1">
      <c r="B75" s="60"/>
      <c r="C75" s="61"/>
      <c r="D75" s="61"/>
      <c r="E75" s="61"/>
      <c r="F75" s="61"/>
      <c r="G75" s="61"/>
      <c r="H75" s="61"/>
      <c r="I75" s="152"/>
      <c r="J75" s="61"/>
      <c r="K75" s="61"/>
      <c r="L75" s="62"/>
    </row>
    <row r="76" spans="2:12" s="1" customFormat="1" ht="36.950000000000003" customHeight="1">
      <c r="B76" s="42"/>
      <c r="C76" s="63" t="s">
        <v>292</v>
      </c>
      <c r="D76" s="64"/>
      <c r="E76" s="64"/>
      <c r="F76" s="64"/>
      <c r="G76" s="64"/>
      <c r="H76" s="64"/>
      <c r="I76" s="173"/>
      <c r="J76" s="64"/>
      <c r="K76" s="64"/>
      <c r="L76" s="62"/>
    </row>
    <row r="77" spans="2:12" s="1" customFormat="1" ht="6.95" customHeight="1">
      <c r="B77" s="42"/>
      <c r="C77" s="64"/>
      <c r="D77" s="64"/>
      <c r="E77" s="64"/>
      <c r="F77" s="64"/>
      <c r="G77" s="64"/>
      <c r="H77" s="64"/>
      <c r="I77" s="173"/>
      <c r="J77" s="64"/>
      <c r="K77" s="64"/>
      <c r="L77" s="62"/>
    </row>
    <row r="78" spans="2:12" s="1" customFormat="1" ht="14.45" customHeight="1">
      <c r="B78" s="42"/>
      <c r="C78" s="66" t="s">
        <v>18</v>
      </c>
      <c r="D78" s="64"/>
      <c r="E78" s="64"/>
      <c r="F78" s="64"/>
      <c r="G78" s="64"/>
      <c r="H78" s="64"/>
      <c r="I78" s="173"/>
      <c r="J78" s="64"/>
      <c r="K78" s="64"/>
      <c r="L78" s="62"/>
    </row>
    <row r="79" spans="2:12" s="1" customFormat="1" ht="22.5" customHeight="1">
      <c r="B79" s="42"/>
      <c r="C79" s="64"/>
      <c r="D79" s="64"/>
      <c r="E79" s="424" t="str">
        <f>E7</f>
        <v>Národní telemedicínské centrum</v>
      </c>
      <c r="F79" s="425"/>
      <c r="G79" s="425"/>
      <c r="H79" s="425"/>
      <c r="I79" s="173"/>
      <c r="J79" s="64"/>
      <c r="K79" s="64"/>
      <c r="L79" s="62"/>
    </row>
    <row r="80" spans="2:12">
      <c r="B80" s="29"/>
      <c r="C80" s="66" t="s">
        <v>278</v>
      </c>
      <c r="D80" s="219"/>
      <c r="E80" s="219"/>
      <c r="F80" s="219"/>
      <c r="G80" s="219"/>
      <c r="H80" s="219"/>
      <c r="J80" s="219"/>
      <c r="K80" s="219"/>
      <c r="L80" s="220"/>
    </row>
    <row r="81" spans="2:65" s="1" customFormat="1" ht="22.5" customHeight="1">
      <c r="B81" s="42"/>
      <c r="C81" s="64"/>
      <c r="D81" s="64"/>
      <c r="E81" s="424" t="s">
        <v>6587</v>
      </c>
      <c r="F81" s="426"/>
      <c r="G81" s="426"/>
      <c r="H81" s="426"/>
      <c r="I81" s="173"/>
      <c r="J81" s="64"/>
      <c r="K81" s="64"/>
      <c r="L81" s="62"/>
    </row>
    <row r="82" spans="2:65" s="1" customFormat="1" ht="14.45" customHeight="1">
      <c r="B82" s="42"/>
      <c r="C82" s="66" t="s">
        <v>425</v>
      </c>
      <c r="D82" s="64"/>
      <c r="E82" s="64"/>
      <c r="F82" s="64"/>
      <c r="G82" s="64"/>
      <c r="H82" s="64"/>
      <c r="I82" s="173"/>
      <c r="J82" s="64"/>
      <c r="K82" s="64"/>
      <c r="L82" s="62"/>
    </row>
    <row r="83" spans="2:65" s="1" customFormat="1" ht="23.25" customHeight="1">
      <c r="B83" s="42"/>
      <c r="C83" s="64"/>
      <c r="D83" s="64"/>
      <c r="E83" s="395" t="str">
        <f>E11</f>
        <v>05 - Chlazení (VZT jednotky)</v>
      </c>
      <c r="F83" s="426"/>
      <c r="G83" s="426"/>
      <c r="H83" s="426"/>
      <c r="I83" s="173"/>
      <c r="J83" s="64"/>
      <c r="K83" s="64"/>
      <c r="L83" s="62"/>
    </row>
    <row r="84" spans="2:65" s="1" customFormat="1" ht="6.95" customHeight="1">
      <c r="B84" s="42"/>
      <c r="C84" s="64"/>
      <c r="D84" s="64"/>
      <c r="E84" s="64"/>
      <c r="F84" s="64"/>
      <c r="G84" s="64"/>
      <c r="H84" s="64"/>
      <c r="I84" s="173"/>
      <c r="J84" s="64"/>
      <c r="K84" s="64"/>
      <c r="L84" s="62"/>
    </row>
    <row r="85" spans="2:65" s="1" customFormat="1" ht="18" customHeight="1">
      <c r="B85" s="42"/>
      <c r="C85" s="66" t="s">
        <v>23</v>
      </c>
      <c r="D85" s="64"/>
      <c r="E85" s="64"/>
      <c r="F85" s="174" t="str">
        <f>F14</f>
        <v>FN Olomouc</v>
      </c>
      <c r="G85" s="64"/>
      <c r="H85" s="64"/>
      <c r="I85" s="175" t="s">
        <v>25</v>
      </c>
      <c r="J85" s="74" t="str">
        <f>IF(J14="","",J14)</f>
        <v>26.1.2017</v>
      </c>
      <c r="K85" s="64"/>
      <c r="L85" s="62"/>
    </row>
    <row r="86" spans="2:65" s="1" customFormat="1" ht="6.95" customHeight="1">
      <c r="B86" s="42"/>
      <c r="C86" s="64"/>
      <c r="D86" s="64"/>
      <c r="E86" s="64"/>
      <c r="F86" s="64"/>
      <c r="G86" s="64"/>
      <c r="H86" s="64"/>
      <c r="I86" s="173"/>
      <c r="J86" s="64"/>
      <c r="K86" s="64"/>
      <c r="L86" s="62"/>
    </row>
    <row r="87" spans="2:65" s="1" customFormat="1">
      <c r="B87" s="42"/>
      <c r="C87" s="66" t="s">
        <v>27</v>
      </c>
      <c r="D87" s="64"/>
      <c r="E87" s="64"/>
      <c r="F87" s="174" t="str">
        <f>E17</f>
        <v>SPS Projekt s. r.o., Za Návsí 1670/9, Praha 10</v>
      </c>
      <c r="G87" s="64"/>
      <c r="H87" s="64"/>
      <c r="I87" s="175" t="s">
        <v>34</v>
      </c>
      <c r="J87" s="174" t="str">
        <f>E23</f>
        <v>OK Plan Architects s.r.o., Na Závodí 631, Humpolec</v>
      </c>
      <c r="K87" s="64"/>
      <c r="L87" s="62"/>
    </row>
    <row r="88" spans="2:65" s="1" customFormat="1" ht="14.45" customHeight="1">
      <c r="B88" s="42"/>
      <c r="C88" s="66" t="s">
        <v>32</v>
      </c>
      <c r="D88" s="64"/>
      <c r="E88" s="64"/>
      <c r="F88" s="174" t="str">
        <f>IF(E20="","",E20)</f>
        <v/>
      </c>
      <c r="G88" s="64"/>
      <c r="H88" s="64"/>
      <c r="I88" s="173"/>
      <c r="J88" s="64"/>
      <c r="K88" s="64"/>
      <c r="L88" s="62"/>
    </row>
    <row r="89" spans="2:65" s="1" customFormat="1" ht="10.35" customHeight="1">
      <c r="B89" s="42"/>
      <c r="C89" s="64"/>
      <c r="D89" s="64"/>
      <c r="E89" s="64"/>
      <c r="F89" s="64"/>
      <c r="G89" s="64"/>
      <c r="H89" s="64"/>
      <c r="I89" s="173"/>
      <c r="J89" s="64"/>
      <c r="K89" s="64"/>
      <c r="L89" s="62"/>
    </row>
    <row r="90" spans="2:65" s="10" customFormat="1" ht="29.25" customHeight="1">
      <c r="B90" s="176"/>
      <c r="C90" s="177" t="s">
        <v>293</v>
      </c>
      <c r="D90" s="178" t="s">
        <v>59</v>
      </c>
      <c r="E90" s="178" t="s">
        <v>55</v>
      </c>
      <c r="F90" s="178" t="s">
        <v>294</v>
      </c>
      <c r="G90" s="178" t="s">
        <v>295</v>
      </c>
      <c r="H90" s="178" t="s">
        <v>296</v>
      </c>
      <c r="I90" s="179" t="s">
        <v>297</v>
      </c>
      <c r="J90" s="178" t="s">
        <v>282</v>
      </c>
      <c r="K90" s="180" t="s">
        <v>298</v>
      </c>
      <c r="L90" s="181"/>
      <c r="M90" s="82" t="s">
        <v>299</v>
      </c>
      <c r="N90" s="83" t="s">
        <v>44</v>
      </c>
      <c r="O90" s="83" t="s">
        <v>300</v>
      </c>
      <c r="P90" s="83" t="s">
        <v>301</v>
      </c>
      <c r="Q90" s="83" t="s">
        <v>302</v>
      </c>
      <c r="R90" s="83" t="s">
        <v>303</v>
      </c>
      <c r="S90" s="83" t="s">
        <v>304</v>
      </c>
      <c r="T90" s="84" t="s">
        <v>305</v>
      </c>
    </row>
    <row r="91" spans="2:65" s="1" customFormat="1" ht="29.25" customHeight="1">
      <c r="B91" s="42"/>
      <c r="C91" s="88" t="s">
        <v>283</v>
      </c>
      <c r="D91" s="64"/>
      <c r="E91" s="64"/>
      <c r="F91" s="64"/>
      <c r="G91" s="64"/>
      <c r="H91" s="64"/>
      <c r="I91" s="173"/>
      <c r="J91" s="182">
        <f>BK91</f>
        <v>0</v>
      </c>
      <c r="K91" s="64"/>
      <c r="L91" s="62"/>
      <c r="M91" s="85"/>
      <c r="N91" s="86"/>
      <c r="O91" s="86"/>
      <c r="P91" s="183">
        <f>P92+P188</f>
        <v>0</v>
      </c>
      <c r="Q91" s="86"/>
      <c r="R91" s="183">
        <f>R92+R188</f>
        <v>3.2453799999999995</v>
      </c>
      <c r="S91" s="86"/>
      <c r="T91" s="184">
        <f>T92+T188</f>
        <v>0</v>
      </c>
      <c r="AT91" s="25" t="s">
        <v>73</v>
      </c>
      <c r="AU91" s="25" t="s">
        <v>284</v>
      </c>
      <c r="BK91" s="185">
        <f>BK92+BK188</f>
        <v>0</v>
      </c>
    </row>
    <row r="92" spans="2:65" s="11" customFormat="1" ht="37.35" customHeight="1">
      <c r="B92" s="186"/>
      <c r="C92" s="187"/>
      <c r="D92" s="188" t="s">
        <v>73</v>
      </c>
      <c r="E92" s="189" t="s">
        <v>2404</v>
      </c>
      <c r="F92" s="189" t="s">
        <v>2405</v>
      </c>
      <c r="G92" s="187"/>
      <c r="H92" s="187"/>
      <c r="I92" s="190"/>
      <c r="J92" s="191">
        <f>BK92</f>
        <v>0</v>
      </c>
      <c r="K92" s="187"/>
      <c r="L92" s="192"/>
      <c r="M92" s="193"/>
      <c r="N92" s="194"/>
      <c r="O92" s="194"/>
      <c r="P92" s="195">
        <f>P93+P107+P125+P137+P153+P181</f>
        <v>0</v>
      </c>
      <c r="Q92" s="194"/>
      <c r="R92" s="195">
        <f>R93+R107+R125+R137+R153+R181</f>
        <v>3.2453799999999995</v>
      </c>
      <c r="S92" s="194"/>
      <c r="T92" s="196">
        <f>T93+T107+T125+T137+T153+T181</f>
        <v>0</v>
      </c>
      <c r="AR92" s="197" t="s">
        <v>84</v>
      </c>
      <c r="AT92" s="198" t="s">
        <v>73</v>
      </c>
      <c r="AU92" s="198" t="s">
        <v>74</v>
      </c>
      <c r="AY92" s="197" t="s">
        <v>308</v>
      </c>
      <c r="BK92" s="199">
        <f>BK93+BK107+BK125+BK137+BK153+BK181</f>
        <v>0</v>
      </c>
    </row>
    <row r="93" spans="2:65" s="11" customFormat="1" ht="19.899999999999999" customHeight="1">
      <c r="B93" s="186"/>
      <c r="C93" s="187"/>
      <c r="D93" s="200" t="s">
        <v>73</v>
      </c>
      <c r="E93" s="201" t="s">
        <v>2499</v>
      </c>
      <c r="F93" s="201" t="s">
        <v>2500</v>
      </c>
      <c r="G93" s="187"/>
      <c r="H93" s="187"/>
      <c r="I93" s="190"/>
      <c r="J93" s="202">
        <f>BK93</f>
        <v>0</v>
      </c>
      <c r="K93" s="187"/>
      <c r="L93" s="192"/>
      <c r="M93" s="193"/>
      <c r="N93" s="194"/>
      <c r="O93" s="194"/>
      <c r="P93" s="195">
        <f>SUM(P94:P106)</f>
        <v>0</v>
      </c>
      <c r="Q93" s="194"/>
      <c r="R93" s="195">
        <f>SUM(R94:R106)</f>
        <v>2.5460000000000003E-2</v>
      </c>
      <c r="S93" s="194"/>
      <c r="T93" s="196">
        <f>SUM(T94:T106)</f>
        <v>0</v>
      </c>
      <c r="AR93" s="197" t="s">
        <v>84</v>
      </c>
      <c r="AT93" s="198" t="s">
        <v>73</v>
      </c>
      <c r="AU93" s="198" t="s">
        <v>82</v>
      </c>
      <c r="AY93" s="197" t="s">
        <v>308</v>
      </c>
      <c r="BK93" s="199">
        <f>SUM(BK94:BK106)</f>
        <v>0</v>
      </c>
    </row>
    <row r="94" spans="2:65" s="1" customFormat="1" ht="31.5" customHeight="1">
      <c r="B94" s="42"/>
      <c r="C94" s="203" t="s">
        <v>82</v>
      </c>
      <c r="D94" s="203" t="s">
        <v>311</v>
      </c>
      <c r="E94" s="204" t="s">
        <v>6643</v>
      </c>
      <c r="F94" s="205" t="s">
        <v>6644</v>
      </c>
      <c r="G94" s="206" t="s">
        <v>538</v>
      </c>
      <c r="H94" s="207">
        <v>236</v>
      </c>
      <c r="I94" s="208"/>
      <c r="J94" s="209">
        <f>ROUND(I94*H94,2)</f>
        <v>0</v>
      </c>
      <c r="K94" s="205" t="s">
        <v>6599</v>
      </c>
      <c r="L94" s="62"/>
      <c r="M94" s="210" t="s">
        <v>21</v>
      </c>
      <c r="N94" s="211" t="s">
        <v>45</v>
      </c>
      <c r="O94" s="43"/>
      <c r="P94" s="212">
        <f>O94*H94</f>
        <v>0</v>
      </c>
      <c r="Q94" s="212">
        <v>6.0000000000000002E-5</v>
      </c>
      <c r="R94" s="212">
        <f>Q94*H94</f>
        <v>1.4160000000000001E-2</v>
      </c>
      <c r="S94" s="212">
        <v>0</v>
      </c>
      <c r="T94" s="213">
        <f>S94*H94</f>
        <v>0</v>
      </c>
      <c r="AR94" s="25" t="s">
        <v>375</v>
      </c>
      <c r="AT94" s="25" t="s">
        <v>311</v>
      </c>
      <c r="AU94" s="25" t="s">
        <v>84</v>
      </c>
      <c r="AY94" s="25" t="s">
        <v>308</v>
      </c>
      <c r="BE94" s="214">
        <f>IF(N94="základní",J94,0)</f>
        <v>0</v>
      </c>
      <c r="BF94" s="214">
        <f>IF(N94="snížená",J94,0)</f>
        <v>0</v>
      </c>
      <c r="BG94" s="214">
        <f>IF(N94="zákl. přenesená",J94,0)</f>
        <v>0</v>
      </c>
      <c r="BH94" s="214">
        <f>IF(N94="sníž. přenesená",J94,0)</f>
        <v>0</v>
      </c>
      <c r="BI94" s="214">
        <f>IF(N94="nulová",J94,0)</f>
        <v>0</v>
      </c>
      <c r="BJ94" s="25" t="s">
        <v>82</v>
      </c>
      <c r="BK94" s="214">
        <f>ROUND(I94*H94,2)</f>
        <v>0</v>
      </c>
      <c r="BL94" s="25" t="s">
        <v>375</v>
      </c>
      <c r="BM94" s="25" t="s">
        <v>9118</v>
      </c>
    </row>
    <row r="95" spans="2:65" s="13" customFormat="1" ht="13.5">
      <c r="B95" s="233"/>
      <c r="C95" s="234"/>
      <c r="D95" s="246" t="s">
        <v>451</v>
      </c>
      <c r="E95" s="256" t="s">
        <v>21</v>
      </c>
      <c r="F95" s="257" t="s">
        <v>9119</v>
      </c>
      <c r="G95" s="234"/>
      <c r="H95" s="258">
        <v>236</v>
      </c>
      <c r="I95" s="238"/>
      <c r="J95" s="234"/>
      <c r="K95" s="234"/>
      <c r="L95" s="239"/>
      <c r="M95" s="240"/>
      <c r="N95" s="241"/>
      <c r="O95" s="241"/>
      <c r="P95" s="241"/>
      <c r="Q95" s="241"/>
      <c r="R95" s="241"/>
      <c r="S95" s="241"/>
      <c r="T95" s="242"/>
      <c r="AT95" s="243" t="s">
        <v>451</v>
      </c>
      <c r="AU95" s="243" t="s">
        <v>84</v>
      </c>
      <c r="AV95" s="13" t="s">
        <v>84</v>
      </c>
      <c r="AW95" s="13" t="s">
        <v>37</v>
      </c>
      <c r="AX95" s="13" t="s">
        <v>82</v>
      </c>
      <c r="AY95" s="243" t="s">
        <v>308</v>
      </c>
    </row>
    <row r="96" spans="2:65" s="1" customFormat="1" ht="22.5" customHeight="1">
      <c r="B96" s="42"/>
      <c r="C96" s="277" t="s">
        <v>84</v>
      </c>
      <c r="D96" s="277" t="s">
        <v>1079</v>
      </c>
      <c r="E96" s="278" t="s">
        <v>9120</v>
      </c>
      <c r="F96" s="279" t="s">
        <v>9121</v>
      </c>
      <c r="G96" s="280" t="s">
        <v>538</v>
      </c>
      <c r="H96" s="281">
        <v>2</v>
      </c>
      <c r="I96" s="282"/>
      <c r="J96" s="283">
        <f t="shared" ref="J96:J106" si="0">ROUND(I96*H96,2)</f>
        <v>0</v>
      </c>
      <c r="K96" s="279" t="s">
        <v>21</v>
      </c>
      <c r="L96" s="284"/>
      <c r="M96" s="285" t="s">
        <v>21</v>
      </c>
      <c r="N96" s="286" t="s">
        <v>45</v>
      </c>
      <c r="O96" s="43"/>
      <c r="P96" s="212">
        <f t="shared" ref="P96:P106" si="1">O96*H96</f>
        <v>0</v>
      </c>
      <c r="Q96" s="212">
        <v>4.0000000000000003E-5</v>
      </c>
      <c r="R96" s="212">
        <f t="shared" ref="R96:R106" si="2">Q96*H96</f>
        <v>8.0000000000000007E-5</v>
      </c>
      <c r="S96" s="212">
        <v>0</v>
      </c>
      <c r="T96" s="213">
        <f t="shared" ref="T96:T106" si="3">S96*H96</f>
        <v>0</v>
      </c>
      <c r="AR96" s="25" t="s">
        <v>619</v>
      </c>
      <c r="AT96" s="25" t="s">
        <v>1079</v>
      </c>
      <c r="AU96" s="25" t="s">
        <v>84</v>
      </c>
      <c r="AY96" s="25" t="s">
        <v>308</v>
      </c>
      <c r="BE96" s="214">
        <f t="shared" ref="BE96:BE106" si="4">IF(N96="základní",J96,0)</f>
        <v>0</v>
      </c>
      <c r="BF96" s="214">
        <f t="shared" ref="BF96:BF106" si="5">IF(N96="snížená",J96,0)</f>
        <v>0</v>
      </c>
      <c r="BG96" s="214">
        <f t="shared" ref="BG96:BG106" si="6">IF(N96="zákl. přenesená",J96,0)</f>
        <v>0</v>
      </c>
      <c r="BH96" s="214">
        <f t="shared" ref="BH96:BH106" si="7">IF(N96="sníž. přenesená",J96,0)</f>
        <v>0</v>
      </c>
      <c r="BI96" s="214">
        <f t="shared" ref="BI96:BI106" si="8">IF(N96="nulová",J96,0)</f>
        <v>0</v>
      </c>
      <c r="BJ96" s="25" t="s">
        <v>82</v>
      </c>
      <c r="BK96" s="214">
        <f t="shared" ref="BK96:BK106" si="9">ROUND(I96*H96,2)</f>
        <v>0</v>
      </c>
      <c r="BL96" s="25" t="s">
        <v>375</v>
      </c>
      <c r="BM96" s="25" t="s">
        <v>9122</v>
      </c>
    </row>
    <row r="97" spans="2:65" s="1" customFormat="1" ht="22.5" customHeight="1">
      <c r="B97" s="42"/>
      <c r="C97" s="277" t="s">
        <v>95</v>
      </c>
      <c r="D97" s="277" t="s">
        <v>1079</v>
      </c>
      <c r="E97" s="278" t="s">
        <v>9123</v>
      </c>
      <c r="F97" s="279" t="s">
        <v>9124</v>
      </c>
      <c r="G97" s="280" t="s">
        <v>538</v>
      </c>
      <c r="H97" s="281">
        <v>2</v>
      </c>
      <c r="I97" s="282"/>
      <c r="J97" s="283">
        <f t="shared" si="0"/>
        <v>0</v>
      </c>
      <c r="K97" s="279" t="s">
        <v>21</v>
      </c>
      <c r="L97" s="284"/>
      <c r="M97" s="285" t="s">
        <v>21</v>
      </c>
      <c r="N97" s="286" t="s">
        <v>45</v>
      </c>
      <c r="O97" s="43"/>
      <c r="P97" s="212">
        <f t="shared" si="1"/>
        <v>0</v>
      </c>
      <c r="Q97" s="212">
        <v>4.0000000000000003E-5</v>
      </c>
      <c r="R97" s="212">
        <f t="shared" si="2"/>
        <v>8.0000000000000007E-5</v>
      </c>
      <c r="S97" s="212">
        <v>0</v>
      </c>
      <c r="T97" s="213">
        <f t="shared" si="3"/>
        <v>0</v>
      </c>
      <c r="AR97" s="25" t="s">
        <v>619</v>
      </c>
      <c r="AT97" s="25" t="s">
        <v>1079</v>
      </c>
      <c r="AU97" s="25" t="s">
        <v>84</v>
      </c>
      <c r="AY97" s="25" t="s">
        <v>308</v>
      </c>
      <c r="BE97" s="214">
        <f t="shared" si="4"/>
        <v>0</v>
      </c>
      <c r="BF97" s="214">
        <f t="shared" si="5"/>
        <v>0</v>
      </c>
      <c r="BG97" s="214">
        <f t="shared" si="6"/>
        <v>0</v>
      </c>
      <c r="BH97" s="214">
        <f t="shared" si="7"/>
        <v>0</v>
      </c>
      <c r="BI97" s="214">
        <f t="shared" si="8"/>
        <v>0</v>
      </c>
      <c r="BJ97" s="25" t="s">
        <v>82</v>
      </c>
      <c r="BK97" s="214">
        <f t="shared" si="9"/>
        <v>0</v>
      </c>
      <c r="BL97" s="25" t="s">
        <v>375</v>
      </c>
      <c r="BM97" s="25" t="s">
        <v>9125</v>
      </c>
    </row>
    <row r="98" spans="2:65" s="1" customFormat="1" ht="22.5" customHeight="1">
      <c r="B98" s="42"/>
      <c r="C98" s="277" t="s">
        <v>327</v>
      </c>
      <c r="D98" s="277" t="s">
        <v>1079</v>
      </c>
      <c r="E98" s="278" t="s">
        <v>9126</v>
      </c>
      <c r="F98" s="279" t="s">
        <v>9127</v>
      </c>
      <c r="G98" s="280" t="s">
        <v>538</v>
      </c>
      <c r="H98" s="281">
        <v>2</v>
      </c>
      <c r="I98" s="282"/>
      <c r="J98" s="283">
        <f t="shared" si="0"/>
        <v>0</v>
      </c>
      <c r="K98" s="279" t="s">
        <v>21</v>
      </c>
      <c r="L98" s="284"/>
      <c r="M98" s="285" t="s">
        <v>21</v>
      </c>
      <c r="N98" s="286" t="s">
        <v>45</v>
      </c>
      <c r="O98" s="43"/>
      <c r="P98" s="212">
        <f t="shared" si="1"/>
        <v>0</v>
      </c>
      <c r="Q98" s="212">
        <v>4.0000000000000003E-5</v>
      </c>
      <c r="R98" s="212">
        <f t="shared" si="2"/>
        <v>8.0000000000000007E-5</v>
      </c>
      <c r="S98" s="212">
        <v>0</v>
      </c>
      <c r="T98" s="213">
        <f t="shared" si="3"/>
        <v>0</v>
      </c>
      <c r="AR98" s="25" t="s">
        <v>619</v>
      </c>
      <c r="AT98" s="25" t="s">
        <v>1079</v>
      </c>
      <c r="AU98" s="25" t="s">
        <v>84</v>
      </c>
      <c r="AY98" s="25" t="s">
        <v>308</v>
      </c>
      <c r="BE98" s="214">
        <f t="shared" si="4"/>
        <v>0</v>
      </c>
      <c r="BF98" s="214">
        <f t="shared" si="5"/>
        <v>0</v>
      </c>
      <c r="BG98" s="214">
        <f t="shared" si="6"/>
        <v>0</v>
      </c>
      <c r="BH98" s="214">
        <f t="shared" si="7"/>
        <v>0</v>
      </c>
      <c r="BI98" s="214">
        <f t="shared" si="8"/>
        <v>0</v>
      </c>
      <c r="BJ98" s="25" t="s">
        <v>82</v>
      </c>
      <c r="BK98" s="214">
        <f t="shared" si="9"/>
        <v>0</v>
      </c>
      <c r="BL98" s="25" t="s">
        <v>375</v>
      </c>
      <c r="BM98" s="25" t="s">
        <v>9128</v>
      </c>
    </row>
    <row r="99" spans="2:65" s="1" customFormat="1" ht="22.5" customHeight="1">
      <c r="B99" s="42"/>
      <c r="C99" s="277" t="s">
        <v>307</v>
      </c>
      <c r="D99" s="277" t="s">
        <v>1079</v>
      </c>
      <c r="E99" s="278" t="s">
        <v>9129</v>
      </c>
      <c r="F99" s="279" t="s">
        <v>9130</v>
      </c>
      <c r="G99" s="280" t="s">
        <v>538</v>
      </c>
      <c r="H99" s="281">
        <v>2</v>
      </c>
      <c r="I99" s="282"/>
      <c r="J99" s="283">
        <f t="shared" si="0"/>
        <v>0</v>
      </c>
      <c r="K99" s="279" t="s">
        <v>21</v>
      </c>
      <c r="L99" s="284"/>
      <c r="M99" s="285" t="s">
        <v>21</v>
      </c>
      <c r="N99" s="286" t="s">
        <v>45</v>
      </c>
      <c r="O99" s="43"/>
      <c r="P99" s="212">
        <f t="shared" si="1"/>
        <v>0</v>
      </c>
      <c r="Q99" s="212">
        <v>4.0000000000000003E-5</v>
      </c>
      <c r="R99" s="212">
        <f t="shared" si="2"/>
        <v>8.0000000000000007E-5</v>
      </c>
      <c r="S99" s="212">
        <v>0</v>
      </c>
      <c r="T99" s="213">
        <f t="shared" si="3"/>
        <v>0</v>
      </c>
      <c r="AR99" s="25" t="s">
        <v>619</v>
      </c>
      <c r="AT99" s="25" t="s">
        <v>1079</v>
      </c>
      <c r="AU99" s="25" t="s">
        <v>84</v>
      </c>
      <c r="AY99" s="25" t="s">
        <v>308</v>
      </c>
      <c r="BE99" s="214">
        <f t="shared" si="4"/>
        <v>0</v>
      </c>
      <c r="BF99" s="214">
        <f t="shared" si="5"/>
        <v>0</v>
      </c>
      <c r="BG99" s="214">
        <f t="shared" si="6"/>
        <v>0</v>
      </c>
      <c r="BH99" s="214">
        <f t="shared" si="7"/>
        <v>0</v>
      </c>
      <c r="BI99" s="214">
        <f t="shared" si="8"/>
        <v>0</v>
      </c>
      <c r="BJ99" s="25" t="s">
        <v>82</v>
      </c>
      <c r="BK99" s="214">
        <f t="shared" si="9"/>
        <v>0</v>
      </c>
      <c r="BL99" s="25" t="s">
        <v>375</v>
      </c>
      <c r="BM99" s="25" t="s">
        <v>9131</v>
      </c>
    </row>
    <row r="100" spans="2:65" s="1" customFormat="1" ht="22.5" customHeight="1">
      <c r="B100" s="42"/>
      <c r="C100" s="277" t="s">
        <v>334</v>
      </c>
      <c r="D100" s="277" t="s">
        <v>1079</v>
      </c>
      <c r="E100" s="278" t="s">
        <v>9132</v>
      </c>
      <c r="F100" s="279" t="s">
        <v>9133</v>
      </c>
      <c r="G100" s="280" t="s">
        <v>538</v>
      </c>
      <c r="H100" s="281">
        <v>15</v>
      </c>
      <c r="I100" s="282"/>
      <c r="J100" s="283">
        <f t="shared" si="0"/>
        <v>0</v>
      </c>
      <c r="K100" s="279" t="s">
        <v>21</v>
      </c>
      <c r="L100" s="284"/>
      <c r="M100" s="285" t="s">
        <v>21</v>
      </c>
      <c r="N100" s="286" t="s">
        <v>45</v>
      </c>
      <c r="O100" s="43"/>
      <c r="P100" s="212">
        <f t="shared" si="1"/>
        <v>0</v>
      </c>
      <c r="Q100" s="212">
        <v>4.0000000000000003E-5</v>
      </c>
      <c r="R100" s="212">
        <f t="shared" si="2"/>
        <v>6.0000000000000006E-4</v>
      </c>
      <c r="S100" s="212">
        <v>0</v>
      </c>
      <c r="T100" s="213">
        <f t="shared" si="3"/>
        <v>0</v>
      </c>
      <c r="AR100" s="25" t="s">
        <v>619</v>
      </c>
      <c r="AT100" s="25" t="s">
        <v>1079</v>
      </c>
      <c r="AU100" s="25" t="s">
        <v>84</v>
      </c>
      <c r="AY100" s="25" t="s">
        <v>308</v>
      </c>
      <c r="BE100" s="214">
        <f t="shared" si="4"/>
        <v>0</v>
      </c>
      <c r="BF100" s="214">
        <f t="shared" si="5"/>
        <v>0</v>
      </c>
      <c r="BG100" s="214">
        <f t="shared" si="6"/>
        <v>0</v>
      </c>
      <c r="BH100" s="214">
        <f t="shared" si="7"/>
        <v>0</v>
      </c>
      <c r="BI100" s="214">
        <f t="shared" si="8"/>
        <v>0</v>
      </c>
      <c r="BJ100" s="25" t="s">
        <v>82</v>
      </c>
      <c r="BK100" s="214">
        <f t="shared" si="9"/>
        <v>0</v>
      </c>
      <c r="BL100" s="25" t="s">
        <v>375</v>
      </c>
      <c r="BM100" s="25" t="s">
        <v>9134</v>
      </c>
    </row>
    <row r="101" spans="2:65" s="1" customFormat="1" ht="22.5" customHeight="1">
      <c r="B101" s="42"/>
      <c r="C101" s="277" t="s">
        <v>338</v>
      </c>
      <c r="D101" s="277" t="s">
        <v>1079</v>
      </c>
      <c r="E101" s="278" t="s">
        <v>9135</v>
      </c>
      <c r="F101" s="279" t="s">
        <v>9136</v>
      </c>
      <c r="G101" s="280" t="s">
        <v>538</v>
      </c>
      <c r="H101" s="281">
        <v>38</v>
      </c>
      <c r="I101" s="282"/>
      <c r="J101" s="283">
        <f t="shared" si="0"/>
        <v>0</v>
      </c>
      <c r="K101" s="279" t="s">
        <v>21</v>
      </c>
      <c r="L101" s="284"/>
      <c r="M101" s="285" t="s">
        <v>21</v>
      </c>
      <c r="N101" s="286" t="s">
        <v>45</v>
      </c>
      <c r="O101" s="43"/>
      <c r="P101" s="212">
        <f t="shared" si="1"/>
        <v>0</v>
      </c>
      <c r="Q101" s="212">
        <v>4.0000000000000003E-5</v>
      </c>
      <c r="R101" s="212">
        <f t="shared" si="2"/>
        <v>1.5200000000000001E-3</v>
      </c>
      <c r="S101" s="212">
        <v>0</v>
      </c>
      <c r="T101" s="213">
        <f t="shared" si="3"/>
        <v>0</v>
      </c>
      <c r="AR101" s="25" t="s">
        <v>619</v>
      </c>
      <c r="AT101" s="25" t="s">
        <v>1079</v>
      </c>
      <c r="AU101" s="25" t="s">
        <v>84</v>
      </c>
      <c r="AY101" s="25" t="s">
        <v>308</v>
      </c>
      <c r="BE101" s="214">
        <f t="shared" si="4"/>
        <v>0</v>
      </c>
      <c r="BF101" s="214">
        <f t="shared" si="5"/>
        <v>0</v>
      </c>
      <c r="BG101" s="214">
        <f t="shared" si="6"/>
        <v>0</v>
      </c>
      <c r="BH101" s="214">
        <f t="shared" si="7"/>
        <v>0</v>
      </c>
      <c r="BI101" s="214">
        <f t="shared" si="8"/>
        <v>0</v>
      </c>
      <c r="BJ101" s="25" t="s">
        <v>82</v>
      </c>
      <c r="BK101" s="214">
        <f t="shared" si="9"/>
        <v>0</v>
      </c>
      <c r="BL101" s="25" t="s">
        <v>375</v>
      </c>
      <c r="BM101" s="25" t="s">
        <v>9137</v>
      </c>
    </row>
    <row r="102" spans="2:65" s="1" customFormat="1" ht="22.5" customHeight="1">
      <c r="B102" s="42"/>
      <c r="C102" s="277" t="s">
        <v>342</v>
      </c>
      <c r="D102" s="277" t="s">
        <v>1079</v>
      </c>
      <c r="E102" s="278" t="s">
        <v>9138</v>
      </c>
      <c r="F102" s="279" t="s">
        <v>9139</v>
      </c>
      <c r="G102" s="280" t="s">
        <v>538</v>
      </c>
      <c r="H102" s="281">
        <v>35</v>
      </c>
      <c r="I102" s="282"/>
      <c r="J102" s="283">
        <f t="shared" si="0"/>
        <v>0</v>
      </c>
      <c r="K102" s="279" t="s">
        <v>21</v>
      </c>
      <c r="L102" s="284"/>
      <c r="M102" s="285" t="s">
        <v>21</v>
      </c>
      <c r="N102" s="286" t="s">
        <v>45</v>
      </c>
      <c r="O102" s="43"/>
      <c r="P102" s="212">
        <f t="shared" si="1"/>
        <v>0</v>
      </c>
      <c r="Q102" s="212">
        <v>4.0000000000000003E-5</v>
      </c>
      <c r="R102" s="212">
        <f t="shared" si="2"/>
        <v>1.4000000000000002E-3</v>
      </c>
      <c r="S102" s="212">
        <v>0</v>
      </c>
      <c r="T102" s="213">
        <f t="shared" si="3"/>
        <v>0</v>
      </c>
      <c r="AR102" s="25" t="s">
        <v>619</v>
      </c>
      <c r="AT102" s="25" t="s">
        <v>1079</v>
      </c>
      <c r="AU102" s="25" t="s">
        <v>84</v>
      </c>
      <c r="AY102" s="25" t="s">
        <v>308</v>
      </c>
      <c r="BE102" s="214">
        <f t="shared" si="4"/>
        <v>0</v>
      </c>
      <c r="BF102" s="214">
        <f t="shared" si="5"/>
        <v>0</v>
      </c>
      <c r="BG102" s="214">
        <f t="shared" si="6"/>
        <v>0</v>
      </c>
      <c r="BH102" s="214">
        <f t="shared" si="7"/>
        <v>0</v>
      </c>
      <c r="BI102" s="214">
        <f t="shared" si="8"/>
        <v>0</v>
      </c>
      <c r="BJ102" s="25" t="s">
        <v>82</v>
      </c>
      <c r="BK102" s="214">
        <f t="shared" si="9"/>
        <v>0</v>
      </c>
      <c r="BL102" s="25" t="s">
        <v>375</v>
      </c>
      <c r="BM102" s="25" t="s">
        <v>9140</v>
      </c>
    </row>
    <row r="103" spans="2:65" s="1" customFormat="1" ht="22.5" customHeight="1">
      <c r="B103" s="42"/>
      <c r="C103" s="277" t="s">
        <v>346</v>
      </c>
      <c r="D103" s="277" t="s">
        <v>1079</v>
      </c>
      <c r="E103" s="278" t="s">
        <v>9141</v>
      </c>
      <c r="F103" s="279" t="s">
        <v>9142</v>
      </c>
      <c r="G103" s="280" t="s">
        <v>538</v>
      </c>
      <c r="H103" s="281">
        <v>85</v>
      </c>
      <c r="I103" s="282"/>
      <c r="J103" s="283">
        <f t="shared" si="0"/>
        <v>0</v>
      </c>
      <c r="K103" s="279" t="s">
        <v>21</v>
      </c>
      <c r="L103" s="284"/>
      <c r="M103" s="285" t="s">
        <v>21</v>
      </c>
      <c r="N103" s="286" t="s">
        <v>45</v>
      </c>
      <c r="O103" s="43"/>
      <c r="P103" s="212">
        <f t="shared" si="1"/>
        <v>0</v>
      </c>
      <c r="Q103" s="212">
        <v>4.0000000000000003E-5</v>
      </c>
      <c r="R103" s="212">
        <f t="shared" si="2"/>
        <v>3.4000000000000002E-3</v>
      </c>
      <c r="S103" s="212">
        <v>0</v>
      </c>
      <c r="T103" s="213">
        <f t="shared" si="3"/>
        <v>0</v>
      </c>
      <c r="AR103" s="25" t="s">
        <v>619</v>
      </c>
      <c r="AT103" s="25" t="s">
        <v>1079</v>
      </c>
      <c r="AU103" s="25" t="s">
        <v>84</v>
      </c>
      <c r="AY103" s="25" t="s">
        <v>308</v>
      </c>
      <c r="BE103" s="214">
        <f t="shared" si="4"/>
        <v>0</v>
      </c>
      <c r="BF103" s="214">
        <f t="shared" si="5"/>
        <v>0</v>
      </c>
      <c r="BG103" s="214">
        <f t="shared" si="6"/>
        <v>0</v>
      </c>
      <c r="BH103" s="214">
        <f t="shared" si="7"/>
        <v>0</v>
      </c>
      <c r="BI103" s="214">
        <f t="shared" si="8"/>
        <v>0</v>
      </c>
      <c r="BJ103" s="25" t="s">
        <v>82</v>
      </c>
      <c r="BK103" s="214">
        <f t="shared" si="9"/>
        <v>0</v>
      </c>
      <c r="BL103" s="25" t="s">
        <v>375</v>
      </c>
      <c r="BM103" s="25" t="s">
        <v>9143</v>
      </c>
    </row>
    <row r="104" spans="2:65" s="1" customFormat="1" ht="22.5" customHeight="1">
      <c r="B104" s="42"/>
      <c r="C104" s="277" t="s">
        <v>350</v>
      </c>
      <c r="D104" s="277" t="s">
        <v>1079</v>
      </c>
      <c r="E104" s="278" t="s">
        <v>9144</v>
      </c>
      <c r="F104" s="279" t="s">
        <v>9145</v>
      </c>
      <c r="G104" s="280" t="s">
        <v>538</v>
      </c>
      <c r="H104" s="281">
        <v>55</v>
      </c>
      <c r="I104" s="282"/>
      <c r="J104" s="283">
        <f t="shared" si="0"/>
        <v>0</v>
      </c>
      <c r="K104" s="279" t="s">
        <v>21</v>
      </c>
      <c r="L104" s="284"/>
      <c r="M104" s="285" t="s">
        <v>21</v>
      </c>
      <c r="N104" s="286" t="s">
        <v>45</v>
      </c>
      <c r="O104" s="43"/>
      <c r="P104" s="212">
        <f t="shared" si="1"/>
        <v>0</v>
      </c>
      <c r="Q104" s="212">
        <v>4.0000000000000003E-5</v>
      </c>
      <c r="R104" s="212">
        <f t="shared" si="2"/>
        <v>2.2000000000000001E-3</v>
      </c>
      <c r="S104" s="212">
        <v>0</v>
      </c>
      <c r="T104" s="213">
        <f t="shared" si="3"/>
        <v>0</v>
      </c>
      <c r="AR104" s="25" t="s">
        <v>619</v>
      </c>
      <c r="AT104" s="25" t="s">
        <v>1079</v>
      </c>
      <c r="AU104" s="25" t="s">
        <v>84</v>
      </c>
      <c r="AY104" s="25" t="s">
        <v>308</v>
      </c>
      <c r="BE104" s="214">
        <f t="shared" si="4"/>
        <v>0</v>
      </c>
      <c r="BF104" s="214">
        <f t="shared" si="5"/>
        <v>0</v>
      </c>
      <c r="BG104" s="214">
        <f t="shared" si="6"/>
        <v>0</v>
      </c>
      <c r="BH104" s="214">
        <f t="shared" si="7"/>
        <v>0</v>
      </c>
      <c r="BI104" s="214">
        <f t="shared" si="8"/>
        <v>0</v>
      </c>
      <c r="BJ104" s="25" t="s">
        <v>82</v>
      </c>
      <c r="BK104" s="214">
        <f t="shared" si="9"/>
        <v>0</v>
      </c>
      <c r="BL104" s="25" t="s">
        <v>375</v>
      </c>
      <c r="BM104" s="25" t="s">
        <v>9146</v>
      </c>
    </row>
    <row r="105" spans="2:65" s="1" customFormat="1" ht="22.5" customHeight="1">
      <c r="B105" s="42"/>
      <c r="C105" s="203" t="s">
        <v>356</v>
      </c>
      <c r="D105" s="203" t="s">
        <v>311</v>
      </c>
      <c r="E105" s="204" t="s">
        <v>9147</v>
      </c>
      <c r="F105" s="205" t="s">
        <v>9148</v>
      </c>
      <c r="G105" s="206" t="s">
        <v>647</v>
      </c>
      <c r="H105" s="207">
        <v>1</v>
      </c>
      <c r="I105" s="208"/>
      <c r="J105" s="209">
        <f t="shared" si="0"/>
        <v>0</v>
      </c>
      <c r="K105" s="205" t="s">
        <v>21</v>
      </c>
      <c r="L105" s="62"/>
      <c r="M105" s="210" t="s">
        <v>21</v>
      </c>
      <c r="N105" s="211" t="s">
        <v>45</v>
      </c>
      <c r="O105" s="43"/>
      <c r="P105" s="212">
        <f t="shared" si="1"/>
        <v>0</v>
      </c>
      <c r="Q105" s="212">
        <v>6.0000000000000002E-5</v>
      </c>
      <c r="R105" s="212">
        <f t="shared" si="2"/>
        <v>6.0000000000000002E-5</v>
      </c>
      <c r="S105" s="212">
        <v>0</v>
      </c>
      <c r="T105" s="213">
        <f t="shared" si="3"/>
        <v>0</v>
      </c>
      <c r="AR105" s="25" t="s">
        <v>375</v>
      </c>
      <c r="AT105" s="25" t="s">
        <v>311</v>
      </c>
      <c r="AU105" s="25" t="s">
        <v>84</v>
      </c>
      <c r="AY105" s="25" t="s">
        <v>308</v>
      </c>
      <c r="BE105" s="214">
        <f t="shared" si="4"/>
        <v>0</v>
      </c>
      <c r="BF105" s="214">
        <f t="shared" si="5"/>
        <v>0</v>
      </c>
      <c r="BG105" s="214">
        <f t="shared" si="6"/>
        <v>0</v>
      </c>
      <c r="BH105" s="214">
        <f t="shared" si="7"/>
        <v>0</v>
      </c>
      <c r="BI105" s="214">
        <f t="shared" si="8"/>
        <v>0</v>
      </c>
      <c r="BJ105" s="25" t="s">
        <v>82</v>
      </c>
      <c r="BK105" s="214">
        <f t="shared" si="9"/>
        <v>0</v>
      </c>
      <c r="BL105" s="25" t="s">
        <v>375</v>
      </c>
      <c r="BM105" s="25" t="s">
        <v>9149</v>
      </c>
    </row>
    <row r="106" spans="2:65" s="1" customFormat="1" ht="22.5" customHeight="1">
      <c r="B106" s="42"/>
      <c r="C106" s="203" t="s">
        <v>360</v>
      </c>
      <c r="D106" s="203" t="s">
        <v>311</v>
      </c>
      <c r="E106" s="204" t="s">
        <v>9150</v>
      </c>
      <c r="F106" s="205" t="s">
        <v>9151</v>
      </c>
      <c r="G106" s="206" t="s">
        <v>538</v>
      </c>
      <c r="H106" s="207">
        <v>30</v>
      </c>
      <c r="I106" s="208"/>
      <c r="J106" s="209">
        <f t="shared" si="0"/>
        <v>0</v>
      </c>
      <c r="K106" s="205" t="s">
        <v>21</v>
      </c>
      <c r="L106" s="62"/>
      <c r="M106" s="210" t="s">
        <v>21</v>
      </c>
      <c r="N106" s="211" t="s">
        <v>45</v>
      </c>
      <c r="O106" s="43"/>
      <c r="P106" s="212">
        <f t="shared" si="1"/>
        <v>0</v>
      </c>
      <c r="Q106" s="212">
        <v>6.0000000000000002E-5</v>
      </c>
      <c r="R106" s="212">
        <f t="shared" si="2"/>
        <v>1.8E-3</v>
      </c>
      <c r="S106" s="212">
        <v>0</v>
      </c>
      <c r="T106" s="213">
        <f t="shared" si="3"/>
        <v>0</v>
      </c>
      <c r="AR106" s="25" t="s">
        <v>375</v>
      </c>
      <c r="AT106" s="25" t="s">
        <v>311</v>
      </c>
      <c r="AU106" s="25" t="s">
        <v>84</v>
      </c>
      <c r="AY106" s="25" t="s">
        <v>308</v>
      </c>
      <c r="BE106" s="214">
        <f t="shared" si="4"/>
        <v>0</v>
      </c>
      <c r="BF106" s="214">
        <f t="shared" si="5"/>
        <v>0</v>
      </c>
      <c r="BG106" s="214">
        <f t="shared" si="6"/>
        <v>0</v>
      </c>
      <c r="BH106" s="214">
        <f t="shared" si="7"/>
        <v>0</v>
      </c>
      <c r="BI106" s="214">
        <f t="shared" si="8"/>
        <v>0</v>
      </c>
      <c r="BJ106" s="25" t="s">
        <v>82</v>
      </c>
      <c r="BK106" s="214">
        <f t="shared" si="9"/>
        <v>0</v>
      </c>
      <c r="BL106" s="25" t="s">
        <v>375</v>
      </c>
      <c r="BM106" s="25" t="s">
        <v>9152</v>
      </c>
    </row>
    <row r="107" spans="2:65" s="11" customFormat="1" ht="29.85" customHeight="1">
      <c r="B107" s="186"/>
      <c r="C107" s="187"/>
      <c r="D107" s="200" t="s">
        <v>73</v>
      </c>
      <c r="E107" s="201" t="s">
        <v>7193</v>
      </c>
      <c r="F107" s="201" t="s">
        <v>7194</v>
      </c>
      <c r="G107" s="187"/>
      <c r="H107" s="187"/>
      <c r="I107" s="190"/>
      <c r="J107" s="202">
        <f>BK107</f>
        <v>0</v>
      </c>
      <c r="K107" s="187"/>
      <c r="L107" s="192"/>
      <c r="M107" s="193"/>
      <c r="N107" s="194"/>
      <c r="O107" s="194"/>
      <c r="P107" s="195">
        <f>SUM(P108:P124)</f>
        <v>0</v>
      </c>
      <c r="Q107" s="194"/>
      <c r="R107" s="195">
        <f>SUM(R108:R124)</f>
        <v>1.2840000000000001E-2</v>
      </c>
      <c r="S107" s="194"/>
      <c r="T107" s="196">
        <f>SUM(T108:T124)</f>
        <v>0</v>
      </c>
      <c r="AR107" s="197" t="s">
        <v>84</v>
      </c>
      <c r="AT107" s="198" t="s">
        <v>73</v>
      </c>
      <c r="AU107" s="198" t="s">
        <v>82</v>
      </c>
      <c r="AY107" s="197" t="s">
        <v>308</v>
      </c>
      <c r="BK107" s="199">
        <f>SUM(BK108:BK124)</f>
        <v>0</v>
      </c>
    </row>
    <row r="108" spans="2:65" s="1" customFormat="1" ht="22.5" customHeight="1">
      <c r="B108" s="42"/>
      <c r="C108" s="203" t="s">
        <v>364</v>
      </c>
      <c r="D108" s="203" t="s">
        <v>311</v>
      </c>
      <c r="E108" s="204" t="s">
        <v>9153</v>
      </c>
      <c r="F108" s="205" t="s">
        <v>9154</v>
      </c>
      <c r="G108" s="206" t="s">
        <v>5275</v>
      </c>
      <c r="H108" s="207">
        <v>2</v>
      </c>
      <c r="I108" s="208"/>
      <c r="J108" s="209">
        <f t="shared" ref="J108:J124" si="10">ROUND(I108*H108,2)</f>
        <v>0</v>
      </c>
      <c r="K108" s="205" t="s">
        <v>21</v>
      </c>
      <c r="L108" s="62"/>
      <c r="M108" s="210" t="s">
        <v>21</v>
      </c>
      <c r="N108" s="211" t="s">
        <v>45</v>
      </c>
      <c r="O108" s="43"/>
      <c r="P108" s="212">
        <f t="shared" ref="P108:P124" si="11">O108*H108</f>
        <v>0</v>
      </c>
      <c r="Q108" s="212">
        <v>0</v>
      </c>
      <c r="R108" s="212">
        <f t="shared" ref="R108:R124" si="12">Q108*H108</f>
        <v>0</v>
      </c>
      <c r="S108" s="212">
        <v>0</v>
      </c>
      <c r="T108" s="213">
        <f t="shared" ref="T108:T124" si="13">S108*H108</f>
        <v>0</v>
      </c>
      <c r="AR108" s="25" t="s">
        <v>327</v>
      </c>
      <c r="AT108" s="25" t="s">
        <v>311</v>
      </c>
      <c r="AU108" s="25" t="s">
        <v>84</v>
      </c>
      <c r="AY108" s="25" t="s">
        <v>308</v>
      </c>
      <c r="BE108" s="214">
        <f t="shared" ref="BE108:BE124" si="14">IF(N108="základní",J108,0)</f>
        <v>0</v>
      </c>
      <c r="BF108" s="214">
        <f t="shared" ref="BF108:BF124" si="15">IF(N108="snížená",J108,0)</f>
        <v>0</v>
      </c>
      <c r="BG108" s="214">
        <f t="shared" ref="BG108:BG124" si="16">IF(N108="zákl. přenesená",J108,0)</f>
        <v>0</v>
      </c>
      <c r="BH108" s="214">
        <f t="shared" ref="BH108:BH124" si="17">IF(N108="sníž. přenesená",J108,0)</f>
        <v>0</v>
      </c>
      <c r="BI108" s="214">
        <f t="shared" ref="BI108:BI124" si="18">IF(N108="nulová",J108,0)</f>
        <v>0</v>
      </c>
      <c r="BJ108" s="25" t="s">
        <v>82</v>
      </c>
      <c r="BK108" s="214">
        <f t="shared" ref="BK108:BK124" si="19">ROUND(I108*H108,2)</f>
        <v>0</v>
      </c>
      <c r="BL108" s="25" t="s">
        <v>327</v>
      </c>
      <c r="BM108" s="25" t="s">
        <v>84</v>
      </c>
    </row>
    <row r="109" spans="2:65" s="1" customFormat="1" ht="22.5" customHeight="1">
      <c r="B109" s="42"/>
      <c r="C109" s="203" t="s">
        <v>368</v>
      </c>
      <c r="D109" s="203" t="s">
        <v>311</v>
      </c>
      <c r="E109" s="204" t="s">
        <v>9155</v>
      </c>
      <c r="F109" s="205" t="s">
        <v>9156</v>
      </c>
      <c r="G109" s="206" t="s">
        <v>5275</v>
      </c>
      <c r="H109" s="207">
        <v>1</v>
      </c>
      <c r="I109" s="208"/>
      <c r="J109" s="209">
        <f t="shared" si="10"/>
        <v>0</v>
      </c>
      <c r="K109" s="205" t="s">
        <v>21</v>
      </c>
      <c r="L109" s="62"/>
      <c r="M109" s="210" t="s">
        <v>21</v>
      </c>
      <c r="N109" s="211" t="s">
        <v>45</v>
      </c>
      <c r="O109" s="43"/>
      <c r="P109" s="212">
        <f t="shared" si="11"/>
        <v>0</v>
      </c>
      <c r="Q109" s="212">
        <v>0</v>
      </c>
      <c r="R109" s="212">
        <f t="shared" si="12"/>
        <v>0</v>
      </c>
      <c r="S109" s="212">
        <v>0</v>
      </c>
      <c r="T109" s="213">
        <f t="shared" si="13"/>
        <v>0</v>
      </c>
      <c r="AR109" s="25" t="s">
        <v>327</v>
      </c>
      <c r="AT109" s="25" t="s">
        <v>311</v>
      </c>
      <c r="AU109" s="25" t="s">
        <v>84</v>
      </c>
      <c r="AY109" s="25" t="s">
        <v>308</v>
      </c>
      <c r="BE109" s="214">
        <f t="shared" si="14"/>
        <v>0</v>
      </c>
      <c r="BF109" s="214">
        <f t="shared" si="15"/>
        <v>0</v>
      </c>
      <c r="BG109" s="214">
        <f t="shared" si="16"/>
        <v>0</v>
      </c>
      <c r="BH109" s="214">
        <f t="shared" si="17"/>
        <v>0</v>
      </c>
      <c r="BI109" s="214">
        <f t="shared" si="18"/>
        <v>0</v>
      </c>
      <c r="BJ109" s="25" t="s">
        <v>82</v>
      </c>
      <c r="BK109" s="214">
        <f t="shared" si="19"/>
        <v>0</v>
      </c>
      <c r="BL109" s="25" t="s">
        <v>327</v>
      </c>
      <c r="BM109" s="25" t="s">
        <v>95</v>
      </c>
    </row>
    <row r="110" spans="2:65" s="1" customFormat="1" ht="22.5" customHeight="1">
      <c r="B110" s="42"/>
      <c r="C110" s="203" t="s">
        <v>10</v>
      </c>
      <c r="D110" s="203" t="s">
        <v>311</v>
      </c>
      <c r="E110" s="204" t="s">
        <v>9157</v>
      </c>
      <c r="F110" s="205" t="s">
        <v>9158</v>
      </c>
      <c r="G110" s="206" t="s">
        <v>5275</v>
      </c>
      <c r="H110" s="207">
        <v>1</v>
      </c>
      <c r="I110" s="208"/>
      <c r="J110" s="209">
        <f t="shared" si="10"/>
        <v>0</v>
      </c>
      <c r="K110" s="205" t="s">
        <v>21</v>
      </c>
      <c r="L110" s="62"/>
      <c r="M110" s="210" t="s">
        <v>21</v>
      </c>
      <c r="N110" s="211" t="s">
        <v>45</v>
      </c>
      <c r="O110" s="43"/>
      <c r="P110" s="212">
        <f t="shared" si="11"/>
        <v>0</v>
      </c>
      <c r="Q110" s="212">
        <v>0</v>
      </c>
      <c r="R110" s="212">
        <f t="shared" si="12"/>
        <v>0</v>
      </c>
      <c r="S110" s="212">
        <v>0</v>
      </c>
      <c r="T110" s="213">
        <f t="shared" si="13"/>
        <v>0</v>
      </c>
      <c r="AR110" s="25" t="s">
        <v>327</v>
      </c>
      <c r="AT110" s="25" t="s">
        <v>311</v>
      </c>
      <c r="AU110" s="25" t="s">
        <v>84</v>
      </c>
      <c r="AY110" s="25" t="s">
        <v>308</v>
      </c>
      <c r="BE110" s="214">
        <f t="shared" si="14"/>
        <v>0</v>
      </c>
      <c r="BF110" s="214">
        <f t="shared" si="15"/>
        <v>0</v>
      </c>
      <c r="BG110" s="214">
        <f t="shared" si="16"/>
        <v>0</v>
      </c>
      <c r="BH110" s="214">
        <f t="shared" si="17"/>
        <v>0</v>
      </c>
      <c r="BI110" s="214">
        <f t="shared" si="18"/>
        <v>0</v>
      </c>
      <c r="BJ110" s="25" t="s">
        <v>82</v>
      </c>
      <c r="BK110" s="214">
        <f t="shared" si="19"/>
        <v>0</v>
      </c>
      <c r="BL110" s="25" t="s">
        <v>327</v>
      </c>
      <c r="BM110" s="25" t="s">
        <v>327</v>
      </c>
    </row>
    <row r="111" spans="2:65" s="1" customFormat="1" ht="31.5" customHeight="1">
      <c r="B111" s="42"/>
      <c r="C111" s="203" t="s">
        <v>375</v>
      </c>
      <c r="D111" s="203" t="s">
        <v>311</v>
      </c>
      <c r="E111" s="204" t="s">
        <v>9159</v>
      </c>
      <c r="F111" s="205" t="s">
        <v>9160</v>
      </c>
      <c r="G111" s="206" t="s">
        <v>5275</v>
      </c>
      <c r="H111" s="207">
        <v>1</v>
      </c>
      <c r="I111" s="208"/>
      <c r="J111" s="209">
        <f t="shared" si="10"/>
        <v>0</v>
      </c>
      <c r="K111" s="205" t="s">
        <v>21</v>
      </c>
      <c r="L111" s="62"/>
      <c r="M111" s="210" t="s">
        <v>21</v>
      </c>
      <c r="N111" s="211" t="s">
        <v>45</v>
      </c>
      <c r="O111" s="43"/>
      <c r="P111" s="212">
        <f t="shared" si="11"/>
        <v>0</v>
      </c>
      <c r="Q111" s="212">
        <v>0</v>
      </c>
      <c r="R111" s="212">
        <f t="shared" si="12"/>
        <v>0</v>
      </c>
      <c r="S111" s="212">
        <v>0</v>
      </c>
      <c r="T111" s="213">
        <f t="shared" si="13"/>
        <v>0</v>
      </c>
      <c r="AR111" s="25" t="s">
        <v>327</v>
      </c>
      <c r="AT111" s="25" t="s">
        <v>311</v>
      </c>
      <c r="AU111" s="25" t="s">
        <v>84</v>
      </c>
      <c r="AY111" s="25" t="s">
        <v>308</v>
      </c>
      <c r="BE111" s="214">
        <f t="shared" si="14"/>
        <v>0</v>
      </c>
      <c r="BF111" s="214">
        <f t="shared" si="15"/>
        <v>0</v>
      </c>
      <c r="BG111" s="214">
        <f t="shared" si="16"/>
        <v>0</v>
      </c>
      <c r="BH111" s="214">
        <f t="shared" si="17"/>
        <v>0</v>
      </c>
      <c r="BI111" s="214">
        <f t="shared" si="18"/>
        <v>0</v>
      </c>
      <c r="BJ111" s="25" t="s">
        <v>82</v>
      </c>
      <c r="BK111" s="214">
        <f t="shared" si="19"/>
        <v>0</v>
      </c>
      <c r="BL111" s="25" t="s">
        <v>327</v>
      </c>
      <c r="BM111" s="25" t="s">
        <v>307</v>
      </c>
    </row>
    <row r="112" spans="2:65" s="1" customFormat="1" ht="22.5" customHeight="1">
      <c r="B112" s="42"/>
      <c r="C112" s="203" t="s">
        <v>381</v>
      </c>
      <c r="D112" s="203" t="s">
        <v>311</v>
      </c>
      <c r="E112" s="204" t="s">
        <v>9161</v>
      </c>
      <c r="F112" s="205" t="s">
        <v>9162</v>
      </c>
      <c r="G112" s="206" t="s">
        <v>5275</v>
      </c>
      <c r="H112" s="207">
        <v>1</v>
      </c>
      <c r="I112" s="208"/>
      <c r="J112" s="209">
        <f t="shared" si="10"/>
        <v>0</v>
      </c>
      <c r="K112" s="205" t="s">
        <v>21</v>
      </c>
      <c r="L112" s="62"/>
      <c r="M112" s="210" t="s">
        <v>21</v>
      </c>
      <c r="N112" s="211" t="s">
        <v>45</v>
      </c>
      <c r="O112" s="43"/>
      <c r="P112" s="212">
        <f t="shared" si="11"/>
        <v>0</v>
      </c>
      <c r="Q112" s="212">
        <v>0</v>
      </c>
      <c r="R112" s="212">
        <f t="shared" si="12"/>
        <v>0</v>
      </c>
      <c r="S112" s="212">
        <v>0</v>
      </c>
      <c r="T112" s="213">
        <f t="shared" si="13"/>
        <v>0</v>
      </c>
      <c r="AR112" s="25" t="s">
        <v>327</v>
      </c>
      <c r="AT112" s="25" t="s">
        <v>311</v>
      </c>
      <c r="AU112" s="25" t="s">
        <v>84</v>
      </c>
      <c r="AY112" s="25" t="s">
        <v>308</v>
      </c>
      <c r="BE112" s="214">
        <f t="shared" si="14"/>
        <v>0</v>
      </c>
      <c r="BF112" s="214">
        <f t="shared" si="15"/>
        <v>0</v>
      </c>
      <c r="BG112" s="214">
        <f t="shared" si="16"/>
        <v>0</v>
      </c>
      <c r="BH112" s="214">
        <f t="shared" si="17"/>
        <v>0</v>
      </c>
      <c r="BI112" s="214">
        <f t="shared" si="18"/>
        <v>0</v>
      </c>
      <c r="BJ112" s="25" t="s">
        <v>82</v>
      </c>
      <c r="BK112" s="214">
        <f t="shared" si="19"/>
        <v>0</v>
      </c>
      <c r="BL112" s="25" t="s">
        <v>327</v>
      </c>
      <c r="BM112" s="25" t="s">
        <v>334</v>
      </c>
    </row>
    <row r="113" spans="2:65" s="1" customFormat="1" ht="22.5" customHeight="1">
      <c r="B113" s="42"/>
      <c r="C113" s="203" t="s">
        <v>385</v>
      </c>
      <c r="D113" s="203" t="s">
        <v>311</v>
      </c>
      <c r="E113" s="204" t="s">
        <v>9163</v>
      </c>
      <c r="F113" s="205" t="s">
        <v>8425</v>
      </c>
      <c r="G113" s="206" t="s">
        <v>5275</v>
      </c>
      <c r="H113" s="207">
        <v>1</v>
      </c>
      <c r="I113" s="208"/>
      <c r="J113" s="209">
        <f t="shared" si="10"/>
        <v>0</v>
      </c>
      <c r="K113" s="205" t="s">
        <v>21</v>
      </c>
      <c r="L113" s="62"/>
      <c r="M113" s="210" t="s">
        <v>21</v>
      </c>
      <c r="N113" s="211" t="s">
        <v>45</v>
      </c>
      <c r="O113" s="43"/>
      <c r="P113" s="212">
        <f t="shared" si="11"/>
        <v>0</v>
      </c>
      <c r="Q113" s="212">
        <v>0</v>
      </c>
      <c r="R113" s="212">
        <f t="shared" si="12"/>
        <v>0</v>
      </c>
      <c r="S113" s="212">
        <v>0</v>
      </c>
      <c r="T113" s="213">
        <f t="shared" si="13"/>
        <v>0</v>
      </c>
      <c r="AR113" s="25" t="s">
        <v>327</v>
      </c>
      <c r="AT113" s="25" t="s">
        <v>311</v>
      </c>
      <c r="AU113" s="25" t="s">
        <v>84</v>
      </c>
      <c r="AY113" s="25" t="s">
        <v>308</v>
      </c>
      <c r="BE113" s="214">
        <f t="shared" si="14"/>
        <v>0</v>
      </c>
      <c r="BF113" s="214">
        <f t="shared" si="15"/>
        <v>0</v>
      </c>
      <c r="BG113" s="214">
        <f t="shared" si="16"/>
        <v>0</v>
      </c>
      <c r="BH113" s="214">
        <f t="shared" si="17"/>
        <v>0</v>
      </c>
      <c r="BI113" s="214">
        <f t="shared" si="18"/>
        <v>0</v>
      </c>
      <c r="BJ113" s="25" t="s">
        <v>82</v>
      </c>
      <c r="BK113" s="214">
        <f t="shared" si="19"/>
        <v>0</v>
      </c>
      <c r="BL113" s="25" t="s">
        <v>327</v>
      </c>
      <c r="BM113" s="25" t="s">
        <v>338</v>
      </c>
    </row>
    <row r="114" spans="2:65" s="1" customFormat="1" ht="22.5" customHeight="1">
      <c r="B114" s="42"/>
      <c r="C114" s="203" t="s">
        <v>389</v>
      </c>
      <c r="D114" s="203" t="s">
        <v>311</v>
      </c>
      <c r="E114" s="204" t="s">
        <v>9164</v>
      </c>
      <c r="F114" s="205" t="s">
        <v>8431</v>
      </c>
      <c r="G114" s="206" t="s">
        <v>5275</v>
      </c>
      <c r="H114" s="207">
        <v>1</v>
      </c>
      <c r="I114" s="208"/>
      <c r="J114" s="209">
        <f t="shared" si="10"/>
        <v>0</v>
      </c>
      <c r="K114" s="205" t="s">
        <v>21</v>
      </c>
      <c r="L114" s="62"/>
      <c r="M114" s="210" t="s">
        <v>21</v>
      </c>
      <c r="N114" s="211" t="s">
        <v>45</v>
      </c>
      <c r="O114" s="43"/>
      <c r="P114" s="212">
        <f t="shared" si="11"/>
        <v>0</v>
      </c>
      <c r="Q114" s="212">
        <v>0</v>
      </c>
      <c r="R114" s="212">
        <f t="shared" si="12"/>
        <v>0</v>
      </c>
      <c r="S114" s="212">
        <v>0</v>
      </c>
      <c r="T114" s="213">
        <f t="shared" si="13"/>
        <v>0</v>
      </c>
      <c r="AR114" s="25" t="s">
        <v>327</v>
      </c>
      <c r="AT114" s="25" t="s">
        <v>311</v>
      </c>
      <c r="AU114" s="25" t="s">
        <v>84</v>
      </c>
      <c r="AY114" s="25" t="s">
        <v>308</v>
      </c>
      <c r="BE114" s="214">
        <f t="shared" si="14"/>
        <v>0</v>
      </c>
      <c r="BF114" s="214">
        <f t="shared" si="15"/>
        <v>0</v>
      </c>
      <c r="BG114" s="214">
        <f t="shared" si="16"/>
        <v>0</v>
      </c>
      <c r="BH114" s="214">
        <f t="shared" si="17"/>
        <v>0</v>
      </c>
      <c r="BI114" s="214">
        <f t="shared" si="18"/>
        <v>0</v>
      </c>
      <c r="BJ114" s="25" t="s">
        <v>82</v>
      </c>
      <c r="BK114" s="214">
        <f t="shared" si="19"/>
        <v>0</v>
      </c>
      <c r="BL114" s="25" t="s">
        <v>327</v>
      </c>
      <c r="BM114" s="25" t="s">
        <v>342</v>
      </c>
    </row>
    <row r="115" spans="2:65" s="1" customFormat="1" ht="22.5" customHeight="1">
      <c r="B115" s="42"/>
      <c r="C115" s="203" t="s">
        <v>393</v>
      </c>
      <c r="D115" s="203" t="s">
        <v>311</v>
      </c>
      <c r="E115" s="204" t="s">
        <v>9165</v>
      </c>
      <c r="F115" s="205" t="s">
        <v>9166</v>
      </c>
      <c r="G115" s="206" t="s">
        <v>5275</v>
      </c>
      <c r="H115" s="207">
        <v>1</v>
      </c>
      <c r="I115" s="208"/>
      <c r="J115" s="209">
        <f t="shared" si="10"/>
        <v>0</v>
      </c>
      <c r="K115" s="205" t="s">
        <v>21</v>
      </c>
      <c r="L115" s="62"/>
      <c r="M115" s="210" t="s">
        <v>21</v>
      </c>
      <c r="N115" s="211" t="s">
        <v>45</v>
      </c>
      <c r="O115" s="43"/>
      <c r="P115" s="212">
        <f t="shared" si="11"/>
        <v>0</v>
      </c>
      <c r="Q115" s="212">
        <v>0</v>
      </c>
      <c r="R115" s="212">
        <f t="shared" si="12"/>
        <v>0</v>
      </c>
      <c r="S115" s="212">
        <v>0</v>
      </c>
      <c r="T115" s="213">
        <f t="shared" si="13"/>
        <v>0</v>
      </c>
      <c r="AR115" s="25" t="s">
        <v>327</v>
      </c>
      <c r="AT115" s="25" t="s">
        <v>311</v>
      </c>
      <c r="AU115" s="25" t="s">
        <v>84</v>
      </c>
      <c r="AY115" s="25" t="s">
        <v>308</v>
      </c>
      <c r="BE115" s="214">
        <f t="shared" si="14"/>
        <v>0</v>
      </c>
      <c r="BF115" s="214">
        <f t="shared" si="15"/>
        <v>0</v>
      </c>
      <c r="BG115" s="214">
        <f t="shared" si="16"/>
        <v>0</v>
      </c>
      <c r="BH115" s="214">
        <f t="shared" si="17"/>
        <v>0</v>
      </c>
      <c r="BI115" s="214">
        <f t="shared" si="18"/>
        <v>0</v>
      </c>
      <c r="BJ115" s="25" t="s">
        <v>82</v>
      </c>
      <c r="BK115" s="214">
        <f t="shared" si="19"/>
        <v>0</v>
      </c>
      <c r="BL115" s="25" t="s">
        <v>327</v>
      </c>
      <c r="BM115" s="25" t="s">
        <v>346</v>
      </c>
    </row>
    <row r="116" spans="2:65" s="1" customFormat="1" ht="22.5" customHeight="1">
      <c r="B116" s="42"/>
      <c r="C116" s="203" t="s">
        <v>9</v>
      </c>
      <c r="D116" s="203" t="s">
        <v>311</v>
      </c>
      <c r="E116" s="204" t="s">
        <v>9167</v>
      </c>
      <c r="F116" s="205" t="s">
        <v>9168</v>
      </c>
      <c r="G116" s="206" t="s">
        <v>5275</v>
      </c>
      <c r="H116" s="207">
        <v>1</v>
      </c>
      <c r="I116" s="208"/>
      <c r="J116" s="209">
        <f t="shared" si="10"/>
        <v>0</v>
      </c>
      <c r="K116" s="205" t="s">
        <v>21</v>
      </c>
      <c r="L116" s="62"/>
      <c r="M116" s="210" t="s">
        <v>21</v>
      </c>
      <c r="N116" s="211" t="s">
        <v>45</v>
      </c>
      <c r="O116" s="43"/>
      <c r="P116" s="212">
        <f t="shared" si="11"/>
        <v>0</v>
      </c>
      <c r="Q116" s="212">
        <v>0</v>
      </c>
      <c r="R116" s="212">
        <f t="shared" si="12"/>
        <v>0</v>
      </c>
      <c r="S116" s="212">
        <v>0</v>
      </c>
      <c r="T116" s="213">
        <f t="shared" si="13"/>
        <v>0</v>
      </c>
      <c r="AR116" s="25" t="s">
        <v>327</v>
      </c>
      <c r="AT116" s="25" t="s">
        <v>311</v>
      </c>
      <c r="AU116" s="25" t="s">
        <v>84</v>
      </c>
      <c r="AY116" s="25" t="s">
        <v>308</v>
      </c>
      <c r="BE116" s="214">
        <f t="shared" si="14"/>
        <v>0</v>
      </c>
      <c r="BF116" s="214">
        <f t="shared" si="15"/>
        <v>0</v>
      </c>
      <c r="BG116" s="214">
        <f t="shared" si="16"/>
        <v>0</v>
      </c>
      <c r="BH116" s="214">
        <f t="shared" si="17"/>
        <v>0</v>
      </c>
      <c r="BI116" s="214">
        <f t="shared" si="18"/>
        <v>0</v>
      </c>
      <c r="BJ116" s="25" t="s">
        <v>82</v>
      </c>
      <c r="BK116" s="214">
        <f t="shared" si="19"/>
        <v>0</v>
      </c>
      <c r="BL116" s="25" t="s">
        <v>327</v>
      </c>
      <c r="BM116" s="25" t="s">
        <v>350</v>
      </c>
    </row>
    <row r="117" spans="2:65" s="1" customFormat="1" ht="22.5" customHeight="1">
      <c r="B117" s="42"/>
      <c r="C117" s="203" t="s">
        <v>402</v>
      </c>
      <c r="D117" s="203" t="s">
        <v>311</v>
      </c>
      <c r="E117" s="204" t="s">
        <v>9169</v>
      </c>
      <c r="F117" s="205" t="s">
        <v>9170</v>
      </c>
      <c r="G117" s="206" t="s">
        <v>5275</v>
      </c>
      <c r="H117" s="207">
        <v>1</v>
      </c>
      <c r="I117" s="208"/>
      <c r="J117" s="209">
        <f t="shared" si="10"/>
        <v>0</v>
      </c>
      <c r="K117" s="205" t="s">
        <v>21</v>
      </c>
      <c r="L117" s="62"/>
      <c r="M117" s="210" t="s">
        <v>21</v>
      </c>
      <c r="N117" s="211" t="s">
        <v>45</v>
      </c>
      <c r="O117" s="43"/>
      <c r="P117" s="212">
        <f t="shared" si="11"/>
        <v>0</v>
      </c>
      <c r="Q117" s="212">
        <v>0</v>
      </c>
      <c r="R117" s="212">
        <f t="shared" si="12"/>
        <v>0</v>
      </c>
      <c r="S117" s="212">
        <v>0</v>
      </c>
      <c r="T117" s="213">
        <f t="shared" si="13"/>
        <v>0</v>
      </c>
      <c r="AR117" s="25" t="s">
        <v>327</v>
      </c>
      <c r="AT117" s="25" t="s">
        <v>311</v>
      </c>
      <c r="AU117" s="25" t="s">
        <v>84</v>
      </c>
      <c r="AY117" s="25" t="s">
        <v>308</v>
      </c>
      <c r="BE117" s="214">
        <f t="shared" si="14"/>
        <v>0</v>
      </c>
      <c r="BF117" s="214">
        <f t="shared" si="15"/>
        <v>0</v>
      </c>
      <c r="BG117" s="214">
        <f t="shared" si="16"/>
        <v>0</v>
      </c>
      <c r="BH117" s="214">
        <f t="shared" si="17"/>
        <v>0</v>
      </c>
      <c r="BI117" s="214">
        <f t="shared" si="18"/>
        <v>0</v>
      </c>
      <c r="BJ117" s="25" t="s">
        <v>82</v>
      </c>
      <c r="BK117" s="214">
        <f t="shared" si="19"/>
        <v>0</v>
      </c>
      <c r="BL117" s="25" t="s">
        <v>327</v>
      </c>
      <c r="BM117" s="25" t="s">
        <v>356</v>
      </c>
    </row>
    <row r="118" spans="2:65" s="1" customFormat="1" ht="22.5" customHeight="1">
      <c r="B118" s="42"/>
      <c r="C118" s="203" t="s">
        <v>406</v>
      </c>
      <c r="D118" s="203" t="s">
        <v>311</v>
      </c>
      <c r="E118" s="204" t="s">
        <v>9171</v>
      </c>
      <c r="F118" s="205" t="s">
        <v>8445</v>
      </c>
      <c r="G118" s="206" t="s">
        <v>5275</v>
      </c>
      <c r="H118" s="207">
        <v>2</v>
      </c>
      <c r="I118" s="208"/>
      <c r="J118" s="209">
        <f t="shared" si="10"/>
        <v>0</v>
      </c>
      <c r="K118" s="205" t="s">
        <v>21</v>
      </c>
      <c r="L118" s="62"/>
      <c r="M118" s="210" t="s">
        <v>21</v>
      </c>
      <c r="N118" s="211" t="s">
        <v>45</v>
      </c>
      <c r="O118" s="43"/>
      <c r="P118" s="212">
        <f t="shared" si="11"/>
        <v>0</v>
      </c>
      <c r="Q118" s="212">
        <v>0</v>
      </c>
      <c r="R118" s="212">
        <f t="shared" si="12"/>
        <v>0</v>
      </c>
      <c r="S118" s="212">
        <v>0</v>
      </c>
      <c r="T118" s="213">
        <f t="shared" si="13"/>
        <v>0</v>
      </c>
      <c r="AR118" s="25" t="s">
        <v>327</v>
      </c>
      <c r="AT118" s="25" t="s">
        <v>311</v>
      </c>
      <c r="AU118" s="25" t="s">
        <v>84</v>
      </c>
      <c r="AY118" s="25" t="s">
        <v>308</v>
      </c>
      <c r="BE118" s="214">
        <f t="shared" si="14"/>
        <v>0</v>
      </c>
      <c r="BF118" s="214">
        <f t="shared" si="15"/>
        <v>0</v>
      </c>
      <c r="BG118" s="214">
        <f t="shared" si="16"/>
        <v>0</v>
      </c>
      <c r="BH118" s="214">
        <f t="shared" si="17"/>
        <v>0</v>
      </c>
      <c r="BI118" s="214">
        <f t="shared" si="18"/>
        <v>0</v>
      </c>
      <c r="BJ118" s="25" t="s">
        <v>82</v>
      </c>
      <c r="BK118" s="214">
        <f t="shared" si="19"/>
        <v>0</v>
      </c>
      <c r="BL118" s="25" t="s">
        <v>327</v>
      </c>
      <c r="BM118" s="25" t="s">
        <v>360</v>
      </c>
    </row>
    <row r="119" spans="2:65" s="1" customFormat="1" ht="22.5" customHeight="1">
      <c r="B119" s="42"/>
      <c r="C119" s="203" t="s">
        <v>410</v>
      </c>
      <c r="D119" s="203" t="s">
        <v>311</v>
      </c>
      <c r="E119" s="204" t="s">
        <v>9172</v>
      </c>
      <c r="F119" s="205" t="s">
        <v>9173</v>
      </c>
      <c r="G119" s="206" t="s">
        <v>6023</v>
      </c>
      <c r="H119" s="207">
        <v>1.7</v>
      </c>
      <c r="I119" s="208"/>
      <c r="J119" s="209">
        <f t="shared" si="10"/>
        <v>0</v>
      </c>
      <c r="K119" s="205" t="s">
        <v>21</v>
      </c>
      <c r="L119" s="62"/>
      <c r="M119" s="210" t="s">
        <v>21</v>
      </c>
      <c r="N119" s="211" t="s">
        <v>45</v>
      </c>
      <c r="O119" s="43"/>
      <c r="P119" s="212">
        <f t="shared" si="11"/>
        <v>0</v>
      </c>
      <c r="Q119" s="212">
        <v>0</v>
      </c>
      <c r="R119" s="212">
        <f t="shared" si="12"/>
        <v>0</v>
      </c>
      <c r="S119" s="212">
        <v>0</v>
      </c>
      <c r="T119" s="213">
        <f t="shared" si="13"/>
        <v>0</v>
      </c>
      <c r="AR119" s="25" t="s">
        <v>327</v>
      </c>
      <c r="AT119" s="25" t="s">
        <v>311</v>
      </c>
      <c r="AU119" s="25" t="s">
        <v>84</v>
      </c>
      <c r="AY119" s="25" t="s">
        <v>308</v>
      </c>
      <c r="BE119" s="214">
        <f t="shared" si="14"/>
        <v>0</v>
      </c>
      <c r="BF119" s="214">
        <f t="shared" si="15"/>
        <v>0</v>
      </c>
      <c r="BG119" s="214">
        <f t="shared" si="16"/>
        <v>0</v>
      </c>
      <c r="BH119" s="214">
        <f t="shared" si="17"/>
        <v>0</v>
      </c>
      <c r="BI119" s="214">
        <f t="shared" si="18"/>
        <v>0</v>
      </c>
      <c r="BJ119" s="25" t="s">
        <v>82</v>
      </c>
      <c r="BK119" s="214">
        <f t="shared" si="19"/>
        <v>0</v>
      </c>
      <c r="BL119" s="25" t="s">
        <v>327</v>
      </c>
      <c r="BM119" s="25" t="s">
        <v>364</v>
      </c>
    </row>
    <row r="120" spans="2:65" s="1" customFormat="1" ht="22.5" customHeight="1">
      <c r="B120" s="42"/>
      <c r="C120" s="203" t="s">
        <v>416</v>
      </c>
      <c r="D120" s="203" t="s">
        <v>311</v>
      </c>
      <c r="E120" s="204" t="s">
        <v>9174</v>
      </c>
      <c r="F120" s="205" t="s">
        <v>9175</v>
      </c>
      <c r="G120" s="206" t="s">
        <v>5275</v>
      </c>
      <c r="H120" s="207">
        <v>2</v>
      </c>
      <c r="I120" s="208"/>
      <c r="J120" s="209">
        <f t="shared" si="10"/>
        <v>0</v>
      </c>
      <c r="K120" s="205" t="s">
        <v>21</v>
      </c>
      <c r="L120" s="62"/>
      <c r="M120" s="210" t="s">
        <v>21</v>
      </c>
      <c r="N120" s="211" t="s">
        <v>45</v>
      </c>
      <c r="O120" s="43"/>
      <c r="P120" s="212">
        <f t="shared" si="11"/>
        <v>0</v>
      </c>
      <c r="Q120" s="212">
        <v>0</v>
      </c>
      <c r="R120" s="212">
        <f t="shared" si="12"/>
        <v>0</v>
      </c>
      <c r="S120" s="212">
        <v>0</v>
      </c>
      <c r="T120" s="213">
        <f t="shared" si="13"/>
        <v>0</v>
      </c>
      <c r="AR120" s="25" t="s">
        <v>327</v>
      </c>
      <c r="AT120" s="25" t="s">
        <v>311</v>
      </c>
      <c r="AU120" s="25" t="s">
        <v>84</v>
      </c>
      <c r="AY120" s="25" t="s">
        <v>308</v>
      </c>
      <c r="BE120" s="214">
        <f t="shared" si="14"/>
        <v>0</v>
      </c>
      <c r="BF120" s="214">
        <f t="shared" si="15"/>
        <v>0</v>
      </c>
      <c r="BG120" s="214">
        <f t="shared" si="16"/>
        <v>0</v>
      </c>
      <c r="BH120" s="214">
        <f t="shared" si="17"/>
        <v>0</v>
      </c>
      <c r="BI120" s="214">
        <f t="shared" si="18"/>
        <v>0</v>
      </c>
      <c r="BJ120" s="25" t="s">
        <v>82</v>
      </c>
      <c r="BK120" s="214">
        <f t="shared" si="19"/>
        <v>0</v>
      </c>
      <c r="BL120" s="25" t="s">
        <v>327</v>
      </c>
      <c r="BM120" s="25" t="s">
        <v>368</v>
      </c>
    </row>
    <row r="121" spans="2:65" s="1" customFormat="1" ht="22.5" customHeight="1">
      <c r="B121" s="42"/>
      <c r="C121" s="203" t="s">
        <v>420</v>
      </c>
      <c r="D121" s="203" t="s">
        <v>311</v>
      </c>
      <c r="E121" s="204" t="s">
        <v>9176</v>
      </c>
      <c r="F121" s="205" t="s">
        <v>9177</v>
      </c>
      <c r="G121" s="206" t="s">
        <v>5275</v>
      </c>
      <c r="H121" s="207">
        <v>1</v>
      </c>
      <c r="I121" s="208"/>
      <c r="J121" s="209">
        <f t="shared" si="10"/>
        <v>0</v>
      </c>
      <c r="K121" s="205" t="s">
        <v>21</v>
      </c>
      <c r="L121" s="62"/>
      <c r="M121" s="210" t="s">
        <v>21</v>
      </c>
      <c r="N121" s="211" t="s">
        <v>45</v>
      </c>
      <c r="O121" s="43"/>
      <c r="P121" s="212">
        <f t="shared" si="11"/>
        <v>0</v>
      </c>
      <c r="Q121" s="212">
        <v>0</v>
      </c>
      <c r="R121" s="212">
        <f t="shared" si="12"/>
        <v>0</v>
      </c>
      <c r="S121" s="212">
        <v>0</v>
      </c>
      <c r="T121" s="213">
        <f t="shared" si="13"/>
        <v>0</v>
      </c>
      <c r="AR121" s="25" t="s">
        <v>327</v>
      </c>
      <c r="AT121" s="25" t="s">
        <v>311</v>
      </c>
      <c r="AU121" s="25" t="s">
        <v>84</v>
      </c>
      <c r="AY121" s="25" t="s">
        <v>308</v>
      </c>
      <c r="BE121" s="214">
        <f t="shared" si="14"/>
        <v>0</v>
      </c>
      <c r="BF121" s="214">
        <f t="shared" si="15"/>
        <v>0</v>
      </c>
      <c r="BG121" s="214">
        <f t="shared" si="16"/>
        <v>0</v>
      </c>
      <c r="BH121" s="214">
        <f t="shared" si="17"/>
        <v>0</v>
      </c>
      <c r="BI121" s="214">
        <f t="shared" si="18"/>
        <v>0</v>
      </c>
      <c r="BJ121" s="25" t="s">
        <v>82</v>
      </c>
      <c r="BK121" s="214">
        <f t="shared" si="19"/>
        <v>0</v>
      </c>
      <c r="BL121" s="25" t="s">
        <v>327</v>
      </c>
      <c r="BM121" s="25" t="s">
        <v>10</v>
      </c>
    </row>
    <row r="122" spans="2:65" s="1" customFormat="1" ht="22.5" customHeight="1">
      <c r="B122" s="42"/>
      <c r="C122" s="203" t="s">
        <v>593</v>
      </c>
      <c r="D122" s="203" t="s">
        <v>311</v>
      </c>
      <c r="E122" s="204" t="s">
        <v>9178</v>
      </c>
      <c r="F122" s="205" t="s">
        <v>9179</v>
      </c>
      <c r="G122" s="206" t="s">
        <v>5275</v>
      </c>
      <c r="H122" s="207">
        <v>1</v>
      </c>
      <c r="I122" s="208"/>
      <c r="J122" s="209">
        <f t="shared" si="10"/>
        <v>0</v>
      </c>
      <c r="K122" s="205" t="s">
        <v>21</v>
      </c>
      <c r="L122" s="62"/>
      <c r="M122" s="210" t="s">
        <v>21</v>
      </c>
      <c r="N122" s="211" t="s">
        <v>45</v>
      </c>
      <c r="O122" s="43"/>
      <c r="P122" s="212">
        <f t="shared" si="11"/>
        <v>0</v>
      </c>
      <c r="Q122" s="212">
        <v>0</v>
      </c>
      <c r="R122" s="212">
        <f t="shared" si="12"/>
        <v>0</v>
      </c>
      <c r="S122" s="212">
        <v>0</v>
      </c>
      <c r="T122" s="213">
        <f t="shared" si="13"/>
        <v>0</v>
      </c>
      <c r="AR122" s="25" t="s">
        <v>327</v>
      </c>
      <c r="AT122" s="25" t="s">
        <v>311</v>
      </c>
      <c r="AU122" s="25" t="s">
        <v>84</v>
      </c>
      <c r="AY122" s="25" t="s">
        <v>308</v>
      </c>
      <c r="BE122" s="214">
        <f t="shared" si="14"/>
        <v>0</v>
      </c>
      <c r="BF122" s="214">
        <f t="shared" si="15"/>
        <v>0</v>
      </c>
      <c r="BG122" s="214">
        <f t="shared" si="16"/>
        <v>0</v>
      </c>
      <c r="BH122" s="214">
        <f t="shared" si="17"/>
        <v>0</v>
      </c>
      <c r="BI122" s="214">
        <f t="shared" si="18"/>
        <v>0</v>
      </c>
      <c r="BJ122" s="25" t="s">
        <v>82</v>
      </c>
      <c r="BK122" s="214">
        <f t="shared" si="19"/>
        <v>0</v>
      </c>
      <c r="BL122" s="25" t="s">
        <v>327</v>
      </c>
      <c r="BM122" s="25" t="s">
        <v>375</v>
      </c>
    </row>
    <row r="123" spans="2:65" s="1" customFormat="1" ht="22.5" customHeight="1">
      <c r="B123" s="42"/>
      <c r="C123" s="203" t="s">
        <v>598</v>
      </c>
      <c r="D123" s="203" t="s">
        <v>311</v>
      </c>
      <c r="E123" s="204" t="s">
        <v>9180</v>
      </c>
      <c r="F123" s="205" t="s">
        <v>9181</v>
      </c>
      <c r="G123" s="206" t="s">
        <v>647</v>
      </c>
      <c r="H123" s="207">
        <v>1</v>
      </c>
      <c r="I123" s="208"/>
      <c r="J123" s="209">
        <f t="shared" si="10"/>
        <v>0</v>
      </c>
      <c r="K123" s="205" t="s">
        <v>6599</v>
      </c>
      <c r="L123" s="62"/>
      <c r="M123" s="210" t="s">
        <v>21</v>
      </c>
      <c r="N123" s="211" t="s">
        <v>45</v>
      </c>
      <c r="O123" s="43"/>
      <c r="P123" s="212">
        <f t="shared" si="11"/>
        <v>0</v>
      </c>
      <c r="Q123" s="212">
        <v>1.2070000000000001E-2</v>
      </c>
      <c r="R123" s="212">
        <f t="shared" si="12"/>
        <v>1.2070000000000001E-2</v>
      </c>
      <c r="S123" s="212">
        <v>0</v>
      </c>
      <c r="T123" s="213">
        <f t="shared" si="13"/>
        <v>0</v>
      </c>
      <c r="AR123" s="25" t="s">
        <v>375</v>
      </c>
      <c r="AT123" s="25" t="s">
        <v>311</v>
      </c>
      <c r="AU123" s="25" t="s">
        <v>84</v>
      </c>
      <c r="AY123" s="25" t="s">
        <v>308</v>
      </c>
      <c r="BE123" s="214">
        <f t="shared" si="14"/>
        <v>0</v>
      </c>
      <c r="BF123" s="214">
        <f t="shared" si="15"/>
        <v>0</v>
      </c>
      <c r="BG123" s="214">
        <f t="shared" si="16"/>
        <v>0</v>
      </c>
      <c r="BH123" s="214">
        <f t="shared" si="17"/>
        <v>0</v>
      </c>
      <c r="BI123" s="214">
        <f t="shared" si="18"/>
        <v>0</v>
      </c>
      <c r="BJ123" s="25" t="s">
        <v>82</v>
      </c>
      <c r="BK123" s="214">
        <f t="shared" si="19"/>
        <v>0</v>
      </c>
      <c r="BL123" s="25" t="s">
        <v>375</v>
      </c>
      <c r="BM123" s="25" t="s">
        <v>9182</v>
      </c>
    </row>
    <row r="124" spans="2:65" s="1" customFormat="1" ht="22.5" customHeight="1">
      <c r="B124" s="42"/>
      <c r="C124" s="203" t="s">
        <v>603</v>
      </c>
      <c r="D124" s="203" t="s">
        <v>311</v>
      </c>
      <c r="E124" s="204" t="s">
        <v>9183</v>
      </c>
      <c r="F124" s="205" t="s">
        <v>9184</v>
      </c>
      <c r="G124" s="206" t="s">
        <v>578</v>
      </c>
      <c r="H124" s="207">
        <v>1</v>
      </c>
      <c r="I124" s="208"/>
      <c r="J124" s="209">
        <f t="shared" si="10"/>
        <v>0</v>
      </c>
      <c r="K124" s="205" t="s">
        <v>6599</v>
      </c>
      <c r="L124" s="62"/>
      <c r="M124" s="210" t="s">
        <v>21</v>
      </c>
      <c r="N124" s="211" t="s">
        <v>45</v>
      </c>
      <c r="O124" s="43"/>
      <c r="P124" s="212">
        <f t="shared" si="11"/>
        <v>0</v>
      </c>
      <c r="Q124" s="212">
        <v>7.6999999999999996E-4</v>
      </c>
      <c r="R124" s="212">
        <f t="shared" si="12"/>
        <v>7.6999999999999996E-4</v>
      </c>
      <c r="S124" s="212">
        <v>0</v>
      </c>
      <c r="T124" s="213">
        <f t="shared" si="13"/>
        <v>0</v>
      </c>
      <c r="AR124" s="25" t="s">
        <v>375</v>
      </c>
      <c r="AT124" s="25" t="s">
        <v>311</v>
      </c>
      <c r="AU124" s="25" t="s">
        <v>84</v>
      </c>
      <c r="AY124" s="25" t="s">
        <v>308</v>
      </c>
      <c r="BE124" s="214">
        <f t="shared" si="14"/>
        <v>0</v>
      </c>
      <c r="BF124" s="214">
        <f t="shared" si="15"/>
        <v>0</v>
      </c>
      <c r="BG124" s="214">
        <f t="shared" si="16"/>
        <v>0</v>
      </c>
      <c r="BH124" s="214">
        <f t="shared" si="17"/>
        <v>0</v>
      </c>
      <c r="BI124" s="214">
        <f t="shared" si="18"/>
        <v>0</v>
      </c>
      <c r="BJ124" s="25" t="s">
        <v>82</v>
      </c>
      <c r="BK124" s="214">
        <f t="shared" si="19"/>
        <v>0</v>
      </c>
      <c r="BL124" s="25" t="s">
        <v>375</v>
      </c>
      <c r="BM124" s="25" t="s">
        <v>9185</v>
      </c>
    </row>
    <row r="125" spans="2:65" s="11" customFormat="1" ht="29.85" customHeight="1">
      <c r="B125" s="186"/>
      <c r="C125" s="187"/>
      <c r="D125" s="200" t="s">
        <v>73</v>
      </c>
      <c r="E125" s="201" t="s">
        <v>8644</v>
      </c>
      <c r="F125" s="201" t="s">
        <v>8645</v>
      </c>
      <c r="G125" s="187"/>
      <c r="H125" s="187"/>
      <c r="I125" s="190"/>
      <c r="J125" s="202">
        <f>BK125</f>
        <v>0</v>
      </c>
      <c r="K125" s="187"/>
      <c r="L125" s="192"/>
      <c r="M125" s="193"/>
      <c r="N125" s="194"/>
      <c r="O125" s="194"/>
      <c r="P125" s="195">
        <f>SUM(P126:P136)</f>
        <v>0</v>
      </c>
      <c r="Q125" s="194"/>
      <c r="R125" s="195">
        <f>SUM(R126:R136)</f>
        <v>2.3359199999999998</v>
      </c>
      <c r="S125" s="194"/>
      <c r="T125" s="196">
        <f>SUM(T126:T136)</f>
        <v>0</v>
      </c>
      <c r="AR125" s="197" t="s">
        <v>84</v>
      </c>
      <c r="AT125" s="198" t="s">
        <v>73</v>
      </c>
      <c r="AU125" s="198" t="s">
        <v>82</v>
      </c>
      <c r="AY125" s="197" t="s">
        <v>308</v>
      </c>
      <c r="BK125" s="199">
        <f>SUM(BK126:BK136)</f>
        <v>0</v>
      </c>
    </row>
    <row r="126" spans="2:65" s="1" customFormat="1" ht="22.5" customHeight="1">
      <c r="B126" s="42"/>
      <c r="C126" s="203" t="s">
        <v>608</v>
      </c>
      <c r="D126" s="203" t="s">
        <v>311</v>
      </c>
      <c r="E126" s="204" t="s">
        <v>8649</v>
      </c>
      <c r="F126" s="205" t="s">
        <v>8650</v>
      </c>
      <c r="G126" s="206" t="s">
        <v>538</v>
      </c>
      <c r="H126" s="207">
        <v>2</v>
      </c>
      <c r="I126" s="208"/>
      <c r="J126" s="209">
        <f t="shared" ref="J126:J136" si="20">ROUND(I126*H126,2)</f>
        <v>0</v>
      </c>
      <c r="K126" s="205" t="s">
        <v>6599</v>
      </c>
      <c r="L126" s="62"/>
      <c r="M126" s="210" t="s">
        <v>21</v>
      </c>
      <c r="N126" s="211" t="s">
        <v>45</v>
      </c>
      <c r="O126" s="43"/>
      <c r="P126" s="212">
        <f t="shared" ref="P126:P136" si="21">O126*H126</f>
        <v>0</v>
      </c>
      <c r="Q126" s="212">
        <v>1.89E-3</v>
      </c>
      <c r="R126" s="212">
        <f t="shared" ref="R126:R136" si="22">Q126*H126</f>
        <v>3.7799999999999999E-3</v>
      </c>
      <c r="S126" s="212">
        <v>0</v>
      </c>
      <c r="T126" s="213">
        <f t="shared" ref="T126:T136" si="23">S126*H126</f>
        <v>0</v>
      </c>
      <c r="AR126" s="25" t="s">
        <v>375</v>
      </c>
      <c r="AT126" s="25" t="s">
        <v>311</v>
      </c>
      <c r="AU126" s="25" t="s">
        <v>84</v>
      </c>
      <c r="AY126" s="25" t="s">
        <v>308</v>
      </c>
      <c r="BE126" s="214">
        <f t="shared" ref="BE126:BE136" si="24">IF(N126="základní",J126,0)</f>
        <v>0</v>
      </c>
      <c r="BF126" s="214">
        <f t="shared" ref="BF126:BF136" si="25">IF(N126="snížená",J126,0)</f>
        <v>0</v>
      </c>
      <c r="BG126" s="214">
        <f t="shared" ref="BG126:BG136" si="26">IF(N126="zákl. přenesená",J126,0)</f>
        <v>0</v>
      </c>
      <c r="BH126" s="214">
        <f t="shared" ref="BH126:BH136" si="27">IF(N126="sníž. přenesená",J126,0)</f>
        <v>0</v>
      </c>
      <c r="BI126" s="214">
        <f t="shared" ref="BI126:BI136" si="28">IF(N126="nulová",J126,0)</f>
        <v>0</v>
      </c>
      <c r="BJ126" s="25" t="s">
        <v>82</v>
      </c>
      <c r="BK126" s="214">
        <f t="shared" ref="BK126:BK136" si="29">ROUND(I126*H126,2)</f>
        <v>0</v>
      </c>
      <c r="BL126" s="25" t="s">
        <v>375</v>
      </c>
      <c r="BM126" s="25" t="s">
        <v>9186</v>
      </c>
    </row>
    <row r="127" spans="2:65" s="1" customFormat="1" ht="22.5" customHeight="1">
      <c r="B127" s="42"/>
      <c r="C127" s="203" t="s">
        <v>613</v>
      </c>
      <c r="D127" s="203" t="s">
        <v>311</v>
      </c>
      <c r="E127" s="204" t="s">
        <v>8652</v>
      </c>
      <c r="F127" s="205" t="s">
        <v>8653</v>
      </c>
      <c r="G127" s="206" t="s">
        <v>538</v>
      </c>
      <c r="H127" s="207">
        <v>2</v>
      </c>
      <c r="I127" s="208"/>
      <c r="J127" s="209">
        <f t="shared" si="20"/>
        <v>0</v>
      </c>
      <c r="K127" s="205" t="s">
        <v>6599</v>
      </c>
      <c r="L127" s="62"/>
      <c r="M127" s="210" t="s">
        <v>21</v>
      </c>
      <c r="N127" s="211" t="s">
        <v>45</v>
      </c>
      <c r="O127" s="43"/>
      <c r="P127" s="212">
        <f t="shared" si="21"/>
        <v>0</v>
      </c>
      <c r="Q127" s="212">
        <v>2.8400000000000001E-3</v>
      </c>
      <c r="R127" s="212">
        <f t="shared" si="22"/>
        <v>5.6800000000000002E-3</v>
      </c>
      <c r="S127" s="212">
        <v>0</v>
      </c>
      <c r="T127" s="213">
        <f t="shared" si="23"/>
        <v>0</v>
      </c>
      <c r="AR127" s="25" t="s">
        <v>375</v>
      </c>
      <c r="AT127" s="25" t="s">
        <v>311</v>
      </c>
      <c r="AU127" s="25" t="s">
        <v>84</v>
      </c>
      <c r="AY127" s="25" t="s">
        <v>308</v>
      </c>
      <c r="BE127" s="214">
        <f t="shared" si="24"/>
        <v>0</v>
      </c>
      <c r="BF127" s="214">
        <f t="shared" si="25"/>
        <v>0</v>
      </c>
      <c r="BG127" s="214">
        <f t="shared" si="26"/>
        <v>0</v>
      </c>
      <c r="BH127" s="214">
        <f t="shared" si="27"/>
        <v>0</v>
      </c>
      <c r="BI127" s="214">
        <f t="shared" si="28"/>
        <v>0</v>
      </c>
      <c r="BJ127" s="25" t="s">
        <v>82</v>
      </c>
      <c r="BK127" s="214">
        <f t="shared" si="29"/>
        <v>0</v>
      </c>
      <c r="BL127" s="25" t="s">
        <v>375</v>
      </c>
      <c r="BM127" s="25" t="s">
        <v>9187</v>
      </c>
    </row>
    <row r="128" spans="2:65" s="1" customFormat="1" ht="22.5" customHeight="1">
      <c r="B128" s="42"/>
      <c r="C128" s="203" t="s">
        <v>619</v>
      </c>
      <c r="D128" s="203" t="s">
        <v>311</v>
      </c>
      <c r="E128" s="204" t="s">
        <v>8655</v>
      </c>
      <c r="F128" s="205" t="s">
        <v>8656</v>
      </c>
      <c r="G128" s="206" t="s">
        <v>538</v>
      </c>
      <c r="H128" s="207">
        <v>2</v>
      </c>
      <c r="I128" s="208"/>
      <c r="J128" s="209">
        <f t="shared" si="20"/>
        <v>0</v>
      </c>
      <c r="K128" s="205" t="s">
        <v>6599</v>
      </c>
      <c r="L128" s="62"/>
      <c r="M128" s="210" t="s">
        <v>21</v>
      </c>
      <c r="N128" s="211" t="s">
        <v>45</v>
      </c>
      <c r="O128" s="43"/>
      <c r="P128" s="212">
        <f t="shared" si="21"/>
        <v>0</v>
      </c>
      <c r="Q128" s="212">
        <v>3.6700000000000001E-3</v>
      </c>
      <c r="R128" s="212">
        <f t="shared" si="22"/>
        <v>7.3400000000000002E-3</v>
      </c>
      <c r="S128" s="212">
        <v>0</v>
      </c>
      <c r="T128" s="213">
        <f t="shared" si="23"/>
        <v>0</v>
      </c>
      <c r="AR128" s="25" t="s">
        <v>375</v>
      </c>
      <c r="AT128" s="25" t="s">
        <v>311</v>
      </c>
      <c r="AU128" s="25" t="s">
        <v>84</v>
      </c>
      <c r="AY128" s="25" t="s">
        <v>308</v>
      </c>
      <c r="BE128" s="214">
        <f t="shared" si="24"/>
        <v>0</v>
      </c>
      <c r="BF128" s="214">
        <f t="shared" si="25"/>
        <v>0</v>
      </c>
      <c r="BG128" s="214">
        <f t="shared" si="26"/>
        <v>0</v>
      </c>
      <c r="BH128" s="214">
        <f t="shared" si="27"/>
        <v>0</v>
      </c>
      <c r="BI128" s="214">
        <f t="shared" si="28"/>
        <v>0</v>
      </c>
      <c r="BJ128" s="25" t="s">
        <v>82</v>
      </c>
      <c r="BK128" s="214">
        <f t="shared" si="29"/>
        <v>0</v>
      </c>
      <c r="BL128" s="25" t="s">
        <v>375</v>
      </c>
      <c r="BM128" s="25" t="s">
        <v>9188</v>
      </c>
    </row>
    <row r="129" spans="2:65" s="1" customFormat="1" ht="22.5" customHeight="1">
      <c r="B129" s="42"/>
      <c r="C129" s="203" t="s">
        <v>624</v>
      </c>
      <c r="D129" s="203" t="s">
        <v>311</v>
      </c>
      <c r="E129" s="204" t="s">
        <v>8658</v>
      </c>
      <c r="F129" s="205" t="s">
        <v>8659</v>
      </c>
      <c r="G129" s="206" t="s">
        <v>538</v>
      </c>
      <c r="H129" s="207">
        <v>2</v>
      </c>
      <c r="I129" s="208"/>
      <c r="J129" s="209">
        <f t="shared" si="20"/>
        <v>0</v>
      </c>
      <c r="K129" s="205" t="s">
        <v>6599</v>
      </c>
      <c r="L129" s="62"/>
      <c r="M129" s="210" t="s">
        <v>21</v>
      </c>
      <c r="N129" s="211" t="s">
        <v>45</v>
      </c>
      <c r="O129" s="43"/>
      <c r="P129" s="212">
        <f t="shared" si="21"/>
        <v>0</v>
      </c>
      <c r="Q129" s="212">
        <v>4.28E-3</v>
      </c>
      <c r="R129" s="212">
        <f t="shared" si="22"/>
        <v>8.5599999999999999E-3</v>
      </c>
      <c r="S129" s="212">
        <v>0</v>
      </c>
      <c r="T129" s="213">
        <f t="shared" si="23"/>
        <v>0</v>
      </c>
      <c r="AR129" s="25" t="s">
        <v>375</v>
      </c>
      <c r="AT129" s="25" t="s">
        <v>311</v>
      </c>
      <c r="AU129" s="25" t="s">
        <v>84</v>
      </c>
      <c r="AY129" s="25" t="s">
        <v>308</v>
      </c>
      <c r="BE129" s="214">
        <f t="shared" si="24"/>
        <v>0</v>
      </c>
      <c r="BF129" s="214">
        <f t="shared" si="25"/>
        <v>0</v>
      </c>
      <c r="BG129" s="214">
        <f t="shared" si="26"/>
        <v>0</v>
      </c>
      <c r="BH129" s="214">
        <f t="shared" si="27"/>
        <v>0</v>
      </c>
      <c r="BI129" s="214">
        <f t="shared" si="28"/>
        <v>0</v>
      </c>
      <c r="BJ129" s="25" t="s">
        <v>82</v>
      </c>
      <c r="BK129" s="214">
        <f t="shared" si="29"/>
        <v>0</v>
      </c>
      <c r="BL129" s="25" t="s">
        <v>375</v>
      </c>
      <c r="BM129" s="25" t="s">
        <v>9189</v>
      </c>
    </row>
    <row r="130" spans="2:65" s="1" customFormat="1" ht="22.5" customHeight="1">
      <c r="B130" s="42"/>
      <c r="C130" s="203" t="s">
        <v>632</v>
      </c>
      <c r="D130" s="203" t="s">
        <v>311</v>
      </c>
      <c r="E130" s="204" t="s">
        <v>8661</v>
      </c>
      <c r="F130" s="205" t="s">
        <v>8662</v>
      </c>
      <c r="G130" s="206" t="s">
        <v>538</v>
      </c>
      <c r="H130" s="207">
        <v>15</v>
      </c>
      <c r="I130" s="208"/>
      <c r="J130" s="209">
        <f t="shared" si="20"/>
        <v>0</v>
      </c>
      <c r="K130" s="205" t="s">
        <v>6599</v>
      </c>
      <c r="L130" s="62"/>
      <c r="M130" s="210" t="s">
        <v>21</v>
      </c>
      <c r="N130" s="211" t="s">
        <v>45</v>
      </c>
      <c r="O130" s="43"/>
      <c r="P130" s="212">
        <f t="shared" si="21"/>
        <v>0</v>
      </c>
      <c r="Q130" s="212">
        <v>5.94E-3</v>
      </c>
      <c r="R130" s="212">
        <f t="shared" si="22"/>
        <v>8.9099999999999999E-2</v>
      </c>
      <c r="S130" s="212">
        <v>0</v>
      </c>
      <c r="T130" s="213">
        <f t="shared" si="23"/>
        <v>0</v>
      </c>
      <c r="AR130" s="25" t="s">
        <v>375</v>
      </c>
      <c r="AT130" s="25" t="s">
        <v>311</v>
      </c>
      <c r="AU130" s="25" t="s">
        <v>84</v>
      </c>
      <c r="AY130" s="25" t="s">
        <v>308</v>
      </c>
      <c r="BE130" s="214">
        <f t="shared" si="24"/>
        <v>0</v>
      </c>
      <c r="BF130" s="214">
        <f t="shared" si="25"/>
        <v>0</v>
      </c>
      <c r="BG130" s="214">
        <f t="shared" si="26"/>
        <v>0</v>
      </c>
      <c r="BH130" s="214">
        <f t="shared" si="27"/>
        <v>0</v>
      </c>
      <c r="BI130" s="214">
        <f t="shared" si="28"/>
        <v>0</v>
      </c>
      <c r="BJ130" s="25" t="s">
        <v>82</v>
      </c>
      <c r="BK130" s="214">
        <f t="shared" si="29"/>
        <v>0</v>
      </c>
      <c r="BL130" s="25" t="s">
        <v>375</v>
      </c>
      <c r="BM130" s="25" t="s">
        <v>9190</v>
      </c>
    </row>
    <row r="131" spans="2:65" s="1" customFormat="1" ht="22.5" customHeight="1">
      <c r="B131" s="42"/>
      <c r="C131" s="203" t="s">
        <v>638</v>
      </c>
      <c r="D131" s="203" t="s">
        <v>311</v>
      </c>
      <c r="E131" s="204" t="s">
        <v>8664</v>
      </c>
      <c r="F131" s="205" t="s">
        <v>8665</v>
      </c>
      <c r="G131" s="206" t="s">
        <v>538</v>
      </c>
      <c r="H131" s="207">
        <v>38</v>
      </c>
      <c r="I131" s="208"/>
      <c r="J131" s="209">
        <f t="shared" si="20"/>
        <v>0</v>
      </c>
      <c r="K131" s="205" t="s">
        <v>6599</v>
      </c>
      <c r="L131" s="62"/>
      <c r="M131" s="210" t="s">
        <v>21</v>
      </c>
      <c r="N131" s="211" t="s">
        <v>45</v>
      </c>
      <c r="O131" s="43"/>
      <c r="P131" s="212">
        <f t="shared" si="21"/>
        <v>0</v>
      </c>
      <c r="Q131" s="212">
        <v>5.7499999999999999E-3</v>
      </c>
      <c r="R131" s="212">
        <f t="shared" si="22"/>
        <v>0.2185</v>
      </c>
      <c r="S131" s="212">
        <v>0</v>
      </c>
      <c r="T131" s="213">
        <f t="shared" si="23"/>
        <v>0</v>
      </c>
      <c r="AR131" s="25" t="s">
        <v>375</v>
      </c>
      <c r="AT131" s="25" t="s">
        <v>311</v>
      </c>
      <c r="AU131" s="25" t="s">
        <v>84</v>
      </c>
      <c r="AY131" s="25" t="s">
        <v>308</v>
      </c>
      <c r="BE131" s="214">
        <f t="shared" si="24"/>
        <v>0</v>
      </c>
      <c r="BF131" s="214">
        <f t="shared" si="25"/>
        <v>0</v>
      </c>
      <c r="BG131" s="214">
        <f t="shared" si="26"/>
        <v>0</v>
      </c>
      <c r="BH131" s="214">
        <f t="shared" si="27"/>
        <v>0</v>
      </c>
      <c r="BI131" s="214">
        <f t="shared" si="28"/>
        <v>0</v>
      </c>
      <c r="BJ131" s="25" t="s">
        <v>82</v>
      </c>
      <c r="BK131" s="214">
        <f t="shared" si="29"/>
        <v>0</v>
      </c>
      <c r="BL131" s="25" t="s">
        <v>375</v>
      </c>
      <c r="BM131" s="25" t="s">
        <v>9191</v>
      </c>
    </row>
    <row r="132" spans="2:65" s="1" customFormat="1" ht="22.5" customHeight="1">
      <c r="B132" s="42"/>
      <c r="C132" s="203" t="s">
        <v>644</v>
      </c>
      <c r="D132" s="203" t="s">
        <v>311</v>
      </c>
      <c r="E132" s="204" t="s">
        <v>8667</v>
      </c>
      <c r="F132" s="205" t="s">
        <v>8668</v>
      </c>
      <c r="G132" s="206" t="s">
        <v>538</v>
      </c>
      <c r="H132" s="207">
        <v>35</v>
      </c>
      <c r="I132" s="208"/>
      <c r="J132" s="209">
        <f t="shared" si="20"/>
        <v>0</v>
      </c>
      <c r="K132" s="205" t="s">
        <v>6599</v>
      </c>
      <c r="L132" s="62"/>
      <c r="M132" s="210" t="s">
        <v>21</v>
      </c>
      <c r="N132" s="211" t="s">
        <v>45</v>
      </c>
      <c r="O132" s="43"/>
      <c r="P132" s="212">
        <f t="shared" si="21"/>
        <v>0</v>
      </c>
      <c r="Q132" s="212">
        <v>7.5100000000000002E-3</v>
      </c>
      <c r="R132" s="212">
        <f t="shared" si="22"/>
        <v>0.26285000000000003</v>
      </c>
      <c r="S132" s="212">
        <v>0</v>
      </c>
      <c r="T132" s="213">
        <f t="shared" si="23"/>
        <v>0</v>
      </c>
      <c r="AR132" s="25" t="s">
        <v>375</v>
      </c>
      <c r="AT132" s="25" t="s">
        <v>311</v>
      </c>
      <c r="AU132" s="25" t="s">
        <v>84</v>
      </c>
      <c r="AY132" s="25" t="s">
        <v>308</v>
      </c>
      <c r="BE132" s="214">
        <f t="shared" si="24"/>
        <v>0</v>
      </c>
      <c r="BF132" s="214">
        <f t="shared" si="25"/>
        <v>0</v>
      </c>
      <c r="BG132" s="214">
        <f t="shared" si="26"/>
        <v>0</v>
      </c>
      <c r="BH132" s="214">
        <f t="shared" si="27"/>
        <v>0</v>
      </c>
      <c r="BI132" s="214">
        <f t="shared" si="28"/>
        <v>0</v>
      </c>
      <c r="BJ132" s="25" t="s">
        <v>82</v>
      </c>
      <c r="BK132" s="214">
        <f t="shared" si="29"/>
        <v>0</v>
      </c>
      <c r="BL132" s="25" t="s">
        <v>375</v>
      </c>
      <c r="BM132" s="25" t="s">
        <v>9192</v>
      </c>
    </row>
    <row r="133" spans="2:65" s="1" customFormat="1" ht="22.5" customHeight="1">
      <c r="B133" s="42"/>
      <c r="C133" s="203" t="s">
        <v>649</v>
      </c>
      <c r="D133" s="203" t="s">
        <v>311</v>
      </c>
      <c r="E133" s="204" t="s">
        <v>8670</v>
      </c>
      <c r="F133" s="205" t="s">
        <v>8671</v>
      </c>
      <c r="G133" s="206" t="s">
        <v>538</v>
      </c>
      <c r="H133" s="207">
        <v>85</v>
      </c>
      <c r="I133" s="208"/>
      <c r="J133" s="209">
        <f t="shared" si="20"/>
        <v>0</v>
      </c>
      <c r="K133" s="205" t="s">
        <v>6599</v>
      </c>
      <c r="L133" s="62"/>
      <c r="M133" s="210" t="s">
        <v>21</v>
      </c>
      <c r="N133" s="211" t="s">
        <v>45</v>
      </c>
      <c r="O133" s="43"/>
      <c r="P133" s="212">
        <f t="shared" si="21"/>
        <v>0</v>
      </c>
      <c r="Q133" s="212">
        <v>9.8799999999999999E-3</v>
      </c>
      <c r="R133" s="212">
        <f t="shared" si="22"/>
        <v>0.83979999999999999</v>
      </c>
      <c r="S133" s="212">
        <v>0</v>
      </c>
      <c r="T133" s="213">
        <f t="shared" si="23"/>
        <v>0</v>
      </c>
      <c r="AR133" s="25" t="s">
        <v>375</v>
      </c>
      <c r="AT133" s="25" t="s">
        <v>311</v>
      </c>
      <c r="AU133" s="25" t="s">
        <v>84</v>
      </c>
      <c r="AY133" s="25" t="s">
        <v>308</v>
      </c>
      <c r="BE133" s="214">
        <f t="shared" si="24"/>
        <v>0</v>
      </c>
      <c r="BF133" s="214">
        <f t="shared" si="25"/>
        <v>0</v>
      </c>
      <c r="BG133" s="214">
        <f t="shared" si="26"/>
        <v>0</v>
      </c>
      <c r="BH133" s="214">
        <f t="shared" si="27"/>
        <v>0</v>
      </c>
      <c r="BI133" s="214">
        <f t="shared" si="28"/>
        <v>0</v>
      </c>
      <c r="BJ133" s="25" t="s">
        <v>82</v>
      </c>
      <c r="BK133" s="214">
        <f t="shared" si="29"/>
        <v>0</v>
      </c>
      <c r="BL133" s="25" t="s">
        <v>375</v>
      </c>
      <c r="BM133" s="25" t="s">
        <v>9193</v>
      </c>
    </row>
    <row r="134" spans="2:65" s="1" customFormat="1" ht="22.5" customHeight="1">
      <c r="B134" s="42"/>
      <c r="C134" s="203" t="s">
        <v>653</v>
      </c>
      <c r="D134" s="203" t="s">
        <v>311</v>
      </c>
      <c r="E134" s="204" t="s">
        <v>9194</v>
      </c>
      <c r="F134" s="205" t="s">
        <v>9195</v>
      </c>
      <c r="G134" s="206" t="s">
        <v>538</v>
      </c>
      <c r="H134" s="207">
        <v>55</v>
      </c>
      <c r="I134" s="208"/>
      <c r="J134" s="209">
        <f t="shared" si="20"/>
        <v>0</v>
      </c>
      <c r="K134" s="205" t="s">
        <v>6599</v>
      </c>
      <c r="L134" s="62"/>
      <c r="M134" s="210" t="s">
        <v>21</v>
      </c>
      <c r="N134" s="211" t="s">
        <v>45</v>
      </c>
      <c r="O134" s="43"/>
      <c r="P134" s="212">
        <f t="shared" si="21"/>
        <v>0</v>
      </c>
      <c r="Q134" s="212">
        <v>1.601E-2</v>
      </c>
      <c r="R134" s="212">
        <f t="shared" si="22"/>
        <v>0.88054999999999994</v>
      </c>
      <c r="S134" s="212">
        <v>0</v>
      </c>
      <c r="T134" s="213">
        <f t="shared" si="23"/>
        <v>0</v>
      </c>
      <c r="AR134" s="25" t="s">
        <v>375</v>
      </c>
      <c r="AT134" s="25" t="s">
        <v>311</v>
      </c>
      <c r="AU134" s="25" t="s">
        <v>84</v>
      </c>
      <c r="AY134" s="25" t="s">
        <v>308</v>
      </c>
      <c r="BE134" s="214">
        <f t="shared" si="24"/>
        <v>0</v>
      </c>
      <c r="BF134" s="214">
        <f t="shared" si="25"/>
        <v>0</v>
      </c>
      <c r="BG134" s="214">
        <f t="shared" si="26"/>
        <v>0</v>
      </c>
      <c r="BH134" s="214">
        <f t="shared" si="27"/>
        <v>0</v>
      </c>
      <c r="BI134" s="214">
        <f t="shared" si="28"/>
        <v>0</v>
      </c>
      <c r="BJ134" s="25" t="s">
        <v>82</v>
      </c>
      <c r="BK134" s="214">
        <f t="shared" si="29"/>
        <v>0</v>
      </c>
      <c r="BL134" s="25" t="s">
        <v>375</v>
      </c>
      <c r="BM134" s="25" t="s">
        <v>9196</v>
      </c>
    </row>
    <row r="135" spans="2:65" s="1" customFormat="1" ht="22.5" customHeight="1">
      <c r="B135" s="42"/>
      <c r="C135" s="203" t="s">
        <v>657</v>
      </c>
      <c r="D135" s="203" t="s">
        <v>311</v>
      </c>
      <c r="E135" s="204" t="s">
        <v>8673</v>
      </c>
      <c r="F135" s="205" t="s">
        <v>8674</v>
      </c>
      <c r="G135" s="206" t="s">
        <v>647</v>
      </c>
      <c r="H135" s="207">
        <v>1</v>
      </c>
      <c r="I135" s="208"/>
      <c r="J135" s="209">
        <f t="shared" si="20"/>
        <v>0</v>
      </c>
      <c r="K135" s="205" t="s">
        <v>21</v>
      </c>
      <c r="L135" s="62"/>
      <c r="M135" s="210" t="s">
        <v>21</v>
      </c>
      <c r="N135" s="211" t="s">
        <v>45</v>
      </c>
      <c r="O135" s="43"/>
      <c r="P135" s="212">
        <f t="shared" si="21"/>
        <v>0</v>
      </c>
      <c r="Q135" s="212">
        <v>9.8799999999999999E-3</v>
      </c>
      <c r="R135" s="212">
        <f t="shared" si="22"/>
        <v>9.8799999999999999E-3</v>
      </c>
      <c r="S135" s="212">
        <v>0</v>
      </c>
      <c r="T135" s="213">
        <f t="shared" si="23"/>
        <v>0</v>
      </c>
      <c r="AR135" s="25" t="s">
        <v>375</v>
      </c>
      <c r="AT135" s="25" t="s">
        <v>311</v>
      </c>
      <c r="AU135" s="25" t="s">
        <v>84</v>
      </c>
      <c r="AY135" s="25" t="s">
        <v>308</v>
      </c>
      <c r="BE135" s="214">
        <f t="shared" si="24"/>
        <v>0</v>
      </c>
      <c r="BF135" s="214">
        <f t="shared" si="25"/>
        <v>0</v>
      </c>
      <c r="BG135" s="214">
        <f t="shared" si="26"/>
        <v>0</v>
      </c>
      <c r="BH135" s="214">
        <f t="shared" si="27"/>
        <v>0</v>
      </c>
      <c r="BI135" s="214">
        <f t="shared" si="28"/>
        <v>0</v>
      </c>
      <c r="BJ135" s="25" t="s">
        <v>82</v>
      </c>
      <c r="BK135" s="214">
        <f t="shared" si="29"/>
        <v>0</v>
      </c>
      <c r="BL135" s="25" t="s">
        <v>375</v>
      </c>
      <c r="BM135" s="25" t="s">
        <v>9197</v>
      </c>
    </row>
    <row r="136" spans="2:65" s="1" customFormat="1" ht="22.5" customHeight="1">
      <c r="B136" s="42"/>
      <c r="C136" s="203" t="s">
        <v>661</v>
      </c>
      <c r="D136" s="203" t="s">
        <v>311</v>
      </c>
      <c r="E136" s="204" t="s">
        <v>8676</v>
      </c>
      <c r="F136" s="205" t="s">
        <v>8677</v>
      </c>
      <c r="G136" s="206" t="s">
        <v>647</v>
      </c>
      <c r="H136" s="207">
        <v>1</v>
      </c>
      <c r="I136" s="208"/>
      <c r="J136" s="209">
        <f t="shared" si="20"/>
        <v>0</v>
      </c>
      <c r="K136" s="205" t="s">
        <v>21</v>
      </c>
      <c r="L136" s="62"/>
      <c r="M136" s="210" t="s">
        <v>21</v>
      </c>
      <c r="N136" s="211" t="s">
        <v>45</v>
      </c>
      <c r="O136" s="43"/>
      <c r="P136" s="212">
        <f t="shared" si="21"/>
        <v>0</v>
      </c>
      <c r="Q136" s="212">
        <v>9.8799999999999999E-3</v>
      </c>
      <c r="R136" s="212">
        <f t="shared" si="22"/>
        <v>9.8799999999999999E-3</v>
      </c>
      <c r="S136" s="212">
        <v>0</v>
      </c>
      <c r="T136" s="213">
        <f t="shared" si="23"/>
        <v>0</v>
      </c>
      <c r="AR136" s="25" t="s">
        <v>375</v>
      </c>
      <c r="AT136" s="25" t="s">
        <v>311</v>
      </c>
      <c r="AU136" s="25" t="s">
        <v>84</v>
      </c>
      <c r="AY136" s="25" t="s">
        <v>308</v>
      </c>
      <c r="BE136" s="214">
        <f t="shared" si="24"/>
        <v>0</v>
      </c>
      <c r="BF136" s="214">
        <f t="shared" si="25"/>
        <v>0</v>
      </c>
      <c r="BG136" s="214">
        <f t="shared" si="26"/>
        <v>0</v>
      </c>
      <c r="BH136" s="214">
        <f t="shared" si="27"/>
        <v>0</v>
      </c>
      <c r="BI136" s="214">
        <f t="shared" si="28"/>
        <v>0</v>
      </c>
      <c r="BJ136" s="25" t="s">
        <v>82</v>
      </c>
      <c r="BK136" s="214">
        <f t="shared" si="29"/>
        <v>0</v>
      </c>
      <c r="BL136" s="25" t="s">
        <v>375</v>
      </c>
      <c r="BM136" s="25" t="s">
        <v>9198</v>
      </c>
    </row>
    <row r="137" spans="2:65" s="11" customFormat="1" ht="29.85" customHeight="1">
      <c r="B137" s="186"/>
      <c r="C137" s="187"/>
      <c r="D137" s="200" t="s">
        <v>73</v>
      </c>
      <c r="E137" s="201" t="s">
        <v>8471</v>
      </c>
      <c r="F137" s="201" t="s">
        <v>8472</v>
      </c>
      <c r="G137" s="187"/>
      <c r="H137" s="187"/>
      <c r="I137" s="190"/>
      <c r="J137" s="202">
        <f>BK137</f>
        <v>0</v>
      </c>
      <c r="K137" s="187"/>
      <c r="L137" s="192"/>
      <c r="M137" s="193"/>
      <c r="N137" s="194"/>
      <c r="O137" s="194"/>
      <c r="P137" s="195">
        <f>SUM(P138:P152)</f>
        <v>0</v>
      </c>
      <c r="Q137" s="194"/>
      <c r="R137" s="195">
        <f>SUM(R138:R152)</f>
        <v>0.67456999999999989</v>
      </c>
      <c r="S137" s="194"/>
      <c r="T137" s="196">
        <f>SUM(T138:T152)</f>
        <v>0</v>
      </c>
      <c r="AR137" s="197" t="s">
        <v>84</v>
      </c>
      <c r="AT137" s="198" t="s">
        <v>73</v>
      </c>
      <c r="AU137" s="198" t="s">
        <v>82</v>
      </c>
      <c r="AY137" s="197" t="s">
        <v>308</v>
      </c>
      <c r="BK137" s="199">
        <f>SUM(BK138:BK152)</f>
        <v>0</v>
      </c>
    </row>
    <row r="138" spans="2:65" s="1" customFormat="1" ht="22.5" customHeight="1">
      <c r="B138" s="42"/>
      <c r="C138" s="203" t="s">
        <v>665</v>
      </c>
      <c r="D138" s="203" t="s">
        <v>311</v>
      </c>
      <c r="E138" s="204" t="s">
        <v>9199</v>
      </c>
      <c r="F138" s="205" t="s">
        <v>9200</v>
      </c>
      <c r="G138" s="206" t="s">
        <v>647</v>
      </c>
      <c r="H138" s="207">
        <v>4</v>
      </c>
      <c r="I138" s="208"/>
      <c r="J138" s="209">
        <f t="shared" ref="J138:J152" si="30">ROUND(I138*H138,2)</f>
        <v>0</v>
      </c>
      <c r="K138" s="205" t="s">
        <v>6599</v>
      </c>
      <c r="L138" s="62"/>
      <c r="M138" s="210" t="s">
        <v>21</v>
      </c>
      <c r="N138" s="211" t="s">
        <v>45</v>
      </c>
      <c r="O138" s="43"/>
      <c r="P138" s="212">
        <f t="shared" ref="P138:P152" si="31">O138*H138</f>
        <v>0</v>
      </c>
      <c r="Q138" s="212">
        <v>2.128E-2</v>
      </c>
      <c r="R138" s="212">
        <f t="shared" ref="R138:R152" si="32">Q138*H138</f>
        <v>8.5120000000000001E-2</v>
      </c>
      <c r="S138" s="212">
        <v>0</v>
      </c>
      <c r="T138" s="213">
        <f t="shared" ref="T138:T152" si="33">S138*H138</f>
        <v>0</v>
      </c>
      <c r="AR138" s="25" t="s">
        <v>375</v>
      </c>
      <c r="AT138" s="25" t="s">
        <v>311</v>
      </c>
      <c r="AU138" s="25" t="s">
        <v>84</v>
      </c>
      <c r="AY138" s="25" t="s">
        <v>308</v>
      </c>
      <c r="BE138" s="214">
        <f t="shared" ref="BE138:BE152" si="34">IF(N138="základní",J138,0)</f>
        <v>0</v>
      </c>
      <c r="BF138" s="214">
        <f t="shared" ref="BF138:BF152" si="35">IF(N138="snížená",J138,0)</f>
        <v>0</v>
      </c>
      <c r="BG138" s="214">
        <f t="shared" ref="BG138:BG152" si="36">IF(N138="zákl. přenesená",J138,0)</f>
        <v>0</v>
      </c>
      <c r="BH138" s="214">
        <f t="shared" ref="BH138:BH152" si="37">IF(N138="sníž. přenesená",J138,0)</f>
        <v>0</v>
      </c>
      <c r="BI138" s="214">
        <f t="shared" ref="BI138:BI152" si="38">IF(N138="nulová",J138,0)</f>
        <v>0</v>
      </c>
      <c r="BJ138" s="25" t="s">
        <v>82</v>
      </c>
      <c r="BK138" s="214">
        <f t="shared" ref="BK138:BK152" si="39">ROUND(I138*H138,2)</f>
        <v>0</v>
      </c>
      <c r="BL138" s="25" t="s">
        <v>375</v>
      </c>
      <c r="BM138" s="25" t="s">
        <v>9201</v>
      </c>
    </row>
    <row r="139" spans="2:65" s="1" customFormat="1" ht="22.5" customHeight="1">
      <c r="B139" s="42"/>
      <c r="C139" s="203" t="s">
        <v>669</v>
      </c>
      <c r="D139" s="203" t="s">
        <v>311</v>
      </c>
      <c r="E139" s="204" t="s">
        <v>9202</v>
      </c>
      <c r="F139" s="205" t="s">
        <v>9203</v>
      </c>
      <c r="G139" s="206" t="s">
        <v>647</v>
      </c>
      <c r="H139" s="207">
        <v>2</v>
      </c>
      <c r="I139" s="208"/>
      <c r="J139" s="209">
        <f t="shared" si="30"/>
        <v>0</v>
      </c>
      <c r="K139" s="205" t="s">
        <v>6599</v>
      </c>
      <c r="L139" s="62"/>
      <c r="M139" s="210" t="s">
        <v>21</v>
      </c>
      <c r="N139" s="211" t="s">
        <v>45</v>
      </c>
      <c r="O139" s="43"/>
      <c r="P139" s="212">
        <f t="shared" si="31"/>
        <v>0</v>
      </c>
      <c r="Q139" s="212">
        <v>5.731E-2</v>
      </c>
      <c r="R139" s="212">
        <f t="shared" si="32"/>
        <v>0.11462</v>
      </c>
      <c r="S139" s="212">
        <v>0</v>
      </c>
      <c r="T139" s="213">
        <f t="shared" si="33"/>
        <v>0</v>
      </c>
      <c r="AR139" s="25" t="s">
        <v>375</v>
      </c>
      <c r="AT139" s="25" t="s">
        <v>311</v>
      </c>
      <c r="AU139" s="25" t="s">
        <v>84</v>
      </c>
      <c r="AY139" s="25" t="s">
        <v>308</v>
      </c>
      <c r="BE139" s="214">
        <f t="shared" si="34"/>
        <v>0</v>
      </c>
      <c r="BF139" s="214">
        <f t="shared" si="35"/>
        <v>0</v>
      </c>
      <c r="BG139" s="214">
        <f t="shared" si="36"/>
        <v>0</v>
      </c>
      <c r="BH139" s="214">
        <f t="shared" si="37"/>
        <v>0</v>
      </c>
      <c r="BI139" s="214">
        <f t="shared" si="38"/>
        <v>0</v>
      </c>
      <c r="BJ139" s="25" t="s">
        <v>82</v>
      </c>
      <c r="BK139" s="214">
        <f t="shared" si="39"/>
        <v>0</v>
      </c>
      <c r="BL139" s="25" t="s">
        <v>375</v>
      </c>
      <c r="BM139" s="25" t="s">
        <v>9204</v>
      </c>
    </row>
    <row r="140" spans="2:65" s="1" customFormat="1" ht="22.5" customHeight="1">
      <c r="B140" s="42"/>
      <c r="C140" s="203" t="s">
        <v>673</v>
      </c>
      <c r="D140" s="203" t="s">
        <v>311</v>
      </c>
      <c r="E140" s="204" t="s">
        <v>8491</v>
      </c>
      <c r="F140" s="205" t="s">
        <v>8492</v>
      </c>
      <c r="G140" s="206" t="s">
        <v>647</v>
      </c>
      <c r="H140" s="207">
        <v>2</v>
      </c>
      <c r="I140" s="208"/>
      <c r="J140" s="209">
        <f t="shared" si="30"/>
        <v>0</v>
      </c>
      <c r="K140" s="205" t="s">
        <v>6599</v>
      </c>
      <c r="L140" s="62"/>
      <c r="M140" s="210" t="s">
        <v>21</v>
      </c>
      <c r="N140" s="211" t="s">
        <v>45</v>
      </c>
      <c r="O140" s="43"/>
      <c r="P140" s="212">
        <f t="shared" si="31"/>
        <v>0</v>
      </c>
      <c r="Q140" s="212">
        <v>2.7320000000000001E-2</v>
      </c>
      <c r="R140" s="212">
        <f t="shared" si="32"/>
        <v>5.4640000000000001E-2</v>
      </c>
      <c r="S140" s="212">
        <v>0</v>
      </c>
      <c r="T140" s="213">
        <f t="shared" si="33"/>
        <v>0</v>
      </c>
      <c r="AR140" s="25" t="s">
        <v>375</v>
      </c>
      <c r="AT140" s="25" t="s">
        <v>311</v>
      </c>
      <c r="AU140" s="25" t="s">
        <v>84</v>
      </c>
      <c r="AY140" s="25" t="s">
        <v>308</v>
      </c>
      <c r="BE140" s="214">
        <f t="shared" si="34"/>
        <v>0</v>
      </c>
      <c r="BF140" s="214">
        <f t="shared" si="35"/>
        <v>0</v>
      </c>
      <c r="BG140" s="214">
        <f t="shared" si="36"/>
        <v>0</v>
      </c>
      <c r="BH140" s="214">
        <f t="shared" si="37"/>
        <v>0</v>
      </c>
      <c r="BI140" s="214">
        <f t="shared" si="38"/>
        <v>0</v>
      </c>
      <c r="BJ140" s="25" t="s">
        <v>82</v>
      </c>
      <c r="BK140" s="214">
        <f t="shared" si="39"/>
        <v>0</v>
      </c>
      <c r="BL140" s="25" t="s">
        <v>375</v>
      </c>
      <c r="BM140" s="25" t="s">
        <v>9205</v>
      </c>
    </row>
    <row r="141" spans="2:65" s="1" customFormat="1" ht="22.5" customHeight="1">
      <c r="B141" s="42"/>
      <c r="C141" s="203" t="s">
        <v>677</v>
      </c>
      <c r="D141" s="203" t="s">
        <v>311</v>
      </c>
      <c r="E141" s="204" t="s">
        <v>9206</v>
      </c>
      <c r="F141" s="205" t="s">
        <v>9207</v>
      </c>
      <c r="G141" s="206" t="s">
        <v>647</v>
      </c>
      <c r="H141" s="207">
        <v>1</v>
      </c>
      <c r="I141" s="208"/>
      <c r="J141" s="209">
        <f t="shared" si="30"/>
        <v>0</v>
      </c>
      <c r="K141" s="205" t="s">
        <v>6599</v>
      </c>
      <c r="L141" s="62"/>
      <c r="M141" s="210" t="s">
        <v>21</v>
      </c>
      <c r="N141" s="211" t="s">
        <v>45</v>
      </c>
      <c r="O141" s="43"/>
      <c r="P141" s="212">
        <f t="shared" si="31"/>
        <v>0</v>
      </c>
      <c r="Q141" s="212">
        <v>3.7859999999999998E-2</v>
      </c>
      <c r="R141" s="212">
        <f t="shared" si="32"/>
        <v>3.7859999999999998E-2</v>
      </c>
      <c r="S141" s="212">
        <v>0</v>
      </c>
      <c r="T141" s="213">
        <f t="shared" si="33"/>
        <v>0</v>
      </c>
      <c r="AR141" s="25" t="s">
        <v>375</v>
      </c>
      <c r="AT141" s="25" t="s">
        <v>311</v>
      </c>
      <c r="AU141" s="25" t="s">
        <v>84</v>
      </c>
      <c r="AY141" s="25" t="s">
        <v>308</v>
      </c>
      <c r="BE141" s="214">
        <f t="shared" si="34"/>
        <v>0</v>
      </c>
      <c r="BF141" s="214">
        <f t="shared" si="35"/>
        <v>0</v>
      </c>
      <c r="BG141" s="214">
        <f t="shared" si="36"/>
        <v>0</v>
      </c>
      <c r="BH141" s="214">
        <f t="shared" si="37"/>
        <v>0</v>
      </c>
      <c r="BI141" s="214">
        <f t="shared" si="38"/>
        <v>0</v>
      </c>
      <c r="BJ141" s="25" t="s">
        <v>82</v>
      </c>
      <c r="BK141" s="214">
        <f t="shared" si="39"/>
        <v>0</v>
      </c>
      <c r="BL141" s="25" t="s">
        <v>375</v>
      </c>
      <c r="BM141" s="25" t="s">
        <v>9208</v>
      </c>
    </row>
    <row r="142" spans="2:65" s="1" customFormat="1" ht="22.5" customHeight="1">
      <c r="B142" s="42"/>
      <c r="C142" s="203" t="s">
        <v>681</v>
      </c>
      <c r="D142" s="203" t="s">
        <v>311</v>
      </c>
      <c r="E142" s="204" t="s">
        <v>8500</v>
      </c>
      <c r="F142" s="205" t="s">
        <v>8501</v>
      </c>
      <c r="G142" s="206" t="s">
        <v>647</v>
      </c>
      <c r="H142" s="207">
        <v>10</v>
      </c>
      <c r="I142" s="208"/>
      <c r="J142" s="209">
        <f t="shared" si="30"/>
        <v>0</v>
      </c>
      <c r="K142" s="205" t="s">
        <v>6599</v>
      </c>
      <c r="L142" s="62"/>
      <c r="M142" s="210" t="s">
        <v>21</v>
      </c>
      <c r="N142" s="211" t="s">
        <v>45</v>
      </c>
      <c r="O142" s="43"/>
      <c r="P142" s="212">
        <f t="shared" si="31"/>
        <v>0</v>
      </c>
      <c r="Q142" s="212">
        <v>1.7489999999999999E-2</v>
      </c>
      <c r="R142" s="212">
        <f t="shared" si="32"/>
        <v>0.1749</v>
      </c>
      <c r="S142" s="212">
        <v>0</v>
      </c>
      <c r="T142" s="213">
        <f t="shared" si="33"/>
        <v>0</v>
      </c>
      <c r="AR142" s="25" t="s">
        <v>375</v>
      </c>
      <c r="AT142" s="25" t="s">
        <v>311</v>
      </c>
      <c r="AU142" s="25" t="s">
        <v>84</v>
      </c>
      <c r="AY142" s="25" t="s">
        <v>308</v>
      </c>
      <c r="BE142" s="214">
        <f t="shared" si="34"/>
        <v>0</v>
      </c>
      <c r="BF142" s="214">
        <f t="shared" si="35"/>
        <v>0</v>
      </c>
      <c r="BG142" s="214">
        <f t="shared" si="36"/>
        <v>0</v>
      </c>
      <c r="BH142" s="214">
        <f t="shared" si="37"/>
        <v>0</v>
      </c>
      <c r="BI142" s="214">
        <f t="shared" si="38"/>
        <v>0</v>
      </c>
      <c r="BJ142" s="25" t="s">
        <v>82</v>
      </c>
      <c r="BK142" s="214">
        <f t="shared" si="39"/>
        <v>0</v>
      </c>
      <c r="BL142" s="25" t="s">
        <v>375</v>
      </c>
      <c r="BM142" s="25" t="s">
        <v>9209</v>
      </c>
    </row>
    <row r="143" spans="2:65" s="1" customFormat="1" ht="22.5" customHeight="1">
      <c r="B143" s="42"/>
      <c r="C143" s="203" t="s">
        <v>685</v>
      </c>
      <c r="D143" s="203" t="s">
        <v>311</v>
      </c>
      <c r="E143" s="204" t="s">
        <v>9210</v>
      </c>
      <c r="F143" s="205" t="s">
        <v>9211</v>
      </c>
      <c r="G143" s="206" t="s">
        <v>647</v>
      </c>
      <c r="H143" s="207">
        <v>6</v>
      </c>
      <c r="I143" s="208"/>
      <c r="J143" s="209">
        <f t="shared" si="30"/>
        <v>0</v>
      </c>
      <c r="K143" s="205" t="s">
        <v>6599</v>
      </c>
      <c r="L143" s="62"/>
      <c r="M143" s="210" t="s">
        <v>21</v>
      </c>
      <c r="N143" s="211" t="s">
        <v>45</v>
      </c>
      <c r="O143" s="43"/>
      <c r="P143" s="212">
        <f t="shared" si="31"/>
        <v>0</v>
      </c>
      <c r="Q143" s="212">
        <v>2.2579999999999999E-2</v>
      </c>
      <c r="R143" s="212">
        <f t="shared" si="32"/>
        <v>0.13547999999999999</v>
      </c>
      <c r="S143" s="212">
        <v>0</v>
      </c>
      <c r="T143" s="213">
        <f t="shared" si="33"/>
        <v>0</v>
      </c>
      <c r="AR143" s="25" t="s">
        <v>375</v>
      </c>
      <c r="AT143" s="25" t="s">
        <v>311</v>
      </c>
      <c r="AU143" s="25" t="s">
        <v>84</v>
      </c>
      <c r="AY143" s="25" t="s">
        <v>308</v>
      </c>
      <c r="BE143" s="214">
        <f t="shared" si="34"/>
        <v>0</v>
      </c>
      <c r="BF143" s="214">
        <f t="shared" si="35"/>
        <v>0</v>
      </c>
      <c r="BG143" s="214">
        <f t="shared" si="36"/>
        <v>0</v>
      </c>
      <c r="BH143" s="214">
        <f t="shared" si="37"/>
        <v>0</v>
      </c>
      <c r="BI143" s="214">
        <f t="shared" si="38"/>
        <v>0</v>
      </c>
      <c r="BJ143" s="25" t="s">
        <v>82</v>
      </c>
      <c r="BK143" s="214">
        <f t="shared" si="39"/>
        <v>0</v>
      </c>
      <c r="BL143" s="25" t="s">
        <v>375</v>
      </c>
      <c r="BM143" s="25" t="s">
        <v>9212</v>
      </c>
    </row>
    <row r="144" spans="2:65" s="1" customFormat="1" ht="22.5" customHeight="1">
      <c r="B144" s="42"/>
      <c r="C144" s="203" t="s">
        <v>689</v>
      </c>
      <c r="D144" s="203" t="s">
        <v>311</v>
      </c>
      <c r="E144" s="204" t="s">
        <v>8558</v>
      </c>
      <c r="F144" s="205" t="s">
        <v>8559</v>
      </c>
      <c r="G144" s="206" t="s">
        <v>578</v>
      </c>
      <c r="H144" s="207">
        <v>6</v>
      </c>
      <c r="I144" s="208"/>
      <c r="J144" s="209">
        <f t="shared" si="30"/>
        <v>0</v>
      </c>
      <c r="K144" s="205" t="s">
        <v>6599</v>
      </c>
      <c r="L144" s="62"/>
      <c r="M144" s="210" t="s">
        <v>21</v>
      </c>
      <c r="N144" s="211" t="s">
        <v>45</v>
      </c>
      <c r="O144" s="43"/>
      <c r="P144" s="212">
        <f t="shared" si="31"/>
        <v>0</v>
      </c>
      <c r="Q144" s="212">
        <v>2.3000000000000001E-4</v>
      </c>
      <c r="R144" s="212">
        <f t="shared" si="32"/>
        <v>1.3800000000000002E-3</v>
      </c>
      <c r="S144" s="212">
        <v>0</v>
      </c>
      <c r="T144" s="213">
        <f t="shared" si="33"/>
        <v>0</v>
      </c>
      <c r="AR144" s="25" t="s">
        <v>327</v>
      </c>
      <c r="AT144" s="25" t="s">
        <v>311</v>
      </c>
      <c r="AU144" s="25" t="s">
        <v>84</v>
      </c>
      <c r="AY144" s="25" t="s">
        <v>308</v>
      </c>
      <c r="BE144" s="214">
        <f t="shared" si="34"/>
        <v>0</v>
      </c>
      <c r="BF144" s="214">
        <f t="shared" si="35"/>
        <v>0</v>
      </c>
      <c r="BG144" s="214">
        <f t="shared" si="36"/>
        <v>0</v>
      </c>
      <c r="BH144" s="214">
        <f t="shared" si="37"/>
        <v>0</v>
      </c>
      <c r="BI144" s="214">
        <f t="shared" si="38"/>
        <v>0</v>
      </c>
      <c r="BJ144" s="25" t="s">
        <v>82</v>
      </c>
      <c r="BK144" s="214">
        <f t="shared" si="39"/>
        <v>0</v>
      </c>
      <c r="BL144" s="25" t="s">
        <v>327</v>
      </c>
      <c r="BM144" s="25" t="s">
        <v>9213</v>
      </c>
    </row>
    <row r="145" spans="2:65" s="1" customFormat="1" ht="22.5" customHeight="1">
      <c r="B145" s="42"/>
      <c r="C145" s="203" t="s">
        <v>693</v>
      </c>
      <c r="D145" s="203" t="s">
        <v>311</v>
      </c>
      <c r="E145" s="204" t="s">
        <v>8513</v>
      </c>
      <c r="F145" s="205" t="s">
        <v>8514</v>
      </c>
      <c r="G145" s="206" t="s">
        <v>578</v>
      </c>
      <c r="H145" s="207">
        <v>1</v>
      </c>
      <c r="I145" s="208"/>
      <c r="J145" s="209">
        <f t="shared" si="30"/>
        <v>0</v>
      </c>
      <c r="K145" s="205" t="s">
        <v>6599</v>
      </c>
      <c r="L145" s="62"/>
      <c r="M145" s="210" t="s">
        <v>21</v>
      </c>
      <c r="N145" s="211" t="s">
        <v>45</v>
      </c>
      <c r="O145" s="43"/>
      <c r="P145" s="212">
        <f t="shared" si="31"/>
        <v>0</v>
      </c>
      <c r="Q145" s="212">
        <v>3.6000000000000002E-4</v>
      </c>
      <c r="R145" s="212">
        <f t="shared" si="32"/>
        <v>3.6000000000000002E-4</v>
      </c>
      <c r="S145" s="212">
        <v>0</v>
      </c>
      <c r="T145" s="213">
        <f t="shared" si="33"/>
        <v>0</v>
      </c>
      <c r="AR145" s="25" t="s">
        <v>375</v>
      </c>
      <c r="AT145" s="25" t="s">
        <v>311</v>
      </c>
      <c r="AU145" s="25" t="s">
        <v>84</v>
      </c>
      <c r="AY145" s="25" t="s">
        <v>308</v>
      </c>
      <c r="BE145" s="214">
        <f t="shared" si="34"/>
        <v>0</v>
      </c>
      <c r="BF145" s="214">
        <f t="shared" si="35"/>
        <v>0</v>
      </c>
      <c r="BG145" s="214">
        <f t="shared" si="36"/>
        <v>0</v>
      </c>
      <c r="BH145" s="214">
        <f t="shared" si="37"/>
        <v>0</v>
      </c>
      <c r="BI145" s="214">
        <f t="shared" si="38"/>
        <v>0</v>
      </c>
      <c r="BJ145" s="25" t="s">
        <v>82</v>
      </c>
      <c r="BK145" s="214">
        <f t="shared" si="39"/>
        <v>0</v>
      </c>
      <c r="BL145" s="25" t="s">
        <v>375</v>
      </c>
      <c r="BM145" s="25" t="s">
        <v>9214</v>
      </c>
    </row>
    <row r="146" spans="2:65" s="1" customFormat="1" ht="22.5" customHeight="1">
      <c r="B146" s="42"/>
      <c r="C146" s="203" t="s">
        <v>697</v>
      </c>
      <c r="D146" s="203" t="s">
        <v>311</v>
      </c>
      <c r="E146" s="204" t="s">
        <v>8583</v>
      </c>
      <c r="F146" s="205" t="s">
        <v>8584</v>
      </c>
      <c r="G146" s="206" t="s">
        <v>578</v>
      </c>
      <c r="H146" s="207">
        <v>10</v>
      </c>
      <c r="I146" s="208"/>
      <c r="J146" s="209">
        <f t="shared" si="30"/>
        <v>0</v>
      </c>
      <c r="K146" s="205" t="s">
        <v>6599</v>
      </c>
      <c r="L146" s="62"/>
      <c r="M146" s="210" t="s">
        <v>21</v>
      </c>
      <c r="N146" s="211" t="s">
        <v>45</v>
      </c>
      <c r="O146" s="43"/>
      <c r="P146" s="212">
        <f t="shared" si="31"/>
        <v>0</v>
      </c>
      <c r="Q146" s="212">
        <v>2.2000000000000001E-4</v>
      </c>
      <c r="R146" s="212">
        <f t="shared" si="32"/>
        <v>2.2000000000000001E-3</v>
      </c>
      <c r="S146" s="212">
        <v>0</v>
      </c>
      <c r="T146" s="213">
        <f t="shared" si="33"/>
        <v>0</v>
      </c>
      <c r="AR146" s="25" t="s">
        <v>375</v>
      </c>
      <c r="AT146" s="25" t="s">
        <v>311</v>
      </c>
      <c r="AU146" s="25" t="s">
        <v>84</v>
      </c>
      <c r="AY146" s="25" t="s">
        <v>308</v>
      </c>
      <c r="BE146" s="214">
        <f t="shared" si="34"/>
        <v>0</v>
      </c>
      <c r="BF146" s="214">
        <f t="shared" si="35"/>
        <v>0</v>
      </c>
      <c r="BG146" s="214">
        <f t="shared" si="36"/>
        <v>0</v>
      </c>
      <c r="BH146" s="214">
        <f t="shared" si="37"/>
        <v>0</v>
      </c>
      <c r="BI146" s="214">
        <f t="shared" si="38"/>
        <v>0</v>
      </c>
      <c r="BJ146" s="25" t="s">
        <v>82</v>
      </c>
      <c r="BK146" s="214">
        <f t="shared" si="39"/>
        <v>0</v>
      </c>
      <c r="BL146" s="25" t="s">
        <v>375</v>
      </c>
      <c r="BM146" s="25" t="s">
        <v>9215</v>
      </c>
    </row>
    <row r="147" spans="2:65" s="1" customFormat="1" ht="22.5" customHeight="1">
      <c r="B147" s="42"/>
      <c r="C147" s="203" t="s">
        <v>702</v>
      </c>
      <c r="D147" s="203" t="s">
        <v>311</v>
      </c>
      <c r="E147" s="204" t="s">
        <v>9216</v>
      </c>
      <c r="F147" s="205" t="s">
        <v>9217</v>
      </c>
      <c r="G147" s="206" t="s">
        <v>578</v>
      </c>
      <c r="H147" s="207">
        <v>1</v>
      </c>
      <c r="I147" s="208"/>
      <c r="J147" s="209">
        <f t="shared" si="30"/>
        <v>0</v>
      </c>
      <c r="K147" s="205" t="s">
        <v>6599</v>
      </c>
      <c r="L147" s="62"/>
      <c r="M147" s="210" t="s">
        <v>21</v>
      </c>
      <c r="N147" s="211" t="s">
        <v>45</v>
      </c>
      <c r="O147" s="43"/>
      <c r="P147" s="212">
        <f t="shared" si="31"/>
        <v>0</v>
      </c>
      <c r="Q147" s="212">
        <v>2.7E-4</v>
      </c>
      <c r="R147" s="212">
        <f t="shared" si="32"/>
        <v>2.7E-4</v>
      </c>
      <c r="S147" s="212">
        <v>0</v>
      </c>
      <c r="T147" s="213">
        <f t="shared" si="33"/>
        <v>0</v>
      </c>
      <c r="AR147" s="25" t="s">
        <v>375</v>
      </c>
      <c r="AT147" s="25" t="s">
        <v>311</v>
      </c>
      <c r="AU147" s="25" t="s">
        <v>84</v>
      </c>
      <c r="AY147" s="25" t="s">
        <v>308</v>
      </c>
      <c r="BE147" s="214">
        <f t="shared" si="34"/>
        <v>0</v>
      </c>
      <c r="BF147" s="214">
        <f t="shared" si="35"/>
        <v>0</v>
      </c>
      <c r="BG147" s="214">
        <f t="shared" si="36"/>
        <v>0</v>
      </c>
      <c r="BH147" s="214">
        <f t="shared" si="37"/>
        <v>0</v>
      </c>
      <c r="BI147" s="214">
        <f t="shared" si="38"/>
        <v>0</v>
      </c>
      <c r="BJ147" s="25" t="s">
        <v>82</v>
      </c>
      <c r="BK147" s="214">
        <f t="shared" si="39"/>
        <v>0</v>
      </c>
      <c r="BL147" s="25" t="s">
        <v>375</v>
      </c>
      <c r="BM147" s="25" t="s">
        <v>9218</v>
      </c>
    </row>
    <row r="148" spans="2:65" s="1" customFormat="1" ht="22.5" customHeight="1">
      <c r="B148" s="42"/>
      <c r="C148" s="203" t="s">
        <v>706</v>
      </c>
      <c r="D148" s="203" t="s">
        <v>311</v>
      </c>
      <c r="E148" s="204" t="s">
        <v>8586</v>
      </c>
      <c r="F148" s="205" t="s">
        <v>7019</v>
      </c>
      <c r="G148" s="206" t="s">
        <v>578</v>
      </c>
      <c r="H148" s="207">
        <v>10</v>
      </c>
      <c r="I148" s="208"/>
      <c r="J148" s="209">
        <f t="shared" si="30"/>
        <v>0</v>
      </c>
      <c r="K148" s="205" t="s">
        <v>6599</v>
      </c>
      <c r="L148" s="62"/>
      <c r="M148" s="210" t="s">
        <v>21</v>
      </c>
      <c r="N148" s="211" t="s">
        <v>45</v>
      </c>
      <c r="O148" s="43"/>
      <c r="P148" s="212">
        <f t="shared" si="31"/>
        <v>0</v>
      </c>
      <c r="Q148" s="212">
        <v>3.4000000000000002E-4</v>
      </c>
      <c r="R148" s="212">
        <f t="shared" si="32"/>
        <v>3.4000000000000002E-3</v>
      </c>
      <c r="S148" s="212">
        <v>0</v>
      </c>
      <c r="T148" s="213">
        <f t="shared" si="33"/>
        <v>0</v>
      </c>
      <c r="AR148" s="25" t="s">
        <v>375</v>
      </c>
      <c r="AT148" s="25" t="s">
        <v>311</v>
      </c>
      <c r="AU148" s="25" t="s">
        <v>84</v>
      </c>
      <c r="AY148" s="25" t="s">
        <v>308</v>
      </c>
      <c r="BE148" s="214">
        <f t="shared" si="34"/>
        <v>0</v>
      </c>
      <c r="BF148" s="214">
        <f t="shared" si="35"/>
        <v>0</v>
      </c>
      <c r="BG148" s="214">
        <f t="shared" si="36"/>
        <v>0</v>
      </c>
      <c r="BH148" s="214">
        <f t="shared" si="37"/>
        <v>0</v>
      </c>
      <c r="BI148" s="214">
        <f t="shared" si="38"/>
        <v>0</v>
      </c>
      <c r="BJ148" s="25" t="s">
        <v>82</v>
      </c>
      <c r="BK148" s="214">
        <f t="shared" si="39"/>
        <v>0</v>
      </c>
      <c r="BL148" s="25" t="s">
        <v>375</v>
      </c>
      <c r="BM148" s="25" t="s">
        <v>9219</v>
      </c>
    </row>
    <row r="149" spans="2:65" s="1" customFormat="1" ht="31.5" customHeight="1">
      <c r="B149" s="42"/>
      <c r="C149" s="203" t="s">
        <v>710</v>
      </c>
      <c r="D149" s="203" t="s">
        <v>311</v>
      </c>
      <c r="E149" s="204" t="s">
        <v>7009</v>
      </c>
      <c r="F149" s="205" t="s">
        <v>7010</v>
      </c>
      <c r="G149" s="206" t="s">
        <v>578</v>
      </c>
      <c r="H149" s="207">
        <v>10</v>
      </c>
      <c r="I149" s="208"/>
      <c r="J149" s="209">
        <f t="shared" si="30"/>
        <v>0</v>
      </c>
      <c r="K149" s="205" t="s">
        <v>6599</v>
      </c>
      <c r="L149" s="62"/>
      <c r="M149" s="210" t="s">
        <v>21</v>
      </c>
      <c r="N149" s="211" t="s">
        <v>45</v>
      </c>
      <c r="O149" s="43"/>
      <c r="P149" s="212">
        <f t="shared" si="31"/>
        <v>0</v>
      </c>
      <c r="Q149" s="212">
        <v>5.2999999999999998E-4</v>
      </c>
      <c r="R149" s="212">
        <f t="shared" si="32"/>
        <v>5.3E-3</v>
      </c>
      <c r="S149" s="212">
        <v>0</v>
      </c>
      <c r="T149" s="213">
        <f t="shared" si="33"/>
        <v>0</v>
      </c>
      <c r="AR149" s="25" t="s">
        <v>327</v>
      </c>
      <c r="AT149" s="25" t="s">
        <v>311</v>
      </c>
      <c r="AU149" s="25" t="s">
        <v>84</v>
      </c>
      <c r="AY149" s="25" t="s">
        <v>308</v>
      </c>
      <c r="BE149" s="214">
        <f t="shared" si="34"/>
        <v>0</v>
      </c>
      <c r="BF149" s="214">
        <f t="shared" si="35"/>
        <v>0</v>
      </c>
      <c r="BG149" s="214">
        <f t="shared" si="36"/>
        <v>0</v>
      </c>
      <c r="BH149" s="214">
        <f t="shared" si="37"/>
        <v>0</v>
      </c>
      <c r="BI149" s="214">
        <f t="shared" si="38"/>
        <v>0</v>
      </c>
      <c r="BJ149" s="25" t="s">
        <v>82</v>
      </c>
      <c r="BK149" s="214">
        <f t="shared" si="39"/>
        <v>0</v>
      </c>
      <c r="BL149" s="25" t="s">
        <v>327</v>
      </c>
      <c r="BM149" s="25" t="s">
        <v>9220</v>
      </c>
    </row>
    <row r="150" spans="2:65" s="1" customFormat="1" ht="22.5" customHeight="1">
      <c r="B150" s="42"/>
      <c r="C150" s="203" t="s">
        <v>716</v>
      </c>
      <c r="D150" s="203" t="s">
        <v>311</v>
      </c>
      <c r="E150" s="204" t="s">
        <v>8595</v>
      </c>
      <c r="F150" s="205" t="s">
        <v>8596</v>
      </c>
      <c r="G150" s="206" t="s">
        <v>578</v>
      </c>
      <c r="H150" s="207">
        <v>10</v>
      </c>
      <c r="I150" s="208"/>
      <c r="J150" s="209">
        <f t="shared" si="30"/>
        <v>0</v>
      </c>
      <c r="K150" s="205" t="s">
        <v>6599</v>
      </c>
      <c r="L150" s="62"/>
      <c r="M150" s="210" t="s">
        <v>21</v>
      </c>
      <c r="N150" s="211" t="s">
        <v>45</v>
      </c>
      <c r="O150" s="43"/>
      <c r="P150" s="212">
        <f t="shared" si="31"/>
        <v>0</v>
      </c>
      <c r="Q150" s="212">
        <v>3.1199999999999999E-3</v>
      </c>
      <c r="R150" s="212">
        <f t="shared" si="32"/>
        <v>3.1199999999999999E-2</v>
      </c>
      <c r="S150" s="212">
        <v>0</v>
      </c>
      <c r="T150" s="213">
        <f t="shared" si="33"/>
        <v>0</v>
      </c>
      <c r="AR150" s="25" t="s">
        <v>327</v>
      </c>
      <c r="AT150" s="25" t="s">
        <v>311</v>
      </c>
      <c r="AU150" s="25" t="s">
        <v>84</v>
      </c>
      <c r="AY150" s="25" t="s">
        <v>308</v>
      </c>
      <c r="BE150" s="214">
        <f t="shared" si="34"/>
        <v>0</v>
      </c>
      <c r="BF150" s="214">
        <f t="shared" si="35"/>
        <v>0</v>
      </c>
      <c r="BG150" s="214">
        <f t="shared" si="36"/>
        <v>0</v>
      </c>
      <c r="BH150" s="214">
        <f t="shared" si="37"/>
        <v>0</v>
      </c>
      <c r="BI150" s="214">
        <f t="shared" si="38"/>
        <v>0</v>
      </c>
      <c r="BJ150" s="25" t="s">
        <v>82</v>
      </c>
      <c r="BK150" s="214">
        <f t="shared" si="39"/>
        <v>0</v>
      </c>
      <c r="BL150" s="25" t="s">
        <v>327</v>
      </c>
      <c r="BM150" s="25" t="s">
        <v>9221</v>
      </c>
    </row>
    <row r="151" spans="2:65" s="1" customFormat="1" ht="22.5" customHeight="1">
      <c r="B151" s="42"/>
      <c r="C151" s="203" t="s">
        <v>721</v>
      </c>
      <c r="D151" s="203" t="s">
        <v>311</v>
      </c>
      <c r="E151" s="204" t="s">
        <v>7012</v>
      </c>
      <c r="F151" s="205" t="s">
        <v>8524</v>
      </c>
      <c r="G151" s="206" t="s">
        <v>578</v>
      </c>
      <c r="H151" s="207">
        <v>12</v>
      </c>
      <c r="I151" s="208"/>
      <c r="J151" s="209">
        <f t="shared" si="30"/>
        <v>0</v>
      </c>
      <c r="K151" s="205" t="s">
        <v>6599</v>
      </c>
      <c r="L151" s="62"/>
      <c r="M151" s="210" t="s">
        <v>21</v>
      </c>
      <c r="N151" s="211" t="s">
        <v>45</v>
      </c>
      <c r="O151" s="43"/>
      <c r="P151" s="212">
        <f t="shared" si="31"/>
        <v>0</v>
      </c>
      <c r="Q151" s="212">
        <v>1.47E-3</v>
      </c>
      <c r="R151" s="212">
        <f t="shared" si="32"/>
        <v>1.7639999999999999E-2</v>
      </c>
      <c r="S151" s="212">
        <v>0</v>
      </c>
      <c r="T151" s="213">
        <f t="shared" si="33"/>
        <v>0</v>
      </c>
      <c r="AR151" s="25" t="s">
        <v>375</v>
      </c>
      <c r="AT151" s="25" t="s">
        <v>311</v>
      </c>
      <c r="AU151" s="25" t="s">
        <v>84</v>
      </c>
      <c r="AY151" s="25" t="s">
        <v>308</v>
      </c>
      <c r="BE151" s="214">
        <f t="shared" si="34"/>
        <v>0</v>
      </c>
      <c r="BF151" s="214">
        <f t="shared" si="35"/>
        <v>0</v>
      </c>
      <c r="BG151" s="214">
        <f t="shared" si="36"/>
        <v>0</v>
      </c>
      <c r="BH151" s="214">
        <f t="shared" si="37"/>
        <v>0</v>
      </c>
      <c r="BI151" s="214">
        <f t="shared" si="38"/>
        <v>0</v>
      </c>
      <c r="BJ151" s="25" t="s">
        <v>82</v>
      </c>
      <c r="BK151" s="214">
        <f t="shared" si="39"/>
        <v>0</v>
      </c>
      <c r="BL151" s="25" t="s">
        <v>375</v>
      </c>
      <c r="BM151" s="25" t="s">
        <v>9222</v>
      </c>
    </row>
    <row r="152" spans="2:65" s="1" customFormat="1" ht="22.5" customHeight="1">
      <c r="B152" s="42"/>
      <c r="C152" s="203" t="s">
        <v>725</v>
      </c>
      <c r="D152" s="203" t="s">
        <v>311</v>
      </c>
      <c r="E152" s="204" t="s">
        <v>8526</v>
      </c>
      <c r="F152" s="205" t="s">
        <v>8527</v>
      </c>
      <c r="G152" s="206" t="s">
        <v>578</v>
      </c>
      <c r="H152" s="207">
        <v>12</v>
      </c>
      <c r="I152" s="208"/>
      <c r="J152" s="209">
        <f t="shared" si="30"/>
        <v>0</v>
      </c>
      <c r="K152" s="205" t="s">
        <v>6599</v>
      </c>
      <c r="L152" s="62"/>
      <c r="M152" s="210" t="s">
        <v>21</v>
      </c>
      <c r="N152" s="211" t="s">
        <v>45</v>
      </c>
      <c r="O152" s="43"/>
      <c r="P152" s="212">
        <f t="shared" si="31"/>
        <v>0</v>
      </c>
      <c r="Q152" s="212">
        <v>8.4999999999999995E-4</v>
      </c>
      <c r="R152" s="212">
        <f t="shared" si="32"/>
        <v>1.0199999999999999E-2</v>
      </c>
      <c r="S152" s="212">
        <v>0</v>
      </c>
      <c r="T152" s="213">
        <f t="shared" si="33"/>
        <v>0</v>
      </c>
      <c r="AR152" s="25" t="s">
        <v>375</v>
      </c>
      <c r="AT152" s="25" t="s">
        <v>311</v>
      </c>
      <c r="AU152" s="25" t="s">
        <v>84</v>
      </c>
      <c r="AY152" s="25" t="s">
        <v>308</v>
      </c>
      <c r="BE152" s="214">
        <f t="shared" si="34"/>
        <v>0</v>
      </c>
      <c r="BF152" s="214">
        <f t="shared" si="35"/>
        <v>0</v>
      </c>
      <c r="BG152" s="214">
        <f t="shared" si="36"/>
        <v>0</v>
      </c>
      <c r="BH152" s="214">
        <f t="shared" si="37"/>
        <v>0</v>
      </c>
      <c r="BI152" s="214">
        <f t="shared" si="38"/>
        <v>0</v>
      </c>
      <c r="BJ152" s="25" t="s">
        <v>82</v>
      </c>
      <c r="BK152" s="214">
        <f t="shared" si="39"/>
        <v>0</v>
      </c>
      <c r="BL152" s="25" t="s">
        <v>375</v>
      </c>
      <c r="BM152" s="25" t="s">
        <v>9223</v>
      </c>
    </row>
    <row r="153" spans="2:65" s="11" customFormat="1" ht="29.85" customHeight="1">
      <c r="B153" s="186"/>
      <c r="C153" s="187"/>
      <c r="D153" s="200" t="s">
        <v>73</v>
      </c>
      <c r="E153" s="201" t="s">
        <v>9224</v>
      </c>
      <c r="F153" s="201" t="s">
        <v>9225</v>
      </c>
      <c r="G153" s="187"/>
      <c r="H153" s="187"/>
      <c r="I153" s="190"/>
      <c r="J153" s="202">
        <f>BK153</f>
        <v>0</v>
      </c>
      <c r="K153" s="187"/>
      <c r="L153" s="192"/>
      <c r="M153" s="193"/>
      <c r="N153" s="194"/>
      <c r="O153" s="194"/>
      <c r="P153" s="195">
        <f>SUM(P154:P180)</f>
        <v>0</v>
      </c>
      <c r="Q153" s="194"/>
      <c r="R153" s="195">
        <f>SUM(R154:R180)</f>
        <v>0.17217000000000005</v>
      </c>
      <c r="S153" s="194"/>
      <c r="T153" s="196">
        <f>SUM(T154:T180)</f>
        <v>0</v>
      </c>
      <c r="AR153" s="197" t="s">
        <v>84</v>
      </c>
      <c r="AT153" s="198" t="s">
        <v>73</v>
      </c>
      <c r="AU153" s="198" t="s">
        <v>82</v>
      </c>
      <c r="AY153" s="197" t="s">
        <v>308</v>
      </c>
      <c r="BK153" s="199">
        <f>SUM(BK154:BK180)</f>
        <v>0</v>
      </c>
    </row>
    <row r="154" spans="2:65" s="1" customFormat="1" ht="22.5" customHeight="1">
      <c r="B154" s="42"/>
      <c r="C154" s="203" t="s">
        <v>730</v>
      </c>
      <c r="D154" s="203" t="s">
        <v>311</v>
      </c>
      <c r="E154" s="204" t="s">
        <v>8494</v>
      </c>
      <c r="F154" s="205" t="s">
        <v>8495</v>
      </c>
      <c r="G154" s="206" t="s">
        <v>647</v>
      </c>
      <c r="H154" s="207">
        <v>2</v>
      </c>
      <c r="I154" s="208"/>
      <c r="J154" s="209">
        <f>ROUND(I154*H154,2)</f>
        <v>0</v>
      </c>
      <c r="K154" s="205" t="s">
        <v>6599</v>
      </c>
      <c r="L154" s="62"/>
      <c r="M154" s="210" t="s">
        <v>21</v>
      </c>
      <c r="N154" s="211" t="s">
        <v>45</v>
      </c>
      <c r="O154" s="43"/>
      <c r="P154" s="212">
        <f>O154*H154</f>
        <v>0</v>
      </c>
      <c r="Q154" s="212">
        <v>1.191E-2</v>
      </c>
      <c r="R154" s="212">
        <f>Q154*H154</f>
        <v>2.3820000000000001E-2</v>
      </c>
      <c r="S154" s="212">
        <v>0</v>
      </c>
      <c r="T154" s="213">
        <f>S154*H154</f>
        <v>0</v>
      </c>
      <c r="AR154" s="25" t="s">
        <v>375</v>
      </c>
      <c r="AT154" s="25" t="s">
        <v>311</v>
      </c>
      <c r="AU154" s="25" t="s">
        <v>84</v>
      </c>
      <c r="AY154" s="25" t="s">
        <v>308</v>
      </c>
      <c r="BE154" s="214">
        <f>IF(N154="základní",J154,0)</f>
        <v>0</v>
      </c>
      <c r="BF154" s="214">
        <f>IF(N154="snížená",J154,0)</f>
        <v>0</v>
      </c>
      <c r="BG154" s="214">
        <f>IF(N154="zákl. přenesená",J154,0)</f>
        <v>0</v>
      </c>
      <c r="BH154" s="214">
        <f>IF(N154="sníž. přenesená",J154,0)</f>
        <v>0</v>
      </c>
      <c r="BI154" s="214">
        <f>IF(N154="nulová",J154,0)</f>
        <v>0</v>
      </c>
      <c r="BJ154" s="25" t="s">
        <v>82</v>
      </c>
      <c r="BK154" s="214">
        <f>ROUND(I154*H154,2)</f>
        <v>0</v>
      </c>
      <c r="BL154" s="25" t="s">
        <v>375</v>
      </c>
      <c r="BM154" s="25" t="s">
        <v>9226</v>
      </c>
    </row>
    <row r="155" spans="2:65" s="1" customFormat="1" ht="22.5" customHeight="1">
      <c r="B155" s="42"/>
      <c r="C155" s="203" t="s">
        <v>735</v>
      </c>
      <c r="D155" s="203" t="s">
        <v>311</v>
      </c>
      <c r="E155" s="204" t="s">
        <v>8497</v>
      </c>
      <c r="F155" s="205" t="s">
        <v>8498</v>
      </c>
      <c r="G155" s="206" t="s">
        <v>647</v>
      </c>
      <c r="H155" s="207">
        <v>1</v>
      </c>
      <c r="I155" s="208"/>
      <c r="J155" s="209">
        <f>ROUND(I155*H155,2)</f>
        <v>0</v>
      </c>
      <c r="K155" s="205" t="s">
        <v>6599</v>
      </c>
      <c r="L155" s="62"/>
      <c r="M155" s="210" t="s">
        <v>21</v>
      </c>
      <c r="N155" s="211" t="s">
        <v>45</v>
      </c>
      <c r="O155" s="43"/>
      <c r="P155" s="212">
        <f>O155*H155</f>
        <v>0</v>
      </c>
      <c r="Q155" s="212">
        <v>1.4670000000000001E-2</v>
      </c>
      <c r="R155" s="212">
        <f>Q155*H155</f>
        <v>1.4670000000000001E-2</v>
      </c>
      <c r="S155" s="212">
        <v>0</v>
      </c>
      <c r="T155" s="213">
        <f>S155*H155</f>
        <v>0</v>
      </c>
      <c r="AR155" s="25" t="s">
        <v>375</v>
      </c>
      <c r="AT155" s="25" t="s">
        <v>311</v>
      </c>
      <c r="AU155" s="25" t="s">
        <v>84</v>
      </c>
      <c r="AY155" s="25" t="s">
        <v>308</v>
      </c>
      <c r="BE155" s="214">
        <f>IF(N155="základní",J155,0)</f>
        <v>0</v>
      </c>
      <c r="BF155" s="214">
        <f>IF(N155="snížená",J155,0)</f>
        <v>0</v>
      </c>
      <c r="BG155" s="214">
        <f>IF(N155="zákl. přenesená",J155,0)</f>
        <v>0</v>
      </c>
      <c r="BH155" s="214">
        <f>IF(N155="sníž. přenesená",J155,0)</f>
        <v>0</v>
      </c>
      <c r="BI155" s="214">
        <f>IF(N155="nulová",J155,0)</f>
        <v>0</v>
      </c>
      <c r="BJ155" s="25" t="s">
        <v>82</v>
      </c>
      <c r="BK155" s="214">
        <f>ROUND(I155*H155,2)</f>
        <v>0</v>
      </c>
      <c r="BL155" s="25" t="s">
        <v>375</v>
      </c>
      <c r="BM155" s="25" t="s">
        <v>9227</v>
      </c>
    </row>
    <row r="156" spans="2:65" s="1" customFormat="1" ht="22.5" customHeight="1">
      <c r="B156" s="42"/>
      <c r="C156" s="203" t="s">
        <v>740</v>
      </c>
      <c r="D156" s="203" t="s">
        <v>311</v>
      </c>
      <c r="E156" s="204" t="s">
        <v>8500</v>
      </c>
      <c r="F156" s="205" t="s">
        <v>8501</v>
      </c>
      <c r="G156" s="206" t="s">
        <v>647</v>
      </c>
      <c r="H156" s="207">
        <v>1</v>
      </c>
      <c r="I156" s="208"/>
      <c r="J156" s="209">
        <f>ROUND(I156*H156,2)</f>
        <v>0</v>
      </c>
      <c r="K156" s="205" t="s">
        <v>6599</v>
      </c>
      <c r="L156" s="62"/>
      <c r="M156" s="210" t="s">
        <v>21</v>
      </c>
      <c r="N156" s="211" t="s">
        <v>45</v>
      </c>
      <c r="O156" s="43"/>
      <c r="P156" s="212">
        <f>O156*H156</f>
        <v>0</v>
      </c>
      <c r="Q156" s="212">
        <v>1.7489999999999999E-2</v>
      </c>
      <c r="R156" s="212">
        <f>Q156*H156</f>
        <v>1.7489999999999999E-2</v>
      </c>
      <c r="S156" s="212">
        <v>0</v>
      </c>
      <c r="T156" s="213">
        <f>S156*H156</f>
        <v>0</v>
      </c>
      <c r="AR156" s="25" t="s">
        <v>375</v>
      </c>
      <c r="AT156" s="25" t="s">
        <v>311</v>
      </c>
      <c r="AU156" s="25" t="s">
        <v>84</v>
      </c>
      <c r="AY156" s="25" t="s">
        <v>308</v>
      </c>
      <c r="BE156" s="214">
        <f>IF(N156="základní",J156,0)</f>
        <v>0</v>
      </c>
      <c r="BF156" s="214">
        <f>IF(N156="snížená",J156,0)</f>
        <v>0</v>
      </c>
      <c r="BG156" s="214">
        <f>IF(N156="zákl. přenesená",J156,0)</f>
        <v>0</v>
      </c>
      <c r="BH156" s="214">
        <f>IF(N156="sníž. přenesená",J156,0)</f>
        <v>0</v>
      </c>
      <c r="BI156" s="214">
        <f>IF(N156="nulová",J156,0)</f>
        <v>0</v>
      </c>
      <c r="BJ156" s="25" t="s">
        <v>82</v>
      </c>
      <c r="BK156" s="214">
        <f>ROUND(I156*H156,2)</f>
        <v>0</v>
      </c>
      <c r="BL156" s="25" t="s">
        <v>375</v>
      </c>
      <c r="BM156" s="25" t="s">
        <v>9228</v>
      </c>
    </row>
    <row r="157" spans="2:65" s="1" customFormat="1" ht="22.5" customHeight="1">
      <c r="B157" s="42"/>
      <c r="C157" s="203" t="s">
        <v>745</v>
      </c>
      <c r="D157" s="203" t="s">
        <v>311</v>
      </c>
      <c r="E157" s="204" t="s">
        <v>8552</v>
      </c>
      <c r="F157" s="205" t="s">
        <v>8553</v>
      </c>
      <c r="G157" s="206" t="s">
        <v>578</v>
      </c>
      <c r="H157" s="207">
        <v>1</v>
      </c>
      <c r="I157" s="208"/>
      <c r="J157" s="209">
        <f>ROUND(I157*H157,2)</f>
        <v>0</v>
      </c>
      <c r="K157" s="205" t="s">
        <v>6599</v>
      </c>
      <c r="L157" s="62"/>
      <c r="M157" s="210" t="s">
        <v>21</v>
      </c>
      <c r="N157" s="211" t="s">
        <v>45</v>
      </c>
      <c r="O157" s="43"/>
      <c r="P157" s="212">
        <f>O157*H157</f>
        <v>0</v>
      </c>
      <c r="Q157" s="212">
        <v>1.1E-4</v>
      </c>
      <c r="R157" s="212">
        <f>Q157*H157</f>
        <v>1.1E-4</v>
      </c>
      <c r="S157" s="212">
        <v>0</v>
      </c>
      <c r="T157" s="213">
        <f>S157*H157</f>
        <v>0</v>
      </c>
      <c r="AR157" s="25" t="s">
        <v>375</v>
      </c>
      <c r="AT157" s="25" t="s">
        <v>311</v>
      </c>
      <c r="AU157" s="25" t="s">
        <v>84</v>
      </c>
      <c r="AY157" s="25" t="s">
        <v>308</v>
      </c>
      <c r="BE157" s="214">
        <f>IF(N157="základní",J157,0)</f>
        <v>0</v>
      </c>
      <c r="BF157" s="214">
        <f>IF(N157="snížená",J157,0)</f>
        <v>0</v>
      </c>
      <c r="BG157" s="214">
        <f>IF(N157="zákl. přenesená",J157,0)</f>
        <v>0</v>
      </c>
      <c r="BH157" s="214">
        <f>IF(N157="sníž. přenesená",J157,0)</f>
        <v>0</v>
      </c>
      <c r="BI157" s="214">
        <f>IF(N157="nulová",J157,0)</f>
        <v>0</v>
      </c>
      <c r="BJ157" s="25" t="s">
        <v>82</v>
      </c>
      <c r="BK157" s="214">
        <f>ROUND(I157*H157,2)</f>
        <v>0</v>
      </c>
      <c r="BL157" s="25" t="s">
        <v>375</v>
      </c>
      <c r="BM157" s="25" t="s">
        <v>9229</v>
      </c>
    </row>
    <row r="158" spans="2:65" s="1" customFormat="1" ht="27">
      <c r="B158" s="42"/>
      <c r="C158" s="64"/>
      <c r="D158" s="246" t="s">
        <v>1656</v>
      </c>
      <c r="E158" s="64"/>
      <c r="F158" s="290" t="s">
        <v>9230</v>
      </c>
      <c r="G158" s="64"/>
      <c r="H158" s="64"/>
      <c r="I158" s="173"/>
      <c r="J158" s="64"/>
      <c r="K158" s="64"/>
      <c r="L158" s="62"/>
      <c r="M158" s="291"/>
      <c r="N158" s="43"/>
      <c r="O158" s="43"/>
      <c r="P158" s="43"/>
      <c r="Q158" s="43"/>
      <c r="R158" s="43"/>
      <c r="S158" s="43"/>
      <c r="T158" s="79"/>
      <c r="AT158" s="25" t="s">
        <v>1656</v>
      </c>
      <c r="AU158" s="25" t="s">
        <v>84</v>
      </c>
    </row>
    <row r="159" spans="2:65" s="1" customFormat="1" ht="22.5" customHeight="1">
      <c r="B159" s="42"/>
      <c r="C159" s="203" t="s">
        <v>750</v>
      </c>
      <c r="D159" s="203" t="s">
        <v>311</v>
      </c>
      <c r="E159" s="204" t="s">
        <v>9231</v>
      </c>
      <c r="F159" s="205" t="s">
        <v>9232</v>
      </c>
      <c r="G159" s="206" t="s">
        <v>578</v>
      </c>
      <c r="H159" s="207">
        <v>3</v>
      </c>
      <c r="I159" s="208"/>
      <c r="J159" s="209">
        <f>ROUND(I159*H159,2)</f>
        <v>0</v>
      </c>
      <c r="K159" s="205" t="s">
        <v>6599</v>
      </c>
      <c r="L159" s="62"/>
      <c r="M159" s="210" t="s">
        <v>21</v>
      </c>
      <c r="N159" s="211" t="s">
        <v>45</v>
      </c>
      <c r="O159" s="43"/>
      <c r="P159" s="212">
        <f>O159*H159</f>
        <v>0</v>
      </c>
      <c r="Q159" s="212">
        <v>3.5E-4</v>
      </c>
      <c r="R159" s="212">
        <f>Q159*H159</f>
        <v>1.0499999999999999E-3</v>
      </c>
      <c r="S159" s="212">
        <v>0</v>
      </c>
      <c r="T159" s="213">
        <f>S159*H159</f>
        <v>0</v>
      </c>
      <c r="AR159" s="25" t="s">
        <v>375</v>
      </c>
      <c r="AT159" s="25" t="s">
        <v>311</v>
      </c>
      <c r="AU159" s="25" t="s">
        <v>84</v>
      </c>
      <c r="AY159" s="25" t="s">
        <v>308</v>
      </c>
      <c r="BE159" s="214">
        <f>IF(N159="základní",J159,0)</f>
        <v>0</v>
      </c>
      <c r="BF159" s="214">
        <f>IF(N159="snížená",J159,0)</f>
        <v>0</v>
      </c>
      <c r="BG159" s="214">
        <f>IF(N159="zákl. přenesená",J159,0)</f>
        <v>0</v>
      </c>
      <c r="BH159" s="214">
        <f>IF(N159="sníž. přenesená",J159,0)</f>
        <v>0</v>
      </c>
      <c r="BI159" s="214">
        <f>IF(N159="nulová",J159,0)</f>
        <v>0</v>
      </c>
      <c r="BJ159" s="25" t="s">
        <v>82</v>
      </c>
      <c r="BK159" s="214">
        <f>ROUND(I159*H159,2)</f>
        <v>0</v>
      </c>
      <c r="BL159" s="25" t="s">
        <v>375</v>
      </c>
      <c r="BM159" s="25" t="s">
        <v>9233</v>
      </c>
    </row>
    <row r="160" spans="2:65" s="1" customFormat="1" ht="27">
      <c r="B160" s="42"/>
      <c r="C160" s="64"/>
      <c r="D160" s="246" t="s">
        <v>1656</v>
      </c>
      <c r="E160" s="64"/>
      <c r="F160" s="290" t="s">
        <v>9230</v>
      </c>
      <c r="G160" s="64"/>
      <c r="H160" s="64"/>
      <c r="I160" s="173"/>
      <c r="J160" s="64"/>
      <c r="K160" s="64"/>
      <c r="L160" s="62"/>
      <c r="M160" s="291"/>
      <c r="N160" s="43"/>
      <c r="O160" s="43"/>
      <c r="P160" s="43"/>
      <c r="Q160" s="43"/>
      <c r="R160" s="43"/>
      <c r="S160" s="43"/>
      <c r="T160" s="79"/>
      <c r="AT160" s="25" t="s">
        <v>1656</v>
      </c>
      <c r="AU160" s="25" t="s">
        <v>84</v>
      </c>
    </row>
    <row r="161" spans="2:65" s="1" customFormat="1" ht="22.5" customHeight="1">
      <c r="B161" s="42"/>
      <c r="C161" s="203" t="s">
        <v>522</v>
      </c>
      <c r="D161" s="203" t="s">
        <v>311</v>
      </c>
      <c r="E161" s="204" t="s">
        <v>9234</v>
      </c>
      <c r="F161" s="205" t="s">
        <v>9235</v>
      </c>
      <c r="G161" s="206" t="s">
        <v>578</v>
      </c>
      <c r="H161" s="207">
        <v>1</v>
      </c>
      <c r="I161" s="208"/>
      <c r="J161" s="209">
        <f>ROUND(I161*H161,2)</f>
        <v>0</v>
      </c>
      <c r="K161" s="205" t="s">
        <v>6599</v>
      </c>
      <c r="L161" s="62"/>
      <c r="M161" s="210" t="s">
        <v>21</v>
      </c>
      <c r="N161" s="211" t="s">
        <v>45</v>
      </c>
      <c r="O161" s="43"/>
      <c r="P161" s="212">
        <f>O161*H161</f>
        <v>0</v>
      </c>
      <c r="Q161" s="212">
        <v>5.0000000000000001E-4</v>
      </c>
      <c r="R161" s="212">
        <f>Q161*H161</f>
        <v>5.0000000000000001E-4</v>
      </c>
      <c r="S161" s="212">
        <v>0</v>
      </c>
      <c r="T161" s="213">
        <f>S161*H161</f>
        <v>0</v>
      </c>
      <c r="AR161" s="25" t="s">
        <v>375</v>
      </c>
      <c r="AT161" s="25" t="s">
        <v>311</v>
      </c>
      <c r="AU161" s="25" t="s">
        <v>84</v>
      </c>
      <c r="AY161" s="25" t="s">
        <v>308</v>
      </c>
      <c r="BE161" s="214">
        <f>IF(N161="základní",J161,0)</f>
        <v>0</v>
      </c>
      <c r="BF161" s="214">
        <f>IF(N161="snížená",J161,0)</f>
        <v>0</v>
      </c>
      <c r="BG161" s="214">
        <f>IF(N161="zákl. přenesená",J161,0)</f>
        <v>0</v>
      </c>
      <c r="BH161" s="214">
        <f>IF(N161="sníž. přenesená",J161,0)</f>
        <v>0</v>
      </c>
      <c r="BI161" s="214">
        <f>IF(N161="nulová",J161,0)</f>
        <v>0</v>
      </c>
      <c r="BJ161" s="25" t="s">
        <v>82</v>
      </c>
      <c r="BK161" s="214">
        <f>ROUND(I161*H161,2)</f>
        <v>0</v>
      </c>
      <c r="BL161" s="25" t="s">
        <v>375</v>
      </c>
      <c r="BM161" s="25" t="s">
        <v>9236</v>
      </c>
    </row>
    <row r="162" spans="2:65" s="1" customFormat="1" ht="27">
      <c r="B162" s="42"/>
      <c r="C162" s="64"/>
      <c r="D162" s="246" t="s">
        <v>1656</v>
      </c>
      <c r="E162" s="64"/>
      <c r="F162" s="290" t="s">
        <v>9230</v>
      </c>
      <c r="G162" s="64"/>
      <c r="H162" s="64"/>
      <c r="I162" s="173"/>
      <c r="J162" s="64"/>
      <c r="K162" s="64"/>
      <c r="L162" s="62"/>
      <c r="M162" s="291"/>
      <c r="N162" s="43"/>
      <c r="O162" s="43"/>
      <c r="P162" s="43"/>
      <c r="Q162" s="43"/>
      <c r="R162" s="43"/>
      <c r="S162" s="43"/>
      <c r="T162" s="79"/>
      <c r="AT162" s="25" t="s">
        <v>1656</v>
      </c>
      <c r="AU162" s="25" t="s">
        <v>84</v>
      </c>
    </row>
    <row r="163" spans="2:65" s="1" customFormat="1" ht="22.5" customHeight="1">
      <c r="B163" s="42"/>
      <c r="C163" s="203" t="s">
        <v>1248</v>
      </c>
      <c r="D163" s="203" t="s">
        <v>311</v>
      </c>
      <c r="E163" s="204" t="s">
        <v>8558</v>
      </c>
      <c r="F163" s="205" t="s">
        <v>8559</v>
      </c>
      <c r="G163" s="206" t="s">
        <v>578</v>
      </c>
      <c r="H163" s="207">
        <v>5</v>
      </c>
      <c r="I163" s="208"/>
      <c r="J163" s="209">
        <f t="shared" ref="J163:J180" si="40">ROUND(I163*H163,2)</f>
        <v>0</v>
      </c>
      <c r="K163" s="205" t="s">
        <v>6599</v>
      </c>
      <c r="L163" s="62"/>
      <c r="M163" s="210" t="s">
        <v>21</v>
      </c>
      <c r="N163" s="211" t="s">
        <v>45</v>
      </c>
      <c r="O163" s="43"/>
      <c r="P163" s="212">
        <f t="shared" ref="P163:P180" si="41">O163*H163</f>
        <v>0</v>
      </c>
      <c r="Q163" s="212">
        <v>2.3000000000000001E-4</v>
      </c>
      <c r="R163" s="212">
        <f t="shared" ref="R163:R180" si="42">Q163*H163</f>
        <v>1.15E-3</v>
      </c>
      <c r="S163" s="212">
        <v>0</v>
      </c>
      <c r="T163" s="213">
        <f t="shared" ref="T163:T180" si="43">S163*H163</f>
        <v>0</v>
      </c>
      <c r="AR163" s="25" t="s">
        <v>375</v>
      </c>
      <c r="AT163" s="25" t="s">
        <v>311</v>
      </c>
      <c r="AU163" s="25" t="s">
        <v>84</v>
      </c>
      <c r="AY163" s="25" t="s">
        <v>308</v>
      </c>
      <c r="BE163" s="214">
        <f t="shared" ref="BE163:BE180" si="44">IF(N163="základní",J163,0)</f>
        <v>0</v>
      </c>
      <c r="BF163" s="214">
        <f t="shared" ref="BF163:BF180" si="45">IF(N163="snížená",J163,0)</f>
        <v>0</v>
      </c>
      <c r="BG163" s="214">
        <f t="shared" ref="BG163:BG180" si="46">IF(N163="zákl. přenesená",J163,0)</f>
        <v>0</v>
      </c>
      <c r="BH163" s="214">
        <f t="shared" ref="BH163:BH180" si="47">IF(N163="sníž. přenesená",J163,0)</f>
        <v>0</v>
      </c>
      <c r="BI163" s="214">
        <f t="shared" ref="BI163:BI180" si="48">IF(N163="nulová",J163,0)</f>
        <v>0</v>
      </c>
      <c r="BJ163" s="25" t="s">
        <v>82</v>
      </c>
      <c r="BK163" s="214">
        <f t="shared" ref="BK163:BK180" si="49">ROUND(I163*H163,2)</f>
        <v>0</v>
      </c>
      <c r="BL163" s="25" t="s">
        <v>375</v>
      </c>
      <c r="BM163" s="25" t="s">
        <v>9237</v>
      </c>
    </row>
    <row r="164" spans="2:65" s="1" customFormat="1" ht="22.5" customHeight="1">
      <c r="B164" s="42"/>
      <c r="C164" s="203" t="s">
        <v>528</v>
      </c>
      <c r="D164" s="203" t="s">
        <v>311</v>
      </c>
      <c r="E164" s="204" t="s">
        <v>8567</v>
      </c>
      <c r="F164" s="205" t="s">
        <v>8568</v>
      </c>
      <c r="G164" s="206" t="s">
        <v>578</v>
      </c>
      <c r="H164" s="207">
        <v>1</v>
      </c>
      <c r="I164" s="208"/>
      <c r="J164" s="209">
        <f t="shared" si="40"/>
        <v>0</v>
      </c>
      <c r="K164" s="205" t="s">
        <v>6599</v>
      </c>
      <c r="L164" s="62"/>
      <c r="M164" s="210" t="s">
        <v>21</v>
      </c>
      <c r="N164" s="211" t="s">
        <v>45</v>
      </c>
      <c r="O164" s="43"/>
      <c r="P164" s="212">
        <f t="shared" si="41"/>
        <v>0</v>
      </c>
      <c r="Q164" s="212">
        <v>6.9999999999999999E-4</v>
      </c>
      <c r="R164" s="212">
        <f t="shared" si="42"/>
        <v>6.9999999999999999E-4</v>
      </c>
      <c r="S164" s="212">
        <v>0</v>
      </c>
      <c r="T164" s="213">
        <f t="shared" si="43"/>
        <v>0</v>
      </c>
      <c r="AR164" s="25" t="s">
        <v>375</v>
      </c>
      <c r="AT164" s="25" t="s">
        <v>311</v>
      </c>
      <c r="AU164" s="25" t="s">
        <v>84</v>
      </c>
      <c r="AY164" s="25" t="s">
        <v>308</v>
      </c>
      <c r="BE164" s="214">
        <f t="shared" si="44"/>
        <v>0</v>
      </c>
      <c r="BF164" s="214">
        <f t="shared" si="45"/>
        <v>0</v>
      </c>
      <c r="BG164" s="214">
        <f t="shared" si="46"/>
        <v>0</v>
      </c>
      <c r="BH164" s="214">
        <f t="shared" si="47"/>
        <v>0</v>
      </c>
      <c r="BI164" s="214">
        <f t="shared" si="48"/>
        <v>0</v>
      </c>
      <c r="BJ164" s="25" t="s">
        <v>82</v>
      </c>
      <c r="BK164" s="214">
        <f t="shared" si="49"/>
        <v>0</v>
      </c>
      <c r="BL164" s="25" t="s">
        <v>375</v>
      </c>
      <c r="BM164" s="25" t="s">
        <v>9238</v>
      </c>
    </row>
    <row r="165" spans="2:65" s="1" customFormat="1" ht="22.5" customHeight="1">
      <c r="B165" s="42"/>
      <c r="C165" s="203" t="s">
        <v>570</v>
      </c>
      <c r="D165" s="203" t="s">
        <v>311</v>
      </c>
      <c r="E165" s="204" t="s">
        <v>8507</v>
      </c>
      <c r="F165" s="205" t="s">
        <v>8508</v>
      </c>
      <c r="G165" s="206" t="s">
        <v>578</v>
      </c>
      <c r="H165" s="207">
        <v>3</v>
      </c>
      <c r="I165" s="208"/>
      <c r="J165" s="209">
        <f t="shared" si="40"/>
        <v>0</v>
      </c>
      <c r="K165" s="205" t="s">
        <v>6599</v>
      </c>
      <c r="L165" s="62"/>
      <c r="M165" s="210" t="s">
        <v>21</v>
      </c>
      <c r="N165" s="211" t="s">
        <v>45</v>
      </c>
      <c r="O165" s="43"/>
      <c r="P165" s="212">
        <f t="shared" si="41"/>
        <v>0</v>
      </c>
      <c r="Q165" s="212">
        <v>5.9999999999999995E-4</v>
      </c>
      <c r="R165" s="212">
        <f t="shared" si="42"/>
        <v>1.8E-3</v>
      </c>
      <c r="S165" s="212">
        <v>0</v>
      </c>
      <c r="T165" s="213">
        <f t="shared" si="43"/>
        <v>0</v>
      </c>
      <c r="AR165" s="25" t="s">
        <v>375</v>
      </c>
      <c r="AT165" s="25" t="s">
        <v>311</v>
      </c>
      <c r="AU165" s="25" t="s">
        <v>84</v>
      </c>
      <c r="AY165" s="25" t="s">
        <v>308</v>
      </c>
      <c r="BE165" s="214">
        <f t="shared" si="44"/>
        <v>0</v>
      </c>
      <c r="BF165" s="214">
        <f t="shared" si="45"/>
        <v>0</v>
      </c>
      <c r="BG165" s="214">
        <f t="shared" si="46"/>
        <v>0</v>
      </c>
      <c r="BH165" s="214">
        <f t="shared" si="47"/>
        <v>0</v>
      </c>
      <c r="BI165" s="214">
        <f t="shared" si="48"/>
        <v>0</v>
      </c>
      <c r="BJ165" s="25" t="s">
        <v>82</v>
      </c>
      <c r="BK165" s="214">
        <f t="shared" si="49"/>
        <v>0</v>
      </c>
      <c r="BL165" s="25" t="s">
        <v>375</v>
      </c>
      <c r="BM165" s="25" t="s">
        <v>9239</v>
      </c>
    </row>
    <row r="166" spans="2:65" s="1" customFormat="1" ht="22.5" customHeight="1">
      <c r="B166" s="42"/>
      <c r="C166" s="203" t="s">
        <v>2038</v>
      </c>
      <c r="D166" s="203" t="s">
        <v>311</v>
      </c>
      <c r="E166" s="204" t="s">
        <v>8482</v>
      </c>
      <c r="F166" s="205" t="s">
        <v>8483</v>
      </c>
      <c r="G166" s="206" t="s">
        <v>647</v>
      </c>
      <c r="H166" s="207">
        <v>1</v>
      </c>
      <c r="I166" s="208"/>
      <c r="J166" s="209">
        <f t="shared" si="40"/>
        <v>0</v>
      </c>
      <c r="K166" s="205" t="s">
        <v>21</v>
      </c>
      <c r="L166" s="62"/>
      <c r="M166" s="210" t="s">
        <v>21</v>
      </c>
      <c r="N166" s="211" t="s">
        <v>45</v>
      </c>
      <c r="O166" s="43"/>
      <c r="P166" s="212">
        <f t="shared" si="41"/>
        <v>0</v>
      </c>
      <c r="Q166" s="212">
        <v>3.0419999999999999E-2</v>
      </c>
      <c r="R166" s="212">
        <f t="shared" si="42"/>
        <v>3.0419999999999999E-2</v>
      </c>
      <c r="S166" s="212">
        <v>0</v>
      </c>
      <c r="T166" s="213">
        <f t="shared" si="43"/>
        <v>0</v>
      </c>
      <c r="AR166" s="25" t="s">
        <v>375</v>
      </c>
      <c r="AT166" s="25" t="s">
        <v>311</v>
      </c>
      <c r="AU166" s="25" t="s">
        <v>84</v>
      </c>
      <c r="AY166" s="25" t="s">
        <v>308</v>
      </c>
      <c r="BE166" s="214">
        <f t="shared" si="44"/>
        <v>0</v>
      </c>
      <c r="BF166" s="214">
        <f t="shared" si="45"/>
        <v>0</v>
      </c>
      <c r="BG166" s="214">
        <f t="shared" si="46"/>
        <v>0</v>
      </c>
      <c r="BH166" s="214">
        <f t="shared" si="47"/>
        <v>0</v>
      </c>
      <c r="BI166" s="214">
        <f t="shared" si="48"/>
        <v>0</v>
      </c>
      <c r="BJ166" s="25" t="s">
        <v>82</v>
      </c>
      <c r="BK166" s="214">
        <f t="shared" si="49"/>
        <v>0</v>
      </c>
      <c r="BL166" s="25" t="s">
        <v>375</v>
      </c>
      <c r="BM166" s="25" t="s">
        <v>9240</v>
      </c>
    </row>
    <row r="167" spans="2:65" s="1" customFormat="1" ht="22.5" customHeight="1">
      <c r="B167" s="42"/>
      <c r="C167" s="203" t="s">
        <v>2042</v>
      </c>
      <c r="D167" s="203" t="s">
        <v>311</v>
      </c>
      <c r="E167" s="204" t="s">
        <v>8573</v>
      </c>
      <c r="F167" s="205" t="s">
        <v>8574</v>
      </c>
      <c r="G167" s="206" t="s">
        <v>578</v>
      </c>
      <c r="H167" s="207">
        <v>1</v>
      </c>
      <c r="I167" s="208"/>
      <c r="J167" s="209">
        <f t="shared" si="40"/>
        <v>0</v>
      </c>
      <c r="K167" s="205" t="s">
        <v>6599</v>
      </c>
      <c r="L167" s="62"/>
      <c r="M167" s="210" t="s">
        <v>21</v>
      </c>
      <c r="N167" s="211" t="s">
        <v>45</v>
      </c>
      <c r="O167" s="43"/>
      <c r="P167" s="212">
        <f t="shared" si="41"/>
        <v>0</v>
      </c>
      <c r="Q167" s="212">
        <v>1.8000000000000001E-4</v>
      </c>
      <c r="R167" s="212">
        <f t="shared" si="42"/>
        <v>1.8000000000000001E-4</v>
      </c>
      <c r="S167" s="212">
        <v>0</v>
      </c>
      <c r="T167" s="213">
        <f t="shared" si="43"/>
        <v>0</v>
      </c>
      <c r="AR167" s="25" t="s">
        <v>375</v>
      </c>
      <c r="AT167" s="25" t="s">
        <v>311</v>
      </c>
      <c r="AU167" s="25" t="s">
        <v>84</v>
      </c>
      <c r="AY167" s="25" t="s">
        <v>308</v>
      </c>
      <c r="BE167" s="214">
        <f t="shared" si="44"/>
        <v>0</v>
      </c>
      <c r="BF167" s="214">
        <f t="shared" si="45"/>
        <v>0</v>
      </c>
      <c r="BG167" s="214">
        <f t="shared" si="46"/>
        <v>0</v>
      </c>
      <c r="BH167" s="214">
        <f t="shared" si="47"/>
        <v>0</v>
      </c>
      <c r="BI167" s="214">
        <f t="shared" si="48"/>
        <v>0</v>
      </c>
      <c r="BJ167" s="25" t="s">
        <v>82</v>
      </c>
      <c r="BK167" s="214">
        <f t="shared" si="49"/>
        <v>0</v>
      </c>
      <c r="BL167" s="25" t="s">
        <v>375</v>
      </c>
      <c r="BM167" s="25" t="s">
        <v>9241</v>
      </c>
    </row>
    <row r="168" spans="2:65" s="1" customFormat="1" ht="22.5" customHeight="1">
      <c r="B168" s="42"/>
      <c r="C168" s="203" t="s">
        <v>2044</v>
      </c>
      <c r="D168" s="203" t="s">
        <v>311</v>
      </c>
      <c r="E168" s="204" t="s">
        <v>8579</v>
      </c>
      <c r="F168" s="205" t="s">
        <v>8580</v>
      </c>
      <c r="G168" s="206" t="s">
        <v>578</v>
      </c>
      <c r="H168" s="207">
        <v>1</v>
      </c>
      <c r="I168" s="208"/>
      <c r="J168" s="209">
        <f t="shared" si="40"/>
        <v>0</v>
      </c>
      <c r="K168" s="205" t="s">
        <v>6599</v>
      </c>
      <c r="L168" s="62"/>
      <c r="M168" s="210" t="s">
        <v>21</v>
      </c>
      <c r="N168" s="211" t="s">
        <v>45</v>
      </c>
      <c r="O168" s="43"/>
      <c r="P168" s="212">
        <f t="shared" si="41"/>
        <v>0</v>
      </c>
      <c r="Q168" s="212">
        <v>3.8000000000000002E-4</v>
      </c>
      <c r="R168" s="212">
        <f t="shared" si="42"/>
        <v>3.8000000000000002E-4</v>
      </c>
      <c r="S168" s="212">
        <v>0</v>
      </c>
      <c r="T168" s="213">
        <f t="shared" si="43"/>
        <v>0</v>
      </c>
      <c r="AR168" s="25" t="s">
        <v>375</v>
      </c>
      <c r="AT168" s="25" t="s">
        <v>311</v>
      </c>
      <c r="AU168" s="25" t="s">
        <v>84</v>
      </c>
      <c r="AY168" s="25" t="s">
        <v>308</v>
      </c>
      <c r="BE168" s="214">
        <f t="shared" si="44"/>
        <v>0</v>
      </c>
      <c r="BF168" s="214">
        <f t="shared" si="45"/>
        <v>0</v>
      </c>
      <c r="BG168" s="214">
        <f t="shared" si="46"/>
        <v>0</v>
      </c>
      <c r="BH168" s="214">
        <f t="shared" si="47"/>
        <v>0</v>
      </c>
      <c r="BI168" s="214">
        <f t="shared" si="48"/>
        <v>0</v>
      </c>
      <c r="BJ168" s="25" t="s">
        <v>82</v>
      </c>
      <c r="BK168" s="214">
        <f t="shared" si="49"/>
        <v>0</v>
      </c>
      <c r="BL168" s="25" t="s">
        <v>375</v>
      </c>
      <c r="BM168" s="25" t="s">
        <v>9242</v>
      </c>
    </row>
    <row r="169" spans="2:65" s="1" customFormat="1" ht="22.5" customHeight="1">
      <c r="B169" s="42"/>
      <c r="C169" s="203" t="s">
        <v>2048</v>
      </c>
      <c r="D169" s="203" t="s">
        <v>311</v>
      </c>
      <c r="E169" s="204" t="s">
        <v>8510</v>
      </c>
      <c r="F169" s="205" t="s">
        <v>8511</v>
      </c>
      <c r="G169" s="206" t="s">
        <v>578</v>
      </c>
      <c r="H169" s="207">
        <v>2</v>
      </c>
      <c r="I169" s="208"/>
      <c r="J169" s="209">
        <f t="shared" si="40"/>
        <v>0</v>
      </c>
      <c r="K169" s="205" t="s">
        <v>6599</v>
      </c>
      <c r="L169" s="62"/>
      <c r="M169" s="210" t="s">
        <v>21</v>
      </c>
      <c r="N169" s="211" t="s">
        <v>45</v>
      </c>
      <c r="O169" s="43"/>
      <c r="P169" s="212">
        <f t="shared" si="41"/>
        <v>0</v>
      </c>
      <c r="Q169" s="212">
        <v>5.1999999999999995E-4</v>
      </c>
      <c r="R169" s="212">
        <f t="shared" si="42"/>
        <v>1.0399999999999999E-3</v>
      </c>
      <c r="S169" s="212">
        <v>0</v>
      </c>
      <c r="T169" s="213">
        <f t="shared" si="43"/>
        <v>0</v>
      </c>
      <c r="AR169" s="25" t="s">
        <v>375</v>
      </c>
      <c r="AT169" s="25" t="s">
        <v>311</v>
      </c>
      <c r="AU169" s="25" t="s">
        <v>84</v>
      </c>
      <c r="AY169" s="25" t="s">
        <v>308</v>
      </c>
      <c r="BE169" s="214">
        <f t="shared" si="44"/>
        <v>0</v>
      </c>
      <c r="BF169" s="214">
        <f t="shared" si="45"/>
        <v>0</v>
      </c>
      <c r="BG169" s="214">
        <f t="shared" si="46"/>
        <v>0</v>
      </c>
      <c r="BH169" s="214">
        <f t="shared" si="47"/>
        <v>0</v>
      </c>
      <c r="BI169" s="214">
        <f t="shared" si="48"/>
        <v>0</v>
      </c>
      <c r="BJ169" s="25" t="s">
        <v>82</v>
      </c>
      <c r="BK169" s="214">
        <f t="shared" si="49"/>
        <v>0</v>
      </c>
      <c r="BL169" s="25" t="s">
        <v>375</v>
      </c>
      <c r="BM169" s="25" t="s">
        <v>9243</v>
      </c>
    </row>
    <row r="170" spans="2:65" s="1" customFormat="1" ht="22.5" customHeight="1">
      <c r="B170" s="42"/>
      <c r="C170" s="203" t="s">
        <v>2051</v>
      </c>
      <c r="D170" s="203" t="s">
        <v>311</v>
      </c>
      <c r="E170" s="204" t="s">
        <v>9244</v>
      </c>
      <c r="F170" s="205" t="s">
        <v>9245</v>
      </c>
      <c r="G170" s="206" t="s">
        <v>578</v>
      </c>
      <c r="H170" s="207">
        <v>1</v>
      </c>
      <c r="I170" s="208"/>
      <c r="J170" s="209">
        <f t="shared" si="40"/>
        <v>0</v>
      </c>
      <c r="K170" s="205" t="s">
        <v>6599</v>
      </c>
      <c r="L170" s="62"/>
      <c r="M170" s="210" t="s">
        <v>21</v>
      </c>
      <c r="N170" s="211" t="s">
        <v>45</v>
      </c>
      <c r="O170" s="43"/>
      <c r="P170" s="212">
        <f t="shared" si="41"/>
        <v>0</v>
      </c>
      <c r="Q170" s="212">
        <v>7.7999999999999999E-4</v>
      </c>
      <c r="R170" s="212">
        <f t="shared" si="42"/>
        <v>7.7999999999999999E-4</v>
      </c>
      <c r="S170" s="212">
        <v>0</v>
      </c>
      <c r="T170" s="213">
        <f t="shared" si="43"/>
        <v>0</v>
      </c>
      <c r="AR170" s="25" t="s">
        <v>375</v>
      </c>
      <c r="AT170" s="25" t="s">
        <v>311</v>
      </c>
      <c r="AU170" s="25" t="s">
        <v>84</v>
      </c>
      <c r="AY170" s="25" t="s">
        <v>308</v>
      </c>
      <c r="BE170" s="214">
        <f t="shared" si="44"/>
        <v>0</v>
      </c>
      <c r="BF170" s="214">
        <f t="shared" si="45"/>
        <v>0</v>
      </c>
      <c r="BG170" s="214">
        <f t="shared" si="46"/>
        <v>0</v>
      </c>
      <c r="BH170" s="214">
        <f t="shared" si="47"/>
        <v>0</v>
      </c>
      <c r="BI170" s="214">
        <f t="shared" si="48"/>
        <v>0</v>
      </c>
      <c r="BJ170" s="25" t="s">
        <v>82</v>
      </c>
      <c r="BK170" s="214">
        <f t="shared" si="49"/>
        <v>0</v>
      </c>
      <c r="BL170" s="25" t="s">
        <v>375</v>
      </c>
      <c r="BM170" s="25" t="s">
        <v>9246</v>
      </c>
    </row>
    <row r="171" spans="2:65" s="1" customFormat="1" ht="22.5" customHeight="1">
      <c r="B171" s="42"/>
      <c r="C171" s="203" t="s">
        <v>2055</v>
      </c>
      <c r="D171" s="203" t="s">
        <v>311</v>
      </c>
      <c r="E171" s="204" t="s">
        <v>8583</v>
      </c>
      <c r="F171" s="205" t="s">
        <v>8584</v>
      </c>
      <c r="G171" s="206" t="s">
        <v>578</v>
      </c>
      <c r="H171" s="207">
        <v>5</v>
      </c>
      <c r="I171" s="208"/>
      <c r="J171" s="209">
        <f t="shared" si="40"/>
        <v>0</v>
      </c>
      <c r="K171" s="205" t="s">
        <v>6599</v>
      </c>
      <c r="L171" s="62"/>
      <c r="M171" s="210" t="s">
        <v>21</v>
      </c>
      <c r="N171" s="211" t="s">
        <v>45</v>
      </c>
      <c r="O171" s="43"/>
      <c r="P171" s="212">
        <f t="shared" si="41"/>
        <v>0</v>
      </c>
      <c r="Q171" s="212">
        <v>2.2000000000000001E-4</v>
      </c>
      <c r="R171" s="212">
        <f t="shared" si="42"/>
        <v>1.1000000000000001E-3</v>
      </c>
      <c r="S171" s="212">
        <v>0</v>
      </c>
      <c r="T171" s="213">
        <f t="shared" si="43"/>
        <v>0</v>
      </c>
      <c r="AR171" s="25" t="s">
        <v>375</v>
      </c>
      <c r="AT171" s="25" t="s">
        <v>311</v>
      </c>
      <c r="AU171" s="25" t="s">
        <v>84</v>
      </c>
      <c r="AY171" s="25" t="s">
        <v>308</v>
      </c>
      <c r="BE171" s="214">
        <f t="shared" si="44"/>
        <v>0</v>
      </c>
      <c r="BF171" s="214">
        <f t="shared" si="45"/>
        <v>0</v>
      </c>
      <c r="BG171" s="214">
        <f t="shared" si="46"/>
        <v>0</v>
      </c>
      <c r="BH171" s="214">
        <f t="shared" si="47"/>
        <v>0</v>
      </c>
      <c r="BI171" s="214">
        <f t="shared" si="48"/>
        <v>0</v>
      </c>
      <c r="BJ171" s="25" t="s">
        <v>82</v>
      </c>
      <c r="BK171" s="214">
        <f t="shared" si="49"/>
        <v>0</v>
      </c>
      <c r="BL171" s="25" t="s">
        <v>375</v>
      </c>
      <c r="BM171" s="25" t="s">
        <v>9247</v>
      </c>
    </row>
    <row r="172" spans="2:65" s="1" customFormat="1" ht="22.5" customHeight="1">
      <c r="B172" s="42"/>
      <c r="C172" s="203" t="s">
        <v>2057</v>
      </c>
      <c r="D172" s="203" t="s">
        <v>311</v>
      </c>
      <c r="E172" s="204" t="s">
        <v>9248</v>
      </c>
      <c r="F172" s="205" t="s">
        <v>7031</v>
      </c>
      <c r="G172" s="206" t="s">
        <v>578</v>
      </c>
      <c r="H172" s="207">
        <v>1</v>
      </c>
      <c r="I172" s="208"/>
      <c r="J172" s="209">
        <f t="shared" si="40"/>
        <v>0</v>
      </c>
      <c r="K172" s="205" t="s">
        <v>6599</v>
      </c>
      <c r="L172" s="62"/>
      <c r="M172" s="210" t="s">
        <v>21</v>
      </c>
      <c r="N172" s="211" t="s">
        <v>45</v>
      </c>
      <c r="O172" s="43"/>
      <c r="P172" s="212">
        <f t="shared" si="41"/>
        <v>0</v>
      </c>
      <c r="Q172" s="212">
        <v>1.6800000000000001E-3</v>
      </c>
      <c r="R172" s="212">
        <f t="shared" si="42"/>
        <v>1.6800000000000001E-3</v>
      </c>
      <c r="S172" s="212">
        <v>0</v>
      </c>
      <c r="T172" s="213">
        <f t="shared" si="43"/>
        <v>0</v>
      </c>
      <c r="AR172" s="25" t="s">
        <v>375</v>
      </c>
      <c r="AT172" s="25" t="s">
        <v>311</v>
      </c>
      <c r="AU172" s="25" t="s">
        <v>84</v>
      </c>
      <c r="AY172" s="25" t="s">
        <v>308</v>
      </c>
      <c r="BE172" s="214">
        <f t="shared" si="44"/>
        <v>0</v>
      </c>
      <c r="BF172" s="214">
        <f t="shared" si="45"/>
        <v>0</v>
      </c>
      <c r="BG172" s="214">
        <f t="shared" si="46"/>
        <v>0</v>
      </c>
      <c r="BH172" s="214">
        <f t="shared" si="47"/>
        <v>0</v>
      </c>
      <c r="BI172" s="214">
        <f t="shared" si="48"/>
        <v>0</v>
      </c>
      <c r="BJ172" s="25" t="s">
        <v>82</v>
      </c>
      <c r="BK172" s="214">
        <f t="shared" si="49"/>
        <v>0</v>
      </c>
      <c r="BL172" s="25" t="s">
        <v>375</v>
      </c>
      <c r="BM172" s="25" t="s">
        <v>9249</v>
      </c>
    </row>
    <row r="173" spans="2:65" s="1" customFormat="1" ht="31.5" customHeight="1">
      <c r="B173" s="42"/>
      <c r="C173" s="203" t="s">
        <v>2061</v>
      </c>
      <c r="D173" s="203" t="s">
        <v>311</v>
      </c>
      <c r="E173" s="204" t="s">
        <v>7009</v>
      </c>
      <c r="F173" s="205" t="s">
        <v>7010</v>
      </c>
      <c r="G173" s="206" t="s">
        <v>578</v>
      </c>
      <c r="H173" s="207">
        <v>10</v>
      </c>
      <c r="I173" s="208"/>
      <c r="J173" s="209">
        <f t="shared" si="40"/>
        <v>0</v>
      </c>
      <c r="K173" s="205" t="s">
        <v>6599</v>
      </c>
      <c r="L173" s="62"/>
      <c r="M173" s="210" t="s">
        <v>21</v>
      </c>
      <c r="N173" s="211" t="s">
        <v>45</v>
      </c>
      <c r="O173" s="43"/>
      <c r="P173" s="212">
        <f t="shared" si="41"/>
        <v>0</v>
      </c>
      <c r="Q173" s="212">
        <v>5.2999999999999998E-4</v>
      </c>
      <c r="R173" s="212">
        <f t="shared" si="42"/>
        <v>5.3E-3</v>
      </c>
      <c r="S173" s="212">
        <v>0</v>
      </c>
      <c r="T173" s="213">
        <f t="shared" si="43"/>
        <v>0</v>
      </c>
      <c r="AR173" s="25" t="s">
        <v>375</v>
      </c>
      <c r="AT173" s="25" t="s">
        <v>311</v>
      </c>
      <c r="AU173" s="25" t="s">
        <v>84</v>
      </c>
      <c r="AY173" s="25" t="s">
        <v>308</v>
      </c>
      <c r="BE173" s="214">
        <f t="shared" si="44"/>
        <v>0</v>
      </c>
      <c r="BF173" s="214">
        <f t="shared" si="45"/>
        <v>0</v>
      </c>
      <c r="BG173" s="214">
        <f t="shared" si="46"/>
        <v>0</v>
      </c>
      <c r="BH173" s="214">
        <f t="shared" si="47"/>
        <v>0</v>
      </c>
      <c r="BI173" s="214">
        <f t="shared" si="48"/>
        <v>0</v>
      </c>
      <c r="BJ173" s="25" t="s">
        <v>82</v>
      </c>
      <c r="BK173" s="214">
        <f t="shared" si="49"/>
        <v>0</v>
      </c>
      <c r="BL173" s="25" t="s">
        <v>375</v>
      </c>
      <c r="BM173" s="25" t="s">
        <v>9250</v>
      </c>
    </row>
    <row r="174" spans="2:65" s="1" customFormat="1" ht="22.5" customHeight="1">
      <c r="B174" s="42"/>
      <c r="C174" s="203" t="s">
        <v>2063</v>
      </c>
      <c r="D174" s="203" t="s">
        <v>311</v>
      </c>
      <c r="E174" s="204" t="s">
        <v>8595</v>
      </c>
      <c r="F174" s="205" t="s">
        <v>8596</v>
      </c>
      <c r="G174" s="206" t="s">
        <v>578</v>
      </c>
      <c r="H174" s="207">
        <v>10</v>
      </c>
      <c r="I174" s="208"/>
      <c r="J174" s="209">
        <f t="shared" si="40"/>
        <v>0</v>
      </c>
      <c r="K174" s="205" t="s">
        <v>6599</v>
      </c>
      <c r="L174" s="62"/>
      <c r="M174" s="210" t="s">
        <v>21</v>
      </c>
      <c r="N174" s="211" t="s">
        <v>45</v>
      </c>
      <c r="O174" s="43"/>
      <c r="P174" s="212">
        <f t="shared" si="41"/>
        <v>0</v>
      </c>
      <c r="Q174" s="212">
        <v>3.1199999999999999E-3</v>
      </c>
      <c r="R174" s="212">
        <f t="shared" si="42"/>
        <v>3.1199999999999999E-2</v>
      </c>
      <c r="S174" s="212">
        <v>0</v>
      </c>
      <c r="T174" s="213">
        <f t="shared" si="43"/>
        <v>0</v>
      </c>
      <c r="AR174" s="25" t="s">
        <v>375</v>
      </c>
      <c r="AT174" s="25" t="s">
        <v>311</v>
      </c>
      <c r="AU174" s="25" t="s">
        <v>84</v>
      </c>
      <c r="AY174" s="25" t="s">
        <v>308</v>
      </c>
      <c r="BE174" s="214">
        <f t="shared" si="44"/>
        <v>0</v>
      </c>
      <c r="BF174" s="214">
        <f t="shared" si="45"/>
        <v>0</v>
      </c>
      <c r="BG174" s="214">
        <f t="shared" si="46"/>
        <v>0</v>
      </c>
      <c r="BH174" s="214">
        <f t="shared" si="47"/>
        <v>0</v>
      </c>
      <c r="BI174" s="214">
        <f t="shared" si="48"/>
        <v>0</v>
      </c>
      <c r="BJ174" s="25" t="s">
        <v>82</v>
      </c>
      <c r="BK174" s="214">
        <f t="shared" si="49"/>
        <v>0</v>
      </c>
      <c r="BL174" s="25" t="s">
        <v>375</v>
      </c>
      <c r="BM174" s="25" t="s">
        <v>9251</v>
      </c>
    </row>
    <row r="175" spans="2:65" s="1" customFormat="1" ht="22.5" customHeight="1">
      <c r="B175" s="42"/>
      <c r="C175" s="203" t="s">
        <v>2067</v>
      </c>
      <c r="D175" s="203" t="s">
        <v>311</v>
      </c>
      <c r="E175" s="204" t="s">
        <v>9252</v>
      </c>
      <c r="F175" s="205" t="s">
        <v>9253</v>
      </c>
      <c r="G175" s="206" t="s">
        <v>578</v>
      </c>
      <c r="H175" s="207">
        <v>1</v>
      </c>
      <c r="I175" s="208"/>
      <c r="J175" s="209">
        <f t="shared" si="40"/>
        <v>0</v>
      </c>
      <c r="K175" s="205" t="s">
        <v>21</v>
      </c>
      <c r="L175" s="62"/>
      <c r="M175" s="210" t="s">
        <v>21</v>
      </c>
      <c r="N175" s="211" t="s">
        <v>45</v>
      </c>
      <c r="O175" s="43"/>
      <c r="P175" s="212">
        <f t="shared" si="41"/>
        <v>0</v>
      </c>
      <c r="Q175" s="212">
        <v>3.1199999999999999E-3</v>
      </c>
      <c r="R175" s="212">
        <f t="shared" si="42"/>
        <v>3.1199999999999999E-3</v>
      </c>
      <c r="S175" s="212">
        <v>0</v>
      </c>
      <c r="T175" s="213">
        <f t="shared" si="43"/>
        <v>0</v>
      </c>
      <c r="AR175" s="25" t="s">
        <v>375</v>
      </c>
      <c r="AT175" s="25" t="s">
        <v>311</v>
      </c>
      <c r="AU175" s="25" t="s">
        <v>84</v>
      </c>
      <c r="AY175" s="25" t="s">
        <v>308</v>
      </c>
      <c r="BE175" s="214">
        <f t="shared" si="44"/>
        <v>0</v>
      </c>
      <c r="BF175" s="214">
        <f t="shared" si="45"/>
        <v>0</v>
      </c>
      <c r="BG175" s="214">
        <f t="shared" si="46"/>
        <v>0</v>
      </c>
      <c r="BH175" s="214">
        <f t="shared" si="47"/>
        <v>0</v>
      </c>
      <c r="BI175" s="214">
        <f t="shared" si="48"/>
        <v>0</v>
      </c>
      <c r="BJ175" s="25" t="s">
        <v>82</v>
      </c>
      <c r="BK175" s="214">
        <f t="shared" si="49"/>
        <v>0</v>
      </c>
      <c r="BL175" s="25" t="s">
        <v>375</v>
      </c>
      <c r="BM175" s="25" t="s">
        <v>9254</v>
      </c>
    </row>
    <row r="176" spans="2:65" s="1" customFormat="1" ht="22.5" customHeight="1">
      <c r="B176" s="42"/>
      <c r="C176" s="203" t="s">
        <v>2071</v>
      </c>
      <c r="D176" s="203" t="s">
        <v>311</v>
      </c>
      <c r="E176" s="204" t="s">
        <v>9255</v>
      </c>
      <c r="F176" s="205" t="s">
        <v>9256</v>
      </c>
      <c r="G176" s="206" t="s">
        <v>578</v>
      </c>
      <c r="H176" s="207">
        <v>1</v>
      </c>
      <c r="I176" s="208"/>
      <c r="J176" s="209">
        <f t="shared" si="40"/>
        <v>0</v>
      </c>
      <c r="K176" s="205" t="s">
        <v>21</v>
      </c>
      <c r="L176" s="62"/>
      <c r="M176" s="210" t="s">
        <v>21</v>
      </c>
      <c r="N176" s="211" t="s">
        <v>45</v>
      </c>
      <c r="O176" s="43"/>
      <c r="P176" s="212">
        <f t="shared" si="41"/>
        <v>0</v>
      </c>
      <c r="Q176" s="212">
        <v>3.1199999999999999E-3</v>
      </c>
      <c r="R176" s="212">
        <f t="shared" si="42"/>
        <v>3.1199999999999999E-3</v>
      </c>
      <c r="S176" s="212">
        <v>0</v>
      </c>
      <c r="T176" s="213">
        <f t="shared" si="43"/>
        <v>0</v>
      </c>
      <c r="AR176" s="25" t="s">
        <v>375</v>
      </c>
      <c r="AT176" s="25" t="s">
        <v>311</v>
      </c>
      <c r="AU176" s="25" t="s">
        <v>84</v>
      </c>
      <c r="AY176" s="25" t="s">
        <v>308</v>
      </c>
      <c r="BE176" s="214">
        <f t="shared" si="44"/>
        <v>0</v>
      </c>
      <c r="BF176" s="214">
        <f t="shared" si="45"/>
        <v>0</v>
      </c>
      <c r="BG176" s="214">
        <f t="shared" si="46"/>
        <v>0</v>
      </c>
      <c r="BH176" s="214">
        <f t="shared" si="47"/>
        <v>0</v>
      </c>
      <c r="BI176" s="214">
        <f t="shared" si="48"/>
        <v>0</v>
      </c>
      <c r="BJ176" s="25" t="s">
        <v>82</v>
      </c>
      <c r="BK176" s="214">
        <f t="shared" si="49"/>
        <v>0</v>
      </c>
      <c r="BL176" s="25" t="s">
        <v>375</v>
      </c>
      <c r="BM176" s="25" t="s">
        <v>9257</v>
      </c>
    </row>
    <row r="177" spans="2:65" s="1" customFormat="1" ht="22.5" customHeight="1">
      <c r="B177" s="42"/>
      <c r="C177" s="203" t="s">
        <v>2075</v>
      </c>
      <c r="D177" s="203" t="s">
        <v>311</v>
      </c>
      <c r="E177" s="204" t="s">
        <v>9258</v>
      </c>
      <c r="F177" s="205" t="s">
        <v>9259</v>
      </c>
      <c r="G177" s="206" t="s">
        <v>578</v>
      </c>
      <c r="H177" s="207">
        <v>2</v>
      </c>
      <c r="I177" s="208"/>
      <c r="J177" s="209">
        <f t="shared" si="40"/>
        <v>0</v>
      </c>
      <c r="K177" s="205" t="s">
        <v>21</v>
      </c>
      <c r="L177" s="62"/>
      <c r="M177" s="210" t="s">
        <v>21</v>
      </c>
      <c r="N177" s="211" t="s">
        <v>45</v>
      </c>
      <c r="O177" s="43"/>
      <c r="P177" s="212">
        <f t="shared" si="41"/>
        <v>0</v>
      </c>
      <c r="Q177" s="212">
        <v>3.1199999999999999E-3</v>
      </c>
      <c r="R177" s="212">
        <f t="shared" si="42"/>
        <v>6.2399999999999999E-3</v>
      </c>
      <c r="S177" s="212">
        <v>0</v>
      </c>
      <c r="T177" s="213">
        <f t="shared" si="43"/>
        <v>0</v>
      </c>
      <c r="AR177" s="25" t="s">
        <v>375</v>
      </c>
      <c r="AT177" s="25" t="s">
        <v>311</v>
      </c>
      <c r="AU177" s="25" t="s">
        <v>84</v>
      </c>
      <c r="AY177" s="25" t="s">
        <v>308</v>
      </c>
      <c r="BE177" s="214">
        <f t="shared" si="44"/>
        <v>0</v>
      </c>
      <c r="BF177" s="214">
        <f t="shared" si="45"/>
        <v>0</v>
      </c>
      <c r="BG177" s="214">
        <f t="shared" si="46"/>
        <v>0</v>
      </c>
      <c r="BH177" s="214">
        <f t="shared" si="47"/>
        <v>0</v>
      </c>
      <c r="BI177" s="214">
        <f t="shared" si="48"/>
        <v>0</v>
      </c>
      <c r="BJ177" s="25" t="s">
        <v>82</v>
      </c>
      <c r="BK177" s="214">
        <f t="shared" si="49"/>
        <v>0</v>
      </c>
      <c r="BL177" s="25" t="s">
        <v>375</v>
      </c>
      <c r="BM177" s="25" t="s">
        <v>9260</v>
      </c>
    </row>
    <row r="178" spans="2:65" s="1" customFormat="1" ht="22.5" customHeight="1">
      <c r="B178" s="42"/>
      <c r="C178" s="203" t="s">
        <v>2080</v>
      </c>
      <c r="D178" s="203" t="s">
        <v>311</v>
      </c>
      <c r="E178" s="204" t="s">
        <v>9261</v>
      </c>
      <c r="F178" s="205" t="s">
        <v>9262</v>
      </c>
      <c r="G178" s="206" t="s">
        <v>578</v>
      </c>
      <c r="H178" s="207">
        <v>1</v>
      </c>
      <c r="I178" s="208"/>
      <c r="J178" s="209">
        <f t="shared" si="40"/>
        <v>0</v>
      </c>
      <c r="K178" s="205" t="s">
        <v>21</v>
      </c>
      <c r="L178" s="62"/>
      <c r="M178" s="210" t="s">
        <v>21</v>
      </c>
      <c r="N178" s="211" t="s">
        <v>45</v>
      </c>
      <c r="O178" s="43"/>
      <c r="P178" s="212">
        <f t="shared" si="41"/>
        <v>0</v>
      </c>
      <c r="Q178" s="212">
        <v>3.1199999999999999E-3</v>
      </c>
      <c r="R178" s="212">
        <f t="shared" si="42"/>
        <v>3.1199999999999999E-3</v>
      </c>
      <c r="S178" s="212">
        <v>0</v>
      </c>
      <c r="T178" s="213">
        <f t="shared" si="43"/>
        <v>0</v>
      </c>
      <c r="AR178" s="25" t="s">
        <v>375</v>
      </c>
      <c r="AT178" s="25" t="s">
        <v>311</v>
      </c>
      <c r="AU178" s="25" t="s">
        <v>84</v>
      </c>
      <c r="AY178" s="25" t="s">
        <v>308</v>
      </c>
      <c r="BE178" s="214">
        <f t="shared" si="44"/>
        <v>0</v>
      </c>
      <c r="BF178" s="214">
        <f t="shared" si="45"/>
        <v>0</v>
      </c>
      <c r="BG178" s="214">
        <f t="shared" si="46"/>
        <v>0</v>
      </c>
      <c r="BH178" s="214">
        <f t="shared" si="47"/>
        <v>0</v>
      </c>
      <c r="BI178" s="214">
        <f t="shared" si="48"/>
        <v>0</v>
      </c>
      <c r="BJ178" s="25" t="s">
        <v>82</v>
      </c>
      <c r="BK178" s="214">
        <f t="shared" si="49"/>
        <v>0</v>
      </c>
      <c r="BL178" s="25" t="s">
        <v>375</v>
      </c>
      <c r="BM178" s="25" t="s">
        <v>9263</v>
      </c>
    </row>
    <row r="179" spans="2:65" s="1" customFormat="1" ht="22.5" customHeight="1">
      <c r="B179" s="42"/>
      <c r="C179" s="203" t="s">
        <v>2084</v>
      </c>
      <c r="D179" s="203" t="s">
        <v>311</v>
      </c>
      <c r="E179" s="204" t="s">
        <v>7012</v>
      </c>
      <c r="F179" s="205" t="s">
        <v>8524</v>
      </c>
      <c r="G179" s="206" t="s">
        <v>578</v>
      </c>
      <c r="H179" s="207">
        <v>10</v>
      </c>
      <c r="I179" s="208"/>
      <c r="J179" s="209">
        <f t="shared" si="40"/>
        <v>0</v>
      </c>
      <c r="K179" s="205" t="s">
        <v>6599</v>
      </c>
      <c r="L179" s="62"/>
      <c r="M179" s="210" t="s">
        <v>21</v>
      </c>
      <c r="N179" s="211" t="s">
        <v>45</v>
      </c>
      <c r="O179" s="43"/>
      <c r="P179" s="212">
        <f t="shared" si="41"/>
        <v>0</v>
      </c>
      <c r="Q179" s="212">
        <v>1.47E-3</v>
      </c>
      <c r="R179" s="212">
        <f t="shared" si="42"/>
        <v>1.47E-2</v>
      </c>
      <c r="S179" s="212">
        <v>0</v>
      </c>
      <c r="T179" s="213">
        <f t="shared" si="43"/>
        <v>0</v>
      </c>
      <c r="AR179" s="25" t="s">
        <v>375</v>
      </c>
      <c r="AT179" s="25" t="s">
        <v>311</v>
      </c>
      <c r="AU179" s="25" t="s">
        <v>84</v>
      </c>
      <c r="AY179" s="25" t="s">
        <v>308</v>
      </c>
      <c r="BE179" s="214">
        <f t="shared" si="44"/>
        <v>0</v>
      </c>
      <c r="BF179" s="214">
        <f t="shared" si="45"/>
        <v>0</v>
      </c>
      <c r="BG179" s="214">
        <f t="shared" si="46"/>
        <v>0</v>
      </c>
      <c r="BH179" s="214">
        <f t="shared" si="47"/>
        <v>0</v>
      </c>
      <c r="BI179" s="214">
        <f t="shared" si="48"/>
        <v>0</v>
      </c>
      <c r="BJ179" s="25" t="s">
        <v>82</v>
      </c>
      <c r="BK179" s="214">
        <f t="shared" si="49"/>
        <v>0</v>
      </c>
      <c r="BL179" s="25" t="s">
        <v>375</v>
      </c>
      <c r="BM179" s="25" t="s">
        <v>9264</v>
      </c>
    </row>
    <row r="180" spans="2:65" s="1" customFormat="1" ht="22.5" customHeight="1">
      <c r="B180" s="42"/>
      <c r="C180" s="203" t="s">
        <v>2088</v>
      </c>
      <c r="D180" s="203" t="s">
        <v>311</v>
      </c>
      <c r="E180" s="204" t="s">
        <v>8526</v>
      </c>
      <c r="F180" s="205" t="s">
        <v>8527</v>
      </c>
      <c r="G180" s="206" t="s">
        <v>578</v>
      </c>
      <c r="H180" s="207">
        <v>10</v>
      </c>
      <c r="I180" s="208"/>
      <c r="J180" s="209">
        <f t="shared" si="40"/>
        <v>0</v>
      </c>
      <c r="K180" s="205" t="s">
        <v>6599</v>
      </c>
      <c r="L180" s="62"/>
      <c r="M180" s="210" t="s">
        <v>21</v>
      </c>
      <c r="N180" s="211" t="s">
        <v>45</v>
      </c>
      <c r="O180" s="43"/>
      <c r="P180" s="212">
        <f t="shared" si="41"/>
        <v>0</v>
      </c>
      <c r="Q180" s="212">
        <v>8.4999999999999995E-4</v>
      </c>
      <c r="R180" s="212">
        <f t="shared" si="42"/>
        <v>8.4999999999999989E-3</v>
      </c>
      <c r="S180" s="212">
        <v>0</v>
      </c>
      <c r="T180" s="213">
        <f t="shared" si="43"/>
        <v>0</v>
      </c>
      <c r="AR180" s="25" t="s">
        <v>375</v>
      </c>
      <c r="AT180" s="25" t="s">
        <v>311</v>
      </c>
      <c r="AU180" s="25" t="s">
        <v>84</v>
      </c>
      <c r="AY180" s="25" t="s">
        <v>308</v>
      </c>
      <c r="BE180" s="214">
        <f t="shared" si="44"/>
        <v>0</v>
      </c>
      <c r="BF180" s="214">
        <f t="shared" si="45"/>
        <v>0</v>
      </c>
      <c r="BG180" s="214">
        <f t="shared" si="46"/>
        <v>0</v>
      </c>
      <c r="BH180" s="214">
        <f t="shared" si="47"/>
        <v>0</v>
      </c>
      <c r="BI180" s="214">
        <f t="shared" si="48"/>
        <v>0</v>
      </c>
      <c r="BJ180" s="25" t="s">
        <v>82</v>
      </c>
      <c r="BK180" s="214">
        <f t="shared" si="49"/>
        <v>0</v>
      </c>
      <c r="BL180" s="25" t="s">
        <v>375</v>
      </c>
      <c r="BM180" s="25" t="s">
        <v>9265</v>
      </c>
    </row>
    <row r="181" spans="2:65" s="11" customFormat="1" ht="29.85" customHeight="1">
      <c r="B181" s="186"/>
      <c r="C181" s="187"/>
      <c r="D181" s="200" t="s">
        <v>73</v>
      </c>
      <c r="E181" s="201" t="s">
        <v>3376</v>
      </c>
      <c r="F181" s="201" t="s">
        <v>3377</v>
      </c>
      <c r="G181" s="187"/>
      <c r="H181" s="187"/>
      <c r="I181" s="190"/>
      <c r="J181" s="202">
        <f>BK181</f>
        <v>0</v>
      </c>
      <c r="K181" s="187"/>
      <c r="L181" s="192"/>
      <c r="M181" s="193"/>
      <c r="N181" s="194"/>
      <c r="O181" s="194"/>
      <c r="P181" s="195">
        <f>SUM(P182:P187)</f>
        <v>0</v>
      </c>
      <c r="Q181" s="194"/>
      <c r="R181" s="195">
        <f>SUM(R182:R187)</f>
        <v>2.4420000000000001E-2</v>
      </c>
      <c r="S181" s="194"/>
      <c r="T181" s="196">
        <f>SUM(T182:T187)</f>
        <v>0</v>
      </c>
      <c r="AR181" s="197" t="s">
        <v>84</v>
      </c>
      <c r="AT181" s="198" t="s">
        <v>73</v>
      </c>
      <c r="AU181" s="198" t="s">
        <v>82</v>
      </c>
      <c r="AY181" s="197" t="s">
        <v>308</v>
      </c>
      <c r="BK181" s="199">
        <f>SUM(BK182:BK187)</f>
        <v>0</v>
      </c>
    </row>
    <row r="182" spans="2:65" s="1" customFormat="1" ht="22.5" customHeight="1">
      <c r="B182" s="42"/>
      <c r="C182" s="203" t="s">
        <v>2091</v>
      </c>
      <c r="D182" s="203" t="s">
        <v>311</v>
      </c>
      <c r="E182" s="204" t="s">
        <v>8857</v>
      </c>
      <c r="F182" s="205" t="s">
        <v>8858</v>
      </c>
      <c r="G182" s="206" t="s">
        <v>538</v>
      </c>
      <c r="H182" s="207">
        <v>23</v>
      </c>
      <c r="I182" s="208"/>
      <c r="J182" s="209">
        <f t="shared" ref="J182:J187" si="50">ROUND(I182*H182,2)</f>
        <v>0</v>
      </c>
      <c r="K182" s="205" t="s">
        <v>6599</v>
      </c>
      <c r="L182" s="62"/>
      <c r="M182" s="210" t="s">
        <v>21</v>
      </c>
      <c r="N182" s="211" t="s">
        <v>45</v>
      </c>
      <c r="O182" s="43"/>
      <c r="P182" s="212">
        <f t="shared" ref="P182:P187" si="51">O182*H182</f>
        <v>0</v>
      </c>
      <c r="Q182" s="212">
        <v>2.0000000000000002E-5</v>
      </c>
      <c r="R182" s="212">
        <f t="shared" ref="R182:R187" si="52">Q182*H182</f>
        <v>4.6000000000000001E-4</v>
      </c>
      <c r="S182" s="212">
        <v>0</v>
      </c>
      <c r="T182" s="213">
        <f t="shared" ref="T182:T187" si="53">S182*H182</f>
        <v>0</v>
      </c>
      <c r="AR182" s="25" t="s">
        <v>375</v>
      </c>
      <c r="AT182" s="25" t="s">
        <v>311</v>
      </c>
      <c r="AU182" s="25" t="s">
        <v>84</v>
      </c>
      <c r="AY182" s="25" t="s">
        <v>308</v>
      </c>
      <c r="BE182" s="214">
        <f t="shared" ref="BE182:BE187" si="54">IF(N182="základní",J182,0)</f>
        <v>0</v>
      </c>
      <c r="BF182" s="214">
        <f t="shared" ref="BF182:BF187" si="55">IF(N182="snížená",J182,0)</f>
        <v>0</v>
      </c>
      <c r="BG182" s="214">
        <f t="shared" ref="BG182:BG187" si="56">IF(N182="zákl. přenesená",J182,0)</f>
        <v>0</v>
      </c>
      <c r="BH182" s="214">
        <f t="shared" ref="BH182:BH187" si="57">IF(N182="sníž. přenesená",J182,0)</f>
        <v>0</v>
      </c>
      <c r="BI182" s="214">
        <f t="shared" ref="BI182:BI187" si="58">IF(N182="nulová",J182,0)</f>
        <v>0</v>
      </c>
      <c r="BJ182" s="25" t="s">
        <v>82</v>
      </c>
      <c r="BK182" s="214">
        <f t="shared" ref="BK182:BK187" si="59">ROUND(I182*H182,2)</f>
        <v>0</v>
      </c>
      <c r="BL182" s="25" t="s">
        <v>375</v>
      </c>
      <c r="BM182" s="25" t="s">
        <v>9266</v>
      </c>
    </row>
    <row r="183" spans="2:65" s="1" customFormat="1" ht="22.5" customHeight="1">
      <c r="B183" s="42"/>
      <c r="C183" s="203" t="s">
        <v>2094</v>
      </c>
      <c r="D183" s="203" t="s">
        <v>311</v>
      </c>
      <c r="E183" s="204" t="s">
        <v>8860</v>
      </c>
      <c r="F183" s="205" t="s">
        <v>8861</v>
      </c>
      <c r="G183" s="206" t="s">
        <v>538</v>
      </c>
      <c r="H183" s="207">
        <v>158</v>
      </c>
      <c r="I183" s="208"/>
      <c r="J183" s="209">
        <f t="shared" si="50"/>
        <v>0</v>
      </c>
      <c r="K183" s="205" t="s">
        <v>6599</v>
      </c>
      <c r="L183" s="62"/>
      <c r="M183" s="210" t="s">
        <v>21</v>
      </c>
      <c r="N183" s="211" t="s">
        <v>45</v>
      </c>
      <c r="O183" s="43"/>
      <c r="P183" s="212">
        <f t="shared" si="51"/>
        <v>0</v>
      </c>
      <c r="Q183" s="212">
        <v>5.0000000000000002E-5</v>
      </c>
      <c r="R183" s="212">
        <f t="shared" si="52"/>
        <v>7.9000000000000008E-3</v>
      </c>
      <c r="S183" s="212">
        <v>0</v>
      </c>
      <c r="T183" s="213">
        <f t="shared" si="53"/>
        <v>0</v>
      </c>
      <c r="AR183" s="25" t="s">
        <v>375</v>
      </c>
      <c r="AT183" s="25" t="s">
        <v>311</v>
      </c>
      <c r="AU183" s="25" t="s">
        <v>84</v>
      </c>
      <c r="AY183" s="25" t="s">
        <v>308</v>
      </c>
      <c r="BE183" s="214">
        <f t="shared" si="54"/>
        <v>0</v>
      </c>
      <c r="BF183" s="214">
        <f t="shared" si="55"/>
        <v>0</v>
      </c>
      <c r="BG183" s="214">
        <f t="shared" si="56"/>
        <v>0</v>
      </c>
      <c r="BH183" s="214">
        <f t="shared" si="57"/>
        <v>0</v>
      </c>
      <c r="BI183" s="214">
        <f t="shared" si="58"/>
        <v>0</v>
      </c>
      <c r="BJ183" s="25" t="s">
        <v>82</v>
      </c>
      <c r="BK183" s="214">
        <f t="shared" si="59"/>
        <v>0</v>
      </c>
      <c r="BL183" s="25" t="s">
        <v>375</v>
      </c>
      <c r="BM183" s="25" t="s">
        <v>9267</v>
      </c>
    </row>
    <row r="184" spans="2:65" s="1" customFormat="1" ht="22.5" customHeight="1">
      <c r="B184" s="42"/>
      <c r="C184" s="203" t="s">
        <v>2098</v>
      </c>
      <c r="D184" s="203" t="s">
        <v>311</v>
      </c>
      <c r="E184" s="204" t="s">
        <v>9268</v>
      </c>
      <c r="F184" s="205" t="s">
        <v>9269</v>
      </c>
      <c r="G184" s="206" t="s">
        <v>538</v>
      </c>
      <c r="H184" s="207">
        <v>55</v>
      </c>
      <c r="I184" s="208"/>
      <c r="J184" s="209">
        <f t="shared" si="50"/>
        <v>0</v>
      </c>
      <c r="K184" s="205" t="s">
        <v>6599</v>
      </c>
      <c r="L184" s="62"/>
      <c r="M184" s="210" t="s">
        <v>21</v>
      </c>
      <c r="N184" s="211" t="s">
        <v>45</v>
      </c>
      <c r="O184" s="43"/>
      <c r="P184" s="212">
        <f t="shared" si="51"/>
        <v>0</v>
      </c>
      <c r="Q184" s="212">
        <v>6.9999999999999994E-5</v>
      </c>
      <c r="R184" s="212">
        <f t="shared" si="52"/>
        <v>3.8499999999999997E-3</v>
      </c>
      <c r="S184" s="212">
        <v>0</v>
      </c>
      <c r="T184" s="213">
        <f t="shared" si="53"/>
        <v>0</v>
      </c>
      <c r="AR184" s="25" t="s">
        <v>375</v>
      </c>
      <c r="AT184" s="25" t="s">
        <v>311</v>
      </c>
      <c r="AU184" s="25" t="s">
        <v>84</v>
      </c>
      <c r="AY184" s="25" t="s">
        <v>308</v>
      </c>
      <c r="BE184" s="214">
        <f t="shared" si="54"/>
        <v>0</v>
      </c>
      <c r="BF184" s="214">
        <f t="shared" si="55"/>
        <v>0</v>
      </c>
      <c r="BG184" s="214">
        <f t="shared" si="56"/>
        <v>0</v>
      </c>
      <c r="BH184" s="214">
        <f t="shared" si="57"/>
        <v>0</v>
      </c>
      <c r="BI184" s="214">
        <f t="shared" si="58"/>
        <v>0</v>
      </c>
      <c r="BJ184" s="25" t="s">
        <v>82</v>
      </c>
      <c r="BK184" s="214">
        <f t="shared" si="59"/>
        <v>0</v>
      </c>
      <c r="BL184" s="25" t="s">
        <v>375</v>
      </c>
      <c r="BM184" s="25" t="s">
        <v>9270</v>
      </c>
    </row>
    <row r="185" spans="2:65" s="1" customFormat="1" ht="22.5" customHeight="1">
      <c r="B185" s="42"/>
      <c r="C185" s="203" t="s">
        <v>2100</v>
      </c>
      <c r="D185" s="203" t="s">
        <v>311</v>
      </c>
      <c r="E185" s="204" t="s">
        <v>8863</v>
      </c>
      <c r="F185" s="205" t="s">
        <v>8864</v>
      </c>
      <c r="G185" s="206" t="s">
        <v>538</v>
      </c>
      <c r="H185" s="207">
        <v>23</v>
      </c>
      <c r="I185" s="208"/>
      <c r="J185" s="209">
        <f t="shared" si="50"/>
        <v>0</v>
      </c>
      <c r="K185" s="205" t="s">
        <v>6599</v>
      </c>
      <c r="L185" s="62"/>
      <c r="M185" s="210" t="s">
        <v>21</v>
      </c>
      <c r="N185" s="211" t="s">
        <v>45</v>
      </c>
      <c r="O185" s="43"/>
      <c r="P185" s="212">
        <f t="shared" si="51"/>
        <v>0</v>
      </c>
      <c r="Q185" s="212">
        <v>2.0000000000000002E-5</v>
      </c>
      <c r="R185" s="212">
        <f t="shared" si="52"/>
        <v>4.6000000000000001E-4</v>
      </c>
      <c r="S185" s="212">
        <v>0</v>
      </c>
      <c r="T185" s="213">
        <f t="shared" si="53"/>
        <v>0</v>
      </c>
      <c r="AR185" s="25" t="s">
        <v>375</v>
      </c>
      <c r="AT185" s="25" t="s">
        <v>311</v>
      </c>
      <c r="AU185" s="25" t="s">
        <v>84</v>
      </c>
      <c r="AY185" s="25" t="s">
        <v>308</v>
      </c>
      <c r="BE185" s="214">
        <f t="shared" si="54"/>
        <v>0</v>
      </c>
      <c r="BF185" s="214">
        <f t="shared" si="55"/>
        <v>0</v>
      </c>
      <c r="BG185" s="214">
        <f t="shared" si="56"/>
        <v>0</v>
      </c>
      <c r="BH185" s="214">
        <f t="shared" si="57"/>
        <v>0</v>
      </c>
      <c r="BI185" s="214">
        <f t="shared" si="58"/>
        <v>0</v>
      </c>
      <c r="BJ185" s="25" t="s">
        <v>82</v>
      </c>
      <c r="BK185" s="214">
        <f t="shared" si="59"/>
        <v>0</v>
      </c>
      <c r="BL185" s="25" t="s">
        <v>375</v>
      </c>
      <c r="BM185" s="25" t="s">
        <v>9271</v>
      </c>
    </row>
    <row r="186" spans="2:65" s="1" customFormat="1" ht="22.5" customHeight="1">
      <c r="B186" s="42"/>
      <c r="C186" s="203" t="s">
        <v>2103</v>
      </c>
      <c r="D186" s="203" t="s">
        <v>311</v>
      </c>
      <c r="E186" s="204" t="s">
        <v>8866</v>
      </c>
      <c r="F186" s="205" t="s">
        <v>8867</v>
      </c>
      <c r="G186" s="206" t="s">
        <v>538</v>
      </c>
      <c r="H186" s="207">
        <v>158</v>
      </c>
      <c r="I186" s="208"/>
      <c r="J186" s="209">
        <f t="shared" si="50"/>
        <v>0</v>
      </c>
      <c r="K186" s="205" t="s">
        <v>6599</v>
      </c>
      <c r="L186" s="62"/>
      <c r="M186" s="210" t="s">
        <v>21</v>
      </c>
      <c r="N186" s="211" t="s">
        <v>45</v>
      </c>
      <c r="O186" s="43"/>
      <c r="P186" s="212">
        <f t="shared" si="51"/>
        <v>0</v>
      </c>
      <c r="Q186" s="212">
        <v>5.0000000000000002E-5</v>
      </c>
      <c r="R186" s="212">
        <f t="shared" si="52"/>
        <v>7.9000000000000008E-3</v>
      </c>
      <c r="S186" s="212">
        <v>0</v>
      </c>
      <c r="T186" s="213">
        <f t="shared" si="53"/>
        <v>0</v>
      </c>
      <c r="AR186" s="25" t="s">
        <v>375</v>
      </c>
      <c r="AT186" s="25" t="s">
        <v>311</v>
      </c>
      <c r="AU186" s="25" t="s">
        <v>84</v>
      </c>
      <c r="AY186" s="25" t="s">
        <v>308</v>
      </c>
      <c r="BE186" s="214">
        <f t="shared" si="54"/>
        <v>0</v>
      </c>
      <c r="BF186" s="214">
        <f t="shared" si="55"/>
        <v>0</v>
      </c>
      <c r="BG186" s="214">
        <f t="shared" si="56"/>
        <v>0</v>
      </c>
      <c r="BH186" s="214">
        <f t="shared" si="57"/>
        <v>0</v>
      </c>
      <c r="BI186" s="214">
        <f t="shared" si="58"/>
        <v>0</v>
      </c>
      <c r="BJ186" s="25" t="s">
        <v>82</v>
      </c>
      <c r="BK186" s="214">
        <f t="shared" si="59"/>
        <v>0</v>
      </c>
      <c r="BL186" s="25" t="s">
        <v>375</v>
      </c>
      <c r="BM186" s="25" t="s">
        <v>9272</v>
      </c>
    </row>
    <row r="187" spans="2:65" s="1" customFormat="1" ht="22.5" customHeight="1">
      <c r="B187" s="42"/>
      <c r="C187" s="203" t="s">
        <v>2108</v>
      </c>
      <c r="D187" s="203" t="s">
        <v>311</v>
      </c>
      <c r="E187" s="204" t="s">
        <v>9273</v>
      </c>
      <c r="F187" s="205" t="s">
        <v>9274</v>
      </c>
      <c r="G187" s="206" t="s">
        <v>538</v>
      </c>
      <c r="H187" s="207">
        <v>55</v>
      </c>
      <c r="I187" s="208"/>
      <c r="J187" s="209">
        <f t="shared" si="50"/>
        <v>0</v>
      </c>
      <c r="K187" s="205" t="s">
        <v>6599</v>
      </c>
      <c r="L187" s="62"/>
      <c r="M187" s="210" t="s">
        <v>21</v>
      </c>
      <c r="N187" s="211" t="s">
        <v>45</v>
      </c>
      <c r="O187" s="43"/>
      <c r="P187" s="212">
        <f t="shared" si="51"/>
        <v>0</v>
      </c>
      <c r="Q187" s="212">
        <v>6.9999999999999994E-5</v>
      </c>
      <c r="R187" s="212">
        <f t="shared" si="52"/>
        <v>3.8499999999999997E-3</v>
      </c>
      <c r="S187" s="212">
        <v>0</v>
      </c>
      <c r="T187" s="213">
        <f t="shared" si="53"/>
        <v>0</v>
      </c>
      <c r="AR187" s="25" t="s">
        <v>375</v>
      </c>
      <c r="AT187" s="25" t="s">
        <v>311</v>
      </c>
      <c r="AU187" s="25" t="s">
        <v>84</v>
      </c>
      <c r="AY187" s="25" t="s">
        <v>308</v>
      </c>
      <c r="BE187" s="214">
        <f t="shared" si="54"/>
        <v>0</v>
      </c>
      <c r="BF187" s="214">
        <f t="shared" si="55"/>
        <v>0</v>
      </c>
      <c r="BG187" s="214">
        <f t="shared" si="56"/>
        <v>0</v>
      </c>
      <c r="BH187" s="214">
        <f t="shared" si="57"/>
        <v>0</v>
      </c>
      <c r="BI187" s="214">
        <f t="shared" si="58"/>
        <v>0</v>
      </c>
      <c r="BJ187" s="25" t="s">
        <v>82</v>
      </c>
      <c r="BK187" s="214">
        <f t="shared" si="59"/>
        <v>0</v>
      </c>
      <c r="BL187" s="25" t="s">
        <v>375</v>
      </c>
      <c r="BM187" s="25" t="s">
        <v>9275</v>
      </c>
    </row>
    <row r="188" spans="2:65" s="11" customFormat="1" ht="37.35" customHeight="1">
      <c r="B188" s="186"/>
      <c r="C188" s="187"/>
      <c r="D188" s="188" t="s">
        <v>73</v>
      </c>
      <c r="E188" s="189" t="s">
        <v>80</v>
      </c>
      <c r="F188" s="189" t="s">
        <v>306</v>
      </c>
      <c r="G188" s="187"/>
      <c r="H188" s="187"/>
      <c r="I188" s="190"/>
      <c r="J188" s="191">
        <f>BK188</f>
        <v>0</v>
      </c>
      <c r="K188" s="187"/>
      <c r="L188" s="192"/>
      <c r="M188" s="193"/>
      <c r="N188" s="194"/>
      <c r="O188" s="194"/>
      <c r="P188" s="195">
        <f>P189</f>
        <v>0</v>
      </c>
      <c r="Q188" s="194"/>
      <c r="R188" s="195">
        <f>R189</f>
        <v>0</v>
      </c>
      <c r="S188" s="194"/>
      <c r="T188" s="196">
        <f>T189</f>
        <v>0</v>
      </c>
      <c r="AR188" s="197" t="s">
        <v>307</v>
      </c>
      <c r="AT188" s="198" t="s">
        <v>73</v>
      </c>
      <c r="AU188" s="198" t="s">
        <v>74</v>
      </c>
      <c r="AY188" s="197" t="s">
        <v>308</v>
      </c>
      <c r="BK188" s="199">
        <f>BK189</f>
        <v>0</v>
      </c>
    </row>
    <row r="189" spans="2:65" s="11" customFormat="1" ht="19.899999999999999" customHeight="1">
      <c r="B189" s="186"/>
      <c r="C189" s="187"/>
      <c r="D189" s="200" t="s">
        <v>73</v>
      </c>
      <c r="E189" s="201" t="s">
        <v>414</v>
      </c>
      <c r="F189" s="201" t="s">
        <v>415</v>
      </c>
      <c r="G189" s="187"/>
      <c r="H189" s="187"/>
      <c r="I189" s="190"/>
      <c r="J189" s="202">
        <f>BK189</f>
        <v>0</v>
      </c>
      <c r="K189" s="187"/>
      <c r="L189" s="192"/>
      <c r="M189" s="193"/>
      <c r="N189" s="194"/>
      <c r="O189" s="194"/>
      <c r="P189" s="195">
        <f>SUM(P190:P207)</f>
        <v>0</v>
      </c>
      <c r="Q189" s="194"/>
      <c r="R189" s="195">
        <f>SUM(R190:R207)</f>
        <v>0</v>
      </c>
      <c r="S189" s="194"/>
      <c r="T189" s="196">
        <f>SUM(T190:T207)</f>
        <v>0</v>
      </c>
      <c r="AR189" s="197" t="s">
        <v>307</v>
      </c>
      <c r="AT189" s="198" t="s">
        <v>73</v>
      </c>
      <c r="AU189" s="198" t="s">
        <v>82</v>
      </c>
      <c r="AY189" s="197" t="s">
        <v>308</v>
      </c>
      <c r="BK189" s="199">
        <f>SUM(BK190:BK207)</f>
        <v>0</v>
      </c>
    </row>
    <row r="190" spans="2:65" s="1" customFormat="1" ht="22.5" customHeight="1">
      <c r="B190" s="42"/>
      <c r="C190" s="203" t="s">
        <v>2112</v>
      </c>
      <c r="D190" s="203" t="s">
        <v>311</v>
      </c>
      <c r="E190" s="204" t="s">
        <v>9276</v>
      </c>
      <c r="F190" s="205" t="s">
        <v>8870</v>
      </c>
      <c r="G190" s="206" t="s">
        <v>700</v>
      </c>
      <c r="H190" s="207">
        <v>1</v>
      </c>
      <c r="I190" s="208"/>
      <c r="J190" s="209">
        <f t="shared" ref="J190:J207" si="60">ROUND(I190*H190,2)</f>
        <v>0</v>
      </c>
      <c r="K190" s="205" t="s">
        <v>21</v>
      </c>
      <c r="L190" s="62"/>
      <c r="M190" s="210" t="s">
        <v>21</v>
      </c>
      <c r="N190" s="211" t="s">
        <v>45</v>
      </c>
      <c r="O190" s="43"/>
      <c r="P190" s="212">
        <f t="shared" ref="P190:P207" si="61">O190*H190</f>
        <v>0</v>
      </c>
      <c r="Q190" s="212">
        <v>0</v>
      </c>
      <c r="R190" s="212">
        <f t="shared" ref="R190:R207" si="62">Q190*H190</f>
        <v>0</v>
      </c>
      <c r="S190" s="212">
        <v>0</v>
      </c>
      <c r="T190" s="213">
        <f t="shared" ref="T190:T207" si="63">S190*H190</f>
        <v>0</v>
      </c>
      <c r="AR190" s="25" t="s">
        <v>327</v>
      </c>
      <c r="AT190" s="25" t="s">
        <v>311</v>
      </c>
      <c r="AU190" s="25" t="s">
        <v>84</v>
      </c>
      <c r="AY190" s="25" t="s">
        <v>308</v>
      </c>
      <c r="BE190" s="214">
        <f t="shared" ref="BE190:BE207" si="64">IF(N190="základní",J190,0)</f>
        <v>0</v>
      </c>
      <c r="BF190" s="214">
        <f t="shared" ref="BF190:BF207" si="65">IF(N190="snížená",J190,0)</f>
        <v>0</v>
      </c>
      <c r="BG190" s="214">
        <f t="shared" ref="BG190:BG207" si="66">IF(N190="zákl. přenesená",J190,0)</f>
        <v>0</v>
      </c>
      <c r="BH190" s="214">
        <f t="shared" ref="BH190:BH207" si="67">IF(N190="sníž. přenesená",J190,0)</f>
        <v>0</v>
      </c>
      <c r="BI190" s="214">
        <f t="shared" ref="BI190:BI207" si="68">IF(N190="nulová",J190,0)</f>
        <v>0</v>
      </c>
      <c r="BJ190" s="25" t="s">
        <v>82</v>
      </c>
      <c r="BK190" s="214">
        <f t="shared" ref="BK190:BK207" si="69">ROUND(I190*H190,2)</f>
        <v>0</v>
      </c>
      <c r="BL190" s="25" t="s">
        <v>327</v>
      </c>
      <c r="BM190" s="25" t="s">
        <v>381</v>
      </c>
    </row>
    <row r="191" spans="2:65" s="1" customFormat="1" ht="22.5" customHeight="1">
      <c r="B191" s="42"/>
      <c r="C191" s="203" t="s">
        <v>2117</v>
      </c>
      <c r="D191" s="203" t="s">
        <v>311</v>
      </c>
      <c r="E191" s="204" t="s">
        <v>9277</v>
      </c>
      <c r="F191" s="205" t="s">
        <v>8872</v>
      </c>
      <c r="G191" s="206" t="s">
        <v>700</v>
      </c>
      <c r="H191" s="207">
        <v>1</v>
      </c>
      <c r="I191" s="208"/>
      <c r="J191" s="209">
        <f t="shared" si="60"/>
        <v>0</v>
      </c>
      <c r="K191" s="205" t="s">
        <v>21</v>
      </c>
      <c r="L191" s="62"/>
      <c r="M191" s="210" t="s">
        <v>21</v>
      </c>
      <c r="N191" s="211" t="s">
        <v>45</v>
      </c>
      <c r="O191" s="43"/>
      <c r="P191" s="212">
        <f t="shared" si="61"/>
        <v>0</v>
      </c>
      <c r="Q191" s="212">
        <v>0</v>
      </c>
      <c r="R191" s="212">
        <f t="shared" si="62"/>
        <v>0</v>
      </c>
      <c r="S191" s="212">
        <v>0</v>
      </c>
      <c r="T191" s="213">
        <f t="shared" si="63"/>
        <v>0</v>
      </c>
      <c r="AR191" s="25" t="s">
        <v>327</v>
      </c>
      <c r="AT191" s="25" t="s">
        <v>311</v>
      </c>
      <c r="AU191" s="25" t="s">
        <v>84</v>
      </c>
      <c r="AY191" s="25" t="s">
        <v>308</v>
      </c>
      <c r="BE191" s="214">
        <f t="shared" si="64"/>
        <v>0</v>
      </c>
      <c r="BF191" s="214">
        <f t="shared" si="65"/>
        <v>0</v>
      </c>
      <c r="BG191" s="214">
        <f t="shared" si="66"/>
        <v>0</v>
      </c>
      <c r="BH191" s="214">
        <f t="shared" si="67"/>
        <v>0</v>
      </c>
      <c r="BI191" s="214">
        <f t="shared" si="68"/>
        <v>0</v>
      </c>
      <c r="BJ191" s="25" t="s">
        <v>82</v>
      </c>
      <c r="BK191" s="214">
        <f t="shared" si="69"/>
        <v>0</v>
      </c>
      <c r="BL191" s="25" t="s">
        <v>327</v>
      </c>
      <c r="BM191" s="25" t="s">
        <v>385</v>
      </c>
    </row>
    <row r="192" spans="2:65" s="1" customFormat="1" ht="22.5" customHeight="1">
      <c r="B192" s="42"/>
      <c r="C192" s="203" t="s">
        <v>2122</v>
      </c>
      <c r="D192" s="203" t="s">
        <v>311</v>
      </c>
      <c r="E192" s="204" t="s">
        <v>9278</v>
      </c>
      <c r="F192" s="205" t="s">
        <v>8874</v>
      </c>
      <c r="G192" s="206" t="s">
        <v>700</v>
      </c>
      <c r="H192" s="207">
        <v>1</v>
      </c>
      <c r="I192" s="208"/>
      <c r="J192" s="209">
        <f t="shared" si="60"/>
        <v>0</v>
      </c>
      <c r="K192" s="205" t="s">
        <v>21</v>
      </c>
      <c r="L192" s="62"/>
      <c r="M192" s="210" t="s">
        <v>21</v>
      </c>
      <c r="N192" s="211" t="s">
        <v>45</v>
      </c>
      <c r="O192" s="43"/>
      <c r="P192" s="212">
        <f t="shared" si="61"/>
        <v>0</v>
      </c>
      <c r="Q192" s="212">
        <v>0</v>
      </c>
      <c r="R192" s="212">
        <f t="shared" si="62"/>
        <v>0</v>
      </c>
      <c r="S192" s="212">
        <v>0</v>
      </c>
      <c r="T192" s="213">
        <f t="shared" si="63"/>
        <v>0</v>
      </c>
      <c r="AR192" s="25" t="s">
        <v>327</v>
      </c>
      <c r="AT192" s="25" t="s">
        <v>311</v>
      </c>
      <c r="AU192" s="25" t="s">
        <v>84</v>
      </c>
      <c r="AY192" s="25" t="s">
        <v>308</v>
      </c>
      <c r="BE192" s="214">
        <f t="shared" si="64"/>
        <v>0</v>
      </c>
      <c r="BF192" s="214">
        <f t="shared" si="65"/>
        <v>0</v>
      </c>
      <c r="BG192" s="214">
        <f t="shared" si="66"/>
        <v>0</v>
      </c>
      <c r="BH192" s="214">
        <f t="shared" si="67"/>
        <v>0</v>
      </c>
      <c r="BI192" s="214">
        <f t="shared" si="68"/>
        <v>0</v>
      </c>
      <c r="BJ192" s="25" t="s">
        <v>82</v>
      </c>
      <c r="BK192" s="214">
        <f t="shared" si="69"/>
        <v>0</v>
      </c>
      <c r="BL192" s="25" t="s">
        <v>327</v>
      </c>
      <c r="BM192" s="25" t="s">
        <v>389</v>
      </c>
    </row>
    <row r="193" spans="2:65" s="1" customFormat="1" ht="22.5" customHeight="1">
      <c r="B193" s="42"/>
      <c r="C193" s="203" t="s">
        <v>2126</v>
      </c>
      <c r="D193" s="203" t="s">
        <v>311</v>
      </c>
      <c r="E193" s="204" t="s">
        <v>9279</v>
      </c>
      <c r="F193" s="205" t="s">
        <v>7215</v>
      </c>
      <c r="G193" s="206" t="s">
        <v>700</v>
      </c>
      <c r="H193" s="207">
        <v>1</v>
      </c>
      <c r="I193" s="208"/>
      <c r="J193" s="209">
        <f t="shared" si="60"/>
        <v>0</v>
      </c>
      <c r="K193" s="205" t="s">
        <v>21</v>
      </c>
      <c r="L193" s="62"/>
      <c r="M193" s="210" t="s">
        <v>21</v>
      </c>
      <c r="N193" s="211" t="s">
        <v>45</v>
      </c>
      <c r="O193" s="43"/>
      <c r="P193" s="212">
        <f t="shared" si="61"/>
        <v>0</v>
      </c>
      <c r="Q193" s="212">
        <v>0</v>
      </c>
      <c r="R193" s="212">
        <f t="shared" si="62"/>
        <v>0</v>
      </c>
      <c r="S193" s="212">
        <v>0</v>
      </c>
      <c r="T193" s="213">
        <f t="shared" si="63"/>
        <v>0</v>
      </c>
      <c r="AR193" s="25" t="s">
        <v>327</v>
      </c>
      <c r="AT193" s="25" t="s">
        <v>311</v>
      </c>
      <c r="AU193" s="25" t="s">
        <v>84</v>
      </c>
      <c r="AY193" s="25" t="s">
        <v>308</v>
      </c>
      <c r="BE193" s="214">
        <f t="shared" si="64"/>
        <v>0</v>
      </c>
      <c r="BF193" s="214">
        <f t="shared" si="65"/>
        <v>0</v>
      </c>
      <c r="BG193" s="214">
        <f t="shared" si="66"/>
        <v>0</v>
      </c>
      <c r="BH193" s="214">
        <f t="shared" si="67"/>
        <v>0</v>
      </c>
      <c r="BI193" s="214">
        <f t="shared" si="68"/>
        <v>0</v>
      </c>
      <c r="BJ193" s="25" t="s">
        <v>82</v>
      </c>
      <c r="BK193" s="214">
        <f t="shared" si="69"/>
        <v>0</v>
      </c>
      <c r="BL193" s="25" t="s">
        <v>327</v>
      </c>
      <c r="BM193" s="25" t="s">
        <v>393</v>
      </c>
    </row>
    <row r="194" spans="2:65" s="1" customFormat="1" ht="22.5" customHeight="1">
      <c r="B194" s="42"/>
      <c r="C194" s="203" t="s">
        <v>2130</v>
      </c>
      <c r="D194" s="203" t="s">
        <v>311</v>
      </c>
      <c r="E194" s="204" t="s">
        <v>9280</v>
      </c>
      <c r="F194" s="205" t="s">
        <v>7218</v>
      </c>
      <c r="G194" s="206" t="s">
        <v>700</v>
      </c>
      <c r="H194" s="207">
        <v>1</v>
      </c>
      <c r="I194" s="208"/>
      <c r="J194" s="209">
        <f t="shared" si="60"/>
        <v>0</v>
      </c>
      <c r="K194" s="205" t="s">
        <v>21</v>
      </c>
      <c r="L194" s="62"/>
      <c r="M194" s="210" t="s">
        <v>21</v>
      </c>
      <c r="N194" s="211" t="s">
        <v>45</v>
      </c>
      <c r="O194" s="43"/>
      <c r="P194" s="212">
        <f t="shared" si="61"/>
        <v>0</v>
      </c>
      <c r="Q194" s="212">
        <v>0</v>
      </c>
      <c r="R194" s="212">
        <f t="shared" si="62"/>
        <v>0</v>
      </c>
      <c r="S194" s="212">
        <v>0</v>
      </c>
      <c r="T194" s="213">
        <f t="shared" si="63"/>
        <v>0</v>
      </c>
      <c r="AR194" s="25" t="s">
        <v>327</v>
      </c>
      <c r="AT194" s="25" t="s">
        <v>311</v>
      </c>
      <c r="AU194" s="25" t="s">
        <v>84</v>
      </c>
      <c r="AY194" s="25" t="s">
        <v>308</v>
      </c>
      <c r="BE194" s="214">
        <f t="shared" si="64"/>
        <v>0</v>
      </c>
      <c r="BF194" s="214">
        <f t="shared" si="65"/>
        <v>0</v>
      </c>
      <c r="BG194" s="214">
        <f t="shared" si="66"/>
        <v>0</v>
      </c>
      <c r="BH194" s="214">
        <f t="shared" si="67"/>
        <v>0</v>
      </c>
      <c r="BI194" s="214">
        <f t="shared" si="68"/>
        <v>0</v>
      </c>
      <c r="BJ194" s="25" t="s">
        <v>82</v>
      </c>
      <c r="BK194" s="214">
        <f t="shared" si="69"/>
        <v>0</v>
      </c>
      <c r="BL194" s="25" t="s">
        <v>327</v>
      </c>
      <c r="BM194" s="25" t="s">
        <v>9</v>
      </c>
    </row>
    <row r="195" spans="2:65" s="1" customFormat="1" ht="22.5" customHeight="1">
      <c r="B195" s="42"/>
      <c r="C195" s="203" t="s">
        <v>2134</v>
      </c>
      <c r="D195" s="203" t="s">
        <v>311</v>
      </c>
      <c r="E195" s="204" t="s">
        <v>9281</v>
      </c>
      <c r="F195" s="205" t="s">
        <v>9107</v>
      </c>
      <c r="G195" s="206" t="s">
        <v>700</v>
      </c>
      <c r="H195" s="207">
        <v>1</v>
      </c>
      <c r="I195" s="208"/>
      <c r="J195" s="209">
        <f t="shared" si="60"/>
        <v>0</v>
      </c>
      <c r="K195" s="205" t="s">
        <v>21</v>
      </c>
      <c r="L195" s="62"/>
      <c r="M195" s="210" t="s">
        <v>21</v>
      </c>
      <c r="N195" s="211" t="s">
        <v>45</v>
      </c>
      <c r="O195" s="43"/>
      <c r="P195" s="212">
        <f t="shared" si="61"/>
        <v>0</v>
      </c>
      <c r="Q195" s="212">
        <v>0</v>
      </c>
      <c r="R195" s="212">
        <f t="shared" si="62"/>
        <v>0</v>
      </c>
      <c r="S195" s="212">
        <v>0</v>
      </c>
      <c r="T195" s="213">
        <f t="shared" si="63"/>
        <v>0</v>
      </c>
      <c r="AR195" s="25" t="s">
        <v>327</v>
      </c>
      <c r="AT195" s="25" t="s">
        <v>311</v>
      </c>
      <c r="AU195" s="25" t="s">
        <v>84</v>
      </c>
      <c r="AY195" s="25" t="s">
        <v>308</v>
      </c>
      <c r="BE195" s="214">
        <f t="shared" si="64"/>
        <v>0</v>
      </c>
      <c r="BF195" s="214">
        <f t="shared" si="65"/>
        <v>0</v>
      </c>
      <c r="BG195" s="214">
        <f t="shared" si="66"/>
        <v>0</v>
      </c>
      <c r="BH195" s="214">
        <f t="shared" si="67"/>
        <v>0</v>
      </c>
      <c r="BI195" s="214">
        <f t="shared" si="68"/>
        <v>0</v>
      </c>
      <c r="BJ195" s="25" t="s">
        <v>82</v>
      </c>
      <c r="BK195" s="214">
        <f t="shared" si="69"/>
        <v>0</v>
      </c>
      <c r="BL195" s="25" t="s">
        <v>327</v>
      </c>
      <c r="BM195" s="25" t="s">
        <v>402</v>
      </c>
    </row>
    <row r="196" spans="2:65" s="1" customFormat="1" ht="22.5" customHeight="1">
      <c r="B196" s="42"/>
      <c r="C196" s="203" t="s">
        <v>2139</v>
      </c>
      <c r="D196" s="203" t="s">
        <v>311</v>
      </c>
      <c r="E196" s="204" t="s">
        <v>9282</v>
      </c>
      <c r="F196" s="205" t="s">
        <v>7221</v>
      </c>
      <c r="G196" s="206" t="s">
        <v>700</v>
      </c>
      <c r="H196" s="207">
        <v>1</v>
      </c>
      <c r="I196" s="208"/>
      <c r="J196" s="209">
        <f t="shared" si="60"/>
        <v>0</v>
      </c>
      <c r="K196" s="205" t="s">
        <v>21</v>
      </c>
      <c r="L196" s="62"/>
      <c r="M196" s="210" t="s">
        <v>21</v>
      </c>
      <c r="N196" s="211" t="s">
        <v>45</v>
      </c>
      <c r="O196" s="43"/>
      <c r="P196" s="212">
        <f t="shared" si="61"/>
        <v>0</v>
      </c>
      <c r="Q196" s="212">
        <v>0</v>
      </c>
      <c r="R196" s="212">
        <f t="shared" si="62"/>
        <v>0</v>
      </c>
      <c r="S196" s="212">
        <v>0</v>
      </c>
      <c r="T196" s="213">
        <f t="shared" si="63"/>
        <v>0</v>
      </c>
      <c r="AR196" s="25" t="s">
        <v>327</v>
      </c>
      <c r="AT196" s="25" t="s">
        <v>311</v>
      </c>
      <c r="AU196" s="25" t="s">
        <v>84</v>
      </c>
      <c r="AY196" s="25" t="s">
        <v>308</v>
      </c>
      <c r="BE196" s="214">
        <f t="shared" si="64"/>
        <v>0</v>
      </c>
      <c r="BF196" s="214">
        <f t="shared" si="65"/>
        <v>0</v>
      </c>
      <c r="BG196" s="214">
        <f t="shared" si="66"/>
        <v>0</v>
      </c>
      <c r="BH196" s="214">
        <f t="shared" si="67"/>
        <v>0</v>
      </c>
      <c r="BI196" s="214">
        <f t="shared" si="68"/>
        <v>0</v>
      </c>
      <c r="BJ196" s="25" t="s">
        <v>82</v>
      </c>
      <c r="BK196" s="214">
        <f t="shared" si="69"/>
        <v>0</v>
      </c>
      <c r="BL196" s="25" t="s">
        <v>327</v>
      </c>
      <c r="BM196" s="25" t="s">
        <v>406</v>
      </c>
    </row>
    <row r="197" spans="2:65" s="1" customFormat="1" ht="22.5" customHeight="1">
      <c r="B197" s="42"/>
      <c r="C197" s="203" t="s">
        <v>2143</v>
      </c>
      <c r="D197" s="203" t="s">
        <v>311</v>
      </c>
      <c r="E197" s="204" t="s">
        <v>9283</v>
      </c>
      <c r="F197" s="205" t="s">
        <v>7224</v>
      </c>
      <c r="G197" s="206" t="s">
        <v>700</v>
      </c>
      <c r="H197" s="207">
        <v>1</v>
      </c>
      <c r="I197" s="208"/>
      <c r="J197" s="209">
        <f t="shared" si="60"/>
        <v>0</v>
      </c>
      <c r="K197" s="205" t="s">
        <v>21</v>
      </c>
      <c r="L197" s="62"/>
      <c r="M197" s="210" t="s">
        <v>21</v>
      </c>
      <c r="N197" s="211" t="s">
        <v>45</v>
      </c>
      <c r="O197" s="43"/>
      <c r="P197" s="212">
        <f t="shared" si="61"/>
        <v>0</v>
      </c>
      <c r="Q197" s="212">
        <v>0</v>
      </c>
      <c r="R197" s="212">
        <f t="shared" si="62"/>
        <v>0</v>
      </c>
      <c r="S197" s="212">
        <v>0</v>
      </c>
      <c r="T197" s="213">
        <f t="shared" si="63"/>
        <v>0</v>
      </c>
      <c r="AR197" s="25" t="s">
        <v>327</v>
      </c>
      <c r="AT197" s="25" t="s">
        <v>311</v>
      </c>
      <c r="AU197" s="25" t="s">
        <v>84</v>
      </c>
      <c r="AY197" s="25" t="s">
        <v>308</v>
      </c>
      <c r="BE197" s="214">
        <f t="shared" si="64"/>
        <v>0</v>
      </c>
      <c r="BF197" s="214">
        <f t="shared" si="65"/>
        <v>0</v>
      </c>
      <c r="BG197" s="214">
        <f t="shared" si="66"/>
        <v>0</v>
      </c>
      <c r="BH197" s="214">
        <f t="shared" si="67"/>
        <v>0</v>
      </c>
      <c r="BI197" s="214">
        <f t="shared" si="68"/>
        <v>0</v>
      </c>
      <c r="BJ197" s="25" t="s">
        <v>82</v>
      </c>
      <c r="BK197" s="214">
        <f t="shared" si="69"/>
        <v>0</v>
      </c>
      <c r="BL197" s="25" t="s">
        <v>327</v>
      </c>
      <c r="BM197" s="25" t="s">
        <v>410</v>
      </c>
    </row>
    <row r="198" spans="2:65" s="1" customFormat="1" ht="22.5" customHeight="1">
      <c r="B198" s="42"/>
      <c r="C198" s="203" t="s">
        <v>630</v>
      </c>
      <c r="D198" s="203" t="s">
        <v>311</v>
      </c>
      <c r="E198" s="204" t="s">
        <v>9284</v>
      </c>
      <c r="F198" s="205" t="s">
        <v>9285</v>
      </c>
      <c r="G198" s="206" t="s">
        <v>5275</v>
      </c>
      <c r="H198" s="207">
        <v>1</v>
      </c>
      <c r="I198" s="208"/>
      <c r="J198" s="209">
        <f t="shared" si="60"/>
        <v>0</v>
      </c>
      <c r="K198" s="205" t="s">
        <v>21</v>
      </c>
      <c r="L198" s="62"/>
      <c r="M198" s="210" t="s">
        <v>21</v>
      </c>
      <c r="N198" s="211" t="s">
        <v>45</v>
      </c>
      <c r="O198" s="43"/>
      <c r="P198" s="212">
        <f t="shared" si="61"/>
        <v>0</v>
      </c>
      <c r="Q198" s="212">
        <v>0</v>
      </c>
      <c r="R198" s="212">
        <f t="shared" si="62"/>
        <v>0</v>
      </c>
      <c r="S198" s="212">
        <v>0</v>
      </c>
      <c r="T198" s="213">
        <f t="shared" si="63"/>
        <v>0</v>
      </c>
      <c r="AR198" s="25" t="s">
        <v>327</v>
      </c>
      <c r="AT198" s="25" t="s">
        <v>311</v>
      </c>
      <c r="AU198" s="25" t="s">
        <v>84</v>
      </c>
      <c r="AY198" s="25" t="s">
        <v>308</v>
      </c>
      <c r="BE198" s="214">
        <f t="shared" si="64"/>
        <v>0</v>
      </c>
      <c r="BF198" s="214">
        <f t="shared" si="65"/>
        <v>0</v>
      </c>
      <c r="BG198" s="214">
        <f t="shared" si="66"/>
        <v>0</v>
      </c>
      <c r="BH198" s="214">
        <f t="shared" si="67"/>
        <v>0</v>
      </c>
      <c r="BI198" s="214">
        <f t="shared" si="68"/>
        <v>0</v>
      </c>
      <c r="BJ198" s="25" t="s">
        <v>82</v>
      </c>
      <c r="BK198" s="214">
        <f t="shared" si="69"/>
        <v>0</v>
      </c>
      <c r="BL198" s="25" t="s">
        <v>327</v>
      </c>
      <c r="BM198" s="25" t="s">
        <v>420</v>
      </c>
    </row>
    <row r="199" spans="2:65" s="1" customFormat="1" ht="22.5" customHeight="1">
      <c r="B199" s="42"/>
      <c r="C199" s="203" t="s">
        <v>636</v>
      </c>
      <c r="D199" s="203" t="s">
        <v>311</v>
      </c>
      <c r="E199" s="204" t="s">
        <v>9286</v>
      </c>
      <c r="F199" s="205" t="s">
        <v>7227</v>
      </c>
      <c r="G199" s="206" t="s">
        <v>8882</v>
      </c>
      <c r="H199" s="207">
        <v>12</v>
      </c>
      <c r="I199" s="208"/>
      <c r="J199" s="209">
        <f t="shared" si="60"/>
        <v>0</v>
      </c>
      <c r="K199" s="205" t="s">
        <v>21</v>
      </c>
      <c r="L199" s="62"/>
      <c r="M199" s="210" t="s">
        <v>21</v>
      </c>
      <c r="N199" s="211" t="s">
        <v>45</v>
      </c>
      <c r="O199" s="43"/>
      <c r="P199" s="212">
        <f t="shared" si="61"/>
        <v>0</v>
      </c>
      <c r="Q199" s="212">
        <v>0</v>
      </c>
      <c r="R199" s="212">
        <f t="shared" si="62"/>
        <v>0</v>
      </c>
      <c r="S199" s="212">
        <v>0</v>
      </c>
      <c r="T199" s="213">
        <f t="shared" si="63"/>
        <v>0</v>
      </c>
      <c r="AR199" s="25" t="s">
        <v>327</v>
      </c>
      <c r="AT199" s="25" t="s">
        <v>311</v>
      </c>
      <c r="AU199" s="25" t="s">
        <v>84</v>
      </c>
      <c r="AY199" s="25" t="s">
        <v>308</v>
      </c>
      <c r="BE199" s="214">
        <f t="shared" si="64"/>
        <v>0</v>
      </c>
      <c r="BF199" s="214">
        <f t="shared" si="65"/>
        <v>0</v>
      </c>
      <c r="BG199" s="214">
        <f t="shared" si="66"/>
        <v>0</v>
      </c>
      <c r="BH199" s="214">
        <f t="shared" si="67"/>
        <v>0</v>
      </c>
      <c r="BI199" s="214">
        <f t="shared" si="68"/>
        <v>0</v>
      </c>
      <c r="BJ199" s="25" t="s">
        <v>82</v>
      </c>
      <c r="BK199" s="214">
        <f t="shared" si="69"/>
        <v>0</v>
      </c>
      <c r="BL199" s="25" t="s">
        <v>327</v>
      </c>
      <c r="BM199" s="25" t="s">
        <v>593</v>
      </c>
    </row>
    <row r="200" spans="2:65" s="1" customFormat="1" ht="22.5" customHeight="1">
      <c r="B200" s="42"/>
      <c r="C200" s="203" t="s">
        <v>642</v>
      </c>
      <c r="D200" s="203" t="s">
        <v>311</v>
      </c>
      <c r="E200" s="204" t="s">
        <v>9287</v>
      </c>
      <c r="F200" s="205" t="s">
        <v>9288</v>
      </c>
      <c r="G200" s="206" t="s">
        <v>8882</v>
      </c>
      <c r="H200" s="207">
        <v>72</v>
      </c>
      <c r="I200" s="208"/>
      <c r="J200" s="209">
        <f t="shared" si="60"/>
        <v>0</v>
      </c>
      <c r="K200" s="205" t="s">
        <v>21</v>
      </c>
      <c r="L200" s="62"/>
      <c r="M200" s="210" t="s">
        <v>21</v>
      </c>
      <c r="N200" s="211" t="s">
        <v>45</v>
      </c>
      <c r="O200" s="43"/>
      <c r="P200" s="212">
        <f t="shared" si="61"/>
        <v>0</v>
      </c>
      <c r="Q200" s="212">
        <v>0</v>
      </c>
      <c r="R200" s="212">
        <f t="shared" si="62"/>
        <v>0</v>
      </c>
      <c r="S200" s="212">
        <v>0</v>
      </c>
      <c r="T200" s="213">
        <f t="shared" si="63"/>
        <v>0</v>
      </c>
      <c r="AR200" s="25" t="s">
        <v>327</v>
      </c>
      <c r="AT200" s="25" t="s">
        <v>311</v>
      </c>
      <c r="AU200" s="25" t="s">
        <v>84</v>
      </c>
      <c r="AY200" s="25" t="s">
        <v>308</v>
      </c>
      <c r="BE200" s="214">
        <f t="shared" si="64"/>
        <v>0</v>
      </c>
      <c r="BF200" s="214">
        <f t="shared" si="65"/>
        <v>0</v>
      </c>
      <c r="BG200" s="214">
        <f t="shared" si="66"/>
        <v>0</v>
      </c>
      <c r="BH200" s="214">
        <f t="shared" si="67"/>
        <v>0</v>
      </c>
      <c r="BI200" s="214">
        <f t="shared" si="68"/>
        <v>0</v>
      </c>
      <c r="BJ200" s="25" t="s">
        <v>82</v>
      </c>
      <c r="BK200" s="214">
        <f t="shared" si="69"/>
        <v>0</v>
      </c>
      <c r="BL200" s="25" t="s">
        <v>327</v>
      </c>
      <c r="BM200" s="25" t="s">
        <v>598</v>
      </c>
    </row>
    <row r="201" spans="2:65" s="1" customFormat="1" ht="22.5" customHeight="1">
      <c r="B201" s="42"/>
      <c r="C201" s="203" t="s">
        <v>2156</v>
      </c>
      <c r="D201" s="203" t="s">
        <v>311</v>
      </c>
      <c r="E201" s="204" t="s">
        <v>9289</v>
      </c>
      <c r="F201" s="205" t="s">
        <v>9290</v>
      </c>
      <c r="G201" s="206" t="s">
        <v>700</v>
      </c>
      <c r="H201" s="207">
        <v>1</v>
      </c>
      <c r="I201" s="208"/>
      <c r="J201" s="209">
        <f t="shared" si="60"/>
        <v>0</v>
      </c>
      <c r="K201" s="205" t="s">
        <v>21</v>
      </c>
      <c r="L201" s="62"/>
      <c r="M201" s="210" t="s">
        <v>21</v>
      </c>
      <c r="N201" s="211" t="s">
        <v>45</v>
      </c>
      <c r="O201" s="43"/>
      <c r="P201" s="212">
        <f t="shared" si="61"/>
        <v>0</v>
      </c>
      <c r="Q201" s="212">
        <v>0</v>
      </c>
      <c r="R201" s="212">
        <f t="shared" si="62"/>
        <v>0</v>
      </c>
      <c r="S201" s="212">
        <v>0</v>
      </c>
      <c r="T201" s="213">
        <f t="shared" si="63"/>
        <v>0</v>
      </c>
      <c r="AR201" s="25" t="s">
        <v>327</v>
      </c>
      <c r="AT201" s="25" t="s">
        <v>311</v>
      </c>
      <c r="AU201" s="25" t="s">
        <v>84</v>
      </c>
      <c r="AY201" s="25" t="s">
        <v>308</v>
      </c>
      <c r="BE201" s="214">
        <f t="shared" si="64"/>
        <v>0</v>
      </c>
      <c r="BF201" s="214">
        <f t="shared" si="65"/>
        <v>0</v>
      </c>
      <c r="BG201" s="214">
        <f t="shared" si="66"/>
        <v>0</v>
      </c>
      <c r="BH201" s="214">
        <f t="shared" si="67"/>
        <v>0</v>
      </c>
      <c r="BI201" s="214">
        <f t="shared" si="68"/>
        <v>0</v>
      </c>
      <c r="BJ201" s="25" t="s">
        <v>82</v>
      </c>
      <c r="BK201" s="214">
        <f t="shared" si="69"/>
        <v>0</v>
      </c>
      <c r="BL201" s="25" t="s">
        <v>327</v>
      </c>
      <c r="BM201" s="25" t="s">
        <v>603</v>
      </c>
    </row>
    <row r="202" spans="2:65" s="1" customFormat="1" ht="22.5" customHeight="1">
      <c r="B202" s="42"/>
      <c r="C202" s="203" t="s">
        <v>2161</v>
      </c>
      <c r="D202" s="203" t="s">
        <v>311</v>
      </c>
      <c r="E202" s="204" t="s">
        <v>9291</v>
      </c>
      <c r="F202" s="205" t="s">
        <v>7232</v>
      </c>
      <c r="G202" s="206" t="s">
        <v>5275</v>
      </c>
      <c r="H202" s="207">
        <v>35</v>
      </c>
      <c r="I202" s="208"/>
      <c r="J202" s="209">
        <f t="shared" si="60"/>
        <v>0</v>
      </c>
      <c r="K202" s="205" t="s">
        <v>21</v>
      </c>
      <c r="L202" s="62"/>
      <c r="M202" s="210" t="s">
        <v>21</v>
      </c>
      <c r="N202" s="211" t="s">
        <v>45</v>
      </c>
      <c r="O202" s="43"/>
      <c r="P202" s="212">
        <f t="shared" si="61"/>
        <v>0</v>
      </c>
      <c r="Q202" s="212">
        <v>0</v>
      </c>
      <c r="R202" s="212">
        <f t="shared" si="62"/>
        <v>0</v>
      </c>
      <c r="S202" s="212">
        <v>0</v>
      </c>
      <c r="T202" s="213">
        <f t="shared" si="63"/>
        <v>0</v>
      </c>
      <c r="AR202" s="25" t="s">
        <v>327</v>
      </c>
      <c r="AT202" s="25" t="s">
        <v>311</v>
      </c>
      <c r="AU202" s="25" t="s">
        <v>84</v>
      </c>
      <c r="AY202" s="25" t="s">
        <v>308</v>
      </c>
      <c r="BE202" s="214">
        <f t="shared" si="64"/>
        <v>0</v>
      </c>
      <c r="BF202" s="214">
        <f t="shared" si="65"/>
        <v>0</v>
      </c>
      <c r="BG202" s="214">
        <f t="shared" si="66"/>
        <v>0</v>
      </c>
      <c r="BH202" s="214">
        <f t="shared" si="67"/>
        <v>0</v>
      </c>
      <c r="BI202" s="214">
        <f t="shared" si="68"/>
        <v>0</v>
      </c>
      <c r="BJ202" s="25" t="s">
        <v>82</v>
      </c>
      <c r="BK202" s="214">
        <f t="shared" si="69"/>
        <v>0</v>
      </c>
      <c r="BL202" s="25" t="s">
        <v>327</v>
      </c>
      <c r="BM202" s="25" t="s">
        <v>608</v>
      </c>
    </row>
    <row r="203" spans="2:65" s="1" customFormat="1" ht="22.5" customHeight="1">
      <c r="B203" s="42"/>
      <c r="C203" s="203" t="s">
        <v>2166</v>
      </c>
      <c r="D203" s="203" t="s">
        <v>311</v>
      </c>
      <c r="E203" s="204" t="s">
        <v>9292</v>
      </c>
      <c r="F203" s="205" t="s">
        <v>7235</v>
      </c>
      <c r="G203" s="206" t="s">
        <v>5275</v>
      </c>
      <c r="H203" s="207">
        <v>35</v>
      </c>
      <c r="I203" s="208"/>
      <c r="J203" s="209">
        <f t="shared" si="60"/>
        <v>0</v>
      </c>
      <c r="K203" s="205" t="s">
        <v>21</v>
      </c>
      <c r="L203" s="62"/>
      <c r="M203" s="210" t="s">
        <v>21</v>
      </c>
      <c r="N203" s="211" t="s">
        <v>45</v>
      </c>
      <c r="O203" s="43"/>
      <c r="P203" s="212">
        <f t="shared" si="61"/>
        <v>0</v>
      </c>
      <c r="Q203" s="212">
        <v>0</v>
      </c>
      <c r="R203" s="212">
        <f t="shared" si="62"/>
        <v>0</v>
      </c>
      <c r="S203" s="212">
        <v>0</v>
      </c>
      <c r="T203" s="213">
        <f t="shared" si="63"/>
        <v>0</v>
      </c>
      <c r="AR203" s="25" t="s">
        <v>327</v>
      </c>
      <c r="AT203" s="25" t="s">
        <v>311</v>
      </c>
      <c r="AU203" s="25" t="s">
        <v>84</v>
      </c>
      <c r="AY203" s="25" t="s">
        <v>308</v>
      </c>
      <c r="BE203" s="214">
        <f t="shared" si="64"/>
        <v>0</v>
      </c>
      <c r="BF203" s="214">
        <f t="shared" si="65"/>
        <v>0</v>
      </c>
      <c r="BG203" s="214">
        <f t="shared" si="66"/>
        <v>0</v>
      </c>
      <c r="BH203" s="214">
        <f t="shared" si="67"/>
        <v>0</v>
      </c>
      <c r="BI203" s="214">
        <f t="shared" si="68"/>
        <v>0</v>
      </c>
      <c r="BJ203" s="25" t="s">
        <v>82</v>
      </c>
      <c r="BK203" s="214">
        <f t="shared" si="69"/>
        <v>0</v>
      </c>
      <c r="BL203" s="25" t="s">
        <v>327</v>
      </c>
      <c r="BM203" s="25" t="s">
        <v>613</v>
      </c>
    </row>
    <row r="204" spans="2:65" s="1" customFormat="1" ht="31.5" customHeight="1">
      <c r="B204" s="42"/>
      <c r="C204" s="203" t="s">
        <v>2172</v>
      </c>
      <c r="D204" s="203" t="s">
        <v>311</v>
      </c>
      <c r="E204" s="204" t="s">
        <v>9293</v>
      </c>
      <c r="F204" s="205" t="s">
        <v>7238</v>
      </c>
      <c r="G204" s="206" t="s">
        <v>5275</v>
      </c>
      <c r="H204" s="207">
        <v>40</v>
      </c>
      <c r="I204" s="208"/>
      <c r="J204" s="209">
        <f t="shared" si="60"/>
        <v>0</v>
      </c>
      <c r="K204" s="205" t="s">
        <v>21</v>
      </c>
      <c r="L204" s="62"/>
      <c r="M204" s="210" t="s">
        <v>21</v>
      </c>
      <c r="N204" s="211" t="s">
        <v>45</v>
      </c>
      <c r="O204" s="43"/>
      <c r="P204" s="212">
        <f t="shared" si="61"/>
        <v>0</v>
      </c>
      <c r="Q204" s="212">
        <v>0</v>
      </c>
      <c r="R204" s="212">
        <f t="shared" si="62"/>
        <v>0</v>
      </c>
      <c r="S204" s="212">
        <v>0</v>
      </c>
      <c r="T204" s="213">
        <f t="shared" si="63"/>
        <v>0</v>
      </c>
      <c r="AR204" s="25" t="s">
        <v>327</v>
      </c>
      <c r="AT204" s="25" t="s">
        <v>311</v>
      </c>
      <c r="AU204" s="25" t="s">
        <v>84</v>
      </c>
      <c r="AY204" s="25" t="s">
        <v>308</v>
      </c>
      <c r="BE204" s="214">
        <f t="shared" si="64"/>
        <v>0</v>
      </c>
      <c r="BF204" s="214">
        <f t="shared" si="65"/>
        <v>0</v>
      </c>
      <c r="BG204" s="214">
        <f t="shared" si="66"/>
        <v>0</v>
      </c>
      <c r="BH204" s="214">
        <f t="shared" si="67"/>
        <v>0</v>
      </c>
      <c r="BI204" s="214">
        <f t="shared" si="68"/>
        <v>0</v>
      </c>
      <c r="BJ204" s="25" t="s">
        <v>82</v>
      </c>
      <c r="BK204" s="214">
        <f t="shared" si="69"/>
        <v>0</v>
      </c>
      <c r="BL204" s="25" t="s">
        <v>327</v>
      </c>
      <c r="BM204" s="25" t="s">
        <v>619</v>
      </c>
    </row>
    <row r="205" spans="2:65" s="1" customFormat="1" ht="22.5" customHeight="1">
      <c r="B205" s="42"/>
      <c r="C205" s="203" t="s">
        <v>2176</v>
      </c>
      <c r="D205" s="203" t="s">
        <v>311</v>
      </c>
      <c r="E205" s="204" t="s">
        <v>9294</v>
      </c>
      <c r="F205" s="205" t="s">
        <v>7241</v>
      </c>
      <c r="G205" s="206" t="s">
        <v>700</v>
      </c>
      <c r="H205" s="207">
        <v>1</v>
      </c>
      <c r="I205" s="208"/>
      <c r="J205" s="209">
        <f t="shared" si="60"/>
        <v>0</v>
      </c>
      <c r="K205" s="205" t="s">
        <v>21</v>
      </c>
      <c r="L205" s="62"/>
      <c r="M205" s="210" t="s">
        <v>21</v>
      </c>
      <c r="N205" s="211" t="s">
        <v>45</v>
      </c>
      <c r="O205" s="43"/>
      <c r="P205" s="212">
        <f t="shared" si="61"/>
        <v>0</v>
      </c>
      <c r="Q205" s="212">
        <v>0</v>
      </c>
      <c r="R205" s="212">
        <f t="shared" si="62"/>
        <v>0</v>
      </c>
      <c r="S205" s="212">
        <v>0</v>
      </c>
      <c r="T205" s="213">
        <f t="shared" si="63"/>
        <v>0</v>
      </c>
      <c r="AR205" s="25" t="s">
        <v>327</v>
      </c>
      <c r="AT205" s="25" t="s">
        <v>311</v>
      </c>
      <c r="AU205" s="25" t="s">
        <v>84</v>
      </c>
      <c r="AY205" s="25" t="s">
        <v>308</v>
      </c>
      <c r="BE205" s="214">
        <f t="shared" si="64"/>
        <v>0</v>
      </c>
      <c r="BF205" s="214">
        <f t="shared" si="65"/>
        <v>0</v>
      </c>
      <c r="BG205" s="214">
        <f t="shared" si="66"/>
        <v>0</v>
      </c>
      <c r="BH205" s="214">
        <f t="shared" si="67"/>
        <v>0</v>
      </c>
      <c r="BI205" s="214">
        <f t="shared" si="68"/>
        <v>0</v>
      </c>
      <c r="BJ205" s="25" t="s">
        <v>82</v>
      </c>
      <c r="BK205" s="214">
        <f t="shared" si="69"/>
        <v>0</v>
      </c>
      <c r="BL205" s="25" t="s">
        <v>327</v>
      </c>
      <c r="BM205" s="25" t="s">
        <v>624</v>
      </c>
    </row>
    <row r="206" spans="2:65" s="1" customFormat="1" ht="22.5" customHeight="1">
      <c r="B206" s="42"/>
      <c r="C206" s="203" t="s">
        <v>2180</v>
      </c>
      <c r="D206" s="203" t="s">
        <v>311</v>
      </c>
      <c r="E206" s="204" t="s">
        <v>9295</v>
      </c>
      <c r="F206" s="205" t="s">
        <v>7244</v>
      </c>
      <c r="G206" s="206" t="s">
        <v>700</v>
      </c>
      <c r="H206" s="207">
        <v>1</v>
      </c>
      <c r="I206" s="208"/>
      <c r="J206" s="209">
        <f t="shared" si="60"/>
        <v>0</v>
      </c>
      <c r="K206" s="205" t="s">
        <v>21</v>
      </c>
      <c r="L206" s="62"/>
      <c r="M206" s="210" t="s">
        <v>21</v>
      </c>
      <c r="N206" s="211" t="s">
        <v>45</v>
      </c>
      <c r="O206" s="43"/>
      <c r="P206" s="212">
        <f t="shared" si="61"/>
        <v>0</v>
      </c>
      <c r="Q206" s="212">
        <v>0</v>
      </c>
      <c r="R206" s="212">
        <f t="shared" si="62"/>
        <v>0</v>
      </c>
      <c r="S206" s="212">
        <v>0</v>
      </c>
      <c r="T206" s="213">
        <f t="shared" si="63"/>
        <v>0</v>
      </c>
      <c r="AR206" s="25" t="s">
        <v>327</v>
      </c>
      <c r="AT206" s="25" t="s">
        <v>311</v>
      </c>
      <c r="AU206" s="25" t="s">
        <v>84</v>
      </c>
      <c r="AY206" s="25" t="s">
        <v>308</v>
      </c>
      <c r="BE206" s="214">
        <f t="shared" si="64"/>
        <v>0</v>
      </c>
      <c r="BF206" s="214">
        <f t="shared" si="65"/>
        <v>0</v>
      </c>
      <c r="BG206" s="214">
        <f t="shared" si="66"/>
        <v>0</v>
      </c>
      <c r="BH206" s="214">
        <f t="shared" si="67"/>
        <v>0</v>
      </c>
      <c r="BI206" s="214">
        <f t="shared" si="68"/>
        <v>0</v>
      </c>
      <c r="BJ206" s="25" t="s">
        <v>82</v>
      </c>
      <c r="BK206" s="214">
        <f t="shared" si="69"/>
        <v>0</v>
      </c>
      <c r="BL206" s="25" t="s">
        <v>327</v>
      </c>
      <c r="BM206" s="25" t="s">
        <v>638</v>
      </c>
    </row>
    <row r="207" spans="2:65" s="1" customFormat="1" ht="22.5" customHeight="1">
      <c r="B207" s="42"/>
      <c r="C207" s="203" t="s">
        <v>2184</v>
      </c>
      <c r="D207" s="203" t="s">
        <v>311</v>
      </c>
      <c r="E207" s="204" t="s">
        <v>9296</v>
      </c>
      <c r="F207" s="205" t="s">
        <v>7247</v>
      </c>
      <c r="G207" s="206" t="s">
        <v>700</v>
      </c>
      <c r="H207" s="207">
        <v>1</v>
      </c>
      <c r="I207" s="208"/>
      <c r="J207" s="209">
        <f t="shared" si="60"/>
        <v>0</v>
      </c>
      <c r="K207" s="205" t="s">
        <v>21</v>
      </c>
      <c r="L207" s="62"/>
      <c r="M207" s="210" t="s">
        <v>21</v>
      </c>
      <c r="N207" s="215" t="s">
        <v>45</v>
      </c>
      <c r="O207" s="216"/>
      <c r="P207" s="217">
        <f t="shared" si="61"/>
        <v>0</v>
      </c>
      <c r="Q207" s="217">
        <v>0</v>
      </c>
      <c r="R207" s="217">
        <f t="shared" si="62"/>
        <v>0</v>
      </c>
      <c r="S207" s="217">
        <v>0</v>
      </c>
      <c r="T207" s="218">
        <f t="shared" si="63"/>
        <v>0</v>
      </c>
      <c r="AR207" s="25" t="s">
        <v>327</v>
      </c>
      <c r="AT207" s="25" t="s">
        <v>311</v>
      </c>
      <c r="AU207" s="25" t="s">
        <v>84</v>
      </c>
      <c r="AY207" s="25" t="s">
        <v>308</v>
      </c>
      <c r="BE207" s="214">
        <f t="shared" si="64"/>
        <v>0</v>
      </c>
      <c r="BF207" s="214">
        <f t="shared" si="65"/>
        <v>0</v>
      </c>
      <c r="BG207" s="214">
        <f t="shared" si="66"/>
        <v>0</v>
      </c>
      <c r="BH207" s="214">
        <f t="shared" si="67"/>
        <v>0</v>
      </c>
      <c r="BI207" s="214">
        <f t="shared" si="68"/>
        <v>0</v>
      </c>
      <c r="BJ207" s="25" t="s">
        <v>82</v>
      </c>
      <c r="BK207" s="214">
        <f t="shared" si="69"/>
        <v>0</v>
      </c>
      <c r="BL207" s="25" t="s">
        <v>327</v>
      </c>
      <c r="BM207" s="25" t="s">
        <v>644</v>
      </c>
    </row>
    <row r="208" spans="2:65" s="1" customFormat="1" ht="6.95" customHeight="1">
      <c r="B208" s="57"/>
      <c r="C208" s="58"/>
      <c r="D208" s="58"/>
      <c r="E208" s="58"/>
      <c r="F208" s="58"/>
      <c r="G208" s="58"/>
      <c r="H208" s="58"/>
      <c r="I208" s="149"/>
      <c r="J208" s="58"/>
      <c r="K208" s="58"/>
      <c r="L208" s="62"/>
    </row>
  </sheetData>
  <sheetProtection password="CC35" sheet="1" objects="1" scenarios="1" formatCells="0" formatColumns="0" formatRows="0" sort="0" autoFilter="0"/>
  <autoFilter ref="C90:K207"/>
  <mergeCells count="12">
    <mergeCell ref="G1:H1"/>
    <mergeCell ref="L2:V2"/>
    <mergeCell ref="E49:H49"/>
    <mergeCell ref="E51:H51"/>
    <mergeCell ref="E79:H79"/>
    <mergeCell ref="E81:H81"/>
    <mergeCell ref="E83:H83"/>
    <mergeCell ref="E7:H7"/>
    <mergeCell ref="E9:H9"/>
    <mergeCell ref="E11:H11"/>
    <mergeCell ref="E26:H26"/>
    <mergeCell ref="E47:H47"/>
  </mergeCells>
  <hyperlinks>
    <hyperlink ref="F1:G1" location="C2" display="1) Krycí list soupisu"/>
    <hyperlink ref="G1:H1" location="C58" display="2) Rekapitulace"/>
    <hyperlink ref="J1" location="C90" display="3) Soupis prací"/>
    <hyperlink ref="L1:V1" location="'Rekapitulace stavby'!C2" display="Rekapitulace stavby"/>
  </hyperlinks>
  <pageMargins left="0.58333330000000005" right="0.58333330000000005" top="0.58333330000000005" bottom="0.58333330000000005" header="0" footer="0"/>
  <pageSetup paperSize="9" fitToHeight="100" orientation="landscape" blackAndWhite="1" r:id="rId1"/>
  <headerFooter>
    <oddFooter>&amp;CStrana &amp;P z &amp;N</oddFooter>
  </headerFooter>
  <drawing r:id="rId2"/>
</worksheet>
</file>

<file path=xl/worksheets/sheet35.xml><?xml version="1.0" encoding="utf-8"?>
<worksheet xmlns="http://schemas.openxmlformats.org/spreadsheetml/2006/main" xmlns:r="http://schemas.openxmlformats.org/officeDocument/2006/relationships">
  <sheetPr>
    <pageSetUpPr fitToPage="1"/>
  </sheetPr>
  <dimension ref="A1:BR185"/>
  <sheetViews>
    <sheetView showGridLines="0" workbookViewId="0">
      <pane ySplit="1" topLeftCell="A2" activePane="bottomLeft" state="frozen"/>
      <selection pane="bottomLeft"/>
    </sheetView>
  </sheetViews>
  <sheetFormatPr defaultRowHeight="15"/>
  <cols>
    <col min="1" max="1" width="8.33203125" customWidth="1"/>
    <col min="2" max="2" width="1.6640625" customWidth="1"/>
    <col min="3" max="3" width="4.1640625" customWidth="1"/>
    <col min="4" max="4" width="4.33203125" customWidth="1"/>
    <col min="5" max="5" width="17.1640625" customWidth="1"/>
    <col min="6" max="6" width="75" customWidth="1"/>
    <col min="7" max="7" width="8.6640625" customWidth="1"/>
    <col min="8" max="8" width="11.1640625" customWidth="1"/>
    <col min="9" max="9" width="12.6640625" style="121" customWidth="1"/>
    <col min="10" max="10" width="23.5" customWidth="1"/>
    <col min="11" max="11" width="15.5" customWidth="1"/>
    <col min="19" max="19" width="8.1640625" customWidth="1"/>
    <col min="20" max="20" width="29.6640625" customWidth="1"/>
    <col min="21" max="21" width="16.33203125"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1" spans="1:70" ht="21.75" customHeight="1">
      <c r="A1" s="22"/>
      <c r="B1" s="122"/>
      <c r="C1" s="122"/>
      <c r="D1" s="123" t="s">
        <v>1</v>
      </c>
      <c r="E1" s="122"/>
      <c r="F1" s="124" t="s">
        <v>272</v>
      </c>
      <c r="G1" s="427" t="s">
        <v>273</v>
      </c>
      <c r="H1" s="427"/>
      <c r="I1" s="125"/>
      <c r="J1" s="124" t="s">
        <v>274</v>
      </c>
      <c r="K1" s="123" t="s">
        <v>275</v>
      </c>
      <c r="L1" s="124" t="s">
        <v>276</v>
      </c>
      <c r="M1" s="124"/>
      <c r="N1" s="124"/>
      <c r="O1" s="124"/>
      <c r="P1" s="124"/>
      <c r="Q1" s="124"/>
      <c r="R1" s="124"/>
      <c r="S1" s="124"/>
      <c r="T1" s="124"/>
      <c r="U1" s="21"/>
      <c r="V1" s="21"/>
      <c r="W1" s="22"/>
      <c r="X1" s="22"/>
      <c r="Y1" s="22"/>
      <c r="Z1" s="22"/>
      <c r="AA1" s="22"/>
      <c r="AB1" s="22"/>
      <c r="AC1" s="22"/>
      <c r="AD1" s="22"/>
      <c r="AE1" s="22"/>
      <c r="AF1" s="22"/>
      <c r="AG1" s="22"/>
      <c r="AH1" s="22"/>
      <c r="AI1" s="22"/>
      <c r="AJ1" s="22"/>
      <c r="AK1" s="22"/>
      <c r="AL1" s="22"/>
      <c r="AM1" s="22"/>
      <c r="AN1" s="22"/>
      <c r="AO1" s="22"/>
      <c r="AP1" s="22"/>
      <c r="AQ1" s="22"/>
      <c r="AR1" s="22"/>
      <c r="AS1" s="22"/>
      <c r="AT1" s="22"/>
      <c r="AU1" s="22"/>
      <c r="AV1" s="22"/>
      <c r="AW1" s="22"/>
      <c r="AX1" s="22"/>
      <c r="AY1" s="22"/>
      <c r="AZ1" s="22"/>
      <c r="BA1" s="22"/>
      <c r="BB1" s="22"/>
      <c r="BC1" s="22"/>
      <c r="BD1" s="22"/>
      <c r="BE1" s="22"/>
      <c r="BF1" s="22"/>
      <c r="BG1" s="22"/>
      <c r="BH1" s="22"/>
      <c r="BI1" s="22"/>
      <c r="BJ1" s="22"/>
      <c r="BK1" s="22"/>
      <c r="BL1" s="22"/>
      <c r="BM1" s="22"/>
      <c r="BN1" s="22"/>
      <c r="BO1" s="22"/>
      <c r="BP1" s="22"/>
      <c r="BQ1" s="22"/>
      <c r="BR1" s="22"/>
    </row>
    <row r="2" spans="1:70" ht="36.950000000000003" customHeight="1">
      <c r="L2" s="419"/>
      <c r="M2" s="419"/>
      <c r="N2" s="419"/>
      <c r="O2" s="419"/>
      <c r="P2" s="419"/>
      <c r="Q2" s="419"/>
      <c r="R2" s="419"/>
      <c r="S2" s="419"/>
      <c r="T2" s="419"/>
      <c r="U2" s="419"/>
      <c r="V2" s="419"/>
      <c r="AT2" s="25" t="s">
        <v>202</v>
      </c>
    </row>
    <row r="3" spans="1:70" ht="6.95" customHeight="1">
      <c r="B3" s="26"/>
      <c r="C3" s="27"/>
      <c r="D3" s="27"/>
      <c r="E3" s="27"/>
      <c r="F3" s="27"/>
      <c r="G3" s="27"/>
      <c r="H3" s="27"/>
      <c r="I3" s="126"/>
      <c r="J3" s="27"/>
      <c r="K3" s="28"/>
      <c r="AT3" s="25" t="s">
        <v>84</v>
      </c>
    </row>
    <row r="4" spans="1:70" ht="36.950000000000003" customHeight="1">
      <c r="B4" s="29"/>
      <c r="C4" s="30"/>
      <c r="D4" s="31" t="s">
        <v>277</v>
      </c>
      <c r="E4" s="30"/>
      <c r="F4" s="30"/>
      <c r="G4" s="30"/>
      <c r="H4" s="30"/>
      <c r="I4" s="127"/>
      <c r="J4" s="30"/>
      <c r="K4" s="32"/>
      <c r="M4" s="33" t="s">
        <v>12</v>
      </c>
      <c r="AT4" s="25" t="s">
        <v>6</v>
      </c>
    </row>
    <row r="5" spans="1:70" ht="6.95" customHeight="1">
      <c r="B5" s="29"/>
      <c r="C5" s="30"/>
      <c r="D5" s="30"/>
      <c r="E5" s="30"/>
      <c r="F5" s="30"/>
      <c r="G5" s="30"/>
      <c r="H5" s="30"/>
      <c r="I5" s="127"/>
      <c r="J5" s="30"/>
      <c r="K5" s="32"/>
    </row>
    <row r="6" spans="1:70">
      <c r="B6" s="29"/>
      <c r="C6" s="30"/>
      <c r="D6" s="38" t="s">
        <v>18</v>
      </c>
      <c r="E6" s="30"/>
      <c r="F6" s="30"/>
      <c r="G6" s="30"/>
      <c r="H6" s="30"/>
      <c r="I6" s="127"/>
      <c r="J6" s="30"/>
      <c r="K6" s="32"/>
    </row>
    <row r="7" spans="1:70" ht="22.5" customHeight="1">
      <c r="B7" s="29"/>
      <c r="C7" s="30"/>
      <c r="D7" s="30"/>
      <c r="E7" s="420" t="str">
        <f>'Rekapitulace stavby'!K6</f>
        <v>Národní telemedicínské centrum</v>
      </c>
      <c r="F7" s="421"/>
      <c r="G7" s="421"/>
      <c r="H7" s="421"/>
      <c r="I7" s="127"/>
      <c r="J7" s="30"/>
      <c r="K7" s="32"/>
    </row>
    <row r="8" spans="1:70">
      <c r="B8" s="29"/>
      <c r="C8" s="30"/>
      <c r="D8" s="38" t="s">
        <v>278</v>
      </c>
      <c r="E8" s="30"/>
      <c r="F8" s="30"/>
      <c r="G8" s="30"/>
      <c r="H8" s="30"/>
      <c r="I8" s="127"/>
      <c r="J8" s="30"/>
      <c r="K8" s="32"/>
    </row>
    <row r="9" spans="1:70" s="1" customFormat="1" ht="22.5" customHeight="1">
      <c r="B9" s="42"/>
      <c r="C9" s="43"/>
      <c r="D9" s="43"/>
      <c r="E9" s="420" t="s">
        <v>6587</v>
      </c>
      <c r="F9" s="423"/>
      <c r="G9" s="423"/>
      <c r="H9" s="423"/>
      <c r="I9" s="128"/>
      <c r="J9" s="43"/>
      <c r="K9" s="46"/>
    </row>
    <row r="10" spans="1:70" s="1" customFormat="1">
      <c r="B10" s="42"/>
      <c r="C10" s="43"/>
      <c r="D10" s="38" t="s">
        <v>425</v>
      </c>
      <c r="E10" s="43"/>
      <c r="F10" s="43"/>
      <c r="G10" s="43"/>
      <c r="H10" s="43"/>
      <c r="I10" s="128"/>
      <c r="J10" s="43"/>
      <c r="K10" s="46"/>
    </row>
    <row r="11" spans="1:70" s="1" customFormat="1" ht="36.950000000000003" customHeight="1">
      <c r="B11" s="42"/>
      <c r="C11" s="43"/>
      <c r="D11" s="43"/>
      <c r="E11" s="422" t="s">
        <v>9297</v>
      </c>
      <c r="F11" s="423"/>
      <c r="G11" s="423"/>
      <c r="H11" s="423"/>
      <c r="I11" s="128"/>
      <c r="J11" s="43"/>
      <c r="K11" s="46"/>
    </row>
    <row r="12" spans="1:70" s="1" customFormat="1" ht="13.5">
      <c r="B12" s="42"/>
      <c r="C12" s="43"/>
      <c r="D12" s="43"/>
      <c r="E12" s="43"/>
      <c r="F12" s="43"/>
      <c r="G12" s="43"/>
      <c r="H12" s="43"/>
      <c r="I12" s="128"/>
      <c r="J12" s="43"/>
      <c r="K12" s="46"/>
    </row>
    <row r="13" spans="1:70" s="1" customFormat="1" ht="14.45" customHeight="1">
      <c r="B13" s="42"/>
      <c r="C13" s="43"/>
      <c r="D13" s="38" t="s">
        <v>20</v>
      </c>
      <c r="E13" s="43"/>
      <c r="F13" s="36" t="s">
        <v>21</v>
      </c>
      <c r="G13" s="43"/>
      <c r="H13" s="43"/>
      <c r="I13" s="129" t="s">
        <v>22</v>
      </c>
      <c r="J13" s="36" t="s">
        <v>21</v>
      </c>
      <c r="K13" s="46"/>
    </row>
    <row r="14" spans="1:70" s="1" customFormat="1" ht="14.45" customHeight="1">
      <c r="B14" s="42"/>
      <c r="C14" s="43"/>
      <c r="D14" s="38" t="s">
        <v>23</v>
      </c>
      <c r="E14" s="43"/>
      <c r="F14" s="36" t="s">
        <v>24</v>
      </c>
      <c r="G14" s="43"/>
      <c r="H14" s="43"/>
      <c r="I14" s="129" t="s">
        <v>25</v>
      </c>
      <c r="J14" s="130" t="str">
        <f>'Rekapitulace stavby'!AN8</f>
        <v>26.1.2017</v>
      </c>
      <c r="K14" s="46"/>
    </row>
    <row r="15" spans="1:70" s="1" customFormat="1" ht="10.9" customHeight="1">
      <c r="B15" s="42"/>
      <c r="C15" s="43"/>
      <c r="D15" s="43"/>
      <c r="E15" s="43"/>
      <c r="F15" s="43"/>
      <c r="G15" s="43"/>
      <c r="H15" s="43"/>
      <c r="I15" s="128"/>
      <c r="J15" s="43"/>
      <c r="K15" s="46"/>
    </row>
    <row r="16" spans="1:70" s="1" customFormat="1" ht="14.45" customHeight="1">
      <c r="B16" s="42"/>
      <c r="C16" s="43"/>
      <c r="D16" s="38" t="s">
        <v>27</v>
      </c>
      <c r="E16" s="43"/>
      <c r="F16" s="43"/>
      <c r="G16" s="43"/>
      <c r="H16" s="43"/>
      <c r="I16" s="129" t="s">
        <v>28</v>
      </c>
      <c r="J16" s="36" t="s">
        <v>29</v>
      </c>
      <c r="K16" s="46"/>
    </row>
    <row r="17" spans="2:11" s="1" customFormat="1" ht="18" customHeight="1">
      <c r="B17" s="42"/>
      <c r="C17" s="43"/>
      <c r="D17" s="43"/>
      <c r="E17" s="36" t="s">
        <v>30</v>
      </c>
      <c r="F17" s="43"/>
      <c r="G17" s="43"/>
      <c r="H17" s="43"/>
      <c r="I17" s="129" t="s">
        <v>31</v>
      </c>
      <c r="J17" s="36" t="s">
        <v>21</v>
      </c>
      <c r="K17" s="46"/>
    </row>
    <row r="18" spans="2:11" s="1" customFormat="1" ht="6.95" customHeight="1">
      <c r="B18" s="42"/>
      <c r="C18" s="43"/>
      <c r="D18" s="43"/>
      <c r="E18" s="43"/>
      <c r="F18" s="43"/>
      <c r="G18" s="43"/>
      <c r="H18" s="43"/>
      <c r="I18" s="128"/>
      <c r="J18" s="43"/>
      <c r="K18" s="46"/>
    </row>
    <row r="19" spans="2:11" s="1" customFormat="1" ht="14.45" customHeight="1">
      <c r="B19" s="42"/>
      <c r="C19" s="43"/>
      <c r="D19" s="38" t="s">
        <v>32</v>
      </c>
      <c r="E19" s="43"/>
      <c r="F19" s="43"/>
      <c r="G19" s="43"/>
      <c r="H19" s="43"/>
      <c r="I19" s="129" t="s">
        <v>28</v>
      </c>
      <c r="J19" s="36" t="str">
        <f>IF('Rekapitulace stavby'!AN13="Vyplň údaj","",IF('Rekapitulace stavby'!AN13="","",'Rekapitulace stavby'!AN13))</f>
        <v/>
      </c>
      <c r="K19" s="46"/>
    </row>
    <row r="20" spans="2:11" s="1" customFormat="1" ht="18" customHeight="1">
      <c r="B20" s="42"/>
      <c r="C20" s="43"/>
      <c r="D20" s="43"/>
      <c r="E20" s="36" t="str">
        <f>IF('Rekapitulace stavby'!E14="Vyplň údaj","",IF('Rekapitulace stavby'!E14="","",'Rekapitulace stavby'!E14))</f>
        <v/>
      </c>
      <c r="F20" s="43"/>
      <c r="G20" s="43"/>
      <c r="H20" s="43"/>
      <c r="I20" s="129" t="s">
        <v>31</v>
      </c>
      <c r="J20" s="36" t="str">
        <f>IF('Rekapitulace stavby'!AN14="Vyplň údaj","",IF('Rekapitulace stavby'!AN14="","",'Rekapitulace stavby'!AN14))</f>
        <v/>
      </c>
      <c r="K20" s="46"/>
    </row>
    <row r="21" spans="2:11" s="1" customFormat="1" ht="6.95" customHeight="1">
      <c r="B21" s="42"/>
      <c r="C21" s="43"/>
      <c r="D21" s="43"/>
      <c r="E21" s="43"/>
      <c r="F21" s="43"/>
      <c r="G21" s="43"/>
      <c r="H21" s="43"/>
      <c r="I21" s="128"/>
      <c r="J21" s="43"/>
      <c r="K21" s="46"/>
    </row>
    <row r="22" spans="2:11" s="1" customFormat="1" ht="14.45" customHeight="1">
      <c r="B22" s="42"/>
      <c r="C22" s="43"/>
      <c r="D22" s="38" t="s">
        <v>34</v>
      </c>
      <c r="E22" s="43"/>
      <c r="F22" s="43"/>
      <c r="G22" s="43"/>
      <c r="H22" s="43"/>
      <c r="I22" s="129" t="s">
        <v>28</v>
      </c>
      <c r="J22" s="36" t="s">
        <v>35</v>
      </c>
      <c r="K22" s="46"/>
    </row>
    <row r="23" spans="2:11" s="1" customFormat="1" ht="18" customHeight="1">
      <c r="B23" s="42"/>
      <c r="C23" s="43"/>
      <c r="D23" s="43"/>
      <c r="E23" s="36" t="s">
        <v>36</v>
      </c>
      <c r="F23" s="43"/>
      <c r="G23" s="43"/>
      <c r="H23" s="43"/>
      <c r="I23" s="129" t="s">
        <v>31</v>
      </c>
      <c r="J23" s="36" t="s">
        <v>21</v>
      </c>
      <c r="K23" s="46"/>
    </row>
    <row r="24" spans="2:11" s="1" customFormat="1" ht="6.95" customHeight="1">
      <c r="B24" s="42"/>
      <c r="C24" s="43"/>
      <c r="D24" s="43"/>
      <c r="E24" s="43"/>
      <c r="F24" s="43"/>
      <c r="G24" s="43"/>
      <c r="H24" s="43"/>
      <c r="I24" s="128"/>
      <c r="J24" s="43"/>
      <c r="K24" s="46"/>
    </row>
    <row r="25" spans="2:11" s="1" customFormat="1" ht="14.45" customHeight="1">
      <c r="B25" s="42"/>
      <c r="C25" s="43"/>
      <c r="D25" s="38" t="s">
        <v>38</v>
      </c>
      <c r="E25" s="43"/>
      <c r="F25" s="43"/>
      <c r="G25" s="43"/>
      <c r="H25" s="43"/>
      <c r="I25" s="128"/>
      <c r="J25" s="43"/>
      <c r="K25" s="46"/>
    </row>
    <row r="26" spans="2:11" s="7" customFormat="1" ht="22.5" customHeight="1">
      <c r="B26" s="131"/>
      <c r="C26" s="132"/>
      <c r="D26" s="132"/>
      <c r="E26" s="384" t="s">
        <v>21</v>
      </c>
      <c r="F26" s="384"/>
      <c r="G26" s="384"/>
      <c r="H26" s="384"/>
      <c r="I26" s="133"/>
      <c r="J26" s="132"/>
      <c r="K26" s="134"/>
    </row>
    <row r="27" spans="2:11" s="1" customFormat="1" ht="6.95" customHeight="1">
      <c r="B27" s="42"/>
      <c r="C27" s="43"/>
      <c r="D27" s="43"/>
      <c r="E27" s="43"/>
      <c r="F27" s="43"/>
      <c r="G27" s="43"/>
      <c r="H27" s="43"/>
      <c r="I27" s="128"/>
      <c r="J27" s="43"/>
      <c r="K27" s="46"/>
    </row>
    <row r="28" spans="2:11" s="1" customFormat="1" ht="6.95" customHeight="1">
      <c r="B28" s="42"/>
      <c r="C28" s="43"/>
      <c r="D28" s="86"/>
      <c r="E28" s="86"/>
      <c r="F28" s="86"/>
      <c r="G28" s="86"/>
      <c r="H28" s="86"/>
      <c r="I28" s="135"/>
      <c r="J28" s="86"/>
      <c r="K28" s="136"/>
    </row>
    <row r="29" spans="2:11" s="1" customFormat="1" ht="25.35" customHeight="1">
      <c r="B29" s="42"/>
      <c r="C29" s="43"/>
      <c r="D29" s="137" t="s">
        <v>40</v>
      </c>
      <c r="E29" s="43"/>
      <c r="F29" s="43"/>
      <c r="G29" s="43"/>
      <c r="H29" s="43"/>
      <c r="I29" s="128"/>
      <c r="J29" s="138">
        <f>ROUND(J90,2)</f>
        <v>0</v>
      </c>
      <c r="K29" s="46"/>
    </row>
    <row r="30" spans="2:11" s="1" customFormat="1" ht="6.95" customHeight="1">
      <c r="B30" s="42"/>
      <c r="C30" s="43"/>
      <c r="D30" s="86"/>
      <c r="E30" s="86"/>
      <c r="F30" s="86"/>
      <c r="G30" s="86"/>
      <c r="H30" s="86"/>
      <c r="I30" s="135"/>
      <c r="J30" s="86"/>
      <c r="K30" s="136"/>
    </row>
    <row r="31" spans="2:11" s="1" customFormat="1" ht="14.45" customHeight="1">
      <c r="B31" s="42"/>
      <c r="C31" s="43"/>
      <c r="D31" s="43"/>
      <c r="E31" s="43"/>
      <c r="F31" s="47" t="s">
        <v>42</v>
      </c>
      <c r="G31" s="43"/>
      <c r="H31" s="43"/>
      <c r="I31" s="139" t="s">
        <v>41</v>
      </c>
      <c r="J31" s="47" t="s">
        <v>43</v>
      </c>
      <c r="K31" s="46"/>
    </row>
    <row r="32" spans="2:11" s="1" customFormat="1" ht="14.45" customHeight="1">
      <c r="B32" s="42"/>
      <c r="C32" s="43"/>
      <c r="D32" s="50" t="s">
        <v>44</v>
      </c>
      <c r="E32" s="50" t="s">
        <v>45</v>
      </c>
      <c r="F32" s="140">
        <f>ROUND(SUM(BE90:BE184), 2)</f>
        <v>0</v>
      </c>
      <c r="G32" s="43"/>
      <c r="H32" s="43"/>
      <c r="I32" s="141">
        <v>0.21</v>
      </c>
      <c r="J32" s="140">
        <f>ROUND(ROUND((SUM(BE90:BE184)), 2)*I32, 2)</f>
        <v>0</v>
      </c>
      <c r="K32" s="46"/>
    </row>
    <row r="33" spans="2:11" s="1" customFormat="1" ht="14.45" customHeight="1">
      <c r="B33" s="42"/>
      <c r="C33" s="43"/>
      <c r="D33" s="43"/>
      <c r="E33" s="50" t="s">
        <v>46</v>
      </c>
      <c r="F33" s="140">
        <f>ROUND(SUM(BF90:BF184), 2)</f>
        <v>0</v>
      </c>
      <c r="G33" s="43"/>
      <c r="H33" s="43"/>
      <c r="I33" s="141">
        <v>0.15</v>
      </c>
      <c r="J33" s="140">
        <f>ROUND(ROUND((SUM(BF90:BF184)), 2)*I33, 2)</f>
        <v>0</v>
      </c>
      <c r="K33" s="46"/>
    </row>
    <row r="34" spans="2:11" s="1" customFormat="1" ht="14.45" hidden="1" customHeight="1">
      <c r="B34" s="42"/>
      <c r="C34" s="43"/>
      <c r="D34" s="43"/>
      <c r="E34" s="50" t="s">
        <v>47</v>
      </c>
      <c r="F34" s="140">
        <f>ROUND(SUM(BG90:BG184), 2)</f>
        <v>0</v>
      </c>
      <c r="G34" s="43"/>
      <c r="H34" s="43"/>
      <c r="I34" s="141">
        <v>0.21</v>
      </c>
      <c r="J34" s="140">
        <v>0</v>
      </c>
      <c r="K34" s="46"/>
    </row>
    <row r="35" spans="2:11" s="1" customFormat="1" ht="14.45" hidden="1" customHeight="1">
      <c r="B35" s="42"/>
      <c r="C35" s="43"/>
      <c r="D35" s="43"/>
      <c r="E35" s="50" t="s">
        <v>48</v>
      </c>
      <c r="F35" s="140">
        <f>ROUND(SUM(BH90:BH184), 2)</f>
        <v>0</v>
      </c>
      <c r="G35" s="43"/>
      <c r="H35" s="43"/>
      <c r="I35" s="141">
        <v>0.15</v>
      </c>
      <c r="J35" s="140">
        <v>0</v>
      </c>
      <c r="K35" s="46"/>
    </row>
    <row r="36" spans="2:11" s="1" customFormat="1" ht="14.45" hidden="1" customHeight="1">
      <c r="B36" s="42"/>
      <c r="C36" s="43"/>
      <c r="D36" s="43"/>
      <c r="E36" s="50" t="s">
        <v>49</v>
      </c>
      <c r="F36" s="140">
        <f>ROUND(SUM(BI90:BI184), 2)</f>
        <v>0</v>
      </c>
      <c r="G36" s="43"/>
      <c r="H36" s="43"/>
      <c r="I36" s="141">
        <v>0</v>
      </c>
      <c r="J36" s="140">
        <v>0</v>
      </c>
      <c r="K36" s="46"/>
    </row>
    <row r="37" spans="2:11" s="1" customFormat="1" ht="6.95" customHeight="1">
      <c r="B37" s="42"/>
      <c r="C37" s="43"/>
      <c r="D37" s="43"/>
      <c r="E37" s="43"/>
      <c r="F37" s="43"/>
      <c r="G37" s="43"/>
      <c r="H37" s="43"/>
      <c r="I37" s="128"/>
      <c r="J37" s="43"/>
      <c r="K37" s="46"/>
    </row>
    <row r="38" spans="2:11" s="1" customFormat="1" ht="25.35" customHeight="1">
      <c r="B38" s="42"/>
      <c r="C38" s="142"/>
      <c r="D38" s="143" t="s">
        <v>50</v>
      </c>
      <c r="E38" s="80"/>
      <c r="F38" s="80"/>
      <c r="G38" s="144" t="s">
        <v>51</v>
      </c>
      <c r="H38" s="145" t="s">
        <v>52</v>
      </c>
      <c r="I38" s="146"/>
      <c r="J38" s="147">
        <f>SUM(J29:J36)</f>
        <v>0</v>
      </c>
      <c r="K38" s="148"/>
    </row>
    <row r="39" spans="2:11" s="1" customFormat="1" ht="14.45" customHeight="1">
      <c r="B39" s="57"/>
      <c r="C39" s="58"/>
      <c r="D39" s="58"/>
      <c r="E39" s="58"/>
      <c r="F39" s="58"/>
      <c r="G39" s="58"/>
      <c r="H39" s="58"/>
      <c r="I39" s="149"/>
      <c r="J39" s="58"/>
      <c r="K39" s="59"/>
    </row>
    <row r="43" spans="2:11" s="1" customFormat="1" ht="6.95" customHeight="1">
      <c r="B43" s="150"/>
      <c r="C43" s="151"/>
      <c r="D43" s="151"/>
      <c r="E43" s="151"/>
      <c r="F43" s="151"/>
      <c r="G43" s="151"/>
      <c r="H43" s="151"/>
      <c r="I43" s="152"/>
      <c r="J43" s="151"/>
      <c r="K43" s="153"/>
    </row>
    <row r="44" spans="2:11" s="1" customFormat="1" ht="36.950000000000003" customHeight="1">
      <c r="B44" s="42"/>
      <c r="C44" s="31" t="s">
        <v>280</v>
      </c>
      <c r="D44" s="43"/>
      <c r="E44" s="43"/>
      <c r="F44" s="43"/>
      <c r="G44" s="43"/>
      <c r="H44" s="43"/>
      <c r="I44" s="128"/>
      <c r="J44" s="43"/>
      <c r="K44" s="46"/>
    </row>
    <row r="45" spans="2:11" s="1" customFormat="1" ht="6.95" customHeight="1">
      <c r="B45" s="42"/>
      <c r="C45" s="43"/>
      <c r="D45" s="43"/>
      <c r="E45" s="43"/>
      <c r="F45" s="43"/>
      <c r="G45" s="43"/>
      <c r="H45" s="43"/>
      <c r="I45" s="128"/>
      <c r="J45" s="43"/>
      <c r="K45" s="46"/>
    </row>
    <row r="46" spans="2:11" s="1" customFormat="1" ht="14.45" customHeight="1">
      <c r="B46" s="42"/>
      <c r="C46" s="38" t="s">
        <v>18</v>
      </c>
      <c r="D46" s="43"/>
      <c r="E46" s="43"/>
      <c r="F46" s="43"/>
      <c r="G46" s="43"/>
      <c r="H46" s="43"/>
      <c r="I46" s="128"/>
      <c r="J46" s="43"/>
      <c r="K46" s="46"/>
    </row>
    <row r="47" spans="2:11" s="1" customFormat="1" ht="22.5" customHeight="1">
      <c r="B47" s="42"/>
      <c r="C47" s="43"/>
      <c r="D47" s="43"/>
      <c r="E47" s="420" t="str">
        <f>E7</f>
        <v>Národní telemedicínské centrum</v>
      </c>
      <c r="F47" s="421"/>
      <c r="G47" s="421"/>
      <c r="H47" s="421"/>
      <c r="I47" s="128"/>
      <c r="J47" s="43"/>
      <c r="K47" s="46"/>
    </row>
    <row r="48" spans="2:11">
      <c r="B48" s="29"/>
      <c r="C48" s="38" t="s">
        <v>278</v>
      </c>
      <c r="D48" s="30"/>
      <c r="E48" s="30"/>
      <c r="F48" s="30"/>
      <c r="G48" s="30"/>
      <c r="H48" s="30"/>
      <c r="I48" s="127"/>
      <c r="J48" s="30"/>
      <c r="K48" s="32"/>
    </row>
    <row r="49" spans="2:47" s="1" customFormat="1" ht="22.5" customHeight="1">
      <c r="B49" s="42"/>
      <c r="C49" s="43"/>
      <c r="D49" s="43"/>
      <c r="E49" s="420" t="s">
        <v>6587</v>
      </c>
      <c r="F49" s="423"/>
      <c r="G49" s="423"/>
      <c r="H49" s="423"/>
      <c r="I49" s="128"/>
      <c r="J49" s="43"/>
      <c r="K49" s="46"/>
    </row>
    <row r="50" spans="2:47" s="1" customFormat="1" ht="14.45" customHeight="1">
      <c r="B50" s="42"/>
      <c r="C50" s="38" t="s">
        <v>425</v>
      </c>
      <c r="D50" s="43"/>
      <c r="E50" s="43"/>
      <c r="F50" s="43"/>
      <c r="G50" s="43"/>
      <c r="H50" s="43"/>
      <c r="I50" s="128"/>
      <c r="J50" s="43"/>
      <c r="K50" s="46"/>
    </row>
    <row r="51" spans="2:47" s="1" customFormat="1" ht="23.25" customHeight="1">
      <c r="B51" s="42"/>
      <c r="C51" s="43"/>
      <c r="D51" s="43"/>
      <c r="E51" s="422" t="str">
        <f>E11</f>
        <v>06 - Chlazení magnetické rezonance</v>
      </c>
      <c r="F51" s="423"/>
      <c r="G51" s="423"/>
      <c r="H51" s="423"/>
      <c r="I51" s="128"/>
      <c r="J51" s="43"/>
      <c r="K51" s="46"/>
    </row>
    <row r="52" spans="2:47" s="1" customFormat="1" ht="6.95" customHeight="1">
      <c r="B52" s="42"/>
      <c r="C52" s="43"/>
      <c r="D52" s="43"/>
      <c r="E52" s="43"/>
      <c r="F52" s="43"/>
      <c r="G52" s="43"/>
      <c r="H52" s="43"/>
      <c r="I52" s="128"/>
      <c r="J52" s="43"/>
      <c r="K52" s="46"/>
    </row>
    <row r="53" spans="2:47" s="1" customFormat="1" ht="18" customHeight="1">
      <c r="B53" s="42"/>
      <c r="C53" s="38" t="s">
        <v>23</v>
      </c>
      <c r="D53" s="43"/>
      <c r="E53" s="43"/>
      <c r="F53" s="36" t="str">
        <f>F14</f>
        <v>FN Olomouc</v>
      </c>
      <c r="G53" s="43"/>
      <c r="H53" s="43"/>
      <c r="I53" s="129" t="s">
        <v>25</v>
      </c>
      <c r="J53" s="130" t="str">
        <f>IF(J14="","",J14)</f>
        <v>26.1.2017</v>
      </c>
      <c r="K53" s="46"/>
    </row>
    <row r="54" spans="2:47" s="1" customFormat="1" ht="6.95" customHeight="1">
      <c r="B54" s="42"/>
      <c r="C54" s="43"/>
      <c r="D54" s="43"/>
      <c r="E54" s="43"/>
      <c r="F54" s="43"/>
      <c r="G54" s="43"/>
      <c r="H54" s="43"/>
      <c r="I54" s="128"/>
      <c r="J54" s="43"/>
      <c r="K54" s="46"/>
    </row>
    <row r="55" spans="2:47" s="1" customFormat="1">
      <c r="B55" s="42"/>
      <c r="C55" s="38" t="s">
        <v>27</v>
      </c>
      <c r="D55" s="43"/>
      <c r="E55" s="43"/>
      <c r="F55" s="36" t="str">
        <f>E17</f>
        <v>SPS Projekt s. r.o., Za Návsí 1670/9, Praha 10</v>
      </c>
      <c r="G55" s="43"/>
      <c r="H55" s="43"/>
      <c r="I55" s="129" t="s">
        <v>34</v>
      </c>
      <c r="J55" s="36" t="str">
        <f>E23</f>
        <v>OK Plan Architects s.r.o., Na Závodí 631, Humpolec</v>
      </c>
      <c r="K55" s="46"/>
    </row>
    <row r="56" spans="2:47" s="1" customFormat="1" ht="14.45" customHeight="1">
      <c r="B56" s="42"/>
      <c r="C56" s="38" t="s">
        <v>32</v>
      </c>
      <c r="D56" s="43"/>
      <c r="E56" s="43"/>
      <c r="F56" s="36" t="str">
        <f>IF(E20="","",E20)</f>
        <v/>
      </c>
      <c r="G56" s="43"/>
      <c r="H56" s="43"/>
      <c r="I56" s="128"/>
      <c r="J56" s="43"/>
      <c r="K56" s="46"/>
    </row>
    <row r="57" spans="2:47" s="1" customFormat="1" ht="10.35" customHeight="1">
      <c r="B57" s="42"/>
      <c r="C57" s="43"/>
      <c r="D57" s="43"/>
      <c r="E57" s="43"/>
      <c r="F57" s="43"/>
      <c r="G57" s="43"/>
      <c r="H57" s="43"/>
      <c r="I57" s="128"/>
      <c r="J57" s="43"/>
      <c r="K57" s="46"/>
    </row>
    <row r="58" spans="2:47" s="1" customFormat="1" ht="29.25" customHeight="1">
      <c r="B58" s="42"/>
      <c r="C58" s="154" t="s">
        <v>281</v>
      </c>
      <c r="D58" s="142"/>
      <c r="E58" s="142"/>
      <c r="F58" s="142"/>
      <c r="G58" s="142"/>
      <c r="H58" s="142"/>
      <c r="I58" s="155"/>
      <c r="J58" s="156" t="s">
        <v>282</v>
      </c>
      <c r="K58" s="157"/>
    </row>
    <row r="59" spans="2:47" s="1" customFormat="1" ht="10.35" customHeight="1">
      <c r="B59" s="42"/>
      <c r="C59" s="43"/>
      <c r="D59" s="43"/>
      <c r="E59" s="43"/>
      <c r="F59" s="43"/>
      <c r="G59" s="43"/>
      <c r="H59" s="43"/>
      <c r="I59" s="128"/>
      <c r="J59" s="43"/>
      <c r="K59" s="46"/>
    </row>
    <row r="60" spans="2:47" s="1" customFormat="1" ht="29.25" customHeight="1">
      <c r="B60" s="42"/>
      <c r="C60" s="158" t="s">
        <v>283</v>
      </c>
      <c r="D60" s="43"/>
      <c r="E60" s="43"/>
      <c r="F60" s="43"/>
      <c r="G60" s="43"/>
      <c r="H60" s="43"/>
      <c r="I60" s="128"/>
      <c r="J60" s="138">
        <f>J90</f>
        <v>0</v>
      </c>
      <c r="K60" s="46"/>
      <c r="AU60" s="25" t="s">
        <v>284</v>
      </c>
    </row>
    <row r="61" spans="2:47" s="8" customFormat="1" ht="24.95" customHeight="1">
      <c r="B61" s="159"/>
      <c r="C61" s="160"/>
      <c r="D61" s="161" t="s">
        <v>1815</v>
      </c>
      <c r="E61" s="162"/>
      <c r="F61" s="162"/>
      <c r="G61" s="162"/>
      <c r="H61" s="162"/>
      <c r="I61" s="163"/>
      <c r="J61" s="164">
        <f>J91</f>
        <v>0</v>
      </c>
      <c r="K61" s="165"/>
    </row>
    <row r="62" spans="2:47" s="9" customFormat="1" ht="19.899999999999999" customHeight="1">
      <c r="B62" s="166"/>
      <c r="C62" s="167"/>
      <c r="D62" s="168" t="s">
        <v>1817</v>
      </c>
      <c r="E62" s="169"/>
      <c r="F62" s="169"/>
      <c r="G62" s="169"/>
      <c r="H62" s="169"/>
      <c r="I62" s="170"/>
      <c r="J62" s="171">
        <f>J92</f>
        <v>0</v>
      </c>
      <c r="K62" s="172"/>
    </row>
    <row r="63" spans="2:47" s="9" customFormat="1" ht="19.899999999999999" customHeight="1">
      <c r="B63" s="166"/>
      <c r="C63" s="167"/>
      <c r="D63" s="168" t="s">
        <v>6595</v>
      </c>
      <c r="E63" s="169"/>
      <c r="F63" s="169"/>
      <c r="G63" s="169"/>
      <c r="H63" s="169"/>
      <c r="I63" s="170"/>
      <c r="J63" s="171">
        <f>J103</f>
        <v>0</v>
      </c>
      <c r="K63" s="172"/>
    </row>
    <row r="64" spans="2:47" s="9" customFormat="1" ht="19.899999999999999" customHeight="1">
      <c r="B64" s="166"/>
      <c r="C64" s="167"/>
      <c r="D64" s="168" t="s">
        <v>8409</v>
      </c>
      <c r="E64" s="169"/>
      <c r="F64" s="169"/>
      <c r="G64" s="169"/>
      <c r="H64" s="169"/>
      <c r="I64" s="170"/>
      <c r="J64" s="171">
        <f>J120</f>
        <v>0</v>
      </c>
      <c r="K64" s="172"/>
    </row>
    <row r="65" spans="2:12" s="9" customFormat="1" ht="19.899999999999999" customHeight="1">
      <c r="B65" s="166"/>
      <c r="C65" s="167"/>
      <c r="D65" s="168" t="s">
        <v>9116</v>
      </c>
      <c r="E65" s="169"/>
      <c r="F65" s="169"/>
      <c r="G65" s="169"/>
      <c r="H65" s="169"/>
      <c r="I65" s="170"/>
      <c r="J65" s="171">
        <f>J130</f>
        <v>0</v>
      </c>
      <c r="K65" s="172"/>
    </row>
    <row r="66" spans="2:12" s="9" customFormat="1" ht="19.899999999999999" customHeight="1">
      <c r="B66" s="166"/>
      <c r="C66" s="167"/>
      <c r="D66" s="168" t="s">
        <v>1833</v>
      </c>
      <c r="E66" s="169"/>
      <c r="F66" s="169"/>
      <c r="G66" s="169"/>
      <c r="H66" s="169"/>
      <c r="I66" s="170"/>
      <c r="J66" s="171">
        <f>J160</f>
        <v>0</v>
      </c>
      <c r="K66" s="172"/>
    </row>
    <row r="67" spans="2:12" s="8" customFormat="1" ht="24.95" customHeight="1">
      <c r="B67" s="159"/>
      <c r="C67" s="160"/>
      <c r="D67" s="161" t="s">
        <v>285</v>
      </c>
      <c r="E67" s="162"/>
      <c r="F67" s="162"/>
      <c r="G67" s="162"/>
      <c r="H67" s="162"/>
      <c r="I67" s="163"/>
      <c r="J67" s="164">
        <f>J165</f>
        <v>0</v>
      </c>
      <c r="K67" s="165"/>
    </row>
    <row r="68" spans="2:12" s="9" customFormat="1" ht="19.899999999999999" customHeight="1">
      <c r="B68" s="166"/>
      <c r="C68" s="167"/>
      <c r="D68" s="168" t="s">
        <v>291</v>
      </c>
      <c r="E68" s="169"/>
      <c r="F68" s="169"/>
      <c r="G68" s="169"/>
      <c r="H68" s="169"/>
      <c r="I68" s="170"/>
      <c r="J68" s="171">
        <f>J166</f>
        <v>0</v>
      </c>
      <c r="K68" s="172"/>
    </row>
    <row r="69" spans="2:12" s="1" customFormat="1" ht="21.75" customHeight="1">
      <c r="B69" s="42"/>
      <c r="C69" s="43"/>
      <c r="D69" s="43"/>
      <c r="E69" s="43"/>
      <c r="F69" s="43"/>
      <c r="G69" s="43"/>
      <c r="H69" s="43"/>
      <c r="I69" s="128"/>
      <c r="J69" s="43"/>
      <c r="K69" s="46"/>
    </row>
    <row r="70" spans="2:12" s="1" customFormat="1" ht="6.95" customHeight="1">
      <c r="B70" s="57"/>
      <c r="C70" s="58"/>
      <c r="D70" s="58"/>
      <c r="E70" s="58"/>
      <c r="F70" s="58"/>
      <c r="G70" s="58"/>
      <c r="H70" s="58"/>
      <c r="I70" s="149"/>
      <c r="J70" s="58"/>
      <c r="K70" s="59"/>
    </row>
    <row r="74" spans="2:12" s="1" customFormat="1" ht="6.95" customHeight="1">
      <c r="B74" s="60"/>
      <c r="C74" s="61"/>
      <c r="D74" s="61"/>
      <c r="E74" s="61"/>
      <c r="F74" s="61"/>
      <c r="G74" s="61"/>
      <c r="H74" s="61"/>
      <c r="I74" s="152"/>
      <c r="J74" s="61"/>
      <c r="K74" s="61"/>
      <c r="L74" s="62"/>
    </row>
    <row r="75" spans="2:12" s="1" customFormat="1" ht="36.950000000000003" customHeight="1">
      <c r="B75" s="42"/>
      <c r="C75" s="63" t="s">
        <v>292</v>
      </c>
      <c r="D75" s="64"/>
      <c r="E75" s="64"/>
      <c r="F75" s="64"/>
      <c r="G75" s="64"/>
      <c r="H75" s="64"/>
      <c r="I75" s="173"/>
      <c r="J75" s="64"/>
      <c r="K75" s="64"/>
      <c r="L75" s="62"/>
    </row>
    <row r="76" spans="2:12" s="1" customFormat="1" ht="6.95" customHeight="1">
      <c r="B76" s="42"/>
      <c r="C76" s="64"/>
      <c r="D76" s="64"/>
      <c r="E76" s="64"/>
      <c r="F76" s="64"/>
      <c r="G76" s="64"/>
      <c r="H76" s="64"/>
      <c r="I76" s="173"/>
      <c r="J76" s="64"/>
      <c r="K76" s="64"/>
      <c r="L76" s="62"/>
    </row>
    <row r="77" spans="2:12" s="1" customFormat="1" ht="14.45" customHeight="1">
      <c r="B77" s="42"/>
      <c r="C77" s="66" t="s">
        <v>18</v>
      </c>
      <c r="D77" s="64"/>
      <c r="E77" s="64"/>
      <c r="F77" s="64"/>
      <c r="G77" s="64"/>
      <c r="H77" s="64"/>
      <c r="I77" s="173"/>
      <c r="J77" s="64"/>
      <c r="K77" s="64"/>
      <c r="L77" s="62"/>
    </row>
    <row r="78" spans="2:12" s="1" customFormat="1" ht="22.5" customHeight="1">
      <c r="B78" s="42"/>
      <c r="C78" s="64"/>
      <c r="D78" s="64"/>
      <c r="E78" s="424" t="str">
        <f>E7</f>
        <v>Národní telemedicínské centrum</v>
      </c>
      <c r="F78" s="425"/>
      <c r="G78" s="425"/>
      <c r="H78" s="425"/>
      <c r="I78" s="173"/>
      <c r="J78" s="64"/>
      <c r="K78" s="64"/>
      <c r="L78" s="62"/>
    </row>
    <row r="79" spans="2:12">
      <c r="B79" s="29"/>
      <c r="C79" s="66" t="s">
        <v>278</v>
      </c>
      <c r="D79" s="219"/>
      <c r="E79" s="219"/>
      <c r="F79" s="219"/>
      <c r="G79" s="219"/>
      <c r="H79" s="219"/>
      <c r="J79" s="219"/>
      <c r="K79" s="219"/>
      <c r="L79" s="220"/>
    </row>
    <row r="80" spans="2:12" s="1" customFormat="1" ht="22.5" customHeight="1">
      <c r="B80" s="42"/>
      <c r="C80" s="64"/>
      <c r="D80" s="64"/>
      <c r="E80" s="424" t="s">
        <v>6587</v>
      </c>
      <c r="F80" s="426"/>
      <c r="G80" s="426"/>
      <c r="H80" s="426"/>
      <c r="I80" s="173"/>
      <c r="J80" s="64"/>
      <c r="K80" s="64"/>
      <c r="L80" s="62"/>
    </row>
    <row r="81" spans="2:65" s="1" customFormat="1" ht="14.45" customHeight="1">
      <c r="B81" s="42"/>
      <c r="C81" s="66" t="s">
        <v>425</v>
      </c>
      <c r="D81" s="64"/>
      <c r="E81" s="64"/>
      <c r="F81" s="64"/>
      <c r="G81" s="64"/>
      <c r="H81" s="64"/>
      <c r="I81" s="173"/>
      <c r="J81" s="64"/>
      <c r="K81" s="64"/>
      <c r="L81" s="62"/>
    </row>
    <row r="82" spans="2:65" s="1" customFormat="1" ht="23.25" customHeight="1">
      <c r="B82" s="42"/>
      <c r="C82" s="64"/>
      <c r="D82" s="64"/>
      <c r="E82" s="395" t="str">
        <f>E11</f>
        <v>06 - Chlazení magnetické rezonance</v>
      </c>
      <c r="F82" s="426"/>
      <c r="G82" s="426"/>
      <c r="H82" s="426"/>
      <c r="I82" s="173"/>
      <c r="J82" s="64"/>
      <c r="K82" s="64"/>
      <c r="L82" s="62"/>
    </row>
    <row r="83" spans="2:65" s="1" customFormat="1" ht="6.95" customHeight="1">
      <c r="B83" s="42"/>
      <c r="C83" s="64"/>
      <c r="D83" s="64"/>
      <c r="E83" s="64"/>
      <c r="F83" s="64"/>
      <c r="G83" s="64"/>
      <c r="H83" s="64"/>
      <c r="I83" s="173"/>
      <c r="J83" s="64"/>
      <c r="K83" s="64"/>
      <c r="L83" s="62"/>
    </row>
    <row r="84" spans="2:65" s="1" customFormat="1" ht="18" customHeight="1">
      <c r="B84" s="42"/>
      <c r="C84" s="66" t="s">
        <v>23</v>
      </c>
      <c r="D84" s="64"/>
      <c r="E84" s="64"/>
      <c r="F84" s="174" t="str">
        <f>F14</f>
        <v>FN Olomouc</v>
      </c>
      <c r="G84" s="64"/>
      <c r="H84" s="64"/>
      <c r="I84" s="175" t="s">
        <v>25</v>
      </c>
      <c r="J84" s="74" t="str">
        <f>IF(J14="","",J14)</f>
        <v>26.1.2017</v>
      </c>
      <c r="K84" s="64"/>
      <c r="L84" s="62"/>
    </row>
    <row r="85" spans="2:65" s="1" customFormat="1" ht="6.95" customHeight="1">
      <c r="B85" s="42"/>
      <c r="C85" s="64"/>
      <c r="D85" s="64"/>
      <c r="E85" s="64"/>
      <c r="F85" s="64"/>
      <c r="G85" s="64"/>
      <c r="H85" s="64"/>
      <c r="I85" s="173"/>
      <c r="J85" s="64"/>
      <c r="K85" s="64"/>
      <c r="L85" s="62"/>
    </row>
    <row r="86" spans="2:65" s="1" customFormat="1">
      <c r="B86" s="42"/>
      <c r="C86" s="66" t="s">
        <v>27</v>
      </c>
      <c r="D86" s="64"/>
      <c r="E86" s="64"/>
      <c r="F86" s="174" t="str">
        <f>E17</f>
        <v>SPS Projekt s. r.o., Za Návsí 1670/9, Praha 10</v>
      </c>
      <c r="G86" s="64"/>
      <c r="H86" s="64"/>
      <c r="I86" s="175" t="s">
        <v>34</v>
      </c>
      <c r="J86" s="174" t="str">
        <f>E23</f>
        <v>OK Plan Architects s.r.o., Na Závodí 631, Humpolec</v>
      </c>
      <c r="K86" s="64"/>
      <c r="L86" s="62"/>
    </row>
    <row r="87" spans="2:65" s="1" customFormat="1" ht="14.45" customHeight="1">
      <c r="B87" s="42"/>
      <c r="C87" s="66" t="s">
        <v>32</v>
      </c>
      <c r="D87" s="64"/>
      <c r="E87" s="64"/>
      <c r="F87" s="174" t="str">
        <f>IF(E20="","",E20)</f>
        <v/>
      </c>
      <c r="G87" s="64"/>
      <c r="H87" s="64"/>
      <c r="I87" s="173"/>
      <c r="J87" s="64"/>
      <c r="K87" s="64"/>
      <c r="L87" s="62"/>
    </row>
    <row r="88" spans="2:65" s="1" customFormat="1" ht="10.35" customHeight="1">
      <c r="B88" s="42"/>
      <c r="C88" s="64"/>
      <c r="D88" s="64"/>
      <c r="E88" s="64"/>
      <c r="F88" s="64"/>
      <c r="G88" s="64"/>
      <c r="H88" s="64"/>
      <c r="I88" s="173"/>
      <c r="J88" s="64"/>
      <c r="K88" s="64"/>
      <c r="L88" s="62"/>
    </row>
    <row r="89" spans="2:65" s="10" customFormat="1" ht="29.25" customHeight="1">
      <c r="B89" s="176"/>
      <c r="C89" s="177" t="s">
        <v>293</v>
      </c>
      <c r="D89" s="178" t="s">
        <v>59</v>
      </c>
      <c r="E89" s="178" t="s">
        <v>55</v>
      </c>
      <c r="F89" s="178" t="s">
        <v>294</v>
      </c>
      <c r="G89" s="178" t="s">
        <v>295</v>
      </c>
      <c r="H89" s="178" t="s">
        <v>296</v>
      </c>
      <c r="I89" s="179" t="s">
        <v>297</v>
      </c>
      <c r="J89" s="178" t="s">
        <v>282</v>
      </c>
      <c r="K89" s="180" t="s">
        <v>298</v>
      </c>
      <c r="L89" s="181"/>
      <c r="M89" s="82" t="s">
        <v>299</v>
      </c>
      <c r="N89" s="83" t="s">
        <v>44</v>
      </c>
      <c r="O89" s="83" t="s">
        <v>300</v>
      </c>
      <c r="P89" s="83" t="s">
        <v>301</v>
      </c>
      <c r="Q89" s="83" t="s">
        <v>302</v>
      </c>
      <c r="R89" s="83" t="s">
        <v>303</v>
      </c>
      <c r="S89" s="83" t="s">
        <v>304</v>
      </c>
      <c r="T89" s="84" t="s">
        <v>305</v>
      </c>
    </row>
    <row r="90" spans="2:65" s="1" customFormat="1" ht="29.25" customHeight="1">
      <c r="B90" s="42"/>
      <c r="C90" s="88" t="s">
        <v>283</v>
      </c>
      <c r="D90" s="64"/>
      <c r="E90" s="64"/>
      <c r="F90" s="64"/>
      <c r="G90" s="64"/>
      <c r="H90" s="64"/>
      <c r="I90" s="173"/>
      <c r="J90" s="182">
        <f>BK90</f>
        <v>0</v>
      </c>
      <c r="K90" s="64"/>
      <c r="L90" s="62"/>
      <c r="M90" s="85"/>
      <c r="N90" s="86"/>
      <c r="O90" s="86"/>
      <c r="P90" s="183">
        <f>P91+P165</f>
        <v>0</v>
      </c>
      <c r="Q90" s="86"/>
      <c r="R90" s="183">
        <f>R91+R165</f>
        <v>1.8942400000000001</v>
      </c>
      <c r="S90" s="86"/>
      <c r="T90" s="184">
        <f>T91+T165</f>
        <v>0</v>
      </c>
      <c r="AT90" s="25" t="s">
        <v>73</v>
      </c>
      <c r="AU90" s="25" t="s">
        <v>284</v>
      </c>
      <c r="BK90" s="185">
        <f>BK91+BK165</f>
        <v>0</v>
      </c>
    </row>
    <row r="91" spans="2:65" s="11" customFormat="1" ht="37.35" customHeight="1">
      <c r="B91" s="186"/>
      <c r="C91" s="187"/>
      <c r="D91" s="188" t="s">
        <v>73</v>
      </c>
      <c r="E91" s="189" t="s">
        <v>2404</v>
      </c>
      <c r="F91" s="189" t="s">
        <v>2405</v>
      </c>
      <c r="G91" s="187"/>
      <c r="H91" s="187"/>
      <c r="I91" s="190"/>
      <c r="J91" s="191">
        <f>BK91</f>
        <v>0</v>
      </c>
      <c r="K91" s="187"/>
      <c r="L91" s="192"/>
      <c r="M91" s="193"/>
      <c r="N91" s="194"/>
      <c r="O91" s="194"/>
      <c r="P91" s="195">
        <f>P92+P103+P120+P130+P160</f>
        <v>0</v>
      </c>
      <c r="Q91" s="194"/>
      <c r="R91" s="195">
        <f>R92+R103+R120+R130+R160</f>
        <v>1.8942400000000001</v>
      </c>
      <c r="S91" s="194"/>
      <c r="T91" s="196">
        <f>T92+T103+T120+T130+T160</f>
        <v>0</v>
      </c>
      <c r="AR91" s="197" t="s">
        <v>84</v>
      </c>
      <c r="AT91" s="198" t="s">
        <v>73</v>
      </c>
      <c r="AU91" s="198" t="s">
        <v>74</v>
      </c>
      <c r="AY91" s="197" t="s">
        <v>308</v>
      </c>
      <c r="BK91" s="199">
        <f>BK92+BK103+BK120+BK130+BK160</f>
        <v>0</v>
      </c>
    </row>
    <row r="92" spans="2:65" s="11" customFormat="1" ht="19.899999999999999" customHeight="1">
      <c r="B92" s="186"/>
      <c r="C92" s="187"/>
      <c r="D92" s="200" t="s">
        <v>73</v>
      </c>
      <c r="E92" s="201" t="s">
        <v>2499</v>
      </c>
      <c r="F92" s="201" t="s">
        <v>2500</v>
      </c>
      <c r="G92" s="187"/>
      <c r="H92" s="187"/>
      <c r="I92" s="190"/>
      <c r="J92" s="202">
        <f>BK92</f>
        <v>0</v>
      </c>
      <c r="K92" s="187"/>
      <c r="L92" s="192"/>
      <c r="M92" s="193"/>
      <c r="N92" s="194"/>
      <c r="O92" s="194"/>
      <c r="P92" s="195">
        <f>SUM(P93:P102)</f>
        <v>0</v>
      </c>
      <c r="Q92" s="194"/>
      <c r="R92" s="195">
        <f>SUM(R93:R102)</f>
        <v>1.7160000000000002E-2</v>
      </c>
      <c r="S92" s="194"/>
      <c r="T92" s="196">
        <f>SUM(T93:T102)</f>
        <v>0</v>
      </c>
      <c r="AR92" s="197" t="s">
        <v>84</v>
      </c>
      <c r="AT92" s="198" t="s">
        <v>73</v>
      </c>
      <c r="AU92" s="198" t="s">
        <v>82</v>
      </c>
      <c r="AY92" s="197" t="s">
        <v>308</v>
      </c>
      <c r="BK92" s="199">
        <f>SUM(BK93:BK102)</f>
        <v>0</v>
      </c>
    </row>
    <row r="93" spans="2:65" s="1" customFormat="1" ht="31.5" customHeight="1">
      <c r="B93" s="42"/>
      <c r="C93" s="203" t="s">
        <v>82</v>
      </c>
      <c r="D93" s="203" t="s">
        <v>311</v>
      </c>
      <c r="E93" s="204" t="s">
        <v>6643</v>
      </c>
      <c r="F93" s="205" t="s">
        <v>6644</v>
      </c>
      <c r="G93" s="206" t="s">
        <v>538</v>
      </c>
      <c r="H93" s="207">
        <v>171</v>
      </c>
      <c r="I93" s="208"/>
      <c r="J93" s="209">
        <f>ROUND(I93*H93,2)</f>
        <v>0</v>
      </c>
      <c r="K93" s="205" t="s">
        <v>6599</v>
      </c>
      <c r="L93" s="62"/>
      <c r="M93" s="210" t="s">
        <v>21</v>
      </c>
      <c r="N93" s="211" t="s">
        <v>45</v>
      </c>
      <c r="O93" s="43"/>
      <c r="P93" s="212">
        <f>O93*H93</f>
        <v>0</v>
      </c>
      <c r="Q93" s="212">
        <v>6.0000000000000002E-5</v>
      </c>
      <c r="R93" s="212">
        <f>Q93*H93</f>
        <v>1.026E-2</v>
      </c>
      <c r="S93" s="212">
        <v>0</v>
      </c>
      <c r="T93" s="213">
        <f>S93*H93</f>
        <v>0</v>
      </c>
      <c r="AR93" s="25" t="s">
        <v>375</v>
      </c>
      <c r="AT93" s="25" t="s">
        <v>311</v>
      </c>
      <c r="AU93" s="25" t="s">
        <v>84</v>
      </c>
      <c r="AY93" s="25" t="s">
        <v>308</v>
      </c>
      <c r="BE93" s="214">
        <f>IF(N93="základní",J93,0)</f>
        <v>0</v>
      </c>
      <c r="BF93" s="214">
        <f>IF(N93="snížená",J93,0)</f>
        <v>0</v>
      </c>
      <c r="BG93" s="214">
        <f>IF(N93="zákl. přenesená",J93,0)</f>
        <v>0</v>
      </c>
      <c r="BH93" s="214">
        <f>IF(N93="sníž. přenesená",J93,0)</f>
        <v>0</v>
      </c>
      <c r="BI93" s="214">
        <f>IF(N93="nulová",J93,0)</f>
        <v>0</v>
      </c>
      <c r="BJ93" s="25" t="s">
        <v>82</v>
      </c>
      <c r="BK93" s="214">
        <f>ROUND(I93*H93,2)</f>
        <v>0</v>
      </c>
      <c r="BL93" s="25" t="s">
        <v>375</v>
      </c>
      <c r="BM93" s="25" t="s">
        <v>9298</v>
      </c>
    </row>
    <row r="94" spans="2:65" s="13" customFormat="1" ht="13.5">
      <c r="B94" s="233"/>
      <c r="C94" s="234"/>
      <c r="D94" s="246" t="s">
        <v>451</v>
      </c>
      <c r="E94" s="256" t="s">
        <v>21</v>
      </c>
      <c r="F94" s="257" t="s">
        <v>9299</v>
      </c>
      <c r="G94" s="234"/>
      <c r="H94" s="258">
        <v>171</v>
      </c>
      <c r="I94" s="238"/>
      <c r="J94" s="234"/>
      <c r="K94" s="234"/>
      <c r="L94" s="239"/>
      <c r="M94" s="240"/>
      <c r="N94" s="241"/>
      <c r="O94" s="241"/>
      <c r="P94" s="241"/>
      <c r="Q94" s="241"/>
      <c r="R94" s="241"/>
      <c r="S94" s="241"/>
      <c r="T94" s="242"/>
      <c r="AT94" s="243" t="s">
        <v>451</v>
      </c>
      <c r="AU94" s="243" t="s">
        <v>84</v>
      </c>
      <c r="AV94" s="13" t="s">
        <v>84</v>
      </c>
      <c r="AW94" s="13" t="s">
        <v>37</v>
      </c>
      <c r="AX94" s="13" t="s">
        <v>82</v>
      </c>
      <c r="AY94" s="243" t="s">
        <v>308</v>
      </c>
    </row>
    <row r="95" spans="2:65" s="1" customFormat="1" ht="22.5" customHeight="1">
      <c r="B95" s="42"/>
      <c r="C95" s="277" t="s">
        <v>84</v>
      </c>
      <c r="D95" s="277" t="s">
        <v>1079</v>
      </c>
      <c r="E95" s="278" t="s">
        <v>9120</v>
      </c>
      <c r="F95" s="279" t="s">
        <v>9121</v>
      </c>
      <c r="G95" s="280" t="s">
        <v>538</v>
      </c>
      <c r="H95" s="281">
        <v>3</v>
      </c>
      <c r="I95" s="282"/>
      <c r="J95" s="283">
        <f t="shared" ref="J95:J102" si="0">ROUND(I95*H95,2)</f>
        <v>0</v>
      </c>
      <c r="K95" s="279" t="s">
        <v>21</v>
      </c>
      <c r="L95" s="284"/>
      <c r="M95" s="285" t="s">
        <v>21</v>
      </c>
      <c r="N95" s="286" t="s">
        <v>45</v>
      </c>
      <c r="O95" s="43"/>
      <c r="P95" s="212">
        <f t="shared" ref="P95:P102" si="1">O95*H95</f>
        <v>0</v>
      </c>
      <c r="Q95" s="212">
        <v>4.0000000000000003E-5</v>
      </c>
      <c r="R95" s="212">
        <f t="shared" ref="R95:R102" si="2">Q95*H95</f>
        <v>1.2000000000000002E-4</v>
      </c>
      <c r="S95" s="212">
        <v>0</v>
      </c>
      <c r="T95" s="213">
        <f t="shared" ref="T95:T102" si="3">S95*H95</f>
        <v>0</v>
      </c>
      <c r="AR95" s="25" t="s">
        <v>619</v>
      </c>
      <c r="AT95" s="25" t="s">
        <v>1079</v>
      </c>
      <c r="AU95" s="25" t="s">
        <v>84</v>
      </c>
      <c r="AY95" s="25" t="s">
        <v>308</v>
      </c>
      <c r="BE95" s="214">
        <f t="shared" ref="BE95:BE102" si="4">IF(N95="základní",J95,0)</f>
        <v>0</v>
      </c>
      <c r="BF95" s="214">
        <f t="shared" ref="BF95:BF102" si="5">IF(N95="snížená",J95,0)</f>
        <v>0</v>
      </c>
      <c r="BG95" s="214">
        <f t="shared" ref="BG95:BG102" si="6">IF(N95="zákl. přenesená",J95,0)</f>
        <v>0</v>
      </c>
      <c r="BH95" s="214">
        <f t="shared" ref="BH95:BH102" si="7">IF(N95="sníž. přenesená",J95,0)</f>
        <v>0</v>
      </c>
      <c r="BI95" s="214">
        <f t="shared" ref="BI95:BI102" si="8">IF(N95="nulová",J95,0)</f>
        <v>0</v>
      </c>
      <c r="BJ95" s="25" t="s">
        <v>82</v>
      </c>
      <c r="BK95" s="214">
        <f t="shared" ref="BK95:BK102" si="9">ROUND(I95*H95,2)</f>
        <v>0</v>
      </c>
      <c r="BL95" s="25" t="s">
        <v>375</v>
      </c>
      <c r="BM95" s="25" t="s">
        <v>9300</v>
      </c>
    </row>
    <row r="96" spans="2:65" s="1" customFormat="1" ht="22.5" customHeight="1">
      <c r="B96" s="42"/>
      <c r="C96" s="277" t="s">
        <v>95</v>
      </c>
      <c r="D96" s="277" t="s">
        <v>1079</v>
      </c>
      <c r="E96" s="278" t="s">
        <v>9123</v>
      </c>
      <c r="F96" s="279" t="s">
        <v>9124</v>
      </c>
      <c r="G96" s="280" t="s">
        <v>538</v>
      </c>
      <c r="H96" s="281">
        <v>2</v>
      </c>
      <c r="I96" s="282"/>
      <c r="J96" s="283">
        <f t="shared" si="0"/>
        <v>0</v>
      </c>
      <c r="K96" s="279" t="s">
        <v>21</v>
      </c>
      <c r="L96" s="284"/>
      <c r="M96" s="285" t="s">
        <v>21</v>
      </c>
      <c r="N96" s="286" t="s">
        <v>45</v>
      </c>
      <c r="O96" s="43"/>
      <c r="P96" s="212">
        <f t="shared" si="1"/>
        <v>0</v>
      </c>
      <c r="Q96" s="212">
        <v>4.0000000000000003E-5</v>
      </c>
      <c r="R96" s="212">
        <f t="shared" si="2"/>
        <v>8.0000000000000007E-5</v>
      </c>
      <c r="S96" s="212">
        <v>0</v>
      </c>
      <c r="T96" s="213">
        <f t="shared" si="3"/>
        <v>0</v>
      </c>
      <c r="AR96" s="25" t="s">
        <v>619</v>
      </c>
      <c r="AT96" s="25" t="s">
        <v>1079</v>
      </c>
      <c r="AU96" s="25" t="s">
        <v>84</v>
      </c>
      <c r="AY96" s="25" t="s">
        <v>308</v>
      </c>
      <c r="BE96" s="214">
        <f t="shared" si="4"/>
        <v>0</v>
      </c>
      <c r="BF96" s="214">
        <f t="shared" si="5"/>
        <v>0</v>
      </c>
      <c r="BG96" s="214">
        <f t="shared" si="6"/>
        <v>0</v>
      </c>
      <c r="BH96" s="214">
        <f t="shared" si="7"/>
        <v>0</v>
      </c>
      <c r="BI96" s="214">
        <f t="shared" si="8"/>
        <v>0</v>
      </c>
      <c r="BJ96" s="25" t="s">
        <v>82</v>
      </c>
      <c r="BK96" s="214">
        <f t="shared" si="9"/>
        <v>0</v>
      </c>
      <c r="BL96" s="25" t="s">
        <v>375</v>
      </c>
      <c r="BM96" s="25" t="s">
        <v>9301</v>
      </c>
    </row>
    <row r="97" spans="2:65" s="1" customFormat="1" ht="22.5" customHeight="1">
      <c r="B97" s="42"/>
      <c r="C97" s="277" t="s">
        <v>327</v>
      </c>
      <c r="D97" s="277" t="s">
        <v>1079</v>
      </c>
      <c r="E97" s="278" t="s">
        <v>9126</v>
      </c>
      <c r="F97" s="279" t="s">
        <v>9127</v>
      </c>
      <c r="G97" s="280" t="s">
        <v>538</v>
      </c>
      <c r="H97" s="281">
        <v>14</v>
      </c>
      <c r="I97" s="282"/>
      <c r="J97" s="283">
        <f t="shared" si="0"/>
        <v>0</v>
      </c>
      <c r="K97" s="279" t="s">
        <v>21</v>
      </c>
      <c r="L97" s="284"/>
      <c r="M97" s="285" t="s">
        <v>21</v>
      </c>
      <c r="N97" s="286" t="s">
        <v>45</v>
      </c>
      <c r="O97" s="43"/>
      <c r="P97" s="212">
        <f t="shared" si="1"/>
        <v>0</v>
      </c>
      <c r="Q97" s="212">
        <v>4.0000000000000003E-5</v>
      </c>
      <c r="R97" s="212">
        <f t="shared" si="2"/>
        <v>5.6000000000000006E-4</v>
      </c>
      <c r="S97" s="212">
        <v>0</v>
      </c>
      <c r="T97" s="213">
        <f t="shared" si="3"/>
        <v>0</v>
      </c>
      <c r="AR97" s="25" t="s">
        <v>619</v>
      </c>
      <c r="AT97" s="25" t="s">
        <v>1079</v>
      </c>
      <c r="AU97" s="25" t="s">
        <v>84</v>
      </c>
      <c r="AY97" s="25" t="s">
        <v>308</v>
      </c>
      <c r="BE97" s="214">
        <f t="shared" si="4"/>
        <v>0</v>
      </c>
      <c r="BF97" s="214">
        <f t="shared" si="5"/>
        <v>0</v>
      </c>
      <c r="BG97" s="214">
        <f t="shared" si="6"/>
        <v>0</v>
      </c>
      <c r="BH97" s="214">
        <f t="shared" si="7"/>
        <v>0</v>
      </c>
      <c r="BI97" s="214">
        <f t="shared" si="8"/>
        <v>0</v>
      </c>
      <c r="BJ97" s="25" t="s">
        <v>82</v>
      </c>
      <c r="BK97" s="214">
        <f t="shared" si="9"/>
        <v>0</v>
      </c>
      <c r="BL97" s="25" t="s">
        <v>375</v>
      </c>
      <c r="BM97" s="25" t="s">
        <v>9302</v>
      </c>
    </row>
    <row r="98" spans="2:65" s="1" customFormat="1" ht="22.5" customHeight="1">
      <c r="B98" s="42"/>
      <c r="C98" s="277" t="s">
        <v>307</v>
      </c>
      <c r="D98" s="277" t="s">
        <v>1079</v>
      </c>
      <c r="E98" s="278" t="s">
        <v>9132</v>
      </c>
      <c r="F98" s="279" t="s">
        <v>9133</v>
      </c>
      <c r="G98" s="280" t="s">
        <v>538</v>
      </c>
      <c r="H98" s="281">
        <v>2</v>
      </c>
      <c r="I98" s="282"/>
      <c r="J98" s="283">
        <f t="shared" si="0"/>
        <v>0</v>
      </c>
      <c r="K98" s="279" t="s">
        <v>21</v>
      </c>
      <c r="L98" s="284"/>
      <c r="M98" s="285" t="s">
        <v>21</v>
      </c>
      <c r="N98" s="286" t="s">
        <v>45</v>
      </c>
      <c r="O98" s="43"/>
      <c r="P98" s="212">
        <f t="shared" si="1"/>
        <v>0</v>
      </c>
      <c r="Q98" s="212">
        <v>4.0000000000000003E-5</v>
      </c>
      <c r="R98" s="212">
        <f t="shared" si="2"/>
        <v>8.0000000000000007E-5</v>
      </c>
      <c r="S98" s="212">
        <v>0</v>
      </c>
      <c r="T98" s="213">
        <f t="shared" si="3"/>
        <v>0</v>
      </c>
      <c r="AR98" s="25" t="s">
        <v>619</v>
      </c>
      <c r="AT98" s="25" t="s">
        <v>1079</v>
      </c>
      <c r="AU98" s="25" t="s">
        <v>84</v>
      </c>
      <c r="AY98" s="25" t="s">
        <v>308</v>
      </c>
      <c r="BE98" s="214">
        <f t="shared" si="4"/>
        <v>0</v>
      </c>
      <c r="BF98" s="214">
        <f t="shared" si="5"/>
        <v>0</v>
      </c>
      <c r="BG98" s="214">
        <f t="shared" si="6"/>
        <v>0</v>
      </c>
      <c r="BH98" s="214">
        <f t="shared" si="7"/>
        <v>0</v>
      </c>
      <c r="BI98" s="214">
        <f t="shared" si="8"/>
        <v>0</v>
      </c>
      <c r="BJ98" s="25" t="s">
        <v>82</v>
      </c>
      <c r="BK98" s="214">
        <f t="shared" si="9"/>
        <v>0</v>
      </c>
      <c r="BL98" s="25" t="s">
        <v>375</v>
      </c>
      <c r="BM98" s="25" t="s">
        <v>9303</v>
      </c>
    </row>
    <row r="99" spans="2:65" s="1" customFormat="1" ht="22.5" customHeight="1">
      <c r="B99" s="42"/>
      <c r="C99" s="277" t="s">
        <v>334</v>
      </c>
      <c r="D99" s="277" t="s">
        <v>1079</v>
      </c>
      <c r="E99" s="278" t="s">
        <v>9135</v>
      </c>
      <c r="F99" s="279" t="s">
        <v>9136</v>
      </c>
      <c r="G99" s="280" t="s">
        <v>538</v>
      </c>
      <c r="H99" s="281">
        <v>8</v>
      </c>
      <c r="I99" s="282"/>
      <c r="J99" s="283">
        <f t="shared" si="0"/>
        <v>0</v>
      </c>
      <c r="K99" s="279" t="s">
        <v>21</v>
      </c>
      <c r="L99" s="284"/>
      <c r="M99" s="285" t="s">
        <v>21</v>
      </c>
      <c r="N99" s="286" t="s">
        <v>45</v>
      </c>
      <c r="O99" s="43"/>
      <c r="P99" s="212">
        <f t="shared" si="1"/>
        <v>0</v>
      </c>
      <c r="Q99" s="212">
        <v>4.0000000000000003E-5</v>
      </c>
      <c r="R99" s="212">
        <f t="shared" si="2"/>
        <v>3.2000000000000003E-4</v>
      </c>
      <c r="S99" s="212">
        <v>0</v>
      </c>
      <c r="T99" s="213">
        <f t="shared" si="3"/>
        <v>0</v>
      </c>
      <c r="AR99" s="25" t="s">
        <v>619</v>
      </c>
      <c r="AT99" s="25" t="s">
        <v>1079</v>
      </c>
      <c r="AU99" s="25" t="s">
        <v>84</v>
      </c>
      <c r="AY99" s="25" t="s">
        <v>308</v>
      </c>
      <c r="BE99" s="214">
        <f t="shared" si="4"/>
        <v>0</v>
      </c>
      <c r="BF99" s="214">
        <f t="shared" si="5"/>
        <v>0</v>
      </c>
      <c r="BG99" s="214">
        <f t="shared" si="6"/>
        <v>0</v>
      </c>
      <c r="BH99" s="214">
        <f t="shared" si="7"/>
        <v>0</v>
      </c>
      <c r="BI99" s="214">
        <f t="shared" si="8"/>
        <v>0</v>
      </c>
      <c r="BJ99" s="25" t="s">
        <v>82</v>
      </c>
      <c r="BK99" s="214">
        <f t="shared" si="9"/>
        <v>0</v>
      </c>
      <c r="BL99" s="25" t="s">
        <v>375</v>
      </c>
      <c r="BM99" s="25" t="s">
        <v>9304</v>
      </c>
    </row>
    <row r="100" spans="2:65" s="1" customFormat="1" ht="22.5" customHeight="1">
      <c r="B100" s="42"/>
      <c r="C100" s="277" t="s">
        <v>338</v>
      </c>
      <c r="D100" s="277" t="s">
        <v>1079</v>
      </c>
      <c r="E100" s="278" t="s">
        <v>9138</v>
      </c>
      <c r="F100" s="279" t="s">
        <v>9139</v>
      </c>
      <c r="G100" s="280" t="s">
        <v>538</v>
      </c>
      <c r="H100" s="281">
        <v>15</v>
      </c>
      <c r="I100" s="282"/>
      <c r="J100" s="283">
        <f t="shared" si="0"/>
        <v>0</v>
      </c>
      <c r="K100" s="279" t="s">
        <v>21</v>
      </c>
      <c r="L100" s="284"/>
      <c r="M100" s="285" t="s">
        <v>21</v>
      </c>
      <c r="N100" s="286" t="s">
        <v>45</v>
      </c>
      <c r="O100" s="43"/>
      <c r="P100" s="212">
        <f t="shared" si="1"/>
        <v>0</v>
      </c>
      <c r="Q100" s="212">
        <v>4.0000000000000003E-5</v>
      </c>
      <c r="R100" s="212">
        <f t="shared" si="2"/>
        <v>6.0000000000000006E-4</v>
      </c>
      <c r="S100" s="212">
        <v>0</v>
      </c>
      <c r="T100" s="213">
        <f t="shared" si="3"/>
        <v>0</v>
      </c>
      <c r="AR100" s="25" t="s">
        <v>619</v>
      </c>
      <c r="AT100" s="25" t="s">
        <v>1079</v>
      </c>
      <c r="AU100" s="25" t="s">
        <v>84</v>
      </c>
      <c r="AY100" s="25" t="s">
        <v>308</v>
      </c>
      <c r="BE100" s="214">
        <f t="shared" si="4"/>
        <v>0</v>
      </c>
      <c r="BF100" s="214">
        <f t="shared" si="5"/>
        <v>0</v>
      </c>
      <c r="BG100" s="214">
        <f t="shared" si="6"/>
        <v>0</v>
      </c>
      <c r="BH100" s="214">
        <f t="shared" si="7"/>
        <v>0</v>
      </c>
      <c r="BI100" s="214">
        <f t="shared" si="8"/>
        <v>0</v>
      </c>
      <c r="BJ100" s="25" t="s">
        <v>82</v>
      </c>
      <c r="BK100" s="214">
        <f t="shared" si="9"/>
        <v>0</v>
      </c>
      <c r="BL100" s="25" t="s">
        <v>375</v>
      </c>
      <c r="BM100" s="25" t="s">
        <v>9305</v>
      </c>
    </row>
    <row r="101" spans="2:65" s="1" customFormat="1" ht="22.5" customHeight="1">
      <c r="B101" s="42"/>
      <c r="C101" s="277" t="s">
        <v>342</v>
      </c>
      <c r="D101" s="277" t="s">
        <v>1079</v>
      </c>
      <c r="E101" s="278" t="s">
        <v>9141</v>
      </c>
      <c r="F101" s="279" t="s">
        <v>9142</v>
      </c>
      <c r="G101" s="280" t="s">
        <v>538</v>
      </c>
      <c r="H101" s="281">
        <v>127</v>
      </c>
      <c r="I101" s="282"/>
      <c r="J101" s="283">
        <f t="shared" si="0"/>
        <v>0</v>
      </c>
      <c r="K101" s="279" t="s">
        <v>21</v>
      </c>
      <c r="L101" s="284"/>
      <c r="M101" s="285" t="s">
        <v>21</v>
      </c>
      <c r="N101" s="286" t="s">
        <v>45</v>
      </c>
      <c r="O101" s="43"/>
      <c r="P101" s="212">
        <f t="shared" si="1"/>
        <v>0</v>
      </c>
      <c r="Q101" s="212">
        <v>4.0000000000000003E-5</v>
      </c>
      <c r="R101" s="212">
        <f t="shared" si="2"/>
        <v>5.0800000000000003E-3</v>
      </c>
      <c r="S101" s="212">
        <v>0</v>
      </c>
      <c r="T101" s="213">
        <f t="shared" si="3"/>
        <v>0</v>
      </c>
      <c r="AR101" s="25" t="s">
        <v>619</v>
      </c>
      <c r="AT101" s="25" t="s">
        <v>1079</v>
      </c>
      <c r="AU101" s="25" t="s">
        <v>84</v>
      </c>
      <c r="AY101" s="25" t="s">
        <v>308</v>
      </c>
      <c r="BE101" s="214">
        <f t="shared" si="4"/>
        <v>0</v>
      </c>
      <c r="BF101" s="214">
        <f t="shared" si="5"/>
        <v>0</v>
      </c>
      <c r="BG101" s="214">
        <f t="shared" si="6"/>
        <v>0</v>
      </c>
      <c r="BH101" s="214">
        <f t="shared" si="7"/>
        <v>0</v>
      </c>
      <c r="BI101" s="214">
        <f t="shared" si="8"/>
        <v>0</v>
      </c>
      <c r="BJ101" s="25" t="s">
        <v>82</v>
      </c>
      <c r="BK101" s="214">
        <f t="shared" si="9"/>
        <v>0</v>
      </c>
      <c r="BL101" s="25" t="s">
        <v>375</v>
      </c>
      <c r="BM101" s="25" t="s">
        <v>9306</v>
      </c>
    </row>
    <row r="102" spans="2:65" s="1" customFormat="1" ht="22.5" customHeight="1">
      <c r="B102" s="42"/>
      <c r="C102" s="203" t="s">
        <v>346</v>
      </c>
      <c r="D102" s="203" t="s">
        <v>311</v>
      </c>
      <c r="E102" s="204" t="s">
        <v>9147</v>
      </c>
      <c r="F102" s="205" t="s">
        <v>9148</v>
      </c>
      <c r="G102" s="206" t="s">
        <v>647</v>
      </c>
      <c r="H102" s="207">
        <v>1</v>
      </c>
      <c r="I102" s="208"/>
      <c r="J102" s="209">
        <f t="shared" si="0"/>
        <v>0</v>
      </c>
      <c r="K102" s="205" t="s">
        <v>21</v>
      </c>
      <c r="L102" s="62"/>
      <c r="M102" s="210" t="s">
        <v>21</v>
      </c>
      <c r="N102" s="211" t="s">
        <v>45</v>
      </c>
      <c r="O102" s="43"/>
      <c r="P102" s="212">
        <f t="shared" si="1"/>
        <v>0</v>
      </c>
      <c r="Q102" s="212">
        <v>6.0000000000000002E-5</v>
      </c>
      <c r="R102" s="212">
        <f t="shared" si="2"/>
        <v>6.0000000000000002E-5</v>
      </c>
      <c r="S102" s="212">
        <v>0</v>
      </c>
      <c r="T102" s="213">
        <f t="shared" si="3"/>
        <v>0</v>
      </c>
      <c r="AR102" s="25" t="s">
        <v>375</v>
      </c>
      <c r="AT102" s="25" t="s">
        <v>311</v>
      </c>
      <c r="AU102" s="25" t="s">
        <v>84</v>
      </c>
      <c r="AY102" s="25" t="s">
        <v>308</v>
      </c>
      <c r="BE102" s="214">
        <f t="shared" si="4"/>
        <v>0</v>
      </c>
      <c r="BF102" s="214">
        <f t="shared" si="5"/>
        <v>0</v>
      </c>
      <c r="BG102" s="214">
        <f t="shared" si="6"/>
        <v>0</v>
      </c>
      <c r="BH102" s="214">
        <f t="shared" si="7"/>
        <v>0</v>
      </c>
      <c r="BI102" s="214">
        <f t="shared" si="8"/>
        <v>0</v>
      </c>
      <c r="BJ102" s="25" t="s">
        <v>82</v>
      </c>
      <c r="BK102" s="214">
        <f t="shared" si="9"/>
        <v>0</v>
      </c>
      <c r="BL102" s="25" t="s">
        <v>375</v>
      </c>
      <c r="BM102" s="25" t="s">
        <v>9307</v>
      </c>
    </row>
    <row r="103" spans="2:65" s="11" customFormat="1" ht="29.85" customHeight="1">
      <c r="B103" s="186"/>
      <c r="C103" s="187"/>
      <c r="D103" s="200" t="s">
        <v>73</v>
      </c>
      <c r="E103" s="201" t="s">
        <v>7193</v>
      </c>
      <c r="F103" s="201" t="s">
        <v>7194</v>
      </c>
      <c r="G103" s="187"/>
      <c r="H103" s="187"/>
      <c r="I103" s="190"/>
      <c r="J103" s="202">
        <f>BK103</f>
        <v>0</v>
      </c>
      <c r="K103" s="187"/>
      <c r="L103" s="192"/>
      <c r="M103" s="193"/>
      <c r="N103" s="194"/>
      <c r="O103" s="194"/>
      <c r="P103" s="195">
        <f>SUM(P104:P119)</f>
        <v>0</v>
      </c>
      <c r="Q103" s="194"/>
      <c r="R103" s="195">
        <f>SUM(R104:R119)</f>
        <v>6.9199999999999999E-3</v>
      </c>
      <c r="S103" s="194"/>
      <c r="T103" s="196">
        <f>SUM(T104:T119)</f>
        <v>0</v>
      </c>
      <c r="AR103" s="197" t="s">
        <v>84</v>
      </c>
      <c r="AT103" s="198" t="s">
        <v>73</v>
      </c>
      <c r="AU103" s="198" t="s">
        <v>82</v>
      </c>
      <c r="AY103" s="197" t="s">
        <v>308</v>
      </c>
      <c r="BK103" s="199">
        <f>SUM(BK104:BK119)</f>
        <v>0</v>
      </c>
    </row>
    <row r="104" spans="2:65" s="1" customFormat="1" ht="22.5" customHeight="1">
      <c r="B104" s="42"/>
      <c r="C104" s="203" t="s">
        <v>350</v>
      </c>
      <c r="D104" s="203" t="s">
        <v>311</v>
      </c>
      <c r="E104" s="204" t="s">
        <v>9153</v>
      </c>
      <c r="F104" s="205" t="s">
        <v>9308</v>
      </c>
      <c r="G104" s="206" t="s">
        <v>5275</v>
      </c>
      <c r="H104" s="207">
        <v>1</v>
      </c>
      <c r="I104" s="208"/>
      <c r="J104" s="209">
        <f t="shared" ref="J104:J119" si="10">ROUND(I104*H104,2)</f>
        <v>0</v>
      </c>
      <c r="K104" s="205" t="s">
        <v>21</v>
      </c>
      <c r="L104" s="62"/>
      <c r="M104" s="210" t="s">
        <v>21</v>
      </c>
      <c r="N104" s="211" t="s">
        <v>45</v>
      </c>
      <c r="O104" s="43"/>
      <c r="P104" s="212">
        <f t="shared" ref="P104:P119" si="11">O104*H104</f>
        <v>0</v>
      </c>
      <c r="Q104" s="212">
        <v>0</v>
      </c>
      <c r="R104" s="212">
        <f t="shared" ref="R104:R119" si="12">Q104*H104</f>
        <v>0</v>
      </c>
      <c r="S104" s="212">
        <v>0</v>
      </c>
      <c r="T104" s="213">
        <f t="shared" ref="T104:T119" si="13">S104*H104</f>
        <v>0</v>
      </c>
      <c r="AR104" s="25" t="s">
        <v>327</v>
      </c>
      <c r="AT104" s="25" t="s">
        <v>311</v>
      </c>
      <c r="AU104" s="25" t="s">
        <v>84</v>
      </c>
      <c r="AY104" s="25" t="s">
        <v>308</v>
      </c>
      <c r="BE104" s="214">
        <f t="shared" ref="BE104:BE119" si="14">IF(N104="základní",J104,0)</f>
        <v>0</v>
      </c>
      <c r="BF104" s="214">
        <f t="shared" ref="BF104:BF119" si="15">IF(N104="snížená",J104,0)</f>
        <v>0</v>
      </c>
      <c r="BG104" s="214">
        <f t="shared" ref="BG104:BG119" si="16">IF(N104="zákl. přenesená",J104,0)</f>
        <v>0</v>
      </c>
      <c r="BH104" s="214">
        <f t="shared" ref="BH104:BH119" si="17">IF(N104="sníž. přenesená",J104,0)</f>
        <v>0</v>
      </c>
      <c r="BI104" s="214">
        <f t="shared" ref="BI104:BI119" si="18">IF(N104="nulová",J104,0)</f>
        <v>0</v>
      </c>
      <c r="BJ104" s="25" t="s">
        <v>82</v>
      </c>
      <c r="BK104" s="214">
        <f t="shared" ref="BK104:BK119" si="19">ROUND(I104*H104,2)</f>
        <v>0</v>
      </c>
      <c r="BL104" s="25" t="s">
        <v>327</v>
      </c>
      <c r="BM104" s="25" t="s">
        <v>84</v>
      </c>
    </row>
    <row r="105" spans="2:65" s="1" customFormat="1" ht="31.5" customHeight="1">
      <c r="B105" s="42"/>
      <c r="C105" s="203" t="s">
        <v>356</v>
      </c>
      <c r="D105" s="203" t="s">
        <v>311</v>
      </c>
      <c r="E105" s="204" t="s">
        <v>9155</v>
      </c>
      <c r="F105" s="205" t="s">
        <v>9309</v>
      </c>
      <c r="G105" s="206" t="s">
        <v>5275</v>
      </c>
      <c r="H105" s="207">
        <v>1</v>
      </c>
      <c r="I105" s="208"/>
      <c r="J105" s="209">
        <f t="shared" si="10"/>
        <v>0</v>
      </c>
      <c r="K105" s="205" t="s">
        <v>21</v>
      </c>
      <c r="L105" s="62"/>
      <c r="M105" s="210" t="s">
        <v>21</v>
      </c>
      <c r="N105" s="211" t="s">
        <v>45</v>
      </c>
      <c r="O105" s="43"/>
      <c r="P105" s="212">
        <f t="shared" si="11"/>
        <v>0</v>
      </c>
      <c r="Q105" s="212">
        <v>0</v>
      </c>
      <c r="R105" s="212">
        <f t="shared" si="12"/>
        <v>0</v>
      </c>
      <c r="S105" s="212">
        <v>0</v>
      </c>
      <c r="T105" s="213">
        <f t="shared" si="13"/>
        <v>0</v>
      </c>
      <c r="AR105" s="25" t="s">
        <v>327</v>
      </c>
      <c r="AT105" s="25" t="s">
        <v>311</v>
      </c>
      <c r="AU105" s="25" t="s">
        <v>84</v>
      </c>
      <c r="AY105" s="25" t="s">
        <v>308</v>
      </c>
      <c r="BE105" s="214">
        <f t="shared" si="14"/>
        <v>0</v>
      </c>
      <c r="BF105" s="214">
        <f t="shared" si="15"/>
        <v>0</v>
      </c>
      <c r="BG105" s="214">
        <f t="shared" si="16"/>
        <v>0</v>
      </c>
      <c r="BH105" s="214">
        <f t="shared" si="17"/>
        <v>0</v>
      </c>
      <c r="BI105" s="214">
        <f t="shared" si="18"/>
        <v>0</v>
      </c>
      <c r="BJ105" s="25" t="s">
        <v>82</v>
      </c>
      <c r="BK105" s="214">
        <f t="shared" si="19"/>
        <v>0</v>
      </c>
      <c r="BL105" s="25" t="s">
        <v>327</v>
      </c>
      <c r="BM105" s="25" t="s">
        <v>95</v>
      </c>
    </row>
    <row r="106" spans="2:65" s="1" customFormat="1" ht="22.5" customHeight="1">
      <c r="B106" s="42"/>
      <c r="C106" s="203" t="s">
        <v>360</v>
      </c>
      <c r="D106" s="203" t="s">
        <v>311</v>
      </c>
      <c r="E106" s="204" t="s">
        <v>9157</v>
      </c>
      <c r="F106" s="205" t="s">
        <v>9310</v>
      </c>
      <c r="G106" s="206" t="s">
        <v>5275</v>
      </c>
      <c r="H106" s="207">
        <v>1</v>
      </c>
      <c r="I106" s="208"/>
      <c r="J106" s="209">
        <f t="shared" si="10"/>
        <v>0</v>
      </c>
      <c r="K106" s="205" t="s">
        <v>21</v>
      </c>
      <c r="L106" s="62"/>
      <c r="M106" s="210" t="s">
        <v>21</v>
      </c>
      <c r="N106" s="211" t="s">
        <v>45</v>
      </c>
      <c r="O106" s="43"/>
      <c r="P106" s="212">
        <f t="shared" si="11"/>
        <v>0</v>
      </c>
      <c r="Q106" s="212">
        <v>0</v>
      </c>
      <c r="R106" s="212">
        <f t="shared" si="12"/>
        <v>0</v>
      </c>
      <c r="S106" s="212">
        <v>0</v>
      </c>
      <c r="T106" s="213">
        <f t="shared" si="13"/>
        <v>0</v>
      </c>
      <c r="AR106" s="25" t="s">
        <v>327</v>
      </c>
      <c r="AT106" s="25" t="s">
        <v>311</v>
      </c>
      <c r="AU106" s="25" t="s">
        <v>84</v>
      </c>
      <c r="AY106" s="25" t="s">
        <v>308</v>
      </c>
      <c r="BE106" s="214">
        <f t="shared" si="14"/>
        <v>0</v>
      </c>
      <c r="BF106" s="214">
        <f t="shared" si="15"/>
        <v>0</v>
      </c>
      <c r="BG106" s="214">
        <f t="shared" si="16"/>
        <v>0</v>
      </c>
      <c r="BH106" s="214">
        <f t="shared" si="17"/>
        <v>0</v>
      </c>
      <c r="BI106" s="214">
        <f t="shared" si="18"/>
        <v>0</v>
      </c>
      <c r="BJ106" s="25" t="s">
        <v>82</v>
      </c>
      <c r="BK106" s="214">
        <f t="shared" si="19"/>
        <v>0</v>
      </c>
      <c r="BL106" s="25" t="s">
        <v>327</v>
      </c>
      <c r="BM106" s="25" t="s">
        <v>327</v>
      </c>
    </row>
    <row r="107" spans="2:65" s="1" customFormat="1" ht="22.5" customHeight="1">
      <c r="B107" s="42"/>
      <c r="C107" s="203" t="s">
        <v>364</v>
      </c>
      <c r="D107" s="203" t="s">
        <v>311</v>
      </c>
      <c r="E107" s="204" t="s">
        <v>9159</v>
      </c>
      <c r="F107" s="205" t="s">
        <v>9311</v>
      </c>
      <c r="G107" s="206" t="s">
        <v>5275</v>
      </c>
      <c r="H107" s="207">
        <v>1</v>
      </c>
      <c r="I107" s="208"/>
      <c r="J107" s="209">
        <f t="shared" si="10"/>
        <v>0</v>
      </c>
      <c r="K107" s="205" t="s">
        <v>21</v>
      </c>
      <c r="L107" s="62"/>
      <c r="M107" s="210" t="s">
        <v>21</v>
      </c>
      <c r="N107" s="211" t="s">
        <v>45</v>
      </c>
      <c r="O107" s="43"/>
      <c r="P107" s="212">
        <f t="shared" si="11"/>
        <v>0</v>
      </c>
      <c r="Q107" s="212">
        <v>0</v>
      </c>
      <c r="R107" s="212">
        <f t="shared" si="12"/>
        <v>0</v>
      </c>
      <c r="S107" s="212">
        <v>0</v>
      </c>
      <c r="T107" s="213">
        <f t="shared" si="13"/>
        <v>0</v>
      </c>
      <c r="AR107" s="25" t="s">
        <v>327</v>
      </c>
      <c r="AT107" s="25" t="s">
        <v>311</v>
      </c>
      <c r="AU107" s="25" t="s">
        <v>84</v>
      </c>
      <c r="AY107" s="25" t="s">
        <v>308</v>
      </c>
      <c r="BE107" s="214">
        <f t="shared" si="14"/>
        <v>0</v>
      </c>
      <c r="BF107" s="214">
        <f t="shared" si="15"/>
        <v>0</v>
      </c>
      <c r="BG107" s="214">
        <f t="shared" si="16"/>
        <v>0</v>
      </c>
      <c r="BH107" s="214">
        <f t="shared" si="17"/>
        <v>0</v>
      </c>
      <c r="BI107" s="214">
        <f t="shared" si="18"/>
        <v>0</v>
      </c>
      <c r="BJ107" s="25" t="s">
        <v>82</v>
      </c>
      <c r="BK107" s="214">
        <f t="shared" si="19"/>
        <v>0</v>
      </c>
      <c r="BL107" s="25" t="s">
        <v>327</v>
      </c>
      <c r="BM107" s="25" t="s">
        <v>307</v>
      </c>
    </row>
    <row r="108" spans="2:65" s="1" customFormat="1" ht="22.5" customHeight="1">
      <c r="B108" s="42"/>
      <c r="C108" s="203" t="s">
        <v>368</v>
      </c>
      <c r="D108" s="203" t="s">
        <v>311</v>
      </c>
      <c r="E108" s="204" t="s">
        <v>9161</v>
      </c>
      <c r="F108" s="205" t="s">
        <v>9312</v>
      </c>
      <c r="G108" s="206" t="s">
        <v>5275</v>
      </c>
      <c r="H108" s="207">
        <v>1</v>
      </c>
      <c r="I108" s="208"/>
      <c r="J108" s="209">
        <f t="shared" si="10"/>
        <v>0</v>
      </c>
      <c r="K108" s="205" t="s">
        <v>21</v>
      </c>
      <c r="L108" s="62"/>
      <c r="M108" s="210" t="s">
        <v>21</v>
      </c>
      <c r="N108" s="211" t="s">
        <v>45</v>
      </c>
      <c r="O108" s="43"/>
      <c r="P108" s="212">
        <f t="shared" si="11"/>
        <v>0</v>
      </c>
      <c r="Q108" s="212">
        <v>0</v>
      </c>
      <c r="R108" s="212">
        <f t="shared" si="12"/>
        <v>0</v>
      </c>
      <c r="S108" s="212">
        <v>0</v>
      </c>
      <c r="T108" s="213">
        <f t="shared" si="13"/>
        <v>0</v>
      </c>
      <c r="AR108" s="25" t="s">
        <v>327</v>
      </c>
      <c r="AT108" s="25" t="s">
        <v>311</v>
      </c>
      <c r="AU108" s="25" t="s">
        <v>84</v>
      </c>
      <c r="AY108" s="25" t="s">
        <v>308</v>
      </c>
      <c r="BE108" s="214">
        <f t="shared" si="14"/>
        <v>0</v>
      </c>
      <c r="BF108" s="214">
        <f t="shared" si="15"/>
        <v>0</v>
      </c>
      <c r="BG108" s="214">
        <f t="shared" si="16"/>
        <v>0</v>
      </c>
      <c r="BH108" s="214">
        <f t="shared" si="17"/>
        <v>0</v>
      </c>
      <c r="BI108" s="214">
        <f t="shared" si="18"/>
        <v>0</v>
      </c>
      <c r="BJ108" s="25" t="s">
        <v>82</v>
      </c>
      <c r="BK108" s="214">
        <f t="shared" si="19"/>
        <v>0</v>
      </c>
      <c r="BL108" s="25" t="s">
        <v>327</v>
      </c>
      <c r="BM108" s="25" t="s">
        <v>334</v>
      </c>
    </row>
    <row r="109" spans="2:65" s="1" customFormat="1" ht="31.5" customHeight="1">
      <c r="B109" s="42"/>
      <c r="C109" s="203" t="s">
        <v>10</v>
      </c>
      <c r="D109" s="203" t="s">
        <v>311</v>
      </c>
      <c r="E109" s="204" t="s">
        <v>9163</v>
      </c>
      <c r="F109" s="205" t="s">
        <v>9313</v>
      </c>
      <c r="G109" s="206" t="s">
        <v>5275</v>
      </c>
      <c r="H109" s="207">
        <v>1</v>
      </c>
      <c r="I109" s="208"/>
      <c r="J109" s="209">
        <f t="shared" si="10"/>
        <v>0</v>
      </c>
      <c r="K109" s="205" t="s">
        <v>21</v>
      </c>
      <c r="L109" s="62"/>
      <c r="M109" s="210" t="s">
        <v>21</v>
      </c>
      <c r="N109" s="211" t="s">
        <v>45</v>
      </c>
      <c r="O109" s="43"/>
      <c r="P109" s="212">
        <f t="shared" si="11"/>
        <v>0</v>
      </c>
      <c r="Q109" s="212">
        <v>0</v>
      </c>
      <c r="R109" s="212">
        <f t="shared" si="12"/>
        <v>0</v>
      </c>
      <c r="S109" s="212">
        <v>0</v>
      </c>
      <c r="T109" s="213">
        <f t="shared" si="13"/>
        <v>0</v>
      </c>
      <c r="AR109" s="25" t="s">
        <v>327</v>
      </c>
      <c r="AT109" s="25" t="s">
        <v>311</v>
      </c>
      <c r="AU109" s="25" t="s">
        <v>84</v>
      </c>
      <c r="AY109" s="25" t="s">
        <v>308</v>
      </c>
      <c r="BE109" s="214">
        <f t="shared" si="14"/>
        <v>0</v>
      </c>
      <c r="BF109" s="214">
        <f t="shared" si="15"/>
        <v>0</v>
      </c>
      <c r="BG109" s="214">
        <f t="shared" si="16"/>
        <v>0</v>
      </c>
      <c r="BH109" s="214">
        <f t="shared" si="17"/>
        <v>0</v>
      </c>
      <c r="BI109" s="214">
        <f t="shared" si="18"/>
        <v>0</v>
      </c>
      <c r="BJ109" s="25" t="s">
        <v>82</v>
      </c>
      <c r="BK109" s="214">
        <f t="shared" si="19"/>
        <v>0</v>
      </c>
      <c r="BL109" s="25" t="s">
        <v>327</v>
      </c>
      <c r="BM109" s="25" t="s">
        <v>338</v>
      </c>
    </row>
    <row r="110" spans="2:65" s="1" customFormat="1" ht="22.5" customHeight="1">
      <c r="B110" s="42"/>
      <c r="C110" s="203" t="s">
        <v>375</v>
      </c>
      <c r="D110" s="203" t="s">
        <v>311</v>
      </c>
      <c r="E110" s="204" t="s">
        <v>9164</v>
      </c>
      <c r="F110" s="205" t="s">
        <v>9314</v>
      </c>
      <c r="G110" s="206" t="s">
        <v>5275</v>
      </c>
      <c r="H110" s="207">
        <v>1</v>
      </c>
      <c r="I110" s="208"/>
      <c r="J110" s="209">
        <f t="shared" si="10"/>
        <v>0</v>
      </c>
      <c r="K110" s="205" t="s">
        <v>21</v>
      </c>
      <c r="L110" s="62"/>
      <c r="M110" s="210" t="s">
        <v>21</v>
      </c>
      <c r="N110" s="211" t="s">
        <v>45</v>
      </c>
      <c r="O110" s="43"/>
      <c r="P110" s="212">
        <f t="shared" si="11"/>
        <v>0</v>
      </c>
      <c r="Q110" s="212">
        <v>0</v>
      </c>
      <c r="R110" s="212">
        <f t="shared" si="12"/>
        <v>0</v>
      </c>
      <c r="S110" s="212">
        <v>0</v>
      </c>
      <c r="T110" s="213">
        <f t="shared" si="13"/>
        <v>0</v>
      </c>
      <c r="AR110" s="25" t="s">
        <v>327</v>
      </c>
      <c r="AT110" s="25" t="s">
        <v>311</v>
      </c>
      <c r="AU110" s="25" t="s">
        <v>84</v>
      </c>
      <c r="AY110" s="25" t="s">
        <v>308</v>
      </c>
      <c r="BE110" s="214">
        <f t="shared" si="14"/>
        <v>0</v>
      </c>
      <c r="BF110" s="214">
        <f t="shared" si="15"/>
        <v>0</v>
      </c>
      <c r="BG110" s="214">
        <f t="shared" si="16"/>
        <v>0</v>
      </c>
      <c r="BH110" s="214">
        <f t="shared" si="17"/>
        <v>0</v>
      </c>
      <c r="BI110" s="214">
        <f t="shared" si="18"/>
        <v>0</v>
      </c>
      <c r="BJ110" s="25" t="s">
        <v>82</v>
      </c>
      <c r="BK110" s="214">
        <f t="shared" si="19"/>
        <v>0</v>
      </c>
      <c r="BL110" s="25" t="s">
        <v>327</v>
      </c>
      <c r="BM110" s="25" t="s">
        <v>342</v>
      </c>
    </row>
    <row r="111" spans="2:65" s="1" customFormat="1" ht="22.5" customHeight="1">
      <c r="B111" s="42"/>
      <c r="C111" s="203" t="s">
        <v>381</v>
      </c>
      <c r="D111" s="203" t="s">
        <v>311</v>
      </c>
      <c r="E111" s="204" t="s">
        <v>9315</v>
      </c>
      <c r="F111" s="205" t="s">
        <v>9316</v>
      </c>
      <c r="G111" s="206" t="s">
        <v>647</v>
      </c>
      <c r="H111" s="207">
        <v>1</v>
      </c>
      <c r="I111" s="208"/>
      <c r="J111" s="209">
        <f t="shared" si="10"/>
        <v>0</v>
      </c>
      <c r="K111" s="205" t="s">
        <v>6599</v>
      </c>
      <c r="L111" s="62"/>
      <c r="M111" s="210" t="s">
        <v>21</v>
      </c>
      <c r="N111" s="211" t="s">
        <v>45</v>
      </c>
      <c r="O111" s="43"/>
      <c r="P111" s="212">
        <f t="shared" si="11"/>
        <v>0</v>
      </c>
      <c r="Q111" s="212">
        <v>5.47E-3</v>
      </c>
      <c r="R111" s="212">
        <f t="shared" si="12"/>
        <v>5.47E-3</v>
      </c>
      <c r="S111" s="212">
        <v>0</v>
      </c>
      <c r="T111" s="213">
        <f t="shared" si="13"/>
        <v>0</v>
      </c>
      <c r="AR111" s="25" t="s">
        <v>327</v>
      </c>
      <c r="AT111" s="25" t="s">
        <v>311</v>
      </c>
      <c r="AU111" s="25" t="s">
        <v>84</v>
      </c>
      <c r="AY111" s="25" t="s">
        <v>308</v>
      </c>
      <c r="BE111" s="214">
        <f t="shared" si="14"/>
        <v>0</v>
      </c>
      <c r="BF111" s="214">
        <f t="shared" si="15"/>
        <v>0</v>
      </c>
      <c r="BG111" s="214">
        <f t="shared" si="16"/>
        <v>0</v>
      </c>
      <c r="BH111" s="214">
        <f t="shared" si="17"/>
        <v>0</v>
      </c>
      <c r="BI111" s="214">
        <f t="shared" si="18"/>
        <v>0</v>
      </c>
      <c r="BJ111" s="25" t="s">
        <v>82</v>
      </c>
      <c r="BK111" s="214">
        <f t="shared" si="19"/>
        <v>0</v>
      </c>
      <c r="BL111" s="25" t="s">
        <v>327</v>
      </c>
      <c r="BM111" s="25" t="s">
        <v>9317</v>
      </c>
    </row>
    <row r="112" spans="2:65" s="1" customFormat="1" ht="22.5" customHeight="1">
      <c r="B112" s="42"/>
      <c r="C112" s="203" t="s">
        <v>385</v>
      </c>
      <c r="D112" s="203" t="s">
        <v>311</v>
      </c>
      <c r="E112" s="204" t="s">
        <v>8468</v>
      </c>
      <c r="F112" s="205" t="s">
        <v>8469</v>
      </c>
      <c r="G112" s="206" t="s">
        <v>578</v>
      </c>
      <c r="H112" s="207">
        <v>1</v>
      </c>
      <c r="I112" s="208"/>
      <c r="J112" s="209">
        <f t="shared" si="10"/>
        <v>0</v>
      </c>
      <c r="K112" s="205" t="s">
        <v>6599</v>
      </c>
      <c r="L112" s="62"/>
      <c r="M112" s="210" t="s">
        <v>21</v>
      </c>
      <c r="N112" s="211" t="s">
        <v>45</v>
      </c>
      <c r="O112" s="43"/>
      <c r="P112" s="212">
        <f t="shared" si="11"/>
        <v>0</v>
      </c>
      <c r="Q112" s="212">
        <v>6.8000000000000005E-4</v>
      </c>
      <c r="R112" s="212">
        <f t="shared" si="12"/>
        <v>6.8000000000000005E-4</v>
      </c>
      <c r="S112" s="212">
        <v>0</v>
      </c>
      <c r="T112" s="213">
        <f t="shared" si="13"/>
        <v>0</v>
      </c>
      <c r="AR112" s="25" t="s">
        <v>375</v>
      </c>
      <c r="AT112" s="25" t="s">
        <v>311</v>
      </c>
      <c r="AU112" s="25" t="s">
        <v>84</v>
      </c>
      <c r="AY112" s="25" t="s">
        <v>308</v>
      </c>
      <c r="BE112" s="214">
        <f t="shared" si="14"/>
        <v>0</v>
      </c>
      <c r="BF112" s="214">
        <f t="shared" si="15"/>
        <v>0</v>
      </c>
      <c r="BG112" s="214">
        <f t="shared" si="16"/>
        <v>0</v>
      </c>
      <c r="BH112" s="214">
        <f t="shared" si="17"/>
        <v>0</v>
      </c>
      <c r="BI112" s="214">
        <f t="shared" si="18"/>
        <v>0</v>
      </c>
      <c r="BJ112" s="25" t="s">
        <v>82</v>
      </c>
      <c r="BK112" s="214">
        <f t="shared" si="19"/>
        <v>0</v>
      </c>
      <c r="BL112" s="25" t="s">
        <v>375</v>
      </c>
      <c r="BM112" s="25" t="s">
        <v>9318</v>
      </c>
    </row>
    <row r="113" spans="2:65" s="1" customFormat="1" ht="22.5" customHeight="1">
      <c r="B113" s="42"/>
      <c r="C113" s="203" t="s">
        <v>389</v>
      </c>
      <c r="D113" s="203" t="s">
        <v>311</v>
      </c>
      <c r="E113" s="204" t="s">
        <v>9183</v>
      </c>
      <c r="F113" s="205" t="s">
        <v>9184</v>
      </c>
      <c r="G113" s="206" t="s">
        <v>578</v>
      </c>
      <c r="H113" s="207">
        <v>1</v>
      </c>
      <c r="I113" s="208"/>
      <c r="J113" s="209">
        <f t="shared" si="10"/>
        <v>0</v>
      </c>
      <c r="K113" s="205" t="s">
        <v>6599</v>
      </c>
      <c r="L113" s="62"/>
      <c r="M113" s="210" t="s">
        <v>21</v>
      </c>
      <c r="N113" s="211" t="s">
        <v>45</v>
      </c>
      <c r="O113" s="43"/>
      <c r="P113" s="212">
        <f t="shared" si="11"/>
        <v>0</v>
      </c>
      <c r="Q113" s="212">
        <v>7.6999999999999996E-4</v>
      </c>
      <c r="R113" s="212">
        <f t="shared" si="12"/>
        <v>7.6999999999999996E-4</v>
      </c>
      <c r="S113" s="212">
        <v>0</v>
      </c>
      <c r="T113" s="213">
        <f t="shared" si="13"/>
        <v>0</v>
      </c>
      <c r="AR113" s="25" t="s">
        <v>375</v>
      </c>
      <c r="AT113" s="25" t="s">
        <v>311</v>
      </c>
      <c r="AU113" s="25" t="s">
        <v>84</v>
      </c>
      <c r="AY113" s="25" t="s">
        <v>308</v>
      </c>
      <c r="BE113" s="214">
        <f t="shared" si="14"/>
        <v>0</v>
      </c>
      <c r="BF113" s="214">
        <f t="shared" si="15"/>
        <v>0</v>
      </c>
      <c r="BG113" s="214">
        <f t="shared" si="16"/>
        <v>0</v>
      </c>
      <c r="BH113" s="214">
        <f t="shared" si="17"/>
        <v>0</v>
      </c>
      <c r="BI113" s="214">
        <f t="shared" si="18"/>
        <v>0</v>
      </c>
      <c r="BJ113" s="25" t="s">
        <v>82</v>
      </c>
      <c r="BK113" s="214">
        <f t="shared" si="19"/>
        <v>0</v>
      </c>
      <c r="BL113" s="25" t="s">
        <v>375</v>
      </c>
      <c r="BM113" s="25" t="s">
        <v>9319</v>
      </c>
    </row>
    <row r="114" spans="2:65" s="1" customFormat="1" ht="22.5" customHeight="1">
      <c r="B114" s="42"/>
      <c r="C114" s="203" t="s">
        <v>393</v>
      </c>
      <c r="D114" s="203" t="s">
        <v>311</v>
      </c>
      <c r="E114" s="204" t="s">
        <v>9165</v>
      </c>
      <c r="F114" s="205" t="s">
        <v>9158</v>
      </c>
      <c r="G114" s="206" t="s">
        <v>5275</v>
      </c>
      <c r="H114" s="207">
        <v>2</v>
      </c>
      <c r="I114" s="208"/>
      <c r="J114" s="209">
        <f t="shared" si="10"/>
        <v>0</v>
      </c>
      <c r="K114" s="205" t="s">
        <v>21</v>
      </c>
      <c r="L114" s="62"/>
      <c r="M114" s="210" t="s">
        <v>21</v>
      </c>
      <c r="N114" s="211" t="s">
        <v>45</v>
      </c>
      <c r="O114" s="43"/>
      <c r="P114" s="212">
        <f t="shared" si="11"/>
        <v>0</v>
      </c>
      <c r="Q114" s="212">
        <v>0</v>
      </c>
      <c r="R114" s="212">
        <f t="shared" si="12"/>
        <v>0</v>
      </c>
      <c r="S114" s="212">
        <v>0</v>
      </c>
      <c r="T114" s="213">
        <f t="shared" si="13"/>
        <v>0</v>
      </c>
      <c r="AR114" s="25" t="s">
        <v>327</v>
      </c>
      <c r="AT114" s="25" t="s">
        <v>311</v>
      </c>
      <c r="AU114" s="25" t="s">
        <v>84</v>
      </c>
      <c r="AY114" s="25" t="s">
        <v>308</v>
      </c>
      <c r="BE114" s="214">
        <f t="shared" si="14"/>
        <v>0</v>
      </c>
      <c r="BF114" s="214">
        <f t="shared" si="15"/>
        <v>0</v>
      </c>
      <c r="BG114" s="214">
        <f t="shared" si="16"/>
        <v>0</v>
      </c>
      <c r="BH114" s="214">
        <f t="shared" si="17"/>
        <v>0</v>
      </c>
      <c r="BI114" s="214">
        <f t="shared" si="18"/>
        <v>0</v>
      </c>
      <c r="BJ114" s="25" t="s">
        <v>82</v>
      </c>
      <c r="BK114" s="214">
        <f t="shared" si="19"/>
        <v>0</v>
      </c>
      <c r="BL114" s="25" t="s">
        <v>327</v>
      </c>
      <c r="BM114" s="25" t="s">
        <v>346</v>
      </c>
    </row>
    <row r="115" spans="2:65" s="1" customFormat="1" ht="22.5" customHeight="1">
      <c r="B115" s="42"/>
      <c r="C115" s="203" t="s">
        <v>9</v>
      </c>
      <c r="D115" s="203" t="s">
        <v>311</v>
      </c>
      <c r="E115" s="204" t="s">
        <v>9167</v>
      </c>
      <c r="F115" s="205" t="s">
        <v>9320</v>
      </c>
      <c r="G115" s="206" t="s">
        <v>5275</v>
      </c>
      <c r="H115" s="207">
        <v>1</v>
      </c>
      <c r="I115" s="208"/>
      <c r="J115" s="209">
        <f t="shared" si="10"/>
        <v>0</v>
      </c>
      <c r="K115" s="205" t="s">
        <v>21</v>
      </c>
      <c r="L115" s="62"/>
      <c r="M115" s="210" t="s">
        <v>21</v>
      </c>
      <c r="N115" s="211" t="s">
        <v>45</v>
      </c>
      <c r="O115" s="43"/>
      <c r="P115" s="212">
        <f t="shared" si="11"/>
        <v>0</v>
      </c>
      <c r="Q115" s="212">
        <v>0</v>
      </c>
      <c r="R115" s="212">
        <f t="shared" si="12"/>
        <v>0</v>
      </c>
      <c r="S115" s="212">
        <v>0</v>
      </c>
      <c r="T115" s="213">
        <f t="shared" si="13"/>
        <v>0</v>
      </c>
      <c r="AR115" s="25" t="s">
        <v>327</v>
      </c>
      <c r="AT115" s="25" t="s">
        <v>311</v>
      </c>
      <c r="AU115" s="25" t="s">
        <v>84</v>
      </c>
      <c r="AY115" s="25" t="s">
        <v>308</v>
      </c>
      <c r="BE115" s="214">
        <f t="shared" si="14"/>
        <v>0</v>
      </c>
      <c r="BF115" s="214">
        <f t="shared" si="15"/>
        <v>0</v>
      </c>
      <c r="BG115" s="214">
        <f t="shared" si="16"/>
        <v>0</v>
      </c>
      <c r="BH115" s="214">
        <f t="shared" si="17"/>
        <v>0</v>
      </c>
      <c r="BI115" s="214">
        <f t="shared" si="18"/>
        <v>0</v>
      </c>
      <c r="BJ115" s="25" t="s">
        <v>82</v>
      </c>
      <c r="BK115" s="214">
        <f t="shared" si="19"/>
        <v>0</v>
      </c>
      <c r="BL115" s="25" t="s">
        <v>327</v>
      </c>
      <c r="BM115" s="25" t="s">
        <v>350</v>
      </c>
    </row>
    <row r="116" spans="2:65" s="1" customFormat="1" ht="22.5" customHeight="1">
      <c r="B116" s="42"/>
      <c r="C116" s="203" t="s">
        <v>402</v>
      </c>
      <c r="D116" s="203" t="s">
        <v>311</v>
      </c>
      <c r="E116" s="204" t="s">
        <v>9169</v>
      </c>
      <c r="F116" s="205" t="s">
        <v>8445</v>
      </c>
      <c r="G116" s="206" t="s">
        <v>5275</v>
      </c>
      <c r="H116" s="207">
        <v>2</v>
      </c>
      <c r="I116" s="208"/>
      <c r="J116" s="209">
        <f t="shared" si="10"/>
        <v>0</v>
      </c>
      <c r="K116" s="205" t="s">
        <v>21</v>
      </c>
      <c r="L116" s="62"/>
      <c r="M116" s="210" t="s">
        <v>21</v>
      </c>
      <c r="N116" s="211" t="s">
        <v>45</v>
      </c>
      <c r="O116" s="43"/>
      <c r="P116" s="212">
        <f t="shared" si="11"/>
        <v>0</v>
      </c>
      <c r="Q116" s="212">
        <v>0</v>
      </c>
      <c r="R116" s="212">
        <f t="shared" si="12"/>
        <v>0</v>
      </c>
      <c r="S116" s="212">
        <v>0</v>
      </c>
      <c r="T116" s="213">
        <f t="shared" si="13"/>
        <v>0</v>
      </c>
      <c r="AR116" s="25" t="s">
        <v>327</v>
      </c>
      <c r="AT116" s="25" t="s">
        <v>311</v>
      </c>
      <c r="AU116" s="25" t="s">
        <v>84</v>
      </c>
      <c r="AY116" s="25" t="s">
        <v>308</v>
      </c>
      <c r="BE116" s="214">
        <f t="shared" si="14"/>
        <v>0</v>
      </c>
      <c r="BF116" s="214">
        <f t="shared" si="15"/>
        <v>0</v>
      </c>
      <c r="BG116" s="214">
        <f t="shared" si="16"/>
        <v>0</v>
      </c>
      <c r="BH116" s="214">
        <f t="shared" si="17"/>
        <v>0</v>
      </c>
      <c r="BI116" s="214">
        <f t="shared" si="18"/>
        <v>0</v>
      </c>
      <c r="BJ116" s="25" t="s">
        <v>82</v>
      </c>
      <c r="BK116" s="214">
        <f t="shared" si="19"/>
        <v>0</v>
      </c>
      <c r="BL116" s="25" t="s">
        <v>327</v>
      </c>
      <c r="BM116" s="25" t="s">
        <v>356</v>
      </c>
    </row>
    <row r="117" spans="2:65" s="1" customFormat="1" ht="22.5" customHeight="1">
      <c r="B117" s="42"/>
      <c r="C117" s="203" t="s">
        <v>406</v>
      </c>
      <c r="D117" s="203" t="s">
        <v>311</v>
      </c>
      <c r="E117" s="204" t="s">
        <v>9171</v>
      </c>
      <c r="F117" s="205" t="s">
        <v>9321</v>
      </c>
      <c r="G117" s="206" t="s">
        <v>6023</v>
      </c>
      <c r="H117" s="207">
        <v>1.6</v>
      </c>
      <c r="I117" s="208"/>
      <c r="J117" s="209">
        <f t="shared" si="10"/>
        <v>0</v>
      </c>
      <c r="K117" s="205" t="s">
        <v>21</v>
      </c>
      <c r="L117" s="62"/>
      <c r="M117" s="210" t="s">
        <v>21</v>
      </c>
      <c r="N117" s="211" t="s">
        <v>45</v>
      </c>
      <c r="O117" s="43"/>
      <c r="P117" s="212">
        <f t="shared" si="11"/>
        <v>0</v>
      </c>
      <c r="Q117" s="212">
        <v>0</v>
      </c>
      <c r="R117" s="212">
        <f t="shared" si="12"/>
        <v>0</v>
      </c>
      <c r="S117" s="212">
        <v>0</v>
      </c>
      <c r="T117" s="213">
        <f t="shared" si="13"/>
        <v>0</v>
      </c>
      <c r="AR117" s="25" t="s">
        <v>327</v>
      </c>
      <c r="AT117" s="25" t="s">
        <v>311</v>
      </c>
      <c r="AU117" s="25" t="s">
        <v>84</v>
      </c>
      <c r="AY117" s="25" t="s">
        <v>308</v>
      </c>
      <c r="BE117" s="214">
        <f t="shared" si="14"/>
        <v>0</v>
      </c>
      <c r="BF117" s="214">
        <f t="shared" si="15"/>
        <v>0</v>
      </c>
      <c r="BG117" s="214">
        <f t="shared" si="16"/>
        <v>0</v>
      </c>
      <c r="BH117" s="214">
        <f t="shared" si="17"/>
        <v>0</v>
      </c>
      <c r="BI117" s="214">
        <f t="shared" si="18"/>
        <v>0</v>
      </c>
      <c r="BJ117" s="25" t="s">
        <v>82</v>
      </c>
      <c r="BK117" s="214">
        <f t="shared" si="19"/>
        <v>0</v>
      </c>
      <c r="BL117" s="25" t="s">
        <v>327</v>
      </c>
      <c r="BM117" s="25" t="s">
        <v>360</v>
      </c>
    </row>
    <row r="118" spans="2:65" s="1" customFormat="1" ht="22.5" customHeight="1">
      <c r="B118" s="42"/>
      <c r="C118" s="203" t="s">
        <v>410</v>
      </c>
      <c r="D118" s="203" t="s">
        <v>311</v>
      </c>
      <c r="E118" s="204" t="s">
        <v>9172</v>
      </c>
      <c r="F118" s="205" t="s">
        <v>9322</v>
      </c>
      <c r="G118" s="206" t="s">
        <v>5275</v>
      </c>
      <c r="H118" s="207">
        <v>1</v>
      </c>
      <c r="I118" s="208"/>
      <c r="J118" s="209">
        <f t="shared" si="10"/>
        <v>0</v>
      </c>
      <c r="K118" s="205" t="s">
        <v>21</v>
      </c>
      <c r="L118" s="62"/>
      <c r="M118" s="210" t="s">
        <v>21</v>
      </c>
      <c r="N118" s="211" t="s">
        <v>45</v>
      </c>
      <c r="O118" s="43"/>
      <c r="P118" s="212">
        <f t="shared" si="11"/>
        <v>0</v>
      </c>
      <c r="Q118" s="212">
        <v>0</v>
      </c>
      <c r="R118" s="212">
        <f t="shared" si="12"/>
        <v>0</v>
      </c>
      <c r="S118" s="212">
        <v>0</v>
      </c>
      <c r="T118" s="213">
        <f t="shared" si="13"/>
        <v>0</v>
      </c>
      <c r="AR118" s="25" t="s">
        <v>327</v>
      </c>
      <c r="AT118" s="25" t="s">
        <v>311</v>
      </c>
      <c r="AU118" s="25" t="s">
        <v>84</v>
      </c>
      <c r="AY118" s="25" t="s">
        <v>308</v>
      </c>
      <c r="BE118" s="214">
        <f t="shared" si="14"/>
        <v>0</v>
      </c>
      <c r="BF118" s="214">
        <f t="shared" si="15"/>
        <v>0</v>
      </c>
      <c r="BG118" s="214">
        <f t="shared" si="16"/>
        <v>0</v>
      </c>
      <c r="BH118" s="214">
        <f t="shared" si="17"/>
        <v>0</v>
      </c>
      <c r="BI118" s="214">
        <f t="shared" si="18"/>
        <v>0</v>
      </c>
      <c r="BJ118" s="25" t="s">
        <v>82</v>
      </c>
      <c r="BK118" s="214">
        <f t="shared" si="19"/>
        <v>0</v>
      </c>
      <c r="BL118" s="25" t="s">
        <v>327</v>
      </c>
      <c r="BM118" s="25" t="s">
        <v>364</v>
      </c>
    </row>
    <row r="119" spans="2:65" s="1" customFormat="1" ht="22.5" customHeight="1">
      <c r="B119" s="42"/>
      <c r="C119" s="203" t="s">
        <v>416</v>
      </c>
      <c r="D119" s="203" t="s">
        <v>311</v>
      </c>
      <c r="E119" s="204" t="s">
        <v>9174</v>
      </c>
      <c r="F119" s="205" t="s">
        <v>9323</v>
      </c>
      <c r="G119" s="206" t="s">
        <v>5275</v>
      </c>
      <c r="H119" s="207">
        <v>1</v>
      </c>
      <c r="I119" s="208"/>
      <c r="J119" s="209">
        <f t="shared" si="10"/>
        <v>0</v>
      </c>
      <c r="K119" s="205" t="s">
        <v>21</v>
      </c>
      <c r="L119" s="62"/>
      <c r="M119" s="210" t="s">
        <v>21</v>
      </c>
      <c r="N119" s="211" t="s">
        <v>45</v>
      </c>
      <c r="O119" s="43"/>
      <c r="P119" s="212">
        <f t="shared" si="11"/>
        <v>0</v>
      </c>
      <c r="Q119" s="212">
        <v>0</v>
      </c>
      <c r="R119" s="212">
        <f t="shared" si="12"/>
        <v>0</v>
      </c>
      <c r="S119" s="212">
        <v>0</v>
      </c>
      <c r="T119" s="213">
        <f t="shared" si="13"/>
        <v>0</v>
      </c>
      <c r="AR119" s="25" t="s">
        <v>327</v>
      </c>
      <c r="AT119" s="25" t="s">
        <v>311</v>
      </c>
      <c r="AU119" s="25" t="s">
        <v>84</v>
      </c>
      <c r="AY119" s="25" t="s">
        <v>308</v>
      </c>
      <c r="BE119" s="214">
        <f t="shared" si="14"/>
        <v>0</v>
      </c>
      <c r="BF119" s="214">
        <f t="shared" si="15"/>
        <v>0</v>
      </c>
      <c r="BG119" s="214">
        <f t="shared" si="16"/>
        <v>0</v>
      </c>
      <c r="BH119" s="214">
        <f t="shared" si="17"/>
        <v>0</v>
      </c>
      <c r="BI119" s="214">
        <f t="shared" si="18"/>
        <v>0</v>
      </c>
      <c r="BJ119" s="25" t="s">
        <v>82</v>
      </c>
      <c r="BK119" s="214">
        <f t="shared" si="19"/>
        <v>0</v>
      </c>
      <c r="BL119" s="25" t="s">
        <v>327</v>
      </c>
      <c r="BM119" s="25" t="s">
        <v>368</v>
      </c>
    </row>
    <row r="120" spans="2:65" s="11" customFormat="1" ht="29.85" customHeight="1">
      <c r="B120" s="186"/>
      <c r="C120" s="187"/>
      <c r="D120" s="200" t="s">
        <v>73</v>
      </c>
      <c r="E120" s="201" t="s">
        <v>8644</v>
      </c>
      <c r="F120" s="201" t="s">
        <v>8645</v>
      </c>
      <c r="G120" s="187"/>
      <c r="H120" s="187"/>
      <c r="I120" s="190"/>
      <c r="J120" s="202">
        <f>BK120</f>
        <v>0</v>
      </c>
      <c r="K120" s="187"/>
      <c r="L120" s="192"/>
      <c r="M120" s="193"/>
      <c r="N120" s="194"/>
      <c r="O120" s="194"/>
      <c r="P120" s="195">
        <f>SUM(P121:P129)</f>
        <v>0</v>
      </c>
      <c r="Q120" s="194"/>
      <c r="R120" s="195">
        <f>SUM(R121:R129)</f>
        <v>1.43268</v>
      </c>
      <c r="S120" s="194"/>
      <c r="T120" s="196">
        <f>SUM(T121:T129)</f>
        <v>0</v>
      </c>
      <c r="AR120" s="197" t="s">
        <v>84</v>
      </c>
      <c r="AT120" s="198" t="s">
        <v>73</v>
      </c>
      <c r="AU120" s="198" t="s">
        <v>82</v>
      </c>
      <c r="AY120" s="197" t="s">
        <v>308</v>
      </c>
      <c r="BK120" s="199">
        <f>SUM(BK121:BK129)</f>
        <v>0</v>
      </c>
    </row>
    <row r="121" spans="2:65" s="1" customFormat="1" ht="22.5" customHeight="1">
      <c r="B121" s="42"/>
      <c r="C121" s="203" t="s">
        <v>420</v>
      </c>
      <c r="D121" s="203" t="s">
        <v>311</v>
      </c>
      <c r="E121" s="204" t="s">
        <v>8649</v>
      </c>
      <c r="F121" s="205" t="s">
        <v>8650</v>
      </c>
      <c r="G121" s="206" t="s">
        <v>538</v>
      </c>
      <c r="H121" s="207">
        <v>3</v>
      </c>
      <c r="I121" s="208"/>
      <c r="J121" s="209">
        <f t="shared" ref="J121:J129" si="20">ROUND(I121*H121,2)</f>
        <v>0</v>
      </c>
      <c r="K121" s="205" t="s">
        <v>6599</v>
      </c>
      <c r="L121" s="62"/>
      <c r="M121" s="210" t="s">
        <v>21</v>
      </c>
      <c r="N121" s="211" t="s">
        <v>45</v>
      </c>
      <c r="O121" s="43"/>
      <c r="P121" s="212">
        <f t="shared" ref="P121:P129" si="21">O121*H121</f>
        <v>0</v>
      </c>
      <c r="Q121" s="212">
        <v>1.89E-3</v>
      </c>
      <c r="R121" s="212">
        <f t="shared" ref="R121:R129" si="22">Q121*H121</f>
        <v>5.6699999999999997E-3</v>
      </c>
      <c r="S121" s="212">
        <v>0</v>
      </c>
      <c r="T121" s="213">
        <f t="shared" ref="T121:T129" si="23">S121*H121</f>
        <v>0</v>
      </c>
      <c r="AR121" s="25" t="s">
        <v>375</v>
      </c>
      <c r="AT121" s="25" t="s">
        <v>311</v>
      </c>
      <c r="AU121" s="25" t="s">
        <v>84</v>
      </c>
      <c r="AY121" s="25" t="s">
        <v>308</v>
      </c>
      <c r="BE121" s="214">
        <f t="shared" ref="BE121:BE129" si="24">IF(N121="základní",J121,0)</f>
        <v>0</v>
      </c>
      <c r="BF121" s="214">
        <f t="shared" ref="BF121:BF129" si="25">IF(N121="snížená",J121,0)</f>
        <v>0</v>
      </c>
      <c r="BG121" s="214">
        <f t="shared" ref="BG121:BG129" si="26">IF(N121="zákl. přenesená",J121,0)</f>
        <v>0</v>
      </c>
      <c r="BH121" s="214">
        <f t="shared" ref="BH121:BH129" si="27">IF(N121="sníž. přenesená",J121,0)</f>
        <v>0</v>
      </c>
      <c r="BI121" s="214">
        <f t="shared" ref="BI121:BI129" si="28">IF(N121="nulová",J121,0)</f>
        <v>0</v>
      </c>
      <c r="BJ121" s="25" t="s">
        <v>82</v>
      </c>
      <c r="BK121" s="214">
        <f t="shared" ref="BK121:BK129" si="29">ROUND(I121*H121,2)</f>
        <v>0</v>
      </c>
      <c r="BL121" s="25" t="s">
        <v>375</v>
      </c>
      <c r="BM121" s="25" t="s">
        <v>9324</v>
      </c>
    </row>
    <row r="122" spans="2:65" s="1" customFormat="1" ht="22.5" customHeight="1">
      <c r="B122" s="42"/>
      <c r="C122" s="203" t="s">
        <v>593</v>
      </c>
      <c r="D122" s="203" t="s">
        <v>311</v>
      </c>
      <c r="E122" s="204" t="s">
        <v>8652</v>
      </c>
      <c r="F122" s="205" t="s">
        <v>8653</v>
      </c>
      <c r="G122" s="206" t="s">
        <v>538</v>
      </c>
      <c r="H122" s="207">
        <v>2</v>
      </c>
      <c r="I122" s="208"/>
      <c r="J122" s="209">
        <f t="shared" si="20"/>
        <v>0</v>
      </c>
      <c r="K122" s="205" t="s">
        <v>6599</v>
      </c>
      <c r="L122" s="62"/>
      <c r="M122" s="210" t="s">
        <v>21</v>
      </c>
      <c r="N122" s="211" t="s">
        <v>45</v>
      </c>
      <c r="O122" s="43"/>
      <c r="P122" s="212">
        <f t="shared" si="21"/>
        <v>0</v>
      </c>
      <c r="Q122" s="212">
        <v>2.8400000000000001E-3</v>
      </c>
      <c r="R122" s="212">
        <f t="shared" si="22"/>
        <v>5.6800000000000002E-3</v>
      </c>
      <c r="S122" s="212">
        <v>0</v>
      </c>
      <c r="T122" s="213">
        <f t="shared" si="23"/>
        <v>0</v>
      </c>
      <c r="AR122" s="25" t="s">
        <v>375</v>
      </c>
      <c r="AT122" s="25" t="s">
        <v>311</v>
      </c>
      <c r="AU122" s="25" t="s">
        <v>84</v>
      </c>
      <c r="AY122" s="25" t="s">
        <v>308</v>
      </c>
      <c r="BE122" s="214">
        <f t="shared" si="24"/>
        <v>0</v>
      </c>
      <c r="BF122" s="214">
        <f t="shared" si="25"/>
        <v>0</v>
      </c>
      <c r="BG122" s="214">
        <f t="shared" si="26"/>
        <v>0</v>
      </c>
      <c r="BH122" s="214">
        <f t="shared" si="27"/>
        <v>0</v>
      </c>
      <c r="BI122" s="214">
        <f t="shared" si="28"/>
        <v>0</v>
      </c>
      <c r="BJ122" s="25" t="s">
        <v>82</v>
      </c>
      <c r="BK122" s="214">
        <f t="shared" si="29"/>
        <v>0</v>
      </c>
      <c r="BL122" s="25" t="s">
        <v>375</v>
      </c>
      <c r="BM122" s="25" t="s">
        <v>9325</v>
      </c>
    </row>
    <row r="123" spans="2:65" s="1" customFormat="1" ht="22.5" customHeight="1">
      <c r="B123" s="42"/>
      <c r="C123" s="203" t="s">
        <v>598</v>
      </c>
      <c r="D123" s="203" t="s">
        <v>311</v>
      </c>
      <c r="E123" s="204" t="s">
        <v>8655</v>
      </c>
      <c r="F123" s="205" t="s">
        <v>8656</v>
      </c>
      <c r="G123" s="206" t="s">
        <v>538</v>
      </c>
      <c r="H123" s="207">
        <v>14</v>
      </c>
      <c r="I123" s="208"/>
      <c r="J123" s="209">
        <f t="shared" si="20"/>
        <v>0</v>
      </c>
      <c r="K123" s="205" t="s">
        <v>6599</v>
      </c>
      <c r="L123" s="62"/>
      <c r="M123" s="210" t="s">
        <v>21</v>
      </c>
      <c r="N123" s="211" t="s">
        <v>45</v>
      </c>
      <c r="O123" s="43"/>
      <c r="P123" s="212">
        <f t="shared" si="21"/>
        <v>0</v>
      </c>
      <c r="Q123" s="212">
        <v>3.6700000000000001E-3</v>
      </c>
      <c r="R123" s="212">
        <f t="shared" si="22"/>
        <v>5.1380000000000002E-2</v>
      </c>
      <c r="S123" s="212">
        <v>0</v>
      </c>
      <c r="T123" s="213">
        <f t="shared" si="23"/>
        <v>0</v>
      </c>
      <c r="AR123" s="25" t="s">
        <v>375</v>
      </c>
      <c r="AT123" s="25" t="s">
        <v>311</v>
      </c>
      <c r="AU123" s="25" t="s">
        <v>84</v>
      </c>
      <c r="AY123" s="25" t="s">
        <v>308</v>
      </c>
      <c r="BE123" s="214">
        <f t="shared" si="24"/>
        <v>0</v>
      </c>
      <c r="BF123" s="214">
        <f t="shared" si="25"/>
        <v>0</v>
      </c>
      <c r="BG123" s="214">
        <f t="shared" si="26"/>
        <v>0</v>
      </c>
      <c r="BH123" s="214">
        <f t="shared" si="27"/>
        <v>0</v>
      </c>
      <c r="BI123" s="214">
        <f t="shared" si="28"/>
        <v>0</v>
      </c>
      <c r="BJ123" s="25" t="s">
        <v>82</v>
      </c>
      <c r="BK123" s="214">
        <f t="shared" si="29"/>
        <v>0</v>
      </c>
      <c r="BL123" s="25" t="s">
        <v>375</v>
      </c>
      <c r="BM123" s="25" t="s">
        <v>9326</v>
      </c>
    </row>
    <row r="124" spans="2:65" s="1" customFormat="1" ht="22.5" customHeight="1">
      <c r="B124" s="42"/>
      <c r="C124" s="203" t="s">
        <v>603</v>
      </c>
      <c r="D124" s="203" t="s">
        <v>311</v>
      </c>
      <c r="E124" s="204" t="s">
        <v>8661</v>
      </c>
      <c r="F124" s="205" t="s">
        <v>8662</v>
      </c>
      <c r="G124" s="206" t="s">
        <v>538</v>
      </c>
      <c r="H124" s="207">
        <v>2</v>
      </c>
      <c r="I124" s="208"/>
      <c r="J124" s="209">
        <f t="shared" si="20"/>
        <v>0</v>
      </c>
      <c r="K124" s="205" t="s">
        <v>6599</v>
      </c>
      <c r="L124" s="62"/>
      <c r="M124" s="210" t="s">
        <v>21</v>
      </c>
      <c r="N124" s="211" t="s">
        <v>45</v>
      </c>
      <c r="O124" s="43"/>
      <c r="P124" s="212">
        <f t="shared" si="21"/>
        <v>0</v>
      </c>
      <c r="Q124" s="212">
        <v>5.94E-3</v>
      </c>
      <c r="R124" s="212">
        <f t="shared" si="22"/>
        <v>1.188E-2</v>
      </c>
      <c r="S124" s="212">
        <v>0</v>
      </c>
      <c r="T124" s="213">
        <f t="shared" si="23"/>
        <v>0</v>
      </c>
      <c r="AR124" s="25" t="s">
        <v>375</v>
      </c>
      <c r="AT124" s="25" t="s">
        <v>311</v>
      </c>
      <c r="AU124" s="25" t="s">
        <v>84</v>
      </c>
      <c r="AY124" s="25" t="s">
        <v>308</v>
      </c>
      <c r="BE124" s="214">
        <f t="shared" si="24"/>
        <v>0</v>
      </c>
      <c r="BF124" s="214">
        <f t="shared" si="25"/>
        <v>0</v>
      </c>
      <c r="BG124" s="214">
        <f t="shared" si="26"/>
        <v>0</v>
      </c>
      <c r="BH124" s="214">
        <f t="shared" si="27"/>
        <v>0</v>
      </c>
      <c r="BI124" s="214">
        <f t="shared" si="28"/>
        <v>0</v>
      </c>
      <c r="BJ124" s="25" t="s">
        <v>82</v>
      </c>
      <c r="BK124" s="214">
        <f t="shared" si="29"/>
        <v>0</v>
      </c>
      <c r="BL124" s="25" t="s">
        <v>375</v>
      </c>
      <c r="BM124" s="25" t="s">
        <v>9327</v>
      </c>
    </row>
    <row r="125" spans="2:65" s="1" customFormat="1" ht="22.5" customHeight="1">
      <c r="B125" s="42"/>
      <c r="C125" s="203" t="s">
        <v>608</v>
      </c>
      <c r="D125" s="203" t="s">
        <v>311</v>
      </c>
      <c r="E125" s="204" t="s">
        <v>8664</v>
      </c>
      <c r="F125" s="205" t="s">
        <v>8665</v>
      </c>
      <c r="G125" s="206" t="s">
        <v>538</v>
      </c>
      <c r="H125" s="207">
        <v>8</v>
      </c>
      <c r="I125" s="208"/>
      <c r="J125" s="209">
        <f t="shared" si="20"/>
        <v>0</v>
      </c>
      <c r="K125" s="205" t="s">
        <v>6599</v>
      </c>
      <c r="L125" s="62"/>
      <c r="M125" s="210" t="s">
        <v>21</v>
      </c>
      <c r="N125" s="211" t="s">
        <v>45</v>
      </c>
      <c r="O125" s="43"/>
      <c r="P125" s="212">
        <f t="shared" si="21"/>
        <v>0</v>
      </c>
      <c r="Q125" s="212">
        <v>5.7499999999999999E-3</v>
      </c>
      <c r="R125" s="212">
        <f t="shared" si="22"/>
        <v>4.5999999999999999E-2</v>
      </c>
      <c r="S125" s="212">
        <v>0</v>
      </c>
      <c r="T125" s="213">
        <f t="shared" si="23"/>
        <v>0</v>
      </c>
      <c r="AR125" s="25" t="s">
        <v>375</v>
      </c>
      <c r="AT125" s="25" t="s">
        <v>311</v>
      </c>
      <c r="AU125" s="25" t="s">
        <v>84</v>
      </c>
      <c r="AY125" s="25" t="s">
        <v>308</v>
      </c>
      <c r="BE125" s="214">
        <f t="shared" si="24"/>
        <v>0</v>
      </c>
      <c r="BF125" s="214">
        <f t="shared" si="25"/>
        <v>0</v>
      </c>
      <c r="BG125" s="214">
        <f t="shared" si="26"/>
        <v>0</v>
      </c>
      <c r="BH125" s="214">
        <f t="shared" si="27"/>
        <v>0</v>
      </c>
      <c r="BI125" s="214">
        <f t="shared" si="28"/>
        <v>0</v>
      </c>
      <c r="BJ125" s="25" t="s">
        <v>82</v>
      </c>
      <c r="BK125" s="214">
        <f t="shared" si="29"/>
        <v>0</v>
      </c>
      <c r="BL125" s="25" t="s">
        <v>375</v>
      </c>
      <c r="BM125" s="25" t="s">
        <v>9328</v>
      </c>
    </row>
    <row r="126" spans="2:65" s="1" customFormat="1" ht="22.5" customHeight="1">
      <c r="B126" s="42"/>
      <c r="C126" s="203" t="s">
        <v>613</v>
      </c>
      <c r="D126" s="203" t="s">
        <v>311</v>
      </c>
      <c r="E126" s="204" t="s">
        <v>8667</v>
      </c>
      <c r="F126" s="205" t="s">
        <v>8668</v>
      </c>
      <c r="G126" s="206" t="s">
        <v>538</v>
      </c>
      <c r="H126" s="207">
        <v>5</v>
      </c>
      <c r="I126" s="208"/>
      <c r="J126" s="209">
        <f t="shared" si="20"/>
        <v>0</v>
      </c>
      <c r="K126" s="205" t="s">
        <v>6599</v>
      </c>
      <c r="L126" s="62"/>
      <c r="M126" s="210" t="s">
        <v>21</v>
      </c>
      <c r="N126" s="211" t="s">
        <v>45</v>
      </c>
      <c r="O126" s="43"/>
      <c r="P126" s="212">
        <f t="shared" si="21"/>
        <v>0</v>
      </c>
      <c r="Q126" s="212">
        <v>7.5100000000000002E-3</v>
      </c>
      <c r="R126" s="212">
        <f t="shared" si="22"/>
        <v>3.755E-2</v>
      </c>
      <c r="S126" s="212">
        <v>0</v>
      </c>
      <c r="T126" s="213">
        <f t="shared" si="23"/>
        <v>0</v>
      </c>
      <c r="AR126" s="25" t="s">
        <v>375</v>
      </c>
      <c r="AT126" s="25" t="s">
        <v>311</v>
      </c>
      <c r="AU126" s="25" t="s">
        <v>84</v>
      </c>
      <c r="AY126" s="25" t="s">
        <v>308</v>
      </c>
      <c r="BE126" s="214">
        <f t="shared" si="24"/>
        <v>0</v>
      </c>
      <c r="BF126" s="214">
        <f t="shared" si="25"/>
        <v>0</v>
      </c>
      <c r="BG126" s="214">
        <f t="shared" si="26"/>
        <v>0</v>
      </c>
      <c r="BH126" s="214">
        <f t="shared" si="27"/>
        <v>0</v>
      </c>
      <c r="BI126" s="214">
        <f t="shared" si="28"/>
        <v>0</v>
      </c>
      <c r="BJ126" s="25" t="s">
        <v>82</v>
      </c>
      <c r="BK126" s="214">
        <f t="shared" si="29"/>
        <v>0</v>
      </c>
      <c r="BL126" s="25" t="s">
        <v>375</v>
      </c>
      <c r="BM126" s="25" t="s">
        <v>9329</v>
      </c>
    </row>
    <row r="127" spans="2:65" s="1" customFormat="1" ht="22.5" customHeight="1">
      <c r="B127" s="42"/>
      <c r="C127" s="203" t="s">
        <v>619</v>
      </c>
      <c r="D127" s="203" t="s">
        <v>311</v>
      </c>
      <c r="E127" s="204" t="s">
        <v>8670</v>
      </c>
      <c r="F127" s="205" t="s">
        <v>8671</v>
      </c>
      <c r="G127" s="206" t="s">
        <v>538</v>
      </c>
      <c r="H127" s="207">
        <v>127</v>
      </c>
      <c r="I127" s="208"/>
      <c r="J127" s="209">
        <f t="shared" si="20"/>
        <v>0</v>
      </c>
      <c r="K127" s="205" t="s">
        <v>6599</v>
      </c>
      <c r="L127" s="62"/>
      <c r="M127" s="210" t="s">
        <v>21</v>
      </c>
      <c r="N127" s="211" t="s">
        <v>45</v>
      </c>
      <c r="O127" s="43"/>
      <c r="P127" s="212">
        <f t="shared" si="21"/>
        <v>0</v>
      </c>
      <c r="Q127" s="212">
        <v>9.8799999999999999E-3</v>
      </c>
      <c r="R127" s="212">
        <f t="shared" si="22"/>
        <v>1.2547600000000001</v>
      </c>
      <c r="S127" s="212">
        <v>0</v>
      </c>
      <c r="T127" s="213">
        <f t="shared" si="23"/>
        <v>0</v>
      </c>
      <c r="AR127" s="25" t="s">
        <v>375</v>
      </c>
      <c r="AT127" s="25" t="s">
        <v>311</v>
      </c>
      <c r="AU127" s="25" t="s">
        <v>84</v>
      </c>
      <c r="AY127" s="25" t="s">
        <v>308</v>
      </c>
      <c r="BE127" s="214">
        <f t="shared" si="24"/>
        <v>0</v>
      </c>
      <c r="BF127" s="214">
        <f t="shared" si="25"/>
        <v>0</v>
      </c>
      <c r="BG127" s="214">
        <f t="shared" si="26"/>
        <v>0</v>
      </c>
      <c r="BH127" s="214">
        <f t="shared" si="27"/>
        <v>0</v>
      </c>
      <c r="BI127" s="214">
        <f t="shared" si="28"/>
        <v>0</v>
      </c>
      <c r="BJ127" s="25" t="s">
        <v>82</v>
      </c>
      <c r="BK127" s="214">
        <f t="shared" si="29"/>
        <v>0</v>
      </c>
      <c r="BL127" s="25" t="s">
        <v>375</v>
      </c>
      <c r="BM127" s="25" t="s">
        <v>9330</v>
      </c>
    </row>
    <row r="128" spans="2:65" s="1" customFormat="1" ht="22.5" customHeight="1">
      <c r="B128" s="42"/>
      <c r="C128" s="203" t="s">
        <v>624</v>
      </c>
      <c r="D128" s="203" t="s">
        <v>311</v>
      </c>
      <c r="E128" s="204" t="s">
        <v>8673</v>
      </c>
      <c r="F128" s="205" t="s">
        <v>8674</v>
      </c>
      <c r="G128" s="206" t="s">
        <v>647</v>
      </c>
      <c r="H128" s="207">
        <v>1</v>
      </c>
      <c r="I128" s="208"/>
      <c r="J128" s="209">
        <f t="shared" si="20"/>
        <v>0</v>
      </c>
      <c r="K128" s="205" t="s">
        <v>21</v>
      </c>
      <c r="L128" s="62"/>
      <c r="M128" s="210" t="s">
        <v>21</v>
      </c>
      <c r="N128" s="211" t="s">
        <v>45</v>
      </c>
      <c r="O128" s="43"/>
      <c r="P128" s="212">
        <f t="shared" si="21"/>
        <v>0</v>
      </c>
      <c r="Q128" s="212">
        <v>9.8799999999999999E-3</v>
      </c>
      <c r="R128" s="212">
        <f t="shared" si="22"/>
        <v>9.8799999999999999E-3</v>
      </c>
      <c r="S128" s="212">
        <v>0</v>
      </c>
      <c r="T128" s="213">
        <f t="shared" si="23"/>
        <v>0</v>
      </c>
      <c r="AR128" s="25" t="s">
        <v>375</v>
      </c>
      <c r="AT128" s="25" t="s">
        <v>311</v>
      </c>
      <c r="AU128" s="25" t="s">
        <v>84</v>
      </c>
      <c r="AY128" s="25" t="s">
        <v>308</v>
      </c>
      <c r="BE128" s="214">
        <f t="shared" si="24"/>
        <v>0</v>
      </c>
      <c r="BF128" s="214">
        <f t="shared" si="25"/>
        <v>0</v>
      </c>
      <c r="BG128" s="214">
        <f t="shared" si="26"/>
        <v>0</v>
      </c>
      <c r="BH128" s="214">
        <f t="shared" si="27"/>
        <v>0</v>
      </c>
      <c r="BI128" s="214">
        <f t="shared" si="28"/>
        <v>0</v>
      </c>
      <c r="BJ128" s="25" t="s">
        <v>82</v>
      </c>
      <c r="BK128" s="214">
        <f t="shared" si="29"/>
        <v>0</v>
      </c>
      <c r="BL128" s="25" t="s">
        <v>375</v>
      </c>
      <c r="BM128" s="25" t="s">
        <v>9331</v>
      </c>
    </row>
    <row r="129" spans="2:65" s="1" customFormat="1" ht="22.5" customHeight="1">
      <c r="B129" s="42"/>
      <c r="C129" s="203" t="s">
        <v>632</v>
      </c>
      <c r="D129" s="203" t="s">
        <v>311</v>
      </c>
      <c r="E129" s="204" t="s">
        <v>8676</v>
      </c>
      <c r="F129" s="205" t="s">
        <v>8677</v>
      </c>
      <c r="G129" s="206" t="s">
        <v>647</v>
      </c>
      <c r="H129" s="207">
        <v>1</v>
      </c>
      <c r="I129" s="208"/>
      <c r="J129" s="209">
        <f t="shared" si="20"/>
        <v>0</v>
      </c>
      <c r="K129" s="205" t="s">
        <v>21</v>
      </c>
      <c r="L129" s="62"/>
      <c r="M129" s="210" t="s">
        <v>21</v>
      </c>
      <c r="N129" s="211" t="s">
        <v>45</v>
      </c>
      <c r="O129" s="43"/>
      <c r="P129" s="212">
        <f t="shared" si="21"/>
        <v>0</v>
      </c>
      <c r="Q129" s="212">
        <v>9.8799999999999999E-3</v>
      </c>
      <c r="R129" s="212">
        <f t="shared" si="22"/>
        <v>9.8799999999999999E-3</v>
      </c>
      <c r="S129" s="212">
        <v>0</v>
      </c>
      <c r="T129" s="213">
        <f t="shared" si="23"/>
        <v>0</v>
      </c>
      <c r="AR129" s="25" t="s">
        <v>375</v>
      </c>
      <c r="AT129" s="25" t="s">
        <v>311</v>
      </c>
      <c r="AU129" s="25" t="s">
        <v>84</v>
      </c>
      <c r="AY129" s="25" t="s">
        <v>308</v>
      </c>
      <c r="BE129" s="214">
        <f t="shared" si="24"/>
        <v>0</v>
      </c>
      <c r="BF129" s="214">
        <f t="shared" si="25"/>
        <v>0</v>
      </c>
      <c r="BG129" s="214">
        <f t="shared" si="26"/>
        <v>0</v>
      </c>
      <c r="BH129" s="214">
        <f t="shared" si="27"/>
        <v>0</v>
      </c>
      <c r="BI129" s="214">
        <f t="shared" si="28"/>
        <v>0</v>
      </c>
      <c r="BJ129" s="25" t="s">
        <v>82</v>
      </c>
      <c r="BK129" s="214">
        <f t="shared" si="29"/>
        <v>0</v>
      </c>
      <c r="BL129" s="25" t="s">
        <v>375</v>
      </c>
      <c r="BM129" s="25" t="s">
        <v>9332</v>
      </c>
    </row>
    <row r="130" spans="2:65" s="11" customFormat="1" ht="29.85" customHeight="1">
      <c r="B130" s="186"/>
      <c r="C130" s="187"/>
      <c r="D130" s="200" t="s">
        <v>73</v>
      </c>
      <c r="E130" s="201" t="s">
        <v>8471</v>
      </c>
      <c r="F130" s="201" t="s">
        <v>8472</v>
      </c>
      <c r="G130" s="187"/>
      <c r="H130" s="187"/>
      <c r="I130" s="190"/>
      <c r="J130" s="202">
        <f>BK130</f>
        <v>0</v>
      </c>
      <c r="K130" s="187"/>
      <c r="L130" s="192"/>
      <c r="M130" s="193"/>
      <c r="N130" s="194"/>
      <c r="O130" s="194"/>
      <c r="P130" s="195">
        <f>SUM(P131:P159)</f>
        <v>0</v>
      </c>
      <c r="Q130" s="194"/>
      <c r="R130" s="195">
        <f>SUM(R131:R159)</f>
        <v>0.42143999999999998</v>
      </c>
      <c r="S130" s="194"/>
      <c r="T130" s="196">
        <f>SUM(T131:T159)</f>
        <v>0</v>
      </c>
      <c r="AR130" s="197" t="s">
        <v>84</v>
      </c>
      <c r="AT130" s="198" t="s">
        <v>73</v>
      </c>
      <c r="AU130" s="198" t="s">
        <v>82</v>
      </c>
      <c r="AY130" s="197" t="s">
        <v>308</v>
      </c>
      <c r="BK130" s="199">
        <f>SUM(BK131:BK159)</f>
        <v>0</v>
      </c>
    </row>
    <row r="131" spans="2:65" s="1" customFormat="1" ht="22.5" customHeight="1">
      <c r="B131" s="42"/>
      <c r="C131" s="203" t="s">
        <v>638</v>
      </c>
      <c r="D131" s="203" t="s">
        <v>311</v>
      </c>
      <c r="E131" s="204" t="s">
        <v>8473</v>
      </c>
      <c r="F131" s="205" t="s">
        <v>8474</v>
      </c>
      <c r="G131" s="206" t="s">
        <v>647</v>
      </c>
      <c r="H131" s="207">
        <v>1</v>
      </c>
      <c r="I131" s="208"/>
      <c r="J131" s="209">
        <f t="shared" ref="J131:J140" si="30">ROUND(I131*H131,2)</f>
        <v>0</v>
      </c>
      <c r="K131" s="205" t="s">
        <v>6599</v>
      </c>
      <c r="L131" s="62"/>
      <c r="M131" s="210" t="s">
        <v>21</v>
      </c>
      <c r="N131" s="211" t="s">
        <v>45</v>
      </c>
      <c r="O131" s="43"/>
      <c r="P131" s="212">
        <f t="shared" ref="P131:P140" si="31">O131*H131</f>
        <v>0</v>
      </c>
      <c r="Q131" s="212">
        <v>2.5250000000000002E-2</v>
      </c>
      <c r="R131" s="212">
        <f t="shared" ref="R131:R140" si="32">Q131*H131</f>
        <v>2.5250000000000002E-2</v>
      </c>
      <c r="S131" s="212">
        <v>0</v>
      </c>
      <c r="T131" s="213">
        <f t="shared" ref="T131:T140" si="33">S131*H131</f>
        <v>0</v>
      </c>
      <c r="AR131" s="25" t="s">
        <v>375</v>
      </c>
      <c r="AT131" s="25" t="s">
        <v>311</v>
      </c>
      <c r="AU131" s="25" t="s">
        <v>84</v>
      </c>
      <c r="AY131" s="25" t="s">
        <v>308</v>
      </c>
      <c r="BE131" s="214">
        <f t="shared" ref="BE131:BE140" si="34">IF(N131="základní",J131,0)</f>
        <v>0</v>
      </c>
      <c r="BF131" s="214">
        <f t="shared" ref="BF131:BF140" si="35">IF(N131="snížená",J131,0)</f>
        <v>0</v>
      </c>
      <c r="BG131" s="214">
        <f t="shared" ref="BG131:BG140" si="36">IF(N131="zákl. přenesená",J131,0)</f>
        <v>0</v>
      </c>
      <c r="BH131" s="214">
        <f t="shared" ref="BH131:BH140" si="37">IF(N131="sníž. přenesená",J131,0)</f>
        <v>0</v>
      </c>
      <c r="BI131" s="214">
        <f t="shared" ref="BI131:BI140" si="38">IF(N131="nulová",J131,0)</f>
        <v>0</v>
      </c>
      <c r="BJ131" s="25" t="s">
        <v>82</v>
      </c>
      <c r="BK131" s="214">
        <f t="shared" ref="BK131:BK140" si="39">ROUND(I131*H131,2)</f>
        <v>0</v>
      </c>
      <c r="BL131" s="25" t="s">
        <v>375</v>
      </c>
      <c r="BM131" s="25" t="s">
        <v>9333</v>
      </c>
    </row>
    <row r="132" spans="2:65" s="1" customFormat="1" ht="22.5" customHeight="1">
      <c r="B132" s="42"/>
      <c r="C132" s="203" t="s">
        <v>644</v>
      </c>
      <c r="D132" s="203" t="s">
        <v>311</v>
      </c>
      <c r="E132" s="204" t="s">
        <v>8476</v>
      </c>
      <c r="F132" s="205" t="s">
        <v>8477</v>
      </c>
      <c r="G132" s="206" t="s">
        <v>647</v>
      </c>
      <c r="H132" s="207">
        <v>1</v>
      </c>
      <c r="I132" s="208"/>
      <c r="J132" s="209">
        <f t="shared" si="30"/>
        <v>0</v>
      </c>
      <c r="K132" s="205" t="s">
        <v>6599</v>
      </c>
      <c r="L132" s="62"/>
      <c r="M132" s="210" t="s">
        <v>21</v>
      </c>
      <c r="N132" s="211" t="s">
        <v>45</v>
      </c>
      <c r="O132" s="43"/>
      <c r="P132" s="212">
        <f t="shared" si="31"/>
        <v>0</v>
      </c>
      <c r="Q132" s="212">
        <v>2.9739999999999999E-2</v>
      </c>
      <c r="R132" s="212">
        <f t="shared" si="32"/>
        <v>2.9739999999999999E-2</v>
      </c>
      <c r="S132" s="212">
        <v>0</v>
      </c>
      <c r="T132" s="213">
        <f t="shared" si="33"/>
        <v>0</v>
      </c>
      <c r="AR132" s="25" t="s">
        <v>375</v>
      </c>
      <c r="AT132" s="25" t="s">
        <v>311</v>
      </c>
      <c r="AU132" s="25" t="s">
        <v>84</v>
      </c>
      <c r="AY132" s="25" t="s">
        <v>308</v>
      </c>
      <c r="BE132" s="214">
        <f t="shared" si="34"/>
        <v>0</v>
      </c>
      <c r="BF132" s="214">
        <f t="shared" si="35"/>
        <v>0</v>
      </c>
      <c r="BG132" s="214">
        <f t="shared" si="36"/>
        <v>0</v>
      </c>
      <c r="BH132" s="214">
        <f t="shared" si="37"/>
        <v>0</v>
      </c>
      <c r="BI132" s="214">
        <f t="shared" si="38"/>
        <v>0</v>
      </c>
      <c r="BJ132" s="25" t="s">
        <v>82</v>
      </c>
      <c r="BK132" s="214">
        <f t="shared" si="39"/>
        <v>0</v>
      </c>
      <c r="BL132" s="25" t="s">
        <v>375</v>
      </c>
      <c r="BM132" s="25" t="s">
        <v>9334</v>
      </c>
    </row>
    <row r="133" spans="2:65" s="1" customFormat="1" ht="22.5" customHeight="1">
      <c r="B133" s="42"/>
      <c r="C133" s="203" t="s">
        <v>649</v>
      </c>
      <c r="D133" s="203" t="s">
        <v>311</v>
      </c>
      <c r="E133" s="204" t="s">
        <v>8479</v>
      </c>
      <c r="F133" s="205" t="s">
        <v>8480</v>
      </c>
      <c r="G133" s="206" t="s">
        <v>647</v>
      </c>
      <c r="H133" s="207">
        <v>1</v>
      </c>
      <c r="I133" s="208"/>
      <c r="J133" s="209">
        <f t="shared" si="30"/>
        <v>0</v>
      </c>
      <c r="K133" s="205" t="s">
        <v>6599</v>
      </c>
      <c r="L133" s="62"/>
      <c r="M133" s="210" t="s">
        <v>21</v>
      </c>
      <c r="N133" s="211" t="s">
        <v>45</v>
      </c>
      <c r="O133" s="43"/>
      <c r="P133" s="212">
        <f t="shared" si="31"/>
        <v>0</v>
      </c>
      <c r="Q133" s="212">
        <v>3.9870000000000003E-2</v>
      </c>
      <c r="R133" s="212">
        <f t="shared" si="32"/>
        <v>3.9870000000000003E-2</v>
      </c>
      <c r="S133" s="212">
        <v>0</v>
      </c>
      <c r="T133" s="213">
        <f t="shared" si="33"/>
        <v>0</v>
      </c>
      <c r="AR133" s="25" t="s">
        <v>375</v>
      </c>
      <c r="AT133" s="25" t="s">
        <v>311</v>
      </c>
      <c r="AU133" s="25" t="s">
        <v>84</v>
      </c>
      <c r="AY133" s="25" t="s">
        <v>308</v>
      </c>
      <c r="BE133" s="214">
        <f t="shared" si="34"/>
        <v>0</v>
      </c>
      <c r="BF133" s="214">
        <f t="shared" si="35"/>
        <v>0</v>
      </c>
      <c r="BG133" s="214">
        <f t="shared" si="36"/>
        <v>0</v>
      </c>
      <c r="BH133" s="214">
        <f t="shared" si="37"/>
        <v>0</v>
      </c>
      <c r="BI133" s="214">
        <f t="shared" si="38"/>
        <v>0</v>
      </c>
      <c r="BJ133" s="25" t="s">
        <v>82</v>
      </c>
      <c r="BK133" s="214">
        <f t="shared" si="39"/>
        <v>0</v>
      </c>
      <c r="BL133" s="25" t="s">
        <v>375</v>
      </c>
      <c r="BM133" s="25" t="s">
        <v>9335</v>
      </c>
    </row>
    <row r="134" spans="2:65" s="1" customFormat="1" ht="22.5" customHeight="1">
      <c r="B134" s="42"/>
      <c r="C134" s="203" t="s">
        <v>653</v>
      </c>
      <c r="D134" s="203" t="s">
        <v>311</v>
      </c>
      <c r="E134" s="204" t="s">
        <v>8485</v>
      </c>
      <c r="F134" s="205" t="s">
        <v>8486</v>
      </c>
      <c r="G134" s="206" t="s">
        <v>647</v>
      </c>
      <c r="H134" s="207">
        <v>1</v>
      </c>
      <c r="I134" s="208"/>
      <c r="J134" s="209">
        <f t="shared" si="30"/>
        <v>0</v>
      </c>
      <c r="K134" s="205" t="s">
        <v>6599</v>
      </c>
      <c r="L134" s="62"/>
      <c r="M134" s="210" t="s">
        <v>21</v>
      </c>
      <c r="N134" s="211" t="s">
        <v>45</v>
      </c>
      <c r="O134" s="43"/>
      <c r="P134" s="212">
        <f t="shared" si="31"/>
        <v>0</v>
      </c>
      <c r="Q134" s="212">
        <v>1.6930000000000001E-2</v>
      </c>
      <c r="R134" s="212">
        <f t="shared" si="32"/>
        <v>1.6930000000000001E-2</v>
      </c>
      <c r="S134" s="212">
        <v>0</v>
      </c>
      <c r="T134" s="213">
        <f t="shared" si="33"/>
        <v>0</v>
      </c>
      <c r="AR134" s="25" t="s">
        <v>375</v>
      </c>
      <c r="AT134" s="25" t="s">
        <v>311</v>
      </c>
      <c r="AU134" s="25" t="s">
        <v>84</v>
      </c>
      <c r="AY134" s="25" t="s">
        <v>308</v>
      </c>
      <c r="BE134" s="214">
        <f t="shared" si="34"/>
        <v>0</v>
      </c>
      <c r="BF134" s="214">
        <f t="shared" si="35"/>
        <v>0</v>
      </c>
      <c r="BG134" s="214">
        <f t="shared" si="36"/>
        <v>0</v>
      </c>
      <c r="BH134" s="214">
        <f t="shared" si="37"/>
        <v>0</v>
      </c>
      <c r="BI134" s="214">
        <f t="shared" si="38"/>
        <v>0</v>
      </c>
      <c r="BJ134" s="25" t="s">
        <v>82</v>
      </c>
      <c r="BK134" s="214">
        <f t="shared" si="39"/>
        <v>0</v>
      </c>
      <c r="BL134" s="25" t="s">
        <v>375</v>
      </c>
      <c r="BM134" s="25" t="s">
        <v>9336</v>
      </c>
    </row>
    <row r="135" spans="2:65" s="1" customFormat="1" ht="22.5" customHeight="1">
      <c r="B135" s="42"/>
      <c r="C135" s="203" t="s">
        <v>657</v>
      </c>
      <c r="D135" s="203" t="s">
        <v>311</v>
      </c>
      <c r="E135" s="204" t="s">
        <v>8491</v>
      </c>
      <c r="F135" s="205" t="s">
        <v>8492</v>
      </c>
      <c r="G135" s="206" t="s">
        <v>647</v>
      </c>
      <c r="H135" s="207">
        <v>1</v>
      </c>
      <c r="I135" s="208"/>
      <c r="J135" s="209">
        <f t="shared" si="30"/>
        <v>0</v>
      </c>
      <c r="K135" s="205" t="s">
        <v>6599</v>
      </c>
      <c r="L135" s="62"/>
      <c r="M135" s="210" t="s">
        <v>21</v>
      </c>
      <c r="N135" s="211" t="s">
        <v>45</v>
      </c>
      <c r="O135" s="43"/>
      <c r="P135" s="212">
        <f t="shared" si="31"/>
        <v>0</v>
      </c>
      <c r="Q135" s="212">
        <v>2.7320000000000001E-2</v>
      </c>
      <c r="R135" s="212">
        <f t="shared" si="32"/>
        <v>2.7320000000000001E-2</v>
      </c>
      <c r="S135" s="212">
        <v>0</v>
      </c>
      <c r="T135" s="213">
        <f t="shared" si="33"/>
        <v>0</v>
      </c>
      <c r="AR135" s="25" t="s">
        <v>375</v>
      </c>
      <c r="AT135" s="25" t="s">
        <v>311</v>
      </c>
      <c r="AU135" s="25" t="s">
        <v>84</v>
      </c>
      <c r="AY135" s="25" t="s">
        <v>308</v>
      </c>
      <c r="BE135" s="214">
        <f t="shared" si="34"/>
        <v>0</v>
      </c>
      <c r="BF135" s="214">
        <f t="shared" si="35"/>
        <v>0</v>
      </c>
      <c r="BG135" s="214">
        <f t="shared" si="36"/>
        <v>0</v>
      </c>
      <c r="BH135" s="214">
        <f t="shared" si="37"/>
        <v>0</v>
      </c>
      <c r="BI135" s="214">
        <f t="shared" si="38"/>
        <v>0</v>
      </c>
      <c r="BJ135" s="25" t="s">
        <v>82</v>
      </c>
      <c r="BK135" s="214">
        <f t="shared" si="39"/>
        <v>0</v>
      </c>
      <c r="BL135" s="25" t="s">
        <v>375</v>
      </c>
      <c r="BM135" s="25" t="s">
        <v>9337</v>
      </c>
    </row>
    <row r="136" spans="2:65" s="1" customFormat="1" ht="22.5" customHeight="1">
      <c r="B136" s="42"/>
      <c r="C136" s="203" t="s">
        <v>661</v>
      </c>
      <c r="D136" s="203" t="s">
        <v>311</v>
      </c>
      <c r="E136" s="204" t="s">
        <v>8494</v>
      </c>
      <c r="F136" s="205" t="s">
        <v>8495</v>
      </c>
      <c r="G136" s="206" t="s">
        <v>647</v>
      </c>
      <c r="H136" s="207">
        <v>3</v>
      </c>
      <c r="I136" s="208"/>
      <c r="J136" s="209">
        <f t="shared" si="30"/>
        <v>0</v>
      </c>
      <c r="K136" s="205" t="s">
        <v>6599</v>
      </c>
      <c r="L136" s="62"/>
      <c r="M136" s="210" t="s">
        <v>21</v>
      </c>
      <c r="N136" s="211" t="s">
        <v>45</v>
      </c>
      <c r="O136" s="43"/>
      <c r="P136" s="212">
        <f t="shared" si="31"/>
        <v>0</v>
      </c>
      <c r="Q136" s="212">
        <v>1.191E-2</v>
      </c>
      <c r="R136" s="212">
        <f t="shared" si="32"/>
        <v>3.5729999999999998E-2</v>
      </c>
      <c r="S136" s="212">
        <v>0</v>
      </c>
      <c r="T136" s="213">
        <f t="shared" si="33"/>
        <v>0</v>
      </c>
      <c r="AR136" s="25" t="s">
        <v>375</v>
      </c>
      <c r="AT136" s="25" t="s">
        <v>311</v>
      </c>
      <c r="AU136" s="25" t="s">
        <v>84</v>
      </c>
      <c r="AY136" s="25" t="s">
        <v>308</v>
      </c>
      <c r="BE136" s="214">
        <f t="shared" si="34"/>
        <v>0</v>
      </c>
      <c r="BF136" s="214">
        <f t="shared" si="35"/>
        <v>0</v>
      </c>
      <c r="BG136" s="214">
        <f t="shared" si="36"/>
        <v>0</v>
      </c>
      <c r="BH136" s="214">
        <f t="shared" si="37"/>
        <v>0</v>
      </c>
      <c r="BI136" s="214">
        <f t="shared" si="38"/>
        <v>0</v>
      </c>
      <c r="BJ136" s="25" t="s">
        <v>82</v>
      </c>
      <c r="BK136" s="214">
        <f t="shared" si="39"/>
        <v>0</v>
      </c>
      <c r="BL136" s="25" t="s">
        <v>375</v>
      </c>
      <c r="BM136" s="25" t="s">
        <v>9338</v>
      </c>
    </row>
    <row r="137" spans="2:65" s="1" customFormat="1" ht="22.5" customHeight="1">
      <c r="B137" s="42"/>
      <c r="C137" s="203" t="s">
        <v>665</v>
      </c>
      <c r="D137" s="203" t="s">
        <v>311</v>
      </c>
      <c r="E137" s="204" t="s">
        <v>8497</v>
      </c>
      <c r="F137" s="205" t="s">
        <v>8498</v>
      </c>
      <c r="G137" s="206" t="s">
        <v>647</v>
      </c>
      <c r="H137" s="207">
        <v>5</v>
      </c>
      <c r="I137" s="208"/>
      <c r="J137" s="209">
        <f t="shared" si="30"/>
        <v>0</v>
      </c>
      <c r="K137" s="205" t="s">
        <v>6599</v>
      </c>
      <c r="L137" s="62"/>
      <c r="M137" s="210" t="s">
        <v>21</v>
      </c>
      <c r="N137" s="211" t="s">
        <v>45</v>
      </c>
      <c r="O137" s="43"/>
      <c r="P137" s="212">
        <f t="shared" si="31"/>
        <v>0</v>
      </c>
      <c r="Q137" s="212">
        <v>1.4670000000000001E-2</v>
      </c>
      <c r="R137" s="212">
        <f t="shared" si="32"/>
        <v>7.3349999999999999E-2</v>
      </c>
      <c r="S137" s="212">
        <v>0</v>
      </c>
      <c r="T137" s="213">
        <f t="shared" si="33"/>
        <v>0</v>
      </c>
      <c r="AR137" s="25" t="s">
        <v>375</v>
      </c>
      <c r="AT137" s="25" t="s">
        <v>311</v>
      </c>
      <c r="AU137" s="25" t="s">
        <v>84</v>
      </c>
      <c r="AY137" s="25" t="s">
        <v>308</v>
      </c>
      <c r="BE137" s="214">
        <f t="shared" si="34"/>
        <v>0</v>
      </c>
      <c r="BF137" s="214">
        <f t="shared" si="35"/>
        <v>0</v>
      </c>
      <c r="BG137" s="214">
        <f t="shared" si="36"/>
        <v>0</v>
      </c>
      <c r="BH137" s="214">
        <f t="shared" si="37"/>
        <v>0</v>
      </c>
      <c r="BI137" s="214">
        <f t="shared" si="38"/>
        <v>0</v>
      </c>
      <c r="BJ137" s="25" t="s">
        <v>82</v>
      </c>
      <c r="BK137" s="214">
        <f t="shared" si="39"/>
        <v>0</v>
      </c>
      <c r="BL137" s="25" t="s">
        <v>375</v>
      </c>
      <c r="BM137" s="25" t="s">
        <v>9339</v>
      </c>
    </row>
    <row r="138" spans="2:65" s="1" customFormat="1" ht="22.5" customHeight="1">
      <c r="B138" s="42"/>
      <c r="C138" s="203" t="s">
        <v>669</v>
      </c>
      <c r="D138" s="203" t="s">
        <v>311</v>
      </c>
      <c r="E138" s="204" t="s">
        <v>8500</v>
      </c>
      <c r="F138" s="205" t="s">
        <v>8501</v>
      </c>
      <c r="G138" s="206" t="s">
        <v>647</v>
      </c>
      <c r="H138" s="207">
        <v>2</v>
      </c>
      <c r="I138" s="208"/>
      <c r="J138" s="209">
        <f t="shared" si="30"/>
        <v>0</v>
      </c>
      <c r="K138" s="205" t="s">
        <v>6599</v>
      </c>
      <c r="L138" s="62"/>
      <c r="M138" s="210" t="s">
        <v>21</v>
      </c>
      <c r="N138" s="211" t="s">
        <v>45</v>
      </c>
      <c r="O138" s="43"/>
      <c r="P138" s="212">
        <f t="shared" si="31"/>
        <v>0</v>
      </c>
      <c r="Q138" s="212">
        <v>1.7489999999999999E-2</v>
      </c>
      <c r="R138" s="212">
        <f t="shared" si="32"/>
        <v>3.4979999999999997E-2</v>
      </c>
      <c r="S138" s="212">
        <v>0</v>
      </c>
      <c r="T138" s="213">
        <f t="shared" si="33"/>
        <v>0</v>
      </c>
      <c r="AR138" s="25" t="s">
        <v>375</v>
      </c>
      <c r="AT138" s="25" t="s">
        <v>311</v>
      </c>
      <c r="AU138" s="25" t="s">
        <v>84</v>
      </c>
      <c r="AY138" s="25" t="s">
        <v>308</v>
      </c>
      <c r="BE138" s="214">
        <f t="shared" si="34"/>
        <v>0</v>
      </c>
      <c r="BF138" s="214">
        <f t="shared" si="35"/>
        <v>0</v>
      </c>
      <c r="BG138" s="214">
        <f t="shared" si="36"/>
        <v>0</v>
      </c>
      <c r="BH138" s="214">
        <f t="shared" si="37"/>
        <v>0</v>
      </c>
      <c r="BI138" s="214">
        <f t="shared" si="38"/>
        <v>0</v>
      </c>
      <c r="BJ138" s="25" t="s">
        <v>82</v>
      </c>
      <c r="BK138" s="214">
        <f t="shared" si="39"/>
        <v>0</v>
      </c>
      <c r="BL138" s="25" t="s">
        <v>375</v>
      </c>
      <c r="BM138" s="25" t="s">
        <v>9340</v>
      </c>
    </row>
    <row r="139" spans="2:65" s="1" customFormat="1" ht="22.5" customHeight="1">
      <c r="B139" s="42"/>
      <c r="C139" s="203" t="s">
        <v>673</v>
      </c>
      <c r="D139" s="203" t="s">
        <v>311</v>
      </c>
      <c r="E139" s="204" t="s">
        <v>9199</v>
      </c>
      <c r="F139" s="205" t="s">
        <v>9200</v>
      </c>
      <c r="G139" s="206" t="s">
        <v>647</v>
      </c>
      <c r="H139" s="207">
        <v>2</v>
      </c>
      <c r="I139" s="208"/>
      <c r="J139" s="209">
        <f t="shared" si="30"/>
        <v>0</v>
      </c>
      <c r="K139" s="205" t="s">
        <v>6599</v>
      </c>
      <c r="L139" s="62"/>
      <c r="M139" s="210" t="s">
        <v>21</v>
      </c>
      <c r="N139" s="211" t="s">
        <v>45</v>
      </c>
      <c r="O139" s="43"/>
      <c r="P139" s="212">
        <f t="shared" si="31"/>
        <v>0</v>
      </c>
      <c r="Q139" s="212">
        <v>2.128E-2</v>
      </c>
      <c r="R139" s="212">
        <f t="shared" si="32"/>
        <v>4.2560000000000001E-2</v>
      </c>
      <c r="S139" s="212">
        <v>0</v>
      </c>
      <c r="T139" s="213">
        <f t="shared" si="33"/>
        <v>0</v>
      </c>
      <c r="AR139" s="25" t="s">
        <v>375</v>
      </c>
      <c r="AT139" s="25" t="s">
        <v>311</v>
      </c>
      <c r="AU139" s="25" t="s">
        <v>84</v>
      </c>
      <c r="AY139" s="25" t="s">
        <v>308</v>
      </c>
      <c r="BE139" s="214">
        <f t="shared" si="34"/>
        <v>0</v>
      </c>
      <c r="BF139" s="214">
        <f t="shared" si="35"/>
        <v>0</v>
      </c>
      <c r="BG139" s="214">
        <f t="shared" si="36"/>
        <v>0</v>
      </c>
      <c r="BH139" s="214">
        <f t="shared" si="37"/>
        <v>0</v>
      </c>
      <c r="BI139" s="214">
        <f t="shared" si="38"/>
        <v>0</v>
      </c>
      <c r="BJ139" s="25" t="s">
        <v>82</v>
      </c>
      <c r="BK139" s="214">
        <f t="shared" si="39"/>
        <v>0</v>
      </c>
      <c r="BL139" s="25" t="s">
        <v>375</v>
      </c>
      <c r="BM139" s="25" t="s">
        <v>9341</v>
      </c>
    </row>
    <row r="140" spans="2:65" s="1" customFormat="1" ht="22.5" customHeight="1">
      <c r="B140" s="42"/>
      <c r="C140" s="203" t="s">
        <v>677</v>
      </c>
      <c r="D140" s="203" t="s">
        <v>311</v>
      </c>
      <c r="E140" s="204" t="s">
        <v>8552</v>
      </c>
      <c r="F140" s="205" t="s">
        <v>8553</v>
      </c>
      <c r="G140" s="206" t="s">
        <v>578</v>
      </c>
      <c r="H140" s="207">
        <v>1</v>
      </c>
      <c r="I140" s="208"/>
      <c r="J140" s="209">
        <f t="shared" si="30"/>
        <v>0</v>
      </c>
      <c r="K140" s="205" t="s">
        <v>6599</v>
      </c>
      <c r="L140" s="62"/>
      <c r="M140" s="210" t="s">
        <v>21</v>
      </c>
      <c r="N140" s="211" t="s">
        <v>45</v>
      </c>
      <c r="O140" s="43"/>
      <c r="P140" s="212">
        <f t="shared" si="31"/>
        <v>0</v>
      </c>
      <c r="Q140" s="212">
        <v>1.1E-4</v>
      </c>
      <c r="R140" s="212">
        <f t="shared" si="32"/>
        <v>1.1E-4</v>
      </c>
      <c r="S140" s="212">
        <v>0</v>
      </c>
      <c r="T140" s="213">
        <f t="shared" si="33"/>
        <v>0</v>
      </c>
      <c r="AR140" s="25" t="s">
        <v>375</v>
      </c>
      <c r="AT140" s="25" t="s">
        <v>311</v>
      </c>
      <c r="AU140" s="25" t="s">
        <v>84</v>
      </c>
      <c r="AY140" s="25" t="s">
        <v>308</v>
      </c>
      <c r="BE140" s="214">
        <f t="shared" si="34"/>
        <v>0</v>
      </c>
      <c r="BF140" s="214">
        <f t="shared" si="35"/>
        <v>0</v>
      </c>
      <c r="BG140" s="214">
        <f t="shared" si="36"/>
        <v>0</v>
      </c>
      <c r="BH140" s="214">
        <f t="shared" si="37"/>
        <v>0</v>
      </c>
      <c r="BI140" s="214">
        <f t="shared" si="38"/>
        <v>0</v>
      </c>
      <c r="BJ140" s="25" t="s">
        <v>82</v>
      </c>
      <c r="BK140" s="214">
        <f t="shared" si="39"/>
        <v>0</v>
      </c>
      <c r="BL140" s="25" t="s">
        <v>375</v>
      </c>
      <c r="BM140" s="25" t="s">
        <v>9342</v>
      </c>
    </row>
    <row r="141" spans="2:65" s="1" customFormat="1" ht="27">
      <c r="B141" s="42"/>
      <c r="C141" s="64"/>
      <c r="D141" s="246" t="s">
        <v>1656</v>
      </c>
      <c r="E141" s="64"/>
      <c r="F141" s="290" t="s">
        <v>9230</v>
      </c>
      <c r="G141" s="64"/>
      <c r="H141" s="64"/>
      <c r="I141" s="173"/>
      <c r="J141" s="64"/>
      <c r="K141" s="64"/>
      <c r="L141" s="62"/>
      <c r="M141" s="291"/>
      <c r="N141" s="43"/>
      <c r="O141" s="43"/>
      <c r="P141" s="43"/>
      <c r="Q141" s="43"/>
      <c r="R141" s="43"/>
      <c r="S141" s="43"/>
      <c r="T141" s="79"/>
      <c r="AT141" s="25" t="s">
        <v>1656</v>
      </c>
      <c r="AU141" s="25" t="s">
        <v>84</v>
      </c>
    </row>
    <row r="142" spans="2:65" s="1" customFormat="1" ht="22.5" customHeight="1">
      <c r="B142" s="42"/>
      <c r="C142" s="203" t="s">
        <v>681</v>
      </c>
      <c r="D142" s="203" t="s">
        <v>311</v>
      </c>
      <c r="E142" s="204" t="s">
        <v>9343</v>
      </c>
      <c r="F142" s="205" t="s">
        <v>9344</v>
      </c>
      <c r="G142" s="206" t="s">
        <v>578</v>
      </c>
      <c r="H142" s="207">
        <v>1</v>
      </c>
      <c r="I142" s="208"/>
      <c r="J142" s="209">
        <f>ROUND(I142*H142,2)</f>
        <v>0</v>
      </c>
      <c r="K142" s="205" t="s">
        <v>6599</v>
      </c>
      <c r="L142" s="62"/>
      <c r="M142" s="210" t="s">
        <v>21</v>
      </c>
      <c r="N142" s="211" t="s">
        <v>45</v>
      </c>
      <c r="O142" s="43"/>
      <c r="P142" s="212">
        <f>O142*H142</f>
        <v>0</v>
      </c>
      <c r="Q142" s="212">
        <v>2.2000000000000001E-4</v>
      </c>
      <c r="R142" s="212">
        <f>Q142*H142</f>
        <v>2.2000000000000001E-4</v>
      </c>
      <c r="S142" s="212">
        <v>0</v>
      </c>
      <c r="T142" s="213">
        <f>S142*H142</f>
        <v>0</v>
      </c>
      <c r="AR142" s="25" t="s">
        <v>375</v>
      </c>
      <c r="AT142" s="25" t="s">
        <v>311</v>
      </c>
      <c r="AU142" s="25" t="s">
        <v>84</v>
      </c>
      <c r="AY142" s="25" t="s">
        <v>308</v>
      </c>
      <c r="BE142" s="214">
        <f>IF(N142="základní",J142,0)</f>
        <v>0</v>
      </c>
      <c r="BF142" s="214">
        <f>IF(N142="snížená",J142,0)</f>
        <v>0</v>
      </c>
      <c r="BG142" s="214">
        <f>IF(N142="zákl. přenesená",J142,0)</f>
        <v>0</v>
      </c>
      <c r="BH142" s="214">
        <f>IF(N142="sníž. přenesená",J142,0)</f>
        <v>0</v>
      </c>
      <c r="BI142" s="214">
        <f>IF(N142="nulová",J142,0)</f>
        <v>0</v>
      </c>
      <c r="BJ142" s="25" t="s">
        <v>82</v>
      </c>
      <c r="BK142" s="214">
        <f>ROUND(I142*H142,2)</f>
        <v>0</v>
      </c>
      <c r="BL142" s="25" t="s">
        <v>375</v>
      </c>
      <c r="BM142" s="25" t="s">
        <v>9345</v>
      </c>
    </row>
    <row r="143" spans="2:65" s="1" customFormat="1" ht="27">
      <c r="B143" s="42"/>
      <c r="C143" s="64"/>
      <c r="D143" s="246" t="s">
        <v>1656</v>
      </c>
      <c r="E143" s="64"/>
      <c r="F143" s="290" t="s">
        <v>9230</v>
      </c>
      <c r="G143" s="64"/>
      <c r="H143" s="64"/>
      <c r="I143" s="173"/>
      <c r="J143" s="64"/>
      <c r="K143" s="64"/>
      <c r="L143" s="62"/>
      <c r="M143" s="291"/>
      <c r="N143" s="43"/>
      <c r="O143" s="43"/>
      <c r="P143" s="43"/>
      <c r="Q143" s="43"/>
      <c r="R143" s="43"/>
      <c r="S143" s="43"/>
      <c r="T143" s="79"/>
      <c r="AT143" s="25" t="s">
        <v>1656</v>
      </c>
      <c r="AU143" s="25" t="s">
        <v>84</v>
      </c>
    </row>
    <row r="144" spans="2:65" s="1" customFormat="1" ht="22.5" customHeight="1">
      <c r="B144" s="42"/>
      <c r="C144" s="203" t="s">
        <v>685</v>
      </c>
      <c r="D144" s="203" t="s">
        <v>311</v>
      </c>
      <c r="E144" s="204" t="s">
        <v>9346</v>
      </c>
      <c r="F144" s="205" t="s">
        <v>9347</v>
      </c>
      <c r="G144" s="206" t="s">
        <v>578</v>
      </c>
      <c r="H144" s="207">
        <v>1</v>
      </c>
      <c r="I144" s="208"/>
      <c r="J144" s="209">
        <f>ROUND(I144*H144,2)</f>
        <v>0</v>
      </c>
      <c r="K144" s="205" t="s">
        <v>6599</v>
      </c>
      <c r="L144" s="62"/>
      <c r="M144" s="210" t="s">
        <v>21</v>
      </c>
      <c r="N144" s="211" t="s">
        <v>45</v>
      </c>
      <c r="O144" s="43"/>
      <c r="P144" s="212">
        <f>O144*H144</f>
        <v>0</v>
      </c>
      <c r="Q144" s="212">
        <v>5.1999999999999995E-4</v>
      </c>
      <c r="R144" s="212">
        <f>Q144*H144</f>
        <v>5.1999999999999995E-4</v>
      </c>
      <c r="S144" s="212">
        <v>0</v>
      </c>
      <c r="T144" s="213">
        <f>S144*H144</f>
        <v>0</v>
      </c>
      <c r="AR144" s="25" t="s">
        <v>375</v>
      </c>
      <c r="AT144" s="25" t="s">
        <v>311</v>
      </c>
      <c r="AU144" s="25" t="s">
        <v>84</v>
      </c>
      <c r="AY144" s="25" t="s">
        <v>308</v>
      </c>
      <c r="BE144" s="214">
        <f>IF(N144="základní",J144,0)</f>
        <v>0</v>
      </c>
      <c r="BF144" s="214">
        <f>IF(N144="snížená",J144,0)</f>
        <v>0</v>
      </c>
      <c r="BG144" s="214">
        <f>IF(N144="zákl. přenesená",J144,0)</f>
        <v>0</v>
      </c>
      <c r="BH144" s="214">
        <f>IF(N144="sníž. přenesená",J144,0)</f>
        <v>0</v>
      </c>
      <c r="BI144" s="214">
        <f>IF(N144="nulová",J144,0)</f>
        <v>0</v>
      </c>
      <c r="BJ144" s="25" t="s">
        <v>82</v>
      </c>
      <c r="BK144" s="214">
        <f>ROUND(I144*H144,2)</f>
        <v>0</v>
      </c>
      <c r="BL144" s="25" t="s">
        <v>375</v>
      </c>
      <c r="BM144" s="25" t="s">
        <v>9348</v>
      </c>
    </row>
    <row r="145" spans="2:65" s="1" customFormat="1" ht="27">
      <c r="B145" s="42"/>
      <c r="C145" s="64"/>
      <c r="D145" s="246" t="s">
        <v>1656</v>
      </c>
      <c r="E145" s="64"/>
      <c r="F145" s="290" t="s">
        <v>9230</v>
      </c>
      <c r="G145" s="64"/>
      <c r="H145" s="64"/>
      <c r="I145" s="173"/>
      <c r="J145" s="64"/>
      <c r="K145" s="64"/>
      <c r="L145" s="62"/>
      <c r="M145" s="291"/>
      <c r="N145" s="43"/>
      <c r="O145" s="43"/>
      <c r="P145" s="43"/>
      <c r="Q145" s="43"/>
      <c r="R145" s="43"/>
      <c r="S145" s="43"/>
      <c r="T145" s="79"/>
      <c r="AT145" s="25" t="s">
        <v>1656</v>
      </c>
      <c r="AU145" s="25" t="s">
        <v>84</v>
      </c>
    </row>
    <row r="146" spans="2:65" s="1" customFormat="1" ht="22.5" customHeight="1">
      <c r="B146" s="42"/>
      <c r="C146" s="203" t="s">
        <v>689</v>
      </c>
      <c r="D146" s="203" t="s">
        <v>311</v>
      </c>
      <c r="E146" s="204" t="s">
        <v>8558</v>
      </c>
      <c r="F146" s="205" t="s">
        <v>8559</v>
      </c>
      <c r="G146" s="206" t="s">
        <v>578</v>
      </c>
      <c r="H146" s="207">
        <v>8</v>
      </c>
      <c r="I146" s="208"/>
      <c r="J146" s="209">
        <f t="shared" ref="J146:J159" si="40">ROUND(I146*H146,2)</f>
        <v>0</v>
      </c>
      <c r="K146" s="205" t="s">
        <v>6599</v>
      </c>
      <c r="L146" s="62"/>
      <c r="M146" s="210" t="s">
        <v>21</v>
      </c>
      <c r="N146" s="211" t="s">
        <v>45</v>
      </c>
      <c r="O146" s="43"/>
      <c r="P146" s="212">
        <f t="shared" ref="P146:P159" si="41">O146*H146</f>
        <v>0</v>
      </c>
      <c r="Q146" s="212">
        <v>2.3000000000000001E-4</v>
      </c>
      <c r="R146" s="212">
        <f t="shared" ref="R146:R159" si="42">Q146*H146</f>
        <v>1.8400000000000001E-3</v>
      </c>
      <c r="S146" s="212">
        <v>0</v>
      </c>
      <c r="T146" s="213">
        <f t="shared" ref="T146:T159" si="43">S146*H146</f>
        <v>0</v>
      </c>
      <c r="AR146" s="25" t="s">
        <v>327</v>
      </c>
      <c r="AT146" s="25" t="s">
        <v>311</v>
      </c>
      <c r="AU146" s="25" t="s">
        <v>84</v>
      </c>
      <c r="AY146" s="25" t="s">
        <v>308</v>
      </c>
      <c r="BE146" s="214">
        <f t="shared" ref="BE146:BE159" si="44">IF(N146="základní",J146,0)</f>
        <v>0</v>
      </c>
      <c r="BF146" s="214">
        <f t="shared" ref="BF146:BF159" si="45">IF(N146="snížená",J146,0)</f>
        <v>0</v>
      </c>
      <c r="BG146" s="214">
        <f t="shared" ref="BG146:BG159" si="46">IF(N146="zákl. přenesená",J146,0)</f>
        <v>0</v>
      </c>
      <c r="BH146" s="214">
        <f t="shared" ref="BH146:BH159" si="47">IF(N146="sníž. přenesená",J146,0)</f>
        <v>0</v>
      </c>
      <c r="BI146" s="214">
        <f t="shared" ref="BI146:BI159" si="48">IF(N146="nulová",J146,0)</f>
        <v>0</v>
      </c>
      <c r="BJ146" s="25" t="s">
        <v>82</v>
      </c>
      <c r="BK146" s="214">
        <f t="shared" ref="BK146:BK159" si="49">ROUND(I146*H146,2)</f>
        <v>0</v>
      </c>
      <c r="BL146" s="25" t="s">
        <v>327</v>
      </c>
      <c r="BM146" s="25" t="s">
        <v>9349</v>
      </c>
    </row>
    <row r="147" spans="2:65" s="1" customFormat="1" ht="22.5" customHeight="1">
      <c r="B147" s="42"/>
      <c r="C147" s="203" t="s">
        <v>693</v>
      </c>
      <c r="D147" s="203" t="s">
        <v>311</v>
      </c>
      <c r="E147" s="204" t="s">
        <v>8561</v>
      </c>
      <c r="F147" s="205" t="s">
        <v>9350</v>
      </c>
      <c r="G147" s="206" t="s">
        <v>578</v>
      </c>
      <c r="H147" s="207">
        <v>1</v>
      </c>
      <c r="I147" s="208"/>
      <c r="J147" s="209">
        <f t="shared" si="40"/>
        <v>0</v>
      </c>
      <c r="K147" s="205" t="s">
        <v>6599</v>
      </c>
      <c r="L147" s="62"/>
      <c r="M147" s="210" t="s">
        <v>21</v>
      </c>
      <c r="N147" s="211" t="s">
        <v>45</v>
      </c>
      <c r="O147" s="43"/>
      <c r="P147" s="212">
        <f t="shared" si="41"/>
        <v>0</v>
      </c>
      <c r="Q147" s="212">
        <v>1.8000000000000001E-4</v>
      </c>
      <c r="R147" s="212">
        <f t="shared" si="42"/>
        <v>1.8000000000000001E-4</v>
      </c>
      <c r="S147" s="212">
        <v>0</v>
      </c>
      <c r="T147" s="213">
        <f t="shared" si="43"/>
        <v>0</v>
      </c>
      <c r="AR147" s="25" t="s">
        <v>375</v>
      </c>
      <c r="AT147" s="25" t="s">
        <v>311</v>
      </c>
      <c r="AU147" s="25" t="s">
        <v>84</v>
      </c>
      <c r="AY147" s="25" t="s">
        <v>308</v>
      </c>
      <c r="BE147" s="214">
        <f t="shared" si="44"/>
        <v>0</v>
      </c>
      <c r="BF147" s="214">
        <f t="shared" si="45"/>
        <v>0</v>
      </c>
      <c r="BG147" s="214">
        <f t="shared" si="46"/>
        <v>0</v>
      </c>
      <c r="BH147" s="214">
        <f t="shared" si="47"/>
        <v>0</v>
      </c>
      <c r="BI147" s="214">
        <f t="shared" si="48"/>
        <v>0</v>
      </c>
      <c r="BJ147" s="25" t="s">
        <v>82</v>
      </c>
      <c r="BK147" s="214">
        <f t="shared" si="49"/>
        <v>0</v>
      </c>
      <c r="BL147" s="25" t="s">
        <v>375</v>
      </c>
      <c r="BM147" s="25" t="s">
        <v>9351</v>
      </c>
    </row>
    <row r="148" spans="2:65" s="1" customFormat="1" ht="22.5" customHeight="1">
      <c r="B148" s="42"/>
      <c r="C148" s="203" t="s">
        <v>697</v>
      </c>
      <c r="D148" s="203" t="s">
        <v>311</v>
      </c>
      <c r="E148" s="204" t="s">
        <v>8507</v>
      </c>
      <c r="F148" s="205" t="s">
        <v>8508</v>
      </c>
      <c r="G148" s="206" t="s">
        <v>578</v>
      </c>
      <c r="H148" s="207">
        <v>2</v>
      </c>
      <c r="I148" s="208"/>
      <c r="J148" s="209">
        <f t="shared" si="40"/>
        <v>0</v>
      </c>
      <c r="K148" s="205" t="s">
        <v>6599</v>
      </c>
      <c r="L148" s="62"/>
      <c r="M148" s="210" t="s">
        <v>21</v>
      </c>
      <c r="N148" s="211" t="s">
        <v>45</v>
      </c>
      <c r="O148" s="43"/>
      <c r="P148" s="212">
        <f t="shared" si="41"/>
        <v>0</v>
      </c>
      <c r="Q148" s="212">
        <v>5.9999999999999995E-4</v>
      </c>
      <c r="R148" s="212">
        <f t="shared" si="42"/>
        <v>1.1999999999999999E-3</v>
      </c>
      <c r="S148" s="212">
        <v>0</v>
      </c>
      <c r="T148" s="213">
        <f t="shared" si="43"/>
        <v>0</v>
      </c>
      <c r="AR148" s="25" t="s">
        <v>375</v>
      </c>
      <c r="AT148" s="25" t="s">
        <v>311</v>
      </c>
      <c r="AU148" s="25" t="s">
        <v>84</v>
      </c>
      <c r="AY148" s="25" t="s">
        <v>308</v>
      </c>
      <c r="BE148" s="214">
        <f t="shared" si="44"/>
        <v>0</v>
      </c>
      <c r="BF148" s="214">
        <f t="shared" si="45"/>
        <v>0</v>
      </c>
      <c r="BG148" s="214">
        <f t="shared" si="46"/>
        <v>0</v>
      </c>
      <c r="BH148" s="214">
        <f t="shared" si="47"/>
        <v>0</v>
      </c>
      <c r="BI148" s="214">
        <f t="shared" si="48"/>
        <v>0</v>
      </c>
      <c r="BJ148" s="25" t="s">
        <v>82</v>
      </c>
      <c r="BK148" s="214">
        <f t="shared" si="49"/>
        <v>0</v>
      </c>
      <c r="BL148" s="25" t="s">
        <v>375</v>
      </c>
      <c r="BM148" s="25" t="s">
        <v>9352</v>
      </c>
    </row>
    <row r="149" spans="2:65" s="1" customFormat="1" ht="22.5" customHeight="1">
      <c r="B149" s="42"/>
      <c r="C149" s="203" t="s">
        <v>702</v>
      </c>
      <c r="D149" s="203" t="s">
        <v>311</v>
      </c>
      <c r="E149" s="204" t="s">
        <v>8573</v>
      </c>
      <c r="F149" s="205" t="s">
        <v>8574</v>
      </c>
      <c r="G149" s="206" t="s">
        <v>578</v>
      </c>
      <c r="H149" s="207">
        <v>1</v>
      </c>
      <c r="I149" s="208"/>
      <c r="J149" s="209">
        <f t="shared" si="40"/>
        <v>0</v>
      </c>
      <c r="K149" s="205" t="s">
        <v>6599</v>
      </c>
      <c r="L149" s="62"/>
      <c r="M149" s="210" t="s">
        <v>21</v>
      </c>
      <c r="N149" s="211" t="s">
        <v>45</v>
      </c>
      <c r="O149" s="43"/>
      <c r="P149" s="212">
        <f t="shared" si="41"/>
        <v>0</v>
      </c>
      <c r="Q149" s="212">
        <v>1.8000000000000001E-4</v>
      </c>
      <c r="R149" s="212">
        <f t="shared" si="42"/>
        <v>1.8000000000000001E-4</v>
      </c>
      <c r="S149" s="212">
        <v>0</v>
      </c>
      <c r="T149" s="213">
        <f t="shared" si="43"/>
        <v>0</v>
      </c>
      <c r="AR149" s="25" t="s">
        <v>375</v>
      </c>
      <c r="AT149" s="25" t="s">
        <v>311</v>
      </c>
      <c r="AU149" s="25" t="s">
        <v>84</v>
      </c>
      <c r="AY149" s="25" t="s">
        <v>308</v>
      </c>
      <c r="BE149" s="214">
        <f t="shared" si="44"/>
        <v>0</v>
      </c>
      <c r="BF149" s="214">
        <f t="shared" si="45"/>
        <v>0</v>
      </c>
      <c r="BG149" s="214">
        <f t="shared" si="46"/>
        <v>0</v>
      </c>
      <c r="BH149" s="214">
        <f t="shared" si="47"/>
        <v>0</v>
      </c>
      <c r="BI149" s="214">
        <f t="shared" si="48"/>
        <v>0</v>
      </c>
      <c r="BJ149" s="25" t="s">
        <v>82</v>
      </c>
      <c r="BK149" s="214">
        <f t="shared" si="49"/>
        <v>0</v>
      </c>
      <c r="BL149" s="25" t="s">
        <v>375</v>
      </c>
      <c r="BM149" s="25" t="s">
        <v>9353</v>
      </c>
    </row>
    <row r="150" spans="2:65" s="1" customFormat="1" ht="22.5" customHeight="1">
      <c r="B150" s="42"/>
      <c r="C150" s="203" t="s">
        <v>706</v>
      </c>
      <c r="D150" s="203" t="s">
        <v>311</v>
      </c>
      <c r="E150" s="204" t="s">
        <v>8579</v>
      </c>
      <c r="F150" s="205" t="s">
        <v>8580</v>
      </c>
      <c r="G150" s="206" t="s">
        <v>578</v>
      </c>
      <c r="H150" s="207">
        <v>1</v>
      </c>
      <c r="I150" s="208"/>
      <c r="J150" s="209">
        <f t="shared" si="40"/>
        <v>0</v>
      </c>
      <c r="K150" s="205" t="s">
        <v>6599</v>
      </c>
      <c r="L150" s="62"/>
      <c r="M150" s="210" t="s">
        <v>21</v>
      </c>
      <c r="N150" s="211" t="s">
        <v>45</v>
      </c>
      <c r="O150" s="43"/>
      <c r="P150" s="212">
        <f t="shared" si="41"/>
        <v>0</v>
      </c>
      <c r="Q150" s="212">
        <v>3.8000000000000002E-4</v>
      </c>
      <c r="R150" s="212">
        <f t="shared" si="42"/>
        <v>3.8000000000000002E-4</v>
      </c>
      <c r="S150" s="212">
        <v>0</v>
      </c>
      <c r="T150" s="213">
        <f t="shared" si="43"/>
        <v>0</v>
      </c>
      <c r="AR150" s="25" t="s">
        <v>375</v>
      </c>
      <c r="AT150" s="25" t="s">
        <v>311</v>
      </c>
      <c r="AU150" s="25" t="s">
        <v>84</v>
      </c>
      <c r="AY150" s="25" t="s">
        <v>308</v>
      </c>
      <c r="BE150" s="214">
        <f t="shared" si="44"/>
        <v>0</v>
      </c>
      <c r="BF150" s="214">
        <f t="shared" si="45"/>
        <v>0</v>
      </c>
      <c r="BG150" s="214">
        <f t="shared" si="46"/>
        <v>0</v>
      </c>
      <c r="BH150" s="214">
        <f t="shared" si="47"/>
        <v>0</v>
      </c>
      <c r="BI150" s="214">
        <f t="shared" si="48"/>
        <v>0</v>
      </c>
      <c r="BJ150" s="25" t="s">
        <v>82</v>
      </c>
      <c r="BK150" s="214">
        <f t="shared" si="49"/>
        <v>0</v>
      </c>
      <c r="BL150" s="25" t="s">
        <v>375</v>
      </c>
      <c r="BM150" s="25" t="s">
        <v>9354</v>
      </c>
    </row>
    <row r="151" spans="2:65" s="1" customFormat="1" ht="22.5" customHeight="1">
      <c r="B151" s="42"/>
      <c r="C151" s="203" t="s">
        <v>710</v>
      </c>
      <c r="D151" s="203" t="s">
        <v>311</v>
      </c>
      <c r="E151" s="204" t="s">
        <v>8513</v>
      </c>
      <c r="F151" s="205" t="s">
        <v>8514</v>
      </c>
      <c r="G151" s="206" t="s">
        <v>578</v>
      </c>
      <c r="H151" s="207">
        <v>1</v>
      </c>
      <c r="I151" s="208"/>
      <c r="J151" s="209">
        <f t="shared" si="40"/>
        <v>0</v>
      </c>
      <c r="K151" s="205" t="s">
        <v>6599</v>
      </c>
      <c r="L151" s="62"/>
      <c r="M151" s="210" t="s">
        <v>21</v>
      </c>
      <c r="N151" s="211" t="s">
        <v>45</v>
      </c>
      <c r="O151" s="43"/>
      <c r="P151" s="212">
        <f t="shared" si="41"/>
        <v>0</v>
      </c>
      <c r="Q151" s="212">
        <v>3.6000000000000002E-4</v>
      </c>
      <c r="R151" s="212">
        <f t="shared" si="42"/>
        <v>3.6000000000000002E-4</v>
      </c>
      <c r="S151" s="212">
        <v>0</v>
      </c>
      <c r="T151" s="213">
        <f t="shared" si="43"/>
        <v>0</v>
      </c>
      <c r="AR151" s="25" t="s">
        <v>375</v>
      </c>
      <c r="AT151" s="25" t="s">
        <v>311</v>
      </c>
      <c r="AU151" s="25" t="s">
        <v>84</v>
      </c>
      <c r="AY151" s="25" t="s">
        <v>308</v>
      </c>
      <c r="BE151" s="214">
        <f t="shared" si="44"/>
        <v>0</v>
      </c>
      <c r="BF151" s="214">
        <f t="shared" si="45"/>
        <v>0</v>
      </c>
      <c r="BG151" s="214">
        <f t="shared" si="46"/>
        <v>0</v>
      </c>
      <c r="BH151" s="214">
        <f t="shared" si="47"/>
        <v>0</v>
      </c>
      <c r="BI151" s="214">
        <f t="shared" si="48"/>
        <v>0</v>
      </c>
      <c r="BJ151" s="25" t="s">
        <v>82</v>
      </c>
      <c r="BK151" s="214">
        <f t="shared" si="49"/>
        <v>0</v>
      </c>
      <c r="BL151" s="25" t="s">
        <v>375</v>
      </c>
      <c r="BM151" s="25" t="s">
        <v>9355</v>
      </c>
    </row>
    <row r="152" spans="2:65" s="1" customFormat="1" ht="22.5" customHeight="1">
      <c r="B152" s="42"/>
      <c r="C152" s="203" t="s">
        <v>716</v>
      </c>
      <c r="D152" s="203" t="s">
        <v>311</v>
      </c>
      <c r="E152" s="204" t="s">
        <v>8583</v>
      </c>
      <c r="F152" s="205" t="s">
        <v>8584</v>
      </c>
      <c r="G152" s="206" t="s">
        <v>578</v>
      </c>
      <c r="H152" s="207">
        <v>12</v>
      </c>
      <c r="I152" s="208"/>
      <c r="J152" s="209">
        <f t="shared" si="40"/>
        <v>0</v>
      </c>
      <c r="K152" s="205" t="s">
        <v>6599</v>
      </c>
      <c r="L152" s="62"/>
      <c r="M152" s="210" t="s">
        <v>21</v>
      </c>
      <c r="N152" s="211" t="s">
        <v>45</v>
      </c>
      <c r="O152" s="43"/>
      <c r="P152" s="212">
        <f t="shared" si="41"/>
        <v>0</v>
      </c>
      <c r="Q152" s="212">
        <v>2.2000000000000001E-4</v>
      </c>
      <c r="R152" s="212">
        <f t="shared" si="42"/>
        <v>2.64E-3</v>
      </c>
      <c r="S152" s="212">
        <v>0</v>
      </c>
      <c r="T152" s="213">
        <f t="shared" si="43"/>
        <v>0</v>
      </c>
      <c r="AR152" s="25" t="s">
        <v>375</v>
      </c>
      <c r="AT152" s="25" t="s">
        <v>311</v>
      </c>
      <c r="AU152" s="25" t="s">
        <v>84</v>
      </c>
      <c r="AY152" s="25" t="s">
        <v>308</v>
      </c>
      <c r="BE152" s="214">
        <f t="shared" si="44"/>
        <v>0</v>
      </c>
      <c r="BF152" s="214">
        <f t="shared" si="45"/>
        <v>0</v>
      </c>
      <c r="BG152" s="214">
        <f t="shared" si="46"/>
        <v>0</v>
      </c>
      <c r="BH152" s="214">
        <f t="shared" si="47"/>
        <v>0</v>
      </c>
      <c r="BI152" s="214">
        <f t="shared" si="48"/>
        <v>0</v>
      </c>
      <c r="BJ152" s="25" t="s">
        <v>82</v>
      </c>
      <c r="BK152" s="214">
        <f t="shared" si="49"/>
        <v>0</v>
      </c>
      <c r="BL152" s="25" t="s">
        <v>375</v>
      </c>
      <c r="BM152" s="25" t="s">
        <v>9356</v>
      </c>
    </row>
    <row r="153" spans="2:65" s="1" customFormat="1" ht="22.5" customHeight="1">
      <c r="B153" s="42"/>
      <c r="C153" s="203" t="s">
        <v>721</v>
      </c>
      <c r="D153" s="203" t="s">
        <v>311</v>
      </c>
      <c r="E153" s="204" t="s">
        <v>9357</v>
      </c>
      <c r="F153" s="205" t="s">
        <v>9358</v>
      </c>
      <c r="G153" s="206" t="s">
        <v>578</v>
      </c>
      <c r="H153" s="207">
        <v>1</v>
      </c>
      <c r="I153" s="208"/>
      <c r="J153" s="209">
        <f t="shared" si="40"/>
        <v>0</v>
      </c>
      <c r="K153" s="205" t="s">
        <v>6599</v>
      </c>
      <c r="L153" s="62"/>
      <c r="M153" s="210" t="s">
        <v>21</v>
      </c>
      <c r="N153" s="211" t="s">
        <v>45</v>
      </c>
      <c r="O153" s="43"/>
      <c r="P153" s="212">
        <f t="shared" si="41"/>
        <v>0</v>
      </c>
      <c r="Q153" s="212">
        <v>1.24E-3</v>
      </c>
      <c r="R153" s="212">
        <f t="shared" si="42"/>
        <v>1.24E-3</v>
      </c>
      <c r="S153" s="212">
        <v>0</v>
      </c>
      <c r="T153" s="213">
        <f t="shared" si="43"/>
        <v>0</v>
      </c>
      <c r="AR153" s="25" t="s">
        <v>375</v>
      </c>
      <c r="AT153" s="25" t="s">
        <v>311</v>
      </c>
      <c r="AU153" s="25" t="s">
        <v>84</v>
      </c>
      <c r="AY153" s="25" t="s">
        <v>308</v>
      </c>
      <c r="BE153" s="214">
        <f t="shared" si="44"/>
        <v>0</v>
      </c>
      <c r="BF153" s="214">
        <f t="shared" si="45"/>
        <v>0</v>
      </c>
      <c r="BG153" s="214">
        <f t="shared" si="46"/>
        <v>0</v>
      </c>
      <c r="BH153" s="214">
        <f t="shared" si="47"/>
        <v>0</v>
      </c>
      <c r="BI153" s="214">
        <f t="shared" si="48"/>
        <v>0</v>
      </c>
      <c r="BJ153" s="25" t="s">
        <v>82</v>
      </c>
      <c r="BK153" s="214">
        <f t="shared" si="49"/>
        <v>0</v>
      </c>
      <c r="BL153" s="25" t="s">
        <v>375</v>
      </c>
      <c r="BM153" s="25" t="s">
        <v>9359</v>
      </c>
    </row>
    <row r="154" spans="2:65" s="1" customFormat="1" ht="22.5" customHeight="1">
      <c r="B154" s="42"/>
      <c r="C154" s="203" t="s">
        <v>725</v>
      </c>
      <c r="D154" s="203" t="s">
        <v>311</v>
      </c>
      <c r="E154" s="204" t="s">
        <v>8590</v>
      </c>
      <c r="F154" s="205" t="s">
        <v>7025</v>
      </c>
      <c r="G154" s="206" t="s">
        <v>578</v>
      </c>
      <c r="H154" s="207">
        <v>4</v>
      </c>
      <c r="I154" s="208"/>
      <c r="J154" s="209">
        <f t="shared" si="40"/>
        <v>0</v>
      </c>
      <c r="K154" s="205" t="s">
        <v>6599</v>
      </c>
      <c r="L154" s="62"/>
      <c r="M154" s="210" t="s">
        <v>21</v>
      </c>
      <c r="N154" s="211" t="s">
        <v>45</v>
      </c>
      <c r="O154" s="43"/>
      <c r="P154" s="212">
        <f t="shared" si="41"/>
        <v>0</v>
      </c>
      <c r="Q154" s="212">
        <v>6.9999999999999999E-4</v>
      </c>
      <c r="R154" s="212">
        <f t="shared" si="42"/>
        <v>2.8E-3</v>
      </c>
      <c r="S154" s="212">
        <v>0</v>
      </c>
      <c r="T154" s="213">
        <f t="shared" si="43"/>
        <v>0</v>
      </c>
      <c r="AR154" s="25" t="s">
        <v>375</v>
      </c>
      <c r="AT154" s="25" t="s">
        <v>311</v>
      </c>
      <c r="AU154" s="25" t="s">
        <v>84</v>
      </c>
      <c r="AY154" s="25" t="s">
        <v>308</v>
      </c>
      <c r="BE154" s="214">
        <f t="shared" si="44"/>
        <v>0</v>
      </c>
      <c r="BF154" s="214">
        <f t="shared" si="45"/>
        <v>0</v>
      </c>
      <c r="BG154" s="214">
        <f t="shared" si="46"/>
        <v>0</v>
      </c>
      <c r="BH154" s="214">
        <f t="shared" si="47"/>
        <v>0</v>
      </c>
      <c r="BI154" s="214">
        <f t="shared" si="48"/>
        <v>0</v>
      </c>
      <c r="BJ154" s="25" t="s">
        <v>82</v>
      </c>
      <c r="BK154" s="214">
        <f t="shared" si="49"/>
        <v>0</v>
      </c>
      <c r="BL154" s="25" t="s">
        <v>375</v>
      </c>
      <c r="BM154" s="25" t="s">
        <v>9360</v>
      </c>
    </row>
    <row r="155" spans="2:65" s="1" customFormat="1" ht="31.5" customHeight="1">
      <c r="B155" s="42"/>
      <c r="C155" s="203" t="s">
        <v>730</v>
      </c>
      <c r="D155" s="203" t="s">
        <v>311</v>
      </c>
      <c r="E155" s="204" t="s">
        <v>7009</v>
      </c>
      <c r="F155" s="205" t="s">
        <v>7010</v>
      </c>
      <c r="G155" s="206" t="s">
        <v>578</v>
      </c>
      <c r="H155" s="207">
        <v>12</v>
      </c>
      <c r="I155" s="208"/>
      <c r="J155" s="209">
        <f t="shared" si="40"/>
        <v>0</v>
      </c>
      <c r="K155" s="205" t="s">
        <v>6599</v>
      </c>
      <c r="L155" s="62"/>
      <c r="M155" s="210" t="s">
        <v>21</v>
      </c>
      <c r="N155" s="211" t="s">
        <v>45</v>
      </c>
      <c r="O155" s="43"/>
      <c r="P155" s="212">
        <f t="shared" si="41"/>
        <v>0</v>
      </c>
      <c r="Q155" s="212">
        <v>5.2999999999999998E-4</v>
      </c>
      <c r="R155" s="212">
        <f t="shared" si="42"/>
        <v>6.3599999999999993E-3</v>
      </c>
      <c r="S155" s="212">
        <v>0</v>
      </c>
      <c r="T155" s="213">
        <f t="shared" si="43"/>
        <v>0</v>
      </c>
      <c r="AR155" s="25" t="s">
        <v>327</v>
      </c>
      <c r="AT155" s="25" t="s">
        <v>311</v>
      </c>
      <c r="AU155" s="25" t="s">
        <v>84</v>
      </c>
      <c r="AY155" s="25" t="s">
        <v>308</v>
      </c>
      <c r="BE155" s="214">
        <f t="shared" si="44"/>
        <v>0</v>
      </c>
      <c r="BF155" s="214">
        <f t="shared" si="45"/>
        <v>0</v>
      </c>
      <c r="BG155" s="214">
        <f t="shared" si="46"/>
        <v>0</v>
      </c>
      <c r="BH155" s="214">
        <f t="shared" si="47"/>
        <v>0</v>
      </c>
      <c r="BI155" s="214">
        <f t="shared" si="48"/>
        <v>0</v>
      </c>
      <c r="BJ155" s="25" t="s">
        <v>82</v>
      </c>
      <c r="BK155" s="214">
        <f t="shared" si="49"/>
        <v>0</v>
      </c>
      <c r="BL155" s="25" t="s">
        <v>327</v>
      </c>
      <c r="BM155" s="25" t="s">
        <v>9361</v>
      </c>
    </row>
    <row r="156" spans="2:65" s="1" customFormat="1" ht="22.5" customHeight="1">
      <c r="B156" s="42"/>
      <c r="C156" s="203" t="s">
        <v>735</v>
      </c>
      <c r="D156" s="203" t="s">
        <v>311</v>
      </c>
      <c r="E156" s="204" t="s">
        <v>8595</v>
      </c>
      <c r="F156" s="205" t="s">
        <v>8596</v>
      </c>
      <c r="G156" s="206" t="s">
        <v>578</v>
      </c>
      <c r="H156" s="207">
        <v>12</v>
      </c>
      <c r="I156" s="208"/>
      <c r="J156" s="209">
        <f t="shared" si="40"/>
        <v>0</v>
      </c>
      <c r="K156" s="205" t="s">
        <v>6599</v>
      </c>
      <c r="L156" s="62"/>
      <c r="M156" s="210" t="s">
        <v>21</v>
      </c>
      <c r="N156" s="211" t="s">
        <v>45</v>
      </c>
      <c r="O156" s="43"/>
      <c r="P156" s="212">
        <f t="shared" si="41"/>
        <v>0</v>
      </c>
      <c r="Q156" s="212">
        <v>3.1199999999999999E-3</v>
      </c>
      <c r="R156" s="212">
        <f t="shared" si="42"/>
        <v>3.7440000000000001E-2</v>
      </c>
      <c r="S156" s="212">
        <v>0</v>
      </c>
      <c r="T156" s="213">
        <f t="shared" si="43"/>
        <v>0</v>
      </c>
      <c r="AR156" s="25" t="s">
        <v>327</v>
      </c>
      <c r="AT156" s="25" t="s">
        <v>311</v>
      </c>
      <c r="AU156" s="25" t="s">
        <v>84</v>
      </c>
      <c r="AY156" s="25" t="s">
        <v>308</v>
      </c>
      <c r="BE156" s="214">
        <f t="shared" si="44"/>
        <v>0</v>
      </c>
      <c r="BF156" s="214">
        <f t="shared" si="45"/>
        <v>0</v>
      </c>
      <c r="BG156" s="214">
        <f t="shared" si="46"/>
        <v>0</v>
      </c>
      <c r="BH156" s="214">
        <f t="shared" si="47"/>
        <v>0</v>
      </c>
      <c r="BI156" s="214">
        <f t="shared" si="48"/>
        <v>0</v>
      </c>
      <c r="BJ156" s="25" t="s">
        <v>82</v>
      </c>
      <c r="BK156" s="214">
        <f t="shared" si="49"/>
        <v>0</v>
      </c>
      <c r="BL156" s="25" t="s">
        <v>327</v>
      </c>
      <c r="BM156" s="25" t="s">
        <v>9362</v>
      </c>
    </row>
    <row r="157" spans="2:65" s="1" customFormat="1" ht="22.5" customHeight="1">
      <c r="B157" s="42"/>
      <c r="C157" s="203" t="s">
        <v>740</v>
      </c>
      <c r="D157" s="203" t="s">
        <v>311</v>
      </c>
      <c r="E157" s="204" t="s">
        <v>9252</v>
      </c>
      <c r="F157" s="205" t="s">
        <v>9253</v>
      </c>
      <c r="G157" s="206" t="s">
        <v>578</v>
      </c>
      <c r="H157" s="207">
        <v>1</v>
      </c>
      <c r="I157" s="208"/>
      <c r="J157" s="209">
        <f t="shared" si="40"/>
        <v>0</v>
      </c>
      <c r="K157" s="205" t="s">
        <v>21</v>
      </c>
      <c r="L157" s="62"/>
      <c r="M157" s="210" t="s">
        <v>21</v>
      </c>
      <c r="N157" s="211" t="s">
        <v>45</v>
      </c>
      <c r="O157" s="43"/>
      <c r="P157" s="212">
        <f t="shared" si="41"/>
        <v>0</v>
      </c>
      <c r="Q157" s="212">
        <v>3.1199999999999999E-3</v>
      </c>
      <c r="R157" s="212">
        <f t="shared" si="42"/>
        <v>3.1199999999999999E-3</v>
      </c>
      <c r="S157" s="212">
        <v>0</v>
      </c>
      <c r="T157" s="213">
        <f t="shared" si="43"/>
        <v>0</v>
      </c>
      <c r="AR157" s="25" t="s">
        <v>327</v>
      </c>
      <c r="AT157" s="25" t="s">
        <v>311</v>
      </c>
      <c r="AU157" s="25" t="s">
        <v>84</v>
      </c>
      <c r="AY157" s="25" t="s">
        <v>308</v>
      </c>
      <c r="BE157" s="214">
        <f t="shared" si="44"/>
        <v>0</v>
      </c>
      <c r="BF157" s="214">
        <f t="shared" si="45"/>
        <v>0</v>
      </c>
      <c r="BG157" s="214">
        <f t="shared" si="46"/>
        <v>0</v>
      </c>
      <c r="BH157" s="214">
        <f t="shared" si="47"/>
        <v>0</v>
      </c>
      <c r="BI157" s="214">
        <f t="shared" si="48"/>
        <v>0</v>
      </c>
      <c r="BJ157" s="25" t="s">
        <v>82</v>
      </c>
      <c r="BK157" s="214">
        <f t="shared" si="49"/>
        <v>0</v>
      </c>
      <c r="BL157" s="25" t="s">
        <v>327</v>
      </c>
      <c r="BM157" s="25" t="s">
        <v>9363</v>
      </c>
    </row>
    <row r="158" spans="2:65" s="1" customFormat="1" ht="22.5" customHeight="1">
      <c r="B158" s="42"/>
      <c r="C158" s="203" t="s">
        <v>745</v>
      </c>
      <c r="D158" s="203" t="s">
        <v>311</v>
      </c>
      <c r="E158" s="204" t="s">
        <v>7012</v>
      </c>
      <c r="F158" s="205" t="s">
        <v>8524</v>
      </c>
      <c r="G158" s="206" t="s">
        <v>578</v>
      </c>
      <c r="H158" s="207">
        <v>16</v>
      </c>
      <c r="I158" s="208"/>
      <c r="J158" s="209">
        <f t="shared" si="40"/>
        <v>0</v>
      </c>
      <c r="K158" s="205" t="s">
        <v>6599</v>
      </c>
      <c r="L158" s="62"/>
      <c r="M158" s="210" t="s">
        <v>21</v>
      </c>
      <c r="N158" s="211" t="s">
        <v>45</v>
      </c>
      <c r="O158" s="43"/>
      <c r="P158" s="212">
        <f t="shared" si="41"/>
        <v>0</v>
      </c>
      <c r="Q158" s="212">
        <v>1.47E-3</v>
      </c>
      <c r="R158" s="212">
        <f t="shared" si="42"/>
        <v>2.3519999999999999E-2</v>
      </c>
      <c r="S158" s="212">
        <v>0</v>
      </c>
      <c r="T158" s="213">
        <f t="shared" si="43"/>
        <v>0</v>
      </c>
      <c r="AR158" s="25" t="s">
        <v>375</v>
      </c>
      <c r="AT158" s="25" t="s">
        <v>311</v>
      </c>
      <c r="AU158" s="25" t="s">
        <v>84</v>
      </c>
      <c r="AY158" s="25" t="s">
        <v>308</v>
      </c>
      <c r="BE158" s="214">
        <f t="shared" si="44"/>
        <v>0</v>
      </c>
      <c r="BF158" s="214">
        <f t="shared" si="45"/>
        <v>0</v>
      </c>
      <c r="BG158" s="214">
        <f t="shared" si="46"/>
        <v>0</v>
      </c>
      <c r="BH158" s="214">
        <f t="shared" si="47"/>
        <v>0</v>
      </c>
      <c r="BI158" s="214">
        <f t="shared" si="48"/>
        <v>0</v>
      </c>
      <c r="BJ158" s="25" t="s">
        <v>82</v>
      </c>
      <c r="BK158" s="214">
        <f t="shared" si="49"/>
        <v>0</v>
      </c>
      <c r="BL158" s="25" t="s">
        <v>375</v>
      </c>
      <c r="BM158" s="25" t="s">
        <v>9364</v>
      </c>
    </row>
    <row r="159" spans="2:65" s="1" customFormat="1" ht="22.5" customHeight="1">
      <c r="B159" s="42"/>
      <c r="C159" s="203" t="s">
        <v>750</v>
      </c>
      <c r="D159" s="203" t="s">
        <v>311</v>
      </c>
      <c r="E159" s="204" t="s">
        <v>8526</v>
      </c>
      <c r="F159" s="205" t="s">
        <v>8527</v>
      </c>
      <c r="G159" s="206" t="s">
        <v>578</v>
      </c>
      <c r="H159" s="207">
        <v>16</v>
      </c>
      <c r="I159" s="208"/>
      <c r="J159" s="209">
        <f t="shared" si="40"/>
        <v>0</v>
      </c>
      <c r="K159" s="205" t="s">
        <v>6599</v>
      </c>
      <c r="L159" s="62"/>
      <c r="M159" s="210" t="s">
        <v>21</v>
      </c>
      <c r="N159" s="211" t="s">
        <v>45</v>
      </c>
      <c r="O159" s="43"/>
      <c r="P159" s="212">
        <f t="shared" si="41"/>
        <v>0</v>
      </c>
      <c r="Q159" s="212">
        <v>8.4999999999999995E-4</v>
      </c>
      <c r="R159" s="212">
        <f t="shared" si="42"/>
        <v>1.3599999999999999E-2</v>
      </c>
      <c r="S159" s="212">
        <v>0</v>
      </c>
      <c r="T159" s="213">
        <f t="shared" si="43"/>
        <v>0</v>
      </c>
      <c r="AR159" s="25" t="s">
        <v>375</v>
      </c>
      <c r="AT159" s="25" t="s">
        <v>311</v>
      </c>
      <c r="AU159" s="25" t="s">
        <v>84</v>
      </c>
      <c r="AY159" s="25" t="s">
        <v>308</v>
      </c>
      <c r="BE159" s="214">
        <f t="shared" si="44"/>
        <v>0</v>
      </c>
      <c r="BF159" s="214">
        <f t="shared" si="45"/>
        <v>0</v>
      </c>
      <c r="BG159" s="214">
        <f t="shared" si="46"/>
        <v>0</v>
      </c>
      <c r="BH159" s="214">
        <f t="shared" si="47"/>
        <v>0</v>
      </c>
      <c r="BI159" s="214">
        <f t="shared" si="48"/>
        <v>0</v>
      </c>
      <c r="BJ159" s="25" t="s">
        <v>82</v>
      </c>
      <c r="BK159" s="214">
        <f t="shared" si="49"/>
        <v>0</v>
      </c>
      <c r="BL159" s="25" t="s">
        <v>375</v>
      </c>
      <c r="BM159" s="25" t="s">
        <v>9365</v>
      </c>
    </row>
    <row r="160" spans="2:65" s="11" customFormat="1" ht="29.85" customHeight="1">
      <c r="B160" s="186"/>
      <c r="C160" s="187"/>
      <c r="D160" s="200" t="s">
        <v>73</v>
      </c>
      <c r="E160" s="201" t="s">
        <v>3376</v>
      </c>
      <c r="F160" s="201" t="s">
        <v>3377</v>
      </c>
      <c r="G160" s="187"/>
      <c r="H160" s="187"/>
      <c r="I160" s="190"/>
      <c r="J160" s="202">
        <f>BK160</f>
        <v>0</v>
      </c>
      <c r="K160" s="187"/>
      <c r="L160" s="192"/>
      <c r="M160" s="193"/>
      <c r="N160" s="194"/>
      <c r="O160" s="194"/>
      <c r="P160" s="195">
        <f>SUM(P161:P164)</f>
        <v>0</v>
      </c>
      <c r="Q160" s="194"/>
      <c r="R160" s="195">
        <f>SUM(R161:R164)</f>
        <v>1.6040000000000002E-2</v>
      </c>
      <c r="S160" s="194"/>
      <c r="T160" s="196">
        <f>SUM(T161:T164)</f>
        <v>0</v>
      </c>
      <c r="AR160" s="197" t="s">
        <v>84</v>
      </c>
      <c r="AT160" s="198" t="s">
        <v>73</v>
      </c>
      <c r="AU160" s="198" t="s">
        <v>82</v>
      </c>
      <c r="AY160" s="197" t="s">
        <v>308</v>
      </c>
      <c r="BK160" s="199">
        <f>SUM(BK161:BK164)</f>
        <v>0</v>
      </c>
    </row>
    <row r="161" spans="2:65" s="1" customFormat="1" ht="22.5" customHeight="1">
      <c r="B161" s="42"/>
      <c r="C161" s="203" t="s">
        <v>522</v>
      </c>
      <c r="D161" s="203" t="s">
        <v>311</v>
      </c>
      <c r="E161" s="204" t="s">
        <v>8857</v>
      </c>
      <c r="F161" s="205" t="s">
        <v>8858</v>
      </c>
      <c r="G161" s="206" t="s">
        <v>538</v>
      </c>
      <c r="H161" s="207">
        <v>26</v>
      </c>
      <c r="I161" s="208"/>
      <c r="J161" s="209">
        <f>ROUND(I161*H161,2)</f>
        <v>0</v>
      </c>
      <c r="K161" s="205" t="s">
        <v>6599</v>
      </c>
      <c r="L161" s="62"/>
      <c r="M161" s="210" t="s">
        <v>21</v>
      </c>
      <c r="N161" s="211" t="s">
        <v>45</v>
      </c>
      <c r="O161" s="43"/>
      <c r="P161" s="212">
        <f>O161*H161</f>
        <v>0</v>
      </c>
      <c r="Q161" s="212">
        <v>2.0000000000000002E-5</v>
      </c>
      <c r="R161" s="212">
        <f>Q161*H161</f>
        <v>5.2000000000000006E-4</v>
      </c>
      <c r="S161" s="212">
        <v>0</v>
      </c>
      <c r="T161" s="213">
        <f>S161*H161</f>
        <v>0</v>
      </c>
      <c r="AR161" s="25" t="s">
        <v>375</v>
      </c>
      <c r="AT161" s="25" t="s">
        <v>311</v>
      </c>
      <c r="AU161" s="25" t="s">
        <v>84</v>
      </c>
      <c r="AY161" s="25" t="s">
        <v>308</v>
      </c>
      <c r="BE161" s="214">
        <f>IF(N161="základní",J161,0)</f>
        <v>0</v>
      </c>
      <c r="BF161" s="214">
        <f>IF(N161="snížená",J161,0)</f>
        <v>0</v>
      </c>
      <c r="BG161" s="214">
        <f>IF(N161="zákl. přenesená",J161,0)</f>
        <v>0</v>
      </c>
      <c r="BH161" s="214">
        <f>IF(N161="sníž. přenesená",J161,0)</f>
        <v>0</v>
      </c>
      <c r="BI161" s="214">
        <f>IF(N161="nulová",J161,0)</f>
        <v>0</v>
      </c>
      <c r="BJ161" s="25" t="s">
        <v>82</v>
      </c>
      <c r="BK161" s="214">
        <f>ROUND(I161*H161,2)</f>
        <v>0</v>
      </c>
      <c r="BL161" s="25" t="s">
        <v>375</v>
      </c>
      <c r="BM161" s="25" t="s">
        <v>9366</v>
      </c>
    </row>
    <row r="162" spans="2:65" s="1" customFormat="1" ht="22.5" customHeight="1">
      <c r="B162" s="42"/>
      <c r="C162" s="203" t="s">
        <v>1248</v>
      </c>
      <c r="D162" s="203" t="s">
        <v>311</v>
      </c>
      <c r="E162" s="204" t="s">
        <v>8860</v>
      </c>
      <c r="F162" s="205" t="s">
        <v>8861</v>
      </c>
      <c r="G162" s="206" t="s">
        <v>538</v>
      </c>
      <c r="H162" s="207">
        <v>150</v>
      </c>
      <c r="I162" s="208"/>
      <c r="J162" s="209">
        <f>ROUND(I162*H162,2)</f>
        <v>0</v>
      </c>
      <c r="K162" s="205" t="s">
        <v>6599</v>
      </c>
      <c r="L162" s="62"/>
      <c r="M162" s="210" t="s">
        <v>21</v>
      </c>
      <c r="N162" s="211" t="s">
        <v>45</v>
      </c>
      <c r="O162" s="43"/>
      <c r="P162" s="212">
        <f>O162*H162</f>
        <v>0</v>
      </c>
      <c r="Q162" s="212">
        <v>5.0000000000000002E-5</v>
      </c>
      <c r="R162" s="212">
        <f>Q162*H162</f>
        <v>7.5000000000000006E-3</v>
      </c>
      <c r="S162" s="212">
        <v>0</v>
      </c>
      <c r="T162" s="213">
        <f>S162*H162</f>
        <v>0</v>
      </c>
      <c r="AR162" s="25" t="s">
        <v>375</v>
      </c>
      <c r="AT162" s="25" t="s">
        <v>311</v>
      </c>
      <c r="AU162" s="25" t="s">
        <v>84</v>
      </c>
      <c r="AY162" s="25" t="s">
        <v>308</v>
      </c>
      <c r="BE162" s="214">
        <f>IF(N162="základní",J162,0)</f>
        <v>0</v>
      </c>
      <c r="BF162" s="214">
        <f>IF(N162="snížená",J162,0)</f>
        <v>0</v>
      </c>
      <c r="BG162" s="214">
        <f>IF(N162="zákl. přenesená",J162,0)</f>
        <v>0</v>
      </c>
      <c r="BH162" s="214">
        <f>IF(N162="sníž. přenesená",J162,0)</f>
        <v>0</v>
      </c>
      <c r="BI162" s="214">
        <f>IF(N162="nulová",J162,0)</f>
        <v>0</v>
      </c>
      <c r="BJ162" s="25" t="s">
        <v>82</v>
      </c>
      <c r="BK162" s="214">
        <f>ROUND(I162*H162,2)</f>
        <v>0</v>
      </c>
      <c r="BL162" s="25" t="s">
        <v>375</v>
      </c>
      <c r="BM162" s="25" t="s">
        <v>9367</v>
      </c>
    </row>
    <row r="163" spans="2:65" s="1" customFormat="1" ht="22.5" customHeight="1">
      <c r="B163" s="42"/>
      <c r="C163" s="203" t="s">
        <v>528</v>
      </c>
      <c r="D163" s="203" t="s">
        <v>311</v>
      </c>
      <c r="E163" s="204" t="s">
        <v>8863</v>
      </c>
      <c r="F163" s="205" t="s">
        <v>8864</v>
      </c>
      <c r="G163" s="206" t="s">
        <v>538</v>
      </c>
      <c r="H163" s="207">
        <v>26</v>
      </c>
      <c r="I163" s="208"/>
      <c r="J163" s="209">
        <f>ROUND(I163*H163,2)</f>
        <v>0</v>
      </c>
      <c r="K163" s="205" t="s">
        <v>6599</v>
      </c>
      <c r="L163" s="62"/>
      <c r="M163" s="210" t="s">
        <v>21</v>
      </c>
      <c r="N163" s="211" t="s">
        <v>45</v>
      </c>
      <c r="O163" s="43"/>
      <c r="P163" s="212">
        <f>O163*H163</f>
        <v>0</v>
      </c>
      <c r="Q163" s="212">
        <v>2.0000000000000002E-5</v>
      </c>
      <c r="R163" s="212">
        <f>Q163*H163</f>
        <v>5.2000000000000006E-4</v>
      </c>
      <c r="S163" s="212">
        <v>0</v>
      </c>
      <c r="T163" s="213">
        <f>S163*H163</f>
        <v>0</v>
      </c>
      <c r="AR163" s="25" t="s">
        <v>375</v>
      </c>
      <c r="AT163" s="25" t="s">
        <v>311</v>
      </c>
      <c r="AU163" s="25" t="s">
        <v>84</v>
      </c>
      <c r="AY163" s="25" t="s">
        <v>308</v>
      </c>
      <c r="BE163" s="214">
        <f>IF(N163="základní",J163,0)</f>
        <v>0</v>
      </c>
      <c r="BF163" s="214">
        <f>IF(N163="snížená",J163,0)</f>
        <v>0</v>
      </c>
      <c r="BG163" s="214">
        <f>IF(N163="zákl. přenesená",J163,0)</f>
        <v>0</v>
      </c>
      <c r="BH163" s="214">
        <f>IF(N163="sníž. přenesená",J163,0)</f>
        <v>0</v>
      </c>
      <c r="BI163" s="214">
        <f>IF(N163="nulová",J163,0)</f>
        <v>0</v>
      </c>
      <c r="BJ163" s="25" t="s">
        <v>82</v>
      </c>
      <c r="BK163" s="214">
        <f>ROUND(I163*H163,2)</f>
        <v>0</v>
      </c>
      <c r="BL163" s="25" t="s">
        <v>375</v>
      </c>
      <c r="BM163" s="25" t="s">
        <v>9368</v>
      </c>
    </row>
    <row r="164" spans="2:65" s="1" customFormat="1" ht="22.5" customHeight="1">
      <c r="B164" s="42"/>
      <c r="C164" s="203" t="s">
        <v>570</v>
      </c>
      <c r="D164" s="203" t="s">
        <v>311</v>
      </c>
      <c r="E164" s="204" t="s">
        <v>8866</v>
      </c>
      <c r="F164" s="205" t="s">
        <v>8867</v>
      </c>
      <c r="G164" s="206" t="s">
        <v>538</v>
      </c>
      <c r="H164" s="207">
        <v>150</v>
      </c>
      <c r="I164" s="208"/>
      <c r="J164" s="209">
        <f>ROUND(I164*H164,2)</f>
        <v>0</v>
      </c>
      <c r="K164" s="205" t="s">
        <v>6599</v>
      </c>
      <c r="L164" s="62"/>
      <c r="M164" s="210" t="s">
        <v>21</v>
      </c>
      <c r="N164" s="211" t="s">
        <v>45</v>
      </c>
      <c r="O164" s="43"/>
      <c r="P164" s="212">
        <f>O164*H164</f>
        <v>0</v>
      </c>
      <c r="Q164" s="212">
        <v>5.0000000000000002E-5</v>
      </c>
      <c r="R164" s="212">
        <f>Q164*H164</f>
        <v>7.5000000000000006E-3</v>
      </c>
      <c r="S164" s="212">
        <v>0</v>
      </c>
      <c r="T164" s="213">
        <f>S164*H164</f>
        <v>0</v>
      </c>
      <c r="AR164" s="25" t="s">
        <v>375</v>
      </c>
      <c r="AT164" s="25" t="s">
        <v>311</v>
      </c>
      <c r="AU164" s="25" t="s">
        <v>84</v>
      </c>
      <c r="AY164" s="25" t="s">
        <v>308</v>
      </c>
      <c r="BE164" s="214">
        <f>IF(N164="základní",J164,0)</f>
        <v>0</v>
      </c>
      <c r="BF164" s="214">
        <f>IF(N164="snížená",J164,0)</f>
        <v>0</v>
      </c>
      <c r="BG164" s="214">
        <f>IF(N164="zákl. přenesená",J164,0)</f>
        <v>0</v>
      </c>
      <c r="BH164" s="214">
        <f>IF(N164="sníž. přenesená",J164,0)</f>
        <v>0</v>
      </c>
      <c r="BI164" s="214">
        <f>IF(N164="nulová",J164,0)</f>
        <v>0</v>
      </c>
      <c r="BJ164" s="25" t="s">
        <v>82</v>
      </c>
      <c r="BK164" s="214">
        <f>ROUND(I164*H164,2)</f>
        <v>0</v>
      </c>
      <c r="BL164" s="25" t="s">
        <v>375</v>
      </c>
      <c r="BM164" s="25" t="s">
        <v>9369</v>
      </c>
    </row>
    <row r="165" spans="2:65" s="11" customFormat="1" ht="37.35" customHeight="1">
      <c r="B165" s="186"/>
      <c r="C165" s="187"/>
      <c r="D165" s="188" t="s">
        <v>73</v>
      </c>
      <c r="E165" s="189" t="s">
        <v>80</v>
      </c>
      <c r="F165" s="189" t="s">
        <v>306</v>
      </c>
      <c r="G165" s="187"/>
      <c r="H165" s="187"/>
      <c r="I165" s="190"/>
      <c r="J165" s="191">
        <f>BK165</f>
        <v>0</v>
      </c>
      <c r="K165" s="187"/>
      <c r="L165" s="192"/>
      <c r="M165" s="193"/>
      <c r="N165" s="194"/>
      <c r="O165" s="194"/>
      <c r="P165" s="195">
        <f>P166</f>
        <v>0</v>
      </c>
      <c r="Q165" s="194"/>
      <c r="R165" s="195">
        <f>R166</f>
        <v>0</v>
      </c>
      <c r="S165" s="194"/>
      <c r="T165" s="196">
        <f>T166</f>
        <v>0</v>
      </c>
      <c r="AR165" s="197" t="s">
        <v>307</v>
      </c>
      <c r="AT165" s="198" t="s">
        <v>73</v>
      </c>
      <c r="AU165" s="198" t="s">
        <v>74</v>
      </c>
      <c r="AY165" s="197" t="s">
        <v>308</v>
      </c>
      <c r="BK165" s="199">
        <f>BK166</f>
        <v>0</v>
      </c>
    </row>
    <row r="166" spans="2:65" s="11" customFormat="1" ht="19.899999999999999" customHeight="1">
      <c r="B166" s="186"/>
      <c r="C166" s="187"/>
      <c r="D166" s="200" t="s">
        <v>73</v>
      </c>
      <c r="E166" s="201" t="s">
        <v>414</v>
      </c>
      <c r="F166" s="201" t="s">
        <v>415</v>
      </c>
      <c r="G166" s="187"/>
      <c r="H166" s="187"/>
      <c r="I166" s="190"/>
      <c r="J166" s="202">
        <f>BK166</f>
        <v>0</v>
      </c>
      <c r="K166" s="187"/>
      <c r="L166" s="192"/>
      <c r="M166" s="193"/>
      <c r="N166" s="194"/>
      <c r="O166" s="194"/>
      <c r="P166" s="195">
        <f>SUM(P167:P184)</f>
        <v>0</v>
      </c>
      <c r="Q166" s="194"/>
      <c r="R166" s="195">
        <f>SUM(R167:R184)</f>
        <v>0</v>
      </c>
      <c r="S166" s="194"/>
      <c r="T166" s="196">
        <f>SUM(T167:T184)</f>
        <v>0</v>
      </c>
      <c r="AR166" s="197" t="s">
        <v>307</v>
      </c>
      <c r="AT166" s="198" t="s">
        <v>73</v>
      </c>
      <c r="AU166" s="198" t="s">
        <v>82</v>
      </c>
      <c r="AY166" s="197" t="s">
        <v>308</v>
      </c>
      <c r="BK166" s="199">
        <f>SUM(BK167:BK184)</f>
        <v>0</v>
      </c>
    </row>
    <row r="167" spans="2:65" s="1" customFormat="1" ht="22.5" customHeight="1">
      <c r="B167" s="42"/>
      <c r="C167" s="203" t="s">
        <v>2038</v>
      </c>
      <c r="D167" s="203" t="s">
        <v>311</v>
      </c>
      <c r="E167" s="204" t="s">
        <v>9370</v>
      </c>
      <c r="F167" s="205" t="s">
        <v>8870</v>
      </c>
      <c r="G167" s="206" t="s">
        <v>700</v>
      </c>
      <c r="H167" s="207">
        <v>1</v>
      </c>
      <c r="I167" s="208"/>
      <c r="J167" s="209">
        <f t="shared" ref="J167:J184" si="50">ROUND(I167*H167,2)</f>
        <v>0</v>
      </c>
      <c r="K167" s="205" t="s">
        <v>21</v>
      </c>
      <c r="L167" s="62"/>
      <c r="M167" s="210" t="s">
        <v>21</v>
      </c>
      <c r="N167" s="211" t="s">
        <v>45</v>
      </c>
      <c r="O167" s="43"/>
      <c r="P167" s="212">
        <f t="shared" ref="P167:P184" si="51">O167*H167</f>
        <v>0</v>
      </c>
      <c r="Q167" s="212">
        <v>0</v>
      </c>
      <c r="R167" s="212">
        <f t="shared" ref="R167:R184" si="52">Q167*H167</f>
        <v>0</v>
      </c>
      <c r="S167" s="212">
        <v>0</v>
      </c>
      <c r="T167" s="213">
        <f t="shared" ref="T167:T184" si="53">S167*H167</f>
        <v>0</v>
      </c>
      <c r="AR167" s="25" t="s">
        <v>327</v>
      </c>
      <c r="AT167" s="25" t="s">
        <v>311</v>
      </c>
      <c r="AU167" s="25" t="s">
        <v>84</v>
      </c>
      <c r="AY167" s="25" t="s">
        <v>308</v>
      </c>
      <c r="BE167" s="214">
        <f t="shared" ref="BE167:BE184" si="54">IF(N167="základní",J167,0)</f>
        <v>0</v>
      </c>
      <c r="BF167" s="214">
        <f t="shared" ref="BF167:BF184" si="55">IF(N167="snížená",J167,0)</f>
        <v>0</v>
      </c>
      <c r="BG167" s="214">
        <f t="shared" ref="BG167:BG184" si="56">IF(N167="zákl. přenesená",J167,0)</f>
        <v>0</v>
      </c>
      <c r="BH167" s="214">
        <f t="shared" ref="BH167:BH184" si="57">IF(N167="sníž. přenesená",J167,0)</f>
        <v>0</v>
      </c>
      <c r="BI167" s="214">
        <f t="shared" ref="BI167:BI184" si="58">IF(N167="nulová",J167,0)</f>
        <v>0</v>
      </c>
      <c r="BJ167" s="25" t="s">
        <v>82</v>
      </c>
      <c r="BK167" s="214">
        <f t="shared" ref="BK167:BK184" si="59">ROUND(I167*H167,2)</f>
        <v>0</v>
      </c>
      <c r="BL167" s="25" t="s">
        <v>327</v>
      </c>
      <c r="BM167" s="25" t="s">
        <v>10</v>
      </c>
    </row>
    <row r="168" spans="2:65" s="1" customFormat="1" ht="22.5" customHeight="1">
      <c r="B168" s="42"/>
      <c r="C168" s="203" t="s">
        <v>2042</v>
      </c>
      <c r="D168" s="203" t="s">
        <v>311</v>
      </c>
      <c r="E168" s="204" t="s">
        <v>9371</v>
      </c>
      <c r="F168" s="205" t="s">
        <v>8872</v>
      </c>
      <c r="G168" s="206" t="s">
        <v>700</v>
      </c>
      <c r="H168" s="207">
        <v>1</v>
      </c>
      <c r="I168" s="208"/>
      <c r="J168" s="209">
        <f t="shared" si="50"/>
        <v>0</v>
      </c>
      <c r="K168" s="205" t="s">
        <v>21</v>
      </c>
      <c r="L168" s="62"/>
      <c r="M168" s="210" t="s">
        <v>21</v>
      </c>
      <c r="N168" s="211" t="s">
        <v>45</v>
      </c>
      <c r="O168" s="43"/>
      <c r="P168" s="212">
        <f t="shared" si="51"/>
        <v>0</v>
      </c>
      <c r="Q168" s="212">
        <v>0</v>
      </c>
      <c r="R168" s="212">
        <f t="shared" si="52"/>
        <v>0</v>
      </c>
      <c r="S168" s="212">
        <v>0</v>
      </c>
      <c r="T168" s="213">
        <f t="shared" si="53"/>
        <v>0</v>
      </c>
      <c r="AR168" s="25" t="s">
        <v>327</v>
      </c>
      <c r="AT168" s="25" t="s">
        <v>311</v>
      </c>
      <c r="AU168" s="25" t="s">
        <v>84</v>
      </c>
      <c r="AY168" s="25" t="s">
        <v>308</v>
      </c>
      <c r="BE168" s="214">
        <f t="shared" si="54"/>
        <v>0</v>
      </c>
      <c r="BF168" s="214">
        <f t="shared" si="55"/>
        <v>0</v>
      </c>
      <c r="BG168" s="214">
        <f t="shared" si="56"/>
        <v>0</v>
      </c>
      <c r="BH168" s="214">
        <f t="shared" si="57"/>
        <v>0</v>
      </c>
      <c r="BI168" s="214">
        <f t="shared" si="58"/>
        <v>0</v>
      </c>
      <c r="BJ168" s="25" t="s">
        <v>82</v>
      </c>
      <c r="BK168" s="214">
        <f t="shared" si="59"/>
        <v>0</v>
      </c>
      <c r="BL168" s="25" t="s">
        <v>327</v>
      </c>
      <c r="BM168" s="25" t="s">
        <v>375</v>
      </c>
    </row>
    <row r="169" spans="2:65" s="1" customFormat="1" ht="22.5" customHeight="1">
      <c r="B169" s="42"/>
      <c r="C169" s="203" t="s">
        <v>2044</v>
      </c>
      <c r="D169" s="203" t="s">
        <v>311</v>
      </c>
      <c r="E169" s="204" t="s">
        <v>9372</v>
      </c>
      <c r="F169" s="205" t="s">
        <v>8874</v>
      </c>
      <c r="G169" s="206" t="s">
        <v>700</v>
      </c>
      <c r="H169" s="207">
        <v>1</v>
      </c>
      <c r="I169" s="208"/>
      <c r="J169" s="209">
        <f t="shared" si="50"/>
        <v>0</v>
      </c>
      <c r="K169" s="205" t="s">
        <v>21</v>
      </c>
      <c r="L169" s="62"/>
      <c r="M169" s="210" t="s">
        <v>21</v>
      </c>
      <c r="N169" s="211" t="s">
        <v>45</v>
      </c>
      <c r="O169" s="43"/>
      <c r="P169" s="212">
        <f t="shared" si="51"/>
        <v>0</v>
      </c>
      <c r="Q169" s="212">
        <v>0</v>
      </c>
      <c r="R169" s="212">
        <f t="shared" si="52"/>
        <v>0</v>
      </c>
      <c r="S169" s="212">
        <v>0</v>
      </c>
      <c r="T169" s="213">
        <f t="shared" si="53"/>
        <v>0</v>
      </c>
      <c r="AR169" s="25" t="s">
        <v>327</v>
      </c>
      <c r="AT169" s="25" t="s">
        <v>311</v>
      </c>
      <c r="AU169" s="25" t="s">
        <v>84</v>
      </c>
      <c r="AY169" s="25" t="s">
        <v>308</v>
      </c>
      <c r="BE169" s="214">
        <f t="shared" si="54"/>
        <v>0</v>
      </c>
      <c r="BF169" s="214">
        <f t="shared" si="55"/>
        <v>0</v>
      </c>
      <c r="BG169" s="214">
        <f t="shared" si="56"/>
        <v>0</v>
      </c>
      <c r="BH169" s="214">
        <f t="shared" si="57"/>
        <v>0</v>
      </c>
      <c r="BI169" s="214">
        <f t="shared" si="58"/>
        <v>0</v>
      </c>
      <c r="BJ169" s="25" t="s">
        <v>82</v>
      </c>
      <c r="BK169" s="214">
        <f t="shared" si="59"/>
        <v>0</v>
      </c>
      <c r="BL169" s="25" t="s">
        <v>327</v>
      </c>
      <c r="BM169" s="25" t="s">
        <v>381</v>
      </c>
    </row>
    <row r="170" spans="2:65" s="1" customFormat="1" ht="22.5" customHeight="1">
      <c r="B170" s="42"/>
      <c r="C170" s="203" t="s">
        <v>2048</v>
      </c>
      <c r="D170" s="203" t="s">
        <v>311</v>
      </c>
      <c r="E170" s="204" t="s">
        <v>9373</v>
      </c>
      <c r="F170" s="205" t="s">
        <v>7215</v>
      </c>
      <c r="G170" s="206" t="s">
        <v>700</v>
      </c>
      <c r="H170" s="207">
        <v>1</v>
      </c>
      <c r="I170" s="208"/>
      <c r="J170" s="209">
        <f t="shared" si="50"/>
        <v>0</v>
      </c>
      <c r="K170" s="205" t="s">
        <v>21</v>
      </c>
      <c r="L170" s="62"/>
      <c r="M170" s="210" t="s">
        <v>21</v>
      </c>
      <c r="N170" s="211" t="s">
        <v>45</v>
      </c>
      <c r="O170" s="43"/>
      <c r="P170" s="212">
        <f t="shared" si="51"/>
        <v>0</v>
      </c>
      <c r="Q170" s="212">
        <v>0</v>
      </c>
      <c r="R170" s="212">
        <f t="shared" si="52"/>
        <v>0</v>
      </c>
      <c r="S170" s="212">
        <v>0</v>
      </c>
      <c r="T170" s="213">
        <f t="shared" si="53"/>
        <v>0</v>
      </c>
      <c r="AR170" s="25" t="s">
        <v>327</v>
      </c>
      <c r="AT170" s="25" t="s">
        <v>311</v>
      </c>
      <c r="AU170" s="25" t="s">
        <v>84</v>
      </c>
      <c r="AY170" s="25" t="s">
        <v>308</v>
      </c>
      <c r="BE170" s="214">
        <f t="shared" si="54"/>
        <v>0</v>
      </c>
      <c r="BF170" s="214">
        <f t="shared" si="55"/>
        <v>0</v>
      </c>
      <c r="BG170" s="214">
        <f t="shared" si="56"/>
        <v>0</v>
      </c>
      <c r="BH170" s="214">
        <f t="shared" si="57"/>
        <v>0</v>
      </c>
      <c r="BI170" s="214">
        <f t="shared" si="58"/>
        <v>0</v>
      </c>
      <c r="BJ170" s="25" t="s">
        <v>82</v>
      </c>
      <c r="BK170" s="214">
        <f t="shared" si="59"/>
        <v>0</v>
      </c>
      <c r="BL170" s="25" t="s">
        <v>327</v>
      </c>
      <c r="BM170" s="25" t="s">
        <v>385</v>
      </c>
    </row>
    <row r="171" spans="2:65" s="1" customFormat="1" ht="22.5" customHeight="1">
      <c r="B171" s="42"/>
      <c r="C171" s="203" t="s">
        <v>2051</v>
      </c>
      <c r="D171" s="203" t="s">
        <v>311</v>
      </c>
      <c r="E171" s="204" t="s">
        <v>9374</v>
      </c>
      <c r="F171" s="205" t="s">
        <v>7218</v>
      </c>
      <c r="G171" s="206" t="s">
        <v>700</v>
      </c>
      <c r="H171" s="207">
        <v>1</v>
      </c>
      <c r="I171" s="208"/>
      <c r="J171" s="209">
        <f t="shared" si="50"/>
        <v>0</v>
      </c>
      <c r="K171" s="205" t="s">
        <v>21</v>
      </c>
      <c r="L171" s="62"/>
      <c r="M171" s="210" t="s">
        <v>21</v>
      </c>
      <c r="N171" s="211" t="s">
        <v>45</v>
      </c>
      <c r="O171" s="43"/>
      <c r="P171" s="212">
        <f t="shared" si="51"/>
        <v>0</v>
      </c>
      <c r="Q171" s="212">
        <v>0</v>
      </c>
      <c r="R171" s="212">
        <f t="shared" si="52"/>
        <v>0</v>
      </c>
      <c r="S171" s="212">
        <v>0</v>
      </c>
      <c r="T171" s="213">
        <f t="shared" si="53"/>
        <v>0</v>
      </c>
      <c r="AR171" s="25" t="s">
        <v>327</v>
      </c>
      <c r="AT171" s="25" t="s">
        <v>311</v>
      </c>
      <c r="AU171" s="25" t="s">
        <v>84</v>
      </c>
      <c r="AY171" s="25" t="s">
        <v>308</v>
      </c>
      <c r="BE171" s="214">
        <f t="shared" si="54"/>
        <v>0</v>
      </c>
      <c r="BF171" s="214">
        <f t="shared" si="55"/>
        <v>0</v>
      </c>
      <c r="BG171" s="214">
        <f t="shared" si="56"/>
        <v>0</v>
      </c>
      <c r="BH171" s="214">
        <f t="shared" si="57"/>
        <v>0</v>
      </c>
      <c r="BI171" s="214">
        <f t="shared" si="58"/>
        <v>0</v>
      </c>
      <c r="BJ171" s="25" t="s">
        <v>82</v>
      </c>
      <c r="BK171" s="214">
        <f t="shared" si="59"/>
        <v>0</v>
      </c>
      <c r="BL171" s="25" t="s">
        <v>327</v>
      </c>
      <c r="BM171" s="25" t="s">
        <v>389</v>
      </c>
    </row>
    <row r="172" spans="2:65" s="1" customFormat="1" ht="22.5" customHeight="1">
      <c r="B172" s="42"/>
      <c r="C172" s="203" t="s">
        <v>2055</v>
      </c>
      <c r="D172" s="203" t="s">
        <v>311</v>
      </c>
      <c r="E172" s="204" t="s">
        <v>9375</v>
      </c>
      <c r="F172" s="205" t="s">
        <v>9107</v>
      </c>
      <c r="G172" s="206" t="s">
        <v>700</v>
      </c>
      <c r="H172" s="207">
        <v>1</v>
      </c>
      <c r="I172" s="208"/>
      <c r="J172" s="209">
        <f t="shared" si="50"/>
        <v>0</v>
      </c>
      <c r="K172" s="205" t="s">
        <v>21</v>
      </c>
      <c r="L172" s="62"/>
      <c r="M172" s="210" t="s">
        <v>21</v>
      </c>
      <c r="N172" s="211" t="s">
        <v>45</v>
      </c>
      <c r="O172" s="43"/>
      <c r="P172" s="212">
        <f t="shared" si="51"/>
        <v>0</v>
      </c>
      <c r="Q172" s="212">
        <v>0</v>
      </c>
      <c r="R172" s="212">
        <f t="shared" si="52"/>
        <v>0</v>
      </c>
      <c r="S172" s="212">
        <v>0</v>
      </c>
      <c r="T172" s="213">
        <f t="shared" si="53"/>
        <v>0</v>
      </c>
      <c r="AR172" s="25" t="s">
        <v>327</v>
      </c>
      <c r="AT172" s="25" t="s">
        <v>311</v>
      </c>
      <c r="AU172" s="25" t="s">
        <v>84</v>
      </c>
      <c r="AY172" s="25" t="s">
        <v>308</v>
      </c>
      <c r="BE172" s="214">
        <f t="shared" si="54"/>
        <v>0</v>
      </c>
      <c r="BF172" s="214">
        <f t="shared" si="55"/>
        <v>0</v>
      </c>
      <c r="BG172" s="214">
        <f t="shared" si="56"/>
        <v>0</v>
      </c>
      <c r="BH172" s="214">
        <f t="shared" si="57"/>
        <v>0</v>
      </c>
      <c r="BI172" s="214">
        <f t="shared" si="58"/>
        <v>0</v>
      </c>
      <c r="BJ172" s="25" t="s">
        <v>82</v>
      </c>
      <c r="BK172" s="214">
        <f t="shared" si="59"/>
        <v>0</v>
      </c>
      <c r="BL172" s="25" t="s">
        <v>327</v>
      </c>
      <c r="BM172" s="25" t="s">
        <v>393</v>
      </c>
    </row>
    <row r="173" spans="2:65" s="1" customFormat="1" ht="22.5" customHeight="1">
      <c r="B173" s="42"/>
      <c r="C173" s="203" t="s">
        <v>2057</v>
      </c>
      <c r="D173" s="203" t="s">
        <v>311</v>
      </c>
      <c r="E173" s="204" t="s">
        <v>9376</v>
      </c>
      <c r="F173" s="205" t="s">
        <v>7221</v>
      </c>
      <c r="G173" s="206" t="s">
        <v>700</v>
      </c>
      <c r="H173" s="207">
        <v>1</v>
      </c>
      <c r="I173" s="208"/>
      <c r="J173" s="209">
        <f t="shared" si="50"/>
        <v>0</v>
      </c>
      <c r="K173" s="205" t="s">
        <v>21</v>
      </c>
      <c r="L173" s="62"/>
      <c r="M173" s="210" t="s">
        <v>21</v>
      </c>
      <c r="N173" s="211" t="s">
        <v>45</v>
      </c>
      <c r="O173" s="43"/>
      <c r="P173" s="212">
        <f t="shared" si="51"/>
        <v>0</v>
      </c>
      <c r="Q173" s="212">
        <v>0</v>
      </c>
      <c r="R173" s="212">
        <f t="shared" si="52"/>
        <v>0</v>
      </c>
      <c r="S173" s="212">
        <v>0</v>
      </c>
      <c r="T173" s="213">
        <f t="shared" si="53"/>
        <v>0</v>
      </c>
      <c r="AR173" s="25" t="s">
        <v>327</v>
      </c>
      <c r="AT173" s="25" t="s">
        <v>311</v>
      </c>
      <c r="AU173" s="25" t="s">
        <v>84</v>
      </c>
      <c r="AY173" s="25" t="s">
        <v>308</v>
      </c>
      <c r="BE173" s="214">
        <f t="shared" si="54"/>
        <v>0</v>
      </c>
      <c r="BF173" s="214">
        <f t="shared" si="55"/>
        <v>0</v>
      </c>
      <c r="BG173" s="214">
        <f t="shared" si="56"/>
        <v>0</v>
      </c>
      <c r="BH173" s="214">
        <f t="shared" si="57"/>
        <v>0</v>
      </c>
      <c r="BI173" s="214">
        <f t="shared" si="58"/>
        <v>0</v>
      </c>
      <c r="BJ173" s="25" t="s">
        <v>82</v>
      </c>
      <c r="BK173" s="214">
        <f t="shared" si="59"/>
        <v>0</v>
      </c>
      <c r="BL173" s="25" t="s">
        <v>327</v>
      </c>
      <c r="BM173" s="25" t="s">
        <v>9</v>
      </c>
    </row>
    <row r="174" spans="2:65" s="1" customFormat="1" ht="22.5" customHeight="1">
      <c r="B174" s="42"/>
      <c r="C174" s="203" t="s">
        <v>2061</v>
      </c>
      <c r="D174" s="203" t="s">
        <v>311</v>
      </c>
      <c r="E174" s="204" t="s">
        <v>9377</v>
      </c>
      <c r="F174" s="205" t="s">
        <v>7224</v>
      </c>
      <c r="G174" s="206" t="s">
        <v>700</v>
      </c>
      <c r="H174" s="207">
        <v>1</v>
      </c>
      <c r="I174" s="208"/>
      <c r="J174" s="209">
        <f t="shared" si="50"/>
        <v>0</v>
      </c>
      <c r="K174" s="205" t="s">
        <v>21</v>
      </c>
      <c r="L174" s="62"/>
      <c r="M174" s="210" t="s">
        <v>21</v>
      </c>
      <c r="N174" s="211" t="s">
        <v>45</v>
      </c>
      <c r="O174" s="43"/>
      <c r="P174" s="212">
        <f t="shared" si="51"/>
        <v>0</v>
      </c>
      <c r="Q174" s="212">
        <v>0</v>
      </c>
      <c r="R174" s="212">
        <f t="shared" si="52"/>
        <v>0</v>
      </c>
      <c r="S174" s="212">
        <v>0</v>
      </c>
      <c r="T174" s="213">
        <f t="shared" si="53"/>
        <v>0</v>
      </c>
      <c r="AR174" s="25" t="s">
        <v>327</v>
      </c>
      <c r="AT174" s="25" t="s">
        <v>311</v>
      </c>
      <c r="AU174" s="25" t="s">
        <v>84</v>
      </c>
      <c r="AY174" s="25" t="s">
        <v>308</v>
      </c>
      <c r="BE174" s="214">
        <f t="shared" si="54"/>
        <v>0</v>
      </c>
      <c r="BF174" s="214">
        <f t="shared" si="55"/>
        <v>0</v>
      </c>
      <c r="BG174" s="214">
        <f t="shared" si="56"/>
        <v>0</v>
      </c>
      <c r="BH174" s="214">
        <f t="shared" si="57"/>
        <v>0</v>
      </c>
      <c r="BI174" s="214">
        <f t="shared" si="58"/>
        <v>0</v>
      </c>
      <c r="BJ174" s="25" t="s">
        <v>82</v>
      </c>
      <c r="BK174" s="214">
        <f t="shared" si="59"/>
        <v>0</v>
      </c>
      <c r="BL174" s="25" t="s">
        <v>327</v>
      </c>
      <c r="BM174" s="25" t="s">
        <v>402</v>
      </c>
    </row>
    <row r="175" spans="2:65" s="1" customFormat="1" ht="22.5" customHeight="1">
      <c r="B175" s="42"/>
      <c r="C175" s="203" t="s">
        <v>2063</v>
      </c>
      <c r="D175" s="203" t="s">
        <v>311</v>
      </c>
      <c r="E175" s="204" t="s">
        <v>9378</v>
      </c>
      <c r="F175" s="205" t="s">
        <v>9285</v>
      </c>
      <c r="G175" s="206" t="s">
        <v>5275</v>
      </c>
      <c r="H175" s="207">
        <v>1</v>
      </c>
      <c r="I175" s="208"/>
      <c r="J175" s="209">
        <f t="shared" si="50"/>
        <v>0</v>
      </c>
      <c r="K175" s="205" t="s">
        <v>21</v>
      </c>
      <c r="L175" s="62"/>
      <c r="M175" s="210" t="s">
        <v>21</v>
      </c>
      <c r="N175" s="211" t="s">
        <v>45</v>
      </c>
      <c r="O175" s="43"/>
      <c r="P175" s="212">
        <f t="shared" si="51"/>
        <v>0</v>
      </c>
      <c r="Q175" s="212">
        <v>0</v>
      </c>
      <c r="R175" s="212">
        <f t="shared" si="52"/>
        <v>0</v>
      </c>
      <c r="S175" s="212">
        <v>0</v>
      </c>
      <c r="T175" s="213">
        <f t="shared" si="53"/>
        <v>0</v>
      </c>
      <c r="AR175" s="25" t="s">
        <v>327</v>
      </c>
      <c r="AT175" s="25" t="s">
        <v>311</v>
      </c>
      <c r="AU175" s="25" t="s">
        <v>84</v>
      </c>
      <c r="AY175" s="25" t="s">
        <v>308</v>
      </c>
      <c r="BE175" s="214">
        <f t="shared" si="54"/>
        <v>0</v>
      </c>
      <c r="BF175" s="214">
        <f t="shared" si="55"/>
        <v>0</v>
      </c>
      <c r="BG175" s="214">
        <f t="shared" si="56"/>
        <v>0</v>
      </c>
      <c r="BH175" s="214">
        <f t="shared" si="57"/>
        <v>0</v>
      </c>
      <c r="BI175" s="214">
        <f t="shared" si="58"/>
        <v>0</v>
      </c>
      <c r="BJ175" s="25" t="s">
        <v>82</v>
      </c>
      <c r="BK175" s="214">
        <f t="shared" si="59"/>
        <v>0</v>
      </c>
      <c r="BL175" s="25" t="s">
        <v>327</v>
      </c>
      <c r="BM175" s="25" t="s">
        <v>410</v>
      </c>
    </row>
    <row r="176" spans="2:65" s="1" customFormat="1" ht="22.5" customHeight="1">
      <c r="B176" s="42"/>
      <c r="C176" s="203" t="s">
        <v>2067</v>
      </c>
      <c r="D176" s="203" t="s">
        <v>311</v>
      </c>
      <c r="E176" s="204" t="s">
        <v>9379</v>
      </c>
      <c r="F176" s="205" t="s">
        <v>7227</v>
      </c>
      <c r="G176" s="206" t="s">
        <v>8882</v>
      </c>
      <c r="H176" s="207">
        <v>12</v>
      </c>
      <c r="I176" s="208"/>
      <c r="J176" s="209">
        <f t="shared" si="50"/>
        <v>0</v>
      </c>
      <c r="K176" s="205" t="s">
        <v>21</v>
      </c>
      <c r="L176" s="62"/>
      <c r="M176" s="210" t="s">
        <v>21</v>
      </c>
      <c r="N176" s="211" t="s">
        <v>45</v>
      </c>
      <c r="O176" s="43"/>
      <c r="P176" s="212">
        <f t="shared" si="51"/>
        <v>0</v>
      </c>
      <c r="Q176" s="212">
        <v>0</v>
      </c>
      <c r="R176" s="212">
        <f t="shared" si="52"/>
        <v>0</v>
      </c>
      <c r="S176" s="212">
        <v>0</v>
      </c>
      <c r="T176" s="213">
        <f t="shared" si="53"/>
        <v>0</v>
      </c>
      <c r="AR176" s="25" t="s">
        <v>327</v>
      </c>
      <c r="AT176" s="25" t="s">
        <v>311</v>
      </c>
      <c r="AU176" s="25" t="s">
        <v>84</v>
      </c>
      <c r="AY176" s="25" t="s">
        <v>308</v>
      </c>
      <c r="BE176" s="214">
        <f t="shared" si="54"/>
        <v>0</v>
      </c>
      <c r="BF176" s="214">
        <f t="shared" si="55"/>
        <v>0</v>
      </c>
      <c r="BG176" s="214">
        <f t="shared" si="56"/>
        <v>0</v>
      </c>
      <c r="BH176" s="214">
        <f t="shared" si="57"/>
        <v>0</v>
      </c>
      <c r="BI176" s="214">
        <f t="shared" si="58"/>
        <v>0</v>
      </c>
      <c r="BJ176" s="25" t="s">
        <v>82</v>
      </c>
      <c r="BK176" s="214">
        <f t="shared" si="59"/>
        <v>0</v>
      </c>
      <c r="BL176" s="25" t="s">
        <v>327</v>
      </c>
      <c r="BM176" s="25" t="s">
        <v>416</v>
      </c>
    </row>
    <row r="177" spans="2:65" s="1" customFormat="1" ht="22.5" customHeight="1">
      <c r="B177" s="42"/>
      <c r="C177" s="203" t="s">
        <v>2071</v>
      </c>
      <c r="D177" s="203" t="s">
        <v>311</v>
      </c>
      <c r="E177" s="204" t="s">
        <v>9380</v>
      </c>
      <c r="F177" s="205" t="s">
        <v>9288</v>
      </c>
      <c r="G177" s="206" t="s">
        <v>8882</v>
      </c>
      <c r="H177" s="207">
        <v>72</v>
      </c>
      <c r="I177" s="208"/>
      <c r="J177" s="209">
        <f t="shared" si="50"/>
        <v>0</v>
      </c>
      <c r="K177" s="205" t="s">
        <v>21</v>
      </c>
      <c r="L177" s="62"/>
      <c r="M177" s="210" t="s">
        <v>21</v>
      </c>
      <c r="N177" s="211" t="s">
        <v>45</v>
      </c>
      <c r="O177" s="43"/>
      <c r="P177" s="212">
        <f t="shared" si="51"/>
        <v>0</v>
      </c>
      <c r="Q177" s="212">
        <v>0</v>
      </c>
      <c r="R177" s="212">
        <f t="shared" si="52"/>
        <v>0</v>
      </c>
      <c r="S177" s="212">
        <v>0</v>
      </c>
      <c r="T177" s="213">
        <f t="shared" si="53"/>
        <v>0</v>
      </c>
      <c r="AR177" s="25" t="s">
        <v>327</v>
      </c>
      <c r="AT177" s="25" t="s">
        <v>311</v>
      </c>
      <c r="AU177" s="25" t="s">
        <v>84</v>
      </c>
      <c r="AY177" s="25" t="s">
        <v>308</v>
      </c>
      <c r="BE177" s="214">
        <f t="shared" si="54"/>
        <v>0</v>
      </c>
      <c r="BF177" s="214">
        <f t="shared" si="55"/>
        <v>0</v>
      </c>
      <c r="BG177" s="214">
        <f t="shared" si="56"/>
        <v>0</v>
      </c>
      <c r="BH177" s="214">
        <f t="shared" si="57"/>
        <v>0</v>
      </c>
      <c r="BI177" s="214">
        <f t="shared" si="58"/>
        <v>0</v>
      </c>
      <c r="BJ177" s="25" t="s">
        <v>82</v>
      </c>
      <c r="BK177" s="214">
        <f t="shared" si="59"/>
        <v>0</v>
      </c>
      <c r="BL177" s="25" t="s">
        <v>327</v>
      </c>
      <c r="BM177" s="25" t="s">
        <v>420</v>
      </c>
    </row>
    <row r="178" spans="2:65" s="1" customFormat="1" ht="22.5" customHeight="1">
      <c r="B178" s="42"/>
      <c r="C178" s="203" t="s">
        <v>2075</v>
      </c>
      <c r="D178" s="203" t="s">
        <v>311</v>
      </c>
      <c r="E178" s="204" t="s">
        <v>9381</v>
      </c>
      <c r="F178" s="205" t="s">
        <v>9290</v>
      </c>
      <c r="G178" s="206" t="s">
        <v>700</v>
      </c>
      <c r="H178" s="207">
        <v>1</v>
      </c>
      <c r="I178" s="208"/>
      <c r="J178" s="209">
        <f t="shared" si="50"/>
        <v>0</v>
      </c>
      <c r="K178" s="205" t="s">
        <v>21</v>
      </c>
      <c r="L178" s="62"/>
      <c r="M178" s="210" t="s">
        <v>21</v>
      </c>
      <c r="N178" s="211" t="s">
        <v>45</v>
      </c>
      <c r="O178" s="43"/>
      <c r="P178" s="212">
        <f t="shared" si="51"/>
        <v>0</v>
      </c>
      <c r="Q178" s="212">
        <v>0</v>
      </c>
      <c r="R178" s="212">
        <f t="shared" si="52"/>
        <v>0</v>
      </c>
      <c r="S178" s="212">
        <v>0</v>
      </c>
      <c r="T178" s="213">
        <f t="shared" si="53"/>
        <v>0</v>
      </c>
      <c r="AR178" s="25" t="s">
        <v>327</v>
      </c>
      <c r="AT178" s="25" t="s">
        <v>311</v>
      </c>
      <c r="AU178" s="25" t="s">
        <v>84</v>
      </c>
      <c r="AY178" s="25" t="s">
        <v>308</v>
      </c>
      <c r="BE178" s="214">
        <f t="shared" si="54"/>
        <v>0</v>
      </c>
      <c r="BF178" s="214">
        <f t="shared" si="55"/>
        <v>0</v>
      </c>
      <c r="BG178" s="214">
        <f t="shared" si="56"/>
        <v>0</v>
      </c>
      <c r="BH178" s="214">
        <f t="shared" si="57"/>
        <v>0</v>
      </c>
      <c r="BI178" s="214">
        <f t="shared" si="58"/>
        <v>0</v>
      </c>
      <c r="BJ178" s="25" t="s">
        <v>82</v>
      </c>
      <c r="BK178" s="214">
        <f t="shared" si="59"/>
        <v>0</v>
      </c>
      <c r="BL178" s="25" t="s">
        <v>327</v>
      </c>
      <c r="BM178" s="25" t="s">
        <v>593</v>
      </c>
    </row>
    <row r="179" spans="2:65" s="1" customFormat="1" ht="22.5" customHeight="1">
      <c r="B179" s="42"/>
      <c r="C179" s="203" t="s">
        <v>2080</v>
      </c>
      <c r="D179" s="203" t="s">
        <v>311</v>
      </c>
      <c r="E179" s="204" t="s">
        <v>9382</v>
      </c>
      <c r="F179" s="205" t="s">
        <v>7232</v>
      </c>
      <c r="G179" s="206" t="s">
        <v>5275</v>
      </c>
      <c r="H179" s="207">
        <v>15</v>
      </c>
      <c r="I179" s="208"/>
      <c r="J179" s="209">
        <f t="shared" si="50"/>
        <v>0</v>
      </c>
      <c r="K179" s="205" t="s">
        <v>21</v>
      </c>
      <c r="L179" s="62"/>
      <c r="M179" s="210" t="s">
        <v>21</v>
      </c>
      <c r="N179" s="211" t="s">
        <v>45</v>
      </c>
      <c r="O179" s="43"/>
      <c r="P179" s="212">
        <f t="shared" si="51"/>
        <v>0</v>
      </c>
      <c r="Q179" s="212">
        <v>0</v>
      </c>
      <c r="R179" s="212">
        <f t="shared" si="52"/>
        <v>0</v>
      </c>
      <c r="S179" s="212">
        <v>0</v>
      </c>
      <c r="T179" s="213">
        <f t="shared" si="53"/>
        <v>0</v>
      </c>
      <c r="AR179" s="25" t="s">
        <v>327</v>
      </c>
      <c r="AT179" s="25" t="s">
        <v>311</v>
      </c>
      <c r="AU179" s="25" t="s">
        <v>84</v>
      </c>
      <c r="AY179" s="25" t="s">
        <v>308</v>
      </c>
      <c r="BE179" s="214">
        <f t="shared" si="54"/>
        <v>0</v>
      </c>
      <c r="BF179" s="214">
        <f t="shared" si="55"/>
        <v>0</v>
      </c>
      <c r="BG179" s="214">
        <f t="shared" si="56"/>
        <v>0</v>
      </c>
      <c r="BH179" s="214">
        <f t="shared" si="57"/>
        <v>0</v>
      </c>
      <c r="BI179" s="214">
        <f t="shared" si="58"/>
        <v>0</v>
      </c>
      <c r="BJ179" s="25" t="s">
        <v>82</v>
      </c>
      <c r="BK179" s="214">
        <f t="shared" si="59"/>
        <v>0</v>
      </c>
      <c r="BL179" s="25" t="s">
        <v>327</v>
      </c>
      <c r="BM179" s="25" t="s">
        <v>598</v>
      </c>
    </row>
    <row r="180" spans="2:65" s="1" customFormat="1" ht="22.5" customHeight="1">
      <c r="B180" s="42"/>
      <c r="C180" s="203" t="s">
        <v>2084</v>
      </c>
      <c r="D180" s="203" t="s">
        <v>311</v>
      </c>
      <c r="E180" s="204" t="s">
        <v>9383</v>
      </c>
      <c r="F180" s="205" t="s">
        <v>7235</v>
      </c>
      <c r="G180" s="206" t="s">
        <v>5275</v>
      </c>
      <c r="H180" s="207">
        <v>15</v>
      </c>
      <c r="I180" s="208"/>
      <c r="J180" s="209">
        <f t="shared" si="50"/>
        <v>0</v>
      </c>
      <c r="K180" s="205" t="s">
        <v>21</v>
      </c>
      <c r="L180" s="62"/>
      <c r="M180" s="210" t="s">
        <v>21</v>
      </c>
      <c r="N180" s="211" t="s">
        <v>45</v>
      </c>
      <c r="O180" s="43"/>
      <c r="P180" s="212">
        <f t="shared" si="51"/>
        <v>0</v>
      </c>
      <c r="Q180" s="212">
        <v>0</v>
      </c>
      <c r="R180" s="212">
        <f t="shared" si="52"/>
        <v>0</v>
      </c>
      <c r="S180" s="212">
        <v>0</v>
      </c>
      <c r="T180" s="213">
        <f t="shared" si="53"/>
        <v>0</v>
      </c>
      <c r="AR180" s="25" t="s">
        <v>327</v>
      </c>
      <c r="AT180" s="25" t="s">
        <v>311</v>
      </c>
      <c r="AU180" s="25" t="s">
        <v>84</v>
      </c>
      <c r="AY180" s="25" t="s">
        <v>308</v>
      </c>
      <c r="BE180" s="214">
        <f t="shared" si="54"/>
        <v>0</v>
      </c>
      <c r="BF180" s="214">
        <f t="shared" si="55"/>
        <v>0</v>
      </c>
      <c r="BG180" s="214">
        <f t="shared" si="56"/>
        <v>0</v>
      </c>
      <c r="BH180" s="214">
        <f t="shared" si="57"/>
        <v>0</v>
      </c>
      <c r="BI180" s="214">
        <f t="shared" si="58"/>
        <v>0</v>
      </c>
      <c r="BJ180" s="25" t="s">
        <v>82</v>
      </c>
      <c r="BK180" s="214">
        <f t="shared" si="59"/>
        <v>0</v>
      </c>
      <c r="BL180" s="25" t="s">
        <v>327</v>
      </c>
      <c r="BM180" s="25" t="s">
        <v>603</v>
      </c>
    </row>
    <row r="181" spans="2:65" s="1" customFormat="1" ht="31.5" customHeight="1">
      <c r="B181" s="42"/>
      <c r="C181" s="203" t="s">
        <v>2088</v>
      </c>
      <c r="D181" s="203" t="s">
        <v>311</v>
      </c>
      <c r="E181" s="204" t="s">
        <v>9384</v>
      </c>
      <c r="F181" s="205" t="s">
        <v>7238</v>
      </c>
      <c r="G181" s="206" t="s">
        <v>5275</v>
      </c>
      <c r="H181" s="207">
        <v>20</v>
      </c>
      <c r="I181" s="208"/>
      <c r="J181" s="209">
        <f t="shared" si="50"/>
        <v>0</v>
      </c>
      <c r="K181" s="205" t="s">
        <v>21</v>
      </c>
      <c r="L181" s="62"/>
      <c r="M181" s="210" t="s">
        <v>21</v>
      </c>
      <c r="N181" s="211" t="s">
        <v>45</v>
      </c>
      <c r="O181" s="43"/>
      <c r="P181" s="212">
        <f t="shared" si="51"/>
        <v>0</v>
      </c>
      <c r="Q181" s="212">
        <v>0</v>
      </c>
      <c r="R181" s="212">
        <f t="shared" si="52"/>
        <v>0</v>
      </c>
      <c r="S181" s="212">
        <v>0</v>
      </c>
      <c r="T181" s="213">
        <f t="shared" si="53"/>
        <v>0</v>
      </c>
      <c r="AR181" s="25" t="s">
        <v>327</v>
      </c>
      <c r="AT181" s="25" t="s">
        <v>311</v>
      </c>
      <c r="AU181" s="25" t="s">
        <v>84</v>
      </c>
      <c r="AY181" s="25" t="s">
        <v>308</v>
      </c>
      <c r="BE181" s="214">
        <f t="shared" si="54"/>
        <v>0</v>
      </c>
      <c r="BF181" s="214">
        <f t="shared" si="55"/>
        <v>0</v>
      </c>
      <c r="BG181" s="214">
        <f t="shared" si="56"/>
        <v>0</v>
      </c>
      <c r="BH181" s="214">
        <f t="shared" si="57"/>
        <v>0</v>
      </c>
      <c r="BI181" s="214">
        <f t="shared" si="58"/>
        <v>0</v>
      </c>
      <c r="BJ181" s="25" t="s">
        <v>82</v>
      </c>
      <c r="BK181" s="214">
        <f t="shared" si="59"/>
        <v>0</v>
      </c>
      <c r="BL181" s="25" t="s">
        <v>327</v>
      </c>
      <c r="BM181" s="25" t="s">
        <v>608</v>
      </c>
    </row>
    <row r="182" spans="2:65" s="1" customFormat="1" ht="22.5" customHeight="1">
      <c r="B182" s="42"/>
      <c r="C182" s="203" t="s">
        <v>2091</v>
      </c>
      <c r="D182" s="203" t="s">
        <v>311</v>
      </c>
      <c r="E182" s="204" t="s">
        <v>9385</v>
      </c>
      <c r="F182" s="205" t="s">
        <v>7241</v>
      </c>
      <c r="G182" s="206" t="s">
        <v>700</v>
      </c>
      <c r="H182" s="207">
        <v>1</v>
      </c>
      <c r="I182" s="208"/>
      <c r="J182" s="209">
        <f t="shared" si="50"/>
        <v>0</v>
      </c>
      <c r="K182" s="205" t="s">
        <v>21</v>
      </c>
      <c r="L182" s="62"/>
      <c r="M182" s="210" t="s">
        <v>21</v>
      </c>
      <c r="N182" s="211" t="s">
        <v>45</v>
      </c>
      <c r="O182" s="43"/>
      <c r="P182" s="212">
        <f t="shared" si="51"/>
        <v>0</v>
      </c>
      <c r="Q182" s="212">
        <v>0</v>
      </c>
      <c r="R182" s="212">
        <f t="shared" si="52"/>
        <v>0</v>
      </c>
      <c r="S182" s="212">
        <v>0</v>
      </c>
      <c r="T182" s="213">
        <f t="shared" si="53"/>
        <v>0</v>
      </c>
      <c r="AR182" s="25" t="s">
        <v>327</v>
      </c>
      <c r="AT182" s="25" t="s">
        <v>311</v>
      </c>
      <c r="AU182" s="25" t="s">
        <v>84</v>
      </c>
      <c r="AY182" s="25" t="s">
        <v>308</v>
      </c>
      <c r="BE182" s="214">
        <f t="shared" si="54"/>
        <v>0</v>
      </c>
      <c r="BF182" s="214">
        <f t="shared" si="55"/>
        <v>0</v>
      </c>
      <c r="BG182" s="214">
        <f t="shared" si="56"/>
        <v>0</v>
      </c>
      <c r="BH182" s="214">
        <f t="shared" si="57"/>
        <v>0</v>
      </c>
      <c r="BI182" s="214">
        <f t="shared" si="58"/>
        <v>0</v>
      </c>
      <c r="BJ182" s="25" t="s">
        <v>82</v>
      </c>
      <c r="BK182" s="214">
        <f t="shared" si="59"/>
        <v>0</v>
      </c>
      <c r="BL182" s="25" t="s">
        <v>327</v>
      </c>
      <c r="BM182" s="25" t="s">
        <v>613</v>
      </c>
    </row>
    <row r="183" spans="2:65" s="1" customFormat="1" ht="22.5" customHeight="1">
      <c r="B183" s="42"/>
      <c r="C183" s="203" t="s">
        <v>2094</v>
      </c>
      <c r="D183" s="203" t="s">
        <v>311</v>
      </c>
      <c r="E183" s="204" t="s">
        <v>9386</v>
      </c>
      <c r="F183" s="205" t="s">
        <v>7244</v>
      </c>
      <c r="G183" s="206" t="s">
        <v>700</v>
      </c>
      <c r="H183" s="207">
        <v>1</v>
      </c>
      <c r="I183" s="208"/>
      <c r="J183" s="209">
        <f t="shared" si="50"/>
        <v>0</v>
      </c>
      <c r="K183" s="205" t="s">
        <v>21</v>
      </c>
      <c r="L183" s="62"/>
      <c r="M183" s="210" t="s">
        <v>21</v>
      </c>
      <c r="N183" s="211" t="s">
        <v>45</v>
      </c>
      <c r="O183" s="43"/>
      <c r="P183" s="212">
        <f t="shared" si="51"/>
        <v>0</v>
      </c>
      <c r="Q183" s="212">
        <v>0</v>
      </c>
      <c r="R183" s="212">
        <f t="shared" si="52"/>
        <v>0</v>
      </c>
      <c r="S183" s="212">
        <v>0</v>
      </c>
      <c r="T183" s="213">
        <f t="shared" si="53"/>
        <v>0</v>
      </c>
      <c r="AR183" s="25" t="s">
        <v>327</v>
      </c>
      <c r="AT183" s="25" t="s">
        <v>311</v>
      </c>
      <c r="AU183" s="25" t="s">
        <v>84</v>
      </c>
      <c r="AY183" s="25" t="s">
        <v>308</v>
      </c>
      <c r="BE183" s="214">
        <f t="shared" si="54"/>
        <v>0</v>
      </c>
      <c r="BF183" s="214">
        <f t="shared" si="55"/>
        <v>0</v>
      </c>
      <c r="BG183" s="214">
        <f t="shared" si="56"/>
        <v>0</v>
      </c>
      <c r="BH183" s="214">
        <f t="shared" si="57"/>
        <v>0</v>
      </c>
      <c r="BI183" s="214">
        <f t="shared" si="58"/>
        <v>0</v>
      </c>
      <c r="BJ183" s="25" t="s">
        <v>82</v>
      </c>
      <c r="BK183" s="214">
        <f t="shared" si="59"/>
        <v>0</v>
      </c>
      <c r="BL183" s="25" t="s">
        <v>327</v>
      </c>
      <c r="BM183" s="25" t="s">
        <v>624</v>
      </c>
    </row>
    <row r="184" spans="2:65" s="1" customFormat="1" ht="22.5" customHeight="1">
      <c r="B184" s="42"/>
      <c r="C184" s="203" t="s">
        <v>2098</v>
      </c>
      <c r="D184" s="203" t="s">
        <v>311</v>
      </c>
      <c r="E184" s="204" t="s">
        <v>9387</v>
      </c>
      <c r="F184" s="205" t="s">
        <v>7247</v>
      </c>
      <c r="G184" s="206" t="s">
        <v>700</v>
      </c>
      <c r="H184" s="207">
        <v>1</v>
      </c>
      <c r="I184" s="208"/>
      <c r="J184" s="209">
        <f t="shared" si="50"/>
        <v>0</v>
      </c>
      <c r="K184" s="205" t="s">
        <v>21</v>
      </c>
      <c r="L184" s="62"/>
      <c r="M184" s="210" t="s">
        <v>21</v>
      </c>
      <c r="N184" s="215" t="s">
        <v>45</v>
      </c>
      <c r="O184" s="216"/>
      <c r="P184" s="217">
        <f t="shared" si="51"/>
        <v>0</v>
      </c>
      <c r="Q184" s="217">
        <v>0</v>
      </c>
      <c r="R184" s="217">
        <f t="shared" si="52"/>
        <v>0</v>
      </c>
      <c r="S184" s="217">
        <v>0</v>
      </c>
      <c r="T184" s="218">
        <f t="shared" si="53"/>
        <v>0</v>
      </c>
      <c r="AR184" s="25" t="s">
        <v>327</v>
      </c>
      <c r="AT184" s="25" t="s">
        <v>311</v>
      </c>
      <c r="AU184" s="25" t="s">
        <v>84</v>
      </c>
      <c r="AY184" s="25" t="s">
        <v>308</v>
      </c>
      <c r="BE184" s="214">
        <f t="shared" si="54"/>
        <v>0</v>
      </c>
      <c r="BF184" s="214">
        <f t="shared" si="55"/>
        <v>0</v>
      </c>
      <c r="BG184" s="214">
        <f t="shared" si="56"/>
        <v>0</v>
      </c>
      <c r="BH184" s="214">
        <f t="shared" si="57"/>
        <v>0</v>
      </c>
      <c r="BI184" s="214">
        <f t="shared" si="58"/>
        <v>0</v>
      </c>
      <c r="BJ184" s="25" t="s">
        <v>82</v>
      </c>
      <c r="BK184" s="214">
        <f t="shared" si="59"/>
        <v>0</v>
      </c>
      <c r="BL184" s="25" t="s">
        <v>327</v>
      </c>
      <c r="BM184" s="25" t="s">
        <v>632</v>
      </c>
    </row>
    <row r="185" spans="2:65" s="1" customFormat="1" ht="6.95" customHeight="1">
      <c r="B185" s="57"/>
      <c r="C185" s="58"/>
      <c r="D185" s="58"/>
      <c r="E185" s="58"/>
      <c r="F185" s="58"/>
      <c r="G185" s="58"/>
      <c r="H185" s="58"/>
      <c r="I185" s="149"/>
      <c r="J185" s="58"/>
      <c r="K185" s="58"/>
      <c r="L185" s="62"/>
    </row>
  </sheetData>
  <sheetProtection password="CC35" sheet="1" objects="1" scenarios="1" formatCells="0" formatColumns="0" formatRows="0" sort="0" autoFilter="0"/>
  <autoFilter ref="C89:K184"/>
  <mergeCells count="12">
    <mergeCell ref="G1:H1"/>
    <mergeCell ref="L2:V2"/>
    <mergeCell ref="E49:H49"/>
    <mergeCell ref="E51:H51"/>
    <mergeCell ref="E78:H78"/>
    <mergeCell ref="E80:H80"/>
    <mergeCell ref="E82:H82"/>
    <mergeCell ref="E7:H7"/>
    <mergeCell ref="E9:H9"/>
    <mergeCell ref="E11:H11"/>
    <mergeCell ref="E26:H26"/>
    <mergeCell ref="E47:H47"/>
  </mergeCells>
  <hyperlinks>
    <hyperlink ref="F1:G1" location="C2" display="1) Krycí list soupisu"/>
    <hyperlink ref="G1:H1" location="C58" display="2) Rekapitulace"/>
    <hyperlink ref="J1" location="C89" display="3) Soupis prací"/>
    <hyperlink ref="L1:V1" location="'Rekapitulace stavby'!C2" display="Rekapitulace stavby"/>
  </hyperlinks>
  <pageMargins left="0.58333330000000005" right="0.58333330000000005" top="0.58333330000000005" bottom="0.58333330000000005" header="0" footer="0"/>
  <pageSetup paperSize="9" fitToHeight="100" orientation="landscape" blackAndWhite="1" r:id="rId1"/>
  <headerFooter>
    <oddFooter>&amp;CStrana &amp;P z &amp;N</oddFooter>
  </headerFooter>
  <drawing r:id="rId2"/>
</worksheet>
</file>

<file path=xl/worksheets/sheet36.xml><?xml version="1.0" encoding="utf-8"?>
<worksheet xmlns="http://schemas.openxmlformats.org/spreadsheetml/2006/main" xmlns:r="http://schemas.openxmlformats.org/officeDocument/2006/relationships">
  <sheetPr>
    <pageSetUpPr fitToPage="1"/>
  </sheetPr>
  <dimension ref="A1:BR1852"/>
  <sheetViews>
    <sheetView showGridLines="0" workbookViewId="0">
      <pane ySplit="1" topLeftCell="A2" activePane="bottomLeft" state="frozen"/>
      <selection pane="bottomLeft"/>
    </sheetView>
  </sheetViews>
  <sheetFormatPr defaultRowHeight="15"/>
  <cols>
    <col min="1" max="1" width="8.33203125" customWidth="1"/>
    <col min="2" max="2" width="1.6640625" customWidth="1"/>
    <col min="3" max="3" width="4.1640625" customWidth="1"/>
    <col min="4" max="4" width="4.33203125" customWidth="1"/>
    <col min="5" max="5" width="17.1640625" customWidth="1"/>
    <col min="6" max="6" width="75" customWidth="1"/>
    <col min="7" max="7" width="8.6640625" customWidth="1"/>
    <col min="8" max="8" width="11.1640625" customWidth="1"/>
    <col min="9" max="9" width="12.6640625" style="121" customWidth="1"/>
    <col min="10" max="10" width="23.5" customWidth="1"/>
    <col min="11" max="11" width="15.5" customWidth="1"/>
    <col min="19" max="19" width="8.1640625" customWidth="1"/>
    <col min="20" max="20" width="29.6640625" customWidth="1"/>
    <col min="21" max="21" width="16.33203125"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1" spans="1:70" ht="21.75" customHeight="1">
      <c r="A1" s="22"/>
      <c r="B1" s="122"/>
      <c r="C1" s="122"/>
      <c r="D1" s="123" t="s">
        <v>1</v>
      </c>
      <c r="E1" s="122"/>
      <c r="F1" s="124" t="s">
        <v>272</v>
      </c>
      <c r="G1" s="427" t="s">
        <v>273</v>
      </c>
      <c r="H1" s="427"/>
      <c r="I1" s="125"/>
      <c r="J1" s="124" t="s">
        <v>274</v>
      </c>
      <c r="K1" s="123" t="s">
        <v>275</v>
      </c>
      <c r="L1" s="124" t="s">
        <v>276</v>
      </c>
      <c r="M1" s="124"/>
      <c r="N1" s="124"/>
      <c r="O1" s="124"/>
      <c r="P1" s="124"/>
      <c r="Q1" s="124"/>
      <c r="R1" s="124"/>
      <c r="S1" s="124"/>
      <c r="T1" s="124"/>
      <c r="U1" s="21"/>
      <c r="V1" s="21"/>
      <c r="W1" s="22"/>
      <c r="X1" s="22"/>
      <c r="Y1" s="22"/>
      <c r="Z1" s="22"/>
      <c r="AA1" s="22"/>
      <c r="AB1" s="22"/>
      <c r="AC1" s="22"/>
      <c r="AD1" s="22"/>
      <c r="AE1" s="22"/>
      <c r="AF1" s="22"/>
      <c r="AG1" s="22"/>
      <c r="AH1" s="22"/>
      <c r="AI1" s="22"/>
      <c r="AJ1" s="22"/>
      <c r="AK1" s="22"/>
      <c r="AL1" s="22"/>
      <c r="AM1" s="22"/>
      <c r="AN1" s="22"/>
      <c r="AO1" s="22"/>
      <c r="AP1" s="22"/>
      <c r="AQ1" s="22"/>
      <c r="AR1" s="22"/>
      <c r="AS1" s="22"/>
      <c r="AT1" s="22"/>
      <c r="AU1" s="22"/>
      <c r="AV1" s="22"/>
      <c r="AW1" s="22"/>
      <c r="AX1" s="22"/>
      <c r="AY1" s="22"/>
      <c r="AZ1" s="22"/>
      <c r="BA1" s="22"/>
      <c r="BB1" s="22"/>
      <c r="BC1" s="22"/>
      <c r="BD1" s="22"/>
      <c r="BE1" s="22"/>
      <c r="BF1" s="22"/>
      <c r="BG1" s="22"/>
      <c r="BH1" s="22"/>
      <c r="BI1" s="22"/>
      <c r="BJ1" s="22"/>
      <c r="BK1" s="22"/>
      <c r="BL1" s="22"/>
      <c r="BM1" s="22"/>
      <c r="BN1" s="22"/>
      <c r="BO1" s="22"/>
      <c r="BP1" s="22"/>
      <c r="BQ1" s="22"/>
      <c r="BR1" s="22"/>
    </row>
    <row r="2" spans="1:70" ht="36.950000000000003" customHeight="1">
      <c r="L2" s="419"/>
      <c r="M2" s="419"/>
      <c r="N2" s="419"/>
      <c r="O2" s="419"/>
      <c r="P2" s="419"/>
      <c r="Q2" s="419"/>
      <c r="R2" s="419"/>
      <c r="S2" s="419"/>
      <c r="T2" s="419"/>
      <c r="U2" s="419"/>
      <c r="V2" s="419"/>
      <c r="AT2" s="25" t="s">
        <v>208</v>
      </c>
    </row>
    <row r="3" spans="1:70" ht="6.95" customHeight="1">
      <c r="B3" s="26"/>
      <c r="C3" s="27"/>
      <c r="D3" s="27"/>
      <c r="E3" s="27"/>
      <c r="F3" s="27"/>
      <c r="G3" s="27"/>
      <c r="H3" s="27"/>
      <c r="I3" s="126"/>
      <c r="J3" s="27"/>
      <c r="K3" s="28"/>
      <c r="AT3" s="25" t="s">
        <v>84</v>
      </c>
    </row>
    <row r="4" spans="1:70" ht="36.950000000000003" customHeight="1">
      <c r="B4" s="29"/>
      <c r="C4" s="30"/>
      <c r="D4" s="31" t="s">
        <v>277</v>
      </c>
      <c r="E4" s="30"/>
      <c r="F4" s="30"/>
      <c r="G4" s="30"/>
      <c r="H4" s="30"/>
      <c r="I4" s="127"/>
      <c r="J4" s="30"/>
      <c r="K4" s="32"/>
      <c r="M4" s="33" t="s">
        <v>12</v>
      </c>
      <c r="AT4" s="25" t="s">
        <v>6</v>
      </c>
    </row>
    <row r="5" spans="1:70" ht="6.95" customHeight="1">
      <c r="B5" s="29"/>
      <c r="C5" s="30"/>
      <c r="D5" s="30"/>
      <c r="E5" s="30"/>
      <c r="F5" s="30"/>
      <c r="G5" s="30"/>
      <c r="H5" s="30"/>
      <c r="I5" s="127"/>
      <c r="J5" s="30"/>
      <c r="K5" s="32"/>
    </row>
    <row r="6" spans="1:70">
      <c r="B6" s="29"/>
      <c r="C6" s="30"/>
      <c r="D6" s="38" t="s">
        <v>18</v>
      </c>
      <c r="E6" s="30"/>
      <c r="F6" s="30"/>
      <c r="G6" s="30"/>
      <c r="H6" s="30"/>
      <c r="I6" s="127"/>
      <c r="J6" s="30"/>
      <c r="K6" s="32"/>
    </row>
    <row r="7" spans="1:70" ht="22.5" customHeight="1">
      <c r="B7" s="29"/>
      <c r="C7" s="30"/>
      <c r="D7" s="30"/>
      <c r="E7" s="420" t="str">
        <f>'Rekapitulace stavby'!K6</f>
        <v>Národní telemedicínské centrum</v>
      </c>
      <c r="F7" s="421"/>
      <c r="G7" s="421"/>
      <c r="H7" s="421"/>
      <c r="I7" s="127"/>
      <c r="J7" s="30"/>
      <c r="K7" s="32"/>
    </row>
    <row r="8" spans="1:70">
      <c r="B8" s="29"/>
      <c r="C8" s="30"/>
      <c r="D8" s="38" t="s">
        <v>278</v>
      </c>
      <c r="E8" s="30"/>
      <c r="F8" s="30"/>
      <c r="G8" s="30"/>
      <c r="H8" s="30"/>
      <c r="I8" s="127"/>
      <c r="J8" s="30"/>
      <c r="K8" s="32"/>
    </row>
    <row r="9" spans="1:70" ht="22.5" customHeight="1">
      <c r="B9" s="29"/>
      <c r="C9" s="30"/>
      <c r="D9" s="30"/>
      <c r="E9" s="420" t="s">
        <v>6587</v>
      </c>
      <c r="F9" s="380"/>
      <c r="G9" s="380"/>
      <c r="H9" s="380"/>
      <c r="I9" s="127"/>
      <c r="J9" s="30"/>
      <c r="K9" s="32"/>
    </row>
    <row r="10" spans="1:70">
      <c r="B10" s="29"/>
      <c r="C10" s="30"/>
      <c r="D10" s="38" t="s">
        <v>425</v>
      </c>
      <c r="E10" s="30"/>
      <c r="F10" s="30"/>
      <c r="G10" s="30"/>
      <c r="H10" s="30"/>
      <c r="I10" s="127"/>
      <c r="J10" s="30"/>
      <c r="K10" s="32"/>
    </row>
    <row r="11" spans="1:70" s="1" customFormat="1" ht="22.5" customHeight="1">
      <c r="B11" s="42"/>
      <c r="C11" s="43"/>
      <c r="D11" s="43"/>
      <c r="E11" s="404" t="s">
        <v>9388</v>
      </c>
      <c r="F11" s="423"/>
      <c r="G11" s="423"/>
      <c r="H11" s="423"/>
      <c r="I11" s="128"/>
      <c r="J11" s="43"/>
      <c r="K11" s="46"/>
    </row>
    <row r="12" spans="1:70" s="1" customFormat="1">
      <c r="B12" s="42"/>
      <c r="C12" s="43"/>
      <c r="D12" s="38" t="s">
        <v>427</v>
      </c>
      <c r="E12" s="43"/>
      <c r="F12" s="43"/>
      <c r="G12" s="43"/>
      <c r="H12" s="43"/>
      <c r="I12" s="128"/>
      <c r="J12" s="43"/>
      <c r="K12" s="46"/>
    </row>
    <row r="13" spans="1:70" s="1" customFormat="1" ht="36.950000000000003" customHeight="1">
      <c r="B13" s="42"/>
      <c r="C13" s="43"/>
      <c r="D13" s="43"/>
      <c r="E13" s="422" t="s">
        <v>9389</v>
      </c>
      <c r="F13" s="423"/>
      <c r="G13" s="423"/>
      <c r="H13" s="423"/>
      <c r="I13" s="128"/>
      <c r="J13" s="43"/>
      <c r="K13" s="46"/>
    </row>
    <row r="14" spans="1:70" s="1" customFormat="1" ht="13.5">
      <c r="B14" s="42"/>
      <c r="C14" s="43"/>
      <c r="D14" s="43"/>
      <c r="E14" s="43"/>
      <c r="F14" s="43"/>
      <c r="G14" s="43"/>
      <c r="H14" s="43"/>
      <c r="I14" s="128"/>
      <c r="J14" s="43"/>
      <c r="K14" s="46"/>
    </row>
    <row r="15" spans="1:70" s="1" customFormat="1" ht="14.45" customHeight="1">
      <c r="B15" s="42"/>
      <c r="C15" s="43"/>
      <c r="D15" s="38" t="s">
        <v>20</v>
      </c>
      <c r="E15" s="43"/>
      <c r="F15" s="36" t="s">
        <v>21</v>
      </c>
      <c r="G15" s="43"/>
      <c r="H15" s="43"/>
      <c r="I15" s="129" t="s">
        <v>22</v>
      </c>
      <c r="J15" s="36" t="s">
        <v>21</v>
      </c>
      <c r="K15" s="46"/>
    </row>
    <row r="16" spans="1:70" s="1" customFormat="1" ht="14.45" customHeight="1">
      <c r="B16" s="42"/>
      <c r="C16" s="43"/>
      <c r="D16" s="38" t="s">
        <v>23</v>
      </c>
      <c r="E16" s="43"/>
      <c r="F16" s="36" t="s">
        <v>24</v>
      </c>
      <c r="G16" s="43"/>
      <c r="H16" s="43"/>
      <c r="I16" s="129" t="s">
        <v>25</v>
      </c>
      <c r="J16" s="130" t="str">
        <f>'Rekapitulace stavby'!AN8</f>
        <v>26.1.2017</v>
      </c>
      <c r="K16" s="46"/>
    </row>
    <row r="17" spans="2:11" s="1" customFormat="1" ht="10.9" customHeight="1">
      <c r="B17" s="42"/>
      <c r="C17" s="43"/>
      <c r="D17" s="43"/>
      <c r="E17" s="43"/>
      <c r="F17" s="43"/>
      <c r="G17" s="43"/>
      <c r="H17" s="43"/>
      <c r="I17" s="128"/>
      <c r="J17" s="43"/>
      <c r="K17" s="46"/>
    </row>
    <row r="18" spans="2:11" s="1" customFormat="1" ht="14.45" customHeight="1">
      <c r="B18" s="42"/>
      <c r="C18" s="43"/>
      <c r="D18" s="38" t="s">
        <v>27</v>
      </c>
      <c r="E18" s="43"/>
      <c r="F18" s="43"/>
      <c r="G18" s="43"/>
      <c r="H18" s="43"/>
      <c r="I18" s="129" t="s">
        <v>28</v>
      </c>
      <c r="J18" s="36" t="s">
        <v>29</v>
      </c>
      <c r="K18" s="46"/>
    </row>
    <row r="19" spans="2:11" s="1" customFormat="1" ht="18" customHeight="1">
      <c r="B19" s="42"/>
      <c r="C19" s="43"/>
      <c r="D19" s="43"/>
      <c r="E19" s="36" t="s">
        <v>30</v>
      </c>
      <c r="F19" s="43"/>
      <c r="G19" s="43"/>
      <c r="H19" s="43"/>
      <c r="I19" s="129" t="s">
        <v>31</v>
      </c>
      <c r="J19" s="36" t="s">
        <v>21</v>
      </c>
      <c r="K19" s="46"/>
    </row>
    <row r="20" spans="2:11" s="1" customFormat="1" ht="6.95" customHeight="1">
      <c r="B20" s="42"/>
      <c r="C20" s="43"/>
      <c r="D20" s="43"/>
      <c r="E20" s="43"/>
      <c r="F20" s="43"/>
      <c r="G20" s="43"/>
      <c r="H20" s="43"/>
      <c r="I20" s="128"/>
      <c r="J20" s="43"/>
      <c r="K20" s="46"/>
    </row>
    <row r="21" spans="2:11" s="1" customFormat="1" ht="14.45" customHeight="1">
      <c r="B21" s="42"/>
      <c r="C21" s="43"/>
      <c r="D21" s="38" t="s">
        <v>32</v>
      </c>
      <c r="E21" s="43"/>
      <c r="F21" s="43"/>
      <c r="G21" s="43"/>
      <c r="H21" s="43"/>
      <c r="I21" s="129" t="s">
        <v>28</v>
      </c>
      <c r="J21" s="36" t="str">
        <f>IF('Rekapitulace stavby'!AN13="Vyplň údaj","",IF('Rekapitulace stavby'!AN13="","",'Rekapitulace stavby'!AN13))</f>
        <v/>
      </c>
      <c r="K21" s="46"/>
    </row>
    <row r="22" spans="2:11" s="1" customFormat="1" ht="18" customHeight="1">
      <c r="B22" s="42"/>
      <c r="C22" s="43"/>
      <c r="D22" s="43"/>
      <c r="E22" s="36" t="str">
        <f>IF('Rekapitulace stavby'!E14="Vyplň údaj","",IF('Rekapitulace stavby'!E14="","",'Rekapitulace stavby'!E14))</f>
        <v/>
      </c>
      <c r="F22" s="43"/>
      <c r="G22" s="43"/>
      <c r="H22" s="43"/>
      <c r="I22" s="129" t="s">
        <v>31</v>
      </c>
      <c r="J22" s="36" t="str">
        <f>IF('Rekapitulace stavby'!AN14="Vyplň údaj","",IF('Rekapitulace stavby'!AN14="","",'Rekapitulace stavby'!AN14))</f>
        <v/>
      </c>
      <c r="K22" s="46"/>
    </row>
    <row r="23" spans="2:11" s="1" customFormat="1" ht="6.95" customHeight="1">
      <c r="B23" s="42"/>
      <c r="C23" s="43"/>
      <c r="D23" s="43"/>
      <c r="E23" s="43"/>
      <c r="F23" s="43"/>
      <c r="G23" s="43"/>
      <c r="H23" s="43"/>
      <c r="I23" s="128"/>
      <c r="J23" s="43"/>
      <c r="K23" s="46"/>
    </row>
    <row r="24" spans="2:11" s="1" customFormat="1" ht="14.45" customHeight="1">
      <c r="B24" s="42"/>
      <c r="C24" s="43"/>
      <c r="D24" s="38" t="s">
        <v>34</v>
      </c>
      <c r="E24" s="43"/>
      <c r="F24" s="43"/>
      <c r="G24" s="43"/>
      <c r="H24" s="43"/>
      <c r="I24" s="129" t="s">
        <v>28</v>
      </c>
      <c r="J24" s="36" t="s">
        <v>35</v>
      </c>
      <c r="K24" s="46"/>
    </row>
    <row r="25" spans="2:11" s="1" customFormat="1" ht="18" customHeight="1">
      <c r="B25" s="42"/>
      <c r="C25" s="43"/>
      <c r="D25" s="43"/>
      <c r="E25" s="36" t="s">
        <v>36</v>
      </c>
      <c r="F25" s="43"/>
      <c r="G25" s="43"/>
      <c r="H25" s="43"/>
      <c r="I25" s="129" t="s">
        <v>31</v>
      </c>
      <c r="J25" s="36" t="s">
        <v>21</v>
      </c>
      <c r="K25" s="46"/>
    </row>
    <row r="26" spans="2:11" s="1" customFormat="1" ht="6.95" customHeight="1">
      <c r="B26" s="42"/>
      <c r="C26" s="43"/>
      <c r="D26" s="43"/>
      <c r="E26" s="43"/>
      <c r="F26" s="43"/>
      <c r="G26" s="43"/>
      <c r="H26" s="43"/>
      <c r="I26" s="128"/>
      <c r="J26" s="43"/>
      <c r="K26" s="46"/>
    </row>
    <row r="27" spans="2:11" s="1" customFormat="1" ht="14.45" customHeight="1">
      <c r="B27" s="42"/>
      <c r="C27" s="43"/>
      <c r="D27" s="38" t="s">
        <v>38</v>
      </c>
      <c r="E27" s="43"/>
      <c r="F27" s="43"/>
      <c r="G27" s="43"/>
      <c r="H27" s="43"/>
      <c r="I27" s="128"/>
      <c r="J27" s="43"/>
      <c r="K27" s="46"/>
    </row>
    <row r="28" spans="2:11" s="7" customFormat="1" ht="22.5" customHeight="1">
      <c r="B28" s="131"/>
      <c r="C28" s="132"/>
      <c r="D28" s="132"/>
      <c r="E28" s="384" t="s">
        <v>21</v>
      </c>
      <c r="F28" s="384"/>
      <c r="G28" s="384"/>
      <c r="H28" s="384"/>
      <c r="I28" s="133"/>
      <c r="J28" s="132"/>
      <c r="K28" s="134"/>
    </row>
    <row r="29" spans="2:11" s="1" customFormat="1" ht="6.95" customHeight="1">
      <c r="B29" s="42"/>
      <c r="C29" s="43"/>
      <c r="D29" s="43"/>
      <c r="E29" s="43"/>
      <c r="F29" s="43"/>
      <c r="G29" s="43"/>
      <c r="H29" s="43"/>
      <c r="I29" s="128"/>
      <c r="J29" s="43"/>
      <c r="K29" s="46"/>
    </row>
    <row r="30" spans="2:11" s="1" customFormat="1" ht="6.95" customHeight="1">
      <c r="B30" s="42"/>
      <c r="C30" s="43"/>
      <c r="D30" s="86"/>
      <c r="E30" s="86"/>
      <c r="F30" s="86"/>
      <c r="G30" s="86"/>
      <c r="H30" s="86"/>
      <c r="I30" s="135"/>
      <c r="J30" s="86"/>
      <c r="K30" s="136"/>
    </row>
    <row r="31" spans="2:11" s="1" customFormat="1" ht="25.35" customHeight="1">
      <c r="B31" s="42"/>
      <c r="C31" s="43"/>
      <c r="D31" s="137" t="s">
        <v>40</v>
      </c>
      <c r="E31" s="43"/>
      <c r="F31" s="43"/>
      <c r="G31" s="43"/>
      <c r="H31" s="43"/>
      <c r="I31" s="128"/>
      <c r="J31" s="138">
        <f>ROUND(J151,2)</f>
        <v>0</v>
      </c>
      <c r="K31" s="46"/>
    </row>
    <row r="32" spans="2:11" s="1" customFormat="1" ht="6.95" customHeight="1">
      <c r="B32" s="42"/>
      <c r="C32" s="43"/>
      <c r="D32" s="86"/>
      <c r="E32" s="86"/>
      <c r="F32" s="86"/>
      <c r="G32" s="86"/>
      <c r="H32" s="86"/>
      <c r="I32" s="135"/>
      <c r="J32" s="86"/>
      <c r="K32" s="136"/>
    </row>
    <row r="33" spans="2:11" s="1" customFormat="1" ht="14.45" customHeight="1">
      <c r="B33" s="42"/>
      <c r="C33" s="43"/>
      <c r="D33" s="43"/>
      <c r="E33" s="43"/>
      <c r="F33" s="47" t="s">
        <v>42</v>
      </c>
      <c r="G33" s="43"/>
      <c r="H33" s="43"/>
      <c r="I33" s="139" t="s">
        <v>41</v>
      </c>
      <c r="J33" s="47" t="s">
        <v>43</v>
      </c>
      <c r="K33" s="46"/>
    </row>
    <row r="34" spans="2:11" s="1" customFormat="1" ht="14.45" customHeight="1">
      <c r="B34" s="42"/>
      <c r="C34" s="43"/>
      <c r="D34" s="50" t="s">
        <v>44</v>
      </c>
      <c r="E34" s="50" t="s">
        <v>45</v>
      </c>
      <c r="F34" s="140">
        <f>ROUND(SUM(BE151:BE1851), 2)</f>
        <v>0</v>
      </c>
      <c r="G34" s="43"/>
      <c r="H34" s="43"/>
      <c r="I34" s="141">
        <v>0.21</v>
      </c>
      <c r="J34" s="140">
        <f>ROUND(ROUND((SUM(BE151:BE1851)), 2)*I34, 2)</f>
        <v>0</v>
      </c>
      <c r="K34" s="46"/>
    </row>
    <row r="35" spans="2:11" s="1" customFormat="1" ht="14.45" customHeight="1">
      <c r="B35" s="42"/>
      <c r="C35" s="43"/>
      <c r="D35" s="43"/>
      <c r="E35" s="50" t="s">
        <v>46</v>
      </c>
      <c r="F35" s="140">
        <f>ROUND(SUM(BF151:BF1851), 2)</f>
        <v>0</v>
      </c>
      <c r="G35" s="43"/>
      <c r="H35" s="43"/>
      <c r="I35" s="141">
        <v>0.15</v>
      </c>
      <c r="J35" s="140">
        <f>ROUND(ROUND((SUM(BF151:BF1851)), 2)*I35, 2)</f>
        <v>0</v>
      </c>
      <c r="K35" s="46"/>
    </row>
    <row r="36" spans="2:11" s="1" customFormat="1" ht="14.45" hidden="1" customHeight="1">
      <c r="B36" s="42"/>
      <c r="C36" s="43"/>
      <c r="D36" s="43"/>
      <c r="E36" s="50" t="s">
        <v>47</v>
      </c>
      <c r="F36" s="140">
        <f>ROUND(SUM(BG151:BG1851), 2)</f>
        <v>0</v>
      </c>
      <c r="G36" s="43"/>
      <c r="H36" s="43"/>
      <c r="I36" s="141">
        <v>0.21</v>
      </c>
      <c r="J36" s="140">
        <v>0</v>
      </c>
      <c r="K36" s="46"/>
    </row>
    <row r="37" spans="2:11" s="1" customFormat="1" ht="14.45" hidden="1" customHeight="1">
      <c r="B37" s="42"/>
      <c r="C37" s="43"/>
      <c r="D37" s="43"/>
      <c r="E37" s="50" t="s">
        <v>48</v>
      </c>
      <c r="F37" s="140">
        <f>ROUND(SUM(BH151:BH1851), 2)</f>
        <v>0</v>
      </c>
      <c r="G37" s="43"/>
      <c r="H37" s="43"/>
      <c r="I37" s="141">
        <v>0.15</v>
      </c>
      <c r="J37" s="140">
        <v>0</v>
      </c>
      <c r="K37" s="46"/>
    </row>
    <row r="38" spans="2:11" s="1" customFormat="1" ht="14.45" hidden="1" customHeight="1">
      <c r="B38" s="42"/>
      <c r="C38" s="43"/>
      <c r="D38" s="43"/>
      <c r="E38" s="50" t="s">
        <v>49</v>
      </c>
      <c r="F38" s="140">
        <f>ROUND(SUM(BI151:BI1851), 2)</f>
        <v>0</v>
      </c>
      <c r="G38" s="43"/>
      <c r="H38" s="43"/>
      <c r="I38" s="141">
        <v>0</v>
      </c>
      <c r="J38" s="140">
        <v>0</v>
      </c>
      <c r="K38" s="46"/>
    </row>
    <row r="39" spans="2:11" s="1" customFormat="1" ht="6.95" customHeight="1">
      <c r="B39" s="42"/>
      <c r="C39" s="43"/>
      <c r="D39" s="43"/>
      <c r="E39" s="43"/>
      <c r="F39" s="43"/>
      <c r="G39" s="43"/>
      <c r="H39" s="43"/>
      <c r="I39" s="128"/>
      <c r="J39" s="43"/>
      <c r="K39" s="46"/>
    </row>
    <row r="40" spans="2:11" s="1" customFormat="1" ht="25.35" customHeight="1">
      <c r="B40" s="42"/>
      <c r="C40" s="142"/>
      <c r="D40" s="143" t="s">
        <v>50</v>
      </c>
      <c r="E40" s="80"/>
      <c r="F40" s="80"/>
      <c r="G40" s="144" t="s">
        <v>51</v>
      </c>
      <c r="H40" s="145" t="s">
        <v>52</v>
      </c>
      <c r="I40" s="146"/>
      <c r="J40" s="147">
        <f>SUM(J31:J38)</f>
        <v>0</v>
      </c>
      <c r="K40" s="148"/>
    </row>
    <row r="41" spans="2:11" s="1" customFormat="1" ht="14.45" customHeight="1">
      <c r="B41" s="57"/>
      <c r="C41" s="58"/>
      <c r="D41" s="58"/>
      <c r="E41" s="58"/>
      <c r="F41" s="58"/>
      <c r="G41" s="58"/>
      <c r="H41" s="58"/>
      <c r="I41" s="149"/>
      <c r="J41" s="58"/>
      <c r="K41" s="59"/>
    </row>
    <row r="45" spans="2:11" s="1" customFormat="1" ht="6.95" customHeight="1">
      <c r="B45" s="150"/>
      <c r="C45" s="151"/>
      <c r="D45" s="151"/>
      <c r="E45" s="151"/>
      <c r="F45" s="151"/>
      <c r="G45" s="151"/>
      <c r="H45" s="151"/>
      <c r="I45" s="152"/>
      <c r="J45" s="151"/>
      <c r="K45" s="153"/>
    </row>
    <row r="46" spans="2:11" s="1" customFormat="1" ht="36.950000000000003" customHeight="1">
      <c r="B46" s="42"/>
      <c r="C46" s="31" t="s">
        <v>280</v>
      </c>
      <c r="D46" s="43"/>
      <c r="E46" s="43"/>
      <c r="F46" s="43"/>
      <c r="G46" s="43"/>
      <c r="H46" s="43"/>
      <c r="I46" s="128"/>
      <c r="J46" s="43"/>
      <c r="K46" s="46"/>
    </row>
    <row r="47" spans="2:11" s="1" customFormat="1" ht="6.95" customHeight="1">
      <c r="B47" s="42"/>
      <c r="C47" s="43"/>
      <c r="D47" s="43"/>
      <c r="E47" s="43"/>
      <c r="F47" s="43"/>
      <c r="G47" s="43"/>
      <c r="H47" s="43"/>
      <c r="I47" s="128"/>
      <c r="J47" s="43"/>
      <c r="K47" s="46"/>
    </row>
    <row r="48" spans="2:11" s="1" customFormat="1" ht="14.45" customHeight="1">
      <c r="B48" s="42"/>
      <c r="C48" s="38" t="s">
        <v>18</v>
      </c>
      <c r="D48" s="43"/>
      <c r="E48" s="43"/>
      <c r="F48" s="43"/>
      <c r="G48" s="43"/>
      <c r="H48" s="43"/>
      <c r="I48" s="128"/>
      <c r="J48" s="43"/>
      <c r="K48" s="46"/>
    </row>
    <row r="49" spans="2:47" s="1" customFormat="1" ht="22.5" customHeight="1">
      <c r="B49" s="42"/>
      <c r="C49" s="43"/>
      <c r="D49" s="43"/>
      <c r="E49" s="420" t="str">
        <f>E7</f>
        <v>Národní telemedicínské centrum</v>
      </c>
      <c r="F49" s="421"/>
      <c r="G49" s="421"/>
      <c r="H49" s="421"/>
      <c r="I49" s="128"/>
      <c r="J49" s="43"/>
      <c r="K49" s="46"/>
    </row>
    <row r="50" spans="2:47">
      <c r="B50" s="29"/>
      <c r="C50" s="38" t="s">
        <v>278</v>
      </c>
      <c r="D50" s="30"/>
      <c r="E50" s="30"/>
      <c r="F50" s="30"/>
      <c r="G50" s="30"/>
      <c r="H50" s="30"/>
      <c r="I50" s="127"/>
      <c r="J50" s="30"/>
      <c r="K50" s="32"/>
    </row>
    <row r="51" spans="2:47" ht="22.5" customHeight="1">
      <c r="B51" s="29"/>
      <c r="C51" s="30"/>
      <c r="D51" s="30"/>
      <c r="E51" s="420" t="s">
        <v>6587</v>
      </c>
      <c r="F51" s="380"/>
      <c r="G51" s="380"/>
      <c r="H51" s="380"/>
      <c r="I51" s="127"/>
      <c r="J51" s="30"/>
      <c r="K51" s="32"/>
    </row>
    <row r="52" spans="2:47">
      <c r="B52" s="29"/>
      <c r="C52" s="38" t="s">
        <v>425</v>
      </c>
      <c r="D52" s="30"/>
      <c r="E52" s="30"/>
      <c r="F52" s="30"/>
      <c r="G52" s="30"/>
      <c r="H52" s="30"/>
      <c r="I52" s="127"/>
      <c r="J52" s="30"/>
      <c r="K52" s="32"/>
    </row>
    <row r="53" spans="2:47" s="1" customFormat="1" ht="22.5" customHeight="1">
      <c r="B53" s="42"/>
      <c r="C53" s="43"/>
      <c r="D53" s="43"/>
      <c r="E53" s="404" t="s">
        <v>9388</v>
      </c>
      <c r="F53" s="423"/>
      <c r="G53" s="423"/>
      <c r="H53" s="423"/>
      <c r="I53" s="128"/>
      <c r="J53" s="43"/>
      <c r="K53" s="46"/>
    </row>
    <row r="54" spans="2:47" s="1" customFormat="1" ht="14.45" customHeight="1">
      <c r="B54" s="42"/>
      <c r="C54" s="38" t="s">
        <v>427</v>
      </c>
      <c r="D54" s="43"/>
      <c r="E54" s="43"/>
      <c r="F54" s="43"/>
      <c r="G54" s="43"/>
      <c r="H54" s="43"/>
      <c r="I54" s="128"/>
      <c r="J54" s="43"/>
      <c r="K54" s="46"/>
    </row>
    <row r="55" spans="2:47" s="1" customFormat="1" ht="23.25" customHeight="1">
      <c r="B55" s="42"/>
      <c r="C55" s="43"/>
      <c r="D55" s="43"/>
      <c r="E55" s="422" t="str">
        <f>E13</f>
        <v>07a - Silnoproudé elektroinstalace</v>
      </c>
      <c r="F55" s="423"/>
      <c r="G55" s="423"/>
      <c r="H55" s="423"/>
      <c r="I55" s="128"/>
      <c r="J55" s="43"/>
      <c r="K55" s="46"/>
    </row>
    <row r="56" spans="2:47" s="1" customFormat="1" ht="6.95" customHeight="1">
      <c r="B56" s="42"/>
      <c r="C56" s="43"/>
      <c r="D56" s="43"/>
      <c r="E56" s="43"/>
      <c r="F56" s="43"/>
      <c r="G56" s="43"/>
      <c r="H56" s="43"/>
      <c r="I56" s="128"/>
      <c r="J56" s="43"/>
      <c r="K56" s="46"/>
    </row>
    <row r="57" spans="2:47" s="1" customFormat="1" ht="18" customHeight="1">
      <c r="B57" s="42"/>
      <c r="C57" s="38" t="s">
        <v>23</v>
      </c>
      <c r="D57" s="43"/>
      <c r="E57" s="43"/>
      <c r="F57" s="36" t="str">
        <f>F16</f>
        <v>FN Olomouc</v>
      </c>
      <c r="G57" s="43"/>
      <c r="H57" s="43"/>
      <c r="I57" s="129" t="s">
        <v>25</v>
      </c>
      <c r="J57" s="130" t="str">
        <f>IF(J16="","",J16)</f>
        <v>26.1.2017</v>
      </c>
      <c r="K57" s="46"/>
    </row>
    <row r="58" spans="2:47" s="1" customFormat="1" ht="6.95" customHeight="1">
      <c r="B58" s="42"/>
      <c r="C58" s="43"/>
      <c r="D58" s="43"/>
      <c r="E58" s="43"/>
      <c r="F58" s="43"/>
      <c r="G58" s="43"/>
      <c r="H58" s="43"/>
      <c r="I58" s="128"/>
      <c r="J58" s="43"/>
      <c r="K58" s="46"/>
    </row>
    <row r="59" spans="2:47" s="1" customFormat="1">
      <c r="B59" s="42"/>
      <c r="C59" s="38" t="s">
        <v>27</v>
      </c>
      <c r="D59" s="43"/>
      <c r="E59" s="43"/>
      <c r="F59" s="36" t="str">
        <f>E19</f>
        <v>SPS Projekt s. r.o., Za Návsí 1670/9, Praha 10</v>
      </c>
      <c r="G59" s="43"/>
      <c r="H59" s="43"/>
      <c r="I59" s="129" t="s">
        <v>34</v>
      </c>
      <c r="J59" s="36" t="str">
        <f>E25</f>
        <v>OK Plan Architects s.r.o., Na Závodí 631, Humpolec</v>
      </c>
      <c r="K59" s="46"/>
    </row>
    <row r="60" spans="2:47" s="1" customFormat="1" ht="14.45" customHeight="1">
      <c r="B60" s="42"/>
      <c r="C60" s="38" t="s">
        <v>32</v>
      </c>
      <c r="D60" s="43"/>
      <c r="E60" s="43"/>
      <c r="F60" s="36" t="str">
        <f>IF(E22="","",E22)</f>
        <v/>
      </c>
      <c r="G60" s="43"/>
      <c r="H60" s="43"/>
      <c r="I60" s="128"/>
      <c r="J60" s="43"/>
      <c r="K60" s="46"/>
    </row>
    <row r="61" spans="2:47" s="1" customFormat="1" ht="10.35" customHeight="1">
      <c r="B61" s="42"/>
      <c r="C61" s="43"/>
      <c r="D61" s="43"/>
      <c r="E61" s="43"/>
      <c r="F61" s="43"/>
      <c r="G61" s="43"/>
      <c r="H61" s="43"/>
      <c r="I61" s="128"/>
      <c r="J61" s="43"/>
      <c r="K61" s="46"/>
    </row>
    <row r="62" spans="2:47" s="1" customFormat="1" ht="29.25" customHeight="1">
      <c r="B62" s="42"/>
      <c r="C62" s="154" t="s">
        <v>281</v>
      </c>
      <c r="D62" s="142"/>
      <c r="E62" s="142"/>
      <c r="F62" s="142"/>
      <c r="G62" s="142"/>
      <c r="H62" s="142"/>
      <c r="I62" s="155"/>
      <c r="J62" s="156" t="s">
        <v>282</v>
      </c>
      <c r="K62" s="157"/>
    </row>
    <row r="63" spans="2:47" s="1" customFormat="1" ht="10.35" customHeight="1">
      <c r="B63" s="42"/>
      <c r="C63" s="43"/>
      <c r="D63" s="43"/>
      <c r="E63" s="43"/>
      <c r="F63" s="43"/>
      <c r="G63" s="43"/>
      <c r="H63" s="43"/>
      <c r="I63" s="128"/>
      <c r="J63" s="43"/>
      <c r="K63" s="46"/>
    </row>
    <row r="64" spans="2:47" s="1" customFormat="1" ht="29.25" customHeight="1">
      <c r="B64" s="42"/>
      <c r="C64" s="158" t="s">
        <v>283</v>
      </c>
      <c r="D64" s="43"/>
      <c r="E64" s="43"/>
      <c r="F64" s="43"/>
      <c r="G64" s="43"/>
      <c r="H64" s="43"/>
      <c r="I64" s="128"/>
      <c r="J64" s="138">
        <f>J151</f>
        <v>0</v>
      </c>
      <c r="K64" s="46"/>
      <c r="AU64" s="25" t="s">
        <v>284</v>
      </c>
    </row>
    <row r="65" spans="2:11" s="8" customFormat="1" ht="24.95" customHeight="1">
      <c r="B65" s="159"/>
      <c r="C65" s="160"/>
      <c r="D65" s="161" t="s">
        <v>9390</v>
      </c>
      <c r="E65" s="162"/>
      <c r="F65" s="162"/>
      <c r="G65" s="162"/>
      <c r="H65" s="162"/>
      <c r="I65" s="163"/>
      <c r="J65" s="164">
        <f>J152</f>
        <v>0</v>
      </c>
      <c r="K65" s="165"/>
    </row>
    <row r="66" spans="2:11" s="8" customFormat="1" ht="24.95" customHeight="1">
      <c r="B66" s="159"/>
      <c r="C66" s="160"/>
      <c r="D66" s="161" t="s">
        <v>9391</v>
      </c>
      <c r="E66" s="162"/>
      <c r="F66" s="162"/>
      <c r="G66" s="162"/>
      <c r="H66" s="162"/>
      <c r="I66" s="163"/>
      <c r="J66" s="164">
        <f>J198</f>
        <v>0</v>
      </c>
      <c r="K66" s="165"/>
    </row>
    <row r="67" spans="2:11" s="8" customFormat="1" ht="24.95" customHeight="1">
      <c r="B67" s="159"/>
      <c r="C67" s="160"/>
      <c r="D67" s="161" t="s">
        <v>9392</v>
      </c>
      <c r="E67" s="162"/>
      <c r="F67" s="162"/>
      <c r="G67" s="162"/>
      <c r="H67" s="162"/>
      <c r="I67" s="163"/>
      <c r="J67" s="164">
        <f>J244</f>
        <v>0</v>
      </c>
      <c r="K67" s="165"/>
    </row>
    <row r="68" spans="2:11" s="8" customFormat="1" ht="24.95" customHeight="1">
      <c r="B68" s="159"/>
      <c r="C68" s="160"/>
      <c r="D68" s="161" t="s">
        <v>9393</v>
      </c>
      <c r="E68" s="162"/>
      <c r="F68" s="162"/>
      <c r="G68" s="162"/>
      <c r="H68" s="162"/>
      <c r="I68" s="163"/>
      <c r="J68" s="164">
        <f>J270</f>
        <v>0</v>
      </c>
      <c r="K68" s="165"/>
    </row>
    <row r="69" spans="2:11" s="8" customFormat="1" ht="24.95" customHeight="1">
      <c r="B69" s="159"/>
      <c r="C69" s="160"/>
      <c r="D69" s="161" t="s">
        <v>9394</v>
      </c>
      <c r="E69" s="162"/>
      <c r="F69" s="162"/>
      <c r="G69" s="162"/>
      <c r="H69" s="162"/>
      <c r="I69" s="163"/>
      <c r="J69" s="164">
        <f>J296</f>
        <v>0</v>
      </c>
      <c r="K69" s="165"/>
    </row>
    <row r="70" spans="2:11" s="8" customFormat="1" ht="24.95" customHeight="1">
      <c r="B70" s="159"/>
      <c r="C70" s="160"/>
      <c r="D70" s="161" t="s">
        <v>9395</v>
      </c>
      <c r="E70" s="162"/>
      <c r="F70" s="162"/>
      <c r="G70" s="162"/>
      <c r="H70" s="162"/>
      <c r="I70" s="163"/>
      <c r="J70" s="164">
        <f>J335</f>
        <v>0</v>
      </c>
      <c r="K70" s="165"/>
    </row>
    <row r="71" spans="2:11" s="8" customFormat="1" ht="24.95" customHeight="1">
      <c r="B71" s="159"/>
      <c r="C71" s="160"/>
      <c r="D71" s="161" t="s">
        <v>9396</v>
      </c>
      <c r="E71" s="162"/>
      <c r="F71" s="162"/>
      <c r="G71" s="162"/>
      <c r="H71" s="162"/>
      <c r="I71" s="163"/>
      <c r="J71" s="164">
        <f>J374</f>
        <v>0</v>
      </c>
      <c r="K71" s="165"/>
    </row>
    <row r="72" spans="2:11" s="8" customFormat="1" ht="24.95" customHeight="1">
      <c r="B72" s="159"/>
      <c r="C72" s="160"/>
      <c r="D72" s="161" t="s">
        <v>9397</v>
      </c>
      <c r="E72" s="162"/>
      <c r="F72" s="162"/>
      <c r="G72" s="162"/>
      <c r="H72" s="162"/>
      <c r="I72" s="163"/>
      <c r="J72" s="164">
        <f>J383</f>
        <v>0</v>
      </c>
      <c r="K72" s="165"/>
    </row>
    <row r="73" spans="2:11" s="8" customFormat="1" ht="24.95" customHeight="1">
      <c r="B73" s="159"/>
      <c r="C73" s="160"/>
      <c r="D73" s="161" t="s">
        <v>9398</v>
      </c>
      <c r="E73" s="162"/>
      <c r="F73" s="162"/>
      <c r="G73" s="162"/>
      <c r="H73" s="162"/>
      <c r="I73" s="163"/>
      <c r="J73" s="164">
        <f>J392</f>
        <v>0</v>
      </c>
      <c r="K73" s="165"/>
    </row>
    <row r="74" spans="2:11" s="8" customFormat="1" ht="24.95" customHeight="1">
      <c r="B74" s="159"/>
      <c r="C74" s="160"/>
      <c r="D74" s="161" t="s">
        <v>9399</v>
      </c>
      <c r="E74" s="162"/>
      <c r="F74" s="162"/>
      <c r="G74" s="162"/>
      <c r="H74" s="162"/>
      <c r="I74" s="163"/>
      <c r="J74" s="164">
        <f>J415</f>
        <v>0</v>
      </c>
      <c r="K74" s="165"/>
    </row>
    <row r="75" spans="2:11" s="8" customFormat="1" ht="24.95" customHeight="1">
      <c r="B75" s="159"/>
      <c r="C75" s="160"/>
      <c r="D75" s="161" t="s">
        <v>9400</v>
      </c>
      <c r="E75" s="162"/>
      <c r="F75" s="162"/>
      <c r="G75" s="162"/>
      <c r="H75" s="162"/>
      <c r="I75" s="163"/>
      <c r="J75" s="164">
        <f>J438</f>
        <v>0</v>
      </c>
      <c r="K75" s="165"/>
    </row>
    <row r="76" spans="2:11" s="8" customFormat="1" ht="24.95" customHeight="1">
      <c r="B76" s="159"/>
      <c r="C76" s="160"/>
      <c r="D76" s="161" t="s">
        <v>9401</v>
      </c>
      <c r="E76" s="162"/>
      <c r="F76" s="162"/>
      <c r="G76" s="162"/>
      <c r="H76" s="162"/>
      <c r="I76" s="163"/>
      <c r="J76" s="164">
        <f>J447</f>
        <v>0</v>
      </c>
      <c r="K76" s="165"/>
    </row>
    <row r="77" spans="2:11" s="8" customFormat="1" ht="24.95" customHeight="1">
      <c r="B77" s="159"/>
      <c r="C77" s="160"/>
      <c r="D77" s="161" t="s">
        <v>9402</v>
      </c>
      <c r="E77" s="162"/>
      <c r="F77" s="162"/>
      <c r="G77" s="162"/>
      <c r="H77" s="162"/>
      <c r="I77" s="163"/>
      <c r="J77" s="164">
        <f>J456</f>
        <v>0</v>
      </c>
      <c r="K77" s="165"/>
    </row>
    <row r="78" spans="2:11" s="8" customFormat="1" ht="24.95" customHeight="1">
      <c r="B78" s="159"/>
      <c r="C78" s="160"/>
      <c r="D78" s="161" t="s">
        <v>9403</v>
      </c>
      <c r="E78" s="162"/>
      <c r="F78" s="162"/>
      <c r="G78" s="162"/>
      <c r="H78" s="162"/>
      <c r="I78" s="163"/>
      <c r="J78" s="164">
        <f>J495</f>
        <v>0</v>
      </c>
      <c r="K78" s="165"/>
    </row>
    <row r="79" spans="2:11" s="8" customFormat="1" ht="24.95" customHeight="1">
      <c r="B79" s="159"/>
      <c r="C79" s="160"/>
      <c r="D79" s="161" t="s">
        <v>9404</v>
      </c>
      <c r="E79" s="162"/>
      <c r="F79" s="162"/>
      <c r="G79" s="162"/>
      <c r="H79" s="162"/>
      <c r="I79" s="163"/>
      <c r="J79" s="164">
        <f>J534</f>
        <v>0</v>
      </c>
      <c r="K79" s="165"/>
    </row>
    <row r="80" spans="2:11" s="8" customFormat="1" ht="24.95" customHeight="1">
      <c r="B80" s="159"/>
      <c r="C80" s="160"/>
      <c r="D80" s="161" t="s">
        <v>9405</v>
      </c>
      <c r="E80" s="162"/>
      <c r="F80" s="162"/>
      <c r="G80" s="162"/>
      <c r="H80" s="162"/>
      <c r="I80" s="163"/>
      <c r="J80" s="164">
        <f>J577</f>
        <v>0</v>
      </c>
      <c r="K80" s="165"/>
    </row>
    <row r="81" spans="2:11" s="8" customFormat="1" ht="24.95" customHeight="1">
      <c r="B81" s="159"/>
      <c r="C81" s="160"/>
      <c r="D81" s="161" t="s">
        <v>9406</v>
      </c>
      <c r="E81" s="162"/>
      <c r="F81" s="162"/>
      <c r="G81" s="162"/>
      <c r="H81" s="162"/>
      <c r="I81" s="163"/>
      <c r="J81" s="164">
        <f>J620</f>
        <v>0</v>
      </c>
      <c r="K81" s="165"/>
    </row>
    <row r="82" spans="2:11" s="8" customFormat="1" ht="24.95" customHeight="1">
      <c r="B82" s="159"/>
      <c r="C82" s="160"/>
      <c r="D82" s="161" t="s">
        <v>9407</v>
      </c>
      <c r="E82" s="162"/>
      <c r="F82" s="162"/>
      <c r="G82" s="162"/>
      <c r="H82" s="162"/>
      <c r="I82" s="163"/>
      <c r="J82" s="164">
        <f>J628</f>
        <v>0</v>
      </c>
      <c r="K82" s="165"/>
    </row>
    <row r="83" spans="2:11" s="8" customFormat="1" ht="24.95" customHeight="1">
      <c r="B83" s="159"/>
      <c r="C83" s="160"/>
      <c r="D83" s="161" t="s">
        <v>9408</v>
      </c>
      <c r="E83" s="162"/>
      <c r="F83" s="162"/>
      <c r="G83" s="162"/>
      <c r="H83" s="162"/>
      <c r="I83" s="163"/>
      <c r="J83" s="164">
        <f>J636</f>
        <v>0</v>
      </c>
      <c r="K83" s="165"/>
    </row>
    <row r="84" spans="2:11" s="8" customFormat="1" ht="24.95" customHeight="1">
      <c r="B84" s="159"/>
      <c r="C84" s="160"/>
      <c r="D84" s="161" t="s">
        <v>9409</v>
      </c>
      <c r="E84" s="162"/>
      <c r="F84" s="162"/>
      <c r="G84" s="162"/>
      <c r="H84" s="162"/>
      <c r="I84" s="163"/>
      <c r="J84" s="164">
        <f>J681</f>
        <v>0</v>
      </c>
      <c r="K84" s="165"/>
    </row>
    <row r="85" spans="2:11" s="8" customFormat="1" ht="24.95" customHeight="1">
      <c r="B85" s="159"/>
      <c r="C85" s="160"/>
      <c r="D85" s="161" t="s">
        <v>9410</v>
      </c>
      <c r="E85" s="162"/>
      <c r="F85" s="162"/>
      <c r="G85" s="162"/>
      <c r="H85" s="162"/>
      <c r="I85" s="163"/>
      <c r="J85" s="164">
        <f>J713</f>
        <v>0</v>
      </c>
      <c r="K85" s="165"/>
    </row>
    <row r="86" spans="2:11" s="8" customFormat="1" ht="24.95" customHeight="1">
      <c r="B86" s="159"/>
      <c r="C86" s="160"/>
      <c r="D86" s="161" t="s">
        <v>9411</v>
      </c>
      <c r="E86" s="162"/>
      <c r="F86" s="162"/>
      <c r="G86" s="162"/>
      <c r="H86" s="162"/>
      <c r="I86" s="163"/>
      <c r="J86" s="164">
        <f>J723</f>
        <v>0</v>
      </c>
      <c r="K86" s="165"/>
    </row>
    <row r="87" spans="2:11" s="8" customFormat="1" ht="24.95" customHeight="1">
      <c r="B87" s="159"/>
      <c r="C87" s="160"/>
      <c r="D87" s="161" t="s">
        <v>9412</v>
      </c>
      <c r="E87" s="162"/>
      <c r="F87" s="162"/>
      <c r="G87" s="162"/>
      <c r="H87" s="162"/>
      <c r="I87" s="163"/>
      <c r="J87" s="164">
        <f>J733</f>
        <v>0</v>
      </c>
      <c r="K87" s="165"/>
    </row>
    <row r="88" spans="2:11" s="8" customFormat="1" ht="24.95" customHeight="1">
      <c r="B88" s="159"/>
      <c r="C88" s="160"/>
      <c r="D88" s="161" t="s">
        <v>9413</v>
      </c>
      <c r="E88" s="162"/>
      <c r="F88" s="162"/>
      <c r="G88" s="162"/>
      <c r="H88" s="162"/>
      <c r="I88" s="163"/>
      <c r="J88" s="164">
        <f>J749</f>
        <v>0</v>
      </c>
      <c r="K88" s="165"/>
    </row>
    <row r="89" spans="2:11" s="8" customFormat="1" ht="24.95" customHeight="1">
      <c r="B89" s="159"/>
      <c r="C89" s="160"/>
      <c r="D89" s="161" t="s">
        <v>9414</v>
      </c>
      <c r="E89" s="162"/>
      <c r="F89" s="162"/>
      <c r="G89" s="162"/>
      <c r="H89" s="162"/>
      <c r="I89" s="163"/>
      <c r="J89" s="164">
        <f>J765</f>
        <v>0</v>
      </c>
      <c r="K89" s="165"/>
    </row>
    <row r="90" spans="2:11" s="8" customFormat="1" ht="24.95" customHeight="1">
      <c r="B90" s="159"/>
      <c r="C90" s="160"/>
      <c r="D90" s="161" t="s">
        <v>9415</v>
      </c>
      <c r="E90" s="162"/>
      <c r="F90" s="162"/>
      <c r="G90" s="162"/>
      <c r="H90" s="162"/>
      <c r="I90" s="163"/>
      <c r="J90" s="164">
        <f>J784</f>
        <v>0</v>
      </c>
      <c r="K90" s="165"/>
    </row>
    <row r="91" spans="2:11" s="8" customFormat="1" ht="24.95" customHeight="1">
      <c r="B91" s="159"/>
      <c r="C91" s="160"/>
      <c r="D91" s="161" t="s">
        <v>9416</v>
      </c>
      <c r="E91" s="162"/>
      <c r="F91" s="162"/>
      <c r="G91" s="162"/>
      <c r="H91" s="162"/>
      <c r="I91" s="163"/>
      <c r="J91" s="164">
        <f>J803</f>
        <v>0</v>
      </c>
      <c r="K91" s="165"/>
    </row>
    <row r="92" spans="2:11" s="8" customFormat="1" ht="24.95" customHeight="1">
      <c r="B92" s="159"/>
      <c r="C92" s="160"/>
      <c r="D92" s="161" t="s">
        <v>9417</v>
      </c>
      <c r="E92" s="162"/>
      <c r="F92" s="162"/>
      <c r="G92" s="162"/>
      <c r="H92" s="162"/>
      <c r="I92" s="163"/>
      <c r="J92" s="164">
        <f>J881</f>
        <v>0</v>
      </c>
      <c r="K92" s="165"/>
    </row>
    <row r="93" spans="2:11" s="8" customFormat="1" ht="24.95" customHeight="1">
      <c r="B93" s="159"/>
      <c r="C93" s="160"/>
      <c r="D93" s="161" t="s">
        <v>9418</v>
      </c>
      <c r="E93" s="162"/>
      <c r="F93" s="162"/>
      <c r="G93" s="162"/>
      <c r="H93" s="162"/>
      <c r="I93" s="163"/>
      <c r="J93" s="164">
        <f>J921</f>
        <v>0</v>
      </c>
      <c r="K93" s="165"/>
    </row>
    <row r="94" spans="2:11" s="8" customFormat="1" ht="24.95" customHeight="1">
      <c r="B94" s="159"/>
      <c r="C94" s="160"/>
      <c r="D94" s="161" t="s">
        <v>9419</v>
      </c>
      <c r="E94" s="162"/>
      <c r="F94" s="162"/>
      <c r="G94" s="162"/>
      <c r="H94" s="162"/>
      <c r="I94" s="163"/>
      <c r="J94" s="164">
        <f>J962</f>
        <v>0</v>
      </c>
      <c r="K94" s="165"/>
    </row>
    <row r="95" spans="2:11" s="8" customFormat="1" ht="24.95" customHeight="1">
      <c r="B95" s="159"/>
      <c r="C95" s="160"/>
      <c r="D95" s="161" t="s">
        <v>9420</v>
      </c>
      <c r="E95" s="162"/>
      <c r="F95" s="162"/>
      <c r="G95" s="162"/>
      <c r="H95" s="162"/>
      <c r="I95" s="163"/>
      <c r="J95" s="164">
        <f>J999</f>
        <v>0</v>
      </c>
      <c r="K95" s="165"/>
    </row>
    <row r="96" spans="2:11" s="8" customFormat="1" ht="24.95" customHeight="1">
      <c r="B96" s="159"/>
      <c r="C96" s="160"/>
      <c r="D96" s="161" t="s">
        <v>9421</v>
      </c>
      <c r="E96" s="162"/>
      <c r="F96" s="162"/>
      <c r="G96" s="162"/>
      <c r="H96" s="162"/>
      <c r="I96" s="163"/>
      <c r="J96" s="164">
        <f>J1039</f>
        <v>0</v>
      </c>
      <c r="K96" s="165"/>
    </row>
    <row r="97" spans="2:11" s="8" customFormat="1" ht="24.95" customHeight="1">
      <c r="B97" s="159"/>
      <c r="C97" s="160"/>
      <c r="D97" s="161" t="s">
        <v>9422</v>
      </c>
      <c r="E97" s="162"/>
      <c r="F97" s="162"/>
      <c r="G97" s="162"/>
      <c r="H97" s="162"/>
      <c r="I97" s="163"/>
      <c r="J97" s="164">
        <f>J1093</f>
        <v>0</v>
      </c>
      <c r="K97" s="165"/>
    </row>
    <row r="98" spans="2:11" s="8" customFormat="1" ht="24.95" customHeight="1">
      <c r="B98" s="159"/>
      <c r="C98" s="160"/>
      <c r="D98" s="161" t="s">
        <v>9423</v>
      </c>
      <c r="E98" s="162"/>
      <c r="F98" s="162"/>
      <c r="G98" s="162"/>
      <c r="H98" s="162"/>
      <c r="I98" s="163"/>
      <c r="J98" s="164">
        <f>J1135</f>
        <v>0</v>
      </c>
      <c r="K98" s="165"/>
    </row>
    <row r="99" spans="2:11" s="8" customFormat="1" ht="24.95" customHeight="1">
      <c r="B99" s="159"/>
      <c r="C99" s="160"/>
      <c r="D99" s="161" t="s">
        <v>9424</v>
      </c>
      <c r="E99" s="162"/>
      <c r="F99" s="162"/>
      <c r="G99" s="162"/>
      <c r="H99" s="162"/>
      <c r="I99" s="163"/>
      <c r="J99" s="164">
        <f>J1173</f>
        <v>0</v>
      </c>
      <c r="K99" s="165"/>
    </row>
    <row r="100" spans="2:11" s="8" customFormat="1" ht="24.95" customHeight="1">
      <c r="B100" s="159"/>
      <c r="C100" s="160"/>
      <c r="D100" s="161" t="s">
        <v>9425</v>
      </c>
      <c r="E100" s="162"/>
      <c r="F100" s="162"/>
      <c r="G100" s="162"/>
      <c r="H100" s="162"/>
      <c r="I100" s="163"/>
      <c r="J100" s="164">
        <f>J1245</f>
        <v>0</v>
      </c>
      <c r="K100" s="165"/>
    </row>
    <row r="101" spans="2:11" s="8" customFormat="1" ht="24.95" customHeight="1">
      <c r="B101" s="159"/>
      <c r="C101" s="160"/>
      <c r="D101" s="161" t="s">
        <v>9426</v>
      </c>
      <c r="E101" s="162"/>
      <c r="F101" s="162"/>
      <c r="G101" s="162"/>
      <c r="H101" s="162"/>
      <c r="I101" s="163"/>
      <c r="J101" s="164">
        <f>J1287</f>
        <v>0</v>
      </c>
      <c r="K101" s="165"/>
    </row>
    <row r="102" spans="2:11" s="8" customFormat="1" ht="24.95" customHeight="1">
      <c r="B102" s="159"/>
      <c r="C102" s="160"/>
      <c r="D102" s="161" t="s">
        <v>9427</v>
      </c>
      <c r="E102" s="162"/>
      <c r="F102" s="162"/>
      <c r="G102" s="162"/>
      <c r="H102" s="162"/>
      <c r="I102" s="163"/>
      <c r="J102" s="164">
        <f>J1343</f>
        <v>0</v>
      </c>
      <c r="K102" s="165"/>
    </row>
    <row r="103" spans="2:11" s="8" customFormat="1" ht="24.95" customHeight="1">
      <c r="B103" s="159"/>
      <c r="C103" s="160"/>
      <c r="D103" s="161" t="s">
        <v>9428</v>
      </c>
      <c r="E103" s="162"/>
      <c r="F103" s="162"/>
      <c r="G103" s="162"/>
      <c r="H103" s="162"/>
      <c r="I103" s="163"/>
      <c r="J103" s="164">
        <f>J1364</f>
        <v>0</v>
      </c>
      <c r="K103" s="165"/>
    </row>
    <row r="104" spans="2:11" s="8" customFormat="1" ht="24.95" customHeight="1">
      <c r="B104" s="159"/>
      <c r="C104" s="160"/>
      <c r="D104" s="161" t="s">
        <v>9429</v>
      </c>
      <c r="E104" s="162"/>
      <c r="F104" s="162"/>
      <c r="G104" s="162"/>
      <c r="H104" s="162"/>
      <c r="I104" s="163"/>
      <c r="J104" s="164">
        <f>J1400</f>
        <v>0</v>
      </c>
      <c r="K104" s="165"/>
    </row>
    <row r="105" spans="2:11" s="8" customFormat="1" ht="24.95" customHeight="1">
      <c r="B105" s="159"/>
      <c r="C105" s="160"/>
      <c r="D105" s="161" t="s">
        <v>9430</v>
      </c>
      <c r="E105" s="162"/>
      <c r="F105" s="162"/>
      <c r="G105" s="162"/>
      <c r="H105" s="162"/>
      <c r="I105" s="163"/>
      <c r="J105" s="164">
        <f>J1434</f>
        <v>0</v>
      </c>
      <c r="K105" s="165"/>
    </row>
    <row r="106" spans="2:11" s="8" customFormat="1" ht="24.95" customHeight="1">
      <c r="B106" s="159"/>
      <c r="C106" s="160"/>
      <c r="D106" s="161" t="s">
        <v>9431</v>
      </c>
      <c r="E106" s="162"/>
      <c r="F106" s="162"/>
      <c r="G106" s="162"/>
      <c r="H106" s="162"/>
      <c r="I106" s="163"/>
      <c r="J106" s="164">
        <f>J1498</f>
        <v>0</v>
      </c>
      <c r="K106" s="165"/>
    </row>
    <row r="107" spans="2:11" s="8" customFormat="1" ht="24.95" customHeight="1">
      <c r="B107" s="159"/>
      <c r="C107" s="160"/>
      <c r="D107" s="161" t="s">
        <v>9432</v>
      </c>
      <c r="E107" s="162"/>
      <c r="F107" s="162"/>
      <c r="G107" s="162"/>
      <c r="H107" s="162"/>
      <c r="I107" s="163"/>
      <c r="J107" s="164">
        <f>J1569</f>
        <v>0</v>
      </c>
      <c r="K107" s="165"/>
    </row>
    <row r="108" spans="2:11" s="8" customFormat="1" ht="24.95" customHeight="1">
      <c r="B108" s="159"/>
      <c r="C108" s="160"/>
      <c r="D108" s="161" t="s">
        <v>9433</v>
      </c>
      <c r="E108" s="162"/>
      <c r="F108" s="162"/>
      <c r="G108" s="162"/>
      <c r="H108" s="162"/>
      <c r="I108" s="163"/>
      <c r="J108" s="164">
        <f>J1673</f>
        <v>0</v>
      </c>
      <c r="K108" s="165"/>
    </row>
    <row r="109" spans="2:11" s="8" customFormat="1" ht="24.95" customHeight="1">
      <c r="B109" s="159"/>
      <c r="C109" s="160"/>
      <c r="D109" s="161" t="s">
        <v>9434</v>
      </c>
      <c r="E109" s="162"/>
      <c r="F109" s="162"/>
      <c r="G109" s="162"/>
      <c r="H109" s="162"/>
      <c r="I109" s="163"/>
      <c r="J109" s="164">
        <f>J1691</f>
        <v>0</v>
      </c>
      <c r="K109" s="165"/>
    </row>
    <row r="110" spans="2:11" s="8" customFormat="1" ht="24.95" customHeight="1">
      <c r="B110" s="159"/>
      <c r="C110" s="160"/>
      <c r="D110" s="161" t="s">
        <v>9435</v>
      </c>
      <c r="E110" s="162"/>
      <c r="F110" s="162"/>
      <c r="G110" s="162"/>
      <c r="H110" s="162"/>
      <c r="I110" s="163"/>
      <c r="J110" s="164">
        <f>J1711</f>
        <v>0</v>
      </c>
      <c r="K110" s="165"/>
    </row>
    <row r="111" spans="2:11" s="8" customFormat="1" ht="24.95" customHeight="1">
      <c r="B111" s="159"/>
      <c r="C111" s="160"/>
      <c r="D111" s="161" t="s">
        <v>9436</v>
      </c>
      <c r="E111" s="162"/>
      <c r="F111" s="162"/>
      <c r="G111" s="162"/>
      <c r="H111" s="162"/>
      <c r="I111" s="163"/>
      <c r="J111" s="164">
        <f>J1720</f>
        <v>0</v>
      </c>
      <c r="K111" s="165"/>
    </row>
    <row r="112" spans="2:11" s="8" customFormat="1" ht="24.95" customHeight="1">
      <c r="B112" s="159"/>
      <c r="C112" s="160"/>
      <c r="D112" s="161" t="s">
        <v>9437</v>
      </c>
      <c r="E112" s="162"/>
      <c r="F112" s="162"/>
      <c r="G112" s="162"/>
      <c r="H112" s="162"/>
      <c r="I112" s="163"/>
      <c r="J112" s="164">
        <f>J1729</f>
        <v>0</v>
      </c>
      <c r="K112" s="165"/>
    </row>
    <row r="113" spans="2:11" s="8" customFormat="1" ht="24.95" customHeight="1">
      <c r="B113" s="159"/>
      <c r="C113" s="160"/>
      <c r="D113" s="161" t="s">
        <v>9438</v>
      </c>
      <c r="E113" s="162"/>
      <c r="F113" s="162"/>
      <c r="G113" s="162"/>
      <c r="H113" s="162"/>
      <c r="I113" s="163"/>
      <c r="J113" s="164">
        <f>J1739</f>
        <v>0</v>
      </c>
      <c r="K113" s="165"/>
    </row>
    <row r="114" spans="2:11" s="8" customFormat="1" ht="24.95" customHeight="1">
      <c r="B114" s="159"/>
      <c r="C114" s="160"/>
      <c r="D114" s="161" t="s">
        <v>9439</v>
      </c>
      <c r="E114" s="162"/>
      <c r="F114" s="162"/>
      <c r="G114" s="162"/>
      <c r="H114" s="162"/>
      <c r="I114" s="163"/>
      <c r="J114" s="164">
        <f>J1751</f>
        <v>0</v>
      </c>
      <c r="K114" s="165"/>
    </row>
    <row r="115" spans="2:11" s="8" customFormat="1" ht="24.95" customHeight="1">
      <c r="B115" s="159"/>
      <c r="C115" s="160"/>
      <c r="D115" s="161" t="s">
        <v>9440</v>
      </c>
      <c r="E115" s="162"/>
      <c r="F115" s="162"/>
      <c r="G115" s="162"/>
      <c r="H115" s="162"/>
      <c r="I115" s="163"/>
      <c r="J115" s="164">
        <f>J1756</f>
        <v>0</v>
      </c>
      <c r="K115" s="165"/>
    </row>
    <row r="116" spans="2:11" s="8" customFormat="1" ht="24.95" customHeight="1">
      <c r="B116" s="159"/>
      <c r="C116" s="160"/>
      <c r="D116" s="161" t="s">
        <v>9441</v>
      </c>
      <c r="E116" s="162"/>
      <c r="F116" s="162"/>
      <c r="G116" s="162"/>
      <c r="H116" s="162"/>
      <c r="I116" s="163"/>
      <c r="J116" s="164">
        <f>J1761</f>
        <v>0</v>
      </c>
      <c r="K116" s="165"/>
    </row>
    <row r="117" spans="2:11" s="8" customFormat="1" ht="24.95" customHeight="1">
      <c r="B117" s="159"/>
      <c r="C117" s="160"/>
      <c r="D117" s="161" t="s">
        <v>9442</v>
      </c>
      <c r="E117" s="162"/>
      <c r="F117" s="162"/>
      <c r="G117" s="162"/>
      <c r="H117" s="162"/>
      <c r="I117" s="163"/>
      <c r="J117" s="164">
        <f>J1773</f>
        <v>0</v>
      </c>
      <c r="K117" s="165"/>
    </row>
    <row r="118" spans="2:11" s="8" customFormat="1" ht="24.95" customHeight="1">
      <c r="B118" s="159"/>
      <c r="C118" s="160"/>
      <c r="D118" s="161" t="s">
        <v>9443</v>
      </c>
      <c r="E118" s="162"/>
      <c r="F118" s="162"/>
      <c r="G118" s="162"/>
      <c r="H118" s="162"/>
      <c r="I118" s="163"/>
      <c r="J118" s="164">
        <f>J1785</f>
        <v>0</v>
      </c>
      <c r="K118" s="165"/>
    </row>
    <row r="119" spans="2:11" s="8" customFormat="1" ht="24.95" customHeight="1">
      <c r="B119" s="159"/>
      <c r="C119" s="160"/>
      <c r="D119" s="161" t="s">
        <v>9444</v>
      </c>
      <c r="E119" s="162"/>
      <c r="F119" s="162"/>
      <c r="G119" s="162"/>
      <c r="H119" s="162"/>
      <c r="I119" s="163"/>
      <c r="J119" s="164">
        <f>J1788</f>
        <v>0</v>
      </c>
      <c r="K119" s="165"/>
    </row>
    <row r="120" spans="2:11" s="8" customFormat="1" ht="24.95" customHeight="1">
      <c r="B120" s="159"/>
      <c r="C120" s="160"/>
      <c r="D120" s="161" t="s">
        <v>9445</v>
      </c>
      <c r="E120" s="162"/>
      <c r="F120" s="162"/>
      <c r="G120" s="162"/>
      <c r="H120" s="162"/>
      <c r="I120" s="163"/>
      <c r="J120" s="164">
        <f>J1791</f>
        <v>0</v>
      </c>
      <c r="K120" s="165"/>
    </row>
    <row r="121" spans="2:11" s="8" customFormat="1" ht="24.95" customHeight="1">
      <c r="B121" s="159"/>
      <c r="C121" s="160"/>
      <c r="D121" s="161" t="s">
        <v>9446</v>
      </c>
      <c r="E121" s="162"/>
      <c r="F121" s="162"/>
      <c r="G121" s="162"/>
      <c r="H121" s="162"/>
      <c r="I121" s="163"/>
      <c r="J121" s="164">
        <f>J1795</f>
        <v>0</v>
      </c>
      <c r="K121" s="165"/>
    </row>
    <row r="122" spans="2:11" s="8" customFormat="1" ht="24.95" customHeight="1">
      <c r="B122" s="159"/>
      <c r="C122" s="160"/>
      <c r="D122" s="161" t="s">
        <v>9447</v>
      </c>
      <c r="E122" s="162"/>
      <c r="F122" s="162"/>
      <c r="G122" s="162"/>
      <c r="H122" s="162"/>
      <c r="I122" s="163"/>
      <c r="J122" s="164">
        <f>J1799</f>
        <v>0</v>
      </c>
      <c r="K122" s="165"/>
    </row>
    <row r="123" spans="2:11" s="8" customFormat="1" ht="24.95" customHeight="1">
      <c r="B123" s="159"/>
      <c r="C123" s="160"/>
      <c r="D123" s="161" t="s">
        <v>9448</v>
      </c>
      <c r="E123" s="162"/>
      <c r="F123" s="162"/>
      <c r="G123" s="162"/>
      <c r="H123" s="162"/>
      <c r="I123" s="163"/>
      <c r="J123" s="164">
        <f>J1808</f>
        <v>0</v>
      </c>
      <c r="K123" s="165"/>
    </row>
    <row r="124" spans="2:11" s="8" customFormat="1" ht="24.95" customHeight="1">
      <c r="B124" s="159"/>
      <c r="C124" s="160"/>
      <c r="D124" s="161" t="s">
        <v>9449</v>
      </c>
      <c r="E124" s="162"/>
      <c r="F124" s="162"/>
      <c r="G124" s="162"/>
      <c r="H124" s="162"/>
      <c r="I124" s="163"/>
      <c r="J124" s="164">
        <f>J1817</f>
        <v>0</v>
      </c>
      <c r="K124" s="165"/>
    </row>
    <row r="125" spans="2:11" s="8" customFormat="1" ht="24.95" customHeight="1">
      <c r="B125" s="159"/>
      <c r="C125" s="160"/>
      <c r="D125" s="161" t="s">
        <v>9450</v>
      </c>
      <c r="E125" s="162"/>
      <c r="F125" s="162"/>
      <c r="G125" s="162"/>
      <c r="H125" s="162"/>
      <c r="I125" s="163"/>
      <c r="J125" s="164">
        <f>J1830</f>
        <v>0</v>
      </c>
      <c r="K125" s="165"/>
    </row>
    <row r="126" spans="2:11" s="8" customFormat="1" ht="24.95" customHeight="1">
      <c r="B126" s="159"/>
      <c r="C126" s="160"/>
      <c r="D126" s="161" t="s">
        <v>9451</v>
      </c>
      <c r="E126" s="162"/>
      <c r="F126" s="162"/>
      <c r="G126" s="162"/>
      <c r="H126" s="162"/>
      <c r="I126" s="163"/>
      <c r="J126" s="164">
        <f>J1842</f>
        <v>0</v>
      </c>
      <c r="K126" s="165"/>
    </row>
    <row r="127" spans="2:11" s="8" customFormat="1" ht="24.95" customHeight="1">
      <c r="B127" s="159"/>
      <c r="C127" s="160"/>
      <c r="D127" s="161" t="s">
        <v>9452</v>
      </c>
      <c r="E127" s="162"/>
      <c r="F127" s="162"/>
      <c r="G127" s="162"/>
      <c r="H127" s="162"/>
      <c r="I127" s="163"/>
      <c r="J127" s="164">
        <f>J1849</f>
        <v>0</v>
      </c>
      <c r="K127" s="165"/>
    </row>
    <row r="128" spans="2:11" s="1" customFormat="1" ht="21.75" customHeight="1">
      <c r="B128" s="42"/>
      <c r="C128" s="43"/>
      <c r="D128" s="43"/>
      <c r="E128" s="43"/>
      <c r="F128" s="43"/>
      <c r="G128" s="43"/>
      <c r="H128" s="43"/>
      <c r="I128" s="128"/>
      <c r="J128" s="43"/>
      <c r="K128" s="46"/>
    </row>
    <row r="129" spans="2:12" s="1" customFormat="1" ht="6.95" customHeight="1">
      <c r="B129" s="57"/>
      <c r="C129" s="58"/>
      <c r="D129" s="58"/>
      <c r="E129" s="58"/>
      <c r="F129" s="58"/>
      <c r="G129" s="58"/>
      <c r="H129" s="58"/>
      <c r="I129" s="149"/>
      <c r="J129" s="58"/>
      <c r="K129" s="59"/>
    </row>
    <row r="133" spans="2:12" s="1" customFormat="1" ht="6.95" customHeight="1">
      <c r="B133" s="60"/>
      <c r="C133" s="61"/>
      <c r="D133" s="61"/>
      <c r="E133" s="61"/>
      <c r="F133" s="61"/>
      <c r="G133" s="61"/>
      <c r="H133" s="61"/>
      <c r="I133" s="152"/>
      <c r="J133" s="61"/>
      <c r="K133" s="61"/>
      <c r="L133" s="62"/>
    </row>
    <row r="134" spans="2:12" s="1" customFormat="1" ht="36.950000000000003" customHeight="1">
      <c r="B134" s="42"/>
      <c r="C134" s="63" t="s">
        <v>292</v>
      </c>
      <c r="D134" s="64"/>
      <c r="E134" s="64"/>
      <c r="F134" s="64"/>
      <c r="G134" s="64"/>
      <c r="H134" s="64"/>
      <c r="I134" s="173"/>
      <c r="J134" s="64"/>
      <c r="K134" s="64"/>
      <c r="L134" s="62"/>
    </row>
    <row r="135" spans="2:12" s="1" customFormat="1" ht="6.95" customHeight="1">
      <c r="B135" s="42"/>
      <c r="C135" s="64"/>
      <c r="D135" s="64"/>
      <c r="E135" s="64"/>
      <c r="F135" s="64"/>
      <c r="G135" s="64"/>
      <c r="H135" s="64"/>
      <c r="I135" s="173"/>
      <c r="J135" s="64"/>
      <c r="K135" s="64"/>
      <c r="L135" s="62"/>
    </row>
    <row r="136" spans="2:12" s="1" customFormat="1" ht="14.45" customHeight="1">
      <c r="B136" s="42"/>
      <c r="C136" s="66" t="s">
        <v>18</v>
      </c>
      <c r="D136" s="64"/>
      <c r="E136" s="64"/>
      <c r="F136" s="64"/>
      <c r="G136" s="64"/>
      <c r="H136" s="64"/>
      <c r="I136" s="173"/>
      <c r="J136" s="64"/>
      <c r="K136" s="64"/>
      <c r="L136" s="62"/>
    </row>
    <row r="137" spans="2:12" s="1" customFormat="1" ht="22.5" customHeight="1">
      <c r="B137" s="42"/>
      <c r="C137" s="64"/>
      <c r="D137" s="64"/>
      <c r="E137" s="424" t="str">
        <f>E7</f>
        <v>Národní telemedicínské centrum</v>
      </c>
      <c r="F137" s="425"/>
      <c r="G137" s="425"/>
      <c r="H137" s="425"/>
      <c r="I137" s="173"/>
      <c r="J137" s="64"/>
      <c r="K137" s="64"/>
      <c r="L137" s="62"/>
    </row>
    <row r="138" spans="2:12">
      <c r="B138" s="29"/>
      <c r="C138" s="66" t="s">
        <v>278</v>
      </c>
      <c r="D138" s="219"/>
      <c r="E138" s="219"/>
      <c r="F138" s="219"/>
      <c r="G138" s="219"/>
      <c r="H138" s="219"/>
      <c r="J138" s="219"/>
      <c r="K138" s="219"/>
      <c r="L138" s="220"/>
    </row>
    <row r="139" spans="2:12" ht="22.5" customHeight="1">
      <c r="B139" s="29"/>
      <c r="C139" s="219"/>
      <c r="D139" s="219"/>
      <c r="E139" s="424" t="s">
        <v>6587</v>
      </c>
      <c r="F139" s="429"/>
      <c r="G139" s="429"/>
      <c r="H139" s="429"/>
      <c r="J139" s="219"/>
      <c r="K139" s="219"/>
      <c r="L139" s="220"/>
    </row>
    <row r="140" spans="2:12">
      <c r="B140" s="29"/>
      <c r="C140" s="66" t="s">
        <v>425</v>
      </c>
      <c r="D140" s="219"/>
      <c r="E140" s="219"/>
      <c r="F140" s="219"/>
      <c r="G140" s="219"/>
      <c r="H140" s="219"/>
      <c r="J140" s="219"/>
      <c r="K140" s="219"/>
      <c r="L140" s="220"/>
    </row>
    <row r="141" spans="2:12" s="1" customFormat="1" ht="22.5" customHeight="1">
      <c r="B141" s="42"/>
      <c r="C141" s="64"/>
      <c r="D141" s="64"/>
      <c r="E141" s="428" t="s">
        <v>9388</v>
      </c>
      <c r="F141" s="426"/>
      <c r="G141" s="426"/>
      <c r="H141" s="426"/>
      <c r="I141" s="173"/>
      <c r="J141" s="64"/>
      <c r="K141" s="64"/>
      <c r="L141" s="62"/>
    </row>
    <row r="142" spans="2:12" s="1" customFormat="1" ht="14.45" customHeight="1">
      <c r="B142" s="42"/>
      <c r="C142" s="66" t="s">
        <v>427</v>
      </c>
      <c r="D142" s="64"/>
      <c r="E142" s="64"/>
      <c r="F142" s="64"/>
      <c r="G142" s="64"/>
      <c r="H142" s="64"/>
      <c r="I142" s="173"/>
      <c r="J142" s="64"/>
      <c r="K142" s="64"/>
      <c r="L142" s="62"/>
    </row>
    <row r="143" spans="2:12" s="1" customFormat="1" ht="23.25" customHeight="1">
      <c r="B143" s="42"/>
      <c r="C143" s="64"/>
      <c r="D143" s="64"/>
      <c r="E143" s="395" t="str">
        <f>E13</f>
        <v>07a - Silnoproudé elektroinstalace</v>
      </c>
      <c r="F143" s="426"/>
      <c r="G143" s="426"/>
      <c r="H143" s="426"/>
      <c r="I143" s="173"/>
      <c r="J143" s="64"/>
      <c r="K143" s="64"/>
      <c r="L143" s="62"/>
    </row>
    <row r="144" spans="2:12" s="1" customFormat="1" ht="6.95" customHeight="1">
      <c r="B144" s="42"/>
      <c r="C144" s="64"/>
      <c r="D144" s="64"/>
      <c r="E144" s="64"/>
      <c r="F144" s="64"/>
      <c r="G144" s="64"/>
      <c r="H144" s="64"/>
      <c r="I144" s="173"/>
      <c r="J144" s="64"/>
      <c r="K144" s="64"/>
      <c r="L144" s="62"/>
    </row>
    <row r="145" spans="2:65" s="1" customFormat="1" ht="18" customHeight="1">
      <c r="B145" s="42"/>
      <c r="C145" s="66" t="s">
        <v>23</v>
      </c>
      <c r="D145" s="64"/>
      <c r="E145" s="64"/>
      <c r="F145" s="174" t="str">
        <f>F16</f>
        <v>FN Olomouc</v>
      </c>
      <c r="G145" s="64"/>
      <c r="H145" s="64"/>
      <c r="I145" s="175" t="s">
        <v>25</v>
      </c>
      <c r="J145" s="74" t="str">
        <f>IF(J16="","",J16)</f>
        <v>26.1.2017</v>
      </c>
      <c r="K145" s="64"/>
      <c r="L145" s="62"/>
    </row>
    <row r="146" spans="2:65" s="1" customFormat="1" ht="6.95" customHeight="1">
      <c r="B146" s="42"/>
      <c r="C146" s="64"/>
      <c r="D146" s="64"/>
      <c r="E146" s="64"/>
      <c r="F146" s="64"/>
      <c r="G146" s="64"/>
      <c r="H146" s="64"/>
      <c r="I146" s="173"/>
      <c r="J146" s="64"/>
      <c r="K146" s="64"/>
      <c r="L146" s="62"/>
    </row>
    <row r="147" spans="2:65" s="1" customFormat="1">
      <c r="B147" s="42"/>
      <c r="C147" s="66" t="s">
        <v>27</v>
      </c>
      <c r="D147" s="64"/>
      <c r="E147" s="64"/>
      <c r="F147" s="174" t="str">
        <f>E19</f>
        <v>SPS Projekt s. r.o., Za Návsí 1670/9, Praha 10</v>
      </c>
      <c r="G147" s="64"/>
      <c r="H147" s="64"/>
      <c r="I147" s="175" t="s">
        <v>34</v>
      </c>
      <c r="J147" s="174" t="str">
        <f>E25</f>
        <v>OK Plan Architects s.r.o., Na Závodí 631, Humpolec</v>
      </c>
      <c r="K147" s="64"/>
      <c r="L147" s="62"/>
    </row>
    <row r="148" spans="2:65" s="1" customFormat="1" ht="14.45" customHeight="1">
      <c r="B148" s="42"/>
      <c r="C148" s="66" t="s">
        <v>32</v>
      </c>
      <c r="D148" s="64"/>
      <c r="E148" s="64"/>
      <c r="F148" s="174" t="str">
        <f>IF(E22="","",E22)</f>
        <v/>
      </c>
      <c r="G148" s="64"/>
      <c r="H148" s="64"/>
      <c r="I148" s="173"/>
      <c r="J148" s="64"/>
      <c r="K148" s="64"/>
      <c r="L148" s="62"/>
    </row>
    <row r="149" spans="2:65" s="1" customFormat="1" ht="10.35" customHeight="1">
      <c r="B149" s="42"/>
      <c r="C149" s="64"/>
      <c r="D149" s="64"/>
      <c r="E149" s="64"/>
      <c r="F149" s="64"/>
      <c r="G149" s="64"/>
      <c r="H149" s="64"/>
      <c r="I149" s="173"/>
      <c r="J149" s="64"/>
      <c r="K149" s="64"/>
      <c r="L149" s="62"/>
    </row>
    <row r="150" spans="2:65" s="10" customFormat="1" ht="29.25" customHeight="1">
      <c r="B150" s="176"/>
      <c r="C150" s="177" t="s">
        <v>293</v>
      </c>
      <c r="D150" s="178" t="s">
        <v>59</v>
      </c>
      <c r="E150" s="178" t="s">
        <v>55</v>
      </c>
      <c r="F150" s="178" t="s">
        <v>294</v>
      </c>
      <c r="G150" s="178" t="s">
        <v>295</v>
      </c>
      <c r="H150" s="178" t="s">
        <v>296</v>
      </c>
      <c r="I150" s="179" t="s">
        <v>297</v>
      </c>
      <c r="J150" s="178" t="s">
        <v>282</v>
      </c>
      <c r="K150" s="180" t="s">
        <v>298</v>
      </c>
      <c r="L150" s="181"/>
      <c r="M150" s="82" t="s">
        <v>299</v>
      </c>
      <c r="N150" s="83" t="s">
        <v>44</v>
      </c>
      <c r="O150" s="83" t="s">
        <v>300</v>
      </c>
      <c r="P150" s="83" t="s">
        <v>301</v>
      </c>
      <c r="Q150" s="83" t="s">
        <v>302</v>
      </c>
      <c r="R150" s="83" t="s">
        <v>303</v>
      </c>
      <c r="S150" s="83" t="s">
        <v>304</v>
      </c>
      <c r="T150" s="84" t="s">
        <v>305</v>
      </c>
    </row>
    <row r="151" spans="2:65" s="1" customFormat="1" ht="29.25" customHeight="1">
      <c r="B151" s="42"/>
      <c r="C151" s="88" t="s">
        <v>283</v>
      </c>
      <c r="D151" s="64"/>
      <c r="E151" s="64"/>
      <c r="F151" s="64"/>
      <c r="G151" s="64"/>
      <c r="H151" s="64"/>
      <c r="I151" s="173"/>
      <c r="J151" s="182">
        <f>BK151</f>
        <v>0</v>
      </c>
      <c r="K151" s="64"/>
      <c r="L151" s="62"/>
      <c r="M151" s="85"/>
      <c r="N151" s="86"/>
      <c r="O151" s="86"/>
      <c r="P151" s="183">
        <f>P152+P198+P244+P270+P296+P335+P374+P383+P392+P415+P438+P447+P456+P495+P534+P577+P620+P628+P636+P681+P713+P723+P733+P749+P765+P784+P803+P881+P921+P962+P999+P1039+P1093+P1135+P1173+P1245+P1287+P1343+P1364+P1400+P1434+P1498+P1569+P1673+P1691+P1711+P1720+P1729+P1739+P1751+P1756+P1761+P1773+P1785+P1788+P1791+P1795+P1799+P1808+P1817+P1830+P1842+P1849</f>
        <v>0</v>
      </c>
      <c r="Q151" s="86"/>
      <c r="R151" s="183">
        <f>R152+R198+R244+R270+R296+R335+R374+R383+R392+R415+R438+R447+R456+R495+R534+R577+R620+R628+R636+R681+R713+R723+R733+R749+R765+R784+R803+R881+R921+R962+R999+R1039+R1093+R1135+R1173+R1245+R1287+R1343+R1364+R1400+R1434+R1498+R1569+R1673+R1691+R1711+R1720+R1729+R1739+R1751+R1756+R1761+R1773+R1785+R1788+R1791+R1795+R1799+R1808+R1817+R1830+R1842+R1849</f>
        <v>0</v>
      </c>
      <c r="S151" s="86"/>
      <c r="T151" s="184">
        <f>T152+T198+T244+T270+T296+T335+T374+T383+T392+T415+T438+T447+T456+T495+T534+T577+T620+T628+T636+T681+T713+T723+T733+T749+T765+T784+T803+T881+T921+T962+T999+T1039+T1093+T1135+T1173+T1245+T1287+T1343+T1364+T1400+T1434+T1498+T1569+T1673+T1691+T1711+T1720+T1729+T1739+T1751+T1756+T1761+T1773+T1785+T1788+T1791+T1795+T1799+T1808+T1817+T1830+T1842+T1849</f>
        <v>0</v>
      </c>
      <c r="AT151" s="25" t="s">
        <v>73</v>
      </c>
      <c r="AU151" s="25" t="s">
        <v>284</v>
      </c>
      <c r="BK151" s="185">
        <f>BK152+BK198+BK244+BK270+BK296+BK335+BK374+BK383+BK392+BK415+BK438+BK447+BK456+BK495+BK534+BK577+BK620+BK628+BK636+BK681+BK713+BK723+BK733+BK749+BK765+BK784+BK803+BK881+BK921+BK962+BK999+BK1039+BK1093+BK1135+BK1173+BK1245+BK1287+BK1343+BK1364+BK1400+BK1434+BK1498+BK1569+BK1673+BK1691+BK1711+BK1720+BK1729+BK1739+BK1751+BK1756+BK1761+BK1773+BK1785+BK1788+BK1791+BK1795+BK1799+BK1808+BK1817+BK1830+BK1842+BK1849</f>
        <v>0</v>
      </c>
    </row>
    <row r="152" spans="2:65" s="11" customFormat="1" ht="37.35" customHeight="1">
      <c r="B152" s="186"/>
      <c r="C152" s="187"/>
      <c r="D152" s="200" t="s">
        <v>73</v>
      </c>
      <c r="E152" s="296" t="s">
        <v>5186</v>
      </c>
      <c r="F152" s="296" t="s">
        <v>9453</v>
      </c>
      <c r="G152" s="187"/>
      <c r="H152" s="187"/>
      <c r="I152" s="190"/>
      <c r="J152" s="297">
        <f>BK152</f>
        <v>0</v>
      </c>
      <c r="K152" s="187"/>
      <c r="L152" s="192"/>
      <c r="M152" s="193"/>
      <c r="N152" s="194"/>
      <c r="O152" s="194"/>
      <c r="P152" s="195">
        <f>SUM(P153:P197)</f>
        <v>0</v>
      </c>
      <c r="Q152" s="194"/>
      <c r="R152" s="195">
        <f>SUM(R153:R197)</f>
        <v>0</v>
      </c>
      <c r="S152" s="194"/>
      <c r="T152" s="196">
        <f>SUM(T153:T197)</f>
        <v>0</v>
      </c>
      <c r="AR152" s="197" t="s">
        <v>84</v>
      </c>
      <c r="AT152" s="198" t="s">
        <v>73</v>
      </c>
      <c r="AU152" s="198" t="s">
        <v>74</v>
      </c>
      <c r="AY152" s="197" t="s">
        <v>308</v>
      </c>
      <c r="BK152" s="199">
        <f>SUM(BK153:BK197)</f>
        <v>0</v>
      </c>
    </row>
    <row r="153" spans="2:65" s="1" customFormat="1" ht="22.5" customHeight="1">
      <c r="B153" s="42"/>
      <c r="C153" s="277" t="s">
        <v>82</v>
      </c>
      <c r="D153" s="277" t="s">
        <v>1079</v>
      </c>
      <c r="E153" s="278" t="s">
        <v>6549</v>
      </c>
      <c r="F153" s="279" t="s">
        <v>9454</v>
      </c>
      <c r="G153" s="280" t="s">
        <v>538</v>
      </c>
      <c r="H153" s="281">
        <v>6</v>
      </c>
      <c r="I153" s="282"/>
      <c r="J153" s="283">
        <f t="shared" ref="J153:J197" si="0">ROUND(I153*H153,2)</f>
        <v>0</v>
      </c>
      <c r="K153" s="279" t="s">
        <v>21</v>
      </c>
      <c r="L153" s="284"/>
      <c r="M153" s="285" t="s">
        <v>21</v>
      </c>
      <c r="N153" s="286" t="s">
        <v>45</v>
      </c>
      <c r="O153" s="43"/>
      <c r="P153" s="212">
        <f t="shared" ref="P153:P197" si="1">O153*H153</f>
        <v>0</v>
      </c>
      <c r="Q153" s="212">
        <v>0</v>
      </c>
      <c r="R153" s="212">
        <f t="shared" ref="R153:R197" si="2">Q153*H153</f>
        <v>0</v>
      </c>
      <c r="S153" s="212">
        <v>0</v>
      </c>
      <c r="T153" s="213">
        <f t="shared" ref="T153:T197" si="3">S153*H153</f>
        <v>0</v>
      </c>
      <c r="AR153" s="25" t="s">
        <v>619</v>
      </c>
      <c r="AT153" s="25" t="s">
        <v>1079</v>
      </c>
      <c r="AU153" s="25" t="s">
        <v>82</v>
      </c>
      <c r="AY153" s="25" t="s">
        <v>308</v>
      </c>
      <c r="BE153" s="214">
        <f t="shared" ref="BE153:BE197" si="4">IF(N153="základní",J153,0)</f>
        <v>0</v>
      </c>
      <c r="BF153" s="214">
        <f t="shared" ref="BF153:BF197" si="5">IF(N153="snížená",J153,0)</f>
        <v>0</v>
      </c>
      <c r="BG153" s="214">
        <f t="shared" ref="BG153:BG197" si="6">IF(N153="zákl. přenesená",J153,0)</f>
        <v>0</v>
      </c>
      <c r="BH153" s="214">
        <f t="shared" ref="BH153:BH197" si="7">IF(N153="sníž. přenesená",J153,0)</f>
        <v>0</v>
      </c>
      <c r="BI153" s="214">
        <f t="shared" ref="BI153:BI197" si="8">IF(N153="nulová",J153,0)</f>
        <v>0</v>
      </c>
      <c r="BJ153" s="25" t="s">
        <v>82</v>
      </c>
      <c r="BK153" s="214">
        <f t="shared" ref="BK153:BK197" si="9">ROUND(I153*H153,2)</f>
        <v>0</v>
      </c>
      <c r="BL153" s="25" t="s">
        <v>375</v>
      </c>
      <c r="BM153" s="25" t="s">
        <v>84</v>
      </c>
    </row>
    <row r="154" spans="2:65" s="1" customFormat="1" ht="22.5" customHeight="1">
      <c r="B154" s="42"/>
      <c r="C154" s="277" t="s">
        <v>84</v>
      </c>
      <c r="D154" s="277" t="s">
        <v>1079</v>
      </c>
      <c r="E154" s="278" t="s">
        <v>6552</v>
      </c>
      <c r="F154" s="279" t="s">
        <v>9455</v>
      </c>
      <c r="G154" s="280" t="s">
        <v>538</v>
      </c>
      <c r="H154" s="281">
        <v>130</v>
      </c>
      <c r="I154" s="282"/>
      <c r="J154" s="283">
        <f t="shared" si="0"/>
        <v>0</v>
      </c>
      <c r="K154" s="279" t="s">
        <v>21</v>
      </c>
      <c r="L154" s="284"/>
      <c r="M154" s="285" t="s">
        <v>21</v>
      </c>
      <c r="N154" s="286" t="s">
        <v>45</v>
      </c>
      <c r="O154" s="43"/>
      <c r="P154" s="212">
        <f t="shared" si="1"/>
        <v>0</v>
      </c>
      <c r="Q154" s="212">
        <v>0</v>
      </c>
      <c r="R154" s="212">
        <f t="shared" si="2"/>
        <v>0</v>
      </c>
      <c r="S154" s="212">
        <v>0</v>
      </c>
      <c r="T154" s="213">
        <f t="shared" si="3"/>
        <v>0</v>
      </c>
      <c r="AR154" s="25" t="s">
        <v>619</v>
      </c>
      <c r="AT154" s="25" t="s">
        <v>1079</v>
      </c>
      <c r="AU154" s="25" t="s">
        <v>82</v>
      </c>
      <c r="AY154" s="25" t="s">
        <v>308</v>
      </c>
      <c r="BE154" s="214">
        <f t="shared" si="4"/>
        <v>0</v>
      </c>
      <c r="BF154" s="214">
        <f t="shared" si="5"/>
        <v>0</v>
      </c>
      <c r="BG154" s="214">
        <f t="shared" si="6"/>
        <v>0</v>
      </c>
      <c r="BH154" s="214">
        <f t="shared" si="7"/>
        <v>0</v>
      </c>
      <c r="BI154" s="214">
        <f t="shared" si="8"/>
        <v>0</v>
      </c>
      <c r="BJ154" s="25" t="s">
        <v>82</v>
      </c>
      <c r="BK154" s="214">
        <f t="shared" si="9"/>
        <v>0</v>
      </c>
      <c r="BL154" s="25" t="s">
        <v>375</v>
      </c>
      <c r="BM154" s="25" t="s">
        <v>327</v>
      </c>
    </row>
    <row r="155" spans="2:65" s="1" customFormat="1" ht="22.5" customHeight="1">
      <c r="B155" s="42"/>
      <c r="C155" s="277" t="s">
        <v>95</v>
      </c>
      <c r="D155" s="277" t="s">
        <v>1079</v>
      </c>
      <c r="E155" s="278" t="s">
        <v>6555</v>
      </c>
      <c r="F155" s="279" t="s">
        <v>9456</v>
      </c>
      <c r="G155" s="280" t="s">
        <v>538</v>
      </c>
      <c r="H155" s="281">
        <v>240</v>
      </c>
      <c r="I155" s="282"/>
      <c r="J155" s="283">
        <f t="shared" si="0"/>
        <v>0</v>
      </c>
      <c r="K155" s="279" t="s">
        <v>21</v>
      </c>
      <c r="L155" s="284"/>
      <c r="M155" s="285" t="s">
        <v>21</v>
      </c>
      <c r="N155" s="286" t="s">
        <v>45</v>
      </c>
      <c r="O155" s="43"/>
      <c r="P155" s="212">
        <f t="shared" si="1"/>
        <v>0</v>
      </c>
      <c r="Q155" s="212">
        <v>0</v>
      </c>
      <c r="R155" s="212">
        <f t="shared" si="2"/>
        <v>0</v>
      </c>
      <c r="S155" s="212">
        <v>0</v>
      </c>
      <c r="T155" s="213">
        <f t="shared" si="3"/>
        <v>0</v>
      </c>
      <c r="AR155" s="25" t="s">
        <v>619</v>
      </c>
      <c r="AT155" s="25" t="s">
        <v>1079</v>
      </c>
      <c r="AU155" s="25" t="s">
        <v>82</v>
      </c>
      <c r="AY155" s="25" t="s">
        <v>308</v>
      </c>
      <c r="BE155" s="214">
        <f t="shared" si="4"/>
        <v>0</v>
      </c>
      <c r="BF155" s="214">
        <f t="shared" si="5"/>
        <v>0</v>
      </c>
      <c r="BG155" s="214">
        <f t="shared" si="6"/>
        <v>0</v>
      </c>
      <c r="BH155" s="214">
        <f t="shared" si="7"/>
        <v>0</v>
      </c>
      <c r="BI155" s="214">
        <f t="shared" si="8"/>
        <v>0</v>
      </c>
      <c r="BJ155" s="25" t="s">
        <v>82</v>
      </c>
      <c r="BK155" s="214">
        <f t="shared" si="9"/>
        <v>0</v>
      </c>
      <c r="BL155" s="25" t="s">
        <v>375</v>
      </c>
      <c r="BM155" s="25" t="s">
        <v>334</v>
      </c>
    </row>
    <row r="156" spans="2:65" s="1" customFormat="1" ht="22.5" customHeight="1">
      <c r="B156" s="42"/>
      <c r="C156" s="277" t="s">
        <v>327</v>
      </c>
      <c r="D156" s="277" t="s">
        <v>1079</v>
      </c>
      <c r="E156" s="278" t="s">
        <v>6559</v>
      </c>
      <c r="F156" s="279" t="s">
        <v>9457</v>
      </c>
      <c r="G156" s="280" t="s">
        <v>538</v>
      </c>
      <c r="H156" s="281">
        <v>460</v>
      </c>
      <c r="I156" s="282"/>
      <c r="J156" s="283">
        <f t="shared" si="0"/>
        <v>0</v>
      </c>
      <c r="K156" s="279" t="s">
        <v>21</v>
      </c>
      <c r="L156" s="284"/>
      <c r="M156" s="285" t="s">
        <v>21</v>
      </c>
      <c r="N156" s="286" t="s">
        <v>45</v>
      </c>
      <c r="O156" s="43"/>
      <c r="P156" s="212">
        <f t="shared" si="1"/>
        <v>0</v>
      </c>
      <c r="Q156" s="212">
        <v>0</v>
      </c>
      <c r="R156" s="212">
        <f t="shared" si="2"/>
        <v>0</v>
      </c>
      <c r="S156" s="212">
        <v>0</v>
      </c>
      <c r="T156" s="213">
        <f t="shared" si="3"/>
        <v>0</v>
      </c>
      <c r="AR156" s="25" t="s">
        <v>619</v>
      </c>
      <c r="AT156" s="25" t="s">
        <v>1079</v>
      </c>
      <c r="AU156" s="25" t="s">
        <v>82</v>
      </c>
      <c r="AY156" s="25" t="s">
        <v>308</v>
      </c>
      <c r="BE156" s="214">
        <f t="shared" si="4"/>
        <v>0</v>
      </c>
      <c r="BF156" s="214">
        <f t="shared" si="5"/>
        <v>0</v>
      </c>
      <c r="BG156" s="214">
        <f t="shared" si="6"/>
        <v>0</v>
      </c>
      <c r="BH156" s="214">
        <f t="shared" si="7"/>
        <v>0</v>
      </c>
      <c r="BI156" s="214">
        <f t="shared" si="8"/>
        <v>0</v>
      </c>
      <c r="BJ156" s="25" t="s">
        <v>82</v>
      </c>
      <c r="BK156" s="214">
        <f t="shared" si="9"/>
        <v>0</v>
      </c>
      <c r="BL156" s="25" t="s">
        <v>375</v>
      </c>
      <c r="BM156" s="25" t="s">
        <v>342</v>
      </c>
    </row>
    <row r="157" spans="2:65" s="1" customFormat="1" ht="22.5" customHeight="1">
      <c r="B157" s="42"/>
      <c r="C157" s="277" t="s">
        <v>307</v>
      </c>
      <c r="D157" s="277" t="s">
        <v>1079</v>
      </c>
      <c r="E157" s="278" t="s">
        <v>6562</v>
      </c>
      <c r="F157" s="279" t="s">
        <v>9458</v>
      </c>
      <c r="G157" s="280" t="s">
        <v>538</v>
      </c>
      <c r="H157" s="281">
        <v>520</v>
      </c>
      <c r="I157" s="282"/>
      <c r="J157" s="283">
        <f t="shared" si="0"/>
        <v>0</v>
      </c>
      <c r="K157" s="279" t="s">
        <v>21</v>
      </c>
      <c r="L157" s="284"/>
      <c r="M157" s="285" t="s">
        <v>21</v>
      </c>
      <c r="N157" s="286" t="s">
        <v>45</v>
      </c>
      <c r="O157" s="43"/>
      <c r="P157" s="212">
        <f t="shared" si="1"/>
        <v>0</v>
      </c>
      <c r="Q157" s="212">
        <v>0</v>
      </c>
      <c r="R157" s="212">
        <f t="shared" si="2"/>
        <v>0</v>
      </c>
      <c r="S157" s="212">
        <v>0</v>
      </c>
      <c r="T157" s="213">
        <f t="shared" si="3"/>
        <v>0</v>
      </c>
      <c r="AR157" s="25" t="s">
        <v>619</v>
      </c>
      <c r="AT157" s="25" t="s">
        <v>1079</v>
      </c>
      <c r="AU157" s="25" t="s">
        <v>82</v>
      </c>
      <c r="AY157" s="25" t="s">
        <v>308</v>
      </c>
      <c r="BE157" s="214">
        <f t="shared" si="4"/>
        <v>0</v>
      </c>
      <c r="BF157" s="214">
        <f t="shared" si="5"/>
        <v>0</v>
      </c>
      <c r="BG157" s="214">
        <f t="shared" si="6"/>
        <v>0</v>
      </c>
      <c r="BH157" s="214">
        <f t="shared" si="7"/>
        <v>0</v>
      </c>
      <c r="BI157" s="214">
        <f t="shared" si="8"/>
        <v>0</v>
      </c>
      <c r="BJ157" s="25" t="s">
        <v>82</v>
      </c>
      <c r="BK157" s="214">
        <f t="shared" si="9"/>
        <v>0</v>
      </c>
      <c r="BL157" s="25" t="s">
        <v>375</v>
      </c>
      <c r="BM157" s="25" t="s">
        <v>350</v>
      </c>
    </row>
    <row r="158" spans="2:65" s="1" customFormat="1" ht="22.5" customHeight="1">
      <c r="B158" s="42"/>
      <c r="C158" s="277" t="s">
        <v>334</v>
      </c>
      <c r="D158" s="277" t="s">
        <v>1079</v>
      </c>
      <c r="E158" s="278" t="s">
        <v>6564</v>
      </c>
      <c r="F158" s="279" t="s">
        <v>9459</v>
      </c>
      <c r="G158" s="280" t="s">
        <v>538</v>
      </c>
      <c r="H158" s="281">
        <v>1840</v>
      </c>
      <c r="I158" s="282"/>
      <c r="J158" s="283">
        <f t="shared" si="0"/>
        <v>0</v>
      </c>
      <c r="K158" s="279" t="s">
        <v>21</v>
      </c>
      <c r="L158" s="284"/>
      <c r="M158" s="285" t="s">
        <v>21</v>
      </c>
      <c r="N158" s="286" t="s">
        <v>45</v>
      </c>
      <c r="O158" s="43"/>
      <c r="P158" s="212">
        <f t="shared" si="1"/>
        <v>0</v>
      </c>
      <c r="Q158" s="212">
        <v>0</v>
      </c>
      <c r="R158" s="212">
        <f t="shared" si="2"/>
        <v>0</v>
      </c>
      <c r="S158" s="212">
        <v>0</v>
      </c>
      <c r="T158" s="213">
        <f t="shared" si="3"/>
        <v>0</v>
      </c>
      <c r="AR158" s="25" t="s">
        <v>619</v>
      </c>
      <c r="AT158" s="25" t="s">
        <v>1079</v>
      </c>
      <c r="AU158" s="25" t="s">
        <v>82</v>
      </c>
      <c r="AY158" s="25" t="s">
        <v>308</v>
      </c>
      <c r="BE158" s="214">
        <f t="shared" si="4"/>
        <v>0</v>
      </c>
      <c r="BF158" s="214">
        <f t="shared" si="5"/>
        <v>0</v>
      </c>
      <c r="BG158" s="214">
        <f t="shared" si="6"/>
        <v>0</v>
      </c>
      <c r="BH158" s="214">
        <f t="shared" si="7"/>
        <v>0</v>
      </c>
      <c r="BI158" s="214">
        <f t="shared" si="8"/>
        <v>0</v>
      </c>
      <c r="BJ158" s="25" t="s">
        <v>82</v>
      </c>
      <c r="BK158" s="214">
        <f t="shared" si="9"/>
        <v>0</v>
      </c>
      <c r="BL158" s="25" t="s">
        <v>375</v>
      </c>
      <c r="BM158" s="25" t="s">
        <v>360</v>
      </c>
    </row>
    <row r="159" spans="2:65" s="1" customFormat="1" ht="22.5" customHeight="1">
      <c r="B159" s="42"/>
      <c r="C159" s="277" t="s">
        <v>338</v>
      </c>
      <c r="D159" s="277" t="s">
        <v>1079</v>
      </c>
      <c r="E159" s="278" t="s">
        <v>6567</v>
      </c>
      <c r="F159" s="279" t="s">
        <v>9460</v>
      </c>
      <c r="G159" s="280" t="s">
        <v>538</v>
      </c>
      <c r="H159" s="281">
        <v>220</v>
      </c>
      <c r="I159" s="282"/>
      <c r="J159" s="283">
        <f t="shared" si="0"/>
        <v>0</v>
      </c>
      <c r="K159" s="279" t="s">
        <v>21</v>
      </c>
      <c r="L159" s="284"/>
      <c r="M159" s="285" t="s">
        <v>21</v>
      </c>
      <c r="N159" s="286" t="s">
        <v>45</v>
      </c>
      <c r="O159" s="43"/>
      <c r="P159" s="212">
        <f t="shared" si="1"/>
        <v>0</v>
      </c>
      <c r="Q159" s="212">
        <v>0</v>
      </c>
      <c r="R159" s="212">
        <f t="shared" si="2"/>
        <v>0</v>
      </c>
      <c r="S159" s="212">
        <v>0</v>
      </c>
      <c r="T159" s="213">
        <f t="shared" si="3"/>
        <v>0</v>
      </c>
      <c r="AR159" s="25" t="s">
        <v>619</v>
      </c>
      <c r="AT159" s="25" t="s">
        <v>1079</v>
      </c>
      <c r="AU159" s="25" t="s">
        <v>82</v>
      </c>
      <c r="AY159" s="25" t="s">
        <v>308</v>
      </c>
      <c r="BE159" s="214">
        <f t="shared" si="4"/>
        <v>0</v>
      </c>
      <c r="BF159" s="214">
        <f t="shared" si="5"/>
        <v>0</v>
      </c>
      <c r="BG159" s="214">
        <f t="shared" si="6"/>
        <v>0</v>
      </c>
      <c r="BH159" s="214">
        <f t="shared" si="7"/>
        <v>0</v>
      </c>
      <c r="BI159" s="214">
        <f t="shared" si="8"/>
        <v>0</v>
      </c>
      <c r="BJ159" s="25" t="s">
        <v>82</v>
      </c>
      <c r="BK159" s="214">
        <f t="shared" si="9"/>
        <v>0</v>
      </c>
      <c r="BL159" s="25" t="s">
        <v>375</v>
      </c>
      <c r="BM159" s="25" t="s">
        <v>368</v>
      </c>
    </row>
    <row r="160" spans="2:65" s="1" customFormat="1" ht="22.5" customHeight="1">
      <c r="B160" s="42"/>
      <c r="C160" s="277" t="s">
        <v>342</v>
      </c>
      <c r="D160" s="277" t="s">
        <v>1079</v>
      </c>
      <c r="E160" s="278" t="s">
        <v>6570</v>
      </c>
      <c r="F160" s="279" t="s">
        <v>9461</v>
      </c>
      <c r="G160" s="280" t="s">
        <v>538</v>
      </c>
      <c r="H160" s="281">
        <v>1200</v>
      </c>
      <c r="I160" s="282"/>
      <c r="J160" s="283">
        <f t="shared" si="0"/>
        <v>0</v>
      </c>
      <c r="K160" s="279" t="s">
        <v>21</v>
      </c>
      <c r="L160" s="284"/>
      <c r="M160" s="285" t="s">
        <v>21</v>
      </c>
      <c r="N160" s="286" t="s">
        <v>45</v>
      </c>
      <c r="O160" s="43"/>
      <c r="P160" s="212">
        <f t="shared" si="1"/>
        <v>0</v>
      </c>
      <c r="Q160" s="212">
        <v>0</v>
      </c>
      <c r="R160" s="212">
        <f t="shared" si="2"/>
        <v>0</v>
      </c>
      <c r="S160" s="212">
        <v>0</v>
      </c>
      <c r="T160" s="213">
        <f t="shared" si="3"/>
        <v>0</v>
      </c>
      <c r="AR160" s="25" t="s">
        <v>619</v>
      </c>
      <c r="AT160" s="25" t="s">
        <v>1079</v>
      </c>
      <c r="AU160" s="25" t="s">
        <v>82</v>
      </c>
      <c r="AY160" s="25" t="s">
        <v>308</v>
      </c>
      <c r="BE160" s="214">
        <f t="shared" si="4"/>
        <v>0</v>
      </c>
      <c r="BF160" s="214">
        <f t="shared" si="5"/>
        <v>0</v>
      </c>
      <c r="BG160" s="214">
        <f t="shared" si="6"/>
        <v>0</v>
      </c>
      <c r="BH160" s="214">
        <f t="shared" si="7"/>
        <v>0</v>
      </c>
      <c r="BI160" s="214">
        <f t="shared" si="8"/>
        <v>0</v>
      </c>
      <c r="BJ160" s="25" t="s">
        <v>82</v>
      </c>
      <c r="BK160" s="214">
        <f t="shared" si="9"/>
        <v>0</v>
      </c>
      <c r="BL160" s="25" t="s">
        <v>375</v>
      </c>
      <c r="BM160" s="25" t="s">
        <v>375</v>
      </c>
    </row>
    <row r="161" spans="2:65" s="1" customFormat="1" ht="22.5" customHeight="1">
      <c r="B161" s="42"/>
      <c r="C161" s="277" t="s">
        <v>346</v>
      </c>
      <c r="D161" s="277" t="s">
        <v>1079</v>
      </c>
      <c r="E161" s="278" t="s">
        <v>6574</v>
      </c>
      <c r="F161" s="279" t="s">
        <v>9462</v>
      </c>
      <c r="G161" s="280" t="s">
        <v>538</v>
      </c>
      <c r="H161" s="281">
        <v>300</v>
      </c>
      <c r="I161" s="282"/>
      <c r="J161" s="283">
        <f t="shared" si="0"/>
        <v>0</v>
      </c>
      <c r="K161" s="279" t="s">
        <v>21</v>
      </c>
      <c r="L161" s="284"/>
      <c r="M161" s="285" t="s">
        <v>21</v>
      </c>
      <c r="N161" s="286" t="s">
        <v>45</v>
      </c>
      <c r="O161" s="43"/>
      <c r="P161" s="212">
        <f t="shared" si="1"/>
        <v>0</v>
      </c>
      <c r="Q161" s="212">
        <v>0</v>
      </c>
      <c r="R161" s="212">
        <f t="shared" si="2"/>
        <v>0</v>
      </c>
      <c r="S161" s="212">
        <v>0</v>
      </c>
      <c r="T161" s="213">
        <f t="shared" si="3"/>
        <v>0</v>
      </c>
      <c r="AR161" s="25" t="s">
        <v>619</v>
      </c>
      <c r="AT161" s="25" t="s">
        <v>1079</v>
      </c>
      <c r="AU161" s="25" t="s">
        <v>82</v>
      </c>
      <c r="AY161" s="25" t="s">
        <v>308</v>
      </c>
      <c r="BE161" s="214">
        <f t="shared" si="4"/>
        <v>0</v>
      </c>
      <c r="BF161" s="214">
        <f t="shared" si="5"/>
        <v>0</v>
      </c>
      <c r="BG161" s="214">
        <f t="shared" si="6"/>
        <v>0</v>
      </c>
      <c r="BH161" s="214">
        <f t="shared" si="7"/>
        <v>0</v>
      </c>
      <c r="BI161" s="214">
        <f t="shared" si="8"/>
        <v>0</v>
      </c>
      <c r="BJ161" s="25" t="s">
        <v>82</v>
      </c>
      <c r="BK161" s="214">
        <f t="shared" si="9"/>
        <v>0</v>
      </c>
      <c r="BL161" s="25" t="s">
        <v>375</v>
      </c>
      <c r="BM161" s="25" t="s">
        <v>385</v>
      </c>
    </row>
    <row r="162" spans="2:65" s="1" customFormat="1" ht="22.5" customHeight="1">
      <c r="B162" s="42"/>
      <c r="C162" s="277" t="s">
        <v>350</v>
      </c>
      <c r="D162" s="277" t="s">
        <v>1079</v>
      </c>
      <c r="E162" s="278" t="s">
        <v>6577</v>
      </c>
      <c r="F162" s="279" t="s">
        <v>9463</v>
      </c>
      <c r="G162" s="280" t="s">
        <v>538</v>
      </c>
      <c r="H162" s="281">
        <v>640</v>
      </c>
      <c r="I162" s="282"/>
      <c r="J162" s="283">
        <f t="shared" si="0"/>
        <v>0</v>
      </c>
      <c r="K162" s="279" t="s">
        <v>21</v>
      </c>
      <c r="L162" s="284"/>
      <c r="M162" s="285" t="s">
        <v>21</v>
      </c>
      <c r="N162" s="286" t="s">
        <v>45</v>
      </c>
      <c r="O162" s="43"/>
      <c r="P162" s="212">
        <f t="shared" si="1"/>
        <v>0</v>
      </c>
      <c r="Q162" s="212">
        <v>0</v>
      </c>
      <c r="R162" s="212">
        <f t="shared" si="2"/>
        <v>0</v>
      </c>
      <c r="S162" s="212">
        <v>0</v>
      </c>
      <c r="T162" s="213">
        <f t="shared" si="3"/>
        <v>0</v>
      </c>
      <c r="AR162" s="25" t="s">
        <v>619</v>
      </c>
      <c r="AT162" s="25" t="s">
        <v>1079</v>
      </c>
      <c r="AU162" s="25" t="s">
        <v>82</v>
      </c>
      <c r="AY162" s="25" t="s">
        <v>308</v>
      </c>
      <c r="BE162" s="214">
        <f t="shared" si="4"/>
        <v>0</v>
      </c>
      <c r="BF162" s="214">
        <f t="shared" si="5"/>
        <v>0</v>
      </c>
      <c r="BG162" s="214">
        <f t="shared" si="6"/>
        <v>0</v>
      </c>
      <c r="BH162" s="214">
        <f t="shared" si="7"/>
        <v>0</v>
      </c>
      <c r="BI162" s="214">
        <f t="shared" si="8"/>
        <v>0</v>
      </c>
      <c r="BJ162" s="25" t="s">
        <v>82</v>
      </c>
      <c r="BK162" s="214">
        <f t="shared" si="9"/>
        <v>0</v>
      </c>
      <c r="BL162" s="25" t="s">
        <v>375</v>
      </c>
      <c r="BM162" s="25" t="s">
        <v>393</v>
      </c>
    </row>
    <row r="163" spans="2:65" s="1" customFormat="1" ht="22.5" customHeight="1">
      <c r="B163" s="42"/>
      <c r="C163" s="277" t="s">
        <v>356</v>
      </c>
      <c r="D163" s="277" t="s">
        <v>1079</v>
      </c>
      <c r="E163" s="278" t="s">
        <v>6579</v>
      </c>
      <c r="F163" s="279" t="s">
        <v>9464</v>
      </c>
      <c r="G163" s="280" t="s">
        <v>538</v>
      </c>
      <c r="H163" s="281">
        <v>5680</v>
      </c>
      <c r="I163" s="282"/>
      <c r="J163" s="283">
        <f t="shared" si="0"/>
        <v>0</v>
      </c>
      <c r="K163" s="279" t="s">
        <v>21</v>
      </c>
      <c r="L163" s="284"/>
      <c r="M163" s="285" t="s">
        <v>21</v>
      </c>
      <c r="N163" s="286" t="s">
        <v>45</v>
      </c>
      <c r="O163" s="43"/>
      <c r="P163" s="212">
        <f t="shared" si="1"/>
        <v>0</v>
      </c>
      <c r="Q163" s="212">
        <v>0</v>
      </c>
      <c r="R163" s="212">
        <f t="shared" si="2"/>
        <v>0</v>
      </c>
      <c r="S163" s="212">
        <v>0</v>
      </c>
      <c r="T163" s="213">
        <f t="shared" si="3"/>
        <v>0</v>
      </c>
      <c r="AR163" s="25" t="s">
        <v>619</v>
      </c>
      <c r="AT163" s="25" t="s">
        <v>1079</v>
      </c>
      <c r="AU163" s="25" t="s">
        <v>82</v>
      </c>
      <c r="AY163" s="25" t="s">
        <v>308</v>
      </c>
      <c r="BE163" s="214">
        <f t="shared" si="4"/>
        <v>0</v>
      </c>
      <c r="BF163" s="214">
        <f t="shared" si="5"/>
        <v>0</v>
      </c>
      <c r="BG163" s="214">
        <f t="shared" si="6"/>
        <v>0</v>
      </c>
      <c r="BH163" s="214">
        <f t="shared" si="7"/>
        <v>0</v>
      </c>
      <c r="BI163" s="214">
        <f t="shared" si="8"/>
        <v>0</v>
      </c>
      <c r="BJ163" s="25" t="s">
        <v>82</v>
      </c>
      <c r="BK163" s="214">
        <f t="shared" si="9"/>
        <v>0</v>
      </c>
      <c r="BL163" s="25" t="s">
        <v>375</v>
      </c>
      <c r="BM163" s="25" t="s">
        <v>402</v>
      </c>
    </row>
    <row r="164" spans="2:65" s="1" customFormat="1" ht="22.5" customHeight="1">
      <c r="B164" s="42"/>
      <c r="C164" s="277" t="s">
        <v>360</v>
      </c>
      <c r="D164" s="277" t="s">
        <v>1079</v>
      </c>
      <c r="E164" s="278" t="s">
        <v>6581</v>
      </c>
      <c r="F164" s="279" t="s">
        <v>9465</v>
      </c>
      <c r="G164" s="280" t="s">
        <v>538</v>
      </c>
      <c r="H164" s="281">
        <v>8435</v>
      </c>
      <c r="I164" s="282"/>
      <c r="J164" s="283">
        <f t="shared" si="0"/>
        <v>0</v>
      </c>
      <c r="K164" s="279" t="s">
        <v>21</v>
      </c>
      <c r="L164" s="284"/>
      <c r="M164" s="285" t="s">
        <v>21</v>
      </c>
      <c r="N164" s="286" t="s">
        <v>45</v>
      </c>
      <c r="O164" s="43"/>
      <c r="P164" s="212">
        <f t="shared" si="1"/>
        <v>0</v>
      </c>
      <c r="Q164" s="212">
        <v>0</v>
      </c>
      <c r="R164" s="212">
        <f t="shared" si="2"/>
        <v>0</v>
      </c>
      <c r="S164" s="212">
        <v>0</v>
      </c>
      <c r="T164" s="213">
        <f t="shared" si="3"/>
        <v>0</v>
      </c>
      <c r="AR164" s="25" t="s">
        <v>619</v>
      </c>
      <c r="AT164" s="25" t="s">
        <v>1079</v>
      </c>
      <c r="AU164" s="25" t="s">
        <v>82</v>
      </c>
      <c r="AY164" s="25" t="s">
        <v>308</v>
      </c>
      <c r="BE164" s="214">
        <f t="shared" si="4"/>
        <v>0</v>
      </c>
      <c r="BF164" s="214">
        <f t="shared" si="5"/>
        <v>0</v>
      </c>
      <c r="BG164" s="214">
        <f t="shared" si="6"/>
        <v>0</v>
      </c>
      <c r="BH164" s="214">
        <f t="shared" si="7"/>
        <v>0</v>
      </c>
      <c r="BI164" s="214">
        <f t="shared" si="8"/>
        <v>0</v>
      </c>
      <c r="BJ164" s="25" t="s">
        <v>82</v>
      </c>
      <c r="BK164" s="214">
        <f t="shared" si="9"/>
        <v>0</v>
      </c>
      <c r="BL164" s="25" t="s">
        <v>375</v>
      </c>
      <c r="BM164" s="25" t="s">
        <v>410</v>
      </c>
    </row>
    <row r="165" spans="2:65" s="1" customFormat="1" ht="22.5" customHeight="1">
      <c r="B165" s="42"/>
      <c r="C165" s="277" t="s">
        <v>364</v>
      </c>
      <c r="D165" s="277" t="s">
        <v>1079</v>
      </c>
      <c r="E165" s="278" t="s">
        <v>6583</v>
      </c>
      <c r="F165" s="279" t="s">
        <v>9466</v>
      </c>
      <c r="G165" s="280" t="s">
        <v>538</v>
      </c>
      <c r="H165" s="281">
        <v>72</v>
      </c>
      <c r="I165" s="282"/>
      <c r="J165" s="283">
        <f t="shared" si="0"/>
        <v>0</v>
      </c>
      <c r="K165" s="279" t="s">
        <v>21</v>
      </c>
      <c r="L165" s="284"/>
      <c r="M165" s="285" t="s">
        <v>21</v>
      </c>
      <c r="N165" s="286" t="s">
        <v>45</v>
      </c>
      <c r="O165" s="43"/>
      <c r="P165" s="212">
        <f t="shared" si="1"/>
        <v>0</v>
      </c>
      <c r="Q165" s="212">
        <v>0</v>
      </c>
      <c r="R165" s="212">
        <f t="shared" si="2"/>
        <v>0</v>
      </c>
      <c r="S165" s="212">
        <v>0</v>
      </c>
      <c r="T165" s="213">
        <f t="shared" si="3"/>
        <v>0</v>
      </c>
      <c r="AR165" s="25" t="s">
        <v>619</v>
      </c>
      <c r="AT165" s="25" t="s">
        <v>1079</v>
      </c>
      <c r="AU165" s="25" t="s">
        <v>82</v>
      </c>
      <c r="AY165" s="25" t="s">
        <v>308</v>
      </c>
      <c r="BE165" s="214">
        <f t="shared" si="4"/>
        <v>0</v>
      </c>
      <c r="BF165" s="214">
        <f t="shared" si="5"/>
        <v>0</v>
      </c>
      <c r="BG165" s="214">
        <f t="shared" si="6"/>
        <v>0</v>
      </c>
      <c r="BH165" s="214">
        <f t="shared" si="7"/>
        <v>0</v>
      </c>
      <c r="BI165" s="214">
        <f t="shared" si="8"/>
        <v>0</v>
      </c>
      <c r="BJ165" s="25" t="s">
        <v>82</v>
      </c>
      <c r="BK165" s="214">
        <f t="shared" si="9"/>
        <v>0</v>
      </c>
      <c r="BL165" s="25" t="s">
        <v>375</v>
      </c>
      <c r="BM165" s="25" t="s">
        <v>420</v>
      </c>
    </row>
    <row r="166" spans="2:65" s="1" customFormat="1" ht="22.5" customHeight="1">
      <c r="B166" s="42"/>
      <c r="C166" s="277" t="s">
        <v>368</v>
      </c>
      <c r="D166" s="277" t="s">
        <v>1079</v>
      </c>
      <c r="E166" s="278" t="s">
        <v>6585</v>
      </c>
      <c r="F166" s="279" t="s">
        <v>9467</v>
      </c>
      <c r="G166" s="280" t="s">
        <v>538</v>
      </c>
      <c r="H166" s="281">
        <v>480</v>
      </c>
      <c r="I166" s="282"/>
      <c r="J166" s="283">
        <f t="shared" si="0"/>
        <v>0</v>
      </c>
      <c r="K166" s="279" t="s">
        <v>21</v>
      </c>
      <c r="L166" s="284"/>
      <c r="M166" s="285" t="s">
        <v>21</v>
      </c>
      <c r="N166" s="286" t="s">
        <v>45</v>
      </c>
      <c r="O166" s="43"/>
      <c r="P166" s="212">
        <f t="shared" si="1"/>
        <v>0</v>
      </c>
      <c r="Q166" s="212">
        <v>0</v>
      </c>
      <c r="R166" s="212">
        <f t="shared" si="2"/>
        <v>0</v>
      </c>
      <c r="S166" s="212">
        <v>0</v>
      </c>
      <c r="T166" s="213">
        <f t="shared" si="3"/>
        <v>0</v>
      </c>
      <c r="AR166" s="25" t="s">
        <v>619</v>
      </c>
      <c r="AT166" s="25" t="s">
        <v>1079</v>
      </c>
      <c r="AU166" s="25" t="s">
        <v>82</v>
      </c>
      <c r="AY166" s="25" t="s">
        <v>308</v>
      </c>
      <c r="BE166" s="214">
        <f t="shared" si="4"/>
        <v>0</v>
      </c>
      <c r="BF166" s="214">
        <f t="shared" si="5"/>
        <v>0</v>
      </c>
      <c r="BG166" s="214">
        <f t="shared" si="6"/>
        <v>0</v>
      </c>
      <c r="BH166" s="214">
        <f t="shared" si="7"/>
        <v>0</v>
      </c>
      <c r="BI166" s="214">
        <f t="shared" si="8"/>
        <v>0</v>
      </c>
      <c r="BJ166" s="25" t="s">
        <v>82</v>
      </c>
      <c r="BK166" s="214">
        <f t="shared" si="9"/>
        <v>0</v>
      </c>
      <c r="BL166" s="25" t="s">
        <v>375</v>
      </c>
      <c r="BM166" s="25" t="s">
        <v>598</v>
      </c>
    </row>
    <row r="167" spans="2:65" s="1" customFormat="1" ht="22.5" customHeight="1">
      <c r="B167" s="42"/>
      <c r="C167" s="277" t="s">
        <v>10</v>
      </c>
      <c r="D167" s="277" t="s">
        <v>1079</v>
      </c>
      <c r="E167" s="278" t="s">
        <v>9468</v>
      </c>
      <c r="F167" s="279" t="s">
        <v>9469</v>
      </c>
      <c r="G167" s="280" t="s">
        <v>538</v>
      </c>
      <c r="H167" s="281">
        <v>800</v>
      </c>
      <c r="I167" s="282"/>
      <c r="J167" s="283">
        <f t="shared" si="0"/>
        <v>0</v>
      </c>
      <c r="K167" s="279" t="s">
        <v>21</v>
      </c>
      <c r="L167" s="284"/>
      <c r="M167" s="285" t="s">
        <v>21</v>
      </c>
      <c r="N167" s="286" t="s">
        <v>45</v>
      </c>
      <c r="O167" s="43"/>
      <c r="P167" s="212">
        <f t="shared" si="1"/>
        <v>0</v>
      </c>
      <c r="Q167" s="212">
        <v>0</v>
      </c>
      <c r="R167" s="212">
        <f t="shared" si="2"/>
        <v>0</v>
      </c>
      <c r="S167" s="212">
        <v>0</v>
      </c>
      <c r="T167" s="213">
        <f t="shared" si="3"/>
        <v>0</v>
      </c>
      <c r="AR167" s="25" t="s">
        <v>619</v>
      </c>
      <c r="AT167" s="25" t="s">
        <v>1079</v>
      </c>
      <c r="AU167" s="25" t="s">
        <v>82</v>
      </c>
      <c r="AY167" s="25" t="s">
        <v>308</v>
      </c>
      <c r="BE167" s="214">
        <f t="shared" si="4"/>
        <v>0</v>
      </c>
      <c r="BF167" s="214">
        <f t="shared" si="5"/>
        <v>0</v>
      </c>
      <c r="BG167" s="214">
        <f t="shared" si="6"/>
        <v>0</v>
      </c>
      <c r="BH167" s="214">
        <f t="shared" si="7"/>
        <v>0</v>
      </c>
      <c r="BI167" s="214">
        <f t="shared" si="8"/>
        <v>0</v>
      </c>
      <c r="BJ167" s="25" t="s">
        <v>82</v>
      </c>
      <c r="BK167" s="214">
        <f t="shared" si="9"/>
        <v>0</v>
      </c>
      <c r="BL167" s="25" t="s">
        <v>375</v>
      </c>
      <c r="BM167" s="25" t="s">
        <v>608</v>
      </c>
    </row>
    <row r="168" spans="2:65" s="1" customFormat="1" ht="22.5" customHeight="1">
      <c r="B168" s="42"/>
      <c r="C168" s="277" t="s">
        <v>375</v>
      </c>
      <c r="D168" s="277" t="s">
        <v>1079</v>
      </c>
      <c r="E168" s="278" t="s">
        <v>9470</v>
      </c>
      <c r="F168" s="279" t="s">
        <v>9471</v>
      </c>
      <c r="G168" s="280" t="s">
        <v>538</v>
      </c>
      <c r="H168" s="281">
        <v>275</v>
      </c>
      <c r="I168" s="282"/>
      <c r="J168" s="283">
        <f t="shared" si="0"/>
        <v>0</v>
      </c>
      <c r="K168" s="279" t="s">
        <v>21</v>
      </c>
      <c r="L168" s="284"/>
      <c r="M168" s="285" t="s">
        <v>21</v>
      </c>
      <c r="N168" s="286" t="s">
        <v>45</v>
      </c>
      <c r="O168" s="43"/>
      <c r="P168" s="212">
        <f t="shared" si="1"/>
        <v>0</v>
      </c>
      <c r="Q168" s="212">
        <v>0</v>
      </c>
      <c r="R168" s="212">
        <f t="shared" si="2"/>
        <v>0</v>
      </c>
      <c r="S168" s="212">
        <v>0</v>
      </c>
      <c r="T168" s="213">
        <f t="shared" si="3"/>
        <v>0</v>
      </c>
      <c r="AR168" s="25" t="s">
        <v>619</v>
      </c>
      <c r="AT168" s="25" t="s">
        <v>1079</v>
      </c>
      <c r="AU168" s="25" t="s">
        <v>82</v>
      </c>
      <c r="AY168" s="25" t="s">
        <v>308</v>
      </c>
      <c r="BE168" s="214">
        <f t="shared" si="4"/>
        <v>0</v>
      </c>
      <c r="BF168" s="214">
        <f t="shared" si="5"/>
        <v>0</v>
      </c>
      <c r="BG168" s="214">
        <f t="shared" si="6"/>
        <v>0</v>
      </c>
      <c r="BH168" s="214">
        <f t="shared" si="7"/>
        <v>0</v>
      </c>
      <c r="BI168" s="214">
        <f t="shared" si="8"/>
        <v>0</v>
      </c>
      <c r="BJ168" s="25" t="s">
        <v>82</v>
      </c>
      <c r="BK168" s="214">
        <f t="shared" si="9"/>
        <v>0</v>
      </c>
      <c r="BL168" s="25" t="s">
        <v>375</v>
      </c>
      <c r="BM168" s="25" t="s">
        <v>619</v>
      </c>
    </row>
    <row r="169" spans="2:65" s="1" customFormat="1" ht="22.5" customHeight="1">
      <c r="B169" s="42"/>
      <c r="C169" s="277" t="s">
        <v>381</v>
      </c>
      <c r="D169" s="277" t="s">
        <v>1079</v>
      </c>
      <c r="E169" s="278" t="s">
        <v>9472</v>
      </c>
      <c r="F169" s="279" t="s">
        <v>9473</v>
      </c>
      <c r="G169" s="280" t="s">
        <v>538</v>
      </c>
      <c r="H169" s="281">
        <v>80</v>
      </c>
      <c r="I169" s="282"/>
      <c r="J169" s="283">
        <f t="shared" si="0"/>
        <v>0</v>
      </c>
      <c r="K169" s="279" t="s">
        <v>21</v>
      </c>
      <c r="L169" s="284"/>
      <c r="M169" s="285" t="s">
        <v>21</v>
      </c>
      <c r="N169" s="286" t="s">
        <v>45</v>
      </c>
      <c r="O169" s="43"/>
      <c r="P169" s="212">
        <f t="shared" si="1"/>
        <v>0</v>
      </c>
      <c r="Q169" s="212">
        <v>0</v>
      </c>
      <c r="R169" s="212">
        <f t="shared" si="2"/>
        <v>0</v>
      </c>
      <c r="S169" s="212">
        <v>0</v>
      </c>
      <c r="T169" s="213">
        <f t="shared" si="3"/>
        <v>0</v>
      </c>
      <c r="AR169" s="25" t="s">
        <v>619</v>
      </c>
      <c r="AT169" s="25" t="s">
        <v>1079</v>
      </c>
      <c r="AU169" s="25" t="s">
        <v>82</v>
      </c>
      <c r="AY169" s="25" t="s">
        <v>308</v>
      </c>
      <c r="BE169" s="214">
        <f t="shared" si="4"/>
        <v>0</v>
      </c>
      <c r="BF169" s="214">
        <f t="shared" si="5"/>
        <v>0</v>
      </c>
      <c r="BG169" s="214">
        <f t="shared" si="6"/>
        <v>0</v>
      </c>
      <c r="BH169" s="214">
        <f t="shared" si="7"/>
        <v>0</v>
      </c>
      <c r="BI169" s="214">
        <f t="shared" si="8"/>
        <v>0</v>
      </c>
      <c r="BJ169" s="25" t="s">
        <v>82</v>
      </c>
      <c r="BK169" s="214">
        <f t="shared" si="9"/>
        <v>0</v>
      </c>
      <c r="BL169" s="25" t="s">
        <v>375</v>
      </c>
      <c r="BM169" s="25" t="s">
        <v>632</v>
      </c>
    </row>
    <row r="170" spans="2:65" s="1" customFormat="1" ht="22.5" customHeight="1">
      <c r="B170" s="42"/>
      <c r="C170" s="277" t="s">
        <v>385</v>
      </c>
      <c r="D170" s="277" t="s">
        <v>1079</v>
      </c>
      <c r="E170" s="278" t="s">
        <v>9474</v>
      </c>
      <c r="F170" s="279" t="s">
        <v>9475</v>
      </c>
      <c r="G170" s="280" t="s">
        <v>538</v>
      </c>
      <c r="H170" s="281">
        <v>25</v>
      </c>
      <c r="I170" s="282"/>
      <c r="J170" s="283">
        <f t="shared" si="0"/>
        <v>0</v>
      </c>
      <c r="K170" s="279" t="s">
        <v>21</v>
      </c>
      <c r="L170" s="284"/>
      <c r="M170" s="285" t="s">
        <v>21</v>
      </c>
      <c r="N170" s="286" t="s">
        <v>45</v>
      </c>
      <c r="O170" s="43"/>
      <c r="P170" s="212">
        <f t="shared" si="1"/>
        <v>0</v>
      </c>
      <c r="Q170" s="212">
        <v>0</v>
      </c>
      <c r="R170" s="212">
        <f t="shared" si="2"/>
        <v>0</v>
      </c>
      <c r="S170" s="212">
        <v>0</v>
      </c>
      <c r="T170" s="213">
        <f t="shared" si="3"/>
        <v>0</v>
      </c>
      <c r="AR170" s="25" t="s">
        <v>619</v>
      </c>
      <c r="AT170" s="25" t="s">
        <v>1079</v>
      </c>
      <c r="AU170" s="25" t="s">
        <v>82</v>
      </c>
      <c r="AY170" s="25" t="s">
        <v>308</v>
      </c>
      <c r="BE170" s="214">
        <f t="shared" si="4"/>
        <v>0</v>
      </c>
      <c r="BF170" s="214">
        <f t="shared" si="5"/>
        <v>0</v>
      </c>
      <c r="BG170" s="214">
        <f t="shared" si="6"/>
        <v>0</v>
      </c>
      <c r="BH170" s="214">
        <f t="shared" si="7"/>
        <v>0</v>
      </c>
      <c r="BI170" s="214">
        <f t="shared" si="8"/>
        <v>0</v>
      </c>
      <c r="BJ170" s="25" t="s">
        <v>82</v>
      </c>
      <c r="BK170" s="214">
        <f t="shared" si="9"/>
        <v>0</v>
      </c>
      <c r="BL170" s="25" t="s">
        <v>375</v>
      </c>
      <c r="BM170" s="25" t="s">
        <v>644</v>
      </c>
    </row>
    <row r="171" spans="2:65" s="1" customFormat="1" ht="22.5" customHeight="1">
      <c r="B171" s="42"/>
      <c r="C171" s="277" t="s">
        <v>389</v>
      </c>
      <c r="D171" s="277" t="s">
        <v>1079</v>
      </c>
      <c r="E171" s="278" t="s">
        <v>9476</v>
      </c>
      <c r="F171" s="279" t="s">
        <v>9477</v>
      </c>
      <c r="G171" s="280" t="s">
        <v>538</v>
      </c>
      <c r="H171" s="281">
        <v>80</v>
      </c>
      <c r="I171" s="282"/>
      <c r="J171" s="283">
        <f t="shared" si="0"/>
        <v>0</v>
      </c>
      <c r="K171" s="279" t="s">
        <v>21</v>
      </c>
      <c r="L171" s="284"/>
      <c r="M171" s="285" t="s">
        <v>21</v>
      </c>
      <c r="N171" s="286" t="s">
        <v>45</v>
      </c>
      <c r="O171" s="43"/>
      <c r="P171" s="212">
        <f t="shared" si="1"/>
        <v>0</v>
      </c>
      <c r="Q171" s="212">
        <v>0</v>
      </c>
      <c r="R171" s="212">
        <f t="shared" si="2"/>
        <v>0</v>
      </c>
      <c r="S171" s="212">
        <v>0</v>
      </c>
      <c r="T171" s="213">
        <f t="shared" si="3"/>
        <v>0</v>
      </c>
      <c r="AR171" s="25" t="s">
        <v>619</v>
      </c>
      <c r="AT171" s="25" t="s">
        <v>1079</v>
      </c>
      <c r="AU171" s="25" t="s">
        <v>82</v>
      </c>
      <c r="AY171" s="25" t="s">
        <v>308</v>
      </c>
      <c r="BE171" s="214">
        <f t="shared" si="4"/>
        <v>0</v>
      </c>
      <c r="BF171" s="214">
        <f t="shared" si="5"/>
        <v>0</v>
      </c>
      <c r="BG171" s="214">
        <f t="shared" si="6"/>
        <v>0</v>
      </c>
      <c r="BH171" s="214">
        <f t="shared" si="7"/>
        <v>0</v>
      </c>
      <c r="BI171" s="214">
        <f t="shared" si="8"/>
        <v>0</v>
      </c>
      <c r="BJ171" s="25" t="s">
        <v>82</v>
      </c>
      <c r="BK171" s="214">
        <f t="shared" si="9"/>
        <v>0</v>
      </c>
      <c r="BL171" s="25" t="s">
        <v>375</v>
      </c>
      <c r="BM171" s="25" t="s">
        <v>653</v>
      </c>
    </row>
    <row r="172" spans="2:65" s="1" customFormat="1" ht="22.5" customHeight="1">
      <c r="B172" s="42"/>
      <c r="C172" s="277" t="s">
        <v>393</v>
      </c>
      <c r="D172" s="277" t="s">
        <v>1079</v>
      </c>
      <c r="E172" s="278" t="s">
        <v>9478</v>
      </c>
      <c r="F172" s="279" t="s">
        <v>9479</v>
      </c>
      <c r="G172" s="280" t="s">
        <v>538</v>
      </c>
      <c r="H172" s="281">
        <v>220</v>
      </c>
      <c r="I172" s="282"/>
      <c r="J172" s="283">
        <f t="shared" si="0"/>
        <v>0</v>
      </c>
      <c r="K172" s="279" t="s">
        <v>21</v>
      </c>
      <c r="L172" s="284"/>
      <c r="M172" s="285" t="s">
        <v>21</v>
      </c>
      <c r="N172" s="286" t="s">
        <v>45</v>
      </c>
      <c r="O172" s="43"/>
      <c r="P172" s="212">
        <f t="shared" si="1"/>
        <v>0</v>
      </c>
      <c r="Q172" s="212">
        <v>0</v>
      </c>
      <c r="R172" s="212">
        <f t="shared" si="2"/>
        <v>0</v>
      </c>
      <c r="S172" s="212">
        <v>0</v>
      </c>
      <c r="T172" s="213">
        <f t="shared" si="3"/>
        <v>0</v>
      </c>
      <c r="AR172" s="25" t="s">
        <v>619</v>
      </c>
      <c r="AT172" s="25" t="s">
        <v>1079</v>
      </c>
      <c r="AU172" s="25" t="s">
        <v>82</v>
      </c>
      <c r="AY172" s="25" t="s">
        <v>308</v>
      </c>
      <c r="BE172" s="214">
        <f t="shared" si="4"/>
        <v>0</v>
      </c>
      <c r="BF172" s="214">
        <f t="shared" si="5"/>
        <v>0</v>
      </c>
      <c r="BG172" s="214">
        <f t="shared" si="6"/>
        <v>0</v>
      </c>
      <c r="BH172" s="214">
        <f t="shared" si="7"/>
        <v>0</v>
      </c>
      <c r="BI172" s="214">
        <f t="shared" si="8"/>
        <v>0</v>
      </c>
      <c r="BJ172" s="25" t="s">
        <v>82</v>
      </c>
      <c r="BK172" s="214">
        <f t="shared" si="9"/>
        <v>0</v>
      </c>
      <c r="BL172" s="25" t="s">
        <v>375</v>
      </c>
      <c r="BM172" s="25" t="s">
        <v>661</v>
      </c>
    </row>
    <row r="173" spans="2:65" s="1" customFormat="1" ht="22.5" customHeight="1">
      <c r="B173" s="42"/>
      <c r="C173" s="277" t="s">
        <v>9</v>
      </c>
      <c r="D173" s="277" t="s">
        <v>1079</v>
      </c>
      <c r="E173" s="278" t="s">
        <v>9480</v>
      </c>
      <c r="F173" s="279" t="s">
        <v>9481</v>
      </c>
      <c r="G173" s="280" t="s">
        <v>538</v>
      </c>
      <c r="H173" s="281">
        <v>26400</v>
      </c>
      <c r="I173" s="282"/>
      <c r="J173" s="283">
        <f t="shared" si="0"/>
        <v>0</v>
      </c>
      <c r="K173" s="279" t="s">
        <v>21</v>
      </c>
      <c r="L173" s="284"/>
      <c r="M173" s="285" t="s">
        <v>21</v>
      </c>
      <c r="N173" s="286" t="s">
        <v>45</v>
      </c>
      <c r="O173" s="43"/>
      <c r="P173" s="212">
        <f t="shared" si="1"/>
        <v>0</v>
      </c>
      <c r="Q173" s="212">
        <v>0</v>
      </c>
      <c r="R173" s="212">
        <f t="shared" si="2"/>
        <v>0</v>
      </c>
      <c r="S173" s="212">
        <v>0</v>
      </c>
      <c r="T173" s="213">
        <f t="shared" si="3"/>
        <v>0</v>
      </c>
      <c r="AR173" s="25" t="s">
        <v>619</v>
      </c>
      <c r="AT173" s="25" t="s">
        <v>1079</v>
      </c>
      <c r="AU173" s="25" t="s">
        <v>82</v>
      </c>
      <c r="AY173" s="25" t="s">
        <v>308</v>
      </c>
      <c r="BE173" s="214">
        <f t="shared" si="4"/>
        <v>0</v>
      </c>
      <c r="BF173" s="214">
        <f t="shared" si="5"/>
        <v>0</v>
      </c>
      <c r="BG173" s="214">
        <f t="shared" si="6"/>
        <v>0</v>
      </c>
      <c r="BH173" s="214">
        <f t="shared" si="7"/>
        <v>0</v>
      </c>
      <c r="BI173" s="214">
        <f t="shared" si="8"/>
        <v>0</v>
      </c>
      <c r="BJ173" s="25" t="s">
        <v>82</v>
      </c>
      <c r="BK173" s="214">
        <f t="shared" si="9"/>
        <v>0</v>
      </c>
      <c r="BL173" s="25" t="s">
        <v>375</v>
      </c>
      <c r="BM173" s="25" t="s">
        <v>669</v>
      </c>
    </row>
    <row r="174" spans="2:65" s="1" customFormat="1" ht="22.5" customHeight="1">
      <c r="B174" s="42"/>
      <c r="C174" s="277" t="s">
        <v>402</v>
      </c>
      <c r="D174" s="277" t="s">
        <v>1079</v>
      </c>
      <c r="E174" s="278" t="s">
        <v>9482</v>
      </c>
      <c r="F174" s="279" t="s">
        <v>9483</v>
      </c>
      <c r="G174" s="280" t="s">
        <v>538</v>
      </c>
      <c r="H174" s="281">
        <v>240</v>
      </c>
      <c r="I174" s="282"/>
      <c r="J174" s="283">
        <f t="shared" si="0"/>
        <v>0</v>
      </c>
      <c r="K174" s="279" t="s">
        <v>21</v>
      </c>
      <c r="L174" s="284"/>
      <c r="M174" s="285" t="s">
        <v>21</v>
      </c>
      <c r="N174" s="286" t="s">
        <v>45</v>
      </c>
      <c r="O174" s="43"/>
      <c r="P174" s="212">
        <f t="shared" si="1"/>
        <v>0</v>
      </c>
      <c r="Q174" s="212">
        <v>0</v>
      </c>
      <c r="R174" s="212">
        <f t="shared" si="2"/>
        <v>0</v>
      </c>
      <c r="S174" s="212">
        <v>0</v>
      </c>
      <c r="T174" s="213">
        <f t="shared" si="3"/>
        <v>0</v>
      </c>
      <c r="AR174" s="25" t="s">
        <v>619</v>
      </c>
      <c r="AT174" s="25" t="s">
        <v>1079</v>
      </c>
      <c r="AU174" s="25" t="s">
        <v>82</v>
      </c>
      <c r="AY174" s="25" t="s">
        <v>308</v>
      </c>
      <c r="BE174" s="214">
        <f t="shared" si="4"/>
        <v>0</v>
      </c>
      <c r="BF174" s="214">
        <f t="shared" si="5"/>
        <v>0</v>
      </c>
      <c r="BG174" s="214">
        <f t="shared" si="6"/>
        <v>0</v>
      </c>
      <c r="BH174" s="214">
        <f t="shared" si="7"/>
        <v>0</v>
      </c>
      <c r="BI174" s="214">
        <f t="shared" si="8"/>
        <v>0</v>
      </c>
      <c r="BJ174" s="25" t="s">
        <v>82</v>
      </c>
      <c r="BK174" s="214">
        <f t="shared" si="9"/>
        <v>0</v>
      </c>
      <c r="BL174" s="25" t="s">
        <v>375</v>
      </c>
      <c r="BM174" s="25" t="s">
        <v>677</v>
      </c>
    </row>
    <row r="175" spans="2:65" s="1" customFormat="1" ht="22.5" customHeight="1">
      <c r="B175" s="42"/>
      <c r="C175" s="277" t="s">
        <v>406</v>
      </c>
      <c r="D175" s="277" t="s">
        <v>1079</v>
      </c>
      <c r="E175" s="278" t="s">
        <v>9484</v>
      </c>
      <c r="F175" s="279" t="s">
        <v>9485</v>
      </c>
      <c r="G175" s="280" t="s">
        <v>538</v>
      </c>
      <c r="H175" s="281">
        <v>42560</v>
      </c>
      <c r="I175" s="282"/>
      <c r="J175" s="283">
        <f t="shared" si="0"/>
        <v>0</v>
      </c>
      <c r="K175" s="279" t="s">
        <v>21</v>
      </c>
      <c r="L175" s="284"/>
      <c r="M175" s="285" t="s">
        <v>21</v>
      </c>
      <c r="N175" s="286" t="s">
        <v>45</v>
      </c>
      <c r="O175" s="43"/>
      <c r="P175" s="212">
        <f t="shared" si="1"/>
        <v>0</v>
      </c>
      <c r="Q175" s="212">
        <v>0</v>
      </c>
      <c r="R175" s="212">
        <f t="shared" si="2"/>
        <v>0</v>
      </c>
      <c r="S175" s="212">
        <v>0</v>
      </c>
      <c r="T175" s="213">
        <f t="shared" si="3"/>
        <v>0</v>
      </c>
      <c r="AR175" s="25" t="s">
        <v>619</v>
      </c>
      <c r="AT175" s="25" t="s">
        <v>1079</v>
      </c>
      <c r="AU175" s="25" t="s">
        <v>82</v>
      </c>
      <c r="AY175" s="25" t="s">
        <v>308</v>
      </c>
      <c r="BE175" s="214">
        <f t="shared" si="4"/>
        <v>0</v>
      </c>
      <c r="BF175" s="214">
        <f t="shared" si="5"/>
        <v>0</v>
      </c>
      <c r="BG175" s="214">
        <f t="shared" si="6"/>
        <v>0</v>
      </c>
      <c r="BH175" s="214">
        <f t="shared" si="7"/>
        <v>0</v>
      </c>
      <c r="BI175" s="214">
        <f t="shared" si="8"/>
        <v>0</v>
      </c>
      <c r="BJ175" s="25" t="s">
        <v>82</v>
      </c>
      <c r="BK175" s="214">
        <f t="shared" si="9"/>
        <v>0</v>
      </c>
      <c r="BL175" s="25" t="s">
        <v>375</v>
      </c>
      <c r="BM175" s="25" t="s">
        <v>685</v>
      </c>
    </row>
    <row r="176" spans="2:65" s="1" customFormat="1" ht="22.5" customHeight="1">
      <c r="B176" s="42"/>
      <c r="C176" s="277" t="s">
        <v>410</v>
      </c>
      <c r="D176" s="277" t="s">
        <v>1079</v>
      </c>
      <c r="E176" s="278" t="s">
        <v>9486</v>
      </c>
      <c r="F176" s="279" t="s">
        <v>9487</v>
      </c>
      <c r="G176" s="280" t="s">
        <v>538</v>
      </c>
      <c r="H176" s="281">
        <v>160</v>
      </c>
      <c r="I176" s="282"/>
      <c r="J176" s="283">
        <f t="shared" si="0"/>
        <v>0</v>
      </c>
      <c r="K176" s="279" t="s">
        <v>21</v>
      </c>
      <c r="L176" s="284"/>
      <c r="M176" s="285" t="s">
        <v>21</v>
      </c>
      <c r="N176" s="286" t="s">
        <v>45</v>
      </c>
      <c r="O176" s="43"/>
      <c r="P176" s="212">
        <f t="shared" si="1"/>
        <v>0</v>
      </c>
      <c r="Q176" s="212">
        <v>0</v>
      </c>
      <c r="R176" s="212">
        <f t="shared" si="2"/>
        <v>0</v>
      </c>
      <c r="S176" s="212">
        <v>0</v>
      </c>
      <c r="T176" s="213">
        <f t="shared" si="3"/>
        <v>0</v>
      </c>
      <c r="AR176" s="25" t="s">
        <v>619</v>
      </c>
      <c r="AT176" s="25" t="s">
        <v>1079</v>
      </c>
      <c r="AU176" s="25" t="s">
        <v>82</v>
      </c>
      <c r="AY176" s="25" t="s">
        <v>308</v>
      </c>
      <c r="BE176" s="214">
        <f t="shared" si="4"/>
        <v>0</v>
      </c>
      <c r="BF176" s="214">
        <f t="shared" si="5"/>
        <v>0</v>
      </c>
      <c r="BG176" s="214">
        <f t="shared" si="6"/>
        <v>0</v>
      </c>
      <c r="BH176" s="214">
        <f t="shared" si="7"/>
        <v>0</v>
      </c>
      <c r="BI176" s="214">
        <f t="shared" si="8"/>
        <v>0</v>
      </c>
      <c r="BJ176" s="25" t="s">
        <v>82</v>
      </c>
      <c r="BK176" s="214">
        <f t="shared" si="9"/>
        <v>0</v>
      </c>
      <c r="BL176" s="25" t="s">
        <v>375</v>
      </c>
      <c r="BM176" s="25" t="s">
        <v>693</v>
      </c>
    </row>
    <row r="177" spans="2:65" s="1" customFormat="1" ht="22.5" customHeight="1">
      <c r="B177" s="42"/>
      <c r="C177" s="277" t="s">
        <v>416</v>
      </c>
      <c r="D177" s="277" t="s">
        <v>1079</v>
      </c>
      <c r="E177" s="278" t="s">
        <v>9488</v>
      </c>
      <c r="F177" s="279" t="s">
        <v>9489</v>
      </c>
      <c r="G177" s="280" t="s">
        <v>538</v>
      </c>
      <c r="H177" s="281">
        <v>240</v>
      </c>
      <c r="I177" s="282"/>
      <c r="J177" s="283">
        <f t="shared" si="0"/>
        <v>0</v>
      </c>
      <c r="K177" s="279" t="s">
        <v>21</v>
      </c>
      <c r="L177" s="284"/>
      <c r="M177" s="285" t="s">
        <v>21</v>
      </c>
      <c r="N177" s="286" t="s">
        <v>45</v>
      </c>
      <c r="O177" s="43"/>
      <c r="P177" s="212">
        <f t="shared" si="1"/>
        <v>0</v>
      </c>
      <c r="Q177" s="212">
        <v>0</v>
      </c>
      <c r="R177" s="212">
        <f t="shared" si="2"/>
        <v>0</v>
      </c>
      <c r="S177" s="212">
        <v>0</v>
      </c>
      <c r="T177" s="213">
        <f t="shared" si="3"/>
        <v>0</v>
      </c>
      <c r="AR177" s="25" t="s">
        <v>619</v>
      </c>
      <c r="AT177" s="25" t="s">
        <v>1079</v>
      </c>
      <c r="AU177" s="25" t="s">
        <v>82</v>
      </c>
      <c r="AY177" s="25" t="s">
        <v>308</v>
      </c>
      <c r="BE177" s="214">
        <f t="shared" si="4"/>
        <v>0</v>
      </c>
      <c r="BF177" s="214">
        <f t="shared" si="5"/>
        <v>0</v>
      </c>
      <c r="BG177" s="214">
        <f t="shared" si="6"/>
        <v>0</v>
      </c>
      <c r="BH177" s="214">
        <f t="shared" si="7"/>
        <v>0</v>
      </c>
      <c r="BI177" s="214">
        <f t="shared" si="8"/>
        <v>0</v>
      </c>
      <c r="BJ177" s="25" t="s">
        <v>82</v>
      </c>
      <c r="BK177" s="214">
        <f t="shared" si="9"/>
        <v>0</v>
      </c>
      <c r="BL177" s="25" t="s">
        <v>375</v>
      </c>
      <c r="BM177" s="25" t="s">
        <v>702</v>
      </c>
    </row>
    <row r="178" spans="2:65" s="1" customFormat="1" ht="22.5" customHeight="1">
      <c r="B178" s="42"/>
      <c r="C178" s="277" t="s">
        <v>420</v>
      </c>
      <c r="D178" s="277" t="s">
        <v>1079</v>
      </c>
      <c r="E178" s="278" t="s">
        <v>9490</v>
      </c>
      <c r="F178" s="279" t="s">
        <v>9491</v>
      </c>
      <c r="G178" s="280" t="s">
        <v>538</v>
      </c>
      <c r="H178" s="281">
        <v>12160</v>
      </c>
      <c r="I178" s="282"/>
      <c r="J178" s="283">
        <f t="shared" si="0"/>
        <v>0</v>
      </c>
      <c r="K178" s="279" t="s">
        <v>21</v>
      </c>
      <c r="L178" s="284"/>
      <c r="M178" s="285" t="s">
        <v>21</v>
      </c>
      <c r="N178" s="286" t="s">
        <v>45</v>
      </c>
      <c r="O178" s="43"/>
      <c r="P178" s="212">
        <f t="shared" si="1"/>
        <v>0</v>
      </c>
      <c r="Q178" s="212">
        <v>0</v>
      </c>
      <c r="R178" s="212">
        <f t="shared" si="2"/>
        <v>0</v>
      </c>
      <c r="S178" s="212">
        <v>0</v>
      </c>
      <c r="T178" s="213">
        <f t="shared" si="3"/>
        <v>0</v>
      </c>
      <c r="AR178" s="25" t="s">
        <v>619</v>
      </c>
      <c r="AT178" s="25" t="s">
        <v>1079</v>
      </c>
      <c r="AU178" s="25" t="s">
        <v>82</v>
      </c>
      <c r="AY178" s="25" t="s">
        <v>308</v>
      </c>
      <c r="BE178" s="214">
        <f t="shared" si="4"/>
        <v>0</v>
      </c>
      <c r="BF178" s="214">
        <f t="shared" si="5"/>
        <v>0</v>
      </c>
      <c r="BG178" s="214">
        <f t="shared" si="6"/>
        <v>0</v>
      </c>
      <c r="BH178" s="214">
        <f t="shared" si="7"/>
        <v>0</v>
      </c>
      <c r="BI178" s="214">
        <f t="shared" si="8"/>
        <v>0</v>
      </c>
      <c r="BJ178" s="25" t="s">
        <v>82</v>
      </c>
      <c r="BK178" s="214">
        <f t="shared" si="9"/>
        <v>0</v>
      </c>
      <c r="BL178" s="25" t="s">
        <v>375</v>
      </c>
      <c r="BM178" s="25" t="s">
        <v>710</v>
      </c>
    </row>
    <row r="179" spans="2:65" s="1" customFormat="1" ht="22.5" customHeight="1">
      <c r="B179" s="42"/>
      <c r="C179" s="277" t="s">
        <v>593</v>
      </c>
      <c r="D179" s="277" t="s">
        <v>1079</v>
      </c>
      <c r="E179" s="278" t="s">
        <v>9492</v>
      </c>
      <c r="F179" s="279" t="s">
        <v>9493</v>
      </c>
      <c r="G179" s="280" t="s">
        <v>538</v>
      </c>
      <c r="H179" s="281">
        <v>90</v>
      </c>
      <c r="I179" s="282"/>
      <c r="J179" s="283">
        <f t="shared" si="0"/>
        <v>0</v>
      </c>
      <c r="K179" s="279" t="s">
        <v>21</v>
      </c>
      <c r="L179" s="284"/>
      <c r="M179" s="285" t="s">
        <v>21</v>
      </c>
      <c r="N179" s="286" t="s">
        <v>45</v>
      </c>
      <c r="O179" s="43"/>
      <c r="P179" s="212">
        <f t="shared" si="1"/>
        <v>0</v>
      </c>
      <c r="Q179" s="212">
        <v>0</v>
      </c>
      <c r="R179" s="212">
        <f t="shared" si="2"/>
        <v>0</v>
      </c>
      <c r="S179" s="212">
        <v>0</v>
      </c>
      <c r="T179" s="213">
        <f t="shared" si="3"/>
        <v>0</v>
      </c>
      <c r="AR179" s="25" t="s">
        <v>619</v>
      </c>
      <c r="AT179" s="25" t="s">
        <v>1079</v>
      </c>
      <c r="AU179" s="25" t="s">
        <v>82</v>
      </c>
      <c r="AY179" s="25" t="s">
        <v>308</v>
      </c>
      <c r="BE179" s="214">
        <f t="shared" si="4"/>
        <v>0</v>
      </c>
      <c r="BF179" s="214">
        <f t="shared" si="5"/>
        <v>0</v>
      </c>
      <c r="BG179" s="214">
        <f t="shared" si="6"/>
        <v>0</v>
      </c>
      <c r="BH179" s="214">
        <f t="shared" si="7"/>
        <v>0</v>
      </c>
      <c r="BI179" s="214">
        <f t="shared" si="8"/>
        <v>0</v>
      </c>
      <c r="BJ179" s="25" t="s">
        <v>82</v>
      </c>
      <c r="BK179" s="214">
        <f t="shared" si="9"/>
        <v>0</v>
      </c>
      <c r="BL179" s="25" t="s">
        <v>375</v>
      </c>
      <c r="BM179" s="25" t="s">
        <v>721</v>
      </c>
    </row>
    <row r="180" spans="2:65" s="1" customFormat="1" ht="22.5" customHeight="1">
      <c r="B180" s="42"/>
      <c r="C180" s="277" t="s">
        <v>598</v>
      </c>
      <c r="D180" s="277" t="s">
        <v>1079</v>
      </c>
      <c r="E180" s="278" t="s">
        <v>9494</v>
      </c>
      <c r="F180" s="279" t="s">
        <v>9495</v>
      </c>
      <c r="G180" s="280" t="s">
        <v>538</v>
      </c>
      <c r="H180" s="281">
        <v>607</v>
      </c>
      <c r="I180" s="282"/>
      <c r="J180" s="283">
        <f t="shared" si="0"/>
        <v>0</v>
      </c>
      <c r="K180" s="279" t="s">
        <v>21</v>
      </c>
      <c r="L180" s="284"/>
      <c r="M180" s="285" t="s">
        <v>21</v>
      </c>
      <c r="N180" s="286" t="s">
        <v>45</v>
      </c>
      <c r="O180" s="43"/>
      <c r="P180" s="212">
        <f t="shared" si="1"/>
        <v>0</v>
      </c>
      <c r="Q180" s="212">
        <v>0</v>
      </c>
      <c r="R180" s="212">
        <f t="shared" si="2"/>
        <v>0</v>
      </c>
      <c r="S180" s="212">
        <v>0</v>
      </c>
      <c r="T180" s="213">
        <f t="shared" si="3"/>
        <v>0</v>
      </c>
      <c r="AR180" s="25" t="s">
        <v>619</v>
      </c>
      <c r="AT180" s="25" t="s">
        <v>1079</v>
      </c>
      <c r="AU180" s="25" t="s">
        <v>82</v>
      </c>
      <c r="AY180" s="25" t="s">
        <v>308</v>
      </c>
      <c r="BE180" s="214">
        <f t="shared" si="4"/>
        <v>0</v>
      </c>
      <c r="BF180" s="214">
        <f t="shared" si="5"/>
        <v>0</v>
      </c>
      <c r="BG180" s="214">
        <f t="shared" si="6"/>
        <v>0</v>
      </c>
      <c r="BH180" s="214">
        <f t="shared" si="7"/>
        <v>0</v>
      </c>
      <c r="BI180" s="214">
        <f t="shared" si="8"/>
        <v>0</v>
      </c>
      <c r="BJ180" s="25" t="s">
        <v>82</v>
      </c>
      <c r="BK180" s="214">
        <f t="shared" si="9"/>
        <v>0</v>
      </c>
      <c r="BL180" s="25" t="s">
        <v>375</v>
      </c>
      <c r="BM180" s="25" t="s">
        <v>730</v>
      </c>
    </row>
    <row r="181" spans="2:65" s="1" customFormat="1" ht="22.5" customHeight="1">
      <c r="B181" s="42"/>
      <c r="C181" s="277" t="s">
        <v>603</v>
      </c>
      <c r="D181" s="277" t="s">
        <v>1079</v>
      </c>
      <c r="E181" s="278" t="s">
        <v>9496</v>
      </c>
      <c r="F181" s="279" t="s">
        <v>9497</v>
      </c>
      <c r="G181" s="280" t="s">
        <v>538</v>
      </c>
      <c r="H181" s="281">
        <v>160</v>
      </c>
      <c r="I181" s="282"/>
      <c r="J181" s="283">
        <f t="shared" si="0"/>
        <v>0</v>
      </c>
      <c r="K181" s="279" t="s">
        <v>21</v>
      </c>
      <c r="L181" s="284"/>
      <c r="M181" s="285" t="s">
        <v>21</v>
      </c>
      <c r="N181" s="286" t="s">
        <v>45</v>
      </c>
      <c r="O181" s="43"/>
      <c r="P181" s="212">
        <f t="shared" si="1"/>
        <v>0</v>
      </c>
      <c r="Q181" s="212">
        <v>0</v>
      </c>
      <c r="R181" s="212">
        <f t="shared" si="2"/>
        <v>0</v>
      </c>
      <c r="S181" s="212">
        <v>0</v>
      </c>
      <c r="T181" s="213">
        <f t="shared" si="3"/>
        <v>0</v>
      </c>
      <c r="AR181" s="25" t="s">
        <v>619</v>
      </c>
      <c r="AT181" s="25" t="s">
        <v>1079</v>
      </c>
      <c r="AU181" s="25" t="s">
        <v>82</v>
      </c>
      <c r="AY181" s="25" t="s">
        <v>308</v>
      </c>
      <c r="BE181" s="214">
        <f t="shared" si="4"/>
        <v>0</v>
      </c>
      <c r="BF181" s="214">
        <f t="shared" si="5"/>
        <v>0</v>
      </c>
      <c r="BG181" s="214">
        <f t="shared" si="6"/>
        <v>0</v>
      </c>
      <c r="BH181" s="214">
        <f t="shared" si="7"/>
        <v>0</v>
      </c>
      <c r="BI181" s="214">
        <f t="shared" si="8"/>
        <v>0</v>
      </c>
      <c r="BJ181" s="25" t="s">
        <v>82</v>
      </c>
      <c r="BK181" s="214">
        <f t="shared" si="9"/>
        <v>0</v>
      </c>
      <c r="BL181" s="25" t="s">
        <v>375</v>
      </c>
      <c r="BM181" s="25" t="s">
        <v>740</v>
      </c>
    </row>
    <row r="182" spans="2:65" s="1" customFormat="1" ht="22.5" customHeight="1">
      <c r="B182" s="42"/>
      <c r="C182" s="277" t="s">
        <v>608</v>
      </c>
      <c r="D182" s="277" t="s">
        <v>1079</v>
      </c>
      <c r="E182" s="278" t="s">
        <v>9498</v>
      </c>
      <c r="F182" s="279" t="s">
        <v>9499</v>
      </c>
      <c r="G182" s="280" t="s">
        <v>538</v>
      </c>
      <c r="H182" s="281">
        <v>160</v>
      </c>
      <c r="I182" s="282"/>
      <c r="J182" s="283">
        <f t="shared" si="0"/>
        <v>0</v>
      </c>
      <c r="K182" s="279" t="s">
        <v>21</v>
      </c>
      <c r="L182" s="284"/>
      <c r="M182" s="285" t="s">
        <v>21</v>
      </c>
      <c r="N182" s="286" t="s">
        <v>45</v>
      </c>
      <c r="O182" s="43"/>
      <c r="P182" s="212">
        <f t="shared" si="1"/>
        <v>0</v>
      </c>
      <c r="Q182" s="212">
        <v>0</v>
      </c>
      <c r="R182" s="212">
        <f t="shared" si="2"/>
        <v>0</v>
      </c>
      <c r="S182" s="212">
        <v>0</v>
      </c>
      <c r="T182" s="213">
        <f t="shared" si="3"/>
        <v>0</v>
      </c>
      <c r="AR182" s="25" t="s">
        <v>619</v>
      </c>
      <c r="AT182" s="25" t="s">
        <v>1079</v>
      </c>
      <c r="AU182" s="25" t="s">
        <v>82</v>
      </c>
      <c r="AY182" s="25" t="s">
        <v>308</v>
      </c>
      <c r="BE182" s="214">
        <f t="shared" si="4"/>
        <v>0</v>
      </c>
      <c r="BF182" s="214">
        <f t="shared" si="5"/>
        <v>0</v>
      </c>
      <c r="BG182" s="214">
        <f t="shared" si="6"/>
        <v>0</v>
      </c>
      <c r="BH182" s="214">
        <f t="shared" si="7"/>
        <v>0</v>
      </c>
      <c r="BI182" s="214">
        <f t="shared" si="8"/>
        <v>0</v>
      </c>
      <c r="BJ182" s="25" t="s">
        <v>82</v>
      </c>
      <c r="BK182" s="214">
        <f t="shared" si="9"/>
        <v>0</v>
      </c>
      <c r="BL182" s="25" t="s">
        <v>375</v>
      </c>
      <c r="BM182" s="25" t="s">
        <v>750</v>
      </c>
    </row>
    <row r="183" spans="2:65" s="1" customFormat="1" ht="22.5" customHeight="1">
      <c r="B183" s="42"/>
      <c r="C183" s="277" t="s">
        <v>613</v>
      </c>
      <c r="D183" s="277" t="s">
        <v>1079</v>
      </c>
      <c r="E183" s="278" t="s">
        <v>9500</v>
      </c>
      <c r="F183" s="279" t="s">
        <v>9501</v>
      </c>
      <c r="G183" s="280" t="s">
        <v>538</v>
      </c>
      <c r="H183" s="281">
        <v>1315</v>
      </c>
      <c r="I183" s="282"/>
      <c r="J183" s="283">
        <f t="shared" si="0"/>
        <v>0</v>
      </c>
      <c r="K183" s="279" t="s">
        <v>21</v>
      </c>
      <c r="L183" s="284"/>
      <c r="M183" s="285" t="s">
        <v>21</v>
      </c>
      <c r="N183" s="286" t="s">
        <v>45</v>
      </c>
      <c r="O183" s="43"/>
      <c r="P183" s="212">
        <f t="shared" si="1"/>
        <v>0</v>
      </c>
      <c r="Q183" s="212">
        <v>0</v>
      </c>
      <c r="R183" s="212">
        <f t="shared" si="2"/>
        <v>0</v>
      </c>
      <c r="S183" s="212">
        <v>0</v>
      </c>
      <c r="T183" s="213">
        <f t="shared" si="3"/>
        <v>0</v>
      </c>
      <c r="AR183" s="25" t="s">
        <v>619</v>
      </c>
      <c r="AT183" s="25" t="s">
        <v>1079</v>
      </c>
      <c r="AU183" s="25" t="s">
        <v>82</v>
      </c>
      <c r="AY183" s="25" t="s">
        <v>308</v>
      </c>
      <c r="BE183" s="214">
        <f t="shared" si="4"/>
        <v>0</v>
      </c>
      <c r="BF183" s="214">
        <f t="shared" si="5"/>
        <v>0</v>
      </c>
      <c r="BG183" s="214">
        <f t="shared" si="6"/>
        <v>0</v>
      </c>
      <c r="BH183" s="214">
        <f t="shared" si="7"/>
        <v>0</v>
      </c>
      <c r="BI183" s="214">
        <f t="shared" si="8"/>
        <v>0</v>
      </c>
      <c r="BJ183" s="25" t="s">
        <v>82</v>
      </c>
      <c r="BK183" s="214">
        <f t="shared" si="9"/>
        <v>0</v>
      </c>
      <c r="BL183" s="25" t="s">
        <v>375</v>
      </c>
      <c r="BM183" s="25" t="s">
        <v>1248</v>
      </c>
    </row>
    <row r="184" spans="2:65" s="1" customFormat="1" ht="22.5" customHeight="1">
      <c r="B184" s="42"/>
      <c r="C184" s="277" t="s">
        <v>619</v>
      </c>
      <c r="D184" s="277" t="s">
        <v>1079</v>
      </c>
      <c r="E184" s="278" t="s">
        <v>9502</v>
      </c>
      <c r="F184" s="279" t="s">
        <v>9503</v>
      </c>
      <c r="G184" s="280" t="s">
        <v>538</v>
      </c>
      <c r="H184" s="281">
        <v>625</v>
      </c>
      <c r="I184" s="282"/>
      <c r="J184" s="283">
        <f t="shared" si="0"/>
        <v>0</v>
      </c>
      <c r="K184" s="279" t="s">
        <v>21</v>
      </c>
      <c r="L184" s="284"/>
      <c r="M184" s="285" t="s">
        <v>21</v>
      </c>
      <c r="N184" s="286" t="s">
        <v>45</v>
      </c>
      <c r="O184" s="43"/>
      <c r="P184" s="212">
        <f t="shared" si="1"/>
        <v>0</v>
      </c>
      <c r="Q184" s="212">
        <v>0</v>
      </c>
      <c r="R184" s="212">
        <f t="shared" si="2"/>
        <v>0</v>
      </c>
      <c r="S184" s="212">
        <v>0</v>
      </c>
      <c r="T184" s="213">
        <f t="shared" si="3"/>
        <v>0</v>
      </c>
      <c r="AR184" s="25" t="s">
        <v>619</v>
      </c>
      <c r="AT184" s="25" t="s">
        <v>1079</v>
      </c>
      <c r="AU184" s="25" t="s">
        <v>82</v>
      </c>
      <c r="AY184" s="25" t="s">
        <v>308</v>
      </c>
      <c r="BE184" s="214">
        <f t="shared" si="4"/>
        <v>0</v>
      </c>
      <c r="BF184" s="214">
        <f t="shared" si="5"/>
        <v>0</v>
      </c>
      <c r="BG184" s="214">
        <f t="shared" si="6"/>
        <v>0</v>
      </c>
      <c r="BH184" s="214">
        <f t="shared" si="7"/>
        <v>0</v>
      </c>
      <c r="BI184" s="214">
        <f t="shared" si="8"/>
        <v>0</v>
      </c>
      <c r="BJ184" s="25" t="s">
        <v>82</v>
      </c>
      <c r="BK184" s="214">
        <f t="shared" si="9"/>
        <v>0</v>
      </c>
      <c r="BL184" s="25" t="s">
        <v>375</v>
      </c>
      <c r="BM184" s="25" t="s">
        <v>570</v>
      </c>
    </row>
    <row r="185" spans="2:65" s="1" customFormat="1" ht="22.5" customHeight="1">
      <c r="B185" s="42"/>
      <c r="C185" s="277" t="s">
        <v>624</v>
      </c>
      <c r="D185" s="277" t="s">
        <v>1079</v>
      </c>
      <c r="E185" s="278" t="s">
        <v>9492</v>
      </c>
      <c r="F185" s="279" t="s">
        <v>9493</v>
      </c>
      <c r="G185" s="280" t="s">
        <v>538</v>
      </c>
      <c r="H185" s="281">
        <v>640</v>
      </c>
      <c r="I185" s="282"/>
      <c r="J185" s="283">
        <f t="shared" si="0"/>
        <v>0</v>
      </c>
      <c r="K185" s="279" t="s">
        <v>21</v>
      </c>
      <c r="L185" s="284"/>
      <c r="M185" s="285" t="s">
        <v>21</v>
      </c>
      <c r="N185" s="286" t="s">
        <v>45</v>
      </c>
      <c r="O185" s="43"/>
      <c r="P185" s="212">
        <f t="shared" si="1"/>
        <v>0</v>
      </c>
      <c r="Q185" s="212">
        <v>0</v>
      </c>
      <c r="R185" s="212">
        <f t="shared" si="2"/>
        <v>0</v>
      </c>
      <c r="S185" s="212">
        <v>0</v>
      </c>
      <c r="T185" s="213">
        <f t="shared" si="3"/>
        <v>0</v>
      </c>
      <c r="AR185" s="25" t="s">
        <v>619</v>
      </c>
      <c r="AT185" s="25" t="s">
        <v>1079</v>
      </c>
      <c r="AU185" s="25" t="s">
        <v>82</v>
      </c>
      <c r="AY185" s="25" t="s">
        <v>308</v>
      </c>
      <c r="BE185" s="214">
        <f t="shared" si="4"/>
        <v>0</v>
      </c>
      <c r="BF185" s="214">
        <f t="shared" si="5"/>
        <v>0</v>
      </c>
      <c r="BG185" s="214">
        <f t="shared" si="6"/>
        <v>0</v>
      </c>
      <c r="BH185" s="214">
        <f t="shared" si="7"/>
        <v>0</v>
      </c>
      <c r="BI185" s="214">
        <f t="shared" si="8"/>
        <v>0</v>
      </c>
      <c r="BJ185" s="25" t="s">
        <v>82</v>
      </c>
      <c r="BK185" s="214">
        <f t="shared" si="9"/>
        <v>0</v>
      </c>
      <c r="BL185" s="25" t="s">
        <v>375</v>
      </c>
      <c r="BM185" s="25" t="s">
        <v>2042</v>
      </c>
    </row>
    <row r="186" spans="2:65" s="1" customFormat="1" ht="22.5" customHeight="1">
      <c r="B186" s="42"/>
      <c r="C186" s="277" t="s">
        <v>632</v>
      </c>
      <c r="D186" s="277" t="s">
        <v>1079</v>
      </c>
      <c r="E186" s="278" t="s">
        <v>9504</v>
      </c>
      <c r="F186" s="279" t="s">
        <v>9505</v>
      </c>
      <c r="G186" s="280" t="s">
        <v>538</v>
      </c>
      <c r="H186" s="281">
        <v>160</v>
      </c>
      <c r="I186" s="282"/>
      <c r="J186" s="283">
        <f t="shared" si="0"/>
        <v>0</v>
      </c>
      <c r="K186" s="279" t="s">
        <v>21</v>
      </c>
      <c r="L186" s="284"/>
      <c r="M186" s="285" t="s">
        <v>21</v>
      </c>
      <c r="N186" s="286" t="s">
        <v>45</v>
      </c>
      <c r="O186" s="43"/>
      <c r="P186" s="212">
        <f t="shared" si="1"/>
        <v>0</v>
      </c>
      <c r="Q186" s="212">
        <v>0</v>
      </c>
      <c r="R186" s="212">
        <f t="shared" si="2"/>
        <v>0</v>
      </c>
      <c r="S186" s="212">
        <v>0</v>
      </c>
      <c r="T186" s="213">
        <f t="shared" si="3"/>
        <v>0</v>
      </c>
      <c r="AR186" s="25" t="s">
        <v>619</v>
      </c>
      <c r="AT186" s="25" t="s">
        <v>1079</v>
      </c>
      <c r="AU186" s="25" t="s">
        <v>82</v>
      </c>
      <c r="AY186" s="25" t="s">
        <v>308</v>
      </c>
      <c r="BE186" s="214">
        <f t="shared" si="4"/>
        <v>0</v>
      </c>
      <c r="BF186" s="214">
        <f t="shared" si="5"/>
        <v>0</v>
      </c>
      <c r="BG186" s="214">
        <f t="shared" si="6"/>
        <v>0</v>
      </c>
      <c r="BH186" s="214">
        <f t="shared" si="7"/>
        <v>0</v>
      </c>
      <c r="BI186" s="214">
        <f t="shared" si="8"/>
        <v>0</v>
      </c>
      <c r="BJ186" s="25" t="s">
        <v>82</v>
      </c>
      <c r="BK186" s="214">
        <f t="shared" si="9"/>
        <v>0</v>
      </c>
      <c r="BL186" s="25" t="s">
        <v>375</v>
      </c>
      <c r="BM186" s="25" t="s">
        <v>2048</v>
      </c>
    </row>
    <row r="187" spans="2:65" s="1" customFormat="1" ht="22.5" customHeight="1">
      <c r="B187" s="42"/>
      <c r="C187" s="277" t="s">
        <v>638</v>
      </c>
      <c r="D187" s="277" t="s">
        <v>1079</v>
      </c>
      <c r="E187" s="278" t="s">
        <v>9506</v>
      </c>
      <c r="F187" s="279" t="s">
        <v>9507</v>
      </c>
      <c r="G187" s="280" t="s">
        <v>538</v>
      </c>
      <c r="H187" s="281">
        <v>11200</v>
      </c>
      <c r="I187" s="282"/>
      <c r="J187" s="283">
        <f t="shared" si="0"/>
        <v>0</v>
      </c>
      <c r="K187" s="279" t="s">
        <v>21</v>
      </c>
      <c r="L187" s="284"/>
      <c r="M187" s="285" t="s">
        <v>21</v>
      </c>
      <c r="N187" s="286" t="s">
        <v>45</v>
      </c>
      <c r="O187" s="43"/>
      <c r="P187" s="212">
        <f t="shared" si="1"/>
        <v>0</v>
      </c>
      <c r="Q187" s="212">
        <v>0</v>
      </c>
      <c r="R187" s="212">
        <f t="shared" si="2"/>
        <v>0</v>
      </c>
      <c r="S187" s="212">
        <v>0</v>
      </c>
      <c r="T187" s="213">
        <f t="shared" si="3"/>
        <v>0</v>
      </c>
      <c r="AR187" s="25" t="s">
        <v>619</v>
      </c>
      <c r="AT187" s="25" t="s">
        <v>1079</v>
      </c>
      <c r="AU187" s="25" t="s">
        <v>82</v>
      </c>
      <c r="AY187" s="25" t="s">
        <v>308</v>
      </c>
      <c r="BE187" s="214">
        <f t="shared" si="4"/>
        <v>0</v>
      </c>
      <c r="BF187" s="214">
        <f t="shared" si="5"/>
        <v>0</v>
      </c>
      <c r="BG187" s="214">
        <f t="shared" si="6"/>
        <v>0</v>
      </c>
      <c r="BH187" s="214">
        <f t="shared" si="7"/>
        <v>0</v>
      </c>
      <c r="BI187" s="214">
        <f t="shared" si="8"/>
        <v>0</v>
      </c>
      <c r="BJ187" s="25" t="s">
        <v>82</v>
      </c>
      <c r="BK187" s="214">
        <f t="shared" si="9"/>
        <v>0</v>
      </c>
      <c r="BL187" s="25" t="s">
        <v>375</v>
      </c>
      <c r="BM187" s="25" t="s">
        <v>2055</v>
      </c>
    </row>
    <row r="188" spans="2:65" s="1" customFormat="1" ht="22.5" customHeight="1">
      <c r="B188" s="42"/>
      <c r="C188" s="277" t="s">
        <v>644</v>
      </c>
      <c r="D188" s="277" t="s">
        <v>1079</v>
      </c>
      <c r="E188" s="278" t="s">
        <v>9508</v>
      </c>
      <c r="F188" s="279" t="s">
        <v>9509</v>
      </c>
      <c r="G188" s="280" t="s">
        <v>538</v>
      </c>
      <c r="H188" s="281">
        <v>3790</v>
      </c>
      <c r="I188" s="282"/>
      <c r="J188" s="283">
        <f t="shared" si="0"/>
        <v>0</v>
      </c>
      <c r="K188" s="279" t="s">
        <v>21</v>
      </c>
      <c r="L188" s="284"/>
      <c r="M188" s="285" t="s">
        <v>21</v>
      </c>
      <c r="N188" s="286" t="s">
        <v>45</v>
      </c>
      <c r="O188" s="43"/>
      <c r="P188" s="212">
        <f t="shared" si="1"/>
        <v>0</v>
      </c>
      <c r="Q188" s="212">
        <v>0</v>
      </c>
      <c r="R188" s="212">
        <f t="shared" si="2"/>
        <v>0</v>
      </c>
      <c r="S188" s="212">
        <v>0</v>
      </c>
      <c r="T188" s="213">
        <f t="shared" si="3"/>
        <v>0</v>
      </c>
      <c r="AR188" s="25" t="s">
        <v>619</v>
      </c>
      <c r="AT188" s="25" t="s">
        <v>1079</v>
      </c>
      <c r="AU188" s="25" t="s">
        <v>82</v>
      </c>
      <c r="AY188" s="25" t="s">
        <v>308</v>
      </c>
      <c r="BE188" s="214">
        <f t="shared" si="4"/>
        <v>0</v>
      </c>
      <c r="BF188" s="214">
        <f t="shared" si="5"/>
        <v>0</v>
      </c>
      <c r="BG188" s="214">
        <f t="shared" si="6"/>
        <v>0</v>
      </c>
      <c r="BH188" s="214">
        <f t="shared" si="7"/>
        <v>0</v>
      </c>
      <c r="BI188" s="214">
        <f t="shared" si="8"/>
        <v>0</v>
      </c>
      <c r="BJ188" s="25" t="s">
        <v>82</v>
      </c>
      <c r="BK188" s="214">
        <f t="shared" si="9"/>
        <v>0</v>
      </c>
      <c r="BL188" s="25" t="s">
        <v>375</v>
      </c>
      <c r="BM188" s="25" t="s">
        <v>2061</v>
      </c>
    </row>
    <row r="189" spans="2:65" s="1" customFormat="1" ht="22.5" customHeight="1">
      <c r="B189" s="42"/>
      <c r="C189" s="277" t="s">
        <v>649</v>
      </c>
      <c r="D189" s="277" t="s">
        <v>1079</v>
      </c>
      <c r="E189" s="278" t="s">
        <v>9510</v>
      </c>
      <c r="F189" s="279" t="s">
        <v>9511</v>
      </c>
      <c r="G189" s="280" t="s">
        <v>538</v>
      </c>
      <c r="H189" s="281">
        <v>160</v>
      </c>
      <c r="I189" s="282"/>
      <c r="J189" s="283">
        <f t="shared" si="0"/>
        <v>0</v>
      </c>
      <c r="K189" s="279" t="s">
        <v>21</v>
      </c>
      <c r="L189" s="284"/>
      <c r="M189" s="285" t="s">
        <v>21</v>
      </c>
      <c r="N189" s="286" t="s">
        <v>45</v>
      </c>
      <c r="O189" s="43"/>
      <c r="P189" s="212">
        <f t="shared" si="1"/>
        <v>0</v>
      </c>
      <c r="Q189" s="212">
        <v>0</v>
      </c>
      <c r="R189" s="212">
        <f t="shared" si="2"/>
        <v>0</v>
      </c>
      <c r="S189" s="212">
        <v>0</v>
      </c>
      <c r="T189" s="213">
        <f t="shared" si="3"/>
        <v>0</v>
      </c>
      <c r="AR189" s="25" t="s">
        <v>619</v>
      </c>
      <c r="AT189" s="25" t="s">
        <v>1079</v>
      </c>
      <c r="AU189" s="25" t="s">
        <v>82</v>
      </c>
      <c r="AY189" s="25" t="s">
        <v>308</v>
      </c>
      <c r="BE189" s="214">
        <f t="shared" si="4"/>
        <v>0</v>
      </c>
      <c r="BF189" s="214">
        <f t="shared" si="5"/>
        <v>0</v>
      </c>
      <c r="BG189" s="214">
        <f t="shared" si="6"/>
        <v>0</v>
      </c>
      <c r="BH189" s="214">
        <f t="shared" si="7"/>
        <v>0</v>
      </c>
      <c r="BI189" s="214">
        <f t="shared" si="8"/>
        <v>0</v>
      </c>
      <c r="BJ189" s="25" t="s">
        <v>82</v>
      </c>
      <c r="BK189" s="214">
        <f t="shared" si="9"/>
        <v>0</v>
      </c>
      <c r="BL189" s="25" t="s">
        <v>375</v>
      </c>
      <c r="BM189" s="25" t="s">
        <v>2067</v>
      </c>
    </row>
    <row r="190" spans="2:65" s="1" customFormat="1" ht="22.5" customHeight="1">
      <c r="B190" s="42"/>
      <c r="C190" s="277" t="s">
        <v>653</v>
      </c>
      <c r="D190" s="277" t="s">
        <v>1079</v>
      </c>
      <c r="E190" s="278" t="s">
        <v>9512</v>
      </c>
      <c r="F190" s="279" t="s">
        <v>9513</v>
      </c>
      <c r="G190" s="280" t="s">
        <v>538</v>
      </c>
      <c r="H190" s="281">
        <v>880</v>
      </c>
      <c r="I190" s="282"/>
      <c r="J190" s="283">
        <f t="shared" si="0"/>
        <v>0</v>
      </c>
      <c r="K190" s="279" t="s">
        <v>21</v>
      </c>
      <c r="L190" s="284"/>
      <c r="M190" s="285" t="s">
        <v>21</v>
      </c>
      <c r="N190" s="286" t="s">
        <v>45</v>
      </c>
      <c r="O190" s="43"/>
      <c r="P190" s="212">
        <f t="shared" si="1"/>
        <v>0</v>
      </c>
      <c r="Q190" s="212">
        <v>0</v>
      </c>
      <c r="R190" s="212">
        <f t="shared" si="2"/>
        <v>0</v>
      </c>
      <c r="S190" s="212">
        <v>0</v>
      </c>
      <c r="T190" s="213">
        <f t="shared" si="3"/>
        <v>0</v>
      </c>
      <c r="AR190" s="25" t="s">
        <v>619</v>
      </c>
      <c r="AT190" s="25" t="s">
        <v>1079</v>
      </c>
      <c r="AU190" s="25" t="s">
        <v>82</v>
      </c>
      <c r="AY190" s="25" t="s">
        <v>308</v>
      </c>
      <c r="BE190" s="214">
        <f t="shared" si="4"/>
        <v>0</v>
      </c>
      <c r="BF190" s="214">
        <f t="shared" si="5"/>
        <v>0</v>
      </c>
      <c r="BG190" s="214">
        <f t="shared" si="6"/>
        <v>0</v>
      </c>
      <c r="BH190" s="214">
        <f t="shared" si="7"/>
        <v>0</v>
      </c>
      <c r="BI190" s="214">
        <f t="shared" si="8"/>
        <v>0</v>
      </c>
      <c r="BJ190" s="25" t="s">
        <v>82</v>
      </c>
      <c r="BK190" s="214">
        <f t="shared" si="9"/>
        <v>0</v>
      </c>
      <c r="BL190" s="25" t="s">
        <v>375</v>
      </c>
      <c r="BM190" s="25" t="s">
        <v>2075</v>
      </c>
    </row>
    <row r="191" spans="2:65" s="1" customFormat="1" ht="22.5" customHeight="1">
      <c r="B191" s="42"/>
      <c r="C191" s="277" t="s">
        <v>657</v>
      </c>
      <c r="D191" s="277" t="s">
        <v>1079</v>
      </c>
      <c r="E191" s="278" t="s">
        <v>9514</v>
      </c>
      <c r="F191" s="279" t="s">
        <v>9515</v>
      </c>
      <c r="G191" s="280" t="s">
        <v>538</v>
      </c>
      <c r="H191" s="281">
        <v>1280</v>
      </c>
      <c r="I191" s="282"/>
      <c r="J191" s="283">
        <f t="shared" si="0"/>
        <v>0</v>
      </c>
      <c r="K191" s="279" t="s">
        <v>21</v>
      </c>
      <c r="L191" s="284"/>
      <c r="M191" s="285" t="s">
        <v>21</v>
      </c>
      <c r="N191" s="286" t="s">
        <v>45</v>
      </c>
      <c r="O191" s="43"/>
      <c r="P191" s="212">
        <f t="shared" si="1"/>
        <v>0</v>
      </c>
      <c r="Q191" s="212">
        <v>0</v>
      </c>
      <c r="R191" s="212">
        <f t="shared" si="2"/>
        <v>0</v>
      </c>
      <c r="S191" s="212">
        <v>0</v>
      </c>
      <c r="T191" s="213">
        <f t="shared" si="3"/>
        <v>0</v>
      </c>
      <c r="AR191" s="25" t="s">
        <v>619</v>
      </c>
      <c r="AT191" s="25" t="s">
        <v>1079</v>
      </c>
      <c r="AU191" s="25" t="s">
        <v>82</v>
      </c>
      <c r="AY191" s="25" t="s">
        <v>308</v>
      </c>
      <c r="BE191" s="214">
        <f t="shared" si="4"/>
        <v>0</v>
      </c>
      <c r="BF191" s="214">
        <f t="shared" si="5"/>
        <v>0</v>
      </c>
      <c r="BG191" s="214">
        <f t="shared" si="6"/>
        <v>0</v>
      </c>
      <c r="BH191" s="214">
        <f t="shared" si="7"/>
        <v>0</v>
      </c>
      <c r="BI191" s="214">
        <f t="shared" si="8"/>
        <v>0</v>
      </c>
      <c r="BJ191" s="25" t="s">
        <v>82</v>
      </c>
      <c r="BK191" s="214">
        <f t="shared" si="9"/>
        <v>0</v>
      </c>
      <c r="BL191" s="25" t="s">
        <v>375</v>
      </c>
      <c r="BM191" s="25" t="s">
        <v>2084</v>
      </c>
    </row>
    <row r="192" spans="2:65" s="1" customFormat="1" ht="22.5" customHeight="1">
      <c r="B192" s="42"/>
      <c r="C192" s="277" t="s">
        <v>661</v>
      </c>
      <c r="D192" s="277" t="s">
        <v>1079</v>
      </c>
      <c r="E192" s="278" t="s">
        <v>9516</v>
      </c>
      <c r="F192" s="279" t="s">
        <v>9517</v>
      </c>
      <c r="G192" s="280" t="s">
        <v>538</v>
      </c>
      <c r="H192" s="281">
        <v>1920</v>
      </c>
      <c r="I192" s="282"/>
      <c r="J192" s="283">
        <f t="shared" si="0"/>
        <v>0</v>
      </c>
      <c r="K192" s="279" t="s">
        <v>21</v>
      </c>
      <c r="L192" s="284"/>
      <c r="M192" s="285" t="s">
        <v>21</v>
      </c>
      <c r="N192" s="286" t="s">
        <v>45</v>
      </c>
      <c r="O192" s="43"/>
      <c r="P192" s="212">
        <f t="shared" si="1"/>
        <v>0</v>
      </c>
      <c r="Q192" s="212">
        <v>0</v>
      </c>
      <c r="R192" s="212">
        <f t="shared" si="2"/>
        <v>0</v>
      </c>
      <c r="S192" s="212">
        <v>0</v>
      </c>
      <c r="T192" s="213">
        <f t="shared" si="3"/>
        <v>0</v>
      </c>
      <c r="AR192" s="25" t="s">
        <v>619</v>
      </c>
      <c r="AT192" s="25" t="s">
        <v>1079</v>
      </c>
      <c r="AU192" s="25" t="s">
        <v>82</v>
      </c>
      <c r="AY192" s="25" t="s">
        <v>308</v>
      </c>
      <c r="BE192" s="214">
        <f t="shared" si="4"/>
        <v>0</v>
      </c>
      <c r="BF192" s="214">
        <f t="shared" si="5"/>
        <v>0</v>
      </c>
      <c r="BG192" s="214">
        <f t="shared" si="6"/>
        <v>0</v>
      </c>
      <c r="BH192" s="214">
        <f t="shared" si="7"/>
        <v>0</v>
      </c>
      <c r="BI192" s="214">
        <f t="shared" si="8"/>
        <v>0</v>
      </c>
      <c r="BJ192" s="25" t="s">
        <v>82</v>
      </c>
      <c r="BK192" s="214">
        <f t="shared" si="9"/>
        <v>0</v>
      </c>
      <c r="BL192" s="25" t="s">
        <v>375</v>
      </c>
      <c r="BM192" s="25" t="s">
        <v>2091</v>
      </c>
    </row>
    <row r="193" spans="2:65" s="1" customFormat="1" ht="22.5" customHeight="1">
      <c r="B193" s="42"/>
      <c r="C193" s="277" t="s">
        <v>665</v>
      </c>
      <c r="D193" s="277" t="s">
        <v>1079</v>
      </c>
      <c r="E193" s="278" t="s">
        <v>9518</v>
      </c>
      <c r="F193" s="279" t="s">
        <v>9519</v>
      </c>
      <c r="G193" s="280" t="s">
        <v>538</v>
      </c>
      <c r="H193" s="281">
        <v>960</v>
      </c>
      <c r="I193" s="282"/>
      <c r="J193" s="283">
        <f t="shared" si="0"/>
        <v>0</v>
      </c>
      <c r="K193" s="279" t="s">
        <v>21</v>
      </c>
      <c r="L193" s="284"/>
      <c r="M193" s="285" t="s">
        <v>21</v>
      </c>
      <c r="N193" s="286" t="s">
        <v>45</v>
      </c>
      <c r="O193" s="43"/>
      <c r="P193" s="212">
        <f t="shared" si="1"/>
        <v>0</v>
      </c>
      <c r="Q193" s="212">
        <v>0</v>
      </c>
      <c r="R193" s="212">
        <f t="shared" si="2"/>
        <v>0</v>
      </c>
      <c r="S193" s="212">
        <v>0</v>
      </c>
      <c r="T193" s="213">
        <f t="shared" si="3"/>
        <v>0</v>
      </c>
      <c r="AR193" s="25" t="s">
        <v>619</v>
      </c>
      <c r="AT193" s="25" t="s">
        <v>1079</v>
      </c>
      <c r="AU193" s="25" t="s">
        <v>82</v>
      </c>
      <c r="AY193" s="25" t="s">
        <v>308</v>
      </c>
      <c r="BE193" s="214">
        <f t="shared" si="4"/>
        <v>0</v>
      </c>
      <c r="BF193" s="214">
        <f t="shared" si="5"/>
        <v>0</v>
      </c>
      <c r="BG193" s="214">
        <f t="shared" si="6"/>
        <v>0</v>
      </c>
      <c r="BH193" s="214">
        <f t="shared" si="7"/>
        <v>0</v>
      </c>
      <c r="BI193" s="214">
        <f t="shared" si="8"/>
        <v>0</v>
      </c>
      <c r="BJ193" s="25" t="s">
        <v>82</v>
      </c>
      <c r="BK193" s="214">
        <f t="shared" si="9"/>
        <v>0</v>
      </c>
      <c r="BL193" s="25" t="s">
        <v>375</v>
      </c>
      <c r="BM193" s="25" t="s">
        <v>2098</v>
      </c>
    </row>
    <row r="194" spans="2:65" s="1" customFormat="1" ht="22.5" customHeight="1">
      <c r="B194" s="42"/>
      <c r="C194" s="277" t="s">
        <v>669</v>
      </c>
      <c r="D194" s="277" t="s">
        <v>1079</v>
      </c>
      <c r="E194" s="278" t="s">
        <v>9520</v>
      </c>
      <c r="F194" s="279" t="s">
        <v>9521</v>
      </c>
      <c r="G194" s="280" t="s">
        <v>538</v>
      </c>
      <c r="H194" s="281">
        <v>4260</v>
      </c>
      <c r="I194" s="282"/>
      <c r="J194" s="283">
        <f t="shared" si="0"/>
        <v>0</v>
      </c>
      <c r="K194" s="279" t="s">
        <v>21</v>
      </c>
      <c r="L194" s="284"/>
      <c r="M194" s="285" t="s">
        <v>21</v>
      </c>
      <c r="N194" s="286" t="s">
        <v>45</v>
      </c>
      <c r="O194" s="43"/>
      <c r="P194" s="212">
        <f t="shared" si="1"/>
        <v>0</v>
      </c>
      <c r="Q194" s="212">
        <v>0</v>
      </c>
      <c r="R194" s="212">
        <f t="shared" si="2"/>
        <v>0</v>
      </c>
      <c r="S194" s="212">
        <v>0</v>
      </c>
      <c r="T194" s="213">
        <f t="shared" si="3"/>
        <v>0</v>
      </c>
      <c r="AR194" s="25" t="s">
        <v>619</v>
      </c>
      <c r="AT194" s="25" t="s">
        <v>1079</v>
      </c>
      <c r="AU194" s="25" t="s">
        <v>82</v>
      </c>
      <c r="AY194" s="25" t="s">
        <v>308</v>
      </c>
      <c r="BE194" s="214">
        <f t="shared" si="4"/>
        <v>0</v>
      </c>
      <c r="BF194" s="214">
        <f t="shared" si="5"/>
        <v>0</v>
      </c>
      <c r="BG194" s="214">
        <f t="shared" si="6"/>
        <v>0</v>
      </c>
      <c r="BH194" s="214">
        <f t="shared" si="7"/>
        <v>0</v>
      </c>
      <c r="BI194" s="214">
        <f t="shared" si="8"/>
        <v>0</v>
      </c>
      <c r="BJ194" s="25" t="s">
        <v>82</v>
      </c>
      <c r="BK194" s="214">
        <f t="shared" si="9"/>
        <v>0</v>
      </c>
      <c r="BL194" s="25" t="s">
        <v>375</v>
      </c>
      <c r="BM194" s="25" t="s">
        <v>2103</v>
      </c>
    </row>
    <row r="195" spans="2:65" s="1" customFormat="1" ht="22.5" customHeight="1">
      <c r="B195" s="42"/>
      <c r="C195" s="277" t="s">
        <v>673</v>
      </c>
      <c r="D195" s="277" t="s">
        <v>1079</v>
      </c>
      <c r="E195" s="278" t="s">
        <v>9522</v>
      </c>
      <c r="F195" s="279" t="s">
        <v>9523</v>
      </c>
      <c r="G195" s="280" t="s">
        <v>538</v>
      </c>
      <c r="H195" s="281">
        <v>2020</v>
      </c>
      <c r="I195" s="282"/>
      <c r="J195" s="283">
        <f t="shared" si="0"/>
        <v>0</v>
      </c>
      <c r="K195" s="279" t="s">
        <v>21</v>
      </c>
      <c r="L195" s="284"/>
      <c r="M195" s="285" t="s">
        <v>21</v>
      </c>
      <c r="N195" s="286" t="s">
        <v>45</v>
      </c>
      <c r="O195" s="43"/>
      <c r="P195" s="212">
        <f t="shared" si="1"/>
        <v>0</v>
      </c>
      <c r="Q195" s="212">
        <v>0</v>
      </c>
      <c r="R195" s="212">
        <f t="shared" si="2"/>
        <v>0</v>
      </c>
      <c r="S195" s="212">
        <v>0</v>
      </c>
      <c r="T195" s="213">
        <f t="shared" si="3"/>
        <v>0</v>
      </c>
      <c r="AR195" s="25" t="s">
        <v>619</v>
      </c>
      <c r="AT195" s="25" t="s">
        <v>1079</v>
      </c>
      <c r="AU195" s="25" t="s">
        <v>82</v>
      </c>
      <c r="AY195" s="25" t="s">
        <v>308</v>
      </c>
      <c r="BE195" s="214">
        <f t="shared" si="4"/>
        <v>0</v>
      </c>
      <c r="BF195" s="214">
        <f t="shared" si="5"/>
        <v>0</v>
      </c>
      <c r="BG195" s="214">
        <f t="shared" si="6"/>
        <v>0</v>
      </c>
      <c r="BH195" s="214">
        <f t="shared" si="7"/>
        <v>0</v>
      </c>
      <c r="BI195" s="214">
        <f t="shared" si="8"/>
        <v>0</v>
      </c>
      <c r="BJ195" s="25" t="s">
        <v>82</v>
      </c>
      <c r="BK195" s="214">
        <f t="shared" si="9"/>
        <v>0</v>
      </c>
      <c r="BL195" s="25" t="s">
        <v>375</v>
      </c>
      <c r="BM195" s="25" t="s">
        <v>2112</v>
      </c>
    </row>
    <row r="196" spans="2:65" s="1" customFormat="1" ht="22.5" customHeight="1">
      <c r="B196" s="42"/>
      <c r="C196" s="277" t="s">
        <v>677</v>
      </c>
      <c r="D196" s="277" t="s">
        <v>1079</v>
      </c>
      <c r="E196" s="278" t="s">
        <v>9524</v>
      </c>
      <c r="F196" s="279" t="s">
        <v>9525</v>
      </c>
      <c r="G196" s="280" t="s">
        <v>538</v>
      </c>
      <c r="H196" s="281">
        <v>445</v>
      </c>
      <c r="I196" s="282"/>
      <c r="J196" s="283">
        <f t="shared" si="0"/>
        <v>0</v>
      </c>
      <c r="K196" s="279" t="s">
        <v>21</v>
      </c>
      <c r="L196" s="284"/>
      <c r="M196" s="285" t="s">
        <v>21</v>
      </c>
      <c r="N196" s="286" t="s">
        <v>45</v>
      </c>
      <c r="O196" s="43"/>
      <c r="P196" s="212">
        <f t="shared" si="1"/>
        <v>0</v>
      </c>
      <c r="Q196" s="212">
        <v>0</v>
      </c>
      <c r="R196" s="212">
        <f t="shared" si="2"/>
        <v>0</v>
      </c>
      <c r="S196" s="212">
        <v>0</v>
      </c>
      <c r="T196" s="213">
        <f t="shared" si="3"/>
        <v>0</v>
      </c>
      <c r="AR196" s="25" t="s">
        <v>619</v>
      </c>
      <c r="AT196" s="25" t="s">
        <v>1079</v>
      </c>
      <c r="AU196" s="25" t="s">
        <v>82</v>
      </c>
      <c r="AY196" s="25" t="s">
        <v>308</v>
      </c>
      <c r="BE196" s="214">
        <f t="shared" si="4"/>
        <v>0</v>
      </c>
      <c r="BF196" s="214">
        <f t="shared" si="5"/>
        <v>0</v>
      </c>
      <c r="BG196" s="214">
        <f t="shared" si="6"/>
        <v>0</v>
      </c>
      <c r="BH196" s="214">
        <f t="shared" si="7"/>
        <v>0</v>
      </c>
      <c r="BI196" s="214">
        <f t="shared" si="8"/>
        <v>0</v>
      </c>
      <c r="BJ196" s="25" t="s">
        <v>82</v>
      </c>
      <c r="BK196" s="214">
        <f t="shared" si="9"/>
        <v>0</v>
      </c>
      <c r="BL196" s="25" t="s">
        <v>375</v>
      </c>
      <c r="BM196" s="25" t="s">
        <v>2122</v>
      </c>
    </row>
    <row r="197" spans="2:65" s="1" customFormat="1" ht="22.5" customHeight="1">
      <c r="B197" s="42"/>
      <c r="C197" s="277" t="s">
        <v>681</v>
      </c>
      <c r="D197" s="277" t="s">
        <v>1079</v>
      </c>
      <c r="E197" s="278" t="s">
        <v>9526</v>
      </c>
      <c r="F197" s="279" t="s">
        <v>9527</v>
      </c>
      <c r="G197" s="280" t="s">
        <v>538</v>
      </c>
      <c r="H197" s="281">
        <v>1694</v>
      </c>
      <c r="I197" s="282"/>
      <c r="J197" s="283">
        <f t="shared" si="0"/>
        <v>0</v>
      </c>
      <c r="K197" s="279" t="s">
        <v>21</v>
      </c>
      <c r="L197" s="284"/>
      <c r="M197" s="285" t="s">
        <v>21</v>
      </c>
      <c r="N197" s="286" t="s">
        <v>45</v>
      </c>
      <c r="O197" s="43"/>
      <c r="P197" s="212">
        <f t="shared" si="1"/>
        <v>0</v>
      </c>
      <c r="Q197" s="212">
        <v>0</v>
      </c>
      <c r="R197" s="212">
        <f t="shared" si="2"/>
        <v>0</v>
      </c>
      <c r="S197" s="212">
        <v>0</v>
      </c>
      <c r="T197" s="213">
        <f t="shared" si="3"/>
        <v>0</v>
      </c>
      <c r="AR197" s="25" t="s">
        <v>619</v>
      </c>
      <c r="AT197" s="25" t="s">
        <v>1079</v>
      </c>
      <c r="AU197" s="25" t="s">
        <v>82</v>
      </c>
      <c r="AY197" s="25" t="s">
        <v>308</v>
      </c>
      <c r="BE197" s="214">
        <f t="shared" si="4"/>
        <v>0</v>
      </c>
      <c r="BF197" s="214">
        <f t="shared" si="5"/>
        <v>0</v>
      </c>
      <c r="BG197" s="214">
        <f t="shared" si="6"/>
        <v>0</v>
      </c>
      <c r="BH197" s="214">
        <f t="shared" si="7"/>
        <v>0</v>
      </c>
      <c r="BI197" s="214">
        <f t="shared" si="8"/>
        <v>0</v>
      </c>
      <c r="BJ197" s="25" t="s">
        <v>82</v>
      </c>
      <c r="BK197" s="214">
        <f t="shared" si="9"/>
        <v>0</v>
      </c>
      <c r="BL197" s="25" t="s">
        <v>375</v>
      </c>
      <c r="BM197" s="25" t="s">
        <v>2130</v>
      </c>
    </row>
    <row r="198" spans="2:65" s="11" customFormat="1" ht="37.35" customHeight="1">
      <c r="B198" s="186"/>
      <c r="C198" s="187"/>
      <c r="D198" s="200" t="s">
        <v>73</v>
      </c>
      <c r="E198" s="296" t="s">
        <v>5458</v>
      </c>
      <c r="F198" s="296" t="s">
        <v>9528</v>
      </c>
      <c r="G198" s="187"/>
      <c r="H198" s="187"/>
      <c r="I198" s="190"/>
      <c r="J198" s="297">
        <f>BK198</f>
        <v>0</v>
      </c>
      <c r="K198" s="187"/>
      <c r="L198" s="192"/>
      <c r="M198" s="193"/>
      <c r="N198" s="194"/>
      <c r="O198" s="194"/>
      <c r="P198" s="195">
        <f>SUM(P199:P243)</f>
        <v>0</v>
      </c>
      <c r="Q198" s="194"/>
      <c r="R198" s="195">
        <f>SUM(R199:R243)</f>
        <v>0</v>
      </c>
      <c r="S198" s="194"/>
      <c r="T198" s="196">
        <f>SUM(T199:T243)</f>
        <v>0</v>
      </c>
      <c r="AR198" s="197" t="s">
        <v>84</v>
      </c>
      <c r="AT198" s="198" t="s">
        <v>73</v>
      </c>
      <c r="AU198" s="198" t="s">
        <v>74</v>
      </c>
      <c r="AY198" s="197" t="s">
        <v>308</v>
      </c>
      <c r="BK198" s="199">
        <f>SUM(BK199:BK243)</f>
        <v>0</v>
      </c>
    </row>
    <row r="199" spans="2:65" s="1" customFormat="1" ht="22.5" customHeight="1">
      <c r="B199" s="42"/>
      <c r="C199" s="203" t="s">
        <v>685</v>
      </c>
      <c r="D199" s="203" t="s">
        <v>311</v>
      </c>
      <c r="E199" s="204" t="s">
        <v>9529</v>
      </c>
      <c r="F199" s="205" t="s">
        <v>9454</v>
      </c>
      <c r="G199" s="206" t="s">
        <v>538</v>
      </c>
      <c r="H199" s="207">
        <v>6</v>
      </c>
      <c r="I199" s="208"/>
      <c r="J199" s="209">
        <f t="shared" ref="J199:J243" si="10">ROUND(I199*H199,2)</f>
        <v>0</v>
      </c>
      <c r="K199" s="205" t="s">
        <v>21</v>
      </c>
      <c r="L199" s="62"/>
      <c r="M199" s="210" t="s">
        <v>21</v>
      </c>
      <c r="N199" s="211" t="s">
        <v>45</v>
      </c>
      <c r="O199" s="43"/>
      <c r="P199" s="212">
        <f t="shared" ref="P199:P243" si="11">O199*H199</f>
        <v>0</v>
      </c>
      <c r="Q199" s="212">
        <v>0</v>
      </c>
      <c r="R199" s="212">
        <f t="shared" ref="R199:R243" si="12">Q199*H199</f>
        <v>0</v>
      </c>
      <c r="S199" s="212">
        <v>0</v>
      </c>
      <c r="T199" s="213">
        <f t="shared" ref="T199:T243" si="13">S199*H199</f>
        <v>0</v>
      </c>
      <c r="AR199" s="25" t="s">
        <v>375</v>
      </c>
      <c r="AT199" s="25" t="s">
        <v>311</v>
      </c>
      <c r="AU199" s="25" t="s">
        <v>82</v>
      </c>
      <c r="AY199" s="25" t="s">
        <v>308</v>
      </c>
      <c r="BE199" s="214">
        <f t="shared" ref="BE199:BE243" si="14">IF(N199="základní",J199,0)</f>
        <v>0</v>
      </c>
      <c r="BF199" s="214">
        <f t="shared" ref="BF199:BF243" si="15">IF(N199="snížená",J199,0)</f>
        <v>0</v>
      </c>
      <c r="BG199" s="214">
        <f t="shared" ref="BG199:BG243" si="16">IF(N199="zákl. přenesená",J199,0)</f>
        <v>0</v>
      </c>
      <c r="BH199" s="214">
        <f t="shared" ref="BH199:BH243" si="17">IF(N199="sníž. přenesená",J199,0)</f>
        <v>0</v>
      </c>
      <c r="BI199" s="214">
        <f t="shared" ref="BI199:BI243" si="18">IF(N199="nulová",J199,0)</f>
        <v>0</v>
      </c>
      <c r="BJ199" s="25" t="s">
        <v>82</v>
      </c>
      <c r="BK199" s="214">
        <f t="shared" ref="BK199:BK243" si="19">ROUND(I199*H199,2)</f>
        <v>0</v>
      </c>
      <c r="BL199" s="25" t="s">
        <v>375</v>
      </c>
      <c r="BM199" s="25" t="s">
        <v>2139</v>
      </c>
    </row>
    <row r="200" spans="2:65" s="1" customFormat="1" ht="22.5" customHeight="1">
      <c r="B200" s="42"/>
      <c r="C200" s="203" t="s">
        <v>689</v>
      </c>
      <c r="D200" s="203" t="s">
        <v>311</v>
      </c>
      <c r="E200" s="204" t="s">
        <v>9530</v>
      </c>
      <c r="F200" s="205" t="s">
        <v>9455</v>
      </c>
      <c r="G200" s="206" t="s">
        <v>538</v>
      </c>
      <c r="H200" s="207">
        <v>130</v>
      </c>
      <c r="I200" s="208"/>
      <c r="J200" s="209">
        <f t="shared" si="10"/>
        <v>0</v>
      </c>
      <c r="K200" s="205" t="s">
        <v>21</v>
      </c>
      <c r="L200" s="62"/>
      <c r="M200" s="210" t="s">
        <v>21</v>
      </c>
      <c r="N200" s="211" t="s">
        <v>45</v>
      </c>
      <c r="O200" s="43"/>
      <c r="P200" s="212">
        <f t="shared" si="11"/>
        <v>0</v>
      </c>
      <c r="Q200" s="212">
        <v>0</v>
      </c>
      <c r="R200" s="212">
        <f t="shared" si="12"/>
        <v>0</v>
      </c>
      <c r="S200" s="212">
        <v>0</v>
      </c>
      <c r="T200" s="213">
        <f t="shared" si="13"/>
        <v>0</v>
      </c>
      <c r="AR200" s="25" t="s">
        <v>375</v>
      </c>
      <c r="AT200" s="25" t="s">
        <v>311</v>
      </c>
      <c r="AU200" s="25" t="s">
        <v>82</v>
      </c>
      <c r="AY200" s="25" t="s">
        <v>308</v>
      </c>
      <c r="BE200" s="214">
        <f t="shared" si="14"/>
        <v>0</v>
      </c>
      <c r="BF200" s="214">
        <f t="shared" si="15"/>
        <v>0</v>
      </c>
      <c r="BG200" s="214">
        <f t="shared" si="16"/>
        <v>0</v>
      </c>
      <c r="BH200" s="214">
        <f t="shared" si="17"/>
        <v>0</v>
      </c>
      <c r="BI200" s="214">
        <f t="shared" si="18"/>
        <v>0</v>
      </c>
      <c r="BJ200" s="25" t="s">
        <v>82</v>
      </c>
      <c r="BK200" s="214">
        <f t="shared" si="19"/>
        <v>0</v>
      </c>
      <c r="BL200" s="25" t="s">
        <v>375</v>
      </c>
      <c r="BM200" s="25" t="s">
        <v>630</v>
      </c>
    </row>
    <row r="201" spans="2:65" s="1" customFormat="1" ht="22.5" customHeight="1">
      <c r="B201" s="42"/>
      <c r="C201" s="203" t="s">
        <v>693</v>
      </c>
      <c r="D201" s="203" t="s">
        <v>311</v>
      </c>
      <c r="E201" s="204" t="s">
        <v>9531</v>
      </c>
      <c r="F201" s="205" t="s">
        <v>9456</v>
      </c>
      <c r="G201" s="206" t="s">
        <v>538</v>
      </c>
      <c r="H201" s="207">
        <v>240</v>
      </c>
      <c r="I201" s="208"/>
      <c r="J201" s="209">
        <f t="shared" si="10"/>
        <v>0</v>
      </c>
      <c r="K201" s="205" t="s">
        <v>21</v>
      </c>
      <c r="L201" s="62"/>
      <c r="M201" s="210" t="s">
        <v>21</v>
      </c>
      <c r="N201" s="211" t="s">
        <v>45</v>
      </c>
      <c r="O201" s="43"/>
      <c r="P201" s="212">
        <f t="shared" si="11"/>
        <v>0</v>
      </c>
      <c r="Q201" s="212">
        <v>0</v>
      </c>
      <c r="R201" s="212">
        <f t="shared" si="12"/>
        <v>0</v>
      </c>
      <c r="S201" s="212">
        <v>0</v>
      </c>
      <c r="T201" s="213">
        <f t="shared" si="13"/>
        <v>0</v>
      </c>
      <c r="AR201" s="25" t="s">
        <v>375</v>
      </c>
      <c r="AT201" s="25" t="s">
        <v>311</v>
      </c>
      <c r="AU201" s="25" t="s">
        <v>82</v>
      </c>
      <c r="AY201" s="25" t="s">
        <v>308</v>
      </c>
      <c r="BE201" s="214">
        <f t="shared" si="14"/>
        <v>0</v>
      </c>
      <c r="BF201" s="214">
        <f t="shared" si="15"/>
        <v>0</v>
      </c>
      <c r="BG201" s="214">
        <f t="shared" si="16"/>
        <v>0</v>
      </c>
      <c r="BH201" s="214">
        <f t="shared" si="17"/>
        <v>0</v>
      </c>
      <c r="BI201" s="214">
        <f t="shared" si="18"/>
        <v>0</v>
      </c>
      <c r="BJ201" s="25" t="s">
        <v>82</v>
      </c>
      <c r="BK201" s="214">
        <f t="shared" si="19"/>
        <v>0</v>
      </c>
      <c r="BL201" s="25" t="s">
        <v>375</v>
      </c>
      <c r="BM201" s="25" t="s">
        <v>642</v>
      </c>
    </row>
    <row r="202" spans="2:65" s="1" customFormat="1" ht="22.5" customHeight="1">
      <c r="B202" s="42"/>
      <c r="C202" s="203" t="s">
        <v>697</v>
      </c>
      <c r="D202" s="203" t="s">
        <v>311</v>
      </c>
      <c r="E202" s="204" t="s">
        <v>9532</v>
      </c>
      <c r="F202" s="205" t="s">
        <v>9457</v>
      </c>
      <c r="G202" s="206" t="s">
        <v>538</v>
      </c>
      <c r="H202" s="207">
        <v>460</v>
      </c>
      <c r="I202" s="208"/>
      <c r="J202" s="209">
        <f t="shared" si="10"/>
        <v>0</v>
      </c>
      <c r="K202" s="205" t="s">
        <v>21</v>
      </c>
      <c r="L202" s="62"/>
      <c r="M202" s="210" t="s">
        <v>21</v>
      </c>
      <c r="N202" s="211" t="s">
        <v>45</v>
      </c>
      <c r="O202" s="43"/>
      <c r="P202" s="212">
        <f t="shared" si="11"/>
        <v>0</v>
      </c>
      <c r="Q202" s="212">
        <v>0</v>
      </c>
      <c r="R202" s="212">
        <f t="shared" si="12"/>
        <v>0</v>
      </c>
      <c r="S202" s="212">
        <v>0</v>
      </c>
      <c r="T202" s="213">
        <f t="shared" si="13"/>
        <v>0</v>
      </c>
      <c r="AR202" s="25" t="s">
        <v>375</v>
      </c>
      <c r="AT202" s="25" t="s">
        <v>311</v>
      </c>
      <c r="AU202" s="25" t="s">
        <v>82</v>
      </c>
      <c r="AY202" s="25" t="s">
        <v>308</v>
      </c>
      <c r="BE202" s="214">
        <f t="shared" si="14"/>
        <v>0</v>
      </c>
      <c r="BF202" s="214">
        <f t="shared" si="15"/>
        <v>0</v>
      </c>
      <c r="BG202" s="214">
        <f t="shared" si="16"/>
        <v>0</v>
      </c>
      <c r="BH202" s="214">
        <f t="shared" si="17"/>
        <v>0</v>
      </c>
      <c r="BI202" s="214">
        <f t="shared" si="18"/>
        <v>0</v>
      </c>
      <c r="BJ202" s="25" t="s">
        <v>82</v>
      </c>
      <c r="BK202" s="214">
        <f t="shared" si="19"/>
        <v>0</v>
      </c>
      <c r="BL202" s="25" t="s">
        <v>375</v>
      </c>
      <c r="BM202" s="25" t="s">
        <v>2161</v>
      </c>
    </row>
    <row r="203" spans="2:65" s="1" customFormat="1" ht="22.5" customHeight="1">
      <c r="B203" s="42"/>
      <c r="C203" s="203" t="s">
        <v>702</v>
      </c>
      <c r="D203" s="203" t="s">
        <v>311</v>
      </c>
      <c r="E203" s="204" t="s">
        <v>9533</v>
      </c>
      <c r="F203" s="205" t="s">
        <v>9458</v>
      </c>
      <c r="G203" s="206" t="s">
        <v>538</v>
      </c>
      <c r="H203" s="207">
        <v>520</v>
      </c>
      <c r="I203" s="208"/>
      <c r="J203" s="209">
        <f t="shared" si="10"/>
        <v>0</v>
      </c>
      <c r="K203" s="205" t="s">
        <v>21</v>
      </c>
      <c r="L203" s="62"/>
      <c r="M203" s="210" t="s">
        <v>21</v>
      </c>
      <c r="N203" s="211" t="s">
        <v>45</v>
      </c>
      <c r="O203" s="43"/>
      <c r="P203" s="212">
        <f t="shared" si="11"/>
        <v>0</v>
      </c>
      <c r="Q203" s="212">
        <v>0</v>
      </c>
      <c r="R203" s="212">
        <f t="shared" si="12"/>
        <v>0</v>
      </c>
      <c r="S203" s="212">
        <v>0</v>
      </c>
      <c r="T203" s="213">
        <f t="shared" si="13"/>
        <v>0</v>
      </c>
      <c r="AR203" s="25" t="s">
        <v>375</v>
      </c>
      <c r="AT203" s="25" t="s">
        <v>311</v>
      </c>
      <c r="AU203" s="25" t="s">
        <v>82</v>
      </c>
      <c r="AY203" s="25" t="s">
        <v>308</v>
      </c>
      <c r="BE203" s="214">
        <f t="shared" si="14"/>
        <v>0</v>
      </c>
      <c r="BF203" s="214">
        <f t="shared" si="15"/>
        <v>0</v>
      </c>
      <c r="BG203" s="214">
        <f t="shared" si="16"/>
        <v>0</v>
      </c>
      <c r="BH203" s="214">
        <f t="shared" si="17"/>
        <v>0</v>
      </c>
      <c r="BI203" s="214">
        <f t="shared" si="18"/>
        <v>0</v>
      </c>
      <c r="BJ203" s="25" t="s">
        <v>82</v>
      </c>
      <c r="BK203" s="214">
        <f t="shared" si="19"/>
        <v>0</v>
      </c>
      <c r="BL203" s="25" t="s">
        <v>375</v>
      </c>
      <c r="BM203" s="25" t="s">
        <v>2172</v>
      </c>
    </row>
    <row r="204" spans="2:65" s="1" customFormat="1" ht="22.5" customHeight="1">
      <c r="B204" s="42"/>
      <c r="C204" s="203" t="s">
        <v>706</v>
      </c>
      <c r="D204" s="203" t="s">
        <v>311</v>
      </c>
      <c r="E204" s="204" t="s">
        <v>9534</v>
      </c>
      <c r="F204" s="205" t="s">
        <v>9459</v>
      </c>
      <c r="G204" s="206" t="s">
        <v>538</v>
      </c>
      <c r="H204" s="207">
        <v>1840</v>
      </c>
      <c r="I204" s="208"/>
      <c r="J204" s="209">
        <f t="shared" si="10"/>
        <v>0</v>
      </c>
      <c r="K204" s="205" t="s">
        <v>21</v>
      </c>
      <c r="L204" s="62"/>
      <c r="M204" s="210" t="s">
        <v>21</v>
      </c>
      <c r="N204" s="211" t="s">
        <v>45</v>
      </c>
      <c r="O204" s="43"/>
      <c r="P204" s="212">
        <f t="shared" si="11"/>
        <v>0</v>
      </c>
      <c r="Q204" s="212">
        <v>0</v>
      </c>
      <c r="R204" s="212">
        <f t="shared" si="12"/>
        <v>0</v>
      </c>
      <c r="S204" s="212">
        <v>0</v>
      </c>
      <c r="T204" s="213">
        <f t="shared" si="13"/>
        <v>0</v>
      </c>
      <c r="AR204" s="25" t="s">
        <v>375</v>
      </c>
      <c r="AT204" s="25" t="s">
        <v>311</v>
      </c>
      <c r="AU204" s="25" t="s">
        <v>82</v>
      </c>
      <c r="AY204" s="25" t="s">
        <v>308</v>
      </c>
      <c r="BE204" s="214">
        <f t="shared" si="14"/>
        <v>0</v>
      </c>
      <c r="BF204" s="214">
        <f t="shared" si="15"/>
        <v>0</v>
      </c>
      <c r="BG204" s="214">
        <f t="shared" si="16"/>
        <v>0</v>
      </c>
      <c r="BH204" s="214">
        <f t="shared" si="17"/>
        <v>0</v>
      </c>
      <c r="BI204" s="214">
        <f t="shared" si="18"/>
        <v>0</v>
      </c>
      <c r="BJ204" s="25" t="s">
        <v>82</v>
      </c>
      <c r="BK204" s="214">
        <f t="shared" si="19"/>
        <v>0</v>
      </c>
      <c r="BL204" s="25" t="s">
        <v>375</v>
      </c>
      <c r="BM204" s="25" t="s">
        <v>2180</v>
      </c>
    </row>
    <row r="205" spans="2:65" s="1" customFormat="1" ht="22.5" customHeight="1">
      <c r="B205" s="42"/>
      <c r="C205" s="203" t="s">
        <v>710</v>
      </c>
      <c r="D205" s="203" t="s">
        <v>311</v>
      </c>
      <c r="E205" s="204" t="s">
        <v>9535</v>
      </c>
      <c r="F205" s="205" t="s">
        <v>9460</v>
      </c>
      <c r="G205" s="206" t="s">
        <v>538</v>
      </c>
      <c r="H205" s="207">
        <v>220</v>
      </c>
      <c r="I205" s="208"/>
      <c r="J205" s="209">
        <f t="shared" si="10"/>
        <v>0</v>
      </c>
      <c r="K205" s="205" t="s">
        <v>21</v>
      </c>
      <c r="L205" s="62"/>
      <c r="M205" s="210" t="s">
        <v>21</v>
      </c>
      <c r="N205" s="211" t="s">
        <v>45</v>
      </c>
      <c r="O205" s="43"/>
      <c r="P205" s="212">
        <f t="shared" si="11"/>
        <v>0</v>
      </c>
      <c r="Q205" s="212">
        <v>0</v>
      </c>
      <c r="R205" s="212">
        <f t="shared" si="12"/>
        <v>0</v>
      </c>
      <c r="S205" s="212">
        <v>0</v>
      </c>
      <c r="T205" s="213">
        <f t="shared" si="13"/>
        <v>0</v>
      </c>
      <c r="AR205" s="25" t="s">
        <v>375</v>
      </c>
      <c r="AT205" s="25" t="s">
        <v>311</v>
      </c>
      <c r="AU205" s="25" t="s">
        <v>82</v>
      </c>
      <c r="AY205" s="25" t="s">
        <v>308</v>
      </c>
      <c r="BE205" s="214">
        <f t="shared" si="14"/>
        <v>0</v>
      </c>
      <c r="BF205" s="214">
        <f t="shared" si="15"/>
        <v>0</v>
      </c>
      <c r="BG205" s="214">
        <f t="shared" si="16"/>
        <v>0</v>
      </c>
      <c r="BH205" s="214">
        <f t="shared" si="17"/>
        <v>0</v>
      </c>
      <c r="BI205" s="214">
        <f t="shared" si="18"/>
        <v>0</v>
      </c>
      <c r="BJ205" s="25" t="s">
        <v>82</v>
      </c>
      <c r="BK205" s="214">
        <f t="shared" si="19"/>
        <v>0</v>
      </c>
      <c r="BL205" s="25" t="s">
        <v>375</v>
      </c>
      <c r="BM205" s="25" t="s">
        <v>2189</v>
      </c>
    </row>
    <row r="206" spans="2:65" s="1" customFormat="1" ht="22.5" customHeight="1">
      <c r="B206" s="42"/>
      <c r="C206" s="203" t="s">
        <v>716</v>
      </c>
      <c r="D206" s="203" t="s">
        <v>311</v>
      </c>
      <c r="E206" s="204" t="s">
        <v>9536</v>
      </c>
      <c r="F206" s="205" t="s">
        <v>9461</v>
      </c>
      <c r="G206" s="206" t="s">
        <v>538</v>
      </c>
      <c r="H206" s="207">
        <v>1200</v>
      </c>
      <c r="I206" s="208"/>
      <c r="J206" s="209">
        <f t="shared" si="10"/>
        <v>0</v>
      </c>
      <c r="K206" s="205" t="s">
        <v>21</v>
      </c>
      <c r="L206" s="62"/>
      <c r="M206" s="210" t="s">
        <v>21</v>
      </c>
      <c r="N206" s="211" t="s">
        <v>45</v>
      </c>
      <c r="O206" s="43"/>
      <c r="P206" s="212">
        <f t="shared" si="11"/>
        <v>0</v>
      </c>
      <c r="Q206" s="212">
        <v>0</v>
      </c>
      <c r="R206" s="212">
        <f t="shared" si="12"/>
        <v>0</v>
      </c>
      <c r="S206" s="212">
        <v>0</v>
      </c>
      <c r="T206" s="213">
        <f t="shared" si="13"/>
        <v>0</v>
      </c>
      <c r="AR206" s="25" t="s">
        <v>375</v>
      </c>
      <c r="AT206" s="25" t="s">
        <v>311</v>
      </c>
      <c r="AU206" s="25" t="s">
        <v>82</v>
      </c>
      <c r="AY206" s="25" t="s">
        <v>308</v>
      </c>
      <c r="BE206" s="214">
        <f t="shared" si="14"/>
        <v>0</v>
      </c>
      <c r="BF206" s="214">
        <f t="shared" si="15"/>
        <v>0</v>
      </c>
      <c r="BG206" s="214">
        <f t="shared" si="16"/>
        <v>0</v>
      </c>
      <c r="BH206" s="214">
        <f t="shared" si="17"/>
        <v>0</v>
      </c>
      <c r="BI206" s="214">
        <f t="shared" si="18"/>
        <v>0</v>
      </c>
      <c r="BJ206" s="25" t="s">
        <v>82</v>
      </c>
      <c r="BK206" s="214">
        <f t="shared" si="19"/>
        <v>0</v>
      </c>
      <c r="BL206" s="25" t="s">
        <v>375</v>
      </c>
      <c r="BM206" s="25" t="s">
        <v>2198</v>
      </c>
    </row>
    <row r="207" spans="2:65" s="1" customFormat="1" ht="22.5" customHeight="1">
      <c r="B207" s="42"/>
      <c r="C207" s="203" t="s">
        <v>721</v>
      </c>
      <c r="D207" s="203" t="s">
        <v>311</v>
      </c>
      <c r="E207" s="204" t="s">
        <v>9537</v>
      </c>
      <c r="F207" s="205" t="s">
        <v>9462</v>
      </c>
      <c r="G207" s="206" t="s">
        <v>538</v>
      </c>
      <c r="H207" s="207">
        <v>300</v>
      </c>
      <c r="I207" s="208"/>
      <c r="J207" s="209">
        <f t="shared" si="10"/>
        <v>0</v>
      </c>
      <c r="K207" s="205" t="s">
        <v>21</v>
      </c>
      <c r="L207" s="62"/>
      <c r="M207" s="210" t="s">
        <v>21</v>
      </c>
      <c r="N207" s="211" t="s">
        <v>45</v>
      </c>
      <c r="O207" s="43"/>
      <c r="P207" s="212">
        <f t="shared" si="11"/>
        <v>0</v>
      </c>
      <c r="Q207" s="212">
        <v>0</v>
      </c>
      <c r="R207" s="212">
        <f t="shared" si="12"/>
        <v>0</v>
      </c>
      <c r="S207" s="212">
        <v>0</v>
      </c>
      <c r="T207" s="213">
        <f t="shared" si="13"/>
        <v>0</v>
      </c>
      <c r="AR207" s="25" t="s">
        <v>375</v>
      </c>
      <c r="AT207" s="25" t="s">
        <v>311</v>
      </c>
      <c r="AU207" s="25" t="s">
        <v>82</v>
      </c>
      <c r="AY207" s="25" t="s">
        <v>308</v>
      </c>
      <c r="BE207" s="214">
        <f t="shared" si="14"/>
        <v>0</v>
      </c>
      <c r="BF207" s="214">
        <f t="shared" si="15"/>
        <v>0</v>
      </c>
      <c r="BG207" s="214">
        <f t="shared" si="16"/>
        <v>0</v>
      </c>
      <c r="BH207" s="214">
        <f t="shared" si="17"/>
        <v>0</v>
      </c>
      <c r="BI207" s="214">
        <f t="shared" si="18"/>
        <v>0</v>
      </c>
      <c r="BJ207" s="25" t="s">
        <v>82</v>
      </c>
      <c r="BK207" s="214">
        <f t="shared" si="19"/>
        <v>0</v>
      </c>
      <c r="BL207" s="25" t="s">
        <v>375</v>
      </c>
      <c r="BM207" s="25" t="s">
        <v>2206</v>
      </c>
    </row>
    <row r="208" spans="2:65" s="1" customFormat="1" ht="22.5" customHeight="1">
      <c r="B208" s="42"/>
      <c r="C208" s="203" t="s">
        <v>725</v>
      </c>
      <c r="D208" s="203" t="s">
        <v>311</v>
      </c>
      <c r="E208" s="204" t="s">
        <v>9538</v>
      </c>
      <c r="F208" s="205" t="s">
        <v>9463</v>
      </c>
      <c r="G208" s="206" t="s">
        <v>538</v>
      </c>
      <c r="H208" s="207">
        <v>640</v>
      </c>
      <c r="I208" s="208"/>
      <c r="J208" s="209">
        <f t="shared" si="10"/>
        <v>0</v>
      </c>
      <c r="K208" s="205" t="s">
        <v>21</v>
      </c>
      <c r="L208" s="62"/>
      <c r="M208" s="210" t="s">
        <v>21</v>
      </c>
      <c r="N208" s="211" t="s">
        <v>45</v>
      </c>
      <c r="O208" s="43"/>
      <c r="P208" s="212">
        <f t="shared" si="11"/>
        <v>0</v>
      </c>
      <c r="Q208" s="212">
        <v>0</v>
      </c>
      <c r="R208" s="212">
        <f t="shared" si="12"/>
        <v>0</v>
      </c>
      <c r="S208" s="212">
        <v>0</v>
      </c>
      <c r="T208" s="213">
        <f t="shared" si="13"/>
        <v>0</v>
      </c>
      <c r="AR208" s="25" t="s">
        <v>375</v>
      </c>
      <c r="AT208" s="25" t="s">
        <v>311</v>
      </c>
      <c r="AU208" s="25" t="s">
        <v>82</v>
      </c>
      <c r="AY208" s="25" t="s">
        <v>308</v>
      </c>
      <c r="BE208" s="214">
        <f t="shared" si="14"/>
        <v>0</v>
      </c>
      <c r="BF208" s="214">
        <f t="shared" si="15"/>
        <v>0</v>
      </c>
      <c r="BG208" s="214">
        <f t="shared" si="16"/>
        <v>0</v>
      </c>
      <c r="BH208" s="214">
        <f t="shared" si="17"/>
        <v>0</v>
      </c>
      <c r="BI208" s="214">
        <f t="shared" si="18"/>
        <v>0</v>
      </c>
      <c r="BJ208" s="25" t="s">
        <v>82</v>
      </c>
      <c r="BK208" s="214">
        <f t="shared" si="19"/>
        <v>0</v>
      </c>
      <c r="BL208" s="25" t="s">
        <v>375</v>
      </c>
      <c r="BM208" s="25" t="s">
        <v>2215</v>
      </c>
    </row>
    <row r="209" spans="2:65" s="1" customFormat="1" ht="22.5" customHeight="1">
      <c r="B209" s="42"/>
      <c r="C209" s="203" t="s">
        <v>730</v>
      </c>
      <c r="D209" s="203" t="s">
        <v>311</v>
      </c>
      <c r="E209" s="204" t="s">
        <v>9539</v>
      </c>
      <c r="F209" s="205" t="s">
        <v>9464</v>
      </c>
      <c r="G209" s="206" t="s">
        <v>538</v>
      </c>
      <c r="H209" s="207">
        <v>5680</v>
      </c>
      <c r="I209" s="208"/>
      <c r="J209" s="209">
        <f t="shared" si="10"/>
        <v>0</v>
      </c>
      <c r="K209" s="205" t="s">
        <v>21</v>
      </c>
      <c r="L209" s="62"/>
      <c r="M209" s="210" t="s">
        <v>21</v>
      </c>
      <c r="N209" s="211" t="s">
        <v>45</v>
      </c>
      <c r="O209" s="43"/>
      <c r="P209" s="212">
        <f t="shared" si="11"/>
        <v>0</v>
      </c>
      <c r="Q209" s="212">
        <v>0</v>
      </c>
      <c r="R209" s="212">
        <f t="shared" si="12"/>
        <v>0</v>
      </c>
      <c r="S209" s="212">
        <v>0</v>
      </c>
      <c r="T209" s="213">
        <f t="shared" si="13"/>
        <v>0</v>
      </c>
      <c r="AR209" s="25" t="s">
        <v>375</v>
      </c>
      <c r="AT209" s="25" t="s">
        <v>311</v>
      </c>
      <c r="AU209" s="25" t="s">
        <v>82</v>
      </c>
      <c r="AY209" s="25" t="s">
        <v>308</v>
      </c>
      <c r="BE209" s="214">
        <f t="shared" si="14"/>
        <v>0</v>
      </c>
      <c r="BF209" s="214">
        <f t="shared" si="15"/>
        <v>0</v>
      </c>
      <c r="BG209" s="214">
        <f t="shared" si="16"/>
        <v>0</v>
      </c>
      <c r="BH209" s="214">
        <f t="shared" si="17"/>
        <v>0</v>
      </c>
      <c r="BI209" s="214">
        <f t="shared" si="18"/>
        <v>0</v>
      </c>
      <c r="BJ209" s="25" t="s">
        <v>82</v>
      </c>
      <c r="BK209" s="214">
        <f t="shared" si="19"/>
        <v>0</v>
      </c>
      <c r="BL209" s="25" t="s">
        <v>375</v>
      </c>
      <c r="BM209" s="25" t="s">
        <v>2224</v>
      </c>
    </row>
    <row r="210" spans="2:65" s="1" customFormat="1" ht="22.5" customHeight="1">
      <c r="B210" s="42"/>
      <c r="C210" s="203" t="s">
        <v>735</v>
      </c>
      <c r="D210" s="203" t="s">
        <v>311</v>
      </c>
      <c r="E210" s="204" t="s">
        <v>9540</v>
      </c>
      <c r="F210" s="205" t="s">
        <v>9465</v>
      </c>
      <c r="G210" s="206" t="s">
        <v>538</v>
      </c>
      <c r="H210" s="207">
        <v>8435</v>
      </c>
      <c r="I210" s="208"/>
      <c r="J210" s="209">
        <f t="shared" si="10"/>
        <v>0</v>
      </c>
      <c r="K210" s="205" t="s">
        <v>21</v>
      </c>
      <c r="L210" s="62"/>
      <c r="M210" s="210" t="s">
        <v>21</v>
      </c>
      <c r="N210" s="211" t="s">
        <v>45</v>
      </c>
      <c r="O210" s="43"/>
      <c r="P210" s="212">
        <f t="shared" si="11"/>
        <v>0</v>
      </c>
      <c r="Q210" s="212">
        <v>0</v>
      </c>
      <c r="R210" s="212">
        <f t="shared" si="12"/>
        <v>0</v>
      </c>
      <c r="S210" s="212">
        <v>0</v>
      </c>
      <c r="T210" s="213">
        <f t="shared" si="13"/>
        <v>0</v>
      </c>
      <c r="AR210" s="25" t="s">
        <v>375</v>
      </c>
      <c r="AT210" s="25" t="s">
        <v>311</v>
      </c>
      <c r="AU210" s="25" t="s">
        <v>82</v>
      </c>
      <c r="AY210" s="25" t="s">
        <v>308</v>
      </c>
      <c r="BE210" s="214">
        <f t="shared" si="14"/>
        <v>0</v>
      </c>
      <c r="BF210" s="214">
        <f t="shared" si="15"/>
        <v>0</v>
      </c>
      <c r="BG210" s="214">
        <f t="shared" si="16"/>
        <v>0</v>
      </c>
      <c r="BH210" s="214">
        <f t="shared" si="17"/>
        <v>0</v>
      </c>
      <c r="BI210" s="214">
        <f t="shared" si="18"/>
        <v>0</v>
      </c>
      <c r="BJ210" s="25" t="s">
        <v>82</v>
      </c>
      <c r="BK210" s="214">
        <f t="shared" si="19"/>
        <v>0</v>
      </c>
      <c r="BL210" s="25" t="s">
        <v>375</v>
      </c>
      <c r="BM210" s="25" t="s">
        <v>2234</v>
      </c>
    </row>
    <row r="211" spans="2:65" s="1" customFormat="1" ht="22.5" customHeight="1">
      <c r="B211" s="42"/>
      <c r="C211" s="203" t="s">
        <v>740</v>
      </c>
      <c r="D211" s="203" t="s">
        <v>311</v>
      </c>
      <c r="E211" s="204" t="s">
        <v>9541</v>
      </c>
      <c r="F211" s="205" t="s">
        <v>9466</v>
      </c>
      <c r="G211" s="206" t="s">
        <v>538</v>
      </c>
      <c r="H211" s="207">
        <v>72</v>
      </c>
      <c r="I211" s="208"/>
      <c r="J211" s="209">
        <f t="shared" si="10"/>
        <v>0</v>
      </c>
      <c r="K211" s="205" t="s">
        <v>21</v>
      </c>
      <c r="L211" s="62"/>
      <c r="M211" s="210" t="s">
        <v>21</v>
      </c>
      <c r="N211" s="211" t="s">
        <v>45</v>
      </c>
      <c r="O211" s="43"/>
      <c r="P211" s="212">
        <f t="shared" si="11"/>
        <v>0</v>
      </c>
      <c r="Q211" s="212">
        <v>0</v>
      </c>
      <c r="R211" s="212">
        <f t="shared" si="12"/>
        <v>0</v>
      </c>
      <c r="S211" s="212">
        <v>0</v>
      </c>
      <c r="T211" s="213">
        <f t="shared" si="13"/>
        <v>0</v>
      </c>
      <c r="AR211" s="25" t="s">
        <v>375</v>
      </c>
      <c r="AT211" s="25" t="s">
        <v>311</v>
      </c>
      <c r="AU211" s="25" t="s">
        <v>82</v>
      </c>
      <c r="AY211" s="25" t="s">
        <v>308</v>
      </c>
      <c r="BE211" s="214">
        <f t="shared" si="14"/>
        <v>0</v>
      </c>
      <c r="BF211" s="214">
        <f t="shared" si="15"/>
        <v>0</v>
      </c>
      <c r="BG211" s="214">
        <f t="shared" si="16"/>
        <v>0</v>
      </c>
      <c r="BH211" s="214">
        <f t="shared" si="17"/>
        <v>0</v>
      </c>
      <c r="BI211" s="214">
        <f t="shared" si="18"/>
        <v>0</v>
      </c>
      <c r="BJ211" s="25" t="s">
        <v>82</v>
      </c>
      <c r="BK211" s="214">
        <f t="shared" si="19"/>
        <v>0</v>
      </c>
      <c r="BL211" s="25" t="s">
        <v>375</v>
      </c>
      <c r="BM211" s="25" t="s">
        <v>2241</v>
      </c>
    </row>
    <row r="212" spans="2:65" s="1" customFormat="1" ht="22.5" customHeight="1">
      <c r="B212" s="42"/>
      <c r="C212" s="203" t="s">
        <v>745</v>
      </c>
      <c r="D212" s="203" t="s">
        <v>311</v>
      </c>
      <c r="E212" s="204" t="s">
        <v>9542</v>
      </c>
      <c r="F212" s="205" t="s">
        <v>9467</v>
      </c>
      <c r="G212" s="206" t="s">
        <v>538</v>
      </c>
      <c r="H212" s="207">
        <v>480</v>
      </c>
      <c r="I212" s="208"/>
      <c r="J212" s="209">
        <f t="shared" si="10"/>
        <v>0</v>
      </c>
      <c r="K212" s="205" t="s">
        <v>21</v>
      </c>
      <c r="L212" s="62"/>
      <c r="M212" s="210" t="s">
        <v>21</v>
      </c>
      <c r="N212" s="211" t="s">
        <v>45</v>
      </c>
      <c r="O212" s="43"/>
      <c r="P212" s="212">
        <f t="shared" si="11"/>
        <v>0</v>
      </c>
      <c r="Q212" s="212">
        <v>0</v>
      </c>
      <c r="R212" s="212">
        <f t="shared" si="12"/>
        <v>0</v>
      </c>
      <c r="S212" s="212">
        <v>0</v>
      </c>
      <c r="T212" s="213">
        <f t="shared" si="13"/>
        <v>0</v>
      </c>
      <c r="AR212" s="25" t="s">
        <v>375</v>
      </c>
      <c r="AT212" s="25" t="s">
        <v>311</v>
      </c>
      <c r="AU212" s="25" t="s">
        <v>82</v>
      </c>
      <c r="AY212" s="25" t="s">
        <v>308</v>
      </c>
      <c r="BE212" s="214">
        <f t="shared" si="14"/>
        <v>0</v>
      </c>
      <c r="BF212" s="214">
        <f t="shared" si="15"/>
        <v>0</v>
      </c>
      <c r="BG212" s="214">
        <f t="shared" si="16"/>
        <v>0</v>
      </c>
      <c r="BH212" s="214">
        <f t="shared" si="17"/>
        <v>0</v>
      </c>
      <c r="BI212" s="214">
        <f t="shared" si="18"/>
        <v>0</v>
      </c>
      <c r="BJ212" s="25" t="s">
        <v>82</v>
      </c>
      <c r="BK212" s="214">
        <f t="shared" si="19"/>
        <v>0</v>
      </c>
      <c r="BL212" s="25" t="s">
        <v>375</v>
      </c>
      <c r="BM212" s="25" t="s">
        <v>2248</v>
      </c>
    </row>
    <row r="213" spans="2:65" s="1" customFormat="1" ht="22.5" customHeight="1">
      <c r="B213" s="42"/>
      <c r="C213" s="203" t="s">
        <v>750</v>
      </c>
      <c r="D213" s="203" t="s">
        <v>311</v>
      </c>
      <c r="E213" s="204" t="s">
        <v>9543</v>
      </c>
      <c r="F213" s="205" t="s">
        <v>9469</v>
      </c>
      <c r="G213" s="206" t="s">
        <v>538</v>
      </c>
      <c r="H213" s="207">
        <v>800</v>
      </c>
      <c r="I213" s="208"/>
      <c r="J213" s="209">
        <f t="shared" si="10"/>
        <v>0</v>
      </c>
      <c r="K213" s="205" t="s">
        <v>21</v>
      </c>
      <c r="L213" s="62"/>
      <c r="M213" s="210" t="s">
        <v>21</v>
      </c>
      <c r="N213" s="211" t="s">
        <v>45</v>
      </c>
      <c r="O213" s="43"/>
      <c r="P213" s="212">
        <f t="shared" si="11"/>
        <v>0</v>
      </c>
      <c r="Q213" s="212">
        <v>0</v>
      </c>
      <c r="R213" s="212">
        <f t="shared" si="12"/>
        <v>0</v>
      </c>
      <c r="S213" s="212">
        <v>0</v>
      </c>
      <c r="T213" s="213">
        <f t="shared" si="13"/>
        <v>0</v>
      </c>
      <c r="AR213" s="25" t="s">
        <v>375</v>
      </c>
      <c r="AT213" s="25" t="s">
        <v>311</v>
      </c>
      <c r="AU213" s="25" t="s">
        <v>82</v>
      </c>
      <c r="AY213" s="25" t="s">
        <v>308</v>
      </c>
      <c r="BE213" s="214">
        <f t="shared" si="14"/>
        <v>0</v>
      </c>
      <c r="BF213" s="214">
        <f t="shared" si="15"/>
        <v>0</v>
      </c>
      <c r="BG213" s="214">
        <f t="shared" si="16"/>
        <v>0</v>
      </c>
      <c r="BH213" s="214">
        <f t="shared" si="17"/>
        <v>0</v>
      </c>
      <c r="BI213" s="214">
        <f t="shared" si="18"/>
        <v>0</v>
      </c>
      <c r="BJ213" s="25" t="s">
        <v>82</v>
      </c>
      <c r="BK213" s="214">
        <f t="shared" si="19"/>
        <v>0</v>
      </c>
      <c r="BL213" s="25" t="s">
        <v>375</v>
      </c>
      <c r="BM213" s="25" t="s">
        <v>2257</v>
      </c>
    </row>
    <row r="214" spans="2:65" s="1" customFormat="1" ht="22.5" customHeight="1">
      <c r="B214" s="42"/>
      <c r="C214" s="203" t="s">
        <v>522</v>
      </c>
      <c r="D214" s="203" t="s">
        <v>311</v>
      </c>
      <c r="E214" s="204" t="s">
        <v>9544</v>
      </c>
      <c r="F214" s="205" t="s">
        <v>9471</v>
      </c>
      <c r="G214" s="206" t="s">
        <v>538</v>
      </c>
      <c r="H214" s="207">
        <v>275</v>
      </c>
      <c r="I214" s="208"/>
      <c r="J214" s="209">
        <f t="shared" si="10"/>
        <v>0</v>
      </c>
      <c r="K214" s="205" t="s">
        <v>21</v>
      </c>
      <c r="L214" s="62"/>
      <c r="M214" s="210" t="s">
        <v>21</v>
      </c>
      <c r="N214" s="211" t="s">
        <v>45</v>
      </c>
      <c r="O214" s="43"/>
      <c r="P214" s="212">
        <f t="shared" si="11"/>
        <v>0</v>
      </c>
      <c r="Q214" s="212">
        <v>0</v>
      </c>
      <c r="R214" s="212">
        <f t="shared" si="12"/>
        <v>0</v>
      </c>
      <c r="S214" s="212">
        <v>0</v>
      </c>
      <c r="T214" s="213">
        <f t="shared" si="13"/>
        <v>0</v>
      </c>
      <c r="AR214" s="25" t="s">
        <v>375</v>
      </c>
      <c r="AT214" s="25" t="s">
        <v>311</v>
      </c>
      <c r="AU214" s="25" t="s">
        <v>82</v>
      </c>
      <c r="AY214" s="25" t="s">
        <v>308</v>
      </c>
      <c r="BE214" s="214">
        <f t="shared" si="14"/>
        <v>0</v>
      </c>
      <c r="BF214" s="214">
        <f t="shared" si="15"/>
        <v>0</v>
      </c>
      <c r="BG214" s="214">
        <f t="shared" si="16"/>
        <v>0</v>
      </c>
      <c r="BH214" s="214">
        <f t="shared" si="17"/>
        <v>0</v>
      </c>
      <c r="BI214" s="214">
        <f t="shared" si="18"/>
        <v>0</v>
      </c>
      <c r="BJ214" s="25" t="s">
        <v>82</v>
      </c>
      <c r="BK214" s="214">
        <f t="shared" si="19"/>
        <v>0</v>
      </c>
      <c r="BL214" s="25" t="s">
        <v>375</v>
      </c>
      <c r="BM214" s="25" t="s">
        <v>2266</v>
      </c>
    </row>
    <row r="215" spans="2:65" s="1" customFormat="1" ht="22.5" customHeight="1">
      <c r="B215" s="42"/>
      <c r="C215" s="203" t="s">
        <v>1248</v>
      </c>
      <c r="D215" s="203" t="s">
        <v>311</v>
      </c>
      <c r="E215" s="204" t="s">
        <v>9545</v>
      </c>
      <c r="F215" s="205" t="s">
        <v>9473</v>
      </c>
      <c r="G215" s="206" t="s">
        <v>538</v>
      </c>
      <c r="H215" s="207">
        <v>80</v>
      </c>
      <c r="I215" s="208"/>
      <c r="J215" s="209">
        <f t="shared" si="10"/>
        <v>0</v>
      </c>
      <c r="K215" s="205" t="s">
        <v>21</v>
      </c>
      <c r="L215" s="62"/>
      <c r="M215" s="210" t="s">
        <v>21</v>
      </c>
      <c r="N215" s="211" t="s">
        <v>45</v>
      </c>
      <c r="O215" s="43"/>
      <c r="P215" s="212">
        <f t="shared" si="11"/>
        <v>0</v>
      </c>
      <c r="Q215" s="212">
        <v>0</v>
      </c>
      <c r="R215" s="212">
        <f t="shared" si="12"/>
        <v>0</v>
      </c>
      <c r="S215" s="212">
        <v>0</v>
      </c>
      <c r="T215" s="213">
        <f t="shared" si="13"/>
        <v>0</v>
      </c>
      <c r="AR215" s="25" t="s">
        <v>375</v>
      </c>
      <c r="AT215" s="25" t="s">
        <v>311</v>
      </c>
      <c r="AU215" s="25" t="s">
        <v>82</v>
      </c>
      <c r="AY215" s="25" t="s">
        <v>308</v>
      </c>
      <c r="BE215" s="214">
        <f t="shared" si="14"/>
        <v>0</v>
      </c>
      <c r="BF215" s="214">
        <f t="shared" si="15"/>
        <v>0</v>
      </c>
      <c r="BG215" s="214">
        <f t="shared" si="16"/>
        <v>0</v>
      </c>
      <c r="BH215" s="214">
        <f t="shared" si="17"/>
        <v>0</v>
      </c>
      <c r="BI215" s="214">
        <f t="shared" si="18"/>
        <v>0</v>
      </c>
      <c r="BJ215" s="25" t="s">
        <v>82</v>
      </c>
      <c r="BK215" s="214">
        <f t="shared" si="19"/>
        <v>0</v>
      </c>
      <c r="BL215" s="25" t="s">
        <v>375</v>
      </c>
      <c r="BM215" s="25" t="s">
        <v>2277</v>
      </c>
    </row>
    <row r="216" spans="2:65" s="1" customFormat="1" ht="22.5" customHeight="1">
      <c r="B216" s="42"/>
      <c r="C216" s="203" t="s">
        <v>528</v>
      </c>
      <c r="D216" s="203" t="s">
        <v>311</v>
      </c>
      <c r="E216" s="204" t="s">
        <v>9546</v>
      </c>
      <c r="F216" s="205" t="s">
        <v>9475</v>
      </c>
      <c r="G216" s="206" t="s">
        <v>538</v>
      </c>
      <c r="H216" s="207">
        <v>25</v>
      </c>
      <c r="I216" s="208"/>
      <c r="J216" s="209">
        <f t="shared" si="10"/>
        <v>0</v>
      </c>
      <c r="K216" s="205" t="s">
        <v>21</v>
      </c>
      <c r="L216" s="62"/>
      <c r="M216" s="210" t="s">
        <v>21</v>
      </c>
      <c r="N216" s="211" t="s">
        <v>45</v>
      </c>
      <c r="O216" s="43"/>
      <c r="P216" s="212">
        <f t="shared" si="11"/>
        <v>0</v>
      </c>
      <c r="Q216" s="212">
        <v>0</v>
      </c>
      <c r="R216" s="212">
        <f t="shared" si="12"/>
        <v>0</v>
      </c>
      <c r="S216" s="212">
        <v>0</v>
      </c>
      <c r="T216" s="213">
        <f t="shared" si="13"/>
        <v>0</v>
      </c>
      <c r="AR216" s="25" t="s">
        <v>375</v>
      </c>
      <c r="AT216" s="25" t="s">
        <v>311</v>
      </c>
      <c r="AU216" s="25" t="s">
        <v>82</v>
      </c>
      <c r="AY216" s="25" t="s">
        <v>308</v>
      </c>
      <c r="BE216" s="214">
        <f t="shared" si="14"/>
        <v>0</v>
      </c>
      <c r="BF216" s="214">
        <f t="shared" si="15"/>
        <v>0</v>
      </c>
      <c r="BG216" s="214">
        <f t="shared" si="16"/>
        <v>0</v>
      </c>
      <c r="BH216" s="214">
        <f t="shared" si="17"/>
        <v>0</v>
      </c>
      <c r="BI216" s="214">
        <f t="shared" si="18"/>
        <v>0</v>
      </c>
      <c r="BJ216" s="25" t="s">
        <v>82</v>
      </c>
      <c r="BK216" s="214">
        <f t="shared" si="19"/>
        <v>0</v>
      </c>
      <c r="BL216" s="25" t="s">
        <v>375</v>
      </c>
      <c r="BM216" s="25" t="s">
        <v>2285</v>
      </c>
    </row>
    <row r="217" spans="2:65" s="1" customFormat="1" ht="22.5" customHeight="1">
      <c r="B217" s="42"/>
      <c r="C217" s="203" t="s">
        <v>570</v>
      </c>
      <c r="D217" s="203" t="s">
        <v>311</v>
      </c>
      <c r="E217" s="204" t="s">
        <v>9547</v>
      </c>
      <c r="F217" s="205" t="s">
        <v>9477</v>
      </c>
      <c r="G217" s="206" t="s">
        <v>538</v>
      </c>
      <c r="H217" s="207">
        <v>80</v>
      </c>
      <c r="I217" s="208"/>
      <c r="J217" s="209">
        <f t="shared" si="10"/>
        <v>0</v>
      </c>
      <c r="K217" s="205" t="s">
        <v>21</v>
      </c>
      <c r="L217" s="62"/>
      <c r="M217" s="210" t="s">
        <v>21</v>
      </c>
      <c r="N217" s="211" t="s">
        <v>45</v>
      </c>
      <c r="O217" s="43"/>
      <c r="P217" s="212">
        <f t="shared" si="11"/>
        <v>0</v>
      </c>
      <c r="Q217" s="212">
        <v>0</v>
      </c>
      <c r="R217" s="212">
        <f t="shared" si="12"/>
        <v>0</v>
      </c>
      <c r="S217" s="212">
        <v>0</v>
      </c>
      <c r="T217" s="213">
        <f t="shared" si="13"/>
        <v>0</v>
      </c>
      <c r="AR217" s="25" t="s">
        <v>375</v>
      </c>
      <c r="AT217" s="25" t="s">
        <v>311</v>
      </c>
      <c r="AU217" s="25" t="s">
        <v>82</v>
      </c>
      <c r="AY217" s="25" t="s">
        <v>308</v>
      </c>
      <c r="BE217" s="214">
        <f t="shared" si="14"/>
        <v>0</v>
      </c>
      <c r="BF217" s="214">
        <f t="shared" si="15"/>
        <v>0</v>
      </c>
      <c r="BG217" s="214">
        <f t="shared" si="16"/>
        <v>0</v>
      </c>
      <c r="BH217" s="214">
        <f t="shared" si="17"/>
        <v>0</v>
      </c>
      <c r="BI217" s="214">
        <f t="shared" si="18"/>
        <v>0</v>
      </c>
      <c r="BJ217" s="25" t="s">
        <v>82</v>
      </c>
      <c r="BK217" s="214">
        <f t="shared" si="19"/>
        <v>0</v>
      </c>
      <c r="BL217" s="25" t="s">
        <v>375</v>
      </c>
      <c r="BM217" s="25" t="s">
        <v>2292</v>
      </c>
    </row>
    <row r="218" spans="2:65" s="1" customFormat="1" ht="22.5" customHeight="1">
      <c r="B218" s="42"/>
      <c r="C218" s="203" t="s">
        <v>2038</v>
      </c>
      <c r="D218" s="203" t="s">
        <v>311</v>
      </c>
      <c r="E218" s="204" t="s">
        <v>9548</v>
      </c>
      <c r="F218" s="205" t="s">
        <v>9479</v>
      </c>
      <c r="G218" s="206" t="s">
        <v>538</v>
      </c>
      <c r="H218" s="207">
        <v>220</v>
      </c>
      <c r="I218" s="208"/>
      <c r="J218" s="209">
        <f t="shared" si="10"/>
        <v>0</v>
      </c>
      <c r="K218" s="205" t="s">
        <v>21</v>
      </c>
      <c r="L218" s="62"/>
      <c r="M218" s="210" t="s">
        <v>21</v>
      </c>
      <c r="N218" s="211" t="s">
        <v>45</v>
      </c>
      <c r="O218" s="43"/>
      <c r="P218" s="212">
        <f t="shared" si="11"/>
        <v>0</v>
      </c>
      <c r="Q218" s="212">
        <v>0</v>
      </c>
      <c r="R218" s="212">
        <f t="shared" si="12"/>
        <v>0</v>
      </c>
      <c r="S218" s="212">
        <v>0</v>
      </c>
      <c r="T218" s="213">
        <f t="shared" si="13"/>
        <v>0</v>
      </c>
      <c r="AR218" s="25" t="s">
        <v>375</v>
      </c>
      <c r="AT218" s="25" t="s">
        <v>311</v>
      </c>
      <c r="AU218" s="25" t="s">
        <v>82</v>
      </c>
      <c r="AY218" s="25" t="s">
        <v>308</v>
      </c>
      <c r="BE218" s="214">
        <f t="shared" si="14"/>
        <v>0</v>
      </c>
      <c r="BF218" s="214">
        <f t="shared" si="15"/>
        <v>0</v>
      </c>
      <c r="BG218" s="214">
        <f t="shared" si="16"/>
        <v>0</v>
      </c>
      <c r="BH218" s="214">
        <f t="shared" si="17"/>
        <v>0</v>
      </c>
      <c r="BI218" s="214">
        <f t="shared" si="18"/>
        <v>0</v>
      </c>
      <c r="BJ218" s="25" t="s">
        <v>82</v>
      </c>
      <c r="BK218" s="214">
        <f t="shared" si="19"/>
        <v>0</v>
      </c>
      <c r="BL218" s="25" t="s">
        <v>375</v>
      </c>
      <c r="BM218" s="25" t="s">
        <v>2301</v>
      </c>
    </row>
    <row r="219" spans="2:65" s="1" customFormat="1" ht="22.5" customHeight="1">
      <c r="B219" s="42"/>
      <c r="C219" s="203" t="s">
        <v>2042</v>
      </c>
      <c r="D219" s="203" t="s">
        <v>311</v>
      </c>
      <c r="E219" s="204" t="s">
        <v>9549</v>
      </c>
      <c r="F219" s="205" t="s">
        <v>9481</v>
      </c>
      <c r="G219" s="206" t="s">
        <v>538</v>
      </c>
      <c r="H219" s="207">
        <v>26400</v>
      </c>
      <c r="I219" s="208"/>
      <c r="J219" s="209">
        <f t="shared" si="10"/>
        <v>0</v>
      </c>
      <c r="K219" s="205" t="s">
        <v>21</v>
      </c>
      <c r="L219" s="62"/>
      <c r="M219" s="210" t="s">
        <v>21</v>
      </c>
      <c r="N219" s="211" t="s">
        <v>45</v>
      </c>
      <c r="O219" s="43"/>
      <c r="P219" s="212">
        <f t="shared" si="11"/>
        <v>0</v>
      </c>
      <c r="Q219" s="212">
        <v>0</v>
      </c>
      <c r="R219" s="212">
        <f t="shared" si="12"/>
        <v>0</v>
      </c>
      <c r="S219" s="212">
        <v>0</v>
      </c>
      <c r="T219" s="213">
        <f t="shared" si="13"/>
        <v>0</v>
      </c>
      <c r="AR219" s="25" t="s">
        <v>375</v>
      </c>
      <c r="AT219" s="25" t="s">
        <v>311</v>
      </c>
      <c r="AU219" s="25" t="s">
        <v>82</v>
      </c>
      <c r="AY219" s="25" t="s">
        <v>308</v>
      </c>
      <c r="BE219" s="214">
        <f t="shared" si="14"/>
        <v>0</v>
      </c>
      <c r="BF219" s="214">
        <f t="shared" si="15"/>
        <v>0</v>
      </c>
      <c r="BG219" s="214">
        <f t="shared" si="16"/>
        <v>0</v>
      </c>
      <c r="BH219" s="214">
        <f t="shared" si="17"/>
        <v>0</v>
      </c>
      <c r="BI219" s="214">
        <f t="shared" si="18"/>
        <v>0</v>
      </c>
      <c r="BJ219" s="25" t="s">
        <v>82</v>
      </c>
      <c r="BK219" s="214">
        <f t="shared" si="19"/>
        <v>0</v>
      </c>
      <c r="BL219" s="25" t="s">
        <v>375</v>
      </c>
      <c r="BM219" s="25" t="s">
        <v>2311</v>
      </c>
    </row>
    <row r="220" spans="2:65" s="1" customFormat="1" ht="22.5" customHeight="1">
      <c r="B220" s="42"/>
      <c r="C220" s="203" t="s">
        <v>2044</v>
      </c>
      <c r="D220" s="203" t="s">
        <v>311</v>
      </c>
      <c r="E220" s="204" t="s">
        <v>9550</v>
      </c>
      <c r="F220" s="205" t="s">
        <v>9483</v>
      </c>
      <c r="G220" s="206" t="s">
        <v>538</v>
      </c>
      <c r="H220" s="207">
        <v>240</v>
      </c>
      <c r="I220" s="208"/>
      <c r="J220" s="209">
        <f t="shared" si="10"/>
        <v>0</v>
      </c>
      <c r="K220" s="205" t="s">
        <v>21</v>
      </c>
      <c r="L220" s="62"/>
      <c r="M220" s="210" t="s">
        <v>21</v>
      </c>
      <c r="N220" s="211" t="s">
        <v>45</v>
      </c>
      <c r="O220" s="43"/>
      <c r="P220" s="212">
        <f t="shared" si="11"/>
        <v>0</v>
      </c>
      <c r="Q220" s="212">
        <v>0</v>
      </c>
      <c r="R220" s="212">
        <f t="shared" si="12"/>
        <v>0</v>
      </c>
      <c r="S220" s="212">
        <v>0</v>
      </c>
      <c r="T220" s="213">
        <f t="shared" si="13"/>
        <v>0</v>
      </c>
      <c r="AR220" s="25" t="s">
        <v>375</v>
      </c>
      <c r="AT220" s="25" t="s">
        <v>311</v>
      </c>
      <c r="AU220" s="25" t="s">
        <v>82</v>
      </c>
      <c r="AY220" s="25" t="s">
        <v>308</v>
      </c>
      <c r="BE220" s="214">
        <f t="shared" si="14"/>
        <v>0</v>
      </c>
      <c r="BF220" s="214">
        <f t="shared" si="15"/>
        <v>0</v>
      </c>
      <c r="BG220" s="214">
        <f t="shared" si="16"/>
        <v>0</v>
      </c>
      <c r="BH220" s="214">
        <f t="shared" si="17"/>
        <v>0</v>
      </c>
      <c r="BI220" s="214">
        <f t="shared" si="18"/>
        <v>0</v>
      </c>
      <c r="BJ220" s="25" t="s">
        <v>82</v>
      </c>
      <c r="BK220" s="214">
        <f t="shared" si="19"/>
        <v>0</v>
      </c>
      <c r="BL220" s="25" t="s">
        <v>375</v>
      </c>
      <c r="BM220" s="25" t="s">
        <v>2319</v>
      </c>
    </row>
    <row r="221" spans="2:65" s="1" customFormat="1" ht="22.5" customHeight="1">
      <c r="B221" s="42"/>
      <c r="C221" s="203" t="s">
        <v>2048</v>
      </c>
      <c r="D221" s="203" t="s">
        <v>311</v>
      </c>
      <c r="E221" s="204" t="s">
        <v>9551</v>
      </c>
      <c r="F221" s="205" t="s">
        <v>9485</v>
      </c>
      <c r="G221" s="206" t="s">
        <v>538</v>
      </c>
      <c r="H221" s="207">
        <v>42560</v>
      </c>
      <c r="I221" s="208"/>
      <c r="J221" s="209">
        <f t="shared" si="10"/>
        <v>0</v>
      </c>
      <c r="K221" s="205" t="s">
        <v>21</v>
      </c>
      <c r="L221" s="62"/>
      <c r="M221" s="210" t="s">
        <v>21</v>
      </c>
      <c r="N221" s="211" t="s">
        <v>45</v>
      </c>
      <c r="O221" s="43"/>
      <c r="P221" s="212">
        <f t="shared" si="11"/>
        <v>0</v>
      </c>
      <c r="Q221" s="212">
        <v>0</v>
      </c>
      <c r="R221" s="212">
        <f t="shared" si="12"/>
        <v>0</v>
      </c>
      <c r="S221" s="212">
        <v>0</v>
      </c>
      <c r="T221" s="213">
        <f t="shared" si="13"/>
        <v>0</v>
      </c>
      <c r="AR221" s="25" t="s">
        <v>375</v>
      </c>
      <c r="AT221" s="25" t="s">
        <v>311</v>
      </c>
      <c r="AU221" s="25" t="s">
        <v>82</v>
      </c>
      <c r="AY221" s="25" t="s">
        <v>308</v>
      </c>
      <c r="BE221" s="214">
        <f t="shared" si="14"/>
        <v>0</v>
      </c>
      <c r="BF221" s="214">
        <f t="shared" si="15"/>
        <v>0</v>
      </c>
      <c r="BG221" s="214">
        <f t="shared" si="16"/>
        <v>0</v>
      </c>
      <c r="BH221" s="214">
        <f t="shared" si="17"/>
        <v>0</v>
      </c>
      <c r="BI221" s="214">
        <f t="shared" si="18"/>
        <v>0</v>
      </c>
      <c r="BJ221" s="25" t="s">
        <v>82</v>
      </c>
      <c r="BK221" s="214">
        <f t="shared" si="19"/>
        <v>0</v>
      </c>
      <c r="BL221" s="25" t="s">
        <v>375</v>
      </c>
      <c r="BM221" s="25" t="s">
        <v>2327</v>
      </c>
    </row>
    <row r="222" spans="2:65" s="1" customFormat="1" ht="22.5" customHeight="1">
      <c r="B222" s="42"/>
      <c r="C222" s="203" t="s">
        <v>2051</v>
      </c>
      <c r="D222" s="203" t="s">
        <v>311</v>
      </c>
      <c r="E222" s="204" t="s">
        <v>9552</v>
      </c>
      <c r="F222" s="205" t="s">
        <v>9487</v>
      </c>
      <c r="G222" s="206" t="s">
        <v>538</v>
      </c>
      <c r="H222" s="207">
        <v>160</v>
      </c>
      <c r="I222" s="208"/>
      <c r="J222" s="209">
        <f t="shared" si="10"/>
        <v>0</v>
      </c>
      <c r="K222" s="205" t="s">
        <v>21</v>
      </c>
      <c r="L222" s="62"/>
      <c r="M222" s="210" t="s">
        <v>21</v>
      </c>
      <c r="N222" s="211" t="s">
        <v>45</v>
      </c>
      <c r="O222" s="43"/>
      <c r="P222" s="212">
        <f t="shared" si="11"/>
        <v>0</v>
      </c>
      <c r="Q222" s="212">
        <v>0</v>
      </c>
      <c r="R222" s="212">
        <f t="shared" si="12"/>
        <v>0</v>
      </c>
      <c r="S222" s="212">
        <v>0</v>
      </c>
      <c r="T222" s="213">
        <f t="shared" si="13"/>
        <v>0</v>
      </c>
      <c r="AR222" s="25" t="s">
        <v>375</v>
      </c>
      <c r="AT222" s="25" t="s">
        <v>311</v>
      </c>
      <c r="AU222" s="25" t="s">
        <v>82</v>
      </c>
      <c r="AY222" s="25" t="s">
        <v>308</v>
      </c>
      <c r="BE222" s="214">
        <f t="shared" si="14"/>
        <v>0</v>
      </c>
      <c r="BF222" s="214">
        <f t="shared" si="15"/>
        <v>0</v>
      </c>
      <c r="BG222" s="214">
        <f t="shared" si="16"/>
        <v>0</v>
      </c>
      <c r="BH222" s="214">
        <f t="shared" si="17"/>
        <v>0</v>
      </c>
      <c r="BI222" s="214">
        <f t="shared" si="18"/>
        <v>0</v>
      </c>
      <c r="BJ222" s="25" t="s">
        <v>82</v>
      </c>
      <c r="BK222" s="214">
        <f t="shared" si="19"/>
        <v>0</v>
      </c>
      <c r="BL222" s="25" t="s">
        <v>375</v>
      </c>
      <c r="BM222" s="25" t="s">
        <v>2335</v>
      </c>
    </row>
    <row r="223" spans="2:65" s="1" customFormat="1" ht="22.5" customHeight="1">
      <c r="B223" s="42"/>
      <c r="C223" s="203" t="s">
        <v>2055</v>
      </c>
      <c r="D223" s="203" t="s">
        <v>311</v>
      </c>
      <c r="E223" s="204" t="s">
        <v>9553</v>
      </c>
      <c r="F223" s="205" t="s">
        <v>9489</v>
      </c>
      <c r="G223" s="206" t="s">
        <v>538</v>
      </c>
      <c r="H223" s="207">
        <v>240</v>
      </c>
      <c r="I223" s="208"/>
      <c r="J223" s="209">
        <f t="shared" si="10"/>
        <v>0</v>
      </c>
      <c r="K223" s="205" t="s">
        <v>21</v>
      </c>
      <c r="L223" s="62"/>
      <c r="M223" s="210" t="s">
        <v>21</v>
      </c>
      <c r="N223" s="211" t="s">
        <v>45</v>
      </c>
      <c r="O223" s="43"/>
      <c r="P223" s="212">
        <f t="shared" si="11"/>
        <v>0</v>
      </c>
      <c r="Q223" s="212">
        <v>0</v>
      </c>
      <c r="R223" s="212">
        <f t="shared" si="12"/>
        <v>0</v>
      </c>
      <c r="S223" s="212">
        <v>0</v>
      </c>
      <c r="T223" s="213">
        <f t="shared" si="13"/>
        <v>0</v>
      </c>
      <c r="AR223" s="25" t="s">
        <v>375</v>
      </c>
      <c r="AT223" s="25" t="s">
        <v>311</v>
      </c>
      <c r="AU223" s="25" t="s">
        <v>82</v>
      </c>
      <c r="AY223" s="25" t="s">
        <v>308</v>
      </c>
      <c r="BE223" s="214">
        <f t="shared" si="14"/>
        <v>0</v>
      </c>
      <c r="BF223" s="214">
        <f t="shared" si="15"/>
        <v>0</v>
      </c>
      <c r="BG223" s="214">
        <f t="shared" si="16"/>
        <v>0</v>
      </c>
      <c r="BH223" s="214">
        <f t="shared" si="17"/>
        <v>0</v>
      </c>
      <c r="BI223" s="214">
        <f t="shared" si="18"/>
        <v>0</v>
      </c>
      <c r="BJ223" s="25" t="s">
        <v>82</v>
      </c>
      <c r="BK223" s="214">
        <f t="shared" si="19"/>
        <v>0</v>
      </c>
      <c r="BL223" s="25" t="s">
        <v>375</v>
      </c>
      <c r="BM223" s="25" t="s">
        <v>2340</v>
      </c>
    </row>
    <row r="224" spans="2:65" s="1" customFormat="1" ht="22.5" customHeight="1">
      <c r="B224" s="42"/>
      <c r="C224" s="203" t="s">
        <v>2057</v>
      </c>
      <c r="D224" s="203" t="s">
        <v>311</v>
      </c>
      <c r="E224" s="204" t="s">
        <v>9554</v>
      </c>
      <c r="F224" s="205" t="s">
        <v>9491</v>
      </c>
      <c r="G224" s="206" t="s">
        <v>538</v>
      </c>
      <c r="H224" s="207">
        <v>12160</v>
      </c>
      <c r="I224" s="208"/>
      <c r="J224" s="209">
        <f t="shared" si="10"/>
        <v>0</v>
      </c>
      <c r="K224" s="205" t="s">
        <v>21</v>
      </c>
      <c r="L224" s="62"/>
      <c r="M224" s="210" t="s">
        <v>21</v>
      </c>
      <c r="N224" s="211" t="s">
        <v>45</v>
      </c>
      <c r="O224" s="43"/>
      <c r="P224" s="212">
        <f t="shared" si="11"/>
        <v>0</v>
      </c>
      <c r="Q224" s="212">
        <v>0</v>
      </c>
      <c r="R224" s="212">
        <f t="shared" si="12"/>
        <v>0</v>
      </c>
      <c r="S224" s="212">
        <v>0</v>
      </c>
      <c r="T224" s="213">
        <f t="shared" si="13"/>
        <v>0</v>
      </c>
      <c r="AR224" s="25" t="s">
        <v>375</v>
      </c>
      <c r="AT224" s="25" t="s">
        <v>311</v>
      </c>
      <c r="AU224" s="25" t="s">
        <v>82</v>
      </c>
      <c r="AY224" s="25" t="s">
        <v>308</v>
      </c>
      <c r="BE224" s="214">
        <f t="shared" si="14"/>
        <v>0</v>
      </c>
      <c r="BF224" s="214">
        <f t="shared" si="15"/>
        <v>0</v>
      </c>
      <c r="BG224" s="214">
        <f t="shared" si="16"/>
        <v>0</v>
      </c>
      <c r="BH224" s="214">
        <f t="shared" si="17"/>
        <v>0</v>
      </c>
      <c r="BI224" s="214">
        <f t="shared" si="18"/>
        <v>0</v>
      </c>
      <c r="BJ224" s="25" t="s">
        <v>82</v>
      </c>
      <c r="BK224" s="214">
        <f t="shared" si="19"/>
        <v>0</v>
      </c>
      <c r="BL224" s="25" t="s">
        <v>375</v>
      </c>
      <c r="BM224" s="25" t="s">
        <v>2348</v>
      </c>
    </row>
    <row r="225" spans="2:65" s="1" customFormat="1" ht="22.5" customHeight="1">
      <c r="B225" s="42"/>
      <c r="C225" s="203" t="s">
        <v>2061</v>
      </c>
      <c r="D225" s="203" t="s">
        <v>311</v>
      </c>
      <c r="E225" s="204" t="s">
        <v>9555</v>
      </c>
      <c r="F225" s="205" t="s">
        <v>9493</v>
      </c>
      <c r="G225" s="206" t="s">
        <v>538</v>
      </c>
      <c r="H225" s="207">
        <v>90</v>
      </c>
      <c r="I225" s="208"/>
      <c r="J225" s="209">
        <f t="shared" si="10"/>
        <v>0</v>
      </c>
      <c r="K225" s="205" t="s">
        <v>21</v>
      </c>
      <c r="L225" s="62"/>
      <c r="M225" s="210" t="s">
        <v>21</v>
      </c>
      <c r="N225" s="211" t="s">
        <v>45</v>
      </c>
      <c r="O225" s="43"/>
      <c r="P225" s="212">
        <f t="shared" si="11"/>
        <v>0</v>
      </c>
      <c r="Q225" s="212">
        <v>0</v>
      </c>
      <c r="R225" s="212">
        <f t="shared" si="12"/>
        <v>0</v>
      </c>
      <c r="S225" s="212">
        <v>0</v>
      </c>
      <c r="T225" s="213">
        <f t="shared" si="13"/>
        <v>0</v>
      </c>
      <c r="AR225" s="25" t="s">
        <v>375</v>
      </c>
      <c r="AT225" s="25" t="s">
        <v>311</v>
      </c>
      <c r="AU225" s="25" t="s">
        <v>82</v>
      </c>
      <c r="AY225" s="25" t="s">
        <v>308</v>
      </c>
      <c r="BE225" s="214">
        <f t="shared" si="14"/>
        <v>0</v>
      </c>
      <c r="BF225" s="214">
        <f t="shared" si="15"/>
        <v>0</v>
      </c>
      <c r="BG225" s="214">
        <f t="shared" si="16"/>
        <v>0</v>
      </c>
      <c r="BH225" s="214">
        <f t="shared" si="17"/>
        <v>0</v>
      </c>
      <c r="BI225" s="214">
        <f t="shared" si="18"/>
        <v>0</v>
      </c>
      <c r="BJ225" s="25" t="s">
        <v>82</v>
      </c>
      <c r="BK225" s="214">
        <f t="shared" si="19"/>
        <v>0</v>
      </c>
      <c r="BL225" s="25" t="s">
        <v>375</v>
      </c>
      <c r="BM225" s="25" t="s">
        <v>2358</v>
      </c>
    </row>
    <row r="226" spans="2:65" s="1" customFormat="1" ht="22.5" customHeight="1">
      <c r="B226" s="42"/>
      <c r="C226" s="203" t="s">
        <v>2063</v>
      </c>
      <c r="D226" s="203" t="s">
        <v>311</v>
      </c>
      <c r="E226" s="204" t="s">
        <v>9556</v>
      </c>
      <c r="F226" s="205" t="s">
        <v>9495</v>
      </c>
      <c r="G226" s="206" t="s">
        <v>538</v>
      </c>
      <c r="H226" s="207">
        <v>607</v>
      </c>
      <c r="I226" s="208"/>
      <c r="J226" s="209">
        <f t="shared" si="10"/>
        <v>0</v>
      </c>
      <c r="K226" s="205" t="s">
        <v>21</v>
      </c>
      <c r="L226" s="62"/>
      <c r="M226" s="210" t="s">
        <v>21</v>
      </c>
      <c r="N226" s="211" t="s">
        <v>45</v>
      </c>
      <c r="O226" s="43"/>
      <c r="P226" s="212">
        <f t="shared" si="11"/>
        <v>0</v>
      </c>
      <c r="Q226" s="212">
        <v>0</v>
      </c>
      <c r="R226" s="212">
        <f t="shared" si="12"/>
        <v>0</v>
      </c>
      <c r="S226" s="212">
        <v>0</v>
      </c>
      <c r="T226" s="213">
        <f t="shared" si="13"/>
        <v>0</v>
      </c>
      <c r="AR226" s="25" t="s">
        <v>375</v>
      </c>
      <c r="AT226" s="25" t="s">
        <v>311</v>
      </c>
      <c r="AU226" s="25" t="s">
        <v>82</v>
      </c>
      <c r="AY226" s="25" t="s">
        <v>308</v>
      </c>
      <c r="BE226" s="214">
        <f t="shared" si="14"/>
        <v>0</v>
      </c>
      <c r="BF226" s="214">
        <f t="shared" si="15"/>
        <v>0</v>
      </c>
      <c r="BG226" s="214">
        <f t="shared" si="16"/>
        <v>0</v>
      </c>
      <c r="BH226" s="214">
        <f t="shared" si="17"/>
        <v>0</v>
      </c>
      <c r="BI226" s="214">
        <f t="shared" si="18"/>
        <v>0</v>
      </c>
      <c r="BJ226" s="25" t="s">
        <v>82</v>
      </c>
      <c r="BK226" s="214">
        <f t="shared" si="19"/>
        <v>0</v>
      </c>
      <c r="BL226" s="25" t="s">
        <v>375</v>
      </c>
      <c r="BM226" s="25" t="s">
        <v>2365</v>
      </c>
    </row>
    <row r="227" spans="2:65" s="1" customFormat="1" ht="22.5" customHeight="1">
      <c r="B227" s="42"/>
      <c r="C227" s="203" t="s">
        <v>2067</v>
      </c>
      <c r="D227" s="203" t="s">
        <v>311</v>
      </c>
      <c r="E227" s="204" t="s">
        <v>9557</v>
      </c>
      <c r="F227" s="205" t="s">
        <v>9497</v>
      </c>
      <c r="G227" s="206" t="s">
        <v>538</v>
      </c>
      <c r="H227" s="207">
        <v>160</v>
      </c>
      <c r="I227" s="208"/>
      <c r="J227" s="209">
        <f t="shared" si="10"/>
        <v>0</v>
      </c>
      <c r="K227" s="205" t="s">
        <v>21</v>
      </c>
      <c r="L227" s="62"/>
      <c r="M227" s="210" t="s">
        <v>21</v>
      </c>
      <c r="N227" s="211" t="s">
        <v>45</v>
      </c>
      <c r="O227" s="43"/>
      <c r="P227" s="212">
        <f t="shared" si="11"/>
        <v>0</v>
      </c>
      <c r="Q227" s="212">
        <v>0</v>
      </c>
      <c r="R227" s="212">
        <f t="shared" si="12"/>
        <v>0</v>
      </c>
      <c r="S227" s="212">
        <v>0</v>
      </c>
      <c r="T227" s="213">
        <f t="shared" si="13"/>
        <v>0</v>
      </c>
      <c r="AR227" s="25" t="s">
        <v>375</v>
      </c>
      <c r="AT227" s="25" t="s">
        <v>311</v>
      </c>
      <c r="AU227" s="25" t="s">
        <v>82</v>
      </c>
      <c r="AY227" s="25" t="s">
        <v>308</v>
      </c>
      <c r="BE227" s="214">
        <f t="shared" si="14"/>
        <v>0</v>
      </c>
      <c r="BF227" s="214">
        <f t="shared" si="15"/>
        <v>0</v>
      </c>
      <c r="BG227" s="214">
        <f t="shared" si="16"/>
        <v>0</v>
      </c>
      <c r="BH227" s="214">
        <f t="shared" si="17"/>
        <v>0</v>
      </c>
      <c r="BI227" s="214">
        <f t="shared" si="18"/>
        <v>0</v>
      </c>
      <c r="BJ227" s="25" t="s">
        <v>82</v>
      </c>
      <c r="BK227" s="214">
        <f t="shared" si="19"/>
        <v>0</v>
      </c>
      <c r="BL227" s="25" t="s">
        <v>375</v>
      </c>
      <c r="BM227" s="25" t="s">
        <v>2372</v>
      </c>
    </row>
    <row r="228" spans="2:65" s="1" customFormat="1" ht="22.5" customHeight="1">
      <c r="B228" s="42"/>
      <c r="C228" s="203" t="s">
        <v>2071</v>
      </c>
      <c r="D228" s="203" t="s">
        <v>311</v>
      </c>
      <c r="E228" s="204" t="s">
        <v>9558</v>
      </c>
      <c r="F228" s="205" t="s">
        <v>9499</v>
      </c>
      <c r="G228" s="206" t="s">
        <v>538</v>
      </c>
      <c r="H228" s="207">
        <v>160</v>
      </c>
      <c r="I228" s="208"/>
      <c r="J228" s="209">
        <f t="shared" si="10"/>
        <v>0</v>
      </c>
      <c r="K228" s="205" t="s">
        <v>21</v>
      </c>
      <c r="L228" s="62"/>
      <c r="M228" s="210" t="s">
        <v>21</v>
      </c>
      <c r="N228" s="211" t="s">
        <v>45</v>
      </c>
      <c r="O228" s="43"/>
      <c r="P228" s="212">
        <f t="shared" si="11"/>
        <v>0</v>
      </c>
      <c r="Q228" s="212">
        <v>0</v>
      </c>
      <c r="R228" s="212">
        <f t="shared" si="12"/>
        <v>0</v>
      </c>
      <c r="S228" s="212">
        <v>0</v>
      </c>
      <c r="T228" s="213">
        <f t="shared" si="13"/>
        <v>0</v>
      </c>
      <c r="AR228" s="25" t="s">
        <v>375</v>
      </c>
      <c r="AT228" s="25" t="s">
        <v>311</v>
      </c>
      <c r="AU228" s="25" t="s">
        <v>82</v>
      </c>
      <c r="AY228" s="25" t="s">
        <v>308</v>
      </c>
      <c r="BE228" s="214">
        <f t="shared" si="14"/>
        <v>0</v>
      </c>
      <c r="BF228" s="214">
        <f t="shared" si="15"/>
        <v>0</v>
      </c>
      <c r="BG228" s="214">
        <f t="shared" si="16"/>
        <v>0</v>
      </c>
      <c r="BH228" s="214">
        <f t="shared" si="17"/>
        <v>0</v>
      </c>
      <c r="BI228" s="214">
        <f t="shared" si="18"/>
        <v>0</v>
      </c>
      <c r="BJ228" s="25" t="s">
        <v>82</v>
      </c>
      <c r="BK228" s="214">
        <f t="shared" si="19"/>
        <v>0</v>
      </c>
      <c r="BL228" s="25" t="s">
        <v>375</v>
      </c>
      <c r="BM228" s="25" t="s">
        <v>2381</v>
      </c>
    </row>
    <row r="229" spans="2:65" s="1" customFormat="1" ht="22.5" customHeight="1">
      <c r="B229" s="42"/>
      <c r="C229" s="203" t="s">
        <v>2075</v>
      </c>
      <c r="D229" s="203" t="s">
        <v>311</v>
      </c>
      <c r="E229" s="204" t="s">
        <v>9559</v>
      </c>
      <c r="F229" s="205" t="s">
        <v>9501</v>
      </c>
      <c r="G229" s="206" t="s">
        <v>538</v>
      </c>
      <c r="H229" s="207">
        <v>1315</v>
      </c>
      <c r="I229" s="208"/>
      <c r="J229" s="209">
        <f t="shared" si="10"/>
        <v>0</v>
      </c>
      <c r="K229" s="205" t="s">
        <v>21</v>
      </c>
      <c r="L229" s="62"/>
      <c r="M229" s="210" t="s">
        <v>21</v>
      </c>
      <c r="N229" s="211" t="s">
        <v>45</v>
      </c>
      <c r="O229" s="43"/>
      <c r="P229" s="212">
        <f t="shared" si="11"/>
        <v>0</v>
      </c>
      <c r="Q229" s="212">
        <v>0</v>
      </c>
      <c r="R229" s="212">
        <f t="shared" si="12"/>
        <v>0</v>
      </c>
      <c r="S229" s="212">
        <v>0</v>
      </c>
      <c r="T229" s="213">
        <f t="shared" si="13"/>
        <v>0</v>
      </c>
      <c r="AR229" s="25" t="s">
        <v>375</v>
      </c>
      <c r="AT229" s="25" t="s">
        <v>311</v>
      </c>
      <c r="AU229" s="25" t="s">
        <v>82</v>
      </c>
      <c r="AY229" s="25" t="s">
        <v>308</v>
      </c>
      <c r="BE229" s="214">
        <f t="shared" si="14"/>
        <v>0</v>
      </c>
      <c r="BF229" s="214">
        <f t="shared" si="15"/>
        <v>0</v>
      </c>
      <c r="BG229" s="214">
        <f t="shared" si="16"/>
        <v>0</v>
      </c>
      <c r="BH229" s="214">
        <f t="shared" si="17"/>
        <v>0</v>
      </c>
      <c r="BI229" s="214">
        <f t="shared" si="18"/>
        <v>0</v>
      </c>
      <c r="BJ229" s="25" t="s">
        <v>82</v>
      </c>
      <c r="BK229" s="214">
        <f t="shared" si="19"/>
        <v>0</v>
      </c>
      <c r="BL229" s="25" t="s">
        <v>375</v>
      </c>
      <c r="BM229" s="25" t="s">
        <v>2389</v>
      </c>
    </row>
    <row r="230" spans="2:65" s="1" customFormat="1" ht="22.5" customHeight="1">
      <c r="B230" s="42"/>
      <c r="C230" s="203" t="s">
        <v>2080</v>
      </c>
      <c r="D230" s="203" t="s">
        <v>311</v>
      </c>
      <c r="E230" s="204" t="s">
        <v>9560</v>
      </c>
      <c r="F230" s="205" t="s">
        <v>9503</v>
      </c>
      <c r="G230" s="206" t="s">
        <v>538</v>
      </c>
      <c r="H230" s="207">
        <v>625</v>
      </c>
      <c r="I230" s="208"/>
      <c r="J230" s="209">
        <f t="shared" si="10"/>
        <v>0</v>
      </c>
      <c r="K230" s="205" t="s">
        <v>21</v>
      </c>
      <c r="L230" s="62"/>
      <c r="M230" s="210" t="s">
        <v>21</v>
      </c>
      <c r="N230" s="211" t="s">
        <v>45</v>
      </c>
      <c r="O230" s="43"/>
      <c r="P230" s="212">
        <f t="shared" si="11"/>
        <v>0</v>
      </c>
      <c r="Q230" s="212">
        <v>0</v>
      </c>
      <c r="R230" s="212">
        <f t="shared" si="12"/>
        <v>0</v>
      </c>
      <c r="S230" s="212">
        <v>0</v>
      </c>
      <c r="T230" s="213">
        <f t="shared" si="13"/>
        <v>0</v>
      </c>
      <c r="AR230" s="25" t="s">
        <v>375</v>
      </c>
      <c r="AT230" s="25" t="s">
        <v>311</v>
      </c>
      <c r="AU230" s="25" t="s">
        <v>82</v>
      </c>
      <c r="AY230" s="25" t="s">
        <v>308</v>
      </c>
      <c r="BE230" s="214">
        <f t="shared" si="14"/>
        <v>0</v>
      </c>
      <c r="BF230" s="214">
        <f t="shared" si="15"/>
        <v>0</v>
      </c>
      <c r="BG230" s="214">
        <f t="shared" si="16"/>
        <v>0</v>
      </c>
      <c r="BH230" s="214">
        <f t="shared" si="17"/>
        <v>0</v>
      </c>
      <c r="BI230" s="214">
        <f t="shared" si="18"/>
        <v>0</v>
      </c>
      <c r="BJ230" s="25" t="s">
        <v>82</v>
      </c>
      <c r="BK230" s="214">
        <f t="shared" si="19"/>
        <v>0</v>
      </c>
      <c r="BL230" s="25" t="s">
        <v>375</v>
      </c>
      <c r="BM230" s="25" t="s">
        <v>2398</v>
      </c>
    </row>
    <row r="231" spans="2:65" s="1" customFormat="1" ht="22.5" customHeight="1">
      <c r="B231" s="42"/>
      <c r="C231" s="203" t="s">
        <v>2084</v>
      </c>
      <c r="D231" s="203" t="s">
        <v>311</v>
      </c>
      <c r="E231" s="204" t="s">
        <v>9555</v>
      </c>
      <c r="F231" s="205" t="s">
        <v>9493</v>
      </c>
      <c r="G231" s="206" t="s">
        <v>538</v>
      </c>
      <c r="H231" s="207">
        <v>640</v>
      </c>
      <c r="I231" s="208"/>
      <c r="J231" s="209">
        <f t="shared" si="10"/>
        <v>0</v>
      </c>
      <c r="K231" s="205" t="s">
        <v>21</v>
      </c>
      <c r="L231" s="62"/>
      <c r="M231" s="210" t="s">
        <v>21</v>
      </c>
      <c r="N231" s="211" t="s">
        <v>45</v>
      </c>
      <c r="O231" s="43"/>
      <c r="P231" s="212">
        <f t="shared" si="11"/>
        <v>0</v>
      </c>
      <c r="Q231" s="212">
        <v>0</v>
      </c>
      <c r="R231" s="212">
        <f t="shared" si="12"/>
        <v>0</v>
      </c>
      <c r="S231" s="212">
        <v>0</v>
      </c>
      <c r="T231" s="213">
        <f t="shared" si="13"/>
        <v>0</v>
      </c>
      <c r="AR231" s="25" t="s">
        <v>375</v>
      </c>
      <c r="AT231" s="25" t="s">
        <v>311</v>
      </c>
      <c r="AU231" s="25" t="s">
        <v>82</v>
      </c>
      <c r="AY231" s="25" t="s">
        <v>308</v>
      </c>
      <c r="BE231" s="214">
        <f t="shared" si="14"/>
        <v>0</v>
      </c>
      <c r="BF231" s="214">
        <f t="shared" si="15"/>
        <v>0</v>
      </c>
      <c r="BG231" s="214">
        <f t="shared" si="16"/>
        <v>0</v>
      </c>
      <c r="BH231" s="214">
        <f t="shared" si="17"/>
        <v>0</v>
      </c>
      <c r="BI231" s="214">
        <f t="shared" si="18"/>
        <v>0</v>
      </c>
      <c r="BJ231" s="25" t="s">
        <v>82</v>
      </c>
      <c r="BK231" s="214">
        <f t="shared" si="19"/>
        <v>0</v>
      </c>
      <c r="BL231" s="25" t="s">
        <v>375</v>
      </c>
      <c r="BM231" s="25" t="s">
        <v>2408</v>
      </c>
    </row>
    <row r="232" spans="2:65" s="1" customFormat="1" ht="22.5" customHeight="1">
      <c r="B232" s="42"/>
      <c r="C232" s="203" t="s">
        <v>2088</v>
      </c>
      <c r="D232" s="203" t="s">
        <v>311</v>
      </c>
      <c r="E232" s="204" t="s">
        <v>9561</v>
      </c>
      <c r="F232" s="205" t="s">
        <v>9505</v>
      </c>
      <c r="G232" s="206" t="s">
        <v>538</v>
      </c>
      <c r="H232" s="207">
        <v>160</v>
      </c>
      <c r="I232" s="208"/>
      <c r="J232" s="209">
        <f t="shared" si="10"/>
        <v>0</v>
      </c>
      <c r="K232" s="205" t="s">
        <v>21</v>
      </c>
      <c r="L232" s="62"/>
      <c r="M232" s="210" t="s">
        <v>21</v>
      </c>
      <c r="N232" s="211" t="s">
        <v>45</v>
      </c>
      <c r="O232" s="43"/>
      <c r="P232" s="212">
        <f t="shared" si="11"/>
        <v>0</v>
      </c>
      <c r="Q232" s="212">
        <v>0</v>
      </c>
      <c r="R232" s="212">
        <f t="shared" si="12"/>
        <v>0</v>
      </c>
      <c r="S232" s="212">
        <v>0</v>
      </c>
      <c r="T232" s="213">
        <f t="shared" si="13"/>
        <v>0</v>
      </c>
      <c r="AR232" s="25" t="s">
        <v>375</v>
      </c>
      <c r="AT232" s="25" t="s">
        <v>311</v>
      </c>
      <c r="AU232" s="25" t="s">
        <v>82</v>
      </c>
      <c r="AY232" s="25" t="s">
        <v>308</v>
      </c>
      <c r="BE232" s="214">
        <f t="shared" si="14"/>
        <v>0</v>
      </c>
      <c r="BF232" s="214">
        <f t="shared" si="15"/>
        <v>0</v>
      </c>
      <c r="BG232" s="214">
        <f t="shared" si="16"/>
        <v>0</v>
      </c>
      <c r="BH232" s="214">
        <f t="shared" si="17"/>
        <v>0</v>
      </c>
      <c r="BI232" s="214">
        <f t="shared" si="18"/>
        <v>0</v>
      </c>
      <c r="BJ232" s="25" t="s">
        <v>82</v>
      </c>
      <c r="BK232" s="214">
        <f t="shared" si="19"/>
        <v>0</v>
      </c>
      <c r="BL232" s="25" t="s">
        <v>375</v>
      </c>
      <c r="BM232" s="25" t="s">
        <v>2419</v>
      </c>
    </row>
    <row r="233" spans="2:65" s="1" customFormat="1" ht="22.5" customHeight="1">
      <c r="B233" s="42"/>
      <c r="C233" s="203" t="s">
        <v>2091</v>
      </c>
      <c r="D233" s="203" t="s">
        <v>311</v>
      </c>
      <c r="E233" s="204" t="s">
        <v>9562</v>
      </c>
      <c r="F233" s="205" t="s">
        <v>9507</v>
      </c>
      <c r="G233" s="206" t="s">
        <v>538</v>
      </c>
      <c r="H233" s="207">
        <v>11200</v>
      </c>
      <c r="I233" s="208"/>
      <c r="J233" s="209">
        <f t="shared" si="10"/>
        <v>0</v>
      </c>
      <c r="K233" s="205" t="s">
        <v>21</v>
      </c>
      <c r="L233" s="62"/>
      <c r="M233" s="210" t="s">
        <v>21</v>
      </c>
      <c r="N233" s="211" t="s">
        <v>45</v>
      </c>
      <c r="O233" s="43"/>
      <c r="P233" s="212">
        <f t="shared" si="11"/>
        <v>0</v>
      </c>
      <c r="Q233" s="212">
        <v>0</v>
      </c>
      <c r="R233" s="212">
        <f t="shared" si="12"/>
        <v>0</v>
      </c>
      <c r="S233" s="212">
        <v>0</v>
      </c>
      <c r="T233" s="213">
        <f t="shared" si="13"/>
        <v>0</v>
      </c>
      <c r="AR233" s="25" t="s">
        <v>375</v>
      </c>
      <c r="AT233" s="25" t="s">
        <v>311</v>
      </c>
      <c r="AU233" s="25" t="s">
        <v>82</v>
      </c>
      <c r="AY233" s="25" t="s">
        <v>308</v>
      </c>
      <c r="BE233" s="214">
        <f t="shared" si="14"/>
        <v>0</v>
      </c>
      <c r="BF233" s="214">
        <f t="shared" si="15"/>
        <v>0</v>
      </c>
      <c r="BG233" s="214">
        <f t="shared" si="16"/>
        <v>0</v>
      </c>
      <c r="BH233" s="214">
        <f t="shared" si="17"/>
        <v>0</v>
      </c>
      <c r="BI233" s="214">
        <f t="shared" si="18"/>
        <v>0</v>
      </c>
      <c r="BJ233" s="25" t="s">
        <v>82</v>
      </c>
      <c r="BK233" s="214">
        <f t="shared" si="19"/>
        <v>0</v>
      </c>
      <c r="BL233" s="25" t="s">
        <v>375</v>
      </c>
      <c r="BM233" s="25" t="s">
        <v>2425</v>
      </c>
    </row>
    <row r="234" spans="2:65" s="1" customFormat="1" ht="22.5" customHeight="1">
      <c r="B234" s="42"/>
      <c r="C234" s="203" t="s">
        <v>2094</v>
      </c>
      <c r="D234" s="203" t="s">
        <v>311</v>
      </c>
      <c r="E234" s="204" t="s">
        <v>5824</v>
      </c>
      <c r="F234" s="205" t="s">
        <v>9509</v>
      </c>
      <c r="G234" s="206" t="s">
        <v>538</v>
      </c>
      <c r="H234" s="207">
        <v>3790</v>
      </c>
      <c r="I234" s="208"/>
      <c r="J234" s="209">
        <f t="shared" si="10"/>
        <v>0</v>
      </c>
      <c r="K234" s="205" t="s">
        <v>21</v>
      </c>
      <c r="L234" s="62"/>
      <c r="M234" s="210" t="s">
        <v>21</v>
      </c>
      <c r="N234" s="211" t="s">
        <v>45</v>
      </c>
      <c r="O234" s="43"/>
      <c r="P234" s="212">
        <f t="shared" si="11"/>
        <v>0</v>
      </c>
      <c r="Q234" s="212">
        <v>0</v>
      </c>
      <c r="R234" s="212">
        <f t="shared" si="12"/>
        <v>0</v>
      </c>
      <c r="S234" s="212">
        <v>0</v>
      </c>
      <c r="T234" s="213">
        <f t="shared" si="13"/>
        <v>0</v>
      </c>
      <c r="AR234" s="25" t="s">
        <v>375</v>
      </c>
      <c r="AT234" s="25" t="s">
        <v>311</v>
      </c>
      <c r="AU234" s="25" t="s">
        <v>82</v>
      </c>
      <c r="AY234" s="25" t="s">
        <v>308</v>
      </c>
      <c r="BE234" s="214">
        <f t="shared" si="14"/>
        <v>0</v>
      </c>
      <c r="BF234" s="214">
        <f t="shared" si="15"/>
        <v>0</v>
      </c>
      <c r="BG234" s="214">
        <f t="shared" si="16"/>
        <v>0</v>
      </c>
      <c r="BH234" s="214">
        <f t="shared" si="17"/>
        <v>0</v>
      </c>
      <c r="BI234" s="214">
        <f t="shared" si="18"/>
        <v>0</v>
      </c>
      <c r="BJ234" s="25" t="s">
        <v>82</v>
      </c>
      <c r="BK234" s="214">
        <f t="shared" si="19"/>
        <v>0</v>
      </c>
      <c r="BL234" s="25" t="s">
        <v>375</v>
      </c>
      <c r="BM234" s="25" t="s">
        <v>2432</v>
      </c>
    </row>
    <row r="235" spans="2:65" s="1" customFormat="1" ht="22.5" customHeight="1">
      <c r="B235" s="42"/>
      <c r="C235" s="203" t="s">
        <v>2098</v>
      </c>
      <c r="D235" s="203" t="s">
        <v>311</v>
      </c>
      <c r="E235" s="204" t="s">
        <v>5826</v>
      </c>
      <c r="F235" s="205" t="s">
        <v>9511</v>
      </c>
      <c r="G235" s="206" t="s">
        <v>538</v>
      </c>
      <c r="H235" s="207">
        <v>160</v>
      </c>
      <c r="I235" s="208"/>
      <c r="J235" s="209">
        <f t="shared" si="10"/>
        <v>0</v>
      </c>
      <c r="K235" s="205" t="s">
        <v>21</v>
      </c>
      <c r="L235" s="62"/>
      <c r="M235" s="210" t="s">
        <v>21</v>
      </c>
      <c r="N235" s="211" t="s">
        <v>45</v>
      </c>
      <c r="O235" s="43"/>
      <c r="P235" s="212">
        <f t="shared" si="11"/>
        <v>0</v>
      </c>
      <c r="Q235" s="212">
        <v>0</v>
      </c>
      <c r="R235" s="212">
        <f t="shared" si="12"/>
        <v>0</v>
      </c>
      <c r="S235" s="212">
        <v>0</v>
      </c>
      <c r="T235" s="213">
        <f t="shared" si="13"/>
        <v>0</v>
      </c>
      <c r="AR235" s="25" t="s">
        <v>375</v>
      </c>
      <c r="AT235" s="25" t="s">
        <v>311</v>
      </c>
      <c r="AU235" s="25" t="s">
        <v>82</v>
      </c>
      <c r="AY235" s="25" t="s">
        <v>308</v>
      </c>
      <c r="BE235" s="214">
        <f t="shared" si="14"/>
        <v>0</v>
      </c>
      <c r="BF235" s="214">
        <f t="shared" si="15"/>
        <v>0</v>
      </c>
      <c r="BG235" s="214">
        <f t="shared" si="16"/>
        <v>0</v>
      </c>
      <c r="BH235" s="214">
        <f t="shared" si="17"/>
        <v>0</v>
      </c>
      <c r="BI235" s="214">
        <f t="shared" si="18"/>
        <v>0</v>
      </c>
      <c r="BJ235" s="25" t="s">
        <v>82</v>
      </c>
      <c r="BK235" s="214">
        <f t="shared" si="19"/>
        <v>0</v>
      </c>
      <c r="BL235" s="25" t="s">
        <v>375</v>
      </c>
      <c r="BM235" s="25" t="s">
        <v>2440</v>
      </c>
    </row>
    <row r="236" spans="2:65" s="1" customFormat="1" ht="22.5" customHeight="1">
      <c r="B236" s="42"/>
      <c r="C236" s="203" t="s">
        <v>2100</v>
      </c>
      <c r="D236" s="203" t="s">
        <v>311</v>
      </c>
      <c r="E236" s="204" t="s">
        <v>5828</v>
      </c>
      <c r="F236" s="205" t="s">
        <v>9513</v>
      </c>
      <c r="G236" s="206" t="s">
        <v>538</v>
      </c>
      <c r="H236" s="207">
        <v>880</v>
      </c>
      <c r="I236" s="208"/>
      <c r="J236" s="209">
        <f t="shared" si="10"/>
        <v>0</v>
      </c>
      <c r="K236" s="205" t="s">
        <v>21</v>
      </c>
      <c r="L236" s="62"/>
      <c r="M236" s="210" t="s">
        <v>21</v>
      </c>
      <c r="N236" s="211" t="s">
        <v>45</v>
      </c>
      <c r="O236" s="43"/>
      <c r="P236" s="212">
        <f t="shared" si="11"/>
        <v>0</v>
      </c>
      <c r="Q236" s="212">
        <v>0</v>
      </c>
      <c r="R236" s="212">
        <f t="shared" si="12"/>
        <v>0</v>
      </c>
      <c r="S236" s="212">
        <v>0</v>
      </c>
      <c r="T236" s="213">
        <f t="shared" si="13"/>
        <v>0</v>
      </c>
      <c r="AR236" s="25" t="s">
        <v>375</v>
      </c>
      <c r="AT236" s="25" t="s">
        <v>311</v>
      </c>
      <c r="AU236" s="25" t="s">
        <v>82</v>
      </c>
      <c r="AY236" s="25" t="s">
        <v>308</v>
      </c>
      <c r="BE236" s="214">
        <f t="shared" si="14"/>
        <v>0</v>
      </c>
      <c r="BF236" s="214">
        <f t="shared" si="15"/>
        <v>0</v>
      </c>
      <c r="BG236" s="214">
        <f t="shared" si="16"/>
        <v>0</v>
      </c>
      <c r="BH236" s="214">
        <f t="shared" si="17"/>
        <v>0</v>
      </c>
      <c r="BI236" s="214">
        <f t="shared" si="18"/>
        <v>0</v>
      </c>
      <c r="BJ236" s="25" t="s">
        <v>82</v>
      </c>
      <c r="BK236" s="214">
        <f t="shared" si="19"/>
        <v>0</v>
      </c>
      <c r="BL236" s="25" t="s">
        <v>375</v>
      </c>
      <c r="BM236" s="25" t="s">
        <v>2450</v>
      </c>
    </row>
    <row r="237" spans="2:65" s="1" customFormat="1" ht="22.5" customHeight="1">
      <c r="B237" s="42"/>
      <c r="C237" s="203" t="s">
        <v>2103</v>
      </c>
      <c r="D237" s="203" t="s">
        <v>311</v>
      </c>
      <c r="E237" s="204" t="s">
        <v>5830</v>
      </c>
      <c r="F237" s="205" t="s">
        <v>9515</v>
      </c>
      <c r="G237" s="206" t="s">
        <v>538</v>
      </c>
      <c r="H237" s="207">
        <v>1280</v>
      </c>
      <c r="I237" s="208"/>
      <c r="J237" s="209">
        <f t="shared" si="10"/>
        <v>0</v>
      </c>
      <c r="K237" s="205" t="s">
        <v>21</v>
      </c>
      <c r="L237" s="62"/>
      <c r="M237" s="210" t="s">
        <v>21</v>
      </c>
      <c r="N237" s="211" t="s">
        <v>45</v>
      </c>
      <c r="O237" s="43"/>
      <c r="P237" s="212">
        <f t="shared" si="11"/>
        <v>0</v>
      </c>
      <c r="Q237" s="212">
        <v>0</v>
      </c>
      <c r="R237" s="212">
        <f t="shared" si="12"/>
        <v>0</v>
      </c>
      <c r="S237" s="212">
        <v>0</v>
      </c>
      <c r="T237" s="213">
        <f t="shared" si="13"/>
        <v>0</v>
      </c>
      <c r="AR237" s="25" t="s">
        <v>375</v>
      </c>
      <c r="AT237" s="25" t="s">
        <v>311</v>
      </c>
      <c r="AU237" s="25" t="s">
        <v>82</v>
      </c>
      <c r="AY237" s="25" t="s">
        <v>308</v>
      </c>
      <c r="BE237" s="214">
        <f t="shared" si="14"/>
        <v>0</v>
      </c>
      <c r="BF237" s="214">
        <f t="shared" si="15"/>
        <v>0</v>
      </c>
      <c r="BG237" s="214">
        <f t="shared" si="16"/>
        <v>0</v>
      </c>
      <c r="BH237" s="214">
        <f t="shared" si="17"/>
        <v>0</v>
      </c>
      <c r="BI237" s="214">
        <f t="shared" si="18"/>
        <v>0</v>
      </c>
      <c r="BJ237" s="25" t="s">
        <v>82</v>
      </c>
      <c r="BK237" s="214">
        <f t="shared" si="19"/>
        <v>0</v>
      </c>
      <c r="BL237" s="25" t="s">
        <v>375</v>
      </c>
      <c r="BM237" s="25" t="s">
        <v>2458</v>
      </c>
    </row>
    <row r="238" spans="2:65" s="1" customFormat="1" ht="22.5" customHeight="1">
      <c r="B238" s="42"/>
      <c r="C238" s="203" t="s">
        <v>2108</v>
      </c>
      <c r="D238" s="203" t="s">
        <v>311</v>
      </c>
      <c r="E238" s="204" t="s">
        <v>5832</v>
      </c>
      <c r="F238" s="205" t="s">
        <v>9517</v>
      </c>
      <c r="G238" s="206" t="s">
        <v>538</v>
      </c>
      <c r="H238" s="207">
        <v>1920</v>
      </c>
      <c r="I238" s="208"/>
      <c r="J238" s="209">
        <f t="shared" si="10"/>
        <v>0</v>
      </c>
      <c r="K238" s="205" t="s">
        <v>21</v>
      </c>
      <c r="L238" s="62"/>
      <c r="M238" s="210" t="s">
        <v>21</v>
      </c>
      <c r="N238" s="211" t="s">
        <v>45</v>
      </c>
      <c r="O238" s="43"/>
      <c r="P238" s="212">
        <f t="shared" si="11"/>
        <v>0</v>
      </c>
      <c r="Q238" s="212">
        <v>0</v>
      </c>
      <c r="R238" s="212">
        <f t="shared" si="12"/>
        <v>0</v>
      </c>
      <c r="S238" s="212">
        <v>0</v>
      </c>
      <c r="T238" s="213">
        <f t="shared" si="13"/>
        <v>0</v>
      </c>
      <c r="AR238" s="25" t="s">
        <v>375</v>
      </c>
      <c r="AT238" s="25" t="s">
        <v>311</v>
      </c>
      <c r="AU238" s="25" t="s">
        <v>82</v>
      </c>
      <c r="AY238" s="25" t="s">
        <v>308</v>
      </c>
      <c r="BE238" s="214">
        <f t="shared" si="14"/>
        <v>0</v>
      </c>
      <c r="BF238" s="214">
        <f t="shared" si="15"/>
        <v>0</v>
      </c>
      <c r="BG238" s="214">
        <f t="shared" si="16"/>
        <v>0</v>
      </c>
      <c r="BH238" s="214">
        <f t="shared" si="17"/>
        <v>0</v>
      </c>
      <c r="BI238" s="214">
        <f t="shared" si="18"/>
        <v>0</v>
      </c>
      <c r="BJ238" s="25" t="s">
        <v>82</v>
      </c>
      <c r="BK238" s="214">
        <f t="shared" si="19"/>
        <v>0</v>
      </c>
      <c r="BL238" s="25" t="s">
        <v>375</v>
      </c>
      <c r="BM238" s="25" t="s">
        <v>2469</v>
      </c>
    </row>
    <row r="239" spans="2:65" s="1" customFormat="1" ht="22.5" customHeight="1">
      <c r="B239" s="42"/>
      <c r="C239" s="203" t="s">
        <v>2112</v>
      </c>
      <c r="D239" s="203" t="s">
        <v>311</v>
      </c>
      <c r="E239" s="204" t="s">
        <v>5834</v>
      </c>
      <c r="F239" s="205" t="s">
        <v>9519</v>
      </c>
      <c r="G239" s="206" t="s">
        <v>538</v>
      </c>
      <c r="H239" s="207">
        <v>960</v>
      </c>
      <c r="I239" s="208"/>
      <c r="J239" s="209">
        <f t="shared" si="10"/>
        <v>0</v>
      </c>
      <c r="K239" s="205" t="s">
        <v>21</v>
      </c>
      <c r="L239" s="62"/>
      <c r="M239" s="210" t="s">
        <v>21</v>
      </c>
      <c r="N239" s="211" t="s">
        <v>45</v>
      </c>
      <c r="O239" s="43"/>
      <c r="P239" s="212">
        <f t="shared" si="11"/>
        <v>0</v>
      </c>
      <c r="Q239" s="212">
        <v>0</v>
      </c>
      <c r="R239" s="212">
        <f t="shared" si="12"/>
        <v>0</v>
      </c>
      <c r="S239" s="212">
        <v>0</v>
      </c>
      <c r="T239" s="213">
        <f t="shared" si="13"/>
        <v>0</v>
      </c>
      <c r="AR239" s="25" t="s">
        <v>375</v>
      </c>
      <c r="AT239" s="25" t="s">
        <v>311</v>
      </c>
      <c r="AU239" s="25" t="s">
        <v>82</v>
      </c>
      <c r="AY239" s="25" t="s">
        <v>308</v>
      </c>
      <c r="BE239" s="214">
        <f t="shared" si="14"/>
        <v>0</v>
      </c>
      <c r="BF239" s="214">
        <f t="shared" si="15"/>
        <v>0</v>
      </c>
      <c r="BG239" s="214">
        <f t="shared" si="16"/>
        <v>0</v>
      </c>
      <c r="BH239" s="214">
        <f t="shared" si="17"/>
        <v>0</v>
      </c>
      <c r="BI239" s="214">
        <f t="shared" si="18"/>
        <v>0</v>
      </c>
      <c r="BJ239" s="25" t="s">
        <v>82</v>
      </c>
      <c r="BK239" s="214">
        <f t="shared" si="19"/>
        <v>0</v>
      </c>
      <c r="BL239" s="25" t="s">
        <v>375</v>
      </c>
      <c r="BM239" s="25" t="s">
        <v>2478</v>
      </c>
    </row>
    <row r="240" spans="2:65" s="1" customFormat="1" ht="22.5" customHeight="1">
      <c r="B240" s="42"/>
      <c r="C240" s="203" t="s">
        <v>2117</v>
      </c>
      <c r="D240" s="203" t="s">
        <v>311</v>
      </c>
      <c r="E240" s="204" t="s">
        <v>5837</v>
      </c>
      <c r="F240" s="205" t="s">
        <v>9521</v>
      </c>
      <c r="G240" s="206" t="s">
        <v>538</v>
      </c>
      <c r="H240" s="207">
        <v>4260</v>
      </c>
      <c r="I240" s="208"/>
      <c r="J240" s="209">
        <f t="shared" si="10"/>
        <v>0</v>
      </c>
      <c r="K240" s="205" t="s">
        <v>21</v>
      </c>
      <c r="L240" s="62"/>
      <c r="M240" s="210" t="s">
        <v>21</v>
      </c>
      <c r="N240" s="211" t="s">
        <v>45</v>
      </c>
      <c r="O240" s="43"/>
      <c r="P240" s="212">
        <f t="shared" si="11"/>
        <v>0</v>
      </c>
      <c r="Q240" s="212">
        <v>0</v>
      </c>
      <c r="R240" s="212">
        <f t="shared" si="12"/>
        <v>0</v>
      </c>
      <c r="S240" s="212">
        <v>0</v>
      </c>
      <c r="T240" s="213">
        <f t="shared" si="13"/>
        <v>0</v>
      </c>
      <c r="AR240" s="25" t="s">
        <v>375</v>
      </c>
      <c r="AT240" s="25" t="s">
        <v>311</v>
      </c>
      <c r="AU240" s="25" t="s">
        <v>82</v>
      </c>
      <c r="AY240" s="25" t="s">
        <v>308</v>
      </c>
      <c r="BE240" s="214">
        <f t="shared" si="14"/>
        <v>0</v>
      </c>
      <c r="BF240" s="214">
        <f t="shared" si="15"/>
        <v>0</v>
      </c>
      <c r="BG240" s="214">
        <f t="shared" si="16"/>
        <v>0</v>
      </c>
      <c r="BH240" s="214">
        <f t="shared" si="17"/>
        <v>0</v>
      </c>
      <c r="BI240" s="214">
        <f t="shared" si="18"/>
        <v>0</v>
      </c>
      <c r="BJ240" s="25" t="s">
        <v>82</v>
      </c>
      <c r="BK240" s="214">
        <f t="shared" si="19"/>
        <v>0</v>
      </c>
      <c r="BL240" s="25" t="s">
        <v>375</v>
      </c>
      <c r="BM240" s="25" t="s">
        <v>2486</v>
      </c>
    </row>
    <row r="241" spans="2:65" s="1" customFormat="1" ht="22.5" customHeight="1">
      <c r="B241" s="42"/>
      <c r="C241" s="203" t="s">
        <v>2122</v>
      </c>
      <c r="D241" s="203" t="s">
        <v>311</v>
      </c>
      <c r="E241" s="204" t="s">
        <v>5839</v>
      </c>
      <c r="F241" s="205" t="s">
        <v>9523</v>
      </c>
      <c r="G241" s="206" t="s">
        <v>538</v>
      </c>
      <c r="H241" s="207">
        <v>2020</v>
      </c>
      <c r="I241" s="208"/>
      <c r="J241" s="209">
        <f t="shared" si="10"/>
        <v>0</v>
      </c>
      <c r="K241" s="205" t="s">
        <v>21</v>
      </c>
      <c r="L241" s="62"/>
      <c r="M241" s="210" t="s">
        <v>21</v>
      </c>
      <c r="N241" s="211" t="s">
        <v>45</v>
      </c>
      <c r="O241" s="43"/>
      <c r="P241" s="212">
        <f t="shared" si="11"/>
        <v>0</v>
      </c>
      <c r="Q241" s="212">
        <v>0</v>
      </c>
      <c r="R241" s="212">
        <f t="shared" si="12"/>
        <v>0</v>
      </c>
      <c r="S241" s="212">
        <v>0</v>
      </c>
      <c r="T241" s="213">
        <f t="shared" si="13"/>
        <v>0</v>
      </c>
      <c r="AR241" s="25" t="s">
        <v>375</v>
      </c>
      <c r="AT241" s="25" t="s">
        <v>311</v>
      </c>
      <c r="AU241" s="25" t="s">
        <v>82</v>
      </c>
      <c r="AY241" s="25" t="s">
        <v>308</v>
      </c>
      <c r="BE241" s="214">
        <f t="shared" si="14"/>
        <v>0</v>
      </c>
      <c r="BF241" s="214">
        <f t="shared" si="15"/>
        <v>0</v>
      </c>
      <c r="BG241" s="214">
        <f t="shared" si="16"/>
        <v>0</v>
      </c>
      <c r="BH241" s="214">
        <f t="shared" si="17"/>
        <v>0</v>
      </c>
      <c r="BI241" s="214">
        <f t="shared" si="18"/>
        <v>0</v>
      </c>
      <c r="BJ241" s="25" t="s">
        <v>82</v>
      </c>
      <c r="BK241" s="214">
        <f t="shared" si="19"/>
        <v>0</v>
      </c>
      <c r="BL241" s="25" t="s">
        <v>375</v>
      </c>
      <c r="BM241" s="25" t="s">
        <v>2495</v>
      </c>
    </row>
    <row r="242" spans="2:65" s="1" customFormat="1" ht="22.5" customHeight="1">
      <c r="B242" s="42"/>
      <c r="C242" s="203" t="s">
        <v>2126</v>
      </c>
      <c r="D242" s="203" t="s">
        <v>311</v>
      </c>
      <c r="E242" s="204" t="s">
        <v>5841</v>
      </c>
      <c r="F242" s="205" t="s">
        <v>9525</v>
      </c>
      <c r="G242" s="206" t="s">
        <v>538</v>
      </c>
      <c r="H242" s="207">
        <v>445</v>
      </c>
      <c r="I242" s="208"/>
      <c r="J242" s="209">
        <f t="shared" si="10"/>
        <v>0</v>
      </c>
      <c r="K242" s="205" t="s">
        <v>21</v>
      </c>
      <c r="L242" s="62"/>
      <c r="M242" s="210" t="s">
        <v>21</v>
      </c>
      <c r="N242" s="211" t="s">
        <v>45</v>
      </c>
      <c r="O242" s="43"/>
      <c r="P242" s="212">
        <f t="shared" si="11"/>
        <v>0</v>
      </c>
      <c r="Q242" s="212">
        <v>0</v>
      </c>
      <c r="R242" s="212">
        <f t="shared" si="12"/>
        <v>0</v>
      </c>
      <c r="S242" s="212">
        <v>0</v>
      </c>
      <c r="T242" s="213">
        <f t="shared" si="13"/>
        <v>0</v>
      </c>
      <c r="AR242" s="25" t="s">
        <v>375</v>
      </c>
      <c r="AT242" s="25" t="s">
        <v>311</v>
      </c>
      <c r="AU242" s="25" t="s">
        <v>82</v>
      </c>
      <c r="AY242" s="25" t="s">
        <v>308</v>
      </c>
      <c r="BE242" s="214">
        <f t="shared" si="14"/>
        <v>0</v>
      </c>
      <c r="BF242" s="214">
        <f t="shared" si="15"/>
        <v>0</v>
      </c>
      <c r="BG242" s="214">
        <f t="shared" si="16"/>
        <v>0</v>
      </c>
      <c r="BH242" s="214">
        <f t="shared" si="17"/>
        <v>0</v>
      </c>
      <c r="BI242" s="214">
        <f t="shared" si="18"/>
        <v>0</v>
      </c>
      <c r="BJ242" s="25" t="s">
        <v>82</v>
      </c>
      <c r="BK242" s="214">
        <f t="shared" si="19"/>
        <v>0</v>
      </c>
      <c r="BL242" s="25" t="s">
        <v>375</v>
      </c>
      <c r="BM242" s="25" t="s">
        <v>2506</v>
      </c>
    </row>
    <row r="243" spans="2:65" s="1" customFormat="1" ht="22.5" customHeight="1">
      <c r="B243" s="42"/>
      <c r="C243" s="203" t="s">
        <v>2130</v>
      </c>
      <c r="D243" s="203" t="s">
        <v>311</v>
      </c>
      <c r="E243" s="204" t="s">
        <v>5843</v>
      </c>
      <c r="F243" s="205" t="s">
        <v>9527</v>
      </c>
      <c r="G243" s="206" t="s">
        <v>538</v>
      </c>
      <c r="H243" s="207">
        <v>1694</v>
      </c>
      <c r="I243" s="208"/>
      <c r="J243" s="209">
        <f t="shared" si="10"/>
        <v>0</v>
      </c>
      <c r="K243" s="205" t="s">
        <v>21</v>
      </c>
      <c r="L243" s="62"/>
      <c r="M243" s="210" t="s">
        <v>21</v>
      </c>
      <c r="N243" s="211" t="s">
        <v>45</v>
      </c>
      <c r="O243" s="43"/>
      <c r="P243" s="212">
        <f t="shared" si="11"/>
        <v>0</v>
      </c>
      <c r="Q243" s="212">
        <v>0</v>
      </c>
      <c r="R243" s="212">
        <f t="shared" si="12"/>
        <v>0</v>
      </c>
      <c r="S243" s="212">
        <v>0</v>
      </c>
      <c r="T243" s="213">
        <f t="shared" si="13"/>
        <v>0</v>
      </c>
      <c r="AR243" s="25" t="s">
        <v>375</v>
      </c>
      <c r="AT243" s="25" t="s">
        <v>311</v>
      </c>
      <c r="AU243" s="25" t="s">
        <v>82</v>
      </c>
      <c r="AY243" s="25" t="s">
        <v>308</v>
      </c>
      <c r="BE243" s="214">
        <f t="shared" si="14"/>
        <v>0</v>
      </c>
      <c r="BF243" s="214">
        <f t="shared" si="15"/>
        <v>0</v>
      </c>
      <c r="BG243" s="214">
        <f t="shared" si="16"/>
        <v>0</v>
      </c>
      <c r="BH243" s="214">
        <f t="shared" si="17"/>
        <v>0</v>
      </c>
      <c r="BI243" s="214">
        <f t="shared" si="18"/>
        <v>0</v>
      </c>
      <c r="BJ243" s="25" t="s">
        <v>82</v>
      </c>
      <c r="BK243" s="214">
        <f t="shared" si="19"/>
        <v>0</v>
      </c>
      <c r="BL243" s="25" t="s">
        <v>375</v>
      </c>
      <c r="BM243" s="25" t="s">
        <v>2515</v>
      </c>
    </row>
    <row r="244" spans="2:65" s="11" customFormat="1" ht="37.35" customHeight="1">
      <c r="B244" s="186"/>
      <c r="C244" s="187"/>
      <c r="D244" s="200" t="s">
        <v>73</v>
      </c>
      <c r="E244" s="296" t="s">
        <v>5464</v>
      </c>
      <c r="F244" s="296" t="s">
        <v>9563</v>
      </c>
      <c r="G244" s="187"/>
      <c r="H244" s="187"/>
      <c r="I244" s="190"/>
      <c r="J244" s="297">
        <f>BK244</f>
        <v>0</v>
      </c>
      <c r="K244" s="187"/>
      <c r="L244" s="192"/>
      <c r="M244" s="193"/>
      <c r="N244" s="194"/>
      <c r="O244" s="194"/>
      <c r="P244" s="195">
        <f>SUM(P245:P269)</f>
        <v>0</v>
      </c>
      <c r="Q244" s="194"/>
      <c r="R244" s="195">
        <f>SUM(R245:R269)</f>
        <v>0</v>
      </c>
      <c r="S244" s="194"/>
      <c r="T244" s="196">
        <f>SUM(T245:T269)</f>
        <v>0</v>
      </c>
      <c r="AR244" s="197" t="s">
        <v>84</v>
      </c>
      <c r="AT244" s="198" t="s">
        <v>73</v>
      </c>
      <c r="AU244" s="198" t="s">
        <v>74</v>
      </c>
      <c r="AY244" s="197" t="s">
        <v>308</v>
      </c>
      <c r="BK244" s="199">
        <f>SUM(BK245:BK269)</f>
        <v>0</v>
      </c>
    </row>
    <row r="245" spans="2:65" s="1" customFormat="1" ht="44.25" customHeight="1">
      <c r="B245" s="42"/>
      <c r="C245" s="277" t="s">
        <v>2134</v>
      </c>
      <c r="D245" s="277" t="s">
        <v>1079</v>
      </c>
      <c r="E245" s="278" t="s">
        <v>5845</v>
      </c>
      <c r="F245" s="279" t="s">
        <v>9564</v>
      </c>
      <c r="G245" s="280" t="s">
        <v>5275</v>
      </c>
      <c r="H245" s="281">
        <v>36</v>
      </c>
      <c r="I245" s="282"/>
      <c r="J245" s="283">
        <f t="shared" ref="J245:J269" si="20">ROUND(I245*H245,2)</f>
        <v>0</v>
      </c>
      <c r="K245" s="279" t="s">
        <v>21</v>
      </c>
      <c r="L245" s="284"/>
      <c r="M245" s="285" t="s">
        <v>21</v>
      </c>
      <c r="N245" s="286" t="s">
        <v>45</v>
      </c>
      <c r="O245" s="43"/>
      <c r="P245" s="212">
        <f t="shared" ref="P245:P269" si="21">O245*H245</f>
        <v>0</v>
      </c>
      <c r="Q245" s="212">
        <v>0</v>
      </c>
      <c r="R245" s="212">
        <f t="shared" ref="R245:R269" si="22">Q245*H245</f>
        <v>0</v>
      </c>
      <c r="S245" s="212">
        <v>0</v>
      </c>
      <c r="T245" s="213">
        <f t="shared" ref="T245:T269" si="23">S245*H245</f>
        <v>0</v>
      </c>
      <c r="AR245" s="25" t="s">
        <v>619</v>
      </c>
      <c r="AT245" s="25" t="s">
        <v>1079</v>
      </c>
      <c r="AU245" s="25" t="s">
        <v>82</v>
      </c>
      <c r="AY245" s="25" t="s">
        <v>308</v>
      </c>
      <c r="BE245" s="214">
        <f t="shared" ref="BE245:BE269" si="24">IF(N245="základní",J245,0)</f>
        <v>0</v>
      </c>
      <c r="BF245" s="214">
        <f t="shared" ref="BF245:BF269" si="25">IF(N245="snížená",J245,0)</f>
        <v>0</v>
      </c>
      <c r="BG245" s="214">
        <f t="shared" ref="BG245:BG269" si="26">IF(N245="zákl. přenesená",J245,0)</f>
        <v>0</v>
      </c>
      <c r="BH245" s="214">
        <f t="shared" ref="BH245:BH269" si="27">IF(N245="sníž. přenesená",J245,0)</f>
        <v>0</v>
      </c>
      <c r="BI245" s="214">
        <f t="shared" ref="BI245:BI269" si="28">IF(N245="nulová",J245,0)</f>
        <v>0</v>
      </c>
      <c r="BJ245" s="25" t="s">
        <v>82</v>
      </c>
      <c r="BK245" s="214">
        <f t="shared" ref="BK245:BK269" si="29">ROUND(I245*H245,2)</f>
        <v>0</v>
      </c>
      <c r="BL245" s="25" t="s">
        <v>375</v>
      </c>
      <c r="BM245" s="25" t="s">
        <v>2522</v>
      </c>
    </row>
    <row r="246" spans="2:65" s="1" customFormat="1" ht="44.25" customHeight="1">
      <c r="B246" s="42"/>
      <c r="C246" s="277" t="s">
        <v>2139</v>
      </c>
      <c r="D246" s="277" t="s">
        <v>1079</v>
      </c>
      <c r="E246" s="278" t="s">
        <v>5847</v>
      </c>
      <c r="F246" s="279" t="s">
        <v>9565</v>
      </c>
      <c r="G246" s="280" t="s">
        <v>5275</v>
      </c>
      <c r="H246" s="281">
        <v>614</v>
      </c>
      <c r="I246" s="282"/>
      <c r="J246" s="283">
        <f t="shared" si="20"/>
        <v>0</v>
      </c>
      <c r="K246" s="279" t="s">
        <v>21</v>
      </c>
      <c r="L246" s="284"/>
      <c r="M246" s="285" t="s">
        <v>21</v>
      </c>
      <c r="N246" s="286" t="s">
        <v>45</v>
      </c>
      <c r="O246" s="43"/>
      <c r="P246" s="212">
        <f t="shared" si="21"/>
        <v>0</v>
      </c>
      <c r="Q246" s="212">
        <v>0</v>
      </c>
      <c r="R246" s="212">
        <f t="shared" si="22"/>
        <v>0</v>
      </c>
      <c r="S246" s="212">
        <v>0</v>
      </c>
      <c r="T246" s="213">
        <f t="shared" si="23"/>
        <v>0</v>
      </c>
      <c r="AR246" s="25" t="s">
        <v>619</v>
      </c>
      <c r="AT246" s="25" t="s">
        <v>1079</v>
      </c>
      <c r="AU246" s="25" t="s">
        <v>82</v>
      </c>
      <c r="AY246" s="25" t="s">
        <v>308</v>
      </c>
      <c r="BE246" s="214">
        <f t="shared" si="24"/>
        <v>0</v>
      </c>
      <c r="BF246" s="214">
        <f t="shared" si="25"/>
        <v>0</v>
      </c>
      <c r="BG246" s="214">
        <f t="shared" si="26"/>
        <v>0</v>
      </c>
      <c r="BH246" s="214">
        <f t="shared" si="27"/>
        <v>0</v>
      </c>
      <c r="BI246" s="214">
        <f t="shared" si="28"/>
        <v>0</v>
      </c>
      <c r="BJ246" s="25" t="s">
        <v>82</v>
      </c>
      <c r="BK246" s="214">
        <f t="shared" si="29"/>
        <v>0</v>
      </c>
      <c r="BL246" s="25" t="s">
        <v>375</v>
      </c>
      <c r="BM246" s="25" t="s">
        <v>2528</v>
      </c>
    </row>
    <row r="247" spans="2:65" s="1" customFormat="1" ht="31.5" customHeight="1">
      <c r="B247" s="42"/>
      <c r="C247" s="277" t="s">
        <v>2143</v>
      </c>
      <c r="D247" s="277" t="s">
        <v>1079</v>
      </c>
      <c r="E247" s="278" t="s">
        <v>5849</v>
      </c>
      <c r="F247" s="279" t="s">
        <v>9566</v>
      </c>
      <c r="G247" s="280" t="s">
        <v>5275</v>
      </c>
      <c r="H247" s="281">
        <v>185</v>
      </c>
      <c r="I247" s="282"/>
      <c r="J247" s="283">
        <f t="shared" si="20"/>
        <v>0</v>
      </c>
      <c r="K247" s="279" t="s">
        <v>21</v>
      </c>
      <c r="L247" s="284"/>
      <c r="M247" s="285" t="s">
        <v>21</v>
      </c>
      <c r="N247" s="286" t="s">
        <v>45</v>
      </c>
      <c r="O247" s="43"/>
      <c r="P247" s="212">
        <f t="shared" si="21"/>
        <v>0</v>
      </c>
      <c r="Q247" s="212">
        <v>0</v>
      </c>
      <c r="R247" s="212">
        <f t="shared" si="22"/>
        <v>0</v>
      </c>
      <c r="S247" s="212">
        <v>0</v>
      </c>
      <c r="T247" s="213">
        <f t="shared" si="23"/>
        <v>0</v>
      </c>
      <c r="AR247" s="25" t="s">
        <v>619</v>
      </c>
      <c r="AT247" s="25" t="s">
        <v>1079</v>
      </c>
      <c r="AU247" s="25" t="s">
        <v>82</v>
      </c>
      <c r="AY247" s="25" t="s">
        <v>308</v>
      </c>
      <c r="BE247" s="214">
        <f t="shared" si="24"/>
        <v>0</v>
      </c>
      <c r="BF247" s="214">
        <f t="shared" si="25"/>
        <v>0</v>
      </c>
      <c r="BG247" s="214">
        <f t="shared" si="26"/>
        <v>0</v>
      </c>
      <c r="BH247" s="214">
        <f t="shared" si="27"/>
        <v>0</v>
      </c>
      <c r="BI247" s="214">
        <f t="shared" si="28"/>
        <v>0</v>
      </c>
      <c r="BJ247" s="25" t="s">
        <v>82</v>
      </c>
      <c r="BK247" s="214">
        <f t="shared" si="29"/>
        <v>0</v>
      </c>
      <c r="BL247" s="25" t="s">
        <v>375</v>
      </c>
      <c r="BM247" s="25" t="s">
        <v>2537</v>
      </c>
    </row>
    <row r="248" spans="2:65" s="1" customFormat="1" ht="31.5" customHeight="1">
      <c r="B248" s="42"/>
      <c r="C248" s="277" t="s">
        <v>630</v>
      </c>
      <c r="D248" s="277" t="s">
        <v>1079</v>
      </c>
      <c r="E248" s="278" t="s">
        <v>5851</v>
      </c>
      <c r="F248" s="279" t="s">
        <v>9567</v>
      </c>
      <c r="G248" s="280" t="s">
        <v>5275</v>
      </c>
      <c r="H248" s="281">
        <v>96</v>
      </c>
      <c r="I248" s="282"/>
      <c r="J248" s="283">
        <f t="shared" si="20"/>
        <v>0</v>
      </c>
      <c r="K248" s="279" t="s">
        <v>21</v>
      </c>
      <c r="L248" s="284"/>
      <c r="M248" s="285" t="s">
        <v>21</v>
      </c>
      <c r="N248" s="286" t="s">
        <v>45</v>
      </c>
      <c r="O248" s="43"/>
      <c r="P248" s="212">
        <f t="shared" si="21"/>
        <v>0</v>
      </c>
      <c r="Q248" s="212">
        <v>0</v>
      </c>
      <c r="R248" s="212">
        <f t="shared" si="22"/>
        <v>0</v>
      </c>
      <c r="S248" s="212">
        <v>0</v>
      </c>
      <c r="T248" s="213">
        <f t="shared" si="23"/>
        <v>0</v>
      </c>
      <c r="AR248" s="25" t="s">
        <v>619</v>
      </c>
      <c r="AT248" s="25" t="s">
        <v>1079</v>
      </c>
      <c r="AU248" s="25" t="s">
        <v>82</v>
      </c>
      <c r="AY248" s="25" t="s">
        <v>308</v>
      </c>
      <c r="BE248" s="214">
        <f t="shared" si="24"/>
        <v>0</v>
      </c>
      <c r="BF248" s="214">
        <f t="shared" si="25"/>
        <v>0</v>
      </c>
      <c r="BG248" s="214">
        <f t="shared" si="26"/>
        <v>0</v>
      </c>
      <c r="BH248" s="214">
        <f t="shared" si="27"/>
        <v>0</v>
      </c>
      <c r="BI248" s="214">
        <f t="shared" si="28"/>
        <v>0</v>
      </c>
      <c r="BJ248" s="25" t="s">
        <v>82</v>
      </c>
      <c r="BK248" s="214">
        <f t="shared" si="29"/>
        <v>0</v>
      </c>
      <c r="BL248" s="25" t="s">
        <v>375</v>
      </c>
      <c r="BM248" s="25" t="s">
        <v>2546</v>
      </c>
    </row>
    <row r="249" spans="2:65" s="1" customFormat="1" ht="31.5" customHeight="1">
      <c r="B249" s="42"/>
      <c r="C249" s="277" t="s">
        <v>636</v>
      </c>
      <c r="D249" s="277" t="s">
        <v>1079</v>
      </c>
      <c r="E249" s="278" t="s">
        <v>5853</v>
      </c>
      <c r="F249" s="279" t="s">
        <v>9568</v>
      </c>
      <c r="G249" s="280" t="s">
        <v>5275</v>
      </c>
      <c r="H249" s="281">
        <v>1374</v>
      </c>
      <c r="I249" s="282"/>
      <c r="J249" s="283">
        <f t="shared" si="20"/>
        <v>0</v>
      </c>
      <c r="K249" s="279" t="s">
        <v>21</v>
      </c>
      <c r="L249" s="284"/>
      <c r="M249" s="285" t="s">
        <v>21</v>
      </c>
      <c r="N249" s="286" t="s">
        <v>45</v>
      </c>
      <c r="O249" s="43"/>
      <c r="P249" s="212">
        <f t="shared" si="21"/>
        <v>0</v>
      </c>
      <c r="Q249" s="212">
        <v>0</v>
      </c>
      <c r="R249" s="212">
        <f t="shared" si="22"/>
        <v>0</v>
      </c>
      <c r="S249" s="212">
        <v>0</v>
      </c>
      <c r="T249" s="213">
        <f t="shared" si="23"/>
        <v>0</v>
      </c>
      <c r="AR249" s="25" t="s">
        <v>619</v>
      </c>
      <c r="AT249" s="25" t="s">
        <v>1079</v>
      </c>
      <c r="AU249" s="25" t="s">
        <v>82</v>
      </c>
      <c r="AY249" s="25" t="s">
        <v>308</v>
      </c>
      <c r="BE249" s="214">
        <f t="shared" si="24"/>
        <v>0</v>
      </c>
      <c r="BF249" s="214">
        <f t="shared" si="25"/>
        <v>0</v>
      </c>
      <c r="BG249" s="214">
        <f t="shared" si="26"/>
        <v>0</v>
      </c>
      <c r="BH249" s="214">
        <f t="shared" si="27"/>
        <v>0</v>
      </c>
      <c r="BI249" s="214">
        <f t="shared" si="28"/>
        <v>0</v>
      </c>
      <c r="BJ249" s="25" t="s">
        <v>82</v>
      </c>
      <c r="BK249" s="214">
        <f t="shared" si="29"/>
        <v>0</v>
      </c>
      <c r="BL249" s="25" t="s">
        <v>375</v>
      </c>
      <c r="BM249" s="25" t="s">
        <v>2555</v>
      </c>
    </row>
    <row r="250" spans="2:65" s="1" customFormat="1" ht="31.5" customHeight="1">
      <c r="B250" s="42"/>
      <c r="C250" s="277" t="s">
        <v>642</v>
      </c>
      <c r="D250" s="277" t="s">
        <v>1079</v>
      </c>
      <c r="E250" s="278" t="s">
        <v>5855</v>
      </c>
      <c r="F250" s="279" t="s">
        <v>9569</v>
      </c>
      <c r="G250" s="280" t="s">
        <v>5275</v>
      </c>
      <c r="H250" s="281">
        <v>242</v>
      </c>
      <c r="I250" s="282"/>
      <c r="J250" s="283">
        <f t="shared" si="20"/>
        <v>0</v>
      </c>
      <c r="K250" s="279" t="s">
        <v>21</v>
      </c>
      <c r="L250" s="284"/>
      <c r="M250" s="285" t="s">
        <v>21</v>
      </c>
      <c r="N250" s="286" t="s">
        <v>45</v>
      </c>
      <c r="O250" s="43"/>
      <c r="P250" s="212">
        <f t="shared" si="21"/>
        <v>0</v>
      </c>
      <c r="Q250" s="212">
        <v>0</v>
      </c>
      <c r="R250" s="212">
        <f t="shared" si="22"/>
        <v>0</v>
      </c>
      <c r="S250" s="212">
        <v>0</v>
      </c>
      <c r="T250" s="213">
        <f t="shared" si="23"/>
        <v>0</v>
      </c>
      <c r="AR250" s="25" t="s">
        <v>619</v>
      </c>
      <c r="AT250" s="25" t="s">
        <v>1079</v>
      </c>
      <c r="AU250" s="25" t="s">
        <v>82</v>
      </c>
      <c r="AY250" s="25" t="s">
        <v>308</v>
      </c>
      <c r="BE250" s="214">
        <f t="shared" si="24"/>
        <v>0</v>
      </c>
      <c r="BF250" s="214">
        <f t="shared" si="25"/>
        <v>0</v>
      </c>
      <c r="BG250" s="214">
        <f t="shared" si="26"/>
        <v>0</v>
      </c>
      <c r="BH250" s="214">
        <f t="shared" si="27"/>
        <v>0</v>
      </c>
      <c r="BI250" s="214">
        <f t="shared" si="28"/>
        <v>0</v>
      </c>
      <c r="BJ250" s="25" t="s">
        <v>82</v>
      </c>
      <c r="BK250" s="214">
        <f t="shared" si="29"/>
        <v>0</v>
      </c>
      <c r="BL250" s="25" t="s">
        <v>375</v>
      </c>
      <c r="BM250" s="25" t="s">
        <v>2561</v>
      </c>
    </row>
    <row r="251" spans="2:65" s="1" customFormat="1" ht="31.5" customHeight="1">
      <c r="B251" s="42"/>
      <c r="C251" s="277" t="s">
        <v>2156</v>
      </c>
      <c r="D251" s="277" t="s">
        <v>1079</v>
      </c>
      <c r="E251" s="278" t="s">
        <v>5857</v>
      </c>
      <c r="F251" s="279" t="s">
        <v>9570</v>
      </c>
      <c r="G251" s="280" t="s">
        <v>5275</v>
      </c>
      <c r="H251" s="281">
        <v>196</v>
      </c>
      <c r="I251" s="282"/>
      <c r="J251" s="283">
        <f t="shared" si="20"/>
        <v>0</v>
      </c>
      <c r="K251" s="279" t="s">
        <v>21</v>
      </c>
      <c r="L251" s="284"/>
      <c r="M251" s="285" t="s">
        <v>21</v>
      </c>
      <c r="N251" s="286" t="s">
        <v>45</v>
      </c>
      <c r="O251" s="43"/>
      <c r="P251" s="212">
        <f t="shared" si="21"/>
        <v>0</v>
      </c>
      <c r="Q251" s="212">
        <v>0</v>
      </c>
      <c r="R251" s="212">
        <f t="shared" si="22"/>
        <v>0</v>
      </c>
      <c r="S251" s="212">
        <v>0</v>
      </c>
      <c r="T251" s="213">
        <f t="shared" si="23"/>
        <v>0</v>
      </c>
      <c r="AR251" s="25" t="s">
        <v>619</v>
      </c>
      <c r="AT251" s="25" t="s">
        <v>1079</v>
      </c>
      <c r="AU251" s="25" t="s">
        <v>82</v>
      </c>
      <c r="AY251" s="25" t="s">
        <v>308</v>
      </c>
      <c r="BE251" s="214">
        <f t="shared" si="24"/>
        <v>0</v>
      </c>
      <c r="BF251" s="214">
        <f t="shared" si="25"/>
        <v>0</v>
      </c>
      <c r="BG251" s="214">
        <f t="shared" si="26"/>
        <v>0</v>
      </c>
      <c r="BH251" s="214">
        <f t="shared" si="27"/>
        <v>0</v>
      </c>
      <c r="BI251" s="214">
        <f t="shared" si="28"/>
        <v>0</v>
      </c>
      <c r="BJ251" s="25" t="s">
        <v>82</v>
      </c>
      <c r="BK251" s="214">
        <f t="shared" si="29"/>
        <v>0</v>
      </c>
      <c r="BL251" s="25" t="s">
        <v>375</v>
      </c>
      <c r="BM251" s="25" t="s">
        <v>2566</v>
      </c>
    </row>
    <row r="252" spans="2:65" s="1" customFormat="1" ht="31.5" customHeight="1">
      <c r="B252" s="42"/>
      <c r="C252" s="277" t="s">
        <v>2161</v>
      </c>
      <c r="D252" s="277" t="s">
        <v>1079</v>
      </c>
      <c r="E252" s="278" t="s">
        <v>5859</v>
      </c>
      <c r="F252" s="279" t="s">
        <v>9571</v>
      </c>
      <c r="G252" s="280" t="s">
        <v>538</v>
      </c>
      <c r="H252" s="281">
        <v>812</v>
      </c>
      <c r="I252" s="282"/>
      <c r="J252" s="283">
        <f t="shared" si="20"/>
        <v>0</v>
      </c>
      <c r="K252" s="279" t="s">
        <v>21</v>
      </c>
      <c r="L252" s="284"/>
      <c r="M252" s="285" t="s">
        <v>21</v>
      </c>
      <c r="N252" s="286" t="s">
        <v>45</v>
      </c>
      <c r="O252" s="43"/>
      <c r="P252" s="212">
        <f t="shared" si="21"/>
        <v>0</v>
      </c>
      <c r="Q252" s="212">
        <v>0</v>
      </c>
      <c r="R252" s="212">
        <f t="shared" si="22"/>
        <v>0</v>
      </c>
      <c r="S252" s="212">
        <v>0</v>
      </c>
      <c r="T252" s="213">
        <f t="shared" si="23"/>
        <v>0</v>
      </c>
      <c r="AR252" s="25" t="s">
        <v>619</v>
      </c>
      <c r="AT252" s="25" t="s">
        <v>1079</v>
      </c>
      <c r="AU252" s="25" t="s">
        <v>82</v>
      </c>
      <c r="AY252" s="25" t="s">
        <v>308</v>
      </c>
      <c r="BE252" s="214">
        <f t="shared" si="24"/>
        <v>0</v>
      </c>
      <c r="BF252" s="214">
        <f t="shared" si="25"/>
        <v>0</v>
      </c>
      <c r="BG252" s="214">
        <f t="shared" si="26"/>
        <v>0</v>
      </c>
      <c r="BH252" s="214">
        <f t="shared" si="27"/>
        <v>0</v>
      </c>
      <c r="BI252" s="214">
        <f t="shared" si="28"/>
        <v>0</v>
      </c>
      <c r="BJ252" s="25" t="s">
        <v>82</v>
      </c>
      <c r="BK252" s="214">
        <f t="shared" si="29"/>
        <v>0</v>
      </c>
      <c r="BL252" s="25" t="s">
        <v>375</v>
      </c>
      <c r="BM252" s="25" t="s">
        <v>2572</v>
      </c>
    </row>
    <row r="253" spans="2:65" s="1" customFormat="1" ht="22.5" customHeight="1">
      <c r="B253" s="42"/>
      <c r="C253" s="277" t="s">
        <v>2166</v>
      </c>
      <c r="D253" s="277" t="s">
        <v>1079</v>
      </c>
      <c r="E253" s="278" t="s">
        <v>5861</v>
      </c>
      <c r="F253" s="279" t="s">
        <v>9572</v>
      </c>
      <c r="G253" s="280" t="s">
        <v>5275</v>
      </c>
      <c r="H253" s="281">
        <v>312</v>
      </c>
      <c r="I253" s="282"/>
      <c r="J253" s="283">
        <f t="shared" si="20"/>
        <v>0</v>
      </c>
      <c r="K253" s="279" t="s">
        <v>21</v>
      </c>
      <c r="L253" s="284"/>
      <c r="M253" s="285" t="s">
        <v>21</v>
      </c>
      <c r="N253" s="286" t="s">
        <v>45</v>
      </c>
      <c r="O253" s="43"/>
      <c r="P253" s="212">
        <f t="shared" si="21"/>
        <v>0</v>
      </c>
      <c r="Q253" s="212">
        <v>0</v>
      </c>
      <c r="R253" s="212">
        <f t="shared" si="22"/>
        <v>0</v>
      </c>
      <c r="S253" s="212">
        <v>0</v>
      </c>
      <c r="T253" s="213">
        <f t="shared" si="23"/>
        <v>0</v>
      </c>
      <c r="AR253" s="25" t="s">
        <v>619</v>
      </c>
      <c r="AT253" s="25" t="s">
        <v>1079</v>
      </c>
      <c r="AU253" s="25" t="s">
        <v>82</v>
      </c>
      <c r="AY253" s="25" t="s">
        <v>308</v>
      </c>
      <c r="BE253" s="214">
        <f t="shared" si="24"/>
        <v>0</v>
      </c>
      <c r="BF253" s="214">
        <f t="shared" si="25"/>
        <v>0</v>
      </c>
      <c r="BG253" s="214">
        <f t="shared" si="26"/>
        <v>0</v>
      </c>
      <c r="BH253" s="214">
        <f t="shared" si="27"/>
        <v>0</v>
      </c>
      <c r="BI253" s="214">
        <f t="shared" si="28"/>
        <v>0</v>
      </c>
      <c r="BJ253" s="25" t="s">
        <v>82</v>
      </c>
      <c r="BK253" s="214">
        <f t="shared" si="29"/>
        <v>0</v>
      </c>
      <c r="BL253" s="25" t="s">
        <v>375</v>
      </c>
      <c r="BM253" s="25" t="s">
        <v>2582</v>
      </c>
    </row>
    <row r="254" spans="2:65" s="1" customFormat="1" ht="22.5" customHeight="1">
      <c r="B254" s="42"/>
      <c r="C254" s="277" t="s">
        <v>2172</v>
      </c>
      <c r="D254" s="277" t="s">
        <v>1079</v>
      </c>
      <c r="E254" s="278" t="s">
        <v>5863</v>
      </c>
      <c r="F254" s="279" t="s">
        <v>9573</v>
      </c>
      <c r="G254" s="280" t="s">
        <v>5275</v>
      </c>
      <c r="H254" s="281">
        <v>384</v>
      </c>
      <c r="I254" s="282"/>
      <c r="J254" s="283">
        <f t="shared" si="20"/>
        <v>0</v>
      </c>
      <c r="K254" s="279" t="s">
        <v>21</v>
      </c>
      <c r="L254" s="284"/>
      <c r="M254" s="285" t="s">
        <v>21</v>
      </c>
      <c r="N254" s="286" t="s">
        <v>45</v>
      </c>
      <c r="O254" s="43"/>
      <c r="P254" s="212">
        <f t="shared" si="21"/>
        <v>0</v>
      </c>
      <c r="Q254" s="212">
        <v>0</v>
      </c>
      <c r="R254" s="212">
        <f t="shared" si="22"/>
        <v>0</v>
      </c>
      <c r="S254" s="212">
        <v>0</v>
      </c>
      <c r="T254" s="213">
        <f t="shared" si="23"/>
        <v>0</v>
      </c>
      <c r="AR254" s="25" t="s">
        <v>619</v>
      </c>
      <c r="AT254" s="25" t="s">
        <v>1079</v>
      </c>
      <c r="AU254" s="25" t="s">
        <v>82</v>
      </c>
      <c r="AY254" s="25" t="s">
        <v>308</v>
      </c>
      <c r="BE254" s="214">
        <f t="shared" si="24"/>
        <v>0</v>
      </c>
      <c r="BF254" s="214">
        <f t="shared" si="25"/>
        <v>0</v>
      </c>
      <c r="BG254" s="214">
        <f t="shared" si="26"/>
        <v>0</v>
      </c>
      <c r="BH254" s="214">
        <f t="shared" si="27"/>
        <v>0</v>
      </c>
      <c r="BI254" s="214">
        <f t="shared" si="28"/>
        <v>0</v>
      </c>
      <c r="BJ254" s="25" t="s">
        <v>82</v>
      </c>
      <c r="BK254" s="214">
        <f t="shared" si="29"/>
        <v>0</v>
      </c>
      <c r="BL254" s="25" t="s">
        <v>375</v>
      </c>
      <c r="BM254" s="25" t="s">
        <v>2592</v>
      </c>
    </row>
    <row r="255" spans="2:65" s="1" customFormat="1" ht="22.5" customHeight="1">
      <c r="B255" s="42"/>
      <c r="C255" s="277" t="s">
        <v>2176</v>
      </c>
      <c r="D255" s="277" t="s">
        <v>1079</v>
      </c>
      <c r="E255" s="278" t="s">
        <v>5865</v>
      </c>
      <c r="F255" s="279" t="s">
        <v>9574</v>
      </c>
      <c r="G255" s="280" t="s">
        <v>5275</v>
      </c>
      <c r="H255" s="281">
        <v>214</v>
      </c>
      <c r="I255" s="282"/>
      <c r="J255" s="283">
        <f t="shared" si="20"/>
        <v>0</v>
      </c>
      <c r="K255" s="279" t="s">
        <v>21</v>
      </c>
      <c r="L255" s="284"/>
      <c r="M255" s="285" t="s">
        <v>21</v>
      </c>
      <c r="N255" s="286" t="s">
        <v>45</v>
      </c>
      <c r="O255" s="43"/>
      <c r="P255" s="212">
        <f t="shared" si="21"/>
        <v>0</v>
      </c>
      <c r="Q255" s="212">
        <v>0</v>
      </c>
      <c r="R255" s="212">
        <f t="shared" si="22"/>
        <v>0</v>
      </c>
      <c r="S255" s="212">
        <v>0</v>
      </c>
      <c r="T255" s="213">
        <f t="shared" si="23"/>
        <v>0</v>
      </c>
      <c r="AR255" s="25" t="s">
        <v>619</v>
      </c>
      <c r="AT255" s="25" t="s">
        <v>1079</v>
      </c>
      <c r="AU255" s="25" t="s">
        <v>82</v>
      </c>
      <c r="AY255" s="25" t="s">
        <v>308</v>
      </c>
      <c r="BE255" s="214">
        <f t="shared" si="24"/>
        <v>0</v>
      </c>
      <c r="BF255" s="214">
        <f t="shared" si="25"/>
        <v>0</v>
      </c>
      <c r="BG255" s="214">
        <f t="shared" si="26"/>
        <v>0</v>
      </c>
      <c r="BH255" s="214">
        <f t="shared" si="27"/>
        <v>0</v>
      </c>
      <c r="BI255" s="214">
        <f t="shared" si="28"/>
        <v>0</v>
      </c>
      <c r="BJ255" s="25" t="s">
        <v>82</v>
      </c>
      <c r="BK255" s="214">
        <f t="shared" si="29"/>
        <v>0</v>
      </c>
      <c r="BL255" s="25" t="s">
        <v>375</v>
      </c>
      <c r="BM255" s="25" t="s">
        <v>269</v>
      </c>
    </row>
    <row r="256" spans="2:65" s="1" customFormat="1" ht="22.5" customHeight="1">
      <c r="B256" s="42"/>
      <c r="C256" s="277" t="s">
        <v>2180</v>
      </c>
      <c r="D256" s="277" t="s">
        <v>1079</v>
      </c>
      <c r="E256" s="278" t="s">
        <v>5867</v>
      </c>
      <c r="F256" s="279" t="s">
        <v>9575</v>
      </c>
      <c r="G256" s="280" t="s">
        <v>5275</v>
      </c>
      <c r="H256" s="281">
        <v>310</v>
      </c>
      <c r="I256" s="282"/>
      <c r="J256" s="283">
        <f t="shared" si="20"/>
        <v>0</v>
      </c>
      <c r="K256" s="279" t="s">
        <v>21</v>
      </c>
      <c r="L256" s="284"/>
      <c r="M256" s="285" t="s">
        <v>21</v>
      </c>
      <c r="N256" s="286" t="s">
        <v>45</v>
      </c>
      <c r="O256" s="43"/>
      <c r="P256" s="212">
        <f t="shared" si="21"/>
        <v>0</v>
      </c>
      <c r="Q256" s="212">
        <v>0</v>
      </c>
      <c r="R256" s="212">
        <f t="shared" si="22"/>
        <v>0</v>
      </c>
      <c r="S256" s="212">
        <v>0</v>
      </c>
      <c r="T256" s="213">
        <f t="shared" si="23"/>
        <v>0</v>
      </c>
      <c r="AR256" s="25" t="s">
        <v>619</v>
      </c>
      <c r="AT256" s="25" t="s">
        <v>1079</v>
      </c>
      <c r="AU256" s="25" t="s">
        <v>82</v>
      </c>
      <c r="AY256" s="25" t="s">
        <v>308</v>
      </c>
      <c r="BE256" s="214">
        <f t="shared" si="24"/>
        <v>0</v>
      </c>
      <c r="BF256" s="214">
        <f t="shared" si="25"/>
        <v>0</v>
      </c>
      <c r="BG256" s="214">
        <f t="shared" si="26"/>
        <v>0</v>
      </c>
      <c r="BH256" s="214">
        <f t="shared" si="27"/>
        <v>0</v>
      </c>
      <c r="BI256" s="214">
        <f t="shared" si="28"/>
        <v>0</v>
      </c>
      <c r="BJ256" s="25" t="s">
        <v>82</v>
      </c>
      <c r="BK256" s="214">
        <f t="shared" si="29"/>
        <v>0</v>
      </c>
      <c r="BL256" s="25" t="s">
        <v>375</v>
      </c>
      <c r="BM256" s="25" t="s">
        <v>2609</v>
      </c>
    </row>
    <row r="257" spans="2:65" s="1" customFormat="1" ht="22.5" customHeight="1">
      <c r="B257" s="42"/>
      <c r="C257" s="277" t="s">
        <v>2184</v>
      </c>
      <c r="D257" s="277" t="s">
        <v>1079</v>
      </c>
      <c r="E257" s="278" t="s">
        <v>5869</v>
      </c>
      <c r="F257" s="279" t="s">
        <v>9576</v>
      </c>
      <c r="G257" s="280" t="s">
        <v>5275</v>
      </c>
      <c r="H257" s="281">
        <v>186</v>
      </c>
      <c r="I257" s="282"/>
      <c r="J257" s="283">
        <f t="shared" si="20"/>
        <v>0</v>
      </c>
      <c r="K257" s="279" t="s">
        <v>21</v>
      </c>
      <c r="L257" s="284"/>
      <c r="M257" s="285" t="s">
        <v>21</v>
      </c>
      <c r="N257" s="286" t="s">
        <v>45</v>
      </c>
      <c r="O257" s="43"/>
      <c r="P257" s="212">
        <f t="shared" si="21"/>
        <v>0</v>
      </c>
      <c r="Q257" s="212">
        <v>0</v>
      </c>
      <c r="R257" s="212">
        <f t="shared" si="22"/>
        <v>0</v>
      </c>
      <c r="S257" s="212">
        <v>0</v>
      </c>
      <c r="T257" s="213">
        <f t="shared" si="23"/>
        <v>0</v>
      </c>
      <c r="AR257" s="25" t="s">
        <v>619</v>
      </c>
      <c r="AT257" s="25" t="s">
        <v>1079</v>
      </c>
      <c r="AU257" s="25" t="s">
        <v>82</v>
      </c>
      <c r="AY257" s="25" t="s">
        <v>308</v>
      </c>
      <c r="BE257" s="214">
        <f t="shared" si="24"/>
        <v>0</v>
      </c>
      <c r="BF257" s="214">
        <f t="shared" si="25"/>
        <v>0</v>
      </c>
      <c r="BG257" s="214">
        <f t="shared" si="26"/>
        <v>0</v>
      </c>
      <c r="BH257" s="214">
        <f t="shared" si="27"/>
        <v>0</v>
      </c>
      <c r="BI257" s="214">
        <f t="shared" si="28"/>
        <v>0</v>
      </c>
      <c r="BJ257" s="25" t="s">
        <v>82</v>
      </c>
      <c r="BK257" s="214">
        <f t="shared" si="29"/>
        <v>0</v>
      </c>
      <c r="BL257" s="25" t="s">
        <v>375</v>
      </c>
      <c r="BM257" s="25" t="s">
        <v>2619</v>
      </c>
    </row>
    <row r="258" spans="2:65" s="1" customFormat="1" ht="22.5" customHeight="1">
      <c r="B258" s="42"/>
      <c r="C258" s="277" t="s">
        <v>2189</v>
      </c>
      <c r="D258" s="277" t="s">
        <v>1079</v>
      </c>
      <c r="E258" s="278" t="s">
        <v>5871</v>
      </c>
      <c r="F258" s="279" t="s">
        <v>9577</v>
      </c>
      <c r="G258" s="280" t="s">
        <v>5275</v>
      </c>
      <c r="H258" s="281">
        <v>6800</v>
      </c>
      <c r="I258" s="282"/>
      <c r="J258" s="283">
        <f t="shared" si="20"/>
        <v>0</v>
      </c>
      <c r="K258" s="279" t="s">
        <v>21</v>
      </c>
      <c r="L258" s="284"/>
      <c r="M258" s="285" t="s">
        <v>21</v>
      </c>
      <c r="N258" s="286" t="s">
        <v>45</v>
      </c>
      <c r="O258" s="43"/>
      <c r="P258" s="212">
        <f t="shared" si="21"/>
        <v>0</v>
      </c>
      <c r="Q258" s="212">
        <v>0</v>
      </c>
      <c r="R258" s="212">
        <f t="shared" si="22"/>
        <v>0</v>
      </c>
      <c r="S258" s="212">
        <v>0</v>
      </c>
      <c r="T258" s="213">
        <f t="shared" si="23"/>
        <v>0</v>
      </c>
      <c r="AR258" s="25" t="s">
        <v>619</v>
      </c>
      <c r="AT258" s="25" t="s">
        <v>1079</v>
      </c>
      <c r="AU258" s="25" t="s">
        <v>82</v>
      </c>
      <c r="AY258" s="25" t="s">
        <v>308</v>
      </c>
      <c r="BE258" s="214">
        <f t="shared" si="24"/>
        <v>0</v>
      </c>
      <c r="BF258" s="214">
        <f t="shared" si="25"/>
        <v>0</v>
      </c>
      <c r="BG258" s="214">
        <f t="shared" si="26"/>
        <v>0</v>
      </c>
      <c r="BH258" s="214">
        <f t="shared" si="27"/>
        <v>0</v>
      </c>
      <c r="BI258" s="214">
        <f t="shared" si="28"/>
        <v>0</v>
      </c>
      <c r="BJ258" s="25" t="s">
        <v>82</v>
      </c>
      <c r="BK258" s="214">
        <f t="shared" si="29"/>
        <v>0</v>
      </c>
      <c r="BL258" s="25" t="s">
        <v>375</v>
      </c>
      <c r="BM258" s="25" t="s">
        <v>2628</v>
      </c>
    </row>
    <row r="259" spans="2:65" s="1" customFormat="1" ht="22.5" customHeight="1">
      <c r="B259" s="42"/>
      <c r="C259" s="277" t="s">
        <v>2193</v>
      </c>
      <c r="D259" s="277" t="s">
        <v>1079</v>
      </c>
      <c r="E259" s="278" t="s">
        <v>5874</v>
      </c>
      <c r="F259" s="279" t="s">
        <v>9578</v>
      </c>
      <c r="G259" s="280" t="s">
        <v>5275</v>
      </c>
      <c r="H259" s="281">
        <v>12000</v>
      </c>
      <c r="I259" s="282"/>
      <c r="J259" s="283">
        <f t="shared" si="20"/>
        <v>0</v>
      </c>
      <c r="K259" s="279" t="s">
        <v>21</v>
      </c>
      <c r="L259" s="284"/>
      <c r="M259" s="285" t="s">
        <v>21</v>
      </c>
      <c r="N259" s="286" t="s">
        <v>45</v>
      </c>
      <c r="O259" s="43"/>
      <c r="P259" s="212">
        <f t="shared" si="21"/>
        <v>0</v>
      </c>
      <c r="Q259" s="212">
        <v>0</v>
      </c>
      <c r="R259" s="212">
        <f t="shared" si="22"/>
        <v>0</v>
      </c>
      <c r="S259" s="212">
        <v>0</v>
      </c>
      <c r="T259" s="213">
        <f t="shared" si="23"/>
        <v>0</v>
      </c>
      <c r="AR259" s="25" t="s">
        <v>619</v>
      </c>
      <c r="AT259" s="25" t="s">
        <v>1079</v>
      </c>
      <c r="AU259" s="25" t="s">
        <v>82</v>
      </c>
      <c r="AY259" s="25" t="s">
        <v>308</v>
      </c>
      <c r="BE259" s="214">
        <f t="shared" si="24"/>
        <v>0</v>
      </c>
      <c r="BF259" s="214">
        <f t="shared" si="25"/>
        <v>0</v>
      </c>
      <c r="BG259" s="214">
        <f t="shared" si="26"/>
        <v>0</v>
      </c>
      <c r="BH259" s="214">
        <f t="shared" si="27"/>
        <v>0</v>
      </c>
      <c r="BI259" s="214">
        <f t="shared" si="28"/>
        <v>0</v>
      </c>
      <c r="BJ259" s="25" t="s">
        <v>82</v>
      </c>
      <c r="BK259" s="214">
        <f t="shared" si="29"/>
        <v>0</v>
      </c>
      <c r="BL259" s="25" t="s">
        <v>375</v>
      </c>
      <c r="BM259" s="25" t="s">
        <v>2639</v>
      </c>
    </row>
    <row r="260" spans="2:65" s="1" customFormat="1" ht="22.5" customHeight="1">
      <c r="B260" s="42"/>
      <c r="C260" s="277" t="s">
        <v>2198</v>
      </c>
      <c r="D260" s="277" t="s">
        <v>1079</v>
      </c>
      <c r="E260" s="278" t="s">
        <v>5876</v>
      </c>
      <c r="F260" s="279" t="s">
        <v>9579</v>
      </c>
      <c r="G260" s="280" t="s">
        <v>5275</v>
      </c>
      <c r="H260" s="281">
        <v>3500</v>
      </c>
      <c r="I260" s="282"/>
      <c r="J260" s="283">
        <f t="shared" si="20"/>
        <v>0</v>
      </c>
      <c r="K260" s="279" t="s">
        <v>21</v>
      </c>
      <c r="L260" s="284"/>
      <c r="M260" s="285" t="s">
        <v>21</v>
      </c>
      <c r="N260" s="286" t="s">
        <v>45</v>
      </c>
      <c r="O260" s="43"/>
      <c r="P260" s="212">
        <f t="shared" si="21"/>
        <v>0</v>
      </c>
      <c r="Q260" s="212">
        <v>0</v>
      </c>
      <c r="R260" s="212">
        <f t="shared" si="22"/>
        <v>0</v>
      </c>
      <c r="S260" s="212">
        <v>0</v>
      </c>
      <c r="T260" s="213">
        <f t="shared" si="23"/>
        <v>0</v>
      </c>
      <c r="AR260" s="25" t="s">
        <v>619</v>
      </c>
      <c r="AT260" s="25" t="s">
        <v>1079</v>
      </c>
      <c r="AU260" s="25" t="s">
        <v>82</v>
      </c>
      <c r="AY260" s="25" t="s">
        <v>308</v>
      </c>
      <c r="BE260" s="214">
        <f t="shared" si="24"/>
        <v>0</v>
      </c>
      <c r="BF260" s="214">
        <f t="shared" si="25"/>
        <v>0</v>
      </c>
      <c r="BG260" s="214">
        <f t="shared" si="26"/>
        <v>0</v>
      </c>
      <c r="BH260" s="214">
        <f t="shared" si="27"/>
        <v>0</v>
      </c>
      <c r="BI260" s="214">
        <f t="shared" si="28"/>
        <v>0</v>
      </c>
      <c r="BJ260" s="25" t="s">
        <v>82</v>
      </c>
      <c r="BK260" s="214">
        <f t="shared" si="29"/>
        <v>0</v>
      </c>
      <c r="BL260" s="25" t="s">
        <v>375</v>
      </c>
      <c r="BM260" s="25" t="s">
        <v>2649</v>
      </c>
    </row>
    <row r="261" spans="2:65" s="1" customFormat="1" ht="22.5" customHeight="1">
      <c r="B261" s="42"/>
      <c r="C261" s="277" t="s">
        <v>2202</v>
      </c>
      <c r="D261" s="277" t="s">
        <v>1079</v>
      </c>
      <c r="E261" s="278" t="s">
        <v>5878</v>
      </c>
      <c r="F261" s="279" t="s">
        <v>9580</v>
      </c>
      <c r="G261" s="280" t="s">
        <v>5275</v>
      </c>
      <c r="H261" s="281">
        <v>218</v>
      </c>
      <c r="I261" s="282"/>
      <c r="J261" s="283">
        <f t="shared" si="20"/>
        <v>0</v>
      </c>
      <c r="K261" s="279" t="s">
        <v>21</v>
      </c>
      <c r="L261" s="284"/>
      <c r="M261" s="285" t="s">
        <v>21</v>
      </c>
      <c r="N261" s="286" t="s">
        <v>45</v>
      </c>
      <c r="O261" s="43"/>
      <c r="P261" s="212">
        <f t="shared" si="21"/>
        <v>0</v>
      </c>
      <c r="Q261" s="212">
        <v>0</v>
      </c>
      <c r="R261" s="212">
        <f t="shared" si="22"/>
        <v>0</v>
      </c>
      <c r="S261" s="212">
        <v>0</v>
      </c>
      <c r="T261" s="213">
        <f t="shared" si="23"/>
        <v>0</v>
      </c>
      <c r="AR261" s="25" t="s">
        <v>619</v>
      </c>
      <c r="AT261" s="25" t="s">
        <v>1079</v>
      </c>
      <c r="AU261" s="25" t="s">
        <v>82</v>
      </c>
      <c r="AY261" s="25" t="s">
        <v>308</v>
      </c>
      <c r="BE261" s="214">
        <f t="shared" si="24"/>
        <v>0</v>
      </c>
      <c r="BF261" s="214">
        <f t="shared" si="25"/>
        <v>0</v>
      </c>
      <c r="BG261" s="214">
        <f t="shared" si="26"/>
        <v>0</v>
      </c>
      <c r="BH261" s="214">
        <f t="shared" si="27"/>
        <v>0</v>
      </c>
      <c r="BI261" s="214">
        <f t="shared" si="28"/>
        <v>0</v>
      </c>
      <c r="BJ261" s="25" t="s">
        <v>82</v>
      </c>
      <c r="BK261" s="214">
        <f t="shared" si="29"/>
        <v>0</v>
      </c>
      <c r="BL261" s="25" t="s">
        <v>375</v>
      </c>
      <c r="BM261" s="25" t="s">
        <v>2661</v>
      </c>
    </row>
    <row r="262" spans="2:65" s="1" customFormat="1" ht="22.5" customHeight="1">
      <c r="B262" s="42"/>
      <c r="C262" s="277" t="s">
        <v>2206</v>
      </c>
      <c r="D262" s="277" t="s">
        <v>1079</v>
      </c>
      <c r="E262" s="278" t="s">
        <v>5879</v>
      </c>
      <c r="F262" s="279" t="s">
        <v>9581</v>
      </c>
      <c r="G262" s="280" t="s">
        <v>5275</v>
      </c>
      <c r="H262" s="281">
        <v>22</v>
      </c>
      <c r="I262" s="282"/>
      <c r="J262" s="283">
        <f t="shared" si="20"/>
        <v>0</v>
      </c>
      <c r="K262" s="279" t="s">
        <v>21</v>
      </c>
      <c r="L262" s="284"/>
      <c r="M262" s="285" t="s">
        <v>21</v>
      </c>
      <c r="N262" s="286" t="s">
        <v>45</v>
      </c>
      <c r="O262" s="43"/>
      <c r="P262" s="212">
        <f t="shared" si="21"/>
        <v>0</v>
      </c>
      <c r="Q262" s="212">
        <v>0</v>
      </c>
      <c r="R262" s="212">
        <f t="shared" si="22"/>
        <v>0</v>
      </c>
      <c r="S262" s="212">
        <v>0</v>
      </c>
      <c r="T262" s="213">
        <f t="shared" si="23"/>
        <v>0</v>
      </c>
      <c r="AR262" s="25" t="s">
        <v>619</v>
      </c>
      <c r="AT262" s="25" t="s">
        <v>1079</v>
      </c>
      <c r="AU262" s="25" t="s">
        <v>82</v>
      </c>
      <c r="AY262" s="25" t="s">
        <v>308</v>
      </c>
      <c r="BE262" s="214">
        <f t="shared" si="24"/>
        <v>0</v>
      </c>
      <c r="BF262" s="214">
        <f t="shared" si="25"/>
        <v>0</v>
      </c>
      <c r="BG262" s="214">
        <f t="shared" si="26"/>
        <v>0</v>
      </c>
      <c r="BH262" s="214">
        <f t="shared" si="27"/>
        <v>0</v>
      </c>
      <c r="BI262" s="214">
        <f t="shared" si="28"/>
        <v>0</v>
      </c>
      <c r="BJ262" s="25" t="s">
        <v>82</v>
      </c>
      <c r="BK262" s="214">
        <f t="shared" si="29"/>
        <v>0</v>
      </c>
      <c r="BL262" s="25" t="s">
        <v>375</v>
      </c>
      <c r="BM262" s="25" t="s">
        <v>2669</v>
      </c>
    </row>
    <row r="263" spans="2:65" s="1" customFormat="1" ht="22.5" customHeight="1">
      <c r="B263" s="42"/>
      <c r="C263" s="277" t="s">
        <v>2211</v>
      </c>
      <c r="D263" s="277" t="s">
        <v>1079</v>
      </c>
      <c r="E263" s="278" t="s">
        <v>5881</v>
      </c>
      <c r="F263" s="279" t="s">
        <v>9582</v>
      </c>
      <c r="G263" s="280" t="s">
        <v>5275</v>
      </c>
      <c r="H263" s="281">
        <v>18</v>
      </c>
      <c r="I263" s="282"/>
      <c r="J263" s="283">
        <f t="shared" si="20"/>
        <v>0</v>
      </c>
      <c r="K263" s="279" t="s">
        <v>21</v>
      </c>
      <c r="L263" s="284"/>
      <c r="M263" s="285" t="s">
        <v>21</v>
      </c>
      <c r="N263" s="286" t="s">
        <v>45</v>
      </c>
      <c r="O263" s="43"/>
      <c r="P263" s="212">
        <f t="shared" si="21"/>
        <v>0</v>
      </c>
      <c r="Q263" s="212">
        <v>0</v>
      </c>
      <c r="R263" s="212">
        <f t="shared" si="22"/>
        <v>0</v>
      </c>
      <c r="S263" s="212">
        <v>0</v>
      </c>
      <c r="T263" s="213">
        <f t="shared" si="23"/>
        <v>0</v>
      </c>
      <c r="AR263" s="25" t="s">
        <v>619</v>
      </c>
      <c r="AT263" s="25" t="s">
        <v>1079</v>
      </c>
      <c r="AU263" s="25" t="s">
        <v>82</v>
      </c>
      <c r="AY263" s="25" t="s">
        <v>308</v>
      </c>
      <c r="BE263" s="214">
        <f t="shared" si="24"/>
        <v>0</v>
      </c>
      <c r="BF263" s="214">
        <f t="shared" si="25"/>
        <v>0</v>
      </c>
      <c r="BG263" s="214">
        <f t="shared" si="26"/>
        <v>0</v>
      </c>
      <c r="BH263" s="214">
        <f t="shared" si="27"/>
        <v>0</v>
      </c>
      <c r="BI263" s="214">
        <f t="shared" si="28"/>
        <v>0</v>
      </c>
      <c r="BJ263" s="25" t="s">
        <v>82</v>
      </c>
      <c r="BK263" s="214">
        <f t="shared" si="29"/>
        <v>0</v>
      </c>
      <c r="BL263" s="25" t="s">
        <v>375</v>
      </c>
      <c r="BM263" s="25" t="s">
        <v>2677</v>
      </c>
    </row>
    <row r="264" spans="2:65" s="1" customFormat="1" ht="22.5" customHeight="1">
      <c r="B264" s="42"/>
      <c r="C264" s="277" t="s">
        <v>2215</v>
      </c>
      <c r="D264" s="277" t="s">
        <v>1079</v>
      </c>
      <c r="E264" s="278" t="s">
        <v>5884</v>
      </c>
      <c r="F264" s="279" t="s">
        <v>9583</v>
      </c>
      <c r="G264" s="280" t="s">
        <v>5275</v>
      </c>
      <c r="H264" s="281">
        <v>6</v>
      </c>
      <c r="I264" s="282"/>
      <c r="J264" s="283">
        <f t="shared" si="20"/>
        <v>0</v>
      </c>
      <c r="K264" s="279" t="s">
        <v>21</v>
      </c>
      <c r="L264" s="284"/>
      <c r="M264" s="285" t="s">
        <v>21</v>
      </c>
      <c r="N264" s="286" t="s">
        <v>45</v>
      </c>
      <c r="O264" s="43"/>
      <c r="P264" s="212">
        <f t="shared" si="21"/>
        <v>0</v>
      </c>
      <c r="Q264" s="212">
        <v>0</v>
      </c>
      <c r="R264" s="212">
        <f t="shared" si="22"/>
        <v>0</v>
      </c>
      <c r="S264" s="212">
        <v>0</v>
      </c>
      <c r="T264" s="213">
        <f t="shared" si="23"/>
        <v>0</v>
      </c>
      <c r="AR264" s="25" t="s">
        <v>619</v>
      </c>
      <c r="AT264" s="25" t="s">
        <v>1079</v>
      </c>
      <c r="AU264" s="25" t="s">
        <v>82</v>
      </c>
      <c r="AY264" s="25" t="s">
        <v>308</v>
      </c>
      <c r="BE264" s="214">
        <f t="shared" si="24"/>
        <v>0</v>
      </c>
      <c r="BF264" s="214">
        <f t="shared" si="25"/>
        <v>0</v>
      </c>
      <c r="BG264" s="214">
        <f t="shared" si="26"/>
        <v>0</v>
      </c>
      <c r="BH264" s="214">
        <f t="shared" si="27"/>
        <v>0</v>
      </c>
      <c r="BI264" s="214">
        <f t="shared" si="28"/>
        <v>0</v>
      </c>
      <c r="BJ264" s="25" t="s">
        <v>82</v>
      </c>
      <c r="BK264" s="214">
        <f t="shared" si="29"/>
        <v>0</v>
      </c>
      <c r="BL264" s="25" t="s">
        <v>375</v>
      </c>
      <c r="BM264" s="25" t="s">
        <v>2685</v>
      </c>
    </row>
    <row r="265" spans="2:65" s="1" customFormat="1" ht="22.5" customHeight="1">
      <c r="B265" s="42"/>
      <c r="C265" s="277" t="s">
        <v>2220</v>
      </c>
      <c r="D265" s="277" t="s">
        <v>1079</v>
      </c>
      <c r="E265" s="278" t="s">
        <v>5886</v>
      </c>
      <c r="F265" s="279" t="s">
        <v>9584</v>
      </c>
      <c r="G265" s="280" t="s">
        <v>5275</v>
      </c>
      <c r="H265" s="281">
        <v>8</v>
      </c>
      <c r="I265" s="282"/>
      <c r="J265" s="283">
        <f t="shared" si="20"/>
        <v>0</v>
      </c>
      <c r="K265" s="279" t="s">
        <v>21</v>
      </c>
      <c r="L265" s="284"/>
      <c r="M265" s="285" t="s">
        <v>21</v>
      </c>
      <c r="N265" s="286" t="s">
        <v>45</v>
      </c>
      <c r="O265" s="43"/>
      <c r="P265" s="212">
        <f t="shared" si="21"/>
        <v>0</v>
      </c>
      <c r="Q265" s="212">
        <v>0</v>
      </c>
      <c r="R265" s="212">
        <f t="shared" si="22"/>
        <v>0</v>
      </c>
      <c r="S265" s="212">
        <v>0</v>
      </c>
      <c r="T265" s="213">
        <f t="shared" si="23"/>
        <v>0</v>
      </c>
      <c r="AR265" s="25" t="s">
        <v>619</v>
      </c>
      <c r="AT265" s="25" t="s">
        <v>1079</v>
      </c>
      <c r="AU265" s="25" t="s">
        <v>82</v>
      </c>
      <c r="AY265" s="25" t="s">
        <v>308</v>
      </c>
      <c r="BE265" s="214">
        <f t="shared" si="24"/>
        <v>0</v>
      </c>
      <c r="BF265" s="214">
        <f t="shared" si="25"/>
        <v>0</v>
      </c>
      <c r="BG265" s="214">
        <f t="shared" si="26"/>
        <v>0</v>
      </c>
      <c r="BH265" s="214">
        <f t="shared" si="27"/>
        <v>0</v>
      </c>
      <c r="BI265" s="214">
        <f t="shared" si="28"/>
        <v>0</v>
      </c>
      <c r="BJ265" s="25" t="s">
        <v>82</v>
      </c>
      <c r="BK265" s="214">
        <f t="shared" si="29"/>
        <v>0</v>
      </c>
      <c r="BL265" s="25" t="s">
        <v>375</v>
      </c>
      <c r="BM265" s="25" t="s">
        <v>2693</v>
      </c>
    </row>
    <row r="266" spans="2:65" s="1" customFormat="1" ht="22.5" customHeight="1">
      <c r="B266" s="42"/>
      <c r="C266" s="277" t="s">
        <v>2224</v>
      </c>
      <c r="D266" s="277" t="s">
        <v>1079</v>
      </c>
      <c r="E266" s="278" t="s">
        <v>5888</v>
      </c>
      <c r="F266" s="279" t="s">
        <v>9585</v>
      </c>
      <c r="G266" s="280" t="s">
        <v>5275</v>
      </c>
      <c r="H266" s="281">
        <v>8000</v>
      </c>
      <c r="I266" s="282"/>
      <c r="J266" s="283">
        <f t="shared" si="20"/>
        <v>0</v>
      </c>
      <c r="K266" s="279" t="s">
        <v>21</v>
      </c>
      <c r="L266" s="284"/>
      <c r="M266" s="285" t="s">
        <v>21</v>
      </c>
      <c r="N266" s="286" t="s">
        <v>45</v>
      </c>
      <c r="O266" s="43"/>
      <c r="P266" s="212">
        <f t="shared" si="21"/>
        <v>0</v>
      </c>
      <c r="Q266" s="212">
        <v>0</v>
      </c>
      <c r="R266" s="212">
        <f t="shared" si="22"/>
        <v>0</v>
      </c>
      <c r="S266" s="212">
        <v>0</v>
      </c>
      <c r="T266" s="213">
        <f t="shared" si="23"/>
        <v>0</v>
      </c>
      <c r="AR266" s="25" t="s">
        <v>619</v>
      </c>
      <c r="AT266" s="25" t="s">
        <v>1079</v>
      </c>
      <c r="AU266" s="25" t="s">
        <v>82</v>
      </c>
      <c r="AY266" s="25" t="s">
        <v>308</v>
      </c>
      <c r="BE266" s="214">
        <f t="shared" si="24"/>
        <v>0</v>
      </c>
      <c r="BF266" s="214">
        <f t="shared" si="25"/>
        <v>0</v>
      </c>
      <c r="BG266" s="214">
        <f t="shared" si="26"/>
        <v>0</v>
      </c>
      <c r="BH266" s="214">
        <f t="shared" si="27"/>
        <v>0</v>
      </c>
      <c r="BI266" s="214">
        <f t="shared" si="28"/>
        <v>0</v>
      </c>
      <c r="BJ266" s="25" t="s">
        <v>82</v>
      </c>
      <c r="BK266" s="214">
        <f t="shared" si="29"/>
        <v>0</v>
      </c>
      <c r="BL266" s="25" t="s">
        <v>375</v>
      </c>
      <c r="BM266" s="25" t="s">
        <v>2701</v>
      </c>
    </row>
    <row r="267" spans="2:65" s="1" customFormat="1" ht="22.5" customHeight="1">
      <c r="B267" s="42"/>
      <c r="C267" s="277" t="s">
        <v>2229</v>
      </c>
      <c r="D267" s="277" t="s">
        <v>1079</v>
      </c>
      <c r="E267" s="278" t="s">
        <v>5890</v>
      </c>
      <c r="F267" s="279" t="s">
        <v>9586</v>
      </c>
      <c r="G267" s="280" t="s">
        <v>5275</v>
      </c>
      <c r="H267" s="281">
        <v>15000</v>
      </c>
      <c r="I267" s="282"/>
      <c r="J267" s="283">
        <f t="shared" si="20"/>
        <v>0</v>
      </c>
      <c r="K267" s="279" t="s">
        <v>21</v>
      </c>
      <c r="L267" s="284"/>
      <c r="M267" s="285" t="s">
        <v>21</v>
      </c>
      <c r="N267" s="286" t="s">
        <v>45</v>
      </c>
      <c r="O267" s="43"/>
      <c r="P267" s="212">
        <f t="shared" si="21"/>
        <v>0</v>
      </c>
      <c r="Q267" s="212">
        <v>0</v>
      </c>
      <c r="R267" s="212">
        <f t="shared" si="22"/>
        <v>0</v>
      </c>
      <c r="S267" s="212">
        <v>0</v>
      </c>
      <c r="T267" s="213">
        <f t="shared" si="23"/>
        <v>0</v>
      </c>
      <c r="AR267" s="25" t="s">
        <v>619</v>
      </c>
      <c r="AT267" s="25" t="s">
        <v>1079</v>
      </c>
      <c r="AU267" s="25" t="s">
        <v>82</v>
      </c>
      <c r="AY267" s="25" t="s">
        <v>308</v>
      </c>
      <c r="BE267" s="214">
        <f t="shared" si="24"/>
        <v>0</v>
      </c>
      <c r="BF267" s="214">
        <f t="shared" si="25"/>
        <v>0</v>
      </c>
      <c r="BG267" s="214">
        <f t="shared" si="26"/>
        <v>0</v>
      </c>
      <c r="BH267" s="214">
        <f t="shared" si="27"/>
        <v>0</v>
      </c>
      <c r="BI267" s="214">
        <f t="shared" si="28"/>
        <v>0</v>
      </c>
      <c r="BJ267" s="25" t="s">
        <v>82</v>
      </c>
      <c r="BK267" s="214">
        <f t="shared" si="29"/>
        <v>0</v>
      </c>
      <c r="BL267" s="25" t="s">
        <v>375</v>
      </c>
      <c r="BM267" s="25" t="s">
        <v>2709</v>
      </c>
    </row>
    <row r="268" spans="2:65" s="1" customFormat="1" ht="22.5" customHeight="1">
      <c r="B268" s="42"/>
      <c r="C268" s="277" t="s">
        <v>2234</v>
      </c>
      <c r="D268" s="277" t="s">
        <v>1079</v>
      </c>
      <c r="E268" s="278" t="s">
        <v>5892</v>
      </c>
      <c r="F268" s="279" t="s">
        <v>9587</v>
      </c>
      <c r="G268" s="280" t="s">
        <v>5275</v>
      </c>
      <c r="H268" s="281">
        <v>36000</v>
      </c>
      <c r="I268" s="282"/>
      <c r="J268" s="283">
        <f t="shared" si="20"/>
        <v>0</v>
      </c>
      <c r="K268" s="279" t="s">
        <v>21</v>
      </c>
      <c r="L268" s="284"/>
      <c r="M268" s="285" t="s">
        <v>21</v>
      </c>
      <c r="N268" s="286" t="s">
        <v>45</v>
      </c>
      <c r="O268" s="43"/>
      <c r="P268" s="212">
        <f t="shared" si="21"/>
        <v>0</v>
      </c>
      <c r="Q268" s="212">
        <v>0</v>
      </c>
      <c r="R268" s="212">
        <f t="shared" si="22"/>
        <v>0</v>
      </c>
      <c r="S268" s="212">
        <v>0</v>
      </c>
      <c r="T268" s="213">
        <f t="shared" si="23"/>
        <v>0</v>
      </c>
      <c r="AR268" s="25" t="s">
        <v>619</v>
      </c>
      <c r="AT268" s="25" t="s">
        <v>1079</v>
      </c>
      <c r="AU268" s="25" t="s">
        <v>82</v>
      </c>
      <c r="AY268" s="25" t="s">
        <v>308</v>
      </c>
      <c r="BE268" s="214">
        <f t="shared" si="24"/>
        <v>0</v>
      </c>
      <c r="BF268" s="214">
        <f t="shared" si="25"/>
        <v>0</v>
      </c>
      <c r="BG268" s="214">
        <f t="shared" si="26"/>
        <v>0</v>
      </c>
      <c r="BH268" s="214">
        <f t="shared" si="27"/>
        <v>0</v>
      </c>
      <c r="BI268" s="214">
        <f t="shared" si="28"/>
        <v>0</v>
      </c>
      <c r="BJ268" s="25" t="s">
        <v>82</v>
      </c>
      <c r="BK268" s="214">
        <f t="shared" si="29"/>
        <v>0</v>
      </c>
      <c r="BL268" s="25" t="s">
        <v>375</v>
      </c>
      <c r="BM268" s="25" t="s">
        <v>2716</v>
      </c>
    </row>
    <row r="269" spans="2:65" s="1" customFormat="1" ht="22.5" customHeight="1">
      <c r="B269" s="42"/>
      <c r="C269" s="277" t="s">
        <v>2238</v>
      </c>
      <c r="D269" s="277" t="s">
        <v>1079</v>
      </c>
      <c r="E269" s="278" t="s">
        <v>9588</v>
      </c>
      <c r="F269" s="279" t="s">
        <v>9589</v>
      </c>
      <c r="G269" s="280" t="s">
        <v>5275</v>
      </c>
      <c r="H269" s="281">
        <v>22000</v>
      </c>
      <c r="I269" s="282"/>
      <c r="J269" s="283">
        <f t="shared" si="20"/>
        <v>0</v>
      </c>
      <c r="K269" s="279" t="s">
        <v>21</v>
      </c>
      <c r="L269" s="284"/>
      <c r="M269" s="285" t="s">
        <v>21</v>
      </c>
      <c r="N269" s="286" t="s">
        <v>45</v>
      </c>
      <c r="O269" s="43"/>
      <c r="P269" s="212">
        <f t="shared" si="21"/>
        <v>0</v>
      </c>
      <c r="Q269" s="212">
        <v>0</v>
      </c>
      <c r="R269" s="212">
        <f t="shared" si="22"/>
        <v>0</v>
      </c>
      <c r="S269" s="212">
        <v>0</v>
      </c>
      <c r="T269" s="213">
        <f t="shared" si="23"/>
        <v>0</v>
      </c>
      <c r="AR269" s="25" t="s">
        <v>619</v>
      </c>
      <c r="AT269" s="25" t="s">
        <v>1079</v>
      </c>
      <c r="AU269" s="25" t="s">
        <v>82</v>
      </c>
      <c r="AY269" s="25" t="s">
        <v>308</v>
      </c>
      <c r="BE269" s="214">
        <f t="shared" si="24"/>
        <v>0</v>
      </c>
      <c r="BF269" s="214">
        <f t="shared" si="25"/>
        <v>0</v>
      </c>
      <c r="BG269" s="214">
        <f t="shared" si="26"/>
        <v>0</v>
      </c>
      <c r="BH269" s="214">
        <f t="shared" si="27"/>
        <v>0</v>
      </c>
      <c r="BI269" s="214">
        <f t="shared" si="28"/>
        <v>0</v>
      </c>
      <c r="BJ269" s="25" t="s">
        <v>82</v>
      </c>
      <c r="BK269" s="214">
        <f t="shared" si="29"/>
        <v>0</v>
      </c>
      <c r="BL269" s="25" t="s">
        <v>375</v>
      </c>
      <c r="BM269" s="25" t="s">
        <v>2725</v>
      </c>
    </row>
    <row r="270" spans="2:65" s="11" customFormat="1" ht="37.35" customHeight="1">
      <c r="B270" s="186"/>
      <c r="C270" s="187"/>
      <c r="D270" s="200" t="s">
        <v>73</v>
      </c>
      <c r="E270" s="296" t="s">
        <v>5503</v>
      </c>
      <c r="F270" s="296" t="s">
        <v>9590</v>
      </c>
      <c r="G270" s="187"/>
      <c r="H270" s="187"/>
      <c r="I270" s="190"/>
      <c r="J270" s="297">
        <f>BK270</f>
        <v>0</v>
      </c>
      <c r="K270" s="187"/>
      <c r="L270" s="192"/>
      <c r="M270" s="193"/>
      <c r="N270" s="194"/>
      <c r="O270" s="194"/>
      <c r="P270" s="195">
        <f>SUM(P271:P295)</f>
        <v>0</v>
      </c>
      <c r="Q270" s="194"/>
      <c r="R270" s="195">
        <f>SUM(R271:R295)</f>
        <v>0</v>
      </c>
      <c r="S270" s="194"/>
      <c r="T270" s="196">
        <f>SUM(T271:T295)</f>
        <v>0</v>
      </c>
      <c r="AR270" s="197" t="s">
        <v>84</v>
      </c>
      <c r="AT270" s="198" t="s">
        <v>73</v>
      </c>
      <c r="AU270" s="198" t="s">
        <v>74</v>
      </c>
      <c r="AY270" s="197" t="s">
        <v>308</v>
      </c>
      <c r="BK270" s="199">
        <f>SUM(BK271:BK295)</f>
        <v>0</v>
      </c>
    </row>
    <row r="271" spans="2:65" s="1" customFormat="1" ht="44.25" customHeight="1">
      <c r="B271" s="42"/>
      <c r="C271" s="203" t="s">
        <v>2241</v>
      </c>
      <c r="D271" s="203" t="s">
        <v>311</v>
      </c>
      <c r="E271" s="204" t="s">
        <v>5897</v>
      </c>
      <c r="F271" s="205" t="s">
        <v>9564</v>
      </c>
      <c r="G271" s="206" t="s">
        <v>5275</v>
      </c>
      <c r="H271" s="207">
        <v>36</v>
      </c>
      <c r="I271" s="208"/>
      <c r="J271" s="209">
        <f t="shared" ref="J271:J295" si="30">ROUND(I271*H271,2)</f>
        <v>0</v>
      </c>
      <c r="K271" s="205" t="s">
        <v>21</v>
      </c>
      <c r="L271" s="62"/>
      <c r="M271" s="210" t="s">
        <v>21</v>
      </c>
      <c r="N271" s="211" t="s">
        <v>45</v>
      </c>
      <c r="O271" s="43"/>
      <c r="P271" s="212">
        <f t="shared" ref="P271:P295" si="31">O271*H271</f>
        <v>0</v>
      </c>
      <c r="Q271" s="212">
        <v>0</v>
      </c>
      <c r="R271" s="212">
        <f t="shared" ref="R271:R295" si="32">Q271*H271</f>
        <v>0</v>
      </c>
      <c r="S271" s="212">
        <v>0</v>
      </c>
      <c r="T271" s="213">
        <f t="shared" ref="T271:T295" si="33">S271*H271</f>
        <v>0</v>
      </c>
      <c r="AR271" s="25" t="s">
        <v>375</v>
      </c>
      <c r="AT271" s="25" t="s">
        <v>311</v>
      </c>
      <c r="AU271" s="25" t="s">
        <v>82</v>
      </c>
      <c r="AY271" s="25" t="s">
        <v>308</v>
      </c>
      <c r="BE271" s="214">
        <f t="shared" ref="BE271:BE295" si="34">IF(N271="základní",J271,0)</f>
        <v>0</v>
      </c>
      <c r="BF271" s="214">
        <f t="shared" ref="BF271:BF295" si="35">IF(N271="snížená",J271,0)</f>
        <v>0</v>
      </c>
      <c r="BG271" s="214">
        <f t="shared" ref="BG271:BG295" si="36">IF(N271="zákl. přenesená",J271,0)</f>
        <v>0</v>
      </c>
      <c r="BH271" s="214">
        <f t="shared" ref="BH271:BH295" si="37">IF(N271="sníž. přenesená",J271,0)</f>
        <v>0</v>
      </c>
      <c r="BI271" s="214">
        <f t="shared" ref="BI271:BI295" si="38">IF(N271="nulová",J271,0)</f>
        <v>0</v>
      </c>
      <c r="BJ271" s="25" t="s">
        <v>82</v>
      </c>
      <c r="BK271" s="214">
        <f t="shared" ref="BK271:BK295" si="39">ROUND(I271*H271,2)</f>
        <v>0</v>
      </c>
      <c r="BL271" s="25" t="s">
        <v>375</v>
      </c>
      <c r="BM271" s="25" t="s">
        <v>2733</v>
      </c>
    </row>
    <row r="272" spans="2:65" s="1" customFormat="1" ht="44.25" customHeight="1">
      <c r="B272" s="42"/>
      <c r="C272" s="203" t="s">
        <v>2245</v>
      </c>
      <c r="D272" s="203" t="s">
        <v>311</v>
      </c>
      <c r="E272" s="204" t="s">
        <v>5904</v>
      </c>
      <c r="F272" s="205" t="s">
        <v>9565</v>
      </c>
      <c r="G272" s="206" t="s">
        <v>5275</v>
      </c>
      <c r="H272" s="207">
        <v>614</v>
      </c>
      <c r="I272" s="208"/>
      <c r="J272" s="209">
        <f t="shared" si="30"/>
        <v>0</v>
      </c>
      <c r="K272" s="205" t="s">
        <v>21</v>
      </c>
      <c r="L272" s="62"/>
      <c r="M272" s="210" t="s">
        <v>21</v>
      </c>
      <c r="N272" s="211" t="s">
        <v>45</v>
      </c>
      <c r="O272" s="43"/>
      <c r="P272" s="212">
        <f t="shared" si="31"/>
        <v>0</v>
      </c>
      <c r="Q272" s="212">
        <v>0</v>
      </c>
      <c r="R272" s="212">
        <f t="shared" si="32"/>
        <v>0</v>
      </c>
      <c r="S272" s="212">
        <v>0</v>
      </c>
      <c r="T272" s="213">
        <f t="shared" si="33"/>
        <v>0</v>
      </c>
      <c r="AR272" s="25" t="s">
        <v>375</v>
      </c>
      <c r="AT272" s="25" t="s">
        <v>311</v>
      </c>
      <c r="AU272" s="25" t="s">
        <v>82</v>
      </c>
      <c r="AY272" s="25" t="s">
        <v>308</v>
      </c>
      <c r="BE272" s="214">
        <f t="shared" si="34"/>
        <v>0</v>
      </c>
      <c r="BF272" s="214">
        <f t="shared" si="35"/>
        <v>0</v>
      </c>
      <c r="BG272" s="214">
        <f t="shared" si="36"/>
        <v>0</v>
      </c>
      <c r="BH272" s="214">
        <f t="shared" si="37"/>
        <v>0</v>
      </c>
      <c r="BI272" s="214">
        <f t="shared" si="38"/>
        <v>0</v>
      </c>
      <c r="BJ272" s="25" t="s">
        <v>82</v>
      </c>
      <c r="BK272" s="214">
        <f t="shared" si="39"/>
        <v>0</v>
      </c>
      <c r="BL272" s="25" t="s">
        <v>375</v>
      </c>
      <c r="BM272" s="25" t="s">
        <v>2743</v>
      </c>
    </row>
    <row r="273" spans="2:65" s="1" customFormat="1" ht="31.5" customHeight="1">
      <c r="B273" s="42"/>
      <c r="C273" s="203" t="s">
        <v>2248</v>
      </c>
      <c r="D273" s="203" t="s">
        <v>311</v>
      </c>
      <c r="E273" s="204" t="s">
        <v>5906</v>
      </c>
      <c r="F273" s="205" t="s">
        <v>9566</v>
      </c>
      <c r="G273" s="206" t="s">
        <v>5275</v>
      </c>
      <c r="H273" s="207">
        <v>185</v>
      </c>
      <c r="I273" s="208"/>
      <c r="J273" s="209">
        <f t="shared" si="30"/>
        <v>0</v>
      </c>
      <c r="K273" s="205" t="s">
        <v>21</v>
      </c>
      <c r="L273" s="62"/>
      <c r="M273" s="210" t="s">
        <v>21</v>
      </c>
      <c r="N273" s="211" t="s">
        <v>45</v>
      </c>
      <c r="O273" s="43"/>
      <c r="P273" s="212">
        <f t="shared" si="31"/>
        <v>0</v>
      </c>
      <c r="Q273" s="212">
        <v>0</v>
      </c>
      <c r="R273" s="212">
        <f t="shared" si="32"/>
        <v>0</v>
      </c>
      <c r="S273" s="212">
        <v>0</v>
      </c>
      <c r="T273" s="213">
        <f t="shared" si="33"/>
        <v>0</v>
      </c>
      <c r="AR273" s="25" t="s">
        <v>375</v>
      </c>
      <c r="AT273" s="25" t="s">
        <v>311</v>
      </c>
      <c r="AU273" s="25" t="s">
        <v>82</v>
      </c>
      <c r="AY273" s="25" t="s">
        <v>308</v>
      </c>
      <c r="BE273" s="214">
        <f t="shared" si="34"/>
        <v>0</v>
      </c>
      <c r="BF273" s="214">
        <f t="shared" si="35"/>
        <v>0</v>
      </c>
      <c r="BG273" s="214">
        <f t="shared" si="36"/>
        <v>0</v>
      </c>
      <c r="BH273" s="214">
        <f t="shared" si="37"/>
        <v>0</v>
      </c>
      <c r="BI273" s="214">
        <f t="shared" si="38"/>
        <v>0</v>
      </c>
      <c r="BJ273" s="25" t="s">
        <v>82</v>
      </c>
      <c r="BK273" s="214">
        <f t="shared" si="39"/>
        <v>0</v>
      </c>
      <c r="BL273" s="25" t="s">
        <v>375</v>
      </c>
      <c r="BM273" s="25" t="s">
        <v>2752</v>
      </c>
    </row>
    <row r="274" spans="2:65" s="1" customFormat="1" ht="31.5" customHeight="1">
      <c r="B274" s="42"/>
      <c r="C274" s="203" t="s">
        <v>2253</v>
      </c>
      <c r="D274" s="203" t="s">
        <v>311</v>
      </c>
      <c r="E274" s="204" t="s">
        <v>5909</v>
      </c>
      <c r="F274" s="205" t="s">
        <v>9567</v>
      </c>
      <c r="G274" s="206" t="s">
        <v>5275</v>
      </c>
      <c r="H274" s="207">
        <v>96</v>
      </c>
      <c r="I274" s="208"/>
      <c r="J274" s="209">
        <f t="shared" si="30"/>
        <v>0</v>
      </c>
      <c r="K274" s="205" t="s">
        <v>21</v>
      </c>
      <c r="L274" s="62"/>
      <c r="M274" s="210" t="s">
        <v>21</v>
      </c>
      <c r="N274" s="211" t="s">
        <v>45</v>
      </c>
      <c r="O274" s="43"/>
      <c r="P274" s="212">
        <f t="shared" si="31"/>
        <v>0</v>
      </c>
      <c r="Q274" s="212">
        <v>0</v>
      </c>
      <c r="R274" s="212">
        <f t="shared" si="32"/>
        <v>0</v>
      </c>
      <c r="S274" s="212">
        <v>0</v>
      </c>
      <c r="T274" s="213">
        <f t="shared" si="33"/>
        <v>0</v>
      </c>
      <c r="AR274" s="25" t="s">
        <v>375</v>
      </c>
      <c r="AT274" s="25" t="s">
        <v>311</v>
      </c>
      <c r="AU274" s="25" t="s">
        <v>82</v>
      </c>
      <c r="AY274" s="25" t="s">
        <v>308</v>
      </c>
      <c r="BE274" s="214">
        <f t="shared" si="34"/>
        <v>0</v>
      </c>
      <c r="BF274" s="214">
        <f t="shared" si="35"/>
        <v>0</v>
      </c>
      <c r="BG274" s="214">
        <f t="shared" si="36"/>
        <v>0</v>
      </c>
      <c r="BH274" s="214">
        <f t="shared" si="37"/>
        <v>0</v>
      </c>
      <c r="BI274" s="214">
        <f t="shared" si="38"/>
        <v>0</v>
      </c>
      <c r="BJ274" s="25" t="s">
        <v>82</v>
      </c>
      <c r="BK274" s="214">
        <f t="shared" si="39"/>
        <v>0</v>
      </c>
      <c r="BL274" s="25" t="s">
        <v>375</v>
      </c>
      <c r="BM274" s="25" t="s">
        <v>2760</v>
      </c>
    </row>
    <row r="275" spans="2:65" s="1" customFormat="1" ht="31.5" customHeight="1">
      <c r="B275" s="42"/>
      <c r="C275" s="203" t="s">
        <v>2257</v>
      </c>
      <c r="D275" s="203" t="s">
        <v>311</v>
      </c>
      <c r="E275" s="204" t="s">
        <v>5911</v>
      </c>
      <c r="F275" s="205" t="s">
        <v>9568</v>
      </c>
      <c r="G275" s="206" t="s">
        <v>5275</v>
      </c>
      <c r="H275" s="207">
        <v>1374</v>
      </c>
      <c r="I275" s="208"/>
      <c r="J275" s="209">
        <f t="shared" si="30"/>
        <v>0</v>
      </c>
      <c r="K275" s="205" t="s">
        <v>21</v>
      </c>
      <c r="L275" s="62"/>
      <c r="M275" s="210" t="s">
        <v>21</v>
      </c>
      <c r="N275" s="211" t="s">
        <v>45</v>
      </c>
      <c r="O275" s="43"/>
      <c r="P275" s="212">
        <f t="shared" si="31"/>
        <v>0</v>
      </c>
      <c r="Q275" s="212">
        <v>0</v>
      </c>
      <c r="R275" s="212">
        <f t="shared" si="32"/>
        <v>0</v>
      </c>
      <c r="S275" s="212">
        <v>0</v>
      </c>
      <c r="T275" s="213">
        <f t="shared" si="33"/>
        <v>0</v>
      </c>
      <c r="AR275" s="25" t="s">
        <v>375</v>
      </c>
      <c r="AT275" s="25" t="s">
        <v>311</v>
      </c>
      <c r="AU275" s="25" t="s">
        <v>82</v>
      </c>
      <c r="AY275" s="25" t="s">
        <v>308</v>
      </c>
      <c r="BE275" s="214">
        <f t="shared" si="34"/>
        <v>0</v>
      </c>
      <c r="BF275" s="214">
        <f t="shared" si="35"/>
        <v>0</v>
      </c>
      <c r="BG275" s="214">
        <f t="shared" si="36"/>
        <v>0</v>
      </c>
      <c r="BH275" s="214">
        <f t="shared" si="37"/>
        <v>0</v>
      </c>
      <c r="BI275" s="214">
        <f t="shared" si="38"/>
        <v>0</v>
      </c>
      <c r="BJ275" s="25" t="s">
        <v>82</v>
      </c>
      <c r="BK275" s="214">
        <f t="shared" si="39"/>
        <v>0</v>
      </c>
      <c r="BL275" s="25" t="s">
        <v>375</v>
      </c>
      <c r="BM275" s="25" t="s">
        <v>2770</v>
      </c>
    </row>
    <row r="276" spans="2:65" s="1" customFormat="1" ht="31.5" customHeight="1">
      <c r="B276" s="42"/>
      <c r="C276" s="203" t="s">
        <v>2261</v>
      </c>
      <c r="D276" s="203" t="s">
        <v>311</v>
      </c>
      <c r="E276" s="204" t="s">
        <v>5922</v>
      </c>
      <c r="F276" s="205" t="s">
        <v>9569</v>
      </c>
      <c r="G276" s="206" t="s">
        <v>5275</v>
      </c>
      <c r="H276" s="207">
        <v>242</v>
      </c>
      <c r="I276" s="208"/>
      <c r="J276" s="209">
        <f t="shared" si="30"/>
        <v>0</v>
      </c>
      <c r="K276" s="205" t="s">
        <v>21</v>
      </c>
      <c r="L276" s="62"/>
      <c r="M276" s="210" t="s">
        <v>21</v>
      </c>
      <c r="N276" s="211" t="s">
        <v>45</v>
      </c>
      <c r="O276" s="43"/>
      <c r="P276" s="212">
        <f t="shared" si="31"/>
        <v>0</v>
      </c>
      <c r="Q276" s="212">
        <v>0</v>
      </c>
      <c r="R276" s="212">
        <f t="shared" si="32"/>
        <v>0</v>
      </c>
      <c r="S276" s="212">
        <v>0</v>
      </c>
      <c r="T276" s="213">
        <f t="shared" si="33"/>
        <v>0</v>
      </c>
      <c r="AR276" s="25" t="s">
        <v>375</v>
      </c>
      <c r="AT276" s="25" t="s">
        <v>311</v>
      </c>
      <c r="AU276" s="25" t="s">
        <v>82</v>
      </c>
      <c r="AY276" s="25" t="s">
        <v>308</v>
      </c>
      <c r="BE276" s="214">
        <f t="shared" si="34"/>
        <v>0</v>
      </c>
      <c r="BF276" s="214">
        <f t="shared" si="35"/>
        <v>0</v>
      </c>
      <c r="BG276" s="214">
        <f t="shared" si="36"/>
        <v>0</v>
      </c>
      <c r="BH276" s="214">
        <f t="shared" si="37"/>
        <v>0</v>
      </c>
      <c r="BI276" s="214">
        <f t="shared" si="38"/>
        <v>0</v>
      </c>
      <c r="BJ276" s="25" t="s">
        <v>82</v>
      </c>
      <c r="BK276" s="214">
        <f t="shared" si="39"/>
        <v>0</v>
      </c>
      <c r="BL276" s="25" t="s">
        <v>375</v>
      </c>
      <c r="BM276" s="25" t="s">
        <v>2779</v>
      </c>
    </row>
    <row r="277" spans="2:65" s="1" customFormat="1" ht="31.5" customHeight="1">
      <c r="B277" s="42"/>
      <c r="C277" s="203" t="s">
        <v>2266</v>
      </c>
      <c r="D277" s="203" t="s">
        <v>311</v>
      </c>
      <c r="E277" s="204" t="s">
        <v>5925</v>
      </c>
      <c r="F277" s="205" t="s">
        <v>9570</v>
      </c>
      <c r="G277" s="206" t="s">
        <v>5275</v>
      </c>
      <c r="H277" s="207">
        <v>196</v>
      </c>
      <c r="I277" s="208"/>
      <c r="J277" s="209">
        <f t="shared" si="30"/>
        <v>0</v>
      </c>
      <c r="K277" s="205" t="s">
        <v>21</v>
      </c>
      <c r="L277" s="62"/>
      <c r="M277" s="210" t="s">
        <v>21</v>
      </c>
      <c r="N277" s="211" t="s">
        <v>45</v>
      </c>
      <c r="O277" s="43"/>
      <c r="P277" s="212">
        <f t="shared" si="31"/>
        <v>0</v>
      </c>
      <c r="Q277" s="212">
        <v>0</v>
      </c>
      <c r="R277" s="212">
        <f t="shared" si="32"/>
        <v>0</v>
      </c>
      <c r="S277" s="212">
        <v>0</v>
      </c>
      <c r="T277" s="213">
        <f t="shared" si="33"/>
        <v>0</v>
      </c>
      <c r="AR277" s="25" t="s">
        <v>375</v>
      </c>
      <c r="AT277" s="25" t="s">
        <v>311</v>
      </c>
      <c r="AU277" s="25" t="s">
        <v>82</v>
      </c>
      <c r="AY277" s="25" t="s">
        <v>308</v>
      </c>
      <c r="BE277" s="214">
        <f t="shared" si="34"/>
        <v>0</v>
      </c>
      <c r="BF277" s="214">
        <f t="shared" si="35"/>
        <v>0</v>
      </c>
      <c r="BG277" s="214">
        <f t="shared" si="36"/>
        <v>0</v>
      </c>
      <c r="BH277" s="214">
        <f t="shared" si="37"/>
        <v>0</v>
      </c>
      <c r="BI277" s="214">
        <f t="shared" si="38"/>
        <v>0</v>
      </c>
      <c r="BJ277" s="25" t="s">
        <v>82</v>
      </c>
      <c r="BK277" s="214">
        <f t="shared" si="39"/>
        <v>0</v>
      </c>
      <c r="BL277" s="25" t="s">
        <v>375</v>
      </c>
      <c r="BM277" s="25" t="s">
        <v>2788</v>
      </c>
    </row>
    <row r="278" spans="2:65" s="1" customFormat="1" ht="31.5" customHeight="1">
      <c r="B278" s="42"/>
      <c r="C278" s="203" t="s">
        <v>2270</v>
      </c>
      <c r="D278" s="203" t="s">
        <v>311</v>
      </c>
      <c r="E278" s="204" t="s">
        <v>5928</v>
      </c>
      <c r="F278" s="205" t="s">
        <v>9571</v>
      </c>
      <c r="G278" s="206" t="s">
        <v>538</v>
      </c>
      <c r="H278" s="207">
        <v>812</v>
      </c>
      <c r="I278" s="208"/>
      <c r="J278" s="209">
        <f t="shared" si="30"/>
        <v>0</v>
      </c>
      <c r="K278" s="205" t="s">
        <v>21</v>
      </c>
      <c r="L278" s="62"/>
      <c r="M278" s="210" t="s">
        <v>21</v>
      </c>
      <c r="N278" s="211" t="s">
        <v>45</v>
      </c>
      <c r="O278" s="43"/>
      <c r="P278" s="212">
        <f t="shared" si="31"/>
        <v>0</v>
      </c>
      <c r="Q278" s="212">
        <v>0</v>
      </c>
      <c r="R278" s="212">
        <f t="shared" si="32"/>
        <v>0</v>
      </c>
      <c r="S278" s="212">
        <v>0</v>
      </c>
      <c r="T278" s="213">
        <f t="shared" si="33"/>
        <v>0</v>
      </c>
      <c r="AR278" s="25" t="s">
        <v>375</v>
      </c>
      <c r="AT278" s="25" t="s">
        <v>311</v>
      </c>
      <c r="AU278" s="25" t="s">
        <v>82</v>
      </c>
      <c r="AY278" s="25" t="s">
        <v>308</v>
      </c>
      <c r="BE278" s="214">
        <f t="shared" si="34"/>
        <v>0</v>
      </c>
      <c r="BF278" s="214">
        <f t="shared" si="35"/>
        <v>0</v>
      </c>
      <c r="BG278" s="214">
        <f t="shared" si="36"/>
        <v>0</v>
      </c>
      <c r="BH278" s="214">
        <f t="shared" si="37"/>
        <v>0</v>
      </c>
      <c r="BI278" s="214">
        <f t="shared" si="38"/>
        <v>0</v>
      </c>
      <c r="BJ278" s="25" t="s">
        <v>82</v>
      </c>
      <c r="BK278" s="214">
        <f t="shared" si="39"/>
        <v>0</v>
      </c>
      <c r="BL278" s="25" t="s">
        <v>375</v>
      </c>
      <c r="BM278" s="25" t="s">
        <v>2796</v>
      </c>
    </row>
    <row r="279" spans="2:65" s="1" customFormat="1" ht="22.5" customHeight="1">
      <c r="B279" s="42"/>
      <c r="C279" s="203" t="s">
        <v>2277</v>
      </c>
      <c r="D279" s="203" t="s">
        <v>311</v>
      </c>
      <c r="E279" s="204" t="s">
        <v>5931</v>
      </c>
      <c r="F279" s="205" t="s">
        <v>9572</v>
      </c>
      <c r="G279" s="206" t="s">
        <v>5275</v>
      </c>
      <c r="H279" s="207">
        <v>312</v>
      </c>
      <c r="I279" s="208"/>
      <c r="J279" s="209">
        <f t="shared" si="30"/>
        <v>0</v>
      </c>
      <c r="K279" s="205" t="s">
        <v>21</v>
      </c>
      <c r="L279" s="62"/>
      <c r="M279" s="210" t="s">
        <v>21</v>
      </c>
      <c r="N279" s="211" t="s">
        <v>45</v>
      </c>
      <c r="O279" s="43"/>
      <c r="P279" s="212">
        <f t="shared" si="31"/>
        <v>0</v>
      </c>
      <c r="Q279" s="212">
        <v>0</v>
      </c>
      <c r="R279" s="212">
        <f t="shared" si="32"/>
        <v>0</v>
      </c>
      <c r="S279" s="212">
        <v>0</v>
      </c>
      <c r="T279" s="213">
        <f t="shared" si="33"/>
        <v>0</v>
      </c>
      <c r="AR279" s="25" t="s">
        <v>375</v>
      </c>
      <c r="AT279" s="25" t="s">
        <v>311</v>
      </c>
      <c r="AU279" s="25" t="s">
        <v>82</v>
      </c>
      <c r="AY279" s="25" t="s">
        <v>308</v>
      </c>
      <c r="BE279" s="214">
        <f t="shared" si="34"/>
        <v>0</v>
      </c>
      <c r="BF279" s="214">
        <f t="shared" si="35"/>
        <v>0</v>
      </c>
      <c r="BG279" s="214">
        <f t="shared" si="36"/>
        <v>0</v>
      </c>
      <c r="BH279" s="214">
        <f t="shared" si="37"/>
        <v>0</v>
      </c>
      <c r="BI279" s="214">
        <f t="shared" si="38"/>
        <v>0</v>
      </c>
      <c r="BJ279" s="25" t="s">
        <v>82</v>
      </c>
      <c r="BK279" s="214">
        <f t="shared" si="39"/>
        <v>0</v>
      </c>
      <c r="BL279" s="25" t="s">
        <v>375</v>
      </c>
      <c r="BM279" s="25" t="s">
        <v>2805</v>
      </c>
    </row>
    <row r="280" spans="2:65" s="1" customFormat="1" ht="22.5" customHeight="1">
      <c r="B280" s="42"/>
      <c r="C280" s="203" t="s">
        <v>2282</v>
      </c>
      <c r="D280" s="203" t="s">
        <v>311</v>
      </c>
      <c r="E280" s="204" t="s">
        <v>5933</v>
      </c>
      <c r="F280" s="205" t="s">
        <v>9573</v>
      </c>
      <c r="G280" s="206" t="s">
        <v>5275</v>
      </c>
      <c r="H280" s="207">
        <v>384</v>
      </c>
      <c r="I280" s="208"/>
      <c r="J280" s="209">
        <f t="shared" si="30"/>
        <v>0</v>
      </c>
      <c r="K280" s="205" t="s">
        <v>21</v>
      </c>
      <c r="L280" s="62"/>
      <c r="M280" s="210" t="s">
        <v>21</v>
      </c>
      <c r="N280" s="211" t="s">
        <v>45</v>
      </c>
      <c r="O280" s="43"/>
      <c r="P280" s="212">
        <f t="shared" si="31"/>
        <v>0</v>
      </c>
      <c r="Q280" s="212">
        <v>0</v>
      </c>
      <c r="R280" s="212">
        <f t="shared" si="32"/>
        <v>0</v>
      </c>
      <c r="S280" s="212">
        <v>0</v>
      </c>
      <c r="T280" s="213">
        <f t="shared" si="33"/>
        <v>0</v>
      </c>
      <c r="AR280" s="25" t="s">
        <v>375</v>
      </c>
      <c r="AT280" s="25" t="s">
        <v>311</v>
      </c>
      <c r="AU280" s="25" t="s">
        <v>82</v>
      </c>
      <c r="AY280" s="25" t="s">
        <v>308</v>
      </c>
      <c r="BE280" s="214">
        <f t="shared" si="34"/>
        <v>0</v>
      </c>
      <c r="BF280" s="214">
        <f t="shared" si="35"/>
        <v>0</v>
      </c>
      <c r="BG280" s="214">
        <f t="shared" si="36"/>
        <v>0</v>
      </c>
      <c r="BH280" s="214">
        <f t="shared" si="37"/>
        <v>0</v>
      </c>
      <c r="BI280" s="214">
        <f t="shared" si="38"/>
        <v>0</v>
      </c>
      <c r="BJ280" s="25" t="s">
        <v>82</v>
      </c>
      <c r="BK280" s="214">
        <f t="shared" si="39"/>
        <v>0</v>
      </c>
      <c r="BL280" s="25" t="s">
        <v>375</v>
      </c>
      <c r="BM280" s="25" t="s">
        <v>2814</v>
      </c>
    </row>
    <row r="281" spans="2:65" s="1" customFormat="1" ht="22.5" customHeight="1">
      <c r="B281" s="42"/>
      <c r="C281" s="203" t="s">
        <v>2285</v>
      </c>
      <c r="D281" s="203" t="s">
        <v>311</v>
      </c>
      <c r="E281" s="204" t="s">
        <v>5936</v>
      </c>
      <c r="F281" s="205" t="s">
        <v>9574</v>
      </c>
      <c r="G281" s="206" t="s">
        <v>5275</v>
      </c>
      <c r="H281" s="207">
        <v>214</v>
      </c>
      <c r="I281" s="208"/>
      <c r="J281" s="209">
        <f t="shared" si="30"/>
        <v>0</v>
      </c>
      <c r="K281" s="205" t="s">
        <v>21</v>
      </c>
      <c r="L281" s="62"/>
      <c r="M281" s="210" t="s">
        <v>21</v>
      </c>
      <c r="N281" s="211" t="s">
        <v>45</v>
      </c>
      <c r="O281" s="43"/>
      <c r="P281" s="212">
        <f t="shared" si="31"/>
        <v>0</v>
      </c>
      <c r="Q281" s="212">
        <v>0</v>
      </c>
      <c r="R281" s="212">
        <f t="shared" si="32"/>
        <v>0</v>
      </c>
      <c r="S281" s="212">
        <v>0</v>
      </c>
      <c r="T281" s="213">
        <f t="shared" si="33"/>
        <v>0</v>
      </c>
      <c r="AR281" s="25" t="s">
        <v>375</v>
      </c>
      <c r="AT281" s="25" t="s">
        <v>311</v>
      </c>
      <c r="AU281" s="25" t="s">
        <v>82</v>
      </c>
      <c r="AY281" s="25" t="s">
        <v>308</v>
      </c>
      <c r="BE281" s="214">
        <f t="shared" si="34"/>
        <v>0</v>
      </c>
      <c r="BF281" s="214">
        <f t="shared" si="35"/>
        <v>0</v>
      </c>
      <c r="BG281" s="214">
        <f t="shared" si="36"/>
        <v>0</v>
      </c>
      <c r="BH281" s="214">
        <f t="shared" si="37"/>
        <v>0</v>
      </c>
      <c r="BI281" s="214">
        <f t="shared" si="38"/>
        <v>0</v>
      </c>
      <c r="BJ281" s="25" t="s">
        <v>82</v>
      </c>
      <c r="BK281" s="214">
        <f t="shared" si="39"/>
        <v>0</v>
      </c>
      <c r="BL281" s="25" t="s">
        <v>375</v>
      </c>
      <c r="BM281" s="25" t="s">
        <v>2823</v>
      </c>
    </row>
    <row r="282" spans="2:65" s="1" customFormat="1" ht="22.5" customHeight="1">
      <c r="B282" s="42"/>
      <c r="C282" s="203" t="s">
        <v>2288</v>
      </c>
      <c r="D282" s="203" t="s">
        <v>311</v>
      </c>
      <c r="E282" s="204" t="s">
        <v>5938</v>
      </c>
      <c r="F282" s="205" t="s">
        <v>9575</v>
      </c>
      <c r="G282" s="206" t="s">
        <v>5275</v>
      </c>
      <c r="H282" s="207">
        <v>310</v>
      </c>
      <c r="I282" s="208"/>
      <c r="J282" s="209">
        <f t="shared" si="30"/>
        <v>0</v>
      </c>
      <c r="K282" s="205" t="s">
        <v>21</v>
      </c>
      <c r="L282" s="62"/>
      <c r="M282" s="210" t="s">
        <v>21</v>
      </c>
      <c r="N282" s="211" t="s">
        <v>45</v>
      </c>
      <c r="O282" s="43"/>
      <c r="P282" s="212">
        <f t="shared" si="31"/>
        <v>0</v>
      </c>
      <c r="Q282" s="212">
        <v>0</v>
      </c>
      <c r="R282" s="212">
        <f t="shared" si="32"/>
        <v>0</v>
      </c>
      <c r="S282" s="212">
        <v>0</v>
      </c>
      <c r="T282" s="213">
        <f t="shared" si="33"/>
        <v>0</v>
      </c>
      <c r="AR282" s="25" t="s">
        <v>375</v>
      </c>
      <c r="AT282" s="25" t="s">
        <v>311</v>
      </c>
      <c r="AU282" s="25" t="s">
        <v>82</v>
      </c>
      <c r="AY282" s="25" t="s">
        <v>308</v>
      </c>
      <c r="BE282" s="214">
        <f t="shared" si="34"/>
        <v>0</v>
      </c>
      <c r="BF282" s="214">
        <f t="shared" si="35"/>
        <v>0</v>
      </c>
      <c r="BG282" s="214">
        <f t="shared" si="36"/>
        <v>0</v>
      </c>
      <c r="BH282" s="214">
        <f t="shared" si="37"/>
        <v>0</v>
      </c>
      <c r="BI282" s="214">
        <f t="shared" si="38"/>
        <v>0</v>
      </c>
      <c r="BJ282" s="25" t="s">
        <v>82</v>
      </c>
      <c r="BK282" s="214">
        <f t="shared" si="39"/>
        <v>0</v>
      </c>
      <c r="BL282" s="25" t="s">
        <v>375</v>
      </c>
      <c r="BM282" s="25" t="s">
        <v>2831</v>
      </c>
    </row>
    <row r="283" spans="2:65" s="1" customFormat="1" ht="22.5" customHeight="1">
      <c r="B283" s="42"/>
      <c r="C283" s="203" t="s">
        <v>2292</v>
      </c>
      <c r="D283" s="203" t="s">
        <v>311</v>
      </c>
      <c r="E283" s="204" t="s">
        <v>5949</v>
      </c>
      <c r="F283" s="205" t="s">
        <v>9576</v>
      </c>
      <c r="G283" s="206" t="s">
        <v>5275</v>
      </c>
      <c r="H283" s="207">
        <v>186</v>
      </c>
      <c r="I283" s="208"/>
      <c r="J283" s="209">
        <f t="shared" si="30"/>
        <v>0</v>
      </c>
      <c r="K283" s="205" t="s">
        <v>21</v>
      </c>
      <c r="L283" s="62"/>
      <c r="M283" s="210" t="s">
        <v>21</v>
      </c>
      <c r="N283" s="211" t="s">
        <v>45</v>
      </c>
      <c r="O283" s="43"/>
      <c r="P283" s="212">
        <f t="shared" si="31"/>
        <v>0</v>
      </c>
      <c r="Q283" s="212">
        <v>0</v>
      </c>
      <c r="R283" s="212">
        <f t="shared" si="32"/>
        <v>0</v>
      </c>
      <c r="S283" s="212">
        <v>0</v>
      </c>
      <c r="T283" s="213">
        <f t="shared" si="33"/>
        <v>0</v>
      </c>
      <c r="AR283" s="25" t="s">
        <v>375</v>
      </c>
      <c r="AT283" s="25" t="s">
        <v>311</v>
      </c>
      <c r="AU283" s="25" t="s">
        <v>82</v>
      </c>
      <c r="AY283" s="25" t="s">
        <v>308</v>
      </c>
      <c r="BE283" s="214">
        <f t="shared" si="34"/>
        <v>0</v>
      </c>
      <c r="BF283" s="214">
        <f t="shared" si="35"/>
        <v>0</v>
      </c>
      <c r="BG283" s="214">
        <f t="shared" si="36"/>
        <v>0</v>
      </c>
      <c r="BH283" s="214">
        <f t="shared" si="37"/>
        <v>0</v>
      </c>
      <c r="BI283" s="214">
        <f t="shared" si="38"/>
        <v>0</v>
      </c>
      <c r="BJ283" s="25" t="s">
        <v>82</v>
      </c>
      <c r="BK283" s="214">
        <f t="shared" si="39"/>
        <v>0</v>
      </c>
      <c r="BL283" s="25" t="s">
        <v>375</v>
      </c>
      <c r="BM283" s="25" t="s">
        <v>2840</v>
      </c>
    </row>
    <row r="284" spans="2:65" s="1" customFormat="1" ht="22.5" customHeight="1">
      <c r="B284" s="42"/>
      <c r="C284" s="203" t="s">
        <v>2296</v>
      </c>
      <c r="D284" s="203" t="s">
        <v>311</v>
      </c>
      <c r="E284" s="204" t="s">
        <v>5744</v>
      </c>
      <c r="F284" s="205" t="s">
        <v>9577</v>
      </c>
      <c r="G284" s="206" t="s">
        <v>5275</v>
      </c>
      <c r="H284" s="207">
        <v>6800</v>
      </c>
      <c r="I284" s="208"/>
      <c r="J284" s="209">
        <f t="shared" si="30"/>
        <v>0</v>
      </c>
      <c r="K284" s="205" t="s">
        <v>21</v>
      </c>
      <c r="L284" s="62"/>
      <c r="M284" s="210" t="s">
        <v>21</v>
      </c>
      <c r="N284" s="211" t="s">
        <v>45</v>
      </c>
      <c r="O284" s="43"/>
      <c r="P284" s="212">
        <f t="shared" si="31"/>
        <v>0</v>
      </c>
      <c r="Q284" s="212">
        <v>0</v>
      </c>
      <c r="R284" s="212">
        <f t="shared" si="32"/>
        <v>0</v>
      </c>
      <c r="S284" s="212">
        <v>0</v>
      </c>
      <c r="T284" s="213">
        <f t="shared" si="33"/>
        <v>0</v>
      </c>
      <c r="AR284" s="25" t="s">
        <v>375</v>
      </c>
      <c r="AT284" s="25" t="s">
        <v>311</v>
      </c>
      <c r="AU284" s="25" t="s">
        <v>82</v>
      </c>
      <c r="AY284" s="25" t="s">
        <v>308</v>
      </c>
      <c r="BE284" s="214">
        <f t="shared" si="34"/>
        <v>0</v>
      </c>
      <c r="BF284" s="214">
        <f t="shared" si="35"/>
        <v>0</v>
      </c>
      <c r="BG284" s="214">
        <f t="shared" si="36"/>
        <v>0</v>
      </c>
      <c r="BH284" s="214">
        <f t="shared" si="37"/>
        <v>0</v>
      </c>
      <c r="BI284" s="214">
        <f t="shared" si="38"/>
        <v>0</v>
      </c>
      <c r="BJ284" s="25" t="s">
        <v>82</v>
      </c>
      <c r="BK284" s="214">
        <f t="shared" si="39"/>
        <v>0</v>
      </c>
      <c r="BL284" s="25" t="s">
        <v>375</v>
      </c>
      <c r="BM284" s="25" t="s">
        <v>2848</v>
      </c>
    </row>
    <row r="285" spans="2:65" s="1" customFormat="1" ht="22.5" customHeight="1">
      <c r="B285" s="42"/>
      <c r="C285" s="203" t="s">
        <v>2301</v>
      </c>
      <c r="D285" s="203" t="s">
        <v>311</v>
      </c>
      <c r="E285" s="204" t="s">
        <v>5971</v>
      </c>
      <c r="F285" s="205" t="s">
        <v>9578</v>
      </c>
      <c r="G285" s="206" t="s">
        <v>5275</v>
      </c>
      <c r="H285" s="207">
        <v>12000</v>
      </c>
      <c r="I285" s="208"/>
      <c r="J285" s="209">
        <f t="shared" si="30"/>
        <v>0</v>
      </c>
      <c r="K285" s="205" t="s">
        <v>21</v>
      </c>
      <c r="L285" s="62"/>
      <c r="M285" s="210" t="s">
        <v>21</v>
      </c>
      <c r="N285" s="211" t="s">
        <v>45</v>
      </c>
      <c r="O285" s="43"/>
      <c r="P285" s="212">
        <f t="shared" si="31"/>
        <v>0</v>
      </c>
      <c r="Q285" s="212">
        <v>0</v>
      </c>
      <c r="R285" s="212">
        <f t="shared" si="32"/>
        <v>0</v>
      </c>
      <c r="S285" s="212">
        <v>0</v>
      </c>
      <c r="T285" s="213">
        <f t="shared" si="33"/>
        <v>0</v>
      </c>
      <c r="AR285" s="25" t="s">
        <v>375</v>
      </c>
      <c r="AT285" s="25" t="s">
        <v>311</v>
      </c>
      <c r="AU285" s="25" t="s">
        <v>82</v>
      </c>
      <c r="AY285" s="25" t="s">
        <v>308</v>
      </c>
      <c r="BE285" s="214">
        <f t="shared" si="34"/>
        <v>0</v>
      </c>
      <c r="BF285" s="214">
        <f t="shared" si="35"/>
        <v>0</v>
      </c>
      <c r="BG285" s="214">
        <f t="shared" si="36"/>
        <v>0</v>
      </c>
      <c r="BH285" s="214">
        <f t="shared" si="37"/>
        <v>0</v>
      </c>
      <c r="BI285" s="214">
        <f t="shared" si="38"/>
        <v>0</v>
      </c>
      <c r="BJ285" s="25" t="s">
        <v>82</v>
      </c>
      <c r="BK285" s="214">
        <f t="shared" si="39"/>
        <v>0</v>
      </c>
      <c r="BL285" s="25" t="s">
        <v>375</v>
      </c>
      <c r="BM285" s="25" t="s">
        <v>2857</v>
      </c>
    </row>
    <row r="286" spans="2:65" s="1" customFormat="1" ht="22.5" customHeight="1">
      <c r="B286" s="42"/>
      <c r="C286" s="203" t="s">
        <v>2306</v>
      </c>
      <c r="D286" s="203" t="s">
        <v>311</v>
      </c>
      <c r="E286" s="204" t="s">
        <v>5974</v>
      </c>
      <c r="F286" s="205" t="s">
        <v>9579</v>
      </c>
      <c r="G286" s="206" t="s">
        <v>5275</v>
      </c>
      <c r="H286" s="207">
        <v>3500</v>
      </c>
      <c r="I286" s="208"/>
      <c r="J286" s="209">
        <f t="shared" si="30"/>
        <v>0</v>
      </c>
      <c r="K286" s="205" t="s">
        <v>21</v>
      </c>
      <c r="L286" s="62"/>
      <c r="M286" s="210" t="s">
        <v>21</v>
      </c>
      <c r="N286" s="211" t="s">
        <v>45</v>
      </c>
      <c r="O286" s="43"/>
      <c r="P286" s="212">
        <f t="shared" si="31"/>
        <v>0</v>
      </c>
      <c r="Q286" s="212">
        <v>0</v>
      </c>
      <c r="R286" s="212">
        <f t="shared" si="32"/>
        <v>0</v>
      </c>
      <c r="S286" s="212">
        <v>0</v>
      </c>
      <c r="T286" s="213">
        <f t="shared" si="33"/>
        <v>0</v>
      </c>
      <c r="AR286" s="25" t="s">
        <v>375</v>
      </c>
      <c r="AT286" s="25" t="s">
        <v>311</v>
      </c>
      <c r="AU286" s="25" t="s">
        <v>82</v>
      </c>
      <c r="AY286" s="25" t="s">
        <v>308</v>
      </c>
      <c r="BE286" s="214">
        <f t="shared" si="34"/>
        <v>0</v>
      </c>
      <c r="BF286" s="214">
        <f t="shared" si="35"/>
        <v>0</v>
      </c>
      <c r="BG286" s="214">
        <f t="shared" si="36"/>
        <v>0</v>
      </c>
      <c r="BH286" s="214">
        <f t="shared" si="37"/>
        <v>0</v>
      </c>
      <c r="BI286" s="214">
        <f t="shared" si="38"/>
        <v>0</v>
      </c>
      <c r="BJ286" s="25" t="s">
        <v>82</v>
      </c>
      <c r="BK286" s="214">
        <f t="shared" si="39"/>
        <v>0</v>
      </c>
      <c r="BL286" s="25" t="s">
        <v>375</v>
      </c>
      <c r="BM286" s="25" t="s">
        <v>2865</v>
      </c>
    </row>
    <row r="287" spans="2:65" s="1" customFormat="1" ht="22.5" customHeight="1">
      <c r="B287" s="42"/>
      <c r="C287" s="203" t="s">
        <v>2311</v>
      </c>
      <c r="D287" s="203" t="s">
        <v>311</v>
      </c>
      <c r="E287" s="204" t="s">
        <v>5981</v>
      </c>
      <c r="F287" s="205" t="s">
        <v>9580</v>
      </c>
      <c r="G287" s="206" t="s">
        <v>5275</v>
      </c>
      <c r="H287" s="207">
        <v>218</v>
      </c>
      <c r="I287" s="208"/>
      <c r="J287" s="209">
        <f t="shared" si="30"/>
        <v>0</v>
      </c>
      <c r="K287" s="205" t="s">
        <v>21</v>
      </c>
      <c r="L287" s="62"/>
      <c r="M287" s="210" t="s">
        <v>21</v>
      </c>
      <c r="N287" s="211" t="s">
        <v>45</v>
      </c>
      <c r="O287" s="43"/>
      <c r="P287" s="212">
        <f t="shared" si="31"/>
        <v>0</v>
      </c>
      <c r="Q287" s="212">
        <v>0</v>
      </c>
      <c r="R287" s="212">
        <f t="shared" si="32"/>
        <v>0</v>
      </c>
      <c r="S287" s="212">
        <v>0</v>
      </c>
      <c r="T287" s="213">
        <f t="shared" si="33"/>
        <v>0</v>
      </c>
      <c r="AR287" s="25" t="s">
        <v>375</v>
      </c>
      <c r="AT287" s="25" t="s">
        <v>311</v>
      </c>
      <c r="AU287" s="25" t="s">
        <v>82</v>
      </c>
      <c r="AY287" s="25" t="s">
        <v>308</v>
      </c>
      <c r="BE287" s="214">
        <f t="shared" si="34"/>
        <v>0</v>
      </c>
      <c r="BF287" s="214">
        <f t="shared" si="35"/>
        <v>0</v>
      </c>
      <c r="BG287" s="214">
        <f t="shared" si="36"/>
        <v>0</v>
      </c>
      <c r="BH287" s="214">
        <f t="shared" si="37"/>
        <v>0</v>
      </c>
      <c r="BI287" s="214">
        <f t="shared" si="38"/>
        <v>0</v>
      </c>
      <c r="BJ287" s="25" t="s">
        <v>82</v>
      </c>
      <c r="BK287" s="214">
        <f t="shared" si="39"/>
        <v>0</v>
      </c>
      <c r="BL287" s="25" t="s">
        <v>375</v>
      </c>
      <c r="BM287" s="25" t="s">
        <v>2874</v>
      </c>
    </row>
    <row r="288" spans="2:65" s="1" customFormat="1" ht="22.5" customHeight="1">
      <c r="B288" s="42"/>
      <c r="C288" s="203" t="s">
        <v>2316</v>
      </c>
      <c r="D288" s="203" t="s">
        <v>311</v>
      </c>
      <c r="E288" s="204" t="s">
        <v>5983</v>
      </c>
      <c r="F288" s="205" t="s">
        <v>9581</v>
      </c>
      <c r="G288" s="206" t="s">
        <v>5275</v>
      </c>
      <c r="H288" s="207">
        <v>22</v>
      </c>
      <c r="I288" s="208"/>
      <c r="J288" s="209">
        <f t="shared" si="30"/>
        <v>0</v>
      </c>
      <c r="K288" s="205" t="s">
        <v>21</v>
      </c>
      <c r="L288" s="62"/>
      <c r="M288" s="210" t="s">
        <v>21</v>
      </c>
      <c r="N288" s="211" t="s">
        <v>45</v>
      </c>
      <c r="O288" s="43"/>
      <c r="P288" s="212">
        <f t="shared" si="31"/>
        <v>0</v>
      </c>
      <c r="Q288" s="212">
        <v>0</v>
      </c>
      <c r="R288" s="212">
        <f t="shared" si="32"/>
        <v>0</v>
      </c>
      <c r="S288" s="212">
        <v>0</v>
      </c>
      <c r="T288" s="213">
        <f t="shared" si="33"/>
        <v>0</v>
      </c>
      <c r="AR288" s="25" t="s">
        <v>375</v>
      </c>
      <c r="AT288" s="25" t="s">
        <v>311</v>
      </c>
      <c r="AU288" s="25" t="s">
        <v>82</v>
      </c>
      <c r="AY288" s="25" t="s">
        <v>308</v>
      </c>
      <c r="BE288" s="214">
        <f t="shared" si="34"/>
        <v>0</v>
      </c>
      <c r="BF288" s="214">
        <f t="shared" si="35"/>
        <v>0</v>
      </c>
      <c r="BG288" s="214">
        <f t="shared" si="36"/>
        <v>0</v>
      </c>
      <c r="BH288" s="214">
        <f t="shared" si="37"/>
        <v>0</v>
      </c>
      <c r="BI288" s="214">
        <f t="shared" si="38"/>
        <v>0</v>
      </c>
      <c r="BJ288" s="25" t="s">
        <v>82</v>
      </c>
      <c r="BK288" s="214">
        <f t="shared" si="39"/>
        <v>0</v>
      </c>
      <c r="BL288" s="25" t="s">
        <v>375</v>
      </c>
      <c r="BM288" s="25" t="s">
        <v>2883</v>
      </c>
    </row>
    <row r="289" spans="2:65" s="1" customFormat="1" ht="22.5" customHeight="1">
      <c r="B289" s="42"/>
      <c r="C289" s="203" t="s">
        <v>2319</v>
      </c>
      <c r="D289" s="203" t="s">
        <v>311</v>
      </c>
      <c r="E289" s="204" t="s">
        <v>5985</v>
      </c>
      <c r="F289" s="205" t="s">
        <v>9582</v>
      </c>
      <c r="G289" s="206" t="s">
        <v>5275</v>
      </c>
      <c r="H289" s="207">
        <v>18</v>
      </c>
      <c r="I289" s="208"/>
      <c r="J289" s="209">
        <f t="shared" si="30"/>
        <v>0</v>
      </c>
      <c r="K289" s="205" t="s">
        <v>21</v>
      </c>
      <c r="L289" s="62"/>
      <c r="M289" s="210" t="s">
        <v>21</v>
      </c>
      <c r="N289" s="211" t="s">
        <v>45</v>
      </c>
      <c r="O289" s="43"/>
      <c r="P289" s="212">
        <f t="shared" si="31"/>
        <v>0</v>
      </c>
      <c r="Q289" s="212">
        <v>0</v>
      </c>
      <c r="R289" s="212">
        <f t="shared" si="32"/>
        <v>0</v>
      </c>
      <c r="S289" s="212">
        <v>0</v>
      </c>
      <c r="T289" s="213">
        <f t="shared" si="33"/>
        <v>0</v>
      </c>
      <c r="AR289" s="25" t="s">
        <v>375</v>
      </c>
      <c r="AT289" s="25" t="s">
        <v>311</v>
      </c>
      <c r="AU289" s="25" t="s">
        <v>82</v>
      </c>
      <c r="AY289" s="25" t="s">
        <v>308</v>
      </c>
      <c r="BE289" s="214">
        <f t="shared" si="34"/>
        <v>0</v>
      </c>
      <c r="BF289" s="214">
        <f t="shared" si="35"/>
        <v>0</v>
      </c>
      <c r="BG289" s="214">
        <f t="shared" si="36"/>
        <v>0</v>
      </c>
      <c r="BH289" s="214">
        <f t="shared" si="37"/>
        <v>0</v>
      </c>
      <c r="BI289" s="214">
        <f t="shared" si="38"/>
        <v>0</v>
      </c>
      <c r="BJ289" s="25" t="s">
        <v>82</v>
      </c>
      <c r="BK289" s="214">
        <f t="shared" si="39"/>
        <v>0</v>
      </c>
      <c r="BL289" s="25" t="s">
        <v>375</v>
      </c>
      <c r="BM289" s="25" t="s">
        <v>2891</v>
      </c>
    </row>
    <row r="290" spans="2:65" s="1" customFormat="1" ht="22.5" customHeight="1">
      <c r="B290" s="42"/>
      <c r="C290" s="203" t="s">
        <v>2324</v>
      </c>
      <c r="D290" s="203" t="s">
        <v>311</v>
      </c>
      <c r="E290" s="204" t="s">
        <v>5987</v>
      </c>
      <c r="F290" s="205" t="s">
        <v>9583</v>
      </c>
      <c r="G290" s="206" t="s">
        <v>5275</v>
      </c>
      <c r="H290" s="207">
        <v>6</v>
      </c>
      <c r="I290" s="208"/>
      <c r="J290" s="209">
        <f t="shared" si="30"/>
        <v>0</v>
      </c>
      <c r="K290" s="205" t="s">
        <v>21</v>
      </c>
      <c r="L290" s="62"/>
      <c r="M290" s="210" t="s">
        <v>21</v>
      </c>
      <c r="N290" s="211" t="s">
        <v>45</v>
      </c>
      <c r="O290" s="43"/>
      <c r="P290" s="212">
        <f t="shared" si="31"/>
        <v>0</v>
      </c>
      <c r="Q290" s="212">
        <v>0</v>
      </c>
      <c r="R290" s="212">
        <f t="shared" si="32"/>
        <v>0</v>
      </c>
      <c r="S290" s="212">
        <v>0</v>
      </c>
      <c r="T290" s="213">
        <f t="shared" si="33"/>
        <v>0</v>
      </c>
      <c r="AR290" s="25" t="s">
        <v>375</v>
      </c>
      <c r="AT290" s="25" t="s">
        <v>311</v>
      </c>
      <c r="AU290" s="25" t="s">
        <v>82</v>
      </c>
      <c r="AY290" s="25" t="s">
        <v>308</v>
      </c>
      <c r="BE290" s="214">
        <f t="shared" si="34"/>
        <v>0</v>
      </c>
      <c r="BF290" s="214">
        <f t="shared" si="35"/>
        <v>0</v>
      </c>
      <c r="BG290" s="214">
        <f t="shared" si="36"/>
        <v>0</v>
      </c>
      <c r="BH290" s="214">
        <f t="shared" si="37"/>
        <v>0</v>
      </c>
      <c r="BI290" s="214">
        <f t="shared" si="38"/>
        <v>0</v>
      </c>
      <c r="BJ290" s="25" t="s">
        <v>82</v>
      </c>
      <c r="BK290" s="214">
        <f t="shared" si="39"/>
        <v>0</v>
      </c>
      <c r="BL290" s="25" t="s">
        <v>375</v>
      </c>
      <c r="BM290" s="25" t="s">
        <v>2899</v>
      </c>
    </row>
    <row r="291" spans="2:65" s="1" customFormat="1" ht="22.5" customHeight="1">
      <c r="B291" s="42"/>
      <c r="C291" s="203" t="s">
        <v>2327</v>
      </c>
      <c r="D291" s="203" t="s">
        <v>311</v>
      </c>
      <c r="E291" s="204" t="s">
        <v>5989</v>
      </c>
      <c r="F291" s="205" t="s">
        <v>9584</v>
      </c>
      <c r="G291" s="206" t="s">
        <v>5275</v>
      </c>
      <c r="H291" s="207">
        <v>8</v>
      </c>
      <c r="I291" s="208"/>
      <c r="J291" s="209">
        <f t="shared" si="30"/>
        <v>0</v>
      </c>
      <c r="K291" s="205" t="s">
        <v>21</v>
      </c>
      <c r="L291" s="62"/>
      <c r="M291" s="210" t="s">
        <v>21</v>
      </c>
      <c r="N291" s="211" t="s">
        <v>45</v>
      </c>
      <c r="O291" s="43"/>
      <c r="P291" s="212">
        <f t="shared" si="31"/>
        <v>0</v>
      </c>
      <c r="Q291" s="212">
        <v>0</v>
      </c>
      <c r="R291" s="212">
        <f t="shared" si="32"/>
        <v>0</v>
      </c>
      <c r="S291" s="212">
        <v>0</v>
      </c>
      <c r="T291" s="213">
        <f t="shared" si="33"/>
        <v>0</v>
      </c>
      <c r="AR291" s="25" t="s">
        <v>375</v>
      </c>
      <c r="AT291" s="25" t="s">
        <v>311</v>
      </c>
      <c r="AU291" s="25" t="s">
        <v>82</v>
      </c>
      <c r="AY291" s="25" t="s">
        <v>308</v>
      </c>
      <c r="BE291" s="214">
        <f t="shared" si="34"/>
        <v>0</v>
      </c>
      <c r="BF291" s="214">
        <f t="shared" si="35"/>
        <v>0</v>
      </c>
      <c r="BG291" s="214">
        <f t="shared" si="36"/>
        <v>0</v>
      </c>
      <c r="BH291" s="214">
        <f t="shared" si="37"/>
        <v>0</v>
      </c>
      <c r="BI291" s="214">
        <f t="shared" si="38"/>
        <v>0</v>
      </c>
      <c r="BJ291" s="25" t="s">
        <v>82</v>
      </c>
      <c r="BK291" s="214">
        <f t="shared" si="39"/>
        <v>0</v>
      </c>
      <c r="BL291" s="25" t="s">
        <v>375</v>
      </c>
      <c r="BM291" s="25" t="s">
        <v>2907</v>
      </c>
    </row>
    <row r="292" spans="2:65" s="1" customFormat="1" ht="22.5" customHeight="1">
      <c r="B292" s="42"/>
      <c r="C292" s="203" t="s">
        <v>2331</v>
      </c>
      <c r="D292" s="203" t="s">
        <v>311</v>
      </c>
      <c r="E292" s="204" t="s">
        <v>5991</v>
      </c>
      <c r="F292" s="205" t="s">
        <v>9585</v>
      </c>
      <c r="G292" s="206" t="s">
        <v>5275</v>
      </c>
      <c r="H292" s="207">
        <v>8000</v>
      </c>
      <c r="I292" s="208"/>
      <c r="J292" s="209">
        <f t="shared" si="30"/>
        <v>0</v>
      </c>
      <c r="K292" s="205" t="s">
        <v>21</v>
      </c>
      <c r="L292" s="62"/>
      <c r="M292" s="210" t="s">
        <v>21</v>
      </c>
      <c r="N292" s="211" t="s">
        <v>45</v>
      </c>
      <c r="O292" s="43"/>
      <c r="P292" s="212">
        <f t="shared" si="31"/>
        <v>0</v>
      </c>
      <c r="Q292" s="212">
        <v>0</v>
      </c>
      <c r="R292" s="212">
        <f t="shared" si="32"/>
        <v>0</v>
      </c>
      <c r="S292" s="212">
        <v>0</v>
      </c>
      <c r="T292" s="213">
        <f t="shared" si="33"/>
        <v>0</v>
      </c>
      <c r="AR292" s="25" t="s">
        <v>375</v>
      </c>
      <c r="AT292" s="25" t="s">
        <v>311</v>
      </c>
      <c r="AU292" s="25" t="s">
        <v>82</v>
      </c>
      <c r="AY292" s="25" t="s">
        <v>308</v>
      </c>
      <c r="BE292" s="214">
        <f t="shared" si="34"/>
        <v>0</v>
      </c>
      <c r="BF292" s="214">
        <f t="shared" si="35"/>
        <v>0</v>
      </c>
      <c r="BG292" s="214">
        <f t="shared" si="36"/>
        <v>0</v>
      </c>
      <c r="BH292" s="214">
        <f t="shared" si="37"/>
        <v>0</v>
      </c>
      <c r="BI292" s="214">
        <f t="shared" si="38"/>
        <v>0</v>
      </c>
      <c r="BJ292" s="25" t="s">
        <v>82</v>
      </c>
      <c r="BK292" s="214">
        <f t="shared" si="39"/>
        <v>0</v>
      </c>
      <c r="BL292" s="25" t="s">
        <v>375</v>
      </c>
      <c r="BM292" s="25" t="s">
        <v>2912</v>
      </c>
    </row>
    <row r="293" spans="2:65" s="1" customFormat="1" ht="22.5" customHeight="1">
      <c r="B293" s="42"/>
      <c r="C293" s="203" t="s">
        <v>2335</v>
      </c>
      <c r="D293" s="203" t="s">
        <v>311</v>
      </c>
      <c r="E293" s="204" t="s">
        <v>5993</v>
      </c>
      <c r="F293" s="205" t="s">
        <v>9586</v>
      </c>
      <c r="G293" s="206" t="s">
        <v>5275</v>
      </c>
      <c r="H293" s="207">
        <v>15000</v>
      </c>
      <c r="I293" s="208"/>
      <c r="J293" s="209">
        <f t="shared" si="30"/>
        <v>0</v>
      </c>
      <c r="K293" s="205" t="s">
        <v>21</v>
      </c>
      <c r="L293" s="62"/>
      <c r="M293" s="210" t="s">
        <v>21</v>
      </c>
      <c r="N293" s="211" t="s">
        <v>45</v>
      </c>
      <c r="O293" s="43"/>
      <c r="P293" s="212">
        <f t="shared" si="31"/>
        <v>0</v>
      </c>
      <c r="Q293" s="212">
        <v>0</v>
      </c>
      <c r="R293" s="212">
        <f t="shared" si="32"/>
        <v>0</v>
      </c>
      <c r="S293" s="212">
        <v>0</v>
      </c>
      <c r="T293" s="213">
        <f t="shared" si="33"/>
        <v>0</v>
      </c>
      <c r="AR293" s="25" t="s">
        <v>375</v>
      </c>
      <c r="AT293" s="25" t="s">
        <v>311</v>
      </c>
      <c r="AU293" s="25" t="s">
        <v>82</v>
      </c>
      <c r="AY293" s="25" t="s">
        <v>308</v>
      </c>
      <c r="BE293" s="214">
        <f t="shared" si="34"/>
        <v>0</v>
      </c>
      <c r="BF293" s="214">
        <f t="shared" si="35"/>
        <v>0</v>
      </c>
      <c r="BG293" s="214">
        <f t="shared" si="36"/>
        <v>0</v>
      </c>
      <c r="BH293" s="214">
        <f t="shared" si="37"/>
        <v>0</v>
      </c>
      <c r="BI293" s="214">
        <f t="shared" si="38"/>
        <v>0</v>
      </c>
      <c r="BJ293" s="25" t="s">
        <v>82</v>
      </c>
      <c r="BK293" s="214">
        <f t="shared" si="39"/>
        <v>0</v>
      </c>
      <c r="BL293" s="25" t="s">
        <v>375</v>
      </c>
      <c r="BM293" s="25" t="s">
        <v>2921</v>
      </c>
    </row>
    <row r="294" spans="2:65" s="1" customFormat="1" ht="22.5" customHeight="1">
      <c r="B294" s="42"/>
      <c r="C294" s="203" t="s">
        <v>2337</v>
      </c>
      <c r="D294" s="203" t="s">
        <v>311</v>
      </c>
      <c r="E294" s="204" t="s">
        <v>5995</v>
      </c>
      <c r="F294" s="205" t="s">
        <v>9587</v>
      </c>
      <c r="G294" s="206" t="s">
        <v>5275</v>
      </c>
      <c r="H294" s="207">
        <v>36000</v>
      </c>
      <c r="I294" s="208"/>
      <c r="J294" s="209">
        <f t="shared" si="30"/>
        <v>0</v>
      </c>
      <c r="K294" s="205" t="s">
        <v>21</v>
      </c>
      <c r="L294" s="62"/>
      <c r="M294" s="210" t="s">
        <v>21</v>
      </c>
      <c r="N294" s="211" t="s">
        <v>45</v>
      </c>
      <c r="O294" s="43"/>
      <c r="P294" s="212">
        <f t="shared" si="31"/>
        <v>0</v>
      </c>
      <c r="Q294" s="212">
        <v>0</v>
      </c>
      <c r="R294" s="212">
        <f t="shared" si="32"/>
        <v>0</v>
      </c>
      <c r="S294" s="212">
        <v>0</v>
      </c>
      <c r="T294" s="213">
        <f t="shared" si="33"/>
        <v>0</v>
      </c>
      <c r="AR294" s="25" t="s">
        <v>375</v>
      </c>
      <c r="AT294" s="25" t="s">
        <v>311</v>
      </c>
      <c r="AU294" s="25" t="s">
        <v>82</v>
      </c>
      <c r="AY294" s="25" t="s">
        <v>308</v>
      </c>
      <c r="BE294" s="214">
        <f t="shared" si="34"/>
        <v>0</v>
      </c>
      <c r="BF294" s="214">
        <f t="shared" si="35"/>
        <v>0</v>
      </c>
      <c r="BG294" s="214">
        <f t="shared" si="36"/>
        <v>0</v>
      </c>
      <c r="BH294" s="214">
        <f t="shared" si="37"/>
        <v>0</v>
      </c>
      <c r="BI294" s="214">
        <f t="shared" si="38"/>
        <v>0</v>
      </c>
      <c r="BJ294" s="25" t="s">
        <v>82</v>
      </c>
      <c r="BK294" s="214">
        <f t="shared" si="39"/>
        <v>0</v>
      </c>
      <c r="BL294" s="25" t="s">
        <v>375</v>
      </c>
      <c r="BM294" s="25" t="s">
        <v>2930</v>
      </c>
    </row>
    <row r="295" spans="2:65" s="1" customFormat="1" ht="22.5" customHeight="1">
      <c r="B295" s="42"/>
      <c r="C295" s="203" t="s">
        <v>2340</v>
      </c>
      <c r="D295" s="203" t="s">
        <v>311</v>
      </c>
      <c r="E295" s="204" t="s">
        <v>5998</v>
      </c>
      <c r="F295" s="205" t="s">
        <v>9589</v>
      </c>
      <c r="G295" s="206" t="s">
        <v>5275</v>
      </c>
      <c r="H295" s="207">
        <v>22000</v>
      </c>
      <c r="I295" s="208"/>
      <c r="J295" s="209">
        <f t="shared" si="30"/>
        <v>0</v>
      </c>
      <c r="K295" s="205" t="s">
        <v>21</v>
      </c>
      <c r="L295" s="62"/>
      <c r="M295" s="210" t="s">
        <v>21</v>
      </c>
      <c r="N295" s="211" t="s">
        <v>45</v>
      </c>
      <c r="O295" s="43"/>
      <c r="P295" s="212">
        <f t="shared" si="31"/>
        <v>0</v>
      </c>
      <c r="Q295" s="212">
        <v>0</v>
      </c>
      <c r="R295" s="212">
        <f t="shared" si="32"/>
        <v>0</v>
      </c>
      <c r="S295" s="212">
        <v>0</v>
      </c>
      <c r="T295" s="213">
        <f t="shared" si="33"/>
        <v>0</v>
      </c>
      <c r="AR295" s="25" t="s">
        <v>375</v>
      </c>
      <c r="AT295" s="25" t="s">
        <v>311</v>
      </c>
      <c r="AU295" s="25" t="s">
        <v>82</v>
      </c>
      <c r="AY295" s="25" t="s">
        <v>308</v>
      </c>
      <c r="BE295" s="214">
        <f t="shared" si="34"/>
        <v>0</v>
      </c>
      <c r="BF295" s="214">
        <f t="shared" si="35"/>
        <v>0</v>
      </c>
      <c r="BG295" s="214">
        <f t="shared" si="36"/>
        <v>0</v>
      </c>
      <c r="BH295" s="214">
        <f t="shared" si="37"/>
        <v>0</v>
      </c>
      <c r="BI295" s="214">
        <f t="shared" si="38"/>
        <v>0</v>
      </c>
      <c r="BJ295" s="25" t="s">
        <v>82</v>
      </c>
      <c r="BK295" s="214">
        <f t="shared" si="39"/>
        <v>0</v>
      </c>
      <c r="BL295" s="25" t="s">
        <v>375</v>
      </c>
      <c r="BM295" s="25" t="s">
        <v>2939</v>
      </c>
    </row>
    <row r="296" spans="2:65" s="11" customFormat="1" ht="37.35" customHeight="1">
      <c r="B296" s="186"/>
      <c r="C296" s="187"/>
      <c r="D296" s="200" t="s">
        <v>73</v>
      </c>
      <c r="E296" s="296" t="s">
        <v>5539</v>
      </c>
      <c r="F296" s="296" t="s">
        <v>9591</v>
      </c>
      <c r="G296" s="187"/>
      <c r="H296" s="187"/>
      <c r="I296" s="190"/>
      <c r="J296" s="297">
        <f>BK296</f>
        <v>0</v>
      </c>
      <c r="K296" s="187"/>
      <c r="L296" s="192"/>
      <c r="M296" s="193"/>
      <c r="N296" s="194"/>
      <c r="O296" s="194"/>
      <c r="P296" s="195">
        <f>SUM(P297:P334)</f>
        <v>0</v>
      </c>
      <c r="Q296" s="194"/>
      <c r="R296" s="195">
        <f>SUM(R297:R334)</f>
        <v>0</v>
      </c>
      <c r="S296" s="194"/>
      <c r="T296" s="196">
        <f>SUM(T297:T334)</f>
        <v>0</v>
      </c>
      <c r="AR296" s="197" t="s">
        <v>84</v>
      </c>
      <c r="AT296" s="198" t="s">
        <v>73</v>
      </c>
      <c r="AU296" s="198" t="s">
        <v>74</v>
      </c>
      <c r="AY296" s="197" t="s">
        <v>308</v>
      </c>
      <c r="BK296" s="199">
        <f>SUM(BK297:BK334)</f>
        <v>0</v>
      </c>
    </row>
    <row r="297" spans="2:65" s="1" customFormat="1" ht="31.5" customHeight="1">
      <c r="B297" s="42"/>
      <c r="C297" s="277" t="s">
        <v>2344</v>
      </c>
      <c r="D297" s="277" t="s">
        <v>1079</v>
      </c>
      <c r="E297" s="278" t="s">
        <v>6001</v>
      </c>
      <c r="F297" s="279" t="s">
        <v>9592</v>
      </c>
      <c r="G297" s="280" t="s">
        <v>538</v>
      </c>
      <c r="H297" s="281">
        <v>105</v>
      </c>
      <c r="I297" s="282"/>
      <c r="J297" s="283">
        <f t="shared" ref="J297:J334" si="40">ROUND(I297*H297,2)</f>
        <v>0</v>
      </c>
      <c r="K297" s="279" t="s">
        <v>21</v>
      </c>
      <c r="L297" s="284"/>
      <c r="M297" s="285" t="s">
        <v>21</v>
      </c>
      <c r="N297" s="286" t="s">
        <v>45</v>
      </c>
      <c r="O297" s="43"/>
      <c r="P297" s="212">
        <f t="shared" ref="P297:P334" si="41">O297*H297</f>
        <v>0</v>
      </c>
      <c r="Q297" s="212">
        <v>0</v>
      </c>
      <c r="R297" s="212">
        <f t="shared" ref="R297:R334" si="42">Q297*H297</f>
        <v>0</v>
      </c>
      <c r="S297" s="212">
        <v>0</v>
      </c>
      <c r="T297" s="213">
        <f t="shared" ref="T297:T334" si="43">S297*H297</f>
        <v>0</v>
      </c>
      <c r="AR297" s="25" t="s">
        <v>619</v>
      </c>
      <c r="AT297" s="25" t="s">
        <v>1079</v>
      </c>
      <c r="AU297" s="25" t="s">
        <v>82</v>
      </c>
      <c r="AY297" s="25" t="s">
        <v>308</v>
      </c>
      <c r="BE297" s="214">
        <f t="shared" ref="BE297:BE334" si="44">IF(N297="základní",J297,0)</f>
        <v>0</v>
      </c>
      <c r="BF297" s="214">
        <f t="shared" ref="BF297:BF334" si="45">IF(N297="snížená",J297,0)</f>
        <v>0</v>
      </c>
      <c r="BG297" s="214">
        <f t="shared" ref="BG297:BG334" si="46">IF(N297="zákl. přenesená",J297,0)</f>
        <v>0</v>
      </c>
      <c r="BH297" s="214">
        <f t="shared" ref="BH297:BH334" si="47">IF(N297="sníž. přenesená",J297,0)</f>
        <v>0</v>
      </c>
      <c r="BI297" s="214">
        <f t="shared" ref="BI297:BI334" si="48">IF(N297="nulová",J297,0)</f>
        <v>0</v>
      </c>
      <c r="BJ297" s="25" t="s">
        <v>82</v>
      </c>
      <c r="BK297" s="214">
        <f t="shared" ref="BK297:BK334" si="49">ROUND(I297*H297,2)</f>
        <v>0</v>
      </c>
      <c r="BL297" s="25" t="s">
        <v>375</v>
      </c>
      <c r="BM297" s="25" t="s">
        <v>2950</v>
      </c>
    </row>
    <row r="298" spans="2:65" s="1" customFormat="1" ht="31.5" customHeight="1">
      <c r="B298" s="42"/>
      <c r="C298" s="277" t="s">
        <v>2348</v>
      </c>
      <c r="D298" s="277" t="s">
        <v>1079</v>
      </c>
      <c r="E298" s="278" t="s">
        <v>6003</v>
      </c>
      <c r="F298" s="279" t="s">
        <v>9593</v>
      </c>
      <c r="G298" s="280" t="s">
        <v>538</v>
      </c>
      <c r="H298" s="281">
        <v>325</v>
      </c>
      <c r="I298" s="282"/>
      <c r="J298" s="283">
        <f t="shared" si="40"/>
        <v>0</v>
      </c>
      <c r="K298" s="279" t="s">
        <v>21</v>
      </c>
      <c r="L298" s="284"/>
      <c r="M298" s="285" t="s">
        <v>21</v>
      </c>
      <c r="N298" s="286" t="s">
        <v>45</v>
      </c>
      <c r="O298" s="43"/>
      <c r="P298" s="212">
        <f t="shared" si="41"/>
        <v>0</v>
      </c>
      <c r="Q298" s="212">
        <v>0</v>
      </c>
      <c r="R298" s="212">
        <f t="shared" si="42"/>
        <v>0</v>
      </c>
      <c r="S298" s="212">
        <v>0</v>
      </c>
      <c r="T298" s="213">
        <f t="shared" si="43"/>
        <v>0</v>
      </c>
      <c r="AR298" s="25" t="s">
        <v>619</v>
      </c>
      <c r="AT298" s="25" t="s">
        <v>1079</v>
      </c>
      <c r="AU298" s="25" t="s">
        <v>82</v>
      </c>
      <c r="AY298" s="25" t="s">
        <v>308</v>
      </c>
      <c r="BE298" s="214">
        <f t="shared" si="44"/>
        <v>0</v>
      </c>
      <c r="BF298" s="214">
        <f t="shared" si="45"/>
        <v>0</v>
      </c>
      <c r="BG298" s="214">
        <f t="shared" si="46"/>
        <v>0</v>
      </c>
      <c r="BH298" s="214">
        <f t="shared" si="47"/>
        <v>0</v>
      </c>
      <c r="BI298" s="214">
        <f t="shared" si="48"/>
        <v>0</v>
      </c>
      <c r="BJ298" s="25" t="s">
        <v>82</v>
      </c>
      <c r="BK298" s="214">
        <f t="shared" si="49"/>
        <v>0</v>
      </c>
      <c r="BL298" s="25" t="s">
        <v>375</v>
      </c>
      <c r="BM298" s="25" t="s">
        <v>2960</v>
      </c>
    </row>
    <row r="299" spans="2:65" s="1" customFormat="1" ht="31.5" customHeight="1">
      <c r="B299" s="42"/>
      <c r="C299" s="277" t="s">
        <v>2353</v>
      </c>
      <c r="D299" s="277" t="s">
        <v>1079</v>
      </c>
      <c r="E299" s="278" t="s">
        <v>6006</v>
      </c>
      <c r="F299" s="279" t="s">
        <v>9594</v>
      </c>
      <c r="G299" s="280" t="s">
        <v>538</v>
      </c>
      <c r="H299" s="281">
        <v>60</v>
      </c>
      <c r="I299" s="282"/>
      <c r="J299" s="283">
        <f t="shared" si="40"/>
        <v>0</v>
      </c>
      <c r="K299" s="279" t="s">
        <v>21</v>
      </c>
      <c r="L299" s="284"/>
      <c r="M299" s="285" t="s">
        <v>21</v>
      </c>
      <c r="N299" s="286" t="s">
        <v>45</v>
      </c>
      <c r="O299" s="43"/>
      <c r="P299" s="212">
        <f t="shared" si="41"/>
        <v>0</v>
      </c>
      <c r="Q299" s="212">
        <v>0</v>
      </c>
      <c r="R299" s="212">
        <f t="shared" si="42"/>
        <v>0</v>
      </c>
      <c r="S299" s="212">
        <v>0</v>
      </c>
      <c r="T299" s="213">
        <f t="shared" si="43"/>
        <v>0</v>
      </c>
      <c r="AR299" s="25" t="s">
        <v>619</v>
      </c>
      <c r="AT299" s="25" t="s">
        <v>1079</v>
      </c>
      <c r="AU299" s="25" t="s">
        <v>82</v>
      </c>
      <c r="AY299" s="25" t="s">
        <v>308</v>
      </c>
      <c r="BE299" s="214">
        <f t="shared" si="44"/>
        <v>0</v>
      </c>
      <c r="BF299" s="214">
        <f t="shared" si="45"/>
        <v>0</v>
      </c>
      <c r="BG299" s="214">
        <f t="shared" si="46"/>
        <v>0</v>
      </c>
      <c r="BH299" s="214">
        <f t="shared" si="47"/>
        <v>0</v>
      </c>
      <c r="BI299" s="214">
        <f t="shared" si="48"/>
        <v>0</v>
      </c>
      <c r="BJ299" s="25" t="s">
        <v>82</v>
      </c>
      <c r="BK299" s="214">
        <f t="shared" si="49"/>
        <v>0</v>
      </c>
      <c r="BL299" s="25" t="s">
        <v>375</v>
      </c>
      <c r="BM299" s="25" t="s">
        <v>2970</v>
      </c>
    </row>
    <row r="300" spans="2:65" s="1" customFormat="1" ht="31.5" customHeight="1">
      <c r="B300" s="42"/>
      <c r="C300" s="277" t="s">
        <v>2358</v>
      </c>
      <c r="D300" s="277" t="s">
        <v>1079</v>
      </c>
      <c r="E300" s="278" t="s">
        <v>6010</v>
      </c>
      <c r="F300" s="279" t="s">
        <v>9595</v>
      </c>
      <c r="G300" s="280" t="s">
        <v>538</v>
      </c>
      <c r="H300" s="281">
        <v>8</v>
      </c>
      <c r="I300" s="282"/>
      <c r="J300" s="283">
        <f t="shared" si="40"/>
        <v>0</v>
      </c>
      <c r="K300" s="279" t="s">
        <v>21</v>
      </c>
      <c r="L300" s="284"/>
      <c r="M300" s="285" t="s">
        <v>21</v>
      </c>
      <c r="N300" s="286" t="s">
        <v>45</v>
      </c>
      <c r="O300" s="43"/>
      <c r="P300" s="212">
        <f t="shared" si="41"/>
        <v>0</v>
      </c>
      <c r="Q300" s="212">
        <v>0</v>
      </c>
      <c r="R300" s="212">
        <f t="shared" si="42"/>
        <v>0</v>
      </c>
      <c r="S300" s="212">
        <v>0</v>
      </c>
      <c r="T300" s="213">
        <f t="shared" si="43"/>
        <v>0</v>
      </c>
      <c r="AR300" s="25" t="s">
        <v>619</v>
      </c>
      <c r="AT300" s="25" t="s">
        <v>1079</v>
      </c>
      <c r="AU300" s="25" t="s">
        <v>82</v>
      </c>
      <c r="AY300" s="25" t="s">
        <v>308</v>
      </c>
      <c r="BE300" s="214">
        <f t="shared" si="44"/>
        <v>0</v>
      </c>
      <c r="BF300" s="214">
        <f t="shared" si="45"/>
        <v>0</v>
      </c>
      <c r="BG300" s="214">
        <f t="shared" si="46"/>
        <v>0</v>
      </c>
      <c r="BH300" s="214">
        <f t="shared" si="47"/>
        <v>0</v>
      </c>
      <c r="BI300" s="214">
        <f t="shared" si="48"/>
        <v>0</v>
      </c>
      <c r="BJ300" s="25" t="s">
        <v>82</v>
      </c>
      <c r="BK300" s="214">
        <f t="shared" si="49"/>
        <v>0</v>
      </c>
      <c r="BL300" s="25" t="s">
        <v>375</v>
      </c>
      <c r="BM300" s="25" t="s">
        <v>2980</v>
      </c>
    </row>
    <row r="301" spans="2:65" s="1" customFormat="1" ht="22.5" customHeight="1">
      <c r="B301" s="42"/>
      <c r="C301" s="277" t="s">
        <v>2363</v>
      </c>
      <c r="D301" s="277" t="s">
        <v>1079</v>
      </c>
      <c r="E301" s="278" t="s">
        <v>6014</v>
      </c>
      <c r="F301" s="279" t="s">
        <v>9596</v>
      </c>
      <c r="G301" s="280" t="s">
        <v>5275</v>
      </c>
      <c r="H301" s="281">
        <v>53</v>
      </c>
      <c r="I301" s="282"/>
      <c r="J301" s="283">
        <f t="shared" si="40"/>
        <v>0</v>
      </c>
      <c r="K301" s="279" t="s">
        <v>21</v>
      </c>
      <c r="L301" s="284"/>
      <c r="M301" s="285" t="s">
        <v>21</v>
      </c>
      <c r="N301" s="286" t="s">
        <v>45</v>
      </c>
      <c r="O301" s="43"/>
      <c r="P301" s="212">
        <f t="shared" si="41"/>
        <v>0</v>
      </c>
      <c r="Q301" s="212">
        <v>0</v>
      </c>
      <c r="R301" s="212">
        <f t="shared" si="42"/>
        <v>0</v>
      </c>
      <c r="S301" s="212">
        <v>0</v>
      </c>
      <c r="T301" s="213">
        <f t="shared" si="43"/>
        <v>0</v>
      </c>
      <c r="AR301" s="25" t="s">
        <v>619</v>
      </c>
      <c r="AT301" s="25" t="s">
        <v>1079</v>
      </c>
      <c r="AU301" s="25" t="s">
        <v>82</v>
      </c>
      <c r="AY301" s="25" t="s">
        <v>308</v>
      </c>
      <c r="BE301" s="214">
        <f t="shared" si="44"/>
        <v>0</v>
      </c>
      <c r="BF301" s="214">
        <f t="shared" si="45"/>
        <v>0</v>
      </c>
      <c r="BG301" s="214">
        <f t="shared" si="46"/>
        <v>0</v>
      </c>
      <c r="BH301" s="214">
        <f t="shared" si="47"/>
        <v>0</v>
      </c>
      <c r="BI301" s="214">
        <f t="shared" si="48"/>
        <v>0</v>
      </c>
      <c r="BJ301" s="25" t="s">
        <v>82</v>
      </c>
      <c r="BK301" s="214">
        <f t="shared" si="49"/>
        <v>0</v>
      </c>
      <c r="BL301" s="25" t="s">
        <v>375</v>
      </c>
      <c r="BM301" s="25" t="s">
        <v>2990</v>
      </c>
    </row>
    <row r="302" spans="2:65" s="1" customFormat="1" ht="22.5" customHeight="1">
      <c r="B302" s="42"/>
      <c r="C302" s="277" t="s">
        <v>2365</v>
      </c>
      <c r="D302" s="277" t="s">
        <v>1079</v>
      </c>
      <c r="E302" s="278" t="s">
        <v>6017</v>
      </c>
      <c r="F302" s="279" t="s">
        <v>9597</v>
      </c>
      <c r="G302" s="280" t="s">
        <v>5275</v>
      </c>
      <c r="H302" s="281">
        <v>217</v>
      </c>
      <c r="I302" s="282"/>
      <c r="J302" s="283">
        <f t="shared" si="40"/>
        <v>0</v>
      </c>
      <c r="K302" s="279" t="s">
        <v>21</v>
      </c>
      <c r="L302" s="284"/>
      <c r="M302" s="285" t="s">
        <v>21</v>
      </c>
      <c r="N302" s="286" t="s">
        <v>45</v>
      </c>
      <c r="O302" s="43"/>
      <c r="P302" s="212">
        <f t="shared" si="41"/>
        <v>0</v>
      </c>
      <c r="Q302" s="212">
        <v>0</v>
      </c>
      <c r="R302" s="212">
        <f t="shared" si="42"/>
        <v>0</v>
      </c>
      <c r="S302" s="212">
        <v>0</v>
      </c>
      <c r="T302" s="213">
        <f t="shared" si="43"/>
        <v>0</v>
      </c>
      <c r="AR302" s="25" t="s">
        <v>619</v>
      </c>
      <c r="AT302" s="25" t="s">
        <v>1079</v>
      </c>
      <c r="AU302" s="25" t="s">
        <v>82</v>
      </c>
      <c r="AY302" s="25" t="s">
        <v>308</v>
      </c>
      <c r="BE302" s="214">
        <f t="shared" si="44"/>
        <v>0</v>
      </c>
      <c r="BF302" s="214">
        <f t="shared" si="45"/>
        <v>0</v>
      </c>
      <c r="BG302" s="214">
        <f t="shared" si="46"/>
        <v>0</v>
      </c>
      <c r="BH302" s="214">
        <f t="shared" si="47"/>
        <v>0</v>
      </c>
      <c r="BI302" s="214">
        <f t="shared" si="48"/>
        <v>0</v>
      </c>
      <c r="BJ302" s="25" t="s">
        <v>82</v>
      </c>
      <c r="BK302" s="214">
        <f t="shared" si="49"/>
        <v>0</v>
      </c>
      <c r="BL302" s="25" t="s">
        <v>375</v>
      </c>
      <c r="BM302" s="25" t="s">
        <v>2998</v>
      </c>
    </row>
    <row r="303" spans="2:65" s="1" customFormat="1" ht="22.5" customHeight="1">
      <c r="B303" s="42"/>
      <c r="C303" s="277" t="s">
        <v>2369</v>
      </c>
      <c r="D303" s="277" t="s">
        <v>1079</v>
      </c>
      <c r="E303" s="278" t="s">
        <v>9598</v>
      </c>
      <c r="F303" s="279" t="s">
        <v>9599</v>
      </c>
      <c r="G303" s="280" t="s">
        <v>5275</v>
      </c>
      <c r="H303" s="281">
        <v>40</v>
      </c>
      <c r="I303" s="282"/>
      <c r="J303" s="283">
        <f t="shared" si="40"/>
        <v>0</v>
      </c>
      <c r="K303" s="279" t="s">
        <v>21</v>
      </c>
      <c r="L303" s="284"/>
      <c r="M303" s="285" t="s">
        <v>21</v>
      </c>
      <c r="N303" s="286" t="s">
        <v>45</v>
      </c>
      <c r="O303" s="43"/>
      <c r="P303" s="212">
        <f t="shared" si="41"/>
        <v>0</v>
      </c>
      <c r="Q303" s="212">
        <v>0</v>
      </c>
      <c r="R303" s="212">
        <f t="shared" si="42"/>
        <v>0</v>
      </c>
      <c r="S303" s="212">
        <v>0</v>
      </c>
      <c r="T303" s="213">
        <f t="shared" si="43"/>
        <v>0</v>
      </c>
      <c r="AR303" s="25" t="s">
        <v>619</v>
      </c>
      <c r="AT303" s="25" t="s">
        <v>1079</v>
      </c>
      <c r="AU303" s="25" t="s">
        <v>82</v>
      </c>
      <c r="AY303" s="25" t="s">
        <v>308</v>
      </c>
      <c r="BE303" s="214">
        <f t="shared" si="44"/>
        <v>0</v>
      </c>
      <c r="BF303" s="214">
        <f t="shared" si="45"/>
        <v>0</v>
      </c>
      <c r="BG303" s="214">
        <f t="shared" si="46"/>
        <v>0</v>
      </c>
      <c r="BH303" s="214">
        <f t="shared" si="47"/>
        <v>0</v>
      </c>
      <c r="BI303" s="214">
        <f t="shared" si="48"/>
        <v>0</v>
      </c>
      <c r="BJ303" s="25" t="s">
        <v>82</v>
      </c>
      <c r="BK303" s="214">
        <f t="shared" si="49"/>
        <v>0</v>
      </c>
      <c r="BL303" s="25" t="s">
        <v>375</v>
      </c>
      <c r="BM303" s="25" t="s">
        <v>3007</v>
      </c>
    </row>
    <row r="304" spans="2:65" s="1" customFormat="1" ht="22.5" customHeight="1">
      <c r="B304" s="42"/>
      <c r="C304" s="277" t="s">
        <v>2372</v>
      </c>
      <c r="D304" s="277" t="s">
        <v>1079</v>
      </c>
      <c r="E304" s="278" t="s">
        <v>9600</v>
      </c>
      <c r="F304" s="279" t="s">
        <v>9601</v>
      </c>
      <c r="G304" s="280" t="s">
        <v>5275</v>
      </c>
      <c r="H304" s="281">
        <v>4</v>
      </c>
      <c r="I304" s="282"/>
      <c r="J304" s="283">
        <f t="shared" si="40"/>
        <v>0</v>
      </c>
      <c r="K304" s="279" t="s">
        <v>21</v>
      </c>
      <c r="L304" s="284"/>
      <c r="M304" s="285" t="s">
        <v>21</v>
      </c>
      <c r="N304" s="286" t="s">
        <v>45</v>
      </c>
      <c r="O304" s="43"/>
      <c r="P304" s="212">
        <f t="shared" si="41"/>
        <v>0</v>
      </c>
      <c r="Q304" s="212">
        <v>0</v>
      </c>
      <c r="R304" s="212">
        <f t="shared" si="42"/>
        <v>0</v>
      </c>
      <c r="S304" s="212">
        <v>0</v>
      </c>
      <c r="T304" s="213">
        <f t="shared" si="43"/>
        <v>0</v>
      </c>
      <c r="AR304" s="25" t="s">
        <v>619</v>
      </c>
      <c r="AT304" s="25" t="s">
        <v>1079</v>
      </c>
      <c r="AU304" s="25" t="s">
        <v>82</v>
      </c>
      <c r="AY304" s="25" t="s">
        <v>308</v>
      </c>
      <c r="BE304" s="214">
        <f t="shared" si="44"/>
        <v>0</v>
      </c>
      <c r="BF304" s="214">
        <f t="shared" si="45"/>
        <v>0</v>
      </c>
      <c r="BG304" s="214">
        <f t="shared" si="46"/>
        <v>0</v>
      </c>
      <c r="BH304" s="214">
        <f t="shared" si="47"/>
        <v>0</v>
      </c>
      <c r="BI304" s="214">
        <f t="shared" si="48"/>
        <v>0</v>
      </c>
      <c r="BJ304" s="25" t="s">
        <v>82</v>
      </c>
      <c r="BK304" s="214">
        <f t="shared" si="49"/>
        <v>0</v>
      </c>
      <c r="BL304" s="25" t="s">
        <v>375</v>
      </c>
      <c r="BM304" s="25" t="s">
        <v>3015</v>
      </c>
    </row>
    <row r="305" spans="2:65" s="1" customFormat="1" ht="31.5" customHeight="1">
      <c r="B305" s="42"/>
      <c r="C305" s="277" t="s">
        <v>2376</v>
      </c>
      <c r="D305" s="277" t="s">
        <v>1079</v>
      </c>
      <c r="E305" s="278" t="s">
        <v>9602</v>
      </c>
      <c r="F305" s="279" t="s">
        <v>9603</v>
      </c>
      <c r="G305" s="280" t="s">
        <v>5275</v>
      </c>
      <c r="H305" s="281">
        <v>106</v>
      </c>
      <c r="I305" s="282"/>
      <c r="J305" s="283">
        <f t="shared" si="40"/>
        <v>0</v>
      </c>
      <c r="K305" s="279" t="s">
        <v>21</v>
      </c>
      <c r="L305" s="284"/>
      <c r="M305" s="285" t="s">
        <v>21</v>
      </c>
      <c r="N305" s="286" t="s">
        <v>45</v>
      </c>
      <c r="O305" s="43"/>
      <c r="P305" s="212">
        <f t="shared" si="41"/>
        <v>0</v>
      </c>
      <c r="Q305" s="212">
        <v>0</v>
      </c>
      <c r="R305" s="212">
        <f t="shared" si="42"/>
        <v>0</v>
      </c>
      <c r="S305" s="212">
        <v>0</v>
      </c>
      <c r="T305" s="213">
        <f t="shared" si="43"/>
        <v>0</v>
      </c>
      <c r="AR305" s="25" t="s">
        <v>619</v>
      </c>
      <c r="AT305" s="25" t="s">
        <v>1079</v>
      </c>
      <c r="AU305" s="25" t="s">
        <v>82</v>
      </c>
      <c r="AY305" s="25" t="s">
        <v>308</v>
      </c>
      <c r="BE305" s="214">
        <f t="shared" si="44"/>
        <v>0</v>
      </c>
      <c r="BF305" s="214">
        <f t="shared" si="45"/>
        <v>0</v>
      </c>
      <c r="BG305" s="214">
        <f t="shared" si="46"/>
        <v>0</v>
      </c>
      <c r="BH305" s="214">
        <f t="shared" si="47"/>
        <v>0</v>
      </c>
      <c r="BI305" s="214">
        <f t="shared" si="48"/>
        <v>0</v>
      </c>
      <c r="BJ305" s="25" t="s">
        <v>82</v>
      </c>
      <c r="BK305" s="214">
        <f t="shared" si="49"/>
        <v>0</v>
      </c>
      <c r="BL305" s="25" t="s">
        <v>375</v>
      </c>
      <c r="BM305" s="25" t="s">
        <v>3023</v>
      </c>
    </row>
    <row r="306" spans="2:65" s="1" customFormat="1" ht="31.5" customHeight="1">
      <c r="B306" s="42"/>
      <c r="C306" s="277" t="s">
        <v>2381</v>
      </c>
      <c r="D306" s="277" t="s">
        <v>1079</v>
      </c>
      <c r="E306" s="278" t="s">
        <v>9604</v>
      </c>
      <c r="F306" s="279" t="s">
        <v>9605</v>
      </c>
      <c r="G306" s="280" t="s">
        <v>5275</v>
      </c>
      <c r="H306" s="281">
        <v>434</v>
      </c>
      <c r="I306" s="282"/>
      <c r="J306" s="283">
        <f t="shared" si="40"/>
        <v>0</v>
      </c>
      <c r="K306" s="279" t="s">
        <v>21</v>
      </c>
      <c r="L306" s="284"/>
      <c r="M306" s="285" t="s">
        <v>21</v>
      </c>
      <c r="N306" s="286" t="s">
        <v>45</v>
      </c>
      <c r="O306" s="43"/>
      <c r="P306" s="212">
        <f t="shared" si="41"/>
        <v>0</v>
      </c>
      <c r="Q306" s="212">
        <v>0</v>
      </c>
      <c r="R306" s="212">
        <f t="shared" si="42"/>
        <v>0</v>
      </c>
      <c r="S306" s="212">
        <v>0</v>
      </c>
      <c r="T306" s="213">
        <f t="shared" si="43"/>
        <v>0</v>
      </c>
      <c r="AR306" s="25" t="s">
        <v>619</v>
      </c>
      <c r="AT306" s="25" t="s">
        <v>1079</v>
      </c>
      <c r="AU306" s="25" t="s">
        <v>82</v>
      </c>
      <c r="AY306" s="25" t="s">
        <v>308</v>
      </c>
      <c r="BE306" s="214">
        <f t="shared" si="44"/>
        <v>0</v>
      </c>
      <c r="BF306" s="214">
        <f t="shared" si="45"/>
        <v>0</v>
      </c>
      <c r="BG306" s="214">
        <f t="shared" si="46"/>
        <v>0</v>
      </c>
      <c r="BH306" s="214">
        <f t="shared" si="47"/>
        <v>0</v>
      </c>
      <c r="BI306" s="214">
        <f t="shared" si="48"/>
        <v>0</v>
      </c>
      <c r="BJ306" s="25" t="s">
        <v>82</v>
      </c>
      <c r="BK306" s="214">
        <f t="shared" si="49"/>
        <v>0</v>
      </c>
      <c r="BL306" s="25" t="s">
        <v>375</v>
      </c>
      <c r="BM306" s="25" t="s">
        <v>3035</v>
      </c>
    </row>
    <row r="307" spans="2:65" s="1" customFormat="1" ht="31.5" customHeight="1">
      <c r="B307" s="42"/>
      <c r="C307" s="277" t="s">
        <v>2385</v>
      </c>
      <c r="D307" s="277" t="s">
        <v>1079</v>
      </c>
      <c r="E307" s="278" t="s">
        <v>9606</v>
      </c>
      <c r="F307" s="279" t="s">
        <v>9607</v>
      </c>
      <c r="G307" s="280" t="s">
        <v>5275</v>
      </c>
      <c r="H307" s="281">
        <v>8</v>
      </c>
      <c r="I307" s="282"/>
      <c r="J307" s="283">
        <f t="shared" si="40"/>
        <v>0</v>
      </c>
      <c r="K307" s="279" t="s">
        <v>21</v>
      </c>
      <c r="L307" s="284"/>
      <c r="M307" s="285" t="s">
        <v>21</v>
      </c>
      <c r="N307" s="286" t="s">
        <v>45</v>
      </c>
      <c r="O307" s="43"/>
      <c r="P307" s="212">
        <f t="shared" si="41"/>
        <v>0</v>
      </c>
      <c r="Q307" s="212">
        <v>0</v>
      </c>
      <c r="R307" s="212">
        <f t="shared" si="42"/>
        <v>0</v>
      </c>
      <c r="S307" s="212">
        <v>0</v>
      </c>
      <c r="T307" s="213">
        <f t="shared" si="43"/>
        <v>0</v>
      </c>
      <c r="AR307" s="25" t="s">
        <v>619</v>
      </c>
      <c r="AT307" s="25" t="s">
        <v>1079</v>
      </c>
      <c r="AU307" s="25" t="s">
        <v>82</v>
      </c>
      <c r="AY307" s="25" t="s">
        <v>308</v>
      </c>
      <c r="BE307" s="214">
        <f t="shared" si="44"/>
        <v>0</v>
      </c>
      <c r="BF307" s="214">
        <f t="shared" si="45"/>
        <v>0</v>
      </c>
      <c r="BG307" s="214">
        <f t="shared" si="46"/>
        <v>0</v>
      </c>
      <c r="BH307" s="214">
        <f t="shared" si="47"/>
        <v>0</v>
      </c>
      <c r="BI307" s="214">
        <f t="shared" si="48"/>
        <v>0</v>
      </c>
      <c r="BJ307" s="25" t="s">
        <v>82</v>
      </c>
      <c r="BK307" s="214">
        <f t="shared" si="49"/>
        <v>0</v>
      </c>
      <c r="BL307" s="25" t="s">
        <v>375</v>
      </c>
      <c r="BM307" s="25" t="s">
        <v>3043</v>
      </c>
    </row>
    <row r="308" spans="2:65" s="1" customFormat="1" ht="31.5" customHeight="1">
      <c r="B308" s="42"/>
      <c r="C308" s="277" t="s">
        <v>2389</v>
      </c>
      <c r="D308" s="277" t="s">
        <v>1079</v>
      </c>
      <c r="E308" s="278" t="s">
        <v>9608</v>
      </c>
      <c r="F308" s="279" t="s">
        <v>9609</v>
      </c>
      <c r="G308" s="280" t="s">
        <v>5275</v>
      </c>
      <c r="H308" s="281">
        <v>8</v>
      </c>
      <c r="I308" s="282"/>
      <c r="J308" s="283">
        <f t="shared" si="40"/>
        <v>0</v>
      </c>
      <c r="K308" s="279" t="s">
        <v>21</v>
      </c>
      <c r="L308" s="284"/>
      <c r="M308" s="285" t="s">
        <v>21</v>
      </c>
      <c r="N308" s="286" t="s">
        <v>45</v>
      </c>
      <c r="O308" s="43"/>
      <c r="P308" s="212">
        <f t="shared" si="41"/>
        <v>0</v>
      </c>
      <c r="Q308" s="212">
        <v>0</v>
      </c>
      <c r="R308" s="212">
        <f t="shared" si="42"/>
        <v>0</v>
      </c>
      <c r="S308" s="212">
        <v>0</v>
      </c>
      <c r="T308" s="213">
        <f t="shared" si="43"/>
        <v>0</v>
      </c>
      <c r="AR308" s="25" t="s">
        <v>619</v>
      </c>
      <c r="AT308" s="25" t="s">
        <v>1079</v>
      </c>
      <c r="AU308" s="25" t="s">
        <v>82</v>
      </c>
      <c r="AY308" s="25" t="s">
        <v>308</v>
      </c>
      <c r="BE308" s="214">
        <f t="shared" si="44"/>
        <v>0</v>
      </c>
      <c r="BF308" s="214">
        <f t="shared" si="45"/>
        <v>0</v>
      </c>
      <c r="BG308" s="214">
        <f t="shared" si="46"/>
        <v>0</v>
      </c>
      <c r="BH308" s="214">
        <f t="shared" si="47"/>
        <v>0</v>
      </c>
      <c r="BI308" s="214">
        <f t="shared" si="48"/>
        <v>0</v>
      </c>
      <c r="BJ308" s="25" t="s">
        <v>82</v>
      </c>
      <c r="BK308" s="214">
        <f t="shared" si="49"/>
        <v>0</v>
      </c>
      <c r="BL308" s="25" t="s">
        <v>375</v>
      </c>
      <c r="BM308" s="25" t="s">
        <v>3051</v>
      </c>
    </row>
    <row r="309" spans="2:65" s="1" customFormat="1" ht="31.5" customHeight="1">
      <c r="B309" s="42"/>
      <c r="C309" s="277" t="s">
        <v>2393</v>
      </c>
      <c r="D309" s="277" t="s">
        <v>1079</v>
      </c>
      <c r="E309" s="278" t="s">
        <v>9610</v>
      </c>
      <c r="F309" s="279" t="s">
        <v>9611</v>
      </c>
      <c r="G309" s="280" t="s">
        <v>538</v>
      </c>
      <c r="H309" s="281">
        <v>60</v>
      </c>
      <c r="I309" s="282"/>
      <c r="J309" s="283">
        <f t="shared" si="40"/>
        <v>0</v>
      </c>
      <c r="K309" s="279" t="s">
        <v>21</v>
      </c>
      <c r="L309" s="284"/>
      <c r="M309" s="285" t="s">
        <v>21</v>
      </c>
      <c r="N309" s="286" t="s">
        <v>45</v>
      </c>
      <c r="O309" s="43"/>
      <c r="P309" s="212">
        <f t="shared" si="41"/>
        <v>0</v>
      </c>
      <c r="Q309" s="212">
        <v>0</v>
      </c>
      <c r="R309" s="212">
        <f t="shared" si="42"/>
        <v>0</v>
      </c>
      <c r="S309" s="212">
        <v>0</v>
      </c>
      <c r="T309" s="213">
        <f t="shared" si="43"/>
        <v>0</v>
      </c>
      <c r="AR309" s="25" t="s">
        <v>619</v>
      </c>
      <c r="AT309" s="25" t="s">
        <v>1079</v>
      </c>
      <c r="AU309" s="25" t="s">
        <v>82</v>
      </c>
      <c r="AY309" s="25" t="s">
        <v>308</v>
      </c>
      <c r="BE309" s="214">
        <f t="shared" si="44"/>
        <v>0</v>
      </c>
      <c r="BF309" s="214">
        <f t="shared" si="45"/>
        <v>0</v>
      </c>
      <c r="BG309" s="214">
        <f t="shared" si="46"/>
        <v>0</v>
      </c>
      <c r="BH309" s="214">
        <f t="shared" si="47"/>
        <v>0</v>
      </c>
      <c r="BI309" s="214">
        <f t="shared" si="48"/>
        <v>0</v>
      </c>
      <c r="BJ309" s="25" t="s">
        <v>82</v>
      </c>
      <c r="BK309" s="214">
        <f t="shared" si="49"/>
        <v>0</v>
      </c>
      <c r="BL309" s="25" t="s">
        <v>375</v>
      </c>
      <c r="BM309" s="25" t="s">
        <v>3060</v>
      </c>
    </row>
    <row r="310" spans="2:65" s="1" customFormat="1" ht="22.5" customHeight="1">
      <c r="B310" s="42"/>
      <c r="C310" s="277" t="s">
        <v>2398</v>
      </c>
      <c r="D310" s="277" t="s">
        <v>1079</v>
      </c>
      <c r="E310" s="278" t="s">
        <v>9612</v>
      </c>
      <c r="F310" s="279" t="s">
        <v>9613</v>
      </c>
      <c r="G310" s="280" t="s">
        <v>5275</v>
      </c>
      <c r="H310" s="281">
        <v>3</v>
      </c>
      <c r="I310" s="282"/>
      <c r="J310" s="283">
        <f t="shared" si="40"/>
        <v>0</v>
      </c>
      <c r="K310" s="279" t="s">
        <v>21</v>
      </c>
      <c r="L310" s="284"/>
      <c r="M310" s="285" t="s">
        <v>21</v>
      </c>
      <c r="N310" s="286" t="s">
        <v>45</v>
      </c>
      <c r="O310" s="43"/>
      <c r="P310" s="212">
        <f t="shared" si="41"/>
        <v>0</v>
      </c>
      <c r="Q310" s="212">
        <v>0</v>
      </c>
      <c r="R310" s="212">
        <f t="shared" si="42"/>
        <v>0</v>
      </c>
      <c r="S310" s="212">
        <v>0</v>
      </c>
      <c r="T310" s="213">
        <f t="shared" si="43"/>
        <v>0</v>
      </c>
      <c r="AR310" s="25" t="s">
        <v>619</v>
      </c>
      <c r="AT310" s="25" t="s">
        <v>1079</v>
      </c>
      <c r="AU310" s="25" t="s">
        <v>82</v>
      </c>
      <c r="AY310" s="25" t="s">
        <v>308</v>
      </c>
      <c r="BE310" s="214">
        <f t="shared" si="44"/>
        <v>0</v>
      </c>
      <c r="BF310" s="214">
        <f t="shared" si="45"/>
        <v>0</v>
      </c>
      <c r="BG310" s="214">
        <f t="shared" si="46"/>
        <v>0</v>
      </c>
      <c r="BH310" s="214">
        <f t="shared" si="47"/>
        <v>0</v>
      </c>
      <c r="BI310" s="214">
        <f t="shared" si="48"/>
        <v>0</v>
      </c>
      <c r="BJ310" s="25" t="s">
        <v>82</v>
      </c>
      <c r="BK310" s="214">
        <f t="shared" si="49"/>
        <v>0</v>
      </c>
      <c r="BL310" s="25" t="s">
        <v>375</v>
      </c>
      <c r="BM310" s="25" t="s">
        <v>3069</v>
      </c>
    </row>
    <row r="311" spans="2:65" s="1" customFormat="1" ht="31.5" customHeight="1">
      <c r="B311" s="42"/>
      <c r="C311" s="277" t="s">
        <v>2402</v>
      </c>
      <c r="D311" s="277" t="s">
        <v>1079</v>
      </c>
      <c r="E311" s="278" t="s">
        <v>9614</v>
      </c>
      <c r="F311" s="279" t="s">
        <v>9615</v>
      </c>
      <c r="G311" s="280" t="s">
        <v>538</v>
      </c>
      <c r="H311" s="281">
        <v>50</v>
      </c>
      <c r="I311" s="282"/>
      <c r="J311" s="283">
        <f t="shared" si="40"/>
        <v>0</v>
      </c>
      <c r="K311" s="279" t="s">
        <v>21</v>
      </c>
      <c r="L311" s="284"/>
      <c r="M311" s="285" t="s">
        <v>21</v>
      </c>
      <c r="N311" s="286" t="s">
        <v>45</v>
      </c>
      <c r="O311" s="43"/>
      <c r="P311" s="212">
        <f t="shared" si="41"/>
        <v>0</v>
      </c>
      <c r="Q311" s="212">
        <v>0</v>
      </c>
      <c r="R311" s="212">
        <f t="shared" si="42"/>
        <v>0</v>
      </c>
      <c r="S311" s="212">
        <v>0</v>
      </c>
      <c r="T311" s="213">
        <f t="shared" si="43"/>
        <v>0</v>
      </c>
      <c r="AR311" s="25" t="s">
        <v>619</v>
      </c>
      <c r="AT311" s="25" t="s">
        <v>1079</v>
      </c>
      <c r="AU311" s="25" t="s">
        <v>82</v>
      </c>
      <c r="AY311" s="25" t="s">
        <v>308</v>
      </c>
      <c r="BE311" s="214">
        <f t="shared" si="44"/>
        <v>0</v>
      </c>
      <c r="BF311" s="214">
        <f t="shared" si="45"/>
        <v>0</v>
      </c>
      <c r="BG311" s="214">
        <f t="shared" si="46"/>
        <v>0</v>
      </c>
      <c r="BH311" s="214">
        <f t="shared" si="47"/>
        <v>0</v>
      </c>
      <c r="BI311" s="214">
        <f t="shared" si="48"/>
        <v>0</v>
      </c>
      <c r="BJ311" s="25" t="s">
        <v>82</v>
      </c>
      <c r="BK311" s="214">
        <f t="shared" si="49"/>
        <v>0</v>
      </c>
      <c r="BL311" s="25" t="s">
        <v>375</v>
      </c>
      <c r="BM311" s="25" t="s">
        <v>3077</v>
      </c>
    </row>
    <row r="312" spans="2:65" s="1" customFormat="1" ht="22.5" customHeight="1">
      <c r="B312" s="42"/>
      <c r="C312" s="277" t="s">
        <v>2408</v>
      </c>
      <c r="D312" s="277" t="s">
        <v>1079</v>
      </c>
      <c r="E312" s="278" t="s">
        <v>9616</v>
      </c>
      <c r="F312" s="279" t="s">
        <v>9617</v>
      </c>
      <c r="G312" s="280" t="s">
        <v>5275</v>
      </c>
      <c r="H312" s="281">
        <v>6</v>
      </c>
      <c r="I312" s="282"/>
      <c r="J312" s="283">
        <f t="shared" si="40"/>
        <v>0</v>
      </c>
      <c r="K312" s="279" t="s">
        <v>21</v>
      </c>
      <c r="L312" s="284"/>
      <c r="M312" s="285" t="s">
        <v>21</v>
      </c>
      <c r="N312" s="286" t="s">
        <v>45</v>
      </c>
      <c r="O312" s="43"/>
      <c r="P312" s="212">
        <f t="shared" si="41"/>
        <v>0</v>
      </c>
      <c r="Q312" s="212">
        <v>0</v>
      </c>
      <c r="R312" s="212">
        <f t="shared" si="42"/>
        <v>0</v>
      </c>
      <c r="S312" s="212">
        <v>0</v>
      </c>
      <c r="T312" s="213">
        <f t="shared" si="43"/>
        <v>0</v>
      </c>
      <c r="AR312" s="25" t="s">
        <v>619</v>
      </c>
      <c r="AT312" s="25" t="s">
        <v>1079</v>
      </c>
      <c r="AU312" s="25" t="s">
        <v>82</v>
      </c>
      <c r="AY312" s="25" t="s">
        <v>308</v>
      </c>
      <c r="BE312" s="214">
        <f t="shared" si="44"/>
        <v>0</v>
      </c>
      <c r="BF312" s="214">
        <f t="shared" si="45"/>
        <v>0</v>
      </c>
      <c r="BG312" s="214">
        <f t="shared" si="46"/>
        <v>0</v>
      </c>
      <c r="BH312" s="214">
        <f t="shared" si="47"/>
        <v>0</v>
      </c>
      <c r="BI312" s="214">
        <f t="shared" si="48"/>
        <v>0</v>
      </c>
      <c r="BJ312" s="25" t="s">
        <v>82</v>
      </c>
      <c r="BK312" s="214">
        <f t="shared" si="49"/>
        <v>0</v>
      </c>
      <c r="BL312" s="25" t="s">
        <v>375</v>
      </c>
      <c r="BM312" s="25" t="s">
        <v>3084</v>
      </c>
    </row>
    <row r="313" spans="2:65" s="1" customFormat="1" ht="22.5" customHeight="1">
      <c r="B313" s="42"/>
      <c r="C313" s="277" t="s">
        <v>2413</v>
      </c>
      <c r="D313" s="277" t="s">
        <v>1079</v>
      </c>
      <c r="E313" s="278" t="s">
        <v>9618</v>
      </c>
      <c r="F313" s="279" t="s">
        <v>9619</v>
      </c>
      <c r="G313" s="280" t="s">
        <v>5275</v>
      </c>
      <c r="H313" s="281">
        <v>2</v>
      </c>
      <c r="I313" s="282"/>
      <c r="J313" s="283">
        <f t="shared" si="40"/>
        <v>0</v>
      </c>
      <c r="K313" s="279" t="s">
        <v>21</v>
      </c>
      <c r="L313" s="284"/>
      <c r="M313" s="285" t="s">
        <v>21</v>
      </c>
      <c r="N313" s="286" t="s">
        <v>45</v>
      </c>
      <c r="O313" s="43"/>
      <c r="P313" s="212">
        <f t="shared" si="41"/>
        <v>0</v>
      </c>
      <c r="Q313" s="212">
        <v>0</v>
      </c>
      <c r="R313" s="212">
        <f t="shared" si="42"/>
        <v>0</v>
      </c>
      <c r="S313" s="212">
        <v>0</v>
      </c>
      <c r="T313" s="213">
        <f t="shared" si="43"/>
        <v>0</v>
      </c>
      <c r="AR313" s="25" t="s">
        <v>619</v>
      </c>
      <c r="AT313" s="25" t="s">
        <v>1079</v>
      </c>
      <c r="AU313" s="25" t="s">
        <v>82</v>
      </c>
      <c r="AY313" s="25" t="s">
        <v>308</v>
      </c>
      <c r="BE313" s="214">
        <f t="shared" si="44"/>
        <v>0</v>
      </c>
      <c r="BF313" s="214">
        <f t="shared" si="45"/>
        <v>0</v>
      </c>
      <c r="BG313" s="214">
        <f t="shared" si="46"/>
        <v>0</v>
      </c>
      <c r="BH313" s="214">
        <f t="shared" si="47"/>
        <v>0</v>
      </c>
      <c r="BI313" s="214">
        <f t="shared" si="48"/>
        <v>0</v>
      </c>
      <c r="BJ313" s="25" t="s">
        <v>82</v>
      </c>
      <c r="BK313" s="214">
        <f t="shared" si="49"/>
        <v>0</v>
      </c>
      <c r="BL313" s="25" t="s">
        <v>375</v>
      </c>
      <c r="BM313" s="25" t="s">
        <v>3088</v>
      </c>
    </row>
    <row r="314" spans="2:65" s="1" customFormat="1" ht="31.5" customHeight="1">
      <c r="B314" s="42"/>
      <c r="C314" s="277" t="s">
        <v>2419</v>
      </c>
      <c r="D314" s="277" t="s">
        <v>1079</v>
      </c>
      <c r="E314" s="278" t="s">
        <v>9620</v>
      </c>
      <c r="F314" s="279" t="s">
        <v>9621</v>
      </c>
      <c r="G314" s="280" t="s">
        <v>538</v>
      </c>
      <c r="H314" s="281">
        <v>18</v>
      </c>
      <c r="I314" s="282"/>
      <c r="J314" s="283">
        <f t="shared" si="40"/>
        <v>0</v>
      </c>
      <c r="K314" s="279" t="s">
        <v>21</v>
      </c>
      <c r="L314" s="284"/>
      <c r="M314" s="285" t="s">
        <v>21</v>
      </c>
      <c r="N314" s="286" t="s">
        <v>45</v>
      </c>
      <c r="O314" s="43"/>
      <c r="P314" s="212">
        <f t="shared" si="41"/>
        <v>0</v>
      </c>
      <c r="Q314" s="212">
        <v>0</v>
      </c>
      <c r="R314" s="212">
        <f t="shared" si="42"/>
        <v>0</v>
      </c>
      <c r="S314" s="212">
        <v>0</v>
      </c>
      <c r="T314" s="213">
        <f t="shared" si="43"/>
        <v>0</v>
      </c>
      <c r="AR314" s="25" t="s">
        <v>619</v>
      </c>
      <c r="AT314" s="25" t="s">
        <v>1079</v>
      </c>
      <c r="AU314" s="25" t="s">
        <v>82</v>
      </c>
      <c r="AY314" s="25" t="s">
        <v>308</v>
      </c>
      <c r="BE314" s="214">
        <f t="shared" si="44"/>
        <v>0</v>
      </c>
      <c r="BF314" s="214">
        <f t="shared" si="45"/>
        <v>0</v>
      </c>
      <c r="BG314" s="214">
        <f t="shared" si="46"/>
        <v>0</v>
      </c>
      <c r="BH314" s="214">
        <f t="shared" si="47"/>
        <v>0</v>
      </c>
      <c r="BI314" s="214">
        <f t="shared" si="48"/>
        <v>0</v>
      </c>
      <c r="BJ314" s="25" t="s">
        <v>82</v>
      </c>
      <c r="BK314" s="214">
        <f t="shared" si="49"/>
        <v>0</v>
      </c>
      <c r="BL314" s="25" t="s">
        <v>375</v>
      </c>
      <c r="BM314" s="25" t="s">
        <v>3095</v>
      </c>
    </row>
    <row r="315" spans="2:65" s="1" customFormat="1" ht="22.5" customHeight="1">
      <c r="B315" s="42"/>
      <c r="C315" s="277" t="s">
        <v>2422</v>
      </c>
      <c r="D315" s="277" t="s">
        <v>1079</v>
      </c>
      <c r="E315" s="278" t="s">
        <v>9622</v>
      </c>
      <c r="F315" s="279" t="s">
        <v>9623</v>
      </c>
      <c r="G315" s="280" t="s">
        <v>538</v>
      </c>
      <c r="H315" s="281">
        <v>60</v>
      </c>
      <c r="I315" s="282"/>
      <c r="J315" s="283">
        <f t="shared" si="40"/>
        <v>0</v>
      </c>
      <c r="K315" s="279" t="s">
        <v>21</v>
      </c>
      <c r="L315" s="284"/>
      <c r="M315" s="285" t="s">
        <v>21</v>
      </c>
      <c r="N315" s="286" t="s">
        <v>45</v>
      </c>
      <c r="O315" s="43"/>
      <c r="P315" s="212">
        <f t="shared" si="41"/>
        <v>0</v>
      </c>
      <c r="Q315" s="212">
        <v>0</v>
      </c>
      <c r="R315" s="212">
        <f t="shared" si="42"/>
        <v>0</v>
      </c>
      <c r="S315" s="212">
        <v>0</v>
      </c>
      <c r="T315" s="213">
        <f t="shared" si="43"/>
        <v>0</v>
      </c>
      <c r="AR315" s="25" t="s">
        <v>619</v>
      </c>
      <c r="AT315" s="25" t="s">
        <v>1079</v>
      </c>
      <c r="AU315" s="25" t="s">
        <v>82</v>
      </c>
      <c r="AY315" s="25" t="s">
        <v>308</v>
      </c>
      <c r="BE315" s="214">
        <f t="shared" si="44"/>
        <v>0</v>
      </c>
      <c r="BF315" s="214">
        <f t="shared" si="45"/>
        <v>0</v>
      </c>
      <c r="BG315" s="214">
        <f t="shared" si="46"/>
        <v>0</v>
      </c>
      <c r="BH315" s="214">
        <f t="shared" si="47"/>
        <v>0</v>
      </c>
      <c r="BI315" s="214">
        <f t="shared" si="48"/>
        <v>0</v>
      </c>
      <c r="BJ315" s="25" t="s">
        <v>82</v>
      </c>
      <c r="BK315" s="214">
        <f t="shared" si="49"/>
        <v>0</v>
      </c>
      <c r="BL315" s="25" t="s">
        <v>375</v>
      </c>
      <c r="BM315" s="25" t="s">
        <v>3107</v>
      </c>
    </row>
    <row r="316" spans="2:65" s="1" customFormat="1" ht="22.5" customHeight="1">
      <c r="B316" s="42"/>
      <c r="C316" s="277" t="s">
        <v>2425</v>
      </c>
      <c r="D316" s="277" t="s">
        <v>1079</v>
      </c>
      <c r="E316" s="278" t="s">
        <v>9624</v>
      </c>
      <c r="F316" s="279" t="s">
        <v>9625</v>
      </c>
      <c r="G316" s="280" t="s">
        <v>538</v>
      </c>
      <c r="H316" s="281">
        <v>50</v>
      </c>
      <c r="I316" s="282"/>
      <c r="J316" s="283">
        <f t="shared" si="40"/>
        <v>0</v>
      </c>
      <c r="K316" s="279" t="s">
        <v>21</v>
      </c>
      <c r="L316" s="284"/>
      <c r="M316" s="285" t="s">
        <v>21</v>
      </c>
      <c r="N316" s="286" t="s">
        <v>45</v>
      </c>
      <c r="O316" s="43"/>
      <c r="P316" s="212">
        <f t="shared" si="41"/>
        <v>0</v>
      </c>
      <c r="Q316" s="212">
        <v>0</v>
      </c>
      <c r="R316" s="212">
        <f t="shared" si="42"/>
        <v>0</v>
      </c>
      <c r="S316" s="212">
        <v>0</v>
      </c>
      <c r="T316" s="213">
        <f t="shared" si="43"/>
        <v>0</v>
      </c>
      <c r="AR316" s="25" t="s">
        <v>619</v>
      </c>
      <c r="AT316" s="25" t="s">
        <v>1079</v>
      </c>
      <c r="AU316" s="25" t="s">
        <v>82</v>
      </c>
      <c r="AY316" s="25" t="s">
        <v>308</v>
      </c>
      <c r="BE316" s="214">
        <f t="shared" si="44"/>
        <v>0</v>
      </c>
      <c r="BF316" s="214">
        <f t="shared" si="45"/>
        <v>0</v>
      </c>
      <c r="BG316" s="214">
        <f t="shared" si="46"/>
        <v>0</v>
      </c>
      <c r="BH316" s="214">
        <f t="shared" si="47"/>
        <v>0</v>
      </c>
      <c r="BI316" s="214">
        <f t="shared" si="48"/>
        <v>0</v>
      </c>
      <c r="BJ316" s="25" t="s">
        <v>82</v>
      </c>
      <c r="BK316" s="214">
        <f t="shared" si="49"/>
        <v>0</v>
      </c>
      <c r="BL316" s="25" t="s">
        <v>375</v>
      </c>
      <c r="BM316" s="25" t="s">
        <v>3119</v>
      </c>
    </row>
    <row r="317" spans="2:65" s="1" customFormat="1" ht="22.5" customHeight="1">
      <c r="B317" s="42"/>
      <c r="C317" s="277" t="s">
        <v>2429</v>
      </c>
      <c r="D317" s="277" t="s">
        <v>1079</v>
      </c>
      <c r="E317" s="278" t="s">
        <v>9626</v>
      </c>
      <c r="F317" s="279" t="s">
        <v>9625</v>
      </c>
      <c r="G317" s="280" t="s">
        <v>538</v>
      </c>
      <c r="H317" s="281">
        <v>18</v>
      </c>
      <c r="I317" s="282"/>
      <c r="J317" s="283">
        <f t="shared" si="40"/>
        <v>0</v>
      </c>
      <c r="K317" s="279" t="s">
        <v>21</v>
      </c>
      <c r="L317" s="284"/>
      <c r="M317" s="285" t="s">
        <v>21</v>
      </c>
      <c r="N317" s="286" t="s">
        <v>45</v>
      </c>
      <c r="O317" s="43"/>
      <c r="P317" s="212">
        <f t="shared" si="41"/>
        <v>0</v>
      </c>
      <c r="Q317" s="212">
        <v>0</v>
      </c>
      <c r="R317" s="212">
        <f t="shared" si="42"/>
        <v>0</v>
      </c>
      <c r="S317" s="212">
        <v>0</v>
      </c>
      <c r="T317" s="213">
        <f t="shared" si="43"/>
        <v>0</v>
      </c>
      <c r="AR317" s="25" t="s">
        <v>619</v>
      </c>
      <c r="AT317" s="25" t="s">
        <v>1079</v>
      </c>
      <c r="AU317" s="25" t="s">
        <v>82</v>
      </c>
      <c r="AY317" s="25" t="s">
        <v>308</v>
      </c>
      <c r="BE317" s="214">
        <f t="shared" si="44"/>
        <v>0</v>
      </c>
      <c r="BF317" s="214">
        <f t="shared" si="45"/>
        <v>0</v>
      </c>
      <c r="BG317" s="214">
        <f t="shared" si="46"/>
        <v>0</v>
      </c>
      <c r="BH317" s="214">
        <f t="shared" si="47"/>
        <v>0</v>
      </c>
      <c r="BI317" s="214">
        <f t="shared" si="48"/>
        <v>0</v>
      </c>
      <c r="BJ317" s="25" t="s">
        <v>82</v>
      </c>
      <c r="BK317" s="214">
        <f t="shared" si="49"/>
        <v>0</v>
      </c>
      <c r="BL317" s="25" t="s">
        <v>375</v>
      </c>
      <c r="BM317" s="25" t="s">
        <v>3129</v>
      </c>
    </row>
    <row r="318" spans="2:65" s="1" customFormat="1" ht="22.5" customHeight="1">
      <c r="B318" s="42"/>
      <c r="C318" s="277" t="s">
        <v>2432</v>
      </c>
      <c r="D318" s="277" t="s">
        <v>1079</v>
      </c>
      <c r="E318" s="278" t="s">
        <v>9627</v>
      </c>
      <c r="F318" s="279" t="s">
        <v>9628</v>
      </c>
      <c r="G318" s="280" t="s">
        <v>5275</v>
      </c>
      <c r="H318" s="281">
        <v>73</v>
      </c>
      <c r="I318" s="282"/>
      <c r="J318" s="283">
        <f t="shared" si="40"/>
        <v>0</v>
      </c>
      <c r="K318" s="279" t="s">
        <v>21</v>
      </c>
      <c r="L318" s="284"/>
      <c r="M318" s="285" t="s">
        <v>21</v>
      </c>
      <c r="N318" s="286" t="s">
        <v>45</v>
      </c>
      <c r="O318" s="43"/>
      <c r="P318" s="212">
        <f t="shared" si="41"/>
        <v>0</v>
      </c>
      <c r="Q318" s="212">
        <v>0</v>
      </c>
      <c r="R318" s="212">
        <f t="shared" si="42"/>
        <v>0</v>
      </c>
      <c r="S318" s="212">
        <v>0</v>
      </c>
      <c r="T318" s="213">
        <f t="shared" si="43"/>
        <v>0</v>
      </c>
      <c r="AR318" s="25" t="s">
        <v>619</v>
      </c>
      <c r="AT318" s="25" t="s">
        <v>1079</v>
      </c>
      <c r="AU318" s="25" t="s">
        <v>82</v>
      </c>
      <c r="AY318" s="25" t="s">
        <v>308</v>
      </c>
      <c r="BE318" s="214">
        <f t="shared" si="44"/>
        <v>0</v>
      </c>
      <c r="BF318" s="214">
        <f t="shared" si="45"/>
        <v>0</v>
      </c>
      <c r="BG318" s="214">
        <f t="shared" si="46"/>
        <v>0</v>
      </c>
      <c r="BH318" s="214">
        <f t="shared" si="47"/>
        <v>0</v>
      </c>
      <c r="BI318" s="214">
        <f t="shared" si="48"/>
        <v>0</v>
      </c>
      <c r="BJ318" s="25" t="s">
        <v>82</v>
      </c>
      <c r="BK318" s="214">
        <f t="shared" si="49"/>
        <v>0</v>
      </c>
      <c r="BL318" s="25" t="s">
        <v>375</v>
      </c>
      <c r="BM318" s="25" t="s">
        <v>3140</v>
      </c>
    </row>
    <row r="319" spans="2:65" s="1" customFormat="1" ht="31.5" customHeight="1">
      <c r="B319" s="42"/>
      <c r="C319" s="277" t="s">
        <v>2436</v>
      </c>
      <c r="D319" s="277" t="s">
        <v>1079</v>
      </c>
      <c r="E319" s="278" t="s">
        <v>9629</v>
      </c>
      <c r="F319" s="279" t="s">
        <v>9630</v>
      </c>
      <c r="G319" s="280" t="s">
        <v>5275</v>
      </c>
      <c r="H319" s="281">
        <v>240</v>
      </c>
      <c r="I319" s="282"/>
      <c r="J319" s="283">
        <f t="shared" si="40"/>
        <v>0</v>
      </c>
      <c r="K319" s="279" t="s">
        <v>21</v>
      </c>
      <c r="L319" s="284"/>
      <c r="M319" s="285" t="s">
        <v>21</v>
      </c>
      <c r="N319" s="286" t="s">
        <v>45</v>
      </c>
      <c r="O319" s="43"/>
      <c r="P319" s="212">
        <f t="shared" si="41"/>
        <v>0</v>
      </c>
      <c r="Q319" s="212">
        <v>0</v>
      </c>
      <c r="R319" s="212">
        <f t="shared" si="42"/>
        <v>0</v>
      </c>
      <c r="S319" s="212">
        <v>0</v>
      </c>
      <c r="T319" s="213">
        <f t="shared" si="43"/>
        <v>0</v>
      </c>
      <c r="AR319" s="25" t="s">
        <v>619</v>
      </c>
      <c r="AT319" s="25" t="s">
        <v>1079</v>
      </c>
      <c r="AU319" s="25" t="s">
        <v>82</v>
      </c>
      <c r="AY319" s="25" t="s">
        <v>308</v>
      </c>
      <c r="BE319" s="214">
        <f t="shared" si="44"/>
        <v>0</v>
      </c>
      <c r="BF319" s="214">
        <f t="shared" si="45"/>
        <v>0</v>
      </c>
      <c r="BG319" s="214">
        <f t="shared" si="46"/>
        <v>0</v>
      </c>
      <c r="BH319" s="214">
        <f t="shared" si="47"/>
        <v>0</v>
      </c>
      <c r="BI319" s="214">
        <f t="shared" si="48"/>
        <v>0</v>
      </c>
      <c r="BJ319" s="25" t="s">
        <v>82</v>
      </c>
      <c r="BK319" s="214">
        <f t="shared" si="49"/>
        <v>0</v>
      </c>
      <c r="BL319" s="25" t="s">
        <v>375</v>
      </c>
      <c r="BM319" s="25" t="s">
        <v>3152</v>
      </c>
    </row>
    <row r="320" spans="2:65" s="1" customFormat="1" ht="31.5" customHeight="1">
      <c r="B320" s="42"/>
      <c r="C320" s="277" t="s">
        <v>2440</v>
      </c>
      <c r="D320" s="277" t="s">
        <v>1079</v>
      </c>
      <c r="E320" s="278" t="s">
        <v>9631</v>
      </c>
      <c r="F320" s="279" t="s">
        <v>9632</v>
      </c>
      <c r="G320" s="280" t="s">
        <v>5275</v>
      </c>
      <c r="H320" s="281">
        <v>200</v>
      </c>
      <c r="I320" s="282"/>
      <c r="J320" s="283">
        <f t="shared" si="40"/>
        <v>0</v>
      </c>
      <c r="K320" s="279" t="s">
        <v>21</v>
      </c>
      <c r="L320" s="284"/>
      <c r="M320" s="285" t="s">
        <v>21</v>
      </c>
      <c r="N320" s="286" t="s">
        <v>45</v>
      </c>
      <c r="O320" s="43"/>
      <c r="P320" s="212">
        <f t="shared" si="41"/>
        <v>0</v>
      </c>
      <c r="Q320" s="212">
        <v>0</v>
      </c>
      <c r="R320" s="212">
        <f t="shared" si="42"/>
        <v>0</v>
      </c>
      <c r="S320" s="212">
        <v>0</v>
      </c>
      <c r="T320" s="213">
        <f t="shared" si="43"/>
        <v>0</v>
      </c>
      <c r="AR320" s="25" t="s">
        <v>619</v>
      </c>
      <c r="AT320" s="25" t="s">
        <v>1079</v>
      </c>
      <c r="AU320" s="25" t="s">
        <v>82</v>
      </c>
      <c r="AY320" s="25" t="s">
        <v>308</v>
      </c>
      <c r="BE320" s="214">
        <f t="shared" si="44"/>
        <v>0</v>
      </c>
      <c r="BF320" s="214">
        <f t="shared" si="45"/>
        <v>0</v>
      </c>
      <c r="BG320" s="214">
        <f t="shared" si="46"/>
        <v>0</v>
      </c>
      <c r="BH320" s="214">
        <f t="shared" si="47"/>
        <v>0</v>
      </c>
      <c r="BI320" s="214">
        <f t="shared" si="48"/>
        <v>0</v>
      </c>
      <c r="BJ320" s="25" t="s">
        <v>82</v>
      </c>
      <c r="BK320" s="214">
        <f t="shared" si="49"/>
        <v>0</v>
      </c>
      <c r="BL320" s="25" t="s">
        <v>375</v>
      </c>
      <c r="BM320" s="25" t="s">
        <v>3164</v>
      </c>
    </row>
    <row r="321" spans="2:65" s="1" customFormat="1" ht="31.5" customHeight="1">
      <c r="B321" s="42"/>
      <c r="C321" s="277" t="s">
        <v>2446</v>
      </c>
      <c r="D321" s="277" t="s">
        <v>1079</v>
      </c>
      <c r="E321" s="278" t="s">
        <v>9633</v>
      </c>
      <c r="F321" s="279" t="s">
        <v>9634</v>
      </c>
      <c r="G321" s="280" t="s">
        <v>5275</v>
      </c>
      <c r="H321" s="281">
        <v>72</v>
      </c>
      <c r="I321" s="282"/>
      <c r="J321" s="283">
        <f t="shared" si="40"/>
        <v>0</v>
      </c>
      <c r="K321" s="279" t="s">
        <v>21</v>
      </c>
      <c r="L321" s="284"/>
      <c r="M321" s="285" t="s">
        <v>21</v>
      </c>
      <c r="N321" s="286" t="s">
        <v>45</v>
      </c>
      <c r="O321" s="43"/>
      <c r="P321" s="212">
        <f t="shared" si="41"/>
        <v>0</v>
      </c>
      <c r="Q321" s="212">
        <v>0</v>
      </c>
      <c r="R321" s="212">
        <f t="shared" si="42"/>
        <v>0</v>
      </c>
      <c r="S321" s="212">
        <v>0</v>
      </c>
      <c r="T321" s="213">
        <f t="shared" si="43"/>
        <v>0</v>
      </c>
      <c r="AR321" s="25" t="s">
        <v>619</v>
      </c>
      <c r="AT321" s="25" t="s">
        <v>1079</v>
      </c>
      <c r="AU321" s="25" t="s">
        <v>82</v>
      </c>
      <c r="AY321" s="25" t="s">
        <v>308</v>
      </c>
      <c r="BE321" s="214">
        <f t="shared" si="44"/>
        <v>0</v>
      </c>
      <c r="BF321" s="214">
        <f t="shared" si="45"/>
        <v>0</v>
      </c>
      <c r="BG321" s="214">
        <f t="shared" si="46"/>
        <v>0</v>
      </c>
      <c r="BH321" s="214">
        <f t="shared" si="47"/>
        <v>0</v>
      </c>
      <c r="BI321" s="214">
        <f t="shared" si="48"/>
        <v>0</v>
      </c>
      <c r="BJ321" s="25" t="s">
        <v>82</v>
      </c>
      <c r="BK321" s="214">
        <f t="shared" si="49"/>
        <v>0</v>
      </c>
      <c r="BL321" s="25" t="s">
        <v>375</v>
      </c>
      <c r="BM321" s="25" t="s">
        <v>3177</v>
      </c>
    </row>
    <row r="322" spans="2:65" s="1" customFormat="1" ht="44.25" customHeight="1">
      <c r="B322" s="42"/>
      <c r="C322" s="277" t="s">
        <v>2450</v>
      </c>
      <c r="D322" s="277" t="s">
        <v>1079</v>
      </c>
      <c r="E322" s="278" t="s">
        <v>9635</v>
      </c>
      <c r="F322" s="279" t="s">
        <v>9636</v>
      </c>
      <c r="G322" s="280" t="s">
        <v>538</v>
      </c>
      <c r="H322" s="281">
        <v>36</v>
      </c>
      <c r="I322" s="282"/>
      <c r="J322" s="283">
        <f t="shared" si="40"/>
        <v>0</v>
      </c>
      <c r="K322" s="279" t="s">
        <v>21</v>
      </c>
      <c r="L322" s="284"/>
      <c r="M322" s="285" t="s">
        <v>21</v>
      </c>
      <c r="N322" s="286" t="s">
        <v>45</v>
      </c>
      <c r="O322" s="43"/>
      <c r="P322" s="212">
        <f t="shared" si="41"/>
        <v>0</v>
      </c>
      <c r="Q322" s="212">
        <v>0</v>
      </c>
      <c r="R322" s="212">
        <f t="shared" si="42"/>
        <v>0</v>
      </c>
      <c r="S322" s="212">
        <v>0</v>
      </c>
      <c r="T322" s="213">
        <f t="shared" si="43"/>
        <v>0</v>
      </c>
      <c r="AR322" s="25" t="s">
        <v>619</v>
      </c>
      <c r="AT322" s="25" t="s">
        <v>1079</v>
      </c>
      <c r="AU322" s="25" t="s">
        <v>82</v>
      </c>
      <c r="AY322" s="25" t="s">
        <v>308</v>
      </c>
      <c r="BE322" s="214">
        <f t="shared" si="44"/>
        <v>0</v>
      </c>
      <c r="BF322" s="214">
        <f t="shared" si="45"/>
        <v>0</v>
      </c>
      <c r="BG322" s="214">
        <f t="shared" si="46"/>
        <v>0</v>
      </c>
      <c r="BH322" s="214">
        <f t="shared" si="47"/>
        <v>0</v>
      </c>
      <c r="BI322" s="214">
        <f t="shared" si="48"/>
        <v>0</v>
      </c>
      <c r="BJ322" s="25" t="s">
        <v>82</v>
      </c>
      <c r="BK322" s="214">
        <f t="shared" si="49"/>
        <v>0</v>
      </c>
      <c r="BL322" s="25" t="s">
        <v>375</v>
      </c>
      <c r="BM322" s="25" t="s">
        <v>3186</v>
      </c>
    </row>
    <row r="323" spans="2:65" s="1" customFormat="1" ht="44.25" customHeight="1">
      <c r="B323" s="42"/>
      <c r="C323" s="277" t="s">
        <v>2456</v>
      </c>
      <c r="D323" s="277" t="s">
        <v>1079</v>
      </c>
      <c r="E323" s="278" t="s">
        <v>9637</v>
      </c>
      <c r="F323" s="279" t="s">
        <v>9638</v>
      </c>
      <c r="G323" s="280" t="s">
        <v>538</v>
      </c>
      <c r="H323" s="281">
        <v>72</v>
      </c>
      <c r="I323" s="282"/>
      <c r="J323" s="283">
        <f t="shared" si="40"/>
        <v>0</v>
      </c>
      <c r="K323" s="279" t="s">
        <v>21</v>
      </c>
      <c r="L323" s="284"/>
      <c r="M323" s="285" t="s">
        <v>21</v>
      </c>
      <c r="N323" s="286" t="s">
        <v>45</v>
      </c>
      <c r="O323" s="43"/>
      <c r="P323" s="212">
        <f t="shared" si="41"/>
        <v>0</v>
      </c>
      <c r="Q323" s="212">
        <v>0</v>
      </c>
      <c r="R323" s="212">
        <f t="shared" si="42"/>
        <v>0</v>
      </c>
      <c r="S323" s="212">
        <v>0</v>
      </c>
      <c r="T323" s="213">
        <f t="shared" si="43"/>
        <v>0</v>
      </c>
      <c r="AR323" s="25" t="s">
        <v>619</v>
      </c>
      <c r="AT323" s="25" t="s">
        <v>1079</v>
      </c>
      <c r="AU323" s="25" t="s">
        <v>82</v>
      </c>
      <c r="AY323" s="25" t="s">
        <v>308</v>
      </c>
      <c r="BE323" s="214">
        <f t="shared" si="44"/>
        <v>0</v>
      </c>
      <c r="BF323" s="214">
        <f t="shared" si="45"/>
        <v>0</v>
      </c>
      <c r="BG323" s="214">
        <f t="shared" si="46"/>
        <v>0</v>
      </c>
      <c r="BH323" s="214">
        <f t="shared" si="47"/>
        <v>0</v>
      </c>
      <c r="BI323" s="214">
        <f t="shared" si="48"/>
        <v>0</v>
      </c>
      <c r="BJ323" s="25" t="s">
        <v>82</v>
      </c>
      <c r="BK323" s="214">
        <f t="shared" si="49"/>
        <v>0</v>
      </c>
      <c r="BL323" s="25" t="s">
        <v>375</v>
      </c>
      <c r="BM323" s="25" t="s">
        <v>3194</v>
      </c>
    </row>
    <row r="324" spans="2:65" s="1" customFormat="1" ht="44.25" customHeight="1">
      <c r="B324" s="42"/>
      <c r="C324" s="277" t="s">
        <v>2458</v>
      </c>
      <c r="D324" s="277" t="s">
        <v>1079</v>
      </c>
      <c r="E324" s="278" t="s">
        <v>9639</v>
      </c>
      <c r="F324" s="279" t="s">
        <v>9640</v>
      </c>
      <c r="G324" s="280" t="s">
        <v>5275</v>
      </c>
      <c r="H324" s="281">
        <v>144</v>
      </c>
      <c r="I324" s="282"/>
      <c r="J324" s="283">
        <f t="shared" si="40"/>
        <v>0</v>
      </c>
      <c r="K324" s="279" t="s">
        <v>21</v>
      </c>
      <c r="L324" s="284"/>
      <c r="M324" s="285" t="s">
        <v>21</v>
      </c>
      <c r="N324" s="286" t="s">
        <v>45</v>
      </c>
      <c r="O324" s="43"/>
      <c r="P324" s="212">
        <f t="shared" si="41"/>
        <v>0</v>
      </c>
      <c r="Q324" s="212">
        <v>0</v>
      </c>
      <c r="R324" s="212">
        <f t="shared" si="42"/>
        <v>0</v>
      </c>
      <c r="S324" s="212">
        <v>0</v>
      </c>
      <c r="T324" s="213">
        <f t="shared" si="43"/>
        <v>0</v>
      </c>
      <c r="AR324" s="25" t="s">
        <v>619</v>
      </c>
      <c r="AT324" s="25" t="s">
        <v>1079</v>
      </c>
      <c r="AU324" s="25" t="s">
        <v>82</v>
      </c>
      <c r="AY324" s="25" t="s">
        <v>308</v>
      </c>
      <c r="BE324" s="214">
        <f t="shared" si="44"/>
        <v>0</v>
      </c>
      <c r="BF324" s="214">
        <f t="shared" si="45"/>
        <v>0</v>
      </c>
      <c r="BG324" s="214">
        <f t="shared" si="46"/>
        <v>0</v>
      </c>
      <c r="BH324" s="214">
        <f t="shared" si="47"/>
        <v>0</v>
      </c>
      <c r="BI324" s="214">
        <f t="shared" si="48"/>
        <v>0</v>
      </c>
      <c r="BJ324" s="25" t="s">
        <v>82</v>
      </c>
      <c r="BK324" s="214">
        <f t="shared" si="49"/>
        <v>0</v>
      </c>
      <c r="BL324" s="25" t="s">
        <v>375</v>
      </c>
      <c r="BM324" s="25" t="s">
        <v>3202</v>
      </c>
    </row>
    <row r="325" spans="2:65" s="1" customFormat="1" ht="44.25" customHeight="1">
      <c r="B325" s="42"/>
      <c r="C325" s="277" t="s">
        <v>2464</v>
      </c>
      <c r="D325" s="277" t="s">
        <v>1079</v>
      </c>
      <c r="E325" s="278" t="s">
        <v>9641</v>
      </c>
      <c r="F325" s="279" t="s">
        <v>9642</v>
      </c>
      <c r="G325" s="280" t="s">
        <v>5275</v>
      </c>
      <c r="H325" s="281">
        <v>288</v>
      </c>
      <c r="I325" s="282"/>
      <c r="J325" s="283">
        <f t="shared" si="40"/>
        <v>0</v>
      </c>
      <c r="K325" s="279" t="s">
        <v>21</v>
      </c>
      <c r="L325" s="284"/>
      <c r="M325" s="285" t="s">
        <v>21</v>
      </c>
      <c r="N325" s="286" t="s">
        <v>45</v>
      </c>
      <c r="O325" s="43"/>
      <c r="P325" s="212">
        <f t="shared" si="41"/>
        <v>0</v>
      </c>
      <c r="Q325" s="212">
        <v>0</v>
      </c>
      <c r="R325" s="212">
        <f t="shared" si="42"/>
        <v>0</v>
      </c>
      <c r="S325" s="212">
        <v>0</v>
      </c>
      <c r="T325" s="213">
        <f t="shared" si="43"/>
        <v>0</v>
      </c>
      <c r="AR325" s="25" t="s">
        <v>619</v>
      </c>
      <c r="AT325" s="25" t="s">
        <v>1079</v>
      </c>
      <c r="AU325" s="25" t="s">
        <v>82</v>
      </c>
      <c r="AY325" s="25" t="s">
        <v>308</v>
      </c>
      <c r="BE325" s="214">
        <f t="shared" si="44"/>
        <v>0</v>
      </c>
      <c r="BF325" s="214">
        <f t="shared" si="45"/>
        <v>0</v>
      </c>
      <c r="BG325" s="214">
        <f t="shared" si="46"/>
        <v>0</v>
      </c>
      <c r="BH325" s="214">
        <f t="shared" si="47"/>
        <v>0</v>
      </c>
      <c r="BI325" s="214">
        <f t="shared" si="48"/>
        <v>0</v>
      </c>
      <c r="BJ325" s="25" t="s">
        <v>82</v>
      </c>
      <c r="BK325" s="214">
        <f t="shared" si="49"/>
        <v>0</v>
      </c>
      <c r="BL325" s="25" t="s">
        <v>375</v>
      </c>
      <c r="BM325" s="25" t="s">
        <v>3210</v>
      </c>
    </row>
    <row r="326" spans="2:65" s="1" customFormat="1" ht="22.5" customHeight="1">
      <c r="B326" s="42"/>
      <c r="C326" s="277" t="s">
        <v>2469</v>
      </c>
      <c r="D326" s="277" t="s">
        <v>1079</v>
      </c>
      <c r="E326" s="278" t="s">
        <v>9643</v>
      </c>
      <c r="F326" s="279" t="s">
        <v>9644</v>
      </c>
      <c r="G326" s="280" t="s">
        <v>5275</v>
      </c>
      <c r="H326" s="281">
        <v>97</v>
      </c>
      <c r="I326" s="282"/>
      <c r="J326" s="283">
        <f t="shared" si="40"/>
        <v>0</v>
      </c>
      <c r="K326" s="279" t="s">
        <v>21</v>
      </c>
      <c r="L326" s="284"/>
      <c r="M326" s="285" t="s">
        <v>21</v>
      </c>
      <c r="N326" s="286" t="s">
        <v>45</v>
      </c>
      <c r="O326" s="43"/>
      <c r="P326" s="212">
        <f t="shared" si="41"/>
        <v>0</v>
      </c>
      <c r="Q326" s="212">
        <v>0</v>
      </c>
      <c r="R326" s="212">
        <f t="shared" si="42"/>
        <v>0</v>
      </c>
      <c r="S326" s="212">
        <v>0</v>
      </c>
      <c r="T326" s="213">
        <f t="shared" si="43"/>
        <v>0</v>
      </c>
      <c r="AR326" s="25" t="s">
        <v>619</v>
      </c>
      <c r="AT326" s="25" t="s">
        <v>1079</v>
      </c>
      <c r="AU326" s="25" t="s">
        <v>82</v>
      </c>
      <c r="AY326" s="25" t="s">
        <v>308</v>
      </c>
      <c r="BE326" s="214">
        <f t="shared" si="44"/>
        <v>0</v>
      </c>
      <c r="BF326" s="214">
        <f t="shared" si="45"/>
        <v>0</v>
      </c>
      <c r="BG326" s="214">
        <f t="shared" si="46"/>
        <v>0</v>
      </c>
      <c r="BH326" s="214">
        <f t="shared" si="47"/>
        <v>0</v>
      </c>
      <c r="BI326" s="214">
        <f t="shared" si="48"/>
        <v>0</v>
      </c>
      <c r="BJ326" s="25" t="s">
        <v>82</v>
      </c>
      <c r="BK326" s="214">
        <f t="shared" si="49"/>
        <v>0</v>
      </c>
      <c r="BL326" s="25" t="s">
        <v>375</v>
      </c>
      <c r="BM326" s="25" t="s">
        <v>3218</v>
      </c>
    </row>
    <row r="327" spans="2:65" s="1" customFormat="1" ht="22.5" customHeight="1">
      <c r="B327" s="42"/>
      <c r="C327" s="277" t="s">
        <v>2473</v>
      </c>
      <c r="D327" s="277" t="s">
        <v>1079</v>
      </c>
      <c r="E327" s="278" t="s">
        <v>9645</v>
      </c>
      <c r="F327" s="279" t="s">
        <v>9646</v>
      </c>
      <c r="G327" s="280" t="s">
        <v>5275</v>
      </c>
      <c r="H327" s="281">
        <v>650</v>
      </c>
      <c r="I327" s="282"/>
      <c r="J327" s="283">
        <f t="shared" si="40"/>
        <v>0</v>
      </c>
      <c r="K327" s="279" t="s">
        <v>21</v>
      </c>
      <c r="L327" s="284"/>
      <c r="M327" s="285" t="s">
        <v>21</v>
      </c>
      <c r="N327" s="286" t="s">
        <v>45</v>
      </c>
      <c r="O327" s="43"/>
      <c r="P327" s="212">
        <f t="shared" si="41"/>
        <v>0</v>
      </c>
      <c r="Q327" s="212">
        <v>0</v>
      </c>
      <c r="R327" s="212">
        <f t="shared" si="42"/>
        <v>0</v>
      </c>
      <c r="S327" s="212">
        <v>0</v>
      </c>
      <c r="T327" s="213">
        <f t="shared" si="43"/>
        <v>0</v>
      </c>
      <c r="AR327" s="25" t="s">
        <v>619</v>
      </c>
      <c r="AT327" s="25" t="s">
        <v>1079</v>
      </c>
      <c r="AU327" s="25" t="s">
        <v>82</v>
      </c>
      <c r="AY327" s="25" t="s">
        <v>308</v>
      </c>
      <c r="BE327" s="214">
        <f t="shared" si="44"/>
        <v>0</v>
      </c>
      <c r="BF327" s="214">
        <f t="shared" si="45"/>
        <v>0</v>
      </c>
      <c r="BG327" s="214">
        <f t="shared" si="46"/>
        <v>0</v>
      </c>
      <c r="BH327" s="214">
        <f t="shared" si="47"/>
        <v>0</v>
      </c>
      <c r="BI327" s="214">
        <f t="shared" si="48"/>
        <v>0</v>
      </c>
      <c r="BJ327" s="25" t="s">
        <v>82</v>
      </c>
      <c r="BK327" s="214">
        <f t="shared" si="49"/>
        <v>0</v>
      </c>
      <c r="BL327" s="25" t="s">
        <v>375</v>
      </c>
      <c r="BM327" s="25" t="s">
        <v>3226</v>
      </c>
    </row>
    <row r="328" spans="2:65" s="1" customFormat="1" ht="22.5" customHeight="1">
      <c r="B328" s="42"/>
      <c r="C328" s="277" t="s">
        <v>2478</v>
      </c>
      <c r="D328" s="277" t="s">
        <v>1079</v>
      </c>
      <c r="E328" s="278" t="s">
        <v>9647</v>
      </c>
      <c r="F328" s="279" t="s">
        <v>9648</v>
      </c>
      <c r="G328" s="280" t="s">
        <v>5275</v>
      </c>
      <c r="H328" s="281">
        <v>312</v>
      </c>
      <c r="I328" s="282"/>
      <c r="J328" s="283">
        <f t="shared" si="40"/>
        <v>0</v>
      </c>
      <c r="K328" s="279" t="s">
        <v>21</v>
      </c>
      <c r="L328" s="284"/>
      <c r="M328" s="285" t="s">
        <v>21</v>
      </c>
      <c r="N328" s="286" t="s">
        <v>45</v>
      </c>
      <c r="O328" s="43"/>
      <c r="P328" s="212">
        <f t="shared" si="41"/>
        <v>0</v>
      </c>
      <c r="Q328" s="212">
        <v>0</v>
      </c>
      <c r="R328" s="212">
        <f t="shared" si="42"/>
        <v>0</v>
      </c>
      <c r="S328" s="212">
        <v>0</v>
      </c>
      <c r="T328" s="213">
        <f t="shared" si="43"/>
        <v>0</v>
      </c>
      <c r="AR328" s="25" t="s">
        <v>619</v>
      </c>
      <c r="AT328" s="25" t="s">
        <v>1079</v>
      </c>
      <c r="AU328" s="25" t="s">
        <v>82</v>
      </c>
      <c r="AY328" s="25" t="s">
        <v>308</v>
      </c>
      <c r="BE328" s="214">
        <f t="shared" si="44"/>
        <v>0</v>
      </c>
      <c r="BF328" s="214">
        <f t="shared" si="45"/>
        <v>0</v>
      </c>
      <c r="BG328" s="214">
        <f t="shared" si="46"/>
        <v>0</v>
      </c>
      <c r="BH328" s="214">
        <f t="shared" si="47"/>
        <v>0</v>
      </c>
      <c r="BI328" s="214">
        <f t="shared" si="48"/>
        <v>0</v>
      </c>
      <c r="BJ328" s="25" t="s">
        <v>82</v>
      </c>
      <c r="BK328" s="214">
        <f t="shared" si="49"/>
        <v>0</v>
      </c>
      <c r="BL328" s="25" t="s">
        <v>375</v>
      </c>
      <c r="BM328" s="25" t="s">
        <v>3234</v>
      </c>
    </row>
    <row r="329" spans="2:65" s="1" customFormat="1" ht="22.5" customHeight="1">
      <c r="B329" s="42"/>
      <c r="C329" s="277" t="s">
        <v>2482</v>
      </c>
      <c r="D329" s="277" t="s">
        <v>1079</v>
      </c>
      <c r="E329" s="278" t="s">
        <v>9649</v>
      </c>
      <c r="F329" s="279" t="s">
        <v>9650</v>
      </c>
      <c r="G329" s="280" t="s">
        <v>5275</v>
      </c>
      <c r="H329" s="281">
        <v>614</v>
      </c>
      <c r="I329" s="282"/>
      <c r="J329" s="283">
        <f t="shared" si="40"/>
        <v>0</v>
      </c>
      <c r="K329" s="279" t="s">
        <v>21</v>
      </c>
      <c r="L329" s="284"/>
      <c r="M329" s="285" t="s">
        <v>21</v>
      </c>
      <c r="N329" s="286" t="s">
        <v>45</v>
      </c>
      <c r="O329" s="43"/>
      <c r="P329" s="212">
        <f t="shared" si="41"/>
        <v>0</v>
      </c>
      <c r="Q329" s="212">
        <v>0</v>
      </c>
      <c r="R329" s="212">
        <f t="shared" si="42"/>
        <v>0</v>
      </c>
      <c r="S329" s="212">
        <v>0</v>
      </c>
      <c r="T329" s="213">
        <f t="shared" si="43"/>
        <v>0</v>
      </c>
      <c r="AR329" s="25" t="s">
        <v>619</v>
      </c>
      <c r="AT329" s="25" t="s">
        <v>1079</v>
      </c>
      <c r="AU329" s="25" t="s">
        <v>82</v>
      </c>
      <c r="AY329" s="25" t="s">
        <v>308</v>
      </c>
      <c r="BE329" s="214">
        <f t="shared" si="44"/>
        <v>0</v>
      </c>
      <c r="BF329" s="214">
        <f t="shared" si="45"/>
        <v>0</v>
      </c>
      <c r="BG329" s="214">
        <f t="shared" si="46"/>
        <v>0</v>
      </c>
      <c r="BH329" s="214">
        <f t="shared" si="47"/>
        <v>0</v>
      </c>
      <c r="BI329" s="214">
        <f t="shared" si="48"/>
        <v>0</v>
      </c>
      <c r="BJ329" s="25" t="s">
        <v>82</v>
      </c>
      <c r="BK329" s="214">
        <f t="shared" si="49"/>
        <v>0</v>
      </c>
      <c r="BL329" s="25" t="s">
        <v>375</v>
      </c>
      <c r="BM329" s="25" t="s">
        <v>3245</v>
      </c>
    </row>
    <row r="330" spans="2:65" s="1" customFormat="1" ht="22.5" customHeight="1">
      <c r="B330" s="42"/>
      <c r="C330" s="277" t="s">
        <v>2486</v>
      </c>
      <c r="D330" s="277" t="s">
        <v>1079</v>
      </c>
      <c r="E330" s="278" t="s">
        <v>9651</v>
      </c>
      <c r="F330" s="279" t="s">
        <v>9652</v>
      </c>
      <c r="G330" s="280" t="s">
        <v>5275</v>
      </c>
      <c r="H330" s="281">
        <v>174</v>
      </c>
      <c r="I330" s="282"/>
      <c r="J330" s="283">
        <f t="shared" si="40"/>
        <v>0</v>
      </c>
      <c r="K330" s="279" t="s">
        <v>21</v>
      </c>
      <c r="L330" s="284"/>
      <c r="M330" s="285" t="s">
        <v>21</v>
      </c>
      <c r="N330" s="286" t="s">
        <v>45</v>
      </c>
      <c r="O330" s="43"/>
      <c r="P330" s="212">
        <f t="shared" si="41"/>
        <v>0</v>
      </c>
      <c r="Q330" s="212">
        <v>0</v>
      </c>
      <c r="R330" s="212">
        <f t="shared" si="42"/>
        <v>0</v>
      </c>
      <c r="S330" s="212">
        <v>0</v>
      </c>
      <c r="T330" s="213">
        <f t="shared" si="43"/>
        <v>0</v>
      </c>
      <c r="AR330" s="25" t="s">
        <v>619</v>
      </c>
      <c r="AT330" s="25" t="s">
        <v>1079</v>
      </c>
      <c r="AU330" s="25" t="s">
        <v>82</v>
      </c>
      <c r="AY330" s="25" t="s">
        <v>308</v>
      </c>
      <c r="BE330" s="214">
        <f t="shared" si="44"/>
        <v>0</v>
      </c>
      <c r="BF330" s="214">
        <f t="shared" si="45"/>
        <v>0</v>
      </c>
      <c r="BG330" s="214">
        <f t="shared" si="46"/>
        <v>0</v>
      </c>
      <c r="BH330" s="214">
        <f t="shared" si="47"/>
        <v>0</v>
      </c>
      <c r="BI330" s="214">
        <f t="shared" si="48"/>
        <v>0</v>
      </c>
      <c r="BJ330" s="25" t="s">
        <v>82</v>
      </c>
      <c r="BK330" s="214">
        <f t="shared" si="49"/>
        <v>0</v>
      </c>
      <c r="BL330" s="25" t="s">
        <v>375</v>
      </c>
      <c r="BM330" s="25" t="s">
        <v>3253</v>
      </c>
    </row>
    <row r="331" spans="2:65" s="1" customFormat="1" ht="22.5" customHeight="1">
      <c r="B331" s="42"/>
      <c r="C331" s="277" t="s">
        <v>2490</v>
      </c>
      <c r="D331" s="277" t="s">
        <v>1079</v>
      </c>
      <c r="E331" s="278" t="s">
        <v>9653</v>
      </c>
      <c r="F331" s="279" t="s">
        <v>9654</v>
      </c>
      <c r="G331" s="280" t="s">
        <v>5275</v>
      </c>
      <c r="H331" s="281">
        <v>234</v>
      </c>
      <c r="I331" s="282"/>
      <c r="J331" s="283">
        <f t="shared" si="40"/>
        <v>0</v>
      </c>
      <c r="K331" s="279" t="s">
        <v>21</v>
      </c>
      <c r="L331" s="284"/>
      <c r="M331" s="285" t="s">
        <v>21</v>
      </c>
      <c r="N331" s="286" t="s">
        <v>45</v>
      </c>
      <c r="O331" s="43"/>
      <c r="P331" s="212">
        <f t="shared" si="41"/>
        <v>0</v>
      </c>
      <c r="Q331" s="212">
        <v>0</v>
      </c>
      <c r="R331" s="212">
        <f t="shared" si="42"/>
        <v>0</v>
      </c>
      <c r="S331" s="212">
        <v>0</v>
      </c>
      <c r="T331" s="213">
        <f t="shared" si="43"/>
        <v>0</v>
      </c>
      <c r="AR331" s="25" t="s">
        <v>619</v>
      </c>
      <c r="AT331" s="25" t="s">
        <v>1079</v>
      </c>
      <c r="AU331" s="25" t="s">
        <v>82</v>
      </c>
      <c r="AY331" s="25" t="s">
        <v>308</v>
      </c>
      <c r="BE331" s="214">
        <f t="shared" si="44"/>
        <v>0</v>
      </c>
      <c r="BF331" s="214">
        <f t="shared" si="45"/>
        <v>0</v>
      </c>
      <c r="BG331" s="214">
        <f t="shared" si="46"/>
        <v>0</v>
      </c>
      <c r="BH331" s="214">
        <f t="shared" si="47"/>
        <v>0</v>
      </c>
      <c r="BI331" s="214">
        <f t="shared" si="48"/>
        <v>0</v>
      </c>
      <c r="BJ331" s="25" t="s">
        <v>82</v>
      </c>
      <c r="BK331" s="214">
        <f t="shared" si="49"/>
        <v>0</v>
      </c>
      <c r="BL331" s="25" t="s">
        <v>375</v>
      </c>
      <c r="BM331" s="25" t="s">
        <v>3261</v>
      </c>
    </row>
    <row r="332" spans="2:65" s="1" customFormat="1" ht="22.5" customHeight="1">
      <c r="B332" s="42"/>
      <c r="C332" s="277" t="s">
        <v>2495</v>
      </c>
      <c r="D332" s="277" t="s">
        <v>1079</v>
      </c>
      <c r="E332" s="278" t="s">
        <v>9655</v>
      </c>
      <c r="F332" s="279" t="s">
        <v>9656</v>
      </c>
      <c r="G332" s="280" t="s">
        <v>5275</v>
      </c>
      <c r="H332" s="281">
        <v>42</v>
      </c>
      <c r="I332" s="282"/>
      <c r="J332" s="283">
        <f t="shared" si="40"/>
        <v>0</v>
      </c>
      <c r="K332" s="279" t="s">
        <v>21</v>
      </c>
      <c r="L332" s="284"/>
      <c r="M332" s="285" t="s">
        <v>21</v>
      </c>
      <c r="N332" s="286" t="s">
        <v>45</v>
      </c>
      <c r="O332" s="43"/>
      <c r="P332" s="212">
        <f t="shared" si="41"/>
        <v>0</v>
      </c>
      <c r="Q332" s="212">
        <v>0</v>
      </c>
      <c r="R332" s="212">
        <f t="shared" si="42"/>
        <v>0</v>
      </c>
      <c r="S332" s="212">
        <v>0</v>
      </c>
      <c r="T332" s="213">
        <f t="shared" si="43"/>
        <v>0</v>
      </c>
      <c r="AR332" s="25" t="s">
        <v>619</v>
      </c>
      <c r="AT332" s="25" t="s">
        <v>1079</v>
      </c>
      <c r="AU332" s="25" t="s">
        <v>82</v>
      </c>
      <c r="AY332" s="25" t="s">
        <v>308</v>
      </c>
      <c r="BE332" s="214">
        <f t="shared" si="44"/>
        <v>0</v>
      </c>
      <c r="BF332" s="214">
        <f t="shared" si="45"/>
        <v>0</v>
      </c>
      <c r="BG332" s="214">
        <f t="shared" si="46"/>
        <v>0</v>
      </c>
      <c r="BH332" s="214">
        <f t="shared" si="47"/>
        <v>0</v>
      </c>
      <c r="BI332" s="214">
        <f t="shared" si="48"/>
        <v>0</v>
      </c>
      <c r="BJ332" s="25" t="s">
        <v>82</v>
      </c>
      <c r="BK332" s="214">
        <f t="shared" si="49"/>
        <v>0</v>
      </c>
      <c r="BL332" s="25" t="s">
        <v>375</v>
      </c>
      <c r="BM332" s="25" t="s">
        <v>3270</v>
      </c>
    </row>
    <row r="333" spans="2:65" s="1" customFormat="1" ht="22.5" customHeight="1">
      <c r="B333" s="42"/>
      <c r="C333" s="277" t="s">
        <v>2501</v>
      </c>
      <c r="D333" s="277" t="s">
        <v>1079</v>
      </c>
      <c r="E333" s="278" t="s">
        <v>9657</v>
      </c>
      <c r="F333" s="279" t="s">
        <v>9658</v>
      </c>
      <c r="G333" s="280" t="s">
        <v>5275</v>
      </c>
      <c r="H333" s="281">
        <v>206</v>
      </c>
      <c r="I333" s="282"/>
      <c r="J333" s="283">
        <f t="shared" si="40"/>
        <v>0</v>
      </c>
      <c r="K333" s="279" t="s">
        <v>21</v>
      </c>
      <c r="L333" s="284"/>
      <c r="M333" s="285" t="s">
        <v>21</v>
      </c>
      <c r="N333" s="286" t="s">
        <v>45</v>
      </c>
      <c r="O333" s="43"/>
      <c r="P333" s="212">
        <f t="shared" si="41"/>
        <v>0</v>
      </c>
      <c r="Q333" s="212">
        <v>0</v>
      </c>
      <c r="R333" s="212">
        <f t="shared" si="42"/>
        <v>0</v>
      </c>
      <c r="S333" s="212">
        <v>0</v>
      </c>
      <c r="T333" s="213">
        <f t="shared" si="43"/>
        <v>0</v>
      </c>
      <c r="AR333" s="25" t="s">
        <v>619</v>
      </c>
      <c r="AT333" s="25" t="s">
        <v>1079</v>
      </c>
      <c r="AU333" s="25" t="s">
        <v>82</v>
      </c>
      <c r="AY333" s="25" t="s">
        <v>308</v>
      </c>
      <c r="BE333" s="214">
        <f t="shared" si="44"/>
        <v>0</v>
      </c>
      <c r="BF333" s="214">
        <f t="shared" si="45"/>
        <v>0</v>
      </c>
      <c r="BG333" s="214">
        <f t="shared" si="46"/>
        <v>0</v>
      </c>
      <c r="BH333" s="214">
        <f t="shared" si="47"/>
        <v>0</v>
      </c>
      <c r="BI333" s="214">
        <f t="shared" si="48"/>
        <v>0</v>
      </c>
      <c r="BJ333" s="25" t="s">
        <v>82</v>
      </c>
      <c r="BK333" s="214">
        <f t="shared" si="49"/>
        <v>0</v>
      </c>
      <c r="BL333" s="25" t="s">
        <v>375</v>
      </c>
      <c r="BM333" s="25" t="s">
        <v>3278</v>
      </c>
    </row>
    <row r="334" spans="2:65" s="1" customFormat="1" ht="22.5" customHeight="1">
      <c r="B334" s="42"/>
      <c r="C334" s="277" t="s">
        <v>2506</v>
      </c>
      <c r="D334" s="277" t="s">
        <v>1079</v>
      </c>
      <c r="E334" s="278" t="s">
        <v>9659</v>
      </c>
      <c r="F334" s="279" t="s">
        <v>9660</v>
      </c>
      <c r="G334" s="280" t="s">
        <v>5275</v>
      </c>
      <c r="H334" s="281">
        <v>48</v>
      </c>
      <c r="I334" s="282"/>
      <c r="J334" s="283">
        <f t="shared" si="40"/>
        <v>0</v>
      </c>
      <c r="K334" s="279" t="s">
        <v>21</v>
      </c>
      <c r="L334" s="284"/>
      <c r="M334" s="285" t="s">
        <v>21</v>
      </c>
      <c r="N334" s="286" t="s">
        <v>45</v>
      </c>
      <c r="O334" s="43"/>
      <c r="P334" s="212">
        <f t="shared" si="41"/>
        <v>0</v>
      </c>
      <c r="Q334" s="212">
        <v>0</v>
      </c>
      <c r="R334" s="212">
        <f t="shared" si="42"/>
        <v>0</v>
      </c>
      <c r="S334" s="212">
        <v>0</v>
      </c>
      <c r="T334" s="213">
        <f t="shared" si="43"/>
        <v>0</v>
      </c>
      <c r="AR334" s="25" t="s">
        <v>619</v>
      </c>
      <c r="AT334" s="25" t="s">
        <v>1079</v>
      </c>
      <c r="AU334" s="25" t="s">
        <v>82</v>
      </c>
      <c r="AY334" s="25" t="s">
        <v>308</v>
      </c>
      <c r="BE334" s="214">
        <f t="shared" si="44"/>
        <v>0</v>
      </c>
      <c r="BF334" s="214">
        <f t="shared" si="45"/>
        <v>0</v>
      </c>
      <c r="BG334" s="214">
        <f t="shared" si="46"/>
        <v>0</v>
      </c>
      <c r="BH334" s="214">
        <f t="shared" si="47"/>
        <v>0</v>
      </c>
      <c r="BI334" s="214">
        <f t="shared" si="48"/>
        <v>0</v>
      </c>
      <c r="BJ334" s="25" t="s">
        <v>82</v>
      </c>
      <c r="BK334" s="214">
        <f t="shared" si="49"/>
        <v>0</v>
      </c>
      <c r="BL334" s="25" t="s">
        <v>375</v>
      </c>
      <c r="BM334" s="25" t="s">
        <v>3287</v>
      </c>
    </row>
    <row r="335" spans="2:65" s="11" customFormat="1" ht="37.35" customHeight="1">
      <c r="B335" s="186"/>
      <c r="C335" s="187"/>
      <c r="D335" s="200" t="s">
        <v>73</v>
      </c>
      <c r="E335" s="296" t="s">
        <v>5555</v>
      </c>
      <c r="F335" s="296" t="s">
        <v>9661</v>
      </c>
      <c r="G335" s="187"/>
      <c r="H335" s="187"/>
      <c r="I335" s="190"/>
      <c r="J335" s="297">
        <f>BK335</f>
        <v>0</v>
      </c>
      <c r="K335" s="187"/>
      <c r="L335" s="192"/>
      <c r="M335" s="193"/>
      <c r="N335" s="194"/>
      <c r="O335" s="194"/>
      <c r="P335" s="195">
        <f>SUM(P336:P373)</f>
        <v>0</v>
      </c>
      <c r="Q335" s="194"/>
      <c r="R335" s="195">
        <f>SUM(R336:R373)</f>
        <v>0</v>
      </c>
      <c r="S335" s="194"/>
      <c r="T335" s="196">
        <f>SUM(T336:T373)</f>
        <v>0</v>
      </c>
      <c r="AR335" s="197" t="s">
        <v>84</v>
      </c>
      <c r="AT335" s="198" t="s">
        <v>73</v>
      </c>
      <c r="AU335" s="198" t="s">
        <v>74</v>
      </c>
      <c r="AY335" s="197" t="s">
        <v>308</v>
      </c>
      <c r="BK335" s="199">
        <f>SUM(BK336:BK373)</f>
        <v>0</v>
      </c>
    </row>
    <row r="336" spans="2:65" s="1" customFormat="1" ht="31.5" customHeight="1">
      <c r="B336" s="42"/>
      <c r="C336" s="203" t="s">
        <v>2511</v>
      </c>
      <c r="D336" s="203" t="s">
        <v>311</v>
      </c>
      <c r="E336" s="204" t="s">
        <v>9662</v>
      </c>
      <c r="F336" s="205" t="s">
        <v>9592</v>
      </c>
      <c r="G336" s="206" t="s">
        <v>538</v>
      </c>
      <c r="H336" s="207">
        <v>105</v>
      </c>
      <c r="I336" s="208"/>
      <c r="J336" s="209">
        <f t="shared" ref="J336:J373" si="50">ROUND(I336*H336,2)</f>
        <v>0</v>
      </c>
      <c r="K336" s="205" t="s">
        <v>21</v>
      </c>
      <c r="L336" s="62"/>
      <c r="M336" s="210" t="s">
        <v>21</v>
      </c>
      <c r="N336" s="211" t="s">
        <v>45</v>
      </c>
      <c r="O336" s="43"/>
      <c r="P336" s="212">
        <f t="shared" ref="P336:P373" si="51">O336*H336</f>
        <v>0</v>
      </c>
      <c r="Q336" s="212">
        <v>0</v>
      </c>
      <c r="R336" s="212">
        <f t="shared" ref="R336:R373" si="52">Q336*H336</f>
        <v>0</v>
      </c>
      <c r="S336" s="212">
        <v>0</v>
      </c>
      <c r="T336" s="213">
        <f t="shared" ref="T336:T373" si="53">S336*H336</f>
        <v>0</v>
      </c>
      <c r="AR336" s="25" t="s">
        <v>375</v>
      </c>
      <c r="AT336" s="25" t="s">
        <v>311</v>
      </c>
      <c r="AU336" s="25" t="s">
        <v>82</v>
      </c>
      <c r="AY336" s="25" t="s">
        <v>308</v>
      </c>
      <c r="BE336" s="214">
        <f t="shared" ref="BE336:BE373" si="54">IF(N336="základní",J336,0)</f>
        <v>0</v>
      </c>
      <c r="BF336" s="214">
        <f t="shared" ref="BF336:BF373" si="55">IF(N336="snížená",J336,0)</f>
        <v>0</v>
      </c>
      <c r="BG336" s="214">
        <f t="shared" ref="BG336:BG373" si="56">IF(N336="zákl. přenesená",J336,0)</f>
        <v>0</v>
      </c>
      <c r="BH336" s="214">
        <f t="shared" ref="BH336:BH373" si="57">IF(N336="sníž. přenesená",J336,0)</f>
        <v>0</v>
      </c>
      <c r="BI336" s="214">
        <f t="shared" ref="BI336:BI373" si="58">IF(N336="nulová",J336,0)</f>
        <v>0</v>
      </c>
      <c r="BJ336" s="25" t="s">
        <v>82</v>
      </c>
      <c r="BK336" s="214">
        <f t="shared" ref="BK336:BK373" si="59">ROUND(I336*H336,2)</f>
        <v>0</v>
      </c>
      <c r="BL336" s="25" t="s">
        <v>375</v>
      </c>
      <c r="BM336" s="25" t="s">
        <v>3295</v>
      </c>
    </row>
    <row r="337" spans="2:65" s="1" customFormat="1" ht="31.5" customHeight="1">
      <c r="B337" s="42"/>
      <c r="C337" s="203" t="s">
        <v>2515</v>
      </c>
      <c r="D337" s="203" t="s">
        <v>311</v>
      </c>
      <c r="E337" s="204" t="s">
        <v>9663</v>
      </c>
      <c r="F337" s="205" t="s">
        <v>9593</v>
      </c>
      <c r="G337" s="206" t="s">
        <v>538</v>
      </c>
      <c r="H337" s="207">
        <v>325</v>
      </c>
      <c r="I337" s="208"/>
      <c r="J337" s="209">
        <f t="shared" si="50"/>
        <v>0</v>
      </c>
      <c r="K337" s="205" t="s">
        <v>21</v>
      </c>
      <c r="L337" s="62"/>
      <c r="M337" s="210" t="s">
        <v>21</v>
      </c>
      <c r="N337" s="211" t="s">
        <v>45</v>
      </c>
      <c r="O337" s="43"/>
      <c r="P337" s="212">
        <f t="shared" si="51"/>
        <v>0</v>
      </c>
      <c r="Q337" s="212">
        <v>0</v>
      </c>
      <c r="R337" s="212">
        <f t="shared" si="52"/>
        <v>0</v>
      </c>
      <c r="S337" s="212">
        <v>0</v>
      </c>
      <c r="T337" s="213">
        <f t="shared" si="53"/>
        <v>0</v>
      </c>
      <c r="AR337" s="25" t="s">
        <v>375</v>
      </c>
      <c r="AT337" s="25" t="s">
        <v>311</v>
      </c>
      <c r="AU337" s="25" t="s">
        <v>82</v>
      </c>
      <c r="AY337" s="25" t="s">
        <v>308</v>
      </c>
      <c r="BE337" s="214">
        <f t="shared" si="54"/>
        <v>0</v>
      </c>
      <c r="BF337" s="214">
        <f t="shared" si="55"/>
        <v>0</v>
      </c>
      <c r="BG337" s="214">
        <f t="shared" si="56"/>
        <v>0</v>
      </c>
      <c r="BH337" s="214">
        <f t="shared" si="57"/>
        <v>0</v>
      </c>
      <c r="BI337" s="214">
        <f t="shared" si="58"/>
        <v>0</v>
      </c>
      <c r="BJ337" s="25" t="s">
        <v>82</v>
      </c>
      <c r="BK337" s="214">
        <f t="shared" si="59"/>
        <v>0</v>
      </c>
      <c r="BL337" s="25" t="s">
        <v>375</v>
      </c>
      <c r="BM337" s="25" t="s">
        <v>3304</v>
      </c>
    </row>
    <row r="338" spans="2:65" s="1" customFormat="1" ht="31.5" customHeight="1">
      <c r="B338" s="42"/>
      <c r="C338" s="203" t="s">
        <v>2518</v>
      </c>
      <c r="D338" s="203" t="s">
        <v>311</v>
      </c>
      <c r="E338" s="204" t="s">
        <v>9664</v>
      </c>
      <c r="F338" s="205" t="s">
        <v>9594</v>
      </c>
      <c r="G338" s="206" t="s">
        <v>538</v>
      </c>
      <c r="H338" s="207">
        <v>60</v>
      </c>
      <c r="I338" s="208"/>
      <c r="J338" s="209">
        <f t="shared" si="50"/>
        <v>0</v>
      </c>
      <c r="K338" s="205" t="s">
        <v>21</v>
      </c>
      <c r="L338" s="62"/>
      <c r="M338" s="210" t="s">
        <v>21</v>
      </c>
      <c r="N338" s="211" t="s">
        <v>45</v>
      </c>
      <c r="O338" s="43"/>
      <c r="P338" s="212">
        <f t="shared" si="51"/>
        <v>0</v>
      </c>
      <c r="Q338" s="212">
        <v>0</v>
      </c>
      <c r="R338" s="212">
        <f t="shared" si="52"/>
        <v>0</v>
      </c>
      <c r="S338" s="212">
        <v>0</v>
      </c>
      <c r="T338" s="213">
        <f t="shared" si="53"/>
        <v>0</v>
      </c>
      <c r="AR338" s="25" t="s">
        <v>375</v>
      </c>
      <c r="AT338" s="25" t="s">
        <v>311</v>
      </c>
      <c r="AU338" s="25" t="s">
        <v>82</v>
      </c>
      <c r="AY338" s="25" t="s">
        <v>308</v>
      </c>
      <c r="BE338" s="214">
        <f t="shared" si="54"/>
        <v>0</v>
      </c>
      <c r="BF338" s="214">
        <f t="shared" si="55"/>
        <v>0</v>
      </c>
      <c r="BG338" s="214">
        <f t="shared" si="56"/>
        <v>0</v>
      </c>
      <c r="BH338" s="214">
        <f t="shared" si="57"/>
        <v>0</v>
      </c>
      <c r="BI338" s="214">
        <f t="shared" si="58"/>
        <v>0</v>
      </c>
      <c r="BJ338" s="25" t="s">
        <v>82</v>
      </c>
      <c r="BK338" s="214">
        <f t="shared" si="59"/>
        <v>0</v>
      </c>
      <c r="BL338" s="25" t="s">
        <v>375</v>
      </c>
      <c r="BM338" s="25" t="s">
        <v>3312</v>
      </c>
    </row>
    <row r="339" spans="2:65" s="1" customFormat="1" ht="31.5" customHeight="1">
      <c r="B339" s="42"/>
      <c r="C339" s="203" t="s">
        <v>2522</v>
      </c>
      <c r="D339" s="203" t="s">
        <v>311</v>
      </c>
      <c r="E339" s="204" t="s">
        <v>6414</v>
      </c>
      <c r="F339" s="205" t="s">
        <v>9595</v>
      </c>
      <c r="G339" s="206" t="s">
        <v>538</v>
      </c>
      <c r="H339" s="207">
        <v>8</v>
      </c>
      <c r="I339" s="208"/>
      <c r="J339" s="209">
        <f t="shared" si="50"/>
        <v>0</v>
      </c>
      <c r="K339" s="205" t="s">
        <v>21</v>
      </c>
      <c r="L339" s="62"/>
      <c r="M339" s="210" t="s">
        <v>21</v>
      </c>
      <c r="N339" s="211" t="s">
        <v>45</v>
      </c>
      <c r="O339" s="43"/>
      <c r="P339" s="212">
        <f t="shared" si="51"/>
        <v>0</v>
      </c>
      <c r="Q339" s="212">
        <v>0</v>
      </c>
      <c r="R339" s="212">
        <f t="shared" si="52"/>
        <v>0</v>
      </c>
      <c r="S339" s="212">
        <v>0</v>
      </c>
      <c r="T339" s="213">
        <f t="shared" si="53"/>
        <v>0</v>
      </c>
      <c r="AR339" s="25" t="s">
        <v>375</v>
      </c>
      <c r="AT339" s="25" t="s">
        <v>311</v>
      </c>
      <c r="AU339" s="25" t="s">
        <v>82</v>
      </c>
      <c r="AY339" s="25" t="s">
        <v>308</v>
      </c>
      <c r="BE339" s="214">
        <f t="shared" si="54"/>
        <v>0</v>
      </c>
      <c r="BF339" s="214">
        <f t="shared" si="55"/>
        <v>0</v>
      </c>
      <c r="BG339" s="214">
        <f t="shared" si="56"/>
        <v>0</v>
      </c>
      <c r="BH339" s="214">
        <f t="shared" si="57"/>
        <v>0</v>
      </c>
      <c r="BI339" s="214">
        <f t="shared" si="58"/>
        <v>0</v>
      </c>
      <c r="BJ339" s="25" t="s">
        <v>82</v>
      </c>
      <c r="BK339" s="214">
        <f t="shared" si="59"/>
        <v>0</v>
      </c>
      <c r="BL339" s="25" t="s">
        <v>375</v>
      </c>
      <c r="BM339" s="25" t="s">
        <v>3320</v>
      </c>
    </row>
    <row r="340" spans="2:65" s="1" customFormat="1" ht="22.5" customHeight="1">
      <c r="B340" s="42"/>
      <c r="C340" s="203" t="s">
        <v>2525</v>
      </c>
      <c r="D340" s="203" t="s">
        <v>311</v>
      </c>
      <c r="E340" s="204" t="s">
        <v>6416</v>
      </c>
      <c r="F340" s="205" t="s">
        <v>9596</v>
      </c>
      <c r="G340" s="206" t="s">
        <v>5275</v>
      </c>
      <c r="H340" s="207">
        <v>53</v>
      </c>
      <c r="I340" s="208"/>
      <c r="J340" s="209">
        <f t="shared" si="50"/>
        <v>0</v>
      </c>
      <c r="K340" s="205" t="s">
        <v>21</v>
      </c>
      <c r="L340" s="62"/>
      <c r="M340" s="210" t="s">
        <v>21</v>
      </c>
      <c r="N340" s="211" t="s">
        <v>45</v>
      </c>
      <c r="O340" s="43"/>
      <c r="P340" s="212">
        <f t="shared" si="51"/>
        <v>0</v>
      </c>
      <c r="Q340" s="212">
        <v>0</v>
      </c>
      <c r="R340" s="212">
        <f t="shared" si="52"/>
        <v>0</v>
      </c>
      <c r="S340" s="212">
        <v>0</v>
      </c>
      <c r="T340" s="213">
        <f t="shared" si="53"/>
        <v>0</v>
      </c>
      <c r="AR340" s="25" t="s">
        <v>375</v>
      </c>
      <c r="AT340" s="25" t="s">
        <v>311</v>
      </c>
      <c r="AU340" s="25" t="s">
        <v>82</v>
      </c>
      <c r="AY340" s="25" t="s">
        <v>308</v>
      </c>
      <c r="BE340" s="214">
        <f t="shared" si="54"/>
        <v>0</v>
      </c>
      <c r="BF340" s="214">
        <f t="shared" si="55"/>
        <v>0</v>
      </c>
      <c r="BG340" s="214">
        <f t="shared" si="56"/>
        <v>0</v>
      </c>
      <c r="BH340" s="214">
        <f t="shared" si="57"/>
        <v>0</v>
      </c>
      <c r="BI340" s="214">
        <f t="shared" si="58"/>
        <v>0</v>
      </c>
      <c r="BJ340" s="25" t="s">
        <v>82</v>
      </c>
      <c r="BK340" s="214">
        <f t="shared" si="59"/>
        <v>0</v>
      </c>
      <c r="BL340" s="25" t="s">
        <v>375</v>
      </c>
      <c r="BM340" s="25" t="s">
        <v>3330</v>
      </c>
    </row>
    <row r="341" spans="2:65" s="1" customFormat="1" ht="22.5" customHeight="1">
      <c r="B341" s="42"/>
      <c r="C341" s="203" t="s">
        <v>2528</v>
      </c>
      <c r="D341" s="203" t="s">
        <v>311</v>
      </c>
      <c r="E341" s="204" t="s">
        <v>6418</v>
      </c>
      <c r="F341" s="205" t="s">
        <v>9597</v>
      </c>
      <c r="G341" s="206" t="s">
        <v>5275</v>
      </c>
      <c r="H341" s="207">
        <v>217</v>
      </c>
      <c r="I341" s="208"/>
      <c r="J341" s="209">
        <f t="shared" si="50"/>
        <v>0</v>
      </c>
      <c r="K341" s="205" t="s">
        <v>21</v>
      </c>
      <c r="L341" s="62"/>
      <c r="M341" s="210" t="s">
        <v>21</v>
      </c>
      <c r="N341" s="211" t="s">
        <v>45</v>
      </c>
      <c r="O341" s="43"/>
      <c r="P341" s="212">
        <f t="shared" si="51"/>
        <v>0</v>
      </c>
      <c r="Q341" s="212">
        <v>0</v>
      </c>
      <c r="R341" s="212">
        <f t="shared" si="52"/>
        <v>0</v>
      </c>
      <c r="S341" s="212">
        <v>0</v>
      </c>
      <c r="T341" s="213">
        <f t="shared" si="53"/>
        <v>0</v>
      </c>
      <c r="AR341" s="25" t="s">
        <v>375</v>
      </c>
      <c r="AT341" s="25" t="s">
        <v>311</v>
      </c>
      <c r="AU341" s="25" t="s">
        <v>82</v>
      </c>
      <c r="AY341" s="25" t="s">
        <v>308</v>
      </c>
      <c r="BE341" s="214">
        <f t="shared" si="54"/>
        <v>0</v>
      </c>
      <c r="BF341" s="214">
        <f t="shared" si="55"/>
        <v>0</v>
      </c>
      <c r="BG341" s="214">
        <f t="shared" si="56"/>
        <v>0</v>
      </c>
      <c r="BH341" s="214">
        <f t="shared" si="57"/>
        <v>0</v>
      </c>
      <c r="BI341" s="214">
        <f t="shared" si="58"/>
        <v>0</v>
      </c>
      <c r="BJ341" s="25" t="s">
        <v>82</v>
      </c>
      <c r="BK341" s="214">
        <f t="shared" si="59"/>
        <v>0</v>
      </c>
      <c r="BL341" s="25" t="s">
        <v>375</v>
      </c>
      <c r="BM341" s="25" t="s">
        <v>3340</v>
      </c>
    </row>
    <row r="342" spans="2:65" s="1" customFormat="1" ht="22.5" customHeight="1">
      <c r="B342" s="42"/>
      <c r="C342" s="203" t="s">
        <v>2534</v>
      </c>
      <c r="D342" s="203" t="s">
        <v>311</v>
      </c>
      <c r="E342" s="204" t="s">
        <v>6420</v>
      </c>
      <c r="F342" s="205" t="s">
        <v>9599</v>
      </c>
      <c r="G342" s="206" t="s">
        <v>5275</v>
      </c>
      <c r="H342" s="207">
        <v>40</v>
      </c>
      <c r="I342" s="208"/>
      <c r="J342" s="209">
        <f t="shared" si="50"/>
        <v>0</v>
      </c>
      <c r="K342" s="205" t="s">
        <v>21</v>
      </c>
      <c r="L342" s="62"/>
      <c r="M342" s="210" t="s">
        <v>21</v>
      </c>
      <c r="N342" s="211" t="s">
        <v>45</v>
      </c>
      <c r="O342" s="43"/>
      <c r="P342" s="212">
        <f t="shared" si="51"/>
        <v>0</v>
      </c>
      <c r="Q342" s="212">
        <v>0</v>
      </c>
      <c r="R342" s="212">
        <f t="shared" si="52"/>
        <v>0</v>
      </c>
      <c r="S342" s="212">
        <v>0</v>
      </c>
      <c r="T342" s="213">
        <f t="shared" si="53"/>
        <v>0</v>
      </c>
      <c r="AR342" s="25" t="s">
        <v>375</v>
      </c>
      <c r="AT342" s="25" t="s">
        <v>311</v>
      </c>
      <c r="AU342" s="25" t="s">
        <v>82</v>
      </c>
      <c r="AY342" s="25" t="s">
        <v>308</v>
      </c>
      <c r="BE342" s="214">
        <f t="shared" si="54"/>
        <v>0</v>
      </c>
      <c r="BF342" s="214">
        <f t="shared" si="55"/>
        <v>0</v>
      </c>
      <c r="BG342" s="214">
        <f t="shared" si="56"/>
        <v>0</v>
      </c>
      <c r="BH342" s="214">
        <f t="shared" si="57"/>
        <v>0</v>
      </c>
      <c r="BI342" s="214">
        <f t="shared" si="58"/>
        <v>0</v>
      </c>
      <c r="BJ342" s="25" t="s">
        <v>82</v>
      </c>
      <c r="BK342" s="214">
        <f t="shared" si="59"/>
        <v>0</v>
      </c>
      <c r="BL342" s="25" t="s">
        <v>375</v>
      </c>
      <c r="BM342" s="25" t="s">
        <v>3350</v>
      </c>
    </row>
    <row r="343" spans="2:65" s="1" customFormat="1" ht="22.5" customHeight="1">
      <c r="B343" s="42"/>
      <c r="C343" s="203" t="s">
        <v>2537</v>
      </c>
      <c r="D343" s="203" t="s">
        <v>311</v>
      </c>
      <c r="E343" s="204" t="s">
        <v>6424</v>
      </c>
      <c r="F343" s="205" t="s">
        <v>9601</v>
      </c>
      <c r="G343" s="206" t="s">
        <v>5275</v>
      </c>
      <c r="H343" s="207">
        <v>4</v>
      </c>
      <c r="I343" s="208"/>
      <c r="J343" s="209">
        <f t="shared" si="50"/>
        <v>0</v>
      </c>
      <c r="K343" s="205" t="s">
        <v>21</v>
      </c>
      <c r="L343" s="62"/>
      <c r="M343" s="210" t="s">
        <v>21</v>
      </c>
      <c r="N343" s="211" t="s">
        <v>45</v>
      </c>
      <c r="O343" s="43"/>
      <c r="P343" s="212">
        <f t="shared" si="51"/>
        <v>0</v>
      </c>
      <c r="Q343" s="212">
        <v>0</v>
      </c>
      <c r="R343" s="212">
        <f t="shared" si="52"/>
        <v>0</v>
      </c>
      <c r="S343" s="212">
        <v>0</v>
      </c>
      <c r="T343" s="213">
        <f t="shared" si="53"/>
        <v>0</v>
      </c>
      <c r="AR343" s="25" t="s">
        <v>375</v>
      </c>
      <c r="AT343" s="25" t="s">
        <v>311</v>
      </c>
      <c r="AU343" s="25" t="s">
        <v>82</v>
      </c>
      <c r="AY343" s="25" t="s">
        <v>308</v>
      </c>
      <c r="BE343" s="214">
        <f t="shared" si="54"/>
        <v>0</v>
      </c>
      <c r="BF343" s="214">
        <f t="shared" si="55"/>
        <v>0</v>
      </c>
      <c r="BG343" s="214">
        <f t="shared" si="56"/>
        <v>0</v>
      </c>
      <c r="BH343" s="214">
        <f t="shared" si="57"/>
        <v>0</v>
      </c>
      <c r="BI343" s="214">
        <f t="shared" si="58"/>
        <v>0</v>
      </c>
      <c r="BJ343" s="25" t="s">
        <v>82</v>
      </c>
      <c r="BK343" s="214">
        <f t="shared" si="59"/>
        <v>0</v>
      </c>
      <c r="BL343" s="25" t="s">
        <v>375</v>
      </c>
      <c r="BM343" s="25" t="s">
        <v>3360</v>
      </c>
    </row>
    <row r="344" spans="2:65" s="1" customFormat="1" ht="31.5" customHeight="1">
      <c r="B344" s="42"/>
      <c r="C344" s="203" t="s">
        <v>2543</v>
      </c>
      <c r="D344" s="203" t="s">
        <v>311</v>
      </c>
      <c r="E344" s="204" t="s">
        <v>6428</v>
      </c>
      <c r="F344" s="205" t="s">
        <v>9603</v>
      </c>
      <c r="G344" s="206" t="s">
        <v>5275</v>
      </c>
      <c r="H344" s="207">
        <v>106</v>
      </c>
      <c r="I344" s="208"/>
      <c r="J344" s="209">
        <f t="shared" si="50"/>
        <v>0</v>
      </c>
      <c r="K344" s="205" t="s">
        <v>21</v>
      </c>
      <c r="L344" s="62"/>
      <c r="M344" s="210" t="s">
        <v>21</v>
      </c>
      <c r="N344" s="211" t="s">
        <v>45</v>
      </c>
      <c r="O344" s="43"/>
      <c r="P344" s="212">
        <f t="shared" si="51"/>
        <v>0</v>
      </c>
      <c r="Q344" s="212">
        <v>0</v>
      </c>
      <c r="R344" s="212">
        <f t="shared" si="52"/>
        <v>0</v>
      </c>
      <c r="S344" s="212">
        <v>0</v>
      </c>
      <c r="T344" s="213">
        <f t="shared" si="53"/>
        <v>0</v>
      </c>
      <c r="AR344" s="25" t="s">
        <v>375</v>
      </c>
      <c r="AT344" s="25" t="s">
        <v>311</v>
      </c>
      <c r="AU344" s="25" t="s">
        <v>82</v>
      </c>
      <c r="AY344" s="25" t="s">
        <v>308</v>
      </c>
      <c r="BE344" s="214">
        <f t="shared" si="54"/>
        <v>0</v>
      </c>
      <c r="BF344" s="214">
        <f t="shared" si="55"/>
        <v>0</v>
      </c>
      <c r="BG344" s="214">
        <f t="shared" si="56"/>
        <v>0</v>
      </c>
      <c r="BH344" s="214">
        <f t="shared" si="57"/>
        <v>0</v>
      </c>
      <c r="BI344" s="214">
        <f t="shared" si="58"/>
        <v>0</v>
      </c>
      <c r="BJ344" s="25" t="s">
        <v>82</v>
      </c>
      <c r="BK344" s="214">
        <f t="shared" si="59"/>
        <v>0</v>
      </c>
      <c r="BL344" s="25" t="s">
        <v>375</v>
      </c>
      <c r="BM344" s="25" t="s">
        <v>3368</v>
      </c>
    </row>
    <row r="345" spans="2:65" s="1" customFormat="1" ht="31.5" customHeight="1">
      <c r="B345" s="42"/>
      <c r="C345" s="203" t="s">
        <v>2546</v>
      </c>
      <c r="D345" s="203" t="s">
        <v>311</v>
      </c>
      <c r="E345" s="204" t="s">
        <v>6432</v>
      </c>
      <c r="F345" s="205" t="s">
        <v>9605</v>
      </c>
      <c r="G345" s="206" t="s">
        <v>5275</v>
      </c>
      <c r="H345" s="207">
        <v>434</v>
      </c>
      <c r="I345" s="208"/>
      <c r="J345" s="209">
        <f t="shared" si="50"/>
        <v>0</v>
      </c>
      <c r="K345" s="205" t="s">
        <v>21</v>
      </c>
      <c r="L345" s="62"/>
      <c r="M345" s="210" t="s">
        <v>21</v>
      </c>
      <c r="N345" s="211" t="s">
        <v>45</v>
      </c>
      <c r="O345" s="43"/>
      <c r="P345" s="212">
        <f t="shared" si="51"/>
        <v>0</v>
      </c>
      <c r="Q345" s="212">
        <v>0</v>
      </c>
      <c r="R345" s="212">
        <f t="shared" si="52"/>
        <v>0</v>
      </c>
      <c r="S345" s="212">
        <v>0</v>
      </c>
      <c r="T345" s="213">
        <f t="shared" si="53"/>
        <v>0</v>
      </c>
      <c r="AR345" s="25" t="s">
        <v>375</v>
      </c>
      <c r="AT345" s="25" t="s">
        <v>311</v>
      </c>
      <c r="AU345" s="25" t="s">
        <v>82</v>
      </c>
      <c r="AY345" s="25" t="s">
        <v>308</v>
      </c>
      <c r="BE345" s="214">
        <f t="shared" si="54"/>
        <v>0</v>
      </c>
      <c r="BF345" s="214">
        <f t="shared" si="55"/>
        <v>0</v>
      </c>
      <c r="BG345" s="214">
        <f t="shared" si="56"/>
        <v>0</v>
      </c>
      <c r="BH345" s="214">
        <f t="shared" si="57"/>
        <v>0</v>
      </c>
      <c r="BI345" s="214">
        <f t="shared" si="58"/>
        <v>0</v>
      </c>
      <c r="BJ345" s="25" t="s">
        <v>82</v>
      </c>
      <c r="BK345" s="214">
        <f t="shared" si="59"/>
        <v>0</v>
      </c>
      <c r="BL345" s="25" t="s">
        <v>375</v>
      </c>
      <c r="BM345" s="25" t="s">
        <v>3378</v>
      </c>
    </row>
    <row r="346" spans="2:65" s="1" customFormat="1" ht="31.5" customHeight="1">
      <c r="B346" s="42"/>
      <c r="C346" s="203" t="s">
        <v>2552</v>
      </c>
      <c r="D346" s="203" t="s">
        <v>311</v>
      </c>
      <c r="E346" s="204" t="s">
        <v>6434</v>
      </c>
      <c r="F346" s="205" t="s">
        <v>9607</v>
      </c>
      <c r="G346" s="206" t="s">
        <v>5275</v>
      </c>
      <c r="H346" s="207">
        <v>8</v>
      </c>
      <c r="I346" s="208"/>
      <c r="J346" s="209">
        <f t="shared" si="50"/>
        <v>0</v>
      </c>
      <c r="K346" s="205" t="s">
        <v>21</v>
      </c>
      <c r="L346" s="62"/>
      <c r="M346" s="210" t="s">
        <v>21</v>
      </c>
      <c r="N346" s="211" t="s">
        <v>45</v>
      </c>
      <c r="O346" s="43"/>
      <c r="P346" s="212">
        <f t="shared" si="51"/>
        <v>0</v>
      </c>
      <c r="Q346" s="212">
        <v>0</v>
      </c>
      <c r="R346" s="212">
        <f t="shared" si="52"/>
        <v>0</v>
      </c>
      <c r="S346" s="212">
        <v>0</v>
      </c>
      <c r="T346" s="213">
        <f t="shared" si="53"/>
        <v>0</v>
      </c>
      <c r="AR346" s="25" t="s">
        <v>375</v>
      </c>
      <c r="AT346" s="25" t="s">
        <v>311</v>
      </c>
      <c r="AU346" s="25" t="s">
        <v>82</v>
      </c>
      <c r="AY346" s="25" t="s">
        <v>308</v>
      </c>
      <c r="BE346" s="214">
        <f t="shared" si="54"/>
        <v>0</v>
      </c>
      <c r="BF346" s="214">
        <f t="shared" si="55"/>
        <v>0</v>
      </c>
      <c r="BG346" s="214">
        <f t="shared" si="56"/>
        <v>0</v>
      </c>
      <c r="BH346" s="214">
        <f t="shared" si="57"/>
        <v>0</v>
      </c>
      <c r="BI346" s="214">
        <f t="shared" si="58"/>
        <v>0</v>
      </c>
      <c r="BJ346" s="25" t="s">
        <v>82</v>
      </c>
      <c r="BK346" s="214">
        <f t="shared" si="59"/>
        <v>0</v>
      </c>
      <c r="BL346" s="25" t="s">
        <v>375</v>
      </c>
      <c r="BM346" s="25" t="s">
        <v>3386</v>
      </c>
    </row>
    <row r="347" spans="2:65" s="1" customFormat="1" ht="31.5" customHeight="1">
      <c r="B347" s="42"/>
      <c r="C347" s="203" t="s">
        <v>2555</v>
      </c>
      <c r="D347" s="203" t="s">
        <v>311</v>
      </c>
      <c r="E347" s="204" t="s">
        <v>6436</v>
      </c>
      <c r="F347" s="205" t="s">
        <v>9609</v>
      </c>
      <c r="G347" s="206" t="s">
        <v>5275</v>
      </c>
      <c r="H347" s="207">
        <v>8</v>
      </c>
      <c r="I347" s="208"/>
      <c r="J347" s="209">
        <f t="shared" si="50"/>
        <v>0</v>
      </c>
      <c r="K347" s="205" t="s">
        <v>21</v>
      </c>
      <c r="L347" s="62"/>
      <c r="M347" s="210" t="s">
        <v>21</v>
      </c>
      <c r="N347" s="211" t="s">
        <v>45</v>
      </c>
      <c r="O347" s="43"/>
      <c r="P347" s="212">
        <f t="shared" si="51"/>
        <v>0</v>
      </c>
      <c r="Q347" s="212">
        <v>0</v>
      </c>
      <c r="R347" s="212">
        <f t="shared" si="52"/>
        <v>0</v>
      </c>
      <c r="S347" s="212">
        <v>0</v>
      </c>
      <c r="T347" s="213">
        <f t="shared" si="53"/>
        <v>0</v>
      </c>
      <c r="AR347" s="25" t="s">
        <v>375</v>
      </c>
      <c r="AT347" s="25" t="s">
        <v>311</v>
      </c>
      <c r="AU347" s="25" t="s">
        <v>82</v>
      </c>
      <c r="AY347" s="25" t="s">
        <v>308</v>
      </c>
      <c r="BE347" s="214">
        <f t="shared" si="54"/>
        <v>0</v>
      </c>
      <c r="BF347" s="214">
        <f t="shared" si="55"/>
        <v>0</v>
      </c>
      <c r="BG347" s="214">
        <f t="shared" si="56"/>
        <v>0</v>
      </c>
      <c r="BH347" s="214">
        <f t="shared" si="57"/>
        <v>0</v>
      </c>
      <c r="BI347" s="214">
        <f t="shared" si="58"/>
        <v>0</v>
      </c>
      <c r="BJ347" s="25" t="s">
        <v>82</v>
      </c>
      <c r="BK347" s="214">
        <f t="shared" si="59"/>
        <v>0</v>
      </c>
      <c r="BL347" s="25" t="s">
        <v>375</v>
      </c>
      <c r="BM347" s="25" t="s">
        <v>3396</v>
      </c>
    </row>
    <row r="348" spans="2:65" s="1" customFormat="1" ht="31.5" customHeight="1">
      <c r="B348" s="42"/>
      <c r="C348" s="203" t="s">
        <v>2558</v>
      </c>
      <c r="D348" s="203" t="s">
        <v>311</v>
      </c>
      <c r="E348" s="204" t="s">
        <v>6442</v>
      </c>
      <c r="F348" s="205" t="s">
        <v>9611</v>
      </c>
      <c r="G348" s="206" t="s">
        <v>538</v>
      </c>
      <c r="H348" s="207">
        <v>60</v>
      </c>
      <c r="I348" s="208"/>
      <c r="J348" s="209">
        <f t="shared" si="50"/>
        <v>0</v>
      </c>
      <c r="K348" s="205" t="s">
        <v>21</v>
      </c>
      <c r="L348" s="62"/>
      <c r="M348" s="210" t="s">
        <v>21</v>
      </c>
      <c r="N348" s="211" t="s">
        <v>45</v>
      </c>
      <c r="O348" s="43"/>
      <c r="P348" s="212">
        <f t="shared" si="51"/>
        <v>0</v>
      </c>
      <c r="Q348" s="212">
        <v>0</v>
      </c>
      <c r="R348" s="212">
        <f t="shared" si="52"/>
        <v>0</v>
      </c>
      <c r="S348" s="212">
        <v>0</v>
      </c>
      <c r="T348" s="213">
        <f t="shared" si="53"/>
        <v>0</v>
      </c>
      <c r="AR348" s="25" t="s">
        <v>375</v>
      </c>
      <c r="AT348" s="25" t="s">
        <v>311</v>
      </c>
      <c r="AU348" s="25" t="s">
        <v>82</v>
      </c>
      <c r="AY348" s="25" t="s">
        <v>308</v>
      </c>
      <c r="BE348" s="214">
        <f t="shared" si="54"/>
        <v>0</v>
      </c>
      <c r="BF348" s="214">
        <f t="shared" si="55"/>
        <v>0</v>
      </c>
      <c r="BG348" s="214">
        <f t="shared" si="56"/>
        <v>0</v>
      </c>
      <c r="BH348" s="214">
        <f t="shared" si="57"/>
        <v>0</v>
      </c>
      <c r="BI348" s="214">
        <f t="shared" si="58"/>
        <v>0</v>
      </c>
      <c r="BJ348" s="25" t="s">
        <v>82</v>
      </c>
      <c r="BK348" s="214">
        <f t="shared" si="59"/>
        <v>0</v>
      </c>
      <c r="BL348" s="25" t="s">
        <v>375</v>
      </c>
      <c r="BM348" s="25" t="s">
        <v>3404</v>
      </c>
    </row>
    <row r="349" spans="2:65" s="1" customFormat="1" ht="22.5" customHeight="1">
      <c r="B349" s="42"/>
      <c r="C349" s="203" t="s">
        <v>2561</v>
      </c>
      <c r="D349" s="203" t="s">
        <v>311</v>
      </c>
      <c r="E349" s="204" t="s">
        <v>6444</v>
      </c>
      <c r="F349" s="205" t="s">
        <v>9613</v>
      </c>
      <c r="G349" s="206" t="s">
        <v>5275</v>
      </c>
      <c r="H349" s="207">
        <v>3</v>
      </c>
      <c r="I349" s="208"/>
      <c r="J349" s="209">
        <f t="shared" si="50"/>
        <v>0</v>
      </c>
      <c r="K349" s="205" t="s">
        <v>21</v>
      </c>
      <c r="L349" s="62"/>
      <c r="M349" s="210" t="s">
        <v>21</v>
      </c>
      <c r="N349" s="211" t="s">
        <v>45</v>
      </c>
      <c r="O349" s="43"/>
      <c r="P349" s="212">
        <f t="shared" si="51"/>
        <v>0</v>
      </c>
      <c r="Q349" s="212">
        <v>0</v>
      </c>
      <c r="R349" s="212">
        <f t="shared" si="52"/>
        <v>0</v>
      </c>
      <c r="S349" s="212">
        <v>0</v>
      </c>
      <c r="T349" s="213">
        <f t="shared" si="53"/>
        <v>0</v>
      </c>
      <c r="AR349" s="25" t="s">
        <v>375</v>
      </c>
      <c r="AT349" s="25" t="s">
        <v>311</v>
      </c>
      <c r="AU349" s="25" t="s">
        <v>82</v>
      </c>
      <c r="AY349" s="25" t="s">
        <v>308</v>
      </c>
      <c r="BE349" s="214">
        <f t="shared" si="54"/>
        <v>0</v>
      </c>
      <c r="BF349" s="214">
        <f t="shared" si="55"/>
        <v>0</v>
      </c>
      <c r="BG349" s="214">
        <f t="shared" si="56"/>
        <v>0</v>
      </c>
      <c r="BH349" s="214">
        <f t="shared" si="57"/>
        <v>0</v>
      </c>
      <c r="BI349" s="214">
        <f t="shared" si="58"/>
        <v>0</v>
      </c>
      <c r="BJ349" s="25" t="s">
        <v>82</v>
      </c>
      <c r="BK349" s="214">
        <f t="shared" si="59"/>
        <v>0</v>
      </c>
      <c r="BL349" s="25" t="s">
        <v>375</v>
      </c>
      <c r="BM349" s="25" t="s">
        <v>3413</v>
      </c>
    </row>
    <row r="350" spans="2:65" s="1" customFormat="1" ht="31.5" customHeight="1">
      <c r="B350" s="42"/>
      <c r="C350" s="203" t="s">
        <v>2564</v>
      </c>
      <c r="D350" s="203" t="s">
        <v>311</v>
      </c>
      <c r="E350" s="204" t="s">
        <v>6446</v>
      </c>
      <c r="F350" s="205" t="s">
        <v>9615</v>
      </c>
      <c r="G350" s="206" t="s">
        <v>538</v>
      </c>
      <c r="H350" s="207">
        <v>50</v>
      </c>
      <c r="I350" s="208"/>
      <c r="J350" s="209">
        <f t="shared" si="50"/>
        <v>0</v>
      </c>
      <c r="K350" s="205" t="s">
        <v>21</v>
      </c>
      <c r="L350" s="62"/>
      <c r="M350" s="210" t="s">
        <v>21</v>
      </c>
      <c r="N350" s="211" t="s">
        <v>45</v>
      </c>
      <c r="O350" s="43"/>
      <c r="P350" s="212">
        <f t="shared" si="51"/>
        <v>0</v>
      </c>
      <c r="Q350" s="212">
        <v>0</v>
      </c>
      <c r="R350" s="212">
        <f t="shared" si="52"/>
        <v>0</v>
      </c>
      <c r="S350" s="212">
        <v>0</v>
      </c>
      <c r="T350" s="213">
        <f t="shared" si="53"/>
        <v>0</v>
      </c>
      <c r="AR350" s="25" t="s">
        <v>375</v>
      </c>
      <c r="AT350" s="25" t="s">
        <v>311</v>
      </c>
      <c r="AU350" s="25" t="s">
        <v>82</v>
      </c>
      <c r="AY350" s="25" t="s">
        <v>308</v>
      </c>
      <c r="BE350" s="214">
        <f t="shared" si="54"/>
        <v>0</v>
      </c>
      <c r="BF350" s="214">
        <f t="shared" si="55"/>
        <v>0</v>
      </c>
      <c r="BG350" s="214">
        <f t="shared" si="56"/>
        <v>0</v>
      </c>
      <c r="BH350" s="214">
        <f t="shared" si="57"/>
        <v>0</v>
      </c>
      <c r="BI350" s="214">
        <f t="shared" si="58"/>
        <v>0</v>
      </c>
      <c r="BJ350" s="25" t="s">
        <v>82</v>
      </c>
      <c r="BK350" s="214">
        <f t="shared" si="59"/>
        <v>0</v>
      </c>
      <c r="BL350" s="25" t="s">
        <v>375</v>
      </c>
      <c r="BM350" s="25" t="s">
        <v>3420</v>
      </c>
    </row>
    <row r="351" spans="2:65" s="1" customFormat="1" ht="22.5" customHeight="1">
      <c r="B351" s="42"/>
      <c r="C351" s="203" t="s">
        <v>2566</v>
      </c>
      <c r="D351" s="203" t="s">
        <v>311</v>
      </c>
      <c r="E351" s="204" t="s">
        <v>6451</v>
      </c>
      <c r="F351" s="205" t="s">
        <v>9617</v>
      </c>
      <c r="G351" s="206" t="s">
        <v>5275</v>
      </c>
      <c r="H351" s="207">
        <v>6</v>
      </c>
      <c r="I351" s="208"/>
      <c r="J351" s="209">
        <f t="shared" si="50"/>
        <v>0</v>
      </c>
      <c r="K351" s="205" t="s">
        <v>21</v>
      </c>
      <c r="L351" s="62"/>
      <c r="M351" s="210" t="s">
        <v>21</v>
      </c>
      <c r="N351" s="211" t="s">
        <v>45</v>
      </c>
      <c r="O351" s="43"/>
      <c r="P351" s="212">
        <f t="shared" si="51"/>
        <v>0</v>
      </c>
      <c r="Q351" s="212">
        <v>0</v>
      </c>
      <c r="R351" s="212">
        <f t="shared" si="52"/>
        <v>0</v>
      </c>
      <c r="S351" s="212">
        <v>0</v>
      </c>
      <c r="T351" s="213">
        <f t="shared" si="53"/>
        <v>0</v>
      </c>
      <c r="AR351" s="25" t="s">
        <v>375</v>
      </c>
      <c r="AT351" s="25" t="s">
        <v>311</v>
      </c>
      <c r="AU351" s="25" t="s">
        <v>82</v>
      </c>
      <c r="AY351" s="25" t="s">
        <v>308</v>
      </c>
      <c r="BE351" s="214">
        <f t="shared" si="54"/>
        <v>0</v>
      </c>
      <c r="BF351" s="214">
        <f t="shared" si="55"/>
        <v>0</v>
      </c>
      <c r="BG351" s="214">
        <f t="shared" si="56"/>
        <v>0</v>
      </c>
      <c r="BH351" s="214">
        <f t="shared" si="57"/>
        <v>0</v>
      </c>
      <c r="BI351" s="214">
        <f t="shared" si="58"/>
        <v>0</v>
      </c>
      <c r="BJ351" s="25" t="s">
        <v>82</v>
      </c>
      <c r="BK351" s="214">
        <f t="shared" si="59"/>
        <v>0</v>
      </c>
      <c r="BL351" s="25" t="s">
        <v>375</v>
      </c>
      <c r="BM351" s="25" t="s">
        <v>3430</v>
      </c>
    </row>
    <row r="352" spans="2:65" s="1" customFormat="1" ht="22.5" customHeight="1">
      <c r="B352" s="42"/>
      <c r="C352" s="203" t="s">
        <v>2569</v>
      </c>
      <c r="D352" s="203" t="s">
        <v>311</v>
      </c>
      <c r="E352" s="204" t="s">
        <v>6453</v>
      </c>
      <c r="F352" s="205" t="s">
        <v>9619</v>
      </c>
      <c r="G352" s="206" t="s">
        <v>5275</v>
      </c>
      <c r="H352" s="207">
        <v>2</v>
      </c>
      <c r="I352" s="208"/>
      <c r="J352" s="209">
        <f t="shared" si="50"/>
        <v>0</v>
      </c>
      <c r="K352" s="205" t="s">
        <v>21</v>
      </c>
      <c r="L352" s="62"/>
      <c r="M352" s="210" t="s">
        <v>21</v>
      </c>
      <c r="N352" s="211" t="s">
        <v>45</v>
      </c>
      <c r="O352" s="43"/>
      <c r="P352" s="212">
        <f t="shared" si="51"/>
        <v>0</v>
      </c>
      <c r="Q352" s="212">
        <v>0</v>
      </c>
      <c r="R352" s="212">
        <f t="shared" si="52"/>
        <v>0</v>
      </c>
      <c r="S352" s="212">
        <v>0</v>
      </c>
      <c r="T352" s="213">
        <f t="shared" si="53"/>
        <v>0</v>
      </c>
      <c r="AR352" s="25" t="s">
        <v>375</v>
      </c>
      <c r="AT352" s="25" t="s">
        <v>311</v>
      </c>
      <c r="AU352" s="25" t="s">
        <v>82</v>
      </c>
      <c r="AY352" s="25" t="s">
        <v>308</v>
      </c>
      <c r="BE352" s="214">
        <f t="shared" si="54"/>
        <v>0</v>
      </c>
      <c r="BF352" s="214">
        <f t="shared" si="55"/>
        <v>0</v>
      </c>
      <c r="BG352" s="214">
        <f t="shared" si="56"/>
        <v>0</v>
      </c>
      <c r="BH352" s="214">
        <f t="shared" si="57"/>
        <v>0</v>
      </c>
      <c r="BI352" s="214">
        <f t="shared" si="58"/>
        <v>0</v>
      </c>
      <c r="BJ352" s="25" t="s">
        <v>82</v>
      </c>
      <c r="BK352" s="214">
        <f t="shared" si="59"/>
        <v>0</v>
      </c>
      <c r="BL352" s="25" t="s">
        <v>375</v>
      </c>
      <c r="BM352" s="25" t="s">
        <v>8053</v>
      </c>
    </row>
    <row r="353" spans="2:65" s="1" customFormat="1" ht="31.5" customHeight="1">
      <c r="B353" s="42"/>
      <c r="C353" s="203" t="s">
        <v>2572</v>
      </c>
      <c r="D353" s="203" t="s">
        <v>311</v>
      </c>
      <c r="E353" s="204" t="s">
        <v>6455</v>
      </c>
      <c r="F353" s="205" t="s">
        <v>9621</v>
      </c>
      <c r="G353" s="206" t="s">
        <v>538</v>
      </c>
      <c r="H353" s="207">
        <v>18</v>
      </c>
      <c r="I353" s="208"/>
      <c r="J353" s="209">
        <f t="shared" si="50"/>
        <v>0</v>
      </c>
      <c r="K353" s="205" t="s">
        <v>21</v>
      </c>
      <c r="L353" s="62"/>
      <c r="M353" s="210" t="s">
        <v>21</v>
      </c>
      <c r="N353" s="211" t="s">
        <v>45</v>
      </c>
      <c r="O353" s="43"/>
      <c r="P353" s="212">
        <f t="shared" si="51"/>
        <v>0</v>
      </c>
      <c r="Q353" s="212">
        <v>0</v>
      </c>
      <c r="R353" s="212">
        <f t="shared" si="52"/>
        <v>0</v>
      </c>
      <c r="S353" s="212">
        <v>0</v>
      </c>
      <c r="T353" s="213">
        <f t="shared" si="53"/>
        <v>0</v>
      </c>
      <c r="AR353" s="25" t="s">
        <v>375</v>
      </c>
      <c r="AT353" s="25" t="s">
        <v>311</v>
      </c>
      <c r="AU353" s="25" t="s">
        <v>82</v>
      </c>
      <c r="AY353" s="25" t="s">
        <v>308</v>
      </c>
      <c r="BE353" s="214">
        <f t="shared" si="54"/>
        <v>0</v>
      </c>
      <c r="BF353" s="214">
        <f t="shared" si="55"/>
        <v>0</v>
      </c>
      <c r="BG353" s="214">
        <f t="shared" si="56"/>
        <v>0</v>
      </c>
      <c r="BH353" s="214">
        <f t="shared" si="57"/>
        <v>0</v>
      </c>
      <c r="BI353" s="214">
        <f t="shared" si="58"/>
        <v>0</v>
      </c>
      <c r="BJ353" s="25" t="s">
        <v>82</v>
      </c>
      <c r="BK353" s="214">
        <f t="shared" si="59"/>
        <v>0</v>
      </c>
      <c r="BL353" s="25" t="s">
        <v>375</v>
      </c>
      <c r="BM353" s="25" t="s">
        <v>8057</v>
      </c>
    </row>
    <row r="354" spans="2:65" s="1" customFormat="1" ht="22.5" customHeight="1">
      <c r="B354" s="42"/>
      <c r="C354" s="203" t="s">
        <v>2577</v>
      </c>
      <c r="D354" s="203" t="s">
        <v>311</v>
      </c>
      <c r="E354" s="204" t="s">
        <v>6461</v>
      </c>
      <c r="F354" s="205" t="s">
        <v>9623</v>
      </c>
      <c r="G354" s="206" t="s">
        <v>538</v>
      </c>
      <c r="H354" s="207">
        <v>60</v>
      </c>
      <c r="I354" s="208"/>
      <c r="J354" s="209">
        <f t="shared" si="50"/>
        <v>0</v>
      </c>
      <c r="K354" s="205" t="s">
        <v>21</v>
      </c>
      <c r="L354" s="62"/>
      <c r="M354" s="210" t="s">
        <v>21</v>
      </c>
      <c r="N354" s="211" t="s">
        <v>45</v>
      </c>
      <c r="O354" s="43"/>
      <c r="P354" s="212">
        <f t="shared" si="51"/>
        <v>0</v>
      </c>
      <c r="Q354" s="212">
        <v>0</v>
      </c>
      <c r="R354" s="212">
        <f t="shared" si="52"/>
        <v>0</v>
      </c>
      <c r="S354" s="212">
        <v>0</v>
      </c>
      <c r="T354" s="213">
        <f t="shared" si="53"/>
        <v>0</v>
      </c>
      <c r="AR354" s="25" t="s">
        <v>375</v>
      </c>
      <c r="AT354" s="25" t="s">
        <v>311</v>
      </c>
      <c r="AU354" s="25" t="s">
        <v>82</v>
      </c>
      <c r="AY354" s="25" t="s">
        <v>308</v>
      </c>
      <c r="BE354" s="214">
        <f t="shared" si="54"/>
        <v>0</v>
      </c>
      <c r="BF354" s="214">
        <f t="shared" si="55"/>
        <v>0</v>
      </c>
      <c r="BG354" s="214">
        <f t="shared" si="56"/>
        <v>0</v>
      </c>
      <c r="BH354" s="214">
        <f t="shared" si="57"/>
        <v>0</v>
      </c>
      <c r="BI354" s="214">
        <f t="shared" si="58"/>
        <v>0</v>
      </c>
      <c r="BJ354" s="25" t="s">
        <v>82</v>
      </c>
      <c r="BK354" s="214">
        <f t="shared" si="59"/>
        <v>0</v>
      </c>
      <c r="BL354" s="25" t="s">
        <v>375</v>
      </c>
      <c r="BM354" s="25" t="s">
        <v>8061</v>
      </c>
    </row>
    <row r="355" spans="2:65" s="1" customFormat="1" ht="22.5" customHeight="1">
      <c r="B355" s="42"/>
      <c r="C355" s="203" t="s">
        <v>2582</v>
      </c>
      <c r="D355" s="203" t="s">
        <v>311</v>
      </c>
      <c r="E355" s="204" t="s">
        <v>6463</v>
      </c>
      <c r="F355" s="205" t="s">
        <v>9625</v>
      </c>
      <c r="G355" s="206" t="s">
        <v>538</v>
      </c>
      <c r="H355" s="207">
        <v>50</v>
      </c>
      <c r="I355" s="208"/>
      <c r="J355" s="209">
        <f t="shared" si="50"/>
        <v>0</v>
      </c>
      <c r="K355" s="205" t="s">
        <v>21</v>
      </c>
      <c r="L355" s="62"/>
      <c r="M355" s="210" t="s">
        <v>21</v>
      </c>
      <c r="N355" s="211" t="s">
        <v>45</v>
      </c>
      <c r="O355" s="43"/>
      <c r="P355" s="212">
        <f t="shared" si="51"/>
        <v>0</v>
      </c>
      <c r="Q355" s="212">
        <v>0</v>
      </c>
      <c r="R355" s="212">
        <f t="shared" si="52"/>
        <v>0</v>
      </c>
      <c r="S355" s="212">
        <v>0</v>
      </c>
      <c r="T355" s="213">
        <f t="shared" si="53"/>
        <v>0</v>
      </c>
      <c r="AR355" s="25" t="s">
        <v>375</v>
      </c>
      <c r="AT355" s="25" t="s">
        <v>311</v>
      </c>
      <c r="AU355" s="25" t="s">
        <v>82</v>
      </c>
      <c r="AY355" s="25" t="s">
        <v>308</v>
      </c>
      <c r="BE355" s="214">
        <f t="shared" si="54"/>
        <v>0</v>
      </c>
      <c r="BF355" s="214">
        <f t="shared" si="55"/>
        <v>0</v>
      </c>
      <c r="BG355" s="214">
        <f t="shared" si="56"/>
        <v>0</v>
      </c>
      <c r="BH355" s="214">
        <f t="shared" si="57"/>
        <v>0</v>
      </c>
      <c r="BI355" s="214">
        <f t="shared" si="58"/>
        <v>0</v>
      </c>
      <c r="BJ355" s="25" t="s">
        <v>82</v>
      </c>
      <c r="BK355" s="214">
        <f t="shared" si="59"/>
        <v>0</v>
      </c>
      <c r="BL355" s="25" t="s">
        <v>375</v>
      </c>
      <c r="BM355" s="25" t="s">
        <v>8065</v>
      </c>
    </row>
    <row r="356" spans="2:65" s="1" customFormat="1" ht="22.5" customHeight="1">
      <c r="B356" s="42"/>
      <c r="C356" s="203" t="s">
        <v>2589</v>
      </c>
      <c r="D356" s="203" t="s">
        <v>311</v>
      </c>
      <c r="E356" s="204" t="s">
        <v>6467</v>
      </c>
      <c r="F356" s="205" t="s">
        <v>9625</v>
      </c>
      <c r="G356" s="206" t="s">
        <v>538</v>
      </c>
      <c r="H356" s="207">
        <v>18</v>
      </c>
      <c r="I356" s="208"/>
      <c r="J356" s="209">
        <f t="shared" si="50"/>
        <v>0</v>
      </c>
      <c r="K356" s="205" t="s">
        <v>21</v>
      </c>
      <c r="L356" s="62"/>
      <c r="M356" s="210" t="s">
        <v>21</v>
      </c>
      <c r="N356" s="211" t="s">
        <v>45</v>
      </c>
      <c r="O356" s="43"/>
      <c r="P356" s="212">
        <f t="shared" si="51"/>
        <v>0</v>
      </c>
      <c r="Q356" s="212">
        <v>0</v>
      </c>
      <c r="R356" s="212">
        <f t="shared" si="52"/>
        <v>0</v>
      </c>
      <c r="S356" s="212">
        <v>0</v>
      </c>
      <c r="T356" s="213">
        <f t="shared" si="53"/>
        <v>0</v>
      </c>
      <c r="AR356" s="25" t="s">
        <v>375</v>
      </c>
      <c r="AT356" s="25" t="s">
        <v>311</v>
      </c>
      <c r="AU356" s="25" t="s">
        <v>82</v>
      </c>
      <c r="AY356" s="25" t="s">
        <v>308</v>
      </c>
      <c r="BE356" s="214">
        <f t="shared" si="54"/>
        <v>0</v>
      </c>
      <c r="BF356" s="214">
        <f t="shared" si="55"/>
        <v>0</v>
      </c>
      <c r="BG356" s="214">
        <f t="shared" si="56"/>
        <v>0</v>
      </c>
      <c r="BH356" s="214">
        <f t="shared" si="57"/>
        <v>0</v>
      </c>
      <c r="BI356" s="214">
        <f t="shared" si="58"/>
        <v>0</v>
      </c>
      <c r="BJ356" s="25" t="s">
        <v>82</v>
      </c>
      <c r="BK356" s="214">
        <f t="shared" si="59"/>
        <v>0</v>
      </c>
      <c r="BL356" s="25" t="s">
        <v>375</v>
      </c>
      <c r="BM356" s="25" t="s">
        <v>8071</v>
      </c>
    </row>
    <row r="357" spans="2:65" s="1" customFormat="1" ht="22.5" customHeight="1">
      <c r="B357" s="42"/>
      <c r="C357" s="203" t="s">
        <v>2592</v>
      </c>
      <c r="D357" s="203" t="s">
        <v>311</v>
      </c>
      <c r="E357" s="204" t="s">
        <v>6472</v>
      </c>
      <c r="F357" s="205" t="s">
        <v>9628</v>
      </c>
      <c r="G357" s="206" t="s">
        <v>5275</v>
      </c>
      <c r="H357" s="207">
        <v>73</v>
      </c>
      <c r="I357" s="208"/>
      <c r="J357" s="209">
        <f t="shared" si="50"/>
        <v>0</v>
      </c>
      <c r="K357" s="205" t="s">
        <v>21</v>
      </c>
      <c r="L357" s="62"/>
      <c r="M357" s="210" t="s">
        <v>21</v>
      </c>
      <c r="N357" s="211" t="s">
        <v>45</v>
      </c>
      <c r="O357" s="43"/>
      <c r="P357" s="212">
        <f t="shared" si="51"/>
        <v>0</v>
      </c>
      <c r="Q357" s="212">
        <v>0</v>
      </c>
      <c r="R357" s="212">
        <f t="shared" si="52"/>
        <v>0</v>
      </c>
      <c r="S357" s="212">
        <v>0</v>
      </c>
      <c r="T357" s="213">
        <f t="shared" si="53"/>
        <v>0</v>
      </c>
      <c r="AR357" s="25" t="s">
        <v>375</v>
      </c>
      <c r="AT357" s="25" t="s">
        <v>311</v>
      </c>
      <c r="AU357" s="25" t="s">
        <v>82</v>
      </c>
      <c r="AY357" s="25" t="s">
        <v>308</v>
      </c>
      <c r="BE357" s="214">
        <f t="shared" si="54"/>
        <v>0</v>
      </c>
      <c r="BF357" s="214">
        <f t="shared" si="55"/>
        <v>0</v>
      </c>
      <c r="BG357" s="214">
        <f t="shared" si="56"/>
        <v>0</v>
      </c>
      <c r="BH357" s="214">
        <f t="shared" si="57"/>
        <v>0</v>
      </c>
      <c r="BI357" s="214">
        <f t="shared" si="58"/>
        <v>0</v>
      </c>
      <c r="BJ357" s="25" t="s">
        <v>82</v>
      </c>
      <c r="BK357" s="214">
        <f t="shared" si="59"/>
        <v>0</v>
      </c>
      <c r="BL357" s="25" t="s">
        <v>375</v>
      </c>
      <c r="BM357" s="25" t="s">
        <v>8077</v>
      </c>
    </row>
    <row r="358" spans="2:65" s="1" customFormat="1" ht="31.5" customHeight="1">
      <c r="B358" s="42"/>
      <c r="C358" s="203" t="s">
        <v>266</v>
      </c>
      <c r="D358" s="203" t="s">
        <v>311</v>
      </c>
      <c r="E358" s="204" t="s">
        <v>6474</v>
      </c>
      <c r="F358" s="205" t="s">
        <v>9630</v>
      </c>
      <c r="G358" s="206" t="s">
        <v>5275</v>
      </c>
      <c r="H358" s="207">
        <v>240</v>
      </c>
      <c r="I358" s="208"/>
      <c r="J358" s="209">
        <f t="shared" si="50"/>
        <v>0</v>
      </c>
      <c r="K358" s="205" t="s">
        <v>21</v>
      </c>
      <c r="L358" s="62"/>
      <c r="M358" s="210" t="s">
        <v>21</v>
      </c>
      <c r="N358" s="211" t="s">
        <v>45</v>
      </c>
      <c r="O358" s="43"/>
      <c r="P358" s="212">
        <f t="shared" si="51"/>
        <v>0</v>
      </c>
      <c r="Q358" s="212">
        <v>0</v>
      </c>
      <c r="R358" s="212">
        <f t="shared" si="52"/>
        <v>0</v>
      </c>
      <c r="S358" s="212">
        <v>0</v>
      </c>
      <c r="T358" s="213">
        <f t="shared" si="53"/>
        <v>0</v>
      </c>
      <c r="AR358" s="25" t="s">
        <v>375</v>
      </c>
      <c r="AT358" s="25" t="s">
        <v>311</v>
      </c>
      <c r="AU358" s="25" t="s">
        <v>82</v>
      </c>
      <c r="AY358" s="25" t="s">
        <v>308</v>
      </c>
      <c r="BE358" s="214">
        <f t="shared" si="54"/>
        <v>0</v>
      </c>
      <c r="BF358" s="214">
        <f t="shared" si="55"/>
        <v>0</v>
      </c>
      <c r="BG358" s="214">
        <f t="shared" si="56"/>
        <v>0</v>
      </c>
      <c r="BH358" s="214">
        <f t="shared" si="57"/>
        <v>0</v>
      </c>
      <c r="BI358" s="214">
        <f t="shared" si="58"/>
        <v>0</v>
      </c>
      <c r="BJ358" s="25" t="s">
        <v>82</v>
      </c>
      <c r="BK358" s="214">
        <f t="shared" si="59"/>
        <v>0</v>
      </c>
      <c r="BL358" s="25" t="s">
        <v>375</v>
      </c>
      <c r="BM358" s="25" t="s">
        <v>8081</v>
      </c>
    </row>
    <row r="359" spans="2:65" s="1" customFormat="1" ht="31.5" customHeight="1">
      <c r="B359" s="42"/>
      <c r="C359" s="203" t="s">
        <v>269</v>
      </c>
      <c r="D359" s="203" t="s">
        <v>311</v>
      </c>
      <c r="E359" s="204" t="s">
        <v>9665</v>
      </c>
      <c r="F359" s="205" t="s">
        <v>9632</v>
      </c>
      <c r="G359" s="206" t="s">
        <v>5275</v>
      </c>
      <c r="H359" s="207">
        <v>200</v>
      </c>
      <c r="I359" s="208"/>
      <c r="J359" s="209">
        <f t="shared" si="50"/>
        <v>0</v>
      </c>
      <c r="K359" s="205" t="s">
        <v>21</v>
      </c>
      <c r="L359" s="62"/>
      <c r="M359" s="210" t="s">
        <v>21</v>
      </c>
      <c r="N359" s="211" t="s">
        <v>45</v>
      </c>
      <c r="O359" s="43"/>
      <c r="P359" s="212">
        <f t="shared" si="51"/>
        <v>0</v>
      </c>
      <c r="Q359" s="212">
        <v>0</v>
      </c>
      <c r="R359" s="212">
        <f t="shared" si="52"/>
        <v>0</v>
      </c>
      <c r="S359" s="212">
        <v>0</v>
      </c>
      <c r="T359" s="213">
        <f t="shared" si="53"/>
        <v>0</v>
      </c>
      <c r="AR359" s="25" t="s">
        <v>375</v>
      </c>
      <c r="AT359" s="25" t="s">
        <v>311</v>
      </c>
      <c r="AU359" s="25" t="s">
        <v>82</v>
      </c>
      <c r="AY359" s="25" t="s">
        <v>308</v>
      </c>
      <c r="BE359" s="214">
        <f t="shared" si="54"/>
        <v>0</v>
      </c>
      <c r="BF359" s="214">
        <f t="shared" si="55"/>
        <v>0</v>
      </c>
      <c r="BG359" s="214">
        <f t="shared" si="56"/>
        <v>0</v>
      </c>
      <c r="BH359" s="214">
        <f t="shared" si="57"/>
        <v>0</v>
      </c>
      <c r="BI359" s="214">
        <f t="shared" si="58"/>
        <v>0</v>
      </c>
      <c r="BJ359" s="25" t="s">
        <v>82</v>
      </c>
      <c r="BK359" s="214">
        <f t="shared" si="59"/>
        <v>0</v>
      </c>
      <c r="BL359" s="25" t="s">
        <v>375</v>
      </c>
      <c r="BM359" s="25" t="s">
        <v>8085</v>
      </c>
    </row>
    <row r="360" spans="2:65" s="1" customFormat="1" ht="31.5" customHeight="1">
      <c r="B360" s="42"/>
      <c r="C360" s="203" t="s">
        <v>2603</v>
      </c>
      <c r="D360" s="203" t="s">
        <v>311</v>
      </c>
      <c r="E360" s="204" t="s">
        <v>6491</v>
      </c>
      <c r="F360" s="205" t="s">
        <v>9634</v>
      </c>
      <c r="G360" s="206" t="s">
        <v>5275</v>
      </c>
      <c r="H360" s="207">
        <v>72</v>
      </c>
      <c r="I360" s="208"/>
      <c r="J360" s="209">
        <f t="shared" si="50"/>
        <v>0</v>
      </c>
      <c r="K360" s="205" t="s">
        <v>21</v>
      </c>
      <c r="L360" s="62"/>
      <c r="M360" s="210" t="s">
        <v>21</v>
      </c>
      <c r="N360" s="211" t="s">
        <v>45</v>
      </c>
      <c r="O360" s="43"/>
      <c r="P360" s="212">
        <f t="shared" si="51"/>
        <v>0</v>
      </c>
      <c r="Q360" s="212">
        <v>0</v>
      </c>
      <c r="R360" s="212">
        <f t="shared" si="52"/>
        <v>0</v>
      </c>
      <c r="S360" s="212">
        <v>0</v>
      </c>
      <c r="T360" s="213">
        <f t="shared" si="53"/>
        <v>0</v>
      </c>
      <c r="AR360" s="25" t="s">
        <v>375</v>
      </c>
      <c r="AT360" s="25" t="s">
        <v>311</v>
      </c>
      <c r="AU360" s="25" t="s">
        <v>82</v>
      </c>
      <c r="AY360" s="25" t="s">
        <v>308</v>
      </c>
      <c r="BE360" s="214">
        <f t="shared" si="54"/>
        <v>0</v>
      </c>
      <c r="BF360" s="214">
        <f t="shared" si="55"/>
        <v>0</v>
      </c>
      <c r="BG360" s="214">
        <f t="shared" si="56"/>
        <v>0</v>
      </c>
      <c r="BH360" s="214">
        <f t="shared" si="57"/>
        <v>0</v>
      </c>
      <c r="BI360" s="214">
        <f t="shared" si="58"/>
        <v>0</v>
      </c>
      <c r="BJ360" s="25" t="s">
        <v>82</v>
      </c>
      <c r="BK360" s="214">
        <f t="shared" si="59"/>
        <v>0</v>
      </c>
      <c r="BL360" s="25" t="s">
        <v>375</v>
      </c>
      <c r="BM360" s="25" t="s">
        <v>8089</v>
      </c>
    </row>
    <row r="361" spans="2:65" s="1" customFormat="1" ht="44.25" customHeight="1">
      <c r="B361" s="42"/>
      <c r="C361" s="203" t="s">
        <v>2609</v>
      </c>
      <c r="D361" s="203" t="s">
        <v>311</v>
      </c>
      <c r="E361" s="204" t="s">
        <v>6493</v>
      </c>
      <c r="F361" s="205" t="s">
        <v>9636</v>
      </c>
      <c r="G361" s="206" t="s">
        <v>538</v>
      </c>
      <c r="H361" s="207">
        <v>36</v>
      </c>
      <c r="I361" s="208"/>
      <c r="J361" s="209">
        <f t="shared" si="50"/>
        <v>0</v>
      </c>
      <c r="K361" s="205" t="s">
        <v>21</v>
      </c>
      <c r="L361" s="62"/>
      <c r="M361" s="210" t="s">
        <v>21</v>
      </c>
      <c r="N361" s="211" t="s">
        <v>45</v>
      </c>
      <c r="O361" s="43"/>
      <c r="P361" s="212">
        <f t="shared" si="51"/>
        <v>0</v>
      </c>
      <c r="Q361" s="212">
        <v>0</v>
      </c>
      <c r="R361" s="212">
        <f t="shared" si="52"/>
        <v>0</v>
      </c>
      <c r="S361" s="212">
        <v>0</v>
      </c>
      <c r="T361" s="213">
        <f t="shared" si="53"/>
        <v>0</v>
      </c>
      <c r="AR361" s="25" t="s">
        <v>375</v>
      </c>
      <c r="AT361" s="25" t="s">
        <v>311</v>
      </c>
      <c r="AU361" s="25" t="s">
        <v>82</v>
      </c>
      <c r="AY361" s="25" t="s">
        <v>308</v>
      </c>
      <c r="BE361" s="214">
        <f t="shared" si="54"/>
        <v>0</v>
      </c>
      <c r="BF361" s="214">
        <f t="shared" si="55"/>
        <v>0</v>
      </c>
      <c r="BG361" s="214">
        <f t="shared" si="56"/>
        <v>0</v>
      </c>
      <c r="BH361" s="214">
        <f t="shared" si="57"/>
        <v>0</v>
      </c>
      <c r="BI361" s="214">
        <f t="shared" si="58"/>
        <v>0</v>
      </c>
      <c r="BJ361" s="25" t="s">
        <v>82</v>
      </c>
      <c r="BK361" s="214">
        <f t="shared" si="59"/>
        <v>0</v>
      </c>
      <c r="BL361" s="25" t="s">
        <v>375</v>
      </c>
      <c r="BM361" s="25" t="s">
        <v>8093</v>
      </c>
    </row>
    <row r="362" spans="2:65" s="1" customFormat="1" ht="44.25" customHeight="1">
      <c r="B362" s="42"/>
      <c r="C362" s="203" t="s">
        <v>2614</v>
      </c>
      <c r="D362" s="203" t="s">
        <v>311</v>
      </c>
      <c r="E362" s="204" t="s">
        <v>6495</v>
      </c>
      <c r="F362" s="205" t="s">
        <v>9638</v>
      </c>
      <c r="G362" s="206" t="s">
        <v>538</v>
      </c>
      <c r="H362" s="207">
        <v>72</v>
      </c>
      <c r="I362" s="208"/>
      <c r="J362" s="209">
        <f t="shared" si="50"/>
        <v>0</v>
      </c>
      <c r="K362" s="205" t="s">
        <v>21</v>
      </c>
      <c r="L362" s="62"/>
      <c r="M362" s="210" t="s">
        <v>21</v>
      </c>
      <c r="N362" s="211" t="s">
        <v>45</v>
      </c>
      <c r="O362" s="43"/>
      <c r="P362" s="212">
        <f t="shared" si="51"/>
        <v>0</v>
      </c>
      <c r="Q362" s="212">
        <v>0</v>
      </c>
      <c r="R362" s="212">
        <f t="shared" si="52"/>
        <v>0</v>
      </c>
      <c r="S362" s="212">
        <v>0</v>
      </c>
      <c r="T362" s="213">
        <f t="shared" si="53"/>
        <v>0</v>
      </c>
      <c r="AR362" s="25" t="s">
        <v>375</v>
      </c>
      <c r="AT362" s="25" t="s">
        <v>311</v>
      </c>
      <c r="AU362" s="25" t="s">
        <v>82</v>
      </c>
      <c r="AY362" s="25" t="s">
        <v>308</v>
      </c>
      <c r="BE362" s="214">
        <f t="shared" si="54"/>
        <v>0</v>
      </c>
      <c r="BF362" s="214">
        <f t="shared" si="55"/>
        <v>0</v>
      </c>
      <c r="BG362" s="214">
        <f t="shared" si="56"/>
        <v>0</v>
      </c>
      <c r="BH362" s="214">
        <f t="shared" si="57"/>
        <v>0</v>
      </c>
      <c r="BI362" s="214">
        <f t="shared" si="58"/>
        <v>0</v>
      </c>
      <c r="BJ362" s="25" t="s">
        <v>82</v>
      </c>
      <c r="BK362" s="214">
        <f t="shared" si="59"/>
        <v>0</v>
      </c>
      <c r="BL362" s="25" t="s">
        <v>375</v>
      </c>
      <c r="BM362" s="25" t="s">
        <v>8097</v>
      </c>
    </row>
    <row r="363" spans="2:65" s="1" customFormat="1" ht="44.25" customHeight="1">
      <c r="B363" s="42"/>
      <c r="C363" s="203" t="s">
        <v>2619</v>
      </c>
      <c r="D363" s="203" t="s">
        <v>311</v>
      </c>
      <c r="E363" s="204" t="s">
        <v>6497</v>
      </c>
      <c r="F363" s="205" t="s">
        <v>9640</v>
      </c>
      <c r="G363" s="206" t="s">
        <v>5275</v>
      </c>
      <c r="H363" s="207">
        <v>144</v>
      </c>
      <c r="I363" s="208"/>
      <c r="J363" s="209">
        <f t="shared" si="50"/>
        <v>0</v>
      </c>
      <c r="K363" s="205" t="s">
        <v>21</v>
      </c>
      <c r="L363" s="62"/>
      <c r="M363" s="210" t="s">
        <v>21</v>
      </c>
      <c r="N363" s="211" t="s">
        <v>45</v>
      </c>
      <c r="O363" s="43"/>
      <c r="P363" s="212">
        <f t="shared" si="51"/>
        <v>0</v>
      </c>
      <c r="Q363" s="212">
        <v>0</v>
      </c>
      <c r="R363" s="212">
        <f t="shared" si="52"/>
        <v>0</v>
      </c>
      <c r="S363" s="212">
        <v>0</v>
      </c>
      <c r="T363" s="213">
        <f t="shared" si="53"/>
        <v>0</v>
      </c>
      <c r="AR363" s="25" t="s">
        <v>375</v>
      </c>
      <c r="AT363" s="25" t="s">
        <v>311</v>
      </c>
      <c r="AU363" s="25" t="s">
        <v>82</v>
      </c>
      <c r="AY363" s="25" t="s">
        <v>308</v>
      </c>
      <c r="BE363" s="214">
        <f t="shared" si="54"/>
        <v>0</v>
      </c>
      <c r="BF363" s="214">
        <f t="shared" si="55"/>
        <v>0</v>
      </c>
      <c r="BG363" s="214">
        <f t="shared" si="56"/>
        <v>0</v>
      </c>
      <c r="BH363" s="214">
        <f t="shared" si="57"/>
        <v>0</v>
      </c>
      <c r="BI363" s="214">
        <f t="shared" si="58"/>
        <v>0</v>
      </c>
      <c r="BJ363" s="25" t="s">
        <v>82</v>
      </c>
      <c r="BK363" s="214">
        <f t="shared" si="59"/>
        <v>0</v>
      </c>
      <c r="BL363" s="25" t="s">
        <v>375</v>
      </c>
      <c r="BM363" s="25" t="s">
        <v>8101</v>
      </c>
    </row>
    <row r="364" spans="2:65" s="1" customFormat="1" ht="44.25" customHeight="1">
      <c r="B364" s="42"/>
      <c r="C364" s="203" t="s">
        <v>2623</v>
      </c>
      <c r="D364" s="203" t="s">
        <v>311</v>
      </c>
      <c r="E364" s="204" t="s">
        <v>6499</v>
      </c>
      <c r="F364" s="205" t="s">
        <v>9642</v>
      </c>
      <c r="G364" s="206" t="s">
        <v>5275</v>
      </c>
      <c r="H364" s="207">
        <v>288</v>
      </c>
      <c r="I364" s="208"/>
      <c r="J364" s="209">
        <f t="shared" si="50"/>
        <v>0</v>
      </c>
      <c r="K364" s="205" t="s">
        <v>21</v>
      </c>
      <c r="L364" s="62"/>
      <c r="M364" s="210" t="s">
        <v>21</v>
      </c>
      <c r="N364" s="211" t="s">
        <v>45</v>
      </c>
      <c r="O364" s="43"/>
      <c r="P364" s="212">
        <f t="shared" si="51"/>
        <v>0</v>
      </c>
      <c r="Q364" s="212">
        <v>0</v>
      </c>
      <c r="R364" s="212">
        <f t="shared" si="52"/>
        <v>0</v>
      </c>
      <c r="S364" s="212">
        <v>0</v>
      </c>
      <c r="T364" s="213">
        <f t="shared" si="53"/>
        <v>0</v>
      </c>
      <c r="AR364" s="25" t="s">
        <v>375</v>
      </c>
      <c r="AT364" s="25" t="s">
        <v>311</v>
      </c>
      <c r="AU364" s="25" t="s">
        <v>82</v>
      </c>
      <c r="AY364" s="25" t="s">
        <v>308</v>
      </c>
      <c r="BE364" s="214">
        <f t="shared" si="54"/>
        <v>0</v>
      </c>
      <c r="BF364" s="214">
        <f t="shared" si="55"/>
        <v>0</v>
      </c>
      <c r="BG364" s="214">
        <f t="shared" si="56"/>
        <v>0</v>
      </c>
      <c r="BH364" s="214">
        <f t="shared" si="57"/>
        <v>0</v>
      </c>
      <c r="BI364" s="214">
        <f t="shared" si="58"/>
        <v>0</v>
      </c>
      <c r="BJ364" s="25" t="s">
        <v>82</v>
      </c>
      <c r="BK364" s="214">
        <f t="shared" si="59"/>
        <v>0</v>
      </c>
      <c r="BL364" s="25" t="s">
        <v>375</v>
      </c>
      <c r="BM364" s="25" t="s">
        <v>8105</v>
      </c>
    </row>
    <row r="365" spans="2:65" s="1" customFormat="1" ht="22.5" customHeight="1">
      <c r="B365" s="42"/>
      <c r="C365" s="203" t="s">
        <v>2628</v>
      </c>
      <c r="D365" s="203" t="s">
        <v>311</v>
      </c>
      <c r="E365" s="204" t="s">
        <v>5747</v>
      </c>
      <c r="F365" s="205" t="s">
        <v>9644</v>
      </c>
      <c r="G365" s="206" t="s">
        <v>5275</v>
      </c>
      <c r="H365" s="207">
        <v>97</v>
      </c>
      <c r="I365" s="208"/>
      <c r="J365" s="209">
        <f t="shared" si="50"/>
        <v>0</v>
      </c>
      <c r="K365" s="205" t="s">
        <v>21</v>
      </c>
      <c r="L365" s="62"/>
      <c r="M365" s="210" t="s">
        <v>21</v>
      </c>
      <c r="N365" s="211" t="s">
        <v>45</v>
      </c>
      <c r="O365" s="43"/>
      <c r="P365" s="212">
        <f t="shared" si="51"/>
        <v>0</v>
      </c>
      <c r="Q365" s="212">
        <v>0</v>
      </c>
      <c r="R365" s="212">
        <f t="shared" si="52"/>
        <v>0</v>
      </c>
      <c r="S365" s="212">
        <v>0</v>
      </c>
      <c r="T365" s="213">
        <f t="shared" si="53"/>
        <v>0</v>
      </c>
      <c r="AR365" s="25" t="s">
        <v>375</v>
      </c>
      <c r="AT365" s="25" t="s">
        <v>311</v>
      </c>
      <c r="AU365" s="25" t="s">
        <v>82</v>
      </c>
      <c r="AY365" s="25" t="s">
        <v>308</v>
      </c>
      <c r="BE365" s="214">
        <f t="shared" si="54"/>
        <v>0</v>
      </c>
      <c r="BF365" s="214">
        <f t="shared" si="55"/>
        <v>0</v>
      </c>
      <c r="BG365" s="214">
        <f t="shared" si="56"/>
        <v>0</v>
      </c>
      <c r="BH365" s="214">
        <f t="shared" si="57"/>
        <v>0</v>
      </c>
      <c r="BI365" s="214">
        <f t="shared" si="58"/>
        <v>0</v>
      </c>
      <c r="BJ365" s="25" t="s">
        <v>82</v>
      </c>
      <c r="BK365" s="214">
        <f t="shared" si="59"/>
        <v>0</v>
      </c>
      <c r="BL365" s="25" t="s">
        <v>375</v>
      </c>
      <c r="BM365" s="25" t="s">
        <v>8109</v>
      </c>
    </row>
    <row r="366" spans="2:65" s="1" customFormat="1" ht="22.5" customHeight="1">
      <c r="B366" s="42"/>
      <c r="C366" s="203" t="s">
        <v>2634</v>
      </c>
      <c r="D366" s="203" t="s">
        <v>311</v>
      </c>
      <c r="E366" s="204" t="s">
        <v>5749</v>
      </c>
      <c r="F366" s="205" t="s">
        <v>9646</v>
      </c>
      <c r="G366" s="206" t="s">
        <v>5275</v>
      </c>
      <c r="H366" s="207">
        <v>650</v>
      </c>
      <c r="I366" s="208"/>
      <c r="J366" s="209">
        <f t="shared" si="50"/>
        <v>0</v>
      </c>
      <c r="K366" s="205" t="s">
        <v>21</v>
      </c>
      <c r="L366" s="62"/>
      <c r="M366" s="210" t="s">
        <v>21</v>
      </c>
      <c r="N366" s="211" t="s">
        <v>45</v>
      </c>
      <c r="O366" s="43"/>
      <c r="P366" s="212">
        <f t="shared" si="51"/>
        <v>0</v>
      </c>
      <c r="Q366" s="212">
        <v>0</v>
      </c>
      <c r="R366" s="212">
        <f t="shared" si="52"/>
        <v>0</v>
      </c>
      <c r="S366" s="212">
        <v>0</v>
      </c>
      <c r="T366" s="213">
        <f t="shared" si="53"/>
        <v>0</v>
      </c>
      <c r="AR366" s="25" t="s">
        <v>375</v>
      </c>
      <c r="AT366" s="25" t="s">
        <v>311</v>
      </c>
      <c r="AU366" s="25" t="s">
        <v>82</v>
      </c>
      <c r="AY366" s="25" t="s">
        <v>308</v>
      </c>
      <c r="BE366" s="214">
        <f t="shared" si="54"/>
        <v>0</v>
      </c>
      <c r="BF366" s="214">
        <f t="shared" si="55"/>
        <v>0</v>
      </c>
      <c r="BG366" s="214">
        <f t="shared" si="56"/>
        <v>0</v>
      </c>
      <c r="BH366" s="214">
        <f t="shared" si="57"/>
        <v>0</v>
      </c>
      <c r="BI366" s="214">
        <f t="shared" si="58"/>
        <v>0</v>
      </c>
      <c r="BJ366" s="25" t="s">
        <v>82</v>
      </c>
      <c r="BK366" s="214">
        <f t="shared" si="59"/>
        <v>0</v>
      </c>
      <c r="BL366" s="25" t="s">
        <v>375</v>
      </c>
      <c r="BM366" s="25" t="s">
        <v>8113</v>
      </c>
    </row>
    <row r="367" spans="2:65" s="1" customFormat="1" ht="22.5" customHeight="1">
      <c r="B367" s="42"/>
      <c r="C367" s="203" t="s">
        <v>2639</v>
      </c>
      <c r="D367" s="203" t="s">
        <v>311</v>
      </c>
      <c r="E367" s="204" t="s">
        <v>5751</v>
      </c>
      <c r="F367" s="205" t="s">
        <v>9648</v>
      </c>
      <c r="G367" s="206" t="s">
        <v>5275</v>
      </c>
      <c r="H367" s="207">
        <v>312</v>
      </c>
      <c r="I367" s="208"/>
      <c r="J367" s="209">
        <f t="shared" si="50"/>
        <v>0</v>
      </c>
      <c r="K367" s="205" t="s">
        <v>21</v>
      </c>
      <c r="L367" s="62"/>
      <c r="M367" s="210" t="s">
        <v>21</v>
      </c>
      <c r="N367" s="211" t="s">
        <v>45</v>
      </c>
      <c r="O367" s="43"/>
      <c r="P367" s="212">
        <f t="shared" si="51"/>
        <v>0</v>
      </c>
      <c r="Q367" s="212">
        <v>0</v>
      </c>
      <c r="R367" s="212">
        <f t="shared" si="52"/>
        <v>0</v>
      </c>
      <c r="S367" s="212">
        <v>0</v>
      </c>
      <c r="T367" s="213">
        <f t="shared" si="53"/>
        <v>0</v>
      </c>
      <c r="AR367" s="25" t="s">
        <v>375</v>
      </c>
      <c r="AT367" s="25" t="s">
        <v>311</v>
      </c>
      <c r="AU367" s="25" t="s">
        <v>82</v>
      </c>
      <c r="AY367" s="25" t="s">
        <v>308</v>
      </c>
      <c r="BE367" s="214">
        <f t="shared" si="54"/>
        <v>0</v>
      </c>
      <c r="BF367" s="214">
        <f t="shared" si="55"/>
        <v>0</v>
      </c>
      <c r="BG367" s="214">
        <f t="shared" si="56"/>
        <v>0</v>
      </c>
      <c r="BH367" s="214">
        <f t="shared" si="57"/>
        <v>0</v>
      </c>
      <c r="BI367" s="214">
        <f t="shared" si="58"/>
        <v>0</v>
      </c>
      <c r="BJ367" s="25" t="s">
        <v>82</v>
      </c>
      <c r="BK367" s="214">
        <f t="shared" si="59"/>
        <v>0</v>
      </c>
      <c r="BL367" s="25" t="s">
        <v>375</v>
      </c>
      <c r="BM367" s="25" t="s">
        <v>8117</v>
      </c>
    </row>
    <row r="368" spans="2:65" s="1" customFormat="1" ht="22.5" customHeight="1">
      <c r="B368" s="42"/>
      <c r="C368" s="203" t="s">
        <v>2644</v>
      </c>
      <c r="D368" s="203" t="s">
        <v>311</v>
      </c>
      <c r="E368" s="204" t="s">
        <v>5753</v>
      </c>
      <c r="F368" s="205" t="s">
        <v>9650</v>
      </c>
      <c r="G368" s="206" t="s">
        <v>5275</v>
      </c>
      <c r="H368" s="207">
        <v>614</v>
      </c>
      <c r="I368" s="208"/>
      <c r="J368" s="209">
        <f t="shared" si="50"/>
        <v>0</v>
      </c>
      <c r="K368" s="205" t="s">
        <v>21</v>
      </c>
      <c r="L368" s="62"/>
      <c r="M368" s="210" t="s">
        <v>21</v>
      </c>
      <c r="N368" s="211" t="s">
        <v>45</v>
      </c>
      <c r="O368" s="43"/>
      <c r="P368" s="212">
        <f t="shared" si="51"/>
        <v>0</v>
      </c>
      <c r="Q368" s="212">
        <v>0</v>
      </c>
      <c r="R368" s="212">
        <f t="shared" si="52"/>
        <v>0</v>
      </c>
      <c r="S368" s="212">
        <v>0</v>
      </c>
      <c r="T368" s="213">
        <f t="shared" si="53"/>
        <v>0</v>
      </c>
      <c r="AR368" s="25" t="s">
        <v>375</v>
      </c>
      <c r="AT368" s="25" t="s">
        <v>311</v>
      </c>
      <c r="AU368" s="25" t="s">
        <v>82</v>
      </c>
      <c r="AY368" s="25" t="s">
        <v>308</v>
      </c>
      <c r="BE368" s="214">
        <f t="shared" si="54"/>
        <v>0</v>
      </c>
      <c r="BF368" s="214">
        <f t="shared" si="55"/>
        <v>0</v>
      </c>
      <c r="BG368" s="214">
        <f t="shared" si="56"/>
        <v>0</v>
      </c>
      <c r="BH368" s="214">
        <f t="shared" si="57"/>
        <v>0</v>
      </c>
      <c r="BI368" s="214">
        <f t="shared" si="58"/>
        <v>0</v>
      </c>
      <c r="BJ368" s="25" t="s">
        <v>82</v>
      </c>
      <c r="BK368" s="214">
        <f t="shared" si="59"/>
        <v>0</v>
      </c>
      <c r="BL368" s="25" t="s">
        <v>375</v>
      </c>
      <c r="BM368" s="25" t="s">
        <v>8122</v>
      </c>
    </row>
    <row r="369" spans="2:65" s="1" customFormat="1" ht="22.5" customHeight="1">
      <c r="B369" s="42"/>
      <c r="C369" s="203" t="s">
        <v>2649</v>
      </c>
      <c r="D369" s="203" t="s">
        <v>311</v>
      </c>
      <c r="E369" s="204" t="s">
        <v>5755</v>
      </c>
      <c r="F369" s="205" t="s">
        <v>9652</v>
      </c>
      <c r="G369" s="206" t="s">
        <v>5275</v>
      </c>
      <c r="H369" s="207">
        <v>174</v>
      </c>
      <c r="I369" s="208"/>
      <c r="J369" s="209">
        <f t="shared" si="50"/>
        <v>0</v>
      </c>
      <c r="K369" s="205" t="s">
        <v>21</v>
      </c>
      <c r="L369" s="62"/>
      <c r="M369" s="210" t="s">
        <v>21</v>
      </c>
      <c r="N369" s="211" t="s">
        <v>45</v>
      </c>
      <c r="O369" s="43"/>
      <c r="P369" s="212">
        <f t="shared" si="51"/>
        <v>0</v>
      </c>
      <c r="Q369" s="212">
        <v>0</v>
      </c>
      <c r="R369" s="212">
        <f t="shared" si="52"/>
        <v>0</v>
      </c>
      <c r="S369" s="212">
        <v>0</v>
      </c>
      <c r="T369" s="213">
        <f t="shared" si="53"/>
        <v>0</v>
      </c>
      <c r="AR369" s="25" t="s">
        <v>375</v>
      </c>
      <c r="AT369" s="25" t="s">
        <v>311</v>
      </c>
      <c r="AU369" s="25" t="s">
        <v>82</v>
      </c>
      <c r="AY369" s="25" t="s">
        <v>308</v>
      </c>
      <c r="BE369" s="214">
        <f t="shared" si="54"/>
        <v>0</v>
      </c>
      <c r="BF369" s="214">
        <f t="shared" si="55"/>
        <v>0</v>
      </c>
      <c r="BG369" s="214">
        <f t="shared" si="56"/>
        <v>0</v>
      </c>
      <c r="BH369" s="214">
        <f t="shared" si="57"/>
        <v>0</v>
      </c>
      <c r="BI369" s="214">
        <f t="shared" si="58"/>
        <v>0</v>
      </c>
      <c r="BJ369" s="25" t="s">
        <v>82</v>
      </c>
      <c r="BK369" s="214">
        <f t="shared" si="59"/>
        <v>0</v>
      </c>
      <c r="BL369" s="25" t="s">
        <v>375</v>
      </c>
      <c r="BM369" s="25" t="s">
        <v>8126</v>
      </c>
    </row>
    <row r="370" spans="2:65" s="1" customFormat="1" ht="22.5" customHeight="1">
      <c r="B370" s="42"/>
      <c r="C370" s="203" t="s">
        <v>2653</v>
      </c>
      <c r="D370" s="203" t="s">
        <v>311</v>
      </c>
      <c r="E370" s="204" t="s">
        <v>5757</v>
      </c>
      <c r="F370" s="205" t="s">
        <v>9654</v>
      </c>
      <c r="G370" s="206" t="s">
        <v>5275</v>
      </c>
      <c r="H370" s="207">
        <v>234</v>
      </c>
      <c r="I370" s="208"/>
      <c r="J370" s="209">
        <f t="shared" si="50"/>
        <v>0</v>
      </c>
      <c r="K370" s="205" t="s">
        <v>21</v>
      </c>
      <c r="L370" s="62"/>
      <c r="M370" s="210" t="s">
        <v>21</v>
      </c>
      <c r="N370" s="211" t="s">
        <v>45</v>
      </c>
      <c r="O370" s="43"/>
      <c r="P370" s="212">
        <f t="shared" si="51"/>
        <v>0</v>
      </c>
      <c r="Q370" s="212">
        <v>0</v>
      </c>
      <c r="R370" s="212">
        <f t="shared" si="52"/>
        <v>0</v>
      </c>
      <c r="S370" s="212">
        <v>0</v>
      </c>
      <c r="T370" s="213">
        <f t="shared" si="53"/>
        <v>0</v>
      </c>
      <c r="AR370" s="25" t="s">
        <v>375</v>
      </c>
      <c r="AT370" s="25" t="s">
        <v>311</v>
      </c>
      <c r="AU370" s="25" t="s">
        <v>82</v>
      </c>
      <c r="AY370" s="25" t="s">
        <v>308</v>
      </c>
      <c r="BE370" s="214">
        <f t="shared" si="54"/>
        <v>0</v>
      </c>
      <c r="BF370" s="214">
        <f t="shared" si="55"/>
        <v>0</v>
      </c>
      <c r="BG370" s="214">
        <f t="shared" si="56"/>
        <v>0</v>
      </c>
      <c r="BH370" s="214">
        <f t="shared" si="57"/>
        <v>0</v>
      </c>
      <c r="BI370" s="214">
        <f t="shared" si="58"/>
        <v>0</v>
      </c>
      <c r="BJ370" s="25" t="s">
        <v>82</v>
      </c>
      <c r="BK370" s="214">
        <f t="shared" si="59"/>
        <v>0</v>
      </c>
      <c r="BL370" s="25" t="s">
        <v>375</v>
      </c>
      <c r="BM370" s="25" t="s">
        <v>8130</v>
      </c>
    </row>
    <row r="371" spans="2:65" s="1" customFormat="1" ht="22.5" customHeight="1">
      <c r="B371" s="42"/>
      <c r="C371" s="203" t="s">
        <v>2661</v>
      </c>
      <c r="D371" s="203" t="s">
        <v>311</v>
      </c>
      <c r="E371" s="204" t="s">
        <v>5759</v>
      </c>
      <c r="F371" s="205" t="s">
        <v>9656</v>
      </c>
      <c r="G371" s="206" t="s">
        <v>5275</v>
      </c>
      <c r="H371" s="207">
        <v>42</v>
      </c>
      <c r="I371" s="208"/>
      <c r="J371" s="209">
        <f t="shared" si="50"/>
        <v>0</v>
      </c>
      <c r="K371" s="205" t="s">
        <v>21</v>
      </c>
      <c r="L371" s="62"/>
      <c r="M371" s="210" t="s">
        <v>21</v>
      </c>
      <c r="N371" s="211" t="s">
        <v>45</v>
      </c>
      <c r="O371" s="43"/>
      <c r="P371" s="212">
        <f t="shared" si="51"/>
        <v>0</v>
      </c>
      <c r="Q371" s="212">
        <v>0</v>
      </c>
      <c r="R371" s="212">
        <f t="shared" si="52"/>
        <v>0</v>
      </c>
      <c r="S371" s="212">
        <v>0</v>
      </c>
      <c r="T371" s="213">
        <f t="shared" si="53"/>
        <v>0</v>
      </c>
      <c r="AR371" s="25" t="s">
        <v>375</v>
      </c>
      <c r="AT371" s="25" t="s">
        <v>311</v>
      </c>
      <c r="AU371" s="25" t="s">
        <v>82</v>
      </c>
      <c r="AY371" s="25" t="s">
        <v>308</v>
      </c>
      <c r="BE371" s="214">
        <f t="shared" si="54"/>
        <v>0</v>
      </c>
      <c r="BF371" s="214">
        <f t="shared" si="55"/>
        <v>0</v>
      </c>
      <c r="BG371" s="214">
        <f t="shared" si="56"/>
        <v>0</v>
      </c>
      <c r="BH371" s="214">
        <f t="shared" si="57"/>
        <v>0</v>
      </c>
      <c r="BI371" s="214">
        <f t="shared" si="58"/>
        <v>0</v>
      </c>
      <c r="BJ371" s="25" t="s">
        <v>82</v>
      </c>
      <c r="BK371" s="214">
        <f t="shared" si="59"/>
        <v>0</v>
      </c>
      <c r="BL371" s="25" t="s">
        <v>375</v>
      </c>
      <c r="BM371" s="25" t="s">
        <v>8134</v>
      </c>
    </row>
    <row r="372" spans="2:65" s="1" customFormat="1" ht="22.5" customHeight="1">
      <c r="B372" s="42"/>
      <c r="C372" s="203" t="s">
        <v>2665</v>
      </c>
      <c r="D372" s="203" t="s">
        <v>311</v>
      </c>
      <c r="E372" s="204" t="s">
        <v>5761</v>
      </c>
      <c r="F372" s="205" t="s">
        <v>9658</v>
      </c>
      <c r="G372" s="206" t="s">
        <v>5275</v>
      </c>
      <c r="H372" s="207">
        <v>206</v>
      </c>
      <c r="I372" s="208"/>
      <c r="J372" s="209">
        <f t="shared" si="50"/>
        <v>0</v>
      </c>
      <c r="K372" s="205" t="s">
        <v>21</v>
      </c>
      <c r="L372" s="62"/>
      <c r="M372" s="210" t="s">
        <v>21</v>
      </c>
      <c r="N372" s="211" t="s">
        <v>45</v>
      </c>
      <c r="O372" s="43"/>
      <c r="P372" s="212">
        <f t="shared" si="51"/>
        <v>0</v>
      </c>
      <c r="Q372" s="212">
        <v>0</v>
      </c>
      <c r="R372" s="212">
        <f t="shared" si="52"/>
        <v>0</v>
      </c>
      <c r="S372" s="212">
        <v>0</v>
      </c>
      <c r="T372" s="213">
        <f t="shared" si="53"/>
        <v>0</v>
      </c>
      <c r="AR372" s="25" t="s">
        <v>375</v>
      </c>
      <c r="AT372" s="25" t="s">
        <v>311</v>
      </c>
      <c r="AU372" s="25" t="s">
        <v>82</v>
      </c>
      <c r="AY372" s="25" t="s">
        <v>308</v>
      </c>
      <c r="BE372" s="214">
        <f t="shared" si="54"/>
        <v>0</v>
      </c>
      <c r="BF372" s="214">
        <f t="shared" si="55"/>
        <v>0</v>
      </c>
      <c r="BG372" s="214">
        <f t="shared" si="56"/>
        <v>0</v>
      </c>
      <c r="BH372" s="214">
        <f t="shared" si="57"/>
        <v>0</v>
      </c>
      <c r="BI372" s="214">
        <f t="shared" si="58"/>
        <v>0</v>
      </c>
      <c r="BJ372" s="25" t="s">
        <v>82</v>
      </c>
      <c r="BK372" s="214">
        <f t="shared" si="59"/>
        <v>0</v>
      </c>
      <c r="BL372" s="25" t="s">
        <v>375</v>
      </c>
      <c r="BM372" s="25" t="s">
        <v>8138</v>
      </c>
    </row>
    <row r="373" spans="2:65" s="1" customFormat="1" ht="22.5" customHeight="1">
      <c r="B373" s="42"/>
      <c r="C373" s="203" t="s">
        <v>2669</v>
      </c>
      <c r="D373" s="203" t="s">
        <v>311</v>
      </c>
      <c r="E373" s="204" t="s">
        <v>5763</v>
      </c>
      <c r="F373" s="205" t="s">
        <v>9660</v>
      </c>
      <c r="G373" s="206" t="s">
        <v>5275</v>
      </c>
      <c r="H373" s="207">
        <v>48</v>
      </c>
      <c r="I373" s="208"/>
      <c r="J373" s="209">
        <f t="shared" si="50"/>
        <v>0</v>
      </c>
      <c r="K373" s="205" t="s">
        <v>21</v>
      </c>
      <c r="L373" s="62"/>
      <c r="M373" s="210" t="s">
        <v>21</v>
      </c>
      <c r="N373" s="211" t="s">
        <v>45</v>
      </c>
      <c r="O373" s="43"/>
      <c r="P373" s="212">
        <f t="shared" si="51"/>
        <v>0</v>
      </c>
      <c r="Q373" s="212">
        <v>0</v>
      </c>
      <c r="R373" s="212">
        <f t="shared" si="52"/>
        <v>0</v>
      </c>
      <c r="S373" s="212">
        <v>0</v>
      </c>
      <c r="T373" s="213">
        <f t="shared" si="53"/>
        <v>0</v>
      </c>
      <c r="AR373" s="25" t="s">
        <v>375</v>
      </c>
      <c r="AT373" s="25" t="s">
        <v>311</v>
      </c>
      <c r="AU373" s="25" t="s">
        <v>82</v>
      </c>
      <c r="AY373" s="25" t="s">
        <v>308</v>
      </c>
      <c r="BE373" s="214">
        <f t="shared" si="54"/>
        <v>0</v>
      </c>
      <c r="BF373" s="214">
        <f t="shared" si="55"/>
        <v>0</v>
      </c>
      <c r="BG373" s="214">
        <f t="shared" si="56"/>
        <v>0</v>
      </c>
      <c r="BH373" s="214">
        <f t="shared" si="57"/>
        <v>0</v>
      </c>
      <c r="BI373" s="214">
        <f t="shared" si="58"/>
        <v>0</v>
      </c>
      <c r="BJ373" s="25" t="s">
        <v>82</v>
      </c>
      <c r="BK373" s="214">
        <f t="shared" si="59"/>
        <v>0</v>
      </c>
      <c r="BL373" s="25" t="s">
        <v>375</v>
      </c>
      <c r="BM373" s="25" t="s">
        <v>8142</v>
      </c>
    </row>
    <row r="374" spans="2:65" s="11" customFormat="1" ht="37.35" customHeight="1">
      <c r="B374" s="186"/>
      <c r="C374" s="187"/>
      <c r="D374" s="200" t="s">
        <v>73</v>
      </c>
      <c r="E374" s="296" t="s">
        <v>5570</v>
      </c>
      <c r="F374" s="296" t="s">
        <v>9666</v>
      </c>
      <c r="G374" s="187"/>
      <c r="H374" s="187"/>
      <c r="I374" s="190"/>
      <c r="J374" s="297">
        <f>BK374</f>
        <v>0</v>
      </c>
      <c r="K374" s="187"/>
      <c r="L374" s="192"/>
      <c r="M374" s="193"/>
      <c r="N374" s="194"/>
      <c r="O374" s="194"/>
      <c r="P374" s="195">
        <f>SUM(P375:P382)</f>
        <v>0</v>
      </c>
      <c r="Q374" s="194"/>
      <c r="R374" s="195">
        <f>SUM(R375:R382)</f>
        <v>0</v>
      </c>
      <c r="S374" s="194"/>
      <c r="T374" s="196">
        <f>SUM(T375:T382)</f>
        <v>0</v>
      </c>
      <c r="AR374" s="197" t="s">
        <v>84</v>
      </c>
      <c r="AT374" s="198" t="s">
        <v>73</v>
      </c>
      <c r="AU374" s="198" t="s">
        <v>74</v>
      </c>
      <c r="AY374" s="197" t="s">
        <v>308</v>
      </c>
      <c r="BK374" s="199">
        <f>SUM(BK375:BK382)</f>
        <v>0</v>
      </c>
    </row>
    <row r="375" spans="2:65" s="1" customFormat="1" ht="22.5" customHeight="1">
      <c r="B375" s="42"/>
      <c r="C375" s="277" t="s">
        <v>2673</v>
      </c>
      <c r="D375" s="277" t="s">
        <v>1079</v>
      </c>
      <c r="E375" s="278" t="s">
        <v>5765</v>
      </c>
      <c r="F375" s="279" t="s">
        <v>9667</v>
      </c>
      <c r="G375" s="280" t="s">
        <v>5275</v>
      </c>
      <c r="H375" s="281">
        <v>18</v>
      </c>
      <c r="I375" s="282"/>
      <c r="J375" s="283">
        <f t="shared" ref="J375:J382" si="60">ROUND(I375*H375,2)</f>
        <v>0</v>
      </c>
      <c r="K375" s="279" t="s">
        <v>21</v>
      </c>
      <c r="L375" s="284"/>
      <c r="M375" s="285" t="s">
        <v>21</v>
      </c>
      <c r="N375" s="286" t="s">
        <v>45</v>
      </c>
      <c r="O375" s="43"/>
      <c r="P375" s="212">
        <f t="shared" ref="P375:P382" si="61">O375*H375</f>
        <v>0</v>
      </c>
      <c r="Q375" s="212">
        <v>0</v>
      </c>
      <c r="R375" s="212">
        <f t="shared" ref="R375:R382" si="62">Q375*H375</f>
        <v>0</v>
      </c>
      <c r="S375" s="212">
        <v>0</v>
      </c>
      <c r="T375" s="213">
        <f t="shared" ref="T375:T382" si="63">S375*H375</f>
        <v>0</v>
      </c>
      <c r="AR375" s="25" t="s">
        <v>619</v>
      </c>
      <c r="AT375" s="25" t="s">
        <v>1079</v>
      </c>
      <c r="AU375" s="25" t="s">
        <v>82</v>
      </c>
      <c r="AY375" s="25" t="s">
        <v>308</v>
      </c>
      <c r="BE375" s="214">
        <f t="shared" ref="BE375:BE382" si="64">IF(N375="základní",J375,0)</f>
        <v>0</v>
      </c>
      <c r="BF375" s="214">
        <f t="shared" ref="BF375:BF382" si="65">IF(N375="snížená",J375,0)</f>
        <v>0</v>
      </c>
      <c r="BG375" s="214">
        <f t="shared" ref="BG375:BG382" si="66">IF(N375="zákl. přenesená",J375,0)</f>
        <v>0</v>
      </c>
      <c r="BH375" s="214">
        <f t="shared" ref="BH375:BH382" si="67">IF(N375="sníž. přenesená",J375,0)</f>
        <v>0</v>
      </c>
      <c r="BI375" s="214">
        <f t="shared" ref="BI375:BI382" si="68">IF(N375="nulová",J375,0)</f>
        <v>0</v>
      </c>
      <c r="BJ375" s="25" t="s">
        <v>82</v>
      </c>
      <c r="BK375" s="214">
        <f t="shared" ref="BK375:BK382" si="69">ROUND(I375*H375,2)</f>
        <v>0</v>
      </c>
      <c r="BL375" s="25" t="s">
        <v>375</v>
      </c>
      <c r="BM375" s="25" t="s">
        <v>8146</v>
      </c>
    </row>
    <row r="376" spans="2:65" s="1" customFormat="1" ht="31.5" customHeight="1">
      <c r="B376" s="42"/>
      <c r="C376" s="277" t="s">
        <v>2677</v>
      </c>
      <c r="D376" s="277" t="s">
        <v>1079</v>
      </c>
      <c r="E376" s="278" t="s">
        <v>5767</v>
      </c>
      <c r="F376" s="279" t="s">
        <v>9668</v>
      </c>
      <c r="G376" s="280" t="s">
        <v>5275</v>
      </c>
      <c r="H376" s="281">
        <v>18</v>
      </c>
      <c r="I376" s="282"/>
      <c r="J376" s="283">
        <f t="shared" si="60"/>
        <v>0</v>
      </c>
      <c r="K376" s="279" t="s">
        <v>21</v>
      </c>
      <c r="L376" s="284"/>
      <c r="M376" s="285" t="s">
        <v>21</v>
      </c>
      <c r="N376" s="286" t="s">
        <v>45</v>
      </c>
      <c r="O376" s="43"/>
      <c r="P376" s="212">
        <f t="shared" si="61"/>
        <v>0</v>
      </c>
      <c r="Q376" s="212">
        <v>0</v>
      </c>
      <c r="R376" s="212">
        <f t="shared" si="62"/>
        <v>0</v>
      </c>
      <c r="S376" s="212">
        <v>0</v>
      </c>
      <c r="T376" s="213">
        <f t="shared" si="63"/>
        <v>0</v>
      </c>
      <c r="AR376" s="25" t="s">
        <v>619</v>
      </c>
      <c r="AT376" s="25" t="s">
        <v>1079</v>
      </c>
      <c r="AU376" s="25" t="s">
        <v>82</v>
      </c>
      <c r="AY376" s="25" t="s">
        <v>308</v>
      </c>
      <c r="BE376" s="214">
        <f t="shared" si="64"/>
        <v>0</v>
      </c>
      <c r="BF376" s="214">
        <f t="shared" si="65"/>
        <v>0</v>
      </c>
      <c r="BG376" s="214">
        <f t="shared" si="66"/>
        <v>0</v>
      </c>
      <c r="BH376" s="214">
        <f t="shared" si="67"/>
        <v>0</v>
      </c>
      <c r="BI376" s="214">
        <f t="shared" si="68"/>
        <v>0</v>
      </c>
      <c r="BJ376" s="25" t="s">
        <v>82</v>
      </c>
      <c r="BK376" s="214">
        <f t="shared" si="69"/>
        <v>0</v>
      </c>
      <c r="BL376" s="25" t="s">
        <v>375</v>
      </c>
      <c r="BM376" s="25" t="s">
        <v>8150</v>
      </c>
    </row>
    <row r="377" spans="2:65" s="1" customFormat="1" ht="31.5" customHeight="1">
      <c r="B377" s="42"/>
      <c r="C377" s="277" t="s">
        <v>2681</v>
      </c>
      <c r="D377" s="277" t="s">
        <v>1079</v>
      </c>
      <c r="E377" s="278" t="s">
        <v>5769</v>
      </c>
      <c r="F377" s="279" t="s">
        <v>9669</v>
      </c>
      <c r="G377" s="280" t="s">
        <v>5275</v>
      </c>
      <c r="H377" s="281">
        <v>18</v>
      </c>
      <c r="I377" s="282"/>
      <c r="J377" s="283">
        <f t="shared" si="60"/>
        <v>0</v>
      </c>
      <c r="K377" s="279" t="s">
        <v>21</v>
      </c>
      <c r="L377" s="284"/>
      <c r="M377" s="285" t="s">
        <v>21</v>
      </c>
      <c r="N377" s="286" t="s">
        <v>45</v>
      </c>
      <c r="O377" s="43"/>
      <c r="P377" s="212">
        <f t="shared" si="61"/>
        <v>0</v>
      </c>
      <c r="Q377" s="212">
        <v>0</v>
      </c>
      <c r="R377" s="212">
        <f t="shared" si="62"/>
        <v>0</v>
      </c>
      <c r="S377" s="212">
        <v>0</v>
      </c>
      <c r="T377" s="213">
        <f t="shared" si="63"/>
        <v>0</v>
      </c>
      <c r="AR377" s="25" t="s">
        <v>619</v>
      </c>
      <c r="AT377" s="25" t="s">
        <v>1079</v>
      </c>
      <c r="AU377" s="25" t="s">
        <v>82</v>
      </c>
      <c r="AY377" s="25" t="s">
        <v>308</v>
      </c>
      <c r="BE377" s="214">
        <f t="shared" si="64"/>
        <v>0</v>
      </c>
      <c r="BF377" s="214">
        <f t="shared" si="65"/>
        <v>0</v>
      </c>
      <c r="BG377" s="214">
        <f t="shared" si="66"/>
        <v>0</v>
      </c>
      <c r="BH377" s="214">
        <f t="shared" si="67"/>
        <v>0</v>
      </c>
      <c r="BI377" s="214">
        <f t="shared" si="68"/>
        <v>0</v>
      </c>
      <c r="BJ377" s="25" t="s">
        <v>82</v>
      </c>
      <c r="BK377" s="214">
        <f t="shared" si="69"/>
        <v>0</v>
      </c>
      <c r="BL377" s="25" t="s">
        <v>375</v>
      </c>
      <c r="BM377" s="25" t="s">
        <v>8154</v>
      </c>
    </row>
    <row r="378" spans="2:65" s="1" customFormat="1" ht="22.5" customHeight="1">
      <c r="B378" s="42"/>
      <c r="C378" s="277" t="s">
        <v>2685</v>
      </c>
      <c r="D378" s="277" t="s">
        <v>1079</v>
      </c>
      <c r="E378" s="278" t="s">
        <v>5771</v>
      </c>
      <c r="F378" s="279" t="s">
        <v>9670</v>
      </c>
      <c r="G378" s="280" t="s">
        <v>538</v>
      </c>
      <c r="H378" s="281">
        <v>48</v>
      </c>
      <c r="I378" s="282"/>
      <c r="J378" s="283">
        <f t="shared" si="60"/>
        <v>0</v>
      </c>
      <c r="K378" s="279" t="s">
        <v>21</v>
      </c>
      <c r="L378" s="284"/>
      <c r="M378" s="285" t="s">
        <v>21</v>
      </c>
      <c r="N378" s="286" t="s">
        <v>45</v>
      </c>
      <c r="O378" s="43"/>
      <c r="P378" s="212">
        <f t="shared" si="61"/>
        <v>0</v>
      </c>
      <c r="Q378" s="212">
        <v>0</v>
      </c>
      <c r="R378" s="212">
        <f t="shared" si="62"/>
        <v>0</v>
      </c>
      <c r="S378" s="212">
        <v>0</v>
      </c>
      <c r="T378" s="213">
        <f t="shared" si="63"/>
        <v>0</v>
      </c>
      <c r="AR378" s="25" t="s">
        <v>619</v>
      </c>
      <c r="AT378" s="25" t="s">
        <v>1079</v>
      </c>
      <c r="AU378" s="25" t="s">
        <v>82</v>
      </c>
      <c r="AY378" s="25" t="s">
        <v>308</v>
      </c>
      <c r="BE378" s="214">
        <f t="shared" si="64"/>
        <v>0</v>
      </c>
      <c r="BF378" s="214">
        <f t="shared" si="65"/>
        <v>0</v>
      </c>
      <c r="BG378" s="214">
        <f t="shared" si="66"/>
        <v>0</v>
      </c>
      <c r="BH378" s="214">
        <f t="shared" si="67"/>
        <v>0</v>
      </c>
      <c r="BI378" s="214">
        <f t="shared" si="68"/>
        <v>0</v>
      </c>
      <c r="BJ378" s="25" t="s">
        <v>82</v>
      </c>
      <c r="BK378" s="214">
        <f t="shared" si="69"/>
        <v>0</v>
      </c>
      <c r="BL378" s="25" t="s">
        <v>375</v>
      </c>
      <c r="BM378" s="25" t="s">
        <v>8159</v>
      </c>
    </row>
    <row r="379" spans="2:65" s="1" customFormat="1" ht="22.5" customHeight="1">
      <c r="B379" s="42"/>
      <c r="C379" s="277" t="s">
        <v>2689</v>
      </c>
      <c r="D379" s="277" t="s">
        <v>1079</v>
      </c>
      <c r="E379" s="278" t="s">
        <v>5773</v>
      </c>
      <c r="F379" s="279" t="s">
        <v>9671</v>
      </c>
      <c r="G379" s="280" t="s">
        <v>5275</v>
      </c>
      <c r="H379" s="281">
        <v>36</v>
      </c>
      <c r="I379" s="282"/>
      <c r="J379" s="283">
        <f t="shared" si="60"/>
        <v>0</v>
      </c>
      <c r="K379" s="279" t="s">
        <v>21</v>
      </c>
      <c r="L379" s="284"/>
      <c r="M379" s="285" t="s">
        <v>21</v>
      </c>
      <c r="N379" s="286" t="s">
        <v>45</v>
      </c>
      <c r="O379" s="43"/>
      <c r="P379" s="212">
        <f t="shared" si="61"/>
        <v>0</v>
      </c>
      <c r="Q379" s="212">
        <v>0</v>
      </c>
      <c r="R379" s="212">
        <f t="shared" si="62"/>
        <v>0</v>
      </c>
      <c r="S379" s="212">
        <v>0</v>
      </c>
      <c r="T379" s="213">
        <f t="shared" si="63"/>
        <v>0</v>
      </c>
      <c r="AR379" s="25" t="s">
        <v>619</v>
      </c>
      <c r="AT379" s="25" t="s">
        <v>1079</v>
      </c>
      <c r="AU379" s="25" t="s">
        <v>82</v>
      </c>
      <c r="AY379" s="25" t="s">
        <v>308</v>
      </c>
      <c r="BE379" s="214">
        <f t="shared" si="64"/>
        <v>0</v>
      </c>
      <c r="BF379" s="214">
        <f t="shared" si="65"/>
        <v>0</v>
      </c>
      <c r="BG379" s="214">
        <f t="shared" si="66"/>
        <v>0</v>
      </c>
      <c r="BH379" s="214">
        <f t="shared" si="67"/>
        <v>0</v>
      </c>
      <c r="BI379" s="214">
        <f t="shared" si="68"/>
        <v>0</v>
      </c>
      <c r="BJ379" s="25" t="s">
        <v>82</v>
      </c>
      <c r="BK379" s="214">
        <f t="shared" si="69"/>
        <v>0</v>
      </c>
      <c r="BL379" s="25" t="s">
        <v>375</v>
      </c>
      <c r="BM379" s="25" t="s">
        <v>8163</v>
      </c>
    </row>
    <row r="380" spans="2:65" s="1" customFormat="1" ht="31.5" customHeight="1">
      <c r="B380" s="42"/>
      <c r="C380" s="277" t="s">
        <v>2693</v>
      </c>
      <c r="D380" s="277" t="s">
        <v>1079</v>
      </c>
      <c r="E380" s="278" t="s">
        <v>5775</v>
      </c>
      <c r="F380" s="279" t="s">
        <v>9672</v>
      </c>
      <c r="G380" s="280" t="s">
        <v>5275</v>
      </c>
      <c r="H380" s="281">
        <v>32</v>
      </c>
      <c r="I380" s="282"/>
      <c r="J380" s="283">
        <f t="shared" si="60"/>
        <v>0</v>
      </c>
      <c r="K380" s="279" t="s">
        <v>21</v>
      </c>
      <c r="L380" s="284"/>
      <c r="M380" s="285" t="s">
        <v>21</v>
      </c>
      <c r="N380" s="286" t="s">
        <v>45</v>
      </c>
      <c r="O380" s="43"/>
      <c r="P380" s="212">
        <f t="shared" si="61"/>
        <v>0</v>
      </c>
      <c r="Q380" s="212">
        <v>0</v>
      </c>
      <c r="R380" s="212">
        <f t="shared" si="62"/>
        <v>0</v>
      </c>
      <c r="S380" s="212">
        <v>0</v>
      </c>
      <c r="T380" s="213">
        <f t="shared" si="63"/>
        <v>0</v>
      </c>
      <c r="AR380" s="25" t="s">
        <v>619</v>
      </c>
      <c r="AT380" s="25" t="s">
        <v>1079</v>
      </c>
      <c r="AU380" s="25" t="s">
        <v>82</v>
      </c>
      <c r="AY380" s="25" t="s">
        <v>308</v>
      </c>
      <c r="BE380" s="214">
        <f t="shared" si="64"/>
        <v>0</v>
      </c>
      <c r="BF380" s="214">
        <f t="shared" si="65"/>
        <v>0</v>
      </c>
      <c r="BG380" s="214">
        <f t="shared" si="66"/>
        <v>0</v>
      </c>
      <c r="BH380" s="214">
        <f t="shared" si="67"/>
        <v>0</v>
      </c>
      <c r="BI380" s="214">
        <f t="shared" si="68"/>
        <v>0</v>
      </c>
      <c r="BJ380" s="25" t="s">
        <v>82</v>
      </c>
      <c r="BK380" s="214">
        <f t="shared" si="69"/>
        <v>0</v>
      </c>
      <c r="BL380" s="25" t="s">
        <v>375</v>
      </c>
      <c r="BM380" s="25" t="s">
        <v>8168</v>
      </c>
    </row>
    <row r="381" spans="2:65" s="1" customFormat="1" ht="31.5" customHeight="1">
      <c r="B381" s="42"/>
      <c r="C381" s="277" t="s">
        <v>2697</v>
      </c>
      <c r="D381" s="277" t="s">
        <v>1079</v>
      </c>
      <c r="E381" s="278" t="s">
        <v>5777</v>
      </c>
      <c r="F381" s="279" t="s">
        <v>9673</v>
      </c>
      <c r="G381" s="280" t="s">
        <v>5275</v>
      </c>
      <c r="H381" s="281">
        <v>32</v>
      </c>
      <c r="I381" s="282"/>
      <c r="J381" s="283">
        <f t="shared" si="60"/>
        <v>0</v>
      </c>
      <c r="K381" s="279" t="s">
        <v>21</v>
      </c>
      <c r="L381" s="284"/>
      <c r="M381" s="285" t="s">
        <v>21</v>
      </c>
      <c r="N381" s="286" t="s">
        <v>45</v>
      </c>
      <c r="O381" s="43"/>
      <c r="P381" s="212">
        <f t="shared" si="61"/>
        <v>0</v>
      </c>
      <c r="Q381" s="212">
        <v>0</v>
      </c>
      <c r="R381" s="212">
        <f t="shared" si="62"/>
        <v>0</v>
      </c>
      <c r="S381" s="212">
        <v>0</v>
      </c>
      <c r="T381" s="213">
        <f t="shared" si="63"/>
        <v>0</v>
      </c>
      <c r="AR381" s="25" t="s">
        <v>619</v>
      </c>
      <c r="AT381" s="25" t="s">
        <v>1079</v>
      </c>
      <c r="AU381" s="25" t="s">
        <v>82</v>
      </c>
      <c r="AY381" s="25" t="s">
        <v>308</v>
      </c>
      <c r="BE381" s="214">
        <f t="shared" si="64"/>
        <v>0</v>
      </c>
      <c r="BF381" s="214">
        <f t="shared" si="65"/>
        <v>0</v>
      </c>
      <c r="BG381" s="214">
        <f t="shared" si="66"/>
        <v>0</v>
      </c>
      <c r="BH381" s="214">
        <f t="shared" si="67"/>
        <v>0</v>
      </c>
      <c r="BI381" s="214">
        <f t="shared" si="68"/>
        <v>0</v>
      </c>
      <c r="BJ381" s="25" t="s">
        <v>82</v>
      </c>
      <c r="BK381" s="214">
        <f t="shared" si="69"/>
        <v>0</v>
      </c>
      <c r="BL381" s="25" t="s">
        <v>375</v>
      </c>
      <c r="BM381" s="25" t="s">
        <v>8174</v>
      </c>
    </row>
    <row r="382" spans="2:65" s="1" customFormat="1" ht="31.5" customHeight="1">
      <c r="B382" s="42"/>
      <c r="C382" s="277" t="s">
        <v>2701</v>
      </c>
      <c r="D382" s="277" t="s">
        <v>1079</v>
      </c>
      <c r="E382" s="278" t="s">
        <v>5779</v>
      </c>
      <c r="F382" s="279" t="s">
        <v>9674</v>
      </c>
      <c r="G382" s="280" t="s">
        <v>538</v>
      </c>
      <c r="H382" s="281">
        <v>52</v>
      </c>
      <c r="I382" s="282"/>
      <c r="J382" s="283">
        <f t="shared" si="60"/>
        <v>0</v>
      </c>
      <c r="K382" s="279" t="s">
        <v>21</v>
      </c>
      <c r="L382" s="284"/>
      <c r="M382" s="285" t="s">
        <v>21</v>
      </c>
      <c r="N382" s="286" t="s">
        <v>45</v>
      </c>
      <c r="O382" s="43"/>
      <c r="P382" s="212">
        <f t="shared" si="61"/>
        <v>0</v>
      </c>
      <c r="Q382" s="212">
        <v>0</v>
      </c>
      <c r="R382" s="212">
        <f t="shared" si="62"/>
        <v>0</v>
      </c>
      <c r="S382" s="212">
        <v>0</v>
      </c>
      <c r="T382" s="213">
        <f t="shared" si="63"/>
        <v>0</v>
      </c>
      <c r="AR382" s="25" t="s">
        <v>619</v>
      </c>
      <c r="AT382" s="25" t="s">
        <v>1079</v>
      </c>
      <c r="AU382" s="25" t="s">
        <v>82</v>
      </c>
      <c r="AY382" s="25" t="s">
        <v>308</v>
      </c>
      <c r="BE382" s="214">
        <f t="shared" si="64"/>
        <v>0</v>
      </c>
      <c r="BF382" s="214">
        <f t="shared" si="65"/>
        <v>0</v>
      </c>
      <c r="BG382" s="214">
        <f t="shared" si="66"/>
        <v>0</v>
      </c>
      <c r="BH382" s="214">
        <f t="shared" si="67"/>
        <v>0</v>
      </c>
      <c r="BI382" s="214">
        <f t="shared" si="68"/>
        <v>0</v>
      </c>
      <c r="BJ382" s="25" t="s">
        <v>82</v>
      </c>
      <c r="BK382" s="214">
        <f t="shared" si="69"/>
        <v>0</v>
      </c>
      <c r="BL382" s="25" t="s">
        <v>375</v>
      </c>
      <c r="BM382" s="25" t="s">
        <v>8180</v>
      </c>
    </row>
    <row r="383" spans="2:65" s="11" customFormat="1" ht="37.35" customHeight="1">
      <c r="B383" s="186"/>
      <c r="C383" s="187"/>
      <c r="D383" s="200" t="s">
        <v>73</v>
      </c>
      <c r="E383" s="296" t="s">
        <v>9675</v>
      </c>
      <c r="F383" s="296" t="s">
        <v>9676</v>
      </c>
      <c r="G383" s="187"/>
      <c r="H383" s="187"/>
      <c r="I383" s="190"/>
      <c r="J383" s="297">
        <f>BK383</f>
        <v>0</v>
      </c>
      <c r="K383" s="187"/>
      <c r="L383" s="192"/>
      <c r="M383" s="193"/>
      <c r="N383" s="194"/>
      <c r="O383" s="194"/>
      <c r="P383" s="195">
        <f>SUM(P384:P391)</f>
        <v>0</v>
      </c>
      <c r="Q383" s="194"/>
      <c r="R383" s="195">
        <f>SUM(R384:R391)</f>
        <v>0</v>
      </c>
      <c r="S383" s="194"/>
      <c r="T383" s="196">
        <f>SUM(T384:T391)</f>
        <v>0</v>
      </c>
      <c r="AR383" s="197" t="s">
        <v>84</v>
      </c>
      <c r="AT383" s="198" t="s">
        <v>73</v>
      </c>
      <c r="AU383" s="198" t="s">
        <v>74</v>
      </c>
      <c r="AY383" s="197" t="s">
        <v>308</v>
      </c>
      <c r="BK383" s="199">
        <f>SUM(BK384:BK391)</f>
        <v>0</v>
      </c>
    </row>
    <row r="384" spans="2:65" s="1" customFormat="1" ht="22.5" customHeight="1">
      <c r="B384" s="42"/>
      <c r="C384" s="203" t="s">
        <v>2705</v>
      </c>
      <c r="D384" s="203" t="s">
        <v>311</v>
      </c>
      <c r="E384" s="204" t="s">
        <v>5781</v>
      </c>
      <c r="F384" s="205" t="s">
        <v>9667</v>
      </c>
      <c r="G384" s="206" t="s">
        <v>5275</v>
      </c>
      <c r="H384" s="207">
        <v>18</v>
      </c>
      <c r="I384" s="208"/>
      <c r="J384" s="209">
        <f t="shared" ref="J384:J391" si="70">ROUND(I384*H384,2)</f>
        <v>0</v>
      </c>
      <c r="K384" s="205" t="s">
        <v>21</v>
      </c>
      <c r="L384" s="62"/>
      <c r="M384" s="210" t="s">
        <v>21</v>
      </c>
      <c r="N384" s="211" t="s">
        <v>45</v>
      </c>
      <c r="O384" s="43"/>
      <c r="P384" s="212">
        <f t="shared" ref="P384:P391" si="71">O384*H384</f>
        <v>0</v>
      </c>
      <c r="Q384" s="212">
        <v>0</v>
      </c>
      <c r="R384" s="212">
        <f t="shared" ref="R384:R391" si="72">Q384*H384</f>
        <v>0</v>
      </c>
      <c r="S384" s="212">
        <v>0</v>
      </c>
      <c r="T384" s="213">
        <f t="shared" ref="T384:T391" si="73">S384*H384</f>
        <v>0</v>
      </c>
      <c r="AR384" s="25" t="s">
        <v>375</v>
      </c>
      <c r="AT384" s="25" t="s">
        <v>311</v>
      </c>
      <c r="AU384" s="25" t="s">
        <v>82</v>
      </c>
      <c r="AY384" s="25" t="s">
        <v>308</v>
      </c>
      <c r="BE384" s="214">
        <f t="shared" ref="BE384:BE391" si="74">IF(N384="základní",J384,0)</f>
        <v>0</v>
      </c>
      <c r="BF384" s="214">
        <f t="shared" ref="BF384:BF391" si="75">IF(N384="snížená",J384,0)</f>
        <v>0</v>
      </c>
      <c r="BG384" s="214">
        <f t="shared" ref="BG384:BG391" si="76">IF(N384="zákl. přenesená",J384,0)</f>
        <v>0</v>
      </c>
      <c r="BH384" s="214">
        <f t="shared" ref="BH384:BH391" si="77">IF(N384="sníž. přenesená",J384,0)</f>
        <v>0</v>
      </c>
      <c r="BI384" s="214">
        <f t="shared" ref="BI384:BI391" si="78">IF(N384="nulová",J384,0)</f>
        <v>0</v>
      </c>
      <c r="BJ384" s="25" t="s">
        <v>82</v>
      </c>
      <c r="BK384" s="214">
        <f t="shared" ref="BK384:BK391" si="79">ROUND(I384*H384,2)</f>
        <v>0</v>
      </c>
      <c r="BL384" s="25" t="s">
        <v>375</v>
      </c>
      <c r="BM384" s="25" t="s">
        <v>8186</v>
      </c>
    </row>
    <row r="385" spans="2:65" s="1" customFormat="1" ht="31.5" customHeight="1">
      <c r="B385" s="42"/>
      <c r="C385" s="203" t="s">
        <v>2709</v>
      </c>
      <c r="D385" s="203" t="s">
        <v>311</v>
      </c>
      <c r="E385" s="204" t="s">
        <v>5783</v>
      </c>
      <c r="F385" s="205" t="s">
        <v>9668</v>
      </c>
      <c r="G385" s="206" t="s">
        <v>5275</v>
      </c>
      <c r="H385" s="207">
        <v>18</v>
      </c>
      <c r="I385" s="208"/>
      <c r="J385" s="209">
        <f t="shared" si="70"/>
        <v>0</v>
      </c>
      <c r="K385" s="205" t="s">
        <v>21</v>
      </c>
      <c r="L385" s="62"/>
      <c r="M385" s="210" t="s">
        <v>21</v>
      </c>
      <c r="N385" s="211" t="s">
        <v>45</v>
      </c>
      <c r="O385" s="43"/>
      <c r="P385" s="212">
        <f t="shared" si="71"/>
        <v>0</v>
      </c>
      <c r="Q385" s="212">
        <v>0</v>
      </c>
      <c r="R385" s="212">
        <f t="shared" si="72"/>
        <v>0</v>
      </c>
      <c r="S385" s="212">
        <v>0</v>
      </c>
      <c r="T385" s="213">
        <f t="shared" si="73"/>
        <v>0</v>
      </c>
      <c r="AR385" s="25" t="s">
        <v>375</v>
      </c>
      <c r="AT385" s="25" t="s">
        <v>311</v>
      </c>
      <c r="AU385" s="25" t="s">
        <v>82</v>
      </c>
      <c r="AY385" s="25" t="s">
        <v>308</v>
      </c>
      <c r="BE385" s="214">
        <f t="shared" si="74"/>
        <v>0</v>
      </c>
      <c r="BF385" s="214">
        <f t="shared" si="75"/>
        <v>0</v>
      </c>
      <c r="BG385" s="214">
        <f t="shared" si="76"/>
        <v>0</v>
      </c>
      <c r="BH385" s="214">
        <f t="shared" si="77"/>
        <v>0</v>
      </c>
      <c r="BI385" s="214">
        <f t="shared" si="78"/>
        <v>0</v>
      </c>
      <c r="BJ385" s="25" t="s">
        <v>82</v>
      </c>
      <c r="BK385" s="214">
        <f t="shared" si="79"/>
        <v>0</v>
      </c>
      <c r="BL385" s="25" t="s">
        <v>375</v>
      </c>
      <c r="BM385" s="25" t="s">
        <v>8191</v>
      </c>
    </row>
    <row r="386" spans="2:65" s="1" customFormat="1" ht="31.5" customHeight="1">
      <c r="B386" s="42"/>
      <c r="C386" s="203" t="s">
        <v>2712</v>
      </c>
      <c r="D386" s="203" t="s">
        <v>311</v>
      </c>
      <c r="E386" s="204" t="s">
        <v>5785</v>
      </c>
      <c r="F386" s="205" t="s">
        <v>9669</v>
      </c>
      <c r="G386" s="206" t="s">
        <v>5275</v>
      </c>
      <c r="H386" s="207">
        <v>18</v>
      </c>
      <c r="I386" s="208"/>
      <c r="J386" s="209">
        <f t="shared" si="70"/>
        <v>0</v>
      </c>
      <c r="K386" s="205" t="s">
        <v>21</v>
      </c>
      <c r="L386" s="62"/>
      <c r="M386" s="210" t="s">
        <v>21</v>
      </c>
      <c r="N386" s="211" t="s">
        <v>45</v>
      </c>
      <c r="O386" s="43"/>
      <c r="P386" s="212">
        <f t="shared" si="71"/>
        <v>0</v>
      </c>
      <c r="Q386" s="212">
        <v>0</v>
      </c>
      <c r="R386" s="212">
        <f t="shared" si="72"/>
        <v>0</v>
      </c>
      <c r="S386" s="212">
        <v>0</v>
      </c>
      <c r="T386" s="213">
        <f t="shared" si="73"/>
        <v>0</v>
      </c>
      <c r="AR386" s="25" t="s">
        <v>375</v>
      </c>
      <c r="AT386" s="25" t="s">
        <v>311</v>
      </c>
      <c r="AU386" s="25" t="s">
        <v>82</v>
      </c>
      <c r="AY386" s="25" t="s">
        <v>308</v>
      </c>
      <c r="BE386" s="214">
        <f t="shared" si="74"/>
        <v>0</v>
      </c>
      <c r="BF386" s="214">
        <f t="shared" si="75"/>
        <v>0</v>
      </c>
      <c r="BG386" s="214">
        <f t="shared" si="76"/>
        <v>0</v>
      </c>
      <c r="BH386" s="214">
        <f t="shared" si="77"/>
        <v>0</v>
      </c>
      <c r="BI386" s="214">
        <f t="shared" si="78"/>
        <v>0</v>
      </c>
      <c r="BJ386" s="25" t="s">
        <v>82</v>
      </c>
      <c r="BK386" s="214">
        <f t="shared" si="79"/>
        <v>0</v>
      </c>
      <c r="BL386" s="25" t="s">
        <v>375</v>
      </c>
      <c r="BM386" s="25" t="s">
        <v>8195</v>
      </c>
    </row>
    <row r="387" spans="2:65" s="1" customFormat="1" ht="22.5" customHeight="1">
      <c r="B387" s="42"/>
      <c r="C387" s="203" t="s">
        <v>2716</v>
      </c>
      <c r="D387" s="203" t="s">
        <v>311</v>
      </c>
      <c r="E387" s="204" t="s">
        <v>5787</v>
      </c>
      <c r="F387" s="205" t="s">
        <v>9670</v>
      </c>
      <c r="G387" s="206" t="s">
        <v>538</v>
      </c>
      <c r="H387" s="207">
        <v>48</v>
      </c>
      <c r="I387" s="208"/>
      <c r="J387" s="209">
        <f t="shared" si="70"/>
        <v>0</v>
      </c>
      <c r="K387" s="205" t="s">
        <v>21</v>
      </c>
      <c r="L387" s="62"/>
      <c r="M387" s="210" t="s">
        <v>21</v>
      </c>
      <c r="N387" s="211" t="s">
        <v>45</v>
      </c>
      <c r="O387" s="43"/>
      <c r="P387" s="212">
        <f t="shared" si="71"/>
        <v>0</v>
      </c>
      <c r="Q387" s="212">
        <v>0</v>
      </c>
      <c r="R387" s="212">
        <f t="shared" si="72"/>
        <v>0</v>
      </c>
      <c r="S387" s="212">
        <v>0</v>
      </c>
      <c r="T387" s="213">
        <f t="shared" si="73"/>
        <v>0</v>
      </c>
      <c r="AR387" s="25" t="s">
        <v>375</v>
      </c>
      <c r="AT387" s="25" t="s">
        <v>311</v>
      </c>
      <c r="AU387" s="25" t="s">
        <v>82</v>
      </c>
      <c r="AY387" s="25" t="s">
        <v>308</v>
      </c>
      <c r="BE387" s="214">
        <f t="shared" si="74"/>
        <v>0</v>
      </c>
      <c r="BF387" s="214">
        <f t="shared" si="75"/>
        <v>0</v>
      </c>
      <c r="BG387" s="214">
        <f t="shared" si="76"/>
        <v>0</v>
      </c>
      <c r="BH387" s="214">
        <f t="shared" si="77"/>
        <v>0</v>
      </c>
      <c r="BI387" s="214">
        <f t="shared" si="78"/>
        <v>0</v>
      </c>
      <c r="BJ387" s="25" t="s">
        <v>82</v>
      </c>
      <c r="BK387" s="214">
        <f t="shared" si="79"/>
        <v>0</v>
      </c>
      <c r="BL387" s="25" t="s">
        <v>375</v>
      </c>
      <c r="BM387" s="25" t="s">
        <v>8200</v>
      </c>
    </row>
    <row r="388" spans="2:65" s="1" customFormat="1" ht="22.5" customHeight="1">
      <c r="B388" s="42"/>
      <c r="C388" s="203" t="s">
        <v>2721</v>
      </c>
      <c r="D388" s="203" t="s">
        <v>311</v>
      </c>
      <c r="E388" s="204" t="s">
        <v>5789</v>
      </c>
      <c r="F388" s="205" t="s">
        <v>9671</v>
      </c>
      <c r="G388" s="206" t="s">
        <v>5275</v>
      </c>
      <c r="H388" s="207">
        <v>36</v>
      </c>
      <c r="I388" s="208"/>
      <c r="J388" s="209">
        <f t="shared" si="70"/>
        <v>0</v>
      </c>
      <c r="K388" s="205" t="s">
        <v>21</v>
      </c>
      <c r="L388" s="62"/>
      <c r="M388" s="210" t="s">
        <v>21</v>
      </c>
      <c r="N388" s="211" t="s">
        <v>45</v>
      </c>
      <c r="O388" s="43"/>
      <c r="P388" s="212">
        <f t="shared" si="71"/>
        <v>0</v>
      </c>
      <c r="Q388" s="212">
        <v>0</v>
      </c>
      <c r="R388" s="212">
        <f t="shared" si="72"/>
        <v>0</v>
      </c>
      <c r="S388" s="212">
        <v>0</v>
      </c>
      <c r="T388" s="213">
        <f t="shared" si="73"/>
        <v>0</v>
      </c>
      <c r="AR388" s="25" t="s">
        <v>375</v>
      </c>
      <c r="AT388" s="25" t="s">
        <v>311</v>
      </c>
      <c r="AU388" s="25" t="s">
        <v>82</v>
      </c>
      <c r="AY388" s="25" t="s">
        <v>308</v>
      </c>
      <c r="BE388" s="214">
        <f t="shared" si="74"/>
        <v>0</v>
      </c>
      <c r="BF388" s="214">
        <f t="shared" si="75"/>
        <v>0</v>
      </c>
      <c r="BG388" s="214">
        <f t="shared" si="76"/>
        <v>0</v>
      </c>
      <c r="BH388" s="214">
        <f t="shared" si="77"/>
        <v>0</v>
      </c>
      <c r="BI388" s="214">
        <f t="shared" si="78"/>
        <v>0</v>
      </c>
      <c r="BJ388" s="25" t="s">
        <v>82</v>
      </c>
      <c r="BK388" s="214">
        <f t="shared" si="79"/>
        <v>0</v>
      </c>
      <c r="BL388" s="25" t="s">
        <v>375</v>
      </c>
      <c r="BM388" s="25" t="s">
        <v>8204</v>
      </c>
    </row>
    <row r="389" spans="2:65" s="1" customFormat="1" ht="31.5" customHeight="1">
      <c r="B389" s="42"/>
      <c r="C389" s="203" t="s">
        <v>2725</v>
      </c>
      <c r="D389" s="203" t="s">
        <v>311</v>
      </c>
      <c r="E389" s="204" t="s">
        <v>5791</v>
      </c>
      <c r="F389" s="205" t="s">
        <v>9672</v>
      </c>
      <c r="G389" s="206" t="s">
        <v>5275</v>
      </c>
      <c r="H389" s="207">
        <v>32</v>
      </c>
      <c r="I389" s="208"/>
      <c r="J389" s="209">
        <f t="shared" si="70"/>
        <v>0</v>
      </c>
      <c r="K389" s="205" t="s">
        <v>21</v>
      </c>
      <c r="L389" s="62"/>
      <c r="M389" s="210" t="s">
        <v>21</v>
      </c>
      <c r="N389" s="211" t="s">
        <v>45</v>
      </c>
      <c r="O389" s="43"/>
      <c r="P389" s="212">
        <f t="shared" si="71"/>
        <v>0</v>
      </c>
      <c r="Q389" s="212">
        <v>0</v>
      </c>
      <c r="R389" s="212">
        <f t="shared" si="72"/>
        <v>0</v>
      </c>
      <c r="S389" s="212">
        <v>0</v>
      </c>
      <c r="T389" s="213">
        <f t="shared" si="73"/>
        <v>0</v>
      </c>
      <c r="AR389" s="25" t="s">
        <v>375</v>
      </c>
      <c r="AT389" s="25" t="s">
        <v>311</v>
      </c>
      <c r="AU389" s="25" t="s">
        <v>82</v>
      </c>
      <c r="AY389" s="25" t="s">
        <v>308</v>
      </c>
      <c r="BE389" s="214">
        <f t="shared" si="74"/>
        <v>0</v>
      </c>
      <c r="BF389" s="214">
        <f t="shared" si="75"/>
        <v>0</v>
      </c>
      <c r="BG389" s="214">
        <f t="shared" si="76"/>
        <v>0</v>
      </c>
      <c r="BH389" s="214">
        <f t="shared" si="77"/>
        <v>0</v>
      </c>
      <c r="BI389" s="214">
        <f t="shared" si="78"/>
        <v>0</v>
      </c>
      <c r="BJ389" s="25" t="s">
        <v>82</v>
      </c>
      <c r="BK389" s="214">
        <f t="shared" si="79"/>
        <v>0</v>
      </c>
      <c r="BL389" s="25" t="s">
        <v>375</v>
      </c>
      <c r="BM389" s="25" t="s">
        <v>8209</v>
      </c>
    </row>
    <row r="390" spans="2:65" s="1" customFormat="1" ht="31.5" customHeight="1">
      <c r="B390" s="42"/>
      <c r="C390" s="203" t="s">
        <v>2729</v>
      </c>
      <c r="D390" s="203" t="s">
        <v>311</v>
      </c>
      <c r="E390" s="204" t="s">
        <v>5793</v>
      </c>
      <c r="F390" s="205" t="s">
        <v>9673</v>
      </c>
      <c r="G390" s="206" t="s">
        <v>5275</v>
      </c>
      <c r="H390" s="207">
        <v>32</v>
      </c>
      <c r="I390" s="208"/>
      <c r="J390" s="209">
        <f t="shared" si="70"/>
        <v>0</v>
      </c>
      <c r="K390" s="205" t="s">
        <v>21</v>
      </c>
      <c r="L390" s="62"/>
      <c r="M390" s="210" t="s">
        <v>21</v>
      </c>
      <c r="N390" s="211" t="s">
        <v>45</v>
      </c>
      <c r="O390" s="43"/>
      <c r="P390" s="212">
        <f t="shared" si="71"/>
        <v>0</v>
      </c>
      <c r="Q390" s="212">
        <v>0</v>
      </c>
      <c r="R390" s="212">
        <f t="shared" si="72"/>
        <v>0</v>
      </c>
      <c r="S390" s="212">
        <v>0</v>
      </c>
      <c r="T390" s="213">
        <f t="shared" si="73"/>
        <v>0</v>
      </c>
      <c r="AR390" s="25" t="s">
        <v>375</v>
      </c>
      <c r="AT390" s="25" t="s">
        <v>311</v>
      </c>
      <c r="AU390" s="25" t="s">
        <v>82</v>
      </c>
      <c r="AY390" s="25" t="s">
        <v>308</v>
      </c>
      <c r="BE390" s="214">
        <f t="shared" si="74"/>
        <v>0</v>
      </c>
      <c r="BF390" s="214">
        <f t="shared" si="75"/>
        <v>0</v>
      </c>
      <c r="BG390" s="214">
        <f t="shared" si="76"/>
        <v>0</v>
      </c>
      <c r="BH390" s="214">
        <f t="shared" si="77"/>
        <v>0</v>
      </c>
      <c r="BI390" s="214">
        <f t="shared" si="78"/>
        <v>0</v>
      </c>
      <c r="BJ390" s="25" t="s">
        <v>82</v>
      </c>
      <c r="BK390" s="214">
        <f t="shared" si="79"/>
        <v>0</v>
      </c>
      <c r="BL390" s="25" t="s">
        <v>375</v>
      </c>
      <c r="BM390" s="25" t="s">
        <v>8213</v>
      </c>
    </row>
    <row r="391" spans="2:65" s="1" customFormat="1" ht="31.5" customHeight="1">
      <c r="B391" s="42"/>
      <c r="C391" s="203" t="s">
        <v>2733</v>
      </c>
      <c r="D391" s="203" t="s">
        <v>311</v>
      </c>
      <c r="E391" s="204" t="s">
        <v>5795</v>
      </c>
      <c r="F391" s="205" t="s">
        <v>9674</v>
      </c>
      <c r="G391" s="206" t="s">
        <v>538</v>
      </c>
      <c r="H391" s="207">
        <v>52</v>
      </c>
      <c r="I391" s="208"/>
      <c r="J391" s="209">
        <f t="shared" si="70"/>
        <v>0</v>
      </c>
      <c r="K391" s="205" t="s">
        <v>21</v>
      </c>
      <c r="L391" s="62"/>
      <c r="M391" s="210" t="s">
        <v>21</v>
      </c>
      <c r="N391" s="211" t="s">
        <v>45</v>
      </c>
      <c r="O391" s="43"/>
      <c r="P391" s="212">
        <f t="shared" si="71"/>
        <v>0</v>
      </c>
      <c r="Q391" s="212">
        <v>0</v>
      </c>
      <c r="R391" s="212">
        <f t="shared" si="72"/>
        <v>0</v>
      </c>
      <c r="S391" s="212">
        <v>0</v>
      </c>
      <c r="T391" s="213">
        <f t="shared" si="73"/>
        <v>0</v>
      </c>
      <c r="AR391" s="25" t="s">
        <v>375</v>
      </c>
      <c r="AT391" s="25" t="s">
        <v>311</v>
      </c>
      <c r="AU391" s="25" t="s">
        <v>82</v>
      </c>
      <c r="AY391" s="25" t="s">
        <v>308</v>
      </c>
      <c r="BE391" s="214">
        <f t="shared" si="74"/>
        <v>0</v>
      </c>
      <c r="BF391" s="214">
        <f t="shared" si="75"/>
        <v>0</v>
      </c>
      <c r="BG391" s="214">
        <f t="shared" si="76"/>
        <v>0</v>
      </c>
      <c r="BH391" s="214">
        <f t="shared" si="77"/>
        <v>0</v>
      </c>
      <c r="BI391" s="214">
        <f t="shared" si="78"/>
        <v>0</v>
      </c>
      <c r="BJ391" s="25" t="s">
        <v>82</v>
      </c>
      <c r="BK391" s="214">
        <f t="shared" si="79"/>
        <v>0</v>
      </c>
      <c r="BL391" s="25" t="s">
        <v>375</v>
      </c>
      <c r="BM391" s="25" t="s">
        <v>8217</v>
      </c>
    </row>
    <row r="392" spans="2:65" s="11" customFormat="1" ht="37.35" customHeight="1">
      <c r="B392" s="186"/>
      <c r="C392" s="187"/>
      <c r="D392" s="200" t="s">
        <v>73</v>
      </c>
      <c r="E392" s="296" t="s">
        <v>9677</v>
      </c>
      <c r="F392" s="296" t="s">
        <v>9678</v>
      </c>
      <c r="G392" s="187"/>
      <c r="H392" s="187"/>
      <c r="I392" s="190"/>
      <c r="J392" s="297">
        <f>BK392</f>
        <v>0</v>
      </c>
      <c r="K392" s="187"/>
      <c r="L392" s="192"/>
      <c r="M392" s="193"/>
      <c r="N392" s="194"/>
      <c r="O392" s="194"/>
      <c r="P392" s="195">
        <f>SUM(P393:P414)</f>
        <v>0</v>
      </c>
      <c r="Q392" s="194"/>
      <c r="R392" s="195">
        <f>SUM(R393:R414)</f>
        <v>0</v>
      </c>
      <c r="S392" s="194"/>
      <c r="T392" s="196">
        <f>SUM(T393:T414)</f>
        <v>0</v>
      </c>
      <c r="AR392" s="197" t="s">
        <v>84</v>
      </c>
      <c r="AT392" s="198" t="s">
        <v>73</v>
      </c>
      <c r="AU392" s="198" t="s">
        <v>74</v>
      </c>
      <c r="AY392" s="197" t="s">
        <v>308</v>
      </c>
      <c r="BK392" s="199">
        <f>SUM(BK393:BK414)</f>
        <v>0</v>
      </c>
    </row>
    <row r="393" spans="2:65" s="1" customFormat="1" ht="22.5" customHeight="1">
      <c r="B393" s="42"/>
      <c r="C393" s="277" t="s">
        <v>2738</v>
      </c>
      <c r="D393" s="277" t="s">
        <v>1079</v>
      </c>
      <c r="E393" s="278" t="s">
        <v>5797</v>
      </c>
      <c r="F393" s="279" t="s">
        <v>9679</v>
      </c>
      <c r="G393" s="280" t="s">
        <v>538</v>
      </c>
      <c r="H393" s="281">
        <v>176</v>
      </c>
      <c r="I393" s="282"/>
      <c r="J393" s="283">
        <f t="shared" ref="J393:J414" si="80">ROUND(I393*H393,2)</f>
        <v>0</v>
      </c>
      <c r="K393" s="279" t="s">
        <v>21</v>
      </c>
      <c r="L393" s="284"/>
      <c r="M393" s="285" t="s">
        <v>21</v>
      </c>
      <c r="N393" s="286" t="s">
        <v>45</v>
      </c>
      <c r="O393" s="43"/>
      <c r="P393" s="212">
        <f t="shared" ref="P393:P414" si="81">O393*H393</f>
        <v>0</v>
      </c>
      <c r="Q393" s="212">
        <v>0</v>
      </c>
      <c r="R393" s="212">
        <f t="shared" ref="R393:R414" si="82">Q393*H393</f>
        <v>0</v>
      </c>
      <c r="S393" s="212">
        <v>0</v>
      </c>
      <c r="T393" s="213">
        <f t="shared" ref="T393:T414" si="83">S393*H393</f>
        <v>0</v>
      </c>
      <c r="AR393" s="25" t="s">
        <v>619</v>
      </c>
      <c r="AT393" s="25" t="s">
        <v>1079</v>
      </c>
      <c r="AU393" s="25" t="s">
        <v>82</v>
      </c>
      <c r="AY393" s="25" t="s">
        <v>308</v>
      </c>
      <c r="BE393" s="214">
        <f t="shared" ref="BE393:BE414" si="84">IF(N393="základní",J393,0)</f>
        <v>0</v>
      </c>
      <c r="BF393" s="214">
        <f t="shared" ref="BF393:BF414" si="85">IF(N393="snížená",J393,0)</f>
        <v>0</v>
      </c>
      <c r="BG393" s="214">
        <f t="shared" ref="BG393:BG414" si="86">IF(N393="zákl. přenesená",J393,0)</f>
        <v>0</v>
      </c>
      <c r="BH393" s="214">
        <f t="shared" ref="BH393:BH414" si="87">IF(N393="sníž. přenesená",J393,0)</f>
        <v>0</v>
      </c>
      <c r="BI393" s="214">
        <f t="shared" ref="BI393:BI414" si="88">IF(N393="nulová",J393,0)</f>
        <v>0</v>
      </c>
      <c r="BJ393" s="25" t="s">
        <v>82</v>
      </c>
      <c r="BK393" s="214">
        <f t="shared" ref="BK393:BK414" si="89">ROUND(I393*H393,2)</f>
        <v>0</v>
      </c>
      <c r="BL393" s="25" t="s">
        <v>375</v>
      </c>
      <c r="BM393" s="25" t="s">
        <v>8224</v>
      </c>
    </row>
    <row r="394" spans="2:65" s="1" customFormat="1" ht="31.5" customHeight="1">
      <c r="B394" s="42"/>
      <c r="C394" s="277" t="s">
        <v>2743</v>
      </c>
      <c r="D394" s="277" t="s">
        <v>1079</v>
      </c>
      <c r="E394" s="278" t="s">
        <v>5799</v>
      </c>
      <c r="F394" s="279" t="s">
        <v>9680</v>
      </c>
      <c r="G394" s="280" t="s">
        <v>538</v>
      </c>
      <c r="H394" s="281">
        <v>176</v>
      </c>
      <c r="I394" s="282"/>
      <c r="J394" s="283">
        <f t="shared" si="80"/>
        <v>0</v>
      </c>
      <c r="K394" s="279" t="s">
        <v>21</v>
      </c>
      <c r="L394" s="284"/>
      <c r="M394" s="285" t="s">
        <v>21</v>
      </c>
      <c r="N394" s="286" t="s">
        <v>45</v>
      </c>
      <c r="O394" s="43"/>
      <c r="P394" s="212">
        <f t="shared" si="81"/>
        <v>0</v>
      </c>
      <c r="Q394" s="212">
        <v>0</v>
      </c>
      <c r="R394" s="212">
        <f t="shared" si="82"/>
        <v>0</v>
      </c>
      <c r="S394" s="212">
        <v>0</v>
      </c>
      <c r="T394" s="213">
        <f t="shared" si="83"/>
        <v>0</v>
      </c>
      <c r="AR394" s="25" t="s">
        <v>619</v>
      </c>
      <c r="AT394" s="25" t="s">
        <v>1079</v>
      </c>
      <c r="AU394" s="25" t="s">
        <v>82</v>
      </c>
      <c r="AY394" s="25" t="s">
        <v>308</v>
      </c>
      <c r="BE394" s="214">
        <f t="shared" si="84"/>
        <v>0</v>
      </c>
      <c r="BF394" s="214">
        <f t="shared" si="85"/>
        <v>0</v>
      </c>
      <c r="BG394" s="214">
        <f t="shared" si="86"/>
        <v>0</v>
      </c>
      <c r="BH394" s="214">
        <f t="shared" si="87"/>
        <v>0</v>
      </c>
      <c r="BI394" s="214">
        <f t="shared" si="88"/>
        <v>0</v>
      </c>
      <c r="BJ394" s="25" t="s">
        <v>82</v>
      </c>
      <c r="BK394" s="214">
        <f t="shared" si="89"/>
        <v>0</v>
      </c>
      <c r="BL394" s="25" t="s">
        <v>375</v>
      </c>
      <c r="BM394" s="25" t="s">
        <v>8230</v>
      </c>
    </row>
    <row r="395" spans="2:65" s="1" customFormat="1" ht="31.5" customHeight="1">
      <c r="B395" s="42"/>
      <c r="C395" s="277" t="s">
        <v>2747</v>
      </c>
      <c r="D395" s="277" t="s">
        <v>1079</v>
      </c>
      <c r="E395" s="278" t="s">
        <v>5801</v>
      </c>
      <c r="F395" s="279" t="s">
        <v>9681</v>
      </c>
      <c r="G395" s="280" t="s">
        <v>538</v>
      </c>
      <c r="H395" s="281">
        <v>176</v>
      </c>
      <c r="I395" s="282"/>
      <c r="J395" s="283">
        <f t="shared" si="80"/>
        <v>0</v>
      </c>
      <c r="K395" s="279" t="s">
        <v>21</v>
      </c>
      <c r="L395" s="284"/>
      <c r="M395" s="285" t="s">
        <v>21</v>
      </c>
      <c r="N395" s="286" t="s">
        <v>45</v>
      </c>
      <c r="O395" s="43"/>
      <c r="P395" s="212">
        <f t="shared" si="81"/>
        <v>0</v>
      </c>
      <c r="Q395" s="212">
        <v>0</v>
      </c>
      <c r="R395" s="212">
        <f t="shared" si="82"/>
        <v>0</v>
      </c>
      <c r="S395" s="212">
        <v>0</v>
      </c>
      <c r="T395" s="213">
        <f t="shared" si="83"/>
        <v>0</v>
      </c>
      <c r="AR395" s="25" t="s">
        <v>619</v>
      </c>
      <c r="AT395" s="25" t="s">
        <v>1079</v>
      </c>
      <c r="AU395" s="25" t="s">
        <v>82</v>
      </c>
      <c r="AY395" s="25" t="s">
        <v>308</v>
      </c>
      <c r="BE395" s="214">
        <f t="shared" si="84"/>
        <v>0</v>
      </c>
      <c r="BF395" s="214">
        <f t="shared" si="85"/>
        <v>0</v>
      </c>
      <c r="BG395" s="214">
        <f t="shared" si="86"/>
        <v>0</v>
      </c>
      <c r="BH395" s="214">
        <f t="shared" si="87"/>
        <v>0</v>
      </c>
      <c r="BI395" s="214">
        <f t="shared" si="88"/>
        <v>0</v>
      </c>
      <c r="BJ395" s="25" t="s">
        <v>82</v>
      </c>
      <c r="BK395" s="214">
        <f t="shared" si="89"/>
        <v>0</v>
      </c>
      <c r="BL395" s="25" t="s">
        <v>375</v>
      </c>
      <c r="BM395" s="25" t="s">
        <v>8235</v>
      </c>
    </row>
    <row r="396" spans="2:65" s="1" customFormat="1" ht="22.5" customHeight="1">
      <c r="B396" s="42"/>
      <c r="C396" s="277" t="s">
        <v>2752</v>
      </c>
      <c r="D396" s="277" t="s">
        <v>1079</v>
      </c>
      <c r="E396" s="278" t="s">
        <v>5803</v>
      </c>
      <c r="F396" s="279" t="s">
        <v>9682</v>
      </c>
      <c r="G396" s="280" t="s">
        <v>5275</v>
      </c>
      <c r="H396" s="281">
        <v>62</v>
      </c>
      <c r="I396" s="282"/>
      <c r="J396" s="283">
        <f t="shared" si="80"/>
        <v>0</v>
      </c>
      <c r="K396" s="279" t="s">
        <v>21</v>
      </c>
      <c r="L396" s="284"/>
      <c r="M396" s="285" t="s">
        <v>21</v>
      </c>
      <c r="N396" s="286" t="s">
        <v>45</v>
      </c>
      <c r="O396" s="43"/>
      <c r="P396" s="212">
        <f t="shared" si="81"/>
        <v>0</v>
      </c>
      <c r="Q396" s="212">
        <v>0</v>
      </c>
      <c r="R396" s="212">
        <f t="shared" si="82"/>
        <v>0</v>
      </c>
      <c r="S396" s="212">
        <v>0</v>
      </c>
      <c r="T396" s="213">
        <f t="shared" si="83"/>
        <v>0</v>
      </c>
      <c r="AR396" s="25" t="s">
        <v>619</v>
      </c>
      <c r="AT396" s="25" t="s">
        <v>1079</v>
      </c>
      <c r="AU396" s="25" t="s">
        <v>82</v>
      </c>
      <c r="AY396" s="25" t="s">
        <v>308</v>
      </c>
      <c r="BE396" s="214">
        <f t="shared" si="84"/>
        <v>0</v>
      </c>
      <c r="BF396" s="214">
        <f t="shared" si="85"/>
        <v>0</v>
      </c>
      <c r="BG396" s="214">
        <f t="shared" si="86"/>
        <v>0</v>
      </c>
      <c r="BH396" s="214">
        <f t="shared" si="87"/>
        <v>0</v>
      </c>
      <c r="BI396" s="214">
        <f t="shared" si="88"/>
        <v>0</v>
      </c>
      <c r="BJ396" s="25" t="s">
        <v>82</v>
      </c>
      <c r="BK396" s="214">
        <f t="shared" si="89"/>
        <v>0</v>
      </c>
      <c r="BL396" s="25" t="s">
        <v>375</v>
      </c>
      <c r="BM396" s="25" t="s">
        <v>8241</v>
      </c>
    </row>
    <row r="397" spans="2:65" s="1" customFormat="1" ht="31.5" customHeight="1">
      <c r="B397" s="42"/>
      <c r="C397" s="277" t="s">
        <v>2756</v>
      </c>
      <c r="D397" s="277" t="s">
        <v>1079</v>
      </c>
      <c r="E397" s="278" t="s">
        <v>5805</v>
      </c>
      <c r="F397" s="279" t="s">
        <v>9683</v>
      </c>
      <c r="G397" s="280" t="s">
        <v>5275</v>
      </c>
      <c r="H397" s="281">
        <v>352</v>
      </c>
      <c r="I397" s="282"/>
      <c r="J397" s="283">
        <f t="shared" si="80"/>
        <v>0</v>
      </c>
      <c r="K397" s="279" t="s">
        <v>21</v>
      </c>
      <c r="L397" s="284"/>
      <c r="M397" s="285" t="s">
        <v>21</v>
      </c>
      <c r="N397" s="286" t="s">
        <v>45</v>
      </c>
      <c r="O397" s="43"/>
      <c r="P397" s="212">
        <f t="shared" si="81"/>
        <v>0</v>
      </c>
      <c r="Q397" s="212">
        <v>0</v>
      </c>
      <c r="R397" s="212">
        <f t="shared" si="82"/>
        <v>0</v>
      </c>
      <c r="S397" s="212">
        <v>0</v>
      </c>
      <c r="T397" s="213">
        <f t="shared" si="83"/>
        <v>0</v>
      </c>
      <c r="AR397" s="25" t="s">
        <v>619</v>
      </c>
      <c r="AT397" s="25" t="s">
        <v>1079</v>
      </c>
      <c r="AU397" s="25" t="s">
        <v>82</v>
      </c>
      <c r="AY397" s="25" t="s">
        <v>308</v>
      </c>
      <c r="BE397" s="214">
        <f t="shared" si="84"/>
        <v>0</v>
      </c>
      <c r="BF397" s="214">
        <f t="shared" si="85"/>
        <v>0</v>
      </c>
      <c r="BG397" s="214">
        <f t="shared" si="86"/>
        <v>0</v>
      </c>
      <c r="BH397" s="214">
        <f t="shared" si="87"/>
        <v>0</v>
      </c>
      <c r="BI397" s="214">
        <f t="shared" si="88"/>
        <v>0</v>
      </c>
      <c r="BJ397" s="25" t="s">
        <v>82</v>
      </c>
      <c r="BK397" s="214">
        <f t="shared" si="89"/>
        <v>0</v>
      </c>
      <c r="BL397" s="25" t="s">
        <v>375</v>
      </c>
      <c r="BM397" s="25" t="s">
        <v>8247</v>
      </c>
    </row>
    <row r="398" spans="2:65" s="1" customFormat="1" ht="22.5" customHeight="1">
      <c r="B398" s="42"/>
      <c r="C398" s="277" t="s">
        <v>2760</v>
      </c>
      <c r="D398" s="277" t="s">
        <v>1079</v>
      </c>
      <c r="E398" s="278" t="s">
        <v>5807</v>
      </c>
      <c r="F398" s="279" t="s">
        <v>9684</v>
      </c>
      <c r="G398" s="280" t="s">
        <v>5275</v>
      </c>
      <c r="H398" s="281">
        <v>16</v>
      </c>
      <c r="I398" s="282"/>
      <c r="J398" s="283">
        <f t="shared" si="80"/>
        <v>0</v>
      </c>
      <c r="K398" s="279" t="s">
        <v>21</v>
      </c>
      <c r="L398" s="284"/>
      <c r="M398" s="285" t="s">
        <v>21</v>
      </c>
      <c r="N398" s="286" t="s">
        <v>45</v>
      </c>
      <c r="O398" s="43"/>
      <c r="P398" s="212">
        <f t="shared" si="81"/>
        <v>0</v>
      </c>
      <c r="Q398" s="212">
        <v>0</v>
      </c>
      <c r="R398" s="212">
        <f t="shared" si="82"/>
        <v>0</v>
      </c>
      <c r="S398" s="212">
        <v>0</v>
      </c>
      <c r="T398" s="213">
        <f t="shared" si="83"/>
        <v>0</v>
      </c>
      <c r="AR398" s="25" t="s">
        <v>619</v>
      </c>
      <c r="AT398" s="25" t="s">
        <v>1079</v>
      </c>
      <c r="AU398" s="25" t="s">
        <v>82</v>
      </c>
      <c r="AY398" s="25" t="s">
        <v>308</v>
      </c>
      <c r="BE398" s="214">
        <f t="shared" si="84"/>
        <v>0</v>
      </c>
      <c r="BF398" s="214">
        <f t="shared" si="85"/>
        <v>0</v>
      </c>
      <c r="BG398" s="214">
        <f t="shared" si="86"/>
        <v>0</v>
      </c>
      <c r="BH398" s="214">
        <f t="shared" si="87"/>
        <v>0</v>
      </c>
      <c r="BI398" s="214">
        <f t="shared" si="88"/>
        <v>0</v>
      </c>
      <c r="BJ398" s="25" t="s">
        <v>82</v>
      </c>
      <c r="BK398" s="214">
        <f t="shared" si="89"/>
        <v>0</v>
      </c>
      <c r="BL398" s="25" t="s">
        <v>375</v>
      </c>
      <c r="BM398" s="25" t="s">
        <v>8251</v>
      </c>
    </row>
    <row r="399" spans="2:65" s="1" customFormat="1" ht="22.5" customHeight="1">
      <c r="B399" s="42"/>
      <c r="C399" s="277" t="s">
        <v>2764</v>
      </c>
      <c r="D399" s="277" t="s">
        <v>1079</v>
      </c>
      <c r="E399" s="278" t="s">
        <v>5809</v>
      </c>
      <c r="F399" s="279" t="s">
        <v>9685</v>
      </c>
      <c r="G399" s="280" t="s">
        <v>5275</v>
      </c>
      <c r="H399" s="281">
        <v>4</v>
      </c>
      <c r="I399" s="282"/>
      <c r="J399" s="283">
        <f t="shared" si="80"/>
        <v>0</v>
      </c>
      <c r="K399" s="279" t="s">
        <v>21</v>
      </c>
      <c r="L399" s="284"/>
      <c r="M399" s="285" t="s">
        <v>21</v>
      </c>
      <c r="N399" s="286" t="s">
        <v>45</v>
      </c>
      <c r="O399" s="43"/>
      <c r="P399" s="212">
        <f t="shared" si="81"/>
        <v>0</v>
      </c>
      <c r="Q399" s="212">
        <v>0</v>
      </c>
      <c r="R399" s="212">
        <f t="shared" si="82"/>
        <v>0</v>
      </c>
      <c r="S399" s="212">
        <v>0</v>
      </c>
      <c r="T399" s="213">
        <f t="shared" si="83"/>
        <v>0</v>
      </c>
      <c r="AR399" s="25" t="s">
        <v>619</v>
      </c>
      <c r="AT399" s="25" t="s">
        <v>1079</v>
      </c>
      <c r="AU399" s="25" t="s">
        <v>82</v>
      </c>
      <c r="AY399" s="25" t="s">
        <v>308</v>
      </c>
      <c r="BE399" s="214">
        <f t="shared" si="84"/>
        <v>0</v>
      </c>
      <c r="BF399" s="214">
        <f t="shared" si="85"/>
        <v>0</v>
      </c>
      <c r="BG399" s="214">
        <f t="shared" si="86"/>
        <v>0</v>
      </c>
      <c r="BH399" s="214">
        <f t="shared" si="87"/>
        <v>0</v>
      </c>
      <c r="BI399" s="214">
        <f t="shared" si="88"/>
        <v>0</v>
      </c>
      <c r="BJ399" s="25" t="s">
        <v>82</v>
      </c>
      <c r="BK399" s="214">
        <f t="shared" si="89"/>
        <v>0</v>
      </c>
      <c r="BL399" s="25" t="s">
        <v>375</v>
      </c>
      <c r="BM399" s="25" t="s">
        <v>8258</v>
      </c>
    </row>
    <row r="400" spans="2:65" s="1" customFormat="1" ht="22.5" customHeight="1">
      <c r="B400" s="42"/>
      <c r="C400" s="277" t="s">
        <v>2770</v>
      </c>
      <c r="D400" s="277" t="s">
        <v>1079</v>
      </c>
      <c r="E400" s="278" t="s">
        <v>5811</v>
      </c>
      <c r="F400" s="279" t="s">
        <v>9686</v>
      </c>
      <c r="G400" s="280" t="s">
        <v>5275</v>
      </c>
      <c r="H400" s="281">
        <v>26</v>
      </c>
      <c r="I400" s="282"/>
      <c r="J400" s="283">
        <f t="shared" si="80"/>
        <v>0</v>
      </c>
      <c r="K400" s="279" t="s">
        <v>21</v>
      </c>
      <c r="L400" s="284"/>
      <c r="M400" s="285" t="s">
        <v>21</v>
      </c>
      <c r="N400" s="286" t="s">
        <v>45</v>
      </c>
      <c r="O400" s="43"/>
      <c r="P400" s="212">
        <f t="shared" si="81"/>
        <v>0</v>
      </c>
      <c r="Q400" s="212">
        <v>0</v>
      </c>
      <c r="R400" s="212">
        <f t="shared" si="82"/>
        <v>0</v>
      </c>
      <c r="S400" s="212">
        <v>0</v>
      </c>
      <c r="T400" s="213">
        <f t="shared" si="83"/>
        <v>0</v>
      </c>
      <c r="AR400" s="25" t="s">
        <v>619</v>
      </c>
      <c r="AT400" s="25" t="s">
        <v>1079</v>
      </c>
      <c r="AU400" s="25" t="s">
        <v>82</v>
      </c>
      <c r="AY400" s="25" t="s">
        <v>308</v>
      </c>
      <c r="BE400" s="214">
        <f t="shared" si="84"/>
        <v>0</v>
      </c>
      <c r="BF400" s="214">
        <f t="shared" si="85"/>
        <v>0</v>
      </c>
      <c r="BG400" s="214">
        <f t="shared" si="86"/>
        <v>0</v>
      </c>
      <c r="BH400" s="214">
        <f t="shared" si="87"/>
        <v>0</v>
      </c>
      <c r="BI400" s="214">
        <f t="shared" si="88"/>
        <v>0</v>
      </c>
      <c r="BJ400" s="25" t="s">
        <v>82</v>
      </c>
      <c r="BK400" s="214">
        <f t="shared" si="89"/>
        <v>0</v>
      </c>
      <c r="BL400" s="25" t="s">
        <v>375</v>
      </c>
      <c r="BM400" s="25" t="s">
        <v>8263</v>
      </c>
    </row>
    <row r="401" spans="2:65" s="1" customFormat="1" ht="22.5" customHeight="1">
      <c r="B401" s="42"/>
      <c r="C401" s="277" t="s">
        <v>2775</v>
      </c>
      <c r="D401" s="277" t="s">
        <v>1079</v>
      </c>
      <c r="E401" s="278" t="s">
        <v>5813</v>
      </c>
      <c r="F401" s="279" t="s">
        <v>9687</v>
      </c>
      <c r="G401" s="280" t="s">
        <v>5275</v>
      </c>
      <c r="H401" s="281">
        <v>17</v>
      </c>
      <c r="I401" s="282"/>
      <c r="J401" s="283">
        <f t="shared" si="80"/>
        <v>0</v>
      </c>
      <c r="K401" s="279" t="s">
        <v>21</v>
      </c>
      <c r="L401" s="284"/>
      <c r="M401" s="285" t="s">
        <v>21</v>
      </c>
      <c r="N401" s="286" t="s">
        <v>45</v>
      </c>
      <c r="O401" s="43"/>
      <c r="P401" s="212">
        <f t="shared" si="81"/>
        <v>0</v>
      </c>
      <c r="Q401" s="212">
        <v>0</v>
      </c>
      <c r="R401" s="212">
        <f t="shared" si="82"/>
        <v>0</v>
      </c>
      <c r="S401" s="212">
        <v>0</v>
      </c>
      <c r="T401" s="213">
        <f t="shared" si="83"/>
        <v>0</v>
      </c>
      <c r="AR401" s="25" t="s">
        <v>619</v>
      </c>
      <c r="AT401" s="25" t="s">
        <v>1079</v>
      </c>
      <c r="AU401" s="25" t="s">
        <v>82</v>
      </c>
      <c r="AY401" s="25" t="s">
        <v>308</v>
      </c>
      <c r="BE401" s="214">
        <f t="shared" si="84"/>
        <v>0</v>
      </c>
      <c r="BF401" s="214">
        <f t="shared" si="85"/>
        <v>0</v>
      </c>
      <c r="BG401" s="214">
        <f t="shared" si="86"/>
        <v>0</v>
      </c>
      <c r="BH401" s="214">
        <f t="shared" si="87"/>
        <v>0</v>
      </c>
      <c r="BI401" s="214">
        <f t="shared" si="88"/>
        <v>0</v>
      </c>
      <c r="BJ401" s="25" t="s">
        <v>82</v>
      </c>
      <c r="BK401" s="214">
        <f t="shared" si="89"/>
        <v>0</v>
      </c>
      <c r="BL401" s="25" t="s">
        <v>375</v>
      </c>
      <c r="BM401" s="25" t="s">
        <v>8269</v>
      </c>
    </row>
    <row r="402" spans="2:65" s="1" customFormat="1" ht="22.5" customHeight="1">
      <c r="B402" s="42"/>
      <c r="C402" s="277" t="s">
        <v>2779</v>
      </c>
      <c r="D402" s="277" t="s">
        <v>1079</v>
      </c>
      <c r="E402" s="278" t="s">
        <v>5815</v>
      </c>
      <c r="F402" s="279" t="s">
        <v>9688</v>
      </c>
      <c r="G402" s="280" t="s">
        <v>538</v>
      </c>
      <c r="H402" s="281">
        <v>92</v>
      </c>
      <c r="I402" s="282"/>
      <c r="J402" s="283">
        <f t="shared" si="80"/>
        <v>0</v>
      </c>
      <c r="K402" s="279" t="s">
        <v>21</v>
      </c>
      <c r="L402" s="284"/>
      <c r="M402" s="285" t="s">
        <v>21</v>
      </c>
      <c r="N402" s="286" t="s">
        <v>45</v>
      </c>
      <c r="O402" s="43"/>
      <c r="P402" s="212">
        <f t="shared" si="81"/>
        <v>0</v>
      </c>
      <c r="Q402" s="212">
        <v>0</v>
      </c>
      <c r="R402" s="212">
        <f t="shared" si="82"/>
        <v>0</v>
      </c>
      <c r="S402" s="212">
        <v>0</v>
      </c>
      <c r="T402" s="213">
        <f t="shared" si="83"/>
        <v>0</v>
      </c>
      <c r="AR402" s="25" t="s">
        <v>619</v>
      </c>
      <c r="AT402" s="25" t="s">
        <v>1079</v>
      </c>
      <c r="AU402" s="25" t="s">
        <v>82</v>
      </c>
      <c r="AY402" s="25" t="s">
        <v>308</v>
      </c>
      <c r="BE402" s="214">
        <f t="shared" si="84"/>
        <v>0</v>
      </c>
      <c r="BF402" s="214">
        <f t="shared" si="85"/>
        <v>0</v>
      </c>
      <c r="BG402" s="214">
        <f t="shared" si="86"/>
        <v>0</v>
      </c>
      <c r="BH402" s="214">
        <f t="shared" si="87"/>
        <v>0</v>
      </c>
      <c r="BI402" s="214">
        <f t="shared" si="88"/>
        <v>0</v>
      </c>
      <c r="BJ402" s="25" t="s">
        <v>82</v>
      </c>
      <c r="BK402" s="214">
        <f t="shared" si="89"/>
        <v>0</v>
      </c>
      <c r="BL402" s="25" t="s">
        <v>375</v>
      </c>
      <c r="BM402" s="25" t="s">
        <v>8273</v>
      </c>
    </row>
    <row r="403" spans="2:65" s="1" customFormat="1" ht="31.5" customHeight="1">
      <c r="B403" s="42"/>
      <c r="C403" s="277" t="s">
        <v>2783</v>
      </c>
      <c r="D403" s="277" t="s">
        <v>1079</v>
      </c>
      <c r="E403" s="278" t="s">
        <v>5817</v>
      </c>
      <c r="F403" s="279" t="s">
        <v>9689</v>
      </c>
      <c r="G403" s="280" t="s">
        <v>538</v>
      </c>
      <c r="H403" s="281">
        <v>92</v>
      </c>
      <c r="I403" s="282"/>
      <c r="J403" s="283">
        <f t="shared" si="80"/>
        <v>0</v>
      </c>
      <c r="K403" s="279" t="s">
        <v>21</v>
      </c>
      <c r="L403" s="284"/>
      <c r="M403" s="285" t="s">
        <v>21</v>
      </c>
      <c r="N403" s="286" t="s">
        <v>45</v>
      </c>
      <c r="O403" s="43"/>
      <c r="P403" s="212">
        <f t="shared" si="81"/>
        <v>0</v>
      </c>
      <c r="Q403" s="212">
        <v>0</v>
      </c>
      <c r="R403" s="212">
        <f t="shared" si="82"/>
        <v>0</v>
      </c>
      <c r="S403" s="212">
        <v>0</v>
      </c>
      <c r="T403" s="213">
        <f t="shared" si="83"/>
        <v>0</v>
      </c>
      <c r="AR403" s="25" t="s">
        <v>619</v>
      </c>
      <c r="AT403" s="25" t="s">
        <v>1079</v>
      </c>
      <c r="AU403" s="25" t="s">
        <v>82</v>
      </c>
      <c r="AY403" s="25" t="s">
        <v>308</v>
      </c>
      <c r="BE403" s="214">
        <f t="shared" si="84"/>
        <v>0</v>
      </c>
      <c r="BF403" s="214">
        <f t="shared" si="85"/>
        <v>0</v>
      </c>
      <c r="BG403" s="214">
        <f t="shared" si="86"/>
        <v>0</v>
      </c>
      <c r="BH403" s="214">
        <f t="shared" si="87"/>
        <v>0</v>
      </c>
      <c r="BI403" s="214">
        <f t="shared" si="88"/>
        <v>0</v>
      </c>
      <c r="BJ403" s="25" t="s">
        <v>82</v>
      </c>
      <c r="BK403" s="214">
        <f t="shared" si="89"/>
        <v>0</v>
      </c>
      <c r="BL403" s="25" t="s">
        <v>375</v>
      </c>
      <c r="BM403" s="25" t="s">
        <v>8277</v>
      </c>
    </row>
    <row r="404" spans="2:65" s="1" customFormat="1" ht="31.5" customHeight="1">
      <c r="B404" s="42"/>
      <c r="C404" s="277" t="s">
        <v>2788</v>
      </c>
      <c r="D404" s="277" t="s">
        <v>1079</v>
      </c>
      <c r="E404" s="278" t="s">
        <v>5801</v>
      </c>
      <c r="F404" s="279" t="s">
        <v>9681</v>
      </c>
      <c r="G404" s="280" t="s">
        <v>538</v>
      </c>
      <c r="H404" s="281">
        <v>90</v>
      </c>
      <c r="I404" s="282"/>
      <c r="J404" s="283">
        <f t="shared" si="80"/>
        <v>0</v>
      </c>
      <c r="K404" s="279" t="s">
        <v>21</v>
      </c>
      <c r="L404" s="284"/>
      <c r="M404" s="285" t="s">
        <v>21</v>
      </c>
      <c r="N404" s="286" t="s">
        <v>45</v>
      </c>
      <c r="O404" s="43"/>
      <c r="P404" s="212">
        <f t="shared" si="81"/>
        <v>0</v>
      </c>
      <c r="Q404" s="212">
        <v>0</v>
      </c>
      <c r="R404" s="212">
        <f t="shared" si="82"/>
        <v>0</v>
      </c>
      <c r="S404" s="212">
        <v>0</v>
      </c>
      <c r="T404" s="213">
        <f t="shared" si="83"/>
        <v>0</v>
      </c>
      <c r="AR404" s="25" t="s">
        <v>619</v>
      </c>
      <c r="AT404" s="25" t="s">
        <v>1079</v>
      </c>
      <c r="AU404" s="25" t="s">
        <v>82</v>
      </c>
      <c r="AY404" s="25" t="s">
        <v>308</v>
      </c>
      <c r="BE404" s="214">
        <f t="shared" si="84"/>
        <v>0</v>
      </c>
      <c r="BF404" s="214">
        <f t="shared" si="85"/>
        <v>0</v>
      </c>
      <c r="BG404" s="214">
        <f t="shared" si="86"/>
        <v>0</v>
      </c>
      <c r="BH404" s="214">
        <f t="shared" si="87"/>
        <v>0</v>
      </c>
      <c r="BI404" s="214">
        <f t="shared" si="88"/>
        <v>0</v>
      </c>
      <c r="BJ404" s="25" t="s">
        <v>82</v>
      </c>
      <c r="BK404" s="214">
        <f t="shared" si="89"/>
        <v>0</v>
      </c>
      <c r="BL404" s="25" t="s">
        <v>375</v>
      </c>
      <c r="BM404" s="25" t="s">
        <v>8282</v>
      </c>
    </row>
    <row r="405" spans="2:65" s="1" customFormat="1" ht="22.5" customHeight="1">
      <c r="B405" s="42"/>
      <c r="C405" s="277" t="s">
        <v>2792</v>
      </c>
      <c r="D405" s="277" t="s">
        <v>1079</v>
      </c>
      <c r="E405" s="278" t="s">
        <v>5803</v>
      </c>
      <c r="F405" s="279" t="s">
        <v>9682</v>
      </c>
      <c r="G405" s="280" t="s">
        <v>5275</v>
      </c>
      <c r="H405" s="281">
        <v>32</v>
      </c>
      <c r="I405" s="282"/>
      <c r="J405" s="283">
        <f t="shared" si="80"/>
        <v>0</v>
      </c>
      <c r="K405" s="279" t="s">
        <v>21</v>
      </c>
      <c r="L405" s="284"/>
      <c r="M405" s="285" t="s">
        <v>21</v>
      </c>
      <c r="N405" s="286" t="s">
        <v>45</v>
      </c>
      <c r="O405" s="43"/>
      <c r="P405" s="212">
        <f t="shared" si="81"/>
        <v>0</v>
      </c>
      <c r="Q405" s="212">
        <v>0</v>
      </c>
      <c r="R405" s="212">
        <f t="shared" si="82"/>
        <v>0</v>
      </c>
      <c r="S405" s="212">
        <v>0</v>
      </c>
      <c r="T405" s="213">
        <f t="shared" si="83"/>
        <v>0</v>
      </c>
      <c r="AR405" s="25" t="s">
        <v>619</v>
      </c>
      <c r="AT405" s="25" t="s">
        <v>1079</v>
      </c>
      <c r="AU405" s="25" t="s">
        <v>82</v>
      </c>
      <c r="AY405" s="25" t="s">
        <v>308</v>
      </c>
      <c r="BE405" s="214">
        <f t="shared" si="84"/>
        <v>0</v>
      </c>
      <c r="BF405" s="214">
        <f t="shared" si="85"/>
        <v>0</v>
      </c>
      <c r="BG405" s="214">
        <f t="shared" si="86"/>
        <v>0</v>
      </c>
      <c r="BH405" s="214">
        <f t="shared" si="87"/>
        <v>0</v>
      </c>
      <c r="BI405" s="214">
        <f t="shared" si="88"/>
        <v>0</v>
      </c>
      <c r="BJ405" s="25" t="s">
        <v>82</v>
      </c>
      <c r="BK405" s="214">
        <f t="shared" si="89"/>
        <v>0</v>
      </c>
      <c r="BL405" s="25" t="s">
        <v>375</v>
      </c>
      <c r="BM405" s="25" t="s">
        <v>8288</v>
      </c>
    </row>
    <row r="406" spans="2:65" s="1" customFormat="1" ht="31.5" customHeight="1">
      <c r="B406" s="42"/>
      <c r="C406" s="277" t="s">
        <v>2796</v>
      </c>
      <c r="D406" s="277" t="s">
        <v>1079</v>
      </c>
      <c r="E406" s="278" t="s">
        <v>5805</v>
      </c>
      <c r="F406" s="279" t="s">
        <v>9683</v>
      </c>
      <c r="G406" s="280" t="s">
        <v>5275</v>
      </c>
      <c r="H406" s="281">
        <v>180</v>
      </c>
      <c r="I406" s="282"/>
      <c r="J406" s="283">
        <f t="shared" si="80"/>
        <v>0</v>
      </c>
      <c r="K406" s="279" t="s">
        <v>21</v>
      </c>
      <c r="L406" s="284"/>
      <c r="M406" s="285" t="s">
        <v>21</v>
      </c>
      <c r="N406" s="286" t="s">
        <v>45</v>
      </c>
      <c r="O406" s="43"/>
      <c r="P406" s="212">
        <f t="shared" si="81"/>
        <v>0</v>
      </c>
      <c r="Q406" s="212">
        <v>0</v>
      </c>
      <c r="R406" s="212">
        <f t="shared" si="82"/>
        <v>0</v>
      </c>
      <c r="S406" s="212">
        <v>0</v>
      </c>
      <c r="T406" s="213">
        <f t="shared" si="83"/>
        <v>0</v>
      </c>
      <c r="AR406" s="25" t="s">
        <v>619</v>
      </c>
      <c r="AT406" s="25" t="s">
        <v>1079</v>
      </c>
      <c r="AU406" s="25" t="s">
        <v>82</v>
      </c>
      <c r="AY406" s="25" t="s">
        <v>308</v>
      </c>
      <c r="BE406" s="214">
        <f t="shared" si="84"/>
        <v>0</v>
      </c>
      <c r="BF406" s="214">
        <f t="shared" si="85"/>
        <v>0</v>
      </c>
      <c r="BG406" s="214">
        <f t="shared" si="86"/>
        <v>0</v>
      </c>
      <c r="BH406" s="214">
        <f t="shared" si="87"/>
        <v>0</v>
      </c>
      <c r="BI406" s="214">
        <f t="shared" si="88"/>
        <v>0</v>
      </c>
      <c r="BJ406" s="25" t="s">
        <v>82</v>
      </c>
      <c r="BK406" s="214">
        <f t="shared" si="89"/>
        <v>0</v>
      </c>
      <c r="BL406" s="25" t="s">
        <v>375</v>
      </c>
      <c r="BM406" s="25" t="s">
        <v>8294</v>
      </c>
    </row>
    <row r="407" spans="2:65" s="1" customFormat="1" ht="22.5" customHeight="1">
      <c r="B407" s="42"/>
      <c r="C407" s="277" t="s">
        <v>2801</v>
      </c>
      <c r="D407" s="277" t="s">
        <v>1079</v>
      </c>
      <c r="E407" s="278" t="s">
        <v>5819</v>
      </c>
      <c r="F407" s="279" t="s">
        <v>9690</v>
      </c>
      <c r="G407" s="280" t="s">
        <v>538</v>
      </c>
      <c r="H407" s="281">
        <v>136</v>
      </c>
      <c r="I407" s="282"/>
      <c r="J407" s="283">
        <f t="shared" si="80"/>
        <v>0</v>
      </c>
      <c r="K407" s="279" t="s">
        <v>21</v>
      </c>
      <c r="L407" s="284"/>
      <c r="M407" s="285" t="s">
        <v>21</v>
      </c>
      <c r="N407" s="286" t="s">
        <v>45</v>
      </c>
      <c r="O407" s="43"/>
      <c r="P407" s="212">
        <f t="shared" si="81"/>
        <v>0</v>
      </c>
      <c r="Q407" s="212">
        <v>0</v>
      </c>
      <c r="R407" s="212">
        <f t="shared" si="82"/>
        <v>0</v>
      </c>
      <c r="S407" s="212">
        <v>0</v>
      </c>
      <c r="T407" s="213">
        <f t="shared" si="83"/>
        <v>0</v>
      </c>
      <c r="AR407" s="25" t="s">
        <v>619</v>
      </c>
      <c r="AT407" s="25" t="s">
        <v>1079</v>
      </c>
      <c r="AU407" s="25" t="s">
        <v>82</v>
      </c>
      <c r="AY407" s="25" t="s">
        <v>308</v>
      </c>
      <c r="BE407" s="214">
        <f t="shared" si="84"/>
        <v>0</v>
      </c>
      <c r="BF407" s="214">
        <f t="shared" si="85"/>
        <v>0</v>
      </c>
      <c r="BG407" s="214">
        <f t="shared" si="86"/>
        <v>0</v>
      </c>
      <c r="BH407" s="214">
        <f t="shared" si="87"/>
        <v>0</v>
      </c>
      <c r="BI407" s="214">
        <f t="shared" si="88"/>
        <v>0</v>
      </c>
      <c r="BJ407" s="25" t="s">
        <v>82</v>
      </c>
      <c r="BK407" s="214">
        <f t="shared" si="89"/>
        <v>0</v>
      </c>
      <c r="BL407" s="25" t="s">
        <v>375</v>
      </c>
      <c r="BM407" s="25" t="s">
        <v>8298</v>
      </c>
    </row>
    <row r="408" spans="2:65" s="1" customFormat="1" ht="22.5" customHeight="1">
      <c r="B408" s="42"/>
      <c r="C408" s="277" t="s">
        <v>2805</v>
      </c>
      <c r="D408" s="277" t="s">
        <v>1079</v>
      </c>
      <c r="E408" s="278" t="s">
        <v>5821</v>
      </c>
      <c r="F408" s="279" t="s">
        <v>9691</v>
      </c>
      <c r="G408" s="280" t="s">
        <v>538</v>
      </c>
      <c r="H408" s="281">
        <v>136</v>
      </c>
      <c r="I408" s="282"/>
      <c r="J408" s="283">
        <f t="shared" si="80"/>
        <v>0</v>
      </c>
      <c r="K408" s="279" t="s">
        <v>21</v>
      </c>
      <c r="L408" s="284"/>
      <c r="M408" s="285" t="s">
        <v>21</v>
      </c>
      <c r="N408" s="286" t="s">
        <v>45</v>
      </c>
      <c r="O408" s="43"/>
      <c r="P408" s="212">
        <f t="shared" si="81"/>
        <v>0</v>
      </c>
      <c r="Q408" s="212">
        <v>0</v>
      </c>
      <c r="R408" s="212">
        <f t="shared" si="82"/>
        <v>0</v>
      </c>
      <c r="S408" s="212">
        <v>0</v>
      </c>
      <c r="T408" s="213">
        <f t="shared" si="83"/>
        <v>0</v>
      </c>
      <c r="AR408" s="25" t="s">
        <v>619</v>
      </c>
      <c r="AT408" s="25" t="s">
        <v>1079</v>
      </c>
      <c r="AU408" s="25" t="s">
        <v>82</v>
      </c>
      <c r="AY408" s="25" t="s">
        <v>308</v>
      </c>
      <c r="BE408" s="214">
        <f t="shared" si="84"/>
        <v>0</v>
      </c>
      <c r="BF408" s="214">
        <f t="shared" si="85"/>
        <v>0</v>
      </c>
      <c r="BG408" s="214">
        <f t="shared" si="86"/>
        <v>0</v>
      </c>
      <c r="BH408" s="214">
        <f t="shared" si="87"/>
        <v>0</v>
      </c>
      <c r="BI408" s="214">
        <f t="shared" si="88"/>
        <v>0</v>
      </c>
      <c r="BJ408" s="25" t="s">
        <v>82</v>
      </c>
      <c r="BK408" s="214">
        <f t="shared" si="89"/>
        <v>0</v>
      </c>
      <c r="BL408" s="25" t="s">
        <v>375</v>
      </c>
      <c r="BM408" s="25" t="s">
        <v>8304</v>
      </c>
    </row>
    <row r="409" spans="2:65" s="1" customFormat="1" ht="22.5" customHeight="1">
      <c r="B409" s="42"/>
      <c r="C409" s="277" t="s">
        <v>2810</v>
      </c>
      <c r="D409" s="277" t="s">
        <v>1079</v>
      </c>
      <c r="E409" s="278" t="s">
        <v>9692</v>
      </c>
      <c r="F409" s="279" t="s">
        <v>9693</v>
      </c>
      <c r="G409" s="280" t="s">
        <v>5275</v>
      </c>
      <c r="H409" s="281">
        <v>2</v>
      </c>
      <c r="I409" s="282"/>
      <c r="J409" s="283">
        <f t="shared" si="80"/>
        <v>0</v>
      </c>
      <c r="K409" s="279" t="s">
        <v>21</v>
      </c>
      <c r="L409" s="284"/>
      <c r="M409" s="285" t="s">
        <v>21</v>
      </c>
      <c r="N409" s="286" t="s">
        <v>45</v>
      </c>
      <c r="O409" s="43"/>
      <c r="P409" s="212">
        <f t="shared" si="81"/>
        <v>0</v>
      </c>
      <c r="Q409" s="212">
        <v>0</v>
      </c>
      <c r="R409" s="212">
        <f t="shared" si="82"/>
        <v>0</v>
      </c>
      <c r="S409" s="212">
        <v>0</v>
      </c>
      <c r="T409" s="213">
        <f t="shared" si="83"/>
        <v>0</v>
      </c>
      <c r="AR409" s="25" t="s">
        <v>619</v>
      </c>
      <c r="AT409" s="25" t="s">
        <v>1079</v>
      </c>
      <c r="AU409" s="25" t="s">
        <v>82</v>
      </c>
      <c r="AY409" s="25" t="s">
        <v>308</v>
      </c>
      <c r="BE409" s="214">
        <f t="shared" si="84"/>
        <v>0</v>
      </c>
      <c r="BF409" s="214">
        <f t="shared" si="85"/>
        <v>0</v>
      </c>
      <c r="BG409" s="214">
        <f t="shared" si="86"/>
        <v>0</v>
      </c>
      <c r="BH409" s="214">
        <f t="shared" si="87"/>
        <v>0</v>
      </c>
      <c r="BI409" s="214">
        <f t="shared" si="88"/>
        <v>0</v>
      </c>
      <c r="BJ409" s="25" t="s">
        <v>82</v>
      </c>
      <c r="BK409" s="214">
        <f t="shared" si="89"/>
        <v>0</v>
      </c>
      <c r="BL409" s="25" t="s">
        <v>375</v>
      </c>
      <c r="BM409" s="25" t="s">
        <v>8310</v>
      </c>
    </row>
    <row r="410" spans="2:65" s="1" customFormat="1" ht="22.5" customHeight="1">
      <c r="B410" s="42"/>
      <c r="C410" s="277" t="s">
        <v>2814</v>
      </c>
      <c r="D410" s="277" t="s">
        <v>1079</v>
      </c>
      <c r="E410" s="278" t="s">
        <v>9694</v>
      </c>
      <c r="F410" s="279" t="s">
        <v>9695</v>
      </c>
      <c r="G410" s="280" t="s">
        <v>5275</v>
      </c>
      <c r="H410" s="281">
        <v>74</v>
      </c>
      <c r="I410" s="282"/>
      <c r="J410" s="283">
        <f t="shared" si="80"/>
        <v>0</v>
      </c>
      <c r="K410" s="279" t="s">
        <v>21</v>
      </c>
      <c r="L410" s="284"/>
      <c r="M410" s="285" t="s">
        <v>21</v>
      </c>
      <c r="N410" s="286" t="s">
        <v>45</v>
      </c>
      <c r="O410" s="43"/>
      <c r="P410" s="212">
        <f t="shared" si="81"/>
        <v>0</v>
      </c>
      <c r="Q410" s="212">
        <v>0</v>
      </c>
      <c r="R410" s="212">
        <f t="shared" si="82"/>
        <v>0</v>
      </c>
      <c r="S410" s="212">
        <v>0</v>
      </c>
      <c r="T410" s="213">
        <f t="shared" si="83"/>
        <v>0</v>
      </c>
      <c r="AR410" s="25" t="s">
        <v>619</v>
      </c>
      <c r="AT410" s="25" t="s">
        <v>1079</v>
      </c>
      <c r="AU410" s="25" t="s">
        <v>82</v>
      </c>
      <c r="AY410" s="25" t="s">
        <v>308</v>
      </c>
      <c r="BE410" s="214">
        <f t="shared" si="84"/>
        <v>0</v>
      </c>
      <c r="BF410" s="214">
        <f t="shared" si="85"/>
        <v>0</v>
      </c>
      <c r="BG410" s="214">
        <f t="shared" si="86"/>
        <v>0</v>
      </c>
      <c r="BH410" s="214">
        <f t="shared" si="87"/>
        <v>0</v>
      </c>
      <c r="BI410" s="214">
        <f t="shared" si="88"/>
        <v>0</v>
      </c>
      <c r="BJ410" s="25" t="s">
        <v>82</v>
      </c>
      <c r="BK410" s="214">
        <f t="shared" si="89"/>
        <v>0</v>
      </c>
      <c r="BL410" s="25" t="s">
        <v>375</v>
      </c>
      <c r="BM410" s="25" t="s">
        <v>8314</v>
      </c>
    </row>
    <row r="411" spans="2:65" s="1" customFormat="1" ht="22.5" customHeight="1">
      <c r="B411" s="42"/>
      <c r="C411" s="277" t="s">
        <v>2818</v>
      </c>
      <c r="D411" s="277" t="s">
        <v>1079</v>
      </c>
      <c r="E411" s="278" t="s">
        <v>9696</v>
      </c>
      <c r="F411" s="279" t="s">
        <v>9697</v>
      </c>
      <c r="G411" s="280" t="s">
        <v>5275</v>
      </c>
      <c r="H411" s="281">
        <v>36</v>
      </c>
      <c r="I411" s="282"/>
      <c r="J411" s="283">
        <f t="shared" si="80"/>
        <v>0</v>
      </c>
      <c r="K411" s="279" t="s">
        <v>21</v>
      </c>
      <c r="L411" s="284"/>
      <c r="M411" s="285" t="s">
        <v>21</v>
      </c>
      <c r="N411" s="286" t="s">
        <v>45</v>
      </c>
      <c r="O411" s="43"/>
      <c r="P411" s="212">
        <f t="shared" si="81"/>
        <v>0</v>
      </c>
      <c r="Q411" s="212">
        <v>0</v>
      </c>
      <c r="R411" s="212">
        <f t="shared" si="82"/>
        <v>0</v>
      </c>
      <c r="S411" s="212">
        <v>0</v>
      </c>
      <c r="T411" s="213">
        <f t="shared" si="83"/>
        <v>0</v>
      </c>
      <c r="AR411" s="25" t="s">
        <v>619</v>
      </c>
      <c r="AT411" s="25" t="s">
        <v>1079</v>
      </c>
      <c r="AU411" s="25" t="s">
        <v>82</v>
      </c>
      <c r="AY411" s="25" t="s">
        <v>308</v>
      </c>
      <c r="BE411" s="214">
        <f t="shared" si="84"/>
        <v>0</v>
      </c>
      <c r="BF411" s="214">
        <f t="shared" si="85"/>
        <v>0</v>
      </c>
      <c r="BG411" s="214">
        <f t="shared" si="86"/>
        <v>0</v>
      </c>
      <c r="BH411" s="214">
        <f t="shared" si="87"/>
        <v>0</v>
      </c>
      <c r="BI411" s="214">
        <f t="shared" si="88"/>
        <v>0</v>
      </c>
      <c r="BJ411" s="25" t="s">
        <v>82</v>
      </c>
      <c r="BK411" s="214">
        <f t="shared" si="89"/>
        <v>0</v>
      </c>
      <c r="BL411" s="25" t="s">
        <v>375</v>
      </c>
      <c r="BM411" s="25" t="s">
        <v>8320</v>
      </c>
    </row>
    <row r="412" spans="2:65" s="1" customFormat="1" ht="22.5" customHeight="1">
      <c r="B412" s="42"/>
      <c r="C412" s="277" t="s">
        <v>2823</v>
      </c>
      <c r="D412" s="277" t="s">
        <v>1079</v>
      </c>
      <c r="E412" s="278" t="s">
        <v>9698</v>
      </c>
      <c r="F412" s="279" t="s">
        <v>9699</v>
      </c>
      <c r="G412" s="280" t="s">
        <v>538</v>
      </c>
      <c r="H412" s="281">
        <v>144</v>
      </c>
      <c r="I412" s="282"/>
      <c r="J412" s="283">
        <f t="shared" si="80"/>
        <v>0</v>
      </c>
      <c r="K412" s="279" t="s">
        <v>21</v>
      </c>
      <c r="L412" s="284"/>
      <c r="M412" s="285" t="s">
        <v>21</v>
      </c>
      <c r="N412" s="286" t="s">
        <v>45</v>
      </c>
      <c r="O412" s="43"/>
      <c r="P412" s="212">
        <f t="shared" si="81"/>
        <v>0</v>
      </c>
      <c r="Q412" s="212">
        <v>0</v>
      </c>
      <c r="R412" s="212">
        <f t="shared" si="82"/>
        <v>0</v>
      </c>
      <c r="S412" s="212">
        <v>0</v>
      </c>
      <c r="T412" s="213">
        <f t="shared" si="83"/>
        <v>0</v>
      </c>
      <c r="AR412" s="25" t="s">
        <v>619</v>
      </c>
      <c r="AT412" s="25" t="s">
        <v>1079</v>
      </c>
      <c r="AU412" s="25" t="s">
        <v>82</v>
      </c>
      <c r="AY412" s="25" t="s">
        <v>308</v>
      </c>
      <c r="BE412" s="214">
        <f t="shared" si="84"/>
        <v>0</v>
      </c>
      <c r="BF412" s="214">
        <f t="shared" si="85"/>
        <v>0</v>
      </c>
      <c r="BG412" s="214">
        <f t="shared" si="86"/>
        <v>0</v>
      </c>
      <c r="BH412" s="214">
        <f t="shared" si="87"/>
        <v>0</v>
      </c>
      <c r="BI412" s="214">
        <f t="shared" si="88"/>
        <v>0</v>
      </c>
      <c r="BJ412" s="25" t="s">
        <v>82</v>
      </c>
      <c r="BK412" s="214">
        <f t="shared" si="89"/>
        <v>0</v>
      </c>
      <c r="BL412" s="25" t="s">
        <v>375</v>
      </c>
      <c r="BM412" s="25" t="s">
        <v>8324</v>
      </c>
    </row>
    <row r="413" spans="2:65" s="1" customFormat="1" ht="31.5" customHeight="1">
      <c r="B413" s="42"/>
      <c r="C413" s="277" t="s">
        <v>2827</v>
      </c>
      <c r="D413" s="277" t="s">
        <v>1079</v>
      </c>
      <c r="E413" s="278" t="s">
        <v>9700</v>
      </c>
      <c r="F413" s="279" t="s">
        <v>9701</v>
      </c>
      <c r="G413" s="280" t="s">
        <v>538</v>
      </c>
      <c r="H413" s="281">
        <v>118</v>
      </c>
      <c r="I413" s="282"/>
      <c r="J413" s="283">
        <f t="shared" si="80"/>
        <v>0</v>
      </c>
      <c r="K413" s="279" t="s">
        <v>21</v>
      </c>
      <c r="L413" s="284"/>
      <c r="M413" s="285" t="s">
        <v>21</v>
      </c>
      <c r="N413" s="286" t="s">
        <v>45</v>
      </c>
      <c r="O413" s="43"/>
      <c r="P413" s="212">
        <f t="shared" si="81"/>
        <v>0</v>
      </c>
      <c r="Q413" s="212">
        <v>0</v>
      </c>
      <c r="R413" s="212">
        <f t="shared" si="82"/>
        <v>0</v>
      </c>
      <c r="S413" s="212">
        <v>0</v>
      </c>
      <c r="T413" s="213">
        <f t="shared" si="83"/>
        <v>0</v>
      </c>
      <c r="AR413" s="25" t="s">
        <v>619</v>
      </c>
      <c r="AT413" s="25" t="s">
        <v>1079</v>
      </c>
      <c r="AU413" s="25" t="s">
        <v>82</v>
      </c>
      <c r="AY413" s="25" t="s">
        <v>308</v>
      </c>
      <c r="BE413" s="214">
        <f t="shared" si="84"/>
        <v>0</v>
      </c>
      <c r="BF413" s="214">
        <f t="shared" si="85"/>
        <v>0</v>
      </c>
      <c r="BG413" s="214">
        <f t="shared" si="86"/>
        <v>0</v>
      </c>
      <c r="BH413" s="214">
        <f t="shared" si="87"/>
        <v>0</v>
      </c>
      <c r="BI413" s="214">
        <f t="shared" si="88"/>
        <v>0</v>
      </c>
      <c r="BJ413" s="25" t="s">
        <v>82</v>
      </c>
      <c r="BK413" s="214">
        <f t="shared" si="89"/>
        <v>0</v>
      </c>
      <c r="BL413" s="25" t="s">
        <v>375</v>
      </c>
      <c r="BM413" s="25" t="s">
        <v>8328</v>
      </c>
    </row>
    <row r="414" spans="2:65" s="1" customFormat="1" ht="22.5" customHeight="1">
      <c r="B414" s="42"/>
      <c r="C414" s="277" t="s">
        <v>2831</v>
      </c>
      <c r="D414" s="277" t="s">
        <v>1079</v>
      </c>
      <c r="E414" s="278" t="s">
        <v>9702</v>
      </c>
      <c r="F414" s="279" t="s">
        <v>9703</v>
      </c>
      <c r="G414" s="280" t="s">
        <v>5275</v>
      </c>
      <c r="H414" s="281">
        <v>1</v>
      </c>
      <c r="I414" s="282"/>
      <c r="J414" s="283">
        <f t="shared" si="80"/>
        <v>0</v>
      </c>
      <c r="K414" s="279" t="s">
        <v>21</v>
      </c>
      <c r="L414" s="284"/>
      <c r="M414" s="285" t="s">
        <v>21</v>
      </c>
      <c r="N414" s="286" t="s">
        <v>45</v>
      </c>
      <c r="O414" s="43"/>
      <c r="P414" s="212">
        <f t="shared" si="81"/>
        <v>0</v>
      </c>
      <c r="Q414" s="212">
        <v>0</v>
      </c>
      <c r="R414" s="212">
        <f t="shared" si="82"/>
        <v>0</v>
      </c>
      <c r="S414" s="212">
        <v>0</v>
      </c>
      <c r="T414" s="213">
        <f t="shared" si="83"/>
        <v>0</v>
      </c>
      <c r="AR414" s="25" t="s">
        <v>619</v>
      </c>
      <c r="AT414" s="25" t="s">
        <v>1079</v>
      </c>
      <c r="AU414" s="25" t="s">
        <v>82</v>
      </c>
      <c r="AY414" s="25" t="s">
        <v>308</v>
      </c>
      <c r="BE414" s="214">
        <f t="shared" si="84"/>
        <v>0</v>
      </c>
      <c r="BF414" s="214">
        <f t="shared" si="85"/>
        <v>0</v>
      </c>
      <c r="BG414" s="214">
        <f t="shared" si="86"/>
        <v>0</v>
      </c>
      <c r="BH414" s="214">
        <f t="shared" si="87"/>
        <v>0</v>
      </c>
      <c r="BI414" s="214">
        <f t="shared" si="88"/>
        <v>0</v>
      </c>
      <c r="BJ414" s="25" t="s">
        <v>82</v>
      </c>
      <c r="BK414" s="214">
        <f t="shared" si="89"/>
        <v>0</v>
      </c>
      <c r="BL414" s="25" t="s">
        <v>375</v>
      </c>
      <c r="BM414" s="25" t="s">
        <v>8332</v>
      </c>
    </row>
    <row r="415" spans="2:65" s="11" customFormat="1" ht="37.35" customHeight="1">
      <c r="B415" s="186"/>
      <c r="C415" s="187"/>
      <c r="D415" s="200" t="s">
        <v>73</v>
      </c>
      <c r="E415" s="296" t="s">
        <v>9704</v>
      </c>
      <c r="F415" s="296" t="s">
        <v>9705</v>
      </c>
      <c r="G415" s="187"/>
      <c r="H415" s="187"/>
      <c r="I415" s="190"/>
      <c r="J415" s="297">
        <f>BK415</f>
        <v>0</v>
      </c>
      <c r="K415" s="187"/>
      <c r="L415" s="192"/>
      <c r="M415" s="193"/>
      <c r="N415" s="194"/>
      <c r="O415" s="194"/>
      <c r="P415" s="195">
        <f>SUM(P416:P437)</f>
        <v>0</v>
      </c>
      <c r="Q415" s="194"/>
      <c r="R415" s="195">
        <f>SUM(R416:R437)</f>
        <v>0</v>
      </c>
      <c r="S415" s="194"/>
      <c r="T415" s="196">
        <f>SUM(T416:T437)</f>
        <v>0</v>
      </c>
      <c r="AR415" s="197" t="s">
        <v>84</v>
      </c>
      <c r="AT415" s="198" t="s">
        <v>73</v>
      </c>
      <c r="AU415" s="198" t="s">
        <v>74</v>
      </c>
      <c r="AY415" s="197" t="s">
        <v>308</v>
      </c>
      <c r="BK415" s="199">
        <f>SUM(BK416:BK437)</f>
        <v>0</v>
      </c>
    </row>
    <row r="416" spans="2:65" s="1" customFormat="1" ht="22.5" customHeight="1">
      <c r="B416" s="42"/>
      <c r="C416" s="203" t="s">
        <v>2835</v>
      </c>
      <c r="D416" s="203" t="s">
        <v>311</v>
      </c>
      <c r="E416" s="204" t="s">
        <v>9706</v>
      </c>
      <c r="F416" s="205" t="s">
        <v>9679</v>
      </c>
      <c r="G416" s="206" t="s">
        <v>538</v>
      </c>
      <c r="H416" s="207">
        <v>176</v>
      </c>
      <c r="I416" s="208"/>
      <c r="J416" s="209">
        <f t="shared" ref="J416:J437" si="90">ROUND(I416*H416,2)</f>
        <v>0</v>
      </c>
      <c r="K416" s="205" t="s">
        <v>21</v>
      </c>
      <c r="L416" s="62"/>
      <c r="M416" s="210" t="s">
        <v>21</v>
      </c>
      <c r="N416" s="211" t="s">
        <v>45</v>
      </c>
      <c r="O416" s="43"/>
      <c r="P416" s="212">
        <f t="shared" ref="P416:P437" si="91">O416*H416</f>
        <v>0</v>
      </c>
      <c r="Q416" s="212">
        <v>0</v>
      </c>
      <c r="R416" s="212">
        <f t="shared" ref="R416:R437" si="92">Q416*H416</f>
        <v>0</v>
      </c>
      <c r="S416" s="212">
        <v>0</v>
      </c>
      <c r="T416" s="213">
        <f t="shared" ref="T416:T437" si="93">S416*H416</f>
        <v>0</v>
      </c>
      <c r="AR416" s="25" t="s">
        <v>375</v>
      </c>
      <c r="AT416" s="25" t="s">
        <v>311</v>
      </c>
      <c r="AU416" s="25" t="s">
        <v>82</v>
      </c>
      <c r="AY416" s="25" t="s">
        <v>308</v>
      </c>
      <c r="BE416" s="214">
        <f t="shared" ref="BE416:BE437" si="94">IF(N416="základní",J416,0)</f>
        <v>0</v>
      </c>
      <c r="BF416" s="214">
        <f t="shared" ref="BF416:BF437" si="95">IF(N416="snížená",J416,0)</f>
        <v>0</v>
      </c>
      <c r="BG416" s="214">
        <f t="shared" ref="BG416:BG437" si="96">IF(N416="zákl. přenesená",J416,0)</f>
        <v>0</v>
      </c>
      <c r="BH416" s="214">
        <f t="shared" ref="BH416:BH437" si="97">IF(N416="sníž. přenesená",J416,0)</f>
        <v>0</v>
      </c>
      <c r="BI416" s="214">
        <f t="shared" ref="BI416:BI437" si="98">IF(N416="nulová",J416,0)</f>
        <v>0</v>
      </c>
      <c r="BJ416" s="25" t="s">
        <v>82</v>
      </c>
      <c r="BK416" s="214">
        <f t="shared" ref="BK416:BK437" si="99">ROUND(I416*H416,2)</f>
        <v>0</v>
      </c>
      <c r="BL416" s="25" t="s">
        <v>375</v>
      </c>
      <c r="BM416" s="25" t="s">
        <v>8339</v>
      </c>
    </row>
    <row r="417" spans="2:65" s="1" customFormat="1" ht="31.5" customHeight="1">
      <c r="B417" s="42"/>
      <c r="C417" s="203" t="s">
        <v>2840</v>
      </c>
      <c r="D417" s="203" t="s">
        <v>311</v>
      </c>
      <c r="E417" s="204" t="s">
        <v>9707</v>
      </c>
      <c r="F417" s="205" t="s">
        <v>9680</v>
      </c>
      <c r="G417" s="206" t="s">
        <v>538</v>
      </c>
      <c r="H417" s="207">
        <v>176</v>
      </c>
      <c r="I417" s="208"/>
      <c r="J417" s="209">
        <f t="shared" si="90"/>
        <v>0</v>
      </c>
      <c r="K417" s="205" t="s">
        <v>21</v>
      </c>
      <c r="L417" s="62"/>
      <c r="M417" s="210" t="s">
        <v>21</v>
      </c>
      <c r="N417" s="211" t="s">
        <v>45</v>
      </c>
      <c r="O417" s="43"/>
      <c r="P417" s="212">
        <f t="shared" si="91"/>
        <v>0</v>
      </c>
      <c r="Q417" s="212">
        <v>0</v>
      </c>
      <c r="R417" s="212">
        <f t="shared" si="92"/>
        <v>0</v>
      </c>
      <c r="S417" s="212">
        <v>0</v>
      </c>
      <c r="T417" s="213">
        <f t="shared" si="93"/>
        <v>0</v>
      </c>
      <c r="AR417" s="25" t="s">
        <v>375</v>
      </c>
      <c r="AT417" s="25" t="s">
        <v>311</v>
      </c>
      <c r="AU417" s="25" t="s">
        <v>82</v>
      </c>
      <c r="AY417" s="25" t="s">
        <v>308</v>
      </c>
      <c r="BE417" s="214">
        <f t="shared" si="94"/>
        <v>0</v>
      </c>
      <c r="BF417" s="214">
        <f t="shared" si="95"/>
        <v>0</v>
      </c>
      <c r="BG417" s="214">
        <f t="shared" si="96"/>
        <v>0</v>
      </c>
      <c r="BH417" s="214">
        <f t="shared" si="97"/>
        <v>0</v>
      </c>
      <c r="BI417" s="214">
        <f t="shared" si="98"/>
        <v>0</v>
      </c>
      <c r="BJ417" s="25" t="s">
        <v>82</v>
      </c>
      <c r="BK417" s="214">
        <f t="shared" si="99"/>
        <v>0</v>
      </c>
      <c r="BL417" s="25" t="s">
        <v>375</v>
      </c>
      <c r="BM417" s="25" t="s">
        <v>8345</v>
      </c>
    </row>
    <row r="418" spans="2:65" s="1" customFormat="1" ht="31.5" customHeight="1">
      <c r="B418" s="42"/>
      <c r="C418" s="203" t="s">
        <v>2844</v>
      </c>
      <c r="D418" s="203" t="s">
        <v>311</v>
      </c>
      <c r="E418" s="204" t="s">
        <v>9708</v>
      </c>
      <c r="F418" s="205" t="s">
        <v>9681</v>
      </c>
      <c r="G418" s="206" t="s">
        <v>538</v>
      </c>
      <c r="H418" s="207">
        <v>176</v>
      </c>
      <c r="I418" s="208"/>
      <c r="J418" s="209">
        <f t="shared" si="90"/>
        <v>0</v>
      </c>
      <c r="K418" s="205" t="s">
        <v>21</v>
      </c>
      <c r="L418" s="62"/>
      <c r="M418" s="210" t="s">
        <v>21</v>
      </c>
      <c r="N418" s="211" t="s">
        <v>45</v>
      </c>
      <c r="O418" s="43"/>
      <c r="P418" s="212">
        <f t="shared" si="91"/>
        <v>0</v>
      </c>
      <c r="Q418" s="212">
        <v>0</v>
      </c>
      <c r="R418" s="212">
        <f t="shared" si="92"/>
        <v>0</v>
      </c>
      <c r="S418" s="212">
        <v>0</v>
      </c>
      <c r="T418" s="213">
        <f t="shared" si="93"/>
        <v>0</v>
      </c>
      <c r="AR418" s="25" t="s">
        <v>375</v>
      </c>
      <c r="AT418" s="25" t="s">
        <v>311</v>
      </c>
      <c r="AU418" s="25" t="s">
        <v>82</v>
      </c>
      <c r="AY418" s="25" t="s">
        <v>308</v>
      </c>
      <c r="BE418" s="214">
        <f t="shared" si="94"/>
        <v>0</v>
      </c>
      <c r="BF418" s="214">
        <f t="shared" si="95"/>
        <v>0</v>
      </c>
      <c r="BG418" s="214">
        <f t="shared" si="96"/>
        <v>0</v>
      </c>
      <c r="BH418" s="214">
        <f t="shared" si="97"/>
        <v>0</v>
      </c>
      <c r="BI418" s="214">
        <f t="shared" si="98"/>
        <v>0</v>
      </c>
      <c r="BJ418" s="25" t="s">
        <v>82</v>
      </c>
      <c r="BK418" s="214">
        <f t="shared" si="99"/>
        <v>0</v>
      </c>
      <c r="BL418" s="25" t="s">
        <v>375</v>
      </c>
      <c r="BM418" s="25" t="s">
        <v>8351</v>
      </c>
    </row>
    <row r="419" spans="2:65" s="1" customFormat="1" ht="22.5" customHeight="1">
      <c r="B419" s="42"/>
      <c r="C419" s="203" t="s">
        <v>2848</v>
      </c>
      <c r="D419" s="203" t="s">
        <v>311</v>
      </c>
      <c r="E419" s="204" t="s">
        <v>9709</v>
      </c>
      <c r="F419" s="205" t="s">
        <v>9682</v>
      </c>
      <c r="G419" s="206" t="s">
        <v>5275</v>
      </c>
      <c r="H419" s="207">
        <v>62</v>
      </c>
      <c r="I419" s="208"/>
      <c r="J419" s="209">
        <f t="shared" si="90"/>
        <v>0</v>
      </c>
      <c r="K419" s="205" t="s">
        <v>21</v>
      </c>
      <c r="L419" s="62"/>
      <c r="M419" s="210" t="s">
        <v>21</v>
      </c>
      <c r="N419" s="211" t="s">
        <v>45</v>
      </c>
      <c r="O419" s="43"/>
      <c r="P419" s="212">
        <f t="shared" si="91"/>
        <v>0</v>
      </c>
      <c r="Q419" s="212">
        <v>0</v>
      </c>
      <c r="R419" s="212">
        <f t="shared" si="92"/>
        <v>0</v>
      </c>
      <c r="S419" s="212">
        <v>0</v>
      </c>
      <c r="T419" s="213">
        <f t="shared" si="93"/>
        <v>0</v>
      </c>
      <c r="AR419" s="25" t="s">
        <v>375</v>
      </c>
      <c r="AT419" s="25" t="s">
        <v>311</v>
      </c>
      <c r="AU419" s="25" t="s">
        <v>82</v>
      </c>
      <c r="AY419" s="25" t="s">
        <v>308</v>
      </c>
      <c r="BE419" s="214">
        <f t="shared" si="94"/>
        <v>0</v>
      </c>
      <c r="BF419" s="214">
        <f t="shared" si="95"/>
        <v>0</v>
      </c>
      <c r="BG419" s="214">
        <f t="shared" si="96"/>
        <v>0</v>
      </c>
      <c r="BH419" s="214">
        <f t="shared" si="97"/>
        <v>0</v>
      </c>
      <c r="BI419" s="214">
        <f t="shared" si="98"/>
        <v>0</v>
      </c>
      <c r="BJ419" s="25" t="s">
        <v>82</v>
      </c>
      <c r="BK419" s="214">
        <f t="shared" si="99"/>
        <v>0</v>
      </c>
      <c r="BL419" s="25" t="s">
        <v>375</v>
      </c>
      <c r="BM419" s="25" t="s">
        <v>8357</v>
      </c>
    </row>
    <row r="420" spans="2:65" s="1" customFormat="1" ht="31.5" customHeight="1">
      <c r="B420" s="42"/>
      <c r="C420" s="203" t="s">
        <v>2853</v>
      </c>
      <c r="D420" s="203" t="s">
        <v>311</v>
      </c>
      <c r="E420" s="204" t="s">
        <v>9710</v>
      </c>
      <c r="F420" s="205" t="s">
        <v>9683</v>
      </c>
      <c r="G420" s="206" t="s">
        <v>5275</v>
      </c>
      <c r="H420" s="207">
        <v>352</v>
      </c>
      <c r="I420" s="208"/>
      <c r="J420" s="209">
        <f t="shared" si="90"/>
        <v>0</v>
      </c>
      <c r="K420" s="205" t="s">
        <v>21</v>
      </c>
      <c r="L420" s="62"/>
      <c r="M420" s="210" t="s">
        <v>21</v>
      </c>
      <c r="N420" s="211" t="s">
        <v>45</v>
      </c>
      <c r="O420" s="43"/>
      <c r="P420" s="212">
        <f t="shared" si="91"/>
        <v>0</v>
      </c>
      <c r="Q420" s="212">
        <v>0</v>
      </c>
      <c r="R420" s="212">
        <f t="shared" si="92"/>
        <v>0</v>
      </c>
      <c r="S420" s="212">
        <v>0</v>
      </c>
      <c r="T420" s="213">
        <f t="shared" si="93"/>
        <v>0</v>
      </c>
      <c r="AR420" s="25" t="s">
        <v>375</v>
      </c>
      <c r="AT420" s="25" t="s">
        <v>311</v>
      </c>
      <c r="AU420" s="25" t="s">
        <v>82</v>
      </c>
      <c r="AY420" s="25" t="s">
        <v>308</v>
      </c>
      <c r="BE420" s="214">
        <f t="shared" si="94"/>
        <v>0</v>
      </c>
      <c r="BF420" s="214">
        <f t="shared" si="95"/>
        <v>0</v>
      </c>
      <c r="BG420" s="214">
        <f t="shared" si="96"/>
        <v>0</v>
      </c>
      <c r="BH420" s="214">
        <f t="shared" si="97"/>
        <v>0</v>
      </c>
      <c r="BI420" s="214">
        <f t="shared" si="98"/>
        <v>0</v>
      </c>
      <c r="BJ420" s="25" t="s">
        <v>82</v>
      </c>
      <c r="BK420" s="214">
        <f t="shared" si="99"/>
        <v>0</v>
      </c>
      <c r="BL420" s="25" t="s">
        <v>375</v>
      </c>
      <c r="BM420" s="25" t="s">
        <v>8362</v>
      </c>
    </row>
    <row r="421" spans="2:65" s="1" customFormat="1" ht="22.5" customHeight="1">
      <c r="B421" s="42"/>
      <c r="C421" s="203" t="s">
        <v>2857</v>
      </c>
      <c r="D421" s="203" t="s">
        <v>311</v>
      </c>
      <c r="E421" s="204" t="s">
        <v>9711</v>
      </c>
      <c r="F421" s="205" t="s">
        <v>9684</v>
      </c>
      <c r="G421" s="206" t="s">
        <v>5275</v>
      </c>
      <c r="H421" s="207">
        <v>16</v>
      </c>
      <c r="I421" s="208"/>
      <c r="J421" s="209">
        <f t="shared" si="90"/>
        <v>0</v>
      </c>
      <c r="K421" s="205" t="s">
        <v>21</v>
      </c>
      <c r="L421" s="62"/>
      <c r="M421" s="210" t="s">
        <v>21</v>
      </c>
      <c r="N421" s="211" t="s">
        <v>45</v>
      </c>
      <c r="O421" s="43"/>
      <c r="P421" s="212">
        <f t="shared" si="91"/>
        <v>0</v>
      </c>
      <c r="Q421" s="212">
        <v>0</v>
      </c>
      <c r="R421" s="212">
        <f t="shared" si="92"/>
        <v>0</v>
      </c>
      <c r="S421" s="212">
        <v>0</v>
      </c>
      <c r="T421" s="213">
        <f t="shared" si="93"/>
        <v>0</v>
      </c>
      <c r="AR421" s="25" t="s">
        <v>375</v>
      </c>
      <c r="AT421" s="25" t="s">
        <v>311</v>
      </c>
      <c r="AU421" s="25" t="s">
        <v>82</v>
      </c>
      <c r="AY421" s="25" t="s">
        <v>308</v>
      </c>
      <c r="BE421" s="214">
        <f t="shared" si="94"/>
        <v>0</v>
      </c>
      <c r="BF421" s="214">
        <f t="shared" si="95"/>
        <v>0</v>
      </c>
      <c r="BG421" s="214">
        <f t="shared" si="96"/>
        <v>0</v>
      </c>
      <c r="BH421" s="214">
        <f t="shared" si="97"/>
        <v>0</v>
      </c>
      <c r="BI421" s="214">
        <f t="shared" si="98"/>
        <v>0</v>
      </c>
      <c r="BJ421" s="25" t="s">
        <v>82</v>
      </c>
      <c r="BK421" s="214">
        <f t="shared" si="99"/>
        <v>0</v>
      </c>
      <c r="BL421" s="25" t="s">
        <v>375</v>
      </c>
      <c r="BM421" s="25" t="s">
        <v>8368</v>
      </c>
    </row>
    <row r="422" spans="2:65" s="1" customFormat="1" ht="22.5" customHeight="1">
      <c r="B422" s="42"/>
      <c r="C422" s="203" t="s">
        <v>2861</v>
      </c>
      <c r="D422" s="203" t="s">
        <v>311</v>
      </c>
      <c r="E422" s="204" t="s">
        <v>9712</v>
      </c>
      <c r="F422" s="205" t="s">
        <v>9685</v>
      </c>
      <c r="G422" s="206" t="s">
        <v>5275</v>
      </c>
      <c r="H422" s="207">
        <v>4</v>
      </c>
      <c r="I422" s="208"/>
      <c r="J422" s="209">
        <f t="shared" si="90"/>
        <v>0</v>
      </c>
      <c r="K422" s="205" t="s">
        <v>21</v>
      </c>
      <c r="L422" s="62"/>
      <c r="M422" s="210" t="s">
        <v>21</v>
      </c>
      <c r="N422" s="211" t="s">
        <v>45</v>
      </c>
      <c r="O422" s="43"/>
      <c r="P422" s="212">
        <f t="shared" si="91"/>
        <v>0</v>
      </c>
      <c r="Q422" s="212">
        <v>0</v>
      </c>
      <c r="R422" s="212">
        <f t="shared" si="92"/>
        <v>0</v>
      </c>
      <c r="S422" s="212">
        <v>0</v>
      </c>
      <c r="T422" s="213">
        <f t="shared" si="93"/>
        <v>0</v>
      </c>
      <c r="AR422" s="25" t="s">
        <v>375</v>
      </c>
      <c r="AT422" s="25" t="s">
        <v>311</v>
      </c>
      <c r="AU422" s="25" t="s">
        <v>82</v>
      </c>
      <c r="AY422" s="25" t="s">
        <v>308</v>
      </c>
      <c r="BE422" s="214">
        <f t="shared" si="94"/>
        <v>0</v>
      </c>
      <c r="BF422" s="214">
        <f t="shared" si="95"/>
        <v>0</v>
      </c>
      <c r="BG422" s="214">
        <f t="shared" si="96"/>
        <v>0</v>
      </c>
      <c r="BH422" s="214">
        <f t="shared" si="97"/>
        <v>0</v>
      </c>
      <c r="BI422" s="214">
        <f t="shared" si="98"/>
        <v>0</v>
      </c>
      <c r="BJ422" s="25" t="s">
        <v>82</v>
      </c>
      <c r="BK422" s="214">
        <f t="shared" si="99"/>
        <v>0</v>
      </c>
      <c r="BL422" s="25" t="s">
        <v>375</v>
      </c>
      <c r="BM422" s="25" t="s">
        <v>8373</v>
      </c>
    </row>
    <row r="423" spans="2:65" s="1" customFormat="1" ht="22.5" customHeight="1">
      <c r="B423" s="42"/>
      <c r="C423" s="203" t="s">
        <v>2865</v>
      </c>
      <c r="D423" s="203" t="s">
        <v>311</v>
      </c>
      <c r="E423" s="204" t="s">
        <v>9713</v>
      </c>
      <c r="F423" s="205" t="s">
        <v>9686</v>
      </c>
      <c r="G423" s="206" t="s">
        <v>5275</v>
      </c>
      <c r="H423" s="207">
        <v>26</v>
      </c>
      <c r="I423" s="208"/>
      <c r="J423" s="209">
        <f t="shared" si="90"/>
        <v>0</v>
      </c>
      <c r="K423" s="205" t="s">
        <v>21</v>
      </c>
      <c r="L423" s="62"/>
      <c r="M423" s="210" t="s">
        <v>21</v>
      </c>
      <c r="N423" s="211" t="s">
        <v>45</v>
      </c>
      <c r="O423" s="43"/>
      <c r="P423" s="212">
        <f t="shared" si="91"/>
        <v>0</v>
      </c>
      <c r="Q423" s="212">
        <v>0</v>
      </c>
      <c r="R423" s="212">
        <f t="shared" si="92"/>
        <v>0</v>
      </c>
      <c r="S423" s="212">
        <v>0</v>
      </c>
      <c r="T423" s="213">
        <f t="shared" si="93"/>
        <v>0</v>
      </c>
      <c r="AR423" s="25" t="s">
        <v>375</v>
      </c>
      <c r="AT423" s="25" t="s">
        <v>311</v>
      </c>
      <c r="AU423" s="25" t="s">
        <v>82</v>
      </c>
      <c r="AY423" s="25" t="s">
        <v>308</v>
      </c>
      <c r="BE423" s="214">
        <f t="shared" si="94"/>
        <v>0</v>
      </c>
      <c r="BF423" s="214">
        <f t="shared" si="95"/>
        <v>0</v>
      </c>
      <c r="BG423" s="214">
        <f t="shared" si="96"/>
        <v>0</v>
      </c>
      <c r="BH423" s="214">
        <f t="shared" si="97"/>
        <v>0</v>
      </c>
      <c r="BI423" s="214">
        <f t="shared" si="98"/>
        <v>0</v>
      </c>
      <c r="BJ423" s="25" t="s">
        <v>82</v>
      </c>
      <c r="BK423" s="214">
        <f t="shared" si="99"/>
        <v>0</v>
      </c>
      <c r="BL423" s="25" t="s">
        <v>375</v>
      </c>
      <c r="BM423" s="25" t="s">
        <v>8379</v>
      </c>
    </row>
    <row r="424" spans="2:65" s="1" customFormat="1" ht="22.5" customHeight="1">
      <c r="B424" s="42"/>
      <c r="C424" s="203" t="s">
        <v>2870</v>
      </c>
      <c r="D424" s="203" t="s">
        <v>311</v>
      </c>
      <c r="E424" s="204" t="s">
        <v>9714</v>
      </c>
      <c r="F424" s="205" t="s">
        <v>9687</v>
      </c>
      <c r="G424" s="206" t="s">
        <v>5275</v>
      </c>
      <c r="H424" s="207">
        <v>17</v>
      </c>
      <c r="I424" s="208"/>
      <c r="J424" s="209">
        <f t="shared" si="90"/>
        <v>0</v>
      </c>
      <c r="K424" s="205" t="s">
        <v>21</v>
      </c>
      <c r="L424" s="62"/>
      <c r="M424" s="210" t="s">
        <v>21</v>
      </c>
      <c r="N424" s="211" t="s">
        <v>45</v>
      </c>
      <c r="O424" s="43"/>
      <c r="P424" s="212">
        <f t="shared" si="91"/>
        <v>0</v>
      </c>
      <c r="Q424" s="212">
        <v>0</v>
      </c>
      <c r="R424" s="212">
        <f t="shared" si="92"/>
        <v>0</v>
      </c>
      <c r="S424" s="212">
        <v>0</v>
      </c>
      <c r="T424" s="213">
        <f t="shared" si="93"/>
        <v>0</v>
      </c>
      <c r="AR424" s="25" t="s">
        <v>375</v>
      </c>
      <c r="AT424" s="25" t="s">
        <v>311</v>
      </c>
      <c r="AU424" s="25" t="s">
        <v>82</v>
      </c>
      <c r="AY424" s="25" t="s">
        <v>308</v>
      </c>
      <c r="BE424" s="214">
        <f t="shared" si="94"/>
        <v>0</v>
      </c>
      <c r="BF424" s="214">
        <f t="shared" si="95"/>
        <v>0</v>
      </c>
      <c r="BG424" s="214">
        <f t="shared" si="96"/>
        <v>0</v>
      </c>
      <c r="BH424" s="214">
        <f t="shared" si="97"/>
        <v>0</v>
      </c>
      <c r="BI424" s="214">
        <f t="shared" si="98"/>
        <v>0</v>
      </c>
      <c r="BJ424" s="25" t="s">
        <v>82</v>
      </c>
      <c r="BK424" s="214">
        <f t="shared" si="99"/>
        <v>0</v>
      </c>
      <c r="BL424" s="25" t="s">
        <v>375</v>
      </c>
      <c r="BM424" s="25" t="s">
        <v>8386</v>
      </c>
    </row>
    <row r="425" spans="2:65" s="1" customFormat="1" ht="22.5" customHeight="1">
      <c r="B425" s="42"/>
      <c r="C425" s="203" t="s">
        <v>2874</v>
      </c>
      <c r="D425" s="203" t="s">
        <v>311</v>
      </c>
      <c r="E425" s="204" t="s">
        <v>9715</v>
      </c>
      <c r="F425" s="205" t="s">
        <v>9688</v>
      </c>
      <c r="G425" s="206" t="s">
        <v>538</v>
      </c>
      <c r="H425" s="207">
        <v>92</v>
      </c>
      <c r="I425" s="208"/>
      <c r="J425" s="209">
        <f t="shared" si="90"/>
        <v>0</v>
      </c>
      <c r="K425" s="205" t="s">
        <v>21</v>
      </c>
      <c r="L425" s="62"/>
      <c r="M425" s="210" t="s">
        <v>21</v>
      </c>
      <c r="N425" s="211" t="s">
        <v>45</v>
      </c>
      <c r="O425" s="43"/>
      <c r="P425" s="212">
        <f t="shared" si="91"/>
        <v>0</v>
      </c>
      <c r="Q425" s="212">
        <v>0</v>
      </c>
      <c r="R425" s="212">
        <f t="shared" si="92"/>
        <v>0</v>
      </c>
      <c r="S425" s="212">
        <v>0</v>
      </c>
      <c r="T425" s="213">
        <f t="shared" si="93"/>
        <v>0</v>
      </c>
      <c r="AR425" s="25" t="s">
        <v>375</v>
      </c>
      <c r="AT425" s="25" t="s">
        <v>311</v>
      </c>
      <c r="AU425" s="25" t="s">
        <v>82</v>
      </c>
      <c r="AY425" s="25" t="s">
        <v>308</v>
      </c>
      <c r="BE425" s="214">
        <f t="shared" si="94"/>
        <v>0</v>
      </c>
      <c r="BF425" s="214">
        <f t="shared" si="95"/>
        <v>0</v>
      </c>
      <c r="BG425" s="214">
        <f t="shared" si="96"/>
        <v>0</v>
      </c>
      <c r="BH425" s="214">
        <f t="shared" si="97"/>
        <v>0</v>
      </c>
      <c r="BI425" s="214">
        <f t="shared" si="98"/>
        <v>0</v>
      </c>
      <c r="BJ425" s="25" t="s">
        <v>82</v>
      </c>
      <c r="BK425" s="214">
        <f t="shared" si="99"/>
        <v>0</v>
      </c>
      <c r="BL425" s="25" t="s">
        <v>375</v>
      </c>
      <c r="BM425" s="25" t="s">
        <v>8394</v>
      </c>
    </row>
    <row r="426" spans="2:65" s="1" customFormat="1" ht="31.5" customHeight="1">
      <c r="B426" s="42"/>
      <c r="C426" s="203" t="s">
        <v>2878</v>
      </c>
      <c r="D426" s="203" t="s">
        <v>311</v>
      </c>
      <c r="E426" s="204" t="s">
        <v>9716</v>
      </c>
      <c r="F426" s="205" t="s">
        <v>9689</v>
      </c>
      <c r="G426" s="206" t="s">
        <v>538</v>
      </c>
      <c r="H426" s="207">
        <v>92</v>
      </c>
      <c r="I426" s="208"/>
      <c r="J426" s="209">
        <f t="shared" si="90"/>
        <v>0</v>
      </c>
      <c r="K426" s="205" t="s">
        <v>21</v>
      </c>
      <c r="L426" s="62"/>
      <c r="M426" s="210" t="s">
        <v>21</v>
      </c>
      <c r="N426" s="211" t="s">
        <v>45</v>
      </c>
      <c r="O426" s="43"/>
      <c r="P426" s="212">
        <f t="shared" si="91"/>
        <v>0</v>
      </c>
      <c r="Q426" s="212">
        <v>0</v>
      </c>
      <c r="R426" s="212">
        <f t="shared" si="92"/>
        <v>0</v>
      </c>
      <c r="S426" s="212">
        <v>0</v>
      </c>
      <c r="T426" s="213">
        <f t="shared" si="93"/>
        <v>0</v>
      </c>
      <c r="AR426" s="25" t="s">
        <v>375</v>
      </c>
      <c r="AT426" s="25" t="s">
        <v>311</v>
      </c>
      <c r="AU426" s="25" t="s">
        <v>82</v>
      </c>
      <c r="AY426" s="25" t="s">
        <v>308</v>
      </c>
      <c r="BE426" s="214">
        <f t="shared" si="94"/>
        <v>0</v>
      </c>
      <c r="BF426" s="214">
        <f t="shared" si="95"/>
        <v>0</v>
      </c>
      <c r="BG426" s="214">
        <f t="shared" si="96"/>
        <v>0</v>
      </c>
      <c r="BH426" s="214">
        <f t="shared" si="97"/>
        <v>0</v>
      </c>
      <c r="BI426" s="214">
        <f t="shared" si="98"/>
        <v>0</v>
      </c>
      <c r="BJ426" s="25" t="s">
        <v>82</v>
      </c>
      <c r="BK426" s="214">
        <f t="shared" si="99"/>
        <v>0</v>
      </c>
      <c r="BL426" s="25" t="s">
        <v>375</v>
      </c>
      <c r="BM426" s="25" t="s">
        <v>8401</v>
      </c>
    </row>
    <row r="427" spans="2:65" s="1" customFormat="1" ht="31.5" customHeight="1">
      <c r="B427" s="42"/>
      <c r="C427" s="203" t="s">
        <v>2883</v>
      </c>
      <c r="D427" s="203" t="s">
        <v>311</v>
      </c>
      <c r="E427" s="204" t="s">
        <v>9708</v>
      </c>
      <c r="F427" s="205" t="s">
        <v>9681</v>
      </c>
      <c r="G427" s="206" t="s">
        <v>538</v>
      </c>
      <c r="H427" s="207">
        <v>90</v>
      </c>
      <c r="I427" s="208"/>
      <c r="J427" s="209">
        <f t="shared" si="90"/>
        <v>0</v>
      </c>
      <c r="K427" s="205" t="s">
        <v>21</v>
      </c>
      <c r="L427" s="62"/>
      <c r="M427" s="210" t="s">
        <v>21</v>
      </c>
      <c r="N427" s="211" t="s">
        <v>45</v>
      </c>
      <c r="O427" s="43"/>
      <c r="P427" s="212">
        <f t="shared" si="91"/>
        <v>0</v>
      </c>
      <c r="Q427" s="212">
        <v>0</v>
      </c>
      <c r="R427" s="212">
        <f t="shared" si="92"/>
        <v>0</v>
      </c>
      <c r="S427" s="212">
        <v>0</v>
      </c>
      <c r="T427" s="213">
        <f t="shared" si="93"/>
        <v>0</v>
      </c>
      <c r="AR427" s="25" t="s">
        <v>375</v>
      </c>
      <c r="AT427" s="25" t="s">
        <v>311</v>
      </c>
      <c r="AU427" s="25" t="s">
        <v>82</v>
      </c>
      <c r="AY427" s="25" t="s">
        <v>308</v>
      </c>
      <c r="BE427" s="214">
        <f t="shared" si="94"/>
        <v>0</v>
      </c>
      <c r="BF427" s="214">
        <f t="shared" si="95"/>
        <v>0</v>
      </c>
      <c r="BG427" s="214">
        <f t="shared" si="96"/>
        <v>0</v>
      </c>
      <c r="BH427" s="214">
        <f t="shared" si="97"/>
        <v>0</v>
      </c>
      <c r="BI427" s="214">
        <f t="shared" si="98"/>
        <v>0</v>
      </c>
      <c r="BJ427" s="25" t="s">
        <v>82</v>
      </c>
      <c r="BK427" s="214">
        <f t="shared" si="99"/>
        <v>0</v>
      </c>
      <c r="BL427" s="25" t="s">
        <v>375</v>
      </c>
      <c r="BM427" s="25" t="s">
        <v>9717</v>
      </c>
    </row>
    <row r="428" spans="2:65" s="1" customFormat="1" ht="22.5" customHeight="1">
      <c r="B428" s="42"/>
      <c r="C428" s="203" t="s">
        <v>2887</v>
      </c>
      <c r="D428" s="203" t="s">
        <v>311</v>
      </c>
      <c r="E428" s="204" t="s">
        <v>9709</v>
      </c>
      <c r="F428" s="205" t="s">
        <v>9682</v>
      </c>
      <c r="G428" s="206" t="s">
        <v>5275</v>
      </c>
      <c r="H428" s="207">
        <v>32</v>
      </c>
      <c r="I428" s="208"/>
      <c r="J428" s="209">
        <f t="shared" si="90"/>
        <v>0</v>
      </c>
      <c r="K428" s="205" t="s">
        <v>21</v>
      </c>
      <c r="L428" s="62"/>
      <c r="M428" s="210" t="s">
        <v>21</v>
      </c>
      <c r="N428" s="211" t="s">
        <v>45</v>
      </c>
      <c r="O428" s="43"/>
      <c r="P428" s="212">
        <f t="shared" si="91"/>
        <v>0</v>
      </c>
      <c r="Q428" s="212">
        <v>0</v>
      </c>
      <c r="R428" s="212">
        <f t="shared" si="92"/>
        <v>0</v>
      </c>
      <c r="S428" s="212">
        <v>0</v>
      </c>
      <c r="T428" s="213">
        <f t="shared" si="93"/>
        <v>0</v>
      </c>
      <c r="AR428" s="25" t="s">
        <v>375</v>
      </c>
      <c r="AT428" s="25" t="s">
        <v>311</v>
      </c>
      <c r="AU428" s="25" t="s">
        <v>82</v>
      </c>
      <c r="AY428" s="25" t="s">
        <v>308</v>
      </c>
      <c r="BE428" s="214">
        <f t="shared" si="94"/>
        <v>0</v>
      </c>
      <c r="BF428" s="214">
        <f t="shared" si="95"/>
        <v>0</v>
      </c>
      <c r="BG428" s="214">
        <f t="shared" si="96"/>
        <v>0</v>
      </c>
      <c r="BH428" s="214">
        <f t="shared" si="97"/>
        <v>0</v>
      </c>
      <c r="BI428" s="214">
        <f t="shared" si="98"/>
        <v>0</v>
      </c>
      <c r="BJ428" s="25" t="s">
        <v>82</v>
      </c>
      <c r="BK428" s="214">
        <f t="shared" si="99"/>
        <v>0</v>
      </c>
      <c r="BL428" s="25" t="s">
        <v>375</v>
      </c>
      <c r="BM428" s="25" t="s">
        <v>9718</v>
      </c>
    </row>
    <row r="429" spans="2:65" s="1" customFormat="1" ht="31.5" customHeight="1">
      <c r="B429" s="42"/>
      <c r="C429" s="203" t="s">
        <v>2891</v>
      </c>
      <c r="D429" s="203" t="s">
        <v>311</v>
      </c>
      <c r="E429" s="204" t="s">
        <v>9710</v>
      </c>
      <c r="F429" s="205" t="s">
        <v>9683</v>
      </c>
      <c r="G429" s="206" t="s">
        <v>5275</v>
      </c>
      <c r="H429" s="207">
        <v>180</v>
      </c>
      <c r="I429" s="208"/>
      <c r="J429" s="209">
        <f t="shared" si="90"/>
        <v>0</v>
      </c>
      <c r="K429" s="205" t="s">
        <v>21</v>
      </c>
      <c r="L429" s="62"/>
      <c r="M429" s="210" t="s">
        <v>21</v>
      </c>
      <c r="N429" s="211" t="s">
        <v>45</v>
      </c>
      <c r="O429" s="43"/>
      <c r="P429" s="212">
        <f t="shared" si="91"/>
        <v>0</v>
      </c>
      <c r="Q429" s="212">
        <v>0</v>
      </c>
      <c r="R429" s="212">
        <f t="shared" si="92"/>
        <v>0</v>
      </c>
      <c r="S429" s="212">
        <v>0</v>
      </c>
      <c r="T429" s="213">
        <f t="shared" si="93"/>
        <v>0</v>
      </c>
      <c r="AR429" s="25" t="s">
        <v>375</v>
      </c>
      <c r="AT429" s="25" t="s">
        <v>311</v>
      </c>
      <c r="AU429" s="25" t="s">
        <v>82</v>
      </c>
      <c r="AY429" s="25" t="s">
        <v>308</v>
      </c>
      <c r="BE429" s="214">
        <f t="shared" si="94"/>
        <v>0</v>
      </c>
      <c r="BF429" s="214">
        <f t="shared" si="95"/>
        <v>0</v>
      </c>
      <c r="BG429" s="214">
        <f t="shared" si="96"/>
        <v>0</v>
      </c>
      <c r="BH429" s="214">
        <f t="shared" si="97"/>
        <v>0</v>
      </c>
      <c r="BI429" s="214">
        <f t="shared" si="98"/>
        <v>0</v>
      </c>
      <c r="BJ429" s="25" t="s">
        <v>82</v>
      </c>
      <c r="BK429" s="214">
        <f t="shared" si="99"/>
        <v>0</v>
      </c>
      <c r="BL429" s="25" t="s">
        <v>375</v>
      </c>
      <c r="BM429" s="25" t="s">
        <v>9719</v>
      </c>
    </row>
    <row r="430" spans="2:65" s="1" customFormat="1" ht="22.5" customHeight="1">
      <c r="B430" s="42"/>
      <c r="C430" s="203" t="s">
        <v>2895</v>
      </c>
      <c r="D430" s="203" t="s">
        <v>311</v>
      </c>
      <c r="E430" s="204" t="s">
        <v>9720</v>
      </c>
      <c r="F430" s="205" t="s">
        <v>9690</v>
      </c>
      <c r="G430" s="206" t="s">
        <v>538</v>
      </c>
      <c r="H430" s="207">
        <v>136</v>
      </c>
      <c r="I430" s="208"/>
      <c r="J430" s="209">
        <f t="shared" si="90"/>
        <v>0</v>
      </c>
      <c r="K430" s="205" t="s">
        <v>21</v>
      </c>
      <c r="L430" s="62"/>
      <c r="M430" s="210" t="s">
        <v>21</v>
      </c>
      <c r="N430" s="211" t="s">
        <v>45</v>
      </c>
      <c r="O430" s="43"/>
      <c r="P430" s="212">
        <f t="shared" si="91"/>
        <v>0</v>
      </c>
      <c r="Q430" s="212">
        <v>0</v>
      </c>
      <c r="R430" s="212">
        <f t="shared" si="92"/>
        <v>0</v>
      </c>
      <c r="S430" s="212">
        <v>0</v>
      </c>
      <c r="T430" s="213">
        <f t="shared" si="93"/>
        <v>0</v>
      </c>
      <c r="AR430" s="25" t="s">
        <v>375</v>
      </c>
      <c r="AT430" s="25" t="s">
        <v>311</v>
      </c>
      <c r="AU430" s="25" t="s">
        <v>82</v>
      </c>
      <c r="AY430" s="25" t="s">
        <v>308</v>
      </c>
      <c r="BE430" s="214">
        <f t="shared" si="94"/>
        <v>0</v>
      </c>
      <c r="BF430" s="214">
        <f t="shared" si="95"/>
        <v>0</v>
      </c>
      <c r="BG430" s="214">
        <f t="shared" si="96"/>
        <v>0</v>
      </c>
      <c r="BH430" s="214">
        <f t="shared" si="97"/>
        <v>0</v>
      </c>
      <c r="BI430" s="214">
        <f t="shared" si="98"/>
        <v>0</v>
      </c>
      <c r="BJ430" s="25" t="s">
        <v>82</v>
      </c>
      <c r="BK430" s="214">
        <f t="shared" si="99"/>
        <v>0</v>
      </c>
      <c r="BL430" s="25" t="s">
        <v>375</v>
      </c>
      <c r="BM430" s="25" t="s">
        <v>9721</v>
      </c>
    </row>
    <row r="431" spans="2:65" s="1" customFormat="1" ht="22.5" customHeight="1">
      <c r="B431" s="42"/>
      <c r="C431" s="203" t="s">
        <v>2899</v>
      </c>
      <c r="D431" s="203" t="s">
        <v>311</v>
      </c>
      <c r="E431" s="204" t="s">
        <v>9722</v>
      </c>
      <c r="F431" s="205" t="s">
        <v>9691</v>
      </c>
      <c r="G431" s="206" t="s">
        <v>538</v>
      </c>
      <c r="H431" s="207">
        <v>136</v>
      </c>
      <c r="I431" s="208"/>
      <c r="J431" s="209">
        <f t="shared" si="90"/>
        <v>0</v>
      </c>
      <c r="K431" s="205" t="s">
        <v>21</v>
      </c>
      <c r="L431" s="62"/>
      <c r="M431" s="210" t="s">
        <v>21</v>
      </c>
      <c r="N431" s="211" t="s">
        <v>45</v>
      </c>
      <c r="O431" s="43"/>
      <c r="P431" s="212">
        <f t="shared" si="91"/>
        <v>0</v>
      </c>
      <c r="Q431" s="212">
        <v>0</v>
      </c>
      <c r="R431" s="212">
        <f t="shared" si="92"/>
        <v>0</v>
      </c>
      <c r="S431" s="212">
        <v>0</v>
      </c>
      <c r="T431" s="213">
        <f t="shared" si="93"/>
        <v>0</v>
      </c>
      <c r="AR431" s="25" t="s">
        <v>375</v>
      </c>
      <c r="AT431" s="25" t="s">
        <v>311</v>
      </c>
      <c r="AU431" s="25" t="s">
        <v>82</v>
      </c>
      <c r="AY431" s="25" t="s">
        <v>308</v>
      </c>
      <c r="BE431" s="214">
        <f t="shared" si="94"/>
        <v>0</v>
      </c>
      <c r="BF431" s="214">
        <f t="shared" si="95"/>
        <v>0</v>
      </c>
      <c r="BG431" s="214">
        <f t="shared" si="96"/>
        <v>0</v>
      </c>
      <c r="BH431" s="214">
        <f t="shared" si="97"/>
        <v>0</v>
      </c>
      <c r="BI431" s="214">
        <f t="shared" si="98"/>
        <v>0</v>
      </c>
      <c r="BJ431" s="25" t="s">
        <v>82</v>
      </c>
      <c r="BK431" s="214">
        <f t="shared" si="99"/>
        <v>0</v>
      </c>
      <c r="BL431" s="25" t="s">
        <v>375</v>
      </c>
      <c r="BM431" s="25" t="s">
        <v>9723</v>
      </c>
    </row>
    <row r="432" spans="2:65" s="1" customFormat="1" ht="22.5" customHeight="1">
      <c r="B432" s="42"/>
      <c r="C432" s="203" t="s">
        <v>2903</v>
      </c>
      <c r="D432" s="203" t="s">
        <v>311</v>
      </c>
      <c r="E432" s="204" t="s">
        <v>9724</v>
      </c>
      <c r="F432" s="205" t="s">
        <v>9693</v>
      </c>
      <c r="G432" s="206" t="s">
        <v>5275</v>
      </c>
      <c r="H432" s="207">
        <v>2</v>
      </c>
      <c r="I432" s="208"/>
      <c r="J432" s="209">
        <f t="shared" si="90"/>
        <v>0</v>
      </c>
      <c r="K432" s="205" t="s">
        <v>21</v>
      </c>
      <c r="L432" s="62"/>
      <c r="M432" s="210" t="s">
        <v>21</v>
      </c>
      <c r="N432" s="211" t="s">
        <v>45</v>
      </c>
      <c r="O432" s="43"/>
      <c r="P432" s="212">
        <f t="shared" si="91"/>
        <v>0</v>
      </c>
      <c r="Q432" s="212">
        <v>0</v>
      </c>
      <c r="R432" s="212">
        <f t="shared" si="92"/>
        <v>0</v>
      </c>
      <c r="S432" s="212">
        <v>0</v>
      </c>
      <c r="T432" s="213">
        <f t="shared" si="93"/>
        <v>0</v>
      </c>
      <c r="AR432" s="25" t="s">
        <v>375</v>
      </c>
      <c r="AT432" s="25" t="s">
        <v>311</v>
      </c>
      <c r="AU432" s="25" t="s">
        <v>82</v>
      </c>
      <c r="AY432" s="25" t="s">
        <v>308</v>
      </c>
      <c r="BE432" s="214">
        <f t="shared" si="94"/>
        <v>0</v>
      </c>
      <c r="BF432" s="214">
        <f t="shared" si="95"/>
        <v>0</v>
      </c>
      <c r="BG432" s="214">
        <f t="shared" si="96"/>
        <v>0</v>
      </c>
      <c r="BH432" s="214">
        <f t="shared" si="97"/>
        <v>0</v>
      </c>
      <c r="BI432" s="214">
        <f t="shared" si="98"/>
        <v>0</v>
      </c>
      <c r="BJ432" s="25" t="s">
        <v>82</v>
      </c>
      <c r="BK432" s="214">
        <f t="shared" si="99"/>
        <v>0</v>
      </c>
      <c r="BL432" s="25" t="s">
        <v>375</v>
      </c>
      <c r="BM432" s="25" t="s">
        <v>9725</v>
      </c>
    </row>
    <row r="433" spans="2:65" s="1" customFormat="1" ht="22.5" customHeight="1">
      <c r="B433" s="42"/>
      <c r="C433" s="203" t="s">
        <v>2907</v>
      </c>
      <c r="D433" s="203" t="s">
        <v>311</v>
      </c>
      <c r="E433" s="204" t="s">
        <v>9726</v>
      </c>
      <c r="F433" s="205" t="s">
        <v>9695</v>
      </c>
      <c r="G433" s="206" t="s">
        <v>5275</v>
      </c>
      <c r="H433" s="207">
        <v>74</v>
      </c>
      <c r="I433" s="208"/>
      <c r="J433" s="209">
        <f t="shared" si="90"/>
        <v>0</v>
      </c>
      <c r="K433" s="205" t="s">
        <v>21</v>
      </c>
      <c r="L433" s="62"/>
      <c r="M433" s="210" t="s">
        <v>21</v>
      </c>
      <c r="N433" s="211" t="s">
        <v>45</v>
      </c>
      <c r="O433" s="43"/>
      <c r="P433" s="212">
        <f t="shared" si="91"/>
        <v>0</v>
      </c>
      <c r="Q433" s="212">
        <v>0</v>
      </c>
      <c r="R433" s="212">
        <f t="shared" si="92"/>
        <v>0</v>
      </c>
      <c r="S433" s="212">
        <v>0</v>
      </c>
      <c r="T433" s="213">
        <f t="shared" si="93"/>
        <v>0</v>
      </c>
      <c r="AR433" s="25" t="s">
        <v>375</v>
      </c>
      <c r="AT433" s="25" t="s">
        <v>311</v>
      </c>
      <c r="AU433" s="25" t="s">
        <v>82</v>
      </c>
      <c r="AY433" s="25" t="s">
        <v>308</v>
      </c>
      <c r="BE433" s="214">
        <f t="shared" si="94"/>
        <v>0</v>
      </c>
      <c r="BF433" s="214">
        <f t="shared" si="95"/>
        <v>0</v>
      </c>
      <c r="BG433" s="214">
        <f t="shared" si="96"/>
        <v>0</v>
      </c>
      <c r="BH433" s="214">
        <f t="shared" si="97"/>
        <v>0</v>
      </c>
      <c r="BI433" s="214">
        <f t="shared" si="98"/>
        <v>0</v>
      </c>
      <c r="BJ433" s="25" t="s">
        <v>82</v>
      </c>
      <c r="BK433" s="214">
        <f t="shared" si="99"/>
        <v>0</v>
      </c>
      <c r="BL433" s="25" t="s">
        <v>375</v>
      </c>
      <c r="BM433" s="25" t="s">
        <v>9727</v>
      </c>
    </row>
    <row r="434" spans="2:65" s="1" customFormat="1" ht="22.5" customHeight="1">
      <c r="B434" s="42"/>
      <c r="C434" s="203" t="s">
        <v>2909</v>
      </c>
      <c r="D434" s="203" t="s">
        <v>311</v>
      </c>
      <c r="E434" s="204" t="s">
        <v>9728</v>
      </c>
      <c r="F434" s="205" t="s">
        <v>9697</v>
      </c>
      <c r="G434" s="206" t="s">
        <v>5275</v>
      </c>
      <c r="H434" s="207">
        <v>36</v>
      </c>
      <c r="I434" s="208"/>
      <c r="J434" s="209">
        <f t="shared" si="90"/>
        <v>0</v>
      </c>
      <c r="K434" s="205" t="s">
        <v>21</v>
      </c>
      <c r="L434" s="62"/>
      <c r="M434" s="210" t="s">
        <v>21</v>
      </c>
      <c r="N434" s="211" t="s">
        <v>45</v>
      </c>
      <c r="O434" s="43"/>
      <c r="P434" s="212">
        <f t="shared" si="91"/>
        <v>0</v>
      </c>
      <c r="Q434" s="212">
        <v>0</v>
      </c>
      <c r="R434" s="212">
        <f t="shared" si="92"/>
        <v>0</v>
      </c>
      <c r="S434" s="212">
        <v>0</v>
      </c>
      <c r="T434" s="213">
        <f t="shared" si="93"/>
        <v>0</v>
      </c>
      <c r="AR434" s="25" t="s">
        <v>375</v>
      </c>
      <c r="AT434" s="25" t="s">
        <v>311</v>
      </c>
      <c r="AU434" s="25" t="s">
        <v>82</v>
      </c>
      <c r="AY434" s="25" t="s">
        <v>308</v>
      </c>
      <c r="BE434" s="214">
        <f t="shared" si="94"/>
        <v>0</v>
      </c>
      <c r="BF434" s="214">
        <f t="shared" si="95"/>
        <v>0</v>
      </c>
      <c r="BG434" s="214">
        <f t="shared" si="96"/>
        <v>0</v>
      </c>
      <c r="BH434" s="214">
        <f t="shared" si="97"/>
        <v>0</v>
      </c>
      <c r="BI434" s="214">
        <f t="shared" si="98"/>
        <v>0</v>
      </c>
      <c r="BJ434" s="25" t="s">
        <v>82</v>
      </c>
      <c r="BK434" s="214">
        <f t="shared" si="99"/>
        <v>0</v>
      </c>
      <c r="BL434" s="25" t="s">
        <v>375</v>
      </c>
      <c r="BM434" s="25" t="s">
        <v>9729</v>
      </c>
    </row>
    <row r="435" spans="2:65" s="1" customFormat="1" ht="22.5" customHeight="1">
      <c r="B435" s="42"/>
      <c r="C435" s="203" t="s">
        <v>2912</v>
      </c>
      <c r="D435" s="203" t="s">
        <v>311</v>
      </c>
      <c r="E435" s="204" t="s">
        <v>9730</v>
      </c>
      <c r="F435" s="205" t="s">
        <v>9699</v>
      </c>
      <c r="G435" s="206" t="s">
        <v>538</v>
      </c>
      <c r="H435" s="207">
        <v>144</v>
      </c>
      <c r="I435" s="208"/>
      <c r="J435" s="209">
        <f t="shared" si="90"/>
        <v>0</v>
      </c>
      <c r="K435" s="205" t="s">
        <v>21</v>
      </c>
      <c r="L435" s="62"/>
      <c r="M435" s="210" t="s">
        <v>21</v>
      </c>
      <c r="N435" s="211" t="s">
        <v>45</v>
      </c>
      <c r="O435" s="43"/>
      <c r="P435" s="212">
        <f t="shared" si="91"/>
        <v>0</v>
      </c>
      <c r="Q435" s="212">
        <v>0</v>
      </c>
      <c r="R435" s="212">
        <f t="shared" si="92"/>
        <v>0</v>
      </c>
      <c r="S435" s="212">
        <v>0</v>
      </c>
      <c r="T435" s="213">
        <f t="shared" si="93"/>
        <v>0</v>
      </c>
      <c r="AR435" s="25" t="s">
        <v>375</v>
      </c>
      <c r="AT435" s="25" t="s">
        <v>311</v>
      </c>
      <c r="AU435" s="25" t="s">
        <v>82</v>
      </c>
      <c r="AY435" s="25" t="s">
        <v>308</v>
      </c>
      <c r="BE435" s="214">
        <f t="shared" si="94"/>
        <v>0</v>
      </c>
      <c r="BF435" s="214">
        <f t="shared" si="95"/>
        <v>0</v>
      </c>
      <c r="BG435" s="214">
        <f t="shared" si="96"/>
        <v>0</v>
      </c>
      <c r="BH435" s="214">
        <f t="shared" si="97"/>
        <v>0</v>
      </c>
      <c r="BI435" s="214">
        <f t="shared" si="98"/>
        <v>0</v>
      </c>
      <c r="BJ435" s="25" t="s">
        <v>82</v>
      </c>
      <c r="BK435" s="214">
        <f t="shared" si="99"/>
        <v>0</v>
      </c>
      <c r="BL435" s="25" t="s">
        <v>375</v>
      </c>
      <c r="BM435" s="25" t="s">
        <v>9731</v>
      </c>
    </row>
    <row r="436" spans="2:65" s="1" customFormat="1" ht="31.5" customHeight="1">
      <c r="B436" s="42"/>
      <c r="C436" s="203" t="s">
        <v>2916</v>
      </c>
      <c r="D436" s="203" t="s">
        <v>311</v>
      </c>
      <c r="E436" s="204" t="s">
        <v>9732</v>
      </c>
      <c r="F436" s="205" t="s">
        <v>9701</v>
      </c>
      <c r="G436" s="206" t="s">
        <v>538</v>
      </c>
      <c r="H436" s="207">
        <v>118</v>
      </c>
      <c r="I436" s="208"/>
      <c r="J436" s="209">
        <f t="shared" si="90"/>
        <v>0</v>
      </c>
      <c r="K436" s="205" t="s">
        <v>21</v>
      </c>
      <c r="L436" s="62"/>
      <c r="M436" s="210" t="s">
        <v>21</v>
      </c>
      <c r="N436" s="211" t="s">
        <v>45</v>
      </c>
      <c r="O436" s="43"/>
      <c r="P436" s="212">
        <f t="shared" si="91"/>
        <v>0</v>
      </c>
      <c r="Q436" s="212">
        <v>0</v>
      </c>
      <c r="R436" s="212">
        <f t="shared" si="92"/>
        <v>0</v>
      </c>
      <c r="S436" s="212">
        <v>0</v>
      </c>
      <c r="T436" s="213">
        <f t="shared" si="93"/>
        <v>0</v>
      </c>
      <c r="AR436" s="25" t="s">
        <v>375</v>
      </c>
      <c r="AT436" s="25" t="s">
        <v>311</v>
      </c>
      <c r="AU436" s="25" t="s">
        <v>82</v>
      </c>
      <c r="AY436" s="25" t="s">
        <v>308</v>
      </c>
      <c r="BE436" s="214">
        <f t="shared" si="94"/>
        <v>0</v>
      </c>
      <c r="BF436" s="214">
        <f t="shared" si="95"/>
        <v>0</v>
      </c>
      <c r="BG436" s="214">
        <f t="shared" si="96"/>
        <v>0</v>
      </c>
      <c r="BH436" s="214">
        <f t="shared" si="97"/>
        <v>0</v>
      </c>
      <c r="BI436" s="214">
        <f t="shared" si="98"/>
        <v>0</v>
      </c>
      <c r="BJ436" s="25" t="s">
        <v>82</v>
      </c>
      <c r="BK436" s="214">
        <f t="shared" si="99"/>
        <v>0</v>
      </c>
      <c r="BL436" s="25" t="s">
        <v>375</v>
      </c>
      <c r="BM436" s="25" t="s">
        <v>9733</v>
      </c>
    </row>
    <row r="437" spans="2:65" s="1" customFormat="1" ht="22.5" customHeight="1">
      <c r="B437" s="42"/>
      <c r="C437" s="203" t="s">
        <v>2921</v>
      </c>
      <c r="D437" s="203" t="s">
        <v>311</v>
      </c>
      <c r="E437" s="204" t="s">
        <v>9734</v>
      </c>
      <c r="F437" s="205" t="s">
        <v>9703</v>
      </c>
      <c r="G437" s="206" t="s">
        <v>5275</v>
      </c>
      <c r="H437" s="207">
        <v>1</v>
      </c>
      <c r="I437" s="208"/>
      <c r="J437" s="209">
        <f t="shared" si="90"/>
        <v>0</v>
      </c>
      <c r="K437" s="205" t="s">
        <v>21</v>
      </c>
      <c r="L437" s="62"/>
      <c r="M437" s="210" t="s">
        <v>21</v>
      </c>
      <c r="N437" s="211" t="s">
        <v>45</v>
      </c>
      <c r="O437" s="43"/>
      <c r="P437" s="212">
        <f t="shared" si="91"/>
        <v>0</v>
      </c>
      <c r="Q437" s="212">
        <v>0</v>
      </c>
      <c r="R437" s="212">
        <f t="shared" si="92"/>
        <v>0</v>
      </c>
      <c r="S437" s="212">
        <v>0</v>
      </c>
      <c r="T437" s="213">
        <f t="shared" si="93"/>
        <v>0</v>
      </c>
      <c r="AR437" s="25" t="s">
        <v>375</v>
      </c>
      <c r="AT437" s="25" t="s">
        <v>311</v>
      </c>
      <c r="AU437" s="25" t="s">
        <v>82</v>
      </c>
      <c r="AY437" s="25" t="s">
        <v>308</v>
      </c>
      <c r="BE437" s="214">
        <f t="shared" si="94"/>
        <v>0</v>
      </c>
      <c r="BF437" s="214">
        <f t="shared" si="95"/>
        <v>0</v>
      </c>
      <c r="BG437" s="214">
        <f t="shared" si="96"/>
        <v>0</v>
      </c>
      <c r="BH437" s="214">
        <f t="shared" si="97"/>
        <v>0</v>
      </c>
      <c r="BI437" s="214">
        <f t="shared" si="98"/>
        <v>0</v>
      </c>
      <c r="BJ437" s="25" t="s">
        <v>82</v>
      </c>
      <c r="BK437" s="214">
        <f t="shared" si="99"/>
        <v>0</v>
      </c>
      <c r="BL437" s="25" t="s">
        <v>375</v>
      </c>
      <c r="BM437" s="25" t="s">
        <v>9735</v>
      </c>
    </row>
    <row r="438" spans="2:65" s="11" customFormat="1" ht="37.35" customHeight="1">
      <c r="B438" s="186"/>
      <c r="C438" s="187"/>
      <c r="D438" s="200" t="s">
        <v>73</v>
      </c>
      <c r="E438" s="296" t="s">
        <v>9736</v>
      </c>
      <c r="F438" s="296" t="s">
        <v>9737</v>
      </c>
      <c r="G438" s="187"/>
      <c r="H438" s="187"/>
      <c r="I438" s="190"/>
      <c r="J438" s="297">
        <f>BK438</f>
        <v>0</v>
      </c>
      <c r="K438" s="187"/>
      <c r="L438" s="192"/>
      <c r="M438" s="193"/>
      <c r="N438" s="194"/>
      <c r="O438" s="194"/>
      <c r="P438" s="195">
        <f>SUM(P439:P446)</f>
        <v>0</v>
      </c>
      <c r="Q438" s="194"/>
      <c r="R438" s="195">
        <f>SUM(R439:R446)</f>
        <v>0</v>
      </c>
      <c r="S438" s="194"/>
      <c r="T438" s="196">
        <f>SUM(T439:T446)</f>
        <v>0</v>
      </c>
      <c r="AR438" s="197" t="s">
        <v>84</v>
      </c>
      <c r="AT438" s="198" t="s">
        <v>73</v>
      </c>
      <c r="AU438" s="198" t="s">
        <v>74</v>
      </c>
      <c r="AY438" s="197" t="s">
        <v>308</v>
      </c>
      <c r="BK438" s="199">
        <f>SUM(BK439:BK446)</f>
        <v>0</v>
      </c>
    </row>
    <row r="439" spans="2:65" s="1" customFormat="1" ht="22.5" customHeight="1">
      <c r="B439" s="42"/>
      <c r="C439" s="277" t="s">
        <v>2925</v>
      </c>
      <c r="D439" s="277" t="s">
        <v>1079</v>
      </c>
      <c r="E439" s="278" t="s">
        <v>9738</v>
      </c>
      <c r="F439" s="279" t="s">
        <v>9739</v>
      </c>
      <c r="G439" s="280" t="s">
        <v>5275</v>
      </c>
      <c r="H439" s="281">
        <v>302</v>
      </c>
      <c r="I439" s="282"/>
      <c r="J439" s="283">
        <f t="shared" ref="J439:J446" si="100">ROUND(I439*H439,2)</f>
        <v>0</v>
      </c>
      <c r="K439" s="279" t="s">
        <v>21</v>
      </c>
      <c r="L439" s="284"/>
      <c r="M439" s="285" t="s">
        <v>21</v>
      </c>
      <c r="N439" s="286" t="s">
        <v>45</v>
      </c>
      <c r="O439" s="43"/>
      <c r="P439" s="212">
        <f t="shared" ref="P439:P446" si="101">O439*H439</f>
        <v>0</v>
      </c>
      <c r="Q439" s="212">
        <v>0</v>
      </c>
      <c r="R439" s="212">
        <f t="shared" ref="R439:R446" si="102">Q439*H439</f>
        <v>0</v>
      </c>
      <c r="S439" s="212">
        <v>0</v>
      </c>
      <c r="T439" s="213">
        <f t="shared" ref="T439:T446" si="103">S439*H439</f>
        <v>0</v>
      </c>
      <c r="AR439" s="25" t="s">
        <v>619</v>
      </c>
      <c r="AT439" s="25" t="s">
        <v>1079</v>
      </c>
      <c r="AU439" s="25" t="s">
        <v>82</v>
      </c>
      <c r="AY439" s="25" t="s">
        <v>308</v>
      </c>
      <c r="BE439" s="214">
        <f t="shared" ref="BE439:BE446" si="104">IF(N439="základní",J439,0)</f>
        <v>0</v>
      </c>
      <c r="BF439" s="214">
        <f t="shared" ref="BF439:BF446" si="105">IF(N439="snížená",J439,0)</f>
        <v>0</v>
      </c>
      <c r="BG439" s="214">
        <f t="shared" ref="BG439:BG446" si="106">IF(N439="zákl. přenesená",J439,0)</f>
        <v>0</v>
      </c>
      <c r="BH439" s="214">
        <f t="shared" ref="BH439:BH446" si="107">IF(N439="sníž. přenesená",J439,0)</f>
        <v>0</v>
      </c>
      <c r="BI439" s="214">
        <f t="shared" ref="BI439:BI446" si="108">IF(N439="nulová",J439,0)</f>
        <v>0</v>
      </c>
      <c r="BJ439" s="25" t="s">
        <v>82</v>
      </c>
      <c r="BK439" s="214">
        <f t="shared" ref="BK439:BK446" si="109">ROUND(I439*H439,2)</f>
        <v>0</v>
      </c>
      <c r="BL439" s="25" t="s">
        <v>375</v>
      </c>
      <c r="BM439" s="25" t="s">
        <v>9740</v>
      </c>
    </row>
    <row r="440" spans="2:65" s="1" customFormat="1" ht="22.5" customHeight="1">
      <c r="B440" s="42"/>
      <c r="C440" s="277" t="s">
        <v>2930</v>
      </c>
      <c r="D440" s="277" t="s">
        <v>1079</v>
      </c>
      <c r="E440" s="278" t="s">
        <v>9741</v>
      </c>
      <c r="F440" s="279" t="s">
        <v>9742</v>
      </c>
      <c r="G440" s="280" t="s">
        <v>5275</v>
      </c>
      <c r="H440" s="281">
        <v>140</v>
      </c>
      <c r="I440" s="282"/>
      <c r="J440" s="283">
        <f t="shared" si="100"/>
        <v>0</v>
      </c>
      <c r="K440" s="279" t="s">
        <v>21</v>
      </c>
      <c r="L440" s="284"/>
      <c r="M440" s="285" t="s">
        <v>21</v>
      </c>
      <c r="N440" s="286" t="s">
        <v>45</v>
      </c>
      <c r="O440" s="43"/>
      <c r="P440" s="212">
        <f t="shared" si="101"/>
        <v>0</v>
      </c>
      <c r="Q440" s="212">
        <v>0</v>
      </c>
      <c r="R440" s="212">
        <f t="shared" si="102"/>
        <v>0</v>
      </c>
      <c r="S440" s="212">
        <v>0</v>
      </c>
      <c r="T440" s="213">
        <f t="shared" si="103"/>
        <v>0</v>
      </c>
      <c r="AR440" s="25" t="s">
        <v>619</v>
      </c>
      <c r="AT440" s="25" t="s">
        <v>1079</v>
      </c>
      <c r="AU440" s="25" t="s">
        <v>82</v>
      </c>
      <c r="AY440" s="25" t="s">
        <v>308</v>
      </c>
      <c r="BE440" s="214">
        <f t="shared" si="104"/>
        <v>0</v>
      </c>
      <c r="BF440" s="214">
        <f t="shared" si="105"/>
        <v>0</v>
      </c>
      <c r="BG440" s="214">
        <f t="shared" si="106"/>
        <v>0</v>
      </c>
      <c r="BH440" s="214">
        <f t="shared" si="107"/>
        <v>0</v>
      </c>
      <c r="BI440" s="214">
        <f t="shared" si="108"/>
        <v>0</v>
      </c>
      <c r="BJ440" s="25" t="s">
        <v>82</v>
      </c>
      <c r="BK440" s="214">
        <f t="shared" si="109"/>
        <v>0</v>
      </c>
      <c r="BL440" s="25" t="s">
        <v>375</v>
      </c>
      <c r="BM440" s="25" t="s">
        <v>9743</v>
      </c>
    </row>
    <row r="441" spans="2:65" s="1" customFormat="1" ht="22.5" customHeight="1">
      <c r="B441" s="42"/>
      <c r="C441" s="277" t="s">
        <v>2934</v>
      </c>
      <c r="D441" s="277" t="s">
        <v>1079</v>
      </c>
      <c r="E441" s="278" t="s">
        <v>9744</v>
      </c>
      <c r="F441" s="279" t="s">
        <v>9745</v>
      </c>
      <c r="G441" s="280" t="s">
        <v>5275</v>
      </c>
      <c r="H441" s="281">
        <v>612</v>
      </c>
      <c r="I441" s="282"/>
      <c r="J441" s="283">
        <f t="shared" si="100"/>
        <v>0</v>
      </c>
      <c r="K441" s="279" t="s">
        <v>21</v>
      </c>
      <c r="L441" s="284"/>
      <c r="M441" s="285" t="s">
        <v>21</v>
      </c>
      <c r="N441" s="286" t="s">
        <v>45</v>
      </c>
      <c r="O441" s="43"/>
      <c r="P441" s="212">
        <f t="shared" si="101"/>
        <v>0</v>
      </c>
      <c r="Q441" s="212">
        <v>0</v>
      </c>
      <c r="R441" s="212">
        <f t="shared" si="102"/>
        <v>0</v>
      </c>
      <c r="S441" s="212">
        <v>0</v>
      </c>
      <c r="T441" s="213">
        <f t="shared" si="103"/>
        <v>0</v>
      </c>
      <c r="AR441" s="25" t="s">
        <v>619</v>
      </c>
      <c r="AT441" s="25" t="s">
        <v>1079</v>
      </c>
      <c r="AU441" s="25" t="s">
        <v>82</v>
      </c>
      <c r="AY441" s="25" t="s">
        <v>308</v>
      </c>
      <c r="BE441" s="214">
        <f t="shared" si="104"/>
        <v>0</v>
      </c>
      <c r="BF441" s="214">
        <f t="shared" si="105"/>
        <v>0</v>
      </c>
      <c r="BG441" s="214">
        <f t="shared" si="106"/>
        <v>0</v>
      </c>
      <c r="BH441" s="214">
        <f t="shared" si="107"/>
        <v>0</v>
      </c>
      <c r="BI441" s="214">
        <f t="shared" si="108"/>
        <v>0</v>
      </c>
      <c r="BJ441" s="25" t="s">
        <v>82</v>
      </c>
      <c r="BK441" s="214">
        <f t="shared" si="109"/>
        <v>0</v>
      </c>
      <c r="BL441" s="25" t="s">
        <v>375</v>
      </c>
      <c r="BM441" s="25" t="s">
        <v>9746</v>
      </c>
    </row>
    <row r="442" spans="2:65" s="1" customFormat="1" ht="22.5" customHeight="1">
      <c r="B442" s="42"/>
      <c r="C442" s="277" t="s">
        <v>2939</v>
      </c>
      <c r="D442" s="277" t="s">
        <v>1079</v>
      </c>
      <c r="E442" s="278" t="s">
        <v>9747</v>
      </c>
      <c r="F442" s="279" t="s">
        <v>9748</v>
      </c>
      <c r="G442" s="280" t="s">
        <v>5275</v>
      </c>
      <c r="H442" s="281">
        <v>612</v>
      </c>
      <c r="I442" s="282"/>
      <c r="J442" s="283">
        <f t="shared" si="100"/>
        <v>0</v>
      </c>
      <c r="K442" s="279" t="s">
        <v>21</v>
      </c>
      <c r="L442" s="284"/>
      <c r="M442" s="285" t="s">
        <v>21</v>
      </c>
      <c r="N442" s="286" t="s">
        <v>45</v>
      </c>
      <c r="O442" s="43"/>
      <c r="P442" s="212">
        <f t="shared" si="101"/>
        <v>0</v>
      </c>
      <c r="Q442" s="212">
        <v>0</v>
      </c>
      <c r="R442" s="212">
        <f t="shared" si="102"/>
        <v>0</v>
      </c>
      <c r="S442" s="212">
        <v>0</v>
      </c>
      <c r="T442" s="213">
        <f t="shared" si="103"/>
        <v>0</v>
      </c>
      <c r="AR442" s="25" t="s">
        <v>619</v>
      </c>
      <c r="AT442" s="25" t="s">
        <v>1079</v>
      </c>
      <c r="AU442" s="25" t="s">
        <v>82</v>
      </c>
      <c r="AY442" s="25" t="s">
        <v>308</v>
      </c>
      <c r="BE442" s="214">
        <f t="shared" si="104"/>
        <v>0</v>
      </c>
      <c r="BF442" s="214">
        <f t="shared" si="105"/>
        <v>0</v>
      </c>
      <c r="BG442" s="214">
        <f t="shared" si="106"/>
        <v>0</v>
      </c>
      <c r="BH442" s="214">
        <f t="shared" si="107"/>
        <v>0</v>
      </c>
      <c r="BI442" s="214">
        <f t="shared" si="108"/>
        <v>0</v>
      </c>
      <c r="BJ442" s="25" t="s">
        <v>82</v>
      </c>
      <c r="BK442" s="214">
        <f t="shared" si="109"/>
        <v>0</v>
      </c>
      <c r="BL442" s="25" t="s">
        <v>375</v>
      </c>
      <c r="BM442" s="25" t="s">
        <v>9749</v>
      </c>
    </row>
    <row r="443" spans="2:65" s="1" customFormat="1" ht="31.5" customHeight="1">
      <c r="B443" s="42"/>
      <c r="C443" s="277" t="s">
        <v>2944</v>
      </c>
      <c r="D443" s="277" t="s">
        <v>1079</v>
      </c>
      <c r="E443" s="278" t="s">
        <v>9750</v>
      </c>
      <c r="F443" s="279" t="s">
        <v>9751</v>
      </c>
      <c r="G443" s="280" t="s">
        <v>5275</v>
      </c>
      <c r="H443" s="281">
        <v>612</v>
      </c>
      <c r="I443" s="282"/>
      <c r="J443" s="283">
        <f t="shared" si="100"/>
        <v>0</v>
      </c>
      <c r="K443" s="279" t="s">
        <v>21</v>
      </c>
      <c r="L443" s="284"/>
      <c r="M443" s="285" t="s">
        <v>21</v>
      </c>
      <c r="N443" s="286" t="s">
        <v>45</v>
      </c>
      <c r="O443" s="43"/>
      <c r="P443" s="212">
        <f t="shared" si="101"/>
        <v>0</v>
      </c>
      <c r="Q443" s="212">
        <v>0</v>
      </c>
      <c r="R443" s="212">
        <f t="shared" si="102"/>
        <v>0</v>
      </c>
      <c r="S443" s="212">
        <v>0</v>
      </c>
      <c r="T443" s="213">
        <f t="shared" si="103"/>
        <v>0</v>
      </c>
      <c r="AR443" s="25" t="s">
        <v>619</v>
      </c>
      <c r="AT443" s="25" t="s">
        <v>1079</v>
      </c>
      <c r="AU443" s="25" t="s">
        <v>82</v>
      </c>
      <c r="AY443" s="25" t="s">
        <v>308</v>
      </c>
      <c r="BE443" s="214">
        <f t="shared" si="104"/>
        <v>0</v>
      </c>
      <c r="BF443" s="214">
        <f t="shared" si="105"/>
        <v>0</v>
      </c>
      <c r="BG443" s="214">
        <f t="shared" si="106"/>
        <v>0</v>
      </c>
      <c r="BH443" s="214">
        <f t="shared" si="107"/>
        <v>0</v>
      </c>
      <c r="BI443" s="214">
        <f t="shared" si="108"/>
        <v>0</v>
      </c>
      <c r="BJ443" s="25" t="s">
        <v>82</v>
      </c>
      <c r="BK443" s="214">
        <f t="shared" si="109"/>
        <v>0</v>
      </c>
      <c r="BL443" s="25" t="s">
        <v>375</v>
      </c>
      <c r="BM443" s="25" t="s">
        <v>9752</v>
      </c>
    </row>
    <row r="444" spans="2:65" s="1" customFormat="1" ht="31.5" customHeight="1">
      <c r="B444" s="42"/>
      <c r="C444" s="277" t="s">
        <v>2950</v>
      </c>
      <c r="D444" s="277" t="s">
        <v>1079</v>
      </c>
      <c r="E444" s="278" t="s">
        <v>9753</v>
      </c>
      <c r="F444" s="279" t="s">
        <v>9754</v>
      </c>
      <c r="G444" s="280" t="s">
        <v>5275</v>
      </c>
      <c r="H444" s="281">
        <v>6960</v>
      </c>
      <c r="I444" s="282"/>
      <c r="J444" s="283">
        <f t="shared" si="100"/>
        <v>0</v>
      </c>
      <c r="K444" s="279" t="s">
        <v>21</v>
      </c>
      <c r="L444" s="284"/>
      <c r="M444" s="285" t="s">
        <v>21</v>
      </c>
      <c r="N444" s="286" t="s">
        <v>45</v>
      </c>
      <c r="O444" s="43"/>
      <c r="P444" s="212">
        <f t="shared" si="101"/>
        <v>0</v>
      </c>
      <c r="Q444" s="212">
        <v>0</v>
      </c>
      <c r="R444" s="212">
        <f t="shared" si="102"/>
        <v>0</v>
      </c>
      <c r="S444" s="212">
        <v>0</v>
      </c>
      <c r="T444" s="213">
        <f t="shared" si="103"/>
        <v>0</v>
      </c>
      <c r="AR444" s="25" t="s">
        <v>619</v>
      </c>
      <c r="AT444" s="25" t="s">
        <v>1079</v>
      </c>
      <c r="AU444" s="25" t="s">
        <v>82</v>
      </c>
      <c r="AY444" s="25" t="s">
        <v>308</v>
      </c>
      <c r="BE444" s="214">
        <f t="shared" si="104"/>
        <v>0</v>
      </c>
      <c r="BF444" s="214">
        <f t="shared" si="105"/>
        <v>0</v>
      </c>
      <c r="BG444" s="214">
        <f t="shared" si="106"/>
        <v>0</v>
      </c>
      <c r="BH444" s="214">
        <f t="shared" si="107"/>
        <v>0</v>
      </c>
      <c r="BI444" s="214">
        <f t="shared" si="108"/>
        <v>0</v>
      </c>
      <c r="BJ444" s="25" t="s">
        <v>82</v>
      </c>
      <c r="BK444" s="214">
        <f t="shared" si="109"/>
        <v>0</v>
      </c>
      <c r="BL444" s="25" t="s">
        <v>375</v>
      </c>
      <c r="BM444" s="25" t="s">
        <v>9755</v>
      </c>
    </row>
    <row r="445" spans="2:65" s="1" customFormat="1" ht="31.5" customHeight="1">
      <c r="B445" s="42"/>
      <c r="C445" s="277" t="s">
        <v>2954</v>
      </c>
      <c r="D445" s="277" t="s">
        <v>1079</v>
      </c>
      <c r="E445" s="278" t="s">
        <v>9756</v>
      </c>
      <c r="F445" s="279" t="s">
        <v>9757</v>
      </c>
      <c r="G445" s="280" t="s">
        <v>5275</v>
      </c>
      <c r="H445" s="281">
        <v>10820</v>
      </c>
      <c r="I445" s="282"/>
      <c r="J445" s="283">
        <f t="shared" si="100"/>
        <v>0</v>
      </c>
      <c r="K445" s="279" t="s">
        <v>21</v>
      </c>
      <c r="L445" s="284"/>
      <c r="M445" s="285" t="s">
        <v>21</v>
      </c>
      <c r="N445" s="286" t="s">
        <v>45</v>
      </c>
      <c r="O445" s="43"/>
      <c r="P445" s="212">
        <f t="shared" si="101"/>
        <v>0</v>
      </c>
      <c r="Q445" s="212">
        <v>0</v>
      </c>
      <c r="R445" s="212">
        <f t="shared" si="102"/>
        <v>0</v>
      </c>
      <c r="S445" s="212">
        <v>0</v>
      </c>
      <c r="T445" s="213">
        <f t="shared" si="103"/>
        <v>0</v>
      </c>
      <c r="AR445" s="25" t="s">
        <v>619</v>
      </c>
      <c r="AT445" s="25" t="s">
        <v>1079</v>
      </c>
      <c r="AU445" s="25" t="s">
        <v>82</v>
      </c>
      <c r="AY445" s="25" t="s">
        <v>308</v>
      </c>
      <c r="BE445" s="214">
        <f t="shared" si="104"/>
        <v>0</v>
      </c>
      <c r="BF445" s="214">
        <f t="shared" si="105"/>
        <v>0</v>
      </c>
      <c r="BG445" s="214">
        <f t="shared" si="106"/>
        <v>0</v>
      </c>
      <c r="BH445" s="214">
        <f t="shared" si="107"/>
        <v>0</v>
      </c>
      <c r="BI445" s="214">
        <f t="shared" si="108"/>
        <v>0</v>
      </c>
      <c r="BJ445" s="25" t="s">
        <v>82</v>
      </c>
      <c r="BK445" s="214">
        <f t="shared" si="109"/>
        <v>0</v>
      </c>
      <c r="BL445" s="25" t="s">
        <v>375</v>
      </c>
      <c r="BM445" s="25" t="s">
        <v>9758</v>
      </c>
    </row>
    <row r="446" spans="2:65" s="1" customFormat="1" ht="22.5" customHeight="1">
      <c r="B446" s="42"/>
      <c r="C446" s="277" t="s">
        <v>2960</v>
      </c>
      <c r="D446" s="277" t="s">
        <v>1079</v>
      </c>
      <c r="E446" s="278" t="s">
        <v>9759</v>
      </c>
      <c r="F446" s="279" t="s">
        <v>9760</v>
      </c>
      <c r="G446" s="280" t="s">
        <v>5275</v>
      </c>
      <c r="H446" s="281">
        <v>17780</v>
      </c>
      <c r="I446" s="282"/>
      <c r="J446" s="283">
        <f t="shared" si="100"/>
        <v>0</v>
      </c>
      <c r="K446" s="279" t="s">
        <v>21</v>
      </c>
      <c r="L446" s="284"/>
      <c r="M446" s="285" t="s">
        <v>21</v>
      </c>
      <c r="N446" s="286" t="s">
        <v>45</v>
      </c>
      <c r="O446" s="43"/>
      <c r="P446" s="212">
        <f t="shared" si="101"/>
        <v>0</v>
      </c>
      <c r="Q446" s="212">
        <v>0</v>
      </c>
      <c r="R446" s="212">
        <f t="shared" si="102"/>
        <v>0</v>
      </c>
      <c r="S446" s="212">
        <v>0</v>
      </c>
      <c r="T446" s="213">
        <f t="shared" si="103"/>
        <v>0</v>
      </c>
      <c r="AR446" s="25" t="s">
        <v>619</v>
      </c>
      <c r="AT446" s="25" t="s">
        <v>1079</v>
      </c>
      <c r="AU446" s="25" t="s">
        <v>82</v>
      </c>
      <c r="AY446" s="25" t="s">
        <v>308</v>
      </c>
      <c r="BE446" s="214">
        <f t="shared" si="104"/>
        <v>0</v>
      </c>
      <c r="BF446" s="214">
        <f t="shared" si="105"/>
        <v>0</v>
      </c>
      <c r="BG446" s="214">
        <f t="shared" si="106"/>
        <v>0</v>
      </c>
      <c r="BH446" s="214">
        <f t="shared" si="107"/>
        <v>0</v>
      </c>
      <c r="BI446" s="214">
        <f t="shared" si="108"/>
        <v>0</v>
      </c>
      <c r="BJ446" s="25" t="s">
        <v>82</v>
      </c>
      <c r="BK446" s="214">
        <f t="shared" si="109"/>
        <v>0</v>
      </c>
      <c r="BL446" s="25" t="s">
        <v>375</v>
      </c>
      <c r="BM446" s="25" t="s">
        <v>9761</v>
      </c>
    </row>
    <row r="447" spans="2:65" s="11" customFormat="1" ht="37.35" customHeight="1">
      <c r="B447" s="186"/>
      <c r="C447" s="187"/>
      <c r="D447" s="200" t="s">
        <v>73</v>
      </c>
      <c r="E447" s="296" t="s">
        <v>9762</v>
      </c>
      <c r="F447" s="296" t="s">
        <v>9763</v>
      </c>
      <c r="G447" s="187"/>
      <c r="H447" s="187"/>
      <c r="I447" s="190"/>
      <c r="J447" s="297">
        <f>BK447</f>
        <v>0</v>
      </c>
      <c r="K447" s="187"/>
      <c r="L447" s="192"/>
      <c r="M447" s="193"/>
      <c r="N447" s="194"/>
      <c r="O447" s="194"/>
      <c r="P447" s="195">
        <f>SUM(P448:P455)</f>
        <v>0</v>
      </c>
      <c r="Q447" s="194"/>
      <c r="R447" s="195">
        <f>SUM(R448:R455)</f>
        <v>0</v>
      </c>
      <c r="S447" s="194"/>
      <c r="T447" s="196">
        <f>SUM(T448:T455)</f>
        <v>0</v>
      </c>
      <c r="AR447" s="197" t="s">
        <v>84</v>
      </c>
      <c r="AT447" s="198" t="s">
        <v>73</v>
      </c>
      <c r="AU447" s="198" t="s">
        <v>74</v>
      </c>
      <c r="AY447" s="197" t="s">
        <v>308</v>
      </c>
      <c r="BK447" s="199">
        <f>SUM(BK448:BK455)</f>
        <v>0</v>
      </c>
    </row>
    <row r="448" spans="2:65" s="1" customFormat="1" ht="22.5" customHeight="1">
      <c r="B448" s="42"/>
      <c r="C448" s="203" t="s">
        <v>2966</v>
      </c>
      <c r="D448" s="203" t="s">
        <v>311</v>
      </c>
      <c r="E448" s="204" t="s">
        <v>9764</v>
      </c>
      <c r="F448" s="205" t="s">
        <v>9739</v>
      </c>
      <c r="G448" s="206" t="s">
        <v>5275</v>
      </c>
      <c r="H448" s="207">
        <v>302</v>
      </c>
      <c r="I448" s="208"/>
      <c r="J448" s="209">
        <f t="shared" ref="J448:J455" si="110">ROUND(I448*H448,2)</f>
        <v>0</v>
      </c>
      <c r="K448" s="205" t="s">
        <v>21</v>
      </c>
      <c r="L448" s="62"/>
      <c r="M448" s="210" t="s">
        <v>21</v>
      </c>
      <c r="N448" s="211" t="s">
        <v>45</v>
      </c>
      <c r="O448" s="43"/>
      <c r="P448" s="212">
        <f t="shared" ref="P448:P455" si="111">O448*H448</f>
        <v>0</v>
      </c>
      <c r="Q448" s="212">
        <v>0</v>
      </c>
      <c r="R448" s="212">
        <f t="shared" ref="R448:R455" si="112">Q448*H448</f>
        <v>0</v>
      </c>
      <c r="S448" s="212">
        <v>0</v>
      </c>
      <c r="T448" s="213">
        <f t="shared" ref="T448:T455" si="113">S448*H448</f>
        <v>0</v>
      </c>
      <c r="AR448" s="25" t="s">
        <v>375</v>
      </c>
      <c r="AT448" s="25" t="s">
        <v>311</v>
      </c>
      <c r="AU448" s="25" t="s">
        <v>82</v>
      </c>
      <c r="AY448" s="25" t="s">
        <v>308</v>
      </c>
      <c r="BE448" s="214">
        <f t="shared" ref="BE448:BE455" si="114">IF(N448="základní",J448,0)</f>
        <v>0</v>
      </c>
      <c r="BF448" s="214">
        <f t="shared" ref="BF448:BF455" si="115">IF(N448="snížená",J448,0)</f>
        <v>0</v>
      </c>
      <c r="BG448" s="214">
        <f t="shared" ref="BG448:BG455" si="116">IF(N448="zákl. přenesená",J448,0)</f>
        <v>0</v>
      </c>
      <c r="BH448" s="214">
        <f t="shared" ref="BH448:BH455" si="117">IF(N448="sníž. přenesená",J448,0)</f>
        <v>0</v>
      </c>
      <c r="BI448" s="214">
        <f t="shared" ref="BI448:BI455" si="118">IF(N448="nulová",J448,0)</f>
        <v>0</v>
      </c>
      <c r="BJ448" s="25" t="s">
        <v>82</v>
      </c>
      <c r="BK448" s="214">
        <f t="shared" ref="BK448:BK455" si="119">ROUND(I448*H448,2)</f>
        <v>0</v>
      </c>
      <c r="BL448" s="25" t="s">
        <v>375</v>
      </c>
      <c r="BM448" s="25" t="s">
        <v>9765</v>
      </c>
    </row>
    <row r="449" spans="2:65" s="1" customFormat="1" ht="22.5" customHeight="1">
      <c r="B449" s="42"/>
      <c r="C449" s="203" t="s">
        <v>2970</v>
      </c>
      <c r="D449" s="203" t="s">
        <v>311</v>
      </c>
      <c r="E449" s="204" t="s">
        <v>9766</v>
      </c>
      <c r="F449" s="205" t="s">
        <v>9742</v>
      </c>
      <c r="G449" s="206" t="s">
        <v>5275</v>
      </c>
      <c r="H449" s="207">
        <v>140</v>
      </c>
      <c r="I449" s="208"/>
      <c r="J449" s="209">
        <f t="shared" si="110"/>
        <v>0</v>
      </c>
      <c r="K449" s="205" t="s">
        <v>21</v>
      </c>
      <c r="L449" s="62"/>
      <c r="M449" s="210" t="s">
        <v>21</v>
      </c>
      <c r="N449" s="211" t="s">
        <v>45</v>
      </c>
      <c r="O449" s="43"/>
      <c r="P449" s="212">
        <f t="shared" si="111"/>
        <v>0</v>
      </c>
      <c r="Q449" s="212">
        <v>0</v>
      </c>
      <c r="R449" s="212">
        <f t="shared" si="112"/>
        <v>0</v>
      </c>
      <c r="S449" s="212">
        <v>0</v>
      </c>
      <c r="T449" s="213">
        <f t="shared" si="113"/>
        <v>0</v>
      </c>
      <c r="AR449" s="25" t="s">
        <v>375</v>
      </c>
      <c r="AT449" s="25" t="s">
        <v>311</v>
      </c>
      <c r="AU449" s="25" t="s">
        <v>82</v>
      </c>
      <c r="AY449" s="25" t="s">
        <v>308</v>
      </c>
      <c r="BE449" s="214">
        <f t="shared" si="114"/>
        <v>0</v>
      </c>
      <c r="BF449" s="214">
        <f t="shared" si="115"/>
        <v>0</v>
      </c>
      <c r="BG449" s="214">
        <f t="shared" si="116"/>
        <v>0</v>
      </c>
      <c r="BH449" s="214">
        <f t="shared" si="117"/>
        <v>0</v>
      </c>
      <c r="BI449" s="214">
        <f t="shared" si="118"/>
        <v>0</v>
      </c>
      <c r="BJ449" s="25" t="s">
        <v>82</v>
      </c>
      <c r="BK449" s="214">
        <f t="shared" si="119"/>
        <v>0</v>
      </c>
      <c r="BL449" s="25" t="s">
        <v>375</v>
      </c>
      <c r="BM449" s="25" t="s">
        <v>9767</v>
      </c>
    </row>
    <row r="450" spans="2:65" s="1" customFormat="1" ht="22.5" customHeight="1">
      <c r="B450" s="42"/>
      <c r="C450" s="203" t="s">
        <v>2976</v>
      </c>
      <c r="D450" s="203" t="s">
        <v>311</v>
      </c>
      <c r="E450" s="204" t="s">
        <v>9768</v>
      </c>
      <c r="F450" s="205" t="s">
        <v>9745</v>
      </c>
      <c r="G450" s="206" t="s">
        <v>5275</v>
      </c>
      <c r="H450" s="207">
        <v>612</v>
      </c>
      <c r="I450" s="208"/>
      <c r="J450" s="209">
        <f t="shared" si="110"/>
        <v>0</v>
      </c>
      <c r="K450" s="205" t="s">
        <v>21</v>
      </c>
      <c r="L450" s="62"/>
      <c r="M450" s="210" t="s">
        <v>21</v>
      </c>
      <c r="N450" s="211" t="s">
        <v>45</v>
      </c>
      <c r="O450" s="43"/>
      <c r="P450" s="212">
        <f t="shared" si="111"/>
        <v>0</v>
      </c>
      <c r="Q450" s="212">
        <v>0</v>
      </c>
      <c r="R450" s="212">
        <f t="shared" si="112"/>
        <v>0</v>
      </c>
      <c r="S450" s="212">
        <v>0</v>
      </c>
      <c r="T450" s="213">
        <f t="shared" si="113"/>
        <v>0</v>
      </c>
      <c r="AR450" s="25" t="s">
        <v>375</v>
      </c>
      <c r="AT450" s="25" t="s">
        <v>311</v>
      </c>
      <c r="AU450" s="25" t="s">
        <v>82</v>
      </c>
      <c r="AY450" s="25" t="s">
        <v>308</v>
      </c>
      <c r="BE450" s="214">
        <f t="shared" si="114"/>
        <v>0</v>
      </c>
      <c r="BF450" s="214">
        <f t="shared" si="115"/>
        <v>0</v>
      </c>
      <c r="BG450" s="214">
        <f t="shared" si="116"/>
        <v>0</v>
      </c>
      <c r="BH450" s="214">
        <f t="shared" si="117"/>
        <v>0</v>
      </c>
      <c r="BI450" s="214">
        <f t="shared" si="118"/>
        <v>0</v>
      </c>
      <c r="BJ450" s="25" t="s">
        <v>82</v>
      </c>
      <c r="BK450" s="214">
        <f t="shared" si="119"/>
        <v>0</v>
      </c>
      <c r="BL450" s="25" t="s">
        <v>375</v>
      </c>
      <c r="BM450" s="25" t="s">
        <v>9769</v>
      </c>
    </row>
    <row r="451" spans="2:65" s="1" customFormat="1" ht="22.5" customHeight="1">
      <c r="B451" s="42"/>
      <c r="C451" s="203" t="s">
        <v>2980</v>
      </c>
      <c r="D451" s="203" t="s">
        <v>311</v>
      </c>
      <c r="E451" s="204" t="s">
        <v>9770</v>
      </c>
      <c r="F451" s="205" t="s">
        <v>9748</v>
      </c>
      <c r="G451" s="206" t="s">
        <v>5275</v>
      </c>
      <c r="H451" s="207">
        <v>612</v>
      </c>
      <c r="I451" s="208"/>
      <c r="J451" s="209">
        <f t="shared" si="110"/>
        <v>0</v>
      </c>
      <c r="K451" s="205" t="s">
        <v>21</v>
      </c>
      <c r="L451" s="62"/>
      <c r="M451" s="210" t="s">
        <v>21</v>
      </c>
      <c r="N451" s="211" t="s">
        <v>45</v>
      </c>
      <c r="O451" s="43"/>
      <c r="P451" s="212">
        <f t="shared" si="111"/>
        <v>0</v>
      </c>
      <c r="Q451" s="212">
        <v>0</v>
      </c>
      <c r="R451" s="212">
        <f t="shared" si="112"/>
        <v>0</v>
      </c>
      <c r="S451" s="212">
        <v>0</v>
      </c>
      <c r="T451" s="213">
        <f t="shared" si="113"/>
        <v>0</v>
      </c>
      <c r="AR451" s="25" t="s">
        <v>375</v>
      </c>
      <c r="AT451" s="25" t="s">
        <v>311</v>
      </c>
      <c r="AU451" s="25" t="s">
        <v>82</v>
      </c>
      <c r="AY451" s="25" t="s">
        <v>308</v>
      </c>
      <c r="BE451" s="214">
        <f t="shared" si="114"/>
        <v>0</v>
      </c>
      <c r="BF451" s="214">
        <f t="shared" si="115"/>
        <v>0</v>
      </c>
      <c r="BG451" s="214">
        <f t="shared" si="116"/>
        <v>0</v>
      </c>
      <c r="BH451" s="214">
        <f t="shared" si="117"/>
        <v>0</v>
      </c>
      <c r="BI451" s="214">
        <f t="shared" si="118"/>
        <v>0</v>
      </c>
      <c r="BJ451" s="25" t="s">
        <v>82</v>
      </c>
      <c r="BK451" s="214">
        <f t="shared" si="119"/>
        <v>0</v>
      </c>
      <c r="BL451" s="25" t="s">
        <v>375</v>
      </c>
      <c r="BM451" s="25" t="s">
        <v>9771</v>
      </c>
    </row>
    <row r="452" spans="2:65" s="1" customFormat="1" ht="31.5" customHeight="1">
      <c r="B452" s="42"/>
      <c r="C452" s="203" t="s">
        <v>2986</v>
      </c>
      <c r="D452" s="203" t="s">
        <v>311</v>
      </c>
      <c r="E452" s="204" t="s">
        <v>9772</v>
      </c>
      <c r="F452" s="205" t="s">
        <v>9751</v>
      </c>
      <c r="G452" s="206" t="s">
        <v>5275</v>
      </c>
      <c r="H452" s="207">
        <v>612</v>
      </c>
      <c r="I452" s="208"/>
      <c r="J452" s="209">
        <f t="shared" si="110"/>
        <v>0</v>
      </c>
      <c r="K452" s="205" t="s">
        <v>21</v>
      </c>
      <c r="L452" s="62"/>
      <c r="M452" s="210" t="s">
        <v>21</v>
      </c>
      <c r="N452" s="211" t="s">
        <v>45</v>
      </c>
      <c r="O452" s="43"/>
      <c r="P452" s="212">
        <f t="shared" si="111"/>
        <v>0</v>
      </c>
      <c r="Q452" s="212">
        <v>0</v>
      </c>
      <c r="R452" s="212">
        <f t="shared" si="112"/>
        <v>0</v>
      </c>
      <c r="S452" s="212">
        <v>0</v>
      </c>
      <c r="T452" s="213">
        <f t="shared" si="113"/>
        <v>0</v>
      </c>
      <c r="AR452" s="25" t="s">
        <v>375</v>
      </c>
      <c r="AT452" s="25" t="s">
        <v>311</v>
      </c>
      <c r="AU452" s="25" t="s">
        <v>82</v>
      </c>
      <c r="AY452" s="25" t="s">
        <v>308</v>
      </c>
      <c r="BE452" s="214">
        <f t="shared" si="114"/>
        <v>0</v>
      </c>
      <c r="BF452" s="214">
        <f t="shared" si="115"/>
        <v>0</v>
      </c>
      <c r="BG452" s="214">
        <f t="shared" si="116"/>
        <v>0</v>
      </c>
      <c r="BH452" s="214">
        <f t="shared" si="117"/>
        <v>0</v>
      </c>
      <c r="BI452" s="214">
        <f t="shared" si="118"/>
        <v>0</v>
      </c>
      <c r="BJ452" s="25" t="s">
        <v>82</v>
      </c>
      <c r="BK452" s="214">
        <f t="shared" si="119"/>
        <v>0</v>
      </c>
      <c r="BL452" s="25" t="s">
        <v>375</v>
      </c>
      <c r="BM452" s="25" t="s">
        <v>9773</v>
      </c>
    </row>
    <row r="453" spans="2:65" s="1" customFormat="1" ht="31.5" customHeight="1">
      <c r="B453" s="42"/>
      <c r="C453" s="203" t="s">
        <v>2990</v>
      </c>
      <c r="D453" s="203" t="s">
        <v>311</v>
      </c>
      <c r="E453" s="204" t="s">
        <v>9774</v>
      </c>
      <c r="F453" s="205" t="s">
        <v>9754</v>
      </c>
      <c r="G453" s="206" t="s">
        <v>5275</v>
      </c>
      <c r="H453" s="207">
        <v>6960</v>
      </c>
      <c r="I453" s="208"/>
      <c r="J453" s="209">
        <f t="shared" si="110"/>
        <v>0</v>
      </c>
      <c r="K453" s="205" t="s">
        <v>21</v>
      </c>
      <c r="L453" s="62"/>
      <c r="M453" s="210" t="s">
        <v>21</v>
      </c>
      <c r="N453" s="211" t="s">
        <v>45</v>
      </c>
      <c r="O453" s="43"/>
      <c r="P453" s="212">
        <f t="shared" si="111"/>
        <v>0</v>
      </c>
      <c r="Q453" s="212">
        <v>0</v>
      </c>
      <c r="R453" s="212">
        <f t="shared" si="112"/>
        <v>0</v>
      </c>
      <c r="S453" s="212">
        <v>0</v>
      </c>
      <c r="T453" s="213">
        <f t="shared" si="113"/>
        <v>0</v>
      </c>
      <c r="AR453" s="25" t="s">
        <v>375</v>
      </c>
      <c r="AT453" s="25" t="s">
        <v>311</v>
      </c>
      <c r="AU453" s="25" t="s">
        <v>82</v>
      </c>
      <c r="AY453" s="25" t="s">
        <v>308</v>
      </c>
      <c r="BE453" s="214">
        <f t="shared" si="114"/>
        <v>0</v>
      </c>
      <c r="BF453" s="214">
        <f t="shared" si="115"/>
        <v>0</v>
      </c>
      <c r="BG453" s="214">
        <f t="shared" si="116"/>
        <v>0</v>
      </c>
      <c r="BH453" s="214">
        <f t="shared" si="117"/>
        <v>0</v>
      </c>
      <c r="BI453" s="214">
        <f t="shared" si="118"/>
        <v>0</v>
      </c>
      <c r="BJ453" s="25" t="s">
        <v>82</v>
      </c>
      <c r="BK453" s="214">
        <f t="shared" si="119"/>
        <v>0</v>
      </c>
      <c r="BL453" s="25" t="s">
        <v>375</v>
      </c>
      <c r="BM453" s="25" t="s">
        <v>9775</v>
      </c>
    </row>
    <row r="454" spans="2:65" s="1" customFormat="1" ht="31.5" customHeight="1">
      <c r="B454" s="42"/>
      <c r="C454" s="203" t="s">
        <v>2993</v>
      </c>
      <c r="D454" s="203" t="s">
        <v>311</v>
      </c>
      <c r="E454" s="204" t="s">
        <v>9776</v>
      </c>
      <c r="F454" s="205" t="s">
        <v>9757</v>
      </c>
      <c r="G454" s="206" t="s">
        <v>5275</v>
      </c>
      <c r="H454" s="207">
        <v>10820</v>
      </c>
      <c r="I454" s="208"/>
      <c r="J454" s="209">
        <f t="shared" si="110"/>
        <v>0</v>
      </c>
      <c r="K454" s="205" t="s">
        <v>21</v>
      </c>
      <c r="L454" s="62"/>
      <c r="M454" s="210" t="s">
        <v>21</v>
      </c>
      <c r="N454" s="211" t="s">
        <v>45</v>
      </c>
      <c r="O454" s="43"/>
      <c r="P454" s="212">
        <f t="shared" si="111"/>
        <v>0</v>
      </c>
      <c r="Q454" s="212">
        <v>0</v>
      </c>
      <c r="R454" s="212">
        <f t="shared" si="112"/>
        <v>0</v>
      </c>
      <c r="S454" s="212">
        <v>0</v>
      </c>
      <c r="T454" s="213">
        <f t="shared" si="113"/>
        <v>0</v>
      </c>
      <c r="AR454" s="25" t="s">
        <v>375</v>
      </c>
      <c r="AT454" s="25" t="s">
        <v>311</v>
      </c>
      <c r="AU454" s="25" t="s">
        <v>82</v>
      </c>
      <c r="AY454" s="25" t="s">
        <v>308</v>
      </c>
      <c r="BE454" s="214">
        <f t="shared" si="114"/>
        <v>0</v>
      </c>
      <c r="BF454" s="214">
        <f t="shared" si="115"/>
        <v>0</v>
      </c>
      <c r="BG454" s="214">
        <f t="shared" si="116"/>
        <v>0</v>
      </c>
      <c r="BH454" s="214">
        <f t="shared" si="117"/>
        <v>0</v>
      </c>
      <c r="BI454" s="214">
        <f t="shared" si="118"/>
        <v>0</v>
      </c>
      <c r="BJ454" s="25" t="s">
        <v>82</v>
      </c>
      <c r="BK454" s="214">
        <f t="shared" si="119"/>
        <v>0</v>
      </c>
      <c r="BL454" s="25" t="s">
        <v>375</v>
      </c>
      <c r="BM454" s="25" t="s">
        <v>9777</v>
      </c>
    </row>
    <row r="455" spans="2:65" s="1" customFormat="1" ht="22.5" customHeight="1">
      <c r="B455" s="42"/>
      <c r="C455" s="203" t="s">
        <v>2998</v>
      </c>
      <c r="D455" s="203" t="s">
        <v>311</v>
      </c>
      <c r="E455" s="204" t="s">
        <v>9778</v>
      </c>
      <c r="F455" s="205" t="s">
        <v>9760</v>
      </c>
      <c r="G455" s="206" t="s">
        <v>5275</v>
      </c>
      <c r="H455" s="207">
        <v>17780</v>
      </c>
      <c r="I455" s="208"/>
      <c r="J455" s="209">
        <f t="shared" si="110"/>
        <v>0</v>
      </c>
      <c r="K455" s="205" t="s">
        <v>21</v>
      </c>
      <c r="L455" s="62"/>
      <c r="M455" s="210" t="s">
        <v>21</v>
      </c>
      <c r="N455" s="211" t="s">
        <v>45</v>
      </c>
      <c r="O455" s="43"/>
      <c r="P455" s="212">
        <f t="shared" si="111"/>
        <v>0</v>
      </c>
      <c r="Q455" s="212">
        <v>0</v>
      </c>
      <c r="R455" s="212">
        <f t="shared" si="112"/>
        <v>0</v>
      </c>
      <c r="S455" s="212">
        <v>0</v>
      </c>
      <c r="T455" s="213">
        <f t="shared" si="113"/>
        <v>0</v>
      </c>
      <c r="AR455" s="25" t="s">
        <v>375</v>
      </c>
      <c r="AT455" s="25" t="s">
        <v>311</v>
      </c>
      <c r="AU455" s="25" t="s">
        <v>82</v>
      </c>
      <c r="AY455" s="25" t="s">
        <v>308</v>
      </c>
      <c r="BE455" s="214">
        <f t="shared" si="114"/>
        <v>0</v>
      </c>
      <c r="BF455" s="214">
        <f t="shared" si="115"/>
        <v>0</v>
      </c>
      <c r="BG455" s="214">
        <f t="shared" si="116"/>
        <v>0</v>
      </c>
      <c r="BH455" s="214">
        <f t="shared" si="117"/>
        <v>0</v>
      </c>
      <c r="BI455" s="214">
        <f t="shared" si="118"/>
        <v>0</v>
      </c>
      <c r="BJ455" s="25" t="s">
        <v>82</v>
      </c>
      <c r="BK455" s="214">
        <f t="shared" si="119"/>
        <v>0</v>
      </c>
      <c r="BL455" s="25" t="s">
        <v>375</v>
      </c>
      <c r="BM455" s="25" t="s">
        <v>9779</v>
      </c>
    </row>
    <row r="456" spans="2:65" s="11" customFormat="1" ht="37.35" customHeight="1">
      <c r="B456" s="186"/>
      <c r="C456" s="187"/>
      <c r="D456" s="200" t="s">
        <v>73</v>
      </c>
      <c r="E456" s="296" t="s">
        <v>9780</v>
      </c>
      <c r="F456" s="296" t="s">
        <v>9781</v>
      </c>
      <c r="G456" s="187"/>
      <c r="H456" s="187"/>
      <c r="I456" s="190"/>
      <c r="J456" s="297">
        <f>BK456</f>
        <v>0</v>
      </c>
      <c r="K456" s="187"/>
      <c r="L456" s="192"/>
      <c r="M456" s="193"/>
      <c r="N456" s="194"/>
      <c r="O456" s="194"/>
      <c r="P456" s="195">
        <f>SUM(P457:P494)</f>
        <v>0</v>
      </c>
      <c r="Q456" s="194"/>
      <c r="R456" s="195">
        <f>SUM(R457:R494)</f>
        <v>0</v>
      </c>
      <c r="S456" s="194"/>
      <c r="T456" s="196">
        <f>SUM(T457:T494)</f>
        <v>0</v>
      </c>
      <c r="AR456" s="197" t="s">
        <v>84</v>
      </c>
      <c r="AT456" s="198" t="s">
        <v>73</v>
      </c>
      <c r="AU456" s="198" t="s">
        <v>74</v>
      </c>
      <c r="AY456" s="197" t="s">
        <v>308</v>
      </c>
      <c r="BK456" s="199">
        <f>SUM(BK457:BK494)</f>
        <v>0</v>
      </c>
    </row>
    <row r="457" spans="2:65" s="1" customFormat="1" ht="31.5" customHeight="1">
      <c r="B457" s="42"/>
      <c r="C457" s="277" t="s">
        <v>3002</v>
      </c>
      <c r="D457" s="277" t="s">
        <v>1079</v>
      </c>
      <c r="E457" s="278" t="s">
        <v>9782</v>
      </c>
      <c r="F457" s="279" t="s">
        <v>9783</v>
      </c>
      <c r="G457" s="280" t="s">
        <v>5275</v>
      </c>
      <c r="H457" s="281">
        <v>332</v>
      </c>
      <c r="I457" s="282"/>
      <c r="J457" s="283">
        <f t="shared" ref="J457:J494" si="120">ROUND(I457*H457,2)</f>
        <v>0</v>
      </c>
      <c r="K457" s="279" t="s">
        <v>21</v>
      </c>
      <c r="L457" s="284"/>
      <c r="M457" s="285" t="s">
        <v>21</v>
      </c>
      <c r="N457" s="286" t="s">
        <v>45</v>
      </c>
      <c r="O457" s="43"/>
      <c r="P457" s="212">
        <f t="shared" ref="P457:P494" si="121">O457*H457</f>
        <v>0</v>
      </c>
      <c r="Q457" s="212">
        <v>0</v>
      </c>
      <c r="R457" s="212">
        <f t="shared" ref="R457:R494" si="122">Q457*H457</f>
        <v>0</v>
      </c>
      <c r="S457" s="212">
        <v>0</v>
      </c>
      <c r="T457" s="213">
        <f t="shared" ref="T457:T494" si="123">S457*H457</f>
        <v>0</v>
      </c>
      <c r="AR457" s="25" t="s">
        <v>619</v>
      </c>
      <c r="AT457" s="25" t="s">
        <v>1079</v>
      </c>
      <c r="AU457" s="25" t="s">
        <v>82</v>
      </c>
      <c r="AY457" s="25" t="s">
        <v>308</v>
      </c>
      <c r="BE457" s="214">
        <f t="shared" ref="BE457:BE494" si="124">IF(N457="základní",J457,0)</f>
        <v>0</v>
      </c>
      <c r="BF457" s="214">
        <f t="shared" ref="BF457:BF494" si="125">IF(N457="snížená",J457,0)</f>
        <v>0</v>
      </c>
      <c r="BG457" s="214">
        <f t="shared" ref="BG457:BG494" si="126">IF(N457="zákl. přenesená",J457,0)</f>
        <v>0</v>
      </c>
      <c r="BH457" s="214">
        <f t="shared" ref="BH457:BH494" si="127">IF(N457="sníž. přenesená",J457,0)</f>
        <v>0</v>
      </c>
      <c r="BI457" s="214">
        <f t="shared" ref="BI457:BI494" si="128">IF(N457="nulová",J457,0)</f>
        <v>0</v>
      </c>
      <c r="BJ457" s="25" t="s">
        <v>82</v>
      </c>
      <c r="BK457" s="214">
        <f t="shared" ref="BK457:BK494" si="129">ROUND(I457*H457,2)</f>
        <v>0</v>
      </c>
      <c r="BL457" s="25" t="s">
        <v>375</v>
      </c>
      <c r="BM457" s="25" t="s">
        <v>9784</v>
      </c>
    </row>
    <row r="458" spans="2:65" s="1" customFormat="1" ht="31.5" customHeight="1">
      <c r="B458" s="42"/>
      <c r="C458" s="277" t="s">
        <v>3007</v>
      </c>
      <c r="D458" s="277" t="s">
        <v>1079</v>
      </c>
      <c r="E458" s="278" t="s">
        <v>9785</v>
      </c>
      <c r="F458" s="279" t="s">
        <v>9786</v>
      </c>
      <c r="G458" s="280" t="s">
        <v>5275</v>
      </c>
      <c r="H458" s="281">
        <v>35</v>
      </c>
      <c r="I458" s="282"/>
      <c r="J458" s="283">
        <f t="shared" si="120"/>
        <v>0</v>
      </c>
      <c r="K458" s="279" t="s">
        <v>21</v>
      </c>
      <c r="L458" s="284"/>
      <c r="M458" s="285" t="s">
        <v>21</v>
      </c>
      <c r="N458" s="286" t="s">
        <v>45</v>
      </c>
      <c r="O458" s="43"/>
      <c r="P458" s="212">
        <f t="shared" si="121"/>
        <v>0</v>
      </c>
      <c r="Q458" s="212">
        <v>0</v>
      </c>
      <c r="R458" s="212">
        <f t="shared" si="122"/>
        <v>0</v>
      </c>
      <c r="S458" s="212">
        <v>0</v>
      </c>
      <c r="T458" s="213">
        <f t="shared" si="123"/>
        <v>0</v>
      </c>
      <c r="AR458" s="25" t="s">
        <v>619</v>
      </c>
      <c r="AT458" s="25" t="s">
        <v>1079</v>
      </c>
      <c r="AU458" s="25" t="s">
        <v>82</v>
      </c>
      <c r="AY458" s="25" t="s">
        <v>308</v>
      </c>
      <c r="BE458" s="214">
        <f t="shared" si="124"/>
        <v>0</v>
      </c>
      <c r="BF458" s="214">
        <f t="shared" si="125"/>
        <v>0</v>
      </c>
      <c r="BG458" s="214">
        <f t="shared" si="126"/>
        <v>0</v>
      </c>
      <c r="BH458" s="214">
        <f t="shared" si="127"/>
        <v>0</v>
      </c>
      <c r="BI458" s="214">
        <f t="shared" si="128"/>
        <v>0</v>
      </c>
      <c r="BJ458" s="25" t="s">
        <v>82</v>
      </c>
      <c r="BK458" s="214">
        <f t="shared" si="129"/>
        <v>0</v>
      </c>
      <c r="BL458" s="25" t="s">
        <v>375</v>
      </c>
      <c r="BM458" s="25" t="s">
        <v>9787</v>
      </c>
    </row>
    <row r="459" spans="2:65" s="1" customFormat="1" ht="31.5" customHeight="1">
      <c r="B459" s="42"/>
      <c r="C459" s="277" t="s">
        <v>3011</v>
      </c>
      <c r="D459" s="277" t="s">
        <v>1079</v>
      </c>
      <c r="E459" s="278" t="s">
        <v>9788</v>
      </c>
      <c r="F459" s="279" t="s">
        <v>9789</v>
      </c>
      <c r="G459" s="280" t="s">
        <v>5275</v>
      </c>
      <c r="H459" s="281">
        <v>895</v>
      </c>
      <c r="I459" s="282"/>
      <c r="J459" s="283">
        <f t="shared" si="120"/>
        <v>0</v>
      </c>
      <c r="K459" s="279" t="s">
        <v>21</v>
      </c>
      <c r="L459" s="284"/>
      <c r="M459" s="285" t="s">
        <v>21</v>
      </c>
      <c r="N459" s="286" t="s">
        <v>45</v>
      </c>
      <c r="O459" s="43"/>
      <c r="P459" s="212">
        <f t="shared" si="121"/>
        <v>0</v>
      </c>
      <c r="Q459" s="212">
        <v>0</v>
      </c>
      <c r="R459" s="212">
        <f t="shared" si="122"/>
        <v>0</v>
      </c>
      <c r="S459" s="212">
        <v>0</v>
      </c>
      <c r="T459" s="213">
        <f t="shared" si="123"/>
        <v>0</v>
      </c>
      <c r="AR459" s="25" t="s">
        <v>619</v>
      </c>
      <c r="AT459" s="25" t="s">
        <v>1079</v>
      </c>
      <c r="AU459" s="25" t="s">
        <v>82</v>
      </c>
      <c r="AY459" s="25" t="s">
        <v>308</v>
      </c>
      <c r="BE459" s="214">
        <f t="shared" si="124"/>
        <v>0</v>
      </c>
      <c r="BF459" s="214">
        <f t="shared" si="125"/>
        <v>0</v>
      </c>
      <c r="BG459" s="214">
        <f t="shared" si="126"/>
        <v>0</v>
      </c>
      <c r="BH459" s="214">
        <f t="shared" si="127"/>
        <v>0</v>
      </c>
      <c r="BI459" s="214">
        <f t="shared" si="128"/>
        <v>0</v>
      </c>
      <c r="BJ459" s="25" t="s">
        <v>82</v>
      </c>
      <c r="BK459" s="214">
        <f t="shared" si="129"/>
        <v>0</v>
      </c>
      <c r="BL459" s="25" t="s">
        <v>375</v>
      </c>
      <c r="BM459" s="25" t="s">
        <v>9790</v>
      </c>
    </row>
    <row r="460" spans="2:65" s="1" customFormat="1" ht="31.5" customHeight="1">
      <c r="B460" s="42"/>
      <c r="C460" s="277" t="s">
        <v>3015</v>
      </c>
      <c r="D460" s="277" t="s">
        <v>1079</v>
      </c>
      <c r="E460" s="278" t="s">
        <v>9791</v>
      </c>
      <c r="F460" s="279" t="s">
        <v>9792</v>
      </c>
      <c r="G460" s="280" t="s">
        <v>5275</v>
      </c>
      <c r="H460" s="281">
        <v>4</v>
      </c>
      <c r="I460" s="282"/>
      <c r="J460" s="283">
        <f t="shared" si="120"/>
        <v>0</v>
      </c>
      <c r="K460" s="279" t="s">
        <v>21</v>
      </c>
      <c r="L460" s="284"/>
      <c r="M460" s="285" t="s">
        <v>21</v>
      </c>
      <c r="N460" s="286" t="s">
        <v>45</v>
      </c>
      <c r="O460" s="43"/>
      <c r="P460" s="212">
        <f t="shared" si="121"/>
        <v>0</v>
      </c>
      <c r="Q460" s="212">
        <v>0</v>
      </c>
      <c r="R460" s="212">
        <f t="shared" si="122"/>
        <v>0</v>
      </c>
      <c r="S460" s="212">
        <v>0</v>
      </c>
      <c r="T460" s="213">
        <f t="shared" si="123"/>
        <v>0</v>
      </c>
      <c r="AR460" s="25" t="s">
        <v>619</v>
      </c>
      <c r="AT460" s="25" t="s">
        <v>1079</v>
      </c>
      <c r="AU460" s="25" t="s">
        <v>82</v>
      </c>
      <c r="AY460" s="25" t="s">
        <v>308</v>
      </c>
      <c r="BE460" s="214">
        <f t="shared" si="124"/>
        <v>0</v>
      </c>
      <c r="BF460" s="214">
        <f t="shared" si="125"/>
        <v>0</v>
      </c>
      <c r="BG460" s="214">
        <f t="shared" si="126"/>
        <v>0</v>
      </c>
      <c r="BH460" s="214">
        <f t="shared" si="127"/>
        <v>0</v>
      </c>
      <c r="BI460" s="214">
        <f t="shared" si="128"/>
        <v>0</v>
      </c>
      <c r="BJ460" s="25" t="s">
        <v>82</v>
      </c>
      <c r="BK460" s="214">
        <f t="shared" si="129"/>
        <v>0</v>
      </c>
      <c r="BL460" s="25" t="s">
        <v>375</v>
      </c>
      <c r="BM460" s="25" t="s">
        <v>9793</v>
      </c>
    </row>
    <row r="461" spans="2:65" s="1" customFormat="1" ht="31.5" customHeight="1">
      <c r="B461" s="42"/>
      <c r="C461" s="277" t="s">
        <v>3018</v>
      </c>
      <c r="D461" s="277" t="s">
        <v>1079</v>
      </c>
      <c r="E461" s="278" t="s">
        <v>9794</v>
      </c>
      <c r="F461" s="279" t="s">
        <v>9795</v>
      </c>
      <c r="G461" s="280" t="s">
        <v>5275</v>
      </c>
      <c r="H461" s="281">
        <v>43</v>
      </c>
      <c r="I461" s="282"/>
      <c r="J461" s="283">
        <f t="shared" si="120"/>
        <v>0</v>
      </c>
      <c r="K461" s="279" t="s">
        <v>21</v>
      </c>
      <c r="L461" s="284"/>
      <c r="M461" s="285" t="s">
        <v>21</v>
      </c>
      <c r="N461" s="286" t="s">
        <v>45</v>
      </c>
      <c r="O461" s="43"/>
      <c r="P461" s="212">
        <f t="shared" si="121"/>
        <v>0</v>
      </c>
      <c r="Q461" s="212">
        <v>0</v>
      </c>
      <c r="R461" s="212">
        <f t="shared" si="122"/>
        <v>0</v>
      </c>
      <c r="S461" s="212">
        <v>0</v>
      </c>
      <c r="T461" s="213">
        <f t="shared" si="123"/>
        <v>0</v>
      </c>
      <c r="AR461" s="25" t="s">
        <v>619</v>
      </c>
      <c r="AT461" s="25" t="s">
        <v>1079</v>
      </c>
      <c r="AU461" s="25" t="s">
        <v>82</v>
      </c>
      <c r="AY461" s="25" t="s">
        <v>308</v>
      </c>
      <c r="BE461" s="214">
        <f t="shared" si="124"/>
        <v>0</v>
      </c>
      <c r="BF461" s="214">
        <f t="shared" si="125"/>
        <v>0</v>
      </c>
      <c r="BG461" s="214">
        <f t="shared" si="126"/>
        <v>0</v>
      </c>
      <c r="BH461" s="214">
        <f t="shared" si="127"/>
        <v>0</v>
      </c>
      <c r="BI461" s="214">
        <f t="shared" si="128"/>
        <v>0</v>
      </c>
      <c r="BJ461" s="25" t="s">
        <v>82</v>
      </c>
      <c r="BK461" s="214">
        <f t="shared" si="129"/>
        <v>0</v>
      </c>
      <c r="BL461" s="25" t="s">
        <v>375</v>
      </c>
      <c r="BM461" s="25" t="s">
        <v>9796</v>
      </c>
    </row>
    <row r="462" spans="2:65" s="1" customFormat="1" ht="31.5" customHeight="1">
      <c r="B462" s="42"/>
      <c r="C462" s="277" t="s">
        <v>3023</v>
      </c>
      <c r="D462" s="277" t="s">
        <v>1079</v>
      </c>
      <c r="E462" s="278" t="s">
        <v>9797</v>
      </c>
      <c r="F462" s="279" t="s">
        <v>9798</v>
      </c>
      <c r="G462" s="280" t="s">
        <v>5275</v>
      </c>
      <c r="H462" s="281">
        <v>6</v>
      </c>
      <c r="I462" s="282"/>
      <c r="J462" s="283">
        <f t="shared" si="120"/>
        <v>0</v>
      </c>
      <c r="K462" s="279" t="s">
        <v>21</v>
      </c>
      <c r="L462" s="284"/>
      <c r="M462" s="285" t="s">
        <v>21</v>
      </c>
      <c r="N462" s="286" t="s">
        <v>45</v>
      </c>
      <c r="O462" s="43"/>
      <c r="P462" s="212">
        <f t="shared" si="121"/>
        <v>0</v>
      </c>
      <c r="Q462" s="212">
        <v>0</v>
      </c>
      <c r="R462" s="212">
        <f t="shared" si="122"/>
        <v>0</v>
      </c>
      <c r="S462" s="212">
        <v>0</v>
      </c>
      <c r="T462" s="213">
        <f t="shared" si="123"/>
        <v>0</v>
      </c>
      <c r="AR462" s="25" t="s">
        <v>619</v>
      </c>
      <c r="AT462" s="25" t="s">
        <v>1079</v>
      </c>
      <c r="AU462" s="25" t="s">
        <v>82</v>
      </c>
      <c r="AY462" s="25" t="s">
        <v>308</v>
      </c>
      <c r="BE462" s="214">
        <f t="shared" si="124"/>
        <v>0</v>
      </c>
      <c r="BF462" s="214">
        <f t="shared" si="125"/>
        <v>0</v>
      </c>
      <c r="BG462" s="214">
        <f t="shared" si="126"/>
        <v>0</v>
      </c>
      <c r="BH462" s="214">
        <f t="shared" si="127"/>
        <v>0</v>
      </c>
      <c r="BI462" s="214">
        <f t="shared" si="128"/>
        <v>0</v>
      </c>
      <c r="BJ462" s="25" t="s">
        <v>82</v>
      </c>
      <c r="BK462" s="214">
        <f t="shared" si="129"/>
        <v>0</v>
      </c>
      <c r="BL462" s="25" t="s">
        <v>375</v>
      </c>
      <c r="BM462" s="25" t="s">
        <v>9799</v>
      </c>
    </row>
    <row r="463" spans="2:65" s="1" customFormat="1" ht="31.5" customHeight="1">
      <c r="B463" s="42"/>
      <c r="C463" s="277" t="s">
        <v>3027</v>
      </c>
      <c r="D463" s="277" t="s">
        <v>1079</v>
      </c>
      <c r="E463" s="278" t="s">
        <v>9800</v>
      </c>
      <c r="F463" s="279" t="s">
        <v>9801</v>
      </c>
      <c r="G463" s="280" t="s">
        <v>5275</v>
      </c>
      <c r="H463" s="281">
        <v>28</v>
      </c>
      <c r="I463" s="282"/>
      <c r="J463" s="283">
        <f t="shared" si="120"/>
        <v>0</v>
      </c>
      <c r="K463" s="279" t="s">
        <v>21</v>
      </c>
      <c r="L463" s="284"/>
      <c r="M463" s="285" t="s">
        <v>21</v>
      </c>
      <c r="N463" s="286" t="s">
        <v>45</v>
      </c>
      <c r="O463" s="43"/>
      <c r="P463" s="212">
        <f t="shared" si="121"/>
        <v>0</v>
      </c>
      <c r="Q463" s="212">
        <v>0</v>
      </c>
      <c r="R463" s="212">
        <f t="shared" si="122"/>
        <v>0</v>
      </c>
      <c r="S463" s="212">
        <v>0</v>
      </c>
      <c r="T463" s="213">
        <f t="shared" si="123"/>
        <v>0</v>
      </c>
      <c r="AR463" s="25" t="s">
        <v>619</v>
      </c>
      <c r="AT463" s="25" t="s">
        <v>1079</v>
      </c>
      <c r="AU463" s="25" t="s">
        <v>82</v>
      </c>
      <c r="AY463" s="25" t="s">
        <v>308</v>
      </c>
      <c r="BE463" s="214">
        <f t="shared" si="124"/>
        <v>0</v>
      </c>
      <c r="BF463" s="214">
        <f t="shared" si="125"/>
        <v>0</v>
      </c>
      <c r="BG463" s="214">
        <f t="shared" si="126"/>
        <v>0</v>
      </c>
      <c r="BH463" s="214">
        <f t="shared" si="127"/>
        <v>0</v>
      </c>
      <c r="BI463" s="214">
        <f t="shared" si="128"/>
        <v>0</v>
      </c>
      <c r="BJ463" s="25" t="s">
        <v>82</v>
      </c>
      <c r="BK463" s="214">
        <f t="shared" si="129"/>
        <v>0</v>
      </c>
      <c r="BL463" s="25" t="s">
        <v>375</v>
      </c>
      <c r="BM463" s="25" t="s">
        <v>9802</v>
      </c>
    </row>
    <row r="464" spans="2:65" s="1" customFormat="1" ht="31.5" customHeight="1">
      <c r="B464" s="42"/>
      <c r="C464" s="277" t="s">
        <v>3035</v>
      </c>
      <c r="D464" s="277" t="s">
        <v>1079</v>
      </c>
      <c r="E464" s="278" t="s">
        <v>9803</v>
      </c>
      <c r="F464" s="279" t="s">
        <v>9804</v>
      </c>
      <c r="G464" s="280" t="s">
        <v>5275</v>
      </c>
      <c r="H464" s="281">
        <v>16</v>
      </c>
      <c r="I464" s="282"/>
      <c r="J464" s="283">
        <f t="shared" si="120"/>
        <v>0</v>
      </c>
      <c r="K464" s="279" t="s">
        <v>21</v>
      </c>
      <c r="L464" s="284"/>
      <c r="M464" s="285" t="s">
        <v>21</v>
      </c>
      <c r="N464" s="286" t="s">
        <v>45</v>
      </c>
      <c r="O464" s="43"/>
      <c r="P464" s="212">
        <f t="shared" si="121"/>
        <v>0</v>
      </c>
      <c r="Q464" s="212">
        <v>0</v>
      </c>
      <c r="R464" s="212">
        <f t="shared" si="122"/>
        <v>0</v>
      </c>
      <c r="S464" s="212">
        <v>0</v>
      </c>
      <c r="T464" s="213">
        <f t="shared" si="123"/>
        <v>0</v>
      </c>
      <c r="AR464" s="25" t="s">
        <v>619</v>
      </c>
      <c r="AT464" s="25" t="s">
        <v>1079</v>
      </c>
      <c r="AU464" s="25" t="s">
        <v>82</v>
      </c>
      <c r="AY464" s="25" t="s">
        <v>308</v>
      </c>
      <c r="BE464" s="214">
        <f t="shared" si="124"/>
        <v>0</v>
      </c>
      <c r="BF464" s="214">
        <f t="shared" si="125"/>
        <v>0</v>
      </c>
      <c r="BG464" s="214">
        <f t="shared" si="126"/>
        <v>0</v>
      </c>
      <c r="BH464" s="214">
        <f t="shared" si="127"/>
        <v>0</v>
      </c>
      <c r="BI464" s="214">
        <f t="shared" si="128"/>
        <v>0</v>
      </c>
      <c r="BJ464" s="25" t="s">
        <v>82</v>
      </c>
      <c r="BK464" s="214">
        <f t="shared" si="129"/>
        <v>0</v>
      </c>
      <c r="BL464" s="25" t="s">
        <v>375</v>
      </c>
      <c r="BM464" s="25" t="s">
        <v>9805</v>
      </c>
    </row>
    <row r="465" spans="2:65" s="1" customFormat="1" ht="31.5" customHeight="1">
      <c r="B465" s="42"/>
      <c r="C465" s="277" t="s">
        <v>3039</v>
      </c>
      <c r="D465" s="277" t="s">
        <v>1079</v>
      </c>
      <c r="E465" s="278" t="s">
        <v>9806</v>
      </c>
      <c r="F465" s="279" t="s">
        <v>9807</v>
      </c>
      <c r="G465" s="280" t="s">
        <v>5275</v>
      </c>
      <c r="H465" s="281">
        <v>123</v>
      </c>
      <c r="I465" s="282"/>
      <c r="J465" s="283">
        <f t="shared" si="120"/>
        <v>0</v>
      </c>
      <c r="K465" s="279" t="s">
        <v>21</v>
      </c>
      <c r="L465" s="284"/>
      <c r="M465" s="285" t="s">
        <v>21</v>
      </c>
      <c r="N465" s="286" t="s">
        <v>45</v>
      </c>
      <c r="O465" s="43"/>
      <c r="P465" s="212">
        <f t="shared" si="121"/>
        <v>0</v>
      </c>
      <c r="Q465" s="212">
        <v>0</v>
      </c>
      <c r="R465" s="212">
        <f t="shared" si="122"/>
        <v>0</v>
      </c>
      <c r="S465" s="212">
        <v>0</v>
      </c>
      <c r="T465" s="213">
        <f t="shared" si="123"/>
        <v>0</v>
      </c>
      <c r="AR465" s="25" t="s">
        <v>619</v>
      </c>
      <c r="AT465" s="25" t="s">
        <v>1079</v>
      </c>
      <c r="AU465" s="25" t="s">
        <v>82</v>
      </c>
      <c r="AY465" s="25" t="s">
        <v>308</v>
      </c>
      <c r="BE465" s="214">
        <f t="shared" si="124"/>
        <v>0</v>
      </c>
      <c r="BF465" s="214">
        <f t="shared" si="125"/>
        <v>0</v>
      </c>
      <c r="BG465" s="214">
        <f t="shared" si="126"/>
        <v>0</v>
      </c>
      <c r="BH465" s="214">
        <f t="shared" si="127"/>
        <v>0</v>
      </c>
      <c r="BI465" s="214">
        <f t="shared" si="128"/>
        <v>0</v>
      </c>
      <c r="BJ465" s="25" t="s">
        <v>82</v>
      </c>
      <c r="BK465" s="214">
        <f t="shared" si="129"/>
        <v>0</v>
      </c>
      <c r="BL465" s="25" t="s">
        <v>375</v>
      </c>
      <c r="BM465" s="25" t="s">
        <v>9808</v>
      </c>
    </row>
    <row r="466" spans="2:65" s="1" customFormat="1" ht="22.5" customHeight="1">
      <c r="B466" s="42"/>
      <c r="C466" s="277" t="s">
        <v>3043</v>
      </c>
      <c r="D466" s="277" t="s">
        <v>1079</v>
      </c>
      <c r="E466" s="278" t="s">
        <v>9809</v>
      </c>
      <c r="F466" s="279" t="s">
        <v>9810</v>
      </c>
      <c r="G466" s="280" t="s">
        <v>5275</v>
      </c>
      <c r="H466" s="281">
        <v>123</v>
      </c>
      <c r="I466" s="282"/>
      <c r="J466" s="283">
        <f t="shared" si="120"/>
        <v>0</v>
      </c>
      <c r="K466" s="279" t="s">
        <v>21</v>
      </c>
      <c r="L466" s="284"/>
      <c r="M466" s="285" t="s">
        <v>21</v>
      </c>
      <c r="N466" s="286" t="s">
        <v>45</v>
      </c>
      <c r="O466" s="43"/>
      <c r="P466" s="212">
        <f t="shared" si="121"/>
        <v>0</v>
      </c>
      <c r="Q466" s="212">
        <v>0</v>
      </c>
      <c r="R466" s="212">
        <f t="shared" si="122"/>
        <v>0</v>
      </c>
      <c r="S466" s="212">
        <v>0</v>
      </c>
      <c r="T466" s="213">
        <f t="shared" si="123"/>
        <v>0</v>
      </c>
      <c r="AR466" s="25" t="s">
        <v>619</v>
      </c>
      <c r="AT466" s="25" t="s">
        <v>1079</v>
      </c>
      <c r="AU466" s="25" t="s">
        <v>82</v>
      </c>
      <c r="AY466" s="25" t="s">
        <v>308</v>
      </c>
      <c r="BE466" s="214">
        <f t="shared" si="124"/>
        <v>0</v>
      </c>
      <c r="BF466" s="214">
        <f t="shared" si="125"/>
        <v>0</v>
      </c>
      <c r="BG466" s="214">
        <f t="shared" si="126"/>
        <v>0</v>
      </c>
      <c r="BH466" s="214">
        <f t="shared" si="127"/>
        <v>0</v>
      </c>
      <c r="BI466" s="214">
        <f t="shared" si="128"/>
        <v>0</v>
      </c>
      <c r="BJ466" s="25" t="s">
        <v>82</v>
      </c>
      <c r="BK466" s="214">
        <f t="shared" si="129"/>
        <v>0</v>
      </c>
      <c r="BL466" s="25" t="s">
        <v>375</v>
      </c>
      <c r="BM466" s="25" t="s">
        <v>9811</v>
      </c>
    </row>
    <row r="467" spans="2:65" s="1" customFormat="1" ht="22.5" customHeight="1">
      <c r="B467" s="42"/>
      <c r="C467" s="277" t="s">
        <v>3048</v>
      </c>
      <c r="D467" s="277" t="s">
        <v>1079</v>
      </c>
      <c r="E467" s="278" t="s">
        <v>9812</v>
      </c>
      <c r="F467" s="279" t="s">
        <v>9813</v>
      </c>
      <c r="G467" s="280" t="s">
        <v>5275</v>
      </c>
      <c r="H467" s="281">
        <v>135</v>
      </c>
      <c r="I467" s="282"/>
      <c r="J467" s="283">
        <f t="shared" si="120"/>
        <v>0</v>
      </c>
      <c r="K467" s="279" t="s">
        <v>21</v>
      </c>
      <c r="L467" s="284"/>
      <c r="M467" s="285" t="s">
        <v>21</v>
      </c>
      <c r="N467" s="286" t="s">
        <v>45</v>
      </c>
      <c r="O467" s="43"/>
      <c r="P467" s="212">
        <f t="shared" si="121"/>
        <v>0</v>
      </c>
      <c r="Q467" s="212">
        <v>0</v>
      </c>
      <c r="R467" s="212">
        <f t="shared" si="122"/>
        <v>0</v>
      </c>
      <c r="S467" s="212">
        <v>0</v>
      </c>
      <c r="T467" s="213">
        <f t="shared" si="123"/>
        <v>0</v>
      </c>
      <c r="AR467" s="25" t="s">
        <v>619</v>
      </c>
      <c r="AT467" s="25" t="s">
        <v>1079</v>
      </c>
      <c r="AU467" s="25" t="s">
        <v>82</v>
      </c>
      <c r="AY467" s="25" t="s">
        <v>308</v>
      </c>
      <c r="BE467" s="214">
        <f t="shared" si="124"/>
        <v>0</v>
      </c>
      <c r="BF467" s="214">
        <f t="shared" si="125"/>
        <v>0</v>
      </c>
      <c r="BG467" s="214">
        <f t="shared" si="126"/>
        <v>0</v>
      </c>
      <c r="BH467" s="214">
        <f t="shared" si="127"/>
        <v>0</v>
      </c>
      <c r="BI467" s="214">
        <f t="shared" si="128"/>
        <v>0</v>
      </c>
      <c r="BJ467" s="25" t="s">
        <v>82</v>
      </c>
      <c r="BK467" s="214">
        <f t="shared" si="129"/>
        <v>0</v>
      </c>
      <c r="BL467" s="25" t="s">
        <v>375</v>
      </c>
      <c r="BM467" s="25" t="s">
        <v>9814</v>
      </c>
    </row>
    <row r="468" spans="2:65" s="1" customFormat="1" ht="22.5" customHeight="1">
      <c r="B468" s="42"/>
      <c r="C468" s="277" t="s">
        <v>3051</v>
      </c>
      <c r="D468" s="277" t="s">
        <v>1079</v>
      </c>
      <c r="E468" s="278" t="s">
        <v>9815</v>
      </c>
      <c r="F468" s="279" t="s">
        <v>9816</v>
      </c>
      <c r="G468" s="280" t="s">
        <v>5275</v>
      </c>
      <c r="H468" s="281">
        <v>135</v>
      </c>
      <c r="I468" s="282"/>
      <c r="J468" s="283">
        <f t="shared" si="120"/>
        <v>0</v>
      </c>
      <c r="K468" s="279" t="s">
        <v>21</v>
      </c>
      <c r="L468" s="284"/>
      <c r="M468" s="285" t="s">
        <v>21</v>
      </c>
      <c r="N468" s="286" t="s">
        <v>45</v>
      </c>
      <c r="O468" s="43"/>
      <c r="P468" s="212">
        <f t="shared" si="121"/>
        <v>0</v>
      </c>
      <c r="Q468" s="212">
        <v>0</v>
      </c>
      <c r="R468" s="212">
        <f t="shared" si="122"/>
        <v>0</v>
      </c>
      <c r="S468" s="212">
        <v>0</v>
      </c>
      <c r="T468" s="213">
        <f t="shared" si="123"/>
        <v>0</v>
      </c>
      <c r="AR468" s="25" t="s">
        <v>619</v>
      </c>
      <c r="AT468" s="25" t="s">
        <v>1079</v>
      </c>
      <c r="AU468" s="25" t="s">
        <v>82</v>
      </c>
      <c r="AY468" s="25" t="s">
        <v>308</v>
      </c>
      <c r="BE468" s="214">
        <f t="shared" si="124"/>
        <v>0</v>
      </c>
      <c r="BF468" s="214">
        <f t="shared" si="125"/>
        <v>0</v>
      </c>
      <c r="BG468" s="214">
        <f t="shared" si="126"/>
        <v>0</v>
      </c>
      <c r="BH468" s="214">
        <f t="shared" si="127"/>
        <v>0</v>
      </c>
      <c r="BI468" s="214">
        <f t="shared" si="128"/>
        <v>0</v>
      </c>
      <c r="BJ468" s="25" t="s">
        <v>82</v>
      </c>
      <c r="BK468" s="214">
        <f t="shared" si="129"/>
        <v>0</v>
      </c>
      <c r="BL468" s="25" t="s">
        <v>375</v>
      </c>
      <c r="BM468" s="25" t="s">
        <v>9817</v>
      </c>
    </row>
    <row r="469" spans="2:65" s="1" customFormat="1" ht="22.5" customHeight="1">
      <c r="B469" s="42"/>
      <c r="C469" s="277" t="s">
        <v>3055</v>
      </c>
      <c r="D469" s="277" t="s">
        <v>1079</v>
      </c>
      <c r="E469" s="278" t="s">
        <v>9818</v>
      </c>
      <c r="F469" s="279" t="s">
        <v>9819</v>
      </c>
      <c r="G469" s="280" t="s">
        <v>5275</v>
      </c>
      <c r="H469" s="281">
        <v>61</v>
      </c>
      <c r="I469" s="282"/>
      <c r="J469" s="283">
        <f t="shared" si="120"/>
        <v>0</v>
      </c>
      <c r="K469" s="279" t="s">
        <v>21</v>
      </c>
      <c r="L469" s="284"/>
      <c r="M469" s="285" t="s">
        <v>21</v>
      </c>
      <c r="N469" s="286" t="s">
        <v>45</v>
      </c>
      <c r="O469" s="43"/>
      <c r="P469" s="212">
        <f t="shared" si="121"/>
        <v>0</v>
      </c>
      <c r="Q469" s="212">
        <v>0</v>
      </c>
      <c r="R469" s="212">
        <f t="shared" si="122"/>
        <v>0</v>
      </c>
      <c r="S469" s="212">
        <v>0</v>
      </c>
      <c r="T469" s="213">
        <f t="shared" si="123"/>
        <v>0</v>
      </c>
      <c r="AR469" s="25" t="s">
        <v>619</v>
      </c>
      <c r="AT469" s="25" t="s">
        <v>1079</v>
      </c>
      <c r="AU469" s="25" t="s">
        <v>82</v>
      </c>
      <c r="AY469" s="25" t="s">
        <v>308</v>
      </c>
      <c r="BE469" s="214">
        <f t="shared" si="124"/>
        <v>0</v>
      </c>
      <c r="BF469" s="214">
        <f t="shared" si="125"/>
        <v>0</v>
      </c>
      <c r="BG469" s="214">
        <f t="shared" si="126"/>
        <v>0</v>
      </c>
      <c r="BH469" s="214">
        <f t="shared" si="127"/>
        <v>0</v>
      </c>
      <c r="BI469" s="214">
        <f t="shared" si="128"/>
        <v>0</v>
      </c>
      <c r="BJ469" s="25" t="s">
        <v>82</v>
      </c>
      <c r="BK469" s="214">
        <f t="shared" si="129"/>
        <v>0</v>
      </c>
      <c r="BL469" s="25" t="s">
        <v>375</v>
      </c>
      <c r="BM469" s="25" t="s">
        <v>9820</v>
      </c>
    </row>
    <row r="470" spans="2:65" s="1" customFormat="1" ht="22.5" customHeight="1">
      <c r="B470" s="42"/>
      <c r="C470" s="277" t="s">
        <v>3060</v>
      </c>
      <c r="D470" s="277" t="s">
        <v>1079</v>
      </c>
      <c r="E470" s="278" t="s">
        <v>9821</v>
      </c>
      <c r="F470" s="279" t="s">
        <v>9822</v>
      </c>
      <c r="G470" s="280" t="s">
        <v>5275</v>
      </c>
      <c r="H470" s="281">
        <v>61</v>
      </c>
      <c r="I470" s="282"/>
      <c r="J470" s="283">
        <f t="shared" si="120"/>
        <v>0</v>
      </c>
      <c r="K470" s="279" t="s">
        <v>21</v>
      </c>
      <c r="L470" s="284"/>
      <c r="M470" s="285" t="s">
        <v>21</v>
      </c>
      <c r="N470" s="286" t="s">
        <v>45</v>
      </c>
      <c r="O470" s="43"/>
      <c r="P470" s="212">
        <f t="shared" si="121"/>
        <v>0</v>
      </c>
      <c r="Q470" s="212">
        <v>0</v>
      </c>
      <c r="R470" s="212">
        <f t="shared" si="122"/>
        <v>0</v>
      </c>
      <c r="S470" s="212">
        <v>0</v>
      </c>
      <c r="T470" s="213">
        <f t="shared" si="123"/>
        <v>0</v>
      </c>
      <c r="AR470" s="25" t="s">
        <v>619</v>
      </c>
      <c r="AT470" s="25" t="s">
        <v>1079</v>
      </c>
      <c r="AU470" s="25" t="s">
        <v>82</v>
      </c>
      <c r="AY470" s="25" t="s">
        <v>308</v>
      </c>
      <c r="BE470" s="214">
        <f t="shared" si="124"/>
        <v>0</v>
      </c>
      <c r="BF470" s="214">
        <f t="shared" si="125"/>
        <v>0</v>
      </c>
      <c r="BG470" s="214">
        <f t="shared" si="126"/>
        <v>0</v>
      </c>
      <c r="BH470" s="214">
        <f t="shared" si="127"/>
        <v>0</v>
      </c>
      <c r="BI470" s="214">
        <f t="shared" si="128"/>
        <v>0</v>
      </c>
      <c r="BJ470" s="25" t="s">
        <v>82</v>
      </c>
      <c r="BK470" s="214">
        <f t="shared" si="129"/>
        <v>0</v>
      </c>
      <c r="BL470" s="25" t="s">
        <v>375</v>
      </c>
      <c r="BM470" s="25" t="s">
        <v>9823</v>
      </c>
    </row>
    <row r="471" spans="2:65" s="1" customFormat="1" ht="22.5" customHeight="1">
      <c r="B471" s="42"/>
      <c r="C471" s="277" t="s">
        <v>3064</v>
      </c>
      <c r="D471" s="277" t="s">
        <v>1079</v>
      </c>
      <c r="E471" s="278" t="s">
        <v>9824</v>
      </c>
      <c r="F471" s="279" t="s">
        <v>9825</v>
      </c>
      <c r="G471" s="280" t="s">
        <v>5275</v>
      </c>
      <c r="H471" s="281">
        <v>68</v>
      </c>
      <c r="I471" s="282"/>
      <c r="J471" s="283">
        <f t="shared" si="120"/>
        <v>0</v>
      </c>
      <c r="K471" s="279" t="s">
        <v>21</v>
      </c>
      <c r="L471" s="284"/>
      <c r="M471" s="285" t="s">
        <v>21</v>
      </c>
      <c r="N471" s="286" t="s">
        <v>45</v>
      </c>
      <c r="O471" s="43"/>
      <c r="P471" s="212">
        <f t="shared" si="121"/>
        <v>0</v>
      </c>
      <c r="Q471" s="212">
        <v>0</v>
      </c>
      <c r="R471" s="212">
        <f t="shared" si="122"/>
        <v>0</v>
      </c>
      <c r="S471" s="212">
        <v>0</v>
      </c>
      <c r="T471" s="213">
        <f t="shared" si="123"/>
        <v>0</v>
      </c>
      <c r="AR471" s="25" t="s">
        <v>619</v>
      </c>
      <c r="AT471" s="25" t="s">
        <v>1079</v>
      </c>
      <c r="AU471" s="25" t="s">
        <v>82</v>
      </c>
      <c r="AY471" s="25" t="s">
        <v>308</v>
      </c>
      <c r="BE471" s="214">
        <f t="shared" si="124"/>
        <v>0</v>
      </c>
      <c r="BF471" s="214">
        <f t="shared" si="125"/>
        <v>0</v>
      </c>
      <c r="BG471" s="214">
        <f t="shared" si="126"/>
        <v>0</v>
      </c>
      <c r="BH471" s="214">
        <f t="shared" si="127"/>
        <v>0</v>
      </c>
      <c r="BI471" s="214">
        <f t="shared" si="128"/>
        <v>0</v>
      </c>
      <c r="BJ471" s="25" t="s">
        <v>82</v>
      </c>
      <c r="BK471" s="214">
        <f t="shared" si="129"/>
        <v>0</v>
      </c>
      <c r="BL471" s="25" t="s">
        <v>375</v>
      </c>
      <c r="BM471" s="25" t="s">
        <v>9826</v>
      </c>
    </row>
    <row r="472" spans="2:65" s="1" customFormat="1" ht="22.5" customHeight="1">
      <c r="B472" s="42"/>
      <c r="C472" s="277" t="s">
        <v>3069</v>
      </c>
      <c r="D472" s="277" t="s">
        <v>1079</v>
      </c>
      <c r="E472" s="278" t="s">
        <v>9827</v>
      </c>
      <c r="F472" s="279" t="s">
        <v>9828</v>
      </c>
      <c r="G472" s="280" t="s">
        <v>5275</v>
      </c>
      <c r="H472" s="281">
        <v>68</v>
      </c>
      <c r="I472" s="282"/>
      <c r="J472" s="283">
        <f t="shared" si="120"/>
        <v>0</v>
      </c>
      <c r="K472" s="279" t="s">
        <v>21</v>
      </c>
      <c r="L472" s="284"/>
      <c r="M472" s="285" t="s">
        <v>21</v>
      </c>
      <c r="N472" s="286" t="s">
        <v>45</v>
      </c>
      <c r="O472" s="43"/>
      <c r="P472" s="212">
        <f t="shared" si="121"/>
        <v>0</v>
      </c>
      <c r="Q472" s="212">
        <v>0</v>
      </c>
      <c r="R472" s="212">
        <f t="shared" si="122"/>
        <v>0</v>
      </c>
      <c r="S472" s="212">
        <v>0</v>
      </c>
      <c r="T472" s="213">
        <f t="shared" si="123"/>
        <v>0</v>
      </c>
      <c r="AR472" s="25" t="s">
        <v>619</v>
      </c>
      <c r="AT472" s="25" t="s">
        <v>1079</v>
      </c>
      <c r="AU472" s="25" t="s">
        <v>82</v>
      </c>
      <c r="AY472" s="25" t="s">
        <v>308</v>
      </c>
      <c r="BE472" s="214">
        <f t="shared" si="124"/>
        <v>0</v>
      </c>
      <c r="BF472" s="214">
        <f t="shared" si="125"/>
        <v>0</v>
      </c>
      <c r="BG472" s="214">
        <f t="shared" si="126"/>
        <v>0</v>
      </c>
      <c r="BH472" s="214">
        <f t="shared" si="127"/>
        <v>0</v>
      </c>
      <c r="BI472" s="214">
        <f t="shared" si="128"/>
        <v>0</v>
      </c>
      <c r="BJ472" s="25" t="s">
        <v>82</v>
      </c>
      <c r="BK472" s="214">
        <f t="shared" si="129"/>
        <v>0</v>
      </c>
      <c r="BL472" s="25" t="s">
        <v>375</v>
      </c>
      <c r="BM472" s="25" t="s">
        <v>9829</v>
      </c>
    </row>
    <row r="473" spans="2:65" s="1" customFormat="1" ht="22.5" customHeight="1">
      <c r="B473" s="42"/>
      <c r="C473" s="277" t="s">
        <v>3073</v>
      </c>
      <c r="D473" s="277" t="s">
        <v>1079</v>
      </c>
      <c r="E473" s="278" t="s">
        <v>9830</v>
      </c>
      <c r="F473" s="279" t="s">
        <v>9831</v>
      </c>
      <c r="G473" s="280" t="s">
        <v>5275</v>
      </c>
      <c r="H473" s="281">
        <v>4</v>
      </c>
      <c r="I473" s="282"/>
      <c r="J473" s="283">
        <f t="shared" si="120"/>
        <v>0</v>
      </c>
      <c r="K473" s="279" t="s">
        <v>21</v>
      </c>
      <c r="L473" s="284"/>
      <c r="M473" s="285" t="s">
        <v>21</v>
      </c>
      <c r="N473" s="286" t="s">
        <v>45</v>
      </c>
      <c r="O473" s="43"/>
      <c r="P473" s="212">
        <f t="shared" si="121"/>
        <v>0</v>
      </c>
      <c r="Q473" s="212">
        <v>0</v>
      </c>
      <c r="R473" s="212">
        <f t="shared" si="122"/>
        <v>0</v>
      </c>
      <c r="S473" s="212">
        <v>0</v>
      </c>
      <c r="T473" s="213">
        <f t="shared" si="123"/>
        <v>0</v>
      </c>
      <c r="AR473" s="25" t="s">
        <v>619</v>
      </c>
      <c r="AT473" s="25" t="s">
        <v>1079</v>
      </c>
      <c r="AU473" s="25" t="s">
        <v>82</v>
      </c>
      <c r="AY473" s="25" t="s">
        <v>308</v>
      </c>
      <c r="BE473" s="214">
        <f t="shared" si="124"/>
        <v>0</v>
      </c>
      <c r="BF473" s="214">
        <f t="shared" si="125"/>
        <v>0</v>
      </c>
      <c r="BG473" s="214">
        <f t="shared" si="126"/>
        <v>0</v>
      </c>
      <c r="BH473" s="214">
        <f t="shared" si="127"/>
        <v>0</v>
      </c>
      <c r="BI473" s="214">
        <f t="shared" si="128"/>
        <v>0</v>
      </c>
      <c r="BJ473" s="25" t="s">
        <v>82</v>
      </c>
      <c r="BK473" s="214">
        <f t="shared" si="129"/>
        <v>0</v>
      </c>
      <c r="BL473" s="25" t="s">
        <v>375</v>
      </c>
      <c r="BM473" s="25" t="s">
        <v>9832</v>
      </c>
    </row>
    <row r="474" spans="2:65" s="1" customFormat="1" ht="22.5" customHeight="1">
      <c r="B474" s="42"/>
      <c r="C474" s="277" t="s">
        <v>3077</v>
      </c>
      <c r="D474" s="277" t="s">
        <v>1079</v>
      </c>
      <c r="E474" s="278" t="s">
        <v>9833</v>
      </c>
      <c r="F474" s="279" t="s">
        <v>9834</v>
      </c>
      <c r="G474" s="280" t="s">
        <v>5275</v>
      </c>
      <c r="H474" s="281">
        <v>4</v>
      </c>
      <c r="I474" s="282"/>
      <c r="J474" s="283">
        <f t="shared" si="120"/>
        <v>0</v>
      </c>
      <c r="K474" s="279" t="s">
        <v>21</v>
      </c>
      <c r="L474" s="284"/>
      <c r="M474" s="285" t="s">
        <v>21</v>
      </c>
      <c r="N474" s="286" t="s">
        <v>45</v>
      </c>
      <c r="O474" s="43"/>
      <c r="P474" s="212">
        <f t="shared" si="121"/>
        <v>0</v>
      </c>
      <c r="Q474" s="212">
        <v>0</v>
      </c>
      <c r="R474" s="212">
        <f t="shared" si="122"/>
        <v>0</v>
      </c>
      <c r="S474" s="212">
        <v>0</v>
      </c>
      <c r="T474" s="213">
        <f t="shared" si="123"/>
        <v>0</v>
      </c>
      <c r="AR474" s="25" t="s">
        <v>619</v>
      </c>
      <c r="AT474" s="25" t="s">
        <v>1079</v>
      </c>
      <c r="AU474" s="25" t="s">
        <v>82</v>
      </c>
      <c r="AY474" s="25" t="s">
        <v>308</v>
      </c>
      <c r="BE474" s="214">
        <f t="shared" si="124"/>
        <v>0</v>
      </c>
      <c r="BF474" s="214">
        <f t="shared" si="125"/>
        <v>0</v>
      </c>
      <c r="BG474" s="214">
        <f t="shared" si="126"/>
        <v>0</v>
      </c>
      <c r="BH474" s="214">
        <f t="shared" si="127"/>
        <v>0</v>
      </c>
      <c r="BI474" s="214">
        <f t="shared" si="128"/>
        <v>0</v>
      </c>
      <c r="BJ474" s="25" t="s">
        <v>82</v>
      </c>
      <c r="BK474" s="214">
        <f t="shared" si="129"/>
        <v>0</v>
      </c>
      <c r="BL474" s="25" t="s">
        <v>375</v>
      </c>
      <c r="BM474" s="25" t="s">
        <v>9835</v>
      </c>
    </row>
    <row r="475" spans="2:65" s="1" customFormat="1" ht="22.5" customHeight="1">
      <c r="B475" s="42"/>
      <c r="C475" s="277" t="s">
        <v>3082</v>
      </c>
      <c r="D475" s="277" t="s">
        <v>1079</v>
      </c>
      <c r="E475" s="278" t="s">
        <v>9836</v>
      </c>
      <c r="F475" s="279" t="s">
        <v>9837</v>
      </c>
      <c r="G475" s="280" t="s">
        <v>5275</v>
      </c>
      <c r="H475" s="281">
        <v>136</v>
      </c>
      <c r="I475" s="282"/>
      <c r="J475" s="283">
        <f t="shared" si="120"/>
        <v>0</v>
      </c>
      <c r="K475" s="279" t="s">
        <v>21</v>
      </c>
      <c r="L475" s="284"/>
      <c r="M475" s="285" t="s">
        <v>21</v>
      </c>
      <c r="N475" s="286" t="s">
        <v>45</v>
      </c>
      <c r="O475" s="43"/>
      <c r="P475" s="212">
        <f t="shared" si="121"/>
        <v>0</v>
      </c>
      <c r="Q475" s="212">
        <v>0</v>
      </c>
      <c r="R475" s="212">
        <f t="shared" si="122"/>
        <v>0</v>
      </c>
      <c r="S475" s="212">
        <v>0</v>
      </c>
      <c r="T475" s="213">
        <f t="shared" si="123"/>
        <v>0</v>
      </c>
      <c r="AR475" s="25" t="s">
        <v>619</v>
      </c>
      <c r="AT475" s="25" t="s">
        <v>1079</v>
      </c>
      <c r="AU475" s="25" t="s">
        <v>82</v>
      </c>
      <c r="AY475" s="25" t="s">
        <v>308</v>
      </c>
      <c r="BE475" s="214">
        <f t="shared" si="124"/>
        <v>0</v>
      </c>
      <c r="BF475" s="214">
        <f t="shared" si="125"/>
        <v>0</v>
      </c>
      <c r="BG475" s="214">
        <f t="shared" si="126"/>
        <v>0</v>
      </c>
      <c r="BH475" s="214">
        <f t="shared" si="127"/>
        <v>0</v>
      </c>
      <c r="BI475" s="214">
        <f t="shared" si="128"/>
        <v>0</v>
      </c>
      <c r="BJ475" s="25" t="s">
        <v>82</v>
      </c>
      <c r="BK475" s="214">
        <f t="shared" si="129"/>
        <v>0</v>
      </c>
      <c r="BL475" s="25" t="s">
        <v>375</v>
      </c>
      <c r="BM475" s="25" t="s">
        <v>9838</v>
      </c>
    </row>
    <row r="476" spans="2:65" s="1" customFormat="1" ht="22.5" customHeight="1">
      <c r="B476" s="42"/>
      <c r="C476" s="277" t="s">
        <v>3084</v>
      </c>
      <c r="D476" s="277" t="s">
        <v>1079</v>
      </c>
      <c r="E476" s="278" t="s">
        <v>9839</v>
      </c>
      <c r="F476" s="279" t="s">
        <v>9840</v>
      </c>
      <c r="G476" s="280" t="s">
        <v>5275</v>
      </c>
      <c r="H476" s="281">
        <v>136</v>
      </c>
      <c r="I476" s="282"/>
      <c r="J476" s="283">
        <f t="shared" si="120"/>
        <v>0</v>
      </c>
      <c r="K476" s="279" t="s">
        <v>21</v>
      </c>
      <c r="L476" s="284"/>
      <c r="M476" s="285" t="s">
        <v>21</v>
      </c>
      <c r="N476" s="286" t="s">
        <v>45</v>
      </c>
      <c r="O476" s="43"/>
      <c r="P476" s="212">
        <f t="shared" si="121"/>
        <v>0</v>
      </c>
      <c r="Q476" s="212">
        <v>0</v>
      </c>
      <c r="R476" s="212">
        <f t="shared" si="122"/>
        <v>0</v>
      </c>
      <c r="S476" s="212">
        <v>0</v>
      </c>
      <c r="T476" s="213">
        <f t="shared" si="123"/>
        <v>0</v>
      </c>
      <c r="AR476" s="25" t="s">
        <v>619</v>
      </c>
      <c r="AT476" s="25" t="s">
        <v>1079</v>
      </c>
      <c r="AU476" s="25" t="s">
        <v>82</v>
      </c>
      <c r="AY476" s="25" t="s">
        <v>308</v>
      </c>
      <c r="BE476" s="214">
        <f t="shared" si="124"/>
        <v>0</v>
      </c>
      <c r="BF476" s="214">
        <f t="shared" si="125"/>
        <v>0</v>
      </c>
      <c r="BG476" s="214">
        <f t="shared" si="126"/>
        <v>0</v>
      </c>
      <c r="BH476" s="214">
        <f t="shared" si="127"/>
        <v>0</v>
      </c>
      <c r="BI476" s="214">
        <f t="shared" si="128"/>
        <v>0</v>
      </c>
      <c r="BJ476" s="25" t="s">
        <v>82</v>
      </c>
      <c r="BK476" s="214">
        <f t="shared" si="129"/>
        <v>0</v>
      </c>
      <c r="BL476" s="25" t="s">
        <v>375</v>
      </c>
      <c r="BM476" s="25" t="s">
        <v>9841</v>
      </c>
    </row>
    <row r="477" spans="2:65" s="1" customFormat="1" ht="22.5" customHeight="1">
      <c r="B477" s="42"/>
      <c r="C477" s="277" t="s">
        <v>3086</v>
      </c>
      <c r="D477" s="277" t="s">
        <v>1079</v>
      </c>
      <c r="E477" s="278" t="s">
        <v>9842</v>
      </c>
      <c r="F477" s="279" t="s">
        <v>9843</v>
      </c>
      <c r="G477" s="280" t="s">
        <v>5275</v>
      </c>
      <c r="H477" s="281">
        <v>4</v>
      </c>
      <c r="I477" s="282"/>
      <c r="J477" s="283">
        <f t="shared" si="120"/>
        <v>0</v>
      </c>
      <c r="K477" s="279" t="s">
        <v>21</v>
      </c>
      <c r="L477" s="284"/>
      <c r="M477" s="285" t="s">
        <v>21</v>
      </c>
      <c r="N477" s="286" t="s">
        <v>45</v>
      </c>
      <c r="O477" s="43"/>
      <c r="P477" s="212">
        <f t="shared" si="121"/>
        <v>0</v>
      </c>
      <c r="Q477" s="212">
        <v>0</v>
      </c>
      <c r="R477" s="212">
        <f t="shared" si="122"/>
        <v>0</v>
      </c>
      <c r="S477" s="212">
        <v>0</v>
      </c>
      <c r="T477" s="213">
        <f t="shared" si="123"/>
        <v>0</v>
      </c>
      <c r="AR477" s="25" t="s">
        <v>619</v>
      </c>
      <c r="AT477" s="25" t="s">
        <v>1079</v>
      </c>
      <c r="AU477" s="25" t="s">
        <v>82</v>
      </c>
      <c r="AY477" s="25" t="s">
        <v>308</v>
      </c>
      <c r="BE477" s="214">
        <f t="shared" si="124"/>
        <v>0</v>
      </c>
      <c r="BF477" s="214">
        <f t="shared" si="125"/>
        <v>0</v>
      </c>
      <c r="BG477" s="214">
        <f t="shared" si="126"/>
        <v>0</v>
      </c>
      <c r="BH477" s="214">
        <f t="shared" si="127"/>
        <v>0</v>
      </c>
      <c r="BI477" s="214">
        <f t="shared" si="128"/>
        <v>0</v>
      </c>
      <c r="BJ477" s="25" t="s">
        <v>82</v>
      </c>
      <c r="BK477" s="214">
        <f t="shared" si="129"/>
        <v>0</v>
      </c>
      <c r="BL477" s="25" t="s">
        <v>375</v>
      </c>
      <c r="BM477" s="25" t="s">
        <v>9844</v>
      </c>
    </row>
    <row r="478" spans="2:65" s="1" customFormat="1" ht="22.5" customHeight="1">
      <c r="B478" s="42"/>
      <c r="C478" s="277" t="s">
        <v>3088</v>
      </c>
      <c r="D478" s="277" t="s">
        <v>1079</v>
      </c>
      <c r="E478" s="278" t="s">
        <v>9845</v>
      </c>
      <c r="F478" s="279" t="s">
        <v>9846</v>
      </c>
      <c r="G478" s="280" t="s">
        <v>5275</v>
      </c>
      <c r="H478" s="281">
        <v>4</v>
      </c>
      <c r="I478" s="282"/>
      <c r="J478" s="283">
        <f t="shared" si="120"/>
        <v>0</v>
      </c>
      <c r="K478" s="279" t="s">
        <v>21</v>
      </c>
      <c r="L478" s="284"/>
      <c r="M478" s="285" t="s">
        <v>21</v>
      </c>
      <c r="N478" s="286" t="s">
        <v>45</v>
      </c>
      <c r="O478" s="43"/>
      <c r="P478" s="212">
        <f t="shared" si="121"/>
        <v>0</v>
      </c>
      <c r="Q478" s="212">
        <v>0</v>
      </c>
      <c r="R478" s="212">
        <f t="shared" si="122"/>
        <v>0</v>
      </c>
      <c r="S478" s="212">
        <v>0</v>
      </c>
      <c r="T478" s="213">
        <f t="shared" si="123"/>
        <v>0</v>
      </c>
      <c r="AR478" s="25" t="s">
        <v>619</v>
      </c>
      <c r="AT478" s="25" t="s">
        <v>1079</v>
      </c>
      <c r="AU478" s="25" t="s">
        <v>82</v>
      </c>
      <c r="AY478" s="25" t="s">
        <v>308</v>
      </c>
      <c r="BE478" s="214">
        <f t="shared" si="124"/>
        <v>0</v>
      </c>
      <c r="BF478" s="214">
        <f t="shared" si="125"/>
        <v>0</v>
      </c>
      <c r="BG478" s="214">
        <f t="shared" si="126"/>
        <v>0</v>
      </c>
      <c r="BH478" s="214">
        <f t="shared" si="127"/>
        <v>0</v>
      </c>
      <c r="BI478" s="214">
        <f t="shared" si="128"/>
        <v>0</v>
      </c>
      <c r="BJ478" s="25" t="s">
        <v>82</v>
      </c>
      <c r="BK478" s="214">
        <f t="shared" si="129"/>
        <v>0</v>
      </c>
      <c r="BL478" s="25" t="s">
        <v>375</v>
      </c>
      <c r="BM478" s="25" t="s">
        <v>9847</v>
      </c>
    </row>
    <row r="479" spans="2:65" s="1" customFormat="1" ht="22.5" customHeight="1">
      <c r="B479" s="42"/>
      <c r="C479" s="277" t="s">
        <v>3091</v>
      </c>
      <c r="D479" s="277" t="s">
        <v>1079</v>
      </c>
      <c r="E479" s="278" t="s">
        <v>9848</v>
      </c>
      <c r="F479" s="279" t="s">
        <v>9825</v>
      </c>
      <c r="G479" s="280" t="s">
        <v>5275</v>
      </c>
      <c r="H479" s="281">
        <v>4</v>
      </c>
      <c r="I479" s="282"/>
      <c r="J479" s="283">
        <f t="shared" si="120"/>
        <v>0</v>
      </c>
      <c r="K479" s="279" t="s">
        <v>21</v>
      </c>
      <c r="L479" s="284"/>
      <c r="M479" s="285" t="s">
        <v>21</v>
      </c>
      <c r="N479" s="286" t="s">
        <v>45</v>
      </c>
      <c r="O479" s="43"/>
      <c r="P479" s="212">
        <f t="shared" si="121"/>
        <v>0</v>
      </c>
      <c r="Q479" s="212">
        <v>0</v>
      </c>
      <c r="R479" s="212">
        <f t="shared" si="122"/>
        <v>0</v>
      </c>
      <c r="S479" s="212">
        <v>0</v>
      </c>
      <c r="T479" s="213">
        <f t="shared" si="123"/>
        <v>0</v>
      </c>
      <c r="AR479" s="25" t="s">
        <v>619</v>
      </c>
      <c r="AT479" s="25" t="s">
        <v>1079</v>
      </c>
      <c r="AU479" s="25" t="s">
        <v>82</v>
      </c>
      <c r="AY479" s="25" t="s">
        <v>308</v>
      </c>
      <c r="BE479" s="214">
        <f t="shared" si="124"/>
        <v>0</v>
      </c>
      <c r="BF479" s="214">
        <f t="shared" si="125"/>
        <v>0</v>
      </c>
      <c r="BG479" s="214">
        <f t="shared" si="126"/>
        <v>0</v>
      </c>
      <c r="BH479" s="214">
        <f t="shared" si="127"/>
        <v>0</v>
      </c>
      <c r="BI479" s="214">
        <f t="shared" si="128"/>
        <v>0</v>
      </c>
      <c r="BJ479" s="25" t="s">
        <v>82</v>
      </c>
      <c r="BK479" s="214">
        <f t="shared" si="129"/>
        <v>0</v>
      </c>
      <c r="BL479" s="25" t="s">
        <v>375</v>
      </c>
      <c r="BM479" s="25" t="s">
        <v>9849</v>
      </c>
    </row>
    <row r="480" spans="2:65" s="1" customFormat="1" ht="22.5" customHeight="1">
      <c r="B480" s="42"/>
      <c r="C480" s="277" t="s">
        <v>3095</v>
      </c>
      <c r="D480" s="277" t="s">
        <v>1079</v>
      </c>
      <c r="E480" s="278" t="s">
        <v>9827</v>
      </c>
      <c r="F480" s="279" t="s">
        <v>9828</v>
      </c>
      <c r="G480" s="280" t="s">
        <v>5275</v>
      </c>
      <c r="H480" s="281">
        <v>4</v>
      </c>
      <c r="I480" s="282"/>
      <c r="J480" s="283">
        <f t="shared" si="120"/>
        <v>0</v>
      </c>
      <c r="K480" s="279" t="s">
        <v>21</v>
      </c>
      <c r="L480" s="284"/>
      <c r="M480" s="285" t="s">
        <v>21</v>
      </c>
      <c r="N480" s="286" t="s">
        <v>45</v>
      </c>
      <c r="O480" s="43"/>
      <c r="P480" s="212">
        <f t="shared" si="121"/>
        <v>0</v>
      </c>
      <c r="Q480" s="212">
        <v>0</v>
      </c>
      <c r="R480" s="212">
        <f t="shared" si="122"/>
        <v>0</v>
      </c>
      <c r="S480" s="212">
        <v>0</v>
      </c>
      <c r="T480" s="213">
        <f t="shared" si="123"/>
        <v>0</v>
      </c>
      <c r="AR480" s="25" t="s">
        <v>619</v>
      </c>
      <c r="AT480" s="25" t="s">
        <v>1079</v>
      </c>
      <c r="AU480" s="25" t="s">
        <v>82</v>
      </c>
      <c r="AY480" s="25" t="s">
        <v>308</v>
      </c>
      <c r="BE480" s="214">
        <f t="shared" si="124"/>
        <v>0</v>
      </c>
      <c r="BF480" s="214">
        <f t="shared" si="125"/>
        <v>0</v>
      </c>
      <c r="BG480" s="214">
        <f t="shared" si="126"/>
        <v>0</v>
      </c>
      <c r="BH480" s="214">
        <f t="shared" si="127"/>
        <v>0</v>
      </c>
      <c r="BI480" s="214">
        <f t="shared" si="128"/>
        <v>0</v>
      </c>
      <c r="BJ480" s="25" t="s">
        <v>82</v>
      </c>
      <c r="BK480" s="214">
        <f t="shared" si="129"/>
        <v>0</v>
      </c>
      <c r="BL480" s="25" t="s">
        <v>375</v>
      </c>
      <c r="BM480" s="25" t="s">
        <v>9850</v>
      </c>
    </row>
    <row r="481" spans="2:65" s="1" customFormat="1" ht="31.5" customHeight="1">
      <c r="B481" s="42"/>
      <c r="C481" s="277" t="s">
        <v>3101</v>
      </c>
      <c r="D481" s="277" t="s">
        <v>1079</v>
      </c>
      <c r="E481" s="278" t="s">
        <v>9851</v>
      </c>
      <c r="F481" s="279" t="s">
        <v>9852</v>
      </c>
      <c r="G481" s="280" t="s">
        <v>5275</v>
      </c>
      <c r="H481" s="281">
        <v>514</v>
      </c>
      <c r="I481" s="282"/>
      <c r="J481" s="283">
        <f t="shared" si="120"/>
        <v>0</v>
      </c>
      <c r="K481" s="279" t="s">
        <v>21</v>
      </c>
      <c r="L481" s="284"/>
      <c r="M481" s="285" t="s">
        <v>21</v>
      </c>
      <c r="N481" s="286" t="s">
        <v>45</v>
      </c>
      <c r="O481" s="43"/>
      <c r="P481" s="212">
        <f t="shared" si="121"/>
        <v>0</v>
      </c>
      <c r="Q481" s="212">
        <v>0</v>
      </c>
      <c r="R481" s="212">
        <f t="shared" si="122"/>
        <v>0</v>
      </c>
      <c r="S481" s="212">
        <v>0</v>
      </c>
      <c r="T481" s="213">
        <f t="shared" si="123"/>
        <v>0</v>
      </c>
      <c r="AR481" s="25" t="s">
        <v>619</v>
      </c>
      <c r="AT481" s="25" t="s">
        <v>1079</v>
      </c>
      <c r="AU481" s="25" t="s">
        <v>82</v>
      </c>
      <c r="AY481" s="25" t="s">
        <v>308</v>
      </c>
      <c r="BE481" s="214">
        <f t="shared" si="124"/>
        <v>0</v>
      </c>
      <c r="BF481" s="214">
        <f t="shared" si="125"/>
        <v>0</v>
      </c>
      <c r="BG481" s="214">
        <f t="shared" si="126"/>
        <v>0</v>
      </c>
      <c r="BH481" s="214">
        <f t="shared" si="127"/>
        <v>0</v>
      </c>
      <c r="BI481" s="214">
        <f t="shared" si="128"/>
        <v>0</v>
      </c>
      <c r="BJ481" s="25" t="s">
        <v>82</v>
      </c>
      <c r="BK481" s="214">
        <f t="shared" si="129"/>
        <v>0</v>
      </c>
      <c r="BL481" s="25" t="s">
        <v>375</v>
      </c>
      <c r="BM481" s="25" t="s">
        <v>9853</v>
      </c>
    </row>
    <row r="482" spans="2:65" s="1" customFormat="1" ht="31.5" customHeight="1">
      <c r="B482" s="42"/>
      <c r="C482" s="277" t="s">
        <v>3107</v>
      </c>
      <c r="D482" s="277" t="s">
        <v>1079</v>
      </c>
      <c r="E482" s="278" t="s">
        <v>9854</v>
      </c>
      <c r="F482" s="279" t="s">
        <v>9855</v>
      </c>
      <c r="G482" s="280" t="s">
        <v>5275</v>
      </c>
      <c r="H482" s="281">
        <v>259</v>
      </c>
      <c r="I482" s="282"/>
      <c r="J482" s="283">
        <f t="shared" si="120"/>
        <v>0</v>
      </c>
      <c r="K482" s="279" t="s">
        <v>21</v>
      </c>
      <c r="L482" s="284"/>
      <c r="M482" s="285" t="s">
        <v>21</v>
      </c>
      <c r="N482" s="286" t="s">
        <v>45</v>
      </c>
      <c r="O482" s="43"/>
      <c r="P482" s="212">
        <f t="shared" si="121"/>
        <v>0</v>
      </c>
      <c r="Q482" s="212">
        <v>0</v>
      </c>
      <c r="R482" s="212">
        <f t="shared" si="122"/>
        <v>0</v>
      </c>
      <c r="S482" s="212">
        <v>0</v>
      </c>
      <c r="T482" s="213">
        <f t="shared" si="123"/>
        <v>0</v>
      </c>
      <c r="AR482" s="25" t="s">
        <v>619</v>
      </c>
      <c r="AT482" s="25" t="s">
        <v>1079</v>
      </c>
      <c r="AU482" s="25" t="s">
        <v>82</v>
      </c>
      <c r="AY482" s="25" t="s">
        <v>308</v>
      </c>
      <c r="BE482" s="214">
        <f t="shared" si="124"/>
        <v>0</v>
      </c>
      <c r="BF482" s="214">
        <f t="shared" si="125"/>
        <v>0</v>
      </c>
      <c r="BG482" s="214">
        <f t="shared" si="126"/>
        <v>0</v>
      </c>
      <c r="BH482" s="214">
        <f t="shared" si="127"/>
        <v>0</v>
      </c>
      <c r="BI482" s="214">
        <f t="shared" si="128"/>
        <v>0</v>
      </c>
      <c r="BJ482" s="25" t="s">
        <v>82</v>
      </c>
      <c r="BK482" s="214">
        <f t="shared" si="129"/>
        <v>0</v>
      </c>
      <c r="BL482" s="25" t="s">
        <v>375</v>
      </c>
      <c r="BM482" s="25" t="s">
        <v>9856</v>
      </c>
    </row>
    <row r="483" spans="2:65" s="1" customFormat="1" ht="31.5" customHeight="1">
      <c r="B483" s="42"/>
      <c r="C483" s="277" t="s">
        <v>3113</v>
      </c>
      <c r="D483" s="277" t="s">
        <v>1079</v>
      </c>
      <c r="E483" s="278" t="s">
        <v>9857</v>
      </c>
      <c r="F483" s="279" t="s">
        <v>9858</v>
      </c>
      <c r="G483" s="280" t="s">
        <v>5275</v>
      </c>
      <c r="H483" s="281">
        <v>96</v>
      </c>
      <c r="I483" s="282"/>
      <c r="J483" s="283">
        <f t="shared" si="120"/>
        <v>0</v>
      </c>
      <c r="K483" s="279" t="s">
        <v>21</v>
      </c>
      <c r="L483" s="284"/>
      <c r="M483" s="285" t="s">
        <v>21</v>
      </c>
      <c r="N483" s="286" t="s">
        <v>45</v>
      </c>
      <c r="O483" s="43"/>
      <c r="P483" s="212">
        <f t="shared" si="121"/>
        <v>0</v>
      </c>
      <c r="Q483" s="212">
        <v>0</v>
      </c>
      <c r="R483" s="212">
        <f t="shared" si="122"/>
        <v>0</v>
      </c>
      <c r="S483" s="212">
        <v>0</v>
      </c>
      <c r="T483" s="213">
        <f t="shared" si="123"/>
        <v>0</v>
      </c>
      <c r="AR483" s="25" t="s">
        <v>619</v>
      </c>
      <c r="AT483" s="25" t="s">
        <v>1079</v>
      </c>
      <c r="AU483" s="25" t="s">
        <v>82</v>
      </c>
      <c r="AY483" s="25" t="s">
        <v>308</v>
      </c>
      <c r="BE483" s="214">
        <f t="shared" si="124"/>
        <v>0</v>
      </c>
      <c r="BF483" s="214">
        <f t="shared" si="125"/>
        <v>0</v>
      </c>
      <c r="BG483" s="214">
        <f t="shared" si="126"/>
        <v>0</v>
      </c>
      <c r="BH483" s="214">
        <f t="shared" si="127"/>
        <v>0</v>
      </c>
      <c r="BI483" s="214">
        <f t="shared" si="128"/>
        <v>0</v>
      </c>
      <c r="BJ483" s="25" t="s">
        <v>82</v>
      </c>
      <c r="BK483" s="214">
        <f t="shared" si="129"/>
        <v>0</v>
      </c>
      <c r="BL483" s="25" t="s">
        <v>375</v>
      </c>
      <c r="BM483" s="25" t="s">
        <v>9859</v>
      </c>
    </row>
    <row r="484" spans="2:65" s="1" customFormat="1" ht="31.5" customHeight="1">
      <c r="B484" s="42"/>
      <c r="C484" s="277" t="s">
        <v>3119</v>
      </c>
      <c r="D484" s="277" t="s">
        <v>1079</v>
      </c>
      <c r="E484" s="278" t="s">
        <v>9860</v>
      </c>
      <c r="F484" s="279" t="s">
        <v>9861</v>
      </c>
      <c r="G484" s="280" t="s">
        <v>5275</v>
      </c>
      <c r="H484" s="281">
        <v>45</v>
      </c>
      <c r="I484" s="282"/>
      <c r="J484" s="283">
        <f t="shared" si="120"/>
        <v>0</v>
      </c>
      <c r="K484" s="279" t="s">
        <v>21</v>
      </c>
      <c r="L484" s="284"/>
      <c r="M484" s="285" t="s">
        <v>21</v>
      </c>
      <c r="N484" s="286" t="s">
        <v>45</v>
      </c>
      <c r="O484" s="43"/>
      <c r="P484" s="212">
        <f t="shared" si="121"/>
        <v>0</v>
      </c>
      <c r="Q484" s="212">
        <v>0</v>
      </c>
      <c r="R484" s="212">
        <f t="shared" si="122"/>
        <v>0</v>
      </c>
      <c r="S484" s="212">
        <v>0</v>
      </c>
      <c r="T484" s="213">
        <f t="shared" si="123"/>
        <v>0</v>
      </c>
      <c r="AR484" s="25" t="s">
        <v>619</v>
      </c>
      <c r="AT484" s="25" t="s">
        <v>1079</v>
      </c>
      <c r="AU484" s="25" t="s">
        <v>82</v>
      </c>
      <c r="AY484" s="25" t="s">
        <v>308</v>
      </c>
      <c r="BE484" s="214">
        <f t="shared" si="124"/>
        <v>0</v>
      </c>
      <c r="BF484" s="214">
        <f t="shared" si="125"/>
        <v>0</v>
      </c>
      <c r="BG484" s="214">
        <f t="shared" si="126"/>
        <v>0</v>
      </c>
      <c r="BH484" s="214">
        <f t="shared" si="127"/>
        <v>0</v>
      </c>
      <c r="BI484" s="214">
        <f t="shared" si="128"/>
        <v>0</v>
      </c>
      <c r="BJ484" s="25" t="s">
        <v>82</v>
      </c>
      <c r="BK484" s="214">
        <f t="shared" si="129"/>
        <v>0</v>
      </c>
      <c r="BL484" s="25" t="s">
        <v>375</v>
      </c>
      <c r="BM484" s="25" t="s">
        <v>9862</v>
      </c>
    </row>
    <row r="485" spans="2:65" s="1" customFormat="1" ht="31.5" customHeight="1">
      <c r="B485" s="42"/>
      <c r="C485" s="277" t="s">
        <v>3125</v>
      </c>
      <c r="D485" s="277" t="s">
        <v>1079</v>
      </c>
      <c r="E485" s="278" t="s">
        <v>9863</v>
      </c>
      <c r="F485" s="279" t="s">
        <v>9864</v>
      </c>
      <c r="G485" s="280" t="s">
        <v>5275</v>
      </c>
      <c r="H485" s="281">
        <v>2</v>
      </c>
      <c r="I485" s="282"/>
      <c r="J485" s="283">
        <f t="shared" si="120"/>
        <v>0</v>
      </c>
      <c r="K485" s="279" t="s">
        <v>21</v>
      </c>
      <c r="L485" s="284"/>
      <c r="M485" s="285" t="s">
        <v>21</v>
      </c>
      <c r="N485" s="286" t="s">
        <v>45</v>
      </c>
      <c r="O485" s="43"/>
      <c r="P485" s="212">
        <f t="shared" si="121"/>
        <v>0</v>
      </c>
      <c r="Q485" s="212">
        <v>0</v>
      </c>
      <c r="R485" s="212">
        <f t="shared" si="122"/>
        <v>0</v>
      </c>
      <c r="S485" s="212">
        <v>0</v>
      </c>
      <c r="T485" s="213">
        <f t="shared" si="123"/>
        <v>0</v>
      </c>
      <c r="AR485" s="25" t="s">
        <v>619</v>
      </c>
      <c r="AT485" s="25" t="s">
        <v>1079</v>
      </c>
      <c r="AU485" s="25" t="s">
        <v>82</v>
      </c>
      <c r="AY485" s="25" t="s">
        <v>308</v>
      </c>
      <c r="BE485" s="214">
        <f t="shared" si="124"/>
        <v>0</v>
      </c>
      <c r="BF485" s="214">
        <f t="shared" si="125"/>
        <v>0</v>
      </c>
      <c r="BG485" s="214">
        <f t="shared" si="126"/>
        <v>0</v>
      </c>
      <c r="BH485" s="214">
        <f t="shared" si="127"/>
        <v>0</v>
      </c>
      <c r="BI485" s="214">
        <f t="shared" si="128"/>
        <v>0</v>
      </c>
      <c r="BJ485" s="25" t="s">
        <v>82</v>
      </c>
      <c r="BK485" s="214">
        <f t="shared" si="129"/>
        <v>0</v>
      </c>
      <c r="BL485" s="25" t="s">
        <v>375</v>
      </c>
      <c r="BM485" s="25" t="s">
        <v>9865</v>
      </c>
    </row>
    <row r="486" spans="2:65" s="1" customFormat="1" ht="31.5" customHeight="1">
      <c r="B486" s="42"/>
      <c r="C486" s="277" t="s">
        <v>3129</v>
      </c>
      <c r="D486" s="277" t="s">
        <v>1079</v>
      </c>
      <c r="E486" s="278" t="s">
        <v>9866</v>
      </c>
      <c r="F486" s="279" t="s">
        <v>9867</v>
      </c>
      <c r="G486" s="280" t="s">
        <v>5275</v>
      </c>
      <c r="H486" s="281">
        <v>84</v>
      </c>
      <c r="I486" s="282"/>
      <c r="J486" s="283">
        <f t="shared" si="120"/>
        <v>0</v>
      </c>
      <c r="K486" s="279" t="s">
        <v>21</v>
      </c>
      <c r="L486" s="284"/>
      <c r="M486" s="285" t="s">
        <v>21</v>
      </c>
      <c r="N486" s="286" t="s">
        <v>45</v>
      </c>
      <c r="O486" s="43"/>
      <c r="P486" s="212">
        <f t="shared" si="121"/>
        <v>0</v>
      </c>
      <c r="Q486" s="212">
        <v>0</v>
      </c>
      <c r="R486" s="212">
        <f t="shared" si="122"/>
        <v>0</v>
      </c>
      <c r="S486" s="212">
        <v>0</v>
      </c>
      <c r="T486" s="213">
        <f t="shared" si="123"/>
        <v>0</v>
      </c>
      <c r="AR486" s="25" t="s">
        <v>619</v>
      </c>
      <c r="AT486" s="25" t="s">
        <v>1079</v>
      </c>
      <c r="AU486" s="25" t="s">
        <v>82</v>
      </c>
      <c r="AY486" s="25" t="s">
        <v>308</v>
      </c>
      <c r="BE486" s="214">
        <f t="shared" si="124"/>
        <v>0</v>
      </c>
      <c r="BF486" s="214">
        <f t="shared" si="125"/>
        <v>0</v>
      </c>
      <c r="BG486" s="214">
        <f t="shared" si="126"/>
        <v>0</v>
      </c>
      <c r="BH486" s="214">
        <f t="shared" si="127"/>
        <v>0</v>
      </c>
      <c r="BI486" s="214">
        <f t="shared" si="128"/>
        <v>0</v>
      </c>
      <c r="BJ486" s="25" t="s">
        <v>82</v>
      </c>
      <c r="BK486" s="214">
        <f t="shared" si="129"/>
        <v>0</v>
      </c>
      <c r="BL486" s="25" t="s">
        <v>375</v>
      </c>
      <c r="BM486" s="25" t="s">
        <v>9868</v>
      </c>
    </row>
    <row r="487" spans="2:65" s="1" customFormat="1" ht="22.5" customHeight="1">
      <c r="B487" s="42"/>
      <c r="C487" s="277" t="s">
        <v>3135</v>
      </c>
      <c r="D487" s="277" t="s">
        <v>1079</v>
      </c>
      <c r="E487" s="278" t="s">
        <v>9869</v>
      </c>
      <c r="F487" s="279" t="s">
        <v>9870</v>
      </c>
      <c r="G487" s="280" t="s">
        <v>5275</v>
      </c>
      <c r="H487" s="281">
        <v>84</v>
      </c>
      <c r="I487" s="282"/>
      <c r="J487" s="283">
        <f t="shared" si="120"/>
        <v>0</v>
      </c>
      <c r="K487" s="279" t="s">
        <v>21</v>
      </c>
      <c r="L487" s="284"/>
      <c r="M487" s="285" t="s">
        <v>21</v>
      </c>
      <c r="N487" s="286" t="s">
        <v>45</v>
      </c>
      <c r="O487" s="43"/>
      <c r="P487" s="212">
        <f t="shared" si="121"/>
        <v>0</v>
      </c>
      <c r="Q487" s="212">
        <v>0</v>
      </c>
      <c r="R487" s="212">
        <f t="shared" si="122"/>
        <v>0</v>
      </c>
      <c r="S487" s="212">
        <v>0</v>
      </c>
      <c r="T487" s="213">
        <f t="shared" si="123"/>
        <v>0</v>
      </c>
      <c r="AR487" s="25" t="s">
        <v>619</v>
      </c>
      <c r="AT487" s="25" t="s">
        <v>1079</v>
      </c>
      <c r="AU487" s="25" t="s">
        <v>82</v>
      </c>
      <c r="AY487" s="25" t="s">
        <v>308</v>
      </c>
      <c r="BE487" s="214">
        <f t="shared" si="124"/>
        <v>0</v>
      </c>
      <c r="BF487" s="214">
        <f t="shared" si="125"/>
        <v>0</v>
      </c>
      <c r="BG487" s="214">
        <f t="shared" si="126"/>
        <v>0</v>
      </c>
      <c r="BH487" s="214">
        <f t="shared" si="127"/>
        <v>0</v>
      </c>
      <c r="BI487" s="214">
        <f t="shared" si="128"/>
        <v>0</v>
      </c>
      <c r="BJ487" s="25" t="s">
        <v>82</v>
      </c>
      <c r="BK487" s="214">
        <f t="shared" si="129"/>
        <v>0</v>
      </c>
      <c r="BL487" s="25" t="s">
        <v>375</v>
      </c>
      <c r="BM487" s="25" t="s">
        <v>9871</v>
      </c>
    </row>
    <row r="488" spans="2:65" s="1" customFormat="1" ht="22.5" customHeight="1">
      <c r="B488" s="42"/>
      <c r="C488" s="277" t="s">
        <v>3140</v>
      </c>
      <c r="D488" s="277" t="s">
        <v>1079</v>
      </c>
      <c r="E488" s="278" t="s">
        <v>9872</v>
      </c>
      <c r="F488" s="279" t="s">
        <v>9873</v>
      </c>
      <c r="G488" s="280" t="s">
        <v>5275</v>
      </c>
      <c r="H488" s="281">
        <v>74</v>
      </c>
      <c r="I488" s="282"/>
      <c r="J488" s="283">
        <f t="shared" si="120"/>
        <v>0</v>
      </c>
      <c r="K488" s="279" t="s">
        <v>21</v>
      </c>
      <c r="L488" s="284"/>
      <c r="M488" s="285" t="s">
        <v>21</v>
      </c>
      <c r="N488" s="286" t="s">
        <v>45</v>
      </c>
      <c r="O488" s="43"/>
      <c r="P488" s="212">
        <f t="shared" si="121"/>
        <v>0</v>
      </c>
      <c r="Q488" s="212">
        <v>0</v>
      </c>
      <c r="R488" s="212">
        <f t="shared" si="122"/>
        <v>0</v>
      </c>
      <c r="S488" s="212">
        <v>0</v>
      </c>
      <c r="T488" s="213">
        <f t="shared" si="123"/>
        <v>0</v>
      </c>
      <c r="AR488" s="25" t="s">
        <v>619</v>
      </c>
      <c r="AT488" s="25" t="s">
        <v>1079</v>
      </c>
      <c r="AU488" s="25" t="s">
        <v>82</v>
      </c>
      <c r="AY488" s="25" t="s">
        <v>308</v>
      </c>
      <c r="BE488" s="214">
        <f t="shared" si="124"/>
        <v>0</v>
      </c>
      <c r="BF488" s="214">
        <f t="shared" si="125"/>
        <v>0</v>
      </c>
      <c r="BG488" s="214">
        <f t="shared" si="126"/>
        <v>0</v>
      </c>
      <c r="BH488" s="214">
        <f t="shared" si="127"/>
        <v>0</v>
      </c>
      <c r="BI488" s="214">
        <f t="shared" si="128"/>
        <v>0</v>
      </c>
      <c r="BJ488" s="25" t="s">
        <v>82</v>
      </c>
      <c r="BK488" s="214">
        <f t="shared" si="129"/>
        <v>0</v>
      </c>
      <c r="BL488" s="25" t="s">
        <v>375</v>
      </c>
      <c r="BM488" s="25" t="s">
        <v>9874</v>
      </c>
    </row>
    <row r="489" spans="2:65" s="1" customFormat="1" ht="31.5" customHeight="1">
      <c r="B489" s="42"/>
      <c r="C489" s="277" t="s">
        <v>3146</v>
      </c>
      <c r="D489" s="277" t="s">
        <v>1079</v>
      </c>
      <c r="E489" s="278" t="s">
        <v>9875</v>
      </c>
      <c r="F489" s="279" t="s">
        <v>9876</v>
      </c>
      <c r="G489" s="280" t="s">
        <v>5275</v>
      </c>
      <c r="H489" s="281">
        <v>94</v>
      </c>
      <c r="I489" s="282"/>
      <c r="J489" s="283">
        <f t="shared" si="120"/>
        <v>0</v>
      </c>
      <c r="K489" s="279" t="s">
        <v>21</v>
      </c>
      <c r="L489" s="284"/>
      <c r="M489" s="285" t="s">
        <v>21</v>
      </c>
      <c r="N489" s="286" t="s">
        <v>45</v>
      </c>
      <c r="O489" s="43"/>
      <c r="P489" s="212">
        <f t="shared" si="121"/>
        <v>0</v>
      </c>
      <c r="Q489" s="212">
        <v>0</v>
      </c>
      <c r="R489" s="212">
        <f t="shared" si="122"/>
        <v>0</v>
      </c>
      <c r="S489" s="212">
        <v>0</v>
      </c>
      <c r="T489" s="213">
        <f t="shared" si="123"/>
        <v>0</v>
      </c>
      <c r="AR489" s="25" t="s">
        <v>619</v>
      </c>
      <c r="AT489" s="25" t="s">
        <v>1079</v>
      </c>
      <c r="AU489" s="25" t="s">
        <v>82</v>
      </c>
      <c r="AY489" s="25" t="s">
        <v>308</v>
      </c>
      <c r="BE489" s="214">
        <f t="shared" si="124"/>
        <v>0</v>
      </c>
      <c r="BF489" s="214">
        <f t="shared" si="125"/>
        <v>0</v>
      </c>
      <c r="BG489" s="214">
        <f t="shared" si="126"/>
        <v>0</v>
      </c>
      <c r="BH489" s="214">
        <f t="shared" si="127"/>
        <v>0</v>
      </c>
      <c r="BI489" s="214">
        <f t="shared" si="128"/>
        <v>0</v>
      </c>
      <c r="BJ489" s="25" t="s">
        <v>82</v>
      </c>
      <c r="BK489" s="214">
        <f t="shared" si="129"/>
        <v>0</v>
      </c>
      <c r="BL489" s="25" t="s">
        <v>375</v>
      </c>
      <c r="BM489" s="25" t="s">
        <v>9877</v>
      </c>
    </row>
    <row r="490" spans="2:65" s="1" customFormat="1" ht="31.5" customHeight="1">
      <c r="B490" s="42"/>
      <c r="C490" s="277" t="s">
        <v>3152</v>
      </c>
      <c r="D490" s="277" t="s">
        <v>1079</v>
      </c>
      <c r="E490" s="278" t="s">
        <v>9878</v>
      </c>
      <c r="F490" s="279" t="s">
        <v>9879</v>
      </c>
      <c r="G490" s="280" t="s">
        <v>5275</v>
      </c>
      <c r="H490" s="281">
        <v>94</v>
      </c>
      <c r="I490" s="282"/>
      <c r="J490" s="283">
        <f t="shared" si="120"/>
        <v>0</v>
      </c>
      <c r="K490" s="279" t="s">
        <v>21</v>
      </c>
      <c r="L490" s="284"/>
      <c r="M490" s="285" t="s">
        <v>21</v>
      </c>
      <c r="N490" s="286" t="s">
        <v>45</v>
      </c>
      <c r="O490" s="43"/>
      <c r="P490" s="212">
        <f t="shared" si="121"/>
        <v>0</v>
      </c>
      <c r="Q490" s="212">
        <v>0</v>
      </c>
      <c r="R490" s="212">
        <f t="shared" si="122"/>
        <v>0</v>
      </c>
      <c r="S490" s="212">
        <v>0</v>
      </c>
      <c r="T490" s="213">
        <f t="shared" si="123"/>
        <v>0</v>
      </c>
      <c r="AR490" s="25" t="s">
        <v>619</v>
      </c>
      <c r="AT490" s="25" t="s">
        <v>1079</v>
      </c>
      <c r="AU490" s="25" t="s">
        <v>82</v>
      </c>
      <c r="AY490" s="25" t="s">
        <v>308</v>
      </c>
      <c r="BE490" s="214">
        <f t="shared" si="124"/>
        <v>0</v>
      </c>
      <c r="BF490" s="214">
        <f t="shared" si="125"/>
        <v>0</v>
      </c>
      <c r="BG490" s="214">
        <f t="shared" si="126"/>
        <v>0</v>
      </c>
      <c r="BH490" s="214">
        <f t="shared" si="127"/>
        <v>0</v>
      </c>
      <c r="BI490" s="214">
        <f t="shared" si="128"/>
        <v>0</v>
      </c>
      <c r="BJ490" s="25" t="s">
        <v>82</v>
      </c>
      <c r="BK490" s="214">
        <f t="shared" si="129"/>
        <v>0</v>
      </c>
      <c r="BL490" s="25" t="s">
        <v>375</v>
      </c>
      <c r="BM490" s="25" t="s">
        <v>9880</v>
      </c>
    </row>
    <row r="491" spans="2:65" s="1" customFormat="1" ht="31.5" customHeight="1">
      <c r="B491" s="42"/>
      <c r="C491" s="277" t="s">
        <v>3158</v>
      </c>
      <c r="D491" s="277" t="s">
        <v>1079</v>
      </c>
      <c r="E491" s="278" t="s">
        <v>9881</v>
      </c>
      <c r="F491" s="279" t="s">
        <v>9882</v>
      </c>
      <c r="G491" s="280" t="s">
        <v>5275</v>
      </c>
      <c r="H491" s="281">
        <v>94</v>
      </c>
      <c r="I491" s="282"/>
      <c r="J491" s="283">
        <f t="shared" si="120"/>
        <v>0</v>
      </c>
      <c r="K491" s="279" t="s">
        <v>21</v>
      </c>
      <c r="L491" s="284"/>
      <c r="M491" s="285" t="s">
        <v>21</v>
      </c>
      <c r="N491" s="286" t="s">
        <v>45</v>
      </c>
      <c r="O491" s="43"/>
      <c r="P491" s="212">
        <f t="shared" si="121"/>
        <v>0</v>
      </c>
      <c r="Q491" s="212">
        <v>0</v>
      </c>
      <c r="R491" s="212">
        <f t="shared" si="122"/>
        <v>0</v>
      </c>
      <c r="S491" s="212">
        <v>0</v>
      </c>
      <c r="T491" s="213">
        <f t="shared" si="123"/>
        <v>0</v>
      </c>
      <c r="AR491" s="25" t="s">
        <v>619</v>
      </c>
      <c r="AT491" s="25" t="s">
        <v>1079</v>
      </c>
      <c r="AU491" s="25" t="s">
        <v>82</v>
      </c>
      <c r="AY491" s="25" t="s">
        <v>308</v>
      </c>
      <c r="BE491" s="214">
        <f t="shared" si="124"/>
        <v>0</v>
      </c>
      <c r="BF491" s="214">
        <f t="shared" si="125"/>
        <v>0</v>
      </c>
      <c r="BG491" s="214">
        <f t="shared" si="126"/>
        <v>0</v>
      </c>
      <c r="BH491" s="214">
        <f t="shared" si="127"/>
        <v>0</v>
      </c>
      <c r="BI491" s="214">
        <f t="shared" si="128"/>
        <v>0</v>
      </c>
      <c r="BJ491" s="25" t="s">
        <v>82</v>
      </c>
      <c r="BK491" s="214">
        <f t="shared" si="129"/>
        <v>0</v>
      </c>
      <c r="BL491" s="25" t="s">
        <v>375</v>
      </c>
      <c r="BM491" s="25" t="s">
        <v>9883</v>
      </c>
    </row>
    <row r="492" spans="2:65" s="1" customFormat="1" ht="22.5" customHeight="1">
      <c r="B492" s="42"/>
      <c r="C492" s="277" t="s">
        <v>3164</v>
      </c>
      <c r="D492" s="277" t="s">
        <v>1079</v>
      </c>
      <c r="E492" s="278" t="s">
        <v>9884</v>
      </c>
      <c r="F492" s="279" t="s">
        <v>9885</v>
      </c>
      <c r="G492" s="280" t="s">
        <v>5275</v>
      </c>
      <c r="H492" s="281">
        <v>2</v>
      </c>
      <c r="I492" s="282"/>
      <c r="J492" s="283">
        <f t="shared" si="120"/>
        <v>0</v>
      </c>
      <c r="K492" s="279" t="s">
        <v>21</v>
      </c>
      <c r="L492" s="284"/>
      <c r="M492" s="285" t="s">
        <v>21</v>
      </c>
      <c r="N492" s="286" t="s">
        <v>45</v>
      </c>
      <c r="O492" s="43"/>
      <c r="P492" s="212">
        <f t="shared" si="121"/>
        <v>0</v>
      </c>
      <c r="Q492" s="212">
        <v>0</v>
      </c>
      <c r="R492" s="212">
        <f t="shared" si="122"/>
        <v>0</v>
      </c>
      <c r="S492" s="212">
        <v>0</v>
      </c>
      <c r="T492" s="213">
        <f t="shared" si="123"/>
        <v>0</v>
      </c>
      <c r="AR492" s="25" t="s">
        <v>619</v>
      </c>
      <c r="AT492" s="25" t="s">
        <v>1079</v>
      </c>
      <c r="AU492" s="25" t="s">
        <v>82</v>
      </c>
      <c r="AY492" s="25" t="s">
        <v>308</v>
      </c>
      <c r="BE492" s="214">
        <f t="shared" si="124"/>
        <v>0</v>
      </c>
      <c r="BF492" s="214">
        <f t="shared" si="125"/>
        <v>0</v>
      </c>
      <c r="BG492" s="214">
        <f t="shared" si="126"/>
        <v>0</v>
      </c>
      <c r="BH492" s="214">
        <f t="shared" si="127"/>
        <v>0</v>
      </c>
      <c r="BI492" s="214">
        <f t="shared" si="128"/>
        <v>0</v>
      </c>
      <c r="BJ492" s="25" t="s">
        <v>82</v>
      </c>
      <c r="BK492" s="214">
        <f t="shared" si="129"/>
        <v>0</v>
      </c>
      <c r="BL492" s="25" t="s">
        <v>375</v>
      </c>
      <c r="BM492" s="25" t="s">
        <v>9886</v>
      </c>
    </row>
    <row r="493" spans="2:65" s="1" customFormat="1" ht="22.5" customHeight="1">
      <c r="B493" s="42"/>
      <c r="C493" s="277" t="s">
        <v>3170</v>
      </c>
      <c r="D493" s="277" t="s">
        <v>1079</v>
      </c>
      <c r="E493" s="278" t="s">
        <v>9887</v>
      </c>
      <c r="F493" s="279" t="s">
        <v>9888</v>
      </c>
      <c r="G493" s="280" t="s">
        <v>5275</v>
      </c>
      <c r="H493" s="281">
        <v>2</v>
      </c>
      <c r="I493" s="282"/>
      <c r="J493" s="283">
        <f t="shared" si="120"/>
        <v>0</v>
      </c>
      <c r="K493" s="279" t="s">
        <v>21</v>
      </c>
      <c r="L493" s="284"/>
      <c r="M493" s="285" t="s">
        <v>21</v>
      </c>
      <c r="N493" s="286" t="s">
        <v>45</v>
      </c>
      <c r="O493" s="43"/>
      <c r="P493" s="212">
        <f t="shared" si="121"/>
        <v>0</v>
      </c>
      <c r="Q493" s="212">
        <v>0</v>
      </c>
      <c r="R493" s="212">
        <f t="shared" si="122"/>
        <v>0</v>
      </c>
      <c r="S493" s="212">
        <v>0</v>
      </c>
      <c r="T493" s="213">
        <f t="shared" si="123"/>
        <v>0</v>
      </c>
      <c r="AR493" s="25" t="s">
        <v>619</v>
      </c>
      <c r="AT493" s="25" t="s">
        <v>1079</v>
      </c>
      <c r="AU493" s="25" t="s">
        <v>82</v>
      </c>
      <c r="AY493" s="25" t="s">
        <v>308</v>
      </c>
      <c r="BE493" s="214">
        <f t="shared" si="124"/>
        <v>0</v>
      </c>
      <c r="BF493" s="214">
        <f t="shared" si="125"/>
        <v>0</v>
      </c>
      <c r="BG493" s="214">
        <f t="shared" si="126"/>
        <v>0</v>
      </c>
      <c r="BH493" s="214">
        <f t="shared" si="127"/>
        <v>0</v>
      </c>
      <c r="BI493" s="214">
        <f t="shared" si="128"/>
        <v>0</v>
      </c>
      <c r="BJ493" s="25" t="s">
        <v>82</v>
      </c>
      <c r="BK493" s="214">
        <f t="shared" si="129"/>
        <v>0</v>
      </c>
      <c r="BL493" s="25" t="s">
        <v>375</v>
      </c>
      <c r="BM493" s="25" t="s">
        <v>9889</v>
      </c>
    </row>
    <row r="494" spans="2:65" s="1" customFormat="1" ht="22.5" customHeight="1">
      <c r="B494" s="42"/>
      <c r="C494" s="277" t="s">
        <v>3177</v>
      </c>
      <c r="D494" s="277" t="s">
        <v>1079</v>
      </c>
      <c r="E494" s="278" t="s">
        <v>9890</v>
      </c>
      <c r="F494" s="279" t="s">
        <v>9891</v>
      </c>
      <c r="G494" s="280" t="s">
        <v>5275</v>
      </c>
      <c r="H494" s="281">
        <v>1</v>
      </c>
      <c r="I494" s="282"/>
      <c r="J494" s="283">
        <f t="shared" si="120"/>
        <v>0</v>
      </c>
      <c r="K494" s="279" t="s">
        <v>21</v>
      </c>
      <c r="L494" s="284"/>
      <c r="M494" s="285" t="s">
        <v>21</v>
      </c>
      <c r="N494" s="286" t="s">
        <v>45</v>
      </c>
      <c r="O494" s="43"/>
      <c r="P494" s="212">
        <f t="shared" si="121"/>
        <v>0</v>
      </c>
      <c r="Q494" s="212">
        <v>0</v>
      </c>
      <c r="R494" s="212">
        <f t="shared" si="122"/>
        <v>0</v>
      </c>
      <c r="S494" s="212">
        <v>0</v>
      </c>
      <c r="T494" s="213">
        <f t="shared" si="123"/>
        <v>0</v>
      </c>
      <c r="AR494" s="25" t="s">
        <v>619</v>
      </c>
      <c r="AT494" s="25" t="s">
        <v>1079</v>
      </c>
      <c r="AU494" s="25" t="s">
        <v>82</v>
      </c>
      <c r="AY494" s="25" t="s">
        <v>308</v>
      </c>
      <c r="BE494" s="214">
        <f t="shared" si="124"/>
        <v>0</v>
      </c>
      <c r="BF494" s="214">
        <f t="shared" si="125"/>
        <v>0</v>
      </c>
      <c r="BG494" s="214">
        <f t="shared" si="126"/>
        <v>0</v>
      </c>
      <c r="BH494" s="214">
        <f t="shared" si="127"/>
        <v>0</v>
      </c>
      <c r="BI494" s="214">
        <f t="shared" si="128"/>
        <v>0</v>
      </c>
      <c r="BJ494" s="25" t="s">
        <v>82</v>
      </c>
      <c r="BK494" s="214">
        <f t="shared" si="129"/>
        <v>0</v>
      </c>
      <c r="BL494" s="25" t="s">
        <v>375</v>
      </c>
      <c r="BM494" s="25" t="s">
        <v>9892</v>
      </c>
    </row>
    <row r="495" spans="2:65" s="11" customFormat="1" ht="37.35" customHeight="1">
      <c r="B495" s="186"/>
      <c r="C495" s="187"/>
      <c r="D495" s="200" t="s">
        <v>73</v>
      </c>
      <c r="E495" s="296" t="s">
        <v>9893</v>
      </c>
      <c r="F495" s="296" t="s">
        <v>9894</v>
      </c>
      <c r="G495" s="187"/>
      <c r="H495" s="187"/>
      <c r="I495" s="190"/>
      <c r="J495" s="297">
        <f>BK495</f>
        <v>0</v>
      </c>
      <c r="K495" s="187"/>
      <c r="L495" s="192"/>
      <c r="M495" s="193"/>
      <c r="N495" s="194"/>
      <c r="O495" s="194"/>
      <c r="P495" s="195">
        <f>SUM(P496:P533)</f>
        <v>0</v>
      </c>
      <c r="Q495" s="194"/>
      <c r="R495" s="195">
        <f>SUM(R496:R533)</f>
        <v>0</v>
      </c>
      <c r="S495" s="194"/>
      <c r="T495" s="196">
        <f>SUM(T496:T533)</f>
        <v>0</v>
      </c>
      <c r="AR495" s="197" t="s">
        <v>84</v>
      </c>
      <c r="AT495" s="198" t="s">
        <v>73</v>
      </c>
      <c r="AU495" s="198" t="s">
        <v>74</v>
      </c>
      <c r="AY495" s="197" t="s">
        <v>308</v>
      </c>
      <c r="BK495" s="199">
        <f>SUM(BK496:BK533)</f>
        <v>0</v>
      </c>
    </row>
    <row r="496" spans="2:65" s="1" customFormat="1" ht="31.5" customHeight="1">
      <c r="B496" s="42"/>
      <c r="C496" s="203" t="s">
        <v>3182</v>
      </c>
      <c r="D496" s="203" t="s">
        <v>311</v>
      </c>
      <c r="E496" s="204" t="s">
        <v>9895</v>
      </c>
      <c r="F496" s="205" t="s">
        <v>9783</v>
      </c>
      <c r="G496" s="206" t="s">
        <v>5275</v>
      </c>
      <c r="H496" s="207">
        <v>332</v>
      </c>
      <c r="I496" s="208"/>
      <c r="J496" s="209">
        <f t="shared" ref="J496:J533" si="130">ROUND(I496*H496,2)</f>
        <v>0</v>
      </c>
      <c r="K496" s="205" t="s">
        <v>21</v>
      </c>
      <c r="L496" s="62"/>
      <c r="M496" s="210" t="s">
        <v>21</v>
      </c>
      <c r="N496" s="211" t="s">
        <v>45</v>
      </c>
      <c r="O496" s="43"/>
      <c r="P496" s="212">
        <f t="shared" ref="P496:P533" si="131">O496*H496</f>
        <v>0</v>
      </c>
      <c r="Q496" s="212">
        <v>0</v>
      </c>
      <c r="R496" s="212">
        <f t="shared" ref="R496:R533" si="132">Q496*H496</f>
        <v>0</v>
      </c>
      <c r="S496" s="212">
        <v>0</v>
      </c>
      <c r="T496" s="213">
        <f t="shared" ref="T496:T533" si="133">S496*H496</f>
        <v>0</v>
      </c>
      <c r="AR496" s="25" t="s">
        <v>375</v>
      </c>
      <c r="AT496" s="25" t="s">
        <v>311</v>
      </c>
      <c r="AU496" s="25" t="s">
        <v>82</v>
      </c>
      <c r="AY496" s="25" t="s">
        <v>308</v>
      </c>
      <c r="BE496" s="214">
        <f t="shared" ref="BE496:BE533" si="134">IF(N496="základní",J496,0)</f>
        <v>0</v>
      </c>
      <c r="BF496" s="214">
        <f t="shared" ref="BF496:BF533" si="135">IF(N496="snížená",J496,0)</f>
        <v>0</v>
      </c>
      <c r="BG496" s="214">
        <f t="shared" ref="BG496:BG533" si="136">IF(N496="zákl. přenesená",J496,0)</f>
        <v>0</v>
      </c>
      <c r="BH496" s="214">
        <f t="shared" ref="BH496:BH533" si="137">IF(N496="sníž. přenesená",J496,0)</f>
        <v>0</v>
      </c>
      <c r="BI496" s="214">
        <f t="shared" ref="BI496:BI533" si="138">IF(N496="nulová",J496,0)</f>
        <v>0</v>
      </c>
      <c r="BJ496" s="25" t="s">
        <v>82</v>
      </c>
      <c r="BK496" s="214">
        <f t="shared" ref="BK496:BK533" si="139">ROUND(I496*H496,2)</f>
        <v>0</v>
      </c>
      <c r="BL496" s="25" t="s">
        <v>375</v>
      </c>
      <c r="BM496" s="25" t="s">
        <v>9896</v>
      </c>
    </row>
    <row r="497" spans="2:65" s="1" customFormat="1" ht="31.5" customHeight="1">
      <c r="B497" s="42"/>
      <c r="C497" s="203" t="s">
        <v>3186</v>
      </c>
      <c r="D497" s="203" t="s">
        <v>311</v>
      </c>
      <c r="E497" s="204" t="s">
        <v>9897</v>
      </c>
      <c r="F497" s="205" t="s">
        <v>9786</v>
      </c>
      <c r="G497" s="206" t="s">
        <v>5275</v>
      </c>
      <c r="H497" s="207">
        <v>35</v>
      </c>
      <c r="I497" s="208"/>
      <c r="J497" s="209">
        <f t="shared" si="130"/>
        <v>0</v>
      </c>
      <c r="K497" s="205" t="s">
        <v>21</v>
      </c>
      <c r="L497" s="62"/>
      <c r="M497" s="210" t="s">
        <v>21</v>
      </c>
      <c r="N497" s="211" t="s">
        <v>45</v>
      </c>
      <c r="O497" s="43"/>
      <c r="P497" s="212">
        <f t="shared" si="131"/>
        <v>0</v>
      </c>
      <c r="Q497" s="212">
        <v>0</v>
      </c>
      <c r="R497" s="212">
        <f t="shared" si="132"/>
        <v>0</v>
      </c>
      <c r="S497" s="212">
        <v>0</v>
      </c>
      <c r="T497" s="213">
        <f t="shared" si="133"/>
        <v>0</v>
      </c>
      <c r="AR497" s="25" t="s">
        <v>375</v>
      </c>
      <c r="AT497" s="25" t="s">
        <v>311</v>
      </c>
      <c r="AU497" s="25" t="s">
        <v>82</v>
      </c>
      <c r="AY497" s="25" t="s">
        <v>308</v>
      </c>
      <c r="BE497" s="214">
        <f t="shared" si="134"/>
        <v>0</v>
      </c>
      <c r="BF497" s="214">
        <f t="shared" si="135"/>
        <v>0</v>
      </c>
      <c r="BG497" s="214">
        <f t="shared" si="136"/>
        <v>0</v>
      </c>
      <c r="BH497" s="214">
        <f t="shared" si="137"/>
        <v>0</v>
      </c>
      <c r="BI497" s="214">
        <f t="shared" si="138"/>
        <v>0</v>
      </c>
      <c r="BJ497" s="25" t="s">
        <v>82</v>
      </c>
      <c r="BK497" s="214">
        <f t="shared" si="139"/>
        <v>0</v>
      </c>
      <c r="BL497" s="25" t="s">
        <v>375</v>
      </c>
      <c r="BM497" s="25" t="s">
        <v>9898</v>
      </c>
    </row>
    <row r="498" spans="2:65" s="1" customFormat="1" ht="31.5" customHeight="1">
      <c r="B498" s="42"/>
      <c r="C498" s="203" t="s">
        <v>3190</v>
      </c>
      <c r="D498" s="203" t="s">
        <v>311</v>
      </c>
      <c r="E498" s="204" t="s">
        <v>9899</v>
      </c>
      <c r="F498" s="205" t="s">
        <v>9789</v>
      </c>
      <c r="G498" s="206" t="s">
        <v>5275</v>
      </c>
      <c r="H498" s="207">
        <v>895</v>
      </c>
      <c r="I498" s="208"/>
      <c r="J498" s="209">
        <f t="shared" si="130"/>
        <v>0</v>
      </c>
      <c r="K498" s="205" t="s">
        <v>21</v>
      </c>
      <c r="L498" s="62"/>
      <c r="M498" s="210" t="s">
        <v>21</v>
      </c>
      <c r="N498" s="211" t="s">
        <v>45</v>
      </c>
      <c r="O498" s="43"/>
      <c r="P498" s="212">
        <f t="shared" si="131"/>
        <v>0</v>
      </c>
      <c r="Q498" s="212">
        <v>0</v>
      </c>
      <c r="R498" s="212">
        <f t="shared" si="132"/>
        <v>0</v>
      </c>
      <c r="S498" s="212">
        <v>0</v>
      </c>
      <c r="T498" s="213">
        <f t="shared" si="133"/>
        <v>0</v>
      </c>
      <c r="AR498" s="25" t="s">
        <v>375</v>
      </c>
      <c r="AT498" s="25" t="s">
        <v>311</v>
      </c>
      <c r="AU498" s="25" t="s">
        <v>82</v>
      </c>
      <c r="AY498" s="25" t="s">
        <v>308</v>
      </c>
      <c r="BE498" s="214">
        <f t="shared" si="134"/>
        <v>0</v>
      </c>
      <c r="BF498" s="214">
        <f t="shared" si="135"/>
        <v>0</v>
      </c>
      <c r="BG498" s="214">
        <f t="shared" si="136"/>
        <v>0</v>
      </c>
      <c r="BH498" s="214">
        <f t="shared" si="137"/>
        <v>0</v>
      </c>
      <c r="BI498" s="214">
        <f t="shared" si="138"/>
        <v>0</v>
      </c>
      <c r="BJ498" s="25" t="s">
        <v>82</v>
      </c>
      <c r="BK498" s="214">
        <f t="shared" si="139"/>
        <v>0</v>
      </c>
      <c r="BL498" s="25" t="s">
        <v>375</v>
      </c>
      <c r="BM498" s="25" t="s">
        <v>9900</v>
      </c>
    </row>
    <row r="499" spans="2:65" s="1" customFormat="1" ht="31.5" customHeight="1">
      <c r="B499" s="42"/>
      <c r="C499" s="203" t="s">
        <v>3194</v>
      </c>
      <c r="D499" s="203" t="s">
        <v>311</v>
      </c>
      <c r="E499" s="204" t="s">
        <v>9901</v>
      </c>
      <c r="F499" s="205" t="s">
        <v>9792</v>
      </c>
      <c r="G499" s="206" t="s">
        <v>5275</v>
      </c>
      <c r="H499" s="207">
        <v>4</v>
      </c>
      <c r="I499" s="208"/>
      <c r="J499" s="209">
        <f t="shared" si="130"/>
        <v>0</v>
      </c>
      <c r="K499" s="205" t="s">
        <v>21</v>
      </c>
      <c r="L499" s="62"/>
      <c r="M499" s="210" t="s">
        <v>21</v>
      </c>
      <c r="N499" s="211" t="s">
        <v>45</v>
      </c>
      <c r="O499" s="43"/>
      <c r="P499" s="212">
        <f t="shared" si="131"/>
        <v>0</v>
      </c>
      <c r="Q499" s="212">
        <v>0</v>
      </c>
      <c r="R499" s="212">
        <f t="shared" si="132"/>
        <v>0</v>
      </c>
      <c r="S499" s="212">
        <v>0</v>
      </c>
      <c r="T499" s="213">
        <f t="shared" si="133"/>
        <v>0</v>
      </c>
      <c r="AR499" s="25" t="s">
        <v>375</v>
      </c>
      <c r="AT499" s="25" t="s">
        <v>311</v>
      </c>
      <c r="AU499" s="25" t="s">
        <v>82</v>
      </c>
      <c r="AY499" s="25" t="s">
        <v>308</v>
      </c>
      <c r="BE499" s="214">
        <f t="shared" si="134"/>
        <v>0</v>
      </c>
      <c r="BF499" s="214">
        <f t="shared" si="135"/>
        <v>0</v>
      </c>
      <c r="BG499" s="214">
        <f t="shared" si="136"/>
        <v>0</v>
      </c>
      <c r="BH499" s="214">
        <f t="shared" si="137"/>
        <v>0</v>
      </c>
      <c r="BI499" s="214">
        <f t="shared" si="138"/>
        <v>0</v>
      </c>
      <c r="BJ499" s="25" t="s">
        <v>82</v>
      </c>
      <c r="BK499" s="214">
        <f t="shared" si="139"/>
        <v>0</v>
      </c>
      <c r="BL499" s="25" t="s">
        <v>375</v>
      </c>
      <c r="BM499" s="25" t="s">
        <v>9902</v>
      </c>
    </row>
    <row r="500" spans="2:65" s="1" customFormat="1" ht="31.5" customHeight="1">
      <c r="B500" s="42"/>
      <c r="C500" s="203" t="s">
        <v>3198</v>
      </c>
      <c r="D500" s="203" t="s">
        <v>311</v>
      </c>
      <c r="E500" s="204" t="s">
        <v>9903</v>
      </c>
      <c r="F500" s="205" t="s">
        <v>9795</v>
      </c>
      <c r="G500" s="206" t="s">
        <v>5275</v>
      </c>
      <c r="H500" s="207">
        <v>43</v>
      </c>
      <c r="I500" s="208"/>
      <c r="J500" s="209">
        <f t="shared" si="130"/>
        <v>0</v>
      </c>
      <c r="K500" s="205" t="s">
        <v>21</v>
      </c>
      <c r="L500" s="62"/>
      <c r="M500" s="210" t="s">
        <v>21</v>
      </c>
      <c r="N500" s="211" t="s">
        <v>45</v>
      </c>
      <c r="O500" s="43"/>
      <c r="P500" s="212">
        <f t="shared" si="131"/>
        <v>0</v>
      </c>
      <c r="Q500" s="212">
        <v>0</v>
      </c>
      <c r="R500" s="212">
        <f t="shared" si="132"/>
        <v>0</v>
      </c>
      <c r="S500" s="212">
        <v>0</v>
      </c>
      <c r="T500" s="213">
        <f t="shared" si="133"/>
        <v>0</v>
      </c>
      <c r="AR500" s="25" t="s">
        <v>375</v>
      </c>
      <c r="AT500" s="25" t="s">
        <v>311</v>
      </c>
      <c r="AU500" s="25" t="s">
        <v>82</v>
      </c>
      <c r="AY500" s="25" t="s">
        <v>308</v>
      </c>
      <c r="BE500" s="214">
        <f t="shared" si="134"/>
        <v>0</v>
      </c>
      <c r="BF500" s="214">
        <f t="shared" si="135"/>
        <v>0</v>
      </c>
      <c r="BG500" s="214">
        <f t="shared" si="136"/>
        <v>0</v>
      </c>
      <c r="BH500" s="214">
        <f t="shared" si="137"/>
        <v>0</v>
      </c>
      <c r="BI500" s="214">
        <f t="shared" si="138"/>
        <v>0</v>
      </c>
      <c r="BJ500" s="25" t="s">
        <v>82</v>
      </c>
      <c r="BK500" s="214">
        <f t="shared" si="139"/>
        <v>0</v>
      </c>
      <c r="BL500" s="25" t="s">
        <v>375</v>
      </c>
      <c r="BM500" s="25" t="s">
        <v>9904</v>
      </c>
    </row>
    <row r="501" spans="2:65" s="1" customFormat="1" ht="31.5" customHeight="1">
      <c r="B501" s="42"/>
      <c r="C501" s="203" t="s">
        <v>3202</v>
      </c>
      <c r="D501" s="203" t="s">
        <v>311</v>
      </c>
      <c r="E501" s="204" t="s">
        <v>9905</v>
      </c>
      <c r="F501" s="205" t="s">
        <v>9798</v>
      </c>
      <c r="G501" s="206" t="s">
        <v>5275</v>
      </c>
      <c r="H501" s="207">
        <v>6</v>
      </c>
      <c r="I501" s="208"/>
      <c r="J501" s="209">
        <f t="shared" si="130"/>
        <v>0</v>
      </c>
      <c r="K501" s="205" t="s">
        <v>21</v>
      </c>
      <c r="L501" s="62"/>
      <c r="M501" s="210" t="s">
        <v>21</v>
      </c>
      <c r="N501" s="211" t="s">
        <v>45</v>
      </c>
      <c r="O501" s="43"/>
      <c r="P501" s="212">
        <f t="shared" si="131"/>
        <v>0</v>
      </c>
      <c r="Q501" s="212">
        <v>0</v>
      </c>
      <c r="R501" s="212">
        <f t="shared" si="132"/>
        <v>0</v>
      </c>
      <c r="S501" s="212">
        <v>0</v>
      </c>
      <c r="T501" s="213">
        <f t="shared" si="133"/>
        <v>0</v>
      </c>
      <c r="AR501" s="25" t="s">
        <v>375</v>
      </c>
      <c r="AT501" s="25" t="s">
        <v>311</v>
      </c>
      <c r="AU501" s="25" t="s">
        <v>82</v>
      </c>
      <c r="AY501" s="25" t="s">
        <v>308</v>
      </c>
      <c r="BE501" s="214">
        <f t="shared" si="134"/>
        <v>0</v>
      </c>
      <c r="BF501" s="214">
        <f t="shared" si="135"/>
        <v>0</v>
      </c>
      <c r="BG501" s="214">
        <f t="shared" si="136"/>
        <v>0</v>
      </c>
      <c r="BH501" s="214">
        <f t="shared" si="137"/>
        <v>0</v>
      </c>
      <c r="BI501" s="214">
        <f t="shared" si="138"/>
        <v>0</v>
      </c>
      <c r="BJ501" s="25" t="s">
        <v>82</v>
      </c>
      <c r="BK501" s="214">
        <f t="shared" si="139"/>
        <v>0</v>
      </c>
      <c r="BL501" s="25" t="s">
        <v>375</v>
      </c>
      <c r="BM501" s="25" t="s">
        <v>9906</v>
      </c>
    </row>
    <row r="502" spans="2:65" s="1" customFormat="1" ht="31.5" customHeight="1">
      <c r="B502" s="42"/>
      <c r="C502" s="203" t="s">
        <v>3206</v>
      </c>
      <c r="D502" s="203" t="s">
        <v>311</v>
      </c>
      <c r="E502" s="204" t="s">
        <v>9907</v>
      </c>
      <c r="F502" s="205" t="s">
        <v>9801</v>
      </c>
      <c r="G502" s="206" t="s">
        <v>5275</v>
      </c>
      <c r="H502" s="207">
        <v>28</v>
      </c>
      <c r="I502" s="208"/>
      <c r="J502" s="209">
        <f t="shared" si="130"/>
        <v>0</v>
      </c>
      <c r="K502" s="205" t="s">
        <v>21</v>
      </c>
      <c r="L502" s="62"/>
      <c r="M502" s="210" t="s">
        <v>21</v>
      </c>
      <c r="N502" s="211" t="s">
        <v>45</v>
      </c>
      <c r="O502" s="43"/>
      <c r="P502" s="212">
        <f t="shared" si="131"/>
        <v>0</v>
      </c>
      <c r="Q502" s="212">
        <v>0</v>
      </c>
      <c r="R502" s="212">
        <f t="shared" si="132"/>
        <v>0</v>
      </c>
      <c r="S502" s="212">
        <v>0</v>
      </c>
      <c r="T502" s="213">
        <f t="shared" si="133"/>
        <v>0</v>
      </c>
      <c r="AR502" s="25" t="s">
        <v>375</v>
      </c>
      <c r="AT502" s="25" t="s">
        <v>311</v>
      </c>
      <c r="AU502" s="25" t="s">
        <v>82</v>
      </c>
      <c r="AY502" s="25" t="s">
        <v>308</v>
      </c>
      <c r="BE502" s="214">
        <f t="shared" si="134"/>
        <v>0</v>
      </c>
      <c r="BF502" s="214">
        <f t="shared" si="135"/>
        <v>0</v>
      </c>
      <c r="BG502" s="214">
        <f t="shared" si="136"/>
        <v>0</v>
      </c>
      <c r="BH502" s="214">
        <f t="shared" si="137"/>
        <v>0</v>
      </c>
      <c r="BI502" s="214">
        <f t="shared" si="138"/>
        <v>0</v>
      </c>
      <c r="BJ502" s="25" t="s">
        <v>82</v>
      </c>
      <c r="BK502" s="214">
        <f t="shared" si="139"/>
        <v>0</v>
      </c>
      <c r="BL502" s="25" t="s">
        <v>375</v>
      </c>
      <c r="BM502" s="25" t="s">
        <v>9908</v>
      </c>
    </row>
    <row r="503" spans="2:65" s="1" customFormat="1" ht="31.5" customHeight="1">
      <c r="B503" s="42"/>
      <c r="C503" s="203" t="s">
        <v>3210</v>
      </c>
      <c r="D503" s="203" t="s">
        <v>311</v>
      </c>
      <c r="E503" s="204" t="s">
        <v>9909</v>
      </c>
      <c r="F503" s="205" t="s">
        <v>9804</v>
      </c>
      <c r="G503" s="206" t="s">
        <v>5275</v>
      </c>
      <c r="H503" s="207">
        <v>16</v>
      </c>
      <c r="I503" s="208"/>
      <c r="J503" s="209">
        <f t="shared" si="130"/>
        <v>0</v>
      </c>
      <c r="K503" s="205" t="s">
        <v>21</v>
      </c>
      <c r="L503" s="62"/>
      <c r="M503" s="210" t="s">
        <v>21</v>
      </c>
      <c r="N503" s="211" t="s">
        <v>45</v>
      </c>
      <c r="O503" s="43"/>
      <c r="P503" s="212">
        <f t="shared" si="131"/>
        <v>0</v>
      </c>
      <c r="Q503" s="212">
        <v>0</v>
      </c>
      <c r="R503" s="212">
        <f t="shared" si="132"/>
        <v>0</v>
      </c>
      <c r="S503" s="212">
        <v>0</v>
      </c>
      <c r="T503" s="213">
        <f t="shared" si="133"/>
        <v>0</v>
      </c>
      <c r="AR503" s="25" t="s">
        <v>375</v>
      </c>
      <c r="AT503" s="25" t="s">
        <v>311</v>
      </c>
      <c r="AU503" s="25" t="s">
        <v>82</v>
      </c>
      <c r="AY503" s="25" t="s">
        <v>308</v>
      </c>
      <c r="BE503" s="214">
        <f t="shared" si="134"/>
        <v>0</v>
      </c>
      <c r="BF503" s="214">
        <f t="shared" si="135"/>
        <v>0</v>
      </c>
      <c r="BG503" s="214">
        <f t="shared" si="136"/>
        <v>0</v>
      </c>
      <c r="BH503" s="214">
        <f t="shared" si="137"/>
        <v>0</v>
      </c>
      <c r="BI503" s="214">
        <f t="shared" si="138"/>
        <v>0</v>
      </c>
      <c r="BJ503" s="25" t="s">
        <v>82</v>
      </c>
      <c r="BK503" s="214">
        <f t="shared" si="139"/>
        <v>0</v>
      </c>
      <c r="BL503" s="25" t="s">
        <v>375</v>
      </c>
      <c r="BM503" s="25" t="s">
        <v>9910</v>
      </c>
    </row>
    <row r="504" spans="2:65" s="1" customFormat="1" ht="31.5" customHeight="1">
      <c r="B504" s="42"/>
      <c r="C504" s="203" t="s">
        <v>3214</v>
      </c>
      <c r="D504" s="203" t="s">
        <v>311</v>
      </c>
      <c r="E504" s="204" t="s">
        <v>9911</v>
      </c>
      <c r="F504" s="205" t="s">
        <v>9807</v>
      </c>
      <c r="G504" s="206" t="s">
        <v>5275</v>
      </c>
      <c r="H504" s="207">
        <v>123</v>
      </c>
      <c r="I504" s="208"/>
      <c r="J504" s="209">
        <f t="shared" si="130"/>
        <v>0</v>
      </c>
      <c r="K504" s="205" t="s">
        <v>21</v>
      </c>
      <c r="L504" s="62"/>
      <c r="M504" s="210" t="s">
        <v>21</v>
      </c>
      <c r="N504" s="211" t="s">
        <v>45</v>
      </c>
      <c r="O504" s="43"/>
      <c r="P504" s="212">
        <f t="shared" si="131"/>
        <v>0</v>
      </c>
      <c r="Q504" s="212">
        <v>0</v>
      </c>
      <c r="R504" s="212">
        <f t="shared" si="132"/>
        <v>0</v>
      </c>
      <c r="S504" s="212">
        <v>0</v>
      </c>
      <c r="T504" s="213">
        <f t="shared" si="133"/>
        <v>0</v>
      </c>
      <c r="AR504" s="25" t="s">
        <v>375</v>
      </c>
      <c r="AT504" s="25" t="s">
        <v>311</v>
      </c>
      <c r="AU504" s="25" t="s">
        <v>82</v>
      </c>
      <c r="AY504" s="25" t="s">
        <v>308</v>
      </c>
      <c r="BE504" s="214">
        <f t="shared" si="134"/>
        <v>0</v>
      </c>
      <c r="BF504" s="214">
        <f t="shared" si="135"/>
        <v>0</v>
      </c>
      <c r="BG504" s="214">
        <f t="shared" si="136"/>
        <v>0</v>
      </c>
      <c r="BH504" s="214">
        <f t="shared" si="137"/>
        <v>0</v>
      </c>
      <c r="BI504" s="214">
        <f t="shared" si="138"/>
        <v>0</v>
      </c>
      <c r="BJ504" s="25" t="s">
        <v>82</v>
      </c>
      <c r="BK504" s="214">
        <f t="shared" si="139"/>
        <v>0</v>
      </c>
      <c r="BL504" s="25" t="s">
        <v>375</v>
      </c>
      <c r="BM504" s="25" t="s">
        <v>9912</v>
      </c>
    </row>
    <row r="505" spans="2:65" s="1" customFormat="1" ht="22.5" customHeight="1">
      <c r="B505" s="42"/>
      <c r="C505" s="203" t="s">
        <v>3218</v>
      </c>
      <c r="D505" s="203" t="s">
        <v>311</v>
      </c>
      <c r="E505" s="204" t="s">
        <v>9913</v>
      </c>
      <c r="F505" s="205" t="s">
        <v>9810</v>
      </c>
      <c r="G505" s="206" t="s">
        <v>5275</v>
      </c>
      <c r="H505" s="207">
        <v>123</v>
      </c>
      <c r="I505" s="208"/>
      <c r="J505" s="209">
        <f t="shared" si="130"/>
        <v>0</v>
      </c>
      <c r="K505" s="205" t="s">
        <v>21</v>
      </c>
      <c r="L505" s="62"/>
      <c r="M505" s="210" t="s">
        <v>21</v>
      </c>
      <c r="N505" s="211" t="s">
        <v>45</v>
      </c>
      <c r="O505" s="43"/>
      <c r="P505" s="212">
        <f t="shared" si="131"/>
        <v>0</v>
      </c>
      <c r="Q505" s="212">
        <v>0</v>
      </c>
      <c r="R505" s="212">
        <f t="shared" si="132"/>
        <v>0</v>
      </c>
      <c r="S505" s="212">
        <v>0</v>
      </c>
      <c r="T505" s="213">
        <f t="shared" si="133"/>
        <v>0</v>
      </c>
      <c r="AR505" s="25" t="s">
        <v>375</v>
      </c>
      <c r="AT505" s="25" t="s">
        <v>311</v>
      </c>
      <c r="AU505" s="25" t="s">
        <v>82</v>
      </c>
      <c r="AY505" s="25" t="s">
        <v>308</v>
      </c>
      <c r="BE505" s="214">
        <f t="shared" si="134"/>
        <v>0</v>
      </c>
      <c r="BF505" s="214">
        <f t="shared" si="135"/>
        <v>0</v>
      </c>
      <c r="BG505" s="214">
        <f t="shared" si="136"/>
        <v>0</v>
      </c>
      <c r="BH505" s="214">
        <f t="shared" si="137"/>
        <v>0</v>
      </c>
      <c r="BI505" s="214">
        <f t="shared" si="138"/>
        <v>0</v>
      </c>
      <c r="BJ505" s="25" t="s">
        <v>82</v>
      </c>
      <c r="BK505" s="214">
        <f t="shared" si="139"/>
        <v>0</v>
      </c>
      <c r="BL505" s="25" t="s">
        <v>375</v>
      </c>
      <c r="BM505" s="25" t="s">
        <v>9914</v>
      </c>
    </row>
    <row r="506" spans="2:65" s="1" customFormat="1" ht="22.5" customHeight="1">
      <c r="B506" s="42"/>
      <c r="C506" s="203" t="s">
        <v>3222</v>
      </c>
      <c r="D506" s="203" t="s">
        <v>311</v>
      </c>
      <c r="E506" s="204" t="s">
        <v>9915</v>
      </c>
      <c r="F506" s="205" t="s">
        <v>9813</v>
      </c>
      <c r="G506" s="206" t="s">
        <v>5275</v>
      </c>
      <c r="H506" s="207">
        <v>135</v>
      </c>
      <c r="I506" s="208"/>
      <c r="J506" s="209">
        <f t="shared" si="130"/>
        <v>0</v>
      </c>
      <c r="K506" s="205" t="s">
        <v>21</v>
      </c>
      <c r="L506" s="62"/>
      <c r="M506" s="210" t="s">
        <v>21</v>
      </c>
      <c r="N506" s="211" t="s">
        <v>45</v>
      </c>
      <c r="O506" s="43"/>
      <c r="P506" s="212">
        <f t="shared" si="131"/>
        <v>0</v>
      </c>
      <c r="Q506" s="212">
        <v>0</v>
      </c>
      <c r="R506" s="212">
        <f t="shared" si="132"/>
        <v>0</v>
      </c>
      <c r="S506" s="212">
        <v>0</v>
      </c>
      <c r="T506" s="213">
        <f t="shared" si="133"/>
        <v>0</v>
      </c>
      <c r="AR506" s="25" t="s">
        <v>375</v>
      </c>
      <c r="AT506" s="25" t="s">
        <v>311</v>
      </c>
      <c r="AU506" s="25" t="s">
        <v>82</v>
      </c>
      <c r="AY506" s="25" t="s">
        <v>308</v>
      </c>
      <c r="BE506" s="214">
        <f t="shared" si="134"/>
        <v>0</v>
      </c>
      <c r="BF506" s="214">
        <f t="shared" si="135"/>
        <v>0</v>
      </c>
      <c r="BG506" s="214">
        <f t="shared" si="136"/>
        <v>0</v>
      </c>
      <c r="BH506" s="214">
        <f t="shared" si="137"/>
        <v>0</v>
      </c>
      <c r="BI506" s="214">
        <f t="shared" si="138"/>
        <v>0</v>
      </c>
      <c r="BJ506" s="25" t="s">
        <v>82</v>
      </c>
      <c r="BK506" s="214">
        <f t="shared" si="139"/>
        <v>0</v>
      </c>
      <c r="BL506" s="25" t="s">
        <v>375</v>
      </c>
      <c r="BM506" s="25" t="s">
        <v>9916</v>
      </c>
    </row>
    <row r="507" spans="2:65" s="1" customFormat="1" ht="22.5" customHeight="1">
      <c r="B507" s="42"/>
      <c r="C507" s="203" t="s">
        <v>3226</v>
      </c>
      <c r="D507" s="203" t="s">
        <v>311</v>
      </c>
      <c r="E507" s="204" t="s">
        <v>9917</v>
      </c>
      <c r="F507" s="205" t="s">
        <v>9816</v>
      </c>
      <c r="G507" s="206" t="s">
        <v>5275</v>
      </c>
      <c r="H507" s="207">
        <v>135</v>
      </c>
      <c r="I507" s="208"/>
      <c r="J507" s="209">
        <f t="shared" si="130"/>
        <v>0</v>
      </c>
      <c r="K507" s="205" t="s">
        <v>21</v>
      </c>
      <c r="L507" s="62"/>
      <c r="M507" s="210" t="s">
        <v>21</v>
      </c>
      <c r="N507" s="211" t="s">
        <v>45</v>
      </c>
      <c r="O507" s="43"/>
      <c r="P507" s="212">
        <f t="shared" si="131"/>
        <v>0</v>
      </c>
      <c r="Q507" s="212">
        <v>0</v>
      </c>
      <c r="R507" s="212">
        <f t="shared" si="132"/>
        <v>0</v>
      </c>
      <c r="S507" s="212">
        <v>0</v>
      </c>
      <c r="T507" s="213">
        <f t="shared" si="133"/>
        <v>0</v>
      </c>
      <c r="AR507" s="25" t="s">
        <v>375</v>
      </c>
      <c r="AT507" s="25" t="s">
        <v>311</v>
      </c>
      <c r="AU507" s="25" t="s">
        <v>82</v>
      </c>
      <c r="AY507" s="25" t="s">
        <v>308</v>
      </c>
      <c r="BE507" s="214">
        <f t="shared" si="134"/>
        <v>0</v>
      </c>
      <c r="BF507" s="214">
        <f t="shared" si="135"/>
        <v>0</v>
      </c>
      <c r="BG507" s="214">
        <f t="shared" si="136"/>
        <v>0</v>
      </c>
      <c r="BH507" s="214">
        <f t="shared" si="137"/>
        <v>0</v>
      </c>
      <c r="BI507" s="214">
        <f t="shared" si="138"/>
        <v>0</v>
      </c>
      <c r="BJ507" s="25" t="s">
        <v>82</v>
      </c>
      <c r="BK507" s="214">
        <f t="shared" si="139"/>
        <v>0</v>
      </c>
      <c r="BL507" s="25" t="s">
        <v>375</v>
      </c>
      <c r="BM507" s="25" t="s">
        <v>9918</v>
      </c>
    </row>
    <row r="508" spans="2:65" s="1" customFormat="1" ht="22.5" customHeight="1">
      <c r="B508" s="42"/>
      <c r="C508" s="203" t="s">
        <v>3230</v>
      </c>
      <c r="D508" s="203" t="s">
        <v>311</v>
      </c>
      <c r="E508" s="204" t="s">
        <v>9919</v>
      </c>
      <c r="F508" s="205" t="s">
        <v>9819</v>
      </c>
      <c r="G508" s="206" t="s">
        <v>5275</v>
      </c>
      <c r="H508" s="207">
        <v>61</v>
      </c>
      <c r="I508" s="208"/>
      <c r="J508" s="209">
        <f t="shared" si="130"/>
        <v>0</v>
      </c>
      <c r="K508" s="205" t="s">
        <v>21</v>
      </c>
      <c r="L508" s="62"/>
      <c r="M508" s="210" t="s">
        <v>21</v>
      </c>
      <c r="N508" s="211" t="s">
        <v>45</v>
      </c>
      <c r="O508" s="43"/>
      <c r="P508" s="212">
        <f t="shared" si="131"/>
        <v>0</v>
      </c>
      <c r="Q508" s="212">
        <v>0</v>
      </c>
      <c r="R508" s="212">
        <f t="shared" si="132"/>
        <v>0</v>
      </c>
      <c r="S508" s="212">
        <v>0</v>
      </c>
      <c r="T508" s="213">
        <f t="shared" si="133"/>
        <v>0</v>
      </c>
      <c r="AR508" s="25" t="s">
        <v>375</v>
      </c>
      <c r="AT508" s="25" t="s">
        <v>311</v>
      </c>
      <c r="AU508" s="25" t="s">
        <v>82</v>
      </c>
      <c r="AY508" s="25" t="s">
        <v>308</v>
      </c>
      <c r="BE508" s="214">
        <f t="shared" si="134"/>
        <v>0</v>
      </c>
      <c r="BF508" s="214">
        <f t="shared" si="135"/>
        <v>0</v>
      </c>
      <c r="BG508" s="214">
        <f t="shared" si="136"/>
        <v>0</v>
      </c>
      <c r="BH508" s="214">
        <f t="shared" si="137"/>
        <v>0</v>
      </c>
      <c r="BI508" s="214">
        <f t="shared" si="138"/>
        <v>0</v>
      </c>
      <c r="BJ508" s="25" t="s">
        <v>82</v>
      </c>
      <c r="BK508" s="214">
        <f t="shared" si="139"/>
        <v>0</v>
      </c>
      <c r="BL508" s="25" t="s">
        <v>375</v>
      </c>
      <c r="BM508" s="25" t="s">
        <v>9920</v>
      </c>
    </row>
    <row r="509" spans="2:65" s="1" customFormat="1" ht="22.5" customHeight="1">
      <c r="B509" s="42"/>
      <c r="C509" s="203" t="s">
        <v>3234</v>
      </c>
      <c r="D509" s="203" t="s">
        <v>311</v>
      </c>
      <c r="E509" s="204" t="s">
        <v>9921</v>
      </c>
      <c r="F509" s="205" t="s">
        <v>9822</v>
      </c>
      <c r="G509" s="206" t="s">
        <v>5275</v>
      </c>
      <c r="H509" s="207">
        <v>61</v>
      </c>
      <c r="I509" s="208"/>
      <c r="J509" s="209">
        <f t="shared" si="130"/>
        <v>0</v>
      </c>
      <c r="K509" s="205" t="s">
        <v>21</v>
      </c>
      <c r="L509" s="62"/>
      <c r="M509" s="210" t="s">
        <v>21</v>
      </c>
      <c r="N509" s="211" t="s">
        <v>45</v>
      </c>
      <c r="O509" s="43"/>
      <c r="P509" s="212">
        <f t="shared" si="131"/>
        <v>0</v>
      </c>
      <c r="Q509" s="212">
        <v>0</v>
      </c>
      <c r="R509" s="212">
        <f t="shared" si="132"/>
        <v>0</v>
      </c>
      <c r="S509" s="212">
        <v>0</v>
      </c>
      <c r="T509" s="213">
        <f t="shared" si="133"/>
        <v>0</v>
      </c>
      <c r="AR509" s="25" t="s">
        <v>375</v>
      </c>
      <c r="AT509" s="25" t="s">
        <v>311</v>
      </c>
      <c r="AU509" s="25" t="s">
        <v>82</v>
      </c>
      <c r="AY509" s="25" t="s">
        <v>308</v>
      </c>
      <c r="BE509" s="214">
        <f t="shared" si="134"/>
        <v>0</v>
      </c>
      <c r="BF509" s="214">
        <f t="shared" si="135"/>
        <v>0</v>
      </c>
      <c r="BG509" s="214">
        <f t="shared" si="136"/>
        <v>0</v>
      </c>
      <c r="BH509" s="214">
        <f t="shared" si="137"/>
        <v>0</v>
      </c>
      <c r="BI509" s="214">
        <f t="shared" si="138"/>
        <v>0</v>
      </c>
      <c r="BJ509" s="25" t="s">
        <v>82</v>
      </c>
      <c r="BK509" s="214">
        <f t="shared" si="139"/>
        <v>0</v>
      </c>
      <c r="BL509" s="25" t="s">
        <v>375</v>
      </c>
      <c r="BM509" s="25" t="s">
        <v>9922</v>
      </c>
    </row>
    <row r="510" spans="2:65" s="1" customFormat="1" ht="22.5" customHeight="1">
      <c r="B510" s="42"/>
      <c r="C510" s="203" t="s">
        <v>3239</v>
      </c>
      <c r="D510" s="203" t="s">
        <v>311</v>
      </c>
      <c r="E510" s="204" t="s">
        <v>9923</v>
      </c>
      <c r="F510" s="205" t="s">
        <v>9825</v>
      </c>
      <c r="G510" s="206" t="s">
        <v>5275</v>
      </c>
      <c r="H510" s="207">
        <v>68</v>
      </c>
      <c r="I510" s="208"/>
      <c r="J510" s="209">
        <f t="shared" si="130"/>
        <v>0</v>
      </c>
      <c r="K510" s="205" t="s">
        <v>21</v>
      </c>
      <c r="L510" s="62"/>
      <c r="M510" s="210" t="s">
        <v>21</v>
      </c>
      <c r="N510" s="211" t="s">
        <v>45</v>
      </c>
      <c r="O510" s="43"/>
      <c r="P510" s="212">
        <f t="shared" si="131"/>
        <v>0</v>
      </c>
      <c r="Q510" s="212">
        <v>0</v>
      </c>
      <c r="R510" s="212">
        <f t="shared" si="132"/>
        <v>0</v>
      </c>
      <c r="S510" s="212">
        <v>0</v>
      </c>
      <c r="T510" s="213">
        <f t="shared" si="133"/>
        <v>0</v>
      </c>
      <c r="AR510" s="25" t="s">
        <v>375</v>
      </c>
      <c r="AT510" s="25" t="s">
        <v>311</v>
      </c>
      <c r="AU510" s="25" t="s">
        <v>82</v>
      </c>
      <c r="AY510" s="25" t="s">
        <v>308</v>
      </c>
      <c r="BE510" s="214">
        <f t="shared" si="134"/>
        <v>0</v>
      </c>
      <c r="BF510" s="214">
        <f t="shared" si="135"/>
        <v>0</v>
      </c>
      <c r="BG510" s="214">
        <f t="shared" si="136"/>
        <v>0</v>
      </c>
      <c r="BH510" s="214">
        <f t="shared" si="137"/>
        <v>0</v>
      </c>
      <c r="BI510" s="214">
        <f t="shared" si="138"/>
        <v>0</v>
      </c>
      <c r="BJ510" s="25" t="s">
        <v>82</v>
      </c>
      <c r="BK510" s="214">
        <f t="shared" si="139"/>
        <v>0</v>
      </c>
      <c r="BL510" s="25" t="s">
        <v>375</v>
      </c>
      <c r="BM510" s="25" t="s">
        <v>9924</v>
      </c>
    </row>
    <row r="511" spans="2:65" s="1" customFormat="1" ht="22.5" customHeight="1">
      <c r="B511" s="42"/>
      <c r="C511" s="203" t="s">
        <v>3245</v>
      </c>
      <c r="D511" s="203" t="s">
        <v>311</v>
      </c>
      <c r="E511" s="204" t="s">
        <v>9925</v>
      </c>
      <c r="F511" s="205" t="s">
        <v>9828</v>
      </c>
      <c r="G511" s="206" t="s">
        <v>5275</v>
      </c>
      <c r="H511" s="207">
        <v>68</v>
      </c>
      <c r="I511" s="208"/>
      <c r="J511" s="209">
        <f t="shared" si="130"/>
        <v>0</v>
      </c>
      <c r="K511" s="205" t="s">
        <v>21</v>
      </c>
      <c r="L511" s="62"/>
      <c r="M511" s="210" t="s">
        <v>21</v>
      </c>
      <c r="N511" s="211" t="s">
        <v>45</v>
      </c>
      <c r="O511" s="43"/>
      <c r="P511" s="212">
        <f t="shared" si="131"/>
        <v>0</v>
      </c>
      <c r="Q511" s="212">
        <v>0</v>
      </c>
      <c r="R511" s="212">
        <f t="shared" si="132"/>
        <v>0</v>
      </c>
      <c r="S511" s="212">
        <v>0</v>
      </c>
      <c r="T511" s="213">
        <f t="shared" si="133"/>
        <v>0</v>
      </c>
      <c r="AR511" s="25" t="s">
        <v>375</v>
      </c>
      <c r="AT511" s="25" t="s">
        <v>311</v>
      </c>
      <c r="AU511" s="25" t="s">
        <v>82</v>
      </c>
      <c r="AY511" s="25" t="s">
        <v>308</v>
      </c>
      <c r="BE511" s="214">
        <f t="shared" si="134"/>
        <v>0</v>
      </c>
      <c r="BF511" s="214">
        <f t="shared" si="135"/>
        <v>0</v>
      </c>
      <c r="BG511" s="214">
        <f t="shared" si="136"/>
        <v>0</v>
      </c>
      <c r="BH511" s="214">
        <f t="shared" si="137"/>
        <v>0</v>
      </c>
      <c r="BI511" s="214">
        <f t="shared" si="138"/>
        <v>0</v>
      </c>
      <c r="BJ511" s="25" t="s">
        <v>82</v>
      </c>
      <c r="BK511" s="214">
        <f t="shared" si="139"/>
        <v>0</v>
      </c>
      <c r="BL511" s="25" t="s">
        <v>375</v>
      </c>
      <c r="BM511" s="25" t="s">
        <v>9926</v>
      </c>
    </row>
    <row r="512" spans="2:65" s="1" customFormat="1" ht="22.5" customHeight="1">
      <c r="B512" s="42"/>
      <c r="C512" s="203" t="s">
        <v>3250</v>
      </c>
      <c r="D512" s="203" t="s">
        <v>311</v>
      </c>
      <c r="E512" s="204" t="s">
        <v>9927</v>
      </c>
      <c r="F512" s="205" t="s">
        <v>9831</v>
      </c>
      <c r="G512" s="206" t="s">
        <v>5275</v>
      </c>
      <c r="H512" s="207">
        <v>4</v>
      </c>
      <c r="I512" s="208"/>
      <c r="J512" s="209">
        <f t="shared" si="130"/>
        <v>0</v>
      </c>
      <c r="K512" s="205" t="s">
        <v>21</v>
      </c>
      <c r="L512" s="62"/>
      <c r="M512" s="210" t="s">
        <v>21</v>
      </c>
      <c r="N512" s="211" t="s">
        <v>45</v>
      </c>
      <c r="O512" s="43"/>
      <c r="P512" s="212">
        <f t="shared" si="131"/>
        <v>0</v>
      </c>
      <c r="Q512" s="212">
        <v>0</v>
      </c>
      <c r="R512" s="212">
        <f t="shared" si="132"/>
        <v>0</v>
      </c>
      <c r="S512" s="212">
        <v>0</v>
      </c>
      <c r="T512" s="213">
        <f t="shared" si="133"/>
        <v>0</v>
      </c>
      <c r="AR512" s="25" t="s">
        <v>375</v>
      </c>
      <c r="AT512" s="25" t="s">
        <v>311</v>
      </c>
      <c r="AU512" s="25" t="s">
        <v>82</v>
      </c>
      <c r="AY512" s="25" t="s">
        <v>308</v>
      </c>
      <c r="BE512" s="214">
        <f t="shared" si="134"/>
        <v>0</v>
      </c>
      <c r="BF512" s="214">
        <f t="shared" si="135"/>
        <v>0</v>
      </c>
      <c r="BG512" s="214">
        <f t="shared" si="136"/>
        <v>0</v>
      </c>
      <c r="BH512" s="214">
        <f t="shared" si="137"/>
        <v>0</v>
      </c>
      <c r="BI512" s="214">
        <f t="shared" si="138"/>
        <v>0</v>
      </c>
      <c r="BJ512" s="25" t="s">
        <v>82</v>
      </c>
      <c r="BK512" s="214">
        <f t="shared" si="139"/>
        <v>0</v>
      </c>
      <c r="BL512" s="25" t="s">
        <v>375</v>
      </c>
      <c r="BM512" s="25" t="s">
        <v>9928</v>
      </c>
    </row>
    <row r="513" spans="2:65" s="1" customFormat="1" ht="22.5" customHeight="1">
      <c r="B513" s="42"/>
      <c r="C513" s="203" t="s">
        <v>3253</v>
      </c>
      <c r="D513" s="203" t="s">
        <v>311</v>
      </c>
      <c r="E513" s="204" t="s">
        <v>9929</v>
      </c>
      <c r="F513" s="205" t="s">
        <v>9834</v>
      </c>
      <c r="G513" s="206" t="s">
        <v>5275</v>
      </c>
      <c r="H513" s="207">
        <v>4</v>
      </c>
      <c r="I513" s="208"/>
      <c r="J513" s="209">
        <f t="shared" si="130"/>
        <v>0</v>
      </c>
      <c r="K513" s="205" t="s">
        <v>21</v>
      </c>
      <c r="L513" s="62"/>
      <c r="M513" s="210" t="s">
        <v>21</v>
      </c>
      <c r="N513" s="211" t="s">
        <v>45</v>
      </c>
      <c r="O513" s="43"/>
      <c r="P513" s="212">
        <f t="shared" si="131"/>
        <v>0</v>
      </c>
      <c r="Q513" s="212">
        <v>0</v>
      </c>
      <c r="R513" s="212">
        <f t="shared" si="132"/>
        <v>0</v>
      </c>
      <c r="S513" s="212">
        <v>0</v>
      </c>
      <c r="T513" s="213">
        <f t="shared" si="133"/>
        <v>0</v>
      </c>
      <c r="AR513" s="25" t="s">
        <v>375</v>
      </c>
      <c r="AT513" s="25" t="s">
        <v>311</v>
      </c>
      <c r="AU513" s="25" t="s">
        <v>82</v>
      </c>
      <c r="AY513" s="25" t="s">
        <v>308</v>
      </c>
      <c r="BE513" s="214">
        <f t="shared" si="134"/>
        <v>0</v>
      </c>
      <c r="BF513" s="214">
        <f t="shared" si="135"/>
        <v>0</v>
      </c>
      <c r="BG513" s="214">
        <f t="shared" si="136"/>
        <v>0</v>
      </c>
      <c r="BH513" s="214">
        <f t="shared" si="137"/>
        <v>0</v>
      </c>
      <c r="BI513" s="214">
        <f t="shared" si="138"/>
        <v>0</v>
      </c>
      <c r="BJ513" s="25" t="s">
        <v>82</v>
      </c>
      <c r="BK513" s="214">
        <f t="shared" si="139"/>
        <v>0</v>
      </c>
      <c r="BL513" s="25" t="s">
        <v>375</v>
      </c>
      <c r="BM513" s="25" t="s">
        <v>9930</v>
      </c>
    </row>
    <row r="514" spans="2:65" s="1" customFormat="1" ht="22.5" customHeight="1">
      <c r="B514" s="42"/>
      <c r="C514" s="203" t="s">
        <v>3258</v>
      </c>
      <c r="D514" s="203" t="s">
        <v>311</v>
      </c>
      <c r="E514" s="204" t="s">
        <v>9931</v>
      </c>
      <c r="F514" s="205" t="s">
        <v>9837</v>
      </c>
      <c r="G514" s="206" t="s">
        <v>5275</v>
      </c>
      <c r="H514" s="207">
        <v>136</v>
      </c>
      <c r="I514" s="208"/>
      <c r="J514" s="209">
        <f t="shared" si="130"/>
        <v>0</v>
      </c>
      <c r="K514" s="205" t="s">
        <v>21</v>
      </c>
      <c r="L514" s="62"/>
      <c r="M514" s="210" t="s">
        <v>21</v>
      </c>
      <c r="N514" s="211" t="s">
        <v>45</v>
      </c>
      <c r="O514" s="43"/>
      <c r="P514" s="212">
        <f t="shared" si="131"/>
        <v>0</v>
      </c>
      <c r="Q514" s="212">
        <v>0</v>
      </c>
      <c r="R514" s="212">
        <f t="shared" si="132"/>
        <v>0</v>
      </c>
      <c r="S514" s="212">
        <v>0</v>
      </c>
      <c r="T514" s="213">
        <f t="shared" si="133"/>
        <v>0</v>
      </c>
      <c r="AR514" s="25" t="s">
        <v>375</v>
      </c>
      <c r="AT514" s="25" t="s">
        <v>311</v>
      </c>
      <c r="AU514" s="25" t="s">
        <v>82</v>
      </c>
      <c r="AY514" s="25" t="s">
        <v>308</v>
      </c>
      <c r="BE514" s="214">
        <f t="shared" si="134"/>
        <v>0</v>
      </c>
      <c r="BF514" s="214">
        <f t="shared" si="135"/>
        <v>0</v>
      </c>
      <c r="BG514" s="214">
        <f t="shared" si="136"/>
        <v>0</v>
      </c>
      <c r="BH514" s="214">
        <f t="shared" si="137"/>
        <v>0</v>
      </c>
      <c r="BI514" s="214">
        <f t="shared" si="138"/>
        <v>0</v>
      </c>
      <c r="BJ514" s="25" t="s">
        <v>82</v>
      </c>
      <c r="BK514" s="214">
        <f t="shared" si="139"/>
        <v>0</v>
      </c>
      <c r="BL514" s="25" t="s">
        <v>375</v>
      </c>
      <c r="BM514" s="25" t="s">
        <v>9932</v>
      </c>
    </row>
    <row r="515" spans="2:65" s="1" customFormat="1" ht="22.5" customHeight="1">
      <c r="B515" s="42"/>
      <c r="C515" s="203" t="s">
        <v>3261</v>
      </c>
      <c r="D515" s="203" t="s">
        <v>311</v>
      </c>
      <c r="E515" s="204" t="s">
        <v>9933</v>
      </c>
      <c r="F515" s="205" t="s">
        <v>9840</v>
      </c>
      <c r="G515" s="206" t="s">
        <v>5275</v>
      </c>
      <c r="H515" s="207">
        <v>136</v>
      </c>
      <c r="I515" s="208"/>
      <c r="J515" s="209">
        <f t="shared" si="130"/>
        <v>0</v>
      </c>
      <c r="K515" s="205" t="s">
        <v>21</v>
      </c>
      <c r="L515" s="62"/>
      <c r="M515" s="210" t="s">
        <v>21</v>
      </c>
      <c r="N515" s="211" t="s">
        <v>45</v>
      </c>
      <c r="O515" s="43"/>
      <c r="P515" s="212">
        <f t="shared" si="131"/>
        <v>0</v>
      </c>
      <c r="Q515" s="212">
        <v>0</v>
      </c>
      <c r="R515" s="212">
        <f t="shared" si="132"/>
        <v>0</v>
      </c>
      <c r="S515" s="212">
        <v>0</v>
      </c>
      <c r="T515" s="213">
        <f t="shared" si="133"/>
        <v>0</v>
      </c>
      <c r="AR515" s="25" t="s">
        <v>375</v>
      </c>
      <c r="AT515" s="25" t="s">
        <v>311</v>
      </c>
      <c r="AU515" s="25" t="s">
        <v>82</v>
      </c>
      <c r="AY515" s="25" t="s">
        <v>308</v>
      </c>
      <c r="BE515" s="214">
        <f t="shared" si="134"/>
        <v>0</v>
      </c>
      <c r="BF515" s="214">
        <f t="shared" si="135"/>
        <v>0</v>
      </c>
      <c r="BG515" s="214">
        <f t="shared" si="136"/>
        <v>0</v>
      </c>
      <c r="BH515" s="214">
        <f t="shared" si="137"/>
        <v>0</v>
      </c>
      <c r="BI515" s="214">
        <f t="shared" si="138"/>
        <v>0</v>
      </c>
      <c r="BJ515" s="25" t="s">
        <v>82</v>
      </c>
      <c r="BK515" s="214">
        <f t="shared" si="139"/>
        <v>0</v>
      </c>
      <c r="BL515" s="25" t="s">
        <v>375</v>
      </c>
      <c r="BM515" s="25" t="s">
        <v>9934</v>
      </c>
    </row>
    <row r="516" spans="2:65" s="1" customFormat="1" ht="22.5" customHeight="1">
      <c r="B516" s="42"/>
      <c r="C516" s="203" t="s">
        <v>3266</v>
      </c>
      <c r="D516" s="203" t="s">
        <v>311</v>
      </c>
      <c r="E516" s="204" t="s">
        <v>9935</v>
      </c>
      <c r="F516" s="205" t="s">
        <v>9843</v>
      </c>
      <c r="G516" s="206" t="s">
        <v>5275</v>
      </c>
      <c r="H516" s="207">
        <v>4</v>
      </c>
      <c r="I516" s="208"/>
      <c r="J516" s="209">
        <f t="shared" si="130"/>
        <v>0</v>
      </c>
      <c r="K516" s="205" t="s">
        <v>21</v>
      </c>
      <c r="L516" s="62"/>
      <c r="M516" s="210" t="s">
        <v>21</v>
      </c>
      <c r="N516" s="211" t="s">
        <v>45</v>
      </c>
      <c r="O516" s="43"/>
      <c r="P516" s="212">
        <f t="shared" si="131"/>
        <v>0</v>
      </c>
      <c r="Q516" s="212">
        <v>0</v>
      </c>
      <c r="R516" s="212">
        <f t="shared" si="132"/>
        <v>0</v>
      </c>
      <c r="S516" s="212">
        <v>0</v>
      </c>
      <c r="T516" s="213">
        <f t="shared" si="133"/>
        <v>0</v>
      </c>
      <c r="AR516" s="25" t="s">
        <v>375</v>
      </c>
      <c r="AT516" s="25" t="s">
        <v>311</v>
      </c>
      <c r="AU516" s="25" t="s">
        <v>82</v>
      </c>
      <c r="AY516" s="25" t="s">
        <v>308</v>
      </c>
      <c r="BE516" s="214">
        <f t="shared" si="134"/>
        <v>0</v>
      </c>
      <c r="BF516" s="214">
        <f t="shared" si="135"/>
        <v>0</v>
      </c>
      <c r="BG516" s="214">
        <f t="shared" si="136"/>
        <v>0</v>
      </c>
      <c r="BH516" s="214">
        <f t="shared" si="137"/>
        <v>0</v>
      </c>
      <c r="BI516" s="214">
        <f t="shared" si="138"/>
        <v>0</v>
      </c>
      <c r="BJ516" s="25" t="s">
        <v>82</v>
      </c>
      <c r="BK516" s="214">
        <f t="shared" si="139"/>
        <v>0</v>
      </c>
      <c r="BL516" s="25" t="s">
        <v>375</v>
      </c>
      <c r="BM516" s="25" t="s">
        <v>9936</v>
      </c>
    </row>
    <row r="517" spans="2:65" s="1" customFormat="1" ht="22.5" customHeight="1">
      <c r="B517" s="42"/>
      <c r="C517" s="203" t="s">
        <v>3270</v>
      </c>
      <c r="D517" s="203" t="s">
        <v>311</v>
      </c>
      <c r="E517" s="204" t="s">
        <v>9937</v>
      </c>
      <c r="F517" s="205" t="s">
        <v>9846</v>
      </c>
      <c r="G517" s="206" t="s">
        <v>5275</v>
      </c>
      <c r="H517" s="207">
        <v>4</v>
      </c>
      <c r="I517" s="208"/>
      <c r="J517" s="209">
        <f t="shared" si="130"/>
        <v>0</v>
      </c>
      <c r="K517" s="205" t="s">
        <v>21</v>
      </c>
      <c r="L517" s="62"/>
      <c r="M517" s="210" t="s">
        <v>21</v>
      </c>
      <c r="N517" s="211" t="s">
        <v>45</v>
      </c>
      <c r="O517" s="43"/>
      <c r="P517" s="212">
        <f t="shared" si="131"/>
        <v>0</v>
      </c>
      <c r="Q517" s="212">
        <v>0</v>
      </c>
      <c r="R517" s="212">
        <f t="shared" si="132"/>
        <v>0</v>
      </c>
      <c r="S517" s="212">
        <v>0</v>
      </c>
      <c r="T517" s="213">
        <f t="shared" si="133"/>
        <v>0</v>
      </c>
      <c r="AR517" s="25" t="s">
        <v>375</v>
      </c>
      <c r="AT517" s="25" t="s">
        <v>311</v>
      </c>
      <c r="AU517" s="25" t="s">
        <v>82</v>
      </c>
      <c r="AY517" s="25" t="s">
        <v>308</v>
      </c>
      <c r="BE517" s="214">
        <f t="shared" si="134"/>
        <v>0</v>
      </c>
      <c r="BF517" s="214">
        <f t="shared" si="135"/>
        <v>0</v>
      </c>
      <c r="BG517" s="214">
        <f t="shared" si="136"/>
        <v>0</v>
      </c>
      <c r="BH517" s="214">
        <f t="shared" si="137"/>
        <v>0</v>
      </c>
      <c r="BI517" s="214">
        <f t="shared" si="138"/>
        <v>0</v>
      </c>
      <c r="BJ517" s="25" t="s">
        <v>82</v>
      </c>
      <c r="BK517" s="214">
        <f t="shared" si="139"/>
        <v>0</v>
      </c>
      <c r="BL517" s="25" t="s">
        <v>375</v>
      </c>
      <c r="BM517" s="25" t="s">
        <v>9938</v>
      </c>
    </row>
    <row r="518" spans="2:65" s="1" customFormat="1" ht="22.5" customHeight="1">
      <c r="B518" s="42"/>
      <c r="C518" s="203" t="s">
        <v>3274</v>
      </c>
      <c r="D518" s="203" t="s">
        <v>311</v>
      </c>
      <c r="E518" s="204" t="s">
        <v>9923</v>
      </c>
      <c r="F518" s="205" t="s">
        <v>9825</v>
      </c>
      <c r="G518" s="206" t="s">
        <v>5275</v>
      </c>
      <c r="H518" s="207">
        <v>4</v>
      </c>
      <c r="I518" s="208"/>
      <c r="J518" s="209">
        <f t="shared" si="130"/>
        <v>0</v>
      </c>
      <c r="K518" s="205" t="s">
        <v>21</v>
      </c>
      <c r="L518" s="62"/>
      <c r="M518" s="210" t="s">
        <v>21</v>
      </c>
      <c r="N518" s="211" t="s">
        <v>45</v>
      </c>
      <c r="O518" s="43"/>
      <c r="P518" s="212">
        <f t="shared" si="131"/>
        <v>0</v>
      </c>
      <c r="Q518" s="212">
        <v>0</v>
      </c>
      <c r="R518" s="212">
        <f t="shared" si="132"/>
        <v>0</v>
      </c>
      <c r="S518" s="212">
        <v>0</v>
      </c>
      <c r="T518" s="213">
        <f t="shared" si="133"/>
        <v>0</v>
      </c>
      <c r="AR518" s="25" t="s">
        <v>375</v>
      </c>
      <c r="AT518" s="25" t="s">
        <v>311</v>
      </c>
      <c r="AU518" s="25" t="s">
        <v>82</v>
      </c>
      <c r="AY518" s="25" t="s">
        <v>308</v>
      </c>
      <c r="BE518" s="214">
        <f t="shared" si="134"/>
        <v>0</v>
      </c>
      <c r="BF518" s="214">
        <f t="shared" si="135"/>
        <v>0</v>
      </c>
      <c r="BG518" s="214">
        <f t="shared" si="136"/>
        <v>0</v>
      </c>
      <c r="BH518" s="214">
        <f t="shared" si="137"/>
        <v>0</v>
      </c>
      <c r="BI518" s="214">
        <f t="shared" si="138"/>
        <v>0</v>
      </c>
      <c r="BJ518" s="25" t="s">
        <v>82</v>
      </c>
      <c r="BK518" s="214">
        <f t="shared" si="139"/>
        <v>0</v>
      </c>
      <c r="BL518" s="25" t="s">
        <v>375</v>
      </c>
      <c r="BM518" s="25" t="s">
        <v>9939</v>
      </c>
    </row>
    <row r="519" spans="2:65" s="1" customFormat="1" ht="22.5" customHeight="1">
      <c r="B519" s="42"/>
      <c r="C519" s="203" t="s">
        <v>3278</v>
      </c>
      <c r="D519" s="203" t="s">
        <v>311</v>
      </c>
      <c r="E519" s="204" t="s">
        <v>9925</v>
      </c>
      <c r="F519" s="205" t="s">
        <v>9828</v>
      </c>
      <c r="G519" s="206" t="s">
        <v>5275</v>
      </c>
      <c r="H519" s="207">
        <v>4</v>
      </c>
      <c r="I519" s="208"/>
      <c r="J519" s="209">
        <f t="shared" si="130"/>
        <v>0</v>
      </c>
      <c r="K519" s="205" t="s">
        <v>21</v>
      </c>
      <c r="L519" s="62"/>
      <c r="M519" s="210" t="s">
        <v>21</v>
      </c>
      <c r="N519" s="211" t="s">
        <v>45</v>
      </c>
      <c r="O519" s="43"/>
      <c r="P519" s="212">
        <f t="shared" si="131"/>
        <v>0</v>
      </c>
      <c r="Q519" s="212">
        <v>0</v>
      </c>
      <c r="R519" s="212">
        <f t="shared" si="132"/>
        <v>0</v>
      </c>
      <c r="S519" s="212">
        <v>0</v>
      </c>
      <c r="T519" s="213">
        <f t="shared" si="133"/>
        <v>0</v>
      </c>
      <c r="AR519" s="25" t="s">
        <v>375</v>
      </c>
      <c r="AT519" s="25" t="s">
        <v>311</v>
      </c>
      <c r="AU519" s="25" t="s">
        <v>82</v>
      </c>
      <c r="AY519" s="25" t="s">
        <v>308</v>
      </c>
      <c r="BE519" s="214">
        <f t="shared" si="134"/>
        <v>0</v>
      </c>
      <c r="BF519" s="214">
        <f t="shared" si="135"/>
        <v>0</v>
      </c>
      <c r="BG519" s="214">
        <f t="shared" si="136"/>
        <v>0</v>
      </c>
      <c r="BH519" s="214">
        <f t="shared" si="137"/>
        <v>0</v>
      </c>
      <c r="BI519" s="214">
        <f t="shared" si="138"/>
        <v>0</v>
      </c>
      <c r="BJ519" s="25" t="s">
        <v>82</v>
      </c>
      <c r="BK519" s="214">
        <f t="shared" si="139"/>
        <v>0</v>
      </c>
      <c r="BL519" s="25" t="s">
        <v>375</v>
      </c>
      <c r="BM519" s="25" t="s">
        <v>9940</v>
      </c>
    </row>
    <row r="520" spans="2:65" s="1" customFormat="1" ht="31.5" customHeight="1">
      <c r="B520" s="42"/>
      <c r="C520" s="203" t="s">
        <v>3283</v>
      </c>
      <c r="D520" s="203" t="s">
        <v>311</v>
      </c>
      <c r="E520" s="204" t="s">
        <v>9941</v>
      </c>
      <c r="F520" s="205" t="s">
        <v>9852</v>
      </c>
      <c r="G520" s="206" t="s">
        <v>5275</v>
      </c>
      <c r="H520" s="207">
        <v>514</v>
      </c>
      <c r="I520" s="208"/>
      <c r="J520" s="209">
        <f t="shared" si="130"/>
        <v>0</v>
      </c>
      <c r="K520" s="205" t="s">
        <v>21</v>
      </c>
      <c r="L520" s="62"/>
      <c r="M520" s="210" t="s">
        <v>21</v>
      </c>
      <c r="N520" s="211" t="s">
        <v>45</v>
      </c>
      <c r="O520" s="43"/>
      <c r="P520" s="212">
        <f t="shared" si="131"/>
        <v>0</v>
      </c>
      <c r="Q520" s="212">
        <v>0</v>
      </c>
      <c r="R520" s="212">
        <f t="shared" si="132"/>
        <v>0</v>
      </c>
      <c r="S520" s="212">
        <v>0</v>
      </c>
      <c r="T520" s="213">
        <f t="shared" si="133"/>
        <v>0</v>
      </c>
      <c r="AR520" s="25" t="s">
        <v>375</v>
      </c>
      <c r="AT520" s="25" t="s">
        <v>311</v>
      </c>
      <c r="AU520" s="25" t="s">
        <v>82</v>
      </c>
      <c r="AY520" s="25" t="s">
        <v>308</v>
      </c>
      <c r="BE520" s="214">
        <f t="shared" si="134"/>
        <v>0</v>
      </c>
      <c r="BF520" s="214">
        <f t="shared" si="135"/>
        <v>0</v>
      </c>
      <c r="BG520" s="214">
        <f t="shared" si="136"/>
        <v>0</v>
      </c>
      <c r="BH520" s="214">
        <f t="shared" si="137"/>
        <v>0</v>
      </c>
      <c r="BI520" s="214">
        <f t="shared" si="138"/>
        <v>0</v>
      </c>
      <c r="BJ520" s="25" t="s">
        <v>82</v>
      </c>
      <c r="BK520" s="214">
        <f t="shared" si="139"/>
        <v>0</v>
      </c>
      <c r="BL520" s="25" t="s">
        <v>375</v>
      </c>
      <c r="BM520" s="25" t="s">
        <v>9942</v>
      </c>
    </row>
    <row r="521" spans="2:65" s="1" customFormat="1" ht="31.5" customHeight="1">
      <c r="B521" s="42"/>
      <c r="C521" s="203" t="s">
        <v>3287</v>
      </c>
      <c r="D521" s="203" t="s">
        <v>311</v>
      </c>
      <c r="E521" s="204" t="s">
        <v>9943</v>
      </c>
      <c r="F521" s="205" t="s">
        <v>9855</v>
      </c>
      <c r="G521" s="206" t="s">
        <v>5275</v>
      </c>
      <c r="H521" s="207">
        <v>259</v>
      </c>
      <c r="I521" s="208"/>
      <c r="J521" s="209">
        <f t="shared" si="130"/>
        <v>0</v>
      </c>
      <c r="K521" s="205" t="s">
        <v>21</v>
      </c>
      <c r="L521" s="62"/>
      <c r="M521" s="210" t="s">
        <v>21</v>
      </c>
      <c r="N521" s="211" t="s">
        <v>45</v>
      </c>
      <c r="O521" s="43"/>
      <c r="P521" s="212">
        <f t="shared" si="131"/>
        <v>0</v>
      </c>
      <c r="Q521" s="212">
        <v>0</v>
      </c>
      <c r="R521" s="212">
        <f t="shared" si="132"/>
        <v>0</v>
      </c>
      <c r="S521" s="212">
        <v>0</v>
      </c>
      <c r="T521" s="213">
        <f t="shared" si="133"/>
        <v>0</v>
      </c>
      <c r="AR521" s="25" t="s">
        <v>375</v>
      </c>
      <c r="AT521" s="25" t="s">
        <v>311</v>
      </c>
      <c r="AU521" s="25" t="s">
        <v>82</v>
      </c>
      <c r="AY521" s="25" t="s">
        <v>308</v>
      </c>
      <c r="BE521" s="214">
        <f t="shared" si="134"/>
        <v>0</v>
      </c>
      <c r="BF521" s="214">
        <f t="shared" si="135"/>
        <v>0</v>
      </c>
      <c r="BG521" s="214">
        <f t="shared" si="136"/>
        <v>0</v>
      </c>
      <c r="BH521" s="214">
        <f t="shared" si="137"/>
        <v>0</v>
      </c>
      <c r="BI521" s="214">
        <f t="shared" si="138"/>
        <v>0</v>
      </c>
      <c r="BJ521" s="25" t="s">
        <v>82</v>
      </c>
      <c r="BK521" s="214">
        <f t="shared" si="139"/>
        <v>0</v>
      </c>
      <c r="BL521" s="25" t="s">
        <v>375</v>
      </c>
      <c r="BM521" s="25" t="s">
        <v>4702</v>
      </c>
    </row>
    <row r="522" spans="2:65" s="1" customFormat="1" ht="31.5" customHeight="1">
      <c r="B522" s="42"/>
      <c r="C522" s="203" t="s">
        <v>3291</v>
      </c>
      <c r="D522" s="203" t="s">
        <v>311</v>
      </c>
      <c r="E522" s="204" t="s">
        <v>9944</v>
      </c>
      <c r="F522" s="205" t="s">
        <v>9858</v>
      </c>
      <c r="G522" s="206" t="s">
        <v>5275</v>
      </c>
      <c r="H522" s="207">
        <v>96</v>
      </c>
      <c r="I522" s="208"/>
      <c r="J522" s="209">
        <f t="shared" si="130"/>
        <v>0</v>
      </c>
      <c r="K522" s="205" t="s">
        <v>21</v>
      </c>
      <c r="L522" s="62"/>
      <c r="M522" s="210" t="s">
        <v>21</v>
      </c>
      <c r="N522" s="211" t="s">
        <v>45</v>
      </c>
      <c r="O522" s="43"/>
      <c r="P522" s="212">
        <f t="shared" si="131"/>
        <v>0</v>
      </c>
      <c r="Q522" s="212">
        <v>0</v>
      </c>
      <c r="R522" s="212">
        <f t="shared" si="132"/>
        <v>0</v>
      </c>
      <c r="S522" s="212">
        <v>0</v>
      </c>
      <c r="T522" s="213">
        <f t="shared" si="133"/>
        <v>0</v>
      </c>
      <c r="AR522" s="25" t="s">
        <v>375</v>
      </c>
      <c r="AT522" s="25" t="s">
        <v>311</v>
      </c>
      <c r="AU522" s="25" t="s">
        <v>82</v>
      </c>
      <c r="AY522" s="25" t="s">
        <v>308</v>
      </c>
      <c r="BE522" s="214">
        <f t="shared" si="134"/>
        <v>0</v>
      </c>
      <c r="BF522" s="214">
        <f t="shared" si="135"/>
        <v>0</v>
      </c>
      <c r="BG522" s="214">
        <f t="shared" si="136"/>
        <v>0</v>
      </c>
      <c r="BH522" s="214">
        <f t="shared" si="137"/>
        <v>0</v>
      </c>
      <c r="BI522" s="214">
        <f t="shared" si="138"/>
        <v>0</v>
      </c>
      <c r="BJ522" s="25" t="s">
        <v>82</v>
      </c>
      <c r="BK522" s="214">
        <f t="shared" si="139"/>
        <v>0</v>
      </c>
      <c r="BL522" s="25" t="s">
        <v>375</v>
      </c>
      <c r="BM522" s="25" t="s">
        <v>2607</v>
      </c>
    </row>
    <row r="523" spans="2:65" s="1" customFormat="1" ht="31.5" customHeight="1">
      <c r="B523" s="42"/>
      <c r="C523" s="203" t="s">
        <v>3295</v>
      </c>
      <c r="D523" s="203" t="s">
        <v>311</v>
      </c>
      <c r="E523" s="204" t="s">
        <v>9945</v>
      </c>
      <c r="F523" s="205" t="s">
        <v>9861</v>
      </c>
      <c r="G523" s="206" t="s">
        <v>5275</v>
      </c>
      <c r="H523" s="207">
        <v>45</v>
      </c>
      <c r="I523" s="208"/>
      <c r="J523" s="209">
        <f t="shared" si="130"/>
        <v>0</v>
      </c>
      <c r="K523" s="205" t="s">
        <v>21</v>
      </c>
      <c r="L523" s="62"/>
      <c r="M523" s="210" t="s">
        <v>21</v>
      </c>
      <c r="N523" s="211" t="s">
        <v>45</v>
      </c>
      <c r="O523" s="43"/>
      <c r="P523" s="212">
        <f t="shared" si="131"/>
        <v>0</v>
      </c>
      <c r="Q523" s="212">
        <v>0</v>
      </c>
      <c r="R523" s="212">
        <f t="shared" si="132"/>
        <v>0</v>
      </c>
      <c r="S523" s="212">
        <v>0</v>
      </c>
      <c r="T523" s="213">
        <f t="shared" si="133"/>
        <v>0</v>
      </c>
      <c r="AR523" s="25" t="s">
        <v>375</v>
      </c>
      <c r="AT523" s="25" t="s">
        <v>311</v>
      </c>
      <c r="AU523" s="25" t="s">
        <v>82</v>
      </c>
      <c r="AY523" s="25" t="s">
        <v>308</v>
      </c>
      <c r="BE523" s="214">
        <f t="shared" si="134"/>
        <v>0</v>
      </c>
      <c r="BF523" s="214">
        <f t="shared" si="135"/>
        <v>0</v>
      </c>
      <c r="BG523" s="214">
        <f t="shared" si="136"/>
        <v>0</v>
      </c>
      <c r="BH523" s="214">
        <f t="shared" si="137"/>
        <v>0</v>
      </c>
      <c r="BI523" s="214">
        <f t="shared" si="138"/>
        <v>0</v>
      </c>
      <c r="BJ523" s="25" t="s">
        <v>82</v>
      </c>
      <c r="BK523" s="214">
        <f t="shared" si="139"/>
        <v>0</v>
      </c>
      <c r="BL523" s="25" t="s">
        <v>375</v>
      </c>
      <c r="BM523" s="25" t="s">
        <v>9946</v>
      </c>
    </row>
    <row r="524" spans="2:65" s="1" customFormat="1" ht="31.5" customHeight="1">
      <c r="B524" s="42"/>
      <c r="C524" s="203" t="s">
        <v>3299</v>
      </c>
      <c r="D524" s="203" t="s">
        <v>311</v>
      </c>
      <c r="E524" s="204" t="s">
        <v>9947</v>
      </c>
      <c r="F524" s="205" t="s">
        <v>9864</v>
      </c>
      <c r="G524" s="206" t="s">
        <v>5275</v>
      </c>
      <c r="H524" s="207">
        <v>2</v>
      </c>
      <c r="I524" s="208"/>
      <c r="J524" s="209">
        <f t="shared" si="130"/>
        <v>0</v>
      </c>
      <c r="K524" s="205" t="s">
        <v>21</v>
      </c>
      <c r="L524" s="62"/>
      <c r="M524" s="210" t="s">
        <v>21</v>
      </c>
      <c r="N524" s="211" t="s">
        <v>45</v>
      </c>
      <c r="O524" s="43"/>
      <c r="P524" s="212">
        <f t="shared" si="131"/>
        <v>0</v>
      </c>
      <c r="Q524" s="212">
        <v>0</v>
      </c>
      <c r="R524" s="212">
        <f t="shared" si="132"/>
        <v>0</v>
      </c>
      <c r="S524" s="212">
        <v>0</v>
      </c>
      <c r="T524" s="213">
        <f t="shared" si="133"/>
        <v>0</v>
      </c>
      <c r="AR524" s="25" t="s">
        <v>375</v>
      </c>
      <c r="AT524" s="25" t="s">
        <v>311</v>
      </c>
      <c r="AU524" s="25" t="s">
        <v>82</v>
      </c>
      <c r="AY524" s="25" t="s">
        <v>308</v>
      </c>
      <c r="BE524" s="214">
        <f t="shared" si="134"/>
        <v>0</v>
      </c>
      <c r="BF524" s="214">
        <f t="shared" si="135"/>
        <v>0</v>
      </c>
      <c r="BG524" s="214">
        <f t="shared" si="136"/>
        <v>0</v>
      </c>
      <c r="BH524" s="214">
        <f t="shared" si="137"/>
        <v>0</v>
      </c>
      <c r="BI524" s="214">
        <f t="shared" si="138"/>
        <v>0</v>
      </c>
      <c r="BJ524" s="25" t="s">
        <v>82</v>
      </c>
      <c r="BK524" s="214">
        <f t="shared" si="139"/>
        <v>0</v>
      </c>
      <c r="BL524" s="25" t="s">
        <v>375</v>
      </c>
      <c r="BM524" s="25" t="s">
        <v>9948</v>
      </c>
    </row>
    <row r="525" spans="2:65" s="1" customFormat="1" ht="31.5" customHeight="1">
      <c r="B525" s="42"/>
      <c r="C525" s="203" t="s">
        <v>3304</v>
      </c>
      <c r="D525" s="203" t="s">
        <v>311</v>
      </c>
      <c r="E525" s="204" t="s">
        <v>9949</v>
      </c>
      <c r="F525" s="205" t="s">
        <v>9867</v>
      </c>
      <c r="G525" s="206" t="s">
        <v>5275</v>
      </c>
      <c r="H525" s="207">
        <v>84</v>
      </c>
      <c r="I525" s="208"/>
      <c r="J525" s="209">
        <f t="shared" si="130"/>
        <v>0</v>
      </c>
      <c r="K525" s="205" t="s">
        <v>21</v>
      </c>
      <c r="L525" s="62"/>
      <c r="M525" s="210" t="s">
        <v>21</v>
      </c>
      <c r="N525" s="211" t="s">
        <v>45</v>
      </c>
      <c r="O525" s="43"/>
      <c r="P525" s="212">
        <f t="shared" si="131"/>
        <v>0</v>
      </c>
      <c r="Q525" s="212">
        <v>0</v>
      </c>
      <c r="R525" s="212">
        <f t="shared" si="132"/>
        <v>0</v>
      </c>
      <c r="S525" s="212">
        <v>0</v>
      </c>
      <c r="T525" s="213">
        <f t="shared" si="133"/>
        <v>0</v>
      </c>
      <c r="AR525" s="25" t="s">
        <v>375</v>
      </c>
      <c r="AT525" s="25" t="s">
        <v>311</v>
      </c>
      <c r="AU525" s="25" t="s">
        <v>82</v>
      </c>
      <c r="AY525" s="25" t="s">
        <v>308</v>
      </c>
      <c r="BE525" s="214">
        <f t="shared" si="134"/>
        <v>0</v>
      </c>
      <c r="BF525" s="214">
        <f t="shared" si="135"/>
        <v>0</v>
      </c>
      <c r="BG525" s="214">
        <f t="shared" si="136"/>
        <v>0</v>
      </c>
      <c r="BH525" s="214">
        <f t="shared" si="137"/>
        <v>0</v>
      </c>
      <c r="BI525" s="214">
        <f t="shared" si="138"/>
        <v>0</v>
      </c>
      <c r="BJ525" s="25" t="s">
        <v>82</v>
      </c>
      <c r="BK525" s="214">
        <f t="shared" si="139"/>
        <v>0</v>
      </c>
      <c r="BL525" s="25" t="s">
        <v>375</v>
      </c>
      <c r="BM525" s="25" t="s">
        <v>9950</v>
      </c>
    </row>
    <row r="526" spans="2:65" s="1" customFormat="1" ht="22.5" customHeight="1">
      <c r="B526" s="42"/>
      <c r="C526" s="203" t="s">
        <v>3308</v>
      </c>
      <c r="D526" s="203" t="s">
        <v>311</v>
      </c>
      <c r="E526" s="204" t="s">
        <v>9951</v>
      </c>
      <c r="F526" s="205" t="s">
        <v>9870</v>
      </c>
      <c r="G526" s="206" t="s">
        <v>5275</v>
      </c>
      <c r="H526" s="207">
        <v>84</v>
      </c>
      <c r="I526" s="208"/>
      <c r="J526" s="209">
        <f t="shared" si="130"/>
        <v>0</v>
      </c>
      <c r="K526" s="205" t="s">
        <v>21</v>
      </c>
      <c r="L526" s="62"/>
      <c r="M526" s="210" t="s">
        <v>21</v>
      </c>
      <c r="N526" s="211" t="s">
        <v>45</v>
      </c>
      <c r="O526" s="43"/>
      <c r="P526" s="212">
        <f t="shared" si="131"/>
        <v>0</v>
      </c>
      <c r="Q526" s="212">
        <v>0</v>
      </c>
      <c r="R526" s="212">
        <f t="shared" si="132"/>
        <v>0</v>
      </c>
      <c r="S526" s="212">
        <v>0</v>
      </c>
      <c r="T526" s="213">
        <f t="shared" si="133"/>
        <v>0</v>
      </c>
      <c r="AR526" s="25" t="s">
        <v>375</v>
      </c>
      <c r="AT526" s="25" t="s">
        <v>311</v>
      </c>
      <c r="AU526" s="25" t="s">
        <v>82</v>
      </c>
      <c r="AY526" s="25" t="s">
        <v>308</v>
      </c>
      <c r="BE526" s="214">
        <f t="shared" si="134"/>
        <v>0</v>
      </c>
      <c r="BF526" s="214">
        <f t="shared" si="135"/>
        <v>0</v>
      </c>
      <c r="BG526" s="214">
        <f t="shared" si="136"/>
        <v>0</v>
      </c>
      <c r="BH526" s="214">
        <f t="shared" si="137"/>
        <v>0</v>
      </c>
      <c r="BI526" s="214">
        <f t="shared" si="138"/>
        <v>0</v>
      </c>
      <c r="BJ526" s="25" t="s">
        <v>82</v>
      </c>
      <c r="BK526" s="214">
        <f t="shared" si="139"/>
        <v>0</v>
      </c>
      <c r="BL526" s="25" t="s">
        <v>375</v>
      </c>
      <c r="BM526" s="25" t="s">
        <v>6881</v>
      </c>
    </row>
    <row r="527" spans="2:65" s="1" customFormat="1" ht="22.5" customHeight="1">
      <c r="B527" s="42"/>
      <c r="C527" s="203" t="s">
        <v>3312</v>
      </c>
      <c r="D527" s="203" t="s">
        <v>311</v>
      </c>
      <c r="E527" s="204" t="s">
        <v>9952</v>
      </c>
      <c r="F527" s="205" t="s">
        <v>9873</v>
      </c>
      <c r="G527" s="206" t="s">
        <v>5275</v>
      </c>
      <c r="H527" s="207">
        <v>74</v>
      </c>
      <c r="I527" s="208"/>
      <c r="J527" s="209">
        <f t="shared" si="130"/>
        <v>0</v>
      </c>
      <c r="K527" s="205" t="s">
        <v>21</v>
      </c>
      <c r="L527" s="62"/>
      <c r="M527" s="210" t="s">
        <v>21</v>
      </c>
      <c r="N527" s="211" t="s">
        <v>45</v>
      </c>
      <c r="O527" s="43"/>
      <c r="P527" s="212">
        <f t="shared" si="131"/>
        <v>0</v>
      </c>
      <c r="Q527" s="212">
        <v>0</v>
      </c>
      <c r="R527" s="212">
        <f t="shared" si="132"/>
        <v>0</v>
      </c>
      <c r="S527" s="212">
        <v>0</v>
      </c>
      <c r="T527" s="213">
        <f t="shared" si="133"/>
        <v>0</v>
      </c>
      <c r="AR527" s="25" t="s">
        <v>375</v>
      </c>
      <c r="AT527" s="25" t="s">
        <v>311</v>
      </c>
      <c r="AU527" s="25" t="s">
        <v>82</v>
      </c>
      <c r="AY527" s="25" t="s">
        <v>308</v>
      </c>
      <c r="BE527" s="214">
        <f t="shared" si="134"/>
        <v>0</v>
      </c>
      <c r="BF527" s="214">
        <f t="shared" si="135"/>
        <v>0</v>
      </c>
      <c r="BG527" s="214">
        <f t="shared" si="136"/>
        <v>0</v>
      </c>
      <c r="BH527" s="214">
        <f t="shared" si="137"/>
        <v>0</v>
      </c>
      <c r="BI527" s="214">
        <f t="shared" si="138"/>
        <v>0</v>
      </c>
      <c r="BJ527" s="25" t="s">
        <v>82</v>
      </c>
      <c r="BK527" s="214">
        <f t="shared" si="139"/>
        <v>0</v>
      </c>
      <c r="BL527" s="25" t="s">
        <v>375</v>
      </c>
      <c r="BM527" s="25" t="s">
        <v>9953</v>
      </c>
    </row>
    <row r="528" spans="2:65" s="1" customFormat="1" ht="31.5" customHeight="1">
      <c r="B528" s="42"/>
      <c r="C528" s="203" t="s">
        <v>3316</v>
      </c>
      <c r="D528" s="203" t="s">
        <v>311</v>
      </c>
      <c r="E528" s="204" t="s">
        <v>9954</v>
      </c>
      <c r="F528" s="205" t="s">
        <v>9876</v>
      </c>
      <c r="G528" s="206" t="s">
        <v>5275</v>
      </c>
      <c r="H528" s="207">
        <v>94</v>
      </c>
      <c r="I528" s="208"/>
      <c r="J528" s="209">
        <f t="shared" si="130"/>
        <v>0</v>
      </c>
      <c r="K528" s="205" t="s">
        <v>21</v>
      </c>
      <c r="L528" s="62"/>
      <c r="M528" s="210" t="s">
        <v>21</v>
      </c>
      <c r="N528" s="211" t="s">
        <v>45</v>
      </c>
      <c r="O528" s="43"/>
      <c r="P528" s="212">
        <f t="shared" si="131"/>
        <v>0</v>
      </c>
      <c r="Q528" s="212">
        <v>0</v>
      </c>
      <c r="R528" s="212">
        <f t="shared" si="132"/>
        <v>0</v>
      </c>
      <c r="S528" s="212">
        <v>0</v>
      </c>
      <c r="T528" s="213">
        <f t="shared" si="133"/>
        <v>0</v>
      </c>
      <c r="AR528" s="25" t="s">
        <v>375</v>
      </c>
      <c r="AT528" s="25" t="s">
        <v>311</v>
      </c>
      <c r="AU528" s="25" t="s">
        <v>82</v>
      </c>
      <c r="AY528" s="25" t="s">
        <v>308</v>
      </c>
      <c r="BE528" s="214">
        <f t="shared" si="134"/>
        <v>0</v>
      </c>
      <c r="BF528" s="214">
        <f t="shared" si="135"/>
        <v>0</v>
      </c>
      <c r="BG528" s="214">
        <f t="shared" si="136"/>
        <v>0</v>
      </c>
      <c r="BH528" s="214">
        <f t="shared" si="137"/>
        <v>0</v>
      </c>
      <c r="BI528" s="214">
        <f t="shared" si="138"/>
        <v>0</v>
      </c>
      <c r="BJ528" s="25" t="s">
        <v>82</v>
      </c>
      <c r="BK528" s="214">
        <f t="shared" si="139"/>
        <v>0</v>
      </c>
      <c r="BL528" s="25" t="s">
        <v>375</v>
      </c>
      <c r="BM528" s="25" t="s">
        <v>7147</v>
      </c>
    </row>
    <row r="529" spans="2:65" s="1" customFormat="1" ht="31.5" customHeight="1">
      <c r="B529" s="42"/>
      <c r="C529" s="203" t="s">
        <v>3320</v>
      </c>
      <c r="D529" s="203" t="s">
        <v>311</v>
      </c>
      <c r="E529" s="204" t="s">
        <v>9955</v>
      </c>
      <c r="F529" s="205" t="s">
        <v>9879</v>
      </c>
      <c r="G529" s="206" t="s">
        <v>5275</v>
      </c>
      <c r="H529" s="207">
        <v>94</v>
      </c>
      <c r="I529" s="208"/>
      <c r="J529" s="209">
        <f t="shared" si="130"/>
        <v>0</v>
      </c>
      <c r="K529" s="205" t="s">
        <v>21</v>
      </c>
      <c r="L529" s="62"/>
      <c r="M529" s="210" t="s">
        <v>21</v>
      </c>
      <c r="N529" s="211" t="s">
        <v>45</v>
      </c>
      <c r="O529" s="43"/>
      <c r="P529" s="212">
        <f t="shared" si="131"/>
        <v>0</v>
      </c>
      <c r="Q529" s="212">
        <v>0</v>
      </c>
      <c r="R529" s="212">
        <f t="shared" si="132"/>
        <v>0</v>
      </c>
      <c r="S529" s="212">
        <v>0</v>
      </c>
      <c r="T529" s="213">
        <f t="shared" si="133"/>
        <v>0</v>
      </c>
      <c r="AR529" s="25" t="s">
        <v>375</v>
      </c>
      <c r="AT529" s="25" t="s">
        <v>311</v>
      </c>
      <c r="AU529" s="25" t="s">
        <v>82</v>
      </c>
      <c r="AY529" s="25" t="s">
        <v>308</v>
      </c>
      <c r="BE529" s="214">
        <f t="shared" si="134"/>
        <v>0</v>
      </c>
      <c r="BF529" s="214">
        <f t="shared" si="135"/>
        <v>0</v>
      </c>
      <c r="BG529" s="214">
        <f t="shared" si="136"/>
        <v>0</v>
      </c>
      <c r="BH529" s="214">
        <f t="shared" si="137"/>
        <v>0</v>
      </c>
      <c r="BI529" s="214">
        <f t="shared" si="138"/>
        <v>0</v>
      </c>
      <c r="BJ529" s="25" t="s">
        <v>82</v>
      </c>
      <c r="BK529" s="214">
        <f t="shared" si="139"/>
        <v>0</v>
      </c>
      <c r="BL529" s="25" t="s">
        <v>375</v>
      </c>
      <c r="BM529" s="25" t="s">
        <v>9956</v>
      </c>
    </row>
    <row r="530" spans="2:65" s="1" customFormat="1" ht="31.5" customHeight="1">
      <c r="B530" s="42"/>
      <c r="C530" s="203" t="s">
        <v>3324</v>
      </c>
      <c r="D530" s="203" t="s">
        <v>311</v>
      </c>
      <c r="E530" s="204" t="s">
        <v>9957</v>
      </c>
      <c r="F530" s="205" t="s">
        <v>9882</v>
      </c>
      <c r="G530" s="206" t="s">
        <v>5275</v>
      </c>
      <c r="H530" s="207">
        <v>94</v>
      </c>
      <c r="I530" s="208"/>
      <c r="J530" s="209">
        <f t="shared" si="130"/>
        <v>0</v>
      </c>
      <c r="K530" s="205" t="s">
        <v>21</v>
      </c>
      <c r="L530" s="62"/>
      <c r="M530" s="210" t="s">
        <v>21</v>
      </c>
      <c r="N530" s="211" t="s">
        <v>45</v>
      </c>
      <c r="O530" s="43"/>
      <c r="P530" s="212">
        <f t="shared" si="131"/>
        <v>0</v>
      </c>
      <c r="Q530" s="212">
        <v>0</v>
      </c>
      <c r="R530" s="212">
        <f t="shared" si="132"/>
        <v>0</v>
      </c>
      <c r="S530" s="212">
        <v>0</v>
      </c>
      <c r="T530" s="213">
        <f t="shared" si="133"/>
        <v>0</v>
      </c>
      <c r="AR530" s="25" t="s">
        <v>375</v>
      </c>
      <c r="AT530" s="25" t="s">
        <v>311</v>
      </c>
      <c r="AU530" s="25" t="s">
        <v>82</v>
      </c>
      <c r="AY530" s="25" t="s">
        <v>308</v>
      </c>
      <c r="BE530" s="214">
        <f t="shared" si="134"/>
        <v>0</v>
      </c>
      <c r="BF530" s="214">
        <f t="shared" si="135"/>
        <v>0</v>
      </c>
      <c r="BG530" s="214">
        <f t="shared" si="136"/>
        <v>0</v>
      </c>
      <c r="BH530" s="214">
        <f t="shared" si="137"/>
        <v>0</v>
      </c>
      <c r="BI530" s="214">
        <f t="shared" si="138"/>
        <v>0</v>
      </c>
      <c r="BJ530" s="25" t="s">
        <v>82</v>
      </c>
      <c r="BK530" s="214">
        <f t="shared" si="139"/>
        <v>0</v>
      </c>
      <c r="BL530" s="25" t="s">
        <v>375</v>
      </c>
      <c r="BM530" s="25" t="s">
        <v>9958</v>
      </c>
    </row>
    <row r="531" spans="2:65" s="1" customFormat="1" ht="22.5" customHeight="1">
      <c r="B531" s="42"/>
      <c r="C531" s="203" t="s">
        <v>3330</v>
      </c>
      <c r="D531" s="203" t="s">
        <v>311</v>
      </c>
      <c r="E531" s="204" t="s">
        <v>9959</v>
      </c>
      <c r="F531" s="205" t="s">
        <v>9885</v>
      </c>
      <c r="G531" s="206" t="s">
        <v>5275</v>
      </c>
      <c r="H531" s="207">
        <v>2</v>
      </c>
      <c r="I531" s="208"/>
      <c r="J531" s="209">
        <f t="shared" si="130"/>
        <v>0</v>
      </c>
      <c r="K531" s="205" t="s">
        <v>21</v>
      </c>
      <c r="L531" s="62"/>
      <c r="M531" s="210" t="s">
        <v>21</v>
      </c>
      <c r="N531" s="211" t="s">
        <v>45</v>
      </c>
      <c r="O531" s="43"/>
      <c r="P531" s="212">
        <f t="shared" si="131"/>
        <v>0</v>
      </c>
      <c r="Q531" s="212">
        <v>0</v>
      </c>
      <c r="R531" s="212">
        <f t="shared" si="132"/>
        <v>0</v>
      </c>
      <c r="S531" s="212">
        <v>0</v>
      </c>
      <c r="T531" s="213">
        <f t="shared" si="133"/>
        <v>0</v>
      </c>
      <c r="AR531" s="25" t="s">
        <v>375</v>
      </c>
      <c r="AT531" s="25" t="s">
        <v>311</v>
      </c>
      <c r="AU531" s="25" t="s">
        <v>82</v>
      </c>
      <c r="AY531" s="25" t="s">
        <v>308</v>
      </c>
      <c r="BE531" s="214">
        <f t="shared" si="134"/>
        <v>0</v>
      </c>
      <c r="BF531" s="214">
        <f t="shared" si="135"/>
        <v>0</v>
      </c>
      <c r="BG531" s="214">
        <f t="shared" si="136"/>
        <v>0</v>
      </c>
      <c r="BH531" s="214">
        <f t="shared" si="137"/>
        <v>0</v>
      </c>
      <c r="BI531" s="214">
        <f t="shared" si="138"/>
        <v>0</v>
      </c>
      <c r="BJ531" s="25" t="s">
        <v>82</v>
      </c>
      <c r="BK531" s="214">
        <f t="shared" si="139"/>
        <v>0</v>
      </c>
      <c r="BL531" s="25" t="s">
        <v>375</v>
      </c>
      <c r="BM531" s="25" t="s">
        <v>7193</v>
      </c>
    </row>
    <row r="532" spans="2:65" s="1" customFormat="1" ht="22.5" customHeight="1">
      <c r="B532" s="42"/>
      <c r="C532" s="203" t="s">
        <v>3334</v>
      </c>
      <c r="D532" s="203" t="s">
        <v>311</v>
      </c>
      <c r="E532" s="204" t="s">
        <v>9960</v>
      </c>
      <c r="F532" s="205" t="s">
        <v>9888</v>
      </c>
      <c r="G532" s="206" t="s">
        <v>5275</v>
      </c>
      <c r="H532" s="207">
        <v>2</v>
      </c>
      <c r="I532" s="208"/>
      <c r="J532" s="209">
        <f t="shared" si="130"/>
        <v>0</v>
      </c>
      <c r="K532" s="205" t="s">
        <v>21</v>
      </c>
      <c r="L532" s="62"/>
      <c r="M532" s="210" t="s">
        <v>21</v>
      </c>
      <c r="N532" s="211" t="s">
        <v>45</v>
      </c>
      <c r="O532" s="43"/>
      <c r="P532" s="212">
        <f t="shared" si="131"/>
        <v>0</v>
      </c>
      <c r="Q532" s="212">
        <v>0</v>
      </c>
      <c r="R532" s="212">
        <f t="shared" si="132"/>
        <v>0</v>
      </c>
      <c r="S532" s="212">
        <v>0</v>
      </c>
      <c r="T532" s="213">
        <f t="shared" si="133"/>
        <v>0</v>
      </c>
      <c r="AR532" s="25" t="s">
        <v>375</v>
      </c>
      <c r="AT532" s="25" t="s">
        <v>311</v>
      </c>
      <c r="AU532" s="25" t="s">
        <v>82</v>
      </c>
      <c r="AY532" s="25" t="s">
        <v>308</v>
      </c>
      <c r="BE532" s="214">
        <f t="shared" si="134"/>
        <v>0</v>
      </c>
      <c r="BF532" s="214">
        <f t="shared" si="135"/>
        <v>0</v>
      </c>
      <c r="BG532" s="214">
        <f t="shared" si="136"/>
        <v>0</v>
      </c>
      <c r="BH532" s="214">
        <f t="shared" si="137"/>
        <v>0</v>
      </c>
      <c r="BI532" s="214">
        <f t="shared" si="138"/>
        <v>0</v>
      </c>
      <c r="BJ532" s="25" t="s">
        <v>82</v>
      </c>
      <c r="BK532" s="214">
        <f t="shared" si="139"/>
        <v>0</v>
      </c>
      <c r="BL532" s="25" t="s">
        <v>375</v>
      </c>
      <c r="BM532" s="25" t="s">
        <v>8471</v>
      </c>
    </row>
    <row r="533" spans="2:65" s="1" customFormat="1" ht="22.5" customHeight="1">
      <c r="B533" s="42"/>
      <c r="C533" s="203" t="s">
        <v>3340</v>
      </c>
      <c r="D533" s="203" t="s">
        <v>311</v>
      </c>
      <c r="E533" s="204" t="s">
        <v>9961</v>
      </c>
      <c r="F533" s="205" t="s">
        <v>9891</v>
      </c>
      <c r="G533" s="206" t="s">
        <v>5275</v>
      </c>
      <c r="H533" s="207">
        <v>1</v>
      </c>
      <c r="I533" s="208"/>
      <c r="J533" s="209">
        <f t="shared" si="130"/>
        <v>0</v>
      </c>
      <c r="K533" s="205" t="s">
        <v>21</v>
      </c>
      <c r="L533" s="62"/>
      <c r="M533" s="210" t="s">
        <v>21</v>
      </c>
      <c r="N533" s="211" t="s">
        <v>45</v>
      </c>
      <c r="O533" s="43"/>
      <c r="P533" s="212">
        <f t="shared" si="131"/>
        <v>0</v>
      </c>
      <c r="Q533" s="212">
        <v>0</v>
      </c>
      <c r="R533" s="212">
        <f t="shared" si="132"/>
        <v>0</v>
      </c>
      <c r="S533" s="212">
        <v>0</v>
      </c>
      <c r="T533" s="213">
        <f t="shared" si="133"/>
        <v>0</v>
      </c>
      <c r="AR533" s="25" t="s">
        <v>375</v>
      </c>
      <c r="AT533" s="25" t="s">
        <v>311</v>
      </c>
      <c r="AU533" s="25" t="s">
        <v>82</v>
      </c>
      <c r="AY533" s="25" t="s">
        <v>308</v>
      </c>
      <c r="BE533" s="214">
        <f t="shared" si="134"/>
        <v>0</v>
      </c>
      <c r="BF533" s="214">
        <f t="shared" si="135"/>
        <v>0</v>
      </c>
      <c r="BG533" s="214">
        <f t="shared" si="136"/>
        <v>0</v>
      </c>
      <c r="BH533" s="214">
        <f t="shared" si="137"/>
        <v>0</v>
      </c>
      <c r="BI533" s="214">
        <f t="shared" si="138"/>
        <v>0</v>
      </c>
      <c r="BJ533" s="25" t="s">
        <v>82</v>
      </c>
      <c r="BK533" s="214">
        <f t="shared" si="139"/>
        <v>0</v>
      </c>
      <c r="BL533" s="25" t="s">
        <v>375</v>
      </c>
      <c r="BM533" s="25" t="s">
        <v>9962</v>
      </c>
    </row>
    <row r="534" spans="2:65" s="11" customFormat="1" ht="37.35" customHeight="1">
      <c r="B534" s="186"/>
      <c r="C534" s="187"/>
      <c r="D534" s="200" t="s">
        <v>73</v>
      </c>
      <c r="E534" s="296" t="s">
        <v>9963</v>
      </c>
      <c r="F534" s="296" t="s">
        <v>9964</v>
      </c>
      <c r="G534" s="187"/>
      <c r="H534" s="187"/>
      <c r="I534" s="190"/>
      <c r="J534" s="297">
        <f>BK534</f>
        <v>0</v>
      </c>
      <c r="K534" s="187"/>
      <c r="L534" s="192"/>
      <c r="M534" s="193"/>
      <c r="N534" s="194"/>
      <c r="O534" s="194"/>
      <c r="P534" s="195">
        <f>SUM(P535:P576)</f>
        <v>0</v>
      </c>
      <c r="Q534" s="194"/>
      <c r="R534" s="195">
        <f>SUM(R535:R576)</f>
        <v>0</v>
      </c>
      <c r="S534" s="194"/>
      <c r="T534" s="196">
        <f>SUM(T535:T576)</f>
        <v>0</v>
      </c>
      <c r="AR534" s="197" t="s">
        <v>84</v>
      </c>
      <c r="AT534" s="198" t="s">
        <v>73</v>
      </c>
      <c r="AU534" s="198" t="s">
        <v>74</v>
      </c>
      <c r="AY534" s="197" t="s">
        <v>308</v>
      </c>
      <c r="BK534" s="199">
        <f>SUM(BK535:BK576)</f>
        <v>0</v>
      </c>
    </row>
    <row r="535" spans="2:65" s="1" customFormat="1" ht="22.5" customHeight="1">
      <c r="B535" s="42"/>
      <c r="C535" s="277" t="s">
        <v>3344</v>
      </c>
      <c r="D535" s="277" t="s">
        <v>1079</v>
      </c>
      <c r="E535" s="278" t="s">
        <v>9965</v>
      </c>
      <c r="F535" s="279" t="s">
        <v>9966</v>
      </c>
      <c r="G535" s="280" t="s">
        <v>5275</v>
      </c>
      <c r="H535" s="281">
        <v>9</v>
      </c>
      <c r="I535" s="282"/>
      <c r="J535" s="283">
        <f t="shared" ref="J535:J556" si="140">ROUND(I535*H535,2)</f>
        <v>0</v>
      </c>
      <c r="K535" s="279" t="s">
        <v>21</v>
      </c>
      <c r="L535" s="284"/>
      <c r="M535" s="285" t="s">
        <v>21</v>
      </c>
      <c r="N535" s="286" t="s">
        <v>45</v>
      </c>
      <c r="O535" s="43"/>
      <c r="P535" s="212">
        <f t="shared" ref="P535:P556" si="141">O535*H535</f>
        <v>0</v>
      </c>
      <c r="Q535" s="212">
        <v>0</v>
      </c>
      <c r="R535" s="212">
        <f t="shared" ref="R535:R556" si="142">Q535*H535</f>
        <v>0</v>
      </c>
      <c r="S535" s="212">
        <v>0</v>
      </c>
      <c r="T535" s="213">
        <f t="shared" ref="T535:T556" si="143">S535*H535</f>
        <v>0</v>
      </c>
      <c r="AR535" s="25" t="s">
        <v>619</v>
      </c>
      <c r="AT535" s="25" t="s">
        <v>1079</v>
      </c>
      <c r="AU535" s="25" t="s">
        <v>82</v>
      </c>
      <c r="AY535" s="25" t="s">
        <v>308</v>
      </c>
      <c r="BE535" s="214">
        <f t="shared" ref="BE535:BE556" si="144">IF(N535="základní",J535,0)</f>
        <v>0</v>
      </c>
      <c r="BF535" s="214">
        <f t="shared" ref="BF535:BF556" si="145">IF(N535="snížená",J535,0)</f>
        <v>0</v>
      </c>
      <c r="BG535" s="214">
        <f t="shared" ref="BG535:BG556" si="146">IF(N535="zákl. přenesená",J535,0)</f>
        <v>0</v>
      </c>
      <c r="BH535" s="214">
        <f t="shared" ref="BH535:BH556" si="147">IF(N535="sníž. přenesená",J535,0)</f>
        <v>0</v>
      </c>
      <c r="BI535" s="214">
        <f t="shared" ref="BI535:BI556" si="148">IF(N535="nulová",J535,0)</f>
        <v>0</v>
      </c>
      <c r="BJ535" s="25" t="s">
        <v>82</v>
      </c>
      <c r="BK535" s="214">
        <f t="shared" ref="BK535:BK556" si="149">ROUND(I535*H535,2)</f>
        <v>0</v>
      </c>
      <c r="BL535" s="25" t="s">
        <v>375</v>
      </c>
      <c r="BM535" s="25" t="s">
        <v>9967</v>
      </c>
    </row>
    <row r="536" spans="2:65" s="1" customFormat="1" ht="22.5" customHeight="1">
      <c r="B536" s="42"/>
      <c r="C536" s="277" t="s">
        <v>3350</v>
      </c>
      <c r="D536" s="277" t="s">
        <v>1079</v>
      </c>
      <c r="E536" s="278" t="s">
        <v>9968</v>
      </c>
      <c r="F536" s="279" t="s">
        <v>9969</v>
      </c>
      <c r="G536" s="280" t="s">
        <v>5275</v>
      </c>
      <c r="H536" s="281">
        <v>30</v>
      </c>
      <c r="I536" s="282"/>
      <c r="J536" s="283">
        <f t="shared" si="140"/>
        <v>0</v>
      </c>
      <c r="K536" s="279" t="s">
        <v>21</v>
      </c>
      <c r="L536" s="284"/>
      <c r="M536" s="285" t="s">
        <v>21</v>
      </c>
      <c r="N536" s="286" t="s">
        <v>45</v>
      </c>
      <c r="O536" s="43"/>
      <c r="P536" s="212">
        <f t="shared" si="141"/>
        <v>0</v>
      </c>
      <c r="Q536" s="212">
        <v>0</v>
      </c>
      <c r="R536" s="212">
        <f t="shared" si="142"/>
        <v>0</v>
      </c>
      <c r="S536" s="212">
        <v>0</v>
      </c>
      <c r="T536" s="213">
        <f t="shared" si="143"/>
        <v>0</v>
      </c>
      <c r="AR536" s="25" t="s">
        <v>619</v>
      </c>
      <c r="AT536" s="25" t="s">
        <v>1079</v>
      </c>
      <c r="AU536" s="25" t="s">
        <v>82</v>
      </c>
      <c r="AY536" s="25" t="s">
        <v>308</v>
      </c>
      <c r="BE536" s="214">
        <f t="shared" si="144"/>
        <v>0</v>
      </c>
      <c r="BF536" s="214">
        <f t="shared" si="145"/>
        <v>0</v>
      </c>
      <c r="BG536" s="214">
        <f t="shared" si="146"/>
        <v>0</v>
      </c>
      <c r="BH536" s="214">
        <f t="shared" si="147"/>
        <v>0</v>
      </c>
      <c r="BI536" s="214">
        <f t="shared" si="148"/>
        <v>0</v>
      </c>
      <c r="BJ536" s="25" t="s">
        <v>82</v>
      </c>
      <c r="BK536" s="214">
        <f t="shared" si="149"/>
        <v>0</v>
      </c>
      <c r="BL536" s="25" t="s">
        <v>375</v>
      </c>
      <c r="BM536" s="25" t="s">
        <v>9970</v>
      </c>
    </row>
    <row r="537" spans="2:65" s="1" customFormat="1" ht="22.5" customHeight="1">
      <c r="B537" s="42"/>
      <c r="C537" s="277" t="s">
        <v>3354</v>
      </c>
      <c r="D537" s="277" t="s">
        <v>1079</v>
      </c>
      <c r="E537" s="278" t="s">
        <v>9971</v>
      </c>
      <c r="F537" s="279" t="s">
        <v>9972</v>
      </c>
      <c r="G537" s="280" t="s">
        <v>538</v>
      </c>
      <c r="H537" s="281">
        <v>290</v>
      </c>
      <c r="I537" s="282"/>
      <c r="J537" s="283">
        <f t="shared" si="140"/>
        <v>0</v>
      </c>
      <c r="K537" s="279" t="s">
        <v>21</v>
      </c>
      <c r="L537" s="284"/>
      <c r="M537" s="285" t="s">
        <v>21</v>
      </c>
      <c r="N537" s="286" t="s">
        <v>45</v>
      </c>
      <c r="O537" s="43"/>
      <c r="P537" s="212">
        <f t="shared" si="141"/>
        <v>0</v>
      </c>
      <c r="Q537" s="212">
        <v>0</v>
      </c>
      <c r="R537" s="212">
        <f t="shared" si="142"/>
        <v>0</v>
      </c>
      <c r="S537" s="212">
        <v>0</v>
      </c>
      <c r="T537" s="213">
        <f t="shared" si="143"/>
        <v>0</v>
      </c>
      <c r="AR537" s="25" t="s">
        <v>619</v>
      </c>
      <c r="AT537" s="25" t="s">
        <v>1079</v>
      </c>
      <c r="AU537" s="25" t="s">
        <v>82</v>
      </c>
      <c r="AY537" s="25" t="s">
        <v>308</v>
      </c>
      <c r="BE537" s="214">
        <f t="shared" si="144"/>
        <v>0</v>
      </c>
      <c r="BF537" s="214">
        <f t="shared" si="145"/>
        <v>0</v>
      </c>
      <c r="BG537" s="214">
        <f t="shared" si="146"/>
        <v>0</v>
      </c>
      <c r="BH537" s="214">
        <f t="shared" si="147"/>
        <v>0</v>
      </c>
      <c r="BI537" s="214">
        <f t="shared" si="148"/>
        <v>0</v>
      </c>
      <c r="BJ537" s="25" t="s">
        <v>82</v>
      </c>
      <c r="BK537" s="214">
        <f t="shared" si="149"/>
        <v>0</v>
      </c>
      <c r="BL537" s="25" t="s">
        <v>375</v>
      </c>
      <c r="BM537" s="25" t="s">
        <v>9973</v>
      </c>
    </row>
    <row r="538" spans="2:65" s="1" customFormat="1" ht="22.5" customHeight="1">
      <c r="B538" s="42"/>
      <c r="C538" s="277" t="s">
        <v>3360</v>
      </c>
      <c r="D538" s="277" t="s">
        <v>1079</v>
      </c>
      <c r="E538" s="278" t="s">
        <v>9974</v>
      </c>
      <c r="F538" s="279" t="s">
        <v>9975</v>
      </c>
      <c r="G538" s="280" t="s">
        <v>538</v>
      </c>
      <c r="H538" s="281">
        <v>95.9</v>
      </c>
      <c r="I538" s="282"/>
      <c r="J538" s="283">
        <f t="shared" si="140"/>
        <v>0</v>
      </c>
      <c r="K538" s="279" t="s">
        <v>21</v>
      </c>
      <c r="L538" s="284"/>
      <c r="M538" s="285" t="s">
        <v>21</v>
      </c>
      <c r="N538" s="286" t="s">
        <v>45</v>
      </c>
      <c r="O538" s="43"/>
      <c r="P538" s="212">
        <f t="shared" si="141"/>
        <v>0</v>
      </c>
      <c r="Q538" s="212">
        <v>0</v>
      </c>
      <c r="R538" s="212">
        <f t="shared" si="142"/>
        <v>0</v>
      </c>
      <c r="S538" s="212">
        <v>0</v>
      </c>
      <c r="T538" s="213">
        <f t="shared" si="143"/>
        <v>0</v>
      </c>
      <c r="AR538" s="25" t="s">
        <v>619</v>
      </c>
      <c r="AT538" s="25" t="s">
        <v>1079</v>
      </c>
      <c r="AU538" s="25" t="s">
        <v>82</v>
      </c>
      <c r="AY538" s="25" t="s">
        <v>308</v>
      </c>
      <c r="BE538" s="214">
        <f t="shared" si="144"/>
        <v>0</v>
      </c>
      <c r="BF538" s="214">
        <f t="shared" si="145"/>
        <v>0</v>
      </c>
      <c r="BG538" s="214">
        <f t="shared" si="146"/>
        <v>0</v>
      </c>
      <c r="BH538" s="214">
        <f t="shared" si="147"/>
        <v>0</v>
      </c>
      <c r="BI538" s="214">
        <f t="shared" si="148"/>
        <v>0</v>
      </c>
      <c r="BJ538" s="25" t="s">
        <v>82</v>
      </c>
      <c r="BK538" s="214">
        <f t="shared" si="149"/>
        <v>0</v>
      </c>
      <c r="BL538" s="25" t="s">
        <v>375</v>
      </c>
      <c r="BM538" s="25" t="s">
        <v>7201</v>
      </c>
    </row>
    <row r="539" spans="2:65" s="1" customFormat="1" ht="22.5" customHeight="1">
      <c r="B539" s="42"/>
      <c r="C539" s="277" t="s">
        <v>3364</v>
      </c>
      <c r="D539" s="277" t="s">
        <v>1079</v>
      </c>
      <c r="E539" s="278" t="s">
        <v>9976</v>
      </c>
      <c r="F539" s="279" t="s">
        <v>9977</v>
      </c>
      <c r="G539" s="280" t="s">
        <v>5275</v>
      </c>
      <c r="H539" s="281">
        <v>62</v>
      </c>
      <c r="I539" s="282"/>
      <c r="J539" s="283">
        <f t="shared" si="140"/>
        <v>0</v>
      </c>
      <c r="K539" s="279" t="s">
        <v>21</v>
      </c>
      <c r="L539" s="284"/>
      <c r="M539" s="285" t="s">
        <v>21</v>
      </c>
      <c r="N539" s="286" t="s">
        <v>45</v>
      </c>
      <c r="O539" s="43"/>
      <c r="P539" s="212">
        <f t="shared" si="141"/>
        <v>0</v>
      </c>
      <c r="Q539" s="212">
        <v>0</v>
      </c>
      <c r="R539" s="212">
        <f t="shared" si="142"/>
        <v>0</v>
      </c>
      <c r="S539" s="212">
        <v>0</v>
      </c>
      <c r="T539" s="213">
        <f t="shared" si="143"/>
        <v>0</v>
      </c>
      <c r="AR539" s="25" t="s">
        <v>619</v>
      </c>
      <c r="AT539" s="25" t="s">
        <v>1079</v>
      </c>
      <c r="AU539" s="25" t="s">
        <v>82</v>
      </c>
      <c r="AY539" s="25" t="s">
        <v>308</v>
      </c>
      <c r="BE539" s="214">
        <f t="shared" si="144"/>
        <v>0</v>
      </c>
      <c r="BF539" s="214">
        <f t="shared" si="145"/>
        <v>0</v>
      </c>
      <c r="BG539" s="214">
        <f t="shared" si="146"/>
        <v>0</v>
      </c>
      <c r="BH539" s="214">
        <f t="shared" si="147"/>
        <v>0</v>
      </c>
      <c r="BI539" s="214">
        <f t="shared" si="148"/>
        <v>0</v>
      </c>
      <c r="BJ539" s="25" t="s">
        <v>82</v>
      </c>
      <c r="BK539" s="214">
        <f t="shared" si="149"/>
        <v>0</v>
      </c>
      <c r="BL539" s="25" t="s">
        <v>375</v>
      </c>
      <c r="BM539" s="25" t="s">
        <v>9978</v>
      </c>
    </row>
    <row r="540" spans="2:65" s="1" customFormat="1" ht="22.5" customHeight="1">
      <c r="B540" s="42"/>
      <c r="C540" s="277" t="s">
        <v>3368</v>
      </c>
      <c r="D540" s="277" t="s">
        <v>1079</v>
      </c>
      <c r="E540" s="278" t="s">
        <v>9979</v>
      </c>
      <c r="F540" s="279" t="s">
        <v>9980</v>
      </c>
      <c r="G540" s="280" t="s">
        <v>538</v>
      </c>
      <c r="H540" s="281">
        <v>337</v>
      </c>
      <c r="I540" s="282"/>
      <c r="J540" s="283">
        <f t="shared" si="140"/>
        <v>0</v>
      </c>
      <c r="K540" s="279" t="s">
        <v>21</v>
      </c>
      <c r="L540" s="284"/>
      <c r="M540" s="285" t="s">
        <v>21</v>
      </c>
      <c r="N540" s="286" t="s">
        <v>45</v>
      </c>
      <c r="O540" s="43"/>
      <c r="P540" s="212">
        <f t="shared" si="141"/>
        <v>0</v>
      </c>
      <c r="Q540" s="212">
        <v>0</v>
      </c>
      <c r="R540" s="212">
        <f t="shared" si="142"/>
        <v>0</v>
      </c>
      <c r="S540" s="212">
        <v>0</v>
      </c>
      <c r="T540" s="213">
        <f t="shared" si="143"/>
        <v>0</v>
      </c>
      <c r="AR540" s="25" t="s">
        <v>619</v>
      </c>
      <c r="AT540" s="25" t="s">
        <v>1079</v>
      </c>
      <c r="AU540" s="25" t="s">
        <v>82</v>
      </c>
      <c r="AY540" s="25" t="s">
        <v>308</v>
      </c>
      <c r="BE540" s="214">
        <f t="shared" si="144"/>
        <v>0</v>
      </c>
      <c r="BF540" s="214">
        <f t="shared" si="145"/>
        <v>0</v>
      </c>
      <c r="BG540" s="214">
        <f t="shared" si="146"/>
        <v>0</v>
      </c>
      <c r="BH540" s="214">
        <f t="shared" si="147"/>
        <v>0</v>
      </c>
      <c r="BI540" s="214">
        <f t="shared" si="148"/>
        <v>0</v>
      </c>
      <c r="BJ540" s="25" t="s">
        <v>82</v>
      </c>
      <c r="BK540" s="214">
        <f t="shared" si="149"/>
        <v>0</v>
      </c>
      <c r="BL540" s="25" t="s">
        <v>375</v>
      </c>
      <c r="BM540" s="25" t="s">
        <v>9981</v>
      </c>
    </row>
    <row r="541" spans="2:65" s="1" customFormat="1" ht="22.5" customHeight="1">
      <c r="B541" s="42"/>
      <c r="C541" s="277" t="s">
        <v>3372</v>
      </c>
      <c r="D541" s="277" t="s">
        <v>1079</v>
      </c>
      <c r="E541" s="278" t="s">
        <v>9982</v>
      </c>
      <c r="F541" s="279" t="s">
        <v>9983</v>
      </c>
      <c r="G541" s="280" t="s">
        <v>538</v>
      </c>
      <c r="H541" s="281">
        <v>550</v>
      </c>
      <c r="I541" s="282"/>
      <c r="J541" s="283">
        <f t="shared" si="140"/>
        <v>0</v>
      </c>
      <c r="K541" s="279" t="s">
        <v>21</v>
      </c>
      <c r="L541" s="284"/>
      <c r="M541" s="285" t="s">
        <v>21</v>
      </c>
      <c r="N541" s="286" t="s">
        <v>45</v>
      </c>
      <c r="O541" s="43"/>
      <c r="P541" s="212">
        <f t="shared" si="141"/>
        <v>0</v>
      </c>
      <c r="Q541" s="212">
        <v>0</v>
      </c>
      <c r="R541" s="212">
        <f t="shared" si="142"/>
        <v>0</v>
      </c>
      <c r="S541" s="212">
        <v>0</v>
      </c>
      <c r="T541" s="213">
        <f t="shared" si="143"/>
        <v>0</v>
      </c>
      <c r="AR541" s="25" t="s">
        <v>619</v>
      </c>
      <c r="AT541" s="25" t="s">
        <v>1079</v>
      </c>
      <c r="AU541" s="25" t="s">
        <v>82</v>
      </c>
      <c r="AY541" s="25" t="s">
        <v>308</v>
      </c>
      <c r="BE541" s="214">
        <f t="shared" si="144"/>
        <v>0</v>
      </c>
      <c r="BF541" s="214">
        <f t="shared" si="145"/>
        <v>0</v>
      </c>
      <c r="BG541" s="214">
        <f t="shared" si="146"/>
        <v>0</v>
      </c>
      <c r="BH541" s="214">
        <f t="shared" si="147"/>
        <v>0</v>
      </c>
      <c r="BI541" s="214">
        <f t="shared" si="148"/>
        <v>0</v>
      </c>
      <c r="BJ541" s="25" t="s">
        <v>82</v>
      </c>
      <c r="BK541" s="214">
        <f t="shared" si="149"/>
        <v>0</v>
      </c>
      <c r="BL541" s="25" t="s">
        <v>375</v>
      </c>
      <c r="BM541" s="25" t="s">
        <v>9984</v>
      </c>
    </row>
    <row r="542" spans="2:65" s="1" customFormat="1" ht="22.5" customHeight="1">
      <c r="B542" s="42"/>
      <c r="C542" s="277" t="s">
        <v>3378</v>
      </c>
      <c r="D542" s="277" t="s">
        <v>1079</v>
      </c>
      <c r="E542" s="278" t="s">
        <v>9985</v>
      </c>
      <c r="F542" s="279" t="s">
        <v>9986</v>
      </c>
      <c r="G542" s="280" t="s">
        <v>5275</v>
      </c>
      <c r="H542" s="281">
        <v>50</v>
      </c>
      <c r="I542" s="282"/>
      <c r="J542" s="283">
        <f t="shared" si="140"/>
        <v>0</v>
      </c>
      <c r="K542" s="279" t="s">
        <v>21</v>
      </c>
      <c r="L542" s="284"/>
      <c r="M542" s="285" t="s">
        <v>21</v>
      </c>
      <c r="N542" s="286" t="s">
        <v>45</v>
      </c>
      <c r="O542" s="43"/>
      <c r="P542" s="212">
        <f t="shared" si="141"/>
        <v>0</v>
      </c>
      <c r="Q542" s="212">
        <v>0</v>
      </c>
      <c r="R542" s="212">
        <f t="shared" si="142"/>
        <v>0</v>
      </c>
      <c r="S542" s="212">
        <v>0</v>
      </c>
      <c r="T542" s="213">
        <f t="shared" si="143"/>
        <v>0</v>
      </c>
      <c r="AR542" s="25" t="s">
        <v>619</v>
      </c>
      <c r="AT542" s="25" t="s">
        <v>1079</v>
      </c>
      <c r="AU542" s="25" t="s">
        <v>82</v>
      </c>
      <c r="AY542" s="25" t="s">
        <v>308</v>
      </c>
      <c r="BE542" s="214">
        <f t="shared" si="144"/>
        <v>0</v>
      </c>
      <c r="BF542" s="214">
        <f t="shared" si="145"/>
        <v>0</v>
      </c>
      <c r="BG542" s="214">
        <f t="shared" si="146"/>
        <v>0</v>
      </c>
      <c r="BH542" s="214">
        <f t="shared" si="147"/>
        <v>0</v>
      </c>
      <c r="BI542" s="214">
        <f t="shared" si="148"/>
        <v>0</v>
      </c>
      <c r="BJ542" s="25" t="s">
        <v>82</v>
      </c>
      <c r="BK542" s="214">
        <f t="shared" si="149"/>
        <v>0</v>
      </c>
      <c r="BL542" s="25" t="s">
        <v>375</v>
      </c>
      <c r="BM542" s="25" t="s">
        <v>9987</v>
      </c>
    </row>
    <row r="543" spans="2:65" s="1" customFormat="1" ht="22.5" customHeight="1">
      <c r="B543" s="42"/>
      <c r="C543" s="277" t="s">
        <v>3382</v>
      </c>
      <c r="D543" s="277" t="s">
        <v>1079</v>
      </c>
      <c r="E543" s="278" t="s">
        <v>9988</v>
      </c>
      <c r="F543" s="279" t="s">
        <v>9989</v>
      </c>
      <c r="G543" s="280" t="s">
        <v>5275</v>
      </c>
      <c r="H543" s="281">
        <v>17</v>
      </c>
      <c r="I543" s="282"/>
      <c r="J543" s="283">
        <f t="shared" si="140"/>
        <v>0</v>
      </c>
      <c r="K543" s="279" t="s">
        <v>21</v>
      </c>
      <c r="L543" s="284"/>
      <c r="M543" s="285" t="s">
        <v>21</v>
      </c>
      <c r="N543" s="286" t="s">
        <v>45</v>
      </c>
      <c r="O543" s="43"/>
      <c r="P543" s="212">
        <f t="shared" si="141"/>
        <v>0</v>
      </c>
      <c r="Q543" s="212">
        <v>0</v>
      </c>
      <c r="R543" s="212">
        <f t="shared" si="142"/>
        <v>0</v>
      </c>
      <c r="S543" s="212">
        <v>0</v>
      </c>
      <c r="T543" s="213">
        <f t="shared" si="143"/>
        <v>0</v>
      </c>
      <c r="AR543" s="25" t="s">
        <v>619</v>
      </c>
      <c r="AT543" s="25" t="s">
        <v>1079</v>
      </c>
      <c r="AU543" s="25" t="s">
        <v>82</v>
      </c>
      <c r="AY543" s="25" t="s">
        <v>308</v>
      </c>
      <c r="BE543" s="214">
        <f t="shared" si="144"/>
        <v>0</v>
      </c>
      <c r="BF543" s="214">
        <f t="shared" si="145"/>
        <v>0</v>
      </c>
      <c r="BG543" s="214">
        <f t="shared" si="146"/>
        <v>0</v>
      </c>
      <c r="BH543" s="214">
        <f t="shared" si="147"/>
        <v>0</v>
      </c>
      <c r="BI543" s="214">
        <f t="shared" si="148"/>
        <v>0</v>
      </c>
      <c r="BJ543" s="25" t="s">
        <v>82</v>
      </c>
      <c r="BK543" s="214">
        <f t="shared" si="149"/>
        <v>0</v>
      </c>
      <c r="BL543" s="25" t="s">
        <v>375</v>
      </c>
      <c r="BM543" s="25" t="s">
        <v>9990</v>
      </c>
    </row>
    <row r="544" spans="2:65" s="1" customFormat="1" ht="22.5" customHeight="1">
      <c r="B544" s="42"/>
      <c r="C544" s="277" t="s">
        <v>3386</v>
      </c>
      <c r="D544" s="277" t="s">
        <v>1079</v>
      </c>
      <c r="E544" s="278" t="s">
        <v>9991</v>
      </c>
      <c r="F544" s="279" t="s">
        <v>9992</v>
      </c>
      <c r="G544" s="280" t="s">
        <v>5275</v>
      </c>
      <c r="H544" s="281">
        <v>34</v>
      </c>
      <c r="I544" s="282"/>
      <c r="J544" s="283">
        <f t="shared" si="140"/>
        <v>0</v>
      </c>
      <c r="K544" s="279" t="s">
        <v>21</v>
      </c>
      <c r="L544" s="284"/>
      <c r="M544" s="285" t="s">
        <v>21</v>
      </c>
      <c r="N544" s="286" t="s">
        <v>45</v>
      </c>
      <c r="O544" s="43"/>
      <c r="P544" s="212">
        <f t="shared" si="141"/>
        <v>0</v>
      </c>
      <c r="Q544" s="212">
        <v>0</v>
      </c>
      <c r="R544" s="212">
        <f t="shared" si="142"/>
        <v>0</v>
      </c>
      <c r="S544" s="212">
        <v>0</v>
      </c>
      <c r="T544" s="213">
        <f t="shared" si="143"/>
        <v>0</v>
      </c>
      <c r="AR544" s="25" t="s">
        <v>619</v>
      </c>
      <c r="AT544" s="25" t="s">
        <v>1079</v>
      </c>
      <c r="AU544" s="25" t="s">
        <v>82</v>
      </c>
      <c r="AY544" s="25" t="s">
        <v>308</v>
      </c>
      <c r="BE544" s="214">
        <f t="shared" si="144"/>
        <v>0</v>
      </c>
      <c r="BF544" s="214">
        <f t="shared" si="145"/>
        <v>0</v>
      </c>
      <c r="BG544" s="214">
        <f t="shared" si="146"/>
        <v>0</v>
      </c>
      <c r="BH544" s="214">
        <f t="shared" si="147"/>
        <v>0</v>
      </c>
      <c r="BI544" s="214">
        <f t="shared" si="148"/>
        <v>0</v>
      </c>
      <c r="BJ544" s="25" t="s">
        <v>82</v>
      </c>
      <c r="BK544" s="214">
        <f t="shared" si="149"/>
        <v>0</v>
      </c>
      <c r="BL544" s="25" t="s">
        <v>375</v>
      </c>
      <c r="BM544" s="25" t="s">
        <v>9993</v>
      </c>
    </row>
    <row r="545" spans="2:65" s="1" customFormat="1" ht="22.5" customHeight="1">
      <c r="B545" s="42"/>
      <c r="C545" s="277" t="s">
        <v>3390</v>
      </c>
      <c r="D545" s="277" t="s">
        <v>1079</v>
      </c>
      <c r="E545" s="278" t="s">
        <v>9994</v>
      </c>
      <c r="F545" s="279" t="s">
        <v>9995</v>
      </c>
      <c r="G545" s="280" t="s">
        <v>5275</v>
      </c>
      <c r="H545" s="281">
        <v>51</v>
      </c>
      <c r="I545" s="282"/>
      <c r="J545" s="283">
        <f t="shared" si="140"/>
        <v>0</v>
      </c>
      <c r="K545" s="279" t="s">
        <v>21</v>
      </c>
      <c r="L545" s="284"/>
      <c r="M545" s="285" t="s">
        <v>21</v>
      </c>
      <c r="N545" s="286" t="s">
        <v>45</v>
      </c>
      <c r="O545" s="43"/>
      <c r="P545" s="212">
        <f t="shared" si="141"/>
        <v>0</v>
      </c>
      <c r="Q545" s="212">
        <v>0</v>
      </c>
      <c r="R545" s="212">
        <f t="shared" si="142"/>
        <v>0</v>
      </c>
      <c r="S545" s="212">
        <v>0</v>
      </c>
      <c r="T545" s="213">
        <f t="shared" si="143"/>
        <v>0</v>
      </c>
      <c r="AR545" s="25" t="s">
        <v>619</v>
      </c>
      <c r="AT545" s="25" t="s">
        <v>1079</v>
      </c>
      <c r="AU545" s="25" t="s">
        <v>82</v>
      </c>
      <c r="AY545" s="25" t="s">
        <v>308</v>
      </c>
      <c r="BE545" s="214">
        <f t="shared" si="144"/>
        <v>0</v>
      </c>
      <c r="BF545" s="214">
        <f t="shared" si="145"/>
        <v>0</v>
      </c>
      <c r="BG545" s="214">
        <f t="shared" si="146"/>
        <v>0</v>
      </c>
      <c r="BH545" s="214">
        <f t="shared" si="147"/>
        <v>0</v>
      </c>
      <c r="BI545" s="214">
        <f t="shared" si="148"/>
        <v>0</v>
      </c>
      <c r="BJ545" s="25" t="s">
        <v>82</v>
      </c>
      <c r="BK545" s="214">
        <f t="shared" si="149"/>
        <v>0</v>
      </c>
      <c r="BL545" s="25" t="s">
        <v>375</v>
      </c>
      <c r="BM545" s="25" t="s">
        <v>9996</v>
      </c>
    </row>
    <row r="546" spans="2:65" s="1" customFormat="1" ht="22.5" customHeight="1">
      <c r="B546" s="42"/>
      <c r="C546" s="277" t="s">
        <v>3396</v>
      </c>
      <c r="D546" s="277" t="s">
        <v>1079</v>
      </c>
      <c r="E546" s="278" t="s">
        <v>9997</v>
      </c>
      <c r="F546" s="279" t="s">
        <v>9998</v>
      </c>
      <c r="G546" s="280" t="s">
        <v>5275</v>
      </c>
      <c r="H546" s="281">
        <v>12</v>
      </c>
      <c r="I546" s="282"/>
      <c r="J546" s="283">
        <f t="shared" si="140"/>
        <v>0</v>
      </c>
      <c r="K546" s="279" t="s">
        <v>21</v>
      </c>
      <c r="L546" s="284"/>
      <c r="M546" s="285" t="s">
        <v>21</v>
      </c>
      <c r="N546" s="286" t="s">
        <v>45</v>
      </c>
      <c r="O546" s="43"/>
      <c r="P546" s="212">
        <f t="shared" si="141"/>
        <v>0</v>
      </c>
      <c r="Q546" s="212">
        <v>0</v>
      </c>
      <c r="R546" s="212">
        <f t="shared" si="142"/>
        <v>0</v>
      </c>
      <c r="S546" s="212">
        <v>0</v>
      </c>
      <c r="T546" s="213">
        <f t="shared" si="143"/>
        <v>0</v>
      </c>
      <c r="AR546" s="25" t="s">
        <v>619</v>
      </c>
      <c r="AT546" s="25" t="s">
        <v>1079</v>
      </c>
      <c r="AU546" s="25" t="s">
        <v>82</v>
      </c>
      <c r="AY546" s="25" t="s">
        <v>308</v>
      </c>
      <c r="BE546" s="214">
        <f t="shared" si="144"/>
        <v>0</v>
      </c>
      <c r="BF546" s="214">
        <f t="shared" si="145"/>
        <v>0</v>
      </c>
      <c r="BG546" s="214">
        <f t="shared" si="146"/>
        <v>0</v>
      </c>
      <c r="BH546" s="214">
        <f t="shared" si="147"/>
        <v>0</v>
      </c>
      <c r="BI546" s="214">
        <f t="shared" si="148"/>
        <v>0</v>
      </c>
      <c r="BJ546" s="25" t="s">
        <v>82</v>
      </c>
      <c r="BK546" s="214">
        <f t="shared" si="149"/>
        <v>0</v>
      </c>
      <c r="BL546" s="25" t="s">
        <v>375</v>
      </c>
      <c r="BM546" s="25" t="s">
        <v>9999</v>
      </c>
    </row>
    <row r="547" spans="2:65" s="1" customFormat="1" ht="22.5" customHeight="1">
      <c r="B547" s="42"/>
      <c r="C547" s="277" t="s">
        <v>3400</v>
      </c>
      <c r="D547" s="277" t="s">
        <v>1079</v>
      </c>
      <c r="E547" s="278" t="s">
        <v>10000</v>
      </c>
      <c r="F547" s="279" t="s">
        <v>10001</v>
      </c>
      <c r="G547" s="280" t="s">
        <v>538</v>
      </c>
      <c r="H547" s="281">
        <v>250</v>
      </c>
      <c r="I547" s="282"/>
      <c r="J547" s="283">
        <f t="shared" si="140"/>
        <v>0</v>
      </c>
      <c r="K547" s="279" t="s">
        <v>21</v>
      </c>
      <c r="L547" s="284"/>
      <c r="M547" s="285" t="s">
        <v>21</v>
      </c>
      <c r="N547" s="286" t="s">
        <v>45</v>
      </c>
      <c r="O547" s="43"/>
      <c r="P547" s="212">
        <f t="shared" si="141"/>
        <v>0</v>
      </c>
      <c r="Q547" s="212">
        <v>0</v>
      </c>
      <c r="R547" s="212">
        <f t="shared" si="142"/>
        <v>0</v>
      </c>
      <c r="S547" s="212">
        <v>0</v>
      </c>
      <c r="T547" s="213">
        <f t="shared" si="143"/>
        <v>0</v>
      </c>
      <c r="AR547" s="25" t="s">
        <v>619</v>
      </c>
      <c r="AT547" s="25" t="s">
        <v>1079</v>
      </c>
      <c r="AU547" s="25" t="s">
        <v>82</v>
      </c>
      <c r="AY547" s="25" t="s">
        <v>308</v>
      </c>
      <c r="BE547" s="214">
        <f t="shared" si="144"/>
        <v>0</v>
      </c>
      <c r="BF547" s="214">
        <f t="shared" si="145"/>
        <v>0</v>
      </c>
      <c r="BG547" s="214">
        <f t="shared" si="146"/>
        <v>0</v>
      </c>
      <c r="BH547" s="214">
        <f t="shared" si="147"/>
        <v>0</v>
      </c>
      <c r="BI547" s="214">
        <f t="shared" si="148"/>
        <v>0</v>
      </c>
      <c r="BJ547" s="25" t="s">
        <v>82</v>
      </c>
      <c r="BK547" s="214">
        <f t="shared" si="149"/>
        <v>0</v>
      </c>
      <c r="BL547" s="25" t="s">
        <v>375</v>
      </c>
      <c r="BM547" s="25" t="s">
        <v>2632</v>
      </c>
    </row>
    <row r="548" spans="2:65" s="1" customFormat="1" ht="22.5" customHeight="1">
      <c r="B548" s="42"/>
      <c r="C548" s="277" t="s">
        <v>3404</v>
      </c>
      <c r="D548" s="277" t="s">
        <v>1079</v>
      </c>
      <c r="E548" s="278" t="s">
        <v>10002</v>
      </c>
      <c r="F548" s="279" t="s">
        <v>10003</v>
      </c>
      <c r="G548" s="280" t="s">
        <v>5275</v>
      </c>
      <c r="H548" s="281">
        <v>45</v>
      </c>
      <c r="I548" s="282"/>
      <c r="J548" s="283">
        <f t="shared" si="140"/>
        <v>0</v>
      </c>
      <c r="K548" s="279" t="s">
        <v>21</v>
      </c>
      <c r="L548" s="284"/>
      <c r="M548" s="285" t="s">
        <v>21</v>
      </c>
      <c r="N548" s="286" t="s">
        <v>45</v>
      </c>
      <c r="O548" s="43"/>
      <c r="P548" s="212">
        <f t="shared" si="141"/>
        <v>0</v>
      </c>
      <c r="Q548" s="212">
        <v>0</v>
      </c>
      <c r="R548" s="212">
        <f t="shared" si="142"/>
        <v>0</v>
      </c>
      <c r="S548" s="212">
        <v>0</v>
      </c>
      <c r="T548" s="213">
        <f t="shared" si="143"/>
        <v>0</v>
      </c>
      <c r="AR548" s="25" t="s">
        <v>619</v>
      </c>
      <c r="AT548" s="25" t="s">
        <v>1079</v>
      </c>
      <c r="AU548" s="25" t="s">
        <v>82</v>
      </c>
      <c r="AY548" s="25" t="s">
        <v>308</v>
      </c>
      <c r="BE548" s="214">
        <f t="shared" si="144"/>
        <v>0</v>
      </c>
      <c r="BF548" s="214">
        <f t="shared" si="145"/>
        <v>0</v>
      </c>
      <c r="BG548" s="214">
        <f t="shared" si="146"/>
        <v>0</v>
      </c>
      <c r="BH548" s="214">
        <f t="shared" si="147"/>
        <v>0</v>
      </c>
      <c r="BI548" s="214">
        <f t="shared" si="148"/>
        <v>0</v>
      </c>
      <c r="BJ548" s="25" t="s">
        <v>82</v>
      </c>
      <c r="BK548" s="214">
        <f t="shared" si="149"/>
        <v>0</v>
      </c>
      <c r="BL548" s="25" t="s">
        <v>375</v>
      </c>
      <c r="BM548" s="25" t="s">
        <v>5231</v>
      </c>
    </row>
    <row r="549" spans="2:65" s="1" customFormat="1" ht="22.5" customHeight="1">
      <c r="B549" s="42"/>
      <c r="C549" s="277" t="s">
        <v>3408</v>
      </c>
      <c r="D549" s="277" t="s">
        <v>1079</v>
      </c>
      <c r="E549" s="278" t="s">
        <v>10004</v>
      </c>
      <c r="F549" s="279" t="s">
        <v>10005</v>
      </c>
      <c r="G549" s="280" t="s">
        <v>538</v>
      </c>
      <c r="H549" s="281">
        <v>310</v>
      </c>
      <c r="I549" s="282"/>
      <c r="J549" s="283">
        <f t="shared" si="140"/>
        <v>0</v>
      </c>
      <c r="K549" s="279" t="s">
        <v>21</v>
      </c>
      <c r="L549" s="284"/>
      <c r="M549" s="285" t="s">
        <v>21</v>
      </c>
      <c r="N549" s="286" t="s">
        <v>45</v>
      </c>
      <c r="O549" s="43"/>
      <c r="P549" s="212">
        <f t="shared" si="141"/>
        <v>0</v>
      </c>
      <c r="Q549" s="212">
        <v>0</v>
      </c>
      <c r="R549" s="212">
        <f t="shared" si="142"/>
        <v>0</v>
      </c>
      <c r="S549" s="212">
        <v>0</v>
      </c>
      <c r="T549" s="213">
        <f t="shared" si="143"/>
        <v>0</v>
      </c>
      <c r="AR549" s="25" t="s">
        <v>619</v>
      </c>
      <c r="AT549" s="25" t="s">
        <v>1079</v>
      </c>
      <c r="AU549" s="25" t="s">
        <v>82</v>
      </c>
      <c r="AY549" s="25" t="s">
        <v>308</v>
      </c>
      <c r="BE549" s="214">
        <f t="shared" si="144"/>
        <v>0</v>
      </c>
      <c r="BF549" s="214">
        <f t="shared" si="145"/>
        <v>0</v>
      </c>
      <c r="BG549" s="214">
        <f t="shared" si="146"/>
        <v>0</v>
      </c>
      <c r="BH549" s="214">
        <f t="shared" si="147"/>
        <v>0</v>
      </c>
      <c r="BI549" s="214">
        <f t="shared" si="148"/>
        <v>0</v>
      </c>
      <c r="BJ549" s="25" t="s">
        <v>82</v>
      </c>
      <c r="BK549" s="214">
        <f t="shared" si="149"/>
        <v>0</v>
      </c>
      <c r="BL549" s="25" t="s">
        <v>375</v>
      </c>
      <c r="BM549" s="25" t="s">
        <v>5577</v>
      </c>
    </row>
    <row r="550" spans="2:65" s="1" customFormat="1" ht="22.5" customHeight="1">
      <c r="B550" s="42"/>
      <c r="C550" s="277" t="s">
        <v>3413</v>
      </c>
      <c r="D550" s="277" t="s">
        <v>1079</v>
      </c>
      <c r="E550" s="278" t="s">
        <v>10006</v>
      </c>
      <c r="F550" s="279" t="s">
        <v>10007</v>
      </c>
      <c r="G550" s="280" t="s">
        <v>5275</v>
      </c>
      <c r="H550" s="281">
        <v>8</v>
      </c>
      <c r="I550" s="282"/>
      <c r="J550" s="283">
        <f t="shared" si="140"/>
        <v>0</v>
      </c>
      <c r="K550" s="279" t="s">
        <v>21</v>
      </c>
      <c r="L550" s="284"/>
      <c r="M550" s="285" t="s">
        <v>21</v>
      </c>
      <c r="N550" s="286" t="s">
        <v>45</v>
      </c>
      <c r="O550" s="43"/>
      <c r="P550" s="212">
        <f t="shared" si="141"/>
        <v>0</v>
      </c>
      <c r="Q550" s="212">
        <v>0</v>
      </c>
      <c r="R550" s="212">
        <f t="shared" si="142"/>
        <v>0</v>
      </c>
      <c r="S550" s="212">
        <v>0</v>
      </c>
      <c r="T550" s="213">
        <f t="shared" si="143"/>
        <v>0</v>
      </c>
      <c r="AR550" s="25" t="s">
        <v>619</v>
      </c>
      <c r="AT550" s="25" t="s">
        <v>1079</v>
      </c>
      <c r="AU550" s="25" t="s">
        <v>82</v>
      </c>
      <c r="AY550" s="25" t="s">
        <v>308</v>
      </c>
      <c r="BE550" s="214">
        <f t="shared" si="144"/>
        <v>0</v>
      </c>
      <c r="BF550" s="214">
        <f t="shared" si="145"/>
        <v>0</v>
      </c>
      <c r="BG550" s="214">
        <f t="shared" si="146"/>
        <v>0</v>
      </c>
      <c r="BH550" s="214">
        <f t="shared" si="147"/>
        <v>0</v>
      </c>
      <c r="BI550" s="214">
        <f t="shared" si="148"/>
        <v>0</v>
      </c>
      <c r="BJ550" s="25" t="s">
        <v>82</v>
      </c>
      <c r="BK550" s="214">
        <f t="shared" si="149"/>
        <v>0</v>
      </c>
      <c r="BL550" s="25" t="s">
        <v>375</v>
      </c>
      <c r="BM550" s="25" t="s">
        <v>10008</v>
      </c>
    </row>
    <row r="551" spans="2:65" s="1" customFormat="1" ht="22.5" customHeight="1">
      <c r="B551" s="42"/>
      <c r="C551" s="277" t="s">
        <v>3417</v>
      </c>
      <c r="D551" s="277" t="s">
        <v>1079</v>
      </c>
      <c r="E551" s="278" t="s">
        <v>10009</v>
      </c>
      <c r="F551" s="279" t="s">
        <v>10010</v>
      </c>
      <c r="G551" s="280" t="s">
        <v>5275</v>
      </c>
      <c r="H551" s="281">
        <v>6</v>
      </c>
      <c r="I551" s="282"/>
      <c r="J551" s="283">
        <f t="shared" si="140"/>
        <v>0</v>
      </c>
      <c r="K551" s="279" t="s">
        <v>21</v>
      </c>
      <c r="L551" s="284"/>
      <c r="M551" s="285" t="s">
        <v>21</v>
      </c>
      <c r="N551" s="286" t="s">
        <v>45</v>
      </c>
      <c r="O551" s="43"/>
      <c r="P551" s="212">
        <f t="shared" si="141"/>
        <v>0</v>
      </c>
      <c r="Q551" s="212">
        <v>0</v>
      </c>
      <c r="R551" s="212">
        <f t="shared" si="142"/>
        <v>0</v>
      </c>
      <c r="S551" s="212">
        <v>0</v>
      </c>
      <c r="T551" s="213">
        <f t="shared" si="143"/>
        <v>0</v>
      </c>
      <c r="AR551" s="25" t="s">
        <v>619</v>
      </c>
      <c r="AT551" s="25" t="s">
        <v>1079</v>
      </c>
      <c r="AU551" s="25" t="s">
        <v>82</v>
      </c>
      <c r="AY551" s="25" t="s">
        <v>308</v>
      </c>
      <c r="BE551" s="214">
        <f t="shared" si="144"/>
        <v>0</v>
      </c>
      <c r="BF551" s="214">
        <f t="shared" si="145"/>
        <v>0</v>
      </c>
      <c r="BG551" s="214">
        <f t="shared" si="146"/>
        <v>0</v>
      </c>
      <c r="BH551" s="214">
        <f t="shared" si="147"/>
        <v>0</v>
      </c>
      <c r="BI551" s="214">
        <f t="shared" si="148"/>
        <v>0</v>
      </c>
      <c r="BJ551" s="25" t="s">
        <v>82</v>
      </c>
      <c r="BK551" s="214">
        <f t="shared" si="149"/>
        <v>0</v>
      </c>
      <c r="BL551" s="25" t="s">
        <v>375</v>
      </c>
      <c r="BM551" s="25" t="s">
        <v>10011</v>
      </c>
    </row>
    <row r="552" spans="2:65" s="1" customFormat="1" ht="22.5" customHeight="1">
      <c r="B552" s="42"/>
      <c r="C552" s="277" t="s">
        <v>3420</v>
      </c>
      <c r="D552" s="277" t="s">
        <v>1079</v>
      </c>
      <c r="E552" s="278" t="s">
        <v>10012</v>
      </c>
      <c r="F552" s="279" t="s">
        <v>10013</v>
      </c>
      <c r="G552" s="280" t="s">
        <v>5275</v>
      </c>
      <c r="H552" s="281">
        <v>3</v>
      </c>
      <c r="I552" s="282"/>
      <c r="J552" s="283">
        <f t="shared" si="140"/>
        <v>0</v>
      </c>
      <c r="K552" s="279" t="s">
        <v>21</v>
      </c>
      <c r="L552" s="284"/>
      <c r="M552" s="285" t="s">
        <v>21</v>
      </c>
      <c r="N552" s="286" t="s">
        <v>45</v>
      </c>
      <c r="O552" s="43"/>
      <c r="P552" s="212">
        <f t="shared" si="141"/>
        <v>0</v>
      </c>
      <c r="Q552" s="212">
        <v>0</v>
      </c>
      <c r="R552" s="212">
        <f t="shared" si="142"/>
        <v>0</v>
      </c>
      <c r="S552" s="212">
        <v>0</v>
      </c>
      <c r="T552" s="213">
        <f t="shared" si="143"/>
        <v>0</v>
      </c>
      <c r="AR552" s="25" t="s">
        <v>619</v>
      </c>
      <c r="AT552" s="25" t="s">
        <v>1079</v>
      </c>
      <c r="AU552" s="25" t="s">
        <v>82</v>
      </c>
      <c r="AY552" s="25" t="s">
        <v>308</v>
      </c>
      <c r="BE552" s="214">
        <f t="shared" si="144"/>
        <v>0</v>
      </c>
      <c r="BF552" s="214">
        <f t="shared" si="145"/>
        <v>0</v>
      </c>
      <c r="BG552" s="214">
        <f t="shared" si="146"/>
        <v>0</v>
      </c>
      <c r="BH552" s="214">
        <f t="shared" si="147"/>
        <v>0</v>
      </c>
      <c r="BI552" s="214">
        <f t="shared" si="148"/>
        <v>0</v>
      </c>
      <c r="BJ552" s="25" t="s">
        <v>82</v>
      </c>
      <c r="BK552" s="214">
        <f t="shared" si="149"/>
        <v>0</v>
      </c>
      <c r="BL552" s="25" t="s">
        <v>375</v>
      </c>
      <c r="BM552" s="25" t="s">
        <v>10014</v>
      </c>
    </row>
    <row r="553" spans="2:65" s="1" customFormat="1" ht="22.5" customHeight="1">
      <c r="B553" s="42"/>
      <c r="C553" s="277" t="s">
        <v>3425</v>
      </c>
      <c r="D553" s="277" t="s">
        <v>1079</v>
      </c>
      <c r="E553" s="278" t="s">
        <v>10015</v>
      </c>
      <c r="F553" s="279" t="s">
        <v>10016</v>
      </c>
      <c r="G553" s="280" t="s">
        <v>5275</v>
      </c>
      <c r="H553" s="281">
        <v>256</v>
      </c>
      <c r="I553" s="282"/>
      <c r="J553" s="283">
        <f t="shared" si="140"/>
        <v>0</v>
      </c>
      <c r="K553" s="279" t="s">
        <v>21</v>
      </c>
      <c r="L553" s="284"/>
      <c r="M553" s="285" t="s">
        <v>21</v>
      </c>
      <c r="N553" s="286" t="s">
        <v>45</v>
      </c>
      <c r="O553" s="43"/>
      <c r="P553" s="212">
        <f t="shared" si="141"/>
        <v>0</v>
      </c>
      <c r="Q553" s="212">
        <v>0</v>
      </c>
      <c r="R553" s="212">
        <f t="shared" si="142"/>
        <v>0</v>
      </c>
      <c r="S553" s="212">
        <v>0</v>
      </c>
      <c r="T553" s="213">
        <f t="shared" si="143"/>
        <v>0</v>
      </c>
      <c r="AR553" s="25" t="s">
        <v>619</v>
      </c>
      <c r="AT553" s="25" t="s">
        <v>1079</v>
      </c>
      <c r="AU553" s="25" t="s">
        <v>82</v>
      </c>
      <c r="AY553" s="25" t="s">
        <v>308</v>
      </c>
      <c r="BE553" s="214">
        <f t="shared" si="144"/>
        <v>0</v>
      </c>
      <c r="BF553" s="214">
        <f t="shared" si="145"/>
        <v>0</v>
      </c>
      <c r="BG553" s="214">
        <f t="shared" si="146"/>
        <v>0</v>
      </c>
      <c r="BH553" s="214">
        <f t="shared" si="147"/>
        <v>0</v>
      </c>
      <c r="BI553" s="214">
        <f t="shared" si="148"/>
        <v>0</v>
      </c>
      <c r="BJ553" s="25" t="s">
        <v>82</v>
      </c>
      <c r="BK553" s="214">
        <f t="shared" si="149"/>
        <v>0</v>
      </c>
      <c r="BL553" s="25" t="s">
        <v>375</v>
      </c>
      <c r="BM553" s="25" t="s">
        <v>10017</v>
      </c>
    </row>
    <row r="554" spans="2:65" s="1" customFormat="1" ht="22.5" customHeight="1">
      <c r="B554" s="42"/>
      <c r="C554" s="277" t="s">
        <v>3430</v>
      </c>
      <c r="D554" s="277" t="s">
        <v>1079</v>
      </c>
      <c r="E554" s="278" t="s">
        <v>10018</v>
      </c>
      <c r="F554" s="279" t="s">
        <v>10019</v>
      </c>
      <c r="G554" s="280" t="s">
        <v>5275</v>
      </c>
      <c r="H554" s="281">
        <v>34</v>
      </c>
      <c r="I554" s="282"/>
      <c r="J554" s="283">
        <f t="shared" si="140"/>
        <v>0</v>
      </c>
      <c r="K554" s="279" t="s">
        <v>21</v>
      </c>
      <c r="L554" s="284"/>
      <c r="M554" s="285" t="s">
        <v>21</v>
      </c>
      <c r="N554" s="286" t="s">
        <v>45</v>
      </c>
      <c r="O554" s="43"/>
      <c r="P554" s="212">
        <f t="shared" si="141"/>
        <v>0</v>
      </c>
      <c r="Q554" s="212">
        <v>0</v>
      </c>
      <c r="R554" s="212">
        <f t="shared" si="142"/>
        <v>0</v>
      </c>
      <c r="S554" s="212">
        <v>0</v>
      </c>
      <c r="T554" s="213">
        <f t="shared" si="143"/>
        <v>0</v>
      </c>
      <c r="AR554" s="25" t="s">
        <v>619</v>
      </c>
      <c r="AT554" s="25" t="s">
        <v>1079</v>
      </c>
      <c r="AU554" s="25" t="s">
        <v>82</v>
      </c>
      <c r="AY554" s="25" t="s">
        <v>308</v>
      </c>
      <c r="BE554" s="214">
        <f t="shared" si="144"/>
        <v>0</v>
      </c>
      <c r="BF554" s="214">
        <f t="shared" si="145"/>
        <v>0</v>
      </c>
      <c r="BG554" s="214">
        <f t="shared" si="146"/>
        <v>0</v>
      </c>
      <c r="BH554" s="214">
        <f t="shared" si="147"/>
        <v>0</v>
      </c>
      <c r="BI554" s="214">
        <f t="shared" si="148"/>
        <v>0</v>
      </c>
      <c r="BJ554" s="25" t="s">
        <v>82</v>
      </c>
      <c r="BK554" s="214">
        <f t="shared" si="149"/>
        <v>0</v>
      </c>
      <c r="BL554" s="25" t="s">
        <v>375</v>
      </c>
      <c r="BM554" s="25" t="s">
        <v>3031</v>
      </c>
    </row>
    <row r="555" spans="2:65" s="1" customFormat="1" ht="22.5" customHeight="1">
      <c r="B555" s="42"/>
      <c r="C555" s="277" t="s">
        <v>8051</v>
      </c>
      <c r="D555" s="277" t="s">
        <v>1079</v>
      </c>
      <c r="E555" s="278" t="s">
        <v>10020</v>
      </c>
      <c r="F555" s="279" t="s">
        <v>10021</v>
      </c>
      <c r="G555" s="280" t="s">
        <v>5275</v>
      </c>
      <c r="H555" s="281">
        <v>665</v>
      </c>
      <c r="I555" s="282"/>
      <c r="J555" s="283">
        <f t="shared" si="140"/>
        <v>0</v>
      </c>
      <c r="K555" s="279" t="s">
        <v>21</v>
      </c>
      <c r="L555" s="284"/>
      <c r="M555" s="285" t="s">
        <v>21</v>
      </c>
      <c r="N555" s="286" t="s">
        <v>45</v>
      </c>
      <c r="O555" s="43"/>
      <c r="P555" s="212">
        <f t="shared" si="141"/>
        <v>0</v>
      </c>
      <c r="Q555" s="212">
        <v>0</v>
      </c>
      <c r="R555" s="212">
        <f t="shared" si="142"/>
        <v>0</v>
      </c>
      <c r="S555" s="212">
        <v>0</v>
      </c>
      <c r="T555" s="213">
        <f t="shared" si="143"/>
        <v>0</v>
      </c>
      <c r="AR555" s="25" t="s">
        <v>619</v>
      </c>
      <c r="AT555" s="25" t="s">
        <v>1079</v>
      </c>
      <c r="AU555" s="25" t="s">
        <v>82</v>
      </c>
      <c r="AY555" s="25" t="s">
        <v>308</v>
      </c>
      <c r="BE555" s="214">
        <f t="shared" si="144"/>
        <v>0</v>
      </c>
      <c r="BF555" s="214">
        <f t="shared" si="145"/>
        <v>0</v>
      </c>
      <c r="BG555" s="214">
        <f t="shared" si="146"/>
        <v>0</v>
      </c>
      <c r="BH555" s="214">
        <f t="shared" si="147"/>
        <v>0</v>
      </c>
      <c r="BI555" s="214">
        <f t="shared" si="148"/>
        <v>0</v>
      </c>
      <c r="BJ555" s="25" t="s">
        <v>82</v>
      </c>
      <c r="BK555" s="214">
        <f t="shared" si="149"/>
        <v>0</v>
      </c>
      <c r="BL555" s="25" t="s">
        <v>375</v>
      </c>
      <c r="BM555" s="25" t="s">
        <v>10022</v>
      </c>
    </row>
    <row r="556" spans="2:65" s="1" customFormat="1" ht="22.5" customHeight="1">
      <c r="B556" s="42"/>
      <c r="C556" s="277" t="s">
        <v>8053</v>
      </c>
      <c r="D556" s="277" t="s">
        <v>1079</v>
      </c>
      <c r="E556" s="278" t="s">
        <v>10023</v>
      </c>
      <c r="F556" s="279" t="s">
        <v>10024</v>
      </c>
      <c r="G556" s="280" t="s">
        <v>5275</v>
      </c>
      <c r="H556" s="281">
        <v>13</v>
      </c>
      <c r="I556" s="282"/>
      <c r="J556" s="283">
        <f t="shared" si="140"/>
        <v>0</v>
      </c>
      <c r="K556" s="279" t="s">
        <v>21</v>
      </c>
      <c r="L556" s="284"/>
      <c r="M556" s="285" t="s">
        <v>21</v>
      </c>
      <c r="N556" s="286" t="s">
        <v>45</v>
      </c>
      <c r="O556" s="43"/>
      <c r="P556" s="212">
        <f t="shared" si="141"/>
        <v>0</v>
      </c>
      <c r="Q556" s="212">
        <v>0</v>
      </c>
      <c r="R556" s="212">
        <f t="shared" si="142"/>
        <v>0</v>
      </c>
      <c r="S556" s="212">
        <v>0</v>
      </c>
      <c r="T556" s="213">
        <f t="shared" si="143"/>
        <v>0</v>
      </c>
      <c r="AR556" s="25" t="s">
        <v>619</v>
      </c>
      <c r="AT556" s="25" t="s">
        <v>1079</v>
      </c>
      <c r="AU556" s="25" t="s">
        <v>82</v>
      </c>
      <c r="AY556" s="25" t="s">
        <v>308</v>
      </c>
      <c r="BE556" s="214">
        <f t="shared" si="144"/>
        <v>0</v>
      </c>
      <c r="BF556" s="214">
        <f t="shared" si="145"/>
        <v>0</v>
      </c>
      <c r="BG556" s="214">
        <f t="shared" si="146"/>
        <v>0</v>
      </c>
      <c r="BH556" s="214">
        <f t="shared" si="147"/>
        <v>0</v>
      </c>
      <c r="BI556" s="214">
        <f t="shared" si="148"/>
        <v>0</v>
      </c>
      <c r="BJ556" s="25" t="s">
        <v>82</v>
      </c>
      <c r="BK556" s="214">
        <f t="shared" si="149"/>
        <v>0</v>
      </c>
      <c r="BL556" s="25" t="s">
        <v>375</v>
      </c>
      <c r="BM556" s="25" t="s">
        <v>10025</v>
      </c>
    </row>
    <row r="557" spans="2:65" s="1" customFormat="1" ht="121.5">
      <c r="B557" s="42"/>
      <c r="C557" s="64"/>
      <c r="D557" s="246" t="s">
        <v>1656</v>
      </c>
      <c r="E557" s="64"/>
      <c r="F557" s="290" t="s">
        <v>10026</v>
      </c>
      <c r="G557" s="64"/>
      <c r="H557" s="64"/>
      <c r="I557" s="173"/>
      <c r="J557" s="64"/>
      <c r="K557" s="64"/>
      <c r="L557" s="62"/>
      <c r="M557" s="291"/>
      <c r="N557" s="43"/>
      <c r="O557" s="43"/>
      <c r="P557" s="43"/>
      <c r="Q557" s="43"/>
      <c r="R557" s="43"/>
      <c r="S557" s="43"/>
      <c r="T557" s="79"/>
      <c r="AT557" s="25" t="s">
        <v>1656</v>
      </c>
      <c r="AU557" s="25" t="s">
        <v>82</v>
      </c>
    </row>
    <row r="558" spans="2:65" s="1" customFormat="1" ht="22.5" customHeight="1">
      <c r="B558" s="42"/>
      <c r="C558" s="277" t="s">
        <v>8055</v>
      </c>
      <c r="D558" s="277" t="s">
        <v>1079</v>
      </c>
      <c r="E558" s="278" t="s">
        <v>10027</v>
      </c>
      <c r="F558" s="279" t="s">
        <v>10028</v>
      </c>
      <c r="G558" s="280" t="s">
        <v>5275</v>
      </c>
      <c r="H558" s="281">
        <v>21</v>
      </c>
      <c r="I558" s="282"/>
      <c r="J558" s="283">
        <f>ROUND(I558*H558,2)</f>
        <v>0</v>
      </c>
      <c r="K558" s="279" t="s">
        <v>21</v>
      </c>
      <c r="L558" s="284"/>
      <c r="M558" s="285" t="s">
        <v>21</v>
      </c>
      <c r="N558" s="286" t="s">
        <v>45</v>
      </c>
      <c r="O558" s="43"/>
      <c r="P558" s="212">
        <f>O558*H558</f>
        <v>0</v>
      </c>
      <c r="Q558" s="212">
        <v>0</v>
      </c>
      <c r="R558" s="212">
        <f>Q558*H558</f>
        <v>0</v>
      </c>
      <c r="S558" s="212">
        <v>0</v>
      </c>
      <c r="T558" s="213">
        <f>S558*H558</f>
        <v>0</v>
      </c>
      <c r="AR558" s="25" t="s">
        <v>619</v>
      </c>
      <c r="AT558" s="25" t="s">
        <v>1079</v>
      </c>
      <c r="AU558" s="25" t="s">
        <v>82</v>
      </c>
      <c r="AY558" s="25" t="s">
        <v>308</v>
      </c>
      <c r="BE558" s="214">
        <f>IF(N558="základní",J558,0)</f>
        <v>0</v>
      </c>
      <c r="BF558" s="214">
        <f>IF(N558="snížená",J558,0)</f>
        <v>0</v>
      </c>
      <c r="BG558" s="214">
        <f>IF(N558="zákl. přenesená",J558,0)</f>
        <v>0</v>
      </c>
      <c r="BH558" s="214">
        <f>IF(N558="sníž. přenesená",J558,0)</f>
        <v>0</v>
      </c>
      <c r="BI558" s="214">
        <f>IF(N558="nulová",J558,0)</f>
        <v>0</v>
      </c>
      <c r="BJ558" s="25" t="s">
        <v>82</v>
      </c>
      <c r="BK558" s="214">
        <f>ROUND(I558*H558,2)</f>
        <v>0</v>
      </c>
      <c r="BL558" s="25" t="s">
        <v>375</v>
      </c>
      <c r="BM558" s="25" t="s">
        <v>10029</v>
      </c>
    </row>
    <row r="559" spans="2:65" s="1" customFormat="1" ht="121.5">
      <c r="B559" s="42"/>
      <c r="C559" s="64"/>
      <c r="D559" s="246" t="s">
        <v>1656</v>
      </c>
      <c r="E559" s="64"/>
      <c r="F559" s="290" t="s">
        <v>10026</v>
      </c>
      <c r="G559" s="64"/>
      <c r="H559" s="64"/>
      <c r="I559" s="173"/>
      <c r="J559" s="64"/>
      <c r="K559" s="64"/>
      <c r="L559" s="62"/>
      <c r="M559" s="291"/>
      <c r="N559" s="43"/>
      <c r="O559" s="43"/>
      <c r="P559" s="43"/>
      <c r="Q559" s="43"/>
      <c r="R559" s="43"/>
      <c r="S559" s="43"/>
      <c r="T559" s="79"/>
      <c r="AT559" s="25" t="s">
        <v>1656</v>
      </c>
      <c r="AU559" s="25" t="s">
        <v>82</v>
      </c>
    </row>
    <row r="560" spans="2:65" s="1" customFormat="1" ht="22.5" customHeight="1">
      <c r="B560" s="42"/>
      <c r="C560" s="277" t="s">
        <v>8057</v>
      </c>
      <c r="D560" s="277" t="s">
        <v>1079</v>
      </c>
      <c r="E560" s="278" t="s">
        <v>10030</v>
      </c>
      <c r="F560" s="279" t="s">
        <v>10031</v>
      </c>
      <c r="G560" s="280" t="s">
        <v>5275</v>
      </c>
      <c r="H560" s="281">
        <v>6</v>
      </c>
      <c r="I560" s="282"/>
      <c r="J560" s="283">
        <f t="shared" ref="J560:J573" si="150">ROUND(I560*H560,2)</f>
        <v>0</v>
      </c>
      <c r="K560" s="279" t="s">
        <v>21</v>
      </c>
      <c r="L560" s="284"/>
      <c r="M560" s="285" t="s">
        <v>21</v>
      </c>
      <c r="N560" s="286" t="s">
        <v>45</v>
      </c>
      <c r="O560" s="43"/>
      <c r="P560" s="212">
        <f t="shared" ref="P560:P573" si="151">O560*H560</f>
        <v>0</v>
      </c>
      <c r="Q560" s="212">
        <v>0</v>
      </c>
      <c r="R560" s="212">
        <f t="shared" ref="R560:R573" si="152">Q560*H560</f>
        <v>0</v>
      </c>
      <c r="S560" s="212">
        <v>0</v>
      </c>
      <c r="T560" s="213">
        <f t="shared" ref="T560:T573" si="153">S560*H560</f>
        <v>0</v>
      </c>
      <c r="AR560" s="25" t="s">
        <v>619</v>
      </c>
      <c r="AT560" s="25" t="s">
        <v>1079</v>
      </c>
      <c r="AU560" s="25" t="s">
        <v>82</v>
      </c>
      <c r="AY560" s="25" t="s">
        <v>308</v>
      </c>
      <c r="BE560" s="214">
        <f t="shared" ref="BE560:BE573" si="154">IF(N560="základní",J560,0)</f>
        <v>0</v>
      </c>
      <c r="BF560" s="214">
        <f t="shared" ref="BF560:BF573" si="155">IF(N560="snížená",J560,0)</f>
        <v>0</v>
      </c>
      <c r="BG560" s="214">
        <f t="shared" ref="BG560:BG573" si="156">IF(N560="zákl. přenesená",J560,0)</f>
        <v>0</v>
      </c>
      <c r="BH560" s="214">
        <f t="shared" ref="BH560:BH573" si="157">IF(N560="sníž. přenesená",J560,0)</f>
        <v>0</v>
      </c>
      <c r="BI560" s="214">
        <f t="shared" ref="BI560:BI573" si="158">IF(N560="nulová",J560,0)</f>
        <v>0</v>
      </c>
      <c r="BJ560" s="25" t="s">
        <v>82</v>
      </c>
      <c r="BK560" s="214">
        <f t="shared" ref="BK560:BK573" si="159">ROUND(I560*H560,2)</f>
        <v>0</v>
      </c>
      <c r="BL560" s="25" t="s">
        <v>375</v>
      </c>
      <c r="BM560" s="25" t="s">
        <v>3394</v>
      </c>
    </row>
    <row r="561" spans="2:65" s="1" customFormat="1" ht="22.5" customHeight="1">
      <c r="B561" s="42"/>
      <c r="C561" s="277" t="s">
        <v>8059</v>
      </c>
      <c r="D561" s="277" t="s">
        <v>1079</v>
      </c>
      <c r="E561" s="278" t="s">
        <v>10032</v>
      </c>
      <c r="F561" s="279" t="s">
        <v>10033</v>
      </c>
      <c r="G561" s="280" t="s">
        <v>5275</v>
      </c>
      <c r="H561" s="281">
        <v>11</v>
      </c>
      <c r="I561" s="282"/>
      <c r="J561" s="283">
        <f t="shared" si="150"/>
        <v>0</v>
      </c>
      <c r="K561" s="279" t="s">
        <v>21</v>
      </c>
      <c r="L561" s="284"/>
      <c r="M561" s="285" t="s">
        <v>21</v>
      </c>
      <c r="N561" s="286" t="s">
        <v>45</v>
      </c>
      <c r="O561" s="43"/>
      <c r="P561" s="212">
        <f t="shared" si="151"/>
        <v>0</v>
      </c>
      <c r="Q561" s="212">
        <v>0</v>
      </c>
      <c r="R561" s="212">
        <f t="shared" si="152"/>
        <v>0</v>
      </c>
      <c r="S561" s="212">
        <v>0</v>
      </c>
      <c r="T561" s="213">
        <f t="shared" si="153"/>
        <v>0</v>
      </c>
      <c r="AR561" s="25" t="s">
        <v>619</v>
      </c>
      <c r="AT561" s="25" t="s">
        <v>1079</v>
      </c>
      <c r="AU561" s="25" t="s">
        <v>82</v>
      </c>
      <c r="AY561" s="25" t="s">
        <v>308</v>
      </c>
      <c r="BE561" s="214">
        <f t="shared" si="154"/>
        <v>0</v>
      </c>
      <c r="BF561" s="214">
        <f t="shared" si="155"/>
        <v>0</v>
      </c>
      <c r="BG561" s="214">
        <f t="shared" si="156"/>
        <v>0</v>
      </c>
      <c r="BH561" s="214">
        <f t="shared" si="157"/>
        <v>0</v>
      </c>
      <c r="BI561" s="214">
        <f t="shared" si="158"/>
        <v>0</v>
      </c>
      <c r="BJ561" s="25" t="s">
        <v>82</v>
      </c>
      <c r="BK561" s="214">
        <f t="shared" si="159"/>
        <v>0</v>
      </c>
      <c r="BL561" s="25" t="s">
        <v>375</v>
      </c>
      <c r="BM561" s="25" t="s">
        <v>5741</v>
      </c>
    </row>
    <row r="562" spans="2:65" s="1" customFormat="1" ht="22.5" customHeight="1">
      <c r="B562" s="42"/>
      <c r="C562" s="277" t="s">
        <v>8061</v>
      </c>
      <c r="D562" s="277" t="s">
        <v>1079</v>
      </c>
      <c r="E562" s="278" t="s">
        <v>10034</v>
      </c>
      <c r="F562" s="279" t="s">
        <v>10035</v>
      </c>
      <c r="G562" s="280" t="s">
        <v>5275</v>
      </c>
      <c r="H562" s="281">
        <v>1</v>
      </c>
      <c r="I562" s="282"/>
      <c r="J562" s="283">
        <f t="shared" si="150"/>
        <v>0</v>
      </c>
      <c r="K562" s="279" t="s">
        <v>21</v>
      </c>
      <c r="L562" s="284"/>
      <c r="M562" s="285" t="s">
        <v>21</v>
      </c>
      <c r="N562" s="286" t="s">
        <v>45</v>
      </c>
      <c r="O562" s="43"/>
      <c r="P562" s="212">
        <f t="shared" si="151"/>
        <v>0</v>
      </c>
      <c r="Q562" s="212">
        <v>0</v>
      </c>
      <c r="R562" s="212">
        <f t="shared" si="152"/>
        <v>0</v>
      </c>
      <c r="S562" s="212">
        <v>0</v>
      </c>
      <c r="T562" s="213">
        <f t="shared" si="153"/>
        <v>0</v>
      </c>
      <c r="AR562" s="25" t="s">
        <v>619</v>
      </c>
      <c r="AT562" s="25" t="s">
        <v>1079</v>
      </c>
      <c r="AU562" s="25" t="s">
        <v>82</v>
      </c>
      <c r="AY562" s="25" t="s">
        <v>308</v>
      </c>
      <c r="BE562" s="214">
        <f t="shared" si="154"/>
        <v>0</v>
      </c>
      <c r="BF562" s="214">
        <f t="shared" si="155"/>
        <v>0</v>
      </c>
      <c r="BG562" s="214">
        <f t="shared" si="156"/>
        <v>0</v>
      </c>
      <c r="BH562" s="214">
        <f t="shared" si="157"/>
        <v>0</v>
      </c>
      <c r="BI562" s="214">
        <f t="shared" si="158"/>
        <v>0</v>
      </c>
      <c r="BJ562" s="25" t="s">
        <v>82</v>
      </c>
      <c r="BK562" s="214">
        <f t="shared" si="159"/>
        <v>0</v>
      </c>
      <c r="BL562" s="25" t="s">
        <v>375</v>
      </c>
      <c r="BM562" s="25" t="s">
        <v>10036</v>
      </c>
    </row>
    <row r="563" spans="2:65" s="1" customFormat="1" ht="22.5" customHeight="1">
      <c r="B563" s="42"/>
      <c r="C563" s="277" t="s">
        <v>8063</v>
      </c>
      <c r="D563" s="277" t="s">
        <v>1079</v>
      </c>
      <c r="E563" s="278" t="s">
        <v>10037</v>
      </c>
      <c r="F563" s="279" t="s">
        <v>10038</v>
      </c>
      <c r="G563" s="280" t="s">
        <v>5275</v>
      </c>
      <c r="H563" s="281">
        <v>3</v>
      </c>
      <c r="I563" s="282"/>
      <c r="J563" s="283">
        <f t="shared" si="150"/>
        <v>0</v>
      </c>
      <c r="K563" s="279" t="s">
        <v>21</v>
      </c>
      <c r="L563" s="284"/>
      <c r="M563" s="285" t="s">
        <v>21</v>
      </c>
      <c r="N563" s="286" t="s">
        <v>45</v>
      </c>
      <c r="O563" s="43"/>
      <c r="P563" s="212">
        <f t="shared" si="151"/>
        <v>0</v>
      </c>
      <c r="Q563" s="212">
        <v>0</v>
      </c>
      <c r="R563" s="212">
        <f t="shared" si="152"/>
        <v>0</v>
      </c>
      <c r="S563" s="212">
        <v>0</v>
      </c>
      <c r="T563" s="213">
        <f t="shared" si="153"/>
        <v>0</v>
      </c>
      <c r="AR563" s="25" t="s">
        <v>619</v>
      </c>
      <c r="AT563" s="25" t="s">
        <v>1079</v>
      </c>
      <c r="AU563" s="25" t="s">
        <v>82</v>
      </c>
      <c r="AY563" s="25" t="s">
        <v>308</v>
      </c>
      <c r="BE563" s="214">
        <f t="shared" si="154"/>
        <v>0</v>
      </c>
      <c r="BF563" s="214">
        <f t="shared" si="155"/>
        <v>0</v>
      </c>
      <c r="BG563" s="214">
        <f t="shared" si="156"/>
        <v>0</v>
      </c>
      <c r="BH563" s="214">
        <f t="shared" si="157"/>
        <v>0</v>
      </c>
      <c r="BI563" s="214">
        <f t="shared" si="158"/>
        <v>0</v>
      </c>
      <c r="BJ563" s="25" t="s">
        <v>82</v>
      </c>
      <c r="BK563" s="214">
        <f t="shared" si="159"/>
        <v>0</v>
      </c>
      <c r="BL563" s="25" t="s">
        <v>375</v>
      </c>
      <c r="BM563" s="25" t="s">
        <v>10039</v>
      </c>
    </row>
    <row r="564" spans="2:65" s="1" customFormat="1" ht="22.5" customHeight="1">
      <c r="B564" s="42"/>
      <c r="C564" s="277" t="s">
        <v>8065</v>
      </c>
      <c r="D564" s="277" t="s">
        <v>1079</v>
      </c>
      <c r="E564" s="278" t="s">
        <v>10040</v>
      </c>
      <c r="F564" s="279" t="s">
        <v>10041</v>
      </c>
      <c r="G564" s="280" t="s">
        <v>5275</v>
      </c>
      <c r="H564" s="281">
        <v>3</v>
      </c>
      <c r="I564" s="282"/>
      <c r="J564" s="283">
        <f t="shared" si="150"/>
        <v>0</v>
      </c>
      <c r="K564" s="279" t="s">
        <v>21</v>
      </c>
      <c r="L564" s="284"/>
      <c r="M564" s="285" t="s">
        <v>21</v>
      </c>
      <c r="N564" s="286" t="s">
        <v>45</v>
      </c>
      <c r="O564" s="43"/>
      <c r="P564" s="212">
        <f t="shared" si="151"/>
        <v>0</v>
      </c>
      <c r="Q564" s="212">
        <v>0</v>
      </c>
      <c r="R564" s="212">
        <f t="shared" si="152"/>
        <v>0</v>
      </c>
      <c r="S564" s="212">
        <v>0</v>
      </c>
      <c r="T564" s="213">
        <f t="shared" si="153"/>
        <v>0</v>
      </c>
      <c r="AR564" s="25" t="s">
        <v>619</v>
      </c>
      <c r="AT564" s="25" t="s">
        <v>1079</v>
      </c>
      <c r="AU564" s="25" t="s">
        <v>82</v>
      </c>
      <c r="AY564" s="25" t="s">
        <v>308</v>
      </c>
      <c r="BE564" s="214">
        <f t="shared" si="154"/>
        <v>0</v>
      </c>
      <c r="BF564" s="214">
        <f t="shared" si="155"/>
        <v>0</v>
      </c>
      <c r="BG564" s="214">
        <f t="shared" si="156"/>
        <v>0</v>
      </c>
      <c r="BH564" s="214">
        <f t="shared" si="157"/>
        <v>0</v>
      </c>
      <c r="BI564" s="214">
        <f t="shared" si="158"/>
        <v>0</v>
      </c>
      <c r="BJ564" s="25" t="s">
        <v>82</v>
      </c>
      <c r="BK564" s="214">
        <f t="shared" si="159"/>
        <v>0</v>
      </c>
      <c r="BL564" s="25" t="s">
        <v>375</v>
      </c>
      <c r="BM564" s="25" t="s">
        <v>10042</v>
      </c>
    </row>
    <row r="565" spans="2:65" s="1" customFormat="1" ht="22.5" customHeight="1">
      <c r="B565" s="42"/>
      <c r="C565" s="277" t="s">
        <v>8068</v>
      </c>
      <c r="D565" s="277" t="s">
        <v>1079</v>
      </c>
      <c r="E565" s="278" t="s">
        <v>10043</v>
      </c>
      <c r="F565" s="279" t="s">
        <v>10044</v>
      </c>
      <c r="G565" s="280" t="s">
        <v>5275</v>
      </c>
      <c r="H565" s="281">
        <v>34</v>
      </c>
      <c r="I565" s="282"/>
      <c r="J565" s="283">
        <f t="shared" si="150"/>
        <v>0</v>
      </c>
      <c r="K565" s="279" t="s">
        <v>21</v>
      </c>
      <c r="L565" s="284"/>
      <c r="M565" s="285" t="s">
        <v>21</v>
      </c>
      <c r="N565" s="286" t="s">
        <v>45</v>
      </c>
      <c r="O565" s="43"/>
      <c r="P565" s="212">
        <f t="shared" si="151"/>
        <v>0</v>
      </c>
      <c r="Q565" s="212">
        <v>0</v>
      </c>
      <c r="R565" s="212">
        <f t="shared" si="152"/>
        <v>0</v>
      </c>
      <c r="S565" s="212">
        <v>0</v>
      </c>
      <c r="T565" s="213">
        <f t="shared" si="153"/>
        <v>0</v>
      </c>
      <c r="AR565" s="25" t="s">
        <v>619</v>
      </c>
      <c r="AT565" s="25" t="s">
        <v>1079</v>
      </c>
      <c r="AU565" s="25" t="s">
        <v>82</v>
      </c>
      <c r="AY565" s="25" t="s">
        <v>308</v>
      </c>
      <c r="BE565" s="214">
        <f t="shared" si="154"/>
        <v>0</v>
      </c>
      <c r="BF565" s="214">
        <f t="shared" si="155"/>
        <v>0</v>
      </c>
      <c r="BG565" s="214">
        <f t="shared" si="156"/>
        <v>0</v>
      </c>
      <c r="BH565" s="214">
        <f t="shared" si="157"/>
        <v>0</v>
      </c>
      <c r="BI565" s="214">
        <f t="shared" si="158"/>
        <v>0</v>
      </c>
      <c r="BJ565" s="25" t="s">
        <v>82</v>
      </c>
      <c r="BK565" s="214">
        <f t="shared" si="159"/>
        <v>0</v>
      </c>
      <c r="BL565" s="25" t="s">
        <v>375</v>
      </c>
      <c r="BM565" s="25" t="s">
        <v>10045</v>
      </c>
    </row>
    <row r="566" spans="2:65" s="1" customFormat="1" ht="22.5" customHeight="1">
      <c r="B566" s="42"/>
      <c r="C566" s="277" t="s">
        <v>8071</v>
      </c>
      <c r="D566" s="277" t="s">
        <v>1079</v>
      </c>
      <c r="E566" s="278" t="s">
        <v>10046</v>
      </c>
      <c r="F566" s="279" t="s">
        <v>10047</v>
      </c>
      <c r="G566" s="280" t="s">
        <v>5275</v>
      </c>
      <c r="H566" s="281">
        <v>21</v>
      </c>
      <c r="I566" s="282"/>
      <c r="J566" s="283">
        <f t="shared" si="150"/>
        <v>0</v>
      </c>
      <c r="K566" s="279" t="s">
        <v>21</v>
      </c>
      <c r="L566" s="284"/>
      <c r="M566" s="285" t="s">
        <v>21</v>
      </c>
      <c r="N566" s="286" t="s">
        <v>45</v>
      </c>
      <c r="O566" s="43"/>
      <c r="P566" s="212">
        <f t="shared" si="151"/>
        <v>0</v>
      </c>
      <c r="Q566" s="212">
        <v>0</v>
      </c>
      <c r="R566" s="212">
        <f t="shared" si="152"/>
        <v>0</v>
      </c>
      <c r="S566" s="212">
        <v>0</v>
      </c>
      <c r="T566" s="213">
        <f t="shared" si="153"/>
        <v>0</v>
      </c>
      <c r="AR566" s="25" t="s">
        <v>619</v>
      </c>
      <c r="AT566" s="25" t="s">
        <v>1079</v>
      </c>
      <c r="AU566" s="25" t="s">
        <v>82</v>
      </c>
      <c r="AY566" s="25" t="s">
        <v>308</v>
      </c>
      <c r="BE566" s="214">
        <f t="shared" si="154"/>
        <v>0</v>
      </c>
      <c r="BF566" s="214">
        <f t="shared" si="155"/>
        <v>0</v>
      </c>
      <c r="BG566" s="214">
        <f t="shared" si="156"/>
        <v>0</v>
      </c>
      <c r="BH566" s="214">
        <f t="shared" si="157"/>
        <v>0</v>
      </c>
      <c r="BI566" s="214">
        <f t="shared" si="158"/>
        <v>0</v>
      </c>
      <c r="BJ566" s="25" t="s">
        <v>82</v>
      </c>
      <c r="BK566" s="214">
        <f t="shared" si="159"/>
        <v>0</v>
      </c>
      <c r="BL566" s="25" t="s">
        <v>375</v>
      </c>
      <c r="BM566" s="25" t="s">
        <v>10048</v>
      </c>
    </row>
    <row r="567" spans="2:65" s="1" customFormat="1" ht="22.5" customHeight="1">
      <c r="B567" s="42"/>
      <c r="C567" s="277" t="s">
        <v>8074</v>
      </c>
      <c r="D567" s="277" t="s">
        <v>1079</v>
      </c>
      <c r="E567" s="278" t="s">
        <v>10049</v>
      </c>
      <c r="F567" s="279" t="s">
        <v>10050</v>
      </c>
      <c r="G567" s="280" t="s">
        <v>5275</v>
      </c>
      <c r="H567" s="281">
        <v>13</v>
      </c>
      <c r="I567" s="282"/>
      <c r="J567" s="283">
        <f t="shared" si="150"/>
        <v>0</v>
      </c>
      <c r="K567" s="279" t="s">
        <v>21</v>
      </c>
      <c r="L567" s="284"/>
      <c r="M567" s="285" t="s">
        <v>21</v>
      </c>
      <c r="N567" s="286" t="s">
        <v>45</v>
      </c>
      <c r="O567" s="43"/>
      <c r="P567" s="212">
        <f t="shared" si="151"/>
        <v>0</v>
      </c>
      <c r="Q567" s="212">
        <v>0</v>
      </c>
      <c r="R567" s="212">
        <f t="shared" si="152"/>
        <v>0</v>
      </c>
      <c r="S567" s="212">
        <v>0</v>
      </c>
      <c r="T567" s="213">
        <f t="shared" si="153"/>
        <v>0</v>
      </c>
      <c r="AR567" s="25" t="s">
        <v>619</v>
      </c>
      <c r="AT567" s="25" t="s">
        <v>1079</v>
      </c>
      <c r="AU567" s="25" t="s">
        <v>82</v>
      </c>
      <c r="AY567" s="25" t="s">
        <v>308</v>
      </c>
      <c r="BE567" s="214">
        <f t="shared" si="154"/>
        <v>0</v>
      </c>
      <c r="BF567" s="214">
        <f t="shared" si="155"/>
        <v>0</v>
      </c>
      <c r="BG567" s="214">
        <f t="shared" si="156"/>
        <v>0</v>
      </c>
      <c r="BH567" s="214">
        <f t="shared" si="157"/>
        <v>0</v>
      </c>
      <c r="BI567" s="214">
        <f t="shared" si="158"/>
        <v>0</v>
      </c>
      <c r="BJ567" s="25" t="s">
        <v>82</v>
      </c>
      <c r="BK567" s="214">
        <f t="shared" si="159"/>
        <v>0</v>
      </c>
      <c r="BL567" s="25" t="s">
        <v>375</v>
      </c>
      <c r="BM567" s="25" t="s">
        <v>10051</v>
      </c>
    </row>
    <row r="568" spans="2:65" s="1" customFormat="1" ht="22.5" customHeight="1">
      <c r="B568" s="42"/>
      <c r="C568" s="277" t="s">
        <v>8077</v>
      </c>
      <c r="D568" s="277" t="s">
        <v>1079</v>
      </c>
      <c r="E568" s="278" t="s">
        <v>10052</v>
      </c>
      <c r="F568" s="279" t="s">
        <v>10053</v>
      </c>
      <c r="G568" s="280" t="s">
        <v>5275</v>
      </c>
      <c r="H568" s="281">
        <v>68</v>
      </c>
      <c r="I568" s="282"/>
      <c r="J568" s="283">
        <f t="shared" si="150"/>
        <v>0</v>
      </c>
      <c r="K568" s="279" t="s">
        <v>21</v>
      </c>
      <c r="L568" s="284"/>
      <c r="M568" s="285" t="s">
        <v>21</v>
      </c>
      <c r="N568" s="286" t="s">
        <v>45</v>
      </c>
      <c r="O568" s="43"/>
      <c r="P568" s="212">
        <f t="shared" si="151"/>
        <v>0</v>
      </c>
      <c r="Q568" s="212">
        <v>0</v>
      </c>
      <c r="R568" s="212">
        <f t="shared" si="152"/>
        <v>0</v>
      </c>
      <c r="S568" s="212">
        <v>0</v>
      </c>
      <c r="T568" s="213">
        <f t="shared" si="153"/>
        <v>0</v>
      </c>
      <c r="AR568" s="25" t="s">
        <v>619</v>
      </c>
      <c r="AT568" s="25" t="s">
        <v>1079</v>
      </c>
      <c r="AU568" s="25" t="s">
        <v>82</v>
      </c>
      <c r="AY568" s="25" t="s">
        <v>308</v>
      </c>
      <c r="BE568" s="214">
        <f t="shared" si="154"/>
        <v>0</v>
      </c>
      <c r="BF568" s="214">
        <f t="shared" si="155"/>
        <v>0</v>
      </c>
      <c r="BG568" s="214">
        <f t="shared" si="156"/>
        <v>0</v>
      </c>
      <c r="BH568" s="214">
        <f t="shared" si="157"/>
        <v>0</v>
      </c>
      <c r="BI568" s="214">
        <f t="shared" si="158"/>
        <v>0</v>
      </c>
      <c r="BJ568" s="25" t="s">
        <v>82</v>
      </c>
      <c r="BK568" s="214">
        <f t="shared" si="159"/>
        <v>0</v>
      </c>
      <c r="BL568" s="25" t="s">
        <v>375</v>
      </c>
      <c r="BM568" s="25" t="s">
        <v>10054</v>
      </c>
    </row>
    <row r="569" spans="2:65" s="1" customFormat="1" ht="22.5" customHeight="1">
      <c r="B569" s="42"/>
      <c r="C569" s="277" t="s">
        <v>8079</v>
      </c>
      <c r="D569" s="277" t="s">
        <v>1079</v>
      </c>
      <c r="E569" s="278" t="s">
        <v>10055</v>
      </c>
      <c r="F569" s="279" t="s">
        <v>10056</v>
      </c>
      <c r="G569" s="280" t="s">
        <v>5275</v>
      </c>
      <c r="H569" s="281">
        <v>34</v>
      </c>
      <c r="I569" s="282"/>
      <c r="J569" s="283">
        <f t="shared" si="150"/>
        <v>0</v>
      </c>
      <c r="K569" s="279" t="s">
        <v>21</v>
      </c>
      <c r="L569" s="284"/>
      <c r="M569" s="285" t="s">
        <v>21</v>
      </c>
      <c r="N569" s="286" t="s">
        <v>45</v>
      </c>
      <c r="O569" s="43"/>
      <c r="P569" s="212">
        <f t="shared" si="151"/>
        <v>0</v>
      </c>
      <c r="Q569" s="212">
        <v>0</v>
      </c>
      <c r="R569" s="212">
        <f t="shared" si="152"/>
        <v>0</v>
      </c>
      <c r="S569" s="212">
        <v>0</v>
      </c>
      <c r="T569" s="213">
        <f t="shared" si="153"/>
        <v>0</v>
      </c>
      <c r="AR569" s="25" t="s">
        <v>619</v>
      </c>
      <c r="AT569" s="25" t="s">
        <v>1079</v>
      </c>
      <c r="AU569" s="25" t="s">
        <v>82</v>
      </c>
      <c r="AY569" s="25" t="s">
        <v>308</v>
      </c>
      <c r="BE569" s="214">
        <f t="shared" si="154"/>
        <v>0</v>
      </c>
      <c r="BF569" s="214">
        <f t="shared" si="155"/>
        <v>0</v>
      </c>
      <c r="BG569" s="214">
        <f t="shared" si="156"/>
        <v>0</v>
      </c>
      <c r="BH569" s="214">
        <f t="shared" si="157"/>
        <v>0</v>
      </c>
      <c r="BI569" s="214">
        <f t="shared" si="158"/>
        <v>0</v>
      </c>
      <c r="BJ569" s="25" t="s">
        <v>82</v>
      </c>
      <c r="BK569" s="214">
        <f t="shared" si="159"/>
        <v>0</v>
      </c>
      <c r="BL569" s="25" t="s">
        <v>375</v>
      </c>
      <c r="BM569" s="25" t="s">
        <v>10057</v>
      </c>
    </row>
    <row r="570" spans="2:65" s="1" customFormat="1" ht="22.5" customHeight="1">
      <c r="B570" s="42"/>
      <c r="C570" s="277" t="s">
        <v>8081</v>
      </c>
      <c r="D570" s="277" t="s">
        <v>1079</v>
      </c>
      <c r="E570" s="278" t="s">
        <v>10058</v>
      </c>
      <c r="F570" s="279" t="s">
        <v>10059</v>
      </c>
      <c r="G570" s="280" t="s">
        <v>5275</v>
      </c>
      <c r="H570" s="281">
        <v>1</v>
      </c>
      <c r="I570" s="282"/>
      <c r="J570" s="283">
        <f t="shared" si="150"/>
        <v>0</v>
      </c>
      <c r="K570" s="279" t="s">
        <v>21</v>
      </c>
      <c r="L570" s="284"/>
      <c r="M570" s="285" t="s">
        <v>21</v>
      </c>
      <c r="N570" s="286" t="s">
        <v>45</v>
      </c>
      <c r="O570" s="43"/>
      <c r="P570" s="212">
        <f t="shared" si="151"/>
        <v>0</v>
      </c>
      <c r="Q570" s="212">
        <v>0</v>
      </c>
      <c r="R570" s="212">
        <f t="shared" si="152"/>
        <v>0</v>
      </c>
      <c r="S570" s="212">
        <v>0</v>
      </c>
      <c r="T570" s="213">
        <f t="shared" si="153"/>
        <v>0</v>
      </c>
      <c r="AR570" s="25" t="s">
        <v>619</v>
      </c>
      <c r="AT570" s="25" t="s">
        <v>1079</v>
      </c>
      <c r="AU570" s="25" t="s">
        <v>82</v>
      </c>
      <c r="AY570" s="25" t="s">
        <v>308</v>
      </c>
      <c r="BE570" s="214">
        <f t="shared" si="154"/>
        <v>0</v>
      </c>
      <c r="BF570" s="214">
        <f t="shared" si="155"/>
        <v>0</v>
      </c>
      <c r="BG570" s="214">
        <f t="shared" si="156"/>
        <v>0</v>
      </c>
      <c r="BH570" s="214">
        <f t="shared" si="157"/>
        <v>0</v>
      </c>
      <c r="BI570" s="214">
        <f t="shared" si="158"/>
        <v>0</v>
      </c>
      <c r="BJ570" s="25" t="s">
        <v>82</v>
      </c>
      <c r="BK570" s="214">
        <f t="shared" si="159"/>
        <v>0</v>
      </c>
      <c r="BL570" s="25" t="s">
        <v>375</v>
      </c>
      <c r="BM570" s="25" t="s">
        <v>10060</v>
      </c>
    </row>
    <row r="571" spans="2:65" s="1" customFormat="1" ht="22.5" customHeight="1">
      <c r="B571" s="42"/>
      <c r="C571" s="277" t="s">
        <v>8083</v>
      </c>
      <c r="D571" s="277" t="s">
        <v>1079</v>
      </c>
      <c r="E571" s="278" t="s">
        <v>10061</v>
      </c>
      <c r="F571" s="279" t="s">
        <v>10062</v>
      </c>
      <c r="G571" s="280" t="s">
        <v>5275</v>
      </c>
      <c r="H571" s="281">
        <v>11</v>
      </c>
      <c r="I571" s="282"/>
      <c r="J571" s="283">
        <f t="shared" si="150"/>
        <v>0</v>
      </c>
      <c r="K571" s="279" t="s">
        <v>21</v>
      </c>
      <c r="L571" s="284"/>
      <c r="M571" s="285" t="s">
        <v>21</v>
      </c>
      <c r="N571" s="286" t="s">
        <v>45</v>
      </c>
      <c r="O571" s="43"/>
      <c r="P571" s="212">
        <f t="shared" si="151"/>
        <v>0</v>
      </c>
      <c r="Q571" s="212">
        <v>0</v>
      </c>
      <c r="R571" s="212">
        <f t="shared" si="152"/>
        <v>0</v>
      </c>
      <c r="S571" s="212">
        <v>0</v>
      </c>
      <c r="T571" s="213">
        <f t="shared" si="153"/>
        <v>0</v>
      </c>
      <c r="AR571" s="25" t="s">
        <v>619</v>
      </c>
      <c r="AT571" s="25" t="s">
        <v>1079</v>
      </c>
      <c r="AU571" s="25" t="s">
        <v>82</v>
      </c>
      <c r="AY571" s="25" t="s">
        <v>308</v>
      </c>
      <c r="BE571" s="214">
        <f t="shared" si="154"/>
        <v>0</v>
      </c>
      <c r="BF571" s="214">
        <f t="shared" si="155"/>
        <v>0</v>
      </c>
      <c r="BG571" s="214">
        <f t="shared" si="156"/>
        <v>0</v>
      </c>
      <c r="BH571" s="214">
        <f t="shared" si="157"/>
        <v>0</v>
      </c>
      <c r="BI571" s="214">
        <f t="shared" si="158"/>
        <v>0</v>
      </c>
      <c r="BJ571" s="25" t="s">
        <v>82</v>
      </c>
      <c r="BK571" s="214">
        <f t="shared" si="159"/>
        <v>0</v>
      </c>
      <c r="BL571" s="25" t="s">
        <v>375</v>
      </c>
      <c r="BM571" s="25" t="s">
        <v>10063</v>
      </c>
    </row>
    <row r="572" spans="2:65" s="1" customFormat="1" ht="22.5" customHeight="1">
      <c r="B572" s="42"/>
      <c r="C572" s="277" t="s">
        <v>8085</v>
      </c>
      <c r="D572" s="277" t="s">
        <v>1079</v>
      </c>
      <c r="E572" s="278" t="s">
        <v>10064</v>
      </c>
      <c r="F572" s="279" t="s">
        <v>10065</v>
      </c>
      <c r="G572" s="280" t="s">
        <v>5275</v>
      </c>
      <c r="H572" s="281">
        <v>68</v>
      </c>
      <c r="I572" s="282"/>
      <c r="J572" s="283">
        <f t="shared" si="150"/>
        <v>0</v>
      </c>
      <c r="K572" s="279" t="s">
        <v>21</v>
      </c>
      <c r="L572" s="284"/>
      <c r="M572" s="285" t="s">
        <v>21</v>
      </c>
      <c r="N572" s="286" t="s">
        <v>45</v>
      </c>
      <c r="O572" s="43"/>
      <c r="P572" s="212">
        <f t="shared" si="151"/>
        <v>0</v>
      </c>
      <c r="Q572" s="212">
        <v>0</v>
      </c>
      <c r="R572" s="212">
        <f t="shared" si="152"/>
        <v>0</v>
      </c>
      <c r="S572" s="212">
        <v>0</v>
      </c>
      <c r="T572" s="213">
        <f t="shared" si="153"/>
        <v>0</v>
      </c>
      <c r="AR572" s="25" t="s">
        <v>619</v>
      </c>
      <c r="AT572" s="25" t="s">
        <v>1079</v>
      </c>
      <c r="AU572" s="25" t="s">
        <v>82</v>
      </c>
      <c r="AY572" s="25" t="s">
        <v>308</v>
      </c>
      <c r="BE572" s="214">
        <f t="shared" si="154"/>
        <v>0</v>
      </c>
      <c r="BF572" s="214">
        <f t="shared" si="155"/>
        <v>0</v>
      </c>
      <c r="BG572" s="214">
        <f t="shared" si="156"/>
        <v>0</v>
      </c>
      <c r="BH572" s="214">
        <f t="shared" si="157"/>
        <v>0</v>
      </c>
      <c r="BI572" s="214">
        <f t="shared" si="158"/>
        <v>0</v>
      </c>
      <c r="BJ572" s="25" t="s">
        <v>82</v>
      </c>
      <c r="BK572" s="214">
        <f t="shared" si="159"/>
        <v>0</v>
      </c>
      <c r="BL572" s="25" t="s">
        <v>375</v>
      </c>
      <c r="BM572" s="25" t="s">
        <v>10066</v>
      </c>
    </row>
    <row r="573" spans="2:65" s="1" customFormat="1" ht="22.5" customHeight="1">
      <c r="B573" s="42"/>
      <c r="C573" s="277" t="s">
        <v>8087</v>
      </c>
      <c r="D573" s="277" t="s">
        <v>1079</v>
      </c>
      <c r="E573" s="278" t="s">
        <v>10067</v>
      </c>
      <c r="F573" s="279" t="s">
        <v>10068</v>
      </c>
      <c r="G573" s="280" t="s">
        <v>538</v>
      </c>
      <c r="H573" s="281">
        <v>655.5</v>
      </c>
      <c r="I573" s="282"/>
      <c r="J573" s="283">
        <f t="shared" si="150"/>
        <v>0</v>
      </c>
      <c r="K573" s="279" t="s">
        <v>21</v>
      </c>
      <c r="L573" s="284"/>
      <c r="M573" s="285" t="s">
        <v>21</v>
      </c>
      <c r="N573" s="286" t="s">
        <v>45</v>
      </c>
      <c r="O573" s="43"/>
      <c r="P573" s="212">
        <f t="shared" si="151"/>
        <v>0</v>
      </c>
      <c r="Q573" s="212">
        <v>0</v>
      </c>
      <c r="R573" s="212">
        <f t="shared" si="152"/>
        <v>0</v>
      </c>
      <c r="S573" s="212">
        <v>0</v>
      </c>
      <c r="T573" s="213">
        <f t="shared" si="153"/>
        <v>0</v>
      </c>
      <c r="AR573" s="25" t="s">
        <v>619</v>
      </c>
      <c r="AT573" s="25" t="s">
        <v>1079</v>
      </c>
      <c r="AU573" s="25" t="s">
        <v>82</v>
      </c>
      <c r="AY573" s="25" t="s">
        <v>308</v>
      </c>
      <c r="BE573" s="214">
        <f t="shared" si="154"/>
        <v>0</v>
      </c>
      <c r="BF573" s="214">
        <f t="shared" si="155"/>
        <v>0</v>
      </c>
      <c r="BG573" s="214">
        <f t="shared" si="156"/>
        <v>0</v>
      </c>
      <c r="BH573" s="214">
        <f t="shared" si="157"/>
        <v>0</v>
      </c>
      <c r="BI573" s="214">
        <f t="shared" si="158"/>
        <v>0</v>
      </c>
      <c r="BJ573" s="25" t="s">
        <v>82</v>
      </c>
      <c r="BK573" s="214">
        <f t="shared" si="159"/>
        <v>0</v>
      </c>
      <c r="BL573" s="25" t="s">
        <v>375</v>
      </c>
      <c r="BM573" s="25" t="s">
        <v>10069</v>
      </c>
    </row>
    <row r="574" spans="2:65" s="1" customFormat="1" ht="121.5">
      <c r="B574" s="42"/>
      <c r="C574" s="64"/>
      <c r="D574" s="246" t="s">
        <v>1656</v>
      </c>
      <c r="E574" s="64"/>
      <c r="F574" s="290" t="s">
        <v>10070</v>
      </c>
      <c r="G574" s="64"/>
      <c r="H574" s="64"/>
      <c r="I574" s="173"/>
      <c r="J574" s="64"/>
      <c r="K574" s="64"/>
      <c r="L574" s="62"/>
      <c r="M574" s="291"/>
      <c r="N574" s="43"/>
      <c r="O574" s="43"/>
      <c r="P574" s="43"/>
      <c r="Q574" s="43"/>
      <c r="R574" s="43"/>
      <c r="S574" s="43"/>
      <c r="T574" s="79"/>
      <c r="AT574" s="25" t="s">
        <v>1656</v>
      </c>
      <c r="AU574" s="25" t="s">
        <v>82</v>
      </c>
    </row>
    <row r="575" spans="2:65" s="1" customFormat="1" ht="22.5" customHeight="1">
      <c r="B575" s="42"/>
      <c r="C575" s="277" t="s">
        <v>8089</v>
      </c>
      <c r="D575" s="277" t="s">
        <v>1079</v>
      </c>
      <c r="E575" s="278" t="s">
        <v>10071</v>
      </c>
      <c r="F575" s="279" t="s">
        <v>10072</v>
      </c>
      <c r="G575" s="280" t="s">
        <v>5275</v>
      </c>
      <c r="H575" s="281">
        <v>46</v>
      </c>
      <c r="I575" s="282"/>
      <c r="J575" s="283">
        <f>ROUND(I575*H575,2)</f>
        <v>0</v>
      </c>
      <c r="K575" s="279" t="s">
        <v>21</v>
      </c>
      <c r="L575" s="284"/>
      <c r="M575" s="285" t="s">
        <v>21</v>
      </c>
      <c r="N575" s="286" t="s">
        <v>45</v>
      </c>
      <c r="O575" s="43"/>
      <c r="P575" s="212">
        <f>O575*H575</f>
        <v>0</v>
      </c>
      <c r="Q575" s="212">
        <v>0</v>
      </c>
      <c r="R575" s="212">
        <f>Q575*H575</f>
        <v>0</v>
      </c>
      <c r="S575" s="212">
        <v>0</v>
      </c>
      <c r="T575" s="213">
        <f>S575*H575</f>
        <v>0</v>
      </c>
      <c r="AR575" s="25" t="s">
        <v>619</v>
      </c>
      <c r="AT575" s="25" t="s">
        <v>1079</v>
      </c>
      <c r="AU575" s="25" t="s">
        <v>82</v>
      </c>
      <c r="AY575" s="25" t="s">
        <v>308</v>
      </c>
      <c r="BE575" s="214">
        <f>IF(N575="základní",J575,0)</f>
        <v>0</v>
      </c>
      <c r="BF575" s="214">
        <f>IF(N575="snížená",J575,0)</f>
        <v>0</v>
      </c>
      <c r="BG575" s="214">
        <f>IF(N575="zákl. přenesená",J575,0)</f>
        <v>0</v>
      </c>
      <c r="BH575" s="214">
        <f>IF(N575="sníž. přenesená",J575,0)</f>
        <v>0</v>
      </c>
      <c r="BI575" s="214">
        <f>IF(N575="nulová",J575,0)</f>
        <v>0</v>
      </c>
      <c r="BJ575" s="25" t="s">
        <v>82</v>
      </c>
      <c r="BK575" s="214">
        <f>ROUND(I575*H575,2)</f>
        <v>0</v>
      </c>
      <c r="BL575" s="25" t="s">
        <v>375</v>
      </c>
      <c r="BM575" s="25" t="s">
        <v>10073</v>
      </c>
    </row>
    <row r="576" spans="2:65" s="1" customFormat="1" ht="22.5" customHeight="1">
      <c r="B576" s="42"/>
      <c r="C576" s="277" t="s">
        <v>8091</v>
      </c>
      <c r="D576" s="277" t="s">
        <v>1079</v>
      </c>
      <c r="E576" s="278" t="s">
        <v>10074</v>
      </c>
      <c r="F576" s="279" t="s">
        <v>10075</v>
      </c>
      <c r="G576" s="280" t="s">
        <v>5275</v>
      </c>
      <c r="H576" s="281">
        <v>8</v>
      </c>
      <c r="I576" s="282"/>
      <c r="J576" s="283">
        <f>ROUND(I576*H576,2)</f>
        <v>0</v>
      </c>
      <c r="K576" s="279" t="s">
        <v>21</v>
      </c>
      <c r="L576" s="284"/>
      <c r="M576" s="285" t="s">
        <v>21</v>
      </c>
      <c r="N576" s="286" t="s">
        <v>45</v>
      </c>
      <c r="O576" s="43"/>
      <c r="P576" s="212">
        <f>O576*H576</f>
        <v>0</v>
      </c>
      <c r="Q576" s="212">
        <v>0</v>
      </c>
      <c r="R576" s="212">
        <f>Q576*H576</f>
        <v>0</v>
      </c>
      <c r="S576" s="212">
        <v>0</v>
      </c>
      <c r="T576" s="213">
        <f>S576*H576</f>
        <v>0</v>
      </c>
      <c r="AR576" s="25" t="s">
        <v>619</v>
      </c>
      <c r="AT576" s="25" t="s">
        <v>1079</v>
      </c>
      <c r="AU576" s="25" t="s">
        <v>82</v>
      </c>
      <c r="AY576" s="25" t="s">
        <v>308</v>
      </c>
      <c r="BE576" s="214">
        <f>IF(N576="základní",J576,0)</f>
        <v>0</v>
      </c>
      <c r="BF576" s="214">
        <f>IF(N576="snížená",J576,0)</f>
        <v>0</v>
      </c>
      <c r="BG576" s="214">
        <f>IF(N576="zákl. přenesená",J576,0)</f>
        <v>0</v>
      </c>
      <c r="BH576" s="214">
        <f>IF(N576="sníž. přenesená",J576,0)</f>
        <v>0</v>
      </c>
      <c r="BI576" s="214">
        <f>IF(N576="nulová",J576,0)</f>
        <v>0</v>
      </c>
      <c r="BJ576" s="25" t="s">
        <v>82</v>
      </c>
      <c r="BK576" s="214">
        <f>ROUND(I576*H576,2)</f>
        <v>0</v>
      </c>
      <c r="BL576" s="25" t="s">
        <v>375</v>
      </c>
      <c r="BM576" s="25" t="s">
        <v>10076</v>
      </c>
    </row>
    <row r="577" spans="2:65" s="11" customFormat="1" ht="37.35" customHeight="1">
      <c r="B577" s="186"/>
      <c r="C577" s="187"/>
      <c r="D577" s="200" t="s">
        <v>73</v>
      </c>
      <c r="E577" s="296" t="s">
        <v>10077</v>
      </c>
      <c r="F577" s="296" t="s">
        <v>10078</v>
      </c>
      <c r="G577" s="187"/>
      <c r="H577" s="187"/>
      <c r="I577" s="190"/>
      <c r="J577" s="297">
        <f>BK577</f>
        <v>0</v>
      </c>
      <c r="K577" s="187"/>
      <c r="L577" s="192"/>
      <c r="M577" s="193"/>
      <c r="N577" s="194"/>
      <c r="O577" s="194"/>
      <c r="P577" s="195">
        <f>SUM(P578:P619)</f>
        <v>0</v>
      </c>
      <c r="Q577" s="194"/>
      <c r="R577" s="195">
        <f>SUM(R578:R619)</f>
        <v>0</v>
      </c>
      <c r="S577" s="194"/>
      <c r="T577" s="196">
        <f>SUM(T578:T619)</f>
        <v>0</v>
      </c>
      <c r="AR577" s="197" t="s">
        <v>84</v>
      </c>
      <c r="AT577" s="198" t="s">
        <v>73</v>
      </c>
      <c r="AU577" s="198" t="s">
        <v>74</v>
      </c>
      <c r="AY577" s="197" t="s">
        <v>308</v>
      </c>
      <c r="BK577" s="199">
        <f>SUM(BK578:BK619)</f>
        <v>0</v>
      </c>
    </row>
    <row r="578" spans="2:65" s="1" customFormat="1" ht="22.5" customHeight="1">
      <c r="B578" s="42"/>
      <c r="C578" s="203" t="s">
        <v>8093</v>
      </c>
      <c r="D578" s="203" t="s">
        <v>311</v>
      </c>
      <c r="E578" s="204" t="s">
        <v>10079</v>
      </c>
      <c r="F578" s="205" t="s">
        <v>9966</v>
      </c>
      <c r="G578" s="206" t="s">
        <v>5275</v>
      </c>
      <c r="H578" s="207">
        <v>9</v>
      </c>
      <c r="I578" s="208"/>
      <c r="J578" s="209">
        <f t="shared" ref="J578:J599" si="160">ROUND(I578*H578,2)</f>
        <v>0</v>
      </c>
      <c r="K578" s="205" t="s">
        <v>21</v>
      </c>
      <c r="L578" s="62"/>
      <c r="M578" s="210" t="s">
        <v>21</v>
      </c>
      <c r="N578" s="211" t="s">
        <v>45</v>
      </c>
      <c r="O578" s="43"/>
      <c r="P578" s="212">
        <f t="shared" ref="P578:P599" si="161">O578*H578</f>
        <v>0</v>
      </c>
      <c r="Q578" s="212">
        <v>0</v>
      </c>
      <c r="R578" s="212">
        <f t="shared" ref="R578:R599" si="162">Q578*H578</f>
        <v>0</v>
      </c>
      <c r="S578" s="212">
        <v>0</v>
      </c>
      <c r="T578" s="213">
        <f t="shared" ref="T578:T599" si="163">S578*H578</f>
        <v>0</v>
      </c>
      <c r="AR578" s="25" t="s">
        <v>375</v>
      </c>
      <c r="AT578" s="25" t="s">
        <v>311</v>
      </c>
      <c r="AU578" s="25" t="s">
        <v>82</v>
      </c>
      <c r="AY578" s="25" t="s">
        <v>308</v>
      </c>
      <c r="BE578" s="214">
        <f t="shared" ref="BE578:BE599" si="164">IF(N578="základní",J578,0)</f>
        <v>0</v>
      </c>
      <c r="BF578" s="214">
        <f t="shared" ref="BF578:BF599" si="165">IF(N578="snížená",J578,0)</f>
        <v>0</v>
      </c>
      <c r="BG578" s="214">
        <f t="shared" ref="BG578:BG599" si="166">IF(N578="zákl. přenesená",J578,0)</f>
        <v>0</v>
      </c>
      <c r="BH578" s="214">
        <f t="shared" ref="BH578:BH599" si="167">IF(N578="sníž. přenesená",J578,0)</f>
        <v>0</v>
      </c>
      <c r="BI578" s="214">
        <f t="shared" ref="BI578:BI599" si="168">IF(N578="nulová",J578,0)</f>
        <v>0</v>
      </c>
      <c r="BJ578" s="25" t="s">
        <v>82</v>
      </c>
      <c r="BK578" s="214">
        <f t="shared" ref="BK578:BK599" si="169">ROUND(I578*H578,2)</f>
        <v>0</v>
      </c>
      <c r="BL578" s="25" t="s">
        <v>375</v>
      </c>
      <c r="BM578" s="25" t="s">
        <v>10080</v>
      </c>
    </row>
    <row r="579" spans="2:65" s="1" customFormat="1" ht="22.5" customHeight="1">
      <c r="B579" s="42"/>
      <c r="C579" s="203" t="s">
        <v>8095</v>
      </c>
      <c r="D579" s="203" t="s">
        <v>311</v>
      </c>
      <c r="E579" s="204" t="s">
        <v>10081</v>
      </c>
      <c r="F579" s="205" t="s">
        <v>9969</v>
      </c>
      <c r="G579" s="206" t="s">
        <v>5275</v>
      </c>
      <c r="H579" s="207">
        <v>30</v>
      </c>
      <c r="I579" s="208"/>
      <c r="J579" s="209">
        <f t="shared" si="160"/>
        <v>0</v>
      </c>
      <c r="K579" s="205" t="s">
        <v>21</v>
      </c>
      <c r="L579" s="62"/>
      <c r="M579" s="210" t="s">
        <v>21</v>
      </c>
      <c r="N579" s="211" t="s">
        <v>45</v>
      </c>
      <c r="O579" s="43"/>
      <c r="P579" s="212">
        <f t="shared" si="161"/>
        <v>0</v>
      </c>
      <c r="Q579" s="212">
        <v>0</v>
      </c>
      <c r="R579" s="212">
        <f t="shared" si="162"/>
        <v>0</v>
      </c>
      <c r="S579" s="212">
        <v>0</v>
      </c>
      <c r="T579" s="213">
        <f t="shared" si="163"/>
        <v>0</v>
      </c>
      <c r="AR579" s="25" t="s">
        <v>375</v>
      </c>
      <c r="AT579" s="25" t="s">
        <v>311</v>
      </c>
      <c r="AU579" s="25" t="s">
        <v>82</v>
      </c>
      <c r="AY579" s="25" t="s">
        <v>308</v>
      </c>
      <c r="BE579" s="214">
        <f t="shared" si="164"/>
        <v>0</v>
      </c>
      <c r="BF579" s="214">
        <f t="shared" si="165"/>
        <v>0</v>
      </c>
      <c r="BG579" s="214">
        <f t="shared" si="166"/>
        <v>0</v>
      </c>
      <c r="BH579" s="214">
        <f t="shared" si="167"/>
        <v>0</v>
      </c>
      <c r="BI579" s="214">
        <f t="shared" si="168"/>
        <v>0</v>
      </c>
      <c r="BJ579" s="25" t="s">
        <v>82</v>
      </c>
      <c r="BK579" s="214">
        <f t="shared" si="169"/>
        <v>0</v>
      </c>
      <c r="BL579" s="25" t="s">
        <v>375</v>
      </c>
      <c r="BM579" s="25" t="s">
        <v>10082</v>
      </c>
    </row>
    <row r="580" spans="2:65" s="1" customFormat="1" ht="22.5" customHeight="1">
      <c r="B580" s="42"/>
      <c r="C580" s="203" t="s">
        <v>8097</v>
      </c>
      <c r="D580" s="203" t="s">
        <v>311</v>
      </c>
      <c r="E580" s="204" t="s">
        <v>10083</v>
      </c>
      <c r="F580" s="205" t="s">
        <v>9972</v>
      </c>
      <c r="G580" s="206" t="s">
        <v>538</v>
      </c>
      <c r="H580" s="207">
        <v>290</v>
      </c>
      <c r="I580" s="208"/>
      <c r="J580" s="209">
        <f t="shared" si="160"/>
        <v>0</v>
      </c>
      <c r="K580" s="205" t="s">
        <v>21</v>
      </c>
      <c r="L580" s="62"/>
      <c r="M580" s="210" t="s">
        <v>21</v>
      </c>
      <c r="N580" s="211" t="s">
        <v>45</v>
      </c>
      <c r="O580" s="43"/>
      <c r="P580" s="212">
        <f t="shared" si="161"/>
        <v>0</v>
      </c>
      <c r="Q580" s="212">
        <v>0</v>
      </c>
      <c r="R580" s="212">
        <f t="shared" si="162"/>
        <v>0</v>
      </c>
      <c r="S580" s="212">
        <v>0</v>
      </c>
      <c r="T580" s="213">
        <f t="shared" si="163"/>
        <v>0</v>
      </c>
      <c r="AR580" s="25" t="s">
        <v>375</v>
      </c>
      <c r="AT580" s="25" t="s">
        <v>311</v>
      </c>
      <c r="AU580" s="25" t="s">
        <v>82</v>
      </c>
      <c r="AY580" s="25" t="s">
        <v>308</v>
      </c>
      <c r="BE580" s="214">
        <f t="shared" si="164"/>
        <v>0</v>
      </c>
      <c r="BF580" s="214">
        <f t="shared" si="165"/>
        <v>0</v>
      </c>
      <c r="BG580" s="214">
        <f t="shared" si="166"/>
        <v>0</v>
      </c>
      <c r="BH580" s="214">
        <f t="shared" si="167"/>
        <v>0</v>
      </c>
      <c r="BI580" s="214">
        <f t="shared" si="168"/>
        <v>0</v>
      </c>
      <c r="BJ580" s="25" t="s">
        <v>82</v>
      </c>
      <c r="BK580" s="214">
        <f t="shared" si="169"/>
        <v>0</v>
      </c>
      <c r="BL580" s="25" t="s">
        <v>375</v>
      </c>
      <c r="BM580" s="25" t="s">
        <v>10084</v>
      </c>
    </row>
    <row r="581" spans="2:65" s="1" customFormat="1" ht="22.5" customHeight="1">
      <c r="B581" s="42"/>
      <c r="C581" s="203" t="s">
        <v>8099</v>
      </c>
      <c r="D581" s="203" t="s">
        <v>311</v>
      </c>
      <c r="E581" s="204" t="s">
        <v>10085</v>
      </c>
      <c r="F581" s="205" t="s">
        <v>9975</v>
      </c>
      <c r="G581" s="206" t="s">
        <v>538</v>
      </c>
      <c r="H581" s="207">
        <v>95.9</v>
      </c>
      <c r="I581" s="208"/>
      <c r="J581" s="209">
        <f t="shared" si="160"/>
        <v>0</v>
      </c>
      <c r="K581" s="205" t="s">
        <v>21</v>
      </c>
      <c r="L581" s="62"/>
      <c r="M581" s="210" t="s">
        <v>21</v>
      </c>
      <c r="N581" s="211" t="s">
        <v>45</v>
      </c>
      <c r="O581" s="43"/>
      <c r="P581" s="212">
        <f t="shared" si="161"/>
        <v>0</v>
      </c>
      <c r="Q581" s="212">
        <v>0</v>
      </c>
      <c r="R581" s="212">
        <f t="shared" si="162"/>
        <v>0</v>
      </c>
      <c r="S581" s="212">
        <v>0</v>
      </c>
      <c r="T581" s="213">
        <f t="shared" si="163"/>
        <v>0</v>
      </c>
      <c r="AR581" s="25" t="s">
        <v>375</v>
      </c>
      <c r="AT581" s="25" t="s">
        <v>311</v>
      </c>
      <c r="AU581" s="25" t="s">
        <v>82</v>
      </c>
      <c r="AY581" s="25" t="s">
        <v>308</v>
      </c>
      <c r="BE581" s="214">
        <f t="shared" si="164"/>
        <v>0</v>
      </c>
      <c r="BF581" s="214">
        <f t="shared" si="165"/>
        <v>0</v>
      </c>
      <c r="BG581" s="214">
        <f t="shared" si="166"/>
        <v>0</v>
      </c>
      <c r="BH581" s="214">
        <f t="shared" si="167"/>
        <v>0</v>
      </c>
      <c r="BI581" s="214">
        <f t="shared" si="168"/>
        <v>0</v>
      </c>
      <c r="BJ581" s="25" t="s">
        <v>82</v>
      </c>
      <c r="BK581" s="214">
        <f t="shared" si="169"/>
        <v>0</v>
      </c>
      <c r="BL581" s="25" t="s">
        <v>375</v>
      </c>
      <c r="BM581" s="25" t="s">
        <v>10086</v>
      </c>
    </row>
    <row r="582" spans="2:65" s="1" customFormat="1" ht="22.5" customHeight="1">
      <c r="B582" s="42"/>
      <c r="C582" s="203" t="s">
        <v>8101</v>
      </c>
      <c r="D582" s="203" t="s">
        <v>311</v>
      </c>
      <c r="E582" s="204" t="s">
        <v>10087</v>
      </c>
      <c r="F582" s="205" t="s">
        <v>9977</v>
      </c>
      <c r="G582" s="206" t="s">
        <v>5275</v>
      </c>
      <c r="H582" s="207">
        <v>62</v>
      </c>
      <c r="I582" s="208"/>
      <c r="J582" s="209">
        <f t="shared" si="160"/>
        <v>0</v>
      </c>
      <c r="K582" s="205" t="s">
        <v>21</v>
      </c>
      <c r="L582" s="62"/>
      <c r="M582" s="210" t="s">
        <v>21</v>
      </c>
      <c r="N582" s="211" t="s">
        <v>45</v>
      </c>
      <c r="O582" s="43"/>
      <c r="P582" s="212">
        <f t="shared" si="161"/>
        <v>0</v>
      </c>
      <c r="Q582" s="212">
        <v>0</v>
      </c>
      <c r="R582" s="212">
        <f t="shared" si="162"/>
        <v>0</v>
      </c>
      <c r="S582" s="212">
        <v>0</v>
      </c>
      <c r="T582" s="213">
        <f t="shared" si="163"/>
        <v>0</v>
      </c>
      <c r="AR582" s="25" t="s">
        <v>375</v>
      </c>
      <c r="AT582" s="25" t="s">
        <v>311</v>
      </c>
      <c r="AU582" s="25" t="s">
        <v>82</v>
      </c>
      <c r="AY582" s="25" t="s">
        <v>308</v>
      </c>
      <c r="BE582" s="214">
        <f t="shared" si="164"/>
        <v>0</v>
      </c>
      <c r="BF582" s="214">
        <f t="shared" si="165"/>
        <v>0</v>
      </c>
      <c r="BG582" s="214">
        <f t="shared" si="166"/>
        <v>0</v>
      </c>
      <c r="BH582" s="214">
        <f t="shared" si="167"/>
        <v>0</v>
      </c>
      <c r="BI582" s="214">
        <f t="shared" si="168"/>
        <v>0</v>
      </c>
      <c r="BJ582" s="25" t="s">
        <v>82</v>
      </c>
      <c r="BK582" s="214">
        <f t="shared" si="169"/>
        <v>0</v>
      </c>
      <c r="BL582" s="25" t="s">
        <v>375</v>
      </c>
      <c r="BM582" s="25" t="s">
        <v>10088</v>
      </c>
    </row>
    <row r="583" spans="2:65" s="1" customFormat="1" ht="22.5" customHeight="1">
      <c r="B583" s="42"/>
      <c r="C583" s="203" t="s">
        <v>8103</v>
      </c>
      <c r="D583" s="203" t="s">
        <v>311</v>
      </c>
      <c r="E583" s="204" t="s">
        <v>10089</v>
      </c>
      <c r="F583" s="205" t="s">
        <v>9980</v>
      </c>
      <c r="G583" s="206" t="s">
        <v>538</v>
      </c>
      <c r="H583" s="207">
        <v>337</v>
      </c>
      <c r="I583" s="208"/>
      <c r="J583" s="209">
        <f t="shared" si="160"/>
        <v>0</v>
      </c>
      <c r="K583" s="205" t="s">
        <v>21</v>
      </c>
      <c r="L583" s="62"/>
      <c r="M583" s="210" t="s">
        <v>21</v>
      </c>
      <c r="N583" s="211" t="s">
        <v>45</v>
      </c>
      <c r="O583" s="43"/>
      <c r="P583" s="212">
        <f t="shared" si="161"/>
        <v>0</v>
      </c>
      <c r="Q583" s="212">
        <v>0</v>
      </c>
      <c r="R583" s="212">
        <f t="shared" si="162"/>
        <v>0</v>
      </c>
      <c r="S583" s="212">
        <v>0</v>
      </c>
      <c r="T583" s="213">
        <f t="shared" si="163"/>
        <v>0</v>
      </c>
      <c r="AR583" s="25" t="s">
        <v>375</v>
      </c>
      <c r="AT583" s="25" t="s">
        <v>311</v>
      </c>
      <c r="AU583" s="25" t="s">
        <v>82</v>
      </c>
      <c r="AY583" s="25" t="s">
        <v>308</v>
      </c>
      <c r="BE583" s="214">
        <f t="shared" si="164"/>
        <v>0</v>
      </c>
      <c r="BF583" s="214">
        <f t="shared" si="165"/>
        <v>0</v>
      </c>
      <c r="BG583" s="214">
        <f t="shared" si="166"/>
        <v>0</v>
      </c>
      <c r="BH583" s="214">
        <f t="shared" si="167"/>
        <v>0</v>
      </c>
      <c r="BI583" s="214">
        <f t="shared" si="168"/>
        <v>0</v>
      </c>
      <c r="BJ583" s="25" t="s">
        <v>82</v>
      </c>
      <c r="BK583" s="214">
        <f t="shared" si="169"/>
        <v>0</v>
      </c>
      <c r="BL583" s="25" t="s">
        <v>375</v>
      </c>
      <c r="BM583" s="25" t="s">
        <v>10090</v>
      </c>
    </row>
    <row r="584" spans="2:65" s="1" customFormat="1" ht="22.5" customHeight="1">
      <c r="B584" s="42"/>
      <c r="C584" s="203" t="s">
        <v>8105</v>
      </c>
      <c r="D584" s="203" t="s">
        <v>311</v>
      </c>
      <c r="E584" s="204" t="s">
        <v>10091</v>
      </c>
      <c r="F584" s="205" t="s">
        <v>9983</v>
      </c>
      <c r="G584" s="206" t="s">
        <v>538</v>
      </c>
      <c r="H584" s="207">
        <v>550</v>
      </c>
      <c r="I584" s="208"/>
      <c r="J584" s="209">
        <f t="shared" si="160"/>
        <v>0</v>
      </c>
      <c r="K584" s="205" t="s">
        <v>21</v>
      </c>
      <c r="L584" s="62"/>
      <c r="M584" s="210" t="s">
        <v>21</v>
      </c>
      <c r="N584" s="211" t="s">
        <v>45</v>
      </c>
      <c r="O584" s="43"/>
      <c r="P584" s="212">
        <f t="shared" si="161"/>
        <v>0</v>
      </c>
      <c r="Q584" s="212">
        <v>0</v>
      </c>
      <c r="R584" s="212">
        <f t="shared" si="162"/>
        <v>0</v>
      </c>
      <c r="S584" s="212">
        <v>0</v>
      </c>
      <c r="T584" s="213">
        <f t="shared" si="163"/>
        <v>0</v>
      </c>
      <c r="AR584" s="25" t="s">
        <v>375</v>
      </c>
      <c r="AT584" s="25" t="s">
        <v>311</v>
      </c>
      <c r="AU584" s="25" t="s">
        <v>82</v>
      </c>
      <c r="AY584" s="25" t="s">
        <v>308</v>
      </c>
      <c r="BE584" s="214">
        <f t="shared" si="164"/>
        <v>0</v>
      </c>
      <c r="BF584" s="214">
        <f t="shared" si="165"/>
        <v>0</v>
      </c>
      <c r="BG584" s="214">
        <f t="shared" si="166"/>
        <v>0</v>
      </c>
      <c r="BH584" s="214">
        <f t="shared" si="167"/>
        <v>0</v>
      </c>
      <c r="BI584" s="214">
        <f t="shared" si="168"/>
        <v>0</v>
      </c>
      <c r="BJ584" s="25" t="s">
        <v>82</v>
      </c>
      <c r="BK584" s="214">
        <f t="shared" si="169"/>
        <v>0</v>
      </c>
      <c r="BL584" s="25" t="s">
        <v>375</v>
      </c>
      <c r="BM584" s="25" t="s">
        <v>10092</v>
      </c>
    </row>
    <row r="585" spans="2:65" s="1" customFormat="1" ht="22.5" customHeight="1">
      <c r="B585" s="42"/>
      <c r="C585" s="203" t="s">
        <v>8107</v>
      </c>
      <c r="D585" s="203" t="s">
        <v>311</v>
      </c>
      <c r="E585" s="204" t="s">
        <v>10093</v>
      </c>
      <c r="F585" s="205" t="s">
        <v>9986</v>
      </c>
      <c r="G585" s="206" t="s">
        <v>5275</v>
      </c>
      <c r="H585" s="207">
        <v>50</v>
      </c>
      <c r="I585" s="208"/>
      <c r="J585" s="209">
        <f t="shared" si="160"/>
        <v>0</v>
      </c>
      <c r="K585" s="205" t="s">
        <v>21</v>
      </c>
      <c r="L585" s="62"/>
      <c r="M585" s="210" t="s">
        <v>21</v>
      </c>
      <c r="N585" s="211" t="s">
        <v>45</v>
      </c>
      <c r="O585" s="43"/>
      <c r="P585" s="212">
        <f t="shared" si="161"/>
        <v>0</v>
      </c>
      <c r="Q585" s="212">
        <v>0</v>
      </c>
      <c r="R585" s="212">
        <f t="shared" si="162"/>
        <v>0</v>
      </c>
      <c r="S585" s="212">
        <v>0</v>
      </c>
      <c r="T585" s="213">
        <f t="shared" si="163"/>
        <v>0</v>
      </c>
      <c r="AR585" s="25" t="s">
        <v>375</v>
      </c>
      <c r="AT585" s="25" t="s">
        <v>311</v>
      </c>
      <c r="AU585" s="25" t="s">
        <v>82</v>
      </c>
      <c r="AY585" s="25" t="s">
        <v>308</v>
      </c>
      <c r="BE585" s="214">
        <f t="shared" si="164"/>
        <v>0</v>
      </c>
      <c r="BF585" s="214">
        <f t="shared" si="165"/>
        <v>0</v>
      </c>
      <c r="BG585" s="214">
        <f t="shared" si="166"/>
        <v>0</v>
      </c>
      <c r="BH585" s="214">
        <f t="shared" si="167"/>
        <v>0</v>
      </c>
      <c r="BI585" s="214">
        <f t="shared" si="168"/>
        <v>0</v>
      </c>
      <c r="BJ585" s="25" t="s">
        <v>82</v>
      </c>
      <c r="BK585" s="214">
        <f t="shared" si="169"/>
        <v>0</v>
      </c>
      <c r="BL585" s="25" t="s">
        <v>375</v>
      </c>
      <c r="BM585" s="25" t="s">
        <v>10094</v>
      </c>
    </row>
    <row r="586" spans="2:65" s="1" customFormat="1" ht="22.5" customHeight="1">
      <c r="B586" s="42"/>
      <c r="C586" s="203" t="s">
        <v>8109</v>
      </c>
      <c r="D586" s="203" t="s">
        <v>311</v>
      </c>
      <c r="E586" s="204" t="s">
        <v>10095</v>
      </c>
      <c r="F586" s="205" t="s">
        <v>9989</v>
      </c>
      <c r="G586" s="206" t="s">
        <v>5275</v>
      </c>
      <c r="H586" s="207">
        <v>17</v>
      </c>
      <c r="I586" s="208"/>
      <c r="J586" s="209">
        <f t="shared" si="160"/>
        <v>0</v>
      </c>
      <c r="K586" s="205" t="s">
        <v>21</v>
      </c>
      <c r="L586" s="62"/>
      <c r="M586" s="210" t="s">
        <v>21</v>
      </c>
      <c r="N586" s="211" t="s">
        <v>45</v>
      </c>
      <c r="O586" s="43"/>
      <c r="P586" s="212">
        <f t="shared" si="161"/>
        <v>0</v>
      </c>
      <c r="Q586" s="212">
        <v>0</v>
      </c>
      <c r="R586" s="212">
        <f t="shared" si="162"/>
        <v>0</v>
      </c>
      <c r="S586" s="212">
        <v>0</v>
      </c>
      <c r="T586" s="213">
        <f t="shared" si="163"/>
        <v>0</v>
      </c>
      <c r="AR586" s="25" t="s">
        <v>375</v>
      </c>
      <c r="AT586" s="25" t="s">
        <v>311</v>
      </c>
      <c r="AU586" s="25" t="s">
        <v>82</v>
      </c>
      <c r="AY586" s="25" t="s">
        <v>308</v>
      </c>
      <c r="BE586" s="214">
        <f t="shared" si="164"/>
        <v>0</v>
      </c>
      <c r="BF586" s="214">
        <f t="shared" si="165"/>
        <v>0</v>
      </c>
      <c r="BG586" s="214">
        <f t="shared" si="166"/>
        <v>0</v>
      </c>
      <c r="BH586" s="214">
        <f t="shared" si="167"/>
        <v>0</v>
      </c>
      <c r="BI586" s="214">
        <f t="shared" si="168"/>
        <v>0</v>
      </c>
      <c r="BJ586" s="25" t="s">
        <v>82</v>
      </c>
      <c r="BK586" s="214">
        <f t="shared" si="169"/>
        <v>0</v>
      </c>
      <c r="BL586" s="25" t="s">
        <v>375</v>
      </c>
      <c r="BM586" s="25" t="s">
        <v>10096</v>
      </c>
    </row>
    <row r="587" spans="2:65" s="1" customFormat="1" ht="22.5" customHeight="1">
      <c r="B587" s="42"/>
      <c r="C587" s="203" t="s">
        <v>8111</v>
      </c>
      <c r="D587" s="203" t="s">
        <v>311</v>
      </c>
      <c r="E587" s="204" t="s">
        <v>10097</v>
      </c>
      <c r="F587" s="205" t="s">
        <v>9992</v>
      </c>
      <c r="G587" s="206" t="s">
        <v>5275</v>
      </c>
      <c r="H587" s="207">
        <v>34</v>
      </c>
      <c r="I587" s="208"/>
      <c r="J587" s="209">
        <f t="shared" si="160"/>
        <v>0</v>
      </c>
      <c r="K587" s="205" t="s">
        <v>21</v>
      </c>
      <c r="L587" s="62"/>
      <c r="M587" s="210" t="s">
        <v>21</v>
      </c>
      <c r="N587" s="211" t="s">
        <v>45</v>
      </c>
      <c r="O587" s="43"/>
      <c r="P587" s="212">
        <f t="shared" si="161"/>
        <v>0</v>
      </c>
      <c r="Q587" s="212">
        <v>0</v>
      </c>
      <c r="R587" s="212">
        <f t="shared" si="162"/>
        <v>0</v>
      </c>
      <c r="S587" s="212">
        <v>0</v>
      </c>
      <c r="T587" s="213">
        <f t="shared" si="163"/>
        <v>0</v>
      </c>
      <c r="AR587" s="25" t="s">
        <v>375</v>
      </c>
      <c r="AT587" s="25" t="s">
        <v>311</v>
      </c>
      <c r="AU587" s="25" t="s">
        <v>82</v>
      </c>
      <c r="AY587" s="25" t="s">
        <v>308</v>
      </c>
      <c r="BE587" s="214">
        <f t="shared" si="164"/>
        <v>0</v>
      </c>
      <c r="BF587" s="214">
        <f t="shared" si="165"/>
        <v>0</v>
      </c>
      <c r="BG587" s="214">
        <f t="shared" si="166"/>
        <v>0</v>
      </c>
      <c r="BH587" s="214">
        <f t="shared" si="167"/>
        <v>0</v>
      </c>
      <c r="BI587" s="214">
        <f t="shared" si="168"/>
        <v>0</v>
      </c>
      <c r="BJ587" s="25" t="s">
        <v>82</v>
      </c>
      <c r="BK587" s="214">
        <f t="shared" si="169"/>
        <v>0</v>
      </c>
      <c r="BL587" s="25" t="s">
        <v>375</v>
      </c>
      <c r="BM587" s="25" t="s">
        <v>10098</v>
      </c>
    </row>
    <row r="588" spans="2:65" s="1" customFormat="1" ht="22.5" customHeight="1">
      <c r="B588" s="42"/>
      <c r="C588" s="203" t="s">
        <v>8113</v>
      </c>
      <c r="D588" s="203" t="s">
        <v>311</v>
      </c>
      <c r="E588" s="204" t="s">
        <v>10099</v>
      </c>
      <c r="F588" s="205" t="s">
        <v>9995</v>
      </c>
      <c r="G588" s="206" t="s">
        <v>5275</v>
      </c>
      <c r="H588" s="207">
        <v>51</v>
      </c>
      <c r="I588" s="208"/>
      <c r="J588" s="209">
        <f t="shared" si="160"/>
        <v>0</v>
      </c>
      <c r="K588" s="205" t="s">
        <v>21</v>
      </c>
      <c r="L588" s="62"/>
      <c r="M588" s="210" t="s">
        <v>21</v>
      </c>
      <c r="N588" s="211" t="s">
        <v>45</v>
      </c>
      <c r="O588" s="43"/>
      <c r="P588" s="212">
        <f t="shared" si="161"/>
        <v>0</v>
      </c>
      <c r="Q588" s="212">
        <v>0</v>
      </c>
      <c r="R588" s="212">
        <f t="shared" si="162"/>
        <v>0</v>
      </c>
      <c r="S588" s="212">
        <v>0</v>
      </c>
      <c r="T588" s="213">
        <f t="shared" si="163"/>
        <v>0</v>
      </c>
      <c r="AR588" s="25" t="s">
        <v>375</v>
      </c>
      <c r="AT588" s="25" t="s">
        <v>311</v>
      </c>
      <c r="AU588" s="25" t="s">
        <v>82</v>
      </c>
      <c r="AY588" s="25" t="s">
        <v>308</v>
      </c>
      <c r="BE588" s="214">
        <f t="shared" si="164"/>
        <v>0</v>
      </c>
      <c r="BF588" s="214">
        <f t="shared" si="165"/>
        <v>0</v>
      </c>
      <c r="BG588" s="214">
        <f t="shared" si="166"/>
        <v>0</v>
      </c>
      <c r="BH588" s="214">
        <f t="shared" si="167"/>
        <v>0</v>
      </c>
      <c r="BI588" s="214">
        <f t="shared" si="168"/>
        <v>0</v>
      </c>
      <c r="BJ588" s="25" t="s">
        <v>82</v>
      </c>
      <c r="BK588" s="214">
        <f t="shared" si="169"/>
        <v>0</v>
      </c>
      <c r="BL588" s="25" t="s">
        <v>375</v>
      </c>
      <c r="BM588" s="25" t="s">
        <v>10100</v>
      </c>
    </row>
    <row r="589" spans="2:65" s="1" customFormat="1" ht="22.5" customHeight="1">
      <c r="B589" s="42"/>
      <c r="C589" s="203" t="s">
        <v>8115</v>
      </c>
      <c r="D589" s="203" t="s">
        <v>311</v>
      </c>
      <c r="E589" s="204" t="s">
        <v>10101</v>
      </c>
      <c r="F589" s="205" t="s">
        <v>9998</v>
      </c>
      <c r="G589" s="206" t="s">
        <v>5275</v>
      </c>
      <c r="H589" s="207">
        <v>12</v>
      </c>
      <c r="I589" s="208"/>
      <c r="J589" s="209">
        <f t="shared" si="160"/>
        <v>0</v>
      </c>
      <c r="K589" s="205" t="s">
        <v>21</v>
      </c>
      <c r="L589" s="62"/>
      <c r="M589" s="210" t="s">
        <v>21</v>
      </c>
      <c r="N589" s="211" t="s">
        <v>45</v>
      </c>
      <c r="O589" s="43"/>
      <c r="P589" s="212">
        <f t="shared" si="161"/>
        <v>0</v>
      </c>
      <c r="Q589" s="212">
        <v>0</v>
      </c>
      <c r="R589" s="212">
        <f t="shared" si="162"/>
        <v>0</v>
      </c>
      <c r="S589" s="212">
        <v>0</v>
      </c>
      <c r="T589" s="213">
        <f t="shared" si="163"/>
        <v>0</v>
      </c>
      <c r="AR589" s="25" t="s">
        <v>375</v>
      </c>
      <c r="AT589" s="25" t="s">
        <v>311</v>
      </c>
      <c r="AU589" s="25" t="s">
        <v>82</v>
      </c>
      <c r="AY589" s="25" t="s">
        <v>308</v>
      </c>
      <c r="BE589" s="214">
        <f t="shared" si="164"/>
        <v>0</v>
      </c>
      <c r="BF589" s="214">
        <f t="shared" si="165"/>
        <v>0</v>
      </c>
      <c r="BG589" s="214">
        <f t="shared" si="166"/>
        <v>0</v>
      </c>
      <c r="BH589" s="214">
        <f t="shared" si="167"/>
        <v>0</v>
      </c>
      <c r="BI589" s="214">
        <f t="shared" si="168"/>
        <v>0</v>
      </c>
      <c r="BJ589" s="25" t="s">
        <v>82</v>
      </c>
      <c r="BK589" s="214">
        <f t="shared" si="169"/>
        <v>0</v>
      </c>
      <c r="BL589" s="25" t="s">
        <v>375</v>
      </c>
      <c r="BM589" s="25" t="s">
        <v>10102</v>
      </c>
    </row>
    <row r="590" spans="2:65" s="1" customFormat="1" ht="22.5" customHeight="1">
      <c r="B590" s="42"/>
      <c r="C590" s="203" t="s">
        <v>8117</v>
      </c>
      <c r="D590" s="203" t="s">
        <v>311</v>
      </c>
      <c r="E590" s="204" t="s">
        <v>10103</v>
      </c>
      <c r="F590" s="205" t="s">
        <v>10001</v>
      </c>
      <c r="G590" s="206" t="s">
        <v>538</v>
      </c>
      <c r="H590" s="207">
        <v>250</v>
      </c>
      <c r="I590" s="208"/>
      <c r="J590" s="209">
        <f t="shared" si="160"/>
        <v>0</v>
      </c>
      <c r="K590" s="205" t="s">
        <v>21</v>
      </c>
      <c r="L590" s="62"/>
      <c r="M590" s="210" t="s">
        <v>21</v>
      </c>
      <c r="N590" s="211" t="s">
        <v>45</v>
      </c>
      <c r="O590" s="43"/>
      <c r="P590" s="212">
        <f t="shared" si="161"/>
        <v>0</v>
      </c>
      <c r="Q590" s="212">
        <v>0</v>
      </c>
      <c r="R590" s="212">
        <f t="shared" si="162"/>
        <v>0</v>
      </c>
      <c r="S590" s="212">
        <v>0</v>
      </c>
      <c r="T590" s="213">
        <f t="shared" si="163"/>
        <v>0</v>
      </c>
      <c r="AR590" s="25" t="s">
        <v>375</v>
      </c>
      <c r="AT590" s="25" t="s">
        <v>311</v>
      </c>
      <c r="AU590" s="25" t="s">
        <v>82</v>
      </c>
      <c r="AY590" s="25" t="s">
        <v>308</v>
      </c>
      <c r="BE590" s="214">
        <f t="shared" si="164"/>
        <v>0</v>
      </c>
      <c r="BF590" s="214">
        <f t="shared" si="165"/>
        <v>0</v>
      </c>
      <c r="BG590" s="214">
        <f t="shared" si="166"/>
        <v>0</v>
      </c>
      <c r="BH590" s="214">
        <f t="shared" si="167"/>
        <v>0</v>
      </c>
      <c r="BI590" s="214">
        <f t="shared" si="168"/>
        <v>0</v>
      </c>
      <c r="BJ590" s="25" t="s">
        <v>82</v>
      </c>
      <c r="BK590" s="214">
        <f t="shared" si="169"/>
        <v>0</v>
      </c>
      <c r="BL590" s="25" t="s">
        <v>375</v>
      </c>
      <c r="BM590" s="25" t="s">
        <v>10104</v>
      </c>
    </row>
    <row r="591" spans="2:65" s="1" customFormat="1" ht="22.5" customHeight="1">
      <c r="B591" s="42"/>
      <c r="C591" s="203" t="s">
        <v>8120</v>
      </c>
      <c r="D591" s="203" t="s">
        <v>311</v>
      </c>
      <c r="E591" s="204" t="s">
        <v>10105</v>
      </c>
      <c r="F591" s="205" t="s">
        <v>10003</v>
      </c>
      <c r="G591" s="206" t="s">
        <v>5275</v>
      </c>
      <c r="H591" s="207">
        <v>45</v>
      </c>
      <c r="I591" s="208"/>
      <c r="J591" s="209">
        <f t="shared" si="160"/>
        <v>0</v>
      </c>
      <c r="K591" s="205" t="s">
        <v>21</v>
      </c>
      <c r="L591" s="62"/>
      <c r="M591" s="210" t="s">
        <v>21</v>
      </c>
      <c r="N591" s="211" t="s">
        <v>45</v>
      </c>
      <c r="O591" s="43"/>
      <c r="P591" s="212">
        <f t="shared" si="161"/>
        <v>0</v>
      </c>
      <c r="Q591" s="212">
        <v>0</v>
      </c>
      <c r="R591" s="212">
        <f t="shared" si="162"/>
        <v>0</v>
      </c>
      <c r="S591" s="212">
        <v>0</v>
      </c>
      <c r="T591" s="213">
        <f t="shared" si="163"/>
        <v>0</v>
      </c>
      <c r="AR591" s="25" t="s">
        <v>375</v>
      </c>
      <c r="AT591" s="25" t="s">
        <v>311</v>
      </c>
      <c r="AU591" s="25" t="s">
        <v>82</v>
      </c>
      <c r="AY591" s="25" t="s">
        <v>308</v>
      </c>
      <c r="BE591" s="214">
        <f t="shared" si="164"/>
        <v>0</v>
      </c>
      <c r="BF591" s="214">
        <f t="shared" si="165"/>
        <v>0</v>
      </c>
      <c r="BG591" s="214">
        <f t="shared" si="166"/>
        <v>0</v>
      </c>
      <c r="BH591" s="214">
        <f t="shared" si="167"/>
        <v>0</v>
      </c>
      <c r="BI591" s="214">
        <f t="shared" si="168"/>
        <v>0</v>
      </c>
      <c r="BJ591" s="25" t="s">
        <v>82</v>
      </c>
      <c r="BK591" s="214">
        <f t="shared" si="169"/>
        <v>0</v>
      </c>
      <c r="BL591" s="25" t="s">
        <v>375</v>
      </c>
      <c r="BM591" s="25" t="s">
        <v>10106</v>
      </c>
    </row>
    <row r="592" spans="2:65" s="1" customFormat="1" ht="22.5" customHeight="1">
      <c r="B592" s="42"/>
      <c r="C592" s="203" t="s">
        <v>8122</v>
      </c>
      <c r="D592" s="203" t="s">
        <v>311</v>
      </c>
      <c r="E592" s="204" t="s">
        <v>10107</v>
      </c>
      <c r="F592" s="205" t="s">
        <v>10005</v>
      </c>
      <c r="G592" s="206" t="s">
        <v>538</v>
      </c>
      <c r="H592" s="207">
        <v>310</v>
      </c>
      <c r="I592" s="208"/>
      <c r="J592" s="209">
        <f t="shared" si="160"/>
        <v>0</v>
      </c>
      <c r="K592" s="205" t="s">
        <v>21</v>
      </c>
      <c r="L592" s="62"/>
      <c r="M592" s="210" t="s">
        <v>21</v>
      </c>
      <c r="N592" s="211" t="s">
        <v>45</v>
      </c>
      <c r="O592" s="43"/>
      <c r="P592" s="212">
        <f t="shared" si="161"/>
        <v>0</v>
      </c>
      <c r="Q592" s="212">
        <v>0</v>
      </c>
      <c r="R592" s="212">
        <f t="shared" si="162"/>
        <v>0</v>
      </c>
      <c r="S592" s="212">
        <v>0</v>
      </c>
      <c r="T592" s="213">
        <f t="shared" si="163"/>
        <v>0</v>
      </c>
      <c r="AR592" s="25" t="s">
        <v>375</v>
      </c>
      <c r="AT592" s="25" t="s">
        <v>311</v>
      </c>
      <c r="AU592" s="25" t="s">
        <v>82</v>
      </c>
      <c r="AY592" s="25" t="s">
        <v>308</v>
      </c>
      <c r="BE592" s="214">
        <f t="shared" si="164"/>
        <v>0</v>
      </c>
      <c r="BF592" s="214">
        <f t="shared" si="165"/>
        <v>0</v>
      </c>
      <c r="BG592" s="214">
        <f t="shared" si="166"/>
        <v>0</v>
      </c>
      <c r="BH592" s="214">
        <f t="shared" si="167"/>
        <v>0</v>
      </c>
      <c r="BI592" s="214">
        <f t="shared" si="168"/>
        <v>0</v>
      </c>
      <c r="BJ592" s="25" t="s">
        <v>82</v>
      </c>
      <c r="BK592" s="214">
        <f t="shared" si="169"/>
        <v>0</v>
      </c>
      <c r="BL592" s="25" t="s">
        <v>375</v>
      </c>
      <c r="BM592" s="25" t="s">
        <v>10108</v>
      </c>
    </row>
    <row r="593" spans="2:65" s="1" customFormat="1" ht="22.5" customHeight="1">
      <c r="B593" s="42"/>
      <c r="C593" s="203" t="s">
        <v>8124</v>
      </c>
      <c r="D593" s="203" t="s">
        <v>311</v>
      </c>
      <c r="E593" s="204" t="s">
        <v>10109</v>
      </c>
      <c r="F593" s="205" t="s">
        <v>10007</v>
      </c>
      <c r="G593" s="206" t="s">
        <v>5275</v>
      </c>
      <c r="H593" s="207">
        <v>8</v>
      </c>
      <c r="I593" s="208"/>
      <c r="J593" s="209">
        <f t="shared" si="160"/>
        <v>0</v>
      </c>
      <c r="K593" s="205" t="s">
        <v>21</v>
      </c>
      <c r="L593" s="62"/>
      <c r="M593" s="210" t="s">
        <v>21</v>
      </c>
      <c r="N593" s="211" t="s">
        <v>45</v>
      </c>
      <c r="O593" s="43"/>
      <c r="P593" s="212">
        <f t="shared" si="161"/>
        <v>0</v>
      </c>
      <c r="Q593" s="212">
        <v>0</v>
      </c>
      <c r="R593" s="212">
        <f t="shared" si="162"/>
        <v>0</v>
      </c>
      <c r="S593" s="212">
        <v>0</v>
      </c>
      <c r="T593" s="213">
        <f t="shared" si="163"/>
        <v>0</v>
      </c>
      <c r="AR593" s="25" t="s">
        <v>375</v>
      </c>
      <c r="AT593" s="25" t="s">
        <v>311</v>
      </c>
      <c r="AU593" s="25" t="s">
        <v>82</v>
      </c>
      <c r="AY593" s="25" t="s">
        <v>308</v>
      </c>
      <c r="BE593" s="214">
        <f t="shared" si="164"/>
        <v>0</v>
      </c>
      <c r="BF593" s="214">
        <f t="shared" si="165"/>
        <v>0</v>
      </c>
      <c r="BG593" s="214">
        <f t="shared" si="166"/>
        <v>0</v>
      </c>
      <c r="BH593" s="214">
        <f t="shared" si="167"/>
        <v>0</v>
      </c>
      <c r="BI593" s="214">
        <f t="shared" si="168"/>
        <v>0</v>
      </c>
      <c r="BJ593" s="25" t="s">
        <v>82</v>
      </c>
      <c r="BK593" s="214">
        <f t="shared" si="169"/>
        <v>0</v>
      </c>
      <c r="BL593" s="25" t="s">
        <v>375</v>
      </c>
      <c r="BM593" s="25" t="s">
        <v>10110</v>
      </c>
    </row>
    <row r="594" spans="2:65" s="1" customFormat="1" ht="22.5" customHeight="1">
      <c r="B594" s="42"/>
      <c r="C594" s="203" t="s">
        <v>8126</v>
      </c>
      <c r="D594" s="203" t="s">
        <v>311</v>
      </c>
      <c r="E594" s="204" t="s">
        <v>10111</v>
      </c>
      <c r="F594" s="205" t="s">
        <v>10010</v>
      </c>
      <c r="G594" s="206" t="s">
        <v>5275</v>
      </c>
      <c r="H594" s="207">
        <v>6</v>
      </c>
      <c r="I594" s="208"/>
      <c r="J594" s="209">
        <f t="shared" si="160"/>
        <v>0</v>
      </c>
      <c r="K594" s="205" t="s">
        <v>21</v>
      </c>
      <c r="L594" s="62"/>
      <c r="M594" s="210" t="s">
        <v>21</v>
      </c>
      <c r="N594" s="211" t="s">
        <v>45</v>
      </c>
      <c r="O594" s="43"/>
      <c r="P594" s="212">
        <f t="shared" si="161"/>
        <v>0</v>
      </c>
      <c r="Q594" s="212">
        <v>0</v>
      </c>
      <c r="R594" s="212">
        <f t="shared" si="162"/>
        <v>0</v>
      </c>
      <c r="S594" s="212">
        <v>0</v>
      </c>
      <c r="T594" s="213">
        <f t="shared" si="163"/>
        <v>0</v>
      </c>
      <c r="AR594" s="25" t="s">
        <v>375</v>
      </c>
      <c r="AT594" s="25" t="s">
        <v>311</v>
      </c>
      <c r="AU594" s="25" t="s">
        <v>82</v>
      </c>
      <c r="AY594" s="25" t="s">
        <v>308</v>
      </c>
      <c r="BE594" s="214">
        <f t="shared" si="164"/>
        <v>0</v>
      </c>
      <c r="BF594" s="214">
        <f t="shared" si="165"/>
        <v>0</v>
      </c>
      <c r="BG594" s="214">
        <f t="shared" si="166"/>
        <v>0</v>
      </c>
      <c r="BH594" s="214">
        <f t="shared" si="167"/>
        <v>0</v>
      </c>
      <c r="BI594" s="214">
        <f t="shared" si="168"/>
        <v>0</v>
      </c>
      <c r="BJ594" s="25" t="s">
        <v>82</v>
      </c>
      <c r="BK594" s="214">
        <f t="shared" si="169"/>
        <v>0</v>
      </c>
      <c r="BL594" s="25" t="s">
        <v>375</v>
      </c>
      <c r="BM594" s="25" t="s">
        <v>10112</v>
      </c>
    </row>
    <row r="595" spans="2:65" s="1" customFormat="1" ht="22.5" customHeight="1">
      <c r="B595" s="42"/>
      <c r="C595" s="203" t="s">
        <v>8128</v>
      </c>
      <c r="D595" s="203" t="s">
        <v>311</v>
      </c>
      <c r="E595" s="204" t="s">
        <v>10113</v>
      </c>
      <c r="F595" s="205" t="s">
        <v>10013</v>
      </c>
      <c r="G595" s="206" t="s">
        <v>5275</v>
      </c>
      <c r="H595" s="207">
        <v>3</v>
      </c>
      <c r="I595" s="208"/>
      <c r="J595" s="209">
        <f t="shared" si="160"/>
        <v>0</v>
      </c>
      <c r="K595" s="205" t="s">
        <v>21</v>
      </c>
      <c r="L595" s="62"/>
      <c r="M595" s="210" t="s">
        <v>21</v>
      </c>
      <c r="N595" s="211" t="s">
        <v>45</v>
      </c>
      <c r="O595" s="43"/>
      <c r="P595" s="212">
        <f t="shared" si="161"/>
        <v>0</v>
      </c>
      <c r="Q595" s="212">
        <v>0</v>
      </c>
      <c r="R595" s="212">
        <f t="shared" si="162"/>
        <v>0</v>
      </c>
      <c r="S595" s="212">
        <v>0</v>
      </c>
      <c r="T595" s="213">
        <f t="shared" si="163"/>
        <v>0</v>
      </c>
      <c r="AR595" s="25" t="s">
        <v>375</v>
      </c>
      <c r="AT595" s="25" t="s">
        <v>311</v>
      </c>
      <c r="AU595" s="25" t="s">
        <v>82</v>
      </c>
      <c r="AY595" s="25" t="s">
        <v>308</v>
      </c>
      <c r="BE595" s="214">
        <f t="shared" si="164"/>
        <v>0</v>
      </c>
      <c r="BF595" s="214">
        <f t="shared" si="165"/>
        <v>0</v>
      </c>
      <c r="BG595" s="214">
        <f t="shared" si="166"/>
        <v>0</v>
      </c>
      <c r="BH595" s="214">
        <f t="shared" si="167"/>
        <v>0</v>
      </c>
      <c r="BI595" s="214">
        <f t="shared" si="168"/>
        <v>0</v>
      </c>
      <c r="BJ595" s="25" t="s">
        <v>82</v>
      </c>
      <c r="BK595" s="214">
        <f t="shared" si="169"/>
        <v>0</v>
      </c>
      <c r="BL595" s="25" t="s">
        <v>375</v>
      </c>
      <c r="BM595" s="25" t="s">
        <v>10114</v>
      </c>
    </row>
    <row r="596" spans="2:65" s="1" customFormat="1" ht="22.5" customHeight="1">
      <c r="B596" s="42"/>
      <c r="C596" s="203" t="s">
        <v>8130</v>
      </c>
      <c r="D596" s="203" t="s">
        <v>311</v>
      </c>
      <c r="E596" s="204" t="s">
        <v>10115</v>
      </c>
      <c r="F596" s="205" t="s">
        <v>10016</v>
      </c>
      <c r="G596" s="206" t="s">
        <v>5275</v>
      </c>
      <c r="H596" s="207">
        <v>256</v>
      </c>
      <c r="I596" s="208"/>
      <c r="J596" s="209">
        <f t="shared" si="160"/>
        <v>0</v>
      </c>
      <c r="K596" s="205" t="s">
        <v>21</v>
      </c>
      <c r="L596" s="62"/>
      <c r="M596" s="210" t="s">
        <v>21</v>
      </c>
      <c r="N596" s="211" t="s">
        <v>45</v>
      </c>
      <c r="O596" s="43"/>
      <c r="P596" s="212">
        <f t="shared" si="161"/>
        <v>0</v>
      </c>
      <c r="Q596" s="212">
        <v>0</v>
      </c>
      <c r="R596" s="212">
        <f t="shared" si="162"/>
        <v>0</v>
      </c>
      <c r="S596" s="212">
        <v>0</v>
      </c>
      <c r="T596" s="213">
        <f t="shared" si="163"/>
        <v>0</v>
      </c>
      <c r="AR596" s="25" t="s">
        <v>375</v>
      </c>
      <c r="AT596" s="25" t="s">
        <v>311</v>
      </c>
      <c r="AU596" s="25" t="s">
        <v>82</v>
      </c>
      <c r="AY596" s="25" t="s">
        <v>308</v>
      </c>
      <c r="BE596" s="214">
        <f t="shared" si="164"/>
        <v>0</v>
      </c>
      <c r="BF596" s="214">
        <f t="shared" si="165"/>
        <v>0</v>
      </c>
      <c r="BG596" s="214">
        <f t="shared" si="166"/>
        <v>0</v>
      </c>
      <c r="BH596" s="214">
        <f t="shared" si="167"/>
        <v>0</v>
      </c>
      <c r="BI596" s="214">
        <f t="shared" si="168"/>
        <v>0</v>
      </c>
      <c r="BJ596" s="25" t="s">
        <v>82</v>
      </c>
      <c r="BK596" s="214">
        <f t="shared" si="169"/>
        <v>0</v>
      </c>
      <c r="BL596" s="25" t="s">
        <v>375</v>
      </c>
      <c r="BM596" s="25" t="s">
        <v>10116</v>
      </c>
    </row>
    <row r="597" spans="2:65" s="1" customFormat="1" ht="22.5" customHeight="1">
      <c r="B597" s="42"/>
      <c r="C597" s="203" t="s">
        <v>8132</v>
      </c>
      <c r="D597" s="203" t="s">
        <v>311</v>
      </c>
      <c r="E597" s="204" t="s">
        <v>10117</v>
      </c>
      <c r="F597" s="205" t="s">
        <v>10019</v>
      </c>
      <c r="G597" s="206" t="s">
        <v>5275</v>
      </c>
      <c r="H597" s="207">
        <v>34</v>
      </c>
      <c r="I597" s="208"/>
      <c r="J597" s="209">
        <f t="shared" si="160"/>
        <v>0</v>
      </c>
      <c r="K597" s="205" t="s">
        <v>21</v>
      </c>
      <c r="L597" s="62"/>
      <c r="M597" s="210" t="s">
        <v>21</v>
      </c>
      <c r="N597" s="211" t="s">
        <v>45</v>
      </c>
      <c r="O597" s="43"/>
      <c r="P597" s="212">
        <f t="shared" si="161"/>
        <v>0</v>
      </c>
      <c r="Q597" s="212">
        <v>0</v>
      </c>
      <c r="R597" s="212">
        <f t="shared" si="162"/>
        <v>0</v>
      </c>
      <c r="S597" s="212">
        <v>0</v>
      </c>
      <c r="T597" s="213">
        <f t="shared" si="163"/>
        <v>0</v>
      </c>
      <c r="AR597" s="25" t="s">
        <v>375</v>
      </c>
      <c r="AT597" s="25" t="s">
        <v>311</v>
      </c>
      <c r="AU597" s="25" t="s">
        <v>82</v>
      </c>
      <c r="AY597" s="25" t="s">
        <v>308</v>
      </c>
      <c r="BE597" s="214">
        <f t="shared" si="164"/>
        <v>0</v>
      </c>
      <c r="BF597" s="214">
        <f t="shared" si="165"/>
        <v>0</v>
      </c>
      <c r="BG597" s="214">
        <f t="shared" si="166"/>
        <v>0</v>
      </c>
      <c r="BH597" s="214">
        <f t="shared" si="167"/>
        <v>0</v>
      </c>
      <c r="BI597" s="214">
        <f t="shared" si="168"/>
        <v>0</v>
      </c>
      <c r="BJ597" s="25" t="s">
        <v>82</v>
      </c>
      <c r="BK597" s="214">
        <f t="shared" si="169"/>
        <v>0</v>
      </c>
      <c r="BL597" s="25" t="s">
        <v>375</v>
      </c>
      <c r="BM597" s="25" t="s">
        <v>10118</v>
      </c>
    </row>
    <row r="598" spans="2:65" s="1" customFormat="1" ht="22.5" customHeight="1">
      <c r="B598" s="42"/>
      <c r="C598" s="203" t="s">
        <v>8134</v>
      </c>
      <c r="D598" s="203" t="s">
        <v>311</v>
      </c>
      <c r="E598" s="204" t="s">
        <v>10119</v>
      </c>
      <c r="F598" s="205" t="s">
        <v>10021</v>
      </c>
      <c r="G598" s="206" t="s">
        <v>5275</v>
      </c>
      <c r="H598" s="207">
        <v>665</v>
      </c>
      <c r="I598" s="208"/>
      <c r="J598" s="209">
        <f t="shared" si="160"/>
        <v>0</v>
      </c>
      <c r="K598" s="205" t="s">
        <v>21</v>
      </c>
      <c r="L598" s="62"/>
      <c r="M598" s="210" t="s">
        <v>21</v>
      </c>
      <c r="N598" s="211" t="s">
        <v>45</v>
      </c>
      <c r="O598" s="43"/>
      <c r="P598" s="212">
        <f t="shared" si="161"/>
        <v>0</v>
      </c>
      <c r="Q598" s="212">
        <v>0</v>
      </c>
      <c r="R598" s="212">
        <f t="shared" si="162"/>
        <v>0</v>
      </c>
      <c r="S598" s="212">
        <v>0</v>
      </c>
      <c r="T598" s="213">
        <f t="shared" si="163"/>
        <v>0</v>
      </c>
      <c r="AR598" s="25" t="s">
        <v>375</v>
      </c>
      <c r="AT598" s="25" t="s">
        <v>311</v>
      </c>
      <c r="AU598" s="25" t="s">
        <v>82</v>
      </c>
      <c r="AY598" s="25" t="s">
        <v>308</v>
      </c>
      <c r="BE598" s="214">
        <f t="shared" si="164"/>
        <v>0</v>
      </c>
      <c r="BF598" s="214">
        <f t="shared" si="165"/>
        <v>0</v>
      </c>
      <c r="BG598" s="214">
        <f t="shared" si="166"/>
        <v>0</v>
      </c>
      <c r="BH598" s="214">
        <f t="shared" si="167"/>
        <v>0</v>
      </c>
      <c r="BI598" s="214">
        <f t="shared" si="168"/>
        <v>0</v>
      </c>
      <c r="BJ598" s="25" t="s">
        <v>82</v>
      </c>
      <c r="BK598" s="214">
        <f t="shared" si="169"/>
        <v>0</v>
      </c>
      <c r="BL598" s="25" t="s">
        <v>375</v>
      </c>
      <c r="BM598" s="25" t="s">
        <v>10120</v>
      </c>
    </row>
    <row r="599" spans="2:65" s="1" customFormat="1" ht="22.5" customHeight="1">
      <c r="B599" s="42"/>
      <c r="C599" s="203" t="s">
        <v>8136</v>
      </c>
      <c r="D599" s="203" t="s">
        <v>311</v>
      </c>
      <c r="E599" s="204" t="s">
        <v>10121</v>
      </c>
      <c r="F599" s="205" t="s">
        <v>10024</v>
      </c>
      <c r="G599" s="206" t="s">
        <v>5275</v>
      </c>
      <c r="H599" s="207">
        <v>13</v>
      </c>
      <c r="I599" s="208"/>
      <c r="J599" s="209">
        <f t="shared" si="160"/>
        <v>0</v>
      </c>
      <c r="K599" s="205" t="s">
        <v>21</v>
      </c>
      <c r="L599" s="62"/>
      <c r="M599" s="210" t="s">
        <v>21</v>
      </c>
      <c r="N599" s="211" t="s">
        <v>45</v>
      </c>
      <c r="O599" s="43"/>
      <c r="P599" s="212">
        <f t="shared" si="161"/>
        <v>0</v>
      </c>
      <c r="Q599" s="212">
        <v>0</v>
      </c>
      <c r="R599" s="212">
        <f t="shared" si="162"/>
        <v>0</v>
      </c>
      <c r="S599" s="212">
        <v>0</v>
      </c>
      <c r="T599" s="213">
        <f t="shared" si="163"/>
        <v>0</v>
      </c>
      <c r="AR599" s="25" t="s">
        <v>375</v>
      </c>
      <c r="AT599" s="25" t="s">
        <v>311</v>
      </c>
      <c r="AU599" s="25" t="s">
        <v>82</v>
      </c>
      <c r="AY599" s="25" t="s">
        <v>308</v>
      </c>
      <c r="BE599" s="214">
        <f t="shared" si="164"/>
        <v>0</v>
      </c>
      <c r="BF599" s="214">
        <f t="shared" si="165"/>
        <v>0</v>
      </c>
      <c r="BG599" s="214">
        <f t="shared" si="166"/>
        <v>0</v>
      </c>
      <c r="BH599" s="214">
        <f t="shared" si="167"/>
        <v>0</v>
      </c>
      <c r="BI599" s="214">
        <f t="shared" si="168"/>
        <v>0</v>
      </c>
      <c r="BJ599" s="25" t="s">
        <v>82</v>
      </c>
      <c r="BK599" s="214">
        <f t="shared" si="169"/>
        <v>0</v>
      </c>
      <c r="BL599" s="25" t="s">
        <v>375</v>
      </c>
      <c r="BM599" s="25" t="s">
        <v>10122</v>
      </c>
    </row>
    <row r="600" spans="2:65" s="1" customFormat="1" ht="121.5">
      <c r="B600" s="42"/>
      <c r="C600" s="64"/>
      <c r="D600" s="246" t="s">
        <v>1656</v>
      </c>
      <c r="E600" s="64"/>
      <c r="F600" s="290" t="s">
        <v>10026</v>
      </c>
      <c r="G600" s="64"/>
      <c r="H600" s="64"/>
      <c r="I600" s="173"/>
      <c r="J600" s="64"/>
      <c r="K600" s="64"/>
      <c r="L600" s="62"/>
      <c r="M600" s="291"/>
      <c r="N600" s="43"/>
      <c r="O600" s="43"/>
      <c r="P600" s="43"/>
      <c r="Q600" s="43"/>
      <c r="R600" s="43"/>
      <c r="S600" s="43"/>
      <c r="T600" s="79"/>
      <c r="AT600" s="25" t="s">
        <v>1656</v>
      </c>
      <c r="AU600" s="25" t="s">
        <v>82</v>
      </c>
    </row>
    <row r="601" spans="2:65" s="1" customFormat="1" ht="22.5" customHeight="1">
      <c r="B601" s="42"/>
      <c r="C601" s="203" t="s">
        <v>8138</v>
      </c>
      <c r="D601" s="203" t="s">
        <v>311</v>
      </c>
      <c r="E601" s="204" t="s">
        <v>10123</v>
      </c>
      <c r="F601" s="205" t="s">
        <v>10028</v>
      </c>
      <c r="G601" s="206" t="s">
        <v>5275</v>
      </c>
      <c r="H601" s="207">
        <v>21</v>
      </c>
      <c r="I601" s="208"/>
      <c r="J601" s="209">
        <f>ROUND(I601*H601,2)</f>
        <v>0</v>
      </c>
      <c r="K601" s="205" t="s">
        <v>21</v>
      </c>
      <c r="L601" s="62"/>
      <c r="M601" s="210" t="s">
        <v>21</v>
      </c>
      <c r="N601" s="211" t="s">
        <v>45</v>
      </c>
      <c r="O601" s="43"/>
      <c r="P601" s="212">
        <f>O601*H601</f>
        <v>0</v>
      </c>
      <c r="Q601" s="212">
        <v>0</v>
      </c>
      <c r="R601" s="212">
        <f>Q601*H601</f>
        <v>0</v>
      </c>
      <c r="S601" s="212">
        <v>0</v>
      </c>
      <c r="T601" s="213">
        <f>S601*H601</f>
        <v>0</v>
      </c>
      <c r="AR601" s="25" t="s">
        <v>375</v>
      </c>
      <c r="AT601" s="25" t="s">
        <v>311</v>
      </c>
      <c r="AU601" s="25" t="s">
        <v>82</v>
      </c>
      <c r="AY601" s="25" t="s">
        <v>308</v>
      </c>
      <c r="BE601" s="214">
        <f>IF(N601="základní",J601,0)</f>
        <v>0</v>
      </c>
      <c r="BF601" s="214">
        <f>IF(N601="snížená",J601,0)</f>
        <v>0</v>
      </c>
      <c r="BG601" s="214">
        <f>IF(N601="zákl. přenesená",J601,0)</f>
        <v>0</v>
      </c>
      <c r="BH601" s="214">
        <f>IF(N601="sníž. přenesená",J601,0)</f>
        <v>0</v>
      </c>
      <c r="BI601" s="214">
        <f>IF(N601="nulová",J601,0)</f>
        <v>0</v>
      </c>
      <c r="BJ601" s="25" t="s">
        <v>82</v>
      </c>
      <c r="BK601" s="214">
        <f>ROUND(I601*H601,2)</f>
        <v>0</v>
      </c>
      <c r="BL601" s="25" t="s">
        <v>375</v>
      </c>
      <c r="BM601" s="25" t="s">
        <v>10124</v>
      </c>
    </row>
    <row r="602" spans="2:65" s="1" customFormat="1" ht="121.5">
      <c r="B602" s="42"/>
      <c r="C602" s="64"/>
      <c r="D602" s="246" t="s">
        <v>1656</v>
      </c>
      <c r="E602" s="64"/>
      <c r="F602" s="290" t="s">
        <v>10026</v>
      </c>
      <c r="G602" s="64"/>
      <c r="H602" s="64"/>
      <c r="I602" s="173"/>
      <c r="J602" s="64"/>
      <c r="K602" s="64"/>
      <c r="L602" s="62"/>
      <c r="M602" s="291"/>
      <c r="N602" s="43"/>
      <c r="O602" s="43"/>
      <c r="P602" s="43"/>
      <c r="Q602" s="43"/>
      <c r="R602" s="43"/>
      <c r="S602" s="43"/>
      <c r="T602" s="79"/>
      <c r="AT602" s="25" t="s">
        <v>1656</v>
      </c>
      <c r="AU602" s="25" t="s">
        <v>82</v>
      </c>
    </row>
    <row r="603" spans="2:65" s="1" customFormat="1" ht="22.5" customHeight="1">
      <c r="B603" s="42"/>
      <c r="C603" s="203" t="s">
        <v>8140</v>
      </c>
      <c r="D603" s="203" t="s">
        <v>311</v>
      </c>
      <c r="E603" s="204" t="s">
        <v>10125</v>
      </c>
      <c r="F603" s="205" t="s">
        <v>10031</v>
      </c>
      <c r="G603" s="206" t="s">
        <v>5275</v>
      </c>
      <c r="H603" s="207">
        <v>6</v>
      </c>
      <c r="I603" s="208"/>
      <c r="J603" s="209">
        <f t="shared" ref="J603:J616" si="170">ROUND(I603*H603,2)</f>
        <v>0</v>
      </c>
      <c r="K603" s="205" t="s">
        <v>21</v>
      </c>
      <c r="L603" s="62"/>
      <c r="M603" s="210" t="s">
        <v>21</v>
      </c>
      <c r="N603" s="211" t="s">
        <v>45</v>
      </c>
      <c r="O603" s="43"/>
      <c r="P603" s="212">
        <f t="shared" ref="P603:P616" si="171">O603*H603</f>
        <v>0</v>
      </c>
      <c r="Q603" s="212">
        <v>0</v>
      </c>
      <c r="R603" s="212">
        <f t="shared" ref="R603:R616" si="172">Q603*H603</f>
        <v>0</v>
      </c>
      <c r="S603" s="212">
        <v>0</v>
      </c>
      <c r="T603" s="213">
        <f t="shared" ref="T603:T616" si="173">S603*H603</f>
        <v>0</v>
      </c>
      <c r="AR603" s="25" t="s">
        <v>375</v>
      </c>
      <c r="AT603" s="25" t="s">
        <v>311</v>
      </c>
      <c r="AU603" s="25" t="s">
        <v>82</v>
      </c>
      <c r="AY603" s="25" t="s">
        <v>308</v>
      </c>
      <c r="BE603" s="214">
        <f t="shared" ref="BE603:BE616" si="174">IF(N603="základní",J603,0)</f>
        <v>0</v>
      </c>
      <c r="BF603" s="214">
        <f t="shared" ref="BF603:BF616" si="175">IF(N603="snížená",J603,0)</f>
        <v>0</v>
      </c>
      <c r="BG603" s="214">
        <f t="shared" ref="BG603:BG616" si="176">IF(N603="zákl. přenesená",J603,0)</f>
        <v>0</v>
      </c>
      <c r="BH603" s="214">
        <f t="shared" ref="BH603:BH616" si="177">IF(N603="sníž. přenesená",J603,0)</f>
        <v>0</v>
      </c>
      <c r="BI603" s="214">
        <f t="shared" ref="BI603:BI616" si="178">IF(N603="nulová",J603,0)</f>
        <v>0</v>
      </c>
      <c r="BJ603" s="25" t="s">
        <v>82</v>
      </c>
      <c r="BK603" s="214">
        <f t="shared" ref="BK603:BK616" si="179">ROUND(I603*H603,2)</f>
        <v>0</v>
      </c>
      <c r="BL603" s="25" t="s">
        <v>375</v>
      </c>
      <c r="BM603" s="25" t="s">
        <v>10126</v>
      </c>
    </row>
    <row r="604" spans="2:65" s="1" customFormat="1" ht="22.5" customHeight="1">
      <c r="B604" s="42"/>
      <c r="C604" s="203" t="s">
        <v>8142</v>
      </c>
      <c r="D604" s="203" t="s">
        <v>311</v>
      </c>
      <c r="E604" s="204" t="s">
        <v>10127</v>
      </c>
      <c r="F604" s="205" t="s">
        <v>10033</v>
      </c>
      <c r="G604" s="206" t="s">
        <v>5275</v>
      </c>
      <c r="H604" s="207">
        <v>11</v>
      </c>
      <c r="I604" s="208"/>
      <c r="J604" s="209">
        <f t="shared" si="170"/>
        <v>0</v>
      </c>
      <c r="K604" s="205" t="s">
        <v>21</v>
      </c>
      <c r="L604" s="62"/>
      <c r="M604" s="210" t="s">
        <v>21</v>
      </c>
      <c r="N604" s="211" t="s">
        <v>45</v>
      </c>
      <c r="O604" s="43"/>
      <c r="P604" s="212">
        <f t="shared" si="171"/>
        <v>0</v>
      </c>
      <c r="Q604" s="212">
        <v>0</v>
      </c>
      <c r="R604" s="212">
        <f t="shared" si="172"/>
        <v>0</v>
      </c>
      <c r="S604" s="212">
        <v>0</v>
      </c>
      <c r="T604" s="213">
        <f t="shared" si="173"/>
        <v>0</v>
      </c>
      <c r="AR604" s="25" t="s">
        <v>375</v>
      </c>
      <c r="AT604" s="25" t="s">
        <v>311</v>
      </c>
      <c r="AU604" s="25" t="s">
        <v>82</v>
      </c>
      <c r="AY604" s="25" t="s">
        <v>308</v>
      </c>
      <c r="BE604" s="214">
        <f t="shared" si="174"/>
        <v>0</v>
      </c>
      <c r="BF604" s="214">
        <f t="shared" si="175"/>
        <v>0</v>
      </c>
      <c r="BG604" s="214">
        <f t="shared" si="176"/>
        <v>0</v>
      </c>
      <c r="BH604" s="214">
        <f t="shared" si="177"/>
        <v>0</v>
      </c>
      <c r="BI604" s="214">
        <f t="shared" si="178"/>
        <v>0</v>
      </c>
      <c r="BJ604" s="25" t="s">
        <v>82</v>
      </c>
      <c r="BK604" s="214">
        <f t="shared" si="179"/>
        <v>0</v>
      </c>
      <c r="BL604" s="25" t="s">
        <v>375</v>
      </c>
      <c r="BM604" s="25" t="s">
        <v>10128</v>
      </c>
    </row>
    <row r="605" spans="2:65" s="1" customFormat="1" ht="22.5" customHeight="1">
      <c r="B605" s="42"/>
      <c r="C605" s="203" t="s">
        <v>8144</v>
      </c>
      <c r="D605" s="203" t="s">
        <v>311</v>
      </c>
      <c r="E605" s="204" t="s">
        <v>10129</v>
      </c>
      <c r="F605" s="205" t="s">
        <v>10035</v>
      </c>
      <c r="G605" s="206" t="s">
        <v>5275</v>
      </c>
      <c r="H605" s="207">
        <v>1</v>
      </c>
      <c r="I605" s="208"/>
      <c r="J605" s="209">
        <f t="shared" si="170"/>
        <v>0</v>
      </c>
      <c r="K605" s="205" t="s">
        <v>21</v>
      </c>
      <c r="L605" s="62"/>
      <c r="M605" s="210" t="s">
        <v>21</v>
      </c>
      <c r="N605" s="211" t="s">
        <v>45</v>
      </c>
      <c r="O605" s="43"/>
      <c r="P605" s="212">
        <f t="shared" si="171"/>
        <v>0</v>
      </c>
      <c r="Q605" s="212">
        <v>0</v>
      </c>
      <c r="R605" s="212">
        <f t="shared" si="172"/>
        <v>0</v>
      </c>
      <c r="S605" s="212">
        <v>0</v>
      </c>
      <c r="T605" s="213">
        <f t="shared" si="173"/>
        <v>0</v>
      </c>
      <c r="AR605" s="25" t="s">
        <v>375</v>
      </c>
      <c r="AT605" s="25" t="s">
        <v>311</v>
      </c>
      <c r="AU605" s="25" t="s">
        <v>82</v>
      </c>
      <c r="AY605" s="25" t="s">
        <v>308</v>
      </c>
      <c r="BE605" s="214">
        <f t="shared" si="174"/>
        <v>0</v>
      </c>
      <c r="BF605" s="214">
        <f t="shared" si="175"/>
        <v>0</v>
      </c>
      <c r="BG605" s="214">
        <f t="shared" si="176"/>
        <v>0</v>
      </c>
      <c r="BH605" s="214">
        <f t="shared" si="177"/>
        <v>0</v>
      </c>
      <c r="BI605" s="214">
        <f t="shared" si="178"/>
        <v>0</v>
      </c>
      <c r="BJ605" s="25" t="s">
        <v>82</v>
      </c>
      <c r="BK605" s="214">
        <f t="shared" si="179"/>
        <v>0</v>
      </c>
      <c r="BL605" s="25" t="s">
        <v>375</v>
      </c>
      <c r="BM605" s="25" t="s">
        <v>10130</v>
      </c>
    </row>
    <row r="606" spans="2:65" s="1" customFormat="1" ht="22.5" customHeight="1">
      <c r="B606" s="42"/>
      <c r="C606" s="203" t="s">
        <v>8146</v>
      </c>
      <c r="D606" s="203" t="s">
        <v>311</v>
      </c>
      <c r="E606" s="204" t="s">
        <v>10131</v>
      </c>
      <c r="F606" s="205" t="s">
        <v>10038</v>
      </c>
      <c r="G606" s="206" t="s">
        <v>5275</v>
      </c>
      <c r="H606" s="207">
        <v>3</v>
      </c>
      <c r="I606" s="208"/>
      <c r="J606" s="209">
        <f t="shared" si="170"/>
        <v>0</v>
      </c>
      <c r="K606" s="205" t="s">
        <v>21</v>
      </c>
      <c r="L606" s="62"/>
      <c r="M606" s="210" t="s">
        <v>21</v>
      </c>
      <c r="N606" s="211" t="s">
        <v>45</v>
      </c>
      <c r="O606" s="43"/>
      <c r="P606" s="212">
        <f t="shared" si="171"/>
        <v>0</v>
      </c>
      <c r="Q606" s="212">
        <v>0</v>
      </c>
      <c r="R606" s="212">
        <f t="shared" si="172"/>
        <v>0</v>
      </c>
      <c r="S606" s="212">
        <v>0</v>
      </c>
      <c r="T606" s="213">
        <f t="shared" si="173"/>
        <v>0</v>
      </c>
      <c r="AR606" s="25" t="s">
        <v>375</v>
      </c>
      <c r="AT606" s="25" t="s">
        <v>311</v>
      </c>
      <c r="AU606" s="25" t="s">
        <v>82</v>
      </c>
      <c r="AY606" s="25" t="s">
        <v>308</v>
      </c>
      <c r="BE606" s="214">
        <f t="shared" si="174"/>
        <v>0</v>
      </c>
      <c r="BF606" s="214">
        <f t="shared" si="175"/>
        <v>0</v>
      </c>
      <c r="BG606" s="214">
        <f t="shared" si="176"/>
        <v>0</v>
      </c>
      <c r="BH606" s="214">
        <f t="shared" si="177"/>
        <v>0</v>
      </c>
      <c r="BI606" s="214">
        <f t="shared" si="178"/>
        <v>0</v>
      </c>
      <c r="BJ606" s="25" t="s">
        <v>82</v>
      </c>
      <c r="BK606" s="214">
        <f t="shared" si="179"/>
        <v>0</v>
      </c>
      <c r="BL606" s="25" t="s">
        <v>375</v>
      </c>
      <c r="BM606" s="25" t="s">
        <v>10132</v>
      </c>
    </row>
    <row r="607" spans="2:65" s="1" customFormat="1" ht="22.5" customHeight="1">
      <c r="B607" s="42"/>
      <c r="C607" s="203" t="s">
        <v>8148</v>
      </c>
      <c r="D607" s="203" t="s">
        <v>311</v>
      </c>
      <c r="E607" s="204" t="s">
        <v>10133</v>
      </c>
      <c r="F607" s="205" t="s">
        <v>10041</v>
      </c>
      <c r="G607" s="206" t="s">
        <v>5275</v>
      </c>
      <c r="H607" s="207">
        <v>3</v>
      </c>
      <c r="I607" s="208"/>
      <c r="J607" s="209">
        <f t="shared" si="170"/>
        <v>0</v>
      </c>
      <c r="K607" s="205" t="s">
        <v>21</v>
      </c>
      <c r="L607" s="62"/>
      <c r="M607" s="210" t="s">
        <v>21</v>
      </c>
      <c r="N607" s="211" t="s">
        <v>45</v>
      </c>
      <c r="O607" s="43"/>
      <c r="P607" s="212">
        <f t="shared" si="171"/>
        <v>0</v>
      </c>
      <c r="Q607" s="212">
        <v>0</v>
      </c>
      <c r="R607" s="212">
        <f t="shared" si="172"/>
        <v>0</v>
      </c>
      <c r="S607" s="212">
        <v>0</v>
      </c>
      <c r="T607" s="213">
        <f t="shared" si="173"/>
        <v>0</v>
      </c>
      <c r="AR607" s="25" t="s">
        <v>375</v>
      </c>
      <c r="AT607" s="25" t="s">
        <v>311</v>
      </c>
      <c r="AU607" s="25" t="s">
        <v>82</v>
      </c>
      <c r="AY607" s="25" t="s">
        <v>308</v>
      </c>
      <c r="BE607" s="214">
        <f t="shared" si="174"/>
        <v>0</v>
      </c>
      <c r="BF607" s="214">
        <f t="shared" si="175"/>
        <v>0</v>
      </c>
      <c r="BG607" s="214">
        <f t="shared" si="176"/>
        <v>0</v>
      </c>
      <c r="BH607" s="214">
        <f t="shared" si="177"/>
        <v>0</v>
      </c>
      <c r="BI607" s="214">
        <f t="shared" si="178"/>
        <v>0</v>
      </c>
      <c r="BJ607" s="25" t="s">
        <v>82</v>
      </c>
      <c r="BK607" s="214">
        <f t="shared" si="179"/>
        <v>0</v>
      </c>
      <c r="BL607" s="25" t="s">
        <v>375</v>
      </c>
      <c r="BM607" s="25" t="s">
        <v>10134</v>
      </c>
    </row>
    <row r="608" spans="2:65" s="1" customFormat="1" ht="22.5" customHeight="1">
      <c r="B608" s="42"/>
      <c r="C608" s="203" t="s">
        <v>8150</v>
      </c>
      <c r="D608" s="203" t="s">
        <v>311</v>
      </c>
      <c r="E608" s="204" t="s">
        <v>10135</v>
      </c>
      <c r="F608" s="205" t="s">
        <v>10044</v>
      </c>
      <c r="G608" s="206" t="s">
        <v>5275</v>
      </c>
      <c r="H608" s="207">
        <v>34</v>
      </c>
      <c r="I608" s="208"/>
      <c r="J608" s="209">
        <f t="shared" si="170"/>
        <v>0</v>
      </c>
      <c r="K608" s="205" t="s">
        <v>21</v>
      </c>
      <c r="L608" s="62"/>
      <c r="M608" s="210" t="s">
        <v>21</v>
      </c>
      <c r="N608" s="211" t="s">
        <v>45</v>
      </c>
      <c r="O608" s="43"/>
      <c r="P608" s="212">
        <f t="shared" si="171"/>
        <v>0</v>
      </c>
      <c r="Q608" s="212">
        <v>0</v>
      </c>
      <c r="R608" s="212">
        <f t="shared" si="172"/>
        <v>0</v>
      </c>
      <c r="S608" s="212">
        <v>0</v>
      </c>
      <c r="T608" s="213">
        <f t="shared" si="173"/>
        <v>0</v>
      </c>
      <c r="AR608" s="25" t="s">
        <v>375</v>
      </c>
      <c r="AT608" s="25" t="s">
        <v>311</v>
      </c>
      <c r="AU608" s="25" t="s">
        <v>82</v>
      </c>
      <c r="AY608" s="25" t="s">
        <v>308</v>
      </c>
      <c r="BE608" s="214">
        <f t="shared" si="174"/>
        <v>0</v>
      </c>
      <c r="BF608" s="214">
        <f t="shared" si="175"/>
        <v>0</v>
      </c>
      <c r="BG608" s="214">
        <f t="shared" si="176"/>
        <v>0</v>
      </c>
      <c r="BH608" s="214">
        <f t="shared" si="177"/>
        <v>0</v>
      </c>
      <c r="BI608" s="214">
        <f t="shared" si="178"/>
        <v>0</v>
      </c>
      <c r="BJ608" s="25" t="s">
        <v>82</v>
      </c>
      <c r="BK608" s="214">
        <f t="shared" si="179"/>
        <v>0</v>
      </c>
      <c r="BL608" s="25" t="s">
        <v>375</v>
      </c>
      <c r="BM608" s="25" t="s">
        <v>10136</v>
      </c>
    </row>
    <row r="609" spans="2:65" s="1" customFormat="1" ht="22.5" customHeight="1">
      <c r="B609" s="42"/>
      <c r="C609" s="203" t="s">
        <v>8152</v>
      </c>
      <c r="D609" s="203" t="s">
        <v>311</v>
      </c>
      <c r="E609" s="204" t="s">
        <v>10137</v>
      </c>
      <c r="F609" s="205" t="s">
        <v>10047</v>
      </c>
      <c r="G609" s="206" t="s">
        <v>5275</v>
      </c>
      <c r="H609" s="207">
        <v>21</v>
      </c>
      <c r="I609" s="208"/>
      <c r="J609" s="209">
        <f t="shared" si="170"/>
        <v>0</v>
      </c>
      <c r="K609" s="205" t="s">
        <v>21</v>
      </c>
      <c r="L609" s="62"/>
      <c r="M609" s="210" t="s">
        <v>21</v>
      </c>
      <c r="N609" s="211" t="s">
        <v>45</v>
      </c>
      <c r="O609" s="43"/>
      <c r="P609" s="212">
        <f t="shared" si="171"/>
        <v>0</v>
      </c>
      <c r="Q609" s="212">
        <v>0</v>
      </c>
      <c r="R609" s="212">
        <f t="shared" si="172"/>
        <v>0</v>
      </c>
      <c r="S609" s="212">
        <v>0</v>
      </c>
      <c r="T609" s="213">
        <f t="shared" si="173"/>
        <v>0</v>
      </c>
      <c r="AR609" s="25" t="s">
        <v>375</v>
      </c>
      <c r="AT609" s="25" t="s">
        <v>311</v>
      </c>
      <c r="AU609" s="25" t="s">
        <v>82</v>
      </c>
      <c r="AY609" s="25" t="s">
        <v>308</v>
      </c>
      <c r="BE609" s="214">
        <f t="shared" si="174"/>
        <v>0</v>
      </c>
      <c r="BF609" s="214">
        <f t="shared" si="175"/>
        <v>0</v>
      </c>
      <c r="BG609" s="214">
        <f t="shared" si="176"/>
        <v>0</v>
      </c>
      <c r="BH609" s="214">
        <f t="shared" si="177"/>
        <v>0</v>
      </c>
      <c r="BI609" s="214">
        <f t="shared" si="178"/>
        <v>0</v>
      </c>
      <c r="BJ609" s="25" t="s">
        <v>82</v>
      </c>
      <c r="BK609" s="214">
        <f t="shared" si="179"/>
        <v>0</v>
      </c>
      <c r="BL609" s="25" t="s">
        <v>375</v>
      </c>
      <c r="BM609" s="25" t="s">
        <v>10138</v>
      </c>
    </row>
    <row r="610" spans="2:65" s="1" customFormat="1" ht="22.5" customHeight="1">
      <c r="B610" s="42"/>
      <c r="C610" s="203" t="s">
        <v>8154</v>
      </c>
      <c r="D610" s="203" t="s">
        <v>311</v>
      </c>
      <c r="E610" s="204" t="s">
        <v>10139</v>
      </c>
      <c r="F610" s="205" t="s">
        <v>10050</v>
      </c>
      <c r="G610" s="206" t="s">
        <v>5275</v>
      </c>
      <c r="H610" s="207">
        <v>13</v>
      </c>
      <c r="I610" s="208"/>
      <c r="J610" s="209">
        <f t="shared" si="170"/>
        <v>0</v>
      </c>
      <c r="K610" s="205" t="s">
        <v>21</v>
      </c>
      <c r="L610" s="62"/>
      <c r="M610" s="210" t="s">
        <v>21</v>
      </c>
      <c r="N610" s="211" t="s">
        <v>45</v>
      </c>
      <c r="O610" s="43"/>
      <c r="P610" s="212">
        <f t="shared" si="171"/>
        <v>0</v>
      </c>
      <c r="Q610" s="212">
        <v>0</v>
      </c>
      <c r="R610" s="212">
        <f t="shared" si="172"/>
        <v>0</v>
      </c>
      <c r="S610" s="212">
        <v>0</v>
      </c>
      <c r="T610" s="213">
        <f t="shared" si="173"/>
        <v>0</v>
      </c>
      <c r="AR610" s="25" t="s">
        <v>375</v>
      </c>
      <c r="AT610" s="25" t="s">
        <v>311</v>
      </c>
      <c r="AU610" s="25" t="s">
        <v>82</v>
      </c>
      <c r="AY610" s="25" t="s">
        <v>308</v>
      </c>
      <c r="BE610" s="214">
        <f t="shared" si="174"/>
        <v>0</v>
      </c>
      <c r="BF610" s="214">
        <f t="shared" si="175"/>
        <v>0</v>
      </c>
      <c r="BG610" s="214">
        <f t="shared" si="176"/>
        <v>0</v>
      </c>
      <c r="BH610" s="214">
        <f t="shared" si="177"/>
        <v>0</v>
      </c>
      <c r="BI610" s="214">
        <f t="shared" si="178"/>
        <v>0</v>
      </c>
      <c r="BJ610" s="25" t="s">
        <v>82</v>
      </c>
      <c r="BK610" s="214">
        <f t="shared" si="179"/>
        <v>0</v>
      </c>
      <c r="BL610" s="25" t="s">
        <v>375</v>
      </c>
      <c r="BM610" s="25" t="s">
        <v>10140</v>
      </c>
    </row>
    <row r="611" spans="2:65" s="1" customFormat="1" ht="22.5" customHeight="1">
      <c r="B611" s="42"/>
      <c r="C611" s="203" t="s">
        <v>8157</v>
      </c>
      <c r="D611" s="203" t="s">
        <v>311</v>
      </c>
      <c r="E611" s="204" t="s">
        <v>10141</v>
      </c>
      <c r="F611" s="205" t="s">
        <v>10053</v>
      </c>
      <c r="G611" s="206" t="s">
        <v>5275</v>
      </c>
      <c r="H611" s="207">
        <v>68</v>
      </c>
      <c r="I611" s="208"/>
      <c r="J611" s="209">
        <f t="shared" si="170"/>
        <v>0</v>
      </c>
      <c r="K611" s="205" t="s">
        <v>21</v>
      </c>
      <c r="L611" s="62"/>
      <c r="M611" s="210" t="s">
        <v>21</v>
      </c>
      <c r="N611" s="211" t="s">
        <v>45</v>
      </c>
      <c r="O611" s="43"/>
      <c r="P611" s="212">
        <f t="shared" si="171"/>
        <v>0</v>
      </c>
      <c r="Q611" s="212">
        <v>0</v>
      </c>
      <c r="R611" s="212">
        <f t="shared" si="172"/>
        <v>0</v>
      </c>
      <c r="S611" s="212">
        <v>0</v>
      </c>
      <c r="T611" s="213">
        <f t="shared" si="173"/>
        <v>0</v>
      </c>
      <c r="AR611" s="25" t="s">
        <v>375</v>
      </c>
      <c r="AT611" s="25" t="s">
        <v>311</v>
      </c>
      <c r="AU611" s="25" t="s">
        <v>82</v>
      </c>
      <c r="AY611" s="25" t="s">
        <v>308</v>
      </c>
      <c r="BE611" s="214">
        <f t="shared" si="174"/>
        <v>0</v>
      </c>
      <c r="BF611" s="214">
        <f t="shared" si="175"/>
        <v>0</v>
      </c>
      <c r="BG611" s="214">
        <f t="shared" si="176"/>
        <v>0</v>
      </c>
      <c r="BH611" s="214">
        <f t="shared" si="177"/>
        <v>0</v>
      </c>
      <c r="BI611" s="214">
        <f t="shared" si="178"/>
        <v>0</v>
      </c>
      <c r="BJ611" s="25" t="s">
        <v>82</v>
      </c>
      <c r="BK611" s="214">
        <f t="shared" si="179"/>
        <v>0</v>
      </c>
      <c r="BL611" s="25" t="s">
        <v>375</v>
      </c>
      <c r="BM611" s="25" t="s">
        <v>10142</v>
      </c>
    </row>
    <row r="612" spans="2:65" s="1" customFormat="1" ht="22.5" customHeight="1">
      <c r="B612" s="42"/>
      <c r="C612" s="203" t="s">
        <v>8159</v>
      </c>
      <c r="D612" s="203" t="s">
        <v>311</v>
      </c>
      <c r="E612" s="204" t="s">
        <v>10143</v>
      </c>
      <c r="F612" s="205" t="s">
        <v>10056</v>
      </c>
      <c r="G612" s="206" t="s">
        <v>5275</v>
      </c>
      <c r="H612" s="207">
        <v>34</v>
      </c>
      <c r="I612" s="208"/>
      <c r="J612" s="209">
        <f t="shared" si="170"/>
        <v>0</v>
      </c>
      <c r="K612" s="205" t="s">
        <v>21</v>
      </c>
      <c r="L612" s="62"/>
      <c r="M612" s="210" t="s">
        <v>21</v>
      </c>
      <c r="N612" s="211" t="s">
        <v>45</v>
      </c>
      <c r="O612" s="43"/>
      <c r="P612" s="212">
        <f t="shared" si="171"/>
        <v>0</v>
      </c>
      <c r="Q612" s="212">
        <v>0</v>
      </c>
      <c r="R612" s="212">
        <f t="shared" si="172"/>
        <v>0</v>
      </c>
      <c r="S612" s="212">
        <v>0</v>
      </c>
      <c r="T612" s="213">
        <f t="shared" si="173"/>
        <v>0</v>
      </c>
      <c r="AR612" s="25" t="s">
        <v>375</v>
      </c>
      <c r="AT612" s="25" t="s">
        <v>311</v>
      </c>
      <c r="AU612" s="25" t="s">
        <v>82</v>
      </c>
      <c r="AY612" s="25" t="s">
        <v>308</v>
      </c>
      <c r="BE612" s="214">
        <f t="shared" si="174"/>
        <v>0</v>
      </c>
      <c r="BF612" s="214">
        <f t="shared" si="175"/>
        <v>0</v>
      </c>
      <c r="BG612" s="214">
        <f t="shared" si="176"/>
        <v>0</v>
      </c>
      <c r="BH612" s="214">
        <f t="shared" si="177"/>
        <v>0</v>
      </c>
      <c r="BI612" s="214">
        <f t="shared" si="178"/>
        <v>0</v>
      </c>
      <c r="BJ612" s="25" t="s">
        <v>82</v>
      </c>
      <c r="BK612" s="214">
        <f t="shared" si="179"/>
        <v>0</v>
      </c>
      <c r="BL612" s="25" t="s">
        <v>375</v>
      </c>
      <c r="BM612" s="25" t="s">
        <v>10144</v>
      </c>
    </row>
    <row r="613" spans="2:65" s="1" customFormat="1" ht="22.5" customHeight="1">
      <c r="B613" s="42"/>
      <c r="C613" s="203" t="s">
        <v>8161</v>
      </c>
      <c r="D613" s="203" t="s">
        <v>311</v>
      </c>
      <c r="E613" s="204" t="s">
        <v>10145</v>
      </c>
      <c r="F613" s="205" t="s">
        <v>10059</v>
      </c>
      <c r="G613" s="206" t="s">
        <v>5275</v>
      </c>
      <c r="H613" s="207">
        <v>1</v>
      </c>
      <c r="I613" s="208"/>
      <c r="J613" s="209">
        <f t="shared" si="170"/>
        <v>0</v>
      </c>
      <c r="K613" s="205" t="s">
        <v>21</v>
      </c>
      <c r="L613" s="62"/>
      <c r="M613" s="210" t="s">
        <v>21</v>
      </c>
      <c r="N613" s="211" t="s">
        <v>45</v>
      </c>
      <c r="O613" s="43"/>
      <c r="P613" s="212">
        <f t="shared" si="171"/>
        <v>0</v>
      </c>
      <c r="Q613" s="212">
        <v>0</v>
      </c>
      <c r="R613" s="212">
        <f t="shared" si="172"/>
        <v>0</v>
      </c>
      <c r="S613" s="212">
        <v>0</v>
      </c>
      <c r="T613" s="213">
        <f t="shared" si="173"/>
        <v>0</v>
      </c>
      <c r="AR613" s="25" t="s">
        <v>375</v>
      </c>
      <c r="AT613" s="25" t="s">
        <v>311</v>
      </c>
      <c r="AU613" s="25" t="s">
        <v>82</v>
      </c>
      <c r="AY613" s="25" t="s">
        <v>308</v>
      </c>
      <c r="BE613" s="214">
        <f t="shared" si="174"/>
        <v>0</v>
      </c>
      <c r="BF613" s="214">
        <f t="shared" si="175"/>
        <v>0</v>
      </c>
      <c r="BG613" s="214">
        <f t="shared" si="176"/>
        <v>0</v>
      </c>
      <c r="BH613" s="214">
        <f t="shared" si="177"/>
        <v>0</v>
      </c>
      <c r="BI613" s="214">
        <f t="shared" si="178"/>
        <v>0</v>
      </c>
      <c r="BJ613" s="25" t="s">
        <v>82</v>
      </c>
      <c r="BK613" s="214">
        <f t="shared" si="179"/>
        <v>0</v>
      </c>
      <c r="BL613" s="25" t="s">
        <v>375</v>
      </c>
      <c r="BM613" s="25" t="s">
        <v>10146</v>
      </c>
    </row>
    <row r="614" spans="2:65" s="1" customFormat="1" ht="22.5" customHeight="1">
      <c r="B614" s="42"/>
      <c r="C614" s="203" t="s">
        <v>8163</v>
      </c>
      <c r="D614" s="203" t="s">
        <v>311</v>
      </c>
      <c r="E614" s="204" t="s">
        <v>10147</v>
      </c>
      <c r="F614" s="205" t="s">
        <v>10062</v>
      </c>
      <c r="G614" s="206" t="s">
        <v>5275</v>
      </c>
      <c r="H614" s="207">
        <v>11</v>
      </c>
      <c r="I614" s="208"/>
      <c r="J614" s="209">
        <f t="shared" si="170"/>
        <v>0</v>
      </c>
      <c r="K614" s="205" t="s">
        <v>21</v>
      </c>
      <c r="L614" s="62"/>
      <c r="M614" s="210" t="s">
        <v>21</v>
      </c>
      <c r="N614" s="211" t="s">
        <v>45</v>
      </c>
      <c r="O614" s="43"/>
      <c r="P614" s="212">
        <f t="shared" si="171"/>
        <v>0</v>
      </c>
      <c r="Q614" s="212">
        <v>0</v>
      </c>
      <c r="R614" s="212">
        <f t="shared" si="172"/>
        <v>0</v>
      </c>
      <c r="S614" s="212">
        <v>0</v>
      </c>
      <c r="T614" s="213">
        <f t="shared" si="173"/>
        <v>0</v>
      </c>
      <c r="AR614" s="25" t="s">
        <v>375</v>
      </c>
      <c r="AT614" s="25" t="s">
        <v>311</v>
      </c>
      <c r="AU614" s="25" t="s">
        <v>82</v>
      </c>
      <c r="AY614" s="25" t="s">
        <v>308</v>
      </c>
      <c r="BE614" s="214">
        <f t="shared" si="174"/>
        <v>0</v>
      </c>
      <c r="BF614" s="214">
        <f t="shared" si="175"/>
        <v>0</v>
      </c>
      <c r="BG614" s="214">
        <f t="shared" si="176"/>
        <v>0</v>
      </c>
      <c r="BH614" s="214">
        <f t="shared" si="177"/>
        <v>0</v>
      </c>
      <c r="BI614" s="214">
        <f t="shared" si="178"/>
        <v>0</v>
      </c>
      <c r="BJ614" s="25" t="s">
        <v>82</v>
      </c>
      <c r="BK614" s="214">
        <f t="shared" si="179"/>
        <v>0</v>
      </c>
      <c r="BL614" s="25" t="s">
        <v>375</v>
      </c>
      <c r="BM614" s="25" t="s">
        <v>10148</v>
      </c>
    </row>
    <row r="615" spans="2:65" s="1" customFormat="1" ht="22.5" customHeight="1">
      <c r="B615" s="42"/>
      <c r="C615" s="203" t="s">
        <v>6909</v>
      </c>
      <c r="D615" s="203" t="s">
        <v>311</v>
      </c>
      <c r="E615" s="204" t="s">
        <v>10149</v>
      </c>
      <c r="F615" s="205" t="s">
        <v>10065</v>
      </c>
      <c r="G615" s="206" t="s">
        <v>5275</v>
      </c>
      <c r="H615" s="207">
        <v>68</v>
      </c>
      <c r="I615" s="208"/>
      <c r="J615" s="209">
        <f t="shared" si="170"/>
        <v>0</v>
      </c>
      <c r="K615" s="205" t="s">
        <v>21</v>
      </c>
      <c r="L615" s="62"/>
      <c r="M615" s="210" t="s">
        <v>21</v>
      </c>
      <c r="N615" s="211" t="s">
        <v>45</v>
      </c>
      <c r="O615" s="43"/>
      <c r="P615" s="212">
        <f t="shared" si="171"/>
        <v>0</v>
      </c>
      <c r="Q615" s="212">
        <v>0</v>
      </c>
      <c r="R615" s="212">
        <f t="shared" si="172"/>
        <v>0</v>
      </c>
      <c r="S615" s="212">
        <v>0</v>
      </c>
      <c r="T615" s="213">
        <f t="shared" si="173"/>
        <v>0</v>
      </c>
      <c r="AR615" s="25" t="s">
        <v>375</v>
      </c>
      <c r="AT615" s="25" t="s">
        <v>311</v>
      </c>
      <c r="AU615" s="25" t="s">
        <v>82</v>
      </c>
      <c r="AY615" s="25" t="s">
        <v>308</v>
      </c>
      <c r="BE615" s="214">
        <f t="shared" si="174"/>
        <v>0</v>
      </c>
      <c r="BF615" s="214">
        <f t="shared" si="175"/>
        <v>0</v>
      </c>
      <c r="BG615" s="214">
        <f t="shared" si="176"/>
        <v>0</v>
      </c>
      <c r="BH615" s="214">
        <f t="shared" si="177"/>
        <v>0</v>
      </c>
      <c r="BI615" s="214">
        <f t="shared" si="178"/>
        <v>0</v>
      </c>
      <c r="BJ615" s="25" t="s">
        <v>82</v>
      </c>
      <c r="BK615" s="214">
        <f t="shared" si="179"/>
        <v>0</v>
      </c>
      <c r="BL615" s="25" t="s">
        <v>375</v>
      </c>
      <c r="BM615" s="25" t="s">
        <v>10150</v>
      </c>
    </row>
    <row r="616" spans="2:65" s="1" customFormat="1" ht="22.5" customHeight="1">
      <c r="B616" s="42"/>
      <c r="C616" s="203" t="s">
        <v>8168</v>
      </c>
      <c r="D616" s="203" t="s">
        <v>311</v>
      </c>
      <c r="E616" s="204" t="s">
        <v>10151</v>
      </c>
      <c r="F616" s="205" t="s">
        <v>10068</v>
      </c>
      <c r="G616" s="206" t="s">
        <v>538</v>
      </c>
      <c r="H616" s="207">
        <v>655.5</v>
      </c>
      <c r="I616" s="208"/>
      <c r="J616" s="209">
        <f t="shared" si="170"/>
        <v>0</v>
      </c>
      <c r="K616" s="205" t="s">
        <v>21</v>
      </c>
      <c r="L616" s="62"/>
      <c r="M616" s="210" t="s">
        <v>21</v>
      </c>
      <c r="N616" s="211" t="s">
        <v>45</v>
      </c>
      <c r="O616" s="43"/>
      <c r="P616" s="212">
        <f t="shared" si="171"/>
        <v>0</v>
      </c>
      <c r="Q616" s="212">
        <v>0</v>
      </c>
      <c r="R616" s="212">
        <f t="shared" si="172"/>
        <v>0</v>
      </c>
      <c r="S616" s="212">
        <v>0</v>
      </c>
      <c r="T616" s="213">
        <f t="shared" si="173"/>
        <v>0</v>
      </c>
      <c r="AR616" s="25" t="s">
        <v>375</v>
      </c>
      <c r="AT616" s="25" t="s">
        <v>311</v>
      </c>
      <c r="AU616" s="25" t="s">
        <v>82</v>
      </c>
      <c r="AY616" s="25" t="s">
        <v>308</v>
      </c>
      <c r="BE616" s="214">
        <f t="shared" si="174"/>
        <v>0</v>
      </c>
      <c r="BF616" s="214">
        <f t="shared" si="175"/>
        <v>0</v>
      </c>
      <c r="BG616" s="214">
        <f t="shared" si="176"/>
        <v>0</v>
      </c>
      <c r="BH616" s="214">
        <f t="shared" si="177"/>
        <v>0</v>
      </c>
      <c r="BI616" s="214">
        <f t="shared" si="178"/>
        <v>0</v>
      </c>
      <c r="BJ616" s="25" t="s">
        <v>82</v>
      </c>
      <c r="BK616" s="214">
        <f t="shared" si="179"/>
        <v>0</v>
      </c>
      <c r="BL616" s="25" t="s">
        <v>375</v>
      </c>
      <c r="BM616" s="25" t="s">
        <v>10152</v>
      </c>
    </row>
    <row r="617" spans="2:65" s="1" customFormat="1" ht="121.5">
      <c r="B617" s="42"/>
      <c r="C617" s="64"/>
      <c r="D617" s="246" t="s">
        <v>1656</v>
      </c>
      <c r="E617" s="64"/>
      <c r="F617" s="290" t="s">
        <v>10070</v>
      </c>
      <c r="G617" s="64"/>
      <c r="H617" s="64"/>
      <c r="I617" s="173"/>
      <c r="J617" s="64"/>
      <c r="K617" s="64"/>
      <c r="L617" s="62"/>
      <c r="M617" s="291"/>
      <c r="N617" s="43"/>
      <c r="O617" s="43"/>
      <c r="P617" s="43"/>
      <c r="Q617" s="43"/>
      <c r="R617" s="43"/>
      <c r="S617" s="43"/>
      <c r="T617" s="79"/>
      <c r="AT617" s="25" t="s">
        <v>1656</v>
      </c>
      <c r="AU617" s="25" t="s">
        <v>82</v>
      </c>
    </row>
    <row r="618" spans="2:65" s="1" customFormat="1" ht="22.5" customHeight="1">
      <c r="B618" s="42"/>
      <c r="C618" s="203" t="s">
        <v>8171</v>
      </c>
      <c r="D618" s="203" t="s">
        <v>311</v>
      </c>
      <c r="E618" s="204" t="s">
        <v>10153</v>
      </c>
      <c r="F618" s="205" t="s">
        <v>10072</v>
      </c>
      <c r="G618" s="206" t="s">
        <v>5275</v>
      </c>
      <c r="H618" s="207">
        <v>46</v>
      </c>
      <c r="I618" s="208"/>
      <c r="J618" s="209">
        <f>ROUND(I618*H618,2)</f>
        <v>0</v>
      </c>
      <c r="K618" s="205" t="s">
        <v>21</v>
      </c>
      <c r="L618" s="62"/>
      <c r="M618" s="210" t="s">
        <v>21</v>
      </c>
      <c r="N618" s="211" t="s">
        <v>45</v>
      </c>
      <c r="O618" s="43"/>
      <c r="P618" s="212">
        <f>O618*H618</f>
        <v>0</v>
      </c>
      <c r="Q618" s="212">
        <v>0</v>
      </c>
      <c r="R618" s="212">
        <f>Q618*H618</f>
        <v>0</v>
      </c>
      <c r="S618" s="212">
        <v>0</v>
      </c>
      <c r="T618" s="213">
        <f>S618*H618</f>
        <v>0</v>
      </c>
      <c r="AR618" s="25" t="s">
        <v>375</v>
      </c>
      <c r="AT618" s="25" t="s">
        <v>311</v>
      </c>
      <c r="AU618" s="25" t="s">
        <v>82</v>
      </c>
      <c r="AY618" s="25" t="s">
        <v>308</v>
      </c>
      <c r="BE618" s="214">
        <f>IF(N618="základní",J618,0)</f>
        <v>0</v>
      </c>
      <c r="BF618" s="214">
        <f>IF(N618="snížená",J618,0)</f>
        <v>0</v>
      </c>
      <c r="BG618" s="214">
        <f>IF(N618="zákl. přenesená",J618,0)</f>
        <v>0</v>
      </c>
      <c r="BH618" s="214">
        <f>IF(N618="sníž. přenesená",J618,0)</f>
        <v>0</v>
      </c>
      <c r="BI618" s="214">
        <f>IF(N618="nulová",J618,0)</f>
        <v>0</v>
      </c>
      <c r="BJ618" s="25" t="s">
        <v>82</v>
      </c>
      <c r="BK618" s="214">
        <f>ROUND(I618*H618,2)</f>
        <v>0</v>
      </c>
      <c r="BL618" s="25" t="s">
        <v>375</v>
      </c>
      <c r="BM618" s="25" t="s">
        <v>10154</v>
      </c>
    </row>
    <row r="619" spans="2:65" s="1" customFormat="1" ht="22.5" customHeight="1">
      <c r="B619" s="42"/>
      <c r="C619" s="203" t="s">
        <v>8174</v>
      </c>
      <c r="D619" s="203" t="s">
        <v>311</v>
      </c>
      <c r="E619" s="204" t="s">
        <v>10155</v>
      </c>
      <c r="F619" s="205" t="s">
        <v>10075</v>
      </c>
      <c r="G619" s="206" t="s">
        <v>5275</v>
      </c>
      <c r="H619" s="207">
        <v>8</v>
      </c>
      <c r="I619" s="208"/>
      <c r="J619" s="209">
        <f>ROUND(I619*H619,2)</f>
        <v>0</v>
      </c>
      <c r="K619" s="205" t="s">
        <v>21</v>
      </c>
      <c r="L619" s="62"/>
      <c r="M619" s="210" t="s">
        <v>21</v>
      </c>
      <c r="N619" s="211" t="s">
        <v>45</v>
      </c>
      <c r="O619" s="43"/>
      <c r="P619" s="212">
        <f>O619*H619</f>
        <v>0</v>
      </c>
      <c r="Q619" s="212">
        <v>0</v>
      </c>
      <c r="R619" s="212">
        <f>Q619*H619</f>
        <v>0</v>
      </c>
      <c r="S619" s="212">
        <v>0</v>
      </c>
      <c r="T619" s="213">
        <f>S619*H619</f>
        <v>0</v>
      </c>
      <c r="AR619" s="25" t="s">
        <v>375</v>
      </c>
      <c r="AT619" s="25" t="s">
        <v>311</v>
      </c>
      <c r="AU619" s="25" t="s">
        <v>82</v>
      </c>
      <c r="AY619" s="25" t="s">
        <v>308</v>
      </c>
      <c r="BE619" s="214">
        <f>IF(N619="základní",J619,0)</f>
        <v>0</v>
      </c>
      <c r="BF619" s="214">
        <f>IF(N619="snížená",J619,0)</f>
        <v>0</v>
      </c>
      <c r="BG619" s="214">
        <f>IF(N619="zákl. přenesená",J619,0)</f>
        <v>0</v>
      </c>
      <c r="BH619" s="214">
        <f>IF(N619="sníž. přenesená",J619,0)</f>
        <v>0</v>
      </c>
      <c r="BI619" s="214">
        <f>IF(N619="nulová",J619,0)</f>
        <v>0</v>
      </c>
      <c r="BJ619" s="25" t="s">
        <v>82</v>
      </c>
      <c r="BK619" s="214">
        <f>ROUND(I619*H619,2)</f>
        <v>0</v>
      </c>
      <c r="BL619" s="25" t="s">
        <v>375</v>
      </c>
      <c r="BM619" s="25" t="s">
        <v>10156</v>
      </c>
    </row>
    <row r="620" spans="2:65" s="11" customFormat="1" ht="37.35" customHeight="1">
      <c r="B620" s="186"/>
      <c r="C620" s="187"/>
      <c r="D620" s="200" t="s">
        <v>73</v>
      </c>
      <c r="E620" s="296" t="s">
        <v>10157</v>
      </c>
      <c r="F620" s="296" t="s">
        <v>10158</v>
      </c>
      <c r="G620" s="187"/>
      <c r="H620" s="187"/>
      <c r="I620" s="190"/>
      <c r="J620" s="297">
        <f>BK620</f>
        <v>0</v>
      </c>
      <c r="K620" s="187"/>
      <c r="L620" s="192"/>
      <c r="M620" s="193"/>
      <c r="N620" s="194"/>
      <c r="O620" s="194"/>
      <c r="P620" s="195">
        <f>SUM(P621:P627)</f>
        <v>0</v>
      </c>
      <c r="Q620" s="194"/>
      <c r="R620" s="195">
        <f>SUM(R621:R627)</f>
        <v>0</v>
      </c>
      <c r="S620" s="194"/>
      <c r="T620" s="196">
        <f>SUM(T621:T627)</f>
        <v>0</v>
      </c>
      <c r="AR620" s="197" t="s">
        <v>84</v>
      </c>
      <c r="AT620" s="198" t="s">
        <v>73</v>
      </c>
      <c r="AU620" s="198" t="s">
        <v>74</v>
      </c>
      <c r="AY620" s="197" t="s">
        <v>308</v>
      </c>
      <c r="BK620" s="199">
        <f>SUM(BK621:BK627)</f>
        <v>0</v>
      </c>
    </row>
    <row r="621" spans="2:65" s="1" customFormat="1" ht="22.5" customHeight="1">
      <c r="B621" s="42"/>
      <c r="C621" s="277" t="s">
        <v>8177</v>
      </c>
      <c r="D621" s="277" t="s">
        <v>1079</v>
      </c>
      <c r="E621" s="278" t="s">
        <v>10159</v>
      </c>
      <c r="F621" s="279" t="s">
        <v>10160</v>
      </c>
      <c r="G621" s="280" t="s">
        <v>5275</v>
      </c>
      <c r="H621" s="281">
        <v>1</v>
      </c>
      <c r="I621" s="282"/>
      <c r="J621" s="283">
        <f t="shared" ref="J621:J627" si="180">ROUND(I621*H621,2)</f>
        <v>0</v>
      </c>
      <c r="K621" s="279" t="s">
        <v>21</v>
      </c>
      <c r="L621" s="284"/>
      <c r="M621" s="285" t="s">
        <v>21</v>
      </c>
      <c r="N621" s="286" t="s">
        <v>45</v>
      </c>
      <c r="O621" s="43"/>
      <c r="P621" s="212">
        <f t="shared" ref="P621:P627" si="181">O621*H621</f>
        <v>0</v>
      </c>
      <c r="Q621" s="212">
        <v>0</v>
      </c>
      <c r="R621" s="212">
        <f t="shared" ref="R621:R627" si="182">Q621*H621</f>
        <v>0</v>
      </c>
      <c r="S621" s="212">
        <v>0</v>
      </c>
      <c r="T621" s="213">
        <f t="shared" ref="T621:T627" si="183">S621*H621</f>
        <v>0</v>
      </c>
      <c r="AR621" s="25" t="s">
        <v>619</v>
      </c>
      <c r="AT621" s="25" t="s">
        <v>1079</v>
      </c>
      <c r="AU621" s="25" t="s">
        <v>82</v>
      </c>
      <c r="AY621" s="25" t="s">
        <v>308</v>
      </c>
      <c r="BE621" s="214">
        <f t="shared" ref="BE621:BE627" si="184">IF(N621="základní",J621,0)</f>
        <v>0</v>
      </c>
      <c r="BF621" s="214">
        <f t="shared" ref="BF621:BF627" si="185">IF(N621="snížená",J621,0)</f>
        <v>0</v>
      </c>
      <c r="BG621" s="214">
        <f t="shared" ref="BG621:BG627" si="186">IF(N621="zákl. přenesená",J621,0)</f>
        <v>0</v>
      </c>
      <c r="BH621" s="214">
        <f t="shared" ref="BH621:BH627" si="187">IF(N621="sníž. přenesená",J621,0)</f>
        <v>0</v>
      </c>
      <c r="BI621" s="214">
        <f t="shared" ref="BI621:BI627" si="188">IF(N621="nulová",J621,0)</f>
        <v>0</v>
      </c>
      <c r="BJ621" s="25" t="s">
        <v>82</v>
      </c>
      <c r="BK621" s="214">
        <f t="shared" ref="BK621:BK627" si="189">ROUND(I621*H621,2)</f>
        <v>0</v>
      </c>
      <c r="BL621" s="25" t="s">
        <v>375</v>
      </c>
      <c r="BM621" s="25" t="s">
        <v>10161</v>
      </c>
    </row>
    <row r="622" spans="2:65" s="1" customFormat="1" ht="22.5" customHeight="1">
      <c r="B622" s="42"/>
      <c r="C622" s="277" t="s">
        <v>8180</v>
      </c>
      <c r="D622" s="277" t="s">
        <v>1079</v>
      </c>
      <c r="E622" s="278" t="s">
        <v>10162</v>
      </c>
      <c r="F622" s="279" t="s">
        <v>10163</v>
      </c>
      <c r="G622" s="280" t="s">
        <v>5275</v>
      </c>
      <c r="H622" s="281">
        <v>4</v>
      </c>
      <c r="I622" s="282"/>
      <c r="J622" s="283">
        <f t="shared" si="180"/>
        <v>0</v>
      </c>
      <c r="K622" s="279" t="s">
        <v>21</v>
      </c>
      <c r="L622" s="284"/>
      <c r="M622" s="285" t="s">
        <v>21</v>
      </c>
      <c r="N622" s="286" t="s">
        <v>45</v>
      </c>
      <c r="O622" s="43"/>
      <c r="P622" s="212">
        <f t="shared" si="181"/>
        <v>0</v>
      </c>
      <c r="Q622" s="212">
        <v>0</v>
      </c>
      <c r="R622" s="212">
        <f t="shared" si="182"/>
        <v>0</v>
      </c>
      <c r="S622" s="212">
        <v>0</v>
      </c>
      <c r="T622" s="213">
        <f t="shared" si="183"/>
        <v>0</v>
      </c>
      <c r="AR622" s="25" t="s">
        <v>619</v>
      </c>
      <c r="AT622" s="25" t="s">
        <v>1079</v>
      </c>
      <c r="AU622" s="25" t="s">
        <v>82</v>
      </c>
      <c r="AY622" s="25" t="s">
        <v>308</v>
      </c>
      <c r="BE622" s="214">
        <f t="shared" si="184"/>
        <v>0</v>
      </c>
      <c r="BF622" s="214">
        <f t="shared" si="185"/>
        <v>0</v>
      </c>
      <c r="BG622" s="214">
        <f t="shared" si="186"/>
        <v>0</v>
      </c>
      <c r="BH622" s="214">
        <f t="shared" si="187"/>
        <v>0</v>
      </c>
      <c r="BI622" s="214">
        <f t="shared" si="188"/>
        <v>0</v>
      </c>
      <c r="BJ622" s="25" t="s">
        <v>82</v>
      </c>
      <c r="BK622" s="214">
        <f t="shared" si="189"/>
        <v>0</v>
      </c>
      <c r="BL622" s="25" t="s">
        <v>375</v>
      </c>
      <c r="BM622" s="25" t="s">
        <v>10164</v>
      </c>
    </row>
    <row r="623" spans="2:65" s="1" customFormat="1" ht="22.5" customHeight="1">
      <c r="B623" s="42"/>
      <c r="C623" s="277" t="s">
        <v>8183</v>
      </c>
      <c r="D623" s="277" t="s">
        <v>1079</v>
      </c>
      <c r="E623" s="278" t="s">
        <v>10165</v>
      </c>
      <c r="F623" s="279" t="s">
        <v>10166</v>
      </c>
      <c r="G623" s="280" t="s">
        <v>5275</v>
      </c>
      <c r="H623" s="281">
        <v>11</v>
      </c>
      <c r="I623" s="282"/>
      <c r="J623" s="283">
        <f t="shared" si="180"/>
        <v>0</v>
      </c>
      <c r="K623" s="279" t="s">
        <v>21</v>
      </c>
      <c r="L623" s="284"/>
      <c r="M623" s="285" t="s">
        <v>21</v>
      </c>
      <c r="N623" s="286" t="s">
        <v>45</v>
      </c>
      <c r="O623" s="43"/>
      <c r="P623" s="212">
        <f t="shared" si="181"/>
        <v>0</v>
      </c>
      <c r="Q623" s="212">
        <v>0</v>
      </c>
      <c r="R623" s="212">
        <f t="shared" si="182"/>
        <v>0</v>
      </c>
      <c r="S623" s="212">
        <v>0</v>
      </c>
      <c r="T623" s="213">
        <f t="shared" si="183"/>
        <v>0</v>
      </c>
      <c r="AR623" s="25" t="s">
        <v>619</v>
      </c>
      <c r="AT623" s="25" t="s">
        <v>1079</v>
      </c>
      <c r="AU623" s="25" t="s">
        <v>82</v>
      </c>
      <c r="AY623" s="25" t="s">
        <v>308</v>
      </c>
      <c r="BE623" s="214">
        <f t="shared" si="184"/>
        <v>0</v>
      </c>
      <c r="BF623" s="214">
        <f t="shared" si="185"/>
        <v>0</v>
      </c>
      <c r="BG623" s="214">
        <f t="shared" si="186"/>
        <v>0</v>
      </c>
      <c r="BH623" s="214">
        <f t="shared" si="187"/>
        <v>0</v>
      </c>
      <c r="BI623" s="214">
        <f t="shared" si="188"/>
        <v>0</v>
      </c>
      <c r="BJ623" s="25" t="s">
        <v>82</v>
      </c>
      <c r="BK623" s="214">
        <f t="shared" si="189"/>
        <v>0</v>
      </c>
      <c r="BL623" s="25" t="s">
        <v>375</v>
      </c>
      <c r="BM623" s="25" t="s">
        <v>10167</v>
      </c>
    </row>
    <row r="624" spans="2:65" s="1" customFormat="1" ht="22.5" customHeight="1">
      <c r="B624" s="42"/>
      <c r="C624" s="277" t="s">
        <v>8186</v>
      </c>
      <c r="D624" s="277" t="s">
        <v>1079</v>
      </c>
      <c r="E624" s="278" t="s">
        <v>10168</v>
      </c>
      <c r="F624" s="279" t="s">
        <v>10169</v>
      </c>
      <c r="G624" s="280" t="s">
        <v>5275</v>
      </c>
      <c r="H624" s="281">
        <v>11</v>
      </c>
      <c r="I624" s="282"/>
      <c r="J624" s="283">
        <f t="shared" si="180"/>
        <v>0</v>
      </c>
      <c r="K624" s="279" t="s">
        <v>21</v>
      </c>
      <c r="L624" s="284"/>
      <c r="M624" s="285" t="s">
        <v>21</v>
      </c>
      <c r="N624" s="286" t="s">
        <v>45</v>
      </c>
      <c r="O624" s="43"/>
      <c r="P624" s="212">
        <f t="shared" si="181"/>
        <v>0</v>
      </c>
      <c r="Q624" s="212">
        <v>0</v>
      </c>
      <c r="R624" s="212">
        <f t="shared" si="182"/>
        <v>0</v>
      </c>
      <c r="S624" s="212">
        <v>0</v>
      </c>
      <c r="T624" s="213">
        <f t="shared" si="183"/>
        <v>0</v>
      </c>
      <c r="AR624" s="25" t="s">
        <v>619</v>
      </c>
      <c r="AT624" s="25" t="s">
        <v>1079</v>
      </c>
      <c r="AU624" s="25" t="s">
        <v>82</v>
      </c>
      <c r="AY624" s="25" t="s">
        <v>308</v>
      </c>
      <c r="BE624" s="214">
        <f t="shared" si="184"/>
        <v>0</v>
      </c>
      <c r="BF624" s="214">
        <f t="shared" si="185"/>
        <v>0</v>
      </c>
      <c r="BG624" s="214">
        <f t="shared" si="186"/>
        <v>0</v>
      </c>
      <c r="BH624" s="214">
        <f t="shared" si="187"/>
        <v>0</v>
      </c>
      <c r="BI624" s="214">
        <f t="shared" si="188"/>
        <v>0</v>
      </c>
      <c r="BJ624" s="25" t="s">
        <v>82</v>
      </c>
      <c r="BK624" s="214">
        <f t="shared" si="189"/>
        <v>0</v>
      </c>
      <c r="BL624" s="25" t="s">
        <v>375</v>
      </c>
      <c r="BM624" s="25" t="s">
        <v>10170</v>
      </c>
    </row>
    <row r="625" spans="2:65" s="1" customFormat="1" ht="22.5" customHeight="1">
      <c r="B625" s="42"/>
      <c r="C625" s="277" t="s">
        <v>8189</v>
      </c>
      <c r="D625" s="277" t="s">
        <v>1079</v>
      </c>
      <c r="E625" s="278" t="s">
        <v>10171</v>
      </c>
      <c r="F625" s="279" t="s">
        <v>10172</v>
      </c>
      <c r="G625" s="280" t="s">
        <v>5275</v>
      </c>
      <c r="H625" s="281">
        <v>11</v>
      </c>
      <c r="I625" s="282"/>
      <c r="J625" s="283">
        <f t="shared" si="180"/>
        <v>0</v>
      </c>
      <c r="K625" s="279" t="s">
        <v>21</v>
      </c>
      <c r="L625" s="284"/>
      <c r="M625" s="285" t="s">
        <v>21</v>
      </c>
      <c r="N625" s="286" t="s">
        <v>45</v>
      </c>
      <c r="O625" s="43"/>
      <c r="P625" s="212">
        <f t="shared" si="181"/>
        <v>0</v>
      </c>
      <c r="Q625" s="212">
        <v>0</v>
      </c>
      <c r="R625" s="212">
        <f t="shared" si="182"/>
        <v>0</v>
      </c>
      <c r="S625" s="212">
        <v>0</v>
      </c>
      <c r="T625" s="213">
        <f t="shared" si="183"/>
        <v>0</v>
      </c>
      <c r="AR625" s="25" t="s">
        <v>619</v>
      </c>
      <c r="AT625" s="25" t="s">
        <v>1079</v>
      </c>
      <c r="AU625" s="25" t="s">
        <v>82</v>
      </c>
      <c r="AY625" s="25" t="s">
        <v>308</v>
      </c>
      <c r="BE625" s="214">
        <f t="shared" si="184"/>
        <v>0</v>
      </c>
      <c r="BF625" s="214">
        <f t="shared" si="185"/>
        <v>0</v>
      </c>
      <c r="BG625" s="214">
        <f t="shared" si="186"/>
        <v>0</v>
      </c>
      <c r="BH625" s="214">
        <f t="shared" si="187"/>
        <v>0</v>
      </c>
      <c r="BI625" s="214">
        <f t="shared" si="188"/>
        <v>0</v>
      </c>
      <c r="BJ625" s="25" t="s">
        <v>82</v>
      </c>
      <c r="BK625" s="214">
        <f t="shared" si="189"/>
        <v>0</v>
      </c>
      <c r="BL625" s="25" t="s">
        <v>375</v>
      </c>
      <c r="BM625" s="25" t="s">
        <v>10173</v>
      </c>
    </row>
    <row r="626" spans="2:65" s="1" customFormat="1" ht="22.5" customHeight="1">
      <c r="B626" s="42"/>
      <c r="C626" s="277" t="s">
        <v>8191</v>
      </c>
      <c r="D626" s="277" t="s">
        <v>1079</v>
      </c>
      <c r="E626" s="278" t="s">
        <v>9971</v>
      </c>
      <c r="F626" s="279" t="s">
        <v>9972</v>
      </c>
      <c r="G626" s="280" t="s">
        <v>538</v>
      </c>
      <c r="H626" s="281">
        <v>88</v>
      </c>
      <c r="I626" s="282"/>
      <c r="J626" s="283">
        <f t="shared" si="180"/>
        <v>0</v>
      </c>
      <c r="K626" s="279" t="s">
        <v>21</v>
      </c>
      <c r="L626" s="284"/>
      <c r="M626" s="285" t="s">
        <v>21</v>
      </c>
      <c r="N626" s="286" t="s">
        <v>45</v>
      </c>
      <c r="O626" s="43"/>
      <c r="P626" s="212">
        <f t="shared" si="181"/>
        <v>0</v>
      </c>
      <c r="Q626" s="212">
        <v>0</v>
      </c>
      <c r="R626" s="212">
        <f t="shared" si="182"/>
        <v>0</v>
      </c>
      <c r="S626" s="212">
        <v>0</v>
      </c>
      <c r="T626" s="213">
        <f t="shared" si="183"/>
        <v>0</v>
      </c>
      <c r="AR626" s="25" t="s">
        <v>619</v>
      </c>
      <c r="AT626" s="25" t="s">
        <v>1079</v>
      </c>
      <c r="AU626" s="25" t="s">
        <v>82</v>
      </c>
      <c r="AY626" s="25" t="s">
        <v>308</v>
      </c>
      <c r="BE626" s="214">
        <f t="shared" si="184"/>
        <v>0</v>
      </c>
      <c r="BF626" s="214">
        <f t="shared" si="185"/>
        <v>0</v>
      </c>
      <c r="BG626" s="214">
        <f t="shared" si="186"/>
        <v>0</v>
      </c>
      <c r="BH626" s="214">
        <f t="shared" si="187"/>
        <v>0</v>
      </c>
      <c r="BI626" s="214">
        <f t="shared" si="188"/>
        <v>0</v>
      </c>
      <c r="BJ626" s="25" t="s">
        <v>82</v>
      </c>
      <c r="BK626" s="214">
        <f t="shared" si="189"/>
        <v>0</v>
      </c>
      <c r="BL626" s="25" t="s">
        <v>375</v>
      </c>
      <c r="BM626" s="25" t="s">
        <v>10174</v>
      </c>
    </row>
    <row r="627" spans="2:65" s="1" customFormat="1" ht="22.5" customHeight="1">
      <c r="B627" s="42"/>
      <c r="C627" s="277" t="s">
        <v>8193</v>
      </c>
      <c r="D627" s="277" t="s">
        <v>1079</v>
      </c>
      <c r="E627" s="278" t="s">
        <v>10175</v>
      </c>
      <c r="F627" s="279" t="s">
        <v>10176</v>
      </c>
      <c r="G627" s="280" t="s">
        <v>538</v>
      </c>
      <c r="H627" s="281">
        <v>88</v>
      </c>
      <c r="I627" s="282"/>
      <c r="J627" s="283">
        <f t="shared" si="180"/>
        <v>0</v>
      </c>
      <c r="K627" s="279" t="s">
        <v>21</v>
      </c>
      <c r="L627" s="284"/>
      <c r="M627" s="285" t="s">
        <v>21</v>
      </c>
      <c r="N627" s="286" t="s">
        <v>45</v>
      </c>
      <c r="O627" s="43"/>
      <c r="P627" s="212">
        <f t="shared" si="181"/>
        <v>0</v>
      </c>
      <c r="Q627" s="212">
        <v>0</v>
      </c>
      <c r="R627" s="212">
        <f t="shared" si="182"/>
        <v>0</v>
      </c>
      <c r="S627" s="212">
        <v>0</v>
      </c>
      <c r="T627" s="213">
        <f t="shared" si="183"/>
        <v>0</v>
      </c>
      <c r="AR627" s="25" t="s">
        <v>619</v>
      </c>
      <c r="AT627" s="25" t="s">
        <v>1079</v>
      </c>
      <c r="AU627" s="25" t="s">
        <v>82</v>
      </c>
      <c r="AY627" s="25" t="s">
        <v>308</v>
      </c>
      <c r="BE627" s="214">
        <f t="shared" si="184"/>
        <v>0</v>
      </c>
      <c r="BF627" s="214">
        <f t="shared" si="185"/>
        <v>0</v>
      </c>
      <c r="BG627" s="214">
        <f t="shared" si="186"/>
        <v>0</v>
      </c>
      <c r="BH627" s="214">
        <f t="shared" si="187"/>
        <v>0</v>
      </c>
      <c r="BI627" s="214">
        <f t="shared" si="188"/>
        <v>0</v>
      </c>
      <c r="BJ627" s="25" t="s">
        <v>82</v>
      </c>
      <c r="BK627" s="214">
        <f t="shared" si="189"/>
        <v>0</v>
      </c>
      <c r="BL627" s="25" t="s">
        <v>375</v>
      </c>
      <c r="BM627" s="25" t="s">
        <v>10177</v>
      </c>
    </row>
    <row r="628" spans="2:65" s="11" customFormat="1" ht="37.35" customHeight="1">
      <c r="B628" s="186"/>
      <c r="C628" s="187"/>
      <c r="D628" s="200" t="s">
        <v>73</v>
      </c>
      <c r="E628" s="296" t="s">
        <v>10178</v>
      </c>
      <c r="F628" s="296" t="s">
        <v>10179</v>
      </c>
      <c r="G628" s="187"/>
      <c r="H628" s="187"/>
      <c r="I628" s="190"/>
      <c r="J628" s="297">
        <f>BK628</f>
        <v>0</v>
      </c>
      <c r="K628" s="187"/>
      <c r="L628" s="192"/>
      <c r="M628" s="193"/>
      <c r="N628" s="194"/>
      <c r="O628" s="194"/>
      <c r="P628" s="195">
        <f>SUM(P629:P635)</f>
        <v>0</v>
      </c>
      <c r="Q628" s="194"/>
      <c r="R628" s="195">
        <f>SUM(R629:R635)</f>
        <v>0</v>
      </c>
      <c r="S628" s="194"/>
      <c r="T628" s="196">
        <f>SUM(T629:T635)</f>
        <v>0</v>
      </c>
      <c r="AR628" s="197" t="s">
        <v>84</v>
      </c>
      <c r="AT628" s="198" t="s">
        <v>73</v>
      </c>
      <c r="AU628" s="198" t="s">
        <v>74</v>
      </c>
      <c r="AY628" s="197" t="s">
        <v>308</v>
      </c>
      <c r="BK628" s="199">
        <f>SUM(BK629:BK635)</f>
        <v>0</v>
      </c>
    </row>
    <row r="629" spans="2:65" s="1" customFormat="1" ht="22.5" customHeight="1">
      <c r="B629" s="42"/>
      <c r="C629" s="203" t="s">
        <v>8195</v>
      </c>
      <c r="D629" s="203" t="s">
        <v>311</v>
      </c>
      <c r="E629" s="204" t="s">
        <v>10180</v>
      </c>
      <c r="F629" s="205" t="s">
        <v>10160</v>
      </c>
      <c r="G629" s="206" t="s">
        <v>5275</v>
      </c>
      <c r="H629" s="207">
        <v>1</v>
      </c>
      <c r="I629" s="208"/>
      <c r="J629" s="209">
        <f t="shared" ref="J629:J635" si="190">ROUND(I629*H629,2)</f>
        <v>0</v>
      </c>
      <c r="K629" s="205" t="s">
        <v>21</v>
      </c>
      <c r="L629" s="62"/>
      <c r="M629" s="210" t="s">
        <v>21</v>
      </c>
      <c r="N629" s="211" t="s">
        <v>45</v>
      </c>
      <c r="O629" s="43"/>
      <c r="P629" s="212">
        <f t="shared" ref="P629:P635" si="191">O629*H629</f>
        <v>0</v>
      </c>
      <c r="Q629" s="212">
        <v>0</v>
      </c>
      <c r="R629" s="212">
        <f t="shared" ref="R629:R635" si="192">Q629*H629</f>
        <v>0</v>
      </c>
      <c r="S629" s="212">
        <v>0</v>
      </c>
      <c r="T629" s="213">
        <f t="shared" ref="T629:T635" si="193">S629*H629</f>
        <v>0</v>
      </c>
      <c r="AR629" s="25" t="s">
        <v>375</v>
      </c>
      <c r="AT629" s="25" t="s">
        <v>311</v>
      </c>
      <c r="AU629" s="25" t="s">
        <v>82</v>
      </c>
      <c r="AY629" s="25" t="s">
        <v>308</v>
      </c>
      <c r="BE629" s="214">
        <f t="shared" ref="BE629:BE635" si="194">IF(N629="základní",J629,0)</f>
        <v>0</v>
      </c>
      <c r="BF629" s="214">
        <f t="shared" ref="BF629:BF635" si="195">IF(N629="snížená",J629,0)</f>
        <v>0</v>
      </c>
      <c r="BG629" s="214">
        <f t="shared" ref="BG629:BG635" si="196">IF(N629="zákl. přenesená",J629,0)</f>
        <v>0</v>
      </c>
      <c r="BH629" s="214">
        <f t="shared" ref="BH629:BH635" si="197">IF(N629="sníž. přenesená",J629,0)</f>
        <v>0</v>
      </c>
      <c r="BI629" s="214">
        <f t="shared" ref="BI629:BI635" si="198">IF(N629="nulová",J629,0)</f>
        <v>0</v>
      </c>
      <c r="BJ629" s="25" t="s">
        <v>82</v>
      </c>
      <c r="BK629" s="214">
        <f t="shared" ref="BK629:BK635" si="199">ROUND(I629*H629,2)</f>
        <v>0</v>
      </c>
      <c r="BL629" s="25" t="s">
        <v>375</v>
      </c>
      <c r="BM629" s="25" t="s">
        <v>10181</v>
      </c>
    </row>
    <row r="630" spans="2:65" s="1" customFormat="1" ht="22.5" customHeight="1">
      <c r="B630" s="42"/>
      <c r="C630" s="203" t="s">
        <v>8198</v>
      </c>
      <c r="D630" s="203" t="s">
        <v>311</v>
      </c>
      <c r="E630" s="204" t="s">
        <v>10182</v>
      </c>
      <c r="F630" s="205" t="s">
        <v>10163</v>
      </c>
      <c r="G630" s="206" t="s">
        <v>5275</v>
      </c>
      <c r="H630" s="207">
        <v>4</v>
      </c>
      <c r="I630" s="208"/>
      <c r="J630" s="209">
        <f t="shared" si="190"/>
        <v>0</v>
      </c>
      <c r="K630" s="205" t="s">
        <v>21</v>
      </c>
      <c r="L630" s="62"/>
      <c r="M630" s="210" t="s">
        <v>21</v>
      </c>
      <c r="N630" s="211" t="s">
        <v>45</v>
      </c>
      <c r="O630" s="43"/>
      <c r="P630" s="212">
        <f t="shared" si="191"/>
        <v>0</v>
      </c>
      <c r="Q630" s="212">
        <v>0</v>
      </c>
      <c r="R630" s="212">
        <f t="shared" si="192"/>
        <v>0</v>
      </c>
      <c r="S630" s="212">
        <v>0</v>
      </c>
      <c r="T630" s="213">
        <f t="shared" si="193"/>
        <v>0</v>
      </c>
      <c r="AR630" s="25" t="s">
        <v>375</v>
      </c>
      <c r="AT630" s="25" t="s">
        <v>311</v>
      </c>
      <c r="AU630" s="25" t="s">
        <v>82</v>
      </c>
      <c r="AY630" s="25" t="s">
        <v>308</v>
      </c>
      <c r="BE630" s="214">
        <f t="shared" si="194"/>
        <v>0</v>
      </c>
      <c r="BF630" s="214">
        <f t="shared" si="195"/>
        <v>0</v>
      </c>
      <c r="BG630" s="214">
        <f t="shared" si="196"/>
        <v>0</v>
      </c>
      <c r="BH630" s="214">
        <f t="shared" si="197"/>
        <v>0</v>
      </c>
      <c r="BI630" s="214">
        <f t="shared" si="198"/>
        <v>0</v>
      </c>
      <c r="BJ630" s="25" t="s">
        <v>82</v>
      </c>
      <c r="BK630" s="214">
        <f t="shared" si="199"/>
        <v>0</v>
      </c>
      <c r="BL630" s="25" t="s">
        <v>375</v>
      </c>
      <c r="BM630" s="25" t="s">
        <v>10183</v>
      </c>
    </row>
    <row r="631" spans="2:65" s="1" customFormat="1" ht="22.5" customHeight="1">
      <c r="B631" s="42"/>
      <c r="C631" s="203" t="s">
        <v>8200</v>
      </c>
      <c r="D631" s="203" t="s">
        <v>311</v>
      </c>
      <c r="E631" s="204" t="s">
        <v>10184</v>
      </c>
      <c r="F631" s="205" t="s">
        <v>10166</v>
      </c>
      <c r="G631" s="206" t="s">
        <v>5275</v>
      </c>
      <c r="H631" s="207">
        <v>11</v>
      </c>
      <c r="I631" s="208"/>
      <c r="J631" s="209">
        <f t="shared" si="190"/>
        <v>0</v>
      </c>
      <c r="K631" s="205" t="s">
        <v>21</v>
      </c>
      <c r="L631" s="62"/>
      <c r="M631" s="210" t="s">
        <v>21</v>
      </c>
      <c r="N631" s="211" t="s">
        <v>45</v>
      </c>
      <c r="O631" s="43"/>
      <c r="P631" s="212">
        <f t="shared" si="191"/>
        <v>0</v>
      </c>
      <c r="Q631" s="212">
        <v>0</v>
      </c>
      <c r="R631" s="212">
        <f t="shared" si="192"/>
        <v>0</v>
      </c>
      <c r="S631" s="212">
        <v>0</v>
      </c>
      <c r="T631" s="213">
        <f t="shared" si="193"/>
        <v>0</v>
      </c>
      <c r="AR631" s="25" t="s">
        <v>375</v>
      </c>
      <c r="AT631" s="25" t="s">
        <v>311</v>
      </c>
      <c r="AU631" s="25" t="s">
        <v>82</v>
      </c>
      <c r="AY631" s="25" t="s">
        <v>308</v>
      </c>
      <c r="BE631" s="214">
        <f t="shared" si="194"/>
        <v>0</v>
      </c>
      <c r="BF631" s="214">
        <f t="shared" si="195"/>
        <v>0</v>
      </c>
      <c r="BG631" s="214">
        <f t="shared" si="196"/>
        <v>0</v>
      </c>
      <c r="BH631" s="214">
        <f t="shared" si="197"/>
        <v>0</v>
      </c>
      <c r="BI631" s="214">
        <f t="shared" si="198"/>
        <v>0</v>
      </c>
      <c r="BJ631" s="25" t="s">
        <v>82</v>
      </c>
      <c r="BK631" s="214">
        <f t="shared" si="199"/>
        <v>0</v>
      </c>
      <c r="BL631" s="25" t="s">
        <v>375</v>
      </c>
      <c r="BM631" s="25" t="s">
        <v>10185</v>
      </c>
    </row>
    <row r="632" spans="2:65" s="1" customFormat="1" ht="22.5" customHeight="1">
      <c r="B632" s="42"/>
      <c r="C632" s="203" t="s">
        <v>8202</v>
      </c>
      <c r="D632" s="203" t="s">
        <v>311</v>
      </c>
      <c r="E632" s="204" t="s">
        <v>10186</v>
      </c>
      <c r="F632" s="205" t="s">
        <v>10169</v>
      </c>
      <c r="G632" s="206" t="s">
        <v>5275</v>
      </c>
      <c r="H632" s="207">
        <v>11</v>
      </c>
      <c r="I632" s="208"/>
      <c r="J632" s="209">
        <f t="shared" si="190"/>
        <v>0</v>
      </c>
      <c r="K632" s="205" t="s">
        <v>21</v>
      </c>
      <c r="L632" s="62"/>
      <c r="M632" s="210" t="s">
        <v>21</v>
      </c>
      <c r="N632" s="211" t="s">
        <v>45</v>
      </c>
      <c r="O632" s="43"/>
      <c r="P632" s="212">
        <f t="shared" si="191"/>
        <v>0</v>
      </c>
      <c r="Q632" s="212">
        <v>0</v>
      </c>
      <c r="R632" s="212">
        <f t="shared" si="192"/>
        <v>0</v>
      </c>
      <c r="S632" s="212">
        <v>0</v>
      </c>
      <c r="T632" s="213">
        <f t="shared" si="193"/>
        <v>0</v>
      </c>
      <c r="AR632" s="25" t="s">
        <v>375</v>
      </c>
      <c r="AT632" s="25" t="s">
        <v>311</v>
      </c>
      <c r="AU632" s="25" t="s">
        <v>82</v>
      </c>
      <c r="AY632" s="25" t="s">
        <v>308</v>
      </c>
      <c r="BE632" s="214">
        <f t="shared" si="194"/>
        <v>0</v>
      </c>
      <c r="BF632" s="214">
        <f t="shared" si="195"/>
        <v>0</v>
      </c>
      <c r="BG632" s="214">
        <f t="shared" si="196"/>
        <v>0</v>
      </c>
      <c r="BH632" s="214">
        <f t="shared" si="197"/>
        <v>0</v>
      </c>
      <c r="BI632" s="214">
        <f t="shared" si="198"/>
        <v>0</v>
      </c>
      <c r="BJ632" s="25" t="s">
        <v>82</v>
      </c>
      <c r="BK632" s="214">
        <f t="shared" si="199"/>
        <v>0</v>
      </c>
      <c r="BL632" s="25" t="s">
        <v>375</v>
      </c>
      <c r="BM632" s="25" t="s">
        <v>10187</v>
      </c>
    </row>
    <row r="633" spans="2:65" s="1" customFormat="1" ht="22.5" customHeight="1">
      <c r="B633" s="42"/>
      <c r="C633" s="203" t="s">
        <v>8204</v>
      </c>
      <c r="D633" s="203" t="s">
        <v>311</v>
      </c>
      <c r="E633" s="204" t="s">
        <v>10188</v>
      </c>
      <c r="F633" s="205" t="s">
        <v>10172</v>
      </c>
      <c r="G633" s="206" t="s">
        <v>5275</v>
      </c>
      <c r="H633" s="207">
        <v>11</v>
      </c>
      <c r="I633" s="208"/>
      <c r="J633" s="209">
        <f t="shared" si="190"/>
        <v>0</v>
      </c>
      <c r="K633" s="205" t="s">
        <v>21</v>
      </c>
      <c r="L633" s="62"/>
      <c r="M633" s="210" t="s">
        <v>21</v>
      </c>
      <c r="N633" s="211" t="s">
        <v>45</v>
      </c>
      <c r="O633" s="43"/>
      <c r="P633" s="212">
        <f t="shared" si="191"/>
        <v>0</v>
      </c>
      <c r="Q633" s="212">
        <v>0</v>
      </c>
      <c r="R633" s="212">
        <f t="shared" si="192"/>
        <v>0</v>
      </c>
      <c r="S633" s="212">
        <v>0</v>
      </c>
      <c r="T633" s="213">
        <f t="shared" si="193"/>
        <v>0</v>
      </c>
      <c r="AR633" s="25" t="s">
        <v>375</v>
      </c>
      <c r="AT633" s="25" t="s">
        <v>311</v>
      </c>
      <c r="AU633" s="25" t="s">
        <v>82</v>
      </c>
      <c r="AY633" s="25" t="s">
        <v>308</v>
      </c>
      <c r="BE633" s="214">
        <f t="shared" si="194"/>
        <v>0</v>
      </c>
      <c r="BF633" s="214">
        <f t="shared" si="195"/>
        <v>0</v>
      </c>
      <c r="BG633" s="214">
        <f t="shared" si="196"/>
        <v>0</v>
      </c>
      <c r="BH633" s="214">
        <f t="shared" si="197"/>
        <v>0</v>
      </c>
      <c r="BI633" s="214">
        <f t="shared" si="198"/>
        <v>0</v>
      </c>
      <c r="BJ633" s="25" t="s">
        <v>82</v>
      </c>
      <c r="BK633" s="214">
        <f t="shared" si="199"/>
        <v>0</v>
      </c>
      <c r="BL633" s="25" t="s">
        <v>375</v>
      </c>
      <c r="BM633" s="25" t="s">
        <v>10189</v>
      </c>
    </row>
    <row r="634" spans="2:65" s="1" customFormat="1" ht="22.5" customHeight="1">
      <c r="B634" s="42"/>
      <c r="C634" s="203" t="s">
        <v>8207</v>
      </c>
      <c r="D634" s="203" t="s">
        <v>311</v>
      </c>
      <c r="E634" s="204" t="s">
        <v>10083</v>
      </c>
      <c r="F634" s="205" t="s">
        <v>9972</v>
      </c>
      <c r="G634" s="206" t="s">
        <v>538</v>
      </c>
      <c r="H634" s="207">
        <v>88</v>
      </c>
      <c r="I634" s="208"/>
      <c r="J634" s="209">
        <f t="shared" si="190"/>
        <v>0</v>
      </c>
      <c r="K634" s="205" t="s">
        <v>21</v>
      </c>
      <c r="L634" s="62"/>
      <c r="M634" s="210" t="s">
        <v>21</v>
      </c>
      <c r="N634" s="211" t="s">
        <v>45</v>
      </c>
      <c r="O634" s="43"/>
      <c r="P634" s="212">
        <f t="shared" si="191"/>
        <v>0</v>
      </c>
      <c r="Q634" s="212">
        <v>0</v>
      </c>
      <c r="R634" s="212">
        <f t="shared" si="192"/>
        <v>0</v>
      </c>
      <c r="S634" s="212">
        <v>0</v>
      </c>
      <c r="T634" s="213">
        <f t="shared" si="193"/>
        <v>0</v>
      </c>
      <c r="AR634" s="25" t="s">
        <v>375</v>
      </c>
      <c r="AT634" s="25" t="s">
        <v>311</v>
      </c>
      <c r="AU634" s="25" t="s">
        <v>82</v>
      </c>
      <c r="AY634" s="25" t="s">
        <v>308</v>
      </c>
      <c r="BE634" s="214">
        <f t="shared" si="194"/>
        <v>0</v>
      </c>
      <c r="BF634" s="214">
        <f t="shared" si="195"/>
        <v>0</v>
      </c>
      <c r="BG634" s="214">
        <f t="shared" si="196"/>
        <v>0</v>
      </c>
      <c r="BH634" s="214">
        <f t="shared" si="197"/>
        <v>0</v>
      </c>
      <c r="BI634" s="214">
        <f t="shared" si="198"/>
        <v>0</v>
      </c>
      <c r="BJ634" s="25" t="s">
        <v>82</v>
      </c>
      <c r="BK634" s="214">
        <f t="shared" si="199"/>
        <v>0</v>
      </c>
      <c r="BL634" s="25" t="s">
        <v>375</v>
      </c>
      <c r="BM634" s="25" t="s">
        <v>10190</v>
      </c>
    </row>
    <row r="635" spans="2:65" s="1" customFormat="1" ht="22.5" customHeight="1">
      <c r="B635" s="42"/>
      <c r="C635" s="203" t="s">
        <v>8209</v>
      </c>
      <c r="D635" s="203" t="s">
        <v>311</v>
      </c>
      <c r="E635" s="204" t="s">
        <v>10191</v>
      </c>
      <c r="F635" s="205" t="s">
        <v>10176</v>
      </c>
      <c r="G635" s="206" t="s">
        <v>538</v>
      </c>
      <c r="H635" s="207">
        <v>88</v>
      </c>
      <c r="I635" s="208"/>
      <c r="J635" s="209">
        <f t="shared" si="190"/>
        <v>0</v>
      </c>
      <c r="K635" s="205" t="s">
        <v>21</v>
      </c>
      <c r="L635" s="62"/>
      <c r="M635" s="210" t="s">
        <v>21</v>
      </c>
      <c r="N635" s="211" t="s">
        <v>45</v>
      </c>
      <c r="O635" s="43"/>
      <c r="P635" s="212">
        <f t="shared" si="191"/>
        <v>0</v>
      </c>
      <c r="Q635" s="212">
        <v>0</v>
      </c>
      <c r="R635" s="212">
        <f t="shared" si="192"/>
        <v>0</v>
      </c>
      <c r="S635" s="212">
        <v>0</v>
      </c>
      <c r="T635" s="213">
        <f t="shared" si="193"/>
        <v>0</v>
      </c>
      <c r="AR635" s="25" t="s">
        <v>375</v>
      </c>
      <c r="AT635" s="25" t="s">
        <v>311</v>
      </c>
      <c r="AU635" s="25" t="s">
        <v>82</v>
      </c>
      <c r="AY635" s="25" t="s">
        <v>308</v>
      </c>
      <c r="BE635" s="214">
        <f t="shared" si="194"/>
        <v>0</v>
      </c>
      <c r="BF635" s="214">
        <f t="shared" si="195"/>
        <v>0</v>
      </c>
      <c r="BG635" s="214">
        <f t="shared" si="196"/>
        <v>0</v>
      </c>
      <c r="BH635" s="214">
        <f t="shared" si="197"/>
        <v>0</v>
      </c>
      <c r="BI635" s="214">
        <f t="shared" si="198"/>
        <v>0</v>
      </c>
      <c r="BJ635" s="25" t="s">
        <v>82</v>
      </c>
      <c r="BK635" s="214">
        <f t="shared" si="199"/>
        <v>0</v>
      </c>
      <c r="BL635" s="25" t="s">
        <v>375</v>
      </c>
      <c r="BM635" s="25" t="s">
        <v>10192</v>
      </c>
    </row>
    <row r="636" spans="2:65" s="11" customFormat="1" ht="37.35" customHeight="1">
      <c r="B636" s="186"/>
      <c r="C636" s="187"/>
      <c r="D636" s="200" t="s">
        <v>73</v>
      </c>
      <c r="E636" s="296" t="s">
        <v>10193</v>
      </c>
      <c r="F636" s="296" t="s">
        <v>10194</v>
      </c>
      <c r="G636" s="187"/>
      <c r="H636" s="187"/>
      <c r="I636" s="190"/>
      <c r="J636" s="297">
        <f>BK636</f>
        <v>0</v>
      </c>
      <c r="K636" s="187"/>
      <c r="L636" s="192"/>
      <c r="M636" s="193"/>
      <c r="N636" s="194"/>
      <c r="O636" s="194"/>
      <c r="P636" s="195">
        <f>SUM(P637:P680)</f>
        <v>0</v>
      </c>
      <c r="Q636" s="194"/>
      <c r="R636" s="195">
        <f>SUM(R637:R680)</f>
        <v>0</v>
      </c>
      <c r="S636" s="194"/>
      <c r="T636" s="196">
        <f>SUM(T637:T680)</f>
        <v>0</v>
      </c>
      <c r="AR636" s="197" t="s">
        <v>84</v>
      </c>
      <c r="AT636" s="198" t="s">
        <v>73</v>
      </c>
      <c r="AU636" s="198" t="s">
        <v>74</v>
      </c>
      <c r="AY636" s="197" t="s">
        <v>308</v>
      </c>
      <c r="BK636" s="199">
        <f>SUM(BK637:BK680)</f>
        <v>0</v>
      </c>
    </row>
    <row r="637" spans="2:65" s="1" customFormat="1" ht="31.5" customHeight="1">
      <c r="B637" s="42"/>
      <c r="C637" s="277" t="s">
        <v>8211</v>
      </c>
      <c r="D637" s="277" t="s">
        <v>1079</v>
      </c>
      <c r="E637" s="278" t="s">
        <v>10195</v>
      </c>
      <c r="F637" s="279" t="s">
        <v>10196</v>
      </c>
      <c r="G637" s="280" t="s">
        <v>5275</v>
      </c>
      <c r="H637" s="281">
        <v>44</v>
      </c>
      <c r="I637" s="282"/>
      <c r="J637" s="283">
        <f t="shared" ref="J637:J680" si="200">ROUND(I637*H637,2)</f>
        <v>0</v>
      </c>
      <c r="K637" s="279" t="s">
        <v>21</v>
      </c>
      <c r="L637" s="284"/>
      <c r="M637" s="285" t="s">
        <v>21</v>
      </c>
      <c r="N637" s="286" t="s">
        <v>45</v>
      </c>
      <c r="O637" s="43"/>
      <c r="P637" s="212">
        <f t="shared" ref="P637:P680" si="201">O637*H637</f>
        <v>0</v>
      </c>
      <c r="Q637" s="212">
        <v>0</v>
      </c>
      <c r="R637" s="212">
        <f t="shared" ref="R637:R680" si="202">Q637*H637</f>
        <v>0</v>
      </c>
      <c r="S637" s="212">
        <v>0</v>
      </c>
      <c r="T637" s="213">
        <f t="shared" ref="T637:T680" si="203">S637*H637</f>
        <v>0</v>
      </c>
      <c r="AR637" s="25" t="s">
        <v>619</v>
      </c>
      <c r="AT637" s="25" t="s">
        <v>1079</v>
      </c>
      <c r="AU637" s="25" t="s">
        <v>82</v>
      </c>
      <c r="AY637" s="25" t="s">
        <v>308</v>
      </c>
      <c r="BE637" s="214">
        <f t="shared" ref="BE637:BE680" si="204">IF(N637="základní",J637,0)</f>
        <v>0</v>
      </c>
      <c r="BF637" s="214">
        <f t="shared" ref="BF637:BF680" si="205">IF(N637="snížená",J637,0)</f>
        <v>0</v>
      </c>
      <c r="BG637" s="214">
        <f t="shared" ref="BG637:BG680" si="206">IF(N637="zákl. přenesená",J637,0)</f>
        <v>0</v>
      </c>
      <c r="BH637" s="214">
        <f t="shared" ref="BH637:BH680" si="207">IF(N637="sníž. přenesená",J637,0)</f>
        <v>0</v>
      </c>
      <c r="BI637" s="214">
        <f t="shared" ref="BI637:BI680" si="208">IF(N637="nulová",J637,0)</f>
        <v>0</v>
      </c>
      <c r="BJ637" s="25" t="s">
        <v>82</v>
      </c>
      <c r="BK637" s="214">
        <f t="shared" ref="BK637:BK680" si="209">ROUND(I637*H637,2)</f>
        <v>0</v>
      </c>
      <c r="BL637" s="25" t="s">
        <v>375</v>
      </c>
      <c r="BM637" s="25" t="s">
        <v>10197</v>
      </c>
    </row>
    <row r="638" spans="2:65" s="1" customFormat="1" ht="31.5" customHeight="1">
      <c r="B638" s="42"/>
      <c r="C638" s="277" t="s">
        <v>8213</v>
      </c>
      <c r="D638" s="277" t="s">
        <v>1079</v>
      </c>
      <c r="E638" s="278" t="s">
        <v>10198</v>
      </c>
      <c r="F638" s="279" t="s">
        <v>10199</v>
      </c>
      <c r="G638" s="280" t="s">
        <v>5275</v>
      </c>
      <c r="H638" s="281">
        <v>24</v>
      </c>
      <c r="I638" s="282"/>
      <c r="J638" s="283">
        <f t="shared" si="200"/>
        <v>0</v>
      </c>
      <c r="K638" s="279" t="s">
        <v>21</v>
      </c>
      <c r="L638" s="284"/>
      <c r="M638" s="285" t="s">
        <v>21</v>
      </c>
      <c r="N638" s="286" t="s">
        <v>45</v>
      </c>
      <c r="O638" s="43"/>
      <c r="P638" s="212">
        <f t="shared" si="201"/>
        <v>0</v>
      </c>
      <c r="Q638" s="212">
        <v>0</v>
      </c>
      <c r="R638" s="212">
        <f t="shared" si="202"/>
        <v>0</v>
      </c>
      <c r="S638" s="212">
        <v>0</v>
      </c>
      <c r="T638" s="213">
        <f t="shared" si="203"/>
        <v>0</v>
      </c>
      <c r="AR638" s="25" t="s">
        <v>619</v>
      </c>
      <c r="AT638" s="25" t="s">
        <v>1079</v>
      </c>
      <c r="AU638" s="25" t="s">
        <v>82</v>
      </c>
      <c r="AY638" s="25" t="s">
        <v>308</v>
      </c>
      <c r="BE638" s="214">
        <f t="shared" si="204"/>
        <v>0</v>
      </c>
      <c r="BF638" s="214">
        <f t="shared" si="205"/>
        <v>0</v>
      </c>
      <c r="BG638" s="214">
        <f t="shared" si="206"/>
        <v>0</v>
      </c>
      <c r="BH638" s="214">
        <f t="shared" si="207"/>
        <v>0</v>
      </c>
      <c r="BI638" s="214">
        <f t="shared" si="208"/>
        <v>0</v>
      </c>
      <c r="BJ638" s="25" t="s">
        <v>82</v>
      </c>
      <c r="BK638" s="214">
        <f t="shared" si="209"/>
        <v>0</v>
      </c>
      <c r="BL638" s="25" t="s">
        <v>375</v>
      </c>
      <c r="BM638" s="25" t="s">
        <v>10200</v>
      </c>
    </row>
    <row r="639" spans="2:65" s="1" customFormat="1" ht="31.5" customHeight="1">
      <c r="B639" s="42"/>
      <c r="C639" s="277" t="s">
        <v>8215</v>
      </c>
      <c r="D639" s="277" t="s">
        <v>1079</v>
      </c>
      <c r="E639" s="278" t="s">
        <v>10201</v>
      </c>
      <c r="F639" s="279" t="s">
        <v>10202</v>
      </c>
      <c r="G639" s="280" t="s">
        <v>5275</v>
      </c>
      <c r="H639" s="281">
        <v>6</v>
      </c>
      <c r="I639" s="282"/>
      <c r="J639" s="283">
        <f t="shared" si="200"/>
        <v>0</v>
      </c>
      <c r="K639" s="279" t="s">
        <v>21</v>
      </c>
      <c r="L639" s="284"/>
      <c r="M639" s="285" t="s">
        <v>21</v>
      </c>
      <c r="N639" s="286" t="s">
        <v>45</v>
      </c>
      <c r="O639" s="43"/>
      <c r="P639" s="212">
        <f t="shared" si="201"/>
        <v>0</v>
      </c>
      <c r="Q639" s="212">
        <v>0</v>
      </c>
      <c r="R639" s="212">
        <f t="shared" si="202"/>
        <v>0</v>
      </c>
      <c r="S639" s="212">
        <v>0</v>
      </c>
      <c r="T639" s="213">
        <f t="shared" si="203"/>
        <v>0</v>
      </c>
      <c r="AR639" s="25" t="s">
        <v>619</v>
      </c>
      <c r="AT639" s="25" t="s">
        <v>1079</v>
      </c>
      <c r="AU639" s="25" t="s">
        <v>82</v>
      </c>
      <c r="AY639" s="25" t="s">
        <v>308</v>
      </c>
      <c r="BE639" s="214">
        <f t="shared" si="204"/>
        <v>0</v>
      </c>
      <c r="BF639" s="214">
        <f t="shared" si="205"/>
        <v>0</v>
      </c>
      <c r="BG639" s="214">
        <f t="shared" si="206"/>
        <v>0</v>
      </c>
      <c r="BH639" s="214">
        <f t="shared" si="207"/>
        <v>0</v>
      </c>
      <c r="BI639" s="214">
        <f t="shared" si="208"/>
        <v>0</v>
      </c>
      <c r="BJ639" s="25" t="s">
        <v>82</v>
      </c>
      <c r="BK639" s="214">
        <f t="shared" si="209"/>
        <v>0</v>
      </c>
      <c r="BL639" s="25" t="s">
        <v>375</v>
      </c>
      <c r="BM639" s="25" t="s">
        <v>10203</v>
      </c>
    </row>
    <row r="640" spans="2:65" s="1" customFormat="1" ht="31.5" customHeight="1">
      <c r="B640" s="42"/>
      <c r="C640" s="277" t="s">
        <v>8217</v>
      </c>
      <c r="D640" s="277" t="s">
        <v>1079</v>
      </c>
      <c r="E640" s="278" t="s">
        <v>10204</v>
      </c>
      <c r="F640" s="279" t="s">
        <v>10205</v>
      </c>
      <c r="G640" s="280" t="s">
        <v>5275</v>
      </c>
      <c r="H640" s="281">
        <v>96</v>
      </c>
      <c r="I640" s="282"/>
      <c r="J640" s="283">
        <f t="shared" si="200"/>
        <v>0</v>
      </c>
      <c r="K640" s="279" t="s">
        <v>21</v>
      </c>
      <c r="L640" s="284"/>
      <c r="M640" s="285" t="s">
        <v>21</v>
      </c>
      <c r="N640" s="286" t="s">
        <v>45</v>
      </c>
      <c r="O640" s="43"/>
      <c r="P640" s="212">
        <f t="shared" si="201"/>
        <v>0</v>
      </c>
      <c r="Q640" s="212">
        <v>0</v>
      </c>
      <c r="R640" s="212">
        <f t="shared" si="202"/>
        <v>0</v>
      </c>
      <c r="S640" s="212">
        <v>0</v>
      </c>
      <c r="T640" s="213">
        <f t="shared" si="203"/>
        <v>0</v>
      </c>
      <c r="AR640" s="25" t="s">
        <v>619</v>
      </c>
      <c r="AT640" s="25" t="s">
        <v>1079</v>
      </c>
      <c r="AU640" s="25" t="s">
        <v>82</v>
      </c>
      <c r="AY640" s="25" t="s">
        <v>308</v>
      </c>
      <c r="BE640" s="214">
        <f t="shared" si="204"/>
        <v>0</v>
      </c>
      <c r="BF640" s="214">
        <f t="shared" si="205"/>
        <v>0</v>
      </c>
      <c r="BG640" s="214">
        <f t="shared" si="206"/>
        <v>0</v>
      </c>
      <c r="BH640" s="214">
        <f t="shared" si="207"/>
        <v>0</v>
      </c>
      <c r="BI640" s="214">
        <f t="shared" si="208"/>
        <v>0</v>
      </c>
      <c r="BJ640" s="25" t="s">
        <v>82</v>
      </c>
      <c r="BK640" s="214">
        <f t="shared" si="209"/>
        <v>0</v>
      </c>
      <c r="BL640" s="25" t="s">
        <v>375</v>
      </c>
      <c r="BM640" s="25" t="s">
        <v>10206</v>
      </c>
    </row>
    <row r="641" spans="2:65" s="1" customFormat="1" ht="31.5" customHeight="1">
      <c r="B641" s="42"/>
      <c r="C641" s="277" t="s">
        <v>8221</v>
      </c>
      <c r="D641" s="277" t="s">
        <v>1079</v>
      </c>
      <c r="E641" s="278" t="s">
        <v>10207</v>
      </c>
      <c r="F641" s="279" t="s">
        <v>10208</v>
      </c>
      <c r="G641" s="280" t="s">
        <v>5275</v>
      </c>
      <c r="H641" s="281">
        <v>12</v>
      </c>
      <c r="I641" s="282"/>
      <c r="J641" s="283">
        <f t="shared" si="200"/>
        <v>0</v>
      </c>
      <c r="K641" s="279" t="s">
        <v>21</v>
      </c>
      <c r="L641" s="284"/>
      <c r="M641" s="285" t="s">
        <v>21</v>
      </c>
      <c r="N641" s="286" t="s">
        <v>45</v>
      </c>
      <c r="O641" s="43"/>
      <c r="P641" s="212">
        <f t="shared" si="201"/>
        <v>0</v>
      </c>
      <c r="Q641" s="212">
        <v>0</v>
      </c>
      <c r="R641" s="212">
        <f t="shared" si="202"/>
        <v>0</v>
      </c>
      <c r="S641" s="212">
        <v>0</v>
      </c>
      <c r="T641" s="213">
        <f t="shared" si="203"/>
        <v>0</v>
      </c>
      <c r="AR641" s="25" t="s">
        <v>619</v>
      </c>
      <c r="AT641" s="25" t="s">
        <v>1079</v>
      </c>
      <c r="AU641" s="25" t="s">
        <v>82</v>
      </c>
      <c r="AY641" s="25" t="s">
        <v>308</v>
      </c>
      <c r="BE641" s="214">
        <f t="shared" si="204"/>
        <v>0</v>
      </c>
      <c r="BF641" s="214">
        <f t="shared" si="205"/>
        <v>0</v>
      </c>
      <c r="BG641" s="214">
        <f t="shared" si="206"/>
        <v>0</v>
      </c>
      <c r="BH641" s="214">
        <f t="shared" si="207"/>
        <v>0</v>
      </c>
      <c r="BI641" s="214">
        <f t="shared" si="208"/>
        <v>0</v>
      </c>
      <c r="BJ641" s="25" t="s">
        <v>82</v>
      </c>
      <c r="BK641" s="214">
        <f t="shared" si="209"/>
        <v>0</v>
      </c>
      <c r="BL641" s="25" t="s">
        <v>375</v>
      </c>
      <c r="BM641" s="25" t="s">
        <v>10209</v>
      </c>
    </row>
    <row r="642" spans="2:65" s="1" customFormat="1" ht="31.5" customHeight="1">
      <c r="B642" s="42"/>
      <c r="C642" s="277" t="s">
        <v>8224</v>
      </c>
      <c r="D642" s="277" t="s">
        <v>1079</v>
      </c>
      <c r="E642" s="278" t="s">
        <v>10210</v>
      </c>
      <c r="F642" s="279" t="s">
        <v>10211</v>
      </c>
      <c r="G642" s="280" t="s">
        <v>5275</v>
      </c>
      <c r="H642" s="281">
        <v>206</v>
      </c>
      <c r="I642" s="282"/>
      <c r="J642" s="283">
        <f t="shared" si="200"/>
        <v>0</v>
      </c>
      <c r="K642" s="279" t="s">
        <v>21</v>
      </c>
      <c r="L642" s="284"/>
      <c r="M642" s="285" t="s">
        <v>21</v>
      </c>
      <c r="N642" s="286" t="s">
        <v>45</v>
      </c>
      <c r="O642" s="43"/>
      <c r="P642" s="212">
        <f t="shared" si="201"/>
        <v>0</v>
      </c>
      <c r="Q642" s="212">
        <v>0</v>
      </c>
      <c r="R642" s="212">
        <f t="shared" si="202"/>
        <v>0</v>
      </c>
      <c r="S642" s="212">
        <v>0</v>
      </c>
      <c r="T642" s="213">
        <f t="shared" si="203"/>
        <v>0</v>
      </c>
      <c r="AR642" s="25" t="s">
        <v>619</v>
      </c>
      <c r="AT642" s="25" t="s">
        <v>1079</v>
      </c>
      <c r="AU642" s="25" t="s">
        <v>82</v>
      </c>
      <c r="AY642" s="25" t="s">
        <v>308</v>
      </c>
      <c r="BE642" s="214">
        <f t="shared" si="204"/>
        <v>0</v>
      </c>
      <c r="BF642" s="214">
        <f t="shared" si="205"/>
        <v>0</v>
      </c>
      <c r="BG642" s="214">
        <f t="shared" si="206"/>
        <v>0</v>
      </c>
      <c r="BH642" s="214">
        <f t="shared" si="207"/>
        <v>0</v>
      </c>
      <c r="BI642" s="214">
        <f t="shared" si="208"/>
        <v>0</v>
      </c>
      <c r="BJ642" s="25" t="s">
        <v>82</v>
      </c>
      <c r="BK642" s="214">
        <f t="shared" si="209"/>
        <v>0</v>
      </c>
      <c r="BL642" s="25" t="s">
        <v>375</v>
      </c>
      <c r="BM642" s="25" t="s">
        <v>10212</v>
      </c>
    </row>
    <row r="643" spans="2:65" s="1" customFormat="1" ht="31.5" customHeight="1">
      <c r="B643" s="42"/>
      <c r="C643" s="277" t="s">
        <v>8227</v>
      </c>
      <c r="D643" s="277" t="s">
        <v>1079</v>
      </c>
      <c r="E643" s="278" t="s">
        <v>10213</v>
      </c>
      <c r="F643" s="279" t="s">
        <v>10214</v>
      </c>
      <c r="G643" s="280" t="s">
        <v>5275</v>
      </c>
      <c r="H643" s="281">
        <v>2</v>
      </c>
      <c r="I643" s="282"/>
      <c r="J643" s="283">
        <f t="shared" si="200"/>
        <v>0</v>
      </c>
      <c r="K643" s="279" t="s">
        <v>21</v>
      </c>
      <c r="L643" s="284"/>
      <c r="M643" s="285" t="s">
        <v>21</v>
      </c>
      <c r="N643" s="286" t="s">
        <v>45</v>
      </c>
      <c r="O643" s="43"/>
      <c r="P643" s="212">
        <f t="shared" si="201"/>
        <v>0</v>
      </c>
      <c r="Q643" s="212">
        <v>0</v>
      </c>
      <c r="R643" s="212">
        <f t="shared" si="202"/>
        <v>0</v>
      </c>
      <c r="S643" s="212">
        <v>0</v>
      </c>
      <c r="T643" s="213">
        <f t="shared" si="203"/>
        <v>0</v>
      </c>
      <c r="AR643" s="25" t="s">
        <v>619</v>
      </c>
      <c r="AT643" s="25" t="s">
        <v>1079</v>
      </c>
      <c r="AU643" s="25" t="s">
        <v>82</v>
      </c>
      <c r="AY643" s="25" t="s">
        <v>308</v>
      </c>
      <c r="BE643" s="214">
        <f t="shared" si="204"/>
        <v>0</v>
      </c>
      <c r="BF643" s="214">
        <f t="shared" si="205"/>
        <v>0</v>
      </c>
      <c r="BG643" s="214">
        <f t="shared" si="206"/>
        <v>0</v>
      </c>
      <c r="BH643" s="214">
        <f t="shared" si="207"/>
        <v>0</v>
      </c>
      <c r="BI643" s="214">
        <f t="shared" si="208"/>
        <v>0</v>
      </c>
      <c r="BJ643" s="25" t="s">
        <v>82</v>
      </c>
      <c r="BK643" s="214">
        <f t="shared" si="209"/>
        <v>0</v>
      </c>
      <c r="BL643" s="25" t="s">
        <v>375</v>
      </c>
      <c r="BM643" s="25" t="s">
        <v>10215</v>
      </c>
    </row>
    <row r="644" spans="2:65" s="1" customFormat="1" ht="31.5" customHeight="1">
      <c r="B644" s="42"/>
      <c r="C644" s="277" t="s">
        <v>8230</v>
      </c>
      <c r="D644" s="277" t="s">
        <v>1079</v>
      </c>
      <c r="E644" s="278" t="s">
        <v>10216</v>
      </c>
      <c r="F644" s="279" t="s">
        <v>10217</v>
      </c>
      <c r="G644" s="280" t="s">
        <v>5275</v>
      </c>
      <c r="H644" s="281">
        <v>44</v>
      </c>
      <c r="I644" s="282"/>
      <c r="J644" s="283">
        <f t="shared" si="200"/>
        <v>0</v>
      </c>
      <c r="K644" s="279" t="s">
        <v>21</v>
      </c>
      <c r="L644" s="284"/>
      <c r="M644" s="285" t="s">
        <v>21</v>
      </c>
      <c r="N644" s="286" t="s">
        <v>45</v>
      </c>
      <c r="O644" s="43"/>
      <c r="P644" s="212">
        <f t="shared" si="201"/>
        <v>0</v>
      </c>
      <c r="Q644" s="212">
        <v>0</v>
      </c>
      <c r="R644" s="212">
        <f t="shared" si="202"/>
        <v>0</v>
      </c>
      <c r="S644" s="212">
        <v>0</v>
      </c>
      <c r="T644" s="213">
        <f t="shared" si="203"/>
        <v>0</v>
      </c>
      <c r="AR644" s="25" t="s">
        <v>619</v>
      </c>
      <c r="AT644" s="25" t="s">
        <v>1079</v>
      </c>
      <c r="AU644" s="25" t="s">
        <v>82</v>
      </c>
      <c r="AY644" s="25" t="s">
        <v>308</v>
      </c>
      <c r="BE644" s="214">
        <f t="shared" si="204"/>
        <v>0</v>
      </c>
      <c r="BF644" s="214">
        <f t="shared" si="205"/>
        <v>0</v>
      </c>
      <c r="BG644" s="214">
        <f t="shared" si="206"/>
        <v>0</v>
      </c>
      <c r="BH644" s="214">
        <f t="shared" si="207"/>
        <v>0</v>
      </c>
      <c r="BI644" s="214">
        <f t="shared" si="208"/>
        <v>0</v>
      </c>
      <c r="BJ644" s="25" t="s">
        <v>82</v>
      </c>
      <c r="BK644" s="214">
        <f t="shared" si="209"/>
        <v>0</v>
      </c>
      <c r="BL644" s="25" t="s">
        <v>375</v>
      </c>
      <c r="BM644" s="25" t="s">
        <v>10218</v>
      </c>
    </row>
    <row r="645" spans="2:65" s="1" customFormat="1" ht="31.5" customHeight="1">
      <c r="B645" s="42"/>
      <c r="C645" s="277" t="s">
        <v>6789</v>
      </c>
      <c r="D645" s="277" t="s">
        <v>1079</v>
      </c>
      <c r="E645" s="278" t="s">
        <v>10219</v>
      </c>
      <c r="F645" s="279" t="s">
        <v>10220</v>
      </c>
      <c r="G645" s="280" t="s">
        <v>5275</v>
      </c>
      <c r="H645" s="281">
        <v>21</v>
      </c>
      <c r="I645" s="282"/>
      <c r="J645" s="283">
        <f t="shared" si="200"/>
        <v>0</v>
      </c>
      <c r="K645" s="279" t="s">
        <v>21</v>
      </c>
      <c r="L645" s="284"/>
      <c r="M645" s="285" t="s">
        <v>21</v>
      </c>
      <c r="N645" s="286" t="s">
        <v>45</v>
      </c>
      <c r="O645" s="43"/>
      <c r="P645" s="212">
        <f t="shared" si="201"/>
        <v>0</v>
      </c>
      <c r="Q645" s="212">
        <v>0</v>
      </c>
      <c r="R645" s="212">
        <f t="shared" si="202"/>
        <v>0</v>
      </c>
      <c r="S645" s="212">
        <v>0</v>
      </c>
      <c r="T645" s="213">
        <f t="shared" si="203"/>
        <v>0</v>
      </c>
      <c r="AR645" s="25" t="s">
        <v>619</v>
      </c>
      <c r="AT645" s="25" t="s">
        <v>1079</v>
      </c>
      <c r="AU645" s="25" t="s">
        <v>82</v>
      </c>
      <c r="AY645" s="25" t="s">
        <v>308</v>
      </c>
      <c r="BE645" s="214">
        <f t="shared" si="204"/>
        <v>0</v>
      </c>
      <c r="BF645" s="214">
        <f t="shared" si="205"/>
        <v>0</v>
      </c>
      <c r="BG645" s="214">
        <f t="shared" si="206"/>
        <v>0</v>
      </c>
      <c r="BH645" s="214">
        <f t="shared" si="207"/>
        <v>0</v>
      </c>
      <c r="BI645" s="214">
        <f t="shared" si="208"/>
        <v>0</v>
      </c>
      <c r="BJ645" s="25" t="s">
        <v>82</v>
      </c>
      <c r="BK645" s="214">
        <f t="shared" si="209"/>
        <v>0</v>
      </c>
      <c r="BL645" s="25" t="s">
        <v>375</v>
      </c>
      <c r="BM645" s="25" t="s">
        <v>10221</v>
      </c>
    </row>
    <row r="646" spans="2:65" s="1" customFormat="1" ht="31.5" customHeight="1">
      <c r="B646" s="42"/>
      <c r="C646" s="277" t="s">
        <v>8235</v>
      </c>
      <c r="D646" s="277" t="s">
        <v>1079</v>
      </c>
      <c r="E646" s="278" t="s">
        <v>10222</v>
      </c>
      <c r="F646" s="279" t="s">
        <v>10223</v>
      </c>
      <c r="G646" s="280" t="s">
        <v>5275</v>
      </c>
      <c r="H646" s="281">
        <v>5</v>
      </c>
      <c r="I646" s="282"/>
      <c r="J646" s="283">
        <f t="shared" si="200"/>
        <v>0</v>
      </c>
      <c r="K646" s="279" t="s">
        <v>21</v>
      </c>
      <c r="L646" s="284"/>
      <c r="M646" s="285" t="s">
        <v>21</v>
      </c>
      <c r="N646" s="286" t="s">
        <v>45</v>
      </c>
      <c r="O646" s="43"/>
      <c r="P646" s="212">
        <f t="shared" si="201"/>
        <v>0</v>
      </c>
      <c r="Q646" s="212">
        <v>0</v>
      </c>
      <c r="R646" s="212">
        <f t="shared" si="202"/>
        <v>0</v>
      </c>
      <c r="S646" s="212">
        <v>0</v>
      </c>
      <c r="T646" s="213">
        <f t="shared" si="203"/>
        <v>0</v>
      </c>
      <c r="AR646" s="25" t="s">
        <v>619</v>
      </c>
      <c r="AT646" s="25" t="s">
        <v>1079</v>
      </c>
      <c r="AU646" s="25" t="s">
        <v>82</v>
      </c>
      <c r="AY646" s="25" t="s">
        <v>308</v>
      </c>
      <c r="BE646" s="214">
        <f t="shared" si="204"/>
        <v>0</v>
      </c>
      <c r="BF646" s="214">
        <f t="shared" si="205"/>
        <v>0</v>
      </c>
      <c r="BG646" s="214">
        <f t="shared" si="206"/>
        <v>0</v>
      </c>
      <c r="BH646" s="214">
        <f t="shared" si="207"/>
        <v>0</v>
      </c>
      <c r="BI646" s="214">
        <f t="shared" si="208"/>
        <v>0</v>
      </c>
      <c r="BJ646" s="25" t="s">
        <v>82</v>
      </c>
      <c r="BK646" s="214">
        <f t="shared" si="209"/>
        <v>0</v>
      </c>
      <c r="BL646" s="25" t="s">
        <v>375</v>
      </c>
      <c r="BM646" s="25" t="s">
        <v>10224</v>
      </c>
    </row>
    <row r="647" spans="2:65" s="1" customFormat="1" ht="31.5" customHeight="1">
      <c r="B647" s="42"/>
      <c r="C647" s="277" t="s">
        <v>8238</v>
      </c>
      <c r="D647" s="277" t="s">
        <v>1079</v>
      </c>
      <c r="E647" s="278" t="s">
        <v>10225</v>
      </c>
      <c r="F647" s="279" t="s">
        <v>10226</v>
      </c>
      <c r="G647" s="280" t="s">
        <v>5275</v>
      </c>
      <c r="H647" s="281">
        <v>44</v>
      </c>
      <c r="I647" s="282"/>
      <c r="J647" s="283">
        <f t="shared" si="200"/>
        <v>0</v>
      </c>
      <c r="K647" s="279" t="s">
        <v>21</v>
      </c>
      <c r="L647" s="284"/>
      <c r="M647" s="285" t="s">
        <v>21</v>
      </c>
      <c r="N647" s="286" t="s">
        <v>45</v>
      </c>
      <c r="O647" s="43"/>
      <c r="P647" s="212">
        <f t="shared" si="201"/>
        <v>0</v>
      </c>
      <c r="Q647" s="212">
        <v>0</v>
      </c>
      <c r="R647" s="212">
        <f t="shared" si="202"/>
        <v>0</v>
      </c>
      <c r="S647" s="212">
        <v>0</v>
      </c>
      <c r="T647" s="213">
        <f t="shared" si="203"/>
        <v>0</v>
      </c>
      <c r="AR647" s="25" t="s">
        <v>619</v>
      </c>
      <c r="AT647" s="25" t="s">
        <v>1079</v>
      </c>
      <c r="AU647" s="25" t="s">
        <v>82</v>
      </c>
      <c r="AY647" s="25" t="s">
        <v>308</v>
      </c>
      <c r="BE647" s="214">
        <f t="shared" si="204"/>
        <v>0</v>
      </c>
      <c r="BF647" s="214">
        <f t="shared" si="205"/>
        <v>0</v>
      </c>
      <c r="BG647" s="214">
        <f t="shared" si="206"/>
        <v>0</v>
      </c>
      <c r="BH647" s="214">
        <f t="shared" si="207"/>
        <v>0</v>
      </c>
      <c r="BI647" s="214">
        <f t="shared" si="208"/>
        <v>0</v>
      </c>
      <c r="BJ647" s="25" t="s">
        <v>82</v>
      </c>
      <c r="BK647" s="214">
        <f t="shared" si="209"/>
        <v>0</v>
      </c>
      <c r="BL647" s="25" t="s">
        <v>375</v>
      </c>
      <c r="BM647" s="25" t="s">
        <v>10227</v>
      </c>
    </row>
    <row r="648" spans="2:65" s="1" customFormat="1" ht="31.5" customHeight="1">
      <c r="B648" s="42"/>
      <c r="C648" s="277" t="s">
        <v>8241</v>
      </c>
      <c r="D648" s="277" t="s">
        <v>1079</v>
      </c>
      <c r="E648" s="278" t="s">
        <v>10228</v>
      </c>
      <c r="F648" s="279" t="s">
        <v>10229</v>
      </c>
      <c r="G648" s="280" t="s">
        <v>5275</v>
      </c>
      <c r="H648" s="281">
        <v>35</v>
      </c>
      <c r="I648" s="282"/>
      <c r="J648" s="283">
        <f t="shared" si="200"/>
        <v>0</v>
      </c>
      <c r="K648" s="279" t="s">
        <v>21</v>
      </c>
      <c r="L648" s="284"/>
      <c r="M648" s="285" t="s">
        <v>21</v>
      </c>
      <c r="N648" s="286" t="s">
        <v>45</v>
      </c>
      <c r="O648" s="43"/>
      <c r="P648" s="212">
        <f t="shared" si="201"/>
        <v>0</v>
      </c>
      <c r="Q648" s="212">
        <v>0</v>
      </c>
      <c r="R648" s="212">
        <f t="shared" si="202"/>
        <v>0</v>
      </c>
      <c r="S648" s="212">
        <v>0</v>
      </c>
      <c r="T648" s="213">
        <f t="shared" si="203"/>
        <v>0</v>
      </c>
      <c r="AR648" s="25" t="s">
        <v>619</v>
      </c>
      <c r="AT648" s="25" t="s">
        <v>1079</v>
      </c>
      <c r="AU648" s="25" t="s">
        <v>82</v>
      </c>
      <c r="AY648" s="25" t="s">
        <v>308</v>
      </c>
      <c r="BE648" s="214">
        <f t="shared" si="204"/>
        <v>0</v>
      </c>
      <c r="BF648" s="214">
        <f t="shared" si="205"/>
        <v>0</v>
      </c>
      <c r="BG648" s="214">
        <f t="shared" si="206"/>
        <v>0</v>
      </c>
      <c r="BH648" s="214">
        <f t="shared" si="207"/>
        <v>0</v>
      </c>
      <c r="BI648" s="214">
        <f t="shared" si="208"/>
        <v>0</v>
      </c>
      <c r="BJ648" s="25" t="s">
        <v>82</v>
      </c>
      <c r="BK648" s="214">
        <f t="shared" si="209"/>
        <v>0</v>
      </c>
      <c r="BL648" s="25" t="s">
        <v>375</v>
      </c>
      <c r="BM648" s="25" t="s">
        <v>10230</v>
      </c>
    </row>
    <row r="649" spans="2:65" s="1" customFormat="1" ht="22.5" customHeight="1">
      <c r="B649" s="42"/>
      <c r="C649" s="277" t="s">
        <v>8244</v>
      </c>
      <c r="D649" s="277" t="s">
        <v>1079</v>
      </c>
      <c r="E649" s="278" t="s">
        <v>10231</v>
      </c>
      <c r="F649" s="279" t="s">
        <v>10232</v>
      </c>
      <c r="G649" s="280" t="s">
        <v>5275</v>
      </c>
      <c r="H649" s="281">
        <v>10</v>
      </c>
      <c r="I649" s="282"/>
      <c r="J649" s="283">
        <f t="shared" si="200"/>
        <v>0</v>
      </c>
      <c r="K649" s="279" t="s">
        <v>21</v>
      </c>
      <c r="L649" s="284"/>
      <c r="M649" s="285" t="s">
        <v>21</v>
      </c>
      <c r="N649" s="286" t="s">
        <v>45</v>
      </c>
      <c r="O649" s="43"/>
      <c r="P649" s="212">
        <f t="shared" si="201"/>
        <v>0</v>
      </c>
      <c r="Q649" s="212">
        <v>0</v>
      </c>
      <c r="R649" s="212">
        <f t="shared" si="202"/>
        <v>0</v>
      </c>
      <c r="S649" s="212">
        <v>0</v>
      </c>
      <c r="T649" s="213">
        <f t="shared" si="203"/>
        <v>0</v>
      </c>
      <c r="AR649" s="25" t="s">
        <v>619</v>
      </c>
      <c r="AT649" s="25" t="s">
        <v>1079</v>
      </c>
      <c r="AU649" s="25" t="s">
        <v>82</v>
      </c>
      <c r="AY649" s="25" t="s">
        <v>308</v>
      </c>
      <c r="BE649" s="214">
        <f t="shared" si="204"/>
        <v>0</v>
      </c>
      <c r="BF649" s="214">
        <f t="shared" si="205"/>
        <v>0</v>
      </c>
      <c r="BG649" s="214">
        <f t="shared" si="206"/>
        <v>0</v>
      </c>
      <c r="BH649" s="214">
        <f t="shared" si="207"/>
        <v>0</v>
      </c>
      <c r="BI649" s="214">
        <f t="shared" si="208"/>
        <v>0</v>
      </c>
      <c r="BJ649" s="25" t="s">
        <v>82</v>
      </c>
      <c r="BK649" s="214">
        <f t="shared" si="209"/>
        <v>0</v>
      </c>
      <c r="BL649" s="25" t="s">
        <v>375</v>
      </c>
      <c r="BM649" s="25" t="s">
        <v>10233</v>
      </c>
    </row>
    <row r="650" spans="2:65" s="1" customFormat="1" ht="22.5" customHeight="1">
      <c r="B650" s="42"/>
      <c r="C650" s="277" t="s">
        <v>8247</v>
      </c>
      <c r="D650" s="277" t="s">
        <v>1079</v>
      </c>
      <c r="E650" s="278" t="s">
        <v>10234</v>
      </c>
      <c r="F650" s="279" t="s">
        <v>10235</v>
      </c>
      <c r="G650" s="280" t="s">
        <v>5275</v>
      </c>
      <c r="H650" s="281">
        <v>4</v>
      </c>
      <c r="I650" s="282"/>
      <c r="J650" s="283">
        <f t="shared" si="200"/>
        <v>0</v>
      </c>
      <c r="K650" s="279" t="s">
        <v>21</v>
      </c>
      <c r="L650" s="284"/>
      <c r="M650" s="285" t="s">
        <v>21</v>
      </c>
      <c r="N650" s="286" t="s">
        <v>45</v>
      </c>
      <c r="O650" s="43"/>
      <c r="P650" s="212">
        <f t="shared" si="201"/>
        <v>0</v>
      </c>
      <c r="Q650" s="212">
        <v>0</v>
      </c>
      <c r="R650" s="212">
        <f t="shared" si="202"/>
        <v>0</v>
      </c>
      <c r="S650" s="212">
        <v>0</v>
      </c>
      <c r="T650" s="213">
        <f t="shared" si="203"/>
        <v>0</v>
      </c>
      <c r="AR650" s="25" t="s">
        <v>619</v>
      </c>
      <c r="AT650" s="25" t="s">
        <v>1079</v>
      </c>
      <c r="AU650" s="25" t="s">
        <v>82</v>
      </c>
      <c r="AY650" s="25" t="s">
        <v>308</v>
      </c>
      <c r="BE650" s="214">
        <f t="shared" si="204"/>
        <v>0</v>
      </c>
      <c r="BF650" s="214">
        <f t="shared" si="205"/>
        <v>0</v>
      </c>
      <c r="BG650" s="214">
        <f t="shared" si="206"/>
        <v>0</v>
      </c>
      <c r="BH650" s="214">
        <f t="shared" si="207"/>
        <v>0</v>
      </c>
      <c r="BI650" s="214">
        <f t="shared" si="208"/>
        <v>0</v>
      </c>
      <c r="BJ650" s="25" t="s">
        <v>82</v>
      </c>
      <c r="BK650" s="214">
        <f t="shared" si="209"/>
        <v>0</v>
      </c>
      <c r="BL650" s="25" t="s">
        <v>375</v>
      </c>
      <c r="BM650" s="25" t="s">
        <v>10236</v>
      </c>
    </row>
    <row r="651" spans="2:65" s="1" customFormat="1" ht="22.5" customHeight="1">
      <c r="B651" s="42"/>
      <c r="C651" s="277" t="s">
        <v>8249</v>
      </c>
      <c r="D651" s="277" t="s">
        <v>1079</v>
      </c>
      <c r="E651" s="278" t="s">
        <v>10237</v>
      </c>
      <c r="F651" s="279" t="s">
        <v>10238</v>
      </c>
      <c r="G651" s="280" t="s">
        <v>5275</v>
      </c>
      <c r="H651" s="281">
        <v>4</v>
      </c>
      <c r="I651" s="282"/>
      <c r="J651" s="283">
        <f t="shared" si="200"/>
        <v>0</v>
      </c>
      <c r="K651" s="279" t="s">
        <v>21</v>
      </c>
      <c r="L651" s="284"/>
      <c r="M651" s="285" t="s">
        <v>21</v>
      </c>
      <c r="N651" s="286" t="s">
        <v>45</v>
      </c>
      <c r="O651" s="43"/>
      <c r="P651" s="212">
        <f t="shared" si="201"/>
        <v>0</v>
      </c>
      <c r="Q651" s="212">
        <v>0</v>
      </c>
      <c r="R651" s="212">
        <f t="shared" si="202"/>
        <v>0</v>
      </c>
      <c r="S651" s="212">
        <v>0</v>
      </c>
      <c r="T651" s="213">
        <f t="shared" si="203"/>
        <v>0</v>
      </c>
      <c r="AR651" s="25" t="s">
        <v>619</v>
      </c>
      <c r="AT651" s="25" t="s">
        <v>1079</v>
      </c>
      <c r="AU651" s="25" t="s">
        <v>82</v>
      </c>
      <c r="AY651" s="25" t="s">
        <v>308</v>
      </c>
      <c r="BE651" s="214">
        <f t="shared" si="204"/>
        <v>0</v>
      </c>
      <c r="BF651" s="214">
        <f t="shared" si="205"/>
        <v>0</v>
      </c>
      <c r="BG651" s="214">
        <f t="shared" si="206"/>
        <v>0</v>
      </c>
      <c r="BH651" s="214">
        <f t="shared" si="207"/>
        <v>0</v>
      </c>
      <c r="BI651" s="214">
        <f t="shared" si="208"/>
        <v>0</v>
      </c>
      <c r="BJ651" s="25" t="s">
        <v>82</v>
      </c>
      <c r="BK651" s="214">
        <f t="shared" si="209"/>
        <v>0</v>
      </c>
      <c r="BL651" s="25" t="s">
        <v>375</v>
      </c>
      <c r="BM651" s="25" t="s">
        <v>10239</v>
      </c>
    </row>
    <row r="652" spans="2:65" s="1" customFormat="1" ht="22.5" customHeight="1">
      <c r="B652" s="42"/>
      <c r="C652" s="277" t="s">
        <v>8251</v>
      </c>
      <c r="D652" s="277" t="s">
        <v>1079</v>
      </c>
      <c r="E652" s="278" t="s">
        <v>10240</v>
      </c>
      <c r="F652" s="279" t="s">
        <v>10241</v>
      </c>
      <c r="G652" s="280" t="s">
        <v>5275</v>
      </c>
      <c r="H652" s="281">
        <v>4</v>
      </c>
      <c r="I652" s="282"/>
      <c r="J652" s="283">
        <f t="shared" si="200"/>
        <v>0</v>
      </c>
      <c r="K652" s="279" t="s">
        <v>21</v>
      </c>
      <c r="L652" s="284"/>
      <c r="M652" s="285" t="s">
        <v>21</v>
      </c>
      <c r="N652" s="286" t="s">
        <v>45</v>
      </c>
      <c r="O652" s="43"/>
      <c r="P652" s="212">
        <f t="shared" si="201"/>
        <v>0</v>
      </c>
      <c r="Q652" s="212">
        <v>0</v>
      </c>
      <c r="R652" s="212">
        <f t="shared" si="202"/>
        <v>0</v>
      </c>
      <c r="S652" s="212">
        <v>0</v>
      </c>
      <c r="T652" s="213">
        <f t="shared" si="203"/>
        <v>0</v>
      </c>
      <c r="AR652" s="25" t="s">
        <v>619</v>
      </c>
      <c r="AT652" s="25" t="s">
        <v>1079</v>
      </c>
      <c r="AU652" s="25" t="s">
        <v>82</v>
      </c>
      <c r="AY652" s="25" t="s">
        <v>308</v>
      </c>
      <c r="BE652" s="214">
        <f t="shared" si="204"/>
        <v>0</v>
      </c>
      <c r="BF652" s="214">
        <f t="shared" si="205"/>
        <v>0</v>
      </c>
      <c r="BG652" s="214">
        <f t="shared" si="206"/>
        <v>0</v>
      </c>
      <c r="BH652" s="214">
        <f t="shared" si="207"/>
        <v>0</v>
      </c>
      <c r="BI652" s="214">
        <f t="shared" si="208"/>
        <v>0</v>
      </c>
      <c r="BJ652" s="25" t="s">
        <v>82</v>
      </c>
      <c r="BK652" s="214">
        <f t="shared" si="209"/>
        <v>0</v>
      </c>
      <c r="BL652" s="25" t="s">
        <v>375</v>
      </c>
      <c r="BM652" s="25" t="s">
        <v>10242</v>
      </c>
    </row>
    <row r="653" spans="2:65" s="1" customFormat="1" ht="22.5" customHeight="1">
      <c r="B653" s="42"/>
      <c r="C653" s="277" t="s">
        <v>8255</v>
      </c>
      <c r="D653" s="277" t="s">
        <v>1079</v>
      </c>
      <c r="E653" s="278" t="s">
        <v>10237</v>
      </c>
      <c r="F653" s="279" t="s">
        <v>10238</v>
      </c>
      <c r="G653" s="280" t="s">
        <v>5275</v>
      </c>
      <c r="H653" s="281">
        <v>4</v>
      </c>
      <c r="I653" s="282"/>
      <c r="J653" s="283">
        <f t="shared" si="200"/>
        <v>0</v>
      </c>
      <c r="K653" s="279" t="s">
        <v>21</v>
      </c>
      <c r="L653" s="284"/>
      <c r="M653" s="285" t="s">
        <v>21</v>
      </c>
      <c r="N653" s="286" t="s">
        <v>45</v>
      </c>
      <c r="O653" s="43"/>
      <c r="P653" s="212">
        <f t="shared" si="201"/>
        <v>0</v>
      </c>
      <c r="Q653" s="212">
        <v>0</v>
      </c>
      <c r="R653" s="212">
        <f t="shared" si="202"/>
        <v>0</v>
      </c>
      <c r="S653" s="212">
        <v>0</v>
      </c>
      <c r="T653" s="213">
        <f t="shared" si="203"/>
        <v>0</v>
      </c>
      <c r="AR653" s="25" t="s">
        <v>619</v>
      </c>
      <c r="AT653" s="25" t="s">
        <v>1079</v>
      </c>
      <c r="AU653" s="25" t="s">
        <v>82</v>
      </c>
      <c r="AY653" s="25" t="s">
        <v>308</v>
      </c>
      <c r="BE653" s="214">
        <f t="shared" si="204"/>
        <v>0</v>
      </c>
      <c r="BF653" s="214">
        <f t="shared" si="205"/>
        <v>0</v>
      </c>
      <c r="BG653" s="214">
        <f t="shared" si="206"/>
        <v>0</v>
      </c>
      <c r="BH653" s="214">
        <f t="shared" si="207"/>
        <v>0</v>
      </c>
      <c r="BI653" s="214">
        <f t="shared" si="208"/>
        <v>0</v>
      </c>
      <c r="BJ653" s="25" t="s">
        <v>82</v>
      </c>
      <c r="BK653" s="214">
        <f t="shared" si="209"/>
        <v>0</v>
      </c>
      <c r="BL653" s="25" t="s">
        <v>375</v>
      </c>
      <c r="BM653" s="25" t="s">
        <v>10243</v>
      </c>
    </row>
    <row r="654" spans="2:65" s="1" customFormat="1" ht="22.5" customHeight="1">
      <c r="B654" s="42"/>
      <c r="C654" s="277" t="s">
        <v>8258</v>
      </c>
      <c r="D654" s="277" t="s">
        <v>1079</v>
      </c>
      <c r="E654" s="278" t="s">
        <v>10244</v>
      </c>
      <c r="F654" s="279" t="s">
        <v>10245</v>
      </c>
      <c r="G654" s="280" t="s">
        <v>5275</v>
      </c>
      <c r="H654" s="281">
        <v>5</v>
      </c>
      <c r="I654" s="282"/>
      <c r="J654" s="283">
        <f t="shared" si="200"/>
        <v>0</v>
      </c>
      <c r="K654" s="279" t="s">
        <v>21</v>
      </c>
      <c r="L654" s="284"/>
      <c r="M654" s="285" t="s">
        <v>21</v>
      </c>
      <c r="N654" s="286" t="s">
        <v>45</v>
      </c>
      <c r="O654" s="43"/>
      <c r="P654" s="212">
        <f t="shared" si="201"/>
        <v>0</v>
      </c>
      <c r="Q654" s="212">
        <v>0</v>
      </c>
      <c r="R654" s="212">
        <f t="shared" si="202"/>
        <v>0</v>
      </c>
      <c r="S654" s="212">
        <v>0</v>
      </c>
      <c r="T654" s="213">
        <f t="shared" si="203"/>
        <v>0</v>
      </c>
      <c r="AR654" s="25" t="s">
        <v>619</v>
      </c>
      <c r="AT654" s="25" t="s">
        <v>1079</v>
      </c>
      <c r="AU654" s="25" t="s">
        <v>82</v>
      </c>
      <c r="AY654" s="25" t="s">
        <v>308</v>
      </c>
      <c r="BE654" s="214">
        <f t="shared" si="204"/>
        <v>0</v>
      </c>
      <c r="BF654" s="214">
        <f t="shared" si="205"/>
        <v>0</v>
      </c>
      <c r="BG654" s="214">
        <f t="shared" si="206"/>
        <v>0</v>
      </c>
      <c r="BH654" s="214">
        <f t="shared" si="207"/>
        <v>0</v>
      </c>
      <c r="BI654" s="214">
        <f t="shared" si="208"/>
        <v>0</v>
      </c>
      <c r="BJ654" s="25" t="s">
        <v>82</v>
      </c>
      <c r="BK654" s="214">
        <f t="shared" si="209"/>
        <v>0</v>
      </c>
      <c r="BL654" s="25" t="s">
        <v>375</v>
      </c>
      <c r="BM654" s="25" t="s">
        <v>10246</v>
      </c>
    </row>
    <row r="655" spans="2:65" s="1" customFormat="1" ht="22.5" customHeight="1">
      <c r="B655" s="42"/>
      <c r="C655" s="277" t="s">
        <v>8261</v>
      </c>
      <c r="D655" s="277" t="s">
        <v>1079</v>
      </c>
      <c r="E655" s="278" t="s">
        <v>10237</v>
      </c>
      <c r="F655" s="279" t="s">
        <v>10238</v>
      </c>
      <c r="G655" s="280" t="s">
        <v>5275</v>
      </c>
      <c r="H655" s="281">
        <v>5</v>
      </c>
      <c r="I655" s="282"/>
      <c r="J655" s="283">
        <f t="shared" si="200"/>
        <v>0</v>
      </c>
      <c r="K655" s="279" t="s">
        <v>21</v>
      </c>
      <c r="L655" s="284"/>
      <c r="M655" s="285" t="s">
        <v>21</v>
      </c>
      <c r="N655" s="286" t="s">
        <v>45</v>
      </c>
      <c r="O655" s="43"/>
      <c r="P655" s="212">
        <f t="shared" si="201"/>
        <v>0</v>
      </c>
      <c r="Q655" s="212">
        <v>0</v>
      </c>
      <c r="R655" s="212">
        <f t="shared" si="202"/>
        <v>0</v>
      </c>
      <c r="S655" s="212">
        <v>0</v>
      </c>
      <c r="T655" s="213">
        <f t="shared" si="203"/>
        <v>0</v>
      </c>
      <c r="AR655" s="25" t="s">
        <v>619</v>
      </c>
      <c r="AT655" s="25" t="s">
        <v>1079</v>
      </c>
      <c r="AU655" s="25" t="s">
        <v>82</v>
      </c>
      <c r="AY655" s="25" t="s">
        <v>308</v>
      </c>
      <c r="BE655" s="214">
        <f t="shared" si="204"/>
        <v>0</v>
      </c>
      <c r="BF655" s="214">
        <f t="shared" si="205"/>
        <v>0</v>
      </c>
      <c r="BG655" s="214">
        <f t="shared" si="206"/>
        <v>0</v>
      </c>
      <c r="BH655" s="214">
        <f t="shared" si="207"/>
        <v>0</v>
      </c>
      <c r="BI655" s="214">
        <f t="shared" si="208"/>
        <v>0</v>
      </c>
      <c r="BJ655" s="25" t="s">
        <v>82</v>
      </c>
      <c r="BK655" s="214">
        <f t="shared" si="209"/>
        <v>0</v>
      </c>
      <c r="BL655" s="25" t="s">
        <v>375</v>
      </c>
      <c r="BM655" s="25" t="s">
        <v>10247</v>
      </c>
    </row>
    <row r="656" spans="2:65" s="1" customFormat="1" ht="22.5" customHeight="1">
      <c r="B656" s="42"/>
      <c r="C656" s="277" t="s">
        <v>8263</v>
      </c>
      <c r="D656" s="277" t="s">
        <v>1079</v>
      </c>
      <c r="E656" s="278" t="s">
        <v>10248</v>
      </c>
      <c r="F656" s="279" t="s">
        <v>10249</v>
      </c>
      <c r="G656" s="280" t="s">
        <v>5275</v>
      </c>
      <c r="H656" s="281">
        <v>5</v>
      </c>
      <c r="I656" s="282"/>
      <c r="J656" s="283">
        <f t="shared" si="200"/>
        <v>0</v>
      </c>
      <c r="K656" s="279" t="s">
        <v>21</v>
      </c>
      <c r="L656" s="284"/>
      <c r="M656" s="285" t="s">
        <v>21</v>
      </c>
      <c r="N656" s="286" t="s">
        <v>45</v>
      </c>
      <c r="O656" s="43"/>
      <c r="P656" s="212">
        <f t="shared" si="201"/>
        <v>0</v>
      </c>
      <c r="Q656" s="212">
        <v>0</v>
      </c>
      <c r="R656" s="212">
        <f t="shared" si="202"/>
        <v>0</v>
      </c>
      <c r="S656" s="212">
        <v>0</v>
      </c>
      <c r="T656" s="213">
        <f t="shared" si="203"/>
        <v>0</v>
      </c>
      <c r="AR656" s="25" t="s">
        <v>619</v>
      </c>
      <c r="AT656" s="25" t="s">
        <v>1079</v>
      </c>
      <c r="AU656" s="25" t="s">
        <v>82</v>
      </c>
      <c r="AY656" s="25" t="s">
        <v>308</v>
      </c>
      <c r="BE656" s="214">
        <f t="shared" si="204"/>
        <v>0</v>
      </c>
      <c r="BF656" s="214">
        <f t="shared" si="205"/>
        <v>0</v>
      </c>
      <c r="BG656" s="214">
        <f t="shared" si="206"/>
        <v>0</v>
      </c>
      <c r="BH656" s="214">
        <f t="shared" si="207"/>
        <v>0</v>
      </c>
      <c r="BI656" s="214">
        <f t="shared" si="208"/>
        <v>0</v>
      </c>
      <c r="BJ656" s="25" t="s">
        <v>82</v>
      </c>
      <c r="BK656" s="214">
        <f t="shared" si="209"/>
        <v>0</v>
      </c>
      <c r="BL656" s="25" t="s">
        <v>375</v>
      </c>
      <c r="BM656" s="25" t="s">
        <v>10250</v>
      </c>
    </row>
    <row r="657" spans="2:65" s="1" customFormat="1" ht="22.5" customHeight="1">
      <c r="B657" s="42"/>
      <c r="C657" s="277" t="s">
        <v>8265</v>
      </c>
      <c r="D657" s="277" t="s">
        <v>1079</v>
      </c>
      <c r="E657" s="278" t="s">
        <v>10237</v>
      </c>
      <c r="F657" s="279" t="s">
        <v>10238</v>
      </c>
      <c r="G657" s="280" t="s">
        <v>5275</v>
      </c>
      <c r="H657" s="281">
        <v>5</v>
      </c>
      <c r="I657" s="282"/>
      <c r="J657" s="283">
        <f t="shared" si="200"/>
        <v>0</v>
      </c>
      <c r="K657" s="279" t="s">
        <v>21</v>
      </c>
      <c r="L657" s="284"/>
      <c r="M657" s="285" t="s">
        <v>21</v>
      </c>
      <c r="N657" s="286" t="s">
        <v>45</v>
      </c>
      <c r="O657" s="43"/>
      <c r="P657" s="212">
        <f t="shared" si="201"/>
        <v>0</v>
      </c>
      <c r="Q657" s="212">
        <v>0</v>
      </c>
      <c r="R657" s="212">
        <f t="shared" si="202"/>
        <v>0</v>
      </c>
      <c r="S657" s="212">
        <v>0</v>
      </c>
      <c r="T657" s="213">
        <f t="shared" si="203"/>
        <v>0</v>
      </c>
      <c r="AR657" s="25" t="s">
        <v>619</v>
      </c>
      <c r="AT657" s="25" t="s">
        <v>1079</v>
      </c>
      <c r="AU657" s="25" t="s">
        <v>82</v>
      </c>
      <c r="AY657" s="25" t="s">
        <v>308</v>
      </c>
      <c r="BE657" s="214">
        <f t="shared" si="204"/>
        <v>0</v>
      </c>
      <c r="BF657" s="214">
        <f t="shared" si="205"/>
        <v>0</v>
      </c>
      <c r="BG657" s="214">
        <f t="shared" si="206"/>
        <v>0</v>
      </c>
      <c r="BH657" s="214">
        <f t="shared" si="207"/>
        <v>0</v>
      </c>
      <c r="BI657" s="214">
        <f t="shared" si="208"/>
        <v>0</v>
      </c>
      <c r="BJ657" s="25" t="s">
        <v>82</v>
      </c>
      <c r="BK657" s="214">
        <f t="shared" si="209"/>
        <v>0</v>
      </c>
      <c r="BL657" s="25" t="s">
        <v>375</v>
      </c>
      <c r="BM657" s="25" t="s">
        <v>10251</v>
      </c>
    </row>
    <row r="658" spans="2:65" s="1" customFormat="1" ht="22.5" customHeight="1">
      <c r="B658" s="42"/>
      <c r="C658" s="277" t="s">
        <v>8269</v>
      </c>
      <c r="D658" s="277" t="s">
        <v>1079</v>
      </c>
      <c r="E658" s="278" t="s">
        <v>10252</v>
      </c>
      <c r="F658" s="279" t="s">
        <v>10249</v>
      </c>
      <c r="G658" s="280" t="s">
        <v>5275</v>
      </c>
      <c r="H658" s="281">
        <v>5</v>
      </c>
      <c r="I658" s="282"/>
      <c r="J658" s="283">
        <f t="shared" si="200"/>
        <v>0</v>
      </c>
      <c r="K658" s="279" t="s">
        <v>21</v>
      </c>
      <c r="L658" s="284"/>
      <c r="M658" s="285" t="s">
        <v>21</v>
      </c>
      <c r="N658" s="286" t="s">
        <v>45</v>
      </c>
      <c r="O658" s="43"/>
      <c r="P658" s="212">
        <f t="shared" si="201"/>
        <v>0</v>
      </c>
      <c r="Q658" s="212">
        <v>0</v>
      </c>
      <c r="R658" s="212">
        <f t="shared" si="202"/>
        <v>0</v>
      </c>
      <c r="S658" s="212">
        <v>0</v>
      </c>
      <c r="T658" s="213">
        <f t="shared" si="203"/>
        <v>0</v>
      </c>
      <c r="AR658" s="25" t="s">
        <v>619</v>
      </c>
      <c r="AT658" s="25" t="s">
        <v>1079</v>
      </c>
      <c r="AU658" s="25" t="s">
        <v>82</v>
      </c>
      <c r="AY658" s="25" t="s">
        <v>308</v>
      </c>
      <c r="BE658" s="214">
        <f t="shared" si="204"/>
        <v>0</v>
      </c>
      <c r="BF658" s="214">
        <f t="shared" si="205"/>
        <v>0</v>
      </c>
      <c r="BG658" s="214">
        <f t="shared" si="206"/>
        <v>0</v>
      </c>
      <c r="BH658" s="214">
        <f t="shared" si="207"/>
        <v>0</v>
      </c>
      <c r="BI658" s="214">
        <f t="shared" si="208"/>
        <v>0</v>
      </c>
      <c r="BJ658" s="25" t="s">
        <v>82</v>
      </c>
      <c r="BK658" s="214">
        <f t="shared" si="209"/>
        <v>0</v>
      </c>
      <c r="BL658" s="25" t="s">
        <v>375</v>
      </c>
      <c r="BM658" s="25" t="s">
        <v>10253</v>
      </c>
    </row>
    <row r="659" spans="2:65" s="1" customFormat="1" ht="22.5" customHeight="1">
      <c r="B659" s="42"/>
      <c r="C659" s="277" t="s">
        <v>8271</v>
      </c>
      <c r="D659" s="277" t="s">
        <v>1079</v>
      </c>
      <c r="E659" s="278" t="s">
        <v>10237</v>
      </c>
      <c r="F659" s="279" t="s">
        <v>10238</v>
      </c>
      <c r="G659" s="280" t="s">
        <v>5275</v>
      </c>
      <c r="H659" s="281">
        <v>5</v>
      </c>
      <c r="I659" s="282"/>
      <c r="J659" s="283">
        <f t="shared" si="200"/>
        <v>0</v>
      </c>
      <c r="K659" s="279" t="s">
        <v>21</v>
      </c>
      <c r="L659" s="284"/>
      <c r="M659" s="285" t="s">
        <v>21</v>
      </c>
      <c r="N659" s="286" t="s">
        <v>45</v>
      </c>
      <c r="O659" s="43"/>
      <c r="P659" s="212">
        <f t="shared" si="201"/>
        <v>0</v>
      </c>
      <c r="Q659" s="212">
        <v>0</v>
      </c>
      <c r="R659" s="212">
        <f t="shared" si="202"/>
        <v>0</v>
      </c>
      <c r="S659" s="212">
        <v>0</v>
      </c>
      <c r="T659" s="213">
        <f t="shared" si="203"/>
        <v>0</v>
      </c>
      <c r="AR659" s="25" t="s">
        <v>619</v>
      </c>
      <c r="AT659" s="25" t="s">
        <v>1079</v>
      </c>
      <c r="AU659" s="25" t="s">
        <v>82</v>
      </c>
      <c r="AY659" s="25" t="s">
        <v>308</v>
      </c>
      <c r="BE659" s="214">
        <f t="shared" si="204"/>
        <v>0</v>
      </c>
      <c r="BF659" s="214">
        <f t="shared" si="205"/>
        <v>0</v>
      </c>
      <c r="BG659" s="214">
        <f t="shared" si="206"/>
        <v>0</v>
      </c>
      <c r="BH659" s="214">
        <f t="shared" si="207"/>
        <v>0</v>
      </c>
      <c r="BI659" s="214">
        <f t="shared" si="208"/>
        <v>0</v>
      </c>
      <c r="BJ659" s="25" t="s">
        <v>82</v>
      </c>
      <c r="BK659" s="214">
        <f t="shared" si="209"/>
        <v>0</v>
      </c>
      <c r="BL659" s="25" t="s">
        <v>375</v>
      </c>
      <c r="BM659" s="25" t="s">
        <v>10254</v>
      </c>
    </row>
    <row r="660" spans="2:65" s="1" customFormat="1" ht="31.5" customHeight="1">
      <c r="B660" s="42"/>
      <c r="C660" s="277" t="s">
        <v>8273</v>
      </c>
      <c r="D660" s="277" t="s">
        <v>1079</v>
      </c>
      <c r="E660" s="278" t="s">
        <v>10255</v>
      </c>
      <c r="F660" s="279" t="s">
        <v>10256</v>
      </c>
      <c r="G660" s="280" t="s">
        <v>5275</v>
      </c>
      <c r="H660" s="281">
        <v>12</v>
      </c>
      <c r="I660" s="282"/>
      <c r="J660" s="283">
        <f t="shared" si="200"/>
        <v>0</v>
      </c>
      <c r="K660" s="279" t="s">
        <v>21</v>
      </c>
      <c r="L660" s="284"/>
      <c r="M660" s="285" t="s">
        <v>21</v>
      </c>
      <c r="N660" s="286" t="s">
        <v>45</v>
      </c>
      <c r="O660" s="43"/>
      <c r="P660" s="212">
        <f t="shared" si="201"/>
        <v>0</v>
      </c>
      <c r="Q660" s="212">
        <v>0</v>
      </c>
      <c r="R660" s="212">
        <f t="shared" si="202"/>
        <v>0</v>
      </c>
      <c r="S660" s="212">
        <v>0</v>
      </c>
      <c r="T660" s="213">
        <f t="shared" si="203"/>
        <v>0</v>
      </c>
      <c r="AR660" s="25" t="s">
        <v>619</v>
      </c>
      <c r="AT660" s="25" t="s">
        <v>1079</v>
      </c>
      <c r="AU660" s="25" t="s">
        <v>82</v>
      </c>
      <c r="AY660" s="25" t="s">
        <v>308</v>
      </c>
      <c r="BE660" s="214">
        <f t="shared" si="204"/>
        <v>0</v>
      </c>
      <c r="BF660" s="214">
        <f t="shared" si="205"/>
        <v>0</v>
      </c>
      <c r="BG660" s="214">
        <f t="shared" si="206"/>
        <v>0</v>
      </c>
      <c r="BH660" s="214">
        <f t="shared" si="207"/>
        <v>0</v>
      </c>
      <c r="BI660" s="214">
        <f t="shared" si="208"/>
        <v>0</v>
      </c>
      <c r="BJ660" s="25" t="s">
        <v>82</v>
      </c>
      <c r="BK660" s="214">
        <f t="shared" si="209"/>
        <v>0</v>
      </c>
      <c r="BL660" s="25" t="s">
        <v>375</v>
      </c>
      <c r="BM660" s="25" t="s">
        <v>10257</v>
      </c>
    </row>
    <row r="661" spans="2:65" s="1" customFormat="1" ht="31.5" customHeight="1">
      <c r="B661" s="42"/>
      <c r="C661" s="277" t="s">
        <v>8275</v>
      </c>
      <c r="D661" s="277" t="s">
        <v>1079</v>
      </c>
      <c r="E661" s="278" t="s">
        <v>10258</v>
      </c>
      <c r="F661" s="279" t="s">
        <v>10259</v>
      </c>
      <c r="G661" s="280" t="s">
        <v>5275</v>
      </c>
      <c r="H661" s="281">
        <v>467</v>
      </c>
      <c r="I661" s="282"/>
      <c r="J661" s="283">
        <f t="shared" si="200"/>
        <v>0</v>
      </c>
      <c r="K661" s="279" t="s">
        <v>21</v>
      </c>
      <c r="L661" s="284"/>
      <c r="M661" s="285" t="s">
        <v>21</v>
      </c>
      <c r="N661" s="286" t="s">
        <v>45</v>
      </c>
      <c r="O661" s="43"/>
      <c r="P661" s="212">
        <f t="shared" si="201"/>
        <v>0</v>
      </c>
      <c r="Q661" s="212">
        <v>0</v>
      </c>
      <c r="R661" s="212">
        <f t="shared" si="202"/>
        <v>0</v>
      </c>
      <c r="S661" s="212">
        <v>0</v>
      </c>
      <c r="T661" s="213">
        <f t="shared" si="203"/>
        <v>0</v>
      </c>
      <c r="AR661" s="25" t="s">
        <v>619</v>
      </c>
      <c r="AT661" s="25" t="s">
        <v>1079</v>
      </c>
      <c r="AU661" s="25" t="s">
        <v>82</v>
      </c>
      <c r="AY661" s="25" t="s">
        <v>308</v>
      </c>
      <c r="BE661" s="214">
        <f t="shared" si="204"/>
        <v>0</v>
      </c>
      <c r="BF661" s="214">
        <f t="shared" si="205"/>
        <v>0</v>
      </c>
      <c r="BG661" s="214">
        <f t="shared" si="206"/>
        <v>0</v>
      </c>
      <c r="BH661" s="214">
        <f t="shared" si="207"/>
        <v>0</v>
      </c>
      <c r="BI661" s="214">
        <f t="shared" si="208"/>
        <v>0</v>
      </c>
      <c r="BJ661" s="25" t="s">
        <v>82</v>
      </c>
      <c r="BK661" s="214">
        <f t="shared" si="209"/>
        <v>0</v>
      </c>
      <c r="BL661" s="25" t="s">
        <v>375</v>
      </c>
      <c r="BM661" s="25" t="s">
        <v>10260</v>
      </c>
    </row>
    <row r="662" spans="2:65" s="1" customFormat="1" ht="22.5" customHeight="1">
      <c r="B662" s="42"/>
      <c r="C662" s="277" t="s">
        <v>8277</v>
      </c>
      <c r="D662" s="277" t="s">
        <v>1079</v>
      </c>
      <c r="E662" s="278" t="s">
        <v>10261</v>
      </c>
      <c r="F662" s="279" t="s">
        <v>10262</v>
      </c>
      <c r="G662" s="280" t="s">
        <v>5275</v>
      </c>
      <c r="H662" s="281">
        <v>1868</v>
      </c>
      <c r="I662" s="282"/>
      <c r="J662" s="283">
        <f t="shared" si="200"/>
        <v>0</v>
      </c>
      <c r="K662" s="279" t="s">
        <v>21</v>
      </c>
      <c r="L662" s="284"/>
      <c r="M662" s="285" t="s">
        <v>21</v>
      </c>
      <c r="N662" s="286" t="s">
        <v>45</v>
      </c>
      <c r="O662" s="43"/>
      <c r="P662" s="212">
        <f t="shared" si="201"/>
        <v>0</v>
      </c>
      <c r="Q662" s="212">
        <v>0</v>
      </c>
      <c r="R662" s="212">
        <f t="shared" si="202"/>
        <v>0</v>
      </c>
      <c r="S662" s="212">
        <v>0</v>
      </c>
      <c r="T662" s="213">
        <f t="shared" si="203"/>
        <v>0</v>
      </c>
      <c r="AR662" s="25" t="s">
        <v>619</v>
      </c>
      <c r="AT662" s="25" t="s">
        <v>1079</v>
      </c>
      <c r="AU662" s="25" t="s">
        <v>82</v>
      </c>
      <c r="AY662" s="25" t="s">
        <v>308</v>
      </c>
      <c r="BE662" s="214">
        <f t="shared" si="204"/>
        <v>0</v>
      </c>
      <c r="BF662" s="214">
        <f t="shared" si="205"/>
        <v>0</v>
      </c>
      <c r="BG662" s="214">
        <f t="shared" si="206"/>
        <v>0</v>
      </c>
      <c r="BH662" s="214">
        <f t="shared" si="207"/>
        <v>0</v>
      </c>
      <c r="BI662" s="214">
        <f t="shared" si="208"/>
        <v>0</v>
      </c>
      <c r="BJ662" s="25" t="s">
        <v>82</v>
      </c>
      <c r="BK662" s="214">
        <f t="shared" si="209"/>
        <v>0</v>
      </c>
      <c r="BL662" s="25" t="s">
        <v>375</v>
      </c>
      <c r="BM662" s="25" t="s">
        <v>10263</v>
      </c>
    </row>
    <row r="663" spans="2:65" s="1" customFormat="1" ht="31.5" customHeight="1">
      <c r="B663" s="42"/>
      <c r="C663" s="277" t="s">
        <v>8280</v>
      </c>
      <c r="D663" s="277" t="s">
        <v>1079</v>
      </c>
      <c r="E663" s="278" t="s">
        <v>10264</v>
      </c>
      <c r="F663" s="279" t="s">
        <v>10265</v>
      </c>
      <c r="G663" s="280" t="s">
        <v>5275</v>
      </c>
      <c r="H663" s="281">
        <v>44</v>
      </c>
      <c r="I663" s="282"/>
      <c r="J663" s="283">
        <f t="shared" si="200"/>
        <v>0</v>
      </c>
      <c r="K663" s="279" t="s">
        <v>21</v>
      </c>
      <c r="L663" s="284"/>
      <c r="M663" s="285" t="s">
        <v>21</v>
      </c>
      <c r="N663" s="286" t="s">
        <v>45</v>
      </c>
      <c r="O663" s="43"/>
      <c r="P663" s="212">
        <f t="shared" si="201"/>
        <v>0</v>
      </c>
      <c r="Q663" s="212">
        <v>0</v>
      </c>
      <c r="R663" s="212">
        <f t="shared" si="202"/>
        <v>0</v>
      </c>
      <c r="S663" s="212">
        <v>0</v>
      </c>
      <c r="T663" s="213">
        <f t="shared" si="203"/>
        <v>0</v>
      </c>
      <c r="AR663" s="25" t="s">
        <v>619</v>
      </c>
      <c r="AT663" s="25" t="s">
        <v>1079</v>
      </c>
      <c r="AU663" s="25" t="s">
        <v>82</v>
      </c>
      <c r="AY663" s="25" t="s">
        <v>308</v>
      </c>
      <c r="BE663" s="214">
        <f t="shared" si="204"/>
        <v>0</v>
      </c>
      <c r="BF663" s="214">
        <f t="shared" si="205"/>
        <v>0</v>
      </c>
      <c r="BG663" s="214">
        <f t="shared" si="206"/>
        <v>0</v>
      </c>
      <c r="BH663" s="214">
        <f t="shared" si="207"/>
        <v>0</v>
      </c>
      <c r="BI663" s="214">
        <f t="shared" si="208"/>
        <v>0</v>
      </c>
      <c r="BJ663" s="25" t="s">
        <v>82</v>
      </c>
      <c r="BK663" s="214">
        <f t="shared" si="209"/>
        <v>0</v>
      </c>
      <c r="BL663" s="25" t="s">
        <v>375</v>
      </c>
      <c r="BM663" s="25" t="s">
        <v>10266</v>
      </c>
    </row>
    <row r="664" spans="2:65" s="1" customFormat="1" ht="31.5" customHeight="1">
      <c r="B664" s="42"/>
      <c r="C664" s="277" t="s">
        <v>8282</v>
      </c>
      <c r="D664" s="277" t="s">
        <v>1079</v>
      </c>
      <c r="E664" s="278" t="s">
        <v>10267</v>
      </c>
      <c r="F664" s="279" t="s">
        <v>10268</v>
      </c>
      <c r="G664" s="280" t="s">
        <v>5275</v>
      </c>
      <c r="H664" s="281">
        <v>140</v>
      </c>
      <c r="I664" s="282"/>
      <c r="J664" s="283">
        <f t="shared" si="200"/>
        <v>0</v>
      </c>
      <c r="K664" s="279" t="s">
        <v>21</v>
      </c>
      <c r="L664" s="284"/>
      <c r="M664" s="285" t="s">
        <v>21</v>
      </c>
      <c r="N664" s="286" t="s">
        <v>45</v>
      </c>
      <c r="O664" s="43"/>
      <c r="P664" s="212">
        <f t="shared" si="201"/>
        <v>0</v>
      </c>
      <c r="Q664" s="212">
        <v>0</v>
      </c>
      <c r="R664" s="212">
        <f t="shared" si="202"/>
        <v>0</v>
      </c>
      <c r="S664" s="212">
        <v>0</v>
      </c>
      <c r="T664" s="213">
        <f t="shared" si="203"/>
        <v>0</v>
      </c>
      <c r="AR664" s="25" t="s">
        <v>619</v>
      </c>
      <c r="AT664" s="25" t="s">
        <v>1079</v>
      </c>
      <c r="AU664" s="25" t="s">
        <v>82</v>
      </c>
      <c r="AY664" s="25" t="s">
        <v>308</v>
      </c>
      <c r="BE664" s="214">
        <f t="shared" si="204"/>
        <v>0</v>
      </c>
      <c r="BF664" s="214">
        <f t="shared" si="205"/>
        <v>0</v>
      </c>
      <c r="BG664" s="214">
        <f t="shared" si="206"/>
        <v>0</v>
      </c>
      <c r="BH664" s="214">
        <f t="shared" si="207"/>
        <v>0</v>
      </c>
      <c r="BI664" s="214">
        <f t="shared" si="208"/>
        <v>0</v>
      </c>
      <c r="BJ664" s="25" t="s">
        <v>82</v>
      </c>
      <c r="BK664" s="214">
        <f t="shared" si="209"/>
        <v>0</v>
      </c>
      <c r="BL664" s="25" t="s">
        <v>375</v>
      </c>
      <c r="BM664" s="25" t="s">
        <v>10269</v>
      </c>
    </row>
    <row r="665" spans="2:65" s="1" customFormat="1" ht="31.5" customHeight="1">
      <c r="B665" s="42"/>
      <c r="C665" s="277" t="s">
        <v>8284</v>
      </c>
      <c r="D665" s="277" t="s">
        <v>1079</v>
      </c>
      <c r="E665" s="278" t="s">
        <v>10270</v>
      </c>
      <c r="F665" s="279" t="s">
        <v>10271</v>
      </c>
      <c r="G665" s="280" t="s">
        <v>5275</v>
      </c>
      <c r="H665" s="281">
        <v>65</v>
      </c>
      <c r="I665" s="282"/>
      <c r="J665" s="283">
        <f t="shared" si="200"/>
        <v>0</v>
      </c>
      <c r="K665" s="279" t="s">
        <v>21</v>
      </c>
      <c r="L665" s="284"/>
      <c r="M665" s="285" t="s">
        <v>21</v>
      </c>
      <c r="N665" s="286" t="s">
        <v>45</v>
      </c>
      <c r="O665" s="43"/>
      <c r="P665" s="212">
        <f t="shared" si="201"/>
        <v>0</v>
      </c>
      <c r="Q665" s="212">
        <v>0</v>
      </c>
      <c r="R665" s="212">
        <f t="shared" si="202"/>
        <v>0</v>
      </c>
      <c r="S665" s="212">
        <v>0</v>
      </c>
      <c r="T665" s="213">
        <f t="shared" si="203"/>
        <v>0</v>
      </c>
      <c r="AR665" s="25" t="s">
        <v>619</v>
      </c>
      <c r="AT665" s="25" t="s">
        <v>1079</v>
      </c>
      <c r="AU665" s="25" t="s">
        <v>82</v>
      </c>
      <c r="AY665" s="25" t="s">
        <v>308</v>
      </c>
      <c r="BE665" s="214">
        <f t="shared" si="204"/>
        <v>0</v>
      </c>
      <c r="BF665" s="214">
        <f t="shared" si="205"/>
        <v>0</v>
      </c>
      <c r="BG665" s="214">
        <f t="shared" si="206"/>
        <v>0</v>
      </c>
      <c r="BH665" s="214">
        <f t="shared" si="207"/>
        <v>0</v>
      </c>
      <c r="BI665" s="214">
        <f t="shared" si="208"/>
        <v>0</v>
      </c>
      <c r="BJ665" s="25" t="s">
        <v>82</v>
      </c>
      <c r="BK665" s="214">
        <f t="shared" si="209"/>
        <v>0</v>
      </c>
      <c r="BL665" s="25" t="s">
        <v>375</v>
      </c>
      <c r="BM665" s="25" t="s">
        <v>10272</v>
      </c>
    </row>
    <row r="666" spans="2:65" s="1" customFormat="1" ht="22.5" customHeight="1">
      <c r="B666" s="42"/>
      <c r="C666" s="277" t="s">
        <v>8288</v>
      </c>
      <c r="D666" s="277" t="s">
        <v>1079</v>
      </c>
      <c r="E666" s="278" t="s">
        <v>10273</v>
      </c>
      <c r="F666" s="279" t="s">
        <v>10274</v>
      </c>
      <c r="G666" s="280" t="s">
        <v>5275</v>
      </c>
      <c r="H666" s="281">
        <v>130</v>
      </c>
      <c r="I666" s="282"/>
      <c r="J666" s="283">
        <f t="shared" si="200"/>
        <v>0</v>
      </c>
      <c r="K666" s="279" t="s">
        <v>21</v>
      </c>
      <c r="L666" s="284"/>
      <c r="M666" s="285" t="s">
        <v>21</v>
      </c>
      <c r="N666" s="286" t="s">
        <v>45</v>
      </c>
      <c r="O666" s="43"/>
      <c r="P666" s="212">
        <f t="shared" si="201"/>
        <v>0</v>
      </c>
      <c r="Q666" s="212">
        <v>0</v>
      </c>
      <c r="R666" s="212">
        <f t="shared" si="202"/>
        <v>0</v>
      </c>
      <c r="S666" s="212">
        <v>0</v>
      </c>
      <c r="T666" s="213">
        <f t="shared" si="203"/>
        <v>0</v>
      </c>
      <c r="AR666" s="25" t="s">
        <v>619</v>
      </c>
      <c r="AT666" s="25" t="s">
        <v>1079</v>
      </c>
      <c r="AU666" s="25" t="s">
        <v>82</v>
      </c>
      <c r="AY666" s="25" t="s">
        <v>308</v>
      </c>
      <c r="BE666" s="214">
        <f t="shared" si="204"/>
        <v>0</v>
      </c>
      <c r="BF666" s="214">
        <f t="shared" si="205"/>
        <v>0</v>
      </c>
      <c r="BG666" s="214">
        <f t="shared" si="206"/>
        <v>0</v>
      </c>
      <c r="BH666" s="214">
        <f t="shared" si="207"/>
        <v>0</v>
      </c>
      <c r="BI666" s="214">
        <f t="shared" si="208"/>
        <v>0</v>
      </c>
      <c r="BJ666" s="25" t="s">
        <v>82</v>
      </c>
      <c r="BK666" s="214">
        <f t="shared" si="209"/>
        <v>0</v>
      </c>
      <c r="BL666" s="25" t="s">
        <v>375</v>
      </c>
      <c r="BM666" s="25" t="s">
        <v>10275</v>
      </c>
    </row>
    <row r="667" spans="2:65" s="1" customFormat="1" ht="31.5" customHeight="1">
      <c r="B667" s="42"/>
      <c r="C667" s="277" t="s">
        <v>8291</v>
      </c>
      <c r="D667" s="277" t="s">
        <v>1079</v>
      </c>
      <c r="E667" s="278" t="s">
        <v>10276</v>
      </c>
      <c r="F667" s="279" t="s">
        <v>10277</v>
      </c>
      <c r="G667" s="280" t="s">
        <v>5275</v>
      </c>
      <c r="H667" s="281">
        <v>9</v>
      </c>
      <c r="I667" s="282"/>
      <c r="J667" s="283">
        <f t="shared" si="200"/>
        <v>0</v>
      </c>
      <c r="K667" s="279" t="s">
        <v>21</v>
      </c>
      <c r="L667" s="284"/>
      <c r="M667" s="285" t="s">
        <v>21</v>
      </c>
      <c r="N667" s="286" t="s">
        <v>45</v>
      </c>
      <c r="O667" s="43"/>
      <c r="P667" s="212">
        <f t="shared" si="201"/>
        <v>0</v>
      </c>
      <c r="Q667" s="212">
        <v>0</v>
      </c>
      <c r="R667" s="212">
        <f t="shared" si="202"/>
        <v>0</v>
      </c>
      <c r="S667" s="212">
        <v>0</v>
      </c>
      <c r="T667" s="213">
        <f t="shared" si="203"/>
        <v>0</v>
      </c>
      <c r="AR667" s="25" t="s">
        <v>619</v>
      </c>
      <c r="AT667" s="25" t="s">
        <v>1079</v>
      </c>
      <c r="AU667" s="25" t="s">
        <v>82</v>
      </c>
      <c r="AY667" s="25" t="s">
        <v>308</v>
      </c>
      <c r="BE667" s="214">
        <f t="shared" si="204"/>
        <v>0</v>
      </c>
      <c r="BF667" s="214">
        <f t="shared" si="205"/>
        <v>0</v>
      </c>
      <c r="BG667" s="214">
        <f t="shared" si="206"/>
        <v>0</v>
      </c>
      <c r="BH667" s="214">
        <f t="shared" si="207"/>
        <v>0</v>
      </c>
      <c r="BI667" s="214">
        <f t="shared" si="208"/>
        <v>0</v>
      </c>
      <c r="BJ667" s="25" t="s">
        <v>82</v>
      </c>
      <c r="BK667" s="214">
        <f t="shared" si="209"/>
        <v>0</v>
      </c>
      <c r="BL667" s="25" t="s">
        <v>375</v>
      </c>
      <c r="BM667" s="25" t="s">
        <v>10278</v>
      </c>
    </row>
    <row r="668" spans="2:65" s="1" customFormat="1" ht="22.5" customHeight="1">
      <c r="B668" s="42"/>
      <c r="C668" s="277" t="s">
        <v>8294</v>
      </c>
      <c r="D668" s="277" t="s">
        <v>1079</v>
      </c>
      <c r="E668" s="278" t="s">
        <v>10279</v>
      </c>
      <c r="F668" s="279" t="s">
        <v>10280</v>
      </c>
      <c r="G668" s="280" t="s">
        <v>5275</v>
      </c>
      <c r="H668" s="281">
        <v>9</v>
      </c>
      <c r="I668" s="282"/>
      <c r="J668" s="283">
        <f t="shared" si="200"/>
        <v>0</v>
      </c>
      <c r="K668" s="279" t="s">
        <v>21</v>
      </c>
      <c r="L668" s="284"/>
      <c r="M668" s="285" t="s">
        <v>21</v>
      </c>
      <c r="N668" s="286" t="s">
        <v>45</v>
      </c>
      <c r="O668" s="43"/>
      <c r="P668" s="212">
        <f t="shared" si="201"/>
        <v>0</v>
      </c>
      <c r="Q668" s="212">
        <v>0</v>
      </c>
      <c r="R668" s="212">
        <f t="shared" si="202"/>
        <v>0</v>
      </c>
      <c r="S668" s="212">
        <v>0</v>
      </c>
      <c r="T668" s="213">
        <f t="shared" si="203"/>
        <v>0</v>
      </c>
      <c r="AR668" s="25" t="s">
        <v>619</v>
      </c>
      <c r="AT668" s="25" t="s">
        <v>1079</v>
      </c>
      <c r="AU668" s="25" t="s">
        <v>82</v>
      </c>
      <c r="AY668" s="25" t="s">
        <v>308</v>
      </c>
      <c r="BE668" s="214">
        <f t="shared" si="204"/>
        <v>0</v>
      </c>
      <c r="BF668" s="214">
        <f t="shared" si="205"/>
        <v>0</v>
      </c>
      <c r="BG668" s="214">
        <f t="shared" si="206"/>
        <v>0</v>
      </c>
      <c r="BH668" s="214">
        <f t="shared" si="207"/>
        <v>0</v>
      </c>
      <c r="BI668" s="214">
        <f t="shared" si="208"/>
        <v>0</v>
      </c>
      <c r="BJ668" s="25" t="s">
        <v>82</v>
      </c>
      <c r="BK668" s="214">
        <f t="shared" si="209"/>
        <v>0</v>
      </c>
      <c r="BL668" s="25" t="s">
        <v>375</v>
      </c>
      <c r="BM668" s="25" t="s">
        <v>10281</v>
      </c>
    </row>
    <row r="669" spans="2:65" s="1" customFormat="1" ht="31.5" customHeight="1">
      <c r="B669" s="42"/>
      <c r="C669" s="277" t="s">
        <v>8296</v>
      </c>
      <c r="D669" s="277" t="s">
        <v>1079</v>
      </c>
      <c r="E669" s="278" t="s">
        <v>10282</v>
      </c>
      <c r="F669" s="279" t="s">
        <v>10283</v>
      </c>
      <c r="G669" s="280" t="s">
        <v>5275</v>
      </c>
      <c r="H669" s="281">
        <v>61</v>
      </c>
      <c r="I669" s="282"/>
      <c r="J669" s="283">
        <f t="shared" si="200"/>
        <v>0</v>
      </c>
      <c r="K669" s="279" t="s">
        <v>21</v>
      </c>
      <c r="L669" s="284"/>
      <c r="M669" s="285" t="s">
        <v>21</v>
      </c>
      <c r="N669" s="286" t="s">
        <v>45</v>
      </c>
      <c r="O669" s="43"/>
      <c r="P669" s="212">
        <f t="shared" si="201"/>
        <v>0</v>
      </c>
      <c r="Q669" s="212">
        <v>0</v>
      </c>
      <c r="R669" s="212">
        <f t="shared" si="202"/>
        <v>0</v>
      </c>
      <c r="S669" s="212">
        <v>0</v>
      </c>
      <c r="T669" s="213">
        <f t="shared" si="203"/>
        <v>0</v>
      </c>
      <c r="AR669" s="25" t="s">
        <v>619</v>
      </c>
      <c r="AT669" s="25" t="s">
        <v>1079</v>
      </c>
      <c r="AU669" s="25" t="s">
        <v>82</v>
      </c>
      <c r="AY669" s="25" t="s">
        <v>308</v>
      </c>
      <c r="BE669" s="214">
        <f t="shared" si="204"/>
        <v>0</v>
      </c>
      <c r="BF669" s="214">
        <f t="shared" si="205"/>
        <v>0</v>
      </c>
      <c r="BG669" s="214">
        <f t="shared" si="206"/>
        <v>0</v>
      </c>
      <c r="BH669" s="214">
        <f t="shared" si="207"/>
        <v>0</v>
      </c>
      <c r="BI669" s="214">
        <f t="shared" si="208"/>
        <v>0</v>
      </c>
      <c r="BJ669" s="25" t="s">
        <v>82</v>
      </c>
      <c r="BK669" s="214">
        <f t="shared" si="209"/>
        <v>0</v>
      </c>
      <c r="BL669" s="25" t="s">
        <v>375</v>
      </c>
      <c r="BM669" s="25" t="s">
        <v>10284</v>
      </c>
    </row>
    <row r="670" spans="2:65" s="1" customFormat="1" ht="22.5" customHeight="1">
      <c r="B670" s="42"/>
      <c r="C670" s="277" t="s">
        <v>8298</v>
      </c>
      <c r="D670" s="277" t="s">
        <v>1079</v>
      </c>
      <c r="E670" s="278" t="s">
        <v>10285</v>
      </c>
      <c r="F670" s="279" t="s">
        <v>10286</v>
      </c>
      <c r="G670" s="280" t="s">
        <v>5275</v>
      </c>
      <c r="H670" s="281">
        <v>61</v>
      </c>
      <c r="I670" s="282"/>
      <c r="J670" s="283">
        <f t="shared" si="200"/>
        <v>0</v>
      </c>
      <c r="K670" s="279" t="s">
        <v>21</v>
      </c>
      <c r="L670" s="284"/>
      <c r="M670" s="285" t="s">
        <v>21</v>
      </c>
      <c r="N670" s="286" t="s">
        <v>45</v>
      </c>
      <c r="O670" s="43"/>
      <c r="P670" s="212">
        <f t="shared" si="201"/>
        <v>0</v>
      </c>
      <c r="Q670" s="212">
        <v>0</v>
      </c>
      <c r="R670" s="212">
        <f t="shared" si="202"/>
        <v>0</v>
      </c>
      <c r="S670" s="212">
        <v>0</v>
      </c>
      <c r="T670" s="213">
        <f t="shared" si="203"/>
        <v>0</v>
      </c>
      <c r="AR670" s="25" t="s">
        <v>619</v>
      </c>
      <c r="AT670" s="25" t="s">
        <v>1079</v>
      </c>
      <c r="AU670" s="25" t="s">
        <v>82</v>
      </c>
      <c r="AY670" s="25" t="s">
        <v>308</v>
      </c>
      <c r="BE670" s="214">
        <f t="shared" si="204"/>
        <v>0</v>
      </c>
      <c r="BF670" s="214">
        <f t="shared" si="205"/>
        <v>0</v>
      </c>
      <c r="BG670" s="214">
        <f t="shared" si="206"/>
        <v>0</v>
      </c>
      <c r="BH670" s="214">
        <f t="shared" si="207"/>
        <v>0</v>
      </c>
      <c r="BI670" s="214">
        <f t="shared" si="208"/>
        <v>0</v>
      </c>
      <c r="BJ670" s="25" t="s">
        <v>82</v>
      </c>
      <c r="BK670" s="214">
        <f t="shared" si="209"/>
        <v>0</v>
      </c>
      <c r="BL670" s="25" t="s">
        <v>375</v>
      </c>
      <c r="BM670" s="25" t="s">
        <v>10287</v>
      </c>
    </row>
    <row r="671" spans="2:65" s="1" customFormat="1" ht="31.5" customHeight="1">
      <c r="B671" s="42"/>
      <c r="C671" s="277" t="s">
        <v>8301</v>
      </c>
      <c r="D671" s="277" t="s">
        <v>1079</v>
      </c>
      <c r="E671" s="278" t="s">
        <v>10288</v>
      </c>
      <c r="F671" s="279" t="s">
        <v>10289</v>
      </c>
      <c r="G671" s="280" t="s">
        <v>5275</v>
      </c>
      <c r="H671" s="281">
        <v>9</v>
      </c>
      <c r="I671" s="282"/>
      <c r="J671" s="283">
        <f t="shared" si="200"/>
        <v>0</v>
      </c>
      <c r="K671" s="279" t="s">
        <v>21</v>
      </c>
      <c r="L671" s="284"/>
      <c r="M671" s="285" t="s">
        <v>21</v>
      </c>
      <c r="N671" s="286" t="s">
        <v>45</v>
      </c>
      <c r="O671" s="43"/>
      <c r="P671" s="212">
        <f t="shared" si="201"/>
        <v>0</v>
      </c>
      <c r="Q671" s="212">
        <v>0</v>
      </c>
      <c r="R671" s="212">
        <f t="shared" si="202"/>
        <v>0</v>
      </c>
      <c r="S671" s="212">
        <v>0</v>
      </c>
      <c r="T671" s="213">
        <f t="shared" si="203"/>
        <v>0</v>
      </c>
      <c r="AR671" s="25" t="s">
        <v>619</v>
      </c>
      <c r="AT671" s="25" t="s">
        <v>1079</v>
      </c>
      <c r="AU671" s="25" t="s">
        <v>82</v>
      </c>
      <c r="AY671" s="25" t="s">
        <v>308</v>
      </c>
      <c r="BE671" s="214">
        <f t="shared" si="204"/>
        <v>0</v>
      </c>
      <c r="BF671" s="214">
        <f t="shared" si="205"/>
        <v>0</v>
      </c>
      <c r="BG671" s="214">
        <f t="shared" si="206"/>
        <v>0</v>
      </c>
      <c r="BH671" s="214">
        <f t="shared" si="207"/>
        <v>0</v>
      </c>
      <c r="BI671" s="214">
        <f t="shared" si="208"/>
        <v>0</v>
      </c>
      <c r="BJ671" s="25" t="s">
        <v>82</v>
      </c>
      <c r="BK671" s="214">
        <f t="shared" si="209"/>
        <v>0</v>
      </c>
      <c r="BL671" s="25" t="s">
        <v>375</v>
      </c>
      <c r="BM671" s="25" t="s">
        <v>10290</v>
      </c>
    </row>
    <row r="672" spans="2:65" s="1" customFormat="1" ht="22.5" customHeight="1">
      <c r="B672" s="42"/>
      <c r="C672" s="277" t="s">
        <v>8304</v>
      </c>
      <c r="D672" s="277" t="s">
        <v>1079</v>
      </c>
      <c r="E672" s="278" t="s">
        <v>10291</v>
      </c>
      <c r="F672" s="279" t="s">
        <v>10292</v>
      </c>
      <c r="G672" s="280" t="s">
        <v>5275</v>
      </c>
      <c r="H672" s="281">
        <v>9</v>
      </c>
      <c r="I672" s="282"/>
      <c r="J672" s="283">
        <f t="shared" si="200"/>
        <v>0</v>
      </c>
      <c r="K672" s="279" t="s">
        <v>21</v>
      </c>
      <c r="L672" s="284"/>
      <c r="M672" s="285" t="s">
        <v>21</v>
      </c>
      <c r="N672" s="286" t="s">
        <v>45</v>
      </c>
      <c r="O672" s="43"/>
      <c r="P672" s="212">
        <f t="shared" si="201"/>
        <v>0</v>
      </c>
      <c r="Q672" s="212">
        <v>0</v>
      </c>
      <c r="R672" s="212">
        <f t="shared" si="202"/>
        <v>0</v>
      </c>
      <c r="S672" s="212">
        <v>0</v>
      </c>
      <c r="T672" s="213">
        <f t="shared" si="203"/>
        <v>0</v>
      </c>
      <c r="AR672" s="25" t="s">
        <v>619</v>
      </c>
      <c r="AT672" s="25" t="s">
        <v>1079</v>
      </c>
      <c r="AU672" s="25" t="s">
        <v>82</v>
      </c>
      <c r="AY672" s="25" t="s">
        <v>308</v>
      </c>
      <c r="BE672" s="214">
        <f t="shared" si="204"/>
        <v>0</v>
      </c>
      <c r="BF672" s="214">
        <f t="shared" si="205"/>
        <v>0</v>
      </c>
      <c r="BG672" s="214">
        <f t="shared" si="206"/>
        <v>0</v>
      </c>
      <c r="BH672" s="214">
        <f t="shared" si="207"/>
        <v>0</v>
      </c>
      <c r="BI672" s="214">
        <f t="shared" si="208"/>
        <v>0</v>
      </c>
      <c r="BJ672" s="25" t="s">
        <v>82</v>
      </c>
      <c r="BK672" s="214">
        <f t="shared" si="209"/>
        <v>0</v>
      </c>
      <c r="BL672" s="25" t="s">
        <v>375</v>
      </c>
      <c r="BM672" s="25" t="s">
        <v>10293</v>
      </c>
    </row>
    <row r="673" spans="2:65" s="1" customFormat="1" ht="22.5" customHeight="1">
      <c r="B673" s="42"/>
      <c r="C673" s="277" t="s">
        <v>8307</v>
      </c>
      <c r="D673" s="277" t="s">
        <v>1079</v>
      </c>
      <c r="E673" s="278" t="s">
        <v>10294</v>
      </c>
      <c r="F673" s="279" t="s">
        <v>10295</v>
      </c>
      <c r="G673" s="280" t="s">
        <v>5275</v>
      </c>
      <c r="H673" s="281">
        <v>10</v>
      </c>
      <c r="I673" s="282"/>
      <c r="J673" s="283">
        <f t="shared" si="200"/>
        <v>0</v>
      </c>
      <c r="K673" s="279" t="s">
        <v>21</v>
      </c>
      <c r="L673" s="284"/>
      <c r="M673" s="285" t="s">
        <v>21</v>
      </c>
      <c r="N673" s="286" t="s">
        <v>45</v>
      </c>
      <c r="O673" s="43"/>
      <c r="P673" s="212">
        <f t="shared" si="201"/>
        <v>0</v>
      </c>
      <c r="Q673" s="212">
        <v>0</v>
      </c>
      <c r="R673" s="212">
        <f t="shared" si="202"/>
        <v>0</v>
      </c>
      <c r="S673" s="212">
        <v>0</v>
      </c>
      <c r="T673" s="213">
        <f t="shared" si="203"/>
        <v>0</v>
      </c>
      <c r="AR673" s="25" t="s">
        <v>619</v>
      </c>
      <c r="AT673" s="25" t="s">
        <v>1079</v>
      </c>
      <c r="AU673" s="25" t="s">
        <v>82</v>
      </c>
      <c r="AY673" s="25" t="s">
        <v>308</v>
      </c>
      <c r="BE673" s="214">
        <f t="shared" si="204"/>
        <v>0</v>
      </c>
      <c r="BF673" s="214">
        <f t="shared" si="205"/>
        <v>0</v>
      </c>
      <c r="BG673" s="214">
        <f t="shared" si="206"/>
        <v>0</v>
      </c>
      <c r="BH673" s="214">
        <f t="shared" si="207"/>
        <v>0</v>
      </c>
      <c r="BI673" s="214">
        <f t="shared" si="208"/>
        <v>0</v>
      </c>
      <c r="BJ673" s="25" t="s">
        <v>82</v>
      </c>
      <c r="BK673" s="214">
        <f t="shared" si="209"/>
        <v>0</v>
      </c>
      <c r="BL673" s="25" t="s">
        <v>375</v>
      </c>
      <c r="BM673" s="25" t="s">
        <v>10296</v>
      </c>
    </row>
    <row r="674" spans="2:65" s="1" customFormat="1" ht="22.5" customHeight="1">
      <c r="B674" s="42"/>
      <c r="C674" s="277" t="s">
        <v>8310</v>
      </c>
      <c r="D674" s="277" t="s">
        <v>1079</v>
      </c>
      <c r="E674" s="278" t="s">
        <v>10297</v>
      </c>
      <c r="F674" s="279" t="s">
        <v>10298</v>
      </c>
      <c r="G674" s="280" t="s">
        <v>5275</v>
      </c>
      <c r="H674" s="281">
        <v>10</v>
      </c>
      <c r="I674" s="282"/>
      <c r="J674" s="283">
        <f t="shared" si="200"/>
        <v>0</v>
      </c>
      <c r="K674" s="279" t="s">
        <v>21</v>
      </c>
      <c r="L674" s="284"/>
      <c r="M674" s="285" t="s">
        <v>21</v>
      </c>
      <c r="N674" s="286" t="s">
        <v>45</v>
      </c>
      <c r="O674" s="43"/>
      <c r="P674" s="212">
        <f t="shared" si="201"/>
        <v>0</v>
      </c>
      <c r="Q674" s="212">
        <v>0</v>
      </c>
      <c r="R674" s="212">
        <f t="shared" si="202"/>
        <v>0</v>
      </c>
      <c r="S674" s="212">
        <v>0</v>
      </c>
      <c r="T674" s="213">
        <f t="shared" si="203"/>
        <v>0</v>
      </c>
      <c r="AR674" s="25" t="s">
        <v>619</v>
      </c>
      <c r="AT674" s="25" t="s">
        <v>1079</v>
      </c>
      <c r="AU674" s="25" t="s">
        <v>82</v>
      </c>
      <c r="AY674" s="25" t="s">
        <v>308</v>
      </c>
      <c r="BE674" s="214">
        <f t="shared" si="204"/>
        <v>0</v>
      </c>
      <c r="BF674" s="214">
        <f t="shared" si="205"/>
        <v>0</v>
      </c>
      <c r="BG674" s="214">
        <f t="shared" si="206"/>
        <v>0</v>
      </c>
      <c r="BH674" s="214">
        <f t="shared" si="207"/>
        <v>0</v>
      </c>
      <c r="BI674" s="214">
        <f t="shared" si="208"/>
        <v>0</v>
      </c>
      <c r="BJ674" s="25" t="s">
        <v>82</v>
      </c>
      <c r="BK674" s="214">
        <f t="shared" si="209"/>
        <v>0</v>
      </c>
      <c r="BL674" s="25" t="s">
        <v>375</v>
      </c>
      <c r="BM674" s="25" t="s">
        <v>10299</v>
      </c>
    </row>
    <row r="675" spans="2:65" s="1" customFormat="1" ht="31.5" customHeight="1">
      <c r="B675" s="42"/>
      <c r="C675" s="277" t="s">
        <v>8312</v>
      </c>
      <c r="D675" s="277" t="s">
        <v>1079</v>
      </c>
      <c r="E675" s="278" t="s">
        <v>10300</v>
      </c>
      <c r="F675" s="279" t="s">
        <v>10301</v>
      </c>
      <c r="G675" s="280" t="s">
        <v>5275</v>
      </c>
      <c r="H675" s="281">
        <v>1</v>
      </c>
      <c r="I675" s="282"/>
      <c r="J675" s="283">
        <f t="shared" si="200"/>
        <v>0</v>
      </c>
      <c r="K675" s="279" t="s">
        <v>21</v>
      </c>
      <c r="L675" s="284"/>
      <c r="M675" s="285" t="s">
        <v>21</v>
      </c>
      <c r="N675" s="286" t="s">
        <v>45</v>
      </c>
      <c r="O675" s="43"/>
      <c r="P675" s="212">
        <f t="shared" si="201"/>
        <v>0</v>
      </c>
      <c r="Q675" s="212">
        <v>0</v>
      </c>
      <c r="R675" s="212">
        <f t="shared" si="202"/>
        <v>0</v>
      </c>
      <c r="S675" s="212">
        <v>0</v>
      </c>
      <c r="T675" s="213">
        <f t="shared" si="203"/>
        <v>0</v>
      </c>
      <c r="AR675" s="25" t="s">
        <v>619</v>
      </c>
      <c r="AT675" s="25" t="s">
        <v>1079</v>
      </c>
      <c r="AU675" s="25" t="s">
        <v>82</v>
      </c>
      <c r="AY675" s="25" t="s">
        <v>308</v>
      </c>
      <c r="BE675" s="214">
        <f t="shared" si="204"/>
        <v>0</v>
      </c>
      <c r="BF675" s="214">
        <f t="shared" si="205"/>
        <v>0</v>
      </c>
      <c r="BG675" s="214">
        <f t="shared" si="206"/>
        <v>0</v>
      </c>
      <c r="BH675" s="214">
        <f t="shared" si="207"/>
        <v>0</v>
      </c>
      <c r="BI675" s="214">
        <f t="shared" si="208"/>
        <v>0</v>
      </c>
      <c r="BJ675" s="25" t="s">
        <v>82</v>
      </c>
      <c r="BK675" s="214">
        <f t="shared" si="209"/>
        <v>0</v>
      </c>
      <c r="BL675" s="25" t="s">
        <v>375</v>
      </c>
      <c r="BM675" s="25" t="s">
        <v>755</v>
      </c>
    </row>
    <row r="676" spans="2:65" s="1" customFormat="1" ht="22.5" customHeight="1">
      <c r="B676" s="42"/>
      <c r="C676" s="277" t="s">
        <v>8314</v>
      </c>
      <c r="D676" s="277" t="s">
        <v>1079</v>
      </c>
      <c r="E676" s="278" t="s">
        <v>10302</v>
      </c>
      <c r="F676" s="279" t="s">
        <v>10303</v>
      </c>
      <c r="G676" s="280" t="s">
        <v>5275</v>
      </c>
      <c r="H676" s="281">
        <v>5</v>
      </c>
      <c r="I676" s="282"/>
      <c r="J676" s="283">
        <f t="shared" si="200"/>
        <v>0</v>
      </c>
      <c r="K676" s="279" t="s">
        <v>21</v>
      </c>
      <c r="L676" s="284"/>
      <c r="M676" s="285" t="s">
        <v>21</v>
      </c>
      <c r="N676" s="286" t="s">
        <v>45</v>
      </c>
      <c r="O676" s="43"/>
      <c r="P676" s="212">
        <f t="shared" si="201"/>
        <v>0</v>
      </c>
      <c r="Q676" s="212">
        <v>0</v>
      </c>
      <c r="R676" s="212">
        <f t="shared" si="202"/>
        <v>0</v>
      </c>
      <c r="S676" s="212">
        <v>0</v>
      </c>
      <c r="T676" s="213">
        <f t="shared" si="203"/>
        <v>0</v>
      </c>
      <c r="AR676" s="25" t="s">
        <v>619</v>
      </c>
      <c r="AT676" s="25" t="s">
        <v>1079</v>
      </c>
      <c r="AU676" s="25" t="s">
        <v>82</v>
      </c>
      <c r="AY676" s="25" t="s">
        <v>308</v>
      </c>
      <c r="BE676" s="214">
        <f t="shared" si="204"/>
        <v>0</v>
      </c>
      <c r="BF676" s="214">
        <f t="shared" si="205"/>
        <v>0</v>
      </c>
      <c r="BG676" s="214">
        <f t="shared" si="206"/>
        <v>0</v>
      </c>
      <c r="BH676" s="214">
        <f t="shared" si="207"/>
        <v>0</v>
      </c>
      <c r="BI676" s="214">
        <f t="shared" si="208"/>
        <v>0</v>
      </c>
      <c r="BJ676" s="25" t="s">
        <v>82</v>
      </c>
      <c r="BK676" s="214">
        <f t="shared" si="209"/>
        <v>0</v>
      </c>
      <c r="BL676" s="25" t="s">
        <v>375</v>
      </c>
      <c r="BM676" s="25" t="s">
        <v>10304</v>
      </c>
    </row>
    <row r="677" spans="2:65" s="1" customFormat="1" ht="22.5" customHeight="1">
      <c r="B677" s="42"/>
      <c r="C677" s="277" t="s">
        <v>8317</v>
      </c>
      <c r="D677" s="277" t="s">
        <v>1079</v>
      </c>
      <c r="E677" s="278" t="s">
        <v>10305</v>
      </c>
      <c r="F677" s="279" t="s">
        <v>10306</v>
      </c>
      <c r="G677" s="280" t="s">
        <v>5275</v>
      </c>
      <c r="H677" s="281">
        <v>5</v>
      </c>
      <c r="I677" s="282"/>
      <c r="J677" s="283">
        <f t="shared" si="200"/>
        <v>0</v>
      </c>
      <c r="K677" s="279" t="s">
        <v>21</v>
      </c>
      <c r="L677" s="284"/>
      <c r="M677" s="285" t="s">
        <v>21</v>
      </c>
      <c r="N677" s="286" t="s">
        <v>45</v>
      </c>
      <c r="O677" s="43"/>
      <c r="P677" s="212">
        <f t="shared" si="201"/>
        <v>0</v>
      </c>
      <c r="Q677" s="212">
        <v>0</v>
      </c>
      <c r="R677" s="212">
        <f t="shared" si="202"/>
        <v>0</v>
      </c>
      <c r="S677" s="212">
        <v>0</v>
      </c>
      <c r="T677" s="213">
        <f t="shared" si="203"/>
        <v>0</v>
      </c>
      <c r="AR677" s="25" t="s">
        <v>619</v>
      </c>
      <c r="AT677" s="25" t="s">
        <v>1079</v>
      </c>
      <c r="AU677" s="25" t="s">
        <v>82</v>
      </c>
      <c r="AY677" s="25" t="s">
        <v>308</v>
      </c>
      <c r="BE677" s="214">
        <f t="shared" si="204"/>
        <v>0</v>
      </c>
      <c r="BF677" s="214">
        <f t="shared" si="205"/>
        <v>0</v>
      </c>
      <c r="BG677" s="214">
        <f t="shared" si="206"/>
        <v>0</v>
      </c>
      <c r="BH677" s="214">
        <f t="shared" si="207"/>
        <v>0</v>
      </c>
      <c r="BI677" s="214">
        <f t="shared" si="208"/>
        <v>0</v>
      </c>
      <c r="BJ677" s="25" t="s">
        <v>82</v>
      </c>
      <c r="BK677" s="214">
        <f t="shared" si="209"/>
        <v>0</v>
      </c>
      <c r="BL677" s="25" t="s">
        <v>375</v>
      </c>
      <c r="BM677" s="25" t="s">
        <v>10307</v>
      </c>
    </row>
    <row r="678" spans="2:65" s="1" customFormat="1" ht="22.5" customHeight="1">
      <c r="B678" s="42"/>
      <c r="C678" s="277" t="s">
        <v>8320</v>
      </c>
      <c r="D678" s="277" t="s">
        <v>1079</v>
      </c>
      <c r="E678" s="278" t="s">
        <v>10308</v>
      </c>
      <c r="F678" s="279" t="s">
        <v>10309</v>
      </c>
      <c r="G678" s="280" t="s">
        <v>5275</v>
      </c>
      <c r="H678" s="281">
        <v>2</v>
      </c>
      <c r="I678" s="282"/>
      <c r="J678" s="283">
        <f t="shared" si="200"/>
        <v>0</v>
      </c>
      <c r="K678" s="279" t="s">
        <v>21</v>
      </c>
      <c r="L678" s="284"/>
      <c r="M678" s="285" t="s">
        <v>21</v>
      </c>
      <c r="N678" s="286" t="s">
        <v>45</v>
      </c>
      <c r="O678" s="43"/>
      <c r="P678" s="212">
        <f t="shared" si="201"/>
        <v>0</v>
      </c>
      <c r="Q678" s="212">
        <v>0</v>
      </c>
      <c r="R678" s="212">
        <f t="shared" si="202"/>
        <v>0</v>
      </c>
      <c r="S678" s="212">
        <v>0</v>
      </c>
      <c r="T678" s="213">
        <f t="shared" si="203"/>
        <v>0</v>
      </c>
      <c r="AR678" s="25" t="s">
        <v>619</v>
      </c>
      <c r="AT678" s="25" t="s">
        <v>1079</v>
      </c>
      <c r="AU678" s="25" t="s">
        <v>82</v>
      </c>
      <c r="AY678" s="25" t="s">
        <v>308</v>
      </c>
      <c r="BE678" s="214">
        <f t="shared" si="204"/>
        <v>0</v>
      </c>
      <c r="BF678" s="214">
        <f t="shared" si="205"/>
        <v>0</v>
      </c>
      <c r="BG678" s="214">
        <f t="shared" si="206"/>
        <v>0</v>
      </c>
      <c r="BH678" s="214">
        <f t="shared" si="207"/>
        <v>0</v>
      </c>
      <c r="BI678" s="214">
        <f t="shared" si="208"/>
        <v>0</v>
      </c>
      <c r="BJ678" s="25" t="s">
        <v>82</v>
      </c>
      <c r="BK678" s="214">
        <f t="shared" si="209"/>
        <v>0</v>
      </c>
      <c r="BL678" s="25" t="s">
        <v>375</v>
      </c>
      <c r="BM678" s="25" t="s">
        <v>10310</v>
      </c>
    </row>
    <row r="679" spans="2:65" s="1" customFormat="1" ht="22.5" customHeight="1">
      <c r="B679" s="42"/>
      <c r="C679" s="277" t="s">
        <v>8322</v>
      </c>
      <c r="D679" s="277" t="s">
        <v>1079</v>
      </c>
      <c r="E679" s="278" t="s">
        <v>10311</v>
      </c>
      <c r="F679" s="279" t="s">
        <v>10312</v>
      </c>
      <c r="G679" s="280" t="s">
        <v>5275</v>
      </c>
      <c r="H679" s="281">
        <v>1772</v>
      </c>
      <c r="I679" s="282"/>
      <c r="J679" s="283">
        <f t="shared" si="200"/>
        <v>0</v>
      </c>
      <c r="K679" s="279" t="s">
        <v>21</v>
      </c>
      <c r="L679" s="284"/>
      <c r="M679" s="285" t="s">
        <v>21</v>
      </c>
      <c r="N679" s="286" t="s">
        <v>45</v>
      </c>
      <c r="O679" s="43"/>
      <c r="P679" s="212">
        <f t="shared" si="201"/>
        <v>0</v>
      </c>
      <c r="Q679" s="212">
        <v>0</v>
      </c>
      <c r="R679" s="212">
        <f t="shared" si="202"/>
        <v>0</v>
      </c>
      <c r="S679" s="212">
        <v>0</v>
      </c>
      <c r="T679" s="213">
        <f t="shared" si="203"/>
        <v>0</v>
      </c>
      <c r="AR679" s="25" t="s">
        <v>619</v>
      </c>
      <c r="AT679" s="25" t="s">
        <v>1079</v>
      </c>
      <c r="AU679" s="25" t="s">
        <v>82</v>
      </c>
      <c r="AY679" s="25" t="s">
        <v>308</v>
      </c>
      <c r="BE679" s="214">
        <f t="shared" si="204"/>
        <v>0</v>
      </c>
      <c r="BF679" s="214">
        <f t="shared" si="205"/>
        <v>0</v>
      </c>
      <c r="BG679" s="214">
        <f t="shared" si="206"/>
        <v>0</v>
      </c>
      <c r="BH679" s="214">
        <f t="shared" si="207"/>
        <v>0</v>
      </c>
      <c r="BI679" s="214">
        <f t="shared" si="208"/>
        <v>0</v>
      </c>
      <c r="BJ679" s="25" t="s">
        <v>82</v>
      </c>
      <c r="BK679" s="214">
        <f t="shared" si="209"/>
        <v>0</v>
      </c>
      <c r="BL679" s="25" t="s">
        <v>375</v>
      </c>
      <c r="BM679" s="25" t="s">
        <v>10313</v>
      </c>
    </row>
    <row r="680" spans="2:65" s="1" customFormat="1" ht="22.5" customHeight="1">
      <c r="B680" s="42"/>
      <c r="C680" s="277" t="s">
        <v>8324</v>
      </c>
      <c r="D680" s="277" t="s">
        <v>1079</v>
      </c>
      <c r="E680" s="278" t="s">
        <v>10314</v>
      </c>
      <c r="F680" s="279" t="s">
        <v>10315</v>
      </c>
      <c r="G680" s="280" t="s">
        <v>5275</v>
      </c>
      <c r="H680" s="281">
        <v>2110</v>
      </c>
      <c r="I680" s="282"/>
      <c r="J680" s="283">
        <f t="shared" si="200"/>
        <v>0</v>
      </c>
      <c r="K680" s="279" t="s">
        <v>21</v>
      </c>
      <c r="L680" s="284"/>
      <c r="M680" s="285" t="s">
        <v>21</v>
      </c>
      <c r="N680" s="286" t="s">
        <v>45</v>
      </c>
      <c r="O680" s="43"/>
      <c r="P680" s="212">
        <f t="shared" si="201"/>
        <v>0</v>
      </c>
      <c r="Q680" s="212">
        <v>0</v>
      </c>
      <c r="R680" s="212">
        <f t="shared" si="202"/>
        <v>0</v>
      </c>
      <c r="S680" s="212">
        <v>0</v>
      </c>
      <c r="T680" s="213">
        <f t="shared" si="203"/>
        <v>0</v>
      </c>
      <c r="AR680" s="25" t="s">
        <v>619</v>
      </c>
      <c r="AT680" s="25" t="s">
        <v>1079</v>
      </c>
      <c r="AU680" s="25" t="s">
        <v>82</v>
      </c>
      <c r="AY680" s="25" t="s">
        <v>308</v>
      </c>
      <c r="BE680" s="214">
        <f t="shared" si="204"/>
        <v>0</v>
      </c>
      <c r="BF680" s="214">
        <f t="shared" si="205"/>
        <v>0</v>
      </c>
      <c r="BG680" s="214">
        <f t="shared" si="206"/>
        <v>0</v>
      </c>
      <c r="BH680" s="214">
        <f t="shared" si="207"/>
        <v>0</v>
      </c>
      <c r="BI680" s="214">
        <f t="shared" si="208"/>
        <v>0</v>
      </c>
      <c r="BJ680" s="25" t="s">
        <v>82</v>
      </c>
      <c r="BK680" s="214">
        <f t="shared" si="209"/>
        <v>0</v>
      </c>
      <c r="BL680" s="25" t="s">
        <v>375</v>
      </c>
      <c r="BM680" s="25" t="s">
        <v>10316</v>
      </c>
    </row>
    <row r="681" spans="2:65" s="11" customFormat="1" ht="37.35" customHeight="1">
      <c r="B681" s="186"/>
      <c r="C681" s="187"/>
      <c r="D681" s="200" t="s">
        <v>73</v>
      </c>
      <c r="E681" s="296" t="s">
        <v>10317</v>
      </c>
      <c r="F681" s="296" t="s">
        <v>10318</v>
      </c>
      <c r="G681" s="187"/>
      <c r="H681" s="187"/>
      <c r="I681" s="190"/>
      <c r="J681" s="297">
        <f>BK681</f>
        <v>0</v>
      </c>
      <c r="K681" s="187"/>
      <c r="L681" s="192"/>
      <c r="M681" s="193"/>
      <c r="N681" s="194"/>
      <c r="O681" s="194"/>
      <c r="P681" s="195">
        <f>SUM(P682:P712)</f>
        <v>0</v>
      </c>
      <c r="Q681" s="194"/>
      <c r="R681" s="195">
        <f>SUM(R682:R712)</f>
        <v>0</v>
      </c>
      <c r="S681" s="194"/>
      <c r="T681" s="196">
        <f>SUM(T682:T712)</f>
        <v>0</v>
      </c>
      <c r="AR681" s="197" t="s">
        <v>84</v>
      </c>
      <c r="AT681" s="198" t="s">
        <v>73</v>
      </c>
      <c r="AU681" s="198" t="s">
        <v>74</v>
      </c>
      <c r="AY681" s="197" t="s">
        <v>308</v>
      </c>
      <c r="BK681" s="199">
        <f>SUM(BK682:BK712)</f>
        <v>0</v>
      </c>
    </row>
    <row r="682" spans="2:65" s="1" customFormat="1" ht="31.5" customHeight="1">
      <c r="B682" s="42"/>
      <c r="C682" s="203" t="s">
        <v>8326</v>
      </c>
      <c r="D682" s="203" t="s">
        <v>311</v>
      </c>
      <c r="E682" s="204" t="s">
        <v>10319</v>
      </c>
      <c r="F682" s="205" t="s">
        <v>10196</v>
      </c>
      <c r="G682" s="206" t="s">
        <v>5275</v>
      </c>
      <c r="H682" s="207">
        <v>44</v>
      </c>
      <c r="I682" s="208"/>
      <c r="J682" s="209">
        <f t="shared" ref="J682:J712" si="210">ROUND(I682*H682,2)</f>
        <v>0</v>
      </c>
      <c r="K682" s="205" t="s">
        <v>21</v>
      </c>
      <c r="L682" s="62"/>
      <c r="M682" s="210" t="s">
        <v>21</v>
      </c>
      <c r="N682" s="211" t="s">
        <v>45</v>
      </c>
      <c r="O682" s="43"/>
      <c r="P682" s="212">
        <f t="shared" ref="P682:P712" si="211">O682*H682</f>
        <v>0</v>
      </c>
      <c r="Q682" s="212">
        <v>0</v>
      </c>
      <c r="R682" s="212">
        <f t="shared" ref="R682:R712" si="212">Q682*H682</f>
        <v>0</v>
      </c>
      <c r="S682" s="212">
        <v>0</v>
      </c>
      <c r="T682" s="213">
        <f t="shared" ref="T682:T712" si="213">S682*H682</f>
        <v>0</v>
      </c>
      <c r="AR682" s="25" t="s">
        <v>375</v>
      </c>
      <c r="AT682" s="25" t="s">
        <v>311</v>
      </c>
      <c r="AU682" s="25" t="s">
        <v>82</v>
      </c>
      <c r="AY682" s="25" t="s">
        <v>308</v>
      </c>
      <c r="BE682" s="214">
        <f t="shared" ref="BE682:BE712" si="214">IF(N682="základní",J682,0)</f>
        <v>0</v>
      </c>
      <c r="BF682" s="214">
        <f t="shared" ref="BF682:BF712" si="215">IF(N682="snížená",J682,0)</f>
        <v>0</v>
      </c>
      <c r="BG682" s="214">
        <f t="shared" ref="BG682:BG712" si="216">IF(N682="zákl. přenesená",J682,0)</f>
        <v>0</v>
      </c>
      <c r="BH682" s="214">
        <f t="shared" ref="BH682:BH712" si="217">IF(N682="sníž. přenesená",J682,0)</f>
        <v>0</v>
      </c>
      <c r="BI682" s="214">
        <f t="shared" ref="BI682:BI712" si="218">IF(N682="nulová",J682,0)</f>
        <v>0</v>
      </c>
      <c r="BJ682" s="25" t="s">
        <v>82</v>
      </c>
      <c r="BK682" s="214">
        <f t="shared" ref="BK682:BK712" si="219">ROUND(I682*H682,2)</f>
        <v>0</v>
      </c>
      <c r="BL682" s="25" t="s">
        <v>375</v>
      </c>
      <c r="BM682" s="25" t="s">
        <v>10320</v>
      </c>
    </row>
    <row r="683" spans="2:65" s="1" customFormat="1" ht="31.5" customHeight="1">
      <c r="B683" s="42"/>
      <c r="C683" s="203" t="s">
        <v>8328</v>
      </c>
      <c r="D683" s="203" t="s">
        <v>311</v>
      </c>
      <c r="E683" s="204" t="s">
        <v>10321</v>
      </c>
      <c r="F683" s="205" t="s">
        <v>10199</v>
      </c>
      <c r="G683" s="206" t="s">
        <v>5275</v>
      </c>
      <c r="H683" s="207">
        <v>24</v>
      </c>
      <c r="I683" s="208"/>
      <c r="J683" s="209">
        <f t="shared" si="210"/>
        <v>0</v>
      </c>
      <c r="K683" s="205" t="s">
        <v>21</v>
      </c>
      <c r="L683" s="62"/>
      <c r="M683" s="210" t="s">
        <v>21</v>
      </c>
      <c r="N683" s="211" t="s">
        <v>45</v>
      </c>
      <c r="O683" s="43"/>
      <c r="P683" s="212">
        <f t="shared" si="211"/>
        <v>0</v>
      </c>
      <c r="Q683" s="212">
        <v>0</v>
      </c>
      <c r="R683" s="212">
        <f t="shared" si="212"/>
        <v>0</v>
      </c>
      <c r="S683" s="212">
        <v>0</v>
      </c>
      <c r="T683" s="213">
        <f t="shared" si="213"/>
        <v>0</v>
      </c>
      <c r="AR683" s="25" t="s">
        <v>375</v>
      </c>
      <c r="AT683" s="25" t="s">
        <v>311</v>
      </c>
      <c r="AU683" s="25" t="s">
        <v>82</v>
      </c>
      <c r="AY683" s="25" t="s">
        <v>308</v>
      </c>
      <c r="BE683" s="214">
        <f t="shared" si="214"/>
        <v>0</v>
      </c>
      <c r="BF683" s="214">
        <f t="shared" si="215"/>
        <v>0</v>
      </c>
      <c r="BG683" s="214">
        <f t="shared" si="216"/>
        <v>0</v>
      </c>
      <c r="BH683" s="214">
        <f t="shared" si="217"/>
        <v>0</v>
      </c>
      <c r="BI683" s="214">
        <f t="shared" si="218"/>
        <v>0</v>
      </c>
      <c r="BJ683" s="25" t="s">
        <v>82</v>
      </c>
      <c r="BK683" s="214">
        <f t="shared" si="219"/>
        <v>0</v>
      </c>
      <c r="BL683" s="25" t="s">
        <v>375</v>
      </c>
      <c r="BM683" s="25" t="s">
        <v>10322</v>
      </c>
    </row>
    <row r="684" spans="2:65" s="1" customFormat="1" ht="31.5" customHeight="1">
      <c r="B684" s="42"/>
      <c r="C684" s="203" t="s">
        <v>8330</v>
      </c>
      <c r="D684" s="203" t="s">
        <v>311</v>
      </c>
      <c r="E684" s="204" t="s">
        <v>10323</v>
      </c>
      <c r="F684" s="205" t="s">
        <v>10202</v>
      </c>
      <c r="G684" s="206" t="s">
        <v>5275</v>
      </c>
      <c r="H684" s="207">
        <v>6</v>
      </c>
      <c r="I684" s="208"/>
      <c r="J684" s="209">
        <f t="shared" si="210"/>
        <v>0</v>
      </c>
      <c r="K684" s="205" t="s">
        <v>21</v>
      </c>
      <c r="L684" s="62"/>
      <c r="M684" s="210" t="s">
        <v>21</v>
      </c>
      <c r="N684" s="211" t="s">
        <v>45</v>
      </c>
      <c r="O684" s="43"/>
      <c r="P684" s="212">
        <f t="shared" si="211"/>
        <v>0</v>
      </c>
      <c r="Q684" s="212">
        <v>0</v>
      </c>
      <c r="R684" s="212">
        <f t="shared" si="212"/>
        <v>0</v>
      </c>
      <c r="S684" s="212">
        <v>0</v>
      </c>
      <c r="T684" s="213">
        <f t="shared" si="213"/>
        <v>0</v>
      </c>
      <c r="AR684" s="25" t="s">
        <v>375</v>
      </c>
      <c r="AT684" s="25" t="s">
        <v>311</v>
      </c>
      <c r="AU684" s="25" t="s">
        <v>82</v>
      </c>
      <c r="AY684" s="25" t="s">
        <v>308</v>
      </c>
      <c r="BE684" s="214">
        <f t="shared" si="214"/>
        <v>0</v>
      </c>
      <c r="BF684" s="214">
        <f t="shared" si="215"/>
        <v>0</v>
      </c>
      <c r="BG684" s="214">
        <f t="shared" si="216"/>
        <v>0</v>
      </c>
      <c r="BH684" s="214">
        <f t="shared" si="217"/>
        <v>0</v>
      </c>
      <c r="BI684" s="214">
        <f t="shared" si="218"/>
        <v>0</v>
      </c>
      <c r="BJ684" s="25" t="s">
        <v>82</v>
      </c>
      <c r="BK684" s="214">
        <f t="shared" si="219"/>
        <v>0</v>
      </c>
      <c r="BL684" s="25" t="s">
        <v>375</v>
      </c>
      <c r="BM684" s="25" t="s">
        <v>10324</v>
      </c>
    </row>
    <row r="685" spans="2:65" s="1" customFormat="1" ht="31.5" customHeight="1">
      <c r="B685" s="42"/>
      <c r="C685" s="203" t="s">
        <v>8332</v>
      </c>
      <c r="D685" s="203" t="s">
        <v>311</v>
      </c>
      <c r="E685" s="204" t="s">
        <v>10325</v>
      </c>
      <c r="F685" s="205" t="s">
        <v>10205</v>
      </c>
      <c r="G685" s="206" t="s">
        <v>5275</v>
      </c>
      <c r="H685" s="207">
        <v>96</v>
      </c>
      <c r="I685" s="208"/>
      <c r="J685" s="209">
        <f t="shared" si="210"/>
        <v>0</v>
      </c>
      <c r="K685" s="205" t="s">
        <v>21</v>
      </c>
      <c r="L685" s="62"/>
      <c r="M685" s="210" t="s">
        <v>21</v>
      </c>
      <c r="N685" s="211" t="s">
        <v>45</v>
      </c>
      <c r="O685" s="43"/>
      <c r="P685" s="212">
        <f t="shared" si="211"/>
        <v>0</v>
      </c>
      <c r="Q685" s="212">
        <v>0</v>
      </c>
      <c r="R685" s="212">
        <f t="shared" si="212"/>
        <v>0</v>
      </c>
      <c r="S685" s="212">
        <v>0</v>
      </c>
      <c r="T685" s="213">
        <f t="shared" si="213"/>
        <v>0</v>
      </c>
      <c r="AR685" s="25" t="s">
        <v>375</v>
      </c>
      <c r="AT685" s="25" t="s">
        <v>311</v>
      </c>
      <c r="AU685" s="25" t="s">
        <v>82</v>
      </c>
      <c r="AY685" s="25" t="s">
        <v>308</v>
      </c>
      <c r="BE685" s="214">
        <f t="shared" si="214"/>
        <v>0</v>
      </c>
      <c r="BF685" s="214">
        <f t="shared" si="215"/>
        <v>0</v>
      </c>
      <c r="BG685" s="214">
        <f t="shared" si="216"/>
        <v>0</v>
      </c>
      <c r="BH685" s="214">
        <f t="shared" si="217"/>
        <v>0</v>
      </c>
      <c r="BI685" s="214">
        <f t="shared" si="218"/>
        <v>0</v>
      </c>
      <c r="BJ685" s="25" t="s">
        <v>82</v>
      </c>
      <c r="BK685" s="214">
        <f t="shared" si="219"/>
        <v>0</v>
      </c>
      <c r="BL685" s="25" t="s">
        <v>375</v>
      </c>
      <c r="BM685" s="25" t="s">
        <v>10326</v>
      </c>
    </row>
    <row r="686" spans="2:65" s="1" customFormat="1" ht="31.5" customHeight="1">
      <c r="B686" s="42"/>
      <c r="C686" s="203" t="s">
        <v>8336</v>
      </c>
      <c r="D686" s="203" t="s">
        <v>311</v>
      </c>
      <c r="E686" s="204" t="s">
        <v>10327</v>
      </c>
      <c r="F686" s="205" t="s">
        <v>10208</v>
      </c>
      <c r="G686" s="206" t="s">
        <v>5275</v>
      </c>
      <c r="H686" s="207">
        <v>12</v>
      </c>
      <c r="I686" s="208"/>
      <c r="J686" s="209">
        <f t="shared" si="210"/>
        <v>0</v>
      </c>
      <c r="K686" s="205" t="s">
        <v>21</v>
      </c>
      <c r="L686" s="62"/>
      <c r="M686" s="210" t="s">
        <v>21</v>
      </c>
      <c r="N686" s="211" t="s">
        <v>45</v>
      </c>
      <c r="O686" s="43"/>
      <c r="P686" s="212">
        <f t="shared" si="211"/>
        <v>0</v>
      </c>
      <c r="Q686" s="212">
        <v>0</v>
      </c>
      <c r="R686" s="212">
        <f t="shared" si="212"/>
        <v>0</v>
      </c>
      <c r="S686" s="212">
        <v>0</v>
      </c>
      <c r="T686" s="213">
        <f t="shared" si="213"/>
        <v>0</v>
      </c>
      <c r="AR686" s="25" t="s">
        <v>375</v>
      </c>
      <c r="AT686" s="25" t="s">
        <v>311</v>
      </c>
      <c r="AU686" s="25" t="s">
        <v>82</v>
      </c>
      <c r="AY686" s="25" t="s">
        <v>308</v>
      </c>
      <c r="BE686" s="214">
        <f t="shared" si="214"/>
        <v>0</v>
      </c>
      <c r="BF686" s="214">
        <f t="shared" si="215"/>
        <v>0</v>
      </c>
      <c r="BG686" s="214">
        <f t="shared" si="216"/>
        <v>0</v>
      </c>
      <c r="BH686" s="214">
        <f t="shared" si="217"/>
        <v>0</v>
      </c>
      <c r="BI686" s="214">
        <f t="shared" si="218"/>
        <v>0</v>
      </c>
      <c r="BJ686" s="25" t="s">
        <v>82</v>
      </c>
      <c r="BK686" s="214">
        <f t="shared" si="219"/>
        <v>0</v>
      </c>
      <c r="BL686" s="25" t="s">
        <v>375</v>
      </c>
      <c r="BM686" s="25" t="s">
        <v>10328</v>
      </c>
    </row>
    <row r="687" spans="2:65" s="1" customFormat="1" ht="31.5" customHeight="1">
      <c r="B687" s="42"/>
      <c r="C687" s="203" t="s">
        <v>8339</v>
      </c>
      <c r="D687" s="203" t="s">
        <v>311</v>
      </c>
      <c r="E687" s="204" t="s">
        <v>10329</v>
      </c>
      <c r="F687" s="205" t="s">
        <v>10211</v>
      </c>
      <c r="G687" s="206" t="s">
        <v>5275</v>
      </c>
      <c r="H687" s="207">
        <v>206</v>
      </c>
      <c r="I687" s="208"/>
      <c r="J687" s="209">
        <f t="shared" si="210"/>
        <v>0</v>
      </c>
      <c r="K687" s="205" t="s">
        <v>21</v>
      </c>
      <c r="L687" s="62"/>
      <c r="M687" s="210" t="s">
        <v>21</v>
      </c>
      <c r="N687" s="211" t="s">
        <v>45</v>
      </c>
      <c r="O687" s="43"/>
      <c r="P687" s="212">
        <f t="shared" si="211"/>
        <v>0</v>
      </c>
      <c r="Q687" s="212">
        <v>0</v>
      </c>
      <c r="R687" s="212">
        <f t="shared" si="212"/>
        <v>0</v>
      </c>
      <c r="S687" s="212">
        <v>0</v>
      </c>
      <c r="T687" s="213">
        <f t="shared" si="213"/>
        <v>0</v>
      </c>
      <c r="AR687" s="25" t="s">
        <v>375</v>
      </c>
      <c r="AT687" s="25" t="s">
        <v>311</v>
      </c>
      <c r="AU687" s="25" t="s">
        <v>82</v>
      </c>
      <c r="AY687" s="25" t="s">
        <v>308</v>
      </c>
      <c r="BE687" s="214">
        <f t="shared" si="214"/>
        <v>0</v>
      </c>
      <c r="BF687" s="214">
        <f t="shared" si="215"/>
        <v>0</v>
      </c>
      <c r="BG687" s="214">
        <f t="shared" si="216"/>
        <v>0</v>
      </c>
      <c r="BH687" s="214">
        <f t="shared" si="217"/>
        <v>0</v>
      </c>
      <c r="BI687" s="214">
        <f t="shared" si="218"/>
        <v>0</v>
      </c>
      <c r="BJ687" s="25" t="s">
        <v>82</v>
      </c>
      <c r="BK687" s="214">
        <f t="shared" si="219"/>
        <v>0</v>
      </c>
      <c r="BL687" s="25" t="s">
        <v>375</v>
      </c>
      <c r="BM687" s="25" t="s">
        <v>10330</v>
      </c>
    </row>
    <row r="688" spans="2:65" s="1" customFormat="1" ht="31.5" customHeight="1">
      <c r="B688" s="42"/>
      <c r="C688" s="203" t="s">
        <v>8342</v>
      </c>
      <c r="D688" s="203" t="s">
        <v>311</v>
      </c>
      <c r="E688" s="204" t="s">
        <v>10331</v>
      </c>
      <c r="F688" s="205" t="s">
        <v>10214</v>
      </c>
      <c r="G688" s="206" t="s">
        <v>5275</v>
      </c>
      <c r="H688" s="207">
        <v>2</v>
      </c>
      <c r="I688" s="208"/>
      <c r="J688" s="209">
        <f t="shared" si="210"/>
        <v>0</v>
      </c>
      <c r="K688" s="205" t="s">
        <v>21</v>
      </c>
      <c r="L688" s="62"/>
      <c r="M688" s="210" t="s">
        <v>21</v>
      </c>
      <c r="N688" s="211" t="s">
        <v>45</v>
      </c>
      <c r="O688" s="43"/>
      <c r="P688" s="212">
        <f t="shared" si="211"/>
        <v>0</v>
      </c>
      <c r="Q688" s="212">
        <v>0</v>
      </c>
      <c r="R688" s="212">
        <f t="shared" si="212"/>
        <v>0</v>
      </c>
      <c r="S688" s="212">
        <v>0</v>
      </c>
      <c r="T688" s="213">
        <f t="shared" si="213"/>
        <v>0</v>
      </c>
      <c r="AR688" s="25" t="s">
        <v>375</v>
      </c>
      <c r="AT688" s="25" t="s">
        <v>311</v>
      </c>
      <c r="AU688" s="25" t="s">
        <v>82</v>
      </c>
      <c r="AY688" s="25" t="s">
        <v>308</v>
      </c>
      <c r="BE688" s="214">
        <f t="shared" si="214"/>
        <v>0</v>
      </c>
      <c r="BF688" s="214">
        <f t="shared" si="215"/>
        <v>0</v>
      </c>
      <c r="BG688" s="214">
        <f t="shared" si="216"/>
        <v>0</v>
      </c>
      <c r="BH688" s="214">
        <f t="shared" si="217"/>
        <v>0</v>
      </c>
      <c r="BI688" s="214">
        <f t="shared" si="218"/>
        <v>0</v>
      </c>
      <c r="BJ688" s="25" t="s">
        <v>82</v>
      </c>
      <c r="BK688" s="214">
        <f t="shared" si="219"/>
        <v>0</v>
      </c>
      <c r="BL688" s="25" t="s">
        <v>375</v>
      </c>
      <c r="BM688" s="25" t="s">
        <v>10332</v>
      </c>
    </row>
    <row r="689" spans="2:65" s="1" customFormat="1" ht="31.5" customHeight="1">
      <c r="B689" s="42"/>
      <c r="C689" s="203" t="s">
        <v>8345</v>
      </c>
      <c r="D689" s="203" t="s">
        <v>311</v>
      </c>
      <c r="E689" s="204" t="s">
        <v>10333</v>
      </c>
      <c r="F689" s="205" t="s">
        <v>10217</v>
      </c>
      <c r="G689" s="206" t="s">
        <v>5275</v>
      </c>
      <c r="H689" s="207">
        <v>44</v>
      </c>
      <c r="I689" s="208"/>
      <c r="J689" s="209">
        <f t="shared" si="210"/>
        <v>0</v>
      </c>
      <c r="K689" s="205" t="s">
        <v>21</v>
      </c>
      <c r="L689" s="62"/>
      <c r="M689" s="210" t="s">
        <v>21</v>
      </c>
      <c r="N689" s="211" t="s">
        <v>45</v>
      </c>
      <c r="O689" s="43"/>
      <c r="P689" s="212">
        <f t="shared" si="211"/>
        <v>0</v>
      </c>
      <c r="Q689" s="212">
        <v>0</v>
      </c>
      <c r="R689" s="212">
        <f t="shared" si="212"/>
        <v>0</v>
      </c>
      <c r="S689" s="212">
        <v>0</v>
      </c>
      <c r="T689" s="213">
        <f t="shared" si="213"/>
        <v>0</v>
      </c>
      <c r="AR689" s="25" t="s">
        <v>375</v>
      </c>
      <c r="AT689" s="25" t="s">
        <v>311</v>
      </c>
      <c r="AU689" s="25" t="s">
        <v>82</v>
      </c>
      <c r="AY689" s="25" t="s">
        <v>308</v>
      </c>
      <c r="BE689" s="214">
        <f t="shared" si="214"/>
        <v>0</v>
      </c>
      <c r="BF689" s="214">
        <f t="shared" si="215"/>
        <v>0</v>
      </c>
      <c r="BG689" s="214">
        <f t="shared" si="216"/>
        <v>0</v>
      </c>
      <c r="BH689" s="214">
        <f t="shared" si="217"/>
        <v>0</v>
      </c>
      <c r="BI689" s="214">
        <f t="shared" si="218"/>
        <v>0</v>
      </c>
      <c r="BJ689" s="25" t="s">
        <v>82</v>
      </c>
      <c r="BK689" s="214">
        <f t="shared" si="219"/>
        <v>0</v>
      </c>
      <c r="BL689" s="25" t="s">
        <v>375</v>
      </c>
      <c r="BM689" s="25" t="s">
        <v>316</v>
      </c>
    </row>
    <row r="690" spans="2:65" s="1" customFormat="1" ht="31.5" customHeight="1">
      <c r="B690" s="42"/>
      <c r="C690" s="203" t="s">
        <v>8348</v>
      </c>
      <c r="D690" s="203" t="s">
        <v>311</v>
      </c>
      <c r="E690" s="204" t="s">
        <v>10334</v>
      </c>
      <c r="F690" s="205" t="s">
        <v>10220</v>
      </c>
      <c r="G690" s="206" t="s">
        <v>5275</v>
      </c>
      <c r="H690" s="207">
        <v>21</v>
      </c>
      <c r="I690" s="208"/>
      <c r="J690" s="209">
        <f t="shared" si="210"/>
        <v>0</v>
      </c>
      <c r="K690" s="205" t="s">
        <v>21</v>
      </c>
      <c r="L690" s="62"/>
      <c r="M690" s="210" t="s">
        <v>21</v>
      </c>
      <c r="N690" s="211" t="s">
        <v>45</v>
      </c>
      <c r="O690" s="43"/>
      <c r="P690" s="212">
        <f t="shared" si="211"/>
        <v>0</v>
      </c>
      <c r="Q690" s="212">
        <v>0</v>
      </c>
      <c r="R690" s="212">
        <f t="shared" si="212"/>
        <v>0</v>
      </c>
      <c r="S690" s="212">
        <v>0</v>
      </c>
      <c r="T690" s="213">
        <f t="shared" si="213"/>
        <v>0</v>
      </c>
      <c r="AR690" s="25" t="s">
        <v>375</v>
      </c>
      <c r="AT690" s="25" t="s">
        <v>311</v>
      </c>
      <c r="AU690" s="25" t="s">
        <v>82</v>
      </c>
      <c r="AY690" s="25" t="s">
        <v>308</v>
      </c>
      <c r="BE690" s="214">
        <f t="shared" si="214"/>
        <v>0</v>
      </c>
      <c r="BF690" s="214">
        <f t="shared" si="215"/>
        <v>0</v>
      </c>
      <c r="BG690" s="214">
        <f t="shared" si="216"/>
        <v>0</v>
      </c>
      <c r="BH690" s="214">
        <f t="shared" si="217"/>
        <v>0</v>
      </c>
      <c r="BI690" s="214">
        <f t="shared" si="218"/>
        <v>0</v>
      </c>
      <c r="BJ690" s="25" t="s">
        <v>82</v>
      </c>
      <c r="BK690" s="214">
        <f t="shared" si="219"/>
        <v>0</v>
      </c>
      <c r="BL690" s="25" t="s">
        <v>375</v>
      </c>
      <c r="BM690" s="25" t="s">
        <v>10335</v>
      </c>
    </row>
    <row r="691" spans="2:65" s="1" customFormat="1" ht="31.5" customHeight="1">
      <c r="B691" s="42"/>
      <c r="C691" s="203" t="s">
        <v>8351</v>
      </c>
      <c r="D691" s="203" t="s">
        <v>311</v>
      </c>
      <c r="E691" s="204" t="s">
        <v>10336</v>
      </c>
      <c r="F691" s="205" t="s">
        <v>10223</v>
      </c>
      <c r="G691" s="206" t="s">
        <v>5275</v>
      </c>
      <c r="H691" s="207">
        <v>5</v>
      </c>
      <c r="I691" s="208"/>
      <c r="J691" s="209">
        <f t="shared" si="210"/>
        <v>0</v>
      </c>
      <c r="K691" s="205" t="s">
        <v>21</v>
      </c>
      <c r="L691" s="62"/>
      <c r="M691" s="210" t="s">
        <v>21</v>
      </c>
      <c r="N691" s="211" t="s">
        <v>45</v>
      </c>
      <c r="O691" s="43"/>
      <c r="P691" s="212">
        <f t="shared" si="211"/>
        <v>0</v>
      </c>
      <c r="Q691" s="212">
        <v>0</v>
      </c>
      <c r="R691" s="212">
        <f t="shared" si="212"/>
        <v>0</v>
      </c>
      <c r="S691" s="212">
        <v>0</v>
      </c>
      <c r="T691" s="213">
        <f t="shared" si="213"/>
        <v>0</v>
      </c>
      <c r="AR691" s="25" t="s">
        <v>375</v>
      </c>
      <c r="AT691" s="25" t="s">
        <v>311</v>
      </c>
      <c r="AU691" s="25" t="s">
        <v>82</v>
      </c>
      <c r="AY691" s="25" t="s">
        <v>308</v>
      </c>
      <c r="BE691" s="214">
        <f t="shared" si="214"/>
        <v>0</v>
      </c>
      <c r="BF691" s="214">
        <f t="shared" si="215"/>
        <v>0</v>
      </c>
      <c r="BG691" s="214">
        <f t="shared" si="216"/>
        <v>0</v>
      </c>
      <c r="BH691" s="214">
        <f t="shared" si="217"/>
        <v>0</v>
      </c>
      <c r="BI691" s="214">
        <f t="shared" si="218"/>
        <v>0</v>
      </c>
      <c r="BJ691" s="25" t="s">
        <v>82</v>
      </c>
      <c r="BK691" s="214">
        <f t="shared" si="219"/>
        <v>0</v>
      </c>
      <c r="BL691" s="25" t="s">
        <v>375</v>
      </c>
      <c r="BM691" s="25" t="s">
        <v>10337</v>
      </c>
    </row>
    <row r="692" spans="2:65" s="1" customFormat="1" ht="31.5" customHeight="1">
      <c r="B692" s="42"/>
      <c r="C692" s="203" t="s">
        <v>8353</v>
      </c>
      <c r="D692" s="203" t="s">
        <v>311</v>
      </c>
      <c r="E692" s="204" t="s">
        <v>10338</v>
      </c>
      <c r="F692" s="205" t="s">
        <v>10226</v>
      </c>
      <c r="G692" s="206" t="s">
        <v>5275</v>
      </c>
      <c r="H692" s="207">
        <v>44</v>
      </c>
      <c r="I692" s="208"/>
      <c r="J692" s="209">
        <f t="shared" si="210"/>
        <v>0</v>
      </c>
      <c r="K692" s="205" t="s">
        <v>21</v>
      </c>
      <c r="L692" s="62"/>
      <c r="M692" s="210" t="s">
        <v>21</v>
      </c>
      <c r="N692" s="211" t="s">
        <v>45</v>
      </c>
      <c r="O692" s="43"/>
      <c r="P692" s="212">
        <f t="shared" si="211"/>
        <v>0</v>
      </c>
      <c r="Q692" s="212">
        <v>0</v>
      </c>
      <c r="R692" s="212">
        <f t="shared" si="212"/>
        <v>0</v>
      </c>
      <c r="S692" s="212">
        <v>0</v>
      </c>
      <c r="T692" s="213">
        <f t="shared" si="213"/>
        <v>0</v>
      </c>
      <c r="AR692" s="25" t="s">
        <v>375</v>
      </c>
      <c r="AT692" s="25" t="s">
        <v>311</v>
      </c>
      <c r="AU692" s="25" t="s">
        <v>82</v>
      </c>
      <c r="AY692" s="25" t="s">
        <v>308</v>
      </c>
      <c r="BE692" s="214">
        <f t="shared" si="214"/>
        <v>0</v>
      </c>
      <c r="BF692" s="214">
        <f t="shared" si="215"/>
        <v>0</v>
      </c>
      <c r="BG692" s="214">
        <f t="shared" si="216"/>
        <v>0</v>
      </c>
      <c r="BH692" s="214">
        <f t="shared" si="217"/>
        <v>0</v>
      </c>
      <c r="BI692" s="214">
        <f t="shared" si="218"/>
        <v>0</v>
      </c>
      <c r="BJ692" s="25" t="s">
        <v>82</v>
      </c>
      <c r="BK692" s="214">
        <f t="shared" si="219"/>
        <v>0</v>
      </c>
      <c r="BL692" s="25" t="s">
        <v>375</v>
      </c>
      <c r="BM692" s="25" t="s">
        <v>10339</v>
      </c>
    </row>
    <row r="693" spans="2:65" s="1" customFormat="1" ht="31.5" customHeight="1">
      <c r="B693" s="42"/>
      <c r="C693" s="203" t="s">
        <v>8357</v>
      </c>
      <c r="D693" s="203" t="s">
        <v>311</v>
      </c>
      <c r="E693" s="204" t="s">
        <v>10340</v>
      </c>
      <c r="F693" s="205" t="s">
        <v>10229</v>
      </c>
      <c r="G693" s="206" t="s">
        <v>5275</v>
      </c>
      <c r="H693" s="207">
        <v>35</v>
      </c>
      <c r="I693" s="208"/>
      <c r="J693" s="209">
        <f t="shared" si="210"/>
        <v>0</v>
      </c>
      <c r="K693" s="205" t="s">
        <v>21</v>
      </c>
      <c r="L693" s="62"/>
      <c r="M693" s="210" t="s">
        <v>21</v>
      </c>
      <c r="N693" s="211" t="s">
        <v>45</v>
      </c>
      <c r="O693" s="43"/>
      <c r="P693" s="212">
        <f t="shared" si="211"/>
        <v>0</v>
      </c>
      <c r="Q693" s="212">
        <v>0</v>
      </c>
      <c r="R693" s="212">
        <f t="shared" si="212"/>
        <v>0</v>
      </c>
      <c r="S693" s="212">
        <v>0</v>
      </c>
      <c r="T693" s="213">
        <f t="shared" si="213"/>
        <v>0</v>
      </c>
      <c r="AR693" s="25" t="s">
        <v>375</v>
      </c>
      <c r="AT693" s="25" t="s">
        <v>311</v>
      </c>
      <c r="AU693" s="25" t="s">
        <v>82</v>
      </c>
      <c r="AY693" s="25" t="s">
        <v>308</v>
      </c>
      <c r="BE693" s="214">
        <f t="shared" si="214"/>
        <v>0</v>
      </c>
      <c r="BF693" s="214">
        <f t="shared" si="215"/>
        <v>0</v>
      </c>
      <c r="BG693" s="214">
        <f t="shared" si="216"/>
        <v>0</v>
      </c>
      <c r="BH693" s="214">
        <f t="shared" si="217"/>
        <v>0</v>
      </c>
      <c r="BI693" s="214">
        <f t="shared" si="218"/>
        <v>0</v>
      </c>
      <c r="BJ693" s="25" t="s">
        <v>82</v>
      </c>
      <c r="BK693" s="214">
        <f t="shared" si="219"/>
        <v>0</v>
      </c>
      <c r="BL693" s="25" t="s">
        <v>375</v>
      </c>
      <c r="BM693" s="25" t="s">
        <v>10341</v>
      </c>
    </row>
    <row r="694" spans="2:65" s="1" customFormat="1" ht="22.5" customHeight="1">
      <c r="B694" s="42"/>
      <c r="C694" s="203" t="s">
        <v>8360</v>
      </c>
      <c r="D694" s="203" t="s">
        <v>311</v>
      </c>
      <c r="E694" s="204" t="s">
        <v>10342</v>
      </c>
      <c r="F694" s="205" t="s">
        <v>10232</v>
      </c>
      <c r="G694" s="206" t="s">
        <v>5275</v>
      </c>
      <c r="H694" s="207">
        <v>10</v>
      </c>
      <c r="I694" s="208"/>
      <c r="J694" s="209">
        <f t="shared" si="210"/>
        <v>0</v>
      </c>
      <c r="K694" s="205" t="s">
        <v>21</v>
      </c>
      <c r="L694" s="62"/>
      <c r="M694" s="210" t="s">
        <v>21</v>
      </c>
      <c r="N694" s="211" t="s">
        <v>45</v>
      </c>
      <c r="O694" s="43"/>
      <c r="P694" s="212">
        <f t="shared" si="211"/>
        <v>0</v>
      </c>
      <c r="Q694" s="212">
        <v>0</v>
      </c>
      <c r="R694" s="212">
        <f t="shared" si="212"/>
        <v>0</v>
      </c>
      <c r="S694" s="212">
        <v>0</v>
      </c>
      <c r="T694" s="213">
        <f t="shared" si="213"/>
        <v>0</v>
      </c>
      <c r="AR694" s="25" t="s">
        <v>375</v>
      </c>
      <c r="AT694" s="25" t="s">
        <v>311</v>
      </c>
      <c r="AU694" s="25" t="s">
        <v>82</v>
      </c>
      <c r="AY694" s="25" t="s">
        <v>308</v>
      </c>
      <c r="BE694" s="214">
        <f t="shared" si="214"/>
        <v>0</v>
      </c>
      <c r="BF694" s="214">
        <f t="shared" si="215"/>
        <v>0</v>
      </c>
      <c r="BG694" s="214">
        <f t="shared" si="216"/>
        <v>0</v>
      </c>
      <c r="BH694" s="214">
        <f t="shared" si="217"/>
        <v>0</v>
      </c>
      <c r="BI694" s="214">
        <f t="shared" si="218"/>
        <v>0</v>
      </c>
      <c r="BJ694" s="25" t="s">
        <v>82</v>
      </c>
      <c r="BK694" s="214">
        <f t="shared" si="219"/>
        <v>0</v>
      </c>
      <c r="BL694" s="25" t="s">
        <v>375</v>
      </c>
      <c r="BM694" s="25" t="s">
        <v>10343</v>
      </c>
    </row>
    <row r="695" spans="2:65" s="1" customFormat="1" ht="22.5" customHeight="1">
      <c r="B695" s="42"/>
      <c r="C695" s="203" t="s">
        <v>8362</v>
      </c>
      <c r="D695" s="203" t="s">
        <v>311</v>
      </c>
      <c r="E695" s="204" t="s">
        <v>10344</v>
      </c>
      <c r="F695" s="205" t="s">
        <v>10235</v>
      </c>
      <c r="G695" s="206" t="s">
        <v>5275</v>
      </c>
      <c r="H695" s="207">
        <v>4</v>
      </c>
      <c r="I695" s="208"/>
      <c r="J695" s="209">
        <f t="shared" si="210"/>
        <v>0</v>
      </c>
      <c r="K695" s="205" t="s">
        <v>21</v>
      </c>
      <c r="L695" s="62"/>
      <c r="M695" s="210" t="s">
        <v>21</v>
      </c>
      <c r="N695" s="211" t="s">
        <v>45</v>
      </c>
      <c r="O695" s="43"/>
      <c r="P695" s="212">
        <f t="shared" si="211"/>
        <v>0</v>
      </c>
      <c r="Q695" s="212">
        <v>0</v>
      </c>
      <c r="R695" s="212">
        <f t="shared" si="212"/>
        <v>0</v>
      </c>
      <c r="S695" s="212">
        <v>0</v>
      </c>
      <c r="T695" s="213">
        <f t="shared" si="213"/>
        <v>0</v>
      </c>
      <c r="AR695" s="25" t="s">
        <v>375</v>
      </c>
      <c r="AT695" s="25" t="s">
        <v>311</v>
      </c>
      <c r="AU695" s="25" t="s">
        <v>82</v>
      </c>
      <c r="AY695" s="25" t="s">
        <v>308</v>
      </c>
      <c r="BE695" s="214">
        <f t="shared" si="214"/>
        <v>0</v>
      </c>
      <c r="BF695" s="214">
        <f t="shared" si="215"/>
        <v>0</v>
      </c>
      <c r="BG695" s="214">
        <f t="shared" si="216"/>
        <v>0</v>
      </c>
      <c r="BH695" s="214">
        <f t="shared" si="217"/>
        <v>0</v>
      </c>
      <c r="BI695" s="214">
        <f t="shared" si="218"/>
        <v>0</v>
      </c>
      <c r="BJ695" s="25" t="s">
        <v>82</v>
      </c>
      <c r="BK695" s="214">
        <f t="shared" si="219"/>
        <v>0</v>
      </c>
      <c r="BL695" s="25" t="s">
        <v>375</v>
      </c>
      <c r="BM695" s="25" t="s">
        <v>10345</v>
      </c>
    </row>
    <row r="696" spans="2:65" s="1" customFormat="1" ht="22.5" customHeight="1">
      <c r="B696" s="42"/>
      <c r="C696" s="203" t="s">
        <v>8365</v>
      </c>
      <c r="D696" s="203" t="s">
        <v>311</v>
      </c>
      <c r="E696" s="204" t="s">
        <v>10346</v>
      </c>
      <c r="F696" s="205" t="s">
        <v>10241</v>
      </c>
      <c r="G696" s="206" t="s">
        <v>5275</v>
      </c>
      <c r="H696" s="207">
        <v>4</v>
      </c>
      <c r="I696" s="208"/>
      <c r="J696" s="209">
        <f t="shared" si="210"/>
        <v>0</v>
      </c>
      <c r="K696" s="205" t="s">
        <v>21</v>
      </c>
      <c r="L696" s="62"/>
      <c r="M696" s="210" t="s">
        <v>21</v>
      </c>
      <c r="N696" s="211" t="s">
        <v>45</v>
      </c>
      <c r="O696" s="43"/>
      <c r="P696" s="212">
        <f t="shared" si="211"/>
        <v>0</v>
      </c>
      <c r="Q696" s="212">
        <v>0</v>
      </c>
      <c r="R696" s="212">
        <f t="shared" si="212"/>
        <v>0</v>
      </c>
      <c r="S696" s="212">
        <v>0</v>
      </c>
      <c r="T696" s="213">
        <f t="shared" si="213"/>
        <v>0</v>
      </c>
      <c r="AR696" s="25" t="s">
        <v>375</v>
      </c>
      <c r="AT696" s="25" t="s">
        <v>311</v>
      </c>
      <c r="AU696" s="25" t="s">
        <v>82</v>
      </c>
      <c r="AY696" s="25" t="s">
        <v>308</v>
      </c>
      <c r="BE696" s="214">
        <f t="shared" si="214"/>
        <v>0</v>
      </c>
      <c r="BF696" s="214">
        <f t="shared" si="215"/>
        <v>0</v>
      </c>
      <c r="BG696" s="214">
        <f t="shared" si="216"/>
        <v>0</v>
      </c>
      <c r="BH696" s="214">
        <f t="shared" si="217"/>
        <v>0</v>
      </c>
      <c r="BI696" s="214">
        <f t="shared" si="218"/>
        <v>0</v>
      </c>
      <c r="BJ696" s="25" t="s">
        <v>82</v>
      </c>
      <c r="BK696" s="214">
        <f t="shared" si="219"/>
        <v>0</v>
      </c>
      <c r="BL696" s="25" t="s">
        <v>375</v>
      </c>
      <c r="BM696" s="25" t="s">
        <v>10347</v>
      </c>
    </row>
    <row r="697" spans="2:65" s="1" customFormat="1" ht="22.5" customHeight="1">
      <c r="B697" s="42"/>
      <c r="C697" s="203" t="s">
        <v>8368</v>
      </c>
      <c r="D697" s="203" t="s">
        <v>311</v>
      </c>
      <c r="E697" s="204" t="s">
        <v>10348</v>
      </c>
      <c r="F697" s="205" t="s">
        <v>10245</v>
      </c>
      <c r="G697" s="206" t="s">
        <v>5275</v>
      </c>
      <c r="H697" s="207">
        <v>5</v>
      </c>
      <c r="I697" s="208"/>
      <c r="J697" s="209">
        <f t="shared" si="210"/>
        <v>0</v>
      </c>
      <c r="K697" s="205" t="s">
        <v>21</v>
      </c>
      <c r="L697" s="62"/>
      <c r="M697" s="210" t="s">
        <v>21</v>
      </c>
      <c r="N697" s="211" t="s">
        <v>45</v>
      </c>
      <c r="O697" s="43"/>
      <c r="P697" s="212">
        <f t="shared" si="211"/>
        <v>0</v>
      </c>
      <c r="Q697" s="212">
        <v>0</v>
      </c>
      <c r="R697" s="212">
        <f t="shared" si="212"/>
        <v>0</v>
      </c>
      <c r="S697" s="212">
        <v>0</v>
      </c>
      <c r="T697" s="213">
        <f t="shared" si="213"/>
        <v>0</v>
      </c>
      <c r="AR697" s="25" t="s">
        <v>375</v>
      </c>
      <c r="AT697" s="25" t="s">
        <v>311</v>
      </c>
      <c r="AU697" s="25" t="s">
        <v>82</v>
      </c>
      <c r="AY697" s="25" t="s">
        <v>308</v>
      </c>
      <c r="BE697" s="214">
        <f t="shared" si="214"/>
        <v>0</v>
      </c>
      <c r="BF697" s="214">
        <f t="shared" si="215"/>
        <v>0</v>
      </c>
      <c r="BG697" s="214">
        <f t="shared" si="216"/>
        <v>0</v>
      </c>
      <c r="BH697" s="214">
        <f t="shared" si="217"/>
        <v>0</v>
      </c>
      <c r="BI697" s="214">
        <f t="shared" si="218"/>
        <v>0</v>
      </c>
      <c r="BJ697" s="25" t="s">
        <v>82</v>
      </c>
      <c r="BK697" s="214">
        <f t="shared" si="219"/>
        <v>0</v>
      </c>
      <c r="BL697" s="25" t="s">
        <v>375</v>
      </c>
      <c r="BM697" s="25" t="s">
        <v>10349</v>
      </c>
    </row>
    <row r="698" spans="2:65" s="1" customFormat="1" ht="22.5" customHeight="1">
      <c r="B698" s="42"/>
      <c r="C698" s="203" t="s">
        <v>8371</v>
      </c>
      <c r="D698" s="203" t="s">
        <v>311</v>
      </c>
      <c r="E698" s="204" t="s">
        <v>10350</v>
      </c>
      <c r="F698" s="205" t="s">
        <v>10249</v>
      </c>
      <c r="G698" s="206" t="s">
        <v>5275</v>
      </c>
      <c r="H698" s="207">
        <v>5</v>
      </c>
      <c r="I698" s="208"/>
      <c r="J698" s="209">
        <f t="shared" si="210"/>
        <v>0</v>
      </c>
      <c r="K698" s="205" t="s">
        <v>21</v>
      </c>
      <c r="L698" s="62"/>
      <c r="M698" s="210" t="s">
        <v>21</v>
      </c>
      <c r="N698" s="211" t="s">
        <v>45</v>
      </c>
      <c r="O698" s="43"/>
      <c r="P698" s="212">
        <f t="shared" si="211"/>
        <v>0</v>
      </c>
      <c r="Q698" s="212">
        <v>0</v>
      </c>
      <c r="R698" s="212">
        <f t="shared" si="212"/>
        <v>0</v>
      </c>
      <c r="S698" s="212">
        <v>0</v>
      </c>
      <c r="T698" s="213">
        <f t="shared" si="213"/>
        <v>0</v>
      </c>
      <c r="AR698" s="25" t="s">
        <v>375</v>
      </c>
      <c r="AT698" s="25" t="s">
        <v>311</v>
      </c>
      <c r="AU698" s="25" t="s">
        <v>82</v>
      </c>
      <c r="AY698" s="25" t="s">
        <v>308</v>
      </c>
      <c r="BE698" s="214">
        <f t="shared" si="214"/>
        <v>0</v>
      </c>
      <c r="BF698" s="214">
        <f t="shared" si="215"/>
        <v>0</v>
      </c>
      <c r="BG698" s="214">
        <f t="shared" si="216"/>
        <v>0</v>
      </c>
      <c r="BH698" s="214">
        <f t="shared" si="217"/>
        <v>0</v>
      </c>
      <c r="BI698" s="214">
        <f t="shared" si="218"/>
        <v>0</v>
      </c>
      <c r="BJ698" s="25" t="s">
        <v>82</v>
      </c>
      <c r="BK698" s="214">
        <f t="shared" si="219"/>
        <v>0</v>
      </c>
      <c r="BL698" s="25" t="s">
        <v>375</v>
      </c>
      <c r="BM698" s="25" t="s">
        <v>10351</v>
      </c>
    </row>
    <row r="699" spans="2:65" s="1" customFormat="1" ht="22.5" customHeight="1">
      <c r="B699" s="42"/>
      <c r="C699" s="203" t="s">
        <v>8373</v>
      </c>
      <c r="D699" s="203" t="s">
        <v>311</v>
      </c>
      <c r="E699" s="204" t="s">
        <v>10350</v>
      </c>
      <c r="F699" s="205" t="s">
        <v>10249</v>
      </c>
      <c r="G699" s="206" t="s">
        <v>5275</v>
      </c>
      <c r="H699" s="207">
        <v>5</v>
      </c>
      <c r="I699" s="208"/>
      <c r="J699" s="209">
        <f t="shared" si="210"/>
        <v>0</v>
      </c>
      <c r="K699" s="205" t="s">
        <v>21</v>
      </c>
      <c r="L699" s="62"/>
      <c r="M699" s="210" t="s">
        <v>21</v>
      </c>
      <c r="N699" s="211" t="s">
        <v>45</v>
      </c>
      <c r="O699" s="43"/>
      <c r="P699" s="212">
        <f t="shared" si="211"/>
        <v>0</v>
      </c>
      <c r="Q699" s="212">
        <v>0</v>
      </c>
      <c r="R699" s="212">
        <f t="shared" si="212"/>
        <v>0</v>
      </c>
      <c r="S699" s="212">
        <v>0</v>
      </c>
      <c r="T699" s="213">
        <f t="shared" si="213"/>
        <v>0</v>
      </c>
      <c r="AR699" s="25" t="s">
        <v>375</v>
      </c>
      <c r="AT699" s="25" t="s">
        <v>311</v>
      </c>
      <c r="AU699" s="25" t="s">
        <v>82</v>
      </c>
      <c r="AY699" s="25" t="s">
        <v>308</v>
      </c>
      <c r="BE699" s="214">
        <f t="shared" si="214"/>
        <v>0</v>
      </c>
      <c r="BF699" s="214">
        <f t="shared" si="215"/>
        <v>0</v>
      </c>
      <c r="BG699" s="214">
        <f t="shared" si="216"/>
        <v>0</v>
      </c>
      <c r="BH699" s="214">
        <f t="shared" si="217"/>
        <v>0</v>
      </c>
      <c r="BI699" s="214">
        <f t="shared" si="218"/>
        <v>0</v>
      </c>
      <c r="BJ699" s="25" t="s">
        <v>82</v>
      </c>
      <c r="BK699" s="214">
        <f t="shared" si="219"/>
        <v>0</v>
      </c>
      <c r="BL699" s="25" t="s">
        <v>375</v>
      </c>
      <c r="BM699" s="25" t="s">
        <v>10352</v>
      </c>
    </row>
    <row r="700" spans="2:65" s="1" customFormat="1" ht="31.5" customHeight="1">
      <c r="B700" s="42"/>
      <c r="C700" s="203" t="s">
        <v>8375</v>
      </c>
      <c r="D700" s="203" t="s">
        <v>311</v>
      </c>
      <c r="E700" s="204" t="s">
        <v>10353</v>
      </c>
      <c r="F700" s="205" t="s">
        <v>10256</v>
      </c>
      <c r="G700" s="206" t="s">
        <v>5275</v>
      </c>
      <c r="H700" s="207">
        <v>12</v>
      </c>
      <c r="I700" s="208"/>
      <c r="J700" s="209">
        <f t="shared" si="210"/>
        <v>0</v>
      </c>
      <c r="K700" s="205" t="s">
        <v>21</v>
      </c>
      <c r="L700" s="62"/>
      <c r="M700" s="210" t="s">
        <v>21</v>
      </c>
      <c r="N700" s="211" t="s">
        <v>45</v>
      </c>
      <c r="O700" s="43"/>
      <c r="P700" s="212">
        <f t="shared" si="211"/>
        <v>0</v>
      </c>
      <c r="Q700" s="212">
        <v>0</v>
      </c>
      <c r="R700" s="212">
        <f t="shared" si="212"/>
        <v>0</v>
      </c>
      <c r="S700" s="212">
        <v>0</v>
      </c>
      <c r="T700" s="213">
        <f t="shared" si="213"/>
        <v>0</v>
      </c>
      <c r="AR700" s="25" t="s">
        <v>375</v>
      </c>
      <c r="AT700" s="25" t="s">
        <v>311</v>
      </c>
      <c r="AU700" s="25" t="s">
        <v>82</v>
      </c>
      <c r="AY700" s="25" t="s">
        <v>308</v>
      </c>
      <c r="BE700" s="214">
        <f t="shared" si="214"/>
        <v>0</v>
      </c>
      <c r="BF700" s="214">
        <f t="shared" si="215"/>
        <v>0</v>
      </c>
      <c r="BG700" s="214">
        <f t="shared" si="216"/>
        <v>0</v>
      </c>
      <c r="BH700" s="214">
        <f t="shared" si="217"/>
        <v>0</v>
      </c>
      <c r="BI700" s="214">
        <f t="shared" si="218"/>
        <v>0</v>
      </c>
      <c r="BJ700" s="25" t="s">
        <v>82</v>
      </c>
      <c r="BK700" s="214">
        <f t="shared" si="219"/>
        <v>0</v>
      </c>
      <c r="BL700" s="25" t="s">
        <v>375</v>
      </c>
      <c r="BM700" s="25" t="s">
        <v>10354</v>
      </c>
    </row>
    <row r="701" spans="2:65" s="1" customFormat="1" ht="31.5" customHeight="1">
      <c r="B701" s="42"/>
      <c r="C701" s="203" t="s">
        <v>8379</v>
      </c>
      <c r="D701" s="203" t="s">
        <v>311</v>
      </c>
      <c r="E701" s="204" t="s">
        <v>10355</v>
      </c>
      <c r="F701" s="205" t="s">
        <v>10259</v>
      </c>
      <c r="G701" s="206" t="s">
        <v>5275</v>
      </c>
      <c r="H701" s="207">
        <v>467</v>
      </c>
      <c r="I701" s="208"/>
      <c r="J701" s="209">
        <f t="shared" si="210"/>
        <v>0</v>
      </c>
      <c r="K701" s="205" t="s">
        <v>21</v>
      </c>
      <c r="L701" s="62"/>
      <c r="M701" s="210" t="s">
        <v>21</v>
      </c>
      <c r="N701" s="211" t="s">
        <v>45</v>
      </c>
      <c r="O701" s="43"/>
      <c r="P701" s="212">
        <f t="shared" si="211"/>
        <v>0</v>
      </c>
      <c r="Q701" s="212">
        <v>0</v>
      </c>
      <c r="R701" s="212">
        <f t="shared" si="212"/>
        <v>0</v>
      </c>
      <c r="S701" s="212">
        <v>0</v>
      </c>
      <c r="T701" s="213">
        <f t="shared" si="213"/>
        <v>0</v>
      </c>
      <c r="AR701" s="25" t="s">
        <v>375</v>
      </c>
      <c r="AT701" s="25" t="s">
        <v>311</v>
      </c>
      <c r="AU701" s="25" t="s">
        <v>82</v>
      </c>
      <c r="AY701" s="25" t="s">
        <v>308</v>
      </c>
      <c r="BE701" s="214">
        <f t="shared" si="214"/>
        <v>0</v>
      </c>
      <c r="BF701" s="214">
        <f t="shared" si="215"/>
        <v>0</v>
      </c>
      <c r="BG701" s="214">
        <f t="shared" si="216"/>
        <v>0</v>
      </c>
      <c r="BH701" s="214">
        <f t="shared" si="217"/>
        <v>0</v>
      </c>
      <c r="BI701" s="214">
        <f t="shared" si="218"/>
        <v>0</v>
      </c>
      <c r="BJ701" s="25" t="s">
        <v>82</v>
      </c>
      <c r="BK701" s="214">
        <f t="shared" si="219"/>
        <v>0</v>
      </c>
      <c r="BL701" s="25" t="s">
        <v>375</v>
      </c>
      <c r="BM701" s="25" t="s">
        <v>10356</v>
      </c>
    </row>
    <row r="702" spans="2:65" s="1" customFormat="1" ht="31.5" customHeight="1">
      <c r="B702" s="42"/>
      <c r="C702" s="203" t="s">
        <v>8383</v>
      </c>
      <c r="D702" s="203" t="s">
        <v>311</v>
      </c>
      <c r="E702" s="204" t="s">
        <v>10357</v>
      </c>
      <c r="F702" s="205" t="s">
        <v>10265</v>
      </c>
      <c r="G702" s="206" t="s">
        <v>5275</v>
      </c>
      <c r="H702" s="207">
        <v>44</v>
      </c>
      <c r="I702" s="208"/>
      <c r="J702" s="209">
        <f t="shared" si="210"/>
        <v>0</v>
      </c>
      <c r="K702" s="205" t="s">
        <v>21</v>
      </c>
      <c r="L702" s="62"/>
      <c r="M702" s="210" t="s">
        <v>21</v>
      </c>
      <c r="N702" s="211" t="s">
        <v>45</v>
      </c>
      <c r="O702" s="43"/>
      <c r="P702" s="212">
        <f t="shared" si="211"/>
        <v>0</v>
      </c>
      <c r="Q702" s="212">
        <v>0</v>
      </c>
      <c r="R702" s="212">
        <f t="shared" si="212"/>
        <v>0</v>
      </c>
      <c r="S702" s="212">
        <v>0</v>
      </c>
      <c r="T702" s="213">
        <f t="shared" si="213"/>
        <v>0</v>
      </c>
      <c r="AR702" s="25" t="s">
        <v>375</v>
      </c>
      <c r="AT702" s="25" t="s">
        <v>311</v>
      </c>
      <c r="AU702" s="25" t="s">
        <v>82</v>
      </c>
      <c r="AY702" s="25" t="s">
        <v>308</v>
      </c>
      <c r="BE702" s="214">
        <f t="shared" si="214"/>
        <v>0</v>
      </c>
      <c r="BF702" s="214">
        <f t="shared" si="215"/>
        <v>0</v>
      </c>
      <c r="BG702" s="214">
        <f t="shared" si="216"/>
        <v>0</v>
      </c>
      <c r="BH702" s="214">
        <f t="shared" si="217"/>
        <v>0</v>
      </c>
      <c r="BI702" s="214">
        <f t="shared" si="218"/>
        <v>0</v>
      </c>
      <c r="BJ702" s="25" t="s">
        <v>82</v>
      </c>
      <c r="BK702" s="214">
        <f t="shared" si="219"/>
        <v>0</v>
      </c>
      <c r="BL702" s="25" t="s">
        <v>375</v>
      </c>
      <c r="BM702" s="25" t="s">
        <v>10358</v>
      </c>
    </row>
    <row r="703" spans="2:65" s="1" customFormat="1" ht="31.5" customHeight="1">
      <c r="B703" s="42"/>
      <c r="C703" s="203" t="s">
        <v>8386</v>
      </c>
      <c r="D703" s="203" t="s">
        <v>311</v>
      </c>
      <c r="E703" s="204" t="s">
        <v>10359</v>
      </c>
      <c r="F703" s="205" t="s">
        <v>10268</v>
      </c>
      <c r="G703" s="206" t="s">
        <v>5275</v>
      </c>
      <c r="H703" s="207">
        <v>140</v>
      </c>
      <c r="I703" s="208"/>
      <c r="J703" s="209">
        <f t="shared" si="210"/>
        <v>0</v>
      </c>
      <c r="K703" s="205" t="s">
        <v>21</v>
      </c>
      <c r="L703" s="62"/>
      <c r="M703" s="210" t="s">
        <v>21</v>
      </c>
      <c r="N703" s="211" t="s">
        <v>45</v>
      </c>
      <c r="O703" s="43"/>
      <c r="P703" s="212">
        <f t="shared" si="211"/>
        <v>0</v>
      </c>
      <c r="Q703" s="212">
        <v>0</v>
      </c>
      <c r="R703" s="212">
        <f t="shared" si="212"/>
        <v>0</v>
      </c>
      <c r="S703" s="212">
        <v>0</v>
      </c>
      <c r="T703" s="213">
        <f t="shared" si="213"/>
        <v>0</v>
      </c>
      <c r="AR703" s="25" t="s">
        <v>375</v>
      </c>
      <c r="AT703" s="25" t="s">
        <v>311</v>
      </c>
      <c r="AU703" s="25" t="s">
        <v>82</v>
      </c>
      <c r="AY703" s="25" t="s">
        <v>308</v>
      </c>
      <c r="BE703" s="214">
        <f t="shared" si="214"/>
        <v>0</v>
      </c>
      <c r="BF703" s="214">
        <f t="shared" si="215"/>
        <v>0</v>
      </c>
      <c r="BG703" s="214">
        <f t="shared" si="216"/>
        <v>0</v>
      </c>
      <c r="BH703" s="214">
        <f t="shared" si="217"/>
        <v>0</v>
      </c>
      <c r="BI703" s="214">
        <f t="shared" si="218"/>
        <v>0</v>
      </c>
      <c r="BJ703" s="25" t="s">
        <v>82</v>
      </c>
      <c r="BK703" s="214">
        <f t="shared" si="219"/>
        <v>0</v>
      </c>
      <c r="BL703" s="25" t="s">
        <v>375</v>
      </c>
      <c r="BM703" s="25" t="s">
        <v>10360</v>
      </c>
    </row>
    <row r="704" spans="2:65" s="1" customFormat="1" ht="31.5" customHeight="1">
      <c r="B704" s="42"/>
      <c r="C704" s="203" t="s">
        <v>8390</v>
      </c>
      <c r="D704" s="203" t="s">
        <v>311</v>
      </c>
      <c r="E704" s="204" t="s">
        <v>10361</v>
      </c>
      <c r="F704" s="205" t="s">
        <v>10271</v>
      </c>
      <c r="G704" s="206" t="s">
        <v>5275</v>
      </c>
      <c r="H704" s="207">
        <v>65</v>
      </c>
      <c r="I704" s="208"/>
      <c r="J704" s="209">
        <f t="shared" si="210"/>
        <v>0</v>
      </c>
      <c r="K704" s="205" t="s">
        <v>21</v>
      </c>
      <c r="L704" s="62"/>
      <c r="M704" s="210" t="s">
        <v>21</v>
      </c>
      <c r="N704" s="211" t="s">
        <v>45</v>
      </c>
      <c r="O704" s="43"/>
      <c r="P704" s="212">
        <f t="shared" si="211"/>
        <v>0</v>
      </c>
      <c r="Q704" s="212">
        <v>0</v>
      </c>
      <c r="R704" s="212">
        <f t="shared" si="212"/>
        <v>0</v>
      </c>
      <c r="S704" s="212">
        <v>0</v>
      </c>
      <c r="T704" s="213">
        <f t="shared" si="213"/>
        <v>0</v>
      </c>
      <c r="AR704" s="25" t="s">
        <v>375</v>
      </c>
      <c r="AT704" s="25" t="s">
        <v>311</v>
      </c>
      <c r="AU704" s="25" t="s">
        <v>82</v>
      </c>
      <c r="AY704" s="25" t="s">
        <v>308</v>
      </c>
      <c r="BE704" s="214">
        <f t="shared" si="214"/>
        <v>0</v>
      </c>
      <c r="BF704" s="214">
        <f t="shared" si="215"/>
        <v>0</v>
      </c>
      <c r="BG704" s="214">
        <f t="shared" si="216"/>
        <v>0</v>
      </c>
      <c r="BH704" s="214">
        <f t="shared" si="217"/>
        <v>0</v>
      </c>
      <c r="BI704" s="214">
        <f t="shared" si="218"/>
        <v>0</v>
      </c>
      <c r="BJ704" s="25" t="s">
        <v>82</v>
      </c>
      <c r="BK704" s="214">
        <f t="shared" si="219"/>
        <v>0</v>
      </c>
      <c r="BL704" s="25" t="s">
        <v>375</v>
      </c>
      <c r="BM704" s="25" t="s">
        <v>10362</v>
      </c>
    </row>
    <row r="705" spans="2:65" s="1" customFormat="1" ht="31.5" customHeight="1">
      <c r="B705" s="42"/>
      <c r="C705" s="203" t="s">
        <v>8394</v>
      </c>
      <c r="D705" s="203" t="s">
        <v>311</v>
      </c>
      <c r="E705" s="204" t="s">
        <v>10363</v>
      </c>
      <c r="F705" s="205" t="s">
        <v>10277</v>
      </c>
      <c r="G705" s="206" t="s">
        <v>5275</v>
      </c>
      <c r="H705" s="207">
        <v>9</v>
      </c>
      <c r="I705" s="208"/>
      <c r="J705" s="209">
        <f t="shared" si="210"/>
        <v>0</v>
      </c>
      <c r="K705" s="205" t="s">
        <v>21</v>
      </c>
      <c r="L705" s="62"/>
      <c r="M705" s="210" t="s">
        <v>21</v>
      </c>
      <c r="N705" s="211" t="s">
        <v>45</v>
      </c>
      <c r="O705" s="43"/>
      <c r="P705" s="212">
        <f t="shared" si="211"/>
        <v>0</v>
      </c>
      <c r="Q705" s="212">
        <v>0</v>
      </c>
      <c r="R705" s="212">
        <f t="shared" si="212"/>
        <v>0</v>
      </c>
      <c r="S705" s="212">
        <v>0</v>
      </c>
      <c r="T705" s="213">
        <f t="shared" si="213"/>
        <v>0</v>
      </c>
      <c r="AR705" s="25" t="s">
        <v>375</v>
      </c>
      <c r="AT705" s="25" t="s">
        <v>311</v>
      </c>
      <c r="AU705" s="25" t="s">
        <v>82</v>
      </c>
      <c r="AY705" s="25" t="s">
        <v>308</v>
      </c>
      <c r="BE705" s="214">
        <f t="shared" si="214"/>
        <v>0</v>
      </c>
      <c r="BF705" s="214">
        <f t="shared" si="215"/>
        <v>0</v>
      </c>
      <c r="BG705" s="214">
        <f t="shared" si="216"/>
        <v>0</v>
      </c>
      <c r="BH705" s="214">
        <f t="shared" si="217"/>
        <v>0</v>
      </c>
      <c r="BI705" s="214">
        <f t="shared" si="218"/>
        <v>0</v>
      </c>
      <c r="BJ705" s="25" t="s">
        <v>82</v>
      </c>
      <c r="BK705" s="214">
        <f t="shared" si="219"/>
        <v>0</v>
      </c>
      <c r="BL705" s="25" t="s">
        <v>375</v>
      </c>
      <c r="BM705" s="25" t="s">
        <v>10364</v>
      </c>
    </row>
    <row r="706" spans="2:65" s="1" customFormat="1" ht="31.5" customHeight="1">
      <c r="B706" s="42"/>
      <c r="C706" s="203" t="s">
        <v>8398</v>
      </c>
      <c r="D706" s="203" t="s">
        <v>311</v>
      </c>
      <c r="E706" s="204" t="s">
        <v>10365</v>
      </c>
      <c r="F706" s="205" t="s">
        <v>10283</v>
      </c>
      <c r="G706" s="206" t="s">
        <v>5275</v>
      </c>
      <c r="H706" s="207">
        <v>61</v>
      </c>
      <c r="I706" s="208"/>
      <c r="J706" s="209">
        <f t="shared" si="210"/>
        <v>0</v>
      </c>
      <c r="K706" s="205" t="s">
        <v>21</v>
      </c>
      <c r="L706" s="62"/>
      <c r="M706" s="210" t="s">
        <v>21</v>
      </c>
      <c r="N706" s="211" t="s">
        <v>45</v>
      </c>
      <c r="O706" s="43"/>
      <c r="P706" s="212">
        <f t="shared" si="211"/>
        <v>0</v>
      </c>
      <c r="Q706" s="212">
        <v>0</v>
      </c>
      <c r="R706" s="212">
        <f t="shared" si="212"/>
        <v>0</v>
      </c>
      <c r="S706" s="212">
        <v>0</v>
      </c>
      <c r="T706" s="213">
        <f t="shared" si="213"/>
        <v>0</v>
      </c>
      <c r="AR706" s="25" t="s">
        <v>375</v>
      </c>
      <c r="AT706" s="25" t="s">
        <v>311</v>
      </c>
      <c r="AU706" s="25" t="s">
        <v>82</v>
      </c>
      <c r="AY706" s="25" t="s">
        <v>308</v>
      </c>
      <c r="BE706" s="214">
        <f t="shared" si="214"/>
        <v>0</v>
      </c>
      <c r="BF706" s="214">
        <f t="shared" si="215"/>
        <v>0</v>
      </c>
      <c r="BG706" s="214">
        <f t="shared" si="216"/>
        <v>0</v>
      </c>
      <c r="BH706" s="214">
        <f t="shared" si="217"/>
        <v>0</v>
      </c>
      <c r="BI706" s="214">
        <f t="shared" si="218"/>
        <v>0</v>
      </c>
      <c r="BJ706" s="25" t="s">
        <v>82</v>
      </c>
      <c r="BK706" s="214">
        <f t="shared" si="219"/>
        <v>0</v>
      </c>
      <c r="BL706" s="25" t="s">
        <v>375</v>
      </c>
      <c r="BM706" s="25" t="s">
        <v>10366</v>
      </c>
    </row>
    <row r="707" spans="2:65" s="1" customFormat="1" ht="31.5" customHeight="1">
      <c r="B707" s="42"/>
      <c r="C707" s="203" t="s">
        <v>8401</v>
      </c>
      <c r="D707" s="203" t="s">
        <v>311</v>
      </c>
      <c r="E707" s="204" t="s">
        <v>10367</v>
      </c>
      <c r="F707" s="205" t="s">
        <v>10289</v>
      </c>
      <c r="G707" s="206" t="s">
        <v>5275</v>
      </c>
      <c r="H707" s="207">
        <v>9</v>
      </c>
      <c r="I707" s="208"/>
      <c r="J707" s="209">
        <f t="shared" si="210"/>
        <v>0</v>
      </c>
      <c r="K707" s="205" t="s">
        <v>21</v>
      </c>
      <c r="L707" s="62"/>
      <c r="M707" s="210" t="s">
        <v>21</v>
      </c>
      <c r="N707" s="211" t="s">
        <v>45</v>
      </c>
      <c r="O707" s="43"/>
      <c r="P707" s="212">
        <f t="shared" si="211"/>
        <v>0</v>
      </c>
      <c r="Q707" s="212">
        <v>0</v>
      </c>
      <c r="R707" s="212">
        <f t="shared" si="212"/>
        <v>0</v>
      </c>
      <c r="S707" s="212">
        <v>0</v>
      </c>
      <c r="T707" s="213">
        <f t="shared" si="213"/>
        <v>0</v>
      </c>
      <c r="AR707" s="25" t="s">
        <v>375</v>
      </c>
      <c r="AT707" s="25" t="s">
        <v>311</v>
      </c>
      <c r="AU707" s="25" t="s">
        <v>82</v>
      </c>
      <c r="AY707" s="25" t="s">
        <v>308</v>
      </c>
      <c r="BE707" s="214">
        <f t="shared" si="214"/>
        <v>0</v>
      </c>
      <c r="BF707" s="214">
        <f t="shared" si="215"/>
        <v>0</v>
      </c>
      <c r="BG707" s="214">
        <f t="shared" si="216"/>
        <v>0</v>
      </c>
      <c r="BH707" s="214">
        <f t="shared" si="217"/>
        <v>0</v>
      </c>
      <c r="BI707" s="214">
        <f t="shared" si="218"/>
        <v>0</v>
      </c>
      <c r="BJ707" s="25" t="s">
        <v>82</v>
      </c>
      <c r="BK707" s="214">
        <f t="shared" si="219"/>
        <v>0</v>
      </c>
      <c r="BL707" s="25" t="s">
        <v>375</v>
      </c>
      <c r="BM707" s="25" t="s">
        <v>10368</v>
      </c>
    </row>
    <row r="708" spans="2:65" s="1" customFormat="1" ht="22.5" customHeight="1">
      <c r="B708" s="42"/>
      <c r="C708" s="203" t="s">
        <v>10369</v>
      </c>
      <c r="D708" s="203" t="s">
        <v>311</v>
      </c>
      <c r="E708" s="204" t="s">
        <v>10370</v>
      </c>
      <c r="F708" s="205" t="s">
        <v>10295</v>
      </c>
      <c r="G708" s="206" t="s">
        <v>5275</v>
      </c>
      <c r="H708" s="207">
        <v>10</v>
      </c>
      <c r="I708" s="208"/>
      <c r="J708" s="209">
        <f t="shared" si="210"/>
        <v>0</v>
      </c>
      <c r="K708" s="205" t="s">
        <v>21</v>
      </c>
      <c r="L708" s="62"/>
      <c r="M708" s="210" t="s">
        <v>21</v>
      </c>
      <c r="N708" s="211" t="s">
        <v>45</v>
      </c>
      <c r="O708" s="43"/>
      <c r="P708" s="212">
        <f t="shared" si="211"/>
        <v>0</v>
      </c>
      <c r="Q708" s="212">
        <v>0</v>
      </c>
      <c r="R708" s="212">
        <f t="shared" si="212"/>
        <v>0</v>
      </c>
      <c r="S708" s="212">
        <v>0</v>
      </c>
      <c r="T708" s="213">
        <f t="shared" si="213"/>
        <v>0</v>
      </c>
      <c r="AR708" s="25" t="s">
        <v>375</v>
      </c>
      <c r="AT708" s="25" t="s">
        <v>311</v>
      </c>
      <c r="AU708" s="25" t="s">
        <v>82</v>
      </c>
      <c r="AY708" s="25" t="s">
        <v>308</v>
      </c>
      <c r="BE708" s="214">
        <f t="shared" si="214"/>
        <v>0</v>
      </c>
      <c r="BF708" s="214">
        <f t="shared" si="215"/>
        <v>0</v>
      </c>
      <c r="BG708" s="214">
        <f t="shared" si="216"/>
        <v>0</v>
      </c>
      <c r="BH708" s="214">
        <f t="shared" si="217"/>
        <v>0</v>
      </c>
      <c r="BI708" s="214">
        <f t="shared" si="218"/>
        <v>0</v>
      </c>
      <c r="BJ708" s="25" t="s">
        <v>82</v>
      </c>
      <c r="BK708" s="214">
        <f t="shared" si="219"/>
        <v>0</v>
      </c>
      <c r="BL708" s="25" t="s">
        <v>375</v>
      </c>
      <c r="BM708" s="25" t="s">
        <v>10371</v>
      </c>
    </row>
    <row r="709" spans="2:65" s="1" customFormat="1" ht="31.5" customHeight="1">
      <c r="B709" s="42"/>
      <c r="C709" s="203" t="s">
        <v>9717</v>
      </c>
      <c r="D709" s="203" t="s">
        <v>311</v>
      </c>
      <c r="E709" s="204" t="s">
        <v>10372</v>
      </c>
      <c r="F709" s="205" t="s">
        <v>10301</v>
      </c>
      <c r="G709" s="206" t="s">
        <v>5275</v>
      </c>
      <c r="H709" s="207">
        <v>1</v>
      </c>
      <c r="I709" s="208"/>
      <c r="J709" s="209">
        <f t="shared" si="210"/>
        <v>0</v>
      </c>
      <c r="K709" s="205" t="s">
        <v>21</v>
      </c>
      <c r="L709" s="62"/>
      <c r="M709" s="210" t="s">
        <v>21</v>
      </c>
      <c r="N709" s="211" t="s">
        <v>45</v>
      </c>
      <c r="O709" s="43"/>
      <c r="P709" s="212">
        <f t="shared" si="211"/>
        <v>0</v>
      </c>
      <c r="Q709" s="212">
        <v>0</v>
      </c>
      <c r="R709" s="212">
        <f t="shared" si="212"/>
        <v>0</v>
      </c>
      <c r="S709" s="212">
        <v>0</v>
      </c>
      <c r="T709" s="213">
        <f t="shared" si="213"/>
        <v>0</v>
      </c>
      <c r="AR709" s="25" t="s">
        <v>375</v>
      </c>
      <c r="AT709" s="25" t="s">
        <v>311</v>
      </c>
      <c r="AU709" s="25" t="s">
        <v>82</v>
      </c>
      <c r="AY709" s="25" t="s">
        <v>308</v>
      </c>
      <c r="BE709" s="214">
        <f t="shared" si="214"/>
        <v>0</v>
      </c>
      <c r="BF709" s="214">
        <f t="shared" si="215"/>
        <v>0</v>
      </c>
      <c r="BG709" s="214">
        <f t="shared" si="216"/>
        <v>0</v>
      </c>
      <c r="BH709" s="214">
        <f t="shared" si="217"/>
        <v>0</v>
      </c>
      <c r="BI709" s="214">
        <f t="shared" si="218"/>
        <v>0</v>
      </c>
      <c r="BJ709" s="25" t="s">
        <v>82</v>
      </c>
      <c r="BK709" s="214">
        <f t="shared" si="219"/>
        <v>0</v>
      </c>
      <c r="BL709" s="25" t="s">
        <v>375</v>
      </c>
      <c r="BM709" s="25" t="s">
        <v>10373</v>
      </c>
    </row>
    <row r="710" spans="2:65" s="1" customFormat="1" ht="22.5" customHeight="1">
      <c r="B710" s="42"/>
      <c r="C710" s="203" t="s">
        <v>10374</v>
      </c>
      <c r="D710" s="203" t="s">
        <v>311</v>
      </c>
      <c r="E710" s="204" t="s">
        <v>10375</v>
      </c>
      <c r="F710" s="205" t="s">
        <v>10303</v>
      </c>
      <c r="G710" s="206" t="s">
        <v>5275</v>
      </c>
      <c r="H710" s="207">
        <v>5</v>
      </c>
      <c r="I710" s="208"/>
      <c r="J710" s="209">
        <f t="shared" si="210"/>
        <v>0</v>
      </c>
      <c r="K710" s="205" t="s">
        <v>21</v>
      </c>
      <c r="L710" s="62"/>
      <c r="M710" s="210" t="s">
        <v>21</v>
      </c>
      <c r="N710" s="211" t="s">
        <v>45</v>
      </c>
      <c r="O710" s="43"/>
      <c r="P710" s="212">
        <f t="shared" si="211"/>
        <v>0</v>
      </c>
      <c r="Q710" s="212">
        <v>0</v>
      </c>
      <c r="R710" s="212">
        <f t="shared" si="212"/>
        <v>0</v>
      </c>
      <c r="S710" s="212">
        <v>0</v>
      </c>
      <c r="T710" s="213">
        <f t="shared" si="213"/>
        <v>0</v>
      </c>
      <c r="AR710" s="25" t="s">
        <v>375</v>
      </c>
      <c r="AT710" s="25" t="s">
        <v>311</v>
      </c>
      <c r="AU710" s="25" t="s">
        <v>82</v>
      </c>
      <c r="AY710" s="25" t="s">
        <v>308</v>
      </c>
      <c r="BE710" s="214">
        <f t="shared" si="214"/>
        <v>0</v>
      </c>
      <c r="BF710" s="214">
        <f t="shared" si="215"/>
        <v>0</v>
      </c>
      <c r="BG710" s="214">
        <f t="shared" si="216"/>
        <v>0</v>
      </c>
      <c r="BH710" s="214">
        <f t="shared" si="217"/>
        <v>0</v>
      </c>
      <c r="BI710" s="214">
        <f t="shared" si="218"/>
        <v>0</v>
      </c>
      <c r="BJ710" s="25" t="s">
        <v>82</v>
      </c>
      <c r="BK710" s="214">
        <f t="shared" si="219"/>
        <v>0</v>
      </c>
      <c r="BL710" s="25" t="s">
        <v>375</v>
      </c>
      <c r="BM710" s="25" t="s">
        <v>10376</v>
      </c>
    </row>
    <row r="711" spans="2:65" s="1" customFormat="1" ht="22.5" customHeight="1">
      <c r="B711" s="42"/>
      <c r="C711" s="203" t="s">
        <v>9718</v>
      </c>
      <c r="D711" s="203" t="s">
        <v>311</v>
      </c>
      <c r="E711" s="204" t="s">
        <v>10377</v>
      </c>
      <c r="F711" s="205" t="s">
        <v>10306</v>
      </c>
      <c r="G711" s="206" t="s">
        <v>5275</v>
      </c>
      <c r="H711" s="207">
        <v>5</v>
      </c>
      <c r="I711" s="208"/>
      <c r="J711" s="209">
        <f t="shared" si="210"/>
        <v>0</v>
      </c>
      <c r="K711" s="205" t="s">
        <v>21</v>
      </c>
      <c r="L711" s="62"/>
      <c r="M711" s="210" t="s">
        <v>21</v>
      </c>
      <c r="N711" s="211" t="s">
        <v>45</v>
      </c>
      <c r="O711" s="43"/>
      <c r="P711" s="212">
        <f t="shared" si="211"/>
        <v>0</v>
      </c>
      <c r="Q711" s="212">
        <v>0</v>
      </c>
      <c r="R711" s="212">
        <f t="shared" si="212"/>
        <v>0</v>
      </c>
      <c r="S711" s="212">
        <v>0</v>
      </c>
      <c r="T711" s="213">
        <f t="shared" si="213"/>
        <v>0</v>
      </c>
      <c r="AR711" s="25" t="s">
        <v>375</v>
      </c>
      <c r="AT711" s="25" t="s">
        <v>311</v>
      </c>
      <c r="AU711" s="25" t="s">
        <v>82</v>
      </c>
      <c r="AY711" s="25" t="s">
        <v>308</v>
      </c>
      <c r="BE711" s="214">
        <f t="shared" si="214"/>
        <v>0</v>
      </c>
      <c r="BF711" s="214">
        <f t="shared" si="215"/>
        <v>0</v>
      </c>
      <c r="BG711" s="214">
        <f t="shared" si="216"/>
        <v>0</v>
      </c>
      <c r="BH711" s="214">
        <f t="shared" si="217"/>
        <v>0</v>
      </c>
      <c r="BI711" s="214">
        <f t="shared" si="218"/>
        <v>0</v>
      </c>
      <c r="BJ711" s="25" t="s">
        <v>82</v>
      </c>
      <c r="BK711" s="214">
        <f t="shared" si="219"/>
        <v>0</v>
      </c>
      <c r="BL711" s="25" t="s">
        <v>375</v>
      </c>
      <c r="BM711" s="25" t="s">
        <v>10378</v>
      </c>
    </row>
    <row r="712" spans="2:65" s="1" customFormat="1" ht="22.5" customHeight="1">
      <c r="B712" s="42"/>
      <c r="C712" s="203" t="s">
        <v>10379</v>
      </c>
      <c r="D712" s="203" t="s">
        <v>311</v>
      </c>
      <c r="E712" s="204" t="s">
        <v>10380</v>
      </c>
      <c r="F712" s="205" t="s">
        <v>10309</v>
      </c>
      <c r="G712" s="206" t="s">
        <v>5275</v>
      </c>
      <c r="H712" s="207">
        <v>2</v>
      </c>
      <c r="I712" s="208"/>
      <c r="J712" s="209">
        <f t="shared" si="210"/>
        <v>0</v>
      </c>
      <c r="K712" s="205" t="s">
        <v>21</v>
      </c>
      <c r="L712" s="62"/>
      <c r="M712" s="210" t="s">
        <v>21</v>
      </c>
      <c r="N712" s="211" t="s">
        <v>45</v>
      </c>
      <c r="O712" s="43"/>
      <c r="P712" s="212">
        <f t="shared" si="211"/>
        <v>0</v>
      </c>
      <c r="Q712" s="212">
        <v>0</v>
      </c>
      <c r="R712" s="212">
        <f t="shared" si="212"/>
        <v>0</v>
      </c>
      <c r="S712" s="212">
        <v>0</v>
      </c>
      <c r="T712" s="213">
        <f t="shared" si="213"/>
        <v>0</v>
      </c>
      <c r="AR712" s="25" t="s">
        <v>375</v>
      </c>
      <c r="AT712" s="25" t="s">
        <v>311</v>
      </c>
      <c r="AU712" s="25" t="s">
        <v>82</v>
      </c>
      <c r="AY712" s="25" t="s">
        <v>308</v>
      </c>
      <c r="BE712" s="214">
        <f t="shared" si="214"/>
        <v>0</v>
      </c>
      <c r="BF712" s="214">
        <f t="shared" si="215"/>
        <v>0</v>
      </c>
      <c r="BG712" s="214">
        <f t="shared" si="216"/>
        <v>0</v>
      </c>
      <c r="BH712" s="214">
        <f t="shared" si="217"/>
        <v>0</v>
      </c>
      <c r="BI712" s="214">
        <f t="shared" si="218"/>
        <v>0</v>
      </c>
      <c r="BJ712" s="25" t="s">
        <v>82</v>
      </c>
      <c r="BK712" s="214">
        <f t="shared" si="219"/>
        <v>0</v>
      </c>
      <c r="BL712" s="25" t="s">
        <v>375</v>
      </c>
      <c r="BM712" s="25" t="s">
        <v>10381</v>
      </c>
    </row>
    <row r="713" spans="2:65" s="11" customFormat="1" ht="37.35" customHeight="1">
      <c r="B713" s="186"/>
      <c r="C713" s="187"/>
      <c r="D713" s="200" t="s">
        <v>73</v>
      </c>
      <c r="E713" s="296" t="s">
        <v>10382</v>
      </c>
      <c r="F713" s="296" t="s">
        <v>10383</v>
      </c>
      <c r="G713" s="187"/>
      <c r="H713" s="187"/>
      <c r="I713" s="190"/>
      <c r="J713" s="297">
        <f>BK713</f>
        <v>0</v>
      </c>
      <c r="K713" s="187"/>
      <c r="L713" s="192"/>
      <c r="M713" s="193"/>
      <c r="N713" s="194"/>
      <c r="O713" s="194"/>
      <c r="P713" s="195">
        <f>SUM(P714:P722)</f>
        <v>0</v>
      </c>
      <c r="Q713" s="194"/>
      <c r="R713" s="195">
        <f>SUM(R714:R722)</f>
        <v>0</v>
      </c>
      <c r="S713" s="194"/>
      <c r="T713" s="196">
        <f>SUM(T714:T722)</f>
        <v>0</v>
      </c>
      <c r="AR713" s="197" t="s">
        <v>84</v>
      </c>
      <c r="AT713" s="198" t="s">
        <v>73</v>
      </c>
      <c r="AU713" s="198" t="s">
        <v>74</v>
      </c>
      <c r="AY713" s="197" t="s">
        <v>308</v>
      </c>
      <c r="BK713" s="199">
        <f>SUM(BK714:BK722)</f>
        <v>0</v>
      </c>
    </row>
    <row r="714" spans="2:65" s="1" customFormat="1" ht="22.5" customHeight="1">
      <c r="B714" s="42"/>
      <c r="C714" s="277" t="s">
        <v>9719</v>
      </c>
      <c r="D714" s="277" t="s">
        <v>1079</v>
      </c>
      <c r="E714" s="278" t="s">
        <v>10384</v>
      </c>
      <c r="F714" s="279" t="s">
        <v>10385</v>
      </c>
      <c r="G714" s="280" t="s">
        <v>5275</v>
      </c>
      <c r="H714" s="281">
        <v>3</v>
      </c>
      <c r="I714" s="282"/>
      <c r="J714" s="283">
        <f t="shared" ref="J714:J722" si="220">ROUND(I714*H714,2)</f>
        <v>0</v>
      </c>
      <c r="K714" s="279" t="s">
        <v>21</v>
      </c>
      <c r="L714" s="284"/>
      <c r="M714" s="285" t="s">
        <v>21</v>
      </c>
      <c r="N714" s="286" t="s">
        <v>45</v>
      </c>
      <c r="O714" s="43"/>
      <c r="P714" s="212">
        <f t="shared" ref="P714:P722" si="221">O714*H714</f>
        <v>0</v>
      </c>
      <c r="Q714" s="212">
        <v>0</v>
      </c>
      <c r="R714" s="212">
        <f t="shared" ref="R714:R722" si="222">Q714*H714</f>
        <v>0</v>
      </c>
      <c r="S714" s="212">
        <v>0</v>
      </c>
      <c r="T714" s="213">
        <f t="shared" ref="T714:T722" si="223">S714*H714</f>
        <v>0</v>
      </c>
      <c r="AR714" s="25" t="s">
        <v>619</v>
      </c>
      <c r="AT714" s="25" t="s">
        <v>1079</v>
      </c>
      <c r="AU714" s="25" t="s">
        <v>82</v>
      </c>
      <c r="AY714" s="25" t="s">
        <v>308</v>
      </c>
      <c r="BE714" s="214">
        <f t="shared" ref="BE714:BE722" si="224">IF(N714="základní",J714,0)</f>
        <v>0</v>
      </c>
      <c r="BF714" s="214">
        <f t="shared" ref="BF714:BF722" si="225">IF(N714="snížená",J714,0)</f>
        <v>0</v>
      </c>
      <c r="BG714" s="214">
        <f t="shared" ref="BG714:BG722" si="226">IF(N714="zákl. přenesená",J714,0)</f>
        <v>0</v>
      </c>
      <c r="BH714" s="214">
        <f t="shared" ref="BH714:BH722" si="227">IF(N714="sníž. přenesená",J714,0)</f>
        <v>0</v>
      </c>
      <c r="BI714" s="214">
        <f t="shared" ref="BI714:BI722" si="228">IF(N714="nulová",J714,0)</f>
        <v>0</v>
      </c>
      <c r="BJ714" s="25" t="s">
        <v>82</v>
      </c>
      <c r="BK714" s="214">
        <f t="shared" ref="BK714:BK722" si="229">ROUND(I714*H714,2)</f>
        <v>0</v>
      </c>
      <c r="BL714" s="25" t="s">
        <v>375</v>
      </c>
      <c r="BM714" s="25" t="s">
        <v>10386</v>
      </c>
    </row>
    <row r="715" spans="2:65" s="1" customFormat="1" ht="31.5" customHeight="1">
      <c r="B715" s="42"/>
      <c r="C715" s="277" t="s">
        <v>10387</v>
      </c>
      <c r="D715" s="277" t="s">
        <v>1079</v>
      </c>
      <c r="E715" s="278" t="s">
        <v>10388</v>
      </c>
      <c r="F715" s="279" t="s">
        <v>10389</v>
      </c>
      <c r="G715" s="280" t="s">
        <v>5275</v>
      </c>
      <c r="H715" s="281">
        <v>74</v>
      </c>
      <c r="I715" s="282"/>
      <c r="J715" s="283">
        <f t="shared" si="220"/>
        <v>0</v>
      </c>
      <c r="K715" s="279" t="s">
        <v>21</v>
      </c>
      <c r="L715" s="284"/>
      <c r="M715" s="285" t="s">
        <v>21</v>
      </c>
      <c r="N715" s="286" t="s">
        <v>45</v>
      </c>
      <c r="O715" s="43"/>
      <c r="P715" s="212">
        <f t="shared" si="221"/>
        <v>0</v>
      </c>
      <c r="Q715" s="212">
        <v>0</v>
      </c>
      <c r="R715" s="212">
        <f t="shared" si="222"/>
        <v>0</v>
      </c>
      <c r="S715" s="212">
        <v>0</v>
      </c>
      <c r="T715" s="213">
        <f t="shared" si="223"/>
        <v>0</v>
      </c>
      <c r="AR715" s="25" t="s">
        <v>619</v>
      </c>
      <c r="AT715" s="25" t="s">
        <v>1079</v>
      </c>
      <c r="AU715" s="25" t="s">
        <v>82</v>
      </c>
      <c r="AY715" s="25" t="s">
        <v>308</v>
      </c>
      <c r="BE715" s="214">
        <f t="shared" si="224"/>
        <v>0</v>
      </c>
      <c r="BF715" s="214">
        <f t="shared" si="225"/>
        <v>0</v>
      </c>
      <c r="BG715" s="214">
        <f t="shared" si="226"/>
        <v>0</v>
      </c>
      <c r="BH715" s="214">
        <f t="shared" si="227"/>
        <v>0</v>
      </c>
      <c r="BI715" s="214">
        <f t="shared" si="228"/>
        <v>0</v>
      </c>
      <c r="BJ715" s="25" t="s">
        <v>82</v>
      </c>
      <c r="BK715" s="214">
        <f t="shared" si="229"/>
        <v>0</v>
      </c>
      <c r="BL715" s="25" t="s">
        <v>375</v>
      </c>
      <c r="BM715" s="25" t="s">
        <v>10390</v>
      </c>
    </row>
    <row r="716" spans="2:65" s="1" customFormat="1" ht="31.5" customHeight="1">
      <c r="B716" s="42"/>
      <c r="C716" s="277" t="s">
        <v>9721</v>
      </c>
      <c r="D716" s="277" t="s">
        <v>1079</v>
      </c>
      <c r="E716" s="278" t="s">
        <v>10391</v>
      </c>
      <c r="F716" s="279" t="s">
        <v>10392</v>
      </c>
      <c r="G716" s="280" t="s">
        <v>5275</v>
      </c>
      <c r="H716" s="281">
        <v>40</v>
      </c>
      <c r="I716" s="282"/>
      <c r="J716" s="283">
        <f t="shared" si="220"/>
        <v>0</v>
      </c>
      <c r="K716" s="279" t="s">
        <v>21</v>
      </c>
      <c r="L716" s="284"/>
      <c r="M716" s="285" t="s">
        <v>21</v>
      </c>
      <c r="N716" s="286" t="s">
        <v>45</v>
      </c>
      <c r="O716" s="43"/>
      <c r="P716" s="212">
        <f t="shared" si="221"/>
        <v>0</v>
      </c>
      <c r="Q716" s="212">
        <v>0</v>
      </c>
      <c r="R716" s="212">
        <f t="shared" si="222"/>
        <v>0</v>
      </c>
      <c r="S716" s="212">
        <v>0</v>
      </c>
      <c r="T716" s="213">
        <f t="shared" si="223"/>
        <v>0</v>
      </c>
      <c r="AR716" s="25" t="s">
        <v>619</v>
      </c>
      <c r="AT716" s="25" t="s">
        <v>1079</v>
      </c>
      <c r="AU716" s="25" t="s">
        <v>82</v>
      </c>
      <c r="AY716" s="25" t="s">
        <v>308</v>
      </c>
      <c r="BE716" s="214">
        <f t="shared" si="224"/>
        <v>0</v>
      </c>
      <c r="BF716" s="214">
        <f t="shared" si="225"/>
        <v>0</v>
      </c>
      <c r="BG716" s="214">
        <f t="shared" si="226"/>
        <v>0</v>
      </c>
      <c r="BH716" s="214">
        <f t="shared" si="227"/>
        <v>0</v>
      </c>
      <c r="BI716" s="214">
        <f t="shared" si="228"/>
        <v>0</v>
      </c>
      <c r="BJ716" s="25" t="s">
        <v>82</v>
      </c>
      <c r="BK716" s="214">
        <f t="shared" si="229"/>
        <v>0</v>
      </c>
      <c r="BL716" s="25" t="s">
        <v>375</v>
      </c>
      <c r="BM716" s="25" t="s">
        <v>10393</v>
      </c>
    </row>
    <row r="717" spans="2:65" s="1" customFormat="1" ht="44.25" customHeight="1">
      <c r="B717" s="42"/>
      <c r="C717" s="277" t="s">
        <v>10394</v>
      </c>
      <c r="D717" s="277" t="s">
        <v>1079</v>
      </c>
      <c r="E717" s="278" t="s">
        <v>10395</v>
      </c>
      <c r="F717" s="279" t="s">
        <v>10396</v>
      </c>
      <c r="G717" s="280" t="s">
        <v>5275</v>
      </c>
      <c r="H717" s="281">
        <v>107</v>
      </c>
      <c r="I717" s="282"/>
      <c r="J717" s="283">
        <f t="shared" si="220"/>
        <v>0</v>
      </c>
      <c r="K717" s="279" t="s">
        <v>21</v>
      </c>
      <c r="L717" s="284"/>
      <c r="M717" s="285" t="s">
        <v>21</v>
      </c>
      <c r="N717" s="286" t="s">
        <v>45</v>
      </c>
      <c r="O717" s="43"/>
      <c r="P717" s="212">
        <f t="shared" si="221"/>
        <v>0</v>
      </c>
      <c r="Q717" s="212">
        <v>0</v>
      </c>
      <c r="R717" s="212">
        <f t="shared" si="222"/>
        <v>0</v>
      </c>
      <c r="S717" s="212">
        <v>0</v>
      </c>
      <c r="T717" s="213">
        <f t="shared" si="223"/>
        <v>0</v>
      </c>
      <c r="AR717" s="25" t="s">
        <v>619</v>
      </c>
      <c r="AT717" s="25" t="s">
        <v>1079</v>
      </c>
      <c r="AU717" s="25" t="s">
        <v>82</v>
      </c>
      <c r="AY717" s="25" t="s">
        <v>308</v>
      </c>
      <c r="BE717" s="214">
        <f t="shared" si="224"/>
        <v>0</v>
      </c>
      <c r="BF717" s="214">
        <f t="shared" si="225"/>
        <v>0</v>
      </c>
      <c r="BG717" s="214">
        <f t="shared" si="226"/>
        <v>0</v>
      </c>
      <c r="BH717" s="214">
        <f t="shared" si="227"/>
        <v>0</v>
      </c>
      <c r="BI717" s="214">
        <f t="shared" si="228"/>
        <v>0</v>
      </c>
      <c r="BJ717" s="25" t="s">
        <v>82</v>
      </c>
      <c r="BK717" s="214">
        <f t="shared" si="229"/>
        <v>0</v>
      </c>
      <c r="BL717" s="25" t="s">
        <v>375</v>
      </c>
      <c r="BM717" s="25" t="s">
        <v>10397</v>
      </c>
    </row>
    <row r="718" spans="2:65" s="1" customFormat="1" ht="22.5" customHeight="1">
      <c r="B718" s="42"/>
      <c r="C718" s="277" t="s">
        <v>9723</v>
      </c>
      <c r="D718" s="277" t="s">
        <v>1079</v>
      </c>
      <c r="E718" s="278" t="s">
        <v>10398</v>
      </c>
      <c r="F718" s="279" t="s">
        <v>10399</v>
      </c>
      <c r="G718" s="280" t="s">
        <v>5275</v>
      </c>
      <c r="H718" s="281">
        <v>107</v>
      </c>
      <c r="I718" s="282"/>
      <c r="J718" s="283">
        <f t="shared" si="220"/>
        <v>0</v>
      </c>
      <c r="K718" s="279" t="s">
        <v>21</v>
      </c>
      <c r="L718" s="284"/>
      <c r="M718" s="285" t="s">
        <v>21</v>
      </c>
      <c r="N718" s="286" t="s">
        <v>45</v>
      </c>
      <c r="O718" s="43"/>
      <c r="P718" s="212">
        <f t="shared" si="221"/>
        <v>0</v>
      </c>
      <c r="Q718" s="212">
        <v>0</v>
      </c>
      <c r="R718" s="212">
        <f t="shared" si="222"/>
        <v>0</v>
      </c>
      <c r="S718" s="212">
        <v>0</v>
      </c>
      <c r="T718" s="213">
        <f t="shared" si="223"/>
        <v>0</v>
      </c>
      <c r="AR718" s="25" t="s">
        <v>619</v>
      </c>
      <c r="AT718" s="25" t="s">
        <v>1079</v>
      </c>
      <c r="AU718" s="25" t="s">
        <v>82</v>
      </c>
      <c r="AY718" s="25" t="s">
        <v>308</v>
      </c>
      <c r="BE718" s="214">
        <f t="shared" si="224"/>
        <v>0</v>
      </c>
      <c r="BF718" s="214">
        <f t="shared" si="225"/>
        <v>0</v>
      </c>
      <c r="BG718" s="214">
        <f t="shared" si="226"/>
        <v>0</v>
      </c>
      <c r="BH718" s="214">
        <f t="shared" si="227"/>
        <v>0</v>
      </c>
      <c r="BI718" s="214">
        <f t="shared" si="228"/>
        <v>0</v>
      </c>
      <c r="BJ718" s="25" t="s">
        <v>82</v>
      </c>
      <c r="BK718" s="214">
        <f t="shared" si="229"/>
        <v>0</v>
      </c>
      <c r="BL718" s="25" t="s">
        <v>375</v>
      </c>
      <c r="BM718" s="25" t="s">
        <v>10400</v>
      </c>
    </row>
    <row r="719" spans="2:65" s="1" customFormat="1" ht="31.5" customHeight="1">
      <c r="B719" s="42"/>
      <c r="C719" s="277" t="s">
        <v>10401</v>
      </c>
      <c r="D719" s="277" t="s">
        <v>1079</v>
      </c>
      <c r="E719" s="278" t="s">
        <v>10402</v>
      </c>
      <c r="F719" s="279" t="s">
        <v>10403</v>
      </c>
      <c r="G719" s="280" t="s">
        <v>5275</v>
      </c>
      <c r="H719" s="281">
        <v>28</v>
      </c>
      <c r="I719" s="282"/>
      <c r="J719" s="283">
        <f t="shared" si="220"/>
        <v>0</v>
      </c>
      <c r="K719" s="279" t="s">
        <v>21</v>
      </c>
      <c r="L719" s="284"/>
      <c r="M719" s="285" t="s">
        <v>21</v>
      </c>
      <c r="N719" s="286" t="s">
        <v>45</v>
      </c>
      <c r="O719" s="43"/>
      <c r="P719" s="212">
        <f t="shared" si="221"/>
        <v>0</v>
      </c>
      <c r="Q719" s="212">
        <v>0</v>
      </c>
      <c r="R719" s="212">
        <f t="shared" si="222"/>
        <v>0</v>
      </c>
      <c r="S719" s="212">
        <v>0</v>
      </c>
      <c r="T719" s="213">
        <f t="shared" si="223"/>
        <v>0</v>
      </c>
      <c r="AR719" s="25" t="s">
        <v>619</v>
      </c>
      <c r="AT719" s="25" t="s">
        <v>1079</v>
      </c>
      <c r="AU719" s="25" t="s">
        <v>82</v>
      </c>
      <c r="AY719" s="25" t="s">
        <v>308</v>
      </c>
      <c r="BE719" s="214">
        <f t="shared" si="224"/>
        <v>0</v>
      </c>
      <c r="BF719" s="214">
        <f t="shared" si="225"/>
        <v>0</v>
      </c>
      <c r="BG719" s="214">
        <f t="shared" si="226"/>
        <v>0</v>
      </c>
      <c r="BH719" s="214">
        <f t="shared" si="227"/>
        <v>0</v>
      </c>
      <c r="BI719" s="214">
        <f t="shared" si="228"/>
        <v>0</v>
      </c>
      <c r="BJ719" s="25" t="s">
        <v>82</v>
      </c>
      <c r="BK719" s="214">
        <f t="shared" si="229"/>
        <v>0</v>
      </c>
      <c r="BL719" s="25" t="s">
        <v>375</v>
      </c>
      <c r="BM719" s="25" t="s">
        <v>10404</v>
      </c>
    </row>
    <row r="720" spans="2:65" s="1" customFormat="1" ht="31.5" customHeight="1">
      <c r="B720" s="42"/>
      <c r="C720" s="277" t="s">
        <v>9725</v>
      </c>
      <c r="D720" s="277" t="s">
        <v>1079</v>
      </c>
      <c r="E720" s="278" t="s">
        <v>10405</v>
      </c>
      <c r="F720" s="279" t="s">
        <v>10406</v>
      </c>
      <c r="G720" s="280" t="s">
        <v>5275</v>
      </c>
      <c r="H720" s="281">
        <v>6</v>
      </c>
      <c r="I720" s="282"/>
      <c r="J720" s="283">
        <f t="shared" si="220"/>
        <v>0</v>
      </c>
      <c r="K720" s="279" t="s">
        <v>21</v>
      </c>
      <c r="L720" s="284"/>
      <c r="M720" s="285" t="s">
        <v>21</v>
      </c>
      <c r="N720" s="286" t="s">
        <v>45</v>
      </c>
      <c r="O720" s="43"/>
      <c r="P720" s="212">
        <f t="shared" si="221"/>
        <v>0</v>
      </c>
      <c r="Q720" s="212">
        <v>0</v>
      </c>
      <c r="R720" s="212">
        <f t="shared" si="222"/>
        <v>0</v>
      </c>
      <c r="S720" s="212">
        <v>0</v>
      </c>
      <c r="T720" s="213">
        <f t="shared" si="223"/>
        <v>0</v>
      </c>
      <c r="AR720" s="25" t="s">
        <v>619</v>
      </c>
      <c r="AT720" s="25" t="s">
        <v>1079</v>
      </c>
      <c r="AU720" s="25" t="s">
        <v>82</v>
      </c>
      <c r="AY720" s="25" t="s">
        <v>308</v>
      </c>
      <c r="BE720" s="214">
        <f t="shared" si="224"/>
        <v>0</v>
      </c>
      <c r="BF720" s="214">
        <f t="shared" si="225"/>
        <v>0</v>
      </c>
      <c r="BG720" s="214">
        <f t="shared" si="226"/>
        <v>0</v>
      </c>
      <c r="BH720" s="214">
        <f t="shared" si="227"/>
        <v>0</v>
      </c>
      <c r="BI720" s="214">
        <f t="shared" si="228"/>
        <v>0</v>
      </c>
      <c r="BJ720" s="25" t="s">
        <v>82</v>
      </c>
      <c r="BK720" s="214">
        <f t="shared" si="229"/>
        <v>0</v>
      </c>
      <c r="BL720" s="25" t="s">
        <v>375</v>
      </c>
      <c r="BM720" s="25" t="s">
        <v>10407</v>
      </c>
    </row>
    <row r="721" spans="2:65" s="1" customFormat="1" ht="31.5" customHeight="1">
      <c r="B721" s="42"/>
      <c r="C721" s="277" t="s">
        <v>10408</v>
      </c>
      <c r="D721" s="277" t="s">
        <v>1079</v>
      </c>
      <c r="E721" s="278" t="s">
        <v>10409</v>
      </c>
      <c r="F721" s="279" t="s">
        <v>10410</v>
      </c>
      <c r="G721" s="280" t="s">
        <v>5275</v>
      </c>
      <c r="H721" s="281">
        <v>15</v>
      </c>
      <c r="I721" s="282"/>
      <c r="J721" s="283">
        <f t="shared" si="220"/>
        <v>0</v>
      </c>
      <c r="K721" s="279" t="s">
        <v>21</v>
      </c>
      <c r="L721" s="284"/>
      <c r="M721" s="285" t="s">
        <v>21</v>
      </c>
      <c r="N721" s="286" t="s">
        <v>45</v>
      </c>
      <c r="O721" s="43"/>
      <c r="P721" s="212">
        <f t="shared" si="221"/>
        <v>0</v>
      </c>
      <c r="Q721" s="212">
        <v>0</v>
      </c>
      <c r="R721" s="212">
        <f t="shared" si="222"/>
        <v>0</v>
      </c>
      <c r="S721" s="212">
        <v>0</v>
      </c>
      <c r="T721" s="213">
        <f t="shared" si="223"/>
        <v>0</v>
      </c>
      <c r="AR721" s="25" t="s">
        <v>619</v>
      </c>
      <c r="AT721" s="25" t="s">
        <v>1079</v>
      </c>
      <c r="AU721" s="25" t="s">
        <v>82</v>
      </c>
      <c r="AY721" s="25" t="s">
        <v>308</v>
      </c>
      <c r="BE721" s="214">
        <f t="shared" si="224"/>
        <v>0</v>
      </c>
      <c r="BF721" s="214">
        <f t="shared" si="225"/>
        <v>0</v>
      </c>
      <c r="BG721" s="214">
        <f t="shared" si="226"/>
        <v>0</v>
      </c>
      <c r="BH721" s="214">
        <f t="shared" si="227"/>
        <v>0</v>
      </c>
      <c r="BI721" s="214">
        <f t="shared" si="228"/>
        <v>0</v>
      </c>
      <c r="BJ721" s="25" t="s">
        <v>82</v>
      </c>
      <c r="BK721" s="214">
        <f t="shared" si="229"/>
        <v>0</v>
      </c>
      <c r="BL721" s="25" t="s">
        <v>375</v>
      </c>
      <c r="BM721" s="25" t="s">
        <v>10411</v>
      </c>
    </row>
    <row r="722" spans="2:65" s="1" customFormat="1" ht="31.5" customHeight="1">
      <c r="B722" s="42"/>
      <c r="C722" s="277" t="s">
        <v>9727</v>
      </c>
      <c r="D722" s="277" t="s">
        <v>1079</v>
      </c>
      <c r="E722" s="278" t="s">
        <v>10412</v>
      </c>
      <c r="F722" s="279" t="s">
        <v>10413</v>
      </c>
      <c r="G722" s="280" t="s">
        <v>5275</v>
      </c>
      <c r="H722" s="281">
        <v>2</v>
      </c>
      <c r="I722" s="282"/>
      <c r="J722" s="283">
        <f t="shared" si="220"/>
        <v>0</v>
      </c>
      <c r="K722" s="279" t="s">
        <v>21</v>
      </c>
      <c r="L722" s="284"/>
      <c r="M722" s="285" t="s">
        <v>21</v>
      </c>
      <c r="N722" s="286" t="s">
        <v>45</v>
      </c>
      <c r="O722" s="43"/>
      <c r="P722" s="212">
        <f t="shared" si="221"/>
        <v>0</v>
      </c>
      <c r="Q722" s="212">
        <v>0</v>
      </c>
      <c r="R722" s="212">
        <f t="shared" si="222"/>
        <v>0</v>
      </c>
      <c r="S722" s="212">
        <v>0</v>
      </c>
      <c r="T722" s="213">
        <f t="shared" si="223"/>
        <v>0</v>
      </c>
      <c r="AR722" s="25" t="s">
        <v>619</v>
      </c>
      <c r="AT722" s="25" t="s">
        <v>1079</v>
      </c>
      <c r="AU722" s="25" t="s">
        <v>82</v>
      </c>
      <c r="AY722" s="25" t="s">
        <v>308</v>
      </c>
      <c r="BE722" s="214">
        <f t="shared" si="224"/>
        <v>0</v>
      </c>
      <c r="BF722" s="214">
        <f t="shared" si="225"/>
        <v>0</v>
      </c>
      <c r="BG722" s="214">
        <f t="shared" si="226"/>
        <v>0</v>
      </c>
      <c r="BH722" s="214">
        <f t="shared" si="227"/>
        <v>0</v>
      </c>
      <c r="BI722" s="214">
        <f t="shared" si="228"/>
        <v>0</v>
      </c>
      <c r="BJ722" s="25" t="s">
        <v>82</v>
      </c>
      <c r="BK722" s="214">
        <f t="shared" si="229"/>
        <v>0</v>
      </c>
      <c r="BL722" s="25" t="s">
        <v>375</v>
      </c>
      <c r="BM722" s="25" t="s">
        <v>10414</v>
      </c>
    </row>
    <row r="723" spans="2:65" s="11" customFormat="1" ht="37.35" customHeight="1">
      <c r="B723" s="186"/>
      <c r="C723" s="187"/>
      <c r="D723" s="200" t="s">
        <v>73</v>
      </c>
      <c r="E723" s="296" t="s">
        <v>10415</v>
      </c>
      <c r="F723" s="296" t="s">
        <v>10416</v>
      </c>
      <c r="G723" s="187"/>
      <c r="H723" s="187"/>
      <c r="I723" s="190"/>
      <c r="J723" s="297">
        <f>BK723</f>
        <v>0</v>
      </c>
      <c r="K723" s="187"/>
      <c r="L723" s="192"/>
      <c r="M723" s="193"/>
      <c r="N723" s="194"/>
      <c r="O723" s="194"/>
      <c r="P723" s="195">
        <f>SUM(P724:P732)</f>
        <v>0</v>
      </c>
      <c r="Q723" s="194"/>
      <c r="R723" s="195">
        <f>SUM(R724:R732)</f>
        <v>0</v>
      </c>
      <c r="S723" s="194"/>
      <c r="T723" s="196">
        <f>SUM(T724:T732)</f>
        <v>0</v>
      </c>
      <c r="AR723" s="197" t="s">
        <v>84</v>
      </c>
      <c r="AT723" s="198" t="s">
        <v>73</v>
      </c>
      <c r="AU723" s="198" t="s">
        <v>74</v>
      </c>
      <c r="AY723" s="197" t="s">
        <v>308</v>
      </c>
      <c r="BK723" s="199">
        <f>SUM(BK724:BK732)</f>
        <v>0</v>
      </c>
    </row>
    <row r="724" spans="2:65" s="1" customFormat="1" ht="22.5" customHeight="1">
      <c r="B724" s="42"/>
      <c r="C724" s="203" t="s">
        <v>10417</v>
      </c>
      <c r="D724" s="203" t="s">
        <v>311</v>
      </c>
      <c r="E724" s="204" t="s">
        <v>10418</v>
      </c>
      <c r="F724" s="205" t="s">
        <v>10385</v>
      </c>
      <c r="G724" s="206" t="s">
        <v>5275</v>
      </c>
      <c r="H724" s="207">
        <v>3</v>
      </c>
      <c r="I724" s="208"/>
      <c r="J724" s="209">
        <f t="shared" ref="J724:J732" si="230">ROUND(I724*H724,2)</f>
        <v>0</v>
      </c>
      <c r="K724" s="205" t="s">
        <v>21</v>
      </c>
      <c r="L724" s="62"/>
      <c r="M724" s="210" t="s">
        <v>21</v>
      </c>
      <c r="N724" s="211" t="s">
        <v>45</v>
      </c>
      <c r="O724" s="43"/>
      <c r="P724" s="212">
        <f t="shared" ref="P724:P732" si="231">O724*H724</f>
        <v>0</v>
      </c>
      <c r="Q724" s="212">
        <v>0</v>
      </c>
      <c r="R724" s="212">
        <f t="shared" ref="R724:R732" si="232">Q724*H724</f>
        <v>0</v>
      </c>
      <c r="S724" s="212">
        <v>0</v>
      </c>
      <c r="T724" s="213">
        <f t="shared" ref="T724:T732" si="233">S724*H724</f>
        <v>0</v>
      </c>
      <c r="AR724" s="25" t="s">
        <v>375</v>
      </c>
      <c r="AT724" s="25" t="s">
        <v>311</v>
      </c>
      <c r="AU724" s="25" t="s">
        <v>82</v>
      </c>
      <c r="AY724" s="25" t="s">
        <v>308</v>
      </c>
      <c r="BE724" s="214">
        <f t="shared" ref="BE724:BE732" si="234">IF(N724="základní",J724,0)</f>
        <v>0</v>
      </c>
      <c r="BF724" s="214">
        <f t="shared" ref="BF724:BF732" si="235">IF(N724="snížená",J724,0)</f>
        <v>0</v>
      </c>
      <c r="BG724" s="214">
        <f t="shared" ref="BG724:BG732" si="236">IF(N724="zákl. přenesená",J724,0)</f>
        <v>0</v>
      </c>
      <c r="BH724" s="214">
        <f t="shared" ref="BH724:BH732" si="237">IF(N724="sníž. přenesená",J724,0)</f>
        <v>0</v>
      </c>
      <c r="BI724" s="214">
        <f t="shared" ref="BI724:BI732" si="238">IF(N724="nulová",J724,0)</f>
        <v>0</v>
      </c>
      <c r="BJ724" s="25" t="s">
        <v>82</v>
      </c>
      <c r="BK724" s="214">
        <f t="shared" ref="BK724:BK732" si="239">ROUND(I724*H724,2)</f>
        <v>0</v>
      </c>
      <c r="BL724" s="25" t="s">
        <v>375</v>
      </c>
      <c r="BM724" s="25" t="s">
        <v>10419</v>
      </c>
    </row>
    <row r="725" spans="2:65" s="1" customFormat="1" ht="31.5" customHeight="1">
      <c r="B725" s="42"/>
      <c r="C725" s="203" t="s">
        <v>9729</v>
      </c>
      <c r="D725" s="203" t="s">
        <v>311</v>
      </c>
      <c r="E725" s="204" t="s">
        <v>10420</v>
      </c>
      <c r="F725" s="205" t="s">
        <v>10389</v>
      </c>
      <c r="G725" s="206" t="s">
        <v>5275</v>
      </c>
      <c r="H725" s="207">
        <v>74</v>
      </c>
      <c r="I725" s="208"/>
      <c r="J725" s="209">
        <f t="shared" si="230"/>
        <v>0</v>
      </c>
      <c r="K725" s="205" t="s">
        <v>21</v>
      </c>
      <c r="L725" s="62"/>
      <c r="M725" s="210" t="s">
        <v>21</v>
      </c>
      <c r="N725" s="211" t="s">
        <v>45</v>
      </c>
      <c r="O725" s="43"/>
      <c r="P725" s="212">
        <f t="shared" si="231"/>
        <v>0</v>
      </c>
      <c r="Q725" s="212">
        <v>0</v>
      </c>
      <c r="R725" s="212">
        <f t="shared" si="232"/>
        <v>0</v>
      </c>
      <c r="S725" s="212">
        <v>0</v>
      </c>
      <c r="T725" s="213">
        <f t="shared" si="233"/>
        <v>0</v>
      </c>
      <c r="AR725" s="25" t="s">
        <v>375</v>
      </c>
      <c r="AT725" s="25" t="s">
        <v>311</v>
      </c>
      <c r="AU725" s="25" t="s">
        <v>82</v>
      </c>
      <c r="AY725" s="25" t="s">
        <v>308</v>
      </c>
      <c r="BE725" s="214">
        <f t="shared" si="234"/>
        <v>0</v>
      </c>
      <c r="BF725" s="214">
        <f t="shared" si="235"/>
        <v>0</v>
      </c>
      <c r="BG725" s="214">
        <f t="shared" si="236"/>
        <v>0</v>
      </c>
      <c r="BH725" s="214">
        <f t="shared" si="237"/>
        <v>0</v>
      </c>
      <c r="BI725" s="214">
        <f t="shared" si="238"/>
        <v>0</v>
      </c>
      <c r="BJ725" s="25" t="s">
        <v>82</v>
      </c>
      <c r="BK725" s="214">
        <f t="shared" si="239"/>
        <v>0</v>
      </c>
      <c r="BL725" s="25" t="s">
        <v>375</v>
      </c>
      <c r="BM725" s="25" t="s">
        <v>10421</v>
      </c>
    </row>
    <row r="726" spans="2:65" s="1" customFormat="1" ht="31.5" customHeight="1">
      <c r="B726" s="42"/>
      <c r="C726" s="203" t="s">
        <v>10422</v>
      </c>
      <c r="D726" s="203" t="s">
        <v>311</v>
      </c>
      <c r="E726" s="204" t="s">
        <v>10423</v>
      </c>
      <c r="F726" s="205" t="s">
        <v>10392</v>
      </c>
      <c r="G726" s="206" t="s">
        <v>5275</v>
      </c>
      <c r="H726" s="207">
        <v>40</v>
      </c>
      <c r="I726" s="208"/>
      <c r="J726" s="209">
        <f t="shared" si="230"/>
        <v>0</v>
      </c>
      <c r="K726" s="205" t="s">
        <v>21</v>
      </c>
      <c r="L726" s="62"/>
      <c r="M726" s="210" t="s">
        <v>21</v>
      </c>
      <c r="N726" s="211" t="s">
        <v>45</v>
      </c>
      <c r="O726" s="43"/>
      <c r="P726" s="212">
        <f t="shared" si="231"/>
        <v>0</v>
      </c>
      <c r="Q726" s="212">
        <v>0</v>
      </c>
      <c r="R726" s="212">
        <f t="shared" si="232"/>
        <v>0</v>
      </c>
      <c r="S726" s="212">
        <v>0</v>
      </c>
      <c r="T726" s="213">
        <f t="shared" si="233"/>
        <v>0</v>
      </c>
      <c r="AR726" s="25" t="s">
        <v>375</v>
      </c>
      <c r="AT726" s="25" t="s">
        <v>311</v>
      </c>
      <c r="AU726" s="25" t="s">
        <v>82</v>
      </c>
      <c r="AY726" s="25" t="s">
        <v>308</v>
      </c>
      <c r="BE726" s="214">
        <f t="shared" si="234"/>
        <v>0</v>
      </c>
      <c r="BF726" s="214">
        <f t="shared" si="235"/>
        <v>0</v>
      </c>
      <c r="BG726" s="214">
        <f t="shared" si="236"/>
        <v>0</v>
      </c>
      <c r="BH726" s="214">
        <f t="shared" si="237"/>
        <v>0</v>
      </c>
      <c r="BI726" s="214">
        <f t="shared" si="238"/>
        <v>0</v>
      </c>
      <c r="BJ726" s="25" t="s">
        <v>82</v>
      </c>
      <c r="BK726" s="214">
        <f t="shared" si="239"/>
        <v>0</v>
      </c>
      <c r="BL726" s="25" t="s">
        <v>375</v>
      </c>
      <c r="BM726" s="25" t="s">
        <v>10424</v>
      </c>
    </row>
    <row r="727" spans="2:65" s="1" customFormat="1" ht="44.25" customHeight="1">
      <c r="B727" s="42"/>
      <c r="C727" s="203" t="s">
        <v>9731</v>
      </c>
      <c r="D727" s="203" t="s">
        <v>311</v>
      </c>
      <c r="E727" s="204" t="s">
        <v>10425</v>
      </c>
      <c r="F727" s="205" t="s">
        <v>10396</v>
      </c>
      <c r="G727" s="206" t="s">
        <v>5275</v>
      </c>
      <c r="H727" s="207">
        <v>107</v>
      </c>
      <c r="I727" s="208"/>
      <c r="J727" s="209">
        <f t="shared" si="230"/>
        <v>0</v>
      </c>
      <c r="K727" s="205" t="s">
        <v>21</v>
      </c>
      <c r="L727" s="62"/>
      <c r="M727" s="210" t="s">
        <v>21</v>
      </c>
      <c r="N727" s="211" t="s">
        <v>45</v>
      </c>
      <c r="O727" s="43"/>
      <c r="P727" s="212">
        <f t="shared" si="231"/>
        <v>0</v>
      </c>
      <c r="Q727" s="212">
        <v>0</v>
      </c>
      <c r="R727" s="212">
        <f t="shared" si="232"/>
        <v>0</v>
      </c>
      <c r="S727" s="212">
        <v>0</v>
      </c>
      <c r="T727" s="213">
        <f t="shared" si="233"/>
        <v>0</v>
      </c>
      <c r="AR727" s="25" t="s">
        <v>375</v>
      </c>
      <c r="AT727" s="25" t="s">
        <v>311</v>
      </c>
      <c r="AU727" s="25" t="s">
        <v>82</v>
      </c>
      <c r="AY727" s="25" t="s">
        <v>308</v>
      </c>
      <c r="BE727" s="214">
        <f t="shared" si="234"/>
        <v>0</v>
      </c>
      <c r="BF727" s="214">
        <f t="shared" si="235"/>
        <v>0</v>
      </c>
      <c r="BG727" s="214">
        <f t="shared" si="236"/>
        <v>0</v>
      </c>
      <c r="BH727" s="214">
        <f t="shared" si="237"/>
        <v>0</v>
      </c>
      <c r="BI727" s="214">
        <f t="shared" si="238"/>
        <v>0</v>
      </c>
      <c r="BJ727" s="25" t="s">
        <v>82</v>
      </c>
      <c r="BK727" s="214">
        <f t="shared" si="239"/>
        <v>0</v>
      </c>
      <c r="BL727" s="25" t="s">
        <v>375</v>
      </c>
      <c r="BM727" s="25" t="s">
        <v>10426</v>
      </c>
    </row>
    <row r="728" spans="2:65" s="1" customFormat="1" ht="22.5" customHeight="1">
      <c r="B728" s="42"/>
      <c r="C728" s="203" t="s">
        <v>10427</v>
      </c>
      <c r="D728" s="203" t="s">
        <v>311</v>
      </c>
      <c r="E728" s="204" t="s">
        <v>10428</v>
      </c>
      <c r="F728" s="205" t="s">
        <v>10399</v>
      </c>
      <c r="G728" s="206" t="s">
        <v>5275</v>
      </c>
      <c r="H728" s="207">
        <v>107</v>
      </c>
      <c r="I728" s="208"/>
      <c r="J728" s="209">
        <f t="shared" si="230"/>
        <v>0</v>
      </c>
      <c r="K728" s="205" t="s">
        <v>21</v>
      </c>
      <c r="L728" s="62"/>
      <c r="M728" s="210" t="s">
        <v>21</v>
      </c>
      <c r="N728" s="211" t="s">
        <v>45</v>
      </c>
      <c r="O728" s="43"/>
      <c r="P728" s="212">
        <f t="shared" si="231"/>
        <v>0</v>
      </c>
      <c r="Q728" s="212">
        <v>0</v>
      </c>
      <c r="R728" s="212">
        <f t="shared" si="232"/>
        <v>0</v>
      </c>
      <c r="S728" s="212">
        <v>0</v>
      </c>
      <c r="T728" s="213">
        <f t="shared" si="233"/>
        <v>0</v>
      </c>
      <c r="AR728" s="25" t="s">
        <v>375</v>
      </c>
      <c r="AT728" s="25" t="s">
        <v>311</v>
      </c>
      <c r="AU728" s="25" t="s">
        <v>82</v>
      </c>
      <c r="AY728" s="25" t="s">
        <v>308</v>
      </c>
      <c r="BE728" s="214">
        <f t="shared" si="234"/>
        <v>0</v>
      </c>
      <c r="BF728" s="214">
        <f t="shared" si="235"/>
        <v>0</v>
      </c>
      <c r="BG728" s="214">
        <f t="shared" si="236"/>
        <v>0</v>
      </c>
      <c r="BH728" s="214">
        <f t="shared" si="237"/>
        <v>0</v>
      </c>
      <c r="BI728" s="214">
        <f t="shared" si="238"/>
        <v>0</v>
      </c>
      <c r="BJ728" s="25" t="s">
        <v>82</v>
      </c>
      <c r="BK728" s="214">
        <f t="shared" si="239"/>
        <v>0</v>
      </c>
      <c r="BL728" s="25" t="s">
        <v>375</v>
      </c>
      <c r="BM728" s="25" t="s">
        <v>10429</v>
      </c>
    </row>
    <row r="729" spans="2:65" s="1" customFormat="1" ht="31.5" customHeight="1">
      <c r="B729" s="42"/>
      <c r="C729" s="203" t="s">
        <v>9733</v>
      </c>
      <c r="D729" s="203" t="s">
        <v>311</v>
      </c>
      <c r="E729" s="204" t="s">
        <v>10430</v>
      </c>
      <c r="F729" s="205" t="s">
        <v>10403</v>
      </c>
      <c r="G729" s="206" t="s">
        <v>5275</v>
      </c>
      <c r="H729" s="207">
        <v>28</v>
      </c>
      <c r="I729" s="208"/>
      <c r="J729" s="209">
        <f t="shared" si="230"/>
        <v>0</v>
      </c>
      <c r="K729" s="205" t="s">
        <v>21</v>
      </c>
      <c r="L729" s="62"/>
      <c r="M729" s="210" t="s">
        <v>21</v>
      </c>
      <c r="N729" s="211" t="s">
        <v>45</v>
      </c>
      <c r="O729" s="43"/>
      <c r="P729" s="212">
        <f t="shared" si="231"/>
        <v>0</v>
      </c>
      <c r="Q729" s="212">
        <v>0</v>
      </c>
      <c r="R729" s="212">
        <f t="shared" si="232"/>
        <v>0</v>
      </c>
      <c r="S729" s="212">
        <v>0</v>
      </c>
      <c r="T729" s="213">
        <f t="shared" si="233"/>
        <v>0</v>
      </c>
      <c r="AR729" s="25" t="s">
        <v>375</v>
      </c>
      <c r="AT729" s="25" t="s">
        <v>311</v>
      </c>
      <c r="AU729" s="25" t="s">
        <v>82</v>
      </c>
      <c r="AY729" s="25" t="s">
        <v>308</v>
      </c>
      <c r="BE729" s="214">
        <f t="shared" si="234"/>
        <v>0</v>
      </c>
      <c r="BF729" s="214">
        <f t="shared" si="235"/>
        <v>0</v>
      </c>
      <c r="BG729" s="214">
        <f t="shared" si="236"/>
        <v>0</v>
      </c>
      <c r="BH729" s="214">
        <f t="shared" si="237"/>
        <v>0</v>
      </c>
      <c r="BI729" s="214">
        <f t="shared" si="238"/>
        <v>0</v>
      </c>
      <c r="BJ729" s="25" t="s">
        <v>82</v>
      </c>
      <c r="BK729" s="214">
        <f t="shared" si="239"/>
        <v>0</v>
      </c>
      <c r="BL729" s="25" t="s">
        <v>375</v>
      </c>
      <c r="BM729" s="25" t="s">
        <v>10431</v>
      </c>
    </row>
    <row r="730" spans="2:65" s="1" customFormat="1" ht="31.5" customHeight="1">
      <c r="B730" s="42"/>
      <c r="C730" s="203" t="s">
        <v>10432</v>
      </c>
      <c r="D730" s="203" t="s">
        <v>311</v>
      </c>
      <c r="E730" s="204" t="s">
        <v>10433</v>
      </c>
      <c r="F730" s="205" t="s">
        <v>10406</v>
      </c>
      <c r="G730" s="206" t="s">
        <v>5275</v>
      </c>
      <c r="H730" s="207">
        <v>6</v>
      </c>
      <c r="I730" s="208"/>
      <c r="J730" s="209">
        <f t="shared" si="230"/>
        <v>0</v>
      </c>
      <c r="K730" s="205" t="s">
        <v>21</v>
      </c>
      <c r="L730" s="62"/>
      <c r="M730" s="210" t="s">
        <v>21</v>
      </c>
      <c r="N730" s="211" t="s">
        <v>45</v>
      </c>
      <c r="O730" s="43"/>
      <c r="P730" s="212">
        <f t="shared" si="231"/>
        <v>0</v>
      </c>
      <c r="Q730" s="212">
        <v>0</v>
      </c>
      <c r="R730" s="212">
        <f t="shared" si="232"/>
        <v>0</v>
      </c>
      <c r="S730" s="212">
        <v>0</v>
      </c>
      <c r="T730" s="213">
        <f t="shared" si="233"/>
        <v>0</v>
      </c>
      <c r="AR730" s="25" t="s">
        <v>375</v>
      </c>
      <c r="AT730" s="25" t="s">
        <v>311</v>
      </c>
      <c r="AU730" s="25" t="s">
        <v>82</v>
      </c>
      <c r="AY730" s="25" t="s">
        <v>308</v>
      </c>
      <c r="BE730" s="214">
        <f t="shared" si="234"/>
        <v>0</v>
      </c>
      <c r="BF730" s="214">
        <f t="shared" si="235"/>
        <v>0</v>
      </c>
      <c r="BG730" s="214">
        <f t="shared" si="236"/>
        <v>0</v>
      </c>
      <c r="BH730" s="214">
        <f t="shared" si="237"/>
        <v>0</v>
      </c>
      <c r="BI730" s="214">
        <f t="shared" si="238"/>
        <v>0</v>
      </c>
      <c r="BJ730" s="25" t="s">
        <v>82</v>
      </c>
      <c r="BK730" s="214">
        <f t="shared" si="239"/>
        <v>0</v>
      </c>
      <c r="BL730" s="25" t="s">
        <v>375</v>
      </c>
      <c r="BM730" s="25" t="s">
        <v>10434</v>
      </c>
    </row>
    <row r="731" spans="2:65" s="1" customFormat="1" ht="31.5" customHeight="1">
      <c r="B731" s="42"/>
      <c r="C731" s="203" t="s">
        <v>9735</v>
      </c>
      <c r="D731" s="203" t="s">
        <v>311</v>
      </c>
      <c r="E731" s="204" t="s">
        <v>10435</v>
      </c>
      <c r="F731" s="205" t="s">
        <v>10410</v>
      </c>
      <c r="G731" s="206" t="s">
        <v>5275</v>
      </c>
      <c r="H731" s="207">
        <v>15</v>
      </c>
      <c r="I731" s="208"/>
      <c r="J731" s="209">
        <f t="shared" si="230"/>
        <v>0</v>
      </c>
      <c r="K731" s="205" t="s">
        <v>21</v>
      </c>
      <c r="L731" s="62"/>
      <c r="M731" s="210" t="s">
        <v>21</v>
      </c>
      <c r="N731" s="211" t="s">
        <v>45</v>
      </c>
      <c r="O731" s="43"/>
      <c r="P731" s="212">
        <f t="shared" si="231"/>
        <v>0</v>
      </c>
      <c r="Q731" s="212">
        <v>0</v>
      </c>
      <c r="R731" s="212">
        <f t="shared" si="232"/>
        <v>0</v>
      </c>
      <c r="S731" s="212">
        <v>0</v>
      </c>
      <c r="T731" s="213">
        <f t="shared" si="233"/>
        <v>0</v>
      </c>
      <c r="AR731" s="25" t="s">
        <v>375</v>
      </c>
      <c r="AT731" s="25" t="s">
        <v>311</v>
      </c>
      <c r="AU731" s="25" t="s">
        <v>82</v>
      </c>
      <c r="AY731" s="25" t="s">
        <v>308</v>
      </c>
      <c r="BE731" s="214">
        <f t="shared" si="234"/>
        <v>0</v>
      </c>
      <c r="BF731" s="214">
        <f t="shared" si="235"/>
        <v>0</v>
      </c>
      <c r="BG731" s="214">
        <f t="shared" si="236"/>
        <v>0</v>
      </c>
      <c r="BH731" s="214">
        <f t="shared" si="237"/>
        <v>0</v>
      </c>
      <c r="BI731" s="214">
        <f t="shared" si="238"/>
        <v>0</v>
      </c>
      <c r="BJ731" s="25" t="s">
        <v>82</v>
      </c>
      <c r="BK731" s="214">
        <f t="shared" si="239"/>
        <v>0</v>
      </c>
      <c r="BL731" s="25" t="s">
        <v>375</v>
      </c>
      <c r="BM731" s="25" t="s">
        <v>10436</v>
      </c>
    </row>
    <row r="732" spans="2:65" s="1" customFormat="1" ht="31.5" customHeight="1">
      <c r="B732" s="42"/>
      <c r="C732" s="203" t="s">
        <v>10437</v>
      </c>
      <c r="D732" s="203" t="s">
        <v>311</v>
      </c>
      <c r="E732" s="204" t="s">
        <v>10438</v>
      </c>
      <c r="F732" s="205" t="s">
        <v>10413</v>
      </c>
      <c r="G732" s="206" t="s">
        <v>5275</v>
      </c>
      <c r="H732" s="207">
        <v>2</v>
      </c>
      <c r="I732" s="208"/>
      <c r="J732" s="209">
        <f t="shared" si="230"/>
        <v>0</v>
      </c>
      <c r="K732" s="205" t="s">
        <v>21</v>
      </c>
      <c r="L732" s="62"/>
      <c r="M732" s="210" t="s">
        <v>21</v>
      </c>
      <c r="N732" s="211" t="s">
        <v>45</v>
      </c>
      <c r="O732" s="43"/>
      <c r="P732" s="212">
        <f t="shared" si="231"/>
        <v>0</v>
      </c>
      <c r="Q732" s="212">
        <v>0</v>
      </c>
      <c r="R732" s="212">
        <f t="shared" si="232"/>
        <v>0</v>
      </c>
      <c r="S732" s="212">
        <v>0</v>
      </c>
      <c r="T732" s="213">
        <f t="shared" si="233"/>
        <v>0</v>
      </c>
      <c r="AR732" s="25" t="s">
        <v>375</v>
      </c>
      <c r="AT732" s="25" t="s">
        <v>311</v>
      </c>
      <c r="AU732" s="25" t="s">
        <v>82</v>
      </c>
      <c r="AY732" s="25" t="s">
        <v>308</v>
      </c>
      <c r="BE732" s="214">
        <f t="shared" si="234"/>
        <v>0</v>
      </c>
      <c r="BF732" s="214">
        <f t="shared" si="235"/>
        <v>0</v>
      </c>
      <c r="BG732" s="214">
        <f t="shared" si="236"/>
        <v>0</v>
      </c>
      <c r="BH732" s="214">
        <f t="shared" si="237"/>
        <v>0</v>
      </c>
      <c r="BI732" s="214">
        <f t="shared" si="238"/>
        <v>0</v>
      </c>
      <c r="BJ732" s="25" t="s">
        <v>82</v>
      </c>
      <c r="BK732" s="214">
        <f t="shared" si="239"/>
        <v>0</v>
      </c>
      <c r="BL732" s="25" t="s">
        <v>375</v>
      </c>
      <c r="BM732" s="25" t="s">
        <v>10439</v>
      </c>
    </row>
    <row r="733" spans="2:65" s="11" customFormat="1" ht="37.35" customHeight="1">
      <c r="B733" s="186"/>
      <c r="C733" s="187"/>
      <c r="D733" s="200" t="s">
        <v>73</v>
      </c>
      <c r="E733" s="296" t="s">
        <v>10440</v>
      </c>
      <c r="F733" s="296" t="s">
        <v>10441</v>
      </c>
      <c r="G733" s="187"/>
      <c r="H733" s="187"/>
      <c r="I733" s="190"/>
      <c r="J733" s="297">
        <f>BK733</f>
        <v>0</v>
      </c>
      <c r="K733" s="187"/>
      <c r="L733" s="192"/>
      <c r="M733" s="193"/>
      <c r="N733" s="194"/>
      <c r="O733" s="194"/>
      <c r="P733" s="195">
        <f>SUM(P734:P748)</f>
        <v>0</v>
      </c>
      <c r="Q733" s="194"/>
      <c r="R733" s="195">
        <f>SUM(R734:R748)</f>
        <v>0</v>
      </c>
      <c r="S733" s="194"/>
      <c r="T733" s="196">
        <f>SUM(T734:T748)</f>
        <v>0</v>
      </c>
      <c r="AR733" s="197" t="s">
        <v>84</v>
      </c>
      <c r="AT733" s="198" t="s">
        <v>73</v>
      </c>
      <c r="AU733" s="198" t="s">
        <v>74</v>
      </c>
      <c r="AY733" s="197" t="s">
        <v>308</v>
      </c>
      <c r="BK733" s="199">
        <f>SUM(BK734:BK748)</f>
        <v>0</v>
      </c>
    </row>
    <row r="734" spans="2:65" s="1" customFormat="1" ht="31.5" customHeight="1">
      <c r="B734" s="42"/>
      <c r="C734" s="277" t="s">
        <v>9740</v>
      </c>
      <c r="D734" s="277" t="s">
        <v>1079</v>
      </c>
      <c r="E734" s="278" t="s">
        <v>10442</v>
      </c>
      <c r="F734" s="279" t="s">
        <v>10443</v>
      </c>
      <c r="G734" s="280" t="s">
        <v>5275</v>
      </c>
      <c r="H734" s="281">
        <v>1</v>
      </c>
      <c r="I734" s="282"/>
      <c r="J734" s="283">
        <f t="shared" ref="J734:J748" si="240">ROUND(I734*H734,2)</f>
        <v>0</v>
      </c>
      <c r="K734" s="279" t="s">
        <v>21</v>
      </c>
      <c r="L734" s="284"/>
      <c r="M734" s="285" t="s">
        <v>21</v>
      </c>
      <c r="N734" s="286" t="s">
        <v>45</v>
      </c>
      <c r="O734" s="43"/>
      <c r="P734" s="212">
        <f t="shared" ref="P734:P748" si="241">O734*H734</f>
        <v>0</v>
      </c>
      <c r="Q734" s="212">
        <v>0</v>
      </c>
      <c r="R734" s="212">
        <f t="shared" ref="R734:R748" si="242">Q734*H734</f>
        <v>0</v>
      </c>
      <c r="S734" s="212">
        <v>0</v>
      </c>
      <c r="T734" s="213">
        <f t="shared" ref="T734:T748" si="243">S734*H734</f>
        <v>0</v>
      </c>
      <c r="AR734" s="25" t="s">
        <v>619</v>
      </c>
      <c r="AT734" s="25" t="s">
        <v>1079</v>
      </c>
      <c r="AU734" s="25" t="s">
        <v>82</v>
      </c>
      <c r="AY734" s="25" t="s">
        <v>308</v>
      </c>
      <c r="BE734" s="214">
        <f t="shared" ref="BE734:BE748" si="244">IF(N734="základní",J734,0)</f>
        <v>0</v>
      </c>
      <c r="BF734" s="214">
        <f t="shared" ref="BF734:BF748" si="245">IF(N734="snížená",J734,0)</f>
        <v>0</v>
      </c>
      <c r="BG734" s="214">
        <f t="shared" ref="BG734:BG748" si="246">IF(N734="zákl. přenesená",J734,0)</f>
        <v>0</v>
      </c>
      <c r="BH734" s="214">
        <f t="shared" ref="BH734:BH748" si="247">IF(N734="sníž. přenesená",J734,0)</f>
        <v>0</v>
      </c>
      <c r="BI734" s="214">
        <f t="shared" ref="BI734:BI748" si="248">IF(N734="nulová",J734,0)</f>
        <v>0</v>
      </c>
      <c r="BJ734" s="25" t="s">
        <v>82</v>
      </c>
      <c r="BK734" s="214">
        <f t="shared" ref="BK734:BK748" si="249">ROUND(I734*H734,2)</f>
        <v>0</v>
      </c>
      <c r="BL734" s="25" t="s">
        <v>375</v>
      </c>
      <c r="BM734" s="25" t="s">
        <v>10444</v>
      </c>
    </row>
    <row r="735" spans="2:65" s="1" customFormat="1" ht="44.25" customHeight="1">
      <c r="B735" s="42"/>
      <c r="C735" s="277" t="s">
        <v>10445</v>
      </c>
      <c r="D735" s="277" t="s">
        <v>1079</v>
      </c>
      <c r="E735" s="278" t="s">
        <v>10446</v>
      </c>
      <c r="F735" s="279" t="s">
        <v>10447</v>
      </c>
      <c r="G735" s="280" t="s">
        <v>5275</v>
      </c>
      <c r="H735" s="281">
        <v>1</v>
      </c>
      <c r="I735" s="282"/>
      <c r="J735" s="283">
        <f t="shared" si="240"/>
        <v>0</v>
      </c>
      <c r="K735" s="279" t="s">
        <v>21</v>
      </c>
      <c r="L735" s="284"/>
      <c r="M735" s="285" t="s">
        <v>21</v>
      </c>
      <c r="N735" s="286" t="s">
        <v>45</v>
      </c>
      <c r="O735" s="43"/>
      <c r="P735" s="212">
        <f t="shared" si="241"/>
        <v>0</v>
      </c>
      <c r="Q735" s="212">
        <v>0</v>
      </c>
      <c r="R735" s="212">
        <f t="shared" si="242"/>
        <v>0</v>
      </c>
      <c r="S735" s="212">
        <v>0</v>
      </c>
      <c r="T735" s="213">
        <f t="shared" si="243"/>
        <v>0</v>
      </c>
      <c r="AR735" s="25" t="s">
        <v>619</v>
      </c>
      <c r="AT735" s="25" t="s">
        <v>1079</v>
      </c>
      <c r="AU735" s="25" t="s">
        <v>82</v>
      </c>
      <c r="AY735" s="25" t="s">
        <v>308</v>
      </c>
      <c r="BE735" s="214">
        <f t="shared" si="244"/>
        <v>0</v>
      </c>
      <c r="BF735" s="214">
        <f t="shared" si="245"/>
        <v>0</v>
      </c>
      <c r="BG735" s="214">
        <f t="shared" si="246"/>
        <v>0</v>
      </c>
      <c r="BH735" s="214">
        <f t="shared" si="247"/>
        <v>0</v>
      </c>
      <c r="BI735" s="214">
        <f t="shared" si="248"/>
        <v>0</v>
      </c>
      <c r="BJ735" s="25" t="s">
        <v>82</v>
      </c>
      <c r="BK735" s="214">
        <f t="shared" si="249"/>
        <v>0</v>
      </c>
      <c r="BL735" s="25" t="s">
        <v>375</v>
      </c>
      <c r="BM735" s="25" t="s">
        <v>10448</v>
      </c>
    </row>
    <row r="736" spans="2:65" s="1" customFormat="1" ht="22.5" customHeight="1">
      <c r="B736" s="42"/>
      <c r="C736" s="277" t="s">
        <v>9743</v>
      </c>
      <c r="D736" s="277" t="s">
        <v>1079</v>
      </c>
      <c r="E736" s="278" t="s">
        <v>10449</v>
      </c>
      <c r="F736" s="279" t="s">
        <v>10450</v>
      </c>
      <c r="G736" s="280" t="s">
        <v>5275</v>
      </c>
      <c r="H736" s="281">
        <v>1</v>
      </c>
      <c r="I736" s="282"/>
      <c r="J736" s="283">
        <f t="shared" si="240"/>
        <v>0</v>
      </c>
      <c r="K736" s="279" t="s">
        <v>21</v>
      </c>
      <c r="L736" s="284"/>
      <c r="M736" s="285" t="s">
        <v>21</v>
      </c>
      <c r="N736" s="286" t="s">
        <v>45</v>
      </c>
      <c r="O736" s="43"/>
      <c r="P736" s="212">
        <f t="shared" si="241"/>
        <v>0</v>
      </c>
      <c r="Q736" s="212">
        <v>0</v>
      </c>
      <c r="R736" s="212">
        <f t="shared" si="242"/>
        <v>0</v>
      </c>
      <c r="S736" s="212">
        <v>0</v>
      </c>
      <c r="T736" s="213">
        <f t="shared" si="243"/>
        <v>0</v>
      </c>
      <c r="AR736" s="25" t="s">
        <v>619</v>
      </c>
      <c r="AT736" s="25" t="s">
        <v>1079</v>
      </c>
      <c r="AU736" s="25" t="s">
        <v>82</v>
      </c>
      <c r="AY736" s="25" t="s">
        <v>308</v>
      </c>
      <c r="BE736" s="214">
        <f t="shared" si="244"/>
        <v>0</v>
      </c>
      <c r="BF736" s="214">
        <f t="shared" si="245"/>
        <v>0</v>
      </c>
      <c r="BG736" s="214">
        <f t="shared" si="246"/>
        <v>0</v>
      </c>
      <c r="BH736" s="214">
        <f t="shared" si="247"/>
        <v>0</v>
      </c>
      <c r="BI736" s="214">
        <f t="shared" si="248"/>
        <v>0</v>
      </c>
      <c r="BJ736" s="25" t="s">
        <v>82</v>
      </c>
      <c r="BK736" s="214">
        <f t="shared" si="249"/>
        <v>0</v>
      </c>
      <c r="BL736" s="25" t="s">
        <v>375</v>
      </c>
      <c r="BM736" s="25" t="s">
        <v>10451</v>
      </c>
    </row>
    <row r="737" spans="2:65" s="1" customFormat="1" ht="31.5" customHeight="1">
      <c r="B737" s="42"/>
      <c r="C737" s="277" t="s">
        <v>10452</v>
      </c>
      <c r="D737" s="277" t="s">
        <v>1079</v>
      </c>
      <c r="E737" s="278" t="s">
        <v>10453</v>
      </c>
      <c r="F737" s="279" t="s">
        <v>10454</v>
      </c>
      <c r="G737" s="280" t="s">
        <v>5275</v>
      </c>
      <c r="H737" s="281">
        <v>3</v>
      </c>
      <c r="I737" s="282"/>
      <c r="J737" s="283">
        <f t="shared" si="240"/>
        <v>0</v>
      </c>
      <c r="K737" s="279" t="s">
        <v>21</v>
      </c>
      <c r="L737" s="284"/>
      <c r="M737" s="285" t="s">
        <v>21</v>
      </c>
      <c r="N737" s="286" t="s">
        <v>45</v>
      </c>
      <c r="O737" s="43"/>
      <c r="P737" s="212">
        <f t="shared" si="241"/>
        <v>0</v>
      </c>
      <c r="Q737" s="212">
        <v>0</v>
      </c>
      <c r="R737" s="212">
        <f t="shared" si="242"/>
        <v>0</v>
      </c>
      <c r="S737" s="212">
        <v>0</v>
      </c>
      <c r="T737" s="213">
        <f t="shared" si="243"/>
        <v>0</v>
      </c>
      <c r="AR737" s="25" t="s">
        <v>619</v>
      </c>
      <c r="AT737" s="25" t="s">
        <v>1079</v>
      </c>
      <c r="AU737" s="25" t="s">
        <v>82</v>
      </c>
      <c r="AY737" s="25" t="s">
        <v>308</v>
      </c>
      <c r="BE737" s="214">
        <f t="shared" si="244"/>
        <v>0</v>
      </c>
      <c r="BF737" s="214">
        <f t="shared" si="245"/>
        <v>0</v>
      </c>
      <c r="BG737" s="214">
        <f t="shared" si="246"/>
        <v>0</v>
      </c>
      <c r="BH737" s="214">
        <f t="shared" si="247"/>
        <v>0</v>
      </c>
      <c r="BI737" s="214">
        <f t="shared" si="248"/>
        <v>0</v>
      </c>
      <c r="BJ737" s="25" t="s">
        <v>82</v>
      </c>
      <c r="BK737" s="214">
        <f t="shared" si="249"/>
        <v>0</v>
      </c>
      <c r="BL737" s="25" t="s">
        <v>375</v>
      </c>
      <c r="BM737" s="25" t="s">
        <v>10455</v>
      </c>
    </row>
    <row r="738" spans="2:65" s="1" customFormat="1" ht="31.5" customHeight="1">
      <c r="B738" s="42"/>
      <c r="C738" s="277" t="s">
        <v>9746</v>
      </c>
      <c r="D738" s="277" t="s">
        <v>1079</v>
      </c>
      <c r="E738" s="278" t="s">
        <v>10456</v>
      </c>
      <c r="F738" s="279" t="s">
        <v>10457</v>
      </c>
      <c r="G738" s="280" t="s">
        <v>5275</v>
      </c>
      <c r="H738" s="281">
        <v>4</v>
      </c>
      <c r="I738" s="282"/>
      <c r="J738" s="283">
        <f t="shared" si="240"/>
        <v>0</v>
      </c>
      <c r="K738" s="279" t="s">
        <v>21</v>
      </c>
      <c r="L738" s="284"/>
      <c r="M738" s="285" t="s">
        <v>21</v>
      </c>
      <c r="N738" s="286" t="s">
        <v>45</v>
      </c>
      <c r="O738" s="43"/>
      <c r="P738" s="212">
        <f t="shared" si="241"/>
        <v>0</v>
      </c>
      <c r="Q738" s="212">
        <v>0</v>
      </c>
      <c r="R738" s="212">
        <f t="shared" si="242"/>
        <v>0</v>
      </c>
      <c r="S738" s="212">
        <v>0</v>
      </c>
      <c r="T738" s="213">
        <f t="shared" si="243"/>
        <v>0</v>
      </c>
      <c r="AR738" s="25" t="s">
        <v>619</v>
      </c>
      <c r="AT738" s="25" t="s">
        <v>1079</v>
      </c>
      <c r="AU738" s="25" t="s">
        <v>82</v>
      </c>
      <c r="AY738" s="25" t="s">
        <v>308</v>
      </c>
      <c r="BE738" s="214">
        <f t="shared" si="244"/>
        <v>0</v>
      </c>
      <c r="BF738" s="214">
        <f t="shared" si="245"/>
        <v>0</v>
      </c>
      <c r="BG738" s="214">
        <f t="shared" si="246"/>
        <v>0</v>
      </c>
      <c r="BH738" s="214">
        <f t="shared" si="247"/>
        <v>0</v>
      </c>
      <c r="BI738" s="214">
        <f t="shared" si="248"/>
        <v>0</v>
      </c>
      <c r="BJ738" s="25" t="s">
        <v>82</v>
      </c>
      <c r="BK738" s="214">
        <f t="shared" si="249"/>
        <v>0</v>
      </c>
      <c r="BL738" s="25" t="s">
        <v>375</v>
      </c>
      <c r="BM738" s="25" t="s">
        <v>10458</v>
      </c>
    </row>
    <row r="739" spans="2:65" s="1" customFormat="1" ht="31.5" customHeight="1">
      <c r="B739" s="42"/>
      <c r="C739" s="277" t="s">
        <v>10459</v>
      </c>
      <c r="D739" s="277" t="s">
        <v>1079</v>
      </c>
      <c r="E739" s="278" t="s">
        <v>10460</v>
      </c>
      <c r="F739" s="279" t="s">
        <v>10461</v>
      </c>
      <c r="G739" s="280" t="s">
        <v>5275</v>
      </c>
      <c r="H739" s="281">
        <v>4</v>
      </c>
      <c r="I739" s="282"/>
      <c r="J739" s="283">
        <f t="shared" si="240"/>
        <v>0</v>
      </c>
      <c r="K739" s="279" t="s">
        <v>21</v>
      </c>
      <c r="L739" s="284"/>
      <c r="M739" s="285" t="s">
        <v>21</v>
      </c>
      <c r="N739" s="286" t="s">
        <v>45</v>
      </c>
      <c r="O739" s="43"/>
      <c r="P739" s="212">
        <f t="shared" si="241"/>
        <v>0</v>
      </c>
      <c r="Q739" s="212">
        <v>0</v>
      </c>
      <c r="R739" s="212">
        <f t="shared" si="242"/>
        <v>0</v>
      </c>
      <c r="S739" s="212">
        <v>0</v>
      </c>
      <c r="T739" s="213">
        <f t="shared" si="243"/>
        <v>0</v>
      </c>
      <c r="AR739" s="25" t="s">
        <v>619</v>
      </c>
      <c r="AT739" s="25" t="s">
        <v>1079</v>
      </c>
      <c r="AU739" s="25" t="s">
        <v>82</v>
      </c>
      <c r="AY739" s="25" t="s">
        <v>308</v>
      </c>
      <c r="BE739" s="214">
        <f t="shared" si="244"/>
        <v>0</v>
      </c>
      <c r="BF739" s="214">
        <f t="shared" si="245"/>
        <v>0</v>
      </c>
      <c r="BG739" s="214">
        <f t="shared" si="246"/>
        <v>0</v>
      </c>
      <c r="BH739" s="214">
        <f t="shared" si="247"/>
        <v>0</v>
      </c>
      <c r="BI739" s="214">
        <f t="shared" si="248"/>
        <v>0</v>
      </c>
      <c r="BJ739" s="25" t="s">
        <v>82</v>
      </c>
      <c r="BK739" s="214">
        <f t="shared" si="249"/>
        <v>0</v>
      </c>
      <c r="BL739" s="25" t="s">
        <v>375</v>
      </c>
      <c r="BM739" s="25" t="s">
        <v>10462</v>
      </c>
    </row>
    <row r="740" spans="2:65" s="1" customFormat="1" ht="31.5" customHeight="1">
      <c r="B740" s="42"/>
      <c r="C740" s="277" t="s">
        <v>9749</v>
      </c>
      <c r="D740" s="277" t="s">
        <v>1079</v>
      </c>
      <c r="E740" s="278" t="s">
        <v>10463</v>
      </c>
      <c r="F740" s="279" t="s">
        <v>10464</v>
      </c>
      <c r="G740" s="280" t="s">
        <v>5275</v>
      </c>
      <c r="H740" s="281">
        <v>4</v>
      </c>
      <c r="I740" s="282"/>
      <c r="J740" s="283">
        <f t="shared" si="240"/>
        <v>0</v>
      </c>
      <c r="K740" s="279" t="s">
        <v>21</v>
      </c>
      <c r="L740" s="284"/>
      <c r="M740" s="285" t="s">
        <v>21</v>
      </c>
      <c r="N740" s="286" t="s">
        <v>45</v>
      </c>
      <c r="O740" s="43"/>
      <c r="P740" s="212">
        <f t="shared" si="241"/>
        <v>0</v>
      </c>
      <c r="Q740" s="212">
        <v>0</v>
      </c>
      <c r="R740" s="212">
        <f t="shared" si="242"/>
        <v>0</v>
      </c>
      <c r="S740" s="212">
        <v>0</v>
      </c>
      <c r="T740" s="213">
        <f t="shared" si="243"/>
        <v>0</v>
      </c>
      <c r="AR740" s="25" t="s">
        <v>619</v>
      </c>
      <c r="AT740" s="25" t="s">
        <v>1079</v>
      </c>
      <c r="AU740" s="25" t="s">
        <v>82</v>
      </c>
      <c r="AY740" s="25" t="s">
        <v>308</v>
      </c>
      <c r="BE740" s="214">
        <f t="shared" si="244"/>
        <v>0</v>
      </c>
      <c r="BF740" s="214">
        <f t="shared" si="245"/>
        <v>0</v>
      </c>
      <c r="BG740" s="214">
        <f t="shared" si="246"/>
        <v>0</v>
      </c>
      <c r="BH740" s="214">
        <f t="shared" si="247"/>
        <v>0</v>
      </c>
      <c r="BI740" s="214">
        <f t="shared" si="248"/>
        <v>0</v>
      </c>
      <c r="BJ740" s="25" t="s">
        <v>82</v>
      </c>
      <c r="BK740" s="214">
        <f t="shared" si="249"/>
        <v>0</v>
      </c>
      <c r="BL740" s="25" t="s">
        <v>375</v>
      </c>
      <c r="BM740" s="25" t="s">
        <v>10465</v>
      </c>
    </row>
    <row r="741" spans="2:65" s="1" customFormat="1" ht="31.5" customHeight="1">
      <c r="B741" s="42"/>
      <c r="C741" s="277" t="s">
        <v>10466</v>
      </c>
      <c r="D741" s="277" t="s">
        <v>1079</v>
      </c>
      <c r="E741" s="278" t="s">
        <v>10467</v>
      </c>
      <c r="F741" s="279" t="s">
        <v>10468</v>
      </c>
      <c r="G741" s="280" t="s">
        <v>5275</v>
      </c>
      <c r="H741" s="281">
        <v>1</v>
      </c>
      <c r="I741" s="282"/>
      <c r="J741" s="283">
        <f t="shared" si="240"/>
        <v>0</v>
      </c>
      <c r="K741" s="279" t="s">
        <v>21</v>
      </c>
      <c r="L741" s="284"/>
      <c r="M741" s="285" t="s">
        <v>21</v>
      </c>
      <c r="N741" s="286" t="s">
        <v>45</v>
      </c>
      <c r="O741" s="43"/>
      <c r="P741" s="212">
        <f t="shared" si="241"/>
        <v>0</v>
      </c>
      <c r="Q741" s="212">
        <v>0</v>
      </c>
      <c r="R741" s="212">
        <f t="shared" si="242"/>
        <v>0</v>
      </c>
      <c r="S741" s="212">
        <v>0</v>
      </c>
      <c r="T741" s="213">
        <f t="shared" si="243"/>
        <v>0</v>
      </c>
      <c r="AR741" s="25" t="s">
        <v>619</v>
      </c>
      <c r="AT741" s="25" t="s">
        <v>1079</v>
      </c>
      <c r="AU741" s="25" t="s">
        <v>82</v>
      </c>
      <c r="AY741" s="25" t="s">
        <v>308</v>
      </c>
      <c r="BE741" s="214">
        <f t="shared" si="244"/>
        <v>0</v>
      </c>
      <c r="BF741" s="214">
        <f t="shared" si="245"/>
        <v>0</v>
      </c>
      <c r="BG741" s="214">
        <f t="shared" si="246"/>
        <v>0</v>
      </c>
      <c r="BH741" s="214">
        <f t="shared" si="247"/>
        <v>0</v>
      </c>
      <c r="BI741" s="214">
        <f t="shared" si="248"/>
        <v>0</v>
      </c>
      <c r="BJ741" s="25" t="s">
        <v>82</v>
      </c>
      <c r="BK741" s="214">
        <f t="shared" si="249"/>
        <v>0</v>
      </c>
      <c r="BL741" s="25" t="s">
        <v>375</v>
      </c>
      <c r="BM741" s="25" t="s">
        <v>10469</v>
      </c>
    </row>
    <row r="742" spans="2:65" s="1" customFormat="1" ht="44.25" customHeight="1">
      <c r="B742" s="42"/>
      <c r="C742" s="277" t="s">
        <v>9752</v>
      </c>
      <c r="D742" s="277" t="s">
        <v>1079</v>
      </c>
      <c r="E742" s="278" t="s">
        <v>10470</v>
      </c>
      <c r="F742" s="279" t="s">
        <v>10471</v>
      </c>
      <c r="G742" s="280" t="s">
        <v>5275</v>
      </c>
      <c r="H742" s="281">
        <v>1</v>
      </c>
      <c r="I742" s="282"/>
      <c r="J742" s="283">
        <f t="shared" si="240"/>
        <v>0</v>
      </c>
      <c r="K742" s="279" t="s">
        <v>21</v>
      </c>
      <c r="L742" s="284"/>
      <c r="M742" s="285" t="s">
        <v>21</v>
      </c>
      <c r="N742" s="286" t="s">
        <v>45</v>
      </c>
      <c r="O742" s="43"/>
      <c r="P742" s="212">
        <f t="shared" si="241"/>
        <v>0</v>
      </c>
      <c r="Q742" s="212">
        <v>0</v>
      </c>
      <c r="R742" s="212">
        <f t="shared" si="242"/>
        <v>0</v>
      </c>
      <c r="S742" s="212">
        <v>0</v>
      </c>
      <c r="T742" s="213">
        <f t="shared" si="243"/>
        <v>0</v>
      </c>
      <c r="AR742" s="25" t="s">
        <v>619</v>
      </c>
      <c r="AT742" s="25" t="s">
        <v>1079</v>
      </c>
      <c r="AU742" s="25" t="s">
        <v>82</v>
      </c>
      <c r="AY742" s="25" t="s">
        <v>308</v>
      </c>
      <c r="BE742" s="214">
        <f t="shared" si="244"/>
        <v>0</v>
      </c>
      <c r="BF742" s="214">
        <f t="shared" si="245"/>
        <v>0</v>
      </c>
      <c r="BG742" s="214">
        <f t="shared" si="246"/>
        <v>0</v>
      </c>
      <c r="BH742" s="214">
        <f t="shared" si="247"/>
        <v>0</v>
      </c>
      <c r="BI742" s="214">
        <f t="shared" si="248"/>
        <v>0</v>
      </c>
      <c r="BJ742" s="25" t="s">
        <v>82</v>
      </c>
      <c r="BK742" s="214">
        <f t="shared" si="249"/>
        <v>0</v>
      </c>
      <c r="BL742" s="25" t="s">
        <v>375</v>
      </c>
      <c r="BM742" s="25" t="s">
        <v>10472</v>
      </c>
    </row>
    <row r="743" spans="2:65" s="1" customFormat="1" ht="22.5" customHeight="1">
      <c r="B743" s="42"/>
      <c r="C743" s="277" t="s">
        <v>10473</v>
      </c>
      <c r="D743" s="277" t="s">
        <v>1079</v>
      </c>
      <c r="E743" s="278" t="s">
        <v>10474</v>
      </c>
      <c r="F743" s="279" t="s">
        <v>10475</v>
      </c>
      <c r="G743" s="280" t="s">
        <v>5275</v>
      </c>
      <c r="H743" s="281">
        <v>1</v>
      </c>
      <c r="I743" s="282"/>
      <c r="J743" s="283">
        <f t="shared" si="240"/>
        <v>0</v>
      </c>
      <c r="K743" s="279" t="s">
        <v>21</v>
      </c>
      <c r="L743" s="284"/>
      <c r="M743" s="285" t="s">
        <v>21</v>
      </c>
      <c r="N743" s="286" t="s">
        <v>45</v>
      </c>
      <c r="O743" s="43"/>
      <c r="P743" s="212">
        <f t="shared" si="241"/>
        <v>0</v>
      </c>
      <c r="Q743" s="212">
        <v>0</v>
      </c>
      <c r="R743" s="212">
        <f t="shared" si="242"/>
        <v>0</v>
      </c>
      <c r="S743" s="212">
        <v>0</v>
      </c>
      <c r="T743" s="213">
        <f t="shared" si="243"/>
        <v>0</v>
      </c>
      <c r="AR743" s="25" t="s">
        <v>619</v>
      </c>
      <c r="AT743" s="25" t="s">
        <v>1079</v>
      </c>
      <c r="AU743" s="25" t="s">
        <v>82</v>
      </c>
      <c r="AY743" s="25" t="s">
        <v>308</v>
      </c>
      <c r="BE743" s="214">
        <f t="shared" si="244"/>
        <v>0</v>
      </c>
      <c r="BF743" s="214">
        <f t="shared" si="245"/>
        <v>0</v>
      </c>
      <c r="BG743" s="214">
        <f t="shared" si="246"/>
        <v>0</v>
      </c>
      <c r="BH743" s="214">
        <f t="shared" si="247"/>
        <v>0</v>
      </c>
      <c r="BI743" s="214">
        <f t="shared" si="248"/>
        <v>0</v>
      </c>
      <c r="BJ743" s="25" t="s">
        <v>82</v>
      </c>
      <c r="BK743" s="214">
        <f t="shared" si="249"/>
        <v>0</v>
      </c>
      <c r="BL743" s="25" t="s">
        <v>375</v>
      </c>
      <c r="BM743" s="25" t="s">
        <v>10476</v>
      </c>
    </row>
    <row r="744" spans="2:65" s="1" customFormat="1" ht="31.5" customHeight="1">
      <c r="B744" s="42"/>
      <c r="C744" s="277" t="s">
        <v>9755</v>
      </c>
      <c r="D744" s="277" t="s">
        <v>1079</v>
      </c>
      <c r="E744" s="278" t="s">
        <v>10477</v>
      </c>
      <c r="F744" s="279" t="s">
        <v>10478</v>
      </c>
      <c r="G744" s="280" t="s">
        <v>5275</v>
      </c>
      <c r="H744" s="281">
        <v>5</v>
      </c>
      <c r="I744" s="282"/>
      <c r="J744" s="283">
        <f t="shared" si="240"/>
        <v>0</v>
      </c>
      <c r="K744" s="279" t="s">
        <v>21</v>
      </c>
      <c r="L744" s="284"/>
      <c r="M744" s="285" t="s">
        <v>21</v>
      </c>
      <c r="N744" s="286" t="s">
        <v>45</v>
      </c>
      <c r="O744" s="43"/>
      <c r="P744" s="212">
        <f t="shared" si="241"/>
        <v>0</v>
      </c>
      <c r="Q744" s="212">
        <v>0</v>
      </c>
      <c r="R744" s="212">
        <f t="shared" si="242"/>
        <v>0</v>
      </c>
      <c r="S744" s="212">
        <v>0</v>
      </c>
      <c r="T744" s="213">
        <f t="shared" si="243"/>
        <v>0</v>
      </c>
      <c r="AR744" s="25" t="s">
        <v>619</v>
      </c>
      <c r="AT744" s="25" t="s">
        <v>1079</v>
      </c>
      <c r="AU744" s="25" t="s">
        <v>82</v>
      </c>
      <c r="AY744" s="25" t="s">
        <v>308</v>
      </c>
      <c r="BE744" s="214">
        <f t="shared" si="244"/>
        <v>0</v>
      </c>
      <c r="BF744" s="214">
        <f t="shared" si="245"/>
        <v>0</v>
      </c>
      <c r="BG744" s="214">
        <f t="shared" si="246"/>
        <v>0</v>
      </c>
      <c r="BH744" s="214">
        <f t="shared" si="247"/>
        <v>0</v>
      </c>
      <c r="BI744" s="214">
        <f t="shared" si="248"/>
        <v>0</v>
      </c>
      <c r="BJ744" s="25" t="s">
        <v>82</v>
      </c>
      <c r="BK744" s="214">
        <f t="shared" si="249"/>
        <v>0</v>
      </c>
      <c r="BL744" s="25" t="s">
        <v>375</v>
      </c>
      <c r="BM744" s="25" t="s">
        <v>10479</v>
      </c>
    </row>
    <row r="745" spans="2:65" s="1" customFormat="1" ht="22.5" customHeight="1">
      <c r="B745" s="42"/>
      <c r="C745" s="277" t="s">
        <v>10480</v>
      </c>
      <c r="D745" s="277" t="s">
        <v>1079</v>
      </c>
      <c r="E745" s="278" t="s">
        <v>10481</v>
      </c>
      <c r="F745" s="279" t="s">
        <v>10482</v>
      </c>
      <c r="G745" s="280" t="s">
        <v>5275</v>
      </c>
      <c r="H745" s="281">
        <v>1</v>
      </c>
      <c r="I745" s="282"/>
      <c r="J745" s="283">
        <f t="shared" si="240"/>
        <v>0</v>
      </c>
      <c r="K745" s="279" t="s">
        <v>21</v>
      </c>
      <c r="L745" s="284"/>
      <c r="M745" s="285" t="s">
        <v>21</v>
      </c>
      <c r="N745" s="286" t="s">
        <v>45</v>
      </c>
      <c r="O745" s="43"/>
      <c r="P745" s="212">
        <f t="shared" si="241"/>
        <v>0</v>
      </c>
      <c r="Q745" s="212">
        <v>0</v>
      </c>
      <c r="R745" s="212">
        <f t="shared" si="242"/>
        <v>0</v>
      </c>
      <c r="S745" s="212">
        <v>0</v>
      </c>
      <c r="T745" s="213">
        <f t="shared" si="243"/>
        <v>0</v>
      </c>
      <c r="AR745" s="25" t="s">
        <v>619</v>
      </c>
      <c r="AT745" s="25" t="s">
        <v>1079</v>
      </c>
      <c r="AU745" s="25" t="s">
        <v>82</v>
      </c>
      <c r="AY745" s="25" t="s">
        <v>308</v>
      </c>
      <c r="BE745" s="214">
        <f t="shared" si="244"/>
        <v>0</v>
      </c>
      <c r="BF745" s="214">
        <f t="shared" si="245"/>
        <v>0</v>
      </c>
      <c r="BG745" s="214">
        <f t="shared" si="246"/>
        <v>0</v>
      </c>
      <c r="BH745" s="214">
        <f t="shared" si="247"/>
        <v>0</v>
      </c>
      <c r="BI745" s="214">
        <f t="shared" si="248"/>
        <v>0</v>
      </c>
      <c r="BJ745" s="25" t="s">
        <v>82</v>
      </c>
      <c r="BK745" s="214">
        <f t="shared" si="249"/>
        <v>0</v>
      </c>
      <c r="BL745" s="25" t="s">
        <v>375</v>
      </c>
      <c r="BM745" s="25" t="s">
        <v>10483</v>
      </c>
    </row>
    <row r="746" spans="2:65" s="1" customFormat="1" ht="44.25" customHeight="1">
      <c r="B746" s="42"/>
      <c r="C746" s="277" t="s">
        <v>9758</v>
      </c>
      <c r="D746" s="277" t="s">
        <v>1079</v>
      </c>
      <c r="E746" s="278" t="s">
        <v>10484</v>
      </c>
      <c r="F746" s="279" t="s">
        <v>10485</v>
      </c>
      <c r="G746" s="280" t="s">
        <v>5275</v>
      </c>
      <c r="H746" s="281">
        <v>35</v>
      </c>
      <c r="I746" s="282"/>
      <c r="J746" s="283">
        <f t="shared" si="240"/>
        <v>0</v>
      </c>
      <c r="K746" s="279" t="s">
        <v>21</v>
      </c>
      <c r="L746" s="284"/>
      <c r="M746" s="285" t="s">
        <v>21</v>
      </c>
      <c r="N746" s="286" t="s">
        <v>45</v>
      </c>
      <c r="O746" s="43"/>
      <c r="P746" s="212">
        <f t="shared" si="241"/>
        <v>0</v>
      </c>
      <c r="Q746" s="212">
        <v>0</v>
      </c>
      <c r="R746" s="212">
        <f t="shared" si="242"/>
        <v>0</v>
      </c>
      <c r="S746" s="212">
        <v>0</v>
      </c>
      <c r="T746" s="213">
        <f t="shared" si="243"/>
        <v>0</v>
      </c>
      <c r="AR746" s="25" t="s">
        <v>619</v>
      </c>
      <c r="AT746" s="25" t="s">
        <v>1079</v>
      </c>
      <c r="AU746" s="25" t="s">
        <v>82</v>
      </c>
      <c r="AY746" s="25" t="s">
        <v>308</v>
      </c>
      <c r="BE746" s="214">
        <f t="shared" si="244"/>
        <v>0</v>
      </c>
      <c r="BF746" s="214">
        <f t="shared" si="245"/>
        <v>0</v>
      </c>
      <c r="BG746" s="214">
        <f t="shared" si="246"/>
        <v>0</v>
      </c>
      <c r="BH746" s="214">
        <f t="shared" si="247"/>
        <v>0</v>
      </c>
      <c r="BI746" s="214">
        <f t="shared" si="248"/>
        <v>0</v>
      </c>
      <c r="BJ746" s="25" t="s">
        <v>82</v>
      </c>
      <c r="BK746" s="214">
        <f t="shared" si="249"/>
        <v>0</v>
      </c>
      <c r="BL746" s="25" t="s">
        <v>375</v>
      </c>
      <c r="BM746" s="25" t="s">
        <v>10486</v>
      </c>
    </row>
    <row r="747" spans="2:65" s="1" customFormat="1" ht="31.5" customHeight="1">
      <c r="B747" s="42"/>
      <c r="C747" s="277" t="s">
        <v>10487</v>
      </c>
      <c r="D747" s="277" t="s">
        <v>1079</v>
      </c>
      <c r="E747" s="278" t="s">
        <v>10488</v>
      </c>
      <c r="F747" s="279" t="s">
        <v>10489</v>
      </c>
      <c r="G747" s="280" t="s">
        <v>5275</v>
      </c>
      <c r="H747" s="281">
        <v>16</v>
      </c>
      <c r="I747" s="282"/>
      <c r="J747" s="283">
        <f t="shared" si="240"/>
        <v>0</v>
      </c>
      <c r="K747" s="279" t="s">
        <v>21</v>
      </c>
      <c r="L747" s="284"/>
      <c r="M747" s="285" t="s">
        <v>21</v>
      </c>
      <c r="N747" s="286" t="s">
        <v>45</v>
      </c>
      <c r="O747" s="43"/>
      <c r="P747" s="212">
        <f t="shared" si="241"/>
        <v>0</v>
      </c>
      <c r="Q747" s="212">
        <v>0</v>
      </c>
      <c r="R747" s="212">
        <f t="shared" si="242"/>
        <v>0</v>
      </c>
      <c r="S747" s="212">
        <v>0</v>
      </c>
      <c r="T747" s="213">
        <f t="shared" si="243"/>
        <v>0</v>
      </c>
      <c r="AR747" s="25" t="s">
        <v>619</v>
      </c>
      <c r="AT747" s="25" t="s">
        <v>1079</v>
      </c>
      <c r="AU747" s="25" t="s">
        <v>82</v>
      </c>
      <c r="AY747" s="25" t="s">
        <v>308</v>
      </c>
      <c r="BE747" s="214">
        <f t="shared" si="244"/>
        <v>0</v>
      </c>
      <c r="BF747" s="214">
        <f t="shared" si="245"/>
        <v>0</v>
      </c>
      <c r="BG747" s="214">
        <f t="shared" si="246"/>
        <v>0</v>
      </c>
      <c r="BH747" s="214">
        <f t="shared" si="247"/>
        <v>0</v>
      </c>
      <c r="BI747" s="214">
        <f t="shared" si="248"/>
        <v>0</v>
      </c>
      <c r="BJ747" s="25" t="s">
        <v>82</v>
      </c>
      <c r="BK747" s="214">
        <f t="shared" si="249"/>
        <v>0</v>
      </c>
      <c r="BL747" s="25" t="s">
        <v>375</v>
      </c>
      <c r="BM747" s="25" t="s">
        <v>10490</v>
      </c>
    </row>
    <row r="748" spans="2:65" s="1" customFormat="1" ht="22.5" customHeight="1">
      <c r="B748" s="42"/>
      <c r="C748" s="277" t="s">
        <v>9761</v>
      </c>
      <c r="D748" s="277" t="s">
        <v>1079</v>
      </c>
      <c r="E748" s="278" t="s">
        <v>10491</v>
      </c>
      <c r="F748" s="279" t="s">
        <v>10492</v>
      </c>
      <c r="G748" s="280" t="s">
        <v>5275</v>
      </c>
      <c r="H748" s="281">
        <v>33</v>
      </c>
      <c r="I748" s="282"/>
      <c r="J748" s="283">
        <f t="shared" si="240"/>
        <v>0</v>
      </c>
      <c r="K748" s="279" t="s">
        <v>21</v>
      </c>
      <c r="L748" s="284"/>
      <c r="M748" s="285" t="s">
        <v>21</v>
      </c>
      <c r="N748" s="286" t="s">
        <v>45</v>
      </c>
      <c r="O748" s="43"/>
      <c r="P748" s="212">
        <f t="shared" si="241"/>
        <v>0</v>
      </c>
      <c r="Q748" s="212">
        <v>0</v>
      </c>
      <c r="R748" s="212">
        <f t="shared" si="242"/>
        <v>0</v>
      </c>
      <c r="S748" s="212">
        <v>0</v>
      </c>
      <c r="T748" s="213">
        <f t="shared" si="243"/>
        <v>0</v>
      </c>
      <c r="AR748" s="25" t="s">
        <v>619</v>
      </c>
      <c r="AT748" s="25" t="s">
        <v>1079</v>
      </c>
      <c r="AU748" s="25" t="s">
        <v>82</v>
      </c>
      <c r="AY748" s="25" t="s">
        <v>308</v>
      </c>
      <c r="BE748" s="214">
        <f t="shared" si="244"/>
        <v>0</v>
      </c>
      <c r="BF748" s="214">
        <f t="shared" si="245"/>
        <v>0</v>
      </c>
      <c r="BG748" s="214">
        <f t="shared" si="246"/>
        <v>0</v>
      </c>
      <c r="BH748" s="214">
        <f t="shared" si="247"/>
        <v>0</v>
      </c>
      <c r="BI748" s="214">
        <f t="shared" si="248"/>
        <v>0</v>
      </c>
      <c r="BJ748" s="25" t="s">
        <v>82</v>
      </c>
      <c r="BK748" s="214">
        <f t="shared" si="249"/>
        <v>0</v>
      </c>
      <c r="BL748" s="25" t="s">
        <v>375</v>
      </c>
      <c r="BM748" s="25" t="s">
        <v>10493</v>
      </c>
    </row>
    <row r="749" spans="2:65" s="11" customFormat="1" ht="37.35" customHeight="1">
      <c r="B749" s="186"/>
      <c r="C749" s="187"/>
      <c r="D749" s="200" t="s">
        <v>73</v>
      </c>
      <c r="E749" s="296" t="s">
        <v>10494</v>
      </c>
      <c r="F749" s="296" t="s">
        <v>10495</v>
      </c>
      <c r="G749" s="187"/>
      <c r="H749" s="187"/>
      <c r="I749" s="190"/>
      <c r="J749" s="297">
        <f>BK749</f>
        <v>0</v>
      </c>
      <c r="K749" s="187"/>
      <c r="L749" s="192"/>
      <c r="M749" s="193"/>
      <c r="N749" s="194"/>
      <c r="O749" s="194"/>
      <c r="P749" s="195">
        <f>SUM(P750:P764)</f>
        <v>0</v>
      </c>
      <c r="Q749" s="194"/>
      <c r="R749" s="195">
        <f>SUM(R750:R764)</f>
        <v>0</v>
      </c>
      <c r="S749" s="194"/>
      <c r="T749" s="196">
        <f>SUM(T750:T764)</f>
        <v>0</v>
      </c>
      <c r="AR749" s="197" t="s">
        <v>84</v>
      </c>
      <c r="AT749" s="198" t="s">
        <v>73</v>
      </c>
      <c r="AU749" s="198" t="s">
        <v>74</v>
      </c>
      <c r="AY749" s="197" t="s">
        <v>308</v>
      </c>
      <c r="BK749" s="199">
        <f>SUM(BK750:BK764)</f>
        <v>0</v>
      </c>
    </row>
    <row r="750" spans="2:65" s="1" customFormat="1" ht="31.5" customHeight="1">
      <c r="B750" s="42"/>
      <c r="C750" s="203" t="s">
        <v>10496</v>
      </c>
      <c r="D750" s="203" t="s">
        <v>311</v>
      </c>
      <c r="E750" s="204" t="s">
        <v>10497</v>
      </c>
      <c r="F750" s="205" t="s">
        <v>10443</v>
      </c>
      <c r="G750" s="206" t="s">
        <v>5275</v>
      </c>
      <c r="H750" s="207">
        <v>1</v>
      </c>
      <c r="I750" s="208"/>
      <c r="J750" s="209">
        <f t="shared" ref="J750:J764" si="250">ROUND(I750*H750,2)</f>
        <v>0</v>
      </c>
      <c r="K750" s="205" t="s">
        <v>21</v>
      </c>
      <c r="L750" s="62"/>
      <c r="M750" s="210" t="s">
        <v>21</v>
      </c>
      <c r="N750" s="211" t="s">
        <v>45</v>
      </c>
      <c r="O750" s="43"/>
      <c r="P750" s="212">
        <f t="shared" ref="P750:P764" si="251">O750*H750</f>
        <v>0</v>
      </c>
      <c r="Q750" s="212">
        <v>0</v>
      </c>
      <c r="R750" s="212">
        <f t="shared" ref="R750:R764" si="252">Q750*H750</f>
        <v>0</v>
      </c>
      <c r="S750" s="212">
        <v>0</v>
      </c>
      <c r="T750" s="213">
        <f t="shared" ref="T750:T764" si="253">S750*H750</f>
        <v>0</v>
      </c>
      <c r="AR750" s="25" t="s">
        <v>375</v>
      </c>
      <c r="AT750" s="25" t="s">
        <v>311</v>
      </c>
      <c r="AU750" s="25" t="s">
        <v>82</v>
      </c>
      <c r="AY750" s="25" t="s">
        <v>308</v>
      </c>
      <c r="BE750" s="214">
        <f t="shared" ref="BE750:BE764" si="254">IF(N750="základní",J750,0)</f>
        <v>0</v>
      </c>
      <c r="BF750" s="214">
        <f t="shared" ref="BF750:BF764" si="255">IF(N750="snížená",J750,0)</f>
        <v>0</v>
      </c>
      <c r="BG750" s="214">
        <f t="shared" ref="BG750:BG764" si="256">IF(N750="zákl. přenesená",J750,0)</f>
        <v>0</v>
      </c>
      <c r="BH750" s="214">
        <f t="shared" ref="BH750:BH764" si="257">IF(N750="sníž. přenesená",J750,0)</f>
        <v>0</v>
      </c>
      <c r="BI750" s="214">
        <f t="shared" ref="BI750:BI764" si="258">IF(N750="nulová",J750,0)</f>
        <v>0</v>
      </c>
      <c r="BJ750" s="25" t="s">
        <v>82</v>
      </c>
      <c r="BK750" s="214">
        <f t="shared" ref="BK750:BK764" si="259">ROUND(I750*H750,2)</f>
        <v>0</v>
      </c>
      <c r="BL750" s="25" t="s">
        <v>375</v>
      </c>
      <c r="BM750" s="25" t="s">
        <v>10498</v>
      </c>
    </row>
    <row r="751" spans="2:65" s="1" customFormat="1" ht="44.25" customHeight="1">
      <c r="B751" s="42"/>
      <c r="C751" s="203" t="s">
        <v>9765</v>
      </c>
      <c r="D751" s="203" t="s">
        <v>311</v>
      </c>
      <c r="E751" s="204" t="s">
        <v>10499</v>
      </c>
      <c r="F751" s="205" t="s">
        <v>10447</v>
      </c>
      <c r="G751" s="206" t="s">
        <v>5275</v>
      </c>
      <c r="H751" s="207">
        <v>1</v>
      </c>
      <c r="I751" s="208"/>
      <c r="J751" s="209">
        <f t="shared" si="250"/>
        <v>0</v>
      </c>
      <c r="K751" s="205" t="s">
        <v>21</v>
      </c>
      <c r="L751" s="62"/>
      <c r="M751" s="210" t="s">
        <v>21</v>
      </c>
      <c r="N751" s="211" t="s">
        <v>45</v>
      </c>
      <c r="O751" s="43"/>
      <c r="P751" s="212">
        <f t="shared" si="251"/>
        <v>0</v>
      </c>
      <c r="Q751" s="212">
        <v>0</v>
      </c>
      <c r="R751" s="212">
        <f t="shared" si="252"/>
        <v>0</v>
      </c>
      <c r="S751" s="212">
        <v>0</v>
      </c>
      <c r="T751" s="213">
        <f t="shared" si="253"/>
        <v>0</v>
      </c>
      <c r="AR751" s="25" t="s">
        <v>375</v>
      </c>
      <c r="AT751" s="25" t="s">
        <v>311</v>
      </c>
      <c r="AU751" s="25" t="s">
        <v>82</v>
      </c>
      <c r="AY751" s="25" t="s">
        <v>308</v>
      </c>
      <c r="BE751" s="214">
        <f t="shared" si="254"/>
        <v>0</v>
      </c>
      <c r="BF751" s="214">
        <f t="shared" si="255"/>
        <v>0</v>
      </c>
      <c r="BG751" s="214">
        <f t="shared" si="256"/>
        <v>0</v>
      </c>
      <c r="BH751" s="214">
        <f t="shared" si="257"/>
        <v>0</v>
      </c>
      <c r="BI751" s="214">
        <f t="shared" si="258"/>
        <v>0</v>
      </c>
      <c r="BJ751" s="25" t="s">
        <v>82</v>
      </c>
      <c r="BK751" s="214">
        <f t="shared" si="259"/>
        <v>0</v>
      </c>
      <c r="BL751" s="25" t="s">
        <v>375</v>
      </c>
      <c r="BM751" s="25" t="s">
        <v>10500</v>
      </c>
    </row>
    <row r="752" spans="2:65" s="1" customFormat="1" ht="22.5" customHeight="1">
      <c r="B752" s="42"/>
      <c r="C752" s="203" t="s">
        <v>10501</v>
      </c>
      <c r="D752" s="203" t="s">
        <v>311</v>
      </c>
      <c r="E752" s="204" t="s">
        <v>10502</v>
      </c>
      <c r="F752" s="205" t="s">
        <v>10450</v>
      </c>
      <c r="G752" s="206" t="s">
        <v>5275</v>
      </c>
      <c r="H752" s="207">
        <v>1</v>
      </c>
      <c r="I752" s="208"/>
      <c r="J752" s="209">
        <f t="shared" si="250"/>
        <v>0</v>
      </c>
      <c r="K752" s="205" t="s">
        <v>21</v>
      </c>
      <c r="L752" s="62"/>
      <c r="M752" s="210" t="s">
        <v>21</v>
      </c>
      <c r="N752" s="211" t="s">
        <v>45</v>
      </c>
      <c r="O752" s="43"/>
      <c r="P752" s="212">
        <f t="shared" si="251"/>
        <v>0</v>
      </c>
      <c r="Q752" s="212">
        <v>0</v>
      </c>
      <c r="R752" s="212">
        <f t="shared" si="252"/>
        <v>0</v>
      </c>
      <c r="S752" s="212">
        <v>0</v>
      </c>
      <c r="T752" s="213">
        <f t="shared" si="253"/>
        <v>0</v>
      </c>
      <c r="AR752" s="25" t="s">
        <v>375</v>
      </c>
      <c r="AT752" s="25" t="s">
        <v>311</v>
      </c>
      <c r="AU752" s="25" t="s">
        <v>82</v>
      </c>
      <c r="AY752" s="25" t="s">
        <v>308</v>
      </c>
      <c r="BE752" s="214">
        <f t="shared" si="254"/>
        <v>0</v>
      </c>
      <c r="BF752" s="214">
        <f t="shared" si="255"/>
        <v>0</v>
      </c>
      <c r="BG752" s="214">
        <f t="shared" si="256"/>
        <v>0</v>
      </c>
      <c r="BH752" s="214">
        <f t="shared" si="257"/>
        <v>0</v>
      </c>
      <c r="BI752" s="214">
        <f t="shared" si="258"/>
        <v>0</v>
      </c>
      <c r="BJ752" s="25" t="s">
        <v>82</v>
      </c>
      <c r="BK752" s="214">
        <f t="shared" si="259"/>
        <v>0</v>
      </c>
      <c r="BL752" s="25" t="s">
        <v>375</v>
      </c>
      <c r="BM752" s="25" t="s">
        <v>10503</v>
      </c>
    </row>
    <row r="753" spans="2:65" s="1" customFormat="1" ht="31.5" customHeight="1">
      <c r="B753" s="42"/>
      <c r="C753" s="203" t="s">
        <v>9767</v>
      </c>
      <c r="D753" s="203" t="s">
        <v>311</v>
      </c>
      <c r="E753" s="204" t="s">
        <v>10504</v>
      </c>
      <c r="F753" s="205" t="s">
        <v>10454</v>
      </c>
      <c r="G753" s="206" t="s">
        <v>5275</v>
      </c>
      <c r="H753" s="207">
        <v>3</v>
      </c>
      <c r="I753" s="208"/>
      <c r="J753" s="209">
        <f t="shared" si="250"/>
        <v>0</v>
      </c>
      <c r="K753" s="205" t="s">
        <v>21</v>
      </c>
      <c r="L753" s="62"/>
      <c r="M753" s="210" t="s">
        <v>21</v>
      </c>
      <c r="N753" s="211" t="s">
        <v>45</v>
      </c>
      <c r="O753" s="43"/>
      <c r="P753" s="212">
        <f t="shared" si="251"/>
        <v>0</v>
      </c>
      <c r="Q753" s="212">
        <v>0</v>
      </c>
      <c r="R753" s="212">
        <f t="shared" si="252"/>
        <v>0</v>
      </c>
      <c r="S753" s="212">
        <v>0</v>
      </c>
      <c r="T753" s="213">
        <f t="shared" si="253"/>
        <v>0</v>
      </c>
      <c r="AR753" s="25" t="s">
        <v>375</v>
      </c>
      <c r="AT753" s="25" t="s">
        <v>311</v>
      </c>
      <c r="AU753" s="25" t="s">
        <v>82</v>
      </c>
      <c r="AY753" s="25" t="s">
        <v>308</v>
      </c>
      <c r="BE753" s="214">
        <f t="shared" si="254"/>
        <v>0</v>
      </c>
      <c r="BF753" s="214">
        <f t="shared" si="255"/>
        <v>0</v>
      </c>
      <c r="BG753" s="214">
        <f t="shared" si="256"/>
        <v>0</v>
      </c>
      <c r="BH753" s="214">
        <f t="shared" si="257"/>
        <v>0</v>
      </c>
      <c r="BI753" s="214">
        <f t="shared" si="258"/>
        <v>0</v>
      </c>
      <c r="BJ753" s="25" t="s">
        <v>82</v>
      </c>
      <c r="BK753" s="214">
        <f t="shared" si="259"/>
        <v>0</v>
      </c>
      <c r="BL753" s="25" t="s">
        <v>375</v>
      </c>
      <c r="BM753" s="25" t="s">
        <v>10505</v>
      </c>
    </row>
    <row r="754" spans="2:65" s="1" customFormat="1" ht="31.5" customHeight="1">
      <c r="B754" s="42"/>
      <c r="C754" s="203" t="s">
        <v>10506</v>
      </c>
      <c r="D754" s="203" t="s">
        <v>311</v>
      </c>
      <c r="E754" s="204" t="s">
        <v>10507</v>
      </c>
      <c r="F754" s="205" t="s">
        <v>10457</v>
      </c>
      <c r="G754" s="206" t="s">
        <v>5275</v>
      </c>
      <c r="H754" s="207">
        <v>4</v>
      </c>
      <c r="I754" s="208"/>
      <c r="J754" s="209">
        <f t="shared" si="250"/>
        <v>0</v>
      </c>
      <c r="K754" s="205" t="s">
        <v>21</v>
      </c>
      <c r="L754" s="62"/>
      <c r="M754" s="210" t="s">
        <v>21</v>
      </c>
      <c r="N754" s="211" t="s">
        <v>45</v>
      </c>
      <c r="O754" s="43"/>
      <c r="P754" s="212">
        <f t="shared" si="251"/>
        <v>0</v>
      </c>
      <c r="Q754" s="212">
        <v>0</v>
      </c>
      <c r="R754" s="212">
        <f t="shared" si="252"/>
        <v>0</v>
      </c>
      <c r="S754" s="212">
        <v>0</v>
      </c>
      <c r="T754" s="213">
        <f t="shared" si="253"/>
        <v>0</v>
      </c>
      <c r="AR754" s="25" t="s">
        <v>375</v>
      </c>
      <c r="AT754" s="25" t="s">
        <v>311</v>
      </c>
      <c r="AU754" s="25" t="s">
        <v>82</v>
      </c>
      <c r="AY754" s="25" t="s">
        <v>308</v>
      </c>
      <c r="BE754" s="214">
        <f t="shared" si="254"/>
        <v>0</v>
      </c>
      <c r="BF754" s="214">
        <f t="shared" si="255"/>
        <v>0</v>
      </c>
      <c r="BG754" s="214">
        <f t="shared" si="256"/>
        <v>0</v>
      </c>
      <c r="BH754" s="214">
        <f t="shared" si="257"/>
        <v>0</v>
      </c>
      <c r="BI754" s="214">
        <f t="shared" si="258"/>
        <v>0</v>
      </c>
      <c r="BJ754" s="25" t="s">
        <v>82</v>
      </c>
      <c r="BK754" s="214">
        <f t="shared" si="259"/>
        <v>0</v>
      </c>
      <c r="BL754" s="25" t="s">
        <v>375</v>
      </c>
      <c r="BM754" s="25" t="s">
        <v>10508</v>
      </c>
    </row>
    <row r="755" spans="2:65" s="1" customFormat="1" ht="31.5" customHeight="1">
      <c r="B755" s="42"/>
      <c r="C755" s="203" t="s">
        <v>9769</v>
      </c>
      <c r="D755" s="203" t="s">
        <v>311</v>
      </c>
      <c r="E755" s="204" t="s">
        <v>10509</v>
      </c>
      <c r="F755" s="205" t="s">
        <v>10461</v>
      </c>
      <c r="G755" s="206" t="s">
        <v>5275</v>
      </c>
      <c r="H755" s="207">
        <v>4</v>
      </c>
      <c r="I755" s="208"/>
      <c r="J755" s="209">
        <f t="shared" si="250"/>
        <v>0</v>
      </c>
      <c r="K755" s="205" t="s">
        <v>21</v>
      </c>
      <c r="L755" s="62"/>
      <c r="M755" s="210" t="s">
        <v>21</v>
      </c>
      <c r="N755" s="211" t="s">
        <v>45</v>
      </c>
      <c r="O755" s="43"/>
      <c r="P755" s="212">
        <f t="shared" si="251"/>
        <v>0</v>
      </c>
      <c r="Q755" s="212">
        <v>0</v>
      </c>
      <c r="R755" s="212">
        <f t="shared" si="252"/>
        <v>0</v>
      </c>
      <c r="S755" s="212">
        <v>0</v>
      </c>
      <c r="T755" s="213">
        <f t="shared" si="253"/>
        <v>0</v>
      </c>
      <c r="AR755" s="25" t="s">
        <v>375</v>
      </c>
      <c r="AT755" s="25" t="s">
        <v>311</v>
      </c>
      <c r="AU755" s="25" t="s">
        <v>82</v>
      </c>
      <c r="AY755" s="25" t="s">
        <v>308</v>
      </c>
      <c r="BE755" s="214">
        <f t="shared" si="254"/>
        <v>0</v>
      </c>
      <c r="BF755" s="214">
        <f t="shared" si="255"/>
        <v>0</v>
      </c>
      <c r="BG755" s="214">
        <f t="shared" si="256"/>
        <v>0</v>
      </c>
      <c r="BH755" s="214">
        <f t="shared" si="257"/>
        <v>0</v>
      </c>
      <c r="BI755" s="214">
        <f t="shared" si="258"/>
        <v>0</v>
      </c>
      <c r="BJ755" s="25" t="s">
        <v>82</v>
      </c>
      <c r="BK755" s="214">
        <f t="shared" si="259"/>
        <v>0</v>
      </c>
      <c r="BL755" s="25" t="s">
        <v>375</v>
      </c>
      <c r="BM755" s="25" t="s">
        <v>10510</v>
      </c>
    </row>
    <row r="756" spans="2:65" s="1" customFormat="1" ht="31.5" customHeight="1">
      <c r="B756" s="42"/>
      <c r="C756" s="203" t="s">
        <v>10511</v>
      </c>
      <c r="D756" s="203" t="s">
        <v>311</v>
      </c>
      <c r="E756" s="204" t="s">
        <v>10512</v>
      </c>
      <c r="F756" s="205" t="s">
        <v>10464</v>
      </c>
      <c r="G756" s="206" t="s">
        <v>5275</v>
      </c>
      <c r="H756" s="207">
        <v>4</v>
      </c>
      <c r="I756" s="208"/>
      <c r="J756" s="209">
        <f t="shared" si="250"/>
        <v>0</v>
      </c>
      <c r="K756" s="205" t="s">
        <v>21</v>
      </c>
      <c r="L756" s="62"/>
      <c r="M756" s="210" t="s">
        <v>21</v>
      </c>
      <c r="N756" s="211" t="s">
        <v>45</v>
      </c>
      <c r="O756" s="43"/>
      <c r="P756" s="212">
        <f t="shared" si="251"/>
        <v>0</v>
      </c>
      <c r="Q756" s="212">
        <v>0</v>
      </c>
      <c r="R756" s="212">
        <f t="shared" si="252"/>
        <v>0</v>
      </c>
      <c r="S756" s="212">
        <v>0</v>
      </c>
      <c r="T756" s="213">
        <f t="shared" si="253"/>
        <v>0</v>
      </c>
      <c r="AR756" s="25" t="s">
        <v>375</v>
      </c>
      <c r="AT756" s="25" t="s">
        <v>311</v>
      </c>
      <c r="AU756" s="25" t="s">
        <v>82</v>
      </c>
      <c r="AY756" s="25" t="s">
        <v>308</v>
      </c>
      <c r="BE756" s="214">
        <f t="shared" si="254"/>
        <v>0</v>
      </c>
      <c r="BF756" s="214">
        <f t="shared" si="255"/>
        <v>0</v>
      </c>
      <c r="BG756" s="214">
        <f t="shared" si="256"/>
        <v>0</v>
      </c>
      <c r="BH756" s="214">
        <f t="shared" si="257"/>
        <v>0</v>
      </c>
      <c r="BI756" s="214">
        <f t="shared" si="258"/>
        <v>0</v>
      </c>
      <c r="BJ756" s="25" t="s">
        <v>82</v>
      </c>
      <c r="BK756" s="214">
        <f t="shared" si="259"/>
        <v>0</v>
      </c>
      <c r="BL756" s="25" t="s">
        <v>375</v>
      </c>
      <c r="BM756" s="25" t="s">
        <v>10513</v>
      </c>
    </row>
    <row r="757" spans="2:65" s="1" customFormat="1" ht="31.5" customHeight="1">
      <c r="B757" s="42"/>
      <c r="C757" s="203" t="s">
        <v>9771</v>
      </c>
      <c r="D757" s="203" t="s">
        <v>311</v>
      </c>
      <c r="E757" s="204" t="s">
        <v>10514</v>
      </c>
      <c r="F757" s="205" t="s">
        <v>10468</v>
      </c>
      <c r="G757" s="206" t="s">
        <v>5275</v>
      </c>
      <c r="H757" s="207">
        <v>1</v>
      </c>
      <c r="I757" s="208"/>
      <c r="J757" s="209">
        <f t="shared" si="250"/>
        <v>0</v>
      </c>
      <c r="K757" s="205" t="s">
        <v>21</v>
      </c>
      <c r="L757" s="62"/>
      <c r="M757" s="210" t="s">
        <v>21</v>
      </c>
      <c r="N757" s="211" t="s">
        <v>45</v>
      </c>
      <c r="O757" s="43"/>
      <c r="P757" s="212">
        <f t="shared" si="251"/>
        <v>0</v>
      </c>
      <c r="Q757" s="212">
        <v>0</v>
      </c>
      <c r="R757" s="212">
        <f t="shared" si="252"/>
        <v>0</v>
      </c>
      <c r="S757" s="212">
        <v>0</v>
      </c>
      <c r="T757" s="213">
        <f t="shared" si="253"/>
        <v>0</v>
      </c>
      <c r="AR757" s="25" t="s">
        <v>375</v>
      </c>
      <c r="AT757" s="25" t="s">
        <v>311</v>
      </c>
      <c r="AU757" s="25" t="s">
        <v>82</v>
      </c>
      <c r="AY757" s="25" t="s">
        <v>308</v>
      </c>
      <c r="BE757" s="214">
        <f t="shared" si="254"/>
        <v>0</v>
      </c>
      <c r="BF757" s="214">
        <f t="shared" si="255"/>
        <v>0</v>
      </c>
      <c r="BG757" s="214">
        <f t="shared" si="256"/>
        <v>0</v>
      </c>
      <c r="BH757" s="214">
        <f t="shared" si="257"/>
        <v>0</v>
      </c>
      <c r="BI757" s="214">
        <f t="shared" si="258"/>
        <v>0</v>
      </c>
      <c r="BJ757" s="25" t="s">
        <v>82</v>
      </c>
      <c r="BK757" s="214">
        <f t="shared" si="259"/>
        <v>0</v>
      </c>
      <c r="BL757" s="25" t="s">
        <v>375</v>
      </c>
      <c r="BM757" s="25" t="s">
        <v>10515</v>
      </c>
    </row>
    <row r="758" spans="2:65" s="1" customFormat="1" ht="44.25" customHeight="1">
      <c r="B758" s="42"/>
      <c r="C758" s="203" t="s">
        <v>10516</v>
      </c>
      <c r="D758" s="203" t="s">
        <v>311</v>
      </c>
      <c r="E758" s="204" t="s">
        <v>10517</v>
      </c>
      <c r="F758" s="205" t="s">
        <v>10471</v>
      </c>
      <c r="G758" s="206" t="s">
        <v>5275</v>
      </c>
      <c r="H758" s="207">
        <v>1</v>
      </c>
      <c r="I758" s="208"/>
      <c r="J758" s="209">
        <f t="shared" si="250"/>
        <v>0</v>
      </c>
      <c r="K758" s="205" t="s">
        <v>21</v>
      </c>
      <c r="L758" s="62"/>
      <c r="M758" s="210" t="s">
        <v>21</v>
      </c>
      <c r="N758" s="211" t="s">
        <v>45</v>
      </c>
      <c r="O758" s="43"/>
      <c r="P758" s="212">
        <f t="shared" si="251"/>
        <v>0</v>
      </c>
      <c r="Q758" s="212">
        <v>0</v>
      </c>
      <c r="R758" s="212">
        <f t="shared" si="252"/>
        <v>0</v>
      </c>
      <c r="S758" s="212">
        <v>0</v>
      </c>
      <c r="T758" s="213">
        <f t="shared" si="253"/>
        <v>0</v>
      </c>
      <c r="AR758" s="25" t="s">
        <v>375</v>
      </c>
      <c r="AT758" s="25" t="s">
        <v>311</v>
      </c>
      <c r="AU758" s="25" t="s">
        <v>82</v>
      </c>
      <c r="AY758" s="25" t="s">
        <v>308</v>
      </c>
      <c r="BE758" s="214">
        <f t="shared" si="254"/>
        <v>0</v>
      </c>
      <c r="BF758" s="214">
        <f t="shared" si="255"/>
        <v>0</v>
      </c>
      <c r="BG758" s="214">
        <f t="shared" si="256"/>
        <v>0</v>
      </c>
      <c r="BH758" s="214">
        <f t="shared" si="257"/>
        <v>0</v>
      </c>
      <c r="BI758" s="214">
        <f t="shared" si="258"/>
        <v>0</v>
      </c>
      <c r="BJ758" s="25" t="s">
        <v>82</v>
      </c>
      <c r="BK758" s="214">
        <f t="shared" si="259"/>
        <v>0</v>
      </c>
      <c r="BL758" s="25" t="s">
        <v>375</v>
      </c>
      <c r="BM758" s="25" t="s">
        <v>10518</v>
      </c>
    </row>
    <row r="759" spans="2:65" s="1" customFormat="1" ht="22.5" customHeight="1">
      <c r="B759" s="42"/>
      <c r="C759" s="203" t="s">
        <v>9773</v>
      </c>
      <c r="D759" s="203" t="s">
        <v>311</v>
      </c>
      <c r="E759" s="204" t="s">
        <v>10519</v>
      </c>
      <c r="F759" s="205" t="s">
        <v>10475</v>
      </c>
      <c r="G759" s="206" t="s">
        <v>5275</v>
      </c>
      <c r="H759" s="207">
        <v>1</v>
      </c>
      <c r="I759" s="208"/>
      <c r="J759" s="209">
        <f t="shared" si="250"/>
        <v>0</v>
      </c>
      <c r="K759" s="205" t="s">
        <v>21</v>
      </c>
      <c r="L759" s="62"/>
      <c r="M759" s="210" t="s">
        <v>21</v>
      </c>
      <c r="N759" s="211" t="s">
        <v>45</v>
      </c>
      <c r="O759" s="43"/>
      <c r="P759" s="212">
        <f t="shared" si="251"/>
        <v>0</v>
      </c>
      <c r="Q759" s="212">
        <v>0</v>
      </c>
      <c r="R759" s="212">
        <f t="shared" si="252"/>
        <v>0</v>
      </c>
      <c r="S759" s="212">
        <v>0</v>
      </c>
      <c r="T759" s="213">
        <f t="shared" si="253"/>
        <v>0</v>
      </c>
      <c r="AR759" s="25" t="s">
        <v>375</v>
      </c>
      <c r="AT759" s="25" t="s">
        <v>311</v>
      </c>
      <c r="AU759" s="25" t="s">
        <v>82</v>
      </c>
      <c r="AY759" s="25" t="s">
        <v>308</v>
      </c>
      <c r="BE759" s="214">
        <f t="shared" si="254"/>
        <v>0</v>
      </c>
      <c r="BF759" s="214">
        <f t="shared" si="255"/>
        <v>0</v>
      </c>
      <c r="BG759" s="214">
        <f t="shared" si="256"/>
        <v>0</v>
      </c>
      <c r="BH759" s="214">
        <f t="shared" si="257"/>
        <v>0</v>
      </c>
      <c r="BI759" s="214">
        <f t="shared" si="258"/>
        <v>0</v>
      </c>
      <c r="BJ759" s="25" t="s">
        <v>82</v>
      </c>
      <c r="BK759" s="214">
        <f t="shared" si="259"/>
        <v>0</v>
      </c>
      <c r="BL759" s="25" t="s">
        <v>375</v>
      </c>
      <c r="BM759" s="25" t="s">
        <v>10520</v>
      </c>
    </row>
    <row r="760" spans="2:65" s="1" customFormat="1" ht="31.5" customHeight="1">
      <c r="B760" s="42"/>
      <c r="C760" s="203" t="s">
        <v>10521</v>
      </c>
      <c r="D760" s="203" t="s">
        <v>311</v>
      </c>
      <c r="E760" s="204" t="s">
        <v>10522</v>
      </c>
      <c r="F760" s="205" t="s">
        <v>10478</v>
      </c>
      <c r="G760" s="206" t="s">
        <v>5275</v>
      </c>
      <c r="H760" s="207">
        <v>5</v>
      </c>
      <c r="I760" s="208"/>
      <c r="J760" s="209">
        <f t="shared" si="250"/>
        <v>0</v>
      </c>
      <c r="K760" s="205" t="s">
        <v>21</v>
      </c>
      <c r="L760" s="62"/>
      <c r="M760" s="210" t="s">
        <v>21</v>
      </c>
      <c r="N760" s="211" t="s">
        <v>45</v>
      </c>
      <c r="O760" s="43"/>
      <c r="P760" s="212">
        <f t="shared" si="251"/>
        <v>0</v>
      </c>
      <c r="Q760" s="212">
        <v>0</v>
      </c>
      <c r="R760" s="212">
        <f t="shared" si="252"/>
        <v>0</v>
      </c>
      <c r="S760" s="212">
        <v>0</v>
      </c>
      <c r="T760" s="213">
        <f t="shared" si="253"/>
        <v>0</v>
      </c>
      <c r="AR760" s="25" t="s">
        <v>375</v>
      </c>
      <c r="AT760" s="25" t="s">
        <v>311</v>
      </c>
      <c r="AU760" s="25" t="s">
        <v>82</v>
      </c>
      <c r="AY760" s="25" t="s">
        <v>308</v>
      </c>
      <c r="BE760" s="214">
        <f t="shared" si="254"/>
        <v>0</v>
      </c>
      <c r="BF760" s="214">
        <f t="shared" si="255"/>
        <v>0</v>
      </c>
      <c r="BG760" s="214">
        <f t="shared" si="256"/>
        <v>0</v>
      </c>
      <c r="BH760" s="214">
        <f t="shared" si="257"/>
        <v>0</v>
      </c>
      <c r="BI760" s="214">
        <f t="shared" si="258"/>
        <v>0</v>
      </c>
      <c r="BJ760" s="25" t="s">
        <v>82</v>
      </c>
      <c r="BK760" s="214">
        <f t="shared" si="259"/>
        <v>0</v>
      </c>
      <c r="BL760" s="25" t="s">
        <v>375</v>
      </c>
      <c r="BM760" s="25" t="s">
        <v>10523</v>
      </c>
    </row>
    <row r="761" spans="2:65" s="1" customFormat="1" ht="22.5" customHeight="1">
      <c r="B761" s="42"/>
      <c r="C761" s="203" t="s">
        <v>9775</v>
      </c>
      <c r="D761" s="203" t="s">
        <v>311</v>
      </c>
      <c r="E761" s="204" t="s">
        <v>10524</v>
      </c>
      <c r="F761" s="205" t="s">
        <v>10482</v>
      </c>
      <c r="G761" s="206" t="s">
        <v>5275</v>
      </c>
      <c r="H761" s="207">
        <v>1</v>
      </c>
      <c r="I761" s="208"/>
      <c r="J761" s="209">
        <f t="shared" si="250"/>
        <v>0</v>
      </c>
      <c r="K761" s="205" t="s">
        <v>21</v>
      </c>
      <c r="L761" s="62"/>
      <c r="M761" s="210" t="s">
        <v>21</v>
      </c>
      <c r="N761" s="211" t="s">
        <v>45</v>
      </c>
      <c r="O761" s="43"/>
      <c r="P761" s="212">
        <f t="shared" si="251"/>
        <v>0</v>
      </c>
      <c r="Q761" s="212">
        <v>0</v>
      </c>
      <c r="R761" s="212">
        <f t="shared" si="252"/>
        <v>0</v>
      </c>
      <c r="S761" s="212">
        <v>0</v>
      </c>
      <c r="T761" s="213">
        <f t="shared" si="253"/>
        <v>0</v>
      </c>
      <c r="AR761" s="25" t="s">
        <v>375</v>
      </c>
      <c r="AT761" s="25" t="s">
        <v>311</v>
      </c>
      <c r="AU761" s="25" t="s">
        <v>82</v>
      </c>
      <c r="AY761" s="25" t="s">
        <v>308</v>
      </c>
      <c r="BE761" s="214">
        <f t="shared" si="254"/>
        <v>0</v>
      </c>
      <c r="BF761" s="214">
        <f t="shared" si="255"/>
        <v>0</v>
      </c>
      <c r="BG761" s="214">
        <f t="shared" si="256"/>
        <v>0</v>
      </c>
      <c r="BH761" s="214">
        <f t="shared" si="257"/>
        <v>0</v>
      </c>
      <c r="BI761" s="214">
        <f t="shared" si="258"/>
        <v>0</v>
      </c>
      <c r="BJ761" s="25" t="s">
        <v>82</v>
      </c>
      <c r="BK761" s="214">
        <f t="shared" si="259"/>
        <v>0</v>
      </c>
      <c r="BL761" s="25" t="s">
        <v>375</v>
      </c>
      <c r="BM761" s="25" t="s">
        <v>10525</v>
      </c>
    </row>
    <row r="762" spans="2:65" s="1" customFormat="1" ht="44.25" customHeight="1">
      <c r="B762" s="42"/>
      <c r="C762" s="203" t="s">
        <v>10526</v>
      </c>
      <c r="D762" s="203" t="s">
        <v>311</v>
      </c>
      <c r="E762" s="204" t="s">
        <v>10527</v>
      </c>
      <c r="F762" s="205" t="s">
        <v>10485</v>
      </c>
      <c r="G762" s="206" t="s">
        <v>5275</v>
      </c>
      <c r="H762" s="207">
        <v>35</v>
      </c>
      <c r="I762" s="208"/>
      <c r="J762" s="209">
        <f t="shared" si="250"/>
        <v>0</v>
      </c>
      <c r="K762" s="205" t="s">
        <v>21</v>
      </c>
      <c r="L762" s="62"/>
      <c r="M762" s="210" t="s">
        <v>21</v>
      </c>
      <c r="N762" s="211" t="s">
        <v>45</v>
      </c>
      <c r="O762" s="43"/>
      <c r="P762" s="212">
        <f t="shared" si="251"/>
        <v>0</v>
      </c>
      <c r="Q762" s="212">
        <v>0</v>
      </c>
      <c r="R762" s="212">
        <f t="shared" si="252"/>
        <v>0</v>
      </c>
      <c r="S762" s="212">
        <v>0</v>
      </c>
      <c r="T762" s="213">
        <f t="shared" si="253"/>
        <v>0</v>
      </c>
      <c r="AR762" s="25" t="s">
        <v>375</v>
      </c>
      <c r="AT762" s="25" t="s">
        <v>311</v>
      </c>
      <c r="AU762" s="25" t="s">
        <v>82</v>
      </c>
      <c r="AY762" s="25" t="s">
        <v>308</v>
      </c>
      <c r="BE762" s="214">
        <f t="shared" si="254"/>
        <v>0</v>
      </c>
      <c r="BF762" s="214">
        <f t="shared" si="255"/>
        <v>0</v>
      </c>
      <c r="BG762" s="214">
        <f t="shared" si="256"/>
        <v>0</v>
      </c>
      <c r="BH762" s="214">
        <f t="shared" si="257"/>
        <v>0</v>
      </c>
      <c r="BI762" s="214">
        <f t="shared" si="258"/>
        <v>0</v>
      </c>
      <c r="BJ762" s="25" t="s">
        <v>82</v>
      </c>
      <c r="BK762" s="214">
        <f t="shared" si="259"/>
        <v>0</v>
      </c>
      <c r="BL762" s="25" t="s">
        <v>375</v>
      </c>
      <c r="BM762" s="25" t="s">
        <v>10528</v>
      </c>
    </row>
    <row r="763" spans="2:65" s="1" customFormat="1" ht="31.5" customHeight="1">
      <c r="B763" s="42"/>
      <c r="C763" s="203" t="s">
        <v>9777</v>
      </c>
      <c r="D763" s="203" t="s">
        <v>311</v>
      </c>
      <c r="E763" s="204" t="s">
        <v>10529</v>
      </c>
      <c r="F763" s="205" t="s">
        <v>10489</v>
      </c>
      <c r="G763" s="206" t="s">
        <v>5275</v>
      </c>
      <c r="H763" s="207">
        <v>16</v>
      </c>
      <c r="I763" s="208"/>
      <c r="J763" s="209">
        <f t="shared" si="250"/>
        <v>0</v>
      </c>
      <c r="K763" s="205" t="s">
        <v>21</v>
      </c>
      <c r="L763" s="62"/>
      <c r="M763" s="210" t="s">
        <v>21</v>
      </c>
      <c r="N763" s="211" t="s">
        <v>45</v>
      </c>
      <c r="O763" s="43"/>
      <c r="P763" s="212">
        <f t="shared" si="251"/>
        <v>0</v>
      </c>
      <c r="Q763" s="212">
        <v>0</v>
      </c>
      <c r="R763" s="212">
        <f t="shared" si="252"/>
        <v>0</v>
      </c>
      <c r="S763" s="212">
        <v>0</v>
      </c>
      <c r="T763" s="213">
        <f t="shared" si="253"/>
        <v>0</v>
      </c>
      <c r="AR763" s="25" t="s">
        <v>375</v>
      </c>
      <c r="AT763" s="25" t="s">
        <v>311</v>
      </c>
      <c r="AU763" s="25" t="s">
        <v>82</v>
      </c>
      <c r="AY763" s="25" t="s">
        <v>308</v>
      </c>
      <c r="BE763" s="214">
        <f t="shared" si="254"/>
        <v>0</v>
      </c>
      <c r="BF763" s="214">
        <f t="shared" si="255"/>
        <v>0</v>
      </c>
      <c r="BG763" s="214">
        <f t="shared" si="256"/>
        <v>0</v>
      </c>
      <c r="BH763" s="214">
        <f t="shared" si="257"/>
        <v>0</v>
      </c>
      <c r="BI763" s="214">
        <f t="shared" si="258"/>
        <v>0</v>
      </c>
      <c r="BJ763" s="25" t="s">
        <v>82</v>
      </c>
      <c r="BK763" s="214">
        <f t="shared" si="259"/>
        <v>0</v>
      </c>
      <c r="BL763" s="25" t="s">
        <v>375</v>
      </c>
      <c r="BM763" s="25" t="s">
        <v>10530</v>
      </c>
    </row>
    <row r="764" spans="2:65" s="1" customFormat="1" ht="22.5" customHeight="1">
      <c r="B764" s="42"/>
      <c r="C764" s="203" t="s">
        <v>10531</v>
      </c>
      <c r="D764" s="203" t="s">
        <v>311</v>
      </c>
      <c r="E764" s="204" t="s">
        <v>10532</v>
      </c>
      <c r="F764" s="205" t="s">
        <v>10492</v>
      </c>
      <c r="G764" s="206" t="s">
        <v>5275</v>
      </c>
      <c r="H764" s="207">
        <v>33</v>
      </c>
      <c r="I764" s="208"/>
      <c r="J764" s="209">
        <f t="shared" si="250"/>
        <v>0</v>
      </c>
      <c r="K764" s="205" t="s">
        <v>21</v>
      </c>
      <c r="L764" s="62"/>
      <c r="M764" s="210" t="s">
        <v>21</v>
      </c>
      <c r="N764" s="211" t="s">
        <v>45</v>
      </c>
      <c r="O764" s="43"/>
      <c r="P764" s="212">
        <f t="shared" si="251"/>
        <v>0</v>
      </c>
      <c r="Q764" s="212">
        <v>0</v>
      </c>
      <c r="R764" s="212">
        <f t="shared" si="252"/>
        <v>0</v>
      </c>
      <c r="S764" s="212">
        <v>0</v>
      </c>
      <c r="T764" s="213">
        <f t="shared" si="253"/>
        <v>0</v>
      </c>
      <c r="AR764" s="25" t="s">
        <v>375</v>
      </c>
      <c r="AT764" s="25" t="s">
        <v>311</v>
      </c>
      <c r="AU764" s="25" t="s">
        <v>82</v>
      </c>
      <c r="AY764" s="25" t="s">
        <v>308</v>
      </c>
      <c r="BE764" s="214">
        <f t="shared" si="254"/>
        <v>0</v>
      </c>
      <c r="BF764" s="214">
        <f t="shared" si="255"/>
        <v>0</v>
      </c>
      <c r="BG764" s="214">
        <f t="shared" si="256"/>
        <v>0</v>
      </c>
      <c r="BH764" s="214">
        <f t="shared" si="257"/>
        <v>0</v>
      </c>
      <c r="BI764" s="214">
        <f t="shared" si="258"/>
        <v>0</v>
      </c>
      <c r="BJ764" s="25" t="s">
        <v>82</v>
      </c>
      <c r="BK764" s="214">
        <f t="shared" si="259"/>
        <v>0</v>
      </c>
      <c r="BL764" s="25" t="s">
        <v>375</v>
      </c>
      <c r="BM764" s="25" t="s">
        <v>10533</v>
      </c>
    </row>
    <row r="765" spans="2:65" s="11" customFormat="1" ht="37.35" customHeight="1">
      <c r="B765" s="186"/>
      <c r="C765" s="187"/>
      <c r="D765" s="200" t="s">
        <v>73</v>
      </c>
      <c r="E765" s="296" t="s">
        <v>10534</v>
      </c>
      <c r="F765" s="296" t="s">
        <v>10535</v>
      </c>
      <c r="G765" s="187"/>
      <c r="H765" s="187"/>
      <c r="I765" s="190"/>
      <c r="J765" s="297">
        <f>BK765</f>
        <v>0</v>
      </c>
      <c r="K765" s="187"/>
      <c r="L765" s="192"/>
      <c r="M765" s="193"/>
      <c r="N765" s="194"/>
      <c r="O765" s="194"/>
      <c r="P765" s="195">
        <f>SUM(P766:P783)</f>
        <v>0</v>
      </c>
      <c r="Q765" s="194"/>
      <c r="R765" s="195">
        <f>SUM(R766:R783)</f>
        <v>0</v>
      </c>
      <c r="S765" s="194"/>
      <c r="T765" s="196">
        <f>SUM(T766:T783)</f>
        <v>0</v>
      </c>
      <c r="AR765" s="197" t="s">
        <v>84</v>
      </c>
      <c r="AT765" s="198" t="s">
        <v>73</v>
      </c>
      <c r="AU765" s="198" t="s">
        <v>74</v>
      </c>
      <c r="AY765" s="197" t="s">
        <v>308</v>
      </c>
      <c r="BK765" s="199">
        <f>SUM(BK766:BK783)</f>
        <v>0</v>
      </c>
    </row>
    <row r="766" spans="2:65" s="1" customFormat="1" ht="22.5" customHeight="1">
      <c r="B766" s="42"/>
      <c r="C766" s="277" t="s">
        <v>9779</v>
      </c>
      <c r="D766" s="277" t="s">
        <v>1079</v>
      </c>
      <c r="E766" s="278" t="s">
        <v>10536</v>
      </c>
      <c r="F766" s="279" t="s">
        <v>10537</v>
      </c>
      <c r="G766" s="280" t="s">
        <v>5275</v>
      </c>
      <c r="H766" s="281">
        <v>1</v>
      </c>
      <c r="I766" s="282"/>
      <c r="J766" s="283">
        <f>ROUND(I766*H766,2)</f>
        <v>0</v>
      </c>
      <c r="K766" s="279" t="s">
        <v>21</v>
      </c>
      <c r="L766" s="284"/>
      <c r="M766" s="285" t="s">
        <v>21</v>
      </c>
      <c r="N766" s="286" t="s">
        <v>45</v>
      </c>
      <c r="O766" s="43"/>
      <c r="P766" s="212">
        <f>O766*H766</f>
        <v>0</v>
      </c>
      <c r="Q766" s="212">
        <v>0</v>
      </c>
      <c r="R766" s="212">
        <f>Q766*H766</f>
        <v>0</v>
      </c>
      <c r="S766" s="212">
        <v>0</v>
      </c>
      <c r="T766" s="213">
        <f>S766*H766</f>
        <v>0</v>
      </c>
      <c r="AR766" s="25" t="s">
        <v>619</v>
      </c>
      <c r="AT766" s="25" t="s">
        <v>1079</v>
      </c>
      <c r="AU766" s="25" t="s">
        <v>82</v>
      </c>
      <c r="AY766" s="25" t="s">
        <v>308</v>
      </c>
      <c r="BE766" s="214">
        <f>IF(N766="základní",J766,0)</f>
        <v>0</v>
      </c>
      <c r="BF766" s="214">
        <f>IF(N766="snížená",J766,0)</f>
        <v>0</v>
      </c>
      <c r="BG766" s="214">
        <f>IF(N766="zákl. přenesená",J766,0)</f>
        <v>0</v>
      </c>
      <c r="BH766" s="214">
        <f>IF(N766="sníž. přenesená",J766,0)</f>
        <v>0</v>
      </c>
      <c r="BI766" s="214">
        <f>IF(N766="nulová",J766,0)</f>
        <v>0</v>
      </c>
      <c r="BJ766" s="25" t="s">
        <v>82</v>
      </c>
      <c r="BK766" s="214">
        <f>ROUND(I766*H766,2)</f>
        <v>0</v>
      </c>
      <c r="BL766" s="25" t="s">
        <v>375</v>
      </c>
      <c r="BM766" s="25" t="s">
        <v>10538</v>
      </c>
    </row>
    <row r="767" spans="2:65" s="1" customFormat="1" ht="67.5">
      <c r="B767" s="42"/>
      <c r="C767" s="64"/>
      <c r="D767" s="246" t="s">
        <v>1656</v>
      </c>
      <c r="E767" s="64"/>
      <c r="F767" s="290" t="s">
        <v>10539</v>
      </c>
      <c r="G767" s="64"/>
      <c r="H767" s="64"/>
      <c r="I767" s="173"/>
      <c r="J767" s="64"/>
      <c r="K767" s="64"/>
      <c r="L767" s="62"/>
      <c r="M767" s="291"/>
      <c r="N767" s="43"/>
      <c r="O767" s="43"/>
      <c r="P767" s="43"/>
      <c r="Q767" s="43"/>
      <c r="R767" s="43"/>
      <c r="S767" s="43"/>
      <c r="T767" s="79"/>
      <c r="AT767" s="25" t="s">
        <v>1656</v>
      </c>
      <c r="AU767" s="25" t="s">
        <v>82</v>
      </c>
    </row>
    <row r="768" spans="2:65" s="1" customFormat="1" ht="57" customHeight="1">
      <c r="B768" s="42"/>
      <c r="C768" s="277" t="s">
        <v>10540</v>
      </c>
      <c r="D768" s="277" t="s">
        <v>1079</v>
      </c>
      <c r="E768" s="278" t="s">
        <v>10541</v>
      </c>
      <c r="F768" s="279" t="s">
        <v>10542</v>
      </c>
      <c r="G768" s="280" t="s">
        <v>5275</v>
      </c>
      <c r="H768" s="281">
        <v>1</v>
      </c>
      <c r="I768" s="282"/>
      <c r="J768" s="283">
        <f>ROUND(I768*H768,2)</f>
        <v>0</v>
      </c>
      <c r="K768" s="279" t="s">
        <v>21</v>
      </c>
      <c r="L768" s="284"/>
      <c r="M768" s="285" t="s">
        <v>21</v>
      </c>
      <c r="N768" s="286" t="s">
        <v>45</v>
      </c>
      <c r="O768" s="43"/>
      <c r="P768" s="212">
        <f>O768*H768</f>
        <v>0</v>
      </c>
      <c r="Q768" s="212">
        <v>0</v>
      </c>
      <c r="R768" s="212">
        <f>Q768*H768</f>
        <v>0</v>
      </c>
      <c r="S768" s="212">
        <v>0</v>
      </c>
      <c r="T768" s="213">
        <f>S768*H768</f>
        <v>0</v>
      </c>
      <c r="AR768" s="25" t="s">
        <v>619</v>
      </c>
      <c r="AT768" s="25" t="s">
        <v>1079</v>
      </c>
      <c r="AU768" s="25" t="s">
        <v>82</v>
      </c>
      <c r="AY768" s="25" t="s">
        <v>308</v>
      </c>
      <c r="BE768" s="214">
        <f>IF(N768="základní",J768,0)</f>
        <v>0</v>
      </c>
      <c r="BF768" s="214">
        <f>IF(N768="snížená",J768,0)</f>
        <v>0</v>
      </c>
      <c r="BG768" s="214">
        <f>IF(N768="zákl. přenesená",J768,0)</f>
        <v>0</v>
      </c>
      <c r="BH768" s="214">
        <f>IF(N768="sníž. přenesená",J768,0)</f>
        <v>0</v>
      </c>
      <c r="BI768" s="214">
        <f>IF(N768="nulová",J768,0)</f>
        <v>0</v>
      </c>
      <c r="BJ768" s="25" t="s">
        <v>82</v>
      </c>
      <c r="BK768" s="214">
        <f>ROUND(I768*H768,2)</f>
        <v>0</v>
      </c>
      <c r="BL768" s="25" t="s">
        <v>375</v>
      </c>
      <c r="BM768" s="25" t="s">
        <v>10543</v>
      </c>
    </row>
    <row r="769" spans="2:65" s="1" customFormat="1" ht="22.5" customHeight="1">
      <c r="B769" s="42"/>
      <c r="C769" s="277" t="s">
        <v>9784</v>
      </c>
      <c r="D769" s="277" t="s">
        <v>1079</v>
      </c>
      <c r="E769" s="278" t="s">
        <v>10544</v>
      </c>
      <c r="F769" s="279" t="s">
        <v>10545</v>
      </c>
      <c r="G769" s="280" t="s">
        <v>5275</v>
      </c>
      <c r="H769" s="281">
        <v>33</v>
      </c>
      <c r="I769" s="282"/>
      <c r="J769" s="283">
        <f>ROUND(I769*H769,2)</f>
        <v>0</v>
      </c>
      <c r="K769" s="279" t="s">
        <v>21</v>
      </c>
      <c r="L769" s="284"/>
      <c r="M769" s="285" t="s">
        <v>21</v>
      </c>
      <c r="N769" s="286" t="s">
        <v>45</v>
      </c>
      <c r="O769" s="43"/>
      <c r="P769" s="212">
        <f>O769*H769</f>
        <v>0</v>
      </c>
      <c r="Q769" s="212">
        <v>0</v>
      </c>
      <c r="R769" s="212">
        <f>Q769*H769</f>
        <v>0</v>
      </c>
      <c r="S769" s="212">
        <v>0</v>
      </c>
      <c r="T769" s="213">
        <f>S769*H769</f>
        <v>0</v>
      </c>
      <c r="AR769" s="25" t="s">
        <v>619</v>
      </c>
      <c r="AT769" s="25" t="s">
        <v>1079</v>
      </c>
      <c r="AU769" s="25" t="s">
        <v>82</v>
      </c>
      <c r="AY769" s="25" t="s">
        <v>308</v>
      </c>
      <c r="BE769" s="214">
        <f>IF(N769="základní",J769,0)</f>
        <v>0</v>
      </c>
      <c r="BF769" s="214">
        <f>IF(N769="snížená",J769,0)</f>
        <v>0</v>
      </c>
      <c r="BG769" s="214">
        <f>IF(N769="zákl. přenesená",J769,0)</f>
        <v>0</v>
      </c>
      <c r="BH769" s="214">
        <f>IF(N769="sníž. přenesená",J769,0)</f>
        <v>0</v>
      </c>
      <c r="BI769" s="214">
        <f>IF(N769="nulová",J769,0)</f>
        <v>0</v>
      </c>
      <c r="BJ769" s="25" t="s">
        <v>82</v>
      </c>
      <c r="BK769" s="214">
        <f>ROUND(I769*H769,2)</f>
        <v>0</v>
      </c>
      <c r="BL769" s="25" t="s">
        <v>375</v>
      </c>
      <c r="BM769" s="25" t="s">
        <v>10546</v>
      </c>
    </row>
    <row r="770" spans="2:65" s="1" customFormat="1" ht="67.5">
      <c r="B770" s="42"/>
      <c r="C770" s="64"/>
      <c r="D770" s="246" t="s">
        <v>1656</v>
      </c>
      <c r="E770" s="64"/>
      <c r="F770" s="290" t="s">
        <v>10547</v>
      </c>
      <c r="G770" s="64"/>
      <c r="H770" s="64"/>
      <c r="I770" s="173"/>
      <c r="J770" s="64"/>
      <c r="K770" s="64"/>
      <c r="L770" s="62"/>
      <c r="M770" s="291"/>
      <c r="N770" s="43"/>
      <c r="O770" s="43"/>
      <c r="P770" s="43"/>
      <c r="Q770" s="43"/>
      <c r="R770" s="43"/>
      <c r="S770" s="43"/>
      <c r="T770" s="79"/>
      <c r="AT770" s="25" t="s">
        <v>1656</v>
      </c>
      <c r="AU770" s="25" t="s">
        <v>82</v>
      </c>
    </row>
    <row r="771" spans="2:65" s="1" customFormat="1" ht="44.25" customHeight="1">
      <c r="B771" s="42"/>
      <c r="C771" s="277" t="s">
        <v>10548</v>
      </c>
      <c r="D771" s="277" t="s">
        <v>1079</v>
      </c>
      <c r="E771" s="278" t="s">
        <v>10549</v>
      </c>
      <c r="F771" s="279" t="s">
        <v>10550</v>
      </c>
      <c r="G771" s="280" t="s">
        <v>5275</v>
      </c>
      <c r="H771" s="281">
        <v>2</v>
      </c>
      <c r="I771" s="282"/>
      <c r="J771" s="283">
        <f>ROUND(I771*H771,2)</f>
        <v>0</v>
      </c>
      <c r="K771" s="279" t="s">
        <v>21</v>
      </c>
      <c r="L771" s="284"/>
      <c r="M771" s="285" t="s">
        <v>21</v>
      </c>
      <c r="N771" s="286" t="s">
        <v>45</v>
      </c>
      <c r="O771" s="43"/>
      <c r="P771" s="212">
        <f>O771*H771</f>
        <v>0</v>
      </c>
      <c r="Q771" s="212">
        <v>0</v>
      </c>
      <c r="R771" s="212">
        <f>Q771*H771</f>
        <v>0</v>
      </c>
      <c r="S771" s="212">
        <v>0</v>
      </c>
      <c r="T771" s="213">
        <f>S771*H771</f>
        <v>0</v>
      </c>
      <c r="AR771" s="25" t="s">
        <v>619</v>
      </c>
      <c r="AT771" s="25" t="s">
        <v>1079</v>
      </c>
      <c r="AU771" s="25" t="s">
        <v>82</v>
      </c>
      <c r="AY771" s="25" t="s">
        <v>308</v>
      </c>
      <c r="BE771" s="214">
        <f>IF(N771="základní",J771,0)</f>
        <v>0</v>
      </c>
      <c r="BF771" s="214">
        <f>IF(N771="snížená",J771,0)</f>
        <v>0</v>
      </c>
      <c r="BG771" s="214">
        <f>IF(N771="zákl. přenesená",J771,0)</f>
        <v>0</v>
      </c>
      <c r="BH771" s="214">
        <f>IF(N771="sníž. přenesená",J771,0)</f>
        <v>0</v>
      </c>
      <c r="BI771" s="214">
        <f>IF(N771="nulová",J771,0)</f>
        <v>0</v>
      </c>
      <c r="BJ771" s="25" t="s">
        <v>82</v>
      </c>
      <c r="BK771" s="214">
        <f>ROUND(I771*H771,2)</f>
        <v>0</v>
      </c>
      <c r="BL771" s="25" t="s">
        <v>375</v>
      </c>
      <c r="BM771" s="25" t="s">
        <v>10551</v>
      </c>
    </row>
    <row r="772" spans="2:65" s="1" customFormat="1" ht="27">
      <c r="B772" s="42"/>
      <c r="C772" s="64"/>
      <c r="D772" s="246" t="s">
        <v>1656</v>
      </c>
      <c r="E772" s="64"/>
      <c r="F772" s="290" t="s">
        <v>10552</v>
      </c>
      <c r="G772" s="64"/>
      <c r="H772" s="64"/>
      <c r="I772" s="173"/>
      <c r="J772" s="64"/>
      <c r="K772" s="64"/>
      <c r="L772" s="62"/>
      <c r="M772" s="291"/>
      <c r="N772" s="43"/>
      <c r="O772" s="43"/>
      <c r="P772" s="43"/>
      <c r="Q772" s="43"/>
      <c r="R772" s="43"/>
      <c r="S772" s="43"/>
      <c r="T772" s="79"/>
      <c r="AT772" s="25" t="s">
        <v>1656</v>
      </c>
      <c r="AU772" s="25" t="s">
        <v>82</v>
      </c>
    </row>
    <row r="773" spans="2:65" s="1" customFormat="1" ht="44.25" customHeight="1">
      <c r="B773" s="42"/>
      <c r="C773" s="277" t="s">
        <v>9787</v>
      </c>
      <c r="D773" s="277" t="s">
        <v>1079</v>
      </c>
      <c r="E773" s="278" t="s">
        <v>10553</v>
      </c>
      <c r="F773" s="279" t="s">
        <v>10554</v>
      </c>
      <c r="G773" s="280" t="s">
        <v>5275</v>
      </c>
      <c r="H773" s="281">
        <v>9</v>
      </c>
      <c r="I773" s="282"/>
      <c r="J773" s="283">
        <f>ROUND(I773*H773,2)</f>
        <v>0</v>
      </c>
      <c r="K773" s="279" t="s">
        <v>21</v>
      </c>
      <c r="L773" s="284"/>
      <c r="M773" s="285" t="s">
        <v>21</v>
      </c>
      <c r="N773" s="286" t="s">
        <v>45</v>
      </c>
      <c r="O773" s="43"/>
      <c r="P773" s="212">
        <f>O773*H773</f>
        <v>0</v>
      </c>
      <c r="Q773" s="212">
        <v>0</v>
      </c>
      <c r="R773" s="212">
        <f>Q773*H773</f>
        <v>0</v>
      </c>
      <c r="S773" s="212">
        <v>0</v>
      </c>
      <c r="T773" s="213">
        <f>S773*H773</f>
        <v>0</v>
      </c>
      <c r="AR773" s="25" t="s">
        <v>619</v>
      </c>
      <c r="AT773" s="25" t="s">
        <v>1079</v>
      </c>
      <c r="AU773" s="25" t="s">
        <v>82</v>
      </c>
      <c r="AY773" s="25" t="s">
        <v>308</v>
      </c>
      <c r="BE773" s="214">
        <f>IF(N773="základní",J773,0)</f>
        <v>0</v>
      </c>
      <c r="BF773" s="214">
        <f>IF(N773="snížená",J773,0)</f>
        <v>0</v>
      </c>
      <c r="BG773" s="214">
        <f>IF(N773="zákl. přenesená",J773,0)</f>
        <v>0</v>
      </c>
      <c r="BH773" s="214">
        <f>IF(N773="sníž. přenesená",J773,0)</f>
        <v>0</v>
      </c>
      <c r="BI773" s="214">
        <f>IF(N773="nulová",J773,0)</f>
        <v>0</v>
      </c>
      <c r="BJ773" s="25" t="s">
        <v>82</v>
      </c>
      <c r="BK773" s="214">
        <f>ROUND(I773*H773,2)</f>
        <v>0</v>
      </c>
      <c r="BL773" s="25" t="s">
        <v>375</v>
      </c>
      <c r="BM773" s="25" t="s">
        <v>10555</v>
      </c>
    </row>
    <row r="774" spans="2:65" s="1" customFormat="1" ht="27">
      <c r="B774" s="42"/>
      <c r="C774" s="64"/>
      <c r="D774" s="246" t="s">
        <v>1656</v>
      </c>
      <c r="E774" s="64"/>
      <c r="F774" s="290" t="s">
        <v>10552</v>
      </c>
      <c r="G774" s="64"/>
      <c r="H774" s="64"/>
      <c r="I774" s="173"/>
      <c r="J774" s="64"/>
      <c r="K774" s="64"/>
      <c r="L774" s="62"/>
      <c r="M774" s="291"/>
      <c r="N774" s="43"/>
      <c r="O774" s="43"/>
      <c r="P774" s="43"/>
      <c r="Q774" s="43"/>
      <c r="R774" s="43"/>
      <c r="S774" s="43"/>
      <c r="T774" s="79"/>
      <c r="AT774" s="25" t="s">
        <v>1656</v>
      </c>
      <c r="AU774" s="25" t="s">
        <v>82</v>
      </c>
    </row>
    <row r="775" spans="2:65" s="1" customFormat="1" ht="31.5" customHeight="1">
      <c r="B775" s="42"/>
      <c r="C775" s="277" t="s">
        <v>10556</v>
      </c>
      <c r="D775" s="277" t="s">
        <v>1079</v>
      </c>
      <c r="E775" s="278" t="s">
        <v>10557</v>
      </c>
      <c r="F775" s="279" t="s">
        <v>10558</v>
      </c>
      <c r="G775" s="280" t="s">
        <v>5275</v>
      </c>
      <c r="H775" s="281">
        <v>1</v>
      </c>
      <c r="I775" s="282"/>
      <c r="J775" s="283">
        <f>ROUND(I775*H775,2)</f>
        <v>0</v>
      </c>
      <c r="K775" s="279" t="s">
        <v>21</v>
      </c>
      <c r="L775" s="284"/>
      <c r="M775" s="285" t="s">
        <v>21</v>
      </c>
      <c r="N775" s="286" t="s">
        <v>45</v>
      </c>
      <c r="O775" s="43"/>
      <c r="P775" s="212">
        <f>O775*H775</f>
        <v>0</v>
      </c>
      <c r="Q775" s="212">
        <v>0</v>
      </c>
      <c r="R775" s="212">
        <f>Q775*H775</f>
        <v>0</v>
      </c>
      <c r="S775" s="212">
        <v>0</v>
      </c>
      <c r="T775" s="213">
        <f>S775*H775</f>
        <v>0</v>
      </c>
      <c r="AR775" s="25" t="s">
        <v>619</v>
      </c>
      <c r="AT775" s="25" t="s">
        <v>1079</v>
      </c>
      <c r="AU775" s="25" t="s">
        <v>82</v>
      </c>
      <c r="AY775" s="25" t="s">
        <v>308</v>
      </c>
      <c r="BE775" s="214">
        <f>IF(N775="základní",J775,0)</f>
        <v>0</v>
      </c>
      <c r="BF775" s="214">
        <f>IF(N775="snížená",J775,0)</f>
        <v>0</v>
      </c>
      <c r="BG775" s="214">
        <f>IF(N775="zákl. přenesená",J775,0)</f>
        <v>0</v>
      </c>
      <c r="BH775" s="214">
        <f>IF(N775="sníž. přenesená",J775,0)</f>
        <v>0</v>
      </c>
      <c r="BI775" s="214">
        <f>IF(N775="nulová",J775,0)</f>
        <v>0</v>
      </c>
      <c r="BJ775" s="25" t="s">
        <v>82</v>
      </c>
      <c r="BK775" s="214">
        <f>ROUND(I775*H775,2)</f>
        <v>0</v>
      </c>
      <c r="BL775" s="25" t="s">
        <v>375</v>
      </c>
      <c r="BM775" s="25" t="s">
        <v>10559</v>
      </c>
    </row>
    <row r="776" spans="2:65" s="1" customFormat="1" ht="22.5" customHeight="1">
      <c r="B776" s="42"/>
      <c r="C776" s="277" t="s">
        <v>9790</v>
      </c>
      <c r="D776" s="277" t="s">
        <v>1079</v>
      </c>
      <c r="E776" s="278" t="s">
        <v>10560</v>
      </c>
      <c r="F776" s="279" t="s">
        <v>10561</v>
      </c>
      <c r="G776" s="280" t="s">
        <v>5275</v>
      </c>
      <c r="H776" s="281">
        <v>3</v>
      </c>
      <c r="I776" s="282"/>
      <c r="J776" s="283">
        <f>ROUND(I776*H776,2)</f>
        <v>0</v>
      </c>
      <c r="K776" s="279" t="s">
        <v>21</v>
      </c>
      <c r="L776" s="284"/>
      <c r="M776" s="285" t="s">
        <v>21</v>
      </c>
      <c r="N776" s="286" t="s">
        <v>45</v>
      </c>
      <c r="O776" s="43"/>
      <c r="P776" s="212">
        <f>O776*H776</f>
        <v>0</v>
      </c>
      <c r="Q776" s="212">
        <v>0</v>
      </c>
      <c r="R776" s="212">
        <f>Q776*H776</f>
        <v>0</v>
      </c>
      <c r="S776" s="212">
        <v>0</v>
      </c>
      <c r="T776" s="213">
        <f>S776*H776</f>
        <v>0</v>
      </c>
      <c r="AR776" s="25" t="s">
        <v>619</v>
      </c>
      <c r="AT776" s="25" t="s">
        <v>1079</v>
      </c>
      <c r="AU776" s="25" t="s">
        <v>82</v>
      </c>
      <c r="AY776" s="25" t="s">
        <v>308</v>
      </c>
      <c r="BE776" s="214">
        <f>IF(N776="základní",J776,0)</f>
        <v>0</v>
      </c>
      <c r="BF776" s="214">
        <f>IF(N776="snížená",J776,0)</f>
        <v>0</v>
      </c>
      <c r="BG776" s="214">
        <f>IF(N776="zákl. přenesená",J776,0)</f>
        <v>0</v>
      </c>
      <c r="BH776" s="214">
        <f>IF(N776="sníž. přenesená",J776,0)</f>
        <v>0</v>
      </c>
      <c r="BI776" s="214">
        <f>IF(N776="nulová",J776,0)</f>
        <v>0</v>
      </c>
      <c r="BJ776" s="25" t="s">
        <v>82</v>
      </c>
      <c r="BK776" s="214">
        <f>ROUND(I776*H776,2)</f>
        <v>0</v>
      </c>
      <c r="BL776" s="25" t="s">
        <v>375</v>
      </c>
      <c r="BM776" s="25" t="s">
        <v>10562</v>
      </c>
    </row>
    <row r="777" spans="2:65" s="1" customFormat="1" ht="81">
      <c r="B777" s="42"/>
      <c r="C777" s="64"/>
      <c r="D777" s="246" t="s">
        <v>1656</v>
      </c>
      <c r="E777" s="64"/>
      <c r="F777" s="290" t="s">
        <v>10563</v>
      </c>
      <c r="G777" s="64"/>
      <c r="H777" s="64"/>
      <c r="I777" s="173"/>
      <c r="J777" s="64"/>
      <c r="K777" s="64"/>
      <c r="L777" s="62"/>
      <c r="M777" s="291"/>
      <c r="N777" s="43"/>
      <c r="O777" s="43"/>
      <c r="P777" s="43"/>
      <c r="Q777" s="43"/>
      <c r="R777" s="43"/>
      <c r="S777" s="43"/>
      <c r="T777" s="79"/>
      <c r="AT777" s="25" t="s">
        <v>1656</v>
      </c>
      <c r="AU777" s="25" t="s">
        <v>82</v>
      </c>
    </row>
    <row r="778" spans="2:65" s="1" customFormat="1" ht="31.5" customHeight="1">
      <c r="B778" s="42"/>
      <c r="C778" s="277" t="s">
        <v>10564</v>
      </c>
      <c r="D778" s="277" t="s">
        <v>1079</v>
      </c>
      <c r="E778" s="278" t="s">
        <v>10565</v>
      </c>
      <c r="F778" s="279" t="s">
        <v>10566</v>
      </c>
      <c r="G778" s="280" t="s">
        <v>5275</v>
      </c>
      <c r="H778" s="281">
        <v>6</v>
      </c>
      <c r="I778" s="282"/>
      <c r="J778" s="283">
        <f t="shared" ref="J778:J783" si="260">ROUND(I778*H778,2)</f>
        <v>0</v>
      </c>
      <c r="K778" s="279" t="s">
        <v>21</v>
      </c>
      <c r="L778" s="284"/>
      <c r="M778" s="285" t="s">
        <v>21</v>
      </c>
      <c r="N778" s="286" t="s">
        <v>45</v>
      </c>
      <c r="O778" s="43"/>
      <c r="P778" s="212">
        <f t="shared" ref="P778:P783" si="261">O778*H778</f>
        <v>0</v>
      </c>
      <c r="Q778" s="212">
        <v>0</v>
      </c>
      <c r="R778" s="212">
        <f t="shared" ref="R778:R783" si="262">Q778*H778</f>
        <v>0</v>
      </c>
      <c r="S778" s="212">
        <v>0</v>
      </c>
      <c r="T778" s="213">
        <f t="shared" ref="T778:T783" si="263">S778*H778</f>
        <v>0</v>
      </c>
      <c r="AR778" s="25" t="s">
        <v>619</v>
      </c>
      <c r="AT778" s="25" t="s">
        <v>1079</v>
      </c>
      <c r="AU778" s="25" t="s">
        <v>82</v>
      </c>
      <c r="AY778" s="25" t="s">
        <v>308</v>
      </c>
      <c r="BE778" s="214">
        <f t="shared" ref="BE778:BE783" si="264">IF(N778="základní",J778,0)</f>
        <v>0</v>
      </c>
      <c r="BF778" s="214">
        <f t="shared" ref="BF778:BF783" si="265">IF(N778="snížená",J778,0)</f>
        <v>0</v>
      </c>
      <c r="BG778" s="214">
        <f t="shared" ref="BG778:BG783" si="266">IF(N778="zákl. přenesená",J778,0)</f>
        <v>0</v>
      </c>
      <c r="BH778" s="214">
        <f t="shared" ref="BH778:BH783" si="267">IF(N778="sníž. přenesená",J778,0)</f>
        <v>0</v>
      </c>
      <c r="BI778" s="214">
        <f t="shared" ref="BI778:BI783" si="268">IF(N778="nulová",J778,0)</f>
        <v>0</v>
      </c>
      <c r="BJ778" s="25" t="s">
        <v>82</v>
      </c>
      <c r="BK778" s="214">
        <f t="shared" ref="BK778:BK783" si="269">ROUND(I778*H778,2)</f>
        <v>0</v>
      </c>
      <c r="BL778" s="25" t="s">
        <v>375</v>
      </c>
      <c r="BM778" s="25" t="s">
        <v>10567</v>
      </c>
    </row>
    <row r="779" spans="2:65" s="1" customFormat="1" ht="31.5" customHeight="1">
      <c r="B779" s="42"/>
      <c r="C779" s="277" t="s">
        <v>9793</v>
      </c>
      <c r="D779" s="277" t="s">
        <v>1079</v>
      </c>
      <c r="E779" s="278" t="s">
        <v>10568</v>
      </c>
      <c r="F779" s="279" t="s">
        <v>10569</v>
      </c>
      <c r="G779" s="280" t="s">
        <v>5275</v>
      </c>
      <c r="H779" s="281">
        <v>11</v>
      </c>
      <c r="I779" s="282"/>
      <c r="J779" s="283">
        <f t="shared" si="260"/>
        <v>0</v>
      </c>
      <c r="K779" s="279" t="s">
        <v>21</v>
      </c>
      <c r="L779" s="284"/>
      <c r="M779" s="285" t="s">
        <v>21</v>
      </c>
      <c r="N779" s="286" t="s">
        <v>45</v>
      </c>
      <c r="O779" s="43"/>
      <c r="P779" s="212">
        <f t="shared" si="261"/>
        <v>0</v>
      </c>
      <c r="Q779" s="212">
        <v>0</v>
      </c>
      <c r="R779" s="212">
        <f t="shared" si="262"/>
        <v>0</v>
      </c>
      <c r="S779" s="212">
        <v>0</v>
      </c>
      <c r="T779" s="213">
        <f t="shared" si="263"/>
        <v>0</v>
      </c>
      <c r="AR779" s="25" t="s">
        <v>619</v>
      </c>
      <c r="AT779" s="25" t="s">
        <v>1079</v>
      </c>
      <c r="AU779" s="25" t="s">
        <v>82</v>
      </c>
      <c r="AY779" s="25" t="s">
        <v>308</v>
      </c>
      <c r="BE779" s="214">
        <f t="shared" si="264"/>
        <v>0</v>
      </c>
      <c r="BF779" s="214">
        <f t="shared" si="265"/>
        <v>0</v>
      </c>
      <c r="BG779" s="214">
        <f t="shared" si="266"/>
        <v>0</v>
      </c>
      <c r="BH779" s="214">
        <f t="shared" si="267"/>
        <v>0</v>
      </c>
      <c r="BI779" s="214">
        <f t="shared" si="268"/>
        <v>0</v>
      </c>
      <c r="BJ779" s="25" t="s">
        <v>82</v>
      </c>
      <c r="BK779" s="214">
        <f t="shared" si="269"/>
        <v>0</v>
      </c>
      <c r="BL779" s="25" t="s">
        <v>375</v>
      </c>
      <c r="BM779" s="25" t="s">
        <v>10570</v>
      </c>
    </row>
    <row r="780" spans="2:65" s="1" customFormat="1" ht="44.25" customHeight="1">
      <c r="B780" s="42"/>
      <c r="C780" s="277" t="s">
        <v>10571</v>
      </c>
      <c r="D780" s="277" t="s">
        <v>1079</v>
      </c>
      <c r="E780" s="278" t="s">
        <v>10572</v>
      </c>
      <c r="F780" s="279" t="s">
        <v>10573</v>
      </c>
      <c r="G780" s="280" t="s">
        <v>5275</v>
      </c>
      <c r="H780" s="281">
        <v>1</v>
      </c>
      <c r="I780" s="282"/>
      <c r="J780" s="283">
        <f t="shared" si="260"/>
        <v>0</v>
      </c>
      <c r="K780" s="279" t="s">
        <v>21</v>
      </c>
      <c r="L780" s="284"/>
      <c r="M780" s="285" t="s">
        <v>21</v>
      </c>
      <c r="N780" s="286" t="s">
        <v>45</v>
      </c>
      <c r="O780" s="43"/>
      <c r="P780" s="212">
        <f t="shared" si="261"/>
        <v>0</v>
      </c>
      <c r="Q780" s="212">
        <v>0</v>
      </c>
      <c r="R780" s="212">
        <f t="shared" si="262"/>
        <v>0</v>
      </c>
      <c r="S780" s="212">
        <v>0</v>
      </c>
      <c r="T780" s="213">
        <f t="shared" si="263"/>
        <v>0</v>
      </c>
      <c r="AR780" s="25" t="s">
        <v>619</v>
      </c>
      <c r="AT780" s="25" t="s">
        <v>1079</v>
      </c>
      <c r="AU780" s="25" t="s">
        <v>82</v>
      </c>
      <c r="AY780" s="25" t="s">
        <v>308</v>
      </c>
      <c r="BE780" s="214">
        <f t="shared" si="264"/>
        <v>0</v>
      </c>
      <c r="BF780" s="214">
        <f t="shared" si="265"/>
        <v>0</v>
      </c>
      <c r="BG780" s="214">
        <f t="shared" si="266"/>
        <v>0</v>
      </c>
      <c r="BH780" s="214">
        <f t="shared" si="267"/>
        <v>0</v>
      </c>
      <c r="BI780" s="214">
        <f t="shared" si="268"/>
        <v>0</v>
      </c>
      <c r="BJ780" s="25" t="s">
        <v>82</v>
      </c>
      <c r="BK780" s="214">
        <f t="shared" si="269"/>
        <v>0</v>
      </c>
      <c r="BL780" s="25" t="s">
        <v>375</v>
      </c>
      <c r="BM780" s="25" t="s">
        <v>10574</v>
      </c>
    </row>
    <row r="781" spans="2:65" s="1" customFormat="1" ht="31.5" customHeight="1">
      <c r="B781" s="42"/>
      <c r="C781" s="277" t="s">
        <v>9796</v>
      </c>
      <c r="D781" s="277" t="s">
        <v>1079</v>
      </c>
      <c r="E781" s="278" t="s">
        <v>10575</v>
      </c>
      <c r="F781" s="279" t="s">
        <v>10576</v>
      </c>
      <c r="G781" s="280" t="s">
        <v>5275</v>
      </c>
      <c r="H781" s="281">
        <v>1</v>
      </c>
      <c r="I781" s="282"/>
      <c r="J781" s="283">
        <f t="shared" si="260"/>
        <v>0</v>
      </c>
      <c r="K781" s="279" t="s">
        <v>21</v>
      </c>
      <c r="L781" s="284"/>
      <c r="M781" s="285" t="s">
        <v>21</v>
      </c>
      <c r="N781" s="286" t="s">
        <v>45</v>
      </c>
      <c r="O781" s="43"/>
      <c r="P781" s="212">
        <f t="shared" si="261"/>
        <v>0</v>
      </c>
      <c r="Q781" s="212">
        <v>0</v>
      </c>
      <c r="R781" s="212">
        <f t="shared" si="262"/>
        <v>0</v>
      </c>
      <c r="S781" s="212">
        <v>0</v>
      </c>
      <c r="T781" s="213">
        <f t="shared" si="263"/>
        <v>0</v>
      </c>
      <c r="AR781" s="25" t="s">
        <v>619</v>
      </c>
      <c r="AT781" s="25" t="s">
        <v>1079</v>
      </c>
      <c r="AU781" s="25" t="s">
        <v>82</v>
      </c>
      <c r="AY781" s="25" t="s">
        <v>308</v>
      </c>
      <c r="BE781" s="214">
        <f t="shared" si="264"/>
        <v>0</v>
      </c>
      <c r="BF781" s="214">
        <f t="shared" si="265"/>
        <v>0</v>
      </c>
      <c r="BG781" s="214">
        <f t="shared" si="266"/>
        <v>0</v>
      </c>
      <c r="BH781" s="214">
        <f t="shared" si="267"/>
        <v>0</v>
      </c>
      <c r="BI781" s="214">
        <f t="shared" si="268"/>
        <v>0</v>
      </c>
      <c r="BJ781" s="25" t="s">
        <v>82</v>
      </c>
      <c r="BK781" s="214">
        <f t="shared" si="269"/>
        <v>0</v>
      </c>
      <c r="BL781" s="25" t="s">
        <v>375</v>
      </c>
      <c r="BM781" s="25" t="s">
        <v>10577</v>
      </c>
    </row>
    <row r="782" spans="2:65" s="1" customFormat="1" ht="22.5" customHeight="1">
      <c r="B782" s="42"/>
      <c r="C782" s="277" t="s">
        <v>10578</v>
      </c>
      <c r="D782" s="277" t="s">
        <v>1079</v>
      </c>
      <c r="E782" s="278" t="s">
        <v>10579</v>
      </c>
      <c r="F782" s="279" t="s">
        <v>10580</v>
      </c>
      <c r="G782" s="280" t="s">
        <v>5275</v>
      </c>
      <c r="H782" s="281">
        <v>1</v>
      </c>
      <c r="I782" s="282"/>
      <c r="J782" s="283">
        <f t="shared" si="260"/>
        <v>0</v>
      </c>
      <c r="K782" s="279" t="s">
        <v>21</v>
      </c>
      <c r="L782" s="284"/>
      <c r="M782" s="285" t="s">
        <v>21</v>
      </c>
      <c r="N782" s="286" t="s">
        <v>45</v>
      </c>
      <c r="O782" s="43"/>
      <c r="P782" s="212">
        <f t="shared" si="261"/>
        <v>0</v>
      </c>
      <c r="Q782" s="212">
        <v>0</v>
      </c>
      <c r="R782" s="212">
        <f t="shared" si="262"/>
        <v>0</v>
      </c>
      <c r="S782" s="212">
        <v>0</v>
      </c>
      <c r="T782" s="213">
        <f t="shared" si="263"/>
        <v>0</v>
      </c>
      <c r="AR782" s="25" t="s">
        <v>619</v>
      </c>
      <c r="AT782" s="25" t="s">
        <v>1079</v>
      </c>
      <c r="AU782" s="25" t="s">
        <v>82</v>
      </c>
      <c r="AY782" s="25" t="s">
        <v>308</v>
      </c>
      <c r="BE782" s="214">
        <f t="shared" si="264"/>
        <v>0</v>
      </c>
      <c r="BF782" s="214">
        <f t="shared" si="265"/>
        <v>0</v>
      </c>
      <c r="BG782" s="214">
        <f t="shared" si="266"/>
        <v>0</v>
      </c>
      <c r="BH782" s="214">
        <f t="shared" si="267"/>
        <v>0</v>
      </c>
      <c r="BI782" s="214">
        <f t="shared" si="268"/>
        <v>0</v>
      </c>
      <c r="BJ782" s="25" t="s">
        <v>82</v>
      </c>
      <c r="BK782" s="214">
        <f t="shared" si="269"/>
        <v>0</v>
      </c>
      <c r="BL782" s="25" t="s">
        <v>375</v>
      </c>
      <c r="BM782" s="25" t="s">
        <v>10581</v>
      </c>
    </row>
    <row r="783" spans="2:65" s="1" customFormat="1" ht="22.5" customHeight="1">
      <c r="B783" s="42"/>
      <c r="C783" s="277" t="s">
        <v>9799</v>
      </c>
      <c r="D783" s="277" t="s">
        <v>1079</v>
      </c>
      <c r="E783" s="278" t="s">
        <v>10582</v>
      </c>
      <c r="F783" s="279" t="s">
        <v>10583</v>
      </c>
      <c r="G783" s="280" t="s">
        <v>5275</v>
      </c>
      <c r="H783" s="281">
        <v>1</v>
      </c>
      <c r="I783" s="282"/>
      <c r="J783" s="283">
        <f t="shared" si="260"/>
        <v>0</v>
      </c>
      <c r="K783" s="279" t="s">
        <v>21</v>
      </c>
      <c r="L783" s="284"/>
      <c r="M783" s="285" t="s">
        <v>21</v>
      </c>
      <c r="N783" s="286" t="s">
        <v>45</v>
      </c>
      <c r="O783" s="43"/>
      <c r="P783" s="212">
        <f t="shared" si="261"/>
        <v>0</v>
      </c>
      <c r="Q783" s="212">
        <v>0</v>
      </c>
      <c r="R783" s="212">
        <f t="shared" si="262"/>
        <v>0</v>
      </c>
      <c r="S783" s="212">
        <v>0</v>
      </c>
      <c r="T783" s="213">
        <f t="shared" si="263"/>
        <v>0</v>
      </c>
      <c r="AR783" s="25" t="s">
        <v>619</v>
      </c>
      <c r="AT783" s="25" t="s">
        <v>1079</v>
      </c>
      <c r="AU783" s="25" t="s">
        <v>82</v>
      </c>
      <c r="AY783" s="25" t="s">
        <v>308</v>
      </c>
      <c r="BE783" s="214">
        <f t="shared" si="264"/>
        <v>0</v>
      </c>
      <c r="BF783" s="214">
        <f t="shared" si="265"/>
        <v>0</v>
      </c>
      <c r="BG783" s="214">
        <f t="shared" si="266"/>
        <v>0</v>
      </c>
      <c r="BH783" s="214">
        <f t="shared" si="267"/>
        <v>0</v>
      </c>
      <c r="BI783" s="214">
        <f t="shared" si="268"/>
        <v>0</v>
      </c>
      <c r="BJ783" s="25" t="s">
        <v>82</v>
      </c>
      <c r="BK783" s="214">
        <f t="shared" si="269"/>
        <v>0</v>
      </c>
      <c r="BL783" s="25" t="s">
        <v>375</v>
      </c>
      <c r="BM783" s="25" t="s">
        <v>10584</v>
      </c>
    </row>
    <row r="784" spans="2:65" s="11" customFormat="1" ht="37.35" customHeight="1">
      <c r="B784" s="186"/>
      <c r="C784" s="187"/>
      <c r="D784" s="200" t="s">
        <v>73</v>
      </c>
      <c r="E784" s="296" t="s">
        <v>10585</v>
      </c>
      <c r="F784" s="296" t="s">
        <v>10586</v>
      </c>
      <c r="G784" s="187"/>
      <c r="H784" s="187"/>
      <c r="I784" s="190"/>
      <c r="J784" s="297">
        <f>BK784</f>
        <v>0</v>
      </c>
      <c r="K784" s="187"/>
      <c r="L784" s="192"/>
      <c r="M784" s="193"/>
      <c r="N784" s="194"/>
      <c r="O784" s="194"/>
      <c r="P784" s="195">
        <f>SUM(P785:P802)</f>
        <v>0</v>
      </c>
      <c r="Q784" s="194"/>
      <c r="R784" s="195">
        <f>SUM(R785:R802)</f>
        <v>0</v>
      </c>
      <c r="S784" s="194"/>
      <c r="T784" s="196">
        <f>SUM(T785:T802)</f>
        <v>0</v>
      </c>
      <c r="AR784" s="197" t="s">
        <v>84</v>
      </c>
      <c r="AT784" s="198" t="s">
        <v>73</v>
      </c>
      <c r="AU784" s="198" t="s">
        <v>74</v>
      </c>
      <c r="AY784" s="197" t="s">
        <v>308</v>
      </c>
      <c r="BK784" s="199">
        <f>SUM(BK785:BK802)</f>
        <v>0</v>
      </c>
    </row>
    <row r="785" spans="2:65" s="1" customFormat="1" ht="22.5" customHeight="1">
      <c r="B785" s="42"/>
      <c r="C785" s="203" t="s">
        <v>10587</v>
      </c>
      <c r="D785" s="203" t="s">
        <v>311</v>
      </c>
      <c r="E785" s="204" t="s">
        <v>10588</v>
      </c>
      <c r="F785" s="205" t="s">
        <v>10537</v>
      </c>
      <c r="G785" s="206" t="s">
        <v>5275</v>
      </c>
      <c r="H785" s="207">
        <v>1</v>
      </c>
      <c r="I785" s="208"/>
      <c r="J785" s="209">
        <f>ROUND(I785*H785,2)</f>
        <v>0</v>
      </c>
      <c r="K785" s="205" t="s">
        <v>21</v>
      </c>
      <c r="L785" s="62"/>
      <c r="M785" s="210" t="s">
        <v>21</v>
      </c>
      <c r="N785" s="211" t="s">
        <v>45</v>
      </c>
      <c r="O785" s="43"/>
      <c r="P785" s="212">
        <f>O785*H785</f>
        <v>0</v>
      </c>
      <c r="Q785" s="212">
        <v>0</v>
      </c>
      <c r="R785" s="212">
        <f>Q785*H785</f>
        <v>0</v>
      </c>
      <c r="S785" s="212">
        <v>0</v>
      </c>
      <c r="T785" s="213">
        <f>S785*H785</f>
        <v>0</v>
      </c>
      <c r="AR785" s="25" t="s">
        <v>375</v>
      </c>
      <c r="AT785" s="25" t="s">
        <v>311</v>
      </c>
      <c r="AU785" s="25" t="s">
        <v>82</v>
      </c>
      <c r="AY785" s="25" t="s">
        <v>308</v>
      </c>
      <c r="BE785" s="214">
        <f>IF(N785="základní",J785,0)</f>
        <v>0</v>
      </c>
      <c r="BF785" s="214">
        <f>IF(N785="snížená",J785,0)</f>
        <v>0</v>
      </c>
      <c r="BG785" s="214">
        <f>IF(N785="zákl. přenesená",J785,0)</f>
        <v>0</v>
      </c>
      <c r="BH785" s="214">
        <f>IF(N785="sníž. přenesená",J785,0)</f>
        <v>0</v>
      </c>
      <c r="BI785" s="214">
        <f>IF(N785="nulová",J785,0)</f>
        <v>0</v>
      </c>
      <c r="BJ785" s="25" t="s">
        <v>82</v>
      </c>
      <c r="BK785" s="214">
        <f>ROUND(I785*H785,2)</f>
        <v>0</v>
      </c>
      <c r="BL785" s="25" t="s">
        <v>375</v>
      </c>
      <c r="BM785" s="25" t="s">
        <v>10589</v>
      </c>
    </row>
    <row r="786" spans="2:65" s="1" customFormat="1" ht="67.5">
      <c r="B786" s="42"/>
      <c r="C786" s="64"/>
      <c r="D786" s="246" t="s">
        <v>1656</v>
      </c>
      <c r="E786" s="64"/>
      <c r="F786" s="290" t="s">
        <v>10590</v>
      </c>
      <c r="G786" s="64"/>
      <c r="H786" s="64"/>
      <c r="I786" s="173"/>
      <c r="J786" s="64"/>
      <c r="K786" s="64"/>
      <c r="L786" s="62"/>
      <c r="M786" s="291"/>
      <c r="N786" s="43"/>
      <c r="O786" s="43"/>
      <c r="P786" s="43"/>
      <c r="Q786" s="43"/>
      <c r="R786" s="43"/>
      <c r="S786" s="43"/>
      <c r="T786" s="79"/>
      <c r="AT786" s="25" t="s">
        <v>1656</v>
      </c>
      <c r="AU786" s="25" t="s">
        <v>82</v>
      </c>
    </row>
    <row r="787" spans="2:65" s="1" customFormat="1" ht="57" customHeight="1">
      <c r="B787" s="42"/>
      <c r="C787" s="203" t="s">
        <v>9802</v>
      </c>
      <c r="D787" s="203" t="s">
        <v>311</v>
      </c>
      <c r="E787" s="204" t="s">
        <v>10591</v>
      </c>
      <c r="F787" s="205" t="s">
        <v>10542</v>
      </c>
      <c r="G787" s="206" t="s">
        <v>5275</v>
      </c>
      <c r="H787" s="207">
        <v>1</v>
      </c>
      <c r="I787" s="208"/>
      <c r="J787" s="209">
        <f>ROUND(I787*H787,2)</f>
        <v>0</v>
      </c>
      <c r="K787" s="205" t="s">
        <v>21</v>
      </c>
      <c r="L787" s="62"/>
      <c r="M787" s="210" t="s">
        <v>21</v>
      </c>
      <c r="N787" s="211" t="s">
        <v>45</v>
      </c>
      <c r="O787" s="43"/>
      <c r="P787" s="212">
        <f>O787*H787</f>
        <v>0</v>
      </c>
      <c r="Q787" s="212">
        <v>0</v>
      </c>
      <c r="R787" s="212">
        <f>Q787*H787</f>
        <v>0</v>
      </c>
      <c r="S787" s="212">
        <v>0</v>
      </c>
      <c r="T787" s="213">
        <f>S787*H787</f>
        <v>0</v>
      </c>
      <c r="AR787" s="25" t="s">
        <v>375</v>
      </c>
      <c r="AT787" s="25" t="s">
        <v>311</v>
      </c>
      <c r="AU787" s="25" t="s">
        <v>82</v>
      </c>
      <c r="AY787" s="25" t="s">
        <v>308</v>
      </c>
      <c r="BE787" s="214">
        <f>IF(N787="základní",J787,0)</f>
        <v>0</v>
      </c>
      <c r="BF787" s="214">
        <f>IF(N787="snížená",J787,0)</f>
        <v>0</v>
      </c>
      <c r="BG787" s="214">
        <f>IF(N787="zákl. přenesená",J787,0)</f>
        <v>0</v>
      </c>
      <c r="BH787" s="214">
        <f>IF(N787="sníž. přenesená",J787,0)</f>
        <v>0</v>
      </c>
      <c r="BI787" s="214">
        <f>IF(N787="nulová",J787,0)</f>
        <v>0</v>
      </c>
      <c r="BJ787" s="25" t="s">
        <v>82</v>
      </c>
      <c r="BK787" s="214">
        <f>ROUND(I787*H787,2)</f>
        <v>0</v>
      </c>
      <c r="BL787" s="25" t="s">
        <v>375</v>
      </c>
      <c r="BM787" s="25" t="s">
        <v>10592</v>
      </c>
    </row>
    <row r="788" spans="2:65" s="1" customFormat="1" ht="22.5" customHeight="1">
      <c r="B788" s="42"/>
      <c r="C788" s="203" t="s">
        <v>10593</v>
      </c>
      <c r="D788" s="203" t="s">
        <v>311</v>
      </c>
      <c r="E788" s="204" t="s">
        <v>10594</v>
      </c>
      <c r="F788" s="205" t="s">
        <v>10545</v>
      </c>
      <c r="G788" s="206" t="s">
        <v>5275</v>
      </c>
      <c r="H788" s="207">
        <v>33</v>
      </c>
      <c r="I788" s="208"/>
      <c r="J788" s="209">
        <f>ROUND(I788*H788,2)</f>
        <v>0</v>
      </c>
      <c r="K788" s="205" t="s">
        <v>21</v>
      </c>
      <c r="L788" s="62"/>
      <c r="M788" s="210" t="s">
        <v>21</v>
      </c>
      <c r="N788" s="211" t="s">
        <v>45</v>
      </c>
      <c r="O788" s="43"/>
      <c r="P788" s="212">
        <f>O788*H788</f>
        <v>0</v>
      </c>
      <c r="Q788" s="212">
        <v>0</v>
      </c>
      <c r="R788" s="212">
        <f>Q788*H788</f>
        <v>0</v>
      </c>
      <c r="S788" s="212">
        <v>0</v>
      </c>
      <c r="T788" s="213">
        <f>S788*H788</f>
        <v>0</v>
      </c>
      <c r="AR788" s="25" t="s">
        <v>375</v>
      </c>
      <c r="AT788" s="25" t="s">
        <v>311</v>
      </c>
      <c r="AU788" s="25" t="s">
        <v>82</v>
      </c>
      <c r="AY788" s="25" t="s">
        <v>308</v>
      </c>
      <c r="BE788" s="214">
        <f>IF(N788="základní",J788,0)</f>
        <v>0</v>
      </c>
      <c r="BF788" s="214">
        <f>IF(N788="snížená",J788,0)</f>
        <v>0</v>
      </c>
      <c r="BG788" s="214">
        <f>IF(N788="zákl. přenesená",J788,0)</f>
        <v>0</v>
      </c>
      <c r="BH788" s="214">
        <f>IF(N788="sníž. přenesená",J788,0)</f>
        <v>0</v>
      </c>
      <c r="BI788" s="214">
        <f>IF(N788="nulová",J788,0)</f>
        <v>0</v>
      </c>
      <c r="BJ788" s="25" t="s">
        <v>82</v>
      </c>
      <c r="BK788" s="214">
        <f>ROUND(I788*H788,2)</f>
        <v>0</v>
      </c>
      <c r="BL788" s="25" t="s">
        <v>375</v>
      </c>
      <c r="BM788" s="25" t="s">
        <v>10595</v>
      </c>
    </row>
    <row r="789" spans="2:65" s="1" customFormat="1" ht="67.5">
      <c r="B789" s="42"/>
      <c r="C789" s="64"/>
      <c r="D789" s="246" t="s">
        <v>1656</v>
      </c>
      <c r="E789" s="64"/>
      <c r="F789" s="290" t="s">
        <v>10547</v>
      </c>
      <c r="G789" s="64"/>
      <c r="H789" s="64"/>
      <c r="I789" s="173"/>
      <c r="J789" s="64"/>
      <c r="K789" s="64"/>
      <c r="L789" s="62"/>
      <c r="M789" s="291"/>
      <c r="N789" s="43"/>
      <c r="O789" s="43"/>
      <c r="P789" s="43"/>
      <c r="Q789" s="43"/>
      <c r="R789" s="43"/>
      <c r="S789" s="43"/>
      <c r="T789" s="79"/>
      <c r="AT789" s="25" t="s">
        <v>1656</v>
      </c>
      <c r="AU789" s="25" t="s">
        <v>82</v>
      </c>
    </row>
    <row r="790" spans="2:65" s="1" customFormat="1" ht="44.25" customHeight="1">
      <c r="B790" s="42"/>
      <c r="C790" s="203" t="s">
        <v>9805</v>
      </c>
      <c r="D790" s="203" t="s">
        <v>311</v>
      </c>
      <c r="E790" s="204" t="s">
        <v>10596</v>
      </c>
      <c r="F790" s="205" t="s">
        <v>10550</v>
      </c>
      <c r="G790" s="206" t="s">
        <v>5275</v>
      </c>
      <c r="H790" s="207">
        <v>2</v>
      </c>
      <c r="I790" s="208"/>
      <c r="J790" s="209">
        <f>ROUND(I790*H790,2)</f>
        <v>0</v>
      </c>
      <c r="K790" s="205" t="s">
        <v>21</v>
      </c>
      <c r="L790" s="62"/>
      <c r="M790" s="210" t="s">
        <v>21</v>
      </c>
      <c r="N790" s="211" t="s">
        <v>45</v>
      </c>
      <c r="O790" s="43"/>
      <c r="P790" s="212">
        <f>O790*H790</f>
        <v>0</v>
      </c>
      <c r="Q790" s="212">
        <v>0</v>
      </c>
      <c r="R790" s="212">
        <f>Q790*H790</f>
        <v>0</v>
      </c>
      <c r="S790" s="212">
        <v>0</v>
      </c>
      <c r="T790" s="213">
        <f>S790*H790</f>
        <v>0</v>
      </c>
      <c r="AR790" s="25" t="s">
        <v>375</v>
      </c>
      <c r="AT790" s="25" t="s">
        <v>311</v>
      </c>
      <c r="AU790" s="25" t="s">
        <v>82</v>
      </c>
      <c r="AY790" s="25" t="s">
        <v>308</v>
      </c>
      <c r="BE790" s="214">
        <f>IF(N790="základní",J790,0)</f>
        <v>0</v>
      </c>
      <c r="BF790" s="214">
        <f>IF(N790="snížená",J790,0)</f>
        <v>0</v>
      </c>
      <c r="BG790" s="214">
        <f>IF(N790="zákl. přenesená",J790,0)</f>
        <v>0</v>
      </c>
      <c r="BH790" s="214">
        <f>IF(N790="sníž. přenesená",J790,0)</f>
        <v>0</v>
      </c>
      <c r="BI790" s="214">
        <f>IF(N790="nulová",J790,0)</f>
        <v>0</v>
      </c>
      <c r="BJ790" s="25" t="s">
        <v>82</v>
      </c>
      <c r="BK790" s="214">
        <f>ROUND(I790*H790,2)</f>
        <v>0</v>
      </c>
      <c r="BL790" s="25" t="s">
        <v>375</v>
      </c>
      <c r="BM790" s="25" t="s">
        <v>10597</v>
      </c>
    </row>
    <row r="791" spans="2:65" s="1" customFormat="1" ht="27">
      <c r="B791" s="42"/>
      <c r="C791" s="64"/>
      <c r="D791" s="246" t="s">
        <v>1656</v>
      </c>
      <c r="E791" s="64"/>
      <c r="F791" s="290" t="s">
        <v>10552</v>
      </c>
      <c r="G791" s="64"/>
      <c r="H791" s="64"/>
      <c r="I791" s="173"/>
      <c r="J791" s="64"/>
      <c r="K791" s="64"/>
      <c r="L791" s="62"/>
      <c r="M791" s="291"/>
      <c r="N791" s="43"/>
      <c r="O791" s="43"/>
      <c r="P791" s="43"/>
      <c r="Q791" s="43"/>
      <c r="R791" s="43"/>
      <c r="S791" s="43"/>
      <c r="T791" s="79"/>
      <c r="AT791" s="25" t="s">
        <v>1656</v>
      </c>
      <c r="AU791" s="25" t="s">
        <v>82</v>
      </c>
    </row>
    <row r="792" spans="2:65" s="1" customFormat="1" ht="44.25" customHeight="1">
      <c r="B792" s="42"/>
      <c r="C792" s="203" t="s">
        <v>10598</v>
      </c>
      <c r="D792" s="203" t="s">
        <v>311</v>
      </c>
      <c r="E792" s="204" t="s">
        <v>10599</v>
      </c>
      <c r="F792" s="205" t="s">
        <v>10554</v>
      </c>
      <c r="G792" s="206" t="s">
        <v>5275</v>
      </c>
      <c r="H792" s="207">
        <v>9</v>
      </c>
      <c r="I792" s="208"/>
      <c r="J792" s="209">
        <f>ROUND(I792*H792,2)</f>
        <v>0</v>
      </c>
      <c r="K792" s="205" t="s">
        <v>21</v>
      </c>
      <c r="L792" s="62"/>
      <c r="M792" s="210" t="s">
        <v>21</v>
      </c>
      <c r="N792" s="211" t="s">
        <v>45</v>
      </c>
      <c r="O792" s="43"/>
      <c r="P792" s="212">
        <f>O792*H792</f>
        <v>0</v>
      </c>
      <c r="Q792" s="212">
        <v>0</v>
      </c>
      <c r="R792" s="212">
        <f>Q792*H792</f>
        <v>0</v>
      </c>
      <c r="S792" s="212">
        <v>0</v>
      </c>
      <c r="T792" s="213">
        <f>S792*H792</f>
        <v>0</v>
      </c>
      <c r="AR792" s="25" t="s">
        <v>375</v>
      </c>
      <c r="AT792" s="25" t="s">
        <v>311</v>
      </c>
      <c r="AU792" s="25" t="s">
        <v>82</v>
      </c>
      <c r="AY792" s="25" t="s">
        <v>308</v>
      </c>
      <c r="BE792" s="214">
        <f>IF(N792="základní",J792,0)</f>
        <v>0</v>
      </c>
      <c r="BF792" s="214">
        <f>IF(N792="snížená",J792,0)</f>
        <v>0</v>
      </c>
      <c r="BG792" s="214">
        <f>IF(N792="zákl. přenesená",J792,0)</f>
        <v>0</v>
      </c>
      <c r="BH792" s="214">
        <f>IF(N792="sníž. přenesená",J792,0)</f>
        <v>0</v>
      </c>
      <c r="BI792" s="214">
        <f>IF(N792="nulová",J792,0)</f>
        <v>0</v>
      </c>
      <c r="BJ792" s="25" t="s">
        <v>82</v>
      </c>
      <c r="BK792" s="214">
        <f>ROUND(I792*H792,2)</f>
        <v>0</v>
      </c>
      <c r="BL792" s="25" t="s">
        <v>375</v>
      </c>
      <c r="BM792" s="25" t="s">
        <v>10600</v>
      </c>
    </row>
    <row r="793" spans="2:65" s="1" customFormat="1" ht="27">
      <c r="B793" s="42"/>
      <c r="C793" s="64"/>
      <c r="D793" s="246" t="s">
        <v>1656</v>
      </c>
      <c r="E793" s="64"/>
      <c r="F793" s="290" t="s">
        <v>10552</v>
      </c>
      <c r="G793" s="64"/>
      <c r="H793" s="64"/>
      <c r="I793" s="173"/>
      <c r="J793" s="64"/>
      <c r="K793" s="64"/>
      <c r="L793" s="62"/>
      <c r="M793" s="291"/>
      <c r="N793" s="43"/>
      <c r="O793" s="43"/>
      <c r="P793" s="43"/>
      <c r="Q793" s="43"/>
      <c r="R793" s="43"/>
      <c r="S793" s="43"/>
      <c r="T793" s="79"/>
      <c r="AT793" s="25" t="s">
        <v>1656</v>
      </c>
      <c r="AU793" s="25" t="s">
        <v>82</v>
      </c>
    </row>
    <row r="794" spans="2:65" s="1" customFormat="1" ht="31.5" customHeight="1">
      <c r="B794" s="42"/>
      <c r="C794" s="203" t="s">
        <v>9808</v>
      </c>
      <c r="D794" s="203" t="s">
        <v>311</v>
      </c>
      <c r="E794" s="204" t="s">
        <v>10601</v>
      </c>
      <c r="F794" s="205" t="s">
        <v>10558</v>
      </c>
      <c r="G794" s="206" t="s">
        <v>5275</v>
      </c>
      <c r="H794" s="207">
        <v>1</v>
      </c>
      <c r="I794" s="208"/>
      <c r="J794" s="209">
        <f>ROUND(I794*H794,2)</f>
        <v>0</v>
      </c>
      <c r="K794" s="205" t="s">
        <v>21</v>
      </c>
      <c r="L794" s="62"/>
      <c r="M794" s="210" t="s">
        <v>21</v>
      </c>
      <c r="N794" s="211" t="s">
        <v>45</v>
      </c>
      <c r="O794" s="43"/>
      <c r="P794" s="212">
        <f>O794*H794</f>
        <v>0</v>
      </c>
      <c r="Q794" s="212">
        <v>0</v>
      </c>
      <c r="R794" s="212">
        <f>Q794*H794</f>
        <v>0</v>
      </c>
      <c r="S794" s="212">
        <v>0</v>
      </c>
      <c r="T794" s="213">
        <f>S794*H794</f>
        <v>0</v>
      </c>
      <c r="AR794" s="25" t="s">
        <v>375</v>
      </c>
      <c r="AT794" s="25" t="s">
        <v>311</v>
      </c>
      <c r="AU794" s="25" t="s">
        <v>82</v>
      </c>
      <c r="AY794" s="25" t="s">
        <v>308</v>
      </c>
      <c r="BE794" s="214">
        <f>IF(N794="základní",J794,0)</f>
        <v>0</v>
      </c>
      <c r="BF794" s="214">
        <f>IF(N794="snížená",J794,0)</f>
        <v>0</v>
      </c>
      <c r="BG794" s="214">
        <f>IF(N794="zákl. přenesená",J794,0)</f>
        <v>0</v>
      </c>
      <c r="BH794" s="214">
        <f>IF(N794="sníž. přenesená",J794,0)</f>
        <v>0</v>
      </c>
      <c r="BI794" s="214">
        <f>IF(N794="nulová",J794,0)</f>
        <v>0</v>
      </c>
      <c r="BJ794" s="25" t="s">
        <v>82</v>
      </c>
      <c r="BK794" s="214">
        <f>ROUND(I794*H794,2)</f>
        <v>0</v>
      </c>
      <c r="BL794" s="25" t="s">
        <v>375</v>
      </c>
      <c r="BM794" s="25" t="s">
        <v>10602</v>
      </c>
    </row>
    <row r="795" spans="2:65" s="1" customFormat="1" ht="22.5" customHeight="1">
      <c r="B795" s="42"/>
      <c r="C795" s="203" t="s">
        <v>10603</v>
      </c>
      <c r="D795" s="203" t="s">
        <v>311</v>
      </c>
      <c r="E795" s="204" t="s">
        <v>10604</v>
      </c>
      <c r="F795" s="205" t="s">
        <v>10561</v>
      </c>
      <c r="G795" s="206" t="s">
        <v>5275</v>
      </c>
      <c r="H795" s="207">
        <v>3</v>
      </c>
      <c r="I795" s="208"/>
      <c r="J795" s="209">
        <f>ROUND(I795*H795,2)</f>
        <v>0</v>
      </c>
      <c r="K795" s="205" t="s">
        <v>21</v>
      </c>
      <c r="L795" s="62"/>
      <c r="M795" s="210" t="s">
        <v>21</v>
      </c>
      <c r="N795" s="211" t="s">
        <v>45</v>
      </c>
      <c r="O795" s="43"/>
      <c r="P795" s="212">
        <f>O795*H795</f>
        <v>0</v>
      </c>
      <c r="Q795" s="212">
        <v>0</v>
      </c>
      <c r="R795" s="212">
        <f>Q795*H795</f>
        <v>0</v>
      </c>
      <c r="S795" s="212">
        <v>0</v>
      </c>
      <c r="T795" s="213">
        <f>S795*H795</f>
        <v>0</v>
      </c>
      <c r="AR795" s="25" t="s">
        <v>375</v>
      </c>
      <c r="AT795" s="25" t="s">
        <v>311</v>
      </c>
      <c r="AU795" s="25" t="s">
        <v>82</v>
      </c>
      <c r="AY795" s="25" t="s">
        <v>308</v>
      </c>
      <c r="BE795" s="214">
        <f>IF(N795="základní",J795,0)</f>
        <v>0</v>
      </c>
      <c r="BF795" s="214">
        <f>IF(N795="snížená",J795,0)</f>
        <v>0</v>
      </c>
      <c r="BG795" s="214">
        <f>IF(N795="zákl. přenesená",J795,0)</f>
        <v>0</v>
      </c>
      <c r="BH795" s="214">
        <f>IF(N795="sníž. přenesená",J795,0)</f>
        <v>0</v>
      </c>
      <c r="BI795" s="214">
        <f>IF(N795="nulová",J795,0)</f>
        <v>0</v>
      </c>
      <c r="BJ795" s="25" t="s">
        <v>82</v>
      </c>
      <c r="BK795" s="214">
        <f>ROUND(I795*H795,2)</f>
        <v>0</v>
      </c>
      <c r="BL795" s="25" t="s">
        <v>375</v>
      </c>
      <c r="BM795" s="25" t="s">
        <v>10605</v>
      </c>
    </row>
    <row r="796" spans="2:65" s="1" customFormat="1" ht="81">
      <c r="B796" s="42"/>
      <c r="C796" s="64"/>
      <c r="D796" s="246" t="s">
        <v>1656</v>
      </c>
      <c r="E796" s="64"/>
      <c r="F796" s="290" t="s">
        <v>10563</v>
      </c>
      <c r="G796" s="64"/>
      <c r="H796" s="64"/>
      <c r="I796" s="173"/>
      <c r="J796" s="64"/>
      <c r="K796" s="64"/>
      <c r="L796" s="62"/>
      <c r="M796" s="291"/>
      <c r="N796" s="43"/>
      <c r="O796" s="43"/>
      <c r="P796" s="43"/>
      <c r="Q796" s="43"/>
      <c r="R796" s="43"/>
      <c r="S796" s="43"/>
      <c r="T796" s="79"/>
      <c r="AT796" s="25" t="s">
        <v>1656</v>
      </c>
      <c r="AU796" s="25" t="s">
        <v>82</v>
      </c>
    </row>
    <row r="797" spans="2:65" s="1" customFormat="1" ht="31.5" customHeight="1">
      <c r="B797" s="42"/>
      <c r="C797" s="203" t="s">
        <v>9811</v>
      </c>
      <c r="D797" s="203" t="s">
        <v>311</v>
      </c>
      <c r="E797" s="204" t="s">
        <v>10606</v>
      </c>
      <c r="F797" s="205" t="s">
        <v>10566</v>
      </c>
      <c r="G797" s="206" t="s">
        <v>5275</v>
      </c>
      <c r="H797" s="207">
        <v>6</v>
      </c>
      <c r="I797" s="208"/>
      <c r="J797" s="209">
        <f t="shared" ref="J797:J802" si="270">ROUND(I797*H797,2)</f>
        <v>0</v>
      </c>
      <c r="K797" s="205" t="s">
        <v>21</v>
      </c>
      <c r="L797" s="62"/>
      <c r="M797" s="210" t="s">
        <v>21</v>
      </c>
      <c r="N797" s="211" t="s">
        <v>45</v>
      </c>
      <c r="O797" s="43"/>
      <c r="P797" s="212">
        <f t="shared" ref="P797:P802" si="271">O797*H797</f>
        <v>0</v>
      </c>
      <c r="Q797" s="212">
        <v>0</v>
      </c>
      <c r="R797" s="212">
        <f t="shared" ref="R797:R802" si="272">Q797*H797</f>
        <v>0</v>
      </c>
      <c r="S797" s="212">
        <v>0</v>
      </c>
      <c r="T797" s="213">
        <f t="shared" ref="T797:T802" si="273">S797*H797</f>
        <v>0</v>
      </c>
      <c r="AR797" s="25" t="s">
        <v>375</v>
      </c>
      <c r="AT797" s="25" t="s">
        <v>311</v>
      </c>
      <c r="AU797" s="25" t="s">
        <v>82</v>
      </c>
      <c r="AY797" s="25" t="s">
        <v>308</v>
      </c>
      <c r="BE797" s="214">
        <f t="shared" ref="BE797:BE802" si="274">IF(N797="základní",J797,0)</f>
        <v>0</v>
      </c>
      <c r="BF797" s="214">
        <f t="shared" ref="BF797:BF802" si="275">IF(N797="snížená",J797,0)</f>
        <v>0</v>
      </c>
      <c r="BG797" s="214">
        <f t="shared" ref="BG797:BG802" si="276">IF(N797="zákl. přenesená",J797,0)</f>
        <v>0</v>
      </c>
      <c r="BH797" s="214">
        <f t="shared" ref="BH797:BH802" si="277">IF(N797="sníž. přenesená",J797,0)</f>
        <v>0</v>
      </c>
      <c r="BI797" s="214">
        <f t="shared" ref="BI797:BI802" si="278">IF(N797="nulová",J797,0)</f>
        <v>0</v>
      </c>
      <c r="BJ797" s="25" t="s">
        <v>82</v>
      </c>
      <c r="BK797" s="214">
        <f t="shared" ref="BK797:BK802" si="279">ROUND(I797*H797,2)</f>
        <v>0</v>
      </c>
      <c r="BL797" s="25" t="s">
        <v>375</v>
      </c>
      <c r="BM797" s="25" t="s">
        <v>10607</v>
      </c>
    </row>
    <row r="798" spans="2:65" s="1" customFormat="1" ht="31.5" customHeight="1">
      <c r="B798" s="42"/>
      <c r="C798" s="203" t="s">
        <v>10608</v>
      </c>
      <c r="D798" s="203" t="s">
        <v>311</v>
      </c>
      <c r="E798" s="204" t="s">
        <v>10609</v>
      </c>
      <c r="F798" s="205" t="s">
        <v>10569</v>
      </c>
      <c r="G798" s="206" t="s">
        <v>5275</v>
      </c>
      <c r="H798" s="207">
        <v>11</v>
      </c>
      <c r="I798" s="208"/>
      <c r="J798" s="209">
        <f t="shared" si="270"/>
        <v>0</v>
      </c>
      <c r="K798" s="205" t="s">
        <v>21</v>
      </c>
      <c r="L798" s="62"/>
      <c r="M798" s="210" t="s">
        <v>21</v>
      </c>
      <c r="N798" s="211" t="s">
        <v>45</v>
      </c>
      <c r="O798" s="43"/>
      <c r="P798" s="212">
        <f t="shared" si="271"/>
        <v>0</v>
      </c>
      <c r="Q798" s="212">
        <v>0</v>
      </c>
      <c r="R798" s="212">
        <f t="shared" si="272"/>
        <v>0</v>
      </c>
      <c r="S798" s="212">
        <v>0</v>
      </c>
      <c r="T798" s="213">
        <f t="shared" si="273"/>
        <v>0</v>
      </c>
      <c r="AR798" s="25" t="s">
        <v>375</v>
      </c>
      <c r="AT798" s="25" t="s">
        <v>311</v>
      </c>
      <c r="AU798" s="25" t="s">
        <v>82</v>
      </c>
      <c r="AY798" s="25" t="s">
        <v>308</v>
      </c>
      <c r="BE798" s="214">
        <f t="shared" si="274"/>
        <v>0</v>
      </c>
      <c r="BF798" s="214">
        <f t="shared" si="275"/>
        <v>0</v>
      </c>
      <c r="BG798" s="214">
        <f t="shared" si="276"/>
        <v>0</v>
      </c>
      <c r="BH798" s="214">
        <f t="shared" si="277"/>
        <v>0</v>
      </c>
      <c r="BI798" s="214">
        <f t="shared" si="278"/>
        <v>0</v>
      </c>
      <c r="BJ798" s="25" t="s">
        <v>82</v>
      </c>
      <c r="BK798" s="214">
        <f t="shared" si="279"/>
        <v>0</v>
      </c>
      <c r="BL798" s="25" t="s">
        <v>375</v>
      </c>
      <c r="BM798" s="25" t="s">
        <v>10610</v>
      </c>
    </row>
    <row r="799" spans="2:65" s="1" customFormat="1" ht="44.25" customHeight="1">
      <c r="B799" s="42"/>
      <c r="C799" s="203" t="s">
        <v>9814</v>
      </c>
      <c r="D799" s="203" t="s">
        <v>311</v>
      </c>
      <c r="E799" s="204" t="s">
        <v>10611</v>
      </c>
      <c r="F799" s="205" t="s">
        <v>10573</v>
      </c>
      <c r="G799" s="206" t="s">
        <v>5275</v>
      </c>
      <c r="H799" s="207">
        <v>1</v>
      </c>
      <c r="I799" s="208"/>
      <c r="J799" s="209">
        <f t="shared" si="270"/>
        <v>0</v>
      </c>
      <c r="K799" s="205" t="s">
        <v>21</v>
      </c>
      <c r="L799" s="62"/>
      <c r="M799" s="210" t="s">
        <v>21</v>
      </c>
      <c r="N799" s="211" t="s">
        <v>45</v>
      </c>
      <c r="O799" s="43"/>
      <c r="P799" s="212">
        <f t="shared" si="271"/>
        <v>0</v>
      </c>
      <c r="Q799" s="212">
        <v>0</v>
      </c>
      <c r="R799" s="212">
        <f t="shared" si="272"/>
        <v>0</v>
      </c>
      <c r="S799" s="212">
        <v>0</v>
      </c>
      <c r="T799" s="213">
        <f t="shared" si="273"/>
        <v>0</v>
      </c>
      <c r="AR799" s="25" t="s">
        <v>375</v>
      </c>
      <c r="AT799" s="25" t="s">
        <v>311</v>
      </c>
      <c r="AU799" s="25" t="s">
        <v>82</v>
      </c>
      <c r="AY799" s="25" t="s">
        <v>308</v>
      </c>
      <c r="BE799" s="214">
        <f t="shared" si="274"/>
        <v>0</v>
      </c>
      <c r="BF799" s="214">
        <f t="shared" si="275"/>
        <v>0</v>
      </c>
      <c r="BG799" s="214">
        <f t="shared" si="276"/>
        <v>0</v>
      </c>
      <c r="BH799" s="214">
        <f t="shared" si="277"/>
        <v>0</v>
      </c>
      <c r="BI799" s="214">
        <f t="shared" si="278"/>
        <v>0</v>
      </c>
      <c r="BJ799" s="25" t="s">
        <v>82</v>
      </c>
      <c r="BK799" s="214">
        <f t="shared" si="279"/>
        <v>0</v>
      </c>
      <c r="BL799" s="25" t="s">
        <v>375</v>
      </c>
      <c r="BM799" s="25" t="s">
        <v>10612</v>
      </c>
    </row>
    <row r="800" spans="2:65" s="1" customFormat="1" ht="31.5" customHeight="1">
      <c r="B800" s="42"/>
      <c r="C800" s="203" t="s">
        <v>10613</v>
      </c>
      <c r="D800" s="203" t="s">
        <v>311</v>
      </c>
      <c r="E800" s="204" t="s">
        <v>10614</v>
      </c>
      <c r="F800" s="205" t="s">
        <v>10576</v>
      </c>
      <c r="G800" s="206" t="s">
        <v>5275</v>
      </c>
      <c r="H800" s="207">
        <v>1</v>
      </c>
      <c r="I800" s="208"/>
      <c r="J800" s="209">
        <f t="shared" si="270"/>
        <v>0</v>
      </c>
      <c r="K800" s="205" t="s">
        <v>21</v>
      </c>
      <c r="L800" s="62"/>
      <c r="M800" s="210" t="s">
        <v>21</v>
      </c>
      <c r="N800" s="211" t="s">
        <v>45</v>
      </c>
      <c r="O800" s="43"/>
      <c r="P800" s="212">
        <f t="shared" si="271"/>
        <v>0</v>
      </c>
      <c r="Q800" s="212">
        <v>0</v>
      </c>
      <c r="R800" s="212">
        <f t="shared" si="272"/>
        <v>0</v>
      </c>
      <c r="S800" s="212">
        <v>0</v>
      </c>
      <c r="T800" s="213">
        <f t="shared" si="273"/>
        <v>0</v>
      </c>
      <c r="AR800" s="25" t="s">
        <v>375</v>
      </c>
      <c r="AT800" s="25" t="s">
        <v>311</v>
      </c>
      <c r="AU800" s="25" t="s">
        <v>82</v>
      </c>
      <c r="AY800" s="25" t="s">
        <v>308</v>
      </c>
      <c r="BE800" s="214">
        <f t="shared" si="274"/>
        <v>0</v>
      </c>
      <c r="BF800" s="214">
        <f t="shared" si="275"/>
        <v>0</v>
      </c>
      <c r="BG800" s="214">
        <f t="shared" si="276"/>
        <v>0</v>
      </c>
      <c r="BH800" s="214">
        <f t="shared" si="277"/>
        <v>0</v>
      </c>
      <c r="BI800" s="214">
        <f t="shared" si="278"/>
        <v>0</v>
      </c>
      <c r="BJ800" s="25" t="s">
        <v>82</v>
      </c>
      <c r="BK800" s="214">
        <f t="shared" si="279"/>
        <v>0</v>
      </c>
      <c r="BL800" s="25" t="s">
        <v>375</v>
      </c>
      <c r="BM800" s="25" t="s">
        <v>10615</v>
      </c>
    </row>
    <row r="801" spans="2:65" s="1" customFormat="1" ht="22.5" customHeight="1">
      <c r="B801" s="42"/>
      <c r="C801" s="203" t="s">
        <v>9817</v>
      </c>
      <c r="D801" s="203" t="s">
        <v>311</v>
      </c>
      <c r="E801" s="204" t="s">
        <v>10616</v>
      </c>
      <c r="F801" s="205" t="s">
        <v>10580</v>
      </c>
      <c r="G801" s="206" t="s">
        <v>5275</v>
      </c>
      <c r="H801" s="207">
        <v>1</v>
      </c>
      <c r="I801" s="208"/>
      <c r="J801" s="209">
        <f t="shared" si="270"/>
        <v>0</v>
      </c>
      <c r="K801" s="205" t="s">
        <v>21</v>
      </c>
      <c r="L801" s="62"/>
      <c r="M801" s="210" t="s">
        <v>21</v>
      </c>
      <c r="N801" s="211" t="s">
        <v>45</v>
      </c>
      <c r="O801" s="43"/>
      <c r="P801" s="212">
        <f t="shared" si="271"/>
        <v>0</v>
      </c>
      <c r="Q801" s="212">
        <v>0</v>
      </c>
      <c r="R801" s="212">
        <f t="shared" si="272"/>
        <v>0</v>
      </c>
      <c r="S801" s="212">
        <v>0</v>
      </c>
      <c r="T801" s="213">
        <f t="shared" si="273"/>
        <v>0</v>
      </c>
      <c r="AR801" s="25" t="s">
        <v>375</v>
      </c>
      <c r="AT801" s="25" t="s">
        <v>311</v>
      </c>
      <c r="AU801" s="25" t="s">
        <v>82</v>
      </c>
      <c r="AY801" s="25" t="s">
        <v>308</v>
      </c>
      <c r="BE801" s="214">
        <f t="shared" si="274"/>
        <v>0</v>
      </c>
      <c r="BF801" s="214">
        <f t="shared" si="275"/>
        <v>0</v>
      </c>
      <c r="BG801" s="214">
        <f t="shared" si="276"/>
        <v>0</v>
      </c>
      <c r="BH801" s="214">
        <f t="shared" si="277"/>
        <v>0</v>
      </c>
      <c r="BI801" s="214">
        <f t="shared" si="278"/>
        <v>0</v>
      </c>
      <c r="BJ801" s="25" t="s">
        <v>82</v>
      </c>
      <c r="BK801" s="214">
        <f t="shared" si="279"/>
        <v>0</v>
      </c>
      <c r="BL801" s="25" t="s">
        <v>375</v>
      </c>
      <c r="BM801" s="25" t="s">
        <v>10617</v>
      </c>
    </row>
    <row r="802" spans="2:65" s="1" customFormat="1" ht="22.5" customHeight="1">
      <c r="B802" s="42"/>
      <c r="C802" s="203" t="s">
        <v>10618</v>
      </c>
      <c r="D802" s="203" t="s">
        <v>311</v>
      </c>
      <c r="E802" s="204" t="s">
        <v>10619</v>
      </c>
      <c r="F802" s="205" t="s">
        <v>10583</v>
      </c>
      <c r="G802" s="206" t="s">
        <v>5275</v>
      </c>
      <c r="H802" s="207">
        <v>1</v>
      </c>
      <c r="I802" s="208"/>
      <c r="J802" s="209">
        <f t="shared" si="270"/>
        <v>0</v>
      </c>
      <c r="K802" s="205" t="s">
        <v>21</v>
      </c>
      <c r="L802" s="62"/>
      <c r="M802" s="210" t="s">
        <v>21</v>
      </c>
      <c r="N802" s="211" t="s">
        <v>45</v>
      </c>
      <c r="O802" s="43"/>
      <c r="P802" s="212">
        <f t="shared" si="271"/>
        <v>0</v>
      </c>
      <c r="Q802" s="212">
        <v>0</v>
      </c>
      <c r="R802" s="212">
        <f t="shared" si="272"/>
        <v>0</v>
      </c>
      <c r="S802" s="212">
        <v>0</v>
      </c>
      <c r="T802" s="213">
        <f t="shared" si="273"/>
        <v>0</v>
      </c>
      <c r="AR802" s="25" t="s">
        <v>375</v>
      </c>
      <c r="AT802" s="25" t="s">
        <v>311</v>
      </c>
      <c r="AU802" s="25" t="s">
        <v>82</v>
      </c>
      <c r="AY802" s="25" t="s">
        <v>308</v>
      </c>
      <c r="BE802" s="214">
        <f t="shared" si="274"/>
        <v>0</v>
      </c>
      <c r="BF802" s="214">
        <f t="shared" si="275"/>
        <v>0</v>
      </c>
      <c r="BG802" s="214">
        <f t="shared" si="276"/>
        <v>0</v>
      </c>
      <c r="BH802" s="214">
        <f t="shared" si="277"/>
        <v>0</v>
      </c>
      <c r="BI802" s="214">
        <f t="shared" si="278"/>
        <v>0</v>
      </c>
      <c r="BJ802" s="25" t="s">
        <v>82</v>
      </c>
      <c r="BK802" s="214">
        <f t="shared" si="279"/>
        <v>0</v>
      </c>
      <c r="BL802" s="25" t="s">
        <v>375</v>
      </c>
      <c r="BM802" s="25" t="s">
        <v>10620</v>
      </c>
    </row>
    <row r="803" spans="2:65" s="11" customFormat="1" ht="37.35" customHeight="1">
      <c r="B803" s="186"/>
      <c r="C803" s="187"/>
      <c r="D803" s="200" t="s">
        <v>73</v>
      </c>
      <c r="E803" s="296" t="s">
        <v>10621</v>
      </c>
      <c r="F803" s="296" t="s">
        <v>10622</v>
      </c>
      <c r="G803" s="187"/>
      <c r="H803" s="187"/>
      <c r="I803" s="190"/>
      <c r="J803" s="297">
        <f>BK803</f>
        <v>0</v>
      </c>
      <c r="K803" s="187"/>
      <c r="L803" s="192"/>
      <c r="M803" s="193"/>
      <c r="N803" s="194"/>
      <c r="O803" s="194"/>
      <c r="P803" s="195">
        <f>SUM(P804:P880)</f>
        <v>0</v>
      </c>
      <c r="Q803" s="194"/>
      <c r="R803" s="195">
        <f>SUM(R804:R880)</f>
        <v>0</v>
      </c>
      <c r="S803" s="194"/>
      <c r="T803" s="196">
        <f>SUM(T804:T880)</f>
        <v>0</v>
      </c>
      <c r="AR803" s="197" t="s">
        <v>84</v>
      </c>
      <c r="AT803" s="198" t="s">
        <v>73</v>
      </c>
      <c r="AU803" s="198" t="s">
        <v>74</v>
      </c>
      <c r="AY803" s="197" t="s">
        <v>308</v>
      </c>
      <c r="BK803" s="199">
        <f>SUM(BK804:BK880)</f>
        <v>0</v>
      </c>
    </row>
    <row r="804" spans="2:65" s="1" customFormat="1" ht="22.5" customHeight="1">
      <c r="B804" s="42"/>
      <c r="C804" s="277" t="s">
        <v>9820</v>
      </c>
      <c r="D804" s="277" t="s">
        <v>1079</v>
      </c>
      <c r="E804" s="278" t="s">
        <v>10623</v>
      </c>
      <c r="F804" s="279" t="s">
        <v>10624</v>
      </c>
      <c r="G804" s="280" t="s">
        <v>5275</v>
      </c>
      <c r="H804" s="281">
        <v>9</v>
      </c>
      <c r="I804" s="282"/>
      <c r="J804" s="283">
        <f t="shared" ref="J804:J835" si="280">ROUND(I804*H804,2)</f>
        <v>0</v>
      </c>
      <c r="K804" s="279" t="s">
        <v>21</v>
      </c>
      <c r="L804" s="284"/>
      <c r="M804" s="285" t="s">
        <v>21</v>
      </c>
      <c r="N804" s="286" t="s">
        <v>45</v>
      </c>
      <c r="O804" s="43"/>
      <c r="P804" s="212">
        <f t="shared" ref="P804:P835" si="281">O804*H804</f>
        <v>0</v>
      </c>
      <c r="Q804" s="212">
        <v>0</v>
      </c>
      <c r="R804" s="212">
        <f t="shared" ref="R804:R835" si="282">Q804*H804</f>
        <v>0</v>
      </c>
      <c r="S804" s="212">
        <v>0</v>
      </c>
      <c r="T804" s="213">
        <f t="shared" ref="T804:T835" si="283">S804*H804</f>
        <v>0</v>
      </c>
      <c r="AR804" s="25" t="s">
        <v>619</v>
      </c>
      <c r="AT804" s="25" t="s">
        <v>1079</v>
      </c>
      <c r="AU804" s="25" t="s">
        <v>82</v>
      </c>
      <c r="AY804" s="25" t="s">
        <v>308</v>
      </c>
      <c r="BE804" s="214">
        <f t="shared" ref="BE804:BE835" si="284">IF(N804="základní",J804,0)</f>
        <v>0</v>
      </c>
      <c r="BF804" s="214">
        <f t="shared" ref="BF804:BF835" si="285">IF(N804="snížená",J804,0)</f>
        <v>0</v>
      </c>
      <c r="BG804" s="214">
        <f t="shared" ref="BG804:BG835" si="286">IF(N804="zákl. přenesená",J804,0)</f>
        <v>0</v>
      </c>
      <c r="BH804" s="214">
        <f t="shared" ref="BH804:BH835" si="287">IF(N804="sníž. přenesená",J804,0)</f>
        <v>0</v>
      </c>
      <c r="BI804" s="214">
        <f t="shared" ref="BI804:BI835" si="288">IF(N804="nulová",J804,0)</f>
        <v>0</v>
      </c>
      <c r="BJ804" s="25" t="s">
        <v>82</v>
      </c>
      <c r="BK804" s="214">
        <f t="shared" ref="BK804:BK835" si="289">ROUND(I804*H804,2)</f>
        <v>0</v>
      </c>
      <c r="BL804" s="25" t="s">
        <v>375</v>
      </c>
      <c r="BM804" s="25" t="s">
        <v>10625</v>
      </c>
    </row>
    <row r="805" spans="2:65" s="1" customFormat="1" ht="22.5" customHeight="1">
      <c r="B805" s="42"/>
      <c r="C805" s="277" t="s">
        <v>10626</v>
      </c>
      <c r="D805" s="277" t="s">
        <v>1079</v>
      </c>
      <c r="E805" s="278" t="s">
        <v>10627</v>
      </c>
      <c r="F805" s="279" t="s">
        <v>10628</v>
      </c>
      <c r="G805" s="280" t="s">
        <v>5275</v>
      </c>
      <c r="H805" s="281">
        <v>31</v>
      </c>
      <c r="I805" s="282"/>
      <c r="J805" s="283">
        <f t="shared" si="280"/>
        <v>0</v>
      </c>
      <c r="K805" s="279" t="s">
        <v>21</v>
      </c>
      <c r="L805" s="284"/>
      <c r="M805" s="285" t="s">
        <v>21</v>
      </c>
      <c r="N805" s="286" t="s">
        <v>45</v>
      </c>
      <c r="O805" s="43"/>
      <c r="P805" s="212">
        <f t="shared" si="281"/>
        <v>0</v>
      </c>
      <c r="Q805" s="212">
        <v>0</v>
      </c>
      <c r="R805" s="212">
        <f t="shared" si="282"/>
        <v>0</v>
      </c>
      <c r="S805" s="212">
        <v>0</v>
      </c>
      <c r="T805" s="213">
        <f t="shared" si="283"/>
        <v>0</v>
      </c>
      <c r="AR805" s="25" t="s">
        <v>619</v>
      </c>
      <c r="AT805" s="25" t="s">
        <v>1079</v>
      </c>
      <c r="AU805" s="25" t="s">
        <v>82</v>
      </c>
      <c r="AY805" s="25" t="s">
        <v>308</v>
      </c>
      <c r="BE805" s="214">
        <f t="shared" si="284"/>
        <v>0</v>
      </c>
      <c r="BF805" s="214">
        <f t="shared" si="285"/>
        <v>0</v>
      </c>
      <c r="BG805" s="214">
        <f t="shared" si="286"/>
        <v>0</v>
      </c>
      <c r="BH805" s="214">
        <f t="shared" si="287"/>
        <v>0</v>
      </c>
      <c r="BI805" s="214">
        <f t="shared" si="288"/>
        <v>0</v>
      </c>
      <c r="BJ805" s="25" t="s">
        <v>82</v>
      </c>
      <c r="BK805" s="214">
        <f t="shared" si="289"/>
        <v>0</v>
      </c>
      <c r="BL805" s="25" t="s">
        <v>375</v>
      </c>
      <c r="BM805" s="25" t="s">
        <v>10629</v>
      </c>
    </row>
    <row r="806" spans="2:65" s="1" customFormat="1" ht="22.5" customHeight="1">
      <c r="B806" s="42"/>
      <c r="C806" s="277" t="s">
        <v>9823</v>
      </c>
      <c r="D806" s="277" t="s">
        <v>1079</v>
      </c>
      <c r="E806" s="278" t="s">
        <v>10630</v>
      </c>
      <c r="F806" s="279" t="s">
        <v>10631</v>
      </c>
      <c r="G806" s="280" t="s">
        <v>5275</v>
      </c>
      <c r="H806" s="281">
        <v>1</v>
      </c>
      <c r="I806" s="282"/>
      <c r="J806" s="283">
        <f t="shared" si="280"/>
        <v>0</v>
      </c>
      <c r="K806" s="279" t="s">
        <v>21</v>
      </c>
      <c r="L806" s="284"/>
      <c r="M806" s="285" t="s">
        <v>21</v>
      </c>
      <c r="N806" s="286" t="s">
        <v>45</v>
      </c>
      <c r="O806" s="43"/>
      <c r="P806" s="212">
        <f t="shared" si="281"/>
        <v>0</v>
      </c>
      <c r="Q806" s="212">
        <v>0</v>
      </c>
      <c r="R806" s="212">
        <f t="shared" si="282"/>
        <v>0</v>
      </c>
      <c r="S806" s="212">
        <v>0</v>
      </c>
      <c r="T806" s="213">
        <f t="shared" si="283"/>
        <v>0</v>
      </c>
      <c r="AR806" s="25" t="s">
        <v>619</v>
      </c>
      <c r="AT806" s="25" t="s">
        <v>1079</v>
      </c>
      <c r="AU806" s="25" t="s">
        <v>82</v>
      </c>
      <c r="AY806" s="25" t="s">
        <v>308</v>
      </c>
      <c r="BE806" s="214">
        <f t="shared" si="284"/>
        <v>0</v>
      </c>
      <c r="BF806" s="214">
        <f t="shared" si="285"/>
        <v>0</v>
      </c>
      <c r="BG806" s="214">
        <f t="shared" si="286"/>
        <v>0</v>
      </c>
      <c r="BH806" s="214">
        <f t="shared" si="287"/>
        <v>0</v>
      </c>
      <c r="BI806" s="214">
        <f t="shared" si="288"/>
        <v>0</v>
      </c>
      <c r="BJ806" s="25" t="s">
        <v>82</v>
      </c>
      <c r="BK806" s="214">
        <f t="shared" si="289"/>
        <v>0</v>
      </c>
      <c r="BL806" s="25" t="s">
        <v>375</v>
      </c>
      <c r="BM806" s="25" t="s">
        <v>10632</v>
      </c>
    </row>
    <row r="807" spans="2:65" s="1" customFormat="1" ht="22.5" customHeight="1">
      <c r="B807" s="42"/>
      <c r="C807" s="277" t="s">
        <v>10633</v>
      </c>
      <c r="D807" s="277" t="s">
        <v>1079</v>
      </c>
      <c r="E807" s="278" t="s">
        <v>10634</v>
      </c>
      <c r="F807" s="279" t="s">
        <v>10635</v>
      </c>
      <c r="G807" s="280" t="s">
        <v>5275</v>
      </c>
      <c r="H807" s="281">
        <v>1</v>
      </c>
      <c r="I807" s="282"/>
      <c r="J807" s="283">
        <f t="shared" si="280"/>
        <v>0</v>
      </c>
      <c r="K807" s="279" t="s">
        <v>21</v>
      </c>
      <c r="L807" s="284"/>
      <c r="M807" s="285" t="s">
        <v>21</v>
      </c>
      <c r="N807" s="286" t="s">
        <v>45</v>
      </c>
      <c r="O807" s="43"/>
      <c r="P807" s="212">
        <f t="shared" si="281"/>
        <v>0</v>
      </c>
      <c r="Q807" s="212">
        <v>0</v>
      </c>
      <c r="R807" s="212">
        <f t="shared" si="282"/>
        <v>0</v>
      </c>
      <c r="S807" s="212">
        <v>0</v>
      </c>
      <c r="T807" s="213">
        <f t="shared" si="283"/>
        <v>0</v>
      </c>
      <c r="AR807" s="25" t="s">
        <v>619</v>
      </c>
      <c r="AT807" s="25" t="s">
        <v>1079</v>
      </c>
      <c r="AU807" s="25" t="s">
        <v>82</v>
      </c>
      <c r="AY807" s="25" t="s">
        <v>308</v>
      </c>
      <c r="BE807" s="214">
        <f t="shared" si="284"/>
        <v>0</v>
      </c>
      <c r="BF807" s="214">
        <f t="shared" si="285"/>
        <v>0</v>
      </c>
      <c r="BG807" s="214">
        <f t="shared" si="286"/>
        <v>0</v>
      </c>
      <c r="BH807" s="214">
        <f t="shared" si="287"/>
        <v>0</v>
      </c>
      <c r="BI807" s="214">
        <f t="shared" si="288"/>
        <v>0</v>
      </c>
      <c r="BJ807" s="25" t="s">
        <v>82</v>
      </c>
      <c r="BK807" s="214">
        <f t="shared" si="289"/>
        <v>0</v>
      </c>
      <c r="BL807" s="25" t="s">
        <v>375</v>
      </c>
      <c r="BM807" s="25" t="s">
        <v>10636</v>
      </c>
    </row>
    <row r="808" spans="2:65" s="1" customFormat="1" ht="22.5" customHeight="1">
      <c r="B808" s="42"/>
      <c r="C808" s="277" t="s">
        <v>9826</v>
      </c>
      <c r="D808" s="277" t="s">
        <v>1079</v>
      </c>
      <c r="E808" s="278" t="s">
        <v>10637</v>
      </c>
      <c r="F808" s="279" t="s">
        <v>10638</v>
      </c>
      <c r="G808" s="280" t="s">
        <v>5275</v>
      </c>
      <c r="H808" s="281">
        <v>1</v>
      </c>
      <c r="I808" s="282"/>
      <c r="J808" s="283">
        <f t="shared" si="280"/>
        <v>0</v>
      </c>
      <c r="K808" s="279" t="s">
        <v>21</v>
      </c>
      <c r="L808" s="284"/>
      <c r="M808" s="285" t="s">
        <v>21</v>
      </c>
      <c r="N808" s="286" t="s">
        <v>45</v>
      </c>
      <c r="O808" s="43"/>
      <c r="P808" s="212">
        <f t="shared" si="281"/>
        <v>0</v>
      </c>
      <c r="Q808" s="212">
        <v>0</v>
      </c>
      <c r="R808" s="212">
        <f t="shared" si="282"/>
        <v>0</v>
      </c>
      <c r="S808" s="212">
        <v>0</v>
      </c>
      <c r="T808" s="213">
        <f t="shared" si="283"/>
        <v>0</v>
      </c>
      <c r="AR808" s="25" t="s">
        <v>619</v>
      </c>
      <c r="AT808" s="25" t="s">
        <v>1079</v>
      </c>
      <c r="AU808" s="25" t="s">
        <v>82</v>
      </c>
      <c r="AY808" s="25" t="s">
        <v>308</v>
      </c>
      <c r="BE808" s="214">
        <f t="shared" si="284"/>
        <v>0</v>
      </c>
      <c r="BF808" s="214">
        <f t="shared" si="285"/>
        <v>0</v>
      </c>
      <c r="BG808" s="214">
        <f t="shared" si="286"/>
        <v>0</v>
      </c>
      <c r="BH808" s="214">
        <f t="shared" si="287"/>
        <v>0</v>
      </c>
      <c r="BI808" s="214">
        <f t="shared" si="288"/>
        <v>0</v>
      </c>
      <c r="BJ808" s="25" t="s">
        <v>82</v>
      </c>
      <c r="BK808" s="214">
        <f t="shared" si="289"/>
        <v>0</v>
      </c>
      <c r="BL808" s="25" t="s">
        <v>375</v>
      </c>
      <c r="BM808" s="25" t="s">
        <v>10639</v>
      </c>
    </row>
    <row r="809" spans="2:65" s="1" customFormat="1" ht="22.5" customHeight="1">
      <c r="B809" s="42"/>
      <c r="C809" s="277" t="s">
        <v>10640</v>
      </c>
      <c r="D809" s="277" t="s">
        <v>1079</v>
      </c>
      <c r="E809" s="278" t="s">
        <v>10641</v>
      </c>
      <c r="F809" s="279" t="s">
        <v>10642</v>
      </c>
      <c r="G809" s="280" t="s">
        <v>5275</v>
      </c>
      <c r="H809" s="281">
        <v>2</v>
      </c>
      <c r="I809" s="282"/>
      <c r="J809" s="283">
        <f t="shared" si="280"/>
        <v>0</v>
      </c>
      <c r="K809" s="279" t="s">
        <v>21</v>
      </c>
      <c r="L809" s="284"/>
      <c r="M809" s="285" t="s">
        <v>21</v>
      </c>
      <c r="N809" s="286" t="s">
        <v>45</v>
      </c>
      <c r="O809" s="43"/>
      <c r="P809" s="212">
        <f t="shared" si="281"/>
        <v>0</v>
      </c>
      <c r="Q809" s="212">
        <v>0</v>
      </c>
      <c r="R809" s="212">
        <f t="shared" si="282"/>
        <v>0</v>
      </c>
      <c r="S809" s="212">
        <v>0</v>
      </c>
      <c r="T809" s="213">
        <f t="shared" si="283"/>
        <v>0</v>
      </c>
      <c r="AR809" s="25" t="s">
        <v>619</v>
      </c>
      <c r="AT809" s="25" t="s">
        <v>1079</v>
      </c>
      <c r="AU809" s="25" t="s">
        <v>82</v>
      </c>
      <c r="AY809" s="25" t="s">
        <v>308</v>
      </c>
      <c r="BE809" s="214">
        <f t="shared" si="284"/>
        <v>0</v>
      </c>
      <c r="BF809" s="214">
        <f t="shared" si="285"/>
        <v>0</v>
      </c>
      <c r="BG809" s="214">
        <f t="shared" si="286"/>
        <v>0</v>
      </c>
      <c r="BH809" s="214">
        <f t="shared" si="287"/>
        <v>0</v>
      </c>
      <c r="BI809" s="214">
        <f t="shared" si="288"/>
        <v>0</v>
      </c>
      <c r="BJ809" s="25" t="s">
        <v>82</v>
      </c>
      <c r="BK809" s="214">
        <f t="shared" si="289"/>
        <v>0</v>
      </c>
      <c r="BL809" s="25" t="s">
        <v>375</v>
      </c>
      <c r="BM809" s="25" t="s">
        <v>10643</v>
      </c>
    </row>
    <row r="810" spans="2:65" s="1" customFormat="1" ht="31.5" customHeight="1">
      <c r="B810" s="42"/>
      <c r="C810" s="277" t="s">
        <v>9829</v>
      </c>
      <c r="D810" s="277" t="s">
        <v>1079</v>
      </c>
      <c r="E810" s="278" t="s">
        <v>10644</v>
      </c>
      <c r="F810" s="279" t="s">
        <v>10645</v>
      </c>
      <c r="G810" s="280" t="s">
        <v>5275</v>
      </c>
      <c r="H810" s="281">
        <v>4</v>
      </c>
      <c r="I810" s="282"/>
      <c r="J810" s="283">
        <f t="shared" si="280"/>
        <v>0</v>
      </c>
      <c r="K810" s="279" t="s">
        <v>21</v>
      </c>
      <c r="L810" s="284"/>
      <c r="M810" s="285" t="s">
        <v>21</v>
      </c>
      <c r="N810" s="286" t="s">
        <v>45</v>
      </c>
      <c r="O810" s="43"/>
      <c r="P810" s="212">
        <f t="shared" si="281"/>
        <v>0</v>
      </c>
      <c r="Q810" s="212">
        <v>0</v>
      </c>
      <c r="R810" s="212">
        <f t="shared" si="282"/>
        <v>0</v>
      </c>
      <c r="S810" s="212">
        <v>0</v>
      </c>
      <c r="T810" s="213">
        <f t="shared" si="283"/>
        <v>0</v>
      </c>
      <c r="AR810" s="25" t="s">
        <v>619</v>
      </c>
      <c r="AT810" s="25" t="s">
        <v>1079</v>
      </c>
      <c r="AU810" s="25" t="s">
        <v>82</v>
      </c>
      <c r="AY810" s="25" t="s">
        <v>308</v>
      </c>
      <c r="BE810" s="214">
        <f t="shared" si="284"/>
        <v>0</v>
      </c>
      <c r="BF810" s="214">
        <f t="shared" si="285"/>
        <v>0</v>
      </c>
      <c r="BG810" s="214">
        <f t="shared" si="286"/>
        <v>0</v>
      </c>
      <c r="BH810" s="214">
        <f t="shared" si="287"/>
        <v>0</v>
      </c>
      <c r="BI810" s="214">
        <f t="shared" si="288"/>
        <v>0</v>
      </c>
      <c r="BJ810" s="25" t="s">
        <v>82</v>
      </c>
      <c r="BK810" s="214">
        <f t="shared" si="289"/>
        <v>0</v>
      </c>
      <c r="BL810" s="25" t="s">
        <v>375</v>
      </c>
      <c r="BM810" s="25" t="s">
        <v>10646</v>
      </c>
    </row>
    <row r="811" spans="2:65" s="1" customFormat="1" ht="31.5" customHeight="1">
      <c r="B811" s="42"/>
      <c r="C811" s="277" t="s">
        <v>10647</v>
      </c>
      <c r="D811" s="277" t="s">
        <v>1079</v>
      </c>
      <c r="E811" s="278" t="s">
        <v>10648</v>
      </c>
      <c r="F811" s="279" t="s">
        <v>10649</v>
      </c>
      <c r="G811" s="280" t="s">
        <v>5275</v>
      </c>
      <c r="H811" s="281">
        <v>1</v>
      </c>
      <c r="I811" s="282"/>
      <c r="J811" s="283">
        <f t="shared" si="280"/>
        <v>0</v>
      </c>
      <c r="K811" s="279" t="s">
        <v>21</v>
      </c>
      <c r="L811" s="284"/>
      <c r="M811" s="285" t="s">
        <v>21</v>
      </c>
      <c r="N811" s="286" t="s">
        <v>45</v>
      </c>
      <c r="O811" s="43"/>
      <c r="P811" s="212">
        <f t="shared" si="281"/>
        <v>0</v>
      </c>
      <c r="Q811" s="212">
        <v>0</v>
      </c>
      <c r="R811" s="212">
        <f t="shared" si="282"/>
        <v>0</v>
      </c>
      <c r="S811" s="212">
        <v>0</v>
      </c>
      <c r="T811" s="213">
        <f t="shared" si="283"/>
        <v>0</v>
      </c>
      <c r="AR811" s="25" t="s">
        <v>619</v>
      </c>
      <c r="AT811" s="25" t="s">
        <v>1079</v>
      </c>
      <c r="AU811" s="25" t="s">
        <v>82</v>
      </c>
      <c r="AY811" s="25" t="s">
        <v>308</v>
      </c>
      <c r="BE811" s="214">
        <f t="shared" si="284"/>
        <v>0</v>
      </c>
      <c r="BF811" s="214">
        <f t="shared" si="285"/>
        <v>0</v>
      </c>
      <c r="BG811" s="214">
        <f t="shared" si="286"/>
        <v>0</v>
      </c>
      <c r="BH811" s="214">
        <f t="shared" si="287"/>
        <v>0</v>
      </c>
      <c r="BI811" s="214">
        <f t="shared" si="288"/>
        <v>0</v>
      </c>
      <c r="BJ811" s="25" t="s">
        <v>82</v>
      </c>
      <c r="BK811" s="214">
        <f t="shared" si="289"/>
        <v>0</v>
      </c>
      <c r="BL811" s="25" t="s">
        <v>375</v>
      </c>
      <c r="BM811" s="25" t="s">
        <v>10650</v>
      </c>
    </row>
    <row r="812" spans="2:65" s="1" customFormat="1" ht="22.5" customHeight="1">
      <c r="B812" s="42"/>
      <c r="C812" s="277" t="s">
        <v>9832</v>
      </c>
      <c r="D812" s="277" t="s">
        <v>1079</v>
      </c>
      <c r="E812" s="278" t="s">
        <v>10651</v>
      </c>
      <c r="F812" s="279" t="s">
        <v>10652</v>
      </c>
      <c r="G812" s="280" t="s">
        <v>5275</v>
      </c>
      <c r="H812" s="281">
        <v>1</v>
      </c>
      <c r="I812" s="282"/>
      <c r="J812" s="283">
        <f t="shared" si="280"/>
        <v>0</v>
      </c>
      <c r="K812" s="279" t="s">
        <v>21</v>
      </c>
      <c r="L812" s="284"/>
      <c r="M812" s="285" t="s">
        <v>21</v>
      </c>
      <c r="N812" s="286" t="s">
        <v>45</v>
      </c>
      <c r="O812" s="43"/>
      <c r="P812" s="212">
        <f t="shared" si="281"/>
        <v>0</v>
      </c>
      <c r="Q812" s="212">
        <v>0</v>
      </c>
      <c r="R812" s="212">
        <f t="shared" si="282"/>
        <v>0</v>
      </c>
      <c r="S812" s="212">
        <v>0</v>
      </c>
      <c r="T812" s="213">
        <f t="shared" si="283"/>
        <v>0</v>
      </c>
      <c r="AR812" s="25" t="s">
        <v>619</v>
      </c>
      <c r="AT812" s="25" t="s">
        <v>1079</v>
      </c>
      <c r="AU812" s="25" t="s">
        <v>82</v>
      </c>
      <c r="AY812" s="25" t="s">
        <v>308</v>
      </c>
      <c r="BE812" s="214">
        <f t="shared" si="284"/>
        <v>0</v>
      </c>
      <c r="BF812" s="214">
        <f t="shared" si="285"/>
        <v>0</v>
      </c>
      <c r="BG812" s="214">
        <f t="shared" si="286"/>
        <v>0</v>
      </c>
      <c r="BH812" s="214">
        <f t="shared" si="287"/>
        <v>0</v>
      </c>
      <c r="BI812" s="214">
        <f t="shared" si="288"/>
        <v>0</v>
      </c>
      <c r="BJ812" s="25" t="s">
        <v>82</v>
      </c>
      <c r="BK812" s="214">
        <f t="shared" si="289"/>
        <v>0</v>
      </c>
      <c r="BL812" s="25" t="s">
        <v>375</v>
      </c>
      <c r="BM812" s="25" t="s">
        <v>10653</v>
      </c>
    </row>
    <row r="813" spans="2:65" s="1" customFormat="1" ht="31.5" customHeight="1">
      <c r="B813" s="42"/>
      <c r="C813" s="277" t="s">
        <v>10654</v>
      </c>
      <c r="D813" s="277" t="s">
        <v>1079</v>
      </c>
      <c r="E813" s="278" t="s">
        <v>10655</v>
      </c>
      <c r="F813" s="279" t="s">
        <v>10656</v>
      </c>
      <c r="G813" s="280" t="s">
        <v>5275</v>
      </c>
      <c r="H813" s="281">
        <v>1</v>
      </c>
      <c r="I813" s="282"/>
      <c r="J813" s="283">
        <f t="shared" si="280"/>
        <v>0</v>
      </c>
      <c r="K813" s="279" t="s">
        <v>21</v>
      </c>
      <c r="L813" s="284"/>
      <c r="M813" s="285" t="s">
        <v>21</v>
      </c>
      <c r="N813" s="286" t="s">
        <v>45</v>
      </c>
      <c r="O813" s="43"/>
      <c r="P813" s="212">
        <f t="shared" si="281"/>
        <v>0</v>
      </c>
      <c r="Q813" s="212">
        <v>0</v>
      </c>
      <c r="R813" s="212">
        <f t="shared" si="282"/>
        <v>0</v>
      </c>
      <c r="S813" s="212">
        <v>0</v>
      </c>
      <c r="T813" s="213">
        <f t="shared" si="283"/>
        <v>0</v>
      </c>
      <c r="AR813" s="25" t="s">
        <v>619</v>
      </c>
      <c r="AT813" s="25" t="s">
        <v>1079</v>
      </c>
      <c r="AU813" s="25" t="s">
        <v>82</v>
      </c>
      <c r="AY813" s="25" t="s">
        <v>308</v>
      </c>
      <c r="BE813" s="214">
        <f t="shared" si="284"/>
        <v>0</v>
      </c>
      <c r="BF813" s="214">
        <f t="shared" si="285"/>
        <v>0</v>
      </c>
      <c r="BG813" s="214">
        <f t="shared" si="286"/>
        <v>0</v>
      </c>
      <c r="BH813" s="214">
        <f t="shared" si="287"/>
        <v>0</v>
      </c>
      <c r="BI813" s="214">
        <f t="shared" si="288"/>
        <v>0</v>
      </c>
      <c r="BJ813" s="25" t="s">
        <v>82</v>
      </c>
      <c r="BK813" s="214">
        <f t="shared" si="289"/>
        <v>0</v>
      </c>
      <c r="BL813" s="25" t="s">
        <v>375</v>
      </c>
      <c r="BM813" s="25" t="s">
        <v>10657</v>
      </c>
    </row>
    <row r="814" spans="2:65" s="1" customFormat="1" ht="22.5" customHeight="1">
      <c r="B814" s="42"/>
      <c r="C814" s="277" t="s">
        <v>9835</v>
      </c>
      <c r="D814" s="277" t="s">
        <v>1079</v>
      </c>
      <c r="E814" s="278" t="s">
        <v>10658</v>
      </c>
      <c r="F814" s="279" t="s">
        <v>10659</v>
      </c>
      <c r="G814" s="280" t="s">
        <v>5275</v>
      </c>
      <c r="H814" s="281">
        <v>1</v>
      </c>
      <c r="I814" s="282"/>
      <c r="J814" s="283">
        <f t="shared" si="280"/>
        <v>0</v>
      </c>
      <c r="K814" s="279" t="s">
        <v>21</v>
      </c>
      <c r="L814" s="284"/>
      <c r="M814" s="285" t="s">
        <v>21</v>
      </c>
      <c r="N814" s="286" t="s">
        <v>45</v>
      </c>
      <c r="O814" s="43"/>
      <c r="P814" s="212">
        <f t="shared" si="281"/>
        <v>0</v>
      </c>
      <c r="Q814" s="212">
        <v>0</v>
      </c>
      <c r="R814" s="212">
        <f t="shared" si="282"/>
        <v>0</v>
      </c>
      <c r="S814" s="212">
        <v>0</v>
      </c>
      <c r="T814" s="213">
        <f t="shared" si="283"/>
        <v>0</v>
      </c>
      <c r="AR814" s="25" t="s">
        <v>619</v>
      </c>
      <c r="AT814" s="25" t="s">
        <v>1079</v>
      </c>
      <c r="AU814" s="25" t="s">
        <v>82</v>
      </c>
      <c r="AY814" s="25" t="s">
        <v>308</v>
      </c>
      <c r="BE814" s="214">
        <f t="shared" si="284"/>
        <v>0</v>
      </c>
      <c r="BF814" s="214">
        <f t="shared" si="285"/>
        <v>0</v>
      </c>
      <c r="BG814" s="214">
        <f t="shared" si="286"/>
        <v>0</v>
      </c>
      <c r="BH814" s="214">
        <f t="shared" si="287"/>
        <v>0</v>
      </c>
      <c r="BI814" s="214">
        <f t="shared" si="288"/>
        <v>0</v>
      </c>
      <c r="BJ814" s="25" t="s">
        <v>82</v>
      </c>
      <c r="BK814" s="214">
        <f t="shared" si="289"/>
        <v>0</v>
      </c>
      <c r="BL814" s="25" t="s">
        <v>375</v>
      </c>
      <c r="BM814" s="25" t="s">
        <v>10660</v>
      </c>
    </row>
    <row r="815" spans="2:65" s="1" customFormat="1" ht="22.5" customHeight="1">
      <c r="B815" s="42"/>
      <c r="C815" s="277" t="s">
        <v>10661</v>
      </c>
      <c r="D815" s="277" t="s">
        <v>1079</v>
      </c>
      <c r="E815" s="278" t="s">
        <v>10662</v>
      </c>
      <c r="F815" s="279" t="s">
        <v>10663</v>
      </c>
      <c r="G815" s="280" t="s">
        <v>5275</v>
      </c>
      <c r="H815" s="281">
        <v>1</v>
      </c>
      <c r="I815" s="282"/>
      <c r="J815" s="283">
        <f t="shared" si="280"/>
        <v>0</v>
      </c>
      <c r="K815" s="279" t="s">
        <v>21</v>
      </c>
      <c r="L815" s="284"/>
      <c r="M815" s="285" t="s">
        <v>21</v>
      </c>
      <c r="N815" s="286" t="s">
        <v>45</v>
      </c>
      <c r="O815" s="43"/>
      <c r="P815" s="212">
        <f t="shared" si="281"/>
        <v>0</v>
      </c>
      <c r="Q815" s="212">
        <v>0</v>
      </c>
      <c r="R815" s="212">
        <f t="shared" si="282"/>
        <v>0</v>
      </c>
      <c r="S815" s="212">
        <v>0</v>
      </c>
      <c r="T815" s="213">
        <f t="shared" si="283"/>
        <v>0</v>
      </c>
      <c r="AR815" s="25" t="s">
        <v>619</v>
      </c>
      <c r="AT815" s="25" t="s">
        <v>1079</v>
      </c>
      <c r="AU815" s="25" t="s">
        <v>82</v>
      </c>
      <c r="AY815" s="25" t="s">
        <v>308</v>
      </c>
      <c r="BE815" s="214">
        <f t="shared" si="284"/>
        <v>0</v>
      </c>
      <c r="BF815" s="214">
        <f t="shared" si="285"/>
        <v>0</v>
      </c>
      <c r="BG815" s="214">
        <f t="shared" si="286"/>
        <v>0</v>
      </c>
      <c r="BH815" s="214">
        <f t="shared" si="287"/>
        <v>0</v>
      </c>
      <c r="BI815" s="214">
        <f t="shared" si="288"/>
        <v>0</v>
      </c>
      <c r="BJ815" s="25" t="s">
        <v>82</v>
      </c>
      <c r="BK815" s="214">
        <f t="shared" si="289"/>
        <v>0</v>
      </c>
      <c r="BL815" s="25" t="s">
        <v>375</v>
      </c>
      <c r="BM815" s="25" t="s">
        <v>10664</v>
      </c>
    </row>
    <row r="816" spans="2:65" s="1" customFormat="1" ht="22.5" customHeight="1">
      <c r="B816" s="42"/>
      <c r="C816" s="277" t="s">
        <v>9838</v>
      </c>
      <c r="D816" s="277" t="s">
        <v>1079</v>
      </c>
      <c r="E816" s="278" t="s">
        <v>10665</v>
      </c>
      <c r="F816" s="279" t="s">
        <v>10666</v>
      </c>
      <c r="G816" s="280" t="s">
        <v>5275</v>
      </c>
      <c r="H816" s="281">
        <v>1</v>
      </c>
      <c r="I816" s="282"/>
      <c r="J816" s="283">
        <f t="shared" si="280"/>
        <v>0</v>
      </c>
      <c r="K816" s="279" t="s">
        <v>21</v>
      </c>
      <c r="L816" s="284"/>
      <c r="M816" s="285" t="s">
        <v>21</v>
      </c>
      <c r="N816" s="286" t="s">
        <v>45</v>
      </c>
      <c r="O816" s="43"/>
      <c r="P816" s="212">
        <f t="shared" si="281"/>
        <v>0</v>
      </c>
      <c r="Q816" s="212">
        <v>0</v>
      </c>
      <c r="R816" s="212">
        <f t="shared" si="282"/>
        <v>0</v>
      </c>
      <c r="S816" s="212">
        <v>0</v>
      </c>
      <c r="T816" s="213">
        <f t="shared" si="283"/>
        <v>0</v>
      </c>
      <c r="AR816" s="25" t="s">
        <v>619</v>
      </c>
      <c r="AT816" s="25" t="s">
        <v>1079</v>
      </c>
      <c r="AU816" s="25" t="s">
        <v>82</v>
      </c>
      <c r="AY816" s="25" t="s">
        <v>308</v>
      </c>
      <c r="BE816" s="214">
        <f t="shared" si="284"/>
        <v>0</v>
      </c>
      <c r="BF816" s="214">
        <f t="shared" si="285"/>
        <v>0</v>
      </c>
      <c r="BG816" s="214">
        <f t="shared" si="286"/>
        <v>0</v>
      </c>
      <c r="BH816" s="214">
        <f t="shared" si="287"/>
        <v>0</v>
      </c>
      <c r="BI816" s="214">
        <f t="shared" si="288"/>
        <v>0</v>
      </c>
      <c r="BJ816" s="25" t="s">
        <v>82</v>
      </c>
      <c r="BK816" s="214">
        <f t="shared" si="289"/>
        <v>0</v>
      </c>
      <c r="BL816" s="25" t="s">
        <v>375</v>
      </c>
      <c r="BM816" s="25" t="s">
        <v>10667</v>
      </c>
    </row>
    <row r="817" spans="2:65" s="1" customFormat="1" ht="22.5" customHeight="1">
      <c r="B817" s="42"/>
      <c r="C817" s="277" t="s">
        <v>10668</v>
      </c>
      <c r="D817" s="277" t="s">
        <v>1079</v>
      </c>
      <c r="E817" s="278" t="s">
        <v>10669</v>
      </c>
      <c r="F817" s="279" t="s">
        <v>10670</v>
      </c>
      <c r="G817" s="280" t="s">
        <v>5275</v>
      </c>
      <c r="H817" s="281">
        <v>2</v>
      </c>
      <c r="I817" s="282"/>
      <c r="J817" s="283">
        <f t="shared" si="280"/>
        <v>0</v>
      </c>
      <c r="K817" s="279" t="s">
        <v>21</v>
      </c>
      <c r="L817" s="284"/>
      <c r="M817" s="285" t="s">
        <v>21</v>
      </c>
      <c r="N817" s="286" t="s">
        <v>45</v>
      </c>
      <c r="O817" s="43"/>
      <c r="P817" s="212">
        <f t="shared" si="281"/>
        <v>0</v>
      </c>
      <c r="Q817" s="212">
        <v>0</v>
      </c>
      <c r="R817" s="212">
        <f t="shared" si="282"/>
        <v>0</v>
      </c>
      <c r="S817" s="212">
        <v>0</v>
      </c>
      <c r="T817" s="213">
        <f t="shared" si="283"/>
        <v>0</v>
      </c>
      <c r="AR817" s="25" t="s">
        <v>619</v>
      </c>
      <c r="AT817" s="25" t="s">
        <v>1079</v>
      </c>
      <c r="AU817" s="25" t="s">
        <v>82</v>
      </c>
      <c r="AY817" s="25" t="s">
        <v>308</v>
      </c>
      <c r="BE817" s="214">
        <f t="shared" si="284"/>
        <v>0</v>
      </c>
      <c r="BF817" s="214">
        <f t="shared" si="285"/>
        <v>0</v>
      </c>
      <c r="BG817" s="214">
        <f t="shared" si="286"/>
        <v>0</v>
      </c>
      <c r="BH817" s="214">
        <f t="shared" si="287"/>
        <v>0</v>
      </c>
      <c r="BI817" s="214">
        <f t="shared" si="288"/>
        <v>0</v>
      </c>
      <c r="BJ817" s="25" t="s">
        <v>82</v>
      </c>
      <c r="BK817" s="214">
        <f t="shared" si="289"/>
        <v>0</v>
      </c>
      <c r="BL817" s="25" t="s">
        <v>375</v>
      </c>
      <c r="BM817" s="25" t="s">
        <v>10671</v>
      </c>
    </row>
    <row r="818" spans="2:65" s="1" customFormat="1" ht="22.5" customHeight="1">
      <c r="B818" s="42"/>
      <c r="C818" s="277" t="s">
        <v>9841</v>
      </c>
      <c r="D818" s="277" t="s">
        <v>1079</v>
      </c>
      <c r="E818" s="278" t="s">
        <v>10672</v>
      </c>
      <c r="F818" s="279" t="s">
        <v>10673</v>
      </c>
      <c r="G818" s="280" t="s">
        <v>5275</v>
      </c>
      <c r="H818" s="281">
        <v>2</v>
      </c>
      <c r="I818" s="282"/>
      <c r="J818" s="283">
        <f t="shared" si="280"/>
        <v>0</v>
      </c>
      <c r="K818" s="279" t="s">
        <v>21</v>
      </c>
      <c r="L818" s="284"/>
      <c r="M818" s="285" t="s">
        <v>21</v>
      </c>
      <c r="N818" s="286" t="s">
        <v>45</v>
      </c>
      <c r="O818" s="43"/>
      <c r="P818" s="212">
        <f t="shared" si="281"/>
        <v>0</v>
      </c>
      <c r="Q818" s="212">
        <v>0</v>
      </c>
      <c r="R818" s="212">
        <f t="shared" si="282"/>
        <v>0</v>
      </c>
      <c r="S818" s="212">
        <v>0</v>
      </c>
      <c r="T818" s="213">
        <f t="shared" si="283"/>
        <v>0</v>
      </c>
      <c r="AR818" s="25" t="s">
        <v>619</v>
      </c>
      <c r="AT818" s="25" t="s">
        <v>1079</v>
      </c>
      <c r="AU818" s="25" t="s">
        <v>82</v>
      </c>
      <c r="AY818" s="25" t="s">
        <v>308</v>
      </c>
      <c r="BE818" s="214">
        <f t="shared" si="284"/>
        <v>0</v>
      </c>
      <c r="BF818" s="214">
        <f t="shared" si="285"/>
        <v>0</v>
      </c>
      <c r="BG818" s="214">
        <f t="shared" si="286"/>
        <v>0</v>
      </c>
      <c r="BH818" s="214">
        <f t="shared" si="287"/>
        <v>0</v>
      </c>
      <c r="BI818" s="214">
        <f t="shared" si="288"/>
        <v>0</v>
      </c>
      <c r="BJ818" s="25" t="s">
        <v>82</v>
      </c>
      <c r="BK818" s="214">
        <f t="shared" si="289"/>
        <v>0</v>
      </c>
      <c r="BL818" s="25" t="s">
        <v>375</v>
      </c>
      <c r="BM818" s="25" t="s">
        <v>10674</v>
      </c>
    </row>
    <row r="819" spans="2:65" s="1" customFormat="1" ht="44.25" customHeight="1">
      <c r="B819" s="42"/>
      <c r="C819" s="277" t="s">
        <v>10675</v>
      </c>
      <c r="D819" s="277" t="s">
        <v>1079</v>
      </c>
      <c r="E819" s="278" t="s">
        <v>10676</v>
      </c>
      <c r="F819" s="279" t="s">
        <v>10677</v>
      </c>
      <c r="G819" s="280" t="s">
        <v>5275</v>
      </c>
      <c r="H819" s="281">
        <v>6</v>
      </c>
      <c r="I819" s="282"/>
      <c r="J819" s="283">
        <f t="shared" si="280"/>
        <v>0</v>
      </c>
      <c r="K819" s="279" t="s">
        <v>21</v>
      </c>
      <c r="L819" s="284"/>
      <c r="M819" s="285" t="s">
        <v>21</v>
      </c>
      <c r="N819" s="286" t="s">
        <v>45</v>
      </c>
      <c r="O819" s="43"/>
      <c r="P819" s="212">
        <f t="shared" si="281"/>
        <v>0</v>
      </c>
      <c r="Q819" s="212">
        <v>0</v>
      </c>
      <c r="R819" s="212">
        <f t="shared" si="282"/>
        <v>0</v>
      </c>
      <c r="S819" s="212">
        <v>0</v>
      </c>
      <c r="T819" s="213">
        <f t="shared" si="283"/>
        <v>0</v>
      </c>
      <c r="AR819" s="25" t="s">
        <v>619</v>
      </c>
      <c r="AT819" s="25" t="s">
        <v>1079</v>
      </c>
      <c r="AU819" s="25" t="s">
        <v>82</v>
      </c>
      <c r="AY819" s="25" t="s">
        <v>308</v>
      </c>
      <c r="BE819" s="214">
        <f t="shared" si="284"/>
        <v>0</v>
      </c>
      <c r="BF819" s="214">
        <f t="shared" si="285"/>
        <v>0</v>
      </c>
      <c r="BG819" s="214">
        <f t="shared" si="286"/>
        <v>0</v>
      </c>
      <c r="BH819" s="214">
        <f t="shared" si="287"/>
        <v>0</v>
      </c>
      <c r="BI819" s="214">
        <f t="shared" si="288"/>
        <v>0</v>
      </c>
      <c r="BJ819" s="25" t="s">
        <v>82</v>
      </c>
      <c r="BK819" s="214">
        <f t="shared" si="289"/>
        <v>0</v>
      </c>
      <c r="BL819" s="25" t="s">
        <v>375</v>
      </c>
      <c r="BM819" s="25" t="s">
        <v>10678</v>
      </c>
    </row>
    <row r="820" spans="2:65" s="1" customFormat="1" ht="44.25" customHeight="1">
      <c r="B820" s="42"/>
      <c r="C820" s="277" t="s">
        <v>9844</v>
      </c>
      <c r="D820" s="277" t="s">
        <v>1079</v>
      </c>
      <c r="E820" s="278" t="s">
        <v>10679</v>
      </c>
      <c r="F820" s="279" t="s">
        <v>10680</v>
      </c>
      <c r="G820" s="280" t="s">
        <v>5275</v>
      </c>
      <c r="H820" s="281">
        <v>5</v>
      </c>
      <c r="I820" s="282"/>
      <c r="J820" s="283">
        <f t="shared" si="280"/>
        <v>0</v>
      </c>
      <c r="K820" s="279" t="s">
        <v>21</v>
      </c>
      <c r="L820" s="284"/>
      <c r="M820" s="285" t="s">
        <v>21</v>
      </c>
      <c r="N820" s="286" t="s">
        <v>45</v>
      </c>
      <c r="O820" s="43"/>
      <c r="P820" s="212">
        <f t="shared" si="281"/>
        <v>0</v>
      </c>
      <c r="Q820" s="212">
        <v>0</v>
      </c>
      <c r="R820" s="212">
        <f t="shared" si="282"/>
        <v>0</v>
      </c>
      <c r="S820" s="212">
        <v>0</v>
      </c>
      <c r="T820" s="213">
        <f t="shared" si="283"/>
        <v>0</v>
      </c>
      <c r="AR820" s="25" t="s">
        <v>619</v>
      </c>
      <c r="AT820" s="25" t="s">
        <v>1079</v>
      </c>
      <c r="AU820" s="25" t="s">
        <v>82</v>
      </c>
      <c r="AY820" s="25" t="s">
        <v>308</v>
      </c>
      <c r="BE820" s="214">
        <f t="shared" si="284"/>
        <v>0</v>
      </c>
      <c r="BF820" s="214">
        <f t="shared" si="285"/>
        <v>0</v>
      </c>
      <c r="BG820" s="214">
        <f t="shared" si="286"/>
        <v>0</v>
      </c>
      <c r="BH820" s="214">
        <f t="shared" si="287"/>
        <v>0</v>
      </c>
      <c r="BI820" s="214">
        <f t="shared" si="288"/>
        <v>0</v>
      </c>
      <c r="BJ820" s="25" t="s">
        <v>82</v>
      </c>
      <c r="BK820" s="214">
        <f t="shared" si="289"/>
        <v>0</v>
      </c>
      <c r="BL820" s="25" t="s">
        <v>375</v>
      </c>
      <c r="BM820" s="25" t="s">
        <v>10681</v>
      </c>
    </row>
    <row r="821" spans="2:65" s="1" customFormat="1" ht="44.25" customHeight="1">
      <c r="B821" s="42"/>
      <c r="C821" s="277" t="s">
        <v>10682</v>
      </c>
      <c r="D821" s="277" t="s">
        <v>1079</v>
      </c>
      <c r="E821" s="278" t="s">
        <v>10683</v>
      </c>
      <c r="F821" s="279" t="s">
        <v>10684</v>
      </c>
      <c r="G821" s="280" t="s">
        <v>5275</v>
      </c>
      <c r="H821" s="281">
        <v>8</v>
      </c>
      <c r="I821" s="282"/>
      <c r="J821" s="283">
        <f t="shared" si="280"/>
        <v>0</v>
      </c>
      <c r="K821" s="279" t="s">
        <v>21</v>
      </c>
      <c r="L821" s="284"/>
      <c r="M821" s="285" t="s">
        <v>21</v>
      </c>
      <c r="N821" s="286" t="s">
        <v>45</v>
      </c>
      <c r="O821" s="43"/>
      <c r="P821" s="212">
        <f t="shared" si="281"/>
        <v>0</v>
      </c>
      <c r="Q821" s="212">
        <v>0</v>
      </c>
      <c r="R821" s="212">
        <f t="shared" si="282"/>
        <v>0</v>
      </c>
      <c r="S821" s="212">
        <v>0</v>
      </c>
      <c r="T821" s="213">
        <f t="shared" si="283"/>
        <v>0</v>
      </c>
      <c r="AR821" s="25" t="s">
        <v>619</v>
      </c>
      <c r="AT821" s="25" t="s">
        <v>1079</v>
      </c>
      <c r="AU821" s="25" t="s">
        <v>82</v>
      </c>
      <c r="AY821" s="25" t="s">
        <v>308</v>
      </c>
      <c r="BE821" s="214">
        <f t="shared" si="284"/>
        <v>0</v>
      </c>
      <c r="BF821" s="214">
        <f t="shared" si="285"/>
        <v>0</v>
      </c>
      <c r="BG821" s="214">
        <f t="shared" si="286"/>
        <v>0</v>
      </c>
      <c r="BH821" s="214">
        <f t="shared" si="287"/>
        <v>0</v>
      </c>
      <c r="BI821" s="214">
        <f t="shared" si="288"/>
        <v>0</v>
      </c>
      <c r="BJ821" s="25" t="s">
        <v>82</v>
      </c>
      <c r="BK821" s="214">
        <f t="shared" si="289"/>
        <v>0</v>
      </c>
      <c r="BL821" s="25" t="s">
        <v>375</v>
      </c>
      <c r="BM821" s="25" t="s">
        <v>10685</v>
      </c>
    </row>
    <row r="822" spans="2:65" s="1" customFormat="1" ht="22.5" customHeight="1">
      <c r="B822" s="42"/>
      <c r="C822" s="277" t="s">
        <v>9847</v>
      </c>
      <c r="D822" s="277" t="s">
        <v>1079</v>
      </c>
      <c r="E822" s="278" t="s">
        <v>10686</v>
      </c>
      <c r="F822" s="279" t="s">
        <v>10687</v>
      </c>
      <c r="G822" s="280" t="s">
        <v>5275</v>
      </c>
      <c r="H822" s="281">
        <v>6</v>
      </c>
      <c r="I822" s="282"/>
      <c r="J822" s="283">
        <f t="shared" si="280"/>
        <v>0</v>
      </c>
      <c r="K822" s="279" t="s">
        <v>21</v>
      </c>
      <c r="L822" s="284"/>
      <c r="M822" s="285" t="s">
        <v>21</v>
      </c>
      <c r="N822" s="286" t="s">
        <v>45</v>
      </c>
      <c r="O822" s="43"/>
      <c r="P822" s="212">
        <f t="shared" si="281"/>
        <v>0</v>
      </c>
      <c r="Q822" s="212">
        <v>0</v>
      </c>
      <c r="R822" s="212">
        <f t="shared" si="282"/>
        <v>0</v>
      </c>
      <c r="S822" s="212">
        <v>0</v>
      </c>
      <c r="T822" s="213">
        <f t="shared" si="283"/>
        <v>0</v>
      </c>
      <c r="AR822" s="25" t="s">
        <v>619</v>
      </c>
      <c r="AT822" s="25" t="s">
        <v>1079</v>
      </c>
      <c r="AU822" s="25" t="s">
        <v>82</v>
      </c>
      <c r="AY822" s="25" t="s">
        <v>308</v>
      </c>
      <c r="BE822" s="214">
        <f t="shared" si="284"/>
        <v>0</v>
      </c>
      <c r="BF822" s="214">
        <f t="shared" si="285"/>
        <v>0</v>
      </c>
      <c r="BG822" s="214">
        <f t="shared" si="286"/>
        <v>0</v>
      </c>
      <c r="BH822" s="214">
        <f t="shared" si="287"/>
        <v>0</v>
      </c>
      <c r="BI822" s="214">
        <f t="shared" si="288"/>
        <v>0</v>
      </c>
      <c r="BJ822" s="25" t="s">
        <v>82</v>
      </c>
      <c r="BK822" s="214">
        <f t="shared" si="289"/>
        <v>0</v>
      </c>
      <c r="BL822" s="25" t="s">
        <v>375</v>
      </c>
      <c r="BM822" s="25" t="s">
        <v>10688</v>
      </c>
    </row>
    <row r="823" spans="2:65" s="1" customFormat="1" ht="22.5" customHeight="1">
      <c r="B823" s="42"/>
      <c r="C823" s="277" t="s">
        <v>10689</v>
      </c>
      <c r="D823" s="277" t="s">
        <v>1079</v>
      </c>
      <c r="E823" s="278" t="s">
        <v>10690</v>
      </c>
      <c r="F823" s="279" t="s">
        <v>10691</v>
      </c>
      <c r="G823" s="280" t="s">
        <v>5275</v>
      </c>
      <c r="H823" s="281">
        <v>5</v>
      </c>
      <c r="I823" s="282"/>
      <c r="J823" s="283">
        <f t="shared" si="280"/>
        <v>0</v>
      </c>
      <c r="K823" s="279" t="s">
        <v>21</v>
      </c>
      <c r="L823" s="284"/>
      <c r="M823" s="285" t="s">
        <v>21</v>
      </c>
      <c r="N823" s="286" t="s">
        <v>45</v>
      </c>
      <c r="O823" s="43"/>
      <c r="P823" s="212">
        <f t="shared" si="281"/>
        <v>0</v>
      </c>
      <c r="Q823" s="212">
        <v>0</v>
      </c>
      <c r="R823" s="212">
        <f t="shared" si="282"/>
        <v>0</v>
      </c>
      <c r="S823" s="212">
        <v>0</v>
      </c>
      <c r="T823" s="213">
        <f t="shared" si="283"/>
        <v>0</v>
      </c>
      <c r="AR823" s="25" t="s">
        <v>619</v>
      </c>
      <c r="AT823" s="25" t="s">
        <v>1079</v>
      </c>
      <c r="AU823" s="25" t="s">
        <v>82</v>
      </c>
      <c r="AY823" s="25" t="s">
        <v>308</v>
      </c>
      <c r="BE823" s="214">
        <f t="shared" si="284"/>
        <v>0</v>
      </c>
      <c r="BF823" s="214">
        <f t="shared" si="285"/>
        <v>0</v>
      </c>
      <c r="BG823" s="214">
        <f t="shared" si="286"/>
        <v>0</v>
      </c>
      <c r="BH823" s="214">
        <f t="shared" si="287"/>
        <v>0</v>
      </c>
      <c r="BI823" s="214">
        <f t="shared" si="288"/>
        <v>0</v>
      </c>
      <c r="BJ823" s="25" t="s">
        <v>82</v>
      </c>
      <c r="BK823" s="214">
        <f t="shared" si="289"/>
        <v>0</v>
      </c>
      <c r="BL823" s="25" t="s">
        <v>375</v>
      </c>
      <c r="BM823" s="25" t="s">
        <v>10692</v>
      </c>
    </row>
    <row r="824" spans="2:65" s="1" customFormat="1" ht="22.5" customHeight="1">
      <c r="B824" s="42"/>
      <c r="C824" s="277" t="s">
        <v>9849</v>
      </c>
      <c r="D824" s="277" t="s">
        <v>1079</v>
      </c>
      <c r="E824" s="278" t="s">
        <v>10693</v>
      </c>
      <c r="F824" s="279" t="s">
        <v>10694</v>
      </c>
      <c r="G824" s="280" t="s">
        <v>5275</v>
      </c>
      <c r="H824" s="281">
        <v>2</v>
      </c>
      <c r="I824" s="282"/>
      <c r="J824" s="283">
        <f t="shared" si="280"/>
        <v>0</v>
      </c>
      <c r="K824" s="279" t="s">
        <v>21</v>
      </c>
      <c r="L824" s="284"/>
      <c r="M824" s="285" t="s">
        <v>21</v>
      </c>
      <c r="N824" s="286" t="s">
        <v>45</v>
      </c>
      <c r="O824" s="43"/>
      <c r="P824" s="212">
        <f t="shared" si="281"/>
        <v>0</v>
      </c>
      <c r="Q824" s="212">
        <v>0</v>
      </c>
      <c r="R824" s="212">
        <f t="shared" si="282"/>
        <v>0</v>
      </c>
      <c r="S824" s="212">
        <v>0</v>
      </c>
      <c r="T824" s="213">
        <f t="shared" si="283"/>
        <v>0</v>
      </c>
      <c r="AR824" s="25" t="s">
        <v>619</v>
      </c>
      <c r="AT824" s="25" t="s">
        <v>1079</v>
      </c>
      <c r="AU824" s="25" t="s">
        <v>82</v>
      </c>
      <c r="AY824" s="25" t="s">
        <v>308</v>
      </c>
      <c r="BE824" s="214">
        <f t="shared" si="284"/>
        <v>0</v>
      </c>
      <c r="BF824" s="214">
        <f t="shared" si="285"/>
        <v>0</v>
      </c>
      <c r="BG824" s="214">
        <f t="shared" si="286"/>
        <v>0</v>
      </c>
      <c r="BH824" s="214">
        <f t="shared" si="287"/>
        <v>0</v>
      </c>
      <c r="BI824" s="214">
        <f t="shared" si="288"/>
        <v>0</v>
      </c>
      <c r="BJ824" s="25" t="s">
        <v>82</v>
      </c>
      <c r="BK824" s="214">
        <f t="shared" si="289"/>
        <v>0</v>
      </c>
      <c r="BL824" s="25" t="s">
        <v>375</v>
      </c>
      <c r="BM824" s="25" t="s">
        <v>10695</v>
      </c>
    </row>
    <row r="825" spans="2:65" s="1" customFormat="1" ht="22.5" customHeight="1">
      <c r="B825" s="42"/>
      <c r="C825" s="277" t="s">
        <v>10696</v>
      </c>
      <c r="D825" s="277" t="s">
        <v>1079</v>
      </c>
      <c r="E825" s="278" t="s">
        <v>10697</v>
      </c>
      <c r="F825" s="279" t="s">
        <v>10698</v>
      </c>
      <c r="G825" s="280" t="s">
        <v>5275</v>
      </c>
      <c r="H825" s="281">
        <v>3</v>
      </c>
      <c r="I825" s="282"/>
      <c r="J825" s="283">
        <f t="shared" si="280"/>
        <v>0</v>
      </c>
      <c r="K825" s="279" t="s">
        <v>21</v>
      </c>
      <c r="L825" s="284"/>
      <c r="M825" s="285" t="s">
        <v>21</v>
      </c>
      <c r="N825" s="286" t="s">
        <v>45</v>
      </c>
      <c r="O825" s="43"/>
      <c r="P825" s="212">
        <f t="shared" si="281"/>
        <v>0</v>
      </c>
      <c r="Q825" s="212">
        <v>0</v>
      </c>
      <c r="R825" s="212">
        <f t="shared" si="282"/>
        <v>0</v>
      </c>
      <c r="S825" s="212">
        <v>0</v>
      </c>
      <c r="T825" s="213">
        <f t="shared" si="283"/>
        <v>0</v>
      </c>
      <c r="AR825" s="25" t="s">
        <v>619</v>
      </c>
      <c r="AT825" s="25" t="s">
        <v>1079</v>
      </c>
      <c r="AU825" s="25" t="s">
        <v>82</v>
      </c>
      <c r="AY825" s="25" t="s">
        <v>308</v>
      </c>
      <c r="BE825" s="214">
        <f t="shared" si="284"/>
        <v>0</v>
      </c>
      <c r="BF825" s="214">
        <f t="shared" si="285"/>
        <v>0</v>
      </c>
      <c r="BG825" s="214">
        <f t="shared" si="286"/>
        <v>0</v>
      </c>
      <c r="BH825" s="214">
        <f t="shared" si="287"/>
        <v>0</v>
      </c>
      <c r="BI825" s="214">
        <f t="shared" si="288"/>
        <v>0</v>
      </c>
      <c r="BJ825" s="25" t="s">
        <v>82</v>
      </c>
      <c r="BK825" s="214">
        <f t="shared" si="289"/>
        <v>0</v>
      </c>
      <c r="BL825" s="25" t="s">
        <v>375</v>
      </c>
      <c r="BM825" s="25" t="s">
        <v>10699</v>
      </c>
    </row>
    <row r="826" spans="2:65" s="1" customFormat="1" ht="22.5" customHeight="1">
      <c r="B826" s="42"/>
      <c r="C826" s="277" t="s">
        <v>9850</v>
      </c>
      <c r="D826" s="277" t="s">
        <v>1079</v>
      </c>
      <c r="E826" s="278" t="s">
        <v>10700</v>
      </c>
      <c r="F826" s="279" t="s">
        <v>10701</v>
      </c>
      <c r="G826" s="280" t="s">
        <v>5275</v>
      </c>
      <c r="H826" s="281">
        <v>3</v>
      </c>
      <c r="I826" s="282"/>
      <c r="J826" s="283">
        <f t="shared" si="280"/>
        <v>0</v>
      </c>
      <c r="K826" s="279" t="s">
        <v>21</v>
      </c>
      <c r="L826" s="284"/>
      <c r="M826" s="285" t="s">
        <v>21</v>
      </c>
      <c r="N826" s="286" t="s">
        <v>45</v>
      </c>
      <c r="O826" s="43"/>
      <c r="P826" s="212">
        <f t="shared" si="281"/>
        <v>0</v>
      </c>
      <c r="Q826" s="212">
        <v>0</v>
      </c>
      <c r="R826" s="212">
        <f t="shared" si="282"/>
        <v>0</v>
      </c>
      <c r="S826" s="212">
        <v>0</v>
      </c>
      <c r="T826" s="213">
        <f t="shared" si="283"/>
        <v>0</v>
      </c>
      <c r="AR826" s="25" t="s">
        <v>619</v>
      </c>
      <c r="AT826" s="25" t="s">
        <v>1079</v>
      </c>
      <c r="AU826" s="25" t="s">
        <v>82</v>
      </c>
      <c r="AY826" s="25" t="s">
        <v>308</v>
      </c>
      <c r="BE826" s="214">
        <f t="shared" si="284"/>
        <v>0</v>
      </c>
      <c r="BF826" s="214">
        <f t="shared" si="285"/>
        <v>0</v>
      </c>
      <c r="BG826" s="214">
        <f t="shared" si="286"/>
        <v>0</v>
      </c>
      <c r="BH826" s="214">
        <f t="shared" si="287"/>
        <v>0</v>
      </c>
      <c r="BI826" s="214">
        <f t="shared" si="288"/>
        <v>0</v>
      </c>
      <c r="BJ826" s="25" t="s">
        <v>82</v>
      </c>
      <c r="BK826" s="214">
        <f t="shared" si="289"/>
        <v>0</v>
      </c>
      <c r="BL826" s="25" t="s">
        <v>375</v>
      </c>
      <c r="BM826" s="25" t="s">
        <v>10702</v>
      </c>
    </row>
    <row r="827" spans="2:65" s="1" customFormat="1" ht="22.5" customHeight="1">
      <c r="B827" s="42"/>
      <c r="C827" s="277" t="s">
        <v>10703</v>
      </c>
      <c r="D827" s="277" t="s">
        <v>1079</v>
      </c>
      <c r="E827" s="278" t="s">
        <v>10704</v>
      </c>
      <c r="F827" s="279" t="s">
        <v>10705</v>
      </c>
      <c r="G827" s="280" t="s">
        <v>5275</v>
      </c>
      <c r="H827" s="281">
        <v>6</v>
      </c>
      <c r="I827" s="282"/>
      <c r="J827" s="283">
        <f t="shared" si="280"/>
        <v>0</v>
      </c>
      <c r="K827" s="279" t="s">
        <v>21</v>
      </c>
      <c r="L827" s="284"/>
      <c r="M827" s="285" t="s">
        <v>21</v>
      </c>
      <c r="N827" s="286" t="s">
        <v>45</v>
      </c>
      <c r="O827" s="43"/>
      <c r="P827" s="212">
        <f t="shared" si="281"/>
        <v>0</v>
      </c>
      <c r="Q827" s="212">
        <v>0</v>
      </c>
      <c r="R827" s="212">
        <f t="shared" si="282"/>
        <v>0</v>
      </c>
      <c r="S827" s="212">
        <v>0</v>
      </c>
      <c r="T827" s="213">
        <f t="shared" si="283"/>
        <v>0</v>
      </c>
      <c r="AR827" s="25" t="s">
        <v>619</v>
      </c>
      <c r="AT827" s="25" t="s">
        <v>1079</v>
      </c>
      <c r="AU827" s="25" t="s">
        <v>82</v>
      </c>
      <c r="AY827" s="25" t="s">
        <v>308</v>
      </c>
      <c r="BE827" s="214">
        <f t="shared" si="284"/>
        <v>0</v>
      </c>
      <c r="BF827" s="214">
        <f t="shared" si="285"/>
        <v>0</v>
      </c>
      <c r="BG827" s="214">
        <f t="shared" si="286"/>
        <v>0</v>
      </c>
      <c r="BH827" s="214">
        <f t="shared" si="287"/>
        <v>0</v>
      </c>
      <c r="BI827" s="214">
        <f t="shared" si="288"/>
        <v>0</v>
      </c>
      <c r="BJ827" s="25" t="s">
        <v>82</v>
      </c>
      <c r="BK827" s="214">
        <f t="shared" si="289"/>
        <v>0</v>
      </c>
      <c r="BL827" s="25" t="s">
        <v>375</v>
      </c>
      <c r="BM827" s="25" t="s">
        <v>10706</v>
      </c>
    </row>
    <row r="828" spans="2:65" s="1" customFormat="1" ht="22.5" customHeight="1">
      <c r="B828" s="42"/>
      <c r="C828" s="277" t="s">
        <v>9853</v>
      </c>
      <c r="D828" s="277" t="s">
        <v>1079</v>
      </c>
      <c r="E828" s="278" t="s">
        <v>10707</v>
      </c>
      <c r="F828" s="279" t="s">
        <v>10708</v>
      </c>
      <c r="G828" s="280" t="s">
        <v>5275</v>
      </c>
      <c r="H828" s="281">
        <v>3</v>
      </c>
      <c r="I828" s="282"/>
      <c r="J828" s="283">
        <f t="shared" si="280"/>
        <v>0</v>
      </c>
      <c r="K828" s="279" t="s">
        <v>21</v>
      </c>
      <c r="L828" s="284"/>
      <c r="M828" s="285" t="s">
        <v>21</v>
      </c>
      <c r="N828" s="286" t="s">
        <v>45</v>
      </c>
      <c r="O828" s="43"/>
      <c r="P828" s="212">
        <f t="shared" si="281"/>
        <v>0</v>
      </c>
      <c r="Q828" s="212">
        <v>0</v>
      </c>
      <c r="R828" s="212">
        <f t="shared" si="282"/>
        <v>0</v>
      </c>
      <c r="S828" s="212">
        <v>0</v>
      </c>
      <c r="T828" s="213">
        <f t="shared" si="283"/>
        <v>0</v>
      </c>
      <c r="AR828" s="25" t="s">
        <v>619</v>
      </c>
      <c r="AT828" s="25" t="s">
        <v>1079</v>
      </c>
      <c r="AU828" s="25" t="s">
        <v>82</v>
      </c>
      <c r="AY828" s="25" t="s">
        <v>308</v>
      </c>
      <c r="BE828" s="214">
        <f t="shared" si="284"/>
        <v>0</v>
      </c>
      <c r="BF828" s="214">
        <f t="shared" si="285"/>
        <v>0</v>
      </c>
      <c r="BG828" s="214">
        <f t="shared" si="286"/>
        <v>0</v>
      </c>
      <c r="BH828" s="214">
        <f t="shared" si="287"/>
        <v>0</v>
      </c>
      <c r="BI828" s="214">
        <f t="shared" si="288"/>
        <v>0</v>
      </c>
      <c r="BJ828" s="25" t="s">
        <v>82</v>
      </c>
      <c r="BK828" s="214">
        <f t="shared" si="289"/>
        <v>0</v>
      </c>
      <c r="BL828" s="25" t="s">
        <v>375</v>
      </c>
      <c r="BM828" s="25" t="s">
        <v>10709</v>
      </c>
    </row>
    <row r="829" spans="2:65" s="1" customFormat="1" ht="22.5" customHeight="1">
      <c r="B829" s="42"/>
      <c r="C829" s="277" t="s">
        <v>10710</v>
      </c>
      <c r="D829" s="277" t="s">
        <v>1079</v>
      </c>
      <c r="E829" s="278" t="s">
        <v>10711</v>
      </c>
      <c r="F829" s="279" t="s">
        <v>10712</v>
      </c>
      <c r="G829" s="280" t="s">
        <v>5275</v>
      </c>
      <c r="H829" s="281">
        <v>18</v>
      </c>
      <c r="I829" s="282"/>
      <c r="J829" s="283">
        <f t="shared" si="280"/>
        <v>0</v>
      </c>
      <c r="K829" s="279" t="s">
        <v>21</v>
      </c>
      <c r="L829" s="284"/>
      <c r="M829" s="285" t="s">
        <v>21</v>
      </c>
      <c r="N829" s="286" t="s">
        <v>45</v>
      </c>
      <c r="O829" s="43"/>
      <c r="P829" s="212">
        <f t="shared" si="281"/>
        <v>0</v>
      </c>
      <c r="Q829" s="212">
        <v>0</v>
      </c>
      <c r="R829" s="212">
        <f t="shared" si="282"/>
        <v>0</v>
      </c>
      <c r="S829" s="212">
        <v>0</v>
      </c>
      <c r="T829" s="213">
        <f t="shared" si="283"/>
        <v>0</v>
      </c>
      <c r="AR829" s="25" t="s">
        <v>619</v>
      </c>
      <c r="AT829" s="25" t="s">
        <v>1079</v>
      </c>
      <c r="AU829" s="25" t="s">
        <v>82</v>
      </c>
      <c r="AY829" s="25" t="s">
        <v>308</v>
      </c>
      <c r="BE829" s="214">
        <f t="shared" si="284"/>
        <v>0</v>
      </c>
      <c r="BF829" s="214">
        <f t="shared" si="285"/>
        <v>0</v>
      </c>
      <c r="BG829" s="214">
        <f t="shared" si="286"/>
        <v>0</v>
      </c>
      <c r="BH829" s="214">
        <f t="shared" si="287"/>
        <v>0</v>
      </c>
      <c r="BI829" s="214">
        <f t="shared" si="288"/>
        <v>0</v>
      </c>
      <c r="BJ829" s="25" t="s">
        <v>82</v>
      </c>
      <c r="BK829" s="214">
        <f t="shared" si="289"/>
        <v>0</v>
      </c>
      <c r="BL829" s="25" t="s">
        <v>375</v>
      </c>
      <c r="BM829" s="25" t="s">
        <v>10713</v>
      </c>
    </row>
    <row r="830" spans="2:65" s="1" customFormat="1" ht="22.5" customHeight="1">
      <c r="B830" s="42"/>
      <c r="C830" s="277" t="s">
        <v>9856</v>
      </c>
      <c r="D830" s="277" t="s">
        <v>1079</v>
      </c>
      <c r="E830" s="278" t="s">
        <v>10714</v>
      </c>
      <c r="F830" s="279" t="s">
        <v>10715</v>
      </c>
      <c r="G830" s="280" t="s">
        <v>5275</v>
      </c>
      <c r="H830" s="281">
        <v>3</v>
      </c>
      <c r="I830" s="282"/>
      <c r="J830" s="283">
        <f t="shared" si="280"/>
        <v>0</v>
      </c>
      <c r="K830" s="279" t="s">
        <v>21</v>
      </c>
      <c r="L830" s="284"/>
      <c r="M830" s="285" t="s">
        <v>21</v>
      </c>
      <c r="N830" s="286" t="s">
        <v>45</v>
      </c>
      <c r="O830" s="43"/>
      <c r="P830" s="212">
        <f t="shared" si="281"/>
        <v>0</v>
      </c>
      <c r="Q830" s="212">
        <v>0</v>
      </c>
      <c r="R830" s="212">
        <f t="shared" si="282"/>
        <v>0</v>
      </c>
      <c r="S830" s="212">
        <v>0</v>
      </c>
      <c r="T830" s="213">
        <f t="shared" si="283"/>
        <v>0</v>
      </c>
      <c r="AR830" s="25" t="s">
        <v>619</v>
      </c>
      <c r="AT830" s="25" t="s">
        <v>1079</v>
      </c>
      <c r="AU830" s="25" t="s">
        <v>82</v>
      </c>
      <c r="AY830" s="25" t="s">
        <v>308</v>
      </c>
      <c r="BE830" s="214">
        <f t="shared" si="284"/>
        <v>0</v>
      </c>
      <c r="BF830" s="214">
        <f t="shared" si="285"/>
        <v>0</v>
      </c>
      <c r="BG830" s="214">
        <f t="shared" si="286"/>
        <v>0</v>
      </c>
      <c r="BH830" s="214">
        <f t="shared" si="287"/>
        <v>0</v>
      </c>
      <c r="BI830" s="214">
        <f t="shared" si="288"/>
        <v>0</v>
      </c>
      <c r="BJ830" s="25" t="s">
        <v>82</v>
      </c>
      <c r="BK830" s="214">
        <f t="shared" si="289"/>
        <v>0</v>
      </c>
      <c r="BL830" s="25" t="s">
        <v>375</v>
      </c>
      <c r="BM830" s="25" t="s">
        <v>10716</v>
      </c>
    </row>
    <row r="831" spans="2:65" s="1" customFormat="1" ht="22.5" customHeight="1">
      <c r="B831" s="42"/>
      <c r="C831" s="277" t="s">
        <v>10717</v>
      </c>
      <c r="D831" s="277" t="s">
        <v>1079</v>
      </c>
      <c r="E831" s="278" t="s">
        <v>10718</v>
      </c>
      <c r="F831" s="279" t="s">
        <v>10719</v>
      </c>
      <c r="G831" s="280" t="s">
        <v>5275</v>
      </c>
      <c r="H831" s="281">
        <v>3</v>
      </c>
      <c r="I831" s="282"/>
      <c r="J831" s="283">
        <f t="shared" si="280"/>
        <v>0</v>
      </c>
      <c r="K831" s="279" t="s">
        <v>21</v>
      </c>
      <c r="L831" s="284"/>
      <c r="M831" s="285" t="s">
        <v>21</v>
      </c>
      <c r="N831" s="286" t="s">
        <v>45</v>
      </c>
      <c r="O831" s="43"/>
      <c r="P831" s="212">
        <f t="shared" si="281"/>
        <v>0</v>
      </c>
      <c r="Q831" s="212">
        <v>0</v>
      </c>
      <c r="R831" s="212">
        <f t="shared" si="282"/>
        <v>0</v>
      </c>
      <c r="S831" s="212">
        <v>0</v>
      </c>
      <c r="T831" s="213">
        <f t="shared" si="283"/>
        <v>0</v>
      </c>
      <c r="AR831" s="25" t="s">
        <v>619</v>
      </c>
      <c r="AT831" s="25" t="s">
        <v>1079</v>
      </c>
      <c r="AU831" s="25" t="s">
        <v>82</v>
      </c>
      <c r="AY831" s="25" t="s">
        <v>308</v>
      </c>
      <c r="BE831" s="214">
        <f t="shared" si="284"/>
        <v>0</v>
      </c>
      <c r="BF831" s="214">
        <f t="shared" si="285"/>
        <v>0</v>
      </c>
      <c r="BG831" s="214">
        <f t="shared" si="286"/>
        <v>0</v>
      </c>
      <c r="BH831" s="214">
        <f t="shared" si="287"/>
        <v>0</v>
      </c>
      <c r="BI831" s="214">
        <f t="shared" si="288"/>
        <v>0</v>
      </c>
      <c r="BJ831" s="25" t="s">
        <v>82</v>
      </c>
      <c r="BK831" s="214">
        <f t="shared" si="289"/>
        <v>0</v>
      </c>
      <c r="BL831" s="25" t="s">
        <v>375</v>
      </c>
      <c r="BM831" s="25" t="s">
        <v>10720</v>
      </c>
    </row>
    <row r="832" spans="2:65" s="1" customFormat="1" ht="22.5" customHeight="1">
      <c r="B832" s="42"/>
      <c r="C832" s="277" t="s">
        <v>9859</v>
      </c>
      <c r="D832" s="277" t="s">
        <v>1079</v>
      </c>
      <c r="E832" s="278" t="s">
        <v>10721</v>
      </c>
      <c r="F832" s="279" t="s">
        <v>10722</v>
      </c>
      <c r="G832" s="280" t="s">
        <v>5275</v>
      </c>
      <c r="H832" s="281">
        <v>1</v>
      </c>
      <c r="I832" s="282"/>
      <c r="J832" s="283">
        <f t="shared" si="280"/>
        <v>0</v>
      </c>
      <c r="K832" s="279" t="s">
        <v>21</v>
      </c>
      <c r="L832" s="284"/>
      <c r="M832" s="285" t="s">
        <v>21</v>
      </c>
      <c r="N832" s="286" t="s">
        <v>45</v>
      </c>
      <c r="O832" s="43"/>
      <c r="P832" s="212">
        <f t="shared" si="281"/>
        <v>0</v>
      </c>
      <c r="Q832" s="212">
        <v>0</v>
      </c>
      <c r="R832" s="212">
        <f t="shared" si="282"/>
        <v>0</v>
      </c>
      <c r="S832" s="212">
        <v>0</v>
      </c>
      <c r="T832" s="213">
        <f t="shared" si="283"/>
        <v>0</v>
      </c>
      <c r="AR832" s="25" t="s">
        <v>619</v>
      </c>
      <c r="AT832" s="25" t="s">
        <v>1079</v>
      </c>
      <c r="AU832" s="25" t="s">
        <v>82</v>
      </c>
      <c r="AY832" s="25" t="s">
        <v>308</v>
      </c>
      <c r="BE832" s="214">
        <f t="shared" si="284"/>
        <v>0</v>
      </c>
      <c r="BF832" s="214">
        <f t="shared" si="285"/>
        <v>0</v>
      </c>
      <c r="BG832" s="214">
        <f t="shared" si="286"/>
        <v>0</v>
      </c>
      <c r="BH832" s="214">
        <f t="shared" si="287"/>
        <v>0</v>
      </c>
      <c r="BI832" s="214">
        <f t="shared" si="288"/>
        <v>0</v>
      </c>
      <c r="BJ832" s="25" t="s">
        <v>82</v>
      </c>
      <c r="BK832" s="214">
        <f t="shared" si="289"/>
        <v>0</v>
      </c>
      <c r="BL832" s="25" t="s">
        <v>375</v>
      </c>
      <c r="BM832" s="25" t="s">
        <v>10723</v>
      </c>
    </row>
    <row r="833" spans="2:65" s="1" customFormat="1" ht="31.5" customHeight="1">
      <c r="B833" s="42"/>
      <c r="C833" s="277" t="s">
        <v>10724</v>
      </c>
      <c r="D833" s="277" t="s">
        <v>1079</v>
      </c>
      <c r="E833" s="278" t="s">
        <v>10725</v>
      </c>
      <c r="F833" s="279" t="s">
        <v>10726</v>
      </c>
      <c r="G833" s="280" t="s">
        <v>5275</v>
      </c>
      <c r="H833" s="281">
        <v>2</v>
      </c>
      <c r="I833" s="282"/>
      <c r="J833" s="283">
        <f t="shared" si="280"/>
        <v>0</v>
      </c>
      <c r="K833" s="279" t="s">
        <v>21</v>
      </c>
      <c r="L833" s="284"/>
      <c r="M833" s="285" t="s">
        <v>21</v>
      </c>
      <c r="N833" s="286" t="s">
        <v>45</v>
      </c>
      <c r="O833" s="43"/>
      <c r="P833" s="212">
        <f t="shared" si="281"/>
        <v>0</v>
      </c>
      <c r="Q833" s="212">
        <v>0</v>
      </c>
      <c r="R833" s="212">
        <f t="shared" si="282"/>
        <v>0</v>
      </c>
      <c r="S833" s="212">
        <v>0</v>
      </c>
      <c r="T833" s="213">
        <f t="shared" si="283"/>
        <v>0</v>
      </c>
      <c r="AR833" s="25" t="s">
        <v>619</v>
      </c>
      <c r="AT833" s="25" t="s">
        <v>1079</v>
      </c>
      <c r="AU833" s="25" t="s">
        <v>82</v>
      </c>
      <c r="AY833" s="25" t="s">
        <v>308</v>
      </c>
      <c r="BE833" s="214">
        <f t="shared" si="284"/>
        <v>0</v>
      </c>
      <c r="BF833" s="214">
        <f t="shared" si="285"/>
        <v>0</v>
      </c>
      <c r="BG833" s="214">
        <f t="shared" si="286"/>
        <v>0</v>
      </c>
      <c r="BH833" s="214">
        <f t="shared" si="287"/>
        <v>0</v>
      </c>
      <c r="BI833" s="214">
        <f t="shared" si="288"/>
        <v>0</v>
      </c>
      <c r="BJ833" s="25" t="s">
        <v>82</v>
      </c>
      <c r="BK833" s="214">
        <f t="shared" si="289"/>
        <v>0</v>
      </c>
      <c r="BL833" s="25" t="s">
        <v>375</v>
      </c>
      <c r="BM833" s="25" t="s">
        <v>10727</v>
      </c>
    </row>
    <row r="834" spans="2:65" s="1" customFormat="1" ht="31.5" customHeight="1">
      <c r="B834" s="42"/>
      <c r="C834" s="277" t="s">
        <v>9862</v>
      </c>
      <c r="D834" s="277" t="s">
        <v>1079</v>
      </c>
      <c r="E834" s="278" t="s">
        <v>10728</v>
      </c>
      <c r="F834" s="279" t="s">
        <v>10729</v>
      </c>
      <c r="G834" s="280" t="s">
        <v>5275</v>
      </c>
      <c r="H834" s="281">
        <v>1</v>
      </c>
      <c r="I834" s="282"/>
      <c r="J834" s="283">
        <f t="shared" si="280"/>
        <v>0</v>
      </c>
      <c r="K834" s="279" t="s">
        <v>21</v>
      </c>
      <c r="L834" s="284"/>
      <c r="M834" s="285" t="s">
        <v>21</v>
      </c>
      <c r="N834" s="286" t="s">
        <v>45</v>
      </c>
      <c r="O834" s="43"/>
      <c r="P834" s="212">
        <f t="shared" si="281"/>
        <v>0</v>
      </c>
      <c r="Q834" s="212">
        <v>0</v>
      </c>
      <c r="R834" s="212">
        <f t="shared" si="282"/>
        <v>0</v>
      </c>
      <c r="S834" s="212">
        <v>0</v>
      </c>
      <c r="T834" s="213">
        <f t="shared" si="283"/>
        <v>0</v>
      </c>
      <c r="AR834" s="25" t="s">
        <v>619</v>
      </c>
      <c r="AT834" s="25" t="s">
        <v>1079</v>
      </c>
      <c r="AU834" s="25" t="s">
        <v>82</v>
      </c>
      <c r="AY834" s="25" t="s">
        <v>308</v>
      </c>
      <c r="BE834" s="214">
        <f t="shared" si="284"/>
        <v>0</v>
      </c>
      <c r="BF834" s="214">
        <f t="shared" si="285"/>
        <v>0</v>
      </c>
      <c r="BG834" s="214">
        <f t="shared" si="286"/>
        <v>0</v>
      </c>
      <c r="BH834" s="214">
        <f t="shared" si="287"/>
        <v>0</v>
      </c>
      <c r="BI834" s="214">
        <f t="shared" si="288"/>
        <v>0</v>
      </c>
      <c r="BJ834" s="25" t="s">
        <v>82</v>
      </c>
      <c r="BK834" s="214">
        <f t="shared" si="289"/>
        <v>0</v>
      </c>
      <c r="BL834" s="25" t="s">
        <v>375</v>
      </c>
      <c r="BM834" s="25" t="s">
        <v>10730</v>
      </c>
    </row>
    <row r="835" spans="2:65" s="1" customFormat="1" ht="31.5" customHeight="1">
      <c r="B835" s="42"/>
      <c r="C835" s="277" t="s">
        <v>10731</v>
      </c>
      <c r="D835" s="277" t="s">
        <v>1079</v>
      </c>
      <c r="E835" s="278" t="s">
        <v>10732</v>
      </c>
      <c r="F835" s="279" t="s">
        <v>10733</v>
      </c>
      <c r="G835" s="280" t="s">
        <v>5275</v>
      </c>
      <c r="H835" s="281">
        <v>6</v>
      </c>
      <c r="I835" s="282"/>
      <c r="J835" s="283">
        <f t="shared" si="280"/>
        <v>0</v>
      </c>
      <c r="K835" s="279" t="s">
        <v>21</v>
      </c>
      <c r="L835" s="284"/>
      <c r="M835" s="285" t="s">
        <v>21</v>
      </c>
      <c r="N835" s="286" t="s">
        <v>45</v>
      </c>
      <c r="O835" s="43"/>
      <c r="P835" s="212">
        <f t="shared" si="281"/>
        <v>0</v>
      </c>
      <c r="Q835" s="212">
        <v>0</v>
      </c>
      <c r="R835" s="212">
        <f t="shared" si="282"/>
        <v>0</v>
      </c>
      <c r="S835" s="212">
        <v>0</v>
      </c>
      <c r="T835" s="213">
        <f t="shared" si="283"/>
        <v>0</v>
      </c>
      <c r="AR835" s="25" t="s">
        <v>619</v>
      </c>
      <c r="AT835" s="25" t="s">
        <v>1079</v>
      </c>
      <c r="AU835" s="25" t="s">
        <v>82</v>
      </c>
      <c r="AY835" s="25" t="s">
        <v>308</v>
      </c>
      <c r="BE835" s="214">
        <f t="shared" si="284"/>
        <v>0</v>
      </c>
      <c r="BF835" s="214">
        <f t="shared" si="285"/>
        <v>0</v>
      </c>
      <c r="BG835" s="214">
        <f t="shared" si="286"/>
        <v>0</v>
      </c>
      <c r="BH835" s="214">
        <f t="shared" si="287"/>
        <v>0</v>
      </c>
      <c r="BI835" s="214">
        <f t="shared" si="288"/>
        <v>0</v>
      </c>
      <c r="BJ835" s="25" t="s">
        <v>82</v>
      </c>
      <c r="BK835" s="214">
        <f t="shared" si="289"/>
        <v>0</v>
      </c>
      <c r="BL835" s="25" t="s">
        <v>375</v>
      </c>
      <c r="BM835" s="25" t="s">
        <v>10734</v>
      </c>
    </row>
    <row r="836" spans="2:65" s="1" customFormat="1" ht="44.25" customHeight="1">
      <c r="B836" s="42"/>
      <c r="C836" s="277" t="s">
        <v>9865</v>
      </c>
      <c r="D836" s="277" t="s">
        <v>1079</v>
      </c>
      <c r="E836" s="278" t="s">
        <v>10735</v>
      </c>
      <c r="F836" s="279" t="s">
        <v>10736</v>
      </c>
      <c r="G836" s="280" t="s">
        <v>5275</v>
      </c>
      <c r="H836" s="281">
        <v>2</v>
      </c>
      <c r="I836" s="282"/>
      <c r="J836" s="283">
        <f t="shared" ref="J836:J867" si="290">ROUND(I836*H836,2)</f>
        <v>0</v>
      </c>
      <c r="K836" s="279" t="s">
        <v>21</v>
      </c>
      <c r="L836" s="284"/>
      <c r="M836" s="285" t="s">
        <v>21</v>
      </c>
      <c r="N836" s="286" t="s">
        <v>45</v>
      </c>
      <c r="O836" s="43"/>
      <c r="P836" s="212">
        <f t="shared" ref="P836:P867" si="291">O836*H836</f>
        <v>0</v>
      </c>
      <c r="Q836" s="212">
        <v>0</v>
      </c>
      <c r="R836" s="212">
        <f t="shared" ref="R836:R867" si="292">Q836*H836</f>
        <v>0</v>
      </c>
      <c r="S836" s="212">
        <v>0</v>
      </c>
      <c r="T836" s="213">
        <f t="shared" ref="T836:T867" si="293">S836*H836</f>
        <v>0</v>
      </c>
      <c r="AR836" s="25" t="s">
        <v>619</v>
      </c>
      <c r="AT836" s="25" t="s">
        <v>1079</v>
      </c>
      <c r="AU836" s="25" t="s">
        <v>82</v>
      </c>
      <c r="AY836" s="25" t="s">
        <v>308</v>
      </c>
      <c r="BE836" s="214">
        <f t="shared" ref="BE836:BE867" si="294">IF(N836="základní",J836,0)</f>
        <v>0</v>
      </c>
      <c r="BF836" s="214">
        <f t="shared" ref="BF836:BF867" si="295">IF(N836="snížená",J836,0)</f>
        <v>0</v>
      </c>
      <c r="BG836" s="214">
        <f t="shared" ref="BG836:BG867" si="296">IF(N836="zákl. přenesená",J836,0)</f>
        <v>0</v>
      </c>
      <c r="BH836" s="214">
        <f t="shared" ref="BH836:BH867" si="297">IF(N836="sníž. přenesená",J836,0)</f>
        <v>0</v>
      </c>
      <c r="BI836" s="214">
        <f t="shared" ref="BI836:BI867" si="298">IF(N836="nulová",J836,0)</f>
        <v>0</v>
      </c>
      <c r="BJ836" s="25" t="s">
        <v>82</v>
      </c>
      <c r="BK836" s="214">
        <f t="shared" ref="BK836:BK867" si="299">ROUND(I836*H836,2)</f>
        <v>0</v>
      </c>
      <c r="BL836" s="25" t="s">
        <v>375</v>
      </c>
      <c r="BM836" s="25" t="s">
        <v>10737</v>
      </c>
    </row>
    <row r="837" spans="2:65" s="1" customFormat="1" ht="22.5" customHeight="1">
      <c r="B837" s="42"/>
      <c r="C837" s="277" t="s">
        <v>10738</v>
      </c>
      <c r="D837" s="277" t="s">
        <v>1079</v>
      </c>
      <c r="E837" s="278" t="s">
        <v>10739</v>
      </c>
      <c r="F837" s="279" t="s">
        <v>10740</v>
      </c>
      <c r="G837" s="280" t="s">
        <v>5275</v>
      </c>
      <c r="H837" s="281">
        <v>1</v>
      </c>
      <c r="I837" s="282"/>
      <c r="J837" s="283">
        <f t="shared" si="290"/>
        <v>0</v>
      </c>
      <c r="K837" s="279" t="s">
        <v>21</v>
      </c>
      <c r="L837" s="284"/>
      <c r="M837" s="285" t="s">
        <v>21</v>
      </c>
      <c r="N837" s="286" t="s">
        <v>45</v>
      </c>
      <c r="O837" s="43"/>
      <c r="P837" s="212">
        <f t="shared" si="291"/>
        <v>0</v>
      </c>
      <c r="Q837" s="212">
        <v>0</v>
      </c>
      <c r="R837" s="212">
        <f t="shared" si="292"/>
        <v>0</v>
      </c>
      <c r="S837" s="212">
        <v>0</v>
      </c>
      <c r="T837" s="213">
        <f t="shared" si="293"/>
        <v>0</v>
      </c>
      <c r="AR837" s="25" t="s">
        <v>619</v>
      </c>
      <c r="AT837" s="25" t="s">
        <v>1079</v>
      </c>
      <c r="AU837" s="25" t="s">
        <v>82</v>
      </c>
      <c r="AY837" s="25" t="s">
        <v>308</v>
      </c>
      <c r="BE837" s="214">
        <f t="shared" si="294"/>
        <v>0</v>
      </c>
      <c r="BF837" s="214">
        <f t="shared" si="295"/>
        <v>0</v>
      </c>
      <c r="BG837" s="214">
        <f t="shared" si="296"/>
        <v>0</v>
      </c>
      <c r="BH837" s="214">
        <f t="shared" si="297"/>
        <v>0</v>
      </c>
      <c r="BI837" s="214">
        <f t="shared" si="298"/>
        <v>0</v>
      </c>
      <c r="BJ837" s="25" t="s">
        <v>82</v>
      </c>
      <c r="BK837" s="214">
        <f t="shared" si="299"/>
        <v>0</v>
      </c>
      <c r="BL837" s="25" t="s">
        <v>375</v>
      </c>
      <c r="BM837" s="25" t="s">
        <v>10741</v>
      </c>
    </row>
    <row r="838" spans="2:65" s="1" customFormat="1" ht="31.5" customHeight="1">
      <c r="B838" s="42"/>
      <c r="C838" s="277" t="s">
        <v>9868</v>
      </c>
      <c r="D838" s="277" t="s">
        <v>1079</v>
      </c>
      <c r="E838" s="278" t="s">
        <v>10742</v>
      </c>
      <c r="F838" s="279" t="s">
        <v>10743</v>
      </c>
      <c r="G838" s="280" t="s">
        <v>5275</v>
      </c>
      <c r="H838" s="281">
        <v>2</v>
      </c>
      <c r="I838" s="282"/>
      <c r="J838" s="283">
        <f t="shared" si="290"/>
        <v>0</v>
      </c>
      <c r="K838" s="279" t="s">
        <v>21</v>
      </c>
      <c r="L838" s="284"/>
      <c r="M838" s="285" t="s">
        <v>21</v>
      </c>
      <c r="N838" s="286" t="s">
        <v>45</v>
      </c>
      <c r="O838" s="43"/>
      <c r="P838" s="212">
        <f t="shared" si="291"/>
        <v>0</v>
      </c>
      <c r="Q838" s="212">
        <v>0</v>
      </c>
      <c r="R838" s="212">
        <f t="shared" si="292"/>
        <v>0</v>
      </c>
      <c r="S838" s="212">
        <v>0</v>
      </c>
      <c r="T838" s="213">
        <f t="shared" si="293"/>
        <v>0</v>
      </c>
      <c r="AR838" s="25" t="s">
        <v>619</v>
      </c>
      <c r="AT838" s="25" t="s">
        <v>1079</v>
      </c>
      <c r="AU838" s="25" t="s">
        <v>82</v>
      </c>
      <c r="AY838" s="25" t="s">
        <v>308</v>
      </c>
      <c r="BE838" s="214">
        <f t="shared" si="294"/>
        <v>0</v>
      </c>
      <c r="BF838" s="214">
        <f t="shared" si="295"/>
        <v>0</v>
      </c>
      <c r="BG838" s="214">
        <f t="shared" si="296"/>
        <v>0</v>
      </c>
      <c r="BH838" s="214">
        <f t="shared" si="297"/>
        <v>0</v>
      </c>
      <c r="BI838" s="214">
        <f t="shared" si="298"/>
        <v>0</v>
      </c>
      <c r="BJ838" s="25" t="s">
        <v>82</v>
      </c>
      <c r="BK838" s="214">
        <f t="shared" si="299"/>
        <v>0</v>
      </c>
      <c r="BL838" s="25" t="s">
        <v>375</v>
      </c>
      <c r="BM838" s="25" t="s">
        <v>10744</v>
      </c>
    </row>
    <row r="839" spans="2:65" s="1" customFormat="1" ht="44.25" customHeight="1">
      <c r="B839" s="42"/>
      <c r="C839" s="277" t="s">
        <v>10745</v>
      </c>
      <c r="D839" s="277" t="s">
        <v>1079</v>
      </c>
      <c r="E839" s="278" t="s">
        <v>10746</v>
      </c>
      <c r="F839" s="279" t="s">
        <v>10747</v>
      </c>
      <c r="G839" s="280" t="s">
        <v>5275</v>
      </c>
      <c r="H839" s="281">
        <v>1</v>
      </c>
      <c r="I839" s="282"/>
      <c r="J839" s="283">
        <f t="shared" si="290"/>
        <v>0</v>
      </c>
      <c r="K839" s="279" t="s">
        <v>21</v>
      </c>
      <c r="L839" s="284"/>
      <c r="M839" s="285" t="s">
        <v>21</v>
      </c>
      <c r="N839" s="286" t="s">
        <v>45</v>
      </c>
      <c r="O839" s="43"/>
      <c r="P839" s="212">
        <f t="shared" si="291"/>
        <v>0</v>
      </c>
      <c r="Q839" s="212">
        <v>0</v>
      </c>
      <c r="R839" s="212">
        <f t="shared" si="292"/>
        <v>0</v>
      </c>
      <c r="S839" s="212">
        <v>0</v>
      </c>
      <c r="T839" s="213">
        <f t="shared" si="293"/>
        <v>0</v>
      </c>
      <c r="AR839" s="25" t="s">
        <v>619</v>
      </c>
      <c r="AT839" s="25" t="s">
        <v>1079</v>
      </c>
      <c r="AU839" s="25" t="s">
        <v>82</v>
      </c>
      <c r="AY839" s="25" t="s">
        <v>308</v>
      </c>
      <c r="BE839" s="214">
        <f t="shared" si="294"/>
        <v>0</v>
      </c>
      <c r="BF839" s="214">
        <f t="shared" si="295"/>
        <v>0</v>
      </c>
      <c r="BG839" s="214">
        <f t="shared" si="296"/>
        <v>0</v>
      </c>
      <c r="BH839" s="214">
        <f t="shared" si="297"/>
        <v>0</v>
      </c>
      <c r="BI839" s="214">
        <f t="shared" si="298"/>
        <v>0</v>
      </c>
      <c r="BJ839" s="25" t="s">
        <v>82</v>
      </c>
      <c r="BK839" s="214">
        <f t="shared" si="299"/>
        <v>0</v>
      </c>
      <c r="BL839" s="25" t="s">
        <v>375</v>
      </c>
      <c r="BM839" s="25" t="s">
        <v>10748</v>
      </c>
    </row>
    <row r="840" spans="2:65" s="1" customFormat="1" ht="22.5" customHeight="1">
      <c r="B840" s="42"/>
      <c r="C840" s="277" t="s">
        <v>9871</v>
      </c>
      <c r="D840" s="277" t="s">
        <v>1079</v>
      </c>
      <c r="E840" s="278" t="s">
        <v>10749</v>
      </c>
      <c r="F840" s="279" t="s">
        <v>10750</v>
      </c>
      <c r="G840" s="280" t="s">
        <v>5275</v>
      </c>
      <c r="H840" s="281">
        <v>3</v>
      </c>
      <c r="I840" s="282"/>
      <c r="J840" s="283">
        <f t="shared" si="290"/>
        <v>0</v>
      </c>
      <c r="K840" s="279" t="s">
        <v>21</v>
      </c>
      <c r="L840" s="284"/>
      <c r="M840" s="285" t="s">
        <v>21</v>
      </c>
      <c r="N840" s="286" t="s">
        <v>45</v>
      </c>
      <c r="O840" s="43"/>
      <c r="P840" s="212">
        <f t="shared" si="291"/>
        <v>0</v>
      </c>
      <c r="Q840" s="212">
        <v>0</v>
      </c>
      <c r="R840" s="212">
        <f t="shared" si="292"/>
        <v>0</v>
      </c>
      <c r="S840" s="212">
        <v>0</v>
      </c>
      <c r="T840" s="213">
        <f t="shared" si="293"/>
        <v>0</v>
      </c>
      <c r="AR840" s="25" t="s">
        <v>619</v>
      </c>
      <c r="AT840" s="25" t="s">
        <v>1079</v>
      </c>
      <c r="AU840" s="25" t="s">
        <v>82</v>
      </c>
      <c r="AY840" s="25" t="s">
        <v>308</v>
      </c>
      <c r="BE840" s="214">
        <f t="shared" si="294"/>
        <v>0</v>
      </c>
      <c r="BF840" s="214">
        <f t="shared" si="295"/>
        <v>0</v>
      </c>
      <c r="BG840" s="214">
        <f t="shared" si="296"/>
        <v>0</v>
      </c>
      <c r="BH840" s="214">
        <f t="shared" si="297"/>
        <v>0</v>
      </c>
      <c r="BI840" s="214">
        <f t="shared" si="298"/>
        <v>0</v>
      </c>
      <c r="BJ840" s="25" t="s">
        <v>82</v>
      </c>
      <c r="BK840" s="214">
        <f t="shared" si="299"/>
        <v>0</v>
      </c>
      <c r="BL840" s="25" t="s">
        <v>375</v>
      </c>
      <c r="BM840" s="25" t="s">
        <v>10751</v>
      </c>
    </row>
    <row r="841" spans="2:65" s="1" customFormat="1" ht="22.5" customHeight="1">
      <c r="B841" s="42"/>
      <c r="C841" s="277" t="s">
        <v>10752</v>
      </c>
      <c r="D841" s="277" t="s">
        <v>1079</v>
      </c>
      <c r="E841" s="278" t="s">
        <v>10753</v>
      </c>
      <c r="F841" s="279" t="s">
        <v>10754</v>
      </c>
      <c r="G841" s="280" t="s">
        <v>5275</v>
      </c>
      <c r="H841" s="281">
        <v>100</v>
      </c>
      <c r="I841" s="282"/>
      <c r="J841" s="283">
        <f t="shared" si="290"/>
        <v>0</v>
      </c>
      <c r="K841" s="279" t="s">
        <v>21</v>
      </c>
      <c r="L841" s="284"/>
      <c r="M841" s="285" t="s">
        <v>21</v>
      </c>
      <c r="N841" s="286" t="s">
        <v>45</v>
      </c>
      <c r="O841" s="43"/>
      <c r="P841" s="212">
        <f t="shared" si="291"/>
        <v>0</v>
      </c>
      <c r="Q841" s="212">
        <v>0</v>
      </c>
      <c r="R841" s="212">
        <f t="shared" si="292"/>
        <v>0</v>
      </c>
      <c r="S841" s="212">
        <v>0</v>
      </c>
      <c r="T841" s="213">
        <f t="shared" si="293"/>
        <v>0</v>
      </c>
      <c r="AR841" s="25" t="s">
        <v>619</v>
      </c>
      <c r="AT841" s="25" t="s">
        <v>1079</v>
      </c>
      <c r="AU841" s="25" t="s">
        <v>82</v>
      </c>
      <c r="AY841" s="25" t="s">
        <v>308</v>
      </c>
      <c r="BE841" s="214">
        <f t="shared" si="294"/>
        <v>0</v>
      </c>
      <c r="BF841" s="214">
        <f t="shared" si="295"/>
        <v>0</v>
      </c>
      <c r="BG841" s="214">
        <f t="shared" si="296"/>
        <v>0</v>
      </c>
      <c r="BH841" s="214">
        <f t="shared" si="297"/>
        <v>0</v>
      </c>
      <c r="BI841" s="214">
        <f t="shared" si="298"/>
        <v>0</v>
      </c>
      <c r="BJ841" s="25" t="s">
        <v>82</v>
      </c>
      <c r="BK841" s="214">
        <f t="shared" si="299"/>
        <v>0</v>
      </c>
      <c r="BL841" s="25" t="s">
        <v>375</v>
      </c>
      <c r="BM841" s="25" t="s">
        <v>10755</v>
      </c>
    </row>
    <row r="842" spans="2:65" s="1" customFormat="1" ht="22.5" customHeight="1">
      <c r="B842" s="42"/>
      <c r="C842" s="277" t="s">
        <v>9874</v>
      </c>
      <c r="D842" s="277" t="s">
        <v>1079</v>
      </c>
      <c r="E842" s="278" t="s">
        <v>10756</v>
      </c>
      <c r="F842" s="279" t="s">
        <v>10757</v>
      </c>
      <c r="G842" s="280" t="s">
        <v>5275</v>
      </c>
      <c r="H842" s="281">
        <v>10</v>
      </c>
      <c r="I842" s="282"/>
      <c r="J842" s="283">
        <f t="shared" si="290"/>
        <v>0</v>
      </c>
      <c r="K842" s="279" t="s">
        <v>21</v>
      </c>
      <c r="L842" s="284"/>
      <c r="M842" s="285" t="s">
        <v>21</v>
      </c>
      <c r="N842" s="286" t="s">
        <v>45</v>
      </c>
      <c r="O842" s="43"/>
      <c r="P842" s="212">
        <f t="shared" si="291"/>
        <v>0</v>
      </c>
      <c r="Q842" s="212">
        <v>0</v>
      </c>
      <c r="R842" s="212">
        <f t="shared" si="292"/>
        <v>0</v>
      </c>
      <c r="S842" s="212">
        <v>0</v>
      </c>
      <c r="T842" s="213">
        <f t="shared" si="293"/>
        <v>0</v>
      </c>
      <c r="AR842" s="25" t="s">
        <v>619</v>
      </c>
      <c r="AT842" s="25" t="s">
        <v>1079</v>
      </c>
      <c r="AU842" s="25" t="s">
        <v>82</v>
      </c>
      <c r="AY842" s="25" t="s">
        <v>308</v>
      </c>
      <c r="BE842" s="214">
        <f t="shared" si="294"/>
        <v>0</v>
      </c>
      <c r="BF842" s="214">
        <f t="shared" si="295"/>
        <v>0</v>
      </c>
      <c r="BG842" s="214">
        <f t="shared" si="296"/>
        <v>0</v>
      </c>
      <c r="BH842" s="214">
        <f t="shared" si="297"/>
        <v>0</v>
      </c>
      <c r="BI842" s="214">
        <f t="shared" si="298"/>
        <v>0</v>
      </c>
      <c r="BJ842" s="25" t="s">
        <v>82</v>
      </c>
      <c r="BK842" s="214">
        <f t="shared" si="299"/>
        <v>0</v>
      </c>
      <c r="BL842" s="25" t="s">
        <v>375</v>
      </c>
      <c r="BM842" s="25" t="s">
        <v>10758</v>
      </c>
    </row>
    <row r="843" spans="2:65" s="1" customFormat="1" ht="22.5" customHeight="1">
      <c r="B843" s="42"/>
      <c r="C843" s="277" t="s">
        <v>10759</v>
      </c>
      <c r="D843" s="277" t="s">
        <v>1079</v>
      </c>
      <c r="E843" s="278" t="s">
        <v>10760</v>
      </c>
      <c r="F843" s="279" t="s">
        <v>10761</v>
      </c>
      <c r="G843" s="280" t="s">
        <v>5275</v>
      </c>
      <c r="H843" s="281">
        <v>62</v>
      </c>
      <c r="I843" s="282"/>
      <c r="J843" s="283">
        <f t="shared" si="290"/>
        <v>0</v>
      </c>
      <c r="K843" s="279" t="s">
        <v>21</v>
      </c>
      <c r="L843" s="284"/>
      <c r="M843" s="285" t="s">
        <v>21</v>
      </c>
      <c r="N843" s="286" t="s">
        <v>45</v>
      </c>
      <c r="O843" s="43"/>
      <c r="P843" s="212">
        <f t="shared" si="291"/>
        <v>0</v>
      </c>
      <c r="Q843" s="212">
        <v>0</v>
      </c>
      <c r="R843" s="212">
        <f t="shared" si="292"/>
        <v>0</v>
      </c>
      <c r="S843" s="212">
        <v>0</v>
      </c>
      <c r="T843" s="213">
        <f t="shared" si="293"/>
        <v>0</v>
      </c>
      <c r="AR843" s="25" t="s">
        <v>619</v>
      </c>
      <c r="AT843" s="25" t="s">
        <v>1079</v>
      </c>
      <c r="AU843" s="25" t="s">
        <v>82</v>
      </c>
      <c r="AY843" s="25" t="s">
        <v>308</v>
      </c>
      <c r="BE843" s="214">
        <f t="shared" si="294"/>
        <v>0</v>
      </c>
      <c r="BF843" s="214">
        <f t="shared" si="295"/>
        <v>0</v>
      </c>
      <c r="BG843" s="214">
        <f t="shared" si="296"/>
        <v>0</v>
      </c>
      <c r="BH843" s="214">
        <f t="shared" si="297"/>
        <v>0</v>
      </c>
      <c r="BI843" s="214">
        <f t="shared" si="298"/>
        <v>0</v>
      </c>
      <c r="BJ843" s="25" t="s">
        <v>82</v>
      </c>
      <c r="BK843" s="214">
        <f t="shared" si="299"/>
        <v>0</v>
      </c>
      <c r="BL843" s="25" t="s">
        <v>375</v>
      </c>
      <c r="BM843" s="25" t="s">
        <v>10762</v>
      </c>
    </row>
    <row r="844" spans="2:65" s="1" customFormat="1" ht="22.5" customHeight="1">
      <c r="B844" s="42"/>
      <c r="C844" s="277" t="s">
        <v>9877</v>
      </c>
      <c r="D844" s="277" t="s">
        <v>1079</v>
      </c>
      <c r="E844" s="278" t="s">
        <v>10763</v>
      </c>
      <c r="F844" s="279" t="s">
        <v>10764</v>
      </c>
      <c r="G844" s="280" t="s">
        <v>5275</v>
      </c>
      <c r="H844" s="281">
        <v>6</v>
      </c>
      <c r="I844" s="282"/>
      <c r="J844" s="283">
        <f t="shared" si="290"/>
        <v>0</v>
      </c>
      <c r="K844" s="279" t="s">
        <v>21</v>
      </c>
      <c r="L844" s="284"/>
      <c r="M844" s="285" t="s">
        <v>21</v>
      </c>
      <c r="N844" s="286" t="s">
        <v>45</v>
      </c>
      <c r="O844" s="43"/>
      <c r="P844" s="212">
        <f t="shared" si="291"/>
        <v>0</v>
      </c>
      <c r="Q844" s="212">
        <v>0</v>
      </c>
      <c r="R844" s="212">
        <f t="shared" si="292"/>
        <v>0</v>
      </c>
      <c r="S844" s="212">
        <v>0</v>
      </c>
      <c r="T844" s="213">
        <f t="shared" si="293"/>
        <v>0</v>
      </c>
      <c r="AR844" s="25" t="s">
        <v>619</v>
      </c>
      <c r="AT844" s="25" t="s">
        <v>1079</v>
      </c>
      <c r="AU844" s="25" t="s">
        <v>82</v>
      </c>
      <c r="AY844" s="25" t="s">
        <v>308</v>
      </c>
      <c r="BE844" s="214">
        <f t="shared" si="294"/>
        <v>0</v>
      </c>
      <c r="BF844" s="214">
        <f t="shared" si="295"/>
        <v>0</v>
      </c>
      <c r="BG844" s="214">
        <f t="shared" si="296"/>
        <v>0</v>
      </c>
      <c r="BH844" s="214">
        <f t="shared" si="297"/>
        <v>0</v>
      </c>
      <c r="BI844" s="214">
        <f t="shared" si="298"/>
        <v>0</v>
      </c>
      <c r="BJ844" s="25" t="s">
        <v>82</v>
      </c>
      <c r="BK844" s="214">
        <f t="shared" si="299"/>
        <v>0</v>
      </c>
      <c r="BL844" s="25" t="s">
        <v>375</v>
      </c>
      <c r="BM844" s="25" t="s">
        <v>10765</v>
      </c>
    </row>
    <row r="845" spans="2:65" s="1" customFormat="1" ht="22.5" customHeight="1">
      <c r="B845" s="42"/>
      <c r="C845" s="277" t="s">
        <v>10766</v>
      </c>
      <c r="D845" s="277" t="s">
        <v>1079</v>
      </c>
      <c r="E845" s="278" t="s">
        <v>10767</v>
      </c>
      <c r="F845" s="279" t="s">
        <v>10768</v>
      </c>
      <c r="G845" s="280" t="s">
        <v>5275</v>
      </c>
      <c r="H845" s="281">
        <v>52</v>
      </c>
      <c r="I845" s="282"/>
      <c r="J845" s="283">
        <f t="shared" si="290"/>
        <v>0</v>
      </c>
      <c r="K845" s="279" t="s">
        <v>21</v>
      </c>
      <c r="L845" s="284"/>
      <c r="M845" s="285" t="s">
        <v>21</v>
      </c>
      <c r="N845" s="286" t="s">
        <v>45</v>
      </c>
      <c r="O845" s="43"/>
      <c r="P845" s="212">
        <f t="shared" si="291"/>
        <v>0</v>
      </c>
      <c r="Q845" s="212">
        <v>0</v>
      </c>
      <c r="R845" s="212">
        <f t="shared" si="292"/>
        <v>0</v>
      </c>
      <c r="S845" s="212">
        <v>0</v>
      </c>
      <c r="T845" s="213">
        <f t="shared" si="293"/>
        <v>0</v>
      </c>
      <c r="AR845" s="25" t="s">
        <v>619</v>
      </c>
      <c r="AT845" s="25" t="s">
        <v>1079</v>
      </c>
      <c r="AU845" s="25" t="s">
        <v>82</v>
      </c>
      <c r="AY845" s="25" t="s">
        <v>308</v>
      </c>
      <c r="BE845" s="214">
        <f t="shared" si="294"/>
        <v>0</v>
      </c>
      <c r="BF845" s="214">
        <f t="shared" si="295"/>
        <v>0</v>
      </c>
      <c r="BG845" s="214">
        <f t="shared" si="296"/>
        <v>0</v>
      </c>
      <c r="BH845" s="214">
        <f t="shared" si="297"/>
        <v>0</v>
      </c>
      <c r="BI845" s="214">
        <f t="shared" si="298"/>
        <v>0</v>
      </c>
      <c r="BJ845" s="25" t="s">
        <v>82</v>
      </c>
      <c r="BK845" s="214">
        <f t="shared" si="299"/>
        <v>0</v>
      </c>
      <c r="BL845" s="25" t="s">
        <v>375</v>
      </c>
      <c r="BM845" s="25" t="s">
        <v>10769</v>
      </c>
    </row>
    <row r="846" spans="2:65" s="1" customFormat="1" ht="22.5" customHeight="1">
      <c r="B846" s="42"/>
      <c r="C846" s="277" t="s">
        <v>9880</v>
      </c>
      <c r="D846" s="277" t="s">
        <v>1079</v>
      </c>
      <c r="E846" s="278" t="s">
        <v>10770</v>
      </c>
      <c r="F846" s="279" t="s">
        <v>10771</v>
      </c>
      <c r="G846" s="280" t="s">
        <v>5275</v>
      </c>
      <c r="H846" s="281">
        <v>16</v>
      </c>
      <c r="I846" s="282"/>
      <c r="J846" s="283">
        <f t="shared" si="290"/>
        <v>0</v>
      </c>
      <c r="K846" s="279" t="s">
        <v>21</v>
      </c>
      <c r="L846" s="284"/>
      <c r="M846" s="285" t="s">
        <v>21</v>
      </c>
      <c r="N846" s="286" t="s">
        <v>45</v>
      </c>
      <c r="O846" s="43"/>
      <c r="P846" s="212">
        <f t="shared" si="291"/>
        <v>0</v>
      </c>
      <c r="Q846" s="212">
        <v>0</v>
      </c>
      <c r="R846" s="212">
        <f t="shared" si="292"/>
        <v>0</v>
      </c>
      <c r="S846" s="212">
        <v>0</v>
      </c>
      <c r="T846" s="213">
        <f t="shared" si="293"/>
        <v>0</v>
      </c>
      <c r="AR846" s="25" t="s">
        <v>619</v>
      </c>
      <c r="AT846" s="25" t="s">
        <v>1079</v>
      </c>
      <c r="AU846" s="25" t="s">
        <v>82</v>
      </c>
      <c r="AY846" s="25" t="s">
        <v>308</v>
      </c>
      <c r="BE846" s="214">
        <f t="shared" si="294"/>
        <v>0</v>
      </c>
      <c r="BF846" s="214">
        <f t="shared" si="295"/>
        <v>0</v>
      </c>
      <c r="BG846" s="214">
        <f t="shared" si="296"/>
        <v>0</v>
      </c>
      <c r="BH846" s="214">
        <f t="shared" si="297"/>
        <v>0</v>
      </c>
      <c r="BI846" s="214">
        <f t="shared" si="298"/>
        <v>0</v>
      </c>
      <c r="BJ846" s="25" t="s">
        <v>82</v>
      </c>
      <c r="BK846" s="214">
        <f t="shared" si="299"/>
        <v>0</v>
      </c>
      <c r="BL846" s="25" t="s">
        <v>375</v>
      </c>
      <c r="BM846" s="25" t="s">
        <v>10772</v>
      </c>
    </row>
    <row r="847" spans="2:65" s="1" customFormat="1" ht="22.5" customHeight="1">
      <c r="B847" s="42"/>
      <c r="C847" s="277" t="s">
        <v>10773</v>
      </c>
      <c r="D847" s="277" t="s">
        <v>1079</v>
      </c>
      <c r="E847" s="278" t="s">
        <v>10774</v>
      </c>
      <c r="F847" s="279" t="s">
        <v>10775</v>
      </c>
      <c r="G847" s="280" t="s">
        <v>5275</v>
      </c>
      <c r="H847" s="281">
        <v>5</v>
      </c>
      <c r="I847" s="282"/>
      <c r="J847" s="283">
        <f t="shared" si="290"/>
        <v>0</v>
      </c>
      <c r="K847" s="279" t="s">
        <v>21</v>
      </c>
      <c r="L847" s="284"/>
      <c r="M847" s="285" t="s">
        <v>21</v>
      </c>
      <c r="N847" s="286" t="s">
        <v>45</v>
      </c>
      <c r="O847" s="43"/>
      <c r="P847" s="212">
        <f t="shared" si="291"/>
        <v>0</v>
      </c>
      <c r="Q847" s="212">
        <v>0</v>
      </c>
      <c r="R847" s="212">
        <f t="shared" si="292"/>
        <v>0</v>
      </c>
      <c r="S847" s="212">
        <v>0</v>
      </c>
      <c r="T847" s="213">
        <f t="shared" si="293"/>
        <v>0</v>
      </c>
      <c r="AR847" s="25" t="s">
        <v>619</v>
      </c>
      <c r="AT847" s="25" t="s">
        <v>1079</v>
      </c>
      <c r="AU847" s="25" t="s">
        <v>82</v>
      </c>
      <c r="AY847" s="25" t="s">
        <v>308</v>
      </c>
      <c r="BE847" s="214">
        <f t="shared" si="294"/>
        <v>0</v>
      </c>
      <c r="BF847" s="214">
        <f t="shared" si="295"/>
        <v>0</v>
      </c>
      <c r="BG847" s="214">
        <f t="shared" si="296"/>
        <v>0</v>
      </c>
      <c r="BH847" s="214">
        <f t="shared" si="297"/>
        <v>0</v>
      </c>
      <c r="BI847" s="214">
        <f t="shared" si="298"/>
        <v>0</v>
      </c>
      <c r="BJ847" s="25" t="s">
        <v>82</v>
      </c>
      <c r="BK847" s="214">
        <f t="shared" si="299"/>
        <v>0</v>
      </c>
      <c r="BL847" s="25" t="s">
        <v>375</v>
      </c>
      <c r="BM847" s="25" t="s">
        <v>10776</v>
      </c>
    </row>
    <row r="848" spans="2:65" s="1" customFormat="1" ht="22.5" customHeight="1">
      <c r="B848" s="42"/>
      <c r="C848" s="277" t="s">
        <v>9883</v>
      </c>
      <c r="D848" s="277" t="s">
        <v>1079</v>
      </c>
      <c r="E848" s="278" t="s">
        <v>10777</v>
      </c>
      <c r="F848" s="279" t="s">
        <v>10778</v>
      </c>
      <c r="G848" s="280" t="s">
        <v>5275</v>
      </c>
      <c r="H848" s="281">
        <v>12</v>
      </c>
      <c r="I848" s="282"/>
      <c r="J848" s="283">
        <f t="shared" si="290"/>
        <v>0</v>
      </c>
      <c r="K848" s="279" t="s">
        <v>21</v>
      </c>
      <c r="L848" s="284"/>
      <c r="M848" s="285" t="s">
        <v>21</v>
      </c>
      <c r="N848" s="286" t="s">
        <v>45</v>
      </c>
      <c r="O848" s="43"/>
      <c r="P848" s="212">
        <f t="shared" si="291"/>
        <v>0</v>
      </c>
      <c r="Q848" s="212">
        <v>0</v>
      </c>
      <c r="R848" s="212">
        <f t="shared" si="292"/>
        <v>0</v>
      </c>
      <c r="S848" s="212">
        <v>0</v>
      </c>
      <c r="T848" s="213">
        <f t="shared" si="293"/>
        <v>0</v>
      </c>
      <c r="AR848" s="25" t="s">
        <v>619</v>
      </c>
      <c r="AT848" s="25" t="s">
        <v>1079</v>
      </c>
      <c r="AU848" s="25" t="s">
        <v>82</v>
      </c>
      <c r="AY848" s="25" t="s">
        <v>308</v>
      </c>
      <c r="BE848" s="214">
        <f t="shared" si="294"/>
        <v>0</v>
      </c>
      <c r="BF848" s="214">
        <f t="shared" si="295"/>
        <v>0</v>
      </c>
      <c r="BG848" s="214">
        <f t="shared" si="296"/>
        <v>0</v>
      </c>
      <c r="BH848" s="214">
        <f t="shared" si="297"/>
        <v>0</v>
      </c>
      <c r="BI848" s="214">
        <f t="shared" si="298"/>
        <v>0</v>
      </c>
      <c r="BJ848" s="25" t="s">
        <v>82</v>
      </c>
      <c r="BK848" s="214">
        <f t="shared" si="299"/>
        <v>0</v>
      </c>
      <c r="BL848" s="25" t="s">
        <v>375</v>
      </c>
      <c r="BM848" s="25" t="s">
        <v>10779</v>
      </c>
    </row>
    <row r="849" spans="2:65" s="1" customFormat="1" ht="22.5" customHeight="1">
      <c r="B849" s="42"/>
      <c r="C849" s="277" t="s">
        <v>10780</v>
      </c>
      <c r="D849" s="277" t="s">
        <v>1079</v>
      </c>
      <c r="E849" s="278" t="s">
        <v>10781</v>
      </c>
      <c r="F849" s="279" t="s">
        <v>10782</v>
      </c>
      <c r="G849" s="280" t="s">
        <v>5275</v>
      </c>
      <c r="H849" s="281">
        <v>4</v>
      </c>
      <c r="I849" s="282"/>
      <c r="J849" s="283">
        <f t="shared" si="290"/>
        <v>0</v>
      </c>
      <c r="K849" s="279" t="s">
        <v>21</v>
      </c>
      <c r="L849" s="284"/>
      <c r="M849" s="285" t="s">
        <v>21</v>
      </c>
      <c r="N849" s="286" t="s">
        <v>45</v>
      </c>
      <c r="O849" s="43"/>
      <c r="P849" s="212">
        <f t="shared" si="291"/>
        <v>0</v>
      </c>
      <c r="Q849" s="212">
        <v>0</v>
      </c>
      <c r="R849" s="212">
        <f t="shared" si="292"/>
        <v>0</v>
      </c>
      <c r="S849" s="212">
        <v>0</v>
      </c>
      <c r="T849" s="213">
        <f t="shared" si="293"/>
        <v>0</v>
      </c>
      <c r="AR849" s="25" t="s">
        <v>619</v>
      </c>
      <c r="AT849" s="25" t="s">
        <v>1079</v>
      </c>
      <c r="AU849" s="25" t="s">
        <v>82</v>
      </c>
      <c r="AY849" s="25" t="s">
        <v>308</v>
      </c>
      <c r="BE849" s="214">
        <f t="shared" si="294"/>
        <v>0</v>
      </c>
      <c r="BF849" s="214">
        <f t="shared" si="295"/>
        <v>0</v>
      </c>
      <c r="BG849" s="214">
        <f t="shared" si="296"/>
        <v>0</v>
      </c>
      <c r="BH849" s="214">
        <f t="shared" si="297"/>
        <v>0</v>
      </c>
      <c r="BI849" s="214">
        <f t="shared" si="298"/>
        <v>0</v>
      </c>
      <c r="BJ849" s="25" t="s">
        <v>82</v>
      </c>
      <c r="BK849" s="214">
        <f t="shared" si="299"/>
        <v>0</v>
      </c>
      <c r="BL849" s="25" t="s">
        <v>375</v>
      </c>
      <c r="BM849" s="25" t="s">
        <v>10783</v>
      </c>
    </row>
    <row r="850" spans="2:65" s="1" customFormat="1" ht="22.5" customHeight="1">
      <c r="B850" s="42"/>
      <c r="C850" s="277" t="s">
        <v>9886</v>
      </c>
      <c r="D850" s="277" t="s">
        <v>1079</v>
      </c>
      <c r="E850" s="278" t="s">
        <v>10784</v>
      </c>
      <c r="F850" s="279" t="s">
        <v>10785</v>
      </c>
      <c r="G850" s="280" t="s">
        <v>5275</v>
      </c>
      <c r="H850" s="281">
        <v>4</v>
      </c>
      <c r="I850" s="282"/>
      <c r="J850" s="283">
        <f t="shared" si="290"/>
        <v>0</v>
      </c>
      <c r="K850" s="279" t="s">
        <v>21</v>
      </c>
      <c r="L850" s="284"/>
      <c r="M850" s="285" t="s">
        <v>21</v>
      </c>
      <c r="N850" s="286" t="s">
        <v>45</v>
      </c>
      <c r="O850" s="43"/>
      <c r="P850" s="212">
        <f t="shared" si="291"/>
        <v>0</v>
      </c>
      <c r="Q850" s="212">
        <v>0</v>
      </c>
      <c r="R850" s="212">
        <f t="shared" si="292"/>
        <v>0</v>
      </c>
      <c r="S850" s="212">
        <v>0</v>
      </c>
      <c r="T850" s="213">
        <f t="shared" si="293"/>
        <v>0</v>
      </c>
      <c r="AR850" s="25" t="s">
        <v>619</v>
      </c>
      <c r="AT850" s="25" t="s">
        <v>1079</v>
      </c>
      <c r="AU850" s="25" t="s">
        <v>82</v>
      </c>
      <c r="AY850" s="25" t="s">
        <v>308</v>
      </c>
      <c r="BE850" s="214">
        <f t="shared" si="294"/>
        <v>0</v>
      </c>
      <c r="BF850" s="214">
        <f t="shared" si="295"/>
        <v>0</v>
      </c>
      <c r="BG850" s="214">
        <f t="shared" si="296"/>
        <v>0</v>
      </c>
      <c r="BH850" s="214">
        <f t="shared" si="297"/>
        <v>0</v>
      </c>
      <c r="BI850" s="214">
        <f t="shared" si="298"/>
        <v>0</v>
      </c>
      <c r="BJ850" s="25" t="s">
        <v>82</v>
      </c>
      <c r="BK850" s="214">
        <f t="shared" si="299"/>
        <v>0</v>
      </c>
      <c r="BL850" s="25" t="s">
        <v>375</v>
      </c>
      <c r="BM850" s="25" t="s">
        <v>10786</v>
      </c>
    </row>
    <row r="851" spans="2:65" s="1" customFormat="1" ht="31.5" customHeight="1">
      <c r="B851" s="42"/>
      <c r="C851" s="277" t="s">
        <v>10787</v>
      </c>
      <c r="D851" s="277" t="s">
        <v>1079</v>
      </c>
      <c r="E851" s="278" t="s">
        <v>10788</v>
      </c>
      <c r="F851" s="279" t="s">
        <v>10789</v>
      </c>
      <c r="G851" s="280" t="s">
        <v>5275</v>
      </c>
      <c r="H851" s="281">
        <v>3</v>
      </c>
      <c r="I851" s="282"/>
      <c r="J851" s="283">
        <f t="shared" si="290"/>
        <v>0</v>
      </c>
      <c r="K851" s="279" t="s">
        <v>21</v>
      </c>
      <c r="L851" s="284"/>
      <c r="M851" s="285" t="s">
        <v>21</v>
      </c>
      <c r="N851" s="286" t="s">
        <v>45</v>
      </c>
      <c r="O851" s="43"/>
      <c r="P851" s="212">
        <f t="shared" si="291"/>
        <v>0</v>
      </c>
      <c r="Q851" s="212">
        <v>0</v>
      </c>
      <c r="R851" s="212">
        <f t="shared" si="292"/>
        <v>0</v>
      </c>
      <c r="S851" s="212">
        <v>0</v>
      </c>
      <c r="T851" s="213">
        <f t="shared" si="293"/>
        <v>0</v>
      </c>
      <c r="AR851" s="25" t="s">
        <v>619</v>
      </c>
      <c r="AT851" s="25" t="s">
        <v>1079</v>
      </c>
      <c r="AU851" s="25" t="s">
        <v>82</v>
      </c>
      <c r="AY851" s="25" t="s">
        <v>308</v>
      </c>
      <c r="BE851" s="214">
        <f t="shared" si="294"/>
        <v>0</v>
      </c>
      <c r="BF851" s="214">
        <f t="shared" si="295"/>
        <v>0</v>
      </c>
      <c r="BG851" s="214">
        <f t="shared" si="296"/>
        <v>0</v>
      </c>
      <c r="BH851" s="214">
        <f t="shared" si="297"/>
        <v>0</v>
      </c>
      <c r="BI851" s="214">
        <f t="shared" si="298"/>
        <v>0</v>
      </c>
      <c r="BJ851" s="25" t="s">
        <v>82</v>
      </c>
      <c r="BK851" s="214">
        <f t="shared" si="299"/>
        <v>0</v>
      </c>
      <c r="BL851" s="25" t="s">
        <v>375</v>
      </c>
      <c r="BM851" s="25" t="s">
        <v>10790</v>
      </c>
    </row>
    <row r="852" spans="2:65" s="1" customFormat="1" ht="31.5" customHeight="1">
      <c r="B852" s="42"/>
      <c r="C852" s="277" t="s">
        <v>9889</v>
      </c>
      <c r="D852" s="277" t="s">
        <v>1079</v>
      </c>
      <c r="E852" s="278" t="s">
        <v>10791</v>
      </c>
      <c r="F852" s="279" t="s">
        <v>10792</v>
      </c>
      <c r="G852" s="280" t="s">
        <v>5275</v>
      </c>
      <c r="H852" s="281">
        <v>1</v>
      </c>
      <c r="I852" s="282"/>
      <c r="J852" s="283">
        <f t="shared" si="290"/>
        <v>0</v>
      </c>
      <c r="K852" s="279" t="s">
        <v>21</v>
      </c>
      <c r="L852" s="284"/>
      <c r="M852" s="285" t="s">
        <v>21</v>
      </c>
      <c r="N852" s="286" t="s">
        <v>45</v>
      </c>
      <c r="O852" s="43"/>
      <c r="P852" s="212">
        <f t="shared" si="291"/>
        <v>0</v>
      </c>
      <c r="Q852" s="212">
        <v>0</v>
      </c>
      <c r="R852" s="212">
        <f t="shared" si="292"/>
        <v>0</v>
      </c>
      <c r="S852" s="212">
        <v>0</v>
      </c>
      <c r="T852" s="213">
        <f t="shared" si="293"/>
        <v>0</v>
      </c>
      <c r="AR852" s="25" t="s">
        <v>619</v>
      </c>
      <c r="AT852" s="25" t="s">
        <v>1079</v>
      </c>
      <c r="AU852" s="25" t="s">
        <v>82</v>
      </c>
      <c r="AY852" s="25" t="s">
        <v>308</v>
      </c>
      <c r="BE852" s="214">
        <f t="shared" si="294"/>
        <v>0</v>
      </c>
      <c r="BF852" s="214">
        <f t="shared" si="295"/>
        <v>0</v>
      </c>
      <c r="BG852" s="214">
        <f t="shared" si="296"/>
        <v>0</v>
      </c>
      <c r="BH852" s="214">
        <f t="shared" si="297"/>
        <v>0</v>
      </c>
      <c r="BI852" s="214">
        <f t="shared" si="298"/>
        <v>0</v>
      </c>
      <c r="BJ852" s="25" t="s">
        <v>82</v>
      </c>
      <c r="BK852" s="214">
        <f t="shared" si="299"/>
        <v>0</v>
      </c>
      <c r="BL852" s="25" t="s">
        <v>375</v>
      </c>
      <c r="BM852" s="25" t="s">
        <v>10793</v>
      </c>
    </row>
    <row r="853" spans="2:65" s="1" customFormat="1" ht="31.5" customHeight="1">
      <c r="B853" s="42"/>
      <c r="C853" s="277" t="s">
        <v>10794</v>
      </c>
      <c r="D853" s="277" t="s">
        <v>1079</v>
      </c>
      <c r="E853" s="278" t="s">
        <v>10795</v>
      </c>
      <c r="F853" s="279" t="s">
        <v>10796</v>
      </c>
      <c r="G853" s="280" t="s">
        <v>5275</v>
      </c>
      <c r="H853" s="281">
        <v>1</v>
      </c>
      <c r="I853" s="282"/>
      <c r="J853" s="283">
        <f t="shared" si="290"/>
        <v>0</v>
      </c>
      <c r="K853" s="279" t="s">
        <v>21</v>
      </c>
      <c r="L853" s="284"/>
      <c r="M853" s="285" t="s">
        <v>21</v>
      </c>
      <c r="N853" s="286" t="s">
        <v>45</v>
      </c>
      <c r="O853" s="43"/>
      <c r="P853" s="212">
        <f t="shared" si="291"/>
        <v>0</v>
      </c>
      <c r="Q853" s="212">
        <v>0</v>
      </c>
      <c r="R853" s="212">
        <f t="shared" si="292"/>
        <v>0</v>
      </c>
      <c r="S853" s="212">
        <v>0</v>
      </c>
      <c r="T853" s="213">
        <f t="shared" si="293"/>
        <v>0</v>
      </c>
      <c r="AR853" s="25" t="s">
        <v>619</v>
      </c>
      <c r="AT853" s="25" t="s">
        <v>1079</v>
      </c>
      <c r="AU853" s="25" t="s">
        <v>82</v>
      </c>
      <c r="AY853" s="25" t="s">
        <v>308</v>
      </c>
      <c r="BE853" s="214">
        <f t="shared" si="294"/>
        <v>0</v>
      </c>
      <c r="BF853" s="214">
        <f t="shared" si="295"/>
        <v>0</v>
      </c>
      <c r="BG853" s="214">
        <f t="shared" si="296"/>
        <v>0</v>
      </c>
      <c r="BH853" s="214">
        <f t="shared" si="297"/>
        <v>0</v>
      </c>
      <c r="BI853" s="214">
        <f t="shared" si="298"/>
        <v>0</v>
      </c>
      <c r="BJ853" s="25" t="s">
        <v>82</v>
      </c>
      <c r="BK853" s="214">
        <f t="shared" si="299"/>
        <v>0</v>
      </c>
      <c r="BL853" s="25" t="s">
        <v>375</v>
      </c>
      <c r="BM853" s="25" t="s">
        <v>10797</v>
      </c>
    </row>
    <row r="854" spans="2:65" s="1" customFormat="1" ht="22.5" customHeight="1">
      <c r="B854" s="42"/>
      <c r="C854" s="277" t="s">
        <v>9892</v>
      </c>
      <c r="D854" s="277" t="s">
        <v>1079</v>
      </c>
      <c r="E854" s="278" t="s">
        <v>10798</v>
      </c>
      <c r="F854" s="279" t="s">
        <v>10799</v>
      </c>
      <c r="G854" s="280" t="s">
        <v>5275</v>
      </c>
      <c r="H854" s="281">
        <v>4</v>
      </c>
      <c r="I854" s="282"/>
      <c r="J854" s="283">
        <f t="shared" si="290"/>
        <v>0</v>
      </c>
      <c r="K854" s="279" t="s">
        <v>21</v>
      </c>
      <c r="L854" s="284"/>
      <c r="M854" s="285" t="s">
        <v>21</v>
      </c>
      <c r="N854" s="286" t="s">
        <v>45</v>
      </c>
      <c r="O854" s="43"/>
      <c r="P854" s="212">
        <f t="shared" si="291"/>
        <v>0</v>
      </c>
      <c r="Q854" s="212">
        <v>0</v>
      </c>
      <c r="R854" s="212">
        <f t="shared" si="292"/>
        <v>0</v>
      </c>
      <c r="S854" s="212">
        <v>0</v>
      </c>
      <c r="T854" s="213">
        <f t="shared" si="293"/>
        <v>0</v>
      </c>
      <c r="AR854" s="25" t="s">
        <v>619</v>
      </c>
      <c r="AT854" s="25" t="s">
        <v>1079</v>
      </c>
      <c r="AU854" s="25" t="s">
        <v>82</v>
      </c>
      <c r="AY854" s="25" t="s">
        <v>308</v>
      </c>
      <c r="BE854" s="214">
        <f t="shared" si="294"/>
        <v>0</v>
      </c>
      <c r="BF854" s="214">
        <f t="shared" si="295"/>
        <v>0</v>
      </c>
      <c r="BG854" s="214">
        <f t="shared" si="296"/>
        <v>0</v>
      </c>
      <c r="BH854" s="214">
        <f t="shared" si="297"/>
        <v>0</v>
      </c>
      <c r="BI854" s="214">
        <f t="shared" si="298"/>
        <v>0</v>
      </c>
      <c r="BJ854" s="25" t="s">
        <v>82</v>
      </c>
      <c r="BK854" s="214">
        <f t="shared" si="299"/>
        <v>0</v>
      </c>
      <c r="BL854" s="25" t="s">
        <v>375</v>
      </c>
      <c r="BM854" s="25" t="s">
        <v>10800</v>
      </c>
    </row>
    <row r="855" spans="2:65" s="1" customFormat="1" ht="22.5" customHeight="1">
      <c r="B855" s="42"/>
      <c r="C855" s="277" t="s">
        <v>10801</v>
      </c>
      <c r="D855" s="277" t="s">
        <v>1079</v>
      </c>
      <c r="E855" s="278" t="s">
        <v>10802</v>
      </c>
      <c r="F855" s="279" t="s">
        <v>10803</v>
      </c>
      <c r="G855" s="280" t="s">
        <v>5275</v>
      </c>
      <c r="H855" s="281">
        <v>46</v>
      </c>
      <c r="I855" s="282"/>
      <c r="J855" s="283">
        <f t="shared" si="290"/>
        <v>0</v>
      </c>
      <c r="K855" s="279" t="s">
        <v>21</v>
      </c>
      <c r="L855" s="284"/>
      <c r="M855" s="285" t="s">
        <v>21</v>
      </c>
      <c r="N855" s="286" t="s">
        <v>45</v>
      </c>
      <c r="O855" s="43"/>
      <c r="P855" s="212">
        <f t="shared" si="291"/>
        <v>0</v>
      </c>
      <c r="Q855" s="212">
        <v>0</v>
      </c>
      <c r="R855" s="212">
        <f t="shared" si="292"/>
        <v>0</v>
      </c>
      <c r="S855" s="212">
        <v>0</v>
      </c>
      <c r="T855" s="213">
        <f t="shared" si="293"/>
        <v>0</v>
      </c>
      <c r="AR855" s="25" t="s">
        <v>619</v>
      </c>
      <c r="AT855" s="25" t="s">
        <v>1079</v>
      </c>
      <c r="AU855" s="25" t="s">
        <v>82</v>
      </c>
      <c r="AY855" s="25" t="s">
        <v>308</v>
      </c>
      <c r="BE855" s="214">
        <f t="shared" si="294"/>
        <v>0</v>
      </c>
      <c r="BF855" s="214">
        <f t="shared" si="295"/>
        <v>0</v>
      </c>
      <c r="BG855" s="214">
        <f t="shared" si="296"/>
        <v>0</v>
      </c>
      <c r="BH855" s="214">
        <f t="shared" si="297"/>
        <v>0</v>
      </c>
      <c r="BI855" s="214">
        <f t="shared" si="298"/>
        <v>0</v>
      </c>
      <c r="BJ855" s="25" t="s">
        <v>82</v>
      </c>
      <c r="BK855" s="214">
        <f t="shared" si="299"/>
        <v>0</v>
      </c>
      <c r="BL855" s="25" t="s">
        <v>375</v>
      </c>
      <c r="BM855" s="25" t="s">
        <v>10804</v>
      </c>
    </row>
    <row r="856" spans="2:65" s="1" customFormat="1" ht="22.5" customHeight="1">
      <c r="B856" s="42"/>
      <c r="C856" s="277" t="s">
        <v>9896</v>
      </c>
      <c r="D856" s="277" t="s">
        <v>1079</v>
      </c>
      <c r="E856" s="278" t="s">
        <v>10805</v>
      </c>
      <c r="F856" s="279" t="s">
        <v>10806</v>
      </c>
      <c r="G856" s="280" t="s">
        <v>5275</v>
      </c>
      <c r="H856" s="281">
        <v>3</v>
      </c>
      <c r="I856" s="282"/>
      <c r="J856" s="283">
        <f t="shared" si="290"/>
        <v>0</v>
      </c>
      <c r="K856" s="279" t="s">
        <v>21</v>
      </c>
      <c r="L856" s="284"/>
      <c r="M856" s="285" t="s">
        <v>21</v>
      </c>
      <c r="N856" s="286" t="s">
        <v>45</v>
      </c>
      <c r="O856" s="43"/>
      <c r="P856" s="212">
        <f t="shared" si="291"/>
        <v>0</v>
      </c>
      <c r="Q856" s="212">
        <v>0</v>
      </c>
      <c r="R856" s="212">
        <f t="shared" si="292"/>
        <v>0</v>
      </c>
      <c r="S856" s="212">
        <v>0</v>
      </c>
      <c r="T856" s="213">
        <f t="shared" si="293"/>
        <v>0</v>
      </c>
      <c r="AR856" s="25" t="s">
        <v>619</v>
      </c>
      <c r="AT856" s="25" t="s">
        <v>1079</v>
      </c>
      <c r="AU856" s="25" t="s">
        <v>82</v>
      </c>
      <c r="AY856" s="25" t="s">
        <v>308</v>
      </c>
      <c r="BE856" s="214">
        <f t="shared" si="294"/>
        <v>0</v>
      </c>
      <c r="BF856" s="214">
        <f t="shared" si="295"/>
        <v>0</v>
      </c>
      <c r="BG856" s="214">
        <f t="shared" si="296"/>
        <v>0</v>
      </c>
      <c r="BH856" s="214">
        <f t="shared" si="297"/>
        <v>0</v>
      </c>
      <c r="BI856" s="214">
        <f t="shared" si="298"/>
        <v>0</v>
      </c>
      <c r="BJ856" s="25" t="s">
        <v>82</v>
      </c>
      <c r="BK856" s="214">
        <f t="shared" si="299"/>
        <v>0</v>
      </c>
      <c r="BL856" s="25" t="s">
        <v>375</v>
      </c>
      <c r="BM856" s="25" t="s">
        <v>10807</v>
      </c>
    </row>
    <row r="857" spans="2:65" s="1" customFormat="1" ht="22.5" customHeight="1">
      <c r="B857" s="42"/>
      <c r="C857" s="277" t="s">
        <v>10808</v>
      </c>
      <c r="D857" s="277" t="s">
        <v>1079</v>
      </c>
      <c r="E857" s="278" t="s">
        <v>10809</v>
      </c>
      <c r="F857" s="279" t="s">
        <v>10810</v>
      </c>
      <c r="G857" s="280" t="s">
        <v>5275</v>
      </c>
      <c r="H857" s="281">
        <v>12</v>
      </c>
      <c r="I857" s="282"/>
      <c r="J857" s="283">
        <f t="shared" si="290"/>
        <v>0</v>
      </c>
      <c r="K857" s="279" t="s">
        <v>21</v>
      </c>
      <c r="L857" s="284"/>
      <c r="M857" s="285" t="s">
        <v>21</v>
      </c>
      <c r="N857" s="286" t="s">
        <v>45</v>
      </c>
      <c r="O857" s="43"/>
      <c r="P857" s="212">
        <f t="shared" si="291"/>
        <v>0</v>
      </c>
      <c r="Q857" s="212">
        <v>0</v>
      </c>
      <c r="R857" s="212">
        <f t="shared" si="292"/>
        <v>0</v>
      </c>
      <c r="S857" s="212">
        <v>0</v>
      </c>
      <c r="T857" s="213">
        <f t="shared" si="293"/>
        <v>0</v>
      </c>
      <c r="AR857" s="25" t="s">
        <v>619</v>
      </c>
      <c r="AT857" s="25" t="s">
        <v>1079</v>
      </c>
      <c r="AU857" s="25" t="s">
        <v>82</v>
      </c>
      <c r="AY857" s="25" t="s">
        <v>308</v>
      </c>
      <c r="BE857" s="214">
        <f t="shared" si="294"/>
        <v>0</v>
      </c>
      <c r="BF857" s="214">
        <f t="shared" si="295"/>
        <v>0</v>
      </c>
      <c r="BG857" s="214">
        <f t="shared" si="296"/>
        <v>0</v>
      </c>
      <c r="BH857" s="214">
        <f t="shared" si="297"/>
        <v>0</v>
      </c>
      <c r="BI857" s="214">
        <f t="shared" si="298"/>
        <v>0</v>
      </c>
      <c r="BJ857" s="25" t="s">
        <v>82</v>
      </c>
      <c r="BK857" s="214">
        <f t="shared" si="299"/>
        <v>0</v>
      </c>
      <c r="BL857" s="25" t="s">
        <v>375</v>
      </c>
      <c r="BM857" s="25" t="s">
        <v>10811</v>
      </c>
    </row>
    <row r="858" spans="2:65" s="1" customFormat="1" ht="22.5" customHeight="1">
      <c r="B858" s="42"/>
      <c r="C858" s="277" t="s">
        <v>9898</v>
      </c>
      <c r="D858" s="277" t="s">
        <v>1079</v>
      </c>
      <c r="E858" s="278" t="s">
        <v>10812</v>
      </c>
      <c r="F858" s="279" t="s">
        <v>10813</v>
      </c>
      <c r="G858" s="280" t="s">
        <v>5275</v>
      </c>
      <c r="H858" s="281">
        <v>4</v>
      </c>
      <c r="I858" s="282"/>
      <c r="J858" s="283">
        <f t="shared" si="290"/>
        <v>0</v>
      </c>
      <c r="K858" s="279" t="s">
        <v>21</v>
      </c>
      <c r="L858" s="284"/>
      <c r="M858" s="285" t="s">
        <v>21</v>
      </c>
      <c r="N858" s="286" t="s">
        <v>45</v>
      </c>
      <c r="O858" s="43"/>
      <c r="P858" s="212">
        <f t="shared" si="291"/>
        <v>0</v>
      </c>
      <c r="Q858" s="212">
        <v>0</v>
      </c>
      <c r="R858" s="212">
        <f t="shared" si="292"/>
        <v>0</v>
      </c>
      <c r="S858" s="212">
        <v>0</v>
      </c>
      <c r="T858" s="213">
        <f t="shared" si="293"/>
        <v>0</v>
      </c>
      <c r="AR858" s="25" t="s">
        <v>619</v>
      </c>
      <c r="AT858" s="25" t="s">
        <v>1079</v>
      </c>
      <c r="AU858" s="25" t="s">
        <v>82</v>
      </c>
      <c r="AY858" s="25" t="s">
        <v>308</v>
      </c>
      <c r="BE858" s="214">
        <f t="shared" si="294"/>
        <v>0</v>
      </c>
      <c r="BF858" s="214">
        <f t="shared" si="295"/>
        <v>0</v>
      </c>
      <c r="BG858" s="214">
        <f t="shared" si="296"/>
        <v>0</v>
      </c>
      <c r="BH858" s="214">
        <f t="shared" si="297"/>
        <v>0</v>
      </c>
      <c r="BI858" s="214">
        <f t="shared" si="298"/>
        <v>0</v>
      </c>
      <c r="BJ858" s="25" t="s">
        <v>82</v>
      </c>
      <c r="BK858" s="214">
        <f t="shared" si="299"/>
        <v>0</v>
      </c>
      <c r="BL858" s="25" t="s">
        <v>375</v>
      </c>
      <c r="BM858" s="25" t="s">
        <v>10814</v>
      </c>
    </row>
    <row r="859" spans="2:65" s="1" customFormat="1" ht="22.5" customHeight="1">
      <c r="B859" s="42"/>
      <c r="C859" s="277" t="s">
        <v>10815</v>
      </c>
      <c r="D859" s="277" t="s">
        <v>1079</v>
      </c>
      <c r="E859" s="278" t="s">
        <v>10816</v>
      </c>
      <c r="F859" s="279" t="s">
        <v>10817</v>
      </c>
      <c r="G859" s="280" t="s">
        <v>5275</v>
      </c>
      <c r="H859" s="281">
        <v>42</v>
      </c>
      <c r="I859" s="282"/>
      <c r="J859" s="283">
        <f t="shared" si="290"/>
        <v>0</v>
      </c>
      <c r="K859" s="279" t="s">
        <v>21</v>
      </c>
      <c r="L859" s="284"/>
      <c r="M859" s="285" t="s">
        <v>21</v>
      </c>
      <c r="N859" s="286" t="s">
        <v>45</v>
      </c>
      <c r="O859" s="43"/>
      <c r="P859" s="212">
        <f t="shared" si="291"/>
        <v>0</v>
      </c>
      <c r="Q859" s="212">
        <v>0</v>
      </c>
      <c r="R859" s="212">
        <f t="shared" si="292"/>
        <v>0</v>
      </c>
      <c r="S859" s="212">
        <v>0</v>
      </c>
      <c r="T859" s="213">
        <f t="shared" si="293"/>
        <v>0</v>
      </c>
      <c r="AR859" s="25" t="s">
        <v>619</v>
      </c>
      <c r="AT859" s="25" t="s">
        <v>1079</v>
      </c>
      <c r="AU859" s="25" t="s">
        <v>82</v>
      </c>
      <c r="AY859" s="25" t="s">
        <v>308</v>
      </c>
      <c r="BE859" s="214">
        <f t="shared" si="294"/>
        <v>0</v>
      </c>
      <c r="BF859" s="214">
        <f t="shared" si="295"/>
        <v>0</v>
      </c>
      <c r="BG859" s="214">
        <f t="shared" si="296"/>
        <v>0</v>
      </c>
      <c r="BH859" s="214">
        <f t="shared" si="297"/>
        <v>0</v>
      </c>
      <c r="BI859" s="214">
        <f t="shared" si="298"/>
        <v>0</v>
      </c>
      <c r="BJ859" s="25" t="s">
        <v>82</v>
      </c>
      <c r="BK859" s="214">
        <f t="shared" si="299"/>
        <v>0</v>
      </c>
      <c r="BL859" s="25" t="s">
        <v>375</v>
      </c>
      <c r="BM859" s="25" t="s">
        <v>10818</v>
      </c>
    </row>
    <row r="860" spans="2:65" s="1" customFormat="1" ht="31.5" customHeight="1">
      <c r="B860" s="42"/>
      <c r="C860" s="277" t="s">
        <v>9900</v>
      </c>
      <c r="D860" s="277" t="s">
        <v>1079</v>
      </c>
      <c r="E860" s="278" t="s">
        <v>10819</v>
      </c>
      <c r="F860" s="279" t="s">
        <v>10820</v>
      </c>
      <c r="G860" s="280" t="s">
        <v>5275</v>
      </c>
      <c r="H860" s="281">
        <v>7</v>
      </c>
      <c r="I860" s="282"/>
      <c r="J860" s="283">
        <f t="shared" si="290"/>
        <v>0</v>
      </c>
      <c r="K860" s="279" t="s">
        <v>21</v>
      </c>
      <c r="L860" s="284"/>
      <c r="M860" s="285" t="s">
        <v>21</v>
      </c>
      <c r="N860" s="286" t="s">
        <v>45</v>
      </c>
      <c r="O860" s="43"/>
      <c r="P860" s="212">
        <f t="shared" si="291"/>
        <v>0</v>
      </c>
      <c r="Q860" s="212">
        <v>0</v>
      </c>
      <c r="R860" s="212">
        <f t="shared" si="292"/>
        <v>0</v>
      </c>
      <c r="S860" s="212">
        <v>0</v>
      </c>
      <c r="T860" s="213">
        <f t="shared" si="293"/>
        <v>0</v>
      </c>
      <c r="AR860" s="25" t="s">
        <v>619</v>
      </c>
      <c r="AT860" s="25" t="s">
        <v>1079</v>
      </c>
      <c r="AU860" s="25" t="s">
        <v>82</v>
      </c>
      <c r="AY860" s="25" t="s">
        <v>308</v>
      </c>
      <c r="BE860" s="214">
        <f t="shared" si="294"/>
        <v>0</v>
      </c>
      <c r="BF860" s="214">
        <f t="shared" si="295"/>
        <v>0</v>
      </c>
      <c r="BG860" s="214">
        <f t="shared" si="296"/>
        <v>0</v>
      </c>
      <c r="BH860" s="214">
        <f t="shared" si="297"/>
        <v>0</v>
      </c>
      <c r="BI860" s="214">
        <f t="shared" si="298"/>
        <v>0</v>
      </c>
      <c r="BJ860" s="25" t="s">
        <v>82</v>
      </c>
      <c r="BK860" s="214">
        <f t="shared" si="299"/>
        <v>0</v>
      </c>
      <c r="BL860" s="25" t="s">
        <v>375</v>
      </c>
      <c r="BM860" s="25" t="s">
        <v>10821</v>
      </c>
    </row>
    <row r="861" spans="2:65" s="1" customFormat="1" ht="31.5" customHeight="1">
      <c r="B861" s="42"/>
      <c r="C861" s="277" t="s">
        <v>10822</v>
      </c>
      <c r="D861" s="277" t="s">
        <v>1079</v>
      </c>
      <c r="E861" s="278" t="s">
        <v>10823</v>
      </c>
      <c r="F861" s="279" t="s">
        <v>10824</v>
      </c>
      <c r="G861" s="280" t="s">
        <v>5275</v>
      </c>
      <c r="H861" s="281">
        <v>15</v>
      </c>
      <c r="I861" s="282"/>
      <c r="J861" s="283">
        <f t="shared" si="290"/>
        <v>0</v>
      </c>
      <c r="K861" s="279" t="s">
        <v>21</v>
      </c>
      <c r="L861" s="284"/>
      <c r="M861" s="285" t="s">
        <v>21</v>
      </c>
      <c r="N861" s="286" t="s">
        <v>45</v>
      </c>
      <c r="O861" s="43"/>
      <c r="P861" s="212">
        <f t="shared" si="291"/>
        <v>0</v>
      </c>
      <c r="Q861" s="212">
        <v>0</v>
      </c>
      <c r="R861" s="212">
        <f t="shared" si="292"/>
        <v>0</v>
      </c>
      <c r="S861" s="212">
        <v>0</v>
      </c>
      <c r="T861" s="213">
        <f t="shared" si="293"/>
        <v>0</v>
      </c>
      <c r="AR861" s="25" t="s">
        <v>619</v>
      </c>
      <c r="AT861" s="25" t="s">
        <v>1079</v>
      </c>
      <c r="AU861" s="25" t="s">
        <v>82</v>
      </c>
      <c r="AY861" s="25" t="s">
        <v>308</v>
      </c>
      <c r="BE861" s="214">
        <f t="shared" si="294"/>
        <v>0</v>
      </c>
      <c r="BF861" s="214">
        <f t="shared" si="295"/>
        <v>0</v>
      </c>
      <c r="BG861" s="214">
        <f t="shared" si="296"/>
        <v>0</v>
      </c>
      <c r="BH861" s="214">
        <f t="shared" si="297"/>
        <v>0</v>
      </c>
      <c r="BI861" s="214">
        <f t="shared" si="298"/>
        <v>0</v>
      </c>
      <c r="BJ861" s="25" t="s">
        <v>82</v>
      </c>
      <c r="BK861" s="214">
        <f t="shared" si="299"/>
        <v>0</v>
      </c>
      <c r="BL861" s="25" t="s">
        <v>375</v>
      </c>
      <c r="BM861" s="25" t="s">
        <v>10825</v>
      </c>
    </row>
    <row r="862" spans="2:65" s="1" customFormat="1" ht="31.5" customHeight="1">
      <c r="B862" s="42"/>
      <c r="C862" s="277" t="s">
        <v>9902</v>
      </c>
      <c r="D862" s="277" t="s">
        <v>1079</v>
      </c>
      <c r="E862" s="278" t="s">
        <v>10826</v>
      </c>
      <c r="F862" s="279" t="s">
        <v>10827</v>
      </c>
      <c r="G862" s="280" t="s">
        <v>5275</v>
      </c>
      <c r="H862" s="281">
        <v>6</v>
      </c>
      <c r="I862" s="282"/>
      <c r="J862" s="283">
        <f t="shared" si="290"/>
        <v>0</v>
      </c>
      <c r="K862" s="279" t="s">
        <v>21</v>
      </c>
      <c r="L862" s="284"/>
      <c r="M862" s="285" t="s">
        <v>21</v>
      </c>
      <c r="N862" s="286" t="s">
        <v>45</v>
      </c>
      <c r="O862" s="43"/>
      <c r="P862" s="212">
        <f t="shared" si="291"/>
        <v>0</v>
      </c>
      <c r="Q862" s="212">
        <v>0</v>
      </c>
      <c r="R862" s="212">
        <f t="shared" si="292"/>
        <v>0</v>
      </c>
      <c r="S862" s="212">
        <v>0</v>
      </c>
      <c r="T862" s="213">
        <f t="shared" si="293"/>
        <v>0</v>
      </c>
      <c r="AR862" s="25" t="s">
        <v>619</v>
      </c>
      <c r="AT862" s="25" t="s">
        <v>1079</v>
      </c>
      <c r="AU862" s="25" t="s">
        <v>82</v>
      </c>
      <c r="AY862" s="25" t="s">
        <v>308</v>
      </c>
      <c r="BE862" s="214">
        <f t="shared" si="294"/>
        <v>0</v>
      </c>
      <c r="BF862" s="214">
        <f t="shared" si="295"/>
        <v>0</v>
      </c>
      <c r="BG862" s="214">
        <f t="shared" si="296"/>
        <v>0</v>
      </c>
      <c r="BH862" s="214">
        <f t="shared" si="297"/>
        <v>0</v>
      </c>
      <c r="BI862" s="214">
        <f t="shared" si="298"/>
        <v>0</v>
      </c>
      <c r="BJ862" s="25" t="s">
        <v>82</v>
      </c>
      <c r="BK862" s="214">
        <f t="shared" si="299"/>
        <v>0</v>
      </c>
      <c r="BL862" s="25" t="s">
        <v>375</v>
      </c>
      <c r="BM862" s="25" t="s">
        <v>10828</v>
      </c>
    </row>
    <row r="863" spans="2:65" s="1" customFormat="1" ht="22.5" customHeight="1">
      <c r="B863" s="42"/>
      <c r="C863" s="277" t="s">
        <v>10829</v>
      </c>
      <c r="D863" s="277" t="s">
        <v>1079</v>
      </c>
      <c r="E863" s="278" t="s">
        <v>10830</v>
      </c>
      <c r="F863" s="279" t="s">
        <v>10831</v>
      </c>
      <c r="G863" s="280" t="s">
        <v>5275</v>
      </c>
      <c r="H863" s="281">
        <v>1</v>
      </c>
      <c r="I863" s="282"/>
      <c r="J863" s="283">
        <f t="shared" si="290"/>
        <v>0</v>
      </c>
      <c r="K863" s="279" t="s">
        <v>21</v>
      </c>
      <c r="L863" s="284"/>
      <c r="M863" s="285" t="s">
        <v>21</v>
      </c>
      <c r="N863" s="286" t="s">
        <v>45</v>
      </c>
      <c r="O863" s="43"/>
      <c r="P863" s="212">
        <f t="shared" si="291"/>
        <v>0</v>
      </c>
      <c r="Q863" s="212">
        <v>0</v>
      </c>
      <c r="R863" s="212">
        <f t="shared" si="292"/>
        <v>0</v>
      </c>
      <c r="S863" s="212">
        <v>0</v>
      </c>
      <c r="T863" s="213">
        <f t="shared" si="293"/>
        <v>0</v>
      </c>
      <c r="AR863" s="25" t="s">
        <v>619</v>
      </c>
      <c r="AT863" s="25" t="s">
        <v>1079</v>
      </c>
      <c r="AU863" s="25" t="s">
        <v>82</v>
      </c>
      <c r="AY863" s="25" t="s">
        <v>308</v>
      </c>
      <c r="BE863" s="214">
        <f t="shared" si="294"/>
        <v>0</v>
      </c>
      <c r="BF863" s="214">
        <f t="shared" si="295"/>
        <v>0</v>
      </c>
      <c r="BG863" s="214">
        <f t="shared" si="296"/>
        <v>0</v>
      </c>
      <c r="BH863" s="214">
        <f t="shared" si="297"/>
        <v>0</v>
      </c>
      <c r="BI863" s="214">
        <f t="shared" si="298"/>
        <v>0</v>
      </c>
      <c r="BJ863" s="25" t="s">
        <v>82</v>
      </c>
      <c r="BK863" s="214">
        <f t="shared" si="299"/>
        <v>0</v>
      </c>
      <c r="BL863" s="25" t="s">
        <v>375</v>
      </c>
      <c r="BM863" s="25" t="s">
        <v>10832</v>
      </c>
    </row>
    <row r="864" spans="2:65" s="1" customFormat="1" ht="44.25" customHeight="1">
      <c r="B864" s="42"/>
      <c r="C864" s="277" t="s">
        <v>9904</v>
      </c>
      <c r="D864" s="277" t="s">
        <v>1079</v>
      </c>
      <c r="E864" s="278" t="s">
        <v>10833</v>
      </c>
      <c r="F864" s="279" t="s">
        <v>10834</v>
      </c>
      <c r="G864" s="280" t="s">
        <v>5275</v>
      </c>
      <c r="H864" s="281">
        <v>1</v>
      </c>
      <c r="I864" s="282"/>
      <c r="J864" s="283">
        <f t="shared" si="290"/>
        <v>0</v>
      </c>
      <c r="K864" s="279" t="s">
        <v>21</v>
      </c>
      <c r="L864" s="284"/>
      <c r="M864" s="285" t="s">
        <v>21</v>
      </c>
      <c r="N864" s="286" t="s">
        <v>45</v>
      </c>
      <c r="O864" s="43"/>
      <c r="P864" s="212">
        <f t="shared" si="291"/>
        <v>0</v>
      </c>
      <c r="Q864" s="212">
        <v>0</v>
      </c>
      <c r="R864" s="212">
        <f t="shared" si="292"/>
        <v>0</v>
      </c>
      <c r="S864" s="212">
        <v>0</v>
      </c>
      <c r="T864" s="213">
        <f t="shared" si="293"/>
        <v>0</v>
      </c>
      <c r="AR864" s="25" t="s">
        <v>619</v>
      </c>
      <c r="AT864" s="25" t="s">
        <v>1079</v>
      </c>
      <c r="AU864" s="25" t="s">
        <v>82</v>
      </c>
      <c r="AY864" s="25" t="s">
        <v>308</v>
      </c>
      <c r="BE864" s="214">
        <f t="shared" si="294"/>
        <v>0</v>
      </c>
      <c r="BF864" s="214">
        <f t="shared" si="295"/>
        <v>0</v>
      </c>
      <c r="BG864" s="214">
        <f t="shared" si="296"/>
        <v>0</v>
      </c>
      <c r="BH864" s="214">
        <f t="shared" si="297"/>
        <v>0</v>
      </c>
      <c r="BI864" s="214">
        <f t="shared" si="298"/>
        <v>0</v>
      </c>
      <c r="BJ864" s="25" t="s">
        <v>82</v>
      </c>
      <c r="BK864" s="214">
        <f t="shared" si="299"/>
        <v>0</v>
      </c>
      <c r="BL864" s="25" t="s">
        <v>375</v>
      </c>
      <c r="BM864" s="25" t="s">
        <v>10835</v>
      </c>
    </row>
    <row r="865" spans="2:65" s="1" customFormat="1" ht="22.5" customHeight="1">
      <c r="B865" s="42"/>
      <c r="C865" s="277" t="s">
        <v>10836</v>
      </c>
      <c r="D865" s="277" t="s">
        <v>1079</v>
      </c>
      <c r="E865" s="278" t="s">
        <v>10837</v>
      </c>
      <c r="F865" s="279" t="s">
        <v>10838</v>
      </c>
      <c r="G865" s="280" t="s">
        <v>5275</v>
      </c>
      <c r="H865" s="281">
        <v>2</v>
      </c>
      <c r="I865" s="282"/>
      <c r="J865" s="283">
        <f t="shared" si="290"/>
        <v>0</v>
      </c>
      <c r="K865" s="279" t="s">
        <v>21</v>
      </c>
      <c r="L865" s="284"/>
      <c r="M865" s="285" t="s">
        <v>21</v>
      </c>
      <c r="N865" s="286" t="s">
        <v>45</v>
      </c>
      <c r="O865" s="43"/>
      <c r="P865" s="212">
        <f t="shared" si="291"/>
        <v>0</v>
      </c>
      <c r="Q865" s="212">
        <v>0</v>
      </c>
      <c r="R865" s="212">
        <f t="shared" si="292"/>
        <v>0</v>
      </c>
      <c r="S865" s="212">
        <v>0</v>
      </c>
      <c r="T865" s="213">
        <f t="shared" si="293"/>
        <v>0</v>
      </c>
      <c r="AR865" s="25" t="s">
        <v>619</v>
      </c>
      <c r="AT865" s="25" t="s">
        <v>1079</v>
      </c>
      <c r="AU865" s="25" t="s">
        <v>82</v>
      </c>
      <c r="AY865" s="25" t="s">
        <v>308</v>
      </c>
      <c r="BE865" s="214">
        <f t="shared" si="294"/>
        <v>0</v>
      </c>
      <c r="BF865" s="214">
        <f t="shared" si="295"/>
        <v>0</v>
      </c>
      <c r="BG865" s="214">
        <f t="shared" si="296"/>
        <v>0</v>
      </c>
      <c r="BH865" s="214">
        <f t="shared" si="297"/>
        <v>0</v>
      </c>
      <c r="BI865" s="214">
        <f t="shared" si="298"/>
        <v>0</v>
      </c>
      <c r="BJ865" s="25" t="s">
        <v>82</v>
      </c>
      <c r="BK865" s="214">
        <f t="shared" si="299"/>
        <v>0</v>
      </c>
      <c r="BL865" s="25" t="s">
        <v>375</v>
      </c>
      <c r="BM865" s="25" t="s">
        <v>10839</v>
      </c>
    </row>
    <row r="866" spans="2:65" s="1" customFormat="1" ht="22.5" customHeight="1">
      <c r="B866" s="42"/>
      <c r="C866" s="277" t="s">
        <v>9906</v>
      </c>
      <c r="D866" s="277" t="s">
        <v>1079</v>
      </c>
      <c r="E866" s="278" t="s">
        <v>10840</v>
      </c>
      <c r="F866" s="279" t="s">
        <v>10841</v>
      </c>
      <c r="G866" s="280" t="s">
        <v>5275</v>
      </c>
      <c r="H866" s="281">
        <v>1</v>
      </c>
      <c r="I866" s="282"/>
      <c r="J866" s="283">
        <f t="shared" si="290"/>
        <v>0</v>
      </c>
      <c r="K866" s="279" t="s">
        <v>21</v>
      </c>
      <c r="L866" s="284"/>
      <c r="M866" s="285" t="s">
        <v>21</v>
      </c>
      <c r="N866" s="286" t="s">
        <v>45</v>
      </c>
      <c r="O866" s="43"/>
      <c r="P866" s="212">
        <f t="shared" si="291"/>
        <v>0</v>
      </c>
      <c r="Q866" s="212">
        <v>0</v>
      </c>
      <c r="R866" s="212">
        <f t="shared" si="292"/>
        <v>0</v>
      </c>
      <c r="S866" s="212">
        <v>0</v>
      </c>
      <c r="T866" s="213">
        <f t="shared" si="293"/>
        <v>0</v>
      </c>
      <c r="AR866" s="25" t="s">
        <v>619</v>
      </c>
      <c r="AT866" s="25" t="s">
        <v>1079</v>
      </c>
      <c r="AU866" s="25" t="s">
        <v>82</v>
      </c>
      <c r="AY866" s="25" t="s">
        <v>308</v>
      </c>
      <c r="BE866" s="214">
        <f t="shared" si="294"/>
        <v>0</v>
      </c>
      <c r="BF866" s="214">
        <f t="shared" si="295"/>
        <v>0</v>
      </c>
      <c r="BG866" s="214">
        <f t="shared" si="296"/>
        <v>0</v>
      </c>
      <c r="BH866" s="214">
        <f t="shared" si="297"/>
        <v>0</v>
      </c>
      <c r="BI866" s="214">
        <f t="shared" si="298"/>
        <v>0</v>
      </c>
      <c r="BJ866" s="25" t="s">
        <v>82</v>
      </c>
      <c r="BK866" s="214">
        <f t="shared" si="299"/>
        <v>0</v>
      </c>
      <c r="BL866" s="25" t="s">
        <v>375</v>
      </c>
      <c r="BM866" s="25" t="s">
        <v>10842</v>
      </c>
    </row>
    <row r="867" spans="2:65" s="1" customFormat="1" ht="22.5" customHeight="1">
      <c r="B867" s="42"/>
      <c r="C867" s="277" t="s">
        <v>10843</v>
      </c>
      <c r="D867" s="277" t="s">
        <v>1079</v>
      </c>
      <c r="E867" s="278" t="s">
        <v>10844</v>
      </c>
      <c r="F867" s="279" t="s">
        <v>10845</v>
      </c>
      <c r="G867" s="280" t="s">
        <v>5275</v>
      </c>
      <c r="H867" s="281">
        <v>2</v>
      </c>
      <c r="I867" s="282"/>
      <c r="J867" s="283">
        <f t="shared" si="290"/>
        <v>0</v>
      </c>
      <c r="K867" s="279" t="s">
        <v>21</v>
      </c>
      <c r="L867" s="284"/>
      <c r="M867" s="285" t="s">
        <v>21</v>
      </c>
      <c r="N867" s="286" t="s">
        <v>45</v>
      </c>
      <c r="O867" s="43"/>
      <c r="P867" s="212">
        <f t="shared" si="291"/>
        <v>0</v>
      </c>
      <c r="Q867" s="212">
        <v>0</v>
      </c>
      <c r="R867" s="212">
        <f t="shared" si="292"/>
        <v>0</v>
      </c>
      <c r="S867" s="212">
        <v>0</v>
      </c>
      <c r="T867" s="213">
        <f t="shared" si="293"/>
        <v>0</v>
      </c>
      <c r="AR867" s="25" t="s">
        <v>619</v>
      </c>
      <c r="AT867" s="25" t="s">
        <v>1079</v>
      </c>
      <c r="AU867" s="25" t="s">
        <v>82</v>
      </c>
      <c r="AY867" s="25" t="s">
        <v>308</v>
      </c>
      <c r="BE867" s="214">
        <f t="shared" si="294"/>
        <v>0</v>
      </c>
      <c r="BF867" s="214">
        <f t="shared" si="295"/>
        <v>0</v>
      </c>
      <c r="BG867" s="214">
        <f t="shared" si="296"/>
        <v>0</v>
      </c>
      <c r="BH867" s="214">
        <f t="shared" si="297"/>
        <v>0</v>
      </c>
      <c r="BI867" s="214">
        <f t="shared" si="298"/>
        <v>0</v>
      </c>
      <c r="BJ867" s="25" t="s">
        <v>82</v>
      </c>
      <c r="BK867" s="214">
        <f t="shared" si="299"/>
        <v>0</v>
      </c>
      <c r="BL867" s="25" t="s">
        <v>375</v>
      </c>
      <c r="BM867" s="25" t="s">
        <v>10846</v>
      </c>
    </row>
    <row r="868" spans="2:65" s="1" customFormat="1" ht="22.5" customHeight="1">
      <c r="B868" s="42"/>
      <c r="C868" s="277" t="s">
        <v>9908</v>
      </c>
      <c r="D868" s="277" t="s">
        <v>1079</v>
      </c>
      <c r="E868" s="278" t="s">
        <v>10847</v>
      </c>
      <c r="F868" s="279" t="s">
        <v>10848</v>
      </c>
      <c r="G868" s="280" t="s">
        <v>5275</v>
      </c>
      <c r="H868" s="281">
        <v>2</v>
      </c>
      <c r="I868" s="282"/>
      <c r="J868" s="283">
        <f t="shared" ref="J868:J899" si="300">ROUND(I868*H868,2)</f>
        <v>0</v>
      </c>
      <c r="K868" s="279" t="s">
        <v>21</v>
      </c>
      <c r="L868" s="284"/>
      <c r="M868" s="285" t="s">
        <v>21</v>
      </c>
      <c r="N868" s="286" t="s">
        <v>45</v>
      </c>
      <c r="O868" s="43"/>
      <c r="P868" s="212">
        <f t="shared" ref="P868:P899" si="301">O868*H868</f>
        <v>0</v>
      </c>
      <c r="Q868" s="212">
        <v>0</v>
      </c>
      <c r="R868" s="212">
        <f t="shared" ref="R868:R899" si="302">Q868*H868</f>
        <v>0</v>
      </c>
      <c r="S868" s="212">
        <v>0</v>
      </c>
      <c r="T868" s="213">
        <f t="shared" ref="T868:T899" si="303">S868*H868</f>
        <v>0</v>
      </c>
      <c r="AR868" s="25" t="s">
        <v>619</v>
      </c>
      <c r="AT868" s="25" t="s">
        <v>1079</v>
      </c>
      <c r="AU868" s="25" t="s">
        <v>82</v>
      </c>
      <c r="AY868" s="25" t="s">
        <v>308</v>
      </c>
      <c r="BE868" s="214">
        <f t="shared" ref="BE868:BE880" si="304">IF(N868="základní",J868,0)</f>
        <v>0</v>
      </c>
      <c r="BF868" s="214">
        <f t="shared" ref="BF868:BF880" si="305">IF(N868="snížená",J868,0)</f>
        <v>0</v>
      </c>
      <c r="BG868" s="214">
        <f t="shared" ref="BG868:BG880" si="306">IF(N868="zákl. přenesená",J868,0)</f>
        <v>0</v>
      </c>
      <c r="BH868" s="214">
        <f t="shared" ref="BH868:BH880" si="307">IF(N868="sníž. přenesená",J868,0)</f>
        <v>0</v>
      </c>
      <c r="BI868" s="214">
        <f t="shared" ref="BI868:BI880" si="308">IF(N868="nulová",J868,0)</f>
        <v>0</v>
      </c>
      <c r="BJ868" s="25" t="s">
        <v>82</v>
      </c>
      <c r="BK868" s="214">
        <f t="shared" ref="BK868:BK880" si="309">ROUND(I868*H868,2)</f>
        <v>0</v>
      </c>
      <c r="BL868" s="25" t="s">
        <v>375</v>
      </c>
      <c r="BM868" s="25" t="s">
        <v>10849</v>
      </c>
    </row>
    <row r="869" spans="2:65" s="1" customFormat="1" ht="22.5" customHeight="1">
      <c r="B869" s="42"/>
      <c r="C869" s="277" t="s">
        <v>10850</v>
      </c>
      <c r="D869" s="277" t="s">
        <v>1079</v>
      </c>
      <c r="E869" s="278" t="s">
        <v>10851</v>
      </c>
      <c r="F869" s="279" t="s">
        <v>10852</v>
      </c>
      <c r="G869" s="280" t="s">
        <v>5275</v>
      </c>
      <c r="H869" s="281">
        <v>2</v>
      </c>
      <c r="I869" s="282"/>
      <c r="J869" s="283">
        <f t="shared" si="300"/>
        <v>0</v>
      </c>
      <c r="K869" s="279" t="s">
        <v>21</v>
      </c>
      <c r="L869" s="284"/>
      <c r="M869" s="285" t="s">
        <v>21</v>
      </c>
      <c r="N869" s="286" t="s">
        <v>45</v>
      </c>
      <c r="O869" s="43"/>
      <c r="P869" s="212">
        <f t="shared" si="301"/>
        <v>0</v>
      </c>
      <c r="Q869" s="212">
        <v>0</v>
      </c>
      <c r="R869" s="212">
        <f t="shared" si="302"/>
        <v>0</v>
      </c>
      <c r="S869" s="212">
        <v>0</v>
      </c>
      <c r="T869" s="213">
        <f t="shared" si="303"/>
        <v>0</v>
      </c>
      <c r="AR869" s="25" t="s">
        <v>619</v>
      </c>
      <c r="AT869" s="25" t="s">
        <v>1079</v>
      </c>
      <c r="AU869" s="25" t="s">
        <v>82</v>
      </c>
      <c r="AY869" s="25" t="s">
        <v>308</v>
      </c>
      <c r="BE869" s="214">
        <f t="shared" si="304"/>
        <v>0</v>
      </c>
      <c r="BF869" s="214">
        <f t="shared" si="305"/>
        <v>0</v>
      </c>
      <c r="BG869" s="214">
        <f t="shared" si="306"/>
        <v>0</v>
      </c>
      <c r="BH869" s="214">
        <f t="shared" si="307"/>
        <v>0</v>
      </c>
      <c r="BI869" s="214">
        <f t="shared" si="308"/>
        <v>0</v>
      </c>
      <c r="BJ869" s="25" t="s">
        <v>82</v>
      </c>
      <c r="BK869" s="214">
        <f t="shared" si="309"/>
        <v>0</v>
      </c>
      <c r="BL869" s="25" t="s">
        <v>375</v>
      </c>
      <c r="BM869" s="25" t="s">
        <v>10853</v>
      </c>
    </row>
    <row r="870" spans="2:65" s="1" customFormat="1" ht="22.5" customHeight="1">
      <c r="B870" s="42"/>
      <c r="C870" s="277" t="s">
        <v>9910</v>
      </c>
      <c r="D870" s="277" t="s">
        <v>1079</v>
      </c>
      <c r="E870" s="278" t="s">
        <v>10854</v>
      </c>
      <c r="F870" s="279" t="s">
        <v>10855</v>
      </c>
      <c r="G870" s="280" t="s">
        <v>5275</v>
      </c>
      <c r="H870" s="281">
        <v>2</v>
      </c>
      <c r="I870" s="282"/>
      <c r="J870" s="283">
        <f t="shared" si="300"/>
        <v>0</v>
      </c>
      <c r="K870" s="279" t="s">
        <v>21</v>
      </c>
      <c r="L870" s="284"/>
      <c r="M870" s="285" t="s">
        <v>21</v>
      </c>
      <c r="N870" s="286" t="s">
        <v>45</v>
      </c>
      <c r="O870" s="43"/>
      <c r="P870" s="212">
        <f t="shared" si="301"/>
        <v>0</v>
      </c>
      <c r="Q870" s="212">
        <v>0</v>
      </c>
      <c r="R870" s="212">
        <f t="shared" si="302"/>
        <v>0</v>
      </c>
      <c r="S870" s="212">
        <v>0</v>
      </c>
      <c r="T870" s="213">
        <f t="shared" si="303"/>
        <v>0</v>
      </c>
      <c r="AR870" s="25" t="s">
        <v>619</v>
      </c>
      <c r="AT870" s="25" t="s">
        <v>1079</v>
      </c>
      <c r="AU870" s="25" t="s">
        <v>82</v>
      </c>
      <c r="AY870" s="25" t="s">
        <v>308</v>
      </c>
      <c r="BE870" s="214">
        <f t="shared" si="304"/>
        <v>0</v>
      </c>
      <c r="BF870" s="214">
        <f t="shared" si="305"/>
        <v>0</v>
      </c>
      <c r="BG870" s="214">
        <f t="shared" si="306"/>
        <v>0</v>
      </c>
      <c r="BH870" s="214">
        <f t="shared" si="307"/>
        <v>0</v>
      </c>
      <c r="BI870" s="214">
        <f t="shared" si="308"/>
        <v>0</v>
      </c>
      <c r="BJ870" s="25" t="s">
        <v>82</v>
      </c>
      <c r="BK870" s="214">
        <f t="shared" si="309"/>
        <v>0</v>
      </c>
      <c r="BL870" s="25" t="s">
        <v>375</v>
      </c>
      <c r="BM870" s="25" t="s">
        <v>10856</v>
      </c>
    </row>
    <row r="871" spans="2:65" s="1" customFormat="1" ht="22.5" customHeight="1">
      <c r="B871" s="42"/>
      <c r="C871" s="277" t="s">
        <v>10857</v>
      </c>
      <c r="D871" s="277" t="s">
        <v>1079</v>
      </c>
      <c r="E871" s="278" t="s">
        <v>10858</v>
      </c>
      <c r="F871" s="279" t="s">
        <v>10859</v>
      </c>
      <c r="G871" s="280" t="s">
        <v>5275</v>
      </c>
      <c r="H871" s="281">
        <v>2</v>
      </c>
      <c r="I871" s="282"/>
      <c r="J871" s="283">
        <f t="shared" si="300"/>
        <v>0</v>
      </c>
      <c r="K871" s="279" t="s">
        <v>21</v>
      </c>
      <c r="L871" s="284"/>
      <c r="M871" s="285" t="s">
        <v>21</v>
      </c>
      <c r="N871" s="286" t="s">
        <v>45</v>
      </c>
      <c r="O871" s="43"/>
      <c r="P871" s="212">
        <f t="shared" si="301"/>
        <v>0</v>
      </c>
      <c r="Q871" s="212">
        <v>0</v>
      </c>
      <c r="R871" s="212">
        <f t="shared" si="302"/>
        <v>0</v>
      </c>
      <c r="S871" s="212">
        <v>0</v>
      </c>
      <c r="T871" s="213">
        <f t="shared" si="303"/>
        <v>0</v>
      </c>
      <c r="AR871" s="25" t="s">
        <v>619</v>
      </c>
      <c r="AT871" s="25" t="s">
        <v>1079</v>
      </c>
      <c r="AU871" s="25" t="s">
        <v>82</v>
      </c>
      <c r="AY871" s="25" t="s">
        <v>308</v>
      </c>
      <c r="BE871" s="214">
        <f t="shared" si="304"/>
        <v>0</v>
      </c>
      <c r="BF871" s="214">
        <f t="shared" si="305"/>
        <v>0</v>
      </c>
      <c r="BG871" s="214">
        <f t="shared" si="306"/>
        <v>0</v>
      </c>
      <c r="BH871" s="214">
        <f t="shared" si="307"/>
        <v>0</v>
      </c>
      <c r="BI871" s="214">
        <f t="shared" si="308"/>
        <v>0</v>
      </c>
      <c r="BJ871" s="25" t="s">
        <v>82</v>
      </c>
      <c r="BK871" s="214">
        <f t="shared" si="309"/>
        <v>0</v>
      </c>
      <c r="BL871" s="25" t="s">
        <v>375</v>
      </c>
      <c r="BM871" s="25" t="s">
        <v>10860</v>
      </c>
    </row>
    <row r="872" spans="2:65" s="1" customFormat="1" ht="22.5" customHeight="1">
      <c r="B872" s="42"/>
      <c r="C872" s="277" t="s">
        <v>9912</v>
      </c>
      <c r="D872" s="277" t="s">
        <v>1079</v>
      </c>
      <c r="E872" s="278" t="s">
        <v>10861</v>
      </c>
      <c r="F872" s="279" t="s">
        <v>10862</v>
      </c>
      <c r="G872" s="280" t="s">
        <v>5275</v>
      </c>
      <c r="H872" s="281">
        <v>2</v>
      </c>
      <c r="I872" s="282"/>
      <c r="J872" s="283">
        <f t="shared" si="300"/>
        <v>0</v>
      </c>
      <c r="K872" s="279" t="s">
        <v>21</v>
      </c>
      <c r="L872" s="284"/>
      <c r="M872" s="285" t="s">
        <v>21</v>
      </c>
      <c r="N872" s="286" t="s">
        <v>45</v>
      </c>
      <c r="O872" s="43"/>
      <c r="P872" s="212">
        <f t="shared" si="301"/>
        <v>0</v>
      </c>
      <c r="Q872" s="212">
        <v>0</v>
      </c>
      <c r="R872" s="212">
        <f t="shared" si="302"/>
        <v>0</v>
      </c>
      <c r="S872" s="212">
        <v>0</v>
      </c>
      <c r="T872" s="213">
        <f t="shared" si="303"/>
        <v>0</v>
      </c>
      <c r="AR872" s="25" t="s">
        <v>619</v>
      </c>
      <c r="AT872" s="25" t="s">
        <v>1079</v>
      </c>
      <c r="AU872" s="25" t="s">
        <v>82</v>
      </c>
      <c r="AY872" s="25" t="s">
        <v>308</v>
      </c>
      <c r="BE872" s="214">
        <f t="shared" si="304"/>
        <v>0</v>
      </c>
      <c r="BF872" s="214">
        <f t="shared" si="305"/>
        <v>0</v>
      </c>
      <c r="BG872" s="214">
        <f t="shared" si="306"/>
        <v>0</v>
      </c>
      <c r="BH872" s="214">
        <f t="shared" si="307"/>
        <v>0</v>
      </c>
      <c r="BI872" s="214">
        <f t="shared" si="308"/>
        <v>0</v>
      </c>
      <c r="BJ872" s="25" t="s">
        <v>82</v>
      </c>
      <c r="BK872" s="214">
        <f t="shared" si="309"/>
        <v>0</v>
      </c>
      <c r="BL872" s="25" t="s">
        <v>375</v>
      </c>
      <c r="BM872" s="25" t="s">
        <v>10863</v>
      </c>
    </row>
    <row r="873" spans="2:65" s="1" customFormat="1" ht="22.5" customHeight="1">
      <c r="B873" s="42"/>
      <c r="C873" s="277" t="s">
        <v>10864</v>
      </c>
      <c r="D873" s="277" t="s">
        <v>1079</v>
      </c>
      <c r="E873" s="278" t="s">
        <v>10865</v>
      </c>
      <c r="F873" s="279" t="s">
        <v>10866</v>
      </c>
      <c r="G873" s="280" t="s">
        <v>5275</v>
      </c>
      <c r="H873" s="281">
        <v>20</v>
      </c>
      <c r="I873" s="282"/>
      <c r="J873" s="283">
        <f t="shared" si="300"/>
        <v>0</v>
      </c>
      <c r="K873" s="279" t="s">
        <v>21</v>
      </c>
      <c r="L873" s="284"/>
      <c r="M873" s="285" t="s">
        <v>21</v>
      </c>
      <c r="N873" s="286" t="s">
        <v>45</v>
      </c>
      <c r="O873" s="43"/>
      <c r="P873" s="212">
        <f t="shared" si="301"/>
        <v>0</v>
      </c>
      <c r="Q873" s="212">
        <v>0</v>
      </c>
      <c r="R873" s="212">
        <f t="shared" si="302"/>
        <v>0</v>
      </c>
      <c r="S873" s="212">
        <v>0</v>
      </c>
      <c r="T873" s="213">
        <f t="shared" si="303"/>
        <v>0</v>
      </c>
      <c r="AR873" s="25" t="s">
        <v>619</v>
      </c>
      <c r="AT873" s="25" t="s">
        <v>1079</v>
      </c>
      <c r="AU873" s="25" t="s">
        <v>82</v>
      </c>
      <c r="AY873" s="25" t="s">
        <v>308</v>
      </c>
      <c r="BE873" s="214">
        <f t="shared" si="304"/>
        <v>0</v>
      </c>
      <c r="BF873" s="214">
        <f t="shared" si="305"/>
        <v>0</v>
      </c>
      <c r="BG873" s="214">
        <f t="shared" si="306"/>
        <v>0</v>
      </c>
      <c r="BH873" s="214">
        <f t="shared" si="307"/>
        <v>0</v>
      </c>
      <c r="BI873" s="214">
        <f t="shared" si="308"/>
        <v>0</v>
      </c>
      <c r="BJ873" s="25" t="s">
        <v>82</v>
      </c>
      <c r="BK873" s="214">
        <f t="shared" si="309"/>
        <v>0</v>
      </c>
      <c r="BL873" s="25" t="s">
        <v>375</v>
      </c>
      <c r="BM873" s="25" t="s">
        <v>10867</v>
      </c>
    </row>
    <row r="874" spans="2:65" s="1" customFormat="1" ht="22.5" customHeight="1">
      <c r="B874" s="42"/>
      <c r="C874" s="277" t="s">
        <v>9914</v>
      </c>
      <c r="D874" s="277" t="s">
        <v>1079</v>
      </c>
      <c r="E874" s="278" t="s">
        <v>10868</v>
      </c>
      <c r="F874" s="279" t="s">
        <v>10869</v>
      </c>
      <c r="G874" s="280" t="s">
        <v>538</v>
      </c>
      <c r="H874" s="281">
        <v>10</v>
      </c>
      <c r="I874" s="282"/>
      <c r="J874" s="283">
        <f t="shared" si="300"/>
        <v>0</v>
      </c>
      <c r="K874" s="279" t="s">
        <v>21</v>
      </c>
      <c r="L874" s="284"/>
      <c r="M874" s="285" t="s">
        <v>21</v>
      </c>
      <c r="N874" s="286" t="s">
        <v>45</v>
      </c>
      <c r="O874" s="43"/>
      <c r="P874" s="212">
        <f t="shared" si="301"/>
        <v>0</v>
      </c>
      <c r="Q874" s="212">
        <v>0</v>
      </c>
      <c r="R874" s="212">
        <f t="shared" si="302"/>
        <v>0</v>
      </c>
      <c r="S874" s="212">
        <v>0</v>
      </c>
      <c r="T874" s="213">
        <f t="shared" si="303"/>
        <v>0</v>
      </c>
      <c r="AR874" s="25" t="s">
        <v>619</v>
      </c>
      <c r="AT874" s="25" t="s">
        <v>1079</v>
      </c>
      <c r="AU874" s="25" t="s">
        <v>82</v>
      </c>
      <c r="AY874" s="25" t="s">
        <v>308</v>
      </c>
      <c r="BE874" s="214">
        <f t="shared" si="304"/>
        <v>0</v>
      </c>
      <c r="BF874" s="214">
        <f t="shared" si="305"/>
        <v>0</v>
      </c>
      <c r="BG874" s="214">
        <f t="shared" si="306"/>
        <v>0</v>
      </c>
      <c r="BH874" s="214">
        <f t="shared" si="307"/>
        <v>0</v>
      </c>
      <c r="BI874" s="214">
        <f t="shared" si="308"/>
        <v>0</v>
      </c>
      <c r="BJ874" s="25" t="s">
        <v>82</v>
      </c>
      <c r="BK874" s="214">
        <f t="shared" si="309"/>
        <v>0</v>
      </c>
      <c r="BL874" s="25" t="s">
        <v>375</v>
      </c>
      <c r="BM874" s="25" t="s">
        <v>10870</v>
      </c>
    </row>
    <row r="875" spans="2:65" s="1" customFormat="1" ht="22.5" customHeight="1">
      <c r="B875" s="42"/>
      <c r="C875" s="277" t="s">
        <v>10871</v>
      </c>
      <c r="D875" s="277" t="s">
        <v>1079</v>
      </c>
      <c r="E875" s="278" t="s">
        <v>10872</v>
      </c>
      <c r="F875" s="279" t="s">
        <v>10873</v>
      </c>
      <c r="G875" s="280" t="s">
        <v>5275</v>
      </c>
      <c r="H875" s="281">
        <v>1</v>
      </c>
      <c r="I875" s="282"/>
      <c r="J875" s="283">
        <f t="shared" si="300"/>
        <v>0</v>
      </c>
      <c r="K875" s="279" t="s">
        <v>21</v>
      </c>
      <c r="L875" s="284"/>
      <c r="M875" s="285" t="s">
        <v>21</v>
      </c>
      <c r="N875" s="286" t="s">
        <v>45</v>
      </c>
      <c r="O875" s="43"/>
      <c r="P875" s="212">
        <f t="shared" si="301"/>
        <v>0</v>
      </c>
      <c r="Q875" s="212">
        <v>0</v>
      </c>
      <c r="R875" s="212">
        <f t="shared" si="302"/>
        <v>0</v>
      </c>
      <c r="S875" s="212">
        <v>0</v>
      </c>
      <c r="T875" s="213">
        <f t="shared" si="303"/>
        <v>0</v>
      </c>
      <c r="AR875" s="25" t="s">
        <v>619</v>
      </c>
      <c r="AT875" s="25" t="s">
        <v>1079</v>
      </c>
      <c r="AU875" s="25" t="s">
        <v>82</v>
      </c>
      <c r="AY875" s="25" t="s">
        <v>308</v>
      </c>
      <c r="BE875" s="214">
        <f t="shared" si="304"/>
        <v>0</v>
      </c>
      <c r="BF875" s="214">
        <f t="shared" si="305"/>
        <v>0</v>
      </c>
      <c r="BG875" s="214">
        <f t="shared" si="306"/>
        <v>0</v>
      </c>
      <c r="BH875" s="214">
        <f t="shared" si="307"/>
        <v>0</v>
      </c>
      <c r="BI875" s="214">
        <f t="shared" si="308"/>
        <v>0</v>
      </c>
      <c r="BJ875" s="25" t="s">
        <v>82</v>
      </c>
      <c r="BK875" s="214">
        <f t="shared" si="309"/>
        <v>0</v>
      </c>
      <c r="BL875" s="25" t="s">
        <v>375</v>
      </c>
      <c r="BM875" s="25" t="s">
        <v>10874</v>
      </c>
    </row>
    <row r="876" spans="2:65" s="1" customFormat="1" ht="22.5" customHeight="1">
      <c r="B876" s="42"/>
      <c r="C876" s="203" t="s">
        <v>9916</v>
      </c>
      <c r="D876" s="203" t="s">
        <v>311</v>
      </c>
      <c r="E876" s="204" t="s">
        <v>10875</v>
      </c>
      <c r="F876" s="205" t="s">
        <v>10876</v>
      </c>
      <c r="G876" s="206" t="s">
        <v>8882</v>
      </c>
      <c r="H876" s="207">
        <v>120</v>
      </c>
      <c r="I876" s="208"/>
      <c r="J876" s="209">
        <f t="shared" si="300"/>
        <v>0</v>
      </c>
      <c r="K876" s="205" t="s">
        <v>21</v>
      </c>
      <c r="L876" s="62"/>
      <c r="M876" s="210" t="s">
        <v>21</v>
      </c>
      <c r="N876" s="211" t="s">
        <v>45</v>
      </c>
      <c r="O876" s="43"/>
      <c r="P876" s="212">
        <f t="shared" si="301"/>
        <v>0</v>
      </c>
      <c r="Q876" s="212">
        <v>0</v>
      </c>
      <c r="R876" s="212">
        <f t="shared" si="302"/>
        <v>0</v>
      </c>
      <c r="S876" s="212">
        <v>0</v>
      </c>
      <c r="T876" s="213">
        <f t="shared" si="303"/>
        <v>0</v>
      </c>
      <c r="AR876" s="25" t="s">
        <v>375</v>
      </c>
      <c r="AT876" s="25" t="s">
        <v>311</v>
      </c>
      <c r="AU876" s="25" t="s">
        <v>82</v>
      </c>
      <c r="AY876" s="25" t="s">
        <v>308</v>
      </c>
      <c r="BE876" s="214">
        <f t="shared" si="304"/>
        <v>0</v>
      </c>
      <c r="BF876" s="214">
        <f t="shared" si="305"/>
        <v>0</v>
      </c>
      <c r="BG876" s="214">
        <f t="shared" si="306"/>
        <v>0</v>
      </c>
      <c r="BH876" s="214">
        <f t="shared" si="307"/>
        <v>0</v>
      </c>
      <c r="BI876" s="214">
        <f t="shared" si="308"/>
        <v>0</v>
      </c>
      <c r="BJ876" s="25" t="s">
        <v>82</v>
      </c>
      <c r="BK876" s="214">
        <f t="shared" si="309"/>
        <v>0</v>
      </c>
      <c r="BL876" s="25" t="s">
        <v>375</v>
      </c>
      <c r="BM876" s="25" t="s">
        <v>10877</v>
      </c>
    </row>
    <row r="877" spans="2:65" s="1" customFormat="1" ht="22.5" customHeight="1">
      <c r="B877" s="42"/>
      <c r="C877" s="203" t="s">
        <v>10878</v>
      </c>
      <c r="D877" s="203" t="s">
        <v>311</v>
      </c>
      <c r="E877" s="204" t="s">
        <v>10879</v>
      </c>
      <c r="F877" s="205" t="s">
        <v>10880</v>
      </c>
      <c r="G877" s="206" t="s">
        <v>8882</v>
      </c>
      <c r="H877" s="207">
        <v>24</v>
      </c>
      <c r="I877" s="208"/>
      <c r="J877" s="209">
        <f t="shared" si="300"/>
        <v>0</v>
      </c>
      <c r="K877" s="205" t="s">
        <v>21</v>
      </c>
      <c r="L877" s="62"/>
      <c r="M877" s="210" t="s">
        <v>21</v>
      </c>
      <c r="N877" s="211" t="s">
        <v>45</v>
      </c>
      <c r="O877" s="43"/>
      <c r="P877" s="212">
        <f t="shared" si="301"/>
        <v>0</v>
      </c>
      <c r="Q877" s="212">
        <v>0</v>
      </c>
      <c r="R877" s="212">
        <f t="shared" si="302"/>
        <v>0</v>
      </c>
      <c r="S877" s="212">
        <v>0</v>
      </c>
      <c r="T877" s="213">
        <f t="shared" si="303"/>
        <v>0</v>
      </c>
      <c r="AR877" s="25" t="s">
        <v>375</v>
      </c>
      <c r="AT877" s="25" t="s">
        <v>311</v>
      </c>
      <c r="AU877" s="25" t="s">
        <v>82</v>
      </c>
      <c r="AY877" s="25" t="s">
        <v>308</v>
      </c>
      <c r="BE877" s="214">
        <f t="shared" si="304"/>
        <v>0</v>
      </c>
      <c r="BF877" s="214">
        <f t="shared" si="305"/>
        <v>0</v>
      </c>
      <c r="BG877" s="214">
        <f t="shared" si="306"/>
        <v>0</v>
      </c>
      <c r="BH877" s="214">
        <f t="shared" si="307"/>
        <v>0</v>
      </c>
      <c r="BI877" s="214">
        <f t="shared" si="308"/>
        <v>0</v>
      </c>
      <c r="BJ877" s="25" t="s">
        <v>82</v>
      </c>
      <c r="BK877" s="214">
        <f t="shared" si="309"/>
        <v>0</v>
      </c>
      <c r="BL877" s="25" t="s">
        <v>375</v>
      </c>
      <c r="BM877" s="25" t="s">
        <v>10881</v>
      </c>
    </row>
    <row r="878" spans="2:65" s="1" customFormat="1" ht="22.5" customHeight="1">
      <c r="B878" s="42"/>
      <c r="C878" s="203" t="s">
        <v>9918</v>
      </c>
      <c r="D878" s="203" t="s">
        <v>311</v>
      </c>
      <c r="E878" s="204" t="s">
        <v>10882</v>
      </c>
      <c r="F878" s="205" t="s">
        <v>10883</v>
      </c>
      <c r="G878" s="206" t="s">
        <v>8882</v>
      </c>
      <c r="H878" s="207">
        <v>12</v>
      </c>
      <c r="I878" s="208"/>
      <c r="J878" s="209">
        <f t="shared" si="300"/>
        <v>0</v>
      </c>
      <c r="K878" s="205" t="s">
        <v>21</v>
      </c>
      <c r="L878" s="62"/>
      <c r="M878" s="210" t="s">
        <v>21</v>
      </c>
      <c r="N878" s="211" t="s">
        <v>45</v>
      </c>
      <c r="O878" s="43"/>
      <c r="P878" s="212">
        <f t="shared" si="301"/>
        <v>0</v>
      </c>
      <c r="Q878" s="212">
        <v>0</v>
      </c>
      <c r="R878" s="212">
        <f t="shared" si="302"/>
        <v>0</v>
      </c>
      <c r="S878" s="212">
        <v>0</v>
      </c>
      <c r="T878" s="213">
        <f t="shared" si="303"/>
        <v>0</v>
      </c>
      <c r="AR878" s="25" t="s">
        <v>375</v>
      </c>
      <c r="AT878" s="25" t="s">
        <v>311</v>
      </c>
      <c r="AU878" s="25" t="s">
        <v>82</v>
      </c>
      <c r="AY878" s="25" t="s">
        <v>308</v>
      </c>
      <c r="BE878" s="214">
        <f t="shared" si="304"/>
        <v>0</v>
      </c>
      <c r="BF878" s="214">
        <f t="shared" si="305"/>
        <v>0</v>
      </c>
      <c r="BG878" s="214">
        <f t="shared" si="306"/>
        <v>0</v>
      </c>
      <c r="BH878" s="214">
        <f t="shared" si="307"/>
        <v>0</v>
      </c>
      <c r="BI878" s="214">
        <f t="shared" si="308"/>
        <v>0</v>
      </c>
      <c r="BJ878" s="25" t="s">
        <v>82</v>
      </c>
      <c r="BK878" s="214">
        <f t="shared" si="309"/>
        <v>0</v>
      </c>
      <c r="BL878" s="25" t="s">
        <v>375</v>
      </c>
      <c r="BM878" s="25" t="s">
        <v>10884</v>
      </c>
    </row>
    <row r="879" spans="2:65" s="1" customFormat="1" ht="22.5" customHeight="1">
      <c r="B879" s="42"/>
      <c r="C879" s="203" t="s">
        <v>10885</v>
      </c>
      <c r="D879" s="203" t="s">
        <v>311</v>
      </c>
      <c r="E879" s="204" t="s">
        <v>10886</v>
      </c>
      <c r="F879" s="205" t="s">
        <v>10887</v>
      </c>
      <c r="G879" s="206" t="s">
        <v>8882</v>
      </c>
      <c r="H879" s="207">
        <v>60</v>
      </c>
      <c r="I879" s="208"/>
      <c r="J879" s="209">
        <f t="shared" si="300"/>
        <v>0</v>
      </c>
      <c r="K879" s="205" t="s">
        <v>21</v>
      </c>
      <c r="L879" s="62"/>
      <c r="M879" s="210" t="s">
        <v>21</v>
      </c>
      <c r="N879" s="211" t="s">
        <v>45</v>
      </c>
      <c r="O879" s="43"/>
      <c r="P879" s="212">
        <f t="shared" si="301"/>
        <v>0</v>
      </c>
      <c r="Q879" s="212">
        <v>0</v>
      </c>
      <c r="R879" s="212">
        <f t="shared" si="302"/>
        <v>0</v>
      </c>
      <c r="S879" s="212">
        <v>0</v>
      </c>
      <c r="T879" s="213">
        <f t="shared" si="303"/>
        <v>0</v>
      </c>
      <c r="AR879" s="25" t="s">
        <v>375</v>
      </c>
      <c r="AT879" s="25" t="s">
        <v>311</v>
      </c>
      <c r="AU879" s="25" t="s">
        <v>82</v>
      </c>
      <c r="AY879" s="25" t="s">
        <v>308</v>
      </c>
      <c r="BE879" s="214">
        <f t="shared" si="304"/>
        <v>0</v>
      </c>
      <c r="BF879" s="214">
        <f t="shared" si="305"/>
        <v>0</v>
      </c>
      <c r="BG879" s="214">
        <f t="shared" si="306"/>
        <v>0</v>
      </c>
      <c r="BH879" s="214">
        <f t="shared" si="307"/>
        <v>0</v>
      </c>
      <c r="BI879" s="214">
        <f t="shared" si="308"/>
        <v>0</v>
      </c>
      <c r="BJ879" s="25" t="s">
        <v>82</v>
      </c>
      <c r="BK879" s="214">
        <f t="shared" si="309"/>
        <v>0</v>
      </c>
      <c r="BL879" s="25" t="s">
        <v>375</v>
      </c>
      <c r="BM879" s="25" t="s">
        <v>10888</v>
      </c>
    </row>
    <row r="880" spans="2:65" s="1" customFormat="1" ht="22.5" customHeight="1">
      <c r="B880" s="42"/>
      <c r="C880" s="203" t="s">
        <v>9920</v>
      </c>
      <c r="D880" s="203" t="s">
        <v>311</v>
      </c>
      <c r="E880" s="204" t="s">
        <v>10889</v>
      </c>
      <c r="F880" s="205" t="s">
        <v>10890</v>
      </c>
      <c r="G880" s="206" t="s">
        <v>8882</v>
      </c>
      <c r="H880" s="207">
        <v>6</v>
      </c>
      <c r="I880" s="208"/>
      <c r="J880" s="209">
        <f t="shared" si="300"/>
        <v>0</v>
      </c>
      <c r="K880" s="205" t="s">
        <v>21</v>
      </c>
      <c r="L880" s="62"/>
      <c r="M880" s="210" t="s">
        <v>21</v>
      </c>
      <c r="N880" s="211" t="s">
        <v>45</v>
      </c>
      <c r="O880" s="43"/>
      <c r="P880" s="212">
        <f t="shared" si="301"/>
        <v>0</v>
      </c>
      <c r="Q880" s="212">
        <v>0</v>
      </c>
      <c r="R880" s="212">
        <f t="shared" si="302"/>
        <v>0</v>
      </c>
      <c r="S880" s="212">
        <v>0</v>
      </c>
      <c r="T880" s="213">
        <f t="shared" si="303"/>
        <v>0</v>
      </c>
      <c r="AR880" s="25" t="s">
        <v>375</v>
      </c>
      <c r="AT880" s="25" t="s">
        <v>311</v>
      </c>
      <c r="AU880" s="25" t="s">
        <v>82</v>
      </c>
      <c r="AY880" s="25" t="s">
        <v>308</v>
      </c>
      <c r="BE880" s="214">
        <f t="shared" si="304"/>
        <v>0</v>
      </c>
      <c r="BF880" s="214">
        <f t="shared" si="305"/>
        <v>0</v>
      </c>
      <c r="BG880" s="214">
        <f t="shared" si="306"/>
        <v>0</v>
      </c>
      <c r="BH880" s="214">
        <f t="shared" si="307"/>
        <v>0</v>
      </c>
      <c r="BI880" s="214">
        <f t="shared" si="308"/>
        <v>0</v>
      </c>
      <c r="BJ880" s="25" t="s">
        <v>82</v>
      </c>
      <c r="BK880" s="214">
        <f t="shared" si="309"/>
        <v>0</v>
      </c>
      <c r="BL880" s="25" t="s">
        <v>375</v>
      </c>
      <c r="BM880" s="25" t="s">
        <v>10891</v>
      </c>
    </row>
    <row r="881" spans="2:65" s="11" customFormat="1" ht="37.35" customHeight="1">
      <c r="B881" s="186"/>
      <c r="C881" s="187"/>
      <c r="D881" s="200" t="s">
        <v>73</v>
      </c>
      <c r="E881" s="296" t="s">
        <v>10892</v>
      </c>
      <c r="F881" s="296" t="s">
        <v>10893</v>
      </c>
      <c r="G881" s="187"/>
      <c r="H881" s="187"/>
      <c r="I881" s="190"/>
      <c r="J881" s="297">
        <f>BK881</f>
        <v>0</v>
      </c>
      <c r="K881" s="187"/>
      <c r="L881" s="192"/>
      <c r="M881" s="193"/>
      <c r="N881" s="194"/>
      <c r="O881" s="194"/>
      <c r="P881" s="195">
        <f>SUM(P882:P920)</f>
        <v>0</v>
      </c>
      <c r="Q881" s="194"/>
      <c r="R881" s="195">
        <f>SUM(R882:R920)</f>
        <v>0</v>
      </c>
      <c r="S881" s="194"/>
      <c r="T881" s="196">
        <f>SUM(T882:T920)</f>
        <v>0</v>
      </c>
      <c r="AR881" s="197" t="s">
        <v>84</v>
      </c>
      <c r="AT881" s="198" t="s">
        <v>73</v>
      </c>
      <c r="AU881" s="198" t="s">
        <v>74</v>
      </c>
      <c r="AY881" s="197" t="s">
        <v>308</v>
      </c>
      <c r="BK881" s="199">
        <f>SUM(BK882:BK920)</f>
        <v>0</v>
      </c>
    </row>
    <row r="882" spans="2:65" s="1" customFormat="1" ht="22.5" customHeight="1">
      <c r="B882" s="42"/>
      <c r="C882" s="277" t="s">
        <v>10894</v>
      </c>
      <c r="D882" s="277" t="s">
        <v>1079</v>
      </c>
      <c r="E882" s="278" t="s">
        <v>10623</v>
      </c>
      <c r="F882" s="279" t="s">
        <v>10624</v>
      </c>
      <c r="G882" s="280" t="s">
        <v>5275</v>
      </c>
      <c r="H882" s="281">
        <v>4</v>
      </c>
      <c r="I882" s="282"/>
      <c r="J882" s="283">
        <f t="shared" ref="J882:J910" si="310">ROUND(I882*H882,2)</f>
        <v>0</v>
      </c>
      <c r="K882" s="279" t="s">
        <v>21</v>
      </c>
      <c r="L882" s="284"/>
      <c r="M882" s="285" t="s">
        <v>21</v>
      </c>
      <c r="N882" s="286" t="s">
        <v>45</v>
      </c>
      <c r="O882" s="43"/>
      <c r="P882" s="212">
        <f t="shared" ref="P882:P910" si="311">O882*H882</f>
        <v>0</v>
      </c>
      <c r="Q882" s="212">
        <v>0</v>
      </c>
      <c r="R882" s="212">
        <f t="shared" ref="R882:R910" si="312">Q882*H882</f>
        <v>0</v>
      </c>
      <c r="S882" s="212">
        <v>0</v>
      </c>
      <c r="T882" s="213">
        <f t="shared" ref="T882:T910" si="313">S882*H882</f>
        <v>0</v>
      </c>
      <c r="AR882" s="25" t="s">
        <v>619</v>
      </c>
      <c r="AT882" s="25" t="s">
        <v>1079</v>
      </c>
      <c r="AU882" s="25" t="s">
        <v>82</v>
      </c>
      <c r="AY882" s="25" t="s">
        <v>308</v>
      </c>
      <c r="BE882" s="214">
        <f t="shared" ref="BE882:BE910" si="314">IF(N882="základní",J882,0)</f>
        <v>0</v>
      </c>
      <c r="BF882" s="214">
        <f t="shared" ref="BF882:BF910" si="315">IF(N882="snížená",J882,0)</f>
        <v>0</v>
      </c>
      <c r="BG882" s="214">
        <f t="shared" ref="BG882:BG910" si="316">IF(N882="zákl. přenesená",J882,0)</f>
        <v>0</v>
      </c>
      <c r="BH882" s="214">
        <f t="shared" ref="BH882:BH910" si="317">IF(N882="sníž. přenesená",J882,0)</f>
        <v>0</v>
      </c>
      <c r="BI882" s="214">
        <f t="shared" ref="BI882:BI910" si="318">IF(N882="nulová",J882,0)</f>
        <v>0</v>
      </c>
      <c r="BJ882" s="25" t="s">
        <v>82</v>
      </c>
      <c r="BK882" s="214">
        <f t="shared" ref="BK882:BK910" si="319">ROUND(I882*H882,2)</f>
        <v>0</v>
      </c>
      <c r="BL882" s="25" t="s">
        <v>375</v>
      </c>
      <c r="BM882" s="25" t="s">
        <v>10895</v>
      </c>
    </row>
    <row r="883" spans="2:65" s="1" customFormat="1" ht="22.5" customHeight="1">
      <c r="B883" s="42"/>
      <c r="C883" s="277" t="s">
        <v>9922</v>
      </c>
      <c r="D883" s="277" t="s">
        <v>1079</v>
      </c>
      <c r="E883" s="278" t="s">
        <v>10627</v>
      </c>
      <c r="F883" s="279" t="s">
        <v>10628</v>
      </c>
      <c r="G883" s="280" t="s">
        <v>5275</v>
      </c>
      <c r="H883" s="281">
        <v>48</v>
      </c>
      <c r="I883" s="282"/>
      <c r="J883" s="283">
        <f t="shared" si="310"/>
        <v>0</v>
      </c>
      <c r="K883" s="279" t="s">
        <v>21</v>
      </c>
      <c r="L883" s="284"/>
      <c r="M883" s="285" t="s">
        <v>21</v>
      </c>
      <c r="N883" s="286" t="s">
        <v>45</v>
      </c>
      <c r="O883" s="43"/>
      <c r="P883" s="212">
        <f t="shared" si="311"/>
        <v>0</v>
      </c>
      <c r="Q883" s="212">
        <v>0</v>
      </c>
      <c r="R883" s="212">
        <f t="shared" si="312"/>
        <v>0</v>
      </c>
      <c r="S883" s="212">
        <v>0</v>
      </c>
      <c r="T883" s="213">
        <f t="shared" si="313"/>
        <v>0</v>
      </c>
      <c r="AR883" s="25" t="s">
        <v>619</v>
      </c>
      <c r="AT883" s="25" t="s">
        <v>1079</v>
      </c>
      <c r="AU883" s="25" t="s">
        <v>82</v>
      </c>
      <c r="AY883" s="25" t="s">
        <v>308</v>
      </c>
      <c r="BE883" s="214">
        <f t="shared" si="314"/>
        <v>0</v>
      </c>
      <c r="BF883" s="214">
        <f t="shared" si="315"/>
        <v>0</v>
      </c>
      <c r="BG883" s="214">
        <f t="shared" si="316"/>
        <v>0</v>
      </c>
      <c r="BH883" s="214">
        <f t="shared" si="317"/>
        <v>0</v>
      </c>
      <c r="BI883" s="214">
        <f t="shared" si="318"/>
        <v>0</v>
      </c>
      <c r="BJ883" s="25" t="s">
        <v>82</v>
      </c>
      <c r="BK883" s="214">
        <f t="shared" si="319"/>
        <v>0</v>
      </c>
      <c r="BL883" s="25" t="s">
        <v>375</v>
      </c>
      <c r="BM883" s="25" t="s">
        <v>10896</v>
      </c>
    </row>
    <row r="884" spans="2:65" s="1" customFormat="1" ht="22.5" customHeight="1">
      <c r="B884" s="42"/>
      <c r="C884" s="277" t="s">
        <v>10897</v>
      </c>
      <c r="D884" s="277" t="s">
        <v>1079</v>
      </c>
      <c r="E884" s="278" t="s">
        <v>10898</v>
      </c>
      <c r="F884" s="279" t="s">
        <v>10899</v>
      </c>
      <c r="G884" s="280" t="s">
        <v>5275</v>
      </c>
      <c r="H884" s="281">
        <v>17</v>
      </c>
      <c r="I884" s="282"/>
      <c r="J884" s="283">
        <f t="shared" si="310"/>
        <v>0</v>
      </c>
      <c r="K884" s="279" t="s">
        <v>21</v>
      </c>
      <c r="L884" s="284"/>
      <c r="M884" s="285" t="s">
        <v>21</v>
      </c>
      <c r="N884" s="286" t="s">
        <v>45</v>
      </c>
      <c r="O884" s="43"/>
      <c r="P884" s="212">
        <f t="shared" si="311"/>
        <v>0</v>
      </c>
      <c r="Q884" s="212">
        <v>0</v>
      </c>
      <c r="R884" s="212">
        <f t="shared" si="312"/>
        <v>0</v>
      </c>
      <c r="S884" s="212">
        <v>0</v>
      </c>
      <c r="T884" s="213">
        <f t="shared" si="313"/>
        <v>0</v>
      </c>
      <c r="AR884" s="25" t="s">
        <v>619</v>
      </c>
      <c r="AT884" s="25" t="s">
        <v>1079</v>
      </c>
      <c r="AU884" s="25" t="s">
        <v>82</v>
      </c>
      <c r="AY884" s="25" t="s">
        <v>308</v>
      </c>
      <c r="BE884" s="214">
        <f t="shared" si="314"/>
        <v>0</v>
      </c>
      <c r="BF884" s="214">
        <f t="shared" si="315"/>
        <v>0</v>
      </c>
      <c r="BG884" s="214">
        <f t="shared" si="316"/>
        <v>0</v>
      </c>
      <c r="BH884" s="214">
        <f t="shared" si="317"/>
        <v>0</v>
      </c>
      <c r="BI884" s="214">
        <f t="shared" si="318"/>
        <v>0</v>
      </c>
      <c r="BJ884" s="25" t="s">
        <v>82</v>
      </c>
      <c r="BK884" s="214">
        <f t="shared" si="319"/>
        <v>0</v>
      </c>
      <c r="BL884" s="25" t="s">
        <v>375</v>
      </c>
      <c r="BM884" s="25" t="s">
        <v>10900</v>
      </c>
    </row>
    <row r="885" spans="2:65" s="1" customFormat="1" ht="44.25" customHeight="1">
      <c r="B885" s="42"/>
      <c r="C885" s="277" t="s">
        <v>9924</v>
      </c>
      <c r="D885" s="277" t="s">
        <v>1079</v>
      </c>
      <c r="E885" s="278" t="s">
        <v>10901</v>
      </c>
      <c r="F885" s="279" t="s">
        <v>10902</v>
      </c>
      <c r="G885" s="280" t="s">
        <v>5275</v>
      </c>
      <c r="H885" s="281">
        <v>1</v>
      </c>
      <c r="I885" s="282"/>
      <c r="J885" s="283">
        <f t="shared" si="310"/>
        <v>0</v>
      </c>
      <c r="K885" s="279" t="s">
        <v>21</v>
      </c>
      <c r="L885" s="284"/>
      <c r="M885" s="285" t="s">
        <v>21</v>
      </c>
      <c r="N885" s="286" t="s">
        <v>45</v>
      </c>
      <c r="O885" s="43"/>
      <c r="P885" s="212">
        <f t="shared" si="311"/>
        <v>0</v>
      </c>
      <c r="Q885" s="212">
        <v>0</v>
      </c>
      <c r="R885" s="212">
        <f t="shared" si="312"/>
        <v>0</v>
      </c>
      <c r="S885" s="212">
        <v>0</v>
      </c>
      <c r="T885" s="213">
        <f t="shared" si="313"/>
        <v>0</v>
      </c>
      <c r="AR885" s="25" t="s">
        <v>619</v>
      </c>
      <c r="AT885" s="25" t="s">
        <v>1079</v>
      </c>
      <c r="AU885" s="25" t="s">
        <v>82</v>
      </c>
      <c r="AY885" s="25" t="s">
        <v>308</v>
      </c>
      <c r="BE885" s="214">
        <f t="shared" si="314"/>
        <v>0</v>
      </c>
      <c r="BF885" s="214">
        <f t="shared" si="315"/>
        <v>0</v>
      </c>
      <c r="BG885" s="214">
        <f t="shared" si="316"/>
        <v>0</v>
      </c>
      <c r="BH885" s="214">
        <f t="shared" si="317"/>
        <v>0</v>
      </c>
      <c r="BI885" s="214">
        <f t="shared" si="318"/>
        <v>0</v>
      </c>
      <c r="BJ885" s="25" t="s">
        <v>82</v>
      </c>
      <c r="BK885" s="214">
        <f t="shared" si="319"/>
        <v>0</v>
      </c>
      <c r="BL885" s="25" t="s">
        <v>375</v>
      </c>
      <c r="BM885" s="25" t="s">
        <v>10903</v>
      </c>
    </row>
    <row r="886" spans="2:65" s="1" customFormat="1" ht="22.5" customHeight="1">
      <c r="B886" s="42"/>
      <c r="C886" s="277" t="s">
        <v>10904</v>
      </c>
      <c r="D886" s="277" t="s">
        <v>1079</v>
      </c>
      <c r="E886" s="278" t="s">
        <v>10690</v>
      </c>
      <c r="F886" s="279" t="s">
        <v>10691</v>
      </c>
      <c r="G886" s="280" t="s">
        <v>5275</v>
      </c>
      <c r="H886" s="281">
        <v>3</v>
      </c>
      <c r="I886" s="282"/>
      <c r="J886" s="283">
        <f t="shared" si="310"/>
        <v>0</v>
      </c>
      <c r="K886" s="279" t="s">
        <v>21</v>
      </c>
      <c r="L886" s="284"/>
      <c r="M886" s="285" t="s">
        <v>21</v>
      </c>
      <c r="N886" s="286" t="s">
        <v>45</v>
      </c>
      <c r="O886" s="43"/>
      <c r="P886" s="212">
        <f t="shared" si="311"/>
        <v>0</v>
      </c>
      <c r="Q886" s="212">
        <v>0</v>
      </c>
      <c r="R886" s="212">
        <f t="shared" si="312"/>
        <v>0</v>
      </c>
      <c r="S886" s="212">
        <v>0</v>
      </c>
      <c r="T886" s="213">
        <f t="shared" si="313"/>
        <v>0</v>
      </c>
      <c r="AR886" s="25" t="s">
        <v>619</v>
      </c>
      <c r="AT886" s="25" t="s">
        <v>1079</v>
      </c>
      <c r="AU886" s="25" t="s">
        <v>82</v>
      </c>
      <c r="AY886" s="25" t="s">
        <v>308</v>
      </c>
      <c r="BE886" s="214">
        <f t="shared" si="314"/>
        <v>0</v>
      </c>
      <c r="BF886" s="214">
        <f t="shared" si="315"/>
        <v>0</v>
      </c>
      <c r="BG886" s="214">
        <f t="shared" si="316"/>
        <v>0</v>
      </c>
      <c r="BH886" s="214">
        <f t="shared" si="317"/>
        <v>0</v>
      </c>
      <c r="BI886" s="214">
        <f t="shared" si="318"/>
        <v>0</v>
      </c>
      <c r="BJ886" s="25" t="s">
        <v>82</v>
      </c>
      <c r="BK886" s="214">
        <f t="shared" si="319"/>
        <v>0</v>
      </c>
      <c r="BL886" s="25" t="s">
        <v>375</v>
      </c>
      <c r="BM886" s="25" t="s">
        <v>10905</v>
      </c>
    </row>
    <row r="887" spans="2:65" s="1" customFormat="1" ht="31.5" customHeight="1">
      <c r="B887" s="42"/>
      <c r="C887" s="277" t="s">
        <v>9926</v>
      </c>
      <c r="D887" s="277" t="s">
        <v>1079</v>
      </c>
      <c r="E887" s="278" t="s">
        <v>10725</v>
      </c>
      <c r="F887" s="279" t="s">
        <v>10726</v>
      </c>
      <c r="G887" s="280" t="s">
        <v>5275</v>
      </c>
      <c r="H887" s="281">
        <v>2</v>
      </c>
      <c r="I887" s="282"/>
      <c r="J887" s="283">
        <f t="shared" si="310"/>
        <v>0</v>
      </c>
      <c r="K887" s="279" t="s">
        <v>21</v>
      </c>
      <c r="L887" s="284"/>
      <c r="M887" s="285" t="s">
        <v>21</v>
      </c>
      <c r="N887" s="286" t="s">
        <v>45</v>
      </c>
      <c r="O887" s="43"/>
      <c r="P887" s="212">
        <f t="shared" si="311"/>
        <v>0</v>
      </c>
      <c r="Q887" s="212">
        <v>0</v>
      </c>
      <c r="R887" s="212">
        <f t="shared" si="312"/>
        <v>0</v>
      </c>
      <c r="S887" s="212">
        <v>0</v>
      </c>
      <c r="T887" s="213">
        <f t="shared" si="313"/>
        <v>0</v>
      </c>
      <c r="AR887" s="25" t="s">
        <v>619</v>
      </c>
      <c r="AT887" s="25" t="s">
        <v>1079</v>
      </c>
      <c r="AU887" s="25" t="s">
        <v>82</v>
      </c>
      <c r="AY887" s="25" t="s">
        <v>308</v>
      </c>
      <c r="BE887" s="214">
        <f t="shared" si="314"/>
        <v>0</v>
      </c>
      <c r="BF887" s="214">
        <f t="shared" si="315"/>
        <v>0</v>
      </c>
      <c r="BG887" s="214">
        <f t="shared" si="316"/>
        <v>0</v>
      </c>
      <c r="BH887" s="214">
        <f t="shared" si="317"/>
        <v>0</v>
      </c>
      <c r="BI887" s="214">
        <f t="shared" si="318"/>
        <v>0</v>
      </c>
      <c r="BJ887" s="25" t="s">
        <v>82</v>
      </c>
      <c r="BK887" s="214">
        <f t="shared" si="319"/>
        <v>0</v>
      </c>
      <c r="BL887" s="25" t="s">
        <v>375</v>
      </c>
      <c r="BM887" s="25" t="s">
        <v>10906</v>
      </c>
    </row>
    <row r="888" spans="2:65" s="1" customFormat="1" ht="31.5" customHeight="1">
      <c r="B888" s="42"/>
      <c r="C888" s="277" t="s">
        <v>10907</v>
      </c>
      <c r="D888" s="277" t="s">
        <v>1079</v>
      </c>
      <c r="E888" s="278" t="s">
        <v>10908</v>
      </c>
      <c r="F888" s="279" t="s">
        <v>10909</v>
      </c>
      <c r="G888" s="280" t="s">
        <v>5275</v>
      </c>
      <c r="H888" s="281">
        <v>3</v>
      </c>
      <c r="I888" s="282"/>
      <c r="J888" s="283">
        <f t="shared" si="310"/>
        <v>0</v>
      </c>
      <c r="K888" s="279" t="s">
        <v>21</v>
      </c>
      <c r="L888" s="284"/>
      <c r="M888" s="285" t="s">
        <v>21</v>
      </c>
      <c r="N888" s="286" t="s">
        <v>45</v>
      </c>
      <c r="O888" s="43"/>
      <c r="P888" s="212">
        <f t="shared" si="311"/>
        <v>0</v>
      </c>
      <c r="Q888" s="212">
        <v>0</v>
      </c>
      <c r="R888" s="212">
        <f t="shared" si="312"/>
        <v>0</v>
      </c>
      <c r="S888" s="212">
        <v>0</v>
      </c>
      <c r="T888" s="213">
        <f t="shared" si="313"/>
        <v>0</v>
      </c>
      <c r="AR888" s="25" t="s">
        <v>619</v>
      </c>
      <c r="AT888" s="25" t="s">
        <v>1079</v>
      </c>
      <c r="AU888" s="25" t="s">
        <v>82</v>
      </c>
      <c r="AY888" s="25" t="s">
        <v>308</v>
      </c>
      <c r="BE888" s="214">
        <f t="shared" si="314"/>
        <v>0</v>
      </c>
      <c r="BF888" s="214">
        <f t="shared" si="315"/>
        <v>0</v>
      </c>
      <c r="BG888" s="214">
        <f t="shared" si="316"/>
        <v>0</v>
      </c>
      <c r="BH888" s="214">
        <f t="shared" si="317"/>
        <v>0</v>
      </c>
      <c r="BI888" s="214">
        <f t="shared" si="318"/>
        <v>0</v>
      </c>
      <c r="BJ888" s="25" t="s">
        <v>82</v>
      </c>
      <c r="BK888" s="214">
        <f t="shared" si="319"/>
        <v>0</v>
      </c>
      <c r="BL888" s="25" t="s">
        <v>375</v>
      </c>
      <c r="BM888" s="25" t="s">
        <v>10910</v>
      </c>
    </row>
    <row r="889" spans="2:65" s="1" customFormat="1" ht="31.5" customHeight="1">
      <c r="B889" s="42"/>
      <c r="C889" s="277" t="s">
        <v>9928</v>
      </c>
      <c r="D889" s="277" t="s">
        <v>1079</v>
      </c>
      <c r="E889" s="278" t="s">
        <v>10732</v>
      </c>
      <c r="F889" s="279" t="s">
        <v>10733</v>
      </c>
      <c r="G889" s="280" t="s">
        <v>5275</v>
      </c>
      <c r="H889" s="281">
        <v>37</v>
      </c>
      <c r="I889" s="282"/>
      <c r="J889" s="283">
        <f t="shared" si="310"/>
        <v>0</v>
      </c>
      <c r="K889" s="279" t="s">
        <v>21</v>
      </c>
      <c r="L889" s="284"/>
      <c r="M889" s="285" t="s">
        <v>21</v>
      </c>
      <c r="N889" s="286" t="s">
        <v>45</v>
      </c>
      <c r="O889" s="43"/>
      <c r="P889" s="212">
        <f t="shared" si="311"/>
        <v>0</v>
      </c>
      <c r="Q889" s="212">
        <v>0</v>
      </c>
      <c r="R889" s="212">
        <f t="shared" si="312"/>
        <v>0</v>
      </c>
      <c r="S889" s="212">
        <v>0</v>
      </c>
      <c r="T889" s="213">
        <f t="shared" si="313"/>
        <v>0</v>
      </c>
      <c r="AR889" s="25" t="s">
        <v>619</v>
      </c>
      <c r="AT889" s="25" t="s">
        <v>1079</v>
      </c>
      <c r="AU889" s="25" t="s">
        <v>82</v>
      </c>
      <c r="AY889" s="25" t="s">
        <v>308</v>
      </c>
      <c r="BE889" s="214">
        <f t="shared" si="314"/>
        <v>0</v>
      </c>
      <c r="BF889" s="214">
        <f t="shared" si="315"/>
        <v>0</v>
      </c>
      <c r="BG889" s="214">
        <f t="shared" si="316"/>
        <v>0</v>
      </c>
      <c r="BH889" s="214">
        <f t="shared" si="317"/>
        <v>0</v>
      </c>
      <c r="BI889" s="214">
        <f t="shared" si="318"/>
        <v>0</v>
      </c>
      <c r="BJ889" s="25" t="s">
        <v>82</v>
      </c>
      <c r="BK889" s="214">
        <f t="shared" si="319"/>
        <v>0</v>
      </c>
      <c r="BL889" s="25" t="s">
        <v>375</v>
      </c>
      <c r="BM889" s="25" t="s">
        <v>10911</v>
      </c>
    </row>
    <row r="890" spans="2:65" s="1" customFormat="1" ht="31.5" customHeight="1">
      <c r="B890" s="42"/>
      <c r="C890" s="277" t="s">
        <v>10912</v>
      </c>
      <c r="D890" s="277" t="s">
        <v>1079</v>
      </c>
      <c r="E890" s="278" t="s">
        <v>10913</v>
      </c>
      <c r="F890" s="279" t="s">
        <v>10914</v>
      </c>
      <c r="G890" s="280" t="s">
        <v>5275</v>
      </c>
      <c r="H890" s="281">
        <v>1</v>
      </c>
      <c r="I890" s="282"/>
      <c r="J890" s="283">
        <f t="shared" si="310"/>
        <v>0</v>
      </c>
      <c r="K890" s="279" t="s">
        <v>21</v>
      </c>
      <c r="L890" s="284"/>
      <c r="M890" s="285" t="s">
        <v>21</v>
      </c>
      <c r="N890" s="286" t="s">
        <v>45</v>
      </c>
      <c r="O890" s="43"/>
      <c r="P890" s="212">
        <f t="shared" si="311"/>
        <v>0</v>
      </c>
      <c r="Q890" s="212">
        <v>0</v>
      </c>
      <c r="R890" s="212">
        <f t="shared" si="312"/>
        <v>0</v>
      </c>
      <c r="S890" s="212">
        <v>0</v>
      </c>
      <c r="T890" s="213">
        <f t="shared" si="313"/>
        <v>0</v>
      </c>
      <c r="AR890" s="25" t="s">
        <v>619</v>
      </c>
      <c r="AT890" s="25" t="s">
        <v>1079</v>
      </c>
      <c r="AU890" s="25" t="s">
        <v>82</v>
      </c>
      <c r="AY890" s="25" t="s">
        <v>308</v>
      </c>
      <c r="BE890" s="214">
        <f t="shared" si="314"/>
        <v>0</v>
      </c>
      <c r="BF890" s="214">
        <f t="shared" si="315"/>
        <v>0</v>
      </c>
      <c r="BG890" s="214">
        <f t="shared" si="316"/>
        <v>0</v>
      </c>
      <c r="BH890" s="214">
        <f t="shared" si="317"/>
        <v>0</v>
      </c>
      <c r="BI890" s="214">
        <f t="shared" si="318"/>
        <v>0</v>
      </c>
      <c r="BJ890" s="25" t="s">
        <v>82</v>
      </c>
      <c r="BK890" s="214">
        <f t="shared" si="319"/>
        <v>0</v>
      </c>
      <c r="BL890" s="25" t="s">
        <v>375</v>
      </c>
      <c r="BM890" s="25" t="s">
        <v>10915</v>
      </c>
    </row>
    <row r="891" spans="2:65" s="1" customFormat="1" ht="44.25" customHeight="1">
      <c r="B891" s="42"/>
      <c r="C891" s="277" t="s">
        <v>9930</v>
      </c>
      <c r="D891" s="277" t="s">
        <v>1079</v>
      </c>
      <c r="E891" s="278" t="s">
        <v>10735</v>
      </c>
      <c r="F891" s="279" t="s">
        <v>10736</v>
      </c>
      <c r="G891" s="280" t="s">
        <v>5275</v>
      </c>
      <c r="H891" s="281">
        <v>2</v>
      </c>
      <c r="I891" s="282"/>
      <c r="J891" s="283">
        <f t="shared" si="310"/>
        <v>0</v>
      </c>
      <c r="K891" s="279" t="s">
        <v>21</v>
      </c>
      <c r="L891" s="284"/>
      <c r="M891" s="285" t="s">
        <v>21</v>
      </c>
      <c r="N891" s="286" t="s">
        <v>45</v>
      </c>
      <c r="O891" s="43"/>
      <c r="P891" s="212">
        <f t="shared" si="311"/>
        <v>0</v>
      </c>
      <c r="Q891" s="212">
        <v>0</v>
      </c>
      <c r="R891" s="212">
        <f t="shared" si="312"/>
        <v>0</v>
      </c>
      <c r="S891" s="212">
        <v>0</v>
      </c>
      <c r="T891" s="213">
        <f t="shared" si="313"/>
        <v>0</v>
      </c>
      <c r="AR891" s="25" t="s">
        <v>619</v>
      </c>
      <c r="AT891" s="25" t="s">
        <v>1079</v>
      </c>
      <c r="AU891" s="25" t="s">
        <v>82</v>
      </c>
      <c r="AY891" s="25" t="s">
        <v>308</v>
      </c>
      <c r="BE891" s="214">
        <f t="shared" si="314"/>
        <v>0</v>
      </c>
      <c r="BF891" s="214">
        <f t="shared" si="315"/>
        <v>0</v>
      </c>
      <c r="BG891" s="214">
        <f t="shared" si="316"/>
        <v>0</v>
      </c>
      <c r="BH891" s="214">
        <f t="shared" si="317"/>
        <v>0</v>
      </c>
      <c r="BI891" s="214">
        <f t="shared" si="318"/>
        <v>0</v>
      </c>
      <c r="BJ891" s="25" t="s">
        <v>82</v>
      </c>
      <c r="BK891" s="214">
        <f t="shared" si="319"/>
        <v>0</v>
      </c>
      <c r="BL891" s="25" t="s">
        <v>375</v>
      </c>
      <c r="BM891" s="25" t="s">
        <v>10916</v>
      </c>
    </row>
    <row r="892" spans="2:65" s="1" customFormat="1" ht="31.5" customHeight="1">
      <c r="B892" s="42"/>
      <c r="C892" s="277" t="s">
        <v>10917</v>
      </c>
      <c r="D892" s="277" t="s">
        <v>1079</v>
      </c>
      <c r="E892" s="278" t="s">
        <v>10918</v>
      </c>
      <c r="F892" s="279" t="s">
        <v>10919</v>
      </c>
      <c r="G892" s="280" t="s">
        <v>5275</v>
      </c>
      <c r="H892" s="281">
        <v>2</v>
      </c>
      <c r="I892" s="282"/>
      <c r="J892" s="283">
        <f t="shared" si="310"/>
        <v>0</v>
      </c>
      <c r="K892" s="279" t="s">
        <v>21</v>
      </c>
      <c r="L892" s="284"/>
      <c r="M892" s="285" t="s">
        <v>21</v>
      </c>
      <c r="N892" s="286" t="s">
        <v>45</v>
      </c>
      <c r="O892" s="43"/>
      <c r="P892" s="212">
        <f t="shared" si="311"/>
        <v>0</v>
      </c>
      <c r="Q892" s="212">
        <v>0</v>
      </c>
      <c r="R892" s="212">
        <f t="shared" si="312"/>
        <v>0</v>
      </c>
      <c r="S892" s="212">
        <v>0</v>
      </c>
      <c r="T892" s="213">
        <f t="shared" si="313"/>
        <v>0</v>
      </c>
      <c r="AR892" s="25" t="s">
        <v>619</v>
      </c>
      <c r="AT892" s="25" t="s">
        <v>1079</v>
      </c>
      <c r="AU892" s="25" t="s">
        <v>82</v>
      </c>
      <c r="AY892" s="25" t="s">
        <v>308</v>
      </c>
      <c r="BE892" s="214">
        <f t="shared" si="314"/>
        <v>0</v>
      </c>
      <c r="BF892" s="214">
        <f t="shared" si="315"/>
        <v>0</v>
      </c>
      <c r="BG892" s="214">
        <f t="shared" si="316"/>
        <v>0</v>
      </c>
      <c r="BH892" s="214">
        <f t="shared" si="317"/>
        <v>0</v>
      </c>
      <c r="BI892" s="214">
        <f t="shared" si="318"/>
        <v>0</v>
      </c>
      <c r="BJ892" s="25" t="s">
        <v>82</v>
      </c>
      <c r="BK892" s="214">
        <f t="shared" si="319"/>
        <v>0</v>
      </c>
      <c r="BL892" s="25" t="s">
        <v>375</v>
      </c>
      <c r="BM892" s="25" t="s">
        <v>10920</v>
      </c>
    </row>
    <row r="893" spans="2:65" s="1" customFormat="1" ht="31.5" customHeight="1">
      <c r="B893" s="42"/>
      <c r="C893" s="277" t="s">
        <v>9932</v>
      </c>
      <c r="D893" s="277" t="s">
        <v>1079</v>
      </c>
      <c r="E893" s="278" t="s">
        <v>10742</v>
      </c>
      <c r="F893" s="279" t="s">
        <v>10743</v>
      </c>
      <c r="G893" s="280" t="s">
        <v>5275</v>
      </c>
      <c r="H893" s="281">
        <v>2</v>
      </c>
      <c r="I893" s="282"/>
      <c r="J893" s="283">
        <f t="shared" si="310"/>
        <v>0</v>
      </c>
      <c r="K893" s="279" t="s">
        <v>21</v>
      </c>
      <c r="L893" s="284"/>
      <c r="M893" s="285" t="s">
        <v>21</v>
      </c>
      <c r="N893" s="286" t="s">
        <v>45</v>
      </c>
      <c r="O893" s="43"/>
      <c r="P893" s="212">
        <f t="shared" si="311"/>
        <v>0</v>
      </c>
      <c r="Q893" s="212">
        <v>0</v>
      </c>
      <c r="R893" s="212">
        <f t="shared" si="312"/>
        <v>0</v>
      </c>
      <c r="S893" s="212">
        <v>0</v>
      </c>
      <c r="T893" s="213">
        <f t="shared" si="313"/>
        <v>0</v>
      </c>
      <c r="AR893" s="25" t="s">
        <v>619</v>
      </c>
      <c r="AT893" s="25" t="s">
        <v>1079</v>
      </c>
      <c r="AU893" s="25" t="s">
        <v>82</v>
      </c>
      <c r="AY893" s="25" t="s">
        <v>308</v>
      </c>
      <c r="BE893" s="214">
        <f t="shared" si="314"/>
        <v>0</v>
      </c>
      <c r="BF893" s="214">
        <f t="shared" si="315"/>
        <v>0</v>
      </c>
      <c r="BG893" s="214">
        <f t="shared" si="316"/>
        <v>0</v>
      </c>
      <c r="BH893" s="214">
        <f t="shared" si="317"/>
        <v>0</v>
      </c>
      <c r="BI893" s="214">
        <f t="shared" si="318"/>
        <v>0</v>
      </c>
      <c r="BJ893" s="25" t="s">
        <v>82</v>
      </c>
      <c r="BK893" s="214">
        <f t="shared" si="319"/>
        <v>0</v>
      </c>
      <c r="BL893" s="25" t="s">
        <v>375</v>
      </c>
      <c r="BM893" s="25" t="s">
        <v>10921</v>
      </c>
    </row>
    <row r="894" spans="2:65" s="1" customFormat="1" ht="31.5" customHeight="1">
      <c r="B894" s="42"/>
      <c r="C894" s="277" t="s">
        <v>10922</v>
      </c>
      <c r="D894" s="277" t="s">
        <v>1079</v>
      </c>
      <c r="E894" s="278" t="s">
        <v>10923</v>
      </c>
      <c r="F894" s="279" t="s">
        <v>10924</v>
      </c>
      <c r="G894" s="280" t="s">
        <v>5275</v>
      </c>
      <c r="H894" s="281">
        <v>1</v>
      </c>
      <c r="I894" s="282"/>
      <c r="J894" s="283">
        <f t="shared" si="310"/>
        <v>0</v>
      </c>
      <c r="K894" s="279" t="s">
        <v>21</v>
      </c>
      <c r="L894" s="284"/>
      <c r="M894" s="285" t="s">
        <v>21</v>
      </c>
      <c r="N894" s="286" t="s">
        <v>45</v>
      </c>
      <c r="O894" s="43"/>
      <c r="P894" s="212">
        <f t="shared" si="311"/>
        <v>0</v>
      </c>
      <c r="Q894" s="212">
        <v>0</v>
      </c>
      <c r="R894" s="212">
        <f t="shared" si="312"/>
        <v>0</v>
      </c>
      <c r="S894" s="212">
        <v>0</v>
      </c>
      <c r="T894" s="213">
        <f t="shared" si="313"/>
        <v>0</v>
      </c>
      <c r="AR894" s="25" t="s">
        <v>619</v>
      </c>
      <c r="AT894" s="25" t="s">
        <v>1079</v>
      </c>
      <c r="AU894" s="25" t="s">
        <v>82</v>
      </c>
      <c r="AY894" s="25" t="s">
        <v>308</v>
      </c>
      <c r="BE894" s="214">
        <f t="shared" si="314"/>
        <v>0</v>
      </c>
      <c r="BF894" s="214">
        <f t="shared" si="315"/>
        <v>0</v>
      </c>
      <c r="BG894" s="214">
        <f t="shared" si="316"/>
        <v>0</v>
      </c>
      <c r="BH894" s="214">
        <f t="shared" si="317"/>
        <v>0</v>
      </c>
      <c r="BI894" s="214">
        <f t="shared" si="318"/>
        <v>0</v>
      </c>
      <c r="BJ894" s="25" t="s">
        <v>82</v>
      </c>
      <c r="BK894" s="214">
        <f t="shared" si="319"/>
        <v>0</v>
      </c>
      <c r="BL894" s="25" t="s">
        <v>375</v>
      </c>
      <c r="BM894" s="25" t="s">
        <v>10925</v>
      </c>
    </row>
    <row r="895" spans="2:65" s="1" customFormat="1" ht="44.25" customHeight="1">
      <c r="B895" s="42"/>
      <c r="C895" s="277" t="s">
        <v>9934</v>
      </c>
      <c r="D895" s="277" t="s">
        <v>1079</v>
      </c>
      <c r="E895" s="278" t="s">
        <v>10746</v>
      </c>
      <c r="F895" s="279" t="s">
        <v>10747</v>
      </c>
      <c r="G895" s="280" t="s">
        <v>5275</v>
      </c>
      <c r="H895" s="281">
        <v>1</v>
      </c>
      <c r="I895" s="282"/>
      <c r="J895" s="283">
        <f t="shared" si="310"/>
        <v>0</v>
      </c>
      <c r="K895" s="279" t="s">
        <v>21</v>
      </c>
      <c r="L895" s="284"/>
      <c r="M895" s="285" t="s">
        <v>21</v>
      </c>
      <c r="N895" s="286" t="s">
        <v>45</v>
      </c>
      <c r="O895" s="43"/>
      <c r="P895" s="212">
        <f t="shared" si="311"/>
        <v>0</v>
      </c>
      <c r="Q895" s="212">
        <v>0</v>
      </c>
      <c r="R895" s="212">
        <f t="shared" si="312"/>
        <v>0</v>
      </c>
      <c r="S895" s="212">
        <v>0</v>
      </c>
      <c r="T895" s="213">
        <f t="shared" si="313"/>
        <v>0</v>
      </c>
      <c r="AR895" s="25" t="s">
        <v>619</v>
      </c>
      <c r="AT895" s="25" t="s">
        <v>1079</v>
      </c>
      <c r="AU895" s="25" t="s">
        <v>82</v>
      </c>
      <c r="AY895" s="25" t="s">
        <v>308</v>
      </c>
      <c r="BE895" s="214">
        <f t="shared" si="314"/>
        <v>0</v>
      </c>
      <c r="BF895" s="214">
        <f t="shared" si="315"/>
        <v>0</v>
      </c>
      <c r="BG895" s="214">
        <f t="shared" si="316"/>
        <v>0</v>
      </c>
      <c r="BH895" s="214">
        <f t="shared" si="317"/>
        <v>0</v>
      </c>
      <c r="BI895" s="214">
        <f t="shared" si="318"/>
        <v>0</v>
      </c>
      <c r="BJ895" s="25" t="s">
        <v>82</v>
      </c>
      <c r="BK895" s="214">
        <f t="shared" si="319"/>
        <v>0</v>
      </c>
      <c r="BL895" s="25" t="s">
        <v>375</v>
      </c>
      <c r="BM895" s="25" t="s">
        <v>10926</v>
      </c>
    </row>
    <row r="896" spans="2:65" s="1" customFormat="1" ht="31.5" customHeight="1">
      <c r="B896" s="42"/>
      <c r="C896" s="277" t="s">
        <v>10927</v>
      </c>
      <c r="D896" s="277" t="s">
        <v>1079</v>
      </c>
      <c r="E896" s="278" t="s">
        <v>10928</v>
      </c>
      <c r="F896" s="279" t="s">
        <v>10929</v>
      </c>
      <c r="G896" s="280" t="s">
        <v>5275</v>
      </c>
      <c r="H896" s="281">
        <v>3</v>
      </c>
      <c r="I896" s="282"/>
      <c r="J896" s="283">
        <f t="shared" si="310"/>
        <v>0</v>
      </c>
      <c r="K896" s="279" t="s">
        <v>21</v>
      </c>
      <c r="L896" s="284"/>
      <c r="M896" s="285" t="s">
        <v>21</v>
      </c>
      <c r="N896" s="286" t="s">
        <v>45</v>
      </c>
      <c r="O896" s="43"/>
      <c r="P896" s="212">
        <f t="shared" si="311"/>
        <v>0</v>
      </c>
      <c r="Q896" s="212">
        <v>0</v>
      </c>
      <c r="R896" s="212">
        <f t="shared" si="312"/>
        <v>0</v>
      </c>
      <c r="S896" s="212">
        <v>0</v>
      </c>
      <c r="T896" s="213">
        <f t="shared" si="313"/>
        <v>0</v>
      </c>
      <c r="AR896" s="25" t="s">
        <v>619</v>
      </c>
      <c r="AT896" s="25" t="s">
        <v>1079</v>
      </c>
      <c r="AU896" s="25" t="s">
        <v>82</v>
      </c>
      <c r="AY896" s="25" t="s">
        <v>308</v>
      </c>
      <c r="BE896" s="214">
        <f t="shared" si="314"/>
        <v>0</v>
      </c>
      <c r="BF896" s="214">
        <f t="shared" si="315"/>
        <v>0</v>
      </c>
      <c r="BG896" s="214">
        <f t="shared" si="316"/>
        <v>0</v>
      </c>
      <c r="BH896" s="214">
        <f t="shared" si="317"/>
        <v>0</v>
      </c>
      <c r="BI896" s="214">
        <f t="shared" si="318"/>
        <v>0</v>
      </c>
      <c r="BJ896" s="25" t="s">
        <v>82</v>
      </c>
      <c r="BK896" s="214">
        <f t="shared" si="319"/>
        <v>0</v>
      </c>
      <c r="BL896" s="25" t="s">
        <v>375</v>
      </c>
      <c r="BM896" s="25" t="s">
        <v>10930</v>
      </c>
    </row>
    <row r="897" spans="2:65" s="1" customFormat="1" ht="22.5" customHeight="1">
      <c r="B897" s="42"/>
      <c r="C897" s="277" t="s">
        <v>9936</v>
      </c>
      <c r="D897" s="277" t="s">
        <v>1079</v>
      </c>
      <c r="E897" s="278" t="s">
        <v>10931</v>
      </c>
      <c r="F897" s="279" t="s">
        <v>10932</v>
      </c>
      <c r="G897" s="280" t="s">
        <v>5275</v>
      </c>
      <c r="H897" s="281">
        <v>350</v>
      </c>
      <c r="I897" s="282"/>
      <c r="J897" s="283">
        <f t="shared" si="310"/>
        <v>0</v>
      </c>
      <c r="K897" s="279" t="s">
        <v>21</v>
      </c>
      <c r="L897" s="284"/>
      <c r="M897" s="285" t="s">
        <v>21</v>
      </c>
      <c r="N897" s="286" t="s">
        <v>45</v>
      </c>
      <c r="O897" s="43"/>
      <c r="P897" s="212">
        <f t="shared" si="311"/>
        <v>0</v>
      </c>
      <c r="Q897" s="212">
        <v>0</v>
      </c>
      <c r="R897" s="212">
        <f t="shared" si="312"/>
        <v>0</v>
      </c>
      <c r="S897" s="212">
        <v>0</v>
      </c>
      <c r="T897" s="213">
        <f t="shared" si="313"/>
        <v>0</v>
      </c>
      <c r="AR897" s="25" t="s">
        <v>619</v>
      </c>
      <c r="AT897" s="25" t="s">
        <v>1079</v>
      </c>
      <c r="AU897" s="25" t="s">
        <v>82</v>
      </c>
      <c r="AY897" s="25" t="s">
        <v>308</v>
      </c>
      <c r="BE897" s="214">
        <f t="shared" si="314"/>
        <v>0</v>
      </c>
      <c r="BF897" s="214">
        <f t="shared" si="315"/>
        <v>0</v>
      </c>
      <c r="BG897" s="214">
        <f t="shared" si="316"/>
        <v>0</v>
      </c>
      <c r="BH897" s="214">
        <f t="shared" si="317"/>
        <v>0</v>
      </c>
      <c r="BI897" s="214">
        <f t="shared" si="318"/>
        <v>0</v>
      </c>
      <c r="BJ897" s="25" t="s">
        <v>82</v>
      </c>
      <c r="BK897" s="214">
        <f t="shared" si="319"/>
        <v>0</v>
      </c>
      <c r="BL897" s="25" t="s">
        <v>375</v>
      </c>
      <c r="BM897" s="25" t="s">
        <v>10933</v>
      </c>
    </row>
    <row r="898" spans="2:65" s="1" customFormat="1" ht="22.5" customHeight="1">
      <c r="B898" s="42"/>
      <c r="C898" s="277" t="s">
        <v>10934</v>
      </c>
      <c r="D898" s="277" t="s">
        <v>1079</v>
      </c>
      <c r="E898" s="278" t="s">
        <v>10756</v>
      </c>
      <c r="F898" s="279" t="s">
        <v>10757</v>
      </c>
      <c r="G898" s="280" t="s">
        <v>5275</v>
      </c>
      <c r="H898" s="281">
        <v>20</v>
      </c>
      <c r="I898" s="282"/>
      <c r="J898" s="283">
        <f t="shared" si="310"/>
        <v>0</v>
      </c>
      <c r="K898" s="279" t="s">
        <v>21</v>
      </c>
      <c r="L898" s="284"/>
      <c r="M898" s="285" t="s">
        <v>21</v>
      </c>
      <c r="N898" s="286" t="s">
        <v>45</v>
      </c>
      <c r="O898" s="43"/>
      <c r="P898" s="212">
        <f t="shared" si="311"/>
        <v>0</v>
      </c>
      <c r="Q898" s="212">
        <v>0</v>
      </c>
      <c r="R898" s="212">
        <f t="shared" si="312"/>
        <v>0</v>
      </c>
      <c r="S898" s="212">
        <v>0</v>
      </c>
      <c r="T898" s="213">
        <f t="shared" si="313"/>
        <v>0</v>
      </c>
      <c r="AR898" s="25" t="s">
        <v>619</v>
      </c>
      <c r="AT898" s="25" t="s">
        <v>1079</v>
      </c>
      <c r="AU898" s="25" t="s">
        <v>82</v>
      </c>
      <c r="AY898" s="25" t="s">
        <v>308</v>
      </c>
      <c r="BE898" s="214">
        <f t="shared" si="314"/>
        <v>0</v>
      </c>
      <c r="BF898" s="214">
        <f t="shared" si="315"/>
        <v>0</v>
      </c>
      <c r="BG898" s="214">
        <f t="shared" si="316"/>
        <v>0</v>
      </c>
      <c r="BH898" s="214">
        <f t="shared" si="317"/>
        <v>0</v>
      </c>
      <c r="BI898" s="214">
        <f t="shared" si="318"/>
        <v>0</v>
      </c>
      <c r="BJ898" s="25" t="s">
        <v>82</v>
      </c>
      <c r="BK898" s="214">
        <f t="shared" si="319"/>
        <v>0</v>
      </c>
      <c r="BL898" s="25" t="s">
        <v>375</v>
      </c>
      <c r="BM898" s="25" t="s">
        <v>10935</v>
      </c>
    </row>
    <row r="899" spans="2:65" s="1" customFormat="1" ht="22.5" customHeight="1">
      <c r="B899" s="42"/>
      <c r="C899" s="277" t="s">
        <v>9938</v>
      </c>
      <c r="D899" s="277" t="s">
        <v>1079</v>
      </c>
      <c r="E899" s="278" t="s">
        <v>10760</v>
      </c>
      <c r="F899" s="279" t="s">
        <v>10761</v>
      </c>
      <c r="G899" s="280" t="s">
        <v>5275</v>
      </c>
      <c r="H899" s="281">
        <v>265</v>
      </c>
      <c r="I899" s="282"/>
      <c r="J899" s="283">
        <f t="shared" si="310"/>
        <v>0</v>
      </c>
      <c r="K899" s="279" t="s">
        <v>21</v>
      </c>
      <c r="L899" s="284"/>
      <c r="M899" s="285" t="s">
        <v>21</v>
      </c>
      <c r="N899" s="286" t="s">
        <v>45</v>
      </c>
      <c r="O899" s="43"/>
      <c r="P899" s="212">
        <f t="shared" si="311"/>
        <v>0</v>
      </c>
      <c r="Q899" s="212">
        <v>0</v>
      </c>
      <c r="R899" s="212">
        <f t="shared" si="312"/>
        <v>0</v>
      </c>
      <c r="S899" s="212">
        <v>0</v>
      </c>
      <c r="T899" s="213">
        <f t="shared" si="313"/>
        <v>0</v>
      </c>
      <c r="AR899" s="25" t="s">
        <v>619</v>
      </c>
      <c r="AT899" s="25" t="s">
        <v>1079</v>
      </c>
      <c r="AU899" s="25" t="s">
        <v>82</v>
      </c>
      <c r="AY899" s="25" t="s">
        <v>308</v>
      </c>
      <c r="BE899" s="214">
        <f t="shared" si="314"/>
        <v>0</v>
      </c>
      <c r="BF899" s="214">
        <f t="shared" si="315"/>
        <v>0</v>
      </c>
      <c r="BG899" s="214">
        <f t="shared" si="316"/>
        <v>0</v>
      </c>
      <c r="BH899" s="214">
        <f t="shared" si="317"/>
        <v>0</v>
      </c>
      <c r="BI899" s="214">
        <f t="shared" si="318"/>
        <v>0</v>
      </c>
      <c r="BJ899" s="25" t="s">
        <v>82</v>
      </c>
      <c r="BK899" s="214">
        <f t="shared" si="319"/>
        <v>0</v>
      </c>
      <c r="BL899" s="25" t="s">
        <v>375</v>
      </c>
      <c r="BM899" s="25" t="s">
        <v>10936</v>
      </c>
    </row>
    <row r="900" spans="2:65" s="1" customFormat="1" ht="22.5" customHeight="1">
      <c r="B900" s="42"/>
      <c r="C900" s="277" t="s">
        <v>10937</v>
      </c>
      <c r="D900" s="277" t="s">
        <v>1079</v>
      </c>
      <c r="E900" s="278" t="s">
        <v>10767</v>
      </c>
      <c r="F900" s="279" t="s">
        <v>10768</v>
      </c>
      <c r="G900" s="280" t="s">
        <v>5275</v>
      </c>
      <c r="H900" s="281">
        <v>103</v>
      </c>
      <c r="I900" s="282"/>
      <c r="J900" s="283">
        <f t="shared" si="310"/>
        <v>0</v>
      </c>
      <c r="K900" s="279" t="s">
        <v>21</v>
      </c>
      <c r="L900" s="284"/>
      <c r="M900" s="285" t="s">
        <v>21</v>
      </c>
      <c r="N900" s="286" t="s">
        <v>45</v>
      </c>
      <c r="O900" s="43"/>
      <c r="P900" s="212">
        <f t="shared" si="311"/>
        <v>0</v>
      </c>
      <c r="Q900" s="212">
        <v>0</v>
      </c>
      <c r="R900" s="212">
        <f t="shared" si="312"/>
        <v>0</v>
      </c>
      <c r="S900" s="212">
        <v>0</v>
      </c>
      <c r="T900" s="213">
        <f t="shared" si="313"/>
        <v>0</v>
      </c>
      <c r="AR900" s="25" t="s">
        <v>619</v>
      </c>
      <c r="AT900" s="25" t="s">
        <v>1079</v>
      </c>
      <c r="AU900" s="25" t="s">
        <v>82</v>
      </c>
      <c r="AY900" s="25" t="s">
        <v>308</v>
      </c>
      <c r="BE900" s="214">
        <f t="shared" si="314"/>
        <v>0</v>
      </c>
      <c r="BF900" s="214">
        <f t="shared" si="315"/>
        <v>0</v>
      </c>
      <c r="BG900" s="214">
        <f t="shared" si="316"/>
        <v>0</v>
      </c>
      <c r="BH900" s="214">
        <f t="shared" si="317"/>
        <v>0</v>
      </c>
      <c r="BI900" s="214">
        <f t="shared" si="318"/>
        <v>0</v>
      </c>
      <c r="BJ900" s="25" t="s">
        <v>82</v>
      </c>
      <c r="BK900" s="214">
        <f t="shared" si="319"/>
        <v>0</v>
      </c>
      <c r="BL900" s="25" t="s">
        <v>375</v>
      </c>
      <c r="BM900" s="25" t="s">
        <v>10938</v>
      </c>
    </row>
    <row r="901" spans="2:65" s="1" customFormat="1" ht="22.5" customHeight="1">
      <c r="B901" s="42"/>
      <c r="C901" s="277" t="s">
        <v>9939</v>
      </c>
      <c r="D901" s="277" t="s">
        <v>1079</v>
      </c>
      <c r="E901" s="278" t="s">
        <v>10770</v>
      </c>
      <c r="F901" s="279" t="s">
        <v>10771</v>
      </c>
      <c r="G901" s="280" t="s">
        <v>5275</v>
      </c>
      <c r="H901" s="281">
        <v>16</v>
      </c>
      <c r="I901" s="282"/>
      <c r="J901" s="283">
        <f t="shared" si="310"/>
        <v>0</v>
      </c>
      <c r="K901" s="279" t="s">
        <v>21</v>
      </c>
      <c r="L901" s="284"/>
      <c r="M901" s="285" t="s">
        <v>21</v>
      </c>
      <c r="N901" s="286" t="s">
        <v>45</v>
      </c>
      <c r="O901" s="43"/>
      <c r="P901" s="212">
        <f t="shared" si="311"/>
        <v>0</v>
      </c>
      <c r="Q901" s="212">
        <v>0</v>
      </c>
      <c r="R901" s="212">
        <f t="shared" si="312"/>
        <v>0</v>
      </c>
      <c r="S901" s="212">
        <v>0</v>
      </c>
      <c r="T901" s="213">
        <f t="shared" si="313"/>
        <v>0</v>
      </c>
      <c r="AR901" s="25" t="s">
        <v>619</v>
      </c>
      <c r="AT901" s="25" t="s">
        <v>1079</v>
      </c>
      <c r="AU901" s="25" t="s">
        <v>82</v>
      </c>
      <c r="AY901" s="25" t="s">
        <v>308</v>
      </c>
      <c r="BE901" s="214">
        <f t="shared" si="314"/>
        <v>0</v>
      </c>
      <c r="BF901" s="214">
        <f t="shared" si="315"/>
        <v>0</v>
      </c>
      <c r="BG901" s="214">
        <f t="shared" si="316"/>
        <v>0</v>
      </c>
      <c r="BH901" s="214">
        <f t="shared" si="317"/>
        <v>0</v>
      </c>
      <c r="BI901" s="214">
        <f t="shared" si="318"/>
        <v>0</v>
      </c>
      <c r="BJ901" s="25" t="s">
        <v>82</v>
      </c>
      <c r="BK901" s="214">
        <f t="shared" si="319"/>
        <v>0</v>
      </c>
      <c r="BL901" s="25" t="s">
        <v>375</v>
      </c>
      <c r="BM901" s="25" t="s">
        <v>10939</v>
      </c>
    </row>
    <row r="902" spans="2:65" s="1" customFormat="1" ht="22.5" customHeight="1">
      <c r="B902" s="42"/>
      <c r="C902" s="277" t="s">
        <v>10940</v>
      </c>
      <c r="D902" s="277" t="s">
        <v>1079</v>
      </c>
      <c r="E902" s="278" t="s">
        <v>10784</v>
      </c>
      <c r="F902" s="279" t="s">
        <v>10785</v>
      </c>
      <c r="G902" s="280" t="s">
        <v>5275</v>
      </c>
      <c r="H902" s="281">
        <v>3</v>
      </c>
      <c r="I902" s="282"/>
      <c r="J902" s="283">
        <f t="shared" si="310"/>
        <v>0</v>
      </c>
      <c r="K902" s="279" t="s">
        <v>21</v>
      </c>
      <c r="L902" s="284"/>
      <c r="M902" s="285" t="s">
        <v>21</v>
      </c>
      <c r="N902" s="286" t="s">
        <v>45</v>
      </c>
      <c r="O902" s="43"/>
      <c r="P902" s="212">
        <f t="shared" si="311"/>
        <v>0</v>
      </c>
      <c r="Q902" s="212">
        <v>0</v>
      </c>
      <c r="R902" s="212">
        <f t="shared" si="312"/>
        <v>0</v>
      </c>
      <c r="S902" s="212">
        <v>0</v>
      </c>
      <c r="T902" s="213">
        <f t="shared" si="313"/>
        <v>0</v>
      </c>
      <c r="AR902" s="25" t="s">
        <v>619</v>
      </c>
      <c r="AT902" s="25" t="s">
        <v>1079</v>
      </c>
      <c r="AU902" s="25" t="s">
        <v>82</v>
      </c>
      <c r="AY902" s="25" t="s">
        <v>308</v>
      </c>
      <c r="BE902" s="214">
        <f t="shared" si="314"/>
        <v>0</v>
      </c>
      <c r="BF902" s="214">
        <f t="shared" si="315"/>
        <v>0</v>
      </c>
      <c r="BG902" s="214">
        <f t="shared" si="316"/>
        <v>0</v>
      </c>
      <c r="BH902" s="214">
        <f t="shared" si="317"/>
        <v>0</v>
      </c>
      <c r="BI902" s="214">
        <f t="shared" si="318"/>
        <v>0</v>
      </c>
      <c r="BJ902" s="25" t="s">
        <v>82</v>
      </c>
      <c r="BK902" s="214">
        <f t="shared" si="319"/>
        <v>0</v>
      </c>
      <c r="BL902" s="25" t="s">
        <v>375</v>
      </c>
      <c r="BM902" s="25" t="s">
        <v>10941</v>
      </c>
    </row>
    <row r="903" spans="2:65" s="1" customFormat="1" ht="22.5" customHeight="1">
      <c r="B903" s="42"/>
      <c r="C903" s="277" t="s">
        <v>9940</v>
      </c>
      <c r="D903" s="277" t="s">
        <v>1079</v>
      </c>
      <c r="E903" s="278" t="s">
        <v>10802</v>
      </c>
      <c r="F903" s="279" t="s">
        <v>10803</v>
      </c>
      <c r="G903" s="280" t="s">
        <v>5275</v>
      </c>
      <c r="H903" s="281">
        <v>103</v>
      </c>
      <c r="I903" s="282"/>
      <c r="J903" s="283">
        <f t="shared" si="310"/>
        <v>0</v>
      </c>
      <c r="K903" s="279" t="s">
        <v>21</v>
      </c>
      <c r="L903" s="284"/>
      <c r="M903" s="285" t="s">
        <v>21</v>
      </c>
      <c r="N903" s="286" t="s">
        <v>45</v>
      </c>
      <c r="O903" s="43"/>
      <c r="P903" s="212">
        <f t="shared" si="311"/>
        <v>0</v>
      </c>
      <c r="Q903" s="212">
        <v>0</v>
      </c>
      <c r="R903" s="212">
        <f t="shared" si="312"/>
        <v>0</v>
      </c>
      <c r="S903" s="212">
        <v>0</v>
      </c>
      <c r="T903" s="213">
        <f t="shared" si="313"/>
        <v>0</v>
      </c>
      <c r="AR903" s="25" t="s">
        <v>619</v>
      </c>
      <c r="AT903" s="25" t="s">
        <v>1079</v>
      </c>
      <c r="AU903" s="25" t="s">
        <v>82</v>
      </c>
      <c r="AY903" s="25" t="s">
        <v>308</v>
      </c>
      <c r="BE903" s="214">
        <f t="shared" si="314"/>
        <v>0</v>
      </c>
      <c r="BF903" s="214">
        <f t="shared" si="315"/>
        <v>0</v>
      </c>
      <c r="BG903" s="214">
        <f t="shared" si="316"/>
        <v>0</v>
      </c>
      <c r="BH903" s="214">
        <f t="shared" si="317"/>
        <v>0</v>
      </c>
      <c r="BI903" s="214">
        <f t="shared" si="318"/>
        <v>0</v>
      </c>
      <c r="BJ903" s="25" t="s">
        <v>82</v>
      </c>
      <c r="BK903" s="214">
        <f t="shared" si="319"/>
        <v>0</v>
      </c>
      <c r="BL903" s="25" t="s">
        <v>375</v>
      </c>
      <c r="BM903" s="25" t="s">
        <v>10942</v>
      </c>
    </row>
    <row r="904" spans="2:65" s="1" customFormat="1" ht="22.5" customHeight="1">
      <c r="B904" s="42"/>
      <c r="C904" s="277" t="s">
        <v>10943</v>
      </c>
      <c r="D904" s="277" t="s">
        <v>1079</v>
      </c>
      <c r="E904" s="278" t="s">
        <v>10805</v>
      </c>
      <c r="F904" s="279" t="s">
        <v>10806</v>
      </c>
      <c r="G904" s="280" t="s">
        <v>5275</v>
      </c>
      <c r="H904" s="281">
        <v>4</v>
      </c>
      <c r="I904" s="282"/>
      <c r="J904" s="283">
        <f t="shared" si="310"/>
        <v>0</v>
      </c>
      <c r="K904" s="279" t="s">
        <v>21</v>
      </c>
      <c r="L904" s="284"/>
      <c r="M904" s="285" t="s">
        <v>21</v>
      </c>
      <c r="N904" s="286" t="s">
        <v>45</v>
      </c>
      <c r="O904" s="43"/>
      <c r="P904" s="212">
        <f t="shared" si="311"/>
        <v>0</v>
      </c>
      <c r="Q904" s="212">
        <v>0</v>
      </c>
      <c r="R904" s="212">
        <f t="shared" si="312"/>
        <v>0</v>
      </c>
      <c r="S904" s="212">
        <v>0</v>
      </c>
      <c r="T904" s="213">
        <f t="shared" si="313"/>
        <v>0</v>
      </c>
      <c r="AR904" s="25" t="s">
        <v>619</v>
      </c>
      <c r="AT904" s="25" t="s">
        <v>1079</v>
      </c>
      <c r="AU904" s="25" t="s">
        <v>82</v>
      </c>
      <c r="AY904" s="25" t="s">
        <v>308</v>
      </c>
      <c r="BE904" s="214">
        <f t="shared" si="314"/>
        <v>0</v>
      </c>
      <c r="BF904" s="214">
        <f t="shared" si="315"/>
        <v>0</v>
      </c>
      <c r="BG904" s="214">
        <f t="shared" si="316"/>
        <v>0</v>
      </c>
      <c r="BH904" s="214">
        <f t="shared" si="317"/>
        <v>0</v>
      </c>
      <c r="BI904" s="214">
        <f t="shared" si="318"/>
        <v>0</v>
      </c>
      <c r="BJ904" s="25" t="s">
        <v>82</v>
      </c>
      <c r="BK904" s="214">
        <f t="shared" si="319"/>
        <v>0</v>
      </c>
      <c r="BL904" s="25" t="s">
        <v>375</v>
      </c>
      <c r="BM904" s="25" t="s">
        <v>10944</v>
      </c>
    </row>
    <row r="905" spans="2:65" s="1" customFormat="1" ht="22.5" customHeight="1">
      <c r="B905" s="42"/>
      <c r="C905" s="277" t="s">
        <v>9942</v>
      </c>
      <c r="D905" s="277" t="s">
        <v>1079</v>
      </c>
      <c r="E905" s="278" t="s">
        <v>10809</v>
      </c>
      <c r="F905" s="279" t="s">
        <v>10810</v>
      </c>
      <c r="G905" s="280" t="s">
        <v>5275</v>
      </c>
      <c r="H905" s="281">
        <v>20</v>
      </c>
      <c r="I905" s="282"/>
      <c r="J905" s="283">
        <f t="shared" si="310"/>
        <v>0</v>
      </c>
      <c r="K905" s="279" t="s">
        <v>21</v>
      </c>
      <c r="L905" s="284"/>
      <c r="M905" s="285" t="s">
        <v>21</v>
      </c>
      <c r="N905" s="286" t="s">
        <v>45</v>
      </c>
      <c r="O905" s="43"/>
      <c r="P905" s="212">
        <f t="shared" si="311"/>
        <v>0</v>
      </c>
      <c r="Q905" s="212">
        <v>0</v>
      </c>
      <c r="R905" s="212">
        <f t="shared" si="312"/>
        <v>0</v>
      </c>
      <c r="S905" s="212">
        <v>0</v>
      </c>
      <c r="T905" s="213">
        <f t="shared" si="313"/>
        <v>0</v>
      </c>
      <c r="AR905" s="25" t="s">
        <v>619</v>
      </c>
      <c r="AT905" s="25" t="s">
        <v>1079</v>
      </c>
      <c r="AU905" s="25" t="s">
        <v>82</v>
      </c>
      <c r="AY905" s="25" t="s">
        <v>308</v>
      </c>
      <c r="BE905" s="214">
        <f t="shared" si="314"/>
        <v>0</v>
      </c>
      <c r="BF905" s="214">
        <f t="shared" si="315"/>
        <v>0</v>
      </c>
      <c r="BG905" s="214">
        <f t="shared" si="316"/>
        <v>0</v>
      </c>
      <c r="BH905" s="214">
        <f t="shared" si="317"/>
        <v>0</v>
      </c>
      <c r="BI905" s="214">
        <f t="shared" si="318"/>
        <v>0</v>
      </c>
      <c r="BJ905" s="25" t="s">
        <v>82</v>
      </c>
      <c r="BK905" s="214">
        <f t="shared" si="319"/>
        <v>0</v>
      </c>
      <c r="BL905" s="25" t="s">
        <v>375</v>
      </c>
      <c r="BM905" s="25" t="s">
        <v>10945</v>
      </c>
    </row>
    <row r="906" spans="2:65" s="1" customFormat="1" ht="22.5" customHeight="1">
      <c r="B906" s="42"/>
      <c r="C906" s="277" t="s">
        <v>2406</v>
      </c>
      <c r="D906" s="277" t="s">
        <v>1079</v>
      </c>
      <c r="E906" s="278" t="s">
        <v>10946</v>
      </c>
      <c r="F906" s="279" t="s">
        <v>10947</v>
      </c>
      <c r="G906" s="280" t="s">
        <v>5275</v>
      </c>
      <c r="H906" s="281">
        <v>3</v>
      </c>
      <c r="I906" s="282"/>
      <c r="J906" s="283">
        <f t="shared" si="310"/>
        <v>0</v>
      </c>
      <c r="K906" s="279" t="s">
        <v>21</v>
      </c>
      <c r="L906" s="284"/>
      <c r="M906" s="285" t="s">
        <v>21</v>
      </c>
      <c r="N906" s="286" t="s">
        <v>45</v>
      </c>
      <c r="O906" s="43"/>
      <c r="P906" s="212">
        <f t="shared" si="311"/>
        <v>0</v>
      </c>
      <c r="Q906" s="212">
        <v>0</v>
      </c>
      <c r="R906" s="212">
        <f t="shared" si="312"/>
        <v>0</v>
      </c>
      <c r="S906" s="212">
        <v>0</v>
      </c>
      <c r="T906" s="213">
        <f t="shared" si="313"/>
        <v>0</v>
      </c>
      <c r="AR906" s="25" t="s">
        <v>619</v>
      </c>
      <c r="AT906" s="25" t="s">
        <v>1079</v>
      </c>
      <c r="AU906" s="25" t="s">
        <v>82</v>
      </c>
      <c r="AY906" s="25" t="s">
        <v>308</v>
      </c>
      <c r="BE906" s="214">
        <f t="shared" si="314"/>
        <v>0</v>
      </c>
      <c r="BF906" s="214">
        <f t="shared" si="315"/>
        <v>0</v>
      </c>
      <c r="BG906" s="214">
        <f t="shared" si="316"/>
        <v>0</v>
      </c>
      <c r="BH906" s="214">
        <f t="shared" si="317"/>
        <v>0</v>
      </c>
      <c r="BI906" s="214">
        <f t="shared" si="318"/>
        <v>0</v>
      </c>
      <c r="BJ906" s="25" t="s">
        <v>82</v>
      </c>
      <c r="BK906" s="214">
        <f t="shared" si="319"/>
        <v>0</v>
      </c>
      <c r="BL906" s="25" t="s">
        <v>375</v>
      </c>
      <c r="BM906" s="25" t="s">
        <v>10948</v>
      </c>
    </row>
    <row r="907" spans="2:65" s="1" customFormat="1" ht="22.5" customHeight="1">
      <c r="B907" s="42"/>
      <c r="C907" s="277" t="s">
        <v>4702</v>
      </c>
      <c r="D907" s="277" t="s">
        <v>1079</v>
      </c>
      <c r="E907" s="278" t="s">
        <v>10949</v>
      </c>
      <c r="F907" s="279" t="s">
        <v>10950</v>
      </c>
      <c r="G907" s="280" t="s">
        <v>5275</v>
      </c>
      <c r="H907" s="281">
        <v>5</v>
      </c>
      <c r="I907" s="282"/>
      <c r="J907" s="283">
        <f t="shared" si="310"/>
        <v>0</v>
      </c>
      <c r="K907" s="279" t="s">
        <v>21</v>
      </c>
      <c r="L907" s="284"/>
      <c r="M907" s="285" t="s">
        <v>21</v>
      </c>
      <c r="N907" s="286" t="s">
        <v>45</v>
      </c>
      <c r="O907" s="43"/>
      <c r="P907" s="212">
        <f t="shared" si="311"/>
        <v>0</v>
      </c>
      <c r="Q907" s="212">
        <v>0</v>
      </c>
      <c r="R907" s="212">
        <f t="shared" si="312"/>
        <v>0</v>
      </c>
      <c r="S907" s="212">
        <v>0</v>
      </c>
      <c r="T907" s="213">
        <f t="shared" si="313"/>
        <v>0</v>
      </c>
      <c r="AR907" s="25" t="s">
        <v>619</v>
      </c>
      <c r="AT907" s="25" t="s">
        <v>1079</v>
      </c>
      <c r="AU907" s="25" t="s">
        <v>82</v>
      </c>
      <c r="AY907" s="25" t="s">
        <v>308</v>
      </c>
      <c r="BE907" s="214">
        <f t="shared" si="314"/>
        <v>0</v>
      </c>
      <c r="BF907" s="214">
        <f t="shared" si="315"/>
        <v>0</v>
      </c>
      <c r="BG907" s="214">
        <f t="shared" si="316"/>
        <v>0</v>
      </c>
      <c r="BH907" s="214">
        <f t="shared" si="317"/>
        <v>0</v>
      </c>
      <c r="BI907" s="214">
        <f t="shared" si="318"/>
        <v>0</v>
      </c>
      <c r="BJ907" s="25" t="s">
        <v>82</v>
      </c>
      <c r="BK907" s="214">
        <f t="shared" si="319"/>
        <v>0</v>
      </c>
      <c r="BL907" s="25" t="s">
        <v>375</v>
      </c>
      <c r="BM907" s="25" t="s">
        <v>10951</v>
      </c>
    </row>
    <row r="908" spans="2:65" s="1" customFormat="1" ht="31.5" customHeight="1">
      <c r="B908" s="42"/>
      <c r="C908" s="277" t="s">
        <v>2499</v>
      </c>
      <c r="D908" s="277" t="s">
        <v>1079</v>
      </c>
      <c r="E908" s="278" t="s">
        <v>10952</v>
      </c>
      <c r="F908" s="279" t="s">
        <v>10953</v>
      </c>
      <c r="G908" s="280" t="s">
        <v>5275</v>
      </c>
      <c r="H908" s="281">
        <v>2</v>
      </c>
      <c r="I908" s="282"/>
      <c r="J908" s="283">
        <f t="shared" si="310"/>
        <v>0</v>
      </c>
      <c r="K908" s="279" t="s">
        <v>21</v>
      </c>
      <c r="L908" s="284"/>
      <c r="M908" s="285" t="s">
        <v>21</v>
      </c>
      <c r="N908" s="286" t="s">
        <v>45</v>
      </c>
      <c r="O908" s="43"/>
      <c r="P908" s="212">
        <f t="shared" si="311"/>
        <v>0</v>
      </c>
      <c r="Q908" s="212">
        <v>0</v>
      </c>
      <c r="R908" s="212">
        <f t="shared" si="312"/>
        <v>0</v>
      </c>
      <c r="S908" s="212">
        <v>0</v>
      </c>
      <c r="T908" s="213">
        <f t="shared" si="313"/>
        <v>0</v>
      </c>
      <c r="AR908" s="25" t="s">
        <v>619</v>
      </c>
      <c r="AT908" s="25" t="s">
        <v>1079</v>
      </c>
      <c r="AU908" s="25" t="s">
        <v>82</v>
      </c>
      <c r="AY908" s="25" t="s">
        <v>308</v>
      </c>
      <c r="BE908" s="214">
        <f t="shared" si="314"/>
        <v>0</v>
      </c>
      <c r="BF908" s="214">
        <f t="shared" si="315"/>
        <v>0</v>
      </c>
      <c r="BG908" s="214">
        <f t="shared" si="316"/>
        <v>0</v>
      </c>
      <c r="BH908" s="214">
        <f t="shared" si="317"/>
        <v>0</v>
      </c>
      <c r="BI908" s="214">
        <f t="shared" si="318"/>
        <v>0</v>
      </c>
      <c r="BJ908" s="25" t="s">
        <v>82</v>
      </c>
      <c r="BK908" s="214">
        <f t="shared" si="319"/>
        <v>0</v>
      </c>
      <c r="BL908" s="25" t="s">
        <v>375</v>
      </c>
      <c r="BM908" s="25" t="s">
        <v>10954</v>
      </c>
    </row>
    <row r="909" spans="2:65" s="1" customFormat="1" ht="22.5" customHeight="1">
      <c r="B909" s="42"/>
      <c r="C909" s="277" t="s">
        <v>2607</v>
      </c>
      <c r="D909" s="277" t="s">
        <v>1079</v>
      </c>
      <c r="E909" s="278" t="s">
        <v>10955</v>
      </c>
      <c r="F909" s="279" t="s">
        <v>10956</v>
      </c>
      <c r="G909" s="280" t="s">
        <v>5275</v>
      </c>
      <c r="H909" s="281">
        <v>2</v>
      </c>
      <c r="I909" s="282"/>
      <c r="J909" s="283">
        <f t="shared" si="310"/>
        <v>0</v>
      </c>
      <c r="K909" s="279" t="s">
        <v>21</v>
      </c>
      <c r="L909" s="284"/>
      <c r="M909" s="285" t="s">
        <v>21</v>
      </c>
      <c r="N909" s="286" t="s">
        <v>45</v>
      </c>
      <c r="O909" s="43"/>
      <c r="P909" s="212">
        <f t="shared" si="311"/>
        <v>0</v>
      </c>
      <c r="Q909" s="212">
        <v>0</v>
      </c>
      <c r="R909" s="212">
        <f t="shared" si="312"/>
        <v>0</v>
      </c>
      <c r="S909" s="212">
        <v>0</v>
      </c>
      <c r="T909" s="213">
        <f t="shared" si="313"/>
        <v>0</v>
      </c>
      <c r="AR909" s="25" t="s">
        <v>619</v>
      </c>
      <c r="AT909" s="25" t="s">
        <v>1079</v>
      </c>
      <c r="AU909" s="25" t="s">
        <v>82</v>
      </c>
      <c r="AY909" s="25" t="s">
        <v>308</v>
      </c>
      <c r="BE909" s="214">
        <f t="shared" si="314"/>
        <v>0</v>
      </c>
      <c r="BF909" s="214">
        <f t="shared" si="315"/>
        <v>0</v>
      </c>
      <c r="BG909" s="214">
        <f t="shared" si="316"/>
        <v>0</v>
      </c>
      <c r="BH909" s="214">
        <f t="shared" si="317"/>
        <v>0</v>
      </c>
      <c r="BI909" s="214">
        <f t="shared" si="318"/>
        <v>0</v>
      </c>
      <c r="BJ909" s="25" t="s">
        <v>82</v>
      </c>
      <c r="BK909" s="214">
        <f t="shared" si="319"/>
        <v>0</v>
      </c>
      <c r="BL909" s="25" t="s">
        <v>375</v>
      </c>
      <c r="BM909" s="25" t="s">
        <v>10957</v>
      </c>
    </row>
    <row r="910" spans="2:65" s="1" customFormat="1" ht="31.5" customHeight="1">
      <c r="B910" s="42"/>
      <c r="C910" s="277" t="s">
        <v>10958</v>
      </c>
      <c r="D910" s="277" t="s">
        <v>1079</v>
      </c>
      <c r="E910" s="278" t="s">
        <v>10959</v>
      </c>
      <c r="F910" s="279" t="s">
        <v>10960</v>
      </c>
      <c r="G910" s="280" t="s">
        <v>5275</v>
      </c>
      <c r="H910" s="281">
        <v>1</v>
      </c>
      <c r="I910" s="282"/>
      <c r="J910" s="283">
        <f t="shared" si="310"/>
        <v>0</v>
      </c>
      <c r="K910" s="279" t="s">
        <v>21</v>
      </c>
      <c r="L910" s="284"/>
      <c r="M910" s="285" t="s">
        <v>21</v>
      </c>
      <c r="N910" s="286" t="s">
        <v>45</v>
      </c>
      <c r="O910" s="43"/>
      <c r="P910" s="212">
        <f t="shared" si="311"/>
        <v>0</v>
      </c>
      <c r="Q910" s="212">
        <v>0</v>
      </c>
      <c r="R910" s="212">
        <f t="shared" si="312"/>
        <v>0</v>
      </c>
      <c r="S910" s="212">
        <v>0</v>
      </c>
      <c r="T910" s="213">
        <f t="shared" si="313"/>
        <v>0</v>
      </c>
      <c r="AR910" s="25" t="s">
        <v>619</v>
      </c>
      <c r="AT910" s="25" t="s">
        <v>1079</v>
      </c>
      <c r="AU910" s="25" t="s">
        <v>82</v>
      </c>
      <c r="AY910" s="25" t="s">
        <v>308</v>
      </c>
      <c r="BE910" s="214">
        <f t="shared" si="314"/>
        <v>0</v>
      </c>
      <c r="BF910" s="214">
        <f t="shared" si="315"/>
        <v>0</v>
      </c>
      <c r="BG910" s="214">
        <f t="shared" si="316"/>
        <v>0</v>
      </c>
      <c r="BH910" s="214">
        <f t="shared" si="317"/>
        <v>0</v>
      </c>
      <c r="BI910" s="214">
        <f t="shared" si="318"/>
        <v>0</v>
      </c>
      <c r="BJ910" s="25" t="s">
        <v>82</v>
      </c>
      <c r="BK910" s="214">
        <f t="shared" si="319"/>
        <v>0</v>
      </c>
      <c r="BL910" s="25" t="s">
        <v>375</v>
      </c>
      <c r="BM910" s="25" t="s">
        <v>10961</v>
      </c>
    </row>
    <row r="911" spans="2:65" s="1" customFormat="1" ht="40.5">
      <c r="B911" s="42"/>
      <c r="C911" s="64"/>
      <c r="D911" s="246" t="s">
        <v>1656</v>
      </c>
      <c r="E911" s="64"/>
      <c r="F911" s="290" t="s">
        <v>10962</v>
      </c>
      <c r="G911" s="64"/>
      <c r="H911" s="64"/>
      <c r="I911" s="173"/>
      <c r="J911" s="64"/>
      <c r="K911" s="64"/>
      <c r="L911" s="62"/>
      <c r="M911" s="291"/>
      <c r="N911" s="43"/>
      <c r="O911" s="43"/>
      <c r="P911" s="43"/>
      <c r="Q911" s="43"/>
      <c r="R911" s="43"/>
      <c r="S911" s="43"/>
      <c r="T911" s="79"/>
      <c r="AT911" s="25" t="s">
        <v>1656</v>
      </c>
      <c r="AU911" s="25" t="s">
        <v>82</v>
      </c>
    </row>
    <row r="912" spans="2:65" s="1" customFormat="1" ht="22.5" customHeight="1">
      <c r="B912" s="42"/>
      <c r="C912" s="277" t="s">
        <v>9946</v>
      </c>
      <c r="D912" s="277" t="s">
        <v>1079</v>
      </c>
      <c r="E912" s="278" t="s">
        <v>10830</v>
      </c>
      <c r="F912" s="279" t="s">
        <v>10831</v>
      </c>
      <c r="G912" s="280" t="s">
        <v>5275</v>
      </c>
      <c r="H912" s="281">
        <v>1</v>
      </c>
      <c r="I912" s="282"/>
      <c r="J912" s="283">
        <f t="shared" ref="J912:J920" si="320">ROUND(I912*H912,2)</f>
        <v>0</v>
      </c>
      <c r="K912" s="279" t="s">
        <v>21</v>
      </c>
      <c r="L912" s="284"/>
      <c r="M912" s="285" t="s">
        <v>21</v>
      </c>
      <c r="N912" s="286" t="s">
        <v>45</v>
      </c>
      <c r="O912" s="43"/>
      <c r="P912" s="212">
        <f t="shared" ref="P912:P920" si="321">O912*H912</f>
        <v>0</v>
      </c>
      <c r="Q912" s="212">
        <v>0</v>
      </c>
      <c r="R912" s="212">
        <f t="shared" ref="R912:R920" si="322">Q912*H912</f>
        <v>0</v>
      </c>
      <c r="S912" s="212">
        <v>0</v>
      </c>
      <c r="T912" s="213">
        <f t="shared" ref="T912:T920" si="323">S912*H912</f>
        <v>0</v>
      </c>
      <c r="AR912" s="25" t="s">
        <v>619</v>
      </c>
      <c r="AT912" s="25" t="s">
        <v>1079</v>
      </c>
      <c r="AU912" s="25" t="s">
        <v>82</v>
      </c>
      <c r="AY912" s="25" t="s">
        <v>308</v>
      </c>
      <c r="BE912" s="214">
        <f t="shared" ref="BE912:BE920" si="324">IF(N912="základní",J912,0)</f>
        <v>0</v>
      </c>
      <c r="BF912" s="214">
        <f t="shared" ref="BF912:BF920" si="325">IF(N912="snížená",J912,0)</f>
        <v>0</v>
      </c>
      <c r="BG912" s="214">
        <f t="shared" ref="BG912:BG920" si="326">IF(N912="zákl. přenesená",J912,0)</f>
        <v>0</v>
      </c>
      <c r="BH912" s="214">
        <f t="shared" ref="BH912:BH920" si="327">IF(N912="sníž. přenesená",J912,0)</f>
        <v>0</v>
      </c>
      <c r="BI912" s="214">
        <f t="shared" ref="BI912:BI920" si="328">IF(N912="nulová",J912,0)</f>
        <v>0</v>
      </c>
      <c r="BJ912" s="25" t="s">
        <v>82</v>
      </c>
      <c r="BK912" s="214">
        <f t="shared" ref="BK912:BK920" si="329">ROUND(I912*H912,2)</f>
        <v>0</v>
      </c>
      <c r="BL912" s="25" t="s">
        <v>375</v>
      </c>
      <c r="BM912" s="25" t="s">
        <v>10963</v>
      </c>
    </row>
    <row r="913" spans="2:65" s="1" customFormat="1" ht="31.5" customHeight="1">
      <c r="B913" s="42"/>
      <c r="C913" s="277" t="s">
        <v>10964</v>
      </c>
      <c r="D913" s="277" t="s">
        <v>1079</v>
      </c>
      <c r="E913" s="278" t="s">
        <v>10965</v>
      </c>
      <c r="F913" s="279" t="s">
        <v>10966</v>
      </c>
      <c r="G913" s="280" t="s">
        <v>5275</v>
      </c>
      <c r="H913" s="281">
        <v>1</v>
      </c>
      <c r="I913" s="282"/>
      <c r="J913" s="283">
        <f t="shared" si="320"/>
        <v>0</v>
      </c>
      <c r="K913" s="279" t="s">
        <v>21</v>
      </c>
      <c r="L913" s="284"/>
      <c r="M913" s="285" t="s">
        <v>21</v>
      </c>
      <c r="N913" s="286" t="s">
        <v>45</v>
      </c>
      <c r="O913" s="43"/>
      <c r="P913" s="212">
        <f t="shared" si="321"/>
        <v>0</v>
      </c>
      <c r="Q913" s="212">
        <v>0</v>
      </c>
      <c r="R913" s="212">
        <f t="shared" si="322"/>
        <v>0</v>
      </c>
      <c r="S913" s="212">
        <v>0</v>
      </c>
      <c r="T913" s="213">
        <f t="shared" si="323"/>
        <v>0</v>
      </c>
      <c r="AR913" s="25" t="s">
        <v>619</v>
      </c>
      <c r="AT913" s="25" t="s">
        <v>1079</v>
      </c>
      <c r="AU913" s="25" t="s">
        <v>82</v>
      </c>
      <c r="AY913" s="25" t="s">
        <v>308</v>
      </c>
      <c r="BE913" s="214">
        <f t="shared" si="324"/>
        <v>0</v>
      </c>
      <c r="BF913" s="214">
        <f t="shared" si="325"/>
        <v>0</v>
      </c>
      <c r="BG913" s="214">
        <f t="shared" si="326"/>
        <v>0</v>
      </c>
      <c r="BH913" s="214">
        <f t="shared" si="327"/>
        <v>0</v>
      </c>
      <c r="BI913" s="214">
        <f t="shared" si="328"/>
        <v>0</v>
      </c>
      <c r="BJ913" s="25" t="s">
        <v>82</v>
      </c>
      <c r="BK913" s="214">
        <f t="shared" si="329"/>
        <v>0</v>
      </c>
      <c r="BL913" s="25" t="s">
        <v>375</v>
      </c>
      <c r="BM913" s="25" t="s">
        <v>10967</v>
      </c>
    </row>
    <row r="914" spans="2:65" s="1" customFormat="1" ht="31.5" customHeight="1">
      <c r="B914" s="42"/>
      <c r="C914" s="277" t="s">
        <v>9948</v>
      </c>
      <c r="D914" s="277" t="s">
        <v>1079</v>
      </c>
      <c r="E914" s="278" t="s">
        <v>10968</v>
      </c>
      <c r="F914" s="279" t="s">
        <v>10969</v>
      </c>
      <c r="G914" s="280" t="s">
        <v>5275</v>
      </c>
      <c r="H914" s="281">
        <v>1</v>
      </c>
      <c r="I914" s="282"/>
      <c r="J914" s="283">
        <f t="shared" si="320"/>
        <v>0</v>
      </c>
      <c r="K914" s="279" t="s">
        <v>21</v>
      </c>
      <c r="L914" s="284"/>
      <c r="M914" s="285" t="s">
        <v>21</v>
      </c>
      <c r="N914" s="286" t="s">
        <v>45</v>
      </c>
      <c r="O914" s="43"/>
      <c r="P914" s="212">
        <f t="shared" si="321"/>
        <v>0</v>
      </c>
      <c r="Q914" s="212">
        <v>0</v>
      </c>
      <c r="R914" s="212">
        <f t="shared" si="322"/>
        <v>0</v>
      </c>
      <c r="S914" s="212">
        <v>0</v>
      </c>
      <c r="T914" s="213">
        <f t="shared" si="323"/>
        <v>0</v>
      </c>
      <c r="AR914" s="25" t="s">
        <v>619</v>
      </c>
      <c r="AT914" s="25" t="s">
        <v>1079</v>
      </c>
      <c r="AU914" s="25" t="s">
        <v>82</v>
      </c>
      <c r="AY914" s="25" t="s">
        <v>308</v>
      </c>
      <c r="BE914" s="214">
        <f t="shared" si="324"/>
        <v>0</v>
      </c>
      <c r="BF914" s="214">
        <f t="shared" si="325"/>
        <v>0</v>
      </c>
      <c r="BG914" s="214">
        <f t="shared" si="326"/>
        <v>0</v>
      </c>
      <c r="BH914" s="214">
        <f t="shared" si="327"/>
        <v>0</v>
      </c>
      <c r="BI914" s="214">
        <f t="shared" si="328"/>
        <v>0</v>
      </c>
      <c r="BJ914" s="25" t="s">
        <v>82</v>
      </c>
      <c r="BK914" s="214">
        <f t="shared" si="329"/>
        <v>0</v>
      </c>
      <c r="BL914" s="25" t="s">
        <v>375</v>
      </c>
      <c r="BM914" s="25" t="s">
        <v>10970</v>
      </c>
    </row>
    <row r="915" spans="2:65" s="1" customFormat="1" ht="22.5" customHeight="1">
      <c r="B915" s="42"/>
      <c r="C915" s="277" t="s">
        <v>10971</v>
      </c>
      <c r="D915" s="277" t="s">
        <v>1079</v>
      </c>
      <c r="E915" s="278" t="s">
        <v>10972</v>
      </c>
      <c r="F915" s="279" t="s">
        <v>10873</v>
      </c>
      <c r="G915" s="280" t="s">
        <v>5275</v>
      </c>
      <c r="H915" s="281">
        <v>1</v>
      </c>
      <c r="I915" s="282"/>
      <c r="J915" s="283">
        <f t="shared" si="320"/>
        <v>0</v>
      </c>
      <c r="K915" s="279" t="s">
        <v>21</v>
      </c>
      <c r="L915" s="284"/>
      <c r="M915" s="285" t="s">
        <v>21</v>
      </c>
      <c r="N915" s="286" t="s">
        <v>45</v>
      </c>
      <c r="O915" s="43"/>
      <c r="P915" s="212">
        <f t="shared" si="321"/>
        <v>0</v>
      </c>
      <c r="Q915" s="212">
        <v>0</v>
      </c>
      <c r="R915" s="212">
        <f t="shared" si="322"/>
        <v>0</v>
      </c>
      <c r="S915" s="212">
        <v>0</v>
      </c>
      <c r="T915" s="213">
        <f t="shared" si="323"/>
        <v>0</v>
      </c>
      <c r="AR915" s="25" t="s">
        <v>619</v>
      </c>
      <c r="AT915" s="25" t="s">
        <v>1079</v>
      </c>
      <c r="AU915" s="25" t="s">
        <v>82</v>
      </c>
      <c r="AY915" s="25" t="s">
        <v>308</v>
      </c>
      <c r="BE915" s="214">
        <f t="shared" si="324"/>
        <v>0</v>
      </c>
      <c r="BF915" s="214">
        <f t="shared" si="325"/>
        <v>0</v>
      </c>
      <c r="BG915" s="214">
        <f t="shared" si="326"/>
        <v>0</v>
      </c>
      <c r="BH915" s="214">
        <f t="shared" si="327"/>
        <v>0</v>
      </c>
      <c r="BI915" s="214">
        <f t="shared" si="328"/>
        <v>0</v>
      </c>
      <c r="BJ915" s="25" t="s">
        <v>82</v>
      </c>
      <c r="BK915" s="214">
        <f t="shared" si="329"/>
        <v>0</v>
      </c>
      <c r="BL915" s="25" t="s">
        <v>375</v>
      </c>
      <c r="BM915" s="25" t="s">
        <v>10973</v>
      </c>
    </row>
    <row r="916" spans="2:65" s="1" customFormat="1" ht="22.5" customHeight="1">
      <c r="B916" s="42"/>
      <c r="C916" s="203" t="s">
        <v>9950</v>
      </c>
      <c r="D916" s="203" t="s">
        <v>311</v>
      </c>
      <c r="E916" s="204" t="s">
        <v>10875</v>
      </c>
      <c r="F916" s="205" t="s">
        <v>10876</v>
      </c>
      <c r="G916" s="206" t="s">
        <v>8882</v>
      </c>
      <c r="H916" s="207">
        <v>62</v>
      </c>
      <c r="I916" s="208"/>
      <c r="J916" s="209">
        <f t="shared" si="320"/>
        <v>0</v>
      </c>
      <c r="K916" s="205" t="s">
        <v>21</v>
      </c>
      <c r="L916" s="62"/>
      <c r="M916" s="210" t="s">
        <v>21</v>
      </c>
      <c r="N916" s="211" t="s">
        <v>45</v>
      </c>
      <c r="O916" s="43"/>
      <c r="P916" s="212">
        <f t="shared" si="321"/>
        <v>0</v>
      </c>
      <c r="Q916" s="212">
        <v>0</v>
      </c>
      <c r="R916" s="212">
        <f t="shared" si="322"/>
        <v>0</v>
      </c>
      <c r="S916" s="212">
        <v>0</v>
      </c>
      <c r="T916" s="213">
        <f t="shared" si="323"/>
        <v>0</v>
      </c>
      <c r="AR916" s="25" t="s">
        <v>375</v>
      </c>
      <c r="AT916" s="25" t="s">
        <v>311</v>
      </c>
      <c r="AU916" s="25" t="s">
        <v>82</v>
      </c>
      <c r="AY916" s="25" t="s">
        <v>308</v>
      </c>
      <c r="BE916" s="214">
        <f t="shared" si="324"/>
        <v>0</v>
      </c>
      <c r="BF916" s="214">
        <f t="shared" si="325"/>
        <v>0</v>
      </c>
      <c r="BG916" s="214">
        <f t="shared" si="326"/>
        <v>0</v>
      </c>
      <c r="BH916" s="214">
        <f t="shared" si="327"/>
        <v>0</v>
      </c>
      <c r="BI916" s="214">
        <f t="shared" si="328"/>
        <v>0</v>
      </c>
      <c r="BJ916" s="25" t="s">
        <v>82</v>
      </c>
      <c r="BK916" s="214">
        <f t="shared" si="329"/>
        <v>0</v>
      </c>
      <c r="BL916" s="25" t="s">
        <v>375</v>
      </c>
      <c r="BM916" s="25" t="s">
        <v>10974</v>
      </c>
    </row>
    <row r="917" spans="2:65" s="1" customFormat="1" ht="22.5" customHeight="1">
      <c r="B917" s="42"/>
      <c r="C917" s="203" t="s">
        <v>5007</v>
      </c>
      <c r="D917" s="203" t="s">
        <v>311</v>
      </c>
      <c r="E917" s="204" t="s">
        <v>10879</v>
      </c>
      <c r="F917" s="205" t="s">
        <v>10880</v>
      </c>
      <c r="G917" s="206" t="s">
        <v>8882</v>
      </c>
      <c r="H917" s="207">
        <v>10</v>
      </c>
      <c r="I917" s="208"/>
      <c r="J917" s="209">
        <f t="shared" si="320"/>
        <v>0</v>
      </c>
      <c r="K917" s="205" t="s">
        <v>21</v>
      </c>
      <c r="L917" s="62"/>
      <c r="M917" s="210" t="s">
        <v>21</v>
      </c>
      <c r="N917" s="211" t="s">
        <v>45</v>
      </c>
      <c r="O917" s="43"/>
      <c r="P917" s="212">
        <f t="shared" si="321"/>
        <v>0</v>
      </c>
      <c r="Q917" s="212">
        <v>0</v>
      </c>
      <c r="R917" s="212">
        <f t="shared" si="322"/>
        <v>0</v>
      </c>
      <c r="S917" s="212">
        <v>0</v>
      </c>
      <c r="T917" s="213">
        <f t="shared" si="323"/>
        <v>0</v>
      </c>
      <c r="AR917" s="25" t="s">
        <v>375</v>
      </c>
      <c r="AT917" s="25" t="s">
        <v>311</v>
      </c>
      <c r="AU917" s="25" t="s">
        <v>82</v>
      </c>
      <c r="AY917" s="25" t="s">
        <v>308</v>
      </c>
      <c r="BE917" s="214">
        <f t="shared" si="324"/>
        <v>0</v>
      </c>
      <c r="BF917" s="214">
        <f t="shared" si="325"/>
        <v>0</v>
      </c>
      <c r="BG917" s="214">
        <f t="shared" si="326"/>
        <v>0</v>
      </c>
      <c r="BH917" s="214">
        <f t="shared" si="327"/>
        <v>0</v>
      </c>
      <c r="BI917" s="214">
        <f t="shared" si="328"/>
        <v>0</v>
      </c>
      <c r="BJ917" s="25" t="s">
        <v>82</v>
      </c>
      <c r="BK917" s="214">
        <f t="shared" si="329"/>
        <v>0</v>
      </c>
      <c r="BL917" s="25" t="s">
        <v>375</v>
      </c>
      <c r="BM917" s="25" t="s">
        <v>10975</v>
      </c>
    </row>
    <row r="918" spans="2:65" s="1" customFormat="1" ht="22.5" customHeight="1">
      <c r="B918" s="42"/>
      <c r="C918" s="203" t="s">
        <v>6881</v>
      </c>
      <c r="D918" s="203" t="s">
        <v>311</v>
      </c>
      <c r="E918" s="204" t="s">
        <v>10882</v>
      </c>
      <c r="F918" s="205" t="s">
        <v>10883</v>
      </c>
      <c r="G918" s="206" t="s">
        <v>8882</v>
      </c>
      <c r="H918" s="207">
        <v>4</v>
      </c>
      <c r="I918" s="208"/>
      <c r="J918" s="209">
        <f t="shared" si="320"/>
        <v>0</v>
      </c>
      <c r="K918" s="205" t="s">
        <v>21</v>
      </c>
      <c r="L918" s="62"/>
      <c r="M918" s="210" t="s">
        <v>21</v>
      </c>
      <c r="N918" s="211" t="s">
        <v>45</v>
      </c>
      <c r="O918" s="43"/>
      <c r="P918" s="212">
        <f t="shared" si="321"/>
        <v>0</v>
      </c>
      <c r="Q918" s="212">
        <v>0</v>
      </c>
      <c r="R918" s="212">
        <f t="shared" si="322"/>
        <v>0</v>
      </c>
      <c r="S918" s="212">
        <v>0</v>
      </c>
      <c r="T918" s="213">
        <f t="shared" si="323"/>
        <v>0</v>
      </c>
      <c r="AR918" s="25" t="s">
        <v>375</v>
      </c>
      <c r="AT918" s="25" t="s">
        <v>311</v>
      </c>
      <c r="AU918" s="25" t="s">
        <v>82</v>
      </c>
      <c r="AY918" s="25" t="s">
        <v>308</v>
      </c>
      <c r="BE918" s="214">
        <f t="shared" si="324"/>
        <v>0</v>
      </c>
      <c r="BF918" s="214">
        <f t="shared" si="325"/>
        <v>0</v>
      </c>
      <c r="BG918" s="214">
        <f t="shared" si="326"/>
        <v>0</v>
      </c>
      <c r="BH918" s="214">
        <f t="shared" si="327"/>
        <v>0</v>
      </c>
      <c r="BI918" s="214">
        <f t="shared" si="328"/>
        <v>0</v>
      </c>
      <c r="BJ918" s="25" t="s">
        <v>82</v>
      </c>
      <c r="BK918" s="214">
        <f t="shared" si="329"/>
        <v>0</v>
      </c>
      <c r="BL918" s="25" t="s">
        <v>375</v>
      </c>
      <c r="BM918" s="25" t="s">
        <v>10976</v>
      </c>
    </row>
    <row r="919" spans="2:65" s="1" customFormat="1" ht="22.5" customHeight="1">
      <c r="B919" s="42"/>
      <c r="C919" s="203" t="s">
        <v>10977</v>
      </c>
      <c r="D919" s="203" t="s">
        <v>311</v>
      </c>
      <c r="E919" s="204" t="s">
        <v>10886</v>
      </c>
      <c r="F919" s="205" t="s">
        <v>10887</v>
      </c>
      <c r="G919" s="206" t="s">
        <v>8882</v>
      </c>
      <c r="H919" s="207">
        <v>36</v>
      </c>
      <c r="I919" s="208"/>
      <c r="J919" s="209">
        <f t="shared" si="320"/>
        <v>0</v>
      </c>
      <c r="K919" s="205" t="s">
        <v>21</v>
      </c>
      <c r="L919" s="62"/>
      <c r="M919" s="210" t="s">
        <v>21</v>
      </c>
      <c r="N919" s="211" t="s">
        <v>45</v>
      </c>
      <c r="O919" s="43"/>
      <c r="P919" s="212">
        <f t="shared" si="321"/>
        <v>0</v>
      </c>
      <c r="Q919" s="212">
        <v>0</v>
      </c>
      <c r="R919" s="212">
        <f t="shared" si="322"/>
        <v>0</v>
      </c>
      <c r="S919" s="212">
        <v>0</v>
      </c>
      <c r="T919" s="213">
        <f t="shared" si="323"/>
        <v>0</v>
      </c>
      <c r="AR919" s="25" t="s">
        <v>375</v>
      </c>
      <c r="AT919" s="25" t="s">
        <v>311</v>
      </c>
      <c r="AU919" s="25" t="s">
        <v>82</v>
      </c>
      <c r="AY919" s="25" t="s">
        <v>308</v>
      </c>
      <c r="BE919" s="214">
        <f t="shared" si="324"/>
        <v>0</v>
      </c>
      <c r="BF919" s="214">
        <f t="shared" si="325"/>
        <v>0</v>
      </c>
      <c r="BG919" s="214">
        <f t="shared" si="326"/>
        <v>0</v>
      </c>
      <c r="BH919" s="214">
        <f t="shared" si="327"/>
        <v>0</v>
      </c>
      <c r="BI919" s="214">
        <f t="shared" si="328"/>
        <v>0</v>
      </c>
      <c r="BJ919" s="25" t="s">
        <v>82</v>
      </c>
      <c r="BK919" s="214">
        <f t="shared" si="329"/>
        <v>0</v>
      </c>
      <c r="BL919" s="25" t="s">
        <v>375</v>
      </c>
      <c r="BM919" s="25" t="s">
        <v>10978</v>
      </c>
    </row>
    <row r="920" spans="2:65" s="1" customFormat="1" ht="22.5" customHeight="1">
      <c r="B920" s="42"/>
      <c r="C920" s="203" t="s">
        <v>9953</v>
      </c>
      <c r="D920" s="203" t="s">
        <v>311</v>
      </c>
      <c r="E920" s="204" t="s">
        <v>10889</v>
      </c>
      <c r="F920" s="205" t="s">
        <v>10890</v>
      </c>
      <c r="G920" s="206" t="s">
        <v>8882</v>
      </c>
      <c r="H920" s="207">
        <v>4</v>
      </c>
      <c r="I920" s="208"/>
      <c r="J920" s="209">
        <f t="shared" si="320"/>
        <v>0</v>
      </c>
      <c r="K920" s="205" t="s">
        <v>21</v>
      </c>
      <c r="L920" s="62"/>
      <c r="M920" s="210" t="s">
        <v>21</v>
      </c>
      <c r="N920" s="211" t="s">
        <v>45</v>
      </c>
      <c r="O920" s="43"/>
      <c r="P920" s="212">
        <f t="shared" si="321"/>
        <v>0</v>
      </c>
      <c r="Q920" s="212">
        <v>0</v>
      </c>
      <c r="R920" s="212">
        <f t="shared" si="322"/>
        <v>0</v>
      </c>
      <c r="S920" s="212">
        <v>0</v>
      </c>
      <c r="T920" s="213">
        <f t="shared" si="323"/>
        <v>0</v>
      </c>
      <c r="AR920" s="25" t="s">
        <v>375</v>
      </c>
      <c r="AT920" s="25" t="s">
        <v>311</v>
      </c>
      <c r="AU920" s="25" t="s">
        <v>82</v>
      </c>
      <c r="AY920" s="25" t="s">
        <v>308</v>
      </c>
      <c r="BE920" s="214">
        <f t="shared" si="324"/>
        <v>0</v>
      </c>
      <c r="BF920" s="214">
        <f t="shared" si="325"/>
        <v>0</v>
      </c>
      <c r="BG920" s="214">
        <f t="shared" si="326"/>
        <v>0</v>
      </c>
      <c r="BH920" s="214">
        <f t="shared" si="327"/>
        <v>0</v>
      </c>
      <c r="BI920" s="214">
        <f t="shared" si="328"/>
        <v>0</v>
      </c>
      <c r="BJ920" s="25" t="s">
        <v>82</v>
      </c>
      <c r="BK920" s="214">
        <f t="shared" si="329"/>
        <v>0</v>
      </c>
      <c r="BL920" s="25" t="s">
        <v>375</v>
      </c>
      <c r="BM920" s="25" t="s">
        <v>10979</v>
      </c>
    </row>
    <row r="921" spans="2:65" s="11" customFormat="1" ht="37.35" customHeight="1">
      <c r="B921" s="186"/>
      <c r="C921" s="187"/>
      <c r="D921" s="200" t="s">
        <v>73</v>
      </c>
      <c r="E921" s="296" t="s">
        <v>10980</v>
      </c>
      <c r="F921" s="296" t="s">
        <v>10981</v>
      </c>
      <c r="G921" s="187"/>
      <c r="H921" s="187"/>
      <c r="I921" s="190"/>
      <c r="J921" s="297">
        <f>BK921</f>
        <v>0</v>
      </c>
      <c r="K921" s="187"/>
      <c r="L921" s="192"/>
      <c r="M921" s="193"/>
      <c r="N921" s="194"/>
      <c r="O921" s="194"/>
      <c r="P921" s="195">
        <f>SUM(P922:P961)</f>
        <v>0</v>
      </c>
      <c r="Q921" s="194"/>
      <c r="R921" s="195">
        <f>SUM(R922:R961)</f>
        <v>0</v>
      </c>
      <c r="S921" s="194"/>
      <c r="T921" s="196">
        <f>SUM(T922:T961)</f>
        <v>0</v>
      </c>
      <c r="AR921" s="197" t="s">
        <v>84</v>
      </c>
      <c r="AT921" s="198" t="s">
        <v>73</v>
      </c>
      <c r="AU921" s="198" t="s">
        <v>74</v>
      </c>
      <c r="AY921" s="197" t="s">
        <v>308</v>
      </c>
      <c r="BK921" s="199">
        <f>SUM(BK922:BK961)</f>
        <v>0</v>
      </c>
    </row>
    <row r="922" spans="2:65" s="1" customFormat="1" ht="22.5" customHeight="1">
      <c r="B922" s="42"/>
      <c r="C922" s="277" t="s">
        <v>7042</v>
      </c>
      <c r="D922" s="277" t="s">
        <v>1079</v>
      </c>
      <c r="E922" s="278" t="s">
        <v>10623</v>
      </c>
      <c r="F922" s="279" t="s">
        <v>10624</v>
      </c>
      <c r="G922" s="280" t="s">
        <v>5275</v>
      </c>
      <c r="H922" s="281">
        <v>3</v>
      </c>
      <c r="I922" s="282"/>
      <c r="J922" s="283">
        <f t="shared" ref="J922:J961" si="330">ROUND(I922*H922,2)</f>
        <v>0</v>
      </c>
      <c r="K922" s="279" t="s">
        <v>21</v>
      </c>
      <c r="L922" s="284"/>
      <c r="M922" s="285" t="s">
        <v>21</v>
      </c>
      <c r="N922" s="286" t="s">
        <v>45</v>
      </c>
      <c r="O922" s="43"/>
      <c r="P922" s="212">
        <f t="shared" ref="P922:P961" si="331">O922*H922</f>
        <v>0</v>
      </c>
      <c r="Q922" s="212">
        <v>0</v>
      </c>
      <c r="R922" s="212">
        <f t="shared" ref="R922:R961" si="332">Q922*H922</f>
        <v>0</v>
      </c>
      <c r="S922" s="212">
        <v>0</v>
      </c>
      <c r="T922" s="213">
        <f t="shared" ref="T922:T961" si="333">S922*H922</f>
        <v>0</v>
      </c>
      <c r="AR922" s="25" t="s">
        <v>619</v>
      </c>
      <c r="AT922" s="25" t="s">
        <v>1079</v>
      </c>
      <c r="AU922" s="25" t="s">
        <v>82</v>
      </c>
      <c r="AY922" s="25" t="s">
        <v>308</v>
      </c>
      <c r="BE922" s="214">
        <f t="shared" ref="BE922:BE961" si="334">IF(N922="základní",J922,0)</f>
        <v>0</v>
      </c>
      <c r="BF922" s="214">
        <f t="shared" ref="BF922:BF961" si="335">IF(N922="snížená",J922,0)</f>
        <v>0</v>
      </c>
      <c r="BG922" s="214">
        <f t="shared" ref="BG922:BG961" si="336">IF(N922="zákl. přenesená",J922,0)</f>
        <v>0</v>
      </c>
      <c r="BH922" s="214">
        <f t="shared" ref="BH922:BH961" si="337">IF(N922="sníž. přenesená",J922,0)</f>
        <v>0</v>
      </c>
      <c r="BI922" s="214">
        <f t="shared" ref="BI922:BI961" si="338">IF(N922="nulová",J922,0)</f>
        <v>0</v>
      </c>
      <c r="BJ922" s="25" t="s">
        <v>82</v>
      </c>
      <c r="BK922" s="214">
        <f t="shared" ref="BK922:BK961" si="339">ROUND(I922*H922,2)</f>
        <v>0</v>
      </c>
      <c r="BL922" s="25" t="s">
        <v>375</v>
      </c>
      <c r="BM922" s="25" t="s">
        <v>10982</v>
      </c>
    </row>
    <row r="923" spans="2:65" s="1" customFormat="1" ht="22.5" customHeight="1">
      <c r="B923" s="42"/>
      <c r="C923" s="277" t="s">
        <v>7147</v>
      </c>
      <c r="D923" s="277" t="s">
        <v>1079</v>
      </c>
      <c r="E923" s="278" t="s">
        <v>10627</v>
      </c>
      <c r="F923" s="279" t="s">
        <v>10628</v>
      </c>
      <c r="G923" s="280" t="s">
        <v>5275</v>
      </c>
      <c r="H923" s="281">
        <v>47</v>
      </c>
      <c r="I923" s="282"/>
      <c r="J923" s="283">
        <f t="shared" si="330"/>
        <v>0</v>
      </c>
      <c r="K923" s="279" t="s">
        <v>21</v>
      </c>
      <c r="L923" s="284"/>
      <c r="M923" s="285" t="s">
        <v>21</v>
      </c>
      <c r="N923" s="286" t="s">
        <v>45</v>
      </c>
      <c r="O923" s="43"/>
      <c r="P923" s="212">
        <f t="shared" si="331"/>
        <v>0</v>
      </c>
      <c r="Q923" s="212">
        <v>0</v>
      </c>
      <c r="R923" s="212">
        <f t="shared" si="332"/>
        <v>0</v>
      </c>
      <c r="S923" s="212">
        <v>0</v>
      </c>
      <c r="T923" s="213">
        <f t="shared" si="333"/>
        <v>0</v>
      </c>
      <c r="AR923" s="25" t="s">
        <v>619</v>
      </c>
      <c r="AT923" s="25" t="s">
        <v>1079</v>
      </c>
      <c r="AU923" s="25" t="s">
        <v>82</v>
      </c>
      <c r="AY923" s="25" t="s">
        <v>308</v>
      </c>
      <c r="BE923" s="214">
        <f t="shared" si="334"/>
        <v>0</v>
      </c>
      <c r="BF923" s="214">
        <f t="shared" si="335"/>
        <v>0</v>
      </c>
      <c r="BG923" s="214">
        <f t="shared" si="336"/>
        <v>0</v>
      </c>
      <c r="BH923" s="214">
        <f t="shared" si="337"/>
        <v>0</v>
      </c>
      <c r="BI923" s="214">
        <f t="shared" si="338"/>
        <v>0</v>
      </c>
      <c r="BJ923" s="25" t="s">
        <v>82</v>
      </c>
      <c r="BK923" s="214">
        <f t="shared" si="339"/>
        <v>0</v>
      </c>
      <c r="BL923" s="25" t="s">
        <v>375</v>
      </c>
      <c r="BM923" s="25" t="s">
        <v>10983</v>
      </c>
    </row>
    <row r="924" spans="2:65" s="1" customFormat="1" ht="22.5" customHeight="1">
      <c r="B924" s="42"/>
      <c r="C924" s="277" t="s">
        <v>7178</v>
      </c>
      <c r="D924" s="277" t="s">
        <v>1079</v>
      </c>
      <c r="E924" s="278" t="s">
        <v>10898</v>
      </c>
      <c r="F924" s="279" t="s">
        <v>10899</v>
      </c>
      <c r="G924" s="280" t="s">
        <v>5275</v>
      </c>
      <c r="H924" s="281">
        <v>12</v>
      </c>
      <c r="I924" s="282"/>
      <c r="J924" s="283">
        <f t="shared" si="330"/>
        <v>0</v>
      </c>
      <c r="K924" s="279" t="s">
        <v>21</v>
      </c>
      <c r="L924" s="284"/>
      <c r="M924" s="285" t="s">
        <v>21</v>
      </c>
      <c r="N924" s="286" t="s">
        <v>45</v>
      </c>
      <c r="O924" s="43"/>
      <c r="P924" s="212">
        <f t="shared" si="331"/>
        <v>0</v>
      </c>
      <c r="Q924" s="212">
        <v>0</v>
      </c>
      <c r="R924" s="212">
        <f t="shared" si="332"/>
        <v>0</v>
      </c>
      <c r="S924" s="212">
        <v>0</v>
      </c>
      <c r="T924" s="213">
        <f t="shared" si="333"/>
        <v>0</v>
      </c>
      <c r="AR924" s="25" t="s">
        <v>619</v>
      </c>
      <c r="AT924" s="25" t="s">
        <v>1079</v>
      </c>
      <c r="AU924" s="25" t="s">
        <v>82</v>
      </c>
      <c r="AY924" s="25" t="s">
        <v>308</v>
      </c>
      <c r="BE924" s="214">
        <f t="shared" si="334"/>
        <v>0</v>
      </c>
      <c r="BF924" s="214">
        <f t="shared" si="335"/>
        <v>0</v>
      </c>
      <c r="BG924" s="214">
        <f t="shared" si="336"/>
        <v>0</v>
      </c>
      <c r="BH924" s="214">
        <f t="shared" si="337"/>
        <v>0</v>
      </c>
      <c r="BI924" s="214">
        <f t="shared" si="338"/>
        <v>0</v>
      </c>
      <c r="BJ924" s="25" t="s">
        <v>82</v>
      </c>
      <c r="BK924" s="214">
        <f t="shared" si="339"/>
        <v>0</v>
      </c>
      <c r="BL924" s="25" t="s">
        <v>375</v>
      </c>
      <c r="BM924" s="25" t="s">
        <v>10984</v>
      </c>
    </row>
    <row r="925" spans="2:65" s="1" customFormat="1" ht="22.5" customHeight="1">
      <c r="B925" s="42"/>
      <c r="C925" s="277" t="s">
        <v>9956</v>
      </c>
      <c r="D925" s="277" t="s">
        <v>1079</v>
      </c>
      <c r="E925" s="278" t="s">
        <v>10985</v>
      </c>
      <c r="F925" s="279" t="s">
        <v>10986</v>
      </c>
      <c r="G925" s="280" t="s">
        <v>5275</v>
      </c>
      <c r="H925" s="281">
        <v>1</v>
      </c>
      <c r="I925" s="282"/>
      <c r="J925" s="283">
        <f t="shared" si="330"/>
        <v>0</v>
      </c>
      <c r="K925" s="279" t="s">
        <v>21</v>
      </c>
      <c r="L925" s="284"/>
      <c r="M925" s="285" t="s">
        <v>21</v>
      </c>
      <c r="N925" s="286" t="s">
        <v>45</v>
      </c>
      <c r="O925" s="43"/>
      <c r="P925" s="212">
        <f t="shared" si="331"/>
        <v>0</v>
      </c>
      <c r="Q925" s="212">
        <v>0</v>
      </c>
      <c r="R925" s="212">
        <f t="shared" si="332"/>
        <v>0</v>
      </c>
      <c r="S925" s="212">
        <v>0</v>
      </c>
      <c r="T925" s="213">
        <f t="shared" si="333"/>
        <v>0</v>
      </c>
      <c r="AR925" s="25" t="s">
        <v>619</v>
      </c>
      <c r="AT925" s="25" t="s">
        <v>1079</v>
      </c>
      <c r="AU925" s="25" t="s">
        <v>82</v>
      </c>
      <c r="AY925" s="25" t="s">
        <v>308</v>
      </c>
      <c r="BE925" s="214">
        <f t="shared" si="334"/>
        <v>0</v>
      </c>
      <c r="BF925" s="214">
        <f t="shared" si="335"/>
        <v>0</v>
      </c>
      <c r="BG925" s="214">
        <f t="shared" si="336"/>
        <v>0</v>
      </c>
      <c r="BH925" s="214">
        <f t="shared" si="337"/>
        <v>0</v>
      </c>
      <c r="BI925" s="214">
        <f t="shared" si="338"/>
        <v>0</v>
      </c>
      <c r="BJ925" s="25" t="s">
        <v>82</v>
      </c>
      <c r="BK925" s="214">
        <f t="shared" si="339"/>
        <v>0</v>
      </c>
      <c r="BL925" s="25" t="s">
        <v>375</v>
      </c>
      <c r="BM925" s="25" t="s">
        <v>10987</v>
      </c>
    </row>
    <row r="926" spans="2:65" s="1" customFormat="1" ht="22.5" customHeight="1">
      <c r="B926" s="42"/>
      <c r="C926" s="277" t="s">
        <v>10988</v>
      </c>
      <c r="D926" s="277" t="s">
        <v>1079</v>
      </c>
      <c r="E926" s="278" t="s">
        <v>10989</v>
      </c>
      <c r="F926" s="279" t="s">
        <v>10990</v>
      </c>
      <c r="G926" s="280" t="s">
        <v>5275</v>
      </c>
      <c r="H926" s="281">
        <v>1</v>
      </c>
      <c r="I926" s="282"/>
      <c r="J926" s="283">
        <f t="shared" si="330"/>
        <v>0</v>
      </c>
      <c r="K926" s="279" t="s">
        <v>21</v>
      </c>
      <c r="L926" s="284"/>
      <c r="M926" s="285" t="s">
        <v>21</v>
      </c>
      <c r="N926" s="286" t="s">
        <v>45</v>
      </c>
      <c r="O926" s="43"/>
      <c r="P926" s="212">
        <f t="shared" si="331"/>
        <v>0</v>
      </c>
      <c r="Q926" s="212">
        <v>0</v>
      </c>
      <c r="R926" s="212">
        <f t="shared" si="332"/>
        <v>0</v>
      </c>
      <c r="S926" s="212">
        <v>0</v>
      </c>
      <c r="T926" s="213">
        <f t="shared" si="333"/>
        <v>0</v>
      </c>
      <c r="AR926" s="25" t="s">
        <v>619</v>
      </c>
      <c r="AT926" s="25" t="s">
        <v>1079</v>
      </c>
      <c r="AU926" s="25" t="s">
        <v>82</v>
      </c>
      <c r="AY926" s="25" t="s">
        <v>308</v>
      </c>
      <c r="BE926" s="214">
        <f t="shared" si="334"/>
        <v>0</v>
      </c>
      <c r="BF926" s="214">
        <f t="shared" si="335"/>
        <v>0</v>
      </c>
      <c r="BG926" s="214">
        <f t="shared" si="336"/>
        <v>0</v>
      </c>
      <c r="BH926" s="214">
        <f t="shared" si="337"/>
        <v>0</v>
      </c>
      <c r="BI926" s="214">
        <f t="shared" si="338"/>
        <v>0</v>
      </c>
      <c r="BJ926" s="25" t="s">
        <v>82</v>
      </c>
      <c r="BK926" s="214">
        <f t="shared" si="339"/>
        <v>0</v>
      </c>
      <c r="BL926" s="25" t="s">
        <v>375</v>
      </c>
      <c r="BM926" s="25" t="s">
        <v>10991</v>
      </c>
    </row>
    <row r="927" spans="2:65" s="1" customFormat="1" ht="31.5" customHeight="1">
      <c r="B927" s="42"/>
      <c r="C927" s="277" t="s">
        <v>9958</v>
      </c>
      <c r="D927" s="277" t="s">
        <v>1079</v>
      </c>
      <c r="E927" s="278" t="s">
        <v>10992</v>
      </c>
      <c r="F927" s="279" t="s">
        <v>10993</v>
      </c>
      <c r="G927" s="280" t="s">
        <v>5275</v>
      </c>
      <c r="H927" s="281">
        <v>4</v>
      </c>
      <c r="I927" s="282"/>
      <c r="J927" s="283">
        <f t="shared" si="330"/>
        <v>0</v>
      </c>
      <c r="K927" s="279" t="s">
        <v>21</v>
      </c>
      <c r="L927" s="284"/>
      <c r="M927" s="285" t="s">
        <v>21</v>
      </c>
      <c r="N927" s="286" t="s">
        <v>45</v>
      </c>
      <c r="O927" s="43"/>
      <c r="P927" s="212">
        <f t="shared" si="331"/>
        <v>0</v>
      </c>
      <c r="Q927" s="212">
        <v>0</v>
      </c>
      <c r="R927" s="212">
        <f t="shared" si="332"/>
        <v>0</v>
      </c>
      <c r="S927" s="212">
        <v>0</v>
      </c>
      <c r="T927" s="213">
        <f t="shared" si="333"/>
        <v>0</v>
      </c>
      <c r="AR927" s="25" t="s">
        <v>619</v>
      </c>
      <c r="AT927" s="25" t="s">
        <v>1079</v>
      </c>
      <c r="AU927" s="25" t="s">
        <v>82</v>
      </c>
      <c r="AY927" s="25" t="s">
        <v>308</v>
      </c>
      <c r="BE927" s="214">
        <f t="shared" si="334"/>
        <v>0</v>
      </c>
      <c r="BF927" s="214">
        <f t="shared" si="335"/>
        <v>0</v>
      </c>
      <c r="BG927" s="214">
        <f t="shared" si="336"/>
        <v>0</v>
      </c>
      <c r="BH927" s="214">
        <f t="shared" si="337"/>
        <v>0</v>
      </c>
      <c r="BI927" s="214">
        <f t="shared" si="338"/>
        <v>0</v>
      </c>
      <c r="BJ927" s="25" t="s">
        <v>82</v>
      </c>
      <c r="BK927" s="214">
        <f t="shared" si="339"/>
        <v>0</v>
      </c>
      <c r="BL927" s="25" t="s">
        <v>375</v>
      </c>
      <c r="BM927" s="25" t="s">
        <v>10994</v>
      </c>
    </row>
    <row r="928" spans="2:65" s="1" customFormat="1" ht="31.5" customHeight="1">
      <c r="B928" s="42"/>
      <c r="C928" s="277" t="s">
        <v>10995</v>
      </c>
      <c r="D928" s="277" t="s">
        <v>1079</v>
      </c>
      <c r="E928" s="278" t="s">
        <v>10648</v>
      </c>
      <c r="F928" s="279" t="s">
        <v>10649</v>
      </c>
      <c r="G928" s="280" t="s">
        <v>5275</v>
      </c>
      <c r="H928" s="281">
        <v>1</v>
      </c>
      <c r="I928" s="282"/>
      <c r="J928" s="283">
        <f t="shared" si="330"/>
        <v>0</v>
      </c>
      <c r="K928" s="279" t="s">
        <v>21</v>
      </c>
      <c r="L928" s="284"/>
      <c r="M928" s="285" t="s">
        <v>21</v>
      </c>
      <c r="N928" s="286" t="s">
        <v>45</v>
      </c>
      <c r="O928" s="43"/>
      <c r="P928" s="212">
        <f t="shared" si="331"/>
        <v>0</v>
      </c>
      <c r="Q928" s="212">
        <v>0</v>
      </c>
      <c r="R928" s="212">
        <f t="shared" si="332"/>
        <v>0</v>
      </c>
      <c r="S928" s="212">
        <v>0</v>
      </c>
      <c r="T928" s="213">
        <f t="shared" si="333"/>
        <v>0</v>
      </c>
      <c r="AR928" s="25" t="s">
        <v>619</v>
      </c>
      <c r="AT928" s="25" t="s">
        <v>1079</v>
      </c>
      <c r="AU928" s="25" t="s">
        <v>82</v>
      </c>
      <c r="AY928" s="25" t="s">
        <v>308</v>
      </c>
      <c r="BE928" s="214">
        <f t="shared" si="334"/>
        <v>0</v>
      </c>
      <c r="BF928" s="214">
        <f t="shared" si="335"/>
        <v>0</v>
      </c>
      <c r="BG928" s="214">
        <f t="shared" si="336"/>
        <v>0</v>
      </c>
      <c r="BH928" s="214">
        <f t="shared" si="337"/>
        <v>0</v>
      </c>
      <c r="BI928" s="214">
        <f t="shared" si="338"/>
        <v>0</v>
      </c>
      <c r="BJ928" s="25" t="s">
        <v>82</v>
      </c>
      <c r="BK928" s="214">
        <f t="shared" si="339"/>
        <v>0</v>
      </c>
      <c r="BL928" s="25" t="s">
        <v>375</v>
      </c>
      <c r="BM928" s="25" t="s">
        <v>10996</v>
      </c>
    </row>
    <row r="929" spans="2:65" s="1" customFormat="1" ht="44.25" customHeight="1">
      <c r="B929" s="42"/>
      <c r="C929" s="277" t="s">
        <v>7193</v>
      </c>
      <c r="D929" s="277" t="s">
        <v>1079</v>
      </c>
      <c r="E929" s="278" t="s">
        <v>10676</v>
      </c>
      <c r="F929" s="279" t="s">
        <v>10677</v>
      </c>
      <c r="G929" s="280" t="s">
        <v>5275</v>
      </c>
      <c r="H929" s="281">
        <v>1</v>
      </c>
      <c r="I929" s="282"/>
      <c r="J929" s="283">
        <f t="shared" si="330"/>
        <v>0</v>
      </c>
      <c r="K929" s="279" t="s">
        <v>21</v>
      </c>
      <c r="L929" s="284"/>
      <c r="M929" s="285" t="s">
        <v>21</v>
      </c>
      <c r="N929" s="286" t="s">
        <v>45</v>
      </c>
      <c r="O929" s="43"/>
      <c r="P929" s="212">
        <f t="shared" si="331"/>
        <v>0</v>
      </c>
      <c r="Q929" s="212">
        <v>0</v>
      </c>
      <c r="R929" s="212">
        <f t="shared" si="332"/>
        <v>0</v>
      </c>
      <c r="S929" s="212">
        <v>0</v>
      </c>
      <c r="T929" s="213">
        <f t="shared" si="333"/>
        <v>0</v>
      </c>
      <c r="AR929" s="25" t="s">
        <v>619</v>
      </c>
      <c r="AT929" s="25" t="s">
        <v>1079</v>
      </c>
      <c r="AU929" s="25" t="s">
        <v>82</v>
      </c>
      <c r="AY929" s="25" t="s">
        <v>308</v>
      </c>
      <c r="BE929" s="214">
        <f t="shared" si="334"/>
        <v>0</v>
      </c>
      <c r="BF929" s="214">
        <f t="shared" si="335"/>
        <v>0</v>
      </c>
      <c r="BG929" s="214">
        <f t="shared" si="336"/>
        <v>0</v>
      </c>
      <c r="BH929" s="214">
        <f t="shared" si="337"/>
        <v>0</v>
      </c>
      <c r="BI929" s="214">
        <f t="shared" si="338"/>
        <v>0</v>
      </c>
      <c r="BJ929" s="25" t="s">
        <v>82</v>
      </c>
      <c r="BK929" s="214">
        <f t="shared" si="339"/>
        <v>0</v>
      </c>
      <c r="BL929" s="25" t="s">
        <v>375</v>
      </c>
      <c r="BM929" s="25" t="s">
        <v>10997</v>
      </c>
    </row>
    <row r="930" spans="2:65" s="1" customFormat="1" ht="22.5" customHeight="1">
      <c r="B930" s="42"/>
      <c r="C930" s="277" t="s">
        <v>8644</v>
      </c>
      <c r="D930" s="277" t="s">
        <v>1079</v>
      </c>
      <c r="E930" s="278" t="s">
        <v>10690</v>
      </c>
      <c r="F930" s="279" t="s">
        <v>10691</v>
      </c>
      <c r="G930" s="280" t="s">
        <v>5275</v>
      </c>
      <c r="H930" s="281">
        <v>3</v>
      </c>
      <c r="I930" s="282"/>
      <c r="J930" s="283">
        <f t="shared" si="330"/>
        <v>0</v>
      </c>
      <c r="K930" s="279" t="s">
        <v>21</v>
      </c>
      <c r="L930" s="284"/>
      <c r="M930" s="285" t="s">
        <v>21</v>
      </c>
      <c r="N930" s="286" t="s">
        <v>45</v>
      </c>
      <c r="O930" s="43"/>
      <c r="P930" s="212">
        <f t="shared" si="331"/>
        <v>0</v>
      </c>
      <c r="Q930" s="212">
        <v>0</v>
      </c>
      <c r="R930" s="212">
        <f t="shared" si="332"/>
        <v>0</v>
      </c>
      <c r="S930" s="212">
        <v>0</v>
      </c>
      <c r="T930" s="213">
        <f t="shared" si="333"/>
        <v>0</v>
      </c>
      <c r="AR930" s="25" t="s">
        <v>619</v>
      </c>
      <c r="AT930" s="25" t="s">
        <v>1079</v>
      </c>
      <c r="AU930" s="25" t="s">
        <v>82</v>
      </c>
      <c r="AY930" s="25" t="s">
        <v>308</v>
      </c>
      <c r="BE930" s="214">
        <f t="shared" si="334"/>
        <v>0</v>
      </c>
      <c r="BF930" s="214">
        <f t="shared" si="335"/>
        <v>0</v>
      </c>
      <c r="BG930" s="214">
        <f t="shared" si="336"/>
        <v>0</v>
      </c>
      <c r="BH930" s="214">
        <f t="shared" si="337"/>
        <v>0</v>
      </c>
      <c r="BI930" s="214">
        <f t="shared" si="338"/>
        <v>0</v>
      </c>
      <c r="BJ930" s="25" t="s">
        <v>82</v>
      </c>
      <c r="BK930" s="214">
        <f t="shared" si="339"/>
        <v>0</v>
      </c>
      <c r="BL930" s="25" t="s">
        <v>375</v>
      </c>
      <c r="BM930" s="25" t="s">
        <v>10998</v>
      </c>
    </row>
    <row r="931" spans="2:65" s="1" customFormat="1" ht="31.5" customHeight="1">
      <c r="B931" s="42"/>
      <c r="C931" s="277" t="s">
        <v>8471</v>
      </c>
      <c r="D931" s="277" t="s">
        <v>1079</v>
      </c>
      <c r="E931" s="278" t="s">
        <v>10908</v>
      </c>
      <c r="F931" s="279" t="s">
        <v>10909</v>
      </c>
      <c r="G931" s="280" t="s">
        <v>5275</v>
      </c>
      <c r="H931" s="281">
        <v>2</v>
      </c>
      <c r="I931" s="282"/>
      <c r="J931" s="283">
        <f t="shared" si="330"/>
        <v>0</v>
      </c>
      <c r="K931" s="279" t="s">
        <v>21</v>
      </c>
      <c r="L931" s="284"/>
      <c r="M931" s="285" t="s">
        <v>21</v>
      </c>
      <c r="N931" s="286" t="s">
        <v>45</v>
      </c>
      <c r="O931" s="43"/>
      <c r="P931" s="212">
        <f t="shared" si="331"/>
        <v>0</v>
      </c>
      <c r="Q931" s="212">
        <v>0</v>
      </c>
      <c r="R931" s="212">
        <f t="shared" si="332"/>
        <v>0</v>
      </c>
      <c r="S931" s="212">
        <v>0</v>
      </c>
      <c r="T931" s="213">
        <f t="shared" si="333"/>
        <v>0</v>
      </c>
      <c r="AR931" s="25" t="s">
        <v>619</v>
      </c>
      <c r="AT931" s="25" t="s">
        <v>1079</v>
      </c>
      <c r="AU931" s="25" t="s">
        <v>82</v>
      </c>
      <c r="AY931" s="25" t="s">
        <v>308</v>
      </c>
      <c r="BE931" s="214">
        <f t="shared" si="334"/>
        <v>0</v>
      </c>
      <c r="BF931" s="214">
        <f t="shared" si="335"/>
        <v>0</v>
      </c>
      <c r="BG931" s="214">
        <f t="shared" si="336"/>
        <v>0</v>
      </c>
      <c r="BH931" s="214">
        <f t="shared" si="337"/>
        <v>0</v>
      </c>
      <c r="BI931" s="214">
        <f t="shared" si="338"/>
        <v>0</v>
      </c>
      <c r="BJ931" s="25" t="s">
        <v>82</v>
      </c>
      <c r="BK931" s="214">
        <f t="shared" si="339"/>
        <v>0</v>
      </c>
      <c r="BL931" s="25" t="s">
        <v>375</v>
      </c>
      <c r="BM931" s="25" t="s">
        <v>10999</v>
      </c>
    </row>
    <row r="932" spans="2:65" s="1" customFormat="1" ht="31.5" customHeight="1">
      <c r="B932" s="42"/>
      <c r="C932" s="277" t="s">
        <v>8691</v>
      </c>
      <c r="D932" s="277" t="s">
        <v>1079</v>
      </c>
      <c r="E932" s="278" t="s">
        <v>10725</v>
      </c>
      <c r="F932" s="279" t="s">
        <v>10726</v>
      </c>
      <c r="G932" s="280" t="s">
        <v>5275</v>
      </c>
      <c r="H932" s="281">
        <v>2</v>
      </c>
      <c r="I932" s="282"/>
      <c r="J932" s="283">
        <f t="shared" si="330"/>
        <v>0</v>
      </c>
      <c r="K932" s="279" t="s">
        <v>21</v>
      </c>
      <c r="L932" s="284"/>
      <c r="M932" s="285" t="s">
        <v>21</v>
      </c>
      <c r="N932" s="286" t="s">
        <v>45</v>
      </c>
      <c r="O932" s="43"/>
      <c r="P932" s="212">
        <f t="shared" si="331"/>
        <v>0</v>
      </c>
      <c r="Q932" s="212">
        <v>0</v>
      </c>
      <c r="R932" s="212">
        <f t="shared" si="332"/>
        <v>0</v>
      </c>
      <c r="S932" s="212">
        <v>0</v>
      </c>
      <c r="T932" s="213">
        <f t="shared" si="333"/>
        <v>0</v>
      </c>
      <c r="AR932" s="25" t="s">
        <v>619</v>
      </c>
      <c r="AT932" s="25" t="s">
        <v>1079</v>
      </c>
      <c r="AU932" s="25" t="s">
        <v>82</v>
      </c>
      <c r="AY932" s="25" t="s">
        <v>308</v>
      </c>
      <c r="BE932" s="214">
        <f t="shared" si="334"/>
        <v>0</v>
      </c>
      <c r="BF932" s="214">
        <f t="shared" si="335"/>
        <v>0</v>
      </c>
      <c r="BG932" s="214">
        <f t="shared" si="336"/>
        <v>0</v>
      </c>
      <c r="BH932" s="214">
        <f t="shared" si="337"/>
        <v>0</v>
      </c>
      <c r="BI932" s="214">
        <f t="shared" si="338"/>
        <v>0</v>
      </c>
      <c r="BJ932" s="25" t="s">
        <v>82</v>
      </c>
      <c r="BK932" s="214">
        <f t="shared" si="339"/>
        <v>0</v>
      </c>
      <c r="BL932" s="25" t="s">
        <v>375</v>
      </c>
      <c r="BM932" s="25" t="s">
        <v>11000</v>
      </c>
    </row>
    <row r="933" spans="2:65" s="1" customFormat="1" ht="31.5" customHeight="1">
      <c r="B933" s="42"/>
      <c r="C933" s="277" t="s">
        <v>9962</v>
      </c>
      <c r="D933" s="277" t="s">
        <v>1079</v>
      </c>
      <c r="E933" s="278" t="s">
        <v>10728</v>
      </c>
      <c r="F933" s="279" t="s">
        <v>10729</v>
      </c>
      <c r="G933" s="280" t="s">
        <v>5275</v>
      </c>
      <c r="H933" s="281">
        <v>2</v>
      </c>
      <c r="I933" s="282"/>
      <c r="J933" s="283">
        <f t="shared" si="330"/>
        <v>0</v>
      </c>
      <c r="K933" s="279" t="s">
        <v>21</v>
      </c>
      <c r="L933" s="284"/>
      <c r="M933" s="285" t="s">
        <v>21</v>
      </c>
      <c r="N933" s="286" t="s">
        <v>45</v>
      </c>
      <c r="O933" s="43"/>
      <c r="P933" s="212">
        <f t="shared" si="331"/>
        <v>0</v>
      </c>
      <c r="Q933" s="212">
        <v>0</v>
      </c>
      <c r="R933" s="212">
        <f t="shared" si="332"/>
        <v>0</v>
      </c>
      <c r="S933" s="212">
        <v>0</v>
      </c>
      <c r="T933" s="213">
        <f t="shared" si="333"/>
        <v>0</v>
      </c>
      <c r="AR933" s="25" t="s">
        <v>619</v>
      </c>
      <c r="AT933" s="25" t="s">
        <v>1079</v>
      </c>
      <c r="AU933" s="25" t="s">
        <v>82</v>
      </c>
      <c r="AY933" s="25" t="s">
        <v>308</v>
      </c>
      <c r="BE933" s="214">
        <f t="shared" si="334"/>
        <v>0</v>
      </c>
      <c r="BF933" s="214">
        <f t="shared" si="335"/>
        <v>0</v>
      </c>
      <c r="BG933" s="214">
        <f t="shared" si="336"/>
        <v>0</v>
      </c>
      <c r="BH933" s="214">
        <f t="shared" si="337"/>
        <v>0</v>
      </c>
      <c r="BI933" s="214">
        <f t="shared" si="338"/>
        <v>0</v>
      </c>
      <c r="BJ933" s="25" t="s">
        <v>82</v>
      </c>
      <c r="BK933" s="214">
        <f t="shared" si="339"/>
        <v>0</v>
      </c>
      <c r="BL933" s="25" t="s">
        <v>375</v>
      </c>
      <c r="BM933" s="25" t="s">
        <v>11001</v>
      </c>
    </row>
    <row r="934" spans="2:65" s="1" customFormat="1" ht="31.5" customHeight="1">
      <c r="B934" s="42"/>
      <c r="C934" s="277" t="s">
        <v>11002</v>
      </c>
      <c r="D934" s="277" t="s">
        <v>1079</v>
      </c>
      <c r="E934" s="278" t="s">
        <v>10732</v>
      </c>
      <c r="F934" s="279" t="s">
        <v>10733</v>
      </c>
      <c r="G934" s="280" t="s">
        <v>5275</v>
      </c>
      <c r="H934" s="281">
        <v>6</v>
      </c>
      <c r="I934" s="282"/>
      <c r="J934" s="283">
        <f t="shared" si="330"/>
        <v>0</v>
      </c>
      <c r="K934" s="279" t="s">
        <v>21</v>
      </c>
      <c r="L934" s="284"/>
      <c r="M934" s="285" t="s">
        <v>21</v>
      </c>
      <c r="N934" s="286" t="s">
        <v>45</v>
      </c>
      <c r="O934" s="43"/>
      <c r="P934" s="212">
        <f t="shared" si="331"/>
        <v>0</v>
      </c>
      <c r="Q934" s="212">
        <v>0</v>
      </c>
      <c r="R934" s="212">
        <f t="shared" si="332"/>
        <v>0</v>
      </c>
      <c r="S934" s="212">
        <v>0</v>
      </c>
      <c r="T934" s="213">
        <f t="shared" si="333"/>
        <v>0</v>
      </c>
      <c r="AR934" s="25" t="s">
        <v>619</v>
      </c>
      <c r="AT934" s="25" t="s">
        <v>1079</v>
      </c>
      <c r="AU934" s="25" t="s">
        <v>82</v>
      </c>
      <c r="AY934" s="25" t="s">
        <v>308</v>
      </c>
      <c r="BE934" s="214">
        <f t="shared" si="334"/>
        <v>0</v>
      </c>
      <c r="BF934" s="214">
        <f t="shared" si="335"/>
        <v>0</v>
      </c>
      <c r="BG934" s="214">
        <f t="shared" si="336"/>
        <v>0</v>
      </c>
      <c r="BH934" s="214">
        <f t="shared" si="337"/>
        <v>0</v>
      </c>
      <c r="BI934" s="214">
        <f t="shared" si="338"/>
        <v>0</v>
      </c>
      <c r="BJ934" s="25" t="s">
        <v>82</v>
      </c>
      <c r="BK934" s="214">
        <f t="shared" si="339"/>
        <v>0</v>
      </c>
      <c r="BL934" s="25" t="s">
        <v>375</v>
      </c>
      <c r="BM934" s="25" t="s">
        <v>11003</v>
      </c>
    </row>
    <row r="935" spans="2:65" s="1" customFormat="1" ht="44.25" customHeight="1">
      <c r="B935" s="42"/>
      <c r="C935" s="277" t="s">
        <v>9967</v>
      </c>
      <c r="D935" s="277" t="s">
        <v>1079</v>
      </c>
      <c r="E935" s="278" t="s">
        <v>10735</v>
      </c>
      <c r="F935" s="279" t="s">
        <v>10736</v>
      </c>
      <c r="G935" s="280" t="s">
        <v>5275</v>
      </c>
      <c r="H935" s="281">
        <v>2</v>
      </c>
      <c r="I935" s="282"/>
      <c r="J935" s="283">
        <f t="shared" si="330"/>
        <v>0</v>
      </c>
      <c r="K935" s="279" t="s">
        <v>21</v>
      </c>
      <c r="L935" s="284"/>
      <c r="M935" s="285" t="s">
        <v>21</v>
      </c>
      <c r="N935" s="286" t="s">
        <v>45</v>
      </c>
      <c r="O935" s="43"/>
      <c r="P935" s="212">
        <f t="shared" si="331"/>
        <v>0</v>
      </c>
      <c r="Q935" s="212">
        <v>0</v>
      </c>
      <c r="R935" s="212">
        <f t="shared" si="332"/>
        <v>0</v>
      </c>
      <c r="S935" s="212">
        <v>0</v>
      </c>
      <c r="T935" s="213">
        <f t="shared" si="333"/>
        <v>0</v>
      </c>
      <c r="AR935" s="25" t="s">
        <v>619</v>
      </c>
      <c r="AT935" s="25" t="s">
        <v>1079</v>
      </c>
      <c r="AU935" s="25" t="s">
        <v>82</v>
      </c>
      <c r="AY935" s="25" t="s">
        <v>308</v>
      </c>
      <c r="BE935" s="214">
        <f t="shared" si="334"/>
        <v>0</v>
      </c>
      <c r="BF935" s="214">
        <f t="shared" si="335"/>
        <v>0</v>
      </c>
      <c r="BG935" s="214">
        <f t="shared" si="336"/>
        <v>0</v>
      </c>
      <c r="BH935" s="214">
        <f t="shared" si="337"/>
        <v>0</v>
      </c>
      <c r="BI935" s="214">
        <f t="shared" si="338"/>
        <v>0</v>
      </c>
      <c r="BJ935" s="25" t="s">
        <v>82</v>
      </c>
      <c r="BK935" s="214">
        <f t="shared" si="339"/>
        <v>0</v>
      </c>
      <c r="BL935" s="25" t="s">
        <v>375</v>
      </c>
      <c r="BM935" s="25" t="s">
        <v>11004</v>
      </c>
    </row>
    <row r="936" spans="2:65" s="1" customFormat="1" ht="31.5" customHeight="1">
      <c r="B936" s="42"/>
      <c r="C936" s="277" t="s">
        <v>11005</v>
      </c>
      <c r="D936" s="277" t="s">
        <v>1079</v>
      </c>
      <c r="E936" s="278" t="s">
        <v>10918</v>
      </c>
      <c r="F936" s="279" t="s">
        <v>10919</v>
      </c>
      <c r="G936" s="280" t="s">
        <v>5275</v>
      </c>
      <c r="H936" s="281">
        <v>2</v>
      </c>
      <c r="I936" s="282"/>
      <c r="J936" s="283">
        <f t="shared" si="330"/>
        <v>0</v>
      </c>
      <c r="K936" s="279" t="s">
        <v>21</v>
      </c>
      <c r="L936" s="284"/>
      <c r="M936" s="285" t="s">
        <v>21</v>
      </c>
      <c r="N936" s="286" t="s">
        <v>45</v>
      </c>
      <c r="O936" s="43"/>
      <c r="P936" s="212">
        <f t="shared" si="331"/>
        <v>0</v>
      </c>
      <c r="Q936" s="212">
        <v>0</v>
      </c>
      <c r="R936" s="212">
        <f t="shared" si="332"/>
        <v>0</v>
      </c>
      <c r="S936" s="212">
        <v>0</v>
      </c>
      <c r="T936" s="213">
        <f t="shared" si="333"/>
        <v>0</v>
      </c>
      <c r="AR936" s="25" t="s">
        <v>619</v>
      </c>
      <c r="AT936" s="25" t="s">
        <v>1079</v>
      </c>
      <c r="AU936" s="25" t="s">
        <v>82</v>
      </c>
      <c r="AY936" s="25" t="s">
        <v>308</v>
      </c>
      <c r="BE936" s="214">
        <f t="shared" si="334"/>
        <v>0</v>
      </c>
      <c r="BF936" s="214">
        <f t="shared" si="335"/>
        <v>0</v>
      </c>
      <c r="BG936" s="214">
        <f t="shared" si="336"/>
        <v>0</v>
      </c>
      <c r="BH936" s="214">
        <f t="shared" si="337"/>
        <v>0</v>
      </c>
      <c r="BI936" s="214">
        <f t="shared" si="338"/>
        <v>0</v>
      </c>
      <c r="BJ936" s="25" t="s">
        <v>82</v>
      </c>
      <c r="BK936" s="214">
        <f t="shared" si="339"/>
        <v>0</v>
      </c>
      <c r="BL936" s="25" t="s">
        <v>375</v>
      </c>
      <c r="BM936" s="25" t="s">
        <v>11006</v>
      </c>
    </row>
    <row r="937" spans="2:65" s="1" customFormat="1" ht="31.5" customHeight="1">
      <c r="B937" s="42"/>
      <c r="C937" s="277" t="s">
        <v>9970</v>
      </c>
      <c r="D937" s="277" t="s">
        <v>1079</v>
      </c>
      <c r="E937" s="278" t="s">
        <v>10742</v>
      </c>
      <c r="F937" s="279" t="s">
        <v>10743</v>
      </c>
      <c r="G937" s="280" t="s">
        <v>5275</v>
      </c>
      <c r="H937" s="281">
        <v>6</v>
      </c>
      <c r="I937" s="282"/>
      <c r="J937" s="283">
        <f t="shared" si="330"/>
        <v>0</v>
      </c>
      <c r="K937" s="279" t="s">
        <v>21</v>
      </c>
      <c r="L937" s="284"/>
      <c r="M937" s="285" t="s">
        <v>21</v>
      </c>
      <c r="N937" s="286" t="s">
        <v>45</v>
      </c>
      <c r="O937" s="43"/>
      <c r="P937" s="212">
        <f t="shared" si="331"/>
        <v>0</v>
      </c>
      <c r="Q937" s="212">
        <v>0</v>
      </c>
      <c r="R937" s="212">
        <f t="shared" si="332"/>
        <v>0</v>
      </c>
      <c r="S937" s="212">
        <v>0</v>
      </c>
      <c r="T937" s="213">
        <f t="shared" si="333"/>
        <v>0</v>
      </c>
      <c r="AR937" s="25" t="s">
        <v>619</v>
      </c>
      <c r="AT937" s="25" t="s">
        <v>1079</v>
      </c>
      <c r="AU937" s="25" t="s">
        <v>82</v>
      </c>
      <c r="AY937" s="25" t="s">
        <v>308</v>
      </c>
      <c r="BE937" s="214">
        <f t="shared" si="334"/>
        <v>0</v>
      </c>
      <c r="BF937" s="214">
        <f t="shared" si="335"/>
        <v>0</v>
      </c>
      <c r="BG937" s="214">
        <f t="shared" si="336"/>
        <v>0</v>
      </c>
      <c r="BH937" s="214">
        <f t="shared" si="337"/>
        <v>0</v>
      </c>
      <c r="BI937" s="214">
        <f t="shared" si="338"/>
        <v>0</v>
      </c>
      <c r="BJ937" s="25" t="s">
        <v>82</v>
      </c>
      <c r="BK937" s="214">
        <f t="shared" si="339"/>
        <v>0</v>
      </c>
      <c r="BL937" s="25" t="s">
        <v>375</v>
      </c>
      <c r="BM937" s="25" t="s">
        <v>11007</v>
      </c>
    </row>
    <row r="938" spans="2:65" s="1" customFormat="1" ht="44.25" customHeight="1">
      <c r="B938" s="42"/>
      <c r="C938" s="277" t="s">
        <v>11008</v>
      </c>
      <c r="D938" s="277" t="s">
        <v>1079</v>
      </c>
      <c r="E938" s="278" t="s">
        <v>10746</v>
      </c>
      <c r="F938" s="279" t="s">
        <v>10747</v>
      </c>
      <c r="G938" s="280" t="s">
        <v>5275</v>
      </c>
      <c r="H938" s="281">
        <v>1</v>
      </c>
      <c r="I938" s="282"/>
      <c r="J938" s="283">
        <f t="shared" si="330"/>
        <v>0</v>
      </c>
      <c r="K938" s="279" t="s">
        <v>21</v>
      </c>
      <c r="L938" s="284"/>
      <c r="M938" s="285" t="s">
        <v>21</v>
      </c>
      <c r="N938" s="286" t="s">
        <v>45</v>
      </c>
      <c r="O938" s="43"/>
      <c r="P938" s="212">
        <f t="shared" si="331"/>
        <v>0</v>
      </c>
      <c r="Q938" s="212">
        <v>0</v>
      </c>
      <c r="R938" s="212">
        <f t="shared" si="332"/>
        <v>0</v>
      </c>
      <c r="S938" s="212">
        <v>0</v>
      </c>
      <c r="T938" s="213">
        <f t="shared" si="333"/>
        <v>0</v>
      </c>
      <c r="AR938" s="25" t="s">
        <v>619</v>
      </c>
      <c r="AT938" s="25" t="s">
        <v>1079</v>
      </c>
      <c r="AU938" s="25" t="s">
        <v>82</v>
      </c>
      <c r="AY938" s="25" t="s">
        <v>308</v>
      </c>
      <c r="BE938" s="214">
        <f t="shared" si="334"/>
        <v>0</v>
      </c>
      <c r="BF938" s="214">
        <f t="shared" si="335"/>
        <v>0</v>
      </c>
      <c r="BG938" s="214">
        <f t="shared" si="336"/>
        <v>0</v>
      </c>
      <c r="BH938" s="214">
        <f t="shared" si="337"/>
        <v>0</v>
      </c>
      <c r="BI938" s="214">
        <f t="shared" si="338"/>
        <v>0</v>
      </c>
      <c r="BJ938" s="25" t="s">
        <v>82</v>
      </c>
      <c r="BK938" s="214">
        <f t="shared" si="339"/>
        <v>0</v>
      </c>
      <c r="BL938" s="25" t="s">
        <v>375</v>
      </c>
      <c r="BM938" s="25" t="s">
        <v>11009</v>
      </c>
    </row>
    <row r="939" spans="2:65" s="1" customFormat="1" ht="31.5" customHeight="1">
      <c r="B939" s="42"/>
      <c r="C939" s="277" t="s">
        <v>9973</v>
      </c>
      <c r="D939" s="277" t="s">
        <v>1079</v>
      </c>
      <c r="E939" s="278" t="s">
        <v>10928</v>
      </c>
      <c r="F939" s="279" t="s">
        <v>10929</v>
      </c>
      <c r="G939" s="280" t="s">
        <v>5275</v>
      </c>
      <c r="H939" s="281">
        <v>3</v>
      </c>
      <c r="I939" s="282"/>
      <c r="J939" s="283">
        <f t="shared" si="330"/>
        <v>0</v>
      </c>
      <c r="K939" s="279" t="s">
        <v>21</v>
      </c>
      <c r="L939" s="284"/>
      <c r="M939" s="285" t="s">
        <v>21</v>
      </c>
      <c r="N939" s="286" t="s">
        <v>45</v>
      </c>
      <c r="O939" s="43"/>
      <c r="P939" s="212">
        <f t="shared" si="331"/>
        <v>0</v>
      </c>
      <c r="Q939" s="212">
        <v>0</v>
      </c>
      <c r="R939" s="212">
        <f t="shared" si="332"/>
        <v>0</v>
      </c>
      <c r="S939" s="212">
        <v>0</v>
      </c>
      <c r="T939" s="213">
        <f t="shared" si="333"/>
        <v>0</v>
      </c>
      <c r="AR939" s="25" t="s">
        <v>619</v>
      </c>
      <c r="AT939" s="25" t="s">
        <v>1079</v>
      </c>
      <c r="AU939" s="25" t="s">
        <v>82</v>
      </c>
      <c r="AY939" s="25" t="s">
        <v>308</v>
      </c>
      <c r="BE939" s="214">
        <f t="shared" si="334"/>
        <v>0</v>
      </c>
      <c r="BF939" s="214">
        <f t="shared" si="335"/>
        <v>0</v>
      </c>
      <c r="BG939" s="214">
        <f t="shared" si="336"/>
        <v>0</v>
      </c>
      <c r="BH939" s="214">
        <f t="shared" si="337"/>
        <v>0</v>
      </c>
      <c r="BI939" s="214">
        <f t="shared" si="338"/>
        <v>0</v>
      </c>
      <c r="BJ939" s="25" t="s">
        <v>82</v>
      </c>
      <c r="BK939" s="214">
        <f t="shared" si="339"/>
        <v>0</v>
      </c>
      <c r="BL939" s="25" t="s">
        <v>375</v>
      </c>
      <c r="BM939" s="25" t="s">
        <v>11010</v>
      </c>
    </row>
    <row r="940" spans="2:65" s="1" customFormat="1" ht="22.5" customHeight="1">
      <c r="B940" s="42"/>
      <c r="C940" s="277" t="s">
        <v>11011</v>
      </c>
      <c r="D940" s="277" t="s">
        <v>1079</v>
      </c>
      <c r="E940" s="278" t="s">
        <v>10753</v>
      </c>
      <c r="F940" s="279" t="s">
        <v>10754</v>
      </c>
      <c r="G940" s="280" t="s">
        <v>5275</v>
      </c>
      <c r="H940" s="281">
        <v>200</v>
      </c>
      <c r="I940" s="282"/>
      <c r="J940" s="283">
        <f t="shared" si="330"/>
        <v>0</v>
      </c>
      <c r="K940" s="279" t="s">
        <v>21</v>
      </c>
      <c r="L940" s="284"/>
      <c r="M940" s="285" t="s">
        <v>21</v>
      </c>
      <c r="N940" s="286" t="s">
        <v>45</v>
      </c>
      <c r="O940" s="43"/>
      <c r="P940" s="212">
        <f t="shared" si="331"/>
        <v>0</v>
      </c>
      <c r="Q940" s="212">
        <v>0</v>
      </c>
      <c r="R940" s="212">
        <f t="shared" si="332"/>
        <v>0</v>
      </c>
      <c r="S940" s="212">
        <v>0</v>
      </c>
      <c r="T940" s="213">
        <f t="shared" si="333"/>
        <v>0</v>
      </c>
      <c r="AR940" s="25" t="s">
        <v>619</v>
      </c>
      <c r="AT940" s="25" t="s">
        <v>1079</v>
      </c>
      <c r="AU940" s="25" t="s">
        <v>82</v>
      </c>
      <c r="AY940" s="25" t="s">
        <v>308</v>
      </c>
      <c r="BE940" s="214">
        <f t="shared" si="334"/>
        <v>0</v>
      </c>
      <c r="BF940" s="214">
        <f t="shared" si="335"/>
        <v>0</v>
      </c>
      <c r="BG940" s="214">
        <f t="shared" si="336"/>
        <v>0</v>
      </c>
      <c r="BH940" s="214">
        <f t="shared" si="337"/>
        <v>0</v>
      </c>
      <c r="BI940" s="214">
        <f t="shared" si="338"/>
        <v>0</v>
      </c>
      <c r="BJ940" s="25" t="s">
        <v>82</v>
      </c>
      <c r="BK940" s="214">
        <f t="shared" si="339"/>
        <v>0</v>
      </c>
      <c r="BL940" s="25" t="s">
        <v>375</v>
      </c>
      <c r="BM940" s="25" t="s">
        <v>11012</v>
      </c>
    </row>
    <row r="941" spans="2:65" s="1" customFormat="1" ht="22.5" customHeight="1">
      <c r="B941" s="42"/>
      <c r="C941" s="277" t="s">
        <v>7201</v>
      </c>
      <c r="D941" s="277" t="s">
        <v>1079</v>
      </c>
      <c r="E941" s="278" t="s">
        <v>10756</v>
      </c>
      <c r="F941" s="279" t="s">
        <v>10757</v>
      </c>
      <c r="G941" s="280" t="s">
        <v>5275</v>
      </c>
      <c r="H941" s="281">
        <v>11</v>
      </c>
      <c r="I941" s="282"/>
      <c r="J941" s="283">
        <f t="shared" si="330"/>
        <v>0</v>
      </c>
      <c r="K941" s="279" t="s">
        <v>21</v>
      </c>
      <c r="L941" s="284"/>
      <c r="M941" s="285" t="s">
        <v>21</v>
      </c>
      <c r="N941" s="286" t="s">
        <v>45</v>
      </c>
      <c r="O941" s="43"/>
      <c r="P941" s="212">
        <f t="shared" si="331"/>
        <v>0</v>
      </c>
      <c r="Q941" s="212">
        <v>0</v>
      </c>
      <c r="R941" s="212">
        <f t="shared" si="332"/>
        <v>0</v>
      </c>
      <c r="S941" s="212">
        <v>0</v>
      </c>
      <c r="T941" s="213">
        <f t="shared" si="333"/>
        <v>0</v>
      </c>
      <c r="AR941" s="25" t="s">
        <v>619</v>
      </c>
      <c r="AT941" s="25" t="s">
        <v>1079</v>
      </c>
      <c r="AU941" s="25" t="s">
        <v>82</v>
      </c>
      <c r="AY941" s="25" t="s">
        <v>308</v>
      </c>
      <c r="BE941" s="214">
        <f t="shared" si="334"/>
        <v>0</v>
      </c>
      <c r="BF941" s="214">
        <f t="shared" si="335"/>
        <v>0</v>
      </c>
      <c r="BG941" s="214">
        <f t="shared" si="336"/>
        <v>0</v>
      </c>
      <c r="BH941" s="214">
        <f t="shared" si="337"/>
        <v>0</v>
      </c>
      <c r="BI941" s="214">
        <f t="shared" si="338"/>
        <v>0</v>
      </c>
      <c r="BJ941" s="25" t="s">
        <v>82</v>
      </c>
      <c r="BK941" s="214">
        <f t="shared" si="339"/>
        <v>0</v>
      </c>
      <c r="BL941" s="25" t="s">
        <v>375</v>
      </c>
      <c r="BM941" s="25" t="s">
        <v>11013</v>
      </c>
    </row>
    <row r="942" spans="2:65" s="1" customFormat="1" ht="22.5" customHeight="1">
      <c r="B942" s="42"/>
      <c r="C942" s="277" t="s">
        <v>11014</v>
      </c>
      <c r="D942" s="277" t="s">
        <v>1079</v>
      </c>
      <c r="E942" s="278" t="s">
        <v>10760</v>
      </c>
      <c r="F942" s="279" t="s">
        <v>10761</v>
      </c>
      <c r="G942" s="280" t="s">
        <v>5275</v>
      </c>
      <c r="H942" s="281">
        <v>162</v>
      </c>
      <c r="I942" s="282"/>
      <c r="J942" s="283">
        <f t="shared" si="330"/>
        <v>0</v>
      </c>
      <c r="K942" s="279" t="s">
        <v>21</v>
      </c>
      <c r="L942" s="284"/>
      <c r="M942" s="285" t="s">
        <v>21</v>
      </c>
      <c r="N942" s="286" t="s">
        <v>45</v>
      </c>
      <c r="O942" s="43"/>
      <c r="P942" s="212">
        <f t="shared" si="331"/>
        <v>0</v>
      </c>
      <c r="Q942" s="212">
        <v>0</v>
      </c>
      <c r="R942" s="212">
        <f t="shared" si="332"/>
        <v>0</v>
      </c>
      <c r="S942" s="212">
        <v>0</v>
      </c>
      <c r="T942" s="213">
        <f t="shared" si="333"/>
        <v>0</v>
      </c>
      <c r="AR942" s="25" t="s">
        <v>619</v>
      </c>
      <c r="AT942" s="25" t="s">
        <v>1079</v>
      </c>
      <c r="AU942" s="25" t="s">
        <v>82</v>
      </c>
      <c r="AY942" s="25" t="s">
        <v>308</v>
      </c>
      <c r="BE942" s="214">
        <f t="shared" si="334"/>
        <v>0</v>
      </c>
      <c r="BF942" s="214">
        <f t="shared" si="335"/>
        <v>0</v>
      </c>
      <c r="BG942" s="214">
        <f t="shared" si="336"/>
        <v>0</v>
      </c>
      <c r="BH942" s="214">
        <f t="shared" si="337"/>
        <v>0</v>
      </c>
      <c r="BI942" s="214">
        <f t="shared" si="338"/>
        <v>0</v>
      </c>
      <c r="BJ942" s="25" t="s">
        <v>82</v>
      </c>
      <c r="BK942" s="214">
        <f t="shared" si="339"/>
        <v>0</v>
      </c>
      <c r="BL942" s="25" t="s">
        <v>375</v>
      </c>
      <c r="BM942" s="25" t="s">
        <v>11015</v>
      </c>
    </row>
    <row r="943" spans="2:65" s="1" customFormat="1" ht="22.5" customHeight="1">
      <c r="B943" s="42"/>
      <c r="C943" s="277" t="s">
        <v>9978</v>
      </c>
      <c r="D943" s="277" t="s">
        <v>1079</v>
      </c>
      <c r="E943" s="278" t="s">
        <v>10767</v>
      </c>
      <c r="F943" s="279" t="s">
        <v>10768</v>
      </c>
      <c r="G943" s="280" t="s">
        <v>5275</v>
      </c>
      <c r="H943" s="281">
        <v>68</v>
      </c>
      <c r="I943" s="282"/>
      <c r="J943" s="283">
        <f t="shared" si="330"/>
        <v>0</v>
      </c>
      <c r="K943" s="279" t="s">
        <v>21</v>
      </c>
      <c r="L943" s="284"/>
      <c r="M943" s="285" t="s">
        <v>21</v>
      </c>
      <c r="N943" s="286" t="s">
        <v>45</v>
      </c>
      <c r="O943" s="43"/>
      <c r="P943" s="212">
        <f t="shared" si="331"/>
        <v>0</v>
      </c>
      <c r="Q943" s="212">
        <v>0</v>
      </c>
      <c r="R943" s="212">
        <f t="shared" si="332"/>
        <v>0</v>
      </c>
      <c r="S943" s="212">
        <v>0</v>
      </c>
      <c r="T943" s="213">
        <f t="shared" si="333"/>
        <v>0</v>
      </c>
      <c r="AR943" s="25" t="s">
        <v>619</v>
      </c>
      <c r="AT943" s="25" t="s">
        <v>1079</v>
      </c>
      <c r="AU943" s="25" t="s">
        <v>82</v>
      </c>
      <c r="AY943" s="25" t="s">
        <v>308</v>
      </c>
      <c r="BE943" s="214">
        <f t="shared" si="334"/>
        <v>0</v>
      </c>
      <c r="BF943" s="214">
        <f t="shared" si="335"/>
        <v>0</v>
      </c>
      <c r="BG943" s="214">
        <f t="shared" si="336"/>
        <v>0</v>
      </c>
      <c r="BH943" s="214">
        <f t="shared" si="337"/>
        <v>0</v>
      </c>
      <c r="BI943" s="214">
        <f t="shared" si="338"/>
        <v>0</v>
      </c>
      <c r="BJ943" s="25" t="s">
        <v>82</v>
      </c>
      <c r="BK943" s="214">
        <f t="shared" si="339"/>
        <v>0</v>
      </c>
      <c r="BL943" s="25" t="s">
        <v>375</v>
      </c>
      <c r="BM943" s="25" t="s">
        <v>11016</v>
      </c>
    </row>
    <row r="944" spans="2:65" s="1" customFormat="1" ht="22.5" customHeight="1">
      <c r="B944" s="42"/>
      <c r="C944" s="277" t="s">
        <v>11017</v>
      </c>
      <c r="D944" s="277" t="s">
        <v>1079</v>
      </c>
      <c r="E944" s="278" t="s">
        <v>10770</v>
      </c>
      <c r="F944" s="279" t="s">
        <v>10771</v>
      </c>
      <c r="G944" s="280" t="s">
        <v>5275</v>
      </c>
      <c r="H944" s="281">
        <v>10</v>
      </c>
      <c r="I944" s="282"/>
      <c r="J944" s="283">
        <f t="shared" si="330"/>
        <v>0</v>
      </c>
      <c r="K944" s="279" t="s">
        <v>21</v>
      </c>
      <c r="L944" s="284"/>
      <c r="M944" s="285" t="s">
        <v>21</v>
      </c>
      <c r="N944" s="286" t="s">
        <v>45</v>
      </c>
      <c r="O944" s="43"/>
      <c r="P944" s="212">
        <f t="shared" si="331"/>
        <v>0</v>
      </c>
      <c r="Q944" s="212">
        <v>0</v>
      </c>
      <c r="R944" s="212">
        <f t="shared" si="332"/>
        <v>0</v>
      </c>
      <c r="S944" s="212">
        <v>0</v>
      </c>
      <c r="T944" s="213">
        <f t="shared" si="333"/>
        <v>0</v>
      </c>
      <c r="AR944" s="25" t="s">
        <v>619</v>
      </c>
      <c r="AT944" s="25" t="s">
        <v>1079</v>
      </c>
      <c r="AU944" s="25" t="s">
        <v>82</v>
      </c>
      <c r="AY944" s="25" t="s">
        <v>308</v>
      </c>
      <c r="BE944" s="214">
        <f t="shared" si="334"/>
        <v>0</v>
      </c>
      <c r="BF944" s="214">
        <f t="shared" si="335"/>
        <v>0</v>
      </c>
      <c r="BG944" s="214">
        <f t="shared" si="336"/>
        <v>0</v>
      </c>
      <c r="BH944" s="214">
        <f t="shared" si="337"/>
        <v>0</v>
      </c>
      <c r="BI944" s="214">
        <f t="shared" si="338"/>
        <v>0</v>
      </c>
      <c r="BJ944" s="25" t="s">
        <v>82</v>
      </c>
      <c r="BK944" s="214">
        <f t="shared" si="339"/>
        <v>0</v>
      </c>
      <c r="BL944" s="25" t="s">
        <v>375</v>
      </c>
      <c r="BM944" s="25" t="s">
        <v>11018</v>
      </c>
    </row>
    <row r="945" spans="2:65" s="1" customFormat="1" ht="22.5" customHeight="1">
      <c r="B945" s="42"/>
      <c r="C945" s="277" t="s">
        <v>9981</v>
      </c>
      <c r="D945" s="277" t="s">
        <v>1079</v>
      </c>
      <c r="E945" s="278" t="s">
        <v>10784</v>
      </c>
      <c r="F945" s="279" t="s">
        <v>10785</v>
      </c>
      <c r="G945" s="280" t="s">
        <v>5275</v>
      </c>
      <c r="H945" s="281">
        <v>3</v>
      </c>
      <c r="I945" s="282"/>
      <c r="J945" s="283">
        <f t="shared" si="330"/>
        <v>0</v>
      </c>
      <c r="K945" s="279" t="s">
        <v>21</v>
      </c>
      <c r="L945" s="284"/>
      <c r="M945" s="285" t="s">
        <v>21</v>
      </c>
      <c r="N945" s="286" t="s">
        <v>45</v>
      </c>
      <c r="O945" s="43"/>
      <c r="P945" s="212">
        <f t="shared" si="331"/>
        <v>0</v>
      </c>
      <c r="Q945" s="212">
        <v>0</v>
      </c>
      <c r="R945" s="212">
        <f t="shared" si="332"/>
        <v>0</v>
      </c>
      <c r="S945" s="212">
        <v>0</v>
      </c>
      <c r="T945" s="213">
        <f t="shared" si="333"/>
        <v>0</v>
      </c>
      <c r="AR945" s="25" t="s">
        <v>619</v>
      </c>
      <c r="AT945" s="25" t="s">
        <v>1079</v>
      </c>
      <c r="AU945" s="25" t="s">
        <v>82</v>
      </c>
      <c r="AY945" s="25" t="s">
        <v>308</v>
      </c>
      <c r="BE945" s="214">
        <f t="shared" si="334"/>
        <v>0</v>
      </c>
      <c r="BF945" s="214">
        <f t="shared" si="335"/>
        <v>0</v>
      </c>
      <c r="BG945" s="214">
        <f t="shared" si="336"/>
        <v>0</v>
      </c>
      <c r="BH945" s="214">
        <f t="shared" si="337"/>
        <v>0</v>
      </c>
      <c r="BI945" s="214">
        <f t="shared" si="338"/>
        <v>0</v>
      </c>
      <c r="BJ945" s="25" t="s">
        <v>82</v>
      </c>
      <c r="BK945" s="214">
        <f t="shared" si="339"/>
        <v>0</v>
      </c>
      <c r="BL945" s="25" t="s">
        <v>375</v>
      </c>
      <c r="BM945" s="25" t="s">
        <v>11019</v>
      </c>
    </row>
    <row r="946" spans="2:65" s="1" customFormat="1" ht="22.5" customHeight="1">
      <c r="B946" s="42"/>
      <c r="C946" s="277" t="s">
        <v>11020</v>
      </c>
      <c r="D946" s="277" t="s">
        <v>1079</v>
      </c>
      <c r="E946" s="278" t="s">
        <v>11021</v>
      </c>
      <c r="F946" s="279" t="s">
        <v>11022</v>
      </c>
      <c r="G946" s="280" t="s">
        <v>5275</v>
      </c>
      <c r="H946" s="281">
        <v>68</v>
      </c>
      <c r="I946" s="282"/>
      <c r="J946" s="283">
        <f t="shared" si="330"/>
        <v>0</v>
      </c>
      <c r="K946" s="279" t="s">
        <v>21</v>
      </c>
      <c r="L946" s="284"/>
      <c r="M946" s="285" t="s">
        <v>21</v>
      </c>
      <c r="N946" s="286" t="s">
        <v>45</v>
      </c>
      <c r="O946" s="43"/>
      <c r="P946" s="212">
        <f t="shared" si="331"/>
        <v>0</v>
      </c>
      <c r="Q946" s="212">
        <v>0</v>
      </c>
      <c r="R946" s="212">
        <f t="shared" si="332"/>
        <v>0</v>
      </c>
      <c r="S946" s="212">
        <v>0</v>
      </c>
      <c r="T946" s="213">
        <f t="shared" si="333"/>
        <v>0</v>
      </c>
      <c r="AR946" s="25" t="s">
        <v>619</v>
      </c>
      <c r="AT946" s="25" t="s">
        <v>1079</v>
      </c>
      <c r="AU946" s="25" t="s">
        <v>82</v>
      </c>
      <c r="AY946" s="25" t="s">
        <v>308</v>
      </c>
      <c r="BE946" s="214">
        <f t="shared" si="334"/>
        <v>0</v>
      </c>
      <c r="BF946" s="214">
        <f t="shared" si="335"/>
        <v>0</v>
      </c>
      <c r="BG946" s="214">
        <f t="shared" si="336"/>
        <v>0</v>
      </c>
      <c r="BH946" s="214">
        <f t="shared" si="337"/>
        <v>0</v>
      </c>
      <c r="BI946" s="214">
        <f t="shared" si="338"/>
        <v>0</v>
      </c>
      <c r="BJ946" s="25" t="s">
        <v>82</v>
      </c>
      <c r="BK946" s="214">
        <f t="shared" si="339"/>
        <v>0</v>
      </c>
      <c r="BL946" s="25" t="s">
        <v>375</v>
      </c>
      <c r="BM946" s="25" t="s">
        <v>11023</v>
      </c>
    </row>
    <row r="947" spans="2:65" s="1" customFormat="1" ht="22.5" customHeight="1">
      <c r="B947" s="42"/>
      <c r="C947" s="277" t="s">
        <v>9984</v>
      </c>
      <c r="D947" s="277" t="s">
        <v>1079</v>
      </c>
      <c r="E947" s="278" t="s">
        <v>10805</v>
      </c>
      <c r="F947" s="279" t="s">
        <v>10806</v>
      </c>
      <c r="G947" s="280" t="s">
        <v>5275</v>
      </c>
      <c r="H947" s="281">
        <v>3</v>
      </c>
      <c r="I947" s="282"/>
      <c r="J947" s="283">
        <f t="shared" si="330"/>
        <v>0</v>
      </c>
      <c r="K947" s="279" t="s">
        <v>21</v>
      </c>
      <c r="L947" s="284"/>
      <c r="M947" s="285" t="s">
        <v>21</v>
      </c>
      <c r="N947" s="286" t="s">
        <v>45</v>
      </c>
      <c r="O947" s="43"/>
      <c r="P947" s="212">
        <f t="shared" si="331"/>
        <v>0</v>
      </c>
      <c r="Q947" s="212">
        <v>0</v>
      </c>
      <c r="R947" s="212">
        <f t="shared" si="332"/>
        <v>0</v>
      </c>
      <c r="S947" s="212">
        <v>0</v>
      </c>
      <c r="T947" s="213">
        <f t="shared" si="333"/>
        <v>0</v>
      </c>
      <c r="AR947" s="25" t="s">
        <v>619</v>
      </c>
      <c r="AT947" s="25" t="s">
        <v>1079</v>
      </c>
      <c r="AU947" s="25" t="s">
        <v>82</v>
      </c>
      <c r="AY947" s="25" t="s">
        <v>308</v>
      </c>
      <c r="BE947" s="214">
        <f t="shared" si="334"/>
        <v>0</v>
      </c>
      <c r="BF947" s="214">
        <f t="shared" si="335"/>
        <v>0</v>
      </c>
      <c r="BG947" s="214">
        <f t="shared" si="336"/>
        <v>0</v>
      </c>
      <c r="BH947" s="214">
        <f t="shared" si="337"/>
        <v>0</v>
      </c>
      <c r="BI947" s="214">
        <f t="shared" si="338"/>
        <v>0</v>
      </c>
      <c r="BJ947" s="25" t="s">
        <v>82</v>
      </c>
      <c r="BK947" s="214">
        <f t="shared" si="339"/>
        <v>0</v>
      </c>
      <c r="BL947" s="25" t="s">
        <v>375</v>
      </c>
      <c r="BM947" s="25" t="s">
        <v>11024</v>
      </c>
    </row>
    <row r="948" spans="2:65" s="1" customFormat="1" ht="31.5" customHeight="1">
      <c r="B948" s="42"/>
      <c r="C948" s="277" t="s">
        <v>11025</v>
      </c>
      <c r="D948" s="277" t="s">
        <v>1079</v>
      </c>
      <c r="E948" s="278" t="s">
        <v>11026</v>
      </c>
      <c r="F948" s="279" t="s">
        <v>10909</v>
      </c>
      <c r="G948" s="280" t="s">
        <v>5275</v>
      </c>
      <c r="H948" s="281">
        <v>16</v>
      </c>
      <c r="I948" s="282"/>
      <c r="J948" s="283">
        <f t="shared" si="330"/>
        <v>0</v>
      </c>
      <c r="K948" s="279" t="s">
        <v>21</v>
      </c>
      <c r="L948" s="284"/>
      <c r="M948" s="285" t="s">
        <v>21</v>
      </c>
      <c r="N948" s="286" t="s">
        <v>45</v>
      </c>
      <c r="O948" s="43"/>
      <c r="P948" s="212">
        <f t="shared" si="331"/>
        <v>0</v>
      </c>
      <c r="Q948" s="212">
        <v>0</v>
      </c>
      <c r="R948" s="212">
        <f t="shared" si="332"/>
        <v>0</v>
      </c>
      <c r="S948" s="212">
        <v>0</v>
      </c>
      <c r="T948" s="213">
        <f t="shared" si="333"/>
        <v>0</v>
      </c>
      <c r="AR948" s="25" t="s">
        <v>619</v>
      </c>
      <c r="AT948" s="25" t="s">
        <v>1079</v>
      </c>
      <c r="AU948" s="25" t="s">
        <v>82</v>
      </c>
      <c r="AY948" s="25" t="s">
        <v>308</v>
      </c>
      <c r="BE948" s="214">
        <f t="shared" si="334"/>
        <v>0</v>
      </c>
      <c r="BF948" s="214">
        <f t="shared" si="335"/>
        <v>0</v>
      </c>
      <c r="BG948" s="214">
        <f t="shared" si="336"/>
        <v>0</v>
      </c>
      <c r="BH948" s="214">
        <f t="shared" si="337"/>
        <v>0</v>
      </c>
      <c r="BI948" s="214">
        <f t="shared" si="338"/>
        <v>0</v>
      </c>
      <c r="BJ948" s="25" t="s">
        <v>82</v>
      </c>
      <c r="BK948" s="214">
        <f t="shared" si="339"/>
        <v>0</v>
      </c>
      <c r="BL948" s="25" t="s">
        <v>375</v>
      </c>
      <c r="BM948" s="25" t="s">
        <v>11027</v>
      </c>
    </row>
    <row r="949" spans="2:65" s="1" customFormat="1" ht="22.5" customHeight="1">
      <c r="B949" s="42"/>
      <c r="C949" s="277" t="s">
        <v>9987</v>
      </c>
      <c r="D949" s="277" t="s">
        <v>1079</v>
      </c>
      <c r="E949" s="278" t="s">
        <v>11028</v>
      </c>
      <c r="F949" s="279" t="s">
        <v>11029</v>
      </c>
      <c r="G949" s="280" t="s">
        <v>5275</v>
      </c>
      <c r="H949" s="281">
        <v>8</v>
      </c>
      <c r="I949" s="282"/>
      <c r="J949" s="283">
        <f t="shared" si="330"/>
        <v>0</v>
      </c>
      <c r="K949" s="279" t="s">
        <v>21</v>
      </c>
      <c r="L949" s="284"/>
      <c r="M949" s="285" t="s">
        <v>21</v>
      </c>
      <c r="N949" s="286" t="s">
        <v>45</v>
      </c>
      <c r="O949" s="43"/>
      <c r="P949" s="212">
        <f t="shared" si="331"/>
        <v>0</v>
      </c>
      <c r="Q949" s="212">
        <v>0</v>
      </c>
      <c r="R949" s="212">
        <f t="shared" si="332"/>
        <v>0</v>
      </c>
      <c r="S949" s="212">
        <v>0</v>
      </c>
      <c r="T949" s="213">
        <f t="shared" si="333"/>
        <v>0</v>
      </c>
      <c r="AR949" s="25" t="s">
        <v>619</v>
      </c>
      <c r="AT949" s="25" t="s">
        <v>1079</v>
      </c>
      <c r="AU949" s="25" t="s">
        <v>82</v>
      </c>
      <c r="AY949" s="25" t="s">
        <v>308</v>
      </c>
      <c r="BE949" s="214">
        <f t="shared" si="334"/>
        <v>0</v>
      </c>
      <c r="BF949" s="214">
        <f t="shared" si="335"/>
        <v>0</v>
      </c>
      <c r="BG949" s="214">
        <f t="shared" si="336"/>
        <v>0</v>
      </c>
      <c r="BH949" s="214">
        <f t="shared" si="337"/>
        <v>0</v>
      </c>
      <c r="BI949" s="214">
        <f t="shared" si="338"/>
        <v>0</v>
      </c>
      <c r="BJ949" s="25" t="s">
        <v>82</v>
      </c>
      <c r="BK949" s="214">
        <f t="shared" si="339"/>
        <v>0</v>
      </c>
      <c r="BL949" s="25" t="s">
        <v>375</v>
      </c>
      <c r="BM949" s="25" t="s">
        <v>11030</v>
      </c>
    </row>
    <row r="950" spans="2:65" s="1" customFormat="1" ht="22.5" customHeight="1">
      <c r="B950" s="42"/>
      <c r="C950" s="277" t="s">
        <v>11031</v>
      </c>
      <c r="D950" s="277" t="s">
        <v>1079</v>
      </c>
      <c r="E950" s="278" t="s">
        <v>10949</v>
      </c>
      <c r="F950" s="279" t="s">
        <v>10950</v>
      </c>
      <c r="G950" s="280" t="s">
        <v>5275</v>
      </c>
      <c r="H950" s="281">
        <v>6</v>
      </c>
      <c r="I950" s="282"/>
      <c r="J950" s="283">
        <f t="shared" si="330"/>
        <v>0</v>
      </c>
      <c r="K950" s="279" t="s">
        <v>21</v>
      </c>
      <c r="L950" s="284"/>
      <c r="M950" s="285" t="s">
        <v>21</v>
      </c>
      <c r="N950" s="286" t="s">
        <v>45</v>
      </c>
      <c r="O950" s="43"/>
      <c r="P950" s="212">
        <f t="shared" si="331"/>
        <v>0</v>
      </c>
      <c r="Q950" s="212">
        <v>0</v>
      </c>
      <c r="R950" s="212">
        <f t="shared" si="332"/>
        <v>0</v>
      </c>
      <c r="S950" s="212">
        <v>0</v>
      </c>
      <c r="T950" s="213">
        <f t="shared" si="333"/>
        <v>0</v>
      </c>
      <c r="AR950" s="25" t="s">
        <v>619</v>
      </c>
      <c r="AT950" s="25" t="s">
        <v>1079</v>
      </c>
      <c r="AU950" s="25" t="s">
        <v>82</v>
      </c>
      <c r="AY950" s="25" t="s">
        <v>308</v>
      </c>
      <c r="BE950" s="214">
        <f t="shared" si="334"/>
        <v>0</v>
      </c>
      <c r="BF950" s="214">
        <f t="shared" si="335"/>
        <v>0</v>
      </c>
      <c r="BG950" s="214">
        <f t="shared" si="336"/>
        <v>0</v>
      </c>
      <c r="BH950" s="214">
        <f t="shared" si="337"/>
        <v>0</v>
      </c>
      <c r="BI950" s="214">
        <f t="shared" si="338"/>
        <v>0</v>
      </c>
      <c r="BJ950" s="25" t="s">
        <v>82</v>
      </c>
      <c r="BK950" s="214">
        <f t="shared" si="339"/>
        <v>0</v>
      </c>
      <c r="BL950" s="25" t="s">
        <v>375</v>
      </c>
      <c r="BM950" s="25" t="s">
        <v>11032</v>
      </c>
    </row>
    <row r="951" spans="2:65" s="1" customFormat="1" ht="31.5" customHeight="1">
      <c r="B951" s="42"/>
      <c r="C951" s="277" t="s">
        <v>9990</v>
      </c>
      <c r="D951" s="277" t="s">
        <v>1079</v>
      </c>
      <c r="E951" s="278" t="s">
        <v>10952</v>
      </c>
      <c r="F951" s="279" t="s">
        <v>10953</v>
      </c>
      <c r="G951" s="280" t="s">
        <v>5275</v>
      </c>
      <c r="H951" s="281">
        <v>2</v>
      </c>
      <c r="I951" s="282"/>
      <c r="J951" s="283">
        <f t="shared" si="330"/>
        <v>0</v>
      </c>
      <c r="K951" s="279" t="s">
        <v>21</v>
      </c>
      <c r="L951" s="284"/>
      <c r="M951" s="285" t="s">
        <v>21</v>
      </c>
      <c r="N951" s="286" t="s">
        <v>45</v>
      </c>
      <c r="O951" s="43"/>
      <c r="P951" s="212">
        <f t="shared" si="331"/>
        <v>0</v>
      </c>
      <c r="Q951" s="212">
        <v>0</v>
      </c>
      <c r="R951" s="212">
        <f t="shared" si="332"/>
        <v>0</v>
      </c>
      <c r="S951" s="212">
        <v>0</v>
      </c>
      <c r="T951" s="213">
        <f t="shared" si="333"/>
        <v>0</v>
      </c>
      <c r="AR951" s="25" t="s">
        <v>619</v>
      </c>
      <c r="AT951" s="25" t="s">
        <v>1079</v>
      </c>
      <c r="AU951" s="25" t="s">
        <v>82</v>
      </c>
      <c r="AY951" s="25" t="s">
        <v>308</v>
      </c>
      <c r="BE951" s="214">
        <f t="shared" si="334"/>
        <v>0</v>
      </c>
      <c r="BF951" s="214">
        <f t="shared" si="335"/>
        <v>0</v>
      </c>
      <c r="BG951" s="214">
        <f t="shared" si="336"/>
        <v>0</v>
      </c>
      <c r="BH951" s="214">
        <f t="shared" si="337"/>
        <v>0</v>
      </c>
      <c r="BI951" s="214">
        <f t="shared" si="338"/>
        <v>0</v>
      </c>
      <c r="BJ951" s="25" t="s">
        <v>82</v>
      </c>
      <c r="BK951" s="214">
        <f t="shared" si="339"/>
        <v>0</v>
      </c>
      <c r="BL951" s="25" t="s">
        <v>375</v>
      </c>
      <c r="BM951" s="25" t="s">
        <v>11033</v>
      </c>
    </row>
    <row r="952" spans="2:65" s="1" customFormat="1" ht="22.5" customHeight="1">
      <c r="B952" s="42"/>
      <c r="C952" s="277" t="s">
        <v>11034</v>
      </c>
      <c r="D952" s="277" t="s">
        <v>1079</v>
      </c>
      <c r="E952" s="278" t="s">
        <v>10955</v>
      </c>
      <c r="F952" s="279" t="s">
        <v>10956</v>
      </c>
      <c r="G952" s="280" t="s">
        <v>5275</v>
      </c>
      <c r="H952" s="281">
        <v>2</v>
      </c>
      <c r="I952" s="282"/>
      <c r="J952" s="283">
        <f t="shared" si="330"/>
        <v>0</v>
      </c>
      <c r="K952" s="279" t="s">
        <v>21</v>
      </c>
      <c r="L952" s="284"/>
      <c r="M952" s="285" t="s">
        <v>21</v>
      </c>
      <c r="N952" s="286" t="s">
        <v>45</v>
      </c>
      <c r="O952" s="43"/>
      <c r="P952" s="212">
        <f t="shared" si="331"/>
        <v>0</v>
      </c>
      <c r="Q952" s="212">
        <v>0</v>
      </c>
      <c r="R952" s="212">
        <f t="shared" si="332"/>
        <v>0</v>
      </c>
      <c r="S952" s="212">
        <v>0</v>
      </c>
      <c r="T952" s="213">
        <f t="shared" si="333"/>
        <v>0</v>
      </c>
      <c r="AR952" s="25" t="s">
        <v>619</v>
      </c>
      <c r="AT952" s="25" t="s">
        <v>1079</v>
      </c>
      <c r="AU952" s="25" t="s">
        <v>82</v>
      </c>
      <c r="AY952" s="25" t="s">
        <v>308</v>
      </c>
      <c r="BE952" s="214">
        <f t="shared" si="334"/>
        <v>0</v>
      </c>
      <c r="BF952" s="214">
        <f t="shared" si="335"/>
        <v>0</v>
      </c>
      <c r="BG952" s="214">
        <f t="shared" si="336"/>
        <v>0</v>
      </c>
      <c r="BH952" s="214">
        <f t="shared" si="337"/>
        <v>0</v>
      </c>
      <c r="BI952" s="214">
        <f t="shared" si="338"/>
        <v>0</v>
      </c>
      <c r="BJ952" s="25" t="s">
        <v>82</v>
      </c>
      <c r="BK952" s="214">
        <f t="shared" si="339"/>
        <v>0</v>
      </c>
      <c r="BL952" s="25" t="s">
        <v>375</v>
      </c>
      <c r="BM952" s="25" t="s">
        <v>11035</v>
      </c>
    </row>
    <row r="953" spans="2:65" s="1" customFormat="1" ht="22.5" customHeight="1">
      <c r="B953" s="42"/>
      <c r="C953" s="277" t="s">
        <v>9993</v>
      </c>
      <c r="D953" s="277" t="s">
        <v>1079</v>
      </c>
      <c r="E953" s="278" t="s">
        <v>10830</v>
      </c>
      <c r="F953" s="279" t="s">
        <v>10831</v>
      </c>
      <c r="G953" s="280" t="s">
        <v>5275</v>
      </c>
      <c r="H953" s="281">
        <v>1</v>
      </c>
      <c r="I953" s="282"/>
      <c r="J953" s="283">
        <f t="shared" si="330"/>
        <v>0</v>
      </c>
      <c r="K953" s="279" t="s">
        <v>21</v>
      </c>
      <c r="L953" s="284"/>
      <c r="M953" s="285" t="s">
        <v>21</v>
      </c>
      <c r="N953" s="286" t="s">
        <v>45</v>
      </c>
      <c r="O953" s="43"/>
      <c r="P953" s="212">
        <f t="shared" si="331"/>
        <v>0</v>
      </c>
      <c r="Q953" s="212">
        <v>0</v>
      </c>
      <c r="R953" s="212">
        <f t="shared" si="332"/>
        <v>0</v>
      </c>
      <c r="S953" s="212">
        <v>0</v>
      </c>
      <c r="T953" s="213">
        <f t="shared" si="333"/>
        <v>0</v>
      </c>
      <c r="AR953" s="25" t="s">
        <v>619</v>
      </c>
      <c r="AT953" s="25" t="s">
        <v>1079</v>
      </c>
      <c r="AU953" s="25" t="s">
        <v>82</v>
      </c>
      <c r="AY953" s="25" t="s">
        <v>308</v>
      </c>
      <c r="BE953" s="214">
        <f t="shared" si="334"/>
        <v>0</v>
      </c>
      <c r="BF953" s="214">
        <f t="shared" si="335"/>
        <v>0</v>
      </c>
      <c r="BG953" s="214">
        <f t="shared" si="336"/>
        <v>0</v>
      </c>
      <c r="BH953" s="214">
        <f t="shared" si="337"/>
        <v>0</v>
      </c>
      <c r="BI953" s="214">
        <f t="shared" si="338"/>
        <v>0</v>
      </c>
      <c r="BJ953" s="25" t="s">
        <v>82</v>
      </c>
      <c r="BK953" s="214">
        <f t="shared" si="339"/>
        <v>0</v>
      </c>
      <c r="BL953" s="25" t="s">
        <v>375</v>
      </c>
      <c r="BM953" s="25" t="s">
        <v>11036</v>
      </c>
    </row>
    <row r="954" spans="2:65" s="1" customFormat="1" ht="31.5" customHeight="1">
      <c r="B954" s="42"/>
      <c r="C954" s="277" t="s">
        <v>11037</v>
      </c>
      <c r="D954" s="277" t="s">
        <v>1079</v>
      </c>
      <c r="E954" s="278" t="s">
        <v>11038</v>
      </c>
      <c r="F954" s="279" t="s">
        <v>11039</v>
      </c>
      <c r="G954" s="280" t="s">
        <v>5275</v>
      </c>
      <c r="H954" s="281">
        <v>1</v>
      </c>
      <c r="I954" s="282"/>
      <c r="J954" s="283">
        <f t="shared" si="330"/>
        <v>0</v>
      </c>
      <c r="K954" s="279" t="s">
        <v>21</v>
      </c>
      <c r="L954" s="284"/>
      <c r="M954" s="285" t="s">
        <v>21</v>
      </c>
      <c r="N954" s="286" t="s">
        <v>45</v>
      </c>
      <c r="O954" s="43"/>
      <c r="P954" s="212">
        <f t="shared" si="331"/>
        <v>0</v>
      </c>
      <c r="Q954" s="212">
        <v>0</v>
      </c>
      <c r="R954" s="212">
        <f t="shared" si="332"/>
        <v>0</v>
      </c>
      <c r="S954" s="212">
        <v>0</v>
      </c>
      <c r="T954" s="213">
        <f t="shared" si="333"/>
        <v>0</v>
      </c>
      <c r="AR954" s="25" t="s">
        <v>619</v>
      </c>
      <c r="AT954" s="25" t="s">
        <v>1079</v>
      </c>
      <c r="AU954" s="25" t="s">
        <v>82</v>
      </c>
      <c r="AY954" s="25" t="s">
        <v>308</v>
      </c>
      <c r="BE954" s="214">
        <f t="shared" si="334"/>
        <v>0</v>
      </c>
      <c r="BF954" s="214">
        <f t="shared" si="335"/>
        <v>0</v>
      </c>
      <c r="BG954" s="214">
        <f t="shared" si="336"/>
        <v>0</v>
      </c>
      <c r="BH954" s="214">
        <f t="shared" si="337"/>
        <v>0</v>
      </c>
      <c r="BI954" s="214">
        <f t="shared" si="338"/>
        <v>0</v>
      </c>
      <c r="BJ954" s="25" t="s">
        <v>82</v>
      </c>
      <c r="BK954" s="214">
        <f t="shared" si="339"/>
        <v>0</v>
      </c>
      <c r="BL954" s="25" t="s">
        <v>375</v>
      </c>
      <c r="BM954" s="25" t="s">
        <v>11040</v>
      </c>
    </row>
    <row r="955" spans="2:65" s="1" customFormat="1" ht="31.5" customHeight="1">
      <c r="B955" s="42"/>
      <c r="C955" s="277" t="s">
        <v>9996</v>
      </c>
      <c r="D955" s="277" t="s">
        <v>1079</v>
      </c>
      <c r="E955" s="278" t="s">
        <v>11041</v>
      </c>
      <c r="F955" s="279" t="s">
        <v>11042</v>
      </c>
      <c r="G955" s="280" t="s">
        <v>5275</v>
      </c>
      <c r="H955" s="281">
        <v>1</v>
      </c>
      <c r="I955" s="282"/>
      <c r="J955" s="283">
        <f t="shared" si="330"/>
        <v>0</v>
      </c>
      <c r="K955" s="279" t="s">
        <v>21</v>
      </c>
      <c r="L955" s="284"/>
      <c r="M955" s="285" t="s">
        <v>21</v>
      </c>
      <c r="N955" s="286" t="s">
        <v>45</v>
      </c>
      <c r="O955" s="43"/>
      <c r="P955" s="212">
        <f t="shared" si="331"/>
        <v>0</v>
      </c>
      <c r="Q955" s="212">
        <v>0</v>
      </c>
      <c r="R955" s="212">
        <f t="shared" si="332"/>
        <v>0</v>
      </c>
      <c r="S955" s="212">
        <v>0</v>
      </c>
      <c r="T955" s="213">
        <f t="shared" si="333"/>
        <v>0</v>
      </c>
      <c r="AR955" s="25" t="s">
        <v>619</v>
      </c>
      <c r="AT955" s="25" t="s">
        <v>1079</v>
      </c>
      <c r="AU955" s="25" t="s">
        <v>82</v>
      </c>
      <c r="AY955" s="25" t="s">
        <v>308</v>
      </c>
      <c r="BE955" s="214">
        <f t="shared" si="334"/>
        <v>0</v>
      </c>
      <c r="BF955" s="214">
        <f t="shared" si="335"/>
        <v>0</v>
      </c>
      <c r="BG955" s="214">
        <f t="shared" si="336"/>
        <v>0</v>
      </c>
      <c r="BH955" s="214">
        <f t="shared" si="337"/>
        <v>0</v>
      </c>
      <c r="BI955" s="214">
        <f t="shared" si="338"/>
        <v>0</v>
      </c>
      <c r="BJ955" s="25" t="s">
        <v>82</v>
      </c>
      <c r="BK955" s="214">
        <f t="shared" si="339"/>
        <v>0</v>
      </c>
      <c r="BL955" s="25" t="s">
        <v>375</v>
      </c>
      <c r="BM955" s="25" t="s">
        <v>11043</v>
      </c>
    </row>
    <row r="956" spans="2:65" s="1" customFormat="1" ht="22.5" customHeight="1">
      <c r="B956" s="42"/>
      <c r="C956" s="277" t="s">
        <v>11044</v>
      </c>
      <c r="D956" s="277" t="s">
        <v>1079</v>
      </c>
      <c r="E956" s="278" t="s">
        <v>11045</v>
      </c>
      <c r="F956" s="279" t="s">
        <v>10873</v>
      </c>
      <c r="G956" s="280" t="s">
        <v>5275</v>
      </c>
      <c r="H956" s="281">
        <v>1</v>
      </c>
      <c r="I956" s="282"/>
      <c r="J956" s="283">
        <f t="shared" si="330"/>
        <v>0</v>
      </c>
      <c r="K956" s="279" t="s">
        <v>21</v>
      </c>
      <c r="L956" s="284"/>
      <c r="M956" s="285" t="s">
        <v>21</v>
      </c>
      <c r="N956" s="286" t="s">
        <v>45</v>
      </c>
      <c r="O956" s="43"/>
      <c r="P956" s="212">
        <f t="shared" si="331"/>
        <v>0</v>
      </c>
      <c r="Q956" s="212">
        <v>0</v>
      </c>
      <c r="R956" s="212">
        <f t="shared" si="332"/>
        <v>0</v>
      </c>
      <c r="S956" s="212">
        <v>0</v>
      </c>
      <c r="T956" s="213">
        <f t="shared" si="333"/>
        <v>0</v>
      </c>
      <c r="AR956" s="25" t="s">
        <v>619</v>
      </c>
      <c r="AT956" s="25" t="s">
        <v>1079</v>
      </c>
      <c r="AU956" s="25" t="s">
        <v>82</v>
      </c>
      <c r="AY956" s="25" t="s">
        <v>308</v>
      </c>
      <c r="BE956" s="214">
        <f t="shared" si="334"/>
        <v>0</v>
      </c>
      <c r="BF956" s="214">
        <f t="shared" si="335"/>
        <v>0</v>
      </c>
      <c r="BG956" s="214">
        <f t="shared" si="336"/>
        <v>0</v>
      </c>
      <c r="BH956" s="214">
        <f t="shared" si="337"/>
        <v>0</v>
      </c>
      <c r="BI956" s="214">
        <f t="shared" si="338"/>
        <v>0</v>
      </c>
      <c r="BJ956" s="25" t="s">
        <v>82</v>
      </c>
      <c r="BK956" s="214">
        <f t="shared" si="339"/>
        <v>0</v>
      </c>
      <c r="BL956" s="25" t="s">
        <v>375</v>
      </c>
      <c r="BM956" s="25" t="s">
        <v>11046</v>
      </c>
    </row>
    <row r="957" spans="2:65" s="1" customFormat="1" ht="22.5" customHeight="1">
      <c r="B957" s="42"/>
      <c r="C957" s="203" t="s">
        <v>9999</v>
      </c>
      <c r="D957" s="203" t="s">
        <v>311</v>
      </c>
      <c r="E957" s="204" t="s">
        <v>10875</v>
      </c>
      <c r="F957" s="205" t="s">
        <v>10876</v>
      </c>
      <c r="G957" s="206" t="s">
        <v>8882</v>
      </c>
      <c r="H957" s="207">
        <v>52</v>
      </c>
      <c r="I957" s="208"/>
      <c r="J957" s="209">
        <f t="shared" si="330"/>
        <v>0</v>
      </c>
      <c r="K957" s="205" t="s">
        <v>21</v>
      </c>
      <c r="L957" s="62"/>
      <c r="M957" s="210" t="s">
        <v>21</v>
      </c>
      <c r="N957" s="211" t="s">
        <v>45</v>
      </c>
      <c r="O957" s="43"/>
      <c r="P957" s="212">
        <f t="shared" si="331"/>
        <v>0</v>
      </c>
      <c r="Q957" s="212">
        <v>0</v>
      </c>
      <c r="R957" s="212">
        <f t="shared" si="332"/>
        <v>0</v>
      </c>
      <c r="S957" s="212">
        <v>0</v>
      </c>
      <c r="T957" s="213">
        <f t="shared" si="333"/>
        <v>0</v>
      </c>
      <c r="AR957" s="25" t="s">
        <v>375</v>
      </c>
      <c r="AT957" s="25" t="s">
        <v>311</v>
      </c>
      <c r="AU957" s="25" t="s">
        <v>82</v>
      </c>
      <c r="AY957" s="25" t="s">
        <v>308</v>
      </c>
      <c r="BE957" s="214">
        <f t="shared" si="334"/>
        <v>0</v>
      </c>
      <c r="BF957" s="214">
        <f t="shared" si="335"/>
        <v>0</v>
      </c>
      <c r="BG957" s="214">
        <f t="shared" si="336"/>
        <v>0</v>
      </c>
      <c r="BH957" s="214">
        <f t="shared" si="337"/>
        <v>0</v>
      </c>
      <c r="BI957" s="214">
        <f t="shared" si="338"/>
        <v>0</v>
      </c>
      <c r="BJ957" s="25" t="s">
        <v>82</v>
      </c>
      <c r="BK957" s="214">
        <f t="shared" si="339"/>
        <v>0</v>
      </c>
      <c r="BL957" s="25" t="s">
        <v>375</v>
      </c>
      <c r="BM957" s="25" t="s">
        <v>11047</v>
      </c>
    </row>
    <row r="958" spans="2:65" s="1" customFormat="1" ht="22.5" customHeight="1">
      <c r="B958" s="42"/>
      <c r="C958" s="203" t="s">
        <v>11048</v>
      </c>
      <c r="D958" s="203" t="s">
        <v>311</v>
      </c>
      <c r="E958" s="204" t="s">
        <v>10879</v>
      </c>
      <c r="F958" s="205" t="s">
        <v>10880</v>
      </c>
      <c r="G958" s="206" t="s">
        <v>8882</v>
      </c>
      <c r="H958" s="207">
        <v>8</v>
      </c>
      <c r="I958" s="208"/>
      <c r="J958" s="209">
        <f t="shared" si="330"/>
        <v>0</v>
      </c>
      <c r="K958" s="205" t="s">
        <v>21</v>
      </c>
      <c r="L958" s="62"/>
      <c r="M958" s="210" t="s">
        <v>21</v>
      </c>
      <c r="N958" s="211" t="s">
        <v>45</v>
      </c>
      <c r="O958" s="43"/>
      <c r="P958" s="212">
        <f t="shared" si="331"/>
        <v>0</v>
      </c>
      <c r="Q958" s="212">
        <v>0</v>
      </c>
      <c r="R958" s="212">
        <f t="shared" si="332"/>
        <v>0</v>
      </c>
      <c r="S958" s="212">
        <v>0</v>
      </c>
      <c r="T958" s="213">
        <f t="shared" si="333"/>
        <v>0</v>
      </c>
      <c r="AR958" s="25" t="s">
        <v>375</v>
      </c>
      <c r="AT958" s="25" t="s">
        <v>311</v>
      </c>
      <c r="AU958" s="25" t="s">
        <v>82</v>
      </c>
      <c r="AY958" s="25" t="s">
        <v>308</v>
      </c>
      <c r="BE958" s="214">
        <f t="shared" si="334"/>
        <v>0</v>
      </c>
      <c r="BF958" s="214">
        <f t="shared" si="335"/>
        <v>0</v>
      </c>
      <c r="BG958" s="214">
        <f t="shared" si="336"/>
        <v>0</v>
      </c>
      <c r="BH958" s="214">
        <f t="shared" si="337"/>
        <v>0</v>
      </c>
      <c r="BI958" s="214">
        <f t="shared" si="338"/>
        <v>0</v>
      </c>
      <c r="BJ958" s="25" t="s">
        <v>82</v>
      </c>
      <c r="BK958" s="214">
        <f t="shared" si="339"/>
        <v>0</v>
      </c>
      <c r="BL958" s="25" t="s">
        <v>375</v>
      </c>
      <c r="BM958" s="25" t="s">
        <v>11049</v>
      </c>
    </row>
    <row r="959" spans="2:65" s="1" customFormat="1" ht="22.5" customHeight="1">
      <c r="B959" s="42"/>
      <c r="C959" s="203" t="s">
        <v>2632</v>
      </c>
      <c r="D959" s="203" t="s">
        <v>311</v>
      </c>
      <c r="E959" s="204" t="s">
        <v>10882</v>
      </c>
      <c r="F959" s="205" t="s">
        <v>10883</v>
      </c>
      <c r="G959" s="206" t="s">
        <v>8882</v>
      </c>
      <c r="H959" s="207">
        <v>5</v>
      </c>
      <c r="I959" s="208"/>
      <c r="J959" s="209">
        <f t="shared" si="330"/>
        <v>0</v>
      </c>
      <c r="K959" s="205" t="s">
        <v>21</v>
      </c>
      <c r="L959" s="62"/>
      <c r="M959" s="210" t="s">
        <v>21</v>
      </c>
      <c r="N959" s="211" t="s">
        <v>45</v>
      </c>
      <c r="O959" s="43"/>
      <c r="P959" s="212">
        <f t="shared" si="331"/>
        <v>0</v>
      </c>
      <c r="Q959" s="212">
        <v>0</v>
      </c>
      <c r="R959" s="212">
        <f t="shared" si="332"/>
        <v>0</v>
      </c>
      <c r="S959" s="212">
        <v>0</v>
      </c>
      <c r="T959" s="213">
        <f t="shared" si="333"/>
        <v>0</v>
      </c>
      <c r="AR959" s="25" t="s">
        <v>375</v>
      </c>
      <c r="AT959" s="25" t="s">
        <v>311</v>
      </c>
      <c r="AU959" s="25" t="s">
        <v>82</v>
      </c>
      <c r="AY959" s="25" t="s">
        <v>308</v>
      </c>
      <c r="BE959" s="214">
        <f t="shared" si="334"/>
        <v>0</v>
      </c>
      <c r="BF959" s="214">
        <f t="shared" si="335"/>
        <v>0</v>
      </c>
      <c r="BG959" s="214">
        <f t="shared" si="336"/>
        <v>0</v>
      </c>
      <c r="BH959" s="214">
        <f t="shared" si="337"/>
        <v>0</v>
      </c>
      <c r="BI959" s="214">
        <f t="shared" si="338"/>
        <v>0</v>
      </c>
      <c r="BJ959" s="25" t="s">
        <v>82</v>
      </c>
      <c r="BK959" s="214">
        <f t="shared" si="339"/>
        <v>0</v>
      </c>
      <c r="BL959" s="25" t="s">
        <v>375</v>
      </c>
      <c r="BM959" s="25" t="s">
        <v>11050</v>
      </c>
    </row>
    <row r="960" spans="2:65" s="1" customFormat="1" ht="22.5" customHeight="1">
      <c r="B960" s="42"/>
      <c r="C960" s="203" t="s">
        <v>2657</v>
      </c>
      <c r="D960" s="203" t="s">
        <v>311</v>
      </c>
      <c r="E960" s="204" t="s">
        <v>10886</v>
      </c>
      <c r="F960" s="205" t="s">
        <v>10887</v>
      </c>
      <c r="G960" s="206" t="s">
        <v>8882</v>
      </c>
      <c r="H960" s="207">
        <v>34</v>
      </c>
      <c r="I960" s="208"/>
      <c r="J960" s="209">
        <f t="shared" si="330"/>
        <v>0</v>
      </c>
      <c r="K960" s="205" t="s">
        <v>21</v>
      </c>
      <c r="L960" s="62"/>
      <c r="M960" s="210" t="s">
        <v>21</v>
      </c>
      <c r="N960" s="211" t="s">
        <v>45</v>
      </c>
      <c r="O960" s="43"/>
      <c r="P960" s="212">
        <f t="shared" si="331"/>
        <v>0</v>
      </c>
      <c r="Q960" s="212">
        <v>0</v>
      </c>
      <c r="R960" s="212">
        <f t="shared" si="332"/>
        <v>0</v>
      </c>
      <c r="S960" s="212">
        <v>0</v>
      </c>
      <c r="T960" s="213">
        <f t="shared" si="333"/>
        <v>0</v>
      </c>
      <c r="AR960" s="25" t="s">
        <v>375</v>
      </c>
      <c r="AT960" s="25" t="s">
        <v>311</v>
      </c>
      <c r="AU960" s="25" t="s">
        <v>82</v>
      </c>
      <c r="AY960" s="25" t="s">
        <v>308</v>
      </c>
      <c r="BE960" s="214">
        <f t="shared" si="334"/>
        <v>0</v>
      </c>
      <c r="BF960" s="214">
        <f t="shared" si="335"/>
        <v>0</v>
      </c>
      <c r="BG960" s="214">
        <f t="shared" si="336"/>
        <v>0</v>
      </c>
      <c r="BH960" s="214">
        <f t="shared" si="337"/>
        <v>0</v>
      </c>
      <c r="BI960" s="214">
        <f t="shared" si="338"/>
        <v>0</v>
      </c>
      <c r="BJ960" s="25" t="s">
        <v>82</v>
      </c>
      <c r="BK960" s="214">
        <f t="shared" si="339"/>
        <v>0</v>
      </c>
      <c r="BL960" s="25" t="s">
        <v>375</v>
      </c>
      <c r="BM960" s="25" t="s">
        <v>11051</v>
      </c>
    </row>
    <row r="961" spans="2:65" s="1" customFormat="1" ht="22.5" customHeight="1">
      <c r="B961" s="42"/>
      <c r="C961" s="203" t="s">
        <v>5231</v>
      </c>
      <c r="D961" s="203" t="s">
        <v>311</v>
      </c>
      <c r="E961" s="204" t="s">
        <v>10889</v>
      </c>
      <c r="F961" s="205" t="s">
        <v>10890</v>
      </c>
      <c r="G961" s="206" t="s">
        <v>8882</v>
      </c>
      <c r="H961" s="207">
        <v>4</v>
      </c>
      <c r="I961" s="208"/>
      <c r="J961" s="209">
        <f t="shared" si="330"/>
        <v>0</v>
      </c>
      <c r="K961" s="205" t="s">
        <v>21</v>
      </c>
      <c r="L961" s="62"/>
      <c r="M961" s="210" t="s">
        <v>21</v>
      </c>
      <c r="N961" s="211" t="s">
        <v>45</v>
      </c>
      <c r="O961" s="43"/>
      <c r="P961" s="212">
        <f t="shared" si="331"/>
        <v>0</v>
      </c>
      <c r="Q961" s="212">
        <v>0</v>
      </c>
      <c r="R961" s="212">
        <f t="shared" si="332"/>
        <v>0</v>
      </c>
      <c r="S961" s="212">
        <v>0</v>
      </c>
      <c r="T961" s="213">
        <f t="shared" si="333"/>
        <v>0</v>
      </c>
      <c r="AR961" s="25" t="s">
        <v>375</v>
      </c>
      <c r="AT961" s="25" t="s">
        <v>311</v>
      </c>
      <c r="AU961" s="25" t="s">
        <v>82</v>
      </c>
      <c r="AY961" s="25" t="s">
        <v>308</v>
      </c>
      <c r="BE961" s="214">
        <f t="shared" si="334"/>
        <v>0</v>
      </c>
      <c r="BF961" s="214">
        <f t="shared" si="335"/>
        <v>0</v>
      </c>
      <c r="BG961" s="214">
        <f t="shared" si="336"/>
        <v>0</v>
      </c>
      <c r="BH961" s="214">
        <f t="shared" si="337"/>
        <v>0</v>
      </c>
      <c r="BI961" s="214">
        <f t="shared" si="338"/>
        <v>0</v>
      </c>
      <c r="BJ961" s="25" t="s">
        <v>82</v>
      </c>
      <c r="BK961" s="214">
        <f t="shared" si="339"/>
        <v>0</v>
      </c>
      <c r="BL961" s="25" t="s">
        <v>375</v>
      </c>
      <c r="BM961" s="25" t="s">
        <v>11052</v>
      </c>
    </row>
    <row r="962" spans="2:65" s="11" customFormat="1" ht="37.35" customHeight="1">
      <c r="B962" s="186"/>
      <c r="C962" s="187"/>
      <c r="D962" s="200" t="s">
        <v>73</v>
      </c>
      <c r="E962" s="296" t="s">
        <v>11053</v>
      </c>
      <c r="F962" s="296" t="s">
        <v>11054</v>
      </c>
      <c r="G962" s="187"/>
      <c r="H962" s="187"/>
      <c r="I962" s="190"/>
      <c r="J962" s="297">
        <f>BK962</f>
        <v>0</v>
      </c>
      <c r="K962" s="187"/>
      <c r="L962" s="192"/>
      <c r="M962" s="193"/>
      <c r="N962" s="194"/>
      <c r="O962" s="194"/>
      <c r="P962" s="195">
        <f>SUM(P963:P998)</f>
        <v>0</v>
      </c>
      <c r="Q962" s="194"/>
      <c r="R962" s="195">
        <f>SUM(R963:R998)</f>
        <v>0</v>
      </c>
      <c r="S962" s="194"/>
      <c r="T962" s="196">
        <f>SUM(T963:T998)</f>
        <v>0</v>
      </c>
      <c r="AR962" s="197" t="s">
        <v>84</v>
      </c>
      <c r="AT962" s="198" t="s">
        <v>73</v>
      </c>
      <c r="AU962" s="198" t="s">
        <v>74</v>
      </c>
      <c r="AY962" s="197" t="s">
        <v>308</v>
      </c>
      <c r="BK962" s="199">
        <f>SUM(BK963:BK998)</f>
        <v>0</v>
      </c>
    </row>
    <row r="963" spans="2:65" s="1" customFormat="1" ht="22.5" customHeight="1">
      <c r="B963" s="42"/>
      <c r="C963" s="277" t="s">
        <v>11055</v>
      </c>
      <c r="D963" s="277" t="s">
        <v>1079</v>
      </c>
      <c r="E963" s="278" t="s">
        <v>10623</v>
      </c>
      <c r="F963" s="279" t="s">
        <v>10624</v>
      </c>
      <c r="G963" s="280" t="s">
        <v>5275</v>
      </c>
      <c r="H963" s="281">
        <v>5</v>
      </c>
      <c r="I963" s="282"/>
      <c r="J963" s="283">
        <f t="shared" ref="J963:J998" si="340">ROUND(I963*H963,2)</f>
        <v>0</v>
      </c>
      <c r="K963" s="279" t="s">
        <v>21</v>
      </c>
      <c r="L963" s="284"/>
      <c r="M963" s="285" t="s">
        <v>21</v>
      </c>
      <c r="N963" s="286" t="s">
        <v>45</v>
      </c>
      <c r="O963" s="43"/>
      <c r="P963" s="212">
        <f t="shared" ref="P963:P998" si="341">O963*H963</f>
        <v>0</v>
      </c>
      <c r="Q963" s="212">
        <v>0</v>
      </c>
      <c r="R963" s="212">
        <f t="shared" ref="R963:R998" si="342">Q963*H963</f>
        <v>0</v>
      </c>
      <c r="S963" s="212">
        <v>0</v>
      </c>
      <c r="T963" s="213">
        <f t="shared" ref="T963:T998" si="343">S963*H963</f>
        <v>0</v>
      </c>
      <c r="AR963" s="25" t="s">
        <v>619</v>
      </c>
      <c r="AT963" s="25" t="s">
        <v>1079</v>
      </c>
      <c r="AU963" s="25" t="s">
        <v>82</v>
      </c>
      <c r="AY963" s="25" t="s">
        <v>308</v>
      </c>
      <c r="BE963" s="214">
        <f t="shared" ref="BE963:BE998" si="344">IF(N963="základní",J963,0)</f>
        <v>0</v>
      </c>
      <c r="BF963" s="214">
        <f t="shared" ref="BF963:BF998" si="345">IF(N963="snížená",J963,0)</f>
        <v>0</v>
      </c>
      <c r="BG963" s="214">
        <f t="shared" ref="BG963:BG998" si="346">IF(N963="zákl. přenesená",J963,0)</f>
        <v>0</v>
      </c>
      <c r="BH963" s="214">
        <f t="shared" ref="BH963:BH998" si="347">IF(N963="sníž. přenesená",J963,0)</f>
        <v>0</v>
      </c>
      <c r="BI963" s="214">
        <f t="shared" ref="BI963:BI998" si="348">IF(N963="nulová",J963,0)</f>
        <v>0</v>
      </c>
      <c r="BJ963" s="25" t="s">
        <v>82</v>
      </c>
      <c r="BK963" s="214">
        <f t="shared" ref="BK963:BK998" si="349">ROUND(I963*H963,2)</f>
        <v>0</v>
      </c>
      <c r="BL963" s="25" t="s">
        <v>375</v>
      </c>
      <c r="BM963" s="25" t="s">
        <v>11056</v>
      </c>
    </row>
    <row r="964" spans="2:65" s="1" customFormat="1" ht="22.5" customHeight="1">
      <c r="B964" s="42"/>
      <c r="C964" s="277" t="s">
        <v>5577</v>
      </c>
      <c r="D964" s="277" t="s">
        <v>1079</v>
      </c>
      <c r="E964" s="278" t="s">
        <v>10627</v>
      </c>
      <c r="F964" s="279" t="s">
        <v>10628</v>
      </c>
      <c r="G964" s="280" t="s">
        <v>5275</v>
      </c>
      <c r="H964" s="281">
        <v>73</v>
      </c>
      <c r="I964" s="282"/>
      <c r="J964" s="283">
        <f t="shared" si="340"/>
        <v>0</v>
      </c>
      <c r="K964" s="279" t="s">
        <v>21</v>
      </c>
      <c r="L964" s="284"/>
      <c r="M964" s="285" t="s">
        <v>21</v>
      </c>
      <c r="N964" s="286" t="s">
        <v>45</v>
      </c>
      <c r="O964" s="43"/>
      <c r="P964" s="212">
        <f t="shared" si="341"/>
        <v>0</v>
      </c>
      <c r="Q964" s="212">
        <v>0</v>
      </c>
      <c r="R964" s="212">
        <f t="shared" si="342"/>
        <v>0</v>
      </c>
      <c r="S964" s="212">
        <v>0</v>
      </c>
      <c r="T964" s="213">
        <f t="shared" si="343"/>
        <v>0</v>
      </c>
      <c r="AR964" s="25" t="s">
        <v>619</v>
      </c>
      <c r="AT964" s="25" t="s">
        <v>1079</v>
      </c>
      <c r="AU964" s="25" t="s">
        <v>82</v>
      </c>
      <c r="AY964" s="25" t="s">
        <v>308</v>
      </c>
      <c r="BE964" s="214">
        <f t="shared" si="344"/>
        <v>0</v>
      </c>
      <c r="BF964" s="214">
        <f t="shared" si="345"/>
        <v>0</v>
      </c>
      <c r="BG964" s="214">
        <f t="shared" si="346"/>
        <v>0</v>
      </c>
      <c r="BH964" s="214">
        <f t="shared" si="347"/>
        <v>0</v>
      </c>
      <c r="BI964" s="214">
        <f t="shared" si="348"/>
        <v>0</v>
      </c>
      <c r="BJ964" s="25" t="s">
        <v>82</v>
      </c>
      <c r="BK964" s="214">
        <f t="shared" si="349"/>
        <v>0</v>
      </c>
      <c r="BL964" s="25" t="s">
        <v>375</v>
      </c>
      <c r="BM964" s="25" t="s">
        <v>11057</v>
      </c>
    </row>
    <row r="965" spans="2:65" s="1" customFormat="1" ht="22.5" customHeight="1">
      <c r="B965" s="42"/>
      <c r="C965" s="277" t="s">
        <v>2911</v>
      </c>
      <c r="D965" s="277" t="s">
        <v>1079</v>
      </c>
      <c r="E965" s="278" t="s">
        <v>10898</v>
      </c>
      <c r="F965" s="279" t="s">
        <v>10899</v>
      </c>
      <c r="G965" s="280" t="s">
        <v>5275</v>
      </c>
      <c r="H965" s="281">
        <v>13</v>
      </c>
      <c r="I965" s="282"/>
      <c r="J965" s="283">
        <f t="shared" si="340"/>
        <v>0</v>
      </c>
      <c r="K965" s="279" t="s">
        <v>21</v>
      </c>
      <c r="L965" s="284"/>
      <c r="M965" s="285" t="s">
        <v>21</v>
      </c>
      <c r="N965" s="286" t="s">
        <v>45</v>
      </c>
      <c r="O965" s="43"/>
      <c r="P965" s="212">
        <f t="shared" si="341"/>
        <v>0</v>
      </c>
      <c r="Q965" s="212">
        <v>0</v>
      </c>
      <c r="R965" s="212">
        <f t="shared" si="342"/>
        <v>0</v>
      </c>
      <c r="S965" s="212">
        <v>0</v>
      </c>
      <c r="T965" s="213">
        <f t="shared" si="343"/>
        <v>0</v>
      </c>
      <c r="AR965" s="25" t="s">
        <v>619</v>
      </c>
      <c r="AT965" s="25" t="s">
        <v>1079</v>
      </c>
      <c r="AU965" s="25" t="s">
        <v>82</v>
      </c>
      <c r="AY965" s="25" t="s">
        <v>308</v>
      </c>
      <c r="BE965" s="214">
        <f t="shared" si="344"/>
        <v>0</v>
      </c>
      <c r="BF965" s="214">
        <f t="shared" si="345"/>
        <v>0</v>
      </c>
      <c r="BG965" s="214">
        <f t="shared" si="346"/>
        <v>0</v>
      </c>
      <c r="BH965" s="214">
        <f t="shared" si="347"/>
        <v>0</v>
      </c>
      <c r="BI965" s="214">
        <f t="shared" si="348"/>
        <v>0</v>
      </c>
      <c r="BJ965" s="25" t="s">
        <v>82</v>
      </c>
      <c r="BK965" s="214">
        <f t="shared" si="349"/>
        <v>0</v>
      </c>
      <c r="BL965" s="25" t="s">
        <v>375</v>
      </c>
      <c r="BM965" s="25" t="s">
        <v>11058</v>
      </c>
    </row>
    <row r="966" spans="2:65" s="1" customFormat="1" ht="44.25" customHeight="1">
      <c r="B966" s="42"/>
      <c r="C966" s="277" t="s">
        <v>10008</v>
      </c>
      <c r="D966" s="277" t="s">
        <v>1079</v>
      </c>
      <c r="E966" s="278" t="s">
        <v>10901</v>
      </c>
      <c r="F966" s="279" t="s">
        <v>10902</v>
      </c>
      <c r="G966" s="280" t="s">
        <v>5275</v>
      </c>
      <c r="H966" s="281">
        <v>1</v>
      </c>
      <c r="I966" s="282"/>
      <c r="J966" s="283">
        <f t="shared" si="340"/>
        <v>0</v>
      </c>
      <c r="K966" s="279" t="s">
        <v>21</v>
      </c>
      <c r="L966" s="284"/>
      <c r="M966" s="285" t="s">
        <v>21</v>
      </c>
      <c r="N966" s="286" t="s">
        <v>45</v>
      </c>
      <c r="O966" s="43"/>
      <c r="P966" s="212">
        <f t="shared" si="341"/>
        <v>0</v>
      </c>
      <c r="Q966" s="212">
        <v>0</v>
      </c>
      <c r="R966" s="212">
        <f t="shared" si="342"/>
        <v>0</v>
      </c>
      <c r="S966" s="212">
        <v>0</v>
      </c>
      <c r="T966" s="213">
        <f t="shared" si="343"/>
        <v>0</v>
      </c>
      <c r="AR966" s="25" t="s">
        <v>619</v>
      </c>
      <c r="AT966" s="25" t="s">
        <v>1079</v>
      </c>
      <c r="AU966" s="25" t="s">
        <v>82</v>
      </c>
      <c r="AY966" s="25" t="s">
        <v>308</v>
      </c>
      <c r="BE966" s="214">
        <f t="shared" si="344"/>
        <v>0</v>
      </c>
      <c r="BF966" s="214">
        <f t="shared" si="345"/>
        <v>0</v>
      </c>
      <c r="BG966" s="214">
        <f t="shared" si="346"/>
        <v>0</v>
      </c>
      <c r="BH966" s="214">
        <f t="shared" si="347"/>
        <v>0</v>
      </c>
      <c r="BI966" s="214">
        <f t="shared" si="348"/>
        <v>0</v>
      </c>
      <c r="BJ966" s="25" t="s">
        <v>82</v>
      </c>
      <c r="BK966" s="214">
        <f t="shared" si="349"/>
        <v>0</v>
      </c>
      <c r="BL966" s="25" t="s">
        <v>375</v>
      </c>
      <c r="BM966" s="25" t="s">
        <v>11059</v>
      </c>
    </row>
    <row r="967" spans="2:65" s="1" customFormat="1" ht="22.5" customHeight="1">
      <c r="B967" s="42"/>
      <c r="C967" s="277" t="s">
        <v>11060</v>
      </c>
      <c r="D967" s="277" t="s">
        <v>1079</v>
      </c>
      <c r="E967" s="278" t="s">
        <v>10690</v>
      </c>
      <c r="F967" s="279" t="s">
        <v>10691</v>
      </c>
      <c r="G967" s="280" t="s">
        <v>5275</v>
      </c>
      <c r="H967" s="281">
        <v>3</v>
      </c>
      <c r="I967" s="282"/>
      <c r="J967" s="283">
        <f t="shared" si="340"/>
        <v>0</v>
      </c>
      <c r="K967" s="279" t="s">
        <v>21</v>
      </c>
      <c r="L967" s="284"/>
      <c r="M967" s="285" t="s">
        <v>21</v>
      </c>
      <c r="N967" s="286" t="s">
        <v>45</v>
      </c>
      <c r="O967" s="43"/>
      <c r="P967" s="212">
        <f t="shared" si="341"/>
        <v>0</v>
      </c>
      <c r="Q967" s="212">
        <v>0</v>
      </c>
      <c r="R967" s="212">
        <f t="shared" si="342"/>
        <v>0</v>
      </c>
      <c r="S967" s="212">
        <v>0</v>
      </c>
      <c r="T967" s="213">
        <f t="shared" si="343"/>
        <v>0</v>
      </c>
      <c r="AR967" s="25" t="s">
        <v>619</v>
      </c>
      <c r="AT967" s="25" t="s">
        <v>1079</v>
      </c>
      <c r="AU967" s="25" t="s">
        <v>82</v>
      </c>
      <c r="AY967" s="25" t="s">
        <v>308</v>
      </c>
      <c r="BE967" s="214">
        <f t="shared" si="344"/>
        <v>0</v>
      </c>
      <c r="BF967" s="214">
        <f t="shared" si="345"/>
        <v>0</v>
      </c>
      <c r="BG967" s="214">
        <f t="shared" si="346"/>
        <v>0</v>
      </c>
      <c r="BH967" s="214">
        <f t="shared" si="347"/>
        <v>0</v>
      </c>
      <c r="BI967" s="214">
        <f t="shared" si="348"/>
        <v>0</v>
      </c>
      <c r="BJ967" s="25" t="s">
        <v>82</v>
      </c>
      <c r="BK967" s="214">
        <f t="shared" si="349"/>
        <v>0</v>
      </c>
      <c r="BL967" s="25" t="s">
        <v>375</v>
      </c>
      <c r="BM967" s="25" t="s">
        <v>11061</v>
      </c>
    </row>
    <row r="968" spans="2:65" s="1" customFormat="1" ht="31.5" customHeight="1">
      <c r="B968" s="42"/>
      <c r="C968" s="277" t="s">
        <v>10011</v>
      </c>
      <c r="D968" s="277" t="s">
        <v>1079</v>
      </c>
      <c r="E968" s="278" t="s">
        <v>10725</v>
      </c>
      <c r="F968" s="279" t="s">
        <v>10726</v>
      </c>
      <c r="G968" s="280" t="s">
        <v>5275</v>
      </c>
      <c r="H968" s="281">
        <v>4</v>
      </c>
      <c r="I968" s="282"/>
      <c r="J968" s="283">
        <f t="shared" si="340"/>
        <v>0</v>
      </c>
      <c r="K968" s="279" t="s">
        <v>21</v>
      </c>
      <c r="L968" s="284"/>
      <c r="M968" s="285" t="s">
        <v>21</v>
      </c>
      <c r="N968" s="286" t="s">
        <v>45</v>
      </c>
      <c r="O968" s="43"/>
      <c r="P968" s="212">
        <f t="shared" si="341"/>
        <v>0</v>
      </c>
      <c r="Q968" s="212">
        <v>0</v>
      </c>
      <c r="R968" s="212">
        <f t="shared" si="342"/>
        <v>0</v>
      </c>
      <c r="S968" s="212">
        <v>0</v>
      </c>
      <c r="T968" s="213">
        <f t="shared" si="343"/>
        <v>0</v>
      </c>
      <c r="AR968" s="25" t="s">
        <v>619</v>
      </c>
      <c r="AT968" s="25" t="s">
        <v>1079</v>
      </c>
      <c r="AU968" s="25" t="s">
        <v>82</v>
      </c>
      <c r="AY968" s="25" t="s">
        <v>308</v>
      </c>
      <c r="BE968" s="214">
        <f t="shared" si="344"/>
        <v>0</v>
      </c>
      <c r="BF968" s="214">
        <f t="shared" si="345"/>
        <v>0</v>
      </c>
      <c r="BG968" s="214">
        <f t="shared" si="346"/>
        <v>0</v>
      </c>
      <c r="BH968" s="214">
        <f t="shared" si="347"/>
        <v>0</v>
      </c>
      <c r="BI968" s="214">
        <f t="shared" si="348"/>
        <v>0</v>
      </c>
      <c r="BJ968" s="25" t="s">
        <v>82</v>
      </c>
      <c r="BK968" s="214">
        <f t="shared" si="349"/>
        <v>0</v>
      </c>
      <c r="BL968" s="25" t="s">
        <v>375</v>
      </c>
      <c r="BM968" s="25" t="s">
        <v>11062</v>
      </c>
    </row>
    <row r="969" spans="2:65" s="1" customFormat="1" ht="31.5" customHeight="1">
      <c r="B969" s="42"/>
      <c r="C969" s="277" t="s">
        <v>2974</v>
      </c>
      <c r="D969" s="277" t="s">
        <v>1079</v>
      </c>
      <c r="E969" s="278" t="s">
        <v>10728</v>
      </c>
      <c r="F969" s="279" t="s">
        <v>10729</v>
      </c>
      <c r="G969" s="280" t="s">
        <v>5275</v>
      </c>
      <c r="H969" s="281">
        <v>2</v>
      </c>
      <c r="I969" s="282"/>
      <c r="J969" s="283">
        <f t="shared" si="340"/>
        <v>0</v>
      </c>
      <c r="K969" s="279" t="s">
        <v>21</v>
      </c>
      <c r="L969" s="284"/>
      <c r="M969" s="285" t="s">
        <v>21</v>
      </c>
      <c r="N969" s="286" t="s">
        <v>45</v>
      </c>
      <c r="O969" s="43"/>
      <c r="P969" s="212">
        <f t="shared" si="341"/>
        <v>0</v>
      </c>
      <c r="Q969" s="212">
        <v>0</v>
      </c>
      <c r="R969" s="212">
        <f t="shared" si="342"/>
        <v>0</v>
      </c>
      <c r="S969" s="212">
        <v>0</v>
      </c>
      <c r="T969" s="213">
        <f t="shared" si="343"/>
        <v>0</v>
      </c>
      <c r="AR969" s="25" t="s">
        <v>619</v>
      </c>
      <c r="AT969" s="25" t="s">
        <v>1079</v>
      </c>
      <c r="AU969" s="25" t="s">
        <v>82</v>
      </c>
      <c r="AY969" s="25" t="s">
        <v>308</v>
      </c>
      <c r="BE969" s="214">
        <f t="shared" si="344"/>
        <v>0</v>
      </c>
      <c r="BF969" s="214">
        <f t="shared" si="345"/>
        <v>0</v>
      </c>
      <c r="BG969" s="214">
        <f t="shared" si="346"/>
        <v>0</v>
      </c>
      <c r="BH969" s="214">
        <f t="shared" si="347"/>
        <v>0</v>
      </c>
      <c r="BI969" s="214">
        <f t="shared" si="348"/>
        <v>0</v>
      </c>
      <c r="BJ969" s="25" t="s">
        <v>82</v>
      </c>
      <c r="BK969" s="214">
        <f t="shared" si="349"/>
        <v>0</v>
      </c>
      <c r="BL969" s="25" t="s">
        <v>375</v>
      </c>
      <c r="BM969" s="25" t="s">
        <v>11063</v>
      </c>
    </row>
    <row r="970" spans="2:65" s="1" customFormat="1" ht="31.5" customHeight="1">
      <c r="B970" s="42"/>
      <c r="C970" s="277" t="s">
        <v>10014</v>
      </c>
      <c r="D970" s="277" t="s">
        <v>1079</v>
      </c>
      <c r="E970" s="278" t="s">
        <v>10908</v>
      </c>
      <c r="F970" s="279" t="s">
        <v>10909</v>
      </c>
      <c r="G970" s="280" t="s">
        <v>5275</v>
      </c>
      <c r="H970" s="281">
        <v>3</v>
      </c>
      <c r="I970" s="282"/>
      <c r="J970" s="283">
        <f t="shared" si="340"/>
        <v>0</v>
      </c>
      <c r="K970" s="279" t="s">
        <v>21</v>
      </c>
      <c r="L970" s="284"/>
      <c r="M970" s="285" t="s">
        <v>21</v>
      </c>
      <c r="N970" s="286" t="s">
        <v>45</v>
      </c>
      <c r="O970" s="43"/>
      <c r="P970" s="212">
        <f t="shared" si="341"/>
        <v>0</v>
      </c>
      <c r="Q970" s="212">
        <v>0</v>
      </c>
      <c r="R970" s="212">
        <f t="shared" si="342"/>
        <v>0</v>
      </c>
      <c r="S970" s="212">
        <v>0</v>
      </c>
      <c r="T970" s="213">
        <f t="shared" si="343"/>
        <v>0</v>
      </c>
      <c r="AR970" s="25" t="s">
        <v>619</v>
      </c>
      <c r="AT970" s="25" t="s">
        <v>1079</v>
      </c>
      <c r="AU970" s="25" t="s">
        <v>82</v>
      </c>
      <c r="AY970" s="25" t="s">
        <v>308</v>
      </c>
      <c r="BE970" s="214">
        <f t="shared" si="344"/>
        <v>0</v>
      </c>
      <c r="BF970" s="214">
        <f t="shared" si="345"/>
        <v>0</v>
      </c>
      <c r="BG970" s="214">
        <f t="shared" si="346"/>
        <v>0</v>
      </c>
      <c r="BH970" s="214">
        <f t="shared" si="347"/>
        <v>0</v>
      </c>
      <c r="BI970" s="214">
        <f t="shared" si="348"/>
        <v>0</v>
      </c>
      <c r="BJ970" s="25" t="s">
        <v>82</v>
      </c>
      <c r="BK970" s="214">
        <f t="shared" si="349"/>
        <v>0</v>
      </c>
      <c r="BL970" s="25" t="s">
        <v>375</v>
      </c>
      <c r="BM970" s="25" t="s">
        <v>11064</v>
      </c>
    </row>
    <row r="971" spans="2:65" s="1" customFormat="1" ht="44.25" customHeight="1">
      <c r="B971" s="42"/>
      <c r="C971" s="277" t="s">
        <v>11065</v>
      </c>
      <c r="D971" s="277" t="s">
        <v>1079</v>
      </c>
      <c r="E971" s="278" t="s">
        <v>10735</v>
      </c>
      <c r="F971" s="279" t="s">
        <v>10736</v>
      </c>
      <c r="G971" s="280" t="s">
        <v>5275</v>
      </c>
      <c r="H971" s="281">
        <v>2</v>
      </c>
      <c r="I971" s="282"/>
      <c r="J971" s="283">
        <f t="shared" si="340"/>
        <v>0</v>
      </c>
      <c r="K971" s="279" t="s">
        <v>21</v>
      </c>
      <c r="L971" s="284"/>
      <c r="M971" s="285" t="s">
        <v>21</v>
      </c>
      <c r="N971" s="286" t="s">
        <v>45</v>
      </c>
      <c r="O971" s="43"/>
      <c r="P971" s="212">
        <f t="shared" si="341"/>
        <v>0</v>
      </c>
      <c r="Q971" s="212">
        <v>0</v>
      </c>
      <c r="R971" s="212">
        <f t="shared" si="342"/>
        <v>0</v>
      </c>
      <c r="S971" s="212">
        <v>0</v>
      </c>
      <c r="T971" s="213">
        <f t="shared" si="343"/>
        <v>0</v>
      </c>
      <c r="AR971" s="25" t="s">
        <v>619</v>
      </c>
      <c r="AT971" s="25" t="s">
        <v>1079</v>
      </c>
      <c r="AU971" s="25" t="s">
        <v>82</v>
      </c>
      <c r="AY971" s="25" t="s">
        <v>308</v>
      </c>
      <c r="BE971" s="214">
        <f t="shared" si="344"/>
        <v>0</v>
      </c>
      <c r="BF971" s="214">
        <f t="shared" si="345"/>
        <v>0</v>
      </c>
      <c r="BG971" s="214">
        <f t="shared" si="346"/>
        <v>0</v>
      </c>
      <c r="BH971" s="214">
        <f t="shared" si="347"/>
        <v>0</v>
      </c>
      <c r="BI971" s="214">
        <f t="shared" si="348"/>
        <v>0</v>
      </c>
      <c r="BJ971" s="25" t="s">
        <v>82</v>
      </c>
      <c r="BK971" s="214">
        <f t="shared" si="349"/>
        <v>0</v>
      </c>
      <c r="BL971" s="25" t="s">
        <v>375</v>
      </c>
      <c r="BM971" s="25" t="s">
        <v>11066</v>
      </c>
    </row>
    <row r="972" spans="2:65" s="1" customFormat="1" ht="31.5" customHeight="1">
      <c r="B972" s="42"/>
      <c r="C972" s="277" t="s">
        <v>10017</v>
      </c>
      <c r="D972" s="277" t="s">
        <v>1079</v>
      </c>
      <c r="E972" s="278" t="s">
        <v>10918</v>
      </c>
      <c r="F972" s="279" t="s">
        <v>10919</v>
      </c>
      <c r="G972" s="280" t="s">
        <v>5275</v>
      </c>
      <c r="H972" s="281">
        <v>2</v>
      </c>
      <c r="I972" s="282"/>
      <c r="J972" s="283">
        <f t="shared" si="340"/>
        <v>0</v>
      </c>
      <c r="K972" s="279" t="s">
        <v>21</v>
      </c>
      <c r="L972" s="284"/>
      <c r="M972" s="285" t="s">
        <v>21</v>
      </c>
      <c r="N972" s="286" t="s">
        <v>45</v>
      </c>
      <c r="O972" s="43"/>
      <c r="P972" s="212">
        <f t="shared" si="341"/>
        <v>0</v>
      </c>
      <c r="Q972" s="212">
        <v>0</v>
      </c>
      <c r="R972" s="212">
        <f t="shared" si="342"/>
        <v>0</v>
      </c>
      <c r="S972" s="212">
        <v>0</v>
      </c>
      <c r="T972" s="213">
        <f t="shared" si="343"/>
        <v>0</v>
      </c>
      <c r="AR972" s="25" t="s">
        <v>619</v>
      </c>
      <c r="AT972" s="25" t="s">
        <v>1079</v>
      </c>
      <c r="AU972" s="25" t="s">
        <v>82</v>
      </c>
      <c r="AY972" s="25" t="s">
        <v>308</v>
      </c>
      <c r="BE972" s="214">
        <f t="shared" si="344"/>
        <v>0</v>
      </c>
      <c r="BF972" s="214">
        <f t="shared" si="345"/>
        <v>0</v>
      </c>
      <c r="BG972" s="214">
        <f t="shared" si="346"/>
        <v>0</v>
      </c>
      <c r="BH972" s="214">
        <f t="shared" si="347"/>
        <v>0</v>
      </c>
      <c r="BI972" s="214">
        <f t="shared" si="348"/>
        <v>0</v>
      </c>
      <c r="BJ972" s="25" t="s">
        <v>82</v>
      </c>
      <c r="BK972" s="214">
        <f t="shared" si="349"/>
        <v>0</v>
      </c>
      <c r="BL972" s="25" t="s">
        <v>375</v>
      </c>
      <c r="BM972" s="25" t="s">
        <v>11067</v>
      </c>
    </row>
    <row r="973" spans="2:65" s="1" customFormat="1" ht="31.5" customHeight="1">
      <c r="B973" s="42"/>
      <c r="C973" s="277" t="s">
        <v>11068</v>
      </c>
      <c r="D973" s="277" t="s">
        <v>1079</v>
      </c>
      <c r="E973" s="278" t="s">
        <v>10742</v>
      </c>
      <c r="F973" s="279" t="s">
        <v>10743</v>
      </c>
      <c r="G973" s="280" t="s">
        <v>5275</v>
      </c>
      <c r="H973" s="281">
        <v>8</v>
      </c>
      <c r="I973" s="282"/>
      <c r="J973" s="283">
        <f t="shared" si="340"/>
        <v>0</v>
      </c>
      <c r="K973" s="279" t="s">
        <v>21</v>
      </c>
      <c r="L973" s="284"/>
      <c r="M973" s="285" t="s">
        <v>21</v>
      </c>
      <c r="N973" s="286" t="s">
        <v>45</v>
      </c>
      <c r="O973" s="43"/>
      <c r="P973" s="212">
        <f t="shared" si="341"/>
        <v>0</v>
      </c>
      <c r="Q973" s="212">
        <v>0</v>
      </c>
      <c r="R973" s="212">
        <f t="shared" si="342"/>
        <v>0</v>
      </c>
      <c r="S973" s="212">
        <v>0</v>
      </c>
      <c r="T973" s="213">
        <f t="shared" si="343"/>
        <v>0</v>
      </c>
      <c r="AR973" s="25" t="s">
        <v>619</v>
      </c>
      <c r="AT973" s="25" t="s">
        <v>1079</v>
      </c>
      <c r="AU973" s="25" t="s">
        <v>82</v>
      </c>
      <c r="AY973" s="25" t="s">
        <v>308</v>
      </c>
      <c r="BE973" s="214">
        <f t="shared" si="344"/>
        <v>0</v>
      </c>
      <c r="BF973" s="214">
        <f t="shared" si="345"/>
        <v>0</v>
      </c>
      <c r="BG973" s="214">
        <f t="shared" si="346"/>
        <v>0</v>
      </c>
      <c r="BH973" s="214">
        <f t="shared" si="347"/>
        <v>0</v>
      </c>
      <c r="BI973" s="214">
        <f t="shared" si="348"/>
        <v>0</v>
      </c>
      <c r="BJ973" s="25" t="s">
        <v>82</v>
      </c>
      <c r="BK973" s="214">
        <f t="shared" si="349"/>
        <v>0</v>
      </c>
      <c r="BL973" s="25" t="s">
        <v>375</v>
      </c>
      <c r="BM973" s="25" t="s">
        <v>11069</v>
      </c>
    </row>
    <row r="974" spans="2:65" s="1" customFormat="1" ht="31.5" customHeight="1">
      <c r="B974" s="42"/>
      <c r="C974" s="277" t="s">
        <v>3031</v>
      </c>
      <c r="D974" s="277" t="s">
        <v>1079</v>
      </c>
      <c r="E974" s="278" t="s">
        <v>11070</v>
      </c>
      <c r="F974" s="279" t="s">
        <v>11071</v>
      </c>
      <c r="G974" s="280" t="s">
        <v>5275</v>
      </c>
      <c r="H974" s="281">
        <v>4</v>
      </c>
      <c r="I974" s="282"/>
      <c r="J974" s="283">
        <f t="shared" si="340"/>
        <v>0</v>
      </c>
      <c r="K974" s="279" t="s">
        <v>21</v>
      </c>
      <c r="L974" s="284"/>
      <c r="M974" s="285" t="s">
        <v>21</v>
      </c>
      <c r="N974" s="286" t="s">
        <v>45</v>
      </c>
      <c r="O974" s="43"/>
      <c r="P974" s="212">
        <f t="shared" si="341"/>
        <v>0</v>
      </c>
      <c r="Q974" s="212">
        <v>0</v>
      </c>
      <c r="R974" s="212">
        <f t="shared" si="342"/>
        <v>0</v>
      </c>
      <c r="S974" s="212">
        <v>0</v>
      </c>
      <c r="T974" s="213">
        <f t="shared" si="343"/>
        <v>0</v>
      </c>
      <c r="AR974" s="25" t="s">
        <v>619</v>
      </c>
      <c r="AT974" s="25" t="s">
        <v>1079</v>
      </c>
      <c r="AU974" s="25" t="s">
        <v>82</v>
      </c>
      <c r="AY974" s="25" t="s">
        <v>308</v>
      </c>
      <c r="BE974" s="214">
        <f t="shared" si="344"/>
        <v>0</v>
      </c>
      <c r="BF974" s="214">
        <f t="shared" si="345"/>
        <v>0</v>
      </c>
      <c r="BG974" s="214">
        <f t="shared" si="346"/>
        <v>0</v>
      </c>
      <c r="BH974" s="214">
        <f t="shared" si="347"/>
        <v>0</v>
      </c>
      <c r="BI974" s="214">
        <f t="shared" si="348"/>
        <v>0</v>
      </c>
      <c r="BJ974" s="25" t="s">
        <v>82</v>
      </c>
      <c r="BK974" s="214">
        <f t="shared" si="349"/>
        <v>0</v>
      </c>
      <c r="BL974" s="25" t="s">
        <v>375</v>
      </c>
      <c r="BM974" s="25" t="s">
        <v>11072</v>
      </c>
    </row>
    <row r="975" spans="2:65" s="1" customFormat="1" ht="44.25" customHeight="1">
      <c r="B975" s="42"/>
      <c r="C975" s="277" t="s">
        <v>3285</v>
      </c>
      <c r="D975" s="277" t="s">
        <v>1079</v>
      </c>
      <c r="E975" s="278" t="s">
        <v>10746</v>
      </c>
      <c r="F975" s="279" t="s">
        <v>10747</v>
      </c>
      <c r="G975" s="280" t="s">
        <v>5275</v>
      </c>
      <c r="H975" s="281">
        <v>1</v>
      </c>
      <c r="I975" s="282"/>
      <c r="J975" s="283">
        <f t="shared" si="340"/>
        <v>0</v>
      </c>
      <c r="K975" s="279" t="s">
        <v>21</v>
      </c>
      <c r="L975" s="284"/>
      <c r="M975" s="285" t="s">
        <v>21</v>
      </c>
      <c r="N975" s="286" t="s">
        <v>45</v>
      </c>
      <c r="O975" s="43"/>
      <c r="P975" s="212">
        <f t="shared" si="341"/>
        <v>0</v>
      </c>
      <c r="Q975" s="212">
        <v>0</v>
      </c>
      <c r="R975" s="212">
        <f t="shared" si="342"/>
        <v>0</v>
      </c>
      <c r="S975" s="212">
        <v>0</v>
      </c>
      <c r="T975" s="213">
        <f t="shared" si="343"/>
        <v>0</v>
      </c>
      <c r="AR975" s="25" t="s">
        <v>619</v>
      </c>
      <c r="AT975" s="25" t="s">
        <v>1079</v>
      </c>
      <c r="AU975" s="25" t="s">
        <v>82</v>
      </c>
      <c r="AY975" s="25" t="s">
        <v>308</v>
      </c>
      <c r="BE975" s="214">
        <f t="shared" si="344"/>
        <v>0</v>
      </c>
      <c r="BF975" s="214">
        <f t="shared" si="345"/>
        <v>0</v>
      </c>
      <c r="BG975" s="214">
        <f t="shared" si="346"/>
        <v>0</v>
      </c>
      <c r="BH975" s="214">
        <f t="shared" si="347"/>
        <v>0</v>
      </c>
      <c r="BI975" s="214">
        <f t="shared" si="348"/>
        <v>0</v>
      </c>
      <c r="BJ975" s="25" t="s">
        <v>82</v>
      </c>
      <c r="BK975" s="214">
        <f t="shared" si="349"/>
        <v>0</v>
      </c>
      <c r="BL975" s="25" t="s">
        <v>375</v>
      </c>
      <c r="BM975" s="25" t="s">
        <v>11073</v>
      </c>
    </row>
    <row r="976" spans="2:65" s="1" customFormat="1" ht="31.5" customHeight="1">
      <c r="B976" s="42"/>
      <c r="C976" s="277" t="s">
        <v>10022</v>
      </c>
      <c r="D976" s="277" t="s">
        <v>1079</v>
      </c>
      <c r="E976" s="278" t="s">
        <v>10928</v>
      </c>
      <c r="F976" s="279" t="s">
        <v>10929</v>
      </c>
      <c r="G976" s="280" t="s">
        <v>5275</v>
      </c>
      <c r="H976" s="281">
        <v>3</v>
      </c>
      <c r="I976" s="282"/>
      <c r="J976" s="283">
        <f t="shared" si="340"/>
        <v>0</v>
      </c>
      <c r="K976" s="279" t="s">
        <v>21</v>
      </c>
      <c r="L976" s="284"/>
      <c r="M976" s="285" t="s">
        <v>21</v>
      </c>
      <c r="N976" s="286" t="s">
        <v>45</v>
      </c>
      <c r="O976" s="43"/>
      <c r="P976" s="212">
        <f t="shared" si="341"/>
        <v>0</v>
      </c>
      <c r="Q976" s="212">
        <v>0</v>
      </c>
      <c r="R976" s="212">
        <f t="shared" si="342"/>
        <v>0</v>
      </c>
      <c r="S976" s="212">
        <v>0</v>
      </c>
      <c r="T976" s="213">
        <f t="shared" si="343"/>
        <v>0</v>
      </c>
      <c r="AR976" s="25" t="s">
        <v>619</v>
      </c>
      <c r="AT976" s="25" t="s">
        <v>1079</v>
      </c>
      <c r="AU976" s="25" t="s">
        <v>82</v>
      </c>
      <c r="AY976" s="25" t="s">
        <v>308</v>
      </c>
      <c r="BE976" s="214">
        <f t="shared" si="344"/>
        <v>0</v>
      </c>
      <c r="BF976" s="214">
        <f t="shared" si="345"/>
        <v>0</v>
      </c>
      <c r="BG976" s="214">
        <f t="shared" si="346"/>
        <v>0</v>
      </c>
      <c r="BH976" s="214">
        <f t="shared" si="347"/>
        <v>0</v>
      </c>
      <c r="BI976" s="214">
        <f t="shared" si="348"/>
        <v>0</v>
      </c>
      <c r="BJ976" s="25" t="s">
        <v>82</v>
      </c>
      <c r="BK976" s="214">
        <f t="shared" si="349"/>
        <v>0</v>
      </c>
      <c r="BL976" s="25" t="s">
        <v>375</v>
      </c>
      <c r="BM976" s="25" t="s">
        <v>11074</v>
      </c>
    </row>
    <row r="977" spans="2:65" s="1" customFormat="1" ht="22.5" customHeight="1">
      <c r="B977" s="42"/>
      <c r="C977" s="277" t="s">
        <v>11075</v>
      </c>
      <c r="D977" s="277" t="s">
        <v>1079</v>
      </c>
      <c r="E977" s="278" t="s">
        <v>10753</v>
      </c>
      <c r="F977" s="279" t="s">
        <v>10754</v>
      </c>
      <c r="G977" s="280" t="s">
        <v>5275</v>
      </c>
      <c r="H977" s="281">
        <v>300</v>
      </c>
      <c r="I977" s="282"/>
      <c r="J977" s="283">
        <f t="shared" si="340"/>
        <v>0</v>
      </c>
      <c r="K977" s="279" t="s">
        <v>21</v>
      </c>
      <c r="L977" s="284"/>
      <c r="M977" s="285" t="s">
        <v>21</v>
      </c>
      <c r="N977" s="286" t="s">
        <v>45</v>
      </c>
      <c r="O977" s="43"/>
      <c r="P977" s="212">
        <f t="shared" si="341"/>
        <v>0</v>
      </c>
      <c r="Q977" s="212">
        <v>0</v>
      </c>
      <c r="R977" s="212">
        <f t="shared" si="342"/>
        <v>0</v>
      </c>
      <c r="S977" s="212">
        <v>0</v>
      </c>
      <c r="T977" s="213">
        <f t="shared" si="343"/>
        <v>0</v>
      </c>
      <c r="AR977" s="25" t="s">
        <v>619</v>
      </c>
      <c r="AT977" s="25" t="s">
        <v>1079</v>
      </c>
      <c r="AU977" s="25" t="s">
        <v>82</v>
      </c>
      <c r="AY977" s="25" t="s">
        <v>308</v>
      </c>
      <c r="BE977" s="214">
        <f t="shared" si="344"/>
        <v>0</v>
      </c>
      <c r="BF977" s="214">
        <f t="shared" si="345"/>
        <v>0</v>
      </c>
      <c r="BG977" s="214">
        <f t="shared" si="346"/>
        <v>0</v>
      </c>
      <c r="BH977" s="214">
        <f t="shared" si="347"/>
        <v>0</v>
      </c>
      <c r="BI977" s="214">
        <f t="shared" si="348"/>
        <v>0</v>
      </c>
      <c r="BJ977" s="25" t="s">
        <v>82</v>
      </c>
      <c r="BK977" s="214">
        <f t="shared" si="349"/>
        <v>0</v>
      </c>
      <c r="BL977" s="25" t="s">
        <v>375</v>
      </c>
      <c r="BM977" s="25" t="s">
        <v>11076</v>
      </c>
    </row>
    <row r="978" spans="2:65" s="1" customFormat="1" ht="22.5" customHeight="1">
      <c r="B978" s="42"/>
      <c r="C978" s="277" t="s">
        <v>10025</v>
      </c>
      <c r="D978" s="277" t="s">
        <v>1079</v>
      </c>
      <c r="E978" s="278" t="s">
        <v>10756</v>
      </c>
      <c r="F978" s="279" t="s">
        <v>10757</v>
      </c>
      <c r="G978" s="280" t="s">
        <v>5275</v>
      </c>
      <c r="H978" s="281">
        <v>28</v>
      </c>
      <c r="I978" s="282"/>
      <c r="J978" s="283">
        <f t="shared" si="340"/>
        <v>0</v>
      </c>
      <c r="K978" s="279" t="s">
        <v>21</v>
      </c>
      <c r="L978" s="284"/>
      <c r="M978" s="285" t="s">
        <v>21</v>
      </c>
      <c r="N978" s="286" t="s">
        <v>45</v>
      </c>
      <c r="O978" s="43"/>
      <c r="P978" s="212">
        <f t="shared" si="341"/>
        <v>0</v>
      </c>
      <c r="Q978" s="212">
        <v>0</v>
      </c>
      <c r="R978" s="212">
        <f t="shared" si="342"/>
        <v>0</v>
      </c>
      <c r="S978" s="212">
        <v>0</v>
      </c>
      <c r="T978" s="213">
        <f t="shared" si="343"/>
        <v>0</v>
      </c>
      <c r="AR978" s="25" t="s">
        <v>619</v>
      </c>
      <c r="AT978" s="25" t="s">
        <v>1079</v>
      </c>
      <c r="AU978" s="25" t="s">
        <v>82</v>
      </c>
      <c r="AY978" s="25" t="s">
        <v>308</v>
      </c>
      <c r="BE978" s="214">
        <f t="shared" si="344"/>
        <v>0</v>
      </c>
      <c r="BF978" s="214">
        <f t="shared" si="345"/>
        <v>0</v>
      </c>
      <c r="BG978" s="214">
        <f t="shared" si="346"/>
        <v>0</v>
      </c>
      <c r="BH978" s="214">
        <f t="shared" si="347"/>
        <v>0</v>
      </c>
      <c r="BI978" s="214">
        <f t="shared" si="348"/>
        <v>0</v>
      </c>
      <c r="BJ978" s="25" t="s">
        <v>82</v>
      </c>
      <c r="BK978" s="214">
        <f t="shared" si="349"/>
        <v>0</v>
      </c>
      <c r="BL978" s="25" t="s">
        <v>375</v>
      </c>
      <c r="BM978" s="25" t="s">
        <v>11077</v>
      </c>
    </row>
    <row r="979" spans="2:65" s="1" customFormat="1" ht="22.5" customHeight="1">
      <c r="B979" s="42"/>
      <c r="C979" s="277" t="s">
        <v>3328</v>
      </c>
      <c r="D979" s="277" t="s">
        <v>1079</v>
      </c>
      <c r="E979" s="278" t="s">
        <v>10760</v>
      </c>
      <c r="F979" s="279" t="s">
        <v>10761</v>
      </c>
      <c r="G979" s="280" t="s">
        <v>5275</v>
      </c>
      <c r="H979" s="281">
        <v>214</v>
      </c>
      <c r="I979" s="282"/>
      <c r="J979" s="283">
        <f t="shared" si="340"/>
        <v>0</v>
      </c>
      <c r="K979" s="279" t="s">
        <v>21</v>
      </c>
      <c r="L979" s="284"/>
      <c r="M979" s="285" t="s">
        <v>21</v>
      </c>
      <c r="N979" s="286" t="s">
        <v>45</v>
      </c>
      <c r="O979" s="43"/>
      <c r="P979" s="212">
        <f t="shared" si="341"/>
        <v>0</v>
      </c>
      <c r="Q979" s="212">
        <v>0</v>
      </c>
      <c r="R979" s="212">
        <f t="shared" si="342"/>
        <v>0</v>
      </c>
      <c r="S979" s="212">
        <v>0</v>
      </c>
      <c r="T979" s="213">
        <f t="shared" si="343"/>
        <v>0</v>
      </c>
      <c r="AR979" s="25" t="s">
        <v>619</v>
      </c>
      <c r="AT979" s="25" t="s">
        <v>1079</v>
      </c>
      <c r="AU979" s="25" t="s">
        <v>82</v>
      </c>
      <c r="AY979" s="25" t="s">
        <v>308</v>
      </c>
      <c r="BE979" s="214">
        <f t="shared" si="344"/>
        <v>0</v>
      </c>
      <c r="BF979" s="214">
        <f t="shared" si="345"/>
        <v>0</v>
      </c>
      <c r="BG979" s="214">
        <f t="shared" si="346"/>
        <v>0</v>
      </c>
      <c r="BH979" s="214">
        <f t="shared" si="347"/>
        <v>0</v>
      </c>
      <c r="BI979" s="214">
        <f t="shared" si="348"/>
        <v>0</v>
      </c>
      <c r="BJ979" s="25" t="s">
        <v>82</v>
      </c>
      <c r="BK979" s="214">
        <f t="shared" si="349"/>
        <v>0</v>
      </c>
      <c r="BL979" s="25" t="s">
        <v>375</v>
      </c>
      <c r="BM979" s="25" t="s">
        <v>11078</v>
      </c>
    </row>
    <row r="980" spans="2:65" s="1" customFormat="1" ht="22.5" customHeight="1">
      <c r="B980" s="42"/>
      <c r="C980" s="277" t="s">
        <v>10029</v>
      </c>
      <c r="D980" s="277" t="s">
        <v>1079</v>
      </c>
      <c r="E980" s="278" t="s">
        <v>10767</v>
      </c>
      <c r="F980" s="279" t="s">
        <v>10768</v>
      </c>
      <c r="G980" s="280" t="s">
        <v>5275</v>
      </c>
      <c r="H980" s="281">
        <v>91</v>
      </c>
      <c r="I980" s="282"/>
      <c r="J980" s="283">
        <f t="shared" si="340"/>
        <v>0</v>
      </c>
      <c r="K980" s="279" t="s">
        <v>21</v>
      </c>
      <c r="L980" s="284"/>
      <c r="M980" s="285" t="s">
        <v>21</v>
      </c>
      <c r="N980" s="286" t="s">
        <v>45</v>
      </c>
      <c r="O980" s="43"/>
      <c r="P980" s="212">
        <f t="shared" si="341"/>
        <v>0</v>
      </c>
      <c r="Q980" s="212">
        <v>0</v>
      </c>
      <c r="R980" s="212">
        <f t="shared" si="342"/>
        <v>0</v>
      </c>
      <c r="S980" s="212">
        <v>0</v>
      </c>
      <c r="T980" s="213">
        <f t="shared" si="343"/>
        <v>0</v>
      </c>
      <c r="AR980" s="25" t="s">
        <v>619</v>
      </c>
      <c r="AT980" s="25" t="s">
        <v>1079</v>
      </c>
      <c r="AU980" s="25" t="s">
        <v>82</v>
      </c>
      <c r="AY980" s="25" t="s">
        <v>308</v>
      </c>
      <c r="BE980" s="214">
        <f t="shared" si="344"/>
        <v>0</v>
      </c>
      <c r="BF980" s="214">
        <f t="shared" si="345"/>
        <v>0</v>
      </c>
      <c r="BG980" s="214">
        <f t="shared" si="346"/>
        <v>0</v>
      </c>
      <c r="BH980" s="214">
        <f t="shared" si="347"/>
        <v>0</v>
      </c>
      <c r="BI980" s="214">
        <f t="shared" si="348"/>
        <v>0</v>
      </c>
      <c r="BJ980" s="25" t="s">
        <v>82</v>
      </c>
      <c r="BK980" s="214">
        <f t="shared" si="349"/>
        <v>0</v>
      </c>
      <c r="BL980" s="25" t="s">
        <v>375</v>
      </c>
      <c r="BM980" s="25" t="s">
        <v>11079</v>
      </c>
    </row>
    <row r="981" spans="2:65" s="1" customFormat="1" ht="22.5" customHeight="1">
      <c r="B981" s="42"/>
      <c r="C981" s="277" t="s">
        <v>3376</v>
      </c>
      <c r="D981" s="277" t="s">
        <v>1079</v>
      </c>
      <c r="E981" s="278" t="s">
        <v>10770</v>
      </c>
      <c r="F981" s="279" t="s">
        <v>10771</v>
      </c>
      <c r="G981" s="280" t="s">
        <v>5275</v>
      </c>
      <c r="H981" s="281">
        <v>10</v>
      </c>
      <c r="I981" s="282"/>
      <c r="J981" s="283">
        <f t="shared" si="340"/>
        <v>0</v>
      </c>
      <c r="K981" s="279" t="s">
        <v>21</v>
      </c>
      <c r="L981" s="284"/>
      <c r="M981" s="285" t="s">
        <v>21</v>
      </c>
      <c r="N981" s="286" t="s">
        <v>45</v>
      </c>
      <c r="O981" s="43"/>
      <c r="P981" s="212">
        <f t="shared" si="341"/>
        <v>0</v>
      </c>
      <c r="Q981" s="212">
        <v>0</v>
      </c>
      <c r="R981" s="212">
        <f t="shared" si="342"/>
        <v>0</v>
      </c>
      <c r="S981" s="212">
        <v>0</v>
      </c>
      <c r="T981" s="213">
        <f t="shared" si="343"/>
        <v>0</v>
      </c>
      <c r="AR981" s="25" t="s">
        <v>619</v>
      </c>
      <c r="AT981" s="25" t="s">
        <v>1079</v>
      </c>
      <c r="AU981" s="25" t="s">
        <v>82</v>
      </c>
      <c r="AY981" s="25" t="s">
        <v>308</v>
      </c>
      <c r="BE981" s="214">
        <f t="shared" si="344"/>
        <v>0</v>
      </c>
      <c r="BF981" s="214">
        <f t="shared" si="345"/>
        <v>0</v>
      </c>
      <c r="BG981" s="214">
        <f t="shared" si="346"/>
        <v>0</v>
      </c>
      <c r="BH981" s="214">
        <f t="shared" si="347"/>
        <v>0</v>
      </c>
      <c r="BI981" s="214">
        <f t="shared" si="348"/>
        <v>0</v>
      </c>
      <c r="BJ981" s="25" t="s">
        <v>82</v>
      </c>
      <c r="BK981" s="214">
        <f t="shared" si="349"/>
        <v>0</v>
      </c>
      <c r="BL981" s="25" t="s">
        <v>375</v>
      </c>
      <c r="BM981" s="25" t="s">
        <v>11080</v>
      </c>
    </row>
    <row r="982" spans="2:65" s="1" customFormat="1" ht="22.5" customHeight="1">
      <c r="B982" s="42"/>
      <c r="C982" s="277" t="s">
        <v>3394</v>
      </c>
      <c r="D982" s="277" t="s">
        <v>1079</v>
      </c>
      <c r="E982" s="278" t="s">
        <v>10784</v>
      </c>
      <c r="F982" s="279" t="s">
        <v>10785</v>
      </c>
      <c r="G982" s="280" t="s">
        <v>5275</v>
      </c>
      <c r="H982" s="281">
        <v>3</v>
      </c>
      <c r="I982" s="282"/>
      <c r="J982" s="283">
        <f t="shared" si="340"/>
        <v>0</v>
      </c>
      <c r="K982" s="279" t="s">
        <v>21</v>
      </c>
      <c r="L982" s="284"/>
      <c r="M982" s="285" t="s">
        <v>21</v>
      </c>
      <c r="N982" s="286" t="s">
        <v>45</v>
      </c>
      <c r="O982" s="43"/>
      <c r="P982" s="212">
        <f t="shared" si="341"/>
        <v>0</v>
      </c>
      <c r="Q982" s="212">
        <v>0</v>
      </c>
      <c r="R982" s="212">
        <f t="shared" si="342"/>
        <v>0</v>
      </c>
      <c r="S982" s="212">
        <v>0</v>
      </c>
      <c r="T982" s="213">
        <f t="shared" si="343"/>
        <v>0</v>
      </c>
      <c r="AR982" s="25" t="s">
        <v>619</v>
      </c>
      <c r="AT982" s="25" t="s">
        <v>1079</v>
      </c>
      <c r="AU982" s="25" t="s">
        <v>82</v>
      </c>
      <c r="AY982" s="25" t="s">
        <v>308</v>
      </c>
      <c r="BE982" s="214">
        <f t="shared" si="344"/>
        <v>0</v>
      </c>
      <c r="BF982" s="214">
        <f t="shared" si="345"/>
        <v>0</v>
      </c>
      <c r="BG982" s="214">
        <f t="shared" si="346"/>
        <v>0</v>
      </c>
      <c r="BH982" s="214">
        <f t="shared" si="347"/>
        <v>0</v>
      </c>
      <c r="BI982" s="214">
        <f t="shared" si="348"/>
        <v>0</v>
      </c>
      <c r="BJ982" s="25" t="s">
        <v>82</v>
      </c>
      <c r="BK982" s="214">
        <f t="shared" si="349"/>
        <v>0</v>
      </c>
      <c r="BL982" s="25" t="s">
        <v>375</v>
      </c>
      <c r="BM982" s="25" t="s">
        <v>11081</v>
      </c>
    </row>
    <row r="983" spans="2:65" s="1" customFormat="1" ht="22.5" customHeight="1">
      <c r="B983" s="42"/>
      <c r="C983" s="277" t="s">
        <v>11082</v>
      </c>
      <c r="D983" s="277" t="s">
        <v>1079</v>
      </c>
      <c r="E983" s="278" t="s">
        <v>10802</v>
      </c>
      <c r="F983" s="279" t="s">
        <v>10803</v>
      </c>
      <c r="G983" s="280" t="s">
        <v>5275</v>
      </c>
      <c r="H983" s="281">
        <v>91</v>
      </c>
      <c r="I983" s="282"/>
      <c r="J983" s="283">
        <f t="shared" si="340"/>
        <v>0</v>
      </c>
      <c r="K983" s="279" t="s">
        <v>21</v>
      </c>
      <c r="L983" s="284"/>
      <c r="M983" s="285" t="s">
        <v>21</v>
      </c>
      <c r="N983" s="286" t="s">
        <v>45</v>
      </c>
      <c r="O983" s="43"/>
      <c r="P983" s="212">
        <f t="shared" si="341"/>
        <v>0</v>
      </c>
      <c r="Q983" s="212">
        <v>0</v>
      </c>
      <c r="R983" s="212">
        <f t="shared" si="342"/>
        <v>0</v>
      </c>
      <c r="S983" s="212">
        <v>0</v>
      </c>
      <c r="T983" s="213">
        <f t="shared" si="343"/>
        <v>0</v>
      </c>
      <c r="AR983" s="25" t="s">
        <v>619</v>
      </c>
      <c r="AT983" s="25" t="s">
        <v>1079</v>
      </c>
      <c r="AU983" s="25" t="s">
        <v>82</v>
      </c>
      <c r="AY983" s="25" t="s">
        <v>308</v>
      </c>
      <c r="BE983" s="214">
        <f t="shared" si="344"/>
        <v>0</v>
      </c>
      <c r="BF983" s="214">
        <f t="shared" si="345"/>
        <v>0</v>
      </c>
      <c r="BG983" s="214">
        <f t="shared" si="346"/>
        <v>0</v>
      </c>
      <c r="BH983" s="214">
        <f t="shared" si="347"/>
        <v>0</v>
      </c>
      <c r="BI983" s="214">
        <f t="shared" si="348"/>
        <v>0</v>
      </c>
      <c r="BJ983" s="25" t="s">
        <v>82</v>
      </c>
      <c r="BK983" s="214">
        <f t="shared" si="349"/>
        <v>0</v>
      </c>
      <c r="BL983" s="25" t="s">
        <v>375</v>
      </c>
      <c r="BM983" s="25" t="s">
        <v>11083</v>
      </c>
    </row>
    <row r="984" spans="2:65" s="1" customFormat="1" ht="22.5" customHeight="1">
      <c r="B984" s="42"/>
      <c r="C984" s="277" t="s">
        <v>5741</v>
      </c>
      <c r="D984" s="277" t="s">
        <v>1079</v>
      </c>
      <c r="E984" s="278" t="s">
        <v>10805</v>
      </c>
      <c r="F984" s="279" t="s">
        <v>10806</v>
      </c>
      <c r="G984" s="280" t="s">
        <v>5275</v>
      </c>
      <c r="H984" s="281">
        <v>3</v>
      </c>
      <c r="I984" s="282"/>
      <c r="J984" s="283">
        <f t="shared" si="340"/>
        <v>0</v>
      </c>
      <c r="K984" s="279" t="s">
        <v>21</v>
      </c>
      <c r="L984" s="284"/>
      <c r="M984" s="285" t="s">
        <v>21</v>
      </c>
      <c r="N984" s="286" t="s">
        <v>45</v>
      </c>
      <c r="O984" s="43"/>
      <c r="P984" s="212">
        <f t="shared" si="341"/>
        <v>0</v>
      </c>
      <c r="Q984" s="212">
        <v>0</v>
      </c>
      <c r="R984" s="212">
        <f t="shared" si="342"/>
        <v>0</v>
      </c>
      <c r="S984" s="212">
        <v>0</v>
      </c>
      <c r="T984" s="213">
        <f t="shared" si="343"/>
        <v>0</v>
      </c>
      <c r="AR984" s="25" t="s">
        <v>619</v>
      </c>
      <c r="AT984" s="25" t="s">
        <v>1079</v>
      </c>
      <c r="AU984" s="25" t="s">
        <v>82</v>
      </c>
      <c r="AY984" s="25" t="s">
        <v>308</v>
      </c>
      <c r="BE984" s="214">
        <f t="shared" si="344"/>
        <v>0</v>
      </c>
      <c r="BF984" s="214">
        <f t="shared" si="345"/>
        <v>0</v>
      </c>
      <c r="BG984" s="214">
        <f t="shared" si="346"/>
        <v>0</v>
      </c>
      <c r="BH984" s="214">
        <f t="shared" si="347"/>
        <v>0</v>
      </c>
      <c r="BI984" s="214">
        <f t="shared" si="348"/>
        <v>0</v>
      </c>
      <c r="BJ984" s="25" t="s">
        <v>82</v>
      </c>
      <c r="BK984" s="214">
        <f t="shared" si="349"/>
        <v>0</v>
      </c>
      <c r="BL984" s="25" t="s">
        <v>375</v>
      </c>
      <c r="BM984" s="25" t="s">
        <v>11084</v>
      </c>
    </row>
    <row r="985" spans="2:65" s="1" customFormat="1" ht="22.5" customHeight="1">
      <c r="B985" s="42"/>
      <c r="C985" s="277" t="s">
        <v>11085</v>
      </c>
      <c r="D985" s="277" t="s">
        <v>1079</v>
      </c>
      <c r="E985" s="278" t="s">
        <v>10809</v>
      </c>
      <c r="F985" s="279" t="s">
        <v>10810</v>
      </c>
      <c r="G985" s="280" t="s">
        <v>5275</v>
      </c>
      <c r="H985" s="281">
        <v>16</v>
      </c>
      <c r="I985" s="282"/>
      <c r="J985" s="283">
        <f t="shared" si="340"/>
        <v>0</v>
      </c>
      <c r="K985" s="279" t="s">
        <v>21</v>
      </c>
      <c r="L985" s="284"/>
      <c r="M985" s="285" t="s">
        <v>21</v>
      </c>
      <c r="N985" s="286" t="s">
        <v>45</v>
      </c>
      <c r="O985" s="43"/>
      <c r="P985" s="212">
        <f t="shared" si="341"/>
        <v>0</v>
      </c>
      <c r="Q985" s="212">
        <v>0</v>
      </c>
      <c r="R985" s="212">
        <f t="shared" si="342"/>
        <v>0</v>
      </c>
      <c r="S985" s="212">
        <v>0</v>
      </c>
      <c r="T985" s="213">
        <f t="shared" si="343"/>
        <v>0</v>
      </c>
      <c r="AR985" s="25" t="s">
        <v>619</v>
      </c>
      <c r="AT985" s="25" t="s">
        <v>1079</v>
      </c>
      <c r="AU985" s="25" t="s">
        <v>82</v>
      </c>
      <c r="AY985" s="25" t="s">
        <v>308</v>
      </c>
      <c r="BE985" s="214">
        <f t="shared" si="344"/>
        <v>0</v>
      </c>
      <c r="BF985" s="214">
        <f t="shared" si="345"/>
        <v>0</v>
      </c>
      <c r="BG985" s="214">
        <f t="shared" si="346"/>
        <v>0</v>
      </c>
      <c r="BH985" s="214">
        <f t="shared" si="347"/>
        <v>0</v>
      </c>
      <c r="BI985" s="214">
        <f t="shared" si="348"/>
        <v>0</v>
      </c>
      <c r="BJ985" s="25" t="s">
        <v>82</v>
      </c>
      <c r="BK985" s="214">
        <f t="shared" si="349"/>
        <v>0</v>
      </c>
      <c r="BL985" s="25" t="s">
        <v>375</v>
      </c>
      <c r="BM985" s="25" t="s">
        <v>11086</v>
      </c>
    </row>
    <row r="986" spans="2:65" s="1" customFormat="1" ht="22.5" customHeight="1">
      <c r="B986" s="42"/>
      <c r="C986" s="277" t="s">
        <v>10036</v>
      </c>
      <c r="D986" s="277" t="s">
        <v>1079</v>
      </c>
      <c r="E986" s="278" t="s">
        <v>10946</v>
      </c>
      <c r="F986" s="279" t="s">
        <v>10947</v>
      </c>
      <c r="G986" s="280" t="s">
        <v>5275</v>
      </c>
      <c r="H986" s="281">
        <v>3</v>
      </c>
      <c r="I986" s="282"/>
      <c r="J986" s="283">
        <f t="shared" si="340"/>
        <v>0</v>
      </c>
      <c r="K986" s="279" t="s">
        <v>21</v>
      </c>
      <c r="L986" s="284"/>
      <c r="M986" s="285" t="s">
        <v>21</v>
      </c>
      <c r="N986" s="286" t="s">
        <v>45</v>
      </c>
      <c r="O986" s="43"/>
      <c r="P986" s="212">
        <f t="shared" si="341"/>
        <v>0</v>
      </c>
      <c r="Q986" s="212">
        <v>0</v>
      </c>
      <c r="R986" s="212">
        <f t="shared" si="342"/>
        <v>0</v>
      </c>
      <c r="S986" s="212">
        <v>0</v>
      </c>
      <c r="T986" s="213">
        <f t="shared" si="343"/>
        <v>0</v>
      </c>
      <c r="AR986" s="25" t="s">
        <v>619</v>
      </c>
      <c r="AT986" s="25" t="s">
        <v>1079</v>
      </c>
      <c r="AU986" s="25" t="s">
        <v>82</v>
      </c>
      <c r="AY986" s="25" t="s">
        <v>308</v>
      </c>
      <c r="BE986" s="214">
        <f t="shared" si="344"/>
        <v>0</v>
      </c>
      <c r="BF986" s="214">
        <f t="shared" si="345"/>
        <v>0</v>
      </c>
      <c r="BG986" s="214">
        <f t="shared" si="346"/>
        <v>0</v>
      </c>
      <c r="BH986" s="214">
        <f t="shared" si="347"/>
        <v>0</v>
      </c>
      <c r="BI986" s="214">
        <f t="shared" si="348"/>
        <v>0</v>
      </c>
      <c r="BJ986" s="25" t="s">
        <v>82</v>
      </c>
      <c r="BK986" s="214">
        <f t="shared" si="349"/>
        <v>0</v>
      </c>
      <c r="BL986" s="25" t="s">
        <v>375</v>
      </c>
      <c r="BM986" s="25" t="s">
        <v>11087</v>
      </c>
    </row>
    <row r="987" spans="2:65" s="1" customFormat="1" ht="22.5" customHeight="1">
      <c r="B987" s="42"/>
      <c r="C987" s="277" t="s">
        <v>4456</v>
      </c>
      <c r="D987" s="277" t="s">
        <v>1079</v>
      </c>
      <c r="E987" s="278" t="s">
        <v>10949</v>
      </c>
      <c r="F987" s="279" t="s">
        <v>10950</v>
      </c>
      <c r="G987" s="280" t="s">
        <v>5275</v>
      </c>
      <c r="H987" s="281">
        <v>9</v>
      </c>
      <c r="I987" s="282"/>
      <c r="J987" s="283">
        <f t="shared" si="340"/>
        <v>0</v>
      </c>
      <c r="K987" s="279" t="s">
        <v>21</v>
      </c>
      <c r="L987" s="284"/>
      <c r="M987" s="285" t="s">
        <v>21</v>
      </c>
      <c r="N987" s="286" t="s">
        <v>45</v>
      </c>
      <c r="O987" s="43"/>
      <c r="P987" s="212">
        <f t="shared" si="341"/>
        <v>0</v>
      </c>
      <c r="Q987" s="212">
        <v>0</v>
      </c>
      <c r="R987" s="212">
        <f t="shared" si="342"/>
        <v>0</v>
      </c>
      <c r="S987" s="212">
        <v>0</v>
      </c>
      <c r="T987" s="213">
        <f t="shared" si="343"/>
        <v>0</v>
      </c>
      <c r="AR987" s="25" t="s">
        <v>619</v>
      </c>
      <c r="AT987" s="25" t="s">
        <v>1079</v>
      </c>
      <c r="AU987" s="25" t="s">
        <v>82</v>
      </c>
      <c r="AY987" s="25" t="s">
        <v>308</v>
      </c>
      <c r="BE987" s="214">
        <f t="shared" si="344"/>
        <v>0</v>
      </c>
      <c r="BF987" s="214">
        <f t="shared" si="345"/>
        <v>0</v>
      </c>
      <c r="BG987" s="214">
        <f t="shared" si="346"/>
        <v>0</v>
      </c>
      <c r="BH987" s="214">
        <f t="shared" si="347"/>
        <v>0</v>
      </c>
      <c r="BI987" s="214">
        <f t="shared" si="348"/>
        <v>0</v>
      </c>
      <c r="BJ987" s="25" t="s">
        <v>82</v>
      </c>
      <c r="BK987" s="214">
        <f t="shared" si="349"/>
        <v>0</v>
      </c>
      <c r="BL987" s="25" t="s">
        <v>375</v>
      </c>
      <c r="BM987" s="25" t="s">
        <v>11088</v>
      </c>
    </row>
    <row r="988" spans="2:65" s="1" customFormat="1" ht="31.5" customHeight="1">
      <c r="B988" s="42"/>
      <c r="C988" s="277" t="s">
        <v>10039</v>
      </c>
      <c r="D988" s="277" t="s">
        <v>1079</v>
      </c>
      <c r="E988" s="278" t="s">
        <v>10952</v>
      </c>
      <c r="F988" s="279" t="s">
        <v>10953</v>
      </c>
      <c r="G988" s="280" t="s">
        <v>5275</v>
      </c>
      <c r="H988" s="281">
        <v>2</v>
      </c>
      <c r="I988" s="282"/>
      <c r="J988" s="283">
        <f t="shared" si="340"/>
        <v>0</v>
      </c>
      <c r="K988" s="279" t="s">
        <v>21</v>
      </c>
      <c r="L988" s="284"/>
      <c r="M988" s="285" t="s">
        <v>21</v>
      </c>
      <c r="N988" s="286" t="s">
        <v>45</v>
      </c>
      <c r="O988" s="43"/>
      <c r="P988" s="212">
        <f t="shared" si="341"/>
        <v>0</v>
      </c>
      <c r="Q988" s="212">
        <v>0</v>
      </c>
      <c r="R988" s="212">
        <f t="shared" si="342"/>
        <v>0</v>
      </c>
      <c r="S988" s="212">
        <v>0</v>
      </c>
      <c r="T988" s="213">
        <f t="shared" si="343"/>
        <v>0</v>
      </c>
      <c r="AR988" s="25" t="s">
        <v>619</v>
      </c>
      <c r="AT988" s="25" t="s">
        <v>1079</v>
      </c>
      <c r="AU988" s="25" t="s">
        <v>82</v>
      </c>
      <c r="AY988" s="25" t="s">
        <v>308</v>
      </c>
      <c r="BE988" s="214">
        <f t="shared" si="344"/>
        <v>0</v>
      </c>
      <c r="BF988" s="214">
        <f t="shared" si="345"/>
        <v>0</v>
      </c>
      <c r="BG988" s="214">
        <f t="shared" si="346"/>
        <v>0</v>
      </c>
      <c r="BH988" s="214">
        <f t="shared" si="347"/>
        <v>0</v>
      </c>
      <c r="BI988" s="214">
        <f t="shared" si="348"/>
        <v>0</v>
      </c>
      <c r="BJ988" s="25" t="s">
        <v>82</v>
      </c>
      <c r="BK988" s="214">
        <f t="shared" si="349"/>
        <v>0</v>
      </c>
      <c r="BL988" s="25" t="s">
        <v>375</v>
      </c>
      <c r="BM988" s="25" t="s">
        <v>11089</v>
      </c>
    </row>
    <row r="989" spans="2:65" s="1" customFormat="1" ht="22.5" customHeight="1">
      <c r="B989" s="42"/>
      <c r="C989" s="277" t="s">
        <v>11090</v>
      </c>
      <c r="D989" s="277" t="s">
        <v>1079</v>
      </c>
      <c r="E989" s="278" t="s">
        <v>10955</v>
      </c>
      <c r="F989" s="279" t="s">
        <v>10956</v>
      </c>
      <c r="G989" s="280" t="s">
        <v>5275</v>
      </c>
      <c r="H989" s="281">
        <v>2</v>
      </c>
      <c r="I989" s="282"/>
      <c r="J989" s="283">
        <f t="shared" si="340"/>
        <v>0</v>
      </c>
      <c r="K989" s="279" t="s">
        <v>21</v>
      </c>
      <c r="L989" s="284"/>
      <c r="M989" s="285" t="s">
        <v>21</v>
      </c>
      <c r="N989" s="286" t="s">
        <v>45</v>
      </c>
      <c r="O989" s="43"/>
      <c r="P989" s="212">
        <f t="shared" si="341"/>
        <v>0</v>
      </c>
      <c r="Q989" s="212">
        <v>0</v>
      </c>
      <c r="R989" s="212">
        <f t="shared" si="342"/>
        <v>0</v>
      </c>
      <c r="S989" s="212">
        <v>0</v>
      </c>
      <c r="T989" s="213">
        <f t="shared" si="343"/>
        <v>0</v>
      </c>
      <c r="AR989" s="25" t="s">
        <v>619</v>
      </c>
      <c r="AT989" s="25" t="s">
        <v>1079</v>
      </c>
      <c r="AU989" s="25" t="s">
        <v>82</v>
      </c>
      <c r="AY989" s="25" t="s">
        <v>308</v>
      </c>
      <c r="BE989" s="214">
        <f t="shared" si="344"/>
        <v>0</v>
      </c>
      <c r="BF989" s="214">
        <f t="shared" si="345"/>
        <v>0</v>
      </c>
      <c r="BG989" s="214">
        <f t="shared" si="346"/>
        <v>0</v>
      </c>
      <c r="BH989" s="214">
        <f t="shared" si="347"/>
        <v>0</v>
      </c>
      <c r="BI989" s="214">
        <f t="shared" si="348"/>
        <v>0</v>
      </c>
      <c r="BJ989" s="25" t="s">
        <v>82</v>
      </c>
      <c r="BK989" s="214">
        <f t="shared" si="349"/>
        <v>0</v>
      </c>
      <c r="BL989" s="25" t="s">
        <v>375</v>
      </c>
      <c r="BM989" s="25" t="s">
        <v>11091</v>
      </c>
    </row>
    <row r="990" spans="2:65" s="1" customFormat="1" ht="22.5" customHeight="1">
      <c r="B990" s="42"/>
      <c r="C990" s="277" t="s">
        <v>10042</v>
      </c>
      <c r="D990" s="277" t="s">
        <v>1079</v>
      </c>
      <c r="E990" s="278" t="s">
        <v>10830</v>
      </c>
      <c r="F990" s="279" t="s">
        <v>10831</v>
      </c>
      <c r="G990" s="280" t="s">
        <v>5275</v>
      </c>
      <c r="H990" s="281">
        <v>1</v>
      </c>
      <c r="I990" s="282"/>
      <c r="J990" s="283">
        <f t="shared" si="340"/>
        <v>0</v>
      </c>
      <c r="K990" s="279" t="s">
        <v>21</v>
      </c>
      <c r="L990" s="284"/>
      <c r="M990" s="285" t="s">
        <v>21</v>
      </c>
      <c r="N990" s="286" t="s">
        <v>45</v>
      </c>
      <c r="O990" s="43"/>
      <c r="P990" s="212">
        <f t="shared" si="341"/>
        <v>0</v>
      </c>
      <c r="Q990" s="212">
        <v>0</v>
      </c>
      <c r="R990" s="212">
        <f t="shared" si="342"/>
        <v>0</v>
      </c>
      <c r="S990" s="212">
        <v>0</v>
      </c>
      <c r="T990" s="213">
        <f t="shared" si="343"/>
        <v>0</v>
      </c>
      <c r="AR990" s="25" t="s">
        <v>619</v>
      </c>
      <c r="AT990" s="25" t="s">
        <v>1079</v>
      </c>
      <c r="AU990" s="25" t="s">
        <v>82</v>
      </c>
      <c r="AY990" s="25" t="s">
        <v>308</v>
      </c>
      <c r="BE990" s="214">
        <f t="shared" si="344"/>
        <v>0</v>
      </c>
      <c r="BF990" s="214">
        <f t="shared" si="345"/>
        <v>0</v>
      </c>
      <c r="BG990" s="214">
        <f t="shared" si="346"/>
        <v>0</v>
      </c>
      <c r="BH990" s="214">
        <f t="shared" si="347"/>
        <v>0</v>
      </c>
      <c r="BI990" s="214">
        <f t="shared" si="348"/>
        <v>0</v>
      </c>
      <c r="BJ990" s="25" t="s">
        <v>82</v>
      </c>
      <c r="BK990" s="214">
        <f t="shared" si="349"/>
        <v>0</v>
      </c>
      <c r="BL990" s="25" t="s">
        <v>375</v>
      </c>
      <c r="BM990" s="25" t="s">
        <v>11092</v>
      </c>
    </row>
    <row r="991" spans="2:65" s="1" customFormat="1" ht="31.5" customHeight="1">
      <c r="B991" s="42"/>
      <c r="C991" s="277" t="s">
        <v>11093</v>
      </c>
      <c r="D991" s="277" t="s">
        <v>1079</v>
      </c>
      <c r="E991" s="278" t="s">
        <v>11041</v>
      </c>
      <c r="F991" s="279" t="s">
        <v>11042</v>
      </c>
      <c r="G991" s="280" t="s">
        <v>5275</v>
      </c>
      <c r="H991" s="281">
        <v>1</v>
      </c>
      <c r="I991" s="282"/>
      <c r="J991" s="283">
        <f t="shared" si="340"/>
        <v>0</v>
      </c>
      <c r="K991" s="279" t="s">
        <v>21</v>
      </c>
      <c r="L991" s="284"/>
      <c r="M991" s="285" t="s">
        <v>21</v>
      </c>
      <c r="N991" s="286" t="s">
        <v>45</v>
      </c>
      <c r="O991" s="43"/>
      <c r="P991" s="212">
        <f t="shared" si="341"/>
        <v>0</v>
      </c>
      <c r="Q991" s="212">
        <v>0</v>
      </c>
      <c r="R991" s="212">
        <f t="shared" si="342"/>
        <v>0</v>
      </c>
      <c r="S991" s="212">
        <v>0</v>
      </c>
      <c r="T991" s="213">
        <f t="shared" si="343"/>
        <v>0</v>
      </c>
      <c r="AR991" s="25" t="s">
        <v>619</v>
      </c>
      <c r="AT991" s="25" t="s">
        <v>1079</v>
      </c>
      <c r="AU991" s="25" t="s">
        <v>82</v>
      </c>
      <c r="AY991" s="25" t="s">
        <v>308</v>
      </c>
      <c r="BE991" s="214">
        <f t="shared" si="344"/>
        <v>0</v>
      </c>
      <c r="BF991" s="214">
        <f t="shared" si="345"/>
        <v>0</v>
      </c>
      <c r="BG991" s="214">
        <f t="shared" si="346"/>
        <v>0</v>
      </c>
      <c r="BH991" s="214">
        <f t="shared" si="347"/>
        <v>0</v>
      </c>
      <c r="BI991" s="214">
        <f t="shared" si="348"/>
        <v>0</v>
      </c>
      <c r="BJ991" s="25" t="s">
        <v>82</v>
      </c>
      <c r="BK991" s="214">
        <f t="shared" si="349"/>
        <v>0</v>
      </c>
      <c r="BL991" s="25" t="s">
        <v>375</v>
      </c>
      <c r="BM991" s="25" t="s">
        <v>11094</v>
      </c>
    </row>
    <row r="992" spans="2:65" s="1" customFormat="1" ht="31.5" customHeight="1">
      <c r="B992" s="42"/>
      <c r="C992" s="277" t="s">
        <v>10045</v>
      </c>
      <c r="D992" s="277" t="s">
        <v>1079</v>
      </c>
      <c r="E992" s="278" t="s">
        <v>11038</v>
      </c>
      <c r="F992" s="279" t="s">
        <v>11039</v>
      </c>
      <c r="G992" s="280" t="s">
        <v>5275</v>
      </c>
      <c r="H992" s="281">
        <v>1</v>
      </c>
      <c r="I992" s="282"/>
      <c r="J992" s="283">
        <f t="shared" si="340"/>
        <v>0</v>
      </c>
      <c r="K992" s="279" t="s">
        <v>21</v>
      </c>
      <c r="L992" s="284"/>
      <c r="M992" s="285" t="s">
        <v>21</v>
      </c>
      <c r="N992" s="286" t="s">
        <v>45</v>
      </c>
      <c r="O992" s="43"/>
      <c r="P992" s="212">
        <f t="shared" si="341"/>
        <v>0</v>
      </c>
      <c r="Q992" s="212">
        <v>0</v>
      </c>
      <c r="R992" s="212">
        <f t="shared" si="342"/>
        <v>0</v>
      </c>
      <c r="S992" s="212">
        <v>0</v>
      </c>
      <c r="T992" s="213">
        <f t="shared" si="343"/>
        <v>0</v>
      </c>
      <c r="AR992" s="25" t="s">
        <v>619</v>
      </c>
      <c r="AT992" s="25" t="s">
        <v>1079</v>
      </c>
      <c r="AU992" s="25" t="s">
        <v>82</v>
      </c>
      <c r="AY992" s="25" t="s">
        <v>308</v>
      </c>
      <c r="BE992" s="214">
        <f t="shared" si="344"/>
        <v>0</v>
      </c>
      <c r="BF992" s="214">
        <f t="shared" si="345"/>
        <v>0</v>
      </c>
      <c r="BG992" s="214">
        <f t="shared" si="346"/>
        <v>0</v>
      </c>
      <c r="BH992" s="214">
        <f t="shared" si="347"/>
        <v>0</v>
      </c>
      <c r="BI992" s="214">
        <f t="shared" si="348"/>
        <v>0</v>
      </c>
      <c r="BJ992" s="25" t="s">
        <v>82</v>
      </c>
      <c r="BK992" s="214">
        <f t="shared" si="349"/>
        <v>0</v>
      </c>
      <c r="BL992" s="25" t="s">
        <v>375</v>
      </c>
      <c r="BM992" s="25" t="s">
        <v>11095</v>
      </c>
    </row>
    <row r="993" spans="2:65" s="1" customFormat="1" ht="22.5" customHeight="1">
      <c r="B993" s="42"/>
      <c r="C993" s="277" t="s">
        <v>11096</v>
      </c>
      <c r="D993" s="277" t="s">
        <v>1079</v>
      </c>
      <c r="E993" s="278" t="s">
        <v>11097</v>
      </c>
      <c r="F993" s="279" t="s">
        <v>10873</v>
      </c>
      <c r="G993" s="280" t="s">
        <v>5275</v>
      </c>
      <c r="H993" s="281">
        <v>1</v>
      </c>
      <c r="I993" s="282"/>
      <c r="J993" s="283">
        <f t="shared" si="340"/>
        <v>0</v>
      </c>
      <c r="K993" s="279" t="s">
        <v>21</v>
      </c>
      <c r="L993" s="284"/>
      <c r="M993" s="285" t="s">
        <v>21</v>
      </c>
      <c r="N993" s="286" t="s">
        <v>45</v>
      </c>
      <c r="O993" s="43"/>
      <c r="P993" s="212">
        <f t="shared" si="341"/>
        <v>0</v>
      </c>
      <c r="Q993" s="212">
        <v>0</v>
      </c>
      <c r="R993" s="212">
        <f t="shared" si="342"/>
        <v>0</v>
      </c>
      <c r="S993" s="212">
        <v>0</v>
      </c>
      <c r="T993" s="213">
        <f t="shared" si="343"/>
        <v>0</v>
      </c>
      <c r="AR993" s="25" t="s">
        <v>619</v>
      </c>
      <c r="AT993" s="25" t="s">
        <v>1079</v>
      </c>
      <c r="AU993" s="25" t="s">
        <v>82</v>
      </c>
      <c r="AY993" s="25" t="s">
        <v>308</v>
      </c>
      <c r="BE993" s="214">
        <f t="shared" si="344"/>
        <v>0</v>
      </c>
      <c r="BF993" s="214">
        <f t="shared" si="345"/>
        <v>0</v>
      </c>
      <c r="BG993" s="214">
        <f t="shared" si="346"/>
        <v>0</v>
      </c>
      <c r="BH993" s="214">
        <f t="shared" si="347"/>
        <v>0</v>
      </c>
      <c r="BI993" s="214">
        <f t="shared" si="348"/>
        <v>0</v>
      </c>
      <c r="BJ993" s="25" t="s">
        <v>82</v>
      </c>
      <c r="BK993" s="214">
        <f t="shared" si="349"/>
        <v>0</v>
      </c>
      <c r="BL993" s="25" t="s">
        <v>375</v>
      </c>
      <c r="BM993" s="25" t="s">
        <v>11098</v>
      </c>
    </row>
    <row r="994" spans="2:65" s="1" customFormat="1" ht="22.5" customHeight="1">
      <c r="B994" s="42"/>
      <c r="C994" s="203" t="s">
        <v>10048</v>
      </c>
      <c r="D994" s="203" t="s">
        <v>311</v>
      </c>
      <c r="E994" s="204" t="s">
        <v>10875</v>
      </c>
      <c r="F994" s="205" t="s">
        <v>10876</v>
      </c>
      <c r="G994" s="206" t="s">
        <v>8882</v>
      </c>
      <c r="H994" s="207">
        <v>56</v>
      </c>
      <c r="I994" s="208"/>
      <c r="J994" s="209">
        <f t="shared" si="340"/>
        <v>0</v>
      </c>
      <c r="K994" s="205" t="s">
        <v>21</v>
      </c>
      <c r="L994" s="62"/>
      <c r="M994" s="210" t="s">
        <v>21</v>
      </c>
      <c r="N994" s="211" t="s">
        <v>45</v>
      </c>
      <c r="O994" s="43"/>
      <c r="P994" s="212">
        <f t="shared" si="341"/>
        <v>0</v>
      </c>
      <c r="Q994" s="212">
        <v>0</v>
      </c>
      <c r="R994" s="212">
        <f t="shared" si="342"/>
        <v>0</v>
      </c>
      <c r="S994" s="212">
        <v>0</v>
      </c>
      <c r="T994" s="213">
        <f t="shared" si="343"/>
        <v>0</v>
      </c>
      <c r="AR994" s="25" t="s">
        <v>375</v>
      </c>
      <c r="AT994" s="25" t="s">
        <v>311</v>
      </c>
      <c r="AU994" s="25" t="s">
        <v>82</v>
      </c>
      <c r="AY994" s="25" t="s">
        <v>308</v>
      </c>
      <c r="BE994" s="214">
        <f t="shared" si="344"/>
        <v>0</v>
      </c>
      <c r="BF994" s="214">
        <f t="shared" si="345"/>
        <v>0</v>
      </c>
      <c r="BG994" s="214">
        <f t="shared" si="346"/>
        <v>0</v>
      </c>
      <c r="BH994" s="214">
        <f t="shared" si="347"/>
        <v>0</v>
      </c>
      <c r="BI994" s="214">
        <f t="shared" si="348"/>
        <v>0</v>
      </c>
      <c r="BJ994" s="25" t="s">
        <v>82</v>
      </c>
      <c r="BK994" s="214">
        <f t="shared" si="349"/>
        <v>0</v>
      </c>
      <c r="BL994" s="25" t="s">
        <v>375</v>
      </c>
      <c r="BM994" s="25" t="s">
        <v>11099</v>
      </c>
    </row>
    <row r="995" spans="2:65" s="1" customFormat="1" ht="22.5" customHeight="1">
      <c r="B995" s="42"/>
      <c r="C995" s="203" t="s">
        <v>11100</v>
      </c>
      <c r="D995" s="203" t="s">
        <v>311</v>
      </c>
      <c r="E995" s="204" t="s">
        <v>10879</v>
      </c>
      <c r="F995" s="205" t="s">
        <v>10880</v>
      </c>
      <c r="G995" s="206" t="s">
        <v>8882</v>
      </c>
      <c r="H995" s="207">
        <v>8</v>
      </c>
      <c r="I995" s="208"/>
      <c r="J995" s="209">
        <f t="shared" si="340"/>
        <v>0</v>
      </c>
      <c r="K995" s="205" t="s">
        <v>21</v>
      </c>
      <c r="L995" s="62"/>
      <c r="M995" s="210" t="s">
        <v>21</v>
      </c>
      <c r="N995" s="211" t="s">
        <v>45</v>
      </c>
      <c r="O995" s="43"/>
      <c r="P995" s="212">
        <f t="shared" si="341"/>
        <v>0</v>
      </c>
      <c r="Q995" s="212">
        <v>0</v>
      </c>
      <c r="R995" s="212">
        <f t="shared" si="342"/>
        <v>0</v>
      </c>
      <c r="S995" s="212">
        <v>0</v>
      </c>
      <c r="T995" s="213">
        <f t="shared" si="343"/>
        <v>0</v>
      </c>
      <c r="AR995" s="25" t="s">
        <v>375</v>
      </c>
      <c r="AT995" s="25" t="s">
        <v>311</v>
      </c>
      <c r="AU995" s="25" t="s">
        <v>82</v>
      </c>
      <c r="AY995" s="25" t="s">
        <v>308</v>
      </c>
      <c r="BE995" s="214">
        <f t="shared" si="344"/>
        <v>0</v>
      </c>
      <c r="BF995" s="214">
        <f t="shared" si="345"/>
        <v>0</v>
      </c>
      <c r="BG995" s="214">
        <f t="shared" si="346"/>
        <v>0</v>
      </c>
      <c r="BH995" s="214">
        <f t="shared" si="347"/>
        <v>0</v>
      </c>
      <c r="BI995" s="214">
        <f t="shared" si="348"/>
        <v>0</v>
      </c>
      <c r="BJ995" s="25" t="s">
        <v>82</v>
      </c>
      <c r="BK995" s="214">
        <f t="shared" si="349"/>
        <v>0</v>
      </c>
      <c r="BL995" s="25" t="s">
        <v>375</v>
      </c>
      <c r="BM995" s="25" t="s">
        <v>11101</v>
      </c>
    </row>
    <row r="996" spans="2:65" s="1" customFormat="1" ht="22.5" customHeight="1">
      <c r="B996" s="42"/>
      <c r="C996" s="203" t="s">
        <v>10051</v>
      </c>
      <c r="D996" s="203" t="s">
        <v>311</v>
      </c>
      <c r="E996" s="204" t="s">
        <v>10882</v>
      </c>
      <c r="F996" s="205" t="s">
        <v>10883</v>
      </c>
      <c r="G996" s="206" t="s">
        <v>8882</v>
      </c>
      <c r="H996" s="207">
        <v>4</v>
      </c>
      <c r="I996" s="208"/>
      <c r="J996" s="209">
        <f t="shared" si="340"/>
        <v>0</v>
      </c>
      <c r="K996" s="205" t="s">
        <v>21</v>
      </c>
      <c r="L996" s="62"/>
      <c r="M996" s="210" t="s">
        <v>21</v>
      </c>
      <c r="N996" s="211" t="s">
        <v>45</v>
      </c>
      <c r="O996" s="43"/>
      <c r="P996" s="212">
        <f t="shared" si="341"/>
        <v>0</v>
      </c>
      <c r="Q996" s="212">
        <v>0</v>
      </c>
      <c r="R996" s="212">
        <f t="shared" si="342"/>
        <v>0</v>
      </c>
      <c r="S996" s="212">
        <v>0</v>
      </c>
      <c r="T996" s="213">
        <f t="shared" si="343"/>
        <v>0</v>
      </c>
      <c r="AR996" s="25" t="s">
        <v>375</v>
      </c>
      <c r="AT996" s="25" t="s">
        <v>311</v>
      </c>
      <c r="AU996" s="25" t="s">
        <v>82</v>
      </c>
      <c r="AY996" s="25" t="s">
        <v>308</v>
      </c>
      <c r="BE996" s="214">
        <f t="shared" si="344"/>
        <v>0</v>
      </c>
      <c r="BF996" s="214">
        <f t="shared" si="345"/>
        <v>0</v>
      </c>
      <c r="BG996" s="214">
        <f t="shared" si="346"/>
        <v>0</v>
      </c>
      <c r="BH996" s="214">
        <f t="shared" si="347"/>
        <v>0</v>
      </c>
      <c r="BI996" s="214">
        <f t="shared" si="348"/>
        <v>0</v>
      </c>
      <c r="BJ996" s="25" t="s">
        <v>82</v>
      </c>
      <c r="BK996" s="214">
        <f t="shared" si="349"/>
        <v>0</v>
      </c>
      <c r="BL996" s="25" t="s">
        <v>375</v>
      </c>
      <c r="BM996" s="25" t="s">
        <v>11102</v>
      </c>
    </row>
    <row r="997" spans="2:65" s="1" customFormat="1" ht="22.5" customHeight="1">
      <c r="B997" s="42"/>
      <c r="C997" s="203" t="s">
        <v>11103</v>
      </c>
      <c r="D997" s="203" t="s">
        <v>311</v>
      </c>
      <c r="E997" s="204" t="s">
        <v>10886</v>
      </c>
      <c r="F997" s="205" t="s">
        <v>10887</v>
      </c>
      <c r="G997" s="206" t="s">
        <v>8882</v>
      </c>
      <c r="H997" s="207">
        <v>32</v>
      </c>
      <c r="I997" s="208"/>
      <c r="J997" s="209">
        <f t="shared" si="340"/>
        <v>0</v>
      </c>
      <c r="K997" s="205" t="s">
        <v>21</v>
      </c>
      <c r="L997" s="62"/>
      <c r="M997" s="210" t="s">
        <v>21</v>
      </c>
      <c r="N997" s="211" t="s">
        <v>45</v>
      </c>
      <c r="O997" s="43"/>
      <c r="P997" s="212">
        <f t="shared" si="341"/>
        <v>0</v>
      </c>
      <c r="Q997" s="212">
        <v>0</v>
      </c>
      <c r="R997" s="212">
        <f t="shared" si="342"/>
        <v>0</v>
      </c>
      <c r="S997" s="212">
        <v>0</v>
      </c>
      <c r="T997" s="213">
        <f t="shared" si="343"/>
        <v>0</v>
      </c>
      <c r="AR997" s="25" t="s">
        <v>375</v>
      </c>
      <c r="AT997" s="25" t="s">
        <v>311</v>
      </c>
      <c r="AU997" s="25" t="s">
        <v>82</v>
      </c>
      <c r="AY997" s="25" t="s">
        <v>308</v>
      </c>
      <c r="BE997" s="214">
        <f t="shared" si="344"/>
        <v>0</v>
      </c>
      <c r="BF997" s="214">
        <f t="shared" si="345"/>
        <v>0</v>
      </c>
      <c r="BG997" s="214">
        <f t="shared" si="346"/>
        <v>0</v>
      </c>
      <c r="BH997" s="214">
        <f t="shared" si="347"/>
        <v>0</v>
      </c>
      <c r="BI997" s="214">
        <f t="shared" si="348"/>
        <v>0</v>
      </c>
      <c r="BJ997" s="25" t="s">
        <v>82</v>
      </c>
      <c r="BK997" s="214">
        <f t="shared" si="349"/>
        <v>0</v>
      </c>
      <c r="BL997" s="25" t="s">
        <v>375</v>
      </c>
      <c r="BM997" s="25" t="s">
        <v>11104</v>
      </c>
    </row>
    <row r="998" spans="2:65" s="1" customFormat="1" ht="22.5" customHeight="1">
      <c r="B998" s="42"/>
      <c r="C998" s="203" t="s">
        <v>10054</v>
      </c>
      <c r="D998" s="203" t="s">
        <v>311</v>
      </c>
      <c r="E998" s="204" t="s">
        <v>10889</v>
      </c>
      <c r="F998" s="205" t="s">
        <v>10890</v>
      </c>
      <c r="G998" s="206" t="s">
        <v>8882</v>
      </c>
      <c r="H998" s="207">
        <v>4</v>
      </c>
      <c r="I998" s="208"/>
      <c r="J998" s="209">
        <f t="shared" si="340"/>
        <v>0</v>
      </c>
      <c r="K998" s="205" t="s">
        <v>21</v>
      </c>
      <c r="L998" s="62"/>
      <c r="M998" s="210" t="s">
        <v>21</v>
      </c>
      <c r="N998" s="211" t="s">
        <v>45</v>
      </c>
      <c r="O998" s="43"/>
      <c r="P998" s="212">
        <f t="shared" si="341"/>
        <v>0</v>
      </c>
      <c r="Q998" s="212">
        <v>0</v>
      </c>
      <c r="R998" s="212">
        <f t="shared" si="342"/>
        <v>0</v>
      </c>
      <c r="S998" s="212">
        <v>0</v>
      </c>
      <c r="T998" s="213">
        <f t="shared" si="343"/>
        <v>0</v>
      </c>
      <c r="AR998" s="25" t="s">
        <v>375</v>
      </c>
      <c r="AT998" s="25" t="s">
        <v>311</v>
      </c>
      <c r="AU998" s="25" t="s">
        <v>82</v>
      </c>
      <c r="AY998" s="25" t="s">
        <v>308</v>
      </c>
      <c r="BE998" s="214">
        <f t="shared" si="344"/>
        <v>0</v>
      </c>
      <c r="BF998" s="214">
        <f t="shared" si="345"/>
        <v>0</v>
      </c>
      <c r="BG998" s="214">
        <f t="shared" si="346"/>
        <v>0</v>
      </c>
      <c r="BH998" s="214">
        <f t="shared" si="347"/>
        <v>0</v>
      </c>
      <c r="BI998" s="214">
        <f t="shared" si="348"/>
        <v>0</v>
      </c>
      <c r="BJ998" s="25" t="s">
        <v>82</v>
      </c>
      <c r="BK998" s="214">
        <f t="shared" si="349"/>
        <v>0</v>
      </c>
      <c r="BL998" s="25" t="s">
        <v>375</v>
      </c>
      <c r="BM998" s="25" t="s">
        <v>11105</v>
      </c>
    </row>
    <row r="999" spans="2:65" s="11" customFormat="1" ht="37.35" customHeight="1">
      <c r="B999" s="186"/>
      <c r="C999" s="187"/>
      <c r="D999" s="200" t="s">
        <v>73</v>
      </c>
      <c r="E999" s="296" t="s">
        <v>11106</v>
      </c>
      <c r="F999" s="296" t="s">
        <v>11107</v>
      </c>
      <c r="G999" s="187"/>
      <c r="H999" s="187"/>
      <c r="I999" s="190"/>
      <c r="J999" s="297">
        <f>BK999</f>
        <v>0</v>
      </c>
      <c r="K999" s="187"/>
      <c r="L999" s="192"/>
      <c r="M999" s="193"/>
      <c r="N999" s="194"/>
      <c r="O999" s="194"/>
      <c r="P999" s="195">
        <f>SUM(P1000:P1038)</f>
        <v>0</v>
      </c>
      <c r="Q999" s="194"/>
      <c r="R999" s="195">
        <f>SUM(R1000:R1038)</f>
        <v>0</v>
      </c>
      <c r="S999" s="194"/>
      <c r="T999" s="196">
        <f>SUM(T1000:T1038)</f>
        <v>0</v>
      </c>
      <c r="AR999" s="197" t="s">
        <v>84</v>
      </c>
      <c r="AT999" s="198" t="s">
        <v>73</v>
      </c>
      <c r="AU999" s="198" t="s">
        <v>74</v>
      </c>
      <c r="AY999" s="197" t="s">
        <v>308</v>
      </c>
      <c r="BK999" s="199">
        <f>SUM(BK1000:BK1038)</f>
        <v>0</v>
      </c>
    </row>
    <row r="1000" spans="2:65" s="1" customFormat="1" ht="22.5" customHeight="1">
      <c r="B1000" s="42"/>
      <c r="C1000" s="277" t="s">
        <v>11108</v>
      </c>
      <c r="D1000" s="277" t="s">
        <v>1079</v>
      </c>
      <c r="E1000" s="278" t="s">
        <v>10623</v>
      </c>
      <c r="F1000" s="279" t="s">
        <v>10624</v>
      </c>
      <c r="G1000" s="280" t="s">
        <v>5275</v>
      </c>
      <c r="H1000" s="281">
        <v>3</v>
      </c>
      <c r="I1000" s="282"/>
      <c r="J1000" s="283">
        <f t="shared" ref="J1000:J1038" si="350">ROUND(I1000*H1000,2)</f>
        <v>0</v>
      </c>
      <c r="K1000" s="279" t="s">
        <v>21</v>
      </c>
      <c r="L1000" s="284"/>
      <c r="M1000" s="285" t="s">
        <v>21</v>
      </c>
      <c r="N1000" s="286" t="s">
        <v>45</v>
      </c>
      <c r="O1000" s="43"/>
      <c r="P1000" s="212">
        <f t="shared" ref="P1000:P1038" si="351">O1000*H1000</f>
        <v>0</v>
      </c>
      <c r="Q1000" s="212">
        <v>0</v>
      </c>
      <c r="R1000" s="212">
        <f t="shared" ref="R1000:R1038" si="352">Q1000*H1000</f>
        <v>0</v>
      </c>
      <c r="S1000" s="212">
        <v>0</v>
      </c>
      <c r="T1000" s="213">
        <f t="shared" ref="T1000:T1038" si="353">S1000*H1000</f>
        <v>0</v>
      </c>
      <c r="AR1000" s="25" t="s">
        <v>619</v>
      </c>
      <c r="AT1000" s="25" t="s">
        <v>1079</v>
      </c>
      <c r="AU1000" s="25" t="s">
        <v>82</v>
      </c>
      <c r="AY1000" s="25" t="s">
        <v>308</v>
      </c>
      <c r="BE1000" s="214">
        <f t="shared" ref="BE1000:BE1038" si="354">IF(N1000="základní",J1000,0)</f>
        <v>0</v>
      </c>
      <c r="BF1000" s="214">
        <f t="shared" ref="BF1000:BF1038" si="355">IF(N1000="snížená",J1000,0)</f>
        <v>0</v>
      </c>
      <c r="BG1000" s="214">
        <f t="shared" ref="BG1000:BG1038" si="356">IF(N1000="zákl. přenesená",J1000,0)</f>
        <v>0</v>
      </c>
      <c r="BH1000" s="214">
        <f t="shared" ref="BH1000:BH1038" si="357">IF(N1000="sníž. přenesená",J1000,0)</f>
        <v>0</v>
      </c>
      <c r="BI1000" s="214">
        <f t="shared" ref="BI1000:BI1038" si="358">IF(N1000="nulová",J1000,0)</f>
        <v>0</v>
      </c>
      <c r="BJ1000" s="25" t="s">
        <v>82</v>
      </c>
      <c r="BK1000" s="214">
        <f t="shared" ref="BK1000:BK1038" si="359">ROUND(I1000*H1000,2)</f>
        <v>0</v>
      </c>
      <c r="BL1000" s="25" t="s">
        <v>375</v>
      </c>
      <c r="BM1000" s="25" t="s">
        <v>11109</v>
      </c>
    </row>
    <row r="1001" spans="2:65" s="1" customFormat="1" ht="22.5" customHeight="1">
      <c r="B1001" s="42"/>
      <c r="C1001" s="277" t="s">
        <v>10057</v>
      </c>
      <c r="D1001" s="277" t="s">
        <v>1079</v>
      </c>
      <c r="E1001" s="278" t="s">
        <v>10627</v>
      </c>
      <c r="F1001" s="279" t="s">
        <v>10628</v>
      </c>
      <c r="G1001" s="280" t="s">
        <v>5275</v>
      </c>
      <c r="H1001" s="281">
        <v>45</v>
      </c>
      <c r="I1001" s="282"/>
      <c r="J1001" s="283">
        <f t="shared" si="350"/>
        <v>0</v>
      </c>
      <c r="K1001" s="279" t="s">
        <v>21</v>
      </c>
      <c r="L1001" s="284"/>
      <c r="M1001" s="285" t="s">
        <v>21</v>
      </c>
      <c r="N1001" s="286" t="s">
        <v>45</v>
      </c>
      <c r="O1001" s="43"/>
      <c r="P1001" s="212">
        <f t="shared" si="351"/>
        <v>0</v>
      </c>
      <c r="Q1001" s="212">
        <v>0</v>
      </c>
      <c r="R1001" s="212">
        <f t="shared" si="352"/>
        <v>0</v>
      </c>
      <c r="S1001" s="212">
        <v>0</v>
      </c>
      <c r="T1001" s="213">
        <f t="shared" si="353"/>
        <v>0</v>
      </c>
      <c r="AR1001" s="25" t="s">
        <v>619</v>
      </c>
      <c r="AT1001" s="25" t="s">
        <v>1079</v>
      </c>
      <c r="AU1001" s="25" t="s">
        <v>82</v>
      </c>
      <c r="AY1001" s="25" t="s">
        <v>308</v>
      </c>
      <c r="BE1001" s="214">
        <f t="shared" si="354"/>
        <v>0</v>
      </c>
      <c r="BF1001" s="214">
        <f t="shared" si="355"/>
        <v>0</v>
      </c>
      <c r="BG1001" s="214">
        <f t="shared" si="356"/>
        <v>0</v>
      </c>
      <c r="BH1001" s="214">
        <f t="shared" si="357"/>
        <v>0</v>
      </c>
      <c r="BI1001" s="214">
        <f t="shared" si="358"/>
        <v>0</v>
      </c>
      <c r="BJ1001" s="25" t="s">
        <v>82</v>
      </c>
      <c r="BK1001" s="214">
        <f t="shared" si="359"/>
        <v>0</v>
      </c>
      <c r="BL1001" s="25" t="s">
        <v>375</v>
      </c>
      <c r="BM1001" s="25" t="s">
        <v>11110</v>
      </c>
    </row>
    <row r="1002" spans="2:65" s="1" customFormat="1" ht="22.5" customHeight="1">
      <c r="B1002" s="42"/>
      <c r="C1002" s="277" t="s">
        <v>11111</v>
      </c>
      <c r="D1002" s="277" t="s">
        <v>1079</v>
      </c>
      <c r="E1002" s="278" t="s">
        <v>10898</v>
      </c>
      <c r="F1002" s="279" t="s">
        <v>10899</v>
      </c>
      <c r="G1002" s="280" t="s">
        <v>5275</v>
      </c>
      <c r="H1002" s="281">
        <v>10</v>
      </c>
      <c r="I1002" s="282"/>
      <c r="J1002" s="283">
        <f t="shared" si="350"/>
        <v>0</v>
      </c>
      <c r="K1002" s="279" t="s">
        <v>21</v>
      </c>
      <c r="L1002" s="284"/>
      <c r="M1002" s="285" t="s">
        <v>21</v>
      </c>
      <c r="N1002" s="286" t="s">
        <v>45</v>
      </c>
      <c r="O1002" s="43"/>
      <c r="P1002" s="212">
        <f t="shared" si="351"/>
        <v>0</v>
      </c>
      <c r="Q1002" s="212">
        <v>0</v>
      </c>
      <c r="R1002" s="212">
        <f t="shared" si="352"/>
        <v>0</v>
      </c>
      <c r="S1002" s="212">
        <v>0</v>
      </c>
      <c r="T1002" s="213">
        <f t="shared" si="353"/>
        <v>0</v>
      </c>
      <c r="AR1002" s="25" t="s">
        <v>619</v>
      </c>
      <c r="AT1002" s="25" t="s">
        <v>1079</v>
      </c>
      <c r="AU1002" s="25" t="s">
        <v>82</v>
      </c>
      <c r="AY1002" s="25" t="s">
        <v>308</v>
      </c>
      <c r="BE1002" s="214">
        <f t="shared" si="354"/>
        <v>0</v>
      </c>
      <c r="BF1002" s="214">
        <f t="shared" si="355"/>
        <v>0</v>
      </c>
      <c r="BG1002" s="214">
        <f t="shared" si="356"/>
        <v>0</v>
      </c>
      <c r="BH1002" s="214">
        <f t="shared" si="357"/>
        <v>0</v>
      </c>
      <c r="BI1002" s="214">
        <f t="shared" si="358"/>
        <v>0</v>
      </c>
      <c r="BJ1002" s="25" t="s">
        <v>82</v>
      </c>
      <c r="BK1002" s="214">
        <f t="shared" si="359"/>
        <v>0</v>
      </c>
      <c r="BL1002" s="25" t="s">
        <v>375</v>
      </c>
      <c r="BM1002" s="25" t="s">
        <v>11112</v>
      </c>
    </row>
    <row r="1003" spans="2:65" s="1" customFormat="1" ht="22.5" customHeight="1">
      <c r="B1003" s="42"/>
      <c r="C1003" s="277" t="s">
        <v>10060</v>
      </c>
      <c r="D1003" s="277" t="s">
        <v>1079</v>
      </c>
      <c r="E1003" s="278" t="s">
        <v>10634</v>
      </c>
      <c r="F1003" s="279" t="s">
        <v>10635</v>
      </c>
      <c r="G1003" s="280" t="s">
        <v>5275</v>
      </c>
      <c r="H1003" s="281">
        <v>1</v>
      </c>
      <c r="I1003" s="282"/>
      <c r="J1003" s="283">
        <f t="shared" si="350"/>
        <v>0</v>
      </c>
      <c r="K1003" s="279" t="s">
        <v>21</v>
      </c>
      <c r="L1003" s="284"/>
      <c r="M1003" s="285" t="s">
        <v>21</v>
      </c>
      <c r="N1003" s="286" t="s">
        <v>45</v>
      </c>
      <c r="O1003" s="43"/>
      <c r="P1003" s="212">
        <f t="shared" si="351"/>
        <v>0</v>
      </c>
      <c r="Q1003" s="212">
        <v>0</v>
      </c>
      <c r="R1003" s="212">
        <f t="shared" si="352"/>
        <v>0</v>
      </c>
      <c r="S1003" s="212">
        <v>0</v>
      </c>
      <c r="T1003" s="213">
        <f t="shared" si="353"/>
        <v>0</v>
      </c>
      <c r="AR1003" s="25" t="s">
        <v>619</v>
      </c>
      <c r="AT1003" s="25" t="s">
        <v>1079</v>
      </c>
      <c r="AU1003" s="25" t="s">
        <v>82</v>
      </c>
      <c r="AY1003" s="25" t="s">
        <v>308</v>
      </c>
      <c r="BE1003" s="214">
        <f t="shared" si="354"/>
        <v>0</v>
      </c>
      <c r="BF1003" s="214">
        <f t="shared" si="355"/>
        <v>0</v>
      </c>
      <c r="BG1003" s="214">
        <f t="shared" si="356"/>
        <v>0</v>
      </c>
      <c r="BH1003" s="214">
        <f t="shared" si="357"/>
        <v>0</v>
      </c>
      <c r="BI1003" s="214">
        <f t="shared" si="358"/>
        <v>0</v>
      </c>
      <c r="BJ1003" s="25" t="s">
        <v>82</v>
      </c>
      <c r="BK1003" s="214">
        <f t="shared" si="359"/>
        <v>0</v>
      </c>
      <c r="BL1003" s="25" t="s">
        <v>375</v>
      </c>
      <c r="BM1003" s="25" t="s">
        <v>11113</v>
      </c>
    </row>
    <row r="1004" spans="2:65" s="1" customFormat="1" ht="44.25" customHeight="1">
      <c r="B1004" s="42"/>
      <c r="C1004" s="277" t="s">
        <v>11114</v>
      </c>
      <c r="D1004" s="277" t="s">
        <v>1079</v>
      </c>
      <c r="E1004" s="278" t="s">
        <v>10901</v>
      </c>
      <c r="F1004" s="279" t="s">
        <v>10902</v>
      </c>
      <c r="G1004" s="280" t="s">
        <v>5275</v>
      </c>
      <c r="H1004" s="281">
        <v>1</v>
      </c>
      <c r="I1004" s="282"/>
      <c r="J1004" s="283">
        <f t="shared" si="350"/>
        <v>0</v>
      </c>
      <c r="K1004" s="279" t="s">
        <v>21</v>
      </c>
      <c r="L1004" s="284"/>
      <c r="M1004" s="285" t="s">
        <v>21</v>
      </c>
      <c r="N1004" s="286" t="s">
        <v>45</v>
      </c>
      <c r="O1004" s="43"/>
      <c r="P1004" s="212">
        <f t="shared" si="351"/>
        <v>0</v>
      </c>
      <c r="Q1004" s="212">
        <v>0</v>
      </c>
      <c r="R1004" s="212">
        <f t="shared" si="352"/>
        <v>0</v>
      </c>
      <c r="S1004" s="212">
        <v>0</v>
      </c>
      <c r="T1004" s="213">
        <f t="shared" si="353"/>
        <v>0</v>
      </c>
      <c r="AR1004" s="25" t="s">
        <v>619</v>
      </c>
      <c r="AT1004" s="25" t="s">
        <v>1079</v>
      </c>
      <c r="AU1004" s="25" t="s">
        <v>82</v>
      </c>
      <c r="AY1004" s="25" t="s">
        <v>308</v>
      </c>
      <c r="BE1004" s="214">
        <f t="shared" si="354"/>
        <v>0</v>
      </c>
      <c r="BF1004" s="214">
        <f t="shared" si="355"/>
        <v>0</v>
      </c>
      <c r="BG1004" s="214">
        <f t="shared" si="356"/>
        <v>0</v>
      </c>
      <c r="BH1004" s="214">
        <f t="shared" si="357"/>
        <v>0</v>
      </c>
      <c r="BI1004" s="214">
        <f t="shared" si="358"/>
        <v>0</v>
      </c>
      <c r="BJ1004" s="25" t="s">
        <v>82</v>
      </c>
      <c r="BK1004" s="214">
        <f t="shared" si="359"/>
        <v>0</v>
      </c>
      <c r="BL1004" s="25" t="s">
        <v>375</v>
      </c>
      <c r="BM1004" s="25" t="s">
        <v>11115</v>
      </c>
    </row>
    <row r="1005" spans="2:65" s="1" customFormat="1" ht="22.5" customHeight="1">
      <c r="B1005" s="42"/>
      <c r="C1005" s="277" t="s">
        <v>10063</v>
      </c>
      <c r="D1005" s="277" t="s">
        <v>1079</v>
      </c>
      <c r="E1005" s="278" t="s">
        <v>10690</v>
      </c>
      <c r="F1005" s="279" t="s">
        <v>10691</v>
      </c>
      <c r="G1005" s="280" t="s">
        <v>5275</v>
      </c>
      <c r="H1005" s="281">
        <v>3</v>
      </c>
      <c r="I1005" s="282"/>
      <c r="J1005" s="283">
        <f t="shared" si="350"/>
        <v>0</v>
      </c>
      <c r="K1005" s="279" t="s">
        <v>21</v>
      </c>
      <c r="L1005" s="284"/>
      <c r="M1005" s="285" t="s">
        <v>21</v>
      </c>
      <c r="N1005" s="286" t="s">
        <v>45</v>
      </c>
      <c r="O1005" s="43"/>
      <c r="P1005" s="212">
        <f t="shared" si="351"/>
        <v>0</v>
      </c>
      <c r="Q1005" s="212">
        <v>0</v>
      </c>
      <c r="R1005" s="212">
        <f t="shared" si="352"/>
        <v>0</v>
      </c>
      <c r="S1005" s="212">
        <v>0</v>
      </c>
      <c r="T1005" s="213">
        <f t="shared" si="353"/>
        <v>0</v>
      </c>
      <c r="AR1005" s="25" t="s">
        <v>619</v>
      </c>
      <c r="AT1005" s="25" t="s">
        <v>1079</v>
      </c>
      <c r="AU1005" s="25" t="s">
        <v>82</v>
      </c>
      <c r="AY1005" s="25" t="s">
        <v>308</v>
      </c>
      <c r="BE1005" s="214">
        <f t="shared" si="354"/>
        <v>0</v>
      </c>
      <c r="BF1005" s="214">
        <f t="shared" si="355"/>
        <v>0</v>
      </c>
      <c r="BG1005" s="214">
        <f t="shared" si="356"/>
        <v>0</v>
      </c>
      <c r="BH1005" s="214">
        <f t="shared" si="357"/>
        <v>0</v>
      </c>
      <c r="BI1005" s="214">
        <f t="shared" si="358"/>
        <v>0</v>
      </c>
      <c r="BJ1005" s="25" t="s">
        <v>82</v>
      </c>
      <c r="BK1005" s="214">
        <f t="shared" si="359"/>
        <v>0</v>
      </c>
      <c r="BL1005" s="25" t="s">
        <v>375</v>
      </c>
      <c r="BM1005" s="25" t="s">
        <v>11116</v>
      </c>
    </row>
    <row r="1006" spans="2:65" s="1" customFormat="1" ht="31.5" customHeight="1">
      <c r="B1006" s="42"/>
      <c r="C1006" s="277" t="s">
        <v>11117</v>
      </c>
      <c r="D1006" s="277" t="s">
        <v>1079</v>
      </c>
      <c r="E1006" s="278" t="s">
        <v>10908</v>
      </c>
      <c r="F1006" s="279" t="s">
        <v>10909</v>
      </c>
      <c r="G1006" s="280" t="s">
        <v>5275</v>
      </c>
      <c r="H1006" s="281">
        <v>4</v>
      </c>
      <c r="I1006" s="282"/>
      <c r="J1006" s="283">
        <f t="shared" si="350"/>
        <v>0</v>
      </c>
      <c r="K1006" s="279" t="s">
        <v>21</v>
      </c>
      <c r="L1006" s="284"/>
      <c r="M1006" s="285" t="s">
        <v>21</v>
      </c>
      <c r="N1006" s="286" t="s">
        <v>45</v>
      </c>
      <c r="O1006" s="43"/>
      <c r="P1006" s="212">
        <f t="shared" si="351"/>
        <v>0</v>
      </c>
      <c r="Q1006" s="212">
        <v>0</v>
      </c>
      <c r="R1006" s="212">
        <f t="shared" si="352"/>
        <v>0</v>
      </c>
      <c r="S1006" s="212">
        <v>0</v>
      </c>
      <c r="T1006" s="213">
        <f t="shared" si="353"/>
        <v>0</v>
      </c>
      <c r="AR1006" s="25" t="s">
        <v>619</v>
      </c>
      <c r="AT1006" s="25" t="s">
        <v>1079</v>
      </c>
      <c r="AU1006" s="25" t="s">
        <v>82</v>
      </c>
      <c r="AY1006" s="25" t="s">
        <v>308</v>
      </c>
      <c r="BE1006" s="214">
        <f t="shared" si="354"/>
        <v>0</v>
      </c>
      <c r="BF1006" s="214">
        <f t="shared" si="355"/>
        <v>0</v>
      </c>
      <c r="BG1006" s="214">
        <f t="shared" si="356"/>
        <v>0</v>
      </c>
      <c r="BH1006" s="214">
        <f t="shared" si="357"/>
        <v>0</v>
      </c>
      <c r="BI1006" s="214">
        <f t="shared" si="358"/>
        <v>0</v>
      </c>
      <c r="BJ1006" s="25" t="s">
        <v>82</v>
      </c>
      <c r="BK1006" s="214">
        <f t="shared" si="359"/>
        <v>0</v>
      </c>
      <c r="BL1006" s="25" t="s">
        <v>375</v>
      </c>
      <c r="BM1006" s="25" t="s">
        <v>11118</v>
      </c>
    </row>
    <row r="1007" spans="2:65" s="1" customFormat="1" ht="31.5" customHeight="1">
      <c r="B1007" s="42"/>
      <c r="C1007" s="277" t="s">
        <v>10066</v>
      </c>
      <c r="D1007" s="277" t="s">
        <v>1079</v>
      </c>
      <c r="E1007" s="278" t="s">
        <v>10725</v>
      </c>
      <c r="F1007" s="279" t="s">
        <v>10726</v>
      </c>
      <c r="G1007" s="280" t="s">
        <v>5275</v>
      </c>
      <c r="H1007" s="281">
        <v>1</v>
      </c>
      <c r="I1007" s="282"/>
      <c r="J1007" s="283">
        <f t="shared" si="350"/>
        <v>0</v>
      </c>
      <c r="K1007" s="279" t="s">
        <v>21</v>
      </c>
      <c r="L1007" s="284"/>
      <c r="M1007" s="285" t="s">
        <v>21</v>
      </c>
      <c r="N1007" s="286" t="s">
        <v>45</v>
      </c>
      <c r="O1007" s="43"/>
      <c r="P1007" s="212">
        <f t="shared" si="351"/>
        <v>0</v>
      </c>
      <c r="Q1007" s="212">
        <v>0</v>
      </c>
      <c r="R1007" s="212">
        <f t="shared" si="352"/>
        <v>0</v>
      </c>
      <c r="S1007" s="212">
        <v>0</v>
      </c>
      <c r="T1007" s="213">
        <f t="shared" si="353"/>
        <v>0</v>
      </c>
      <c r="AR1007" s="25" t="s">
        <v>619</v>
      </c>
      <c r="AT1007" s="25" t="s">
        <v>1079</v>
      </c>
      <c r="AU1007" s="25" t="s">
        <v>82</v>
      </c>
      <c r="AY1007" s="25" t="s">
        <v>308</v>
      </c>
      <c r="BE1007" s="214">
        <f t="shared" si="354"/>
        <v>0</v>
      </c>
      <c r="BF1007" s="214">
        <f t="shared" si="355"/>
        <v>0</v>
      </c>
      <c r="BG1007" s="214">
        <f t="shared" si="356"/>
        <v>0</v>
      </c>
      <c r="BH1007" s="214">
        <f t="shared" si="357"/>
        <v>0</v>
      </c>
      <c r="BI1007" s="214">
        <f t="shared" si="358"/>
        <v>0</v>
      </c>
      <c r="BJ1007" s="25" t="s">
        <v>82</v>
      </c>
      <c r="BK1007" s="214">
        <f t="shared" si="359"/>
        <v>0</v>
      </c>
      <c r="BL1007" s="25" t="s">
        <v>375</v>
      </c>
      <c r="BM1007" s="25" t="s">
        <v>11119</v>
      </c>
    </row>
    <row r="1008" spans="2:65" s="1" customFormat="1" ht="31.5" customHeight="1">
      <c r="B1008" s="42"/>
      <c r="C1008" s="277" t="s">
        <v>11120</v>
      </c>
      <c r="D1008" s="277" t="s">
        <v>1079</v>
      </c>
      <c r="E1008" s="278" t="s">
        <v>10728</v>
      </c>
      <c r="F1008" s="279" t="s">
        <v>10729</v>
      </c>
      <c r="G1008" s="280" t="s">
        <v>5275</v>
      </c>
      <c r="H1008" s="281">
        <v>1</v>
      </c>
      <c r="I1008" s="282"/>
      <c r="J1008" s="283">
        <f t="shared" si="350"/>
        <v>0</v>
      </c>
      <c r="K1008" s="279" t="s">
        <v>21</v>
      </c>
      <c r="L1008" s="284"/>
      <c r="M1008" s="285" t="s">
        <v>21</v>
      </c>
      <c r="N1008" s="286" t="s">
        <v>45</v>
      </c>
      <c r="O1008" s="43"/>
      <c r="P1008" s="212">
        <f t="shared" si="351"/>
        <v>0</v>
      </c>
      <c r="Q1008" s="212">
        <v>0</v>
      </c>
      <c r="R1008" s="212">
        <f t="shared" si="352"/>
        <v>0</v>
      </c>
      <c r="S1008" s="212">
        <v>0</v>
      </c>
      <c r="T1008" s="213">
        <f t="shared" si="353"/>
        <v>0</v>
      </c>
      <c r="AR1008" s="25" t="s">
        <v>619</v>
      </c>
      <c r="AT1008" s="25" t="s">
        <v>1079</v>
      </c>
      <c r="AU1008" s="25" t="s">
        <v>82</v>
      </c>
      <c r="AY1008" s="25" t="s">
        <v>308</v>
      </c>
      <c r="BE1008" s="214">
        <f t="shared" si="354"/>
        <v>0</v>
      </c>
      <c r="BF1008" s="214">
        <f t="shared" si="355"/>
        <v>0</v>
      </c>
      <c r="BG1008" s="214">
        <f t="shared" si="356"/>
        <v>0</v>
      </c>
      <c r="BH1008" s="214">
        <f t="shared" si="357"/>
        <v>0</v>
      </c>
      <c r="BI1008" s="214">
        <f t="shared" si="358"/>
        <v>0</v>
      </c>
      <c r="BJ1008" s="25" t="s">
        <v>82</v>
      </c>
      <c r="BK1008" s="214">
        <f t="shared" si="359"/>
        <v>0</v>
      </c>
      <c r="BL1008" s="25" t="s">
        <v>375</v>
      </c>
      <c r="BM1008" s="25" t="s">
        <v>11121</v>
      </c>
    </row>
    <row r="1009" spans="2:65" s="1" customFormat="1" ht="31.5" customHeight="1">
      <c r="B1009" s="42"/>
      <c r="C1009" s="277" t="s">
        <v>10069</v>
      </c>
      <c r="D1009" s="277" t="s">
        <v>1079</v>
      </c>
      <c r="E1009" s="278" t="s">
        <v>10913</v>
      </c>
      <c r="F1009" s="279" t="s">
        <v>10914</v>
      </c>
      <c r="G1009" s="280" t="s">
        <v>5275</v>
      </c>
      <c r="H1009" s="281">
        <v>1</v>
      </c>
      <c r="I1009" s="282"/>
      <c r="J1009" s="283">
        <f t="shared" si="350"/>
        <v>0</v>
      </c>
      <c r="K1009" s="279" t="s">
        <v>21</v>
      </c>
      <c r="L1009" s="284"/>
      <c r="M1009" s="285" t="s">
        <v>21</v>
      </c>
      <c r="N1009" s="286" t="s">
        <v>45</v>
      </c>
      <c r="O1009" s="43"/>
      <c r="P1009" s="212">
        <f t="shared" si="351"/>
        <v>0</v>
      </c>
      <c r="Q1009" s="212">
        <v>0</v>
      </c>
      <c r="R1009" s="212">
        <f t="shared" si="352"/>
        <v>0</v>
      </c>
      <c r="S1009" s="212">
        <v>0</v>
      </c>
      <c r="T1009" s="213">
        <f t="shared" si="353"/>
        <v>0</v>
      </c>
      <c r="AR1009" s="25" t="s">
        <v>619</v>
      </c>
      <c r="AT1009" s="25" t="s">
        <v>1079</v>
      </c>
      <c r="AU1009" s="25" t="s">
        <v>82</v>
      </c>
      <c r="AY1009" s="25" t="s">
        <v>308</v>
      </c>
      <c r="BE1009" s="214">
        <f t="shared" si="354"/>
        <v>0</v>
      </c>
      <c r="BF1009" s="214">
        <f t="shared" si="355"/>
        <v>0</v>
      </c>
      <c r="BG1009" s="214">
        <f t="shared" si="356"/>
        <v>0</v>
      </c>
      <c r="BH1009" s="214">
        <f t="shared" si="357"/>
        <v>0</v>
      </c>
      <c r="BI1009" s="214">
        <f t="shared" si="358"/>
        <v>0</v>
      </c>
      <c r="BJ1009" s="25" t="s">
        <v>82</v>
      </c>
      <c r="BK1009" s="214">
        <f t="shared" si="359"/>
        <v>0</v>
      </c>
      <c r="BL1009" s="25" t="s">
        <v>375</v>
      </c>
      <c r="BM1009" s="25" t="s">
        <v>11122</v>
      </c>
    </row>
    <row r="1010" spans="2:65" s="1" customFormat="1" ht="44.25" customHeight="1">
      <c r="B1010" s="42"/>
      <c r="C1010" s="277" t="s">
        <v>11123</v>
      </c>
      <c r="D1010" s="277" t="s">
        <v>1079</v>
      </c>
      <c r="E1010" s="278" t="s">
        <v>10735</v>
      </c>
      <c r="F1010" s="279" t="s">
        <v>10736</v>
      </c>
      <c r="G1010" s="280" t="s">
        <v>5275</v>
      </c>
      <c r="H1010" s="281">
        <v>2</v>
      </c>
      <c r="I1010" s="282"/>
      <c r="J1010" s="283">
        <f t="shared" si="350"/>
        <v>0</v>
      </c>
      <c r="K1010" s="279" t="s">
        <v>21</v>
      </c>
      <c r="L1010" s="284"/>
      <c r="M1010" s="285" t="s">
        <v>21</v>
      </c>
      <c r="N1010" s="286" t="s">
        <v>45</v>
      </c>
      <c r="O1010" s="43"/>
      <c r="P1010" s="212">
        <f t="shared" si="351"/>
        <v>0</v>
      </c>
      <c r="Q1010" s="212">
        <v>0</v>
      </c>
      <c r="R1010" s="212">
        <f t="shared" si="352"/>
        <v>0</v>
      </c>
      <c r="S1010" s="212">
        <v>0</v>
      </c>
      <c r="T1010" s="213">
        <f t="shared" si="353"/>
        <v>0</v>
      </c>
      <c r="AR1010" s="25" t="s">
        <v>619</v>
      </c>
      <c r="AT1010" s="25" t="s">
        <v>1079</v>
      </c>
      <c r="AU1010" s="25" t="s">
        <v>82</v>
      </c>
      <c r="AY1010" s="25" t="s">
        <v>308</v>
      </c>
      <c r="BE1010" s="214">
        <f t="shared" si="354"/>
        <v>0</v>
      </c>
      <c r="BF1010" s="214">
        <f t="shared" si="355"/>
        <v>0</v>
      </c>
      <c r="BG1010" s="214">
        <f t="shared" si="356"/>
        <v>0</v>
      </c>
      <c r="BH1010" s="214">
        <f t="shared" si="357"/>
        <v>0</v>
      </c>
      <c r="BI1010" s="214">
        <f t="shared" si="358"/>
        <v>0</v>
      </c>
      <c r="BJ1010" s="25" t="s">
        <v>82</v>
      </c>
      <c r="BK1010" s="214">
        <f t="shared" si="359"/>
        <v>0</v>
      </c>
      <c r="BL1010" s="25" t="s">
        <v>375</v>
      </c>
      <c r="BM1010" s="25" t="s">
        <v>11124</v>
      </c>
    </row>
    <row r="1011" spans="2:65" s="1" customFormat="1" ht="31.5" customHeight="1">
      <c r="B1011" s="42"/>
      <c r="C1011" s="277" t="s">
        <v>10073</v>
      </c>
      <c r="D1011" s="277" t="s">
        <v>1079</v>
      </c>
      <c r="E1011" s="278" t="s">
        <v>10918</v>
      </c>
      <c r="F1011" s="279" t="s">
        <v>10919</v>
      </c>
      <c r="G1011" s="280" t="s">
        <v>5275</v>
      </c>
      <c r="H1011" s="281">
        <v>2</v>
      </c>
      <c r="I1011" s="282"/>
      <c r="J1011" s="283">
        <f t="shared" si="350"/>
        <v>0</v>
      </c>
      <c r="K1011" s="279" t="s">
        <v>21</v>
      </c>
      <c r="L1011" s="284"/>
      <c r="M1011" s="285" t="s">
        <v>21</v>
      </c>
      <c r="N1011" s="286" t="s">
        <v>45</v>
      </c>
      <c r="O1011" s="43"/>
      <c r="P1011" s="212">
        <f t="shared" si="351"/>
        <v>0</v>
      </c>
      <c r="Q1011" s="212">
        <v>0</v>
      </c>
      <c r="R1011" s="212">
        <f t="shared" si="352"/>
        <v>0</v>
      </c>
      <c r="S1011" s="212">
        <v>0</v>
      </c>
      <c r="T1011" s="213">
        <f t="shared" si="353"/>
        <v>0</v>
      </c>
      <c r="AR1011" s="25" t="s">
        <v>619</v>
      </c>
      <c r="AT1011" s="25" t="s">
        <v>1079</v>
      </c>
      <c r="AU1011" s="25" t="s">
        <v>82</v>
      </c>
      <c r="AY1011" s="25" t="s">
        <v>308</v>
      </c>
      <c r="BE1011" s="214">
        <f t="shared" si="354"/>
        <v>0</v>
      </c>
      <c r="BF1011" s="214">
        <f t="shared" si="355"/>
        <v>0</v>
      </c>
      <c r="BG1011" s="214">
        <f t="shared" si="356"/>
        <v>0</v>
      </c>
      <c r="BH1011" s="214">
        <f t="shared" si="357"/>
        <v>0</v>
      </c>
      <c r="BI1011" s="214">
        <f t="shared" si="358"/>
        <v>0</v>
      </c>
      <c r="BJ1011" s="25" t="s">
        <v>82</v>
      </c>
      <c r="BK1011" s="214">
        <f t="shared" si="359"/>
        <v>0</v>
      </c>
      <c r="BL1011" s="25" t="s">
        <v>375</v>
      </c>
      <c r="BM1011" s="25" t="s">
        <v>11125</v>
      </c>
    </row>
    <row r="1012" spans="2:65" s="1" customFormat="1" ht="31.5" customHeight="1">
      <c r="B1012" s="42"/>
      <c r="C1012" s="277" t="s">
        <v>11126</v>
      </c>
      <c r="D1012" s="277" t="s">
        <v>1079</v>
      </c>
      <c r="E1012" s="278" t="s">
        <v>10742</v>
      </c>
      <c r="F1012" s="279" t="s">
        <v>10743</v>
      </c>
      <c r="G1012" s="280" t="s">
        <v>5275</v>
      </c>
      <c r="H1012" s="281">
        <v>3</v>
      </c>
      <c r="I1012" s="282"/>
      <c r="J1012" s="283">
        <f t="shared" si="350"/>
        <v>0</v>
      </c>
      <c r="K1012" s="279" t="s">
        <v>21</v>
      </c>
      <c r="L1012" s="284"/>
      <c r="M1012" s="285" t="s">
        <v>21</v>
      </c>
      <c r="N1012" s="286" t="s">
        <v>45</v>
      </c>
      <c r="O1012" s="43"/>
      <c r="P1012" s="212">
        <f t="shared" si="351"/>
        <v>0</v>
      </c>
      <c r="Q1012" s="212">
        <v>0</v>
      </c>
      <c r="R1012" s="212">
        <f t="shared" si="352"/>
        <v>0</v>
      </c>
      <c r="S1012" s="212">
        <v>0</v>
      </c>
      <c r="T1012" s="213">
        <f t="shared" si="353"/>
        <v>0</v>
      </c>
      <c r="AR1012" s="25" t="s">
        <v>619</v>
      </c>
      <c r="AT1012" s="25" t="s">
        <v>1079</v>
      </c>
      <c r="AU1012" s="25" t="s">
        <v>82</v>
      </c>
      <c r="AY1012" s="25" t="s">
        <v>308</v>
      </c>
      <c r="BE1012" s="214">
        <f t="shared" si="354"/>
        <v>0</v>
      </c>
      <c r="BF1012" s="214">
        <f t="shared" si="355"/>
        <v>0</v>
      </c>
      <c r="BG1012" s="214">
        <f t="shared" si="356"/>
        <v>0</v>
      </c>
      <c r="BH1012" s="214">
        <f t="shared" si="357"/>
        <v>0</v>
      </c>
      <c r="BI1012" s="214">
        <f t="shared" si="358"/>
        <v>0</v>
      </c>
      <c r="BJ1012" s="25" t="s">
        <v>82</v>
      </c>
      <c r="BK1012" s="214">
        <f t="shared" si="359"/>
        <v>0</v>
      </c>
      <c r="BL1012" s="25" t="s">
        <v>375</v>
      </c>
      <c r="BM1012" s="25" t="s">
        <v>11127</v>
      </c>
    </row>
    <row r="1013" spans="2:65" s="1" customFormat="1" ht="31.5" customHeight="1">
      <c r="B1013" s="42"/>
      <c r="C1013" s="277" t="s">
        <v>10076</v>
      </c>
      <c r="D1013" s="277" t="s">
        <v>1079</v>
      </c>
      <c r="E1013" s="278" t="s">
        <v>10923</v>
      </c>
      <c r="F1013" s="279" t="s">
        <v>10924</v>
      </c>
      <c r="G1013" s="280" t="s">
        <v>5275</v>
      </c>
      <c r="H1013" s="281">
        <v>1</v>
      </c>
      <c r="I1013" s="282"/>
      <c r="J1013" s="283">
        <f t="shared" si="350"/>
        <v>0</v>
      </c>
      <c r="K1013" s="279" t="s">
        <v>21</v>
      </c>
      <c r="L1013" s="284"/>
      <c r="M1013" s="285" t="s">
        <v>21</v>
      </c>
      <c r="N1013" s="286" t="s">
        <v>45</v>
      </c>
      <c r="O1013" s="43"/>
      <c r="P1013" s="212">
        <f t="shared" si="351"/>
        <v>0</v>
      </c>
      <c r="Q1013" s="212">
        <v>0</v>
      </c>
      <c r="R1013" s="212">
        <f t="shared" si="352"/>
        <v>0</v>
      </c>
      <c r="S1013" s="212">
        <v>0</v>
      </c>
      <c r="T1013" s="213">
        <f t="shared" si="353"/>
        <v>0</v>
      </c>
      <c r="AR1013" s="25" t="s">
        <v>619</v>
      </c>
      <c r="AT1013" s="25" t="s">
        <v>1079</v>
      </c>
      <c r="AU1013" s="25" t="s">
        <v>82</v>
      </c>
      <c r="AY1013" s="25" t="s">
        <v>308</v>
      </c>
      <c r="BE1013" s="214">
        <f t="shared" si="354"/>
        <v>0</v>
      </c>
      <c r="BF1013" s="214">
        <f t="shared" si="355"/>
        <v>0</v>
      </c>
      <c r="BG1013" s="214">
        <f t="shared" si="356"/>
        <v>0</v>
      </c>
      <c r="BH1013" s="214">
        <f t="shared" si="357"/>
        <v>0</v>
      </c>
      <c r="BI1013" s="214">
        <f t="shared" si="358"/>
        <v>0</v>
      </c>
      <c r="BJ1013" s="25" t="s">
        <v>82</v>
      </c>
      <c r="BK1013" s="214">
        <f t="shared" si="359"/>
        <v>0</v>
      </c>
      <c r="BL1013" s="25" t="s">
        <v>375</v>
      </c>
      <c r="BM1013" s="25" t="s">
        <v>11128</v>
      </c>
    </row>
    <row r="1014" spans="2:65" s="1" customFormat="1" ht="44.25" customHeight="1">
      <c r="B1014" s="42"/>
      <c r="C1014" s="277" t="s">
        <v>11129</v>
      </c>
      <c r="D1014" s="277" t="s">
        <v>1079</v>
      </c>
      <c r="E1014" s="278" t="s">
        <v>10746</v>
      </c>
      <c r="F1014" s="279" t="s">
        <v>10747</v>
      </c>
      <c r="G1014" s="280" t="s">
        <v>5275</v>
      </c>
      <c r="H1014" s="281">
        <v>1</v>
      </c>
      <c r="I1014" s="282"/>
      <c r="J1014" s="283">
        <f t="shared" si="350"/>
        <v>0</v>
      </c>
      <c r="K1014" s="279" t="s">
        <v>21</v>
      </c>
      <c r="L1014" s="284"/>
      <c r="M1014" s="285" t="s">
        <v>21</v>
      </c>
      <c r="N1014" s="286" t="s">
        <v>45</v>
      </c>
      <c r="O1014" s="43"/>
      <c r="P1014" s="212">
        <f t="shared" si="351"/>
        <v>0</v>
      </c>
      <c r="Q1014" s="212">
        <v>0</v>
      </c>
      <c r="R1014" s="212">
        <f t="shared" si="352"/>
        <v>0</v>
      </c>
      <c r="S1014" s="212">
        <v>0</v>
      </c>
      <c r="T1014" s="213">
        <f t="shared" si="353"/>
        <v>0</v>
      </c>
      <c r="AR1014" s="25" t="s">
        <v>619</v>
      </c>
      <c r="AT1014" s="25" t="s">
        <v>1079</v>
      </c>
      <c r="AU1014" s="25" t="s">
        <v>82</v>
      </c>
      <c r="AY1014" s="25" t="s">
        <v>308</v>
      </c>
      <c r="BE1014" s="214">
        <f t="shared" si="354"/>
        <v>0</v>
      </c>
      <c r="BF1014" s="214">
        <f t="shared" si="355"/>
        <v>0</v>
      </c>
      <c r="BG1014" s="214">
        <f t="shared" si="356"/>
        <v>0</v>
      </c>
      <c r="BH1014" s="214">
        <f t="shared" si="357"/>
        <v>0</v>
      </c>
      <c r="BI1014" s="214">
        <f t="shared" si="358"/>
        <v>0</v>
      </c>
      <c r="BJ1014" s="25" t="s">
        <v>82</v>
      </c>
      <c r="BK1014" s="214">
        <f t="shared" si="359"/>
        <v>0</v>
      </c>
      <c r="BL1014" s="25" t="s">
        <v>375</v>
      </c>
      <c r="BM1014" s="25" t="s">
        <v>11130</v>
      </c>
    </row>
    <row r="1015" spans="2:65" s="1" customFormat="1" ht="31.5" customHeight="1">
      <c r="B1015" s="42"/>
      <c r="C1015" s="277" t="s">
        <v>10080</v>
      </c>
      <c r="D1015" s="277" t="s">
        <v>1079</v>
      </c>
      <c r="E1015" s="278" t="s">
        <v>10928</v>
      </c>
      <c r="F1015" s="279" t="s">
        <v>10929</v>
      </c>
      <c r="G1015" s="280" t="s">
        <v>5275</v>
      </c>
      <c r="H1015" s="281">
        <v>3</v>
      </c>
      <c r="I1015" s="282"/>
      <c r="J1015" s="283">
        <f t="shared" si="350"/>
        <v>0</v>
      </c>
      <c r="K1015" s="279" t="s">
        <v>21</v>
      </c>
      <c r="L1015" s="284"/>
      <c r="M1015" s="285" t="s">
        <v>21</v>
      </c>
      <c r="N1015" s="286" t="s">
        <v>45</v>
      </c>
      <c r="O1015" s="43"/>
      <c r="P1015" s="212">
        <f t="shared" si="351"/>
        <v>0</v>
      </c>
      <c r="Q1015" s="212">
        <v>0</v>
      </c>
      <c r="R1015" s="212">
        <f t="shared" si="352"/>
        <v>0</v>
      </c>
      <c r="S1015" s="212">
        <v>0</v>
      </c>
      <c r="T1015" s="213">
        <f t="shared" si="353"/>
        <v>0</v>
      </c>
      <c r="AR1015" s="25" t="s">
        <v>619</v>
      </c>
      <c r="AT1015" s="25" t="s">
        <v>1079</v>
      </c>
      <c r="AU1015" s="25" t="s">
        <v>82</v>
      </c>
      <c r="AY1015" s="25" t="s">
        <v>308</v>
      </c>
      <c r="BE1015" s="214">
        <f t="shared" si="354"/>
        <v>0</v>
      </c>
      <c r="BF1015" s="214">
        <f t="shared" si="355"/>
        <v>0</v>
      </c>
      <c r="BG1015" s="214">
        <f t="shared" si="356"/>
        <v>0</v>
      </c>
      <c r="BH1015" s="214">
        <f t="shared" si="357"/>
        <v>0</v>
      </c>
      <c r="BI1015" s="214">
        <f t="shared" si="358"/>
        <v>0</v>
      </c>
      <c r="BJ1015" s="25" t="s">
        <v>82</v>
      </c>
      <c r="BK1015" s="214">
        <f t="shared" si="359"/>
        <v>0</v>
      </c>
      <c r="BL1015" s="25" t="s">
        <v>375</v>
      </c>
      <c r="BM1015" s="25" t="s">
        <v>11131</v>
      </c>
    </row>
    <row r="1016" spans="2:65" s="1" customFormat="1" ht="22.5" customHeight="1">
      <c r="B1016" s="42"/>
      <c r="C1016" s="277" t="s">
        <v>11132</v>
      </c>
      <c r="D1016" s="277" t="s">
        <v>1079</v>
      </c>
      <c r="E1016" s="278" t="s">
        <v>10946</v>
      </c>
      <c r="F1016" s="279" t="s">
        <v>10947</v>
      </c>
      <c r="G1016" s="280" t="s">
        <v>5275</v>
      </c>
      <c r="H1016" s="281">
        <v>3</v>
      </c>
      <c r="I1016" s="282"/>
      <c r="J1016" s="283">
        <f t="shared" si="350"/>
        <v>0</v>
      </c>
      <c r="K1016" s="279" t="s">
        <v>21</v>
      </c>
      <c r="L1016" s="284"/>
      <c r="M1016" s="285" t="s">
        <v>21</v>
      </c>
      <c r="N1016" s="286" t="s">
        <v>45</v>
      </c>
      <c r="O1016" s="43"/>
      <c r="P1016" s="212">
        <f t="shared" si="351"/>
        <v>0</v>
      </c>
      <c r="Q1016" s="212">
        <v>0</v>
      </c>
      <c r="R1016" s="212">
        <f t="shared" si="352"/>
        <v>0</v>
      </c>
      <c r="S1016" s="212">
        <v>0</v>
      </c>
      <c r="T1016" s="213">
        <f t="shared" si="353"/>
        <v>0</v>
      </c>
      <c r="AR1016" s="25" t="s">
        <v>619</v>
      </c>
      <c r="AT1016" s="25" t="s">
        <v>1079</v>
      </c>
      <c r="AU1016" s="25" t="s">
        <v>82</v>
      </c>
      <c r="AY1016" s="25" t="s">
        <v>308</v>
      </c>
      <c r="BE1016" s="214">
        <f t="shared" si="354"/>
        <v>0</v>
      </c>
      <c r="BF1016" s="214">
        <f t="shared" si="355"/>
        <v>0</v>
      </c>
      <c r="BG1016" s="214">
        <f t="shared" si="356"/>
        <v>0</v>
      </c>
      <c r="BH1016" s="214">
        <f t="shared" si="357"/>
        <v>0</v>
      </c>
      <c r="BI1016" s="214">
        <f t="shared" si="358"/>
        <v>0</v>
      </c>
      <c r="BJ1016" s="25" t="s">
        <v>82</v>
      </c>
      <c r="BK1016" s="214">
        <f t="shared" si="359"/>
        <v>0</v>
      </c>
      <c r="BL1016" s="25" t="s">
        <v>375</v>
      </c>
      <c r="BM1016" s="25" t="s">
        <v>11133</v>
      </c>
    </row>
    <row r="1017" spans="2:65" s="1" customFormat="1" ht="22.5" customHeight="1">
      <c r="B1017" s="42"/>
      <c r="C1017" s="277" t="s">
        <v>10082</v>
      </c>
      <c r="D1017" s="277" t="s">
        <v>1079</v>
      </c>
      <c r="E1017" s="278" t="s">
        <v>10931</v>
      </c>
      <c r="F1017" s="279" t="s">
        <v>10932</v>
      </c>
      <c r="G1017" s="280" t="s">
        <v>5275</v>
      </c>
      <c r="H1017" s="281">
        <v>180</v>
      </c>
      <c r="I1017" s="282"/>
      <c r="J1017" s="283">
        <f t="shared" si="350"/>
        <v>0</v>
      </c>
      <c r="K1017" s="279" t="s">
        <v>21</v>
      </c>
      <c r="L1017" s="284"/>
      <c r="M1017" s="285" t="s">
        <v>21</v>
      </c>
      <c r="N1017" s="286" t="s">
        <v>45</v>
      </c>
      <c r="O1017" s="43"/>
      <c r="P1017" s="212">
        <f t="shared" si="351"/>
        <v>0</v>
      </c>
      <c r="Q1017" s="212">
        <v>0</v>
      </c>
      <c r="R1017" s="212">
        <f t="shared" si="352"/>
        <v>0</v>
      </c>
      <c r="S1017" s="212">
        <v>0</v>
      </c>
      <c r="T1017" s="213">
        <f t="shared" si="353"/>
        <v>0</v>
      </c>
      <c r="AR1017" s="25" t="s">
        <v>619</v>
      </c>
      <c r="AT1017" s="25" t="s">
        <v>1079</v>
      </c>
      <c r="AU1017" s="25" t="s">
        <v>82</v>
      </c>
      <c r="AY1017" s="25" t="s">
        <v>308</v>
      </c>
      <c r="BE1017" s="214">
        <f t="shared" si="354"/>
        <v>0</v>
      </c>
      <c r="BF1017" s="214">
        <f t="shared" si="355"/>
        <v>0</v>
      </c>
      <c r="BG1017" s="214">
        <f t="shared" si="356"/>
        <v>0</v>
      </c>
      <c r="BH1017" s="214">
        <f t="shared" si="357"/>
        <v>0</v>
      </c>
      <c r="BI1017" s="214">
        <f t="shared" si="358"/>
        <v>0</v>
      </c>
      <c r="BJ1017" s="25" t="s">
        <v>82</v>
      </c>
      <c r="BK1017" s="214">
        <f t="shared" si="359"/>
        <v>0</v>
      </c>
      <c r="BL1017" s="25" t="s">
        <v>375</v>
      </c>
      <c r="BM1017" s="25" t="s">
        <v>11134</v>
      </c>
    </row>
    <row r="1018" spans="2:65" s="1" customFormat="1" ht="22.5" customHeight="1">
      <c r="B1018" s="42"/>
      <c r="C1018" s="277" t="s">
        <v>11135</v>
      </c>
      <c r="D1018" s="277" t="s">
        <v>1079</v>
      </c>
      <c r="E1018" s="278" t="s">
        <v>10756</v>
      </c>
      <c r="F1018" s="279" t="s">
        <v>10757</v>
      </c>
      <c r="G1018" s="280" t="s">
        <v>5275</v>
      </c>
      <c r="H1018" s="281">
        <v>14</v>
      </c>
      <c r="I1018" s="282"/>
      <c r="J1018" s="283">
        <f t="shared" si="350"/>
        <v>0</v>
      </c>
      <c r="K1018" s="279" t="s">
        <v>21</v>
      </c>
      <c r="L1018" s="284"/>
      <c r="M1018" s="285" t="s">
        <v>21</v>
      </c>
      <c r="N1018" s="286" t="s">
        <v>45</v>
      </c>
      <c r="O1018" s="43"/>
      <c r="P1018" s="212">
        <f t="shared" si="351"/>
        <v>0</v>
      </c>
      <c r="Q1018" s="212">
        <v>0</v>
      </c>
      <c r="R1018" s="212">
        <f t="shared" si="352"/>
        <v>0</v>
      </c>
      <c r="S1018" s="212">
        <v>0</v>
      </c>
      <c r="T1018" s="213">
        <f t="shared" si="353"/>
        <v>0</v>
      </c>
      <c r="AR1018" s="25" t="s">
        <v>619</v>
      </c>
      <c r="AT1018" s="25" t="s">
        <v>1079</v>
      </c>
      <c r="AU1018" s="25" t="s">
        <v>82</v>
      </c>
      <c r="AY1018" s="25" t="s">
        <v>308</v>
      </c>
      <c r="BE1018" s="214">
        <f t="shared" si="354"/>
        <v>0</v>
      </c>
      <c r="BF1018" s="214">
        <f t="shared" si="355"/>
        <v>0</v>
      </c>
      <c r="BG1018" s="214">
        <f t="shared" si="356"/>
        <v>0</v>
      </c>
      <c r="BH1018" s="214">
        <f t="shared" si="357"/>
        <v>0</v>
      </c>
      <c r="BI1018" s="214">
        <f t="shared" si="358"/>
        <v>0</v>
      </c>
      <c r="BJ1018" s="25" t="s">
        <v>82</v>
      </c>
      <c r="BK1018" s="214">
        <f t="shared" si="359"/>
        <v>0</v>
      </c>
      <c r="BL1018" s="25" t="s">
        <v>375</v>
      </c>
      <c r="BM1018" s="25" t="s">
        <v>11136</v>
      </c>
    </row>
    <row r="1019" spans="2:65" s="1" customFormat="1" ht="22.5" customHeight="1">
      <c r="B1019" s="42"/>
      <c r="C1019" s="277" t="s">
        <v>10084</v>
      </c>
      <c r="D1019" s="277" t="s">
        <v>1079</v>
      </c>
      <c r="E1019" s="278" t="s">
        <v>10760</v>
      </c>
      <c r="F1019" s="279" t="s">
        <v>10761</v>
      </c>
      <c r="G1019" s="280" t="s">
        <v>5275</v>
      </c>
      <c r="H1019" s="281">
        <v>148</v>
      </c>
      <c r="I1019" s="282"/>
      <c r="J1019" s="283">
        <f t="shared" si="350"/>
        <v>0</v>
      </c>
      <c r="K1019" s="279" t="s">
        <v>21</v>
      </c>
      <c r="L1019" s="284"/>
      <c r="M1019" s="285" t="s">
        <v>21</v>
      </c>
      <c r="N1019" s="286" t="s">
        <v>45</v>
      </c>
      <c r="O1019" s="43"/>
      <c r="P1019" s="212">
        <f t="shared" si="351"/>
        <v>0</v>
      </c>
      <c r="Q1019" s="212">
        <v>0</v>
      </c>
      <c r="R1019" s="212">
        <f t="shared" si="352"/>
        <v>0</v>
      </c>
      <c r="S1019" s="212">
        <v>0</v>
      </c>
      <c r="T1019" s="213">
        <f t="shared" si="353"/>
        <v>0</v>
      </c>
      <c r="AR1019" s="25" t="s">
        <v>619</v>
      </c>
      <c r="AT1019" s="25" t="s">
        <v>1079</v>
      </c>
      <c r="AU1019" s="25" t="s">
        <v>82</v>
      </c>
      <c r="AY1019" s="25" t="s">
        <v>308</v>
      </c>
      <c r="BE1019" s="214">
        <f t="shared" si="354"/>
        <v>0</v>
      </c>
      <c r="BF1019" s="214">
        <f t="shared" si="355"/>
        <v>0</v>
      </c>
      <c r="BG1019" s="214">
        <f t="shared" si="356"/>
        <v>0</v>
      </c>
      <c r="BH1019" s="214">
        <f t="shared" si="357"/>
        <v>0</v>
      </c>
      <c r="BI1019" s="214">
        <f t="shared" si="358"/>
        <v>0</v>
      </c>
      <c r="BJ1019" s="25" t="s">
        <v>82</v>
      </c>
      <c r="BK1019" s="214">
        <f t="shared" si="359"/>
        <v>0</v>
      </c>
      <c r="BL1019" s="25" t="s">
        <v>375</v>
      </c>
      <c r="BM1019" s="25" t="s">
        <v>11137</v>
      </c>
    </row>
    <row r="1020" spans="2:65" s="1" customFormat="1" ht="22.5" customHeight="1">
      <c r="B1020" s="42"/>
      <c r="C1020" s="277" t="s">
        <v>11138</v>
      </c>
      <c r="D1020" s="277" t="s">
        <v>1079</v>
      </c>
      <c r="E1020" s="278" t="s">
        <v>10767</v>
      </c>
      <c r="F1020" s="279" t="s">
        <v>10768</v>
      </c>
      <c r="G1020" s="280" t="s">
        <v>5275</v>
      </c>
      <c r="H1020" s="281">
        <v>55</v>
      </c>
      <c r="I1020" s="282"/>
      <c r="J1020" s="283">
        <f t="shared" si="350"/>
        <v>0</v>
      </c>
      <c r="K1020" s="279" t="s">
        <v>21</v>
      </c>
      <c r="L1020" s="284"/>
      <c r="M1020" s="285" t="s">
        <v>21</v>
      </c>
      <c r="N1020" s="286" t="s">
        <v>45</v>
      </c>
      <c r="O1020" s="43"/>
      <c r="P1020" s="212">
        <f t="shared" si="351"/>
        <v>0</v>
      </c>
      <c r="Q1020" s="212">
        <v>0</v>
      </c>
      <c r="R1020" s="212">
        <f t="shared" si="352"/>
        <v>0</v>
      </c>
      <c r="S1020" s="212">
        <v>0</v>
      </c>
      <c r="T1020" s="213">
        <f t="shared" si="353"/>
        <v>0</v>
      </c>
      <c r="AR1020" s="25" t="s">
        <v>619</v>
      </c>
      <c r="AT1020" s="25" t="s">
        <v>1079</v>
      </c>
      <c r="AU1020" s="25" t="s">
        <v>82</v>
      </c>
      <c r="AY1020" s="25" t="s">
        <v>308</v>
      </c>
      <c r="BE1020" s="214">
        <f t="shared" si="354"/>
        <v>0</v>
      </c>
      <c r="BF1020" s="214">
        <f t="shared" si="355"/>
        <v>0</v>
      </c>
      <c r="BG1020" s="214">
        <f t="shared" si="356"/>
        <v>0</v>
      </c>
      <c r="BH1020" s="214">
        <f t="shared" si="357"/>
        <v>0</v>
      </c>
      <c r="BI1020" s="214">
        <f t="shared" si="358"/>
        <v>0</v>
      </c>
      <c r="BJ1020" s="25" t="s">
        <v>82</v>
      </c>
      <c r="BK1020" s="214">
        <f t="shared" si="359"/>
        <v>0</v>
      </c>
      <c r="BL1020" s="25" t="s">
        <v>375</v>
      </c>
      <c r="BM1020" s="25" t="s">
        <v>11139</v>
      </c>
    </row>
    <row r="1021" spans="2:65" s="1" customFormat="1" ht="22.5" customHeight="1">
      <c r="B1021" s="42"/>
      <c r="C1021" s="277" t="s">
        <v>10086</v>
      </c>
      <c r="D1021" s="277" t="s">
        <v>1079</v>
      </c>
      <c r="E1021" s="278" t="s">
        <v>10770</v>
      </c>
      <c r="F1021" s="279" t="s">
        <v>10771</v>
      </c>
      <c r="G1021" s="280" t="s">
        <v>5275</v>
      </c>
      <c r="H1021" s="281">
        <v>14</v>
      </c>
      <c r="I1021" s="282"/>
      <c r="J1021" s="283">
        <f t="shared" si="350"/>
        <v>0</v>
      </c>
      <c r="K1021" s="279" t="s">
        <v>21</v>
      </c>
      <c r="L1021" s="284"/>
      <c r="M1021" s="285" t="s">
        <v>21</v>
      </c>
      <c r="N1021" s="286" t="s">
        <v>45</v>
      </c>
      <c r="O1021" s="43"/>
      <c r="P1021" s="212">
        <f t="shared" si="351"/>
        <v>0</v>
      </c>
      <c r="Q1021" s="212">
        <v>0</v>
      </c>
      <c r="R1021" s="212">
        <f t="shared" si="352"/>
        <v>0</v>
      </c>
      <c r="S1021" s="212">
        <v>0</v>
      </c>
      <c r="T1021" s="213">
        <f t="shared" si="353"/>
        <v>0</v>
      </c>
      <c r="AR1021" s="25" t="s">
        <v>619</v>
      </c>
      <c r="AT1021" s="25" t="s">
        <v>1079</v>
      </c>
      <c r="AU1021" s="25" t="s">
        <v>82</v>
      </c>
      <c r="AY1021" s="25" t="s">
        <v>308</v>
      </c>
      <c r="BE1021" s="214">
        <f t="shared" si="354"/>
        <v>0</v>
      </c>
      <c r="BF1021" s="214">
        <f t="shared" si="355"/>
        <v>0</v>
      </c>
      <c r="BG1021" s="214">
        <f t="shared" si="356"/>
        <v>0</v>
      </c>
      <c r="BH1021" s="214">
        <f t="shared" si="357"/>
        <v>0</v>
      </c>
      <c r="BI1021" s="214">
        <f t="shared" si="358"/>
        <v>0</v>
      </c>
      <c r="BJ1021" s="25" t="s">
        <v>82</v>
      </c>
      <c r="BK1021" s="214">
        <f t="shared" si="359"/>
        <v>0</v>
      </c>
      <c r="BL1021" s="25" t="s">
        <v>375</v>
      </c>
      <c r="BM1021" s="25" t="s">
        <v>11140</v>
      </c>
    </row>
    <row r="1022" spans="2:65" s="1" customFormat="1" ht="22.5" customHeight="1">
      <c r="B1022" s="42"/>
      <c r="C1022" s="277" t="s">
        <v>11141</v>
      </c>
      <c r="D1022" s="277" t="s">
        <v>1079</v>
      </c>
      <c r="E1022" s="278" t="s">
        <v>10784</v>
      </c>
      <c r="F1022" s="279" t="s">
        <v>10785</v>
      </c>
      <c r="G1022" s="280" t="s">
        <v>5275</v>
      </c>
      <c r="H1022" s="281">
        <v>3</v>
      </c>
      <c r="I1022" s="282"/>
      <c r="J1022" s="283">
        <f t="shared" si="350"/>
        <v>0</v>
      </c>
      <c r="K1022" s="279" t="s">
        <v>21</v>
      </c>
      <c r="L1022" s="284"/>
      <c r="M1022" s="285" t="s">
        <v>21</v>
      </c>
      <c r="N1022" s="286" t="s">
        <v>45</v>
      </c>
      <c r="O1022" s="43"/>
      <c r="P1022" s="212">
        <f t="shared" si="351"/>
        <v>0</v>
      </c>
      <c r="Q1022" s="212">
        <v>0</v>
      </c>
      <c r="R1022" s="212">
        <f t="shared" si="352"/>
        <v>0</v>
      </c>
      <c r="S1022" s="212">
        <v>0</v>
      </c>
      <c r="T1022" s="213">
        <f t="shared" si="353"/>
        <v>0</v>
      </c>
      <c r="AR1022" s="25" t="s">
        <v>619</v>
      </c>
      <c r="AT1022" s="25" t="s">
        <v>1079</v>
      </c>
      <c r="AU1022" s="25" t="s">
        <v>82</v>
      </c>
      <c r="AY1022" s="25" t="s">
        <v>308</v>
      </c>
      <c r="BE1022" s="214">
        <f t="shared" si="354"/>
        <v>0</v>
      </c>
      <c r="BF1022" s="214">
        <f t="shared" si="355"/>
        <v>0</v>
      </c>
      <c r="BG1022" s="214">
        <f t="shared" si="356"/>
        <v>0</v>
      </c>
      <c r="BH1022" s="214">
        <f t="shared" si="357"/>
        <v>0</v>
      </c>
      <c r="BI1022" s="214">
        <f t="shared" si="358"/>
        <v>0</v>
      </c>
      <c r="BJ1022" s="25" t="s">
        <v>82</v>
      </c>
      <c r="BK1022" s="214">
        <f t="shared" si="359"/>
        <v>0</v>
      </c>
      <c r="BL1022" s="25" t="s">
        <v>375</v>
      </c>
      <c r="BM1022" s="25" t="s">
        <v>11142</v>
      </c>
    </row>
    <row r="1023" spans="2:65" s="1" customFormat="1" ht="22.5" customHeight="1">
      <c r="B1023" s="42"/>
      <c r="C1023" s="277" t="s">
        <v>10088</v>
      </c>
      <c r="D1023" s="277" t="s">
        <v>1079</v>
      </c>
      <c r="E1023" s="278" t="s">
        <v>11143</v>
      </c>
      <c r="F1023" s="279" t="s">
        <v>10803</v>
      </c>
      <c r="G1023" s="280" t="s">
        <v>5275</v>
      </c>
      <c r="H1023" s="281">
        <v>55</v>
      </c>
      <c r="I1023" s="282"/>
      <c r="J1023" s="283">
        <f t="shared" si="350"/>
        <v>0</v>
      </c>
      <c r="K1023" s="279" t="s">
        <v>21</v>
      </c>
      <c r="L1023" s="284"/>
      <c r="M1023" s="285" t="s">
        <v>21</v>
      </c>
      <c r="N1023" s="286" t="s">
        <v>45</v>
      </c>
      <c r="O1023" s="43"/>
      <c r="P1023" s="212">
        <f t="shared" si="351"/>
        <v>0</v>
      </c>
      <c r="Q1023" s="212">
        <v>0</v>
      </c>
      <c r="R1023" s="212">
        <f t="shared" si="352"/>
        <v>0</v>
      </c>
      <c r="S1023" s="212">
        <v>0</v>
      </c>
      <c r="T1023" s="213">
        <f t="shared" si="353"/>
        <v>0</v>
      </c>
      <c r="AR1023" s="25" t="s">
        <v>619</v>
      </c>
      <c r="AT1023" s="25" t="s">
        <v>1079</v>
      </c>
      <c r="AU1023" s="25" t="s">
        <v>82</v>
      </c>
      <c r="AY1023" s="25" t="s">
        <v>308</v>
      </c>
      <c r="BE1023" s="214">
        <f t="shared" si="354"/>
        <v>0</v>
      </c>
      <c r="BF1023" s="214">
        <f t="shared" si="355"/>
        <v>0</v>
      </c>
      <c r="BG1023" s="214">
        <f t="shared" si="356"/>
        <v>0</v>
      </c>
      <c r="BH1023" s="214">
        <f t="shared" si="357"/>
        <v>0</v>
      </c>
      <c r="BI1023" s="214">
        <f t="shared" si="358"/>
        <v>0</v>
      </c>
      <c r="BJ1023" s="25" t="s">
        <v>82</v>
      </c>
      <c r="BK1023" s="214">
        <f t="shared" si="359"/>
        <v>0</v>
      </c>
      <c r="BL1023" s="25" t="s">
        <v>375</v>
      </c>
      <c r="BM1023" s="25" t="s">
        <v>11144</v>
      </c>
    </row>
    <row r="1024" spans="2:65" s="1" customFormat="1" ht="22.5" customHeight="1">
      <c r="B1024" s="42"/>
      <c r="C1024" s="277" t="s">
        <v>11145</v>
      </c>
      <c r="D1024" s="277" t="s">
        <v>1079</v>
      </c>
      <c r="E1024" s="278" t="s">
        <v>10805</v>
      </c>
      <c r="F1024" s="279" t="s">
        <v>10806</v>
      </c>
      <c r="G1024" s="280" t="s">
        <v>5275</v>
      </c>
      <c r="H1024" s="281">
        <v>2</v>
      </c>
      <c r="I1024" s="282"/>
      <c r="J1024" s="283">
        <f t="shared" si="350"/>
        <v>0</v>
      </c>
      <c r="K1024" s="279" t="s">
        <v>21</v>
      </c>
      <c r="L1024" s="284"/>
      <c r="M1024" s="285" t="s">
        <v>21</v>
      </c>
      <c r="N1024" s="286" t="s">
        <v>45</v>
      </c>
      <c r="O1024" s="43"/>
      <c r="P1024" s="212">
        <f t="shared" si="351"/>
        <v>0</v>
      </c>
      <c r="Q1024" s="212">
        <v>0</v>
      </c>
      <c r="R1024" s="212">
        <f t="shared" si="352"/>
        <v>0</v>
      </c>
      <c r="S1024" s="212">
        <v>0</v>
      </c>
      <c r="T1024" s="213">
        <f t="shared" si="353"/>
        <v>0</v>
      </c>
      <c r="AR1024" s="25" t="s">
        <v>619</v>
      </c>
      <c r="AT1024" s="25" t="s">
        <v>1079</v>
      </c>
      <c r="AU1024" s="25" t="s">
        <v>82</v>
      </c>
      <c r="AY1024" s="25" t="s">
        <v>308</v>
      </c>
      <c r="BE1024" s="214">
        <f t="shared" si="354"/>
        <v>0</v>
      </c>
      <c r="BF1024" s="214">
        <f t="shared" si="355"/>
        <v>0</v>
      </c>
      <c r="BG1024" s="214">
        <f t="shared" si="356"/>
        <v>0</v>
      </c>
      <c r="BH1024" s="214">
        <f t="shared" si="357"/>
        <v>0</v>
      </c>
      <c r="BI1024" s="214">
        <f t="shared" si="358"/>
        <v>0</v>
      </c>
      <c r="BJ1024" s="25" t="s">
        <v>82</v>
      </c>
      <c r="BK1024" s="214">
        <f t="shared" si="359"/>
        <v>0</v>
      </c>
      <c r="BL1024" s="25" t="s">
        <v>375</v>
      </c>
      <c r="BM1024" s="25" t="s">
        <v>11146</v>
      </c>
    </row>
    <row r="1025" spans="2:65" s="1" customFormat="1" ht="22.5" customHeight="1">
      <c r="B1025" s="42"/>
      <c r="C1025" s="277" t="s">
        <v>10090</v>
      </c>
      <c r="D1025" s="277" t="s">
        <v>1079</v>
      </c>
      <c r="E1025" s="278" t="s">
        <v>10809</v>
      </c>
      <c r="F1025" s="279" t="s">
        <v>10810</v>
      </c>
      <c r="G1025" s="280" t="s">
        <v>5275</v>
      </c>
      <c r="H1025" s="281">
        <v>14</v>
      </c>
      <c r="I1025" s="282"/>
      <c r="J1025" s="283">
        <f t="shared" si="350"/>
        <v>0</v>
      </c>
      <c r="K1025" s="279" t="s">
        <v>21</v>
      </c>
      <c r="L1025" s="284"/>
      <c r="M1025" s="285" t="s">
        <v>21</v>
      </c>
      <c r="N1025" s="286" t="s">
        <v>45</v>
      </c>
      <c r="O1025" s="43"/>
      <c r="P1025" s="212">
        <f t="shared" si="351"/>
        <v>0</v>
      </c>
      <c r="Q1025" s="212">
        <v>0</v>
      </c>
      <c r="R1025" s="212">
        <f t="shared" si="352"/>
        <v>0</v>
      </c>
      <c r="S1025" s="212">
        <v>0</v>
      </c>
      <c r="T1025" s="213">
        <f t="shared" si="353"/>
        <v>0</v>
      </c>
      <c r="AR1025" s="25" t="s">
        <v>619</v>
      </c>
      <c r="AT1025" s="25" t="s">
        <v>1079</v>
      </c>
      <c r="AU1025" s="25" t="s">
        <v>82</v>
      </c>
      <c r="AY1025" s="25" t="s">
        <v>308</v>
      </c>
      <c r="BE1025" s="214">
        <f t="shared" si="354"/>
        <v>0</v>
      </c>
      <c r="BF1025" s="214">
        <f t="shared" si="355"/>
        <v>0</v>
      </c>
      <c r="BG1025" s="214">
        <f t="shared" si="356"/>
        <v>0</v>
      </c>
      <c r="BH1025" s="214">
        <f t="shared" si="357"/>
        <v>0</v>
      </c>
      <c r="BI1025" s="214">
        <f t="shared" si="358"/>
        <v>0</v>
      </c>
      <c r="BJ1025" s="25" t="s">
        <v>82</v>
      </c>
      <c r="BK1025" s="214">
        <f t="shared" si="359"/>
        <v>0</v>
      </c>
      <c r="BL1025" s="25" t="s">
        <v>375</v>
      </c>
      <c r="BM1025" s="25" t="s">
        <v>11147</v>
      </c>
    </row>
    <row r="1026" spans="2:65" s="1" customFormat="1" ht="22.5" customHeight="1">
      <c r="B1026" s="42"/>
      <c r="C1026" s="277" t="s">
        <v>11148</v>
      </c>
      <c r="D1026" s="277" t="s">
        <v>1079</v>
      </c>
      <c r="E1026" s="278" t="s">
        <v>11028</v>
      </c>
      <c r="F1026" s="279" t="s">
        <v>11029</v>
      </c>
      <c r="G1026" s="280" t="s">
        <v>5275</v>
      </c>
      <c r="H1026" s="281">
        <v>7</v>
      </c>
      <c r="I1026" s="282"/>
      <c r="J1026" s="283">
        <f t="shared" si="350"/>
        <v>0</v>
      </c>
      <c r="K1026" s="279" t="s">
        <v>21</v>
      </c>
      <c r="L1026" s="284"/>
      <c r="M1026" s="285" t="s">
        <v>21</v>
      </c>
      <c r="N1026" s="286" t="s">
        <v>45</v>
      </c>
      <c r="O1026" s="43"/>
      <c r="P1026" s="212">
        <f t="shared" si="351"/>
        <v>0</v>
      </c>
      <c r="Q1026" s="212">
        <v>0</v>
      </c>
      <c r="R1026" s="212">
        <f t="shared" si="352"/>
        <v>0</v>
      </c>
      <c r="S1026" s="212">
        <v>0</v>
      </c>
      <c r="T1026" s="213">
        <f t="shared" si="353"/>
        <v>0</v>
      </c>
      <c r="AR1026" s="25" t="s">
        <v>619</v>
      </c>
      <c r="AT1026" s="25" t="s">
        <v>1079</v>
      </c>
      <c r="AU1026" s="25" t="s">
        <v>82</v>
      </c>
      <c r="AY1026" s="25" t="s">
        <v>308</v>
      </c>
      <c r="BE1026" s="214">
        <f t="shared" si="354"/>
        <v>0</v>
      </c>
      <c r="BF1026" s="214">
        <f t="shared" si="355"/>
        <v>0</v>
      </c>
      <c r="BG1026" s="214">
        <f t="shared" si="356"/>
        <v>0</v>
      </c>
      <c r="BH1026" s="214">
        <f t="shared" si="357"/>
        <v>0</v>
      </c>
      <c r="BI1026" s="214">
        <f t="shared" si="358"/>
        <v>0</v>
      </c>
      <c r="BJ1026" s="25" t="s">
        <v>82</v>
      </c>
      <c r="BK1026" s="214">
        <f t="shared" si="359"/>
        <v>0</v>
      </c>
      <c r="BL1026" s="25" t="s">
        <v>375</v>
      </c>
      <c r="BM1026" s="25" t="s">
        <v>11149</v>
      </c>
    </row>
    <row r="1027" spans="2:65" s="1" customFormat="1" ht="22.5" customHeight="1">
      <c r="B1027" s="42"/>
      <c r="C1027" s="277" t="s">
        <v>10092</v>
      </c>
      <c r="D1027" s="277" t="s">
        <v>1079</v>
      </c>
      <c r="E1027" s="278" t="s">
        <v>10949</v>
      </c>
      <c r="F1027" s="279" t="s">
        <v>10950</v>
      </c>
      <c r="G1027" s="280" t="s">
        <v>5275</v>
      </c>
      <c r="H1027" s="281">
        <v>6</v>
      </c>
      <c r="I1027" s="282"/>
      <c r="J1027" s="283">
        <f t="shared" si="350"/>
        <v>0</v>
      </c>
      <c r="K1027" s="279" t="s">
        <v>21</v>
      </c>
      <c r="L1027" s="284"/>
      <c r="M1027" s="285" t="s">
        <v>21</v>
      </c>
      <c r="N1027" s="286" t="s">
        <v>45</v>
      </c>
      <c r="O1027" s="43"/>
      <c r="P1027" s="212">
        <f t="shared" si="351"/>
        <v>0</v>
      </c>
      <c r="Q1027" s="212">
        <v>0</v>
      </c>
      <c r="R1027" s="212">
        <f t="shared" si="352"/>
        <v>0</v>
      </c>
      <c r="S1027" s="212">
        <v>0</v>
      </c>
      <c r="T1027" s="213">
        <f t="shared" si="353"/>
        <v>0</v>
      </c>
      <c r="AR1027" s="25" t="s">
        <v>619</v>
      </c>
      <c r="AT1027" s="25" t="s">
        <v>1079</v>
      </c>
      <c r="AU1027" s="25" t="s">
        <v>82</v>
      </c>
      <c r="AY1027" s="25" t="s">
        <v>308</v>
      </c>
      <c r="BE1027" s="214">
        <f t="shared" si="354"/>
        <v>0</v>
      </c>
      <c r="BF1027" s="214">
        <f t="shared" si="355"/>
        <v>0</v>
      </c>
      <c r="BG1027" s="214">
        <f t="shared" si="356"/>
        <v>0</v>
      </c>
      <c r="BH1027" s="214">
        <f t="shared" si="357"/>
        <v>0</v>
      </c>
      <c r="BI1027" s="214">
        <f t="shared" si="358"/>
        <v>0</v>
      </c>
      <c r="BJ1027" s="25" t="s">
        <v>82</v>
      </c>
      <c r="BK1027" s="214">
        <f t="shared" si="359"/>
        <v>0</v>
      </c>
      <c r="BL1027" s="25" t="s">
        <v>375</v>
      </c>
      <c r="BM1027" s="25" t="s">
        <v>11150</v>
      </c>
    </row>
    <row r="1028" spans="2:65" s="1" customFormat="1" ht="31.5" customHeight="1">
      <c r="B1028" s="42"/>
      <c r="C1028" s="277" t="s">
        <v>11151</v>
      </c>
      <c r="D1028" s="277" t="s">
        <v>1079</v>
      </c>
      <c r="E1028" s="278" t="s">
        <v>10952</v>
      </c>
      <c r="F1028" s="279" t="s">
        <v>10953</v>
      </c>
      <c r="G1028" s="280" t="s">
        <v>5275</v>
      </c>
      <c r="H1028" s="281">
        <v>2</v>
      </c>
      <c r="I1028" s="282"/>
      <c r="J1028" s="283">
        <f t="shared" si="350"/>
        <v>0</v>
      </c>
      <c r="K1028" s="279" t="s">
        <v>21</v>
      </c>
      <c r="L1028" s="284"/>
      <c r="M1028" s="285" t="s">
        <v>21</v>
      </c>
      <c r="N1028" s="286" t="s">
        <v>45</v>
      </c>
      <c r="O1028" s="43"/>
      <c r="P1028" s="212">
        <f t="shared" si="351"/>
        <v>0</v>
      </c>
      <c r="Q1028" s="212">
        <v>0</v>
      </c>
      <c r="R1028" s="212">
        <f t="shared" si="352"/>
        <v>0</v>
      </c>
      <c r="S1028" s="212">
        <v>0</v>
      </c>
      <c r="T1028" s="213">
        <f t="shared" si="353"/>
        <v>0</v>
      </c>
      <c r="AR1028" s="25" t="s">
        <v>619</v>
      </c>
      <c r="AT1028" s="25" t="s">
        <v>1079</v>
      </c>
      <c r="AU1028" s="25" t="s">
        <v>82</v>
      </c>
      <c r="AY1028" s="25" t="s">
        <v>308</v>
      </c>
      <c r="BE1028" s="214">
        <f t="shared" si="354"/>
        <v>0</v>
      </c>
      <c r="BF1028" s="214">
        <f t="shared" si="355"/>
        <v>0</v>
      </c>
      <c r="BG1028" s="214">
        <f t="shared" si="356"/>
        <v>0</v>
      </c>
      <c r="BH1028" s="214">
        <f t="shared" si="357"/>
        <v>0</v>
      </c>
      <c r="BI1028" s="214">
        <f t="shared" si="358"/>
        <v>0</v>
      </c>
      <c r="BJ1028" s="25" t="s">
        <v>82</v>
      </c>
      <c r="BK1028" s="214">
        <f t="shared" si="359"/>
        <v>0</v>
      </c>
      <c r="BL1028" s="25" t="s">
        <v>375</v>
      </c>
      <c r="BM1028" s="25" t="s">
        <v>11152</v>
      </c>
    </row>
    <row r="1029" spans="2:65" s="1" customFormat="1" ht="22.5" customHeight="1">
      <c r="B1029" s="42"/>
      <c r="C1029" s="277" t="s">
        <v>10094</v>
      </c>
      <c r="D1029" s="277" t="s">
        <v>1079</v>
      </c>
      <c r="E1029" s="278" t="s">
        <v>10955</v>
      </c>
      <c r="F1029" s="279" t="s">
        <v>10956</v>
      </c>
      <c r="G1029" s="280" t="s">
        <v>5275</v>
      </c>
      <c r="H1029" s="281">
        <v>2</v>
      </c>
      <c r="I1029" s="282"/>
      <c r="J1029" s="283">
        <f t="shared" si="350"/>
        <v>0</v>
      </c>
      <c r="K1029" s="279" t="s">
        <v>21</v>
      </c>
      <c r="L1029" s="284"/>
      <c r="M1029" s="285" t="s">
        <v>21</v>
      </c>
      <c r="N1029" s="286" t="s">
        <v>45</v>
      </c>
      <c r="O1029" s="43"/>
      <c r="P1029" s="212">
        <f t="shared" si="351"/>
        <v>0</v>
      </c>
      <c r="Q1029" s="212">
        <v>0</v>
      </c>
      <c r="R1029" s="212">
        <f t="shared" si="352"/>
        <v>0</v>
      </c>
      <c r="S1029" s="212">
        <v>0</v>
      </c>
      <c r="T1029" s="213">
        <f t="shared" si="353"/>
        <v>0</v>
      </c>
      <c r="AR1029" s="25" t="s">
        <v>619</v>
      </c>
      <c r="AT1029" s="25" t="s">
        <v>1079</v>
      </c>
      <c r="AU1029" s="25" t="s">
        <v>82</v>
      </c>
      <c r="AY1029" s="25" t="s">
        <v>308</v>
      </c>
      <c r="BE1029" s="214">
        <f t="shared" si="354"/>
        <v>0</v>
      </c>
      <c r="BF1029" s="214">
        <f t="shared" si="355"/>
        <v>0</v>
      </c>
      <c r="BG1029" s="214">
        <f t="shared" si="356"/>
        <v>0</v>
      </c>
      <c r="BH1029" s="214">
        <f t="shared" si="357"/>
        <v>0</v>
      </c>
      <c r="BI1029" s="214">
        <f t="shared" si="358"/>
        <v>0</v>
      </c>
      <c r="BJ1029" s="25" t="s">
        <v>82</v>
      </c>
      <c r="BK1029" s="214">
        <f t="shared" si="359"/>
        <v>0</v>
      </c>
      <c r="BL1029" s="25" t="s">
        <v>375</v>
      </c>
      <c r="BM1029" s="25" t="s">
        <v>11153</v>
      </c>
    </row>
    <row r="1030" spans="2:65" s="1" customFormat="1" ht="22.5" customHeight="1">
      <c r="B1030" s="42"/>
      <c r="C1030" s="277" t="s">
        <v>11154</v>
      </c>
      <c r="D1030" s="277" t="s">
        <v>1079</v>
      </c>
      <c r="E1030" s="278" t="s">
        <v>10830</v>
      </c>
      <c r="F1030" s="279" t="s">
        <v>10831</v>
      </c>
      <c r="G1030" s="280" t="s">
        <v>5275</v>
      </c>
      <c r="H1030" s="281">
        <v>1</v>
      </c>
      <c r="I1030" s="282"/>
      <c r="J1030" s="283">
        <f t="shared" si="350"/>
        <v>0</v>
      </c>
      <c r="K1030" s="279" t="s">
        <v>21</v>
      </c>
      <c r="L1030" s="284"/>
      <c r="M1030" s="285" t="s">
        <v>21</v>
      </c>
      <c r="N1030" s="286" t="s">
        <v>45</v>
      </c>
      <c r="O1030" s="43"/>
      <c r="P1030" s="212">
        <f t="shared" si="351"/>
        <v>0</v>
      </c>
      <c r="Q1030" s="212">
        <v>0</v>
      </c>
      <c r="R1030" s="212">
        <f t="shared" si="352"/>
        <v>0</v>
      </c>
      <c r="S1030" s="212">
        <v>0</v>
      </c>
      <c r="T1030" s="213">
        <f t="shared" si="353"/>
        <v>0</v>
      </c>
      <c r="AR1030" s="25" t="s">
        <v>619</v>
      </c>
      <c r="AT1030" s="25" t="s">
        <v>1079</v>
      </c>
      <c r="AU1030" s="25" t="s">
        <v>82</v>
      </c>
      <c r="AY1030" s="25" t="s">
        <v>308</v>
      </c>
      <c r="BE1030" s="214">
        <f t="shared" si="354"/>
        <v>0</v>
      </c>
      <c r="BF1030" s="214">
        <f t="shared" si="355"/>
        <v>0</v>
      </c>
      <c r="BG1030" s="214">
        <f t="shared" si="356"/>
        <v>0</v>
      </c>
      <c r="BH1030" s="214">
        <f t="shared" si="357"/>
        <v>0</v>
      </c>
      <c r="BI1030" s="214">
        <f t="shared" si="358"/>
        <v>0</v>
      </c>
      <c r="BJ1030" s="25" t="s">
        <v>82</v>
      </c>
      <c r="BK1030" s="214">
        <f t="shared" si="359"/>
        <v>0</v>
      </c>
      <c r="BL1030" s="25" t="s">
        <v>375</v>
      </c>
      <c r="BM1030" s="25" t="s">
        <v>11155</v>
      </c>
    </row>
    <row r="1031" spans="2:65" s="1" customFormat="1" ht="31.5" customHeight="1">
      <c r="B1031" s="42"/>
      <c r="C1031" s="277" t="s">
        <v>10096</v>
      </c>
      <c r="D1031" s="277" t="s">
        <v>1079</v>
      </c>
      <c r="E1031" s="278" t="s">
        <v>11041</v>
      </c>
      <c r="F1031" s="279" t="s">
        <v>11042</v>
      </c>
      <c r="G1031" s="280" t="s">
        <v>5275</v>
      </c>
      <c r="H1031" s="281">
        <v>1</v>
      </c>
      <c r="I1031" s="282"/>
      <c r="J1031" s="283">
        <f t="shared" si="350"/>
        <v>0</v>
      </c>
      <c r="K1031" s="279" t="s">
        <v>21</v>
      </c>
      <c r="L1031" s="284"/>
      <c r="M1031" s="285" t="s">
        <v>21</v>
      </c>
      <c r="N1031" s="286" t="s">
        <v>45</v>
      </c>
      <c r="O1031" s="43"/>
      <c r="P1031" s="212">
        <f t="shared" si="351"/>
        <v>0</v>
      </c>
      <c r="Q1031" s="212">
        <v>0</v>
      </c>
      <c r="R1031" s="212">
        <f t="shared" si="352"/>
        <v>0</v>
      </c>
      <c r="S1031" s="212">
        <v>0</v>
      </c>
      <c r="T1031" s="213">
        <f t="shared" si="353"/>
        <v>0</v>
      </c>
      <c r="AR1031" s="25" t="s">
        <v>619</v>
      </c>
      <c r="AT1031" s="25" t="s">
        <v>1079</v>
      </c>
      <c r="AU1031" s="25" t="s">
        <v>82</v>
      </c>
      <c r="AY1031" s="25" t="s">
        <v>308</v>
      </c>
      <c r="BE1031" s="214">
        <f t="shared" si="354"/>
        <v>0</v>
      </c>
      <c r="BF1031" s="214">
        <f t="shared" si="355"/>
        <v>0</v>
      </c>
      <c r="BG1031" s="214">
        <f t="shared" si="356"/>
        <v>0</v>
      </c>
      <c r="BH1031" s="214">
        <f t="shared" si="357"/>
        <v>0</v>
      </c>
      <c r="BI1031" s="214">
        <f t="shared" si="358"/>
        <v>0</v>
      </c>
      <c r="BJ1031" s="25" t="s">
        <v>82</v>
      </c>
      <c r="BK1031" s="214">
        <f t="shared" si="359"/>
        <v>0</v>
      </c>
      <c r="BL1031" s="25" t="s">
        <v>375</v>
      </c>
      <c r="BM1031" s="25" t="s">
        <v>11156</v>
      </c>
    </row>
    <row r="1032" spans="2:65" s="1" customFormat="1" ht="31.5" customHeight="1">
      <c r="B1032" s="42"/>
      <c r="C1032" s="277" t="s">
        <v>11157</v>
      </c>
      <c r="D1032" s="277" t="s">
        <v>1079</v>
      </c>
      <c r="E1032" s="278" t="s">
        <v>11038</v>
      </c>
      <c r="F1032" s="279" t="s">
        <v>11039</v>
      </c>
      <c r="G1032" s="280" t="s">
        <v>5275</v>
      </c>
      <c r="H1032" s="281">
        <v>1</v>
      </c>
      <c r="I1032" s="282"/>
      <c r="J1032" s="283">
        <f t="shared" si="350"/>
        <v>0</v>
      </c>
      <c r="K1032" s="279" t="s">
        <v>21</v>
      </c>
      <c r="L1032" s="284"/>
      <c r="M1032" s="285" t="s">
        <v>21</v>
      </c>
      <c r="N1032" s="286" t="s">
        <v>45</v>
      </c>
      <c r="O1032" s="43"/>
      <c r="P1032" s="212">
        <f t="shared" si="351"/>
        <v>0</v>
      </c>
      <c r="Q1032" s="212">
        <v>0</v>
      </c>
      <c r="R1032" s="212">
        <f t="shared" si="352"/>
        <v>0</v>
      </c>
      <c r="S1032" s="212">
        <v>0</v>
      </c>
      <c r="T1032" s="213">
        <f t="shared" si="353"/>
        <v>0</v>
      </c>
      <c r="AR1032" s="25" t="s">
        <v>619</v>
      </c>
      <c r="AT1032" s="25" t="s">
        <v>1079</v>
      </c>
      <c r="AU1032" s="25" t="s">
        <v>82</v>
      </c>
      <c r="AY1032" s="25" t="s">
        <v>308</v>
      </c>
      <c r="BE1032" s="214">
        <f t="shared" si="354"/>
        <v>0</v>
      </c>
      <c r="BF1032" s="214">
        <f t="shared" si="355"/>
        <v>0</v>
      </c>
      <c r="BG1032" s="214">
        <f t="shared" si="356"/>
        <v>0</v>
      </c>
      <c r="BH1032" s="214">
        <f t="shared" si="357"/>
        <v>0</v>
      </c>
      <c r="BI1032" s="214">
        <f t="shared" si="358"/>
        <v>0</v>
      </c>
      <c r="BJ1032" s="25" t="s">
        <v>82</v>
      </c>
      <c r="BK1032" s="214">
        <f t="shared" si="359"/>
        <v>0</v>
      </c>
      <c r="BL1032" s="25" t="s">
        <v>375</v>
      </c>
      <c r="BM1032" s="25" t="s">
        <v>11158</v>
      </c>
    </row>
    <row r="1033" spans="2:65" s="1" customFormat="1" ht="22.5" customHeight="1">
      <c r="B1033" s="42"/>
      <c r="C1033" s="277" t="s">
        <v>10098</v>
      </c>
      <c r="D1033" s="277" t="s">
        <v>1079</v>
      </c>
      <c r="E1033" s="278" t="s">
        <v>11159</v>
      </c>
      <c r="F1033" s="279" t="s">
        <v>10873</v>
      </c>
      <c r="G1033" s="280" t="s">
        <v>5275</v>
      </c>
      <c r="H1033" s="281">
        <v>1</v>
      </c>
      <c r="I1033" s="282"/>
      <c r="J1033" s="283">
        <f t="shared" si="350"/>
        <v>0</v>
      </c>
      <c r="K1033" s="279" t="s">
        <v>21</v>
      </c>
      <c r="L1033" s="284"/>
      <c r="M1033" s="285" t="s">
        <v>21</v>
      </c>
      <c r="N1033" s="286" t="s">
        <v>45</v>
      </c>
      <c r="O1033" s="43"/>
      <c r="P1033" s="212">
        <f t="shared" si="351"/>
        <v>0</v>
      </c>
      <c r="Q1033" s="212">
        <v>0</v>
      </c>
      <c r="R1033" s="212">
        <f t="shared" si="352"/>
        <v>0</v>
      </c>
      <c r="S1033" s="212">
        <v>0</v>
      </c>
      <c r="T1033" s="213">
        <f t="shared" si="353"/>
        <v>0</v>
      </c>
      <c r="AR1033" s="25" t="s">
        <v>619</v>
      </c>
      <c r="AT1033" s="25" t="s">
        <v>1079</v>
      </c>
      <c r="AU1033" s="25" t="s">
        <v>82</v>
      </c>
      <c r="AY1033" s="25" t="s">
        <v>308</v>
      </c>
      <c r="BE1033" s="214">
        <f t="shared" si="354"/>
        <v>0</v>
      </c>
      <c r="BF1033" s="214">
        <f t="shared" si="355"/>
        <v>0</v>
      </c>
      <c r="BG1033" s="214">
        <f t="shared" si="356"/>
        <v>0</v>
      </c>
      <c r="BH1033" s="214">
        <f t="shared" si="357"/>
        <v>0</v>
      </c>
      <c r="BI1033" s="214">
        <f t="shared" si="358"/>
        <v>0</v>
      </c>
      <c r="BJ1033" s="25" t="s">
        <v>82</v>
      </c>
      <c r="BK1033" s="214">
        <f t="shared" si="359"/>
        <v>0</v>
      </c>
      <c r="BL1033" s="25" t="s">
        <v>375</v>
      </c>
      <c r="BM1033" s="25" t="s">
        <v>11160</v>
      </c>
    </row>
    <row r="1034" spans="2:65" s="1" customFormat="1" ht="22.5" customHeight="1">
      <c r="B1034" s="42"/>
      <c r="C1034" s="203" t="s">
        <v>11161</v>
      </c>
      <c r="D1034" s="203" t="s">
        <v>311</v>
      </c>
      <c r="E1034" s="204" t="s">
        <v>10875</v>
      </c>
      <c r="F1034" s="205" t="s">
        <v>10876</v>
      </c>
      <c r="G1034" s="206" t="s">
        <v>8882</v>
      </c>
      <c r="H1034" s="207">
        <v>46</v>
      </c>
      <c r="I1034" s="208"/>
      <c r="J1034" s="209">
        <f t="shared" si="350"/>
        <v>0</v>
      </c>
      <c r="K1034" s="205" t="s">
        <v>21</v>
      </c>
      <c r="L1034" s="62"/>
      <c r="M1034" s="210" t="s">
        <v>21</v>
      </c>
      <c r="N1034" s="211" t="s">
        <v>45</v>
      </c>
      <c r="O1034" s="43"/>
      <c r="P1034" s="212">
        <f t="shared" si="351"/>
        <v>0</v>
      </c>
      <c r="Q1034" s="212">
        <v>0</v>
      </c>
      <c r="R1034" s="212">
        <f t="shared" si="352"/>
        <v>0</v>
      </c>
      <c r="S1034" s="212">
        <v>0</v>
      </c>
      <c r="T1034" s="213">
        <f t="shared" si="353"/>
        <v>0</v>
      </c>
      <c r="AR1034" s="25" t="s">
        <v>375</v>
      </c>
      <c r="AT1034" s="25" t="s">
        <v>311</v>
      </c>
      <c r="AU1034" s="25" t="s">
        <v>82</v>
      </c>
      <c r="AY1034" s="25" t="s">
        <v>308</v>
      </c>
      <c r="BE1034" s="214">
        <f t="shared" si="354"/>
        <v>0</v>
      </c>
      <c r="BF1034" s="214">
        <f t="shared" si="355"/>
        <v>0</v>
      </c>
      <c r="BG1034" s="214">
        <f t="shared" si="356"/>
        <v>0</v>
      </c>
      <c r="BH1034" s="214">
        <f t="shared" si="357"/>
        <v>0</v>
      </c>
      <c r="BI1034" s="214">
        <f t="shared" si="358"/>
        <v>0</v>
      </c>
      <c r="BJ1034" s="25" t="s">
        <v>82</v>
      </c>
      <c r="BK1034" s="214">
        <f t="shared" si="359"/>
        <v>0</v>
      </c>
      <c r="BL1034" s="25" t="s">
        <v>375</v>
      </c>
      <c r="BM1034" s="25" t="s">
        <v>11162</v>
      </c>
    </row>
    <row r="1035" spans="2:65" s="1" customFormat="1" ht="22.5" customHeight="1">
      <c r="B1035" s="42"/>
      <c r="C1035" s="203" t="s">
        <v>10100</v>
      </c>
      <c r="D1035" s="203" t="s">
        <v>311</v>
      </c>
      <c r="E1035" s="204" t="s">
        <v>10879</v>
      </c>
      <c r="F1035" s="205" t="s">
        <v>10880</v>
      </c>
      <c r="G1035" s="206" t="s">
        <v>8882</v>
      </c>
      <c r="H1035" s="207">
        <v>8</v>
      </c>
      <c r="I1035" s="208"/>
      <c r="J1035" s="209">
        <f t="shared" si="350"/>
        <v>0</v>
      </c>
      <c r="K1035" s="205" t="s">
        <v>21</v>
      </c>
      <c r="L1035" s="62"/>
      <c r="M1035" s="210" t="s">
        <v>21</v>
      </c>
      <c r="N1035" s="211" t="s">
        <v>45</v>
      </c>
      <c r="O1035" s="43"/>
      <c r="P1035" s="212">
        <f t="shared" si="351"/>
        <v>0</v>
      </c>
      <c r="Q1035" s="212">
        <v>0</v>
      </c>
      <c r="R1035" s="212">
        <f t="shared" si="352"/>
        <v>0</v>
      </c>
      <c r="S1035" s="212">
        <v>0</v>
      </c>
      <c r="T1035" s="213">
        <f t="shared" si="353"/>
        <v>0</v>
      </c>
      <c r="AR1035" s="25" t="s">
        <v>375</v>
      </c>
      <c r="AT1035" s="25" t="s">
        <v>311</v>
      </c>
      <c r="AU1035" s="25" t="s">
        <v>82</v>
      </c>
      <c r="AY1035" s="25" t="s">
        <v>308</v>
      </c>
      <c r="BE1035" s="214">
        <f t="shared" si="354"/>
        <v>0</v>
      </c>
      <c r="BF1035" s="214">
        <f t="shared" si="355"/>
        <v>0</v>
      </c>
      <c r="BG1035" s="214">
        <f t="shared" si="356"/>
        <v>0</v>
      </c>
      <c r="BH1035" s="214">
        <f t="shared" si="357"/>
        <v>0</v>
      </c>
      <c r="BI1035" s="214">
        <f t="shared" si="358"/>
        <v>0</v>
      </c>
      <c r="BJ1035" s="25" t="s">
        <v>82</v>
      </c>
      <c r="BK1035" s="214">
        <f t="shared" si="359"/>
        <v>0</v>
      </c>
      <c r="BL1035" s="25" t="s">
        <v>375</v>
      </c>
      <c r="BM1035" s="25" t="s">
        <v>11163</v>
      </c>
    </row>
    <row r="1036" spans="2:65" s="1" customFormat="1" ht="22.5" customHeight="1">
      <c r="B1036" s="42"/>
      <c r="C1036" s="203" t="s">
        <v>11164</v>
      </c>
      <c r="D1036" s="203" t="s">
        <v>311</v>
      </c>
      <c r="E1036" s="204" t="s">
        <v>10882</v>
      </c>
      <c r="F1036" s="205" t="s">
        <v>10883</v>
      </c>
      <c r="G1036" s="206" t="s">
        <v>8882</v>
      </c>
      <c r="H1036" s="207">
        <v>4</v>
      </c>
      <c r="I1036" s="208"/>
      <c r="J1036" s="209">
        <f t="shared" si="350"/>
        <v>0</v>
      </c>
      <c r="K1036" s="205" t="s">
        <v>21</v>
      </c>
      <c r="L1036" s="62"/>
      <c r="M1036" s="210" t="s">
        <v>21</v>
      </c>
      <c r="N1036" s="211" t="s">
        <v>45</v>
      </c>
      <c r="O1036" s="43"/>
      <c r="P1036" s="212">
        <f t="shared" si="351"/>
        <v>0</v>
      </c>
      <c r="Q1036" s="212">
        <v>0</v>
      </c>
      <c r="R1036" s="212">
        <f t="shared" si="352"/>
        <v>0</v>
      </c>
      <c r="S1036" s="212">
        <v>0</v>
      </c>
      <c r="T1036" s="213">
        <f t="shared" si="353"/>
        <v>0</v>
      </c>
      <c r="AR1036" s="25" t="s">
        <v>375</v>
      </c>
      <c r="AT1036" s="25" t="s">
        <v>311</v>
      </c>
      <c r="AU1036" s="25" t="s">
        <v>82</v>
      </c>
      <c r="AY1036" s="25" t="s">
        <v>308</v>
      </c>
      <c r="BE1036" s="214">
        <f t="shared" si="354"/>
        <v>0</v>
      </c>
      <c r="BF1036" s="214">
        <f t="shared" si="355"/>
        <v>0</v>
      </c>
      <c r="BG1036" s="214">
        <f t="shared" si="356"/>
        <v>0</v>
      </c>
      <c r="BH1036" s="214">
        <f t="shared" si="357"/>
        <v>0</v>
      </c>
      <c r="BI1036" s="214">
        <f t="shared" si="358"/>
        <v>0</v>
      </c>
      <c r="BJ1036" s="25" t="s">
        <v>82</v>
      </c>
      <c r="BK1036" s="214">
        <f t="shared" si="359"/>
        <v>0</v>
      </c>
      <c r="BL1036" s="25" t="s">
        <v>375</v>
      </c>
      <c r="BM1036" s="25" t="s">
        <v>11165</v>
      </c>
    </row>
    <row r="1037" spans="2:65" s="1" customFormat="1" ht="22.5" customHeight="1">
      <c r="B1037" s="42"/>
      <c r="C1037" s="203" t="s">
        <v>10102</v>
      </c>
      <c r="D1037" s="203" t="s">
        <v>311</v>
      </c>
      <c r="E1037" s="204" t="s">
        <v>10886</v>
      </c>
      <c r="F1037" s="205" t="s">
        <v>10887</v>
      </c>
      <c r="G1037" s="206" t="s">
        <v>8882</v>
      </c>
      <c r="H1037" s="207">
        <v>28</v>
      </c>
      <c r="I1037" s="208"/>
      <c r="J1037" s="209">
        <f t="shared" si="350"/>
        <v>0</v>
      </c>
      <c r="K1037" s="205" t="s">
        <v>21</v>
      </c>
      <c r="L1037" s="62"/>
      <c r="M1037" s="210" t="s">
        <v>21</v>
      </c>
      <c r="N1037" s="211" t="s">
        <v>45</v>
      </c>
      <c r="O1037" s="43"/>
      <c r="P1037" s="212">
        <f t="shared" si="351"/>
        <v>0</v>
      </c>
      <c r="Q1037" s="212">
        <v>0</v>
      </c>
      <c r="R1037" s="212">
        <f t="shared" si="352"/>
        <v>0</v>
      </c>
      <c r="S1037" s="212">
        <v>0</v>
      </c>
      <c r="T1037" s="213">
        <f t="shared" si="353"/>
        <v>0</v>
      </c>
      <c r="AR1037" s="25" t="s">
        <v>375</v>
      </c>
      <c r="AT1037" s="25" t="s">
        <v>311</v>
      </c>
      <c r="AU1037" s="25" t="s">
        <v>82</v>
      </c>
      <c r="AY1037" s="25" t="s">
        <v>308</v>
      </c>
      <c r="BE1037" s="214">
        <f t="shared" si="354"/>
        <v>0</v>
      </c>
      <c r="BF1037" s="214">
        <f t="shared" si="355"/>
        <v>0</v>
      </c>
      <c r="BG1037" s="214">
        <f t="shared" si="356"/>
        <v>0</v>
      </c>
      <c r="BH1037" s="214">
        <f t="shared" si="357"/>
        <v>0</v>
      </c>
      <c r="BI1037" s="214">
        <f t="shared" si="358"/>
        <v>0</v>
      </c>
      <c r="BJ1037" s="25" t="s">
        <v>82</v>
      </c>
      <c r="BK1037" s="214">
        <f t="shared" si="359"/>
        <v>0</v>
      </c>
      <c r="BL1037" s="25" t="s">
        <v>375</v>
      </c>
      <c r="BM1037" s="25" t="s">
        <v>11166</v>
      </c>
    </row>
    <row r="1038" spans="2:65" s="1" customFormat="1" ht="22.5" customHeight="1">
      <c r="B1038" s="42"/>
      <c r="C1038" s="203" t="s">
        <v>11167</v>
      </c>
      <c r="D1038" s="203" t="s">
        <v>311</v>
      </c>
      <c r="E1038" s="204" t="s">
        <v>10889</v>
      </c>
      <c r="F1038" s="205" t="s">
        <v>10890</v>
      </c>
      <c r="G1038" s="206" t="s">
        <v>8882</v>
      </c>
      <c r="H1038" s="207">
        <v>4</v>
      </c>
      <c r="I1038" s="208"/>
      <c r="J1038" s="209">
        <f t="shared" si="350"/>
        <v>0</v>
      </c>
      <c r="K1038" s="205" t="s">
        <v>21</v>
      </c>
      <c r="L1038" s="62"/>
      <c r="M1038" s="210" t="s">
        <v>21</v>
      </c>
      <c r="N1038" s="211" t="s">
        <v>45</v>
      </c>
      <c r="O1038" s="43"/>
      <c r="P1038" s="212">
        <f t="shared" si="351"/>
        <v>0</v>
      </c>
      <c r="Q1038" s="212">
        <v>0</v>
      </c>
      <c r="R1038" s="212">
        <f t="shared" si="352"/>
        <v>0</v>
      </c>
      <c r="S1038" s="212">
        <v>0</v>
      </c>
      <c r="T1038" s="213">
        <f t="shared" si="353"/>
        <v>0</v>
      </c>
      <c r="AR1038" s="25" t="s">
        <v>375</v>
      </c>
      <c r="AT1038" s="25" t="s">
        <v>311</v>
      </c>
      <c r="AU1038" s="25" t="s">
        <v>82</v>
      </c>
      <c r="AY1038" s="25" t="s">
        <v>308</v>
      </c>
      <c r="BE1038" s="214">
        <f t="shared" si="354"/>
        <v>0</v>
      </c>
      <c r="BF1038" s="214">
        <f t="shared" si="355"/>
        <v>0</v>
      </c>
      <c r="BG1038" s="214">
        <f t="shared" si="356"/>
        <v>0</v>
      </c>
      <c r="BH1038" s="214">
        <f t="shared" si="357"/>
        <v>0</v>
      </c>
      <c r="BI1038" s="214">
        <f t="shared" si="358"/>
        <v>0</v>
      </c>
      <c r="BJ1038" s="25" t="s">
        <v>82</v>
      </c>
      <c r="BK1038" s="214">
        <f t="shared" si="359"/>
        <v>0</v>
      </c>
      <c r="BL1038" s="25" t="s">
        <v>375</v>
      </c>
      <c r="BM1038" s="25" t="s">
        <v>11168</v>
      </c>
    </row>
    <row r="1039" spans="2:65" s="11" customFormat="1" ht="37.35" customHeight="1">
      <c r="B1039" s="186"/>
      <c r="C1039" s="187"/>
      <c r="D1039" s="200" t="s">
        <v>73</v>
      </c>
      <c r="E1039" s="296" t="s">
        <v>11169</v>
      </c>
      <c r="F1039" s="296" t="s">
        <v>11170</v>
      </c>
      <c r="G1039" s="187"/>
      <c r="H1039" s="187"/>
      <c r="I1039" s="190"/>
      <c r="J1039" s="297">
        <f>BK1039</f>
        <v>0</v>
      </c>
      <c r="K1039" s="187"/>
      <c r="L1039" s="192"/>
      <c r="M1039" s="193"/>
      <c r="N1039" s="194"/>
      <c r="O1039" s="194"/>
      <c r="P1039" s="195">
        <f>SUM(P1040:P1092)</f>
        <v>0</v>
      </c>
      <c r="Q1039" s="194"/>
      <c r="R1039" s="195">
        <f>SUM(R1040:R1092)</f>
        <v>0</v>
      </c>
      <c r="S1039" s="194"/>
      <c r="T1039" s="196">
        <f>SUM(T1040:T1092)</f>
        <v>0</v>
      </c>
      <c r="AR1039" s="197" t="s">
        <v>84</v>
      </c>
      <c r="AT1039" s="198" t="s">
        <v>73</v>
      </c>
      <c r="AU1039" s="198" t="s">
        <v>74</v>
      </c>
      <c r="AY1039" s="197" t="s">
        <v>308</v>
      </c>
      <c r="BK1039" s="199">
        <f>SUM(BK1040:BK1092)</f>
        <v>0</v>
      </c>
    </row>
    <row r="1040" spans="2:65" s="1" customFormat="1" ht="22.5" customHeight="1">
      <c r="B1040" s="42"/>
      <c r="C1040" s="277" t="s">
        <v>10104</v>
      </c>
      <c r="D1040" s="277" t="s">
        <v>1079</v>
      </c>
      <c r="E1040" s="278" t="s">
        <v>10641</v>
      </c>
      <c r="F1040" s="279" t="s">
        <v>10642</v>
      </c>
      <c r="G1040" s="280" t="s">
        <v>5275</v>
      </c>
      <c r="H1040" s="281">
        <v>2</v>
      </c>
      <c r="I1040" s="282"/>
      <c r="J1040" s="283">
        <f t="shared" ref="J1040:J1071" si="360">ROUND(I1040*H1040,2)</f>
        <v>0</v>
      </c>
      <c r="K1040" s="279" t="s">
        <v>21</v>
      </c>
      <c r="L1040" s="284"/>
      <c r="M1040" s="285" t="s">
        <v>21</v>
      </c>
      <c r="N1040" s="286" t="s">
        <v>45</v>
      </c>
      <c r="O1040" s="43"/>
      <c r="P1040" s="212">
        <f t="shared" ref="P1040:P1071" si="361">O1040*H1040</f>
        <v>0</v>
      </c>
      <c r="Q1040" s="212">
        <v>0</v>
      </c>
      <c r="R1040" s="212">
        <f t="shared" ref="R1040:R1071" si="362">Q1040*H1040</f>
        <v>0</v>
      </c>
      <c r="S1040" s="212">
        <v>0</v>
      </c>
      <c r="T1040" s="213">
        <f t="shared" ref="T1040:T1071" si="363">S1040*H1040</f>
        <v>0</v>
      </c>
      <c r="AR1040" s="25" t="s">
        <v>619</v>
      </c>
      <c r="AT1040" s="25" t="s">
        <v>1079</v>
      </c>
      <c r="AU1040" s="25" t="s">
        <v>82</v>
      </c>
      <c r="AY1040" s="25" t="s">
        <v>308</v>
      </c>
      <c r="BE1040" s="214">
        <f t="shared" ref="BE1040:BE1071" si="364">IF(N1040="základní",J1040,0)</f>
        <v>0</v>
      </c>
      <c r="BF1040" s="214">
        <f t="shared" ref="BF1040:BF1071" si="365">IF(N1040="snížená",J1040,0)</f>
        <v>0</v>
      </c>
      <c r="BG1040" s="214">
        <f t="shared" ref="BG1040:BG1071" si="366">IF(N1040="zákl. přenesená",J1040,0)</f>
        <v>0</v>
      </c>
      <c r="BH1040" s="214">
        <f t="shared" ref="BH1040:BH1071" si="367">IF(N1040="sníž. přenesená",J1040,0)</f>
        <v>0</v>
      </c>
      <c r="BI1040" s="214">
        <f t="shared" ref="BI1040:BI1071" si="368">IF(N1040="nulová",J1040,0)</f>
        <v>0</v>
      </c>
      <c r="BJ1040" s="25" t="s">
        <v>82</v>
      </c>
      <c r="BK1040" s="214">
        <f t="shared" ref="BK1040:BK1071" si="369">ROUND(I1040*H1040,2)</f>
        <v>0</v>
      </c>
      <c r="BL1040" s="25" t="s">
        <v>375</v>
      </c>
      <c r="BM1040" s="25" t="s">
        <v>11171</v>
      </c>
    </row>
    <row r="1041" spans="2:65" s="1" customFormat="1" ht="31.5" customHeight="1">
      <c r="B1041" s="42"/>
      <c r="C1041" s="277" t="s">
        <v>11172</v>
      </c>
      <c r="D1041" s="277" t="s">
        <v>1079</v>
      </c>
      <c r="E1041" s="278" t="s">
        <v>10644</v>
      </c>
      <c r="F1041" s="279" t="s">
        <v>10645</v>
      </c>
      <c r="G1041" s="280" t="s">
        <v>5275</v>
      </c>
      <c r="H1041" s="281">
        <v>1</v>
      </c>
      <c r="I1041" s="282"/>
      <c r="J1041" s="283">
        <f t="shared" si="360"/>
        <v>0</v>
      </c>
      <c r="K1041" s="279" t="s">
        <v>21</v>
      </c>
      <c r="L1041" s="284"/>
      <c r="M1041" s="285" t="s">
        <v>21</v>
      </c>
      <c r="N1041" s="286" t="s">
        <v>45</v>
      </c>
      <c r="O1041" s="43"/>
      <c r="P1041" s="212">
        <f t="shared" si="361"/>
        <v>0</v>
      </c>
      <c r="Q1041" s="212">
        <v>0</v>
      </c>
      <c r="R1041" s="212">
        <f t="shared" si="362"/>
        <v>0</v>
      </c>
      <c r="S1041" s="212">
        <v>0</v>
      </c>
      <c r="T1041" s="213">
        <f t="shared" si="363"/>
        <v>0</v>
      </c>
      <c r="AR1041" s="25" t="s">
        <v>619</v>
      </c>
      <c r="AT1041" s="25" t="s">
        <v>1079</v>
      </c>
      <c r="AU1041" s="25" t="s">
        <v>82</v>
      </c>
      <c r="AY1041" s="25" t="s">
        <v>308</v>
      </c>
      <c r="BE1041" s="214">
        <f t="shared" si="364"/>
        <v>0</v>
      </c>
      <c r="BF1041" s="214">
        <f t="shared" si="365"/>
        <v>0</v>
      </c>
      <c r="BG1041" s="214">
        <f t="shared" si="366"/>
        <v>0</v>
      </c>
      <c r="BH1041" s="214">
        <f t="shared" si="367"/>
        <v>0</v>
      </c>
      <c r="BI1041" s="214">
        <f t="shared" si="368"/>
        <v>0</v>
      </c>
      <c r="BJ1041" s="25" t="s">
        <v>82</v>
      </c>
      <c r="BK1041" s="214">
        <f t="shared" si="369"/>
        <v>0</v>
      </c>
      <c r="BL1041" s="25" t="s">
        <v>375</v>
      </c>
      <c r="BM1041" s="25" t="s">
        <v>11173</v>
      </c>
    </row>
    <row r="1042" spans="2:65" s="1" customFormat="1" ht="22.5" customHeight="1">
      <c r="B1042" s="42"/>
      <c r="C1042" s="277" t="s">
        <v>10106</v>
      </c>
      <c r="D1042" s="277" t="s">
        <v>1079</v>
      </c>
      <c r="E1042" s="278" t="s">
        <v>11174</v>
      </c>
      <c r="F1042" s="279" t="s">
        <v>11175</v>
      </c>
      <c r="G1042" s="280" t="s">
        <v>5275</v>
      </c>
      <c r="H1042" s="281">
        <v>1</v>
      </c>
      <c r="I1042" s="282"/>
      <c r="J1042" s="283">
        <f t="shared" si="360"/>
        <v>0</v>
      </c>
      <c r="K1042" s="279" t="s">
        <v>21</v>
      </c>
      <c r="L1042" s="284"/>
      <c r="M1042" s="285" t="s">
        <v>21</v>
      </c>
      <c r="N1042" s="286" t="s">
        <v>45</v>
      </c>
      <c r="O1042" s="43"/>
      <c r="P1042" s="212">
        <f t="shared" si="361"/>
        <v>0</v>
      </c>
      <c r="Q1042" s="212">
        <v>0</v>
      </c>
      <c r="R1042" s="212">
        <f t="shared" si="362"/>
        <v>0</v>
      </c>
      <c r="S1042" s="212">
        <v>0</v>
      </c>
      <c r="T1042" s="213">
        <f t="shared" si="363"/>
        <v>0</v>
      </c>
      <c r="AR1042" s="25" t="s">
        <v>619</v>
      </c>
      <c r="AT1042" s="25" t="s">
        <v>1079</v>
      </c>
      <c r="AU1042" s="25" t="s">
        <v>82</v>
      </c>
      <c r="AY1042" s="25" t="s">
        <v>308</v>
      </c>
      <c r="BE1042" s="214">
        <f t="shared" si="364"/>
        <v>0</v>
      </c>
      <c r="BF1042" s="214">
        <f t="shared" si="365"/>
        <v>0</v>
      </c>
      <c r="BG1042" s="214">
        <f t="shared" si="366"/>
        <v>0</v>
      </c>
      <c r="BH1042" s="214">
        <f t="shared" si="367"/>
        <v>0</v>
      </c>
      <c r="BI1042" s="214">
        <f t="shared" si="368"/>
        <v>0</v>
      </c>
      <c r="BJ1042" s="25" t="s">
        <v>82</v>
      </c>
      <c r="BK1042" s="214">
        <f t="shared" si="369"/>
        <v>0</v>
      </c>
      <c r="BL1042" s="25" t="s">
        <v>375</v>
      </c>
      <c r="BM1042" s="25" t="s">
        <v>11176</v>
      </c>
    </row>
    <row r="1043" spans="2:65" s="1" customFormat="1" ht="22.5" customHeight="1">
      <c r="B1043" s="42"/>
      <c r="C1043" s="277" t="s">
        <v>11177</v>
      </c>
      <c r="D1043" s="277" t="s">
        <v>1079</v>
      </c>
      <c r="E1043" s="278" t="s">
        <v>11178</v>
      </c>
      <c r="F1043" s="279" t="s">
        <v>11179</v>
      </c>
      <c r="G1043" s="280" t="s">
        <v>5275</v>
      </c>
      <c r="H1043" s="281">
        <v>1</v>
      </c>
      <c r="I1043" s="282"/>
      <c r="J1043" s="283">
        <f t="shared" si="360"/>
        <v>0</v>
      </c>
      <c r="K1043" s="279" t="s">
        <v>21</v>
      </c>
      <c r="L1043" s="284"/>
      <c r="M1043" s="285" t="s">
        <v>21</v>
      </c>
      <c r="N1043" s="286" t="s">
        <v>45</v>
      </c>
      <c r="O1043" s="43"/>
      <c r="P1043" s="212">
        <f t="shared" si="361"/>
        <v>0</v>
      </c>
      <c r="Q1043" s="212">
        <v>0</v>
      </c>
      <c r="R1043" s="212">
        <f t="shared" si="362"/>
        <v>0</v>
      </c>
      <c r="S1043" s="212">
        <v>0</v>
      </c>
      <c r="T1043" s="213">
        <f t="shared" si="363"/>
        <v>0</v>
      </c>
      <c r="AR1043" s="25" t="s">
        <v>619</v>
      </c>
      <c r="AT1043" s="25" t="s">
        <v>1079</v>
      </c>
      <c r="AU1043" s="25" t="s">
        <v>82</v>
      </c>
      <c r="AY1043" s="25" t="s">
        <v>308</v>
      </c>
      <c r="BE1043" s="214">
        <f t="shared" si="364"/>
        <v>0</v>
      </c>
      <c r="BF1043" s="214">
        <f t="shared" si="365"/>
        <v>0</v>
      </c>
      <c r="BG1043" s="214">
        <f t="shared" si="366"/>
        <v>0</v>
      </c>
      <c r="BH1043" s="214">
        <f t="shared" si="367"/>
        <v>0</v>
      </c>
      <c r="BI1043" s="214">
        <f t="shared" si="368"/>
        <v>0</v>
      </c>
      <c r="BJ1043" s="25" t="s">
        <v>82</v>
      </c>
      <c r="BK1043" s="214">
        <f t="shared" si="369"/>
        <v>0</v>
      </c>
      <c r="BL1043" s="25" t="s">
        <v>375</v>
      </c>
      <c r="BM1043" s="25" t="s">
        <v>11180</v>
      </c>
    </row>
    <row r="1044" spans="2:65" s="1" customFormat="1" ht="44.25" customHeight="1">
      <c r="B1044" s="42"/>
      <c r="C1044" s="277" t="s">
        <v>10108</v>
      </c>
      <c r="D1044" s="277" t="s">
        <v>1079</v>
      </c>
      <c r="E1044" s="278" t="s">
        <v>10901</v>
      </c>
      <c r="F1044" s="279" t="s">
        <v>10902</v>
      </c>
      <c r="G1044" s="280" t="s">
        <v>5275</v>
      </c>
      <c r="H1044" s="281">
        <v>2</v>
      </c>
      <c r="I1044" s="282"/>
      <c r="J1044" s="283">
        <f t="shared" si="360"/>
        <v>0</v>
      </c>
      <c r="K1044" s="279" t="s">
        <v>21</v>
      </c>
      <c r="L1044" s="284"/>
      <c r="M1044" s="285" t="s">
        <v>21</v>
      </c>
      <c r="N1044" s="286" t="s">
        <v>45</v>
      </c>
      <c r="O1044" s="43"/>
      <c r="P1044" s="212">
        <f t="shared" si="361"/>
        <v>0</v>
      </c>
      <c r="Q1044" s="212">
        <v>0</v>
      </c>
      <c r="R1044" s="212">
        <f t="shared" si="362"/>
        <v>0</v>
      </c>
      <c r="S1044" s="212">
        <v>0</v>
      </c>
      <c r="T1044" s="213">
        <f t="shared" si="363"/>
        <v>0</v>
      </c>
      <c r="AR1044" s="25" t="s">
        <v>619</v>
      </c>
      <c r="AT1044" s="25" t="s">
        <v>1079</v>
      </c>
      <c r="AU1044" s="25" t="s">
        <v>82</v>
      </c>
      <c r="AY1044" s="25" t="s">
        <v>308</v>
      </c>
      <c r="BE1044" s="214">
        <f t="shared" si="364"/>
        <v>0</v>
      </c>
      <c r="BF1044" s="214">
        <f t="shared" si="365"/>
        <v>0</v>
      </c>
      <c r="BG1044" s="214">
        <f t="shared" si="366"/>
        <v>0</v>
      </c>
      <c r="BH1044" s="214">
        <f t="shared" si="367"/>
        <v>0</v>
      </c>
      <c r="BI1044" s="214">
        <f t="shared" si="368"/>
        <v>0</v>
      </c>
      <c r="BJ1044" s="25" t="s">
        <v>82</v>
      </c>
      <c r="BK1044" s="214">
        <f t="shared" si="369"/>
        <v>0</v>
      </c>
      <c r="BL1044" s="25" t="s">
        <v>375</v>
      </c>
      <c r="BM1044" s="25" t="s">
        <v>11181</v>
      </c>
    </row>
    <row r="1045" spans="2:65" s="1" customFormat="1" ht="44.25" customHeight="1">
      <c r="B1045" s="42"/>
      <c r="C1045" s="277" t="s">
        <v>11182</v>
      </c>
      <c r="D1045" s="277" t="s">
        <v>1079</v>
      </c>
      <c r="E1045" s="278" t="s">
        <v>10676</v>
      </c>
      <c r="F1045" s="279" t="s">
        <v>10677</v>
      </c>
      <c r="G1045" s="280" t="s">
        <v>5275</v>
      </c>
      <c r="H1045" s="281">
        <v>11</v>
      </c>
      <c r="I1045" s="282"/>
      <c r="J1045" s="283">
        <f t="shared" si="360"/>
        <v>0</v>
      </c>
      <c r="K1045" s="279" t="s">
        <v>21</v>
      </c>
      <c r="L1045" s="284"/>
      <c r="M1045" s="285" t="s">
        <v>21</v>
      </c>
      <c r="N1045" s="286" t="s">
        <v>45</v>
      </c>
      <c r="O1045" s="43"/>
      <c r="P1045" s="212">
        <f t="shared" si="361"/>
        <v>0</v>
      </c>
      <c r="Q1045" s="212">
        <v>0</v>
      </c>
      <c r="R1045" s="212">
        <f t="shared" si="362"/>
        <v>0</v>
      </c>
      <c r="S1045" s="212">
        <v>0</v>
      </c>
      <c r="T1045" s="213">
        <f t="shared" si="363"/>
        <v>0</v>
      </c>
      <c r="AR1045" s="25" t="s">
        <v>619</v>
      </c>
      <c r="AT1045" s="25" t="s">
        <v>1079</v>
      </c>
      <c r="AU1045" s="25" t="s">
        <v>82</v>
      </c>
      <c r="AY1045" s="25" t="s">
        <v>308</v>
      </c>
      <c r="BE1045" s="214">
        <f t="shared" si="364"/>
        <v>0</v>
      </c>
      <c r="BF1045" s="214">
        <f t="shared" si="365"/>
        <v>0</v>
      </c>
      <c r="BG1045" s="214">
        <f t="shared" si="366"/>
        <v>0</v>
      </c>
      <c r="BH1045" s="214">
        <f t="shared" si="367"/>
        <v>0</v>
      </c>
      <c r="BI1045" s="214">
        <f t="shared" si="368"/>
        <v>0</v>
      </c>
      <c r="BJ1045" s="25" t="s">
        <v>82</v>
      </c>
      <c r="BK1045" s="214">
        <f t="shared" si="369"/>
        <v>0</v>
      </c>
      <c r="BL1045" s="25" t="s">
        <v>375</v>
      </c>
      <c r="BM1045" s="25" t="s">
        <v>11183</v>
      </c>
    </row>
    <row r="1046" spans="2:65" s="1" customFormat="1" ht="44.25" customHeight="1">
      <c r="B1046" s="42"/>
      <c r="C1046" s="277" t="s">
        <v>10110</v>
      </c>
      <c r="D1046" s="277" t="s">
        <v>1079</v>
      </c>
      <c r="E1046" s="278" t="s">
        <v>10679</v>
      </c>
      <c r="F1046" s="279" t="s">
        <v>10680</v>
      </c>
      <c r="G1046" s="280" t="s">
        <v>5275</v>
      </c>
      <c r="H1046" s="281">
        <v>2</v>
      </c>
      <c r="I1046" s="282"/>
      <c r="J1046" s="283">
        <f t="shared" si="360"/>
        <v>0</v>
      </c>
      <c r="K1046" s="279" t="s">
        <v>21</v>
      </c>
      <c r="L1046" s="284"/>
      <c r="M1046" s="285" t="s">
        <v>21</v>
      </c>
      <c r="N1046" s="286" t="s">
        <v>45</v>
      </c>
      <c r="O1046" s="43"/>
      <c r="P1046" s="212">
        <f t="shared" si="361"/>
        <v>0</v>
      </c>
      <c r="Q1046" s="212">
        <v>0</v>
      </c>
      <c r="R1046" s="212">
        <f t="shared" si="362"/>
        <v>0</v>
      </c>
      <c r="S1046" s="212">
        <v>0</v>
      </c>
      <c r="T1046" s="213">
        <f t="shared" si="363"/>
        <v>0</v>
      </c>
      <c r="AR1046" s="25" t="s">
        <v>619</v>
      </c>
      <c r="AT1046" s="25" t="s">
        <v>1079</v>
      </c>
      <c r="AU1046" s="25" t="s">
        <v>82</v>
      </c>
      <c r="AY1046" s="25" t="s">
        <v>308</v>
      </c>
      <c r="BE1046" s="214">
        <f t="shared" si="364"/>
        <v>0</v>
      </c>
      <c r="BF1046" s="214">
        <f t="shared" si="365"/>
        <v>0</v>
      </c>
      <c r="BG1046" s="214">
        <f t="shared" si="366"/>
        <v>0</v>
      </c>
      <c r="BH1046" s="214">
        <f t="shared" si="367"/>
        <v>0</v>
      </c>
      <c r="BI1046" s="214">
        <f t="shared" si="368"/>
        <v>0</v>
      </c>
      <c r="BJ1046" s="25" t="s">
        <v>82</v>
      </c>
      <c r="BK1046" s="214">
        <f t="shared" si="369"/>
        <v>0</v>
      </c>
      <c r="BL1046" s="25" t="s">
        <v>375</v>
      </c>
      <c r="BM1046" s="25" t="s">
        <v>11184</v>
      </c>
    </row>
    <row r="1047" spans="2:65" s="1" customFormat="1" ht="44.25" customHeight="1">
      <c r="B1047" s="42"/>
      <c r="C1047" s="277" t="s">
        <v>11185</v>
      </c>
      <c r="D1047" s="277" t="s">
        <v>1079</v>
      </c>
      <c r="E1047" s="278" t="s">
        <v>10683</v>
      </c>
      <c r="F1047" s="279" t="s">
        <v>10684</v>
      </c>
      <c r="G1047" s="280" t="s">
        <v>5275</v>
      </c>
      <c r="H1047" s="281">
        <v>1</v>
      </c>
      <c r="I1047" s="282"/>
      <c r="J1047" s="283">
        <f t="shared" si="360"/>
        <v>0</v>
      </c>
      <c r="K1047" s="279" t="s">
        <v>21</v>
      </c>
      <c r="L1047" s="284"/>
      <c r="M1047" s="285" t="s">
        <v>21</v>
      </c>
      <c r="N1047" s="286" t="s">
        <v>45</v>
      </c>
      <c r="O1047" s="43"/>
      <c r="P1047" s="212">
        <f t="shared" si="361"/>
        <v>0</v>
      </c>
      <c r="Q1047" s="212">
        <v>0</v>
      </c>
      <c r="R1047" s="212">
        <f t="shared" si="362"/>
        <v>0</v>
      </c>
      <c r="S1047" s="212">
        <v>0</v>
      </c>
      <c r="T1047" s="213">
        <f t="shared" si="363"/>
        <v>0</v>
      </c>
      <c r="AR1047" s="25" t="s">
        <v>619</v>
      </c>
      <c r="AT1047" s="25" t="s">
        <v>1079</v>
      </c>
      <c r="AU1047" s="25" t="s">
        <v>82</v>
      </c>
      <c r="AY1047" s="25" t="s">
        <v>308</v>
      </c>
      <c r="BE1047" s="214">
        <f t="shared" si="364"/>
        <v>0</v>
      </c>
      <c r="BF1047" s="214">
        <f t="shared" si="365"/>
        <v>0</v>
      </c>
      <c r="BG1047" s="214">
        <f t="shared" si="366"/>
        <v>0</v>
      </c>
      <c r="BH1047" s="214">
        <f t="shared" si="367"/>
        <v>0</v>
      </c>
      <c r="BI1047" s="214">
        <f t="shared" si="368"/>
        <v>0</v>
      </c>
      <c r="BJ1047" s="25" t="s">
        <v>82</v>
      </c>
      <c r="BK1047" s="214">
        <f t="shared" si="369"/>
        <v>0</v>
      </c>
      <c r="BL1047" s="25" t="s">
        <v>375</v>
      </c>
      <c r="BM1047" s="25" t="s">
        <v>11186</v>
      </c>
    </row>
    <row r="1048" spans="2:65" s="1" customFormat="1" ht="31.5" customHeight="1">
      <c r="B1048" s="42"/>
      <c r="C1048" s="277" t="s">
        <v>10112</v>
      </c>
      <c r="D1048" s="277" t="s">
        <v>1079</v>
      </c>
      <c r="E1048" s="278" t="s">
        <v>11187</v>
      </c>
      <c r="F1048" s="279" t="s">
        <v>11188</v>
      </c>
      <c r="G1048" s="280" t="s">
        <v>5275</v>
      </c>
      <c r="H1048" s="281">
        <v>2</v>
      </c>
      <c r="I1048" s="282"/>
      <c r="J1048" s="283">
        <f t="shared" si="360"/>
        <v>0</v>
      </c>
      <c r="K1048" s="279" t="s">
        <v>21</v>
      </c>
      <c r="L1048" s="284"/>
      <c r="M1048" s="285" t="s">
        <v>21</v>
      </c>
      <c r="N1048" s="286" t="s">
        <v>45</v>
      </c>
      <c r="O1048" s="43"/>
      <c r="P1048" s="212">
        <f t="shared" si="361"/>
        <v>0</v>
      </c>
      <c r="Q1048" s="212">
        <v>0</v>
      </c>
      <c r="R1048" s="212">
        <f t="shared" si="362"/>
        <v>0</v>
      </c>
      <c r="S1048" s="212">
        <v>0</v>
      </c>
      <c r="T1048" s="213">
        <f t="shared" si="363"/>
        <v>0</v>
      </c>
      <c r="AR1048" s="25" t="s">
        <v>619</v>
      </c>
      <c r="AT1048" s="25" t="s">
        <v>1079</v>
      </c>
      <c r="AU1048" s="25" t="s">
        <v>82</v>
      </c>
      <c r="AY1048" s="25" t="s">
        <v>308</v>
      </c>
      <c r="BE1048" s="214">
        <f t="shared" si="364"/>
        <v>0</v>
      </c>
      <c r="BF1048" s="214">
        <f t="shared" si="365"/>
        <v>0</v>
      </c>
      <c r="BG1048" s="214">
        <f t="shared" si="366"/>
        <v>0</v>
      </c>
      <c r="BH1048" s="214">
        <f t="shared" si="367"/>
        <v>0</v>
      </c>
      <c r="BI1048" s="214">
        <f t="shared" si="368"/>
        <v>0</v>
      </c>
      <c r="BJ1048" s="25" t="s">
        <v>82</v>
      </c>
      <c r="BK1048" s="214">
        <f t="shared" si="369"/>
        <v>0</v>
      </c>
      <c r="BL1048" s="25" t="s">
        <v>375</v>
      </c>
      <c r="BM1048" s="25" t="s">
        <v>11189</v>
      </c>
    </row>
    <row r="1049" spans="2:65" s="1" customFormat="1" ht="22.5" customHeight="1">
      <c r="B1049" s="42"/>
      <c r="C1049" s="277" t="s">
        <v>11190</v>
      </c>
      <c r="D1049" s="277" t="s">
        <v>1079</v>
      </c>
      <c r="E1049" s="278" t="s">
        <v>10690</v>
      </c>
      <c r="F1049" s="279" t="s">
        <v>10691</v>
      </c>
      <c r="G1049" s="280" t="s">
        <v>5275</v>
      </c>
      <c r="H1049" s="281">
        <v>4</v>
      </c>
      <c r="I1049" s="282"/>
      <c r="J1049" s="283">
        <f t="shared" si="360"/>
        <v>0</v>
      </c>
      <c r="K1049" s="279" t="s">
        <v>21</v>
      </c>
      <c r="L1049" s="284"/>
      <c r="M1049" s="285" t="s">
        <v>21</v>
      </c>
      <c r="N1049" s="286" t="s">
        <v>45</v>
      </c>
      <c r="O1049" s="43"/>
      <c r="P1049" s="212">
        <f t="shared" si="361"/>
        <v>0</v>
      </c>
      <c r="Q1049" s="212">
        <v>0</v>
      </c>
      <c r="R1049" s="212">
        <f t="shared" si="362"/>
        <v>0</v>
      </c>
      <c r="S1049" s="212">
        <v>0</v>
      </c>
      <c r="T1049" s="213">
        <f t="shared" si="363"/>
        <v>0</v>
      </c>
      <c r="AR1049" s="25" t="s">
        <v>619</v>
      </c>
      <c r="AT1049" s="25" t="s">
        <v>1079</v>
      </c>
      <c r="AU1049" s="25" t="s">
        <v>82</v>
      </c>
      <c r="AY1049" s="25" t="s">
        <v>308</v>
      </c>
      <c r="BE1049" s="214">
        <f t="shared" si="364"/>
        <v>0</v>
      </c>
      <c r="BF1049" s="214">
        <f t="shared" si="365"/>
        <v>0</v>
      </c>
      <c r="BG1049" s="214">
        <f t="shared" si="366"/>
        <v>0</v>
      </c>
      <c r="BH1049" s="214">
        <f t="shared" si="367"/>
        <v>0</v>
      </c>
      <c r="BI1049" s="214">
        <f t="shared" si="368"/>
        <v>0</v>
      </c>
      <c r="BJ1049" s="25" t="s">
        <v>82</v>
      </c>
      <c r="BK1049" s="214">
        <f t="shared" si="369"/>
        <v>0</v>
      </c>
      <c r="BL1049" s="25" t="s">
        <v>375</v>
      </c>
      <c r="BM1049" s="25" t="s">
        <v>11191</v>
      </c>
    </row>
    <row r="1050" spans="2:65" s="1" customFormat="1" ht="22.5" customHeight="1">
      <c r="B1050" s="42"/>
      <c r="C1050" s="277" t="s">
        <v>10114</v>
      </c>
      <c r="D1050" s="277" t="s">
        <v>1079</v>
      </c>
      <c r="E1050" s="278" t="s">
        <v>10693</v>
      </c>
      <c r="F1050" s="279" t="s">
        <v>10694</v>
      </c>
      <c r="G1050" s="280" t="s">
        <v>5275</v>
      </c>
      <c r="H1050" s="281">
        <v>1</v>
      </c>
      <c r="I1050" s="282"/>
      <c r="J1050" s="283">
        <f t="shared" si="360"/>
        <v>0</v>
      </c>
      <c r="K1050" s="279" t="s">
        <v>21</v>
      </c>
      <c r="L1050" s="284"/>
      <c r="M1050" s="285" t="s">
        <v>21</v>
      </c>
      <c r="N1050" s="286" t="s">
        <v>45</v>
      </c>
      <c r="O1050" s="43"/>
      <c r="P1050" s="212">
        <f t="shared" si="361"/>
        <v>0</v>
      </c>
      <c r="Q1050" s="212">
        <v>0</v>
      </c>
      <c r="R1050" s="212">
        <f t="shared" si="362"/>
        <v>0</v>
      </c>
      <c r="S1050" s="212">
        <v>0</v>
      </c>
      <c r="T1050" s="213">
        <f t="shared" si="363"/>
        <v>0</v>
      </c>
      <c r="AR1050" s="25" t="s">
        <v>619</v>
      </c>
      <c r="AT1050" s="25" t="s">
        <v>1079</v>
      </c>
      <c r="AU1050" s="25" t="s">
        <v>82</v>
      </c>
      <c r="AY1050" s="25" t="s">
        <v>308</v>
      </c>
      <c r="BE1050" s="214">
        <f t="shared" si="364"/>
        <v>0</v>
      </c>
      <c r="BF1050" s="214">
        <f t="shared" si="365"/>
        <v>0</v>
      </c>
      <c r="BG1050" s="214">
        <f t="shared" si="366"/>
        <v>0</v>
      </c>
      <c r="BH1050" s="214">
        <f t="shared" si="367"/>
        <v>0</v>
      </c>
      <c r="BI1050" s="214">
        <f t="shared" si="368"/>
        <v>0</v>
      </c>
      <c r="BJ1050" s="25" t="s">
        <v>82</v>
      </c>
      <c r="BK1050" s="214">
        <f t="shared" si="369"/>
        <v>0</v>
      </c>
      <c r="BL1050" s="25" t="s">
        <v>375</v>
      </c>
      <c r="BM1050" s="25" t="s">
        <v>11192</v>
      </c>
    </row>
    <row r="1051" spans="2:65" s="1" customFormat="1" ht="22.5" customHeight="1">
      <c r="B1051" s="42"/>
      <c r="C1051" s="277" t="s">
        <v>11193</v>
      </c>
      <c r="D1051" s="277" t="s">
        <v>1079</v>
      </c>
      <c r="E1051" s="278" t="s">
        <v>10700</v>
      </c>
      <c r="F1051" s="279" t="s">
        <v>10701</v>
      </c>
      <c r="G1051" s="280" t="s">
        <v>5275</v>
      </c>
      <c r="H1051" s="281">
        <v>3</v>
      </c>
      <c r="I1051" s="282"/>
      <c r="J1051" s="283">
        <f t="shared" si="360"/>
        <v>0</v>
      </c>
      <c r="K1051" s="279" t="s">
        <v>21</v>
      </c>
      <c r="L1051" s="284"/>
      <c r="M1051" s="285" t="s">
        <v>21</v>
      </c>
      <c r="N1051" s="286" t="s">
        <v>45</v>
      </c>
      <c r="O1051" s="43"/>
      <c r="P1051" s="212">
        <f t="shared" si="361"/>
        <v>0</v>
      </c>
      <c r="Q1051" s="212">
        <v>0</v>
      </c>
      <c r="R1051" s="212">
        <f t="shared" si="362"/>
        <v>0</v>
      </c>
      <c r="S1051" s="212">
        <v>0</v>
      </c>
      <c r="T1051" s="213">
        <f t="shared" si="363"/>
        <v>0</v>
      </c>
      <c r="AR1051" s="25" t="s">
        <v>619</v>
      </c>
      <c r="AT1051" s="25" t="s">
        <v>1079</v>
      </c>
      <c r="AU1051" s="25" t="s">
        <v>82</v>
      </c>
      <c r="AY1051" s="25" t="s">
        <v>308</v>
      </c>
      <c r="BE1051" s="214">
        <f t="shared" si="364"/>
        <v>0</v>
      </c>
      <c r="BF1051" s="214">
        <f t="shared" si="365"/>
        <v>0</v>
      </c>
      <c r="BG1051" s="214">
        <f t="shared" si="366"/>
        <v>0</v>
      </c>
      <c r="BH1051" s="214">
        <f t="shared" si="367"/>
        <v>0</v>
      </c>
      <c r="BI1051" s="214">
        <f t="shared" si="368"/>
        <v>0</v>
      </c>
      <c r="BJ1051" s="25" t="s">
        <v>82</v>
      </c>
      <c r="BK1051" s="214">
        <f t="shared" si="369"/>
        <v>0</v>
      </c>
      <c r="BL1051" s="25" t="s">
        <v>375</v>
      </c>
      <c r="BM1051" s="25" t="s">
        <v>11194</v>
      </c>
    </row>
    <row r="1052" spans="2:65" s="1" customFormat="1" ht="22.5" customHeight="1">
      <c r="B1052" s="42"/>
      <c r="C1052" s="277" t="s">
        <v>10116</v>
      </c>
      <c r="D1052" s="277" t="s">
        <v>1079</v>
      </c>
      <c r="E1052" s="278" t="s">
        <v>10704</v>
      </c>
      <c r="F1052" s="279" t="s">
        <v>10705</v>
      </c>
      <c r="G1052" s="280" t="s">
        <v>5275</v>
      </c>
      <c r="H1052" s="281">
        <v>3</v>
      </c>
      <c r="I1052" s="282"/>
      <c r="J1052" s="283">
        <f t="shared" si="360"/>
        <v>0</v>
      </c>
      <c r="K1052" s="279" t="s">
        <v>21</v>
      </c>
      <c r="L1052" s="284"/>
      <c r="M1052" s="285" t="s">
        <v>21</v>
      </c>
      <c r="N1052" s="286" t="s">
        <v>45</v>
      </c>
      <c r="O1052" s="43"/>
      <c r="P1052" s="212">
        <f t="shared" si="361"/>
        <v>0</v>
      </c>
      <c r="Q1052" s="212">
        <v>0</v>
      </c>
      <c r="R1052" s="212">
        <f t="shared" si="362"/>
        <v>0</v>
      </c>
      <c r="S1052" s="212">
        <v>0</v>
      </c>
      <c r="T1052" s="213">
        <f t="shared" si="363"/>
        <v>0</v>
      </c>
      <c r="AR1052" s="25" t="s">
        <v>619</v>
      </c>
      <c r="AT1052" s="25" t="s">
        <v>1079</v>
      </c>
      <c r="AU1052" s="25" t="s">
        <v>82</v>
      </c>
      <c r="AY1052" s="25" t="s">
        <v>308</v>
      </c>
      <c r="BE1052" s="214">
        <f t="shared" si="364"/>
        <v>0</v>
      </c>
      <c r="BF1052" s="214">
        <f t="shared" si="365"/>
        <v>0</v>
      </c>
      <c r="BG1052" s="214">
        <f t="shared" si="366"/>
        <v>0</v>
      </c>
      <c r="BH1052" s="214">
        <f t="shared" si="367"/>
        <v>0</v>
      </c>
      <c r="BI1052" s="214">
        <f t="shared" si="368"/>
        <v>0</v>
      </c>
      <c r="BJ1052" s="25" t="s">
        <v>82</v>
      </c>
      <c r="BK1052" s="214">
        <f t="shared" si="369"/>
        <v>0</v>
      </c>
      <c r="BL1052" s="25" t="s">
        <v>375</v>
      </c>
      <c r="BM1052" s="25" t="s">
        <v>11195</v>
      </c>
    </row>
    <row r="1053" spans="2:65" s="1" customFormat="1" ht="22.5" customHeight="1">
      <c r="B1053" s="42"/>
      <c r="C1053" s="277" t="s">
        <v>11196</v>
      </c>
      <c r="D1053" s="277" t="s">
        <v>1079</v>
      </c>
      <c r="E1053" s="278" t="s">
        <v>10714</v>
      </c>
      <c r="F1053" s="279" t="s">
        <v>10715</v>
      </c>
      <c r="G1053" s="280" t="s">
        <v>5275</v>
      </c>
      <c r="H1053" s="281">
        <v>3</v>
      </c>
      <c r="I1053" s="282"/>
      <c r="J1053" s="283">
        <f t="shared" si="360"/>
        <v>0</v>
      </c>
      <c r="K1053" s="279" t="s">
        <v>21</v>
      </c>
      <c r="L1053" s="284"/>
      <c r="M1053" s="285" t="s">
        <v>21</v>
      </c>
      <c r="N1053" s="286" t="s">
        <v>45</v>
      </c>
      <c r="O1053" s="43"/>
      <c r="P1053" s="212">
        <f t="shared" si="361"/>
        <v>0</v>
      </c>
      <c r="Q1053" s="212">
        <v>0</v>
      </c>
      <c r="R1053" s="212">
        <f t="shared" si="362"/>
        <v>0</v>
      </c>
      <c r="S1053" s="212">
        <v>0</v>
      </c>
      <c r="T1053" s="213">
        <f t="shared" si="363"/>
        <v>0</v>
      </c>
      <c r="AR1053" s="25" t="s">
        <v>619</v>
      </c>
      <c r="AT1053" s="25" t="s">
        <v>1079</v>
      </c>
      <c r="AU1053" s="25" t="s">
        <v>82</v>
      </c>
      <c r="AY1053" s="25" t="s">
        <v>308</v>
      </c>
      <c r="BE1053" s="214">
        <f t="shared" si="364"/>
        <v>0</v>
      </c>
      <c r="BF1053" s="214">
        <f t="shared" si="365"/>
        <v>0</v>
      </c>
      <c r="BG1053" s="214">
        <f t="shared" si="366"/>
        <v>0</v>
      </c>
      <c r="BH1053" s="214">
        <f t="shared" si="367"/>
        <v>0</v>
      </c>
      <c r="BI1053" s="214">
        <f t="shared" si="368"/>
        <v>0</v>
      </c>
      <c r="BJ1053" s="25" t="s">
        <v>82</v>
      </c>
      <c r="BK1053" s="214">
        <f t="shared" si="369"/>
        <v>0</v>
      </c>
      <c r="BL1053" s="25" t="s">
        <v>375</v>
      </c>
      <c r="BM1053" s="25" t="s">
        <v>11197</v>
      </c>
    </row>
    <row r="1054" spans="2:65" s="1" customFormat="1" ht="22.5" customHeight="1">
      <c r="B1054" s="42"/>
      <c r="C1054" s="277" t="s">
        <v>10118</v>
      </c>
      <c r="D1054" s="277" t="s">
        <v>1079</v>
      </c>
      <c r="E1054" s="278" t="s">
        <v>11198</v>
      </c>
      <c r="F1054" s="279" t="s">
        <v>11199</v>
      </c>
      <c r="G1054" s="280" t="s">
        <v>5275</v>
      </c>
      <c r="H1054" s="281">
        <v>6</v>
      </c>
      <c r="I1054" s="282"/>
      <c r="J1054" s="283">
        <f t="shared" si="360"/>
        <v>0</v>
      </c>
      <c r="K1054" s="279" t="s">
        <v>21</v>
      </c>
      <c r="L1054" s="284"/>
      <c r="M1054" s="285" t="s">
        <v>21</v>
      </c>
      <c r="N1054" s="286" t="s">
        <v>45</v>
      </c>
      <c r="O1054" s="43"/>
      <c r="P1054" s="212">
        <f t="shared" si="361"/>
        <v>0</v>
      </c>
      <c r="Q1054" s="212">
        <v>0</v>
      </c>
      <c r="R1054" s="212">
        <f t="shared" si="362"/>
        <v>0</v>
      </c>
      <c r="S1054" s="212">
        <v>0</v>
      </c>
      <c r="T1054" s="213">
        <f t="shared" si="363"/>
        <v>0</v>
      </c>
      <c r="AR1054" s="25" t="s">
        <v>619</v>
      </c>
      <c r="AT1054" s="25" t="s">
        <v>1079</v>
      </c>
      <c r="AU1054" s="25" t="s">
        <v>82</v>
      </c>
      <c r="AY1054" s="25" t="s">
        <v>308</v>
      </c>
      <c r="BE1054" s="214">
        <f t="shared" si="364"/>
        <v>0</v>
      </c>
      <c r="BF1054" s="214">
        <f t="shared" si="365"/>
        <v>0</v>
      </c>
      <c r="BG1054" s="214">
        <f t="shared" si="366"/>
        <v>0</v>
      </c>
      <c r="BH1054" s="214">
        <f t="shared" si="367"/>
        <v>0</v>
      </c>
      <c r="BI1054" s="214">
        <f t="shared" si="368"/>
        <v>0</v>
      </c>
      <c r="BJ1054" s="25" t="s">
        <v>82</v>
      </c>
      <c r="BK1054" s="214">
        <f t="shared" si="369"/>
        <v>0</v>
      </c>
      <c r="BL1054" s="25" t="s">
        <v>375</v>
      </c>
      <c r="BM1054" s="25" t="s">
        <v>11200</v>
      </c>
    </row>
    <row r="1055" spans="2:65" s="1" customFormat="1" ht="22.5" customHeight="1">
      <c r="B1055" s="42"/>
      <c r="C1055" s="277" t="s">
        <v>11201</v>
      </c>
      <c r="D1055" s="277" t="s">
        <v>1079</v>
      </c>
      <c r="E1055" s="278" t="s">
        <v>11202</v>
      </c>
      <c r="F1055" s="279" t="s">
        <v>11203</v>
      </c>
      <c r="G1055" s="280" t="s">
        <v>5275</v>
      </c>
      <c r="H1055" s="281">
        <v>1</v>
      </c>
      <c r="I1055" s="282"/>
      <c r="J1055" s="283">
        <f t="shared" si="360"/>
        <v>0</v>
      </c>
      <c r="K1055" s="279" t="s">
        <v>21</v>
      </c>
      <c r="L1055" s="284"/>
      <c r="M1055" s="285" t="s">
        <v>21</v>
      </c>
      <c r="N1055" s="286" t="s">
        <v>45</v>
      </c>
      <c r="O1055" s="43"/>
      <c r="P1055" s="212">
        <f t="shared" si="361"/>
        <v>0</v>
      </c>
      <c r="Q1055" s="212">
        <v>0</v>
      </c>
      <c r="R1055" s="212">
        <f t="shared" si="362"/>
        <v>0</v>
      </c>
      <c r="S1055" s="212">
        <v>0</v>
      </c>
      <c r="T1055" s="213">
        <f t="shared" si="363"/>
        <v>0</v>
      </c>
      <c r="AR1055" s="25" t="s">
        <v>619</v>
      </c>
      <c r="AT1055" s="25" t="s">
        <v>1079</v>
      </c>
      <c r="AU1055" s="25" t="s">
        <v>82</v>
      </c>
      <c r="AY1055" s="25" t="s">
        <v>308</v>
      </c>
      <c r="BE1055" s="214">
        <f t="shared" si="364"/>
        <v>0</v>
      </c>
      <c r="BF1055" s="214">
        <f t="shared" si="365"/>
        <v>0</v>
      </c>
      <c r="BG1055" s="214">
        <f t="shared" si="366"/>
        <v>0</v>
      </c>
      <c r="BH1055" s="214">
        <f t="shared" si="367"/>
        <v>0</v>
      </c>
      <c r="BI1055" s="214">
        <f t="shared" si="368"/>
        <v>0</v>
      </c>
      <c r="BJ1055" s="25" t="s">
        <v>82</v>
      </c>
      <c r="BK1055" s="214">
        <f t="shared" si="369"/>
        <v>0</v>
      </c>
      <c r="BL1055" s="25" t="s">
        <v>375</v>
      </c>
      <c r="BM1055" s="25" t="s">
        <v>11204</v>
      </c>
    </row>
    <row r="1056" spans="2:65" s="1" customFormat="1" ht="22.5" customHeight="1">
      <c r="B1056" s="42"/>
      <c r="C1056" s="277" t="s">
        <v>10120</v>
      </c>
      <c r="D1056" s="277" t="s">
        <v>1079</v>
      </c>
      <c r="E1056" s="278" t="s">
        <v>10721</v>
      </c>
      <c r="F1056" s="279" t="s">
        <v>10722</v>
      </c>
      <c r="G1056" s="280" t="s">
        <v>5275</v>
      </c>
      <c r="H1056" s="281">
        <v>5</v>
      </c>
      <c r="I1056" s="282"/>
      <c r="J1056" s="283">
        <f t="shared" si="360"/>
        <v>0</v>
      </c>
      <c r="K1056" s="279" t="s">
        <v>21</v>
      </c>
      <c r="L1056" s="284"/>
      <c r="M1056" s="285" t="s">
        <v>21</v>
      </c>
      <c r="N1056" s="286" t="s">
        <v>45</v>
      </c>
      <c r="O1056" s="43"/>
      <c r="P1056" s="212">
        <f t="shared" si="361"/>
        <v>0</v>
      </c>
      <c r="Q1056" s="212">
        <v>0</v>
      </c>
      <c r="R1056" s="212">
        <f t="shared" si="362"/>
        <v>0</v>
      </c>
      <c r="S1056" s="212">
        <v>0</v>
      </c>
      <c r="T1056" s="213">
        <f t="shared" si="363"/>
        <v>0</v>
      </c>
      <c r="AR1056" s="25" t="s">
        <v>619</v>
      </c>
      <c r="AT1056" s="25" t="s">
        <v>1079</v>
      </c>
      <c r="AU1056" s="25" t="s">
        <v>82</v>
      </c>
      <c r="AY1056" s="25" t="s">
        <v>308</v>
      </c>
      <c r="BE1056" s="214">
        <f t="shared" si="364"/>
        <v>0</v>
      </c>
      <c r="BF1056" s="214">
        <f t="shared" si="365"/>
        <v>0</v>
      </c>
      <c r="BG1056" s="214">
        <f t="shared" si="366"/>
        <v>0</v>
      </c>
      <c r="BH1056" s="214">
        <f t="shared" si="367"/>
        <v>0</v>
      </c>
      <c r="BI1056" s="214">
        <f t="shared" si="368"/>
        <v>0</v>
      </c>
      <c r="BJ1056" s="25" t="s">
        <v>82</v>
      </c>
      <c r="BK1056" s="214">
        <f t="shared" si="369"/>
        <v>0</v>
      </c>
      <c r="BL1056" s="25" t="s">
        <v>375</v>
      </c>
      <c r="BM1056" s="25" t="s">
        <v>11205</v>
      </c>
    </row>
    <row r="1057" spans="2:65" s="1" customFormat="1" ht="44.25" customHeight="1">
      <c r="B1057" s="42"/>
      <c r="C1057" s="277" t="s">
        <v>11206</v>
      </c>
      <c r="D1057" s="277" t="s">
        <v>1079</v>
      </c>
      <c r="E1057" s="278" t="s">
        <v>10735</v>
      </c>
      <c r="F1057" s="279" t="s">
        <v>10736</v>
      </c>
      <c r="G1057" s="280" t="s">
        <v>5275</v>
      </c>
      <c r="H1057" s="281">
        <v>1</v>
      </c>
      <c r="I1057" s="282"/>
      <c r="J1057" s="283">
        <f t="shared" si="360"/>
        <v>0</v>
      </c>
      <c r="K1057" s="279" t="s">
        <v>21</v>
      </c>
      <c r="L1057" s="284"/>
      <c r="M1057" s="285" t="s">
        <v>21</v>
      </c>
      <c r="N1057" s="286" t="s">
        <v>45</v>
      </c>
      <c r="O1057" s="43"/>
      <c r="P1057" s="212">
        <f t="shared" si="361"/>
        <v>0</v>
      </c>
      <c r="Q1057" s="212">
        <v>0</v>
      </c>
      <c r="R1057" s="212">
        <f t="shared" si="362"/>
        <v>0</v>
      </c>
      <c r="S1057" s="212">
        <v>0</v>
      </c>
      <c r="T1057" s="213">
        <f t="shared" si="363"/>
        <v>0</v>
      </c>
      <c r="AR1057" s="25" t="s">
        <v>619</v>
      </c>
      <c r="AT1057" s="25" t="s">
        <v>1079</v>
      </c>
      <c r="AU1057" s="25" t="s">
        <v>82</v>
      </c>
      <c r="AY1057" s="25" t="s">
        <v>308</v>
      </c>
      <c r="BE1057" s="214">
        <f t="shared" si="364"/>
        <v>0</v>
      </c>
      <c r="BF1057" s="214">
        <f t="shared" si="365"/>
        <v>0</v>
      </c>
      <c r="BG1057" s="214">
        <f t="shared" si="366"/>
        <v>0</v>
      </c>
      <c r="BH1057" s="214">
        <f t="shared" si="367"/>
        <v>0</v>
      </c>
      <c r="BI1057" s="214">
        <f t="shared" si="368"/>
        <v>0</v>
      </c>
      <c r="BJ1057" s="25" t="s">
        <v>82</v>
      </c>
      <c r="BK1057" s="214">
        <f t="shared" si="369"/>
        <v>0</v>
      </c>
      <c r="BL1057" s="25" t="s">
        <v>375</v>
      </c>
      <c r="BM1057" s="25" t="s">
        <v>11207</v>
      </c>
    </row>
    <row r="1058" spans="2:65" s="1" customFormat="1" ht="31.5" customHeight="1">
      <c r="B1058" s="42"/>
      <c r="C1058" s="277" t="s">
        <v>10122</v>
      </c>
      <c r="D1058" s="277" t="s">
        <v>1079</v>
      </c>
      <c r="E1058" s="278" t="s">
        <v>11208</v>
      </c>
      <c r="F1058" s="279" t="s">
        <v>11209</v>
      </c>
      <c r="G1058" s="280" t="s">
        <v>5275</v>
      </c>
      <c r="H1058" s="281">
        <v>2</v>
      </c>
      <c r="I1058" s="282"/>
      <c r="J1058" s="283">
        <f t="shared" si="360"/>
        <v>0</v>
      </c>
      <c r="K1058" s="279" t="s">
        <v>21</v>
      </c>
      <c r="L1058" s="284"/>
      <c r="M1058" s="285" t="s">
        <v>21</v>
      </c>
      <c r="N1058" s="286" t="s">
        <v>45</v>
      </c>
      <c r="O1058" s="43"/>
      <c r="P1058" s="212">
        <f t="shared" si="361"/>
        <v>0</v>
      </c>
      <c r="Q1058" s="212">
        <v>0</v>
      </c>
      <c r="R1058" s="212">
        <f t="shared" si="362"/>
        <v>0</v>
      </c>
      <c r="S1058" s="212">
        <v>0</v>
      </c>
      <c r="T1058" s="213">
        <f t="shared" si="363"/>
        <v>0</v>
      </c>
      <c r="AR1058" s="25" t="s">
        <v>619</v>
      </c>
      <c r="AT1058" s="25" t="s">
        <v>1079</v>
      </c>
      <c r="AU1058" s="25" t="s">
        <v>82</v>
      </c>
      <c r="AY1058" s="25" t="s">
        <v>308</v>
      </c>
      <c r="BE1058" s="214">
        <f t="shared" si="364"/>
        <v>0</v>
      </c>
      <c r="BF1058" s="214">
        <f t="shared" si="365"/>
        <v>0</v>
      </c>
      <c r="BG1058" s="214">
        <f t="shared" si="366"/>
        <v>0</v>
      </c>
      <c r="BH1058" s="214">
        <f t="shared" si="367"/>
        <v>0</v>
      </c>
      <c r="BI1058" s="214">
        <f t="shared" si="368"/>
        <v>0</v>
      </c>
      <c r="BJ1058" s="25" t="s">
        <v>82</v>
      </c>
      <c r="BK1058" s="214">
        <f t="shared" si="369"/>
        <v>0</v>
      </c>
      <c r="BL1058" s="25" t="s">
        <v>375</v>
      </c>
      <c r="BM1058" s="25" t="s">
        <v>11210</v>
      </c>
    </row>
    <row r="1059" spans="2:65" s="1" customFormat="1" ht="22.5" customHeight="1">
      <c r="B1059" s="42"/>
      <c r="C1059" s="277" t="s">
        <v>11211</v>
      </c>
      <c r="D1059" s="277" t="s">
        <v>1079</v>
      </c>
      <c r="E1059" s="278" t="s">
        <v>11212</v>
      </c>
      <c r="F1059" s="279" t="s">
        <v>11213</v>
      </c>
      <c r="G1059" s="280" t="s">
        <v>5275</v>
      </c>
      <c r="H1059" s="281">
        <v>1</v>
      </c>
      <c r="I1059" s="282"/>
      <c r="J1059" s="283">
        <f t="shared" si="360"/>
        <v>0</v>
      </c>
      <c r="K1059" s="279" t="s">
        <v>21</v>
      </c>
      <c r="L1059" s="284"/>
      <c r="M1059" s="285" t="s">
        <v>21</v>
      </c>
      <c r="N1059" s="286" t="s">
        <v>45</v>
      </c>
      <c r="O1059" s="43"/>
      <c r="P1059" s="212">
        <f t="shared" si="361"/>
        <v>0</v>
      </c>
      <c r="Q1059" s="212">
        <v>0</v>
      </c>
      <c r="R1059" s="212">
        <f t="shared" si="362"/>
        <v>0</v>
      </c>
      <c r="S1059" s="212">
        <v>0</v>
      </c>
      <c r="T1059" s="213">
        <f t="shared" si="363"/>
        <v>0</v>
      </c>
      <c r="AR1059" s="25" t="s">
        <v>619</v>
      </c>
      <c r="AT1059" s="25" t="s">
        <v>1079</v>
      </c>
      <c r="AU1059" s="25" t="s">
        <v>82</v>
      </c>
      <c r="AY1059" s="25" t="s">
        <v>308</v>
      </c>
      <c r="BE1059" s="214">
        <f t="shared" si="364"/>
        <v>0</v>
      </c>
      <c r="BF1059" s="214">
        <f t="shared" si="365"/>
        <v>0</v>
      </c>
      <c r="BG1059" s="214">
        <f t="shared" si="366"/>
        <v>0</v>
      </c>
      <c r="BH1059" s="214">
        <f t="shared" si="367"/>
        <v>0</v>
      </c>
      <c r="BI1059" s="214">
        <f t="shared" si="368"/>
        <v>0</v>
      </c>
      <c r="BJ1059" s="25" t="s">
        <v>82</v>
      </c>
      <c r="BK1059" s="214">
        <f t="shared" si="369"/>
        <v>0</v>
      </c>
      <c r="BL1059" s="25" t="s">
        <v>375</v>
      </c>
      <c r="BM1059" s="25" t="s">
        <v>11214</v>
      </c>
    </row>
    <row r="1060" spans="2:65" s="1" customFormat="1" ht="22.5" customHeight="1">
      <c r="B1060" s="42"/>
      <c r="C1060" s="277" t="s">
        <v>10124</v>
      </c>
      <c r="D1060" s="277" t="s">
        <v>1079</v>
      </c>
      <c r="E1060" s="278" t="s">
        <v>11215</v>
      </c>
      <c r="F1060" s="279" t="s">
        <v>11216</v>
      </c>
      <c r="G1060" s="280" t="s">
        <v>5275</v>
      </c>
      <c r="H1060" s="281">
        <v>1</v>
      </c>
      <c r="I1060" s="282"/>
      <c r="J1060" s="283">
        <f t="shared" si="360"/>
        <v>0</v>
      </c>
      <c r="K1060" s="279" t="s">
        <v>21</v>
      </c>
      <c r="L1060" s="284"/>
      <c r="M1060" s="285" t="s">
        <v>21</v>
      </c>
      <c r="N1060" s="286" t="s">
        <v>45</v>
      </c>
      <c r="O1060" s="43"/>
      <c r="P1060" s="212">
        <f t="shared" si="361"/>
        <v>0</v>
      </c>
      <c r="Q1060" s="212">
        <v>0</v>
      </c>
      <c r="R1060" s="212">
        <f t="shared" si="362"/>
        <v>0</v>
      </c>
      <c r="S1060" s="212">
        <v>0</v>
      </c>
      <c r="T1060" s="213">
        <f t="shared" si="363"/>
        <v>0</v>
      </c>
      <c r="AR1060" s="25" t="s">
        <v>619</v>
      </c>
      <c r="AT1060" s="25" t="s">
        <v>1079</v>
      </c>
      <c r="AU1060" s="25" t="s">
        <v>82</v>
      </c>
      <c r="AY1060" s="25" t="s">
        <v>308</v>
      </c>
      <c r="BE1060" s="214">
        <f t="shared" si="364"/>
        <v>0</v>
      </c>
      <c r="BF1060" s="214">
        <f t="shared" si="365"/>
        <v>0</v>
      </c>
      <c r="BG1060" s="214">
        <f t="shared" si="366"/>
        <v>0</v>
      </c>
      <c r="BH1060" s="214">
        <f t="shared" si="367"/>
        <v>0</v>
      </c>
      <c r="BI1060" s="214">
        <f t="shared" si="368"/>
        <v>0</v>
      </c>
      <c r="BJ1060" s="25" t="s">
        <v>82</v>
      </c>
      <c r="BK1060" s="214">
        <f t="shared" si="369"/>
        <v>0</v>
      </c>
      <c r="BL1060" s="25" t="s">
        <v>375</v>
      </c>
      <c r="BM1060" s="25" t="s">
        <v>11217</v>
      </c>
    </row>
    <row r="1061" spans="2:65" s="1" customFormat="1" ht="31.5" customHeight="1">
      <c r="B1061" s="42"/>
      <c r="C1061" s="277" t="s">
        <v>11218</v>
      </c>
      <c r="D1061" s="277" t="s">
        <v>1079</v>
      </c>
      <c r="E1061" s="278" t="s">
        <v>11219</v>
      </c>
      <c r="F1061" s="279" t="s">
        <v>11220</v>
      </c>
      <c r="G1061" s="280" t="s">
        <v>5275</v>
      </c>
      <c r="H1061" s="281">
        <v>1</v>
      </c>
      <c r="I1061" s="282"/>
      <c r="J1061" s="283">
        <f t="shared" si="360"/>
        <v>0</v>
      </c>
      <c r="K1061" s="279" t="s">
        <v>21</v>
      </c>
      <c r="L1061" s="284"/>
      <c r="M1061" s="285" t="s">
        <v>21</v>
      </c>
      <c r="N1061" s="286" t="s">
        <v>45</v>
      </c>
      <c r="O1061" s="43"/>
      <c r="P1061" s="212">
        <f t="shared" si="361"/>
        <v>0</v>
      </c>
      <c r="Q1061" s="212">
        <v>0</v>
      </c>
      <c r="R1061" s="212">
        <f t="shared" si="362"/>
        <v>0</v>
      </c>
      <c r="S1061" s="212">
        <v>0</v>
      </c>
      <c r="T1061" s="213">
        <f t="shared" si="363"/>
        <v>0</v>
      </c>
      <c r="AR1061" s="25" t="s">
        <v>619</v>
      </c>
      <c r="AT1061" s="25" t="s">
        <v>1079</v>
      </c>
      <c r="AU1061" s="25" t="s">
        <v>82</v>
      </c>
      <c r="AY1061" s="25" t="s">
        <v>308</v>
      </c>
      <c r="BE1061" s="214">
        <f t="shared" si="364"/>
        <v>0</v>
      </c>
      <c r="BF1061" s="214">
        <f t="shared" si="365"/>
        <v>0</v>
      </c>
      <c r="BG1061" s="214">
        <f t="shared" si="366"/>
        <v>0</v>
      </c>
      <c r="BH1061" s="214">
        <f t="shared" si="367"/>
        <v>0</v>
      </c>
      <c r="BI1061" s="214">
        <f t="shared" si="368"/>
        <v>0</v>
      </c>
      <c r="BJ1061" s="25" t="s">
        <v>82</v>
      </c>
      <c r="BK1061" s="214">
        <f t="shared" si="369"/>
        <v>0</v>
      </c>
      <c r="BL1061" s="25" t="s">
        <v>375</v>
      </c>
      <c r="BM1061" s="25" t="s">
        <v>11221</v>
      </c>
    </row>
    <row r="1062" spans="2:65" s="1" customFormat="1" ht="22.5" customHeight="1">
      <c r="B1062" s="42"/>
      <c r="C1062" s="277" t="s">
        <v>10126</v>
      </c>
      <c r="D1062" s="277" t="s">
        <v>1079</v>
      </c>
      <c r="E1062" s="278" t="s">
        <v>10749</v>
      </c>
      <c r="F1062" s="279" t="s">
        <v>10750</v>
      </c>
      <c r="G1062" s="280" t="s">
        <v>5275</v>
      </c>
      <c r="H1062" s="281">
        <v>3</v>
      </c>
      <c r="I1062" s="282"/>
      <c r="J1062" s="283">
        <f t="shared" si="360"/>
        <v>0</v>
      </c>
      <c r="K1062" s="279" t="s">
        <v>21</v>
      </c>
      <c r="L1062" s="284"/>
      <c r="M1062" s="285" t="s">
        <v>21</v>
      </c>
      <c r="N1062" s="286" t="s">
        <v>45</v>
      </c>
      <c r="O1062" s="43"/>
      <c r="P1062" s="212">
        <f t="shared" si="361"/>
        <v>0</v>
      </c>
      <c r="Q1062" s="212">
        <v>0</v>
      </c>
      <c r="R1062" s="212">
        <f t="shared" si="362"/>
        <v>0</v>
      </c>
      <c r="S1062" s="212">
        <v>0</v>
      </c>
      <c r="T1062" s="213">
        <f t="shared" si="363"/>
        <v>0</v>
      </c>
      <c r="AR1062" s="25" t="s">
        <v>619</v>
      </c>
      <c r="AT1062" s="25" t="s">
        <v>1079</v>
      </c>
      <c r="AU1062" s="25" t="s">
        <v>82</v>
      </c>
      <c r="AY1062" s="25" t="s">
        <v>308</v>
      </c>
      <c r="BE1062" s="214">
        <f t="shared" si="364"/>
        <v>0</v>
      </c>
      <c r="BF1062" s="214">
        <f t="shared" si="365"/>
        <v>0</v>
      </c>
      <c r="BG1062" s="214">
        <f t="shared" si="366"/>
        <v>0</v>
      </c>
      <c r="BH1062" s="214">
        <f t="shared" si="367"/>
        <v>0</v>
      </c>
      <c r="BI1062" s="214">
        <f t="shared" si="368"/>
        <v>0</v>
      </c>
      <c r="BJ1062" s="25" t="s">
        <v>82</v>
      </c>
      <c r="BK1062" s="214">
        <f t="shared" si="369"/>
        <v>0</v>
      </c>
      <c r="BL1062" s="25" t="s">
        <v>375</v>
      </c>
      <c r="BM1062" s="25" t="s">
        <v>11222</v>
      </c>
    </row>
    <row r="1063" spans="2:65" s="1" customFormat="1" ht="22.5" customHeight="1">
      <c r="B1063" s="42"/>
      <c r="C1063" s="277" t="s">
        <v>11223</v>
      </c>
      <c r="D1063" s="277" t="s">
        <v>1079</v>
      </c>
      <c r="E1063" s="278" t="s">
        <v>10753</v>
      </c>
      <c r="F1063" s="279" t="s">
        <v>10754</v>
      </c>
      <c r="G1063" s="280" t="s">
        <v>5275</v>
      </c>
      <c r="H1063" s="281">
        <v>60</v>
      </c>
      <c r="I1063" s="282"/>
      <c r="J1063" s="283">
        <f t="shared" si="360"/>
        <v>0</v>
      </c>
      <c r="K1063" s="279" t="s">
        <v>21</v>
      </c>
      <c r="L1063" s="284"/>
      <c r="M1063" s="285" t="s">
        <v>21</v>
      </c>
      <c r="N1063" s="286" t="s">
        <v>45</v>
      </c>
      <c r="O1063" s="43"/>
      <c r="P1063" s="212">
        <f t="shared" si="361"/>
        <v>0</v>
      </c>
      <c r="Q1063" s="212">
        <v>0</v>
      </c>
      <c r="R1063" s="212">
        <f t="shared" si="362"/>
        <v>0</v>
      </c>
      <c r="S1063" s="212">
        <v>0</v>
      </c>
      <c r="T1063" s="213">
        <f t="shared" si="363"/>
        <v>0</v>
      </c>
      <c r="AR1063" s="25" t="s">
        <v>619</v>
      </c>
      <c r="AT1063" s="25" t="s">
        <v>1079</v>
      </c>
      <c r="AU1063" s="25" t="s">
        <v>82</v>
      </c>
      <c r="AY1063" s="25" t="s">
        <v>308</v>
      </c>
      <c r="BE1063" s="214">
        <f t="shared" si="364"/>
        <v>0</v>
      </c>
      <c r="BF1063" s="214">
        <f t="shared" si="365"/>
        <v>0</v>
      </c>
      <c r="BG1063" s="214">
        <f t="shared" si="366"/>
        <v>0</v>
      </c>
      <c r="BH1063" s="214">
        <f t="shared" si="367"/>
        <v>0</v>
      </c>
      <c r="BI1063" s="214">
        <f t="shared" si="368"/>
        <v>0</v>
      </c>
      <c r="BJ1063" s="25" t="s">
        <v>82</v>
      </c>
      <c r="BK1063" s="214">
        <f t="shared" si="369"/>
        <v>0</v>
      </c>
      <c r="BL1063" s="25" t="s">
        <v>375</v>
      </c>
      <c r="BM1063" s="25" t="s">
        <v>11224</v>
      </c>
    </row>
    <row r="1064" spans="2:65" s="1" customFormat="1" ht="22.5" customHeight="1">
      <c r="B1064" s="42"/>
      <c r="C1064" s="277" t="s">
        <v>10128</v>
      </c>
      <c r="D1064" s="277" t="s">
        <v>1079</v>
      </c>
      <c r="E1064" s="278" t="s">
        <v>10756</v>
      </c>
      <c r="F1064" s="279" t="s">
        <v>10757</v>
      </c>
      <c r="G1064" s="280" t="s">
        <v>5275</v>
      </c>
      <c r="H1064" s="281">
        <v>6</v>
      </c>
      <c r="I1064" s="282"/>
      <c r="J1064" s="283">
        <f t="shared" si="360"/>
        <v>0</v>
      </c>
      <c r="K1064" s="279" t="s">
        <v>21</v>
      </c>
      <c r="L1064" s="284"/>
      <c r="M1064" s="285" t="s">
        <v>21</v>
      </c>
      <c r="N1064" s="286" t="s">
        <v>45</v>
      </c>
      <c r="O1064" s="43"/>
      <c r="P1064" s="212">
        <f t="shared" si="361"/>
        <v>0</v>
      </c>
      <c r="Q1064" s="212">
        <v>0</v>
      </c>
      <c r="R1064" s="212">
        <f t="shared" si="362"/>
        <v>0</v>
      </c>
      <c r="S1064" s="212">
        <v>0</v>
      </c>
      <c r="T1064" s="213">
        <f t="shared" si="363"/>
        <v>0</v>
      </c>
      <c r="AR1064" s="25" t="s">
        <v>619</v>
      </c>
      <c r="AT1064" s="25" t="s">
        <v>1079</v>
      </c>
      <c r="AU1064" s="25" t="s">
        <v>82</v>
      </c>
      <c r="AY1064" s="25" t="s">
        <v>308</v>
      </c>
      <c r="BE1064" s="214">
        <f t="shared" si="364"/>
        <v>0</v>
      </c>
      <c r="BF1064" s="214">
        <f t="shared" si="365"/>
        <v>0</v>
      </c>
      <c r="BG1064" s="214">
        <f t="shared" si="366"/>
        <v>0</v>
      </c>
      <c r="BH1064" s="214">
        <f t="shared" si="367"/>
        <v>0</v>
      </c>
      <c r="BI1064" s="214">
        <f t="shared" si="368"/>
        <v>0</v>
      </c>
      <c r="BJ1064" s="25" t="s">
        <v>82</v>
      </c>
      <c r="BK1064" s="214">
        <f t="shared" si="369"/>
        <v>0</v>
      </c>
      <c r="BL1064" s="25" t="s">
        <v>375</v>
      </c>
      <c r="BM1064" s="25" t="s">
        <v>11225</v>
      </c>
    </row>
    <row r="1065" spans="2:65" s="1" customFormat="1" ht="22.5" customHeight="1">
      <c r="B1065" s="42"/>
      <c r="C1065" s="277" t="s">
        <v>11226</v>
      </c>
      <c r="D1065" s="277" t="s">
        <v>1079</v>
      </c>
      <c r="E1065" s="278" t="s">
        <v>10760</v>
      </c>
      <c r="F1065" s="279" t="s">
        <v>10761</v>
      </c>
      <c r="G1065" s="280" t="s">
        <v>5275</v>
      </c>
      <c r="H1065" s="281">
        <v>33</v>
      </c>
      <c r="I1065" s="282"/>
      <c r="J1065" s="283">
        <f t="shared" si="360"/>
        <v>0</v>
      </c>
      <c r="K1065" s="279" t="s">
        <v>21</v>
      </c>
      <c r="L1065" s="284"/>
      <c r="M1065" s="285" t="s">
        <v>21</v>
      </c>
      <c r="N1065" s="286" t="s">
        <v>45</v>
      </c>
      <c r="O1065" s="43"/>
      <c r="P1065" s="212">
        <f t="shared" si="361"/>
        <v>0</v>
      </c>
      <c r="Q1065" s="212">
        <v>0</v>
      </c>
      <c r="R1065" s="212">
        <f t="shared" si="362"/>
        <v>0</v>
      </c>
      <c r="S1065" s="212">
        <v>0</v>
      </c>
      <c r="T1065" s="213">
        <f t="shared" si="363"/>
        <v>0</v>
      </c>
      <c r="AR1065" s="25" t="s">
        <v>619</v>
      </c>
      <c r="AT1065" s="25" t="s">
        <v>1079</v>
      </c>
      <c r="AU1065" s="25" t="s">
        <v>82</v>
      </c>
      <c r="AY1065" s="25" t="s">
        <v>308</v>
      </c>
      <c r="BE1065" s="214">
        <f t="shared" si="364"/>
        <v>0</v>
      </c>
      <c r="BF1065" s="214">
        <f t="shared" si="365"/>
        <v>0</v>
      </c>
      <c r="BG1065" s="214">
        <f t="shared" si="366"/>
        <v>0</v>
      </c>
      <c r="BH1065" s="214">
        <f t="shared" si="367"/>
        <v>0</v>
      </c>
      <c r="BI1065" s="214">
        <f t="shared" si="368"/>
        <v>0</v>
      </c>
      <c r="BJ1065" s="25" t="s">
        <v>82</v>
      </c>
      <c r="BK1065" s="214">
        <f t="shared" si="369"/>
        <v>0</v>
      </c>
      <c r="BL1065" s="25" t="s">
        <v>375</v>
      </c>
      <c r="BM1065" s="25" t="s">
        <v>11227</v>
      </c>
    </row>
    <row r="1066" spans="2:65" s="1" customFormat="1" ht="22.5" customHeight="1">
      <c r="B1066" s="42"/>
      <c r="C1066" s="277" t="s">
        <v>10130</v>
      </c>
      <c r="D1066" s="277" t="s">
        <v>1079</v>
      </c>
      <c r="E1066" s="278" t="s">
        <v>10767</v>
      </c>
      <c r="F1066" s="279" t="s">
        <v>10768</v>
      </c>
      <c r="G1066" s="280" t="s">
        <v>5275</v>
      </c>
      <c r="H1066" s="281">
        <v>10</v>
      </c>
      <c r="I1066" s="282"/>
      <c r="J1066" s="283">
        <f t="shared" si="360"/>
        <v>0</v>
      </c>
      <c r="K1066" s="279" t="s">
        <v>21</v>
      </c>
      <c r="L1066" s="284"/>
      <c r="M1066" s="285" t="s">
        <v>21</v>
      </c>
      <c r="N1066" s="286" t="s">
        <v>45</v>
      </c>
      <c r="O1066" s="43"/>
      <c r="P1066" s="212">
        <f t="shared" si="361"/>
        <v>0</v>
      </c>
      <c r="Q1066" s="212">
        <v>0</v>
      </c>
      <c r="R1066" s="212">
        <f t="shared" si="362"/>
        <v>0</v>
      </c>
      <c r="S1066" s="212">
        <v>0</v>
      </c>
      <c r="T1066" s="213">
        <f t="shared" si="363"/>
        <v>0</v>
      </c>
      <c r="AR1066" s="25" t="s">
        <v>619</v>
      </c>
      <c r="AT1066" s="25" t="s">
        <v>1079</v>
      </c>
      <c r="AU1066" s="25" t="s">
        <v>82</v>
      </c>
      <c r="AY1066" s="25" t="s">
        <v>308</v>
      </c>
      <c r="BE1066" s="214">
        <f t="shared" si="364"/>
        <v>0</v>
      </c>
      <c r="BF1066" s="214">
        <f t="shared" si="365"/>
        <v>0</v>
      </c>
      <c r="BG1066" s="214">
        <f t="shared" si="366"/>
        <v>0</v>
      </c>
      <c r="BH1066" s="214">
        <f t="shared" si="367"/>
        <v>0</v>
      </c>
      <c r="BI1066" s="214">
        <f t="shared" si="368"/>
        <v>0</v>
      </c>
      <c r="BJ1066" s="25" t="s">
        <v>82</v>
      </c>
      <c r="BK1066" s="214">
        <f t="shared" si="369"/>
        <v>0</v>
      </c>
      <c r="BL1066" s="25" t="s">
        <v>375</v>
      </c>
      <c r="BM1066" s="25" t="s">
        <v>11228</v>
      </c>
    </row>
    <row r="1067" spans="2:65" s="1" customFormat="1" ht="22.5" customHeight="1">
      <c r="B1067" s="42"/>
      <c r="C1067" s="277" t="s">
        <v>11229</v>
      </c>
      <c r="D1067" s="277" t="s">
        <v>1079</v>
      </c>
      <c r="E1067" s="278" t="s">
        <v>10770</v>
      </c>
      <c r="F1067" s="279" t="s">
        <v>10771</v>
      </c>
      <c r="G1067" s="280" t="s">
        <v>5275</v>
      </c>
      <c r="H1067" s="281">
        <v>6</v>
      </c>
      <c r="I1067" s="282"/>
      <c r="J1067" s="283">
        <f t="shared" si="360"/>
        <v>0</v>
      </c>
      <c r="K1067" s="279" t="s">
        <v>21</v>
      </c>
      <c r="L1067" s="284"/>
      <c r="M1067" s="285" t="s">
        <v>21</v>
      </c>
      <c r="N1067" s="286" t="s">
        <v>45</v>
      </c>
      <c r="O1067" s="43"/>
      <c r="P1067" s="212">
        <f t="shared" si="361"/>
        <v>0</v>
      </c>
      <c r="Q1067" s="212">
        <v>0</v>
      </c>
      <c r="R1067" s="212">
        <f t="shared" si="362"/>
        <v>0</v>
      </c>
      <c r="S1067" s="212">
        <v>0</v>
      </c>
      <c r="T1067" s="213">
        <f t="shared" si="363"/>
        <v>0</v>
      </c>
      <c r="AR1067" s="25" t="s">
        <v>619</v>
      </c>
      <c r="AT1067" s="25" t="s">
        <v>1079</v>
      </c>
      <c r="AU1067" s="25" t="s">
        <v>82</v>
      </c>
      <c r="AY1067" s="25" t="s">
        <v>308</v>
      </c>
      <c r="BE1067" s="214">
        <f t="shared" si="364"/>
        <v>0</v>
      </c>
      <c r="BF1067" s="214">
        <f t="shared" si="365"/>
        <v>0</v>
      </c>
      <c r="BG1067" s="214">
        <f t="shared" si="366"/>
        <v>0</v>
      </c>
      <c r="BH1067" s="214">
        <f t="shared" si="367"/>
        <v>0</v>
      </c>
      <c r="BI1067" s="214">
        <f t="shared" si="368"/>
        <v>0</v>
      </c>
      <c r="BJ1067" s="25" t="s">
        <v>82</v>
      </c>
      <c r="BK1067" s="214">
        <f t="shared" si="369"/>
        <v>0</v>
      </c>
      <c r="BL1067" s="25" t="s">
        <v>375</v>
      </c>
      <c r="BM1067" s="25" t="s">
        <v>11230</v>
      </c>
    </row>
    <row r="1068" spans="2:65" s="1" customFormat="1" ht="22.5" customHeight="1">
      <c r="B1068" s="42"/>
      <c r="C1068" s="277" t="s">
        <v>10132</v>
      </c>
      <c r="D1068" s="277" t="s">
        <v>1079</v>
      </c>
      <c r="E1068" s="278" t="s">
        <v>11231</v>
      </c>
      <c r="F1068" s="279" t="s">
        <v>11232</v>
      </c>
      <c r="G1068" s="280" t="s">
        <v>5275</v>
      </c>
      <c r="H1068" s="281">
        <v>2</v>
      </c>
      <c r="I1068" s="282"/>
      <c r="J1068" s="283">
        <f t="shared" si="360"/>
        <v>0</v>
      </c>
      <c r="K1068" s="279" t="s">
        <v>21</v>
      </c>
      <c r="L1068" s="284"/>
      <c r="M1068" s="285" t="s">
        <v>21</v>
      </c>
      <c r="N1068" s="286" t="s">
        <v>45</v>
      </c>
      <c r="O1068" s="43"/>
      <c r="P1068" s="212">
        <f t="shared" si="361"/>
        <v>0</v>
      </c>
      <c r="Q1068" s="212">
        <v>0</v>
      </c>
      <c r="R1068" s="212">
        <f t="shared" si="362"/>
        <v>0</v>
      </c>
      <c r="S1068" s="212">
        <v>0</v>
      </c>
      <c r="T1068" s="213">
        <f t="shared" si="363"/>
        <v>0</v>
      </c>
      <c r="AR1068" s="25" t="s">
        <v>619</v>
      </c>
      <c r="AT1068" s="25" t="s">
        <v>1079</v>
      </c>
      <c r="AU1068" s="25" t="s">
        <v>82</v>
      </c>
      <c r="AY1068" s="25" t="s">
        <v>308</v>
      </c>
      <c r="BE1068" s="214">
        <f t="shared" si="364"/>
        <v>0</v>
      </c>
      <c r="BF1068" s="214">
        <f t="shared" si="365"/>
        <v>0</v>
      </c>
      <c r="BG1068" s="214">
        <f t="shared" si="366"/>
        <v>0</v>
      </c>
      <c r="BH1068" s="214">
        <f t="shared" si="367"/>
        <v>0</v>
      </c>
      <c r="BI1068" s="214">
        <f t="shared" si="368"/>
        <v>0</v>
      </c>
      <c r="BJ1068" s="25" t="s">
        <v>82</v>
      </c>
      <c r="BK1068" s="214">
        <f t="shared" si="369"/>
        <v>0</v>
      </c>
      <c r="BL1068" s="25" t="s">
        <v>375</v>
      </c>
      <c r="BM1068" s="25" t="s">
        <v>11233</v>
      </c>
    </row>
    <row r="1069" spans="2:65" s="1" customFormat="1" ht="22.5" customHeight="1">
      <c r="B1069" s="42"/>
      <c r="C1069" s="277" t="s">
        <v>11234</v>
      </c>
      <c r="D1069" s="277" t="s">
        <v>1079</v>
      </c>
      <c r="E1069" s="278" t="s">
        <v>11235</v>
      </c>
      <c r="F1069" s="279" t="s">
        <v>11236</v>
      </c>
      <c r="G1069" s="280" t="s">
        <v>5275</v>
      </c>
      <c r="H1069" s="281">
        <v>7</v>
      </c>
      <c r="I1069" s="282"/>
      <c r="J1069" s="283">
        <f t="shared" si="360"/>
        <v>0</v>
      </c>
      <c r="K1069" s="279" t="s">
        <v>21</v>
      </c>
      <c r="L1069" s="284"/>
      <c r="M1069" s="285" t="s">
        <v>21</v>
      </c>
      <c r="N1069" s="286" t="s">
        <v>45</v>
      </c>
      <c r="O1069" s="43"/>
      <c r="P1069" s="212">
        <f t="shared" si="361"/>
        <v>0</v>
      </c>
      <c r="Q1069" s="212">
        <v>0</v>
      </c>
      <c r="R1069" s="212">
        <f t="shared" si="362"/>
        <v>0</v>
      </c>
      <c r="S1069" s="212">
        <v>0</v>
      </c>
      <c r="T1069" s="213">
        <f t="shared" si="363"/>
        <v>0</v>
      </c>
      <c r="AR1069" s="25" t="s">
        <v>619</v>
      </c>
      <c r="AT1069" s="25" t="s">
        <v>1079</v>
      </c>
      <c r="AU1069" s="25" t="s">
        <v>82</v>
      </c>
      <c r="AY1069" s="25" t="s">
        <v>308</v>
      </c>
      <c r="BE1069" s="214">
        <f t="shared" si="364"/>
        <v>0</v>
      </c>
      <c r="BF1069" s="214">
        <f t="shared" si="365"/>
        <v>0</v>
      </c>
      <c r="BG1069" s="214">
        <f t="shared" si="366"/>
        <v>0</v>
      </c>
      <c r="BH1069" s="214">
        <f t="shared" si="367"/>
        <v>0</v>
      </c>
      <c r="BI1069" s="214">
        <f t="shared" si="368"/>
        <v>0</v>
      </c>
      <c r="BJ1069" s="25" t="s">
        <v>82</v>
      </c>
      <c r="BK1069" s="214">
        <f t="shared" si="369"/>
        <v>0</v>
      </c>
      <c r="BL1069" s="25" t="s">
        <v>375</v>
      </c>
      <c r="BM1069" s="25" t="s">
        <v>11237</v>
      </c>
    </row>
    <row r="1070" spans="2:65" s="1" customFormat="1" ht="22.5" customHeight="1">
      <c r="B1070" s="42"/>
      <c r="C1070" s="277" t="s">
        <v>10134</v>
      </c>
      <c r="D1070" s="277" t="s">
        <v>1079</v>
      </c>
      <c r="E1070" s="278" t="s">
        <v>11238</v>
      </c>
      <c r="F1070" s="279" t="s">
        <v>11239</v>
      </c>
      <c r="G1070" s="280" t="s">
        <v>5275</v>
      </c>
      <c r="H1070" s="281">
        <v>3</v>
      </c>
      <c r="I1070" s="282"/>
      <c r="J1070" s="283">
        <f t="shared" si="360"/>
        <v>0</v>
      </c>
      <c r="K1070" s="279" t="s">
        <v>21</v>
      </c>
      <c r="L1070" s="284"/>
      <c r="M1070" s="285" t="s">
        <v>21</v>
      </c>
      <c r="N1070" s="286" t="s">
        <v>45</v>
      </c>
      <c r="O1070" s="43"/>
      <c r="P1070" s="212">
        <f t="shared" si="361"/>
        <v>0</v>
      </c>
      <c r="Q1070" s="212">
        <v>0</v>
      </c>
      <c r="R1070" s="212">
        <f t="shared" si="362"/>
        <v>0</v>
      </c>
      <c r="S1070" s="212">
        <v>0</v>
      </c>
      <c r="T1070" s="213">
        <f t="shared" si="363"/>
        <v>0</v>
      </c>
      <c r="AR1070" s="25" t="s">
        <v>619</v>
      </c>
      <c r="AT1070" s="25" t="s">
        <v>1079</v>
      </c>
      <c r="AU1070" s="25" t="s">
        <v>82</v>
      </c>
      <c r="AY1070" s="25" t="s">
        <v>308</v>
      </c>
      <c r="BE1070" s="214">
        <f t="shared" si="364"/>
        <v>0</v>
      </c>
      <c r="BF1070" s="214">
        <f t="shared" si="365"/>
        <v>0</v>
      </c>
      <c r="BG1070" s="214">
        <f t="shared" si="366"/>
        <v>0</v>
      </c>
      <c r="BH1070" s="214">
        <f t="shared" si="367"/>
        <v>0</v>
      </c>
      <c r="BI1070" s="214">
        <f t="shared" si="368"/>
        <v>0</v>
      </c>
      <c r="BJ1070" s="25" t="s">
        <v>82</v>
      </c>
      <c r="BK1070" s="214">
        <f t="shared" si="369"/>
        <v>0</v>
      </c>
      <c r="BL1070" s="25" t="s">
        <v>375</v>
      </c>
      <c r="BM1070" s="25" t="s">
        <v>11240</v>
      </c>
    </row>
    <row r="1071" spans="2:65" s="1" customFormat="1" ht="22.5" customHeight="1">
      <c r="B1071" s="42"/>
      <c r="C1071" s="277" t="s">
        <v>11241</v>
      </c>
      <c r="D1071" s="277" t="s">
        <v>1079</v>
      </c>
      <c r="E1071" s="278" t="s">
        <v>11242</v>
      </c>
      <c r="F1071" s="279" t="s">
        <v>11243</v>
      </c>
      <c r="G1071" s="280" t="s">
        <v>5275</v>
      </c>
      <c r="H1071" s="281">
        <v>3</v>
      </c>
      <c r="I1071" s="282"/>
      <c r="J1071" s="283">
        <f t="shared" si="360"/>
        <v>0</v>
      </c>
      <c r="K1071" s="279" t="s">
        <v>21</v>
      </c>
      <c r="L1071" s="284"/>
      <c r="M1071" s="285" t="s">
        <v>21</v>
      </c>
      <c r="N1071" s="286" t="s">
        <v>45</v>
      </c>
      <c r="O1071" s="43"/>
      <c r="P1071" s="212">
        <f t="shared" si="361"/>
        <v>0</v>
      </c>
      <c r="Q1071" s="212">
        <v>0</v>
      </c>
      <c r="R1071" s="212">
        <f t="shared" si="362"/>
        <v>0</v>
      </c>
      <c r="S1071" s="212">
        <v>0</v>
      </c>
      <c r="T1071" s="213">
        <f t="shared" si="363"/>
        <v>0</v>
      </c>
      <c r="AR1071" s="25" t="s">
        <v>619</v>
      </c>
      <c r="AT1071" s="25" t="s">
        <v>1079</v>
      </c>
      <c r="AU1071" s="25" t="s">
        <v>82</v>
      </c>
      <c r="AY1071" s="25" t="s">
        <v>308</v>
      </c>
      <c r="BE1071" s="214">
        <f t="shared" si="364"/>
        <v>0</v>
      </c>
      <c r="BF1071" s="214">
        <f t="shared" si="365"/>
        <v>0</v>
      </c>
      <c r="BG1071" s="214">
        <f t="shared" si="366"/>
        <v>0</v>
      </c>
      <c r="BH1071" s="214">
        <f t="shared" si="367"/>
        <v>0</v>
      </c>
      <c r="BI1071" s="214">
        <f t="shared" si="368"/>
        <v>0</v>
      </c>
      <c r="BJ1071" s="25" t="s">
        <v>82</v>
      </c>
      <c r="BK1071" s="214">
        <f t="shared" si="369"/>
        <v>0</v>
      </c>
      <c r="BL1071" s="25" t="s">
        <v>375</v>
      </c>
      <c r="BM1071" s="25" t="s">
        <v>11244</v>
      </c>
    </row>
    <row r="1072" spans="2:65" s="1" customFormat="1" ht="22.5" customHeight="1">
      <c r="B1072" s="42"/>
      <c r="C1072" s="277" t="s">
        <v>10136</v>
      </c>
      <c r="D1072" s="277" t="s">
        <v>1079</v>
      </c>
      <c r="E1072" s="278" t="s">
        <v>10774</v>
      </c>
      <c r="F1072" s="279" t="s">
        <v>10775</v>
      </c>
      <c r="G1072" s="280" t="s">
        <v>5275</v>
      </c>
      <c r="H1072" s="281">
        <v>1</v>
      </c>
      <c r="I1072" s="282"/>
      <c r="J1072" s="283">
        <f t="shared" ref="J1072:J1103" si="370">ROUND(I1072*H1072,2)</f>
        <v>0</v>
      </c>
      <c r="K1072" s="279" t="s">
        <v>21</v>
      </c>
      <c r="L1072" s="284"/>
      <c r="M1072" s="285" t="s">
        <v>21</v>
      </c>
      <c r="N1072" s="286" t="s">
        <v>45</v>
      </c>
      <c r="O1072" s="43"/>
      <c r="P1072" s="212">
        <f t="shared" ref="P1072:P1103" si="371">O1072*H1072</f>
        <v>0</v>
      </c>
      <c r="Q1072" s="212">
        <v>0</v>
      </c>
      <c r="R1072" s="212">
        <f t="shared" ref="R1072:R1103" si="372">Q1072*H1072</f>
        <v>0</v>
      </c>
      <c r="S1072" s="212">
        <v>0</v>
      </c>
      <c r="T1072" s="213">
        <f t="shared" ref="T1072:T1103" si="373">S1072*H1072</f>
        <v>0</v>
      </c>
      <c r="AR1072" s="25" t="s">
        <v>619</v>
      </c>
      <c r="AT1072" s="25" t="s">
        <v>1079</v>
      </c>
      <c r="AU1072" s="25" t="s">
        <v>82</v>
      </c>
      <c r="AY1072" s="25" t="s">
        <v>308</v>
      </c>
      <c r="BE1072" s="214">
        <f t="shared" ref="BE1072:BE1092" si="374">IF(N1072="základní",J1072,0)</f>
        <v>0</v>
      </c>
      <c r="BF1072" s="214">
        <f t="shared" ref="BF1072:BF1092" si="375">IF(N1072="snížená",J1072,0)</f>
        <v>0</v>
      </c>
      <c r="BG1072" s="214">
        <f t="shared" ref="BG1072:BG1092" si="376">IF(N1072="zákl. přenesená",J1072,0)</f>
        <v>0</v>
      </c>
      <c r="BH1072" s="214">
        <f t="shared" ref="BH1072:BH1092" si="377">IF(N1072="sníž. přenesená",J1072,0)</f>
        <v>0</v>
      </c>
      <c r="BI1072" s="214">
        <f t="shared" ref="BI1072:BI1092" si="378">IF(N1072="nulová",J1072,0)</f>
        <v>0</v>
      </c>
      <c r="BJ1072" s="25" t="s">
        <v>82</v>
      </c>
      <c r="BK1072" s="214">
        <f t="shared" ref="BK1072:BK1092" si="379">ROUND(I1072*H1072,2)</f>
        <v>0</v>
      </c>
      <c r="BL1072" s="25" t="s">
        <v>375</v>
      </c>
      <c r="BM1072" s="25" t="s">
        <v>11245</v>
      </c>
    </row>
    <row r="1073" spans="2:65" s="1" customFormat="1" ht="22.5" customHeight="1">
      <c r="B1073" s="42"/>
      <c r="C1073" s="277" t="s">
        <v>11246</v>
      </c>
      <c r="D1073" s="277" t="s">
        <v>1079</v>
      </c>
      <c r="E1073" s="278" t="s">
        <v>10777</v>
      </c>
      <c r="F1073" s="279" t="s">
        <v>10778</v>
      </c>
      <c r="G1073" s="280" t="s">
        <v>5275</v>
      </c>
      <c r="H1073" s="281">
        <v>6</v>
      </c>
      <c r="I1073" s="282"/>
      <c r="J1073" s="283">
        <f t="shared" si="370"/>
        <v>0</v>
      </c>
      <c r="K1073" s="279" t="s">
        <v>21</v>
      </c>
      <c r="L1073" s="284"/>
      <c r="M1073" s="285" t="s">
        <v>21</v>
      </c>
      <c r="N1073" s="286" t="s">
        <v>45</v>
      </c>
      <c r="O1073" s="43"/>
      <c r="P1073" s="212">
        <f t="shared" si="371"/>
        <v>0</v>
      </c>
      <c r="Q1073" s="212">
        <v>0</v>
      </c>
      <c r="R1073" s="212">
        <f t="shared" si="372"/>
        <v>0</v>
      </c>
      <c r="S1073" s="212">
        <v>0</v>
      </c>
      <c r="T1073" s="213">
        <f t="shared" si="373"/>
        <v>0</v>
      </c>
      <c r="AR1073" s="25" t="s">
        <v>619</v>
      </c>
      <c r="AT1073" s="25" t="s">
        <v>1079</v>
      </c>
      <c r="AU1073" s="25" t="s">
        <v>82</v>
      </c>
      <c r="AY1073" s="25" t="s">
        <v>308</v>
      </c>
      <c r="BE1073" s="214">
        <f t="shared" si="374"/>
        <v>0</v>
      </c>
      <c r="BF1073" s="214">
        <f t="shared" si="375"/>
        <v>0</v>
      </c>
      <c r="BG1073" s="214">
        <f t="shared" si="376"/>
        <v>0</v>
      </c>
      <c r="BH1073" s="214">
        <f t="shared" si="377"/>
        <v>0</v>
      </c>
      <c r="BI1073" s="214">
        <f t="shared" si="378"/>
        <v>0</v>
      </c>
      <c r="BJ1073" s="25" t="s">
        <v>82</v>
      </c>
      <c r="BK1073" s="214">
        <f t="shared" si="379"/>
        <v>0</v>
      </c>
      <c r="BL1073" s="25" t="s">
        <v>375</v>
      </c>
      <c r="BM1073" s="25" t="s">
        <v>11247</v>
      </c>
    </row>
    <row r="1074" spans="2:65" s="1" customFormat="1" ht="22.5" customHeight="1">
      <c r="B1074" s="42"/>
      <c r="C1074" s="277" t="s">
        <v>10138</v>
      </c>
      <c r="D1074" s="277" t="s">
        <v>1079</v>
      </c>
      <c r="E1074" s="278" t="s">
        <v>10781</v>
      </c>
      <c r="F1074" s="279" t="s">
        <v>10782</v>
      </c>
      <c r="G1074" s="280" t="s">
        <v>5275</v>
      </c>
      <c r="H1074" s="281">
        <v>2</v>
      </c>
      <c r="I1074" s="282"/>
      <c r="J1074" s="283">
        <f t="shared" si="370"/>
        <v>0</v>
      </c>
      <c r="K1074" s="279" t="s">
        <v>21</v>
      </c>
      <c r="L1074" s="284"/>
      <c r="M1074" s="285" t="s">
        <v>21</v>
      </c>
      <c r="N1074" s="286" t="s">
        <v>45</v>
      </c>
      <c r="O1074" s="43"/>
      <c r="P1074" s="212">
        <f t="shared" si="371"/>
        <v>0</v>
      </c>
      <c r="Q1074" s="212">
        <v>0</v>
      </c>
      <c r="R1074" s="212">
        <f t="shared" si="372"/>
        <v>0</v>
      </c>
      <c r="S1074" s="212">
        <v>0</v>
      </c>
      <c r="T1074" s="213">
        <f t="shared" si="373"/>
        <v>0</v>
      </c>
      <c r="AR1074" s="25" t="s">
        <v>619</v>
      </c>
      <c r="AT1074" s="25" t="s">
        <v>1079</v>
      </c>
      <c r="AU1074" s="25" t="s">
        <v>82</v>
      </c>
      <c r="AY1074" s="25" t="s">
        <v>308</v>
      </c>
      <c r="BE1074" s="214">
        <f t="shared" si="374"/>
        <v>0</v>
      </c>
      <c r="BF1074" s="214">
        <f t="shared" si="375"/>
        <v>0</v>
      </c>
      <c r="BG1074" s="214">
        <f t="shared" si="376"/>
        <v>0</v>
      </c>
      <c r="BH1074" s="214">
        <f t="shared" si="377"/>
        <v>0</v>
      </c>
      <c r="BI1074" s="214">
        <f t="shared" si="378"/>
        <v>0</v>
      </c>
      <c r="BJ1074" s="25" t="s">
        <v>82</v>
      </c>
      <c r="BK1074" s="214">
        <f t="shared" si="379"/>
        <v>0</v>
      </c>
      <c r="BL1074" s="25" t="s">
        <v>375</v>
      </c>
      <c r="BM1074" s="25" t="s">
        <v>11248</v>
      </c>
    </row>
    <row r="1075" spans="2:65" s="1" customFormat="1" ht="22.5" customHeight="1">
      <c r="B1075" s="42"/>
      <c r="C1075" s="277" t="s">
        <v>11249</v>
      </c>
      <c r="D1075" s="277" t="s">
        <v>1079</v>
      </c>
      <c r="E1075" s="278" t="s">
        <v>10784</v>
      </c>
      <c r="F1075" s="279" t="s">
        <v>10785</v>
      </c>
      <c r="G1075" s="280" t="s">
        <v>5275</v>
      </c>
      <c r="H1075" s="281">
        <v>2</v>
      </c>
      <c r="I1075" s="282"/>
      <c r="J1075" s="283">
        <f t="shared" si="370"/>
        <v>0</v>
      </c>
      <c r="K1075" s="279" t="s">
        <v>21</v>
      </c>
      <c r="L1075" s="284"/>
      <c r="M1075" s="285" t="s">
        <v>21</v>
      </c>
      <c r="N1075" s="286" t="s">
        <v>45</v>
      </c>
      <c r="O1075" s="43"/>
      <c r="P1075" s="212">
        <f t="shared" si="371"/>
        <v>0</v>
      </c>
      <c r="Q1075" s="212">
        <v>0</v>
      </c>
      <c r="R1075" s="212">
        <f t="shared" si="372"/>
        <v>0</v>
      </c>
      <c r="S1075" s="212">
        <v>0</v>
      </c>
      <c r="T1075" s="213">
        <f t="shared" si="373"/>
        <v>0</v>
      </c>
      <c r="AR1075" s="25" t="s">
        <v>619</v>
      </c>
      <c r="AT1075" s="25" t="s">
        <v>1079</v>
      </c>
      <c r="AU1075" s="25" t="s">
        <v>82</v>
      </c>
      <c r="AY1075" s="25" t="s">
        <v>308</v>
      </c>
      <c r="BE1075" s="214">
        <f t="shared" si="374"/>
        <v>0</v>
      </c>
      <c r="BF1075" s="214">
        <f t="shared" si="375"/>
        <v>0</v>
      </c>
      <c r="BG1075" s="214">
        <f t="shared" si="376"/>
        <v>0</v>
      </c>
      <c r="BH1075" s="214">
        <f t="shared" si="377"/>
        <v>0</v>
      </c>
      <c r="BI1075" s="214">
        <f t="shared" si="378"/>
        <v>0</v>
      </c>
      <c r="BJ1075" s="25" t="s">
        <v>82</v>
      </c>
      <c r="BK1075" s="214">
        <f t="shared" si="379"/>
        <v>0</v>
      </c>
      <c r="BL1075" s="25" t="s">
        <v>375</v>
      </c>
      <c r="BM1075" s="25" t="s">
        <v>11250</v>
      </c>
    </row>
    <row r="1076" spans="2:65" s="1" customFormat="1" ht="31.5" customHeight="1">
      <c r="B1076" s="42"/>
      <c r="C1076" s="277" t="s">
        <v>10140</v>
      </c>
      <c r="D1076" s="277" t="s">
        <v>1079</v>
      </c>
      <c r="E1076" s="278" t="s">
        <v>10795</v>
      </c>
      <c r="F1076" s="279" t="s">
        <v>10796</v>
      </c>
      <c r="G1076" s="280" t="s">
        <v>5275</v>
      </c>
      <c r="H1076" s="281">
        <v>2</v>
      </c>
      <c r="I1076" s="282"/>
      <c r="J1076" s="283">
        <f t="shared" si="370"/>
        <v>0</v>
      </c>
      <c r="K1076" s="279" t="s">
        <v>21</v>
      </c>
      <c r="L1076" s="284"/>
      <c r="M1076" s="285" t="s">
        <v>21</v>
      </c>
      <c r="N1076" s="286" t="s">
        <v>45</v>
      </c>
      <c r="O1076" s="43"/>
      <c r="P1076" s="212">
        <f t="shared" si="371"/>
        <v>0</v>
      </c>
      <c r="Q1076" s="212">
        <v>0</v>
      </c>
      <c r="R1076" s="212">
        <f t="shared" si="372"/>
        <v>0</v>
      </c>
      <c r="S1076" s="212">
        <v>0</v>
      </c>
      <c r="T1076" s="213">
        <f t="shared" si="373"/>
        <v>0</v>
      </c>
      <c r="AR1076" s="25" t="s">
        <v>619</v>
      </c>
      <c r="AT1076" s="25" t="s">
        <v>1079</v>
      </c>
      <c r="AU1076" s="25" t="s">
        <v>82</v>
      </c>
      <c r="AY1076" s="25" t="s">
        <v>308</v>
      </c>
      <c r="BE1076" s="214">
        <f t="shared" si="374"/>
        <v>0</v>
      </c>
      <c r="BF1076" s="214">
        <f t="shared" si="375"/>
        <v>0</v>
      </c>
      <c r="BG1076" s="214">
        <f t="shared" si="376"/>
        <v>0</v>
      </c>
      <c r="BH1076" s="214">
        <f t="shared" si="377"/>
        <v>0</v>
      </c>
      <c r="BI1076" s="214">
        <f t="shared" si="378"/>
        <v>0</v>
      </c>
      <c r="BJ1076" s="25" t="s">
        <v>82</v>
      </c>
      <c r="BK1076" s="214">
        <f t="shared" si="379"/>
        <v>0</v>
      </c>
      <c r="BL1076" s="25" t="s">
        <v>375</v>
      </c>
      <c r="BM1076" s="25" t="s">
        <v>11251</v>
      </c>
    </row>
    <row r="1077" spans="2:65" s="1" customFormat="1" ht="22.5" customHeight="1">
      <c r="B1077" s="42"/>
      <c r="C1077" s="277" t="s">
        <v>11252</v>
      </c>
      <c r="D1077" s="277" t="s">
        <v>1079</v>
      </c>
      <c r="E1077" s="278" t="s">
        <v>10802</v>
      </c>
      <c r="F1077" s="279" t="s">
        <v>10803</v>
      </c>
      <c r="G1077" s="280" t="s">
        <v>5275</v>
      </c>
      <c r="H1077" s="281">
        <v>10</v>
      </c>
      <c r="I1077" s="282"/>
      <c r="J1077" s="283">
        <f t="shared" si="370"/>
        <v>0</v>
      </c>
      <c r="K1077" s="279" t="s">
        <v>21</v>
      </c>
      <c r="L1077" s="284"/>
      <c r="M1077" s="285" t="s">
        <v>21</v>
      </c>
      <c r="N1077" s="286" t="s">
        <v>45</v>
      </c>
      <c r="O1077" s="43"/>
      <c r="P1077" s="212">
        <f t="shared" si="371"/>
        <v>0</v>
      </c>
      <c r="Q1077" s="212">
        <v>0</v>
      </c>
      <c r="R1077" s="212">
        <f t="shared" si="372"/>
        <v>0</v>
      </c>
      <c r="S1077" s="212">
        <v>0</v>
      </c>
      <c r="T1077" s="213">
        <f t="shared" si="373"/>
        <v>0</v>
      </c>
      <c r="AR1077" s="25" t="s">
        <v>619</v>
      </c>
      <c r="AT1077" s="25" t="s">
        <v>1079</v>
      </c>
      <c r="AU1077" s="25" t="s">
        <v>82</v>
      </c>
      <c r="AY1077" s="25" t="s">
        <v>308</v>
      </c>
      <c r="BE1077" s="214">
        <f t="shared" si="374"/>
        <v>0</v>
      </c>
      <c r="BF1077" s="214">
        <f t="shared" si="375"/>
        <v>0</v>
      </c>
      <c r="BG1077" s="214">
        <f t="shared" si="376"/>
        <v>0</v>
      </c>
      <c r="BH1077" s="214">
        <f t="shared" si="377"/>
        <v>0</v>
      </c>
      <c r="BI1077" s="214">
        <f t="shared" si="378"/>
        <v>0</v>
      </c>
      <c r="BJ1077" s="25" t="s">
        <v>82</v>
      </c>
      <c r="BK1077" s="214">
        <f t="shared" si="379"/>
        <v>0</v>
      </c>
      <c r="BL1077" s="25" t="s">
        <v>375</v>
      </c>
      <c r="BM1077" s="25" t="s">
        <v>11253</v>
      </c>
    </row>
    <row r="1078" spans="2:65" s="1" customFormat="1" ht="22.5" customHeight="1">
      <c r="B1078" s="42"/>
      <c r="C1078" s="277" t="s">
        <v>10142</v>
      </c>
      <c r="D1078" s="277" t="s">
        <v>1079</v>
      </c>
      <c r="E1078" s="278" t="s">
        <v>10805</v>
      </c>
      <c r="F1078" s="279" t="s">
        <v>10806</v>
      </c>
      <c r="G1078" s="280" t="s">
        <v>5275</v>
      </c>
      <c r="H1078" s="281">
        <v>1</v>
      </c>
      <c r="I1078" s="282"/>
      <c r="J1078" s="283">
        <f t="shared" si="370"/>
        <v>0</v>
      </c>
      <c r="K1078" s="279" t="s">
        <v>21</v>
      </c>
      <c r="L1078" s="284"/>
      <c r="M1078" s="285" t="s">
        <v>21</v>
      </c>
      <c r="N1078" s="286" t="s">
        <v>45</v>
      </c>
      <c r="O1078" s="43"/>
      <c r="P1078" s="212">
        <f t="shared" si="371"/>
        <v>0</v>
      </c>
      <c r="Q1078" s="212">
        <v>0</v>
      </c>
      <c r="R1078" s="212">
        <f t="shared" si="372"/>
        <v>0</v>
      </c>
      <c r="S1078" s="212">
        <v>0</v>
      </c>
      <c r="T1078" s="213">
        <f t="shared" si="373"/>
        <v>0</v>
      </c>
      <c r="AR1078" s="25" t="s">
        <v>619</v>
      </c>
      <c r="AT1078" s="25" t="s">
        <v>1079</v>
      </c>
      <c r="AU1078" s="25" t="s">
        <v>82</v>
      </c>
      <c r="AY1078" s="25" t="s">
        <v>308</v>
      </c>
      <c r="BE1078" s="214">
        <f t="shared" si="374"/>
        <v>0</v>
      </c>
      <c r="BF1078" s="214">
        <f t="shared" si="375"/>
        <v>0</v>
      </c>
      <c r="BG1078" s="214">
        <f t="shared" si="376"/>
        <v>0</v>
      </c>
      <c r="BH1078" s="214">
        <f t="shared" si="377"/>
        <v>0</v>
      </c>
      <c r="BI1078" s="214">
        <f t="shared" si="378"/>
        <v>0</v>
      </c>
      <c r="BJ1078" s="25" t="s">
        <v>82</v>
      </c>
      <c r="BK1078" s="214">
        <f t="shared" si="379"/>
        <v>0</v>
      </c>
      <c r="BL1078" s="25" t="s">
        <v>375</v>
      </c>
      <c r="BM1078" s="25" t="s">
        <v>11254</v>
      </c>
    </row>
    <row r="1079" spans="2:65" s="1" customFormat="1" ht="22.5" customHeight="1">
      <c r="B1079" s="42"/>
      <c r="C1079" s="277" t="s">
        <v>11255</v>
      </c>
      <c r="D1079" s="277" t="s">
        <v>1079</v>
      </c>
      <c r="E1079" s="278" t="s">
        <v>10809</v>
      </c>
      <c r="F1079" s="279" t="s">
        <v>10810</v>
      </c>
      <c r="G1079" s="280" t="s">
        <v>5275</v>
      </c>
      <c r="H1079" s="281">
        <v>4</v>
      </c>
      <c r="I1079" s="282"/>
      <c r="J1079" s="283">
        <f t="shared" si="370"/>
        <v>0</v>
      </c>
      <c r="K1079" s="279" t="s">
        <v>21</v>
      </c>
      <c r="L1079" s="284"/>
      <c r="M1079" s="285" t="s">
        <v>21</v>
      </c>
      <c r="N1079" s="286" t="s">
        <v>45</v>
      </c>
      <c r="O1079" s="43"/>
      <c r="P1079" s="212">
        <f t="shared" si="371"/>
        <v>0</v>
      </c>
      <c r="Q1079" s="212">
        <v>0</v>
      </c>
      <c r="R1079" s="212">
        <f t="shared" si="372"/>
        <v>0</v>
      </c>
      <c r="S1079" s="212">
        <v>0</v>
      </c>
      <c r="T1079" s="213">
        <f t="shared" si="373"/>
        <v>0</v>
      </c>
      <c r="AR1079" s="25" t="s">
        <v>619</v>
      </c>
      <c r="AT1079" s="25" t="s">
        <v>1079</v>
      </c>
      <c r="AU1079" s="25" t="s">
        <v>82</v>
      </c>
      <c r="AY1079" s="25" t="s">
        <v>308</v>
      </c>
      <c r="BE1079" s="214">
        <f t="shared" si="374"/>
        <v>0</v>
      </c>
      <c r="BF1079" s="214">
        <f t="shared" si="375"/>
        <v>0</v>
      </c>
      <c r="BG1079" s="214">
        <f t="shared" si="376"/>
        <v>0</v>
      </c>
      <c r="BH1079" s="214">
        <f t="shared" si="377"/>
        <v>0</v>
      </c>
      <c r="BI1079" s="214">
        <f t="shared" si="378"/>
        <v>0</v>
      </c>
      <c r="BJ1079" s="25" t="s">
        <v>82</v>
      </c>
      <c r="BK1079" s="214">
        <f t="shared" si="379"/>
        <v>0</v>
      </c>
      <c r="BL1079" s="25" t="s">
        <v>375</v>
      </c>
      <c r="BM1079" s="25" t="s">
        <v>11256</v>
      </c>
    </row>
    <row r="1080" spans="2:65" s="1" customFormat="1" ht="22.5" customHeight="1">
      <c r="B1080" s="42"/>
      <c r="C1080" s="277" t="s">
        <v>10144</v>
      </c>
      <c r="D1080" s="277" t="s">
        <v>1079</v>
      </c>
      <c r="E1080" s="278" t="s">
        <v>11028</v>
      </c>
      <c r="F1080" s="279" t="s">
        <v>11029</v>
      </c>
      <c r="G1080" s="280" t="s">
        <v>5275</v>
      </c>
      <c r="H1080" s="281">
        <v>2</v>
      </c>
      <c r="I1080" s="282"/>
      <c r="J1080" s="283">
        <f t="shared" si="370"/>
        <v>0</v>
      </c>
      <c r="K1080" s="279" t="s">
        <v>21</v>
      </c>
      <c r="L1080" s="284"/>
      <c r="M1080" s="285" t="s">
        <v>21</v>
      </c>
      <c r="N1080" s="286" t="s">
        <v>45</v>
      </c>
      <c r="O1080" s="43"/>
      <c r="P1080" s="212">
        <f t="shared" si="371"/>
        <v>0</v>
      </c>
      <c r="Q1080" s="212">
        <v>0</v>
      </c>
      <c r="R1080" s="212">
        <f t="shared" si="372"/>
        <v>0</v>
      </c>
      <c r="S1080" s="212">
        <v>0</v>
      </c>
      <c r="T1080" s="213">
        <f t="shared" si="373"/>
        <v>0</v>
      </c>
      <c r="AR1080" s="25" t="s">
        <v>619</v>
      </c>
      <c r="AT1080" s="25" t="s">
        <v>1079</v>
      </c>
      <c r="AU1080" s="25" t="s">
        <v>82</v>
      </c>
      <c r="AY1080" s="25" t="s">
        <v>308</v>
      </c>
      <c r="BE1080" s="214">
        <f t="shared" si="374"/>
        <v>0</v>
      </c>
      <c r="BF1080" s="214">
        <f t="shared" si="375"/>
        <v>0</v>
      </c>
      <c r="BG1080" s="214">
        <f t="shared" si="376"/>
        <v>0</v>
      </c>
      <c r="BH1080" s="214">
        <f t="shared" si="377"/>
        <v>0</v>
      </c>
      <c r="BI1080" s="214">
        <f t="shared" si="378"/>
        <v>0</v>
      </c>
      <c r="BJ1080" s="25" t="s">
        <v>82</v>
      </c>
      <c r="BK1080" s="214">
        <f t="shared" si="379"/>
        <v>0</v>
      </c>
      <c r="BL1080" s="25" t="s">
        <v>375</v>
      </c>
      <c r="BM1080" s="25" t="s">
        <v>11257</v>
      </c>
    </row>
    <row r="1081" spans="2:65" s="1" customFormat="1" ht="22.5" customHeight="1">
      <c r="B1081" s="42"/>
      <c r="C1081" s="277" t="s">
        <v>11258</v>
      </c>
      <c r="D1081" s="277" t="s">
        <v>1079</v>
      </c>
      <c r="E1081" s="278" t="s">
        <v>11259</v>
      </c>
      <c r="F1081" s="279" t="s">
        <v>11260</v>
      </c>
      <c r="G1081" s="280" t="s">
        <v>5275</v>
      </c>
      <c r="H1081" s="281">
        <v>2</v>
      </c>
      <c r="I1081" s="282"/>
      <c r="J1081" s="283">
        <f t="shared" si="370"/>
        <v>0</v>
      </c>
      <c r="K1081" s="279" t="s">
        <v>21</v>
      </c>
      <c r="L1081" s="284"/>
      <c r="M1081" s="285" t="s">
        <v>21</v>
      </c>
      <c r="N1081" s="286" t="s">
        <v>45</v>
      </c>
      <c r="O1081" s="43"/>
      <c r="P1081" s="212">
        <f t="shared" si="371"/>
        <v>0</v>
      </c>
      <c r="Q1081" s="212">
        <v>0</v>
      </c>
      <c r="R1081" s="212">
        <f t="shared" si="372"/>
        <v>0</v>
      </c>
      <c r="S1081" s="212">
        <v>0</v>
      </c>
      <c r="T1081" s="213">
        <f t="shared" si="373"/>
        <v>0</v>
      </c>
      <c r="AR1081" s="25" t="s">
        <v>619</v>
      </c>
      <c r="AT1081" s="25" t="s">
        <v>1079</v>
      </c>
      <c r="AU1081" s="25" t="s">
        <v>82</v>
      </c>
      <c r="AY1081" s="25" t="s">
        <v>308</v>
      </c>
      <c r="BE1081" s="214">
        <f t="shared" si="374"/>
        <v>0</v>
      </c>
      <c r="BF1081" s="214">
        <f t="shared" si="375"/>
        <v>0</v>
      </c>
      <c r="BG1081" s="214">
        <f t="shared" si="376"/>
        <v>0</v>
      </c>
      <c r="BH1081" s="214">
        <f t="shared" si="377"/>
        <v>0</v>
      </c>
      <c r="BI1081" s="214">
        <f t="shared" si="378"/>
        <v>0</v>
      </c>
      <c r="BJ1081" s="25" t="s">
        <v>82</v>
      </c>
      <c r="BK1081" s="214">
        <f t="shared" si="379"/>
        <v>0</v>
      </c>
      <c r="BL1081" s="25" t="s">
        <v>375</v>
      </c>
      <c r="BM1081" s="25" t="s">
        <v>11261</v>
      </c>
    </row>
    <row r="1082" spans="2:65" s="1" customFormat="1" ht="22.5" customHeight="1">
      <c r="B1082" s="42"/>
      <c r="C1082" s="277" t="s">
        <v>10146</v>
      </c>
      <c r="D1082" s="277" t="s">
        <v>1079</v>
      </c>
      <c r="E1082" s="278" t="s">
        <v>10955</v>
      </c>
      <c r="F1082" s="279" t="s">
        <v>10956</v>
      </c>
      <c r="G1082" s="280" t="s">
        <v>5275</v>
      </c>
      <c r="H1082" s="281">
        <v>2</v>
      </c>
      <c r="I1082" s="282"/>
      <c r="J1082" s="283">
        <f t="shared" si="370"/>
        <v>0</v>
      </c>
      <c r="K1082" s="279" t="s">
        <v>21</v>
      </c>
      <c r="L1082" s="284"/>
      <c r="M1082" s="285" t="s">
        <v>21</v>
      </c>
      <c r="N1082" s="286" t="s">
        <v>45</v>
      </c>
      <c r="O1082" s="43"/>
      <c r="P1082" s="212">
        <f t="shared" si="371"/>
        <v>0</v>
      </c>
      <c r="Q1082" s="212">
        <v>0</v>
      </c>
      <c r="R1082" s="212">
        <f t="shared" si="372"/>
        <v>0</v>
      </c>
      <c r="S1082" s="212">
        <v>0</v>
      </c>
      <c r="T1082" s="213">
        <f t="shared" si="373"/>
        <v>0</v>
      </c>
      <c r="AR1082" s="25" t="s">
        <v>619</v>
      </c>
      <c r="AT1082" s="25" t="s">
        <v>1079</v>
      </c>
      <c r="AU1082" s="25" t="s">
        <v>82</v>
      </c>
      <c r="AY1082" s="25" t="s">
        <v>308</v>
      </c>
      <c r="BE1082" s="214">
        <f t="shared" si="374"/>
        <v>0</v>
      </c>
      <c r="BF1082" s="214">
        <f t="shared" si="375"/>
        <v>0</v>
      </c>
      <c r="BG1082" s="214">
        <f t="shared" si="376"/>
        <v>0</v>
      </c>
      <c r="BH1082" s="214">
        <f t="shared" si="377"/>
        <v>0</v>
      </c>
      <c r="BI1082" s="214">
        <f t="shared" si="378"/>
        <v>0</v>
      </c>
      <c r="BJ1082" s="25" t="s">
        <v>82</v>
      </c>
      <c r="BK1082" s="214">
        <f t="shared" si="379"/>
        <v>0</v>
      </c>
      <c r="BL1082" s="25" t="s">
        <v>375</v>
      </c>
      <c r="BM1082" s="25" t="s">
        <v>11262</v>
      </c>
    </row>
    <row r="1083" spans="2:65" s="1" customFormat="1" ht="22.5" customHeight="1">
      <c r="B1083" s="42"/>
      <c r="C1083" s="277" t="s">
        <v>11263</v>
      </c>
      <c r="D1083" s="277" t="s">
        <v>1079</v>
      </c>
      <c r="E1083" s="278" t="s">
        <v>10830</v>
      </c>
      <c r="F1083" s="279" t="s">
        <v>10831</v>
      </c>
      <c r="G1083" s="280" t="s">
        <v>5275</v>
      </c>
      <c r="H1083" s="281">
        <v>1</v>
      </c>
      <c r="I1083" s="282"/>
      <c r="J1083" s="283">
        <f t="shared" si="370"/>
        <v>0</v>
      </c>
      <c r="K1083" s="279" t="s">
        <v>21</v>
      </c>
      <c r="L1083" s="284"/>
      <c r="M1083" s="285" t="s">
        <v>21</v>
      </c>
      <c r="N1083" s="286" t="s">
        <v>45</v>
      </c>
      <c r="O1083" s="43"/>
      <c r="P1083" s="212">
        <f t="shared" si="371"/>
        <v>0</v>
      </c>
      <c r="Q1083" s="212">
        <v>0</v>
      </c>
      <c r="R1083" s="212">
        <f t="shared" si="372"/>
        <v>0</v>
      </c>
      <c r="S1083" s="212">
        <v>0</v>
      </c>
      <c r="T1083" s="213">
        <f t="shared" si="373"/>
        <v>0</v>
      </c>
      <c r="AR1083" s="25" t="s">
        <v>619</v>
      </c>
      <c r="AT1083" s="25" t="s">
        <v>1079</v>
      </c>
      <c r="AU1083" s="25" t="s">
        <v>82</v>
      </c>
      <c r="AY1083" s="25" t="s">
        <v>308</v>
      </c>
      <c r="BE1083" s="214">
        <f t="shared" si="374"/>
        <v>0</v>
      </c>
      <c r="BF1083" s="214">
        <f t="shared" si="375"/>
        <v>0</v>
      </c>
      <c r="BG1083" s="214">
        <f t="shared" si="376"/>
        <v>0</v>
      </c>
      <c r="BH1083" s="214">
        <f t="shared" si="377"/>
        <v>0</v>
      </c>
      <c r="BI1083" s="214">
        <f t="shared" si="378"/>
        <v>0</v>
      </c>
      <c r="BJ1083" s="25" t="s">
        <v>82</v>
      </c>
      <c r="BK1083" s="214">
        <f t="shared" si="379"/>
        <v>0</v>
      </c>
      <c r="BL1083" s="25" t="s">
        <v>375</v>
      </c>
      <c r="BM1083" s="25" t="s">
        <v>11264</v>
      </c>
    </row>
    <row r="1084" spans="2:65" s="1" customFormat="1" ht="22.5" customHeight="1">
      <c r="B1084" s="42"/>
      <c r="C1084" s="277" t="s">
        <v>10148</v>
      </c>
      <c r="D1084" s="277" t="s">
        <v>1079</v>
      </c>
      <c r="E1084" s="278" t="s">
        <v>11265</v>
      </c>
      <c r="F1084" s="279" t="s">
        <v>11266</v>
      </c>
      <c r="G1084" s="280" t="s">
        <v>5275</v>
      </c>
      <c r="H1084" s="281">
        <v>2</v>
      </c>
      <c r="I1084" s="282"/>
      <c r="J1084" s="283">
        <f t="shared" si="370"/>
        <v>0</v>
      </c>
      <c r="K1084" s="279" t="s">
        <v>21</v>
      </c>
      <c r="L1084" s="284"/>
      <c r="M1084" s="285" t="s">
        <v>21</v>
      </c>
      <c r="N1084" s="286" t="s">
        <v>45</v>
      </c>
      <c r="O1084" s="43"/>
      <c r="P1084" s="212">
        <f t="shared" si="371"/>
        <v>0</v>
      </c>
      <c r="Q1084" s="212">
        <v>0</v>
      </c>
      <c r="R1084" s="212">
        <f t="shared" si="372"/>
        <v>0</v>
      </c>
      <c r="S1084" s="212">
        <v>0</v>
      </c>
      <c r="T1084" s="213">
        <f t="shared" si="373"/>
        <v>0</v>
      </c>
      <c r="AR1084" s="25" t="s">
        <v>619</v>
      </c>
      <c r="AT1084" s="25" t="s">
        <v>1079</v>
      </c>
      <c r="AU1084" s="25" t="s">
        <v>82</v>
      </c>
      <c r="AY1084" s="25" t="s">
        <v>308</v>
      </c>
      <c r="BE1084" s="214">
        <f t="shared" si="374"/>
        <v>0</v>
      </c>
      <c r="BF1084" s="214">
        <f t="shared" si="375"/>
        <v>0</v>
      </c>
      <c r="BG1084" s="214">
        <f t="shared" si="376"/>
        <v>0</v>
      </c>
      <c r="BH1084" s="214">
        <f t="shared" si="377"/>
        <v>0</v>
      </c>
      <c r="BI1084" s="214">
        <f t="shared" si="378"/>
        <v>0</v>
      </c>
      <c r="BJ1084" s="25" t="s">
        <v>82</v>
      </c>
      <c r="BK1084" s="214">
        <f t="shared" si="379"/>
        <v>0</v>
      </c>
      <c r="BL1084" s="25" t="s">
        <v>375</v>
      </c>
      <c r="BM1084" s="25" t="s">
        <v>11267</v>
      </c>
    </row>
    <row r="1085" spans="2:65" s="1" customFormat="1" ht="31.5" customHeight="1">
      <c r="B1085" s="42"/>
      <c r="C1085" s="277" t="s">
        <v>11268</v>
      </c>
      <c r="D1085" s="277" t="s">
        <v>1079</v>
      </c>
      <c r="E1085" s="278" t="s">
        <v>11041</v>
      </c>
      <c r="F1085" s="279" t="s">
        <v>11042</v>
      </c>
      <c r="G1085" s="280" t="s">
        <v>5275</v>
      </c>
      <c r="H1085" s="281">
        <v>1</v>
      </c>
      <c r="I1085" s="282"/>
      <c r="J1085" s="283">
        <f t="shared" si="370"/>
        <v>0</v>
      </c>
      <c r="K1085" s="279" t="s">
        <v>21</v>
      </c>
      <c r="L1085" s="284"/>
      <c r="M1085" s="285" t="s">
        <v>21</v>
      </c>
      <c r="N1085" s="286" t="s">
        <v>45</v>
      </c>
      <c r="O1085" s="43"/>
      <c r="P1085" s="212">
        <f t="shared" si="371"/>
        <v>0</v>
      </c>
      <c r="Q1085" s="212">
        <v>0</v>
      </c>
      <c r="R1085" s="212">
        <f t="shared" si="372"/>
        <v>0</v>
      </c>
      <c r="S1085" s="212">
        <v>0</v>
      </c>
      <c r="T1085" s="213">
        <f t="shared" si="373"/>
        <v>0</v>
      </c>
      <c r="AR1085" s="25" t="s">
        <v>619</v>
      </c>
      <c r="AT1085" s="25" t="s">
        <v>1079</v>
      </c>
      <c r="AU1085" s="25" t="s">
        <v>82</v>
      </c>
      <c r="AY1085" s="25" t="s">
        <v>308</v>
      </c>
      <c r="BE1085" s="214">
        <f t="shared" si="374"/>
        <v>0</v>
      </c>
      <c r="BF1085" s="214">
        <f t="shared" si="375"/>
        <v>0</v>
      </c>
      <c r="BG1085" s="214">
        <f t="shared" si="376"/>
        <v>0</v>
      </c>
      <c r="BH1085" s="214">
        <f t="shared" si="377"/>
        <v>0</v>
      </c>
      <c r="BI1085" s="214">
        <f t="shared" si="378"/>
        <v>0</v>
      </c>
      <c r="BJ1085" s="25" t="s">
        <v>82</v>
      </c>
      <c r="BK1085" s="214">
        <f t="shared" si="379"/>
        <v>0</v>
      </c>
      <c r="BL1085" s="25" t="s">
        <v>375</v>
      </c>
      <c r="BM1085" s="25" t="s">
        <v>11269</v>
      </c>
    </row>
    <row r="1086" spans="2:65" s="1" customFormat="1" ht="31.5" customHeight="1">
      <c r="B1086" s="42"/>
      <c r="C1086" s="277" t="s">
        <v>10150</v>
      </c>
      <c r="D1086" s="277" t="s">
        <v>1079</v>
      </c>
      <c r="E1086" s="278" t="s">
        <v>11038</v>
      </c>
      <c r="F1086" s="279" t="s">
        <v>11039</v>
      </c>
      <c r="G1086" s="280" t="s">
        <v>5275</v>
      </c>
      <c r="H1086" s="281">
        <v>1</v>
      </c>
      <c r="I1086" s="282"/>
      <c r="J1086" s="283">
        <f t="shared" si="370"/>
        <v>0</v>
      </c>
      <c r="K1086" s="279" t="s">
        <v>21</v>
      </c>
      <c r="L1086" s="284"/>
      <c r="M1086" s="285" t="s">
        <v>21</v>
      </c>
      <c r="N1086" s="286" t="s">
        <v>45</v>
      </c>
      <c r="O1086" s="43"/>
      <c r="P1086" s="212">
        <f t="shared" si="371"/>
        <v>0</v>
      </c>
      <c r="Q1086" s="212">
        <v>0</v>
      </c>
      <c r="R1086" s="212">
        <f t="shared" si="372"/>
        <v>0</v>
      </c>
      <c r="S1086" s="212">
        <v>0</v>
      </c>
      <c r="T1086" s="213">
        <f t="shared" si="373"/>
        <v>0</v>
      </c>
      <c r="AR1086" s="25" t="s">
        <v>619</v>
      </c>
      <c r="AT1086" s="25" t="s">
        <v>1079</v>
      </c>
      <c r="AU1086" s="25" t="s">
        <v>82</v>
      </c>
      <c r="AY1086" s="25" t="s">
        <v>308</v>
      </c>
      <c r="BE1086" s="214">
        <f t="shared" si="374"/>
        <v>0</v>
      </c>
      <c r="BF1086" s="214">
        <f t="shared" si="375"/>
        <v>0</v>
      </c>
      <c r="BG1086" s="214">
        <f t="shared" si="376"/>
        <v>0</v>
      </c>
      <c r="BH1086" s="214">
        <f t="shared" si="377"/>
        <v>0</v>
      </c>
      <c r="BI1086" s="214">
        <f t="shared" si="378"/>
        <v>0</v>
      </c>
      <c r="BJ1086" s="25" t="s">
        <v>82</v>
      </c>
      <c r="BK1086" s="214">
        <f t="shared" si="379"/>
        <v>0</v>
      </c>
      <c r="BL1086" s="25" t="s">
        <v>375</v>
      </c>
      <c r="BM1086" s="25" t="s">
        <v>11270</v>
      </c>
    </row>
    <row r="1087" spans="2:65" s="1" customFormat="1" ht="22.5" customHeight="1">
      <c r="B1087" s="42"/>
      <c r="C1087" s="277" t="s">
        <v>11271</v>
      </c>
      <c r="D1087" s="277" t="s">
        <v>1079</v>
      </c>
      <c r="E1087" s="278" t="s">
        <v>11272</v>
      </c>
      <c r="F1087" s="279" t="s">
        <v>10873</v>
      </c>
      <c r="G1087" s="280" t="s">
        <v>5275</v>
      </c>
      <c r="H1087" s="281">
        <v>1</v>
      </c>
      <c r="I1087" s="282"/>
      <c r="J1087" s="283">
        <f t="shared" si="370"/>
        <v>0</v>
      </c>
      <c r="K1087" s="279" t="s">
        <v>21</v>
      </c>
      <c r="L1087" s="284"/>
      <c r="M1087" s="285" t="s">
        <v>21</v>
      </c>
      <c r="N1087" s="286" t="s">
        <v>45</v>
      </c>
      <c r="O1087" s="43"/>
      <c r="P1087" s="212">
        <f t="shared" si="371"/>
        <v>0</v>
      </c>
      <c r="Q1087" s="212">
        <v>0</v>
      </c>
      <c r="R1087" s="212">
        <f t="shared" si="372"/>
        <v>0</v>
      </c>
      <c r="S1087" s="212">
        <v>0</v>
      </c>
      <c r="T1087" s="213">
        <f t="shared" si="373"/>
        <v>0</v>
      </c>
      <c r="AR1087" s="25" t="s">
        <v>619</v>
      </c>
      <c r="AT1087" s="25" t="s">
        <v>1079</v>
      </c>
      <c r="AU1087" s="25" t="s">
        <v>82</v>
      </c>
      <c r="AY1087" s="25" t="s">
        <v>308</v>
      </c>
      <c r="BE1087" s="214">
        <f t="shared" si="374"/>
        <v>0</v>
      </c>
      <c r="BF1087" s="214">
        <f t="shared" si="375"/>
        <v>0</v>
      </c>
      <c r="BG1087" s="214">
        <f t="shared" si="376"/>
        <v>0</v>
      </c>
      <c r="BH1087" s="214">
        <f t="shared" si="377"/>
        <v>0</v>
      </c>
      <c r="BI1087" s="214">
        <f t="shared" si="378"/>
        <v>0</v>
      </c>
      <c r="BJ1087" s="25" t="s">
        <v>82</v>
      </c>
      <c r="BK1087" s="214">
        <f t="shared" si="379"/>
        <v>0</v>
      </c>
      <c r="BL1087" s="25" t="s">
        <v>375</v>
      </c>
      <c r="BM1087" s="25" t="s">
        <v>11273</v>
      </c>
    </row>
    <row r="1088" spans="2:65" s="1" customFormat="1" ht="22.5" customHeight="1">
      <c r="B1088" s="42"/>
      <c r="C1088" s="203" t="s">
        <v>10152</v>
      </c>
      <c r="D1088" s="203" t="s">
        <v>311</v>
      </c>
      <c r="E1088" s="204" t="s">
        <v>10875</v>
      </c>
      <c r="F1088" s="205" t="s">
        <v>10876</v>
      </c>
      <c r="G1088" s="206" t="s">
        <v>8882</v>
      </c>
      <c r="H1088" s="207">
        <v>40</v>
      </c>
      <c r="I1088" s="208"/>
      <c r="J1088" s="209">
        <f t="shared" si="370"/>
        <v>0</v>
      </c>
      <c r="K1088" s="205" t="s">
        <v>21</v>
      </c>
      <c r="L1088" s="62"/>
      <c r="M1088" s="210" t="s">
        <v>21</v>
      </c>
      <c r="N1088" s="211" t="s">
        <v>45</v>
      </c>
      <c r="O1088" s="43"/>
      <c r="P1088" s="212">
        <f t="shared" si="371"/>
        <v>0</v>
      </c>
      <c r="Q1088" s="212">
        <v>0</v>
      </c>
      <c r="R1088" s="212">
        <f t="shared" si="372"/>
        <v>0</v>
      </c>
      <c r="S1088" s="212">
        <v>0</v>
      </c>
      <c r="T1088" s="213">
        <f t="shared" si="373"/>
        <v>0</v>
      </c>
      <c r="AR1088" s="25" t="s">
        <v>375</v>
      </c>
      <c r="AT1088" s="25" t="s">
        <v>311</v>
      </c>
      <c r="AU1088" s="25" t="s">
        <v>82</v>
      </c>
      <c r="AY1088" s="25" t="s">
        <v>308</v>
      </c>
      <c r="BE1088" s="214">
        <f t="shared" si="374"/>
        <v>0</v>
      </c>
      <c r="BF1088" s="214">
        <f t="shared" si="375"/>
        <v>0</v>
      </c>
      <c r="BG1088" s="214">
        <f t="shared" si="376"/>
        <v>0</v>
      </c>
      <c r="BH1088" s="214">
        <f t="shared" si="377"/>
        <v>0</v>
      </c>
      <c r="BI1088" s="214">
        <f t="shared" si="378"/>
        <v>0</v>
      </c>
      <c r="BJ1088" s="25" t="s">
        <v>82</v>
      </c>
      <c r="BK1088" s="214">
        <f t="shared" si="379"/>
        <v>0</v>
      </c>
      <c r="BL1088" s="25" t="s">
        <v>375</v>
      </c>
      <c r="BM1088" s="25" t="s">
        <v>11274</v>
      </c>
    </row>
    <row r="1089" spans="2:65" s="1" customFormat="1" ht="22.5" customHeight="1">
      <c r="B1089" s="42"/>
      <c r="C1089" s="203" t="s">
        <v>11275</v>
      </c>
      <c r="D1089" s="203" t="s">
        <v>311</v>
      </c>
      <c r="E1089" s="204" t="s">
        <v>10879</v>
      </c>
      <c r="F1089" s="205" t="s">
        <v>10880</v>
      </c>
      <c r="G1089" s="206" t="s">
        <v>8882</v>
      </c>
      <c r="H1089" s="207">
        <v>8</v>
      </c>
      <c r="I1089" s="208"/>
      <c r="J1089" s="209">
        <f t="shared" si="370"/>
        <v>0</v>
      </c>
      <c r="K1089" s="205" t="s">
        <v>21</v>
      </c>
      <c r="L1089" s="62"/>
      <c r="M1089" s="210" t="s">
        <v>21</v>
      </c>
      <c r="N1089" s="211" t="s">
        <v>45</v>
      </c>
      <c r="O1089" s="43"/>
      <c r="P1089" s="212">
        <f t="shared" si="371"/>
        <v>0</v>
      </c>
      <c r="Q1089" s="212">
        <v>0</v>
      </c>
      <c r="R1089" s="212">
        <f t="shared" si="372"/>
        <v>0</v>
      </c>
      <c r="S1089" s="212">
        <v>0</v>
      </c>
      <c r="T1089" s="213">
        <f t="shared" si="373"/>
        <v>0</v>
      </c>
      <c r="AR1089" s="25" t="s">
        <v>375</v>
      </c>
      <c r="AT1089" s="25" t="s">
        <v>311</v>
      </c>
      <c r="AU1089" s="25" t="s">
        <v>82</v>
      </c>
      <c r="AY1089" s="25" t="s">
        <v>308</v>
      </c>
      <c r="BE1089" s="214">
        <f t="shared" si="374"/>
        <v>0</v>
      </c>
      <c r="BF1089" s="214">
        <f t="shared" si="375"/>
        <v>0</v>
      </c>
      <c r="BG1089" s="214">
        <f t="shared" si="376"/>
        <v>0</v>
      </c>
      <c r="BH1089" s="214">
        <f t="shared" si="377"/>
        <v>0</v>
      </c>
      <c r="BI1089" s="214">
        <f t="shared" si="378"/>
        <v>0</v>
      </c>
      <c r="BJ1089" s="25" t="s">
        <v>82</v>
      </c>
      <c r="BK1089" s="214">
        <f t="shared" si="379"/>
        <v>0</v>
      </c>
      <c r="BL1089" s="25" t="s">
        <v>375</v>
      </c>
      <c r="BM1089" s="25" t="s">
        <v>11276</v>
      </c>
    </row>
    <row r="1090" spans="2:65" s="1" customFormat="1" ht="22.5" customHeight="1">
      <c r="B1090" s="42"/>
      <c r="C1090" s="203" t="s">
        <v>10154</v>
      </c>
      <c r="D1090" s="203" t="s">
        <v>311</v>
      </c>
      <c r="E1090" s="204" t="s">
        <v>10882</v>
      </c>
      <c r="F1090" s="205" t="s">
        <v>10883</v>
      </c>
      <c r="G1090" s="206" t="s">
        <v>8882</v>
      </c>
      <c r="H1090" s="207">
        <v>3</v>
      </c>
      <c r="I1090" s="208"/>
      <c r="J1090" s="209">
        <f t="shared" si="370"/>
        <v>0</v>
      </c>
      <c r="K1090" s="205" t="s">
        <v>21</v>
      </c>
      <c r="L1090" s="62"/>
      <c r="M1090" s="210" t="s">
        <v>21</v>
      </c>
      <c r="N1090" s="211" t="s">
        <v>45</v>
      </c>
      <c r="O1090" s="43"/>
      <c r="P1090" s="212">
        <f t="shared" si="371"/>
        <v>0</v>
      </c>
      <c r="Q1090" s="212">
        <v>0</v>
      </c>
      <c r="R1090" s="212">
        <f t="shared" si="372"/>
        <v>0</v>
      </c>
      <c r="S1090" s="212">
        <v>0</v>
      </c>
      <c r="T1090" s="213">
        <f t="shared" si="373"/>
        <v>0</v>
      </c>
      <c r="AR1090" s="25" t="s">
        <v>375</v>
      </c>
      <c r="AT1090" s="25" t="s">
        <v>311</v>
      </c>
      <c r="AU1090" s="25" t="s">
        <v>82</v>
      </c>
      <c r="AY1090" s="25" t="s">
        <v>308</v>
      </c>
      <c r="BE1090" s="214">
        <f t="shared" si="374"/>
        <v>0</v>
      </c>
      <c r="BF1090" s="214">
        <f t="shared" si="375"/>
        <v>0</v>
      </c>
      <c r="BG1090" s="214">
        <f t="shared" si="376"/>
        <v>0</v>
      </c>
      <c r="BH1090" s="214">
        <f t="shared" si="377"/>
        <v>0</v>
      </c>
      <c r="BI1090" s="214">
        <f t="shared" si="378"/>
        <v>0</v>
      </c>
      <c r="BJ1090" s="25" t="s">
        <v>82</v>
      </c>
      <c r="BK1090" s="214">
        <f t="shared" si="379"/>
        <v>0</v>
      </c>
      <c r="BL1090" s="25" t="s">
        <v>375</v>
      </c>
      <c r="BM1090" s="25" t="s">
        <v>11277</v>
      </c>
    </row>
    <row r="1091" spans="2:65" s="1" customFormat="1" ht="22.5" customHeight="1">
      <c r="B1091" s="42"/>
      <c r="C1091" s="203" t="s">
        <v>11278</v>
      </c>
      <c r="D1091" s="203" t="s">
        <v>311</v>
      </c>
      <c r="E1091" s="204" t="s">
        <v>10886</v>
      </c>
      <c r="F1091" s="205" t="s">
        <v>10887</v>
      </c>
      <c r="G1091" s="206" t="s">
        <v>8882</v>
      </c>
      <c r="H1091" s="207">
        <v>24</v>
      </c>
      <c r="I1091" s="208"/>
      <c r="J1091" s="209">
        <f t="shared" si="370"/>
        <v>0</v>
      </c>
      <c r="K1091" s="205" t="s">
        <v>21</v>
      </c>
      <c r="L1091" s="62"/>
      <c r="M1091" s="210" t="s">
        <v>21</v>
      </c>
      <c r="N1091" s="211" t="s">
        <v>45</v>
      </c>
      <c r="O1091" s="43"/>
      <c r="P1091" s="212">
        <f t="shared" si="371"/>
        <v>0</v>
      </c>
      <c r="Q1091" s="212">
        <v>0</v>
      </c>
      <c r="R1091" s="212">
        <f t="shared" si="372"/>
        <v>0</v>
      </c>
      <c r="S1091" s="212">
        <v>0</v>
      </c>
      <c r="T1091" s="213">
        <f t="shared" si="373"/>
        <v>0</v>
      </c>
      <c r="AR1091" s="25" t="s">
        <v>375</v>
      </c>
      <c r="AT1091" s="25" t="s">
        <v>311</v>
      </c>
      <c r="AU1091" s="25" t="s">
        <v>82</v>
      </c>
      <c r="AY1091" s="25" t="s">
        <v>308</v>
      </c>
      <c r="BE1091" s="214">
        <f t="shared" si="374"/>
        <v>0</v>
      </c>
      <c r="BF1091" s="214">
        <f t="shared" si="375"/>
        <v>0</v>
      </c>
      <c r="BG1091" s="214">
        <f t="shared" si="376"/>
        <v>0</v>
      </c>
      <c r="BH1091" s="214">
        <f t="shared" si="377"/>
        <v>0</v>
      </c>
      <c r="BI1091" s="214">
        <f t="shared" si="378"/>
        <v>0</v>
      </c>
      <c r="BJ1091" s="25" t="s">
        <v>82</v>
      </c>
      <c r="BK1091" s="214">
        <f t="shared" si="379"/>
        <v>0</v>
      </c>
      <c r="BL1091" s="25" t="s">
        <v>375</v>
      </c>
      <c r="BM1091" s="25" t="s">
        <v>11279</v>
      </c>
    </row>
    <row r="1092" spans="2:65" s="1" customFormat="1" ht="22.5" customHeight="1">
      <c r="B1092" s="42"/>
      <c r="C1092" s="203" t="s">
        <v>10156</v>
      </c>
      <c r="D1092" s="203" t="s">
        <v>311</v>
      </c>
      <c r="E1092" s="204" t="s">
        <v>10889</v>
      </c>
      <c r="F1092" s="205" t="s">
        <v>10890</v>
      </c>
      <c r="G1092" s="206" t="s">
        <v>8882</v>
      </c>
      <c r="H1092" s="207">
        <v>3</v>
      </c>
      <c r="I1092" s="208"/>
      <c r="J1092" s="209">
        <f t="shared" si="370"/>
        <v>0</v>
      </c>
      <c r="K1092" s="205" t="s">
        <v>21</v>
      </c>
      <c r="L1092" s="62"/>
      <c r="M1092" s="210" t="s">
        <v>21</v>
      </c>
      <c r="N1092" s="211" t="s">
        <v>45</v>
      </c>
      <c r="O1092" s="43"/>
      <c r="P1092" s="212">
        <f t="shared" si="371"/>
        <v>0</v>
      </c>
      <c r="Q1092" s="212">
        <v>0</v>
      </c>
      <c r="R1092" s="212">
        <f t="shared" si="372"/>
        <v>0</v>
      </c>
      <c r="S1092" s="212">
        <v>0</v>
      </c>
      <c r="T1092" s="213">
        <f t="shared" si="373"/>
        <v>0</v>
      </c>
      <c r="AR1092" s="25" t="s">
        <v>375</v>
      </c>
      <c r="AT1092" s="25" t="s">
        <v>311</v>
      </c>
      <c r="AU1092" s="25" t="s">
        <v>82</v>
      </c>
      <c r="AY1092" s="25" t="s">
        <v>308</v>
      </c>
      <c r="BE1092" s="214">
        <f t="shared" si="374"/>
        <v>0</v>
      </c>
      <c r="BF1092" s="214">
        <f t="shared" si="375"/>
        <v>0</v>
      </c>
      <c r="BG1092" s="214">
        <f t="shared" si="376"/>
        <v>0</v>
      </c>
      <c r="BH1092" s="214">
        <f t="shared" si="377"/>
        <v>0</v>
      </c>
      <c r="BI1092" s="214">
        <f t="shared" si="378"/>
        <v>0</v>
      </c>
      <c r="BJ1092" s="25" t="s">
        <v>82</v>
      </c>
      <c r="BK1092" s="214">
        <f t="shared" si="379"/>
        <v>0</v>
      </c>
      <c r="BL1092" s="25" t="s">
        <v>375</v>
      </c>
      <c r="BM1092" s="25" t="s">
        <v>11280</v>
      </c>
    </row>
    <row r="1093" spans="2:65" s="11" customFormat="1" ht="37.35" customHeight="1">
      <c r="B1093" s="186"/>
      <c r="C1093" s="187"/>
      <c r="D1093" s="200" t="s">
        <v>73</v>
      </c>
      <c r="E1093" s="296" t="s">
        <v>11281</v>
      </c>
      <c r="F1093" s="296" t="s">
        <v>11282</v>
      </c>
      <c r="G1093" s="187"/>
      <c r="H1093" s="187"/>
      <c r="I1093" s="190"/>
      <c r="J1093" s="297">
        <f>BK1093</f>
        <v>0</v>
      </c>
      <c r="K1093" s="187"/>
      <c r="L1093" s="192"/>
      <c r="M1093" s="193"/>
      <c r="N1093" s="194"/>
      <c r="O1093" s="194"/>
      <c r="P1093" s="195">
        <f>SUM(P1094:P1134)</f>
        <v>0</v>
      </c>
      <c r="Q1093" s="194"/>
      <c r="R1093" s="195">
        <f>SUM(R1094:R1134)</f>
        <v>0</v>
      </c>
      <c r="S1093" s="194"/>
      <c r="T1093" s="196">
        <f>SUM(T1094:T1134)</f>
        <v>0</v>
      </c>
      <c r="AR1093" s="197" t="s">
        <v>84</v>
      </c>
      <c r="AT1093" s="198" t="s">
        <v>73</v>
      </c>
      <c r="AU1093" s="198" t="s">
        <v>74</v>
      </c>
      <c r="AY1093" s="197" t="s">
        <v>308</v>
      </c>
      <c r="BK1093" s="199">
        <f>SUM(BK1094:BK1134)</f>
        <v>0</v>
      </c>
    </row>
    <row r="1094" spans="2:65" s="1" customFormat="1" ht="22.5" customHeight="1">
      <c r="B1094" s="42"/>
      <c r="C1094" s="277" t="s">
        <v>11283</v>
      </c>
      <c r="D1094" s="277" t="s">
        <v>1079</v>
      </c>
      <c r="E1094" s="278" t="s">
        <v>10623</v>
      </c>
      <c r="F1094" s="279" t="s">
        <v>10624</v>
      </c>
      <c r="G1094" s="280" t="s">
        <v>5275</v>
      </c>
      <c r="H1094" s="281">
        <v>5</v>
      </c>
      <c r="I1094" s="282"/>
      <c r="J1094" s="283">
        <f t="shared" ref="J1094:J1134" si="380">ROUND(I1094*H1094,2)</f>
        <v>0</v>
      </c>
      <c r="K1094" s="279" t="s">
        <v>21</v>
      </c>
      <c r="L1094" s="284"/>
      <c r="M1094" s="285" t="s">
        <v>21</v>
      </c>
      <c r="N1094" s="286" t="s">
        <v>45</v>
      </c>
      <c r="O1094" s="43"/>
      <c r="P1094" s="212">
        <f t="shared" ref="P1094:P1134" si="381">O1094*H1094</f>
        <v>0</v>
      </c>
      <c r="Q1094" s="212">
        <v>0</v>
      </c>
      <c r="R1094" s="212">
        <f t="shared" ref="R1094:R1134" si="382">Q1094*H1094</f>
        <v>0</v>
      </c>
      <c r="S1094" s="212">
        <v>0</v>
      </c>
      <c r="T1094" s="213">
        <f t="shared" ref="T1094:T1134" si="383">S1094*H1094</f>
        <v>0</v>
      </c>
      <c r="AR1094" s="25" t="s">
        <v>619</v>
      </c>
      <c r="AT1094" s="25" t="s">
        <v>1079</v>
      </c>
      <c r="AU1094" s="25" t="s">
        <v>82</v>
      </c>
      <c r="AY1094" s="25" t="s">
        <v>308</v>
      </c>
      <c r="BE1094" s="214">
        <f t="shared" ref="BE1094:BE1134" si="384">IF(N1094="základní",J1094,0)</f>
        <v>0</v>
      </c>
      <c r="BF1094" s="214">
        <f t="shared" ref="BF1094:BF1134" si="385">IF(N1094="snížená",J1094,0)</f>
        <v>0</v>
      </c>
      <c r="BG1094" s="214">
        <f t="shared" ref="BG1094:BG1134" si="386">IF(N1094="zákl. přenesená",J1094,0)</f>
        <v>0</v>
      </c>
      <c r="BH1094" s="214">
        <f t="shared" ref="BH1094:BH1134" si="387">IF(N1094="sníž. přenesená",J1094,0)</f>
        <v>0</v>
      </c>
      <c r="BI1094" s="214">
        <f t="shared" ref="BI1094:BI1134" si="388">IF(N1094="nulová",J1094,0)</f>
        <v>0</v>
      </c>
      <c r="BJ1094" s="25" t="s">
        <v>82</v>
      </c>
      <c r="BK1094" s="214">
        <f t="shared" ref="BK1094:BK1134" si="389">ROUND(I1094*H1094,2)</f>
        <v>0</v>
      </c>
      <c r="BL1094" s="25" t="s">
        <v>375</v>
      </c>
      <c r="BM1094" s="25" t="s">
        <v>11284</v>
      </c>
    </row>
    <row r="1095" spans="2:65" s="1" customFormat="1" ht="22.5" customHeight="1">
      <c r="B1095" s="42"/>
      <c r="C1095" s="277" t="s">
        <v>10161</v>
      </c>
      <c r="D1095" s="277" t="s">
        <v>1079</v>
      </c>
      <c r="E1095" s="278" t="s">
        <v>10627</v>
      </c>
      <c r="F1095" s="279" t="s">
        <v>10628</v>
      </c>
      <c r="G1095" s="280" t="s">
        <v>5275</v>
      </c>
      <c r="H1095" s="281">
        <v>53</v>
      </c>
      <c r="I1095" s="282"/>
      <c r="J1095" s="283">
        <f t="shared" si="380"/>
        <v>0</v>
      </c>
      <c r="K1095" s="279" t="s">
        <v>21</v>
      </c>
      <c r="L1095" s="284"/>
      <c r="M1095" s="285" t="s">
        <v>21</v>
      </c>
      <c r="N1095" s="286" t="s">
        <v>45</v>
      </c>
      <c r="O1095" s="43"/>
      <c r="P1095" s="212">
        <f t="shared" si="381"/>
        <v>0</v>
      </c>
      <c r="Q1095" s="212">
        <v>0</v>
      </c>
      <c r="R1095" s="212">
        <f t="shared" si="382"/>
        <v>0</v>
      </c>
      <c r="S1095" s="212">
        <v>0</v>
      </c>
      <c r="T1095" s="213">
        <f t="shared" si="383"/>
        <v>0</v>
      </c>
      <c r="AR1095" s="25" t="s">
        <v>619</v>
      </c>
      <c r="AT1095" s="25" t="s">
        <v>1079</v>
      </c>
      <c r="AU1095" s="25" t="s">
        <v>82</v>
      </c>
      <c r="AY1095" s="25" t="s">
        <v>308</v>
      </c>
      <c r="BE1095" s="214">
        <f t="shared" si="384"/>
        <v>0</v>
      </c>
      <c r="BF1095" s="214">
        <f t="shared" si="385"/>
        <v>0</v>
      </c>
      <c r="BG1095" s="214">
        <f t="shared" si="386"/>
        <v>0</v>
      </c>
      <c r="BH1095" s="214">
        <f t="shared" si="387"/>
        <v>0</v>
      </c>
      <c r="BI1095" s="214">
        <f t="shared" si="388"/>
        <v>0</v>
      </c>
      <c r="BJ1095" s="25" t="s">
        <v>82</v>
      </c>
      <c r="BK1095" s="214">
        <f t="shared" si="389"/>
        <v>0</v>
      </c>
      <c r="BL1095" s="25" t="s">
        <v>375</v>
      </c>
      <c r="BM1095" s="25" t="s">
        <v>11285</v>
      </c>
    </row>
    <row r="1096" spans="2:65" s="1" customFormat="1" ht="22.5" customHeight="1">
      <c r="B1096" s="42"/>
      <c r="C1096" s="277" t="s">
        <v>11286</v>
      </c>
      <c r="D1096" s="277" t="s">
        <v>1079</v>
      </c>
      <c r="E1096" s="278" t="s">
        <v>10898</v>
      </c>
      <c r="F1096" s="279" t="s">
        <v>10899</v>
      </c>
      <c r="G1096" s="280" t="s">
        <v>5275</v>
      </c>
      <c r="H1096" s="281">
        <v>16</v>
      </c>
      <c r="I1096" s="282"/>
      <c r="J1096" s="283">
        <f t="shared" si="380"/>
        <v>0</v>
      </c>
      <c r="K1096" s="279" t="s">
        <v>21</v>
      </c>
      <c r="L1096" s="284"/>
      <c r="M1096" s="285" t="s">
        <v>21</v>
      </c>
      <c r="N1096" s="286" t="s">
        <v>45</v>
      </c>
      <c r="O1096" s="43"/>
      <c r="P1096" s="212">
        <f t="shared" si="381"/>
        <v>0</v>
      </c>
      <c r="Q1096" s="212">
        <v>0</v>
      </c>
      <c r="R1096" s="212">
        <f t="shared" si="382"/>
        <v>0</v>
      </c>
      <c r="S1096" s="212">
        <v>0</v>
      </c>
      <c r="T1096" s="213">
        <f t="shared" si="383"/>
        <v>0</v>
      </c>
      <c r="AR1096" s="25" t="s">
        <v>619</v>
      </c>
      <c r="AT1096" s="25" t="s">
        <v>1079</v>
      </c>
      <c r="AU1096" s="25" t="s">
        <v>82</v>
      </c>
      <c r="AY1096" s="25" t="s">
        <v>308</v>
      </c>
      <c r="BE1096" s="214">
        <f t="shared" si="384"/>
        <v>0</v>
      </c>
      <c r="BF1096" s="214">
        <f t="shared" si="385"/>
        <v>0</v>
      </c>
      <c r="BG1096" s="214">
        <f t="shared" si="386"/>
        <v>0</v>
      </c>
      <c r="BH1096" s="214">
        <f t="shared" si="387"/>
        <v>0</v>
      </c>
      <c r="BI1096" s="214">
        <f t="shared" si="388"/>
        <v>0</v>
      </c>
      <c r="BJ1096" s="25" t="s">
        <v>82</v>
      </c>
      <c r="BK1096" s="214">
        <f t="shared" si="389"/>
        <v>0</v>
      </c>
      <c r="BL1096" s="25" t="s">
        <v>375</v>
      </c>
      <c r="BM1096" s="25" t="s">
        <v>11287</v>
      </c>
    </row>
    <row r="1097" spans="2:65" s="1" customFormat="1" ht="31.5" customHeight="1">
      <c r="B1097" s="42"/>
      <c r="C1097" s="277" t="s">
        <v>10164</v>
      </c>
      <c r="D1097" s="277" t="s">
        <v>1079</v>
      </c>
      <c r="E1097" s="278" t="s">
        <v>10992</v>
      </c>
      <c r="F1097" s="279" t="s">
        <v>10993</v>
      </c>
      <c r="G1097" s="280" t="s">
        <v>5275</v>
      </c>
      <c r="H1097" s="281">
        <v>4</v>
      </c>
      <c r="I1097" s="282"/>
      <c r="J1097" s="283">
        <f t="shared" si="380"/>
        <v>0</v>
      </c>
      <c r="K1097" s="279" t="s">
        <v>21</v>
      </c>
      <c r="L1097" s="284"/>
      <c r="M1097" s="285" t="s">
        <v>21</v>
      </c>
      <c r="N1097" s="286" t="s">
        <v>45</v>
      </c>
      <c r="O1097" s="43"/>
      <c r="P1097" s="212">
        <f t="shared" si="381"/>
        <v>0</v>
      </c>
      <c r="Q1097" s="212">
        <v>0</v>
      </c>
      <c r="R1097" s="212">
        <f t="shared" si="382"/>
        <v>0</v>
      </c>
      <c r="S1097" s="212">
        <v>0</v>
      </c>
      <c r="T1097" s="213">
        <f t="shared" si="383"/>
        <v>0</v>
      </c>
      <c r="AR1097" s="25" t="s">
        <v>619</v>
      </c>
      <c r="AT1097" s="25" t="s">
        <v>1079</v>
      </c>
      <c r="AU1097" s="25" t="s">
        <v>82</v>
      </c>
      <c r="AY1097" s="25" t="s">
        <v>308</v>
      </c>
      <c r="BE1097" s="214">
        <f t="shared" si="384"/>
        <v>0</v>
      </c>
      <c r="BF1097" s="214">
        <f t="shared" si="385"/>
        <v>0</v>
      </c>
      <c r="BG1097" s="214">
        <f t="shared" si="386"/>
        <v>0</v>
      </c>
      <c r="BH1097" s="214">
        <f t="shared" si="387"/>
        <v>0</v>
      </c>
      <c r="BI1097" s="214">
        <f t="shared" si="388"/>
        <v>0</v>
      </c>
      <c r="BJ1097" s="25" t="s">
        <v>82</v>
      </c>
      <c r="BK1097" s="214">
        <f t="shared" si="389"/>
        <v>0</v>
      </c>
      <c r="BL1097" s="25" t="s">
        <v>375</v>
      </c>
      <c r="BM1097" s="25" t="s">
        <v>11288</v>
      </c>
    </row>
    <row r="1098" spans="2:65" s="1" customFormat="1" ht="31.5" customHeight="1">
      <c r="B1098" s="42"/>
      <c r="C1098" s="277" t="s">
        <v>11289</v>
      </c>
      <c r="D1098" s="277" t="s">
        <v>1079</v>
      </c>
      <c r="E1098" s="278" t="s">
        <v>10648</v>
      </c>
      <c r="F1098" s="279" t="s">
        <v>10649</v>
      </c>
      <c r="G1098" s="280" t="s">
        <v>5275</v>
      </c>
      <c r="H1098" s="281">
        <v>1</v>
      </c>
      <c r="I1098" s="282"/>
      <c r="J1098" s="283">
        <f t="shared" si="380"/>
        <v>0</v>
      </c>
      <c r="K1098" s="279" t="s">
        <v>21</v>
      </c>
      <c r="L1098" s="284"/>
      <c r="M1098" s="285" t="s">
        <v>21</v>
      </c>
      <c r="N1098" s="286" t="s">
        <v>45</v>
      </c>
      <c r="O1098" s="43"/>
      <c r="P1098" s="212">
        <f t="shared" si="381"/>
        <v>0</v>
      </c>
      <c r="Q1098" s="212">
        <v>0</v>
      </c>
      <c r="R1098" s="212">
        <f t="shared" si="382"/>
        <v>0</v>
      </c>
      <c r="S1098" s="212">
        <v>0</v>
      </c>
      <c r="T1098" s="213">
        <f t="shared" si="383"/>
        <v>0</v>
      </c>
      <c r="AR1098" s="25" t="s">
        <v>619</v>
      </c>
      <c r="AT1098" s="25" t="s">
        <v>1079</v>
      </c>
      <c r="AU1098" s="25" t="s">
        <v>82</v>
      </c>
      <c r="AY1098" s="25" t="s">
        <v>308</v>
      </c>
      <c r="BE1098" s="214">
        <f t="shared" si="384"/>
        <v>0</v>
      </c>
      <c r="BF1098" s="214">
        <f t="shared" si="385"/>
        <v>0</v>
      </c>
      <c r="BG1098" s="214">
        <f t="shared" si="386"/>
        <v>0</v>
      </c>
      <c r="BH1098" s="214">
        <f t="shared" si="387"/>
        <v>0</v>
      </c>
      <c r="BI1098" s="214">
        <f t="shared" si="388"/>
        <v>0</v>
      </c>
      <c r="BJ1098" s="25" t="s">
        <v>82</v>
      </c>
      <c r="BK1098" s="214">
        <f t="shared" si="389"/>
        <v>0</v>
      </c>
      <c r="BL1098" s="25" t="s">
        <v>375</v>
      </c>
      <c r="BM1098" s="25" t="s">
        <v>11290</v>
      </c>
    </row>
    <row r="1099" spans="2:65" s="1" customFormat="1" ht="44.25" customHeight="1">
      <c r="B1099" s="42"/>
      <c r="C1099" s="277" t="s">
        <v>10167</v>
      </c>
      <c r="D1099" s="277" t="s">
        <v>1079</v>
      </c>
      <c r="E1099" s="278" t="s">
        <v>10901</v>
      </c>
      <c r="F1099" s="279" t="s">
        <v>10902</v>
      </c>
      <c r="G1099" s="280" t="s">
        <v>5275</v>
      </c>
      <c r="H1099" s="281">
        <v>1</v>
      </c>
      <c r="I1099" s="282"/>
      <c r="J1099" s="283">
        <f t="shared" si="380"/>
        <v>0</v>
      </c>
      <c r="K1099" s="279" t="s">
        <v>21</v>
      </c>
      <c r="L1099" s="284"/>
      <c r="M1099" s="285" t="s">
        <v>21</v>
      </c>
      <c r="N1099" s="286" t="s">
        <v>45</v>
      </c>
      <c r="O1099" s="43"/>
      <c r="P1099" s="212">
        <f t="shared" si="381"/>
        <v>0</v>
      </c>
      <c r="Q1099" s="212">
        <v>0</v>
      </c>
      <c r="R1099" s="212">
        <f t="shared" si="382"/>
        <v>0</v>
      </c>
      <c r="S1099" s="212">
        <v>0</v>
      </c>
      <c r="T1099" s="213">
        <f t="shared" si="383"/>
        <v>0</v>
      </c>
      <c r="AR1099" s="25" t="s">
        <v>619</v>
      </c>
      <c r="AT1099" s="25" t="s">
        <v>1079</v>
      </c>
      <c r="AU1099" s="25" t="s">
        <v>82</v>
      </c>
      <c r="AY1099" s="25" t="s">
        <v>308</v>
      </c>
      <c r="BE1099" s="214">
        <f t="shared" si="384"/>
        <v>0</v>
      </c>
      <c r="BF1099" s="214">
        <f t="shared" si="385"/>
        <v>0</v>
      </c>
      <c r="BG1099" s="214">
        <f t="shared" si="386"/>
        <v>0</v>
      </c>
      <c r="BH1099" s="214">
        <f t="shared" si="387"/>
        <v>0</v>
      </c>
      <c r="BI1099" s="214">
        <f t="shared" si="388"/>
        <v>0</v>
      </c>
      <c r="BJ1099" s="25" t="s">
        <v>82</v>
      </c>
      <c r="BK1099" s="214">
        <f t="shared" si="389"/>
        <v>0</v>
      </c>
      <c r="BL1099" s="25" t="s">
        <v>375</v>
      </c>
      <c r="BM1099" s="25" t="s">
        <v>11291</v>
      </c>
    </row>
    <row r="1100" spans="2:65" s="1" customFormat="1" ht="44.25" customHeight="1">
      <c r="B1100" s="42"/>
      <c r="C1100" s="277" t="s">
        <v>11292</v>
      </c>
      <c r="D1100" s="277" t="s">
        <v>1079</v>
      </c>
      <c r="E1100" s="278" t="s">
        <v>10676</v>
      </c>
      <c r="F1100" s="279" t="s">
        <v>10677</v>
      </c>
      <c r="G1100" s="280" t="s">
        <v>5275</v>
      </c>
      <c r="H1100" s="281">
        <v>1</v>
      </c>
      <c r="I1100" s="282"/>
      <c r="J1100" s="283">
        <f t="shared" si="380"/>
        <v>0</v>
      </c>
      <c r="K1100" s="279" t="s">
        <v>21</v>
      </c>
      <c r="L1100" s="284"/>
      <c r="M1100" s="285" t="s">
        <v>21</v>
      </c>
      <c r="N1100" s="286" t="s">
        <v>45</v>
      </c>
      <c r="O1100" s="43"/>
      <c r="P1100" s="212">
        <f t="shared" si="381"/>
        <v>0</v>
      </c>
      <c r="Q1100" s="212">
        <v>0</v>
      </c>
      <c r="R1100" s="212">
        <f t="shared" si="382"/>
        <v>0</v>
      </c>
      <c r="S1100" s="212">
        <v>0</v>
      </c>
      <c r="T1100" s="213">
        <f t="shared" si="383"/>
        <v>0</v>
      </c>
      <c r="AR1100" s="25" t="s">
        <v>619</v>
      </c>
      <c r="AT1100" s="25" t="s">
        <v>1079</v>
      </c>
      <c r="AU1100" s="25" t="s">
        <v>82</v>
      </c>
      <c r="AY1100" s="25" t="s">
        <v>308</v>
      </c>
      <c r="BE1100" s="214">
        <f t="shared" si="384"/>
        <v>0</v>
      </c>
      <c r="BF1100" s="214">
        <f t="shared" si="385"/>
        <v>0</v>
      </c>
      <c r="BG1100" s="214">
        <f t="shared" si="386"/>
        <v>0</v>
      </c>
      <c r="BH1100" s="214">
        <f t="shared" si="387"/>
        <v>0</v>
      </c>
      <c r="BI1100" s="214">
        <f t="shared" si="388"/>
        <v>0</v>
      </c>
      <c r="BJ1100" s="25" t="s">
        <v>82</v>
      </c>
      <c r="BK1100" s="214">
        <f t="shared" si="389"/>
        <v>0</v>
      </c>
      <c r="BL1100" s="25" t="s">
        <v>375</v>
      </c>
      <c r="BM1100" s="25" t="s">
        <v>11293</v>
      </c>
    </row>
    <row r="1101" spans="2:65" s="1" customFormat="1" ht="22.5" customHeight="1">
      <c r="B1101" s="42"/>
      <c r="C1101" s="277" t="s">
        <v>10170</v>
      </c>
      <c r="D1101" s="277" t="s">
        <v>1079</v>
      </c>
      <c r="E1101" s="278" t="s">
        <v>10690</v>
      </c>
      <c r="F1101" s="279" t="s">
        <v>10691</v>
      </c>
      <c r="G1101" s="280" t="s">
        <v>5275</v>
      </c>
      <c r="H1101" s="281">
        <v>3</v>
      </c>
      <c r="I1101" s="282"/>
      <c r="J1101" s="283">
        <f t="shared" si="380"/>
        <v>0</v>
      </c>
      <c r="K1101" s="279" t="s">
        <v>21</v>
      </c>
      <c r="L1101" s="284"/>
      <c r="M1101" s="285" t="s">
        <v>21</v>
      </c>
      <c r="N1101" s="286" t="s">
        <v>45</v>
      </c>
      <c r="O1101" s="43"/>
      <c r="P1101" s="212">
        <f t="shared" si="381"/>
        <v>0</v>
      </c>
      <c r="Q1101" s="212">
        <v>0</v>
      </c>
      <c r="R1101" s="212">
        <f t="shared" si="382"/>
        <v>0</v>
      </c>
      <c r="S1101" s="212">
        <v>0</v>
      </c>
      <c r="T1101" s="213">
        <f t="shared" si="383"/>
        <v>0</v>
      </c>
      <c r="AR1101" s="25" t="s">
        <v>619</v>
      </c>
      <c r="AT1101" s="25" t="s">
        <v>1079</v>
      </c>
      <c r="AU1101" s="25" t="s">
        <v>82</v>
      </c>
      <c r="AY1101" s="25" t="s">
        <v>308</v>
      </c>
      <c r="BE1101" s="214">
        <f t="shared" si="384"/>
        <v>0</v>
      </c>
      <c r="BF1101" s="214">
        <f t="shared" si="385"/>
        <v>0</v>
      </c>
      <c r="BG1101" s="214">
        <f t="shared" si="386"/>
        <v>0</v>
      </c>
      <c r="BH1101" s="214">
        <f t="shared" si="387"/>
        <v>0</v>
      </c>
      <c r="BI1101" s="214">
        <f t="shared" si="388"/>
        <v>0</v>
      </c>
      <c r="BJ1101" s="25" t="s">
        <v>82</v>
      </c>
      <c r="BK1101" s="214">
        <f t="shared" si="389"/>
        <v>0</v>
      </c>
      <c r="BL1101" s="25" t="s">
        <v>375</v>
      </c>
      <c r="BM1101" s="25" t="s">
        <v>11294</v>
      </c>
    </row>
    <row r="1102" spans="2:65" s="1" customFormat="1" ht="22.5" customHeight="1">
      <c r="B1102" s="42"/>
      <c r="C1102" s="277" t="s">
        <v>11295</v>
      </c>
      <c r="D1102" s="277" t="s">
        <v>1079</v>
      </c>
      <c r="E1102" s="278" t="s">
        <v>11296</v>
      </c>
      <c r="F1102" s="279" t="s">
        <v>11297</v>
      </c>
      <c r="G1102" s="280" t="s">
        <v>5275</v>
      </c>
      <c r="H1102" s="281">
        <v>1</v>
      </c>
      <c r="I1102" s="282"/>
      <c r="J1102" s="283">
        <f t="shared" si="380"/>
        <v>0</v>
      </c>
      <c r="K1102" s="279" t="s">
        <v>21</v>
      </c>
      <c r="L1102" s="284"/>
      <c r="M1102" s="285" t="s">
        <v>21</v>
      </c>
      <c r="N1102" s="286" t="s">
        <v>45</v>
      </c>
      <c r="O1102" s="43"/>
      <c r="P1102" s="212">
        <f t="shared" si="381"/>
        <v>0</v>
      </c>
      <c r="Q1102" s="212">
        <v>0</v>
      </c>
      <c r="R1102" s="212">
        <f t="shared" si="382"/>
        <v>0</v>
      </c>
      <c r="S1102" s="212">
        <v>0</v>
      </c>
      <c r="T1102" s="213">
        <f t="shared" si="383"/>
        <v>0</v>
      </c>
      <c r="AR1102" s="25" t="s">
        <v>619</v>
      </c>
      <c r="AT1102" s="25" t="s">
        <v>1079</v>
      </c>
      <c r="AU1102" s="25" t="s">
        <v>82</v>
      </c>
      <c r="AY1102" s="25" t="s">
        <v>308</v>
      </c>
      <c r="BE1102" s="214">
        <f t="shared" si="384"/>
        <v>0</v>
      </c>
      <c r="BF1102" s="214">
        <f t="shared" si="385"/>
        <v>0</v>
      </c>
      <c r="BG1102" s="214">
        <f t="shared" si="386"/>
        <v>0</v>
      </c>
      <c r="BH1102" s="214">
        <f t="shared" si="387"/>
        <v>0</v>
      </c>
      <c r="BI1102" s="214">
        <f t="shared" si="388"/>
        <v>0</v>
      </c>
      <c r="BJ1102" s="25" t="s">
        <v>82</v>
      </c>
      <c r="BK1102" s="214">
        <f t="shared" si="389"/>
        <v>0</v>
      </c>
      <c r="BL1102" s="25" t="s">
        <v>375</v>
      </c>
      <c r="BM1102" s="25" t="s">
        <v>11298</v>
      </c>
    </row>
    <row r="1103" spans="2:65" s="1" customFormat="1" ht="31.5" customHeight="1">
      <c r="B1103" s="42"/>
      <c r="C1103" s="277" t="s">
        <v>10173</v>
      </c>
      <c r="D1103" s="277" t="s">
        <v>1079</v>
      </c>
      <c r="E1103" s="278" t="s">
        <v>10908</v>
      </c>
      <c r="F1103" s="279" t="s">
        <v>10909</v>
      </c>
      <c r="G1103" s="280" t="s">
        <v>5275</v>
      </c>
      <c r="H1103" s="281">
        <v>3</v>
      </c>
      <c r="I1103" s="282"/>
      <c r="J1103" s="283">
        <f t="shared" si="380"/>
        <v>0</v>
      </c>
      <c r="K1103" s="279" t="s">
        <v>21</v>
      </c>
      <c r="L1103" s="284"/>
      <c r="M1103" s="285" t="s">
        <v>21</v>
      </c>
      <c r="N1103" s="286" t="s">
        <v>45</v>
      </c>
      <c r="O1103" s="43"/>
      <c r="P1103" s="212">
        <f t="shared" si="381"/>
        <v>0</v>
      </c>
      <c r="Q1103" s="212">
        <v>0</v>
      </c>
      <c r="R1103" s="212">
        <f t="shared" si="382"/>
        <v>0</v>
      </c>
      <c r="S1103" s="212">
        <v>0</v>
      </c>
      <c r="T1103" s="213">
        <f t="shared" si="383"/>
        <v>0</v>
      </c>
      <c r="AR1103" s="25" t="s">
        <v>619</v>
      </c>
      <c r="AT1103" s="25" t="s">
        <v>1079</v>
      </c>
      <c r="AU1103" s="25" t="s">
        <v>82</v>
      </c>
      <c r="AY1103" s="25" t="s">
        <v>308</v>
      </c>
      <c r="BE1103" s="214">
        <f t="shared" si="384"/>
        <v>0</v>
      </c>
      <c r="BF1103" s="214">
        <f t="shared" si="385"/>
        <v>0</v>
      </c>
      <c r="BG1103" s="214">
        <f t="shared" si="386"/>
        <v>0</v>
      </c>
      <c r="BH1103" s="214">
        <f t="shared" si="387"/>
        <v>0</v>
      </c>
      <c r="BI1103" s="214">
        <f t="shared" si="388"/>
        <v>0</v>
      </c>
      <c r="BJ1103" s="25" t="s">
        <v>82</v>
      </c>
      <c r="BK1103" s="214">
        <f t="shared" si="389"/>
        <v>0</v>
      </c>
      <c r="BL1103" s="25" t="s">
        <v>375</v>
      </c>
      <c r="BM1103" s="25" t="s">
        <v>11299</v>
      </c>
    </row>
    <row r="1104" spans="2:65" s="1" customFormat="1" ht="31.5" customHeight="1">
      <c r="B1104" s="42"/>
      <c r="C1104" s="277" t="s">
        <v>11300</v>
      </c>
      <c r="D1104" s="277" t="s">
        <v>1079</v>
      </c>
      <c r="E1104" s="278" t="s">
        <v>10725</v>
      </c>
      <c r="F1104" s="279" t="s">
        <v>10726</v>
      </c>
      <c r="G1104" s="280" t="s">
        <v>5275</v>
      </c>
      <c r="H1104" s="281">
        <v>2</v>
      </c>
      <c r="I1104" s="282"/>
      <c r="J1104" s="283">
        <f t="shared" si="380"/>
        <v>0</v>
      </c>
      <c r="K1104" s="279" t="s">
        <v>21</v>
      </c>
      <c r="L1104" s="284"/>
      <c r="M1104" s="285" t="s">
        <v>21</v>
      </c>
      <c r="N1104" s="286" t="s">
        <v>45</v>
      </c>
      <c r="O1104" s="43"/>
      <c r="P1104" s="212">
        <f t="shared" si="381"/>
        <v>0</v>
      </c>
      <c r="Q1104" s="212">
        <v>0</v>
      </c>
      <c r="R1104" s="212">
        <f t="shared" si="382"/>
        <v>0</v>
      </c>
      <c r="S1104" s="212">
        <v>0</v>
      </c>
      <c r="T1104" s="213">
        <f t="shared" si="383"/>
        <v>0</v>
      </c>
      <c r="AR1104" s="25" t="s">
        <v>619</v>
      </c>
      <c r="AT1104" s="25" t="s">
        <v>1079</v>
      </c>
      <c r="AU1104" s="25" t="s">
        <v>82</v>
      </c>
      <c r="AY1104" s="25" t="s">
        <v>308</v>
      </c>
      <c r="BE1104" s="214">
        <f t="shared" si="384"/>
        <v>0</v>
      </c>
      <c r="BF1104" s="214">
        <f t="shared" si="385"/>
        <v>0</v>
      </c>
      <c r="BG1104" s="214">
        <f t="shared" si="386"/>
        <v>0</v>
      </c>
      <c r="BH1104" s="214">
        <f t="shared" si="387"/>
        <v>0</v>
      </c>
      <c r="BI1104" s="214">
        <f t="shared" si="388"/>
        <v>0</v>
      </c>
      <c r="BJ1104" s="25" t="s">
        <v>82</v>
      </c>
      <c r="BK1104" s="214">
        <f t="shared" si="389"/>
        <v>0</v>
      </c>
      <c r="BL1104" s="25" t="s">
        <v>375</v>
      </c>
      <c r="BM1104" s="25" t="s">
        <v>11301</v>
      </c>
    </row>
    <row r="1105" spans="2:65" s="1" customFormat="1" ht="31.5" customHeight="1">
      <c r="B1105" s="42"/>
      <c r="C1105" s="277" t="s">
        <v>10174</v>
      </c>
      <c r="D1105" s="277" t="s">
        <v>1079</v>
      </c>
      <c r="E1105" s="278" t="s">
        <v>10728</v>
      </c>
      <c r="F1105" s="279" t="s">
        <v>10729</v>
      </c>
      <c r="G1105" s="280" t="s">
        <v>5275</v>
      </c>
      <c r="H1105" s="281">
        <v>1</v>
      </c>
      <c r="I1105" s="282"/>
      <c r="J1105" s="283">
        <f t="shared" si="380"/>
        <v>0</v>
      </c>
      <c r="K1105" s="279" t="s">
        <v>21</v>
      </c>
      <c r="L1105" s="284"/>
      <c r="M1105" s="285" t="s">
        <v>21</v>
      </c>
      <c r="N1105" s="286" t="s">
        <v>45</v>
      </c>
      <c r="O1105" s="43"/>
      <c r="P1105" s="212">
        <f t="shared" si="381"/>
        <v>0</v>
      </c>
      <c r="Q1105" s="212">
        <v>0</v>
      </c>
      <c r="R1105" s="212">
        <f t="shared" si="382"/>
        <v>0</v>
      </c>
      <c r="S1105" s="212">
        <v>0</v>
      </c>
      <c r="T1105" s="213">
        <f t="shared" si="383"/>
        <v>0</v>
      </c>
      <c r="AR1105" s="25" t="s">
        <v>619</v>
      </c>
      <c r="AT1105" s="25" t="s">
        <v>1079</v>
      </c>
      <c r="AU1105" s="25" t="s">
        <v>82</v>
      </c>
      <c r="AY1105" s="25" t="s">
        <v>308</v>
      </c>
      <c r="BE1105" s="214">
        <f t="shared" si="384"/>
        <v>0</v>
      </c>
      <c r="BF1105" s="214">
        <f t="shared" si="385"/>
        <v>0</v>
      </c>
      <c r="BG1105" s="214">
        <f t="shared" si="386"/>
        <v>0</v>
      </c>
      <c r="BH1105" s="214">
        <f t="shared" si="387"/>
        <v>0</v>
      </c>
      <c r="BI1105" s="214">
        <f t="shared" si="388"/>
        <v>0</v>
      </c>
      <c r="BJ1105" s="25" t="s">
        <v>82</v>
      </c>
      <c r="BK1105" s="214">
        <f t="shared" si="389"/>
        <v>0</v>
      </c>
      <c r="BL1105" s="25" t="s">
        <v>375</v>
      </c>
      <c r="BM1105" s="25" t="s">
        <v>11302</v>
      </c>
    </row>
    <row r="1106" spans="2:65" s="1" customFormat="1" ht="31.5" customHeight="1">
      <c r="B1106" s="42"/>
      <c r="C1106" s="277" t="s">
        <v>11303</v>
      </c>
      <c r="D1106" s="277" t="s">
        <v>1079</v>
      </c>
      <c r="E1106" s="278" t="s">
        <v>10732</v>
      </c>
      <c r="F1106" s="279" t="s">
        <v>10733</v>
      </c>
      <c r="G1106" s="280" t="s">
        <v>5275</v>
      </c>
      <c r="H1106" s="281">
        <v>16</v>
      </c>
      <c r="I1106" s="282"/>
      <c r="J1106" s="283">
        <f t="shared" si="380"/>
        <v>0</v>
      </c>
      <c r="K1106" s="279" t="s">
        <v>21</v>
      </c>
      <c r="L1106" s="284"/>
      <c r="M1106" s="285" t="s">
        <v>21</v>
      </c>
      <c r="N1106" s="286" t="s">
        <v>45</v>
      </c>
      <c r="O1106" s="43"/>
      <c r="P1106" s="212">
        <f t="shared" si="381"/>
        <v>0</v>
      </c>
      <c r="Q1106" s="212">
        <v>0</v>
      </c>
      <c r="R1106" s="212">
        <f t="shared" si="382"/>
        <v>0</v>
      </c>
      <c r="S1106" s="212">
        <v>0</v>
      </c>
      <c r="T1106" s="213">
        <f t="shared" si="383"/>
        <v>0</v>
      </c>
      <c r="AR1106" s="25" t="s">
        <v>619</v>
      </c>
      <c r="AT1106" s="25" t="s">
        <v>1079</v>
      </c>
      <c r="AU1106" s="25" t="s">
        <v>82</v>
      </c>
      <c r="AY1106" s="25" t="s">
        <v>308</v>
      </c>
      <c r="BE1106" s="214">
        <f t="shared" si="384"/>
        <v>0</v>
      </c>
      <c r="BF1106" s="214">
        <f t="shared" si="385"/>
        <v>0</v>
      </c>
      <c r="BG1106" s="214">
        <f t="shared" si="386"/>
        <v>0</v>
      </c>
      <c r="BH1106" s="214">
        <f t="shared" si="387"/>
        <v>0</v>
      </c>
      <c r="BI1106" s="214">
        <f t="shared" si="388"/>
        <v>0</v>
      </c>
      <c r="BJ1106" s="25" t="s">
        <v>82</v>
      </c>
      <c r="BK1106" s="214">
        <f t="shared" si="389"/>
        <v>0</v>
      </c>
      <c r="BL1106" s="25" t="s">
        <v>375</v>
      </c>
      <c r="BM1106" s="25" t="s">
        <v>11304</v>
      </c>
    </row>
    <row r="1107" spans="2:65" s="1" customFormat="1" ht="44.25" customHeight="1">
      <c r="B1107" s="42"/>
      <c r="C1107" s="277" t="s">
        <v>10177</v>
      </c>
      <c r="D1107" s="277" t="s">
        <v>1079</v>
      </c>
      <c r="E1107" s="278" t="s">
        <v>10735</v>
      </c>
      <c r="F1107" s="279" t="s">
        <v>10736</v>
      </c>
      <c r="G1107" s="280" t="s">
        <v>5275</v>
      </c>
      <c r="H1107" s="281">
        <v>2</v>
      </c>
      <c r="I1107" s="282"/>
      <c r="J1107" s="283">
        <f t="shared" si="380"/>
        <v>0</v>
      </c>
      <c r="K1107" s="279" t="s">
        <v>21</v>
      </c>
      <c r="L1107" s="284"/>
      <c r="M1107" s="285" t="s">
        <v>21</v>
      </c>
      <c r="N1107" s="286" t="s">
        <v>45</v>
      </c>
      <c r="O1107" s="43"/>
      <c r="P1107" s="212">
        <f t="shared" si="381"/>
        <v>0</v>
      </c>
      <c r="Q1107" s="212">
        <v>0</v>
      </c>
      <c r="R1107" s="212">
        <f t="shared" si="382"/>
        <v>0</v>
      </c>
      <c r="S1107" s="212">
        <v>0</v>
      </c>
      <c r="T1107" s="213">
        <f t="shared" si="383"/>
        <v>0</v>
      </c>
      <c r="AR1107" s="25" t="s">
        <v>619</v>
      </c>
      <c r="AT1107" s="25" t="s">
        <v>1079</v>
      </c>
      <c r="AU1107" s="25" t="s">
        <v>82</v>
      </c>
      <c r="AY1107" s="25" t="s">
        <v>308</v>
      </c>
      <c r="BE1107" s="214">
        <f t="shared" si="384"/>
        <v>0</v>
      </c>
      <c r="BF1107" s="214">
        <f t="shared" si="385"/>
        <v>0</v>
      </c>
      <c r="BG1107" s="214">
        <f t="shared" si="386"/>
        <v>0</v>
      </c>
      <c r="BH1107" s="214">
        <f t="shared" si="387"/>
        <v>0</v>
      </c>
      <c r="BI1107" s="214">
        <f t="shared" si="388"/>
        <v>0</v>
      </c>
      <c r="BJ1107" s="25" t="s">
        <v>82</v>
      </c>
      <c r="BK1107" s="214">
        <f t="shared" si="389"/>
        <v>0</v>
      </c>
      <c r="BL1107" s="25" t="s">
        <v>375</v>
      </c>
      <c r="BM1107" s="25" t="s">
        <v>11305</v>
      </c>
    </row>
    <row r="1108" spans="2:65" s="1" customFormat="1" ht="31.5" customHeight="1">
      <c r="B1108" s="42"/>
      <c r="C1108" s="277" t="s">
        <v>11306</v>
      </c>
      <c r="D1108" s="277" t="s">
        <v>1079</v>
      </c>
      <c r="E1108" s="278" t="s">
        <v>10918</v>
      </c>
      <c r="F1108" s="279" t="s">
        <v>10919</v>
      </c>
      <c r="G1108" s="280" t="s">
        <v>5275</v>
      </c>
      <c r="H1108" s="281">
        <v>2</v>
      </c>
      <c r="I1108" s="282"/>
      <c r="J1108" s="283">
        <f t="shared" si="380"/>
        <v>0</v>
      </c>
      <c r="K1108" s="279" t="s">
        <v>21</v>
      </c>
      <c r="L1108" s="284"/>
      <c r="M1108" s="285" t="s">
        <v>21</v>
      </c>
      <c r="N1108" s="286" t="s">
        <v>45</v>
      </c>
      <c r="O1108" s="43"/>
      <c r="P1108" s="212">
        <f t="shared" si="381"/>
        <v>0</v>
      </c>
      <c r="Q1108" s="212">
        <v>0</v>
      </c>
      <c r="R1108" s="212">
        <f t="shared" si="382"/>
        <v>0</v>
      </c>
      <c r="S1108" s="212">
        <v>0</v>
      </c>
      <c r="T1108" s="213">
        <f t="shared" si="383"/>
        <v>0</v>
      </c>
      <c r="AR1108" s="25" t="s">
        <v>619</v>
      </c>
      <c r="AT1108" s="25" t="s">
        <v>1079</v>
      </c>
      <c r="AU1108" s="25" t="s">
        <v>82</v>
      </c>
      <c r="AY1108" s="25" t="s">
        <v>308</v>
      </c>
      <c r="BE1108" s="214">
        <f t="shared" si="384"/>
        <v>0</v>
      </c>
      <c r="BF1108" s="214">
        <f t="shared" si="385"/>
        <v>0</v>
      </c>
      <c r="BG1108" s="214">
        <f t="shared" si="386"/>
        <v>0</v>
      </c>
      <c r="BH1108" s="214">
        <f t="shared" si="387"/>
        <v>0</v>
      </c>
      <c r="BI1108" s="214">
        <f t="shared" si="388"/>
        <v>0</v>
      </c>
      <c r="BJ1108" s="25" t="s">
        <v>82</v>
      </c>
      <c r="BK1108" s="214">
        <f t="shared" si="389"/>
        <v>0</v>
      </c>
      <c r="BL1108" s="25" t="s">
        <v>375</v>
      </c>
      <c r="BM1108" s="25" t="s">
        <v>11307</v>
      </c>
    </row>
    <row r="1109" spans="2:65" s="1" customFormat="1" ht="31.5" customHeight="1">
      <c r="B1109" s="42"/>
      <c r="C1109" s="277" t="s">
        <v>10181</v>
      </c>
      <c r="D1109" s="277" t="s">
        <v>1079</v>
      </c>
      <c r="E1109" s="278" t="s">
        <v>10742</v>
      </c>
      <c r="F1109" s="279" t="s">
        <v>10743</v>
      </c>
      <c r="G1109" s="280" t="s">
        <v>5275</v>
      </c>
      <c r="H1109" s="281">
        <v>6</v>
      </c>
      <c r="I1109" s="282"/>
      <c r="J1109" s="283">
        <f t="shared" si="380"/>
        <v>0</v>
      </c>
      <c r="K1109" s="279" t="s">
        <v>21</v>
      </c>
      <c r="L1109" s="284"/>
      <c r="M1109" s="285" t="s">
        <v>21</v>
      </c>
      <c r="N1109" s="286" t="s">
        <v>45</v>
      </c>
      <c r="O1109" s="43"/>
      <c r="P1109" s="212">
        <f t="shared" si="381"/>
        <v>0</v>
      </c>
      <c r="Q1109" s="212">
        <v>0</v>
      </c>
      <c r="R1109" s="212">
        <f t="shared" si="382"/>
        <v>0</v>
      </c>
      <c r="S1109" s="212">
        <v>0</v>
      </c>
      <c r="T1109" s="213">
        <f t="shared" si="383"/>
        <v>0</v>
      </c>
      <c r="AR1109" s="25" t="s">
        <v>619</v>
      </c>
      <c r="AT1109" s="25" t="s">
        <v>1079</v>
      </c>
      <c r="AU1109" s="25" t="s">
        <v>82</v>
      </c>
      <c r="AY1109" s="25" t="s">
        <v>308</v>
      </c>
      <c r="BE1109" s="214">
        <f t="shared" si="384"/>
        <v>0</v>
      </c>
      <c r="BF1109" s="214">
        <f t="shared" si="385"/>
        <v>0</v>
      </c>
      <c r="BG1109" s="214">
        <f t="shared" si="386"/>
        <v>0</v>
      </c>
      <c r="BH1109" s="214">
        <f t="shared" si="387"/>
        <v>0</v>
      </c>
      <c r="BI1109" s="214">
        <f t="shared" si="388"/>
        <v>0</v>
      </c>
      <c r="BJ1109" s="25" t="s">
        <v>82</v>
      </c>
      <c r="BK1109" s="214">
        <f t="shared" si="389"/>
        <v>0</v>
      </c>
      <c r="BL1109" s="25" t="s">
        <v>375</v>
      </c>
      <c r="BM1109" s="25" t="s">
        <v>11308</v>
      </c>
    </row>
    <row r="1110" spans="2:65" s="1" customFormat="1" ht="44.25" customHeight="1">
      <c r="B1110" s="42"/>
      <c r="C1110" s="277" t="s">
        <v>11309</v>
      </c>
      <c r="D1110" s="277" t="s">
        <v>1079</v>
      </c>
      <c r="E1110" s="278" t="s">
        <v>10746</v>
      </c>
      <c r="F1110" s="279" t="s">
        <v>10747</v>
      </c>
      <c r="G1110" s="280" t="s">
        <v>5275</v>
      </c>
      <c r="H1110" s="281">
        <v>1</v>
      </c>
      <c r="I1110" s="282"/>
      <c r="J1110" s="283">
        <f t="shared" si="380"/>
        <v>0</v>
      </c>
      <c r="K1110" s="279" t="s">
        <v>21</v>
      </c>
      <c r="L1110" s="284"/>
      <c r="M1110" s="285" t="s">
        <v>21</v>
      </c>
      <c r="N1110" s="286" t="s">
        <v>45</v>
      </c>
      <c r="O1110" s="43"/>
      <c r="P1110" s="212">
        <f t="shared" si="381"/>
        <v>0</v>
      </c>
      <c r="Q1110" s="212">
        <v>0</v>
      </c>
      <c r="R1110" s="212">
        <f t="shared" si="382"/>
        <v>0</v>
      </c>
      <c r="S1110" s="212">
        <v>0</v>
      </c>
      <c r="T1110" s="213">
        <f t="shared" si="383"/>
        <v>0</v>
      </c>
      <c r="AR1110" s="25" t="s">
        <v>619</v>
      </c>
      <c r="AT1110" s="25" t="s">
        <v>1079</v>
      </c>
      <c r="AU1110" s="25" t="s">
        <v>82</v>
      </c>
      <c r="AY1110" s="25" t="s">
        <v>308</v>
      </c>
      <c r="BE1110" s="214">
        <f t="shared" si="384"/>
        <v>0</v>
      </c>
      <c r="BF1110" s="214">
        <f t="shared" si="385"/>
        <v>0</v>
      </c>
      <c r="BG1110" s="214">
        <f t="shared" si="386"/>
        <v>0</v>
      </c>
      <c r="BH1110" s="214">
        <f t="shared" si="387"/>
        <v>0</v>
      </c>
      <c r="BI1110" s="214">
        <f t="shared" si="388"/>
        <v>0</v>
      </c>
      <c r="BJ1110" s="25" t="s">
        <v>82</v>
      </c>
      <c r="BK1110" s="214">
        <f t="shared" si="389"/>
        <v>0</v>
      </c>
      <c r="BL1110" s="25" t="s">
        <v>375</v>
      </c>
      <c r="BM1110" s="25" t="s">
        <v>11310</v>
      </c>
    </row>
    <row r="1111" spans="2:65" s="1" customFormat="1" ht="31.5" customHeight="1">
      <c r="B1111" s="42"/>
      <c r="C1111" s="277" t="s">
        <v>10183</v>
      </c>
      <c r="D1111" s="277" t="s">
        <v>1079</v>
      </c>
      <c r="E1111" s="278" t="s">
        <v>10928</v>
      </c>
      <c r="F1111" s="279" t="s">
        <v>10929</v>
      </c>
      <c r="G1111" s="280" t="s">
        <v>5275</v>
      </c>
      <c r="H1111" s="281">
        <v>3</v>
      </c>
      <c r="I1111" s="282"/>
      <c r="J1111" s="283">
        <f t="shared" si="380"/>
        <v>0</v>
      </c>
      <c r="K1111" s="279" t="s">
        <v>21</v>
      </c>
      <c r="L1111" s="284"/>
      <c r="M1111" s="285" t="s">
        <v>21</v>
      </c>
      <c r="N1111" s="286" t="s">
        <v>45</v>
      </c>
      <c r="O1111" s="43"/>
      <c r="P1111" s="212">
        <f t="shared" si="381"/>
        <v>0</v>
      </c>
      <c r="Q1111" s="212">
        <v>0</v>
      </c>
      <c r="R1111" s="212">
        <f t="shared" si="382"/>
        <v>0</v>
      </c>
      <c r="S1111" s="212">
        <v>0</v>
      </c>
      <c r="T1111" s="213">
        <f t="shared" si="383"/>
        <v>0</v>
      </c>
      <c r="AR1111" s="25" t="s">
        <v>619</v>
      </c>
      <c r="AT1111" s="25" t="s">
        <v>1079</v>
      </c>
      <c r="AU1111" s="25" t="s">
        <v>82</v>
      </c>
      <c r="AY1111" s="25" t="s">
        <v>308</v>
      </c>
      <c r="BE1111" s="214">
        <f t="shared" si="384"/>
        <v>0</v>
      </c>
      <c r="BF1111" s="214">
        <f t="shared" si="385"/>
        <v>0</v>
      </c>
      <c r="BG1111" s="214">
        <f t="shared" si="386"/>
        <v>0</v>
      </c>
      <c r="BH1111" s="214">
        <f t="shared" si="387"/>
        <v>0</v>
      </c>
      <c r="BI1111" s="214">
        <f t="shared" si="388"/>
        <v>0</v>
      </c>
      <c r="BJ1111" s="25" t="s">
        <v>82</v>
      </c>
      <c r="BK1111" s="214">
        <f t="shared" si="389"/>
        <v>0</v>
      </c>
      <c r="BL1111" s="25" t="s">
        <v>375</v>
      </c>
      <c r="BM1111" s="25" t="s">
        <v>11311</v>
      </c>
    </row>
    <row r="1112" spans="2:65" s="1" customFormat="1" ht="22.5" customHeight="1">
      <c r="B1112" s="42"/>
      <c r="C1112" s="277" t="s">
        <v>11312</v>
      </c>
      <c r="D1112" s="277" t="s">
        <v>1079</v>
      </c>
      <c r="E1112" s="278" t="s">
        <v>10749</v>
      </c>
      <c r="F1112" s="279" t="s">
        <v>10750</v>
      </c>
      <c r="G1112" s="280" t="s">
        <v>5275</v>
      </c>
      <c r="H1112" s="281">
        <v>3</v>
      </c>
      <c r="I1112" s="282"/>
      <c r="J1112" s="283">
        <f t="shared" si="380"/>
        <v>0</v>
      </c>
      <c r="K1112" s="279" t="s">
        <v>21</v>
      </c>
      <c r="L1112" s="284"/>
      <c r="M1112" s="285" t="s">
        <v>21</v>
      </c>
      <c r="N1112" s="286" t="s">
        <v>45</v>
      </c>
      <c r="O1112" s="43"/>
      <c r="P1112" s="212">
        <f t="shared" si="381"/>
        <v>0</v>
      </c>
      <c r="Q1112" s="212">
        <v>0</v>
      </c>
      <c r="R1112" s="212">
        <f t="shared" si="382"/>
        <v>0</v>
      </c>
      <c r="S1112" s="212">
        <v>0</v>
      </c>
      <c r="T1112" s="213">
        <f t="shared" si="383"/>
        <v>0</v>
      </c>
      <c r="AR1112" s="25" t="s">
        <v>619</v>
      </c>
      <c r="AT1112" s="25" t="s">
        <v>1079</v>
      </c>
      <c r="AU1112" s="25" t="s">
        <v>82</v>
      </c>
      <c r="AY1112" s="25" t="s">
        <v>308</v>
      </c>
      <c r="BE1112" s="214">
        <f t="shared" si="384"/>
        <v>0</v>
      </c>
      <c r="BF1112" s="214">
        <f t="shared" si="385"/>
        <v>0</v>
      </c>
      <c r="BG1112" s="214">
        <f t="shared" si="386"/>
        <v>0</v>
      </c>
      <c r="BH1112" s="214">
        <f t="shared" si="387"/>
        <v>0</v>
      </c>
      <c r="BI1112" s="214">
        <f t="shared" si="388"/>
        <v>0</v>
      </c>
      <c r="BJ1112" s="25" t="s">
        <v>82</v>
      </c>
      <c r="BK1112" s="214">
        <f t="shared" si="389"/>
        <v>0</v>
      </c>
      <c r="BL1112" s="25" t="s">
        <v>375</v>
      </c>
      <c r="BM1112" s="25" t="s">
        <v>11313</v>
      </c>
    </row>
    <row r="1113" spans="2:65" s="1" customFormat="1" ht="22.5" customHeight="1">
      <c r="B1113" s="42"/>
      <c r="C1113" s="277" t="s">
        <v>10185</v>
      </c>
      <c r="D1113" s="277" t="s">
        <v>1079</v>
      </c>
      <c r="E1113" s="278" t="s">
        <v>10753</v>
      </c>
      <c r="F1113" s="279" t="s">
        <v>10754</v>
      </c>
      <c r="G1113" s="280" t="s">
        <v>5275</v>
      </c>
      <c r="H1113" s="281">
        <v>300</v>
      </c>
      <c r="I1113" s="282"/>
      <c r="J1113" s="283">
        <f t="shared" si="380"/>
        <v>0</v>
      </c>
      <c r="K1113" s="279" t="s">
        <v>21</v>
      </c>
      <c r="L1113" s="284"/>
      <c r="M1113" s="285" t="s">
        <v>21</v>
      </c>
      <c r="N1113" s="286" t="s">
        <v>45</v>
      </c>
      <c r="O1113" s="43"/>
      <c r="P1113" s="212">
        <f t="shared" si="381"/>
        <v>0</v>
      </c>
      <c r="Q1113" s="212">
        <v>0</v>
      </c>
      <c r="R1113" s="212">
        <f t="shared" si="382"/>
        <v>0</v>
      </c>
      <c r="S1113" s="212">
        <v>0</v>
      </c>
      <c r="T1113" s="213">
        <f t="shared" si="383"/>
        <v>0</v>
      </c>
      <c r="AR1113" s="25" t="s">
        <v>619</v>
      </c>
      <c r="AT1113" s="25" t="s">
        <v>1079</v>
      </c>
      <c r="AU1113" s="25" t="s">
        <v>82</v>
      </c>
      <c r="AY1113" s="25" t="s">
        <v>308</v>
      </c>
      <c r="BE1113" s="214">
        <f t="shared" si="384"/>
        <v>0</v>
      </c>
      <c r="BF1113" s="214">
        <f t="shared" si="385"/>
        <v>0</v>
      </c>
      <c r="BG1113" s="214">
        <f t="shared" si="386"/>
        <v>0</v>
      </c>
      <c r="BH1113" s="214">
        <f t="shared" si="387"/>
        <v>0</v>
      </c>
      <c r="BI1113" s="214">
        <f t="shared" si="388"/>
        <v>0</v>
      </c>
      <c r="BJ1113" s="25" t="s">
        <v>82</v>
      </c>
      <c r="BK1113" s="214">
        <f t="shared" si="389"/>
        <v>0</v>
      </c>
      <c r="BL1113" s="25" t="s">
        <v>375</v>
      </c>
      <c r="BM1113" s="25" t="s">
        <v>11314</v>
      </c>
    </row>
    <row r="1114" spans="2:65" s="1" customFormat="1" ht="22.5" customHeight="1">
      <c r="B1114" s="42"/>
      <c r="C1114" s="277" t="s">
        <v>11315</v>
      </c>
      <c r="D1114" s="277" t="s">
        <v>1079</v>
      </c>
      <c r="E1114" s="278" t="s">
        <v>10756</v>
      </c>
      <c r="F1114" s="279" t="s">
        <v>10757</v>
      </c>
      <c r="G1114" s="280" t="s">
        <v>5275</v>
      </c>
      <c r="H1114" s="281">
        <v>15</v>
      </c>
      <c r="I1114" s="282"/>
      <c r="J1114" s="283">
        <f t="shared" si="380"/>
        <v>0</v>
      </c>
      <c r="K1114" s="279" t="s">
        <v>21</v>
      </c>
      <c r="L1114" s="284"/>
      <c r="M1114" s="285" t="s">
        <v>21</v>
      </c>
      <c r="N1114" s="286" t="s">
        <v>45</v>
      </c>
      <c r="O1114" s="43"/>
      <c r="P1114" s="212">
        <f t="shared" si="381"/>
        <v>0</v>
      </c>
      <c r="Q1114" s="212">
        <v>0</v>
      </c>
      <c r="R1114" s="212">
        <f t="shared" si="382"/>
        <v>0</v>
      </c>
      <c r="S1114" s="212">
        <v>0</v>
      </c>
      <c r="T1114" s="213">
        <f t="shared" si="383"/>
        <v>0</v>
      </c>
      <c r="AR1114" s="25" t="s">
        <v>619</v>
      </c>
      <c r="AT1114" s="25" t="s">
        <v>1079</v>
      </c>
      <c r="AU1114" s="25" t="s">
        <v>82</v>
      </c>
      <c r="AY1114" s="25" t="s">
        <v>308</v>
      </c>
      <c r="BE1114" s="214">
        <f t="shared" si="384"/>
        <v>0</v>
      </c>
      <c r="BF1114" s="214">
        <f t="shared" si="385"/>
        <v>0</v>
      </c>
      <c r="BG1114" s="214">
        <f t="shared" si="386"/>
        <v>0</v>
      </c>
      <c r="BH1114" s="214">
        <f t="shared" si="387"/>
        <v>0</v>
      </c>
      <c r="BI1114" s="214">
        <f t="shared" si="388"/>
        <v>0</v>
      </c>
      <c r="BJ1114" s="25" t="s">
        <v>82</v>
      </c>
      <c r="BK1114" s="214">
        <f t="shared" si="389"/>
        <v>0</v>
      </c>
      <c r="BL1114" s="25" t="s">
        <v>375</v>
      </c>
      <c r="BM1114" s="25" t="s">
        <v>11316</v>
      </c>
    </row>
    <row r="1115" spans="2:65" s="1" customFormat="1" ht="22.5" customHeight="1">
      <c r="B1115" s="42"/>
      <c r="C1115" s="277" t="s">
        <v>10187</v>
      </c>
      <c r="D1115" s="277" t="s">
        <v>1079</v>
      </c>
      <c r="E1115" s="278" t="s">
        <v>10760</v>
      </c>
      <c r="F1115" s="279" t="s">
        <v>10761</v>
      </c>
      <c r="G1115" s="280" t="s">
        <v>5275</v>
      </c>
      <c r="H1115" s="281">
        <v>247</v>
      </c>
      <c r="I1115" s="282"/>
      <c r="J1115" s="283">
        <f t="shared" si="380"/>
        <v>0</v>
      </c>
      <c r="K1115" s="279" t="s">
        <v>21</v>
      </c>
      <c r="L1115" s="284"/>
      <c r="M1115" s="285" t="s">
        <v>21</v>
      </c>
      <c r="N1115" s="286" t="s">
        <v>45</v>
      </c>
      <c r="O1115" s="43"/>
      <c r="P1115" s="212">
        <f t="shared" si="381"/>
        <v>0</v>
      </c>
      <c r="Q1115" s="212">
        <v>0</v>
      </c>
      <c r="R1115" s="212">
        <f t="shared" si="382"/>
        <v>0</v>
      </c>
      <c r="S1115" s="212">
        <v>0</v>
      </c>
      <c r="T1115" s="213">
        <f t="shared" si="383"/>
        <v>0</v>
      </c>
      <c r="AR1115" s="25" t="s">
        <v>619</v>
      </c>
      <c r="AT1115" s="25" t="s">
        <v>1079</v>
      </c>
      <c r="AU1115" s="25" t="s">
        <v>82</v>
      </c>
      <c r="AY1115" s="25" t="s">
        <v>308</v>
      </c>
      <c r="BE1115" s="214">
        <f t="shared" si="384"/>
        <v>0</v>
      </c>
      <c r="BF1115" s="214">
        <f t="shared" si="385"/>
        <v>0</v>
      </c>
      <c r="BG1115" s="214">
        <f t="shared" si="386"/>
        <v>0</v>
      </c>
      <c r="BH1115" s="214">
        <f t="shared" si="387"/>
        <v>0</v>
      </c>
      <c r="BI1115" s="214">
        <f t="shared" si="388"/>
        <v>0</v>
      </c>
      <c r="BJ1115" s="25" t="s">
        <v>82</v>
      </c>
      <c r="BK1115" s="214">
        <f t="shared" si="389"/>
        <v>0</v>
      </c>
      <c r="BL1115" s="25" t="s">
        <v>375</v>
      </c>
      <c r="BM1115" s="25" t="s">
        <v>11317</v>
      </c>
    </row>
    <row r="1116" spans="2:65" s="1" customFormat="1" ht="22.5" customHeight="1">
      <c r="B1116" s="42"/>
      <c r="C1116" s="277" t="s">
        <v>11318</v>
      </c>
      <c r="D1116" s="277" t="s">
        <v>1079</v>
      </c>
      <c r="E1116" s="278" t="s">
        <v>10767</v>
      </c>
      <c r="F1116" s="279" t="s">
        <v>10768</v>
      </c>
      <c r="G1116" s="280" t="s">
        <v>5275</v>
      </c>
      <c r="H1116" s="281">
        <v>85</v>
      </c>
      <c r="I1116" s="282"/>
      <c r="J1116" s="283">
        <f t="shared" si="380"/>
        <v>0</v>
      </c>
      <c r="K1116" s="279" t="s">
        <v>21</v>
      </c>
      <c r="L1116" s="284"/>
      <c r="M1116" s="285" t="s">
        <v>21</v>
      </c>
      <c r="N1116" s="286" t="s">
        <v>45</v>
      </c>
      <c r="O1116" s="43"/>
      <c r="P1116" s="212">
        <f t="shared" si="381"/>
        <v>0</v>
      </c>
      <c r="Q1116" s="212">
        <v>0</v>
      </c>
      <c r="R1116" s="212">
        <f t="shared" si="382"/>
        <v>0</v>
      </c>
      <c r="S1116" s="212">
        <v>0</v>
      </c>
      <c r="T1116" s="213">
        <f t="shared" si="383"/>
        <v>0</v>
      </c>
      <c r="AR1116" s="25" t="s">
        <v>619</v>
      </c>
      <c r="AT1116" s="25" t="s">
        <v>1079</v>
      </c>
      <c r="AU1116" s="25" t="s">
        <v>82</v>
      </c>
      <c r="AY1116" s="25" t="s">
        <v>308</v>
      </c>
      <c r="BE1116" s="214">
        <f t="shared" si="384"/>
        <v>0</v>
      </c>
      <c r="BF1116" s="214">
        <f t="shared" si="385"/>
        <v>0</v>
      </c>
      <c r="BG1116" s="214">
        <f t="shared" si="386"/>
        <v>0</v>
      </c>
      <c r="BH1116" s="214">
        <f t="shared" si="387"/>
        <v>0</v>
      </c>
      <c r="BI1116" s="214">
        <f t="shared" si="388"/>
        <v>0</v>
      </c>
      <c r="BJ1116" s="25" t="s">
        <v>82</v>
      </c>
      <c r="BK1116" s="214">
        <f t="shared" si="389"/>
        <v>0</v>
      </c>
      <c r="BL1116" s="25" t="s">
        <v>375</v>
      </c>
      <c r="BM1116" s="25" t="s">
        <v>11319</v>
      </c>
    </row>
    <row r="1117" spans="2:65" s="1" customFormat="1" ht="22.5" customHeight="1">
      <c r="B1117" s="42"/>
      <c r="C1117" s="277" t="s">
        <v>10189</v>
      </c>
      <c r="D1117" s="277" t="s">
        <v>1079</v>
      </c>
      <c r="E1117" s="278" t="s">
        <v>10770</v>
      </c>
      <c r="F1117" s="279" t="s">
        <v>10771</v>
      </c>
      <c r="G1117" s="280" t="s">
        <v>5275</v>
      </c>
      <c r="H1117" s="281">
        <v>15</v>
      </c>
      <c r="I1117" s="282"/>
      <c r="J1117" s="283">
        <f t="shared" si="380"/>
        <v>0</v>
      </c>
      <c r="K1117" s="279" t="s">
        <v>21</v>
      </c>
      <c r="L1117" s="284"/>
      <c r="M1117" s="285" t="s">
        <v>21</v>
      </c>
      <c r="N1117" s="286" t="s">
        <v>45</v>
      </c>
      <c r="O1117" s="43"/>
      <c r="P1117" s="212">
        <f t="shared" si="381"/>
        <v>0</v>
      </c>
      <c r="Q1117" s="212">
        <v>0</v>
      </c>
      <c r="R1117" s="212">
        <f t="shared" si="382"/>
        <v>0</v>
      </c>
      <c r="S1117" s="212">
        <v>0</v>
      </c>
      <c r="T1117" s="213">
        <f t="shared" si="383"/>
        <v>0</v>
      </c>
      <c r="AR1117" s="25" t="s">
        <v>619</v>
      </c>
      <c r="AT1117" s="25" t="s">
        <v>1079</v>
      </c>
      <c r="AU1117" s="25" t="s">
        <v>82</v>
      </c>
      <c r="AY1117" s="25" t="s">
        <v>308</v>
      </c>
      <c r="BE1117" s="214">
        <f t="shared" si="384"/>
        <v>0</v>
      </c>
      <c r="BF1117" s="214">
        <f t="shared" si="385"/>
        <v>0</v>
      </c>
      <c r="BG1117" s="214">
        <f t="shared" si="386"/>
        <v>0</v>
      </c>
      <c r="BH1117" s="214">
        <f t="shared" si="387"/>
        <v>0</v>
      </c>
      <c r="BI1117" s="214">
        <f t="shared" si="388"/>
        <v>0</v>
      </c>
      <c r="BJ1117" s="25" t="s">
        <v>82</v>
      </c>
      <c r="BK1117" s="214">
        <f t="shared" si="389"/>
        <v>0</v>
      </c>
      <c r="BL1117" s="25" t="s">
        <v>375</v>
      </c>
      <c r="BM1117" s="25" t="s">
        <v>11320</v>
      </c>
    </row>
    <row r="1118" spans="2:65" s="1" customFormat="1" ht="22.5" customHeight="1">
      <c r="B1118" s="42"/>
      <c r="C1118" s="277" t="s">
        <v>11321</v>
      </c>
      <c r="D1118" s="277" t="s">
        <v>1079</v>
      </c>
      <c r="E1118" s="278" t="s">
        <v>10784</v>
      </c>
      <c r="F1118" s="279" t="s">
        <v>10785</v>
      </c>
      <c r="G1118" s="280" t="s">
        <v>5275</v>
      </c>
      <c r="H1118" s="281">
        <v>3</v>
      </c>
      <c r="I1118" s="282"/>
      <c r="J1118" s="283">
        <f t="shared" si="380"/>
        <v>0</v>
      </c>
      <c r="K1118" s="279" t="s">
        <v>21</v>
      </c>
      <c r="L1118" s="284"/>
      <c r="M1118" s="285" t="s">
        <v>21</v>
      </c>
      <c r="N1118" s="286" t="s">
        <v>45</v>
      </c>
      <c r="O1118" s="43"/>
      <c r="P1118" s="212">
        <f t="shared" si="381"/>
        <v>0</v>
      </c>
      <c r="Q1118" s="212">
        <v>0</v>
      </c>
      <c r="R1118" s="212">
        <f t="shared" si="382"/>
        <v>0</v>
      </c>
      <c r="S1118" s="212">
        <v>0</v>
      </c>
      <c r="T1118" s="213">
        <f t="shared" si="383"/>
        <v>0</v>
      </c>
      <c r="AR1118" s="25" t="s">
        <v>619</v>
      </c>
      <c r="AT1118" s="25" t="s">
        <v>1079</v>
      </c>
      <c r="AU1118" s="25" t="s">
        <v>82</v>
      </c>
      <c r="AY1118" s="25" t="s">
        <v>308</v>
      </c>
      <c r="BE1118" s="214">
        <f t="shared" si="384"/>
        <v>0</v>
      </c>
      <c r="BF1118" s="214">
        <f t="shared" si="385"/>
        <v>0</v>
      </c>
      <c r="BG1118" s="214">
        <f t="shared" si="386"/>
        <v>0</v>
      </c>
      <c r="BH1118" s="214">
        <f t="shared" si="387"/>
        <v>0</v>
      </c>
      <c r="BI1118" s="214">
        <f t="shared" si="388"/>
        <v>0</v>
      </c>
      <c r="BJ1118" s="25" t="s">
        <v>82</v>
      </c>
      <c r="BK1118" s="214">
        <f t="shared" si="389"/>
        <v>0</v>
      </c>
      <c r="BL1118" s="25" t="s">
        <v>375</v>
      </c>
      <c r="BM1118" s="25" t="s">
        <v>11322</v>
      </c>
    </row>
    <row r="1119" spans="2:65" s="1" customFormat="1" ht="22.5" customHeight="1">
      <c r="B1119" s="42"/>
      <c r="C1119" s="277" t="s">
        <v>10190</v>
      </c>
      <c r="D1119" s="277" t="s">
        <v>1079</v>
      </c>
      <c r="E1119" s="278" t="s">
        <v>10802</v>
      </c>
      <c r="F1119" s="279" t="s">
        <v>10803</v>
      </c>
      <c r="G1119" s="280" t="s">
        <v>5275</v>
      </c>
      <c r="H1119" s="281">
        <v>85</v>
      </c>
      <c r="I1119" s="282"/>
      <c r="J1119" s="283">
        <f t="shared" si="380"/>
        <v>0</v>
      </c>
      <c r="K1119" s="279" t="s">
        <v>21</v>
      </c>
      <c r="L1119" s="284"/>
      <c r="M1119" s="285" t="s">
        <v>21</v>
      </c>
      <c r="N1119" s="286" t="s">
        <v>45</v>
      </c>
      <c r="O1119" s="43"/>
      <c r="P1119" s="212">
        <f t="shared" si="381"/>
        <v>0</v>
      </c>
      <c r="Q1119" s="212">
        <v>0</v>
      </c>
      <c r="R1119" s="212">
        <f t="shared" si="382"/>
        <v>0</v>
      </c>
      <c r="S1119" s="212">
        <v>0</v>
      </c>
      <c r="T1119" s="213">
        <f t="shared" si="383"/>
        <v>0</v>
      </c>
      <c r="AR1119" s="25" t="s">
        <v>619</v>
      </c>
      <c r="AT1119" s="25" t="s">
        <v>1079</v>
      </c>
      <c r="AU1119" s="25" t="s">
        <v>82</v>
      </c>
      <c r="AY1119" s="25" t="s">
        <v>308</v>
      </c>
      <c r="BE1119" s="214">
        <f t="shared" si="384"/>
        <v>0</v>
      </c>
      <c r="BF1119" s="214">
        <f t="shared" si="385"/>
        <v>0</v>
      </c>
      <c r="BG1119" s="214">
        <f t="shared" si="386"/>
        <v>0</v>
      </c>
      <c r="BH1119" s="214">
        <f t="shared" si="387"/>
        <v>0</v>
      </c>
      <c r="BI1119" s="214">
        <f t="shared" si="388"/>
        <v>0</v>
      </c>
      <c r="BJ1119" s="25" t="s">
        <v>82</v>
      </c>
      <c r="BK1119" s="214">
        <f t="shared" si="389"/>
        <v>0</v>
      </c>
      <c r="BL1119" s="25" t="s">
        <v>375</v>
      </c>
      <c r="BM1119" s="25" t="s">
        <v>11323</v>
      </c>
    </row>
    <row r="1120" spans="2:65" s="1" customFormat="1" ht="22.5" customHeight="1">
      <c r="B1120" s="42"/>
      <c r="C1120" s="277" t="s">
        <v>11324</v>
      </c>
      <c r="D1120" s="277" t="s">
        <v>1079</v>
      </c>
      <c r="E1120" s="278" t="s">
        <v>10805</v>
      </c>
      <c r="F1120" s="279" t="s">
        <v>10806</v>
      </c>
      <c r="G1120" s="280" t="s">
        <v>5275</v>
      </c>
      <c r="H1120" s="281">
        <v>3</v>
      </c>
      <c r="I1120" s="282"/>
      <c r="J1120" s="283">
        <f t="shared" si="380"/>
        <v>0</v>
      </c>
      <c r="K1120" s="279" t="s">
        <v>21</v>
      </c>
      <c r="L1120" s="284"/>
      <c r="M1120" s="285" t="s">
        <v>21</v>
      </c>
      <c r="N1120" s="286" t="s">
        <v>45</v>
      </c>
      <c r="O1120" s="43"/>
      <c r="P1120" s="212">
        <f t="shared" si="381"/>
        <v>0</v>
      </c>
      <c r="Q1120" s="212">
        <v>0</v>
      </c>
      <c r="R1120" s="212">
        <f t="shared" si="382"/>
        <v>0</v>
      </c>
      <c r="S1120" s="212">
        <v>0</v>
      </c>
      <c r="T1120" s="213">
        <f t="shared" si="383"/>
        <v>0</v>
      </c>
      <c r="AR1120" s="25" t="s">
        <v>619</v>
      </c>
      <c r="AT1120" s="25" t="s">
        <v>1079</v>
      </c>
      <c r="AU1120" s="25" t="s">
        <v>82</v>
      </c>
      <c r="AY1120" s="25" t="s">
        <v>308</v>
      </c>
      <c r="BE1120" s="214">
        <f t="shared" si="384"/>
        <v>0</v>
      </c>
      <c r="BF1120" s="214">
        <f t="shared" si="385"/>
        <v>0</v>
      </c>
      <c r="BG1120" s="214">
        <f t="shared" si="386"/>
        <v>0</v>
      </c>
      <c r="BH1120" s="214">
        <f t="shared" si="387"/>
        <v>0</v>
      </c>
      <c r="BI1120" s="214">
        <f t="shared" si="388"/>
        <v>0</v>
      </c>
      <c r="BJ1120" s="25" t="s">
        <v>82</v>
      </c>
      <c r="BK1120" s="214">
        <f t="shared" si="389"/>
        <v>0</v>
      </c>
      <c r="BL1120" s="25" t="s">
        <v>375</v>
      </c>
      <c r="BM1120" s="25" t="s">
        <v>11325</v>
      </c>
    </row>
    <row r="1121" spans="2:65" s="1" customFormat="1" ht="22.5" customHeight="1">
      <c r="B1121" s="42"/>
      <c r="C1121" s="277" t="s">
        <v>10192</v>
      </c>
      <c r="D1121" s="277" t="s">
        <v>1079</v>
      </c>
      <c r="E1121" s="278" t="s">
        <v>10809</v>
      </c>
      <c r="F1121" s="279" t="s">
        <v>10810</v>
      </c>
      <c r="G1121" s="280" t="s">
        <v>5275</v>
      </c>
      <c r="H1121" s="281">
        <v>16</v>
      </c>
      <c r="I1121" s="282"/>
      <c r="J1121" s="283">
        <f t="shared" si="380"/>
        <v>0</v>
      </c>
      <c r="K1121" s="279" t="s">
        <v>21</v>
      </c>
      <c r="L1121" s="284"/>
      <c r="M1121" s="285" t="s">
        <v>21</v>
      </c>
      <c r="N1121" s="286" t="s">
        <v>45</v>
      </c>
      <c r="O1121" s="43"/>
      <c r="P1121" s="212">
        <f t="shared" si="381"/>
        <v>0</v>
      </c>
      <c r="Q1121" s="212">
        <v>0</v>
      </c>
      <c r="R1121" s="212">
        <f t="shared" si="382"/>
        <v>0</v>
      </c>
      <c r="S1121" s="212">
        <v>0</v>
      </c>
      <c r="T1121" s="213">
        <f t="shared" si="383"/>
        <v>0</v>
      </c>
      <c r="AR1121" s="25" t="s">
        <v>619</v>
      </c>
      <c r="AT1121" s="25" t="s">
        <v>1079</v>
      </c>
      <c r="AU1121" s="25" t="s">
        <v>82</v>
      </c>
      <c r="AY1121" s="25" t="s">
        <v>308</v>
      </c>
      <c r="BE1121" s="214">
        <f t="shared" si="384"/>
        <v>0</v>
      </c>
      <c r="BF1121" s="214">
        <f t="shared" si="385"/>
        <v>0</v>
      </c>
      <c r="BG1121" s="214">
        <f t="shared" si="386"/>
        <v>0</v>
      </c>
      <c r="BH1121" s="214">
        <f t="shared" si="387"/>
        <v>0</v>
      </c>
      <c r="BI1121" s="214">
        <f t="shared" si="388"/>
        <v>0</v>
      </c>
      <c r="BJ1121" s="25" t="s">
        <v>82</v>
      </c>
      <c r="BK1121" s="214">
        <f t="shared" si="389"/>
        <v>0</v>
      </c>
      <c r="BL1121" s="25" t="s">
        <v>375</v>
      </c>
      <c r="BM1121" s="25" t="s">
        <v>11326</v>
      </c>
    </row>
    <row r="1122" spans="2:65" s="1" customFormat="1" ht="22.5" customHeight="1">
      <c r="B1122" s="42"/>
      <c r="C1122" s="277" t="s">
        <v>11327</v>
      </c>
      <c r="D1122" s="277" t="s">
        <v>1079</v>
      </c>
      <c r="E1122" s="278" t="s">
        <v>11028</v>
      </c>
      <c r="F1122" s="279" t="s">
        <v>11029</v>
      </c>
      <c r="G1122" s="280" t="s">
        <v>5275</v>
      </c>
      <c r="H1122" s="281">
        <v>8</v>
      </c>
      <c r="I1122" s="282"/>
      <c r="J1122" s="283">
        <f t="shared" si="380"/>
        <v>0</v>
      </c>
      <c r="K1122" s="279" t="s">
        <v>21</v>
      </c>
      <c r="L1122" s="284"/>
      <c r="M1122" s="285" t="s">
        <v>21</v>
      </c>
      <c r="N1122" s="286" t="s">
        <v>45</v>
      </c>
      <c r="O1122" s="43"/>
      <c r="P1122" s="212">
        <f t="shared" si="381"/>
        <v>0</v>
      </c>
      <c r="Q1122" s="212">
        <v>0</v>
      </c>
      <c r="R1122" s="212">
        <f t="shared" si="382"/>
        <v>0</v>
      </c>
      <c r="S1122" s="212">
        <v>0</v>
      </c>
      <c r="T1122" s="213">
        <f t="shared" si="383"/>
        <v>0</v>
      </c>
      <c r="AR1122" s="25" t="s">
        <v>619</v>
      </c>
      <c r="AT1122" s="25" t="s">
        <v>1079</v>
      </c>
      <c r="AU1122" s="25" t="s">
        <v>82</v>
      </c>
      <c r="AY1122" s="25" t="s">
        <v>308</v>
      </c>
      <c r="BE1122" s="214">
        <f t="shared" si="384"/>
        <v>0</v>
      </c>
      <c r="BF1122" s="214">
        <f t="shared" si="385"/>
        <v>0</v>
      </c>
      <c r="BG1122" s="214">
        <f t="shared" si="386"/>
        <v>0</v>
      </c>
      <c r="BH1122" s="214">
        <f t="shared" si="387"/>
        <v>0</v>
      </c>
      <c r="BI1122" s="214">
        <f t="shared" si="388"/>
        <v>0</v>
      </c>
      <c r="BJ1122" s="25" t="s">
        <v>82</v>
      </c>
      <c r="BK1122" s="214">
        <f t="shared" si="389"/>
        <v>0</v>
      </c>
      <c r="BL1122" s="25" t="s">
        <v>375</v>
      </c>
      <c r="BM1122" s="25" t="s">
        <v>11328</v>
      </c>
    </row>
    <row r="1123" spans="2:65" s="1" customFormat="1" ht="22.5" customHeight="1">
      <c r="B1123" s="42"/>
      <c r="C1123" s="277" t="s">
        <v>10197</v>
      </c>
      <c r="D1123" s="277" t="s">
        <v>1079</v>
      </c>
      <c r="E1123" s="278" t="s">
        <v>10949</v>
      </c>
      <c r="F1123" s="279" t="s">
        <v>10950</v>
      </c>
      <c r="G1123" s="280" t="s">
        <v>5275</v>
      </c>
      <c r="H1123" s="281">
        <v>6</v>
      </c>
      <c r="I1123" s="282"/>
      <c r="J1123" s="283">
        <f t="shared" si="380"/>
        <v>0</v>
      </c>
      <c r="K1123" s="279" t="s">
        <v>21</v>
      </c>
      <c r="L1123" s="284"/>
      <c r="M1123" s="285" t="s">
        <v>21</v>
      </c>
      <c r="N1123" s="286" t="s">
        <v>45</v>
      </c>
      <c r="O1123" s="43"/>
      <c r="P1123" s="212">
        <f t="shared" si="381"/>
        <v>0</v>
      </c>
      <c r="Q1123" s="212">
        <v>0</v>
      </c>
      <c r="R1123" s="212">
        <f t="shared" si="382"/>
        <v>0</v>
      </c>
      <c r="S1123" s="212">
        <v>0</v>
      </c>
      <c r="T1123" s="213">
        <f t="shared" si="383"/>
        <v>0</v>
      </c>
      <c r="AR1123" s="25" t="s">
        <v>619</v>
      </c>
      <c r="AT1123" s="25" t="s">
        <v>1079</v>
      </c>
      <c r="AU1123" s="25" t="s">
        <v>82</v>
      </c>
      <c r="AY1123" s="25" t="s">
        <v>308</v>
      </c>
      <c r="BE1123" s="214">
        <f t="shared" si="384"/>
        <v>0</v>
      </c>
      <c r="BF1123" s="214">
        <f t="shared" si="385"/>
        <v>0</v>
      </c>
      <c r="BG1123" s="214">
        <f t="shared" si="386"/>
        <v>0</v>
      </c>
      <c r="BH1123" s="214">
        <f t="shared" si="387"/>
        <v>0</v>
      </c>
      <c r="BI1123" s="214">
        <f t="shared" si="388"/>
        <v>0</v>
      </c>
      <c r="BJ1123" s="25" t="s">
        <v>82</v>
      </c>
      <c r="BK1123" s="214">
        <f t="shared" si="389"/>
        <v>0</v>
      </c>
      <c r="BL1123" s="25" t="s">
        <v>375</v>
      </c>
      <c r="BM1123" s="25" t="s">
        <v>11329</v>
      </c>
    </row>
    <row r="1124" spans="2:65" s="1" customFormat="1" ht="31.5" customHeight="1">
      <c r="B1124" s="42"/>
      <c r="C1124" s="277" t="s">
        <v>11330</v>
      </c>
      <c r="D1124" s="277" t="s">
        <v>1079</v>
      </c>
      <c r="E1124" s="278" t="s">
        <v>10952</v>
      </c>
      <c r="F1124" s="279" t="s">
        <v>10953</v>
      </c>
      <c r="G1124" s="280" t="s">
        <v>5275</v>
      </c>
      <c r="H1124" s="281">
        <v>2</v>
      </c>
      <c r="I1124" s="282"/>
      <c r="J1124" s="283">
        <f t="shared" si="380"/>
        <v>0</v>
      </c>
      <c r="K1124" s="279" t="s">
        <v>21</v>
      </c>
      <c r="L1124" s="284"/>
      <c r="M1124" s="285" t="s">
        <v>21</v>
      </c>
      <c r="N1124" s="286" t="s">
        <v>45</v>
      </c>
      <c r="O1124" s="43"/>
      <c r="P1124" s="212">
        <f t="shared" si="381"/>
        <v>0</v>
      </c>
      <c r="Q1124" s="212">
        <v>0</v>
      </c>
      <c r="R1124" s="212">
        <f t="shared" si="382"/>
        <v>0</v>
      </c>
      <c r="S1124" s="212">
        <v>0</v>
      </c>
      <c r="T1124" s="213">
        <f t="shared" si="383"/>
        <v>0</v>
      </c>
      <c r="AR1124" s="25" t="s">
        <v>619</v>
      </c>
      <c r="AT1124" s="25" t="s">
        <v>1079</v>
      </c>
      <c r="AU1124" s="25" t="s">
        <v>82</v>
      </c>
      <c r="AY1124" s="25" t="s">
        <v>308</v>
      </c>
      <c r="BE1124" s="214">
        <f t="shared" si="384"/>
        <v>0</v>
      </c>
      <c r="BF1124" s="214">
        <f t="shared" si="385"/>
        <v>0</v>
      </c>
      <c r="BG1124" s="214">
        <f t="shared" si="386"/>
        <v>0</v>
      </c>
      <c r="BH1124" s="214">
        <f t="shared" si="387"/>
        <v>0</v>
      </c>
      <c r="BI1124" s="214">
        <f t="shared" si="388"/>
        <v>0</v>
      </c>
      <c r="BJ1124" s="25" t="s">
        <v>82</v>
      </c>
      <c r="BK1124" s="214">
        <f t="shared" si="389"/>
        <v>0</v>
      </c>
      <c r="BL1124" s="25" t="s">
        <v>375</v>
      </c>
      <c r="BM1124" s="25" t="s">
        <v>11331</v>
      </c>
    </row>
    <row r="1125" spans="2:65" s="1" customFormat="1" ht="22.5" customHeight="1">
      <c r="B1125" s="42"/>
      <c r="C1125" s="277" t="s">
        <v>10200</v>
      </c>
      <c r="D1125" s="277" t="s">
        <v>1079</v>
      </c>
      <c r="E1125" s="278" t="s">
        <v>10955</v>
      </c>
      <c r="F1125" s="279" t="s">
        <v>10956</v>
      </c>
      <c r="G1125" s="280" t="s">
        <v>5275</v>
      </c>
      <c r="H1125" s="281">
        <v>2</v>
      </c>
      <c r="I1125" s="282"/>
      <c r="J1125" s="283">
        <f t="shared" si="380"/>
        <v>0</v>
      </c>
      <c r="K1125" s="279" t="s">
        <v>21</v>
      </c>
      <c r="L1125" s="284"/>
      <c r="M1125" s="285" t="s">
        <v>21</v>
      </c>
      <c r="N1125" s="286" t="s">
        <v>45</v>
      </c>
      <c r="O1125" s="43"/>
      <c r="P1125" s="212">
        <f t="shared" si="381"/>
        <v>0</v>
      </c>
      <c r="Q1125" s="212">
        <v>0</v>
      </c>
      <c r="R1125" s="212">
        <f t="shared" si="382"/>
        <v>0</v>
      </c>
      <c r="S1125" s="212">
        <v>0</v>
      </c>
      <c r="T1125" s="213">
        <f t="shared" si="383"/>
        <v>0</v>
      </c>
      <c r="AR1125" s="25" t="s">
        <v>619</v>
      </c>
      <c r="AT1125" s="25" t="s">
        <v>1079</v>
      </c>
      <c r="AU1125" s="25" t="s">
        <v>82</v>
      </c>
      <c r="AY1125" s="25" t="s">
        <v>308</v>
      </c>
      <c r="BE1125" s="214">
        <f t="shared" si="384"/>
        <v>0</v>
      </c>
      <c r="BF1125" s="214">
        <f t="shared" si="385"/>
        <v>0</v>
      </c>
      <c r="BG1125" s="214">
        <f t="shared" si="386"/>
        <v>0</v>
      </c>
      <c r="BH1125" s="214">
        <f t="shared" si="387"/>
        <v>0</v>
      </c>
      <c r="BI1125" s="214">
        <f t="shared" si="388"/>
        <v>0</v>
      </c>
      <c r="BJ1125" s="25" t="s">
        <v>82</v>
      </c>
      <c r="BK1125" s="214">
        <f t="shared" si="389"/>
        <v>0</v>
      </c>
      <c r="BL1125" s="25" t="s">
        <v>375</v>
      </c>
      <c r="BM1125" s="25" t="s">
        <v>11332</v>
      </c>
    </row>
    <row r="1126" spans="2:65" s="1" customFormat="1" ht="22.5" customHeight="1">
      <c r="B1126" s="42"/>
      <c r="C1126" s="277" t="s">
        <v>11333</v>
      </c>
      <c r="D1126" s="277" t="s">
        <v>1079</v>
      </c>
      <c r="E1126" s="278" t="s">
        <v>10830</v>
      </c>
      <c r="F1126" s="279" t="s">
        <v>10831</v>
      </c>
      <c r="G1126" s="280" t="s">
        <v>5275</v>
      </c>
      <c r="H1126" s="281">
        <v>1</v>
      </c>
      <c r="I1126" s="282"/>
      <c r="J1126" s="283">
        <f t="shared" si="380"/>
        <v>0</v>
      </c>
      <c r="K1126" s="279" t="s">
        <v>21</v>
      </c>
      <c r="L1126" s="284"/>
      <c r="M1126" s="285" t="s">
        <v>21</v>
      </c>
      <c r="N1126" s="286" t="s">
        <v>45</v>
      </c>
      <c r="O1126" s="43"/>
      <c r="P1126" s="212">
        <f t="shared" si="381"/>
        <v>0</v>
      </c>
      <c r="Q1126" s="212">
        <v>0</v>
      </c>
      <c r="R1126" s="212">
        <f t="shared" si="382"/>
        <v>0</v>
      </c>
      <c r="S1126" s="212">
        <v>0</v>
      </c>
      <c r="T1126" s="213">
        <f t="shared" si="383"/>
        <v>0</v>
      </c>
      <c r="AR1126" s="25" t="s">
        <v>619</v>
      </c>
      <c r="AT1126" s="25" t="s">
        <v>1079</v>
      </c>
      <c r="AU1126" s="25" t="s">
        <v>82</v>
      </c>
      <c r="AY1126" s="25" t="s">
        <v>308</v>
      </c>
      <c r="BE1126" s="214">
        <f t="shared" si="384"/>
        <v>0</v>
      </c>
      <c r="BF1126" s="214">
        <f t="shared" si="385"/>
        <v>0</v>
      </c>
      <c r="BG1126" s="214">
        <f t="shared" si="386"/>
        <v>0</v>
      </c>
      <c r="BH1126" s="214">
        <f t="shared" si="387"/>
        <v>0</v>
      </c>
      <c r="BI1126" s="214">
        <f t="shared" si="388"/>
        <v>0</v>
      </c>
      <c r="BJ1126" s="25" t="s">
        <v>82</v>
      </c>
      <c r="BK1126" s="214">
        <f t="shared" si="389"/>
        <v>0</v>
      </c>
      <c r="BL1126" s="25" t="s">
        <v>375</v>
      </c>
      <c r="BM1126" s="25" t="s">
        <v>11334</v>
      </c>
    </row>
    <row r="1127" spans="2:65" s="1" customFormat="1" ht="31.5" customHeight="1">
      <c r="B1127" s="42"/>
      <c r="C1127" s="277" t="s">
        <v>10203</v>
      </c>
      <c r="D1127" s="277" t="s">
        <v>1079</v>
      </c>
      <c r="E1127" s="278" t="s">
        <v>10968</v>
      </c>
      <c r="F1127" s="279" t="s">
        <v>10969</v>
      </c>
      <c r="G1127" s="280" t="s">
        <v>5275</v>
      </c>
      <c r="H1127" s="281">
        <v>1</v>
      </c>
      <c r="I1127" s="282"/>
      <c r="J1127" s="283">
        <f t="shared" si="380"/>
        <v>0</v>
      </c>
      <c r="K1127" s="279" t="s">
        <v>21</v>
      </c>
      <c r="L1127" s="284"/>
      <c r="M1127" s="285" t="s">
        <v>21</v>
      </c>
      <c r="N1127" s="286" t="s">
        <v>45</v>
      </c>
      <c r="O1127" s="43"/>
      <c r="P1127" s="212">
        <f t="shared" si="381"/>
        <v>0</v>
      </c>
      <c r="Q1127" s="212">
        <v>0</v>
      </c>
      <c r="R1127" s="212">
        <f t="shared" si="382"/>
        <v>0</v>
      </c>
      <c r="S1127" s="212">
        <v>0</v>
      </c>
      <c r="T1127" s="213">
        <f t="shared" si="383"/>
        <v>0</v>
      </c>
      <c r="AR1127" s="25" t="s">
        <v>619</v>
      </c>
      <c r="AT1127" s="25" t="s">
        <v>1079</v>
      </c>
      <c r="AU1127" s="25" t="s">
        <v>82</v>
      </c>
      <c r="AY1127" s="25" t="s">
        <v>308</v>
      </c>
      <c r="BE1127" s="214">
        <f t="shared" si="384"/>
        <v>0</v>
      </c>
      <c r="BF1127" s="214">
        <f t="shared" si="385"/>
        <v>0</v>
      </c>
      <c r="BG1127" s="214">
        <f t="shared" si="386"/>
        <v>0</v>
      </c>
      <c r="BH1127" s="214">
        <f t="shared" si="387"/>
        <v>0</v>
      </c>
      <c r="BI1127" s="214">
        <f t="shared" si="388"/>
        <v>0</v>
      </c>
      <c r="BJ1127" s="25" t="s">
        <v>82</v>
      </c>
      <c r="BK1127" s="214">
        <f t="shared" si="389"/>
        <v>0</v>
      </c>
      <c r="BL1127" s="25" t="s">
        <v>375</v>
      </c>
      <c r="BM1127" s="25" t="s">
        <v>11335</v>
      </c>
    </row>
    <row r="1128" spans="2:65" s="1" customFormat="1" ht="31.5" customHeight="1">
      <c r="B1128" s="42"/>
      <c r="C1128" s="277" t="s">
        <v>11336</v>
      </c>
      <c r="D1128" s="277" t="s">
        <v>1079</v>
      </c>
      <c r="E1128" s="278" t="s">
        <v>10965</v>
      </c>
      <c r="F1128" s="279" t="s">
        <v>10966</v>
      </c>
      <c r="G1128" s="280" t="s">
        <v>5275</v>
      </c>
      <c r="H1128" s="281">
        <v>1</v>
      </c>
      <c r="I1128" s="282"/>
      <c r="J1128" s="283">
        <f t="shared" si="380"/>
        <v>0</v>
      </c>
      <c r="K1128" s="279" t="s">
        <v>21</v>
      </c>
      <c r="L1128" s="284"/>
      <c r="M1128" s="285" t="s">
        <v>21</v>
      </c>
      <c r="N1128" s="286" t="s">
        <v>45</v>
      </c>
      <c r="O1128" s="43"/>
      <c r="P1128" s="212">
        <f t="shared" si="381"/>
        <v>0</v>
      </c>
      <c r="Q1128" s="212">
        <v>0</v>
      </c>
      <c r="R1128" s="212">
        <f t="shared" si="382"/>
        <v>0</v>
      </c>
      <c r="S1128" s="212">
        <v>0</v>
      </c>
      <c r="T1128" s="213">
        <f t="shared" si="383"/>
        <v>0</v>
      </c>
      <c r="AR1128" s="25" t="s">
        <v>619</v>
      </c>
      <c r="AT1128" s="25" t="s">
        <v>1079</v>
      </c>
      <c r="AU1128" s="25" t="s">
        <v>82</v>
      </c>
      <c r="AY1128" s="25" t="s">
        <v>308</v>
      </c>
      <c r="BE1128" s="214">
        <f t="shared" si="384"/>
        <v>0</v>
      </c>
      <c r="BF1128" s="214">
        <f t="shared" si="385"/>
        <v>0</v>
      </c>
      <c r="BG1128" s="214">
        <f t="shared" si="386"/>
        <v>0</v>
      </c>
      <c r="BH1128" s="214">
        <f t="shared" si="387"/>
        <v>0</v>
      </c>
      <c r="BI1128" s="214">
        <f t="shared" si="388"/>
        <v>0</v>
      </c>
      <c r="BJ1128" s="25" t="s">
        <v>82</v>
      </c>
      <c r="BK1128" s="214">
        <f t="shared" si="389"/>
        <v>0</v>
      </c>
      <c r="BL1128" s="25" t="s">
        <v>375</v>
      </c>
      <c r="BM1128" s="25" t="s">
        <v>11337</v>
      </c>
    </row>
    <row r="1129" spans="2:65" s="1" customFormat="1" ht="22.5" customHeight="1">
      <c r="B1129" s="42"/>
      <c r="C1129" s="277" t="s">
        <v>10206</v>
      </c>
      <c r="D1129" s="277" t="s">
        <v>1079</v>
      </c>
      <c r="E1129" s="278" t="s">
        <v>11338</v>
      </c>
      <c r="F1129" s="279" t="s">
        <v>10873</v>
      </c>
      <c r="G1129" s="280" t="s">
        <v>5275</v>
      </c>
      <c r="H1129" s="281">
        <v>1</v>
      </c>
      <c r="I1129" s="282"/>
      <c r="J1129" s="283">
        <f t="shared" si="380"/>
        <v>0</v>
      </c>
      <c r="K1129" s="279" t="s">
        <v>21</v>
      </c>
      <c r="L1129" s="284"/>
      <c r="M1129" s="285" t="s">
        <v>21</v>
      </c>
      <c r="N1129" s="286" t="s">
        <v>45</v>
      </c>
      <c r="O1129" s="43"/>
      <c r="P1129" s="212">
        <f t="shared" si="381"/>
        <v>0</v>
      </c>
      <c r="Q1129" s="212">
        <v>0</v>
      </c>
      <c r="R1129" s="212">
        <f t="shared" si="382"/>
        <v>0</v>
      </c>
      <c r="S1129" s="212">
        <v>0</v>
      </c>
      <c r="T1129" s="213">
        <f t="shared" si="383"/>
        <v>0</v>
      </c>
      <c r="AR1129" s="25" t="s">
        <v>619</v>
      </c>
      <c r="AT1129" s="25" t="s">
        <v>1079</v>
      </c>
      <c r="AU1129" s="25" t="s">
        <v>82</v>
      </c>
      <c r="AY1129" s="25" t="s">
        <v>308</v>
      </c>
      <c r="BE1129" s="214">
        <f t="shared" si="384"/>
        <v>0</v>
      </c>
      <c r="BF1129" s="214">
        <f t="shared" si="385"/>
        <v>0</v>
      </c>
      <c r="BG1129" s="214">
        <f t="shared" si="386"/>
        <v>0</v>
      </c>
      <c r="BH1129" s="214">
        <f t="shared" si="387"/>
        <v>0</v>
      </c>
      <c r="BI1129" s="214">
        <f t="shared" si="388"/>
        <v>0</v>
      </c>
      <c r="BJ1129" s="25" t="s">
        <v>82</v>
      </c>
      <c r="BK1129" s="214">
        <f t="shared" si="389"/>
        <v>0</v>
      </c>
      <c r="BL1129" s="25" t="s">
        <v>375</v>
      </c>
      <c r="BM1129" s="25" t="s">
        <v>11339</v>
      </c>
    </row>
    <row r="1130" spans="2:65" s="1" customFormat="1" ht="22.5" customHeight="1">
      <c r="B1130" s="42"/>
      <c r="C1130" s="203" t="s">
        <v>11340</v>
      </c>
      <c r="D1130" s="203" t="s">
        <v>311</v>
      </c>
      <c r="E1130" s="204" t="s">
        <v>10875</v>
      </c>
      <c r="F1130" s="205" t="s">
        <v>10876</v>
      </c>
      <c r="G1130" s="206" t="s">
        <v>8882</v>
      </c>
      <c r="H1130" s="207">
        <v>64</v>
      </c>
      <c r="I1130" s="208"/>
      <c r="J1130" s="209">
        <f t="shared" si="380"/>
        <v>0</v>
      </c>
      <c r="K1130" s="205" t="s">
        <v>21</v>
      </c>
      <c r="L1130" s="62"/>
      <c r="M1130" s="210" t="s">
        <v>21</v>
      </c>
      <c r="N1130" s="211" t="s">
        <v>45</v>
      </c>
      <c r="O1130" s="43"/>
      <c r="P1130" s="212">
        <f t="shared" si="381"/>
        <v>0</v>
      </c>
      <c r="Q1130" s="212">
        <v>0</v>
      </c>
      <c r="R1130" s="212">
        <f t="shared" si="382"/>
        <v>0</v>
      </c>
      <c r="S1130" s="212">
        <v>0</v>
      </c>
      <c r="T1130" s="213">
        <f t="shared" si="383"/>
        <v>0</v>
      </c>
      <c r="AR1130" s="25" t="s">
        <v>375</v>
      </c>
      <c r="AT1130" s="25" t="s">
        <v>311</v>
      </c>
      <c r="AU1130" s="25" t="s">
        <v>82</v>
      </c>
      <c r="AY1130" s="25" t="s">
        <v>308</v>
      </c>
      <c r="BE1130" s="214">
        <f t="shared" si="384"/>
        <v>0</v>
      </c>
      <c r="BF1130" s="214">
        <f t="shared" si="385"/>
        <v>0</v>
      </c>
      <c r="BG1130" s="214">
        <f t="shared" si="386"/>
        <v>0</v>
      </c>
      <c r="BH1130" s="214">
        <f t="shared" si="387"/>
        <v>0</v>
      </c>
      <c r="BI1130" s="214">
        <f t="shared" si="388"/>
        <v>0</v>
      </c>
      <c r="BJ1130" s="25" t="s">
        <v>82</v>
      </c>
      <c r="BK1130" s="214">
        <f t="shared" si="389"/>
        <v>0</v>
      </c>
      <c r="BL1130" s="25" t="s">
        <v>375</v>
      </c>
      <c r="BM1130" s="25" t="s">
        <v>11341</v>
      </c>
    </row>
    <row r="1131" spans="2:65" s="1" customFormat="1" ht="22.5" customHeight="1">
      <c r="B1131" s="42"/>
      <c r="C1131" s="203" t="s">
        <v>10209</v>
      </c>
      <c r="D1131" s="203" t="s">
        <v>311</v>
      </c>
      <c r="E1131" s="204" t="s">
        <v>10879</v>
      </c>
      <c r="F1131" s="205" t="s">
        <v>10880</v>
      </c>
      <c r="G1131" s="206" t="s">
        <v>8882</v>
      </c>
      <c r="H1131" s="207">
        <v>8</v>
      </c>
      <c r="I1131" s="208"/>
      <c r="J1131" s="209">
        <f t="shared" si="380"/>
        <v>0</v>
      </c>
      <c r="K1131" s="205" t="s">
        <v>21</v>
      </c>
      <c r="L1131" s="62"/>
      <c r="M1131" s="210" t="s">
        <v>21</v>
      </c>
      <c r="N1131" s="211" t="s">
        <v>45</v>
      </c>
      <c r="O1131" s="43"/>
      <c r="P1131" s="212">
        <f t="shared" si="381"/>
        <v>0</v>
      </c>
      <c r="Q1131" s="212">
        <v>0</v>
      </c>
      <c r="R1131" s="212">
        <f t="shared" si="382"/>
        <v>0</v>
      </c>
      <c r="S1131" s="212">
        <v>0</v>
      </c>
      <c r="T1131" s="213">
        <f t="shared" si="383"/>
        <v>0</v>
      </c>
      <c r="AR1131" s="25" t="s">
        <v>375</v>
      </c>
      <c r="AT1131" s="25" t="s">
        <v>311</v>
      </c>
      <c r="AU1131" s="25" t="s">
        <v>82</v>
      </c>
      <c r="AY1131" s="25" t="s">
        <v>308</v>
      </c>
      <c r="BE1131" s="214">
        <f t="shared" si="384"/>
        <v>0</v>
      </c>
      <c r="BF1131" s="214">
        <f t="shared" si="385"/>
        <v>0</v>
      </c>
      <c r="BG1131" s="214">
        <f t="shared" si="386"/>
        <v>0</v>
      </c>
      <c r="BH1131" s="214">
        <f t="shared" si="387"/>
        <v>0</v>
      </c>
      <c r="BI1131" s="214">
        <f t="shared" si="388"/>
        <v>0</v>
      </c>
      <c r="BJ1131" s="25" t="s">
        <v>82</v>
      </c>
      <c r="BK1131" s="214">
        <f t="shared" si="389"/>
        <v>0</v>
      </c>
      <c r="BL1131" s="25" t="s">
        <v>375</v>
      </c>
      <c r="BM1131" s="25" t="s">
        <v>11342</v>
      </c>
    </row>
    <row r="1132" spans="2:65" s="1" customFormat="1" ht="22.5" customHeight="1">
      <c r="B1132" s="42"/>
      <c r="C1132" s="203" t="s">
        <v>11343</v>
      </c>
      <c r="D1132" s="203" t="s">
        <v>311</v>
      </c>
      <c r="E1132" s="204" t="s">
        <v>10882</v>
      </c>
      <c r="F1132" s="205" t="s">
        <v>10883</v>
      </c>
      <c r="G1132" s="206" t="s">
        <v>8882</v>
      </c>
      <c r="H1132" s="207">
        <v>6</v>
      </c>
      <c r="I1132" s="208"/>
      <c r="J1132" s="209">
        <f t="shared" si="380"/>
        <v>0</v>
      </c>
      <c r="K1132" s="205" t="s">
        <v>21</v>
      </c>
      <c r="L1132" s="62"/>
      <c r="M1132" s="210" t="s">
        <v>21</v>
      </c>
      <c r="N1132" s="211" t="s">
        <v>45</v>
      </c>
      <c r="O1132" s="43"/>
      <c r="P1132" s="212">
        <f t="shared" si="381"/>
        <v>0</v>
      </c>
      <c r="Q1132" s="212">
        <v>0</v>
      </c>
      <c r="R1132" s="212">
        <f t="shared" si="382"/>
        <v>0</v>
      </c>
      <c r="S1132" s="212">
        <v>0</v>
      </c>
      <c r="T1132" s="213">
        <f t="shared" si="383"/>
        <v>0</v>
      </c>
      <c r="AR1132" s="25" t="s">
        <v>375</v>
      </c>
      <c r="AT1132" s="25" t="s">
        <v>311</v>
      </c>
      <c r="AU1132" s="25" t="s">
        <v>82</v>
      </c>
      <c r="AY1132" s="25" t="s">
        <v>308</v>
      </c>
      <c r="BE1132" s="214">
        <f t="shared" si="384"/>
        <v>0</v>
      </c>
      <c r="BF1132" s="214">
        <f t="shared" si="385"/>
        <v>0</v>
      </c>
      <c r="BG1132" s="214">
        <f t="shared" si="386"/>
        <v>0</v>
      </c>
      <c r="BH1132" s="214">
        <f t="shared" si="387"/>
        <v>0</v>
      </c>
      <c r="BI1132" s="214">
        <f t="shared" si="388"/>
        <v>0</v>
      </c>
      <c r="BJ1132" s="25" t="s">
        <v>82</v>
      </c>
      <c r="BK1132" s="214">
        <f t="shared" si="389"/>
        <v>0</v>
      </c>
      <c r="BL1132" s="25" t="s">
        <v>375</v>
      </c>
      <c r="BM1132" s="25" t="s">
        <v>11344</v>
      </c>
    </row>
    <row r="1133" spans="2:65" s="1" customFormat="1" ht="22.5" customHeight="1">
      <c r="B1133" s="42"/>
      <c r="C1133" s="203" t="s">
        <v>10212</v>
      </c>
      <c r="D1133" s="203" t="s">
        <v>311</v>
      </c>
      <c r="E1133" s="204" t="s">
        <v>10886</v>
      </c>
      <c r="F1133" s="205" t="s">
        <v>10887</v>
      </c>
      <c r="G1133" s="206" t="s">
        <v>8882</v>
      </c>
      <c r="H1133" s="207">
        <v>40</v>
      </c>
      <c r="I1133" s="208"/>
      <c r="J1133" s="209">
        <f t="shared" si="380"/>
        <v>0</v>
      </c>
      <c r="K1133" s="205" t="s">
        <v>21</v>
      </c>
      <c r="L1133" s="62"/>
      <c r="M1133" s="210" t="s">
        <v>21</v>
      </c>
      <c r="N1133" s="211" t="s">
        <v>45</v>
      </c>
      <c r="O1133" s="43"/>
      <c r="P1133" s="212">
        <f t="shared" si="381"/>
        <v>0</v>
      </c>
      <c r="Q1133" s="212">
        <v>0</v>
      </c>
      <c r="R1133" s="212">
        <f t="shared" si="382"/>
        <v>0</v>
      </c>
      <c r="S1133" s="212">
        <v>0</v>
      </c>
      <c r="T1133" s="213">
        <f t="shared" si="383"/>
        <v>0</v>
      </c>
      <c r="AR1133" s="25" t="s">
        <v>375</v>
      </c>
      <c r="AT1133" s="25" t="s">
        <v>311</v>
      </c>
      <c r="AU1133" s="25" t="s">
        <v>82</v>
      </c>
      <c r="AY1133" s="25" t="s">
        <v>308</v>
      </c>
      <c r="BE1133" s="214">
        <f t="shared" si="384"/>
        <v>0</v>
      </c>
      <c r="BF1133" s="214">
        <f t="shared" si="385"/>
        <v>0</v>
      </c>
      <c r="BG1133" s="214">
        <f t="shared" si="386"/>
        <v>0</v>
      </c>
      <c r="BH1133" s="214">
        <f t="shared" si="387"/>
        <v>0</v>
      </c>
      <c r="BI1133" s="214">
        <f t="shared" si="388"/>
        <v>0</v>
      </c>
      <c r="BJ1133" s="25" t="s">
        <v>82</v>
      </c>
      <c r="BK1133" s="214">
        <f t="shared" si="389"/>
        <v>0</v>
      </c>
      <c r="BL1133" s="25" t="s">
        <v>375</v>
      </c>
      <c r="BM1133" s="25" t="s">
        <v>11345</v>
      </c>
    </row>
    <row r="1134" spans="2:65" s="1" customFormat="1" ht="22.5" customHeight="1">
      <c r="B1134" s="42"/>
      <c r="C1134" s="203" t="s">
        <v>11346</v>
      </c>
      <c r="D1134" s="203" t="s">
        <v>311</v>
      </c>
      <c r="E1134" s="204" t="s">
        <v>10889</v>
      </c>
      <c r="F1134" s="205" t="s">
        <v>10890</v>
      </c>
      <c r="G1134" s="206" t="s">
        <v>8882</v>
      </c>
      <c r="H1134" s="207">
        <v>4</v>
      </c>
      <c r="I1134" s="208"/>
      <c r="J1134" s="209">
        <f t="shared" si="380"/>
        <v>0</v>
      </c>
      <c r="K1134" s="205" t="s">
        <v>21</v>
      </c>
      <c r="L1134" s="62"/>
      <c r="M1134" s="210" t="s">
        <v>21</v>
      </c>
      <c r="N1134" s="211" t="s">
        <v>45</v>
      </c>
      <c r="O1134" s="43"/>
      <c r="P1134" s="212">
        <f t="shared" si="381"/>
        <v>0</v>
      </c>
      <c r="Q1134" s="212">
        <v>0</v>
      </c>
      <c r="R1134" s="212">
        <f t="shared" si="382"/>
        <v>0</v>
      </c>
      <c r="S1134" s="212">
        <v>0</v>
      </c>
      <c r="T1134" s="213">
        <f t="shared" si="383"/>
        <v>0</v>
      </c>
      <c r="AR1134" s="25" t="s">
        <v>375</v>
      </c>
      <c r="AT1134" s="25" t="s">
        <v>311</v>
      </c>
      <c r="AU1134" s="25" t="s">
        <v>82</v>
      </c>
      <c r="AY1134" s="25" t="s">
        <v>308</v>
      </c>
      <c r="BE1134" s="214">
        <f t="shared" si="384"/>
        <v>0</v>
      </c>
      <c r="BF1134" s="214">
        <f t="shared" si="385"/>
        <v>0</v>
      </c>
      <c r="BG1134" s="214">
        <f t="shared" si="386"/>
        <v>0</v>
      </c>
      <c r="BH1134" s="214">
        <f t="shared" si="387"/>
        <v>0</v>
      </c>
      <c r="BI1134" s="214">
        <f t="shared" si="388"/>
        <v>0</v>
      </c>
      <c r="BJ1134" s="25" t="s">
        <v>82</v>
      </c>
      <c r="BK1134" s="214">
        <f t="shared" si="389"/>
        <v>0</v>
      </c>
      <c r="BL1134" s="25" t="s">
        <v>375</v>
      </c>
      <c r="BM1134" s="25" t="s">
        <v>11347</v>
      </c>
    </row>
    <row r="1135" spans="2:65" s="11" customFormat="1" ht="37.35" customHeight="1">
      <c r="B1135" s="186"/>
      <c r="C1135" s="187"/>
      <c r="D1135" s="200" t="s">
        <v>73</v>
      </c>
      <c r="E1135" s="296" t="s">
        <v>11348</v>
      </c>
      <c r="F1135" s="296" t="s">
        <v>11349</v>
      </c>
      <c r="G1135" s="187"/>
      <c r="H1135" s="187"/>
      <c r="I1135" s="190"/>
      <c r="J1135" s="297">
        <f>BK1135</f>
        <v>0</v>
      </c>
      <c r="K1135" s="187"/>
      <c r="L1135" s="192"/>
      <c r="M1135" s="193"/>
      <c r="N1135" s="194"/>
      <c r="O1135" s="194"/>
      <c r="P1135" s="195">
        <f>SUM(P1136:P1172)</f>
        <v>0</v>
      </c>
      <c r="Q1135" s="194"/>
      <c r="R1135" s="195">
        <f>SUM(R1136:R1172)</f>
        <v>0</v>
      </c>
      <c r="S1135" s="194"/>
      <c r="T1135" s="196">
        <f>SUM(T1136:T1172)</f>
        <v>0</v>
      </c>
      <c r="AR1135" s="197" t="s">
        <v>84</v>
      </c>
      <c r="AT1135" s="198" t="s">
        <v>73</v>
      </c>
      <c r="AU1135" s="198" t="s">
        <v>74</v>
      </c>
      <c r="AY1135" s="197" t="s">
        <v>308</v>
      </c>
      <c r="BK1135" s="199">
        <f>SUM(BK1136:BK1172)</f>
        <v>0</v>
      </c>
    </row>
    <row r="1136" spans="2:65" s="1" customFormat="1" ht="22.5" customHeight="1">
      <c r="B1136" s="42"/>
      <c r="C1136" s="277" t="s">
        <v>10215</v>
      </c>
      <c r="D1136" s="277" t="s">
        <v>1079</v>
      </c>
      <c r="E1136" s="278" t="s">
        <v>10623</v>
      </c>
      <c r="F1136" s="279" t="s">
        <v>10624</v>
      </c>
      <c r="G1136" s="280" t="s">
        <v>5275</v>
      </c>
      <c r="H1136" s="281">
        <v>7</v>
      </c>
      <c r="I1136" s="282"/>
      <c r="J1136" s="283">
        <f t="shared" ref="J1136:J1172" si="390">ROUND(I1136*H1136,2)</f>
        <v>0</v>
      </c>
      <c r="K1136" s="279" t="s">
        <v>21</v>
      </c>
      <c r="L1136" s="284"/>
      <c r="M1136" s="285" t="s">
        <v>21</v>
      </c>
      <c r="N1136" s="286" t="s">
        <v>45</v>
      </c>
      <c r="O1136" s="43"/>
      <c r="P1136" s="212">
        <f t="shared" ref="P1136:P1172" si="391">O1136*H1136</f>
        <v>0</v>
      </c>
      <c r="Q1136" s="212">
        <v>0</v>
      </c>
      <c r="R1136" s="212">
        <f t="shared" ref="R1136:R1172" si="392">Q1136*H1136</f>
        <v>0</v>
      </c>
      <c r="S1136" s="212">
        <v>0</v>
      </c>
      <c r="T1136" s="213">
        <f t="shared" ref="T1136:T1172" si="393">S1136*H1136</f>
        <v>0</v>
      </c>
      <c r="AR1136" s="25" t="s">
        <v>619</v>
      </c>
      <c r="AT1136" s="25" t="s">
        <v>1079</v>
      </c>
      <c r="AU1136" s="25" t="s">
        <v>82</v>
      </c>
      <c r="AY1136" s="25" t="s">
        <v>308</v>
      </c>
      <c r="BE1136" s="214">
        <f t="shared" ref="BE1136:BE1172" si="394">IF(N1136="základní",J1136,0)</f>
        <v>0</v>
      </c>
      <c r="BF1136" s="214">
        <f t="shared" ref="BF1136:BF1172" si="395">IF(N1136="snížená",J1136,0)</f>
        <v>0</v>
      </c>
      <c r="BG1136" s="214">
        <f t="shared" ref="BG1136:BG1172" si="396">IF(N1136="zákl. přenesená",J1136,0)</f>
        <v>0</v>
      </c>
      <c r="BH1136" s="214">
        <f t="shared" ref="BH1136:BH1172" si="397">IF(N1136="sníž. přenesená",J1136,0)</f>
        <v>0</v>
      </c>
      <c r="BI1136" s="214">
        <f t="shared" ref="BI1136:BI1172" si="398">IF(N1136="nulová",J1136,0)</f>
        <v>0</v>
      </c>
      <c r="BJ1136" s="25" t="s">
        <v>82</v>
      </c>
      <c r="BK1136" s="214">
        <f t="shared" ref="BK1136:BK1172" si="399">ROUND(I1136*H1136,2)</f>
        <v>0</v>
      </c>
      <c r="BL1136" s="25" t="s">
        <v>375</v>
      </c>
      <c r="BM1136" s="25" t="s">
        <v>11350</v>
      </c>
    </row>
    <row r="1137" spans="2:65" s="1" customFormat="1" ht="22.5" customHeight="1">
      <c r="B1137" s="42"/>
      <c r="C1137" s="277" t="s">
        <v>11351</v>
      </c>
      <c r="D1137" s="277" t="s">
        <v>1079</v>
      </c>
      <c r="E1137" s="278" t="s">
        <v>10627</v>
      </c>
      <c r="F1137" s="279" t="s">
        <v>10628</v>
      </c>
      <c r="G1137" s="280" t="s">
        <v>5275</v>
      </c>
      <c r="H1137" s="281">
        <v>45</v>
      </c>
      <c r="I1137" s="282"/>
      <c r="J1137" s="283">
        <f t="shared" si="390"/>
        <v>0</v>
      </c>
      <c r="K1137" s="279" t="s">
        <v>21</v>
      </c>
      <c r="L1137" s="284"/>
      <c r="M1137" s="285" t="s">
        <v>21</v>
      </c>
      <c r="N1137" s="286" t="s">
        <v>45</v>
      </c>
      <c r="O1137" s="43"/>
      <c r="P1137" s="212">
        <f t="shared" si="391"/>
        <v>0</v>
      </c>
      <c r="Q1137" s="212">
        <v>0</v>
      </c>
      <c r="R1137" s="212">
        <f t="shared" si="392"/>
        <v>0</v>
      </c>
      <c r="S1137" s="212">
        <v>0</v>
      </c>
      <c r="T1137" s="213">
        <f t="shared" si="393"/>
        <v>0</v>
      </c>
      <c r="AR1137" s="25" t="s">
        <v>619</v>
      </c>
      <c r="AT1137" s="25" t="s">
        <v>1079</v>
      </c>
      <c r="AU1137" s="25" t="s">
        <v>82</v>
      </c>
      <c r="AY1137" s="25" t="s">
        <v>308</v>
      </c>
      <c r="BE1137" s="214">
        <f t="shared" si="394"/>
        <v>0</v>
      </c>
      <c r="BF1137" s="214">
        <f t="shared" si="395"/>
        <v>0</v>
      </c>
      <c r="BG1137" s="214">
        <f t="shared" si="396"/>
        <v>0</v>
      </c>
      <c r="BH1137" s="214">
        <f t="shared" si="397"/>
        <v>0</v>
      </c>
      <c r="BI1137" s="214">
        <f t="shared" si="398"/>
        <v>0</v>
      </c>
      <c r="BJ1137" s="25" t="s">
        <v>82</v>
      </c>
      <c r="BK1137" s="214">
        <f t="shared" si="399"/>
        <v>0</v>
      </c>
      <c r="BL1137" s="25" t="s">
        <v>375</v>
      </c>
      <c r="BM1137" s="25" t="s">
        <v>11352</v>
      </c>
    </row>
    <row r="1138" spans="2:65" s="1" customFormat="1" ht="22.5" customHeight="1">
      <c r="B1138" s="42"/>
      <c r="C1138" s="277" t="s">
        <v>10218</v>
      </c>
      <c r="D1138" s="277" t="s">
        <v>1079</v>
      </c>
      <c r="E1138" s="278" t="s">
        <v>10898</v>
      </c>
      <c r="F1138" s="279" t="s">
        <v>10899</v>
      </c>
      <c r="G1138" s="280" t="s">
        <v>5275</v>
      </c>
      <c r="H1138" s="281">
        <v>9</v>
      </c>
      <c r="I1138" s="282"/>
      <c r="J1138" s="283">
        <f t="shared" si="390"/>
        <v>0</v>
      </c>
      <c r="K1138" s="279" t="s">
        <v>21</v>
      </c>
      <c r="L1138" s="284"/>
      <c r="M1138" s="285" t="s">
        <v>21</v>
      </c>
      <c r="N1138" s="286" t="s">
        <v>45</v>
      </c>
      <c r="O1138" s="43"/>
      <c r="P1138" s="212">
        <f t="shared" si="391"/>
        <v>0</v>
      </c>
      <c r="Q1138" s="212">
        <v>0</v>
      </c>
      <c r="R1138" s="212">
        <f t="shared" si="392"/>
        <v>0</v>
      </c>
      <c r="S1138" s="212">
        <v>0</v>
      </c>
      <c r="T1138" s="213">
        <f t="shared" si="393"/>
        <v>0</v>
      </c>
      <c r="AR1138" s="25" t="s">
        <v>619</v>
      </c>
      <c r="AT1138" s="25" t="s">
        <v>1079</v>
      </c>
      <c r="AU1138" s="25" t="s">
        <v>82</v>
      </c>
      <c r="AY1138" s="25" t="s">
        <v>308</v>
      </c>
      <c r="BE1138" s="214">
        <f t="shared" si="394"/>
        <v>0</v>
      </c>
      <c r="BF1138" s="214">
        <f t="shared" si="395"/>
        <v>0</v>
      </c>
      <c r="BG1138" s="214">
        <f t="shared" si="396"/>
        <v>0</v>
      </c>
      <c r="BH1138" s="214">
        <f t="shared" si="397"/>
        <v>0</v>
      </c>
      <c r="BI1138" s="214">
        <f t="shared" si="398"/>
        <v>0</v>
      </c>
      <c r="BJ1138" s="25" t="s">
        <v>82</v>
      </c>
      <c r="BK1138" s="214">
        <f t="shared" si="399"/>
        <v>0</v>
      </c>
      <c r="BL1138" s="25" t="s">
        <v>375</v>
      </c>
      <c r="BM1138" s="25" t="s">
        <v>11353</v>
      </c>
    </row>
    <row r="1139" spans="2:65" s="1" customFormat="1" ht="22.5" customHeight="1">
      <c r="B1139" s="42"/>
      <c r="C1139" s="277" t="s">
        <v>11354</v>
      </c>
      <c r="D1139" s="277" t="s">
        <v>1079</v>
      </c>
      <c r="E1139" s="278" t="s">
        <v>10630</v>
      </c>
      <c r="F1139" s="279" t="s">
        <v>10631</v>
      </c>
      <c r="G1139" s="280" t="s">
        <v>5275</v>
      </c>
      <c r="H1139" s="281">
        <v>1</v>
      </c>
      <c r="I1139" s="282"/>
      <c r="J1139" s="283">
        <f t="shared" si="390"/>
        <v>0</v>
      </c>
      <c r="K1139" s="279" t="s">
        <v>21</v>
      </c>
      <c r="L1139" s="284"/>
      <c r="M1139" s="285" t="s">
        <v>21</v>
      </c>
      <c r="N1139" s="286" t="s">
        <v>45</v>
      </c>
      <c r="O1139" s="43"/>
      <c r="P1139" s="212">
        <f t="shared" si="391"/>
        <v>0</v>
      </c>
      <c r="Q1139" s="212">
        <v>0</v>
      </c>
      <c r="R1139" s="212">
        <f t="shared" si="392"/>
        <v>0</v>
      </c>
      <c r="S1139" s="212">
        <v>0</v>
      </c>
      <c r="T1139" s="213">
        <f t="shared" si="393"/>
        <v>0</v>
      </c>
      <c r="AR1139" s="25" t="s">
        <v>619</v>
      </c>
      <c r="AT1139" s="25" t="s">
        <v>1079</v>
      </c>
      <c r="AU1139" s="25" t="s">
        <v>82</v>
      </c>
      <c r="AY1139" s="25" t="s">
        <v>308</v>
      </c>
      <c r="BE1139" s="214">
        <f t="shared" si="394"/>
        <v>0</v>
      </c>
      <c r="BF1139" s="214">
        <f t="shared" si="395"/>
        <v>0</v>
      </c>
      <c r="BG1139" s="214">
        <f t="shared" si="396"/>
        <v>0</v>
      </c>
      <c r="BH1139" s="214">
        <f t="shared" si="397"/>
        <v>0</v>
      </c>
      <c r="BI1139" s="214">
        <f t="shared" si="398"/>
        <v>0</v>
      </c>
      <c r="BJ1139" s="25" t="s">
        <v>82</v>
      </c>
      <c r="BK1139" s="214">
        <f t="shared" si="399"/>
        <v>0</v>
      </c>
      <c r="BL1139" s="25" t="s">
        <v>375</v>
      </c>
      <c r="BM1139" s="25" t="s">
        <v>11355</v>
      </c>
    </row>
    <row r="1140" spans="2:65" s="1" customFormat="1" ht="44.25" customHeight="1">
      <c r="B1140" s="42"/>
      <c r="C1140" s="277" t="s">
        <v>10221</v>
      </c>
      <c r="D1140" s="277" t="s">
        <v>1079</v>
      </c>
      <c r="E1140" s="278" t="s">
        <v>10901</v>
      </c>
      <c r="F1140" s="279" t="s">
        <v>10902</v>
      </c>
      <c r="G1140" s="280" t="s">
        <v>5275</v>
      </c>
      <c r="H1140" s="281">
        <v>1</v>
      </c>
      <c r="I1140" s="282"/>
      <c r="J1140" s="283">
        <f t="shared" si="390"/>
        <v>0</v>
      </c>
      <c r="K1140" s="279" t="s">
        <v>21</v>
      </c>
      <c r="L1140" s="284"/>
      <c r="M1140" s="285" t="s">
        <v>21</v>
      </c>
      <c r="N1140" s="286" t="s">
        <v>45</v>
      </c>
      <c r="O1140" s="43"/>
      <c r="P1140" s="212">
        <f t="shared" si="391"/>
        <v>0</v>
      </c>
      <c r="Q1140" s="212">
        <v>0</v>
      </c>
      <c r="R1140" s="212">
        <f t="shared" si="392"/>
        <v>0</v>
      </c>
      <c r="S1140" s="212">
        <v>0</v>
      </c>
      <c r="T1140" s="213">
        <f t="shared" si="393"/>
        <v>0</v>
      </c>
      <c r="AR1140" s="25" t="s">
        <v>619</v>
      </c>
      <c r="AT1140" s="25" t="s">
        <v>1079</v>
      </c>
      <c r="AU1140" s="25" t="s">
        <v>82</v>
      </c>
      <c r="AY1140" s="25" t="s">
        <v>308</v>
      </c>
      <c r="BE1140" s="214">
        <f t="shared" si="394"/>
        <v>0</v>
      </c>
      <c r="BF1140" s="214">
        <f t="shared" si="395"/>
        <v>0</v>
      </c>
      <c r="BG1140" s="214">
        <f t="shared" si="396"/>
        <v>0</v>
      </c>
      <c r="BH1140" s="214">
        <f t="shared" si="397"/>
        <v>0</v>
      </c>
      <c r="BI1140" s="214">
        <f t="shared" si="398"/>
        <v>0</v>
      </c>
      <c r="BJ1140" s="25" t="s">
        <v>82</v>
      </c>
      <c r="BK1140" s="214">
        <f t="shared" si="399"/>
        <v>0</v>
      </c>
      <c r="BL1140" s="25" t="s">
        <v>375</v>
      </c>
      <c r="BM1140" s="25" t="s">
        <v>11356</v>
      </c>
    </row>
    <row r="1141" spans="2:65" s="1" customFormat="1" ht="22.5" customHeight="1">
      <c r="B1141" s="42"/>
      <c r="C1141" s="277" t="s">
        <v>11357</v>
      </c>
      <c r="D1141" s="277" t="s">
        <v>1079</v>
      </c>
      <c r="E1141" s="278" t="s">
        <v>10690</v>
      </c>
      <c r="F1141" s="279" t="s">
        <v>10691</v>
      </c>
      <c r="G1141" s="280" t="s">
        <v>5275</v>
      </c>
      <c r="H1141" s="281">
        <v>3</v>
      </c>
      <c r="I1141" s="282"/>
      <c r="J1141" s="283">
        <f t="shared" si="390"/>
        <v>0</v>
      </c>
      <c r="K1141" s="279" t="s">
        <v>21</v>
      </c>
      <c r="L1141" s="284"/>
      <c r="M1141" s="285" t="s">
        <v>21</v>
      </c>
      <c r="N1141" s="286" t="s">
        <v>45</v>
      </c>
      <c r="O1141" s="43"/>
      <c r="P1141" s="212">
        <f t="shared" si="391"/>
        <v>0</v>
      </c>
      <c r="Q1141" s="212">
        <v>0</v>
      </c>
      <c r="R1141" s="212">
        <f t="shared" si="392"/>
        <v>0</v>
      </c>
      <c r="S1141" s="212">
        <v>0</v>
      </c>
      <c r="T1141" s="213">
        <f t="shared" si="393"/>
        <v>0</v>
      </c>
      <c r="AR1141" s="25" t="s">
        <v>619</v>
      </c>
      <c r="AT1141" s="25" t="s">
        <v>1079</v>
      </c>
      <c r="AU1141" s="25" t="s">
        <v>82</v>
      </c>
      <c r="AY1141" s="25" t="s">
        <v>308</v>
      </c>
      <c r="BE1141" s="214">
        <f t="shared" si="394"/>
        <v>0</v>
      </c>
      <c r="BF1141" s="214">
        <f t="shared" si="395"/>
        <v>0</v>
      </c>
      <c r="BG1141" s="214">
        <f t="shared" si="396"/>
        <v>0</v>
      </c>
      <c r="BH1141" s="214">
        <f t="shared" si="397"/>
        <v>0</v>
      </c>
      <c r="BI1141" s="214">
        <f t="shared" si="398"/>
        <v>0</v>
      </c>
      <c r="BJ1141" s="25" t="s">
        <v>82</v>
      </c>
      <c r="BK1141" s="214">
        <f t="shared" si="399"/>
        <v>0</v>
      </c>
      <c r="BL1141" s="25" t="s">
        <v>375</v>
      </c>
      <c r="BM1141" s="25" t="s">
        <v>11358</v>
      </c>
    </row>
    <row r="1142" spans="2:65" s="1" customFormat="1" ht="31.5" customHeight="1">
      <c r="B1142" s="42"/>
      <c r="C1142" s="277" t="s">
        <v>10224</v>
      </c>
      <c r="D1142" s="277" t="s">
        <v>1079</v>
      </c>
      <c r="E1142" s="278" t="s">
        <v>10725</v>
      </c>
      <c r="F1142" s="279" t="s">
        <v>10726</v>
      </c>
      <c r="G1142" s="280" t="s">
        <v>5275</v>
      </c>
      <c r="H1142" s="281">
        <v>4</v>
      </c>
      <c r="I1142" s="282"/>
      <c r="J1142" s="283">
        <f t="shared" si="390"/>
        <v>0</v>
      </c>
      <c r="K1142" s="279" t="s">
        <v>21</v>
      </c>
      <c r="L1142" s="284"/>
      <c r="M1142" s="285" t="s">
        <v>21</v>
      </c>
      <c r="N1142" s="286" t="s">
        <v>45</v>
      </c>
      <c r="O1142" s="43"/>
      <c r="P1142" s="212">
        <f t="shared" si="391"/>
        <v>0</v>
      </c>
      <c r="Q1142" s="212">
        <v>0</v>
      </c>
      <c r="R1142" s="212">
        <f t="shared" si="392"/>
        <v>0</v>
      </c>
      <c r="S1142" s="212">
        <v>0</v>
      </c>
      <c r="T1142" s="213">
        <f t="shared" si="393"/>
        <v>0</v>
      </c>
      <c r="AR1142" s="25" t="s">
        <v>619</v>
      </c>
      <c r="AT1142" s="25" t="s">
        <v>1079</v>
      </c>
      <c r="AU1142" s="25" t="s">
        <v>82</v>
      </c>
      <c r="AY1142" s="25" t="s">
        <v>308</v>
      </c>
      <c r="BE1142" s="214">
        <f t="shared" si="394"/>
        <v>0</v>
      </c>
      <c r="BF1142" s="214">
        <f t="shared" si="395"/>
        <v>0</v>
      </c>
      <c r="BG1142" s="214">
        <f t="shared" si="396"/>
        <v>0</v>
      </c>
      <c r="BH1142" s="214">
        <f t="shared" si="397"/>
        <v>0</v>
      </c>
      <c r="BI1142" s="214">
        <f t="shared" si="398"/>
        <v>0</v>
      </c>
      <c r="BJ1142" s="25" t="s">
        <v>82</v>
      </c>
      <c r="BK1142" s="214">
        <f t="shared" si="399"/>
        <v>0</v>
      </c>
      <c r="BL1142" s="25" t="s">
        <v>375</v>
      </c>
      <c r="BM1142" s="25" t="s">
        <v>11359</v>
      </c>
    </row>
    <row r="1143" spans="2:65" s="1" customFormat="1" ht="31.5" customHeight="1">
      <c r="B1143" s="42"/>
      <c r="C1143" s="277" t="s">
        <v>11360</v>
      </c>
      <c r="D1143" s="277" t="s">
        <v>1079</v>
      </c>
      <c r="E1143" s="278" t="s">
        <v>10908</v>
      </c>
      <c r="F1143" s="279" t="s">
        <v>10909</v>
      </c>
      <c r="G1143" s="280" t="s">
        <v>5275</v>
      </c>
      <c r="H1143" s="281">
        <v>2</v>
      </c>
      <c r="I1143" s="282"/>
      <c r="J1143" s="283">
        <f t="shared" si="390"/>
        <v>0</v>
      </c>
      <c r="K1143" s="279" t="s">
        <v>21</v>
      </c>
      <c r="L1143" s="284"/>
      <c r="M1143" s="285" t="s">
        <v>21</v>
      </c>
      <c r="N1143" s="286" t="s">
        <v>45</v>
      </c>
      <c r="O1143" s="43"/>
      <c r="P1143" s="212">
        <f t="shared" si="391"/>
        <v>0</v>
      </c>
      <c r="Q1143" s="212">
        <v>0</v>
      </c>
      <c r="R1143" s="212">
        <f t="shared" si="392"/>
        <v>0</v>
      </c>
      <c r="S1143" s="212">
        <v>0</v>
      </c>
      <c r="T1143" s="213">
        <f t="shared" si="393"/>
        <v>0</v>
      </c>
      <c r="AR1143" s="25" t="s">
        <v>619</v>
      </c>
      <c r="AT1143" s="25" t="s">
        <v>1079</v>
      </c>
      <c r="AU1143" s="25" t="s">
        <v>82</v>
      </c>
      <c r="AY1143" s="25" t="s">
        <v>308</v>
      </c>
      <c r="BE1143" s="214">
        <f t="shared" si="394"/>
        <v>0</v>
      </c>
      <c r="BF1143" s="214">
        <f t="shared" si="395"/>
        <v>0</v>
      </c>
      <c r="BG1143" s="214">
        <f t="shared" si="396"/>
        <v>0</v>
      </c>
      <c r="BH1143" s="214">
        <f t="shared" si="397"/>
        <v>0</v>
      </c>
      <c r="BI1143" s="214">
        <f t="shared" si="398"/>
        <v>0</v>
      </c>
      <c r="BJ1143" s="25" t="s">
        <v>82</v>
      </c>
      <c r="BK1143" s="214">
        <f t="shared" si="399"/>
        <v>0</v>
      </c>
      <c r="BL1143" s="25" t="s">
        <v>375</v>
      </c>
      <c r="BM1143" s="25" t="s">
        <v>11361</v>
      </c>
    </row>
    <row r="1144" spans="2:65" s="1" customFormat="1" ht="31.5" customHeight="1">
      <c r="B1144" s="42"/>
      <c r="C1144" s="277" t="s">
        <v>10227</v>
      </c>
      <c r="D1144" s="277" t="s">
        <v>1079</v>
      </c>
      <c r="E1144" s="278" t="s">
        <v>10732</v>
      </c>
      <c r="F1144" s="279" t="s">
        <v>10733</v>
      </c>
      <c r="G1144" s="280" t="s">
        <v>5275</v>
      </c>
      <c r="H1144" s="281">
        <v>9</v>
      </c>
      <c r="I1144" s="282"/>
      <c r="J1144" s="283">
        <f t="shared" si="390"/>
        <v>0</v>
      </c>
      <c r="K1144" s="279" t="s">
        <v>21</v>
      </c>
      <c r="L1144" s="284"/>
      <c r="M1144" s="285" t="s">
        <v>21</v>
      </c>
      <c r="N1144" s="286" t="s">
        <v>45</v>
      </c>
      <c r="O1144" s="43"/>
      <c r="P1144" s="212">
        <f t="shared" si="391"/>
        <v>0</v>
      </c>
      <c r="Q1144" s="212">
        <v>0</v>
      </c>
      <c r="R1144" s="212">
        <f t="shared" si="392"/>
        <v>0</v>
      </c>
      <c r="S1144" s="212">
        <v>0</v>
      </c>
      <c r="T1144" s="213">
        <f t="shared" si="393"/>
        <v>0</v>
      </c>
      <c r="AR1144" s="25" t="s">
        <v>619</v>
      </c>
      <c r="AT1144" s="25" t="s">
        <v>1079</v>
      </c>
      <c r="AU1144" s="25" t="s">
        <v>82</v>
      </c>
      <c r="AY1144" s="25" t="s">
        <v>308</v>
      </c>
      <c r="BE1144" s="214">
        <f t="shared" si="394"/>
        <v>0</v>
      </c>
      <c r="BF1144" s="214">
        <f t="shared" si="395"/>
        <v>0</v>
      </c>
      <c r="BG1144" s="214">
        <f t="shared" si="396"/>
        <v>0</v>
      </c>
      <c r="BH1144" s="214">
        <f t="shared" si="397"/>
        <v>0</v>
      </c>
      <c r="BI1144" s="214">
        <f t="shared" si="398"/>
        <v>0</v>
      </c>
      <c r="BJ1144" s="25" t="s">
        <v>82</v>
      </c>
      <c r="BK1144" s="214">
        <f t="shared" si="399"/>
        <v>0</v>
      </c>
      <c r="BL1144" s="25" t="s">
        <v>375</v>
      </c>
      <c r="BM1144" s="25" t="s">
        <v>11362</v>
      </c>
    </row>
    <row r="1145" spans="2:65" s="1" customFormat="1" ht="22.5" customHeight="1">
      <c r="B1145" s="42"/>
      <c r="C1145" s="277" t="s">
        <v>11363</v>
      </c>
      <c r="D1145" s="277" t="s">
        <v>1079</v>
      </c>
      <c r="E1145" s="278" t="s">
        <v>11364</v>
      </c>
      <c r="F1145" s="279" t="s">
        <v>11365</v>
      </c>
      <c r="G1145" s="280" t="s">
        <v>5275</v>
      </c>
      <c r="H1145" s="281">
        <v>2</v>
      </c>
      <c r="I1145" s="282"/>
      <c r="J1145" s="283">
        <f t="shared" si="390"/>
        <v>0</v>
      </c>
      <c r="K1145" s="279" t="s">
        <v>21</v>
      </c>
      <c r="L1145" s="284"/>
      <c r="M1145" s="285" t="s">
        <v>21</v>
      </c>
      <c r="N1145" s="286" t="s">
        <v>45</v>
      </c>
      <c r="O1145" s="43"/>
      <c r="P1145" s="212">
        <f t="shared" si="391"/>
        <v>0</v>
      </c>
      <c r="Q1145" s="212">
        <v>0</v>
      </c>
      <c r="R1145" s="212">
        <f t="shared" si="392"/>
        <v>0</v>
      </c>
      <c r="S1145" s="212">
        <v>0</v>
      </c>
      <c r="T1145" s="213">
        <f t="shared" si="393"/>
        <v>0</v>
      </c>
      <c r="AR1145" s="25" t="s">
        <v>619</v>
      </c>
      <c r="AT1145" s="25" t="s">
        <v>1079</v>
      </c>
      <c r="AU1145" s="25" t="s">
        <v>82</v>
      </c>
      <c r="AY1145" s="25" t="s">
        <v>308</v>
      </c>
      <c r="BE1145" s="214">
        <f t="shared" si="394"/>
        <v>0</v>
      </c>
      <c r="BF1145" s="214">
        <f t="shared" si="395"/>
        <v>0</v>
      </c>
      <c r="BG1145" s="214">
        <f t="shared" si="396"/>
        <v>0</v>
      </c>
      <c r="BH1145" s="214">
        <f t="shared" si="397"/>
        <v>0</v>
      </c>
      <c r="BI1145" s="214">
        <f t="shared" si="398"/>
        <v>0</v>
      </c>
      <c r="BJ1145" s="25" t="s">
        <v>82</v>
      </c>
      <c r="BK1145" s="214">
        <f t="shared" si="399"/>
        <v>0</v>
      </c>
      <c r="BL1145" s="25" t="s">
        <v>375</v>
      </c>
      <c r="BM1145" s="25" t="s">
        <v>11366</v>
      </c>
    </row>
    <row r="1146" spans="2:65" s="1" customFormat="1" ht="44.25" customHeight="1">
      <c r="B1146" s="42"/>
      <c r="C1146" s="277" t="s">
        <v>10230</v>
      </c>
      <c r="D1146" s="277" t="s">
        <v>1079</v>
      </c>
      <c r="E1146" s="278" t="s">
        <v>10735</v>
      </c>
      <c r="F1146" s="279" t="s">
        <v>10736</v>
      </c>
      <c r="G1146" s="280" t="s">
        <v>5275</v>
      </c>
      <c r="H1146" s="281">
        <v>2</v>
      </c>
      <c r="I1146" s="282"/>
      <c r="J1146" s="283">
        <f t="shared" si="390"/>
        <v>0</v>
      </c>
      <c r="K1146" s="279" t="s">
        <v>21</v>
      </c>
      <c r="L1146" s="284"/>
      <c r="M1146" s="285" t="s">
        <v>21</v>
      </c>
      <c r="N1146" s="286" t="s">
        <v>45</v>
      </c>
      <c r="O1146" s="43"/>
      <c r="P1146" s="212">
        <f t="shared" si="391"/>
        <v>0</v>
      </c>
      <c r="Q1146" s="212">
        <v>0</v>
      </c>
      <c r="R1146" s="212">
        <f t="shared" si="392"/>
        <v>0</v>
      </c>
      <c r="S1146" s="212">
        <v>0</v>
      </c>
      <c r="T1146" s="213">
        <f t="shared" si="393"/>
        <v>0</v>
      </c>
      <c r="AR1146" s="25" t="s">
        <v>619</v>
      </c>
      <c r="AT1146" s="25" t="s">
        <v>1079</v>
      </c>
      <c r="AU1146" s="25" t="s">
        <v>82</v>
      </c>
      <c r="AY1146" s="25" t="s">
        <v>308</v>
      </c>
      <c r="BE1146" s="214">
        <f t="shared" si="394"/>
        <v>0</v>
      </c>
      <c r="BF1146" s="214">
        <f t="shared" si="395"/>
        <v>0</v>
      </c>
      <c r="BG1146" s="214">
        <f t="shared" si="396"/>
        <v>0</v>
      </c>
      <c r="BH1146" s="214">
        <f t="shared" si="397"/>
        <v>0</v>
      </c>
      <c r="BI1146" s="214">
        <f t="shared" si="398"/>
        <v>0</v>
      </c>
      <c r="BJ1146" s="25" t="s">
        <v>82</v>
      </c>
      <c r="BK1146" s="214">
        <f t="shared" si="399"/>
        <v>0</v>
      </c>
      <c r="BL1146" s="25" t="s">
        <v>375</v>
      </c>
      <c r="BM1146" s="25" t="s">
        <v>11367</v>
      </c>
    </row>
    <row r="1147" spans="2:65" s="1" customFormat="1" ht="31.5" customHeight="1">
      <c r="B1147" s="42"/>
      <c r="C1147" s="277" t="s">
        <v>11368</v>
      </c>
      <c r="D1147" s="277" t="s">
        <v>1079</v>
      </c>
      <c r="E1147" s="278" t="s">
        <v>10918</v>
      </c>
      <c r="F1147" s="279" t="s">
        <v>10919</v>
      </c>
      <c r="G1147" s="280" t="s">
        <v>5275</v>
      </c>
      <c r="H1147" s="281">
        <v>2</v>
      </c>
      <c r="I1147" s="282"/>
      <c r="J1147" s="283">
        <f t="shared" si="390"/>
        <v>0</v>
      </c>
      <c r="K1147" s="279" t="s">
        <v>21</v>
      </c>
      <c r="L1147" s="284"/>
      <c r="M1147" s="285" t="s">
        <v>21</v>
      </c>
      <c r="N1147" s="286" t="s">
        <v>45</v>
      </c>
      <c r="O1147" s="43"/>
      <c r="P1147" s="212">
        <f t="shared" si="391"/>
        <v>0</v>
      </c>
      <c r="Q1147" s="212">
        <v>0</v>
      </c>
      <c r="R1147" s="212">
        <f t="shared" si="392"/>
        <v>0</v>
      </c>
      <c r="S1147" s="212">
        <v>0</v>
      </c>
      <c r="T1147" s="213">
        <f t="shared" si="393"/>
        <v>0</v>
      </c>
      <c r="AR1147" s="25" t="s">
        <v>619</v>
      </c>
      <c r="AT1147" s="25" t="s">
        <v>1079</v>
      </c>
      <c r="AU1147" s="25" t="s">
        <v>82</v>
      </c>
      <c r="AY1147" s="25" t="s">
        <v>308</v>
      </c>
      <c r="BE1147" s="214">
        <f t="shared" si="394"/>
        <v>0</v>
      </c>
      <c r="BF1147" s="214">
        <f t="shared" si="395"/>
        <v>0</v>
      </c>
      <c r="BG1147" s="214">
        <f t="shared" si="396"/>
        <v>0</v>
      </c>
      <c r="BH1147" s="214">
        <f t="shared" si="397"/>
        <v>0</v>
      </c>
      <c r="BI1147" s="214">
        <f t="shared" si="398"/>
        <v>0</v>
      </c>
      <c r="BJ1147" s="25" t="s">
        <v>82</v>
      </c>
      <c r="BK1147" s="214">
        <f t="shared" si="399"/>
        <v>0</v>
      </c>
      <c r="BL1147" s="25" t="s">
        <v>375</v>
      </c>
      <c r="BM1147" s="25" t="s">
        <v>11369</v>
      </c>
    </row>
    <row r="1148" spans="2:65" s="1" customFormat="1" ht="31.5" customHeight="1">
      <c r="B1148" s="42"/>
      <c r="C1148" s="277" t="s">
        <v>10233</v>
      </c>
      <c r="D1148" s="277" t="s">
        <v>1079</v>
      </c>
      <c r="E1148" s="278" t="s">
        <v>10742</v>
      </c>
      <c r="F1148" s="279" t="s">
        <v>10743</v>
      </c>
      <c r="G1148" s="280" t="s">
        <v>5275</v>
      </c>
      <c r="H1148" s="281">
        <v>6</v>
      </c>
      <c r="I1148" s="282"/>
      <c r="J1148" s="283">
        <f t="shared" si="390"/>
        <v>0</v>
      </c>
      <c r="K1148" s="279" t="s">
        <v>21</v>
      </c>
      <c r="L1148" s="284"/>
      <c r="M1148" s="285" t="s">
        <v>21</v>
      </c>
      <c r="N1148" s="286" t="s">
        <v>45</v>
      </c>
      <c r="O1148" s="43"/>
      <c r="P1148" s="212">
        <f t="shared" si="391"/>
        <v>0</v>
      </c>
      <c r="Q1148" s="212">
        <v>0</v>
      </c>
      <c r="R1148" s="212">
        <f t="shared" si="392"/>
        <v>0</v>
      </c>
      <c r="S1148" s="212">
        <v>0</v>
      </c>
      <c r="T1148" s="213">
        <f t="shared" si="393"/>
        <v>0</v>
      </c>
      <c r="AR1148" s="25" t="s">
        <v>619</v>
      </c>
      <c r="AT1148" s="25" t="s">
        <v>1079</v>
      </c>
      <c r="AU1148" s="25" t="s">
        <v>82</v>
      </c>
      <c r="AY1148" s="25" t="s">
        <v>308</v>
      </c>
      <c r="BE1148" s="214">
        <f t="shared" si="394"/>
        <v>0</v>
      </c>
      <c r="BF1148" s="214">
        <f t="shared" si="395"/>
        <v>0</v>
      </c>
      <c r="BG1148" s="214">
        <f t="shared" si="396"/>
        <v>0</v>
      </c>
      <c r="BH1148" s="214">
        <f t="shared" si="397"/>
        <v>0</v>
      </c>
      <c r="BI1148" s="214">
        <f t="shared" si="398"/>
        <v>0</v>
      </c>
      <c r="BJ1148" s="25" t="s">
        <v>82</v>
      </c>
      <c r="BK1148" s="214">
        <f t="shared" si="399"/>
        <v>0</v>
      </c>
      <c r="BL1148" s="25" t="s">
        <v>375</v>
      </c>
      <c r="BM1148" s="25" t="s">
        <v>11370</v>
      </c>
    </row>
    <row r="1149" spans="2:65" s="1" customFormat="1" ht="31.5" customHeight="1">
      <c r="B1149" s="42"/>
      <c r="C1149" s="277" t="s">
        <v>11371</v>
      </c>
      <c r="D1149" s="277" t="s">
        <v>1079</v>
      </c>
      <c r="E1149" s="278" t="s">
        <v>10928</v>
      </c>
      <c r="F1149" s="279" t="s">
        <v>10929</v>
      </c>
      <c r="G1149" s="280" t="s">
        <v>5275</v>
      </c>
      <c r="H1149" s="281">
        <v>3</v>
      </c>
      <c r="I1149" s="282"/>
      <c r="J1149" s="283">
        <f t="shared" si="390"/>
        <v>0</v>
      </c>
      <c r="K1149" s="279" t="s">
        <v>21</v>
      </c>
      <c r="L1149" s="284"/>
      <c r="M1149" s="285" t="s">
        <v>21</v>
      </c>
      <c r="N1149" s="286" t="s">
        <v>45</v>
      </c>
      <c r="O1149" s="43"/>
      <c r="P1149" s="212">
        <f t="shared" si="391"/>
        <v>0</v>
      </c>
      <c r="Q1149" s="212">
        <v>0</v>
      </c>
      <c r="R1149" s="212">
        <f t="shared" si="392"/>
        <v>0</v>
      </c>
      <c r="S1149" s="212">
        <v>0</v>
      </c>
      <c r="T1149" s="213">
        <f t="shared" si="393"/>
        <v>0</v>
      </c>
      <c r="AR1149" s="25" t="s">
        <v>619</v>
      </c>
      <c r="AT1149" s="25" t="s">
        <v>1079</v>
      </c>
      <c r="AU1149" s="25" t="s">
        <v>82</v>
      </c>
      <c r="AY1149" s="25" t="s">
        <v>308</v>
      </c>
      <c r="BE1149" s="214">
        <f t="shared" si="394"/>
        <v>0</v>
      </c>
      <c r="BF1149" s="214">
        <f t="shared" si="395"/>
        <v>0</v>
      </c>
      <c r="BG1149" s="214">
        <f t="shared" si="396"/>
        <v>0</v>
      </c>
      <c r="BH1149" s="214">
        <f t="shared" si="397"/>
        <v>0</v>
      </c>
      <c r="BI1149" s="214">
        <f t="shared" si="398"/>
        <v>0</v>
      </c>
      <c r="BJ1149" s="25" t="s">
        <v>82</v>
      </c>
      <c r="BK1149" s="214">
        <f t="shared" si="399"/>
        <v>0</v>
      </c>
      <c r="BL1149" s="25" t="s">
        <v>375</v>
      </c>
      <c r="BM1149" s="25" t="s">
        <v>11372</v>
      </c>
    </row>
    <row r="1150" spans="2:65" s="1" customFormat="1" ht="22.5" customHeight="1">
      <c r="B1150" s="42"/>
      <c r="C1150" s="277" t="s">
        <v>10236</v>
      </c>
      <c r="D1150" s="277" t="s">
        <v>1079</v>
      </c>
      <c r="E1150" s="278" t="s">
        <v>10931</v>
      </c>
      <c r="F1150" s="279" t="s">
        <v>10932</v>
      </c>
      <c r="G1150" s="280" t="s">
        <v>5275</v>
      </c>
      <c r="H1150" s="281">
        <v>270</v>
      </c>
      <c r="I1150" s="282"/>
      <c r="J1150" s="283">
        <f t="shared" si="390"/>
        <v>0</v>
      </c>
      <c r="K1150" s="279" t="s">
        <v>21</v>
      </c>
      <c r="L1150" s="284"/>
      <c r="M1150" s="285" t="s">
        <v>21</v>
      </c>
      <c r="N1150" s="286" t="s">
        <v>45</v>
      </c>
      <c r="O1150" s="43"/>
      <c r="P1150" s="212">
        <f t="shared" si="391"/>
        <v>0</v>
      </c>
      <c r="Q1150" s="212">
        <v>0</v>
      </c>
      <c r="R1150" s="212">
        <f t="shared" si="392"/>
        <v>0</v>
      </c>
      <c r="S1150" s="212">
        <v>0</v>
      </c>
      <c r="T1150" s="213">
        <f t="shared" si="393"/>
        <v>0</v>
      </c>
      <c r="AR1150" s="25" t="s">
        <v>619</v>
      </c>
      <c r="AT1150" s="25" t="s">
        <v>1079</v>
      </c>
      <c r="AU1150" s="25" t="s">
        <v>82</v>
      </c>
      <c r="AY1150" s="25" t="s">
        <v>308</v>
      </c>
      <c r="BE1150" s="214">
        <f t="shared" si="394"/>
        <v>0</v>
      </c>
      <c r="BF1150" s="214">
        <f t="shared" si="395"/>
        <v>0</v>
      </c>
      <c r="BG1150" s="214">
        <f t="shared" si="396"/>
        <v>0</v>
      </c>
      <c r="BH1150" s="214">
        <f t="shared" si="397"/>
        <v>0</v>
      </c>
      <c r="BI1150" s="214">
        <f t="shared" si="398"/>
        <v>0</v>
      </c>
      <c r="BJ1150" s="25" t="s">
        <v>82</v>
      </c>
      <c r="BK1150" s="214">
        <f t="shared" si="399"/>
        <v>0</v>
      </c>
      <c r="BL1150" s="25" t="s">
        <v>375</v>
      </c>
      <c r="BM1150" s="25" t="s">
        <v>11373</v>
      </c>
    </row>
    <row r="1151" spans="2:65" s="1" customFormat="1" ht="22.5" customHeight="1">
      <c r="B1151" s="42"/>
      <c r="C1151" s="277" t="s">
        <v>11374</v>
      </c>
      <c r="D1151" s="277" t="s">
        <v>1079</v>
      </c>
      <c r="E1151" s="278" t="s">
        <v>10756</v>
      </c>
      <c r="F1151" s="279" t="s">
        <v>10757</v>
      </c>
      <c r="G1151" s="280" t="s">
        <v>5275</v>
      </c>
      <c r="H1151" s="281">
        <v>18</v>
      </c>
      <c r="I1151" s="282"/>
      <c r="J1151" s="283">
        <f t="shared" si="390"/>
        <v>0</v>
      </c>
      <c r="K1151" s="279" t="s">
        <v>21</v>
      </c>
      <c r="L1151" s="284"/>
      <c r="M1151" s="285" t="s">
        <v>21</v>
      </c>
      <c r="N1151" s="286" t="s">
        <v>45</v>
      </c>
      <c r="O1151" s="43"/>
      <c r="P1151" s="212">
        <f t="shared" si="391"/>
        <v>0</v>
      </c>
      <c r="Q1151" s="212">
        <v>0</v>
      </c>
      <c r="R1151" s="212">
        <f t="shared" si="392"/>
        <v>0</v>
      </c>
      <c r="S1151" s="212">
        <v>0</v>
      </c>
      <c r="T1151" s="213">
        <f t="shared" si="393"/>
        <v>0</v>
      </c>
      <c r="AR1151" s="25" t="s">
        <v>619</v>
      </c>
      <c r="AT1151" s="25" t="s">
        <v>1079</v>
      </c>
      <c r="AU1151" s="25" t="s">
        <v>82</v>
      </c>
      <c r="AY1151" s="25" t="s">
        <v>308</v>
      </c>
      <c r="BE1151" s="214">
        <f t="shared" si="394"/>
        <v>0</v>
      </c>
      <c r="BF1151" s="214">
        <f t="shared" si="395"/>
        <v>0</v>
      </c>
      <c r="BG1151" s="214">
        <f t="shared" si="396"/>
        <v>0</v>
      </c>
      <c r="BH1151" s="214">
        <f t="shared" si="397"/>
        <v>0</v>
      </c>
      <c r="BI1151" s="214">
        <f t="shared" si="398"/>
        <v>0</v>
      </c>
      <c r="BJ1151" s="25" t="s">
        <v>82</v>
      </c>
      <c r="BK1151" s="214">
        <f t="shared" si="399"/>
        <v>0</v>
      </c>
      <c r="BL1151" s="25" t="s">
        <v>375</v>
      </c>
      <c r="BM1151" s="25" t="s">
        <v>11375</v>
      </c>
    </row>
    <row r="1152" spans="2:65" s="1" customFormat="1" ht="22.5" customHeight="1">
      <c r="B1152" s="42"/>
      <c r="C1152" s="277" t="s">
        <v>10239</v>
      </c>
      <c r="D1152" s="277" t="s">
        <v>1079</v>
      </c>
      <c r="E1152" s="278" t="s">
        <v>10760</v>
      </c>
      <c r="F1152" s="279" t="s">
        <v>10761</v>
      </c>
      <c r="G1152" s="280" t="s">
        <v>5275</v>
      </c>
      <c r="H1152" s="281">
        <v>249</v>
      </c>
      <c r="I1152" s="282"/>
      <c r="J1152" s="283">
        <f t="shared" si="390"/>
        <v>0</v>
      </c>
      <c r="K1152" s="279" t="s">
        <v>21</v>
      </c>
      <c r="L1152" s="284"/>
      <c r="M1152" s="285" t="s">
        <v>21</v>
      </c>
      <c r="N1152" s="286" t="s">
        <v>45</v>
      </c>
      <c r="O1152" s="43"/>
      <c r="P1152" s="212">
        <f t="shared" si="391"/>
        <v>0</v>
      </c>
      <c r="Q1152" s="212">
        <v>0</v>
      </c>
      <c r="R1152" s="212">
        <f t="shared" si="392"/>
        <v>0</v>
      </c>
      <c r="S1152" s="212">
        <v>0</v>
      </c>
      <c r="T1152" s="213">
        <f t="shared" si="393"/>
        <v>0</v>
      </c>
      <c r="AR1152" s="25" t="s">
        <v>619</v>
      </c>
      <c r="AT1152" s="25" t="s">
        <v>1079</v>
      </c>
      <c r="AU1152" s="25" t="s">
        <v>82</v>
      </c>
      <c r="AY1152" s="25" t="s">
        <v>308</v>
      </c>
      <c r="BE1152" s="214">
        <f t="shared" si="394"/>
        <v>0</v>
      </c>
      <c r="BF1152" s="214">
        <f t="shared" si="395"/>
        <v>0</v>
      </c>
      <c r="BG1152" s="214">
        <f t="shared" si="396"/>
        <v>0</v>
      </c>
      <c r="BH1152" s="214">
        <f t="shared" si="397"/>
        <v>0</v>
      </c>
      <c r="BI1152" s="214">
        <f t="shared" si="398"/>
        <v>0</v>
      </c>
      <c r="BJ1152" s="25" t="s">
        <v>82</v>
      </c>
      <c r="BK1152" s="214">
        <f t="shared" si="399"/>
        <v>0</v>
      </c>
      <c r="BL1152" s="25" t="s">
        <v>375</v>
      </c>
      <c r="BM1152" s="25" t="s">
        <v>11376</v>
      </c>
    </row>
    <row r="1153" spans="2:65" s="1" customFormat="1" ht="22.5" customHeight="1">
      <c r="B1153" s="42"/>
      <c r="C1153" s="277" t="s">
        <v>11377</v>
      </c>
      <c r="D1153" s="277" t="s">
        <v>1079</v>
      </c>
      <c r="E1153" s="278" t="s">
        <v>11378</v>
      </c>
      <c r="F1153" s="279" t="s">
        <v>10764</v>
      </c>
      <c r="G1153" s="280" t="s">
        <v>5275</v>
      </c>
      <c r="H1153" s="281">
        <v>69</v>
      </c>
      <c r="I1153" s="282"/>
      <c r="J1153" s="283">
        <f t="shared" si="390"/>
        <v>0</v>
      </c>
      <c r="K1153" s="279" t="s">
        <v>21</v>
      </c>
      <c r="L1153" s="284"/>
      <c r="M1153" s="285" t="s">
        <v>21</v>
      </c>
      <c r="N1153" s="286" t="s">
        <v>45</v>
      </c>
      <c r="O1153" s="43"/>
      <c r="P1153" s="212">
        <f t="shared" si="391"/>
        <v>0</v>
      </c>
      <c r="Q1153" s="212">
        <v>0</v>
      </c>
      <c r="R1153" s="212">
        <f t="shared" si="392"/>
        <v>0</v>
      </c>
      <c r="S1153" s="212">
        <v>0</v>
      </c>
      <c r="T1153" s="213">
        <f t="shared" si="393"/>
        <v>0</v>
      </c>
      <c r="AR1153" s="25" t="s">
        <v>619</v>
      </c>
      <c r="AT1153" s="25" t="s">
        <v>1079</v>
      </c>
      <c r="AU1153" s="25" t="s">
        <v>82</v>
      </c>
      <c r="AY1153" s="25" t="s">
        <v>308</v>
      </c>
      <c r="BE1153" s="214">
        <f t="shared" si="394"/>
        <v>0</v>
      </c>
      <c r="BF1153" s="214">
        <f t="shared" si="395"/>
        <v>0</v>
      </c>
      <c r="BG1153" s="214">
        <f t="shared" si="396"/>
        <v>0</v>
      </c>
      <c r="BH1153" s="214">
        <f t="shared" si="397"/>
        <v>0</v>
      </c>
      <c r="BI1153" s="214">
        <f t="shared" si="398"/>
        <v>0</v>
      </c>
      <c r="BJ1153" s="25" t="s">
        <v>82</v>
      </c>
      <c r="BK1153" s="214">
        <f t="shared" si="399"/>
        <v>0</v>
      </c>
      <c r="BL1153" s="25" t="s">
        <v>375</v>
      </c>
      <c r="BM1153" s="25" t="s">
        <v>11379</v>
      </c>
    </row>
    <row r="1154" spans="2:65" s="1" customFormat="1" ht="22.5" customHeight="1">
      <c r="B1154" s="42"/>
      <c r="C1154" s="277" t="s">
        <v>10242</v>
      </c>
      <c r="D1154" s="277" t="s">
        <v>1079</v>
      </c>
      <c r="E1154" s="278" t="s">
        <v>10770</v>
      </c>
      <c r="F1154" s="279" t="s">
        <v>10771</v>
      </c>
      <c r="G1154" s="280" t="s">
        <v>5275</v>
      </c>
      <c r="H1154" s="281">
        <v>18</v>
      </c>
      <c r="I1154" s="282"/>
      <c r="J1154" s="283">
        <f t="shared" si="390"/>
        <v>0</v>
      </c>
      <c r="K1154" s="279" t="s">
        <v>21</v>
      </c>
      <c r="L1154" s="284"/>
      <c r="M1154" s="285" t="s">
        <v>21</v>
      </c>
      <c r="N1154" s="286" t="s">
        <v>45</v>
      </c>
      <c r="O1154" s="43"/>
      <c r="P1154" s="212">
        <f t="shared" si="391"/>
        <v>0</v>
      </c>
      <c r="Q1154" s="212">
        <v>0</v>
      </c>
      <c r="R1154" s="212">
        <f t="shared" si="392"/>
        <v>0</v>
      </c>
      <c r="S1154" s="212">
        <v>0</v>
      </c>
      <c r="T1154" s="213">
        <f t="shared" si="393"/>
        <v>0</v>
      </c>
      <c r="AR1154" s="25" t="s">
        <v>619</v>
      </c>
      <c r="AT1154" s="25" t="s">
        <v>1079</v>
      </c>
      <c r="AU1154" s="25" t="s">
        <v>82</v>
      </c>
      <c r="AY1154" s="25" t="s">
        <v>308</v>
      </c>
      <c r="BE1154" s="214">
        <f t="shared" si="394"/>
        <v>0</v>
      </c>
      <c r="BF1154" s="214">
        <f t="shared" si="395"/>
        <v>0</v>
      </c>
      <c r="BG1154" s="214">
        <f t="shared" si="396"/>
        <v>0</v>
      </c>
      <c r="BH1154" s="214">
        <f t="shared" si="397"/>
        <v>0</v>
      </c>
      <c r="BI1154" s="214">
        <f t="shared" si="398"/>
        <v>0</v>
      </c>
      <c r="BJ1154" s="25" t="s">
        <v>82</v>
      </c>
      <c r="BK1154" s="214">
        <f t="shared" si="399"/>
        <v>0</v>
      </c>
      <c r="BL1154" s="25" t="s">
        <v>375</v>
      </c>
      <c r="BM1154" s="25" t="s">
        <v>11380</v>
      </c>
    </row>
    <row r="1155" spans="2:65" s="1" customFormat="1" ht="22.5" customHeight="1">
      <c r="B1155" s="42"/>
      <c r="C1155" s="277" t="s">
        <v>11381</v>
      </c>
      <c r="D1155" s="277" t="s">
        <v>1079</v>
      </c>
      <c r="E1155" s="278" t="s">
        <v>10784</v>
      </c>
      <c r="F1155" s="279" t="s">
        <v>10785</v>
      </c>
      <c r="G1155" s="280" t="s">
        <v>5275</v>
      </c>
      <c r="H1155" s="281">
        <v>3</v>
      </c>
      <c r="I1155" s="282"/>
      <c r="J1155" s="283">
        <f t="shared" si="390"/>
        <v>0</v>
      </c>
      <c r="K1155" s="279" t="s">
        <v>21</v>
      </c>
      <c r="L1155" s="284"/>
      <c r="M1155" s="285" t="s">
        <v>21</v>
      </c>
      <c r="N1155" s="286" t="s">
        <v>45</v>
      </c>
      <c r="O1155" s="43"/>
      <c r="P1155" s="212">
        <f t="shared" si="391"/>
        <v>0</v>
      </c>
      <c r="Q1155" s="212">
        <v>0</v>
      </c>
      <c r="R1155" s="212">
        <f t="shared" si="392"/>
        <v>0</v>
      </c>
      <c r="S1155" s="212">
        <v>0</v>
      </c>
      <c r="T1155" s="213">
        <f t="shared" si="393"/>
        <v>0</v>
      </c>
      <c r="AR1155" s="25" t="s">
        <v>619</v>
      </c>
      <c r="AT1155" s="25" t="s">
        <v>1079</v>
      </c>
      <c r="AU1155" s="25" t="s">
        <v>82</v>
      </c>
      <c r="AY1155" s="25" t="s">
        <v>308</v>
      </c>
      <c r="BE1155" s="214">
        <f t="shared" si="394"/>
        <v>0</v>
      </c>
      <c r="BF1155" s="214">
        <f t="shared" si="395"/>
        <v>0</v>
      </c>
      <c r="BG1155" s="214">
        <f t="shared" si="396"/>
        <v>0</v>
      </c>
      <c r="BH1155" s="214">
        <f t="shared" si="397"/>
        <v>0</v>
      </c>
      <c r="BI1155" s="214">
        <f t="shared" si="398"/>
        <v>0</v>
      </c>
      <c r="BJ1155" s="25" t="s">
        <v>82</v>
      </c>
      <c r="BK1155" s="214">
        <f t="shared" si="399"/>
        <v>0</v>
      </c>
      <c r="BL1155" s="25" t="s">
        <v>375</v>
      </c>
      <c r="BM1155" s="25" t="s">
        <v>11382</v>
      </c>
    </row>
    <row r="1156" spans="2:65" s="1" customFormat="1" ht="22.5" customHeight="1">
      <c r="B1156" s="42"/>
      <c r="C1156" s="277" t="s">
        <v>10243</v>
      </c>
      <c r="D1156" s="277" t="s">
        <v>1079</v>
      </c>
      <c r="E1156" s="278" t="s">
        <v>10802</v>
      </c>
      <c r="F1156" s="279" t="s">
        <v>10803</v>
      </c>
      <c r="G1156" s="280" t="s">
        <v>5275</v>
      </c>
      <c r="H1156" s="281">
        <v>69</v>
      </c>
      <c r="I1156" s="282"/>
      <c r="J1156" s="283">
        <f t="shared" si="390"/>
        <v>0</v>
      </c>
      <c r="K1156" s="279" t="s">
        <v>21</v>
      </c>
      <c r="L1156" s="284"/>
      <c r="M1156" s="285" t="s">
        <v>21</v>
      </c>
      <c r="N1156" s="286" t="s">
        <v>45</v>
      </c>
      <c r="O1156" s="43"/>
      <c r="P1156" s="212">
        <f t="shared" si="391"/>
        <v>0</v>
      </c>
      <c r="Q1156" s="212">
        <v>0</v>
      </c>
      <c r="R1156" s="212">
        <f t="shared" si="392"/>
        <v>0</v>
      </c>
      <c r="S1156" s="212">
        <v>0</v>
      </c>
      <c r="T1156" s="213">
        <f t="shared" si="393"/>
        <v>0</v>
      </c>
      <c r="AR1156" s="25" t="s">
        <v>619</v>
      </c>
      <c r="AT1156" s="25" t="s">
        <v>1079</v>
      </c>
      <c r="AU1156" s="25" t="s">
        <v>82</v>
      </c>
      <c r="AY1156" s="25" t="s">
        <v>308</v>
      </c>
      <c r="BE1156" s="214">
        <f t="shared" si="394"/>
        <v>0</v>
      </c>
      <c r="BF1156" s="214">
        <f t="shared" si="395"/>
        <v>0</v>
      </c>
      <c r="BG1156" s="214">
        <f t="shared" si="396"/>
        <v>0</v>
      </c>
      <c r="BH1156" s="214">
        <f t="shared" si="397"/>
        <v>0</v>
      </c>
      <c r="BI1156" s="214">
        <f t="shared" si="398"/>
        <v>0</v>
      </c>
      <c r="BJ1156" s="25" t="s">
        <v>82</v>
      </c>
      <c r="BK1156" s="214">
        <f t="shared" si="399"/>
        <v>0</v>
      </c>
      <c r="BL1156" s="25" t="s">
        <v>375</v>
      </c>
      <c r="BM1156" s="25" t="s">
        <v>11383</v>
      </c>
    </row>
    <row r="1157" spans="2:65" s="1" customFormat="1" ht="22.5" customHeight="1">
      <c r="B1157" s="42"/>
      <c r="C1157" s="277" t="s">
        <v>11384</v>
      </c>
      <c r="D1157" s="277" t="s">
        <v>1079</v>
      </c>
      <c r="E1157" s="278" t="s">
        <v>10805</v>
      </c>
      <c r="F1157" s="279" t="s">
        <v>10806</v>
      </c>
      <c r="G1157" s="280" t="s">
        <v>5275</v>
      </c>
      <c r="H1157" s="281">
        <v>2</v>
      </c>
      <c r="I1157" s="282"/>
      <c r="J1157" s="283">
        <f t="shared" si="390"/>
        <v>0</v>
      </c>
      <c r="K1157" s="279" t="s">
        <v>21</v>
      </c>
      <c r="L1157" s="284"/>
      <c r="M1157" s="285" t="s">
        <v>21</v>
      </c>
      <c r="N1157" s="286" t="s">
        <v>45</v>
      </c>
      <c r="O1157" s="43"/>
      <c r="P1157" s="212">
        <f t="shared" si="391"/>
        <v>0</v>
      </c>
      <c r="Q1157" s="212">
        <v>0</v>
      </c>
      <c r="R1157" s="212">
        <f t="shared" si="392"/>
        <v>0</v>
      </c>
      <c r="S1157" s="212">
        <v>0</v>
      </c>
      <c r="T1157" s="213">
        <f t="shared" si="393"/>
        <v>0</v>
      </c>
      <c r="AR1157" s="25" t="s">
        <v>619</v>
      </c>
      <c r="AT1157" s="25" t="s">
        <v>1079</v>
      </c>
      <c r="AU1157" s="25" t="s">
        <v>82</v>
      </c>
      <c r="AY1157" s="25" t="s">
        <v>308</v>
      </c>
      <c r="BE1157" s="214">
        <f t="shared" si="394"/>
        <v>0</v>
      </c>
      <c r="BF1157" s="214">
        <f t="shared" si="395"/>
        <v>0</v>
      </c>
      <c r="BG1157" s="214">
        <f t="shared" si="396"/>
        <v>0</v>
      </c>
      <c r="BH1157" s="214">
        <f t="shared" si="397"/>
        <v>0</v>
      </c>
      <c r="BI1157" s="214">
        <f t="shared" si="398"/>
        <v>0</v>
      </c>
      <c r="BJ1157" s="25" t="s">
        <v>82</v>
      </c>
      <c r="BK1157" s="214">
        <f t="shared" si="399"/>
        <v>0</v>
      </c>
      <c r="BL1157" s="25" t="s">
        <v>375</v>
      </c>
      <c r="BM1157" s="25" t="s">
        <v>11385</v>
      </c>
    </row>
    <row r="1158" spans="2:65" s="1" customFormat="1" ht="22.5" customHeight="1">
      <c r="B1158" s="42"/>
      <c r="C1158" s="277" t="s">
        <v>10246</v>
      </c>
      <c r="D1158" s="277" t="s">
        <v>1079</v>
      </c>
      <c r="E1158" s="278" t="s">
        <v>10809</v>
      </c>
      <c r="F1158" s="279" t="s">
        <v>10810</v>
      </c>
      <c r="G1158" s="280" t="s">
        <v>5275</v>
      </c>
      <c r="H1158" s="281">
        <v>14</v>
      </c>
      <c r="I1158" s="282"/>
      <c r="J1158" s="283">
        <f t="shared" si="390"/>
        <v>0</v>
      </c>
      <c r="K1158" s="279" t="s">
        <v>21</v>
      </c>
      <c r="L1158" s="284"/>
      <c r="M1158" s="285" t="s">
        <v>21</v>
      </c>
      <c r="N1158" s="286" t="s">
        <v>45</v>
      </c>
      <c r="O1158" s="43"/>
      <c r="P1158" s="212">
        <f t="shared" si="391"/>
        <v>0</v>
      </c>
      <c r="Q1158" s="212">
        <v>0</v>
      </c>
      <c r="R1158" s="212">
        <f t="shared" si="392"/>
        <v>0</v>
      </c>
      <c r="S1158" s="212">
        <v>0</v>
      </c>
      <c r="T1158" s="213">
        <f t="shared" si="393"/>
        <v>0</v>
      </c>
      <c r="AR1158" s="25" t="s">
        <v>619</v>
      </c>
      <c r="AT1158" s="25" t="s">
        <v>1079</v>
      </c>
      <c r="AU1158" s="25" t="s">
        <v>82</v>
      </c>
      <c r="AY1158" s="25" t="s">
        <v>308</v>
      </c>
      <c r="BE1158" s="214">
        <f t="shared" si="394"/>
        <v>0</v>
      </c>
      <c r="BF1158" s="214">
        <f t="shared" si="395"/>
        <v>0</v>
      </c>
      <c r="BG1158" s="214">
        <f t="shared" si="396"/>
        <v>0</v>
      </c>
      <c r="BH1158" s="214">
        <f t="shared" si="397"/>
        <v>0</v>
      </c>
      <c r="BI1158" s="214">
        <f t="shared" si="398"/>
        <v>0</v>
      </c>
      <c r="BJ1158" s="25" t="s">
        <v>82</v>
      </c>
      <c r="BK1158" s="214">
        <f t="shared" si="399"/>
        <v>0</v>
      </c>
      <c r="BL1158" s="25" t="s">
        <v>375</v>
      </c>
      <c r="BM1158" s="25" t="s">
        <v>11386</v>
      </c>
    </row>
    <row r="1159" spans="2:65" s="1" customFormat="1" ht="22.5" customHeight="1">
      <c r="B1159" s="42"/>
      <c r="C1159" s="277" t="s">
        <v>11387</v>
      </c>
      <c r="D1159" s="277" t="s">
        <v>1079</v>
      </c>
      <c r="E1159" s="278" t="s">
        <v>11028</v>
      </c>
      <c r="F1159" s="279" t="s">
        <v>11029</v>
      </c>
      <c r="G1159" s="280" t="s">
        <v>5275</v>
      </c>
      <c r="H1159" s="281">
        <v>8</v>
      </c>
      <c r="I1159" s="282"/>
      <c r="J1159" s="283">
        <f t="shared" si="390"/>
        <v>0</v>
      </c>
      <c r="K1159" s="279" t="s">
        <v>21</v>
      </c>
      <c r="L1159" s="284"/>
      <c r="M1159" s="285" t="s">
        <v>21</v>
      </c>
      <c r="N1159" s="286" t="s">
        <v>45</v>
      </c>
      <c r="O1159" s="43"/>
      <c r="P1159" s="212">
        <f t="shared" si="391"/>
        <v>0</v>
      </c>
      <c r="Q1159" s="212">
        <v>0</v>
      </c>
      <c r="R1159" s="212">
        <f t="shared" si="392"/>
        <v>0</v>
      </c>
      <c r="S1159" s="212">
        <v>0</v>
      </c>
      <c r="T1159" s="213">
        <f t="shared" si="393"/>
        <v>0</v>
      </c>
      <c r="AR1159" s="25" t="s">
        <v>619</v>
      </c>
      <c r="AT1159" s="25" t="s">
        <v>1079</v>
      </c>
      <c r="AU1159" s="25" t="s">
        <v>82</v>
      </c>
      <c r="AY1159" s="25" t="s">
        <v>308</v>
      </c>
      <c r="BE1159" s="214">
        <f t="shared" si="394"/>
        <v>0</v>
      </c>
      <c r="BF1159" s="214">
        <f t="shared" si="395"/>
        <v>0</v>
      </c>
      <c r="BG1159" s="214">
        <f t="shared" si="396"/>
        <v>0</v>
      </c>
      <c r="BH1159" s="214">
        <f t="shared" si="397"/>
        <v>0</v>
      </c>
      <c r="BI1159" s="214">
        <f t="shared" si="398"/>
        <v>0</v>
      </c>
      <c r="BJ1159" s="25" t="s">
        <v>82</v>
      </c>
      <c r="BK1159" s="214">
        <f t="shared" si="399"/>
        <v>0</v>
      </c>
      <c r="BL1159" s="25" t="s">
        <v>375</v>
      </c>
      <c r="BM1159" s="25" t="s">
        <v>11388</v>
      </c>
    </row>
    <row r="1160" spans="2:65" s="1" customFormat="1" ht="22.5" customHeight="1">
      <c r="B1160" s="42"/>
      <c r="C1160" s="277" t="s">
        <v>10247</v>
      </c>
      <c r="D1160" s="277" t="s">
        <v>1079</v>
      </c>
      <c r="E1160" s="278" t="s">
        <v>10946</v>
      </c>
      <c r="F1160" s="279" t="s">
        <v>10947</v>
      </c>
      <c r="G1160" s="280" t="s">
        <v>5275</v>
      </c>
      <c r="H1160" s="281">
        <v>3</v>
      </c>
      <c r="I1160" s="282"/>
      <c r="J1160" s="283">
        <f t="shared" si="390"/>
        <v>0</v>
      </c>
      <c r="K1160" s="279" t="s">
        <v>21</v>
      </c>
      <c r="L1160" s="284"/>
      <c r="M1160" s="285" t="s">
        <v>21</v>
      </c>
      <c r="N1160" s="286" t="s">
        <v>45</v>
      </c>
      <c r="O1160" s="43"/>
      <c r="P1160" s="212">
        <f t="shared" si="391"/>
        <v>0</v>
      </c>
      <c r="Q1160" s="212">
        <v>0</v>
      </c>
      <c r="R1160" s="212">
        <f t="shared" si="392"/>
        <v>0</v>
      </c>
      <c r="S1160" s="212">
        <v>0</v>
      </c>
      <c r="T1160" s="213">
        <f t="shared" si="393"/>
        <v>0</v>
      </c>
      <c r="AR1160" s="25" t="s">
        <v>619</v>
      </c>
      <c r="AT1160" s="25" t="s">
        <v>1079</v>
      </c>
      <c r="AU1160" s="25" t="s">
        <v>82</v>
      </c>
      <c r="AY1160" s="25" t="s">
        <v>308</v>
      </c>
      <c r="BE1160" s="214">
        <f t="shared" si="394"/>
        <v>0</v>
      </c>
      <c r="BF1160" s="214">
        <f t="shared" si="395"/>
        <v>0</v>
      </c>
      <c r="BG1160" s="214">
        <f t="shared" si="396"/>
        <v>0</v>
      </c>
      <c r="BH1160" s="214">
        <f t="shared" si="397"/>
        <v>0</v>
      </c>
      <c r="BI1160" s="214">
        <f t="shared" si="398"/>
        <v>0</v>
      </c>
      <c r="BJ1160" s="25" t="s">
        <v>82</v>
      </c>
      <c r="BK1160" s="214">
        <f t="shared" si="399"/>
        <v>0</v>
      </c>
      <c r="BL1160" s="25" t="s">
        <v>375</v>
      </c>
      <c r="BM1160" s="25" t="s">
        <v>11389</v>
      </c>
    </row>
    <row r="1161" spans="2:65" s="1" customFormat="1" ht="22.5" customHeight="1">
      <c r="B1161" s="42"/>
      <c r="C1161" s="277" t="s">
        <v>11390</v>
      </c>
      <c r="D1161" s="277" t="s">
        <v>1079</v>
      </c>
      <c r="E1161" s="278" t="s">
        <v>10949</v>
      </c>
      <c r="F1161" s="279" t="s">
        <v>10950</v>
      </c>
      <c r="G1161" s="280" t="s">
        <v>5275</v>
      </c>
      <c r="H1161" s="281">
        <v>6</v>
      </c>
      <c r="I1161" s="282"/>
      <c r="J1161" s="283">
        <f t="shared" si="390"/>
        <v>0</v>
      </c>
      <c r="K1161" s="279" t="s">
        <v>21</v>
      </c>
      <c r="L1161" s="284"/>
      <c r="M1161" s="285" t="s">
        <v>21</v>
      </c>
      <c r="N1161" s="286" t="s">
        <v>45</v>
      </c>
      <c r="O1161" s="43"/>
      <c r="P1161" s="212">
        <f t="shared" si="391"/>
        <v>0</v>
      </c>
      <c r="Q1161" s="212">
        <v>0</v>
      </c>
      <c r="R1161" s="212">
        <f t="shared" si="392"/>
        <v>0</v>
      </c>
      <c r="S1161" s="212">
        <v>0</v>
      </c>
      <c r="T1161" s="213">
        <f t="shared" si="393"/>
        <v>0</v>
      </c>
      <c r="AR1161" s="25" t="s">
        <v>619</v>
      </c>
      <c r="AT1161" s="25" t="s">
        <v>1079</v>
      </c>
      <c r="AU1161" s="25" t="s">
        <v>82</v>
      </c>
      <c r="AY1161" s="25" t="s">
        <v>308</v>
      </c>
      <c r="BE1161" s="214">
        <f t="shared" si="394"/>
        <v>0</v>
      </c>
      <c r="BF1161" s="214">
        <f t="shared" si="395"/>
        <v>0</v>
      </c>
      <c r="BG1161" s="214">
        <f t="shared" si="396"/>
        <v>0</v>
      </c>
      <c r="BH1161" s="214">
        <f t="shared" si="397"/>
        <v>0</v>
      </c>
      <c r="BI1161" s="214">
        <f t="shared" si="398"/>
        <v>0</v>
      </c>
      <c r="BJ1161" s="25" t="s">
        <v>82</v>
      </c>
      <c r="BK1161" s="214">
        <f t="shared" si="399"/>
        <v>0</v>
      </c>
      <c r="BL1161" s="25" t="s">
        <v>375</v>
      </c>
      <c r="BM1161" s="25" t="s">
        <v>11391</v>
      </c>
    </row>
    <row r="1162" spans="2:65" s="1" customFormat="1" ht="31.5" customHeight="1">
      <c r="B1162" s="42"/>
      <c r="C1162" s="277" t="s">
        <v>10250</v>
      </c>
      <c r="D1162" s="277" t="s">
        <v>1079</v>
      </c>
      <c r="E1162" s="278" t="s">
        <v>10952</v>
      </c>
      <c r="F1162" s="279" t="s">
        <v>10953</v>
      </c>
      <c r="G1162" s="280" t="s">
        <v>5275</v>
      </c>
      <c r="H1162" s="281">
        <v>2</v>
      </c>
      <c r="I1162" s="282"/>
      <c r="J1162" s="283">
        <f t="shared" si="390"/>
        <v>0</v>
      </c>
      <c r="K1162" s="279" t="s">
        <v>21</v>
      </c>
      <c r="L1162" s="284"/>
      <c r="M1162" s="285" t="s">
        <v>21</v>
      </c>
      <c r="N1162" s="286" t="s">
        <v>45</v>
      </c>
      <c r="O1162" s="43"/>
      <c r="P1162" s="212">
        <f t="shared" si="391"/>
        <v>0</v>
      </c>
      <c r="Q1162" s="212">
        <v>0</v>
      </c>
      <c r="R1162" s="212">
        <f t="shared" si="392"/>
        <v>0</v>
      </c>
      <c r="S1162" s="212">
        <v>0</v>
      </c>
      <c r="T1162" s="213">
        <f t="shared" si="393"/>
        <v>0</v>
      </c>
      <c r="AR1162" s="25" t="s">
        <v>619</v>
      </c>
      <c r="AT1162" s="25" t="s">
        <v>1079</v>
      </c>
      <c r="AU1162" s="25" t="s">
        <v>82</v>
      </c>
      <c r="AY1162" s="25" t="s">
        <v>308</v>
      </c>
      <c r="BE1162" s="214">
        <f t="shared" si="394"/>
        <v>0</v>
      </c>
      <c r="BF1162" s="214">
        <f t="shared" si="395"/>
        <v>0</v>
      </c>
      <c r="BG1162" s="214">
        <f t="shared" si="396"/>
        <v>0</v>
      </c>
      <c r="BH1162" s="214">
        <f t="shared" si="397"/>
        <v>0</v>
      </c>
      <c r="BI1162" s="214">
        <f t="shared" si="398"/>
        <v>0</v>
      </c>
      <c r="BJ1162" s="25" t="s">
        <v>82</v>
      </c>
      <c r="BK1162" s="214">
        <f t="shared" si="399"/>
        <v>0</v>
      </c>
      <c r="BL1162" s="25" t="s">
        <v>375</v>
      </c>
      <c r="BM1162" s="25" t="s">
        <v>11392</v>
      </c>
    </row>
    <row r="1163" spans="2:65" s="1" customFormat="1" ht="22.5" customHeight="1">
      <c r="B1163" s="42"/>
      <c r="C1163" s="277" t="s">
        <v>11393</v>
      </c>
      <c r="D1163" s="277" t="s">
        <v>1079</v>
      </c>
      <c r="E1163" s="278" t="s">
        <v>10955</v>
      </c>
      <c r="F1163" s="279" t="s">
        <v>10956</v>
      </c>
      <c r="G1163" s="280" t="s">
        <v>5275</v>
      </c>
      <c r="H1163" s="281">
        <v>2</v>
      </c>
      <c r="I1163" s="282"/>
      <c r="J1163" s="283">
        <f t="shared" si="390"/>
        <v>0</v>
      </c>
      <c r="K1163" s="279" t="s">
        <v>21</v>
      </c>
      <c r="L1163" s="284"/>
      <c r="M1163" s="285" t="s">
        <v>21</v>
      </c>
      <c r="N1163" s="286" t="s">
        <v>45</v>
      </c>
      <c r="O1163" s="43"/>
      <c r="P1163" s="212">
        <f t="shared" si="391"/>
        <v>0</v>
      </c>
      <c r="Q1163" s="212">
        <v>0</v>
      </c>
      <c r="R1163" s="212">
        <f t="shared" si="392"/>
        <v>0</v>
      </c>
      <c r="S1163" s="212">
        <v>0</v>
      </c>
      <c r="T1163" s="213">
        <f t="shared" si="393"/>
        <v>0</v>
      </c>
      <c r="AR1163" s="25" t="s">
        <v>619</v>
      </c>
      <c r="AT1163" s="25" t="s">
        <v>1079</v>
      </c>
      <c r="AU1163" s="25" t="s">
        <v>82</v>
      </c>
      <c r="AY1163" s="25" t="s">
        <v>308</v>
      </c>
      <c r="BE1163" s="214">
        <f t="shared" si="394"/>
        <v>0</v>
      </c>
      <c r="BF1163" s="214">
        <f t="shared" si="395"/>
        <v>0</v>
      </c>
      <c r="BG1163" s="214">
        <f t="shared" si="396"/>
        <v>0</v>
      </c>
      <c r="BH1163" s="214">
        <f t="shared" si="397"/>
        <v>0</v>
      </c>
      <c r="BI1163" s="214">
        <f t="shared" si="398"/>
        <v>0</v>
      </c>
      <c r="BJ1163" s="25" t="s">
        <v>82</v>
      </c>
      <c r="BK1163" s="214">
        <f t="shared" si="399"/>
        <v>0</v>
      </c>
      <c r="BL1163" s="25" t="s">
        <v>375</v>
      </c>
      <c r="BM1163" s="25" t="s">
        <v>11394</v>
      </c>
    </row>
    <row r="1164" spans="2:65" s="1" customFormat="1" ht="22.5" customHeight="1">
      <c r="B1164" s="42"/>
      <c r="C1164" s="277" t="s">
        <v>10251</v>
      </c>
      <c r="D1164" s="277" t="s">
        <v>1079</v>
      </c>
      <c r="E1164" s="278" t="s">
        <v>10830</v>
      </c>
      <c r="F1164" s="279" t="s">
        <v>10831</v>
      </c>
      <c r="G1164" s="280" t="s">
        <v>5275</v>
      </c>
      <c r="H1164" s="281">
        <v>1</v>
      </c>
      <c r="I1164" s="282"/>
      <c r="J1164" s="283">
        <f t="shared" si="390"/>
        <v>0</v>
      </c>
      <c r="K1164" s="279" t="s">
        <v>21</v>
      </c>
      <c r="L1164" s="284"/>
      <c r="M1164" s="285" t="s">
        <v>21</v>
      </c>
      <c r="N1164" s="286" t="s">
        <v>45</v>
      </c>
      <c r="O1164" s="43"/>
      <c r="P1164" s="212">
        <f t="shared" si="391"/>
        <v>0</v>
      </c>
      <c r="Q1164" s="212">
        <v>0</v>
      </c>
      <c r="R1164" s="212">
        <f t="shared" si="392"/>
        <v>0</v>
      </c>
      <c r="S1164" s="212">
        <v>0</v>
      </c>
      <c r="T1164" s="213">
        <f t="shared" si="393"/>
        <v>0</v>
      </c>
      <c r="AR1164" s="25" t="s">
        <v>619</v>
      </c>
      <c r="AT1164" s="25" t="s">
        <v>1079</v>
      </c>
      <c r="AU1164" s="25" t="s">
        <v>82</v>
      </c>
      <c r="AY1164" s="25" t="s">
        <v>308</v>
      </c>
      <c r="BE1164" s="214">
        <f t="shared" si="394"/>
        <v>0</v>
      </c>
      <c r="BF1164" s="214">
        <f t="shared" si="395"/>
        <v>0</v>
      </c>
      <c r="BG1164" s="214">
        <f t="shared" si="396"/>
        <v>0</v>
      </c>
      <c r="BH1164" s="214">
        <f t="shared" si="397"/>
        <v>0</v>
      </c>
      <c r="BI1164" s="214">
        <f t="shared" si="398"/>
        <v>0</v>
      </c>
      <c r="BJ1164" s="25" t="s">
        <v>82</v>
      </c>
      <c r="BK1164" s="214">
        <f t="shared" si="399"/>
        <v>0</v>
      </c>
      <c r="BL1164" s="25" t="s">
        <v>375</v>
      </c>
      <c r="BM1164" s="25" t="s">
        <v>11395</v>
      </c>
    </row>
    <row r="1165" spans="2:65" s="1" customFormat="1" ht="31.5" customHeight="1">
      <c r="B1165" s="42"/>
      <c r="C1165" s="277" t="s">
        <v>11396</v>
      </c>
      <c r="D1165" s="277" t="s">
        <v>1079</v>
      </c>
      <c r="E1165" s="278" t="s">
        <v>11041</v>
      </c>
      <c r="F1165" s="279" t="s">
        <v>11042</v>
      </c>
      <c r="G1165" s="280" t="s">
        <v>5275</v>
      </c>
      <c r="H1165" s="281">
        <v>1</v>
      </c>
      <c r="I1165" s="282"/>
      <c r="J1165" s="283">
        <f t="shared" si="390"/>
        <v>0</v>
      </c>
      <c r="K1165" s="279" t="s">
        <v>21</v>
      </c>
      <c r="L1165" s="284"/>
      <c r="M1165" s="285" t="s">
        <v>21</v>
      </c>
      <c r="N1165" s="286" t="s">
        <v>45</v>
      </c>
      <c r="O1165" s="43"/>
      <c r="P1165" s="212">
        <f t="shared" si="391"/>
        <v>0</v>
      </c>
      <c r="Q1165" s="212">
        <v>0</v>
      </c>
      <c r="R1165" s="212">
        <f t="shared" si="392"/>
        <v>0</v>
      </c>
      <c r="S1165" s="212">
        <v>0</v>
      </c>
      <c r="T1165" s="213">
        <f t="shared" si="393"/>
        <v>0</v>
      </c>
      <c r="AR1165" s="25" t="s">
        <v>619</v>
      </c>
      <c r="AT1165" s="25" t="s">
        <v>1079</v>
      </c>
      <c r="AU1165" s="25" t="s">
        <v>82</v>
      </c>
      <c r="AY1165" s="25" t="s">
        <v>308</v>
      </c>
      <c r="BE1165" s="214">
        <f t="shared" si="394"/>
        <v>0</v>
      </c>
      <c r="BF1165" s="214">
        <f t="shared" si="395"/>
        <v>0</v>
      </c>
      <c r="BG1165" s="214">
        <f t="shared" si="396"/>
        <v>0</v>
      </c>
      <c r="BH1165" s="214">
        <f t="shared" si="397"/>
        <v>0</v>
      </c>
      <c r="BI1165" s="214">
        <f t="shared" si="398"/>
        <v>0</v>
      </c>
      <c r="BJ1165" s="25" t="s">
        <v>82</v>
      </c>
      <c r="BK1165" s="214">
        <f t="shared" si="399"/>
        <v>0</v>
      </c>
      <c r="BL1165" s="25" t="s">
        <v>375</v>
      </c>
      <c r="BM1165" s="25" t="s">
        <v>11397</v>
      </c>
    </row>
    <row r="1166" spans="2:65" s="1" customFormat="1" ht="31.5" customHeight="1">
      <c r="B1166" s="42"/>
      <c r="C1166" s="277" t="s">
        <v>10253</v>
      </c>
      <c r="D1166" s="277" t="s">
        <v>1079</v>
      </c>
      <c r="E1166" s="278" t="s">
        <v>11038</v>
      </c>
      <c r="F1166" s="279" t="s">
        <v>11039</v>
      </c>
      <c r="G1166" s="280" t="s">
        <v>5275</v>
      </c>
      <c r="H1166" s="281">
        <v>1</v>
      </c>
      <c r="I1166" s="282"/>
      <c r="J1166" s="283">
        <f t="shared" si="390"/>
        <v>0</v>
      </c>
      <c r="K1166" s="279" t="s">
        <v>21</v>
      </c>
      <c r="L1166" s="284"/>
      <c r="M1166" s="285" t="s">
        <v>21</v>
      </c>
      <c r="N1166" s="286" t="s">
        <v>45</v>
      </c>
      <c r="O1166" s="43"/>
      <c r="P1166" s="212">
        <f t="shared" si="391"/>
        <v>0</v>
      </c>
      <c r="Q1166" s="212">
        <v>0</v>
      </c>
      <c r="R1166" s="212">
        <f t="shared" si="392"/>
        <v>0</v>
      </c>
      <c r="S1166" s="212">
        <v>0</v>
      </c>
      <c r="T1166" s="213">
        <f t="shared" si="393"/>
        <v>0</v>
      </c>
      <c r="AR1166" s="25" t="s">
        <v>619</v>
      </c>
      <c r="AT1166" s="25" t="s">
        <v>1079</v>
      </c>
      <c r="AU1166" s="25" t="s">
        <v>82</v>
      </c>
      <c r="AY1166" s="25" t="s">
        <v>308</v>
      </c>
      <c r="BE1166" s="214">
        <f t="shared" si="394"/>
        <v>0</v>
      </c>
      <c r="BF1166" s="214">
        <f t="shared" si="395"/>
        <v>0</v>
      </c>
      <c r="BG1166" s="214">
        <f t="shared" si="396"/>
        <v>0</v>
      </c>
      <c r="BH1166" s="214">
        <f t="shared" si="397"/>
        <v>0</v>
      </c>
      <c r="BI1166" s="214">
        <f t="shared" si="398"/>
        <v>0</v>
      </c>
      <c r="BJ1166" s="25" t="s">
        <v>82</v>
      </c>
      <c r="BK1166" s="214">
        <f t="shared" si="399"/>
        <v>0</v>
      </c>
      <c r="BL1166" s="25" t="s">
        <v>375</v>
      </c>
      <c r="BM1166" s="25" t="s">
        <v>11398</v>
      </c>
    </row>
    <row r="1167" spans="2:65" s="1" customFormat="1" ht="22.5" customHeight="1">
      <c r="B1167" s="42"/>
      <c r="C1167" s="277" t="s">
        <v>11399</v>
      </c>
      <c r="D1167" s="277" t="s">
        <v>1079</v>
      </c>
      <c r="E1167" s="278" t="s">
        <v>11400</v>
      </c>
      <c r="F1167" s="279" t="s">
        <v>10873</v>
      </c>
      <c r="G1167" s="280" t="s">
        <v>5275</v>
      </c>
      <c r="H1167" s="281">
        <v>1</v>
      </c>
      <c r="I1167" s="282"/>
      <c r="J1167" s="283">
        <f t="shared" si="390"/>
        <v>0</v>
      </c>
      <c r="K1167" s="279" t="s">
        <v>21</v>
      </c>
      <c r="L1167" s="284"/>
      <c r="M1167" s="285" t="s">
        <v>21</v>
      </c>
      <c r="N1167" s="286" t="s">
        <v>45</v>
      </c>
      <c r="O1167" s="43"/>
      <c r="P1167" s="212">
        <f t="shared" si="391"/>
        <v>0</v>
      </c>
      <c r="Q1167" s="212">
        <v>0</v>
      </c>
      <c r="R1167" s="212">
        <f t="shared" si="392"/>
        <v>0</v>
      </c>
      <c r="S1167" s="212">
        <v>0</v>
      </c>
      <c r="T1167" s="213">
        <f t="shared" si="393"/>
        <v>0</v>
      </c>
      <c r="AR1167" s="25" t="s">
        <v>619</v>
      </c>
      <c r="AT1167" s="25" t="s">
        <v>1079</v>
      </c>
      <c r="AU1167" s="25" t="s">
        <v>82</v>
      </c>
      <c r="AY1167" s="25" t="s">
        <v>308</v>
      </c>
      <c r="BE1167" s="214">
        <f t="shared" si="394"/>
        <v>0</v>
      </c>
      <c r="BF1167" s="214">
        <f t="shared" si="395"/>
        <v>0</v>
      </c>
      <c r="BG1167" s="214">
        <f t="shared" si="396"/>
        <v>0</v>
      </c>
      <c r="BH1167" s="214">
        <f t="shared" si="397"/>
        <v>0</v>
      </c>
      <c r="BI1167" s="214">
        <f t="shared" si="398"/>
        <v>0</v>
      </c>
      <c r="BJ1167" s="25" t="s">
        <v>82</v>
      </c>
      <c r="BK1167" s="214">
        <f t="shared" si="399"/>
        <v>0</v>
      </c>
      <c r="BL1167" s="25" t="s">
        <v>375</v>
      </c>
      <c r="BM1167" s="25" t="s">
        <v>11401</v>
      </c>
    </row>
    <row r="1168" spans="2:65" s="1" customFormat="1" ht="22.5" customHeight="1">
      <c r="B1168" s="42"/>
      <c r="C1168" s="203" t="s">
        <v>10254</v>
      </c>
      <c r="D1168" s="203" t="s">
        <v>311</v>
      </c>
      <c r="E1168" s="204" t="s">
        <v>10875</v>
      </c>
      <c r="F1168" s="205" t="s">
        <v>10876</v>
      </c>
      <c r="G1168" s="206" t="s">
        <v>8882</v>
      </c>
      <c r="H1168" s="207">
        <v>48</v>
      </c>
      <c r="I1168" s="208"/>
      <c r="J1168" s="209">
        <f t="shared" si="390"/>
        <v>0</v>
      </c>
      <c r="K1168" s="205" t="s">
        <v>21</v>
      </c>
      <c r="L1168" s="62"/>
      <c r="M1168" s="210" t="s">
        <v>21</v>
      </c>
      <c r="N1168" s="211" t="s">
        <v>45</v>
      </c>
      <c r="O1168" s="43"/>
      <c r="P1168" s="212">
        <f t="shared" si="391"/>
        <v>0</v>
      </c>
      <c r="Q1168" s="212">
        <v>0</v>
      </c>
      <c r="R1168" s="212">
        <f t="shared" si="392"/>
        <v>0</v>
      </c>
      <c r="S1168" s="212">
        <v>0</v>
      </c>
      <c r="T1168" s="213">
        <f t="shared" si="393"/>
        <v>0</v>
      </c>
      <c r="AR1168" s="25" t="s">
        <v>375</v>
      </c>
      <c r="AT1168" s="25" t="s">
        <v>311</v>
      </c>
      <c r="AU1168" s="25" t="s">
        <v>82</v>
      </c>
      <c r="AY1168" s="25" t="s">
        <v>308</v>
      </c>
      <c r="BE1168" s="214">
        <f t="shared" si="394"/>
        <v>0</v>
      </c>
      <c r="BF1168" s="214">
        <f t="shared" si="395"/>
        <v>0</v>
      </c>
      <c r="BG1168" s="214">
        <f t="shared" si="396"/>
        <v>0</v>
      </c>
      <c r="BH1168" s="214">
        <f t="shared" si="397"/>
        <v>0</v>
      </c>
      <c r="BI1168" s="214">
        <f t="shared" si="398"/>
        <v>0</v>
      </c>
      <c r="BJ1168" s="25" t="s">
        <v>82</v>
      </c>
      <c r="BK1168" s="214">
        <f t="shared" si="399"/>
        <v>0</v>
      </c>
      <c r="BL1168" s="25" t="s">
        <v>375</v>
      </c>
      <c r="BM1168" s="25" t="s">
        <v>11402</v>
      </c>
    </row>
    <row r="1169" spans="2:65" s="1" customFormat="1" ht="22.5" customHeight="1">
      <c r="B1169" s="42"/>
      <c r="C1169" s="203" t="s">
        <v>11403</v>
      </c>
      <c r="D1169" s="203" t="s">
        <v>311</v>
      </c>
      <c r="E1169" s="204" t="s">
        <v>10879</v>
      </c>
      <c r="F1169" s="205" t="s">
        <v>10880</v>
      </c>
      <c r="G1169" s="206" t="s">
        <v>8882</v>
      </c>
      <c r="H1169" s="207">
        <v>8</v>
      </c>
      <c r="I1169" s="208"/>
      <c r="J1169" s="209">
        <f t="shared" si="390"/>
        <v>0</v>
      </c>
      <c r="K1169" s="205" t="s">
        <v>21</v>
      </c>
      <c r="L1169" s="62"/>
      <c r="M1169" s="210" t="s">
        <v>21</v>
      </c>
      <c r="N1169" s="211" t="s">
        <v>45</v>
      </c>
      <c r="O1169" s="43"/>
      <c r="P1169" s="212">
        <f t="shared" si="391"/>
        <v>0</v>
      </c>
      <c r="Q1169" s="212">
        <v>0</v>
      </c>
      <c r="R1169" s="212">
        <f t="shared" si="392"/>
        <v>0</v>
      </c>
      <c r="S1169" s="212">
        <v>0</v>
      </c>
      <c r="T1169" s="213">
        <f t="shared" si="393"/>
        <v>0</v>
      </c>
      <c r="AR1169" s="25" t="s">
        <v>375</v>
      </c>
      <c r="AT1169" s="25" t="s">
        <v>311</v>
      </c>
      <c r="AU1169" s="25" t="s">
        <v>82</v>
      </c>
      <c r="AY1169" s="25" t="s">
        <v>308</v>
      </c>
      <c r="BE1169" s="214">
        <f t="shared" si="394"/>
        <v>0</v>
      </c>
      <c r="BF1169" s="214">
        <f t="shared" si="395"/>
        <v>0</v>
      </c>
      <c r="BG1169" s="214">
        <f t="shared" si="396"/>
        <v>0</v>
      </c>
      <c r="BH1169" s="214">
        <f t="shared" si="397"/>
        <v>0</v>
      </c>
      <c r="BI1169" s="214">
        <f t="shared" si="398"/>
        <v>0</v>
      </c>
      <c r="BJ1169" s="25" t="s">
        <v>82</v>
      </c>
      <c r="BK1169" s="214">
        <f t="shared" si="399"/>
        <v>0</v>
      </c>
      <c r="BL1169" s="25" t="s">
        <v>375</v>
      </c>
      <c r="BM1169" s="25" t="s">
        <v>11404</v>
      </c>
    </row>
    <row r="1170" spans="2:65" s="1" customFormat="1" ht="22.5" customHeight="1">
      <c r="B1170" s="42"/>
      <c r="C1170" s="203" t="s">
        <v>10257</v>
      </c>
      <c r="D1170" s="203" t="s">
        <v>311</v>
      </c>
      <c r="E1170" s="204" t="s">
        <v>10882</v>
      </c>
      <c r="F1170" s="205" t="s">
        <v>10883</v>
      </c>
      <c r="G1170" s="206" t="s">
        <v>8882</v>
      </c>
      <c r="H1170" s="207">
        <v>4</v>
      </c>
      <c r="I1170" s="208"/>
      <c r="J1170" s="209">
        <f t="shared" si="390"/>
        <v>0</v>
      </c>
      <c r="K1170" s="205" t="s">
        <v>21</v>
      </c>
      <c r="L1170" s="62"/>
      <c r="M1170" s="210" t="s">
        <v>21</v>
      </c>
      <c r="N1170" s="211" t="s">
        <v>45</v>
      </c>
      <c r="O1170" s="43"/>
      <c r="P1170" s="212">
        <f t="shared" si="391"/>
        <v>0</v>
      </c>
      <c r="Q1170" s="212">
        <v>0</v>
      </c>
      <c r="R1170" s="212">
        <f t="shared" si="392"/>
        <v>0</v>
      </c>
      <c r="S1170" s="212">
        <v>0</v>
      </c>
      <c r="T1170" s="213">
        <f t="shared" si="393"/>
        <v>0</v>
      </c>
      <c r="AR1170" s="25" t="s">
        <v>375</v>
      </c>
      <c r="AT1170" s="25" t="s">
        <v>311</v>
      </c>
      <c r="AU1170" s="25" t="s">
        <v>82</v>
      </c>
      <c r="AY1170" s="25" t="s">
        <v>308</v>
      </c>
      <c r="BE1170" s="214">
        <f t="shared" si="394"/>
        <v>0</v>
      </c>
      <c r="BF1170" s="214">
        <f t="shared" si="395"/>
        <v>0</v>
      </c>
      <c r="BG1170" s="214">
        <f t="shared" si="396"/>
        <v>0</v>
      </c>
      <c r="BH1170" s="214">
        <f t="shared" si="397"/>
        <v>0</v>
      </c>
      <c r="BI1170" s="214">
        <f t="shared" si="398"/>
        <v>0</v>
      </c>
      <c r="BJ1170" s="25" t="s">
        <v>82</v>
      </c>
      <c r="BK1170" s="214">
        <f t="shared" si="399"/>
        <v>0</v>
      </c>
      <c r="BL1170" s="25" t="s">
        <v>375</v>
      </c>
      <c r="BM1170" s="25" t="s">
        <v>11405</v>
      </c>
    </row>
    <row r="1171" spans="2:65" s="1" customFormat="1" ht="22.5" customHeight="1">
      <c r="B1171" s="42"/>
      <c r="C1171" s="203" t="s">
        <v>11406</v>
      </c>
      <c r="D1171" s="203" t="s">
        <v>311</v>
      </c>
      <c r="E1171" s="204" t="s">
        <v>10886</v>
      </c>
      <c r="F1171" s="205" t="s">
        <v>10887</v>
      </c>
      <c r="G1171" s="206" t="s">
        <v>8882</v>
      </c>
      <c r="H1171" s="207">
        <v>30</v>
      </c>
      <c r="I1171" s="208"/>
      <c r="J1171" s="209">
        <f t="shared" si="390"/>
        <v>0</v>
      </c>
      <c r="K1171" s="205" t="s">
        <v>21</v>
      </c>
      <c r="L1171" s="62"/>
      <c r="M1171" s="210" t="s">
        <v>21</v>
      </c>
      <c r="N1171" s="211" t="s">
        <v>45</v>
      </c>
      <c r="O1171" s="43"/>
      <c r="P1171" s="212">
        <f t="shared" si="391"/>
        <v>0</v>
      </c>
      <c r="Q1171" s="212">
        <v>0</v>
      </c>
      <c r="R1171" s="212">
        <f t="shared" si="392"/>
        <v>0</v>
      </c>
      <c r="S1171" s="212">
        <v>0</v>
      </c>
      <c r="T1171" s="213">
        <f t="shared" si="393"/>
        <v>0</v>
      </c>
      <c r="AR1171" s="25" t="s">
        <v>375</v>
      </c>
      <c r="AT1171" s="25" t="s">
        <v>311</v>
      </c>
      <c r="AU1171" s="25" t="s">
        <v>82</v>
      </c>
      <c r="AY1171" s="25" t="s">
        <v>308</v>
      </c>
      <c r="BE1171" s="214">
        <f t="shared" si="394"/>
        <v>0</v>
      </c>
      <c r="BF1171" s="214">
        <f t="shared" si="395"/>
        <v>0</v>
      </c>
      <c r="BG1171" s="214">
        <f t="shared" si="396"/>
        <v>0</v>
      </c>
      <c r="BH1171" s="214">
        <f t="shared" si="397"/>
        <v>0</v>
      </c>
      <c r="BI1171" s="214">
        <f t="shared" si="398"/>
        <v>0</v>
      </c>
      <c r="BJ1171" s="25" t="s">
        <v>82</v>
      </c>
      <c r="BK1171" s="214">
        <f t="shared" si="399"/>
        <v>0</v>
      </c>
      <c r="BL1171" s="25" t="s">
        <v>375</v>
      </c>
      <c r="BM1171" s="25" t="s">
        <v>11407</v>
      </c>
    </row>
    <row r="1172" spans="2:65" s="1" customFormat="1" ht="22.5" customHeight="1">
      <c r="B1172" s="42"/>
      <c r="C1172" s="203" t="s">
        <v>10260</v>
      </c>
      <c r="D1172" s="203" t="s">
        <v>311</v>
      </c>
      <c r="E1172" s="204" t="s">
        <v>10889</v>
      </c>
      <c r="F1172" s="205" t="s">
        <v>10890</v>
      </c>
      <c r="G1172" s="206" t="s">
        <v>8882</v>
      </c>
      <c r="H1172" s="207">
        <v>4</v>
      </c>
      <c r="I1172" s="208"/>
      <c r="J1172" s="209">
        <f t="shared" si="390"/>
        <v>0</v>
      </c>
      <c r="K1172" s="205" t="s">
        <v>21</v>
      </c>
      <c r="L1172" s="62"/>
      <c r="M1172" s="210" t="s">
        <v>21</v>
      </c>
      <c r="N1172" s="211" t="s">
        <v>45</v>
      </c>
      <c r="O1172" s="43"/>
      <c r="P1172" s="212">
        <f t="shared" si="391"/>
        <v>0</v>
      </c>
      <c r="Q1172" s="212">
        <v>0</v>
      </c>
      <c r="R1172" s="212">
        <f t="shared" si="392"/>
        <v>0</v>
      </c>
      <c r="S1172" s="212">
        <v>0</v>
      </c>
      <c r="T1172" s="213">
        <f t="shared" si="393"/>
        <v>0</v>
      </c>
      <c r="AR1172" s="25" t="s">
        <v>375</v>
      </c>
      <c r="AT1172" s="25" t="s">
        <v>311</v>
      </c>
      <c r="AU1172" s="25" t="s">
        <v>82</v>
      </c>
      <c r="AY1172" s="25" t="s">
        <v>308</v>
      </c>
      <c r="BE1172" s="214">
        <f t="shared" si="394"/>
        <v>0</v>
      </c>
      <c r="BF1172" s="214">
        <f t="shared" si="395"/>
        <v>0</v>
      </c>
      <c r="BG1172" s="214">
        <f t="shared" si="396"/>
        <v>0</v>
      </c>
      <c r="BH1172" s="214">
        <f t="shared" si="397"/>
        <v>0</v>
      </c>
      <c r="BI1172" s="214">
        <f t="shared" si="398"/>
        <v>0</v>
      </c>
      <c r="BJ1172" s="25" t="s">
        <v>82</v>
      </c>
      <c r="BK1172" s="214">
        <f t="shared" si="399"/>
        <v>0</v>
      </c>
      <c r="BL1172" s="25" t="s">
        <v>375</v>
      </c>
      <c r="BM1172" s="25" t="s">
        <v>11408</v>
      </c>
    </row>
    <row r="1173" spans="2:65" s="11" customFormat="1" ht="37.35" customHeight="1">
      <c r="B1173" s="186"/>
      <c r="C1173" s="187"/>
      <c r="D1173" s="200" t="s">
        <v>73</v>
      </c>
      <c r="E1173" s="296" t="s">
        <v>11409</v>
      </c>
      <c r="F1173" s="296" t="s">
        <v>11410</v>
      </c>
      <c r="G1173" s="187"/>
      <c r="H1173" s="187"/>
      <c r="I1173" s="190"/>
      <c r="J1173" s="297">
        <f>BK1173</f>
        <v>0</v>
      </c>
      <c r="K1173" s="187"/>
      <c r="L1173" s="192"/>
      <c r="M1173" s="193"/>
      <c r="N1173" s="194"/>
      <c r="O1173" s="194"/>
      <c r="P1173" s="195">
        <f>SUM(P1174:P1244)</f>
        <v>0</v>
      </c>
      <c r="Q1173" s="194"/>
      <c r="R1173" s="195">
        <f>SUM(R1174:R1244)</f>
        <v>0</v>
      </c>
      <c r="S1173" s="194"/>
      <c r="T1173" s="196">
        <f>SUM(T1174:T1244)</f>
        <v>0</v>
      </c>
      <c r="AR1173" s="197" t="s">
        <v>84</v>
      </c>
      <c r="AT1173" s="198" t="s">
        <v>73</v>
      </c>
      <c r="AU1173" s="198" t="s">
        <v>74</v>
      </c>
      <c r="AY1173" s="197" t="s">
        <v>308</v>
      </c>
      <c r="BK1173" s="199">
        <f>SUM(BK1174:BK1244)</f>
        <v>0</v>
      </c>
    </row>
    <row r="1174" spans="2:65" s="1" customFormat="1" ht="22.5" customHeight="1">
      <c r="B1174" s="42"/>
      <c r="C1174" s="277" t="s">
        <v>11411</v>
      </c>
      <c r="D1174" s="277" t="s">
        <v>1079</v>
      </c>
      <c r="E1174" s="278" t="s">
        <v>11412</v>
      </c>
      <c r="F1174" s="279" t="s">
        <v>11413</v>
      </c>
      <c r="G1174" s="280" t="s">
        <v>5275</v>
      </c>
      <c r="H1174" s="281">
        <v>1</v>
      </c>
      <c r="I1174" s="282"/>
      <c r="J1174" s="283">
        <f t="shared" ref="J1174:J1205" si="400">ROUND(I1174*H1174,2)</f>
        <v>0</v>
      </c>
      <c r="K1174" s="279" t="s">
        <v>21</v>
      </c>
      <c r="L1174" s="284"/>
      <c r="M1174" s="285" t="s">
        <v>21</v>
      </c>
      <c r="N1174" s="286" t="s">
        <v>45</v>
      </c>
      <c r="O1174" s="43"/>
      <c r="P1174" s="212">
        <f t="shared" ref="P1174:P1205" si="401">O1174*H1174</f>
        <v>0</v>
      </c>
      <c r="Q1174" s="212">
        <v>0</v>
      </c>
      <c r="R1174" s="212">
        <f t="shared" ref="R1174:R1205" si="402">Q1174*H1174</f>
        <v>0</v>
      </c>
      <c r="S1174" s="212">
        <v>0</v>
      </c>
      <c r="T1174" s="213">
        <f t="shared" ref="T1174:T1205" si="403">S1174*H1174</f>
        <v>0</v>
      </c>
      <c r="AR1174" s="25" t="s">
        <v>619</v>
      </c>
      <c r="AT1174" s="25" t="s">
        <v>1079</v>
      </c>
      <c r="AU1174" s="25" t="s">
        <v>82</v>
      </c>
      <c r="AY1174" s="25" t="s">
        <v>308</v>
      </c>
      <c r="BE1174" s="214">
        <f t="shared" ref="BE1174:BE1205" si="404">IF(N1174="základní",J1174,0)</f>
        <v>0</v>
      </c>
      <c r="BF1174" s="214">
        <f t="shared" ref="BF1174:BF1205" si="405">IF(N1174="snížená",J1174,0)</f>
        <v>0</v>
      </c>
      <c r="BG1174" s="214">
        <f t="shared" ref="BG1174:BG1205" si="406">IF(N1174="zákl. přenesená",J1174,0)</f>
        <v>0</v>
      </c>
      <c r="BH1174" s="214">
        <f t="shared" ref="BH1174:BH1205" si="407">IF(N1174="sníž. přenesená",J1174,0)</f>
        <v>0</v>
      </c>
      <c r="BI1174" s="214">
        <f t="shared" ref="BI1174:BI1205" si="408">IF(N1174="nulová",J1174,0)</f>
        <v>0</v>
      </c>
      <c r="BJ1174" s="25" t="s">
        <v>82</v>
      </c>
      <c r="BK1174" s="214">
        <f t="shared" ref="BK1174:BK1205" si="409">ROUND(I1174*H1174,2)</f>
        <v>0</v>
      </c>
      <c r="BL1174" s="25" t="s">
        <v>375</v>
      </c>
      <c r="BM1174" s="25" t="s">
        <v>11414</v>
      </c>
    </row>
    <row r="1175" spans="2:65" s="1" customFormat="1" ht="22.5" customHeight="1">
      <c r="B1175" s="42"/>
      <c r="C1175" s="277" t="s">
        <v>10263</v>
      </c>
      <c r="D1175" s="277" t="s">
        <v>1079</v>
      </c>
      <c r="E1175" s="278" t="s">
        <v>10627</v>
      </c>
      <c r="F1175" s="279" t="s">
        <v>10628</v>
      </c>
      <c r="G1175" s="280" t="s">
        <v>5275</v>
      </c>
      <c r="H1175" s="281">
        <v>54</v>
      </c>
      <c r="I1175" s="282"/>
      <c r="J1175" s="283">
        <f t="shared" si="400"/>
        <v>0</v>
      </c>
      <c r="K1175" s="279" t="s">
        <v>21</v>
      </c>
      <c r="L1175" s="284"/>
      <c r="M1175" s="285" t="s">
        <v>21</v>
      </c>
      <c r="N1175" s="286" t="s">
        <v>45</v>
      </c>
      <c r="O1175" s="43"/>
      <c r="P1175" s="212">
        <f t="shared" si="401"/>
        <v>0</v>
      </c>
      <c r="Q1175" s="212">
        <v>0</v>
      </c>
      <c r="R1175" s="212">
        <f t="shared" si="402"/>
        <v>0</v>
      </c>
      <c r="S1175" s="212">
        <v>0</v>
      </c>
      <c r="T1175" s="213">
        <f t="shared" si="403"/>
        <v>0</v>
      </c>
      <c r="AR1175" s="25" t="s">
        <v>619</v>
      </c>
      <c r="AT1175" s="25" t="s">
        <v>1079</v>
      </c>
      <c r="AU1175" s="25" t="s">
        <v>82</v>
      </c>
      <c r="AY1175" s="25" t="s">
        <v>308</v>
      </c>
      <c r="BE1175" s="214">
        <f t="shared" si="404"/>
        <v>0</v>
      </c>
      <c r="BF1175" s="214">
        <f t="shared" si="405"/>
        <v>0</v>
      </c>
      <c r="BG1175" s="214">
        <f t="shared" si="406"/>
        <v>0</v>
      </c>
      <c r="BH1175" s="214">
        <f t="shared" si="407"/>
        <v>0</v>
      </c>
      <c r="BI1175" s="214">
        <f t="shared" si="408"/>
        <v>0</v>
      </c>
      <c r="BJ1175" s="25" t="s">
        <v>82</v>
      </c>
      <c r="BK1175" s="214">
        <f t="shared" si="409"/>
        <v>0</v>
      </c>
      <c r="BL1175" s="25" t="s">
        <v>375</v>
      </c>
      <c r="BM1175" s="25" t="s">
        <v>11415</v>
      </c>
    </row>
    <row r="1176" spans="2:65" s="1" customFormat="1" ht="22.5" customHeight="1">
      <c r="B1176" s="42"/>
      <c r="C1176" s="277" t="s">
        <v>11416</v>
      </c>
      <c r="D1176" s="277" t="s">
        <v>1079</v>
      </c>
      <c r="E1176" s="278" t="s">
        <v>10898</v>
      </c>
      <c r="F1176" s="279" t="s">
        <v>10899</v>
      </c>
      <c r="G1176" s="280" t="s">
        <v>5275</v>
      </c>
      <c r="H1176" s="281">
        <v>15</v>
      </c>
      <c r="I1176" s="282"/>
      <c r="J1176" s="283">
        <f t="shared" si="400"/>
        <v>0</v>
      </c>
      <c r="K1176" s="279" t="s">
        <v>21</v>
      </c>
      <c r="L1176" s="284"/>
      <c r="M1176" s="285" t="s">
        <v>21</v>
      </c>
      <c r="N1176" s="286" t="s">
        <v>45</v>
      </c>
      <c r="O1176" s="43"/>
      <c r="P1176" s="212">
        <f t="shared" si="401"/>
        <v>0</v>
      </c>
      <c r="Q1176" s="212">
        <v>0</v>
      </c>
      <c r="R1176" s="212">
        <f t="shared" si="402"/>
        <v>0</v>
      </c>
      <c r="S1176" s="212">
        <v>0</v>
      </c>
      <c r="T1176" s="213">
        <f t="shared" si="403"/>
        <v>0</v>
      </c>
      <c r="AR1176" s="25" t="s">
        <v>619</v>
      </c>
      <c r="AT1176" s="25" t="s">
        <v>1079</v>
      </c>
      <c r="AU1176" s="25" t="s">
        <v>82</v>
      </c>
      <c r="AY1176" s="25" t="s">
        <v>308</v>
      </c>
      <c r="BE1176" s="214">
        <f t="shared" si="404"/>
        <v>0</v>
      </c>
      <c r="BF1176" s="214">
        <f t="shared" si="405"/>
        <v>0</v>
      </c>
      <c r="BG1176" s="214">
        <f t="shared" si="406"/>
        <v>0</v>
      </c>
      <c r="BH1176" s="214">
        <f t="shared" si="407"/>
        <v>0</v>
      </c>
      <c r="BI1176" s="214">
        <f t="shared" si="408"/>
        <v>0</v>
      </c>
      <c r="BJ1176" s="25" t="s">
        <v>82</v>
      </c>
      <c r="BK1176" s="214">
        <f t="shared" si="409"/>
        <v>0</v>
      </c>
      <c r="BL1176" s="25" t="s">
        <v>375</v>
      </c>
      <c r="BM1176" s="25" t="s">
        <v>11417</v>
      </c>
    </row>
    <row r="1177" spans="2:65" s="1" customFormat="1" ht="22.5" customHeight="1">
      <c r="B1177" s="42"/>
      <c r="C1177" s="277" t="s">
        <v>10266</v>
      </c>
      <c r="D1177" s="277" t="s">
        <v>1079</v>
      </c>
      <c r="E1177" s="278" t="s">
        <v>10630</v>
      </c>
      <c r="F1177" s="279" t="s">
        <v>10631</v>
      </c>
      <c r="G1177" s="280" t="s">
        <v>5275</v>
      </c>
      <c r="H1177" s="281">
        <v>2</v>
      </c>
      <c r="I1177" s="282"/>
      <c r="J1177" s="283">
        <f t="shared" si="400"/>
        <v>0</v>
      </c>
      <c r="K1177" s="279" t="s">
        <v>21</v>
      </c>
      <c r="L1177" s="284"/>
      <c r="M1177" s="285" t="s">
        <v>21</v>
      </c>
      <c r="N1177" s="286" t="s">
        <v>45</v>
      </c>
      <c r="O1177" s="43"/>
      <c r="P1177" s="212">
        <f t="shared" si="401"/>
        <v>0</v>
      </c>
      <c r="Q1177" s="212">
        <v>0</v>
      </c>
      <c r="R1177" s="212">
        <f t="shared" si="402"/>
        <v>0</v>
      </c>
      <c r="S1177" s="212">
        <v>0</v>
      </c>
      <c r="T1177" s="213">
        <f t="shared" si="403"/>
        <v>0</v>
      </c>
      <c r="AR1177" s="25" t="s">
        <v>619</v>
      </c>
      <c r="AT1177" s="25" t="s">
        <v>1079</v>
      </c>
      <c r="AU1177" s="25" t="s">
        <v>82</v>
      </c>
      <c r="AY1177" s="25" t="s">
        <v>308</v>
      </c>
      <c r="BE1177" s="214">
        <f t="shared" si="404"/>
        <v>0</v>
      </c>
      <c r="BF1177" s="214">
        <f t="shared" si="405"/>
        <v>0</v>
      </c>
      <c r="BG1177" s="214">
        <f t="shared" si="406"/>
        <v>0</v>
      </c>
      <c r="BH1177" s="214">
        <f t="shared" si="407"/>
        <v>0</v>
      </c>
      <c r="BI1177" s="214">
        <f t="shared" si="408"/>
        <v>0</v>
      </c>
      <c r="BJ1177" s="25" t="s">
        <v>82</v>
      </c>
      <c r="BK1177" s="214">
        <f t="shared" si="409"/>
        <v>0</v>
      </c>
      <c r="BL1177" s="25" t="s">
        <v>375</v>
      </c>
      <c r="BM1177" s="25" t="s">
        <v>11418</v>
      </c>
    </row>
    <row r="1178" spans="2:65" s="1" customFormat="1" ht="22.5" customHeight="1">
      <c r="B1178" s="42"/>
      <c r="C1178" s="277" t="s">
        <v>11419</v>
      </c>
      <c r="D1178" s="277" t="s">
        <v>1079</v>
      </c>
      <c r="E1178" s="278" t="s">
        <v>10637</v>
      </c>
      <c r="F1178" s="279" t="s">
        <v>10638</v>
      </c>
      <c r="G1178" s="280" t="s">
        <v>5275</v>
      </c>
      <c r="H1178" s="281">
        <v>1</v>
      </c>
      <c r="I1178" s="282"/>
      <c r="J1178" s="283">
        <f t="shared" si="400"/>
        <v>0</v>
      </c>
      <c r="K1178" s="279" t="s">
        <v>21</v>
      </c>
      <c r="L1178" s="284"/>
      <c r="M1178" s="285" t="s">
        <v>21</v>
      </c>
      <c r="N1178" s="286" t="s">
        <v>45</v>
      </c>
      <c r="O1178" s="43"/>
      <c r="P1178" s="212">
        <f t="shared" si="401"/>
        <v>0</v>
      </c>
      <c r="Q1178" s="212">
        <v>0</v>
      </c>
      <c r="R1178" s="212">
        <f t="shared" si="402"/>
        <v>0</v>
      </c>
      <c r="S1178" s="212">
        <v>0</v>
      </c>
      <c r="T1178" s="213">
        <f t="shared" si="403"/>
        <v>0</v>
      </c>
      <c r="AR1178" s="25" t="s">
        <v>619</v>
      </c>
      <c r="AT1178" s="25" t="s">
        <v>1079</v>
      </c>
      <c r="AU1178" s="25" t="s">
        <v>82</v>
      </c>
      <c r="AY1178" s="25" t="s">
        <v>308</v>
      </c>
      <c r="BE1178" s="214">
        <f t="shared" si="404"/>
        <v>0</v>
      </c>
      <c r="BF1178" s="214">
        <f t="shared" si="405"/>
        <v>0</v>
      </c>
      <c r="BG1178" s="214">
        <f t="shared" si="406"/>
        <v>0</v>
      </c>
      <c r="BH1178" s="214">
        <f t="shared" si="407"/>
        <v>0</v>
      </c>
      <c r="BI1178" s="214">
        <f t="shared" si="408"/>
        <v>0</v>
      </c>
      <c r="BJ1178" s="25" t="s">
        <v>82</v>
      </c>
      <c r="BK1178" s="214">
        <f t="shared" si="409"/>
        <v>0</v>
      </c>
      <c r="BL1178" s="25" t="s">
        <v>375</v>
      </c>
      <c r="BM1178" s="25" t="s">
        <v>11420</v>
      </c>
    </row>
    <row r="1179" spans="2:65" s="1" customFormat="1" ht="22.5" customHeight="1">
      <c r="B1179" s="42"/>
      <c r="C1179" s="277" t="s">
        <v>10269</v>
      </c>
      <c r="D1179" s="277" t="s">
        <v>1079</v>
      </c>
      <c r="E1179" s="278" t="s">
        <v>10641</v>
      </c>
      <c r="F1179" s="279" t="s">
        <v>10642</v>
      </c>
      <c r="G1179" s="280" t="s">
        <v>5275</v>
      </c>
      <c r="H1179" s="281">
        <v>4</v>
      </c>
      <c r="I1179" s="282"/>
      <c r="J1179" s="283">
        <f t="shared" si="400"/>
        <v>0</v>
      </c>
      <c r="K1179" s="279" t="s">
        <v>21</v>
      </c>
      <c r="L1179" s="284"/>
      <c r="M1179" s="285" t="s">
        <v>21</v>
      </c>
      <c r="N1179" s="286" t="s">
        <v>45</v>
      </c>
      <c r="O1179" s="43"/>
      <c r="P1179" s="212">
        <f t="shared" si="401"/>
        <v>0</v>
      </c>
      <c r="Q1179" s="212">
        <v>0</v>
      </c>
      <c r="R1179" s="212">
        <f t="shared" si="402"/>
        <v>0</v>
      </c>
      <c r="S1179" s="212">
        <v>0</v>
      </c>
      <c r="T1179" s="213">
        <f t="shared" si="403"/>
        <v>0</v>
      </c>
      <c r="AR1179" s="25" t="s">
        <v>619</v>
      </c>
      <c r="AT1179" s="25" t="s">
        <v>1079</v>
      </c>
      <c r="AU1179" s="25" t="s">
        <v>82</v>
      </c>
      <c r="AY1179" s="25" t="s">
        <v>308</v>
      </c>
      <c r="BE1179" s="214">
        <f t="shared" si="404"/>
        <v>0</v>
      </c>
      <c r="BF1179" s="214">
        <f t="shared" si="405"/>
        <v>0</v>
      </c>
      <c r="BG1179" s="214">
        <f t="shared" si="406"/>
        <v>0</v>
      </c>
      <c r="BH1179" s="214">
        <f t="shared" si="407"/>
        <v>0</v>
      </c>
      <c r="BI1179" s="214">
        <f t="shared" si="408"/>
        <v>0</v>
      </c>
      <c r="BJ1179" s="25" t="s">
        <v>82</v>
      </c>
      <c r="BK1179" s="214">
        <f t="shared" si="409"/>
        <v>0</v>
      </c>
      <c r="BL1179" s="25" t="s">
        <v>375</v>
      </c>
      <c r="BM1179" s="25" t="s">
        <v>11421</v>
      </c>
    </row>
    <row r="1180" spans="2:65" s="1" customFormat="1" ht="31.5" customHeight="1">
      <c r="B1180" s="42"/>
      <c r="C1180" s="277" t="s">
        <v>11422</v>
      </c>
      <c r="D1180" s="277" t="s">
        <v>1079</v>
      </c>
      <c r="E1180" s="278" t="s">
        <v>10644</v>
      </c>
      <c r="F1180" s="279" t="s">
        <v>10645</v>
      </c>
      <c r="G1180" s="280" t="s">
        <v>5275</v>
      </c>
      <c r="H1180" s="281">
        <v>10</v>
      </c>
      <c r="I1180" s="282"/>
      <c r="J1180" s="283">
        <f t="shared" si="400"/>
        <v>0</v>
      </c>
      <c r="K1180" s="279" t="s">
        <v>21</v>
      </c>
      <c r="L1180" s="284"/>
      <c r="M1180" s="285" t="s">
        <v>21</v>
      </c>
      <c r="N1180" s="286" t="s">
        <v>45</v>
      </c>
      <c r="O1180" s="43"/>
      <c r="P1180" s="212">
        <f t="shared" si="401"/>
        <v>0</v>
      </c>
      <c r="Q1180" s="212">
        <v>0</v>
      </c>
      <c r="R1180" s="212">
        <f t="shared" si="402"/>
        <v>0</v>
      </c>
      <c r="S1180" s="212">
        <v>0</v>
      </c>
      <c r="T1180" s="213">
        <f t="shared" si="403"/>
        <v>0</v>
      </c>
      <c r="AR1180" s="25" t="s">
        <v>619</v>
      </c>
      <c r="AT1180" s="25" t="s">
        <v>1079</v>
      </c>
      <c r="AU1180" s="25" t="s">
        <v>82</v>
      </c>
      <c r="AY1180" s="25" t="s">
        <v>308</v>
      </c>
      <c r="BE1180" s="214">
        <f t="shared" si="404"/>
        <v>0</v>
      </c>
      <c r="BF1180" s="214">
        <f t="shared" si="405"/>
        <v>0</v>
      </c>
      <c r="BG1180" s="214">
        <f t="shared" si="406"/>
        <v>0</v>
      </c>
      <c r="BH1180" s="214">
        <f t="shared" si="407"/>
        <v>0</v>
      </c>
      <c r="BI1180" s="214">
        <f t="shared" si="408"/>
        <v>0</v>
      </c>
      <c r="BJ1180" s="25" t="s">
        <v>82</v>
      </c>
      <c r="BK1180" s="214">
        <f t="shared" si="409"/>
        <v>0</v>
      </c>
      <c r="BL1180" s="25" t="s">
        <v>375</v>
      </c>
      <c r="BM1180" s="25" t="s">
        <v>11423</v>
      </c>
    </row>
    <row r="1181" spans="2:65" s="1" customFormat="1" ht="31.5" customHeight="1">
      <c r="B1181" s="42"/>
      <c r="C1181" s="277" t="s">
        <v>10272</v>
      </c>
      <c r="D1181" s="277" t="s">
        <v>1079</v>
      </c>
      <c r="E1181" s="278" t="s">
        <v>10648</v>
      </c>
      <c r="F1181" s="279" t="s">
        <v>10649</v>
      </c>
      <c r="G1181" s="280" t="s">
        <v>5275</v>
      </c>
      <c r="H1181" s="281">
        <v>2</v>
      </c>
      <c r="I1181" s="282"/>
      <c r="J1181" s="283">
        <f t="shared" si="400"/>
        <v>0</v>
      </c>
      <c r="K1181" s="279" t="s">
        <v>21</v>
      </c>
      <c r="L1181" s="284"/>
      <c r="M1181" s="285" t="s">
        <v>21</v>
      </c>
      <c r="N1181" s="286" t="s">
        <v>45</v>
      </c>
      <c r="O1181" s="43"/>
      <c r="P1181" s="212">
        <f t="shared" si="401"/>
        <v>0</v>
      </c>
      <c r="Q1181" s="212">
        <v>0</v>
      </c>
      <c r="R1181" s="212">
        <f t="shared" si="402"/>
        <v>0</v>
      </c>
      <c r="S1181" s="212">
        <v>0</v>
      </c>
      <c r="T1181" s="213">
        <f t="shared" si="403"/>
        <v>0</v>
      </c>
      <c r="AR1181" s="25" t="s">
        <v>619</v>
      </c>
      <c r="AT1181" s="25" t="s">
        <v>1079</v>
      </c>
      <c r="AU1181" s="25" t="s">
        <v>82</v>
      </c>
      <c r="AY1181" s="25" t="s">
        <v>308</v>
      </c>
      <c r="BE1181" s="214">
        <f t="shared" si="404"/>
        <v>0</v>
      </c>
      <c r="BF1181" s="214">
        <f t="shared" si="405"/>
        <v>0</v>
      </c>
      <c r="BG1181" s="214">
        <f t="shared" si="406"/>
        <v>0</v>
      </c>
      <c r="BH1181" s="214">
        <f t="shared" si="407"/>
        <v>0</v>
      </c>
      <c r="BI1181" s="214">
        <f t="shared" si="408"/>
        <v>0</v>
      </c>
      <c r="BJ1181" s="25" t="s">
        <v>82</v>
      </c>
      <c r="BK1181" s="214">
        <f t="shared" si="409"/>
        <v>0</v>
      </c>
      <c r="BL1181" s="25" t="s">
        <v>375</v>
      </c>
      <c r="BM1181" s="25" t="s">
        <v>11424</v>
      </c>
    </row>
    <row r="1182" spans="2:65" s="1" customFormat="1" ht="22.5" customHeight="1">
      <c r="B1182" s="42"/>
      <c r="C1182" s="277" t="s">
        <v>11425</v>
      </c>
      <c r="D1182" s="277" t="s">
        <v>1079</v>
      </c>
      <c r="E1182" s="278" t="s">
        <v>11426</v>
      </c>
      <c r="F1182" s="279" t="s">
        <v>11427</v>
      </c>
      <c r="G1182" s="280" t="s">
        <v>5275</v>
      </c>
      <c r="H1182" s="281">
        <v>4</v>
      </c>
      <c r="I1182" s="282"/>
      <c r="J1182" s="283">
        <f t="shared" si="400"/>
        <v>0</v>
      </c>
      <c r="K1182" s="279" t="s">
        <v>21</v>
      </c>
      <c r="L1182" s="284"/>
      <c r="M1182" s="285" t="s">
        <v>21</v>
      </c>
      <c r="N1182" s="286" t="s">
        <v>45</v>
      </c>
      <c r="O1182" s="43"/>
      <c r="P1182" s="212">
        <f t="shared" si="401"/>
        <v>0</v>
      </c>
      <c r="Q1182" s="212">
        <v>0</v>
      </c>
      <c r="R1182" s="212">
        <f t="shared" si="402"/>
        <v>0</v>
      </c>
      <c r="S1182" s="212">
        <v>0</v>
      </c>
      <c r="T1182" s="213">
        <f t="shared" si="403"/>
        <v>0</v>
      </c>
      <c r="AR1182" s="25" t="s">
        <v>619</v>
      </c>
      <c r="AT1182" s="25" t="s">
        <v>1079</v>
      </c>
      <c r="AU1182" s="25" t="s">
        <v>82</v>
      </c>
      <c r="AY1182" s="25" t="s">
        <v>308</v>
      </c>
      <c r="BE1182" s="214">
        <f t="shared" si="404"/>
        <v>0</v>
      </c>
      <c r="BF1182" s="214">
        <f t="shared" si="405"/>
        <v>0</v>
      </c>
      <c r="BG1182" s="214">
        <f t="shared" si="406"/>
        <v>0</v>
      </c>
      <c r="BH1182" s="214">
        <f t="shared" si="407"/>
        <v>0</v>
      </c>
      <c r="BI1182" s="214">
        <f t="shared" si="408"/>
        <v>0</v>
      </c>
      <c r="BJ1182" s="25" t="s">
        <v>82</v>
      </c>
      <c r="BK1182" s="214">
        <f t="shared" si="409"/>
        <v>0</v>
      </c>
      <c r="BL1182" s="25" t="s">
        <v>375</v>
      </c>
      <c r="BM1182" s="25" t="s">
        <v>11428</v>
      </c>
    </row>
    <row r="1183" spans="2:65" s="1" customFormat="1" ht="22.5" customHeight="1">
      <c r="B1183" s="42"/>
      <c r="C1183" s="277" t="s">
        <v>10275</v>
      </c>
      <c r="D1183" s="277" t="s">
        <v>1079</v>
      </c>
      <c r="E1183" s="278" t="s">
        <v>11429</v>
      </c>
      <c r="F1183" s="279" t="s">
        <v>11430</v>
      </c>
      <c r="G1183" s="280" t="s">
        <v>5275</v>
      </c>
      <c r="H1183" s="281">
        <v>8</v>
      </c>
      <c r="I1183" s="282"/>
      <c r="J1183" s="283">
        <f t="shared" si="400"/>
        <v>0</v>
      </c>
      <c r="K1183" s="279" t="s">
        <v>21</v>
      </c>
      <c r="L1183" s="284"/>
      <c r="M1183" s="285" t="s">
        <v>21</v>
      </c>
      <c r="N1183" s="286" t="s">
        <v>45</v>
      </c>
      <c r="O1183" s="43"/>
      <c r="P1183" s="212">
        <f t="shared" si="401"/>
        <v>0</v>
      </c>
      <c r="Q1183" s="212">
        <v>0</v>
      </c>
      <c r="R1183" s="212">
        <f t="shared" si="402"/>
        <v>0</v>
      </c>
      <c r="S1183" s="212">
        <v>0</v>
      </c>
      <c r="T1183" s="213">
        <f t="shared" si="403"/>
        <v>0</v>
      </c>
      <c r="AR1183" s="25" t="s">
        <v>619</v>
      </c>
      <c r="AT1183" s="25" t="s">
        <v>1079</v>
      </c>
      <c r="AU1183" s="25" t="s">
        <v>82</v>
      </c>
      <c r="AY1183" s="25" t="s">
        <v>308</v>
      </c>
      <c r="BE1183" s="214">
        <f t="shared" si="404"/>
        <v>0</v>
      </c>
      <c r="BF1183" s="214">
        <f t="shared" si="405"/>
        <v>0</v>
      </c>
      <c r="BG1183" s="214">
        <f t="shared" si="406"/>
        <v>0</v>
      </c>
      <c r="BH1183" s="214">
        <f t="shared" si="407"/>
        <v>0</v>
      </c>
      <c r="BI1183" s="214">
        <f t="shared" si="408"/>
        <v>0</v>
      </c>
      <c r="BJ1183" s="25" t="s">
        <v>82</v>
      </c>
      <c r="BK1183" s="214">
        <f t="shared" si="409"/>
        <v>0</v>
      </c>
      <c r="BL1183" s="25" t="s">
        <v>375</v>
      </c>
      <c r="BM1183" s="25" t="s">
        <v>11431</v>
      </c>
    </row>
    <row r="1184" spans="2:65" s="1" customFormat="1" ht="22.5" customHeight="1">
      <c r="B1184" s="42"/>
      <c r="C1184" s="277" t="s">
        <v>11432</v>
      </c>
      <c r="D1184" s="277" t="s">
        <v>1079</v>
      </c>
      <c r="E1184" s="278" t="s">
        <v>10669</v>
      </c>
      <c r="F1184" s="279" t="s">
        <v>10670</v>
      </c>
      <c r="G1184" s="280" t="s">
        <v>5275</v>
      </c>
      <c r="H1184" s="281">
        <v>1</v>
      </c>
      <c r="I1184" s="282"/>
      <c r="J1184" s="283">
        <f t="shared" si="400"/>
        <v>0</v>
      </c>
      <c r="K1184" s="279" t="s">
        <v>21</v>
      </c>
      <c r="L1184" s="284"/>
      <c r="M1184" s="285" t="s">
        <v>21</v>
      </c>
      <c r="N1184" s="286" t="s">
        <v>45</v>
      </c>
      <c r="O1184" s="43"/>
      <c r="P1184" s="212">
        <f t="shared" si="401"/>
        <v>0</v>
      </c>
      <c r="Q1184" s="212">
        <v>0</v>
      </c>
      <c r="R1184" s="212">
        <f t="shared" si="402"/>
        <v>0</v>
      </c>
      <c r="S1184" s="212">
        <v>0</v>
      </c>
      <c r="T1184" s="213">
        <f t="shared" si="403"/>
        <v>0</v>
      </c>
      <c r="AR1184" s="25" t="s">
        <v>619</v>
      </c>
      <c r="AT1184" s="25" t="s">
        <v>1079</v>
      </c>
      <c r="AU1184" s="25" t="s">
        <v>82</v>
      </c>
      <c r="AY1184" s="25" t="s">
        <v>308</v>
      </c>
      <c r="BE1184" s="214">
        <f t="shared" si="404"/>
        <v>0</v>
      </c>
      <c r="BF1184" s="214">
        <f t="shared" si="405"/>
        <v>0</v>
      </c>
      <c r="BG1184" s="214">
        <f t="shared" si="406"/>
        <v>0</v>
      </c>
      <c r="BH1184" s="214">
        <f t="shared" si="407"/>
        <v>0</v>
      </c>
      <c r="BI1184" s="214">
        <f t="shared" si="408"/>
        <v>0</v>
      </c>
      <c r="BJ1184" s="25" t="s">
        <v>82</v>
      </c>
      <c r="BK1184" s="214">
        <f t="shared" si="409"/>
        <v>0</v>
      </c>
      <c r="BL1184" s="25" t="s">
        <v>375</v>
      </c>
      <c r="BM1184" s="25" t="s">
        <v>11433</v>
      </c>
    </row>
    <row r="1185" spans="2:65" s="1" customFormat="1" ht="44.25" customHeight="1">
      <c r="B1185" s="42"/>
      <c r="C1185" s="277" t="s">
        <v>10278</v>
      </c>
      <c r="D1185" s="277" t="s">
        <v>1079</v>
      </c>
      <c r="E1185" s="278" t="s">
        <v>10901</v>
      </c>
      <c r="F1185" s="279" t="s">
        <v>10902</v>
      </c>
      <c r="G1185" s="280" t="s">
        <v>5275</v>
      </c>
      <c r="H1185" s="281">
        <v>1</v>
      </c>
      <c r="I1185" s="282"/>
      <c r="J1185" s="283">
        <f t="shared" si="400"/>
        <v>0</v>
      </c>
      <c r="K1185" s="279" t="s">
        <v>21</v>
      </c>
      <c r="L1185" s="284"/>
      <c r="M1185" s="285" t="s">
        <v>21</v>
      </c>
      <c r="N1185" s="286" t="s">
        <v>45</v>
      </c>
      <c r="O1185" s="43"/>
      <c r="P1185" s="212">
        <f t="shared" si="401"/>
        <v>0</v>
      </c>
      <c r="Q1185" s="212">
        <v>0</v>
      </c>
      <c r="R1185" s="212">
        <f t="shared" si="402"/>
        <v>0</v>
      </c>
      <c r="S1185" s="212">
        <v>0</v>
      </c>
      <c r="T1185" s="213">
        <f t="shared" si="403"/>
        <v>0</v>
      </c>
      <c r="AR1185" s="25" t="s">
        <v>619</v>
      </c>
      <c r="AT1185" s="25" t="s">
        <v>1079</v>
      </c>
      <c r="AU1185" s="25" t="s">
        <v>82</v>
      </c>
      <c r="AY1185" s="25" t="s">
        <v>308</v>
      </c>
      <c r="BE1185" s="214">
        <f t="shared" si="404"/>
        <v>0</v>
      </c>
      <c r="BF1185" s="214">
        <f t="shared" si="405"/>
        <v>0</v>
      </c>
      <c r="BG1185" s="214">
        <f t="shared" si="406"/>
        <v>0</v>
      </c>
      <c r="BH1185" s="214">
        <f t="shared" si="407"/>
        <v>0</v>
      </c>
      <c r="BI1185" s="214">
        <f t="shared" si="408"/>
        <v>0</v>
      </c>
      <c r="BJ1185" s="25" t="s">
        <v>82</v>
      </c>
      <c r="BK1185" s="214">
        <f t="shared" si="409"/>
        <v>0</v>
      </c>
      <c r="BL1185" s="25" t="s">
        <v>375</v>
      </c>
      <c r="BM1185" s="25" t="s">
        <v>11434</v>
      </c>
    </row>
    <row r="1186" spans="2:65" s="1" customFormat="1" ht="44.25" customHeight="1">
      <c r="B1186" s="42"/>
      <c r="C1186" s="277" t="s">
        <v>11435</v>
      </c>
      <c r="D1186" s="277" t="s">
        <v>1079</v>
      </c>
      <c r="E1186" s="278" t="s">
        <v>10676</v>
      </c>
      <c r="F1186" s="279" t="s">
        <v>10677</v>
      </c>
      <c r="G1186" s="280" t="s">
        <v>5275</v>
      </c>
      <c r="H1186" s="281">
        <v>16</v>
      </c>
      <c r="I1186" s="282"/>
      <c r="J1186" s="283">
        <f t="shared" si="400"/>
        <v>0</v>
      </c>
      <c r="K1186" s="279" t="s">
        <v>21</v>
      </c>
      <c r="L1186" s="284"/>
      <c r="M1186" s="285" t="s">
        <v>21</v>
      </c>
      <c r="N1186" s="286" t="s">
        <v>45</v>
      </c>
      <c r="O1186" s="43"/>
      <c r="P1186" s="212">
        <f t="shared" si="401"/>
        <v>0</v>
      </c>
      <c r="Q1186" s="212">
        <v>0</v>
      </c>
      <c r="R1186" s="212">
        <f t="shared" si="402"/>
        <v>0</v>
      </c>
      <c r="S1186" s="212">
        <v>0</v>
      </c>
      <c r="T1186" s="213">
        <f t="shared" si="403"/>
        <v>0</v>
      </c>
      <c r="AR1186" s="25" t="s">
        <v>619</v>
      </c>
      <c r="AT1186" s="25" t="s">
        <v>1079</v>
      </c>
      <c r="AU1186" s="25" t="s">
        <v>82</v>
      </c>
      <c r="AY1186" s="25" t="s">
        <v>308</v>
      </c>
      <c r="BE1186" s="214">
        <f t="shared" si="404"/>
        <v>0</v>
      </c>
      <c r="BF1186" s="214">
        <f t="shared" si="405"/>
        <v>0</v>
      </c>
      <c r="BG1186" s="214">
        <f t="shared" si="406"/>
        <v>0</v>
      </c>
      <c r="BH1186" s="214">
        <f t="shared" si="407"/>
        <v>0</v>
      </c>
      <c r="BI1186" s="214">
        <f t="shared" si="408"/>
        <v>0</v>
      </c>
      <c r="BJ1186" s="25" t="s">
        <v>82</v>
      </c>
      <c r="BK1186" s="214">
        <f t="shared" si="409"/>
        <v>0</v>
      </c>
      <c r="BL1186" s="25" t="s">
        <v>375</v>
      </c>
      <c r="BM1186" s="25" t="s">
        <v>11436</v>
      </c>
    </row>
    <row r="1187" spans="2:65" s="1" customFormat="1" ht="44.25" customHeight="1">
      <c r="B1187" s="42"/>
      <c r="C1187" s="277" t="s">
        <v>10281</v>
      </c>
      <c r="D1187" s="277" t="s">
        <v>1079</v>
      </c>
      <c r="E1187" s="278" t="s">
        <v>10679</v>
      </c>
      <c r="F1187" s="279" t="s">
        <v>10680</v>
      </c>
      <c r="G1187" s="280" t="s">
        <v>5275</v>
      </c>
      <c r="H1187" s="281">
        <v>10</v>
      </c>
      <c r="I1187" s="282"/>
      <c r="J1187" s="283">
        <f t="shared" si="400"/>
        <v>0</v>
      </c>
      <c r="K1187" s="279" t="s">
        <v>21</v>
      </c>
      <c r="L1187" s="284"/>
      <c r="M1187" s="285" t="s">
        <v>21</v>
      </c>
      <c r="N1187" s="286" t="s">
        <v>45</v>
      </c>
      <c r="O1187" s="43"/>
      <c r="P1187" s="212">
        <f t="shared" si="401"/>
        <v>0</v>
      </c>
      <c r="Q1187" s="212">
        <v>0</v>
      </c>
      <c r="R1187" s="212">
        <f t="shared" si="402"/>
        <v>0</v>
      </c>
      <c r="S1187" s="212">
        <v>0</v>
      </c>
      <c r="T1187" s="213">
        <f t="shared" si="403"/>
        <v>0</v>
      </c>
      <c r="AR1187" s="25" t="s">
        <v>619</v>
      </c>
      <c r="AT1187" s="25" t="s">
        <v>1079</v>
      </c>
      <c r="AU1187" s="25" t="s">
        <v>82</v>
      </c>
      <c r="AY1187" s="25" t="s">
        <v>308</v>
      </c>
      <c r="BE1187" s="214">
        <f t="shared" si="404"/>
        <v>0</v>
      </c>
      <c r="BF1187" s="214">
        <f t="shared" si="405"/>
        <v>0</v>
      </c>
      <c r="BG1187" s="214">
        <f t="shared" si="406"/>
        <v>0</v>
      </c>
      <c r="BH1187" s="214">
        <f t="shared" si="407"/>
        <v>0</v>
      </c>
      <c r="BI1187" s="214">
        <f t="shared" si="408"/>
        <v>0</v>
      </c>
      <c r="BJ1187" s="25" t="s">
        <v>82</v>
      </c>
      <c r="BK1187" s="214">
        <f t="shared" si="409"/>
        <v>0</v>
      </c>
      <c r="BL1187" s="25" t="s">
        <v>375</v>
      </c>
      <c r="BM1187" s="25" t="s">
        <v>11437</v>
      </c>
    </row>
    <row r="1188" spans="2:65" s="1" customFormat="1" ht="44.25" customHeight="1">
      <c r="B1188" s="42"/>
      <c r="C1188" s="277" t="s">
        <v>11438</v>
      </c>
      <c r="D1188" s="277" t="s">
        <v>1079</v>
      </c>
      <c r="E1188" s="278" t="s">
        <v>11439</v>
      </c>
      <c r="F1188" s="279" t="s">
        <v>11440</v>
      </c>
      <c r="G1188" s="280" t="s">
        <v>5275</v>
      </c>
      <c r="H1188" s="281">
        <v>4</v>
      </c>
      <c r="I1188" s="282"/>
      <c r="J1188" s="283">
        <f t="shared" si="400"/>
        <v>0</v>
      </c>
      <c r="K1188" s="279" t="s">
        <v>21</v>
      </c>
      <c r="L1188" s="284"/>
      <c r="M1188" s="285" t="s">
        <v>21</v>
      </c>
      <c r="N1188" s="286" t="s">
        <v>45</v>
      </c>
      <c r="O1188" s="43"/>
      <c r="P1188" s="212">
        <f t="shared" si="401"/>
        <v>0</v>
      </c>
      <c r="Q1188" s="212">
        <v>0</v>
      </c>
      <c r="R1188" s="212">
        <f t="shared" si="402"/>
        <v>0</v>
      </c>
      <c r="S1188" s="212">
        <v>0</v>
      </c>
      <c r="T1188" s="213">
        <f t="shared" si="403"/>
        <v>0</v>
      </c>
      <c r="AR1188" s="25" t="s">
        <v>619</v>
      </c>
      <c r="AT1188" s="25" t="s">
        <v>1079</v>
      </c>
      <c r="AU1188" s="25" t="s">
        <v>82</v>
      </c>
      <c r="AY1188" s="25" t="s">
        <v>308</v>
      </c>
      <c r="BE1188" s="214">
        <f t="shared" si="404"/>
        <v>0</v>
      </c>
      <c r="BF1188" s="214">
        <f t="shared" si="405"/>
        <v>0</v>
      </c>
      <c r="BG1188" s="214">
        <f t="shared" si="406"/>
        <v>0</v>
      </c>
      <c r="BH1188" s="214">
        <f t="shared" si="407"/>
        <v>0</v>
      </c>
      <c r="BI1188" s="214">
        <f t="shared" si="408"/>
        <v>0</v>
      </c>
      <c r="BJ1188" s="25" t="s">
        <v>82</v>
      </c>
      <c r="BK1188" s="214">
        <f t="shared" si="409"/>
        <v>0</v>
      </c>
      <c r="BL1188" s="25" t="s">
        <v>375</v>
      </c>
      <c r="BM1188" s="25" t="s">
        <v>11441</v>
      </c>
    </row>
    <row r="1189" spans="2:65" s="1" customFormat="1" ht="44.25" customHeight="1">
      <c r="B1189" s="42"/>
      <c r="C1189" s="277" t="s">
        <v>10284</v>
      </c>
      <c r="D1189" s="277" t="s">
        <v>1079</v>
      </c>
      <c r="E1189" s="278" t="s">
        <v>10683</v>
      </c>
      <c r="F1189" s="279" t="s">
        <v>10684</v>
      </c>
      <c r="G1189" s="280" t="s">
        <v>5275</v>
      </c>
      <c r="H1189" s="281">
        <v>4</v>
      </c>
      <c r="I1189" s="282"/>
      <c r="J1189" s="283">
        <f t="shared" si="400"/>
        <v>0</v>
      </c>
      <c r="K1189" s="279" t="s">
        <v>21</v>
      </c>
      <c r="L1189" s="284"/>
      <c r="M1189" s="285" t="s">
        <v>21</v>
      </c>
      <c r="N1189" s="286" t="s">
        <v>45</v>
      </c>
      <c r="O1189" s="43"/>
      <c r="P1189" s="212">
        <f t="shared" si="401"/>
        <v>0</v>
      </c>
      <c r="Q1189" s="212">
        <v>0</v>
      </c>
      <c r="R1189" s="212">
        <f t="shared" si="402"/>
        <v>0</v>
      </c>
      <c r="S1189" s="212">
        <v>0</v>
      </c>
      <c r="T1189" s="213">
        <f t="shared" si="403"/>
        <v>0</v>
      </c>
      <c r="AR1189" s="25" t="s">
        <v>619</v>
      </c>
      <c r="AT1189" s="25" t="s">
        <v>1079</v>
      </c>
      <c r="AU1189" s="25" t="s">
        <v>82</v>
      </c>
      <c r="AY1189" s="25" t="s">
        <v>308</v>
      </c>
      <c r="BE1189" s="214">
        <f t="shared" si="404"/>
        <v>0</v>
      </c>
      <c r="BF1189" s="214">
        <f t="shared" si="405"/>
        <v>0</v>
      </c>
      <c r="BG1189" s="214">
        <f t="shared" si="406"/>
        <v>0</v>
      </c>
      <c r="BH1189" s="214">
        <f t="shared" si="407"/>
        <v>0</v>
      </c>
      <c r="BI1189" s="214">
        <f t="shared" si="408"/>
        <v>0</v>
      </c>
      <c r="BJ1189" s="25" t="s">
        <v>82</v>
      </c>
      <c r="BK1189" s="214">
        <f t="shared" si="409"/>
        <v>0</v>
      </c>
      <c r="BL1189" s="25" t="s">
        <v>375</v>
      </c>
      <c r="BM1189" s="25" t="s">
        <v>11442</v>
      </c>
    </row>
    <row r="1190" spans="2:65" s="1" customFormat="1" ht="22.5" customHeight="1">
      <c r="B1190" s="42"/>
      <c r="C1190" s="277" t="s">
        <v>11443</v>
      </c>
      <c r="D1190" s="277" t="s">
        <v>1079</v>
      </c>
      <c r="E1190" s="278" t="s">
        <v>10686</v>
      </c>
      <c r="F1190" s="279" t="s">
        <v>10687</v>
      </c>
      <c r="G1190" s="280" t="s">
        <v>5275</v>
      </c>
      <c r="H1190" s="281">
        <v>3</v>
      </c>
      <c r="I1190" s="282"/>
      <c r="J1190" s="283">
        <f t="shared" si="400"/>
        <v>0</v>
      </c>
      <c r="K1190" s="279" t="s">
        <v>21</v>
      </c>
      <c r="L1190" s="284"/>
      <c r="M1190" s="285" t="s">
        <v>21</v>
      </c>
      <c r="N1190" s="286" t="s">
        <v>45</v>
      </c>
      <c r="O1190" s="43"/>
      <c r="P1190" s="212">
        <f t="shared" si="401"/>
        <v>0</v>
      </c>
      <c r="Q1190" s="212">
        <v>0</v>
      </c>
      <c r="R1190" s="212">
        <f t="shared" si="402"/>
        <v>0</v>
      </c>
      <c r="S1190" s="212">
        <v>0</v>
      </c>
      <c r="T1190" s="213">
        <f t="shared" si="403"/>
        <v>0</v>
      </c>
      <c r="AR1190" s="25" t="s">
        <v>619</v>
      </c>
      <c r="AT1190" s="25" t="s">
        <v>1079</v>
      </c>
      <c r="AU1190" s="25" t="s">
        <v>82</v>
      </c>
      <c r="AY1190" s="25" t="s">
        <v>308</v>
      </c>
      <c r="BE1190" s="214">
        <f t="shared" si="404"/>
        <v>0</v>
      </c>
      <c r="BF1190" s="214">
        <f t="shared" si="405"/>
        <v>0</v>
      </c>
      <c r="BG1190" s="214">
        <f t="shared" si="406"/>
        <v>0</v>
      </c>
      <c r="BH1190" s="214">
        <f t="shared" si="407"/>
        <v>0</v>
      </c>
      <c r="BI1190" s="214">
        <f t="shared" si="408"/>
        <v>0</v>
      </c>
      <c r="BJ1190" s="25" t="s">
        <v>82</v>
      </c>
      <c r="BK1190" s="214">
        <f t="shared" si="409"/>
        <v>0</v>
      </c>
      <c r="BL1190" s="25" t="s">
        <v>375</v>
      </c>
      <c r="BM1190" s="25" t="s">
        <v>11444</v>
      </c>
    </row>
    <row r="1191" spans="2:65" s="1" customFormat="1" ht="22.5" customHeight="1">
      <c r="B1191" s="42"/>
      <c r="C1191" s="277" t="s">
        <v>10287</v>
      </c>
      <c r="D1191" s="277" t="s">
        <v>1079</v>
      </c>
      <c r="E1191" s="278" t="s">
        <v>10690</v>
      </c>
      <c r="F1191" s="279" t="s">
        <v>10691</v>
      </c>
      <c r="G1191" s="280" t="s">
        <v>5275</v>
      </c>
      <c r="H1191" s="281">
        <v>6</v>
      </c>
      <c r="I1191" s="282"/>
      <c r="J1191" s="283">
        <f t="shared" si="400"/>
        <v>0</v>
      </c>
      <c r="K1191" s="279" t="s">
        <v>21</v>
      </c>
      <c r="L1191" s="284"/>
      <c r="M1191" s="285" t="s">
        <v>21</v>
      </c>
      <c r="N1191" s="286" t="s">
        <v>45</v>
      </c>
      <c r="O1191" s="43"/>
      <c r="P1191" s="212">
        <f t="shared" si="401"/>
        <v>0</v>
      </c>
      <c r="Q1191" s="212">
        <v>0</v>
      </c>
      <c r="R1191" s="212">
        <f t="shared" si="402"/>
        <v>0</v>
      </c>
      <c r="S1191" s="212">
        <v>0</v>
      </c>
      <c r="T1191" s="213">
        <f t="shared" si="403"/>
        <v>0</v>
      </c>
      <c r="AR1191" s="25" t="s">
        <v>619</v>
      </c>
      <c r="AT1191" s="25" t="s">
        <v>1079</v>
      </c>
      <c r="AU1191" s="25" t="s">
        <v>82</v>
      </c>
      <c r="AY1191" s="25" t="s">
        <v>308</v>
      </c>
      <c r="BE1191" s="214">
        <f t="shared" si="404"/>
        <v>0</v>
      </c>
      <c r="BF1191" s="214">
        <f t="shared" si="405"/>
        <v>0</v>
      </c>
      <c r="BG1191" s="214">
        <f t="shared" si="406"/>
        <v>0</v>
      </c>
      <c r="BH1191" s="214">
        <f t="shared" si="407"/>
        <v>0</v>
      </c>
      <c r="BI1191" s="214">
        <f t="shared" si="408"/>
        <v>0</v>
      </c>
      <c r="BJ1191" s="25" t="s">
        <v>82</v>
      </c>
      <c r="BK1191" s="214">
        <f t="shared" si="409"/>
        <v>0</v>
      </c>
      <c r="BL1191" s="25" t="s">
        <v>375</v>
      </c>
      <c r="BM1191" s="25" t="s">
        <v>11445</v>
      </c>
    </row>
    <row r="1192" spans="2:65" s="1" customFormat="1" ht="22.5" customHeight="1">
      <c r="B1192" s="42"/>
      <c r="C1192" s="277" t="s">
        <v>11446</v>
      </c>
      <c r="D1192" s="277" t="s">
        <v>1079</v>
      </c>
      <c r="E1192" s="278" t="s">
        <v>10693</v>
      </c>
      <c r="F1192" s="279" t="s">
        <v>10694</v>
      </c>
      <c r="G1192" s="280" t="s">
        <v>5275</v>
      </c>
      <c r="H1192" s="281">
        <v>5</v>
      </c>
      <c r="I1192" s="282"/>
      <c r="J1192" s="283">
        <f t="shared" si="400"/>
        <v>0</v>
      </c>
      <c r="K1192" s="279" t="s">
        <v>21</v>
      </c>
      <c r="L1192" s="284"/>
      <c r="M1192" s="285" t="s">
        <v>21</v>
      </c>
      <c r="N1192" s="286" t="s">
        <v>45</v>
      </c>
      <c r="O1192" s="43"/>
      <c r="P1192" s="212">
        <f t="shared" si="401"/>
        <v>0</v>
      </c>
      <c r="Q1192" s="212">
        <v>0</v>
      </c>
      <c r="R1192" s="212">
        <f t="shared" si="402"/>
        <v>0</v>
      </c>
      <c r="S1192" s="212">
        <v>0</v>
      </c>
      <c r="T1192" s="213">
        <f t="shared" si="403"/>
        <v>0</v>
      </c>
      <c r="AR1192" s="25" t="s">
        <v>619</v>
      </c>
      <c r="AT1192" s="25" t="s">
        <v>1079</v>
      </c>
      <c r="AU1192" s="25" t="s">
        <v>82</v>
      </c>
      <c r="AY1192" s="25" t="s">
        <v>308</v>
      </c>
      <c r="BE1192" s="214">
        <f t="shared" si="404"/>
        <v>0</v>
      </c>
      <c r="BF1192" s="214">
        <f t="shared" si="405"/>
        <v>0</v>
      </c>
      <c r="BG1192" s="214">
        <f t="shared" si="406"/>
        <v>0</v>
      </c>
      <c r="BH1192" s="214">
        <f t="shared" si="407"/>
        <v>0</v>
      </c>
      <c r="BI1192" s="214">
        <f t="shared" si="408"/>
        <v>0</v>
      </c>
      <c r="BJ1192" s="25" t="s">
        <v>82</v>
      </c>
      <c r="BK1192" s="214">
        <f t="shared" si="409"/>
        <v>0</v>
      </c>
      <c r="BL1192" s="25" t="s">
        <v>375</v>
      </c>
      <c r="BM1192" s="25" t="s">
        <v>11447</v>
      </c>
    </row>
    <row r="1193" spans="2:65" s="1" customFormat="1" ht="22.5" customHeight="1">
      <c r="B1193" s="42"/>
      <c r="C1193" s="277" t="s">
        <v>10290</v>
      </c>
      <c r="D1193" s="277" t="s">
        <v>1079</v>
      </c>
      <c r="E1193" s="278" t="s">
        <v>10700</v>
      </c>
      <c r="F1193" s="279" t="s">
        <v>10701</v>
      </c>
      <c r="G1193" s="280" t="s">
        <v>5275</v>
      </c>
      <c r="H1193" s="281">
        <v>1</v>
      </c>
      <c r="I1193" s="282"/>
      <c r="J1193" s="283">
        <f t="shared" si="400"/>
        <v>0</v>
      </c>
      <c r="K1193" s="279" t="s">
        <v>21</v>
      </c>
      <c r="L1193" s="284"/>
      <c r="M1193" s="285" t="s">
        <v>21</v>
      </c>
      <c r="N1193" s="286" t="s">
        <v>45</v>
      </c>
      <c r="O1193" s="43"/>
      <c r="P1193" s="212">
        <f t="shared" si="401"/>
        <v>0</v>
      </c>
      <c r="Q1193" s="212">
        <v>0</v>
      </c>
      <c r="R1193" s="212">
        <f t="shared" si="402"/>
        <v>0</v>
      </c>
      <c r="S1193" s="212">
        <v>0</v>
      </c>
      <c r="T1193" s="213">
        <f t="shared" si="403"/>
        <v>0</v>
      </c>
      <c r="AR1193" s="25" t="s">
        <v>619</v>
      </c>
      <c r="AT1193" s="25" t="s">
        <v>1079</v>
      </c>
      <c r="AU1193" s="25" t="s">
        <v>82</v>
      </c>
      <c r="AY1193" s="25" t="s">
        <v>308</v>
      </c>
      <c r="BE1193" s="214">
        <f t="shared" si="404"/>
        <v>0</v>
      </c>
      <c r="BF1193" s="214">
        <f t="shared" si="405"/>
        <v>0</v>
      </c>
      <c r="BG1193" s="214">
        <f t="shared" si="406"/>
        <v>0</v>
      </c>
      <c r="BH1193" s="214">
        <f t="shared" si="407"/>
        <v>0</v>
      </c>
      <c r="BI1193" s="214">
        <f t="shared" si="408"/>
        <v>0</v>
      </c>
      <c r="BJ1193" s="25" t="s">
        <v>82</v>
      </c>
      <c r="BK1193" s="214">
        <f t="shared" si="409"/>
        <v>0</v>
      </c>
      <c r="BL1193" s="25" t="s">
        <v>375</v>
      </c>
      <c r="BM1193" s="25" t="s">
        <v>11448</v>
      </c>
    </row>
    <row r="1194" spans="2:65" s="1" customFormat="1" ht="22.5" customHeight="1">
      <c r="B1194" s="42"/>
      <c r="C1194" s="277" t="s">
        <v>11449</v>
      </c>
      <c r="D1194" s="277" t="s">
        <v>1079</v>
      </c>
      <c r="E1194" s="278" t="s">
        <v>10704</v>
      </c>
      <c r="F1194" s="279" t="s">
        <v>10705</v>
      </c>
      <c r="G1194" s="280" t="s">
        <v>5275</v>
      </c>
      <c r="H1194" s="281">
        <v>4</v>
      </c>
      <c r="I1194" s="282"/>
      <c r="J1194" s="283">
        <f t="shared" si="400"/>
        <v>0</v>
      </c>
      <c r="K1194" s="279" t="s">
        <v>21</v>
      </c>
      <c r="L1194" s="284"/>
      <c r="M1194" s="285" t="s">
        <v>21</v>
      </c>
      <c r="N1194" s="286" t="s">
        <v>45</v>
      </c>
      <c r="O1194" s="43"/>
      <c r="P1194" s="212">
        <f t="shared" si="401"/>
        <v>0</v>
      </c>
      <c r="Q1194" s="212">
        <v>0</v>
      </c>
      <c r="R1194" s="212">
        <f t="shared" si="402"/>
        <v>0</v>
      </c>
      <c r="S1194" s="212">
        <v>0</v>
      </c>
      <c r="T1194" s="213">
        <f t="shared" si="403"/>
        <v>0</v>
      </c>
      <c r="AR1194" s="25" t="s">
        <v>619</v>
      </c>
      <c r="AT1194" s="25" t="s">
        <v>1079</v>
      </c>
      <c r="AU1194" s="25" t="s">
        <v>82</v>
      </c>
      <c r="AY1194" s="25" t="s">
        <v>308</v>
      </c>
      <c r="BE1194" s="214">
        <f t="shared" si="404"/>
        <v>0</v>
      </c>
      <c r="BF1194" s="214">
        <f t="shared" si="405"/>
        <v>0</v>
      </c>
      <c r="BG1194" s="214">
        <f t="shared" si="406"/>
        <v>0</v>
      </c>
      <c r="BH1194" s="214">
        <f t="shared" si="407"/>
        <v>0</v>
      </c>
      <c r="BI1194" s="214">
        <f t="shared" si="408"/>
        <v>0</v>
      </c>
      <c r="BJ1194" s="25" t="s">
        <v>82</v>
      </c>
      <c r="BK1194" s="214">
        <f t="shared" si="409"/>
        <v>0</v>
      </c>
      <c r="BL1194" s="25" t="s">
        <v>375</v>
      </c>
      <c r="BM1194" s="25" t="s">
        <v>11450</v>
      </c>
    </row>
    <row r="1195" spans="2:65" s="1" customFormat="1" ht="22.5" customHeight="1">
      <c r="B1195" s="42"/>
      <c r="C1195" s="277" t="s">
        <v>10293</v>
      </c>
      <c r="D1195" s="277" t="s">
        <v>1079</v>
      </c>
      <c r="E1195" s="278" t="s">
        <v>10707</v>
      </c>
      <c r="F1195" s="279" t="s">
        <v>10708</v>
      </c>
      <c r="G1195" s="280" t="s">
        <v>5275</v>
      </c>
      <c r="H1195" s="281">
        <v>27</v>
      </c>
      <c r="I1195" s="282"/>
      <c r="J1195" s="283">
        <f t="shared" si="400"/>
        <v>0</v>
      </c>
      <c r="K1195" s="279" t="s">
        <v>21</v>
      </c>
      <c r="L1195" s="284"/>
      <c r="M1195" s="285" t="s">
        <v>21</v>
      </c>
      <c r="N1195" s="286" t="s">
        <v>45</v>
      </c>
      <c r="O1195" s="43"/>
      <c r="P1195" s="212">
        <f t="shared" si="401"/>
        <v>0</v>
      </c>
      <c r="Q1195" s="212">
        <v>0</v>
      </c>
      <c r="R1195" s="212">
        <f t="shared" si="402"/>
        <v>0</v>
      </c>
      <c r="S1195" s="212">
        <v>0</v>
      </c>
      <c r="T1195" s="213">
        <f t="shared" si="403"/>
        <v>0</v>
      </c>
      <c r="AR1195" s="25" t="s">
        <v>619</v>
      </c>
      <c r="AT1195" s="25" t="s">
        <v>1079</v>
      </c>
      <c r="AU1195" s="25" t="s">
        <v>82</v>
      </c>
      <c r="AY1195" s="25" t="s">
        <v>308</v>
      </c>
      <c r="BE1195" s="214">
        <f t="shared" si="404"/>
        <v>0</v>
      </c>
      <c r="BF1195" s="214">
        <f t="shared" si="405"/>
        <v>0</v>
      </c>
      <c r="BG1195" s="214">
        <f t="shared" si="406"/>
        <v>0</v>
      </c>
      <c r="BH1195" s="214">
        <f t="shared" si="407"/>
        <v>0</v>
      </c>
      <c r="BI1195" s="214">
        <f t="shared" si="408"/>
        <v>0</v>
      </c>
      <c r="BJ1195" s="25" t="s">
        <v>82</v>
      </c>
      <c r="BK1195" s="214">
        <f t="shared" si="409"/>
        <v>0</v>
      </c>
      <c r="BL1195" s="25" t="s">
        <v>375</v>
      </c>
      <c r="BM1195" s="25" t="s">
        <v>11451</v>
      </c>
    </row>
    <row r="1196" spans="2:65" s="1" customFormat="1" ht="22.5" customHeight="1">
      <c r="B1196" s="42"/>
      <c r="C1196" s="277" t="s">
        <v>11452</v>
      </c>
      <c r="D1196" s="277" t="s">
        <v>1079</v>
      </c>
      <c r="E1196" s="278" t="s">
        <v>10711</v>
      </c>
      <c r="F1196" s="279" t="s">
        <v>10712</v>
      </c>
      <c r="G1196" s="280" t="s">
        <v>5275</v>
      </c>
      <c r="H1196" s="281">
        <v>12</v>
      </c>
      <c r="I1196" s="282"/>
      <c r="J1196" s="283">
        <f t="shared" si="400"/>
        <v>0</v>
      </c>
      <c r="K1196" s="279" t="s">
        <v>21</v>
      </c>
      <c r="L1196" s="284"/>
      <c r="M1196" s="285" t="s">
        <v>21</v>
      </c>
      <c r="N1196" s="286" t="s">
        <v>45</v>
      </c>
      <c r="O1196" s="43"/>
      <c r="P1196" s="212">
        <f t="shared" si="401"/>
        <v>0</v>
      </c>
      <c r="Q1196" s="212">
        <v>0</v>
      </c>
      <c r="R1196" s="212">
        <f t="shared" si="402"/>
        <v>0</v>
      </c>
      <c r="S1196" s="212">
        <v>0</v>
      </c>
      <c r="T1196" s="213">
        <f t="shared" si="403"/>
        <v>0</v>
      </c>
      <c r="AR1196" s="25" t="s">
        <v>619</v>
      </c>
      <c r="AT1196" s="25" t="s">
        <v>1079</v>
      </c>
      <c r="AU1196" s="25" t="s">
        <v>82</v>
      </c>
      <c r="AY1196" s="25" t="s">
        <v>308</v>
      </c>
      <c r="BE1196" s="214">
        <f t="shared" si="404"/>
        <v>0</v>
      </c>
      <c r="BF1196" s="214">
        <f t="shared" si="405"/>
        <v>0</v>
      </c>
      <c r="BG1196" s="214">
        <f t="shared" si="406"/>
        <v>0</v>
      </c>
      <c r="BH1196" s="214">
        <f t="shared" si="407"/>
        <v>0</v>
      </c>
      <c r="BI1196" s="214">
        <f t="shared" si="408"/>
        <v>0</v>
      </c>
      <c r="BJ1196" s="25" t="s">
        <v>82</v>
      </c>
      <c r="BK1196" s="214">
        <f t="shared" si="409"/>
        <v>0</v>
      </c>
      <c r="BL1196" s="25" t="s">
        <v>375</v>
      </c>
      <c r="BM1196" s="25" t="s">
        <v>11453</v>
      </c>
    </row>
    <row r="1197" spans="2:65" s="1" customFormat="1" ht="22.5" customHeight="1">
      <c r="B1197" s="42"/>
      <c r="C1197" s="277" t="s">
        <v>10296</v>
      </c>
      <c r="D1197" s="277" t="s">
        <v>1079</v>
      </c>
      <c r="E1197" s="278" t="s">
        <v>11454</v>
      </c>
      <c r="F1197" s="279" t="s">
        <v>11455</v>
      </c>
      <c r="G1197" s="280" t="s">
        <v>5275</v>
      </c>
      <c r="H1197" s="281">
        <v>7</v>
      </c>
      <c r="I1197" s="282"/>
      <c r="J1197" s="283">
        <f t="shared" si="400"/>
        <v>0</v>
      </c>
      <c r="K1197" s="279" t="s">
        <v>21</v>
      </c>
      <c r="L1197" s="284"/>
      <c r="M1197" s="285" t="s">
        <v>21</v>
      </c>
      <c r="N1197" s="286" t="s">
        <v>45</v>
      </c>
      <c r="O1197" s="43"/>
      <c r="P1197" s="212">
        <f t="shared" si="401"/>
        <v>0</v>
      </c>
      <c r="Q1197" s="212">
        <v>0</v>
      </c>
      <c r="R1197" s="212">
        <f t="shared" si="402"/>
        <v>0</v>
      </c>
      <c r="S1197" s="212">
        <v>0</v>
      </c>
      <c r="T1197" s="213">
        <f t="shared" si="403"/>
        <v>0</v>
      </c>
      <c r="AR1197" s="25" t="s">
        <v>619</v>
      </c>
      <c r="AT1197" s="25" t="s">
        <v>1079</v>
      </c>
      <c r="AU1197" s="25" t="s">
        <v>82</v>
      </c>
      <c r="AY1197" s="25" t="s">
        <v>308</v>
      </c>
      <c r="BE1197" s="214">
        <f t="shared" si="404"/>
        <v>0</v>
      </c>
      <c r="BF1197" s="214">
        <f t="shared" si="405"/>
        <v>0</v>
      </c>
      <c r="BG1197" s="214">
        <f t="shared" si="406"/>
        <v>0</v>
      </c>
      <c r="BH1197" s="214">
        <f t="shared" si="407"/>
        <v>0</v>
      </c>
      <c r="BI1197" s="214">
        <f t="shared" si="408"/>
        <v>0</v>
      </c>
      <c r="BJ1197" s="25" t="s">
        <v>82</v>
      </c>
      <c r="BK1197" s="214">
        <f t="shared" si="409"/>
        <v>0</v>
      </c>
      <c r="BL1197" s="25" t="s">
        <v>375</v>
      </c>
      <c r="BM1197" s="25" t="s">
        <v>11456</v>
      </c>
    </row>
    <row r="1198" spans="2:65" s="1" customFormat="1" ht="31.5" customHeight="1">
      <c r="B1198" s="42"/>
      <c r="C1198" s="277" t="s">
        <v>11457</v>
      </c>
      <c r="D1198" s="277" t="s">
        <v>1079</v>
      </c>
      <c r="E1198" s="278" t="s">
        <v>10725</v>
      </c>
      <c r="F1198" s="279" t="s">
        <v>10726</v>
      </c>
      <c r="G1198" s="280" t="s">
        <v>5275</v>
      </c>
      <c r="H1198" s="281">
        <v>6</v>
      </c>
      <c r="I1198" s="282"/>
      <c r="J1198" s="283">
        <f t="shared" si="400"/>
        <v>0</v>
      </c>
      <c r="K1198" s="279" t="s">
        <v>21</v>
      </c>
      <c r="L1198" s="284"/>
      <c r="M1198" s="285" t="s">
        <v>21</v>
      </c>
      <c r="N1198" s="286" t="s">
        <v>45</v>
      </c>
      <c r="O1198" s="43"/>
      <c r="P1198" s="212">
        <f t="shared" si="401"/>
        <v>0</v>
      </c>
      <c r="Q1198" s="212">
        <v>0</v>
      </c>
      <c r="R1198" s="212">
        <f t="shared" si="402"/>
        <v>0</v>
      </c>
      <c r="S1198" s="212">
        <v>0</v>
      </c>
      <c r="T1198" s="213">
        <f t="shared" si="403"/>
        <v>0</v>
      </c>
      <c r="AR1198" s="25" t="s">
        <v>619</v>
      </c>
      <c r="AT1198" s="25" t="s">
        <v>1079</v>
      </c>
      <c r="AU1198" s="25" t="s">
        <v>82</v>
      </c>
      <c r="AY1198" s="25" t="s">
        <v>308</v>
      </c>
      <c r="BE1198" s="214">
        <f t="shared" si="404"/>
        <v>0</v>
      </c>
      <c r="BF1198" s="214">
        <f t="shared" si="405"/>
        <v>0</v>
      </c>
      <c r="BG1198" s="214">
        <f t="shared" si="406"/>
        <v>0</v>
      </c>
      <c r="BH1198" s="214">
        <f t="shared" si="407"/>
        <v>0</v>
      </c>
      <c r="BI1198" s="214">
        <f t="shared" si="408"/>
        <v>0</v>
      </c>
      <c r="BJ1198" s="25" t="s">
        <v>82</v>
      </c>
      <c r="BK1198" s="214">
        <f t="shared" si="409"/>
        <v>0</v>
      </c>
      <c r="BL1198" s="25" t="s">
        <v>375</v>
      </c>
      <c r="BM1198" s="25" t="s">
        <v>11458</v>
      </c>
    </row>
    <row r="1199" spans="2:65" s="1" customFormat="1" ht="31.5" customHeight="1">
      <c r="B1199" s="42"/>
      <c r="C1199" s="277" t="s">
        <v>10299</v>
      </c>
      <c r="D1199" s="277" t="s">
        <v>1079</v>
      </c>
      <c r="E1199" s="278" t="s">
        <v>10732</v>
      </c>
      <c r="F1199" s="279" t="s">
        <v>10733</v>
      </c>
      <c r="G1199" s="280" t="s">
        <v>5275</v>
      </c>
      <c r="H1199" s="281">
        <v>18</v>
      </c>
      <c r="I1199" s="282"/>
      <c r="J1199" s="283">
        <f t="shared" si="400"/>
        <v>0</v>
      </c>
      <c r="K1199" s="279" t="s">
        <v>21</v>
      </c>
      <c r="L1199" s="284"/>
      <c r="M1199" s="285" t="s">
        <v>21</v>
      </c>
      <c r="N1199" s="286" t="s">
        <v>45</v>
      </c>
      <c r="O1199" s="43"/>
      <c r="P1199" s="212">
        <f t="shared" si="401"/>
        <v>0</v>
      </c>
      <c r="Q1199" s="212">
        <v>0</v>
      </c>
      <c r="R1199" s="212">
        <f t="shared" si="402"/>
        <v>0</v>
      </c>
      <c r="S1199" s="212">
        <v>0</v>
      </c>
      <c r="T1199" s="213">
        <f t="shared" si="403"/>
        <v>0</v>
      </c>
      <c r="AR1199" s="25" t="s">
        <v>619</v>
      </c>
      <c r="AT1199" s="25" t="s">
        <v>1079</v>
      </c>
      <c r="AU1199" s="25" t="s">
        <v>82</v>
      </c>
      <c r="AY1199" s="25" t="s">
        <v>308</v>
      </c>
      <c r="BE1199" s="214">
        <f t="shared" si="404"/>
        <v>0</v>
      </c>
      <c r="BF1199" s="214">
        <f t="shared" si="405"/>
        <v>0</v>
      </c>
      <c r="BG1199" s="214">
        <f t="shared" si="406"/>
        <v>0</v>
      </c>
      <c r="BH1199" s="214">
        <f t="shared" si="407"/>
        <v>0</v>
      </c>
      <c r="BI1199" s="214">
        <f t="shared" si="408"/>
        <v>0</v>
      </c>
      <c r="BJ1199" s="25" t="s">
        <v>82</v>
      </c>
      <c r="BK1199" s="214">
        <f t="shared" si="409"/>
        <v>0</v>
      </c>
      <c r="BL1199" s="25" t="s">
        <v>375</v>
      </c>
      <c r="BM1199" s="25" t="s">
        <v>11459</v>
      </c>
    </row>
    <row r="1200" spans="2:65" s="1" customFormat="1" ht="44.25" customHeight="1">
      <c r="B1200" s="42"/>
      <c r="C1200" s="277" t="s">
        <v>714</v>
      </c>
      <c r="D1200" s="277" t="s">
        <v>1079</v>
      </c>
      <c r="E1200" s="278" t="s">
        <v>10735</v>
      </c>
      <c r="F1200" s="279" t="s">
        <v>10736</v>
      </c>
      <c r="G1200" s="280" t="s">
        <v>5275</v>
      </c>
      <c r="H1200" s="281">
        <v>3</v>
      </c>
      <c r="I1200" s="282"/>
      <c r="J1200" s="283">
        <f t="shared" si="400"/>
        <v>0</v>
      </c>
      <c r="K1200" s="279" t="s">
        <v>21</v>
      </c>
      <c r="L1200" s="284"/>
      <c r="M1200" s="285" t="s">
        <v>21</v>
      </c>
      <c r="N1200" s="286" t="s">
        <v>45</v>
      </c>
      <c r="O1200" s="43"/>
      <c r="P1200" s="212">
        <f t="shared" si="401"/>
        <v>0</v>
      </c>
      <c r="Q1200" s="212">
        <v>0</v>
      </c>
      <c r="R1200" s="212">
        <f t="shared" si="402"/>
        <v>0</v>
      </c>
      <c r="S1200" s="212">
        <v>0</v>
      </c>
      <c r="T1200" s="213">
        <f t="shared" si="403"/>
        <v>0</v>
      </c>
      <c r="AR1200" s="25" t="s">
        <v>619</v>
      </c>
      <c r="AT1200" s="25" t="s">
        <v>1079</v>
      </c>
      <c r="AU1200" s="25" t="s">
        <v>82</v>
      </c>
      <c r="AY1200" s="25" t="s">
        <v>308</v>
      </c>
      <c r="BE1200" s="214">
        <f t="shared" si="404"/>
        <v>0</v>
      </c>
      <c r="BF1200" s="214">
        <f t="shared" si="405"/>
        <v>0</v>
      </c>
      <c r="BG1200" s="214">
        <f t="shared" si="406"/>
        <v>0</v>
      </c>
      <c r="BH1200" s="214">
        <f t="shared" si="407"/>
        <v>0</v>
      </c>
      <c r="BI1200" s="214">
        <f t="shared" si="408"/>
        <v>0</v>
      </c>
      <c r="BJ1200" s="25" t="s">
        <v>82</v>
      </c>
      <c r="BK1200" s="214">
        <f t="shared" si="409"/>
        <v>0</v>
      </c>
      <c r="BL1200" s="25" t="s">
        <v>375</v>
      </c>
      <c r="BM1200" s="25" t="s">
        <v>11460</v>
      </c>
    </row>
    <row r="1201" spans="2:65" s="1" customFormat="1" ht="22.5" customHeight="1">
      <c r="B1201" s="42"/>
      <c r="C1201" s="277" t="s">
        <v>755</v>
      </c>
      <c r="D1201" s="277" t="s">
        <v>1079</v>
      </c>
      <c r="E1201" s="278" t="s">
        <v>11178</v>
      </c>
      <c r="F1201" s="279" t="s">
        <v>11179</v>
      </c>
      <c r="G1201" s="280" t="s">
        <v>5275</v>
      </c>
      <c r="H1201" s="281">
        <v>2</v>
      </c>
      <c r="I1201" s="282"/>
      <c r="J1201" s="283">
        <f t="shared" si="400"/>
        <v>0</v>
      </c>
      <c r="K1201" s="279" t="s">
        <v>21</v>
      </c>
      <c r="L1201" s="284"/>
      <c r="M1201" s="285" t="s">
        <v>21</v>
      </c>
      <c r="N1201" s="286" t="s">
        <v>45</v>
      </c>
      <c r="O1201" s="43"/>
      <c r="P1201" s="212">
        <f t="shared" si="401"/>
        <v>0</v>
      </c>
      <c r="Q1201" s="212">
        <v>0</v>
      </c>
      <c r="R1201" s="212">
        <f t="shared" si="402"/>
        <v>0</v>
      </c>
      <c r="S1201" s="212">
        <v>0</v>
      </c>
      <c r="T1201" s="213">
        <f t="shared" si="403"/>
        <v>0</v>
      </c>
      <c r="AR1201" s="25" t="s">
        <v>619</v>
      </c>
      <c r="AT1201" s="25" t="s">
        <v>1079</v>
      </c>
      <c r="AU1201" s="25" t="s">
        <v>82</v>
      </c>
      <c r="AY1201" s="25" t="s">
        <v>308</v>
      </c>
      <c r="BE1201" s="214">
        <f t="shared" si="404"/>
        <v>0</v>
      </c>
      <c r="BF1201" s="214">
        <f t="shared" si="405"/>
        <v>0</v>
      </c>
      <c r="BG1201" s="214">
        <f t="shared" si="406"/>
        <v>0</v>
      </c>
      <c r="BH1201" s="214">
        <f t="shared" si="407"/>
        <v>0</v>
      </c>
      <c r="BI1201" s="214">
        <f t="shared" si="408"/>
        <v>0</v>
      </c>
      <c r="BJ1201" s="25" t="s">
        <v>82</v>
      </c>
      <c r="BK1201" s="214">
        <f t="shared" si="409"/>
        <v>0</v>
      </c>
      <c r="BL1201" s="25" t="s">
        <v>375</v>
      </c>
      <c r="BM1201" s="25" t="s">
        <v>11461</v>
      </c>
    </row>
    <row r="1202" spans="2:65" s="1" customFormat="1" ht="22.5" customHeight="1">
      <c r="B1202" s="42"/>
      <c r="C1202" s="277" t="s">
        <v>11462</v>
      </c>
      <c r="D1202" s="277" t="s">
        <v>1079</v>
      </c>
      <c r="E1202" s="278" t="s">
        <v>10739</v>
      </c>
      <c r="F1202" s="279" t="s">
        <v>10740</v>
      </c>
      <c r="G1202" s="280" t="s">
        <v>5275</v>
      </c>
      <c r="H1202" s="281">
        <v>1</v>
      </c>
      <c r="I1202" s="282"/>
      <c r="J1202" s="283">
        <f t="shared" si="400"/>
        <v>0</v>
      </c>
      <c r="K1202" s="279" t="s">
        <v>21</v>
      </c>
      <c r="L1202" s="284"/>
      <c r="M1202" s="285" t="s">
        <v>21</v>
      </c>
      <c r="N1202" s="286" t="s">
        <v>45</v>
      </c>
      <c r="O1202" s="43"/>
      <c r="P1202" s="212">
        <f t="shared" si="401"/>
        <v>0</v>
      </c>
      <c r="Q1202" s="212">
        <v>0</v>
      </c>
      <c r="R1202" s="212">
        <f t="shared" si="402"/>
        <v>0</v>
      </c>
      <c r="S1202" s="212">
        <v>0</v>
      </c>
      <c r="T1202" s="213">
        <f t="shared" si="403"/>
        <v>0</v>
      </c>
      <c r="AR1202" s="25" t="s">
        <v>619</v>
      </c>
      <c r="AT1202" s="25" t="s">
        <v>1079</v>
      </c>
      <c r="AU1202" s="25" t="s">
        <v>82</v>
      </c>
      <c r="AY1202" s="25" t="s">
        <v>308</v>
      </c>
      <c r="BE1202" s="214">
        <f t="shared" si="404"/>
        <v>0</v>
      </c>
      <c r="BF1202" s="214">
        <f t="shared" si="405"/>
        <v>0</v>
      </c>
      <c r="BG1202" s="214">
        <f t="shared" si="406"/>
        <v>0</v>
      </c>
      <c r="BH1202" s="214">
        <f t="shared" si="407"/>
        <v>0</v>
      </c>
      <c r="BI1202" s="214">
        <f t="shared" si="408"/>
        <v>0</v>
      </c>
      <c r="BJ1202" s="25" t="s">
        <v>82</v>
      </c>
      <c r="BK1202" s="214">
        <f t="shared" si="409"/>
        <v>0</v>
      </c>
      <c r="BL1202" s="25" t="s">
        <v>375</v>
      </c>
      <c r="BM1202" s="25" t="s">
        <v>11463</v>
      </c>
    </row>
    <row r="1203" spans="2:65" s="1" customFormat="1" ht="31.5" customHeight="1">
      <c r="B1203" s="42"/>
      <c r="C1203" s="277" t="s">
        <v>10304</v>
      </c>
      <c r="D1203" s="277" t="s">
        <v>1079</v>
      </c>
      <c r="E1203" s="278" t="s">
        <v>10742</v>
      </c>
      <c r="F1203" s="279" t="s">
        <v>10743</v>
      </c>
      <c r="G1203" s="280" t="s">
        <v>5275</v>
      </c>
      <c r="H1203" s="281">
        <v>7</v>
      </c>
      <c r="I1203" s="282"/>
      <c r="J1203" s="283">
        <f t="shared" si="400"/>
        <v>0</v>
      </c>
      <c r="K1203" s="279" t="s">
        <v>21</v>
      </c>
      <c r="L1203" s="284"/>
      <c r="M1203" s="285" t="s">
        <v>21</v>
      </c>
      <c r="N1203" s="286" t="s">
        <v>45</v>
      </c>
      <c r="O1203" s="43"/>
      <c r="P1203" s="212">
        <f t="shared" si="401"/>
        <v>0</v>
      </c>
      <c r="Q1203" s="212">
        <v>0</v>
      </c>
      <c r="R1203" s="212">
        <f t="shared" si="402"/>
        <v>0</v>
      </c>
      <c r="S1203" s="212">
        <v>0</v>
      </c>
      <c r="T1203" s="213">
        <f t="shared" si="403"/>
        <v>0</v>
      </c>
      <c r="AR1203" s="25" t="s">
        <v>619</v>
      </c>
      <c r="AT1203" s="25" t="s">
        <v>1079</v>
      </c>
      <c r="AU1203" s="25" t="s">
        <v>82</v>
      </c>
      <c r="AY1203" s="25" t="s">
        <v>308</v>
      </c>
      <c r="BE1203" s="214">
        <f t="shared" si="404"/>
        <v>0</v>
      </c>
      <c r="BF1203" s="214">
        <f t="shared" si="405"/>
        <v>0</v>
      </c>
      <c r="BG1203" s="214">
        <f t="shared" si="406"/>
        <v>0</v>
      </c>
      <c r="BH1203" s="214">
        <f t="shared" si="407"/>
        <v>0</v>
      </c>
      <c r="BI1203" s="214">
        <f t="shared" si="408"/>
        <v>0</v>
      </c>
      <c r="BJ1203" s="25" t="s">
        <v>82</v>
      </c>
      <c r="BK1203" s="214">
        <f t="shared" si="409"/>
        <v>0</v>
      </c>
      <c r="BL1203" s="25" t="s">
        <v>375</v>
      </c>
      <c r="BM1203" s="25" t="s">
        <v>11464</v>
      </c>
    </row>
    <row r="1204" spans="2:65" s="1" customFormat="1" ht="44.25" customHeight="1">
      <c r="B1204" s="42"/>
      <c r="C1204" s="277" t="s">
        <v>11465</v>
      </c>
      <c r="D1204" s="277" t="s">
        <v>1079</v>
      </c>
      <c r="E1204" s="278" t="s">
        <v>10746</v>
      </c>
      <c r="F1204" s="279" t="s">
        <v>10747</v>
      </c>
      <c r="G1204" s="280" t="s">
        <v>5275</v>
      </c>
      <c r="H1204" s="281">
        <v>1</v>
      </c>
      <c r="I1204" s="282"/>
      <c r="J1204" s="283">
        <f t="shared" si="400"/>
        <v>0</v>
      </c>
      <c r="K1204" s="279" t="s">
        <v>21</v>
      </c>
      <c r="L1204" s="284"/>
      <c r="M1204" s="285" t="s">
        <v>21</v>
      </c>
      <c r="N1204" s="286" t="s">
        <v>45</v>
      </c>
      <c r="O1204" s="43"/>
      <c r="P1204" s="212">
        <f t="shared" si="401"/>
        <v>0</v>
      </c>
      <c r="Q1204" s="212">
        <v>0</v>
      </c>
      <c r="R1204" s="212">
        <f t="shared" si="402"/>
        <v>0</v>
      </c>
      <c r="S1204" s="212">
        <v>0</v>
      </c>
      <c r="T1204" s="213">
        <f t="shared" si="403"/>
        <v>0</v>
      </c>
      <c r="AR1204" s="25" t="s">
        <v>619</v>
      </c>
      <c r="AT1204" s="25" t="s">
        <v>1079</v>
      </c>
      <c r="AU1204" s="25" t="s">
        <v>82</v>
      </c>
      <c r="AY1204" s="25" t="s">
        <v>308</v>
      </c>
      <c r="BE1204" s="214">
        <f t="shared" si="404"/>
        <v>0</v>
      </c>
      <c r="BF1204" s="214">
        <f t="shared" si="405"/>
        <v>0</v>
      </c>
      <c r="BG1204" s="214">
        <f t="shared" si="406"/>
        <v>0</v>
      </c>
      <c r="BH1204" s="214">
        <f t="shared" si="407"/>
        <v>0</v>
      </c>
      <c r="BI1204" s="214">
        <f t="shared" si="408"/>
        <v>0</v>
      </c>
      <c r="BJ1204" s="25" t="s">
        <v>82</v>
      </c>
      <c r="BK1204" s="214">
        <f t="shared" si="409"/>
        <v>0</v>
      </c>
      <c r="BL1204" s="25" t="s">
        <v>375</v>
      </c>
      <c r="BM1204" s="25" t="s">
        <v>11466</v>
      </c>
    </row>
    <row r="1205" spans="2:65" s="1" customFormat="1" ht="22.5" customHeight="1">
      <c r="B1205" s="42"/>
      <c r="C1205" s="277" t="s">
        <v>10307</v>
      </c>
      <c r="D1205" s="277" t="s">
        <v>1079</v>
      </c>
      <c r="E1205" s="278" t="s">
        <v>11467</v>
      </c>
      <c r="F1205" s="279" t="s">
        <v>11468</v>
      </c>
      <c r="G1205" s="280" t="s">
        <v>5275</v>
      </c>
      <c r="H1205" s="281">
        <v>1</v>
      </c>
      <c r="I1205" s="282"/>
      <c r="J1205" s="283">
        <f t="shared" si="400"/>
        <v>0</v>
      </c>
      <c r="K1205" s="279" t="s">
        <v>21</v>
      </c>
      <c r="L1205" s="284"/>
      <c r="M1205" s="285" t="s">
        <v>21</v>
      </c>
      <c r="N1205" s="286" t="s">
        <v>45</v>
      </c>
      <c r="O1205" s="43"/>
      <c r="P1205" s="212">
        <f t="shared" si="401"/>
        <v>0</v>
      </c>
      <c r="Q1205" s="212">
        <v>0</v>
      </c>
      <c r="R1205" s="212">
        <f t="shared" si="402"/>
        <v>0</v>
      </c>
      <c r="S1205" s="212">
        <v>0</v>
      </c>
      <c r="T1205" s="213">
        <f t="shared" si="403"/>
        <v>0</v>
      </c>
      <c r="AR1205" s="25" t="s">
        <v>619</v>
      </c>
      <c r="AT1205" s="25" t="s">
        <v>1079</v>
      </c>
      <c r="AU1205" s="25" t="s">
        <v>82</v>
      </c>
      <c r="AY1205" s="25" t="s">
        <v>308</v>
      </c>
      <c r="BE1205" s="214">
        <f t="shared" si="404"/>
        <v>0</v>
      </c>
      <c r="BF1205" s="214">
        <f t="shared" si="405"/>
        <v>0</v>
      </c>
      <c r="BG1205" s="214">
        <f t="shared" si="406"/>
        <v>0</v>
      </c>
      <c r="BH1205" s="214">
        <f t="shared" si="407"/>
        <v>0</v>
      </c>
      <c r="BI1205" s="214">
        <f t="shared" si="408"/>
        <v>0</v>
      </c>
      <c r="BJ1205" s="25" t="s">
        <v>82</v>
      </c>
      <c r="BK1205" s="214">
        <f t="shared" si="409"/>
        <v>0</v>
      </c>
      <c r="BL1205" s="25" t="s">
        <v>375</v>
      </c>
      <c r="BM1205" s="25" t="s">
        <v>11469</v>
      </c>
    </row>
    <row r="1206" spans="2:65" s="1" customFormat="1" ht="54">
      <c r="B1206" s="42"/>
      <c r="C1206" s="64"/>
      <c r="D1206" s="246" t="s">
        <v>1656</v>
      </c>
      <c r="E1206" s="64"/>
      <c r="F1206" s="290" t="s">
        <v>11470</v>
      </c>
      <c r="G1206" s="64"/>
      <c r="H1206" s="64"/>
      <c r="I1206" s="173"/>
      <c r="J1206" s="64"/>
      <c r="K1206" s="64"/>
      <c r="L1206" s="62"/>
      <c r="M1206" s="291"/>
      <c r="N1206" s="43"/>
      <c r="O1206" s="43"/>
      <c r="P1206" s="43"/>
      <c r="Q1206" s="43"/>
      <c r="R1206" s="43"/>
      <c r="S1206" s="43"/>
      <c r="T1206" s="79"/>
      <c r="AT1206" s="25" t="s">
        <v>1656</v>
      </c>
      <c r="AU1206" s="25" t="s">
        <v>82</v>
      </c>
    </row>
    <row r="1207" spans="2:65" s="1" customFormat="1" ht="44.25" customHeight="1">
      <c r="B1207" s="42"/>
      <c r="C1207" s="277" t="s">
        <v>11471</v>
      </c>
      <c r="D1207" s="277" t="s">
        <v>1079</v>
      </c>
      <c r="E1207" s="278" t="s">
        <v>11472</v>
      </c>
      <c r="F1207" s="279" t="s">
        <v>11473</v>
      </c>
      <c r="G1207" s="280" t="s">
        <v>5275</v>
      </c>
      <c r="H1207" s="281">
        <v>2</v>
      </c>
      <c r="I1207" s="282"/>
      <c r="J1207" s="283">
        <f t="shared" ref="J1207:J1244" si="410">ROUND(I1207*H1207,2)</f>
        <v>0</v>
      </c>
      <c r="K1207" s="279" t="s">
        <v>21</v>
      </c>
      <c r="L1207" s="284"/>
      <c r="M1207" s="285" t="s">
        <v>21</v>
      </c>
      <c r="N1207" s="286" t="s">
        <v>45</v>
      </c>
      <c r="O1207" s="43"/>
      <c r="P1207" s="212">
        <f t="shared" ref="P1207:P1244" si="411">O1207*H1207</f>
        <v>0</v>
      </c>
      <c r="Q1207" s="212">
        <v>0</v>
      </c>
      <c r="R1207" s="212">
        <f t="shared" ref="R1207:R1244" si="412">Q1207*H1207</f>
        <v>0</v>
      </c>
      <c r="S1207" s="212">
        <v>0</v>
      </c>
      <c r="T1207" s="213">
        <f t="shared" ref="T1207:T1244" si="413">S1207*H1207</f>
        <v>0</v>
      </c>
      <c r="AR1207" s="25" t="s">
        <v>619</v>
      </c>
      <c r="AT1207" s="25" t="s">
        <v>1079</v>
      </c>
      <c r="AU1207" s="25" t="s">
        <v>82</v>
      </c>
      <c r="AY1207" s="25" t="s">
        <v>308</v>
      </c>
      <c r="BE1207" s="214">
        <f t="shared" ref="BE1207:BE1244" si="414">IF(N1207="základní",J1207,0)</f>
        <v>0</v>
      </c>
      <c r="BF1207" s="214">
        <f t="shared" ref="BF1207:BF1244" si="415">IF(N1207="snížená",J1207,0)</f>
        <v>0</v>
      </c>
      <c r="BG1207" s="214">
        <f t="shared" ref="BG1207:BG1244" si="416">IF(N1207="zákl. přenesená",J1207,0)</f>
        <v>0</v>
      </c>
      <c r="BH1207" s="214">
        <f t="shared" ref="BH1207:BH1244" si="417">IF(N1207="sníž. přenesená",J1207,0)</f>
        <v>0</v>
      </c>
      <c r="BI1207" s="214">
        <f t="shared" ref="BI1207:BI1244" si="418">IF(N1207="nulová",J1207,0)</f>
        <v>0</v>
      </c>
      <c r="BJ1207" s="25" t="s">
        <v>82</v>
      </c>
      <c r="BK1207" s="214">
        <f t="shared" ref="BK1207:BK1244" si="419">ROUND(I1207*H1207,2)</f>
        <v>0</v>
      </c>
      <c r="BL1207" s="25" t="s">
        <v>375</v>
      </c>
      <c r="BM1207" s="25" t="s">
        <v>11474</v>
      </c>
    </row>
    <row r="1208" spans="2:65" s="1" customFormat="1" ht="31.5" customHeight="1">
      <c r="B1208" s="42"/>
      <c r="C1208" s="277" t="s">
        <v>10310</v>
      </c>
      <c r="D1208" s="277" t="s">
        <v>1079</v>
      </c>
      <c r="E1208" s="278" t="s">
        <v>11475</v>
      </c>
      <c r="F1208" s="279" t="s">
        <v>11476</v>
      </c>
      <c r="G1208" s="280" t="s">
        <v>5275</v>
      </c>
      <c r="H1208" s="281">
        <v>2</v>
      </c>
      <c r="I1208" s="282"/>
      <c r="J1208" s="283">
        <f t="shared" si="410"/>
        <v>0</v>
      </c>
      <c r="K1208" s="279" t="s">
        <v>21</v>
      </c>
      <c r="L1208" s="284"/>
      <c r="M1208" s="285" t="s">
        <v>21</v>
      </c>
      <c r="N1208" s="286" t="s">
        <v>45</v>
      </c>
      <c r="O1208" s="43"/>
      <c r="P1208" s="212">
        <f t="shared" si="411"/>
        <v>0</v>
      </c>
      <c r="Q1208" s="212">
        <v>0</v>
      </c>
      <c r="R1208" s="212">
        <f t="shared" si="412"/>
        <v>0</v>
      </c>
      <c r="S1208" s="212">
        <v>0</v>
      </c>
      <c r="T1208" s="213">
        <f t="shared" si="413"/>
        <v>0</v>
      </c>
      <c r="AR1208" s="25" t="s">
        <v>619</v>
      </c>
      <c r="AT1208" s="25" t="s">
        <v>1079</v>
      </c>
      <c r="AU1208" s="25" t="s">
        <v>82</v>
      </c>
      <c r="AY1208" s="25" t="s">
        <v>308</v>
      </c>
      <c r="BE1208" s="214">
        <f t="shared" si="414"/>
        <v>0</v>
      </c>
      <c r="BF1208" s="214">
        <f t="shared" si="415"/>
        <v>0</v>
      </c>
      <c r="BG1208" s="214">
        <f t="shared" si="416"/>
        <v>0</v>
      </c>
      <c r="BH1208" s="214">
        <f t="shared" si="417"/>
        <v>0</v>
      </c>
      <c r="BI1208" s="214">
        <f t="shared" si="418"/>
        <v>0</v>
      </c>
      <c r="BJ1208" s="25" t="s">
        <v>82</v>
      </c>
      <c r="BK1208" s="214">
        <f t="shared" si="419"/>
        <v>0</v>
      </c>
      <c r="BL1208" s="25" t="s">
        <v>375</v>
      </c>
      <c r="BM1208" s="25" t="s">
        <v>11477</v>
      </c>
    </row>
    <row r="1209" spans="2:65" s="1" customFormat="1" ht="22.5" customHeight="1">
      <c r="B1209" s="42"/>
      <c r="C1209" s="277" t="s">
        <v>11478</v>
      </c>
      <c r="D1209" s="277" t="s">
        <v>1079</v>
      </c>
      <c r="E1209" s="278" t="s">
        <v>10749</v>
      </c>
      <c r="F1209" s="279" t="s">
        <v>10750</v>
      </c>
      <c r="G1209" s="280" t="s">
        <v>5275</v>
      </c>
      <c r="H1209" s="281">
        <v>6</v>
      </c>
      <c r="I1209" s="282"/>
      <c r="J1209" s="283">
        <f t="shared" si="410"/>
        <v>0</v>
      </c>
      <c r="K1209" s="279" t="s">
        <v>21</v>
      </c>
      <c r="L1209" s="284"/>
      <c r="M1209" s="285" t="s">
        <v>21</v>
      </c>
      <c r="N1209" s="286" t="s">
        <v>45</v>
      </c>
      <c r="O1209" s="43"/>
      <c r="P1209" s="212">
        <f t="shared" si="411"/>
        <v>0</v>
      </c>
      <c r="Q1209" s="212">
        <v>0</v>
      </c>
      <c r="R1209" s="212">
        <f t="shared" si="412"/>
        <v>0</v>
      </c>
      <c r="S1209" s="212">
        <v>0</v>
      </c>
      <c r="T1209" s="213">
        <f t="shared" si="413"/>
        <v>0</v>
      </c>
      <c r="AR1209" s="25" t="s">
        <v>619</v>
      </c>
      <c r="AT1209" s="25" t="s">
        <v>1079</v>
      </c>
      <c r="AU1209" s="25" t="s">
        <v>82</v>
      </c>
      <c r="AY1209" s="25" t="s">
        <v>308</v>
      </c>
      <c r="BE1209" s="214">
        <f t="shared" si="414"/>
        <v>0</v>
      </c>
      <c r="BF1209" s="214">
        <f t="shared" si="415"/>
        <v>0</v>
      </c>
      <c r="BG1209" s="214">
        <f t="shared" si="416"/>
        <v>0</v>
      </c>
      <c r="BH1209" s="214">
        <f t="shared" si="417"/>
        <v>0</v>
      </c>
      <c r="BI1209" s="214">
        <f t="shared" si="418"/>
        <v>0</v>
      </c>
      <c r="BJ1209" s="25" t="s">
        <v>82</v>
      </c>
      <c r="BK1209" s="214">
        <f t="shared" si="419"/>
        <v>0</v>
      </c>
      <c r="BL1209" s="25" t="s">
        <v>375</v>
      </c>
      <c r="BM1209" s="25" t="s">
        <v>11479</v>
      </c>
    </row>
    <row r="1210" spans="2:65" s="1" customFormat="1" ht="22.5" customHeight="1">
      <c r="B1210" s="42"/>
      <c r="C1210" s="277" t="s">
        <v>10313</v>
      </c>
      <c r="D1210" s="277" t="s">
        <v>1079</v>
      </c>
      <c r="E1210" s="278" t="s">
        <v>10753</v>
      </c>
      <c r="F1210" s="279" t="s">
        <v>10754</v>
      </c>
      <c r="G1210" s="280" t="s">
        <v>5275</v>
      </c>
      <c r="H1210" s="281">
        <v>200</v>
      </c>
      <c r="I1210" s="282"/>
      <c r="J1210" s="283">
        <f t="shared" si="410"/>
        <v>0</v>
      </c>
      <c r="K1210" s="279" t="s">
        <v>21</v>
      </c>
      <c r="L1210" s="284"/>
      <c r="M1210" s="285" t="s">
        <v>21</v>
      </c>
      <c r="N1210" s="286" t="s">
        <v>45</v>
      </c>
      <c r="O1210" s="43"/>
      <c r="P1210" s="212">
        <f t="shared" si="411"/>
        <v>0</v>
      </c>
      <c r="Q1210" s="212">
        <v>0</v>
      </c>
      <c r="R1210" s="212">
        <f t="shared" si="412"/>
        <v>0</v>
      </c>
      <c r="S1210" s="212">
        <v>0</v>
      </c>
      <c r="T1210" s="213">
        <f t="shared" si="413"/>
        <v>0</v>
      </c>
      <c r="AR1210" s="25" t="s">
        <v>619</v>
      </c>
      <c r="AT1210" s="25" t="s">
        <v>1079</v>
      </c>
      <c r="AU1210" s="25" t="s">
        <v>82</v>
      </c>
      <c r="AY1210" s="25" t="s">
        <v>308</v>
      </c>
      <c r="BE1210" s="214">
        <f t="shared" si="414"/>
        <v>0</v>
      </c>
      <c r="BF1210" s="214">
        <f t="shared" si="415"/>
        <v>0</v>
      </c>
      <c r="BG1210" s="214">
        <f t="shared" si="416"/>
        <v>0</v>
      </c>
      <c r="BH1210" s="214">
        <f t="shared" si="417"/>
        <v>0</v>
      </c>
      <c r="BI1210" s="214">
        <f t="shared" si="418"/>
        <v>0</v>
      </c>
      <c r="BJ1210" s="25" t="s">
        <v>82</v>
      </c>
      <c r="BK1210" s="214">
        <f t="shared" si="419"/>
        <v>0</v>
      </c>
      <c r="BL1210" s="25" t="s">
        <v>375</v>
      </c>
      <c r="BM1210" s="25" t="s">
        <v>11480</v>
      </c>
    </row>
    <row r="1211" spans="2:65" s="1" customFormat="1" ht="22.5" customHeight="1">
      <c r="B1211" s="42"/>
      <c r="C1211" s="277" t="s">
        <v>11481</v>
      </c>
      <c r="D1211" s="277" t="s">
        <v>1079</v>
      </c>
      <c r="E1211" s="278" t="s">
        <v>10756</v>
      </c>
      <c r="F1211" s="279" t="s">
        <v>10757</v>
      </c>
      <c r="G1211" s="280" t="s">
        <v>5275</v>
      </c>
      <c r="H1211" s="281">
        <v>21</v>
      </c>
      <c r="I1211" s="282"/>
      <c r="J1211" s="283">
        <f t="shared" si="410"/>
        <v>0</v>
      </c>
      <c r="K1211" s="279" t="s">
        <v>21</v>
      </c>
      <c r="L1211" s="284"/>
      <c r="M1211" s="285" t="s">
        <v>21</v>
      </c>
      <c r="N1211" s="286" t="s">
        <v>45</v>
      </c>
      <c r="O1211" s="43"/>
      <c r="P1211" s="212">
        <f t="shared" si="411"/>
        <v>0</v>
      </c>
      <c r="Q1211" s="212">
        <v>0</v>
      </c>
      <c r="R1211" s="212">
        <f t="shared" si="412"/>
        <v>0</v>
      </c>
      <c r="S1211" s="212">
        <v>0</v>
      </c>
      <c r="T1211" s="213">
        <f t="shared" si="413"/>
        <v>0</v>
      </c>
      <c r="AR1211" s="25" t="s">
        <v>619</v>
      </c>
      <c r="AT1211" s="25" t="s">
        <v>1079</v>
      </c>
      <c r="AU1211" s="25" t="s">
        <v>82</v>
      </c>
      <c r="AY1211" s="25" t="s">
        <v>308</v>
      </c>
      <c r="BE1211" s="214">
        <f t="shared" si="414"/>
        <v>0</v>
      </c>
      <c r="BF1211" s="214">
        <f t="shared" si="415"/>
        <v>0</v>
      </c>
      <c r="BG1211" s="214">
        <f t="shared" si="416"/>
        <v>0</v>
      </c>
      <c r="BH1211" s="214">
        <f t="shared" si="417"/>
        <v>0</v>
      </c>
      <c r="BI1211" s="214">
        <f t="shared" si="418"/>
        <v>0</v>
      </c>
      <c r="BJ1211" s="25" t="s">
        <v>82</v>
      </c>
      <c r="BK1211" s="214">
        <f t="shared" si="419"/>
        <v>0</v>
      </c>
      <c r="BL1211" s="25" t="s">
        <v>375</v>
      </c>
      <c r="BM1211" s="25" t="s">
        <v>11482</v>
      </c>
    </row>
    <row r="1212" spans="2:65" s="1" customFormat="1" ht="22.5" customHeight="1">
      <c r="B1212" s="42"/>
      <c r="C1212" s="277" t="s">
        <v>10316</v>
      </c>
      <c r="D1212" s="277" t="s">
        <v>1079</v>
      </c>
      <c r="E1212" s="278" t="s">
        <v>10760</v>
      </c>
      <c r="F1212" s="279" t="s">
        <v>10761</v>
      </c>
      <c r="G1212" s="280" t="s">
        <v>5275</v>
      </c>
      <c r="H1212" s="281">
        <v>147</v>
      </c>
      <c r="I1212" s="282"/>
      <c r="J1212" s="283">
        <f t="shared" si="410"/>
        <v>0</v>
      </c>
      <c r="K1212" s="279" t="s">
        <v>21</v>
      </c>
      <c r="L1212" s="284"/>
      <c r="M1212" s="285" t="s">
        <v>21</v>
      </c>
      <c r="N1212" s="286" t="s">
        <v>45</v>
      </c>
      <c r="O1212" s="43"/>
      <c r="P1212" s="212">
        <f t="shared" si="411"/>
        <v>0</v>
      </c>
      <c r="Q1212" s="212">
        <v>0</v>
      </c>
      <c r="R1212" s="212">
        <f t="shared" si="412"/>
        <v>0</v>
      </c>
      <c r="S1212" s="212">
        <v>0</v>
      </c>
      <c r="T1212" s="213">
        <f t="shared" si="413"/>
        <v>0</v>
      </c>
      <c r="AR1212" s="25" t="s">
        <v>619</v>
      </c>
      <c r="AT1212" s="25" t="s">
        <v>1079</v>
      </c>
      <c r="AU1212" s="25" t="s">
        <v>82</v>
      </c>
      <c r="AY1212" s="25" t="s">
        <v>308</v>
      </c>
      <c r="BE1212" s="214">
        <f t="shared" si="414"/>
        <v>0</v>
      </c>
      <c r="BF1212" s="214">
        <f t="shared" si="415"/>
        <v>0</v>
      </c>
      <c r="BG1212" s="214">
        <f t="shared" si="416"/>
        <v>0</v>
      </c>
      <c r="BH1212" s="214">
        <f t="shared" si="417"/>
        <v>0</v>
      </c>
      <c r="BI1212" s="214">
        <f t="shared" si="418"/>
        <v>0</v>
      </c>
      <c r="BJ1212" s="25" t="s">
        <v>82</v>
      </c>
      <c r="BK1212" s="214">
        <f t="shared" si="419"/>
        <v>0</v>
      </c>
      <c r="BL1212" s="25" t="s">
        <v>375</v>
      </c>
      <c r="BM1212" s="25" t="s">
        <v>11483</v>
      </c>
    </row>
    <row r="1213" spans="2:65" s="1" customFormat="1" ht="22.5" customHeight="1">
      <c r="B1213" s="42"/>
      <c r="C1213" s="277" t="s">
        <v>11484</v>
      </c>
      <c r="D1213" s="277" t="s">
        <v>1079</v>
      </c>
      <c r="E1213" s="278" t="s">
        <v>10763</v>
      </c>
      <c r="F1213" s="279" t="s">
        <v>10764</v>
      </c>
      <c r="G1213" s="280" t="s">
        <v>5275</v>
      </c>
      <c r="H1213" s="281">
        <v>28</v>
      </c>
      <c r="I1213" s="282"/>
      <c r="J1213" s="283">
        <f t="shared" si="410"/>
        <v>0</v>
      </c>
      <c r="K1213" s="279" t="s">
        <v>21</v>
      </c>
      <c r="L1213" s="284"/>
      <c r="M1213" s="285" t="s">
        <v>21</v>
      </c>
      <c r="N1213" s="286" t="s">
        <v>45</v>
      </c>
      <c r="O1213" s="43"/>
      <c r="P1213" s="212">
        <f t="shared" si="411"/>
        <v>0</v>
      </c>
      <c r="Q1213" s="212">
        <v>0</v>
      </c>
      <c r="R1213" s="212">
        <f t="shared" si="412"/>
        <v>0</v>
      </c>
      <c r="S1213" s="212">
        <v>0</v>
      </c>
      <c r="T1213" s="213">
        <f t="shared" si="413"/>
        <v>0</v>
      </c>
      <c r="AR1213" s="25" t="s">
        <v>619</v>
      </c>
      <c r="AT1213" s="25" t="s">
        <v>1079</v>
      </c>
      <c r="AU1213" s="25" t="s">
        <v>82</v>
      </c>
      <c r="AY1213" s="25" t="s">
        <v>308</v>
      </c>
      <c r="BE1213" s="214">
        <f t="shared" si="414"/>
        <v>0</v>
      </c>
      <c r="BF1213" s="214">
        <f t="shared" si="415"/>
        <v>0</v>
      </c>
      <c r="BG1213" s="214">
        <f t="shared" si="416"/>
        <v>0</v>
      </c>
      <c r="BH1213" s="214">
        <f t="shared" si="417"/>
        <v>0</v>
      </c>
      <c r="BI1213" s="214">
        <f t="shared" si="418"/>
        <v>0</v>
      </c>
      <c r="BJ1213" s="25" t="s">
        <v>82</v>
      </c>
      <c r="BK1213" s="214">
        <f t="shared" si="419"/>
        <v>0</v>
      </c>
      <c r="BL1213" s="25" t="s">
        <v>375</v>
      </c>
      <c r="BM1213" s="25" t="s">
        <v>11485</v>
      </c>
    </row>
    <row r="1214" spans="2:65" s="1" customFormat="1" ht="22.5" customHeight="1">
      <c r="B1214" s="42"/>
      <c r="C1214" s="277" t="s">
        <v>10320</v>
      </c>
      <c r="D1214" s="277" t="s">
        <v>1079</v>
      </c>
      <c r="E1214" s="278" t="s">
        <v>10767</v>
      </c>
      <c r="F1214" s="279" t="s">
        <v>10768</v>
      </c>
      <c r="G1214" s="280" t="s">
        <v>5275</v>
      </c>
      <c r="H1214" s="281">
        <v>117</v>
      </c>
      <c r="I1214" s="282"/>
      <c r="J1214" s="283">
        <f t="shared" si="410"/>
        <v>0</v>
      </c>
      <c r="K1214" s="279" t="s">
        <v>21</v>
      </c>
      <c r="L1214" s="284"/>
      <c r="M1214" s="285" t="s">
        <v>21</v>
      </c>
      <c r="N1214" s="286" t="s">
        <v>45</v>
      </c>
      <c r="O1214" s="43"/>
      <c r="P1214" s="212">
        <f t="shared" si="411"/>
        <v>0</v>
      </c>
      <c r="Q1214" s="212">
        <v>0</v>
      </c>
      <c r="R1214" s="212">
        <f t="shared" si="412"/>
        <v>0</v>
      </c>
      <c r="S1214" s="212">
        <v>0</v>
      </c>
      <c r="T1214" s="213">
        <f t="shared" si="413"/>
        <v>0</v>
      </c>
      <c r="AR1214" s="25" t="s">
        <v>619</v>
      </c>
      <c r="AT1214" s="25" t="s">
        <v>1079</v>
      </c>
      <c r="AU1214" s="25" t="s">
        <v>82</v>
      </c>
      <c r="AY1214" s="25" t="s">
        <v>308</v>
      </c>
      <c r="BE1214" s="214">
        <f t="shared" si="414"/>
        <v>0</v>
      </c>
      <c r="BF1214" s="214">
        <f t="shared" si="415"/>
        <v>0</v>
      </c>
      <c r="BG1214" s="214">
        <f t="shared" si="416"/>
        <v>0</v>
      </c>
      <c r="BH1214" s="214">
        <f t="shared" si="417"/>
        <v>0</v>
      </c>
      <c r="BI1214" s="214">
        <f t="shared" si="418"/>
        <v>0</v>
      </c>
      <c r="BJ1214" s="25" t="s">
        <v>82</v>
      </c>
      <c r="BK1214" s="214">
        <f t="shared" si="419"/>
        <v>0</v>
      </c>
      <c r="BL1214" s="25" t="s">
        <v>375</v>
      </c>
      <c r="BM1214" s="25" t="s">
        <v>11486</v>
      </c>
    </row>
    <row r="1215" spans="2:65" s="1" customFormat="1" ht="22.5" customHeight="1">
      <c r="B1215" s="42"/>
      <c r="C1215" s="277" t="s">
        <v>11487</v>
      </c>
      <c r="D1215" s="277" t="s">
        <v>1079</v>
      </c>
      <c r="E1215" s="278" t="s">
        <v>10770</v>
      </c>
      <c r="F1215" s="279" t="s">
        <v>10771</v>
      </c>
      <c r="G1215" s="280" t="s">
        <v>5275</v>
      </c>
      <c r="H1215" s="281">
        <v>20</v>
      </c>
      <c r="I1215" s="282"/>
      <c r="J1215" s="283">
        <f t="shared" si="410"/>
        <v>0</v>
      </c>
      <c r="K1215" s="279" t="s">
        <v>21</v>
      </c>
      <c r="L1215" s="284"/>
      <c r="M1215" s="285" t="s">
        <v>21</v>
      </c>
      <c r="N1215" s="286" t="s">
        <v>45</v>
      </c>
      <c r="O1215" s="43"/>
      <c r="P1215" s="212">
        <f t="shared" si="411"/>
        <v>0</v>
      </c>
      <c r="Q1215" s="212">
        <v>0</v>
      </c>
      <c r="R1215" s="212">
        <f t="shared" si="412"/>
        <v>0</v>
      </c>
      <c r="S1215" s="212">
        <v>0</v>
      </c>
      <c r="T1215" s="213">
        <f t="shared" si="413"/>
        <v>0</v>
      </c>
      <c r="AR1215" s="25" t="s">
        <v>619</v>
      </c>
      <c r="AT1215" s="25" t="s">
        <v>1079</v>
      </c>
      <c r="AU1215" s="25" t="s">
        <v>82</v>
      </c>
      <c r="AY1215" s="25" t="s">
        <v>308</v>
      </c>
      <c r="BE1215" s="214">
        <f t="shared" si="414"/>
        <v>0</v>
      </c>
      <c r="BF1215" s="214">
        <f t="shared" si="415"/>
        <v>0</v>
      </c>
      <c r="BG1215" s="214">
        <f t="shared" si="416"/>
        <v>0</v>
      </c>
      <c r="BH1215" s="214">
        <f t="shared" si="417"/>
        <v>0</v>
      </c>
      <c r="BI1215" s="214">
        <f t="shared" si="418"/>
        <v>0</v>
      </c>
      <c r="BJ1215" s="25" t="s">
        <v>82</v>
      </c>
      <c r="BK1215" s="214">
        <f t="shared" si="419"/>
        <v>0</v>
      </c>
      <c r="BL1215" s="25" t="s">
        <v>375</v>
      </c>
      <c r="BM1215" s="25" t="s">
        <v>11488</v>
      </c>
    </row>
    <row r="1216" spans="2:65" s="1" customFormat="1" ht="22.5" customHeight="1">
      <c r="B1216" s="42"/>
      <c r="C1216" s="277" t="s">
        <v>10322</v>
      </c>
      <c r="D1216" s="277" t="s">
        <v>1079</v>
      </c>
      <c r="E1216" s="278" t="s">
        <v>10774</v>
      </c>
      <c r="F1216" s="279" t="s">
        <v>10775</v>
      </c>
      <c r="G1216" s="280" t="s">
        <v>5275</v>
      </c>
      <c r="H1216" s="281">
        <v>6</v>
      </c>
      <c r="I1216" s="282"/>
      <c r="J1216" s="283">
        <f t="shared" si="410"/>
        <v>0</v>
      </c>
      <c r="K1216" s="279" t="s">
        <v>21</v>
      </c>
      <c r="L1216" s="284"/>
      <c r="M1216" s="285" t="s">
        <v>21</v>
      </c>
      <c r="N1216" s="286" t="s">
        <v>45</v>
      </c>
      <c r="O1216" s="43"/>
      <c r="P1216" s="212">
        <f t="shared" si="411"/>
        <v>0</v>
      </c>
      <c r="Q1216" s="212">
        <v>0</v>
      </c>
      <c r="R1216" s="212">
        <f t="shared" si="412"/>
        <v>0</v>
      </c>
      <c r="S1216" s="212">
        <v>0</v>
      </c>
      <c r="T1216" s="213">
        <f t="shared" si="413"/>
        <v>0</v>
      </c>
      <c r="AR1216" s="25" t="s">
        <v>619</v>
      </c>
      <c r="AT1216" s="25" t="s">
        <v>1079</v>
      </c>
      <c r="AU1216" s="25" t="s">
        <v>82</v>
      </c>
      <c r="AY1216" s="25" t="s">
        <v>308</v>
      </c>
      <c r="BE1216" s="214">
        <f t="shared" si="414"/>
        <v>0</v>
      </c>
      <c r="BF1216" s="214">
        <f t="shared" si="415"/>
        <v>0</v>
      </c>
      <c r="BG1216" s="214">
        <f t="shared" si="416"/>
        <v>0</v>
      </c>
      <c r="BH1216" s="214">
        <f t="shared" si="417"/>
        <v>0</v>
      </c>
      <c r="BI1216" s="214">
        <f t="shared" si="418"/>
        <v>0</v>
      </c>
      <c r="BJ1216" s="25" t="s">
        <v>82</v>
      </c>
      <c r="BK1216" s="214">
        <f t="shared" si="419"/>
        <v>0</v>
      </c>
      <c r="BL1216" s="25" t="s">
        <v>375</v>
      </c>
      <c r="BM1216" s="25" t="s">
        <v>11489</v>
      </c>
    </row>
    <row r="1217" spans="2:65" s="1" customFormat="1" ht="22.5" customHeight="1">
      <c r="B1217" s="42"/>
      <c r="C1217" s="277" t="s">
        <v>11490</v>
      </c>
      <c r="D1217" s="277" t="s">
        <v>1079</v>
      </c>
      <c r="E1217" s="278" t="s">
        <v>10777</v>
      </c>
      <c r="F1217" s="279" t="s">
        <v>10778</v>
      </c>
      <c r="G1217" s="280" t="s">
        <v>5275</v>
      </c>
      <c r="H1217" s="281">
        <v>21</v>
      </c>
      <c r="I1217" s="282"/>
      <c r="J1217" s="283">
        <f t="shared" si="410"/>
        <v>0</v>
      </c>
      <c r="K1217" s="279" t="s">
        <v>21</v>
      </c>
      <c r="L1217" s="284"/>
      <c r="M1217" s="285" t="s">
        <v>21</v>
      </c>
      <c r="N1217" s="286" t="s">
        <v>45</v>
      </c>
      <c r="O1217" s="43"/>
      <c r="P1217" s="212">
        <f t="shared" si="411"/>
        <v>0</v>
      </c>
      <c r="Q1217" s="212">
        <v>0</v>
      </c>
      <c r="R1217" s="212">
        <f t="shared" si="412"/>
        <v>0</v>
      </c>
      <c r="S1217" s="212">
        <v>0</v>
      </c>
      <c r="T1217" s="213">
        <f t="shared" si="413"/>
        <v>0</v>
      </c>
      <c r="AR1217" s="25" t="s">
        <v>619</v>
      </c>
      <c r="AT1217" s="25" t="s">
        <v>1079</v>
      </c>
      <c r="AU1217" s="25" t="s">
        <v>82</v>
      </c>
      <c r="AY1217" s="25" t="s">
        <v>308</v>
      </c>
      <c r="BE1217" s="214">
        <f t="shared" si="414"/>
        <v>0</v>
      </c>
      <c r="BF1217" s="214">
        <f t="shared" si="415"/>
        <v>0</v>
      </c>
      <c r="BG1217" s="214">
        <f t="shared" si="416"/>
        <v>0</v>
      </c>
      <c r="BH1217" s="214">
        <f t="shared" si="417"/>
        <v>0</v>
      </c>
      <c r="BI1217" s="214">
        <f t="shared" si="418"/>
        <v>0</v>
      </c>
      <c r="BJ1217" s="25" t="s">
        <v>82</v>
      </c>
      <c r="BK1217" s="214">
        <f t="shared" si="419"/>
        <v>0</v>
      </c>
      <c r="BL1217" s="25" t="s">
        <v>375</v>
      </c>
      <c r="BM1217" s="25" t="s">
        <v>11491</v>
      </c>
    </row>
    <row r="1218" spans="2:65" s="1" customFormat="1" ht="22.5" customHeight="1">
      <c r="B1218" s="42"/>
      <c r="C1218" s="277" t="s">
        <v>10324</v>
      </c>
      <c r="D1218" s="277" t="s">
        <v>1079</v>
      </c>
      <c r="E1218" s="278" t="s">
        <v>10781</v>
      </c>
      <c r="F1218" s="279" t="s">
        <v>10782</v>
      </c>
      <c r="G1218" s="280" t="s">
        <v>5275</v>
      </c>
      <c r="H1218" s="281">
        <v>9</v>
      </c>
      <c r="I1218" s="282"/>
      <c r="J1218" s="283">
        <f t="shared" si="410"/>
        <v>0</v>
      </c>
      <c r="K1218" s="279" t="s">
        <v>21</v>
      </c>
      <c r="L1218" s="284"/>
      <c r="M1218" s="285" t="s">
        <v>21</v>
      </c>
      <c r="N1218" s="286" t="s">
        <v>45</v>
      </c>
      <c r="O1218" s="43"/>
      <c r="P1218" s="212">
        <f t="shared" si="411"/>
        <v>0</v>
      </c>
      <c r="Q1218" s="212">
        <v>0</v>
      </c>
      <c r="R1218" s="212">
        <f t="shared" si="412"/>
        <v>0</v>
      </c>
      <c r="S1218" s="212">
        <v>0</v>
      </c>
      <c r="T1218" s="213">
        <f t="shared" si="413"/>
        <v>0</v>
      </c>
      <c r="AR1218" s="25" t="s">
        <v>619</v>
      </c>
      <c r="AT1218" s="25" t="s">
        <v>1079</v>
      </c>
      <c r="AU1218" s="25" t="s">
        <v>82</v>
      </c>
      <c r="AY1218" s="25" t="s">
        <v>308</v>
      </c>
      <c r="BE1218" s="214">
        <f t="shared" si="414"/>
        <v>0</v>
      </c>
      <c r="BF1218" s="214">
        <f t="shared" si="415"/>
        <v>0</v>
      </c>
      <c r="BG1218" s="214">
        <f t="shared" si="416"/>
        <v>0</v>
      </c>
      <c r="BH1218" s="214">
        <f t="shared" si="417"/>
        <v>0</v>
      </c>
      <c r="BI1218" s="214">
        <f t="shared" si="418"/>
        <v>0</v>
      </c>
      <c r="BJ1218" s="25" t="s">
        <v>82</v>
      </c>
      <c r="BK1218" s="214">
        <f t="shared" si="419"/>
        <v>0</v>
      </c>
      <c r="BL1218" s="25" t="s">
        <v>375</v>
      </c>
      <c r="BM1218" s="25" t="s">
        <v>11492</v>
      </c>
    </row>
    <row r="1219" spans="2:65" s="1" customFormat="1" ht="22.5" customHeight="1">
      <c r="B1219" s="42"/>
      <c r="C1219" s="277" t="s">
        <v>11493</v>
      </c>
      <c r="D1219" s="277" t="s">
        <v>1079</v>
      </c>
      <c r="E1219" s="278" t="s">
        <v>10784</v>
      </c>
      <c r="F1219" s="279" t="s">
        <v>10785</v>
      </c>
      <c r="G1219" s="280" t="s">
        <v>5275</v>
      </c>
      <c r="H1219" s="281">
        <v>9</v>
      </c>
      <c r="I1219" s="282"/>
      <c r="J1219" s="283">
        <f t="shared" si="410"/>
        <v>0</v>
      </c>
      <c r="K1219" s="279" t="s">
        <v>21</v>
      </c>
      <c r="L1219" s="284"/>
      <c r="M1219" s="285" t="s">
        <v>21</v>
      </c>
      <c r="N1219" s="286" t="s">
        <v>45</v>
      </c>
      <c r="O1219" s="43"/>
      <c r="P1219" s="212">
        <f t="shared" si="411"/>
        <v>0</v>
      </c>
      <c r="Q1219" s="212">
        <v>0</v>
      </c>
      <c r="R1219" s="212">
        <f t="shared" si="412"/>
        <v>0</v>
      </c>
      <c r="S1219" s="212">
        <v>0</v>
      </c>
      <c r="T1219" s="213">
        <f t="shared" si="413"/>
        <v>0</v>
      </c>
      <c r="AR1219" s="25" t="s">
        <v>619</v>
      </c>
      <c r="AT1219" s="25" t="s">
        <v>1079</v>
      </c>
      <c r="AU1219" s="25" t="s">
        <v>82</v>
      </c>
      <c r="AY1219" s="25" t="s">
        <v>308</v>
      </c>
      <c r="BE1219" s="214">
        <f t="shared" si="414"/>
        <v>0</v>
      </c>
      <c r="BF1219" s="214">
        <f t="shared" si="415"/>
        <v>0</v>
      </c>
      <c r="BG1219" s="214">
        <f t="shared" si="416"/>
        <v>0</v>
      </c>
      <c r="BH1219" s="214">
        <f t="shared" si="417"/>
        <v>0</v>
      </c>
      <c r="BI1219" s="214">
        <f t="shared" si="418"/>
        <v>0</v>
      </c>
      <c r="BJ1219" s="25" t="s">
        <v>82</v>
      </c>
      <c r="BK1219" s="214">
        <f t="shared" si="419"/>
        <v>0</v>
      </c>
      <c r="BL1219" s="25" t="s">
        <v>375</v>
      </c>
      <c r="BM1219" s="25" t="s">
        <v>11494</v>
      </c>
    </row>
    <row r="1220" spans="2:65" s="1" customFormat="1" ht="31.5" customHeight="1">
      <c r="B1220" s="42"/>
      <c r="C1220" s="277" t="s">
        <v>10326</v>
      </c>
      <c r="D1220" s="277" t="s">
        <v>1079</v>
      </c>
      <c r="E1220" s="278" t="s">
        <v>10788</v>
      </c>
      <c r="F1220" s="279" t="s">
        <v>10789</v>
      </c>
      <c r="G1220" s="280" t="s">
        <v>5275</v>
      </c>
      <c r="H1220" s="281">
        <v>3</v>
      </c>
      <c r="I1220" s="282"/>
      <c r="J1220" s="283">
        <f t="shared" si="410"/>
        <v>0</v>
      </c>
      <c r="K1220" s="279" t="s">
        <v>21</v>
      </c>
      <c r="L1220" s="284"/>
      <c r="M1220" s="285" t="s">
        <v>21</v>
      </c>
      <c r="N1220" s="286" t="s">
        <v>45</v>
      </c>
      <c r="O1220" s="43"/>
      <c r="P1220" s="212">
        <f t="shared" si="411"/>
        <v>0</v>
      </c>
      <c r="Q1220" s="212">
        <v>0</v>
      </c>
      <c r="R1220" s="212">
        <f t="shared" si="412"/>
        <v>0</v>
      </c>
      <c r="S1220" s="212">
        <v>0</v>
      </c>
      <c r="T1220" s="213">
        <f t="shared" si="413"/>
        <v>0</v>
      </c>
      <c r="AR1220" s="25" t="s">
        <v>619</v>
      </c>
      <c r="AT1220" s="25" t="s">
        <v>1079</v>
      </c>
      <c r="AU1220" s="25" t="s">
        <v>82</v>
      </c>
      <c r="AY1220" s="25" t="s">
        <v>308</v>
      </c>
      <c r="BE1220" s="214">
        <f t="shared" si="414"/>
        <v>0</v>
      </c>
      <c r="BF1220" s="214">
        <f t="shared" si="415"/>
        <v>0</v>
      </c>
      <c r="BG1220" s="214">
        <f t="shared" si="416"/>
        <v>0</v>
      </c>
      <c r="BH1220" s="214">
        <f t="shared" si="417"/>
        <v>0</v>
      </c>
      <c r="BI1220" s="214">
        <f t="shared" si="418"/>
        <v>0</v>
      </c>
      <c r="BJ1220" s="25" t="s">
        <v>82</v>
      </c>
      <c r="BK1220" s="214">
        <f t="shared" si="419"/>
        <v>0</v>
      </c>
      <c r="BL1220" s="25" t="s">
        <v>375</v>
      </c>
      <c r="BM1220" s="25" t="s">
        <v>11495</v>
      </c>
    </row>
    <row r="1221" spans="2:65" s="1" customFormat="1" ht="31.5" customHeight="1">
      <c r="B1221" s="42"/>
      <c r="C1221" s="277" t="s">
        <v>11496</v>
      </c>
      <c r="D1221" s="277" t="s">
        <v>1079</v>
      </c>
      <c r="E1221" s="278" t="s">
        <v>10791</v>
      </c>
      <c r="F1221" s="279" t="s">
        <v>10792</v>
      </c>
      <c r="G1221" s="280" t="s">
        <v>5275</v>
      </c>
      <c r="H1221" s="281">
        <v>1</v>
      </c>
      <c r="I1221" s="282"/>
      <c r="J1221" s="283">
        <f t="shared" si="410"/>
        <v>0</v>
      </c>
      <c r="K1221" s="279" t="s">
        <v>21</v>
      </c>
      <c r="L1221" s="284"/>
      <c r="M1221" s="285" t="s">
        <v>21</v>
      </c>
      <c r="N1221" s="286" t="s">
        <v>45</v>
      </c>
      <c r="O1221" s="43"/>
      <c r="P1221" s="212">
        <f t="shared" si="411"/>
        <v>0</v>
      </c>
      <c r="Q1221" s="212">
        <v>0</v>
      </c>
      <c r="R1221" s="212">
        <f t="shared" si="412"/>
        <v>0</v>
      </c>
      <c r="S1221" s="212">
        <v>0</v>
      </c>
      <c r="T1221" s="213">
        <f t="shared" si="413"/>
        <v>0</v>
      </c>
      <c r="AR1221" s="25" t="s">
        <v>619</v>
      </c>
      <c r="AT1221" s="25" t="s">
        <v>1079</v>
      </c>
      <c r="AU1221" s="25" t="s">
        <v>82</v>
      </c>
      <c r="AY1221" s="25" t="s">
        <v>308</v>
      </c>
      <c r="BE1221" s="214">
        <f t="shared" si="414"/>
        <v>0</v>
      </c>
      <c r="BF1221" s="214">
        <f t="shared" si="415"/>
        <v>0</v>
      </c>
      <c r="BG1221" s="214">
        <f t="shared" si="416"/>
        <v>0</v>
      </c>
      <c r="BH1221" s="214">
        <f t="shared" si="417"/>
        <v>0</v>
      </c>
      <c r="BI1221" s="214">
        <f t="shared" si="418"/>
        <v>0</v>
      </c>
      <c r="BJ1221" s="25" t="s">
        <v>82</v>
      </c>
      <c r="BK1221" s="214">
        <f t="shared" si="419"/>
        <v>0</v>
      </c>
      <c r="BL1221" s="25" t="s">
        <v>375</v>
      </c>
      <c r="BM1221" s="25" t="s">
        <v>11497</v>
      </c>
    </row>
    <row r="1222" spans="2:65" s="1" customFormat="1" ht="31.5" customHeight="1">
      <c r="B1222" s="42"/>
      <c r="C1222" s="277" t="s">
        <v>10328</v>
      </c>
      <c r="D1222" s="277" t="s">
        <v>1079</v>
      </c>
      <c r="E1222" s="278" t="s">
        <v>10795</v>
      </c>
      <c r="F1222" s="279" t="s">
        <v>10796</v>
      </c>
      <c r="G1222" s="280" t="s">
        <v>5275</v>
      </c>
      <c r="H1222" s="281">
        <v>7</v>
      </c>
      <c r="I1222" s="282"/>
      <c r="J1222" s="283">
        <f t="shared" si="410"/>
        <v>0</v>
      </c>
      <c r="K1222" s="279" t="s">
        <v>21</v>
      </c>
      <c r="L1222" s="284"/>
      <c r="M1222" s="285" t="s">
        <v>21</v>
      </c>
      <c r="N1222" s="286" t="s">
        <v>45</v>
      </c>
      <c r="O1222" s="43"/>
      <c r="P1222" s="212">
        <f t="shared" si="411"/>
        <v>0</v>
      </c>
      <c r="Q1222" s="212">
        <v>0</v>
      </c>
      <c r="R1222" s="212">
        <f t="shared" si="412"/>
        <v>0</v>
      </c>
      <c r="S1222" s="212">
        <v>0</v>
      </c>
      <c r="T1222" s="213">
        <f t="shared" si="413"/>
        <v>0</v>
      </c>
      <c r="AR1222" s="25" t="s">
        <v>619</v>
      </c>
      <c r="AT1222" s="25" t="s">
        <v>1079</v>
      </c>
      <c r="AU1222" s="25" t="s">
        <v>82</v>
      </c>
      <c r="AY1222" s="25" t="s">
        <v>308</v>
      </c>
      <c r="BE1222" s="214">
        <f t="shared" si="414"/>
        <v>0</v>
      </c>
      <c r="BF1222" s="214">
        <f t="shared" si="415"/>
        <v>0</v>
      </c>
      <c r="BG1222" s="214">
        <f t="shared" si="416"/>
        <v>0</v>
      </c>
      <c r="BH1222" s="214">
        <f t="shared" si="417"/>
        <v>0</v>
      </c>
      <c r="BI1222" s="214">
        <f t="shared" si="418"/>
        <v>0</v>
      </c>
      <c r="BJ1222" s="25" t="s">
        <v>82</v>
      </c>
      <c r="BK1222" s="214">
        <f t="shared" si="419"/>
        <v>0</v>
      </c>
      <c r="BL1222" s="25" t="s">
        <v>375</v>
      </c>
      <c r="BM1222" s="25" t="s">
        <v>11498</v>
      </c>
    </row>
    <row r="1223" spans="2:65" s="1" customFormat="1" ht="22.5" customHeight="1">
      <c r="B1223" s="42"/>
      <c r="C1223" s="277" t="s">
        <v>11499</v>
      </c>
      <c r="D1223" s="277" t="s">
        <v>1079</v>
      </c>
      <c r="E1223" s="278" t="s">
        <v>10802</v>
      </c>
      <c r="F1223" s="279" t="s">
        <v>10803</v>
      </c>
      <c r="G1223" s="280" t="s">
        <v>5275</v>
      </c>
      <c r="H1223" s="281">
        <v>89</v>
      </c>
      <c r="I1223" s="282"/>
      <c r="J1223" s="283">
        <f t="shared" si="410"/>
        <v>0</v>
      </c>
      <c r="K1223" s="279" t="s">
        <v>21</v>
      </c>
      <c r="L1223" s="284"/>
      <c r="M1223" s="285" t="s">
        <v>21</v>
      </c>
      <c r="N1223" s="286" t="s">
        <v>45</v>
      </c>
      <c r="O1223" s="43"/>
      <c r="P1223" s="212">
        <f t="shared" si="411"/>
        <v>0</v>
      </c>
      <c r="Q1223" s="212">
        <v>0</v>
      </c>
      <c r="R1223" s="212">
        <f t="shared" si="412"/>
        <v>0</v>
      </c>
      <c r="S1223" s="212">
        <v>0</v>
      </c>
      <c r="T1223" s="213">
        <f t="shared" si="413"/>
        <v>0</v>
      </c>
      <c r="AR1223" s="25" t="s">
        <v>619</v>
      </c>
      <c r="AT1223" s="25" t="s">
        <v>1079</v>
      </c>
      <c r="AU1223" s="25" t="s">
        <v>82</v>
      </c>
      <c r="AY1223" s="25" t="s">
        <v>308</v>
      </c>
      <c r="BE1223" s="214">
        <f t="shared" si="414"/>
        <v>0</v>
      </c>
      <c r="BF1223" s="214">
        <f t="shared" si="415"/>
        <v>0</v>
      </c>
      <c r="BG1223" s="214">
        <f t="shared" si="416"/>
        <v>0</v>
      </c>
      <c r="BH1223" s="214">
        <f t="shared" si="417"/>
        <v>0</v>
      </c>
      <c r="BI1223" s="214">
        <f t="shared" si="418"/>
        <v>0</v>
      </c>
      <c r="BJ1223" s="25" t="s">
        <v>82</v>
      </c>
      <c r="BK1223" s="214">
        <f t="shared" si="419"/>
        <v>0</v>
      </c>
      <c r="BL1223" s="25" t="s">
        <v>375</v>
      </c>
      <c r="BM1223" s="25" t="s">
        <v>11500</v>
      </c>
    </row>
    <row r="1224" spans="2:65" s="1" customFormat="1" ht="22.5" customHeight="1">
      <c r="B1224" s="42"/>
      <c r="C1224" s="277" t="s">
        <v>10330</v>
      </c>
      <c r="D1224" s="277" t="s">
        <v>1079</v>
      </c>
      <c r="E1224" s="278" t="s">
        <v>11259</v>
      </c>
      <c r="F1224" s="279" t="s">
        <v>11260</v>
      </c>
      <c r="G1224" s="280" t="s">
        <v>5275</v>
      </c>
      <c r="H1224" s="281">
        <v>8</v>
      </c>
      <c r="I1224" s="282"/>
      <c r="J1224" s="283">
        <f t="shared" si="410"/>
        <v>0</v>
      </c>
      <c r="K1224" s="279" t="s">
        <v>21</v>
      </c>
      <c r="L1224" s="284"/>
      <c r="M1224" s="285" t="s">
        <v>21</v>
      </c>
      <c r="N1224" s="286" t="s">
        <v>45</v>
      </c>
      <c r="O1224" s="43"/>
      <c r="P1224" s="212">
        <f t="shared" si="411"/>
        <v>0</v>
      </c>
      <c r="Q1224" s="212">
        <v>0</v>
      </c>
      <c r="R1224" s="212">
        <f t="shared" si="412"/>
        <v>0</v>
      </c>
      <c r="S1224" s="212">
        <v>0</v>
      </c>
      <c r="T1224" s="213">
        <f t="shared" si="413"/>
        <v>0</v>
      </c>
      <c r="AR1224" s="25" t="s">
        <v>619</v>
      </c>
      <c r="AT1224" s="25" t="s">
        <v>1079</v>
      </c>
      <c r="AU1224" s="25" t="s">
        <v>82</v>
      </c>
      <c r="AY1224" s="25" t="s">
        <v>308</v>
      </c>
      <c r="BE1224" s="214">
        <f t="shared" si="414"/>
        <v>0</v>
      </c>
      <c r="BF1224" s="214">
        <f t="shared" si="415"/>
        <v>0</v>
      </c>
      <c r="BG1224" s="214">
        <f t="shared" si="416"/>
        <v>0</v>
      </c>
      <c r="BH1224" s="214">
        <f t="shared" si="417"/>
        <v>0</v>
      </c>
      <c r="BI1224" s="214">
        <f t="shared" si="418"/>
        <v>0</v>
      </c>
      <c r="BJ1224" s="25" t="s">
        <v>82</v>
      </c>
      <c r="BK1224" s="214">
        <f t="shared" si="419"/>
        <v>0</v>
      </c>
      <c r="BL1224" s="25" t="s">
        <v>375</v>
      </c>
      <c r="BM1224" s="25" t="s">
        <v>11501</v>
      </c>
    </row>
    <row r="1225" spans="2:65" s="1" customFormat="1" ht="22.5" customHeight="1">
      <c r="B1225" s="42"/>
      <c r="C1225" s="277" t="s">
        <v>11502</v>
      </c>
      <c r="D1225" s="277" t="s">
        <v>1079</v>
      </c>
      <c r="E1225" s="278" t="s">
        <v>11503</v>
      </c>
      <c r="F1225" s="279" t="s">
        <v>11504</v>
      </c>
      <c r="G1225" s="280" t="s">
        <v>5275</v>
      </c>
      <c r="H1225" s="281">
        <v>45</v>
      </c>
      <c r="I1225" s="282"/>
      <c r="J1225" s="283">
        <f t="shared" si="410"/>
        <v>0</v>
      </c>
      <c r="K1225" s="279" t="s">
        <v>21</v>
      </c>
      <c r="L1225" s="284"/>
      <c r="M1225" s="285" t="s">
        <v>21</v>
      </c>
      <c r="N1225" s="286" t="s">
        <v>45</v>
      </c>
      <c r="O1225" s="43"/>
      <c r="P1225" s="212">
        <f t="shared" si="411"/>
        <v>0</v>
      </c>
      <c r="Q1225" s="212">
        <v>0</v>
      </c>
      <c r="R1225" s="212">
        <f t="shared" si="412"/>
        <v>0</v>
      </c>
      <c r="S1225" s="212">
        <v>0</v>
      </c>
      <c r="T1225" s="213">
        <f t="shared" si="413"/>
        <v>0</v>
      </c>
      <c r="AR1225" s="25" t="s">
        <v>619</v>
      </c>
      <c r="AT1225" s="25" t="s">
        <v>1079</v>
      </c>
      <c r="AU1225" s="25" t="s">
        <v>82</v>
      </c>
      <c r="AY1225" s="25" t="s">
        <v>308</v>
      </c>
      <c r="BE1225" s="214">
        <f t="shared" si="414"/>
        <v>0</v>
      </c>
      <c r="BF1225" s="214">
        <f t="shared" si="415"/>
        <v>0</v>
      </c>
      <c r="BG1225" s="214">
        <f t="shared" si="416"/>
        <v>0</v>
      </c>
      <c r="BH1225" s="214">
        <f t="shared" si="417"/>
        <v>0</v>
      </c>
      <c r="BI1225" s="214">
        <f t="shared" si="418"/>
        <v>0</v>
      </c>
      <c r="BJ1225" s="25" t="s">
        <v>82</v>
      </c>
      <c r="BK1225" s="214">
        <f t="shared" si="419"/>
        <v>0</v>
      </c>
      <c r="BL1225" s="25" t="s">
        <v>375</v>
      </c>
      <c r="BM1225" s="25" t="s">
        <v>11505</v>
      </c>
    </row>
    <row r="1226" spans="2:65" s="1" customFormat="1" ht="22.5" customHeight="1">
      <c r="B1226" s="42"/>
      <c r="C1226" s="277" t="s">
        <v>10332</v>
      </c>
      <c r="D1226" s="277" t="s">
        <v>1079</v>
      </c>
      <c r="E1226" s="278" t="s">
        <v>11506</v>
      </c>
      <c r="F1226" s="279" t="s">
        <v>11507</v>
      </c>
      <c r="G1226" s="280" t="s">
        <v>5275</v>
      </c>
      <c r="H1226" s="281">
        <v>26</v>
      </c>
      <c r="I1226" s="282"/>
      <c r="J1226" s="283">
        <f t="shared" si="410"/>
        <v>0</v>
      </c>
      <c r="K1226" s="279" t="s">
        <v>21</v>
      </c>
      <c r="L1226" s="284"/>
      <c r="M1226" s="285" t="s">
        <v>21</v>
      </c>
      <c r="N1226" s="286" t="s">
        <v>45</v>
      </c>
      <c r="O1226" s="43"/>
      <c r="P1226" s="212">
        <f t="shared" si="411"/>
        <v>0</v>
      </c>
      <c r="Q1226" s="212">
        <v>0</v>
      </c>
      <c r="R1226" s="212">
        <f t="shared" si="412"/>
        <v>0</v>
      </c>
      <c r="S1226" s="212">
        <v>0</v>
      </c>
      <c r="T1226" s="213">
        <f t="shared" si="413"/>
        <v>0</v>
      </c>
      <c r="AR1226" s="25" t="s">
        <v>619</v>
      </c>
      <c r="AT1226" s="25" t="s">
        <v>1079</v>
      </c>
      <c r="AU1226" s="25" t="s">
        <v>82</v>
      </c>
      <c r="AY1226" s="25" t="s">
        <v>308</v>
      </c>
      <c r="BE1226" s="214">
        <f t="shared" si="414"/>
        <v>0</v>
      </c>
      <c r="BF1226" s="214">
        <f t="shared" si="415"/>
        <v>0</v>
      </c>
      <c r="BG1226" s="214">
        <f t="shared" si="416"/>
        <v>0</v>
      </c>
      <c r="BH1226" s="214">
        <f t="shared" si="417"/>
        <v>0</v>
      </c>
      <c r="BI1226" s="214">
        <f t="shared" si="418"/>
        <v>0</v>
      </c>
      <c r="BJ1226" s="25" t="s">
        <v>82</v>
      </c>
      <c r="BK1226" s="214">
        <f t="shared" si="419"/>
        <v>0</v>
      </c>
      <c r="BL1226" s="25" t="s">
        <v>375</v>
      </c>
      <c r="BM1226" s="25" t="s">
        <v>11508</v>
      </c>
    </row>
    <row r="1227" spans="2:65" s="1" customFormat="1" ht="22.5" customHeight="1">
      <c r="B1227" s="42"/>
      <c r="C1227" s="277" t="s">
        <v>11509</v>
      </c>
      <c r="D1227" s="277" t="s">
        <v>1079</v>
      </c>
      <c r="E1227" s="278" t="s">
        <v>10830</v>
      </c>
      <c r="F1227" s="279" t="s">
        <v>10831</v>
      </c>
      <c r="G1227" s="280" t="s">
        <v>5275</v>
      </c>
      <c r="H1227" s="281">
        <v>1</v>
      </c>
      <c r="I1227" s="282"/>
      <c r="J1227" s="283">
        <f t="shared" si="410"/>
        <v>0</v>
      </c>
      <c r="K1227" s="279" t="s">
        <v>21</v>
      </c>
      <c r="L1227" s="284"/>
      <c r="M1227" s="285" t="s">
        <v>21</v>
      </c>
      <c r="N1227" s="286" t="s">
        <v>45</v>
      </c>
      <c r="O1227" s="43"/>
      <c r="P1227" s="212">
        <f t="shared" si="411"/>
        <v>0</v>
      </c>
      <c r="Q1227" s="212">
        <v>0</v>
      </c>
      <c r="R1227" s="212">
        <f t="shared" si="412"/>
        <v>0</v>
      </c>
      <c r="S1227" s="212">
        <v>0</v>
      </c>
      <c r="T1227" s="213">
        <f t="shared" si="413"/>
        <v>0</v>
      </c>
      <c r="AR1227" s="25" t="s">
        <v>619</v>
      </c>
      <c r="AT1227" s="25" t="s">
        <v>1079</v>
      </c>
      <c r="AU1227" s="25" t="s">
        <v>82</v>
      </c>
      <c r="AY1227" s="25" t="s">
        <v>308</v>
      </c>
      <c r="BE1227" s="214">
        <f t="shared" si="414"/>
        <v>0</v>
      </c>
      <c r="BF1227" s="214">
        <f t="shared" si="415"/>
        <v>0</v>
      </c>
      <c r="BG1227" s="214">
        <f t="shared" si="416"/>
        <v>0</v>
      </c>
      <c r="BH1227" s="214">
        <f t="shared" si="417"/>
        <v>0</v>
      </c>
      <c r="BI1227" s="214">
        <f t="shared" si="418"/>
        <v>0</v>
      </c>
      <c r="BJ1227" s="25" t="s">
        <v>82</v>
      </c>
      <c r="BK1227" s="214">
        <f t="shared" si="419"/>
        <v>0</v>
      </c>
      <c r="BL1227" s="25" t="s">
        <v>375</v>
      </c>
      <c r="BM1227" s="25" t="s">
        <v>11510</v>
      </c>
    </row>
    <row r="1228" spans="2:65" s="1" customFormat="1" ht="44.25" customHeight="1">
      <c r="B1228" s="42"/>
      <c r="C1228" s="277" t="s">
        <v>316</v>
      </c>
      <c r="D1228" s="277" t="s">
        <v>1079</v>
      </c>
      <c r="E1228" s="278" t="s">
        <v>10833</v>
      </c>
      <c r="F1228" s="279" t="s">
        <v>10834</v>
      </c>
      <c r="G1228" s="280" t="s">
        <v>5275</v>
      </c>
      <c r="H1228" s="281">
        <v>1</v>
      </c>
      <c r="I1228" s="282"/>
      <c r="J1228" s="283">
        <f t="shared" si="410"/>
        <v>0</v>
      </c>
      <c r="K1228" s="279" t="s">
        <v>21</v>
      </c>
      <c r="L1228" s="284"/>
      <c r="M1228" s="285" t="s">
        <v>21</v>
      </c>
      <c r="N1228" s="286" t="s">
        <v>45</v>
      </c>
      <c r="O1228" s="43"/>
      <c r="P1228" s="212">
        <f t="shared" si="411"/>
        <v>0</v>
      </c>
      <c r="Q1228" s="212">
        <v>0</v>
      </c>
      <c r="R1228" s="212">
        <f t="shared" si="412"/>
        <v>0</v>
      </c>
      <c r="S1228" s="212">
        <v>0</v>
      </c>
      <c r="T1228" s="213">
        <f t="shared" si="413"/>
        <v>0</v>
      </c>
      <c r="AR1228" s="25" t="s">
        <v>619</v>
      </c>
      <c r="AT1228" s="25" t="s">
        <v>1079</v>
      </c>
      <c r="AU1228" s="25" t="s">
        <v>82</v>
      </c>
      <c r="AY1228" s="25" t="s">
        <v>308</v>
      </c>
      <c r="BE1228" s="214">
        <f t="shared" si="414"/>
        <v>0</v>
      </c>
      <c r="BF1228" s="214">
        <f t="shared" si="415"/>
        <v>0</v>
      </c>
      <c r="BG1228" s="214">
        <f t="shared" si="416"/>
        <v>0</v>
      </c>
      <c r="BH1228" s="214">
        <f t="shared" si="417"/>
        <v>0</v>
      </c>
      <c r="BI1228" s="214">
        <f t="shared" si="418"/>
        <v>0</v>
      </c>
      <c r="BJ1228" s="25" t="s">
        <v>82</v>
      </c>
      <c r="BK1228" s="214">
        <f t="shared" si="419"/>
        <v>0</v>
      </c>
      <c r="BL1228" s="25" t="s">
        <v>375</v>
      </c>
      <c r="BM1228" s="25" t="s">
        <v>11511</v>
      </c>
    </row>
    <row r="1229" spans="2:65" s="1" customFormat="1" ht="22.5" customHeight="1">
      <c r="B1229" s="42"/>
      <c r="C1229" s="277" t="s">
        <v>11512</v>
      </c>
      <c r="D1229" s="277" t="s">
        <v>1079</v>
      </c>
      <c r="E1229" s="278" t="s">
        <v>11513</v>
      </c>
      <c r="F1229" s="279" t="s">
        <v>11514</v>
      </c>
      <c r="G1229" s="280" t="s">
        <v>5275</v>
      </c>
      <c r="H1229" s="281">
        <v>2</v>
      </c>
      <c r="I1229" s="282"/>
      <c r="J1229" s="283">
        <f t="shared" si="410"/>
        <v>0</v>
      </c>
      <c r="K1229" s="279" t="s">
        <v>21</v>
      </c>
      <c r="L1229" s="284"/>
      <c r="M1229" s="285" t="s">
        <v>21</v>
      </c>
      <c r="N1229" s="286" t="s">
        <v>45</v>
      </c>
      <c r="O1229" s="43"/>
      <c r="P1229" s="212">
        <f t="shared" si="411"/>
        <v>0</v>
      </c>
      <c r="Q1229" s="212">
        <v>0</v>
      </c>
      <c r="R1229" s="212">
        <f t="shared" si="412"/>
        <v>0</v>
      </c>
      <c r="S1229" s="212">
        <v>0</v>
      </c>
      <c r="T1229" s="213">
        <f t="shared" si="413"/>
        <v>0</v>
      </c>
      <c r="AR1229" s="25" t="s">
        <v>619</v>
      </c>
      <c r="AT1229" s="25" t="s">
        <v>1079</v>
      </c>
      <c r="AU1229" s="25" t="s">
        <v>82</v>
      </c>
      <c r="AY1229" s="25" t="s">
        <v>308</v>
      </c>
      <c r="BE1229" s="214">
        <f t="shared" si="414"/>
        <v>0</v>
      </c>
      <c r="BF1229" s="214">
        <f t="shared" si="415"/>
        <v>0</v>
      </c>
      <c r="BG1229" s="214">
        <f t="shared" si="416"/>
        <v>0</v>
      </c>
      <c r="BH1229" s="214">
        <f t="shared" si="417"/>
        <v>0</v>
      </c>
      <c r="BI1229" s="214">
        <f t="shared" si="418"/>
        <v>0</v>
      </c>
      <c r="BJ1229" s="25" t="s">
        <v>82</v>
      </c>
      <c r="BK1229" s="214">
        <f t="shared" si="419"/>
        <v>0</v>
      </c>
      <c r="BL1229" s="25" t="s">
        <v>375</v>
      </c>
      <c r="BM1229" s="25" t="s">
        <v>11515</v>
      </c>
    </row>
    <row r="1230" spans="2:65" s="1" customFormat="1" ht="22.5" customHeight="1">
      <c r="B1230" s="42"/>
      <c r="C1230" s="277" t="s">
        <v>10335</v>
      </c>
      <c r="D1230" s="277" t="s">
        <v>1079</v>
      </c>
      <c r="E1230" s="278" t="s">
        <v>10840</v>
      </c>
      <c r="F1230" s="279" t="s">
        <v>10841</v>
      </c>
      <c r="G1230" s="280" t="s">
        <v>5275</v>
      </c>
      <c r="H1230" s="281">
        <v>1</v>
      </c>
      <c r="I1230" s="282"/>
      <c r="J1230" s="283">
        <f t="shared" si="410"/>
        <v>0</v>
      </c>
      <c r="K1230" s="279" t="s">
        <v>21</v>
      </c>
      <c r="L1230" s="284"/>
      <c r="M1230" s="285" t="s">
        <v>21</v>
      </c>
      <c r="N1230" s="286" t="s">
        <v>45</v>
      </c>
      <c r="O1230" s="43"/>
      <c r="P1230" s="212">
        <f t="shared" si="411"/>
        <v>0</v>
      </c>
      <c r="Q1230" s="212">
        <v>0</v>
      </c>
      <c r="R1230" s="212">
        <f t="shared" si="412"/>
        <v>0</v>
      </c>
      <c r="S1230" s="212">
        <v>0</v>
      </c>
      <c r="T1230" s="213">
        <f t="shared" si="413"/>
        <v>0</v>
      </c>
      <c r="AR1230" s="25" t="s">
        <v>619</v>
      </c>
      <c r="AT1230" s="25" t="s">
        <v>1079</v>
      </c>
      <c r="AU1230" s="25" t="s">
        <v>82</v>
      </c>
      <c r="AY1230" s="25" t="s">
        <v>308</v>
      </c>
      <c r="BE1230" s="214">
        <f t="shared" si="414"/>
        <v>0</v>
      </c>
      <c r="BF1230" s="214">
        <f t="shared" si="415"/>
        <v>0</v>
      </c>
      <c r="BG1230" s="214">
        <f t="shared" si="416"/>
        <v>0</v>
      </c>
      <c r="BH1230" s="214">
        <f t="shared" si="417"/>
        <v>0</v>
      </c>
      <c r="BI1230" s="214">
        <f t="shared" si="418"/>
        <v>0</v>
      </c>
      <c r="BJ1230" s="25" t="s">
        <v>82</v>
      </c>
      <c r="BK1230" s="214">
        <f t="shared" si="419"/>
        <v>0</v>
      </c>
      <c r="BL1230" s="25" t="s">
        <v>375</v>
      </c>
      <c r="BM1230" s="25" t="s">
        <v>11516</v>
      </c>
    </row>
    <row r="1231" spans="2:65" s="1" customFormat="1" ht="22.5" customHeight="1">
      <c r="B1231" s="42"/>
      <c r="C1231" s="277" t="s">
        <v>11517</v>
      </c>
      <c r="D1231" s="277" t="s">
        <v>1079</v>
      </c>
      <c r="E1231" s="278" t="s">
        <v>10844</v>
      </c>
      <c r="F1231" s="279" t="s">
        <v>10845</v>
      </c>
      <c r="G1231" s="280" t="s">
        <v>5275</v>
      </c>
      <c r="H1231" s="281">
        <v>2</v>
      </c>
      <c r="I1231" s="282"/>
      <c r="J1231" s="283">
        <f t="shared" si="410"/>
        <v>0</v>
      </c>
      <c r="K1231" s="279" t="s">
        <v>21</v>
      </c>
      <c r="L1231" s="284"/>
      <c r="M1231" s="285" t="s">
        <v>21</v>
      </c>
      <c r="N1231" s="286" t="s">
        <v>45</v>
      </c>
      <c r="O1231" s="43"/>
      <c r="P1231" s="212">
        <f t="shared" si="411"/>
        <v>0</v>
      </c>
      <c r="Q1231" s="212">
        <v>0</v>
      </c>
      <c r="R1231" s="212">
        <f t="shared" si="412"/>
        <v>0</v>
      </c>
      <c r="S1231" s="212">
        <v>0</v>
      </c>
      <c r="T1231" s="213">
        <f t="shared" si="413"/>
        <v>0</v>
      </c>
      <c r="AR1231" s="25" t="s">
        <v>619</v>
      </c>
      <c r="AT1231" s="25" t="s">
        <v>1079</v>
      </c>
      <c r="AU1231" s="25" t="s">
        <v>82</v>
      </c>
      <c r="AY1231" s="25" t="s">
        <v>308</v>
      </c>
      <c r="BE1231" s="214">
        <f t="shared" si="414"/>
        <v>0</v>
      </c>
      <c r="BF1231" s="214">
        <f t="shared" si="415"/>
        <v>0</v>
      </c>
      <c r="BG1231" s="214">
        <f t="shared" si="416"/>
        <v>0</v>
      </c>
      <c r="BH1231" s="214">
        <f t="shared" si="417"/>
        <v>0</v>
      </c>
      <c r="BI1231" s="214">
        <f t="shared" si="418"/>
        <v>0</v>
      </c>
      <c r="BJ1231" s="25" t="s">
        <v>82</v>
      </c>
      <c r="BK1231" s="214">
        <f t="shared" si="419"/>
        <v>0</v>
      </c>
      <c r="BL1231" s="25" t="s">
        <v>375</v>
      </c>
      <c r="BM1231" s="25" t="s">
        <v>11518</v>
      </c>
    </row>
    <row r="1232" spans="2:65" s="1" customFormat="1" ht="22.5" customHeight="1">
      <c r="B1232" s="42"/>
      <c r="C1232" s="277" t="s">
        <v>10337</v>
      </c>
      <c r="D1232" s="277" t="s">
        <v>1079</v>
      </c>
      <c r="E1232" s="278" t="s">
        <v>10847</v>
      </c>
      <c r="F1232" s="279" t="s">
        <v>10848</v>
      </c>
      <c r="G1232" s="280" t="s">
        <v>5275</v>
      </c>
      <c r="H1232" s="281">
        <v>2</v>
      </c>
      <c r="I1232" s="282"/>
      <c r="J1232" s="283">
        <f t="shared" si="410"/>
        <v>0</v>
      </c>
      <c r="K1232" s="279" t="s">
        <v>21</v>
      </c>
      <c r="L1232" s="284"/>
      <c r="M1232" s="285" t="s">
        <v>21</v>
      </c>
      <c r="N1232" s="286" t="s">
        <v>45</v>
      </c>
      <c r="O1232" s="43"/>
      <c r="P1232" s="212">
        <f t="shared" si="411"/>
        <v>0</v>
      </c>
      <c r="Q1232" s="212">
        <v>0</v>
      </c>
      <c r="R1232" s="212">
        <f t="shared" si="412"/>
        <v>0</v>
      </c>
      <c r="S1232" s="212">
        <v>0</v>
      </c>
      <c r="T1232" s="213">
        <f t="shared" si="413"/>
        <v>0</v>
      </c>
      <c r="AR1232" s="25" t="s">
        <v>619</v>
      </c>
      <c r="AT1232" s="25" t="s">
        <v>1079</v>
      </c>
      <c r="AU1232" s="25" t="s">
        <v>82</v>
      </c>
      <c r="AY1232" s="25" t="s">
        <v>308</v>
      </c>
      <c r="BE1232" s="214">
        <f t="shared" si="414"/>
        <v>0</v>
      </c>
      <c r="BF1232" s="214">
        <f t="shared" si="415"/>
        <v>0</v>
      </c>
      <c r="BG1232" s="214">
        <f t="shared" si="416"/>
        <v>0</v>
      </c>
      <c r="BH1232" s="214">
        <f t="shared" si="417"/>
        <v>0</v>
      </c>
      <c r="BI1232" s="214">
        <f t="shared" si="418"/>
        <v>0</v>
      </c>
      <c r="BJ1232" s="25" t="s">
        <v>82</v>
      </c>
      <c r="BK1232" s="214">
        <f t="shared" si="419"/>
        <v>0</v>
      </c>
      <c r="BL1232" s="25" t="s">
        <v>375</v>
      </c>
      <c r="BM1232" s="25" t="s">
        <v>11519</v>
      </c>
    </row>
    <row r="1233" spans="2:65" s="1" customFormat="1" ht="22.5" customHeight="1">
      <c r="B1233" s="42"/>
      <c r="C1233" s="277" t="s">
        <v>11520</v>
      </c>
      <c r="D1233" s="277" t="s">
        <v>1079</v>
      </c>
      <c r="E1233" s="278" t="s">
        <v>11521</v>
      </c>
      <c r="F1233" s="279" t="s">
        <v>11522</v>
      </c>
      <c r="G1233" s="280" t="s">
        <v>5275</v>
      </c>
      <c r="H1233" s="281">
        <v>2</v>
      </c>
      <c r="I1233" s="282"/>
      <c r="J1233" s="283">
        <f t="shared" si="410"/>
        <v>0</v>
      </c>
      <c r="K1233" s="279" t="s">
        <v>21</v>
      </c>
      <c r="L1233" s="284"/>
      <c r="M1233" s="285" t="s">
        <v>21</v>
      </c>
      <c r="N1233" s="286" t="s">
        <v>45</v>
      </c>
      <c r="O1233" s="43"/>
      <c r="P1233" s="212">
        <f t="shared" si="411"/>
        <v>0</v>
      </c>
      <c r="Q1233" s="212">
        <v>0</v>
      </c>
      <c r="R1233" s="212">
        <f t="shared" si="412"/>
        <v>0</v>
      </c>
      <c r="S1233" s="212">
        <v>0</v>
      </c>
      <c r="T1233" s="213">
        <f t="shared" si="413"/>
        <v>0</v>
      </c>
      <c r="AR1233" s="25" t="s">
        <v>619</v>
      </c>
      <c r="AT1233" s="25" t="s">
        <v>1079</v>
      </c>
      <c r="AU1233" s="25" t="s">
        <v>82</v>
      </c>
      <c r="AY1233" s="25" t="s">
        <v>308</v>
      </c>
      <c r="BE1233" s="214">
        <f t="shared" si="414"/>
        <v>0</v>
      </c>
      <c r="BF1233" s="214">
        <f t="shared" si="415"/>
        <v>0</v>
      </c>
      <c r="BG1233" s="214">
        <f t="shared" si="416"/>
        <v>0</v>
      </c>
      <c r="BH1233" s="214">
        <f t="shared" si="417"/>
        <v>0</v>
      </c>
      <c r="BI1233" s="214">
        <f t="shared" si="418"/>
        <v>0</v>
      </c>
      <c r="BJ1233" s="25" t="s">
        <v>82</v>
      </c>
      <c r="BK1233" s="214">
        <f t="shared" si="419"/>
        <v>0</v>
      </c>
      <c r="BL1233" s="25" t="s">
        <v>375</v>
      </c>
      <c r="BM1233" s="25" t="s">
        <v>11523</v>
      </c>
    </row>
    <row r="1234" spans="2:65" s="1" customFormat="1" ht="22.5" customHeight="1">
      <c r="B1234" s="42"/>
      <c r="C1234" s="277" t="s">
        <v>10339</v>
      </c>
      <c r="D1234" s="277" t="s">
        <v>1079</v>
      </c>
      <c r="E1234" s="278" t="s">
        <v>10854</v>
      </c>
      <c r="F1234" s="279" t="s">
        <v>10855</v>
      </c>
      <c r="G1234" s="280" t="s">
        <v>5275</v>
      </c>
      <c r="H1234" s="281">
        <v>2</v>
      </c>
      <c r="I1234" s="282"/>
      <c r="J1234" s="283">
        <f t="shared" si="410"/>
        <v>0</v>
      </c>
      <c r="K1234" s="279" t="s">
        <v>21</v>
      </c>
      <c r="L1234" s="284"/>
      <c r="M1234" s="285" t="s">
        <v>21</v>
      </c>
      <c r="N1234" s="286" t="s">
        <v>45</v>
      </c>
      <c r="O1234" s="43"/>
      <c r="P1234" s="212">
        <f t="shared" si="411"/>
        <v>0</v>
      </c>
      <c r="Q1234" s="212">
        <v>0</v>
      </c>
      <c r="R1234" s="212">
        <f t="shared" si="412"/>
        <v>0</v>
      </c>
      <c r="S1234" s="212">
        <v>0</v>
      </c>
      <c r="T1234" s="213">
        <f t="shared" si="413"/>
        <v>0</v>
      </c>
      <c r="AR1234" s="25" t="s">
        <v>619</v>
      </c>
      <c r="AT1234" s="25" t="s">
        <v>1079</v>
      </c>
      <c r="AU1234" s="25" t="s">
        <v>82</v>
      </c>
      <c r="AY1234" s="25" t="s">
        <v>308</v>
      </c>
      <c r="BE1234" s="214">
        <f t="shared" si="414"/>
        <v>0</v>
      </c>
      <c r="BF1234" s="214">
        <f t="shared" si="415"/>
        <v>0</v>
      </c>
      <c r="BG1234" s="214">
        <f t="shared" si="416"/>
        <v>0</v>
      </c>
      <c r="BH1234" s="214">
        <f t="shared" si="417"/>
        <v>0</v>
      </c>
      <c r="BI1234" s="214">
        <f t="shared" si="418"/>
        <v>0</v>
      </c>
      <c r="BJ1234" s="25" t="s">
        <v>82</v>
      </c>
      <c r="BK1234" s="214">
        <f t="shared" si="419"/>
        <v>0</v>
      </c>
      <c r="BL1234" s="25" t="s">
        <v>375</v>
      </c>
      <c r="BM1234" s="25" t="s">
        <v>11524</v>
      </c>
    </row>
    <row r="1235" spans="2:65" s="1" customFormat="1" ht="22.5" customHeight="1">
      <c r="B1235" s="42"/>
      <c r="C1235" s="277" t="s">
        <v>11525</v>
      </c>
      <c r="D1235" s="277" t="s">
        <v>1079</v>
      </c>
      <c r="E1235" s="278" t="s">
        <v>11526</v>
      </c>
      <c r="F1235" s="279" t="s">
        <v>11527</v>
      </c>
      <c r="G1235" s="280" t="s">
        <v>5275</v>
      </c>
      <c r="H1235" s="281">
        <v>2</v>
      </c>
      <c r="I1235" s="282"/>
      <c r="J1235" s="283">
        <f t="shared" si="410"/>
        <v>0</v>
      </c>
      <c r="K1235" s="279" t="s">
        <v>21</v>
      </c>
      <c r="L1235" s="284"/>
      <c r="M1235" s="285" t="s">
        <v>21</v>
      </c>
      <c r="N1235" s="286" t="s">
        <v>45</v>
      </c>
      <c r="O1235" s="43"/>
      <c r="P1235" s="212">
        <f t="shared" si="411"/>
        <v>0</v>
      </c>
      <c r="Q1235" s="212">
        <v>0</v>
      </c>
      <c r="R1235" s="212">
        <f t="shared" si="412"/>
        <v>0</v>
      </c>
      <c r="S1235" s="212">
        <v>0</v>
      </c>
      <c r="T1235" s="213">
        <f t="shared" si="413"/>
        <v>0</v>
      </c>
      <c r="AR1235" s="25" t="s">
        <v>619</v>
      </c>
      <c r="AT1235" s="25" t="s">
        <v>1079</v>
      </c>
      <c r="AU1235" s="25" t="s">
        <v>82</v>
      </c>
      <c r="AY1235" s="25" t="s">
        <v>308</v>
      </c>
      <c r="BE1235" s="214">
        <f t="shared" si="414"/>
        <v>0</v>
      </c>
      <c r="BF1235" s="214">
        <f t="shared" si="415"/>
        <v>0</v>
      </c>
      <c r="BG1235" s="214">
        <f t="shared" si="416"/>
        <v>0</v>
      </c>
      <c r="BH1235" s="214">
        <f t="shared" si="417"/>
        <v>0</v>
      </c>
      <c r="BI1235" s="214">
        <f t="shared" si="418"/>
        <v>0</v>
      </c>
      <c r="BJ1235" s="25" t="s">
        <v>82</v>
      </c>
      <c r="BK1235" s="214">
        <f t="shared" si="419"/>
        <v>0</v>
      </c>
      <c r="BL1235" s="25" t="s">
        <v>375</v>
      </c>
      <c r="BM1235" s="25" t="s">
        <v>11528</v>
      </c>
    </row>
    <row r="1236" spans="2:65" s="1" customFormat="1" ht="22.5" customHeight="1">
      <c r="B1236" s="42"/>
      <c r="C1236" s="277" t="s">
        <v>10341</v>
      </c>
      <c r="D1236" s="277" t="s">
        <v>1079</v>
      </c>
      <c r="E1236" s="278" t="s">
        <v>10865</v>
      </c>
      <c r="F1236" s="279" t="s">
        <v>10866</v>
      </c>
      <c r="G1236" s="280" t="s">
        <v>5275</v>
      </c>
      <c r="H1236" s="281">
        <v>20</v>
      </c>
      <c r="I1236" s="282"/>
      <c r="J1236" s="283">
        <f t="shared" si="410"/>
        <v>0</v>
      </c>
      <c r="K1236" s="279" t="s">
        <v>21</v>
      </c>
      <c r="L1236" s="284"/>
      <c r="M1236" s="285" t="s">
        <v>21</v>
      </c>
      <c r="N1236" s="286" t="s">
        <v>45</v>
      </c>
      <c r="O1236" s="43"/>
      <c r="P1236" s="212">
        <f t="shared" si="411"/>
        <v>0</v>
      </c>
      <c r="Q1236" s="212">
        <v>0</v>
      </c>
      <c r="R1236" s="212">
        <f t="shared" si="412"/>
        <v>0</v>
      </c>
      <c r="S1236" s="212">
        <v>0</v>
      </c>
      <c r="T1236" s="213">
        <f t="shared" si="413"/>
        <v>0</v>
      </c>
      <c r="AR1236" s="25" t="s">
        <v>619</v>
      </c>
      <c r="AT1236" s="25" t="s">
        <v>1079</v>
      </c>
      <c r="AU1236" s="25" t="s">
        <v>82</v>
      </c>
      <c r="AY1236" s="25" t="s">
        <v>308</v>
      </c>
      <c r="BE1236" s="214">
        <f t="shared" si="414"/>
        <v>0</v>
      </c>
      <c r="BF1236" s="214">
        <f t="shared" si="415"/>
        <v>0</v>
      </c>
      <c r="BG1236" s="214">
        <f t="shared" si="416"/>
        <v>0</v>
      </c>
      <c r="BH1236" s="214">
        <f t="shared" si="417"/>
        <v>0</v>
      </c>
      <c r="BI1236" s="214">
        <f t="shared" si="418"/>
        <v>0</v>
      </c>
      <c r="BJ1236" s="25" t="s">
        <v>82</v>
      </c>
      <c r="BK1236" s="214">
        <f t="shared" si="419"/>
        <v>0</v>
      </c>
      <c r="BL1236" s="25" t="s">
        <v>375</v>
      </c>
      <c r="BM1236" s="25" t="s">
        <v>11529</v>
      </c>
    </row>
    <row r="1237" spans="2:65" s="1" customFormat="1" ht="31.5" customHeight="1">
      <c r="B1237" s="42"/>
      <c r="C1237" s="277" t="s">
        <v>11530</v>
      </c>
      <c r="D1237" s="277" t="s">
        <v>1079</v>
      </c>
      <c r="E1237" s="278" t="s">
        <v>11531</v>
      </c>
      <c r="F1237" s="279" t="s">
        <v>11532</v>
      </c>
      <c r="G1237" s="280" t="s">
        <v>5275</v>
      </c>
      <c r="H1237" s="281">
        <v>2</v>
      </c>
      <c r="I1237" s="282"/>
      <c r="J1237" s="283">
        <f t="shared" si="410"/>
        <v>0</v>
      </c>
      <c r="K1237" s="279" t="s">
        <v>21</v>
      </c>
      <c r="L1237" s="284"/>
      <c r="M1237" s="285" t="s">
        <v>21</v>
      </c>
      <c r="N1237" s="286" t="s">
        <v>45</v>
      </c>
      <c r="O1237" s="43"/>
      <c r="P1237" s="212">
        <f t="shared" si="411"/>
        <v>0</v>
      </c>
      <c r="Q1237" s="212">
        <v>0</v>
      </c>
      <c r="R1237" s="212">
        <f t="shared" si="412"/>
        <v>0</v>
      </c>
      <c r="S1237" s="212">
        <v>0</v>
      </c>
      <c r="T1237" s="213">
        <f t="shared" si="413"/>
        <v>0</v>
      </c>
      <c r="AR1237" s="25" t="s">
        <v>619</v>
      </c>
      <c r="AT1237" s="25" t="s">
        <v>1079</v>
      </c>
      <c r="AU1237" s="25" t="s">
        <v>82</v>
      </c>
      <c r="AY1237" s="25" t="s">
        <v>308</v>
      </c>
      <c r="BE1237" s="214">
        <f t="shared" si="414"/>
        <v>0</v>
      </c>
      <c r="BF1237" s="214">
        <f t="shared" si="415"/>
        <v>0</v>
      </c>
      <c r="BG1237" s="214">
        <f t="shared" si="416"/>
        <v>0</v>
      </c>
      <c r="BH1237" s="214">
        <f t="shared" si="417"/>
        <v>0</v>
      </c>
      <c r="BI1237" s="214">
        <f t="shared" si="418"/>
        <v>0</v>
      </c>
      <c r="BJ1237" s="25" t="s">
        <v>82</v>
      </c>
      <c r="BK1237" s="214">
        <f t="shared" si="419"/>
        <v>0</v>
      </c>
      <c r="BL1237" s="25" t="s">
        <v>375</v>
      </c>
      <c r="BM1237" s="25" t="s">
        <v>11533</v>
      </c>
    </row>
    <row r="1238" spans="2:65" s="1" customFormat="1" ht="22.5" customHeight="1">
      <c r="B1238" s="42"/>
      <c r="C1238" s="277" t="s">
        <v>10343</v>
      </c>
      <c r="D1238" s="277" t="s">
        <v>1079</v>
      </c>
      <c r="E1238" s="278" t="s">
        <v>11534</v>
      </c>
      <c r="F1238" s="279" t="s">
        <v>11535</v>
      </c>
      <c r="G1238" s="280" t="s">
        <v>538</v>
      </c>
      <c r="H1238" s="281">
        <v>12</v>
      </c>
      <c r="I1238" s="282"/>
      <c r="J1238" s="283">
        <f t="shared" si="410"/>
        <v>0</v>
      </c>
      <c r="K1238" s="279" t="s">
        <v>21</v>
      </c>
      <c r="L1238" s="284"/>
      <c r="M1238" s="285" t="s">
        <v>21</v>
      </c>
      <c r="N1238" s="286" t="s">
        <v>45</v>
      </c>
      <c r="O1238" s="43"/>
      <c r="P1238" s="212">
        <f t="shared" si="411"/>
        <v>0</v>
      </c>
      <c r="Q1238" s="212">
        <v>0</v>
      </c>
      <c r="R1238" s="212">
        <f t="shared" si="412"/>
        <v>0</v>
      </c>
      <c r="S1238" s="212">
        <v>0</v>
      </c>
      <c r="T1238" s="213">
        <f t="shared" si="413"/>
        <v>0</v>
      </c>
      <c r="AR1238" s="25" t="s">
        <v>619</v>
      </c>
      <c r="AT1238" s="25" t="s">
        <v>1079</v>
      </c>
      <c r="AU1238" s="25" t="s">
        <v>82</v>
      </c>
      <c r="AY1238" s="25" t="s">
        <v>308</v>
      </c>
      <c r="BE1238" s="214">
        <f t="shared" si="414"/>
        <v>0</v>
      </c>
      <c r="BF1238" s="214">
        <f t="shared" si="415"/>
        <v>0</v>
      </c>
      <c r="BG1238" s="214">
        <f t="shared" si="416"/>
        <v>0</v>
      </c>
      <c r="BH1238" s="214">
        <f t="shared" si="417"/>
        <v>0</v>
      </c>
      <c r="BI1238" s="214">
        <f t="shared" si="418"/>
        <v>0</v>
      </c>
      <c r="BJ1238" s="25" t="s">
        <v>82</v>
      </c>
      <c r="BK1238" s="214">
        <f t="shared" si="419"/>
        <v>0</v>
      </c>
      <c r="BL1238" s="25" t="s">
        <v>375</v>
      </c>
      <c r="BM1238" s="25" t="s">
        <v>11536</v>
      </c>
    </row>
    <row r="1239" spans="2:65" s="1" customFormat="1" ht="22.5" customHeight="1">
      <c r="B1239" s="42"/>
      <c r="C1239" s="277" t="s">
        <v>11537</v>
      </c>
      <c r="D1239" s="277" t="s">
        <v>1079</v>
      </c>
      <c r="E1239" s="278" t="s">
        <v>11538</v>
      </c>
      <c r="F1239" s="279" t="s">
        <v>10873</v>
      </c>
      <c r="G1239" s="280" t="s">
        <v>5275</v>
      </c>
      <c r="H1239" s="281">
        <v>1</v>
      </c>
      <c r="I1239" s="282"/>
      <c r="J1239" s="283">
        <f t="shared" si="410"/>
        <v>0</v>
      </c>
      <c r="K1239" s="279" t="s">
        <v>21</v>
      </c>
      <c r="L1239" s="284"/>
      <c r="M1239" s="285" t="s">
        <v>21</v>
      </c>
      <c r="N1239" s="286" t="s">
        <v>45</v>
      </c>
      <c r="O1239" s="43"/>
      <c r="P1239" s="212">
        <f t="shared" si="411"/>
        <v>0</v>
      </c>
      <c r="Q1239" s="212">
        <v>0</v>
      </c>
      <c r="R1239" s="212">
        <f t="shared" si="412"/>
        <v>0</v>
      </c>
      <c r="S1239" s="212">
        <v>0</v>
      </c>
      <c r="T1239" s="213">
        <f t="shared" si="413"/>
        <v>0</v>
      </c>
      <c r="AR1239" s="25" t="s">
        <v>619</v>
      </c>
      <c r="AT1239" s="25" t="s">
        <v>1079</v>
      </c>
      <c r="AU1239" s="25" t="s">
        <v>82</v>
      </c>
      <c r="AY1239" s="25" t="s">
        <v>308</v>
      </c>
      <c r="BE1239" s="214">
        <f t="shared" si="414"/>
        <v>0</v>
      </c>
      <c r="BF1239" s="214">
        <f t="shared" si="415"/>
        <v>0</v>
      </c>
      <c r="BG1239" s="214">
        <f t="shared" si="416"/>
        <v>0</v>
      </c>
      <c r="BH1239" s="214">
        <f t="shared" si="417"/>
        <v>0</v>
      </c>
      <c r="BI1239" s="214">
        <f t="shared" si="418"/>
        <v>0</v>
      </c>
      <c r="BJ1239" s="25" t="s">
        <v>82</v>
      </c>
      <c r="BK1239" s="214">
        <f t="shared" si="419"/>
        <v>0</v>
      </c>
      <c r="BL1239" s="25" t="s">
        <v>375</v>
      </c>
      <c r="BM1239" s="25" t="s">
        <v>11539</v>
      </c>
    </row>
    <row r="1240" spans="2:65" s="1" customFormat="1" ht="22.5" customHeight="1">
      <c r="B1240" s="42"/>
      <c r="C1240" s="203" t="s">
        <v>10345</v>
      </c>
      <c r="D1240" s="203" t="s">
        <v>311</v>
      </c>
      <c r="E1240" s="204" t="s">
        <v>10875</v>
      </c>
      <c r="F1240" s="205" t="s">
        <v>10876</v>
      </c>
      <c r="G1240" s="206" t="s">
        <v>8882</v>
      </c>
      <c r="H1240" s="207">
        <v>120</v>
      </c>
      <c r="I1240" s="208"/>
      <c r="J1240" s="209">
        <f t="shared" si="410"/>
        <v>0</v>
      </c>
      <c r="K1240" s="205" t="s">
        <v>21</v>
      </c>
      <c r="L1240" s="62"/>
      <c r="M1240" s="210" t="s">
        <v>21</v>
      </c>
      <c r="N1240" s="211" t="s">
        <v>45</v>
      </c>
      <c r="O1240" s="43"/>
      <c r="P1240" s="212">
        <f t="shared" si="411"/>
        <v>0</v>
      </c>
      <c r="Q1240" s="212">
        <v>0</v>
      </c>
      <c r="R1240" s="212">
        <f t="shared" si="412"/>
        <v>0</v>
      </c>
      <c r="S1240" s="212">
        <v>0</v>
      </c>
      <c r="T1240" s="213">
        <f t="shared" si="413"/>
        <v>0</v>
      </c>
      <c r="AR1240" s="25" t="s">
        <v>375</v>
      </c>
      <c r="AT1240" s="25" t="s">
        <v>311</v>
      </c>
      <c r="AU1240" s="25" t="s">
        <v>82</v>
      </c>
      <c r="AY1240" s="25" t="s">
        <v>308</v>
      </c>
      <c r="BE1240" s="214">
        <f t="shared" si="414"/>
        <v>0</v>
      </c>
      <c r="BF1240" s="214">
        <f t="shared" si="415"/>
        <v>0</v>
      </c>
      <c r="BG1240" s="214">
        <f t="shared" si="416"/>
        <v>0</v>
      </c>
      <c r="BH1240" s="214">
        <f t="shared" si="417"/>
        <v>0</v>
      </c>
      <c r="BI1240" s="214">
        <f t="shared" si="418"/>
        <v>0</v>
      </c>
      <c r="BJ1240" s="25" t="s">
        <v>82</v>
      </c>
      <c r="BK1240" s="214">
        <f t="shared" si="419"/>
        <v>0</v>
      </c>
      <c r="BL1240" s="25" t="s">
        <v>375</v>
      </c>
      <c r="BM1240" s="25" t="s">
        <v>11540</v>
      </c>
    </row>
    <row r="1241" spans="2:65" s="1" customFormat="1" ht="22.5" customHeight="1">
      <c r="B1241" s="42"/>
      <c r="C1241" s="203" t="s">
        <v>11541</v>
      </c>
      <c r="D1241" s="203" t="s">
        <v>311</v>
      </c>
      <c r="E1241" s="204" t="s">
        <v>10879</v>
      </c>
      <c r="F1241" s="205" t="s">
        <v>10880</v>
      </c>
      <c r="G1241" s="206" t="s">
        <v>8882</v>
      </c>
      <c r="H1241" s="207">
        <v>24</v>
      </c>
      <c r="I1241" s="208"/>
      <c r="J1241" s="209">
        <f t="shared" si="410"/>
        <v>0</v>
      </c>
      <c r="K1241" s="205" t="s">
        <v>21</v>
      </c>
      <c r="L1241" s="62"/>
      <c r="M1241" s="210" t="s">
        <v>21</v>
      </c>
      <c r="N1241" s="211" t="s">
        <v>45</v>
      </c>
      <c r="O1241" s="43"/>
      <c r="P1241" s="212">
        <f t="shared" si="411"/>
        <v>0</v>
      </c>
      <c r="Q1241" s="212">
        <v>0</v>
      </c>
      <c r="R1241" s="212">
        <f t="shared" si="412"/>
        <v>0</v>
      </c>
      <c r="S1241" s="212">
        <v>0</v>
      </c>
      <c r="T1241" s="213">
        <f t="shared" si="413"/>
        <v>0</v>
      </c>
      <c r="AR1241" s="25" t="s">
        <v>375</v>
      </c>
      <c r="AT1241" s="25" t="s">
        <v>311</v>
      </c>
      <c r="AU1241" s="25" t="s">
        <v>82</v>
      </c>
      <c r="AY1241" s="25" t="s">
        <v>308</v>
      </c>
      <c r="BE1241" s="214">
        <f t="shared" si="414"/>
        <v>0</v>
      </c>
      <c r="BF1241" s="214">
        <f t="shared" si="415"/>
        <v>0</v>
      </c>
      <c r="BG1241" s="214">
        <f t="shared" si="416"/>
        <v>0</v>
      </c>
      <c r="BH1241" s="214">
        <f t="shared" si="417"/>
        <v>0</v>
      </c>
      <c r="BI1241" s="214">
        <f t="shared" si="418"/>
        <v>0</v>
      </c>
      <c r="BJ1241" s="25" t="s">
        <v>82</v>
      </c>
      <c r="BK1241" s="214">
        <f t="shared" si="419"/>
        <v>0</v>
      </c>
      <c r="BL1241" s="25" t="s">
        <v>375</v>
      </c>
      <c r="BM1241" s="25" t="s">
        <v>11542</v>
      </c>
    </row>
    <row r="1242" spans="2:65" s="1" customFormat="1" ht="22.5" customHeight="1">
      <c r="B1242" s="42"/>
      <c r="C1242" s="203" t="s">
        <v>10347</v>
      </c>
      <c r="D1242" s="203" t="s">
        <v>311</v>
      </c>
      <c r="E1242" s="204" t="s">
        <v>10882</v>
      </c>
      <c r="F1242" s="205" t="s">
        <v>10883</v>
      </c>
      <c r="G1242" s="206" t="s">
        <v>8882</v>
      </c>
      <c r="H1242" s="207">
        <v>12</v>
      </c>
      <c r="I1242" s="208"/>
      <c r="J1242" s="209">
        <f t="shared" si="410"/>
        <v>0</v>
      </c>
      <c r="K1242" s="205" t="s">
        <v>21</v>
      </c>
      <c r="L1242" s="62"/>
      <c r="M1242" s="210" t="s">
        <v>21</v>
      </c>
      <c r="N1242" s="211" t="s">
        <v>45</v>
      </c>
      <c r="O1242" s="43"/>
      <c r="P1242" s="212">
        <f t="shared" si="411"/>
        <v>0</v>
      </c>
      <c r="Q1242" s="212">
        <v>0</v>
      </c>
      <c r="R1242" s="212">
        <f t="shared" si="412"/>
        <v>0</v>
      </c>
      <c r="S1242" s="212">
        <v>0</v>
      </c>
      <c r="T1242" s="213">
        <f t="shared" si="413"/>
        <v>0</v>
      </c>
      <c r="AR1242" s="25" t="s">
        <v>375</v>
      </c>
      <c r="AT1242" s="25" t="s">
        <v>311</v>
      </c>
      <c r="AU1242" s="25" t="s">
        <v>82</v>
      </c>
      <c r="AY1242" s="25" t="s">
        <v>308</v>
      </c>
      <c r="BE1242" s="214">
        <f t="shared" si="414"/>
        <v>0</v>
      </c>
      <c r="BF1242" s="214">
        <f t="shared" si="415"/>
        <v>0</v>
      </c>
      <c r="BG1242" s="214">
        <f t="shared" si="416"/>
        <v>0</v>
      </c>
      <c r="BH1242" s="214">
        <f t="shared" si="417"/>
        <v>0</v>
      </c>
      <c r="BI1242" s="214">
        <f t="shared" si="418"/>
        <v>0</v>
      </c>
      <c r="BJ1242" s="25" t="s">
        <v>82</v>
      </c>
      <c r="BK1242" s="214">
        <f t="shared" si="419"/>
        <v>0</v>
      </c>
      <c r="BL1242" s="25" t="s">
        <v>375</v>
      </c>
      <c r="BM1242" s="25" t="s">
        <v>11543</v>
      </c>
    </row>
    <row r="1243" spans="2:65" s="1" customFormat="1" ht="22.5" customHeight="1">
      <c r="B1243" s="42"/>
      <c r="C1243" s="203" t="s">
        <v>11544</v>
      </c>
      <c r="D1243" s="203" t="s">
        <v>311</v>
      </c>
      <c r="E1243" s="204" t="s">
        <v>10886</v>
      </c>
      <c r="F1243" s="205" t="s">
        <v>10887</v>
      </c>
      <c r="G1243" s="206" t="s">
        <v>8882</v>
      </c>
      <c r="H1243" s="207">
        <v>60</v>
      </c>
      <c r="I1243" s="208"/>
      <c r="J1243" s="209">
        <f t="shared" si="410"/>
        <v>0</v>
      </c>
      <c r="K1243" s="205" t="s">
        <v>21</v>
      </c>
      <c r="L1243" s="62"/>
      <c r="M1243" s="210" t="s">
        <v>21</v>
      </c>
      <c r="N1243" s="211" t="s">
        <v>45</v>
      </c>
      <c r="O1243" s="43"/>
      <c r="P1243" s="212">
        <f t="shared" si="411"/>
        <v>0</v>
      </c>
      <c r="Q1243" s="212">
        <v>0</v>
      </c>
      <c r="R1243" s="212">
        <f t="shared" si="412"/>
        <v>0</v>
      </c>
      <c r="S1243" s="212">
        <v>0</v>
      </c>
      <c r="T1243" s="213">
        <f t="shared" si="413"/>
        <v>0</v>
      </c>
      <c r="AR1243" s="25" t="s">
        <v>375</v>
      </c>
      <c r="AT1243" s="25" t="s">
        <v>311</v>
      </c>
      <c r="AU1243" s="25" t="s">
        <v>82</v>
      </c>
      <c r="AY1243" s="25" t="s">
        <v>308</v>
      </c>
      <c r="BE1243" s="214">
        <f t="shared" si="414"/>
        <v>0</v>
      </c>
      <c r="BF1243" s="214">
        <f t="shared" si="415"/>
        <v>0</v>
      </c>
      <c r="BG1243" s="214">
        <f t="shared" si="416"/>
        <v>0</v>
      </c>
      <c r="BH1243" s="214">
        <f t="shared" si="417"/>
        <v>0</v>
      </c>
      <c r="BI1243" s="214">
        <f t="shared" si="418"/>
        <v>0</v>
      </c>
      <c r="BJ1243" s="25" t="s">
        <v>82</v>
      </c>
      <c r="BK1243" s="214">
        <f t="shared" si="419"/>
        <v>0</v>
      </c>
      <c r="BL1243" s="25" t="s">
        <v>375</v>
      </c>
      <c r="BM1243" s="25" t="s">
        <v>11545</v>
      </c>
    </row>
    <row r="1244" spans="2:65" s="1" customFormat="1" ht="22.5" customHeight="1">
      <c r="B1244" s="42"/>
      <c r="C1244" s="203" t="s">
        <v>10349</v>
      </c>
      <c r="D1244" s="203" t="s">
        <v>311</v>
      </c>
      <c r="E1244" s="204" t="s">
        <v>10889</v>
      </c>
      <c r="F1244" s="205" t="s">
        <v>10890</v>
      </c>
      <c r="G1244" s="206" t="s">
        <v>8882</v>
      </c>
      <c r="H1244" s="207">
        <v>6</v>
      </c>
      <c r="I1244" s="208"/>
      <c r="J1244" s="209">
        <f t="shared" si="410"/>
        <v>0</v>
      </c>
      <c r="K1244" s="205" t="s">
        <v>21</v>
      </c>
      <c r="L1244" s="62"/>
      <c r="M1244" s="210" t="s">
        <v>21</v>
      </c>
      <c r="N1244" s="211" t="s">
        <v>45</v>
      </c>
      <c r="O1244" s="43"/>
      <c r="P1244" s="212">
        <f t="shared" si="411"/>
        <v>0</v>
      </c>
      <c r="Q1244" s="212">
        <v>0</v>
      </c>
      <c r="R1244" s="212">
        <f t="shared" si="412"/>
        <v>0</v>
      </c>
      <c r="S1244" s="212">
        <v>0</v>
      </c>
      <c r="T1244" s="213">
        <f t="shared" si="413"/>
        <v>0</v>
      </c>
      <c r="AR1244" s="25" t="s">
        <v>375</v>
      </c>
      <c r="AT1244" s="25" t="s">
        <v>311</v>
      </c>
      <c r="AU1244" s="25" t="s">
        <v>82</v>
      </c>
      <c r="AY1244" s="25" t="s">
        <v>308</v>
      </c>
      <c r="BE1244" s="214">
        <f t="shared" si="414"/>
        <v>0</v>
      </c>
      <c r="BF1244" s="214">
        <f t="shared" si="415"/>
        <v>0</v>
      </c>
      <c r="BG1244" s="214">
        <f t="shared" si="416"/>
        <v>0</v>
      </c>
      <c r="BH1244" s="214">
        <f t="shared" si="417"/>
        <v>0</v>
      </c>
      <c r="BI1244" s="214">
        <f t="shared" si="418"/>
        <v>0</v>
      </c>
      <c r="BJ1244" s="25" t="s">
        <v>82</v>
      </c>
      <c r="BK1244" s="214">
        <f t="shared" si="419"/>
        <v>0</v>
      </c>
      <c r="BL1244" s="25" t="s">
        <v>375</v>
      </c>
      <c r="BM1244" s="25" t="s">
        <v>11546</v>
      </c>
    </row>
    <row r="1245" spans="2:65" s="11" customFormat="1" ht="37.35" customHeight="1">
      <c r="B1245" s="186"/>
      <c r="C1245" s="187"/>
      <c r="D1245" s="200" t="s">
        <v>73</v>
      </c>
      <c r="E1245" s="296" t="s">
        <v>11547</v>
      </c>
      <c r="F1245" s="296" t="s">
        <v>11548</v>
      </c>
      <c r="G1245" s="187"/>
      <c r="H1245" s="187"/>
      <c r="I1245" s="190"/>
      <c r="J1245" s="297">
        <f>BK1245</f>
        <v>0</v>
      </c>
      <c r="K1245" s="187"/>
      <c r="L1245" s="192"/>
      <c r="M1245" s="193"/>
      <c r="N1245" s="194"/>
      <c r="O1245" s="194"/>
      <c r="P1245" s="195">
        <f>SUM(P1246:P1286)</f>
        <v>0</v>
      </c>
      <c r="Q1245" s="194"/>
      <c r="R1245" s="195">
        <f>SUM(R1246:R1286)</f>
        <v>0</v>
      </c>
      <c r="S1245" s="194"/>
      <c r="T1245" s="196">
        <f>SUM(T1246:T1286)</f>
        <v>0</v>
      </c>
      <c r="AR1245" s="197" t="s">
        <v>84</v>
      </c>
      <c r="AT1245" s="198" t="s">
        <v>73</v>
      </c>
      <c r="AU1245" s="198" t="s">
        <v>74</v>
      </c>
      <c r="AY1245" s="197" t="s">
        <v>308</v>
      </c>
      <c r="BK1245" s="199">
        <f>SUM(BK1246:BK1286)</f>
        <v>0</v>
      </c>
    </row>
    <row r="1246" spans="2:65" s="1" customFormat="1" ht="22.5" customHeight="1">
      <c r="B1246" s="42"/>
      <c r="C1246" s="277" t="s">
        <v>11549</v>
      </c>
      <c r="D1246" s="277" t="s">
        <v>1079</v>
      </c>
      <c r="E1246" s="278" t="s">
        <v>11412</v>
      </c>
      <c r="F1246" s="279" t="s">
        <v>11413</v>
      </c>
      <c r="G1246" s="280" t="s">
        <v>5275</v>
      </c>
      <c r="H1246" s="281">
        <v>2</v>
      </c>
      <c r="I1246" s="282"/>
      <c r="J1246" s="283">
        <f>ROUND(I1246*H1246,2)</f>
        <v>0</v>
      </c>
      <c r="K1246" s="279" t="s">
        <v>21</v>
      </c>
      <c r="L1246" s="284"/>
      <c r="M1246" s="285" t="s">
        <v>21</v>
      </c>
      <c r="N1246" s="286" t="s">
        <v>45</v>
      </c>
      <c r="O1246" s="43"/>
      <c r="P1246" s="212">
        <f>O1246*H1246</f>
        <v>0</v>
      </c>
      <c r="Q1246" s="212">
        <v>0</v>
      </c>
      <c r="R1246" s="212">
        <f>Q1246*H1246</f>
        <v>0</v>
      </c>
      <c r="S1246" s="212">
        <v>0</v>
      </c>
      <c r="T1246" s="213">
        <f>S1246*H1246</f>
        <v>0</v>
      </c>
      <c r="AR1246" s="25" t="s">
        <v>619</v>
      </c>
      <c r="AT1246" s="25" t="s">
        <v>1079</v>
      </c>
      <c r="AU1246" s="25" t="s">
        <v>82</v>
      </c>
      <c r="AY1246" s="25" t="s">
        <v>308</v>
      </c>
      <c r="BE1246" s="214">
        <f>IF(N1246="základní",J1246,0)</f>
        <v>0</v>
      </c>
      <c r="BF1246" s="214">
        <f>IF(N1246="snížená",J1246,0)</f>
        <v>0</v>
      </c>
      <c r="BG1246" s="214">
        <f>IF(N1246="zákl. přenesená",J1246,0)</f>
        <v>0</v>
      </c>
      <c r="BH1246" s="214">
        <f>IF(N1246="sníž. přenesená",J1246,0)</f>
        <v>0</v>
      </c>
      <c r="BI1246" s="214">
        <f>IF(N1246="nulová",J1246,0)</f>
        <v>0</v>
      </c>
      <c r="BJ1246" s="25" t="s">
        <v>82</v>
      </c>
      <c r="BK1246" s="214">
        <f>ROUND(I1246*H1246,2)</f>
        <v>0</v>
      </c>
      <c r="BL1246" s="25" t="s">
        <v>375</v>
      </c>
      <c r="BM1246" s="25" t="s">
        <v>11550</v>
      </c>
    </row>
    <row r="1247" spans="2:65" s="1" customFormat="1" ht="22.5" customHeight="1">
      <c r="B1247" s="42"/>
      <c r="C1247" s="277" t="s">
        <v>10351</v>
      </c>
      <c r="D1247" s="277" t="s">
        <v>1079</v>
      </c>
      <c r="E1247" s="278" t="s">
        <v>10623</v>
      </c>
      <c r="F1247" s="279" t="s">
        <v>10624</v>
      </c>
      <c r="G1247" s="280" t="s">
        <v>5275</v>
      </c>
      <c r="H1247" s="281">
        <v>6</v>
      </c>
      <c r="I1247" s="282"/>
      <c r="J1247" s="283">
        <f>ROUND(I1247*H1247,2)</f>
        <v>0</v>
      </c>
      <c r="K1247" s="279" t="s">
        <v>21</v>
      </c>
      <c r="L1247" s="284"/>
      <c r="M1247" s="285" t="s">
        <v>21</v>
      </c>
      <c r="N1247" s="286" t="s">
        <v>45</v>
      </c>
      <c r="O1247" s="43"/>
      <c r="P1247" s="212">
        <f>O1247*H1247</f>
        <v>0</v>
      </c>
      <c r="Q1247" s="212">
        <v>0</v>
      </c>
      <c r="R1247" s="212">
        <f>Q1247*H1247</f>
        <v>0</v>
      </c>
      <c r="S1247" s="212">
        <v>0</v>
      </c>
      <c r="T1247" s="213">
        <f>S1247*H1247</f>
        <v>0</v>
      </c>
      <c r="AR1247" s="25" t="s">
        <v>619</v>
      </c>
      <c r="AT1247" s="25" t="s">
        <v>1079</v>
      </c>
      <c r="AU1247" s="25" t="s">
        <v>82</v>
      </c>
      <c r="AY1247" s="25" t="s">
        <v>308</v>
      </c>
      <c r="BE1247" s="214">
        <f>IF(N1247="základní",J1247,0)</f>
        <v>0</v>
      </c>
      <c r="BF1247" s="214">
        <f>IF(N1247="snížená",J1247,0)</f>
        <v>0</v>
      </c>
      <c r="BG1247" s="214">
        <f>IF(N1247="zákl. přenesená",J1247,0)</f>
        <v>0</v>
      </c>
      <c r="BH1247" s="214">
        <f>IF(N1247="sníž. přenesená",J1247,0)</f>
        <v>0</v>
      </c>
      <c r="BI1247" s="214">
        <f>IF(N1247="nulová",J1247,0)</f>
        <v>0</v>
      </c>
      <c r="BJ1247" s="25" t="s">
        <v>82</v>
      </c>
      <c r="BK1247" s="214">
        <f>ROUND(I1247*H1247,2)</f>
        <v>0</v>
      </c>
      <c r="BL1247" s="25" t="s">
        <v>375</v>
      </c>
      <c r="BM1247" s="25" t="s">
        <v>11551</v>
      </c>
    </row>
    <row r="1248" spans="2:65" s="1" customFormat="1" ht="22.5" customHeight="1">
      <c r="B1248" s="42"/>
      <c r="C1248" s="277" t="s">
        <v>11552</v>
      </c>
      <c r="D1248" s="277" t="s">
        <v>1079</v>
      </c>
      <c r="E1248" s="278" t="s">
        <v>10627</v>
      </c>
      <c r="F1248" s="279" t="s">
        <v>10628</v>
      </c>
      <c r="G1248" s="280" t="s">
        <v>5275</v>
      </c>
      <c r="H1248" s="281">
        <v>51</v>
      </c>
      <c r="I1248" s="282"/>
      <c r="J1248" s="283">
        <f>ROUND(I1248*H1248,2)</f>
        <v>0</v>
      </c>
      <c r="K1248" s="279" t="s">
        <v>21</v>
      </c>
      <c r="L1248" s="284"/>
      <c r="M1248" s="285" t="s">
        <v>21</v>
      </c>
      <c r="N1248" s="286" t="s">
        <v>45</v>
      </c>
      <c r="O1248" s="43"/>
      <c r="P1248" s="212">
        <f>O1248*H1248</f>
        <v>0</v>
      </c>
      <c r="Q1248" s="212">
        <v>0</v>
      </c>
      <c r="R1248" s="212">
        <f>Q1248*H1248</f>
        <v>0</v>
      </c>
      <c r="S1248" s="212">
        <v>0</v>
      </c>
      <c r="T1248" s="213">
        <f>S1248*H1248</f>
        <v>0</v>
      </c>
      <c r="AR1248" s="25" t="s">
        <v>619</v>
      </c>
      <c r="AT1248" s="25" t="s">
        <v>1079</v>
      </c>
      <c r="AU1248" s="25" t="s">
        <v>82</v>
      </c>
      <c r="AY1248" s="25" t="s">
        <v>308</v>
      </c>
      <c r="BE1248" s="214">
        <f>IF(N1248="základní",J1248,0)</f>
        <v>0</v>
      </c>
      <c r="BF1248" s="214">
        <f>IF(N1248="snížená",J1248,0)</f>
        <v>0</v>
      </c>
      <c r="BG1248" s="214">
        <f>IF(N1248="zákl. přenesená",J1248,0)</f>
        <v>0</v>
      </c>
      <c r="BH1248" s="214">
        <f>IF(N1248="sníž. přenesená",J1248,0)</f>
        <v>0</v>
      </c>
      <c r="BI1248" s="214">
        <f>IF(N1248="nulová",J1248,0)</f>
        <v>0</v>
      </c>
      <c r="BJ1248" s="25" t="s">
        <v>82</v>
      </c>
      <c r="BK1248" s="214">
        <f>ROUND(I1248*H1248,2)</f>
        <v>0</v>
      </c>
      <c r="BL1248" s="25" t="s">
        <v>375</v>
      </c>
      <c r="BM1248" s="25" t="s">
        <v>11553</v>
      </c>
    </row>
    <row r="1249" spans="2:65" s="1" customFormat="1" ht="22.5" customHeight="1">
      <c r="B1249" s="42"/>
      <c r="C1249" s="277" t="s">
        <v>10352</v>
      </c>
      <c r="D1249" s="277" t="s">
        <v>1079</v>
      </c>
      <c r="E1249" s="278" t="s">
        <v>10898</v>
      </c>
      <c r="F1249" s="279" t="s">
        <v>10899</v>
      </c>
      <c r="G1249" s="280" t="s">
        <v>5275</v>
      </c>
      <c r="H1249" s="281">
        <v>8</v>
      </c>
      <c r="I1249" s="282"/>
      <c r="J1249" s="283">
        <f>ROUND(I1249*H1249,2)</f>
        <v>0</v>
      </c>
      <c r="K1249" s="279" t="s">
        <v>21</v>
      </c>
      <c r="L1249" s="284"/>
      <c r="M1249" s="285" t="s">
        <v>21</v>
      </c>
      <c r="N1249" s="286" t="s">
        <v>45</v>
      </c>
      <c r="O1249" s="43"/>
      <c r="P1249" s="212">
        <f>O1249*H1249</f>
        <v>0</v>
      </c>
      <c r="Q1249" s="212">
        <v>0</v>
      </c>
      <c r="R1249" s="212">
        <f>Q1249*H1249</f>
        <v>0</v>
      </c>
      <c r="S1249" s="212">
        <v>0</v>
      </c>
      <c r="T1249" s="213">
        <f>S1249*H1249</f>
        <v>0</v>
      </c>
      <c r="AR1249" s="25" t="s">
        <v>619</v>
      </c>
      <c r="AT1249" s="25" t="s">
        <v>1079</v>
      </c>
      <c r="AU1249" s="25" t="s">
        <v>82</v>
      </c>
      <c r="AY1249" s="25" t="s">
        <v>308</v>
      </c>
      <c r="BE1249" s="214">
        <f>IF(N1249="základní",J1249,0)</f>
        <v>0</v>
      </c>
      <c r="BF1249" s="214">
        <f>IF(N1249="snížená",J1249,0)</f>
        <v>0</v>
      </c>
      <c r="BG1249" s="214">
        <f>IF(N1249="zákl. přenesená",J1249,0)</f>
        <v>0</v>
      </c>
      <c r="BH1249" s="214">
        <f>IF(N1249="sníž. přenesená",J1249,0)</f>
        <v>0</v>
      </c>
      <c r="BI1249" s="214">
        <f>IF(N1249="nulová",J1249,0)</f>
        <v>0</v>
      </c>
      <c r="BJ1249" s="25" t="s">
        <v>82</v>
      </c>
      <c r="BK1249" s="214">
        <f>ROUND(I1249*H1249,2)</f>
        <v>0</v>
      </c>
      <c r="BL1249" s="25" t="s">
        <v>375</v>
      </c>
      <c r="BM1249" s="25" t="s">
        <v>11554</v>
      </c>
    </row>
    <row r="1250" spans="2:65" s="1" customFormat="1" ht="44.25" customHeight="1">
      <c r="B1250" s="42"/>
      <c r="C1250" s="277" t="s">
        <v>11555</v>
      </c>
      <c r="D1250" s="277" t="s">
        <v>1079</v>
      </c>
      <c r="E1250" s="278" t="s">
        <v>11556</v>
      </c>
      <c r="F1250" s="279" t="s">
        <v>11557</v>
      </c>
      <c r="G1250" s="280" t="s">
        <v>5275</v>
      </c>
      <c r="H1250" s="281">
        <v>1</v>
      </c>
      <c r="I1250" s="282"/>
      <c r="J1250" s="283">
        <f>ROUND(I1250*H1250,2)</f>
        <v>0</v>
      </c>
      <c r="K1250" s="279" t="s">
        <v>21</v>
      </c>
      <c r="L1250" s="284"/>
      <c r="M1250" s="285" t="s">
        <v>21</v>
      </c>
      <c r="N1250" s="286" t="s">
        <v>45</v>
      </c>
      <c r="O1250" s="43"/>
      <c r="P1250" s="212">
        <f>O1250*H1250</f>
        <v>0</v>
      </c>
      <c r="Q1250" s="212">
        <v>0</v>
      </c>
      <c r="R1250" s="212">
        <f>Q1250*H1250</f>
        <v>0</v>
      </c>
      <c r="S1250" s="212">
        <v>0</v>
      </c>
      <c r="T1250" s="213">
        <f>S1250*H1250</f>
        <v>0</v>
      </c>
      <c r="AR1250" s="25" t="s">
        <v>619</v>
      </c>
      <c r="AT1250" s="25" t="s">
        <v>1079</v>
      </c>
      <c r="AU1250" s="25" t="s">
        <v>82</v>
      </c>
      <c r="AY1250" s="25" t="s">
        <v>308</v>
      </c>
      <c r="BE1250" s="214">
        <f>IF(N1250="základní",J1250,0)</f>
        <v>0</v>
      </c>
      <c r="BF1250" s="214">
        <f>IF(N1250="snížená",J1250,0)</f>
        <v>0</v>
      </c>
      <c r="BG1250" s="214">
        <f>IF(N1250="zákl. přenesená",J1250,0)</f>
        <v>0</v>
      </c>
      <c r="BH1250" s="214">
        <f>IF(N1250="sníž. přenesená",J1250,0)</f>
        <v>0</v>
      </c>
      <c r="BI1250" s="214">
        <f>IF(N1250="nulová",J1250,0)</f>
        <v>0</v>
      </c>
      <c r="BJ1250" s="25" t="s">
        <v>82</v>
      </c>
      <c r="BK1250" s="214">
        <f>ROUND(I1250*H1250,2)</f>
        <v>0</v>
      </c>
      <c r="BL1250" s="25" t="s">
        <v>375</v>
      </c>
      <c r="BM1250" s="25" t="s">
        <v>11558</v>
      </c>
    </row>
    <row r="1251" spans="2:65" s="1" customFormat="1" ht="27">
      <c r="B1251" s="42"/>
      <c r="C1251" s="64"/>
      <c r="D1251" s="246" t="s">
        <v>1656</v>
      </c>
      <c r="E1251" s="64"/>
      <c r="F1251" s="290" t="s">
        <v>11559</v>
      </c>
      <c r="G1251" s="64"/>
      <c r="H1251" s="64"/>
      <c r="I1251" s="173"/>
      <c r="J1251" s="64"/>
      <c r="K1251" s="64"/>
      <c r="L1251" s="62"/>
      <c r="M1251" s="291"/>
      <c r="N1251" s="43"/>
      <c r="O1251" s="43"/>
      <c r="P1251" s="43"/>
      <c r="Q1251" s="43"/>
      <c r="R1251" s="43"/>
      <c r="S1251" s="43"/>
      <c r="T1251" s="79"/>
      <c r="AT1251" s="25" t="s">
        <v>1656</v>
      </c>
      <c r="AU1251" s="25" t="s">
        <v>82</v>
      </c>
    </row>
    <row r="1252" spans="2:65" s="1" customFormat="1" ht="44.25" customHeight="1">
      <c r="B1252" s="42"/>
      <c r="C1252" s="277" t="s">
        <v>10354</v>
      </c>
      <c r="D1252" s="277" t="s">
        <v>1079</v>
      </c>
      <c r="E1252" s="278" t="s">
        <v>10901</v>
      </c>
      <c r="F1252" s="279" t="s">
        <v>10902</v>
      </c>
      <c r="G1252" s="280" t="s">
        <v>5275</v>
      </c>
      <c r="H1252" s="281">
        <v>1</v>
      </c>
      <c r="I1252" s="282"/>
      <c r="J1252" s="283">
        <f t="shared" ref="J1252:J1286" si="420">ROUND(I1252*H1252,2)</f>
        <v>0</v>
      </c>
      <c r="K1252" s="279" t="s">
        <v>21</v>
      </c>
      <c r="L1252" s="284"/>
      <c r="M1252" s="285" t="s">
        <v>21</v>
      </c>
      <c r="N1252" s="286" t="s">
        <v>45</v>
      </c>
      <c r="O1252" s="43"/>
      <c r="P1252" s="212">
        <f t="shared" ref="P1252:P1286" si="421">O1252*H1252</f>
        <v>0</v>
      </c>
      <c r="Q1252" s="212">
        <v>0</v>
      </c>
      <c r="R1252" s="212">
        <f t="shared" ref="R1252:R1286" si="422">Q1252*H1252</f>
        <v>0</v>
      </c>
      <c r="S1252" s="212">
        <v>0</v>
      </c>
      <c r="T1252" s="213">
        <f t="shared" ref="T1252:T1286" si="423">S1252*H1252</f>
        <v>0</v>
      </c>
      <c r="AR1252" s="25" t="s">
        <v>619</v>
      </c>
      <c r="AT1252" s="25" t="s">
        <v>1079</v>
      </c>
      <c r="AU1252" s="25" t="s">
        <v>82</v>
      </c>
      <c r="AY1252" s="25" t="s">
        <v>308</v>
      </c>
      <c r="BE1252" s="214">
        <f t="shared" ref="BE1252:BE1286" si="424">IF(N1252="základní",J1252,0)</f>
        <v>0</v>
      </c>
      <c r="BF1252" s="214">
        <f t="shared" ref="BF1252:BF1286" si="425">IF(N1252="snížená",J1252,0)</f>
        <v>0</v>
      </c>
      <c r="BG1252" s="214">
        <f t="shared" ref="BG1252:BG1286" si="426">IF(N1252="zákl. přenesená",J1252,0)</f>
        <v>0</v>
      </c>
      <c r="BH1252" s="214">
        <f t="shared" ref="BH1252:BH1286" si="427">IF(N1252="sníž. přenesená",J1252,0)</f>
        <v>0</v>
      </c>
      <c r="BI1252" s="214">
        <f t="shared" ref="BI1252:BI1286" si="428">IF(N1252="nulová",J1252,0)</f>
        <v>0</v>
      </c>
      <c r="BJ1252" s="25" t="s">
        <v>82</v>
      </c>
      <c r="BK1252" s="214">
        <f t="shared" ref="BK1252:BK1286" si="429">ROUND(I1252*H1252,2)</f>
        <v>0</v>
      </c>
      <c r="BL1252" s="25" t="s">
        <v>375</v>
      </c>
      <c r="BM1252" s="25" t="s">
        <v>11560</v>
      </c>
    </row>
    <row r="1253" spans="2:65" s="1" customFormat="1" ht="22.5" customHeight="1">
      <c r="B1253" s="42"/>
      <c r="C1253" s="277" t="s">
        <v>11561</v>
      </c>
      <c r="D1253" s="277" t="s">
        <v>1079</v>
      </c>
      <c r="E1253" s="278" t="s">
        <v>10690</v>
      </c>
      <c r="F1253" s="279" t="s">
        <v>10691</v>
      </c>
      <c r="G1253" s="280" t="s">
        <v>5275</v>
      </c>
      <c r="H1253" s="281">
        <v>3</v>
      </c>
      <c r="I1253" s="282"/>
      <c r="J1253" s="283">
        <f t="shared" si="420"/>
        <v>0</v>
      </c>
      <c r="K1253" s="279" t="s">
        <v>21</v>
      </c>
      <c r="L1253" s="284"/>
      <c r="M1253" s="285" t="s">
        <v>21</v>
      </c>
      <c r="N1253" s="286" t="s">
        <v>45</v>
      </c>
      <c r="O1253" s="43"/>
      <c r="P1253" s="212">
        <f t="shared" si="421"/>
        <v>0</v>
      </c>
      <c r="Q1253" s="212">
        <v>0</v>
      </c>
      <c r="R1253" s="212">
        <f t="shared" si="422"/>
        <v>0</v>
      </c>
      <c r="S1253" s="212">
        <v>0</v>
      </c>
      <c r="T1253" s="213">
        <f t="shared" si="423"/>
        <v>0</v>
      </c>
      <c r="AR1253" s="25" t="s">
        <v>619</v>
      </c>
      <c r="AT1253" s="25" t="s">
        <v>1079</v>
      </c>
      <c r="AU1253" s="25" t="s">
        <v>82</v>
      </c>
      <c r="AY1253" s="25" t="s">
        <v>308</v>
      </c>
      <c r="BE1253" s="214">
        <f t="shared" si="424"/>
        <v>0</v>
      </c>
      <c r="BF1253" s="214">
        <f t="shared" si="425"/>
        <v>0</v>
      </c>
      <c r="BG1253" s="214">
        <f t="shared" si="426"/>
        <v>0</v>
      </c>
      <c r="BH1253" s="214">
        <f t="shared" si="427"/>
        <v>0</v>
      </c>
      <c r="BI1253" s="214">
        <f t="shared" si="428"/>
        <v>0</v>
      </c>
      <c r="BJ1253" s="25" t="s">
        <v>82</v>
      </c>
      <c r="BK1253" s="214">
        <f t="shared" si="429"/>
        <v>0</v>
      </c>
      <c r="BL1253" s="25" t="s">
        <v>375</v>
      </c>
      <c r="BM1253" s="25" t="s">
        <v>11562</v>
      </c>
    </row>
    <row r="1254" spans="2:65" s="1" customFormat="1" ht="31.5" customHeight="1">
      <c r="B1254" s="42"/>
      <c r="C1254" s="277" t="s">
        <v>10356</v>
      </c>
      <c r="D1254" s="277" t="s">
        <v>1079</v>
      </c>
      <c r="E1254" s="278" t="s">
        <v>10725</v>
      </c>
      <c r="F1254" s="279" t="s">
        <v>10726</v>
      </c>
      <c r="G1254" s="280" t="s">
        <v>5275</v>
      </c>
      <c r="H1254" s="281">
        <v>4</v>
      </c>
      <c r="I1254" s="282"/>
      <c r="J1254" s="283">
        <f t="shared" si="420"/>
        <v>0</v>
      </c>
      <c r="K1254" s="279" t="s">
        <v>21</v>
      </c>
      <c r="L1254" s="284"/>
      <c r="M1254" s="285" t="s">
        <v>21</v>
      </c>
      <c r="N1254" s="286" t="s">
        <v>45</v>
      </c>
      <c r="O1254" s="43"/>
      <c r="P1254" s="212">
        <f t="shared" si="421"/>
        <v>0</v>
      </c>
      <c r="Q1254" s="212">
        <v>0</v>
      </c>
      <c r="R1254" s="212">
        <f t="shared" si="422"/>
        <v>0</v>
      </c>
      <c r="S1254" s="212">
        <v>0</v>
      </c>
      <c r="T1254" s="213">
        <f t="shared" si="423"/>
        <v>0</v>
      </c>
      <c r="AR1254" s="25" t="s">
        <v>619</v>
      </c>
      <c r="AT1254" s="25" t="s">
        <v>1079</v>
      </c>
      <c r="AU1254" s="25" t="s">
        <v>82</v>
      </c>
      <c r="AY1254" s="25" t="s">
        <v>308</v>
      </c>
      <c r="BE1254" s="214">
        <f t="shared" si="424"/>
        <v>0</v>
      </c>
      <c r="BF1254" s="214">
        <f t="shared" si="425"/>
        <v>0</v>
      </c>
      <c r="BG1254" s="214">
        <f t="shared" si="426"/>
        <v>0</v>
      </c>
      <c r="BH1254" s="214">
        <f t="shared" si="427"/>
        <v>0</v>
      </c>
      <c r="BI1254" s="214">
        <f t="shared" si="428"/>
        <v>0</v>
      </c>
      <c r="BJ1254" s="25" t="s">
        <v>82</v>
      </c>
      <c r="BK1254" s="214">
        <f t="shared" si="429"/>
        <v>0</v>
      </c>
      <c r="BL1254" s="25" t="s">
        <v>375</v>
      </c>
      <c r="BM1254" s="25" t="s">
        <v>11563</v>
      </c>
    </row>
    <row r="1255" spans="2:65" s="1" customFormat="1" ht="31.5" customHeight="1">
      <c r="B1255" s="42"/>
      <c r="C1255" s="277" t="s">
        <v>11564</v>
      </c>
      <c r="D1255" s="277" t="s">
        <v>1079</v>
      </c>
      <c r="E1255" s="278" t="s">
        <v>10913</v>
      </c>
      <c r="F1255" s="279" t="s">
        <v>10914</v>
      </c>
      <c r="G1255" s="280" t="s">
        <v>5275</v>
      </c>
      <c r="H1255" s="281">
        <v>1</v>
      </c>
      <c r="I1255" s="282"/>
      <c r="J1255" s="283">
        <f t="shared" si="420"/>
        <v>0</v>
      </c>
      <c r="K1255" s="279" t="s">
        <v>21</v>
      </c>
      <c r="L1255" s="284"/>
      <c r="M1255" s="285" t="s">
        <v>21</v>
      </c>
      <c r="N1255" s="286" t="s">
        <v>45</v>
      </c>
      <c r="O1255" s="43"/>
      <c r="P1255" s="212">
        <f t="shared" si="421"/>
        <v>0</v>
      </c>
      <c r="Q1255" s="212">
        <v>0</v>
      </c>
      <c r="R1255" s="212">
        <f t="shared" si="422"/>
        <v>0</v>
      </c>
      <c r="S1255" s="212">
        <v>0</v>
      </c>
      <c r="T1255" s="213">
        <f t="shared" si="423"/>
        <v>0</v>
      </c>
      <c r="AR1255" s="25" t="s">
        <v>619</v>
      </c>
      <c r="AT1255" s="25" t="s">
        <v>1079</v>
      </c>
      <c r="AU1255" s="25" t="s">
        <v>82</v>
      </c>
      <c r="AY1255" s="25" t="s">
        <v>308</v>
      </c>
      <c r="BE1255" s="214">
        <f t="shared" si="424"/>
        <v>0</v>
      </c>
      <c r="BF1255" s="214">
        <f t="shared" si="425"/>
        <v>0</v>
      </c>
      <c r="BG1255" s="214">
        <f t="shared" si="426"/>
        <v>0</v>
      </c>
      <c r="BH1255" s="214">
        <f t="shared" si="427"/>
        <v>0</v>
      </c>
      <c r="BI1255" s="214">
        <f t="shared" si="428"/>
        <v>0</v>
      </c>
      <c r="BJ1255" s="25" t="s">
        <v>82</v>
      </c>
      <c r="BK1255" s="214">
        <f t="shared" si="429"/>
        <v>0</v>
      </c>
      <c r="BL1255" s="25" t="s">
        <v>375</v>
      </c>
      <c r="BM1255" s="25" t="s">
        <v>11565</v>
      </c>
    </row>
    <row r="1256" spans="2:65" s="1" customFormat="1" ht="44.25" customHeight="1">
      <c r="B1256" s="42"/>
      <c r="C1256" s="277" t="s">
        <v>10358</v>
      </c>
      <c r="D1256" s="277" t="s">
        <v>1079</v>
      </c>
      <c r="E1256" s="278" t="s">
        <v>10735</v>
      </c>
      <c r="F1256" s="279" t="s">
        <v>10736</v>
      </c>
      <c r="G1256" s="280" t="s">
        <v>5275</v>
      </c>
      <c r="H1256" s="281">
        <v>2</v>
      </c>
      <c r="I1256" s="282"/>
      <c r="J1256" s="283">
        <f t="shared" si="420"/>
        <v>0</v>
      </c>
      <c r="K1256" s="279" t="s">
        <v>21</v>
      </c>
      <c r="L1256" s="284"/>
      <c r="M1256" s="285" t="s">
        <v>21</v>
      </c>
      <c r="N1256" s="286" t="s">
        <v>45</v>
      </c>
      <c r="O1256" s="43"/>
      <c r="P1256" s="212">
        <f t="shared" si="421"/>
        <v>0</v>
      </c>
      <c r="Q1256" s="212">
        <v>0</v>
      </c>
      <c r="R1256" s="212">
        <f t="shared" si="422"/>
        <v>0</v>
      </c>
      <c r="S1256" s="212">
        <v>0</v>
      </c>
      <c r="T1256" s="213">
        <f t="shared" si="423"/>
        <v>0</v>
      </c>
      <c r="AR1256" s="25" t="s">
        <v>619</v>
      </c>
      <c r="AT1256" s="25" t="s">
        <v>1079</v>
      </c>
      <c r="AU1256" s="25" t="s">
        <v>82</v>
      </c>
      <c r="AY1256" s="25" t="s">
        <v>308</v>
      </c>
      <c r="BE1256" s="214">
        <f t="shared" si="424"/>
        <v>0</v>
      </c>
      <c r="BF1256" s="214">
        <f t="shared" si="425"/>
        <v>0</v>
      </c>
      <c r="BG1256" s="214">
        <f t="shared" si="426"/>
        <v>0</v>
      </c>
      <c r="BH1256" s="214">
        <f t="shared" si="427"/>
        <v>0</v>
      </c>
      <c r="BI1256" s="214">
        <f t="shared" si="428"/>
        <v>0</v>
      </c>
      <c r="BJ1256" s="25" t="s">
        <v>82</v>
      </c>
      <c r="BK1256" s="214">
        <f t="shared" si="429"/>
        <v>0</v>
      </c>
      <c r="BL1256" s="25" t="s">
        <v>375</v>
      </c>
      <c r="BM1256" s="25" t="s">
        <v>11566</v>
      </c>
    </row>
    <row r="1257" spans="2:65" s="1" customFormat="1" ht="31.5" customHeight="1">
      <c r="B1257" s="42"/>
      <c r="C1257" s="277" t="s">
        <v>11567</v>
      </c>
      <c r="D1257" s="277" t="s">
        <v>1079</v>
      </c>
      <c r="E1257" s="278" t="s">
        <v>10918</v>
      </c>
      <c r="F1257" s="279" t="s">
        <v>10919</v>
      </c>
      <c r="G1257" s="280" t="s">
        <v>5275</v>
      </c>
      <c r="H1257" s="281">
        <v>1</v>
      </c>
      <c r="I1257" s="282"/>
      <c r="J1257" s="283">
        <f t="shared" si="420"/>
        <v>0</v>
      </c>
      <c r="K1257" s="279" t="s">
        <v>21</v>
      </c>
      <c r="L1257" s="284"/>
      <c r="M1257" s="285" t="s">
        <v>21</v>
      </c>
      <c r="N1257" s="286" t="s">
        <v>45</v>
      </c>
      <c r="O1257" s="43"/>
      <c r="P1257" s="212">
        <f t="shared" si="421"/>
        <v>0</v>
      </c>
      <c r="Q1257" s="212">
        <v>0</v>
      </c>
      <c r="R1257" s="212">
        <f t="shared" si="422"/>
        <v>0</v>
      </c>
      <c r="S1257" s="212">
        <v>0</v>
      </c>
      <c r="T1257" s="213">
        <f t="shared" si="423"/>
        <v>0</v>
      </c>
      <c r="AR1257" s="25" t="s">
        <v>619</v>
      </c>
      <c r="AT1257" s="25" t="s">
        <v>1079</v>
      </c>
      <c r="AU1257" s="25" t="s">
        <v>82</v>
      </c>
      <c r="AY1257" s="25" t="s">
        <v>308</v>
      </c>
      <c r="BE1257" s="214">
        <f t="shared" si="424"/>
        <v>0</v>
      </c>
      <c r="BF1257" s="214">
        <f t="shared" si="425"/>
        <v>0</v>
      </c>
      <c r="BG1257" s="214">
        <f t="shared" si="426"/>
        <v>0</v>
      </c>
      <c r="BH1257" s="214">
        <f t="shared" si="427"/>
        <v>0</v>
      </c>
      <c r="BI1257" s="214">
        <f t="shared" si="428"/>
        <v>0</v>
      </c>
      <c r="BJ1257" s="25" t="s">
        <v>82</v>
      </c>
      <c r="BK1257" s="214">
        <f t="shared" si="429"/>
        <v>0</v>
      </c>
      <c r="BL1257" s="25" t="s">
        <v>375</v>
      </c>
      <c r="BM1257" s="25" t="s">
        <v>11568</v>
      </c>
    </row>
    <row r="1258" spans="2:65" s="1" customFormat="1" ht="31.5" customHeight="1">
      <c r="B1258" s="42"/>
      <c r="C1258" s="277" t="s">
        <v>10360</v>
      </c>
      <c r="D1258" s="277" t="s">
        <v>1079</v>
      </c>
      <c r="E1258" s="278" t="s">
        <v>10742</v>
      </c>
      <c r="F1258" s="279" t="s">
        <v>10743</v>
      </c>
      <c r="G1258" s="280" t="s">
        <v>5275</v>
      </c>
      <c r="H1258" s="281">
        <v>1</v>
      </c>
      <c r="I1258" s="282"/>
      <c r="J1258" s="283">
        <f t="shared" si="420"/>
        <v>0</v>
      </c>
      <c r="K1258" s="279" t="s">
        <v>21</v>
      </c>
      <c r="L1258" s="284"/>
      <c r="M1258" s="285" t="s">
        <v>21</v>
      </c>
      <c r="N1258" s="286" t="s">
        <v>45</v>
      </c>
      <c r="O1258" s="43"/>
      <c r="P1258" s="212">
        <f t="shared" si="421"/>
        <v>0</v>
      </c>
      <c r="Q1258" s="212">
        <v>0</v>
      </c>
      <c r="R1258" s="212">
        <f t="shared" si="422"/>
        <v>0</v>
      </c>
      <c r="S1258" s="212">
        <v>0</v>
      </c>
      <c r="T1258" s="213">
        <f t="shared" si="423"/>
        <v>0</v>
      </c>
      <c r="AR1258" s="25" t="s">
        <v>619</v>
      </c>
      <c r="AT1258" s="25" t="s">
        <v>1079</v>
      </c>
      <c r="AU1258" s="25" t="s">
        <v>82</v>
      </c>
      <c r="AY1258" s="25" t="s">
        <v>308</v>
      </c>
      <c r="BE1258" s="214">
        <f t="shared" si="424"/>
        <v>0</v>
      </c>
      <c r="BF1258" s="214">
        <f t="shared" si="425"/>
        <v>0</v>
      </c>
      <c r="BG1258" s="214">
        <f t="shared" si="426"/>
        <v>0</v>
      </c>
      <c r="BH1258" s="214">
        <f t="shared" si="427"/>
        <v>0</v>
      </c>
      <c r="BI1258" s="214">
        <f t="shared" si="428"/>
        <v>0</v>
      </c>
      <c r="BJ1258" s="25" t="s">
        <v>82</v>
      </c>
      <c r="BK1258" s="214">
        <f t="shared" si="429"/>
        <v>0</v>
      </c>
      <c r="BL1258" s="25" t="s">
        <v>375</v>
      </c>
      <c r="BM1258" s="25" t="s">
        <v>11569</v>
      </c>
    </row>
    <row r="1259" spans="2:65" s="1" customFormat="1" ht="31.5" customHeight="1">
      <c r="B1259" s="42"/>
      <c r="C1259" s="277" t="s">
        <v>11570</v>
      </c>
      <c r="D1259" s="277" t="s">
        <v>1079</v>
      </c>
      <c r="E1259" s="278" t="s">
        <v>11070</v>
      </c>
      <c r="F1259" s="279" t="s">
        <v>11071</v>
      </c>
      <c r="G1259" s="280" t="s">
        <v>5275</v>
      </c>
      <c r="H1259" s="281">
        <v>8</v>
      </c>
      <c r="I1259" s="282"/>
      <c r="J1259" s="283">
        <f t="shared" si="420"/>
        <v>0</v>
      </c>
      <c r="K1259" s="279" t="s">
        <v>21</v>
      </c>
      <c r="L1259" s="284"/>
      <c r="M1259" s="285" t="s">
        <v>21</v>
      </c>
      <c r="N1259" s="286" t="s">
        <v>45</v>
      </c>
      <c r="O1259" s="43"/>
      <c r="P1259" s="212">
        <f t="shared" si="421"/>
        <v>0</v>
      </c>
      <c r="Q1259" s="212">
        <v>0</v>
      </c>
      <c r="R1259" s="212">
        <f t="shared" si="422"/>
        <v>0</v>
      </c>
      <c r="S1259" s="212">
        <v>0</v>
      </c>
      <c r="T1259" s="213">
        <f t="shared" si="423"/>
        <v>0</v>
      </c>
      <c r="AR1259" s="25" t="s">
        <v>619</v>
      </c>
      <c r="AT1259" s="25" t="s">
        <v>1079</v>
      </c>
      <c r="AU1259" s="25" t="s">
        <v>82</v>
      </c>
      <c r="AY1259" s="25" t="s">
        <v>308</v>
      </c>
      <c r="BE1259" s="214">
        <f t="shared" si="424"/>
        <v>0</v>
      </c>
      <c r="BF1259" s="214">
        <f t="shared" si="425"/>
        <v>0</v>
      </c>
      <c r="BG1259" s="214">
        <f t="shared" si="426"/>
        <v>0</v>
      </c>
      <c r="BH1259" s="214">
        <f t="shared" si="427"/>
        <v>0</v>
      </c>
      <c r="BI1259" s="214">
        <f t="shared" si="428"/>
        <v>0</v>
      </c>
      <c r="BJ1259" s="25" t="s">
        <v>82</v>
      </c>
      <c r="BK1259" s="214">
        <f t="shared" si="429"/>
        <v>0</v>
      </c>
      <c r="BL1259" s="25" t="s">
        <v>375</v>
      </c>
      <c r="BM1259" s="25" t="s">
        <v>11571</v>
      </c>
    </row>
    <row r="1260" spans="2:65" s="1" customFormat="1" ht="31.5" customHeight="1">
      <c r="B1260" s="42"/>
      <c r="C1260" s="277" t="s">
        <v>10362</v>
      </c>
      <c r="D1260" s="277" t="s">
        <v>1079</v>
      </c>
      <c r="E1260" s="278" t="s">
        <v>10923</v>
      </c>
      <c r="F1260" s="279" t="s">
        <v>10924</v>
      </c>
      <c r="G1260" s="280" t="s">
        <v>5275</v>
      </c>
      <c r="H1260" s="281">
        <v>1</v>
      </c>
      <c r="I1260" s="282"/>
      <c r="J1260" s="283">
        <f t="shared" si="420"/>
        <v>0</v>
      </c>
      <c r="K1260" s="279" t="s">
        <v>21</v>
      </c>
      <c r="L1260" s="284"/>
      <c r="M1260" s="285" t="s">
        <v>21</v>
      </c>
      <c r="N1260" s="286" t="s">
        <v>45</v>
      </c>
      <c r="O1260" s="43"/>
      <c r="P1260" s="212">
        <f t="shared" si="421"/>
        <v>0</v>
      </c>
      <c r="Q1260" s="212">
        <v>0</v>
      </c>
      <c r="R1260" s="212">
        <f t="shared" si="422"/>
        <v>0</v>
      </c>
      <c r="S1260" s="212">
        <v>0</v>
      </c>
      <c r="T1260" s="213">
        <f t="shared" si="423"/>
        <v>0</v>
      </c>
      <c r="AR1260" s="25" t="s">
        <v>619</v>
      </c>
      <c r="AT1260" s="25" t="s">
        <v>1079</v>
      </c>
      <c r="AU1260" s="25" t="s">
        <v>82</v>
      </c>
      <c r="AY1260" s="25" t="s">
        <v>308</v>
      </c>
      <c r="BE1260" s="214">
        <f t="shared" si="424"/>
        <v>0</v>
      </c>
      <c r="BF1260" s="214">
        <f t="shared" si="425"/>
        <v>0</v>
      </c>
      <c r="BG1260" s="214">
        <f t="shared" si="426"/>
        <v>0</v>
      </c>
      <c r="BH1260" s="214">
        <f t="shared" si="427"/>
        <v>0</v>
      </c>
      <c r="BI1260" s="214">
        <f t="shared" si="428"/>
        <v>0</v>
      </c>
      <c r="BJ1260" s="25" t="s">
        <v>82</v>
      </c>
      <c r="BK1260" s="214">
        <f t="shared" si="429"/>
        <v>0</v>
      </c>
      <c r="BL1260" s="25" t="s">
        <v>375</v>
      </c>
      <c r="BM1260" s="25" t="s">
        <v>11572</v>
      </c>
    </row>
    <row r="1261" spans="2:65" s="1" customFormat="1" ht="44.25" customHeight="1">
      <c r="B1261" s="42"/>
      <c r="C1261" s="277" t="s">
        <v>11573</v>
      </c>
      <c r="D1261" s="277" t="s">
        <v>1079</v>
      </c>
      <c r="E1261" s="278" t="s">
        <v>10746</v>
      </c>
      <c r="F1261" s="279" t="s">
        <v>10747</v>
      </c>
      <c r="G1261" s="280" t="s">
        <v>5275</v>
      </c>
      <c r="H1261" s="281">
        <v>1</v>
      </c>
      <c r="I1261" s="282"/>
      <c r="J1261" s="283">
        <f t="shared" si="420"/>
        <v>0</v>
      </c>
      <c r="K1261" s="279" t="s">
        <v>21</v>
      </c>
      <c r="L1261" s="284"/>
      <c r="M1261" s="285" t="s">
        <v>21</v>
      </c>
      <c r="N1261" s="286" t="s">
        <v>45</v>
      </c>
      <c r="O1261" s="43"/>
      <c r="P1261" s="212">
        <f t="shared" si="421"/>
        <v>0</v>
      </c>
      <c r="Q1261" s="212">
        <v>0</v>
      </c>
      <c r="R1261" s="212">
        <f t="shared" si="422"/>
        <v>0</v>
      </c>
      <c r="S1261" s="212">
        <v>0</v>
      </c>
      <c r="T1261" s="213">
        <f t="shared" si="423"/>
        <v>0</v>
      </c>
      <c r="AR1261" s="25" t="s">
        <v>619</v>
      </c>
      <c r="AT1261" s="25" t="s">
        <v>1079</v>
      </c>
      <c r="AU1261" s="25" t="s">
        <v>82</v>
      </c>
      <c r="AY1261" s="25" t="s">
        <v>308</v>
      </c>
      <c r="BE1261" s="214">
        <f t="shared" si="424"/>
        <v>0</v>
      </c>
      <c r="BF1261" s="214">
        <f t="shared" si="425"/>
        <v>0</v>
      </c>
      <c r="BG1261" s="214">
        <f t="shared" si="426"/>
        <v>0</v>
      </c>
      <c r="BH1261" s="214">
        <f t="shared" si="427"/>
        <v>0</v>
      </c>
      <c r="BI1261" s="214">
        <f t="shared" si="428"/>
        <v>0</v>
      </c>
      <c r="BJ1261" s="25" t="s">
        <v>82</v>
      </c>
      <c r="BK1261" s="214">
        <f t="shared" si="429"/>
        <v>0</v>
      </c>
      <c r="BL1261" s="25" t="s">
        <v>375</v>
      </c>
      <c r="BM1261" s="25" t="s">
        <v>11574</v>
      </c>
    </row>
    <row r="1262" spans="2:65" s="1" customFormat="1" ht="22.5" customHeight="1">
      <c r="B1262" s="42"/>
      <c r="C1262" s="277" t="s">
        <v>10364</v>
      </c>
      <c r="D1262" s="277" t="s">
        <v>1079</v>
      </c>
      <c r="E1262" s="278" t="s">
        <v>10946</v>
      </c>
      <c r="F1262" s="279" t="s">
        <v>10947</v>
      </c>
      <c r="G1262" s="280" t="s">
        <v>5275</v>
      </c>
      <c r="H1262" s="281">
        <v>3</v>
      </c>
      <c r="I1262" s="282"/>
      <c r="J1262" s="283">
        <f t="shared" si="420"/>
        <v>0</v>
      </c>
      <c r="K1262" s="279" t="s">
        <v>21</v>
      </c>
      <c r="L1262" s="284"/>
      <c r="M1262" s="285" t="s">
        <v>21</v>
      </c>
      <c r="N1262" s="286" t="s">
        <v>45</v>
      </c>
      <c r="O1262" s="43"/>
      <c r="P1262" s="212">
        <f t="shared" si="421"/>
        <v>0</v>
      </c>
      <c r="Q1262" s="212">
        <v>0</v>
      </c>
      <c r="R1262" s="212">
        <f t="shared" si="422"/>
        <v>0</v>
      </c>
      <c r="S1262" s="212">
        <v>0</v>
      </c>
      <c r="T1262" s="213">
        <f t="shared" si="423"/>
        <v>0</v>
      </c>
      <c r="AR1262" s="25" t="s">
        <v>619</v>
      </c>
      <c r="AT1262" s="25" t="s">
        <v>1079</v>
      </c>
      <c r="AU1262" s="25" t="s">
        <v>82</v>
      </c>
      <c r="AY1262" s="25" t="s">
        <v>308</v>
      </c>
      <c r="BE1262" s="214">
        <f t="shared" si="424"/>
        <v>0</v>
      </c>
      <c r="BF1262" s="214">
        <f t="shared" si="425"/>
        <v>0</v>
      </c>
      <c r="BG1262" s="214">
        <f t="shared" si="426"/>
        <v>0</v>
      </c>
      <c r="BH1262" s="214">
        <f t="shared" si="427"/>
        <v>0</v>
      </c>
      <c r="BI1262" s="214">
        <f t="shared" si="428"/>
        <v>0</v>
      </c>
      <c r="BJ1262" s="25" t="s">
        <v>82</v>
      </c>
      <c r="BK1262" s="214">
        <f t="shared" si="429"/>
        <v>0</v>
      </c>
      <c r="BL1262" s="25" t="s">
        <v>375</v>
      </c>
      <c r="BM1262" s="25" t="s">
        <v>11575</v>
      </c>
    </row>
    <row r="1263" spans="2:65" s="1" customFormat="1" ht="22.5" customHeight="1">
      <c r="B1263" s="42"/>
      <c r="C1263" s="277" t="s">
        <v>11576</v>
      </c>
      <c r="D1263" s="277" t="s">
        <v>1079</v>
      </c>
      <c r="E1263" s="278" t="s">
        <v>11577</v>
      </c>
      <c r="F1263" s="279" t="s">
        <v>11578</v>
      </c>
      <c r="G1263" s="280" t="s">
        <v>5275</v>
      </c>
      <c r="H1263" s="281">
        <v>3</v>
      </c>
      <c r="I1263" s="282"/>
      <c r="J1263" s="283">
        <f t="shared" si="420"/>
        <v>0</v>
      </c>
      <c r="K1263" s="279" t="s">
        <v>21</v>
      </c>
      <c r="L1263" s="284"/>
      <c r="M1263" s="285" t="s">
        <v>21</v>
      </c>
      <c r="N1263" s="286" t="s">
        <v>45</v>
      </c>
      <c r="O1263" s="43"/>
      <c r="P1263" s="212">
        <f t="shared" si="421"/>
        <v>0</v>
      </c>
      <c r="Q1263" s="212">
        <v>0</v>
      </c>
      <c r="R1263" s="212">
        <f t="shared" si="422"/>
        <v>0</v>
      </c>
      <c r="S1263" s="212">
        <v>0</v>
      </c>
      <c r="T1263" s="213">
        <f t="shared" si="423"/>
        <v>0</v>
      </c>
      <c r="AR1263" s="25" t="s">
        <v>619</v>
      </c>
      <c r="AT1263" s="25" t="s">
        <v>1079</v>
      </c>
      <c r="AU1263" s="25" t="s">
        <v>82</v>
      </c>
      <c r="AY1263" s="25" t="s">
        <v>308</v>
      </c>
      <c r="BE1263" s="214">
        <f t="shared" si="424"/>
        <v>0</v>
      </c>
      <c r="BF1263" s="214">
        <f t="shared" si="425"/>
        <v>0</v>
      </c>
      <c r="BG1263" s="214">
        <f t="shared" si="426"/>
        <v>0</v>
      </c>
      <c r="BH1263" s="214">
        <f t="shared" si="427"/>
        <v>0</v>
      </c>
      <c r="BI1263" s="214">
        <f t="shared" si="428"/>
        <v>0</v>
      </c>
      <c r="BJ1263" s="25" t="s">
        <v>82</v>
      </c>
      <c r="BK1263" s="214">
        <f t="shared" si="429"/>
        <v>0</v>
      </c>
      <c r="BL1263" s="25" t="s">
        <v>375</v>
      </c>
      <c r="BM1263" s="25" t="s">
        <v>11579</v>
      </c>
    </row>
    <row r="1264" spans="2:65" s="1" customFormat="1" ht="22.5" customHeight="1">
      <c r="B1264" s="42"/>
      <c r="C1264" s="277" t="s">
        <v>10366</v>
      </c>
      <c r="D1264" s="277" t="s">
        <v>1079</v>
      </c>
      <c r="E1264" s="278" t="s">
        <v>11021</v>
      </c>
      <c r="F1264" s="279" t="s">
        <v>11022</v>
      </c>
      <c r="G1264" s="280" t="s">
        <v>5275</v>
      </c>
      <c r="H1264" s="281">
        <v>4</v>
      </c>
      <c r="I1264" s="282"/>
      <c r="J1264" s="283">
        <f t="shared" si="420"/>
        <v>0</v>
      </c>
      <c r="K1264" s="279" t="s">
        <v>21</v>
      </c>
      <c r="L1264" s="284"/>
      <c r="M1264" s="285" t="s">
        <v>21</v>
      </c>
      <c r="N1264" s="286" t="s">
        <v>45</v>
      </c>
      <c r="O1264" s="43"/>
      <c r="P1264" s="212">
        <f t="shared" si="421"/>
        <v>0</v>
      </c>
      <c r="Q1264" s="212">
        <v>0</v>
      </c>
      <c r="R1264" s="212">
        <f t="shared" si="422"/>
        <v>0</v>
      </c>
      <c r="S1264" s="212">
        <v>0</v>
      </c>
      <c r="T1264" s="213">
        <f t="shared" si="423"/>
        <v>0</v>
      </c>
      <c r="AR1264" s="25" t="s">
        <v>619</v>
      </c>
      <c r="AT1264" s="25" t="s">
        <v>1079</v>
      </c>
      <c r="AU1264" s="25" t="s">
        <v>82</v>
      </c>
      <c r="AY1264" s="25" t="s">
        <v>308</v>
      </c>
      <c r="BE1264" s="214">
        <f t="shared" si="424"/>
        <v>0</v>
      </c>
      <c r="BF1264" s="214">
        <f t="shared" si="425"/>
        <v>0</v>
      </c>
      <c r="BG1264" s="214">
        <f t="shared" si="426"/>
        <v>0</v>
      </c>
      <c r="BH1264" s="214">
        <f t="shared" si="427"/>
        <v>0</v>
      </c>
      <c r="BI1264" s="214">
        <f t="shared" si="428"/>
        <v>0</v>
      </c>
      <c r="BJ1264" s="25" t="s">
        <v>82</v>
      </c>
      <c r="BK1264" s="214">
        <f t="shared" si="429"/>
        <v>0</v>
      </c>
      <c r="BL1264" s="25" t="s">
        <v>375</v>
      </c>
      <c r="BM1264" s="25" t="s">
        <v>11580</v>
      </c>
    </row>
    <row r="1265" spans="2:65" s="1" customFormat="1" ht="22.5" customHeight="1">
      <c r="B1265" s="42"/>
      <c r="C1265" s="277" t="s">
        <v>11581</v>
      </c>
      <c r="D1265" s="277" t="s">
        <v>1079</v>
      </c>
      <c r="E1265" s="278" t="s">
        <v>10931</v>
      </c>
      <c r="F1265" s="279" t="s">
        <v>10932</v>
      </c>
      <c r="G1265" s="280" t="s">
        <v>5275</v>
      </c>
      <c r="H1265" s="281">
        <v>350</v>
      </c>
      <c r="I1265" s="282"/>
      <c r="J1265" s="283">
        <f t="shared" si="420"/>
        <v>0</v>
      </c>
      <c r="K1265" s="279" t="s">
        <v>21</v>
      </c>
      <c r="L1265" s="284"/>
      <c r="M1265" s="285" t="s">
        <v>21</v>
      </c>
      <c r="N1265" s="286" t="s">
        <v>45</v>
      </c>
      <c r="O1265" s="43"/>
      <c r="P1265" s="212">
        <f t="shared" si="421"/>
        <v>0</v>
      </c>
      <c r="Q1265" s="212">
        <v>0</v>
      </c>
      <c r="R1265" s="212">
        <f t="shared" si="422"/>
        <v>0</v>
      </c>
      <c r="S1265" s="212">
        <v>0</v>
      </c>
      <c r="T1265" s="213">
        <f t="shared" si="423"/>
        <v>0</v>
      </c>
      <c r="AR1265" s="25" t="s">
        <v>619</v>
      </c>
      <c r="AT1265" s="25" t="s">
        <v>1079</v>
      </c>
      <c r="AU1265" s="25" t="s">
        <v>82</v>
      </c>
      <c r="AY1265" s="25" t="s">
        <v>308</v>
      </c>
      <c r="BE1265" s="214">
        <f t="shared" si="424"/>
        <v>0</v>
      </c>
      <c r="BF1265" s="214">
        <f t="shared" si="425"/>
        <v>0</v>
      </c>
      <c r="BG1265" s="214">
        <f t="shared" si="426"/>
        <v>0</v>
      </c>
      <c r="BH1265" s="214">
        <f t="shared" si="427"/>
        <v>0</v>
      </c>
      <c r="BI1265" s="214">
        <f t="shared" si="428"/>
        <v>0</v>
      </c>
      <c r="BJ1265" s="25" t="s">
        <v>82</v>
      </c>
      <c r="BK1265" s="214">
        <f t="shared" si="429"/>
        <v>0</v>
      </c>
      <c r="BL1265" s="25" t="s">
        <v>375</v>
      </c>
      <c r="BM1265" s="25" t="s">
        <v>11582</v>
      </c>
    </row>
    <row r="1266" spans="2:65" s="1" customFormat="1" ht="22.5" customHeight="1">
      <c r="B1266" s="42"/>
      <c r="C1266" s="277" t="s">
        <v>10368</v>
      </c>
      <c r="D1266" s="277" t="s">
        <v>1079</v>
      </c>
      <c r="E1266" s="278" t="s">
        <v>10756</v>
      </c>
      <c r="F1266" s="279" t="s">
        <v>10757</v>
      </c>
      <c r="G1266" s="280" t="s">
        <v>5275</v>
      </c>
      <c r="H1266" s="281">
        <v>20</v>
      </c>
      <c r="I1266" s="282"/>
      <c r="J1266" s="283">
        <f t="shared" si="420"/>
        <v>0</v>
      </c>
      <c r="K1266" s="279" t="s">
        <v>21</v>
      </c>
      <c r="L1266" s="284"/>
      <c r="M1266" s="285" t="s">
        <v>21</v>
      </c>
      <c r="N1266" s="286" t="s">
        <v>45</v>
      </c>
      <c r="O1266" s="43"/>
      <c r="P1266" s="212">
        <f t="shared" si="421"/>
        <v>0</v>
      </c>
      <c r="Q1266" s="212">
        <v>0</v>
      </c>
      <c r="R1266" s="212">
        <f t="shared" si="422"/>
        <v>0</v>
      </c>
      <c r="S1266" s="212">
        <v>0</v>
      </c>
      <c r="T1266" s="213">
        <f t="shared" si="423"/>
        <v>0</v>
      </c>
      <c r="AR1266" s="25" t="s">
        <v>619</v>
      </c>
      <c r="AT1266" s="25" t="s">
        <v>1079</v>
      </c>
      <c r="AU1266" s="25" t="s">
        <v>82</v>
      </c>
      <c r="AY1266" s="25" t="s">
        <v>308</v>
      </c>
      <c r="BE1266" s="214">
        <f t="shared" si="424"/>
        <v>0</v>
      </c>
      <c r="BF1266" s="214">
        <f t="shared" si="425"/>
        <v>0</v>
      </c>
      <c r="BG1266" s="214">
        <f t="shared" si="426"/>
        <v>0</v>
      </c>
      <c r="BH1266" s="214">
        <f t="shared" si="427"/>
        <v>0</v>
      </c>
      <c r="BI1266" s="214">
        <f t="shared" si="428"/>
        <v>0</v>
      </c>
      <c r="BJ1266" s="25" t="s">
        <v>82</v>
      </c>
      <c r="BK1266" s="214">
        <f t="shared" si="429"/>
        <v>0</v>
      </c>
      <c r="BL1266" s="25" t="s">
        <v>375</v>
      </c>
      <c r="BM1266" s="25" t="s">
        <v>11583</v>
      </c>
    </row>
    <row r="1267" spans="2:65" s="1" customFormat="1" ht="22.5" customHeight="1">
      <c r="B1267" s="42"/>
      <c r="C1267" s="277" t="s">
        <v>11584</v>
      </c>
      <c r="D1267" s="277" t="s">
        <v>1079</v>
      </c>
      <c r="E1267" s="278" t="s">
        <v>10760</v>
      </c>
      <c r="F1267" s="279" t="s">
        <v>10761</v>
      </c>
      <c r="G1267" s="280" t="s">
        <v>5275</v>
      </c>
      <c r="H1267" s="281">
        <v>258</v>
      </c>
      <c r="I1267" s="282"/>
      <c r="J1267" s="283">
        <f t="shared" si="420"/>
        <v>0</v>
      </c>
      <c r="K1267" s="279" t="s">
        <v>21</v>
      </c>
      <c r="L1267" s="284"/>
      <c r="M1267" s="285" t="s">
        <v>21</v>
      </c>
      <c r="N1267" s="286" t="s">
        <v>45</v>
      </c>
      <c r="O1267" s="43"/>
      <c r="P1267" s="212">
        <f t="shared" si="421"/>
        <v>0</v>
      </c>
      <c r="Q1267" s="212">
        <v>0</v>
      </c>
      <c r="R1267" s="212">
        <f t="shared" si="422"/>
        <v>0</v>
      </c>
      <c r="S1267" s="212">
        <v>0</v>
      </c>
      <c r="T1267" s="213">
        <f t="shared" si="423"/>
        <v>0</v>
      </c>
      <c r="AR1267" s="25" t="s">
        <v>619</v>
      </c>
      <c r="AT1267" s="25" t="s">
        <v>1079</v>
      </c>
      <c r="AU1267" s="25" t="s">
        <v>82</v>
      </c>
      <c r="AY1267" s="25" t="s">
        <v>308</v>
      </c>
      <c r="BE1267" s="214">
        <f t="shared" si="424"/>
        <v>0</v>
      </c>
      <c r="BF1267" s="214">
        <f t="shared" si="425"/>
        <v>0</v>
      </c>
      <c r="BG1267" s="214">
        <f t="shared" si="426"/>
        <v>0</v>
      </c>
      <c r="BH1267" s="214">
        <f t="shared" si="427"/>
        <v>0</v>
      </c>
      <c r="BI1267" s="214">
        <f t="shared" si="428"/>
        <v>0</v>
      </c>
      <c r="BJ1267" s="25" t="s">
        <v>82</v>
      </c>
      <c r="BK1267" s="214">
        <f t="shared" si="429"/>
        <v>0</v>
      </c>
      <c r="BL1267" s="25" t="s">
        <v>375</v>
      </c>
      <c r="BM1267" s="25" t="s">
        <v>11585</v>
      </c>
    </row>
    <row r="1268" spans="2:65" s="1" customFormat="1" ht="22.5" customHeight="1">
      <c r="B1268" s="42"/>
      <c r="C1268" s="277" t="s">
        <v>10371</v>
      </c>
      <c r="D1268" s="277" t="s">
        <v>1079</v>
      </c>
      <c r="E1268" s="278" t="s">
        <v>10767</v>
      </c>
      <c r="F1268" s="279" t="s">
        <v>10768</v>
      </c>
      <c r="G1268" s="280" t="s">
        <v>5275</v>
      </c>
      <c r="H1268" s="281">
        <v>69</v>
      </c>
      <c r="I1268" s="282"/>
      <c r="J1268" s="283">
        <f t="shared" si="420"/>
        <v>0</v>
      </c>
      <c r="K1268" s="279" t="s">
        <v>21</v>
      </c>
      <c r="L1268" s="284"/>
      <c r="M1268" s="285" t="s">
        <v>21</v>
      </c>
      <c r="N1268" s="286" t="s">
        <v>45</v>
      </c>
      <c r="O1268" s="43"/>
      <c r="P1268" s="212">
        <f t="shared" si="421"/>
        <v>0</v>
      </c>
      <c r="Q1268" s="212">
        <v>0</v>
      </c>
      <c r="R1268" s="212">
        <f t="shared" si="422"/>
        <v>0</v>
      </c>
      <c r="S1268" s="212">
        <v>0</v>
      </c>
      <c r="T1268" s="213">
        <f t="shared" si="423"/>
        <v>0</v>
      </c>
      <c r="AR1268" s="25" t="s">
        <v>619</v>
      </c>
      <c r="AT1268" s="25" t="s">
        <v>1079</v>
      </c>
      <c r="AU1268" s="25" t="s">
        <v>82</v>
      </c>
      <c r="AY1268" s="25" t="s">
        <v>308</v>
      </c>
      <c r="BE1268" s="214">
        <f t="shared" si="424"/>
        <v>0</v>
      </c>
      <c r="BF1268" s="214">
        <f t="shared" si="425"/>
        <v>0</v>
      </c>
      <c r="BG1268" s="214">
        <f t="shared" si="426"/>
        <v>0</v>
      </c>
      <c r="BH1268" s="214">
        <f t="shared" si="427"/>
        <v>0</v>
      </c>
      <c r="BI1268" s="214">
        <f t="shared" si="428"/>
        <v>0</v>
      </c>
      <c r="BJ1268" s="25" t="s">
        <v>82</v>
      </c>
      <c r="BK1268" s="214">
        <f t="shared" si="429"/>
        <v>0</v>
      </c>
      <c r="BL1268" s="25" t="s">
        <v>375</v>
      </c>
      <c r="BM1268" s="25" t="s">
        <v>11586</v>
      </c>
    </row>
    <row r="1269" spans="2:65" s="1" customFormat="1" ht="22.5" customHeight="1">
      <c r="B1269" s="42"/>
      <c r="C1269" s="277" t="s">
        <v>11587</v>
      </c>
      <c r="D1269" s="277" t="s">
        <v>1079</v>
      </c>
      <c r="E1269" s="278" t="s">
        <v>10770</v>
      </c>
      <c r="F1269" s="279" t="s">
        <v>10771</v>
      </c>
      <c r="G1269" s="280" t="s">
        <v>5275</v>
      </c>
      <c r="H1269" s="281">
        <v>16</v>
      </c>
      <c r="I1269" s="282"/>
      <c r="J1269" s="283">
        <f t="shared" si="420"/>
        <v>0</v>
      </c>
      <c r="K1269" s="279" t="s">
        <v>21</v>
      </c>
      <c r="L1269" s="284"/>
      <c r="M1269" s="285" t="s">
        <v>21</v>
      </c>
      <c r="N1269" s="286" t="s">
        <v>45</v>
      </c>
      <c r="O1269" s="43"/>
      <c r="P1269" s="212">
        <f t="shared" si="421"/>
        <v>0</v>
      </c>
      <c r="Q1269" s="212">
        <v>0</v>
      </c>
      <c r="R1269" s="212">
        <f t="shared" si="422"/>
        <v>0</v>
      </c>
      <c r="S1269" s="212">
        <v>0</v>
      </c>
      <c r="T1269" s="213">
        <f t="shared" si="423"/>
        <v>0</v>
      </c>
      <c r="AR1269" s="25" t="s">
        <v>619</v>
      </c>
      <c r="AT1269" s="25" t="s">
        <v>1079</v>
      </c>
      <c r="AU1269" s="25" t="s">
        <v>82</v>
      </c>
      <c r="AY1269" s="25" t="s">
        <v>308</v>
      </c>
      <c r="BE1269" s="214">
        <f t="shared" si="424"/>
        <v>0</v>
      </c>
      <c r="BF1269" s="214">
        <f t="shared" si="425"/>
        <v>0</v>
      </c>
      <c r="BG1269" s="214">
        <f t="shared" si="426"/>
        <v>0</v>
      </c>
      <c r="BH1269" s="214">
        <f t="shared" si="427"/>
        <v>0</v>
      </c>
      <c r="BI1269" s="214">
        <f t="shared" si="428"/>
        <v>0</v>
      </c>
      <c r="BJ1269" s="25" t="s">
        <v>82</v>
      </c>
      <c r="BK1269" s="214">
        <f t="shared" si="429"/>
        <v>0</v>
      </c>
      <c r="BL1269" s="25" t="s">
        <v>375</v>
      </c>
      <c r="BM1269" s="25" t="s">
        <v>11588</v>
      </c>
    </row>
    <row r="1270" spans="2:65" s="1" customFormat="1" ht="22.5" customHeight="1">
      <c r="B1270" s="42"/>
      <c r="C1270" s="277" t="s">
        <v>10373</v>
      </c>
      <c r="D1270" s="277" t="s">
        <v>1079</v>
      </c>
      <c r="E1270" s="278" t="s">
        <v>10784</v>
      </c>
      <c r="F1270" s="279" t="s">
        <v>10785</v>
      </c>
      <c r="G1270" s="280" t="s">
        <v>5275</v>
      </c>
      <c r="H1270" s="281">
        <v>3</v>
      </c>
      <c r="I1270" s="282"/>
      <c r="J1270" s="283">
        <f t="shared" si="420"/>
        <v>0</v>
      </c>
      <c r="K1270" s="279" t="s">
        <v>21</v>
      </c>
      <c r="L1270" s="284"/>
      <c r="M1270" s="285" t="s">
        <v>21</v>
      </c>
      <c r="N1270" s="286" t="s">
        <v>45</v>
      </c>
      <c r="O1270" s="43"/>
      <c r="P1270" s="212">
        <f t="shared" si="421"/>
        <v>0</v>
      </c>
      <c r="Q1270" s="212">
        <v>0</v>
      </c>
      <c r="R1270" s="212">
        <f t="shared" si="422"/>
        <v>0</v>
      </c>
      <c r="S1270" s="212">
        <v>0</v>
      </c>
      <c r="T1270" s="213">
        <f t="shared" si="423"/>
        <v>0</v>
      </c>
      <c r="AR1270" s="25" t="s">
        <v>619</v>
      </c>
      <c r="AT1270" s="25" t="s">
        <v>1079</v>
      </c>
      <c r="AU1270" s="25" t="s">
        <v>82</v>
      </c>
      <c r="AY1270" s="25" t="s">
        <v>308</v>
      </c>
      <c r="BE1270" s="214">
        <f t="shared" si="424"/>
        <v>0</v>
      </c>
      <c r="BF1270" s="214">
        <f t="shared" si="425"/>
        <v>0</v>
      </c>
      <c r="BG1270" s="214">
        <f t="shared" si="426"/>
        <v>0</v>
      </c>
      <c r="BH1270" s="214">
        <f t="shared" si="427"/>
        <v>0</v>
      </c>
      <c r="BI1270" s="214">
        <f t="shared" si="428"/>
        <v>0</v>
      </c>
      <c r="BJ1270" s="25" t="s">
        <v>82</v>
      </c>
      <c r="BK1270" s="214">
        <f t="shared" si="429"/>
        <v>0</v>
      </c>
      <c r="BL1270" s="25" t="s">
        <v>375</v>
      </c>
      <c r="BM1270" s="25" t="s">
        <v>11589</v>
      </c>
    </row>
    <row r="1271" spans="2:65" s="1" customFormat="1" ht="22.5" customHeight="1">
      <c r="B1271" s="42"/>
      <c r="C1271" s="277" t="s">
        <v>11590</v>
      </c>
      <c r="D1271" s="277" t="s">
        <v>1079</v>
      </c>
      <c r="E1271" s="278" t="s">
        <v>10802</v>
      </c>
      <c r="F1271" s="279" t="s">
        <v>10803</v>
      </c>
      <c r="G1271" s="280" t="s">
        <v>5275</v>
      </c>
      <c r="H1271" s="281">
        <v>69</v>
      </c>
      <c r="I1271" s="282"/>
      <c r="J1271" s="283">
        <f t="shared" si="420"/>
        <v>0</v>
      </c>
      <c r="K1271" s="279" t="s">
        <v>21</v>
      </c>
      <c r="L1271" s="284"/>
      <c r="M1271" s="285" t="s">
        <v>21</v>
      </c>
      <c r="N1271" s="286" t="s">
        <v>45</v>
      </c>
      <c r="O1271" s="43"/>
      <c r="P1271" s="212">
        <f t="shared" si="421"/>
        <v>0</v>
      </c>
      <c r="Q1271" s="212">
        <v>0</v>
      </c>
      <c r="R1271" s="212">
        <f t="shared" si="422"/>
        <v>0</v>
      </c>
      <c r="S1271" s="212">
        <v>0</v>
      </c>
      <c r="T1271" s="213">
        <f t="shared" si="423"/>
        <v>0</v>
      </c>
      <c r="AR1271" s="25" t="s">
        <v>619</v>
      </c>
      <c r="AT1271" s="25" t="s">
        <v>1079</v>
      </c>
      <c r="AU1271" s="25" t="s">
        <v>82</v>
      </c>
      <c r="AY1271" s="25" t="s">
        <v>308</v>
      </c>
      <c r="BE1271" s="214">
        <f t="shared" si="424"/>
        <v>0</v>
      </c>
      <c r="BF1271" s="214">
        <f t="shared" si="425"/>
        <v>0</v>
      </c>
      <c r="BG1271" s="214">
        <f t="shared" si="426"/>
        <v>0</v>
      </c>
      <c r="BH1271" s="214">
        <f t="shared" si="427"/>
        <v>0</v>
      </c>
      <c r="BI1271" s="214">
        <f t="shared" si="428"/>
        <v>0</v>
      </c>
      <c r="BJ1271" s="25" t="s">
        <v>82</v>
      </c>
      <c r="BK1271" s="214">
        <f t="shared" si="429"/>
        <v>0</v>
      </c>
      <c r="BL1271" s="25" t="s">
        <v>375</v>
      </c>
      <c r="BM1271" s="25" t="s">
        <v>11591</v>
      </c>
    </row>
    <row r="1272" spans="2:65" s="1" customFormat="1" ht="22.5" customHeight="1">
      <c r="B1272" s="42"/>
      <c r="C1272" s="277" t="s">
        <v>10376</v>
      </c>
      <c r="D1272" s="277" t="s">
        <v>1079</v>
      </c>
      <c r="E1272" s="278" t="s">
        <v>10805</v>
      </c>
      <c r="F1272" s="279" t="s">
        <v>10806</v>
      </c>
      <c r="G1272" s="280" t="s">
        <v>5275</v>
      </c>
      <c r="H1272" s="281">
        <v>4</v>
      </c>
      <c r="I1272" s="282"/>
      <c r="J1272" s="283">
        <f t="shared" si="420"/>
        <v>0</v>
      </c>
      <c r="K1272" s="279" t="s">
        <v>21</v>
      </c>
      <c r="L1272" s="284"/>
      <c r="M1272" s="285" t="s">
        <v>21</v>
      </c>
      <c r="N1272" s="286" t="s">
        <v>45</v>
      </c>
      <c r="O1272" s="43"/>
      <c r="P1272" s="212">
        <f t="shared" si="421"/>
        <v>0</v>
      </c>
      <c r="Q1272" s="212">
        <v>0</v>
      </c>
      <c r="R1272" s="212">
        <f t="shared" si="422"/>
        <v>0</v>
      </c>
      <c r="S1272" s="212">
        <v>0</v>
      </c>
      <c r="T1272" s="213">
        <f t="shared" si="423"/>
        <v>0</v>
      </c>
      <c r="AR1272" s="25" t="s">
        <v>619</v>
      </c>
      <c r="AT1272" s="25" t="s">
        <v>1079</v>
      </c>
      <c r="AU1272" s="25" t="s">
        <v>82</v>
      </c>
      <c r="AY1272" s="25" t="s">
        <v>308</v>
      </c>
      <c r="BE1272" s="214">
        <f t="shared" si="424"/>
        <v>0</v>
      </c>
      <c r="BF1272" s="214">
        <f t="shared" si="425"/>
        <v>0</v>
      </c>
      <c r="BG1272" s="214">
        <f t="shared" si="426"/>
        <v>0</v>
      </c>
      <c r="BH1272" s="214">
        <f t="shared" si="427"/>
        <v>0</v>
      </c>
      <c r="BI1272" s="214">
        <f t="shared" si="428"/>
        <v>0</v>
      </c>
      <c r="BJ1272" s="25" t="s">
        <v>82</v>
      </c>
      <c r="BK1272" s="214">
        <f t="shared" si="429"/>
        <v>0</v>
      </c>
      <c r="BL1272" s="25" t="s">
        <v>375</v>
      </c>
      <c r="BM1272" s="25" t="s">
        <v>11592</v>
      </c>
    </row>
    <row r="1273" spans="2:65" s="1" customFormat="1" ht="22.5" customHeight="1">
      <c r="B1273" s="42"/>
      <c r="C1273" s="277" t="s">
        <v>11593</v>
      </c>
      <c r="D1273" s="277" t="s">
        <v>1079</v>
      </c>
      <c r="E1273" s="278" t="s">
        <v>10809</v>
      </c>
      <c r="F1273" s="279" t="s">
        <v>10810</v>
      </c>
      <c r="G1273" s="280" t="s">
        <v>5275</v>
      </c>
      <c r="H1273" s="281">
        <v>20</v>
      </c>
      <c r="I1273" s="282"/>
      <c r="J1273" s="283">
        <f t="shared" si="420"/>
        <v>0</v>
      </c>
      <c r="K1273" s="279" t="s">
        <v>21</v>
      </c>
      <c r="L1273" s="284"/>
      <c r="M1273" s="285" t="s">
        <v>21</v>
      </c>
      <c r="N1273" s="286" t="s">
        <v>45</v>
      </c>
      <c r="O1273" s="43"/>
      <c r="P1273" s="212">
        <f t="shared" si="421"/>
        <v>0</v>
      </c>
      <c r="Q1273" s="212">
        <v>0</v>
      </c>
      <c r="R1273" s="212">
        <f t="shared" si="422"/>
        <v>0</v>
      </c>
      <c r="S1273" s="212">
        <v>0</v>
      </c>
      <c r="T1273" s="213">
        <f t="shared" si="423"/>
        <v>0</v>
      </c>
      <c r="AR1273" s="25" t="s">
        <v>619</v>
      </c>
      <c r="AT1273" s="25" t="s">
        <v>1079</v>
      </c>
      <c r="AU1273" s="25" t="s">
        <v>82</v>
      </c>
      <c r="AY1273" s="25" t="s">
        <v>308</v>
      </c>
      <c r="BE1273" s="214">
        <f t="shared" si="424"/>
        <v>0</v>
      </c>
      <c r="BF1273" s="214">
        <f t="shared" si="425"/>
        <v>0</v>
      </c>
      <c r="BG1273" s="214">
        <f t="shared" si="426"/>
        <v>0</v>
      </c>
      <c r="BH1273" s="214">
        <f t="shared" si="427"/>
        <v>0</v>
      </c>
      <c r="BI1273" s="214">
        <f t="shared" si="428"/>
        <v>0</v>
      </c>
      <c r="BJ1273" s="25" t="s">
        <v>82</v>
      </c>
      <c r="BK1273" s="214">
        <f t="shared" si="429"/>
        <v>0</v>
      </c>
      <c r="BL1273" s="25" t="s">
        <v>375</v>
      </c>
      <c r="BM1273" s="25" t="s">
        <v>11594</v>
      </c>
    </row>
    <row r="1274" spans="2:65" s="1" customFormat="1" ht="22.5" customHeight="1">
      <c r="B1274" s="42"/>
      <c r="C1274" s="277" t="s">
        <v>10378</v>
      </c>
      <c r="D1274" s="277" t="s">
        <v>1079</v>
      </c>
      <c r="E1274" s="278" t="s">
        <v>10949</v>
      </c>
      <c r="F1274" s="279" t="s">
        <v>10950</v>
      </c>
      <c r="G1274" s="280" t="s">
        <v>5275</v>
      </c>
      <c r="H1274" s="281">
        <v>4</v>
      </c>
      <c r="I1274" s="282"/>
      <c r="J1274" s="283">
        <f t="shared" si="420"/>
        <v>0</v>
      </c>
      <c r="K1274" s="279" t="s">
        <v>21</v>
      </c>
      <c r="L1274" s="284"/>
      <c r="M1274" s="285" t="s">
        <v>21</v>
      </c>
      <c r="N1274" s="286" t="s">
        <v>45</v>
      </c>
      <c r="O1274" s="43"/>
      <c r="P1274" s="212">
        <f t="shared" si="421"/>
        <v>0</v>
      </c>
      <c r="Q1274" s="212">
        <v>0</v>
      </c>
      <c r="R1274" s="212">
        <f t="shared" si="422"/>
        <v>0</v>
      </c>
      <c r="S1274" s="212">
        <v>0</v>
      </c>
      <c r="T1274" s="213">
        <f t="shared" si="423"/>
        <v>0</v>
      </c>
      <c r="AR1274" s="25" t="s">
        <v>619</v>
      </c>
      <c r="AT1274" s="25" t="s">
        <v>1079</v>
      </c>
      <c r="AU1274" s="25" t="s">
        <v>82</v>
      </c>
      <c r="AY1274" s="25" t="s">
        <v>308</v>
      </c>
      <c r="BE1274" s="214">
        <f t="shared" si="424"/>
        <v>0</v>
      </c>
      <c r="BF1274" s="214">
        <f t="shared" si="425"/>
        <v>0</v>
      </c>
      <c r="BG1274" s="214">
        <f t="shared" si="426"/>
        <v>0</v>
      </c>
      <c r="BH1274" s="214">
        <f t="shared" si="427"/>
        <v>0</v>
      </c>
      <c r="BI1274" s="214">
        <f t="shared" si="428"/>
        <v>0</v>
      </c>
      <c r="BJ1274" s="25" t="s">
        <v>82</v>
      </c>
      <c r="BK1274" s="214">
        <f t="shared" si="429"/>
        <v>0</v>
      </c>
      <c r="BL1274" s="25" t="s">
        <v>375</v>
      </c>
      <c r="BM1274" s="25" t="s">
        <v>11595</v>
      </c>
    </row>
    <row r="1275" spans="2:65" s="1" customFormat="1" ht="31.5" customHeight="1">
      <c r="B1275" s="42"/>
      <c r="C1275" s="277" t="s">
        <v>11596</v>
      </c>
      <c r="D1275" s="277" t="s">
        <v>1079</v>
      </c>
      <c r="E1275" s="278" t="s">
        <v>10952</v>
      </c>
      <c r="F1275" s="279" t="s">
        <v>10953</v>
      </c>
      <c r="G1275" s="280" t="s">
        <v>5275</v>
      </c>
      <c r="H1275" s="281">
        <v>2</v>
      </c>
      <c r="I1275" s="282"/>
      <c r="J1275" s="283">
        <f t="shared" si="420"/>
        <v>0</v>
      </c>
      <c r="K1275" s="279" t="s">
        <v>21</v>
      </c>
      <c r="L1275" s="284"/>
      <c r="M1275" s="285" t="s">
        <v>21</v>
      </c>
      <c r="N1275" s="286" t="s">
        <v>45</v>
      </c>
      <c r="O1275" s="43"/>
      <c r="P1275" s="212">
        <f t="shared" si="421"/>
        <v>0</v>
      </c>
      <c r="Q1275" s="212">
        <v>0</v>
      </c>
      <c r="R1275" s="212">
        <f t="shared" si="422"/>
        <v>0</v>
      </c>
      <c r="S1275" s="212">
        <v>0</v>
      </c>
      <c r="T1275" s="213">
        <f t="shared" si="423"/>
        <v>0</v>
      </c>
      <c r="AR1275" s="25" t="s">
        <v>619</v>
      </c>
      <c r="AT1275" s="25" t="s">
        <v>1079</v>
      </c>
      <c r="AU1275" s="25" t="s">
        <v>82</v>
      </c>
      <c r="AY1275" s="25" t="s">
        <v>308</v>
      </c>
      <c r="BE1275" s="214">
        <f t="shared" si="424"/>
        <v>0</v>
      </c>
      <c r="BF1275" s="214">
        <f t="shared" si="425"/>
        <v>0</v>
      </c>
      <c r="BG1275" s="214">
        <f t="shared" si="426"/>
        <v>0</v>
      </c>
      <c r="BH1275" s="214">
        <f t="shared" si="427"/>
        <v>0</v>
      </c>
      <c r="BI1275" s="214">
        <f t="shared" si="428"/>
        <v>0</v>
      </c>
      <c r="BJ1275" s="25" t="s">
        <v>82</v>
      </c>
      <c r="BK1275" s="214">
        <f t="shared" si="429"/>
        <v>0</v>
      </c>
      <c r="BL1275" s="25" t="s">
        <v>375</v>
      </c>
      <c r="BM1275" s="25" t="s">
        <v>11597</v>
      </c>
    </row>
    <row r="1276" spans="2:65" s="1" customFormat="1" ht="22.5" customHeight="1">
      <c r="B1276" s="42"/>
      <c r="C1276" s="277" t="s">
        <v>10381</v>
      </c>
      <c r="D1276" s="277" t="s">
        <v>1079</v>
      </c>
      <c r="E1276" s="278" t="s">
        <v>11503</v>
      </c>
      <c r="F1276" s="279" t="s">
        <v>11504</v>
      </c>
      <c r="G1276" s="280" t="s">
        <v>5275</v>
      </c>
      <c r="H1276" s="281">
        <v>21</v>
      </c>
      <c r="I1276" s="282"/>
      <c r="J1276" s="283">
        <f t="shared" si="420"/>
        <v>0</v>
      </c>
      <c r="K1276" s="279" t="s">
        <v>21</v>
      </c>
      <c r="L1276" s="284"/>
      <c r="M1276" s="285" t="s">
        <v>21</v>
      </c>
      <c r="N1276" s="286" t="s">
        <v>45</v>
      </c>
      <c r="O1276" s="43"/>
      <c r="P1276" s="212">
        <f t="shared" si="421"/>
        <v>0</v>
      </c>
      <c r="Q1276" s="212">
        <v>0</v>
      </c>
      <c r="R1276" s="212">
        <f t="shared" si="422"/>
        <v>0</v>
      </c>
      <c r="S1276" s="212">
        <v>0</v>
      </c>
      <c r="T1276" s="213">
        <f t="shared" si="423"/>
        <v>0</v>
      </c>
      <c r="AR1276" s="25" t="s">
        <v>619</v>
      </c>
      <c r="AT1276" s="25" t="s">
        <v>1079</v>
      </c>
      <c r="AU1276" s="25" t="s">
        <v>82</v>
      </c>
      <c r="AY1276" s="25" t="s">
        <v>308</v>
      </c>
      <c r="BE1276" s="214">
        <f t="shared" si="424"/>
        <v>0</v>
      </c>
      <c r="BF1276" s="214">
        <f t="shared" si="425"/>
        <v>0</v>
      </c>
      <c r="BG1276" s="214">
        <f t="shared" si="426"/>
        <v>0</v>
      </c>
      <c r="BH1276" s="214">
        <f t="shared" si="427"/>
        <v>0</v>
      </c>
      <c r="BI1276" s="214">
        <f t="shared" si="428"/>
        <v>0</v>
      </c>
      <c r="BJ1276" s="25" t="s">
        <v>82</v>
      </c>
      <c r="BK1276" s="214">
        <f t="shared" si="429"/>
        <v>0</v>
      </c>
      <c r="BL1276" s="25" t="s">
        <v>375</v>
      </c>
      <c r="BM1276" s="25" t="s">
        <v>11598</v>
      </c>
    </row>
    <row r="1277" spans="2:65" s="1" customFormat="1" ht="22.5" customHeight="1">
      <c r="B1277" s="42"/>
      <c r="C1277" s="277" t="s">
        <v>11599</v>
      </c>
      <c r="D1277" s="277" t="s">
        <v>1079</v>
      </c>
      <c r="E1277" s="278" t="s">
        <v>10830</v>
      </c>
      <c r="F1277" s="279" t="s">
        <v>10831</v>
      </c>
      <c r="G1277" s="280" t="s">
        <v>5275</v>
      </c>
      <c r="H1277" s="281">
        <v>1</v>
      </c>
      <c r="I1277" s="282"/>
      <c r="J1277" s="283">
        <f t="shared" si="420"/>
        <v>0</v>
      </c>
      <c r="K1277" s="279" t="s">
        <v>21</v>
      </c>
      <c r="L1277" s="284"/>
      <c r="M1277" s="285" t="s">
        <v>21</v>
      </c>
      <c r="N1277" s="286" t="s">
        <v>45</v>
      </c>
      <c r="O1277" s="43"/>
      <c r="P1277" s="212">
        <f t="shared" si="421"/>
        <v>0</v>
      </c>
      <c r="Q1277" s="212">
        <v>0</v>
      </c>
      <c r="R1277" s="212">
        <f t="shared" si="422"/>
        <v>0</v>
      </c>
      <c r="S1277" s="212">
        <v>0</v>
      </c>
      <c r="T1277" s="213">
        <f t="shared" si="423"/>
        <v>0</v>
      </c>
      <c r="AR1277" s="25" t="s">
        <v>619</v>
      </c>
      <c r="AT1277" s="25" t="s">
        <v>1079</v>
      </c>
      <c r="AU1277" s="25" t="s">
        <v>82</v>
      </c>
      <c r="AY1277" s="25" t="s">
        <v>308</v>
      </c>
      <c r="BE1277" s="214">
        <f t="shared" si="424"/>
        <v>0</v>
      </c>
      <c r="BF1277" s="214">
        <f t="shared" si="425"/>
        <v>0</v>
      </c>
      <c r="BG1277" s="214">
        <f t="shared" si="426"/>
        <v>0</v>
      </c>
      <c r="BH1277" s="214">
        <f t="shared" si="427"/>
        <v>0</v>
      </c>
      <c r="BI1277" s="214">
        <f t="shared" si="428"/>
        <v>0</v>
      </c>
      <c r="BJ1277" s="25" t="s">
        <v>82</v>
      </c>
      <c r="BK1277" s="214">
        <f t="shared" si="429"/>
        <v>0</v>
      </c>
      <c r="BL1277" s="25" t="s">
        <v>375</v>
      </c>
      <c r="BM1277" s="25" t="s">
        <v>11600</v>
      </c>
    </row>
    <row r="1278" spans="2:65" s="1" customFormat="1" ht="31.5" customHeight="1">
      <c r="B1278" s="42"/>
      <c r="C1278" s="277" t="s">
        <v>10386</v>
      </c>
      <c r="D1278" s="277" t="s">
        <v>1079</v>
      </c>
      <c r="E1278" s="278" t="s">
        <v>11038</v>
      </c>
      <c r="F1278" s="279" t="s">
        <v>11039</v>
      </c>
      <c r="G1278" s="280" t="s">
        <v>5275</v>
      </c>
      <c r="H1278" s="281">
        <v>1</v>
      </c>
      <c r="I1278" s="282"/>
      <c r="J1278" s="283">
        <f t="shared" si="420"/>
        <v>0</v>
      </c>
      <c r="K1278" s="279" t="s">
        <v>21</v>
      </c>
      <c r="L1278" s="284"/>
      <c r="M1278" s="285" t="s">
        <v>21</v>
      </c>
      <c r="N1278" s="286" t="s">
        <v>45</v>
      </c>
      <c r="O1278" s="43"/>
      <c r="P1278" s="212">
        <f t="shared" si="421"/>
        <v>0</v>
      </c>
      <c r="Q1278" s="212">
        <v>0</v>
      </c>
      <c r="R1278" s="212">
        <f t="shared" si="422"/>
        <v>0</v>
      </c>
      <c r="S1278" s="212">
        <v>0</v>
      </c>
      <c r="T1278" s="213">
        <f t="shared" si="423"/>
        <v>0</v>
      </c>
      <c r="AR1278" s="25" t="s">
        <v>619</v>
      </c>
      <c r="AT1278" s="25" t="s">
        <v>1079</v>
      </c>
      <c r="AU1278" s="25" t="s">
        <v>82</v>
      </c>
      <c r="AY1278" s="25" t="s">
        <v>308</v>
      </c>
      <c r="BE1278" s="214">
        <f t="shared" si="424"/>
        <v>0</v>
      </c>
      <c r="BF1278" s="214">
        <f t="shared" si="425"/>
        <v>0</v>
      </c>
      <c r="BG1278" s="214">
        <f t="shared" si="426"/>
        <v>0</v>
      </c>
      <c r="BH1278" s="214">
        <f t="shared" si="427"/>
        <v>0</v>
      </c>
      <c r="BI1278" s="214">
        <f t="shared" si="428"/>
        <v>0</v>
      </c>
      <c r="BJ1278" s="25" t="s">
        <v>82</v>
      </c>
      <c r="BK1278" s="214">
        <f t="shared" si="429"/>
        <v>0</v>
      </c>
      <c r="BL1278" s="25" t="s">
        <v>375</v>
      </c>
      <c r="BM1278" s="25" t="s">
        <v>11601</v>
      </c>
    </row>
    <row r="1279" spans="2:65" s="1" customFormat="1" ht="31.5" customHeight="1">
      <c r="B1279" s="42"/>
      <c r="C1279" s="277" t="s">
        <v>11602</v>
      </c>
      <c r="D1279" s="277" t="s">
        <v>1079</v>
      </c>
      <c r="E1279" s="278" t="s">
        <v>11041</v>
      </c>
      <c r="F1279" s="279" t="s">
        <v>11042</v>
      </c>
      <c r="G1279" s="280" t="s">
        <v>5275</v>
      </c>
      <c r="H1279" s="281">
        <v>1</v>
      </c>
      <c r="I1279" s="282"/>
      <c r="J1279" s="283">
        <f t="shared" si="420"/>
        <v>0</v>
      </c>
      <c r="K1279" s="279" t="s">
        <v>21</v>
      </c>
      <c r="L1279" s="284"/>
      <c r="M1279" s="285" t="s">
        <v>21</v>
      </c>
      <c r="N1279" s="286" t="s">
        <v>45</v>
      </c>
      <c r="O1279" s="43"/>
      <c r="P1279" s="212">
        <f t="shared" si="421"/>
        <v>0</v>
      </c>
      <c r="Q1279" s="212">
        <v>0</v>
      </c>
      <c r="R1279" s="212">
        <f t="shared" si="422"/>
        <v>0</v>
      </c>
      <c r="S1279" s="212">
        <v>0</v>
      </c>
      <c r="T1279" s="213">
        <f t="shared" si="423"/>
        <v>0</v>
      </c>
      <c r="AR1279" s="25" t="s">
        <v>619</v>
      </c>
      <c r="AT1279" s="25" t="s">
        <v>1079</v>
      </c>
      <c r="AU1279" s="25" t="s">
        <v>82</v>
      </c>
      <c r="AY1279" s="25" t="s">
        <v>308</v>
      </c>
      <c r="BE1279" s="214">
        <f t="shared" si="424"/>
        <v>0</v>
      </c>
      <c r="BF1279" s="214">
        <f t="shared" si="425"/>
        <v>0</v>
      </c>
      <c r="BG1279" s="214">
        <f t="shared" si="426"/>
        <v>0</v>
      </c>
      <c r="BH1279" s="214">
        <f t="shared" si="427"/>
        <v>0</v>
      </c>
      <c r="BI1279" s="214">
        <f t="shared" si="428"/>
        <v>0</v>
      </c>
      <c r="BJ1279" s="25" t="s">
        <v>82</v>
      </c>
      <c r="BK1279" s="214">
        <f t="shared" si="429"/>
        <v>0</v>
      </c>
      <c r="BL1279" s="25" t="s">
        <v>375</v>
      </c>
      <c r="BM1279" s="25" t="s">
        <v>11603</v>
      </c>
    </row>
    <row r="1280" spans="2:65" s="1" customFormat="1" ht="22.5" customHeight="1">
      <c r="B1280" s="42"/>
      <c r="C1280" s="277" t="s">
        <v>10390</v>
      </c>
      <c r="D1280" s="277" t="s">
        <v>1079</v>
      </c>
      <c r="E1280" s="278" t="s">
        <v>10865</v>
      </c>
      <c r="F1280" s="279" t="s">
        <v>10866</v>
      </c>
      <c r="G1280" s="280" t="s">
        <v>5275</v>
      </c>
      <c r="H1280" s="281">
        <v>10</v>
      </c>
      <c r="I1280" s="282"/>
      <c r="J1280" s="283">
        <f t="shared" si="420"/>
        <v>0</v>
      </c>
      <c r="K1280" s="279" t="s">
        <v>21</v>
      </c>
      <c r="L1280" s="284"/>
      <c r="M1280" s="285" t="s">
        <v>21</v>
      </c>
      <c r="N1280" s="286" t="s">
        <v>45</v>
      </c>
      <c r="O1280" s="43"/>
      <c r="P1280" s="212">
        <f t="shared" si="421"/>
        <v>0</v>
      </c>
      <c r="Q1280" s="212">
        <v>0</v>
      </c>
      <c r="R1280" s="212">
        <f t="shared" si="422"/>
        <v>0</v>
      </c>
      <c r="S1280" s="212">
        <v>0</v>
      </c>
      <c r="T1280" s="213">
        <f t="shared" si="423"/>
        <v>0</v>
      </c>
      <c r="AR1280" s="25" t="s">
        <v>619</v>
      </c>
      <c r="AT1280" s="25" t="s">
        <v>1079</v>
      </c>
      <c r="AU1280" s="25" t="s">
        <v>82</v>
      </c>
      <c r="AY1280" s="25" t="s">
        <v>308</v>
      </c>
      <c r="BE1280" s="214">
        <f t="shared" si="424"/>
        <v>0</v>
      </c>
      <c r="BF1280" s="214">
        <f t="shared" si="425"/>
        <v>0</v>
      </c>
      <c r="BG1280" s="214">
        <f t="shared" si="426"/>
        <v>0</v>
      </c>
      <c r="BH1280" s="214">
        <f t="shared" si="427"/>
        <v>0</v>
      </c>
      <c r="BI1280" s="214">
        <f t="shared" si="428"/>
        <v>0</v>
      </c>
      <c r="BJ1280" s="25" t="s">
        <v>82</v>
      </c>
      <c r="BK1280" s="214">
        <f t="shared" si="429"/>
        <v>0</v>
      </c>
      <c r="BL1280" s="25" t="s">
        <v>375</v>
      </c>
      <c r="BM1280" s="25" t="s">
        <v>11604</v>
      </c>
    </row>
    <row r="1281" spans="2:65" s="1" customFormat="1" ht="22.5" customHeight="1">
      <c r="B1281" s="42"/>
      <c r="C1281" s="277" t="s">
        <v>11605</v>
      </c>
      <c r="D1281" s="277" t="s">
        <v>1079</v>
      </c>
      <c r="E1281" s="278" t="s">
        <v>11606</v>
      </c>
      <c r="F1281" s="279" t="s">
        <v>10873</v>
      </c>
      <c r="G1281" s="280" t="s">
        <v>5275</v>
      </c>
      <c r="H1281" s="281">
        <v>1</v>
      </c>
      <c r="I1281" s="282"/>
      <c r="J1281" s="283">
        <f t="shared" si="420"/>
        <v>0</v>
      </c>
      <c r="K1281" s="279" t="s">
        <v>21</v>
      </c>
      <c r="L1281" s="284"/>
      <c r="M1281" s="285" t="s">
        <v>21</v>
      </c>
      <c r="N1281" s="286" t="s">
        <v>45</v>
      </c>
      <c r="O1281" s="43"/>
      <c r="P1281" s="212">
        <f t="shared" si="421"/>
        <v>0</v>
      </c>
      <c r="Q1281" s="212">
        <v>0</v>
      </c>
      <c r="R1281" s="212">
        <f t="shared" si="422"/>
        <v>0</v>
      </c>
      <c r="S1281" s="212">
        <v>0</v>
      </c>
      <c r="T1281" s="213">
        <f t="shared" si="423"/>
        <v>0</v>
      </c>
      <c r="AR1281" s="25" t="s">
        <v>619</v>
      </c>
      <c r="AT1281" s="25" t="s">
        <v>1079</v>
      </c>
      <c r="AU1281" s="25" t="s">
        <v>82</v>
      </c>
      <c r="AY1281" s="25" t="s">
        <v>308</v>
      </c>
      <c r="BE1281" s="214">
        <f t="shared" si="424"/>
        <v>0</v>
      </c>
      <c r="BF1281" s="214">
        <f t="shared" si="425"/>
        <v>0</v>
      </c>
      <c r="BG1281" s="214">
        <f t="shared" si="426"/>
        <v>0</v>
      </c>
      <c r="BH1281" s="214">
        <f t="shared" si="427"/>
        <v>0</v>
      </c>
      <c r="BI1281" s="214">
        <f t="shared" si="428"/>
        <v>0</v>
      </c>
      <c r="BJ1281" s="25" t="s">
        <v>82</v>
      </c>
      <c r="BK1281" s="214">
        <f t="shared" si="429"/>
        <v>0</v>
      </c>
      <c r="BL1281" s="25" t="s">
        <v>375</v>
      </c>
      <c r="BM1281" s="25" t="s">
        <v>11607</v>
      </c>
    </row>
    <row r="1282" spans="2:65" s="1" customFormat="1" ht="22.5" customHeight="1">
      <c r="B1282" s="42"/>
      <c r="C1282" s="203" t="s">
        <v>10393</v>
      </c>
      <c r="D1282" s="203" t="s">
        <v>311</v>
      </c>
      <c r="E1282" s="204" t="s">
        <v>10875</v>
      </c>
      <c r="F1282" s="205" t="s">
        <v>10876</v>
      </c>
      <c r="G1282" s="206" t="s">
        <v>8882</v>
      </c>
      <c r="H1282" s="207">
        <v>56</v>
      </c>
      <c r="I1282" s="208"/>
      <c r="J1282" s="209">
        <f t="shared" si="420"/>
        <v>0</v>
      </c>
      <c r="K1282" s="205" t="s">
        <v>21</v>
      </c>
      <c r="L1282" s="62"/>
      <c r="M1282" s="210" t="s">
        <v>21</v>
      </c>
      <c r="N1282" s="211" t="s">
        <v>45</v>
      </c>
      <c r="O1282" s="43"/>
      <c r="P1282" s="212">
        <f t="shared" si="421"/>
        <v>0</v>
      </c>
      <c r="Q1282" s="212">
        <v>0</v>
      </c>
      <c r="R1282" s="212">
        <f t="shared" si="422"/>
        <v>0</v>
      </c>
      <c r="S1282" s="212">
        <v>0</v>
      </c>
      <c r="T1282" s="213">
        <f t="shared" si="423"/>
        <v>0</v>
      </c>
      <c r="AR1282" s="25" t="s">
        <v>375</v>
      </c>
      <c r="AT1282" s="25" t="s">
        <v>311</v>
      </c>
      <c r="AU1282" s="25" t="s">
        <v>82</v>
      </c>
      <c r="AY1282" s="25" t="s">
        <v>308</v>
      </c>
      <c r="BE1282" s="214">
        <f t="shared" si="424"/>
        <v>0</v>
      </c>
      <c r="BF1282" s="214">
        <f t="shared" si="425"/>
        <v>0</v>
      </c>
      <c r="BG1282" s="214">
        <f t="shared" si="426"/>
        <v>0</v>
      </c>
      <c r="BH1282" s="214">
        <f t="shared" si="427"/>
        <v>0</v>
      </c>
      <c r="BI1282" s="214">
        <f t="shared" si="428"/>
        <v>0</v>
      </c>
      <c r="BJ1282" s="25" t="s">
        <v>82</v>
      </c>
      <c r="BK1282" s="214">
        <f t="shared" si="429"/>
        <v>0</v>
      </c>
      <c r="BL1282" s="25" t="s">
        <v>375</v>
      </c>
      <c r="BM1282" s="25" t="s">
        <v>11608</v>
      </c>
    </row>
    <row r="1283" spans="2:65" s="1" customFormat="1" ht="22.5" customHeight="1">
      <c r="B1283" s="42"/>
      <c r="C1283" s="203" t="s">
        <v>11609</v>
      </c>
      <c r="D1283" s="203" t="s">
        <v>311</v>
      </c>
      <c r="E1283" s="204" t="s">
        <v>10879</v>
      </c>
      <c r="F1283" s="205" t="s">
        <v>10880</v>
      </c>
      <c r="G1283" s="206" t="s">
        <v>8882</v>
      </c>
      <c r="H1283" s="207">
        <v>8</v>
      </c>
      <c r="I1283" s="208"/>
      <c r="J1283" s="209">
        <f t="shared" si="420"/>
        <v>0</v>
      </c>
      <c r="K1283" s="205" t="s">
        <v>21</v>
      </c>
      <c r="L1283" s="62"/>
      <c r="M1283" s="210" t="s">
        <v>21</v>
      </c>
      <c r="N1283" s="211" t="s">
        <v>45</v>
      </c>
      <c r="O1283" s="43"/>
      <c r="P1283" s="212">
        <f t="shared" si="421"/>
        <v>0</v>
      </c>
      <c r="Q1283" s="212">
        <v>0</v>
      </c>
      <c r="R1283" s="212">
        <f t="shared" si="422"/>
        <v>0</v>
      </c>
      <c r="S1283" s="212">
        <v>0</v>
      </c>
      <c r="T1283" s="213">
        <f t="shared" si="423"/>
        <v>0</v>
      </c>
      <c r="AR1283" s="25" t="s">
        <v>375</v>
      </c>
      <c r="AT1283" s="25" t="s">
        <v>311</v>
      </c>
      <c r="AU1283" s="25" t="s">
        <v>82</v>
      </c>
      <c r="AY1283" s="25" t="s">
        <v>308</v>
      </c>
      <c r="BE1283" s="214">
        <f t="shared" si="424"/>
        <v>0</v>
      </c>
      <c r="BF1283" s="214">
        <f t="shared" si="425"/>
        <v>0</v>
      </c>
      <c r="BG1283" s="214">
        <f t="shared" si="426"/>
        <v>0</v>
      </c>
      <c r="BH1283" s="214">
        <f t="shared" si="427"/>
        <v>0</v>
      </c>
      <c r="BI1283" s="214">
        <f t="shared" si="428"/>
        <v>0</v>
      </c>
      <c r="BJ1283" s="25" t="s">
        <v>82</v>
      </c>
      <c r="BK1283" s="214">
        <f t="shared" si="429"/>
        <v>0</v>
      </c>
      <c r="BL1283" s="25" t="s">
        <v>375</v>
      </c>
      <c r="BM1283" s="25" t="s">
        <v>11610</v>
      </c>
    </row>
    <row r="1284" spans="2:65" s="1" customFormat="1" ht="22.5" customHeight="1">
      <c r="B1284" s="42"/>
      <c r="C1284" s="203" t="s">
        <v>10397</v>
      </c>
      <c r="D1284" s="203" t="s">
        <v>311</v>
      </c>
      <c r="E1284" s="204" t="s">
        <v>10882</v>
      </c>
      <c r="F1284" s="205" t="s">
        <v>10883</v>
      </c>
      <c r="G1284" s="206" t="s">
        <v>8882</v>
      </c>
      <c r="H1284" s="207">
        <v>4</v>
      </c>
      <c r="I1284" s="208"/>
      <c r="J1284" s="209">
        <f t="shared" si="420"/>
        <v>0</v>
      </c>
      <c r="K1284" s="205" t="s">
        <v>21</v>
      </c>
      <c r="L1284" s="62"/>
      <c r="M1284" s="210" t="s">
        <v>21</v>
      </c>
      <c r="N1284" s="211" t="s">
        <v>45</v>
      </c>
      <c r="O1284" s="43"/>
      <c r="P1284" s="212">
        <f t="shared" si="421"/>
        <v>0</v>
      </c>
      <c r="Q1284" s="212">
        <v>0</v>
      </c>
      <c r="R1284" s="212">
        <f t="shared" si="422"/>
        <v>0</v>
      </c>
      <c r="S1284" s="212">
        <v>0</v>
      </c>
      <c r="T1284" s="213">
        <f t="shared" si="423"/>
        <v>0</v>
      </c>
      <c r="AR1284" s="25" t="s">
        <v>375</v>
      </c>
      <c r="AT1284" s="25" t="s">
        <v>311</v>
      </c>
      <c r="AU1284" s="25" t="s">
        <v>82</v>
      </c>
      <c r="AY1284" s="25" t="s">
        <v>308</v>
      </c>
      <c r="BE1284" s="214">
        <f t="shared" si="424"/>
        <v>0</v>
      </c>
      <c r="BF1284" s="214">
        <f t="shared" si="425"/>
        <v>0</v>
      </c>
      <c r="BG1284" s="214">
        <f t="shared" si="426"/>
        <v>0</v>
      </c>
      <c r="BH1284" s="214">
        <f t="shared" si="427"/>
        <v>0</v>
      </c>
      <c r="BI1284" s="214">
        <f t="shared" si="428"/>
        <v>0</v>
      </c>
      <c r="BJ1284" s="25" t="s">
        <v>82</v>
      </c>
      <c r="BK1284" s="214">
        <f t="shared" si="429"/>
        <v>0</v>
      </c>
      <c r="BL1284" s="25" t="s">
        <v>375</v>
      </c>
      <c r="BM1284" s="25" t="s">
        <v>11611</v>
      </c>
    </row>
    <row r="1285" spans="2:65" s="1" customFormat="1" ht="22.5" customHeight="1">
      <c r="B1285" s="42"/>
      <c r="C1285" s="203" t="s">
        <v>11612</v>
      </c>
      <c r="D1285" s="203" t="s">
        <v>311</v>
      </c>
      <c r="E1285" s="204" t="s">
        <v>10886</v>
      </c>
      <c r="F1285" s="205" t="s">
        <v>10887</v>
      </c>
      <c r="G1285" s="206" t="s">
        <v>8882</v>
      </c>
      <c r="H1285" s="207">
        <v>32</v>
      </c>
      <c r="I1285" s="208"/>
      <c r="J1285" s="209">
        <f t="shared" si="420"/>
        <v>0</v>
      </c>
      <c r="K1285" s="205" t="s">
        <v>21</v>
      </c>
      <c r="L1285" s="62"/>
      <c r="M1285" s="210" t="s">
        <v>21</v>
      </c>
      <c r="N1285" s="211" t="s">
        <v>45</v>
      </c>
      <c r="O1285" s="43"/>
      <c r="P1285" s="212">
        <f t="shared" si="421"/>
        <v>0</v>
      </c>
      <c r="Q1285" s="212">
        <v>0</v>
      </c>
      <c r="R1285" s="212">
        <f t="shared" si="422"/>
        <v>0</v>
      </c>
      <c r="S1285" s="212">
        <v>0</v>
      </c>
      <c r="T1285" s="213">
        <f t="shared" si="423"/>
        <v>0</v>
      </c>
      <c r="AR1285" s="25" t="s">
        <v>375</v>
      </c>
      <c r="AT1285" s="25" t="s">
        <v>311</v>
      </c>
      <c r="AU1285" s="25" t="s">
        <v>82</v>
      </c>
      <c r="AY1285" s="25" t="s">
        <v>308</v>
      </c>
      <c r="BE1285" s="214">
        <f t="shared" si="424"/>
        <v>0</v>
      </c>
      <c r="BF1285" s="214">
        <f t="shared" si="425"/>
        <v>0</v>
      </c>
      <c r="BG1285" s="214">
        <f t="shared" si="426"/>
        <v>0</v>
      </c>
      <c r="BH1285" s="214">
        <f t="shared" si="427"/>
        <v>0</v>
      </c>
      <c r="BI1285" s="214">
        <f t="shared" si="428"/>
        <v>0</v>
      </c>
      <c r="BJ1285" s="25" t="s">
        <v>82</v>
      </c>
      <c r="BK1285" s="214">
        <f t="shared" si="429"/>
        <v>0</v>
      </c>
      <c r="BL1285" s="25" t="s">
        <v>375</v>
      </c>
      <c r="BM1285" s="25" t="s">
        <v>11613</v>
      </c>
    </row>
    <row r="1286" spans="2:65" s="1" customFormat="1" ht="22.5" customHeight="1">
      <c r="B1286" s="42"/>
      <c r="C1286" s="203" t="s">
        <v>10400</v>
      </c>
      <c r="D1286" s="203" t="s">
        <v>311</v>
      </c>
      <c r="E1286" s="204" t="s">
        <v>10889</v>
      </c>
      <c r="F1286" s="205" t="s">
        <v>10890</v>
      </c>
      <c r="G1286" s="206" t="s">
        <v>8882</v>
      </c>
      <c r="H1286" s="207">
        <v>4</v>
      </c>
      <c r="I1286" s="208"/>
      <c r="J1286" s="209">
        <f t="shared" si="420"/>
        <v>0</v>
      </c>
      <c r="K1286" s="205" t="s">
        <v>21</v>
      </c>
      <c r="L1286" s="62"/>
      <c r="M1286" s="210" t="s">
        <v>21</v>
      </c>
      <c r="N1286" s="211" t="s">
        <v>45</v>
      </c>
      <c r="O1286" s="43"/>
      <c r="P1286" s="212">
        <f t="shared" si="421"/>
        <v>0</v>
      </c>
      <c r="Q1286" s="212">
        <v>0</v>
      </c>
      <c r="R1286" s="212">
        <f t="shared" si="422"/>
        <v>0</v>
      </c>
      <c r="S1286" s="212">
        <v>0</v>
      </c>
      <c r="T1286" s="213">
        <f t="shared" si="423"/>
        <v>0</v>
      </c>
      <c r="AR1286" s="25" t="s">
        <v>375</v>
      </c>
      <c r="AT1286" s="25" t="s">
        <v>311</v>
      </c>
      <c r="AU1286" s="25" t="s">
        <v>82</v>
      </c>
      <c r="AY1286" s="25" t="s">
        <v>308</v>
      </c>
      <c r="BE1286" s="214">
        <f t="shared" si="424"/>
        <v>0</v>
      </c>
      <c r="BF1286" s="214">
        <f t="shared" si="425"/>
        <v>0</v>
      </c>
      <c r="BG1286" s="214">
        <f t="shared" si="426"/>
        <v>0</v>
      </c>
      <c r="BH1286" s="214">
        <f t="shared" si="427"/>
        <v>0</v>
      </c>
      <c r="BI1286" s="214">
        <f t="shared" si="428"/>
        <v>0</v>
      </c>
      <c r="BJ1286" s="25" t="s">
        <v>82</v>
      </c>
      <c r="BK1286" s="214">
        <f t="shared" si="429"/>
        <v>0</v>
      </c>
      <c r="BL1286" s="25" t="s">
        <v>375</v>
      </c>
      <c r="BM1286" s="25" t="s">
        <v>11614</v>
      </c>
    </row>
    <row r="1287" spans="2:65" s="11" customFormat="1" ht="37.35" customHeight="1">
      <c r="B1287" s="186"/>
      <c r="C1287" s="187"/>
      <c r="D1287" s="200" t="s">
        <v>73</v>
      </c>
      <c r="E1287" s="296" t="s">
        <v>11615</v>
      </c>
      <c r="F1287" s="296" t="s">
        <v>11616</v>
      </c>
      <c r="G1287" s="187"/>
      <c r="H1287" s="187"/>
      <c r="I1287" s="190"/>
      <c r="J1287" s="297">
        <f>BK1287</f>
        <v>0</v>
      </c>
      <c r="K1287" s="187"/>
      <c r="L1287" s="192"/>
      <c r="M1287" s="193"/>
      <c r="N1287" s="194"/>
      <c r="O1287" s="194"/>
      <c r="P1287" s="195">
        <f>SUM(P1288:P1342)</f>
        <v>0</v>
      </c>
      <c r="Q1287" s="194"/>
      <c r="R1287" s="195">
        <f>SUM(R1288:R1342)</f>
        <v>0</v>
      </c>
      <c r="S1287" s="194"/>
      <c r="T1287" s="196">
        <f>SUM(T1288:T1342)</f>
        <v>0</v>
      </c>
      <c r="AR1287" s="197" t="s">
        <v>84</v>
      </c>
      <c r="AT1287" s="198" t="s">
        <v>73</v>
      </c>
      <c r="AU1287" s="198" t="s">
        <v>74</v>
      </c>
      <c r="AY1287" s="197" t="s">
        <v>308</v>
      </c>
      <c r="BK1287" s="199">
        <f>SUM(BK1288:BK1342)</f>
        <v>0</v>
      </c>
    </row>
    <row r="1288" spans="2:65" s="1" customFormat="1" ht="22.5" customHeight="1">
      <c r="B1288" s="42"/>
      <c r="C1288" s="277" t="s">
        <v>11617</v>
      </c>
      <c r="D1288" s="277" t="s">
        <v>1079</v>
      </c>
      <c r="E1288" s="278" t="s">
        <v>10623</v>
      </c>
      <c r="F1288" s="279" t="s">
        <v>10624</v>
      </c>
      <c r="G1288" s="280" t="s">
        <v>5275</v>
      </c>
      <c r="H1288" s="281">
        <v>9</v>
      </c>
      <c r="I1288" s="282"/>
      <c r="J1288" s="283">
        <f t="shared" ref="J1288:J1315" si="430">ROUND(I1288*H1288,2)</f>
        <v>0</v>
      </c>
      <c r="K1288" s="279" t="s">
        <v>21</v>
      </c>
      <c r="L1288" s="284"/>
      <c r="M1288" s="285" t="s">
        <v>21</v>
      </c>
      <c r="N1288" s="286" t="s">
        <v>45</v>
      </c>
      <c r="O1288" s="43"/>
      <c r="P1288" s="212">
        <f t="shared" ref="P1288:P1315" si="431">O1288*H1288</f>
        <v>0</v>
      </c>
      <c r="Q1288" s="212">
        <v>0</v>
      </c>
      <c r="R1288" s="212">
        <f t="shared" ref="R1288:R1315" si="432">Q1288*H1288</f>
        <v>0</v>
      </c>
      <c r="S1288" s="212">
        <v>0</v>
      </c>
      <c r="T1288" s="213">
        <f t="shared" ref="T1288:T1315" si="433">S1288*H1288</f>
        <v>0</v>
      </c>
      <c r="AR1288" s="25" t="s">
        <v>619</v>
      </c>
      <c r="AT1288" s="25" t="s">
        <v>1079</v>
      </c>
      <c r="AU1288" s="25" t="s">
        <v>82</v>
      </c>
      <c r="AY1288" s="25" t="s">
        <v>308</v>
      </c>
      <c r="BE1288" s="214">
        <f t="shared" ref="BE1288:BE1315" si="434">IF(N1288="základní",J1288,0)</f>
        <v>0</v>
      </c>
      <c r="BF1288" s="214">
        <f t="shared" ref="BF1288:BF1315" si="435">IF(N1288="snížená",J1288,0)</f>
        <v>0</v>
      </c>
      <c r="BG1288" s="214">
        <f t="shared" ref="BG1288:BG1315" si="436">IF(N1288="zákl. přenesená",J1288,0)</f>
        <v>0</v>
      </c>
      <c r="BH1288" s="214">
        <f t="shared" ref="BH1288:BH1315" si="437">IF(N1288="sníž. přenesená",J1288,0)</f>
        <v>0</v>
      </c>
      <c r="BI1288" s="214">
        <f t="shared" ref="BI1288:BI1315" si="438">IF(N1288="nulová",J1288,0)</f>
        <v>0</v>
      </c>
      <c r="BJ1288" s="25" t="s">
        <v>82</v>
      </c>
      <c r="BK1288" s="214">
        <f t="shared" ref="BK1288:BK1315" si="439">ROUND(I1288*H1288,2)</f>
        <v>0</v>
      </c>
      <c r="BL1288" s="25" t="s">
        <v>375</v>
      </c>
      <c r="BM1288" s="25" t="s">
        <v>11618</v>
      </c>
    </row>
    <row r="1289" spans="2:65" s="1" customFormat="1" ht="22.5" customHeight="1">
      <c r="B1289" s="42"/>
      <c r="C1289" s="277" t="s">
        <v>10404</v>
      </c>
      <c r="D1289" s="277" t="s">
        <v>1079</v>
      </c>
      <c r="E1289" s="278" t="s">
        <v>10627</v>
      </c>
      <c r="F1289" s="279" t="s">
        <v>10628</v>
      </c>
      <c r="G1289" s="280" t="s">
        <v>5275</v>
      </c>
      <c r="H1289" s="281">
        <v>51</v>
      </c>
      <c r="I1289" s="282"/>
      <c r="J1289" s="283">
        <f t="shared" si="430"/>
        <v>0</v>
      </c>
      <c r="K1289" s="279" t="s">
        <v>21</v>
      </c>
      <c r="L1289" s="284"/>
      <c r="M1289" s="285" t="s">
        <v>21</v>
      </c>
      <c r="N1289" s="286" t="s">
        <v>45</v>
      </c>
      <c r="O1289" s="43"/>
      <c r="P1289" s="212">
        <f t="shared" si="431"/>
        <v>0</v>
      </c>
      <c r="Q1289" s="212">
        <v>0</v>
      </c>
      <c r="R1289" s="212">
        <f t="shared" si="432"/>
        <v>0</v>
      </c>
      <c r="S1289" s="212">
        <v>0</v>
      </c>
      <c r="T1289" s="213">
        <f t="shared" si="433"/>
        <v>0</v>
      </c>
      <c r="AR1289" s="25" t="s">
        <v>619</v>
      </c>
      <c r="AT1289" s="25" t="s">
        <v>1079</v>
      </c>
      <c r="AU1289" s="25" t="s">
        <v>82</v>
      </c>
      <c r="AY1289" s="25" t="s">
        <v>308</v>
      </c>
      <c r="BE1289" s="214">
        <f t="shared" si="434"/>
        <v>0</v>
      </c>
      <c r="BF1289" s="214">
        <f t="shared" si="435"/>
        <v>0</v>
      </c>
      <c r="BG1289" s="214">
        <f t="shared" si="436"/>
        <v>0</v>
      </c>
      <c r="BH1289" s="214">
        <f t="shared" si="437"/>
        <v>0</v>
      </c>
      <c r="BI1289" s="214">
        <f t="shared" si="438"/>
        <v>0</v>
      </c>
      <c r="BJ1289" s="25" t="s">
        <v>82</v>
      </c>
      <c r="BK1289" s="214">
        <f t="shared" si="439"/>
        <v>0</v>
      </c>
      <c r="BL1289" s="25" t="s">
        <v>375</v>
      </c>
      <c r="BM1289" s="25" t="s">
        <v>11619</v>
      </c>
    </row>
    <row r="1290" spans="2:65" s="1" customFormat="1" ht="22.5" customHeight="1">
      <c r="B1290" s="42"/>
      <c r="C1290" s="277" t="s">
        <v>11620</v>
      </c>
      <c r="D1290" s="277" t="s">
        <v>1079</v>
      </c>
      <c r="E1290" s="278" t="s">
        <v>10898</v>
      </c>
      <c r="F1290" s="279" t="s">
        <v>10899</v>
      </c>
      <c r="G1290" s="280" t="s">
        <v>5275</v>
      </c>
      <c r="H1290" s="281">
        <v>11</v>
      </c>
      <c r="I1290" s="282"/>
      <c r="J1290" s="283">
        <f t="shared" si="430"/>
        <v>0</v>
      </c>
      <c r="K1290" s="279" t="s">
        <v>21</v>
      </c>
      <c r="L1290" s="284"/>
      <c r="M1290" s="285" t="s">
        <v>21</v>
      </c>
      <c r="N1290" s="286" t="s">
        <v>45</v>
      </c>
      <c r="O1290" s="43"/>
      <c r="P1290" s="212">
        <f t="shared" si="431"/>
        <v>0</v>
      </c>
      <c r="Q1290" s="212">
        <v>0</v>
      </c>
      <c r="R1290" s="212">
        <f t="shared" si="432"/>
        <v>0</v>
      </c>
      <c r="S1290" s="212">
        <v>0</v>
      </c>
      <c r="T1290" s="213">
        <f t="shared" si="433"/>
        <v>0</v>
      </c>
      <c r="AR1290" s="25" t="s">
        <v>619</v>
      </c>
      <c r="AT1290" s="25" t="s">
        <v>1079</v>
      </c>
      <c r="AU1290" s="25" t="s">
        <v>82</v>
      </c>
      <c r="AY1290" s="25" t="s">
        <v>308</v>
      </c>
      <c r="BE1290" s="214">
        <f t="shared" si="434"/>
        <v>0</v>
      </c>
      <c r="BF1290" s="214">
        <f t="shared" si="435"/>
        <v>0</v>
      </c>
      <c r="BG1290" s="214">
        <f t="shared" si="436"/>
        <v>0</v>
      </c>
      <c r="BH1290" s="214">
        <f t="shared" si="437"/>
        <v>0</v>
      </c>
      <c r="BI1290" s="214">
        <f t="shared" si="438"/>
        <v>0</v>
      </c>
      <c r="BJ1290" s="25" t="s">
        <v>82</v>
      </c>
      <c r="BK1290" s="214">
        <f t="shared" si="439"/>
        <v>0</v>
      </c>
      <c r="BL1290" s="25" t="s">
        <v>375</v>
      </c>
      <c r="BM1290" s="25" t="s">
        <v>11621</v>
      </c>
    </row>
    <row r="1291" spans="2:65" s="1" customFormat="1" ht="22.5" customHeight="1">
      <c r="B1291" s="42"/>
      <c r="C1291" s="277" t="s">
        <v>10407</v>
      </c>
      <c r="D1291" s="277" t="s">
        <v>1079</v>
      </c>
      <c r="E1291" s="278" t="s">
        <v>10630</v>
      </c>
      <c r="F1291" s="279" t="s">
        <v>10631</v>
      </c>
      <c r="G1291" s="280" t="s">
        <v>5275</v>
      </c>
      <c r="H1291" s="281">
        <v>1</v>
      </c>
      <c r="I1291" s="282"/>
      <c r="J1291" s="283">
        <f t="shared" si="430"/>
        <v>0</v>
      </c>
      <c r="K1291" s="279" t="s">
        <v>21</v>
      </c>
      <c r="L1291" s="284"/>
      <c r="M1291" s="285" t="s">
        <v>21</v>
      </c>
      <c r="N1291" s="286" t="s">
        <v>45</v>
      </c>
      <c r="O1291" s="43"/>
      <c r="P1291" s="212">
        <f t="shared" si="431"/>
        <v>0</v>
      </c>
      <c r="Q1291" s="212">
        <v>0</v>
      </c>
      <c r="R1291" s="212">
        <f t="shared" si="432"/>
        <v>0</v>
      </c>
      <c r="S1291" s="212">
        <v>0</v>
      </c>
      <c r="T1291" s="213">
        <f t="shared" si="433"/>
        <v>0</v>
      </c>
      <c r="AR1291" s="25" t="s">
        <v>619</v>
      </c>
      <c r="AT1291" s="25" t="s">
        <v>1079</v>
      </c>
      <c r="AU1291" s="25" t="s">
        <v>82</v>
      </c>
      <c r="AY1291" s="25" t="s">
        <v>308</v>
      </c>
      <c r="BE1291" s="214">
        <f t="shared" si="434"/>
        <v>0</v>
      </c>
      <c r="BF1291" s="214">
        <f t="shared" si="435"/>
        <v>0</v>
      </c>
      <c r="BG1291" s="214">
        <f t="shared" si="436"/>
        <v>0</v>
      </c>
      <c r="BH1291" s="214">
        <f t="shared" si="437"/>
        <v>0</v>
      </c>
      <c r="BI1291" s="214">
        <f t="shared" si="438"/>
        <v>0</v>
      </c>
      <c r="BJ1291" s="25" t="s">
        <v>82</v>
      </c>
      <c r="BK1291" s="214">
        <f t="shared" si="439"/>
        <v>0</v>
      </c>
      <c r="BL1291" s="25" t="s">
        <v>375</v>
      </c>
      <c r="BM1291" s="25" t="s">
        <v>11622</v>
      </c>
    </row>
    <row r="1292" spans="2:65" s="1" customFormat="1" ht="22.5" customHeight="1">
      <c r="B1292" s="42"/>
      <c r="C1292" s="277" t="s">
        <v>11623</v>
      </c>
      <c r="D1292" s="277" t="s">
        <v>1079</v>
      </c>
      <c r="E1292" s="278" t="s">
        <v>10634</v>
      </c>
      <c r="F1292" s="279" t="s">
        <v>10635</v>
      </c>
      <c r="G1292" s="280" t="s">
        <v>5275</v>
      </c>
      <c r="H1292" s="281">
        <v>1</v>
      </c>
      <c r="I1292" s="282"/>
      <c r="J1292" s="283">
        <f t="shared" si="430"/>
        <v>0</v>
      </c>
      <c r="K1292" s="279" t="s">
        <v>21</v>
      </c>
      <c r="L1292" s="284"/>
      <c r="M1292" s="285" t="s">
        <v>21</v>
      </c>
      <c r="N1292" s="286" t="s">
        <v>45</v>
      </c>
      <c r="O1292" s="43"/>
      <c r="P1292" s="212">
        <f t="shared" si="431"/>
        <v>0</v>
      </c>
      <c r="Q1292" s="212">
        <v>0</v>
      </c>
      <c r="R1292" s="212">
        <f t="shared" si="432"/>
        <v>0</v>
      </c>
      <c r="S1292" s="212">
        <v>0</v>
      </c>
      <c r="T1292" s="213">
        <f t="shared" si="433"/>
        <v>0</v>
      </c>
      <c r="AR1292" s="25" t="s">
        <v>619</v>
      </c>
      <c r="AT1292" s="25" t="s">
        <v>1079</v>
      </c>
      <c r="AU1292" s="25" t="s">
        <v>82</v>
      </c>
      <c r="AY1292" s="25" t="s">
        <v>308</v>
      </c>
      <c r="BE1292" s="214">
        <f t="shared" si="434"/>
        <v>0</v>
      </c>
      <c r="BF1292" s="214">
        <f t="shared" si="435"/>
        <v>0</v>
      </c>
      <c r="BG1292" s="214">
        <f t="shared" si="436"/>
        <v>0</v>
      </c>
      <c r="BH1292" s="214">
        <f t="shared" si="437"/>
        <v>0</v>
      </c>
      <c r="BI1292" s="214">
        <f t="shared" si="438"/>
        <v>0</v>
      </c>
      <c r="BJ1292" s="25" t="s">
        <v>82</v>
      </c>
      <c r="BK1292" s="214">
        <f t="shared" si="439"/>
        <v>0</v>
      </c>
      <c r="BL1292" s="25" t="s">
        <v>375</v>
      </c>
      <c r="BM1292" s="25" t="s">
        <v>11624</v>
      </c>
    </row>
    <row r="1293" spans="2:65" s="1" customFormat="1" ht="22.5" customHeight="1">
      <c r="B1293" s="42"/>
      <c r="C1293" s="277" t="s">
        <v>10411</v>
      </c>
      <c r="D1293" s="277" t="s">
        <v>1079</v>
      </c>
      <c r="E1293" s="278" t="s">
        <v>10641</v>
      </c>
      <c r="F1293" s="279" t="s">
        <v>10642</v>
      </c>
      <c r="G1293" s="280" t="s">
        <v>5275</v>
      </c>
      <c r="H1293" s="281">
        <v>1</v>
      </c>
      <c r="I1293" s="282"/>
      <c r="J1293" s="283">
        <f t="shared" si="430"/>
        <v>0</v>
      </c>
      <c r="K1293" s="279" t="s">
        <v>21</v>
      </c>
      <c r="L1293" s="284"/>
      <c r="M1293" s="285" t="s">
        <v>21</v>
      </c>
      <c r="N1293" s="286" t="s">
        <v>45</v>
      </c>
      <c r="O1293" s="43"/>
      <c r="P1293" s="212">
        <f t="shared" si="431"/>
        <v>0</v>
      </c>
      <c r="Q1293" s="212">
        <v>0</v>
      </c>
      <c r="R1293" s="212">
        <f t="shared" si="432"/>
        <v>0</v>
      </c>
      <c r="S1293" s="212">
        <v>0</v>
      </c>
      <c r="T1293" s="213">
        <f t="shared" si="433"/>
        <v>0</v>
      </c>
      <c r="AR1293" s="25" t="s">
        <v>619</v>
      </c>
      <c r="AT1293" s="25" t="s">
        <v>1079</v>
      </c>
      <c r="AU1293" s="25" t="s">
        <v>82</v>
      </c>
      <c r="AY1293" s="25" t="s">
        <v>308</v>
      </c>
      <c r="BE1293" s="214">
        <f t="shared" si="434"/>
        <v>0</v>
      </c>
      <c r="BF1293" s="214">
        <f t="shared" si="435"/>
        <v>0</v>
      </c>
      <c r="BG1293" s="214">
        <f t="shared" si="436"/>
        <v>0</v>
      </c>
      <c r="BH1293" s="214">
        <f t="shared" si="437"/>
        <v>0</v>
      </c>
      <c r="BI1293" s="214">
        <f t="shared" si="438"/>
        <v>0</v>
      </c>
      <c r="BJ1293" s="25" t="s">
        <v>82</v>
      </c>
      <c r="BK1293" s="214">
        <f t="shared" si="439"/>
        <v>0</v>
      </c>
      <c r="BL1293" s="25" t="s">
        <v>375</v>
      </c>
      <c r="BM1293" s="25" t="s">
        <v>11625</v>
      </c>
    </row>
    <row r="1294" spans="2:65" s="1" customFormat="1" ht="22.5" customHeight="1">
      <c r="B1294" s="42"/>
      <c r="C1294" s="277" t="s">
        <v>11626</v>
      </c>
      <c r="D1294" s="277" t="s">
        <v>1079</v>
      </c>
      <c r="E1294" s="278" t="s">
        <v>11627</v>
      </c>
      <c r="F1294" s="279" t="s">
        <v>11628</v>
      </c>
      <c r="G1294" s="280" t="s">
        <v>5275</v>
      </c>
      <c r="H1294" s="281">
        <v>1</v>
      </c>
      <c r="I1294" s="282"/>
      <c r="J1294" s="283">
        <f t="shared" si="430"/>
        <v>0</v>
      </c>
      <c r="K1294" s="279" t="s">
        <v>21</v>
      </c>
      <c r="L1294" s="284"/>
      <c r="M1294" s="285" t="s">
        <v>21</v>
      </c>
      <c r="N1294" s="286" t="s">
        <v>45</v>
      </c>
      <c r="O1294" s="43"/>
      <c r="P1294" s="212">
        <f t="shared" si="431"/>
        <v>0</v>
      </c>
      <c r="Q1294" s="212">
        <v>0</v>
      </c>
      <c r="R1294" s="212">
        <f t="shared" si="432"/>
        <v>0</v>
      </c>
      <c r="S1294" s="212">
        <v>0</v>
      </c>
      <c r="T1294" s="213">
        <f t="shared" si="433"/>
        <v>0</v>
      </c>
      <c r="AR1294" s="25" t="s">
        <v>619</v>
      </c>
      <c r="AT1294" s="25" t="s">
        <v>1079</v>
      </c>
      <c r="AU1294" s="25" t="s">
        <v>82</v>
      </c>
      <c r="AY1294" s="25" t="s">
        <v>308</v>
      </c>
      <c r="BE1294" s="214">
        <f t="shared" si="434"/>
        <v>0</v>
      </c>
      <c r="BF1294" s="214">
        <f t="shared" si="435"/>
        <v>0</v>
      </c>
      <c r="BG1294" s="214">
        <f t="shared" si="436"/>
        <v>0</v>
      </c>
      <c r="BH1294" s="214">
        <f t="shared" si="437"/>
        <v>0</v>
      </c>
      <c r="BI1294" s="214">
        <f t="shared" si="438"/>
        <v>0</v>
      </c>
      <c r="BJ1294" s="25" t="s">
        <v>82</v>
      </c>
      <c r="BK1294" s="214">
        <f t="shared" si="439"/>
        <v>0</v>
      </c>
      <c r="BL1294" s="25" t="s">
        <v>375</v>
      </c>
      <c r="BM1294" s="25" t="s">
        <v>11629</v>
      </c>
    </row>
    <row r="1295" spans="2:65" s="1" customFormat="1" ht="22.5" customHeight="1">
      <c r="B1295" s="42"/>
      <c r="C1295" s="277" t="s">
        <v>10414</v>
      </c>
      <c r="D1295" s="277" t="s">
        <v>1079</v>
      </c>
      <c r="E1295" s="278" t="s">
        <v>11426</v>
      </c>
      <c r="F1295" s="279" t="s">
        <v>11427</v>
      </c>
      <c r="G1295" s="280" t="s">
        <v>5275</v>
      </c>
      <c r="H1295" s="281">
        <v>2</v>
      </c>
      <c r="I1295" s="282"/>
      <c r="J1295" s="283">
        <f t="shared" si="430"/>
        <v>0</v>
      </c>
      <c r="K1295" s="279" t="s">
        <v>21</v>
      </c>
      <c r="L1295" s="284"/>
      <c r="M1295" s="285" t="s">
        <v>21</v>
      </c>
      <c r="N1295" s="286" t="s">
        <v>45</v>
      </c>
      <c r="O1295" s="43"/>
      <c r="P1295" s="212">
        <f t="shared" si="431"/>
        <v>0</v>
      </c>
      <c r="Q1295" s="212">
        <v>0</v>
      </c>
      <c r="R1295" s="212">
        <f t="shared" si="432"/>
        <v>0</v>
      </c>
      <c r="S1295" s="212">
        <v>0</v>
      </c>
      <c r="T1295" s="213">
        <f t="shared" si="433"/>
        <v>0</v>
      </c>
      <c r="AR1295" s="25" t="s">
        <v>619</v>
      </c>
      <c r="AT1295" s="25" t="s">
        <v>1079</v>
      </c>
      <c r="AU1295" s="25" t="s">
        <v>82</v>
      </c>
      <c r="AY1295" s="25" t="s">
        <v>308</v>
      </c>
      <c r="BE1295" s="214">
        <f t="shared" si="434"/>
        <v>0</v>
      </c>
      <c r="BF1295" s="214">
        <f t="shared" si="435"/>
        <v>0</v>
      </c>
      <c r="BG1295" s="214">
        <f t="shared" si="436"/>
        <v>0</v>
      </c>
      <c r="BH1295" s="214">
        <f t="shared" si="437"/>
        <v>0</v>
      </c>
      <c r="BI1295" s="214">
        <f t="shared" si="438"/>
        <v>0</v>
      </c>
      <c r="BJ1295" s="25" t="s">
        <v>82</v>
      </c>
      <c r="BK1295" s="214">
        <f t="shared" si="439"/>
        <v>0</v>
      </c>
      <c r="BL1295" s="25" t="s">
        <v>375</v>
      </c>
      <c r="BM1295" s="25" t="s">
        <v>11630</v>
      </c>
    </row>
    <row r="1296" spans="2:65" s="1" customFormat="1" ht="22.5" customHeight="1">
      <c r="B1296" s="42"/>
      <c r="C1296" s="277" t="s">
        <v>11631</v>
      </c>
      <c r="D1296" s="277" t="s">
        <v>1079</v>
      </c>
      <c r="E1296" s="278" t="s">
        <v>11429</v>
      </c>
      <c r="F1296" s="279" t="s">
        <v>11430</v>
      </c>
      <c r="G1296" s="280" t="s">
        <v>5275</v>
      </c>
      <c r="H1296" s="281">
        <v>4</v>
      </c>
      <c r="I1296" s="282"/>
      <c r="J1296" s="283">
        <f t="shared" si="430"/>
        <v>0</v>
      </c>
      <c r="K1296" s="279" t="s">
        <v>21</v>
      </c>
      <c r="L1296" s="284"/>
      <c r="M1296" s="285" t="s">
        <v>21</v>
      </c>
      <c r="N1296" s="286" t="s">
        <v>45</v>
      </c>
      <c r="O1296" s="43"/>
      <c r="P1296" s="212">
        <f t="shared" si="431"/>
        <v>0</v>
      </c>
      <c r="Q1296" s="212">
        <v>0</v>
      </c>
      <c r="R1296" s="212">
        <f t="shared" si="432"/>
        <v>0</v>
      </c>
      <c r="S1296" s="212">
        <v>0</v>
      </c>
      <c r="T1296" s="213">
        <f t="shared" si="433"/>
        <v>0</v>
      </c>
      <c r="AR1296" s="25" t="s">
        <v>619</v>
      </c>
      <c r="AT1296" s="25" t="s">
        <v>1079</v>
      </c>
      <c r="AU1296" s="25" t="s">
        <v>82</v>
      </c>
      <c r="AY1296" s="25" t="s">
        <v>308</v>
      </c>
      <c r="BE1296" s="214">
        <f t="shared" si="434"/>
        <v>0</v>
      </c>
      <c r="BF1296" s="214">
        <f t="shared" si="435"/>
        <v>0</v>
      </c>
      <c r="BG1296" s="214">
        <f t="shared" si="436"/>
        <v>0</v>
      </c>
      <c r="BH1296" s="214">
        <f t="shared" si="437"/>
        <v>0</v>
      </c>
      <c r="BI1296" s="214">
        <f t="shared" si="438"/>
        <v>0</v>
      </c>
      <c r="BJ1296" s="25" t="s">
        <v>82</v>
      </c>
      <c r="BK1296" s="214">
        <f t="shared" si="439"/>
        <v>0</v>
      </c>
      <c r="BL1296" s="25" t="s">
        <v>375</v>
      </c>
      <c r="BM1296" s="25" t="s">
        <v>11632</v>
      </c>
    </row>
    <row r="1297" spans="2:65" s="1" customFormat="1" ht="44.25" customHeight="1">
      <c r="B1297" s="42"/>
      <c r="C1297" s="277" t="s">
        <v>10419</v>
      </c>
      <c r="D1297" s="277" t="s">
        <v>1079</v>
      </c>
      <c r="E1297" s="278" t="s">
        <v>10901</v>
      </c>
      <c r="F1297" s="279" t="s">
        <v>10902</v>
      </c>
      <c r="G1297" s="280" t="s">
        <v>5275</v>
      </c>
      <c r="H1297" s="281">
        <v>1</v>
      </c>
      <c r="I1297" s="282"/>
      <c r="J1297" s="283">
        <f t="shared" si="430"/>
        <v>0</v>
      </c>
      <c r="K1297" s="279" t="s">
        <v>21</v>
      </c>
      <c r="L1297" s="284"/>
      <c r="M1297" s="285" t="s">
        <v>21</v>
      </c>
      <c r="N1297" s="286" t="s">
        <v>45</v>
      </c>
      <c r="O1297" s="43"/>
      <c r="P1297" s="212">
        <f t="shared" si="431"/>
        <v>0</v>
      </c>
      <c r="Q1297" s="212">
        <v>0</v>
      </c>
      <c r="R1297" s="212">
        <f t="shared" si="432"/>
        <v>0</v>
      </c>
      <c r="S1297" s="212">
        <v>0</v>
      </c>
      <c r="T1297" s="213">
        <f t="shared" si="433"/>
        <v>0</v>
      </c>
      <c r="AR1297" s="25" t="s">
        <v>619</v>
      </c>
      <c r="AT1297" s="25" t="s">
        <v>1079</v>
      </c>
      <c r="AU1297" s="25" t="s">
        <v>82</v>
      </c>
      <c r="AY1297" s="25" t="s">
        <v>308</v>
      </c>
      <c r="BE1297" s="214">
        <f t="shared" si="434"/>
        <v>0</v>
      </c>
      <c r="BF1297" s="214">
        <f t="shared" si="435"/>
        <v>0</v>
      </c>
      <c r="BG1297" s="214">
        <f t="shared" si="436"/>
        <v>0</v>
      </c>
      <c r="BH1297" s="214">
        <f t="shared" si="437"/>
        <v>0</v>
      </c>
      <c r="BI1297" s="214">
        <f t="shared" si="438"/>
        <v>0</v>
      </c>
      <c r="BJ1297" s="25" t="s">
        <v>82</v>
      </c>
      <c r="BK1297" s="214">
        <f t="shared" si="439"/>
        <v>0</v>
      </c>
      <c r="BL1297" s="25" t="s">
        <v>375</v>
      </c>
      <c r="BM1297" s="25" t="s">
        <v>11633</v>
      </c>
    </row>
    <row r="1298" spans="2:65" s="1" customFormat="1" ht="44.25" customHeight="1">
      <c r="B1298" s="42"/>
      <c r="C1298" s="277" t="s">
        <v>11634</v>
      </c>
      <c r="D1298" s="277" t="s">
        <v>1079</v>
      </c>
      <c r="E1298" s="278" t="s">
        <v>10676</v>
      </c>
      <c r="F1298" s="279" t="s">
        <v>10677</v>
      </c>
      <c r="G1298" s="280" t="s">
        <v>5275</v>
      </c>
      <c r="H1298" s="281">
        <v>4</v>
      </c>
      <c r="I1298" s="282"/>
      <c r="J1298" s="283">
        <f t="shared" si="430"/>
        <v>0</v>
      </c>
      <c r="K1298" s="279" t="s">
        <v>21</v>
      </c>
      <c r="L1298" s="284"/>
      <c r="M1298" s="285" t="s">
        <v>21</v>
      </c>
      <c r="N1298" s="286" t="s">
        <v>45</v>
      </c>
      <c r="O1298" s="43"/>
      <c r="P1298" s="212">
        <f t="shared" si="431"/>
        <v>0</v>
      </c>
      <c r="Q1298" s="212">
        <v>0</v>
      </c>
      <c r="R1298" s="212">
        <f t="shared" si="432"/>
        <v>0</v>
      </c>
      <c r="S1298" s="212">
        <v>0</v>
      </c>
      <c r="T1298" s="213">
        <f t="shared" si="433"/>
        <v>0</v>
      </c>
      <c r="AR1298" s="25" t="s">
        <v>619</v>
      </c>
      <c r="AT1298" s="25" t="s">
        <v>1079</v>
      </c>
      <c r="AU1298" s="25" t="s">
        <v>82</v>
      </c>
      <c r="AY1298" s="25" t="s">
        <v>308</v>
      </c>
      <c r="BE1298" s="214">
        <f t="shared" si="434"/>
        <v>0</v>
      </c>
      <c r="BF1298" s="214">
        <f t="shared" si="435"/>
        <v>0</v>
      </c>
      <c r="BG1298" s="214">
        <f t="shared" si="436"/>
        <v>0</v>
      </c>
      <c r="BH1298" s="214">
        <f t="shared" si="437"/>
        <v>0</v>
      </c>
      <c r="BI1298" s="214">
        <f t="shared" si="438"/>
        <v>0</v>
      </c>
      <c r="BJ1298" s="25" t="s">
        <v>82</v>
      </c>
      <c r="BK1298" s="214">
        <f t="shared" si="439"/>
        <v>0</v>
      </c>
      <c r="BL1298" s="25" t="s">
        <v>375</v>
      </c>
      <c r="BM1298" s="25" t="s">
        <v>11635</v>
      </c>
    </row>
    <row r="1299" spans="2:65" s="1" customFormat="1" ht="44.25" customHeight="1">
      <c r="B1299" s="42"/>
      <c r="C1299" s="277" t="s">
        <v>10421</v>
      </c>
      <c r="D1299" s="277" t="s">
        <v>1079</v>
      </c>
      <c r="E1299" s="278" t="s">
        <v>10679</v>
      </c>
      <c r="F1299" s="279" t="s">
        <v>10680</v>
      </c>
      <c r="G1299" s="280" t="s">
        <v>5275</v>
      </c>
      <c r="H1299" s="281">
        <v>1</v>
      </c>
      <c r="I1299" s="282"/>
      <c r="J1299" s="283">
        <f t="shared" si="430"/>
        <v>0</v>
      </c>
      <c r="K1299" s="279" t="s">
        <v>21</v>
      </c>
      <c r="L1299" s="284"/>
      <c r="M1299" s="285" t="s">
        <v>21</v>
      </c>
      <c r="N1299" s="286" t="s">
        <v>45</v>
      </c>
      <c r="O1299" s="43"/>
      <c r="P1299" s="212">
        <f t="shared" si="431"/>
        <v>0</v>
      </c>
      <c r="Q1299" s="212">
        <v>0</v>
      </c>
      <c r="R1299" s="212">
        <f t="shared" si="432"/>
        <v>0</v>
      </c>
      <c r="S1299" s="212">
        <v>0</v>
      </c>
      <c r="T1299" s="213">
        <f t="shared" si="433"/>
        <v>0</v>
      </c>
      <c r="AR1299" s="25" t="s">
        <v>619</v>
      </c>
      <c r="AT1299" s="25" t="s">
        <v>1079</v>
      </c>
      <c r="AU1299" s="25" t="s">
        <v>82</v>
      </c>
      <c r="AY1299" s="25" t="s">
        <v>308</v>
      </c>
      <c r="BE1299" s="214">
        <f t="shared" si="434"/>
        <v>0</v>
      </c>
      <c r="BF1299" s="214">
        <f t="shared" si="435"/>
        <v>0</v>
      </c>
      <c r="BG1299" s="214">
        <f t="shared" si="436"/>
        <v>0</v>
      </c>
      <c r="BH1299" s="214">
        <f t="shared" si="437"/>
        <v>0</v>
      </c>
      <c r="BI1299" s="214">
        <f t="shared" si="438"/>
        <v>0</v>
      </c>
      <c r="BJ1299" s="25" t="s">
        <v>82</v>
      </c>
      <c r="BK1299" s="214">
        <f t="shared" si="439"/>
        <v>0</v>
      </c>
      <c r="BL1299" s="25" t="s">
        <v>375</v>
      </c>
      <c r="BM1299" s="25" t="s">
        <v>11636</v>
      </c>
    </row>
    <row r="1300" spans="2:65" s="1" customFormat="1" ht="44.25" customHeight="1">
      <c r="B1300" s="42"/>
      <c r="C1300" s="277" t="s">
        <v>11637</v>
      </c>
      <c r="D1300" s="277" t="s">
        <v>1079</v>
      </c>
      <c r="E1300" s="278" t="s">
        <v>11439</v>
      </c>
      <c r="F1300" s="279" t="s">
        <v>11440</v>
      </c>
      <c r="G1300" s="280" t="s">
        <v>5275</v>
      </c>
      <c r="H1300" s="281">
        <v>2</v>
      </c>
      <c r="I1300" s="282"/>
      <c r="J1300" s="283">
        <f t="shared" si="430"/>
        <v>0</v>
      </c>
      <c r="K1300" s="279" t="s">
        <v>21</v>
      </c>
      <c r="L1300" s="284"/>
      <c r="M1300" s="285" t="s">
        <v>21</v>
      </c>
      <c r="N1300" s="286" t="s">
        <v>45</v>
      </c>
      <c r="O1300" s="43"/>
      <c r="P1300" s="212">
        <f t="shared" si="431"/>
        <v>0</v>
      </c>
      <c r="Q1300" s="212">
        <v>0</v>
      </c>
      <c r="R1300" s="212">
        <f t="shared" si="432"/>
        <v>0</v>
      </c>
      <c r="S1300" s="212">
        <v>0</v>
      </c>
      <c r="T1300" s="213">
        <f t="shared" si="433"/>
        <v>0</v>
      </c>
      <c r="AR1300" s="25" t="s">
        <v>619</v>
      </c>
      <c r="AT1300" s="25" t="s">
        <v>1079</v>
      </c>
      <c r="AU1300" s="25" t="s">
        <v>82</v>
      </c>
      <c r="AY1300" s="25" t="s">
        <v>308</v>
      </c>
      <c r="BE1300" s="214">
        <f t="shared" si="434"/>
        <v>0</v>
      </c>
      <c r="BF1300" s="214">
        <f t="shared" si="435"/>
        <v>0</v>
      </c>
      <c r="BG1300" s="214">
        <f t="shared" si="436"/>
        <v>0</v>
      </c>
      <c r="BH1300" s="214">
        <f t="shared" si="437"/>
        <v>0</v>
      </c>
      <c r="BI1300" s="214">
        <f t="shared" si="438"/>
        <v>0</v>
      </c>
      <c r="BJ1300" s="25" t="s">
        <v>82</v>
      </c>
      <c r="BK1300" s="214">
        <f t="shared" si="439"/>
        <v>0</v>
      </c>
      <c r="BL1300" s="25" t="s">
        <v>375</v>
      </c>
      <c r="BM1300" s="25" t="s">
        <v>11638</v>
      </c>
    </row>
    <row r="1301" spans="2:65" s="1" customFormat="1" ht="22.5" customHeight="1">
      <c r="B1301" s="42"/>
      <c r="C1301" s="277" t="s">
        <v>10424</v>
      </c>
      <c r="D1301" s="277" t="s">
        <v>1079</v>
      </c>
      <c r="E1301" s="278" t="s">
        <v>10690</v>
      </c>
      <c r="F1301" s="279" t="s">
        <v>10691</v>
      </c>
      <c r="G1301" s="280" t="s">
        <v>5275</v>
      </c>
      <c r="H1301" s="281">
        <v>4</v>
      </c>
      <c r="I1301" s="282"/>
      <c r="J1301" s="283">
        <f t="shared" si="430"/>
        <v>0</v>
      </c>
      <c r="K1301" s="279" t="s">
        <v>21</v>
      </c>
      <c r="L1301" s="284"/>
      <c r="M1301" s="285" t="s">
        <v>21</v>
      </c>
      <c r="N1301" s="286" t="s">
        <v>45</v>
      </c>
      <c r="O1301" s="43"/>
      <c r="P1301" s="212">
        <f t="shared" si="431"/>
        <v>0</v>
      </c>
      <c r="Q1301" s="212">
        <v>0</v>
      </c>
      <c r="R1301" s="212">
        <f t="shared" si="432"/>
        <v>0</v>
      </c>
      <c r="S1301" s="212">
        <v>0</v>
      </c>
      <c r="T1301" s="213">
        <f t="shared" si="433"/>
        <v>0</v>
      </c>
      <c r="AR1301" s="25" t="s">
        <v>619</v>
      </c>
      <c r="AT1301" s="25" t="s">
        <v>1079</v>
      </c>
      <c r="AU1301" s="25" t="s">
        <v>82</v>
      </c>
      <c r="AY1301" s="25" t="s">
        <v>308</v>
      </c>
      <c r="BE1301" s="214">
        <f t="shared" si="434"/>
        <v>0</v>
      </c>
      <c r="BF1301" s="214">
        <f t="shared" si="435"/>
        <v>0</v>
      </c>
      <c r="BG1301" s="214">
        <f t="shared" si="436"/>
        <v>0</v>
      </c>
      <c r="BH1301" s="214">
        <f t="shared" si="437"/>
        <v>0</v>
      </c>
      <c r="BI1301" s="214">
        <f t="shared" si="438"/>
        <v>0</v>
      </c>
      <c r="BJ1301" s="25" t="s">
        <v>82</v>
      </c>
      <c r="BK1301" s="214">
        <f t="shared" si="439"/>
        <v>0</v>
      </c>
      <c r="BL1301" s="25" t="s">
        <v>375</v>
      </c>
      <c r="BM1301" s="25" t="s">
        <v>11639</v>
      </c>
    </row>
    <row r="1302" spans="2:65" s="1" customFormat="1" ht="22.5" customHeight="1">
      <c r="B1302" s="42"/>
      <c r="C1302" s="277" t="s">
        <v>11640</v>
      </c>
      <c r="D1302" s="277" t="s">
        <v>1079</v>
      </c>
      <c r="E1302" s="278" t="s">
        <v>10693</v>
      </c>
      <c r="F1302" s="279" t="s">
        <v>10694</v>
      </c>
      <c r="G1302" s="280" t="s">
        <v>5275</v>
      </c>
      <c r="H1302" s="281">
        <v>3</v>
      </c>
      <c r="I1302" s="282"/>
      <c r="J1302" s="283">
        <f t="shared" si="430"/>
        <v>0</v>
      </c>
      <c r="K1302" s="279" t="s">
        <v>21</v>
      </c>
      <c r="L1302" s="284"/>
      <c r="M1302" s="285" t="s">
        <v>21</v>
      </c>
      <c r="N1302" s="286" t="s">
        <v>45</v>
      </c>
      <c r="O1302" s="43"/>
      <c r="P1302" s="212">
        <f t="shared" si="431"/>
        <v>0</v>
      </c>
      <c r="Q1302" s="212">
        <v>0</v>
      </c>
      <c r="R1302" s="212">
        <f t="shared" si="432"/>
        <v>0</v>
      </c>
      <c r="S1302" s="212">
        <v>0</v>
      </c>
      <c r="T1302" s="213">
        <f t="shared" si="433"/>
        <v>0</v>
      </c>
      <c r="AR1302" s="25" t="s">
        <v>619</v>
      </c>
      <c r="AT1302" s="25" t="s">
        <v>1079</v>
      </c>
      <c r="AU1302" s="25" t="s">
        <v>82</v>
      </c>
      <c r="AY1302" s="25" t="s">
        <v>308</v>
      </c>
      <c r="BE1302" s="214">
        <f t="shared" si="434"/>
        <v>0</v>
      </c>
      <c r="BF1302" s="214">
        <f t="shared" si="435"/>
        <v>0</v>
      </c>
      <c r="BG1302" s="214">
        <f t="shared" si="436"/>
        <v>0</v>
      </c>
      <c r="BH1302" s="214">
        <f t="shared" si="437"/>
        <v>0</v>
      </c>
      <c r="BI1302" s="214">
        <f t="shared" si="438"/>
        <v>0</v>
      </c>
      <c r="BJ1302" s="25" t="s">
        <v>82</v>
      </c>
      <c r="BK1302" s="214">
        <f t="shared" si="439"/>
        <v>0</v>
      </c>
      <c r="BL1302" s="25" t="s">
        <v>375</v>
      </c>
      <c r="BM1302" s="25" t="s">
        <v>11641</v>
      </c>
    </row>
    <row r="1303" spans="2:65" s="1" customFormat="1" ht="22.5" customHeight="1">
      <c r="B1303" s="42"/>
      <c r="C1303" s="277" t="s">
        <v>10426</v>
      </c>
      <c r="D1303" s="277" t="s">
        <v>1079</v>
      </c>
      <c r="E1303" s="278" t="s">
        <v>10700</v>
      </c>
      <c r="F1303" s="279" t="s">
        <v>10701</v>
      </c>
      <c r="G1303" s="280" t="s">
        <v>5275</v>
      </c>
      <c r="H1303" s="281">
        <v>1</v>
      </c>
      <c r="I1303" s="282"/>
      <c r="J1303" s="283">
        <f t="shared" si="430"/>
        <v>0</v>
      </c>
      <c r="K1303" s="279" t="s">
        <v>21</v>
      </c>
      <c r="L1303" s="284"/>
      <c r="M1303" s="285" t="s">
        <v>21</v>
      </c>
      <c r="N1303" s="286" t="s">
        <v>45</v>
      </c>
      <c r="O1303" s="43"/>
      <c r="P1303" s="212">
        <f t="shared" si="431"/>
        <v>0</v>
      </c>
      <c r="Q1303" s="212">
        <v>0</v>
      </c>
      <c r="R1303" s="212">
        <f t="shared" si="432"/>
        <v>0</v>
      </c>
      <c r="S1303" s="212">
        <v>0</v>
      </c>
      <c r="T1303" s="213">
        <f t="shared" si="433"/>
        <v>0</v>
      </c>
      <c r="AR1303" s="25" t="s">
        <v>619</v>
      </c>
      <c r="AT1303" s="25" t="s">
        <v>1079</v>
      </c>
      <c r="AU1303" s="25" t="s">
        <v>82</v>
      </c>
      <c r="AY1303" s="25" t="s">
        <v>308</v>
      </c>
      <c r="BE1303" s="214">
        <f t="shared" si="434"/>
        <v>0</v>
      </c>
      <c r="BF1303" s="214">
        <f t="shared" si="435"/>
        <v>0</v>
      </c>
      <c r="BG1303" s="214">
        <f t="shared" si="436"/>
        <v>0</v>
      </c>
      <c r="BH1303" s="214">
        <f t="shared" si="437"/>
        <v>0</v>
      </c>
      <c r="BI1303" s="214">
        <f t="shared" si="438"/>
        <v>0</v>
      </c>
      <c r="BJ1303" s="25" t="s">
        <v>82</v>
      </c>
      <c r="BK1303" s="214">
        <f t="shared" si="439"/>
        <v>0</v>
      </c>
      <c r="BL1303" s="25" t="s">
        <v>375</v>
      </c>
      <c r="BM1303" s="25" t="s">
        <v>11642</v>
      </c>
    </row>
    <row r="1304" spans="2:65" s="1" customFormat="1" ht="22.5" customHeight="1">
      <c r="B1304" s="42"/>
      <c r="C1304" s="277" t="s">
        <v>11643</v>
      </c>
      <c r="D1304" s="277" t="s">
        <v>1079</v>
      </c>
      <c r="E1304" s="278" t="s">
        <v>10704</v>
      </c>
      <c r="F1304" s="279" t="s">
        <v>10705</v>
      </c>
      <c r="G1304" s="280" t="s">
        <v>5275</v>
      </c>
      <c r="H1304" s="281">
        <v>2</v>
      </c>
      <c r="I1304" s="282"/>
      <c r="J1304" s="283">
        <f t="shared" si="430"/>
        <v>0</v>
      </c>
      <c r="K1304" s="279" t="s">
        <v>21</v>
      </c>
      <c r="L1304" s="284"/>
      <c r="M1304" s="285" t="s">
        <v>21</v>
      </c>
      <c r="N1304" s="286" t="s">
        <v>45</v>
      </c>
      <c r="O1304" s="43"/>
      <c r="P1304" s="212">
        <f t="shared" si="431"/>
        <v>0</v>
      </c>
      <c r="Q1304" s="212">
        <v>0</v>
      </c>
      <c r="R1304" s="212">
        <f t="shared" si="432"/>
        <v>0</v>
      </c>
      <c r="S1304" s="212">
        <v>0</v>
      </c>
      <c r="T1304" s="213">
        <f t="shared" si="433"/>
        <v>0</v>
      </c>
      <c r="AR1304" s="25" t="s">
        <v>619</v>
      </c>
      <c r="AT1304" s="25" t="s">
        <v>1079</v>
      </c>
      <c r="AU1304" s="25" t="s">
        <v>82</v>
      </c>
      <c r="AY1304" s="25" t="s">
        <v>308</v>
      </c>
      <c r="BE1304" s="214">
        <f t="shared" si="434"/>
        <v>0</v>
      </c>
      <c r="BF1304" s="214">
        <f t="shared" si="435"/>
        <v>0</v>
      </c>
      <c r="BG1304" s="214">
        <f t="shared" si="436"/>
        <v>0</v>
      </c>
      <c r="BH1304" s="214">
        <f t="shared" si="437"/>
        <v>0</v>
      </c>
      <c r="BI1304" s="214">
        <f t="shared" si="438"/>
        <v>0</v>
      </c>
      <c r="BJ1304" s="25" t="s">
        <v>82</v>
      </c>
      <c r="BK1304" s="214">
        <f t="shared" si="439"/>
        <v>0</v>
      </c>
      <c r="BL1304" s="25" t="s">
        <v>375</v>
      </c>
      <c r="BM1304" s="25" t="s">
        <v>11644</v>
      </c>
    </row>
    <row r="1305" spans="2:65" s="1" customFormat="1" ht="31.5" customHeight="1">
      <c r="B1305" s="42"/>
      <c r="C1305" s="277" t="s">
        <v>10429</v>
      </c>
      <c r="D1305" s="277" t="s">
        <v>1079</v>
      </c>
      <c r="E1305" s="278" t="s">
        <v>10725</v>
      </c>
      <c r="F1305" s="279" t="s">
        <v>10726</v>
      </c>
      <c r="G1305" s="280" t="s">
        <v>5275</v>
      </c>
      <c r="H1305" s="281">
        <v>4</v>
      </c>
      <c r="I1305" s="282"/>
      <c r="J1305" s="283">
        <f t="shared" si="430"/>
        <v>0</v>
      </c>
      <c r="K1305" s="279" t="s">
        <v>21</v>
      </c>
      <c r="L1305" s="284"/>
      <c r="M1305" s="285" t="s">
        <v>21</v>
      </c>
      <c r="N1305" s="286" t="s">
        <v>45</v>
      </c>
      <c r="O1305" s="43"/>
      <c r="P1305" s="212">
        <f t="shared" si="431"/>
        <v>0</v>
      </c>
      <c r="Q1305" s="212">
        <v>0</v>
      </c>
      <c r="R1305" s="212">
        <f t="shared" si="432"/>
        <v>0</v>
      </c>
      <c r="S1305" s="212">
        <v>0</v>
      </c>
      <c r="T1305" s="213">
        <f t="shared" si="433"/>
        <v>0</v>
      </c>
      <c r="AR1305" s="25" t="s">
        <v>619</v>
      </c>
      <c r="AT1305" s="25" t="s">
        <v>1079</v>
      </c>
      <c r="AU1305" s="25" t="s">
        <v>82</v>
      </c>
      <c r="AY1305" s="25" t="s">
        <v>308</v>
      </c>
      <c r="BE1305" s="214">
        <f t="shared" si="434"/>
        <v>0</v>
      </c>
      <c r="BF1305" s="214">
        <f t="shared" si="435"/>
        <v>0</v>
      </c>
      <c r="BG1305" s="214">
        <f t="shared" si="436"/>
        <v>0</v>
      </c>
      <c r="BH1305" s="214">
        <f t="shared" si="437"/>
        <v>0</v>
      </c>
      <c r="BI1305" s="214">
        <f t="shared" si="438"/>
        <v>0</v>
      </c>
      <c r="BJ1305" s="25" t="s">
        <v>82</v>
      </c>
      <c r="BK1305" s="214">
        <f t="shared" si="439"/>
        <v>0</v>
      </c>
      <c r="BL1305" s="25" t="s">
        <v>375</v>
      </c>
      <c r="BM1305" s="25" t="s">
        <v>11645</v>
      </c>
    </row>
    <row r="1306" spans="2:65" s="1" customFormat="1" ht="31.5" customHeight="1">
      <c r="B1306" s="42"/>
      <c r="C1306" s="277" t="s">
        <v>11646</v>
      </c>
      <c r="D1306" s="277" t="s">
        <v>1079</v>
      </c>
      <c r="E1306" s="278" t="s">
        <v>10908</v>
      </c>
      <c r="F1306" s="279" t="s">
        <v>10909</v>
      </c>
      <c r="G1306" s="280" t="s">
        <v>5275</v>
      </c>
      <c r="H1306" s="281">
        <v>5</v>
      </c>
      <c r="I1306" s="282"/>
      <c r="J1306" s="283">
        <f t="shared" si="430"/>
        <v>0</v>
      </c>
      <c r="K1306" s="279" t="s">
        <v>21</v>
      </c>
      <c r="L1306" s="284"/>
      <c r="M1306" s="285" t="s">
        <v>21</v>
      </c>
      <c r="N1306" s="286" t="s">
        <v>45</v>
      </c>
      <c r="O1306" s="43"/>
      <c r="P1306" s="212">
        <f t="shared" si="431"/>
        <v>0</v>
      </c>
      <c r="Q1306" s="212">
        <v>0</v>
      </c>
      <c r="R1306" s="212">
        <f t="shared" si="432"/>
        <v>0</v>
      </c>
      <c r="S1306" s="212">
        <v>0</v>
      </c>
      <c r="T1306" s="213">
        <f t="shared" si="433"/>
        <v>0</v>
      </c>
      <c r="AR1306" s="25" t="s">
        <v>619</v>
      </c>
      <c r="AT1306" s="25" t="s">
        <v>1079</v>
      </c>
      <c r="AU1306" s="25" t="s">
        <v>82</v>
      </c>
      <c r="AY1306" s="25" t="s">
        <v>308</v>
      </c>
      <c r="BE1306" s="214">
        <f t="shared" si="434"/>
        <v>0</v>
      </c>
      <c r="BF1306" s="214">
        <f t="shared" si="435"/>
        <v>0</v>
      </c>
      <c r="BG1306" s="214">
        <f t="shared" si="436"/>
        <v>0</v>
      </c>
      <c r="BH1306" s="214">
        <f t="shared" si="437"/>
        <v>0</v>
      </c>
      <c r="BI1306" s="214">
        <f t="shared" si="438"/>
        <v>0</v>
      </c>
      <c r="BJ1306" s="25" t="s">
        <v>82</v>
      </c>
      <c r="BK1306" s="214">
        <f t="shared" si="439"/>
        <v>0</v>
      </c>
      <c r="BL1306" s="25" t="s">
        <v>375</v>
      </c>
      <c r="BM1306" s="25" t="s">
        <v>11647</v>
      </c>
    </row>
    <row r="1307" spans="2:65" s="1" customFormat="1" ht="31.5" customHeight="1">
      <c r="B1307" s="42"/>
      <c r="C1307" s="277" t="s">
        <v>10431</v>
      </c>
      <c r="D1307" s="277" t="s">
        <v>1079</v>
      </c>
      <c r="E1307" s="278" t="s">
        <v>10732</v>
      </c>
      <c r="F1307" s="279" t="s">
        <v>10733</v>
      </c>
      <c r="G1307" s="280" t="s">
        <v>5275</v>
      </c>
      <c r="H1307" s="281">
        <v>9</v>
      </c>
      <c r="I1307" s="282"/>
      <c r="J1307" s="283">
        <f t="shared" si="430"/>
        <v>0</v>
      </c>
      <c r="K1307" s="279" t="s">
        <v>21</v>
      </c>
      <c r="L1307" s="284"/>
      <c r="M1307" s="285" t="s">
        <v>21</v>
      </c>
      <c r="N1307" s="286" t="s">
        <v>45</v>
      </c>
      <c r="O1307" s="43"/>
      <c r="P1307" s="212">
        <f t="shared" si="431"/>
        <v>0</v>
      </c>
      <c r="Q1307" s="212">
        <v>0</v>
      </c>
      <c r="R1307" s="212">
        <f t="shared" si="432"/>
        <v>0</v>
      </c>
      <c r="S1307" s="212">
        <v>0</v>
      </c>
      <c r="T1307" s="213">
        <f t="shared" si="433"/>
        <v>0</v>
      </c>
      <c r="AR1307" s="25" t="s">
        <v>619</v>
      </c>
      <c r="AT1307" s="25" t="s">
        <v>1079</v>
      </c>
      <c r="AU1307" s="25" t="s">
        <v>82</v>
      </c>
      <c r="AY1307" s="25" t="s">
        <v>308</v>
      </c>
      <c r="BE1307" s="214">
        <f t="shared" si="434"/>
        <v>0</v>
      </c>
      <c r="BF1307" s="214">
        <f t="shared" si="435"/>
        <v>0</v>
      </c>
      <c r="BG1307" s="214">
        <f t="shared" si="436"/>
        <v>0</v>
      </c>
      <c r="BH1307" s="214">
        <f t="shared" si="437"/>
        <v>0</v>
      </c>
      <c r="BI1307" s="214">
        <f t="shared" si="438"/>
        <v>0</v>
      </c>
      <c r="BJ1307" s="25" t="s">
        <v>82</v>
      </c>
      <c r="BK1307" s="214">
        <f t="shared" si="439"/>
        <v>0</v>
      </c>
      <c r="BL1307" s="25" t="s">
        <v>375</v>
      </c>
      <c r="BM1307" s="25" t="s">
        <v>11648</v>
      </c>
    </row>
    <row r="1308" spans="2:65" s="1" customFormat="1" ht="31.5" customHeight="1">
      <c r="B1308" s="42"/>
      <c r="C1308" s="277" t="s">
        <v>11649</v>
      </c>
      <c r="D1308" s="277" t="s">
        <v>1079</v>
      </c>
      <c r="E1308" s="278" t="s">
        <v>10913</v>
      </c>
      <c r="F1308" s="279" t="s">
        <v>10914</v>
      </c>
      <c r="G1308" s="280" t="s">
        <v>5275</v>
      </c>
      <c r="H1308" s="281">
        <v>1</v>
      </c>
      <c r="I1308" s="282"/>
      <c r="J1308" s="283">
        <f t="shared" si="430"/>
        <v>0</v>
      </c>
      <c r="K1308" s="279" t="s">
        <v>21</v>
      </c>
      <c r="L1308" s="284"/>
      <c r="M1308" s="285" t="s">
        <v>21</v>
      </c>
      <c r="N1308" s="286" t="s">
        <v>45</v>
      </c>
      <c r="O1308" s="43"/>
      <c r="P1308" s="212">
        <f t="shared" si="431"/>
        <v>0</v>
      </c>
      <c r="Q1308" s="212">
        <v>0</v>
      </c>
      <c r="R1308" s="212">
        <f t="shared" si="432"/>
        <v>0</v>
      </c>
      <c r="S1308" s="212">
        <v>0</v>
      </c>
      <c r="T1308" s="213">
        <f t="shared" si="433"/>
        <v>0</v>
      </c>
      <c r="AR1308" s="25" t="s">
        <v>619</v>
      </c>
      <c r="AT1308" s="25" t="s">
        <v>1079</v>
      </c>
      <c r="AU1308" s="25" t="s">
        <v>82</v>
      </c>
      <c r="AY1308" s="25" t="s">
        <v>308</v>
      </c>
      <c r="BE1308" s="214">
        <f t="shared" si="434"/>
        <v>0</v>
      </c>
      <c r="BF1308" s="214">
        <f t="shared" si="435"/>
        <v>0</v>
      </c>
      <c r="BG1308" s="214">
        <f t="shared" si="436"/>
        <v>0</v>
      </c>
      <c r="BH1308" s="214">
        <f t="shared" si="437"/>
        <v>0</v>
      </c>
      <c r="BI1308" s="214">
        <f t="shared" si="438"/>
        <v>0</v>
      </c>
      <c r="BJ1308" s="25" t="s">
        <v>82</v>
      </c>
      <c r="BK1308" s="214">
        <f t="shared" si="439"/>
        <v>0</v>
      </c>
      <c r="BL1308" s="25" t="s">
        <v>375</v>
      </c>
      <c r="BM1308" s="25" t="s">
        <v>11650</v>
      </c>
    </row>
    <row r="1309" spans="2:65" s="1" customFormat="1" ht="44.25" customHeight="1">
      <c r="B1309" s="42"/>
      <c r="C1309" s="277" t="s">
        <v>10434</v>
      </c>
      <c r="D1309" s="277" t="s">
        <v>1079</v>
      </c>
      <c r="E1309" s="278" t="s">
        <v>10735</v>
      </c>
      <c r="F1309" s="279" t="s">
        <v>10736</v>
      </c>
      <c r="G1309" s="280" t="s">
        <v>5275</v>
      </c>
      <c r="H1309" s="281">
        <v>2</v>
      </c>
      <c r="I1309" s="282"/>
      <c r="J1309" s="283">
        <f t="shared" si="430"/>
        <v>0</v>
      </c>
      <c r="K1309" s="279" t="s">
        <v>21</v>
      </c>
      <c r="L1309" s="284"/>
      <c r="M1309" s="285" t="s">
        <v>21</v>
      </c>
      <c r="N1309" s="286" t="s">
        <v>45</v>
      </c>
      <c r="O1309" s="43"/>
      <c r="P1309" s="212">
        <f t="shared" si="431"/>
        <v>0</v>
      </c>
      <c r="Q1309" s="212">
        <v>0</v>
      </c>
      <c r="R1309" s="212">
        <f t="shared" si="432"/>
        <v>0</v>
      </c>
      <c r="S1309" s="212">
        <v>0</v>
      </c>
      <c r="T1309" s="213">
        <f t="shared" si="433"/>
        <v>0</v>
      </c>
      <c r="AR1309" s="25" t="s">
        <v>619</v>
      </c>
      <c r="AT1309" s="25" t="s">
        <v>1079</v>
      </c>
      <c r="AU1309" s="25" t="s">
        <v>82</v>
      </c>
      <c r="AY1309" s="25" t="s">
        <v>308</v>
      </c>
      <c r="BE1309" s="214">
        <f t="shared" si="434"/>
        <v>0</v>
      </c>
      <c r="BF1309" s="214">
        <f t="shared" si="435"/>
        <v>0</v>
      </c>
      <c r="BG1309" s="214">
        <f t="shared" si="436"/>
        <v>0</v>
      </c>
      <c r="BH1309" s="214">
        <f t="shared" si="437"/>
        <v>0</v>
      </c>
      <c r="BI1309" s="214">
        <f t="shared" si="438"/>
        <v>0</v>
      </c>
      <c r="BJ1309" s="25" t="s">
        <v>82</v>
      </c>
      <c r="BK1309" s="214">
        <f t="shared" si="439"/>
        <v>0</v>
      </c>
      <c r="BL1309" s="25" t="s">
        <v>375</v>
      </c>
      <c r="BM1309" s="25" t="s">
        <v>11651</v>
      </c>
    </row>
    <row r="1310" spans="2:65" s="1" customFormat="1" ht="31.5" customHeight="1">
      <c r="B1310" s="42"/>
      <c r="C1310" s="277" t="s">
        <v>11652</v>
      </c>
      <c r="D1310" s="277" t="s">
        <v>1079</v>
      </c>
      <c r="E1310" s="278" t="s">
        <v>10918</v>
      </c>
      <c r="F1310" s="279" t="s">
        <v>10919</v>
      </c>
      <c r="G1310" s="280" t="s">
        <v>5275</v>
      </c>
      <c r="H1310" s="281">
        <v>1</v>
      </c>
      <c r="I1310" s="282"/>
      <c r="J1310" s="283">
        <f t="shared" si="430"/>
        <v>0</v>
      </c>
      <c r="K1310" s="279" t="s">
        <v>21</v>
      </c>
      <c r="L1310" s="284"/>
      <c r="M1310" s="285" t="s">
        <v>21</v>
      </c>
      <c r="N1310" s="286" t="s">
        <v>45</v>
      </c>
      <c r="O1310" s="43"/>
      <c r="P1310" s="212">
        <f t="shared" si="431"/>
        <v>0</v>
      </c>
      <c r="Q1310" s="212">
        <v>0</v>
      </c>
      <c r="R1310" s="212">
        <f t="shared" si="432"/>
        <v>0</v>
      </c>
      <c r="S1310" s="212">
        <v>0</v>
      </c>
      <c r="T1310" s="213">
        <f t="shared" si="433"/>
        <v>0</v>
      </c>
      <c r="AR1310" s="25" t="s">
        <v>619</v>
      </c>
      <c r="AT1310" s="25" t="s">
        <v>1079</v>
      </c>
      <c r="AU1310" s="25" t="s">
        <v>82</v>
      </c>
      <c r="AY1310" s="25" t="s">
        <v>308</v>
      </c>
      <c r="BE1310" s="214">
        <f t="shared" si="434"/>
        <v>0</v>
      </c>
      <c r="BF1310" s="214">
        <f t="shared" si="435"/>
        <v>0</v>
      </c>
      <c r="BG1310" s="214">
        <f t="shared" si="436"/>
        <v>0</v>
      </c>
      <c r="BH1310" s="214">
        <f t="shared" si="437"/>
        <v>0</v>
      </c>
      <c r="BI1310" s="214">
        <f t="shared" si="438"/>
        <v>0</v>
      </c>
      <c r="BJ1310" s="25" t="s">
        <v>82</v>
      </c>
      <c r="BK1310" s="214">
        <f t="shared" si="439"/>
        <v>0</v>
      </c>
      <c r="BL1310" s="25" t="s">
        <v>375</v>
      </c>
      <c r="BM1310" s="25" t="s">
        <v>11653</v>
      </c>
    </row>
    <row r="1311" spans="2:65" s="1" customFormat="1" ht="31.5" customHeight="1">
      <c r="B1311" s="42"/>
      <c r="C1311" s="277" t="s">
        <v>10436</v>
      </c>
      <c r="D1311" s="277" t="s">
        <v>1079</v>
      </c>
      <c r="E1311" s="278" t="s">
        <v>10742</v>
      </c>
      <c r="F1311" s="279" t="s">
        <v>10743</v>
      </c>
      <c r="G1311" s="280" t="s">
        <v>5275</v>
      </c>
      <c r="H1311" s="281">
        <v>8</v>
      </c>
      <c r="I1311" s="282"/>
      <c r="J1311" s="283">
        <f t="shared" si="430"/>
        <v>0</v>
      </c>
      <c r="K1311" s="279" t="s">
        <v>21</v>
      </c>
      <c r="L1311" s="284"/>
      <c r="M1311" s="285" t="s">
        <v>21</v>
      </c>
      <c r="N1311" s="286" t="s">
        <v>45</v>
      </c>
      <c r="O1311" s="43"/>
      <c r="P1311" s="212">
        <f t="shared" si="431"/>
        <v>0</v>
      </c>
      <c r="Q1311" s="212">
        <v>0</v>
      </c>
      <c r="R1311" s="212">
        <f t="shared" si="432"/>
        <v>0</v>
      </c>
      <c r="S1311" s="212">
        <v>0</v>
      </c>
      <c r="T1311" s="213">
        <f t="shared" si="433"/>
        <v>0</v>
      </c>
      <c r="AR1311" s="25" t="s">
        <v>619</v>
      </c>
      <c r="AT1311" s="25" t="s">
        <v>1079</v>
      </c>
      <c r="AU1311" s="25" t="s">
        <v>82</v>
      </c>
      <c r="AY1311" s="25" t="s">
        <v>308</v>
      </c>
      <c r="BE1311" s="214">
        <f t="shared" si="434"/>
        <v>0</v>
      </c>
      <c r="BF1311" s="214">
        <f t="shared" si="435"/>
        <v>0</v>
      </c>
      <c r="BG1311" s="214">
        <f t="shared" si="436"/>
        <v>0</v>
      </c>
      <c r="BH1311" s="214">
        <f t="shared" si="437"/>
        <v>0</v>
      </c>
      <c r="BI1311" s="214">
        <f t="shared" si="438"/>
        <v>0</v>
      </c>
      <c r="BJ1311" s="25" t="s">
        <v>82</v>
      </c>
      <c r="BK1311" s="214">
        <f t="shared" si="439"/>
        <v>0</v>
      </c>
      <c r="BL1311" s="25" t="s">
        <v>375</v>
      </c>
      <c r="BM1311" s="25" t="s">
        <v>11654</v>
      </c>
    </row>
    <row r="1312" spans="2:65" s="1" customFormat="1" ht="31.5" customHeight="1">
      <c r="B1312" s="42"/>
      <c r="C1312" s="277" t="s">
        <v>11655</v>
      </c>
      <c r="D1312" s="277" t="s">
        <v>1079</v>
      </c>
      <c r="E1312" s="278" t="s">
        <v>10923</v>
      </c>
      <c r="F1312" s="279" t="s">
        <v>10924</v>
      </c>
      <c r="G1312" s="280" t="s">
        <v>5275</v>
      </c>
      <c r="H1312" s="281">
        <v>1</v>
      </c>
      <c r="I1312" s="282"/>
      <c r="J1312" s="283">
        <f t="shared" si="430"/>
        <v>0</v>
      </c>
      <c r="K1312" s="279" t="s">
        <v>21</v>
      </c>
      <c r="L1312" s="284"/>
      <c r="M1312" s="285" t="s">
        <v>21</v>
      </c>
      <c r="N1312" s="286" t="s">
        <v>45</v>
      </c>
      <c r="O1312" s="43"/>
      <c r="P1312" s="212">
        <f t="shared" si="431"/>
        <v>0</v>
      </c>
      <c r="Q1312" s="212">
        <v>0</v>
      </c>
      <c r="R1312" s="212">
        <f t="shared" si="432"/>
        <v>0</v>
      </c>
      <c r="S1312" s="212">
        <v>0</v>
      </c>
      <c r="T1312" s="213">
        <f t="shared" si="433"/>
        <v>0</v>
      </c>
      <c r="AR1312" s="25" t="s">
        <v>619</v>
      </c>
      <c r="AT1312" s="25" t="s">
        <v>1079</v>
      </c>
      <c r="AU1312" s="25" t="s">
        <v>82</v>
      </c>
      <c r="AY1312" s="25" t="s">
        <v>308</v>
      </c>
      <c r="BE1312" s="214">
        <f t="shared" si="434"/>
        <v>0</v>
      </c>
      <c r="BF1312" s="214">
        <f t="shared" si="435"/>
        <v>0</v>
      </c>
      <c r="BG1312" s="214">
        <f t="shared" si="436"/>
        <v>0</v>
      </c>
      <c r="BH1312" s="214">
        <f t="shared" si="437"/>
        <v>0</v>
      </c>
      <c r="BI1312" s="214">
        <f t="shared" si="438"/>
        <v>0</v>
      </c>
      <c r="BJ1312" s="25" t="s">
        <v>82</v>
      </c>
      <c r="BK1312" s="214">
        <f t="shared" si="439"/>
        <v>0</v>
      </c>
      <c r="BL1312" s="25" t="s">
        <v>375</v>
      </c>
      <c r="BM1312" s="25" t="s">
        <v>11656</v>
      </c>
    </row>
    <row r="1313" spans="2:65" s="1" customFormat="1" ht="44.25" customHeight="1">
      <c r="B1313" s="42"/>
      <c r="C1313" s="277" t="s">
        <v>10439</v>
      </c>
      <c r="D1313" s="277" t="s">
        <v>1079</v>
      </c>
      <c r="E1313" s="278" t="s">
        <v>11472</v>
      </c>
      <c r="F1313" s="279" t="s">
        <v>11473</v>
      </c>
      <c r="G1313" s="280" t="s">
        <v>5275</v>
      </c>
      <c r="H1313" s="281">
        <v>1</v>
      </c>
      <c r="I1313" s="282"/>
      <c r="J1313" s="283">
        <f t="shared" si="430"/>
        <v>0</v>
      </c>
      <c r="K1313" s="279" t="s">
        <v>21</v>
      </c>
      <c r="L1313" s="284"/>
      <c r="M1313" s="285" t="s">
        <v>21</v>
      </c>
      <c r="N1313" s="286" t="s">
        <v>45</v>
      </c>
      <c r="O1313" s="43"/>
      <c r="P1313" s="212">
        <f t="shared" si="431"/>
        <v>0</v>
      </c>
      <c r="Q1313" s="212">
        <v>0</v>
      </c>
      <c r="R1313" s="212">
        <f t="shared" si="432"/>
        <v>0</v>
      </c>
      <c r="S1313" s="212">
        <v>0</v>
      </c>
      <c r="T1313" s="213">
        <f t="shared" si="433"/>
        <v>0</v>
      </c>
      <c r="AR1313" s="25" t="s">
        <v>619</v>
      </c>
      <c r="AT1313" s="25" t="s">
        <v>1079</v>
      </c>
      <c r="AU1313" s="25" t="s">
        <v>82</v>
      </c>
      <c r="AY1313" s="25" t="s">
        <v>308</v>
      </c>
      <c r="BE1313" s="214">
        <f t="shared" si="434"/>
        <v>0</v>
      </c>
      <c r="BF1313" s="214">
        <f t="shared" si="435"/>
        <v>0</v>
      </c>
      <c r="BG1313" s="214">
        <f t="shared" si="436"/>
        <v>0</v>
      </c>
      <c r="BH1313" s="214">
        <f t="shared" si="437"/>
        <v>0</v>
      </c>
      <c r="BI1313" s="214">
        <f t="shared" si="438"/>
        <v>0</v>
      </c>
      <c r="BJ1313" s="25" t="s">
        <v>82</v>
      </c>
      <c r="BK1313" s="214">
        <f t="shared" si="439"/>
        <v>0</v>
      </c>
      <c r="BL1313" s="25" t="s">
        <v>375</v>
      </c>
      <c r="BM1313" s="25" t="s">
        <v>11657</v>
      </c>
    </row>
    <row r="1314" spans="2:65" s="1" customFormat="1" ht="44.25" customHeight="1">
      <c r="B1314" s="42"/>
      <c r="C1314" s="277" t="s">
        <v>11658</v>
      </c>
      <c r="D1314" s="277" t="s">
        <v>1079</v>
      </c>
      <c r="E1314" s="278" t="s">
        <v>10746</v>
      </c>
      <c r="F1314" s="279" t="s">
        <v>10747</v>
      </c>
      <c r="G1314" s="280" t="s">
        <v>5275</v>
      </c>
      <c r="H1314" s="281">
        <v>1</v>
      </c>
      <c r="I1314" s="282"/>
      <c r="J1314" s="283">
        <f t="shared" si="430"/>
        <v>0</v>
      </c>
      <c r="K1314" s="279" t="s">
        <v>21</v>
      </c>
      <c r="L1314" s="284"/>
      <c r="M1314" s="285" t="s">
        <v>21</v>
      </c>
      <c r="N1314" s="286" t="s">
        <v>45</v>
      </c>
      <c r="O1314" s="43"/>
      <c r="P1314" s="212">
        <f t="shared" si="431"/>
        <v>0</v>
      </c>
      <c r="Q1314" s="212">
        <v>0</v>
      </c>
      <c r="R1314" s="212">
        <f t="shared" si="432"/>
        <v>0</v>
      </c>
      <c r="S1314" s="212">
        <v>0</v>
      </c>
      <c r="T1314" s="213">
        <f t="shared" si="433"/>
        <v>0</v>
      </c>
      <c r="AR1314" s="25" t="s">
        <v>619</v>
      </c>
      <c r="AT1314" s="25" t="s">
        <v>1079</v>
      </c>
      <c r="AU1314" s="25" t="s">
        <v>82</v>
      </c>
      <c r="AY1314" s="25" t="s">
        <v>308</v>
      </c>
      <c r="BE1314" s="214">
        <f t="shared" si="434"/>
        <v>0</v>
      </c>
      <c r="BF1314" s="214">
        <f t="shared" si="435"/>
        <v>0</v>
      </c>
      <c r="BG1314" s="214">
        <f t="shared" si="436"/>
        <v>0</v>
      </c>
      <c r="BH1314" s="214">
        <f t="shared" si="437"/>
        <v>0</v>
      </c>
      <c r="BI1314" s="214">
        <f t="shared" si="438"/>
        <v>0</v>
      </c>
      <c r="BJ1314" s="25" t="s">
        <v>82</v>
      </c>
      <c r="BK1314" s="214">
        <f t="shared" si="439"/>
        <v>0</v>
      </c>
      <c r="BL1314" s="25" t="s">
        <v>375</v>
      </c>
      <c r="BM1314" s="25" t="s">
        <v>11659</v>
      </c>
    </row>
    <row r="1315" spans="2:65" s="1" customFormat="1" ht="22.5" customHeight="1">
      <c r="B1315" s="42"/>
      <c r="C1315" s="277" t="s">
        <v>10444</v>
      </c>
      <c r="D1315" s="277" t="s">
        <v>1079</v>
      </c>
      <c r="E1315" s="278" t="s">
        <v>11467</v>
      </c>
      <c r="F1315" s="279" t="s">
        <v>11468</v>
      </c>
      <c r="G1315" s="280" t="s">
        <v>5275</v>
      </c>
      <c r="H1315" s="281">
        <v>1</v>
      </c>
      <c r="I1315" s="282"/>
      <c r="J1315" s="283">
        <f t="shared" si="430"/>
        <v>0</v>
      </c>
      <c r="K1315" s="279" t="s">
        <v>21</v>
      </c>
      <c r="L1315" s="284"/>
      <c r="M1315" s="285" t="s">
        <v>21</v>
      </c>
      <c r="N1315" s="286" t="s">
        <v>45</v>
      </c>
      <c r="O1315" s="43"/>
      <c r="P1315" s="212">
        <f t="shared" si="431"/>
        <v>0</v>
      </c>
      <c r="Q1315" s="212">
        <v>0</v>
      </c>
      <c r="R1315" s="212">
        <f t="shared" si="432"/>
        <v>0</v>
      </c>
      <c r="S1315" s="212">
        <v>0</v>
      </c>
      <c r="T1315" s="213">
        <f t="shared" si="433"/>
        <v>0</v>
      </c>
      <c r="AR1315" s="25" t="s">
        <v>619</v>
      </c>
      <c r="AT1315" s="25" t="s">
        <v>1079</v>
      </c>
      <c r="AU1315" s="25" t="s">
        <v>82</v>
      </c>
      <c r="AY1315" s="25" t="s">
        <v>308</v>
      </c>
      <c r="BE1315" s="214">
        <f t="shared" si="434"/>
        <v>0</v>
      </c>
      <c r="BF1315" s="214">
        <f t="shared" si="435"/>
        <v>0</v>
      </c>
      <c r="BG1315" s="214">
        <f t="shared" si="436"/>
        <v>0</v>
      </c>
      <c r="BH1315" s="214">
        <f t="shared" si="437"/>
        <v>0</v>
      </c>
      <c r="BI1315" s="214">
        <f t="shared" si="438"/>
        <v>0</v>
      </c>
      <c r="BJ1315" s="25" t="s">
        <v>82</v>
      </c>
      <c r="BK1315" s="214">
        <f t="shared" si="439"/>
        <v>0</v>
      </c>
      <c r="BL1315" s="25" t="s">
        <v>375</v>
      </c>
      <c r="BM1315" s="25" t="s">
        <v>11660</v>
      </c>
    </row>
    <row r="1316" spans="2:65" s="1" customFormat="1" ht="54">
      <c r="B1316" s="42"/>
      <c r="C1316" s="64"/>
      <c r="D1316" s="246" t="s">
        <v>1656</v>
      </c>
      <c r="E1316" s="64"/>
      <c r="F1316" s="290" t="s">
        <v>11470</v>
      </c>
      <c r="G1316" s="64"/>
      <c r="H1316" s="64"/>
      <c r="I1316" s="173"/>
      <c r="J1316" s="64"/>
      <c r="K1316" s="64"/>
      <c r="L1316" s="62"/>
      <c r="M1316" s="291"/>
      <c r="N1316" s="43"/>
      <c r="O1316" s="43"/>
      <c r="P1316" s="43"/>
      <c r="Q1316" s="43"/>
      <c r="R1316" s="43"/>
      <c r="S1316" s="43"/>
      <c r="T1316" s="79"/>
      <c r="AT1316" s="25" t="s">
        <v>1656</v>
      </c>
      <c r="AU1316" s="25" t="s">
        <v>82</v>
      </c>
    </row>
    <row r="1317" spans="2:65" s="1" customFormat="1" ht="31.5" customHeight="1">
      <c r="B1317" s="42"/>
      <c r="C1317" s="277" t="s">
        <v>11661</v>
      </c>
      <c r="D1317" s="277" t="s">
        <v>1079</v>
      </c>
      <c r="E1317" s="278" t="s">
        <v>11475</v>
      </c>
      <c r="F1317" s="279" t="s">
        <v>11476</v>
      </c>
      <c r="G1317" s="280" t="s">
        <v>5275</v>
      </c>
      <c r="H1317" s="281">
        <v>1</v>
      </c>
      <c r="I1317" s="282"/>
      <c r="J1317" s="283">
        <f t="shared" ref="J1317:J1342" si="440">ROUND(I1317*H1317,2)</f>
        <v>0</v>
      </c>
      <c r="K1317" s="279" t="s">
        <v>21</v>
      </c>
      <c r="L1317" s="284"/>
      <c r="M1317" s="285" t="s">
        <v>21</v>
      </c>
      <c r="N1317" s="286" t="s">
        <v>45</v>
      </c>
      <c r="O1317" s="43"/>
      <c r="P1317" s="212">
        <f t="shared" ref="P1317:P1342" si="441">O1317*H1317</f>
        <v>0</v>
      </c>
      <c r="Q1317" s="212">
        <v>0</v>
      </c>
      <c r="R1317" s="212">
        <f t="shared" ref="R1317:R1342" si="442">Q1317*H1317</f>
        <v>0</v>
      </c>
      <c r="S1317" s="212">
        <v>0</v>
      </c>
      <c r="T1317" s="213">
        <f t="shared" ref="T1317:T1342" si="443">S1317*H1317</f>
        <v>0</v>
      </c>
      <c r="AR1317" s="25" t="s">
        <v>619</v>
      </c>
      <c r="AT1317" s="25" t="s">
        <v>1079</v>
      </c>
      <c r="AU1317" s="25" t="s">
        <v>82</v>
      </c>
      <c r="AY1317" s="25" t="s">
        <v>308</v>
      </c>
      <c r="BE1317" s="214">
        <f t="shared" ref="BE1317:BE1342" si="444">IF(N1317="základní",J1317,0)</f>
        <v>0</v>
      </c>
      <c r="BF1317" s="214">
        <f t="shared" ref="BF1317:BF1342" si="445">IF(N1317="snížená",J1317,0)</f>
        <v>0</v>
      </c>
      <c r="BG1317" s="214">
        <f t="shared" ref="BG1317:BG1342" si="446">IF(N1317="zákl. přenesená",J1317,0)</f>
        <v>0</v>
      </c>
      <c r="BH1317" s="214">
        <f t="shared" ref="BH1317:BH1342" si="447">IF(N1317="sníž. přenesená",J1317,0)</f>
        <v>0</v>
      </c>
      <c r="BI1317" s="214">
        <f t="shared" ref="BI1317:BI1342" si="448">IF(N1317="nulová",J1317,0)</f>
        <v>0</v>
      </c>
      <c r="BJ1317" s="25" t="s">
        <v>82</v>
      </c>
      <c r="BK1317" s="214">
        <f t="shared" ref="BK1317:BK1342" si="449">ROUND(I1317*H1317,2)</f>
        <v>0</v>
      </c>
      <c r="BL1317" s="25" t="s">
        <v>375</v>
      </c>
      <c r="BM1317" s="25" t="s">
        <v>11662</v>
      </c>
    </row>
    <row r="1318" spans="2:65" s="1" customFormat="1" ht="31.5" customHeight="1">
      <c r="B1318" s="42"/>
      <c r="C1318" s="277" t="s">
        <v>10448</v>
      </c>
      <c r="D1318" s="277" t="s">
        <v>1079</v>
      </c>
      <c r="E1318" s="278" t="s">
        <v>11663</v>
      </c>
      <c r="F1318" s="279" t="s">
        <v>11664</v>
      </c>
      <c r="G1318" s="280" t="s">
        <v>5275</v>
      </c>
      <c r="H1318" s="281">
        <v>3</v>
      </c>
      <c r="I1318" s="282"/>
      <c r="J1318" s="283">
        <f t="shared" si="440"/>
        <v>0</v>
      </c>
      <c r="K1318" s="279" t="s">
        <v>21</v>
      </c>
      <c r="L1318" s="284"/>
      <c r="M1318" s="285" t="s">
        <v>21</v>
      </c>
      <c r="N1318" s="286" t="s">
        <v>45</v>
      </c>
      <c r="O1318" s="43"/>
      <c r="P1318" s="212">
        <f t="shared" si="441"/>
        <v>0</v>
      </c>
      <c r="Q1318" s="212">
        <v>0</v>
      </c>
      <c r="R1318" s="212">
        <f t="shared" si="442"/>
        <v>0</v>
      </c>
      <c r="S1318" s="212">
        <v>0</v>
      </c>
      <c r="T1318" s="213">
        <f t="shared" si="443"/>
        <v>0</v>
      </c>
      <c r="AR1318" s="25" t="s">
        <v>619</v>
      </c>
      <c r="AT1318" s="25" t="s">
        <v>1079</v>
      </c>
      <c r="AU1318" s="25" t="s">
        <v>82</v>
      </c>
      <c r="AY1318" s="25" t="s">
        <v>308</v>
      </c>
      <c r="BE1318" s="214">
        <f t="shared" si="444"/>
        <v>0</v>
      </c>
      <c r="BF1318" s="214">
        <f t="shared" si="445"/>
        <v>0</v>
      </c>
      <c r="BG1318" s="214">
        <f t="shared" si="446"/>
        <v>0</v>
      </c>
      <c r="BH1318" s="214">
        <f t="shared" si="447"/>
        <v>0</v>
      </c>
      <c r="BI1318" s="214">
        <f t="shared" si="448"/>
        <v>0</v>
      </c>
      <c r="BJ1318" s="25" t="s">
        <v>82</v>
      </c>
      <c r="BK1318" s="214">
        <f t="shared" si="449"/>
        <v>0</v>
      </c>
      <c r="BL1318" s="25" t="s">
        <v>375</v>
      </c>
      <c r="BM1318" s="25" t="s">
        <v>11665</v>
      </c>
    </row>
    <row r="1319" spans="2:65" s="1" customFormat="1" ht="31.5" customHeight="1">
      <c r="B1319" s="42"/>
      <c r="C1319" s="277" t="s">
        <v>11666</v>
      </c>
      <c r="D1319" s="277" t="s">
        <v>1079</v>
      </c>
      <c r="E1319" s="278" t="s">
        <v>10928</v>
      </c>
      <c r="F1319" s="279" t="s">
        <v>10929</v>
      </c>
      <c r="G1319" s="280" t="s">
        <v>5275</v>
      </c>
      <c r="H1319" s="281">
        <v>3</v>
      </c>
      <c r="I1319" s="282"/>
      <c r="J1319" s="283">
        <f t="shared" si="440"/>
        <v>0</v>
      </c>
      <c r="K1319" s="279" t="s">
        <v>21</v>
      </c>
      <c r="L1319" s="284"/>
      <c r="M1319" s="285" t="s">
        <v>21</v>
      </c>
      <c r="N1319" s="286" t="s">
        <v>45</v>
      </c>
      <c r="O1319" s="43"/>
      <c r="P1319" s="212">
        <f t="shared" si="441"/>
        <v>0</v>
      </c>
      <c r="Q1319" s="212">
        <v>0</v>
      </c>
      <c r="R1319" s="212">
        <f t="shared" si="442"/>
        <v>0</v>
      </c>
      <c r="S1319" s="212">
        <v>0</v>
      </c>
      <c r="T1319" s="213">
        <f t="shared" si="443"/>
        <v>0</v>
      </c>
      <c r="AR1319" s="25" t="s">
        <v>619</v>
      </c>
      <c r="AT1319" s="25" t="s">
        <v>1079</v>
      </c>
      <c r="AU1319" s="25" t="s">
        <v>82</v>
      </c>
      <c r="AY1319" s="25" t="s">
        <v>308</v>
      </c>
      <c r="BE1319" s="214">
        <f t="shared" si="444"/>
        <v>0</v>
      </c>
      <c r="BF1319" s="214">
        <f t="shared" si="445"/>
        <v>0</v>
      </c>
      <c r="BG1319" s="214">
        <f t="shared" si="446"/>
        <v>0</v>
      </c>
      <c r="BH1319" s="214">
        <f t="shared" si="447"/>
        <v>0</v>
      </c>
      <c r="BI1319" s="214">
        <f t="shared" si="448"/>
        <v>0</v>
      </c>
      <c r="BJ1319" s="25" t="s">
        <v>82</v>
      </c>
      <c r="BK1319" s="214">
        <f t="shared" si="449"/>
        <v>0</v>
      </c>
      <c r="BL1319" s="25" t="s">
        <v>375</v>
      </c>
      <c r="BM1319" s="25" t="s">
        <v>11667</v>
      </c>
    </row>
    <row r="1320" spans="2:65" s="1" customFormat="1" ht="22.5" customHeight="1">
      <c r="B1320" s="42"/>
      <c r="C1320" s="277" t="s">
        <v>10451</v>
      </c>
      <c r="D1320" s="277" t="s">
        <v>1079</v>
      </c>
      <c r="E1320" s="278" t="s">
        <v>10931</v>
      </c>
      <c r="F1320" s="279" t="s">
        <v>10932</v>
      </c>
      <c r="G1320" s="280" t="s">
        <v>5275</v>
      </c>
      <c r="H1320" s="281">
        <v>250</v>
      </c>
      <c r="I1320" s="282"/>
      <c r="J1320" s="283">
        <f t="shared" si="440"/>
        <v>0</v>
      </c>
      <c r="K1320" s="279" t="s">
        <v>21</v>
      </c>
      <c r="L1320" s="284"/>
      <c r="M1320" s="285" t="s">
        <v>21</v>
      </c>
      <c r="N1320" s="286" t="s">
        <v>45</v>
      </c>
      <c r="O1320" s="43"/>
      <c r="P1320" s="212">
        <f t="shared" si="441"/>
        <v>0</v>
      </c>
      <c r="Q1320" s="212">
        <v>0</v>
      </c>
      <c r="R1320" s="212">
        <f t="shared" si="442"/>
        <v>0</v>
      </c>
      <c r="S1320" s="212">
        <v>0</v>
      </c>
      <c r="T1320" s="213">
        <f t="shared" si="443"/>
        <v>0</v>
      </c>
      <c r="AR1320" s="25" t="s">
        <v>619</v>
      </c>
      <c r="AT1320" s="25" t="s">
        <v>1079</v>
      </c>
      <c r="AU1320" s="25" t="s">
        <v>82</v>
      </c>
      <c r="AY1320" s="25" t="s">
        <v>308</v>
      </c>
      <c r="BE1320" s="214">
        <f t="shared" si="444"/>
        <v>0</v>
      </c>
      <c r="BF1320" s="214">
        <f t="shared" si="445"/>
        <v>0</v>
      </c>
      <c r="BG1320" s="214">
        <f t="shared" si="446"/>
        <v>0</v>
      </c>
      <c r="BH1320" s="214">
        <f t="shared" si="447"/>
        <v>0</v>
      </c>
      <c r="BI1320" s="214">
        <f t="shared" si="448"/>
        <v>0</v>
      </c>
      <c r="BJ1320" s="25" t="s">
        <v>82</v>
      </c>
      <c r="BK1320" s="214">
        <f t="shared" si="449"/>
        <v>0</v>
      </c>
      <c r="BL1320" s="25" t="s">
        <v>375</v>
      </c>
      <c r="BM1320" s="25" t="s">
        <v>11668</v>
      </c>
    </row>
    <row r="1321" spans="2:65" s="1" customFormat="1" ht="22.5" customHeight="1">
      <c r="B1321" s="42"/>
      <c r="C1321" s="277" t="s">
        <v>11669</v>
      </c>
      <c r="D1321" s="277" t="s">
        <v>1079</v>
      </c>
      <c r="E1321" s="278" t="s">
        <v>11670</v>
      </c>
      <c r="F1321" s="279" t="s">
        <v>11671</v>
      </c>
      <c r="G1321" s="280" t="s">
        <v>5275</v>
      </c>
      <c r="H1321" s="281">
        <v>23</v>
      </c>
      <c r="I1321" s="282"/>
      <c r="J1321" s="283">
        <f t="shared" si="440"/>
        <v>0</v>
      </c>
      <c r="K1321" s="279" t="s">
        <v>21</v>
      </c>
      <c r="L1321" s="284"/>
      <c r="M1321" s="285" t="s">
        <v>21</v>
      </c>
      <c r="N1321" s="286" t="s">
        <v>45</v>
      </c>
      <c r="O1321" s="43"/>
      <c r="P1321" s="212">
        <f t="shared" si="441"/>
        <v>0</v>
      </c>
      <c r="Q1321" s="212">
        <v>0</v>
      </c>
      <c r="R1321" s="212">
        <f t="shared" si="442"/>
        <v>0</v>
      </c>
      <c r="S1321" s="212">
        <v>0</v>
      </c>
      <c r="T1321" s="213">
        <f t="shared" si="443"/>
        <v>0</v>
      </c>
      <c r="AR1321" s="25" t="s">
        <v>619</v>
      </c>
      <c r="AT1321" s="25" t="s">
        <v>1079</v>
      </c>
      <c r="AU1321" s="25" t="s">
        <v>82</v>
      </c>
      <c r="AY1321" s="25" t="s">
        <v>308</v>
      </c>
      <c r="BE1321" s="214">
        <f t="shared" si="444"/>
        <v>0</v>
      </c>
      <c r="BF1321" s="214">
        <f t="shared" si="445"/>
        <v>0</v>
      </c>
      <c r="BG1321" s="214">
        <f t="shared" si="446"/>
        <v>0</v>
      </c>
      <c r="BH1321" s="214">
        <f t="shared" si="447"/>
        <v>0</v>
      </c>
      <c r="BI1321" s="214">
        <f t="shared" si="448"/>
        <v>0</v>
      </c>
      <c r="BJ1321" s="25" t="s">
        <v>82</v>
      </c>
      <c r="BK1321" s="214">
        <f t="shared" si="449"/>
        <v>0</v>
      </c>
      <c r="BL1321" s="25" t="s">
        <v>375</v>
      </c>
      <c r="BM1321" s="25" t="s">
        <v>11672</v>
      </c>
    </row>
    <row r="1322" spans="2:65" s="1" customFormat="1" ht="22.5" customHeight="1">
      <c r="B1322" s="42"/>
      <c r="C1322" s="277" t="s">
        <v>10455</v>
      </c>
      <c r="D1322" s="277" t="s">
        <v>1079</v>
      </c>
      <c r="E1322" s="278" t="s">
        <v>10760</v>
      </c>
      <c r="F1322" s="279" t="s">
        <v>10761</v>
      </c>
      <c r="G1322" s="280" t="s">
        <v>5275</v>
      </c>
      <c r="H1322" s="281">
        <v>229</v>
      </c>
      <c r="I1322" s="282"/>
      <c r="J1322" s="283">
        <f t="shared" si="440"/>
        <v>0</v>
      </c>
      <c r="K1322" s="279" t="s">
        <v>21</v>
      </c>
      <c r="L1322" s="284"/>
      <c r="M1322" s="285" t="s">
        <v>21</v>
      </c>
      <c r="N1322" s="286" t="s">
        <v>45</v>
      </c>
      <c r="O1322" s="43"/>
      <c r="P1322" s="212">
        <f t="shared" si="441"/>
        <v>0</v>
      </c>
      <c r="Q1322" s="212">
        <v>0</v>
      </c>
      <c r="R1322" s="212">
        <f t="shared" si="442"/>
        <v>0</v>
      </c>
      <c r="S1322" s="212">
        <v>0</v>
      </c>
      <c r="T1322" s="213">
        <f t="shared" si="443"/>
        <v>0</v>
      </c>
      <c r="AR1322" s="25" t="s">
        <v>619</v>
      </c>
      <c r="AT1322" s="25" t="s">
        <v>1079</v>
      </c>
      <c r="AU1322" s="25" t="s">
        <v>82</v>
      </c>
      <c r="AY1322" s="25" t="s">
        <v>308</v>
      </c>
      <c r="BE1322" s="214">
        <f t="shared" si="444"/>
        <v>0</v>
      </c>
      <c r="BF1322" s="214">
        <f t="shared" si="445"/>
        <v>0</v>
      </c>
      <c r="BG1322" s="214">
        <f t="shared" si="446"/>
        <v>0</v>
      </c>
      <c r="BH1322" s="214">
        <f t="shared" si="447"/>
        <v>0</v>
      </c>
      <c r="BI1322" s="214">
        <f t="shared" si="448"/>
        <v>0</v>
      </c>
      <c r="BJ1322" s="25" t="s">
        <v>82</v>
      </c>
      <c r="BK1322" s="214">
        <f t="shared" si="449"/>
        <v>0</v>
      </c>
      <c r="BL1322" s="25" t="s">
        <v>375</v>
      </c>
      <c r="BM1322" s="25" t="s">
        <v>11673</v>
      </c>
    </row>
    <row r="1323" spans="2:65" s="1" customFormat="1" ht="22.5" customHeight="1">
      <c r="B1323" s="42"/>
      <c r="C1323" s="277" t="s">
        <v>11674</v>
      </c>
      <c r="D1323" s="277" t="s">
        <v>1079</v>
      </c>
      <c r="E1323" s="278" t="s">
        <v>10767</v>
      </c>
      <c r="F1323" s="279" t="s">
        <v>10768</v>
      </c>
      <c r="G1323" s="280" t="s">
        <v>5275</v>
      </c>
      <c r="H1323" s="281">
        <v>85</v>
      </c>
      <c r="I1323" s="282"/>
      <c r="J1323" s="283">
        <f t="shared" si="440"/>
        <v>0</v>
      </c>
      <c r="K1323" s="279" t="s">
        <v>21</v>
      </c>
      <c r="L1323" s="284"/>
      <c r="M1323" s="285" t="s">
        <v>21</v>
      </c>
      <c r="N1323" s="286" t="s">
        <v>45</v>
      </c>
      <c r="O1323" s="43"/>
      <c r="P1323" s="212">
        <f t="shared" si="441"/>
        <v>0</v>
      </c>
      <c r="Q1323" s="212">
        <v>0</v>
      </c>
      <c r="R1323" s="212">
        <f t="shared" si="442"/>
        <v>0</v>
      </c>
      <c r="S1323" s="212">
        <v>0</v>
      </c>
      <c r="T1323" s="213">
        <f t="shared" si="443"/>
        <v>0</v>
      </c>
      <c r="AR1323" s="25" t="s">
        <v>619</v>
      </c>
      <c r="AT1323" s="25" t="s">
        <v>1079</v>
      </c>
      <c r="AU1323" s="25" t="s">
        <v>82</v>
      </c>
      <c r="AY1323" s="25" t="s">
        <v>308</v>
      </c>
      <c r="BE1323" s="214">
        <f t="shared" si="444"/>
        <v>0</v>
      </c>
      <c r="BF1323" s="214">
        <f t="shared" si="445"/>
        <v>0</v>
      </c>
      <c r="BG1323" s="214">
        <f t="shared" si="446"/>
        <v>0</v>
      </c>
      <c r="BH1323" s="214">
        <f t="shared" si="447"/>
        <v>0</v>
      </c>
      <c r="BI1323" s="214">
        <f t="shared" si="448"/>
        <v>0</v>
      </c>
      <c r="BJ1323" s="25" t="s">
        <v>82</v>
      </c>
      <c r="BK1323" s="214">
        <f t="shared" si="449"/>
        <v>0</v>
      </c>
      <c r="BL1323" s="25" t="s">
        <v>375</v>
      </c>
      <c r="BM1323" s="25" t="s">
        <v>11675</v>
      </c>
    </row>
    <row r="1324" spans="2:65" s="1" customFormat="1" ht="22.5" customHeight="1">
      <c r="B1324" s="42"/>
      <c r="C1324" s="277" t="s">
        <v>10458</v>
      </c>
      <c r="D1324" s="277" t="s">
        <v>1079</v>
      </c>
      <c r="E1324" s="278" t="s">
        <v>10770</v>
      </c>
      <c r="F1324" s="279" t="s">
        <v>10771</v>
      </c>
      <c r="G1324" s="280" t="s">
        <v>5275</v>
      </c>
      <c r="H1324" s="281">
        <v>23</v>
      </c>
      <c r="I1324" s="282"/>
      <c r="J1324" s="283">
        <f t="shared" si="440"/>
        <v>0</v>
      </c>
      <c r="K1324" s="279" t="s">
        <v>21</v>
      </c>
      <c r="L1324" s="284"/>
      <c r="M1324" s="285" t="s">
        <v>21</v>
      </c>
      <c r="N1324" s="286" t="s">
        <v>45</v>
      </c>
      <c r="O1324" s="43"/>
      <c r="P1324" s="212">
        <f t="shared" si="441"/>
        <v>0</v>
      </c>
      <c r="Q1324" s="212">
        <v>0</v>
      </c>
      <c r="R1324" s="212">
        <f t="shared" si="442"/>
        <v>0</v>
      </c>
      <c r="S1324" s="212">
        <v>0</v>
      </c>
      <c r="T1324" s="213">
        <f t="shared" si="443"/>
        <v>0</v>
      </c>
      <c r="AR1324" s="25" t="s">
        <v>619</v>
      </c>
      <c r="AT1324" s="25" t="s">
        <v>1079</v>
      </c>
      <c r="AU1324" s="25" t="s">
        <v>82</v>
      </c>
      <c r="AY1324" s="25" t="s">
        <v>308</v>
      </c>
      <c r="BE1324" s="214">
        <f t="shared" si="444"/>
        <v>0</v>
      </c>
      <c r="BF1324" s="214">
        <f t="shared" si="445"/>
        <v>0</v>
      </c>
      <c r="BG1324" s="214">
        <f t="shared" si="446"/>
        <v>0</v>
      </c>
      <c r="BH1324" s="214">
        <f t="shared" si="447"/>
        <v>0</v>
      </c>
      <c r="BI1324" s="214">
        <f t="shared" si="448"/>
        <v>0</v>
      </c>
      <c r="BJ1324" s="25" t="s">
        <v>82</v>
      </c>
      <c r="BK1324" s="214">
        <f t="shared" si="449"/>
        <v>0</v>
      </c>
      <c r="BL1324" s="25" t="s">
        <v>375</v>
      </c>
      <c r="BM1324" s="25" t="s">
        <v>11676</v>
      </c>
    </row>
    <row r="1325" spans="2:65" s="1" customFormat="1" ht="22.5" customHeight="1">
      <c r="B1325" s="42"/>
      <c r="C1325" s="277" t="s">
        <v>11677</v>
      </c>
      <c r="D1325" s="277" t="s">
        <v>1079</v>
      </c>
      <c r="E1325" s="278" t="s">
        <v>10777</v>
      </c>
      <c r="F1325" s="279" t="s">
        <v>10778</v>
      </c>
      <c r="G1325" s="280" t="s">
        <v>5275</v>
      </c>
      <c r="H1325" s="281">
        <v>3</v>
      </c>
      <c r="I1325" s="282"/>
      <c r="J1325" s="283">
        <f t="shared" si="440"/>
        <v>0</v>
      </c>
      <c r="K1325" s="279" t="s">
        <v>21</v>
      </c>
      <c r="L1325" s="284"/>
      <c r="M1325" s="285" t="s">
        <v>21</v>
      </c>
      <c r="N1325" s="286" t="s">
        <v>45</v>
      </c>
      <c r="O1325" s="43"/>
      <c r="P1325" s="212">
        <f t="shared" si="441"/>
        <v>0</v>
      </c>
      <c r="Q1325" s="212">
        <v>0</v>
      </c>
      <c r="R1325" s="212">
        <f t="shared" si="442"/>
        <v>0</v>
      </c>
      <c r="S1325" s="212">
        <v>0</v>
      </c>
      <c r="T1325" s="213">
        <f t="shared" si="443"/>
        <v>0</v>
      </c>
      <c r="AR1325" s="25" t="s">
        <v>619</v>
      </c>
      <c r="AT1325" s="25" t="s">
        <v>1079</v>
      </c>
      <c r="AU1325" s="25" t="s">
        <v>82</v>
      </c>
      <c r="AY1325" s="25" t="s">
        <v>308</v>
      </c>
      <c r="BE1325" s="214">
        <f t="shared" si="444"/>
        <v>0</v>
      </c>
      <c r="BF1325" s="214">
        <f t="shared" si="445"/>
        <v>0</v>
      </c>
      <c r="BG1325" s="214">
        <f t="shared" si="446"/>
        <v>0</v>
      </c>
      <c r="BH1325" s="214">
        <f t="shared" si="447"/>
        <v>0</v>
      </c>
      <c r="BI1325" s="214">
        <f t="shared" si="448"/>
        <v>0</v>
      </c>
      <c r="BJ1325" s="25" t="s">
        <v>82</v>
      </c>
      <c r="BK1325" s="214">
        <f t="shared" si="449"/>
        <v>0</v>
      </c>
      <c r="BL1325" s="25" t="s">
        <v>375</v>
      </c>
      <c r="BM1325" s="25" t="s">
        <v>11678</v>
      </c>
    </row>
    <row r="1326" spans="2:65" s="1" customFormat="1" ht="22.5" customHeight="1">
      <c r="B1326" s="42"/>
      <c r="C1326" s="277" t="s">
        <v>10462</v>
      </c>
      <c r="D1326" s="277" t="s">
        <v>1079</v>
      </c>
      <c r="E1326" s="278" t="s">
        <v>10784</v>
      </c>
      <c r="F1326" s="279" t="s">
        <v>10785</v>
      </c>
      <c r="G1326" s="280" t="s">
        <v>5275</v>
      </c>
      <c r="H1326" s="281">
        <v>3</v>
      </c>
      <c r="I1326" s="282"/>
      <c r="J1326" s="283">
        <f t="shared" si="440"/>
        <v>0</v>
      </c>
      <c r="K1326" s="279" t="s">
        <v>21</v>
      </c>
      <c r="L1326" s="284"/>
      <c r="M1326" s="285" t="s">
        <v>21</v>
      </c>
      <c r="N1326" s="286" t="s">
        <v>45</v>
      </c>
      <c r="O1326" s="43"/>
      <c r="P1326" s="212">
        <f t="shared" si="441"/>
        <v>0</v>
      </c>
      <c r="Q1326" s="212">
        <v>0</v>
      </c>
      <c r="R1326" s="212">
        <f t="shared" si="442"/>
        <v>0</v>
      </c>
      <c r="S1326" s="212">
        <v>0</v>
      </c>
      <c r="T1326" s="213">
        <f t="shared" si="443"/>
        <v>0</v>
      </c>
      <c r="AR1326" s="25" t="s">
        <v>619</v>
      </c>
      <c r="AT1326" s="25" t="s">
        <v>1079</v>
      </c>
      <c r="AU1326" s="25" t="s">
        <v>82</v>
      </c>
      <c r="AY1326" s="25" t="s">
        <v>308</v>
      </c>
      <c r="BE1326" s="214">
        <f t="shared" si="444"/>
        <v>0</v>
      </c>
      <c r="BF1326" s="214">
        <f t="shared" si="445"/>
        <v>0</v>
      </c>
      <c r="BG1326" s="214">
        <f t="shared" si="446"/>
        <v>0</v>
      </c>
      <c r="BH1326" s="214">
        <f t="shared" si="447"/>
        <v>0</v>
      </c>
      <c r="BI1326" s="214">
        <f t="shared" si="448"/>
        <v>0</v>
      </c>
      <c r="BJ1326" s="25" t="s">
        <v>82</v>
      </c>
      <c r="BK1326" s="214">
        <f t="shared" si="449"/>
        <v>0</v>
      </c>
      <c r="BL1326" s="25" t="s">
        <v>375</v>
      </c>
      <c r="BM1326" s="25" t="s">
        <v>11679</v>
      </c>
    </row>
    <row r="1327" spans="2:65" s="1" customFormat="1" ht="22.5" customHeight="1">
      <c r="B1327" s="42"/>
      <c r="C1327" s="277" t="s">
        <v>11680</v>
      </c>
      <c r="D1327" s="277" t="s">
        <v>1079</v>
      </c>
      <c r="E1327" s="278" t="s">
        <v>10802</v>
      </c>
      <c r="F1327" s="279" t="s">
        <v>10803</v>
      </c>
      <c r="G1327" s="280" t="s">
        <v>5275</v>
      </c>
      <c r="H1327" s="281">
        <v>85</v>
      </c>
      <c r="I1327" s="282"/>
      <c r="J1327" s="283">
        <f t="shared" si="440"/>
        <v>0</v>
      </c>
      <c r="K1327" s="279" t="s">
        <v>21</v>
      </c>
      <c r="L1327" s="284"/>
      <c r="M1327" s="285" t="s">
        <v>21</v>
      </c>
      <c r="N1327" s="286" t="s">
        <v>45</v>
      </c>
      <c r="O1327" s="43"/>
      <c r="P1327" s="212">
        <f t="shared" si="441"/>
        <v>0</v>
      </c>
      <c r="Q1327" s="212">
        <v>0</v>
      </c>
      <c r="R1327" s="212">
        <f t="shared" si="442"/>
        <v>0</v>
      </c>
      <c r="S1327" s="212">
        <v>0</v>
      </c>
      <c r="T1327" s="213">
        <f t="shared" si="443"/>
        <v>0</v>
      </c>
      <c r="AR1327" s="25" t="s">
        <v>619</v>
      </c>
      <c r="AT1327" s="25" t="s">
        <v>1079</v>
      </c>
      <c r="AU1327" s="25" t="s">
        <v>82</v>
      </c>
      <c r="AY1327" s="25" t="s">
        <v>308</v>
      </c>
      <c r="BE1327" s="214">
        <f t="shared" si="444"/>
        <v>0</v>
      </c>
      <c r="BF1327" s="214">
        <f t="shared" si="445"/>
        <v>0</v>
      </c>
      <c r="BG1327" s="214">
        <f t="shared" si="446"/>
        <v>0</v>
      </c>
      <c r="BH1327" s="214">
        <f t="shared" si="447"/>
        <v>0</v>
      </c>
      <c r="BI1327" s="214">
        <f t="shared" si="448"/>
        <v>0</v>
      </c>
      <c r="BJ1327" s="25" t="s">
        <v>82</v>
      </c>
      <c r="BK1327" s="214">
        <f t="shared" si="449"/>
        <v>0</v>
      </c>
      <c r="BL1327" s="25" t="s">
        <v>375</v>
      </c>
      <c r="BM1327" s="25" t="s">
        <v>11681</v>
      </c>
    </row>
    <row r="1328" spans="2:65" s="1" customFormat="1" ht="22.5" customHeight="1">
      <c r="B1328" s="42"/>
      <c r="C1328" s="277" t="s">
        <v>10465</v>
      </c>
      <c r="D1328" s="277" t="s">
        <v>1079</v>
      </c>
      <c r="E1328" s="278" t="s">
        <v>10805</v>
      </c>
      <c r="F1328" s="279" t="s">
        <v>10806</v>
      </c>
      <c r="G1328" s="280" t="s">
        <v>5275</v>
      </c>
      <c r="H1328" s="281">
        <v>3</v>
      </c>
      <c r="I1328" s="282"/>
      <c r="J1328" s="283">
        <f t="shared" si="440"/>
        <v>0</v>
      </c>
      <c r="K1328" s="279" t="s">
        <v>21</v>
      </c>
      <c r="L1328" s="284"/>
      <c r="M1328" s="285" t="s">
        <v>21</v>
      </c>
      <c r="N1328" s="286" t="s">
        <v>45</v>
      </c>
      <c r="O1328" s="43"/>
      <c r="P1328" s="212">
        <f t="shared" si="441"/>
        <v>0</v>
      </c>
      <c r="Q1328" s="212">
        <v>0</v>
      </c>
      <c r="R1328" s="212">
        <f t="shared" si="442"/>
        <v>0</v>
      </c>
      <c r="S1328" s="212">
        <v>0</v>
      </c>
      <c r="T1328" s="213">
        <f t="shared" si="443"/>
        <v>0</v>
      </c>
      <c r="AR1328" s="25" t="s">
        <v>619</v>
      </c>
      <c r="AT1328" s="25" t="s">
        <v>1079</v>
      </c>
      <c r="AU1328" s="25" t="s">
        <v>82</v>
      </c>
      <c r="AY1328" s="25" t="s">
        <v>308</v>
      </c>
      <c r="BE1328" s="214">
        <f t="shared" si="444"/>
        <v>0</v>
      </c>
      <c r="BF1328" s="214">
        <f t="shared" si="445"/>
        <v>0</v>
      </c>
      <c r="BG1328" s="214">
        <f t="shared" si="446"/>
        <v>0</v>
      </c>
      <c r="BH1328" s="214">
        <f t="shared" si="447"/>
        <v>0</v>
      </c>
      <c r="BI1328" s="214">
        <f t="shared" si="448"/>
        <v>0</v>
      </c>
      <c r="BJ1328" s="25" t="s">
        <v>82</v>
      </c>
      <c r="BK1328" s="214">
        <f t="shared" si="449"/>
        <v>0</v>
      </c>
      <c r="BL1328" s="25" t="s">
        <v>375</v>
      </c>
      <c r="BM1328" s="25" t="s">
        <v>11682</v>
      </c>
    </row>
    <row r="1329" spans="2:65" s="1" customFormat="1" ht="22.5" customHeight="1">
      <c r="B1329" s="42"/>
      <c r="C1329" s="277" t="s">
        <v>11683</v>
      </c>
      <c r="D1329" s="277" t="s">
        <v>1079</v>
      </c>
      <c r="E1329" s="278" t="s">
        <v>10809</v>
      </c>
      <c r="F1329" s="279" t="s">
        <v>10810</v>
      </c>
      <c r="G1329" s="280" t="s">
        <v>5275</v>
      </c>
      <c r="H1329" s="281">
        <v>22</v>
      </c>
      <c r="I1329" s="282"/>
      <c r="J1329" s="283">
        <f t="shared" si="440"/>
        <v>0</v>
      </c>
      <c r="K1329" s="279" t="s">
        <v>21</v>
      </c>
      <c r="L1329" s="284"/>
      <c r="M1329" s="285" t="s">
        <v>21</v>
      </c>
      <c r="N1329" s="286" t="s">
        <v>45</v>
      </c>
      <c r="O1329" s="43"/>
      <c r="P1329" s="212">
        <f t="shared" si="441"/>
        <v>0</v>
      </c>
      <c r="Q1329" s="212">
        <v>0</v>
      </c>
      <c r="R1329" s="212">
        <f t="shared" si="442"/>
        <v>0</v>
      </c>
      <c r="S1329" s="212">
        <v>0</v>
      </c>
      <c r="T1329" s="213">
        <f t="shared" si="443"/>
        <v>0</v>
      </c>
      <c r="AR1329" s="25" t="s">
        <v>619</v>
      </c>
      <c r="AT1329" s="25" t="s">
        <v>1079</v>
      </c>
      <c r="AU1329" s="25" t="s">
        <v>82</v>
      </c>
      <c r="AY1329" s="25" t="s">
        <v>308</v>
      </c>
      <c r="BE1329" s="214">
        <f t="shared" si="444"/>
        <v>0</v>
      </c>
      <c r="BF1329" s="214">
        <f t="shared" si="445"/>
        <v>0</v>
      </c>
      <c r="BG1329" s="214">
        <f t="shared" si="446"/>
        <v>0</v>
      </c>
      <c r="BH1329" s="214">
        <f t="shared" si="447"/>
        <v>0</v>
      </c>
      <c r="BI1329" s="214">
        <f t="shared" si="448"/>
        <v>0</v>
      </c>
      <c r="BJ1329" s="25" t="s">
        <v>82</v>
      </c>
      <c r="BK1329" s="214">
        <f t="shared" si="449"/>
        <v>0</v>
      </c>
      <c r="BL1329" s="25" t="s">
        <v>375</v>
      </c>
      <c r="BM1329" s="25" t="s">
        <v>11684</v>
      </c>
    </row>
    <row r="1330" spans="2:65" s="1" customFormat="1" ht="22.5" customHeight="1">
      <c r="B1330" s="42"/>
      <c r="C1330" s="277" t="s">
        <v>10469</v>
      </c>
      <c r="D1330" s="277" t="s">
        <v>1079</v>
      </c>
      <c r="E1330" s="278" t="s">
        <v>11028</v>
      </c>
      <c r="F1330" s="279" t="s">
        <v>11029</v>
      </c>
      <c r="G1330" s="280" t="s">
        <v>5275</v>
      </c>
      <c r="H1330" s="281">
        <v>23</v>
      </c>
      <c r="I1330" s="282"/>
      <c r="J1330" s="283">
        <f t="shared" si="440"/>
        <v>0</v>
      </c>
      <c r="K1330" s="279" t="s">
        <v>21</v>
      </c>
      <c r="L1330" s="284"/>
      <c r="M1330" s="285" t="s">
        <v>21</v>
      </c>
      <c r="N1330" s="286" t="s">
        <v>45</v>
      </c>
      <c r="O1330" s="43"/>
      <c r="P1330" s="212">
        <f t="shared" si="441"/>
        <v>0</v>
      </c>
      <c r="Q1330" s="212">
        <v>0</v>
      </c>
      <c r="R1330" s="212">
        <f t="shared" si="442"/>
        <v>0</v>
      </c>
      <c r="S1330" s="212">
        <v>0</v>
      </c>
      <c r="T1330" s="213">
        <f t="shared" si="443"/>
        <v>0</v>
      </c>
      <c r="AR1330" s="25" t="s">
        <v>619</v>
      </c>
      <c r="AT1330" s="25" t="s">
        <v>1079</v>
      </c>
      <c r="AU1330" s="25" t="s">
        <v>82</v>
      </c>
      <c r="AY1330" s="25" t="s">
        <v>308</v>
      </c>
      <c r="BE1330" s="214">
        <f t="shared" si="444"/>
        <v>0</v>
      </c>
      <c r="BF1330" s="214">
        <f t="shared" si="445"/>
        <v>0</v>
      </c>
      <c r="BG1330" s="214">
        <f t="shared" si="446"/>
        <v>0</v>
      </c>
      <c r="BH1330" s="214">
        <f t="shared" si="447"/>
        <v>0</v>
      </c>
      <c r="BI1330" s="214">
        <f t="shared" si="448"/>
        <v>0</v>
      </c>
      <c r="BJ1330" s="25" t="s">
        <v>82</v>
      </c>
      <c r="BK1330" s="214">
        <f t="shared" si="449"/>
        <v>0</v>
      </c>
      <c r="BL1330" s="25" t="s">
        <v>375</v>
      </c>
      <c r="BM1330" s="25" t="s">
        <v>11685</v>
      </c>
    </row>
    <row r="1331" spans="2:65" s="1" customFormat="1" ht="22.5" customHeight="1">
      <c r="B1331" s="42"/>
      <c r="C1331" s="277" t="s">
        <v>11686</v>
      </c>
      <c r="D1331" s="277" t="s">
        <v>1079</v>
      </c>
      <c r="E1331" s="278" t="s">
        <v>10949</v>
      </c>
      <c r="F1331" s="279" t="s">
        <v>10950</v>
      </c>
      <c r="G1331" s="280" t="s">
        <v>5275</v>
      </c>
      <c r="H1331" s="281">
        <v>9</v>
      </c>
      <c r="I1331" s="282"/>
      <c r="J1331" s="283">
        <f t="shared" si="440"/>
        <v>0</v>
      </c>
      <c r="K1331" s="279" t="s">
        <v>21</v>
      </c>
      <c r="L1331" s="284"/>
      <c r="M1331" s="285" t="s">
        <v>21</v>
      </c>
      <c r="N1331" s="286" t="s">
        <v>45</v>
      </c>
      <c r="O1331" s="43"/>
      <c r="P1331" s="212">
        <f t="shared" si="441"/>
        <v>0</v>
      </c>
      <c r="Q1331" s="212">
        <v>0</v>
      </c>
      <c r="R1331" s="212">
        <f t="shared" si="442"/>
        <v>0</v>
      </c>
      <c r="S1331" s="212">
        <v>0</v>
      </c>
      <c r="T1331" s="213">
        <f t="shared" si="443"/>
        <v>0</v>
      </c>
      <c r="AR1331" s="25" t="s">
        <v>619</v>
      </c>
      <c r="AT1331" s="25" t="s">
        <v>1079</v>
      </c>
      <c r="AU1331" s="25" t="s">
        <v>82</v>
      </c>
      <c r="AY1331" s="25" t="s">
        <v>308</v>
      </c>
      <c r="BE1331" s="214">
        <f t="shared" si="444"/>
        <v>0</v>
      </c>
      <c r="BF1331" s="214">
        <f t="shared" si="445"/>
        <v>0</v>
      </c>
      <c r="BG1331" s="214">
        <f t="shared" si="446"/>
        <v>0</v>
      </c>
      <c r="BH1331" s="214">
        <f t="shared" si="447"/>
        <v>0</v>
      </c>
      <c r="BI1331" s="214">
        <f t="shared" si="448"/>
        <v>0</v>
      </c>
      <c r="BJ1331" s="25" t="s">
        <v>82</v>
      </c>
      <c r="BK1331" s="214">
        <f t="shared" si="449"/>
        <v>0</v>
      </c>
      <c r="BL1331" s="25" t="s">
        <v>375</v>
      </c>
      <c r="BM1331" s="25" t="s">
        <v>11687</v>
      </c>
    </row>
    <row r="1332" spans="2:65" s="1" customFormat="1" ht="31.5" customHeight="1">
      <c r="B1332" s="42"/>
      <c r="C1332" s="277" t="s">
        <v>10472</v>
      </c>
      <c r="D1332" s="277" t="s">
        <v>1079</v>
      </c>
      <c r="E1332" s="278" t="s">
        <v>10952</v>
      </c>
      <c r="F1332" s="279" t="s">
        <v>10953</v>
      </c>
      <c r="G1332" s="280" t="s">
        <v>5275</v>
      </c>
      <c r="H1332" s="281">
        <v>2</v>
      </c>
      <c r="I1332" s="282"/>
      <c r="J1332" s="283">
        <f t="shared" si="440"/>
        <v>0</v>
      </c>
      <c r="K1332" s="279" t="s">
        <v>21</v>
      </c>
      <c r="L1332" s="284"/>
      <c r="M1332" s="285" t="s">
        <v>21</v>
      </c>
      <c r="N1332" s="286" t="s">
        <v>45</v>
      </c>
      <c r="O1332" s="43"/>
      <c r="P1332" s="212">
        <f t="shared" si="441"/>
        <v>0</v>
      </c>
      <c r="Q1332" s="212">
        <v>0</v>
      </c>
      <c r="R1332" s="212">
        <f t="shared" si="442"/>
        <v>0</v>
      </c>
      <c r="S1332" s="212">
        <v>0</v>
      </c>
      <c r="T1332" s="213">
        <f t="shared" si="443"/>
        <v>0</v>
      </c>
      <c r="AR1332" s="25" t="s">
        <v>619</v>
      </c>
      <c r="AT1332" s="25" t="s">
        <v>1079</v>
      </c>
      <c r="AU1332" s="25" t="s">
        <v>82</v>
      </c>
      <c r="AY1332" s="25" t="s">
        <v>308</v>
      </c>
      <c r="BE1332" s="214">
        <f t="shared" si="444"/>
        <v>0</v>
      </c>
      <c r="BF1332" s="214">
        <f t="shared" si="445"/>
        <v>0</v>
      </c>
      <c r="BG1332" s="214">
        <f t="shared" si="446"/>
        <v>0</v>
      </c>
      <c r="BH1332" s="214">
        <f t="shared" si="447"/>
        <v>0</v>
      </c>
      <c r="BI1332" s="214">
        <f t="shared" si="448"/>
        <v>0</v>
      </c>
      <c r="BJ1332" s="25" t="s">
        <v>82</v>
      </c>
      <c r="BK1332" s="214">
        <f t="shared" si="449"/>
        <v>0</v>
      </c>
      <c r="BL1332" s="25" t="s">
        <v>375</v>
      </c>
      <c r="BM1332" s="25" t="s">
        <v>11688</v>
      </c>
    </row>
    <row r="1333" spans="2:65" s="1" customFormat="1" ht="22.5" customHeight="1">
      <c r="B1333" s="42"/>
      <c r="C1333" s="277" t="s">
        <v>11689</v>
      </c>
      <c r="D1333" s="277" t="s">
        <v>1079</v>
      </c>
      <c r="E1333" s="278" t="s">
        <v>10955</v>
      </c>
      <c r="F1333" s="279" t="s">
        <v>10956</v>
      </c>
      <c r="G1333" s="280" t="s">
        <v>5275</v>
      </c>
      <c r="H1333" s="281">
        <v>2</v>
      </c>
      <c r="I1333" s="282"/>
      <c r="J1333" s="283">
        <f t="shared" si="440"/>
        <v>0</v>
      </c>
      <c r="K1333" s="279" t="s">
        <v>21</v>
      </c>
      <c r="L1333" s="284"/>
      <c r="M1333" s="285" t="s">
        <v>21</v>
      </c>
      <c r="N1333" s="286" t="s">
        <v>45</v>
      </c>
      <c r="O1333" s="43"/>
      <c r="P1333" s="212">
        <f t="shared" si="441"/>
        <v>0</v>
      </c>
      <c r="Q1333" s="212">
        <v>0</v>
      </c>
      <c r="R1333" s="212">
        <f t="shared" si="442"/>
        <v>0</v>
      </c>
      <c r="S1333" s="212">
        <v>0</v>
      </c>
      <c r="T1333" s="213">
        <f t="shared" si="443"/>
        <v>0</v>
      </c>
      <c r="AR1333" s="25" t="s">
        <v>619</v>
      </c>
      <c r="AT1333" s="25" t="s">
        <v>1079</v>
      </c>
      <c r="AU1333" s="25" t="s">
        <v>82</v>
      </c>
      <c r="AY1333" s="25" t="s">
        <v>308</v>
      </c>
      <c r="BE1333" s="214">
        <f t="shared" si="444"/>
        <v>0</v>
      </c>
      <c r="BF1333" s="214">
        <f t="shared" si="445"/>
        <v>0</v>
      </c>
      <c r="BG1333" s="214">
        <f t="shared" si="446"/>
        <v>0</v>
      </c>
      <c r="BH1333" s="214">
        <f t="shared" si="447"/>
        <v>0</v>
      </c>
      <c r="BI1333" s="214">
        <f t="shared" si="448"/>
        <v>0</v>
      </c>
      <c r="BJ1333" s="25" t="s">
        <v>82</v>
      </c>
      <c r="BK1333" s="214">
        <f t="shared" si="449"/>
        <v>0</v>
      </c>
      <c r="BL1333" s="25" t="s">
        <v>375</v>
      </c>
      <c r="BM1333" s="25" t="s">
        <v>11690</v>
      </c>
    </row>
    <row r="1334" spans="2:65" s="1" customFormat="1" ht="44.25" customHeight="1">
      <c r="B1334" s="42"/>
      <c r="C1334" s="277" t="s">
        <v>10476</v>
      </c>
      <c r="D1334" s="277" t="s">
        <v>1079</v>
      </c>
      <c r="E1334" s="278" t="s">
        <v>10833</v>
      </c>
      <c r="F1334" s="279" t="s">
        <v>10834</v>
      </c>
      <c r="G1334" s="280" t="s">
        <v>5275</v>
      </c>
      <c r="H1334" s="281">
        <v>1</v>
      </c>
      <c r="I1334" s="282"/>
      <c r="J1334" s="283">
        <f t="shared" si="440"/>
        <v>0</v>
      </c>
      <c r="K1334" s="279" t="s">
        <v>21</v>
      </c>
      <c r="L1334" s="284"/>
      <c r="M1334" s="285" t="s">
        <v>21</v>
      </c>
      <c r="N1334" s="286" t="s">
        <v>45</v>
      </c>
      <c r="O1334" s="43"/>
      <c r="P1334" s="212">
        <f t="shared" si="441"/>
        <v>0</v>
      </c>
      <c r="Q1334" s="212">
        <v>0</v>
      </c>
      <c r="R1334" s="212">
        <f t="shared" si="442"/>
        <v>0</v>
      </c>
      <c r="S1334" s="212">
        <v>0</v>
      </c>
      <c r="T1334" s="213">
        <f t="shared" si="443"/>
        <v>0</v>
      </c>
      <c r="AR1334" s="25" t="s">
        <v>619</v>
      </c>
      <c r="AT1334" s="25" t="s">
        <v>1079</v>
      </c>
      <c r="AU1334" s="25" t="s">
        <v>82</v>
      </c>
      <c r="AY1334" s="25" t="s">
        <v>308</v>
      </c>
      <c r="BE1334" s="214">
        <f t="shared" si="444"/>
        <v>0</v>
      </c>
      <c r="BF1334" s="214">
        <f t="shared" si="445"/>
        <v>0</v>
      </c>
      <c r="BG1334" s="214">
        <f t="shared" si="446"/>
        <v>0</v>
      </c>
      <c r="BH1334" s="214">
        <f t="shared" si="447"/>
        <v>0</v>
      </c>
      <c r="BI1334" s="214">
        <f t="shared" si="448"/>
        <v>0</v>
      </c>
      <c r="BJ1334" s="25" t="s">
        <v>82</v>
      </c>
      <c r="BK1334" s="214">
        <f t="shared" si="449"/>
        <v>0</v>
      </c>
      <c r="BL1334" s="25" t="s">
        <v>375</v>
      </c>
      <c r="BM1334" s="25" t="s">
        <v>11691</v>
      </c>
    </row>
    <row r="1335" spans="2:65" s="1" customFormat="1" ht="31.5" customHeight="1">
      <c r="B1335" s="42"/>
      <c r="C1335" s="277" t="s">
        <v>11692</v>
      </c>
      <c r="D1335" s="277" t="s">
        <v>1079</v>
      </c>
      <c r="E1335" s="278" t="s">
        <v>10965</v>
      </c>
      <c r="F1335" s="279" t="s">
        <v>10966</v>
      </c>
      <c r="G1335" s="280" t="s">
        <v>5275</v>
      </c>
      <c r="H1335" s="281">
        <v>1</v>
      </c>
      <c r="I1335" s="282"/>
      <c r="J1335" s="283">
        <f t="shared" si="440"/>
        <v>0</v>
      </c>
      <c r="K1335" s="279" t="s">
        <v>21</v>
      </c>
      <c r="L1335" s="284"/>
      <c r="M1335" s="285" t="s">
        <v>21</v>
      </c>
      <c r="N1335" s="286" t="s">
        <v>45</v>
      </c>
      <c r="O1335" s="43"/>
      <c r="P1335" s="212">
        <f t="shared" si="441"/>
        <v>0</v>
      </c>
      <c r="Q1335" s="212">
        <v>0</v>
      </c>
      <c r="R1335" s="212">
        <f t="shared" si="442"/>
        <v>0</v>
      </c>
      <c r="S1335" s="212">
        <v>0</v>
      </c>
      <c r="T1335" s="213">
        <f t="shared" si="443"/>
        <v>0</v>
      </c>
      <c r="AR1335" s="25" t="s">
        <v>619</v>
      </c>
      <c r="AT1335" s="25" t="s">
        <v>1079</v>
      </c>
      <c r="AU1335" s="25" t="s">
        <v>82</v>
      </c>
      <c r="AY1335" s="25" t="s">
        <v>308</v>
      </c>
      <c r="BE1335" s="214">
        <f t="shared" si="444"/>
        <v>0</v>
      </c>
      <c r="BF1335" s="214">
        <f t="shared" si="445"/>
        <v>0</v>
      </c>
      <c r="BG1335" s="214">
        <f t="shared" si="446"/>
        <v>0</v>
      </c>
      <c r="BH1335" s="214">
        <f t="shared" si="447"/>
        <v>0</v>
      </c>
      <c r="BI1335" s="214">
        <f t="shared" si="448"/>
        <v>0</v>
      </c>
      <c r="BJ1335" s="25" t="s">
        <v>82</v>
      </c>
      <c r="BK1335" s="214">
        <f t="shared" si="449"/>
        <v>0</v>
      </c>
      <c r="BL1335" s="25" t="s">
        <v>375</v>
      </c>
      <c r="BM1335" s="25" t="s">
        <v>11693</v>
      </c>
    </row>
    <row r="1336" spans="2:65" s="1" customFormat="1" ht="31.5" customHeight="1">
      <c r="B1336" s="42"/>
      <c r="C1336" s="277" t="s">
        <v>10479</v>
      </c>
      <c r="D1336" s="277" t="s">
        <v>1079</v>
      </c>
      <c r="E1336" s="278" t="s">
        <v>10968</v>
      </c>
      <c r="F1336" s="279" t="s">
        <v>10969</v>
      </c>
      <c r="G1336" s="280" t="s">
        <v>5275</v>
      </c>
      <c r="H1336" s="281">
        <v>1</v>
      </c>
      <c r="I1336" s="282"/>
      <c r="J1336" s="283">
        <f t="shared" si="440"/>
        <v>0</v>
      </c>
      <c r="K1336" s="279" t="s">
        <v>21</v>
      </c>
      <c r="L1336" s="284"/>
      <c r="M1336" s="285" t="s">
        <v>21</v>
      </c>
      <c r="N1336" s="286" t="s">
        <v>45</v>
      </c>
      <c r="O1336" s="43"/>
      <c r="P1336" s="212">
        <f t="shared" si="441"/>
        <v>0</v>
      </c>
      <c r="Q1336" s="212">
        <v>0</v>
      </c>
      <c r="R1336" s="212">
        <f t="shared" si="442"/>
        <v>0</v>
      </c>
      <c r="S1336" s="212">
        <v>0</v>
      </c>
      <c r="T1336" s="213">
        <f t="shared" si="443"/>
        <v>0</v>
      </c>
      <c r="AR1336" s="25" t="s">
        <v>619</v>
      </c>
      <c r="AT1336" s="25" t="s">
        <v>1079</v>
      </c>
      <c r="AU1336" s="25" t="s">
        <v>82</v>
      </c>
      <c r="AY1336" s="25" t="s">
        <v>308</v>
      </c>
      <c r="BE1336" s="214">
        <f t="shared" si="444"/>
        <v>0</v>
      </c>
      <c r="BF1336" s="214">
        <f t="shared" si="445"/>
        <v>0</v>
      </c>
      <c r="BG1336" s="214">
        <f t="shared" si="446"/>
        <v>0</v>
      </c>
      <c r="BH1336" s="214">
        <f t="shared" si="447"/>
        <v>0</v>
      </c>
      <c r="BI1336" s="214">
        <f t="shared" si="448"/>
        <v>0</v>
      </c>
      <c r="BJ1336" s="25" t="s">
        <v>82</v>
      </c>
      <c r="BK1336" s="214">
        <f t="shared" si="449"/>
        <v>0</v>
      </c>
      <c r="BL1336" s="25" t="s">
        <v>375</v>
      </c>
      <c r="BM1336" s="25" t="s">
        <v>11694</v>
      </c>
    </row>
    <row r="1337" spans="2:65" s="1" customFormat="1" ht="22.5" customHeight="1">
      <c r="B1337" s="42"/>
      <c r="C1337" s="277" t="s">
        <v>11695</v>
      </c>
      <c r="D1337" s="277" t="s">
        <v>1079</v>
      </c>
      <c r="E1337" s="278" t="s">
        <v>11696</v>
      </c>
      <c r="F1337" s="279" t="s">
        <v>10873</v>
      </c>
      <c r="G1337" s="280" t="s">
        <v>5275</v>
      </c>
      <c r="H1337" s="281">
        <v>1</v>
      </c>
      <c r="I1337" s="282"/>
      <c r="J1337" s="283">
        <f t="shared" si="440"/>
        <v>0</v>
      </c>
      <c r="K1337" s="279" t="s">
        <v>21</v>
      </c>
      <c r="L1337" s="284"/>
      <c r="M1337" s="285" t="s">
        <v>21</v>
      </c>
      <c r="N1337" s="286" t="s">
        <v>45</v>
      </c>
      <c r="O1337" s="43"/>
      <c r="P1337" s="212">
        <f t="shared" si="441"/>
        <v>0</v>
      </c>
      <c r="Q1337" s="212">
        <v>0</v>
      </c>
      <c r="R1337" s="212">
        <f t="shared" si="442"/>
        <v>0</v>
      </c>
      <c r="S1337" s="212">
        <v>0</v>
      </c>
      <c r="T1337" s="213">
        <f t="shared" si="443"/>
        <v>0</v>
      </c>
      <c r="AR1337" s="25" t="s">
        <v>619</v>
      </c>
      <c r="AT1337" s="25" t="s">
        <v>1079</v>
      </c>
      <c r="AU1337" s="25" t="s">
        <v>82</v>
      </c>
      <c r="AY1337" s="25" t="s">
        <v>308</v>
      </c>
      <c r="BE1337" s="214">
        <f t="shared" si="444"/>
        <v>0</v>
      </c>
      <c r="BF1337" s="214">
        <f t="shared" si="445"/>
        <v>0</v>
      </c>
      <c r="BG1337" s="214">
        <f t="shared" si="446"/>
        <v>0</v>
      </c>
      <c r="BH1337" s="214">
        <f t="shared" si="447"/>
        <v>0</v>
      </c>
      <c r="BI1337" s="214">
        <f t="shared" si="448"/>
        <v>0</v>
      </c>
      <c r="BJ1337" s="25" t="s">
        <v>82</v>
      </c>
      <c r="BK1337" s="214">
        <f t="shared" si="449"/>
        <v>0</v>
      </c>
      <c r="BL1337" s="25" t="s">
        <v>375</v>
      </c>
      <c r="BM1337" s="25" t="s">
        <v>11697</v>
      </c>
    </row>
    <row r="1338" spans="2:65" s="1" customFormat="1" ht="22.5" customHeight="1">
      <c r="B1338" s="42"/>
      <c r="C1338" s="203" t="s">
        <v>10483</v>
      </c>
      <c r="D1338" s="203" t="s">
        <v>311</v>
      </c>
      <c r="E1338" s="204" t="s">
        <v>10875</v>
      </c>
      <c r="F1338" s="205" t="s">
        <v>10876</v>
      </c>
      <c r="G1338" s="206" t="s">
        <v>8882</v>
      </c>
      <c r="H1338" s="207">
        <v>72</v>
      </c>
      <c r="I1338" s="208"/>
      <c r="J1338" s="209">
        <f t="shared" si="440"/>
        <v>0</v>
      </c>
      <c r="K1338" s="205" t="s">
        <v>21</v>
      </c>
      <c r="L1338" s="62"/>
      <c r="M1338" s="210" t="s">
        <v>21</v>
      </c>
      <c r="N1338" s="211" t="s">
        <v>45</v>
      </c>
      <c r="O1338" s="43"/>
      <c r="P1338" s="212">
        <f t="shared" si="441"/>
        <v>0</v>
      </c>
      <c r="Q1338" s="212">
        <v>0</v>
      </c>
      <c r="R1338" s="212">
        <f t="shared" si="442"/>
        <v>0</v>
      </c>
      <c r="S1338" s="212">
        <v>0</v>
      </c>
      <c r="T1338" s="213">
        <f t="shared" si="443"/>
        <v>0</v>
      </c>
      <c r="AR1338" s="25" t="s">
        <v>375</v>
      </c>
      <c r="AT1338" s="25" t="s">
        <v>311</v>
      </c>
      <c r="AU1338" s="25" t="s">
        <v>82</v>
      </c>
      <c r="AY1338" s="25" t="s">
        <v>308</v>
      </c>
      <c r="BE1338" s="214">
        <f t="shared" si="444"/>
        <v>0</v>
      </c>
      <c r="BF1338" s="214">
        <f t="shared" si="445"/>
        <v>0</v>
      </c>
      <c r="BG1338" s="214">
        <f t="shared" si="446"/>
        <v>0</v>
      </c>
      <c r="BH1338" s="214">
        <f t="shared" si="447"/>
        <v>0</v>
      </c>
      <c r="BI1338" s="214">
        <f t="shared" si="448"/>
        <v>0</v>
      </c>
      <c r="BJ1338" s="25" t="s">
        <v>82</v>
      </c>
      <c r="BK1338" s="214">
        <f t="shared" si="449"/>
        <v>0</v>
      </c>
      <c r="BL1338" s="25" t="s">
        <v>375</v>
      </c>
      <c r="BM1338" s="25" t="s">
        <v>11698</v>
      </c>
    </row>
    <row r="1339" spans="2:65" s="1" customFormat="1" ht="22.5" customHeight="1">
      <c r="B1339" s="42"/>
      <c r="C1339" s="203" t="s">
        <v>11699</v>
      </c>
      <c r="D1339" s="203" t="s">
        <v>311</v>
      </c>
      <c r="E1339" s="204" t="s">
        <v>10879</v>
      </c>
      <c r="F1339" s="205" t="s">
        <v>10880</v>
      </c>
      <c r="G1339" s="206" t="s">
        <v>8882</v>
      </c>
      <c r="H1339" s="207">
        <v>8</v>
      </c>
      <c r="I1339" s="208"/>
      <c r="J1339" s="209">
        <f t="shared" si="440"/>
        <v>0</v>
      </c>
      <c r="K1339" s="205" t="s">
        <v>21</v>
      </c>
      <c r="L1339" s="62"/>
      <c r="M1339" s="210" t="s">
        <v>21</v>
      </c>
      <c r="N1339" s="211" t="s">
        <v>45</v>
      </c>
      <c r="O1339" s="43"/>
      <c r="P1339" s="212">
        <f t="shared" si="441"/>
        <v>0</v>
      </c>
      <c r="Q1339" s="212">
        <v>0</v>
      </c>
      <c r="R1339" s="212">
        <f t="shared" si="442"/>
        <v>0</v>
      </c>
      <c r="S1339" s="212">
        <v>0</v>
      </c>
      <c r="T1339" s="213">
        <f t="shared" si="443"/>
        <v>0</v>
      </c>
      <c r="AR1339" s="25" t="s">
        <v>375</v>
      </c>
      <c r="AT1339" s="25" t="s">
        <v>311</v>
      </c>
      <c r="AU1339" s="25" t="s">
        <v>82</v>
      </c>
      <c r="AY1339" s="25" t="s">
        <v>308</v>
      </c>
      <c r="BE1339" s="214">
        <f t="shared" si="444"/>
        <v>0</v>
      </c>
      <c r="BF1339" s="214">
        <f t="shared" si="445"/>
        <v>0</v>
      </c>
      <c r="BG1339" s="214">
        <f t="shared" si="446"/>
        <v>0</v>
      </c>
      <c r="BH1339" s="214">
        <f t="shared" si="447"/>
        <v>0</v>
      </c>
      <c r="BI1339" s="214">
        <f t="shared" si="448"/>
        <v>0</v>
      </c>
      <c r="BJ1339" s="25" t="s">
        <v>82</v>
      </c>
      <c r="BK1339" s="214">
        <f t="shared" si="449"/>
        <v>0</v>
      </c>
      <c r="BL1339" s="25" t="s">
        <v>375</v>
      </c>
      <c r="BM1339" s="25" t="s">
        <v>11700</v>
      </c>
    </row>
    <row r="1340" spans="2:65" s="1" customFormat="1" ht="22.5" customHeight="1">
      <c r="B1340" s="42"/>
      <c r="C1340" s="203" t="s">
        <v>10486</v>
      </c>
      <c r="D1340" s="203" t="s">
        <v>311</v>
      </c>
      <c r="E1340" s="204" t="s">
        <v>10882</v>
      </c>
      <c r="F1340" s="205" t="s">
        <v>10883</v>
      </c>
      <c r="G1340" s="206" t="s">
        <v>8882</v>
      </c>
      <c r="H1340" s="207">
        <v>6</v>
      </c>
      <c r="I1340" s="208"/>
      <c r="J1340" s="209">
        <f t="shared" si="440"/>
        <v>0</v>
      </c>
      <c r="K1340" s="205" t="s">
        <v>21</v>
      </c>
      <c r="L1340" s="62"/>
      <c r="M1340" s="210" t="s">
        <v>21</v>
      </c>
      <c r="N1340" s="211" t="s">
        <v>45</v>
      </c>
      <c r="O1340" s="43"/>
      <c r="P1340" s="212">
        <f t="shared" si="441"/>
        <v>0</v>
      </c>
      <c r="Q1340" s="212">
        <v>0</v>
      </c>
      <c r="R1340" s="212">
        <f t="shared" si="442"/>
        <v>0</v>
      </c>
      <c r="S1340" s="212">
        <v>0</v>
      </c>
      <c r="T1340" s="213">
        <f t="shared" si="443"/>
        <v>0</v>
      </c>
      <c r="AR1340" s="25" t="s">
        <v>375</v>
      </c>
      <c r="AT1340" s="25" t="s">
        <v>311</v>
      </c>
      <c r="AU1340" s="25" t="s">
        <v>82</v>
      </c>
      <c r="AY1340" s="25" t="s">
        <v>308</v>
      </c>
      <c r="BE1340" s="214">
        <f t="shared" si="444"/>
        <v>0</v>
      </c>
      <c r="BF1340" s="214">
        <f t="shared" si="445"/>
        <v>0</v>
      </c>
      <c r="BG1340" s="214">
        <f t="shared" si="446"/>
        <v>0</v>
      </c>
      <c r="BH1340" s="214">
        <f t="shared" si="447"/>
        <v>0</v>
      </c>
      <c r="BI1340" s="214">
        <f t="shared" si="448"/>
        <v>0</v>
      </c>
      <c r="BJ1340" s="25" t="s">
        <v>82</v>
      </c>
      <c r="BK1340" s="214">
        <f t="shared" si="449"/>
        <v>0</v>
      </c>
      <c r="BL1340" s="25" t="s">
        <v>375</v>
      </c>
      <c r="BM1340" s="25" t="s">
        <v>11701</v>
      </c>
    </row>
    <row r="1341" spans="2:65" s="1" customFormat="1" ht="22.5" customHeight="1">
      <c r="B1341" s="42"/>
      <c r="C1341" s="203" t="s">
        <v>11702</v>
      </c>
      <c r="D1341" s="203" t="s">
        <v>311</v>
      </c>
      <c r="E1341" s="204" t="s">
        <v>10886</v>
      </c>
      <c r="F1341" s="205" t="s">
        <v>10887</v>
      </c>
      <c r="G1341" s="206" t="s">
        <v>8882</v>
      </c>
      <c r="H1341" s="207">
        <v>40</v>
      </c>
      <c r="I1341" s="208"/>
      <c r="J1341" s="209">
        <f t="shared" si="440"/>
        <v>0</v>
      </c>
      <c r="K1341" s="205" t="s">
        <v>21</v>
      </c>
      <c r="L1341" s="62"/>
      <c r="M1341" s="210" t="s">
        <v>21</v>
      </c>
      <c r="N1341" s="211" t="s">
        <v>45</v>
      </c>
      <c r="O1341" s="43"/>
      <c r="P1341" s="212">
        <f t="shared" si="441"/>
        <v>0</v>
      </c>
      <c r="Q1341" s="212">
        <v>0</v>
      </c>
      <c r="R1341" s="212">
        <f t="shared" si="442"/>
        <v>0</v>
      </c>
      <c r="S1341" s="212">
        <v>0</v>
      </c>
      <c r="T1341" s="213">
        <f t="shared" si="443"/>
        <v>0</v>
      </c>
      <c r="AR1341" s="25" t="s">
        <v>375</v>
      </c>
      <c r="AT1341" s="25" t="s">
        <v>311</v>
      </c>
      <c r="AU1341" s="25" t="s">
        <v>82</v>
      </c>
      <c r="AY1341" s="25" t="s">
        <v>308</v>
      </c>
      <c r="BE1341" s="214">
        <f t="shared" si="444"/>
        <v>0</v>
      </c>
      <c r="BF1341" s="214">
        <f t="shared" si="445"/>
        <v>0</v>
      </c>
      <c r="BG1341" s="214">
        <f t="shared" si="446"/>
        <v>0</v>
      </c>
      <c r="BH1341" s="214">
        <f t="shared" si="447"/>
        <v>0</v>
      </c>
      <c r="BI1341" s="214">
        <f t="shared" si="448"/>
        <v>0</v>
      </c>
      <c r="BJ1341" s="25" t="s">
        <v>82</v>
      </c>
      <c r="BK1341" s="214">
        <f t="shared" si="449"/>
        <v>0</v>
      </c>
      <c r="BL1341" s="25" t="s">
        <v>375</v>
      </c>
      <c r="BM1341" s="25" t="s">
        <v>11703</v>
      </c>
    </row>
    <row r="1342" spans="2:65" s="1" customFormat="1" ht="22.5" customHeight="1">
      <c r="B1342" s="42"/>
      <c r="C1342" s="203" t="s">
        <v>10490</v>
      </c>
      <c r="D1342" s="203" t="s">
        <v>311</v>
      </c>
      <c r="E1342" s="204" t="s">
        <v>10889</v>
      </c>
      <c r="F1342" s="205" t="s">
        <v>10890</v>
      </c>
      <c r="G1342" s="206" t="s">
        <v>8882</v>
      </c>
      <c r="H1342" s="207">
        <v>4</v>
      </c>
      <c r="I1342" s="208"/>
      <c r="J1342" s="209">
        <f t="shared" si="440"/>
        <v>0</v>
      </c>
      <c r="K1342" s="205" t="s">
        <v>21</v>
      </c>
      <c r="L1342" s="62"/>
      <c r="M1342" s="210" t="s">
        <v>21</v>
      </c>
      <c r="N1342" s="211" t="s">
        <v>45</v>
      </c>
      <c r="O1342" s="43"/>
      <c r="P1342" s="212">
        <f t="shared" si="441"/>
        <v>0</v>
      </c>
      <c r="Q1342" s="212">
        <v>0</v>
      </c>
      <c r="R1342" s="212">
        <f t="shared" si="442"/>
        <v>0</v>
      </c>
      <c r="S1342" s="212">
        <v>0</v>
      </c>
      <c r="T1342" s="213">
        <f t="shared" si="443"/>
        <v>0</v>
      </c>
      <c r="AR1342" s="25" t="s">
        <v>375</v>
      </c>
      <c r="AT1342" s="25" t="s">
        <v>311</v>
      </c>
      <c r="AU1342" s="25" t="s">
        <v>82</v>
      </c>
      <c r="AY1342" s="25" t="s">
        <v>308</v>
      </c>
      <c r="BE1342" s="214">
        <f t="shared" si="444"/>
        <v>0</v>
      </c>
      <c r="BF1342" s="214">
        <f t="shared" si="445"/>
        <v>0</v>
      </c>
      <c r="BG1342" s="214">
        <f t="shared" si="446"/>
        <v>0</v>
      </c>
      <c r="BH1342" s="214">
        <f t="shared" si="447"/>
        <v>0</v>
      </c>
      <c r="BI1342" s="214">
        <f t="shared" si="448"/>
        <v>0</v>
      </c>
      <c r="BJ1342" s="25" t="s">
        <v>82</v>
      </c>
      <c r="BK1342" s="214">
        <f t="shared" si="449"/>
        <v>0</v>
      </c>
      <c r="BL1342" s="25" t="s">
        <v>375</v>
      </c>
      <c r="BM1342" s="25" t="s">
        <v>11704</v>
      </c>
    </row>
    <row r="1343" spans="2:65" s="11" customFormat="1" ht="37.35" customHeight="1">
      <c r="B1343" s="186"/>
      <c r="C1343" s="187"/>
      <c r="D1343" s="200" t="s">
        <v>73</v>
      </c>
      <c r="E1343" s="296" t="s">
        <v>11705</v>
      </c>
      <c r="F1343" s="296" t="s">
        <v>11706</v>
      </c>
      <c r="G1343" s="187"/>
      <c r="H1343" s="187"/>
      <c r="I1343" s="190"/>
      <c r="J1343" s="297">
        <f>BK1343</f>
        <v>0</v>
      </c>
      <c r="K1343" s="187"/>
      <c r="L1343" s="192"/>
      <c r="M1343" s="193"/>
      <c r="N1343" s="194"/>
      <c r="O1343" s="194"/>
      <c r="P1343" s="195">
        <f>SUM(P1344:P1363)</f>
        <v>0</v>
      </c>
      <c r="Q1343" s="194"/>
      <c r="R1343" s="195">
        <f>SUM(R1344:R1363)</f>
        <v>0</v>
      </c>
      <c r="S1343" s="194"/>
      <c r="T1343" s="196">
        <f>SUM(T1344:T1363)</f>
        <v>0</v>
      </c>
      <c r="AR1343" s="197" t="s">
        <v>84</v>
      </c>
      <c r="AT1343" s="198" t="s">
        <v>73</v>
      </c>
      <c r="AU1343" s="198" t="s">
        <v>74</v>
      </c>
      <c r="AY1343" s="197" t="s">
        <v>308</v>
      </c>
      <c r="BK1343" s="199">
        <f>SUM(BK1344:BK1363)</f>
        <v>0</v>
      </c>
    </row>
    <row r="1344" spans="2:65" s="1" customFormat="1" ht="22.5" customHeight="1">
      <c r="B1344" s="42"/>
      <c r="C1344" s="277" t="s">
        <v>11707</v>
      </c>
      <c r="D1344" s="277" t="s">
        <v>1079</v>
      </c>
      <c r="E1344" s="278" t="s">
        <v>10623</v>
      </c>
      <c r="F1344" s="279" t="s">
        <v>10624</v>
      </c>
      <c r="G1344" s="280" t="s">
        <v>5275</v>
      </c>
      <c r="H1344" s="281">
        <v>2</v>
      </c>
      <c r="I1344" s="282"/>
      <c r="J1344" s="283">
        <f t="shared" ref="J1344:J1363" si="450">ROUND(I1344*H1344,2)</f>
        <v>0</v>
      </c>
      <c r="K1344" s="279" t="s">
        <v>21</v>
      </c>
      <c r="L1344" s="284"/>
      <c r="M1344" s="285" t="s">
        <v>21</v>
      </c>
      <c r="N1344" s="286" t="s">
        <v>45</v>
      </c>
      <c r="O1344" s="43"/>
      <c r="P1344" s="212">
        <f t="shared" ref="P1344:P1363" si="451">O1344*H1344</f>
        <v>0</v>
      </c>
      <c r="Q1344" s="212">
        <v>0</v>
      </c>
      <c r="R1344" s="212">
        <f t="shared" ref="R1344:R1363" si="452">Q1344*H1344</f>
        <v>0</v>
      </c>
      <c r="S1344" s="212">
        <v>0</v>
      </c>
      <c r="T1344" s="213">
        <f t="shared" ref="T1344:T1363" si="453">S1344*H1344</f>
        <v>0</v>
      </c>
      <c r="AR1344" s="25" t="s">
        <v>619</v>
      </c>
      <c r="AT1344" s="25" t="s">
        <v>1079</v>
      </c>
      <c r="AU1344" s="25" t="s">
        <v>82</v>
      </c>
      <c r="AY1344" s="25" t="s">
        <v>308</v>
      </c>
      <c r="BE1344" s="214">
        <f t="shared" ref="BE1344:BE1363" si="454">IF(N1344="základní",J1344,0)</f>
        <v>0</v>
      </c>
      <c r="BF1344" s="214">
        <f t="shared" ref="BF1344:BF1363" si="455">IF(N1344="snížená",J1344,0)</f>
        <v>0</v>
      </c>
      <c r="BG1344" s="214">
        <f t="shared" ref="BG1344:BG1363" si="456">IF(N1344="zákl. přenesená",J1344,0)</f>
        <v>0</v>
      </c>
      <c r="BH1344" s="214">
        <f t="shared" ref="BH1344:BH1363" si="457">IF(N1344="sníž. přenesená",J1344,0)</f>
        <v>0</v>
      </c>
      <c r="BI1344" s="214">
        <f t="shared" ref="BI1344:BI1363" si="458">IF(N1344="nulová",J1344,0)</f>
        <v>0</v>
      </c>
      <c r="BJ1344" s="25" t="s">
        <v>82</v>
      </c>
      <c r="BK1344" s="214">
        <f t="shared" ref="BK1344:BK1363" si="459">ROUND(I1344*H1344,2)</f>
        <v>0</v>
      </c>
      <c r="BL1344" s="25" t="s">
        <v>375</v>
      </c>
      <c r="BM1344" s="25" t="s">
        <v>11708</v>
      </c>
    </row>
    <row r="1345" spans="2:65" s="1" customFormat="1" ht="22.5" customHeight="1">
      <c r="B1345" s="42"/>
      <c r="C1345" s="277" t="s">
        <v>10493</v>
      </c>
      <c r="D1345" s="277" t="s">
        <v>1079</v>
      </c>
      <c r="E1345" s="278" t="s">
        <v>11709</v>
      </c>
      <c r="F1345" s="279" t="s">
        <v>11710</v>
      </c>
      <c r="G1345" s="280" t="s">
        <v>5275</v>
      </c>
      <c r="H1345" s="281">
        <v>1</v>
      </c>
      <c r="I1345" s="282"/>
      <c r="J1345" s="283">
        <f t="shared" si="450"/>
        <v>0</v>
      </c>
      <c r="K1345" s="279" t="s">
        <v>21</v>
      </c>
      <c r="L1345" s="284"/>
      <c r="M1345" s="285" t="s">
        <v>21</v>
      </c>
      <c r="N1345" s="286" t="s">
        <v>45</v>
      </c>
      <c r="O1345" s="43"/>
      <c r="P1345" s="212">
        <f t="shared" si="451"/>
        <v>0</v>
      </c>
      <c r="Q1345" s="212">
        <v>0</v>
      </c>
      <c r="R1345" s="212">
        <f t="shared" si="452"/>
        <v>0</v>
      </c>
      <c r="S1345" s="212">
        <v>0</v>
      </c>
      <c r="T1345" s="213">
        <f t="shared" si="453"/>
        <v>0</v>
      </c>
      <c r="AR1345" s="25" t="s">
        <v>619</v>
      </c>
      <c r="AT1345" s="25" t="s">
        <v>1079</v>
      </c>
      <c r="AU1345" s="25" t="s">
        <v>82</v>
      </c>
      <c r="AY1345" s="25" t="s">
        <v>308</v>
      </c>
      <c r="BE1345" s="214">
        <f t="shared" si="454"/>
        <v>0</v>
      </c>
      <c r="BF1345" s="214">
        <f t="shared" si="455"/>
        <v>0</v>
      </c>
      <c r="BG1345" s="214">
        <f t="shared" si="456"/>
        <v>0</v>
      </c>
      <c r="BH1345" s="214">
        <f t="shared" si="457"/>
        <v>0</v>
      </c>
      <c r="BI1345" s="214">
        <f t="shared" si="458"/>
        <v>0</v>
      </c>
      <c r="BJ1345" s="25" t="s">
        <v>82</v>
      </c>
      <c r="BK1345" s="214">
        <f t="shared" si="459"/>
        <v>0</v>
      </c>
      <c r="BL1345" s="25" t="s">
        <v>375</v>
      </c>
      <c r="BM1345" s="25" t="s">
        <v>11711</v>
      </c>
    </row>
    <row r="1346" spans="2:65" s="1" customFormat="1" ht="22.5" customHeight="1">
      <c r="B1346" s="42"/>
      <c r="C1346" s="277" t="s">
        <v>11712</v>
      </c>
      <c r="D1346" s="277" t="s">
        <v>1079</v>
      </c>
      <c r="E1346" s="278" t="s">
        <v>10931</v>
      </c>
      <c r="F1346" s="279" t="s">
        <v>10932</v>
      </c>
      <c r="G1346" s="280" t="s">
        <v>5275</v>
      </c>
      <c r="H1346" s="281">
        <v>50</v>
      </c>
      <c r="I1346" s="282"/>
      <c r="J1346" s="283">
        <f t="shared" si="450"/>
        <v>0</v>
      </c>
      <c r="K1346" s="279" t="s">
        <v>21</v>
      </c>
      <c r="L1346" s="284"/>
      <c r="M1346" s="285" t="s">
        <v>21</v>
      </c>
      <c r="N1346" s="286" t="s">
        <v>45</v>
      </c>
      <c r="O1346" s="43"/>
      <c r="P1346" s="212">
        <f t="shared" si="451"/>
        <v>0</v>
      </c>
      <c r="Q1346" s="212">
        <v>0</v>
      </c>
      <c r="R1346" s="212">
        <f t="shared" si="452"/>
        <v>0</v>
      </c>
      <c r="S1346" s="212">
        <v>0</v>
      </c>
      <c r="T1346" s="213">
        <f t="shared" si="453"/>
        <v>0</v>
      </c>
      <c r="AR1346" s="25" t="s">
        <v>619</v>
      </c>
      <c r="AT1346" s="25" t="s">
        <v>1079</v>
      </c>
      <c r="AU1346" s="25" t="s">
        <v>82</v>
      </c>
      <c r="AY1346" s="25" t="s">
        <v>308</v>
      </c>
      <c r="BE1346" s="214">
        <f t="shared" si="454"/>
        <v>0</v>
      </c>
      <c r="BF1346" s="214">
        <f t="shared" si="455"/>
        <v>0</v>
      </c>
      <c r="BG1346" s="214">
        <f t="shared" si="456"/>
        <v>0</v>
      </c>
      <c r="BH1346" s="214">
        <f t="shared" si="457"/>
        <v>0</v>
      </c>
      <c r="BI1346" s="214">
        <f t="shared" si="458"/>
        <v>0</v>
      </c>
      <c r="BJ1346" s="25" t="s">
        <v>82</v>
      </c>
      <c r="BK1346" s="214">
        <f t="shared" si="459"/>
        <v>0</v>
      </c>
      <c r="BL1346" s="25" t="s">
        <v>375</v>
      </c>
      <c r="BM1346" s="25" t="s">
        <v>11713</v>
      </c>
    </row>
    <row r="1347" spans="2:65" s="1" customFormat="1" ht="22.5" customHeight="1">
      <c r="B1347" s="42"/>
      <c r="C1347" s="277" t="s">
        <v>10498</v>
      </c>
      <c r="D1347" s="277" t="s">
        <v>1079</v>
      </c>
      <c r="E1347" s="278" t="s">
        <v>10756</v>
      </c>
      <c r="F1347" s="279" t="s">
        <v>10757</v>
      </c>
      <c r="G1347" s="280" t="s">
        <v>5275</v>
      </c>
      <c r="H1347" s="281">
        <v>5</v>
      </c>
      <c r="I1347" s="282"/>
      <c r="J1347" s="283">
        <f t="shared" si="450"/>
        <v>0</v>
      </c>
      <c r="K1347" s="279" t="s">
        <v>21</v>
      </c>
      <c r="L1347" s="284"/>
      <c r="M1347" s="285" t="s">
        <v>21</v>
      </c>
      <c r="N1347" s="286" t="s">
        <v>45</v>
      </c>
      <c r="O1347" s="43"/>
      <c r="P1347" s="212">
        <f t="shared" si="451"/>
        <v>0</v>
      </c>
      <c r="Q1347" s="212">
        <v>0</v>
      </c>
      <c r="R1347" s="212">
        <f t="shared" si="452"/>
        <v>0</v>
      </c>
      <c r="S1347" s="212">
        <v>0</v>
      </c>
      <c r="T1347" s="213">
        <f t="shared" si="453"/>
        <v>0</v>
      </c>
      <c r="AR1347" s="25" t="s">
        <v>619</v>
      </c>
      <c r="AT1347" s="25" t="s">
        <v>1079</v>
      </c>
      <c r="AU1347" s="25" t="s">
        <v>82</v>
      </c>
      <c r="AY1347" s="25" t="s">
        <v>308</v>
      </c>
      <c r="BE1347" s="214">
        <f t="shared" si="454"/>
        <v>0</v>
      </c>
      <c r="BF1347" s="214">
        <f t="shared" si="455"/>
        <v>0</v>
      </c>
      <c r="BG1347" s="214">
        <f t="shared" si="456"/>
        <v>0</v>
      </c>
      <c r="BH1347" s="214">
        <f t="shared" si="457"/>
        <v>0</v>
      </c>
      <c r="BI1347" s="214">
        <f t="shared" si="458"/>
        <v>0</v>
      </c>
      <c r="BJ1347" s="25" t="s">
        <v>82</v>
      </c>
      <c r="BK1347" s="214">
        <f t="shared" si="459"/>
        <v>0</v>
      </c>
      <c r="BL1347" s="25" t="s">
        <v>375</v>
      </c>
      <c r="BM1347" s="25" t="s">
        <v>11714</v>
      </c>
    </row>
    <row r="1348" spans="2:65" s="1" customFormat="1" ht="22.5" customHeight="1">
      <c r="B1348" s="42"/>
      <c r="C1348" s="277" t="s">
        <v>11715</v>
      </c>
      <c r="D1348" s="277" t="s">
        <v>1079</v>
      </c>
      <c r="E1348" s="278" t="s">
        <v>10760</v>
      </c>
      <c r="F1348" s="279" t="s">
        <v>10761</v>
      </c>
      <c r="G1348" s="280" t="s">
        <v>5275</v>
      </c>
      <c r="H1348" s="281">
        <v>44</v>
      </c>
      <c r="I1348" s="282"/>
      <c r="J1348" s="283">
        <f t="shared" si="450"/>
        <v>0</v>
      </c>
      <c r="K1348" s="279" t="s">
        <v>21</v>
      </c>
      <c r="L1348" s="284"/>
      <c r="M1348" s="285" t="s">
        <v>21</v>
      </c>
      <c r="N1348" s="286" t="s">
        <v>45</v>
      </c>
      <c r="O1348" s="43"/>
      <c r="P1348" s="212">
        <f t="shared" si="451"/>
        <v>0</v>
      </c>
      <c r="Q1348" s="212">
        <v>0</v>
      </c>
      <c r="R1348" s="212">
        <f t="shared" si="452"/>
        <v>0</v>
      </c>
      <c r="S1348" s="212">
        <v>0</v>
      </c>
      <c r="T1348" s="213">
        <f t="shared" si="453"/>
        <v>0</v>
      </c>
      <c r="AR1348" s="25" t="s">
        <v>619</v>
      </c>
      <c r="AT1348" s="25" t="s">
        <v>1079</v>
      </c>
      <c r="AU1348" s="25" t="s">
        <v>82</v>
      </c>
      <c r="AY1348" s="25" t="s">
        <v>308</v>
      </c>
      <c r="BE1348" s="214">
        <f t="shared" si="454"/>
        <v>0</v>
      </c>
      <c r="BF1348" s="214">
        <f t="shared" si="455"/>
        <v>0</v>
      </c>
      <c r="BG1348" s="214">
        <f t="shared" si="456"/>
        <v>0</v>
      </c>
      <c r="BH1348" s="214">
        <f t="shared" si="457"/>
        <v>0</v>
      </c>
      <c r="BI1348" s="214">
        <f t="shared" si="458"/>
        <v>0</v>
      </c>
      <c r="BJ1348" s="25" t="s">
        <v>82</v>
      </c>
      <c r="BK1348" s="214">
        <f t="shared" si="459"/>
        <v>0</v>
      </c>
      <c r="BL1348" s="25" t="s">
        <v>375</v>
      </c>
      <c r="BM1348" s="25" t="s">
        <v>11716</v>
      </c>
    </row>
    <row r="1349" spans="2:65" s="1" customFormat="1" ht="22.5" customHeight="1">
      <c r="B1349" s="42"/>
      <c r="C1349" s="277" t="s">
        <v>10500</v>
      </c>
      <c r="D1349" s="277" t="s">
        <v>1079</v>
      </c>
      <c r="E1349" s="278" t="s">
        <v>10770</v>
      </c>
      <c r="F1349" s="279" t="s">
        <v>10771</v>
      </c>
      <c r="G1349" s="280" t="s">
        <v>5275</v>
      </c>
      <c r="H1349" s="281">
        <v>6</v>
      </c>
      <c r="I1349" s="282"/>
      <c r="J1349" s="283">
        <f t="shared" si="450"/>
        <v>0</v>
      </c>
      <c r="K1349" s="279" t="s">
        <v>21</v>
      </c>
      <c r="L1349" s="284"/>
      <c r="M1349" s="285" t="s">
        <v>21</v>
      </c>
      <c r="N1349" s="286" t="s">
        <v>45</v>
      </c>
      <c r="O1349" s="43"/>
      <c r="P1349" s="212">
        <f t="shared" si="451"/>
        <v>0</v>
      </c>
      <c r="Q1349" s="212">
        <v>0</v>
      </c>
      <c r="R1349" s="212">
        <f t="shared" si="452"/>
        <v>0</v>
      </c>
      <c r="S1349" s="212">
        <v>0</v>
      </c>
      <c r="T1349" s="213">
        <f t="shared" si="453"/>
        <v>0</v>
      </c>
      <c r="AR1349" s="25" t="s">
        <v>619</v>
      </c>
      <c r="AT1349" s="25" t="s">
        <v>1079</v>
      </c>
      <c r="AU1349" s="25" t="s">
        <v>82</v>
      </c>
      <c r="AY1349" s="25" t="s">
        <v>308</v>
      </c>
      <c r="BE1349" s="214">
        <f t="shared" si="454"/>
        <v>0</v>
      </c>
      <c r="BF1349" s="214">
        <f t="shared" si="455"/>
        <v>0</v>
      </c>
      <c r="BG1349" s="214">
        <f t="shared" si="456"/>
        <v>0</v>
      </c>
      <c r="BH1349" s="214">
        <f t="shared" si="457"/>
        <v>0</v>
      </c>
      <c r="BI1349" s="214">
        <f t="shared" si="458"/>
        <v>0</v>
      </c>
      <c r="BJ1349" s="25" t="s">
        <v>82</v>
      </c>
      <c r="BK1349" s="214">
        <f t="shared" si="459"/>
        <v>0</v>
      </c>
      <c r="BL1349" s="25" t="s">
        <v>375</v>
      </c>
      <c r="BM1349" s="25" t="s">
        <v>11717</v>
      </c>
    </row>
    <row r="1350" spans="2:65" s="1" customFormat="1" ht="22.5" customHeight="1">
      <c r="B1350" s="42"/>
      <c r="C1350" s="277" t="s">
        <v>11718</v>
      </c>
      <c r="D1350" s="277" t="s">
        <v>1079</v>
      </c>
      <c r="E1350" s="278" t="s">
        <v>10784</v>
      </c>
      <c r="F1350" s="279" t="s">
        <v>10785</v>
      </c>
      <c r="G1350" s="280" t="s">
        <v>5275</v>
      </c>
      <c r="H1350" s="281">
        <v>1</v>
      </c>
      <c r="I1350" s="282"/>
      <c r="J1350" s="283">
        <f t="shared" si="450"/>
        <v>0</v>
      </c>
      <c r="K1350" s="279" t="s">
        <v>21</v>
      </c>
      <c r="L1350" s="284"/>
      <c r="M1350" s="285" t="s">
        <v>21</v>
      </c>
      <c r="N1350" s="286" t="s">
        <v>45</v>
      </c>
      <c r="O1350" s="43"/>
      <c r="P1350" s="212">
        <f t="shared" si="451"/>
        <v>0</v>
      </c>
      <c r="Q1350" s="212">
        <v>0</v>
      </c>
      <c r="R1350" s="212">
        <f t="shared" si="452"/>
        <v>0</v>
      </c>
      <c r="S1350" s="212">
        <v>0</v>
      </c>
      <c r="T1350" s="213">
        <f t="shared" si="453"/>
        <v>0</v>
      </c>
      <c r="AR1350" s="25" t="s">
        <v>619</v>
      </c>
      <c r="AT1350" s="25" t="s">
        <v>1079</v>
      </c>
      <c r="AU1350" s="25" t="s">
        <v>82</v>
      </c>
      <c r="AY1350" s="25" t="s">
        <v>308</v>
      </c>
      <c r="BE1350" s="214">
        <f t="shared" si="454"/>
        <v>0</v>
      </c>
      <c r="BF1350" s="214">
        <f t="shared" si="455"/>
        <v>0</v>
      </c>
      <c r="BG1350" s="214">
        <f t="shared" si="456"/>
        <v>0</v>
      </c>
      <c r="BH1350" s="214">
        <f t="shared" si="457"/>
        <v>0</v>
      </c>
      <c r="BI1350" s="214">
        <f t="shared" si="458"/>
        <v>0</v>
      </c>
      <c r="BJ1350" s="25" t="s">
        <v>82</v>
      </c>
      <c r="BK1350" s="214">
        <f t="shared" si="459"/>
        <v>0</v>
      </c>
      <c r="BL1350" s="25" t="s">
        <v>375</v>
      </c>
      <c r="BM1350" s="25" t="s">
        <v>11719</v>
      </c>
    </row>
    <row r="1351" spans="2:65" s="1" customFormat="1" ht="22.5" customHeight="1">
      <c r="B1351" s="42"/>
      <c r="C1351" s="277" t="s">
        <v>10503</v>
      </c>
      <c r="D1351" s="277" t="s">
        <v>1079</v>
      </c>
      <c r="E1351" s="278" t="s">
        <v>11720</v>
      </c>
      <c r="F1351" s="279" t="s">
        <v>11721</v>
      </c>
      <c r="G1351" s="280" t="s">
        <v>5275</v>
      </c>
      <c r="H1351" s="281">
        <v>18</v>
      </c>
      <c r="I1351" s="282"/>
      <c r="J1351" s="283">
        <f t="shared" si="450"/>
        <v>0</v>
      </c>
      <c r="K1351" s="279" t="s">
        <v>21</v>
      </c>
      <c r="L1351" s="284"/>
      <c r="M1351" s="285" t="s">
        <v>21</v>
      </c>
      <c r="N1351" s="286" t="s">
        <v>45</v>
      </c>
      <c r="O1351" s="43"/>
      <c r="P1351" s="212">
        <f t="shared" si="451"/>
        <v>0</v>
      </c>
      <c r="Q1351" s="212">
        <v>0</v>
      </c>
      <c r="R1351" s="212">
        <f t="shared" si="452"/>
        <v>0</v>
      </c>
      <c r="S1351" s="212">
        <v>0</v>
      </c>
      <c r="T1351" s="213">
        <f t="shared" si="453"/>
        <v>0</v>
      </c>
      <c r="AR1351" s="25" t="s">
        <v>619</v>
      </c>
      <c r="AT1351" s="25" t="s">
        <v>1079</v>
      </c>
      <c r="AU1351" s="25" t="s">
        <v>82</v>
      </c>
      <c r="AY1351" s="25" t="s">
        <v>308</v>
      </c>
      <c r="BE1351" s="214">
        <f t="shared" si="454"/>
        <v>0</v>
      </c>
      <c r="BF1351" s="214">
        <f t="shared" si="455"/>
        <v>0</v>
      </c>
      <c r="BG1351" s="214">
        <f t="shared" si="456"/>
        <v>0</v>
      </c>
      <c r="BH1351" s="214">
        <f t="shared" si="457"/>
        <v>0</v>
      </c>
      <c r="BI1351" s="214">
        <f t="shared" si="458"/>
        <v>0</v>
      </c>
      <c r="BJ1351" s="25" t="s">
        <v>82</v>
      </c>
      <c r="BK1351" s="214">
        <f t="shared" si="459"/>
        <v>0</v>
      </c>
      <c r="BL1351" s="25" t="s">
        <v>375</v>
      </c>
      <c r="BM1351" s="25" t="s">
        <v>11722</v>
      </c>
    </row>
    <row r="1352" spans="2:65" s="1" customFormat="1" ht="22.5" customHeight="1">
      <c r="B1352" s="42"/>
      <c r="C1352" s="277" t="s">
        <v>11723</v>
      </c>
      <c r="D1352" s="277" t="s">
        <v>1079</v>
      </c>
      <c r="E1352" s="278" t="s">
        <v>11724</v>
      </c>
      <c r="F1352" s="279" t="s">
        <v>11725</v>
      </c>
      <c r="G1352" s="280" t="s">
        <v>5275</v>
      </c>
      <c r="H1352" s="281">
        <v>18</v>
      </c>
      <c r="I1352" s="282"/>
      <c r="J1352" s="283">
        <f t="shared" si="450"/>
        <v>0</v>
      </c>
      <c r="K1352" s="279" t="s">
        <v>21</v>
      </c>
      <c r="L1352" s="284"/>
      <c r="M1352" s="285" t="s">
        <v>21</v>
      </c>
      <c r="N1352" s="286" t="s">
        <v>45</v>
      </c>
      <c r="O1352" s="43"/>
      <c r="P1352" s="212">
        <f t="shared" si="451"/>
        <v>0</v>
      </c>
      <c r="Q1352" s="212">
        <v>0</v>
      </c>
      <c r="R1352" s="212">
        <f t="shared" si="452"/>
        <v>0</v>
      </c>
      <c r="S1352" s="212">
        <v>0</v>
      </c>
      <c r="T1352" s="213">
        <f t="shared" si="453"/>
        <v>0</v>
      </c>
      <c r="AR1352" s="25" t="s">
        <v>619</v>
      </c>
      <c r="AT1352" s="25" t="s">
        <v>1079</v>
      </c>
      <c r="AU1352" s="25" t="s">
        <v>82</v>
      </c>
      <c r="AY1352" s="25" t="s">
        <v>308</v>
      </c>
      <c r="BE1352" s="214">
        <f t="shared" si="454"/>
        <v>0</v>
      </c>
      <c r="BF1352" s="214">
        <f t="shared" si="455"/>
        <v>0</v>
      </c>
      <c r="BG1352" s="214">
        <f t="shared" si="456"/>
        <v>0</v>
      </c>
      <c r="BH1352" s="214">
        <f t="shared" si="457"/>
        <v>0</v>
      </c>
      <c r="BI1352" s="214">
        <f t="shared" si="458"/>
        <v>0</v>
      </c>
      <c r="BJ1352" s="25" t="s">
        <v>82</v>
      </c>
      <c r="BK1352" s="214">
        <f t="shared" si="459"/>
        <v>0</v>
      </c>
      <c r="BL1352" s="25" t="s">
        <v>375</v>
      </c>
      <c r="BM1352" s="25" t="s">
        <v>11726</v>
      </c>
    </row>
    <row r="1353" spans="2:65" s="1" customFormat="1" ht="31.5" customHeight="1">
      <c r="B1353" s="42"/>
      <c r="C1353" s="277" t="s">
        <v>10505</v>
      </c>
      <c r="D1353" s="277" t="s">
        <v>1079</v>
      </c>
      <c r="E1353" s="278" t="s">
        <v>10952</v>
      </c>
      <c r="F1353" s="279" t="s">
        <v>10953</v>
      </c>
      <c r="G1353" s="280" t="s">
        <v>5275</v>
      </c>
      <c r="H1353" s="281">
        <v>1</v>
      </c>
      <c r="I1353" s="282"/>
      <c r="J1353" s="283">
        <f t="shared" si="450"/>
        <v>0</v>
      </c>
      <c r="K1353" s="279" t="s">
        <v>21</v>
      </c>
      <c r="L1353" s="284"/>
      <c r="M1353" s="285" t="s">
        <v>21</v>
      </c>
      <c r="N1353" s="286" t="s">
        <v>45</v>
      </c>
      <c r="O1353" s="43"/>
      <c r="P1353" s="212">
        <f t="shared" si="451"/>
        <v>0</v>
      </c>
      <c r="Q1353" s="212">
        <v>0</v>
      </c>
      <c r="R1353" s="212">
        <f t="shared" si="452"/>
        <v>0</v>
      </c>
      <c r="S1353" s="212">
        <v>0</v>
      </c>
      <c r="T1353" s="213">
        <f t="shared" si="453"/>
        <v>0</v>
      </c>
      <c r="AR1353" s="25" t="s">
        <v>619</v>
      </c>
      <c r="AT1353" s="25" t="s">
        <v>1079</v>
      </c>
      <c r="AU1353" s="25" t="s">
        <v>82</v>
      </c>
      <c r="AY1353" s="25" t="s">
        <v>308</v>
      </c>
      <c r="BE1353" s="214">
        <f t="shared" si="454"/>
        <v>0</v>
      </c>
      <c r="BF1353" s="214">
        <f t="shared" si="455"/>
        <v>0</v>
      </c>
      <c r="BG1353" s="214">
        <f t="shared" si="456"/>
        <v>0</v>
      </c>
      <c r="BH1353" s="214">
        <f t="shared" si="457"/>
        <v>0</v>
      </c>
      <c r="BI1353" s="214">
        <f t="shared" si="458"/>
        <v>0</v>
      </c>
      <c r="BJ1353" s="25" t="s">
        <v>82</v>
      </c>
      <c r="BK1353" s="214">
        <f t="shared" si="459"/>
        <v>0</v>
      </c>
      <c r="BL1353" s="25" t="s">
        <v>375</v>
      </c>
      <c r="BM1353" s="25" t="s">
        <v>11727</v>
      </c>
    </row>
    <row r="1354" spans="2:65" s="1" customFormat="1" ht="22.5" customHeight="1">
      <c r="B1354" s="42"/>
      <c r="C1354" s="277" t="s">
        <v>11728</v>
      </c>
      <c r="D1354" s="277" t="s">
        <v>1079</v>
      </c>
      <c r="E1354" s="278" t="s">
        <v>10955</v>
      </c>
      <c r="F1354" s="279" t="s">
        <v>10956</v>
      </c>
      <c r="G1354" s="280" t="s">
        <v>5275</v>
      </c>
      <c r="H1354" s="281">
        <v>2</v>
      </c>
      <c r="I1354" s="282"/>
      <c r="J1354" s="283">
        <f t="shared" si="450"/>
        <v>0</v>
      </c>
      <c r="K1354" s="279" t="s">
        <v>21</v>
      </c>
      <c r="L1354" s="284"/>
      <c r="M1354" s="285" t="s">
        <v>21</v>
      </c>
      <c r="N1354" s="286" t="s">
        <v>45</v>
      </c>
      <c r="O1354" s="43"/>
      <c r="P1354" s="212">
        <f t="shared" si="451"/>
        <v>0</v>
      </c>
      <c r="Q1354" s="212">
        <v>0</v>
      </c>
      <c r="R1354" s="212">
        <f t="shared" si="452"/>
        <v>0</v>
      </c>
      <c r="S1354" s="212">
        <v>0</v>
      </c>
      <c r="T1354" s="213">
        <f t="shared" si="453"/>
        <v>0</v>
      </c>
      <c r="AR1354" s="25" t="s">
        <v>619</v>
      </c>
      <c r="AT1354" s="25" t="s">
        <v>1079</v>
      </c>
      <c r="AU1354" s="25" t="s">
        <v>82</v>
      </c>
      <c r="AY1354" s="25" t="s">
        <v>308</v>
      </c>
      <c r="BE1354" s="214">
        <f t="shared" si="454"/>
        <v>0</v>
      </c>
      <c r="BF1354" s="214">
        <f t="shared" si="455"/>
        <v>0</v>
      </c>
      <c r="BG1354" s="214">
        <f t="shared" si="456"/>
        <v>0</v>
      </c>
      <c r="BH1354" s="214">
        <f t="shared" si="457"/>
        <v>0</v>
      </c>
      <c r="BI1354" s="214">
        <f t="shared" si="458"/>
        <v>0</v>
      </c>
      <c r="BJ1354" s="25" t="s">
        <v>82</v>
      </c>
      <c r="BK1354" s="214">
        <f t="shared" si="459"/>
        <v>0</v>
      </c>
      <c r="BL1354" s="25" t="s">
        <v>375</v>
      </c>
      <c r="BM1354" s="25" t="s">
        <v>11729</v>
      </c>
    </row>
    <row r="1355" spans="2:65" s="1" customFormat="1" ht="22.5" customHeight="1">
      <c r="B1355" s="42"/>
      <c r="C1355" s="277" t="s">
        <v>10508</v>
      </c>
      <c r="D1355" s="277" t="s">
        <v>1079</v>
      </c>
      <c r="E1355" s="278" t="s">
        <v>11730</v>
      </c>
      <c r="F1355" s="279" t="s">
        <v>11731</v>
      </c>
      <c r="G1355" s="280" t="s">
        <v>5275</v>
      </c>
      <c r="H1355" s="281">
        <v>1</v>
      </c>
      <c r="I1355" s="282"/>
      <c r="J1355" s="283">
        <f t="shared" si="450"/>
        <v>0</v>
      </c>
      <c r="K1355" s="279" t="s">
        <v>21</v>
      </c>
      <c r="L1355" s="284"/>
      <c r="M1355" s="285" t="s">
        <v>21</v>
      </c>
      <c r="N1355" s="286" t="s">
        <v>45</v>
      </c>
      <c r="O1355" s="43"/>
      <c r="P1355" s="212">
        <f t="shared" si="451"/>
        <v>0</v>
      </c>
      <c r="Q1355" s="212">
        <v>0</v>
      </c>
      <c r="R1355" s="212">
        <f t="shared" si="452"/>
        <v>0</v>
      </c>
      <c r="S1355" s="212">
        <v>0</v>
      </c>
      <c r="T1355" s="213">
        <f t="shared" si="453"/>
        <v>0</v>
      </c>
      <c r="AR1355" s="25" t="s">
        <v>619</v>
      </c>
      <c r="AT1355" s="25" t="s">
        <v>1079</v>
      </c>
      <c r="AU1355" s="25" t="s">
        <v>82</v>
      </c>
      <c r="AY1355" s="25" t="s">
        <v>308</v>
      </c>
      <c r="BE1355" s="214">
        <f t="shared" si="454"/>
        <v>0</v>
      </c>
      <c r="BF1355" s="214">
        <f t="shared" si="455"/>
        <v>0</v>
      </c>
      <c r="BG1355" s="214">
        <f t="shared" si="456"/>
        <v>0</v>
      </c>
      <c r="BH1355" s="214">
        <f t="shared" si="457"/>
        <v>0</v>
      </c>
      <c r="BI1355" s="214">
        <f t="shared" si="458"/>
        <v>0</v>
      </c>
      <c r="BJ1355" s="25" t="s">
        <v>82</v>
      </c>
      <c r="BK1355" s="214">
        <f t="shared" si="459"/>
        <v>0</v>
      </c>
      <c r="BL1355" s="25" t="s">
        <v>375</v>
      </c>
      <c r="BM1355" s="25" t="s">
        <v>11732</v>
      </c>
    </row>
    <row r="1356" spans="2:65" s="1" customFormat="1" ht="22.5" customHeight="1">
      <c r="B1356" s="42"/>
      <c r="C1356" s="277" t="s">
        <v>11733</v>
      </c>
      <c r="D1356" s="277" t="s">
        <v>1079</v>
      </c>
      <c r="E1356" s="278" t="s">
        <v>11734</v>
      </c>
      <c r="F1356" s="279" t="s">
        <v>11735</v>
      </c>
      <c r="G1356" s="280" t="s">
        <v>5275</v>
      </c>
      <c r="H1356" s="281">
        <v>1</v>
      </c>
      <c r="I1356" s="282"/>
      <c r="J1356" s="283">
        <f t="shared" si="450"/>
        <v>0</v>
      </c>
      <c r="K1356" s="279" t="s">
        <v>21</v>
      </c>
      <c r="L1356" s="284"/>
      <c r="M1356" s="285" t="s">
        <v>21</v>
      </c>
      <c r="N1356" s="286" t="s">
        <v>45</v>
      </c>
      <c r="O1356" s="43"/>
      <c r="P1356" s="212">
        <f t="shared" si="451"/>
        <v>0</v>
      </c>
      <c r="Q1356" s="212">
        <v>0</v>
      </c>
      <c r="R1356" s="212">
        <f t="shared" si="452"/>
        <v>0</v>
      </c>
      <c r="S1356" s="212">
        <v>0</v>
      </c>
      <c r="T1356" s="213">
        <f t="shared" si="453"/>
        <v>0</v>
      </c>
      <c r="AR1356" s="25" t="s">
        <v>619</v>
      </c>
      <c r="AT1356" s="25" t="s">
        <v>1079</v>
      </c>
      <c r="AU1356" s="25" t="s">
        <v>82</v>
      </c>
      <c r="AY1356" s="25" t="s">
        <v>308</v>
      </c>
      <c r="BE1356" s="214">
        <f t="shared" si="454"/>
        <v>0</v>
      </c>
      <c r="BF1356" s="214">
        <f t="shared" si="455"/>
        <v>0</v>
      </c>
      <c r="BG1356" s="214">
        <f t="shared" si="456"/>
        <v>0</v>
      </c>
      <c r="BH1356" s="214">
        <f t="shared" si="457"/>
        <v>0</v>
      </c>
      <c r="BI1356" s="214">
        <f t="shared" si="458"/>
        <v>0</v>
      </c>
      <c r="BJ1356" s="25" t="s">
        <v>82</v>
      </c>
      <c r="BK1356" s="214">
        <f t="shared" si="459"/>
        <v>0</v>
      </c>
      <c r="BL1356" s="25" t="s">
        <v>375</v>
      </c>
      <c r="BM1356" s="25" t="s">
        <v>11736</v>
      </c>
    </row>
    <row r="1357" spans="2:65" s="1" customFormat="1" ht="22.5" customHeight="1">
      <c r="B1357" s="42"/>
      <c r="C1357" s="277" t="s">
        <v>10510</v>
      </c>
      <c r="D1357" s="277" t="s">
        <v>1079</v>
      </c>
      <c r="E1357" s="278" t="s">
        <v>11737</v>
      </c>
      <c r="F1357" s="279" t="s">
        <v>11738</v>
      </c>
      <c r="G1357" s="280" t="s">
        <v>5275</v>
      </c>
      <c r="H1357" s="281">
        <v>1</v>
      </c>
      <c r="I1357" s="282"/>
      <c r="J1357" s="283">
        <f t="shared" si="450"/>
        <v>0</v>
      </c>
      <c r="K1357" s="279" t="s">
        <v>21</v>
      </c>
      <c r="L1357" s="284"/>
      <c r="M1357" s="285" t="s">
        <v>21</v>
      </c>
      <c r="N1357" s="286" t="s">
        <v>45</v>
      </c>
      <c r="O1357" s="43"/>
      <c r="P1357" s="212">
        <f t="shared" si="451"/>
        <v>0</v>
      </c>
      <c r="Q1357" s="212">
        <v>0</v>
      </c>
      <c r="R1357" s="212">
        <f t="shared" si="452"/>
        <v>0</v>
      </c>
      <c r="S1357" s="212">
        <v>0</v>
      </c>
      <c r="T1357" s="213">
        <f t="shared" si="453"/>
        <v>0</v>
      </c>
      <c r="AR1357" s="25" t="s">
        <v>619</v>
      </c>
      <c r="AT1357" s="25" t="s">
        <v>1079</v>
      </c>
      <c r="AU1357" s="25" t="s">
        <v>82</v>
      </c>
      <c r="AY1357" s="25" t="s">
        <v>308</v>
      </c>
      <c r="BE1357" s="214">
        <f t="shared" si="454"/>
        <v>0</v>
      </c>
      <c r="BF1357" s="214">
        <f t="shared" si="455"/>
        <v>0</v>
      </c>
      <c r="BG1357" s="214">
        <f t="shared" si="456"/>
        <v>0</v>
      </c>
      <c r="BH1357" s="214">
        <f t="shared" si="457"/>
        <v>0</v>
      </c>
      <c r="BI1357" s="214">
        <f t="shared" si="458"/>
        <v>0</v>
      </c>
      <c r="BJ1357" s="25" t="s">
        <v>82</v>
      </c>
      <c r="BK1357" s="214">
        <f t="shared" si="459"/>
        <v>0</v>
      </c>
      <c r="BL1357" s="25" t="s">
        <v>375</v>
      </c>
      <c r="BM1357" s="25" t="s">
        <v>11739</v>
      </c>
    </row>
    <row r="1358" spans="2:65" s="1" customFormat="1" ht="22.5" customHeight="1">
      <c r="B1358" s="42"/>
      <c r="C1358" s="277" t="s">
        <v>11740</v>
      </c>
      <c r="D1358" s="277" t="s">
        <v>1079</v>
      </c>
      <c r="E1358" s="278" t="s">
        <v>11741</v>
      </c>
      <c r="F1358" s="279" t="s">
        <v>10873</v>
      </c>
      <c r="G1358" s="280" t="s">
        <v>5275</v>
      </c>
      <c r="H1358" s="281">
        <v>1</v>
      </c>
      <c r="I1358" s="282"/>
      <c r="J1358" s="283">
        <f t="shared" si="450"/>
        <v>0</v>
      </c>
      <c r="K1358" s="279" t="s">
        <v>21</v>
      </c>
      <c r="L1358" s="284"/>
      <c r="M1358" s="285" t="s">
        <v>21</v>
      </c>
      <c r="N1358" s="286" t="s">
        <v>45</v>
      </c>
      <c r="O1358" s="43"/>
      <c r="P1358" s="212">
        <f t="shared" si="451"/>
        <v>0</v>
      </c>
      <c r="Q1358" s="212">
        <v>0</v>
      </c>
      <c r="R1358" s="212">
        <f t="shared" si="452"/>
        <v>0</v>
      </c>
      <c r="S1358" s="212">
        <v>0</v>
      </c>
      <c r="T1358" s="213">
        <f t="shared" si="453"/>
        <v>0</v>
      </c>
      <c r="AR1358" s="25" t="s">
        <v>619</v>
      </c>
      <c r="AT1358" s="25" t="s">
        <v>1079</v>
      </c>
      <c r="AU1358" s="25" t="s">
        <v>82</v>
      </c>
      <c r="AY1358" s="25" t="s">
        <v>308</v>
      </c>
      <c r="BE1358" s="214">
        <f t="shared" si="454"/>
        <v>0</v>
      </c>
      <c r="BF1358" s="214">
        <f t="shared" si="455"/>
        <v>0</v>
      </c>
      <c r="BG1358" s="214">
        <f t="shared" si="456"/>
        <v>0</v>
      </c>
      <c r="BH1358" s="214">
        <f t="shared" si="457"/>
        <v>0</v>
      </c>
      <c r="BI1358" s="214">
        <f t="shared" si="458"/>
        <v>0</v>
      </c>
      <c r="BJ1358" s="25" t="s">
        <v>82</v>
      </c>
      <c r="BK1358" s="214">
        <f t="shared" si="459"/>
        <v>0</v>
      </c>
      <c r="BL1358" s="25" t="s">
        <v>375</v>
      </c>
      <c r="BM1358" s="25" t="s">
        <v>11742</v>
      </c>
    </row>
    <row r="1359" spans="2:65" s="1" customFormat="1" ht="22.5" customHeight="1">
      <c r="B1359" s="42"/>
      <c r="C1359" s="203" t="s">
        <v>10513</v>
      </c>
      <c r="D1359" s="203" t="s">
        <v>311</v>
      </c>
      <c r="E1359" s="204" t="s">
        <v>10875</v>
      </c>
      <c r="F1359" s="205" t="s">
        <v>10876</v>
      </c>
      <c r="G1359" s="206" t="s">
        <v>8882</v>
      </c>
      <c r="H1359" s="207">
        <v>16</v>
      </c>
      <c r="I1359" s="208"/>
      <c r="J1359" s="209">
        <f t="shared" si="450"/>
        <v>0</v>
      </c>
      <c r="K1359" s="205" t="s">
        <v>21</v>
      </c>
      <c r="L1359" s="62"/>
      <c r="M1359" s="210" t="s">
        <v>21</v>
      </c>
      <c r="N1359" s="211" t="s">
        <v>45</v>
      </c>
      <c r="O1359" s="43"/>
      <c r="P1359" s="212">
        <f t="shared" si="451"/>
        <v>0</v>
      </c>
      <c r="Q1359" s="212">
        <v>0</v>
      </c>
      <c r="R1359" s="212">
        <f t="shared" si="452"/>
        <v>0</v>
      </c>
      <c r="S1359" s="212">
        <v>0</v>
      </c>
      <c r="T1359" s="213">
        <f t="shared" si="453"/>
        <v>0</v>
      </c>
      <c r="AR1359" s="25" t="s">
        <v>375</v>
      </c>
      <c r="AT1359" s="25" t="s">
        <v>311</v>
      </c>
      <c r="AU1359" s="25" t="s">
        <v>82</v>
      </c>
      <c r="AY1359" s="25" t="s">
        <v>308</v>
      </c>
      <c r="BE1359" s="214">
        <f t="shared" si="454"/>
        <v>0</v>
      </c>
      <c r="BF1359" s="214">
        <f t="shared" si="455"/>
        <v>0</v>
      </c>
      <c r="BG1359" s="214">
        <f t="shared" si="456"/>
        <v>0</v>
      </c>
      <c r="BH1359" s="214">
        <f t="shared" si="457"/>
        <v>0</v>
      </c>
      <c r="BI1359" s="214">
        <f t="shared" si="458"/>
        <v>0</v>
      </c>
      <c r="BJ1359" s="25" t="s">
        <v>82</v>
      </c>
      <c r="BK1359" s="214">
        <f t="shared" si="459"/>
        <v>0</v>
      </c>
      <c r="BL1359" s="25" t="s">
        <v>375</v>
      </c>
      <c r="BM1359" s="25" t="s">
        <v>11743</v>
      </c>
    </row>
    <row r="1360" spans="2:65" s="1" customFormat="1" ht="22.5" customHeight="1">
      <c r="B1360" s="42"/>
      <c r="C1360" s="203" t="s">
        <v>11744</v>
      </c>
      <c r="D1360" s="203" t="s">
        <v>311</v>
      </c>
      <c r="E1360" s="204" t="s">
        <v>10879</v>
      </c>
      <c r="F1360" s="205" t="s">
        <v>10880</v>
      </c>
      <c r="G1360" s="206" t="s">
        <v>8882</v>
      </c>
      <c r="H1360" s="207">
        <v>4</v>
      </c>
      <c r="I1360" s="208"/>
      <c r="J1360" s="209">
        <f t="shared" si="450"/>
        <v>0</v>
      </c>
      <c r="K1360" s="205" t="s">
        <v>21</v>
      </c>
      <c r="L1360" s="62"/>
      <c r="M1360" s="210" t="s">
        <v>21</v>
      </c>
      <c r="N1360" s="211" t="s">
        <v>45</v>
      </c>
      <c r="O1360" s="43"/>
      <c r="P1360" s="212">
        <f t="shared" si="451"/>
        <v>0</v>
      </c>
      <c r="Q1360" s="212">
        <v>0</v>
      </c>
      <c r="R1360" s="212">
        <f t="shared" si="452"/>
        <v>0</v>
      </c>
      <c r="S1360" s="212">
        <v>0</v>
      </c>
      <c r="T1360" s="213">
        <f t="shared" si="453"/>
        <v>0</v>
      </c>
      <c r="AR1360" s="25" t="s">
        <v>375</v>
      </c>
      <c r="AT1360" s="25" t="s">
        <v>311</v>
      </c>
      <c r="AU1360" s="25" t="s">
        <v>82</v>
      </c>
      <c r="AY1360" s="25" t="s">
        <v>308</v>
      </c>
      <c r="BE1360" s="214">
        <f t="shared" si="454"/>
        <v>0</v>
      </c>
      <c r="BF1360" s="214">
        <f t="shared" si="455"/>
        <v>0</v>
      </c>
      <c r="BG1360" s="214">
        <f t="shared" si="456"/>
        <v>0</v>
      </c>
      <c r="BH1360" s="214">
        <f t="shared" si="457"/>
        <v>0</v>
      </c>
      <c r="BI1360" s="214">
        <f t="shared" si="458"/>
        <v>0</v>
      </c>
      <c r="BJ1360" s="25" t="s">
        <v>82</v>
      </c>
      <c r="BK1360" s="214">
        <f t="shared" si="459"/>
        <v>0</v>
      </c>
      <c r="BL1360" s="25" t="s">
        <v>375</v>
      </c>
      <c r="BM1360" s="25" t="s">
        <v>11745</v>
      </c>
    </row>
    <row r="1361" spans="2:65" s="1" customFormat="1" ht="22.5" customHeight="1">
      <c r="B1361" s="42"/>
      <c r="C1361" s="203" t="s">
        <v>10515</v>
      </c>
      <c r="D1361" s="203" t="s">
        <v>311</v>
      </c>
      <c r="E1361" s="204" t="s">
        <v>10882</v>
      </c>
      <c r="F1361" s="205" t="s">
        <v>10883</v>
      </c>
      <c r="G1361" s="206" t="s">
        <v>8882</v>
      </c>
      <c r="H1361" s="207">
        <v>2</v>
      </c>
      <c r="I1361" s="208"/>
      <c r="J1361" s="209">
        <f t="shared" si="450"/>
        <v>0</v>
      </c>
      <c r="K1361" s="205" t="s">
        <v>21</v>
      </c>
      <c r="L1361" s="62"/>
      <c r="M1361" s="210" t="s">
        <v>21</v>
      </c>
      <c r="N1361" s="211" t="s">
        <v>45</v>
      </c>
      <c r="O1361" s="43"/>
      <c r="P1361" s="212">
        <f t="shared" si="451"/>
        <v>0</v>
      </c>
      <c r="Q1361" s="212">
        <v>0</v>
      </c>
      <c r="R1361" s="212">
        <f t="shared" si="452"/>
        <v>0</v>
      </c>
      <c r="S1361" s="212">
        <v>0</v>
      </c>
      <c r="T1361" s="213">
        <f t="shared" si="453"/>
        <v>0</v>
      </c>
      <c r="AR1361" s="25" t="s">
        <v>375</v>
      </c>
      <c r="AT1361" s="25" t="s">
        <v>311</v>
      </c>
      <c r="AU1361" s="25" t="s">
        <v>82</v>
      </c>
      <c r="AY1361" s="25" t="s">
        <v>308</v>
      </c>
      <c r="BE1361" s="214">
        <f t="shared" si="454"/>
        <v>0</v>
      </c>
      <c r="BF1361" s="214">
        <f t="shared" si="455"/>
        <v>0</v>
      </c>
      <c r="BG1361" s="214">
        <f t="shared" si="456"/>
        <v>0</v>
      </c>
      <c r="BH1361" s="214">
        <f t="shared" si="457"/>
        <v>0</v>
      </c>
      <c r="BI1361" s="214">
        <f t="shared" si="458"/>
        <v>0</v>
      </c>
      <c r="BJ1361" s="25" t="s">
        <v>82</v>
      </c>
      <c r="BK1361" s="214">
        <f t="shared" si="459"/>
        <v>0</v>
      </c>
      <c r="BL1361" s="25" t="s">
        <v>375</v>
      </c>
      <c r="BM1361" s="25" t="s">
        <v>11746</v>
      </c>
    </row>
    <row r="1362" spans="2:65" s="1" customFormat="1" ht="22.5" customHeight="1">
      <c r="B1362" s="42"/>
      <c r="C1362" s="203" t="s">
        <v>11747</v>
      </c>
      <c r="D1362" s="203" t="s">
        <v>311</v>
      </c>
      <c r="E1362" s="204" t="s">
        <v>10886</v>
      </c>
      <c r="F1362" s="205" t="s">
        <v>10887</v>
      </c>
      <c r="G1362" s="206" t="s">
        <v>8882</v>
      </c>
      <c r="H1362" s="207">
        <v>8</v>
      </c>
      <c r="I1362" s="208"/>
      <c r="J1362" s="209">
        <f t="shared" si="450"/>
        <v>0</v>
      </c>
      <c r="K1362" s="205" t="s">
        <v>21</v>
      </c>
      <c r="L1362" s="62"/>
      <c r="M1362" s="210" t="s">
        <v>21</v>
      </c>
      <c r="N1362" s="211" t="s">
        <v>45</v>
      </c>
      <c r="O1362" s="43"/>
      <c r="P1362" s="212">
        <f t="shared" si="451"/>
        <v>0</v>
      </c>
      <c r="Q1362" s="212">
        <v>0</v>
      </c>
      <c r="R1362" s="212">
        <f t="shared" si="452"/>
        <v>0</v>
      </c>
      <c r="S1362" s="212">
        <v>0</v>
      </c>
      <c r="T1362" s="213">
        <f t="shared" si="453"/>
        <v>0</v>
      </c>
      <c r="AR1362" s="25" t="s">
        <v>375</v>
      </c>
      <c r="AT1362" s="25" t="s">
        <v>311</v>
      </c>
      <c r="AU1362" s="25" t="s">
        <v>82</v>
      </c>
      <c r="AY1362" s="25" t="s">
        <v>308</v>
      </c>
      <c r="BE1362" s="214">
        <f t="shared" si="454"/>
        <v>0</v>
      </c>
      <c r="BF1362" s="214">
        <f t="shared" si="455"/>
        <v>0</v>
      </c>
      <c r="BG1362" s="214">
        <f t="shared" si="456"/>
        <v>0</v>
      </c>
      <c r="BH1362" s="214">
        <f t="shared" si="457"/>
        <v>0</v>
      </c>
      <c r="BI1362" s="214">
        <f t="shared" si="458"/>
        <v>0</v>
      </c>
      <c r="BJ1362" s="25" t="s">
        <v>82</v>
      </c>
      <c r="BK1362" s="214">
        <f t="shared" si="459"/>
        <v>0</v>
      </c>
      <c r="BL1362" s="25" t="s">
        <v>375</v>
      </c>
      <c r="BM1362" s="25" t="s">
        <v>11748</v>
      </c>
    </row>
    <row r="1363" spans="2:65" s="1" customFormat="1" ht="22.5" customHeight="1">
      <c r="B1363" s="42"/>
      <c r="C1363" s="203" t="s">
        <v>10518</v>
      </c>
      <c r="D1363" s="203" t="s">
        <v>311</v>
      </c>
      <c r="E1363" s="204" t="s">
        <v>10889</v>
      </c>
      <c r="F1363" s="205" t="s">
        <v>10890</v>
      </c>
      <c r="G1363" s="206" t="s">
        <v>8882</v>
      </c>
      <c r="H1363" s="207">
        <v>1</v>
      </c>
      <c r="I1363" s="208"/>
      <c r="J1363" s="209">
        <f t="shared" si="450"/>
        <v>0</v>
      </c>
      <c r="K1363" s="205" t="s">
        <v>21</v>
      </c>
      <c r="L1363" s="62"/>
      <c r="M1363" s="210" t="s">
        <v>21</v>
      </c>
      <c r="N1363" s="211" t="s">
        <v>45</v>
      </c>
      <c r="O1363" s="43"/>
      <c r="P1363" s="212">
        <f t="shared" si="451"/>
        <v>0</v>
      </c>
      <c r="Q1363" s="212">
        <v>0</v>
      </c>
      <c r="R1363" s="212">
        <f t="shared" si="452"/>
        <v>0</v>
      </c>
      <c r="S1363" s="212">
        <v>0</v>
      </c>
      <c r="T1363" s="213">
        <f t="shared" si="453"/>
        <v>0</v>
      </c>
      <c r="AR1363" s="25" t="s">
        <v>375</v>
      </c>
      <c r="AT1363" s="25" t="s">
        <v>311</v>
      </c>
      <c r="AU1363" s="25" t="s">
        <v>82</v>
      </c>
      <c r="AY1363" s="25" t="s">
        <v>308</v>
      </c>
      <c r="BE1363" s="214">
        <f t="shared" si="454"/>
        <v>0</v>
      </c>
      <c r="BF1363" s="214">
        <f t="shared" si="455"/>
        <v>0</v>
      </c>
      <c r="BG1363" s="214">
        <f t="shared" si="456"/>
        <v>0</v>
      </c>
      <c r="BH1363" s="214">
        <f t="shared" si="457"/>
        <v>0</v>
      </c>
      <c r="BI1363" s="214">
        <f t="shared" si="458"/>
        <v>0</v>
      </c>
      <c r="BJ1363" s="25" t="s">
        <v>82</v>
      </c>
      <c r="BK1363" s="214">
        <f t="shared" si="459"/>
        <v>0</v>
      </c>
      <c r="BL1363" s="25" t="s">
        <v>375</v>
      </c>
      <c r="BM1363" s="25" t="s">
        <v>11749</v>
      </c>
    </row>
    <row r="1364" spans="2:65" s="11" customFormat="1" ht="37.35" customHeight="1">
      <c r="B1364" s="186"/>
      <c r="C1364" s="187"/>
      <c r="D1364" s="200" t="s">
        <v>73</v>
      </c>
      <c r="E1364" s="296" t="s">
        <v>11750</v>
      </c>
      <c r="F1364" s="296" t="s">
        <v>11751</v>
      </c>
      <c r="G1364" s="187"/>
      <c r="H1364" s="187"/>
      <c r="I1364" s="190"/>
      <c r="J1364" s="297">
        <f>BK1364</f>
        <v>0</v>
      </c>
      <c r="K1364" s="187"/>
      <c r="L1364" s="192"/>
      <c r="M1364" s="193"/>
      <c r="N1364" s="194"/>
      <c r="O1364" s="194"/>
      <c r="P1364" s="195">
        <f>SUM(P1365:P1399)</f>
        <v>0</v>
      </c>
      <c r="Q1364" s="194"/>
      <c r="R1364" s="195">
        <f>SUM(R1365:R1399)</f>
        <v>0</v>
      </c>
      <c r="S1364" s="194"/>
      <c r="T1364" s="196">
        <f>SUM(T1365:T1399)</f>
        <v>0</v>
      </c>
      <c r="AR1364" s="197" t="s">
        <v>84</v>
      </c>
      <c r="AT1364" s="198" t="s">
        <v>73</v>
      </c>
      <c r="AU1364" s="198" t="s">
        <v>74</v>
      </c>
      <c r="AY1364" s="197" t="s">
        <v>308</v>
      </c>
      <c r="BK1364" s="199">
        <f>SUM(BK1365:BK1399)</f>
        <v>0</v>
      </c>
    </row>
    <row r="1365" spans="2:65" s="1" customFormat="1" ht="22.5" customHeight="1">
      <c r="B1365" s="42"/>
      <c r="C1365" s="277" t="s">
        <v>11752</v>
      </c>
      <c r="D1365" s="277" t="s">
        <v>1079</v>
      </c>
      <c r="E1365" s="278" t="s">
        <v>10623</v>
      </c>
      <c r="F1365" s="279" t="s">
        <v>10624</v>
      </c>
      <c r="G1365" s="280" t="s">
        <v>5275</v>
      </c>
      <c r="H1365" s="281">
        <v>3</v>
      </c>
      <c r="I1365" s="282"/>
      <c r="J1365" s="283">
        <f t="shared" ref="J1365:J1399" si="460">ROUND(I1365*H1365,2)</f>
        <v>0</v>
      </c>
      <c r="K1365" s="279" t="s">
        <v>21</v>
      </c>
      <c r="L1365" s="284"/>
      <c r="M1365" s="285" t="s">
        <v>21</v>
      </c>
      <c r="N1365" s="286" t="s">
        <v>45</v>
      </c>
      <c r="O1365" s="43"/>
      <c r="P1365" s="212">
        <f t="shared" ref="P1365:P1399" si="461">O1365*H1365</f>
        <v>0</v>
      </c>
      <c r="Q1365" s="212">
        <v>0</v>
      </c>
      <c r="R1365" s="212">
        <f t="shared" ref="R1365:R1399" si="462">Q1365*H1365</f>
        <v>0</v>
      </c>
      <c r="S1365" s="212">
        <v>0</v>
      </c>
      <c r="T1365" s="213">
        <f t="shared" ref="T1365:T1399" si="463">S1365*H1365</f>
        <v>0</v>
      </c>
      <c r="AR1365" s="25" t="s">
        <v>619</v>
      </c>
      <c r="AT1365" s="25" t="s">
        <v>1079</v>
      </c>
      <c r="AU1365" s="25" t="s">
        <v>82</v>
      </c>
      <c r="AY1365" s="25" t="s">
        <v>308</v>
      </c>
      <c r="BE1365" s="214">
        <f t="shared" ref="BE1365:BE1399" si="464">IF(N1365="základní",J1365,0)</f>
        <v>0</v>
      </c>
      <c r="BF1365" s="214">
        <f t="shared" ref="BF1365:BF1399" si="465">IF(N1365="snížená",J1365,0)</f>
        <v>0</v>
      </c>
      <c r="BG1365" s="214">
        <f t="shared" ref="BG1365:BG1399" si="466">IF(N1365="zákl. přenesená",J1365,0)</f>
        <v>0</v>
      </c>
      <c r="BH1365" s="214">
        <f t="shared" ref="BH1365:BH1399" si="467">IF(N1365="sníž. přenesená",J1365,0)</f>
        <v>0</v>
      </c>
      <c r="BI1365" s="214">
        <f t="shared" ref="BI1365:BI1399" si="468">IF(N1365="nulová",J1365,0)</f>
        <v>0</v>
      </c>
      <c r="BJ1365" s="25" t="s">
        <v>82</v>
      </c>
      <c r="BK1365" s="214">
        <f t="shared" ref="BK1365:BK1399" si="469">ROUND(I1365*H1365,2)</f>
        <v>0</v>
      </c>
      <c r="BL1365" s="25" t="s">
        <v>375</v>
      </c>
      <c r="BM1365" s="25" t="s">
        <v>11753</v>
      </c>
    </row>
    <row r="1366" spans="2:65" s="1" customFormat="1" ht="22.5" customHeight="1">
      <c r="B1366" s="42"/>
      <c r="C1366" s="277" t="s">
        <v>10520</v>
      </c>
      <c r="D1366" s="277" t="s">
        <v>1079</v>
      </c>
      <c r="E1366" s="278" t="s">
        <v>10627</v>
      </c>
      <c r="F1366" s="279" t="s">
        <v>10628</v>
      </c>
      <c r="G1366" s="280" t="s">
        <v>5275</v>
      </c>
      <c r="H1366" s="281">
        <v>50</v>
      </c>
      <c r="I1366" s="282"/>
      <c r="J1366" s="283">
        <f t="shared" si="460"/>
        <v>0</v>
      </c>
      <c r="K1366" s="279" t="s">
        <v>21</v>
      </c>
      <c r="L1366" s="284"/>
      <c r="M1366" s="285" t="s">
        <v>21</v>
      </c>
      <c r="N1366" s="286" t="s">
        <v>45</v>
      </c>
      <c r="O1366" s="43"/>
      <c r="P1366" s="212">
        <f t="shared" si="461"/>
        <v>0</v>
      </c>
      <c r="Q1366" s="212">
        <v>0</v>
      </c>
      <c r="R1366" s="212">
        <f t="shared" si="462"/>
        <v>0</v>
      </c>
      <c r="S1366" s="212">
        <v>0</v>
      </c>
      <c r="T1366" s="213">
        <f t="shared" si="463"/>
        <v>0</v>
      </c>
      <c r="AR1366" s="25" t="s">
        <v>619</v>
      </c>
      <c r="AT1366" s="25" t="s">
        <v>1079</v>
      </c>
      <c r="AU1366" s="25" t="s">
        <v>82</v>
      </c>
      <c r="AY1366" s="25" t="s">
        <v>308</v>
      </c>
      <c r="BE1366" s="214">
        <f t="shared" si="464"/>
        <v>0</v>
      </c>
      <c r="BF1366" s="214">
        <f t="shared" si="465"/>
        <v>0</v>
      </c>
      <c r="BG1366" s="214">
        <f t="shared" si="466"/>
        <v>0</v>
      </c>
      <c r="BH1366" s="214">
        <f t="shared" si="467"/>
        <v>0</v>
      </c>
      <c r="BI1366" s="214">
        <f t="shared" si="468"/>
        <v>0</v>
      </c>
      <c r="BJ1366" s="25" t="s">
        <v>82</v>
      </c>
      <c r="BK1366" s="214">
        <f t="shared" si="469"/>
        <v>0</v>
      </c>
      <c r="BL1366" s="25" t="s">
        <v>375</v>
      </c>
      <c r="BM1366" s="25" t="s">
        <v>11754</v>
      </c>
    </row>
    <row r="1367" spans="2:65" s="1" customFormat="1" ht="22.5" customHeight="1">
      <c r="B1367" s="42"/>
      <c r="C1367" s="277" t="s">
        <v>11755</v>
      </c>
      <c r="D1367" s="277" t="s">
        <v>1079</v>
      </c>
      <c r="E1367" s="278" t="s">
        <v>10898</v>
      </c>
      <c r="F1367" s="279" t="s">
        <v>10899</v>
      </c>
      <c r="G1367" s="280" t="s">
        <v>5275</v>
      </c>
      <c r="H1367" s="281">
        <v>11</v>
      </c>
      <c r="I1367" s="282"/>
      <c r="J1367" s="283">
        <f t="shared" si="460"/>
        <v>0</v>
      </c>
      <c r="K1367" s="279" t="s">
        <v>21</v>
      </c>
      <c r="L1367" s="284"/>
      <c r="M1367" s="285" t="s">
        <v>21</v>
      </c>
      <c r="N1367" s="286" t="s">
        <v>45</v>
      </c>
      <c r="O1367" s="43"/>
      <c r="P1367" s="212">
        <f t="shared" si="461"/>
        <v>0</v>
      </c>
      <c r="Q1367" s="212">
        <v>0</v>
      </c>
      <c r="R1367" s="212">
        <f t="shared" si="462"/>
        <v>0</v>
      </c>
      <c r="S1367" s="212">
        <v>0</v>
      </c>
      <c r="T1367" s="213">
        <f t="shared" si="463"/>
        <v>0</v>
      </c>
      <c r="AR1367" s="25" t="s">
        <v>619</v>
      </c>
      <c r="AT1367" s="25" t="s">
        <v>1079</v>
      </c>
      <c r="AU1367" s="25" t="s">
        <v>82</v>
      </c>
      <c r="AY1367" s="25" t="s">
        <v>308</v>
      </c>
      <c r="BE1367" s="214">
        <f t="shared" si="464"/>
        <v>0</v>
      </c>
      <c r="BF1367" s="214">
        <f t="shared" si="465"/>
        <v>0</v>
      </c>
      <c r="BG1367" s="214">
        <f t="shared" si="466"/>
        <v>0</v>
      </c>
      <c r="BH1367" s="214">
        <f t="shared" si="467"/>
        <v>0</v>
      </c>
      <c r="BI1367" s="214">
        <f t="shared" si="468"/>
        <v>0</v>
      </c>
      <c r="BJ1367" s="25" t="s">
        <v>82</v>
      </c>
      <c r="BK1367" s="214">
        <f t="shared" si="469"/>
        <v>0</v>
      </c>
      <c r="BL1367" s="25" t="s">
        <v>375</v>
      </c>
      <c r="BM1367" s="25" t="s">
        <v>11756</v>
      </c>
    </row>
    <row r="1368" spans="2:65" s="1" customFormat="1" ht="22.5" customHeight="1">
      <c r="B1368" s="42"/>
      <c r="C1368" s="277" t="s">
        <v>10523</v>
      </c>
      <c r="D1368" s="277" t="s">
        <v>1079</v>
      </c>
      <c r="E1368" s="278" t="s">
        <v>10630</v>
      </c>
      <c r="F1368" s="279" t="s">
        <v>10631</v>
      </c>
      <c r="G1368" s="280" t="s">
        <v>5275</v>
      </c>
      <c r="H1368" s="281">
        <v>1</v>
      </c>
      <c r="I1368" s="282"/>
      <c r="J1368" s="283">
        <f t="shared" si="460"/>
        <v>0</v>
      </c>
      <c r="K1368" s="279" t="s">
        <v>21</v>
      </c>
      <c r="L1368" s="284"/>
      <c r="M1368" s="285" t="s">
        <v>21</v>
      </c>
      <c r="N1368" s="286" t="s">
        <v>45</v>
      </c>
      <c r="O1368" s="43"/>
      <c r="P1368" s="212">
        <f t="shared" si="461"/>
        <v>0</v>
      </c>
      <c r="Q1368" s="212">
        <v>0</v>
      </c>
      <c r="R1368" s="212">
        <f t="shared" si="462"/>
        <v>0</v>
      </c>
      <c r="S1368" s="212">
        <v>0</v>
      </c>
      <c r="T1368" s="213">
        <f t="shared" si="463"/>
        <v>0</v>
      </c>
      <c r="AR1368" s="25" t="s">
        <v>619</v>
      </c>
      <c r="AT1368" s="25" t="s">
        <v>1079</v>
      </c>
      <c r="AU1368" s="25" t="s">
        <v>82</v>
      </c>
      <c r="AY1368" s="25" t="s">
        <v>308</v>
      </c>
      <c r="BE1368" s="214">
        <f t="shared" si="464"/>
        <v>0</v>
      </c>
      <c r="BF1368" s="214">
        <f t="shared" si="465"/>
        <v>0</v>
      </c>
      <c r="BG1368" s="214">
        <f t="shared" si="466"/>
        <v>0</v>
      </c>
      <c r="BH1368" s="214">
        <f t="shared" si="467"/>
        <v>0</v>
      </c>
      <c r="BI1368" s="214">
        <f t="shared" si="468"/>
        <v>0</v>
      </c>
      <c r="BJ1368" s="25" t="s">
        <v>82</v>
      </c>
      <c r="BK1368" s="214">
        <f t="shared" si="469"/>
        <v>0</v>
      </c>
      <c r="BL1368" s="25" t="s">
        <v>375</v>
      </c>
      <c r="BM1368" s="25" t="s">
        <v>11757</v>
      </c>
    </row>
    <row r="1369" spans="2:65" s="1" customFormat="1" ht="44.25" customHeight="1">
      <c r="B1369" s="42"/>
      <c r="C1369" s="277" t="s">
        <v>11758</v>
      </c>
      <c r="D1369" s="277" t="s">
        <v>1079</v>
      </c>
      <c r="E1369" s="278" t="s">
        <v>10901</v>
      </c>
      <c r="F1369" s="279" t="s">
        <v>10902</v>
      </c>
      <c r="G1369" s="280" t="s">
        <v>5275</v>
      </c>
      <c r="H1369" s="281">
        <v>1</v>
      </c>
      <c r="I1369" s="282"/>
      <c r="J1369" s="283">
        <f t="shared" si="460"/>
        <v>0</v>
      </c>
      <c r="K1369" s="279" t="s">
        <v>21</v>
      </c>
      <c r="L1369" s="284"/>
      <c r="M1369" s="285" t="s">
        <v>21</v>
      </c>
      <c r="N1369" s="286" t="s">
        <v>45</v>
      </c>
      <c r="O1369" s="43"/>
      <c r="P1369" s="212">
        <f t="shared" si="461"/>
        <v>0</v>
      </c>
      <c r="Q1369" s="212">
        <v>0</v>
      </c>
      <c r="R1369" s="212">
        <f t="shared" si="462"/>
        <v>0</v>
      </c>
      <c r="S1369" s="212">
        <v>0</v>
      </c>
      <c r="T1369" s="213">
        <f t="shared" si="463"/>
        <v>0</v>
      </c>
      <c r="AR1369" s="25" t="s">
        <v>619</v>
      </c>
      <c r="AT1369" s="25" t="s">
        <v>1079</v>
      </c>
      <c r="AU1369" s="25" t="s">
        <v>82</v>
      </c>
      <c r="AY1369" s="25" t="s">
        <v>308</v>
      </c>
      <c r="BE1369" s="214">
        <f t="shared" si="464"/>
        <v>0</v>
      </c>
      <c r="BF1369" s="214">
        <f t="shared" si="465"/>
        <v>0</v>
      </c>
      <c r="BG1369" s="214">
        <f t="shared" si="466"/>
        <v>0</v>
      </c>
      <c r="BH1369" s="214">
        <f t="shared" si="467"/>
        <v>0</v>
      </c>
      <c r="BI1369" s="214">
        <f t="shared" si="468"/>
        <v>0</v>
      </c>
      <c r="BJ1369" s="25" t="s">
        <v>82</v>
      </c>
      <c r="BK1369" s="214">
        <f t="shared" si="469"/>
        <v>0</v>
      </c>
      <c r="BL1369" s="25" t="s">
        <v>375</v>
      </c>
      <c r="BM1369" s="25" t="s">
        <v>11759</v>
      </c>
    </row>
    <row r="1370" spans="2:65" s="1" customFormat="1" ht="22.5" customHeight="1">
      <c r="B1370" s="42"/>
      <c r="C1370" s="277" t="s">
        <v>10525</v>
      </c>
      <c r="D1370" s="277" t="s">
        <v>1079</v>
      </c>
      <c r="E1370" s="278" t="s">
        <v>10690</v>
      </c>
      <c r="F1370" s="279" t="s">
        <v>10691</v>
      </c>
      <c r="G1370" s="280" t="s">
        <v>5275</v>
      </c>
      <c r="H1370" s="281">
        <v>3</v>
      </c>
      <c r="I1370" s="282"/>
      <c r="J1370" s="283">
        <f t="shared" si="460"/>
        <v>0</v>
      </c>
      <c r="K1370" s="279" t="s">
        <v>21</v>
      </c>
      <c r="L1370" s="284"/>
      <c r="M1370" s="285" t="s">
        <v>21</v>
      </c>
      <c r="N1370" s="286" t="s">
        <v>45</v>
      </c>
      <c r="O1370" s="43"/>
      <c r="P1370" s="212">
        <f t="shared" si="461"/>
        <v>0</v>
      </c>
      <c r="Q1370" s="212">
        <v>0</v>
      </c>
      <c r="R1370" s="212">
        <f t="shared" si="462"/>
        <v>0</v>
      </c>
      <c r="S1370" s="212">
        <v>0</v>
      </c>
      <c r="T1370" s="213">
        <f t="shared" si="463"/>
        <v>0</v>
      </c>
      <c r="AR1370" s="25" t="s">
        <v>619</v>
      </c>
      <c r="AT1370" s="25" t="s">
        <v>1079</v>
      </c>
      <c r="AU1370" s="25" t="s">
        <v>82</v>
      </c>
      <c r="AY1370" s="25" t="s">
        <v>308</v>
      </c>
      <c r="BE1370" s="214">
        <f t="shared" si="464"/>
        <v>0</v>
      </c>
      <c r="BF1370" s="214">
        <f t="shared" si="465"/>
        <v>0</v>
      </c>
      <c r="BG1370" s="214">
        <f t="shared" si="466"/>
        <v>0</v>
      </c>
      <c r="BH1370" s="214">
        <f t="shared" si="467"/>
        <v>0</v>
      </c>
      <c r="BI1370" s="214">
        <f t="shared" si="468"/>
        <v>0</v>
      </c>
      <c r="BJ1370" s="25" t="s">
        <v>82</v>
      </c>
      <c r="BK1370" s="214">
        <f t="shared" si="469"/>
        <v>0</v>
      </c>
      <c r="BL1370" s="25" t="s">
        <v>375</v>
      </c>
      <c r="BM1370" s="25" t="s">
        <v>11760</v>
      </c>
    </row>
    <row r="1371" spans="2:65" s="1" customFormat="1" ht="31.5" customHeight="1">
      <c r="B1371" s="42"/>
      <c r="C1371" s="277" t="s">
        <v>11761</v>
      </c>
      <c r="D1371" s="277" t="s">
        <v>1079</v>
      </c>
      <c r="E1371" s="278" t="s">
        <v>10725</v>
      </c>
      <c r="F1371" s="279" t="s">
        <v>10726</v>
      </c>
      <c r="G1371" s="280" t="s">
        <v>5275</v>
      </c>
      <c r="H1371" s="281">
        <v>4</v>
      </c>
      <c r="I1371" s="282"/>
      <c r="J1371" s="283">
        <f t="shared" si="460"/>
        <v>0</v>
      </c>
      <c r="K1371" s="279" t="s">
        <v>21</v>
      </c>
      <c r="L1371" s="284"/>
      <c r="M1371" s="285" t="s">
        <v>21</v>
      </c>
      <c r="N1371" s="286" t="s">
        <v>45</v>
      </c>
      <c r="O1371" s="43"/>
      <c r="P1371" s="212">
        <f t="shared" si="461"/>
        <v>0</v>
      </c>
      <c r="Q1371" s="212">
        <v>0</v>
      </c>
      <c r="R1371" s="212">
        <f t="shared" si="462"/>
        <v>0</v>
      </c>
      <c r="S1371" s="212">
        <v>0</v>
      </c>
      <c r="T1371" s="213">
        <f t="shared" si="463"/>
        <v>0</v>
      </c>
      <c r="AR1371" s="25" t="s">
        <v>619</v>
      </c>
      <c r="AT1371" s="25" t="s">
        <v>1079</v>
      </c>
      <c r="AU1371" s="25" t="s">
        <v>82</v>
      </c>
      <c r="AY1371" s="25" t="s">
        <v>308</v>
      </c>
      <c r="BE1371" s="214">
        <f t="shared" si="464"/>
        <v>0</v>
      </c>
      <c r="BF1371" s="214">
        <f t="shared" si="465"/>
        <v>0</v>
      </c>
      <c r="BG1371" s="214">
        <f t="shared" si="466"/>
        <v>0</v>
      </c>
      <c r="BH1371" s="214">
        <f t="shared" si="467"/>
        <v>0</v>
      </c>
      <c r="BI1371" s="214">
        <f t="shared" si="468"/>
        <v>0</v>
      </c>
      <c r="BJ1371" s="25" t="s">
        <v>82</v>
      </c>
      <c r="BK1371" s="214">
        <f t="shared" si="469"/>
        <v>0</v>
      </c>
      <c r="BL1371" s="25" t="s">
        <v>375</v>
      </c>
      <c r="BM1371" s="25" t="s">
        <v>11762</v>
      </c>
    </row>
    <row r="1372" spans="2:65" s="1" customFormat="1" ht="44.25" customHeight="1">
      <c r="B1372" s="42"/>
      <c r="C1372" s="277" t="s">
        <v>10528</v>
      </c>
      <c r="D1372" s="277" t="s">
        <v>1079</v>
      </c>
      <c r="E1372" s="278" t="s">
        <v>10735</v>
      </c>
      <c r="F1372" s="279" t="s">
        <v>10736</v>
      </c>
      <c r="G1372" s="280" t="s">
        <v>5275</v>
      </c>
      <c r="H1372" s="281">
        <v>2</v>
      </c>
      <c r="I1372" s="282"/>
      <c r="J1372" s="283">
        <f t="shared" si="460"/>
        <v>0</v>
      </c>
      <c r="K1372" s="279" t="s">
        <v>21</v>
      </c>
      <c r="L1372" s="284"/>
      <c r="M1372" s="285" t="s">
        <v>21</v>
      </c>
      <c r="N1372" s="286" t="s">
        <v>45</v>
      </c>
      <c r="O1372" s="43"/>
      <c r="P1372" s="212">
        <f t="shared" si="461"/>
        <v>0</v>
      </c>
      <c r="Q1372" s="212">
        <v>0</v>
      </c>
      <c r="R1372" s="212">
        <f t="shared" si="462"/>
        <v>0</v>
      </c>
      <c r="S1372" s="212">
        <v>0</v>
      </c>
      <c r="T1372" s="213">
        <f t="shared" si="463"/>
        <v>0</v>
      </c>
      <c r="AR1372" s="25" t="s">
        <v>619</v>
      </c>
      <c r="AT1372" s="25" t="s">
        <v>1079</v>
      </c>
      <c r="AU1372" s="25" t="s">
        <v>82</v>
      </c>
      <c r="AY1372" s="25" t="s">
        <v>308</v>
      </c>
      <c r="BE1372" s="214">
        <f t="shared" si="464"/>
        <v>0</v>
      </c>
      <c r="BF1372" s="214">
        <f t="shared" si="465"/>
        <v>0</v>
      </c>
      <c r="BG1372" s="214">
        <f t="shared" si="466"/>
        <v>0</v>
      </c>
      <c r="BH1372" s="214">
        <f t="shared" si="467"/>
        <v>0</v>
      </c>
      <c r="BI1372" s="214">
        <f t="shared" si="468"/>
        <v>0</v>
      </c>
      <c r="BJ1372" s="25" t="s">
        <v>82</v>
      </c>
      <c r="BK1372" s="214">
        <f t="shared" si="469"/>
        <v>0</v>
      </c>
      <c r="BL1372" s="25" t="s">
        <v>375</v>
      </c>
      <c r="BM1372" s="25" t="s">
        <v>11763</v>
      </c>
    </row>
    <row r="1373" spans="2:65" s="1" customFormat="1" ht="31.5" customHeight="1">
      <c r="B1373" s="42"/>
      <c r="C1373" s="277" t="s">
        <v>11764</v>
      </c>
      <c r="D1373" s="277" t="s">
        <v>1079</v>
      </c>
      <c r="E1373" s="278" t="s">
        <v>10918</v>
      </c>
      <c r="F1373" s="279" t="s">
        <v>10919</v>
      </c>
      <c r="G1373" s="280" t="s">
        <v>5275</v>
      </c>
      <c r="H1373" s="281">
        <v>2</v>
      </c>
      <c r="I1373" s="282"/>
      <c r="J1373" s="283">
        <f t="shared" si="460"/>
        <v>0</v>
      </c>
      <c r="K1373" s="279" t="s">
        <v>21</v>
      </c>
      <c r="L1373" s="284"/>
      <c r="M1373" s="285" t="s">
        <v>21</v>
      </c>
      <c r="N1373" s="286" t="s">
        <v>45</v>
      </c>
      <c r="O1373" s="43"/>
      <c r="P1373" s="212">
        <f t="shared" si="461"/>
        <v>0</v>
      </c>
      <c r="Q1373" s="212">
        <v>0</v>
      </c>
      <c r="R1373" s="212">
        <f t="shared" si="462"/>
        <v>0</v>
      </c>
      <c r="S1373" s="212">
        <v>0</v>
      </c>
      <c r="T1373" s="213">
        <f t="shared" si="463"/>
        <v>0</v>
      </c>
      <c r="AR1373" s="25" t="s">
        <v>619</v>
      </c>
      <c r="AT1373" s="25" t="s">
        <v>1079</v>
      </c>
      <c r="AU1373" s="25" t="s">
        <v>82</v>
      </c>
      <c r="AY1373" s="25" t="s">
        <v>308</v>
      </c>
      <c r="BE1373" s="214">
        <f t="shared" si="464"/>
        <v>0</v>
      </c>
      <c r="BF1373" s="214">
        <f t="shared" si="465"/>
        <v>0</v>
      </c>
      <c r="BG1373" s="214">
        <f t="shared" si="466"/>
        <v>0</v>
      </c>
      <c r="BH1373" s="214">
        <f t="shared" si="467"/>
        <v>0</v>
      </c>
      <c r="BI1373" s="214">
        <f t="shared" si="468"/>
        <v>0</v>
      </c>
      <c r="BJ1373" s="25" t="s">
        <v>82</v>
      </c>
      <c r="BK1373" s="214">
        <f t="shared" si="469"/>
        <v>0</v>
      </c>
      <c r="BL1373" s="25" t="s">
        <v>375</v>
      </c>
      <c r="BM1373" s="25" t="s">
        <v>11765</v>
      </c>
    </row>
    <row r="1374" spans="2:65" s="1" customFormat="1" ht="31.5" customHeight="1">
      <c r="B1374" s="42"/>
      <c r="C1374" s="277" t="s">
        <v>10530</v>
      </c>
      <c r="D1374" s="277" t="s">
        <v>1079</v>
      </c>
      <c r="E1374" s="278" t="s">
        <v>10742</v>
      </c>
      <c r="F1374" s="279" t="s">
        <v>10743</v>
      </c>
      <c r="G1374" s="280" t="s">
        <v>5275</v>
      </c>
      <c r="H1374" s="281">
        <v>1</v>
      </c>
      <c r="I1374" s="282"/>
      <c r="J1374" s="283">
        <f t="shared" si="460"/>
        <v>0</v>
      </c>
      <c r="K1374" s="279" t="s">
        <v>21</v>
      </c>
      <c r="L1374" s="284"/>
      <c r="M1374" s="285" t="s">
        <v>21</v>
      </c>
      <c r="N1374" s="286" t="s">
        <v>45</v>
      </c>
      <c r="O1374" s="43"/>
      <c r="P1374" s="212">
        <f t="shared" si="461"/>
        <v>0</v>
      </c>
      <c r="Q1374" s="212">
        <v>0</v>
      </c>
      <c r="R1374" s="212">
        <f t="shared" si="462"/>
        <v>0</v>
      </c>
      <c r="S1374" s="212">
        <v>0</v>
      </c>
      <c r="T1374" s="213">
        <f t="shared" si="463"/>
        <v>0</v>
      </c>
      <c r="AR1374" s="25" t="s">
        <v>619</v>
      </c>
      <c r="AT1374" s="25" t="s">
        <v>1079</v>
      </c>
      <c r="AU1374" s="25" t="s">
        <v>82</v>
      </c>
      <c r="AY1374" s="25" t="s">
        <v>308</v>
      </c>
      <c r="BE1374" s="214">
        <f t="shared" si="464"/>
        <v>0</v>
      </c>
      <c r="BF1374" s="214">
        <f t="shared" si="465"/>
        <v>0</v>
      </c>
      <c r="BG1374" s="214">
        <f t="shared" si="466"/>
        <v>0</v>
      </c>
      <c r="BH1374" s="214">
        <f t="shared" si="467"/>
        <v>0</v>
      </c>
      <c r="BI1374" s="214">
        <f t="shared" si="468"/>
        <v>0</v>
      </c>
      <c r="BJ1374" s="25" t="s">
        <v>82</v>
      </c>
      <c r="BK1374" s="214">
        <f t="shared" si="469"/>
        <v>0</v>
      </c>
      <c r="BL1374" s="25" t="s">
        <v>375</v>
      </c>
      <c r="BM1374" s="25" t="s">
        <v>11766</v>
      </c>
    </row>
    <row r="1375" spans="2:65" s="1" customFormat="1" ht="44.25" customHeight="1">
      <c r="B1375" s="42"/>
      <c r="C1375" s="277" t="s">
        <v>11767</v>
      </c>
      <c r="D1375" s="277" t="s">
        <v>1079</v>
      </c>
      <c r="E1375" s="278" t="s">
        <v>10746</v>
      </c>
      <c r="F1375" s="279" t="s">
        <v>10747</v>
      </c>
      <c r="G1375" s="280" t="s">
        <v>5275</v>
      </c>
      <c r="H1375" s="281">
        <v>1</v>
      </c>
      <c r="I1375" s="282"/>
      <c r="J1375" s="283">
        <f t="shared" si="460"/>
        <v>0</v>
      </c>
      <c r="K1375" s="279" t="s">
        <v>21</v>
      </c>
      <c r="L1375" s="284"/>
      <c r="M1375" s="285" t="s">
        <v>21</v>
      </c>
      <c r="N1375" s="286" t="s">
        <v>45</v>
      </c>
      <c r="O1375" s="43"/>
      <c r="P1375" s="212">
        <f t="shared" si="461"/>
        <v>0</v>
      </c>
      <c r="Q1375" s="212">
        <v>0</v>
      </c>
      <c r="R1375" s="212">
        <f t="shared" si="462"/>
        <v>0</v>
      </c>
      <c r="S1375" s="212">
        <v>0</v>
      </c>
      <c r="T1375" s="213">
        <f t="shared" si="463"/>
        <v>0</v>
      </c>
      <c r="AR1375" s="25" t="s">
        <v>619</v>
      </c>
      <c r="AT1375" s="25" t="s">
        <v>1079</v>
      </c>
      <c r="AU1375" s="25" t="s">
        <v>82</v>
      </c>
      <c r="AY1375" s="25" t="s">
        <v>308</v>
      </c>
      <c r="BE1375" s="214">
        <f t="shared" si="464"/>
        <v>0</v>
      </c>
      <c r="BF1375" s="214">
        <f t="shared" si="465"/>
        <v>0</v>
      </c>
      <c r="BG1375" s="214">
        <f t="shared" si="466"/>
        <v>0</v>
      </c>
      <c r="BH1375" s="214">
        <f t="shared" si="467"/>
        <v>0</v>
      </c>
      <c r="BI1375" s="214">
        <f t="shared" si="468"/>
        <v>0</v>
      </c>
      <c r="BJ1375" s="25" t="s">
        <v>82</v>
      </c>
      <c r="BK1375" s="214">
        <f t="shared" si="469"/>
        <v>0</v>
      </c>
      <c r="BL1375" s="25" t="s">
        <v>375</v>
      </c>
      <c r="BM1375" s="25" t="s">
        <v>11768</v>
      </c>
    </row>
    <row r="1376" spans="2:65" s="1" customFormat="1" ht="31.5" customHeight="1">
      <c r="B1376" s="42"/>
      <c r="C1376" s="277" t="s">
        <v>10533</v>
      </c>
      <c r="D1376" s="277" t="s">
        <v>1079</v>
      </c>
      <c r="E1376" s="278" t="s">
        <v>10928</v>
      </c>
      <c r="F1376" s="279" t="s">
        <v>10929</v>
      </c>
      <c r="G1376" s="280" t="s">
        <v>5275</v>
      </c>
      <c r="H1376" s="281">
        <v>3</v>
      </c>
      <c r="I1376" s="282"/>
      <c r="J1376" s="283">
        <f t="shared" si="460"/>
        <v>0</v>
      </c>
      <c r="K1376" s="279" t="s">
        <v>21</v>
      </c>
      <c r="L1376" s="284"/>
      <c r="M1376" s="285" t="s">
        <v>21</v>
      </c>
      <c r="N1376" s="286" t="s">
        <v>45</v>
      </c>
      <c r="O1376" s="43"/>
      <c r="P1376" s="212">
        <f t="shared" si="461"/>
        <v>0</v>
      </c>
      <c r="Q1376" s="212">
        <v>0</v>
      </c>
      <c r="R1376" s="212">
        <f t="shared" si="462"/>
        <v>0</v>
      </c>
      <c r="S1376" s="212">
        <v>0</v>
      </c>
      <c r="T1376" s="213">
        <f t="shared" si="463"/>
        <v>0</v>
      </c>
      <c r="AR1376" s="25" t="s">
        <v>619</v>
      </c>
      <c r="AT1376" s="25" t="s">
        <v>1079</v>
      </c>
      <c r="AU1376" s="25" t="s">
        <v>82</v>
      </c>
      <c r="AY1376" s="25" t="s">
        <v>308</v>
      </c>
      <c r="BE1376" s="214">
        <f t="shared" si="464"/>
        <v>0</v>
      </c>
      <c r="BF1376" s="214">
        <f t="shared" si="465"/>
        <v>0</v>
      </c>
      <c r="BG1376" s="214">
        <f t="shared" si="466"/>
        <v>0</v>
      </c>
      <c r="BH1376" s="214">
        <f t="shared" si="467"/>
        <v>0</v>
      </c>
      <c r="BI1376" s="214">
        <f t="shared" si="468"/>
        <v>0</v>
      </c>
      <c r="BJ1376" s="25" t="s">
        <v>82</v>
      </c>
      <c r="BK1376" s="214">
        <f t="shared" si="469"/>
        <v>0</v>
      </c>
      <c r="BL1376" s="25" t="s">
        <v>375</v>
      </c>
      <c r="BM1376" s="25" t="s">
        <v>11769</v>
      </c>
    </row>
    <row r="1377" spans="2:65" s="1" customFormat="1" ht="22.5" customHeight="1">
      <c r="B1377" s="42"/>
      <c r="C1377" s="277" t="s">
        <v>11770</v>
      </c>
      <c r="D1377" s="277" t="s">
        <v>1079</v>
      </c>
      <c r="E1377" s="278" t="s">
        <v>10946</v>
      </c>
      <c r="F1377" s="279" t="s">
        <v>10947</v>
      </c>
      <c r="G1377" s="280" t="s">
        <v>5275</v>
      </c>
      <c r="H1377" s="281">
        <v>3</v>
      </c>
      <c r="I1377" s="282"/>
      <c r="J1377" s="283">
        <f t="shared" si="460"/>
        <v>0</v>
      </c>
      <c r="K1377" s="279" t="s">
        <v>21</v>
      </c>
      <c r="L1377" s="284"/>
      <c r="M1377" s="285" t="s">
        <v>21</v>
      </c>
      <c r="N1377" s="286" t="s">
        <v>45</v>
      </c>
      <c r="O1377" s="43"/>
      <c r="P1377" s="212">
        <f t="shared" si="461"/>
        <v>0</v>
      </c>
      <c r="Q1377" s="212">
        <v>0</v>
      </c>
      <c r="R1377" s="212">
        <f t="shared" si="462"/>
        <v>0</v>
      </c>
      <c r="S1377" s="212">
        <v>0</v>
      </c>
      <c r="T1377" s="213">
        <f t="shared" si="463"/>
        <v>0</v>
      </c>
      <c r="AR1377" s="25" t="s">
        <v>619</v>
      </c>
      <c r="AT1377" s="25" t="s">
        <v>1079</v>
      </c>
      <c r="AU1377" s="25" t="s">
        <v>82</v>
      </c>
      <c r="AY1377" s="25" t="s">
        <v>308</v>
      </c>
      <c r="BE1377" s="214">
        <f t="shared" si="464"/>
        <v>0</v>
      </c>
      <c r="BF1377" s="214">
        <f t="shared" si="465"/>
        <v>0</v>
      </c>
      <c r="BG1377" s="214">
        <f t="shared" si="466"/>
        <v>0</v>
      </c>
      <c r="BH1377" s="214">
        <f t="shared" si="467"/>
        <v>0</v>
      </c>
      <c r="BI1377" s="214">
        <f t="shared" si="468"/>
        <v>0</v>
      </c>
      <c r="BJ1377" s="25" t="s">
        <v>82</v>
      </c>
      <c r="BK1377" s="214">
        <f t="shared" si="469"/>
        <v>0</v>
      </c>
      <c r="BL1377" s="25" t="s">
        <v>375</v>
      </c>
      <c r="BM1377" s="25" t="s">
        <v>11771</v>
      </c>
    </row>
    <row r="1378" spans="2:65" s="1" customFormat="1" ht="22.5" customHeight="1">
      <c r="B1378" s="42"/>
      <c r="C1378" s="277" t="s">
        <v>10538</v>
      </c>
      <c r="D1378" s="277" t="s">
        <v>1079</v>
      </c>
      <c r="E1378" s="278" t="s">
        <v>10931</v>
      </c>
      <c r="F1378" s="279" t="s">
        <v>10932</v>
      </c>
      <c r="G1378" s="280" t="s">
        <v>5275</v>
      </c>
      <c r="H1378" s="281">
        <v>150</v>
      </c>
      <c r="I1378" s="282"/>
      <c r="J1378" s="283">
        <f t="shared" si="460"/>
        <v>0</v>
      </c>
      <c r="K1378" s="279" t="s">
        <v>21</v>
      </c>
      <c r="L1378" s="284"/>
      <c r="M1378" s="285" t="s">
        <v>21</v>
      </c>
      <c r="N1378" s="286" t="s">
        <v>45</v>
      </c>
      <c r="O1378" s="43"/>
      <c r="P1378" s="212">
        <f t="shared" si="461"/>
        <v>0</v>
      </c>
      <c r="Q1378" s="212">
        <v>0</v>
      </c>
      <c r="R1378" s="212">
        <f t="shared" si="462"/>
        <v>0</v>
      </c>
      <c r="S1378" s="212">
        <v>0</v>
      </c>
      <c r="T1378" s="213">
        <f t="shared" si="463"/>
        <v>0</v>
      </c>
      <c r="AR1378" s="25" t="s">
        <v>619</v>
      </c>
      <c r="AT1378" s="25" t="s">
        <v>1079</v>
      </c>
      <c r="AU1378" s="25" t="s">
        <v>82</v>
      </c>
      <c r="AY1378" s="25" t="s">
        <v>308</v>
      </c>
      <c r="BE1378" s="214">
        <f t="shared" si="464"/>
        <v>0</v>
      </c>
      <c r="BF1378" s="214">
        <f t="shared" si="465"/>
        <v>0</v>
      </c>
      <c r="BG1378" s="214">
        <f t="shared" si="466"/>
        <v>0</v>
      </c>
      <c r="BH1378" s="214">
        <f t="shared" si="467"/>
        <v>0</v>
      </c>
      <c r="BI1378" s="214">
        <f t="shared" si="468"/>
        <v>0</v>
      </c>
      <c r="BJ1378" s="25" t="s">
        <v>82</v>
      </c>
      <c r="BK1378" s="214">
        <f t="shared" si="469"/>
        <v>0</v>
      </c>
      <c r="BL1378" s="25" t="s">
        <v>375</v>
      </c>
      <c r="BM1378" s="25" t="s">
        <v>11772</v>
      </c>
    </row>
    <row r="1379" spans="2:65" s="1" customFormat="1" ht="31.5" customHeight="1">
      <c r="B1379" s="42"/>
      <c r="C1379" s="277" t="s">
        <v>11773</v>
      </c>
      <c r="D1379" s="277" t="s">
        <v>1079</v>
      </c>
      <c r="E1379" s="278" t="s">
        <v>11774</v>
      </c>
      <c r="F1379" s="279" t="s">
        <v>10909</v>
      </c>
      <c r="G1379" s="280" t="s">
        <v>5275</v>
      </c>
      <c r="H1379" s="281">
        <v>14</v>
      </c>
      <c r="I1379" s="282"/>
      <c r="J1379" s="283">
        <f t="shared" si="460"/>
        <v>0</v>
      </c>
      <c r="K1379" s="279" t="s">
        <v>21</v>
      </c>
      <c r="L1379" s="284"/>
      <c r="M1379" s="285" t="s">
        <v>21</v>
      </c>
      <c r="N1379" s="286" t="s">
        <v>45</v>
      </c>
      <c r="O1379" s="43"/>
      <c r="P1379" s="212">
        <f t="shared" si="461"/>
        <v>0</v>
      </c>
      <c r="Q1379" s="212">
        <v>0</v>
      </c>
      <c r="R1379" s="212">
        <f t="shared" si="462"/>
        <v>0</v>
      </c>
      <c r="S1379" s="212">
        <v>0</v>
      </c>
      <c r="T1379" s="213">
        <f t="shared" si="463"/>
        <v>0</v>
      </c>
      <c r="AR1379" s="25" t="s">
        <v>619</v>
      </c>
      <c r="AT1379" s="25" t="s">
        <v>1079</v>
      </c>
      <c r="AU1379" s="25" t="s">
        <v>82</v>
      </c>
      <c r="AY1379" s="25" t="s">
        <v>308</v>
      </c>
      <c r="BE1379" s="214">
        <f t="shared" si="464"/>
        <v>0</v>
      </c>
      <c r="BF1379" s="214">
        <f t="shared" si="465"/>
        <v>0</v>
      </c>
      <c r="BG1379" s="214">
        <f t="shared" si="466"/>
        <v>0</v>
      </c>
      <c r="BH1379" s="214">
        <f t="shared" si="467"/>
        <v>0</v>
      </c>
      <c r="BI1379" s="214">
        <f t="shared" si="468"/>
        <v>0</v>
      </c>
      <c r="BJ1379" s="25" t="s">
        <v>82</v>
      </c>
      <c r="BK1379" s="214">
        <f t="shared" si="469"/>
        <v>0</v>
      </c>
      <c r="BL1379" s="25" t="s">
        <v>375</v>
      </c>
      <c r="BM1379" s="25" t="s">
        <v>11775</v>
      </c>
    </row>
    <row r="1380" spans="2:65" s="1" customFormat="1" ht="22.5" customHeight="1">
      <c r="B1380" s="42"/>
      <c r="C1380" s="277" t="s">
        <v>10543</v>
      </c>
      <c r="D1380" s="277" t="s">
        <v>1079</v>
      </c>
      <c r="E1380" s="278" t="s">
        <v>10760</v>
      </c>
      <c r="F1380" s="279" t="s">
        <v>10761</v>
      </c>
      <c r="G1380" s="280" t="s">
        <v>5275</v>
      </c>
      <c r="H1380" s="281">
        <v>126</v>
      </c>
      <c r="I1380" s="282"/>
      <c r="J1380" s="283">
        <f t="shared" si="460"/>
        <v>0</v>
      </c>
      <c r="K1380" s="279" t="s">
        <v>21</v>
      </c>
      <c r="L1380" s="284"/>
      <c r="M1380" s="285" t="s">
        <v>21</v>
      </c>
      <c r="N1380" s="286" t="s">
        <v>45</v>
      </c>
      <c r="O1380" s="43"/>
      <c r="P1380" s="212">
        <f t="shared" si="461"/>
        <v>0</v>
      </c>
      <c r="Q1380" s="212">
        <v>0</v>
      </c>
      <c r="R1380" s="212">
        <f t="shared" si="462"/>
        <v>0</v>
      </c>
      <c r="S1380" s="212">
        <v>0</v>
      </c>
      <c r="T1380" s="213">
        <f t="shared" si="463"/>
        <v>0</v>
      </c>
      <c r="AR1380" s="25" t="s">
        <v>619</v>
      </c>
      <c r="AT1380" s="25" t="s">
        <v>1079</v>
      </c>
      <c r="AU1380" s="25" t="s">
        <v>82</v>
      </c>
      <c r="AY1380" s="25" t="s">
        <v>308</v>
      </c>
      <c r="BE1380" s="214">
        <f t="shared" si="464"/>
        <v>0</v>
      </c>
      <c r="BF1380" s="214">
        <f t="shared" si="465"/>
        <v>0</v>
      </c>
      <c r="BG1380" s="214">
        <f t="shared" si="466"/>
        <v>0</v>
      </c>
      <c r="BH1380" s="214">
        <f t="shared" si="467"/>
        <v>0</v>
      </c>
      <c r="BI1380" s="214">
        <f t="shared" si="468"/>
        <v>0</v>
      </c>
      <c r="BJ1380" s="25" t="s">
        <v>82</v>
      </c>
      <c r="BK1380" s="214">
        <f t="shared" si="469"/>
        <v>0</v>
      </c>
      <c r="BL1380" s="25" t="s">
        <v>375</v>
      </c>
      <c r="BM1380" s="25" t="s">
        <v>11776</v>
      </c>
    </row>
    <row r="1381" spans="2:65" s="1" customFormat="1" ht="22.5" customHeight="1">
      <c r="B1381" s="42"/>
      <c r="C1381" s="277" t="s">
        <v>11777</v>
      </c>
      <c r="D1381" s="277" t="s">
        <v>1079</v>
      </c>
      <c r="E1381" s="278" t="s">
        <v>10767</v>
      </c>
      <c r="F1381" s="279" t="s">
        <v>10768</v>
      </c>
      <c r="G1381" s="280" t="s">
        <v>5275</v>
      </c>
      <c r="H1381" s="281">
        <v>62</v>
      </c>
      <c r="I1381" s="282"/>
      <c r="J1381" s="283">
        <f t="shared" si="460"/>
        <v>0</v>
      </c>
      <c r="K1381" s="279" t="s">
        <v>21</v>
      </c>
      <c r="L1381" s="284"/>
      <c r="M1381" s="285" t="s">
        <v>21</v>
      </c>
      <c r="N1381" s="286" t="s">
        <v>45</v>
      </c>
      <c r="O1381" s="43"/>
      <c r="P1381" s="212">
        <f t="shared" si="461"/>
        <v>0</v>
      </c>
      <c r="Q1381" s="212">
        <v>0</v>
      </c>
      <c r="R1381" s="212">
        <f t="shared" si="462"/>
        <v>0</v>
      </c>
      <c r="S1381" s="212">
        <v>0</v>
      </c>
      <c r="T1381" s="213">
        <f t="shared" si="463"/>
        <v>0</v>
      </c>
      <c r="AR1381" s="25" t="s">
        <v>619</v>
      </c>
      <c r="AT1381" s="25" t="s">
        <v>1079</v>
      </c>
      <c r="AU1381" s="25" t="s">
        <v>82</v>
      </c>
      <c r="AY1381" s="25" t="s">
        <v>308</v>
      </c>
      <c r="BE1381" s="214">
        <f t="shared" si="464"/>
        <v>0</v>
      </c>
      <c r="BF1381" s="214">
        <f t="shared" si="465"/>
        <v>0</v>
      </c>
      <c r="BG1381" s="214">
        <f t="shared" si="466"/>
        <v>0</v>
      </c>
      <c r="BH1381" s="214">
        <f t="shared" si="467"/>
        <v>0</v>
      </c>
      <c r="BI1381" s="214">
        <f t="shared" si="468"/>
        <v>0</v>
      </c>
      <c r="BJ1381" s="25" t="s">
        <v>82</v>
      </c>
      <c r="BK1381" s="214">
        <f t="shared" si="469"/>
        <v>0</v>
      </c>
      <c r="BL1381" s="25" t="s">
        <v>375</v>
      </c>
      <c r="BM1381" s="25" t="s">
        <v>11778</v>
      </c>
    </row>
    <row r="1382" spans="2:65" s="1" customFormat="1" ht="22.5" customHeight="1">
      <c r="B1382" s="42"/>
      <c r="C1382" s="277" t="s">
        <v>10546</v>
      </c>
      <c r="D1382" s="277" t="s">
        <v>1079</v>
      </c>
      <c r="E1382" s="278" t="s">
        <v>10770</v>
      </c>
      <c r="F1382" s="279" t="s">
        <v>10771</v>
      </c>
      <c r="G1382" s="280" t="s">
        <v>5275</v>
      </c>
      <c r="H1382" s="281">
        <v>18</v>
      </c>
      <c r="I1382" s="282"/>
      <c r="J1382" s="283">
        <f t="shared" si="460"/>
        <v>0</v>
      </c>
      <c r="K1382" s="279" t="s">
        <v>21</v>
      </c>
      <c r="L1382" s="284"/>
      <c r="M1382" s="285" t="s">
        <v>21</v>
      </c>
      <c r="N1382" s="286" t="s">
        <v>45</v>
      </c>
      <c r="O1382" s="43"/>
      <c r="P1382" s="212">
        <f t="shared" si="461"/>
        <v>0</v>
      </c>
      <c r="Q1382" s="212">
        <v>0</v>
      </c>
      <c r="R1382" s="212">
        <f t="shared" si="462"/>
        <v>0</v>
      </c>
      <c r="S1382" s="212">
        <v>0</v>
      </c>
      <c r="T1382" s="213">
        <f t="shared" si="463"/>
        <v>0</v>
      </c>
      <c r="AR1382" s="25" t="s">
        <v>619</v>
      </c>
      <c r="AT1382" s="25" t="s">
        <v>1079</v>
      </c>
      <c r="AU1382" s="25" t="s">
        <v>82</v>
      </c>
      <c r="AY1382" s="25" t="s">
        <v>308</v>
      </c>
      <c r="BE1382" s="214">
        <f t="shared" si="464"/>
        <v>0</v>
      </c>
      <c r="BF1382" s="214">
        <f t="shared" si="465"/>
        <v>0</v>
      </c>
      <c r="BG1382" s="214">
        <f t="shared" si="466"/>
        <v>0</v>
      </c>
      <c r="BH1382" s="214">
        <f t="shared" si="467"/>
        <v>0</v>
      </c>
      <c r="BI1382" s="214">
        <f t="shared" si="468"/>
        <v>0</v>
      </c>
      <c r="BJ1382" s="25" t="s">
        <v>82</v>
      </c>
      <c r="BK1382" s="214">
        <f t="shared" si="469"/>
        <v>0</v>
      </c>
      <c r="BL1382" s="25" t="s">
        <v>375</v>
      </c>
      <c r="BM1382" s="25" t="s">
        <v>11779</v>
      </c>
    </row>
    <row r="1383" spans="2:65" s="1" customFormat="1" ht="22.5" customHeight="1">
      <c r="B1383" s="42"/>
      <c r="C1383" s="277" t="s">
        <v>11780</v>
      </c>
      <c r="D1383" s="277" t="s">
        <v>1079</v>
      </c>
      <c r="E1383" s="278" t="s">
        <v>10784</v>
      </c>
      <c r="F1383" s="279" t="s">
        <v>10785</v>
      </c>
      <c r="G1383" s="280" t="s">
        <v>5275</v>
      </c>
      <c r="H1383" s="281">
        <v>3</v>
      </c>
      <c r="I1383" s="282"/>
      <c r="J1383" s="283">
        <f t="shared" si="460"/>
        <v>0</v>
      </c>
      <c r="K1383" s="279" t="s">
        <v>21</v>
      </c>
      <c r="L1383" s="284"/>
      <c r="M1383" s="285" t="s">
        <v>21</v>
      </c>
      <c r="N1383" s="286" t="s">
        <v>45</v>
      </c>
      <c r="O1383" s="43"/>
      <c r="P1383" s="212">
        <f t="shared" si="461"/>
        <v>0</v>
      </c>
      <c r="Q1383" s="212">
        <v>0</v>
      </c>
      <c r="R1383" s="212">
        <f t="shared" si="462"/>
        <v>0</v>
      </c>
      <c r="S1383" s="212">
        <v>0</v>
      </c>
      <c r="T1383" s="213">
        <f t="shared" si="463"/>
        <v>0</v>
      </c>
      <c r="AR1383" s="25" t="s">
        <v>619</v>
      </c>
      <c r="AT1383" s="25" t="s">
        <v>1079</v>
      </c>
      <c r="AU1383" s="25" t="s">
        <v>82</v>
      </c>
      <c r="AY1383" s="25" t="s">
        <v>308</v>
      </c>
      <c r="BE1383" s="214">
        <f t="shared" si="464"/>
        <v>0</v>
      </c>
      <c r="BF1383" s="214">
        <f t="shared" si="465"/>
        <v>0</v>
      </c>
      <c r="BG1383" s="214">
        <f t="shared" si="466"/>
        <v>0</v>
      </c>
      <c r="BH1383" s="214">
        <f t="shared" si="467"/>
        <v>0</v>
      </c>
      <c r="BI1383" s="214">
        <f t="shared" si="468"/>
        <v>0</v>
      </c>
      <c r="BJ1383" s="25" t="s">
        <v>82</v>
      </c>
      <c r="BK1383" s="214">
        <f t="shared" si="469"/>
        <v>0</v>
      </c>
      <c r="BL1383" s="25" t="s">
        <v>375</v>
      </c>
      <c r="BM1383" s="25" t="s">
        <v>11781</v>
      </c>
    </row>
    <row r="1384" spans="2:65" s="1" customFormat="1" ht="22.5" customHeight="1">
      <c r="B1384" s="42"/>
      <c r="C1384" s="277" t="s">
        <v>10551</v>
      </c>
      <c r="D1384" s="277" t="s">
        <v>1079</v>
      </c>
      <c r="E1384" s="278" t="s">
        <v>10802</v>
      </c>
      <c r="F1384" s="279" t="s">
        <v>10803</v>
      </c>
      <c r="G1384" s="280" t="s">
        <v>5275</v>
      </c>
      <c r="H1384" s="281">
        <v>62</v>
      </c>
      <c r="I1384" s="282"/>
      <c r="J1384" s="283">
        <f t="shared" si="460"/>
        <v>0</v>
      </c>
      <c r="K1384" s="279" t="s">
        <v>21</v>
      </c>
      <c r="L1384" s="284"/>
      <c r="M1384" s="285" t="s">
        <v>21</v>
      </c>
      <c r="N1384" s="286" t="s">
        <v>45</v>
      </c>
      <c r="O1384" s="43"/>
      <c r="P1384" s="212">
        <f t="shared" si="461"/>
        <v>0</v>
      </c>
      <c r="Q1384" s="212">
        <v>0</v>
      </c>
      <c r="R1384" s="212">
        <f t="shared" si="462"/>
        <v>0</v>
      </c>
      <c r="S1384" s="212">
        <v>0</v>
      </c>
      <c r="T1384" s="213">
        <f t="shared" si="463"/>
        <v>0</v>
      </c>
      <c r="AR1384" s="25" t="s">
        <v>619</v>
      </c>
      <c r="AT1384" s="25" t="s">
        <v>1079</v>
      </c>
      <c r="AU1384" s="25" t="s">
        <v>82</v>
      </c>
      <c r="AY1384" s="25" t="s">
        <v>308</v>
      </c>
      <c r="BE1384" s="214">
        <f t="shared" si="464"/>
        <v>0</v>
      </c>
      <c r="BF1384" s="214">
        <f t="shared" si="465"/>
        <v>0</v>
      </c>
      <c r="BG1384" s="214">
        <f t="shared" si="466"/>
        <v>0</v>
      </c>
      <c r="BH1384" s="214">
        <f t="shared" si="467"/>
        <v>0</v>
      </c>
      <c r="BI1384" s="214">
        <f t="shared" si="468"/>
        <v>0</v>
      </c>
      <c r="BJ1384" s="25" t="s">
        <v>82</v>
      </c>
      <c r="BK1384" s="214">
        <f t="shared" si="469"/>
        <v>0</v>
      </c>
      <c r="BL1384" s="25" t="s">
        <v>375</v>
      </c>
      <c r="BM1384" s="25" t="s">
        <v>11782</v>
      </c>
    </row>
    <row r="1385" spans="2:65" s="1" customFormat="1" ht="22.5" customHeight="1">
      <c r="B1385" s="42"/>
      <c r="C1385" s="277" t="s">
        <v>11783</v>
      </c>
      <c r="D1385" s="277" t="s">
        <v>1079</v>
      </c>
      <c r="E1385" s="278" t="s">
        <v>10805</v>
      </c>
      <c r="F1385" s="279" t="s">
        <v>10806</v>
      </c>
      <c r="G1385" s="280" t="s">
        <v>5275</v>
      </c>
      <c r="H1385" s="281">
        <v>2</v>
      </c>
      <c r="I1385" s="282"/>
      <c r="J1385" s="283">
        <f t="shared" si="460"/>
        <v>0</v>
      </c>
      <c r="K1385" s="279" t="s">
        <v>21</v>
      </c>
      <c r="L1385" s="284"/>
      <c r="M1385" s="285" t="s">
        <v>21</v>
      </c>
      <c r="N1385" s="286" t="s">
        <v>45</v>
      </c>
      <c r="O1385" s="43"/>
      <c r="P1385" s="212">
        <f t="shared" si="461"/>
        <v>0</v>
      </c>
      <c r="Q1385" s="212">
        <v>0</v>
      </c>
      <c r="R1385" s="212">
        <f t="shared" si="462"/>
        <v>0</v>
      </c>
      <c r="S1385" s="212">
        <v>0</v>
      </c>
      <c r="T1385" s="213">
        <f t="shared" si="463"/>
        <v>0</v>
      </c>
      <c r="AR1385" s="25" t="s">
        <v>619</v>
      </c>
      <c r="AT1385" s="25" t="s">
        <v>1079</v>
      </c>
      <c r="AU1385" s="25" t="s">
        <v>82</v>
      </c>
      <c r="AY1385" s="25" t="s">
        <v>308</v>
      </c>
      <c r="BE1385" s="214">
        <f t="shared" si="464"/>
        <v>0</v>
      </c>
      <c r="BF1385" s="214">
        <f t="shared" si="465"/>
        <v>0</v>
      </c>
      <c r="BG1385" s="214">
        <f t="shared" si="466"/>
        <v>0</v>
      </c>
      <c r="BH1385" s="214">
        <f t="shared" si="467"/>
        <v>0</v>
      </c>
      <c r="BI1385" s="214">
        <f t="shared" si="468"/>
        <v>0</v>
      </c>
      <c r="BJ1385" s="25" t="s">
        <v>82</v>
      </c>
      <c r="BK1385" s="214">
        <f t="shared" si="469"/>
        <v>0</v>
      </c>
      <c r="BL1385" s="25" t="s">
        <v>375</v>
      </c>
      <c r="BM1385" s="25" t="s">
        <v>11784</v>
      </c>
    </row>
    <row r="1386" spans="2:65" s="1" customFormat="1" ht="22.5" customHeight="1">
      <c r="B1386" s="42"/>
      <c r="C1386" s="277" t="s">
        <v>10555</v>
      </c>
      <c r="D1386" s="277" t="s">
        <v>1079</v>
      </c>
      <c r="E1386" s="278" t="s">
        <v>10809</v>
      </c>
      <c r="F1386" s="279" t="s">
        <v>10810</v>
      </c>
      <c r="G1386" s="280" t="s">
        <v>5275</v>
      </c>
      <c r="H1386" s="281">
        <v>16</v>
      </c>
      <c r="I1386" s="282"/>
      <c r="J1386" s="283">
        <f t="shared" si="460"/>
        <v>0</v>
      </c>
      <c r="K1386" s="279" t="s">
        <v>21</v>
      </c>
      <c r="L1386" s="284"/>
      <c r="M1386" s="285" t="s">
        <v>21</v>
      </c>
      <c r="N1386" s="286" t="s">
        <v>45</v>
      </c>
      <c r="O1386" s="43"/>
      <c r="P1386" s="212">
        <f t="shared" si="461"/>
        <v>0</v>
      </c>
      <c r="Q1386" s="212">
        <v>0</v>
      </c>
      <c r="R1386" s="212">
        <f t="shared" si="462"/>
        <v>0</v>
      </c>
      <c r="S1386" s="212">
        <v>0</v>
      </c>
      <c r="T1386" s="213">
        <f t="shared" si="463"/>
        <v>0</v>
      </c>
      <c r="AR1386" s="25" t="s">
        <v>619</v>
      </c>
      <c r="AT1386" s="25" t="s">
        <v>1079</v>
      </c>
      <c r="AU1386" s="25" t="s">
        <v>82</v>
      </c>
      <c r="AY1386" s="25" t="s">
        <v>308</v>
      </c>
      <c r="BE1386" s="214">
        <f t="shared" si="464"/>
        <v>0</v>
      </c>
      <c r="BF1386" s="214">
        <f t="shared" si="465"/>
        <v>0</v>
      </c>
      <c r="BG1386" s="214">
        <f t="shared" si="466"/>
        <v>0</v>
      </c>
      <c r="BH1386" s="214">
        <f t="shared" si="467"/>
        <v>0</v>
      </c>
      <c r="BI1386" s="214">
        <f t="shared" si="468"/>
        <v>0</v>
      </c>
      <c r="BJ1386" s="25" t="s">
        <v>82</v>
      </c>
      <c r="BK1386" s="214">
        <f t="shared" si="469"/>
        <v>0</v>
      </c>
      <c r="BL1386" s="25" t="s">
        <v>375</v>
      </c>
      <c r="BM1386" s="25" t="s">
        <v>11785</v>
      </c>
    </row>
    <row r="1387" spans="2:65" s="1" customFormat="1" ht="22.5" customHeight="1">
      <c r="B1387" s="42"/>
      <c r="C1387" s="277" t="s">
        <v>11786</v>
      </c>
      <c r="D1387" s="277" t="s">
        <v>1079</v>
      </c>
      <c r="E1387" s="278" t="s">
        <v>11028</v>
      </c>
      <c r="F1387" s="279" t="s">
        <v>11029</v>
      </c>
      <c r="G1387" s="280" t="s">
        <v>5275</v>
      </c>
      <c r="H1387" s="281">
        <v>8</v>
      </c>
      <c r="I1387" s="282"/>
      <c r="J1387" s="283">
        <f t="shared" si="460"/>
        <v>0</v>
      </c>
      <c r="K1387" s="279" t="s">
        <v>21</v>
      </c>
      <c r="L1387" s="284"/>
      <c r="M1387" s="285" t="s">
        <v>21</v>
      </c>
      <c r="N1387" s="286" t="s">
        <v>45</v>
      </c>
      <c r="O1387" s="43"/>
      <c r="P1387" s="212">
        <f t="shared" si="461"/>
        <v>0</v>
      </c>
      <c r="Q1387" s="212">
        <v>0</v>
      </c>
      <c r="R1387" s="212">
        <f t="shared" si="462"/>
        <v>0</v>
      </c>
      <c r="S1387" s="212">
        <v>0</v>
      </c>
      <c r="T1387" s="213">
        <f t="shared" si="463"/>
        <v>0</v>
      </c>
      <c r="AR1387" s="25" t="s">
        <v>619</v>
      </c>
      <c r="AT1387" s="25" t="s">
        <v>1079</v>
      </c>
      <c r="AU1387" s="25" t="s">
        <v>82</v>
      </c>
      <c r="AY1387" s="25" t="s">
        <v>308</v>
      </c>
      <c r="BE1387" s="214">
        <f t="shared" si="464"/>
        <v>0</v>
      </c>
      <c r="BF1387" s="214">
        <f t="shared" si="465"/>
        <v>0</v>
      </c>
      <c r="BG1387" s="214">
        <f t="shared" si="466"/>
        <v>0</v>
      </c>
      <c r="BH1387" s="214">
        <f t="shared" si="467"/>
        <v>0</v>
      </c>
      <c r="BI1387" s="214">
        <f t="shared" si="468"/>
        <v>0</v>
      </c>
      <c r="BJ1387" s="25" t="s">
        <v>82</v>
      </c>
      <c r="BK1387" s="214">
        <f t="shared" si="469"/>
        <v>0</v>
      </c>
      <c r="BL1387" s="25" t="s">
        <v>375</v>
      </c>
      <c r="BM1387" s="25" t="s">
        <v>11787</v>
      </c>
    </row>
    <row r="1388" spans="2:65" s="1" customFormat="1" ht="22.5" customHeight="1">
      <c r="B1388" s="42"/>
      <c r="C1388" s="277" t="s">
        <v>10559</v>
      </c>
      <c r="D1388" s="277" t="s">
        <v>1079</v>
      </c>
      <c r="E1388" s="278" t="s">
        <v>10949</v>
      </c>
      <c r="F1388" s="279" t="s">
        <v>10950</v>
      </c>
      <c r="G1388" s="280" t="s">
        <v>5275</v>
      </c>
      <c r="H1388" s="281">
        <v>4</v>
      </c>
      <c r="I1388" s="282"/>
      <c r="J1388" s="283">
        <f t="shared" si="460"/>
        <v>0</v>
      </c>
      <c r="K1388" s="279" t="s">
        <v>21</v>
      </c>
      <c r="L1388" s="284"/>
      <c r="M1388" s="285" t="s">
        <v>21</v>
      </c>
      <c r="N1388" s="286" t="s">
        <v>45</v>
      </c>
      <c r="O1388" s="43"/>
      <c r="P1388" s="212">
        <f t="shared" si="461"/>
        <v>0</v>
      </c>
      <c r="Q1388" s="212">
        <v>0</v>
      </c>
      <c r="R1388" s="212">
        <f t="shared" si="462"/>
        <v>0</v>
      </c>
      <c r="S1388" s="212">
        <v>0</v>
      </c>
      <c r="T1388" s="213">
        <f t="shared" si="463"/>
        <v>0</v>
      </c>
      <c r="AR1388" s="25" t="s">
        <v>619</v>
      </c>
      <c r="AT1388" s="25" t="s">
        <v>1079</v>
      </c>
      <c r="AU1388" s="25" t="s">
        <v>82</v>
      </c>
      <c r="AY1388" s="25" t="s">
        <v>308</v>
      </c>
      <c r="BE1388" s="214">
        <f t="shared" si="464"/>
        <v>0</v>
      </c>
      <c r="BF1388" s="214">
        <f t="shared" si="465"/>
        <v>0</v>
      </c>
      <c r="BG1388" s="214">
        <f t="shared" si="466"/>
        <v>0</v>
      </c>
      <c r="BH1388" s="214">
        <f t="shared" si="467"/>
        <v>0</v>
      </c>
      <c r="BI1388" s="214">
        <f t="shared" si="468"/>
        <v>0</v>
      </c>
      <c r="BJ1388" s="25" t="s">
        <v>82</v>
      </c>
      <c r="BK1388" s="214">
        <f t="shared" si="469"/>
        <v>0</v>
      </c>
      <c r="BL1388" s="25" t="s">
        <v>375</v>
      </c>
      <c r="BM1388" s="25" t="s">
        <v>11788</v>
      </c>
    </row>
    <row r="1389" spans="2:65" s="1" customFormat="1" ht="31.5" customHeight="1">
      <c r="B1389" s="42"/>
      <c r="C1389" s="277" t="s">
        <v>11789</v>
      </c>
      <c r="D1389" s="277" t="s">
        <v>1079</v>
      </c>
      <c r="E1389" s="278" t="s">
        <v>10952</v>
      </c>
      <c r="F1389" s="279" t="s">
        <v>10953</v>
      </c>
      <c r="G1389" s="280" t="s">
        <v>5275</v>
      </c>
      <c r="H1389" s="281">
        <v>2</v>
      </c>
      <c r="I1389" s="282"/>
      <c r="J1389" s="283">
        <f t="shared" si="460"/>
        <v>0</v>
      </c>
      <c r="K1389" s="279" t="s">
        <v>21</v>
      </c>
      <c r="L1389" s="284"/>
      <c r="M1389" s="285" t="s">
        <v>21</v>
      </c>
      <c r="N1389" s="286" t="s">
        <v>45</v>
      </c>
      <c r="O1389" s="43"/>
      <c r="P1389" s="212">
        <f t="shared" si="461"/>
        <v>0</v>
      </c>
      <c r="Q1389" s="212">
        <v>0</v>
      </c>
      <c r="R1389" s="212">
        <f t="shared" si="462"/>
        <v>0</v>
      </c>
      <c r="S1389" s="212">
        <v>0</v>
      </c>
      <c r="T1389" s="213">
        <f t="shared" si="463"/>
        <v>0</v>
      </c>
      <c r="AR1389" s="25" t="s">
        <v>619</v>
      </c>
      <c r="AT1389" s="25" t="s">
        <v>1079</v>
      </c>
      <c r="AU1389" s="25" t="s">
        <v>82</v>
      </c>
      <c r="AY1389" s="25" t="s">
        <v>308</v>
      </c>
      <c r="BE1389" s="214">
        <f t="shared" si="464"/>
        <v>0</v>
      </c>
      <c r="BF1389" s="214">
        <f t="shared" si="465"/>
        <v>0</v>
      </c>
      <c r="BG1389" s="214">
        <f t="shared" si="466"/>
        <v>0</v>
      </c>
      <c r="BH1389" s="214">
        <f t="shared" si="467"/>
        <v>0</v>
      </c>
      <c r="BI1389" s="214">
        <f t="shared" si="468"/>
        <v>0</v>
      </c>
      <c r="BJ1389" s="25" t="s">
        <v>82</v>
      </c>
      <c r="BK1389" s="214">
        <f t="shared" si="469"/>
        <v>0</v>
      </c>
      <c r="BL1389" s="25" t="s">
        <v>375</v>
      </c>
      <c r="BM1389" s="25" t="s">
        <v>11790</v>
      </c>
    </row>
    <row r="1390" spans="2:65" s="1" customFormat="1" ht="22.5" customHeight="1">
      <c r="B1390" s="42"/>
      <c r="C1390" s="277" t="s">
        <v>10562</v>
      </c>
      <c r="D1390" s="277" t="s">
        <v>1079</v>
      </c>
      <c r="E1390" s="278" t="s">
        <v>10955</v>
      </c>
      <c r="F1390" s="279" t="s">
        <v>10956</v>
      </c>
      <c r="G1390" s="280" t="s">
        <v>5275</v>
      </c>
      <c r="H1390" s="281">
        <v>2</v>
      </c>
      <c r="I1390" s="282"/>
      <c r="J1390" s="283">
        <f t="shared" si="460"/>
        <v>0</v>
      </c>
      <c r="K1390" s="279" t="s">
        <v>21</v>
      </c>
      <c r="L1390" s="284"/>
      <c r="M1390" s="285" t="s">
        <v>21</v>
      </c>
      <c r="N1390" s="286" t="s">
        <v>45</v>
      </c>
      <c r="O1390" s="43"/>
      <c r="P1390" s="212">
        <f t="shared" si="461"/>
        <v>0</v>
      </c>
      <c r="Q1390" s="212">
        <v>0</v>
      </c>
      <c r="R1390" s="212">
        <f t="shared" si="462"/>
        <v>0</v>
      </c>
      <c r="S1390" s="212">
        <v>0</v>
      </c>
      <c r="T1390" s="213">
        <f t="shared" si="463"/>
        <v>0</v>
      </c>
      <c r="AR1390" s="25" t="s">
        <v>619</v>
      </c>
      <c r="AT1390" s="25" t="s">
        <v>1079</v>
      </c>
      <c r="AU1390" s="25" t="s">
        <v>82</v>
      </c>
      <c r="AY1390" s="25" t="s">
        <v>308</v>
      </c>
      <c r="BE1390" s="214">
        <f t="shared" si="464"/>
        <v>0</v>
      </c>
      <c r="BF1390" s="214">
        <f t="shared" si="465"/>
        <v>0</v>
      </c>
      <c r="BG1390" s="214">
        <f t="shared" si="466"/>
        <v>0</v>
      </c>
      <c r="BH1390" s="214">
        <f t="shared" si="467"/>
        <v>0</v>
      </c>
      <c r="BI1390" s="214">
        <f t="shared" si="468"/>
        <v>0</v>
      </c>
      <c r="BJ1390" s="25" t="s">
        <v>82</v>
      </c>
      <c r="BK1390" s="214">
        <f t="shared" si="469"/>
        <v>0</v>
      </c>
      <c r="BL1390" s="25" t="s">
        <v>375</v>
      </c>
      <c r="BM1390" s="25" t="s">
        <v>11791</v>
      </c>
    </row>
    <row r="1391" spans="2:65" s="1" customFormat="1" ht="22.5" customHeight="1">
      <c r="B1391" s="42"/>
      <c r="C1391" s="277" t="s">
        <v>11792</v>
      </c>
      <c r="D1391" s="277" t="s">
        <v>1079</v>
      </c>
      <c r="E1391" s="278" t="s">
        <v>10830</v>
      </c>
      <c r="F1391" s="279" t="s">
        <v>10831</v>
      </c>
      <c r="G1391" s="280" t="s">
        <v>5275</v>
      </c>
      <c r="H1391" s="281">
        <v>1</v>
      </c>
      <c r="I1391" s="282"/>
      <c r="J1391" s="283">
        <f t="shared" si="460"/>
        <v>0</v>
      </c>
      <c r="K1391" s="279" t="s">
        <v>21</v>
      </c>
      <c r="L1391" s="284"/>
      <c r="M1391" s="285" t="s">
        <v>21</v>
      </c>
      <c r="N1391" s="286" t="s">
        <v>45</v>
      </c>
      <c r="O1391" s="43"/>
      <c r="P1391" s="212">
        <f t="shared" si="461"/>
        <v>0</v>
      </c>
      <c r="Q1391" s="212">
        <v>0</v>
      </c>
      <c r="R1391" s="212">
        <f t="shared" si="462"/>
        <v>0</v>
      </c>
      <c r="S1391" s="212">
        <v>0</v>
      </c>
      <c r="T1391" s="213">
        <f t="shared" si="463"/>
        <v>0</v>
      </c>
      <c r="AR1391" s="25" t="s">
        <v>619</v>
      </c>
      <c r="AT1391" s="25" t="s">
        <v>1079</v>
      </c>
      <c r="AU1391" s="25" t="s">
        <v>82</v>
      </c>
      <c r="AY1391" s="25" t="s">
        <v>308</v>
      </c>
      <c r="BE1391" s="214">
        <f t="shared" si="464"/>
        <v>0</v>
      </c>
      <c r="BF1391" s="214">
        <f t="shared" si="465"/>
        <v>0</v>
      </c>
      <c r="BG1391" s="214">
        <f t="shared" si="466"/>
        <v>0</v>
      </c>
      <c r="BH1391" s="214">
        <f t="shared" si="467"/>
        <v>0</v>
      </c>
      <c r="BI1391" s="214">
        <f t="shared" si="468"/>
        <v>0</v>
      </c>
      <c r="BJ1391" s="25" t="s">
        <v>82</v>
      </c>
      <c r="BK1391" s="214">
        <f t="shared" si="469"/>
        <v>0</v>
      </c>
      <c r="BL1391" s="25" t="s">
        <v>375</v>
      </c>
      <c r="BM1391" s="25" t="s">
        <v>11793</v>
      </c>
    </row>
    <row r="1392" spans="2:65" s="1" customFormat="1" ht="31.5" customHeight="1">
      <c r="B1392" s="42"/>
      <c r="C1392" s="277" t="s">
        <v>10567</v>
      </c>
      <c r="D1392" s="277" t="s">
        <v>1079</v>
      </c>
      <c r="E1392" s="278" t="s">
        <v>11041</v>
      </c>
      <c r="F1392" s="279" t="s">
        <v>11042</v>
      </c>
      <c r="G1392" s="280" t="s">
        <v>5275</v>
      </c>
      <c r="H1392" s="281">
        <v>1</v>
      </c>
      <c r="I1392" s="282"/>
      <c r="J1392" s="283">
        <f t="shared" si="460"/>
        <v>0</v>
      </c>
      <c r="K1392" s="279" t="s">
        <v>21</v>
      </c>
      <c r="L1392" s="284"/>
      <c r="M1392" s="285" t="s">
        <v>21</v>
      </c>
      <c r="N1392" s="286" t="s">
        <v>45</v>
      </c>
      <c r="O1392" s="43"/>
      <c r="P1392" s="212">
        <f t="shared" si="461"/>
        <v>0</v>
      </c>
      <c r="Q1392" s="212">
        <v>0</v>
      </c>
      <c r="R1392" s="212">
        <f t="shared" si="462"/>
        <v>0</v>
      </c>
      <c r="S1392" s="212">
        <v>0</v>
      </c>
      <c r="T1392" s="213">
        <f t="shared" si="463"/>
        <v>0</v>
      </c>
      <c r="AR1392" s="25" t="s">
        <v>619</v>
      </c>
      <c r="AT1392" s="25" t="s">
        <v>1079</v>
      </c>
      <c r="AU1392" s="25" t="s">
        <v>82</v>
      </c>
      <c r="AY1392" s="25" t="s">
        <v>308</v>
      </c>
      <c r="BE1392" s="214">
        <f t="shared" si="464"/>
        <v>0</v>
      </c>
      <c r="BF1392" s="214">
        <f t="shared" si="465"/>
        <v>0</v>
      </c>
      <c r="BG1392" s="214">
        <f t="shared" si="466"/>
        <v>0</v>
      </c>
      <c r="BH1392" s="214">
        <f t="shared" si="467"/>
        <v>0</v>
      </c>
      <c r="BI1392" s="214">
        <f t="shared" si="468"/>
        <v>0</v>
      </c>
      <c r="BJ1392" s="25" t="s">
        <v>82</v>
      </c>
      <c r="BK1392" s="214">
        <f t="shared" si="469"/>
        <v>0</v>
      </c>
      <c r="BL1392" s="25" t="s">
        <v>375</v>
      </c>
      <c r="BM1392" s="25" t="s">
        <v>11794</v>
      </c>
    </row>
    <row r="1393" spans="2:65" s="1" customFormat="1" ht="31.5" customHeight="1">
      <c r="B1393" s="42"/>
      <c r="C1393" s="277" t="s">
        <v>11795</v>
      </c>
      <c r="D1393" s="277" t="s">
        <v>1079</v>
      </c>
      <c r="E1393" s="278" t="s">
        <v>11038</v>
      </c>
      <c r="F1393" s="279" t="s">
        <v>11039</v>
      </c>
      <c r="G1393" s="280" t="s">
        <v>5275</v>
      </c>
      <c r="H1393" s="281">
        <v>1</v>
      </c>
      <c r="I1393" s="282"/>
      <c r="J1393" s="283">
        <f t="shared" si="460"/>
        <v>0</v>
      </c>
      <c r="K1393" s="279" t="s">
        <v>21</v>
      </c>
      <c r="L1393" s="284"/>
      <c r="M1393" s="285" t="s">
        <v>21</v>
      </c>
      <c r="N1393" s="286" t="s">
        <v>45</v>
      </c>
      <c r="O1393" s="43"/>
      <c r="P1393" s="212">
        <f t="shared" si="461"/>
        <v>0</v>
      </c>
      <c r="Q1393" s="212">
        <v>0</v>
      </c>
      <c r="R1393" s="212">
        <f t="shared" si="462"/>
        <v>0</v>
      </c>
      <c r="S1393" s="212">
        <v>0</v>
      </c>
      <c r="T1393" s="213">
        <f t="shared" si="463"/>
        <v>0</v>
      </c>
      <c r="AR1393" s="25" t="s">
        <v>619</v>
      </c>
      <c r="AT1393" s="25" t="s">
        <v>1079</v>
      </c>
      <c r="AU1393" s="25" t="s">
        <v>82</v>
      </c>
      <c r="AY1393" s="25" t="s">
        <v>308</v>
      </c>
      <c r="BE1393" s="214">
        <f t="shared" si="464"/>
        <v>0</v>
      </c>
      <c r="BF1393" s="214">
        <f t="shared" si="465"/>
        <v>0</v>
      </c>
      <c r="BG1393" s="214">
        <f t="shared" si="466"/>
        <v>0</v>
      </c>
      <c r="BH1393" s="214">
        <f t="shared" si="467"/>
        <v>0</v>
      </c>
      <c r="BI1393" s="214">
        <f t="shared" si="468"/>
        <v>0</v>
      </c>
      <c r="BJ1393" s="25" t="s">
        <v>82</v>
      </c>
      <c r="BK1393" s="214">
        <f t="shared" si="469"/>
        <v>0</v>
      </c>
      <c r="BL1393" s="25" t="s">
        <v>375</v>
      </c>
      <c r="BM1393" s="25" t="s">
        <v>11796</v>
      </c>
    </row>
    <row r="1394" spans="2:65" s="1" customFormat="1" ht="22.5" customHeight="1">
      <c r="B1394" s="42"/>
      <c r="C1394" s="277" t="s">
        <v>10570</v>
      </c>
      <c r="D1394" s="277" t="s">
        <v>1079</v>
      </c>
      <c r="E1394" s="278" t="s">
        <v>11797</v>
      </c>
      <c r="F1394" s="279" t="s">
        <v>10873</v>
      </c>
      <c r="G1394" s="280" t="s">
        <v>5275</v>
      </c>
      <c r="H1394" s="281">
        <v>1</v>
      </c>
      <c r="I1394" s="282"/>
      <c r="J1394" s="283">
        <f t="shared" si="460"/>
        <v>0</v>
      </c>
      <c r="K1394" s="279" t="s">
        <v>21</v>
      </c>
      <c r="L1394" s="284"/>
      <c r="M1394" s="285" t="s">
        <v>21</v>
      </c>
      <c r="N1394" s="286" t="s">
        <v>45</v>
      </c>
      <c r="O1394" s="43"/>
      <c r="P1394" s="212">
        <f t="shared" si="461"/>
        <v>0</v>
      </c>
      <c r="Q1394" s="212">
        <v>0</v>
      </c>
      <c r="R1394" s="212">
        <f t="shared" si="462"/>
        <v>0</v>
      </c>
      <c r="S1394" s="212">
        <v>0</v>
      </c>
      <c r="T1394" s="213">
        <f t="shared" si="463"/>
        <v>0</v>
      </c>
      <c r="AR1394" s="25" t="s">
        <v>619</v>
      </c>
      <c r="AT1394" s="25" t="s">
        <v>1079</v>
      </c>
      <c r="AU1394" s="25" t="s">
        <v>82</v>
      </c>
      <c r="AY1394" s="25" t="s">
        <v>308</v>
      </c>
      <c r="BE1394" s="214">
        <f t="shared" si="464"/>
        <v>0</v>
      </c>
      <c r="BF1394" s="214">
        <f t="shared" si="465"/>
        <v>0</v>
      </c>
      <c r="BG1394" s="214">
        <f t="shared" si="466"/>
        <v>0</v>
      </c>
      <c r="BH1394" s="214">
        <f t="shared" si="467"/>
        <v>0</v>
      </c>
      <c r="BI1394" s="214">
        <f t="shared" si="468"/>
        <v>0</v>
      </c>
      <c r="BJ1394" s="25" t="s">
        <v>82</v>
      </c>
      <c r="BK1394" s="214">
        <f t="shared" si="469"/>
        <v>0</v>
      </c>
      <c r="BL1394" s="25" t="s">
        <v>375</v>
      </c>
      <c r="BM1394" s="25" t="s">
        <v>11798</v>
      </c>
    </row>
    <row r="1395" spans="2:65" s="1" customFormat="1" ht="22.5" customHeight="1">
      <c r="B1395" s="42"/>
      <c r="C1395" s="203" t="s">
        <v>11799</v>
      </c>
      <c r="D1395" s="203" t="s">
        <v>311</v>
      </c>
      <c r="E1395" s="204" t="s">
        <v>10875</v>
      </c>
      <c r="F1395" s="205" t="s">
        <v>10876</v>
      </c>
      <c r="G1395" s="206" t="s">
        <v>8882</v>
      </c>
      <c r="H1395" s="207">
        <v>48</v>
      </c>
      <c r="I1395" s="208"/>
      <c r="J1395" s="209">
        <f t="shared" si="460"/>
        <v>0</v>
      </c>
      <c r="K1395" s="205" t="s">
        <v>21</v>
      </c>
      <c r="L1395" s="62"/>
      <c r="M1395" s="210" t="s">
        <v>21</v>
      </c>
      <c r="N1395" s="211" t="s">
        <v>45</v>
      </c>
      <c r="O1395" s="43"/>
      <c r="P1395" s="212">
        <f t="shared" si="461"/>
        <v>0</v>
      </c>
      <c r="Q1395" s="212">
        <v>0</v>
      </c>
      <c r="R1395" s="212">
        <f t="shared" si="462"/>
        <v>0</v>
      </c>
      <c r="S1395" s="212">
        <v>0</v>
      </c>
      <c r="T1395" s="213">
        <f t="shared" si="463"/>
        <v>0</v>
      </c>
      <c r="AR1395" s="25" t="s">
        <v>375</v>
      </c>
      <c r="AT1395" s="25" t="s">
        <v>311</v>
      </c>
      <c r="AU1395" s="25" t="s">
        <v>82</v>
      </c>
      <c r="AY1395" s="25" t="s">
        <v>308</v>
      </c>
      <c r="BE1395" s="214">
        <f t="shared" si="464"/>
        <v>0</v>
      </c>
      <c r="BF1395" s="214">
        <f t="shared" si="465"/>
        <v>0</v>
      </c>
      <c r="BG1395" s="214">
        <f t="shared" si="466"/>
        <v>0</v>
      </c>
      <c r="BH1395" s="214">
        <f t="shared" si="467"/>
        <v>0</v>
      </c>
      <c r="BI1395" s="214">
        <f t="shared" si="468"/>
        <v>0</v>
      </c>
      <c r="BJ1395" s="25" t="s">
        <v>82</v>
      </c>
      <c r="BK1395" s="214">
        <f t="shared" si="469"/>
        <v>0</v>
      </c>
      <c r="BL1395" s="25" t="s">
        <v>375</v>
      </c>
      <c r="BM1395" s="25" t="s">
        <v>11800</v>
      </c>
    </row>
    <row r="1396" spans="2:65" s="1" customFormat="1" ht="22.5" customHeight="1">
      <c r="B1396" s="42"/>
      <c r="C1396" s="203" t="s">
        <v>10574</v>
      </c>
      <c r="D1396" s="203" t="s">
        <v>311</v>
      </c>
      <c r="E1396" s="204" t="s">
        <v>10879</v>
      </c>
      <c r="F1396" s="205" t="s">
        <v>10880</v>
      </c>
      <c r="G1396" s="206" t="s">
        <v>8882</v>
      </c>
      <c r="H1396" s="207">
        <v>8</v>
      </c>
      <c r="I1396" s="208"/>
      <c r="J1396" s="209">
        <f t="shared" si="460"/>
        <v>0</v>
      </c>
      <c r="K1396" s="205" t="s">
        <v>21</v>
      </c>
      <c r="L1396" s="62"/>
      <c r="M1396" s="210" t="s">
        <v>21</v>
      </c>
      <c r="N1396" s="211" t="s">
        <v>45</v>
      </c>
      <c r="O1396" s="43"/>
      <c r="P1396" s="212">
        <f t="shared" si="461"/>
        <v>0</v>
      </c>
      <c r="Q1396" s="212">
        <v>0</v>
      </c>
      <c r="R1396" s="212">
        <f t="shared" si="462"/>
        <v>0</v>
      </c>
      <c r="S1396" s="212">
        <v>0</v>
      </c>
      <c r="T1396" s="213">
        <f t="shared" si="463"/>
        <v>0</v>
      </c>
      <c r="AR1396" s="25" t="s">
        <v>375</v>
      </c>
      <c r="AT1396" s="25" t="s">
        <v>311</v>
      </c>
      <c r="AU1396" s="25" t="s">
        <v>82</v>
      </c>
      <c r="AY1396" s="25" t="s">
        <v>308</v>
      </c>
      <c r="BE1396" s="214">
        <f t="shared" si="464"/>
        <v>0</v>
      </c>
      <c r="BF1396" s="214">
        <f t="shared" si="465"/>
        <v>0</v>
      </c>
      <c r="BG1396" s="214">
        <f t="shared" si="466"/>
        <v>0</v>
      </c>
      <c r="BH1396" s="214">
        <f t="shared" si="467"/>
        <v>0</v>
      </c>
      <c r="BI1396" s="214">
        <f t="shared" si="468"/>
        <v>0</v>
      </c>
      <c r="BJ1396" s="25" t="s">
        <v>82</v>
      </c>
      <c r="BK1396" s="214">
        <f t="shared" si="469"/>
        <v>0</v>
      </c>
      <c r="BL1396" s="25" t="s">
        <v>375</v>
      </c>
      <c r="BM1396" s="25" t="s">
        <v>11801</v>
      </c>
    </row>
    <row r="1397" spans="2:65" s="1" customFormat="1" ht="22.5" customHeight="1">
      <c r="B1397" s="42"/>
      <c r="C1397" s="203" t="s">
        <v>11802</v>
      </c>
      <c r="D1397" s="203" t="s">
        <v>311</v>
      </c>
      <c r="E1397" s="204" t="s">
        <v>10882</v>
      </c>
      <c r="F1397" s="205" t="s">
        <v>10883</v>
      </c>
      <c r="G1397" s="206" t="s">
        <v>8882</v>
      </c>
      <c r="H1397" s="207">
        <v>4</v>
      </c>
      <c r="I1397" s="208"/>
      <c r="J1397" s="209">
        <f t="shared" si="460"/>
        <v>0</v>
      </c>
      <c r="K1397" s="205" t="s">
        <v>21</v>
      </c>
      <c r="L1397" s="62"/>
      <c r="M1397" s="210" t="s">
        <v>21</v>
      </c>
      <c r="N1397" s="211" t="s">
        <v>45</v>
      </c>
      <c r="O1397" s="43"/>
      <c r="P1397" s="212">
        <f t="shared" si="461"/>
        <v>0</v>
      </c>
      <c r="Q1397" s="212">
        <v>0</v>
      </c>
      <c r="R1397" s="212">
        <f t="shared" si="462"/>
        <v>0</v>
      </c>
      <c r="S1397" s="212">
        <v>0</v>
      </c>
      <c r="T1397" s="213">
        <f t="shared" si="463"/>
        <v>0</v>
      </c>
      <c r="AR1397" s="25" t="s">
        <v>375</v>
      </c>
      <c r="AT1397" s="25" t="s">
        <v>311</v>
      </c>
      <c r="AU1397" s="25" t="s">
        <v>82</v>
      </c>
      <c r="AY1397" s="25" t="s">
        <v>308</v>
      </c>
      <c r="BE1397" s="214">
        <f t="shared" si="464"/>
        <v>0</v>
      </c>
      <c r="BF1397" s="214">
        <f t="shared" si="465"/>
        <v>0</v>
      </c>
      <c r="BG1397" s="214">
        <f t="shared" si="466"/>
        <v>0</v>
      </c>
      <c r="BH1397" s="214">
        <f t="shared" si="467"/>
        <v>0</v>
      </c>
      <c r="BI1397" s="214">
        <f t="shared" si="468"/>
        <v>0</v>
      </c>
      <c r="BJ1397" s="25" t="s">
        <v>82</v>
      </c>
      <c r="BK1397" s="214">
        <f t="shared" si="469"/>
        <v>0</v>
      </c>
      <c r="BL1397" s="25" t="s">
        <v>375</v>
      </c>
      <c r="BM1397" s="25" t="s">
        <v>11803</v>
      </c>
    </row>
    <row r="1398" spans="2:65" s="1" customFormat="1" ht="22.5" customHeight="1">
      <c r="B1398" s="42"/>
      <c r="C1398" s="203" t="s">
        <v>10577</v>
      </c>
      <c r="D1398" s="203" t="s">
        <v>311</v>
      </c>
      <c r="E1398" s="204" t="s">
        <v>10886</v>
      </c>
      <c r="F1398" s="205" t="s">
        <v>10887</v>
      </c>
      <c r="G1398" s="206" t="s">
        <v>8882</v>
      </c>
      <c r="H1398" s="207">
        <v>30</v>
      </c>
      <c r="I1398" s="208"/>
      <c r="J1398" s="209">
        <f t="shared" si="460"/>
        <v>0</v>
      </c>
      <c r="K1398" s="205" t="s">
        <v>21</v>
      </c>
      <c r="L1398" s="62"/>
      <c r="M1398" s="210" t="s">
        <v>21</v>
      </c>
      <c r="N1398" s="211" t="s">
        <v>45</v>
      </c>
      <c r="O1398" s="43"/>
      <c r="P1398" s="212">
        <f t="shared" si="461"/>
        <v>0</v>
      </c>
      <c r="Q1398" s="212">
        <v>0</v>
      </c>
      <c r="R1398" s="212">
        <f t="shared" si="462"/>
        <v>0</v>
      </c>
      <c r="S1398" s="212">
        <v>0</v>
      </c>
      <c r="T1398" s="213">
        <f t="shared" si="463"/>
        <v>0</v>
      </c>
      <c r="AR1398" s="25" t="s">
        <v>375</v>
      </c>
      <c r="AT1398" s="25" t="s">
        <v>311</v>
      </c>
      <c r="AU1398" s="25" t="s">
        <v>82</v>
      </c>
      <c r="AY1398" s="25" t="s">
        <v>308</v>
      </c>
      <c r="BE1398" s="214">
        <f t="shared" si="464"/>
        <v>0</v>
      </c>
      <c r="BF1398" s="214">
        <f t="shared" si="465"/>
        <v>0</v>
      </c>
      <c r="BG1398" s="214">
        <f t="shared" si="466"/>
        <v>0</v>
      </c>
      <c r="BH1398" s="214">
        <f t="shared" si="467"/>
        <v>0</v>
      </c>
      <c r="BI1398" s="214">
        <f t="shared" si="468"/>
        <v>0</v>
      </c>
      <c r="BJ1398" s="25" t="s">
        <v>82</v>
      </c>
      <c r="BK1398" s="214">
        <f t="shared" si="469"/>
        <v>0</v>
      </c>
      <c r="BL1398" s="25" t="s">
        <v>375</v>
      </c>
      <c r="BM1398" s="25" t="s">
        <v>11804</v>
      </c>
    </row>
    <row r="1399" spans="2:65" s="1" customFormat="1" ht="22.5" customHeight="1">
      <c r="B1399" s="42"/>
      <c r="C1399" s="203" t="s">
        <v>11805</v>
      </c>
      <c r="D1399" s="203" t="s">
        <v>311</v>
      </c>
      <c r="E1399" s="204" t="s">
        <v>10889</v>
      </c>
      <c r="F1399" s="205" t="s">
        <v>10890</v>
      </c>
      <c r="G1399" s="206" t="s">
        <v>8882</v>
      </c>
      <c r="H1399" s="207">
        <v>4</v>
      </c>
      <c r="I1399" s="208"/>
      <c r="J1399" s="209">
        <f t="shared" si="460"/>
        <v>0</v>
      </c>
      <c r="K1399" s="205" t="s">
        <v>21</v>
      </c>
      <c r="L1399" s="62"/>
      <c r="M1399" s="210" t="s">
        <v>21</v>
      </c>
      <c r="N1399" s="211" t="s">
        <v>45</v>
      </c>
      <c r="O1399" s="43"/>
      <c r="P1399" s="212">
        <f t="shared" si="461"/>
        <v>0</v>
      </c>
      <c r="Q1399" s="212">
        <v>0</v>
      </c>
      <c r="R1399" s="212">
        <f t="shared" si="462"/>
        <v>0</v>
      </c>
      <c r="S1399" s="212">
        <v>0</v>
      </c>
      <c r="T1399" s="213">
        <f t="shared" si="463"/>
        <v>0</v>
      </c>
      <c r="AR1399" s="25" t="s">
        <v>375</v>
      </c>
      <c r="AT1399" s="25" t="s">
        <v>311</v>
      </c>
      <c r="AU1399" s="25" t="s">
        <v>82</v>
      </c>
      <c r="AY1399" s="25" t="s">
        <v>308</v>
      </c>
      <c r="BE1399" s="214">
        <f t="shared" si="464"/>
        <v>0</v>
      </c>
      <c r="BF1399" s="214">
        <f t="shared" si="465"/>
        <v>0</v>
      </c>
      <c r="BG1399" s="214">
        <f t="shared" si="466"/>
        <v>0</v>
      </c>
      <c r="BH1399" s="214">
        <f t="shared" si="467"/>
        <v>0</v>
      </c>
      <c r="BI1399" s="214">
        <f t="shared" si="468"/>
        <v>0</v>
      </c>
      <c r="BJ1399" s="25" t="s">
        <v>82</v>
      </c>
      <c r="BK1399" s="214">
        <f t="shared" si="469"/>
        <v>0</v>
      </c>
      <c r="BL1399" s="25" t="s">
        <v>375</v>
      </c>
      <c r="BM1399" s="25" t="s">
        <v>11806</v>
      </c>
    </row>
    <row r="1400" spans="2:65" s="11" customFormat="1" ht="37.35" customHeight="1">
      <c r="B1400" s="186"/>
      <c r="C1400" s="187"/>
      <c r="D1400" s="200" t="s">
        <v>73</v>
      </c>
      <c r="E1400" s="296" t="s">
        <v>11807</v>
      </c>
      <c r="F1400" s="296" t="s">
        <v>11808</v>
      </c>
      <c r="G1400" s="187"/>
      <c r="H1400" s="187"/>
      <c r="I1400" s="190"/>
      <c r="J1400" s="297">
        <f>BK1400</f>
        <v>0</v>
      </c>
      <c r="K1400" s="187"/>
      <c r="L1400" s="192"/>
      <c r="M1400" s="193"/>
      <c r="N1400" s="194"/>
      <c r="O1400" s="194"/>
      <c r="P1400" s="195">
        <f>SUM(P1401:P1433)</f>
        <v>0</v>
      </c>
      <c r="Q1400" s="194"/>
      <c r="R1400" s="195">
        <f>SUM(R1401:R1433)</f>
        <v>0</v>
      </c>
      <c r="S1400" s="194"/>
      <c r="T1400" s="196">
        <f>SUM(T1401:T1433)</f>
        <v>0</v>
      </c>
      <c r="AR1400" s="197" t="s">
        <v>84</v>
      </c>
      <c r="AT1400" s="198" t="s">
        <v>73</v>
      </c>
      <c r="AU1400" s="198" t="s">
        <v>74</v>
      </c>
      <c r="AY1400" s="197" t="s">
        <v>308</v>
      </c>
      <c r="BK1400" s="199">
        <f>SUM(BK1401:BK1433)</f>
        <v>0</v>
      </c>
    </row>
    <row r="1401" spans="2:65" s="1" customFormat="1" ht="22.5" customHeight="1">
      <c r="B1401" s="42"/>
      <c r="C1401" s="277" t="s">
        <v>10581</v>
      </c>
      <c r="D1401" s="277" t="s">
        <v>1079</v>
      </c>
      <c r="E1401" s="278" t="s">
        <v>10623</v>
      </c>
      <c r="F1401" s="279" t="s">
        <v>10624</v>
      </c>
      <c r="G1401" s="280" t="s">
        <v>5275</v>
      </c>
      <c r="H1401" s="281">
        <v>3</v>
      </c>
      <c r="I1401" s="282"/>
      <c r="J1401" s="283">
        <f t="shared" ref="J1401:J1433" si="470">ROUND(I1401*H1401,2)</f>
        <v>0</v>
      </c>
      <c r="K1401" s="279" t="s">
        <v>21</v>
      </c>
      <c r="L1401" s="284"/>
      <c r="M1401" s="285" t="s">
        <v>21</v>
      </c>
      <c r="N1401" s="286" t="s">
        <v>45</v>
      </c>
      <c r="O1401" s="43"/>
      <c r="P1401" s="212">
        <f t="shared" ref="P1401:P1433" si="471">O1401*H1401</f>
        <v>0</v>
      </c>
      <c r="Q1401" s="212">
        <v>0</v>
      </c>
      <c r="R1401" s="212">
        <f t="shared" ref="R1401:R1433" si="472">Q1401*H1401</f>
        <v>0</v>
      </c>
      <c r="S1401" s="212">
        <v>0</v>
      </c>
      <c r="T1401" s="213">
        <f t="shared" ref="T1401:T1433" si="473">S1401*H1401</f>
        <v>0</v>
      </c>
      <c r="AR1401" s="25" t="s">
        <v>619</v>
      </c>
      <c r="AT1401" s="25" t="s">
        <v>1079</v>
      </c>
      <c r="AU1401" s="25" t="s">
        <v>82</v>
      </c>
      <c r="AY1401" s="25" t="s">
        <v>308</v>
      </c>
      <c r="BE1401" s="214">
        <f t="shared" ref="BE1401:BE1433" si="474">IF(N1401="základní",J1401,0)</f>
        <v>0</v>
      </c>
      <c r="BF1401" s="214">
        <f t="shared" ref="BF1401:BF1433" si="475">IF(N1401="snížená",J1401,0)</f>
        <v>0</v>
      </c>
      <c r="BG1401" s="214">
        <f t="shared" ref="BG1401:BG1433" si="476">IF(N1401="zákl. přenesená",J1401,0)</f>
        <v>0</v>
      </c>
      <c r="BH1401" s="214">
        <f t="shared" ref="BH1401:BH1433" si="477">IF(N1401="sníž. přenesená",J1401,0)</f>
        <v>0</v>
      </c>
      <c r="BI1401" s="214">
        <f t="shared" ref="BI1401:BI1433" si="478">IF(N1401="nulová",J1401,0)</f>
        <v>0</v>
      </c>
      <c r="BJ1401" s="25" t="s">
        <v>82</v>
      </c>
      <c r="BK1401" s="214">
        <f t="shared" ref="BK1401:BK1433" si="479">ROUND(I1401*H1401,2)</f>
        <v>0</v>
      </c>
      <c r="BL1401" s="25" t="s">
        <v>375</v>
      </c>
      <c r="BM1401" s="25" t="s">
        <v>11809</v>
      </c>
    </row>
    <row r="1402" spans="2:65" s="1" customFormat="1" ht="22.5" customHeight="1">
      <c r="B1402" s="42"/>
      <c r="C1402" s="277" t="s">
        <v>11810</v>
      </c>
      <c r="D1402" s="277" t="s">
        <v>1079</v>
      </c>
      <c r="E1402" s="278" t="s">
        <v>10627</v>
      </c>
      <c r="F1402" s="279" t="s">
        <v>10628</v>
      </c>
      <c r="G1402" s="280" t="s">
        <v>5275</v>
      </c>
      <c r="H1402" s="281">
        <v>37</v>
      </c>
      <c r="I1402" s="282"/>
      <c r="J1402" s="283">
        <f t="shared" si="470"/>
        <v>0</v>
      </c>
      <c r="K1402" s="279" t="s">
        <v>21</v>
      </c>
      <c r="L1402" s="284"/>
      <c r="M1402" s="285" t="s">
        <v>21</v>
      </c>
      <c r="N1402" s="286" t="s">
        <v>45</v>
      </c>
      <c r="O1402" s="43"/>
      <c r="P1402" s="212">
        <f t="shared" si="471"/>
        <v>0</v>
      </c>
      <c r="Q1402" s="212">
        <v>0</v>
      </c>
      <c r="R1402" s="212">
        <f t="shared" si="472"/>
        <v>0</v>
      </c>
      <c r="S1402" s="212">
        <v>0</v>
      </c>
      <c r="T1402" s="213">
        <f t="shared" si="473"/>
        <v>0</v>
      </c>
      <c r="AR1402" s="25" t="s">
        <v>619</v>
      </c>
      <c r="AT1402" s="25" t="s">
        <v>1079</v>
      </c>
      <c r="AU1402" s="25" t="s">
        <v>82</v>
      </c>
      <c r="AY1402" s="25" t="s">
        <v>308</v>
      </c>
      <c r="BE1402" s="214">
        <f t="shared" si="474"/>
        <v>0</v>
      </c>
      <c r="BF1402" s="214">
        <f t="shared" si="475"/>
        <v>0</v>
      </c>
      <c r="BG1402" s="214">
        <f t="shared" si="476"/>
        <v>0</v>
      </c>
      <c r="BH1402" s="214">
        <f t="shared" si="477"/>
        <v>0</v>
      </c>
      <c r="BI1402" s="214">
        <f t="shared" si="478"/>
        <v>0</v>
      </c>
      <c r="BJ1402" s="25" t="s">
        <v>82</v>
      </c>
      <c r="BK1402" s="214">
        <f t="shared" si="479"/>
        <v>0</v>
      </c>
      <c r="BL1402" s="25" t="s">
        <v>375</v>
      </c>
      <c r="BM1402" s="25" t="s">
        <v>11811</v>
      </c>
    </row>
    <row r="1403" spans="2:65" s="1" customFormat="1" ht="22.5" customHeight="1">
      <c r="B1403" s="42"/>
      <c r="C1403" s="277" t="s">
        <v>10584</v>
      </c>
      <c r="D1403" s="277" t="s">
        <v>1079</v>
      </c>
      <c r="E1403" s="278" t="s">
        <v>10898</v>
      </c>
      <c r="F1403" s="279" t="s">
        <v>10899</v>
      </c>
      <c r="G1403" s="280" t="s">
        <v>5275</v>
      </c>
      <c r="H1403" s="281">
        <v>8</v>
      </c>
      <c r="I1403" s="282"/>
      <c r="J1403" s="283">
        <f t="shared" si="470"/>
        <v>0</v>
      </c>
      <c r="K1403" s="279" t="s">
        <v>21</v>
      </c>
      <c r="L1403" s="284"/>
      <c r="M1403" s="285" t="s">
        <v>21</v>
      </c>
      <c r="N1403" s="286" t="s">
        <v>45</v>
      </c>
      <c r="O1403" s="43"/>
      <c r="P1403" s="212">
        <f t="shared" si="471"/>
        <v>0</v>
      </c>
      <c r="Q1403" s="212">
        <v>0</v>
      </c>
      <c r="R1403" s="212">
        <f t="shared" si="472"/>
        <v>0</v>
      </c>
      <c r="S1403" s="212">
        <v>0</v>
      </c>
      <c r="T1403" s="213">
        <f t="shared" si="473"/>
        <v>0</v>
      </c>
      <c r="AR1403" s="25" t="s">
        <v>619</v>
      </c>
      <c r="AT1403" s="25" t="s">
        <v>1079</v>
      </c>
      <c r="AU1403" s="25" t="s">
        <v>82</v>
      </c>
      <c r="AY1403" s="25" t="s">
        <v>308</v>
      </c>
      <c r="BE1403" s="214">
        <f t="shared" si="474"/>
        <v>0</v>
      </c>
      <c r="BF1403" s="214">
        <f t="shared" si="475"/>
        <v>0</v>
      </c>
      <c r="BG1403" s="214">
        <f t="shared" si="476"/>
        <v>0</v>
      </c>
      <c r="BH1403" s="214">
        <f t="shared" si="477"/>
        <v>0</v>
      </c>
      <c r="BI1403" s="214">
        <f t="shared" si="478"/>
        <v>0</v>
      </c>
      <c r="BJ1403" s="25" t="s">
        <v>82</v>
      </c>
      <c r="BK1403" s="214">
        <f t="shared" si="479"/>
        <v>0</v>
      </c>
      <c r="BL1403" s="25" t="s">
        <v>375</v>
      </c>
      <c r="BM1403" s="25" t="s">
        <v>11812</v>
      </c>
    </row>
    <row r="1404" spans="2:65" s="1" customFormat="1" ht="22.5" customHeight="1">
      <c r="B1404" s="42"/>
      <c r="C1404" s="277" t="s">
        <v>11813</v>
      </c>
      <c r="D1404" s="277" t="s">
        <v>1079</v>
      </c>
      <c r="E1404" s="278" t="s">
        <v>10630</v>
      </c>
      <c r="F1404" s="279" t="s">
        <v>10631</v>
      </c>
      <c r="G1404" s="280" t="s">
        <v>5275</v>
      </c>
      <c r="H1404" s="281">
        <v>1</v>
      </c>
      <c r="I1404" s="282"/>
      <c r="J1404" s="283">
        <f t="shared" si="470"/>
        <v>0</v>
      </c>
      <c r="K1404" s="279" t="s">
        <v>21</v>
      </c>
      <c r="L1404" s="284"/>
      <c r="M1404" s="285" t="s">
        <v>21</v>
      </c>
      <c r="N1404" s="286" t="s">
        <v>45</v>
      </c>
      <c r="O1404" s="43"/>
      <c r="P1404" s="212">
        <f t="shared" si="471"/>
        <v>0</v>
      </c>
      <c r="Q1404" s="212">
        <v>0</v>
      </c>
      <c r="R1404" s="212">
        <f t="shared" si="472"/>
        <v>0</v>
      </c>
      <c r="S1404" s="212">
        <v>0</v>
      </c>
      <c r="T1404" s="213">
        <f t="shared" si="473"/>
        <v>0</v>
      </c>
      <c r="AR1404" s="25" t="s">
        <v>619</v>
      </c>
      <c r="AT1404" s="25" t="s">
        <v>1079</v>
      </c>
      <c r="AU1404" s="25" t="s">
        <v>82</v>
      </c>
      <c r="AY1404" s="25" t="s">
        <v>308</v>
      </c>
      <c r="BE1404" s="214">
        <f t="shared" si="474"/>
        <v>0</v>
      </c>
      <c r="BF1404" s="214">
        <f t="shared" si="475"/>
        <v>0</v>
      </c>
      <c r="BG1404" s="214">
        <f t="shared" si="476"/>
        <v>0</v>
      </c>
      <c r="BH1404" s="214">
        <f t="shared" si="477"/>
        <v>0</v>
      </c>
      <c r="BI1404" s="214">
        <f t="shared" si="478"/>
        <v>0</v>
      </c>
      <c r="BJ1404" s="25" t="s">
        <v>82</v>
      </c>
      <c r="BK1404" s="214">
        <f t="shared" si="479"/>
        <v>0</v>
      </c>
      <c r="BL1404" s="25" t="s">
        <v>375</v>
      </c>
      <c r="BM1404" s="25" t="s">
        <v>11814</v>
      </c>
    </row>
    <row r="1405" spans="2:65" s="1" customFormat="1" ht="31.5" customHeight="1">
      <c r="B1405" s="42"/>
      <c r="C1405" s="277" t="s">
        <v>10589</v>
      </c>
      <c r="D1405" s="277" t="s">
        <v>1079</v>
      </c>
      <c r="E1405" s="278" t="s">
        <v>10992</v>
      </c>
      <c r="F1405" s="279" t="s">
        <v>10993</v>
      </c>
      <c r="G1405" s="280" t="s">
        <v>5275</v>
      </c>
      <c r="H1405" s="281">
        <v>3</v>
      </c>
      <c r="I1405" s="282"/>
      <c r="J1405" s="283">
        <f t="shared" si="470"/>
        <v>0</v>
      </c>
      <c r="K1405" s="279" t="s">
        <v>21</v>
      </c>
      <c r="L1405" s="284"/>
      <c r="M1405" s="285" t="s">
        <v>21</v>
      </c>
      <c r="N1405" s="286" t="s">
        <v>45</v>
      </c>
      <c r="O1405" s="43"/>
      <c r="P1405" s="212">
        <f t="shared" si="471"/>
        <v>0</v>
      </c>
      <c r="Q1405" s="212">
        <v>0</v>
      </c>
      <c r="R1405" s="212">
        <f t="shared" si="472"/>
        <v>0</v>
      </c>
      <c r="S1405" s="212">
        <v>0</v>
      </c>
      <c r="T1405" s="213">
        <f t="shared" si="473"/>
        <v>0</v>
      </c>
      <c r="AR1405" s="25" t="s">
        <v>619</v>
      </c>
      <c r="AT1405" s="25" t="s">
        <v>1079</v>
      </c>
      <c r="AU1405" s="25" t="s">
        <v>82</v>
      </c>
      <c r="AY1405" s="25" t="s">
        <v>308</v>
      </c>
      <c r="BE1405" s="214">
        <f t="shared" si="474"/>
        <v>0</v>
      </c>
      <c r="BF1405" s="214">
        <f t="shared" si="475"/>
        <v>0</v>
      </c>
      <c r="BG1405" s="214">
        <f t="shared" si="476"/>
        <v>0</v>
      </c>
      <c r="BH1405" s="214">
        <f t="shared" si="477"/>
        <v>0</v>
      </c>
      <c r="BI1405" s="214">
        <f t="shared" si="478"/>
        <v>0</v>
      </c>
      <c r="BJ1405" s="25" t="s">
        <v>82</v>
      </c>
      <c r="BK1405" s="214">
        <f t="shared" si="479"/>
        <v>0</v>
      </c>
      <c r="BL1405" s="25" t="s">
        <v>375</v>
      </c>
      <c r="BM1405" s="25" t="s">
        <v>11815</v>
      </c>
    </row>
    <row r="1406" spans="2:65" s="1" customFormat="1" ht="44.25" customHeight="1">
      <c r="B1406" s="42"/>
      <c r="C1406" s="277" t="s">
        <v>11816</v>
      </c>
      <c r="D1406" s="277" t="s">
        <v>1079</v>
      </c>
      <c r="E1406" s="278" t="s">
        <v>10901</v>
      </c>
      <c r="F1406" s="279" t="s">
        <v>10902</v>
      </c>
      <c r="G1406" s="280" t="s">
        <v>5275</v>
      </c>
      <c r="H1406" s="281">
        <v>1</v>
      </c>
      <c r="I1406" s="282"/>
      <c r="J1406" s="283">
        <f t="shared" si="470"/>
        <v>0</v>
      </c>
      <c r="K1406" s="279" t="s">
        <v>21</v>
      </c>
      <c r="L1406" s="284"/>
      <c r="M1406" s="285" t="s">
        <v>21</v>
      </c>
      <c r="N1406" s="286" t="s">
        <v>45</v>
      </c>
      <c r="O1406" s="43"/>
      <c r="P1406" s="212">
        <f t="shared" si="471"/>
        <v>0</v>
      </c>
      <c r="Q1406" s="212">
        <v>0</v>
      </c>
      <c r="R1406" s="212">
        <f t="shared" si="472"/>
        <v>0</v>
      </c>
      <c r="S1406" s="212">
        <v>0</v>
      </c>
      <c r="T1406" s="213">
        <f t="shared" si="473"/>
        <v>0</v>
      </c>
      <c r="AR1406" s="25" t="s">
        <v>619</v>
      </c>
      <c r="AT1406" s="25" t="s">
        <v>1079</v>
      </c>
      <c r="AU1406" s="25" t="s">
        <v>82</v>
      </c>
      <c r="AY1406" s="25" t="s">
        <v>308</v>
      </c>
      <c r="BE1406" s="214">
        <f t="shared" si="474"/>
        <v>0</v>
      </c>
      <c r="BF1406" s="214">
        <f t="shared" si="475"/>
        <v>0</v>
      </c>
      <c r="BG1406" s="214">
        <f t="shared" si="476"/>
        <v>0</v>
      </c>
      <c r="BH1406" s="214">
        <f t="shared" si="477"/>
        <v>0</v>
      </c>
      <c r="BI1406" s="214">
        <f t="shared" si="478"/>
        <v>0</v>
      </c>
      <c r="BJ1406" s="25" t="s">
        <v>82</v>
      </c>
      <c r="BK1406" s="214">
        <f t="shared" si="479"/>
        <v>0</v>
      </c>
      <c r="BL1406" s="25" t="s">
        <v>375</v>
      </c>
      <c r="BM1406" s="25" t="s">
        <v>11817</v>
      </c>
    </row>
    <row r="1407" spans="2:65" s="1" customFormat="1" ht="22.5" customHeight="1">
      <c r="B1407" s="42"/>
      <c r="C1407" s="277" t="s">
        <v>10592</v>
      </c>
      <c r="D1407" s="277" t="s">
        <v>1079</v>
      </c>
      <c r="E1407" s="278" t="s">
        <v>10690</v>
      </c>
      <c r="F1407" s="279" t="s">
        <v>10691</v>
      </c>
      <c r="G1407" s="280" t="s">
        <v>5275</v>
      </c>
      <c r="H1407" s="281">
        <v>3</v>
      </c>
      <c r="I1407" s="282"/>
      <c r="J1407" s="283">
        <f t="shared" si="470"/>
        <v>0</v>
      </c>
      <c r="K1407" s="279" t="s">
        <v>21</v>
      </c>
      <c r="L1407" s="284"/>
      <c r="M1407" s="285" t="s">
        <v>21</v>
      </c>
      <c r="N1407" s="286" t="s">
        <v>45</v>
      </c>
      <c r="O1407" s="43"/>
      <c r="P1407" s="212">
        <f t="shared" si="471"/>
        <v>0</v>
      </c>
      <c r="Q1407" s="212">
        <v>0</v>
      </c>
      <c r="R1407" s="212">
        <f t="shared" si="472"/>
        <v>0</v>
      </c>
      <c r="S1407" s="212">
        <v>0</v>
      </c>
      <c r="T1407" s="213">
        <f t="shared" si="473"/>
        <v>0</v>
      </c>
      <c r="AR1407" s="25" t="s">
        <v>619</v>
      </c>
      <c r="AT1407" s="25" t="s">
        <v>1079</v>
      </c>
      <c r="AU1407" s="25" t="s">
        <v>82</v>
      </c>
      <c r="AY1407" s="25" t="s">
        <v>308</v>
      </c>
      <c r="BE1407" s="214">
        <f t="shared" si="474"/>
        <v>0</v>
      </c>
      <c r="BF1407" s="214">
        <f t="shared" si="475"/>
        <v>0</v>
      </c>
      <c r="BG1407" s="214">
        <f t="shared" si="476"/>
        <v>0</v>
      </c>
      <c r="BH1407" s="214">
        <f t="shared" si="477"/>
        <v>0</v>
      </c>
      <c r="BI1407" s="214">
        <f t="shared" si="478"/>
        <v>0</v>
      </c>
      <c r="BJ1407" s="25" t="s">
        <v>82</v>
      </c>
      <c r="BK1407" s="214">
        <f t="shared" si="479"/>
        <v>0</v>
      </c>
      <c r="BL1407" s="25" t="s">
        <v>375</v>
      </c>
      <c r="BM1407" s="25" t="s">
        <v>11818</v>
      </c>
    </row>
    <row r="1408" spans="2:65" s="1" customFormat="1" ht="31.5" customHeight="1">
      <c r="B1408" s="42"/>
      <c r="C1408" s="277" t="s">
        <v>11819</v>
      </c>
      <c r="D1408" s="277" t="s">
        <v>1079</v>
      </c>
      <c r="E1408" s="278" t="s">
        <v>10725</v>
      </c>
      <c r="F1408" s="279" t="s">
        <v>10726</v>
      </c>
      <c r="G1408" s="280" t="s">
        <v>5275</v>
      </c>
      <c r="H1408" s="281">
        <v>4</v>
      </c>
      <c r="I1408" s="282"/>
      <c r="J1408" s="283">
        <f t="shared" si="470"/>
        <v>0</v>
      </c>
      <c r="K1408" s="279" t="s">
        <v>21</v>
      </c>
      <c r="L1408" s="284"/>
      <c r="M1408" s="285" t="s">
        <v>21</v>
      </c>
      <c r="N1408" s="286" t="s">
        <v>45</v>
      </c>
      <c r="O1408" s="43"/>
      <c r="P1408" s="212">
        <f t="shared" si="471"/>
        <v>0</v>
      </c>
      <c r="Q1408" s="212">
        <v>0</v>
      </c>
      <c r="R1408" s="212">
        <f t="shared" si="472"/>
        <v>0</v>
      </c>
      <c r="S1408" s="212">
        <v>0</v>
      </c>
      <c r="T1408" s="213">
        <f t="shared" si="473"/>
        <v>0</v>
      </c>
      <c r="AR1408" s="25" t="s">
        <v>619</v>
      </c>
      <c r="AT1408" s="25" t="s">
        <v>1079</v>
      </c>
      <c r="AU1408" s="25" t="s">
        <v>82</v>
      </c>
      <c r="AY1408" s="25" t="s">
        <v>308</v>
      </c>
      <c r="BE1408" s="214">
        <f t="shared" si="474"/>
        <v>0</v>
      </c>
      <c r="BF1408" s="214">
        <f t="shared" si="475"/>
        <v>0</v>
      </c>
      <c r="BG1408" s="214">
        <f t="shared" si="476"/>
        <v>0</v>
      </c>
      <c r="BH1408" s="214">
        <f t="shared" si="477"/>
        <v>0</v>
      </c>
      <c r="BI1408" s="214">
        <f t="shared" si="478"/>
        <v>0</v>
      </c>
      <c r="BJ1408" s="25" t="s">
        <v>82</v>
      </c>
      <c r="BK1408" s="214">
        <f t="shared" si="479"/>
        <v>0</v>
      </c>
      <c r="BL1408" s="25" t="s">
        <v>375</v>
      </c>
      <c r="BM1408" s="25" t="s">
        <v>11820</v>
      </c>
    </row>
    <row r="1409" spans="2:65" s="1" customFormat="1" ht="44.25" customHeight="1">
      <c r="B1409" s="42"/>
      <c r="C1409" s="277" t="s">
        <v>10595</v>
      </c>
      <c r="D1409" s="277" t="s">
        <v>1079</v>
      </c>
      <c r="E1409" s="278" t="s">
        <v>10735</v>
      </c>
      <c r="F1409" s="279" t="s">
        <v>10736</v>
      </c>
      <c r="G1409" s="280" t="s">
        <v>5275</v>
      </c>
      <c r="H1409" s="281">
        <v>1</v>
      </c>
      <c r="I1409" s="282"/>
      <c r="J1409" s="283">
        <f t="shared" si="470"/>
        <v>0</v>
      </c>
      <c r="K1409" s="279" t="s">
        <v>21</v>
      </c>
      <c r="L1409" s="284"/>
      <c r="M1409" s="285" t="s">
        <v>21</v>
      </c>
      <c r="N1409" s="286" t="s">
        <v>45</v>
      </c>
      <c r="O1409" s="43"/>
      <c r="P1409" s="212">
        <f t="shared" si="471"/>
        <v>0</v>
      </c>
      <c r="Q1409" s="212">
        <v>0</v>
      </c>
      <c r="R1409" s="212">
        <f t="shared" si="472"/>
        <v>0</v>
      </c>
      <c r="S1409" s="212">
        <v>0</v>
      </c>
      <c r="T1409" s="213">
        <f t="shared" si="473"/>
        <v>0</v>
      </c>
      <c r="AR1409" s="25" t="s">
        <v>619</v>
      </c>
      <c r="AT1409" s="25" t="s">
        <v>1079</v>
      </c>
      <c r="AU1409" s="25" t="s">
        <v>82</v>
      </c>
      <c r="AY1409" s="25" t="s">
        <v>308</v>
      </c>
      <c r="BE1409" s="214">
        <f t="shared" si="474"/>
        <v>0</v>
      </c>
      <c r="BF1409" s="214">
        <f t="shared" si="475"/>
        <v>0</v>
      </c>
      <c r="BG1409" s="214">
        <f t="shared" si="476"/>
        <v>0</v>
      </c>
      <c r="BH1409" s="214">
        <f t="shared" si="477"/>
        <v>0</v>
      </c>
      <c r="BI1409" s="214">
        <f t="shared" si="478"/>
        <v>0</v>
      </c>
      <c r="BJ1409" s="25" t="s">
        <v>82</v>
      </c>
      <c r="BK1409" s="214">
        <f t="shared" si="479"/>
        <v>0</v>
      </c>
      <c r="BL1409" s="25" t="s">
        <v>375</v>
      </c>
      <c r="BM1409" s="25" t="s">
        <v>11821</v>
      </c>
    </row>
    <row r="1410" spans="2:65" s="1" customFormat="1" ht="31.5" customHeight="1">
      <c r="B1410" s="42"/>
      <c r="C1410" s="277" t="s">
        <v>11822</v>
      </c>
      <c r="D1410" s="277" t="s">
        <v>1079</v>
      </c>
      <c r="E1410" s="278" t="s">
        <v>10918</v>
      </c>
      <c r="F1410" s="279" t="s">
        <v>10919</v>
      </c>
      <c r="G1410" s="280" t="s">
        <v>5275</v>
      </c>
      <c r="H1410" s="281">
        <v>1</v>
      </c>
      <c r="I1410" s="282"/>
      <c r="J1410" s="283">
        <f t="shared" si="470"/>
        <v>0</v>
      </c>
      <c r="K1410" s="279" t="s">
        <v>21</v>
      </c>
      <c r="L1410" s="284"/>
      <c r="M1410" s="285" t="s">
        <v>21</v>
      </c>
      <c r="N1410" s="286" t="s">
        <v>45</v>
      </c>
      <c r="O1410" s="43"/>
      <c r="P1410" s="212">
        <f t="shared" si="471"/>
        <v>0</v>
      </c>
      <c r="Q1410" s="212">
        <v>0</v>
      </c>
      <c r="R1410" s="212">
        <f t="shared" si="472"/>
        <v>0</v>
      </c>
      <c r="S1410" s="212">
        <v>0</v>
      </c>
      <c r="T1410" s="213">
        <f t="shared" si="473"/>
        <v>0</v>
      </c>
      <c r="AR1410" s="25" t="s">
        <v>619</v>
      </c>
      <c r="AT1410" s="25" t="s">
        <v>1079</v>
      </c>
      <c r="AU1410" s="25" t="s">
        <v>82</v>
      </c>
      <c r="AY1410" s="25" t="s">
        <v>308</v>
      </c>
      <c r="BE1410" s="214">
        <f t="shared" si="474"/>
        <v>0</v>
      </c>
      <c r="BF1410" s="214">
        <f t="shared" si="475"/>
        <v>0</v>
      </c>
      <c r="BG1410" s="214">
        <f t="shared" si="476"/>
        <v>0</v>
      </c>
      <c r="BH1410" s="214">
        <f t="shared" si="477"/>
        <v>0</v>
      </c>
      <c r="BI1410" s="214">
        <f t="shared" si="478"/>
        <v>0</v>
      </c>
      <c r="BJ1410" s="25" t="s">
        <v>82</v>
      </c>
      <c r="BK1410" s="214">
        <f t="shared" si="479"/>
        <v>0</v>
      </c>
      <c r="BL1410" s="25" t="s">
        <v>375</v>
      </c>
      <c r="BM1410" s="25" t="s">
        <v>11823</v>
      </c>
    </row>
    <row r="1411" spans="2:65" s="1" customFormat="1" ht="31.5" customHeight="1">
      <c r="B1411" s="42"/>
      <c r="C1411" s="277" t="s">
        <v>10597</v>
      </c>
      <c r="D1411" s="277" t="s">
        <v>1079</v>
      </c>
      <c r="E1411" s="278" t="s">
        <v>10742</v>
      </c>
      <c r="F1411" s="279" t="s">
        <v>10743</v>
      </c>
      <c r="G1411" s="280" t="s">
        <v>5275</v>
      </c>
      <c r="H1411" s="281">
        <v>4</v>
      </c>
      <c r="I1411" s="282"/>
      <c r="J1411" s="283">
        <f t="shared" si="470"/>
        <v>0</v>
      </c>
      <c r="K1411" s="279" t="s">
        <v>21</v>
      </c>
      <c r="L1411" s="284"/>
      <c r="M1411" s="285" t="s">
        <v>21</v>
      </c>
      <c r="N1411" s="286" t="s">
        <v>45</v>
      </c>
      <c r="O1411" s="43"/>
      <c r="P1411" s="212">
        <f t="shared" si="471"/>
        <v>0</v>
      </c>
      <c r="Q1411" s="212">
        <v>0</v>
      </c>
      <c r="R1411" s="212">
        <f t="shared" si="472"/>
        <v>0</v>
      </c>
      <c r="S1411" s="212">
        <v>0</v>
      </c>
      <c r="T1411" s="213">
        <f t="shared" si="473"/>
        <v>0</v>
      </c>
      <c r="AR1411" s="25" t="s">
        <v>619</v>
      </c>
      <c r="AT1411" s="25" t="s">
        <v>1079</v>
      </c>
      <c r="AU1411" s="25" t="s">
        <v>82</v>
      </c>
      <c r="AY1411" s="25" t="s">
        <v>308</v>
      </c>
      <c r="BE1411" s="214">
        <f t="shared" si="474"/>
        <v>0</v>
      </c>
      <c r="BF1411" s="214">
        <f t="shared" si="475"/>
        <v>0</v>
      </c>
      <c r="BG1411" s="214">
        <f t="shared" si="476"/>
        <v>0</v>
      </c>
      <c r="BH1411" s="214">
        <f t="shared" si="477"/>
        <v>0</v>
      </c>
      <c r="BI1411" s="214">
        <f t="shared" si="478"/>
        <v>0</v>
      </c>
      <c r="BJ1411" s="25" t="s">
        <v>82</v>
      </c>
      <c r="BK1411" s="214">
        <f t="shared" si="479"/>
        <v>0</v>
      </c>
      <c r="BL1411" s="25" t="s">
        <v>375</v>
      </c>
      <c r="BM1411" s="25" t="s">
        <v>11824</v>
      </c>
    </row>
    <row r="1412" spans="2:65" s="1" customFormat="1" ht="44.25" customHeight="1">
      <c r="B1412" s="42"/>
      <c r="C1412" s="277" t="s">
        <v>11825</v>
      </c>
      <c r="D1412" s="277" t="s">
        <v>1079</v>
      </c>
      <c r="E1412" s="278" t="s">
        <v>10746</v>
      </c>
      <c r="F1412" s="279" t="s">
        <v>10747</v>
      </c>
      <c r="G1412" s="280" t="s">
        <v>5275</v>
      </c>
      <c r="H1412" s="281">
        <v>1</v>
      </c>
      <c r="I1412" s="282"/>
      <c r="J1412" s="283">
        <f t="shared" si="470"/>
        <v>0</v>
      </c>
      <c r="K1412" s="279" t="s">
        <v>21</v>
      </c>
      <c r="L1412" s="284"/>
      <c r="M1412" s="285" t="s">
        <v>21</v>
      </c>
      <c r="N1412" s="286" t="s">
        <v>45</v>
      </c>
      <c r="O1412" s="43"/>
      <c r="P1412" s="212">
        <f t="shared" si="471"/>
        <v>0</v>
      </c>
      <c r="Q1412" s="212">
        <v>0</v>
      </c>
      <c r="R1412" s="212">
        <f t="shared" si="472"/>
        <v>0</v>
      </c>
      <c r="S1412" s="212">
        <v>0</v>
      </c>
      <c r="T1412" s="213">
        <f t="shared" si="473"/>
        <v>0</v>
      </c>
      <c r="AR1412" s="25" t="s">
        <v>619</v>
      </c>
      <c r="AT1412" s="25" t="s">
        <v>1079</v>
      </c>
      <c r="AU1412" s="25" t="s">
        <v>82</v>
      </c>
      <c r="AY1412" s="25" t="s">
        <v>308</v>
      </c>
      <c r="BE1412" s="214">
        <f t="shared" si="474"/>
        <v>0</v>
      </c>
      <c r="BF1412" s="214">
        <f t="shared" si="475"/>
        <v>0</v>
      </c>
      <c r="BG1412" s="214">
        <f t="shared" si="476"/>
        <v>0</v>
      </c>
      <c r="BH1412" s="214">
        <f t="shared" si="477"/>
        <v>0</v>
      </c>
      <c r="BI1412" s="214">
        <f t="shared" si="478"/>
        <v>0</v>
      </c>
      <c r="BJ1412" s="25" t="s">
        <v>82</v>
      </c>
      <c r="BK1412" s="214">
        <f t="shared" si="479"/>
        <v>0</v>
      </c>
      <c r="BL1412" s="25" t="s">
        <v>375</v>
      </c>
      <c r="BM1412" s="25" t="s">
        <v>11826</v>
      </c>
    </row>
    <row r="1413" spans="2:65" s="1" customFormat="1" ht="31.5" customHeight="1">
      <c r="B1413" s="42"/>
      <c r="C1413" s="277" t="s">
        <v>10600</v>
      </c>
      <c r="D1413" s="277" t="s">
        <v>1079</v>
      </c>
      <c r="E1413" s="278" t="s">
        <v>10928</v>
      </c>
      <c r="F1413" s="279" t="s">
        <v>10929</v>
      </c>
      <c r="G1413" s="280" t="s">
        <v>5275</v>
      </c>
      <c r="H1413" s="281">
        <v>3</v>
      </c>
      <c r="I1413" s="282"/>
      <c r="J1413" s="283">
        <f t="shared" si="470"/>
        <v>0</v>
      </c>
      <c r="K1413" s="279" t="s">
        <v>21</v>
      </c>
      <c r="L1413" s="284"/>
      <c r="M1413" s="285" t="s">
        <v>21</v>
      </c>
      <c r="N1413" s="286" t="s">
        <v>45</v>
      </c>
      <c r="O1413" s="43"/>
      <c r="P1413" s="212">
        <f t="shared" si="471"/>
        <v>0</v>
      </c>
      <c r="Q1413" s="212">
        <v>0</v>
      </c>
      <c r="R1413" s="212">
        <f t="shared" si="472"/>
        <v>0</v>
      </c>
      <c r="S1413" s="212">
        <v>0</v>
      </c>
      <c r="T1413" s="213">
        <f t="shared" si="473"/>
        <v>0</v>
      </c>
      <c r="AR1413" s="25" t="s">
        <v>619</v>
      </c>
      <c r="AT1413" s="25" t="s">
        <v>1079</v>
      </c>
      <c r="AU1413" s="25" t="s">
        <v>82</v>
      </c>
      <c r="AY1413" s="25" t="s">
        <v>308</v>
      </c>
      <c r="BE1413" s="214">
        <f t="shared" si="474"/>
        <v>0</v>
      </c>
      <c r="BF1413" s="214">
        <f t="shared" si="475"/>
        <v>0</v>
      </c>
      <c r="BG1413" s="214">
        <f t="shared" si="476"/>
        <v>0</v>
      </c>
      <c r="BH1413" s="214">
        <f t="shared" si="477"/>
        <v>0</v>
      </c>
      <c r="BI1413" s="214">
        <f t="shared" si="478"/>
        <v>0</v>
      </c>
      <c r="BJ1413" s="25" t="s">
        <v>82</v>
      </c>
      <c r="BK1413" s="214">
        <f t="shared" si="479"/>
        <v>0</v>
      </c>
      <c r="BL1413" s="25" t="s">
        <v>375</v>
      </c>
      <c r="BM1413" s="25" t="s">
        <v>11827</v>
      </c>
    </row>
    <row r="1414" spans="2:65" s="1" customFormat="1" ht="22.5" customHeight="1">
      <c r="B1414" s="42"/>
      <c r="C1414" s="277" t="s">
        <v>11828</v>
      </c>
      <c r="D1414" s="277" t="s">
        <v>1079</v>
      </c>
      <c r="E1414" s="278" t="s">
        <v>10753</v>
      </c>
      <c r="F1414" s="279" t="s">
        <v>10754</v>
      </c>
      <c r="G1414" s="280" t="s">
        <v>5275</v>
      </c>
      <c r="H1414" s="281">
        <v>200</v>
      </c>
      <c r="I1414" s="282"/>
      <c r="J1414" s="283">
        <f t="shared" si="470"/>
        <v>0</v>
      </c>
      <c r="K1414" s="279" t="s">
        <v>21</v>
      </c>
      <c r="L1414" s="284"/>
      <c r="M1414" s="285" t="s">
        <v>21</v>
      </c>
      <c r="N1414" s="286" t="s">
        <v>45</v>
      </c>
      <c r="O1414" s="43"/>
      <c r="P1414" s="212">
        <f t="shared" si="471"/>
        <v>0</v>
      </c>
      <c r="Q1414" s="212">
        <v>0</v>
      </c>
      <c r="R1414" s="212">
        <f t="shared" si="472"/>
        <v>0</v>
      </c>
      <c r="S1414" s="212">
        <v>0</v>
      </c>
      <c r="T1414" s="213">
        <f t="shared" si="473"/>
        <v>0</v>
      </c>
      <c r="AR1414" s="25" t="s">
        <v>619</v>
      </c>
      <c r="AT1414" s="25" t="s">
        <v>1079</v>
      </c>
      <c r="AU1414" s="25" t="s">
        <v>82</v>
      </c>
      <c r="AY1414" s="25" t="s">
        <v>308</v>
      </c>
      <c r="BE1414" s="214">
        <f t="shared" si="474"/>
        <v>0</v>
      </c>
      <c r="BF1414" s="214">
        <f t="shared" si="475"/>
        <v>0</v>
      </c>
      <c r="BG1414" s="214">
        <f t="shared" si="476"/>
        <v>0</v>
      </c>
      <c r="BH1414" s="214">
        <f t="shared" si="477"/>
        <v>0</v>
      </c>
      <c r="BI1414" s="214">
        <f t="shared" si="478"/>
        <v>0</v>
      </c>
      <c r="BJ1414" s="25" t="s">
        <v>82</v>
      </c>
      <c r="BK1414" s="214">
        <f t="shared" si="479"/>
        <v>0</v>
      </c>
      <c r="BL1414" s="25" t="s">
        <v>375</v>
      </c>
      <c r="BM1414" s="25" t="s">
        <v>11829</v>
      </c>
    </row>
    <row r="1415" spans="2:65" s="1" customFormat="1" ht="22.5" customHeight="1">
      <c r="B1415" s="42"/>
      <c r="C1415" s="277" t="s">
        <v>10602</v>
      </c>
      <c r="D1415" s="277" t="s">
        <v>1079</v>
      </c>
      <c r="E1415" s="278" t="s">
        <v>10756</v>
      </c>
      <c r="F1415" s="279" t="s">
        <v>10757</v>
      </c>
      <c r="G1415" s="280" t="s">
        <v>5275</v>
      </c>
      <c r="H1415" s="281">
        <v>12</v>
      </c>
      <c r="I1415" s="282"/>
      <c r="J1415" s="283">
        <f t="shared" si="470"/>
        <v>0</v>
      </c>
      <c r="K1415" s="279" t="s">
        <v>21</v>
      </c>
      <c r="L1415" s="284"/>
      <c r="M1415" s="285" t="s">
        <v>21</v>
      </c>
      <c r="N1415" s="286" t="s">
        <v>45</v>
      </c>
      <c r="O1415" s="43"/>
      <c r="P1415" s="212">
        <f t="shared" si="471"/>
        <v>0</v>
      </c>
      <c r="Q1415" s="212">
        <v>0</v>
      </c>
      <c r="R1415" s="212">
        <f t="shared" si="472"/>
        <v>0</v>
      </c>
      <c r="S1415" s="212">
        <v>0</v>
      </c>
      <c r="T1415" s="213">
        <f t="shared" si="473"/>
        <v>0</v>
      </c>
      <c r="AR1415" s="25" t="s">
        <v>619</v>
      </c>
      <c r="AT1415" s="25" t="s">
        <v>1079</v>
      </c>
      <c r="AU1415" s="25" t="s">
        <v>82</v>
      </c>
      <c r="AY1415" s="25" t="s">
        <v>308</v>
      </c>
      <c r="BE1415" s="214">
        <f t="shared" si="474"/>
        <v>0</v>
      </c>
      <c r="BF1415" s="214">
        <f t="shared" si="475"/>
        <v>0</v>
      </c>
      <c r="BG1415" s="214">
        <f t="shared" si="476"/>
        <v>0</v>
      </c>
      <c r="BH1415" s="214">
        <f t="shared" si="477"/>
        <v>0</v>
      </c>
      <c r="BI1415" s="214">
        <f t="shared" si="478"/>
        <v>0</v>
      </c>
      <c r="BJ1415" s="25" t="s">
        <v>82</v>
      </c>
      <c r="BK1415" s="214">
        <f t="shared" si="479"/>
        <v>0</v>
      </c>
      <c r="BL1415" s="25" t="s">
        <v>375</v>
      </c>
      <c r="BM1415" s="25" t="s">
        <v>11830</v>
      </c>
    </row>
    <row r="1416" spans="2:65" s="1" customFormat="1" ht="22.5" customHeight="1">
      <c r="B1416" s="42"/>
      <c r="C1416" s="277" t="s">
        <v>11831</v>
      </c>
      <c r="D1416" s="277" t="s">
        <v>1079</v>
      </c>
      <c r="E1416" s="278" t="s">
        <v>10760</v>
      </c>
      <c r="F1416" s="279" t="s">
        <v>10761</v>
      </c>
      <c r="G1416" s="280" t="s">
        <v>5275</v>
      </c>
      <c r="H1416" s="281">
        <v>165</v>
      </c>
      <c r="I1416" s="282"/>
      <c r="J1416" s="283">
        <f t="shared" si="470"/>
        <v>0</v>
      </c>
      <c r="K1416" s="279" t="s">
        <v>21</v>
      </c>
      <c r="L1416" s="284"/>
      <c r="M1416" s="285" t="s">
        <v>21</v>
      </c>
      <c r="N1416" s="286" t="s">
        <v>45</v>
      </c>
      <c r="O1416" s="43"/>
      <c r="P1416" s="212">
        <f t="shared" si="471"/>
        <v>0</v>
      </c>
      <c r="Q1416" s="212">
        <v>0</v>
      </c>
      <c r="R1416" s="212">
        <f t="shared" si="472"/>
        <v>0</v>
      </c>
      <c r="S1416" s="212">
        <v>0</v>
      </c>
      <c r="T1416" s="213">
        <f t="shared" si="473"/>
        <v>0</v>
      </c>
      <c r="AR1416" s="25" t="s">
        <v>619</v>
      </c>
      <c r="AT1416" s="25" t="s">
        <v>1079</v>
      </c>
      <c r="AU1416" s="25" t="s">
        <v>82</v>
      </c>
      <c r="AY1416" s="25" t="s">
        <v>308</v>
      </c>
      <c r="BE1416" s="214">
        <f t="shared" si="474"/>
        <v>0</v>
      </c>
      <c r="BF1416" s="214">
        <f t="shared" si="475"/>
        <v>0</v>
      </c>
      <c r="BG1416" s="214">
        <f t="shared" si="476"/>
        <v>0</v>
      </c>
      <c r="BH1416" s="214">
        <f t="shared" si="477"/>
        <v>0</v>
      </c>
      <c r="BI1416" s="214">
        <f t="shared" si="478"/>
        <v>0</v>
      </c>
      <c r="BJ1416" s="25" t="s">
        <v>82</v>
      </c>
      <c r="BK1416" s="214">
        <f t="shared" si="479"/>
        <v>0</v>
      </c>
      <c r="BL1416" s="25" t="s">
        <v>375</v>
      </c>
      <c r="BM1416" s="25" t="s">
        <v>11832</v>
      </c>
    </row>
    <row r="1417" spans="2:65" s="1" customFormat="1" ht="22.5" customHeight="1">
      <c r="B1417" s="42"/>
      <c r="C1417" s="277" t="s">
        <v>10605</v>
      </c>
      <c r="D1417" s="277" t="s">
        <v>1079</v>
      </c>
      <c r="E1417" s="278" t="s">
        <v>11833</v>
      </c>
      <c r="F1417" s="279" t="s">
        <v>10768</v>
      </c>
      <c r="G1417" s="280" t="s">
        <v>5275</v>
      </c>
      <c r="H1417" s="281">
        <v>46</v>
      </c>
      <c r="I1417" s="282"/>
      <c r="J1417" s="283">
        <f t="shared" si="470"/>
        <v>0</v>
      </c>
      <c r="K1417" s="279" t="s">
        <v>21</v>
      </c>
      <c r="L1417" s="284"/>
      <c r="M1417" s="285" t="s">
        <v>21</v>
      </c>
      <c r="N1417" s="286" t="s">
        <v>45</v>
      </c>
      <c r="O1417" s="43"/>
      <c r="P1417" s="212">
        <f t="shared" si="471"/>
        <v>0</v>
      </c>
      <c r="Q1417" s="212">
        <v>0</v>
      </c>
      <c r="R1417" s="212">
        <f t="shared" si="472"/>
        <v>0</v>
      </c>
      <c r="S1417" s="212">
        <v>0</v>
      </c>
      <c r="T1417" s="213">
        <f t="shared" si="473"/>
        <v>0</v>
      </c>
      <c r="AR1417" s="25" t="s">
        <v>619</v>
      </c>
      <c r="AT1417" s="25" t="s">
        <v>1079</v>
      </c>
      <c r="AU1417" s="25" t="s">
        <v>82</v>
      </c>
      <c r="AY1417" s="25" t="s">
        <v>308</v>
      </c>
      <c r="BE1417" s="214">
        <f t="shared" si="474"/>
        <v>0</v>
      </c>
      <c r="BF1417" s="214">
        <f t="shared" si="475"/>
        <v>0</v>
      </c>
      <c r="BG1417" s="214">
        <f t="shared" si="476"/>
        <v>0</v>
      </c>
      <c r="BH1417" s="214">
        <f t="shared" si="477"/>
        <v>0</v>
      </c>
      <c r="BI1417" s="214">
        <f t="shared" si="478"/>
        <v>0</v>
      </c>
      <c r="BJ1417" s="25" t="s">
        <v>82</v>
      </c>
      <c r="BK1417" s="214">
        <f t="shared" si="479"/>
        <v>0</v>
      </c>
      <c r="BL1417" s="25" t="s">
        <v>375</v>
      </c>
      <c r="BM1417" s="25" t="s">
        <v>11834</v>
      </c>
    </row>
    <row r="1418" spans="2:65" s="1" customFormat="1" ht="22.5" customHeight="1">
      <c r="B1418" s="42"/>
      <c r="C1418" s="277" t="s">
        <v>11835</v>
      </c>
      <c r="D1418" s="277" t="s">
        <v>1079</v>
      </c>
      <c r="E1418" s="278" t="s">
        <v>10770</v>
      </c>
      <c r="F1418" s="279" t="s">
        <v>10771</v>
      </c>
      <c r="G1418" s="280" t="s">
        <v>5275</v>
      </c>
      <c r="H1418" s="281">
        <v>12</v>
      </c>
      <c r="I1418" s="282"/>
      <c r="J1418" s="283">
        <f t="shared" si="470"/>
        <v>0</v>
      </c>
      <c r="K1418" s="279" t="s">
        <v>21</v>
      </c>
      <c r="L1418" s="284"/>
      <c r="M1418" s="285" t="s">
        <v>21</v>
      </c>
      <c r="N1418" s="286" t="s">
        <v>45</v>
      </c>
      <c r="O1418" s="43"/>
      <c r="P1418" s="212">
        <f t="shared" si="471"/>
        <v>0</v>
      </c>
      <c r="Q1418" s="212">
        <v>0</v>
      </c>
      <c r="R1418" s="212">
        <f t="shared" si="472"/>
        <v>0</v>
      </c>
      <c r="S1418" s="212">
        <v>0</v>
      </c>
      <c r="T1418" s="213">
        <f t="shared" si="473"/>
        <v>0</v>
      </c>
      <c r="AR1418" s="25" t="s">
        <v>619</v>
      </c>
      <c r="AT1418" s="25" t="s">
        <v>1079</v>
      </c>
      <c r="AU1418" s="25" t="s">
        <v>82</v>
      </c>
      <c r="AY1418" s="25" t="s">
        <v>308</v>
      </c>
      <c r="BE1418" s="214">
        <f t="shared" si="474"/>
        <v>0</v>
      </c>
      <c r="BF1418" s="214">
        <f t="shared" si="475"/>
        <v>0</v>
      </c>
      <c r="BG1418" s="214">
        <f t="shared" si="476"/>
        <v>0</v>
      </c>
      <c r="BH1418" s="214">
        <f t="shared" si="477"/>
        <v>0</v>
      </c>
      <c r="BI1418" s="214">
        <f t="shared" si="478"/>
        <v>0</v>
      </c>
      <c r="BJ1418" s="25" t="s">
        <v>82</v>
      </c>
      <c r="BK1418" s="214">
        <f t="shared" si="479"/>
        <v>0</v>
      </c>
      <c r="BL1418" s="25" t="s">
        <v>375</v>
      </c>
      <c r="BM1418" s="25" t="s">
        <v>11836</v>
      </c>
    </row>
    <row r="1419" spans="2:65" s="1" customFormat="1" ht="22.5" customHeight="1">
      <c r="B1419" s="42"/>
      <c r="C1419" s="277" t="s">
        <v>10607</v>
      </c>
      <c r="D1419" s="277" t="s">
        <v>1079</v>
      </c>
      <c r="E1419" s="278" t="s">
        <v>10784</v>
      </c>
      <c r="F1419" s="279" t="s">
        <v>10785</v>
      </c>
      <c r="G1419" s="280" t="s">
        <v>5275</v>
      </c>
      <c r="H1419" s="281">
        <v>3</v>
      </c>
      <c r="I1419" s="282"/>
      <c r="J1419" s="283">
        <f t="shared" si="470"/>
        <v>0</v>
      </c>
      <c r="K1419" s="279" t="s">
        <v>21</v>
      </c>
      <c r="L1419" s="284"/>
      <c r="M1419" s="285" t="s">
        <v>21</v>
      </c>
      <c r="N1419" s="286" t="s">
        <v>45</v>
      </c>
      <c r="O1419" s="43"/>
      <c r="P1419" s="212">
        <f t="shared" si="471"/>
        <v>0</v>
      </c>
      <c r="Q1419" s="212">
        <v>0</v>
      </c>
      <c r="R1419" s="212">
        <f t="shared" si="472"/>
        <v>0</v>
      </c>
      <c r="S1419" s="212">
        <v>0</v>
      </c>
      <c r="T1419" s="213">
        <f t="shared" si="473"/>
        <v>0</v>
      </c>
      <c r="AR1419" s="25" t="s">
        <v>619</v>
      </c>
      <c r="AT1419" s="25" t="s">
        <v>1079</v>
      </c>
      <c r="AU1419" s="25" t="s">
        <v>82</v>
      </c>
      <c r="AY1419" s="25" t="s">
        <v>308</v>
      </c>
      <c r="BE1419" s="214">
        <f t="shared" si="474"/>
        <v>0</v>
      </c>
      <c r="BF1419" s="214">
        <f t="shared" si="475"/>
        <v>0</v>
      </c>
      <c r="BG1419" s="214">
        <f t="shared" si="476"/>
        <v>0</v>
      </c>
      <c r="BH1419" s="214">
        <f t="shared" si="477"/>
        <v>0</v>
      </c>
      <c r="BI1419" s="214">
        <f t="shared" si="478"/>
        <v>0</v>
      </c>
      <c r="BJ1419" s="25" t="s">
        <v>82</v>
      </c>
      <c r="BK1419" s="214">
        <f t="shared" si="479"/>
        <v>0</v>
      </c>
      <c r="BL1419" s="25" t="s">
        <v>375</v>
      </c>
      <c r="BM1419" s="25" t="s">
        <v>11837</v>
      </c>
    </row>
    <row r="1420" spans="2:65" s="1" customFormat="1" ht="22.5" customHeight="1">
      <c r="B1420" s="42"/>
      <c r="C1420" s="277" t="s">
        <v>11838</v>
      </c>
      <c r="D1420" s="277" t="s">
        <v>1079</v>
      </c>
      <c r="E1420" s="278" t="s">
        <v>10802</v>
      </c>
      <c r="F1420" s="279" t="s">
        <v>10803</v>
      </c>
      <c r="G1420" s="280" t="s">
        <v>5275</v>
      </c>
      <c r="H1420" s="281">
        <v>46</v>
      </c>
      <c r="I1420" s="282"/>
      <c r="J1420" s="283">
        <f t="shared" si="470"/>
        <v>0</v>
      </c>
      <c r="K1420" s="279" t="s">
        <v>21</v>
      </c>
      <c r="L1420" s="284"/>
      <c r="M1420" s="285" t="s">
        <v>21</v>
      </c>
      <c r="N1420" s="286" t="s">
        <v>45</v>
      </c>
      <c r="O1420" s="43"/>
      <c r="P1420" s="212">
        <f t="shared" si="471"/>
        <v>0</v>
      </c>
      <c r="Q1420" s="212">
        <v>0</v>
      </c>
      <c r="R1420" s="212">
        <f t="shared" si="472"/>
        <v>0</v>
      </c>
      <c r="S1420" s="212">
        <v>0</v>
      </c>
      <c r="T1420" s="213">
        <f t="shared" si="473"/>
        <v>0</v>
      </c>
      <c r="AR1420" s="25" t="s">
        <v>619</v>
      </c>
      <c r="AT1420" s="25" t="s">
        <v>1079</v>
      </c>
      <c r="AU1420" s="25" t="s">
        <v>82</v>
      </c>
      <c r="AY1420" s="25" t="s">
        <v>308</v>
      </c>
      <c r="BE1420" s="214">
        <f t="shared" si="474"/>
        <v>0</v>
      </c>
      <c r="BF1420" s="214">
        <f t="shared" si="475"/>
        <v>0</v>
      </c>
      <c r="BG1420" s="214">
        <f t="shared" si="476"/>
        <v>0</v>
      </c>
      <c r="BH1420" s="214">
        <f t="shared" si="477"/>
        <v>0</v>
      </c>
      <c r="BI1420" s="214">
        <f t="shared" si="478"/>
        <v>0</v>
      </c>
      <c r="BJ1420" s="25" t="s">
        <v>82</v>
      </c>
      <c r="BK1420" s="214">
        <f t="shared" si="479"/>
        <v>0</v>
      </c>
      <c r="BL1420" s="25" t="s">
        <v>375</v>
      </c>
      <c r="BM1420" s="25" t="s">
        <v>11839</v>
      </c>
    </row>
    <row r="1421" spans="2:65" s="1" customFormat="1" ht="22.5" customHeight="1">
      <c r="B1421" s="42"/>
      <c r="C1421" s="277" t="s">
        <v>10610</v>
      </c>
      <c r="D1421" s="277" t="s">
        <v>1079</v>
      </c>
      <c r="E1421" s="278" t="s">
        <v>10805</v>
      </c>
      <c r="F1421" s="279" t="s">
        <v>10806</v>
      </c>
      <c r="G1421" s="280" t="s">
        <v>5275</v>
      </c>
      <c r="H1421" s="281">
        <v>2</v>
      </c>
      <c r="I1421" s="282"/>
      <c r="J1421" s="283">
        <f t="shared" si="470"/>
        <v>0</v>
      </c>
      <c r="K1421" s="279" t="s">
        <v>21</v>
      </c>
      <c r="L1421" s="284"/>
      <c r="M1421" s="285" t="s">
        <v>21</v>
      </c>
      <c r="N1421" s="286" t="s">
        <v>45</v>
      </c>
      <c r="O1421" s="43"/>
      <c r="P1421" s="212">
        <f t="shared" si="471"/>
        <v>0</v>
      </c>
      <c r="Q1421" s="212">
        <v>0</v>
      </c>
      <c r="R1421" s="212">
        <f t="shared" si="472"/>
        <v>0</v>
      </c>
      <c r="S1421" s="212">
        <v>0</v>
      </c>
      <c r="T1421" s="213">
        <f t="shared" si="473"/>
        <v>0</v>
      </c>
      <c r="AR1421" s="25" t="s">
        <v>619</v>
      </c>
      <c r="AT1421" s="25" t="s">
        <v>1079</v>
      </c>
      <c r="AU1421" s="25" t="s">
        <v>82</v>
      </c>
      <c r="AY1421" s="25" t="s">
        <v>308</v>
      </c>
      <c r="BE1421" s="214">
        <f t="shared" si="474"/>
        <v>0</v>
      </c>
      <c r="BF1421" s="214">
        <f t="shared" si="475"/>
        <v>0</v>
      </c>
      <c r="BG1421" s="214">
        <f t="shared" si="476"/>
        <v>0</v>
      </c>
      <c r="BH1421" s="214">
        <f t="shared" si="477"/>
        <v>0</v>
      </c>
      <c r="BI1421" s="214">
        <f t="shared" si="478"/>
        <v>0</v>
      </c>
      <c r="BJ1421" s="25" t="s">
        <v>82</v>
      </c>
      <c r="BK1421" s="214">
        <f t="shared" si="479"/>
        <v>0</v>
      </c>
      <c r="BL1421" s="25" t="s">
        <v>375</v>
      </c>
      <c r="BM1421" s="25" t="s">
        <v>11840</v>
      </c>
    </row>
    <row r="1422" spans="2:65" s="1" customFormat="1" ht="22.5" customHeight="1">
      <c r="B1422" s="42"/>
      <c r="C1422" s="277" t="s">
        <v>11841</v>
      </c>
      <c r="D1422" s="277" t="s">
        <v>1079</v>
      </c>
      <c r="E1422" s="278" t="s">
        <v>10809</v>
      </c>
      <c r="F1422" s="279" t="s">
        <v>10810</v>
      </c>
      <c r="G1422" s="280" t="s">
        <v>5275</v>
      </c>
      <c r="H1422" s="281">
        <v>12</v>
      </c>
      <c r="I1422" s="282"/>
      <c r="J1422" s="283">
        <f t="shared" si="470"/>
        <v>0</v>
      </c>
      <c r="K1422" s="279" t="s">
        <v>21</v>
      </c>
      <c r="L1422" s="284"/>
      <c r="M1422" s="285" t="s">
        <v>21</v>
      </c>
      <c r="N1422" s="286" t="s">
        <v>45</v>
      </c>
      <c r="O1422" s="43"/>
      <c r="P1422" s="212">
        <f t="shared" si="471"/>
        <v>0</v>
      </c>
      <c r="Q1422" s="212">
        <v>0</v>
      </c>
      <c r="R1422" s="212">
        <f t="shared" si="472"/>
        <v>0</v>
      </c>
      <c r="S1422" s="212">
        <v>0</v>
      </c>
      <c r="T1422" s="213">
        <f t="shared" si="473"/>
        <v>0</v>
      </c>
      <c r="AR1422" s="25" t="s">
        <v>619</v>
      </c>
      <c r="AT1422" s="25" t="s">
        <v>1079</v>
      </c>
      <c r="AU1422" s="25" t="s">
        <v>82</v>
      </c>
      <c r="AY1422" s="25" t="s">
        <v>308</v>
      </c>
      <c r="BE1422" s="214">
        <f t="shared" si="474"/>
        <v>0</v>
      </c>
      <c r="BF1422" s="214">
        <f t="shared" si="475"/>
        <v>0</v>
      </c>
      <c r="BG1422" s="214">
        <f t="shared" si="476"/>
        <v>0</v>
      </c>
      <c r="BH1422" s="214">
        <f t="shared" si="477"/>
        <v>0</v>
      </c>
      <c r="BI1422" s="214">
        <f t="shared" si="478"/>
        <v>0</v>
      </c>
      <c r="BJ1422" s="25" t="s">
        <v>82</v>
      </c>
      <c r="BK1422" s="214">
        <f t="shared" si="479"/>
        <v>0</v>
      </c>
      <c r="BL1422" s="25" t="s">
        <v>375</v>
      </c>
      <c r="BM1422" s="25" t="s">
        <v>11842</v>
      </c>
    </row>
    <row r="1423" spans="2:65" s="1" customFormat="1" ht="31.5" customHeight="1">
      <c r="B1423" s="42"/>
      <c r="C1423" s="277" t="s">
        <v>10612</v>
      </c>
      <c r="D1423" s="277" t="s">
        <v>1079</v>
      </c>
      <c r="E1423" s="278" t="s">
        <v>10952</v>
      </c>
      <c r="F1423" s="279" t="s">
        <v>10953</v>
      </c>
      <c r="G1423" s="280" t="s">
        <v>5275</v>
      </c>
      <c r="H1423" s="281">
        <v>2</v>
      </c>
      <c r="I1423" s="282"/>
      <c r="J1423" s="283">
        <f t="shared" si="470"/>
        <v>0</v>
      </c>
      <c r="K1423" s="279" t="s">
        <v>21</v>
      </c>
      <c r="L1423" s="284"/>
      <c r="M1423" s="285" t="s">
        <v>21</v>
      </c>
      <c r="N1423" s="286" t="s">
        <v>45</v>
      </c>
      <c r="O1423" s="43"/>
      <c r="P1423" s="212">
        <f t="shared" si="471"/>
        <v>0</v>
      </c>
      <c r="Q1423" s="212">
        <v>0</v>
      </c>
      <c r="R1423" s="212">
        <f t="shared" si="472"/>
        <v>0</v>
      </c>
      <c r="S1423" s="212">
        <v>0</v>
      </c>
      <c r="T1423" s="213">
        <f t="shared" si="473"/>
        <v>0</v>
      </c>
      <c r="AR1423" s="25" t="s">
        <v>619</v>
      </c>
      <c r="AT1423" s="25" t="s">
        <v>1079</v>
      </c>
      <c r="AU1423" s="25" t="s">
        <v>82</v>
      </c>
      <c r="AY1423" s="25" t="s">
        <v>308</v>
      </c>
      <c r="BE1423" s="214">
        <f t="shared" si="474"/>
        <v>0</v>
      </c>
      <c r="BF1423" s="214">
        <f t="shared" si="475"/>
        <v>0</v>
      </c>
      <c r="BG1423" s="214">
        <f t="shared" si="476"/>
        <v>0</v>
      </c>
      <c r="BH1423" s="214">
        <f t="shared" si="477"/>
        <v>0</v>
      </c>
      <c r="BI1423" s="214">
        <f t="shared" si="478"/>
        <v>0</v>
      </c>
      <c r="BJ1423" s="25" t="s">
        <v>82</v>
      </c>
      <c r="BK1423" s="214">
        <f t="shared" si="479"/>
        <v>0</v>
      </c>
      <c r="BL1423" s="25" t="s">
        <v>375</v>
      </c>
      <c r="BM1423" s="25" t="s">
        <v>11843</v>
      </c>
    </row>
    <row r="1424" spans="2:65" s="1" customFormat="1" ht="22.5" customHeight="1">
      <c r="B1424" s="42"/>
      <c r="C1424" s="277" t="s">
        <v>11844</v>
      </c>
      <c r="D1424" s="277" t="s">
        <v>1079</v>
      </c>
      <c r="E1424" s="278" t="s">
        <v>10955</v>
      </c>
      <c r="F1424" s="279" t="s">
        <v>10956</v>
      </c>
      <c r="G1424" s="280" t="s">
        <v>5275</v>
      </c>
      <c r="H1424" s="281">
        <v>2</v>
      </c>
      <c r="I1424" s="282"/>
      <c r="J1424" s="283">
        <f t="shared" si="470"/>
        <v>0</v>
      </c>
      <c r="K1424" s="279" t="s">
        <v>21</v>
      </c>
      <c r="L1424" s="284"/>
      <c r="M1424" s="285" t="s">
        <v>21</v>
      </c>
      <c r="N1424" s="286" t="s">
        <v>45</v>
      </c>
      <c r="O1424" s="43"/>
      <c r="P1424" s="212">
        <f t="shared" si="471"/>
        <v>0</v>
      </c>
      <c r="Q1424" s="212">
        <v>0</v>
      </c>
      <c r="R1424" s="212">
        <f t="shared" si="472"/>
        <v>0</v>
      </c>
      <c r="S1424" s="212">
        <v>0</v>
      </c>
      <c r="T1424" s="213">
        <f t="shared" si="473"/>
        <v>0</v>
      </c>
      <c r="AR1424" s="25" t="s">
        <v>619</v>
      </c>
      <c r="AT1424" s="25" t="s">
        <v>1079</v>
      </c>
      <c r="AU1424" s="25" t="s">
        <v>82</v>
      </c>
      <c r="AY1424" s="25" t="s">
        <v>308</v>
      </c>
      <c r="BE1424" s="214">
        <f t="shared" si="474"/>
        <v>0</v>
      </c>
      <c r="BF1424" s="214">
        <f t="shared" si="475"/>
        <v>0</v>
      </c>
      <c r="BG1424" s="214">
        <f t="shared" si="476"/>
        <v>0</v>
      </c>
      <c r="BH1424" s="214">
        <f t="shared" si="477"/>
        <v>0</v>
      </c>
      <c r="BI1424" s="214">
        <f t="shared" si="478"/>
        <v>0</v>
      </c>
      <c r="BJ1424" s="25" t="s">
        <v>82</v>
      </c>
      <c r="BK1424" s="214">
        <f t="shared" si="479"/>
        <v>0</v>
      </c>
      <c r="BL1424" s="25" t="s">
        <v>375</v>
      </c>
      <c r="BM1424" s="25" t="s">
        <v>11845</v>
      </c>
    </row>
    <row r="1425" spans="2:65" s="1" customFormat="1" ht="22.5" customHeight="1">
      <c r="B1425" s="42"/>
      <c r="C1425" s="277" t="s">
        <v>10615</v>
      </c>
      <c r="D1425" s="277" t="s">
        <v>1079</v>
      </c>
      <c r="E1425" s="278" t="s">
        <v>10830</v>
      </c>
      <c r="F1425" s="279" t="s">
        <v>10831</v>
      </c>
      <c r="G1425" s="280" t="s">
        <v>5275</v>
      </c>
      <c r="H1425" s="281">
        <v>1</v>
      </c>
      <c r="I1425" s="282"/>
      <c r="J1425" s="283">
        <f t="shared" si="470"/>
        <v>0</v>
      </c>
      <c r="K1425" s="279" t="s">
        <v>21</v>
      </c>
      <c r="L1425" s="284"/>
      <c r="M1425" s="285" t="s">
        <v>21</v>
      </c>
      <c r="N1425" s="286" t="s">
        <v>45</v>
      </c>
      <c r="O1425" s="43"/>
      <c r="P1425" s="212">
        <f t="shared" si="471"/>
        <v>0</v>
      </c>
      <c r="Q1425" s="212">
        <v>0</v>
      </c>
      <c r="R1425" s="212">
        <f t="shared" si="472"/>
        <v>0</v>
      </c>
      <c r="S1425" s="212">
        <v>0</v>
      </c>
      <c r="T1425" s="213">
        <f t="shared" si="473"/>
        <v>0</v>
      </c>
      <c r="AR1425" s="25" t="s">
        <v>619</v>
      </c>
      <c r="AT1425" s="25" t="s">
        <v>1079</v>
      </c>
      <c r="AU1425" s="25" t="s">
        <v>82</v>
      </c>
      <c r="AY1425" s="25" t="s">
        <v>308</v>
      </c>
      <c r="BE1425" s="214">
        <f t="shared" si="474"/>
        <v>0</v>
      </c>
      <c r="BF1425" s="214">
        <f t="shared" si="475"/>
        <v>0</v>
      </c>
      <c r="BG1425" s="214">
        <f t="shared" si="476"/>
        <v>0</v>
      </c>
      <c r="BH1425" s="214">
        <f t="shared" si="477"/>
        <v>0</v>
      </c>
      <c r="BI1425" s="214">
        <f t="shared" si="478"/>
        <v>0</v>
      </c>
      <c r="BJ1425" s="25" t="s">
        <v>82</v>
      </c>
      <c r="BK1425" s="214">
        <f t="shared" si="479"/>
        <v>0</v>
      </c>
      <c r="BL1425" s="25" t="s">
        <v>375</v>
      </c>
      <c r="BM1425" s="25" t="s">
        <v>11846</v>
      </c>
    </row>
    <row r="1426" spans="2:65" s="1" customFormat="1" ht="31.5" customHeight="1">
      <c r="B1426" s="42"/>
      <c r="C1426" s="277" t="s">
        <v>11847</v>
      </c>
      <c r="D1426" s="277" t="s">
        <v>1079</v>
      </c>
      <c r="E1426" s="278" t="s">
        <v>11041</v>
      </c>
      <c r="F1426" s="279" t="s">
        <v>11042</v>
      </c>
      <c r="G1426" s="280" t="s">
        <v>5275</v>
      </c>
      <c r="H1426" s="281">
        <v>1</v>
      </c>
      <c r="I1426" s="282"/>
      <c r="J1426" s="283">
        <f t="shared" si="470"/>
        <v>0</v>
      </c>
      <c r="K1426" s="279" t="s">
        <v>21</v>
      </c>
      <c r="L1426" s="284"/>
      <c r="M1426" s="285" t="s">
        <v>21</v>
      </c>
      <c r="N1426" s="286" t="s">
        <v>45</v>
      </c>
      <c r="O1426" s="43"/>
      <c r="P1426" s="212">
        <f t="shared" si="471"/>
        <v>0</v>
      </c>
      <c r="Q1426" s="212">
        <v>0</v>
      </c>
      <c r="R1426" s="212">
        <f t="shared" si="472"/>
        <v>0</v>
      </c>
      <c r="S1426" s="212">
        <v>0</v>
      </c>
      <c r="T1426" s="213">
        <f t="shared" si="473"/>
        <v>0</v>
      </c>
      <c r="AR1426" s="25" t="s">
        <v>619</v>
      </c>
      <c r="AT1426" s="25" t="s">
        <v>1079</v>
      </c>
      <c r="AU1426" s="25" t="s">
        <v>82</v>
      </c>
      <c r="AY1426" s="25" t="s">
        <v>308</v>
      </c>
      <c r="BE1426" s="214">
        <f t="shared" si="474"/>
        <v>0</v>
      </c>
      <c r="BF1426" s="214">
        <f t="shared" si="475"/>
        <v>0</v>
      </c>
      <c r="BG1426" s="214">
        <f t="shared" si="476"/>
        <v>0</v>
      </c>
      <c r="BH1426" s="214">
        <f t="shared" si="477"/>
        <v>0</v>
      </c>
      <c r="BI1426" s="214">
        <f t="shared" si="478"/>
        <v>0</v>
      </c>
      <c r="BJ1426" s="25" t="s">
        <v>82</v>
      </c>
      <c r="BK1426" s="214">
        <f t="shared" si="479"/>
        <v>0</v>
      </c>
      <c r="BL1426" s="25" t="s">
        <v>375</v>
      </c>
      <c r="BM1426" s="25" t="s">
        <v>11848</v>
      </c>
    </row>
    <row r="1427" spans="2:65" s="1" customFormat="1" ht="31.5" customHeight="1">
      <c r="B1427" s="42"/>
      <c r="C1427" s="277" t="s">
        <v>10617</v>
      </c>
      <c r="D1427" s="277" t="s">
        <v>1079</v>
      </c>
      <c r="E1427" s="278" t="s">
        <v>11038</v>
      </c>
      <c r="F1427" s="279" t="s">
        <v>11039</v>
      </c>
      <c r="G1427" s="280" t="s">
        <v>5275</v>
      </c>
      <c r="H1427" s="281">
        <v>1</v>
      </c>
      <c r="I1427" s="282"/>
      <c r="J1427" s="283">
        <f t="shared" si="470"/>
        <v>0</v>
      </c>
      <c r="K1427" s="279" t="s">
        <v>21</v>
      </c>
      <c r="L1427" s="284"/>
      <c r="M1427" s="285" t="s">
        <v>21</v>
      </c>
      <c r="N1427" s="286" t="s">
        <v>45</v>
      </c>
      <c r="O1427" s="43"/>
      <c r="P1427" s="212">
        <f t="shared" si="471"/>
        <v>0</v>
      </c>
      <c r="Q1427" s="212">
        <v>0</v>
      </c>
      <c r="R1427" s="212">
        <f t="shared" si="472"/>
        <v>0</v>
      </c>
      <c r="S1427" s="212">
        <v>0</v>
      </c>
      <c r="T1427" s="213">
        <f t="shared" si="473"/>
        <v>0</v>
      </c>
      <c r="AR1427" s="25" t="s">
        <v>619</v>
      </c>
      <c r="AT1427" s="25" t="s">
        <v>1079</v>
      </c>
      <c r="AU1427" s="25" t="s">
        <v>82</v>
      </c>
      <c r="AY1427" s="25" t="s">
        <v>308</v>
      </c>
      <c r="BE1427" s="214">
        <f t="shared" si="474"/>
        <v>0</v>
      </c>
      <c r="BF1427" s="214">
        <f t="shared" si="475"/>
        <v>0</v>
      </c>
      <c r="BG1427" s="214">
        <f t="shared" si="476"/>
        <v>0</v>
      </c>
      <c r="BH1427" s="214">
        <f t="shared" si="477"/>
        <v>0</v>
      </c>
      <c r="BI1427" s="214">
        <f t="shared" si="478"/>
        <v>0</v>
      </c>
      <c r="BJ1427" s="25" t="s">
        <v>82</v>
      </c>
      <c r="BK1427" s="214">
        <f t="shared" si="479"/>
        <v>0</v>
      </c>
      <c r="BL1427" s="25" t="s">
        <v>375</v>
      </c>
      <c r="BM1427" s="25" t="s">
        <v>11849</v>
      </c>
    </row>
    <row r="1428" spans="2:65" s="1" customFormat="1" ht="22.5" customHeight="1">
      <c r="B1428" s="42"/>
      <c r="C1428" s="277" t="s">
        <v>11850</v>
      </c>
      <c r="D1428" s="277" t="s">
        <v>1079</v>
      </c>
      <c r="E1428" s="278" t="s">
        <v>11851</v>
      </c>
      <c r="F1428" s="279" t="s">
        <v>10873</v>
      </c>
      <c r="G1428" s="280" t="s">
        <v>5275</v>
      </c>
      <c r="H1428" s="281">
        <v>1</v>
      </c>
      <c r="I1428" s="282"/>
      <c r="J1428" s="283">
        <f t="shared" si="470"/>
        <v>0</v>
      </c>
      <c r="K1428" s="279" t="s">
        <v>21</v>
      </c>
      <c r="L1428" s="284"/>
      <c r="M1428" s="285" t="s">
        <v>21</v>
      </c>
      <c r="N1428" s="286" t="s">
        <v>45</v>
      </c>
      <c r="O1428" s="43"/>
      <c r="P1428" s="212">
        <f t="shared" si="471"/>
        <v>0</v>
      </c>
      <c r="Q1428" s="212">
        <v>0</v>
      </c>
      <c r="R1428" s="212">
        <f t="shared" si="472"/>
        <v>0</v>
      </c>
      <c r="S1428" s="212">
        <v>0</v>
      </c>
      <c r="T1428" s="213">
        <f t="shared" si="473"/>
        <v>0</v>
      </c>
      <c r="AR1428" s="25" t="s">
        <v>619</v>
      </c>
      <c r="AT1428" s="25" t="s">
        <v>1079</v>
      </c>
      <c r="AU1428" s="25" t="s">
        <v>82</v>
      </c>
      <c r="AY1428" s="25" t="s">
        <v>308</v>
      </c>
      <c r="BE1428" s="214">
        <f t="shared" si="474"/>
        <v>0</v>
      </c>
      <c r="BF1428" s="214">
        <f t="shared" si="475"/>
        <v>0</v>
      </c>
      <c r="BG1428" s="214">
        <f t="shared" si="476"/>
        <v>0</v>
      </c>
      <c r="BH1428" s="214">
        <f t="shared" si="477"/>
        <v>0</v>
      </c>
      <c r="BI1428" s="214">
        <f t="shared" si="478"/>
        <v>0</v>
      </c>
      <c r="BJ1428" s="25" t="s">
        <v>82</v>
      </c>
      <c r="BK1428" s="214">
        <f t="shared" si="479"/>
        <v>0</v>
      </c>
      <c r="BL1428" s="25" t="s">
        <v>375</v>
      </c>
      <c r="BM1428" s="25" t="s">
        <v>11852</v>
      </c>
    </row>
    <row r="1429" spans="2:65" s="1" customFormat="1" ht="22.5" customHeight="1">
      <c r="B1429" s="42"/>
      <c r="C1429" s="203" t="s">
        <v>10620</v>
      </c>
      <c r="D1429" s="203" t="s">
        <v>311</v>
      </c>
      <c r="E1429" s="204" t="s">
        <v>10875</v>
      </c>
      <c r="F1429" s="205" t="s">
        <v>10876</v>
      </c>
      <c r="G1429" s="206" t="s">
        <v>8882</v>
      </c>
      <c r="H1429" s="207">
        <v>48</v>
      </c>
      <c r="I1429" s="208"/>
      <c r="J1429" s="209">
        <f t="shared" si="470"/>
        <v>0</v>
      </c>
      <c r="K1429" s="205" t="s">
        <v>21</v>
      </c>
      <c r="L1429" s="62"/>
      <c r="M1429" s="210" t="s">
        <v>21</v>
      </c>
      <c r="N1429" s="211" t="s">
        <v>45</v>
      </c>
      <c r="O1429" s="43"/>
      <c r="P1429" s="212">
        <f t="shared" si="471"/>
        <v>0</v>
      </c>
      <c r="Q1429" s="212">
        <v>0</v>
      </c>
      <c r="R1429" s="212">
        <f t="shared" si="472"/>
        <v>0</v>
      </c>
      <c r="S1429" s="212">
        <v>0</v>
      </c>
      <c r="T1429" s="213">
        <f t="shared" si="473"/>
        <v>0</v>
      </c>
      <c r="AR1429" s="25" t="s">
        <v>375</v>
      </c>
      <c r="AT1429" s="25" t="s">
        <v>311</v>
      </c>
      <c r="AU1429" s="25" t="s">
        <v>82</v>
      </c>
      <c r="AY1429" s="25" t="s">
        <v>308</v>
      </c>
      <c r="BE1429" s="214">
        <f t="shared" si="474"/>
        <v>0</v>
      </c>
      <c r="BF1429" s="214">
        <f t="shared" si="475"/>
        <v>0</v>
      </c>
      <c r="BG1429" s="214">
        <f t="shared" si="476"/>
        <v>0</v>
      </c>
      <c r="BH1429" s="214">
        <f t="shared" si="477"/>
        <v>0</v>
      </c>
      <c r="BI1429" s="214">
        <f t="shared" si="478"/>
        <v>0</v>
      </c>
      <c r="BJ1429" s="25" t="s">
        <v>82</v>
      </c>
      <c r="BK1429" s="214">
        <f t="shared" si="479"/>
        <v>0</v>
      </c>
      <c r="BL1429" s="25" t="s">
        <v>375</v>
      </c>
      <c r="BM1429" s="25" t="s">
        <v>11853</v>
      </c>
    </row>
    <row r="1430" spans="2:65" s="1" customFormat="1" ht="22.5" customHeight="1">
      <c r="B1430" s="42"/>
      <c r="C1430" s="203" t="s">
        <v>11854</v>
      </c>
      <c r="D1430" s="203" t="s">
        <v>311</v>
      </c>
      <c r="E1430" s="204" t="s">
        <v>10879</v>
      </c>
      <c r="F1430" s="205" t="s">
        <v>10880</v>
      </c>
      <c r="G1430" s="206" t="s">
        <v>8882</v>
      </c>
      <c r="H1430" s="207">
        <v>8</v>
      </c>
      <c r="I1430" s="208"/>
      <c r="J1430" s="209">
        <f t="shared" si="470"/>
        <v>0</v>
      </c>
      <c r="K1430" s="205" t="s">
        <v>21</v>
      </c>
      <c r="L1430" s="62"/>
      <c r="M1430" s="210" t="s">
        <v>21</v>
      </c>
      <c r="N1430" s="211" t="s">
        <v>45</v>
      </c>
      <c r="O1430" s="43"/>
      <c r="P1430" s="212">
        <f t="shared" si="471"/>
        <v>0</v>
      </c>
      <c r="Q1430" s="212">
        <v>0</v>
      </c>
      <c r="R1430" s="212">
        <f t="shared" si="472"/>
        <v>0</v>
      </c>
      <c r="S1430" s="212">
        <v>0</v>
      </c>
      <c r="T1430" s="213">
        <f t="shared" si="473"/>
        <v>0</v>
      </c>
      <c r="AR1430" s="25" t="s">
        <v>375</v>
      </c>
      <c r="AT1430" s="25" t="s">
        <v>311</v>
      </c>
      <c r="AU1430" s="25" t="s">
        <v>82</v>
      </c>
      <c r="AY1430" s="25" t="s">
        <v>308</v>
      </c>
      <c r="BE1430" s="214">
        <f t="shared" si="474"/>
        <v>0</v>
      </c>
      <c r="BF1430" s="214">
        <f t="shared" si="475"/>
        <v>0</v>
      </c>
      <c r="BG1430" s="214">
        <f t="shared" si="476"/>
        <v>0</v>
      </c>
      <c r="BH1430" s="214">
        <f t="shared" si="477"/>
        <v>0</v>
      </c>
      <c r="BI1430" s="214">
        <f t="shared" si="478"/>
        <v>0</v>
      </c>
      <c r="BJ1430" s="25" t="s">
        <v>82</v>
      </c>
      <c r="BK1430" s="214">
        <f t="shared" si="479"/>
        <v>0</v>
      </c>
      <c r="BL1430" s="25" t="s">
        <v>375</v>
      </c>
      <c r="BM1430" s="25" t="s">
        <v>11855</v>
      </c>
    </row>
    <row r="1431" spans="2:65" s="1" customFormat="1" ht="22.5" customHeight="1">
      <c r="B1431" s="42"/>
      <c r="C1431" s="203" t="s">
        <v>10625</v>
      </c>
      <c r="D1431" s="203" t="s">
        <v>311</v>
      </c>
      <c r="E1431" s="204" t="s">
        <v>10882</v>
      </c>
      <c r="F1431" s="205" t="s">
        <v>10883</v>
      </c>
      <c r="G1431" s="206" t="s">
        <v>8882</v>
      </c>
      <c r="H1431" s="207">
        <v>4</v>
      </c>
      <c r="I1431" s="208"/>
      <c r="J1431" s="209">
        <f t="shared" si="470"/>
        <v>0</v>
      </c>
      <c r="K1431" s="205" t="s">
        <v>21</v>
      </c>
      <c r="L1431" s="62"/>
      <c r="M1431" s="210" t="s">
        <v>21</v>
      </c>
      <c r="N1431" s="211" t="s">
        <v>45</v>
      </c>
      <c r="O1431" s="43"/>
      <c r="P1431" s="212">
        <f t="shared" si="471"/>
        <v>0</v>
      </c>
      <c r="Q1431" s="212">
        <v>0</v>
      </c>
      <c r="R1431" s="212">
        <f t="shared" si="472"/>
        <v>0</v>
      </c>
      <c r="S1431" s="212">
        <v>0</v>
      </c>
      <c r="T1431" s="213">
        <f t="shared" si="473"/>
        <v>0</v>
      </c>
      <c r="AR1431" s="25" t="s">
        <v>375</v>
      </c>
      <c r="AT1431" s="25" t="s">
        <v>311</v>
      </c>
      <c r="AU1431" s="25" t="s">
        <v>82</v>
      </c>
      <c r="AY1431" s="25" t="s">
        <v>308</v>
      </c>
      <c r="BE1431" s="214">
        <f t="shared" si="474"/>
        <v>0</v>
      </c>
      <c r="BF1431" s="214">
        <f t="shared" si="475"/>
        <v>0</v>
      </c>
      <c r="BG1431" s="214">
        <f t="shared" si="476"/>
        <v>0</v>
      </c>
      <c r="BH1431" s="214">
        <f t="shared" si="477"/>
        <v>0</v>
      </c>
      <c r="BI1431" s="214">
        <f t="shared" si="478"/>
        <v>0</v>
      </c>
      <c r="BJ1431" s="25" t="s">
        <v>82</v>
      </c>
      <c r="BK1431" s="214">
        <f t="shared" si="479"/>
        <v>0</v>
      </c>
      <c r="BL1431" s="25" t="s">
        <v>375</v>
      </c>
      <c r="BM1431" s="25" t="s">
        <v>11856</v>
      </c>
    </row>
    <row r="1432" spans="2:65" s="1" customFormat="1" ht="22.5" customHeight="1">
      <c r="B1432" s="42"/>
      <c r="C1432" s="203" t="s">
        <v>11857</v>
      </c>
      <c r="D1432" s="203" t="s">
        <v>311</v>
      </c>
      <c r="E1432" s="204" t="s">
        <v>10886</v>
      </c>
      <c r="F1432" s="205" t="s">
        <v>10887</v>
      </c>
      <c r="G1432" s="206" t="s">
        <v>8882</v>
      </c>
      <c r="H1432" s="207">
        <v>30</v>
      </c>
      <c r="I1432" s="208"/>
      <c r="J1432" s="209">
        <f t="shared" si="470"/>
        <v>0</v>
      </c>
      <c r="K1432" s="205" t="s">
        <v>21</v>
      </c>
      <c r="L1432" s="62"/>
      <c r="M1432" s="210" t="s">
        <v>21</v>
      </c>
      <c r="N1432" s="211" t="s">
        <v>45</v>
      </c>
      <c r="O1432" s="43"/>
      <c r="P1432" s="212">
        <f t="shared" si="471"/>
        <v>0</v>
      </c>
      <c r="Q1432" s="212">
        <v>0</v>
      </c>
      <c r="R1432" s="212">
        <f t="shared" si="472"/>
        <v>0</v>
      </c>
      <c r="S1432" s="212">
        <v>0</v>
      </c>
      <c r="T1432" s="213">
        <f t="shared" si="473"/>
        <v>0</v>
      </c>
      <c r="AR1432" s="25" t="s">
        <v>375</v>
      </c>
      <c r="AT1432" s="25" t="s">
        <v>311</v>
      </c>
      <c r="AU1432" s="25" t="s">
        <v>82</v>
      </c>
      <c r="AY1432" s="25" t="s">
        <v>308</v>
      </c>
      <c r="BE1432" s="214">
        <f t="shared" si="474"/>
        <v>0</v>
      </c>
      <c r="BF1432" s="214">
        <f t="shared" si="475"/>
        <v>0</v>
      </c>
      <c r="BG1432" s="214">
        <f t="shared" si="476"/>
        <v>0</v>
      </c>
      <c r="BH1432" s="214">
        <f t="shared" si="477"/>
        <v>0</v>
      </c>
      <c r="BI1432" s="214">
        <f t="shared" si="478"/>
        <v>0</v>
      </c>
      <c r="BJ1432" s="25" t="s">
        <v>82</v>
      </c>
      <c r="BK1432" s="214">
        <f t="shared" si="479"/>
        <v>0</v>
      </c>
      <c r="BL1432" s="25" t="s">
        <v>375</v>
      </c>
      <c r="BM1432" s="25" t="s">
        <v>11858</v>
      </c>
    </row>
    <row r="1433" spans="2:65" s="1" customFormat="1" ht="22.5" customHeight="1">
      <c r="B1433" s="42"/>
      <c r="C1433" s="203" t="s">
        <v>10629</v>
      </c>
      <c r="D1433" s="203" t="s">
        <v>311</v>
      </c>
      <c r="E1433" s="204" t="s">
        <v>10889</v>
      </c>
      <c r="F1433" s="205" t="s">
        <v>10890</v>
      </c>
      <c r="G1433" s="206" t="s">
        <v>8882</v>
      </c>
      <c r="H1433" s="207">
        <v>4</v>
      </c>
      <c r="I1433" s="208"/>
      <c r="J1433" s="209">
        <f t="shared" si="470"/>
        <v>0</v>
      </c>
      <c r="K1433" s="205" t="s">
        <v>21</v>
      </c>
      <c r="L1433" s="62"/>
      <c r="M1433" s="210" t="s">
        <v>21</v>
      </c>
      <c r="N1433" s="211" t="s">
        <v>45</v>
      </c>
      <c r="O1433" s="43"/>
      <c r="P1433" s="212">
        <f t="shared" si="471"/>
        <v>0</v>
      </c>
      <c r="Q1433" s="212">
        <v>0</v>
      </c>
      <c r="R1433" s="212">
        <f t="shared" si="472"/>
        <v>0</v>
      </c>
      <c r="S1433" s="212">
        <v>0</v>
      </c>
      <c r="T1433" s="213">
        <f t="shared" si="473"/>
        <v>0</v>
      </c>
      <c r="AR1433" s="25" t="s">
        <v>375</v>
      </c>
      <c r="AT1433" s="25" t="s">
        <v>311</v>
      </c>
      <c r="AU1433" s="25" t="s">
        <v>82</v>
      </c>
      <c r="AY1433" s="25" t="s">
        <v>308</v>
      </c>
      <c r="BE1433" s="214">
        <f t="shared" si="474"/>
        <v>0</v>
      </c>
      <c r="BF1433" s="214">
        <f t="shared" si="475"/>
        <v>0</v>
      </c>
      <c r="BG1433" s="214">
        <f t="shared" si="476"/>
        <v>0</v>
      </c>
      <c r="BH1433" s="214">
        <f t="shared" si="477"/>
        <v>0</v>
      </c>
      <c r="BI1433" s="214">
        <f t="shared" si="478"/>
        <v>0</v>
      </c>
      <c r="BJ1433" s="25" t="s">
        <v>82</v>
      </c>
      <c r="BK1433" s="214">
        <f t="shared" si="479"/>
        <v>0</v>
      </c>
      <c r="BL1433" s="25" t="s">
        <v>375</v>
      </c>
      <c r="BM1433" s="25" t="s">
        <v>11859</v>
      </c>
    </row>
    <row r="1434" spans="2:65" s="11" customFormat="1" ht="37.35" customHeight="1">
      <c r="B1434" s="186"/>
      <c r="C1434" s="187"/>
      <c r="D1434" s="200" t="s">
        <v>73</v>
      </c>
      <c r="E1434" s="296" t="s">
        <v>11860</v>
      </c>
      <c r="F1434" s="296" t="s">
        <v>11861</v>
      </c>
      <c r="G1434" s="187"/>
      <c r="H1434" s="187"/>
      <c r="I1434" s="190"/>
      <c r="J1434" s="297">
        <f>BK1434</f>
        <v>0</v>
      </c>
      <c r="K1434" s="187"/>
      <c r="L1434" s="192"/>
      <c r="M1434" s="193"/>
      <c r="N1434" s="194"/>
      <c r="O1434" s="194"/>
      <c r="P1434" s="195">
        <f>SUM(P1435:P1497)</f>
        <v>0</v>
      </c>
      <c r="Q1434" s="194"/>
      <c r="R1434" s="195">
        <f>SUM(R1435:R1497)</f>
        <v>0</v>
      </c>
      <c r="S1434" s="194"/>
      <c r="T1434" s="196">
        <f>SUM(T1435:T1497)</f>
        <v>0</v>
      </c>
      <c r="AR1434" s="197" t="s">
        <v>84</v>
      </c>
      <c r="AT1434" s="198" t="s">
        <v>73</v>
      </c>
      <c r="AU1434" s="198" t="s">
        <v>74</v>
      </c>
      <c r="AY1434" s="197" t="s">
        <v>308</v>
      </c>
      <c r="BK1434" s="199">
        <f>SUM(BK1435:BK1497)</f>
        <v>0</v>
      </c>
    </row>
    <row r="1435" spans="2:65" s="1" customFormat="1" ht="22.5" customHeight="1">
      <c r="B1435" s="42"/>
      <c r="C1435" s="277" t="s">
        <v>11862</v>
      </c>
      <c r="D1435" s="277" t="s">
        <v>1079</v>
      </c>
      <c r="E1435" s="278" t="s">
        <v>10623</v>
      </c>
      <c r="F1435" s="279" t="s">
        <v>10624</v>
      </c>
      <c r="G1435" s="280" t="s">
        <v>5275</v>
      </c>
      <c r="H1435" s="281">
        <v>1</v>
      </c>
      <c r="I1435" s="282"/>
      <c r="J1435" s="283">
        <f t="shared" ref="J1435:J1466" si="480">ROUND(I1435*H1435,2)</f>
        <v>0</v>
      </c>
      <c r="K1435" s="279" t="s">
        <v>21</v>
      </c>
      <c r="L1435" s="284"/>
      <c r="M1435" s="285" t="s">
        <v>21</v>
      </c>
      <c r="N1435" s="286" t="s">
        <v>45</v>
      </c>
      <c r="O1435" s="43"/>
      <c r="P1435" s="212">
        <f t="shared" ref="P1435:P1466" si="481">O1435*H1435</f>
        <v>0</v>
      </c>
      <c r="Q1435" s="212">
        <v>0</v>
      </c>
      <c r="R1435" s="212">
        <f t="shared" ref="R1435:R1466" si="482">Q1435*H1435</f>
        <v>0</v>
      </c>
      <c r="S1435" s="212">
        <v>0</v>
      </c>
      <c r="T1435" s="213">
        <f t="shared" ref="T1435:T1466" si="483">S1435*H1435</f>
        <v>0</v>
      </c>
      <c r="AR1435" s="25" t="s">
        <v>619</v>
      </c>
      <c r="AT1435" s="25" t="s">
        <v>1079</v>
      </c>
      <c r="AU1435" s="25" t="s">
        <v>82</v>
      </c>
      <c r="AY1435" s="25" t="s">
        <v>308</v>
      </c>
      <c r="BE1435" s="214">
        <f t="shared" ref="BE1435:BE1466" si="484">IF(N1435="základní",J1435,0)</f>
        <v>0</v>
      </c>
      <c r="BF1435" s="214">
        <f t="shared" ref="BF1435:BF1466" si="485">IF(N1435="snížená",J1435,0)</f>
        <v>0</v>
      </c>
      <c r="BG1435" s="214">
        <f t="shared" ref="BG1435:BG1466" si="486">IF(N1435="zákl. přenesená",J1435,0)</f>
        <v>0</v>
      </c>
      <c r="BH1435" s="214">
        <f t="shared" ref="BH1435:BH1466" si="487">IF(N1435="sníž. přenesená",J1435,0)</f>
        <v>0</v>
      </c>
      <c r="BI1435" s="214">
        <f t="shared" ref="BI1435:BI1466" si="488">IF(N1435="nulová",J1435,0)</f>
        <v>0</v>
      </c>
      <c r="BJ1435" s="25" t="s">
        <v>82</v>
      </c>
      <c r="BK1435" s="214">
        <f t="shared" ref="BK1435:BK1466" si="489">ROUND(I1435*H1435,2)</f>
        <v>0</v>
      </c>
      <c r="BL1435" s="25" t="s">
        <v>375</v>
      </c>
      <c r="BM1435" s="25" t="s">
        <v>11863</v>
      </c>
    </row>
    <row r="1436" spans="2:65" s="1" customFormat="1" ht="22.5" customHeight="1">
      <c r="B1436" s="42"/>
      <c r="C1436" s="277" t="s">
        <v>10632</v>
      </c>
      <c r="D1436" s="277" t="s">
        <v>1079</v>
      </c>
      <c r="E1436" s="278" t="s">
        <v>10627</v>
      </c>
      <c r="F1436" s="279" t="s">
        <v>10628</v>
      </c>
      <c r="G1436" s="280" t="s">
        <v>5275</v>
      </c>
      <c r="H1436" s="281">
        <v>2</v>
      </c>
      <c r="I1436" s="282"/>
      <c r="J1436" s="283">
        <f t="shared" si="480"/>
        <v>0</v>
      </c>
      <c r="K1436" s="279" t="s">
        <v>21</v>
      </c>
      <c r="L1436" s="284"/>
      <c r="M1436" s="285" t="s">
        <v>21</v>
      </c>
      <c r="N1436" s="286" t="s">
        <v>45</v>
      </c>
      <c r="O1436" s="43"/>
      <c r="P1436" s="212">
        <f t="shared" si="481"/>
        <v>0</v>
      </c>
      <c r="Q1436" s="212">
        <v>0</v>
      </c>
      <c r="R1436" s="212">
        <f t="shared" si="482"/>
        <v>0</v>
      </c>
      <c r="S1436" s="212">
        <v>0</v>
      </c>
      <c r="T1436" s="213">
        <f t="shared" si="483"/>
        <v>0</v>
      </c>
      <c r="AR1436" s="25" t="s">
        <v>619</v>
      </c>
      <c r="AT1436" s="25" t="s">
        <v>1079</v>
      </c>
      <c r="AU1436" s="25" t="s">
        <v>82</v>
      </c>
      <c r="AY1436" s="25" t="s">
        <v>308</v>
      </c>
      <c r="BE1436" s="214">
        <f t="shared" si="484"/>
        <v>0</v>
      </c>
      <c r="BF1436" s="214">
        <f t="shared" si="485"/>
        <v>0</v>
      </c>
      <c r="BG1436" s="214">
        <f t="shared" si="486"/>
        <v>0</v>
      </c>
      <c r="BH1436" s="214">
        <f t="shared" si="487"/>
        <v>0</v>
      </c>
      <c r="BI1436" s="214">
        <f t="shared" si="488"/>
        <v>0</v>
      </c>
      <c r="BJ1436" s="25" t="s">
        <v>82</v>
      </c>
      <c r="BK1436" s="214">
        <f t="shared" si="489"/>
        <v>0</v>
      </c>
      <c r="BL1436" s="25" t="s">
        <v>375</v>
      </c>
      <c r="BM1436" s="25" t="s">
        <v>11864</v>
      </c>
    </row>
    <row r="1437" spans="2:65" s="1" customFormat="1" ht="22.5" customHeight="1">
      <c r="B1437" s="42"/>
      <c r="C1437" s="277" t="s">
        <v>11865</v>
      </c>
      <c r="D1437" s="277" t="s">
        <v>1079</v>
      </c>
      <c r="E1437" s="278" t="s">
        <v>10630</v>
      </c>
      <c r="F1437" s="279" t="s">
        <v>10631</v>
      </c>
      <c r="G1437" s="280" t="s">
        <v>5275</v>
      </c>
      <c r="H1437" s="281">
        <v>3</v>
      </c>
      <c r="I1437" s="282"/>
      <c r="J1437" s="283">
        <f t="shared" si="480"/>
        <v>0</v>
      </c>
      <c r="K1437" s="279" t="s">
        <v>21</v>
      </c>
      <c r="L1437" s="284"/>
      <c r="M1437" s="285" t="s">
        <v>21</v>
      </c>
      <c r="N1437" s="286" t="s">
        <v>45</v>
      </c>
      <c r="O1437" s="43"/>
      <c r="P1437" s="212">
        <f t="shared" si="481"/>
        <v>0</v>
      </c>
      <c r="Q1437" s="212">
        <v>0</v>
      </c>
      <c r="R1437" s="212">
        <f t="shared" si="482"/>
        <v>0</v>
      </c>
      <c r="S1437" s="212">
        <v>0</v>
      </c>
      <c r="T1437" s="213">
        <f t="shared" si="483"/>
        <v>0</v>
      </c>
      <c r="AR1437" s="25" t="s">
        <v>619</v>
      </c>
      <c r="AT1437" s="25" t="s">
        <v>1079</v>
      </c>
      <c r="AU1437" s="25" t="s">
        <v>82</v>
      </c>
      <c r="AY1437" s="25" t="s">
        <v>308</v>
      </c>
      <c r="BE1437" s="214">
        <f t="shared" si="484"/>
        <v>0</v>
      </c>
      <c r="BF1437" s="214">
        <f t="shared" si="485"/>
        <v>0</v>
      </c>
      <c r="BG1437" s="214">
        <f t="shared" si="486"/>
        <v>0</v>
      </c>
      <c r="BH1437" s="214">
        <f t="shared" si="487"/>
        <v>0</v>
      </c>
      <c r="BI1437" s="214">
        <f t="shared" si="488"/>
        <v>0</v>
      </c>
      <c r="BJ1437" s="25" t="s">
        <v>82</v>
      </c>
      <c r="BK1437" s="214">
        <f t="shared" si="489"/>
        <v>0</v>
      </c>
      <c r="BL1437" s="25" t="s">
        <v>375</v>
      </c>
      <c r="BM1437" s="25" t="s">
        <v>11866</v>
      </c>
    </row>
    <row r="1438" spans="2:65" s="1" customFormat="1" ht="31.5" customHeight="1">
      <c r="B1438" s="42"/>
      <c r="C1438" s="277" t="s">
        <v>10636</v>
      </c>
      <c r="D1438" s="277" t="s">
        <v>1079</v>
      </c>
      <c r="E1438" s="278" t="s">
        <v>10992</v>
      </c>
      <c r="F1438" s="279" t="s">
        <v>10993</v>
      </c>
      <c r="G1438" s="280" t="s">
        <v>5275</v>
      </c>
      <c r="H1438" s="281">
        <v>1</v>
      </c>
      <c r="I1438" s="282"/>
      <c r="J1438" s="283">
        <f t="shared" si="480"/>
        <v>0</v>
      </c>
      <c r="K1438" s="279" t="s">
        <v>21</v>
      </c>
      <c r="L1438" s="284"/>
      <c r="M1438" s="285" t="s">
        <v>21</v>
      </c>
      <c r="N1438" s="286" t="s">
        <v>45</v>
      </c>
      <c r="O1438" s="43"/>
      <c r="P1438" s="212">
        <f t="shared" si="481"/>
        <v>0</v>
      </c>
      <c r="Q1438" s="212">
        <v>0</v>
      </c>
      <c r="R1438" s="212">
        <f t="shared" si="482"/>
        <v>0</v>
      </c>
      <c r="S1438" s="212">
        <v>0</v>
      </c>
      <c r="T1438" s="213">
        <f t="shared" si="483"/>
        <v>0</v>
      </c>
      <c r="AR1438" s="25" t="s">
        <v>619</v>
      </c>
      <c r="AT1438" s="25" t="s">
        <v>1079</v>
      </c>
      <c r="AU1438" s="25" t="s">
        <v>82</v>
      </c>
      <c r="AY1438" s="25" t="s">
        <v>308</v>
      </c>
      <c r="BE1438" s="214">
        <f t="shared" si="484"/>
        <v>0</v>
      </c>
      <c r="BF1438" s="214">
        <f t="shared" si="485"/>
        <v>0</v>
      </c>
      <c r="BG1438" s="214">
        <f t="shared" si="486"/>
        <v>0</v>
      </c>
      <c r="BH1438" s="214">
        <f t="shared" si="487"/>
        <v>0</v>
      </c>
      <c r="BI1438" s="214">
        <f t="shared" si="488"/>
        <v>0</v>
      </c>
      <c r="BJ1438" s="25" t="s">
        <v>82</v>
      </c>
      <c r="BK1438" s="214">
        <f t="shared" si="489"/>
        <v>0</v>
      </c>
      <c r="BL1438" s="25" t="s">
        <v>375</v>
      </c>
      <c r="BM1438" s="25" t="s">
        <v>11867</v>
      </c>
    </row>
    <row r="1439" spans="2:65" s="1" customFormat="1" ht="31.5" customHeight="1">
      <c r="B1439" s="42"/>
      <c r="C1439" s="277" t="s">
        <v>11868</v>
      </c>
      <c r="D1439" s="277" t="s">
        <v>1079</v>
      </c>
      <c r="E1439" s="278" t="s">
        <v>11869</v>
      </c>
      <c r="F1439" s="279" t="s">
        <v>11870</v>
      </c>
      <c r="G1439" s="280" t="s">
        <v>5275</v>
      </c>
      <c r="H1439" s="281">
        <v>1</v>
      </c>
      <c r="I1439" s="282"/>
      <c r="J1439" s="283">
        <f t="shared" si="480"/>
        <v>0</v>
      </c>
      <c r="K1439" s="279" t="s">
        <v>21</v>
      </c>
      <c r="L1439" s="284"/>
      <c r="M1439" s="285" t="s">
        <v>21</v>
      </c>
      <c r="N1439" s="286" t="s">
        <v>45</v>
      </c>
      <c r="O1439" s="43"/>
      <c r="P1439" s="212">
        <f t="shared" si="481"/>
        <v>0</v>
      </c>
      <c r="Q1439" s="212">
        <v>0</v>
      </c>
      <c r="R1439" s="212">
        <f t="shared" si="482"/>
        <v>0</v>
      </c>
      <c r="S1439" s="212">
        <v>0</v>
      </c>
      <c r="T1439" s="213">
        <f t="shared" si="483"/>
        <v>0</v>
      </c>
      <c r="AR1439" s="25" t="s">
        <v>619</v>
      </c>
      <c r="AT1439" s="25" t="s">
        <v>1079</v>
      </c>
      <c r="AU1439" s="25" t="s">
        <v>82</v>
      </c>
      <c r="AY1439" s="25" t="s">
        <v>308</v>
      </c>
      <c r="BE1439" s="214">
        <f t="shared" si="484"/>
        <v>0</v>
      </c>
      <c r="BF1439" s="214">
        <f t="shared" si="485"/>
        <v>0</v>
      </c>
      <c r="BG1439" s="214">
        <f t="shared" si="486"/>
        <v>0</v>
      </c>
      <c r="BH1439" s="214">
        <f t="shared" si="487"/>
        <v>0</v>
      </c>
      <c r="BI1439" s="214">
        <f t="shared" si="488"/>
        <v>0</v>
      </c>
      <c r="BJ1439" s="25" t="s">
        <v>82</v>
      </c>
      <c r="BK1439" s="214">
        <f t="shared" si="489"/>
        <v>0</v>
      </c>
      <c r="BL1439" s="25" t="s">
        <v>375</v>
      </c>
      <c r="BM1439" s="25" t="s">
        <v>11871</v>
      </c>
    </row>
    <row r="1440" spans="2:65" s="1" customFormat="1" ht="31.5" customHeight="1">
      <c r="B1440" s="42"/>
      <c r="C1440" s="277" t="s">
        <v>10639</v>
      </c>
      <c r="D1440" s="277" t="s">
        <v>1079</v>
      </c>
      <c r="E1440" s="278" t="s">
        <v>11872</v>
      </c>
      <c r="F1440" s="279" t="s">
        <v>11873</v>
      </c>
      <c r="G1440" s="280" t="s">
        <v>5275</v>
      </c>
      <c r="H1440" s="281">
        <v>1</v>
      </c>
      <c r="I1440" s="282"/>
      <c r="J1440" s="283">
        <f t="shared" si="480"/>
        <v>0</v>
      </c>
      <c r="K1440" s="279" t="s">
        <v>21</v>
      </c>
      <c r="L1440" s="284"/>
      <c r="M1440" s="285" t="s">
        <v>21</v>
      </c>
      <c r="N1440" s="286" t="s">
        <v>45</v>
      </c>
      <c r="O1440" s="43"/>
      <c r="P1440" s="212">
        <f t="shared" si="481"/>
        <v>0</v>
      </c>
      <c r="Q1440" s="212">
        <v>0</v>
      </c>
      <c r="R1440" s="212">
        <f t="shared" si="482"/>
        <v>0</v>
      </c>
      <c r="S1440" s="212">
        <v>0</v>
      </c>
      <c r="T1440" s="213">
        <f t="shared" si="483"/>
        <v>0</v>
      </c>
      <c r="AR1440" s="25" t="s">
        <v>619</v>
      </c>
      <c r="AT1440" s="25" t="s">
        <v>1079</v>
      </c>
      <c r="AU1440" s="25" t="s">
        <v>82</v>
      </c>
      <c r="AY1440" s="25" t="s">
        <v>308</v>
      </c>
      <c r="BE1440" s="214">
        <f t="shared" si="484"/>
        <v>0</v>
      </c>
      <c r="BF1440" s="214">
        <f t="shared" si="485"/>
        <v>0</v>
      </c>
      <c r="BG1440" s="214">
        <f t="shared" si="486"/>
        <v>0</v>
      </c>
      <c r="BH1440" s="214">
        <f t="shared" si="487"/>
        <v>0</v>
      </c>
      <c r="BI1440" s="214">
        <f t="shared" si="488"/>
        <v>0</v>
      </c>
      <c r="BJ1440" s="25" t="s">
        <v>82</v>
      </c>
      <c r="BK1440" s="214">
        <f t="shared" si="489"/>
        <v>0</v>
      </c>
      <c r="BL1440" s="25" t="s">
        <v>375</v>
      </c>
      <c r="BM1440" s="25" t="s">
        <v>11874</v>
      </c>
    </row>
    <row r="1441" spans="2:65" s="1" customFormat="1" ht="22.5" customHeight="1">
      <c r="B1441" s="42"/>
      <c r="C1441" s="277" t="s">
        <v>11875</v>
      </c>
      <c r="D1441" s="277" t="s">
        <v>1079</v>
      </c>
      <c r="E1441" s="278" t="s">
        <v>10662</v>
      </c>
      <c r="F1441" s="279" t="s">
        <v>10663</v>
      </c>
      <c r="G1441" s="280" t="s">
        <v>5275</v>
      </c>
      <c r="H1441" s="281">
        <v>1</v>
      </c>
      <c r="I1441" s="282"/>
      <c r="J1441" s="283">
        <f t="shared" si="480"/>
        <v>0</v>
      </c>
      <c r="K1441" s="279" t="s">
        <v>21</v>
      </c>
      <c r="L1441" s="284"/>
      <c r="M1441" s="285" t="s">
        <v>21</v>
      </c>
      <c r="N1441" s="286" t="s">
        <v>45</v>
      </c>
      <c r="O1441" s="43"/>
      <c r="P1441" s="212">
        <f t="shared" si="481"/>
        <v>0</v>
      </c>
      <c r="Q1441" s="212">
        <v>0</v>
      </c>
      <c r="R1441" s="212">
        <f t="shared" si="482"/>
        <v>0</v>
      </c>
      <c r="S1441" s="212">
        <v>0</v>
      </c>
      <c r="T1441" s="213">
        <f t="shared" si="483"/>
        <v>0</v>
      </c>
      <c r="AR1441" s="25" t="s">
        <v>619</v>
      </c>
      <c r="AT1441" s="25" t="s">
        <v>1079</v>
      </c>
      <c r="AU1441" s="25" t="s">
        <v>82</v>
      </c>
      <c r="AY1441" s="25" t="s">
        <v>308</v>
      </c>
      <c r="BE1441" s="214">
        <f t="shared" si="484"/>
        <v>0</v>
      </c>
      <c r="BF1441" s="214">
        <f t="shared" si="485"/>
        <v>0</v>
      </c>
      <c r="BG1441" s="214">
        <f t="shared" si="486"/>
        <v>0</v>
      </c>
      <c r="BH1441" s="214">
        <f t="shared" si="487"/>
        <v>0</v>
      </c>
      <c r="BI1441" s="214">
        <f t="shared" si="488"/>
        <v>0</v>
      </c>
      <c r="BJ1441" s="25" t="s">
        <v>82</v>
      </c>
      <c r="BK1441" s="214">
        <f t="shared" si="489"/>
        <v>0</v>
      </c>
      <c r="BL1441" s="25" t="s">
        <v>375</v>
      </c>
      <c r="BM1441" s="25" t="s">
        <v>11876</v>
      </c>
    </row>
    <row r="1442" spans="2:65" s="1" customFormat="1" ht="22.5" customHeight="1">
      <c r="B1442" s="42"/>
      <c r="C1442" s="277" t="s">
        <v>10643</v>
      </c>
      <c r="D1442" s="277" t="s">
        <v>1079</v>
      </c>
      <c r="E1442" s="278" t="s">
        <v>10665</v>
      </c>
      <c r="F1442" s="279" t="s">
        <v>10666</v>
      </c>
      <c r="G1442" s="280" t="s">
        <v>5275</v>
      </c>
      <c r="H1442" s="281">
        <v>1</v>
      </c>
      <c r="I1442" s="282"/>
      <c r="J1442" s="283">
        <f t="shared" si="480"/>
        <v>0</v>
      </c>
      <c r="K1442" s="279" t="s">
        <v>21</v>
      </c>
      <c r="L1442" s="284"/>
      <c r="M1442" s="285" t="s">
        <v>21</v>
      </c>
      <c r="N1442" s="286" t="s">
        <v>45</v>
      </c>
      <c r="O1442" s="43"/>
      <c r="P1442" s="212">
        <f t="shared" si="481"/>
        <v>0</v>
      </c>
      <c r="Q1442" s="212">
        <v>0</v>
      </c>
      <c r="R1442" s="212">
        <f t="shared" si="482"/>
        <v>0</v>
      </c>
      <c r="S1442" s="212">
        <v>0</v>
      </c>
      <c r="T1442" s="213">
        <f t="shared" si="483"/>
        <v>0</v>
      </c>
      <c r="AR1442" s="25" t="s">
        <v>619</v>
      </c>
      <c r="AT1442" s="25" t="s">
        <v>1079</v>
      </c>
      <c r="AU1442" s="25" t="s">
        <v>82</v>
      </c>
      <c r="AY1442" s="25" t="s">
        <v>308</v>
      </c>
      <c r="BE1442" s="214">
        <f t="shared" si="484"/>
        <v>0</v>
      </c>
      <c r="BF1442" s="214">
        <f t="shared" si="485"/>
        <v>0</v>
      </c>
      <c r="BG1442" s="214">
        <f t="shared" si="486"/>
        <v>0</v>
      </c>
      <c r="BH1442" s="214">
        <f t="shared" si="487"/>
        <v>0</v>
      </c>
      <c r="BI1442" s="214">
        <f t="shared" si="488"/>
        <v>0</v>
      </c>
      <c r="BJ1442" s="25" t="s">
        <v>82</v>
      </c>
      <c r="BK1442" s="214">
        <f t="shared" si="489"/>
        <v>0</v>
      </c>
      <c r="BL1442" s="25" t="s">
        <v>375</v>
      </c>
      <c r="BM1442" s="25" t="s">
        <v>11877</v>
      </c>
    </row>
    <row r="1443" spans="2:65" s="1" customFormat="1" ht="22.5" customHeight="1">
      <c r="B1443" s="42"/>
      <c r="C1443" s="277" t="s">
        <v>11878</v>
      </c>
      <c r="D1443" s="277" t="s">
        <v>1079</v>
      </c>
      <c r="E1443" s="278" t="s">
        <v>11879</v>
      </c>
      <c r="F1443" s="279" t="s">
        <v>11880</v>
      </c>
      <c r="G1443" s="280" t="s">
        <v>5275</v>
      </c>
      <c r="H1443" s="281">
        <v>1</v>
      </c>
      <c r="I1443" s="282"/>
      <c r="J1443" s="283">
        <f t="shared" si="480"/>
        <v>0</v>
      </c>
      <c r="K1443" s="279" t="s">
        <v>21</v>
      </c>
      <c r="L1443" s="284"/>
      <c r="M1443" s="285" t="s">
        <v>21</v>
      </c>
      <c r="N1443" s="286" t="s">
        <v>45</v>
      </c>
      <c r="O1443" s="43"/>
      <c r="P1443" s="212">
        <f t="shared" si="481"/>
        <v>0</v>
      </c>
      <c r="Q1443" s="212">
        <v>0</v>
      </c>
      <c r="R1443" s="212">
        <f t="shared" si="482"/>
        <v>0</v>
      </c>
      <c r="S1443" s="212">
        <v>0</v>
      </c>
      <c r="T1443" s="213">
        <f t="shared" si="483"/>
        <v>0</v>
      </c>
      <c r="AR1443" s="25" t="s">
        <v>619</v>
      </c>
      <c r="AT1443" s="25" t="s">
        <v>1079</v>
      </c>
      <c r="AU1443" s="25" t="s">
        <v>82</v>
      </c>
      <c r="AY1443" s="25" t="s">
        <v>308</v>
      </c>
      <c r="BE1443" s="214">
        <f t="shared" si="484"/>
        <v>0</v>
      </c>
      <c r="BF1443" s="214">
        <f t="shared" si="485"/>
        <v>0</v>
      </c>
      <c r="BG1443" s="214">
        <f t="shared" si="486"/>
        <v>0</v>
      </c>
      <c r="BH1443" s="214">
        <f t="shared" si="487"/>
        <v>0</v>
      </c>
      <c r="BI1443" s="214">
        <f t="shared" si="488"/>
        <v>0</v>
      </c>
      <c r="BJ1443" s="25" t="s">
        <v>82</v>
      </c>
      <c r="BK1443" s="214">
        <f t="shared" si="489"/>
        <v>0</v>
      </c>
      <c r="BL1443" s="25" t="s">
        <v>375</v>
      </c>
      <c r="BM1443" s="25" t="s">
        <v>11881</v>
      </c>
    </row>
    <row r="1444" spans="2:65" s="1" customFormat="1" ht="22.5" customHeight="1">
      <c r="B1444" s="42"/>
      <c r="C1444" s="277" t="s">
        <v>10646</v>
      </c>
      <c r="D1444" s="277" t="s">
        <v>1079</v>
      </c>
      <c r="E1444" s="278" t="s">
        <v>10669</v>
      </c>
      <c r="F1444" s="279" t="s">
        <v>10670</v>
      </c>
      <c r="G1444" s="280" t="s">
        <v>5275</v>
      </c>
      <c r="H1444" s="281">
        <v>5</v>
      </c>
      <c r="I1444" s="282"/>
      <c r="J1444" s="283">
        <f t="shared" si="480"/>
        <v>0</v>
      </c>
      <c r="K1444" s="279" t="s">
        <v>21</v>
      </c>
      <c r="L1444" s="284"/>
      <c r="M1444" s="285" t="s">
        <v>21</v>
      </c>
      <c r="N1444" s="286" t="s">
        <v>45</v>
      </c>
      <c r="O1444" s="43"/>
      <c r="P1444" s="212">
        <f t="shared" si="481"/>
        <v>0</v>
      </c>
      <c r="Q1444" s="212">
        <v>0</v>
      </c>
      <c r="R1444" s="212">
        <f t="shared" si="482"/>
        <v>0</v>
      </c>
      <c r="S1444" s="212">
        <v>0</v>
      </c>
      <c r="T1444" s="213">
        <f t="shared" si="483"/>
        <v>0</v>
      </c>
      <c r="AR1444" s="25" t="s">
        <v>619</v>
      </c>
      <c r="AT1444" s="25" t="s">
        <v>1079</v>
      </c>
      <c r="AU1444" s="25" t="s">
        <v>82</v>
      </c>
      <c r="AY1444" s="25" t="s">
        <v>308</v>
      </c>
      <c r="BE1444" s="214">
        <f t="shared" si="484"/>
        <v>0</v>
      </c>
      <c r="BF1444" s="214">
        <f t="shared" si="485"/>
        <v>0</v>
      </c>
      <c r="BG1444" s="214">
        <f t="shared" si="486"/>
        <v>0</v>
      </c>
      <c r="BH1444" s="214">
        <f t="shared" si="487"/>
        <v>0</v>
      </c>
      <c r="BI1444" s="214">
        <f t="shared" si="488"/>
        <v>0</v>
      </c>
      <c r="BJ1444" s="25" t="s">
        <v>82</v>
      </c>
      <c r="BK1444" s="214">
        <f t="shared" si="489"/>
        <v>0</v>
      </c>
      <c r="BL1444" s="25" t="s">
        <v>375</v>
      </c>
      <c r="BM1444" s="25" t="s">
        <v>11882</v>
      </c>
    </row>
    <row r="1445" spans="2:65" s="1" customFormat="1" ht="22.5" customHeight="1">
      <c r="B1445" s="42"/>
      <c r="C1445" s="277" t="s">
        <v>11883</v>
      </c>
      <c r="D1445" s="277" t="s">
        <v>1079</v>
      </c>
      <c r="E1445" s="278" t="s">
        <v>10672</v>
      </c>
      <c r="F1445" s="279" t="s">
        <v>10673</v>
      </c>
      <c r="G1445" s="280" t="s">
        <v>5275</v>
      </c>
      <c r="H1445" s="281">
        <v>3</v>
      </c>
      <c r="I1445" s="282"/>
      <c r="J1445" s="283">
        <f t="shared" si="480"/>
        <v>0</v>
      </c>
      <c r="K1445" s="279" t="s">
        <v>21</v>
      </c>
      <c r="L1445" s="284"/>
      <c r="M1445" s="285" t="s">
        <v>21</v>
      </c>
      <c r="N1445" s="286" t="s">
        <v>45</v>
      </c>
      <c r="O1445" s="43"/>
      <c r="P1445" s="212">
        <f t="shared" si="481"/>
        <v>0</v>
      </c>
      <c r="Q1445" s="212">
        <v>0</v>
      </c>
      <c r="R1445" s="212">
        <f t="shared" si="482"/>
        <v>0</v>
      </c>
      <c r="S1445" s="212">
        <v>0</v>
      </c>
      <c r="T1445" s="213">
        <f t="shared" si="483"/>
        <v>0</v>
      </c>
      <c r="AR1445" s="25" t="s">
        <v>619</v>
      </c>
      <c r="AT1445" s="25" t="s">
        <v>1079</v>
      </c>
      <c r="AU1445" s="25" t="s">
        <v>82</v>
      </c>
      <c r="AY1445" s="25" t="s">
        <v>308</v>
      </c>
      <c r="BE1445" s="214">
        <f t="shared" si="484"/>
        <v>0</v>
      </c>
      <c r="BF1445" s="214">
        <f t="shared" si="485"/>
        <v>0</v>
      </c>
      <c r="BG1445" s="214">
        <f t="shared" si="486"/>
        <v>0</v>
      </c>
      <c r="BH1445" s="214">
        <f t="shared" si="487"/>
        <v>0</v>
      </c>
      <c r="BI1445" s="214">
        <f t="shared" si="488"/>
        <v>0</v>
      </c>
      <c r="BJ1445" s="25" t="s">
        <v>82</v>
      </c>
      <c r="BK1445" s="214">
        <f t="shared" si="489"/>
        <v>0</v>
      </c>
      <c r="BL1445" s="25" t="s">
        <v>375</v>
      </c>
      <c r="BM1445" s="25" t="s">
        <v>11884</v>
      </c>
    </row>
    <row r="1446" spans="2:65" s="1" customFormat="1" ht="44.25" customHeight="1">
      <c r="B1446" s="42"/>
      <c r="C1446" s="277" t="s">
        <v>10650</v>
      </c>
      <c r="D1446" s="277" t="s">
        <v>1079</v>
      </c>
      <c r="E1446" s="278" t="s">
        <v>10676</v>
      </c>
      <c r="F1446" s="279" t="s">
        <v>10677</v>
      </c>
      <c r="G1446" s="280" t="s">
        <v>5275</v>
      </c>
      <c r="H1446" s="281">
        <v>10</v>
      </c>
      <c r="I1446" s="282"/>
      <c r="J1446" s="283">
        <f t="shared" si="480"/>
        <v>0</v>
      </c>
      <c r="K1446" s="279" t="s">
        <v>21</v>
      </c>
      <c r="L1446" s="284"/>
      <c r="M1446" s="285" t="s">
        <v>21</v>
      </c>
      <c r="N1446" s="286" t="s">
        <v>45</v>
      </c>
      <c r="O1446" s="43"/>
      <c r="P1446" s="212">
        <f t="shared" si="481"/>
        <v>0</v>
      </c>
      <c r="Q1446" s="212">
        <v>0</v>
      </c>
      <c r="R1446" s="212">
        <f t="shared" si="482"/>
        <v>0</v>
      </c>
      <c r="S1446" s="212">
        <v>0</v>
      </c>
      <c r="T1446" s="213">
        <f t="shared" si="483"/>
        <v>0</v>
      </c>
      <c r="AR1446" s="25" t="s">
        <v>619</v>
      </c>
      <c r="AT1446" s="25" t="s">
        <v>1079</v>
      </c>
      <c r="AU1446" s="25" t="s">
        <v>82</v>
      </c>
      <c r="AY1446" s="25" t="s">
        <v>308</v>
      </c>
      <c r="BE1446" s="214">
        <f t="shared" si="484"/>
        <v>0</v>
      </c>
      <c r="BF1446" s="214">
        <f t="shared" si="485"/>
        <v>0</v>
      </c>
      <c r="BG1446" s="214">
        <f t="shared" si="486"/>
        <v>0</v>
      </c>
      <c r="BH1446" s="214">
        <f t="shared" si="487"/>
        <v>0</v>
      </c>
      <c r="BI1446" s="214">
        <f t="shared" si="488"/>
        <v>0</v>
      </c>
      <c r="BJ1446" s="25" t="s">
        <v>82</v>
      </c>
      <c r="BK1446" s="214">
        <f t="shared" si="489"/>
        <v>0</v>
      </c>
      <c r="BL1446" s="25" t="s">
        <v>375</v>
      </c>
      <c r="BM1446" s="25" t="s">
        <v>11885</v>
      </c>
    </row>
    <row r="1447" spans="2:65" s="1" customFormat="1" ht="44.25" customHeight="1">
      <c r="B1447" s="42"/>
      <c r="C1447" s="277" t="s">
        <v>11886</v>
      </c>
      <c r="D1447" s="277" t="s">
        <v>1079</v>
      </c>
      <c r="E1447" s="278" t="s">
        <v>10683</v>
      </c>
      <c r="F1447" s="279" t="s">
        <v>10684</v>
      </c>
      <c r="G1447" s="280" t="s">
        <v>5275</v>
      </c>
      <c r="H1447" s="281">
        <v>14</v>
      </c>
      <c r="I1447" s="282"/>
      <c r="J1447" s="283">
        <f t="shared" si="480"/>
        <v>0</v>
      </c>
      <c r="K1447" s="279" t="s">
        <v>21</v>
      </c>
      <c r="L1447" s="284"/>
      <c r="M1447" s="285" t="s">
        <v>21</v>
      </c>
      <c r="N1447" s="286" t="s">
        <v>45</v>
      </c>
      <c r="O1447" s="43"/>
      <c r="P1447" s="212">
        <f t="shared" si="481"/>
        <v>0</v>
      </c>
      <c r="Q1447" s="212">
        <v>0</v>
      </c>
      <c r="R1447" s="212">
        <f t="shared" si="482"/>
        <v>0</v>
      </c>
      <c r="S1447" s="212">
        <v>0</v>
      </c>
      <c r="T1447" s="213">
        <f t="shared" si="483"/>
        <v>0</v>
      </c>
      <c r="AR1447" s="25" t="s">
        <v>619</v>
      </c>
      <c r="AT1447" s="25" t="s">
        <v>1079</v>
      </c>
      <c r="AU1447" s="25" t="s">
        <v>82</v>
      </c>
      <c r="AY1447" s="25" t="s">
        <v>308</v>
      </c>
      <c r="BE1447" s="214">
        <f t="shared" si="484"/>
        <v>0</v>
      </c>
      <c r="BF1447" s="214">
        <f t="shared" si="485"/>
        <v>0</v>
      </c>
      <c r="BG1447" s="214">
        <f t="shared" si="486"/>
        <v>0</v>
      </c>
      <c r="BH1447" s="214">
        <f t="shared" si="487"/>
        <v>0</v>
      </c>
      <c r="BI1447" s="214">
        <f t="shared" si="488"/>
        <v>0</v>
      </c>
      <c r="BJ1447" s="25" t="s">
        <v>82</v>
      </c>
      <c r="BK1447" s="214">
        <f t="shared" si="489"/>
        <v>0</v>
      </c>
      <c r="BL1447" s="25" t="s">
        <v>375</v>
      </c>
      <c r="BM1447" s="25" t="s">
        <v>11887</v>
      </c>
    </row>
    <row r="1448" spans="2:65" s="1" customFormat="1" ht="22.5" customHeight="1">
      <c r="B1448" s="42"/>
      <c r="C1448" s="277" t="s">
        <v>10653</v>
      </c>
      <c r="D1448" s="277" t="s">
        <v>1079</v>
      </c>
      <c r="E1448" s="278" t="s">
        <v>11888</v>
      </c>
      <c r="F1448" s="279" t="s">
        <v>11889</v>
      </c>
      <c r="G1448" s="280" t="s">
        <v>5275</v>
      </c>
      <c r="H1448" s="281">
        <v>6</v>
      </c>
      <c r="I1448" s="282"/>
      <c r="J1448" s="283">
        <f t="shared" si="480"/>
        <v>0</v>
      </c>
      <c r="K1448" s="279" t="s">
        <v>21</v>
      </c>
      <c r="L1448" s="284"/>
      <c r="M1448" s="285" t="s">
        <v>21</v>
      </c>
      <c r="N1448" s="286" t="s">
        <v>45</v>
      </c>
      <c r="O1448" s="43"/>
      <c r="P1448" s="212">
        <f t="shared" si="481"/>
        <v>0</v>
      </c>
      <c r="Q1448" s="212">
        <v>0</v>
      </c>
      <c r="R1448" s="212">
        <f t="shared" si="482"/>
        <v>0</v>
      </c>
      <c r="S1448" s="212">
        <v>0</v>
      </c>
      <c r="T1448" s="213">
        <f t="shared" si="483"/>
        <v>0</v>
      </c>
      <c r="AR1448" s="25" t="s">
        <v>619</v>
      </c>
      <c r="AT1448" s="25" t="s">
        <v>1079</v>
      </c>
      <c r="AU1448" s="25" t="s">
        <v>82</v>
      </c>
      <c r="AY1448" s="25" t="s">
        <v>308</v>
      </c>
      <c r="BE1448" s="214">
        <f t="shared" si="484"/>
        <v>0</v>
      </c>
      <c r="BF1448" s="214">
        <f t="shared" si="485"/>
        <v>0</v>
      </c>
      <c r="BG1448" s="214">
        <f t="shared" si="486"/>
        <v>0</v>
      </c>
      <c r="BH1448" s="214">
        <f t="shared" si="487"/>
        <v>0</v>
      </c>
      <c r="BI1448" s="214">
        <f t="shared" si="488"/>
        <v>0</v>
      </c>
      <c r="BJ1448" s="25" t="s">
        <v>82</v>
      </c>
      <c r="BK1448" s="214">
        <f t="shared" si="489"/>
        <v>0</v>
      </c>
      <c r="BL1448" s="25" t="s">
        <v>375</v>
      </c>
      <c r="BM1448" s="25" t="s">
        <v>11890</v>
      </c>
    </row>
    <row r="1449" spans="2:65" s="1" customFormat="1" ht="22.5" customHeight="1">
      <c r="B1449" s="42"/>
      <c r="C1449" s="277" t="s">
        <v>11891</v>
      </c>
      <c r="D1449" s="277" t="s">
        <v>1079</v>
      </c>
      <c r="E1449" s="278" t="s">
        <v>10686</v>
      </c>
      <c r="F1449" s="279" t="s">
        <v>10687</v>
      </c>
      <c r="G1449" s="280" t="s">
        <v>5275</v>
      </c>
      <c r="H1449" s="281">
        <v>9</v>
      </c>
      <c r="I1449" s="282"/>
      <c r="J1449" s="283">
        <f t="shared" si="480"/>
        <v>0</v>
      </c>
      <c r="K1449" s="279" t="s">
        <v>21</v>
      </c>
      <c r="L1449" s="284"/>
      <c r="M1449" s="285" t="s">
        <v>21</v>
      </c>
      <c r="N1449" s="286" t="s">
        <v>45</v>
      </c>
      <c r="O1449" s="43"/>
      <c r="P1449" s="212">
        <f t="shared" si="481"/>
        <v>0</v>
      </c>
      <c r="Q1449" s="212">
        <v>0</v>
      </c>
      <c r="R1449" s="212">
        <f t="shared" si="482"/>
        <v>0</v>
      </c>
      <c r="S1449" s="212">
        <v>0</v>
      </c>
      <c r="T1449" s="213">
        <f t="shared" si="483"/>
        <v>0</v>
      </c>
      <c r="AR1449" s="25" t="s">
        <v>619</v>
      </c>
      <c r="AT1449" s="25" t="s">
        <v>1079</v>
      </c>
      <c r="AU1449" s="25" t="s">
        <v>82</v>
      </c>
      <c r="AY1449" s="25" t="s">
        <v>308</v>
      </c>
      <c r="BE1449" s="214">
        <f t="shared" si="484"/>
        <v>0</v>
      </c>
      <c r="BF1449" s="214">
        <f t="shared" si="485"/>
        <v>0</v>
      </c>
      <c r="BG1449" s="214">
        <f t="shared" si="486"/>
        <v>0</v>
      </c>
      <c r="BH1449" s="214">
        <f t="shared" si="487"/>
        <v>0</v>
      </c>
      <c r="BI1449" s="214">
        <f t="shared" si="488"/>
        <v>0</v>
      </c>
      <c r="BJ1449" s="25" t="s">
        <v>82</v>
      </c>
      <c r="BK1449" s="214">
        <f t="shared" si="489"/>
        <v>0</v>
      </c>
      <c r="BL1449" s="25" t="s">
        <v>375</v>
      </c>
      <c r="BM1449" s="25" t="s">
        <v>11892</v>
      </c>
    </row>
    <row r="1450" spans="2:65" s="1" customFormat="1" ht="22.5" customHeight="1">
      <c r="B1450" s="42"/>
      <c r="C1450" s="277" t="s">
        <v>10657</v>
      </c>
      <c r="D1450" s="277" t="s">
        <v>1079</v>
      </c>
      <c r="E1450" s="278" t="s">
        <v>10690</v>
      </c>
      <c r="F1450" s="279" t="s">
        <v>10691</v>
      </c>
      <c r="G1450" s="280" t="s">
        <v>5275</v>
      </c>
      <c r="H1450" s="281">
        <v>5</v>
      </c>
      <c r="I1450" s="282"/>
      <c r="J1450" s="283">
        <f t="shared" si="480"/>
        <v>0</v>
      </c>
      <c r="K1450" s="279" t="s">
        <v>21</v>
      </c>
      <c r="L1450" s="284"/>
      <c r="M1450" s="285" t="s">
        <v>21</v>
      </c>
      <c r="N1450" s="286" t="s">
        <v>45</v>
      </c>
      <c r="O1450" s="43"/>
      <c r="P1450" s="212">
        <f t="shared" si="481"/>
        <v>0</v>
      </c>
      <c r="Q1450" s="212">
        <v>0</v>
      </c>
      <c r="R1450" s="212">
        <f t="shared" si="482"/>
        <v>0</v>
      </c>
      <c r="S1450" s="212">
        <v>0</v>
      </c>
      <c r="T1450" s="213">
        <f t="shared" si="483"/>
        <v>0</v>
      </c>
      <c r="AR1450" s="25" t="s">
        <v>619</v>
      </c>
      <c r="AT1450" s="25" t="s">
        <v>1079</v>
      </c>
      <c r="AU1450" s="25" t="s">
        <v>82</v>
      </c>
      <c r="AY1450" s="25" t="s">
        <v>308</v>
      </c>
      <c r="BE1450" s="214">
        <f t="shared" si="484"/>
        <v>0</v>
      </c>
      <c r="BF1450" s="214">
        <f t="shared" si="485"/>
        <v>0</v>
      </c>
      <c r="BG1450" s="214">
        <f t="shared" si="486"/>
        <v>0</v>
      </c>
      <c r="BH1450" s="214">
        <f t="shared" si="487"/>
        <v>0</v>
      </c>
      <c r="BI1450" s="214">
        <f t="shared" si="488"/>
        <v>0</v>
      </c>
      <c r="BJ1450" s="25" t="s">
        <v>82</v>
      </c>
      <c r="BK1450" s="214">
        <f t="shared" si="489"/>
        <v>0</v>
      </c>
      <c r="BL1450" s="25" t="s">
        <v>375</v>
      </c>
      <c r="BM1450" s="25" t="s">
        <v>11893</v>
      </c>
    </row>
    <row r="1451" spans="2:65" s="1" customFormat="1" ht="22.5" customHeight="1">
      <c r="B1451" s="42"/>
      <c r="C1451" s="277" t="s">
        <v>11894</v>
      </c>
      <c r="D1451" s="277" t="s">
        <v>1079</v>
      </c>
      <c r="E1451" s="278" t="s">
        <v>10693</v>
      </c>
      <c r="F1451" s="279" t="s">
        <v>10694</v>
      </c>
      <c r="G1451" s="280" t="s">
        <v>5275</v>
      </c>
      <c r="H1451" s="281">
        <v>5</v>
      </c>
      <c r="I1451" s="282"/>
      <c r="J1451" s="283">
        <f t="shared" si="480"/>
        <v>0</v>
      </c>
      <c r="K1451" s="279" t="s">
        <v>21</v>
      </c>
      <c r="L1451" s="284"/>
      <c r="M1451" s="285" t="s">
        <v>21</v>
      </c>
      <c r="N1451" s="286" t="s">
        <v>45</v>
      </c>
      <c r="O1451" s="43"/>
      <c r="P1451" s="212">
        <f t="shared" si="481"/>
        <v>0</v>
      </c>
      <c r="Q1451" s="212">
        <v>0</v>
      </c>
      <c r="R1451" s="212">
        <f t="shared" si="482"/>
        <v>0</v>
      </c>
      <c r="S1451" s="212">
        <v>0</v>
      </c>
      <c r="T1451" s="213">
        <f t="shared" si="483"/>
        <v>0</v>
      </c>
      <c r="AR1451" s="25" t="s">
        <v>619</v>
      </c>
      <c r="AT1451" s="25" t="s">
        <v>1079</v>
      </c>
      <c r="AU1451" s="25" t="s">
        <v>82</v>
      </c>
      <c r="AY1451" s="25" t="s">
        <v>308</v>
      </c>
      <c r="BE1451" s="214">
        <f t="shared" si="484"/>
        <v>0</v>
      </c>
      <c r="BF1451" s="214">
        <f t="shared" si="485"/>
        <v>0</v>
      </c>
      <c r="BG1451" s="214">
        <f t="shared" si="486"/>
        <v>0</v>
      </c>
      <c r="BH1451" s="214">
        <f t="shared" si="487"/>
        <v>0</v>
      </c>
      <c r="BI1451" s="214">
        <f t="shared" si="488"/>
        <v>0</v>
      </c>
      <c r="BJ1451" s="25" t="s">
        <v>82</v>
      </c>
      <c r="BK1451" s="214">
        <f t="shared" si="489"/>
        <v>0</v>
      </c>
      <c r="BL1451" s="25" t="s">
        <v>375</v>
      </c>
      <c r="BM1451" s="25" t="s">
        <v>11895</v>
      </c>
    </row>
    <row r="1452" spans="2:65" s="1" customFormat="1" ht="22.5" customHeight="1">
      <c r="B1452" s="42"/>
      <c r="C1452" s="277" t="s">
        <v>10660</v>
      </c>
      <c r="D1452" s="277" t="s">
        <v>1079</v>
      </c>
      <c r="E1452" s="278" t="s">
        <v>10711</v>
      </c>
      <c r="F1452" s="279" t="s">
        <v>10712</v>
      </c>
      <c r="G1452" s="280" t="s">
        <v>5275</v>
      </c>
      <c r="H1452" s="281">
        <v>12</v>
      </c>
      <c r="I1452" s="282"/>
      <c r="J1452" s="283">
        <f t="shared" si="480"/>
        <v>0</v>
      </c>
      <c r="K1452" s="279" t="s">
        <v>21</v>
      </c>
      <c r="L1452" s="284"/>
      <c r="M1452" s="285" t="s">
        <v>21</v>
      </c>
      <c r="N1452" s="286" t="s">
        <v>45</v>
      </c>
      <c r="O1452" s="43"/>
      <c r="P1452" s="212">
        <f t="shared" si="481"/>
        <v>0</v>
      </c>
      <c r="Q1452" s="212">
        <v>0</v>
      </c>
      <c r="R1452" s="212">
        <f t="shared" si="482"/>
        <v>0</v>
      </c>
      <c r="S1452" s="212">
        <v>0</v>
      </c>
      <c r="T1452" s="213">
        <f t="shared" si="483"/>
        <v>0</v>
      </c>
      <c r="AR1452" s="25" t="s">
        <v>619</v>
      </c>
      <c r="AT1452" s="25" t="s">
        <v>1079</v>
      </c>
      <c r="AU1452" s="25" t="s">
        <v>82</v>
      </c>
      <c r="AY1452" s="25" t="s">
        <v>308</v>
      </c>
      <c r="BE1452" s="214">
        <f t="shared" si="484"/>
        <v>0</v>
      </c>
      <c r="BF1452" s="214">
        <f t="shared" si="485"/>
        <v>0</v>
      </c>
      <c r="BG1452" s="214">
        <f t="shared" si="486"/>
        <v>0</v>
      </c>
      <c r="BH1452" s="214">
        <f t="shared" si="487"/>
        <v>0</v>
      </c>
      <c r="BI1452" s="214">
        <f t="shared" si="488"/>
        <v>0</v>
      </c>
      <c r="BJ1452" s="25" t="s">
        <v>82</v>
      </c>
      <c r="BK1452" s="214">
        <f t="shared" si="489"/>
        <v>0</v>
      </c>
      <c r="BL1452" s="25" t="s">
        <v>375</v>
      </c>
      <c r="BM1452" s="25" t="s">
        <v>11896</v>
      </c>
    </row>
    <row r="1453" spans="2:65" s="1" customFormat="1" ht="22.5" customHeight="1">
      <c r="B1453" s="42"/>
      <c r="C1453" s="277" t="s">
        <v>11897</v>
      </c>
      <c r="D1453" s="277" t="s">
        <v>1079</v>
      </c>
      <c r="E1453" s="278" t="s">
        <v>10714</v>
      </c>
      <c r="F1453" s="279" t="s">
        <v>10715</v>
      </c>
      <c r="G1453" s="280" t="s">
        <v>5275</v>
      </c>
      <c r="H1453" s="281">
        <v>6</v>
      </c>
      <c r="I1453" s="282"/>
      <c r="J1453" s="283">
        <f t="shared" si="480"/>
        <v>0</v>
      </c>
      <c r="K1453" s="279" t="s">
        <v>21</v>
      </c>
      <c r="L1453" s="284"/>
      <c r="M1453" s="285" t="s">
        <v>21</v>
      </c>
      <c r="N1453" s="286" t="s">
        <v>45</v>
      </c>
      <c r="O1453" s="43"/>
      <c r="P1453" s="212">
        <f t="shared" si="481"/>
        <v>0</v>
      </c>
      <c r="Q1453" s="212">
        <v>0</v>
      </c>
      <c r="R1453" s="212">
        <f t="shared" si="482"/>
        <v>0</v>
      </c>
      <c r="S1453" s="212">
        <v>0</v>
      </c>
      <c r="T1453" s="213">
        <f t="shared" si="483"/>
        <v>0</v>
      </c>
      <c r="AR1453" s="25" t="s">
        <v>619</v>
      </c>
      <c r="AT1453" s="25" t="s">
        <v>1079</v>
      </c>
      <c r="AU1453" s="25" t="s">
        <v>82</v>
      </c>
      <c r="AY1453" s="25" t="s">
        <v>308</v>
      </c>
      <c r="BE1453" s="214">
        <f t="shared" si="484"/>
        <v>0</v>
      </c>
      <c r="BF1453" s="214">
        <f t="shared" si="485"/>
        <v>0</v>
      </c>
      <c r="BG1453" s="214">
        <f t="shared" si="486"/>
        <v>0</v>
      </c>
      <c r="BH1453" s="214">
        <f t="shared" si="487"/>
        <v>0</v>
      </c>
      <c r="BI1453" s="214">
        <f t="shared" si="488"/>
        <v>0</v>
      </c>
      <c r="BJ1453" s="25" t="s">
        <v>82</v>
      </c>
      <c r="BK1453" s="214">
        <f t="shared" si="489"/>
        <v>0</v>
      </c>
      <c r="BL1453" s="25" t="s">
        <v>375</v>
      </c>
      <c r="BM1453" s="25" t="s">
        <v>11898</v>
      </c>
    </row>
    <row r="1454" spans="2:65" s="1" customFormat="1" ht="22.5" customHeight="1">
      <c r="B1454" s="42"/>
      <c r="C1454" s="277" t="s">
        <v>10664</v>
      </c>
      <c r="D1454" s="277" t="s">
        <v>1079</v>
      </c>
      <c r="E1454" s="278" t="s">
        <v>11899</v>
      </c>
      <c r="F1454" s="279" t="s">
        <v>11900</v>
      </c>
      <c r="G1454" s="280" t="s">
        <v>5275</v>
      </c>
      <c r="H1454" s="281">
        <v>15</v>
      </c>
      <c r="I1454" s="282"/>
      <c r="J1454" s="283">
        <f t="shared" si="480"/>
        <v>0</v>
      </c>
      <c r="K1454" s="279" t="s">
        <v>21</v>
      </c>
      <c r="L1454" s="284"/>
      <c r="M1454" s="285" t="s">
        <v>21</v>
      </c>
      <c r="N1454" s="286" t="s">
        <v>45</v>
      </c>
      <c r="O1454" s="43"/>
      <c r="P1454" s="212">
        <f t="shared" si="481"/>
        <v>0</v>
      </c>
      <c r="Q1454" s="212">
        <v>0</v>
      </c>
      <c r="R1454" s="212">
        <f t="shared" si="482"/>
        <v>0</v>
      </c>
      <c r="S1454" s="212">
        <v>0</v>
      </c>
      <c r="T1454" s="213">
        <f t="shared" si="483"/>
        <v>0</v>
      </c>
      <c r="AR1454" s="25" t="s">
        <v>619</v>
      </c>
      <c r="AT1454" s="25" t="s">
        <v>1079</v>
      </c>
      <c r="AU1454" s="25" t="s">
        <v>82</v>
      </c>
      <c r="AY1454" s="25" t="s">
        <v>308</v>
      </c>
      <c r="BE1454" s="214">
        <f t="shared" si="484"/>
        <v>0</v>
      </c>
      <c r="BF1454" s="214">
        <f t="shared" si="485"/>
        <v>0</v>
      </c>
      <c r="BG1454" s="214">
        <f t="shared" si="486"/>
        <v>0</v>
      </c>
      <c r="BH1454" s="214">
        <f t="shared" si="487"/>
        <v>0</v>
      </c>
      <c r="BI1454" s="214">
        <f t="shared" si="488"/>
        <v>0</v>
      </c>
      <c r="BJ1454" s="25" t="s">
        <v>82</v>
      </c>
      <c r="BK1454" s="214">
        <f t="shared" si="489"/>
        <v>0</v>
      </c>
      <c r="BL1454" s="25" t="s">
        <v>375</v>
      </c>
      <c r="BM1454" s="25" t="s">
        <v>11901</v>
      </c>
    </row>
    <row r="1455" spans="2:65" s="1" customFormat="1" ht="22.5" customHeight="1">
      <c r="B1455" s="42"/>
      <c r="C1455" s="277" t="s">
        <v>11902</v>
      </c>
      <c r="D1455" s="277" t="s">
        <v>1079</v>
      </c>
      <c r="E1455" s="278" t="s">
        <v>10718</v>
      </c>
      <c r="F1455" s="279" t="s">
        <v>10719</v>
      </c>
      <c r="G1455" s="280" t="s">
        <v>5275</v>
      </c>
      <c r="H1455" s="281">
        <v>3</v>
      </c>
      <c r="I1455" s="282"/>
      <c r="J1455" s="283">
        <f t="shared" si="480"/>
        <v>0</v>
      </c>
      <c r="K1455" s="279" t="s">
        <v>21</v>
      </c>
      <c r="L1455" s="284"/>
      <c r="M1455" s="285" t="s">
        <v>21</v>
      </c>
      <c r="N1455" s="286" t="s">
        <v>45</v>
      </c>
      <c r="O1455" s="43"/>
      <c r="P1455" s="212">
        <f t="shared" si="481"/>
        <v>0</v>
      </c>
      <c r="Q1455" s="212">
        <v>0</v>
      </c>
      <c r="R1455" s="212">
        <f t="shared" si="482"/>
        <v>0</v>
      </c>
      <c r="S1455" s="212">
        <v>0</v>
      </c>
      <c r="T1455" s="213">
        <f t="shared" si="483"/>
        <v>0</v>
      </c>
      <c r="AR1455" s="25" t="s">
        <v>619</v>
      </c>
      <c r="AT1455" s="25" t="s">
        <v>1079</v>
      </c>
      <c r="AU1455" s="25" t="s">
        <v>82</v>
      </c>
      <c r="AY1455" s="25" t="s">
        <v>308</v>
      </c>
      <c r="BE1455" s="214">
        <f t="shared" si="484"/>
        <v>0</v>
      </c>
      <c r="BF1455" s="214">
        <f t="shared" si="485"/>
        <v>0</v>
      </c>
      <c r="BG1455" s="214">
        <f t="shared" si="486"/>
        <v>0</v>
      </c>
      <c r="BH1455" s="214">
        <f t="shared" si="487"/>
        <v>0</v>
      </c>
      <c r="BI1455" s="214">
        <f t="shared" si="488"/>
        <v>0</v>
      </c>
      <c r="BJ1455" s="25" t="s">
        <v>82</v>
      </c>
      <c r="BK1455" s="214">
        <f t="shared" si="489"/>
        <v>0</v>
      </c>
      <c r="BL1455" s="25" t="s">
        <v>375</v>
      </c>
      <c r="BM1455" s="25" t="s">
        <v>11903</v>
      </c>
    </row>
    <row r="1456" spans="2:65" s="1" customFormat="1" ht="22.5" customHeight="1">
      <c r="B1456" s="42"/>
      <c r="C1456" s="277" t="s">
        <v>10667</v>
      </c>
      <c r="D1456" s="277" t="s">
        <v>1079</v>
      </c>
      <c r="E1456" s="278" t="s">
        <v>11904</v>
      </c>
      <c r="F1456" s="279" t="s">
        <v>11905</v>
      </c>
      <c r="G1456" s="280" t="s">
        <v>5275</v>
      </c>
      <c r="H1456" s="281">
        <v>6</v>
      </c>
      <c r="I1456" s="282"/>
      <c r="J1456" s="283">
        <f t="shared" si="480"/>
        <v>0</v>
      </c>
      <c r="K1456" s="279" t="s">
        <v>21</v>
      </c>
      <c r="L1456" s="284"/>
      <c r="M1456" s="285" t="s">
        <v>21</v>
      </c>
      <c r="N1456" s="286" t="s">
        <v>45</v>
      </c>
      <c r="O1456" s="43"/>
      <c r="P1456" s="212">
        <f t="shared" si="481"/>
        <v>0</v>
      </c>
      <c r="Q1456" s="212">
        <v>0</v>
      </c>
      <c r="R1456" s="212">
        <f t="shared" si="482"/>
        <v>0</v>
      </c>
      <c r="S1456" s="212">
        <v>0</v>
      </c>
      <c r="T1456" s="213">
        <f t="shared" si="483"/>
        <v>0</v>
      </c>
      <c r="AR1456" s="25" t="s">
        <v>619</v>
      </c>
      <c r="AT1456" s="25" t="s">
        <v>1079</v>
      </c>
      <c r="AU1456" s="25" t="s">
        <v>82</v>
      </c>
      <c r="AY1456" s="25" t="s">
        <v>308</v>
      </c>
      <c r="BE1456" s="214">
        <f t="shared" si="484"/>
        <v>0</v>
      </c>
      <c r="BF1456" s="214">
        <f t="shared" si="485"/>
        <v>0</v>
      </c>
      <c r="BG1456" s="214">
        <f t="shared" si="486"/>
        <v>0</v>
      </c>
      <c r="BH1456" s="214">
        <f t="shared" si="487"/>
        <v>0</v>
      </c>
      <c r="BI1456" s="214">
        <f t="shared" si="488"/>
        <v>0</v>
      </c>
      <c r="BJ1456" s="25" t="s">
        <v>82</v>
      </c>
      <c r="BK1456" s="214">
        <f t="shared" si="489"/>
        <v>0</v>
      </c>
      <c r="BL1456" s="25" t="s">
        <v>375</v>
      </c>
      <c r="BM1456" s="25" t="s">
        <v>11906</v>
      </c>
    </row>
    <row r="1457" spans="2:65" s="1" customFormat="1" ht="22.5" customHeight="1">
      <c r="B1457" s="42"/>
      <c r="C1457" s="277" t="s">
        <v>11907</v>
      </c>
      <c r="D1457" s="277" t="s">
        <v>1079</v>
      </c>
      <c r="E1457" s="278" t="s">
        <v>10721</v>
      </c>
      <c r="F1457" s="279" t="s">
        <v>10722</v>
      </c>
      <c r="G1457" s="280" t="s">
        <v>5275</v>
      </c>
      <c r="H1457" s="281">
        <v>2</v>
      </c>
      <c r="I1457" s="282"/>
      <c r="J1457" s="283">
        <f t="shared" si="480"/>
        <v>0</v>
      </c>
      <c r="K1457" s="279" t="s">
        <v>21</v>
      </c>
      <c r="L1457" s="284"/>
      <c r="M1457" s="285" t="s">
        <v>21</v>
      </c>
      <c r="N1457" s="286" t="s">
        <v>45</v>
      </c>
      <c r="O1457" s="43"/>
      <c r="P1457" s="212">
        <f t="shared" si="481"/>
        <v>0</v>
      </c>
      <c r="Q1457" s="212">
        <v>0</v>
      </c>
      <c r="R1457" s="212">
        <f t="shared" si="482"/>
        <v>0</v>
      </c>
      <c r="S1457" s="212">
        <v>0</v>
      </c>
      <c r="T1457" s="213">
        <f t="shared" si="483"/>
        <v>0</v>
      </c>
      <c r="AR1457" s="25" t="s">
        <v>619</v>
      </c>
      <c r="AT1457" s="25" t="s">
        <v>1079</v>
      </c>
      <c r="AU1457" s="25" t="s">
        <v>82</v>
      </c>
      <c r="AY1457" s="25" t="s">
        <v>308</v>
      </c>
      <c r="BE1457" s="214">
        <f t="shared" si="484"/>
        <v>0</v>
      </c>
      <c r="BF1457" s="214">
        <f t="shared" si="485"/>
        <v>0</v>
      </c>
      <c r="BG1457" s="214">
        <f t="shared" si="486"/>
        <v>0</v>
      </c>
      <c r="BH1457" s="214">
        <f t="shared" si="487"/>
        <v>0</v>
      </c>
      <c r="BI1457" s="214">
        <f t="shared" si="488"/>
        <v>0</v>
      </c>
      <c r="BJ1457" s="25" t="s">
        <v>82</v>
      </c>
      <c r="BK1457" s="214">
        <f t="shared" si="489"/>
        <v>0</v>
      </c>
      <c r="BL1457" s="25" t="s">
        <v>375</v>
      </c>
      <c r="BM1457" s="25" t="s">
        <v>11908</v>
      </c>
    </row>
    <row r="1458" spans="2:65" s="1" customFormat="1" ht="31.5" customHeight="1">
      <c r="B1458" s="42"/>
      <c r="C1458" s="277" t="s">
        <v>10671</v>
      </c>
      <c r="D1458" s="277" t="s">
        <v>1079</v>
      </c>
      <c r="E1458" s="278" t="s">
        <v>10728</v>
      </c>
      <c r="F1458" s="279" t="s">
        <v>10729</v>
      </c>
      <c r="G1458" s="280" t="s">
        <v>5275</v>
      </c>
      <c r="H1458" s="281">
        <v>1</v>
      </c>
      <c r="I1458" s="282"/>
      <c r="J1458" s="283">
        <f t="shared" si="480"/>
        <v>0</v>
      </c>
      <c r="K1458" s="279" t="s">
        <v>21</v>
      </c>
      <c r="L1458" s="284"/>
      <c r="M1458" s="285" t="s">
        <v>21</v>
      </c>
      <c r="N1458" s="286" t="s">
        <v>45</v>
      </c>
      <c r="O1458" s="43"/>
      <c r="P1458" s="212">
        <f t="shared" si="481"/>
        <v>0</v>
      </c>
      <c r="Q1458" s="212">
        <v>0</v>
      </c>
      <c r="R1458" s="212">
        <f t="shared" si="482"/>
        <v>0</v>
      </c>
      <c r="S1458" s="212">
        <v>0</v>
      </c>
      <c r="T1458" s="213">
        <f t="shared" si="483"/>
        <v>0</v>
      </c>
      <c r="AR1458" s="25" t="s">
        <v>619</v>
      </c>
      <c r="AT1458" s="25" t="s">
        <v>1079</v>
      </c>
      <c r="AU1458" s="25" t="s">
        <v>82</v>
      </c>
      <c r="AY1458" s="25" t="s">
        <v>308</v>
      </c>
      <c r="BE1458" s="214">
        <f t="shared" si="484"/>
        <v>0</v>
      </c>
      <c r="BF1458" s="214">
        <f t="shared" si="485"/>
        <v>0</v>
      </c>
      <c r="BG1458" s="214">
        <f t="shared" si="486"/>
        <v>0</v>
      </c>
      <c r="BH1458" s="214">
        <f t="shared" si="487"/>
        <v>0</v>
      </c>
      <c r="BI1458" s="214">
        <f t="shared" si="488"/>
        <v>0</v>
      </c>
      <c r="BJ1458" s="25" t="s">
        <v>82</v>
      </c>
      <c r="BK1458" s="214">
        <f t="shared" si="489"/>
        <v>0</v>
      </c>
      <c r="BL1458" s="25" t="s">
        <v>375</v>
      </c>
      <c r="BM1458" s="25" t="s">
        <v>11909</v>
      </c>
    </row>
    <row r="1459" spans="2:65" s="1" customFormat="1" ht="44.25" customHeight="1">
      <c r="B1459" s="42"/>
      <c r="C1459" s="277" t="s">
        <v>11910</v>
      </c>
      <c r="D1459" s="277" t="s">
        <v>1079</v>
      </c>
      <c r="E1459" s="278" t="s">
        <v>10735</v>
      </c>
      <c r="F1459" s="279" t="s">
        <v>10736</v>
      </c>
      <c r="G1459" s="280" t="s">
        <v>5275</v>
      </c>
      <c r="H1459" s="281">
        <v>2</v>
      </c>
      <c r="I1459" s="282"/>
      <c r="J1459" s="283">
        <f t="shared" si="480"/>
        <v>0</v>
      </c>
      <c r="K1459" s="279" t="s">
        <v>21</v>
      </c>
      <c r="L1459" s="284"/>
      <c r="M1459" s="285" t="s">
        <v>21</v>
      </c>
      <c r="N1459" s="286" t="s">
        <v>45</v>
      </c>
      <c r="O1459" s="43"/>
      <c r="P1459" s="212">
        <f t="shared" si="481"/>
        <v>0</v>
      </c>
      <c r="Q1459" s="212">
        <v>0</v>
      </c>
      <c r="R1459" s="212">
        <f t="shared" si="482"/>
        <v>0</v>
      </c>
      <c r="S1459" s="212">
        <v>0</v>
      </c>
      <c r="T1459" s="213">
        <f t="shared" si="483"/>
        <v>0</v>
      </c>
      <c r="AR1459" s="25" t="s">
        <v>619</v>
      </c>
      <c r="AT1459" s="25" t="s">
        <v>1079</v>
      </c>
      <c r="AU1459" s="25" t="s">
        <v>82</v>
      </c>
      <c r="AY1459" s="25" t="s">
        <v>308</v>
      </c>
      <c r="BE1459" s="214">
        <f t="shared" si="484"/>
        <v>0</v>
      </c>
      <c r="BF1459" s="214">
        <f t="shared" si="485"/>
        <v>0</v>
      </c>
      <c r="BG1459" s="214">
        <f t="shared" si="486"/>
        <v>0</v>
      </c>
      <c r="BH1459" s="214">
        <f t="shared" si="487"/>
        <v>0</v>
      </c>
      <c r="BI1459" s="214">
        <f t="shared" si="488"/>
        <v>0</v>
      </c>
      <c r="BJ1459" s="25" t="s">
        <v>82</v>
      </c>
      <c r="BK1459" s="214">
        <f t="shared" si="489"/>
        <v>0</v>
      </c>
      <c r="BL1459" s="25" t="s">
        <v>375</v>
      </c>
      <c r="BM1459" s="25" t="s">
        <v>11911</v>
      </c>
    </row>
    <row r="1460" spans="2:65" s="1" customFormat="1" ht="22.5" customHeight="1">
      <c r="B1460" s="42"/>
      <c r="C1460" s="277" t="s">
        <v>10674</v>
      </c>
      <c r="D1460" s="277" t="s">
        <v>1079</v>
      </c>
      <c r="E1460" s="278" t="s">
        <v>11178</v>
      </c>
      <c r="F1460" s="279" t="s">
        <v>11179</v>
      </c>
      <c r="G1460" s="280" t="s">
        <v>5275</v>
      </c>
      <c r="H1460" s="281">
        <v>1</v>
      </c>
      <c r="I1460" s="282"/>
      <c r="J1460" s="283">
        <f t="shared" si="480"/>
        <v>0</v>
      </c>
      <c r="K1460" s="279" t="s">
        <v>21</v>
      </c>
      <c r="L1460" s="284"/>
      <c r="M1460" s="285" t="s">
        <v>21</v>
      </c>
      <c r="N1460" s="286" t="s">
        <v>45</v>
      </c>
      <c r="O1460" s="43"/>
      <c r="P1460" s="212">
        <f t="shared" si="481"/>
        <v>0</v>
      </c>
      <c r="Q1460" s="212">
        <v>0</v>
      </c>
      <c r="R1460" s="212">
        <f t="shared" si="482"/>
        <v>0</v>
      </c>
      <c r="S1460" s="212">
        <v>0</v>
      </c>
      <c r="T1460" s="213">
        <f t="shared" si="483"/>
        <v>0</v>
      </c>
      <c r="AR1460" s="25" t="s">
        <v>619</v>
      </c>
      <c r="AT1460" s="25" t="s">
        <v>1079</v>
      </c>
      <c r="AU1460" s="25" t="s">
        <v>82</v>
      </c>
      <c r="AY1460" s="25" t="s">
        <v>308</v>
      </c>
      <c r="BE1460" s="214">
        <f t="shared" si="484"/>
        <v>0</v>
      </c>
      <c r="BF1460" s="214">
        <f t="shared" si="485"/>
        <v>0</v>
      </c>
      <c r="BG1460" s="214">
        <f t="shared" si="486"/>
        <v>0</v>
      </c>
      <c r="BH1460" s="214">
        <f t="shared" si="487"/>
        <v>0</v>
      </c>
      <c r="BI1460" s="214">
        <f t="shared" si="488"/>
        <v>0</v>
      </c>
      <c r="BJ1460" s="25" t="s">
        <v>82</v>
      </c>
      <c r="BK1460" s="214">
        <f t="shared" si="489"/>
        <v>0</v>
      </c>
      <c r="BL1460" s="25" t="s">
        <v>375</v>
      </c>
      <c r="BM1460" s="25" t="s">
        <v>11912</v>
      </c>
    </row>
    <row r="1461" spans="2:65" s="1" customFormat="1" ht="22.5" customHeight="1">
      <c r="B1461" s="42"/>
      <c r="C1461" s="277" t="s">
        <v>11913</v>
      </c>
      <c r="D1461" s="277" t="s">
        <v>1079</v>
      </c>
      <c r="E1461" s="278" t="s">
        <v>10641</v>
      </c>
      <c r="F1461" s="279" t="s">
        <v>10642</v>
      </c>
      <c r="G1461" s="280" t="s">
        <v>5275</v>
      </c>
      <c r="H1461" s="281">
        <v>1</v>
      </c>
      <c r="I1461" s="282"/>
      <c r="J1461" s="283">
        <f t="shared" si="480"/>
        <v>0</v>
      </c>
      <c r="K1461" s="279" t="s">
        <v>21</v>
      </c>
      <c r="L1461" s="284"/>
      <c r="M1461" s="285" t="s">
        <v>21</v>
      </c>
      <c r="N1461" s="286" t="s">
        <v>45</v>
      </c>
      <c r="O1461" s="43"/>
      <c r="P1461" s="212">
        <f t="shared" si="481"/>
        <v>0</v>
      </c>
      <c r="Q1461" s="212">
        <v>0</v>
      </c>
      <c r="R1461" s="212">
        <f t="shared" si="482"/>
        <v>0</v>
      </c>
      <c r="S1461" s="212">
        <v>0</v>
      </c>
      <c r="T1461" s="213">
        <f t="shared" si="483"/>
        <v>0</v>
      </c>
      <c r="AR1461" s="25" t="s">
        <v>619</v>
      </c>
      <c r="AT1461" s="25" t="s">
        <v>1079</v>
      </c>
      <c r="AU1461" s="25" t="s">
        <v>82</v>
      </c>
      <c r="AY1461" s="25" t="s">
        <v>308</v>
      </c>
      <c r="BE1461" s="214">
        <f t="shared" si="484"/>
        <v>0</v>
      </c>
      <c r="BF1461" s="214">
        <f t="shared" si="485"/>
        <v>0</v>
      </c>
      <c r="BG1461" s="214">
        <f t="shared" si="486"/>
        <v>0</v>
      </c>
      <c r="BH1461" s="214">
        <f t="shared" si="487"/>
        <v>0</v>
      </c>
      <c r="BI1461" s="214">
        <f t="shared" si="488"/>
        <v>0</v>
      </c>
      <c r="BJ1461" s="25" t="s">
        <v>82</v>
      </c>
      <c r="BK1461" s="214">
        <f t="shared" si="489"/>
        <v>0</v>
      </c>
      <c r="BL1461" s="25" t="s">
        <v>375</v>
      </c>
      <c r="BM1461" s="25" t="s">
        <v>11914</v>
      </c>
    </row>
    <row r="1462" spans="2:65" s="1" customFormat="1" ht="22.5" customHeight="1">
      <c r="B1462" s="42"/>
      <c r="C1462" s="277" t="s">
        <v>10678</v>
      </c>
      <c r="D1462" s="277" t="s">
        <v>1079</v>
      </c>
      <c r="E1462" s="278" t="s">
        <v>10749</v>
      </c>
      <c r="F1462" s="279" t="s">
        <v>10750</v>
      </c>
      <c r="G1462" s="280" t="s">
        <v>5275</v>
      </c>
      <c r="H1462" s="281">
        <v>3</v>
      </c>
      <c r="I1462" s="282"/>
      <c r="J1462" s="283">
        <f t="shared" si="480"/>
        <v>0</v>
      </c>
      <c r="K1462" s="279" t="s">
        <v>21</v>
      </c>
      <c r="L1462" s="284"/>
      <c r="M1462" s="285" t="s">
        <v>21</v>
      </c>
      <c r="N1462" s="286" t="s">
        <v>45</v>
      </c>
      <c r="O1462" s="43"/>
      <c r="P1462" s="212">
        <f t="shared" si="481"/>
        <v>0</v>
      </c>
      <c r="Q1462" s="212">
        <v>0</v>
      </c>
      <c r="R1462" s="212">
        <f t="shared" si="482"/>
        <v>0</v>
      </c>
      <c r="S1462" s="212">
        <v>0</v>
      </c>
      <c r="T1462" s="213">
        <f t="shared" si="483"/>
        <v>0</v>
      </c>
      <c r="AR1462" s="25" t="s">
        <v>619</v>
      </c>
      <c r="AT1462" s="25" t="s">
        <v>1079</v>
      </c>
      <c r="AU1462" s="25" t="s">
        <v>82</v>
      </c>
      <c r="AY1462" s="25" t="s">
        <v>308</v>
      </c>
      <c r="BE1462" s="214">
        <f t="shared" si="484"/>
        <v>0</v>
      </c>
      <c r="BF1462" s="214">
        <f t="shared" si="485"/>
        <v>0</v>
      </c>
      <c r="BG1462" s="214">
        <f t="shared" si="486"/>
        <v>0</v>
      </c>
      <c r="BH1462" s="214">
        <f t="shared" si="487"/>
        <v>0</v>
      </c>
      <c r="BI1462" s="214">
        <f t="shared" si="488"/>
        <v>0</v>
      </c>
      <c r="BJ1462" s="25" t="s">
        <v>82</v>
      </c>
      <c r="BK1462" s="214">
        <f t="shared" si="489"/>
        <v>0</v>
      </c>
      <c r="BL1462" s="25" t="s">
        <v>375</v>
      </c>
      <c r="BM1462" s="25" t="s">
        <v>11915</v>
      </c>
    </row>
    <row r="1463" spans="2:65" s="1" customFormat="1" ht="22.5" customHeight="1">
      <c r="B1463" s="42"/>
      <c r="C1463" s="277" t="s">
        <v>11916</v>
      </c>
      <c r="D1463" s="277" t="s">
        <v>1079</v>
      </c>
      <c r="E1463" s="278" t="s">
        <v>10753</v>
      </c>
      <c r="F1463" s="279" t="s">
        <v>10754</v>
      </c>
      <c r="G1463" s="280" t="s">
        <v>5275</v>
      </c>
      <c r="H1463" s="281">
        <v>100</v>
      </c>
      <c r="I1463" s="282"/>
      <c r="J1463" s="283">
        <f t="shared" si="480"/>
        <v>0</v>
      </c>
      <c r="K1463" s="279" t="s">
        <v>21</v>
      </c>
      <c r="L1463" s="284"/>
      <c r="M1463" s="285" t="s">
        <v>21</v>
      </c>
      <c r="N1463" s="286" t="s">
        <v>45</v>
      </c>
      <c r="O1463" s="43"/>
      <c r="P1463" s="212">
        <f t="shared" si="481"/>
        <v>0</v>
      </c>
      <c r="Q1463" s="212">
        <v>0</v>
      </c>
      <c r="R1463" s="212">
        <f t="shared" si="482"/>
        <v>0</v>
      </c>
      <c r="S1463" s="212">
        <v>0</v>
      </c>
      <c r="T1463" s="213">
        <f t="shared" si="483"/>
        <v>0</v>
      </c>
      <c r="AR1463" s="25" t="s">
        <v>619</v>
      </c>
      <c r="AT1463" s="25" t="s">
        <v>1079</v>
      </c>
      <c r="AU1463" s="25" t="s">
        <v>82</v>
      </c>
      <c r="AY1463" s="25" t="s">
        <v>308</v>
      </c>
      <c r="BE1463" s="214">
        <f t="shared" si="484"/>
        <v>0</v>
      </c>
      <c r="BF1463" s="214">
        <f t="shared" si="485"/>
        <v>0</v>
      </c>
      <c r="BG1463" s="214">
        <f t="shared" si="486"/>
        <v>0</v>
      </c>
      <c r="BH1463" s="214">
        <f t="shared" si="487"/>
        <v>0</v>
      </c>
      <c r="BI1463" s="214">
        <f t="shared" si="488"/>
        <v>0</v>
      </c>
      <c r="BJ1463" s="25" t="s">
        <v>82</v>
      </c>
      <c r="BK1463" s="214">
        <f t="shared" si="489"/>
        <v>0</v>
      </c>
      <c r="BL1463" s="25" t="s">
        <v>375</v>
      </c>
      <c r="BM1463" s="25" t="s">
        <v>11917</v>
      </c>
    </row>
    <row r="1464" spans="2:65" s="1" customFormat="1" ht="22.5" customHeight="1">
      <c r="B1464" s="42"/>
      <c r="C1464" s="277" t="s">
        <v>10681</v>
      </c>
      <c r="D1464" s="277" t="s">
        <v>1079</v>
      </c>
      <c r="E1464" s="278" t="s">
        <v>10756</v>
      </c>
      <c r="F1464" s="279" t="s">
        <v>10757</v>
      </c>
      <c r="G1464" s="280" t="s">
        <v>5275</v>
      </c>
      <c r="H1464" s="281">
        <v>3</v>
      </c>
      <c r="I1464" s="282"/>
      <c r="J1464" s="283">
        <f t="shared" si="480"/>
        <v>0</v>
      </c>
      <c r="K1464" s="279" t="s">
        <v>21</v>
      </c>
      <c r="L1464" s="284"/>
      <c r="M1464" s="285" t="s">
        <v>21</v>
      </c>
      <c r="N1464" s="286" t="s">
        <v>45</v>
      </c>
      <c r="O1464" s="43"/>
      <c r="P1464" s="212">
        <f t="shared" si="481"/>
        <v>0</v>
      </c>
      <c r="Q1464" s="212">
        <v>0</v>
      </c>
      <c r="R1464" s="212">
        <f t="shared" si="482"/>
        <v>0</v>
      </c>
      <c r="S1464" s="212">
        <v>0</v>
      </c>
      <c r="T1464" s="213">
        <f t="shared" si="483"/>
        <v>0</v>
      </c>
      <c r="AR1464" s="25" t="s">
        <v>619</v>
      </c>
      <c r="AT1464" s="25" t="s">
        <v>1079</v>
      </c>
      <c r="AU1464" s="25" t="s">
        <v>82</v>
      </c>
      <c r="AY1464" s="25" t="s">
        <v>308</v>
      </c>
      <c r="BE1464" s="214">
        <f t="shared" si="484"/>
        <v>0</v>
      </c>
      <c r="BF1464" s="214">
        <f t="shared" si="485"/>
        <v>0</v>
      </c>
      <c r="BG1464" s="214">
        <f t="shared" si="486"/>
        <v>0</v>
      </c>
      <c r="BH1464" s="214">
        <f t="shared" si="487"/>
        <v>0</v>
      </c>
      <c r="BI1464" s="214">
        <f t="shared" si="488"/>
        <v>0</v>
      </c>
      <c r="BJ1464" s="25" t="s">
        <v>82</v>
      </c>
      <c r="BK1464" s="214">
        <f t="shared" si="489"/>
        <v>0</v>
      </c>
      <c r="BL1464" s="25" t="s">
        <v>375</v>
      </c>
      <c r="BM1464" s="25" t="s">
        <v>11918</v>
      </c>
    </row>
    <row r="1465" spans="2:65" s="1" customFormat="1" ht="22.5" customHeight="1">
      <c r="B1465" s="42"/>
      <c r="C1465" s="277" t="s">
        <v>11919</v>
      </c>
      <c r="D1465" s="277" t="s">
        <v>1079</v>
      </c>
      <c r="E1465" s="278" t="s">
        <v>10760</v>
      </c>
      <c r="F1465" s="279" t="s">
        <v>10761</v>
      </c>
      <c r="G1465" s="280" t="s">
        <v>5275</v>
      </c>
      <c r="H1465" s="281">
        <v>20</v>
      </c>
      <c r="I1465" s="282"/>
      <c r="J1465" s="283">
        <f t="shared" si="480"/>
        <v>0</v>
      </c>
      <c r="K1465" s="279" t="s">
        <v>21</v>
      </c>
      <c r="L1465" s="284"/>
      <c r="M1465" s="285" t="s">
        <v>21</v>
      </c>
      <c r="N1465" s="286" t="s">
        <v>45</v>
      </c>
      <c r="O1465" s="43"/>
      <c r="P1465" s="212">
        <f t="shared" si="481"/>
        <v>0</v>
      </c>
      <c r="Q1465" s="212">
        <v>0</v>
      </c>
      <c r="R1465" s="212">
        <f t="shared" si="482"/>
        <v>0</v>
      </c>
      <c r="S1465" s="212">
        <v>0</v>
      </c>
      <c r="T1465" s="213">
        <f t="shared" si="483"/>
        <v>0</v>
      </c>
      <c r="AR1465" s="25" t="s">
        <v>619</v>
      </c>
      <c r="AT1465" s="25" t="s">
        <v>1079</v>
      </c>
      <c r="AU1465" s="25" t="s">
        <v>82</v>
      </c>
      <c r="AY1465" s="25" t="s">
        <v>308</v>
      </c>
      <c r="BE1465" s="214">
        <f t="shared" si="484"/>
        <v>0</v>
      </c>
      <c r="BF1465" s="214">
        <f t="shared" si="485"/>
        <v>0</v>
      </c>
      <c r="BG1465" s="214">
        <f t="shared" si="486"/>
        <v>0</v>
      </c>
      <c r="BH1465" s="214">
        <f t="shared" si="487"/>
        <v>0</v>
      </c>
      <c r="BI1465" s="214">
        <f t="shared" si="488"/>
        <v>0</v>
      </c>
      <c r="BJ1465" s="25" t="s">
        <v>82</v>
      </c>
      <c r="BK1465" s="214">
        <f t="shared" si="489"/>
        <v>0</v>
      </c>
      <c r="BL1465" s="25" t="s">
        <v>375</v>
      </c>
      <c r="BM1465" s="25" t="s">
        <v>11920</v>
      </c>
    </row>
    <row r="1466" spans="2:65" s="1" customFormat="1" ht="22.5" customHeight="1">
      <c r="B1466" s="42"/>
      <c r="C1466" s="277" t="s">
        <v>10685</v>
      </c>
      <c r="D1466" s="277" t="s">
        <v>1079</v>
      </c>
      <c r="E1466" s="278" t="s">
        <v>10767</v>
      </c>
      <c r="F1466" s="279" t="s">
        <v>10768</v>
      </c>
      <c r="G1466" s="280" t="s">
        <v>5275</v>
      </c>
      <c r="H1466" s="281">
        <v>7</v>
      </c>
      <c r="I1466" s="282"/>
      <c r="J1466" s="283">
        <f t="shared" si="480"/>
        <v>0</v>
      </c>
      <c r="K1466" s="279" t="s">
        <v>21</v>
      </c>
      <c r="L1466" s="284"/>
      <c r="M1466" s="285" t="s">
        <v>21</v>
      </c>
      <c r="N1466" s="286" t="s">
        <v>45</v>
      </c>
      <c r="O1466" s="43"/>
      <c r="P1466" s="212">
        <f t="shared" si="481"/>
        <v>0</v>
      </c>
      <c r="Q1466" s="212">
        <v>0</v>
      </c>
      <c r="R1466" s="212">
        <f t="shared" si="482"/>
        <v>0</v>
      </c>
      <c r="S1466" s="212">
        <v>0</v>
      </c>
      <c r="T1466" s="213">
        <f t="shared" si="483"/>
        <v>0</v>
      </c>
      <c r="AR1466" s="25" t="s">
        <v>619</v>
      </c>
      <c r="AT1466" s="25" t="s">
        <v>1079</v>
      </c>
      <c r="AU1466" s="25" t="s">
        <v>82</v>
      </c>
      <c r="AY1466" s="25" t="s">
        <v>308</v>
      </c>
      <c r="BE1466" s="214">
        <f t="shared" si="484"/>
        <v>0</v>
      </c>
      <c r="BF1466" s="214">
        <f t="shared" si="485"/>
        <v>0</v>
      </c>
      <c r="BG1466" s="214">
        <f t="shared" si="486"/>
        <v>0</v>
      </c>
      <c r="BH1466" s="214">
        <f t="shared" si="487"/>
        <v>0</v>
      </c>
      <c r="BI1466" s="214">
        <f t="shared" si="488"/>
        <v>0</v>
      </c>
      <c r="BJ1466" s="25" t="s">
        <v>82</v>
      </c>
      <c r="BK1466" s="214">
        <f t="shared" si="489"/>
        <v>0</v>
      </c>
      <c r="BL1466" s="25" t="s">
        <v>375</v>
      </c>
      <c r="BM1466" s="25" t="s">
        <v>11921</v>
      </c>
    </row>
    <row r="1467" spans="2:65" s="1" customFormat="1" ht="22.5" customHeight="1">
      <c r="B1467" s="42"/>
      <c r="C1467" s="277" t="s">
        <v>11922</v>
      </c>
      <c r="D1467" s="277" t="s">
        <v>1079</v>
      </c>
      <c r="E1467" s="278" t="s">
        <v>10770</v>
      </c>
      <c r="F1467" s="279" t="s">
        <v>10771</v>
      </c>
      <c r="G1467" s="280" t="s">
        <v>5275</v>
      </c>
      <c r="H1467" s="281">
        <v>10</v>
      </c>
      <c r="I1467" s="282"/>
      <c r="J1467" s="283">
        <f t="shared" ref="J1467:J1498" si="490">ROUND(I1467*H1467,2)</f>
        <v>0</v>
      </c>
      <c r="K1467" s="279" t="s">
        <v>21</v>
      </c>
      <c r="L1467" s="284"/>
      <c r="M1467" s="285" t="s">
        <v>21</v>
      </c>
      <c r="N1467" s="286" t="s">
        <v>45</v>
      </c>
      <c r="O1467" s="43"/>
      <c r="P1467" s="212">
        <f t="shared" ref="P1467:P1498" si="491">O1467*H1467</f>
        <v>0</v>
      </c>
      <c r="Q1467" s="212">
        <v>0</v>
      </c>
      <c r="R1467" s="212">
        <f t="shared" ref="R1467:R1498" si="492">Q1467*H1467</f>
        <v>0</v>
      </c>
      <c r="S1467" s="212">
        <v>0</v>
      </c>
      <c r="T1467" s="213">
        <f t="shared" ref="T1467:T1498" si="493">S1467*H1467</f>
        <v>0</v>
      </c>
      <c r="AR1467" s="25" t="s">
        <v>619</v>
      </c>
      <c r="AT1467" s="25" t="s">
        <v>1079</v>
      </c>
      <c r="AU1467" s="25" t="s">
        <v>82</v>
      </c>
      <c r="AY1467" s="25" t="s">
        <v>308</v>
      </c>
      <c r="BE1467" s="214">
        <f t="shared" ref="BE1467:BE1497" si="494">IF(N1467="základní",J1467,0)</f>
        <v>0</v>
      </c>
      <c r="BF1467" s="214">
        <f t="shared" ref="BF1467:BF1497" si="495">IF(N1467="snížená",J1467,0)</f>
        <v>0</v>
      </c>
      <c r="BG1467" s="214">
        <f t="shared" ref="BG1467:BG1497" si="496">IF(N1467="zákl. přenesená",J1467,0)</f>
        <v>0</v>
      </c>
      <c r="BH1467" s="214">
        <f t="shared" ref="BH1467:BH1497" si="497">IF(N1467="sníž. přenesená",J1467,0)</f>
        <v>0</v>
      </c>
      <c r="BI1467" s="214">
        <f t="shared" ref="BI1467:BI1497" si="498">IF(N1467="nulová",J1467,0)</f>
        <v>0</v>
      </c>
      <c r="BJ1467" s="25" t="s">
        <v>82</v>
      </c>
      <c r="BK1467" s="214">
        <f t="shared" ref="BK1467:BK1497" si="499">ROUND(I1467*H1467,2)</f>
        <v>0</v>
      </c>
      <c r="BL1467" s="25" t="s">
        <v>375</v>
      </c>
      <c r="BM1467" s="25" t="s">
        <v>11923</v>
      </c>
    </row>
    <row r="1468" spans="2:65" s="1" customFormat="1" ht="22.5" customHeight="1">
      <c r="B1468" s="42"/>
      <c r="C1468" s="277" t="s">
        <v>10688</v>
      </c>
      <c r="D1468" s="277" t="s">
        <v>1079</v>
      </c>
      <c r="E1468" s="278" t="s">
        <v>10774</v>
      </c>
      <c r="F1468" s="279" t="s">
        <v>10775</v>
      </c>
      <c r="G1468" s="280" t="s">
        <v>5275</v>
      </c>
      <c r="H1468" s="281">
        <v>3</v>
      </c>
      <c r="I1468" s="282"/>
      <c r="J1468" s="283">
        <f t="shared" si="490"/>
        <v>0</v>
      </c>
      <c r="K1468" s="279" t="s">
        <v>21</v>
      </c>
      <c r="L1468" s="284"/>
      <c r="M1468" s="285" t="s">
        <v>21</v>
      </c>
      <c r="N1468" s="286" t="s">
        <v>45</v>
      </c>
      <c r="O1468" s="43"/>
      <c r="P1468" s="212">
        <f t="shared" si="491"/>
        <v>0</v>
      </c>
      <c r="Q1468" s="212">
        <v>0</v>
      </c>
      <c r="R1468" s="212">
        <f t="shared" si="492"/>
        <v>0</v>
      </c>
      <c r="S1468" s="212">
        <v>0</v>
      </c>
      <c r="T1468" s="213">
        <f t="shared" si="493"/>
        <v>0</v>
      </c>
      <c r="AR1468" s="25" t="s">
        <v>619</v>
      </c>
      <c r="AT1468" s="25" t="s">
        <v>1079</v>
      </c>
      <c r="AU1468" s="25" t="s">
        <v>82</v>
      </c>
      <c r="AY1468" s="25" t="s">
        <v>308</v>
      </c>
      <c r="BE1468" s="214">
        <f t="shared" si="494"/>
        <v>0</v>
      </c>
      <c r="BF1468" s="214">
        <f t="shared" si="495"/>
        <v>0</v>
      </c>
      <c r="BG1468" s="214">
        <f t="shared" si="496"/>
        <v>0</v>
      </c>
      <c r="BH1468" s="214">
        <f t="shared" si="497"/>
        <v>0</v>
      </c>
      <c r="BI1468" s="214">
        <f t="shared" si="498"/>
        <v>0</v>
      </c>
      <c r="BJ1468" s="25" t="s">
        <v>82</v>
      </c>
      <c r="BK1468" s="214">
        <f t="shared" si="499"/>
        <v>0</v>
      </c>
      <c r="BL1468" s="25" t="s">
        <v>375</v>
      </c>
      <c r="BM1468" s="25" t="s">
        <v>11924</v>
      </c>
    </row>
    <row r="1469" spans="2:65" s="1" customFormat="1" ht="22.5" customHeight="1">
      <c r="B1469" s="42"/>
      <c r="C1469" s="277" t="s">
        <v>11925</v>
      </c>
      <c r="D1469" s="277" t="s">
        <v>1079</v>
      </c>
      <c r="E1469" s="278" t="s">
        <v>10777</v>
      </c>
      <c r="F1469" s="279" t="s">
        <v>10778</v>
      </c>
      <c r="G1469" s="280" t="s">
        <v>5275</v>
      </c>
      <c r="H1469" s="281">
        <v>30</v>
      </c>
      <c r="I1469" s="282"/>
      <c r="J1469" s="283">
        <f t="shared" si="490"/>
        <v>0</v>
      </c>
      <c r="K1469" s="279" t="s">
        <v>21</v>
      </c>
      <c r="L1469" s="284"/>
      <c r="M1469" s="285" t="s">
        <v>21</v>
      </c>
      <c r="N1469" s="286" t="s">
        <v>45</v>
      </c>
      <c r="O1469" s="43"/>
      <c r="P1469" s="212">
        <f t="shared" si="491"/>
        <v>0</v>
      </c>
      <c r="Q1469" s="212">
        <v>0</v>
      </c>
      <c r="R1469" s="212">
        <f t="shared" si="492"/>
        <v>0</v>
      </c>
      <c r="S1469" s="212">
        <v>0</v>
      </c>
      <c r="T1469" s="213">
        <f t="shared" si="493"/>
        <v>0</v>
      </c>
      <c r="AR1469" s="25" t="s">
        <v>619</v>
      </c>
      <c r="AT1469" s="25" t="s">
        <v>1079</v>
      </c>
      <c r="AU1469" s="25" t="s">
        <v>82</v>
      </c>
      <c r="AY1469" s="25" t="s">
        <v>308</v>
      </c>
      <c r="BE1469" s="214">
        <f t="shared" si="494"/>
        <v>0</v>
      </c>
      <c r="BF1469" s="214">
        <f t="shared" si="495"/>
        <v>0</v>
      </c>
      <c r="BG1469" s="214">
        <f t="shared" si="496"/>
        <v>0</v>
      </c>
      <c r="BH1469" s="214">
        <f t="shared" si="497"/>
        <v>0</v>
      </c>
      <c r="BI1469" s="214">
        <f t="shared" si="498"/>
        <v>0</v>
      </c>
      <c r="BJ1469" s="25" t="s">
        <v>82</v>
      </c>
      <c r="BK1469" s="214">
        <f t="shared" si="499"/>
        <v>0</v>
      </c>
      <c r="BL1469" s="25" t="s">
        <v>375</v>
      </c>
      <c r="BM1469" s="25" t="s">
        <v>11926</v>
      </c>
    </row>
    <row r="1470" spans="2:65" s="1" customFormat="1" ht="22.5" customHeight="1">
      <c r="B1470" s="42"/>
      <c r="C1470" s="277" t="s">
        <v>10692</v>
      </c>
      <c r="D1470" s="277" t="s">
        <v>1079</v>
      </c>
      <c r="E1470" s="278" t="s">
        <v>10781</v>
      </c>
      <c r="F1470" s="279" t="s">
        <v>10782</v>
      </c>
      <c r="G1470" s="280" t="s">
        <v>5275</v>
      </c>
      <c r="H1470" s="281">
        <v>9</v>
      </c>
      <c r="I1470" s="282"/>
      <c r="J1470" s="283">
        <f t="shared" si="490"/>
        <v>0</v>
      </c>
      <c r="K1470" s="279" t="s">
        <v>21</v>
      </c>
      <c r="L1470" s="284"/>
      <c r="M1470" s="285" t="s">
        <v>21</v>
      </c>
      <c r="N1470" s="286" t="s">
        <v>45</v>
      </c>
      <c r="O1470" s="43"/>
      <c r="P1470" s="212">
        <f t="shared" si="491"/>
        <v>0</v>
      </c>
      <c r="Q1470" s="212">
        <v>0</v>
      </c>
      <c r="R1470" s="212">
        <f t="shared" si="492"/>
        <v>0</v>
      </c>
      <c r="S1470" s="212">
        <v>0</v>
      </c>
      <c r="T1470" s="213">
        <f t="shared" si="493"/>
        <v>0</v>
      </c>
      <c r="AR1470" s="25" t="s">
        <v>619</v>
      </c>
      <c r="AT1470" s="25" t="s">
        <v>1079</v>
      </c>
      <c r="AU1470" s="25" t="s">
        <v>82</v>
      </c>
      <c r="AY1470" s="25" t="s">
        <v>308</v>
      </c>
      <c r="BE1470" s="214">
        <f t="shared" si="494"/>
        <v>0</v>
      </c>
      <c r="BF1470" s="214">
        <f t="shared" si="495"/>
        <v>0</v>
      </c>
      <c r="BG1470" s="214">
        <f t="shared" si="496"/>
        <v>0</v>
      </c>
      <c r="BH1470" s="214">
        <f t="shared" si="497"/>
        <v>0</v>
      </c>
      <c r="BI1470" s="214">
        <f t="shared" si="498"/>
        <v>0</v>
      </c>
      <c r="BJ1470" s="25" t="s">
        <v>82</v>
      </c>
      <c r="BK1470" s="214">
        <f t="shared" si="499"/>
        <v>0</v>
      </c>
      <c r="BL1470" s="25" t="s">
        <v>375</v>
      </c>
      <c r="BM1470" s="25" t="s">
        <v>11927</v>
      </c>
    </row>
    <row r="1471" spans="2:65" s="1" customFormat="1" ht="22.5" customHeight="1">
      <c r="B1471" s="42"/>
      <c r="C1471" s="277" t="s">
        <v>11928</v>
      </c>
      <c r="D1471" s="277" t="s">
        <v>1079</v>
      </c>
      <c r="E1471" s="278" t="s">
        <v>10784</v>
      </c>
      <c r="F1471" s="279" t="s">
        <v>10785</v>
      </c>
      <c r="G1471" s="280" t="s">
        <v>5275</v>
      </c>
      <c r="H1471" s="281">
        <v>9</v>
      </c>
      <c r="I1471" s="282"/>
      <c r="J1471" s="283">
        <f t="shared" si="490"/>
        <v>0</v>
      </c>
      <c r="K1471" s="279" t="s">
        <v>21</v>
      </c>
      <c r="L1471" s="284"/>
      <c r="M1471" s="285" t="s">
        <v>21</v>
      </c>
      <c r="N1471" s="286" t="s">
        <v>45</v>
      </c>
      <c r="O1471" s="43"/>
      <c r="P1471" s="212">
        <f t="shared" si="491"/>
        <v>0</v>
      </c>
      <c r="Q1471" s="212">
        <v>0</v>
      </c>
      <c r="R1471" s="212">
        <f t="shared" si="492"/>
        <v>0</v>
      </c>
      <c r="S1471" s="212">
        <v>0</v>
      </c>
      <c r="T1471" s="213">
        <f t="shared" si="493"/>
        <v>0</v>
      </c>
      <c r="AR1471" s="25" t="s">
        <v>619</v>
      </c>
      <c r="AT1471" s="25" t="s">
        <v>1079</v>
      </c>
      <c r="AU1471" s="25" t="s">
        <v>82</v>
      </c>
      <c r="AY1471" s="25" t="s">
        <v>308</v>
      </c>
      <c r="BE1471" s="214">
        <f t="shared" si="494"/>
        <v>0</v>
      </c>
      <c r="BF1471" s="214">
        <f t="shared" si="495"/>
        <v>0</v>
      </c>
      <c r="BG1471" s="214">
        <f t="shared" si="496"/>
        <v>0</v>
      </c>
      <c r="BH1471" s="214">
        <f t="shared" si="497"/>
        <v>0</v>
      </c>
      <c r="BI1471" s="214">
        <f t="shared" si="498"/>
        <v>0</v>
      </c>
      <c r="BJ1471" s="25" t="s">
        <v>82</v>
      </c>
      <c r="BK1471" s="214">
        <f t="shared" si="499"/>
        <v>0</v>
      </c>
      <c r="BL1471" s="25" t="s">
        <v>375</v>
      </c>
      <c r="BM1471" s="25" t="s">
        <v>11929</v>
      </c>
    </row>
    <row r="1472" spans="2:65" s="1" customFormat="1" ht="22.5" customHeight="1">
      <c r="B1472" s="42"/>
      <c r="C1472" s="277" t="s">
        <v>10695</v>
      </c>
      <c r="D1472" s="277" t="s">
        <v>1079</v>
      </c>
      <c r="E1472" s="278" t="s">
        <v>11930</v>
      </c>
      <c r="F1472" s="279" t="s">
        <v>11931</v>
      </c>
      <c r="G1472" s="280" t="s">
        <v>5275</v>
      </c>
      <c r="H1472" s="281">
        <v>2</v>
      </c>
      <c r="I1472" s="282"/>
      <c r="J1472" s="283">
        <f t="shared" si="490"/>
        <v>0</v>
      </c>
      <c r="K1472" s="279" t="s">
        <v>21</v>
      </c>
      <c r="L1472" s="284"/>
      <c r="M1472" s="285" t="s">
        <v>21</v>
      </c>
      <c r="N1472" s="286" t="s">
        <v>45</v>
      </c>
      <c r="O1472" s="43"/>
      <c r="P1472" s="212">
        <f t="shared" si="491"/>
        <v>0</v>
      </c>
      <c r="Q1472" s="212">
        <v>0</v>
      </c>
      <c r="R1472" s="212">
        <f t="shared" si="492"/>
        <v>0</v>
      </c>
      <c r="S1472" s="212">
        <v>0</v>
      </c>
      <c r="T1472" s="213">
        <f t="shared" si="493"/>
        <v>0</v>
      </c>
      <c r="AR1472" s="25" t="s">
        <v>619</v>
      </c>
      <c r="AT1472" s="25" t="s">
        <v>1079</v>
      </c>
      <c r="AU1472" s="25" t="s">
        <v>82</v>
      </c>
      <c r="AY1472" s="25" t="s">
        <v>308</v>
      </c>
      <c r="BE1472" s="214">
        <f t="shared" si="494"/>
        <v>0</v>
      </c>
      <c r="BF1472" s="214">
        <f t="shared" si="495"/>
        <v>0</v>
      </c>
      <c r="BG1472" s="214">
        <f t="shared" si="496"/>
        <v>0</v>
      </c>
      <c r="BH1472" s="214">
        <f t="shared" si="497"/>
        <v>0</v>
      </c>
      <c r="BI1472" s="214">
        <f t="shared" si="498"/>
        <v>0</v>
      </c>
      <c r="BJ1472" s="25" t="s">
        <v>82</v>
      </c>
      <c r="BK1472" s="214">
        <f t="shared" si="499"/>
        <v>0</v>
      </c>
      <c r="BL1472" s="25" t="s">
        <v>375</v>
      </c>
      <c r="BM1472" s="25" t="s">
        <v>11932</v>
      </c>
    </row>
    <row r="1473" spans="2:65" s="1" customFormat="1" ht="22.5" customHeight="1">
      <c r="B1473" s="42"/>
      <c r="C1473" s="277" t="s">
        <v>11933</v>
      </c>
      <c r="D1473" s="277" t="s">
        <v>1079</v>
      </c>
      <c r="E1473" s="278" t="s">
        <v>11934</v>
      </c>
      <c r="F1473" s="279" t="s">
        <v>11935</v>
      </c>
      <c r="G1473" s="280" t="s">
        <v>5275</v>
      </c>
      <c r="H1473" s="281">
        <v>6</v>
      </c>
      <c r="I1473" s="282"/>
      <c r="J1473" s="283">
        <f t="shared" si="490"/>
        <v>0</v>
      </c>
      <c r="K1473" s="279" t="s">
        <v>21</v>
      </c>
      <c r="L1473" s="284"/>
      <c r="M1473" s="285" t="s">
        <v>21</v>
      </c>
      <c r="N1473" s="286" t="s">
        <v>45</v>
      </c>
      <c r="O1473" s="43"/>
      <c r="P1473" s="212">
        <f t="shared" si="491"/>
        <v>0</v>
      </c>
      <c r="Q1473" s="212">
        <v>0</v>
      </c>
      <c r="R1473" s="212">
        <f t="shared" si="492"/>
        <v>0</v>
      </c>
      <c r="S1473" s="212">
        <v>0</v>
      </c>
      <c r="T1473" s="213">
        <f t="shared" si="493"/>
        <v>0</v>
      </c>
      <c r="AR1473" s="25" t="s">
        <v>619</v>
      </c>
      <c r="AT1473" s="25" t="s">
        <v>1079</v>
      </c>
      <c r="AU1473" s="25" t="s">
        <v>82</v>
      </c>
      <c r="AY1473" s="25" t="s">
        <v>308</v>
      </c>
      <c r="BE1473" s="214">
        <f t="shared" si="494"/>
        <v>0</v>
      </c>
      <c r="BF1473" s="214">
        <f t="shared" si="495"/>
        <v>0</v>
      </c>
      <c r="BG1473" s="214">
        <f t="shared" si="496"/>
        <v>0</v>
      </c>
      <c r="BH1473" s="214">
        <f t="shared" si="497"/>
        <v>0</v>
      </c>
      <c r="BI1473" s="214">
        <f t="shared" si="498"/>
        <v>0</v>
      </c>
      <c r="BJ1473" s="25" t="s">
        <v>82</v>
      </c>
      <c r="BK1473" s="214">
        <f t="shared" si="499"/>
        <v>0</v>
      </c>
      <c r="BL1473" s="25" t="s">
        <v>375</v>
      </c>
      <c r="BM1473" s="25" t="s">
        <v>11936</v>
      </c>
    </row>
    <row r="1474" spans="2:65" s="1" customFormat="1" ht="22.5" customHeight="1">
      <c r="B1474" s="42"/>
      <c r="C1474" s="277" t="s">
        <v>10699</v>
      </c>
      <c r="D1474" s="277" t="s">
        <v>1079</v>
      </c>
      <c r="E1474" s="278" t="s">
        <v>11937</v>
      </c>
      <c r="F1474" s="279" t="s">
        <v>11938</v>
      </c>
      <c r="G1474" s="280" t="s">
        <v>5275</v>
      </c>
      <c r="H1474" s="281">
        <v>2</v>
      </c>
      <c r="I1474" s="282"/>
      <c r="J1474" s="283">
        <f t="shared" si="490"/>
        <v>0</v>
      </c>
      <c r="K1474" s="279" t="s">
        <v>21</v>
      </c>
      <c r="L1474" s="284"/>
      <c r="M1474" s="285" t="s">
        <v>21</v>
      </c>
      <c r="N1474" s="286" t="s">
        <v>45</v>
      </c>
      <c r="O1474" s="43"/>
      <c r="P1474" s="212">
        <f t="shared" si="491"/>
        <v>0</v>
      </c>
      <c r="Q1474" s="212">
        <v>0</v>
      </c>
      <c r="R1474" s="212">
        <f t="shared" si="492"/>
        <v>0</v>
      </c>
      <c r="S1474" s="212">
        <v>0</v>
      </c>
      <c r="T1474" s="213">
        <f t="shared" si="493"/>
        <v>0</v>
      </c>
      <c r="AR1474" s="25" t="s">
        <v>619</v>
      </c>
      <c r="AT1474" s="25" t="s">
        <v>1079</v>
      </c>
      <c r="AU1474" s="25" t="s">
        <v>82</v>
      </c>
      <c r="AY1474" s="25" t="s">
        <v>308</v>
      </c>
      <c r="BE1474" s="214">
        <f t="shared" si="494"/>
        <v>0</v>
      </c>
      <c r="BF1474" s="214">
        <f t="shared" si="495"/>
        <v>0</v>
      </c>
      <c r="BG1474" s="214">
        <f t="shared" si="496"/>
        <v>0</v>
      </c>
      <c r="BH1474" s="214">
        <f t="shared" si="497"/>
        <v>0</v>
      </c>
      <c r="BI1474" s="214">
        <f t="shared" si="498"/>
        <v>0</v>
      </c>
      <c r="BJ1474" s="25" t="s">
        <v>82</v>
      </c>
      <c r="BK1474" s="214">
        <f t="shared" si="499"/>
        <v>0</v>
      </c>
      <c r="BL1474" s="25" t="s">
        <v>375</v>
      </c>
      <c r="BM1474" s="25" t="s">
        <v>11939</v>
      </c>
    </row>
    <row r="1475" spans="2:65" s="1" customFormat="1" ht="22.5" customHeight="1">
      <c r="B1475" s="42"/>
      <c r="C1475" s="277" t="s">
        <v>11940</v>
      </c>
      <c r="D1475" s="277" t="s">
        <v>1079</v>
      </c>
      <c r="E1475" s="278" t="s">
        <v>11941</v>
      </c>
      <c r="F1475" s="279" t="s">
        <v>11942</v>
      </c>
      <c r="G1475" s="280" t="s">
        <v>5275</v>
      </c>
      <c r="H1475" s="281">
        <v>2</v>
      </c>
      <c r="I1475" s="282"/>
      <c r="J1475" s="283">
        <f t="shared" si="490"/>
        <v>0</v>
      </c>
      <c r="K1475" s="279" t="s">
        <v>21</v>
      </c>
      <c r="L1475" s="284"/>
      <c r="M1475" s="285" t="s">
        <v>21</v>
      </c>
      <c r="N1475" s="286" t="s">
        <v>45</v>
      </c>
      <c r="O1475" s="43"/>
      <c r="P1475" s="212">
        <f t="shared" si="491"/>
        <v>0</v>
      </c>
      <c r="Q1475" s="212">
        <v>0</v>
      </c>
      <c r="R1475" s="212">
        <f t="shared" si="492"/>
        <v>0</v>
      </c>
      <c r="S1475" s="212">
        <v>0</v>
      </c>
      <c r="T1475" s="213">
        <f t="shared" si="493"/>
        <v>0</v>
      </c>
      <c r="AR1475" s="25" t="s">
        <v>619</v>
      </c>
      <c r="AT1475" s="25" t="s">
        <v>1079</v>
      </c>
      <c r="AU1475" s="25" t="s">
        <v>82</v>
      </c>
      <c r="AY1475" s="25" t="s">
        <v>308</v>
      </c>
      <c r="BE1475" s="214">
        <f t="shared" si="494"/>
        <v>0</v>
      </c>
      <c r="BF1475" s="214">
        <f t="shared" si="495"/>
        <v>0</v>
      </c>
      <c r="BG1475" s="214">
        <f t="shared" si="496"/>
        <v>0</v>
      </c>
      <c r="BH1475" s="214">
        <f t="shared" si="497"/>
        <v>0</v>
      </c>
      <c r="BI1475" s="214">
        <f t="shared" si="498"/>
        <v>0</v>
      </c>
      <c r="BJ1475" s="25" t="s">
        <v>82</v>
      </c>
      <c r="BK1475" s="214">
        <f t="shared" si="499"/>
        <v>0</v>
      </c>
      <c r="BL1475" s="25" t="s">
        <v>375</v>
      </c>
      <c r="BM1475" s="25" t="s">
        <v>11943</v>
      </c>
    </row>
    <row r="1476" spans="2:65" s="1" customFormat="1" ht="22.5" customHeight="1">
      <c r="B1476" s="42"/>
      <c r="C1476" s="277" t="s">
        <v>10702</v>
      </c>
      <c r="D1476" s="277" t="s">
        <v>1079</v>
      </c>
      <c r="E1476" s="278" t="s">
        <v>10798</v>
      </c>
      <c r="F1476" s="279" t="s">
        <v>10799</v>
      </c>
      <c r="G1476" s="280" t="s">
        <v>5275</v>
      </c>
      <c r="H1476" s="281">
        <v>3</v>
      </c>
      <c r="I1476" s="282"/>
      <c r="J1476" s="283">
        <f t="shared" si="490"/>
        <v>0</v>
      </c>
      <c r="K1476" s="279" t="s">
        <v>21</v>
      </c>
      <c r="L1476" s="284"/>
      <c r="M1476" s="285" t="s">
        <v>21</v>
      </c>
      <c r="N1476" s="286" t="s">
        <v>45</v>
      </c>
      <c r="O1476" s="43"/>
      <c r="P1476" s="212">
        <f t="shared" si="491"/>
        <v>0</v>
      </c>
      <c r="Q1476" s="212">
        <v>0</v>
      </c>
      <c r="R1476" s="212">
        <f t="shared" si="492"/>
        <v>0</v>
      </c>
      <c r="S1476" s="212">
        <v>0</v>
      </c>
      <c r="T1476" s="213">
        <f t="shared" si="493"/>
        <v>0</v>
      </c>
      <c r="AR1476" s="25" t="s">
        <v>619</v>
      </c>
      <c r="AT1476" s="25" t="s">
        <v>1079</v>
      </c>
      <c r="AU1476" s="25" t="s">
        <v>82</v>
      </c>
      <c r="AY1476" s="25" t="s">
        <v>308</v>
      </c>
      <c r="BE1476" s="214">
        <f t="shared" si="494"/>
        <v>0</v>
      </c>
      <c r="BF1476" s="214">
        <f t="shared" si="495"/>
        <v>0</v>
      </c>
      <c r="BG1476" s="214">
        <f t="shared" si="496"/>
        <v>0</v>
      </c>
      <c r="BH1476" s="214">
        <f t="shared" si="497"/>
        <v>0</v>
      </c>
      <c r="BI1476" s="214">
        <f t="shared" si="498"/>
        <v>0</v>
      </c>
      <c r="BJ1476" s="25" t="s">
        <v>82</v>
      </c>
      <c r="BK1476" s="214">
        <f t="shared" si="499"/>
        <v>0</v>
      </c>
      <c r="BL1476" s="25" t="s">
        <v>375</v>
      </c>
      <c r="BM1476" s="25" t="s">
        <v>11944</v>
      </c>
    </row>
    <row r="1477" spans="2:65" s="1" customFormat="1" ht="22.5" customHeight="1">
      <c r="B1477" s="42"/>
      <c r="C1477" s="277" t="s">
        <v>11945</v>
      </c>
      <c r="D1477" s="277" t="s">
        <v>1079</v>
      </c>
      <c r="E1477" s="278" t="s">
        <v>10802</v>
      </c>
      <c r="F1477" s="279" t="s">
        <v>10803</v>
      </c>
      <c r="G1477" s="280" t="s">
        <v>5275</v>
      </c>
      <c r="H1477" s="281">
        <v>6</v>
      </c>
      <c r="I1477" s="282"/>
      <c r="J1477" s="283">
        <f t="shared" si="490"/>
        <v>0</v>
      </c>
      <c r="K1477" s="279" t="s">
        <v>21</v>
      </c>
      <c r="L1477" s="284"/>
      <c r="M1477" s="285" t="s">
        <v>21</v>
      </c>
      <c r="N1477" s="286" t="s">
        <v>45</v>
      </c>
      <c r="O1477" s="43"/>
      <c r="P1477" s="212">
        <f t="shared" si="491"/>
        <v>0</v>
      </c>
      <c r="Q1477" s="212">
        <v>0</v>
      </c>
      <c r="R1477" s="212">
        <f t="shared" si="492"/>
        <v>0</v>
      </c>
      <c r="S1477" s="212">
        <v>0</v>
      </c>
      <c r="T1477" s="213">
        <f t="shared" si="493"/>
        <v>0</v>
      </c>
      <c r="AR1477" s="25" t="s">
        <v>619</v>
      </c>
      <c r="AT1477" s="25" t="s">
        <v>1079</v>
      </c>
      <c r="AU1477" s="25" t="s">
        <v>82</v>
      </c>
      <c r="AY1477" s="25" t="s">
        <v>308</v>
      </c>
      <c r="BE1477" s="214">
        <f t="shared" si="494"/>
        <v>0</v>
      </c>
      <c r="BF1477" s="214">
        <f t="shared" si="495"/>
        <v>0</v>
      </c>
      <c r="BG1477" s="214">
        <f t="shared" si="496"/>
        <v>0</v>
      </c>
      <c r="BH1477" s="214">
        <f t="shared" si="497"/>
        <v>0</v>
      </c>
      <c r="BI1477" s="214">
        <f t="shared" si="498"/>
        <v>0</v>
      </c>
      <c r="BJ1477" s="25" t="s">
        <v>82</v>
      </c>
      <c r="BK1477" s="214">
        <f t="shared" si="499"/>
        <v>0</v>
      </c>
      <c r="BL1477" s="25" t="s">
        <v>375</v>
      </c>
      <c r="BM1477" s="25" t="s">
        <v>11946</v>
      </c>
    </row>
    <row r="1478" spans="2:65" s="1" customFormat="1" ht="31.5" customHeight="1">
      <c r="B1478" s="42"/>
      <c r="C1478" s="277" t="s">
        <v>10706</v>
      </c>
      <c r="D1478" s="277" t="s">
        <v>1079</v>
      </c>
      <c r="E1478" s="278" t="s">
        <v>11947</v>
      </c>
      <c r="F1478" s="279" t="s">
        <v>11948</v>
      </c>
      <c r="G1478" s="280" t="s">
        <v>5275</v>
      </c>
      <c r="H1478" s="281">
        <v>3</v>
      </c>
      <c r="I1478" s="282"/>
      <c r="J1478" s="283">
        <f t="shared" si="490"/>
        <v>0</v>
      </c>
      <c r="K1478" s="279" t="s">
        <v>21</v>
      </c>
      <c r="L1478" s="284"/>
      <c r="M1478" s="285" t="s">
        <v>21</v>
      </c>
      <c r="N1478" s="286" t="s">
        <v>45</v>
      </c>
      <c r="O1478" s="43"/>
      <c r="P1478" s="212">
        <f t="shared" si="491"/>
        <v>0</v>
      </c>
      <c r="Q1478" s="212">
        <v>0</v>
      </c>
      <c r="R1478" s="212">
        <f t="shared" si="492"/>
        <v>0</v>
      </c>
      <c r="S1478" s="212">
        <v>0</v>
      </c>
      <c r="T1478" s="213">
        <f t="shared" si="493"/>
        <v>0</v>
      </c>
      <c r="AR1478" s="25" t="s">
        <v>619</v>
      </c>
      <c r="AT1478" s="25" t="s">
        <v>1079</v>
      </c>
      <c r="AU1478" s="25" t="s">
        <v>82</v>
      </c>
      <c r="AY1478" s="25" t="s">
        <v>308</v>
      </c>
      <c r="BE1478" s="214">
        <f t="shared" si="494"/>
        <v>0</v>
      </c>
      <c r="BF1478" s="214">
        <f t="shared" si="495"/>
        <v>0</v>
      </c>
      <c r="BG1478" s="214">
        <f t="shared" si="496"/>
        <v>0</v>
      </c>
      <c r="BH1478" s="214">
        <f t="shared" si="497"/>
        <v>0</v>
      </c>
      <c r="BI1478" s="214">
        <f t="shared" si="498"/>
        <v>0</v>
      </c>
      <c r="BJ1478" s="25" t="s">
        <v>82</v>
      </c>
      <c r="BK1478" s="214">
        <f t="shared" si="499"/>
        <v>0</v>
      </c>
      <c r="BL1478" s="25" t="s">
        <v>375</v>
      </c>
      <c r="BM1478" s="25" t="s">
        <v>11949</v>
      </c>
    </row>
    <row r="1479" spans="2:65" s="1" customFormat="1" ht="22.5" customHeight="1">
      <c r="B1479" s="42"/>
      <c r="C1479" s="277" t="s">
        <v>11950</v>
      </c>
      <c r="D1479" s="277" t="s">
        <v>1079</v>
      </c>
      <c r="E1479" s="278" t="s">
        <v>10805</v>
      </c>
      <c r="F1479" s="279" t="s">
        <v>10806</v>
      </c>
      <c r="G1479" s="280" t="s">
        <v>5275</v>
      </c>
      <c r="H1479" s="281">
        <v>1</v>
      </c>
      <c r="I1479" s="282"/>
      <c r="J1479" s="283">
        <f t="shared" si="490"/>
        <v>0</v>
      </c>
      <c r="K1479" s="279" t="s">
        <v>21</v>
      </c>
      <c r="L1479" s="284"/>
      <c r="M1479" s="285" t="s">
        <v>21</v>
      </c>
      <c r="N1479" s="286" t="s">
        <v>45</v>
      </c>
      <c r="O1479" s="43"/>
      <c r="P1479" s="212">
        <f t="shared" si="491"/>
        <v>0</v>
      </c>
      <c r="Q1479" s="212">
        <v>0</v>
      </c>
      <c r="R1479" s="212">
        <f t="shared" si="492"/>
        <v>0</v>
      </c>
      <c r="S1479" s="212">
        <v>0</v>
      </c>
      <c r="T1479" s="213">
        <f t="shared" si="493"/>
        <v>0</v>
      </c>
      <c r="AR1479" s="25" t="s">
        <v>619</v>
      </c>
      <c r="AT1479" s="25" t="s">
        <v>1079</v>
      </c>
      <c r="AU1479" s="25" t="s">
        <v>82</v>
      </c>
      <c r="AY1479" s="25" t="s">
        <v>308</v>
      </c>
      <c r="BE1479" s="214">
        <f t="shared" si="494"/>
        <v>0</v>
      </c>
      <c r="BF1479" s="214">
        <f t="shared" si="495"/>
        <v>0</v>
      </c>
      <c r="BG1479" s="214">
        <f t="shared" si="496"/>
        <v>0</v>
      </c>
      <c r="BH1479" s="214">
        <f t="shared" si="497"/>
        <v>0</v>
      </c>
      <c r="BI1479" s="214">
        <f t="shared" si="498"/>
        <v>0</v>
      </c>
      <c r="BJ1479" s="25" t="s">
        <v>82</v>
      </c>
      <c r="BK1479" s="214">
        <f t="shared" si="499"/>
        <v>0</v>
      </c>
      <c r="BL1479" s="25" t="s">
        <v>375</v>
      </c>
      <c r="BM1479" s="25" t="s">
        <v>11951</v>
      </c>
    </row>
    <row r="1480" spans="2:65" s="1" customFormat="1" ht="22.5" customHeight="1">
      <c r="B1480" s="42"/>
      <c r="C1480" s="277" t="s">
        <v>10709</v>
      </c>
      <c r="D1480" s="277" t="s">
        <v>1079</v>
      </c>
      <c r="E1480" s="278" t="s">
        <v>10809</v>
      </c>
      <c r="F1480" s="279" t="s">
        <v>10810</v>
      </c>
      <c r="G1480" s="280" t="s">
        <v>5275</v>
      </c>
      <c r="H1480" s="281">
        <v>6</v>
      </c>
      <c r="I1480" s="282"/>
      <c r="J1480" s="283">
        <f t="shared" si="490"/>
        <v>0</v>
      </c>
      <c r="K1480" s="279" t="s">
        <v>21</v>
      </c>
      <c r="L1480" s="284"/>
      <c r="M1480" s="285" t="s">
        <v>21</v>
      </c>
      <c r="N1480" s="286" t="s">
        <v>45</v>
      </c>
      <c r="O1480" s="43"/>
      <c r="P1480" s="212">
        <f t="shared" si="491"/>
        <v>0</v>
      </c>
      <c r="Q1480" s="212">
        <v>0</v>
      </c>
      <c r="R1480" s="212">
        <f t="shared" si="492"/>
        <v>0</v>
      </c>
      <c r="S1480" s="212">
        <v>0</v>
      </c>
      <c r="T1480" s="213">
        <f t="shared" si="493"/>
        <v>0</v>
      </c>
      <c r="AR1480" s="25" t="s">
        <v>619</v>
      </c>
      <c r="AT1480" s="25" t="s">
        <v>1079</v>
      </c>
      <c r="AU1480" s="25" t="s">
        <v>82</v>
      </c>
      <c r="AY1480" s="25" t="s">
        <v>308</v>
      </c>
      <c r="BE1480" s="214">
        <f t="shared" si="494"/>
        <v>0</v>
      </c>
      <c r="BF1480" s="214">
        <f t="shared" si="495"/>
        <v>0</v>
      </c>
      <c r="BG1480" s="214">
        <f t="shared" si="496"/>
        <v>0</v>
      </c>
      <c r="BH1480" s="214">
        <f t="shared" si="497"/>
        <v>0</v>
      </c>
      <c r="BI1480" s="214">
        <f t="shared" si="498"/>
        <v>0</v>
      </c>
      <c r="BJ1480" s="25" t="s">
        <v>82</v>
      </c>
      <c r="BK1480" s="214">
        <f t="shared" si="499"/>
        <v>0</v>
      </c>
      <c r="BL1480" s="25" t="s">
        <v>375</v>
      </c>
      <c r="BM1480" s="25" t="s">
        <v>11952</v>
      </c>
    </row>
    <row r="1481" spans="2:65" s="1" customFormat="1" ht="22.5" customHeight="1">
      <c r="B1481" s="42"/>
      <c r="C1481" s="277" t="s">
        <v>11953</v>
      </c>
      <c r="D1481" s="277" t="s">
        <v>1079</v>
      </c>
      <c r="E1481" s="278" t="s">
        <v>10812</v>
      </c>
      <c r="F1481" s="279" t="s">
        <v>10813</v>
      </c>
      <c r="G1481" s="280" t="s">
        <v>5275</v>
      </c>
      <c r="H1481" s="281">
        <v>2</v>
      </c>
      <c r="I1481" s="282"/>
      <c r="J1481" s="283">
        <f t="shared" si="490"/>
        <v>0</v>
      </c>
      <c r="K1481" s="279" t="s">
        <v>21</v>
      </c>
      <c r="L1481" s="284"/>
      <c r="M1481" s="285" t="s">
        <v>21</v>
      </c>
      <c r="N1481" s="286" t="s">
        <v>45</v>
      </c>
      <c r="O1481" s="43"/>
      <c r="P1481" s="212">
        <f t="shared" si="491"/>
        <v>0</v>
      </c>
      <c r="Q1481" s="212">
        <v>0</v>
      </c>
      <c r="R1481" s="212">
        <f t="shared" si="492"/>
        <v>0</v>
      </c>
      <c r="S1481" s="212">
        <v>0</v>
      </c>
      <c r="T1481" s="213">
        <f t="shared" si="493"/>
        <v>0</v>
      </c>
      <c r="AR1481" s="25" t="s">
        <v>619</v>
      </c>
      <c r="AT1481" s="25" t="s">
        <v>1079</v>
      </c>
      <c r="AU1481" s="25" t="s">
        <v>82</v>
      </c>
      <c r="AY1481" s="25" t="s">
        <v>308</v>
      </c>
      <c r="BE1481" s="214">
        <f t="shared" si="494"/>
        <v>0</v>
      </c>
      <c r="BF1481" s="214">
        <f t="shared" si="495"/>
        <v>0</v>
      </c>
      <c r="BG1481" s="214">
        <f t="shared" si="496"/>
        <v>0</v>
      </c>
      <c r="BH1481" s="214">
        <f t="shared" si="497"/>
        <v>0</v>
      </c>
      <c r="BI1481" s="214">
        <f t="shared" si="498"/>
        <v>0</v>
      </c>
      <c r="BJ1481" s="25" t="s">
        <v>82</v>
      </c>
      <c r="BK1481" s="214">
        <f t="shared" si="499"/>
        <v>0</v>
      </c>
      <c r="BL1481" s="25" t="s">
        <v>375</v>
      </c>
      <c r="BM1481" s="25" t="s">
        <v>11954</v>
      </c>
    </row>
    <row r="1482" spans="2:65" s="1" customFormat="1" ht="22.5" customHeight="1">
      <c r="B1482" s="42"/>
      <c r="C1482" s="277" t="s">
        <v>10713</v>
      </c>
      <c r="D1482" s="277" t="s">
        <v>1079</v>
      </c>
      <c r="E1482" s="278" t="s">
        <v>10816</v>
      </c>
      <c r="F1482" s="279" t="s">
        <v>10817</v>
      </c>
      <c r="G1482" s="280" t="s">
        <v>5275</v>
      </c>
      <c r="H1482" s="281">
        <v>46</v>
      </c>
      <c r="I1482" s="282"/>
      <c r="J1482" s="283">
        <f t="shared" si="490"/>
        <v>0</v>
      </c>
      <c r="K1482" s="279" t="s">
        <v>21</v>
      </c>
      <c r="L1482" s="284"/>
      <c r="M1482" s="285" t="s">
        <v>21</v>
      </c>
      <c r="N1482" s="286" t="s">
        <v>45</v>
      </c>
      <c r="O1482" s="43"/>
      <c r="P1482" s="212">
        <f t="shared" si="491"/>
        <v>0</v>
      </c>
      <c r="Q1482" s="212">
        <v>0</v>
      </c>
      <c r="R1482" s="212">
        <f t="shared" si="492"/>
        <v>0</v>
      </c>
      <c r="S1482" s="212">
        <v>0</v>
      </c>
      <c r="T1482" s="213">
        <f t="shared" si="493"/>
        <v>0</v>
      </c>
      <c r="AR1482" s="25" t="s">
        <v>619</v>
      </c>
      <c r="AT1482" s="25" t="s">
        <v>1079</v>
      </c>
      <c r="AU1482" s="25" t="s">
        <v>82</v>
      </c>
      <c r="AY1482" s="25" t="s">
        <v>308</v>
      </c>
      <c r="BE1482" s="214">
        <f t="shared" si="494"/>
        <v>0</v>
      </c>
      <c r="BF1482" s="214">
        <f t="shared" si="495"/>
        <v>0</v>
      </c>
      <c r="BG1482" s="214">
        <f t="shared" si="496"/>
        <v>0</v>
      </c>
      <c r="BH1482" s="214">
        <f t="shared" si="497"/>
        <v>0</v>
      </c>
      <c r="BI1482" s="214">
        <f t="shared" si="498"/>
        <v>0</v>
      </c>
      <c r="BJ1482" s="25" t="s">
        <v>82</v>
      </c>
      <c r="BK1482" s="214">
        <f t="shared" si="499"/>
        <v>0</v>
      </c>
      <c r="BL1482" s="25" t="s">
        <v>375</v>
      </c>
      <c r="BM1482" s="25" t="s">
        <v>11955</v>
      </c>
    </row>
    <row r="1483" spans="2:65" s="1" customFormat="1" ht="31.5" customHeight="1">
      <c r="B1483" s="42"/>
      <c r="C1483" s="277" t="s">
        <v>11956</v>
      </c>
      <c r="D1483" s="277" t="s">
        <v>1079</v>
      </c>
      <c r="E1483" s="278" t="s">
        <v>10819</v>
      </c>
      <c r="F1483" s="279" t="s">
        <v>10820</v>
      </c>
      <c r="G1483" s="280" t="s">
        <v>5275</v>
      </c>
      <c r="H1483" s="281">
        <v>7</v>
      </c>
      <c r="I1483" s="282"/>
      <c r="J1483" s="283">
        <f t="shared" si="490"/>
        <v>0</v>
      </c>
      <c r="K1483" s="279" t="s">
        <v>21</v>
      </c>
      <c r="L1483" s="284"/>
      <c r="M1483" s="285" t="s">
        <v>21</v>
      </c>
      <c r="N1483" s="286" t="s">
        <v>45</v>
      </c>
      <c r="O1483" s="43"/>
      <c r="P1483" s="212">
        <f t="shared" si="491"/>
        <v>0</v>
      </c>
      <c r="Q1483" s="212">
        <v>0</v>
      </c>
      <c r="R1483" s="212">
        <f t="shared" si="492"/>
        <v>0</v>
      </c>
      <c r="S1483" s="212">
        <v>0</v>
      </c>
      <c r="T1483" s="213">
        <f t="shared" si="493"/>
        <v>0</v>
      </c>
      <c r="AR1483" s="25" t="s">
        <v>619</v>
      </c>
      <c r="AT1483" s="25" t="s">
        <v>1079</v>
      </c>
      <c r="AU1483" s="25" t="s">
        <v>82</v>
      </c>
      <c r="AY1483" s="25" t="s">
        <v>308</v>
      </c>
      <c r="BE1483" s="214">
        <f t="shared" si="494"/>
        <v>0</v>
      </c>
      <c r="BF1483" s="214">
        <f t="shared" si="495"/>
        <v>0</v>
      </c>
      <c r="BG1483" s="214">
        <f t="shared" si="496"/>
        <v>0</v>
      </c>
      <c r="BH1483" s="214">
        <f t="shared" si="497"/>
        <v>0</v>
      </c>
      <c r="BI1483" s="214">
        <f t="shared" si="498"/>
        <v>0</v>
      </c>
      <c r="BJ1483" s="25" t="s">
        <v>82</v>
      </c>
      <c r="BK1483" s="214">
        <f t="shared" si="499"/>
        <v>0</v>
      </c>
      <c r="BL1483" s="25" t="s">
        <v>375</v>
      </c>
      <c r="BM1483" s="25" t="s">
        <v>11957</v>
      </c>
    </row>
    <row r="1484" spans="2:65" s="1" customFormat="1" ht="31.5" customHeight="1">
      <c r="B1484" s="42"/>
      <c r="C1484" s="277" t="s">
        <v>10716</v>
      </c>
      <c r="D1484" s="277" t="s">
        <v>1079</v>
      </c>
      <c r="E1484" s="278" t="s">
        <v>10823</v>
      </c>
      <c r="F1484" s="279" t="s">
        <v>10824</v>
      </c>
      <c r="G1484" s="280" t="s">
        <v>5275</v>
      </c>
      <c r="H1484" s="281">
        <v>10</v>
      </c>
      <c r="I1484" s="282"/>
      <c r="J1484" s="283">
        <f t="shared" si="490"/>
        <v>0</v>
      </c>
      <c r="K1484" s="279" t="s">
        <v>21</v>
      </c>
      <c r="L1484" s="284"/>
      <c r="M1484" s="285" t="s">
        <v>21</v>
      </c>
      <c r="N1484" s="286" t="s">
        <v>45</v>
      </c>
      <c r="O1484" s="43"/>
      <c r="P1484" s="212">
        <f t="shared" si="491"/>
        <v>0</v>
      </c>
      <c r="Q1484" s="212">
        <v>0</v>
      </c>
      <c r="R1484" s="212">
        <f t="shared" si="492"/>
        <v>0</v>
      </c>
      <c r="S1484" s="212">
        <v>0</v>
      </c>
      <c r="T1484" s="213">
        <f t="shared" si="493"/>
        <v>0</v>
      </c>
      <c r="AR1484" s="25" t="s">
        <v>619</v>
      </c>
      <c r="AT1484" s="25" t="s">
        <v>1079</v>
      </c>
      <c r="AU1484" s="25" t="s">
        <v>82</v>
      </c>
      <c r="AY1484" s="25" t="s">
        <v>308</v>
      </c>
      <c r="BE1484" s="214">
        <f t="shared" si="494"/>
        <v>0</v>
      </c>
      <c r="BF1484" s="214">
        <f t="shared" si="495"/>
        <v>0</v>
      </c>
      <c r="BG1484" s="214">
        <f t="shared" si="496"/>
        <v>0</v>
      </c>
      <c r="BH1484" s="214">
        <f t="shared" si="497"/>
        <v>0</v>
      </c>
      <c r="BI1484" s="214">
        <f t="shared" si="498"/>
        <v>0</v>
      </c>
      <c r="BJ1484" s="25" t="s">
        <v>82</v>
      </c>
      <c r="BK1484" s="214">
        <f t="shared" si="499"/>
        <v>0</v>
      </c>
      <c r="BL1484" s="25" t="s">
        <v>375</v>
      </c>
      <c r="BM1484" s="25" t="s">
        <v>11958</v>
      </c>
    </row>
    <row r="1485" spans="2:65" s="1" customFormat="1" ht="31.5" customHeight="1">
      <c r="B1485" s="42"/>
      <c r="C1485" s="277" t="s">
        <v>11959</v>
      </c>
      <c r="D1485" s="277" t="s">
        <v>1079</v>
      </c>
      <c r="E1485" s="278" t="s">
        <v>10826</v>
      </c>
      <c r="F1485" s="279" t="s">
        <v>10827</v>
      </c>
      <c r="G1485" s="280" t="s">
        <v>5275</v>
      </c>
      <c r="H1485" s="281">
        <v>13</v>
      </c>
      <c r="I1485" s="282"/>
      <c r="J1485" s="283">
        <f t="shared" si="490"/>
        <v>0</v>
      </c>
      <c r="K1485" s="279" t="s">
        <v>21</v>
      </c>
      <c r="L1485" s="284"/>
      <c r="M1485" s="285" t="s">
        <v>21</v>
      </c>
      <c r="N1485" s="286" t="s">
        <v>45</v>
      </c>
      <c r="O1485" s="43"/>
      <c r="P1485" s="212">
        <f t="shared" si="491"/>
        <v>0</v>
      </c>
      <c r="Q1485" s="212">
        <v>0</v>
      </c>
      <c r="R1485" s="212">
        <f t="shared" si="492"/>
        <v>0</v>
      </c>
      <c r="S1485" s="212">
        <v>0</v>
      </c>
      <c r="T1485" s="213">
        <f t="shared" si="493"/>
        <v>0</v>
      </c>
      <c r="AR1485" s="25" t="s">
        <v>619</v>
      </c>
      <c r="AT1485" s="25" t="s">
        <v>1079</v>
      </c>
      <c r="AU1485" s="25" t="s">
        <v>82</v>
      </c>
      <c r="AY1485" s="25" t="s">
        <v>308</v>
      </c>
      <c r="BE1485" s="214">
        <f t="shared" si="494"/>
        <v>0</v>
      </c>
      <c r="BF1485" s="214">
        <f t="shared" si="495"/>
        <v>0</v>
      </c>
      <c r="BG1485" s="214">
        <f t="shared" si="496"/>
        <v>0</v>
      </c>
      <c r="BH1485" s="214">
        <f t="shared" si="497"/>
        <v>0</v>
      </c>
      <c r="BI1485" s="214">
        <f t="shared" si="498"/>
        <v>0</v>
      </c>
      <c r="BJ1485" s="25" t="s">
        <v>82</v>
      </c>
      <c r="BK1485" s="214">
        <f t="shared" si="499"/>
        <v>0</v>
      </c>
      <c r="BL1485" s="25" t="s">
        <v>375</v>
      </c>
      <c r="BM1485" s="25" t="s">
        <v>11960</v>
      </c>
    </row>
    <row r="1486" spans="2:65" s="1" customFormat="1" ht="22.5" customHeight="1">
      <c r="B1486" s="42"/>
      <c r="C1486" s="277" t="s">
        <v>10720</v>
      </c>
      <c r="D1486" s="277" t="s">
        <v>1079</v>
      </c>
      <c r="E1486" s="278" t="s">
        <v>10830</v>
      </c>
      <c r="F1486" s="279" t="s">
        <v>10831</v>
      </c>
      <c r="G1486" s="280" t="s">
        <v>5275</v>
      </c>
      <c r="H1486" s="281">
        <v>1</v>
      </c>
      <c r="I1486" s="282"/>
      <c r="J1486" s="283">
        <f t="shared" si="490"/>
        <v>0</v>
      </c>
      <c r="K1486" s="279" t="s">
        <v>21</v>
      </c>
      <c r="L1486" s="284"/>
      <c r="M1486" s="285" t="s">
        <v>21</v>
      </c>
      <c r="N1486" s="286" t="s">
        <v>45</v>
      </c>
      <c r="O1486" s="43"/>
      <c r="P1486" s="212">
        <f t="shared" si="491"/>
        <v>0</v>
      </c>
      <c r="Q1486" s="212">
        <v>0</v>
      </c>
      <c r="R1486" s="212">
        <f t="shared" si="492"/>
        <v>0</v>
      </c>
      <c r="S1486" s="212">
        <v>0</v>
      </c>
      <c r="T1486" s="213">
        <f t="shared" si="493"/>
        <v>0</v>
      </c>
      <c r="AR1486" s="25" t="s">
        <v>619</v>
      </c>
      <c r="AT1486" s="25" t="s">
        <v>1079</v>
      </c>
      <c r="AU1486" s="25" t="s">
        <v>82</v>
      </c>
      <c r="AY1486" s="25" t="s">
        <v>308</v>
      </c>
      <c r="BE1486" s="214">
        <f t="shared" si="494"/>
        <v>0</v>
      </c>
      <c r="BF1486" s="214">
        <f t="shared" si="495"/>
        <v>0</v>
      </c>
      <c r="BG1486" s="214">
        <f t="shared" si="496"/>
        <v>0</v>
      </c>
      <c r="BH1486" s="214">
        <f t="shared" si="497"/>
        <v>0</v>
      </c>
      <c r="BI1486" s="214">
        <f t="shared" si="498"/>
        <v>0</v>
      </c>
      <c r="BJ1486" s="25" t="s">
        <v>82</v>
      </c>
      <c r="BK1486" s="214">
        <f t="shared" si="499"/>
        <v>0</v>
      </c>
      <c r="BL1486" s="25" t="s">
        <v>375</v>
      </c>
      <c r="BM1486" s="25" t="s">
        <v>11961</v>
      </c>
    </row>
    <row r="1487" spans="2:65" s="1" customFormat="1" ht="31.5" customHeight="1">
      <c r="B1487" s="42"/>
      <c r="C1487" s="277" t="s">
        <v>11962</v>
      </c>
      <c r="D1487" s="277" t="s">
        <v>1079</v>
      </c>
      <c r="E1487" s="278" t="s">
        <v>10965</v>
      </c>
      <c r="F1487" s="279" t="s">
        <v>10966</v>
      </c>
      <c r="G1487" s="280" t="s">
        <v>5275</v>
      </c>
      <c r="H1487" s="281">
        <v>1</v>
      </c>
      <c r="I1487" s="282"/>
      <c r="J1487" s="283">
        <f t="shared" si="490"/>
        <v>0</v>
      </c>
      <c r="K1487" s="279" t="s">
        <v>21</v>
      </c>
      <c r="L1487" s="284"/>
      <c r="M1487" s="285" t="s">
        <v>21</v>
      </c>
      <c r="N1487" s="286" t="s">
        <v>45</v>
      </c>
      <c r="O1487" s="43"/>
      <c r="P1487" s="212">
        <f t="shared" si="491"/>
        <v>0</v>
      </c>
      <c r="Q1487" s="212">
        <v>0</v>
      </c>
      <c r="R1487" s="212">
        <f t="shared" si="492"/>
        <v>0</v>
      </c>
      <c r="S1487" s="212">
        <v>0</v>
      </c>
      <c r="T1487" s="213">
        <f t="shared" si="493"/>
        <v>0</v>
      </c>
      <c r="AR1487" s="25" t="s">
        <v>619</v>
      </c>
      <c r="AT1487" s="25" t="s">
        <v>1079</v>
      </c>
      <c r="AU1487" s="25" t="s">
        <v>82</v>
      </c>
      <c r="AY1487" s="25" t="s">
        <v>308</v>
      </c>
      <c r="BE1487" s="214">
        <f t="shared" si="494"/>
        <v>0</v>
      </c>
      <c r="BF1487" s="214">
        <f t="shared" si="495"/>
        <v>0</v>
      </c>
      <c r="BG1487" s="214">
        <f t="shared" si="496"/>
        <v>0</v>
      </c>
      <c r="BH1487" s="214">
        <f t="shared" si="497"/>
        <v>0</v>
      </c>
      <c r="BI1487" s="214">
        <f t="shared" si="498"/>
        <v>0</v>
      </c>
      <c r="BJ1487" s="25" t="s">
        <v>82</v>
      </c>
      <c r="BK1487" s="214">
        <f t="shared" si="499"/>
        <v>0</v>
      </c>
      <c r="BL1487" s="25" t="s">
        <v>375</v>
      </c>
      <c r="BM1487" s="25" t="s">
        <v>11963</v>
      </c>
    </row>
    <row r="1488" spans="2:65" s="1" customFormat="1" ht="31.5" customHeight="1">
      <c r="B1488" s="42"/>
      <c r="C1488" s="277" t="s">
        <v>10723</v>
      </c>
      <c r="D1488" s="277" t="s">
        <v>1079</v>
      </c>
      <c r="E1488" s="278" t="s">
        <v>10968</v>
      </c>
      <c r="F1488" s="279" t="s">
        <v>10969</v>
      </c>
      <c r="G1488" s="280" t="s">
        <v>5275</v>
      </c>
      <c r="H1488" s="281">
        <v>1</v>
      </c>
      <c r="I1488" s="282"/>
      <c r="J1488" s="283">
        <f t="shared" si="490"/>
        <v>0</v>
      </c>
      <c r="K1488" s="279" t="s">
        <v>21</v>
      </c>
      <c r="L1488" s="284"/>
      <c r="M1488" s="285" t="s">
        <v>21</v>
      </c>
      <c r="N1488" s="286" t="s">
        <v>45</v>
      </c>
      <c r="O1488" s="43"/>
      <c r="P1488" s="212">
        <f t="shared" si="491"/>
        <v>0</v>
      </c>
      <c r="Q1488" s="212">
        <v>0</v>
      </c>
      <c r="R1488" s="212">
        <f t="shared" si="492"/>
        <v>0</v>
      </c>
      <c r="S1488" s="212">
        <v>0</v>
      </c>
      <c r="T1488" s="213">
        <f t="shared" si="493"/>
        <v>0</v>
      </c>
      <c r="AR1488" s="25" t="s">
        <v>619</v>
      </c>
      <c r="AT1488" s="25" t="s">
        <v>1079</v>
      </c>
      <c r="AU1488" s="25" t="s">
        <v>82</v>
      </c>
      <c r="AY1488" s="25" t="s">
        <v>308</v>
      </c>
      <c r="BE1488" s="214">
        <f t="shared" si="494"/>
        <v>0</v>
      </c>
      <c r="BF1488" s="214">
        <f t="shared" si="495"/>
        <v>0</v>
      </c>
      <c r="BG1488" s="214">
        <f t="shared" si="496"/>
        <v>0</v>
      </c>
      <c r="BH1488" s="214">
        <f t="shared" si="497"/>
        <v>0</v>
      </c>
      <c r="BI1488" s="214">
        <f t="shared" si="498"/>
        <v>0</v>
      </c>
      <c r="BJ1488" s="25" t="s">
        <v>82</v>
      </c>
      <c r="BK1488" s="214">
        <f t="shared" si="499"/>
        <v>0</v>
      </c>
      <c r="BL1488" s="25" t="s">
        <v>375</v>
      </c>
      <c r="BM1488" s="25" t="s">
        <v>11964</v>
      </c>
    </row>
    <row r="1489" spans="2:65" s="1" customFormat="1" ht="22.5" customHeight="1">
      <c r="B1489" s="42"/>
      <c r="C1489" s="277" t="s">
        <v>11965</v>
      </c>
      <c r="D1489" s="277" t="s">
        <v>1079</v>
      </c>
      <c r="E1489" s="278" t="s">
        <v>11526</v>
      </c>
      <c r="F1489" s="279" t="s">
        <v>11527</v>
      </c>
      <c r="G1489" s="280" t="s">
        <v>5275</v>
      </c>
      <c r="H1489" s="281">
        <v>2</v>
      </c>
      <c r="I1489" s="282"/>
      <c r="J1489" s="283">
        <f t="shared" si="490"/>
        <v>0</v>
      </c>
      <c r="K1489" s="279" t="s">
        <v>21</v>
      </c>
      <c r="L1489" s="284"/>
      <c r="M1489" s="285" t="s">
        <v>21</v>
      </c>
      <c r="N1489" s="286" t="s">
        <v>45</v>
      </c>
      <c r="O1489" s="43"/>
      <c r="P1489" s="212">
        <f t="shared" si="491"/>
        <v>0</v>
      </c>
      <c r="Q1489" s="212">
        <v>0</v>
      </c>
      <c r="R1489" s="212">
        <f t="shared" si="492"/>
        <v>0</v>
      </c>
      <c r="S1489" s="212">
        <v>0</v>
      </c>
      <c r="T1489" s="213">
        <f t="shared" si="493"/>
        <v>0</v>
      </c>
      <c r="AR1489" s="25" t="s">
        <v>619</v>
      </c>
      <c r="AT1489" s="25" t="s">
        <v>1079</v>
      </c>
      <c r="AU1489" s="25" t="s">
        <v>82</v>
      </c>
      <c r="AY1489" s="25" t="s">
        <v>308</v>
      </c>
      <c r="BE1489" s="214">
        <f t="shared" si="494"/>
        <v>0</v>
      </c>
      <c r="BF1489" s="214">
        <f t="shared" si="495"/>
        <v>0</v>
      </c>
      <c r="BG1489" s="214">
        <f t="shared" si="496"/>
        <v>0</v>
      </c>
      <c r="BH1489" s="214">
        <f t="shared" si="497"/>
        <v>0</v>
      </c>
      <c r="BI1489" s="214">
        <f t="shared" si="498"/>
        <v>0</v>
      </c>
      <c r="BJ1489" s="25" t="s">
        <v>82</v>
      </c>
      <c r="BK1489" s="214">
        <f t="shared" si="499"/>
        <v>0</v>
      </c>
      <c r="BL1489" s="25" t="s">
        <v>375</v>
      </c>
      <c r="BM1489" s="25" t="s">
        <v>11966</v>
      </c>
    </row>
    <row r="1490" spans="2:65" s="1" customFormat="1" ht="22.5" customHeight="1">
      <c r="B1490" s="42"/>
      <c r="C1490" s="277" t="s">
        <v>10727</v>
      </c>
      <c r="D1490" s="277" t="s">
        <v>1079</v>
      </c>
      <c r="E1490" s="278" t="s">
        <v>11967</v>
      </c>
      <c r="F1490" s="279" t="s">
        <v>11968</v>
      </c>
      <c r="G1490" s="280" t="s">
        <v>5275</v>
      </c>
      <c r="H1490" s="281">
        <v>10</v>
      </c>
      <c r="I1490" s="282"/>
      <c r="J1490" s="283">
        <f t="shared" si="490"/>
        <v>0</v>
      </c>
      <c r="K1490" s="279" t="s">
        <v>21</v>
      </c>
      <c r="L1490" s="284"/>
      <c r="M1490" s="285" t="s">
        <v>21</v>
      </c>
      <c r="N1490" s="286" t="s">
        <v>45</v>
      </c>
      <c r="O1490" s="43"/>
      <c r="P1490" s="212">
        <f t="shared" si="491"/>
        <v>0</v>
      </c>
      <c r="Q1490" s="212">
        <v>0</v>
      </c>
      <c r="R1490" s="212">
        <f t="shared" si="492"/>
        <v>0</v>
      </c>
      <c r="S1490" s="212">
        <v>0</v>
      </c>
      <c r="T1490" s="213">
        <f t="shared" si="493"/>
        <v>0</v>
      </c>
      <c r="AR1490" s="25" t="s">
        <v>619</v>
      </c>
      <c r="AT1490" s="25" t="s">
        <v>1079</v>
      </c>
      <c r="AU1490" s="25" t="s">
        <v>82</v>
      </c>
      <c r="AY1490" s="25" t="s">
        <v>308</v>
      </c>
      <c r="BE1490" s="214">
        <f t="shared" si="494"/>
        <v>0</v>
      </c>
      <c r="BF1490" s="214">
        <f t="shared" si="495"/>
        <v>0</v>
      </c>
      <c r="BG1490" s="214">
        <f t="shared" si="496"/>
        <v>0</v>
      </c>
      <c r="BH1490" s="214">
        <f t="shared" si="497"/>
        <v>0</v>
      </c>
      <c r="BI1490" s="214">
        <f t="shared" si="498"/>
        <v>0</v>
      </c>
      <c r="BJ1490" s="25" t="s">
        <v>82</v>
      </c>
      <c r="BK1490" s="214">
        <f t="shared" si="499"/>
        <v>0</v>
      </c>
      <c r="BL1490" s="25" t="s">
        <v>375</v>
      </c>
      <c r="BM1490" s="25" t="s">
        <v>11969</v>
      </c>
    </row>
    <row r="1491" spans="2:65" s="1" customFormat="1" ht="22.5" customHeight="1">
      <c r="B1491" s="42"/>
      <c r="C1491" s="277" t="s">
        <v>11970</v>
      </c>
      <c r="D1491" s="277" t="s">
        <v>1079</v>
      </c>
      <c r="E1491" s="278" t="s">
        <v>11971</v>
      </c>
      <c r="F1491" s="279" t="s">
        <v>11972</v>
      </c>
      <c r="G1491" s="280" t="s">
        <v>538</v>
      </c>
      <c r="H1491" s="281">
        <v>8</v>
      </c>
      <c r="I1491" s="282"/>
      <c r="J1491" s="283">
        <f t="shared" si="490"/>
        <v>0</v>
      </c>
      <c r="K1491" s="279" t="s">
        <v>21</v>
      </c>
      <c r="L1491" s="284"/>
      <c r="M1491" s="285" t="s">
        <v>21</v>
      </c>
      <c r="N1491" s="286" t="s">
        <v>45</v>
      </c>
      <c r="O1491" s="43"/>
      <c r="P1491" s="212">
        <f t="shared" si="491"/>
        <v>0</v>
      </c>
      <c r="Q1491" s="212">
        <v>0</v>
      </c>
      <c r="R1491" s="212">
        <f t="shared" si="492"/>
        <v>0</v>
      </c>
      <c r="S1491" s="212">
        <v>0</v>
      </c>
      <c r="T1491" s="213">
        <f t="shared" si="493"/>
        <v>0</v>
      </c>
      <c r="AR1491" s="25" t="s">
        <v>619</v>
      </c>
      <c r="AT1491" s="25" t="s">
        <v>1079</v>
      </c>
      <c r="AU1491" s="25" t="s">
        <v>82</v>
      </c>
      <c r="AY1491" s="25" t="s">
        <v>308</v>
      </c>
      <c r="BE1491" s="214">
        <f t="shared" si="494"/>
        <v>0</v>
      </c>
      <c r="BF1491" s="214">
        <f t="shared" si="495"/>
        <v>0</v>
      </c>
      <c r="BG1491" s="214">
        <f t="shared" si="496"/>
        <v>0</v>
      </c>
      <c r="BH1491" s="214">
        <f t="shared" si="497"/>
        <v>0</v>
      </c>
      <c r="BI1491" s="214">
        <f t="shared" si="498"/>
        <v>0</v>
      </c>
      <c r="BJ1491" s="25" t="s">
        <v>82</v>
      </c>
      <c r="BK1491" s="214">
        <f t="shared" si="499"/>
        <v>0</v>
      </c>
      <c r="BL1491" s="25" t="s">
        <v>375</v>
      </c>
      <c r="BM1491" s="25" t="s">
        <v>11973</v>
      </c>
    </row>
    <row r="1492" spans="2:65" s="1" customFormat="1" ht="22.5" customHeight="1">
      <c r="B1492" s="42"/>
      <c r="C1492" s="277" t="s">
        <v>10730</v>
      </c>
      <c r="D1492" s="277" t="s">
        <v>1079</v>
      </c>
      <c r="E1492" s="278" t="s">
        <v>11974</v>
      </c>
      <c r="F1492" s="279" t="s">
        <v>10873</v>
      </c>
      <c r="G1492" s="280" t="s">
        <v>5275</v>
      </c>
      <c r="H1492" s="281">
        <v>1</v>
      </c>
      <c r="I1492" s="282"/>
      <c r="J1492" s="283">
        <f t="shared" si="490"/>
        <v>0</v>
      </c>
      <c r="K1492" s="279" t="s">
        <v>21</v>
      </c>
      <c r="L1492" s="284"/>
      <c r="M1492" s="285" t="s">
        <v>21</v>
      </c>
      <c r="N1492" s="286" t="s">
        <v>45</v>
      </c>
      <c r="O1492" s="43"/>
      <c r="P1492" s="212">
        <f t="shared" si="491"/>
        <v>0</v>
      </c>
      <c r="Q1492" s="212">
        <v>0</v>
      </c>
      <c r="R1492" s="212">
        <f t="shared" si="492"/>
        <v>0</v>
      </c>
      <c r="S1492" s="212">
        <v>0</v>
      </c>
      <c r="T1492" s="213">
        <f t="shared" si="493"/>
        <v>0</v>
      </c>
      <c r="AR1492" s="25" t="s">
        <v>619</v>
      </c>
      <c r="AT1492" s="25" t="s">
        <v>1079</v>
      </c>
      <c r="AU1492" s="25" t="s">
        <v>82</v>
      </c>
      <c r="AY1492" s="25" t="s">
        <v>308</v>
      </c>
      <c r="BE1492" s="214">
        <f t="shared" si="494"/>
        <v>0</v>
      </c>
      <c r="BF1492" s="214">
        <f t="shared" si="495"/>
        <v>0</v>
      </c>
      <c r="BG1492" s="214">
        <f t="shared" si="496"/>
        <v>0</v>
      </c>
      <c r="BH1492" s="214">
        <f t="shared" si="497"/>
        <v>0</v>
      </c>
      <c r="BI1492" s="214">
        <f t="shared" si="498"/>
        <v>0</v>
      </c>
      <c r="BJ1492" s="25" t="s">
        <v>82</v>
      </c>
      <c r="BK1492" s="214">
        <f t="shared" si="499"/>
        <v>0</v>
      </c>
      <c r="BL1492" s="25" t="s">
        <v>375</v>
      </c>
      <c r="BM1492" s="25" t="s">
        <v>11975</v>
      </c>
    </row>
    <row r="1493" spans="2:65" s="1" customFormat="1" ht="22.5" customHeight="1">
      <c r="B1493" s="42"/>
      <c r="C1493" s="203" t="s">
        <v>11976</v>
      </c>
      <c r="D1493" s="203" t="s">
        <v>311</v>
      </c>
      <c r="E1493" s="204" t="s">
        <v>10875</v>
      </c>
      <c r="F1493" s="205" t="s">
        <v>10876</v>
      </c>
      <c r="G1493" s="206" t="s">
        <v>8882</v>
      </c>
      <c r="H1493" s="207">
        <v>72</v>
      </c>
      <c r="I1493" s="208"/>
      <c r="J1493" s="209">
        <f t="shared" si="490"/>
        <v>0</v>
      </c>
      <c r="K1493" s="205" t="s">
        <v>21</v>
      </c>
      <c r="L1493" s="62"/>
      <c r="M1493" s="210" t="s">
        <v>21</v>
      </c>
      <c r="N1493" s="211" t="s">
        <v>45</v>
      </c>
      <c r="O1493" s="43"/>
      <c r="P1493" s="212">
        <f t="shared" si="491"/>
        <v>0</v>
      </c>
      <c r="Q1493" s="212">
        <v>0</v>
      </c>
      <c r="R1493" s="212">
        <f t="shared" si="492"/>
        <v>0</v>
      </c>
      <c r="S1493" s="212">
        <v>0</v>
      </c>
      <c r="T1493" s="213">
        <f t="shared" si="493"/>
        <v>0</v>
      </c>
      <c r="AR1493" s="25" t="s">
        <v>375</v>
      </c>
      <c r="AT1493" s="25" t="s">
        <v>311</v>
      </c>
      <c r="AU1493" s="25" t="s">
        <v>82</v>
      </c>
      <c r="AY1493" s="25" t="s">
        <v>308</v>
      </c>
      <c r="BE1493" s="214">
        <f t="shared" si="494"/>
        <v>0</v>
      </c>
      <c r="BF1493" s="214">
        <f t="shared" si="495"/>
        <v>0</v>
      </c>
      <c r="BG1493" s="214">
        <f t="shared" si="496"/>
        <v>0</v>
      </c>
      <c r="BH1493" s="214">
        <f t="shared" si="497"/>
        <v>0</v>
      </c>
      <c r="BI1493" s="214">
        <f t="shared" si="498"/>
        <v>0</v>
      </c>
      <c r="BJ1493" s="25" t="s">
        <v>82</v>
      </c>
      <c r="BK1493" s="214">
        <f t="shared" si="499"/>
        <v>0</v>
      </c>
      <c r="BL1493" s="25" t="s">
        <v>375</v>
      </c>
      <c r="BM1493" s="25" t="s">
        <v>11977</v>
      </c>
    </row>
    <row r="1494" spans="2:65" s="1" customFormat="1" ht="22.5" customHeight="1">
      <c r="B1494" s="42"/>
      <c r="C1494" s="203" t="s">
        <v>10734</v>
      </c>
      <c r="D1494" s="203" t="s">
        <v>311</v>
      </c>
      <c r="E1494" s="204" t="s">
        <v>10879</v>
      </c>
      <c r="F1494" s="205" t="s">
        <v>10880</v>
      </c>
      <c r="G1494" s="206" t="s">
        <v>8882</v>
      </c>
      <c r="H1494" s="207">
        <v>8</v>
      </c>
      <c r="I1494" s="208"/>
      <c r="J1494" s="209">
        <f t="shared" si="490"/>
        <v>0</v>
      </c>
      <c r="K1494" s="205" t="s">
        <v>21</v>
      </c>
      <c r="L1494" s="62"/>
      <c r="M1494" s="210" t="s">
        <v>21</v>
      </c>
      <c r="N1494" s="211" t="s">
        <v>45</v>
      </c>
      <c r="O1494" s="43"/>
      <c r="P1494" s="212">
        <f t="shared" si="491"/>
        <v>0</v>
      </c>
      <c r="Q1494" s="212">
        <v>0</v>
      </c>
      <c r="R1494" s="212">
        <f t="shared" si="492"/>
        <v>0</v>
      </c>
      <c r="S1494" s="212">
        <v>0</v>
      </c>
      <c r="T1494" s="213">
        <f t="shared" si="493"/>
        <v>0</v>
      </c>
      <c r="AR1494" s="25" t="s">
        <v>375</v>
      </c>
      <c r="AT1494" s="25" t="s">
        <v>311</v>
      </c>
      <c r="AU1494" s="25" t="s">
        <v>82</v>
      </c>
      <c r="AY1494" s="25" t="s">
        <v>308</v>
      </c>
      <c r="BE1494" s="214">
        <f t="shared" si="494"/>
        <v>0</v>
      </c>
      <c r="BF1494" s="214">
        <f t="shared" si="495"/>
        <v>0</v>
      </c>
      <c r="BG1494" s="214">
        <f t="shared" si="496"/>
        <v>0</v>
      </c>
      <c r="BH1494" s="214">
        <f t="shared" si="497"/>
        <v>0</v>
      </c>
      <c r="BI1494" s="214">
        <f t="shared" si="498"/>
        <v>0</v>
      </c>
      <c r="BJ1494" s="25" t="s">
        <v>82</v>
      </c>
      <c r="BK1494" s="214">
        <f t="shared" si="499"/>
        <v>0</v>
      </c>
      <c r="BL1494" s="25" t="s">
        <v>375</v>
      </c>
      <c r="BM1494" s="25" t="s">
        <v>11978</v>
      </c>
    </row>
    <row r="1495" spans="2:65" s="1" customFormat="1" ht="22.5" customHeight="1">
      <c r="B1495" s="42"/>
      <c r="C1495" s="203" t="s">
        <v>11979</v>
      </c>
      <c r="D1495" s="203" t="s">
        <v>311</v>
      </c>
      <c r="E1495" s="204" t="s">
        <v>10882</v>
      </c>
      <c r="F1495" s="205" t="s">
        <v>10883</v>
      </c>
      <c r="G1495" s="206" t="s">
        <v>8882</v>
      </c>
      <c r="H1495" s="207">
        <v>6</v>
      </c>
      <c r="I1495" s="208"/>
      <c r="J1495" s="209">
        <f t="shared" si="490"/>
        <v>0</v>
      </c>
      <c r="K1495" s="205" t="s">
        <v>21</v>
      </c>
      <c r="L1495" s="62"/>
      <c r="M1495" s="210" t="s">
        <v>21</v>
      </c>
      <c r="N1495" s="211" t="s">
        <v>45</v>
      </c>
      <c r="O1495" s="43"/>
      <c r="P1495" s="212">
        <f t="shared" si="491"/>
        <v>0</v>
      </c>
      <c r="Q1495" s="212">
        <v>0</v>
      </c>
      <c r="R1495" s="212">
        <f t="shared" si="492"/>
        <v>0</v>
      </c>
      <c r="S1495" s="212">
        <v>0</v>
      </c>
      <c r="T1495" s="213">
        <f t="shared" si="493"/>
        <v>0</v>
      </c>
      <c r="AR1495" s="25" t="s">
        <v>375</v>
      </c>
      <c r="AT1495" s="25" t="s">
        <v>311</v>
      </c>
      <c r="AU1495" s="25" t="s">
        <v>82</v>
      </c>
      <c r="AY1495" s="25" t="s">
        <v>308</v>
      </c>
      <c r="BE1495" s="214">
        <f t="shared" si="494"/>
        <v>0</v>
      </c>
      <c r="BF1495" s="214">
        <f t="shared" si="495"/>
        <v>0</v>
      </c>
      <c r="BG1495" s="214">
        <f t="shared" si="496"/>
        <v>0</v>
      </c>
      <c r="BH1495" s="214">
        <f t="shared" si="497"/>
        <v>0</v>
      </c>
      <c r="BI1495" s="214">
        <f t="shared" si="498"/>
        <v>0</v>
      </c>
      <c r="BJ1495" s="25" t="s">
        <v>82</v>
      </c>
      <c r="BK1495" s="214">
        <f t="shared" si="499"/>
        <v>0</v>
      </c>
      <c r="BL1495" s="25" t="s">
        <v>375</v>
      </c>
      <c r="BM1495" s="25" t="s">
        <v>11980</v>
      </c>
    </row>
    <row r="1496" spans="2:65" s="1" customFormat="1" ht="22.5" customHeight="1">
      <c r="B1496" s="42"/>
      <c r="C1496" s="203" t="s">
        <v>10737</v>
      </c>
      <c r="D1496" s="203" t="s">
        <v>311</v>
      </c>
      <c r="E1496" s="204" t="s">
        <v>10886</v>
      </c>
      <c r="F1496" s="205" t="s">
        <v>10887</v>
      </c>
      <c r="G1496" s="206" t="s">
        <v>8882</v>
      </c>
      <c r="H1496" s="207">
        <v>40</v>
      </c>
      <c r="I1496" s="208"/>
      <c r="J1496" s="209">
        <f t="shared" si="490"/>
        <v>0</v>
      </c>
      <c r="K1496" s="205" t="s">
        <v>21</v>
      </c>
      <c r="L1496" s="62"/>
      <c r="M1496" s="210" t="s">
        <v>21</v>
      </c>
      <c r="N1496" s="211" t="s">
        <v>45</v>
      </c>
      <c r="O1496" s="43"/>
      <c r="P1496" s="212">
        <f t="shared" si="491"/>
        <v>0</v>
      </c>
      <c r="Q1496" s="212">
        <v>0</v>
      </c>
      <c r="R1496" s="212">
        <f t="shared" si="492"/>
        <v>0</v>
      </c>
      <c r="S1496" s="212">
        <v>0</v>
      </c>
      <c r="T1496" s="213">
        <f t="shared" si="493"/>
        <v>0</v>
      </c>
      <c r="AR1496" s="25" t="s">
        <v>375</v>
      </c>
      <c r="AT1496" s="25" t="s">
        <v>311</v>
      </c>
      <c r="AU1496" s="25" t="s">
        <v>82</v>
      </c>
      <c r="AY1496" s="25" t="s">
        <v>308</v>
      </c>
      <c r="BE1496" s="214">
        <f t="shared" si="494"/>
        <v>0</v>
      </c>
      <c r="BF1496" s="214">
        <f t="shared" si="495"/>
        <v>0</v>
      </c>
      <c r="BG1496" s="214">
        <f t="shared" si="496"/>
        <v>0</v>
      </c>
      <c r="BH1496" s="214">
        <f t="shared" si="497"/>
        <v>0</v>
      </c>
      <c r="BI1496" s="214">
        <f t="shared" si="498"/>
        <v>0</v>
      </c>
      <c r="BJ1496" s="25" t="s">
        <v>82</v>
      </c>
      <c r="BK1496" s="214">
        <f t="shared" si="499"/>
        <v>0</v>
      </c>
      <c r="BL1496" s="25" t="s">
        <v>375</v>
      </c>
      <c r="BM1496" s="25" t="s">
        <v>11981</v>
      </c>
    </row>
    <row r="1497" spans="2:65" s="1" customFormat="1" ht="22.5" customHeight="1">
      <c r="B1497" s="42"/>
      <c r="C1497" s="203" t="s">
        <v>11982</v>
      </c>
      <c r="D1497" s="203" t="s">
        <v>311</v>
      </c>
      <c r="E1497" s="204" t="s">
        <v>10889</v>
      </c>
      <c r="F1497" s="205" t="s">
        <v>10890</v>
      </c>
      <c r="G1497" s="206" t="s">
        <v>8882</v>
      </c>
      <c r="H1497" s="207">
        <v>4</v>
      </c>
      <c r="I1497" s="208"/>
      <c r="J1497" s="209">
        <f t="shared" si="490"/>
        <v>0</v>
      </c>
      <c r="K1497" s="205" t="s">
        <v>21</v>
      </c>
      <c r="L1497" s="62"/>
      <c r="M1497" s="210" t="s">
        <v>21</v>
      </c>
      <c r="N1497" s="211" t="s">
        <v>45</v>
      </c>
      <c r="O1497" s="43"/>
      <c r="P1497" s="212">
        <f t="shared" si="491"/>
        <v>0</v>
      </c>
      <c r="Q1497" s="212">
        <v>0</v>
      </c>
      <c r="R1497" s="212">
        <f t="shared" si="492"/>
        <v>0</v>
      </c>
      <c r="S1497" s="212">
        <v>0</v>
      </c>
      <c r="T1497" s="213">
        <f t="shared" si="493"/>
        <v>0</v>
      </c>
      <c r="AR1497" s="25" t="s">
        <v>375</v>
      </c>
      <c r="AT1497" s="25" t="s">
        <v>311</v>
      </c>
      <c r="AU1497" s="25" t="s">
        <v>82</v>
      </c>
      <c r="AY1497" s="25" t="s">
        <v>308</v>
      </c>
      <c r="BE1497" s="214">
        <f t="shared" si="494"/>
        <v>0</v>
      </c>
      <c r="BF1497" s="214">
        <f t="shared" si="495"/>
        <v>0</v>
      </c>
      <c r="BG1497" s="214">
        <f t="shared" si="496"/>
        <v>0</v>
      </c>
      <c r="BH1497" s="214">
        <f t="shared" si="497"/>
        <v>0</v>
      </c>
      <c r="BI1497" s="214">
        <f t="shared" si="498"/>
        <v>0</v>
      </c>
      <c r="BJ1497" s="25" t="s">
        <v>82</v>
      </c>
      <c r="BK1497" s="214">
        <f t="shared" si="499"/>
        <v>0</v>
      </c>
      <c r="BL1497" s="25" t="s">
        <v>375</v>
      </c>
      <c r="BM1497" s="25" t="s">
        <v>11983</v>
      </c>
    </row>
    <row r="1498" spans="2:65" s="11" customFormat="1" ht="37.35" customHeight="1">
      <c r="B1498" s="186"/>
      <c r="C1498" s="187"/>
      <c r="D1498" s="200" t="s">
        <v>73</v>
      </c>
      <c r="E1498" s="296" t="s">
        <v>11984</v>
      </c>
      <c r="F1498" s="296" t="s">
        <v>11985</v>
      </c>
      <c r="G1498" s="187"/>
      <c r="H1498" s="187"/>
      <c r="I1498" s="190"/>
      <c r="J1498" s="297">
        <f>BK1498</f>
        <v>0</v>
      </c>
      <c r="K1498" s="187"/>
      <c r="L1498" s="192"/>
      <c r="M1498" s="193"/>
      <c r="N1498" s="194"/>
      <c r="O1498" s="194"/>
      <c r="P1498" s="195">
        <f>SUM(P1499:P1568)</f>
        <v>0</v>
      </c>
      <c r="Q1498" s="194"/>
      <c r="R1498" s="195">
        <f>SUM(R1499:R1568)</f>
        <v>0</v>
      </c>
      <c r="S1498" s="194"/>
      <c r="T1498" s="196">
        <f>SUM(T1499:T1568)</f>
        <v>0</v>
      </c>
      <c r="AR1498" s="197" t="s">
        <v>84</v>
      </c>
      <c r="AT1498" s="198" t="s">
        <v>73</v>
      </c>
      <c r="AU1498" s="198" t="s">
        <v>74</v>
      </c>
      <c r="AY1498" s="197" t="s">
        <v>308</v>
      </c>
      <c r="BK1498" s="199">
        <f>SUM(BK1499:BK1568)</f>
        <v>0</v>
      </c>
    </row>
    <row r="1499" spans="2:65" s="1" customFormat="1" ht="22.5" customHeight="1">
      <c r="B1499" s="42"/>
      <c r="C1499" s="277" t="s">
        <v>10741</v>
      </c>
      <c r="D1499" s="277" t="s">
        <v>1079</v>
      </c>
      <c r="E1499" s="278" t="s">
        <v>11986</v>
      </c>
      <c r="F1499" s="279" t="s">
        <v>11987</v>
      </c>
      <c r="G1499" s="280" t="s">
        <v>5275</v>
      </c>
      <c r="H1499" s="281">
        <v>1</v>
      </c>
      <c r="I1499" s="282"/>
      <c r="J1499" s="283">
        <f t="shared" ref="J1499:J1530" si="500">ROUND(I1499*H1499,2)</f>
        <v>0</v>
      </c>
      <c r="K1499" s="279" t="s">
        <v>21</v>
      </c>
      <c r="L1499" s="284"/>
      <c r="M1499" s="285" t="s">
        <v>21</v>
      </c>
      <c r="N1499" s="286" t="s">
        <v>45</v>
      </c>
      <c r="O1499" s="43"/>
      <c r="P1499" s="212">
        <f t="shared" ref="P1499:P1530" si="501">O1499*H1499</f>
        <v>0</v>
      </c>
      <c r="Q1499" s="212">
        <v>0</v>
      </c>
      <c r="R1499" s="212">
        <f t="shared" ref="R1499:R1530" si="502">Q1499*H1499</f>
        <v>0</v>
      </c>
      <c r="S1499" s="212">
        <v>0</v>
      </c>
      <c r="T1499" s="213">
        <f t="shared" ref="T1499:T1530" si="503">S1499*H1499</f>
        <v>0</v>
      </c>
      <c r="AR1499" s="25" t="s">
        <v>619</v>
      </c>
      <c r="AT1499" s="25" t="s">
        <v>1079</v>
      </c>
      <c r="AU1499" s="25" t="s">
        <v>82</v>
      </c>
      <c r="AY1499" s="25" t="s">
        <v>308</v>
      </c>
      <c r="BE1499" s="214">
        <f t="shared" ref="BE1499:BE1530" si="504">IF(N1499="základní",J1499,0)</f>
        <v>0</v>
      </c>
      <c r="BF1499" s="214">
        <f t="shared" ref="BF1499:BF1530" si="505">IF(N1499="snížená",J1499,0)</f>
        <v>0</v>
      </c>
      <c r="BG1499" s="214">
        <f t="shared" ref="BG1499:BG1530" si="506">IF(N1499="zákl. přenesená",J1499,0)</f>
        <v>0</v>
      </c>
      <c r="BH1499" s="214">
        <f t="shared" ref="BH1499:BH1530" si="507">IF(N1499="sníž. přenesená",J1499,0)</f>
        <v>0</v>
      </c>
      <c r="BI1499" s="214">
        <f t="shared" ref="BI1499:BI1530" si="508">IF(N1499="nulová",J1499,0)</f>
        <v>0</v>
      </c>
      <c r="BJ1499" s="25" t="s">
        <v>82</v>
      </c>
      <c r="BK1499" s="214">
        <f t="shared" ref="BK1499:BK1530" si="509">ROUND(I1499*H1499,2)</f>
        <v>0</v>
      </c>
      <c r="BL1499" s="25" t="s">
        <v>375</v>
      </c>
      <c r="BM1499" s="25" t="s">
        <v>11988</v>
      </c>
    </row>
    <row r="1500" spans="2:65" s="1" customFormat="1" ht="22.5" customHeight="1">
      <c r="B1500" s="42"/>
      <c r="C1500" s="277" t="s">
        <v>11989</v>
      </c>
      <c r="D1500" s="277" t="s">
        <v>1079</v>
      </c>
      <c r="E1500" s="278" t="s">
        <v>11990</v>
      </c>
      <c r="F1500" s="279" t="s">
        <v>11991</v>
      </c>
      <c r="G1500" s="280" t="s">
        <v>5275</v>
      </c>
      <c r="H1500" s="281">
        <v>1</v>
      </c>
      <c r="I1500" s="282"/>
      <c r="J1500" s="283">
        <f t="shared" si="500"/>
        <v>0</v>
      </c>
      <c r="K1500" s="279" t="s">
        <v>21</v>
      </c>
      <c r="L1500" s="284"/>
      <c r="M1500" s="285" t="s">
        <v>21</v>
      </c>
      <c r="N1500" s="286" t="s">
        <v>45</v>
      </c>
      <c r="O1500" s="43"/>
      <c r="P1500" s="212">
        <f t="shared" si="501"/>
        <v>0</v>
      </c>
      <c r="Q1500" s="212">
        <v>0</v>
      </c>
      <c r="R1500" s="212">
        <f t="shared" si="502"/>
        <v>0</v>
      </c>
      <c r="S1500" s="212">
        <v>0</v>
      </c>
      <c r="T1500" s="213">
        <f t="shared" si="503"/>
        <v>0</v>
      </c>
      <c r="AR1500" s="25" t="s">
        <v>619</v>
      </c>
      <c r="AT1500" s="25" t="s">
        <v>1079</v>
      </c>
      <c r="AU1500" s="25" t="s">
        <v>82</v>
      </c>
      <c r="AY1500" s="25" t="s">
        <v>308</v>
      </c>
      <c r="BE1500" s="214">
        <f t="shared" si="504"/>
        <v>0</v>
      </c>
      <c r="BF1500" s="214">
        <f t="shared" si="505"/>
        <v>0</v>
      </c>
      <c r="BG1500" s="214">
        <f t="shared" si="506"/>
        <v>0</v>
      </c>
      <c r="BH1500" s="214">
        <f t="shared" si="507"/>
        <v>0</v>
      </c>
      <c r="BI1500" s="214">
        <f t="shared" si="508"/>
        <v>0</v>
      </c>
      <c r="BJ1500" s="25" t="s">
        <v>82</v>
      </c>
      <c r="BK1500" s="214">
        <f t="shared" si="509"/>
        <v>0</v>
      </c>
      <c r="BL1500" s="25" t="s">
        <v>375</v>
      </c>
      <c r="BM1500" s="25" t="s">
        <v>11992</v>
      </c>
    </row>
    <row r="1501" spans="2:65" s="1" customFormat="1" ht="31.5" customHeight="1">
      <c r="B1501" s="42"/>
      <c r="C1501" s="277" t="s">
        <v>10744</v>
      </c>
      <c r="D1501" s="277" t="s">
        <v>1079</v>
      </c>
      <c r="E1501" s="278" t="s">
        <v>11993</v>
      </c>
      <c r="F1501" s="279" t="s">
        <v>11994</v>
      </c>
      <c r="G1501" s="280" t="s">
        <v>5275</v>
      </c>
      <c r="H1501" s="281">
        <v>1</v>
      </c>
      <c r="I1501" s="282"/>
      <c r="J1501" s="283">
        <f t="shared" si="500"/>
        <v>0</v>
      </c>
      <c r="K1501" s="279" t="s">
        <v>21</v>
      </c>
      <c r="L1501" s="284"/>
      <c r="M1501" s="285" t="s">
        <v>21</v>
      </c>
      <c r="N1501" s="286" t="s">
        <v>45</v>
      </c>
      <c r="O1501" s="43"/>
      <c r="P1501" s="212">
        <f t="shared" si="501"/>
        <v>0</v>
      </c>
      <c r="Q1501" s="212">
        <v>0</v>
      </c>
      <c r="R1501" s="212">
        <f t="shared" si="502"/>
        <v>0</v>
      </c>
      <c r="S1501" s="212">
        <v>0</v>
      </c>
      <c r="T1501" s="213">
        <f t="shared" si="503"/>
        <v>0</v>
      </c>
      <c r="AR1501" s="25" t="s">
        <v>619</v>
      </c>
      <c r="AT1501" s="25" t="s">
        <v>1079</v>
      </c>
      <c r="AU1501" s="25" t="s">
        <v>82</v>
      </c>
      <c r="AY1501" s="25" t="s">
        <v>308</v>
      </c>
      <c r="BE1501" s="214">
        <f t="shared" si="504"/>
        <v>0</v>
      </c>
      <c r="BF1501" s="214">
        <f t="shared" si="505"/>
        <v>0</v>
      </c>
      <c r="BG1501" s="214">
        <f t="shared" si="506"/>
        <v>0</v>
      </c>
      <c r="BH1501" s="214">
        <f t="shared" si="507"/>
        <v>0</v>
      </c>
      <c r="BI1501" s="214">
        <f t="shared" si="508"/>
        <v>0</v>
      </c>
      <c r="BJ1501" s="25" t="s">
        <v>82</v>
      </c>
      <c r="BK1501" s="214">
        <f t="shared" si="509"/>
        <v>0</v>
      </c>
      <c r="BL1501" s="25" t="s">
        <v>375</v>
      </c>
      <c r="BM1501" s="25" t="s">
        <v>11995</v>
      </c>
    </row>
    <row r="1502" spans="2:65" s="1" customFormat="1" ht="22.5" customHeight="1">
      <c r="B1502" s="42"/>
      <c r="C1502" s="277" t="s">
        <v>11996</v>
      </c>
      <c r="D1502" s="277" t="s">
        <v>1079</v>
      </c>
      <c r="E1502" s="278" t="s">
        <v>10662</v>
      </c>
      <c r="F1502" s="279" t="s">
        <v>10663</v>
      </c>
      <c r="G1502" s="280" t="s">
        <v>5275</v>
      </c>
      <c r="H1502" s="281">
        <v>2</v>
      </c>
      <c r="I1502" s="282"/>
      <c r="J1502" s="283">
        <f t="shared" si="500"/>
        <v>0</v>
      </c>
      <c r="K1502" s="279" t="s">
        <v>21</v>
      </c>
      <c r="L1502" s="284"/>
      <c r="M1502" s="285" t="s">
        <v>21</v>
      </c>
      <c r="N1502" s="286" t="s">
        <v>45</v>
      </c>
      <c r="O1502" s="43"/>
      <c r="P1502" s="212">
        <f t="shared" si="501"/>
        <v>0</v>
      </c>
      <c r="Q1502" s="212">
        <v>0</v>
      </c>
      <c r="R1502" s="212">
        <f t="shared" si="502"/>
        <v>0</v>
      </c>
      <c r="S1502" s="212">
        <v>0</v>
      </c>
      <c r="T1502" s="213">
        <f t="shared" si="503"/>
        <v>0</v>
      </c>
      <c r="AR1502" s="25" t="s">
        <v>619</v>
      </c>
      <c r="AT1502" s="25" t="s">
        <v>1079</v>
      </c>
      <c r="AU1502" s="25" t="s">
        <v>82</v>
      </c>
      <c r="AY1502" s="25" t="s">
        <v>308</v>
      </c>
      <c r="BE1502" s="214">
        <f t="shared" si="504"/>
        <v>0</v>
      </c>
      <c r="BF1502" s="214">
        <f t="shared" si="505"/>
        <v>0</v>
      </c>
      <c r="BG1502" s="214">
        <f t="shared" si="506"/>
        <v>0</v>
      </c>
      <c r="BH1502" s="214">
        <f t="shared" si="507"/>
        <v>0</v>
      </c>
      <c r="BI1502" s="214">
        <f t="shared" si="508"/>
        <v>0</v>
      </c>
      <c r="BJ1502" s="25" t="s">
        <v>82</v>
      </c>
      <c r="BK1502" s="214">
        <f t="shared" si="509"/>
        <v>0</v>
      </c>
      <c r="BL1502" s="25" t="s">
        <v>375</v>
      </c>
      <c r="BM1502" s="25" t="s">
        <v>11997</v>
      </c>
    </row>
    <row r="1503" spans="2:65" s="1" customFormat="1" ht="31.5" customHeight="1">
      <c r="B1503" s="42"/>
      <c r="C1503" s="277" t="s">
        <v>10748</v>
      </c>
      <c r="D1503" s="277" t="s">
        <v>1079</v>
      </c>
      <c r="E1503" s="278" t="s">
        <v>11998</v>
      </c>
      <c r="F1503" s="279" t="s">
        <v>11999</v>
      </c>
      <c r="G1503" s="280" t="s">
        <v>5275</v>
      </c>
      <c r="H1503" s="281">
        <v>1</v>
      </c>
      <c r="I1503" s="282"/>
      <c r="J1503" s="283">
        <f t="shared" si="500"/>
        <v>0</v>
      </c>
      <c r="K1503" s="279" t="s">
        <v>21</v>
      </c>
      <c r="L1503" s="284"/>
      <c r="M1503" s="285" t="s">
        <v>21</v>
      </c>
      <c r="N1503" s="286" t="s">
        <v>45</v>
      </c>
      <c r="O1503" s="43"/>
      <c r="P1503" s="212">
        <f t="shared" si="501"/>
        <v>0</v>
      </c>
      <c r="Q1503" s="212">
        <v>0</v>
      </c>
      <c r="R1503" s="212">
        <f t="shared" si="502"/>
        <v>0</v>
      </c>
      <c r="S1503" s="212">
        <v>0</v>
      </c>
      <c r="T1503" s="213">
        <f t="shared" si="503"/>
        <v>0</v>
      </c>
      <c r="AR1503" s="25" t="s">
        <v>619</v>
      </c>
      <c r="AT1503" s="25" t="s">
        <v>1079</v>
      </c>
      <c r="AU1503" s="25" t="s">
        <v>82</v>
      </c>
      <c r="AY1503" s="25" t="s">
        <v>308</v>
      </c>
      <c r="BE1503" s="214">
        <f t="shared" si="504"/>
        <v>0</v>
      </c>
      <c r="BF1503" s="214">
        <f t="shared" si="505"/>
        <v>0</v>
      </c>
      <c r="BG1503" s="214">
        <f t="shared" si="506"/>
        <v>0</v>
      </c>
      <c r="BH1503" s="214">
        <f t="shared" si="507"/>
        <v>0</v>
      </c>
      <c r="BI1503" s="214">
        <f t="shared" si="508"/>
        <v>0</v>
      </c>
      <c r="BJ1503" s="25" t="s">
        <v>82</v>
      </c>
      <c r="BK1503" s="214">
        <f t="shared" si="509"/>
        <v>0</v>
      </c>
      <c r="BL1503" s="25" t="s">
        <v>375</v>
      </c>
      <c r="BM1503" s="25" t="s">
        <v>12000</v>
      </c>
    </row>
    <row r="1504" spans="2:65" s="1" customFormat="1" ht="31.5" customHeight="1">
      <c r="B1504" s="42"/>
      <c r="C1504" s="277" t="s">
        <v>12001</v>
      </c>
      <c r="D1504" s="277" t="s">
        <v>1079</v>
      </c>
      <c r="E1504" s="278" t="s">
        <v>12002</v>
      </c>
      <c r="F1504" s="279" t="s">
        <v>12003</v>
      </c>
      <c r="G1504" s="280" t="s">
        <v>5275</v>
      </c>
      <c r="H1504" s="281">
        <v>1</v>
      </c>
      <c r="I1504" s="282"/>
      <c r="J1504" s="283">
        <f t="shared" si="500"/>
        <v>0</v>
      </c>
      <c r="K1504" s="279" t="s">
        <v>21</v>
      </c>
      <c r="L1504" s="284"/>
      <c r="M1504" s="285" t="s">
        <v>21</v>
      </c>
      <c r="N1504" s="286" t="s">
        <v>45</v>
      </c>
      <c r="O1504" s="43"/>
      <c r="P1504" s="212">
        <f t="shared" si="501"/>
        <v>0</v>
      </c>
      <c r="Q1504" s="212">
        <v>0</v>
      </c>
      <c r="R1504" s="212">
        <f t="shared" si="502"/>
        <v>0</v>
      </c>
      <c r="S1504" s="212">
        <v>0</v>
      </c>
      <c r="T1504" s="213">
        <f t="shared" si="503"/>
        <v>0</v>
      </c>
      <c r="AR1504" s="25" t="s">
        <v>619</v>
      </c>
      <c r="AT1504" s="25" t="s">
        <v>1079</v>
      </c>
      <c r="AU1504" s="25" t="s">
        <v>82</v>
      </c>
      <c r="AY1504" s="25" t="s">
        <v>308</v>
      </c>
      <c r="BE1504" s="214">
        <f t="shared" si="504"/>
        <v>0</v>
      </c>
      <c r="BF1504" s="214">
        <f t="shared" si="505"/>
        <v>0</v>
      </c>
      <c r="BG1504" s="214">
        <f t="shared" si="506"/>
        <v>0</v>
      </c>
      <c r="BH1504" s="214">
        <f t="shared" si="507"/>
        <v>0</v>
      </c>
      <c r="BI1504" s="214">
        <f t="shared" si="508"/>
        <v>0</v>
      </c>
      <c r="BJ1504" s="25" t="s">
        <v>82</v>
      </c>
      <c r="BK1504" s="214">
        <f t="shared" si="509"/>
        <v>0</v>
      </c>
      <c r="BL1504" s="25" t="s">
        <v>375</v>
      </c>
      <c r="BM1504" s="25" t="s">
        <v>12004</v>
      </c>
    </row>
    <row r="1505" spans="2:65" s="1" customFormat="1" ht="31.5" customHeight="1">
      <c r="B1505" s="42"/>
      <c r="C1505" s="277" t="s">
        <v>10751</v>
      </c>
      <c r="D1505" s="277" t="s">
        <v>1079</v>
      </c>
      <c r="E1505" s="278" t="s">
        <v>12005</v>
      </c>
      <c r="F1505" s="279" t="s">
        <v>12006</v>
      </c>
      <c r="G1505" s="280" t="s">
        <v>5275</v>
      </c>
      <c r="H1505" s="281">
        <v>1</v>
      </c>
      <c r="I1505" s="282"/>
      <c r="J1505" s="283">
        <f t="shared" si="500"/>
        <v>0</v>
      </c>
      <c r="K1505" s="279" t="s">
        <v>21</v>
      </c>
      <c r="L1505" s="284"/>
      <c r="M1505" s="285" t="s">
        <v>21</v>
      </c>
      <c r="N1505" s="286" t="s">
        <v>45</v>
      </c>
      <c r="O1505" s="43"/>
      <c r="P1505" s="212">
        <f t="shared" si="501"/>
        <v>0</v>
      </c>
      <c r="Q1505" s="212">
        <v>0</v>
      </c>
      <c r="R1505" s="212">
        <f t="shared" si="502"/>
        <v>0</v>
      </c>
      <c r="S1505" s="212">
        <v>0</v>
      </c>
      <c r="T1505" s="213">
        <f t="shared" si="503"/>
        <v>0</v>
      </c>
      <c r="AR1505" s="25" t="s">
        <v>619</v>
      </c>
      <c r="AT1505" s="25" t="s">
        <v>1079</v>
      </c>
      <c r="AU1505" s="25" t="s">
        <v>82</v>
      </c>
      <c r="AY1505" s="25" t="s">
        <v>308</v>
      </c>
      <c r="BE1505" s="214">
        <f t="shared" si="504"/>
        <v>0</v>
      </c>
      <c r="BF1505" s="214">
        <f t="shared" si="505"/>
        <v>0</v>
      </c>
      <c r="BG1505" s="214">
        <f t="shared" si="506"/>
        <v>0</v>
      </c>
      <c r="BH1505" s="214">
        <f t="shared" si="507"/>
        <v>0</v>
      </c>
      <c r="BI1505" s="214">
        <f t="shared" si="508"/>
        <v>0</v>
      </c>
      <c r="BJ1505" s="25" t="s">
        <v>82</v>
      </c>
      <c r="BK1505" s="214">
        <f t="shared" si="509"/>
        <v>0</v>
      </c>
      <c r="BL1505" s="25" t="s">
        <v>375</v>
      </c>
      <c r="BM1505" s="25" t="s">
        <v>12007</v>
      </c>
    </row>
    <row r="1506" spans="2:65" s="1" customFormat="1" ht="31.5" customHeight="1">
      <c r="B1506" s="42"/>
      <c r="C1506" s="277" t="s">
        <v>12008</v>
      </c>
      <c r="D1506" s="277" t="s">
        <v>1079</v>
      </c>
      <c r="E1506" s="278" t="s">
        <v>10655</v>
      </c>
      <c r="F1506" s="279" t="s">
        <v>10656</v>
      </c>
      <c r="G1506" s="280" t="s">
        <v>5275</v>
      </c>
      <c r="H1506" s="281">
        <v>1</v>
      </c>
      <c r="I1506" s="282"/>
      <c r="J1506" s="283">
        <f t="shared" si="500"/>
        <v>0</v>
      </c>
      <c r="K1506" s="279" t="s">
        <v>21</v>
      </c>
      <c r="L1506" s="284"/>
      <c r="M1506" s="285" t="s">
        <v>21</v>
      </c>
      <c r="N1506" s="286" t="s">
        <v>45</v>
      </c>
      <c r="O1506" s="43"/>
      <c r="P1506" s="212">
        <f t="shared" si="501"/>
        <v>0</v>
      </c>
      <c r="Q1506" s="212">
        <v>0</v>
      </c>
      <c r="R1506" s="212">
        <f t="shared" si="502"/>
        <v>0</v>
      </c>
      <c r="S1506" s="212">
        <v>0</v>
      </c>
      <c r="T1506" s="213">
        <f t="shared" si="503"/>
        <v>0</v>
      </c>
      <c r="AR1506" s="25" t="s">
        <v>619</v>
      </c>
      <c r="AT1506" s="25" t="s">
        <v>1079</v>
      </c>
      <c r="AU1506" s="25" t="s">
        <v>82</v>
      </c>
      <c r="AY1506" s="25" t="s">
        <v>308</v>
      </c>
      <c r="BE1506" s="214">
        <f t="shared" si="504"/>
        <v>0</v>
      </c>
      <c r="BF1506" s="214">
        <f t="shared" si="505"/>
        <v>0</v>
      </c>
      <c r="BG1506" s="214">
        <f t="shared" si="506"/>
        <v>0</v>
      </c>
      <c r="BH1506" s="214">
        <f t="shared" si="507"/>
        <v>0</v>
      </c>
      <c r="BI1506" s="214">
        <f t="shared" si="508"/>
        <v>0</v>
      </c>
      <c r="BJ1506" s="25" t="s">
        <v>82</v>
      </c>
      <c r="BK1506" s="214">
        <f t="shared" si="509"/>
        <v>0</v>
      </c>
      <c r="BL1506" s="25" t="s">
        <v>375</v>
      </c>
      <c r="BM1506" s="25" t="s">
        <v>12009</v>
      </c>
    </row>
    <row r="1507" spans="2:65" s="1" customFormat="1" ht="31.5" customHeight="1">
      <c r="B1507" s="42"/>
      <c r="C1507" s="277" t="s">
        <v>10755</v>
      </c>
      <c r="D1507" s="277" t="s">
        <v>1079</v>
      </c>
      <c r="E1507" s="278" t="s">
        <v>12010</v>
      </c>
      <c r="F1507" s="279" t="s">
        <v>12011</v>
      </c>
      <c r="G1507" s="280" t="s">
        <v>5275</v>
      </c>
      <c r="H1507" s="281">
        <v>1</v>
      </c>
      <c r="I1507" s="282"/>
      <c r="J1507" s="283">
        <f t="shared" si="500"/>
        <v>0</v>
      </c>
      <c r="K1507" s="279" t="s">
        <v>21</v>
      </c>
      <c r="L1507" s="284"/>
      <c r="M1507" s="285" t="s">
        <v>21</v>
      </c>
      <c r="N1507" s="286" t="s">
        <v>45</v>
      </c>
      <c r="O1507" s="43"/>
      <c r="P1507" s="212">
        <f t="shared" si="501"/>
        <v>0</v>
      </c>
      <c r="Q1507" s="212">
        <v>0</v>
      </c>
      <c r="R1507" s="212">
        <f t="shared" si="502"/>
        <v>0</v>
      </c>
      <c r="S1507" s="212">
        <v>0</v>
      </c>
      <c r="T1507" s="213">
        <f t="shared" si="503"/>
        <v>0</v>
      </c>
      <c r="AR1507" s="25" t="s">
        <v>619</v>
      </c>
      <c r="AT1507" s="25" t="s">
        <v>1079</v>
      </c>
      <c r="AU1507" s="25" t="s">
        <v>82</v>
      </c>
      <c r="AY1507" s="25" t="s">
        <v>308</v>
      </c>
      <c r="BE1507" s="214">
        <f t="shared" si="504"/>
        <v>0</v>
      </c>
      <c r="BF1507" s="214">
        <f t="shared" si="505"/>
        <v>0</v>
      </c>
      <c r="BG1507" s="214">
        <f t="shared" si="506"/>
        <v>0</v>
      </c>
      <c r="BH1507" s="214">
        <f t="shared" si="507"/>
        <v>0</v>
      </c>
      <c r="BI1507" s="214">
        <f t="shared" si="508"/>
        <v>0</v>
      </c>
      <c r="BJ1507" s="25" t="s">
        <v>82</v>
      </c>
      <c r="BK1507" s="214">
        <f t="shared" si="509"/>
        <v>0</v>
      </c>
      <c r="BL1507" s="25" t="s">
        <v>375</v>
      </c>
      <c r="BM1507" s="25" t="s">
        <v>12012</v>
      </c>
    </row>
    <row r="1508" spans="2:65" s="1" customFormat="1" ht="31.5" customHeight="1">
      <c r="B1508" s="42"/>
      <c r="C1508" s="277" t="s">
        <v>12013</v>
      </c>
      <c r="D1508" s="277" t="s">
        <v>1079</v>
      </c>
      <c r="E1508" s="278" t="s">
        <v>12014</v>
      </c>
      <c r="F1508" s="279" t="s">
        <v>12015</v>
      </c>
      <c r="G1508" s="280" t="s">
        <v>5275</v>
      </c>
      <c r="H1508" s="281">
        <v>2</v>
      </c>
      <c r="I1508" s="282"/>
      <c r="J1508" s="283">
        <f t="shared" si="500"/>
        <v>0</v>
      </c>
      <c r="K1508" s="279" t="s">
        <v>21</v>
      </c>
      <c r="L1508" s="284"/>
      <c r="M1508" s="285" t="s">
        <v>21</v>
      </c>
      <c r="N1508" s="286" t="s">
        <v>45</v>
      </c>
      <c r="O1508" s="43"/>
      <c r="P1508" s="212">
        <f t="shared" si="501"/>
        <v>0</v>
      </c>
      <c r="Q1508" s="212">
        <v>0</v>
      </c>
      <c r="R1508" s="212">
        <f t="shared" si="502"/>
        <v>0</v>
      </c>
      <c r="S1508" s="212">
        <v>0</v>
      </c>
      <c r="T1508" s="213">
        <f t="shared" si="503"/>
        <v>0</v>
      </c>
      <c r="AR1508" s="25" t="s">
        <v>619</v>
      </c>
      <c r="AT1508" s="25" t="s">
        <v>1079</v>
      </c>
      <c r="AU1508" s="25" t="s">
        <v>82</v>
      </c>
      <c r="AY1508" s="25" t="s">
        <v>308</v>
      </c>
      <c r="BE1508" s="214">
        <f t="shared" si="504"/>
        <v>0</v>
      </c>
      <c r="BF1508" s="214">
        <f t="shared" si="505"/>
        <v>0</v>
      </c>
      <c r="BG1508" s="214">
        <f t="shared" si="506"/>
        <v>0</v>
      </c>
      <c r="BH1508" s="214">
        <f t="shared" si="507"/>
        <v>0</v>
      </c>
      <c r="BI1508" s="214">
        <f t="shared" si="508"/>
        <v>0</v>
      </c>
      <c r="BJ1508" s="25" t="s">
        <v>82</v>
      </c>
      <c r="BK1508" s="214">
        <f t="shared" si="509"/>
        <v>0</v>
      </c>
      <c r="BL1508" s="25" t="s">
        <v>375</v>
      </c>
      <c r="BM1508" s="25" t="s">
        <v>12016</v>
      </c>
    </row>
    <row r="1509" spans="2:65" s="1" customFormat="1" ht="22.5" customHeight="1">
      <c r="B1509" s="42"/>
      <c r="C1509" s="277" t="s">
        <v>10758</v>
      </c>
      <c r="D1509" s="277" t="s">
        <v>1079</v>
      </c>
      <c r="E1509" s="278" t="s">
        <v>12017</v>
      </c>
      <c r="F1509" s="279" t="s">
        <v>12018</v>
      </c>
      <c r="G1509" s="280" t="s">
        <v>5275</v>
      </c>
      <c r="H1509" s="281">
        <v>1</v>
      </c>
      <c r="I1509" s="282"/>
      <c r="J1509" s="283">
        <f t="shared" si="500"/>
        <v>0</v>
      </c>
      <c r="K1509" s="279" t="s">
        <v>21</v>
      </c>
      <c r="L1509" s="284"/>
      <c r="M1509" s="285" t="s">
        <v>21</v>
      </c>
      <c r="N1509" s="286" t="s">
        <v>45</v>
      </c>
      <c r="O1509" s="43"/>
      <c r="P1509" s="212">
        <f t="shared" si="501"/>
        <v>0</v>
      </c>
      <c r="Q1509" s="212">
        <v>0</v>
      </c>
      <c r="R1509" s="212">
        <f t="shared" si="502"/>
        <v>0</v>
      </c>
      <c r="S1509" s="212">
        <v>0</v>
      </c>
      <c r="T1509" s="213">
        <f t="shared" si="503"/>
        <v>0</v>
      </c>
      <c r="AR1509" s="25" t="s">
        <v>619</v>
      </c>
      <c r="AT1509" s="25" t="s">
        <v>1079</v>
      </c>
      <c r="AU1509" s="25" t="s">
        <v>82</v>
      </c>
      <c r="AY1509" s="25" t="s">
        <v>308</v>
      </c>
      <c r="BE1509" s="214">
        <f t="shared" si="504"/>
        <v>0</v>
      </c>
      <c r="BF1509" s="214">
        <f t="shared" si="505"/>
        <v>0</v>
      </c>
      <c r="BG1509" s="214">
        <f t="shared" si="506"/>
        <v>0</v>
      </c>
      <c r="BH1509" s="214">
        <f t="shared" si="507"/>
        <v>0</v>
      </c>
      <c r="BI1509" s="214">
        <f t="shared" si="508"/>
        <v>0</v>
      </c>
      <c r="BJ1509" s="25" t="s">
        <v>82</v>
      </c>
      <c r="BK1509" s="214">
        <f t="shared" si="509"/>
        <v>0</v>
      </c>
      <c r="BL1509" s="25" t="s">
        <v>375</v>
      </c>
      <c r="BM1509" s="25" t="s">
        <v>12019</v>
      </c>
    </row>
    <row r="1510" spans="2:65" s="1" customFormat="1" ht="22.5" customHeight="1">
      <c r="B1510" s="42"/>
      <c r="C1510" s="277" t="s">
        <v>12020</v>
      </c>
      <c r="D1510" s="277" t="s">
        <v>1079</v>
      </c>
      <c r="E1510" s="278" t="s">
        <v>12021</v>
      </c>
      <c r="F1510" s="279" t="s">
        <v>12022</v>
      </c>
      <c r="G1510" s="280" t="s">
        <v>5275</v>
      </c>
      <c r="H1510" s="281">
        <v>1</v>
      </c>
      <c r="I1510" s="282"/>
      <c r="J1510" s="283">
        <f t="shared" si="500"/>
        <v>0</v>
      </c>
      <c r="K1510" s="279" t="s">
        <v>21</v>
      </c>
      <c r="L1510" s="284"/>
      <c r="M1510" s="285" t="s">
        <v>21</v>
      </c>
      <c r="N1510" s="286" t="s">
        <v>45</v>
      </c>
      <c r="O1510" s="43"/>
      <c r="P1510" s="212">
        <f t="shared" si="501"/>
        <v>0</v>
      </c>
      <c r="Q1510" s="212">
        <v>0</v>
      </c>
      <c r="R1510" s="212">
        <f t="shared" si="502"/>
        <v>0</v>
      </c>
      <c r="S1510" s="212">
        <v>0</v>
      </c>
      <c r="T1510" s="213">
        <f t="shared" si="503"/>
        <v>0</v>
      </c>
      <c r="AR1510" s="25" t="s">
        <v>619</v>
      </c>
      <c r="AT1510" s="25" t="s">
        <v>1079</v>
      </c>
      <c r="AU1510" s="25" t="s">
        <v>82</v>
      </c>
      <c r="AY1510" s="25" t="s">
        <v>308</v>
      </c>
      <c r="BE1510" s="214">
        <f t="shared" si="504"/>
        <v>0</v>
      </c>
      <c r="BF1510" s="214">
        <f t="shared" si="505"/>
        <v>0</v>
      </c>
      <c r="BG1510" s="214">
        <f t="shared" si="506"/>
        <v>0</v>
      </c>
      <c r="BH1510" s="214">
        <f t="shared" si="507"/>
        <v>0</v>
      </c>
      <c r="BI1510" s="214">
        <f t="shared" si="508"/>
        <v>0</v>
      </c>
      <c r="BJ1510" s="25" t="s">
        <v>82</v>
      </c>
      <c r="BK1510" s="214">
        <f t="shared" si="509"/>
        <v>0</v>
      </c>
      <c r="BL1510" s="25" t="s">
        <v>375</v>
      </c>
      <c r="BM1510" s="25" t="s">
        <v>12023</v>
      </c>
    </row>
    <row r="1511" spans="2:65" s="1" customFormat="1" ht="22.5" customHeight="1">
      <c r="B1511" s="42"/>
      <c r="C1511" s="277" t="s">
        <v>10762</v>
      </c>
      <c r="D1511" s="277" t="s">
        <v>1079</v>
      </c>
      <c r="E1511" s="278" t="s">
        <v>12024</v>
      </c>
      <c r="F1511" s="279" t="s">
        <v>12025</v>
      </c>
      <c r="G1511" s="280" t="s">
        <v>5275</v>
      </c>
      <c r="H1511" s="281">
        <v>1</v>
      </c>
      <c r="I1511" s="282"/>
      <c r="J1511" s="283">
        <f t="shared" si="500"/>
        <v>0</v>
      </c>
      <c r="K1511" s="279" t="s">
        <v>21</v>
      </c>
      <c r="L1511" s="284"/>
      <c r="M1511" s="285" t="s">
        <v>21</v>
      </c>
      <c r="N1511" s="286" t="s">
        <v>45</v>
      </c>
      <c r="O1511" s="43"/>
      <c r="P1511" s="212">
        <f t="shared" si="501"/>
        <v>0</v>
      </c>
      <c r="Q1511" s="212">
        <v>0</v>
      </c>
      <c r="R1511" s="212">
        <f t="shared" si="502"/>
        <v>0</v>
      </c>
      <c r="S1511" s="212">
        <v>0</v>
      </c>
      <c r="T1511" s="213">
        <f t="shared" si="503"/>
        <v>0</v>
      </c>
      <c r="AR1511" s="25" t="s">
        <v>619</v>
      </c>
      <c r="AT1511" s="25" t="s">
        <v>1079</v>
      </c>
      <c r="AU1511" s="25" t="s">
        <v>82</v>
      </c>
      <c r="AY1511" s="25" t="s">
        <v>308</v>
      </c>
      <c r="BE1511" s="214">
        <f t="shared" si="504"/>
        <v>0</v>
      </c>
      <c r="BF1511" s="214">
        <f t="shared" si="505"/>
        <v>0</v>
      </c>
      <c r="BG1511" s="214">
        <f t="shared" si="506"/>
        <v>0</v>
      </c>
      <c r="BH1511" s="214">
        <f t="shared" si="507"/>
        <v>0</v>
      </c>
      <c r="BI1511" s="214">
        <f t="shared" si="508"/>
        <v>0</v>
      </c>
      <c r="BJ1511" s="25" t="s">
        <v>82</v>
      </c>
      <c r="BK1511" s="214">
        <f t="shared" si="509"/>
        <v>0</v>
      </c>
      <c r="BL1511" s="25" t="s">
        <v>375</v>
      </c>
      <c r="BM1511" s="25" t="s">
        <v>12026</v>
      </c>
    </row>
    <row r="1512" spans="2:65" s="1" customFormat="1" ht="22.5" customHeight="1">
      <c r="B1512" s="42"/>
      <c r="C1512" s="277" t="s">
        <v>12027</v>
      </c>
      <c r="D1512" s="277" t="s">
        <v>1079</v>
      </c>
      <c r="E1512" s="278" t="s">
        <v>10665</v>
      </c>
      <c r="F1512" s="279" t="s">
        <v>10666</v>
      </c>
      <c r="G1512" s="280" t="s">
        <v>5275</v>
      </c>
      <c r="H1512" s="281">
        <v>2</v>
      </c>
      <c r="I1512" s="282"/>
      <c r="J1512" s="283">
        <f t="shared" si="500"/>
        <v>0</v>
      </c>
      <c r="K1512" s="279" t="s">
        <v>21</v>
      </c>
      <c r="L1512" s="284"/>
      <c r="M1512" s="285" t="s">
        <v>21</v>
      </c>
      <c r="N1512" s="286" t="s">
        <v>45</v>
      </c>
      <c r="O1512" s="43"/>
      <c r="P1512" s="212">
        <f t="shared" si="501"/>
        <v>0</v>
      </c>
      <c r="Q1512" s="212">
        <v>0</v>
      </c>
      <c r="R1512" s="212">
        <f t="shared" si="502"/>
        <v>0</v>
      </c>
      <c r="S1512" s="212">
        <v>0</v>
      </c>
      <c r="T1512" s="213">
        <f t="shared" si="503"/>
        <v>0</v>
      </c>
      <c r="AR1512" s="25" t="s">
        <v>619</v>
      </c>
      <c r="AT1512" s="25" t="s">
        <v>1079</v>
      </c>
      <c r="AU1512" s="25" t="s">
        <v>82</v>
      </c>
      <c r="AY1512" s="25" t="s">
        <v>308</v>
      </c>
      <c r="BE1512" s="214">
        <f t="shared" si="504"/>
        <v>0</v>
      </c>
      <c r="BF1512" s="214">
        <f t="shared" si="505"/>
        <v>0</v>
      </c>
      <c r="BG1512" s="214">
        <f t="shared" si="506"/>
        <v>0</v>
      </c>
      <c r="BH1512" s="214">
        <f t="shared" si="507"/>
        <v>0</v>
      </c>
      <c r="BI1512" s="214">
        <f t="shared" si="508"/>
        <v>0</v>
      </c>
      <c r="BJ1512" s="25" t="s">
        <v>82</v>
      </c>
      <c r="BK1512" s="214">
        <f t="shared" si="509"/>
        <v>0</v>
      </c>
      <c r="BL1512" s="25" t="s">
        <v>375</v>
      </c>
      <c r="BM1512" s="25" t="s">
        <v>12028</v>
      </c>
    </row>
    <row r="1513" spans="2:65" s="1" customFormat="1" ht="44.25" customHeight="1">
      <c r="B1513" s="42"/>
      <c r="C1513" s="277" t="s">
        <v>10765</v>
      </c>
      <c r="D1513" s="277" t="s">
        <v>1079</v>
      </c>
      <c r="E1513" s="278" t="s">
        <v>10901</v>
      </c>
      <c r="F1513" s="279" t="s">
        <v>10902</v>
      </c>
      <c r="G1513" s="280" t="s">
        <v>5275</v>
      </c>
      <c r="H1513" s="281">
        <v>5</v>
      </c>
      <c r="I1513" s="282"/>
      <c r="J1513" s="283">
        <f t="shared" si="500"/>
        <v>0</v>
      </c>
      <c r="K1513" s="279" t="s">
        <v>21</v>
      </c>
      <c r="L1513" s="284"/>
      <c r="M1513" s="285" t="s">
        <v>21</v>
      </c>
      <c r="N1513" s="286" t="s">
        <v>45</v>
      </c>
      <c r="O1513" s="43"/>
      <c r="P1513" s="212">
        <f t="shared" si="501"/>
        <v>0</v>
      </c>
      <c r="Q1513" s="212">
        <v>0</v>
      </c>
      <c r="R1513" s="212">
        <f t="shared" si="502"/>
        <v>0</v>
      </c>
      <c r="S1513" s="212">
        <v>0</v>
      </c>
      <c r="T1513" s="213">
        <f t="shared" si="503"/>
        <v>0</v>
      </c>
      <c r="AR1513" s="25" t="s">
        <v>619</v>
      </c>
      <c r="AT1513" s="25" t="s">
        <v>1079</v>
      </c>
      <c r="AU1513" s="25" t="s">
        <v>82</v>
      </c>
      <c r="AY1513" s="25" t="s">
        <v>308</v>
      </c>
      <c r="BE1513" s="214">
        <f t="shared" si="504"/>
        <v>0</v>
      </c>
      <c r="BF1513" s="214">
        <f t="shared" si="505"/>
        <v>0</v>
      </c>
      <c r="BG1513" s="214">
        <f t="shared" si="506"/>
        <v>0</v>
      </c>
      <c r="BH1513" s="214">
        <f t="shared" si="507"/>
        <v>0</v>
      </c>
      <c r="BI1513" s="214">
        <f t="shared" si="508"/>
        <v>0</v>
      </c>
      <c r="BJ1513" s="25" t="s">
        <v>82</v>
      </c>
      <c r="BK1513" s="214">
        <f t="shared" si="509"/>
        <v>0</v>
      </c>
      <c r="BL1513" s="25" t="s">
        <v>375</v>
      </c>
      <c r="BM1513" s="25" t="s">
        <v>12029</v>
      </c>
    </row>
    <row r="1514" spans="2:65" s="1" customFormat="1" ht="44.25" customHeight="1">
      <c r="B1514" s="42"/>
      <c r="C1514" s="277" t="s">
        <v>12030</v>
      </c>
      <c r="D1514" s="277" t="s">
        <v>1079</v>
      </c>
      <c r="E1514" s="278" t="s">
        <v>10676</v>
      </c>
      <c r="F1514" s="279" t="s">
        <v>10677</v>
      </c>
      <c r="G1514" s="280" t="s">
        <v>5275</v>
      </c>
      <c r="H1514" s="281">
        <v>2</v>
      </c>
      <c r="I1514" s="282"/>
      <c r="J1514" s="283">
        <f t="shared" si="500"/>
        <v>0</v>
      </c>
      <c r="K1514" s="279" t="s">
        <v>21</v>
      </c>
      <c r="L1514" s="284"/>
      <c r="M1514" s="285" t="s">
        <v>21</v>
      </c>
      <c r="N1514" s="286" t="s">
        <v>45</v>
      </c>
      <c r="O1514" s="43"/>
      <c r="P1514" s="212">
        <f t="shared" si="501"/>
        <v>0</v>
      </c>
      <c r="Q1514" s="212">
        <v>0</v>
      </c>
      <c r="R1514" s="212">
        <f t="shared" si="502"/>
        <v>0</v>
      </c>
      <c r="S1514" s="212">
        <v>0</v>
      </c>
      <c r="T1514" s="213">
        <f t="shared" si="503"/>
        <v>0</v>
      </c>
      <c r="AR1514" s="25" t="s">
        <v>619</v>
      </c>
      <c r="AT1514" s="25" t="s">
        <v>1079</v>
      </c>
      <c r="AU1514" s="25" t="s">
        <v>82</v>
      </c>
      <c r="AY1514" s="25" t="s">
        <v>308</v>
      </c>
      <c r="BE1514" s="214">
        <f t="shared" si="504"/>
        <v>0</v>
      </c>
      <c r="BF1514" s="214">
        <f t="shared" si="505"/>
        <v>0</v>
      </c>
      <c r="BG1514" s="214">
        <f t="shared" si="506"/>
        <v>0</v>
      </c>
      <c r="BH1514" s="214">
        <f t="shared" si="507"/>
        <v>0</v>
      </c>
      <c r="BI1514" s="214">
        <f t="shared" si="508"/>
        <v>0</v>
      </c>
      <c r="BJ1514" s="25" t="s">
        <v>82</v>
      </c>
      <c r="BK1514" s="214">
        <f t="shared" si="509"/>
        <v>0</v>
      </c>
      <c r="BL1514" s="25" t="s">
        <v>375</v>
      </c>
      <c r="BM1514" s="25" t="s">
        <v>12031</v>
      </c>
    </row>
    <row r="1515" spans="2:65" s="1" customFormat="1" ht="44.25" customHeight="1">
      <c r="B1515" s="42"/>
      <c r="C1515" s="277" t="s">
        <v>10769</v>
      </c>
      <c r="D1515" s="277" t="s">
        <v>1079</v>
      </c>
      <c r="E1515" s="278" t="s">
        <v>10683</v>
      </c>
      <c r="F1515" s="279" t="s">
        <v>10684</v>
      </c>
      <c r="G1515" s="280" t="s">
        <v>5275</v>
      </c>
      <c r="H1515" s="281">
        <v>17</v>
      </c>
      <c r="I1515" s="282"/>
      <c r="J1515" s="283">
        <f t="shared" si="500"/>
        <v>0</v>
      </c>
      <c r="K1515" s="279" t="s">
        <v>21</v>
      </c>
      <c r="L1515" s="284"/>
      <c r="M1515" s="285" t="s">
        <v>21</v>
      </c>
      <c r="N1515" s="286" t="s">
        <v>45</v>
      </c>
      <c r="O1515" s="43"/>
      <c r="P1515" s="212">
        <f t="shared" si="501"/>
        <v>0</v>
      </c>
      <c r="Q1515" s="212">
        <v>0</v>
      </c>
      <c r="R1515" s="212">
        <f t="shared" si="502"/>
        <v>0</v>
      </c>
      <c r="S1515" s="212">
        <v>0</v>
      </c>
      <c r="T1515" s="213">
        <f t="shared" si="503"/>
        <v>0</v>
      </c>
      <c r="AR1515" s="25" t="s">
        <v>619</v>
      </c>
      <c r="AT1515" s="25" t="s">
        <v>1079</v>
      </c>
      <c r="AU1515" s="25" t="s">
        <v>82</v>
      </c>
      <c r="AY1515" s="25" t="s">
        <v>308</v>
      </c>
      <c r="BE1515" s="214">
        <f t="shared" si="504"/>
        <v>0</v>
      </c>
      <c r="BF1515" s="214">
        <f t="shared" si="505"/>
        <v>0</v>
      </c>
      <c r="BG1515" s="214">
        <f t="shared" si="506"/>
        <v>0</v>
      </c>
      <c r="BH1515" s="214">
        <f t="shared" si="507"/>
        <v>0</v>
      </c>
      <c r="BI1515" s="214">
        <f t="shared" si="508"/>
        <v>0</v>
      </c>
      <c r="BJ1515" s="25" t="s">
        <v>82</v>
      </c>
      <c r="BK1515" s="214">
        <f t="shared" si="509"/>
        <v>0</v>
      </c>
      <c r="BL1515" s="25" t="s">
        <v>375</v>
      </c>
      <c r="BM1515" s="25" t="s">
        <v>12032</v>
      </c>
    </row>
    <row r="1516" spans="2:65" s="1" customFormat="1" ht="22.5" customHeight="1">
      <c r="B1516" s="42"/>
      <c r="C1516" s="277" t="s">
        <v>12033</v>
      </c>
      <c r="D1516" s="277" t="s">
        <v>1079</v>
      </c>
      <c r="E1516" s="278" t="s">
        <v>10690</v>
      </c>
      <c r="F1516" s="279" t="s">
        <v>10691</v>
      </c>
      <c r="G1516" s="280" t="s">
        <v>5275</v>
      </c>
      <c r="H1516" s="281">
        <v>12</v>
      </c>
      <c r="I1516" s="282"/>
      <c r="J1516" s="283">
        <f t="shared" si="500"/>
        <v>0</v>
      </c>
      <c r="K1516" s="279" t="s">
        <v>21</v>
      </c>
      <c r="L1516" s="284"/>
      <c r="M1516" s="285" t="s">
        <v>21</v>
      </c>
      <c r="N1516" s="286" t="s">
        <v>45</v>
      </c>
      <c r="O1516" s="43"/>
      <c r="P1516" s="212">
        <f t="shared" si="501"/>
        <v>0</v>
      </c>
      <c r="Q1516" s="212">
        <v>0</v>
      </c>
      <c r="R1516" s="212">
        <f t="shared" si="502"/>
        <v>0</v>
      </c>
      <c r="S1516" s="212">
        <v>0</v>
      </c>
      <c r="T1516" s="213">
        <f t="shared" si="503"/>
        <v>0</v>
      </c>
      <c r="AR1516" s="25" t="s">
        <v>619</v>
      </c>
      <c r="AT1516" s="25" t="s">
        <v>1079</v>
      </c>
      <c r="AU1516" s="25" t="s">
        <v>82</v>
      </c>
      <c r="AY1516" s="25" t="s">
        <v>308</v>
      </c>
      <c r="BE1516" s="214">
        <f t="shared" si="504"/>
        <v>0</v>
      </c>
      <c r="BF1516" s="214">
        <f t="shared" si="505"/>
        <v>0</v>
      </c>
      <c r="BG1516" s="214">
        <f t="shared" si="506"/>
        <v>0</v>
      </c>
      <c r="BH1516" s="214">
        <f t="shared" si="507"/>
        <v>0</v>
      </c>
      <c r="BI1516" s="214">
        <f t="shared" si="508"/>
        <v>0</v>
      </c>
      <c r="BJ1516" s="25" t="s">
        <v>82</v>
      </c>
      <c r="BK1516" s="214">
        <f t="shared" si="509"/>
        <v>0</v>
      </c>
      <c r="BL1516" s="25" t="s">
        <v>375</v>
      </c>
      <c r="BM1516" s="25" t="s">
        <v>12034</v>
      </c>
    </row>
    <row r="1517" spans="2:65" s="1" customFormat="1" ht="22.5" customHeight="1">
      <c r="B1517" s="42"/>
      <c r="C1517" s="277" t="s">
        <v>10772</v>
      </c>
      <c r="D1517" s="277" t="s">
        <v>1079</v>
      </c>
      <c r="E1517" s="278" t="s">
        <v>10711</v>
      </c>
      <c r="F1517" s="279" t="s">
        <v>10712</v>
      </c>
      <c r="G1517" s="280" t="s">
        <v>5275</v>
      </c>
      <c r="H1517" s="281">
        <v>6</v>
      </c>
      <c r="I1517" s="282"/>
      <c r="J1517" s="283">
        <f t="shared" si="500"/>
        <v>0</v>
      </c>
      <c r="K1517" s="279" t="s">
        <v>21</v>
      </c>
      <c r="L1517" s="284"/>
      <c r="M1517" s="285" t="s">
        <v>21</v>
      </c>
      <c r="N1517" s="286" t="s">
        <v>45</v>
      </c>
      <c r="O1517" s="43"/>
      <c r="P1517" s="212">
        <f t="shared" si="501"/>
        <v>0</v>
      </c>
      <c r="Q1517" s="212">
        <v>0</v>
      </c>
      <c r="R1517" s="212">
        <f t="shared" si="502"/>
        <v>0</v>
      </c>
      <c r="S1517" s="212">
        <v>0</v>
      </c>
      <c r="T1517" s="213">
        <f t="shared" si="503"/>
        <v>0</v>
      </c>
      <c r="AR1517" s="25" t="s">
        <v>619</v>
      </c>
      <c r="AT1517" s="25" t="s">
        <v>1079</v>
      </c>
      <c r="AU1517" s="25" t="s">
        <v>82</v>
      </c>
      <c r="AY1517" s="25" t="s">
        <v>308</v>
      </c>
      <c r="BE1517" s="214">
        <f t="shared" si="504"/>
        <v>0</v>
      </c>
      <c r="BF1517" s="214">
        <f t="shared" si="505"/>
        <v>0</v>
      </c>
      <c r="BG1517" s="214">
        <f t="shared" si="506"/>
        <v>0</v>
      </c>
      <c r="BH1517" s="214">
        <f t="shared" si="507"/>
        <v>0</v>
      </c>
      <c r="BI1517" s="214">
        <f t="shared" si="508"/>
        <v>0</v>
      </c>
      <c r="BJ1517" s="25" t="s">
        <v>82</v>
      </c>
      <c r="BK1517" s="214">
        <f t="shared" si="509"/>
        <v>0</v>
      </c>
      <c r="BL1517" s="25" t="s">
        <v>375</v>
      </c>
      <c r="BM1517" s="25" t="s">
        <v>12035</v>
      </c>
    </row>
    <row r="1518" spans="2:65" s="1" customFormat="1" ht="22.5" customHeight="1">
      <c r="B1518" s="42"/>
      <c r="C1518" s="277" t="s">
        <v>12036</v>
      </c>
      <c r="D1518" s="277" t="s">
        <v>1079</v>
      </c>
      <c r="E1518" s="278" t="s">
        <v>12037</v>
      </c>
      <c r="F1518" s="279" t="s">
        <v>12038</v>
      </c>
      <c r="G1518" s="280" t="s">
        <v>5275</v>
      </c>
      <c r="H1518" s="281">
        <v>6</v>
      </c>
      <c r="I1518" s="282"/>
      <c r="J1518" s="283">
        <f t="shared" si="500"/>
        <v>0</v>
      </c>
      <c r="K1518" s="279" t="s">
        <v>21</v>
      </c>
      <c r="L1518" s="284"/>
      <c r="M1518" s="285" t="s">
        <v>21</v>
      </c>
      <c r="N1518" s="286" t="s">
        <v>45</v>
      </c>
      <c r="O1518" s="43"/>
      <c r="P1518" s="212">
        <f t="shared" si="501"/>
        <v>0</v>
      </c>
      <c r="Q1518" s="212">
        <v>0</v>
      </c>
      <c r="R1518" s="212">
        <f t="shared" si="502"/>
        <v>0</v>
      </c>
      <c r="S1518" s="212">
        <v>0</v>
      </c>
      <c r="T1518" s="213">
        <f t="shared" si="503"/>
        <v>0</v>
      </c>
      <c r="AR1518" s="25" t="s">
        <v>619</v>
      </c>
      <c r="AT1518" s="25" t="s">
        <v>1079</v>
      </c>
      <c r="AU1518" s="25" t="s">
        <v>82</v>
      </c>
      <c r="AY1518" s="25" t="s">
        <v>308</v>
      </c>
      <c r="BE1518" s="214">
        <f t="shared" si="504"/>
        <v>0</v>
      </c>
      <c r="BF1518" s="214">
        <f t="shared" si="505"/>
        <v>0</v>
      </c>
      <c r="BG1518" s="214">
        <f t="shared" si="506"/>
        <v>0</v>
      </c>
      <c r="BH1518" s="214">
        <f t="shared" si="507"/>
        <v>0</v>
      </c>
      <c r="BI1518" s="214">
        <f t="shared" si="508"/>
        <v>0</v>
      </c>
      <c r="BJ1518" s="25" t="s">
        <v>82</v>
      </c>
      <c r="BK1518" s="214">
        <f t="shared" si="509"/>
        <v>0</v>
      </c>
      <c r="BL1518" s="25" t="s">
        <v>375</v>
      </c>
      <c r="BM1518" s="25" t="s">
        <v>12039</v>
      </c>
    </row>
    <row r="1519" spans="2:65" s="1" customFormat="1" ht="22.5" customHeight="1">
      <c r="B1519" s="42"/>
      <c r="C1519" s="277" t="s">
        <v>10776</v>
      </c>
      <c r="D1519" s="277" t="s">
        <v>1079</v>
      </c>
      <c r="E1519" s="278" t="s">
        <v>11899</v>
      </c>
      <c r="F1519" s="279" t="s">
        <v>11900</v>
      </c>
      <c r="G1519" s="280" t="s">
        <v>5275</v>
      </c>
      <c r="H1519" s="281">
        <v>33</v>
      </c>
      <c r="I1519" s="282"/>
      <c r="J1519" s="283">
        <f t="shared" si="500"/>
        <v>0</v>
      </c>
      <c r="K1519" s="279" t="s">
        <v>21</v>
      </c>
      <c r="L1519" s="284"/>
      <c r="M1519" s="285" t="s">
        <v>21</v>
      </c>
      <c r="N1519" s="286" t="s">
        <v>45</v>
      </c>
      <c r="O1519" s="43"/>
      <c r="P1519" s="212">
        <f t="shared" si="501"/>
        <v>0</v>
      </c>
      <c r="Q1519" s="212">
        <v>0</v>
      </c>
      <c r="R1519" s="212">
        <f t="shared" si="502"/>
        <v>0</v>
      </c>
      <c r="S1519" s="212">
        <v>0</v>
      </c>
      <c r="T1519" s="213">
        <f t="shared" si="503"/>
        <v>0</v>
      </c>
      <c r="AR1519" s="25" t="s">
        <v>619</v>
      </c>
      <c r="AT1519" s="25" t="s">
        <v>1079</v>
      </c>
      <c r="AU1519" s="25" t="s">
        <v>82</v>
      </c>
      <c r="AY1519" s="25" t="s">
        <v>308</v>
      </c>
      <c r="BE1519" s="214">
        <f t="shared" si="504"/>
        <v>0</v>
      </c>
      <c r="BF1519" s="214">
        <f t="shared" si="505"/>
        <v>0</v>
      </c>
      <c r="BG1519" s="214">
        <f t="shared" si="506"/>
        <v>0</v>
      </c>
      <c r="BH1519" s="214">
        <f t="shared" si="507"/>
        <v>0</v>
      </c>
      <c r="BI1519" s="214">
        <f t="shared" si="508"/>
        <v>0</v>
      </c>
      <c r="BJ1519" s="25" t="s">
        <v>82</v>
      </c>
      <c r="BK1519" s="214">
        <f t="shared" si="509"/>
        <v>0</v>
      </c>
      <c r="BL1519" s="25" t="s">
        <v>375</v>
      </c>
      <c r="BM1519" s="25" t="s">
        <v>12040</v>
      </c>
    </row>
    <row r="1520" spans="2:65" s="1" customFormat="1" ht="22.5" customHeight="1">
      <c r="B1520" s="42"/>
      <c r="C1520" s="277" t="s">
        <v>12041</v>
      </c>
      <c r="D1520" s="277" t="s">
        <v>1079</v>
      </c>
      <c r="E1520" s="278" t="s">
        <v>10721</v>
      </c>
      <c r="F1520" s="279" t="s">
        <v>10722</v>
      </c>
      <c r="G1520" s="280" t="s">
        <v>5275</v>
      </c>
      <c r="H1520" s="281">
        <v>7</v>
      </c>
      <c r="I1520" s="282"/>
      <c r="J1520" s="283">
        <f t="shared" si="500"/>
        <v>0</v>
      </c>
      <c r="K1520" s="279" t="s">
        <v>21</v>
      </c>
      <c r="L1520" s="284"/>
      <c r="M1520" s="285" t="s">
        <v>21</v>
      </c>
      <c r="N1520" s="286" t="s">
        <v>45</v>
      </c>
      <c r="O1520" s="43"/>
      <c r="P1520" s="212">
        <f t="shared" si="501"/>
        <v>0</v>
      </c>
      <c r="Q1520" s="212">
        <v>0</v>
      </c>
      <c r="R1520" s="212">
        <f t="shared" si="502"/>
        <v>0</v>
      </c>
      <c r="S1520" s="212">
        <v>0</v>
      </c>
      <c r="T1520" s="213">
        <f t="shared" si="503"/>
        <v>0</v>
      </c>
      <c r="AR1520" s="25" t="s">
        <v>619</v>
      </c>
      <c r="AT1520" s="25" t="s">
        <v>1079</v>
      </c>
      <c r="AU1520" s="25" t="s">
        <v>82</v>
      </c>
      <c r="AY1520" s="25" t="s">
        <v>308</v>
      </c>
      <c r="BE1520" s="214">
        <f t="shared" si="504"/>
        <v>0</v>
      </c>
      <c r="BF1520" s="214">
        <f t="shared" si="505"/>
        <v>0</v>
      </c>
      <c r="BG1520" s="214">
        <f t="shared" si="506"/>
        <v>0</v>
      </c>
      <c r="BH1520" s="214">
        <f t="shared" si="507"/>
        <v>0</v>
      </c>
      <c r="BI1520" s="214">
        <f t="shared" si="508"/>
        <v>0</v>
      </c>
      <c r="BJ1520" s="25" t="s">
        <v>82</v>
      </c>
      <c r="BK1520" s="214">
        <f t="shared" si="509"/>
        <v>0</v>
      </c>
      <c r="BL1520" s="25" t="s">
        <v>375</v>
      </c>
      <c r="BM1520" s="25" t="s">
        <v>12042</v>
      </c>
    </row>
    <row r="1521" spans="2:65" s="1" customFormat="1" ht="44.25" customHeight="1">
      <c r="B1521" s="42"/>
      <c r="C1521" s="277" t="s">
        <v>10779</v>
      </c>
      <c r="D1521" s="277" t="s">
        <v>1079</v>
      </c>
      <c r="E1521" s="278" t="s">
        <v>10735</v>
      </c>
      <c r="F1521" s="279" t="s">
        <v>10736</v>
      </c>
      <c r="G1521" s="280" t="s">
        <v>5275</v>
      </c>
      <c r="H1521" s="281">
        <v>1</v>
      </c>
      <c r="I1521" s="282"/>
      <c r="J1521" s="283">
        <f t="shared" si="500"/>
        <v>0</v>
      </c>
      <c r="K1521" s="279" t="s">
        <v>21</v>
      </c>
      <c r="L1521" s="284"/>
      <c r="M1521" s="285" t="s">
        <v>21</v>
      </c>
      <c r="N1521" s="286" t="s">
        <v>45</v>
      </c>
      <c r="O1521" s="43"/>
      <c r="P1521" s="212">
        <f t="shared" si="501"/>
        <v>0</v>
      </c>
      <c r="Q1521" s="212">
        <v>0</v>
      </c>
      <c r="R1521" s="212">
        <f t="shared" si="502"/>
        <v>0</v>
      </c>
      <c r="S1521" s="212">
        <v>0</v>
      </c>
      <c r="T1521" s="213">
        <f t="shared" si="503"/>
        <v>0</v>
      </c>
      <c r="AR1521" s="25" t="s">
        <v>619</v>
      </c>
      <c r="AT1521" s="25" t="s">
        <v>1079</v>
      </c>
      <c r="AU1521" s="25" t="s">
        <v>82</v>
      </c>
      <c r="AY1521" s="25" t="s">
        <v>308</v>
      </c>
      <c r="BE1521" s="214">
        <f t="shared" si="504"/>
        <v>0</v>
      </c>
      <c r="BF1521" s="214">
        <f t="shared" si="505"/>
        <v>0</v>
      </c>
      <c r="BG1521" s="214">
        <f t="shared" si="506"/>
        <v>0</v>
      </c>
      <c r="BH1521" s="214">
        <f t="shared" si="507"/>
        <v>0</v>
      </c>
      <c r="BI1521" s="214">
        <f t="shared" si="508"/>
        <v>0</v>
      </c>
      <c r="BJ1521" s="25" t="s">
        <v>82</v>
      </c>
      <c r="BK1521" s="214">
        <f t="shared" si="509"/>
        <v>0</v>
      </c>
      <c r="BL1521" s="25" t="s">
        <v>375</v>
      </c>
      <c r="BM1521" s="25" t="s">
        <v>12043</v>
      </c>
    </row>
    <row r="1522" spans="2:65" s="1" customFormat="1" ht="22.5" customHeight="1">
      <c r="B1522" s="42"/>
      <c r="C1522" s="277" t="s">
        <v>12044</v>
      </c>
      <c r="D1522" s="277" t="s">
        <v>1079</v>
      </c>
      <c r="E1522" s="278" t="s">
        <v>12045</v>
      </c>
      <c r="F1522" s="279" t="s">
        <v>12046</v>
      </c>
      <c r="G1522" s="280" t="s">
        <v>5275</v>
      </c>
      <c r="H1522" s="281">
        <v>2</v>
      </c>
      <c r="I1522" s="282"/>
      <c r="J1522" s="283">
        <f t="shared" si="500"/>
        <v>0</v>
      </c>
      <c r="K1522" s="279" t="s">
        <v>21</v>
      </c>
      <c r="L1522" s="284"/>
      <c r="M1522" s="285" t="s">
        <v>21</v>
      </c>
      <c r="N1522" s="286" t="s">
        <v>45</v>
      </c>
      <c r="O1522" s="43"/>
      <c r="P1522" s="212">
        <f t="shared" si="501"/>
        <v>0</v>
      </c>
      <c r="Q1522" s="212">
        <v>0</v>
      </c>
      <c r="R1522" s="212">
        <f t="shared" si="502"/>
        <v>0</v>
      </c>
      <c r="S1522" s="212">
        <v>0</v>
      </c>
      <c r="T1522" s="213">
        <f t="shared" si="503"/>
        <v>0</v>
      </c>
      <c r="AR1522" s="25" t="s">
        <v>619</v>
      </c>
      <c r="AT1522" s="25" t="s">
        <v>1079</v>
      </c>
      <c r="AU1522" s="25" t="s">
        <v>82</v>
      </c>
      <c r="AY1522" s="25" t="s">
        <v>308</v>
      </c>
      <c r="BE1522" s="214">
        <f t="shared" si="504"/>
        <v>0</v>
      </c>
      <c r="BF1522" s="214">
        <f t="shared" si="505"/>
        <v>0</v>
      </c>
      <c r="BG1522" s="214">
        <f t="shared" si="506"/>
        <v>0</v>
      </c>
      <c r="BH1522" s="214">
        <f t="shared" si="507"/>
        <v>0</v>
      </c>
      <c r="BI1522" s="214">
        <f t="shared" si="508"/>
        <v>0</v>
      </c>
      <c r="BJ1522" s="25" t="s">
        <v>82</v>
      </c>
      <c r="BK1522" s="214">
        <f t="shared" si="509"/>
        <v>0</v>
      </c>
      <c r="BL1522" s="25" t="s">
        <v>375</v>
      </c>
      <c r="BM1522" s="25" t="s">
        <v>12047</v>
      </c>
    </row>
    <row r="1523" spans="2:65" s="1" customFormat="1" ht="22.5" customHeight="1">
      <c r="B1523" s="42"/>
      <c r="C1523" s="277" t="s">
        <v>10783</v>
      </c>
      <c r="D1523" s="277" t="s">
        <v>1079</v>
      </c>
      <c r="E1523" s="278" t="s">
        <v>12048</v>
      </c>
      <c r="F1523" s="279" t="s">
        <v>12049</v>
      </c>
      <c r="G1523" s="280" t="s">
        <v>5275</v>
      </c>
      <c r="H1523" s="281">
        <v>3</v>
      </c>
      <c r="I1523" s="282"/>
      <c r="J1523" s="283">
        <f t="shared" si="500"/>
        <v>0</v>
      </c>
      <c r="K1523" s="279" t="s">
        <v>21</v>
      </c>
      <c r="L1523" s="284"/>
      <c r="M1523" s="285" t="s">
        <v>21</v>
      </c>
      <c r="N1523" s="286" t="s">
        <v>45</v>
      </c>
      <c r="O1523" s="43"/>
      <c r="P1523" s="212">
        <f t="shared" si="501"/>
        <v>0</v>
      </c>
      <c r="Q1523" s="212">
        <v>0</v>
      </c>
      <c r="R1523" s="212">
        <f t="shared" si="502"/>
        <v>0</v>
      </c>
      <c r="S1523" s="212">
        <v>0</v>
      </c>
      <c r="T1523" s="213">
        <f t="shared" si="503"/>
        <v>0</v>
      </c>
      <c r="AR1523" s="25" t="s">
        <v>619</v>
      </c>
      <c r="AT1523" s="25" t="s">
        <v>1079</v>
      </c>
      <c r="AU1523" s="25" t="s">
        <v>82</v>
      </c>
      <c r="AY1523" s="25" t="s">
        <v>308</v>
      </c>
      <c r="BE1523" s="214">
        <f t="shared" si="504"/>
        <v>0</v>
      </c>
      <c r="BF1523" s="214">
        <f t="shared" si="505"/>
        <v>0</v>
      </c>
      <c r="BG1523" s="214">
        <f t="shared" si="506"/>
        <v>0</v>
      </c>
      <c r="BH1523" s="214">
        <f t="shared" si="507"/>
        <v>0</v>
      </c>
      <c r="BI1523" s="214">
        <f t="shared" si="508"/>
        <v>0</v>
      </c>
      <c r="BJ1523" s="25" t="s">
        <v>82</v>
      </c>
      <c r="BK1523" s="214">
        <f t="shared" si="509"/>
        <v>0</v>
      </c>
      <c r="BL1523" s="25" t="s">
        <v>375</v>
      </c>
      <c r="BM1523" s="25" t="s">
        <v>12050</v>
      </c>
    </row>
    <row r="1524" spans="2:65" s="1" customFormat="1" ht="22.5" customHeight="1">
      <c r="B1524" s="42"/>
      <c r="C1524" s="277" t="s">
        <v>12051</v>
      </c>
      <c r="D1524" s="277" t="s">
        <v>1079</v>
      </c>
      <c r="E1524" s="278" t="s">
        <v>10753</v>
      </c>
      <c r="F1524" s="279" t="s">
        <v>10754</v>
      </c>
      <c r="G1524" s="280" t="s">
        <v>5275</v>
      </c>
      <c r="H1524" s="281">
        <v>30</v>
      </c>
      <c r="I1524" s="282"/>
      <c r="J1524" s="283">
        <f t="shared" si="500"/>
        <v>0</v>
      </c>
      <c r="K1524" s="279" t="s">
        <v>21</v>
      </c>
      <c r="L1524" s="284"/>
      <c r="M1524" s="285" t="s">
        <v>21</v>
      </c>
      <c r="N1524" s="286" t="s">
        <v>45</v>
      </c>
      <c r="O1524" s="43"/>
      <c r="P1524" s="212">
        <f t="shared" si="501"/>
        <v>0</v>
      </c>
      <c r="Q1524" s="212">
        <v>0</v>
      </c>
      <c r="R1524" s="212">
        <f t="shared" si="502"/>
        <v>0</v>
      </c>
      <c r="S1524" s="212">
        <v>0</v>
      </c>
      <c r="T1524" s="213">
        <f t="shared" si="503"/>
        <v>0</v>
      </c>
      <c r="AR1524" s="25" t="s">
        <v>619</v>
      </c>
      <c r="AT1524" s="25" t="s">
        <v>1079</v>
      </c>
      <c r="AU1524" s="25" t="s">
        <v>82</v>
      </c>
      <c r="AY1524" s="25" t="s">
        <v>308</v>
      </c>
      <c r="BE1524" s="214">
        <f t="shared" si="504"/>
        <v>0</v>
      </c>
      <c r="BF1524" s="214">
        <f t="shared" si="505"/>
        <v>0</v>
      </c>
      <c r="BG1524" s="214">
        <f t="shared" si="506"/>
        <v>0</v>
      </c>
      <c r="BH1524" s="214">
        <f t="shared" si="507"/>
        <v>0</v>
      </c>
      <c r="BI1524" s="214">
        <f t="shared" si="508"/>
        <v>0</v>
      </c>
      <c r="BJ1524" s="25" t="s">
        <v>82</v>
      </c>
      <c r="BK1524" s="214">
        <f t="shared" si="509"/>
        <v>0</v>
      </c>
      <c r="BL1524" s="25" t="s">
        <v>375</v>
      </c>
      <c r="BM1524" s="25" t="s">
        <v>12052</v>
      </c>
    </row>
    <row r="1525" spans="2:65" s="1" customFormat="1" ht="22.5" customHeight="1">
      <c r="B1525" s="42"/>
      <c r="C1525" s="277" t="s">
        <v>10786</v>
      </c>
      <c r="D1525" s="277" t="s">
        <v>1079</v>
      </c>
      <c r="E1525" s="278" t="s">
        <v>10756</v>
      </c>
      <c r="F1525" s="279" t="s">
        <v>10757</v>
      </c>
      <c r="G1525" s="280" t="s">
        <v>5275</v>
      </c>
      <c r="H1525" s="281">
        <v>2</v>
      </c>
      <c r="I1525" s="282"/>
      <c r="J1525" s="283">
        <f t="shared" si="500"/>
        <v>0</v>
      </c>
      <c r="K1525" s="279" t="s">
        <v>21</v>
      </c>
      <c r="L1525" s="284"/>
      <c r="M1525" s="285" t="s">
        <v>21</v>
      </c>
      <c r="N1525" s="286" t="s">
        <v>45</v>
      </c>
      <c r="O1525" s="43"/>
      <c r="P1525" s="212">
        <f t="shared" si="501"/>
        <v>0</v>
      </c>
      <c r="Q1525" s="212">
        <v>0</v>
      </c>
      <c r="R1525" s="212">
        <f t="shared" si="502"/>
        <v>0</v>
      </c>
      <c r="S1525" s="212">
        <v>0</v>
      </c>
      <c r="T1525" s="213">
        <f t="shared" si="503"/>
        <v>0</v>
      </c>
      <c r="AR1525" s="25" t="s">
        <v>619</v>
      </c>
      <c r="AT1525" s="25" t="s">
        <v>1079</v>
      </c>
      <c r="AU1525" s="25" t="s">
        <v>82</v>
      </c>
      <c r="AY1525" s="25" t="s">
        <v>308</v>
      </c>
      <c r="BE1525" s="214">
        <f t="shared" si="504"/>
        <v>0</v>
      </c>
      <c r="BF1525" s="214">
        <f t="shared" si="505"/>
        <v>0</v>
      </c>
      <c r="BG1525" s="214">
        <f t="shared" si="506"/>
        <v>0</v>
      </c>
      <c r="BH1525" s="214">
        <f t="shared" si="507"/>
        <v>0</v>
      </c>
      <c r="BI1525" s="214">
        <f t="shared" si="508"/>
        <v>0</v>
      </c>
      <c r="BJ1525" s="25" t="s">
        <v>82</v>
      </c>
      <c r="BK1525" s="214">
        <f t="shared" si="509"/>
        <v>0</v>
      </c>
      <c r="BL1525" s="25" t="s">
        <v>375</v>
      </c>
      <c r="BM1525" s="25" t="s">
        <v>12053</v>
      </c>
    </row>
    <row r="1526" spans="2:65" s="1" customFormat="1" ht="22.5" customHeight="1">
      <c r="B1526" s="42"/>
      <c r="C1526" s="277" t="s">
        <v>12054</v>
      </c>
      <c r="D1526" s="277" t="s">
        <v>1079</v>
      </c>
      <c r="E1526" s="278" t="s">
        <v>10760</v>
      </c>
      <c r="F1526" s="279" t="s">
        <v>10761</v>
      </c>
      <c r="G1526" s="280" t="s">
        <v>5275</v>
      </c>
      <c r="H1526" s="281">
        <v>25</v>
      </c>
      <c r="I1526" s="282"/>
      <c r="J1526" s="283">
        <f t="shared" si="500"/>
        <v>0</v>
      </c>
      <c r="K1526" s="279" t="s">
        <v>21</v>
      </c>
      <c r="L1526" s="284"/>
      <c r="M1526" s="285" t="s">
        <v>21</v>
      </c>
      <c r="N1526" s="286" t="s">
        <v>45</v>
      </c>
      <c r="O1526" s="43"/>
      <c r="P1526" s="212">
        <f t="shared" si="501"/>
        <v>0</v>
      </c>
      <c r="Q1526" s="212">
        <v>0</v>
      </c>
      <c r="R1526" s="212">
        <f t="shared" si="502"/>
        <v>0</v>
      </c>
      <c r="S1526" s="212">
        <v>0</v>
      </c>
      <c r="T1526" s="213">
        <f t="shared" si="503"/>
        <v>0</v>
      </c>
      <c r="AR1526" s="25" t="s">
        <v>619</v>
      </c>
      <c r="AT1526" s="25" t="s">
        <v>1079</v>
      </c>
      <c r="AU1526" s="25" t="s">
        <v>82</v>
      </c>
      <c r="AY1526" s="25" t="s">
        <v>308</v>
      </c>
      <c r="BE1526" s="214">
        <f t="shared" si="504"/>
        <v>0</v>
      </c>
      <c r="BF1526" s="214">
        <f t="shared" si="505"/>
        <v>0</v>
      </c>
      <c r="BG1526" s="214">
        <f t="shared" si="506"/>
        <v>0</v>
      </c>
      <c r="BH1526" s="214">
        <f t="shared" si="507"/>
        <v>0</v>
      </c>
      <c r="BI1526" s="214">
        <f t="shared" si="508"/>
        <v>0</v>
      </c>
      <c r="BJ1526" s="25" t="s">
        <v>82</v>
      </c>
      <c r="BK1526" s="214">
        <f t="shared" si="509"/>
        <v>0</v>
      </c>
      <c r="BL1526" s="25" t="s">
        <v>375</v>
      </c>
      <c r="BM1526" s="25" t="s">
        <v>12055</v>
      </c>
    </row>
    <row r="1527" spans="2:65" s="1" customFormat="1" ht="22.5" customHeight="1">
      <c r="B1527" s="42"/>
      <c r="C1527" s="277" t="s">
        <v>10790</v>
      </c>
      <c r="D1527" s="277" t="s">
        <v>1079</v>
      </c>
      <c r="E1527" s="278" t="s">
        <v>10770</v>
      </c>
      <c r="F1527" s="279" t="s">
        <v>10771</v>
      </c>
      <c r="G1527" s="280" t="s">
        <v>5275</v>
      </c>
      <c r="H1527" s="281">
        <v>4</v>
      </c>
      <c r="I1527" s="282"/>
      <c r="J1527" s="283">
        <f t="shared" si="500"/>
        <v>0</v>
      </c>
      <c r="K1527" s="279" t="s">
        <v>21</v>
      </c>
      <c r="L1527" s="284"/>
      <c r="M1527" s="285" t="s">
        <v>21</v>
      </c>
      <c r="N1527" s="286" t="s">
        <v>45</v>
      </c>
      <c r="O1527" s="43"/>
      <c r="P1527" s="212">
        <f t="shared" si="501"/>
        <v>0</v>
      </c>
      <c r="Q1527" s="212">
        <v>0</v>
      </c>
      <c r="R1527" s="212">
        <f t="shared" si="502"/>
        <v>0</v>
      </c>
      <c r="S1527" s="212">
        <v>0</v>
      </c>
      <c r="T1527" s="213">
        <f t="shared" si="503"/>
        <v>0</v>
      </c>
      <c r="AR1527" s="25" t="s">
        <v>619</v>
      </c>
      <c r="AT1527" s="25" t="s">
        <v>1079</v>
      </c>
      <c r="AU1527" s="25" t="s">
        <v>82</v>
      </c>
      <c r="AY1527" s="25" t="s">
        <v>308</v>
      </c>
      <c r="BE1527" s="214">
        <f t="shared" si="504"/>
        <v>0</v>
      </c>
      <c r="BF1527" s="214">
        <f t="shared" si="505"/>
        <v>0</v>
      </c>
      <c r="BG1527" s="214">
        <f t="shared" si="506"/>
        <v>0</v>
      </c>
      <c r="BH1527" s="214">
        <f t="shared" si="507"/>
        <v>0</v>
      </c>
      <c r="BI1527" s="214">
        <f t="shared" si="508"/>
        <v>0</v>
      </c>
      <c r="BJ1527" s="25" t="s">
        <v>82</v>
      </c>
      <c r="BK1527" s="214">
        <f t="shared" si="509"/>
        <v>0</v>
      </c>
      <c r="BL1527" s="25" t="s">
        <v>375</v>
      </c>
      <c r="BM1527" s="25" t="s">
        <v>12056</v>
      </c>
    </row>
    <row r="1528" spans="2:65" s="1" customFormat="1" ht="22.5" customHeight="1">
      <c r="B1528" s="42"/>
      <c r="C1528" s="277" t="s">
        <v>12057</v>
      </c>
      <c r="D1528" s="277" t="s">
        <v>1079</v>
      </c>
      <c r="E1528" s="278" t="s">
        <v>12058</v>
      </c>
      <c r="F1528" s="279" t="s">
        <v>12059</v>
      </c>
      <c r="G1528" s="280" t="s">
        <v>5275</v>
      </c>
      <c r="H1528" s="281">
        <v>1</v>
      </c>
      <c r="I1528" s="282"/>
      <c r="J1528" s="283">
        <f t="shared" si="500"/>
        <v>0</v>
      </c>
      <c r="K1528" s="279" t="s">
        <v>21</v>
      </c>
      <c r="L1528" s="284"/>
      <c r="M1528" s="285" t="s">
        <v>21</v>
      </c>
      <c r="N1528" s="286" t="s">
        <v>45</v>
      </c>
      <c r="O1528" s="43"/>
      <c r="P1528" s="212">
        <f t="shared" si="501"/>
        <v>0</v>
      </c>
      <c r="Q1528" s="212">
        <v>0</v>
      </c>
      <c r="R1528" s="212">
        <f t="shared" si="502"/>
        <v>0</v>
      </c>
      <c r="S1528" s="212">
        <v>0</v>
      </c>
      <c r="T1528" s="213">
        <f t="shared" si="503"/>
        <v>0</v>
      </c>
      <c r="AR1528" s="25" t="s">
        <v>619</v>
      </c>
      <c r="AT1528" s="25" t="s">
        <v>1079</v>
      </c>
      <c r="AU1528" s="25" t="s">
        <v>82</v>
      </c>
      <c r="AY1528" s="25" t="s">
        <v>308</v>
      </c>
      <c r="BE1528" s="214">
        <f t="shared" si="504"/>
        <v>0</v>
      </c>
      <c r="BF1528" s="214">
        <f t="shared" si="505"/>
        <v>0</v>
      </c>
      <c r="BG1528" s="214">
        <f t="shared" si="506"/>
        <v>0</v>
      </c>
      <c r="BH1528" s="214">
        <f t="shared" si="507"/>
        <v>0</v>
      </c>
      <c r="BI1528" s="214">
        <f t="shared" si="508"/>
        <v>0</v>
      </c>
      <c r="BJ1528" s="25" t="s">
        <v>82</v>
      </c>
      <c r="BK1528" s="214">
        <f t="shared" si="509"/>
        <v>0</v>
      </c>
      <c r="BL1528" s="25" t="s">
        <v>375</v>
      </c>
      <c r="BM1528" s="25" t="s">
        <v>12060</v>
      </c>
    </row>
    <row r="1529" spans="2:65" s="1" customFormat="1" ht="22.5" customHeight="1">
      <c r="B1529" s="42"/>
      <c r="C1529" s="277" t="s">
        <v>10793</v>
      </c>
      <c r="D1529" s="277" t="s">
        <v>1079</v>
      </c>
      <c r="E1529" s="278" t="s">
        <v>12061</v>
      </c>
      <c r="F1529" s="279" t="s">
        <v>12062</v>
      </c>
      <c r="G1529" s="280" t="s">
        <v>5275</v>
      </c>
      <c r="H1529" s="281">
        <v>1</v>
      </c>
      <c r="I1529" s="282"/>
      <c r="J1529" s="283">
        <f t="shared" si="500"/>
        <v>0</v>
      </c>
      <c r="K1529" s="279" t="s">
        <v>21</v>
      </c>
      <c r="L1529" s="284"/>
      <c r="M1529" s="285" t="s">
        <v>21</v>
      </c>
      <c r="N1529" s="286" t="s">
        <v>45</v>
      </c>
      <c r="O1529" s="43"/>
      <c r="P1529" s="212">
        <f t="shared" si="501"/>
        <v>0</v>
      </c>
      <c r="Q1529" s="212">
        <v>0</v>
      </c>
      <c r="R1529" s="212">
        <f t="shared" si="502"/>
        <v>0</v>
      </c>
      <c r="S1529" s="212">
        <v>0</v>
      </c>
      <c r="T1529" s="213">
        <f t="shared" si="503"/>
        <v>0</v>
      </c>
      <c r="AR1529" s="25" t="s">
        <v>619</v>
      </c>
      <c r="AT1529" s="25" t="s">
        <v>1079</v>
      </c>
      <c r="AU1529" s="25" t="s">
        <v>82</v>
      </c>
      <c r="AY1529" s="25" t="s">
        <v>308</v>
      </c>
      <c r="BE1529" s="214">
        <f t="shared" si="504"/>
        <v>0</v>
      </c>
      <c r="BF1529" s="214">
        <f t="shared" si="505"/>
        <v>0</v>
      </c>
      <c r="BG1529" s="214">
        <f t="shared" si="506"/>
        <v>0</v>
      </c>
      <c r="BH1529" s="214">
        <f t="shared" si="507"/>
        <v>0</v>
      </c>
      <c r="BI1529" s="214">
        <f t="shared" si="508"/>
        <v>0</v>
      </c>
      <c r="BJ1529" s="25" t="s">
        <v>82</v>
      </c>
      <c r="BK1529" s="214">
        <f t="shared" si="509"/>
        <v>0</v>
      </c>
      <c r="BL1529" s="25" t="s">
        <v>375</v>
      </c>
      <c r="BM1529" s="25" t="s">
        <v>12063</v>
      </c>
    </row>
    <row r="1530" spans="2:65" s="1" customFormat="1" ht="22.5" customHeight="1">
      <c r="B1530" s="42"/>
      <c r="C1530" s="277" t="s">
        <v>12064</v>
      </c>
      <c r="D1530" s="277" t="s">
        <v>1079</v>
      </c>
      <c r="E1530" s="278" t="s">
        <v>12065</v>
      </c>
      <c r="F1530" s="279" t="s">
        <v>12066</v>
      </c>
      <c r="G1530" s="280" t="s">
        <v>5275</v>
      </c>
      <c r="H1530" s="281">
        <v>1</v>
      </c>
      <c r="I1530" s="282"/>
      <c r="J1530" s="283">
        <f t="shared" si="500"/>
        <v>0</v>
      </c>
      <c r="K1530" s="279" t="s">
        <v>21</v>
      </c>
      <c r="L1530" s="284"/>
      <c r="M1530" s="285" t="s">
        <v>21</v>
      </c>
      <c r="N1530" s="286" t="s">
        <v>45</v>
      </c>
      <c r="O1530" s="43"/>
      <c r="P1530" s="212">
        <f t="shared" si="501"/>
        <v>0</v>
      </c>
      <c r="Q1530" s="212">
        <v>0</v>
      </c>
      <c r="R1530" s="212">
        <f t="shared" si="502"/>
        <v>0</v>
      </c>
      <c r="S1530" s="212">
        <v>0</v>
      </c>
      <c r="T1530" s="213">
        <f t="shared" si="503"/>
        <v>0</v>
      </c>
      <c r="AR1530" s="25" t="s">
        <v>619</v>
      </c>
      <c r="AT1530" s="25" t="s">
        <v>1079</v>
      </c>
      <c r="AU1530" s="25" t="s">
        <v>82</v>
      </c>
      <c r="AY1530" s="25" t="s">
        <v>308</v>
      </c>
      <c r="BE1530" s="214">
        <f t="shared" si="504"/>
        <v>0</v>
      </c>
      <c r="BF1530" s="214">
        <f t="shared" si="505"/>
        <v>0</v>
      </c>
      <c r="BG1530" s="214">
        <f t="shared" si="506"/>
        <v>0</v>
      </c>
      <c r="BH1530" s="214">
        <f t="shared" si="507"/>
        <v>0</v>
      </c>
      <c r="BI1530" s="214">
        <f t="shared" si="508"/>
        <v>0</v>
      </c>
      <c r="BJ1530" s="25" t="s">
        <v>82</v>
      </c>
      <c r="BK1530" s="214">
        <f t="shared" si="509"/>
        <v>0</v>
      </c>
      <c r="BL1530" s="25" t="s">
        <v>375</v>
      </c>
      <c r="BM1530" s="25" t="s">
        <v>12067</v>
      </c>
    </row>
    <row r="1531" spans="2:65" s="1" customFormat="1" ht="22.5" customHeight="1">
      <c r="B1531" s="42"/>
      <c r="C1531" s="277" t="s">
        <v>10797</v>
      </c>
      <c r="D1531" s="277" t="s">
        <v>1079</v>
      </c>
      <c r="E1531" s="278" t="s">
        <v>12068</v>
      </c>
      <c r="F1531" s="279" t="s">
        <v>12069</v>
      </c>
      <c r="G1531" s="280" t="s">
        <v>5275</v>
      </c>
      <c r="H1531" s="281">
        <v>1</v>
      </c>
      <c r="I1531" s="282"/>
      <c r="J1531" s="283">
        <f t="shared" ref="J1531:J1562" si="510">ROUND(I1531*H1531,2)</f>
        <v>0</v>
      </c>
      <c r="K1531" s="279" t="s">
        <v>21</v>
      </c>
      <c r="L1531" s="284"/>
      <c r="M1531" s="285" t="s">
        <v>21</v>
      </c>
      <c r="N1531" s="286" t="s">
        <v>45</v>
      </c>
      <c r="O1531" s="43"/>
      <c r="P1531" s="212">
        <f t="shared" ref="P1531:P1562" si="511">O1531*H1531</f>
        <v>0</v>
      </c>
      <c r="Q1531" s="212">
        <v>0</v>
      </c>
      <c r="R1531" s="212">
        <f t="shared" ref="R1531:R1562" si="512">Q1531*H1531</f>
        <v>0</v>
      </c>
      <c r="S1531" s="212">
        <v>0</v>
      </c>
      <c r="T1531" s="213">
        <f t="shared" ref="T1531:T1562" si="513">S1531*H1531</f>
        <v>0</v>
      </c>
      <c r="AR1531" s="25" t="s">
        <v>619</v>
      </c>
      <c r="AT1531" s="25" t="s">
        <v>1079</v>
      </c>
      <c r="AU1531" s="25" t="s">
        <v>82</v>
      </c>
      <c r="AY1531" s="25" t="s">
        <v>308</v>
      </c>
      <c r="BE1531" s="214">
        <f t="shared" ref="BE1531:BE1562" si="514">IF(N1531="základní",J1531,0)</f>
        <v>0</v>
      </c>
      <c r="BF1531" s="214">
        <f t="shared" ref="BF1531:BF1562" si="515">IF(N1531="snížená",J1531,0)</f>
        <v>0</v>
      </c>
      <c r="BG1531" s="214">
        <f t="shared" ref="BG1531:BG1562" si="516">IF(N1531="zákl. přenesená",J1531,0)</f>
        <v>0</v>
      </c>
      <c r="BH1531" s="214">
        <f t="shared" ref="BH1531:BH1562" si="517">IF(N1531="sníž. přenesená",J1531,0)</f>
        <v>0</v>
      </c>
      <c r="BI1531" s="214">
        <f t="shared" ref="BI1531:BI1562" si="518">IF(N1531="nulová",J1531,0)</f>
        <v>0</v>
      </c>
      <c r="BJ1531" s="25" t="s">
        <v>82</v>
      </c>
      <c r="BK1531" s="214">
        <f t="shared" ref="BK1531:BK1562" si="519">ROUND(I1531*H1531,2)</f>
        <v>0</v>
      </c>
      <c r="BL1531" s="25" t="s">
        <v>375</v>
      </c>
      <c r="BM1531" s="25" t="s">
        <v>12070</v>
      </c>
    </row>
    <row r="1532" spans="2:65" s="1" customFormat="1" ht="22.5" customHeight="1">
      <c r="B1532" s="42"/>
      <c r="C1532" s="277" t="s">
        <v>12071</v>
      </c>
      <c r="D1532" s="277" t="s">
        <v>1079</v>
      </c>
      <c r="E1532" s="278" t="s">
        <v>12072</v>
      </c>
      <c r="F1532" s="279" t="s">
        <v>12073</v>
      </c>
      <c r="G1532" s="280" t="s">
        <v>5275</v>
      </c>
      <c r="H1532" s="281">
        <v>2</v>
      </c>
      <c r="I1532" s="282"/>
      <c r="J1532" s="283">
        <f t="shared" si="510"/>
        <v>0</v>
      </c>
      <c r="K1532" s="279" t="s">
        <v>21</v>
      </c>
      <c r="L1532" s="284"/>
      <c r="M1532" s="285" t="s">
        <v>21</v>
      </c>
      <c r="N1532" s="286" t="s">
        <v>45</v>
      </c>
      <c r="O1532" s="43"/>
      <c r="P1532" s="212">
        <f t="shared" si="511"/>
        <v>0</v>
      </c>
      <c r="Q1532" s="212">
        <v>0</v>
      </c>
      <c r="R1532" s="212">
        <f t="shared" si="512"/>
        <v>0</v>
      </c>
      <c r="S1532" s="212">
        <v>0</v>
      </c>
      <c r="T1532" s="213">
        <f t="shared" si="513"/>
        <v>0</v>
      </c>
      <c r="AR1532" s="25" t="s">
        <v>619</v>
      </c>
      <c r="AT1532" s="25" t="s">
        <v>1079</v>
      </c>
      <c r="AU1532" s="25" t="s">
        <v>82</v>
      </c>
      <c r="AY1532" s="25" t="s">
        <v>308</v>
      </c>
      <c r="BE1532" s="214">
        <f t="shared" si="514"/>
        <v>0</v>
      </c>
      <c r="BF1532" s="214">
        <f t="shared" si="515"/>
        <v>0</v>
      </c>
      <c r="BG1532" s="214">
        <f t="shared" si="516"/>
        <v>0</v>
      </c>
      <c r="BH1532" s="214">
        <f t="shared" si="517"/>
        <v>0</v>
      </c>
      <c r="BI1532" s="214">
        <f t="shared" si="518"/>
        <v>0</v>
      </c>
      <c r="BJ1532" s="25" t="s">
        <v>82</v>
      </c>
      <c r="BK1532" s="214">
        <f t="shared" si="519"/>
        <v>0</v>
      </c>
      <c r="BL1532" s="25" t="s">
        <v>375</v>
      </c>
      <c r="BM1532" s="25" t="s">
        <v>12074</v>
      </c>
    </row>
    <row r="1533" spans="2:65" s="1" customFormat="1" ht="22.5" customHeight="1">
      <c r="B1533" s="42"/>
      <c r="C1533" s="277" t="s">
        <v>10800</v>
      </c>
      <c r="D1533" s="277" t="s">
        <v>1079</v>
      </c>
      <c r="E1533" s="278" t="s">
        <v>12075</v>
      </c>
      <c r="F1533" s="279" t="s">
        <v>12076</v>
      </c>
      <c r="G1533" s="280" t="s">
        <v>5275</v>
      </c>
      <c r="H1533" s="281">
        <v>2</v>
      </c>
      <c r="I1533" s="282"/>
      <c r="J1533" s="283">
        <f t="shared" si="510"/>
        <v>0</v>
      </c>
      <c r="K1533" s="279" t="s">
        <v>21</v>
      </c>
      <c r="L1533" s="284"/>
      <c r="M1533" s="285" t="s">
        <v>21</v>
      </c>
      <c r="N1533" s="286" t="s">
        <v>45</v>
      </c>
      <c r="O1533" s="43"/>
      <c r="P1533" s="212">
        <f t="shared" si="511"/>
        <v>0</v>
      </c>
      <c r="Q1533" s="212">
        <v>0</v>
      </c>
      <c r="R1533" s="212">
        <f t="shared" si="512"/>
        <v>0</v>
      </c>
      <c r="S1533" s="212">
        <v>0</v>
      </c>
      <c r="T1533" s="213">
        <f t="shared" si="513"/>
        <v>0</v>
      </c>
      <c r="AR1533" s="25" t="s">
        <v>619</v>
      </c>
      <c r="AT1533" s="25" t="s">
        <v>1079</v>
      </c>
      <c r="AU1533" s="25" t="s">
        <v>82</v>
      </c>
      <c r="AY1533" s="25" t="s">
        <v>308</v>
      </c>
      <c r="BE1533" s="214">
        <f t="shared" si="514"/>
        <v>0</v>
      </c>
      <c r="BF1533" s="214">
        <f t="shared" si="515"/>
        <v>0</v>
      </c>
      <c r="BG1533" s="214">
        <f t="shared" si="516"/>
        <v>0</v>
      </c>
      <c r="BH1533" s="214">
        <f t="shared" si="517"/>
        <v>0</v>
      </c>
      <c r="BI1533" s="214">
        <f t="shared" si="518"/>
        <v>0</v>
      </c>
      <c r="BJ1533" s="25" t="s">
        <v>82</v>
      </c>
      <c r="BK1533" s="214">
        <f t="shared" si="519"/>
        <v>0</v>
      </c>
      <c r="BL1533" s="25" t="s">
        <v>375</v>
      </c>
      <c r="BM1533" s="25" t="s">
        <v>12077</v>
      </c>
    </row>
    <row r="1534" spans="2:65" s="1" customFormat="1" ht="22.5" customHeight="1">
      <c r="B1534" s="42"/>
      <c r="C1534" s="277" t="s">
        <v>12078</v>
      </c>
      <c r="D1534" s="277" t="s">
        <v>1079</v>
      </c>
      <c r="E1534" s="278" t="s">
        <v>12079</v>
      </c>
      <c r="F1534" s="279" t="s">
        <v>12080</v>
      </c>
      <c r="G1534" s="280" t="s">
        <v>5275</v>
      </c>
      <c r="H1534" s="281">
        <v>2</v>
      </c>
      <c r="I1534" s="282"/>
      <c r="J1534" s="283">
        <f t="shared" si="510"/>
        <v>0</v>
      </c>
      <c r="K1534" s="279" t="s">
        <v>21</v>
      </c>
      <c r="L1534" s="284"/>
      <c r="M1534" s="285" t="s">
        <v>21</v>
      </c>
      <c r="N1534" s="286" t="s">
        <v>45</v>
      </c>
      <c r="O1534" s="43"/>
      <c r="P1534" s="212">
        <f t="shared" si="511"/>
        <v>0</v>
      </c>
      <c r="Q1534" s="212">
        <v>0</v>
      </c>
      <c r="R1534" s="212">
        <f t="shared" si="512"/>
        <v>0</v>
      </c>
      <c r="S1534" s="212">
        <v>0</v>
      </c>
      <c r="T1534" s="213">
        <f t="shared" si="513"/>
        <v>0</v>
      </c>
      <c r="AR1534" s="25" t="s">
        <v>619</v>
      </c>
      <c r="AT1534" s="25" t="s">
        <v>1079</v>
      </c>
      <c r="AU1534" s="25" t="s">
        <v>82</v>
      </c>
      <c r="AY1534" s="25" t="s">
        <v>308</v>
      </c>
      <c r="BE1534" s="214">
        <f t="shared" si="514"/>
        <v>0</v>
      </c>
      <c r="BF1534" s="214">
        <f t="shared" si="515"/>
        <v>0</v>
      </c>
      <c r="BG1534" s="214">
        <f t="shared" si="516"/>
        <v>0</v>
      </c>
      <c r="BH1534" s="214">
        <f t="shared" si="517"/>
        <v>0</v>
      </c>
      <c r="BI1534" s="214">
        <f t="shared" si="518"/>
        <v>0</v>
      </c>
      <c r="BJ1534" s="25" t="s">
        <v>82</v>
      </c>
      <c r="BK1534" s="214">
        <f t="shared" si="519"/>
        <v>0</v>
      </c>
      <c r="BL1534" s="25" t="s">
        <v>375</v>
      </c>
      <c r="BM1534" s="25" t="s">
        <v>12081</v>
      </c>
    </row>
    <row r="1535" spans="2:65" s="1" customFormat="1" ht="22.5" customHeight="1">
      <c r="B1535" s="42"/>
      <c r="C1535" s="277" t="s">
        <v>10804</v>
      </c>
      <c r="D1535" s="277" t="s">
        <v>1079</v>
      </c>
      <c r="E1535" s="278" t="s">
        <v>10816</v>
      </c>
      <c r="F1535" s="279" t="s">
        <v>10817</v>
      </c>
      <c r="G1535" s="280" t="s">
        <v>5275</v>
      </c>
      <c r="H1535" s="281">
        <v>48</v>
      </c>
      <c r="I1535" s="282"/>
      <c r="J1535" s="283">
        <f t="shared" si="510"/>
        <v>0</v>
      </c>
      <c r="K1535" s="279" t="s">
        <v>21</v>
      </c>
      <c r="L1535" s="284"/>
      <c r="M1535" s="285" t="s">
        <v>21</v>
      </c>
      <c r="N1535" s="286" t="s">
        <v>45</v>
      </c>
      <c r="O1535" s="43"/>
      <c r="P1535" s="212">
        <f t="shared" si="511"/>
        <v>0</v>
      </c>
      <c r="Q1535" s="212">
        <v>0</v>
      </c>
      <c r="R1535" s="212">
        <f t="shared" si="512"/>
        <v>0</v>
      </c>
      <c r="S1535" s="212">
        <v>0</v>
      </c>
      <c r="T1535" s="213">
        <f t="shared" si="513"/>
        <v>0</v>
      </c>
      <c r="AR1535" s="25" t="s">
        <v>619</v>
      </c>
      <c r="AT1535" s="25" t="s">
        <v>1079</v>
      </c>
      <c r="AU1535" s="25" t="s">
        <v>82</v>
      </c>
      <c r="AY1535" s="25" t="s">
        <v>308</v>
      </c>
      <c r="BE1535" s="214">
        <f t="shared" si="514"/>
        <v>0</v>
      </c>
      <c r="BF1535" s="214">
        <f t="shared" si="515"/>
        <v>0</v>
      </c>
      <c r="BG1535" s="214">
        <f t="shared" si="516"/>
        <v>0</v>
      </c>
      <c r="BH1535" s="214">
        <f t="shared" si="517"/>
        <v>0</v>
      </c>
      <c r="BI1535" s="214">
        <f t="shared" si="518"/>
        <v>0</v>
      </c>
      <c r="BJ1535" s="25" t="s">
        <v>82</v>
      </c>
      <c r="BK1535" s="214">
        <f t="shared" si="519"/>
        <v>0</v>
      </c>
      <c r="BL1535" s="25" t="s">
        <v>375</v>
      </c>
      <c r="BM1535" s="25" t="s">
        <v>12082</v>
      </c>
    </row>
    <row r="1536" spans="2:65" s="1" customFormat="1" ht="31.5" customHeight="1">
      <c r="B1536" s="42"/>
      <c r="C1536" s="277" t="s">
        <v>12083</v>
      </c>
      <c r="D1536" s="277" t="s">
        <v>1079</v>
      </c>
      <c r="E1536" s="278" t="s">
        <v>10819</v>
      </c>
      <c r="F1536" s="279" t="s">
        <v>10820</v>
      </c>
      <c r="G1536" s="280" t="s">
        <v>5275</v>
      </c>
      <c r="H1536" s="281">
        <v>10</v>
      </c>
      <c r="I1536" s="282"/>
      <c r="J1536" s="283">
        <f t="shared" si="510"/>
        <v>0</v>
      </c>
      <c r="K1536" s="279" t="s">
        <v>21</v>
      </c>
      <c r="L1536" s="284"/>
      <c r="M1536" s="285" t="s">
        <v>21</v>
      </c>
      <c r="N1536" s="286" t="s">
        <v>45</v>
      </c>
      <c r="O1536" s="43"/>
      <c r="P1536" s="212">
        <f t="shared" si="511"/>
        <v>0</v>
      </c>
      <c r="Q1536" s="212">
        <v>0</v>
      </c>
      <c r="R1536" s="212">
        <f t="shared" si="512"/>
        <v>0</v>
      </c>
      <c r="S1536" s="212">
        <v>0</v>
      </c>
      <c r="T1536" s="213">
        <f t="shared" si="513"/>
        <v>0</v>
      </c>
      <c r="AR1536" s="25" t="s">
        <v>619</v>
      </c>
      <c r="AT1536" s="25" t="s">
        <v>1079</v>
      </c>
      <c r="AU1536" s="25" t="s">
        <v>82</v>
      </c>
      <c r="AY1536" s="25" t="s">
        <v>308</v>
      </c>
      <c r="BE1536" s="214">
        <f t="shared" si="514"/>
        <v>0</v>
      </c>
      <c r="BF1536" s="214">
        <f t="shared" si="515"/>
        <v>0</v>
      </c>
      <c r="BG1536" s="214">
        <f t="shared" si="516"/>
        <v>0</v>
      </c>
      <c r="BH1536" s="214">
        <f t="shared" si="517"/>
        <v>0</v>
      </c>
      <c r="BI1536" s="214">
        <f t="shared" si="518"/>
        <v>0</v>
      </c>
      <c r="BJ1536" s="25" t="s">
        <v>82</v>
      </c>
      <c r="BK1536" s="214">
        <f t="shared" si="519"/>
        <v>0</v>
      </c>
      <c r="BL1536" s="25" t="s">
        <v>375</v>
      </c>
      <c r="BM1536" s="25" t="s">
        <v>12084</v>
      </c>
    </row>
    <row r="1537" spans="2:65" s="1" customFormat="1" ht="31.5" customHeight="1">
      <c r="B1537" s="42"/>
      <c r="C1537" s="277" t="s">
        <v>10807</v>
      </c>
      <c r="D1537" s="277" t="s">
        <v>1079</v>
      </c>
      <c r="E1537" s="278" t="s">
        <v>10826</v>
      </c>
      <c r="F1537" s="279" t="s">
        <v>10827</v>
      </c>
      <c r="G1537" s="280" t="s">
        <v>5275</v>
      </c>
      <c r="H1537" s="281">
        <v>8</v>
      </c>
      <c r="I1537" s="282"/>
      <c r="J1537" s="283">
        <f t="shared" si="510"/>
        <v>0</v>
      </c>
      <c r="K1537" s="279" t="s">
        <v>21</v>
      </c>
      <c r="L1537" s="284"/>
      <c r="M1537" s="285" t="s">
        <v>21</v>
      </c>
      <c r="N1537" s="286" t="s">
        <v>45</v>
      </c>
      <c r="O1537" s="43"/>
      <c r="P1537" s="212">
        <f t="shared" si="511"/>
        <v>0</v>
      </c>
      <c r="Q1537" s="212">
        <v>0</v>
      </c>
      <c r="R1537" s="212">
        <f t="shared" si="512"/>
        <v>0</v>
      </c>
      <c r="S1537" s="212">
        <v>0</v>
      </c>
      <c r="T1537" s="213">
        <f t="shared" si="513"/>
        <v>0</v>
      </c>
      <c r="AR1537" s="25" t="s">
        <v>619</v>
      </c>
      <c r="AT1537" s="25" t="s">
        <v>1079</v>
      </c>
      <c r="AU1537" s="25" t="s">
        <v>82</v>
      </c>
      <c r="AY1537" s="25" t="s">
        <v>308</v>
      </c>
      <c r="BE1537" s="214">
        <f t="shared" si="514"/>
        <v>0</v>
      </c>
      <c r="BF1537" s="214">
        <f t="shared" si="515"/>
        <v>0</v>
      </c>
      <c r="BG1537" s="214">
        <f t="shared" si="516"/>
        <v>0</v>
      </c>
      <c r="BH1537" s="214">
        <f t="shared" si="517"/>
        <v>0</v>
      </c>
      <c r="BI1537" s="214">
        <f t="shared" si="518"/>
        <v>0</v>
      </c>
      <c r="BJ1537" s="25" t="s">
        <v>82</v>
      </c>
      <c r="BK1537" s="214">
        <f t="shared" si="519"/>
        <v>0</v>
      </c>
      <c r="BL1537" s="25" t="s">
        <v>375</v>
      </c>
      <c r="BM1537" s="25" t="s">
        <v>12085</v>
      </c>
    </row>
    <row r="1538" spans="2:65" s="1" customFormat="1" ht="44.25" customHeight="1">
      <c r="B1538" s="42"/>
      <c r="C1538" s="277" t="s">
        <v>12086</v>
      </c>
      <c r="D1538" s="277" t="s">
        <v>1079</v>
      </c>
      <c r="E1538" s="278" t="s">
        <v>12087</v>
      </c>
      <c r="F1538" s="279" t="s">
        <v>12088</v>
      </c>
      <c r="G1538" s="280" t="s">
        <v>5275</v>
      </c>
      <c r="H1538" s="281">
        <v>1</v>
      </c>
      <c r="I1538" s="282"/>
      <c r="J1538" s="283">
        <f t="shared" si="510"/>
        <v>0</v>
      </c>
      <c r="K1538" s="279" t="s">
        <v>21</v>
      </c>
      <c r="L1538" s="284"/>
      <c r="M1538" s="285" t="s">
        <v>21</v>
      </c>
      <c r="N1538" s="286" t="s">
        <v>45</v>
      </c>
      <c r="O1538" s="43"/>
      <c r="P1538" s="212">
        <f t="shared" si="511"/>
        <v>0</v>
      </c>
      <c r="Q1538" s="212">
        <v>0</v>
      </c>
      <c r="R1538" s="212">
        <f t="shared" si="512"/>
        <v>0</v>
      </c>
      <c r="S1538" s="212">
        <v>0</v>
      </c>
      <c r="T1538" s="213">
        <f t="shared" si="513"/>
        <v>0</v>
      </c>
      <c r="AR1538" s="25" t="s">
        <v>619</v>
      </c>
      <c r="AT1538" s="25" t="s">
        <v>1079</v>
      </c>
      <c r="AU1538" s="25" t="s">
        <v>82</v>
      </c>
      <c r="AY1538" s="25" t="s">
        <v>308</v>
      </c>
      <c r="BE1538" s="214">
        <f t="shared" si="514"/>
        <v>0</v>
      </c>
      <c r="BF1538" s="214">
        <f t="shared" si="515"/>
        <v>0</v>
      </c>
      <c r="BG1538" s="214">
        <f t="shared" si="516"/>
        <v>0</v>
      </c>
      <c r="BH1538" s="214">
        <f t="shared" si="517"/>
        <v>0</v>
      </c>
      <c r="BI1538" s="214">
        <f t="shared" si="518"/>
        <v>0</v>
      </c>
      <c r="BJ1538" s="25" t="s">
        <v>82</v>
      </c>
      <c r="BK1538" s="214">
        <f t="shared" si="519"/>
        <v>0</v>
      </c>
      <c r="BL1538" s="25" t="s">
        <v>375</v>
      </c>
      <c r="BM1538" s="25" t="s">
        <v>12089</v>
      </c>
    </row>
    <row r="1539" spans="2:65" s="1" customFormat="1" ht="22.5" customHeight="1">
      <c r="B1539" s="42"/>
      <c r="C1539" s="277" t="s">
        <v>10811</v>
      </c>
      <c r="D1539" s="277" t="s">
        <v>1079</v>
      </c>
      <c r="E1539" s="278" t="s">
        <v>10865</v>
      </c>
      <c r="F1539" s="279" t="s">
        <v>10866</v>
      </c>
      <c r="G1539" s="280" t="s">
        <v>5275</v>
      </c>
      <c r="H1539" s="281">
        <v>18</v>
      </c>
      <c r="I1539" s="282"/>
      <c r="J1539" s="283">
        <f t="shared" si="510"/>
        <v>0</v>
      </c>
      <c r="K1539" s="279" t="s">
        <v>21</v>
      </c>
      <c r="L1539" s="284"/>
      <c r="M1539" s="285" t="s">
        <v>21</v>
      </c>
      <c r="N1539" s="286" t="s">
        <v>45</v>
      </c>
      <c r="O1539" s="43"/>
      <c r="P1539" s="212">
        <f t="shared" si="511"/>
        <v>0</v>
      </c>
      <c r="Q1539" s="212">
        <v>0</v>
      </c>
      <c r="R1539" s="212">
        <f t="shared" si="512"/>
        <v>0</v>
      </c>
      <c r="S1539" s="212">
        <v>0</v>
      </c>
      <c r="T1539" s="213">
        <f t="shared" si="513"/>
        <v>0</v>
      </c>
      <c r="AR1539" s="25" t="s">
        <v>619</v>
      </c>
      <c r="AT1539" s="25" t="s">
        <v>1079</v>
      </c>
      <c r="AU1539" s="25" t="s">
        <v>82</v>
      </c>
      <c r="AY1539" s="25" t="s">
        <v>308</v>
      </c>
      <c r="BE1539" s="214">
        <f t="shared" si="514"/>
        <v>0</v>
      </c>
      <c r="BF1539" s="214">
        <f t="shared" si="515"/>
        <v>0</v>
      </c>
      <c r="BG1539" s="214">
        <f t="shared" si="516"/>
        <v>0</v>
      </c>
      <c r="BH1539" s="214">
        <f t="shared" si="517"/>
        <v>0</v>
      </c>
      <c r="BI1539" s="214">
        <f t="shared" si="518"/>
        <v>0</v>
      </c>
      <c r="BJ1539" s="25" t="s">
        <v>82</v>
      </c>
      <c r="BK1539" s="214">
        <f t="shared" si="519"/>
        <v>0</v>
      </c>
      <c r="BL1539" s="25" t="s">
        <v>375</v>
      </c>
      <c r="BM1539" s="25" t="s">
        <v>12090</v>
      </c>
    </row>
    <row r="1540" spans="2:65" s="1" customFormat="1" ht="22.5" customHeight="1">
      <c r="B1540" s="42"/>
      <c r="C1540" s="277" t="s">
        <v>12091</v>
      </c>
      <c r="D1540" s="277" t="s">
        <v>1079</v>
      </c>
      <c r="E1540" s="278" t="s">
        <v>12092</v>
      </c>
      <c r="F1540" s="279" t="s">
        <v>12093</v>
      </c>
      <c r="G1540" s="280" t="s">
        <v>538</v>
      </c>
      <c r="H1540" s="281">
        <v>10</v>
      </c>
      <c r="I1540" s="282"/>
      <c r="J1540" s="283">
        <f t="shared" si="510"/>
        <v>0</v>
      </c>
      <c r="K1540" s="279" t="s">
        <v>21</v>
      </c>
      <c r="L1540" s="284"/>
      <c r="M1540" s="285" t="s">
        <v>21</v>
      </c>
      <c r="N1540" s="286" t="s">
        <v>45</v>
      </c>
      <c r="O1540" s="43"/>
      <c r="P1540" s="212">
        <f t="shared" si="511"/>
        <v>0</v>
      </c>
      <c r="Q1540" s="212">
        <v>0</v>
      </c>
      <c r="R1540" s="212">
        <f t="shared" si="512"/>
        <v>0</v>
      </c>
      <c r="S1540" s="212">
        <v>0</v>
      </c>
      <c r="T1540" s="213">
        <f t="shared" si="513"/>
        <v>0</v>
      </c>
      <c r="AR1540" s="25" t="s">
        <v>619</v>
      </c>
      <c r="AT1540" s="25" t="s">
        <v>1079</v>
      </c>
      <c r="AU1540" s="25" t="s">
        <v>82</v>
      </c>
      <c r="AY1540" s="25" t="s">
        <v>308</v>
      </c>
      <c r="BE1540" s="214">
        <f t="shared" si="514"/>
        <v>0</v>
      </c>
      <c r="BF1540" s="214">
        <f t="shared" si="515"/>
        <v>0</v>
      </c>
      <c r="BG1540" s="214">
        <f t="shared" si="516"/>
        <v>0</v>
      </c>
      <c r="BH1540" s="214">
        <f t="shared" si="517"/>
        <v>0</v>
      </c>
      <c r="BI1540" s="214">
        <f t="shared" si="518"/>
        <v>0</v>
      </c>
      <c r="BJ1540" s="25" t="s">
        <v>82</v>
      </c>
      <c r="BK1540" s="214">
        <f t="shared" si="519"/>
        <v>0</v>
      </c>
      <c r="BL1540" s="25" t="s">
        <v>375</v>
      </c>
      <c r="BM1540" s="25" t="s">
        <v>12094</v>
      </c>
    </row>
    <row r="1541" spans="2:65" s="1" customFormat="1" ht="22.5" customHeight="1">
      <c r="B1541" s="42"/>
      <c r="C1541" s="277" t="s">
        <v>10814</v>
      </c>
      <c r="D1541" s="277" t="s">
        <v>1079</v>
      </c>
      <c r="E1541" s="278" t="s">
        <v>12095</v>
      </c>
      <c r="F1541" s="279" t="s">
        <v>12096</v>
      </c>
      <c r="G1541" s="280" t="s">
        <v>5275</v>
      </c>
      <c r="H1541" s="281">
        <v>1</v>
      </c>
      <c r="I1541" s="282"/>
      <c r="J1541" s="283">
        <f t="shared" si="510"/>
        <v>0</v>
      </c>
      <c r="K1541" s="279" t="s">
        <v>21</v>
      </c>
      <c r="L1541" s="284"/>
      <c r="M1541" s="285" t="s">
        <v>21</v>
      </c>
      <c r="N1541" s="286" t="s">
        <v>45</v>
      </c>
      <c r="O1541" s="43"/>
      <c r="P1541" s="212">
        <f t="shared" si="511"/>
        <v>0</v>
      </c>
      <c r="Q1541" s="212">
        <v>0</v>
      </c>
      <c r="R1541" s="212">
        <f t="shared" si="512"/>
        <v>0</v>
      </c>
      <c r="S1541" s="212">
        <v>0</v>
      </c>
      <c r="T1541" s="213">
        <f t="shared" si="513"/>
        <v>0</v>
      </c>
      <c r="AR1541" s="25" t="s">
        <v>619</v>
      </c>
      <c r="AT1541" s="25" t="s">
        <v>1079</v>
      </c>
      <c r="AU1541" s="25" t="s">
        <v>82</v>
      </c>
      <c r="AY1541" s="25" t="s">
        <v>308</v>
      </c>
      <c r="BE1541" s="214">
        <f t="shared" si="514"/>
        <v>0</v>
      </c>
      <c r="BF1541" s="214">
        <f t="shared" si="515"/>
        <v>0</v>
      </c>
      <c r="BG1541" s="214">
        <f t="shared" si="516"/>
        <v>0</v>
      </c>
      <c r="BH1541" s="214">
        <f t="shared" si="517"/>
        <v>0</v>
      </c>
      <c r="BI1541" s="214">
        <f t="shared" si="518"/>
        <v>0</v>
      </c>
      <c r="BJ1541" s="25" t="s">
        <v>82</v>
      </c>
      <c r="BK1541" s="214">
        <f t="shared" si="519"/>
        <v>0</v>
      </c>
      <c r="BL1541" s="25" t="s">
        <v>375</v>
      </c>
      <c r="BM1541" s="25" t="s">
        <v>12097</v>
      </c>
    </row>
    <row r="1542" spans="2:65" s="1" customFormat="1" ht="22.5" customHeight="1">
      <c r="B1542" s="42"/>
      <c r="C1542" s="277" t="s">
        <v>12098</v>
      </c>
      <c r="D1542" s="277" t="s">
        <v>1079</v>
      </c>
      <c r="E1542" s="278" t="s">
        <v>12099</v>
      </c>
      <c r="F1542" s="279" t="s">
        <v>12100</v>
      </c>
      <c r="G1542" s="280" t="s">
        <v>5275</v>
      </c>
      <c r="H1542" s="281">
        <v>1</v>
      </c>
      <c r="I1542" s="282"/>
      <c r="J1542" s="283">
        <f t="shared" si="510"/>
        <v>0</v>
      </c>
      <c r="K1542" s="279" t="s">
        <v>21</v>
      </c>
      <c r="L1542" s="284"/>
      <c r="M1542" s="285" t="s">
        <v>21</v>
      </c>
      <c r="N1542" s="286" t="s">
        <v>45</v>
      </c>
      <c r="O1542" s="43"/>
      <c r="P1542" s="212">
        <f t="shared" si="511"/>
        <v>0</v>
      </c>
      <c r="Q1542" s="212">
        <v>0</v>
      </c>
      <c r="R1542" s="212">
        <f t="shared" si="512"/>
        <v>0</v>
      </c>
      <c r="S1542" s="212">
        <v>0</v>
      </c>
      <c r="T1542" s="213">
        <f t="shared" si="513"/>
        <v>0</v>
      </c>
      <c r="AR1542" s="25" t="s">
        <v>619</v>
      </c>
      <c r="AT1542" s="25" t="s">
        <v>1079</v>
      </c>
      <c r="AU1542" s="25" t="s">
        <v>82</v>
      </c>
      <c r="AY1542" s="25" t="s">
        <v>308</v>
      </c>
      <c r="BE1542" s="214">
        <f t="shared" si="514"/>
        <v>0</v>
      </c>
      <c r="BF1542" s="214">
        <f t="shared" si="515"/>
        <v>0</v>
      </c>
      <c r="BG1542" s="214">
        <f t="shared" si="516"/>
        <v>0</v>
      </c>
      <c r="BH1542" s="214">
        <f t="shared" si="517"/>
        <v>0</v>
      </c>
      <c r="BI1542" s="214">
        <f t="shared" si="518"/>
        <v>0</v>
      </c>
      <c r="BJ1542" s="25" t="s">
        <v>82</v>
      </c>
      <c r="BK1542" s="214">
        <f t="shared" si="519"/>
        <v>0</v>
      </c>
      <c r="BL1542" s="25" t="s">
        <v>375</v>
      </c>
      <c r="BM1542" s="25" t="s">
        <v>12101</v>
      </c>
    </row>
    <row r="1543" spans="2:65" s="1" customFormat="1" ht="22.5" customHeight="1">
      <c r="B1543" s="42"/>
      <c r="C1543" s="277" t="s">
        <v>10818</v>
      </c>
      <c r="D1543" s="277" t="s">
        <v>1079</v>
      </c>
      <c r="E1543" s="278" t="s">
        <v>12102</v>
      </c>
      <c r="F1543" s="279" t="s">
        <v>12103</v>
      </c>
      <c r="G1543" s="280" t="s">
        <v>5275</v>
      </c>
      <c r="H1543" s="281">
        <v>1</v>
      </c>
      <c r="I1543" s="282"/>
      <c r="J1543" s="283">
        <f t="shared" si="510"/>
        <v>0</v>
      </c>
      <c r="K1543" s="279" t="s">
        <v>21</v>
      </c>
      <c r="L1543" s="284"/>
      <c r="M1543" s="285" t="s">
        <v>21</v>
      </c>
      <c r="N1543" s="286" t="s">
        <v>45</v>
      </c>
      <c r="O1543" s="43"/>
      <c r="P1543" s="212">
        <f t="shared" si="511"/>
        <v>0</v>
      </c>
      <c r="Q1543" s="212">
        <v>0</v>
      </c>
      <c r="R1543" s="212">
        <f t="shared" si="512"/>
        <v>0</v>
      </c>
      <c r="S1543" s="212">
        <v>0</v>
      </c>
      <c r="T1543" s="213">
        <f t="shared" si="513"/>
        <v>0</v>
      </c>
      <c r="AR1543" s="25" t="s">
        <v>619</v>
      </c>
      <c r="AT1543" s="25" t="s">
        <v>1079</v>
      </c>
      <c r="AU1543" s="25" t="s">
        <v>82</v>
      </c>
      <c r="AY1543" s="25" t="s">
        <v>308</v>
      </c>
      <c r="BE1543" s="214">
        <f t="shared" si="514"/>
        <v>0</v>
      </c>
      <c r="BF1543" s="214">
        <f t="shared" si="515"/>
        <v>0</v>
      </c>
      <c r="BG1543" s="214">
        <f t="shared" si="516"/>
        <v>0</v>
      </c>
      <c r="BH1543" s="214">
        <f t="shared" si="517"/>
        <v>0</v>
      </c>
      <c r="BI1543" s="214">
        <f t="shared" si="518"/>
        <v>0</v>
      </c>
      <c r="BJ1543" s="25" t="s">
        <v>82</v>
      </c>
      <c r="BK1543" s="214">
        <f t="shared" si="519"/>
        <v>0</v>
      </c>
      <c r="BL1543" s="25" t="s">
        <v>375</v>
      </c>
      <c r="BM1543" s="25" t="s">
        <v>12104</v>
      </c>
    </row>
    <row r="1544" spans="2:65" s="1" customFormat="1" ht="22.5" customHeight="1">
      <c r="B1544" s="42"/>
      <c r="C1544" s="277" t="s">
        <v>12105</v>
      </c>
      <c r="D1544" s="277" t="s">
        <v>1079</v>
      </c>
      <c r="E1544" s="278" t="s">
        <v>12106</v>
      </c>
      <c r="F1544" s="279" t="s">
        <v>12107</v>
      </c>
      <c r="G1544" s="280" t="s">
        <v>5275</v>
      </c>
      <c r="H1544" s="281">
        <v>1</v>
      </c>
      <c r="I1544" s="282"/>
      <c r="J1544" s="283">
        <f t="shared" si="510"/>
        <v>0</v>
      </c>
      <c r="K1544" s="279" t="s">
        <v>21</v>
      </c>
      <c r="L1544" s="284"/>
      <c r="M1544" s="285" t="s">
        <v>21</v>
      </c>
      <c r="N1544" s="286" t="s">
        <v>45</v>
      </c>
      <c r="O1544" s="43"/>
      <c r="P1544" s="212">
        <f t="shared" si="511"/>
        <v>0</v>
      </c>
      <c r="Q1544" s="212">
        <v>0</v>
      </c>
      <c r="R1544" s="212">
        <f t="shared" si="512"/>
        <v>0</v>
      </c>
      <c r="S1544" s="212">
        <v>0</v>
      </c>
      <c r="T1544" s="213">
        <f t="shared" si="513"/>
        <v>0</v>
      </c>
      <c r="AR1544" s="25" t="s">
        <v>619</v>
      </c>
      <c r="AT1544" s="25" t="s">
        <v>1079</v>
      </c>
      <c r="AU1544" s="25" t="s">
        <v>82</v>
      </c>
      <c r="AY1544" s="25" t="s">
        <v>308</v>
      </c>
      <c r="BE1544" s="214">
        <f t="shared" si="514"/>
        <v>0</v>
      </c>
      <c r="BF1544" s="214">
        <f t="shared" si="515"/>
        <v>0</v>
      </c>
      <c r="BG1544" s="214">
        <f t="shared" si="516"/>
        <v>0</v>
      </c>
      <c r="BH1544" s="214">
        <f t="shared" si="517"/>
        <v>0</v>
      </c>
      <c r="BI1544" s="214">
        <f t="shared" si="518"/>
        <v>0</v>
      </c>
      <c r="BJ1544" s="25" t="s">
        <v>82</v>
      </c>
      <c r="BK1544" s="214">
        <f t="shared" si="519"/>
        <v>0</v>
      </c>
      <c r="BL1544" s="25" t="s">
        <v>375</v>
      </c>
      <c r="BM1544" s="25" t="s">
        <v>12108</v>
      </c>
    </row>
    <row r="1545" spans="2:65" s="1" customFormat="1" ht="22.5" customHeight="1">
      <c r="B1545" s="42"/>
      <c r="C1545" s="277" t="s">
        <v>10821</v>
      </c>
      <c r="D1545" s="277" t="s">
        <v>1079</v>
      </c>
      <c r="E1545" s="278" t="s">
        <v>12109</v>
      </c>
      <c r="F1545" s="279" t="s">
        <v>12110</v>
      </c>
      <c r="G1545" s="280" t="s">
        <v>5275</v>
      </c>
      <c r="H1545" s="281">
        <v>1</v>
      </c>
      <c r="I1545" s="282"/>
      <c r="J1545" s="283">
        <f t="shared" si="510"/>
        <v>0</v>
      </c>
      <c r="K1545" s="279" t="s">
        <v>21</v>
      </c>
      <c r="L1545" s="284"/>
      <c r="M1545" s="285" t="s">
        <v>21</v>
      </c>
      <c r="N1545" s="286" t="s">
        <v>45</v>
      </c>
      <c r="O1545" s="43"/>
      <c r="P1545" s="212">
        <f t="shared" si="511"/>
        <v>0</v>
      </c>
      <c r="Q1545" s="212">
        <v>0</v>
      </c>
      <c r="R1545" s="212">
        <f t="shared" si="512"/>
        <v>0</v>
      </c>
      <c r="S1545" s="212">
        <v>0</v>
      </c>
      <c r="T1545" s="213">
        <f t="shared" si="513"/>
        <v>0</v>
      </c>
      <c r="AR1545" s="25" t="s">
        <v>619</v>
      </c>
      <c r="AT1545" s="25" t="s">
        <v>1079</v>
      </c>
      <c r="AU1545" s="25" t="s">
        <v>82</v>
      </c>
      <c r="AY1545" s="25" t="s">
        <v>308</v>
      </c>
      <c r="BE1545" s="214">
        <f t="shared" si="514"/>
        <v>0</v>
      </c>
      <c r="BF1545" s="214">
        <f t="shared" si="515"/>
        <v>0</v>
      </c>
      <c r="BG1545" s="214">
        <f t="shared" si="516"/>
        <v>0</v>
      </c>
      <c r="BH1545" s="214">
        <f t="shared" si="517"/>
        <v>0</v>
      </c>
      <c r="BI1545" s="214">
        <f t="shared" si="518"/>
        <v>0</v>
      </c>
      <c r="BJ1545" s="25" t="s">
        <v>82</v>
      </c>
      <c r="BK1545" s="214">
        <f t="shared" si="519"/>
        <v>0</v>
      </c>
      <c r="BL1545" s="25" t="s">
        <v>375</v>
      </c>
      <c r="BM1545" s="25" t="s">
        <v>12111</v>
      </c>
    </row>
    <row r="1546" spans="2:65" s="1" customFormat="1" ht="22.5" customHeight="1">
      <c r="B1546" s="42"/>
      <c r="C1546" s="277" t="s">
        <v>12112</v>
      </c>
      <c r="D1546" s="277" t="s">
        <v>1079</v>
      </c>
      <c r="E1546" s="278" t="s">
        <v>12113</v>
      </c>
      <c r="F1546" s="279" t="s">
        <v>12114</v>
      </c>
      <c r="G1546" s="280" t="s">
        <v>5275</v>
      </c>
      <c r="H1546" s="281">
        <v>1</v>
      </c>
      <c r="I1546" s="282"/>
      <c r="J1546" s="283">
        <f t="shared" si="510"/>
        <v>0</v>
      </c>
      <c r="K1546" s="279" t="s">
        <v>21</v>
      </c>
      <c r="L1546" s="284"/>
      <c r="M1546" s="285" t="s">
        <v>21</v>
      </c>
      <c r="N1546" s="286" t="s">
        <v>45</v>
      </c>
      <c r="O1546" s="43"/>
      <c r="P1546" s="212">
        <f t="shared" si="511"/>
        <v>0</v>
      </c>
      <c r="Q1546" s="212">
        <v>0</v>
      </c>
      <c r="R1546" s="212">
        <f t="shared" si="512"/>
        <v>0</v>
      </c>
      <c r="S1546" s="212">
        <v>0</v>
      </c>
      <c r="T1546" s="213">
        <f t="shared" si="513"/>
        <v>0</v>
      </c>
      <c r="AR1546" s="25" t="s">
        <v>619</v>
      </c>
      <c r="AT1546" s="25" t="s">
        <v>1079</v>
      </c>
      <c r="AU1546" s="25" t="s">
        <v>82</v>
      </c>
      <c r="AY1546" s="25" t="s">
        <v>308</v>
      </c>
      <c r="BE1546" s="214">
        <f t="shared" si="514"/>
        <v>0</v>
      </c>
      <c r="BF1546" s="214">
        <f t="shared" si="515"/>
        <v>0</v>
      </c>
      <c r="BG1546" s="214">
        <f t="shared" si="516"/>
        <v>0</v>
      </c>
      <c r="BH1546" s="214">
        <f t="shared" si="517"/>
        <v>0</v>
      </c>
      <c r="BI1546" s="214">
        <f t="shared" si="518"/>
        <v>0</v>
      </c>
      <c r="BJ1546" s="25" t="s">
        <v>82</v>
      </c>
      <c r="BK1546" s="214">
        <f t="shared" si="519"/>
        <v>0</v>
      </c>
      <c r="BL1546" s="25" t="s">
        <v>375</v>
      </c>
      <c r="BM1546" s="25" t="s">
        <v>12115</v>
      </c>
    </row>
    <row r="1547" spans="2:65" s="1" customFormat="1" ht="22.5" customHeight="1">
      <c r="B1547" s="42"/>
      <c r="C1547" s="277" t="s">
        <v>10825</v>
      </c>
      <c r="D1547" s="277" t="s">
        <v>1079</v>
      </c>
      <c r="E1547" s="278" t="s">
        <v>12116</v>
      </c>
      <c r="F1547" s="279" t="s">
        <v>12117</v>
      </c>
      <c r="G1547" s="280" t="s">
        <v>5275</v>
      </c>
      <c r="H1547" s="281">
        <v>2</v>
      </c>
      <c r="I1547" s="282"/>
      <c r="J1547" s="283">
        <f t="shared" si="510"/>
        <v>0</v>
      </c>
      <c r="K1547" s="279" t="s">
        <v>21</v>
      </c>
      <c r="L1547" s="284"/>
      <c r="M1547" s="285" t="s">
        <v>21</v>
      </c>
      <c r="N1547" s="286" t="s">
        <v>45</v>
      </c>
      <c r="O1547" s="43"/>
      <c r="P1547" s="212">
        <f t="shared" si="511"/>
        <v>0</v>
      </c>
      <c r="Q1547" s="212">
        <v>0</v>
      </c>
      <c r="R1547" s="212">
        <f t="shared" si="512"/>
        <v>0</v>
      </c>
      <c r="S1547" s="212">
        <v>0</v>
      </c>
      <c r="T1547" s="213">
        <f t="shared" si="513"/>
        <v>0</v>
      </c>
      <c r="AR1547" s="25" t="s">
        <v>619</v>
      </c>
      <c r="AT1547" s="25" t="s">
        <v>1079</v>
      </c>
      <c r="AU1547" s="25" t="s">
        <v>82</v>
      </c>
      <c r="AY1547" s="25" t="s">
        <v>308</v>
      </c>
      <c r="BE1547" s="214">
        <f t="shared" si="514"/>
        <v>0</v>
      </c>
      <c r="BF1547" s="214">
        <f t="shared" si="515"/>
        <v>0</v>
      </c>
      <c r="BG1547" s="214">
        <f t="shared" si="516"/>
        <v>0</v>
      </c>
      <c r="BH1547" s="214">
        <f t="shared" si="517"/>
        <v>0</v>
      </c>
      <c r="BI1547" s="214">
        <f t="shared" si="518"/>
        <v>0</v>
      </c>
      <c r="BJ1547" s="25" t="s">
        <v>82</v>
      </c>
      <c r="BK1547" s="214">
        <f t="shared" si="519"/>
        <v>0</v>
      </c>
      <c r="BL1547" s="25" t="s">
        <v>375</v>
      </c>
      <c r="BM1547" s="25" t="s">
        <v>12118</v>
      </c>
    </row>
    <row r="1548" spans="2:65" s="1" customFormat="1" ht="22.5" customHeight="1">
      <c r="B1548" s="42"/>
      <c r="C1548" s="277" t="s">
        <v>12119</v>
      </c>
      <c r="D1548" s="277" t="s">
        <v>1079</v>
      </c>
      <c r="E1548" s="278" t="s">
        <v>12120</v>
      </c>
      <c r="F1548" s="279" t="s">
        <v>12121</v>
      </c>
      <c r="G1548" s="280" t="s">
        <v>5275</v>
      </c>
      <c r="H1548" s="281">
        <v>4</v>
      </c>
      <c r="I1548" s="282"/>
      <c r="J1548" s="283">
        <f t="shared" si="510"/>
        <v>0</v>
      </c>
      <c r="K1548" s="279" t="s">
        <v>21</v>
      </c>
      <c r="L1548" s="284"/>
      <c r="M1548" s="285" t="s">
        <v>21</v>
      </c>
      <c r="N1548" s="286" t="s">
        <v>45</v>
      </c>
      <c r="O1548" s="43"/>
      <c r="P1548" s="212">
        <f t="shared" si="511"/>
        <v>0</v>
      </c>
      <c r="Q1548" s="212">
        <v>0</v>
      </c>
      <c r="R1548" s="212">
        <f t="shared" si="512"/>
        <v>0</v>
      </c>
      <c r="S1548" s="212">
        <v>0</v>
      </c>
      <c r="T1548" s="213">
        <f t="shared" si="513"/>
        <v>0</v>
      </c>
      <c r="AR1548" s="25" t="s">
        <v>619</v>
      </c>
      <c r="AT1548" s="25" t="s">
        <v>1079</v>
      </c>
      <c r="AU1548" s="25" t="s">
        <v>82</v>
      </c>
      <c r="AY1548" s="25" t="s">
        <v>308</v>
      </c>
      <c r="BE1548" s="214">
        <f t="shared" si="514"/>
        <v>0</v>
      </c>
      <c r="BF1548" s="214">
        <f t="shared" si="515"/>
        <v>0</v>
      </c>
      <c r="BG1548" s="214">
        <f t="shared" si="516"/>
        <v>0</v>
      </c>
      <c r="BH1548" s="214">
        <f t="shared" si="517"/>
        <v>0</v>
      </c>
      <c r="BI1548" s="214">
        <f t="shared" si="518"/>
        <v>0</v>
      </c>
      <c r="BJ1548" s="25" t="s">
        <v>82</v>
      </c>
      <c r="BK1548" s="214">
        <f t="shared" si="519"/>
        <v>0</v>
      </c>
      <c r="BL1548" s="25" t="s">
        <v>375</v>
      </c>
      <c r="BM1548" s="25" t="s">
        <v>12122</v>
      </c>
    </row>
    <row r="1549" spans="2:65" s="1" customFormat="1" ht="22.5" customHeight="1">
      <c r="B1549" s="42"/>
      <c r="C1549" s="277" t="s">
        <v>10828</v>
      </c>
      <c r="D1549" s="277" t="s">
        <v>1079</v>
      </c>
      <c r="E1549" s="278" t="s">
        <v>12123</v>
      </c>
      <c r="F1549" s="279" t="s">
        <v>12124</v>
      </c>
      <c r="G1549" s="280" t="s">
        <v>5275</v>
      </c>
      <c r="H1549" s="281">
        <v>3</v>
      </c>
      <c r="I1549" s="282"/>
      <c r="J1549" s="283">
        <f t="shared" si="510"/>
        <v>0</v>
      </c>
      <c r="K1549" s="279" t="s">
        <v>21</v>
      </c>
      <c r="L1549" s="284"/>
      <c r="M1549" s="285" t="s">
        <v>21</v>
      </c>
      <c r="N1549" s="286" t="s">
        <v>45</v>
      </c>
      <c r="O1549" s="43"/>
      <c r="P1549" s="212">
        <f t="shared" si="511"/>
        <v>0</v>
      </c>
      <c r="Q1549" s="212">
        <v>0</v>
      </c>
      <c r="R1549" s="212">
        <f t="shared" si="512"/>
        <v>0</v>
      </c>
      <c r="S1549" s="212">
        <v>0</v>
      </c>
      <c r="T1549" s="213">
        <f t="shared" si="513"/>
        <v>0</v>
      </c>
      <c r="AR1549" s="25" t="s">
        <v>619</v>
      </c>
      <c r="AT1549" s="25" t="s">
        <v>1079</v>
      </c>
      <c r="AU1549" s="25" t="s">
        <v>82</v>
      </c>
      <c r="AY1549" s="25" t="s">
        <v>308</v>
      </c>
      <c r="BE1549" s="214">
        <f t="shared" si="514"/>
        <v>0</v>
      </c>
      <c r="BF1549" s="214">
        <f t="shared" si="515"/>
        <v>0</v>
      </c>
      <c r="BG1549" s="214">
        <f t="shared" si="516"/>
        <v>0</v>
      </c>
      <c r="BH1549" s="214">
        <f t="shared" si="517"/>
        <v>0</v>
      </c>
      <c r="BI1549" s="214">
        <f t="shared" si="518"/>
        <v>0</v>
      </c>
      <c r="BJ1549" s="25" t="s">
        <v>82</v>
      </c>
      <c r="BK1549" s="214">
        <f t="shared" si="519"/>
        <v>0</v>
      </c>
      <c r="BL1549" s="25" t="s">
        <v>375</v>
      </c>
      <c r="BM1549" s="25" t="s">
        <v>12125</v>
      </c>
    </row>
    <row r="1550" spans="2:65" s="1" customFormat="1" ht="22.5" customHeight="1">
      <c r="B1550" s="42"/>
      <c r="C1550" s="277" t="s">
        <v>12126</v>
      </c>
      <c r="D1550" s="277" t="s">
        <v>1079</v>
      </c>
      <c r="E1550" s="278" t="s">
        <v>12127</v>
      </c>
      <c r="F1550" s="279" t="s">
        <v>12128</v>
      </c>
      <c r="G1550" s="280" t="s">
        <v>5275</v>
      </c>
      <c r="H1550" s="281">
        <v>2</v>
      </c>
      <c r="I1550" s="282"/>
      <c r="J1550" s="283">
        <f t="shared" si="510"/>
        <v>0</v>
      </c>
      <c r="K1550" s="279" t="s">
        <v>21</v>
      </c>
      <c r="L1550" s="284"/>
      <c r="M1550" s="285" t="s">
        <v>21</v>
      </c>
      <c r="N1550" s="286" t="s">
        <v>45</v>
      </c>
      <c r="O1550" s="43"/>
      <c r="P1550" s="212">
        <f t="shared" si="511"/>
        <v>0</v>
      </c>
      <c r="Q1550" s="212">
        <v>0</v>
      </c>
      <c r="R1550" s="212">
        <f t="shared" si="512"/>
        <v>0</v>
      </c>
      <c r="S1550" s="212">
        <v>0</v>
      </c>
      <c r="T1550" s="213">
        <f t="shared" si="513"/>
        <v>0</v>
      </c>
      <c r="AR1550" s="25" t="s">
        <v>619</v>
      </c>
      <c r="AT1550" s="25" t="s">
        <v>1079</v>
      </c>
      <c r="AU1550" s="25" t="s">
        <v>82</v>
      </c>
      <c r="AY1550" s="25" t="s">
        <v>308</v>
      </c>
      <c r="BE1550" s="214">
        <f t="shared" si="514"/>
        <v>0</v>
      </c>
      <c r="BF1550" s="214">
        <f t="shared" si="515"/>
        <v>0</v>
      </c>
      <c r="BG1550" s="214">
        <f t="shared" si="516"/>
        <v>0</v>
      </c>
      <c r="BH1550" s="214">
        <f t="shared" si="517"/>
        <v>0</v>
      </c>
      <c r="BI1550" s="214">
        <f t="shared" si="518"/>
        <v>0</v>
      </c>
      <c r="BJ1550" s="25" t="s">
        <v>82</v>
      </c>
      <c r="BK1550" s="214">
        <f t="shared" si="519"/>
        <v>0</v>
      </c>
      <c r="BL1550" s="25" t="s">
        <v>375</v>
      </c>
      <c r="BM1550" s="25" t="s">
        <v>12129</v>
      </c>
    </row>
    <row r="1551" spans="2:65" s="1" customFormat="1" ht="22.5" customHeight="1">
      <c r="B1551" s="42"/>
      <c r="C1551" s="277" t="s">
        <v>10832</v>
      </c>
      <c r="D1551" s="277" t="s">
        <v>1079</v>
      </c>
      <c r="E1551" s="278" t="s">
        <v>12130</v>
      </c>
      <c r="F1551" s="279" t="s">
        <v>12131</v>
      </c>
      <c r="G1551" s="280" t="s">
        <v>5275</v>
      </c>
      <c r="H1551" s="281">
        <v>4</v>
      </c>
      <c r="I1551" s="282"/>
      <c r="J1551" s="283">
        <f t="shared" si="510"/>
        <v>0</v>
      </c>
      <c r="K1551" s="279" t="s">
        <v>21</v>
      </c>
      <c r="L1551" s="284"/>
      <c r="M1551" s="285" t="s">
        <v>21</v>
      </c>
      <c r="N1551" s="286" t="s">
        <v>45</v>
      </c>
      <c r="O1551" s="43"/>
      <c r="P1551" s="212">
        <f t="shared" si="511"/>
        <v>0</v>
      </c>
      <c r="Q1551" s="212">
        <v>0</v>
      </c>
      <c r="R1551" s="212">
        <f t="shared" si="512"/>
        <v>0</v>
      </c>
      <c r="S1551" s="212">
        <v>0</v>
      </c>
      <c r="T1551" s="213">
        <f t="shared" si="513"/>
        <v>0</v>
      </c>
      <c r="AR1551" s="25" t="s">
        <v>619</v>
      </c>
      <c r="AT1551" s="25" t="s">
        <v>1079</v>
      </c>
      <c r="AU1551" s="25" t="s">
        <v>82</v>
      </c>
      <c r="AY1551" s="25" t="s">
        <v>308</v>
      </c>
      <c r="BE1551" s="214">
        <f t="shared" si="514"/>
        <v>0</v>
      </c>
      <c r="BF1551" s="214">
        <f t="shared" si="515"/>
        <v>0</v>
      </c>
      <c r="BG1551" s="214">
        <f t="shared" si="516"/>
        <v>0</v>
      </c>
      <c r="BH1551" s="214">
        <f t="shared" si="517"/>
        <v>0</v>
      </c>
      <c r="BI1551" s="214">
        <f t="shared" si="518"/>
        <v>0</v>
      </c>
      <c r="BJ1551" s="25" t="s">
        <v>82</v>
      </c>
      <c r="BK1551" s="214">
        <f t="shared" si="519"/>
        <v>0</v>
      </c>
      <c r="BL1551" s="25" t="s">
        <v>375</v>
      </c>
      <c r="BM1551" s="25" t="s">
        <v>12132</v>
      </c>
    </row>
    <row r="1552" spans="2:65" s="1" customFormat="1" ht="22.5" customHeight="1">
      <c r="B1552" s="42"/>
      <c r="C1552" s="277" t="s">
        <v>12133</v>
      </c>
      <c r="D1552" s="277" t="s">
        <v>1079</v>
      </c>
      <c r="E1552" s="278" t="s">
        <v>12134</v>
      </c>
      <c r="F1552" s="279" t="s">
        <v>12135</v>
      </c>
      <c r="G1552" s="280" t="s">
        <v>5275</v>
      </c>
      <c r="H1552" s="281">
        <v>4</v>
      </c>
      <c r="I1552" s="282"/>
      <c r="J1552" s="283">
        <f t="shared" si="510"/>
        <v>0</v>
      </c>
      <c r="K1552" s="279" t="s">
        <v>21</v>
      </c>
      <c r="L1552" s="284"/>
      <c r="M1552" s="285" t="s">
        <v>21</v>
      </c>
      <c r="N1552" s="286" t="s">
        <v>45</v>
      </c>
      <c r="O1552" s="43"/>
      <c r="P1552" s="212">
        <f t="shared" si="511"/>
        <v>0</v>
      </c>
      <c r="Q1552" s="212">
        <v>0</v>
      </c>
      <c r="R1552" s="212">
        <f t="shared" si="512"/>
        <v>0</v>
      </c>
      <c r="S1552" s="212">
        <v>0</v>
      </c>
      <c r="T1552" s="213">
        <f t="shared" si="513"/>
        <v>0</v>
      </c>
      <c r="AR1552" s="25" t="s">
        <v>619</v>
      </c>
      <c r="AT1552" s="25" t="s">
        <v>1079</v>
      </c>
      <c r="AU1552" s="25" t="s">
        <v>82</v>
      </c>
      <c r="AY1552" s="25" t="s">
        <v>308</v>
      </c>
      <c r="BE1552" s="214">
        <f t="shared" si="514"/>
        <v>0</v>
      </c>
      <c r="BF1552" s="214">
        <f t="shared" si="515"/>
        <v>0</v>
      </c>
      <c r="BG1552" s="214">
        <f t="shared" si="516"/>
        <v>0</v>
      </c>
      <c r="BH1552" s="214">
        <f t="shared" si="517"/>
        <v>0</v>
      </c>
      <c r="BI1552" s="214">
        <f t="shared" si="518"/>
        <v>0</v>
      </c>
      <c r="BJ1552" s="25" t="s">
        <v>82</v>
      </c>
      <c r="BK1552" s="214">
        <f t="shared" si="519"/>
        <v>0</v>
      </c>
      <c r="BL1552" s="25" t="s">
        <v>375</v>
      </c>
      <c r="BM1552" s="25" t="s">
        <v>12136</v>
      </c>
    </row>
    <row r="1553" spans="2:65" s="1" customFormat="1" ht="22.5" customHeight="1">
      <c r="B1553" s="42"/>
      <c r="C1553" s="277" t="s">
        <v>10835</v>
      </c>
      <c r="D1553" s="277" t="s">
        <v>1079</v>
      </c>
      <c r="E1553" s="278" t="s">
        <v>12137</v>
      </c>
      <c r="F1553" s="279" t="s">
        <v>12138</v>
      </c>
      <c r="G1553" s="280" t="s">
        <v>5275</v>
      </c>
      <c r="H1553" s="281">
        <v>2</v>
      </c>
      <c r="I1553" s="282"/>
      <c r="J1553" s="283">
        <f t="shared" si="510"/>
        <v>0</v>
      </c>
      <c r="K1553" s="279" t="s">
        <v>21</v>
      </c>
      <c r="L1553" s="284"/>
      <c r="M1553" s="285" t="s">
        <v>21</v>
      </c>
      <c r="N1553" s="286" t="s">
        <v>45</v>
      </c>
      <c r="O1553" s="43"/>
      <c r="P1553" s="212">
        <f t="shared" si="511"/>
        <v>0</v>
      </c>
      <c r="Q1553" s="212">
        <v>0</v>
      </c>
      <c r="R1553" s="212">
        <f t="shared" si="512"/>
        <v>0</v>
      </c>
      <c r="S1553" s="212">
        <v>0</v>
      </c>
      <c r="T1553" s="213">
        <f t="shared" si="513"/>
        <v>0</v>
      </c>
      <c r="AR1553" s="25" t="s">
        <v>619</v>
      </c>
      <c r="AT1553" s="25" t="s">
        <v>1079</v>
      </c>
      <c r="AU1553" s="25" t="s">
        <v>82</v>
      </c>
      <c r="AY1553" s="25" t="s">
        <v>308</v>
      </c>
      <c r="BE1553" s="214">
        <f t="shared" si="514"/>
        <v>0</v>
      </c>
      <c r="BF1553" s="214">
        <f t="shared" si="515"/>
        <v>0</v>
      </c>
      <c r="BG1553" s="214">
        <f t="shared" si="516"/>
        <v>0</v>
      </c>
      <c r="BH1553" s="214">
        <f t="shared" si="517"/>
        <v>0</v>
      </c>
      <c r="BI1553" s="214">
        <f t="shared" si="518"/>
        <v>0</v>
      </c>
      <c r="BJ1553" s="25" t="s">
        <v>82</v>
      </c>
      <c r="BK1553" s="214">
        <f t="shared" si="519"/>
        <v>0</v>
      </c>
      <c r="BL1553" s="25" t="s">
        <v>375</v>
      </c>
      <c r="BM1553" s="25" t="s">
        <v>12139</v>
      </c>
    </row>
    <row r="1554" spans="2:65" s="1" customFormat="1" ht="22.5" customHeight="1">
      <c r="B1554" s="42"/>
      <c r="C1554" s="277" t="s">
        <v>12140</v>
      </c>
      <c r="D1554" s="277" t="s">
        <v>1079</v>
      </c>
      <c r="E1554" s="278" t="s">
        <v>12141</v>
      </c>
      <c r="F1554" s="279" t="s">
        <v>12142</v>
      </c>
      <c r="G1554" s="280" t="s">
        <v>5275</v>
      </c>
      <c r="H1554" s="281">
        <v>3</v>
      </c>
      <c r="I1554" s="282"/>
      <c r="J1554" s="283">
        <f t="shared" si="510"/>
        <v>0</v>
      </c>
      <c r="K1554" s="279" t="s">
        <v>21</v>
      </c>
      <c r="L1554" s="284"/>
      <c r="M1554" s="285" t="s">
        <v>21</v>
      </c>
      <c r="N1554" s="286" t="s">
        <v>45</v>
      </c>
      <c r="O1554" s="43"/>
      <c r="P1554" s="212">
        <f t="shared" si="511"/>
        <v>0</v>
      </c>
      <c r="Q1554" s="212">
        <v>0</v>
      </c>
      <c r="R1554" s="212">
        <f t="shared" si="512"/>
        <v>0</v>
      </c>
      <c r="S1554" s="212">
        <v>0</v>
      </c>
      <c r="T1554" s="213">
        <f t="shared" si="513"/>
        <v>0</v>
      </c>
      <c r="AR1554" s="25" t="s">
        <v>619</v>
      </c>
      <c r="AT1554" s="25" t="s">
        <v>1079</v>
      </c>
      <c r="AU1554" s="25" t="s">
        <v>82</v>
      </c>
      <c r="AY1554" s="25" t="s">
        <v>308</v>
      </c>
      <c r="BE1554" s="214">
        <f t="shared" si="514"/>
        <v>0</v>
      </c>
      <c r="BF1554" s="214">
        <f t="shared" si="515"/>
        <v>0</v>
      </c>
      <c r="BG1554" s="214">
        <f t="shared" si="516"/>
        <v>0</v>
      </c>
      <c r="BH1554" s="214">
        <f t="shared" si="517"/>
        <v>0</v>
      </c>
      <c r="BI1554" s="214">
        <f t="shared" si="518"/>
        <v>0</v>
      </c>
      <c r="BJ1554" s="25" t="s">
        <v>82</v>
      </c>
      <c r="BK1554" s="214">
        <f t="shared" si="519"/>
        <v>0</v>
      </c>
      <c r="BL1554" s="25" t="s">
        <v>375</v>
      </c>
      <c r="BM1554" s="25" t="s">
        <v>12143</v>
      </c>
    </row>
    <row r="1555" spans="2:65" s="1" customFormat="1" ht="22.5" customHeight="1">
      <c r="B1555" s="42"/>
      <c r="C1555" s="277" t="s">
        <v>10839</v>
      </c>
      <c r="D1555" s="277" t="s">
        <v>1079</v>
      </c>
      <c r="E1555" s="278" t="s">
        <v>12144</v>
      </c>
      <c r="F1555" s="279" t="s">
        <v>12145</v>
      </c>
      <c r="G1555" s="280" t="s">
        <v>5275</v>
      </c>
      <c r="H1555" s="281">
        <v>2</v>
      </c>
      <c r="I1555" s="282"/>
      <c r="J1555" s="283">
        <f t="shared" si="510"/>
        <v>0</v>
      </c>
      <c r="K1555" s="279" t="s">
        <v>21</v>
      </c>
      <c r="L1555" s="284"/>
      <c r="M1555" s="285" t="s">
        <v>21</v>
      </c>
      <c r="N1555" s="286" t="s">
        <v>45</v>
      </c>
      <c r="O1555" s="43"/>
      <c r="P1555" s="212">
        <f t="shared" si="511"/>
        <v>0</v>
      </c>
      <c r="Q1555" s="212">
        <v>0</v>
      </c>
      <c r="R1555" s="212">
        <f t="shared" si="512"/>
        <v>0</v>
      </c>
      <c r="S1555" s="212">
        <v>0</v>
      </c>
      <c r="T1555" s="213">
        <f t="shared" si="513"/>
        <v>0</v>
      </c>
      <c r="AR1555" s="25" t="s">
        <v>619</v>
      </c>
      <c r="AT1555" s="25" t="s">
        <v>1079</v>
      </c>
      <c r="AU1555" s="25" t="s">
        <v>82</v>
      </c>
      <c r="AY1555" s="25" t="s">
        <v>308</v>
      </c>
      <c r="BE1555" s="214">
        <f t="shared" si="514"/>
        <v>0</v>
      </c>
      <c r="BF1555" s="214">
        <f t="shared" si="515"/>
        <v>0</v>
      </c>
      <c r="BG1555" s="214">
        <f t="shared" si="516"/>
        <v>0</v>
      </c>
      <c r="BH1555" s="214">
        <f t="shared" si="517"/>
        <v>0</v>
      </c>
      <c r="BI1555" s="214">
        <f t="shared" si="518"/>
        <v>0</v>
      </c>
      <c r="BJ1555" s="25" t="s">
        <v>82</v>
      </c>
      <c r="BK1555" s="214">
        <f t="shared" si="519"/>
        <v>0</v>
      </c>
      <c r="BL1555" s="25" t="s">
        <v>375</v>
      </c>
      <c r="BM1555" s="25" t="s">
        <v>12146</v>
      </c>
    </row>
    <row r="1556" spans="2:65" s="1" customFormat="1" ht="22.5" customHeight="1">
      <c r="B1556" s="42"/>
      <c r="C1556" s="277" t="s">
        <v>12147</v>
      </c>
      <c r="D1556" s="277" t="s">
        <v>1079</v>
      </c>
      <c r="E1556" s="278" t="s">
        <v>12148</v>
      </c>
      <c r="F1556" s="279" t="s">
        <v>12149</v>
      </c>
      <c r="G1556" s="280" t="s">
        <v>5275</v>
      </c>
      <c r="H1556" s="281">
        <v>1</v>
      </c>
      <c r="I1556" s="282"/>
      <c r="J1556" s="283">
        <f t="shared" si="510"/>
        <v>0</v>
      </c>
      <c r="K1556" s="279" t="s">
        <v>21</v>
      </c>
      <c r="L1556" s="284"/>
      <c r="M1556" s="285" t="s">
        <v>21</v>
      </c>
      <c r="N1556" s="286" t="s">
        <v>45</v>
      </c>
      <c r="O1556" s="43"/>
      <c r="P1556" s="212">
        <f t="shared" si="511"/>
        <v>0</v>
      </c>
      <c r="Q1556" s="212">
        <v>0</v>
      </c>
      <c r="R1556" s="212">
        <f t="shared" si="512"/>
        <v>0</v>
      </c>
      <c r="S1556" s="212">
        <v>0</v>
      </c>
      <c r="T1556" s="213">
        <f t="shared" si="513"/>
        <v>0</v>
      </c>
      <c r="AR1556" s="25" t="s">
        <v>619</v>
      </c>
      <c r="AT1556" s="25" t="s">
        <v>1079</v>
      </c>
      <c r="AU1556" s="25" t="s">
        <v>82</v>
      </c>
      <c r="AY1556" s="25" t="s">
        <v>308</v>
      </c>
      <c r="BE1556" s="214">
        <f t="shared" si="514"/>
        <v>0</v>
      </c>
      <c r="BF1556" s="214">
        <f t="shared" si="515"/>
        <v>0</v>
      </c>
      <c r="BG1556" s="214">
        <f t="shared" si="516"/>
        <v>0</v>
      </c>
      <c r="BH1556" s="214">
        <f t="shared" si="517"/>
        <v>0</v>
      </c>
      <c r="BI1556" s="214">
        <f t="shared" si="518"/>
        <v>0</v>
      </c>
      <c r="BJ1556" s="25" t="s">
        <v>82</v>
      </c>
      <c r="BK1556" s="214">
        <f t="shared" si="519"/>
        <v>0</v>
      </c>
      <c r="BL1556" s="25" t="s">
        <v>375</v>
      </c>
      <c r="BM1556" s="25" t="s">
        <v>12150</v>
      </c>
    </row>
    <row r="1557" spans="2:65" s="1" customFormat="1" ht="22.5" customHeight="1">
      <c r="B1557" s="42"/>
      <c r="C1557" s="277" t="s">
        <v>10842</v>
      </c>
      <c r="D1557" s="277" t="s">
        <v>1079</v>
      </c>
      <c r="E1557" s="278" t="s">
        <v>12151</v>
      </c>
      <c r="F1557" s="279" t="s">
        <v>12152</v>
      </c>
      <c r="G1557" s="280" t="s">
        <v>5275</v>
      </c>
      <c r="H1557" s="281">
        <v>3</v>
      </c>
      <c r="I1557" s="282"/>
      <c r="J1557" s="283">
        <f t="shared" si="510"/>
        <v>0</v>
      </c>
      <c r="K1557" s="279" t="s">
        <v>21</v>
      </c>
      <c r="L1557" s="284"/>
      <c r="M1557" s="285" t="s">
        <v>21</v>
      </c>
      <c r="N1557" s="286" t="s">
        <v>45</v>
      </c>
      <c r="O1557" s="43"/>
      <c r="P1557" s="212">
        <f t="shared" si="511"/>
        <v>0</v>
      </c>
      <c r="Q1557" s="212">
        <v>0</v>
      </c>
      <c r="R1557" s="212">
        <f t="shared" si="512"/>
        <v>0</v>
      </c>
      <c r="S1557" s="212">
        <v>0</v>
      </c>
      <c r="T1557" s="213">
        <f t="shared" si="513"/>
        <v>0</v>
      </c>
      <c r="AR1557" s="25" t="s">
        <v>619</v>
      </c>
      <c r="AT1557" s="25" t="s">
        <v>1079</v>
      </c>
      <c r="AU1557" s="25" t="s">
        <v>82</v>
      </c>
      <c r="AY1557" s="25" t="s">
        <v>308</v>
      </c>
      <c r="BE1557" s="214">
        <f t="shared" si="514"/>
        <v>0</v>
      </c>
      <c r="BF1557" s="214">
        <f t="shared" si="515"/>
        <v>0</v>
      </c>
      <c r="BG1557" s="214">
        <f t="shared" si="516"/>
        <v>0</v>
      </c>
      <c r="BH1557" s="214">
        <f t="shared" si="517"/>
        <v>0</v>
      </c>
      <c r="BI1557" s="214">
        <f t="shared" si="518"/>
        <v>0</v>
      </c>
      <c r="BJ1557" s="25" t="s">
        <v>82</v>
      </c>
      <c r="BK1557" s="214">
        <f t="shared" si="519"/>
        <v>0</v>
      </c>
      <c r="BL1557" s="25" t="s">
        <v>375</v>
      </c>
      <c r="BM1557" s="25" t="s">
        <v>12153</v>
      </c>
    </row>
    <row r="1558" spans="2:65" s="1" customFormat="1" ht="22.5" customHeight="1">
      <c r="B1558" s="42"/>
      <c r="C1558" s="277" t="s">
        <v>12154</v>
      </c>
      <c r="D1558" s="277" t="s">
        <v>1079</v>
      </c>
      <c r="E1558" s="278" t="s">
        <v>12155</v>
      </c>
      <c r="F1558" s="279" t="s">
        <v>12156</v>
      </c>
      <c r="G1558" s="280" t="s">
        <v>5275</v>
      </c>
      <c r="H1558" s="281">
        <v>2</v>
      </c>
      <c r="I1558" s="282"/>
      <c r="J1558" s="283">
        <f t="shared" si="510"/>
        <v>0</v>
      </c>
      <c r="K1558" s="279" t="s">
        <v>21</v>
      </c>
      <c r="L1558" s="284"/>
      <c r="M1558" s="285" t="s">
        <v>21</v>
      </c>
      <c r="N1558" s="286" t="s">
        <v>45</v>
      </c>
      <c r="O1558" s="43"/>
      <c r="P1558" s="212">
        <f t="shared" si="511"/>
        <v>0</v>
      </c>
      <c r="Q1558" s="212">
        <v>0</v>
      </c>
      <c r="R1558" s="212">
        <f t="shared" si="512"/>
        <v>0</v>
      </c>
      <c r="S1558" s="212">
        <v>0</v>
      </c>
      <c r="T1558" s="213">
        <f t="shared" si="513"/>
        <v>0</v>
      </c>
      <c r="AR1558" s="25" t="s">
        <v>619</v>
      </c>
      <c r="AT1558" s="25" t="s">
        <v>1079</v>
      </c>
      <c r="AU1558" s="25" t="s">
        <v>82</v>
      </c>
      <c r="AY1558" s="25" t="s">
        <v>308</v>
      </c>
      <c r="BE1558" s="214">
        <f t="shared" si="514"/>
        <v>0</v>
      </c>
      <c r="BF1558" s="214">
        <f t="shared" si="515"/>
        <v>0</v>
      </c>
      <c r="BG1558" s="214">
        <f t="shared" si="516"/>
        <v>0</v>
      </c>
      <c r="BH1558" s="214">
        <f t="shared" si="517"/>
        <v>0</v>
      </c>
      <c r="BI1558" s="214">
        <f t="shared" si="518"/>
        <v>0</v>
      </c>
      <c r="BJ1558" s="25" t="s">
        <v>82</v>
      </c>
      <c r="BK1558" s="214">
        <f t="shared" si="519"/>
        <v>0</v>
      </c>
      <c r="BL1558" s="25" t="s">
        <v>375</v>
      </c>
      <c r="BM1558" s="25" t="s">
        <v>12157</v>
      </c>
    </row>
    <row r="1559" spans="2:65" s="1" customFormat="1" ht="22.5" customHeight="1">
      <c r="B1559" s="42"/>
      <c r="C1559" s="277" t="s">
        <v>10846</v>
      </c>
      <c r="D1559" s="277" t="s">
        <v>1079</v>
      </c>
      <c r="E1559" s="278" t="s">
        <v>12158</v>
      </c>
      <c r="F1559" s="279" t="s">
        <v>12159</v>
      </c>
      <c r="G1559" s="280" t="s">
        <v>5275</v>
      </c>
      <c r="H1559" s="281">
        <v>2</v>
      </c>
      <c r="I1559" s="282"/>
      <c r="J1559" s="283">
        <f t="shared" si="510"/>
        <v>0</v>
      </c>
      <c r="K1559" s="279" t="s">
        <v>21</v>
      </c>
      <c r="L1559" s="284"/>
      <c r="M1559" s="285" t="s">
        <v>21</v>
      </c>
      <c r="N1559" s="286" t="s">
        <v>45</v>
      </c>
      <c r="O1559" s="43"/>
      <c r="P1559" s="212">
        <f t="shared" si="511"/>
        <v>0</v>
      </c>
      <c r="Q1559" s="212">
        <v>0</v>
      </c>
      <c r="R1559" s="212">
        <f t="shared" si="512"/>
        <v>0</v>
      </c>
      <c r="S1559" s="212">
        <v>0</v>
      </c>
      <c r="T1559" s="213">
        <f t="shared" si="513"/>
        <v>0</v>
      </c>
      <c r="AR1559" s="25" t="s">
        <v>619</v>
      </c>
      <c r="AT1559" s="25" t="s">
        <v>1079</v>
      </c>
      <c r="AU1559" s="25" t="s">
        <v>82</v>
      </c>
      <c r="AY1559" s="25" t="s">
        <v>308</v>
      </c>
      <c r="BE1559" s="214">
        <f t="shared" si="514"/>
        <v>0</v>
      </c>
      <c r="BF1559" s="214">
        <f t="shared" si="515"/>
        <v>0</v>
      </c>
      <c r="BG1559" s="214">
        <f t="shared" si="516"/>
        <v>0</v>
      </c>
      <c r="BH1559" s="214">
        <f t="shared" si="517"/>
        <v>0</v>
      </c>
      <c r="BI1559" s="214">
        <f t="shared" si="518"/>
        <v>0</v>
      </c>
      <c r="BJ1559" s="25" t="s">
        <v>82</v>
      </c>
      <c r="BK1559" s="214">
        <f t="shared" si="519"/>
        <v>0</v>
      </c>
      <c r="BL1559" s="25" t="s">
        <v>375</v>
      </c>
      <c r="BM1559" s="25" t="s">
        <v>12160</v>
      </c>
    </row>
    <row r="1560" spans="2:65" s="1" customFormat="1" ht="22.5" customHeight="1">
      <c r="B1560" s="42"/>
      <c r="C1560" s="277" t="s">
        <v>12161</v>
      </c>
      <c r="D1560" s="277" t="s">
        <v>1079</v>
      </c>
      <c r="E1560" s="278" t="s">
        <v>12162</v>
      </c>
      <c r="F1560" s="279" t="s">
        <v>12163</v>
      </c>
      <c r="G1560" s="280" t="s">
        <v>5275</v>
      </c>
      <c r="H1560" s="281">
        <v>1</v>
      </c>
      <c r="I1560" s="282"/>
      <c r="J1560" s="283">
        <f t="shared" si="510"/>
        <v>0</v>
      </c>
      <c r="K1560" s="279" t="s">
        <v>21</v>
      </c>
      <c r="L1560" s="284"/>
      <c r="M1560" s="285" t="s">
        <v>21</v>
      </c>
      <c r="N1560" s="286" t="s">
        <v>45</v>
      </c>
      <c r="O1560" s="43"/>
      <c r="P1560" s="212">
        <f t="shared" si="511"/>
        <v>0</v>
      </c>
      <c r="Q1560" s="212">
        <v>0</v>
      </c>
      <c r="R1560" s="212">
        <f t="shared" si="512"/>
        <v>0</v>
      </c>
      <c r="S1560" s="212">
        <v>0</v>
      </c>
      <c r="T1560" s="213">
        <f t="shared" si="513"/>
        <v>0</v>
      </c>
      <c r="AR1560" s="25" t="s">
        <v>619</v>
      </c>
      <c r="AT1560" s="25" t="s">
        <v>1079</v>
      </c>
      <c r="AU1560" s="25" t="s">
        <v>82</v>
      </c>
      <c r="AY1560" s="25" t="s">
        <v>308</v>
      </c>
      <c r="BE1560" s="214">
        <f t="shared" si="514"/>
        <v>0</v>
      </c>
      <c r="BF1560" s="214">
        <f t="shared" si="515"/>
        <v>0</v>
      </c>
      <c r="BG1560" s="214">
        <f t="shared" si="516"/>
        <v>0</v>
      </c>
      <c r="BH1560" s="214">
        <f t="shared" si="517"/>
        <v>0</v>
      </c>
      <c r="BI1560" s="214">
        <f t="shared" si="518"/>
        <v>0</v>
      </c>
      <c r="BJ1560" s="25" t="s">
        <v>82</v>
      </c>
      <c r="BK1560" s="214">
        <f t="shared" si="519"/>
        <v>0</v>
      </c>
      <c r="BL1560" s="25" t="s">
        <v>375</v>
      </c>
      <c r="BM1560" s="25" t="s">
        <v>12164</v>
      </c>
    </row>
    <row r="1561" spans="2:65" s="1" customFormat="1" ht="22.5" customHeight="1">
      <c r="B1561" s="42"/>
      <c r="C1561" s="277" t="s">
        <v>10849</v>
      </c>
      <c r="D1561" s="277" t="s">
        <v>1079</v>
      </c>
      <c r="E1561" s="278" t="s">
        <v>12165</v>
      </c>
      <c r="F1561" s="279" t="s">
        <v>12166</v>
      </c>
      <c r="G1561" s="280" t="s">
        <v>5275</v>
      </c>
      <c r="H1561" s="281">
        <v>1</v>
      </c>
      <c r="I1561" s="282"/>
      <c r="J1561" s="283">
        <f t="shared" si="510"/>
        <v>0</v>
      </c>
      <c r="K1561" s="279" t="s">
        <v>21</v>
      </c>
      <c r="L1561" s="284"/>
      <c r="M1561" s="285" t="s">
        <v>21</v>
      </c>
      <c r="N1561" s="286" t="s">
        <v>45</v>
      </c>
      <c r="O1561" s="43"/>
      <c r="P1561" s="212">
        <f t="shared" si="511"/>
        <v>0</v>
      </c>
      <c r="Q1561" s="212">
        <v>0</v>
      </c>
      <c r="R1561" s="212">
        <f t="shared" si="512"/>
        <v>0</v>
      </c>
      <c r="S1561" s="212">
        <v>0</v>
      </c>
      <c r="T1561" s="213">
        <f t="shared" si="513"/>
        <v>0</v>
      </c>
      <c r="AR1561" s="25" t="s">
        <v>619</v>
      </c>
      <c r="AT1561" s="25" t="s">
        <v>1079</v>
      </c>
      <c r="AU1561" s="25" t="s">
        <v>82</v>
      </c>
      <c r="AY1561" s="25" t="s">
        <v>308</v>
      </c>
      <c r="BE1561" s="214">
        <f t="shared" si="514"/>
        <v>0</v>
      </c>
      <c r="BF1561" s="214">
        <f t="shared" si="515"/>
        <v>0</v>
      </c>
      <c r="BG1561" s="214">
        <f t="shared" si="516"/>
        <v>0</v>
      </c>
      <c r="BH1561" s="214">
        <f t="shared" si="517"/>
        <v>0</v>
      </c>
      <c r="BI1561" s="214">
        <f t="shared" si="518"/>
        <v>0</v>
      </c>
      <c r="BJ1561" s="25" t="s">
        <v>82</v>
      </c>
      <c r="BK1561" s="214">
        <f t="shared" si="519"/>
        <v>0</v>
      </c>
      <c r="BL1561" s="25" t="s">
        <v>375</v>
      </c>
      <c r="BM1561" s="25" t="s">
        <v>12167</v>
      </c>
    </row>
    <row r="1562" spans="2:65" s="1" customFormat="1" ht="22.5" customHeight="1">
      <c r="B1562" s="42"/>
      <c r="C1562" s="277" t="s">
        <v>12168</v>
      </c>
      <c r="D1562" s="277" t="s">
        <v>1079</v>
      </c>
      <c r="E1562" s="278" t="s">
        <v>12169</v>
      </c>
      <c r="F1562" s="279" t="s">
        <v>12170</v>
      </c>
      <c r="G1562" s="280" t="s">
        <v>5275</v>
      </c>
      <c r="H1562" s="281">
        <v>2</v>
      </c>
      <c r="I1562" s="282"/>
      <c r="J1562" s="283">
        <f t="shared" si="510"/>
        <v>0</v>
      </c>
      <c r="K1562" s="279" t="s">
        <v>21</v>
      </c>
      <c r="L1562" s="284"/>
      <c r="M1562" s="285" t="s">
        <v>21</v>
      </c>
      <c r="N1562" s="286" t="s">
        <v>45</v>
      </c>
      <c r="O1562" s="43"/>
      <c r="P1562" s="212">
        <f t="shared" si="511"/>
        <v>0</v>
      </c>
      <c r="Q1562" s="212">
        <v>0</v>
      </c>
      <c r="R1562" s="212">
        <f t="shared" si="512"/>
        <v>0</v>
      </c>
      <c r="S1562" s="212">
        <v>0</v>
      </c>
      <c r="T1562" s="213">
        <f t="shared" si="513"/>
        <v>0</v>
      </c>
      <c r="AR1562" s="25" t="s">
        <v>619</v>
      </c>
      <c r="AT1562" s="25" t="s">
        <v>1079</v>
      </c>
      <c r="AU1562" s="25" t="s">
        <v>82</v>
      </c>
      <c r="AY1562" s="25" t="s">
        <v>308</v>
      </c>
      <c r="BE1562" s="214">
        <f t="shared" si="514"/>
        <v>0</v>
      </c>
      <c r="BF1562" s="214">
        <f t="shared" si="515"/>
        <v>0</v>
      </c>
      <c r="BG1562" s="214">
        <f t="shared" si="516"/>
        <v>0</v>
      </c>
      <c r="BH1562" s="214">
        <f t="shared" si="517"/>
        <v>0</v>
      </c>
      <c r="BI1562" s="214">
        <f t="shared" si="518"/>
        <v>0</v>
      </c>
      <c r="BJ1562" s="25" t="s">
        <v>82</v>
      </c>
      <c r="BK1562" s="214">
        <f t="shared" si="519"/>
        <v>0</v>
      </c>
      <c r="BL1562" s="25" t="s">
        <v>375</v>
      </c>
      <c r="BM1562" s="25" t="s">
        <v>12171</v>
      </c>
    </row>
    <row r="1563" spans="2:65" s="1" customFormat="1" ht="22.5" customHeight="1">
      <c r="B1563" s="42"/>
      <c r="C1563" s="277" t="s">
        <v>10853</v>
      </c>
      <c r="D1563" s="277" t="s">
        <v>1079</v>
      </c>
      <c r="E1563" s="278" t="s">
        <v>12172</v>
      </c>
      <c r="F1563" s="279" t="s">
        <v>10873</v>
      </c>
      <c r="G1563" s="280" t="s">
        <v>5275</v>
      </c>
      <c r="H1563" s="281">
        <v>1</v>
      </c>
      <c r="I1563" s="282"/>
      <c r="J1563" s="283">
        <f t="shared" ref="J1563:J1594" si="520">ROUND(I1563*H1563,2)</f>
        <v>0</v>
      </c>
      <c r="K1563" s="279" t="s">
        <v>21</v>
      </c>
      <c r="L1563" s="284"/>
      <c r="M1563" s="285" t="s">
        <v>21</v>
      </c>
      <c r="N1563" s="286" t="s">
        <v>45</v>
      </c>
      <c r="O1563" s="43"/>
      <c r="P1563" s="212">
        <f t="shared" ref="P1563:P1594" si="521">O1563*H1563</f>
        <v>0</v>
      </c>
      <c r="Q1563" s="212">
        <v>0</v>
      </c>
      <c r="R1563" s="212">
        <f t="shared" ref="R1563:R1594" si="522">Q1563*H1563</f>
        <v>0</v>
      </c>
      <c r="S1563" s="212">
        <v>0</v>
      </c>
      <c r="T1563" s="213">
        <f t="shared" ref="T1563:T1594" si="523">S1563*H1563</f>
        <v>0</v>
      </c>
      <c r="AR1563" s="25" t="s">
        <v>619</v>
      </c>
      <c r="AT1563" s="25" t="s">
        <v>1079</v>
      </c>
      <c r="AU1563" s="25" t="s">
        <v>82</v>
      </c>
      <c r="AY1563" s="25" t="s">
        <v>308</v>
      </c>
      <c r="BE1563" s="214">
        <f t="shared" ref="BE1563:BE1568" si="524">IF(N1563="základní",J1563,0)</f>
        <v>0</v>
      </c>
      <c r="BF1563" s="214">
        <f t="shared" ref="BF1563:BF1568" si="525">IF(N1563="snížená",J1563,0)</f>
        <v>0</v>
      </c>
      <c r="BG1563" s="214">
        <f t="shared" ref="BG1563:BG1568" si="526">IF(N1563="zákl. přenesená",J1563,0)</f>
        <v>0</v>
      </c>
      <c r="BH1563" s="214">
        <f t="shared" ref="BH1563:BH1568" si="527">IF(N1563="sníž. přenesená",J1563,0)</f>
        <v>0</v>
      </c>
      <c r="BI1563" s="214">
        <f t="shared" ref="BI1563:BI1568" si="528">IF(N1563="nulová",J1563,0)</f>
        <v>0</v>
      </c>
      <c r="BJ1563" s="25" t="s">
        <v>82</v>
      </c>
      <c r="BK1563" s="214">
        <f t="shared" ref="BK1563:BK1568" si="529">ROUND(I1563*H1563,2)</f>
        <v>0</v>
      </c>
      <c r="BL1563" s="25" t="s">
        <v>375</v>
      </c>
      <c r="BM1563" s="25" t="s">
        <v>12173</v>
      </c>
    </row>
    <row r="1564" spans="2:65" s="1" customFormat="1" ht="22.5" customHeight="1">
      <c r="B1564" s="42"/>
      <c r="C1564" s="203" t="s">
        <v>12174</v>
      </c>
      <c r="D1564" s="203" t="s">
        <v>311</v>
      </c>
      <c r="E1564" s="204" t="s">
        <v>10875</v>
      </c>
      <c r="F1564" s="205" t="s">
        <v>10876</v>
      </c>
      <c r="G1564" s="206" t="s">
        <v>8882</v>
      </c>
      <c r="H1564" s="207">
        <v>80</v>
      </c>
      <c r="I1564" s="208"/>
      <c r="J1564" s="209">
        <f t="shared" si="520"/>
        <v>0</v>
      </c>
      <c r="K1564" s="205" t="s">
        <v>21</v>
      </c>
      <c r="L1564" s="62"/>
      <c r="M1564" s="210" t="s">
        <v>21</v>
      </c>
      <c r="N1564" s="211" t="s">
        <v>45</v>
      </c>
      <c r="O1564" s="43"/>
      <c r="P1564" s="212">
        <f t="shared" si="521"/>
        <v>0</v>
      </c>
      <c r="Q1564" s="212">
        <v>0</v>
      </c>
      <c r="R1564" s="212">
        <f t="shared" si="522"/>
        <v>0</v>
      </c>
      <c r="S1564" s="212">
        <v>0</v>
      </c>
      <c r="T1564" s="213">
        <f t="shared" si="523"/>
        <v>0</v>
      </c>
      <c r="AR1564" s="25" t="s">
        <v>375</v>
      </c>
      <c r="AT1564" s="25" t="s">
        <v>311</v>
      </c>
      <c r="AU1564" s="25" t="s">
        <v>82</v>
      </c>
      <c r="AY1564" s="25" t="s">
        <v>308</v>
      </c>
      <c r="BE1564" s="214">
        <f t="shared" si="524"/>
        <v>0</v>
      </c>
      <c r="BF1564" s="214">
        <f t="shared" si="525"/>
        <v>0</v>
      </c>
      <c r="BG1564" s="214">
        <f t="shared" si="526"/>
        <v>0</v>
      </c>
      <c r="BH1564" s="214">
        <f t="shared" si="527"/>
        <v>0</v>
      </c>
      <c r="BI1564" s="214">
        <f t="shared" si="528"/>
        <v>0</v>
      </c>
      <c r="BJ1564" s="25" t="s">
        <v>82</v>
      </c>
      <c r="BK1564" s="214">
        <f t="shared" si="529"/>
        <v>0</v>
      </c>
      <c r="BL1564" s="25" t="s">
        <v>375</v>
      </c>
      <c r="BM1564" s="25" t="s">
        <v>12175</v>
      </c>
    </row>
    <row r="1565" spans="2:65" s="1" customFormat="1" ht="22.5" customHeight="1">
      <c r="B1565" s="42"/>
      <c r="C1565" s="203" t="s">
        <v>10856</v>
      </c>
      <c r="D1565" s="203" t="s">
        <v>311</v>
      </c>
      <c r="E1565" s="204" t="s">
        <v>10879</v>
      </c>
      <c r="F1565" s="205" t="s">
        <v>10880</v>
      </c>
      <c r="G1565" s="206" t="s">
        <v>8882</v>
      </c>
      <c r="H1565" s="207">
        <v>16</v>
      </c>
      <c r="I1565" s="208"/>
      <c r="J1565" s="209">
        <f t="shared" si="520"/>
        <v>0</v>
      </c>
      <c r="K1565" s="205" t="s">
        <v>21</v>
      </c>
      <c r="L1565" s="62"/>
      <c r="M1565" s="210" t="s">
        <v>21</v>
      </c>
      <c r="N1565" s="211" t="s">
        <v>45</v>
      </c>
      <c r="O1565" s="43"/>
      <c r="P1565" s="212">
        <f t="shared" si="521"/>
        <v>0</v>
      </c>
      <c r="Q1565" s="212">
        <v>0</v>
      </c>
      <c r="R1565" s="212">
        <f t="shared" si="522"/>
        <v>0</v>
      </c>
      <c r="S1565" s="212">
        <v>0</v>
      </c>
      <c r="T1565" s="213">
        <f t="shared" si="523"/>
        <v>0</v>
      </c>
      <c r="AR1565" s="25" t="s">
        <v>375</v>
      </c>
      <c r="AT1565" s="25" t="s">
        <v>311</v>
      </c>
      <c r="AU1565" s="25" t="s">
        <v>82</v>
      </c>
      <c r="AY1565" s="25" t="s">
        <v>308</v>
      </c>
      <c r="BE1565" s="214">
        <f t="shared" si="524"/>
        <v>0</v>
      </c>
      <c r="BF1565" s="214">
        <f t="shared" si="525"/>
        <v>0</v>
      </c>
      <c r="BG1565" s="214">
        <f t="shared" si="526"/>
        <v>0</v>
      </c>
      <c r="BH1565" s="214">
        <f t="shared" si="527"/>
        <v>0</v>
      </c>
      <c r="BI1565" s="214">
        <f t="shared" si="528"/>
        <v>0</v>
      </c>
      <c r="BJ1565" s="25" t="s">
        <v>82</v>
      </c>
      <c r="BK1565" s="214">
        <f t="shared" si="529"/>
        <v>0</v>
      </c>
      <c r="BL1565" s="25" t="s">
        <v>375</v>
      </c>
      <c r="BM1565" s="25" t="s">
        <v>12176</v>
      </c>
    </row>
    <row r="1566" spans="2:65" s="1" customFormat="1" ht="22.5" customHeight="1">
      <c r="B1566" s="42"/>
      <c r="C1566" s="203" t="s">
        <v>12177</v>
      </c>
      <c r="D1566" s="203" t="s">
        <v>311</v>
      </c>
      <c r="E1566" s="204" t="s">
        <v>10882</v>
      </c>
      <c r="F1566" s="205" t="s">
        <v>10883</v>
      </c>
      <c r="G1566" s="206" t="s">
        <v>8882</v>
      </c>
      <c r="H1566" s="207">
        <v>4</v>
      </c>
      <c r="I1566" s="208"/>
      <c r="J1566" s="209">
        <f t="shared" si="520"/>
        <v>0</v>
      </c>
      <c r="K1566" s="205" t="s">
        <v>21</v>
      </c>
      <c r="L1566" s="62"/>
      <c r="M1566" s="210" t="s">
        <v>21</v>
      </c>
      <c r="N1566" s="211" t="s">
        <v>45</v>
      </c>
      <c r="O1566" s="43"/>
      <c r="P1566" s="212">
        <f t="shared" si="521"/>
        <v>0</v>
      </c>
      <c r="Q1566" s="212">
        <v>0</v>
      </c>
      <c r="R1566" s="212">
        <f t="shared" si="522"/>
        <v>0</v>
      </c>
      <c r="S1566" s="212">
        <v>0</v>
      </c>
      <c r="T1566" s="213">
        <f t="shared" si="523"/>
        <v>0</v>
      </c>
      <c r="AR1566" s="25" t="s">
        <v>375</v>
      </c>
      <c r="AT1566" s="25" t="s">
        <v>311</v>
      </c>
      <c r="AU1566" s="25" t="s">
        <v>82</v>
      </c>
      <c r="AY1566" s="25" t="s">
        <v>308</v>
      </c>
      <c r="BE1566" s="214">
        <f t="shared" si="524"/>
        <v>0</v>
      </c>
      <c r="BF1566" s="214">
        <f t="shared" si="525"/>
        <v>0</v>
      </c>
      <c r="BG1566" s="214">
        <f t="shared" si="526"/>
        <v>0</v>
      </c>
      <c r="BH1566" s="214">
        <f t="shared" si="527"/>
        <v>0</v>
      </c>
      <c r="BI1566" s="214">
        <f t="shared" si="528"/>
        <v>0</v>
      </c>
      <c r="BJ1566" s="25" t="s">
        <v>82</v>
      </c>
      <c r="BK1566" s="214">
        <f t="shared" si="529"/>
        <v>0</v>
      </c>
      <c r="BL1566" s="25" t="s">
        <v>375</v>
      </c>
      <c r="BM1566" s="25" t="s">
        <v>12178</v>
      </c>
    </row>
    <row r="1567" spans="2:65" s="1" customFormat="1" ht="22.5" customHeight="1">
      <c r="B1567" s="42"/>
      <c r="C1567" s="203" t="s">
        <v>10860</v>
      </c>
      <c r="D1567" s="203" t="s">
        <v>311</v>
      </c>
      <c r="E1567" s="204" t="s">
        <v>10886</v>
      </c>
      <c r="F1567" s="205" t="s">
        <v>10887</v>
      </c>
      <c r="G1567" s="206" t="s">
        <v>8882</v>
      </c>
      <c r="H1567" s="207">
        <v>32</v>
      </c>
      <c r="I1567" s="208"/>
      <c r="J1567" s="209">
        <f t="shared" si="520"/>
        <v>0</v>
      </c>
      <c r="K1567" s="205" t="s">
        <v>21</v>
      </c>
      <c r="L1567" s="62"/>
      <c r="M1567" s="210" t="s">
        <v>21</v>
      </c>
      <c r="N1567" s="211" t="s">
        <v>45</v>
      </c>
      <c r="O1567" s="43"/>
      <c r="P1567" s="212">
        <f t="shared" si="521"/>
        <v>0</v>
      </c>
      <c r="Q1567" s="212">
        <v>0</v>
      </c>
      <c r="R1567" s="212">
        <f t="shared" si="522"/>
        <v>0</v>
      </c>
      <c r="S1567" s="212">
        <v>0</v>
      </c>
      <c r="T1567" s="213">
        <f t="shared" si="523"/>
        <v>0</v>
      </c>
      <c r="AR1567" s="25" t="s">
        <v>375</v>
      </c>
      <c r="AT1567" s="25" t="s">
        <v>311</v>
      </c>
      <c r="AU1567" s="25" t="s">
        <v>82</v>
      </c>
      <c r="AY1567" s="25" t="s">
        <v>308</v>
      </c>
      <c r="BE1567" s="214">
        <f t="shared" si="524"/>
        <v>0</v>
      </c>
      <c r="BF1567" s="214">
        <f t="shared" si="525"/>
        <v>0</v>
      </c>
      <c r="BG1567" s="214">
        <f t="shared" si="526"/>
        <v>0</v>
      </c>
      <c r="BH1567" s="214">
        <f t="shared" si="527"/>
        <v>0</v>
      </c>
      <c r="BI1567" s="214">
        <f t="shared" si="528"/>
        <v>0</v>
      </c>
      <c r="BJ1567" s="25" t="s">
        <v>82</v>
      </c>
      <c r="BK1567" s="214">
        <f t="shared" si="529"/>
        <v>0</v>
      </c>
      <c r="BL1567" s="25" t="s">
        <v>375</v>
      </c>
      <c r="BM1567" s="25" t="s">
        <v>12179</v>
      </c>
    </row>
    <row r="1568" spans="2:65" s="1" customFormat="1" ht="22.5" customHeight="1">
      <c r="B1568" s="42"/>
      <c r="C1568" s="203" t="s">
        <v>12180</v>
      </c>
      <c r="D1568" s="203" t="s">
        <v>311</v>
      </c>
      <c r="E1568" s="204" t="s">
        <v>10889</v>
      </c>
      <c r="F1568" s="205" t="s">
        <v>10890</v>
      </c>
      <c r="G1568" s="206" t="s">
        <v>8882</v>
      </c>
      <c r="H1568" s="207">
        <v>4</v>
      </c>
      <c r="I1568" s="208"/>
      <c r="J1568" s="209">
        <f t="shared" si="520"/>
        <v>0</v>
      </c>
      <c r="K1568" s="205" t="s">
        <v>21</v>
      </c>
      <c r="L1568" s="62"/>
      <c r="M1568" s="210" t="s">
        <v>21</v>
      </c>
      <c r="N1568" s="211" t="s">
        <v>45</v>
      </c>
      <c r="O1568" s="43"/>
      <c r="P1568" s="212">
        <f t="shared" si="521"/>
        <v>0</v>
      </c>
      <c r="Q1568" s="212">
        <v>0</v>
      </c>
      <c r="R1568" s="212">
        <f t="shared" si="522"/>
        <v>0</v>
      </c>
      <c r="S1568" s="212">
        <v>0</v>
      </c>
      <c r="T1568" s="213">
        <f t="shared" si="523"/>
        <v>0</v>
      </c>
      <c r="AR1568" s="25" t="s">
        <v>375</v>
      </c>
      <c r="AT1568" s="25" t="s">
        <v>311</v>
      </c>
      <c r="AU1568" s="25" t="s">
        <v>82</v>
      </c>
      <c r="AY1568" s="25" t="s">
        <v>308</v>
      </c>
      <c r="BE1568" s="214">
        <f t="shared" si="524"/>
        <v>0</v>
      </c>
      <c r="BF1568" s="214">
        <f t="shared" si="525"/>
        <v>0</v>
      </c>
      <c r="BG1568" s="214">
        <f t="shared" si="526"/>
        <v>0</v>
      </c>
      <c r="BH1568" s="214">
        <f t="shared" si="527"/>
        <v>0</v>
      </c>
      <c r="BI1568" s="214">
        <f t="shared" si="528"/>
        <v>0</v>
      </c>
      <c r="BJ1568" s="25" t="s">
        <v>82</v>
      </c>
      <c r="BK1568" s="214">
        <f t="shared" si="529"/>
        <v>0</v>
      </c>
      <c r="BL1568" s="25" t="s">
        <v>375</v>
      </c>
      <c r="BM1568" s="25" t="s">
        <v>12181</v>
      </c>
    </row>
    <row r="1569" spans="2:65" s="11" customFormat="1" ht="37.35" customHeight="1">
      <c r="B1569" s="186"/>
      <c r="C1569" s="187"/>
      <c r="D1569" s="200" t="s">
        <v>73</v>
      </c>
      <c r="E1569" s="296" t="s">
        <v>12182</v>
      </c>
      <c r="F1569" s="296" t="s">
        <v>12183</v>
      </c>
      <c r="G1569" s="187"/>
      <c r="H1569" s="187"/>
      <c r="I1569" s="190"/>
      <c r="J1569" s="297">
        <f>BK1569</f>
        <v>0</v>
      </c>
      <c r="K1569" s="187"/>
      <c r="L1569" s="192"/>
      <c r="M1569" s="193"/>
      <c r="N1569" s="194"/>
      <c r="O1569" s="194"/>
      <c r="P1569" s="195">
        <f>SUM(P1570:P1672)</f>
        <v>0</v>
      </c>
      <c r="Q1569" s="194"/>
      <c r="R1569" s="195">
        <f>SUM(R1570:R1672)</f>
        <v>0</v>
      </c>
      <c r="S1569" s="194"/>
      <c r="T1569" s="196">
        <f>SUM(T1570:T1672)</f>
        <v>0</v>
      </c>
      <c r="AR1569" s="197" t="s">
        <v>84</v>
      </c>
      <c r="AT1569" s="198" t="s">
        <v>73</v>
      </c>
      <c r="AU1569" s="198" t="s">
        <v>74</v>
      </c>
      <c r="AY1569" s="197" t="s">
        <v>308</v>
      </c>
      <c r="BK1569" s="199">
        <f>SUM(BK1570:BK1672)</f>
        <v>0</v>
      </c>
    </row>
    <row r="1570" spans="2:65" s="1" customFormat="1" ht="22.5" customHeight="1">
      <c r="B1570" s="42"/>
      <c r="C1570" s="277" t="s">
        <v>10863</v>
      </c>
      <c r="D1570" s="277" t="s">
        <v>1079</v>
      </c>
      <c r="E1570" s="278" t="s">
        <v>11986</v>
      </c>
      <c r="F1570" s="279" t="s">
        <v>11987</v>
      </c>
      <c r="G1570" s="280" t="s">
        <v>5275</v>
      </c>
      <c r="H1570" s="281">
        <v>1</v>
      </c>
      <c r="I1570" s="282"/>
      <c r="J1570" s="283">
        <f t="shared" ref="J1570:J1601" si="530">ROUND(I1570*H1570,2)</f>
        <v>0</v>
      </c>
      <c r="K1570" s="279" t="s">
        <v>21</v>
      </c>
      <c r="L1570" s="284"/>
      <c r="M1570" s="285" t="s">
        <v>21</v>
      </c>
      <c r="N1570" s="286" t="s">
        <v>45</v>
      </c>
      <c r="O1570" s="43"/>
      <c r="P1570" s="212">
        <f t="shared" ref="P1570:P1601" si="531">O1570*H1570</f>
        <v>0</v>
      </c>
      <c r="Q1570" s="212">
        <v>0</v>
      </c>
      <c r="R1570" s="212">
        <f t="shared" ref="R1570:R1601" si="532">Q1570*H1570</f>
        <v>0</v>
      </c>
      <c r="S1570" s="212">
        <v>0</v>
      </c>
      <c r="T1570" s="213">
        <f t="shared" ref="T1570:T1601" si="533">S1570*H1570</f>
        <v>0</v>
      </c>
      <c r="AR1570" s="25" t="s">
        <v>619</v>
      </c>
      <c r="AT1570" s="25" t="s">
        <v>1079</v>
      </c>
      <c r="AU1570" s="25" t="s">
        <v>82</v>
      </c>
      <c r="AY1570" s="25" t="s">
        <v>308</v>
      </c>
      <c r="BE1570" s="214">
        <f t="shared" ref="BE1570:BE1601" si="534">IF(N1570="základní",J1570,0)</f>
        <v>0</v>
      </c>
      <c r="BF1570" s="214">
        <f t="shared" ref="BF1570:BF1601" si="535">IF(N1570="snížená",J1570,0)</f>
        <v>0</v>
      </c>
      <c r="BG1570" s="214">
        <f t="shared" ref="BG1570:BG1601" si="536">IF(N1570="zákl. přenesená",J1570,0)</f>
        <v>0</v>
      </c>
      <c r="BH1570" s="214">
        <f t="shared" ref="BH1570:BH1601" si="537">IF(N1570="sníž. přenesená",J1570,0)</f>
        <v>0</v>
      </c>
      <c r="BI1570" s="214">
        <f t="shared" ref="BI1570:BI1601" si="538">IF(N1570="nulová",J1570,0)</f>
        <v>0</v>
      </c>
      <c r="BJ1570" s="25" t="s">
        <v>82</v>
      </c>
      <c r="BK1570" s="214">
        <f t="shared" ref="BK1570:BK1601" si="539">ROUND(I1570*H1570,2)</f>
        <v>0</v>
      </c>
      <c r="BL1570" s="25" t="s">
        <v>375</v>
      </c>
      <c r="BM1570" s="25" t="s">
        <v>12184</v>
      </c>
    </row>
    <row r="1571" spans="2:65" s="1" customFormat="1" ht="22.5" customHeight="1">
      <c r="B1571" s="42"/>
      <c r="C1571" s="277" t="s">
        <v>12185</v>
      </c>
      <c r="D1571" s="277" t="s">
        <v>1079</v>
      </c>
      <c r="E1571" s="278" t="s">
        <v>10651</v>
      </c>
      <c r="F1571" s="279" t="s">
        <v>10652</v>
      </c>
      <c r="G1571" s="280" t="s">
        <v>5275</v>
      </c>
      <c r="H1571" s="281">
        <v>1</v>
      </c>
      <c r="I1571" s="282"/>
      <c r="J1571" s="283">
        <f t="shared" si="530"/>
        <v>0</v>
      </c>
      <c r="K1571" s="279" t="s">
        <v>21</v>
      </c>
      <c r="L1571" s="284"/>
      <c r="M1571" s="285" t="s">
        <v>21</v>
      </c>
      <c r="N1571" s="286" t="s">
        <v>45</v>
      </c>
      <c r="O1571" s="43"/>
      <c r="P1571" s="212">
        <f t="shared" si="531"/>
        <v>0</v>
      </c>
      <c r="Q1571" s="212">
        <v>0</v>
      </c>
      <c r="R1571" s="212">
        <f t="shared" si="532"/>
        <v>0</v>
      </c>
      <c r="S1571" s="212">
        <v>0</v>
      </c>
      <c r="T1571" s="213">
        <f t="shared" si="533"/>
        <v>0</v>
      </c>
      <c r="AR1571" s="25" t="s">
        <v>619</v>
      </c>
      <c r="AT1571" s="25" t="s">
        <v>1079</v>
      </c>
      <c r="AU1571" s="25" t="s">
        <v>82</v>
      </c>
      <c r="AY1571" s="25" t="s">
        <v>308</v>
      </c>
      <c r="BE1571" s="214">
        <f t="shared" si="534"/>
        <v>0</v>
      </c>
      <c r="BF1571" s="214">
        <f t="shared" si="535"/>
        <v>0</v>
      </c>
      <c r="BG1571" s="214">
        <f t="shared" si="536"/>
        <v>0</v>
      </c>
      <c r="BH1571" s="214">
        <f t="shared" si="537"/>
        <v>0</v>
      </c>
      <c r="BI1571" s="214">
        <f t="shared" si="538"/>
        <v>0</v>
      </c>
      <c r="BJ1571" s="25" t="s">
        <v>82</v>
      </c>
      <c r="BK1571" s="214">
        <f t="shared" si="539"/>
        <v>0</v>
      </c>
      <c r="BL1571" s="25" t="s">
        <v>375</v>
      </c>
      <c r="BM1571" s="25" t="s">
        <v>12186</v>
      </c>
    </row>
    <row r="1572" spans="2:65" s="1" customFormat="1" ht="31.5" customHeight="1">
      <c r="B1572" s="42"/>
      <c r="C1572" s="277" t="s">
        <v>10867</v>
      </c>
      <c r="D1572" s="277" t="s">
        <v>1079</v>
      </c>
      <c r="E1572" s="278" t="s">
        <v>12010</v>
      </c>
      <c r="F1572" s="279" t="s">
        <v>12011</v>
      </c>
      <c r="G1572" s="280" t="s">
        <v>5275</v>
      </c>
      <c r="H1572" s="281">
        <v>1</v>
      </c>
      <c r="I1572" s="282"/>
      <c r="J1572" s="283">
        <f t="shared" si="530"/>
        <v>0</v>
      </c>
      <c r="K1572" s="279" t="s">
        <v>21</v>
      </c>
      <c r="L1572" s="284"/>
      <c r="M1572" s="285" t="s">
        <v>21</v>
      </c>
      <c r="N1572" s="286" t="s">
        <v>45</v>
      </c>
      <c r="O1572" s="43"/>
      <c r="P1572" s="212">
        <f t="shared" si="531"/>
        <v>0</v>
      </c>
      <c r="Q1572" s="212">
        <v>0</v>
      </c>
      <c r="R1572" s="212">
        <f t="shared" si="532"/>
        <v>0</v>
      </c>
      <c r="S1572" s="212">
        <v>0</v>
      </c>
      <c r="T1572" s="213">
        <f t="shared" si="533"/>
        <v>0</v>
      </c>
      <c r="AR1572" s="25" t="s">
        <v>619</v>
      </c>
      <c r="AT1572" s="25" t="s">
        <v>1079</v>
      </c>
      <c r="AU1572" s="25" t="s">
        <v>82</v>
      </c>
      <c r="AY1572" s="25" t="s">
        <v>308</v>
      </c>
      <c r="BE1572" s="214">
        <f t="shared" si="534"/>
        <v>0</v>
      </c>
      <c r="BF1572" s="214">
        <f t="shared" si="535"/>
        <v>0</v>
      </c>
      <c r="BG1572" s="214">
        <f t="shared" si="536"/>
        <v>0</v>
      </c>
      <c r="BH1572" s="214">
        <f t="shared" si="537"/>
        <v>0</v>
      </c>
      <c r="BI1572" s="214">
        <f t="shared" si="538"/>
        <v>0</v>
      </c>
      <c r="BJ1572" s="25" t="s">
        <v>82</v>
      </c>
      <c r="BK1572" s="214">
        <f t="shared" si="539"/>
        <v>0</v>
      </c>
      <c r="BL1572" s="25" t="s">
        <v>375</v>
      </c>
      <c r="BM1572" s="25" t="s">
        <v>12187</v>
      </c>
    </row>
    <row r="1573" spans="2:65" s="1" customFormat="1" ht="31.5" customHeight="1">
      <c r="B1573" s="42"/>
      <c r="C1573" s="277" t="s">
        <v>12188</v>
      </c>
      <c r="D1573" s="277" t="s">
        <v>1079</v>
      </c>
      <c r="E1573" s="278" t="s">
        <v>12014</v>
      </c>
      <c r="F1573" s="279" t="s">
        <v>12015</v>
      </c>
      <c r="G1573" s="280" t="s">
        <v>5275</v>
      </c>
      <c r="H1573" s="281">
        <v>1</v>
      </c>
      <c r="I1573" s="282"/>
      <c r="J1573" s="283">
        <f t="shared" si="530"/>
        <v>0</v>
      </c>
      <c r="K1573" s="279" t="s">
        <v>21</v>
      </c>
      <c r="L1573" s="284"/>
      <c r="M1573" s="285" t="s">
        <v>21</v>
      </c>
      <c r="N1573" s="286" t="s">
        <v>45</v>
      </c>
      <c r="O1573" s="43"/>
      <c r="P1573" s="212">
        <f t="shared" si="531"/>
        <v>0</v>
      </c>
      <c r="Q1573" s="212">
        <v>0</v>
      </c>
      <c r="R1573" s="212">
        <f t="shared" si="532"/>
        <v>0</v>
      </c>
      <c r="S1573" s="212">
        <v>0</v>
      </c>
      <c r="T1573" s="213">
        <f t="shared" si="533"/>
        <v>0</v>
      </c>
      <c r="AR1573" s="25" t="s">
        <v>619</v>
      </c>
      <c r="AT1573" s="25" t="s">
        <v>1079</v>
      </c>
      <c r="AU1573" s="25" t="s">
        <v>82</v>
      </c>
      <c r="AY1573" s="25" t="s">
        <v>308</v>
      </c>
      <c r="BE1573" s="214">
        <f t="shared" si="534"/>
        <v>0</v>
      </c>
      <c r="BF1573" s="214">
        <f t="shared" si="535"/>
        <v>0</v>
      </c>
      <c r="BG1573" s="214">
        <f t="shared" si="536"/>
        <v>0</v>
      </c>
      <c r="BH1573" s="214">
        <f t="shared" si="537"/>
        <v>0</v>
      </c>
      <c r="BI1573" s="214">
        <f t="shared" si="538"/>
        <v>0</v>
      </c>
      <c r="BJ1573" s="25" t="s">
        <v>82</v>
      </c>
      <c r="BK1573" s="214">
        <f t="shared" si="539"/>
        <v>0</v>
      </c>
      <c r="BL1573" s="25" t="s">
        <v>375</v>
      </c>
      <c r="BM1573" s="25" t="s">
        <v>12189</v>
      </c>
    </row>
    <row r="1574" spans="2:65" s="1" customFormat="1" ht="22.5" customHeight="1">
      <c r="B1574" s="42"/>
      <c r="C1574" s="277" t="s">
        <v>10870</v>
      </c>
      <c r="D1574" s="277" t="s">
        <v>1079</v>
      </c>
      <c r="E1574" s="278" t="s">
        <v>10662</v>
      </c>
      <c r="F1574" s="279" t="s">
        <v>10663</v>
      </c>
      <c r="G1574" s="280" t="s">
        <v>5275</v>
      </c>
      <c r="H1574" s="281">
        <v>1</v>
      </c>
      <c r="I1574" s="282"/>
      <c r="J1574" s="283">
        <f t="shared" si="530"/>
        <v>0</v>
      </c>
      <c r="K1574" s="279" t="s">
        <v>21</v>
      </c>
      <c r="L1574" s="284"/>
      <c r="M1574" s="285" t="s">
        <v>21</v>
      </c>
      <c r="N1574" s="286" t="s">
        <v>45</v>
      </c>
      <c r="O1574" s="43"/>
      <c r="P1574" s="212">
        <f t="shared" si="531"/>
        <v>0</v>
      </c>
      <c r="Q1574" s="212">
        <v>0</v>
      </c>
      <c r="R1574" s="212">
        <f t="shared" si="532"/>
        <v>0</v>
      </c>
      <c r="S1574" s="212">
        <v>0</v>
      </c>
      <c r="T1574" s="213">
        <f t="shared" si="533"/>
        <v>0</v>
      </c>
      <c r="AR1574" s="25" t="s">
        <v>619</v>
      </c>
      <c r="AT1574" s="25" t="s">
        <v>1079</v>
      </c>
      <c r="AU1574" s="25" t="s">
        <v>82</v>
      </c>
      <c r="AY1574" s="25" t="s">
        <v>308</v>
      </c>
      <c r="BE1574" s="214">
        <f t="shared" si="534"/>
        <v>0</v>
      </c>
      <c r="BF1574" s="214">
        <f t="shared" si="535"/>
        <v>0</v>
      </c>
      <c r="BG1574" s="214">
        <f t="shared" si="536"/>
        <v>0</v>
      </c>
      <c r="BH1574" s="214">
        <f t="shared" si="537"/>
        <v>0</v>
      </c>
      <c r="BI1574" s="214">
        <f t="shared" si="538"/>
        <v>0</v>
      </c>
      <c r="BJ1574" s="25" t="s">
        <v>82</v>
      </c>
      <c r="BK1574" s="214">
        <f t="shared" si="539"/>
        <v>0</v>
      </c>
      <c r="BL1574" s="25" t="s">
        <v>375</v>
      </c>
      <c r="BM1574" s="25" t="s">
        <v>12190</v>
      </c>
    </row>
    <row r="1575" spans="2:65" s="1" customFormat="1" ht="22.5" customHeight="1">
      <c r="B1575" s="42"/>
      <c r="C1575" s="277" t="s">
        <v>12191</v>
      </c>
      <c r="D1575" s="277" t="s">
        <v>1079</v>
      </c>
      <c r="E1575" s="278" t="s">
        <v>10665</v>
      </c>
      <c r="F1575" s="279" t="s">
        <v>10666</v>
      </c>
      <c r="G1575" s="280" t="s">
        <v>5275</v>
      </c>
      <c r="H1575" s="281">
        <v>1</v>
      </c>
      <c r="I1575" s="282"/>
      <c r="J1575" s="283">
        <f t="shared" si="530"/>
        <v>0</v>
      </c>
      <c r="K1575" s="279" t="s">
        <v>21</v>
      </c>
      <c r="L1575" s="284"/>
      <c r="M1575" s="285" t="s">
        <v>21</v>
      </c>
      <c r="N1575" s="286" t="s">
        <v>45</v>
      </c>
      <c r="O1575" s="43"/>
      <c r="P1575" s="212">
        <f t="shared" si="531"/>
        <v>0</v>
      </c>
      <c r="Q1575" s="212">
        <v>0</v>
      </c>
      <c r="R1575" s="212">
        <f t="shared" si="532"/>
        <v>0</v>
      </c>
      <c r="S1575" s="212">
        <v>0</v>
      </c>
      <c r="T1575" s="213">
        <f t="shared" si="533"/>
        <v>0</v>
      </c>
      <c r="AR1575" s="25" t="s">
        <v>619</v>
      </c>
      <c r="AT1575" s="25" t="s">
        <v>1079</v>
      </c>
      <c r="AU1575" s="25" t="s">
        <v>82</v>
      </c>
      <c r="AY1575" s="25" t="s">
        <v>308</v>
      </c>
      <c r="BE1575" s="214">
        <f t="shared" si="534"/>
        <v>0</v>
      </c>
      <c r="BF1575" s="214">
        <f t="shared" si="535"/>
        <v>0</v>
      </c>
      <c r="BG1575" s="214">
        <f t="shared" si="536"/>
        <v>0</v>
      </c>
      <c r="BH1575" s="214">
        <f t="shared" si="537"/>
        <v>0</v>
      </c>
      <c r="BI1575" s="214">
        <f t="shared" si="538"/>
        <v>0</v>
      </c>
      <c r="BJ1575" s="25" t="s">
        <v>82</v>
      </c>
      <c r="BK1575" s="214">
        <f t="shared" si="539"/>
        <v>0</v>
      </c>
      <c r="BL1575" s="25" t="s">
        <v>375</v>
      </c>
      <c r="BM1575" s="25" t="s">
        <v>12192</v>
      </c>
    </row>
    <row r="1576" spans="2:65" s="1" customFormat="1" ht="22.5" customHeight="1">
      <c r="B1576" s="42"/>
      <c r="C1576" s="277" t="s">
        <v>10874</v>
      </c>
      <c r="D1576" s="277" t="s">
        <v>1079</v>
      </c>
      <c r="E1576" s="278" t="s">
        <v>12193</v>
      </c>
      <c r="F1576" s="279" t="s">
        <v>12194</v>
      </c>
      <c r="G1576" s="280" t="s">
        <v>5275</v>
      </c>
      <c r="H1576" s="281">
        <v>1</v>
      </c>
      <c r="I1576" s="282"/>
      <c r="J1576" s="283">
        <f t="shared" si="530"/>
        <v>0</v>
      </c>
      <c r="K1576" s="279" t="s">
        <v>21</v>
      </c>
      <c r="L1576" s="284"/>
      <c r="M1576" s="285" t="s">
        <v>21</v>
      </c>
      <c r="N1576" s="286" t="s">
        <v>45</v>
      </c>
      <c r="O1576" s="43"/>
      <c r="P1576" s="212">
        <f t="shared" si="531"/>
        <v>0</v>
      </c>
      <c r="Q1576" s="212">
        <v>0</v>
      </c>
      <c r="R1576" s="212">
        <f t="shared" si="532"/>
        <v>0</v>
      </c>
      <c r="S1576" s="212">
        <v>0</v>
      </c>
      <c r="T1576" s="213">
        <f t="shared" si="533"/>
        <v>0</v>
      </c>
      <c r="AR1576" s="25" t="s">
        <v>619</v>
      </c>
      <c r="AT1576" s="25" t="s">
        <v>1079</v>
      </c>
      <c r="AU1576" s="25" t="s">
        <v>82</v>
      </c>
      <c r="AY1576" s="25" t="s">
        <v>308</v>
      </c>
      <c r="BE1576" s="214">
        <f t="shared" si="534"/>
        <v>0</v>
      </c>
      <c r="BF1576" s="214">
        <f t="shared" si="535"/>
        <v>0</v>
      </c>
      <c r="BG1576" s="214">
        <f t="shared" si="536"/>
        <v>0</v>
      </c>
      <c r="BH1576" s="214">
        <f t="shared" si="537"/>
        <v>0</v>
      </c>
      <c r="BI1576" s="214">
        <f t="shared" si="538"/>
        <v>0</v>
      </c>
      <c r="BJ1576" s="25" t="s">
        <v>82</v>
      </c>
      <c r="BK1576" s="214">
        <f t="shared" si="539"/>
        <v>0</v>
      </c>
      <c r="BL1576" s="25" t="s">
        <v>375</v>
      </c>
      <c r="BM1576" s="25" t="s">
        <v>12195</v>
      </c>
    </row>
    <row r="1577" spans="2:65" s="1" customFormat="1" ht="22.5" customHeight="1">
      <c r="B1577" s="42"/>
      <c r="C1577" s="277" t="s">
        <v>12196</v>
      </c>
      <c r="D1577" s="277" t="s">
        <v>1079</v>
      </c>
      <c r="E1577" s="278" t="s">
        <v>12197</v>
      </c>
      <c r="F1577" s="279" t="s">
        <v>12198</v>
      </c>
      <c r="G1577" s="280" t="s">
        <v>5275</v>
      </c>
      <c r="H1577" s="281">
        <v>1</v>
      </c>
      <c r="I1577" s="282"/>
      <c r="J1577" s="283">
        <f t="shared" si="530"/>
        <v>0</v>
      </c>
      <c r="K1577" s="279" t="s">
        <v>21</v>
      </c>
      <c r="L1577" s="284"/>
      <c r="M1577" s="285" t="s">
        <v>21</v>
      </c>
      <c r="N1577" s="286" t="s">
        <v>45</v>
      </c>
      <c r="O1577" s="43"/>
      <c r="P1577" s="212">
        <f t="shared" si="531"/>
        <v>0</v>
      </c>
      <c r="Q1577" s="212">
        <v>0</v>
      </c>
      <c r="R1577" s="212">
        <f t="shared" si="532"/>
        <v>0</v>
      </c>
      <c r="S1577" s="212">
        <v>0</v>
      </c>
      <c r="T1577" s="213">
        <f t="shared" si="533"/>
        <v>0</v>
      </c>
      <c r="AR1577" s="25" t="s">
        <v>619</v>
      </c>
      <c r="AT1577" s="25" t="s">
        <v>1079</v>
      </c>
      <c r="AU1577" s="25" t="s">
        <v>82</v>
      </c>
      <c r="AY1577" s="25" t="s">
        <v>308</v>
      </c>
      <c r="BE1577" s="214">
        <f t="shared" si="534"/>
        <v>0</v>
      </c>
      <c r="BF1577" s="214">
        <f t="shared" si="535"/>
        <v>0</v>
      </c>
      <c r="BG1577" s="214">
        <f t="shared" si="536"/>
        <v>0</v>
      </c>
      <c r="BH1577" s="214">
        <f t="shared" si="537"/>
        <v>0</v>
      </c>
      <c r="BI1577" s="214">
        <f t="shared" si="538"/>
        <v>0</v>
      </c>
      <c r="BJ1577" s="25" t="s">
        <v>82</v>
      </c>
      <c r="BK1577" s="214">
        <f t="shared" si="539"/>
        <v>0</v>
      </c>
      <c r="BL1577" s="25" t="s">
        <v>375</v>
      </c>
      <c r="BM1577" s="25" t="s">
        <v>12199</v>
      </c>
    </row>
    <row r="1578" spans="2:65" s="1" customFormat="1" ht="22.5" customHeight="1">
      <c r="B1578" s="42"/>
      <c r="C1578" s="277" t="s">
        <v>10877</v>
      </c>
      <c r="D1578" s="277" t="s">
        <v>1079</v>
      </c>
      <c r="E1578" s="278" t="s">
        <v>12200</v>
      </c>
      <c r="F1578" s="279" t="s">
        <v>12201</v>
      </c>
      <c r="G1578" s="280" t="s">
        <v>5275</v>
      </c>
      <c r="H1578" s="281">
        <v>1</v>
      </c>
      <c r="I1578" s="282"/>
      <c r="J1578" s="283">
        <f t="shared" si="530"/>
        <v>0</v>
      </c>
      <c r="K1578" s="279" t="s">
        <v>21</v>
      </c>
      <c r="L1578" s="284"/>
      <c r="M1578" s="285" t="s">
        <v>21</v>
      </c>
      <c r="N1578" s="286" t="s">
        <v>45</v>
      </c>
      <c r="O1578" s="43"/>
      <c r="P1578" s="212">
        <f t="shared" si="531"/>
        <v>0</v>
      </c>
      <c r="Q1578" s="212">
        <v>0</v>
      </c>
      <c r="R1578" s="212">
        <f t="shared" si="532"/>
        <v>0</v>
      </c>
      <c r="S1578" s="212">
        <v>0</v>
      </c>
      <c r="T1578" s="213">
        <f t="shared" si="533"/>
        <v>0</v>
      </c>
      <c r="AR1578" s="25" t="s">
        <v>619</v>
      </c>
      <c r="AT1578" s="25" t="s">
        <v>1079</v>
      </c>
      <c r="AU1578" s="25" t="s">
        <v>82</v>
      </c>
      <c r="AY1578" s="25" t="s">
        <v>308</v>
      </c>
      <c r="BE1578" s="214">
        <f t="shared" si="534"/>
        <v>0</v>
      </c>
      <c r="BF1578" s="214">
        <f t="shared" si="535"/>
        <v>0</v>
      </c>
      <c r="BG1578" s="214">
        <f t="shared" si="536"/>
        <v>0</v>
      </c>
      <c r="BH1578" s="214">
        <f t="shared" si="537"/>
        <v>0</v>
      </c>
      <c r="BI1578" s="214">
        <f t="shared" si="538"/>
        <v>0</v>
      </c>
      <c r="BJ1578" s="25" t="s">
        <v>82</v>
      </c>
      <c r="BK1578" s="214">
        <f t="shared" si="539"/>
        <v>0</v>
      </c>
      <c r="BL1578" s="25" t="s">
        <v>375</v>
      </c>
      <c r="BM1578" s="25" t="s">
        <v>12202</v>
      </c>
    </row>
    <row r="1579" spans="2:65" s="1" customFormat="1" ht="22.5" customHeight="1">
      <c r="B1579" s="42"/>
      <c r="C1579" s="277" t="s">
        <v>12203</v>
      </c>
      <c r="D1579" s="277" t="s">
        <v>1079</v>
      </c>
      <c r="E1579" s="278" t="s">
        <v>12204</v>
      </c>
      <c r="F1579" s="279" t="s">
        <v>12205</v>
      </c>
      <c r="G1579" s="280" t="s">
        <v>5275</v>
      </c>
      <c r="H1579" s="281">
        <v>1</v>
      </c>
      <c r="I1579" s="282"/>
      <c r="J1579" s="283">
        <f t="shared" si="530"/>
        <v>0</v>
      </c>
      <c r="K1579" s="279" t="s">
        <v>21</v>
      </c>
      <c r="L1579" s="284"/>
      <c r="M1579" s="285" t="s">
        <v>21</v>
      </c>
      <c r="N1579" s="286" t="s">
        <v>45</v>
      </c>
      <c r="O1579" s="43"/>
      <c r="P1579" s="212">
        <f t="shared" si="531"/>
        <v>0</v>
      </c>
      <c r="Q1579" s="212">
        <v>0</v>
      </c>
      <c r="R1579" s="212">
        <f t="shared" si="532"/>
        <v>0</v>
      </c>
      <c r="S1579" s="212">
        <v>0</v>
      </c>
      <c r="T1579" s="213">
        <f t="shared" si="533"/>
        <v>0</v>
      </c>
      <c r="AR1579" s="25" t="s">
        <v>619</v>
      </c>
      <c r="AT1579" s="25" t="s">
        <v>1079</v>
      </c>
      <c r="AU1579" s="25" t="s">
        <v>82</v>
      </c>
      <c r="AY1579" s="25" t="s">
        <v>308</v>
      </c>
      <c r="BE1579" s="214">
        <f t="shared" si="534"/>
        <v>0</v>
      </c>
      <c r="BF1579" s="214">
        <f t="shared" si="535"/>
        <v>0</v>
      </c>
      <c r="BG1579" s="214">
        <f t="shared" si="536"/>
        <v>0</v>
      </c>
      <c r="BH1579" s="214">
        <f t="shared" si="537"/>
        <v>0</v>
      </c>
      <c r="BI1579" s="214">
        <f t="shared" si="538"/>
        <v>0</v>
      </c>
      <c r="BJ1579" s="25" t="s">
        <v>82</v>
      </c>
      <c r="BK1579" s="214">
        <f t="shared" si="539"/>
        <v>0</v>
      </c>
      <c r="BL1579" s="25" t="s">
        <v>375</v>
      </c>
      <c r="BM1579" s="25" t="s">
        <v>12206</v>
      </c>
    </row>
    <row r="1580" spans="2:65" s="1" customFormat="1" ht="22.5" customHeight="1">
      <c r="B1580" s="42"/>
      <c r="C1580" s="277" t="s">
        <v>10881</v>
      </c>
      <c r="D1580" s="277" t="s">
        <v>1079</v>
      </c>
      <c r="E1580" s="278" t="s">
        <v>12207</v>
      </c>
      <c r="F1580" s="279" t="s">
        <v>12208</v>
      </c>
      <c r="G1580" s="280" t="s">
        <v>5275</v>
      </c>
      <c r="H1580" s="281">
        <v>1</v>
      </c>
      <c r="I1580" s="282"/>
      <c r="J1580" s="283">
        <f t="shared" si="530"/>
        <v>0</v>
      </c>
      <c r="K1580" s="279" t="s">
        <v>21</v>
      </c>
      <c r="L1580" s="284"/>
      <c r="M1580" s="285" t="s">
        <v>21</v>
      </c>
      <c r="N1580" s="286" t="s">
        <v>45</v>
      </c>
      <c r="O1580" s="43"/>
      <c r="P1580" s="212">
        <f t="shared" si="531"/>
        <v>0</v>
      </c>
      <c r="Q1580" s="212">
        <v>0</v>
      </c>
      <c r="R1580" s="212">
        <f t="shared" si="532"/>
        <v>0</v>
      </c>
      <c r="S1580" s="212">
        <v>0</v>
      </c>
      <c r="T1580" s="213">
        <f t="shared" si="533"/>
        <v>0</v>
      </c>
      <c r="AR1580" s="25" t="s">
        <v>619</v>
      </c>
      <c r="AT1580" s="25" t="s">
        <v>1079</v>
      </c>
      <c r="AU1580" s="25" t="s">
        <v>82</v>
      </c>
      <c r="AY1580" s="25" t="s">
        <v>308</v>
      </c>
      <c r="BE1580" s="214">
        <f t="shared" si="534"/>
        <v>0</v>
      </c>
      <c r="BF1580" s="214">
        <f t="shared" si="535"/>
        <v>0</v>
      </c>
      <c r="BG1580" s="214">
        <f t="shared" si="536"/>
        <v>0</v>
      </c>
      <c r="BH1580" s="214">
        <f t="shared" si="537"/>
        <v>0</v>
      </c>
      <c r="BI1580" s="214">
        <f t="shared" si="538"/>
        <v>0</v>
      </c>
      <c r="BJ1580" s="25" t="s">
        <v>82</v>
      </c>
      <c r="BK1580" s="214">
        <f t="shared" si="539"/>
        <v>0</v>
      </c>
      <c r="BL1580" s="25" t="s">
        <v>375</v>
      </c>
      <c r="BM1580" s="25" t="s">
        <v>12209</v>
      </c>
    </row>
    <row r="1581" spans="2:65" s="1" customFormat="1" ht="22.5" customHeight="1">
      <c r="B1581" s="42"/>
      <c r="C1581" s="277" t="s">
        <v>12210</v>
      </c>
      <c r="D1581" s="277" t="s">
        <v>1079</v>
      </c>
      <c r="E1581" s="278" t="s">
        <v>10669</v>
      </c>
      <c r="F1581" s="279" t="s">
        <v>10670</v>
      </c>
      <c r="G1581" s="280" t="s">
        <v>5275</v>
      </c>
      <c r="H1581" s="281">
        <v>1</v>
      </c>
      <c r="I1581" s="282"/>
      <c r="J1581" s="283">
        <f t="shared" si="530"/>
        <v>0</v>
      </c>
      <c r="K1581" s="279" t="s">
        <v>21</v>
      </c>
      <c r="L1581" s="284"/>
      <c r="M1581" s="285" t="s">
        <v>21</v>
      </c>
      <c r="N1581" s="286" t="s">
        <v>45</v>
      </c>
      <c r="O1581" s="43"/>
      <c r="P1581" s="212">
        <f t="shared" si="531"/>
        <v>0</v>
      </c>
      <c r="Q1581" s="212">
        <v>0</v>
      </c>
      <c r="R1581" s="212">
        <f t="shared" si="532"/>
        <v>0</v>
      </c>
      <c r="S1581" s="212">
        <v>0</v>
      </c>
      <c r="T1581" s="213">
        <f t="shared" si="533"/>
        <v>0</v>
      </c>
      <c r="AR1581" s="25" t="s">
        <v>619</v>
      </c>
      <c r="AT1581" s="25" t="s">
        <v>1079</v>
      </c>
      <c r="AU1581" s="25" t="s">
        <v>82</v>
      </c>
      <c r="AY1581" s="25" t="s">
        <v>308</v>
      </c>
      <c r="BE1581" s="214">
        <f t="shared" si="534"/>
        <v>0</v>
      </c>
      <c r="BF1581" s="214">
        <f t="shared" si="535"/>
        <v>0</v>
      </c>
      <c r="BG1581" s="214">
        <f t="shared" si="536"/>
        <v>0</v>
      </c>
      <c r="BH1581" s="214">
        <f t="shared" si="537"/>
        <v>0</v>
      </c>
      <c r="BI1581" s="214">
        <f t="shared" si="538"/>
        <v>0</v>
      </c>
      <c r="BJ1581" s="25" t="s">
        <v>82</v>
      </c>
      <c r="BK1581" s="214">
        <f t="shared" si="539"/>
        <v>0</v>
      </c>
      <c r="BL1581" s="25" t="s">
        <v>375</v>
      </c>
      <c r="BM1581" s="25" t="s">
        <v>12211</v>
      </c>
    </row>
    <row r="1582" spans="2:65" s="1" customFormat="1" ht="31.5" customHeight="1">
      <c r="B1582" s="42"/>
      <c r="C1582" s="277" t="s">
        <v>10884</v>
      </c>
      <c r="D1582" s="277" t="s">
        <v>1079</v>
      </c>
      <c r="E1582" s="278" t="s">
        <v>12212</v>
      </c>
      <c r="F1582" s="279" t="s">
        <v>12213</v>
      </c>
      <c r="G1582" s="280" t="s">
        <v>5275</v>
      </c>
      <c r="H1582" s="281">
        <v>2</v>
      </c>
      <c r="I1582" s="282"/>
      <c r="J1582" s="283">
        <f t="shared" si="530"/>
        <v>0</v>
      </c>
      <c r="K1582" s="279" t="s">
        <v>21</v>
      </c>
      <c r="L1582" s="284"/>
      <c r="M1582" s="285" t="s">
        <v>21</v>
      </c>
      <c r="N1582" s="286" t="s">
        <v>45</v>
      </c>
      <c r="O1582" s="43"/>
      <c r="P1582" s="212">
        <f t="shared" si="531"/>
        <v>0</v>
      </c>
      <c r="Q1582" s="212">
        <v>0</v>
      </c>
      <c r="R1582" s="212">
        <f t="shared" si="532"/>
        <v>0</v>
      </c>
      <c r="S1582" s="212">
        <v>0</v>
      </c>
      <c r="T1582" s="213">
        <f t="shared" si="533"/>
        <v>0</v>
      </c>
      <c r="AR1582" s="25" t="s">
        <v>619</v>
      </c>
      <c r="AT1582" s="25" t="s">
        <v>1079</v>
      </c>
      <c r="AU1582" s="25" t="s">
        <v>82</v>
      </c>
      <c r="AY1582" s="25" t="s">
        <v>308</v>
      </c>
      <c r="BE1582" s="214">
        <f t="shared" si="534"/>
        <v>0</v>
      </c>
      <c r="BF1582" s="214">
        <f t="shared" si="535"/>
        <v>0</v>
      </c>
      <c r="BG1582" s="214">
        <f t="shared" si="536"/>
        <v>0</v>
      </c>
      <c r="BH1582" s="214">
        <f t="shared" si="537"/>
        <v>0</v>
      </c>
      <c r="BI1582" s="214">
        <f t="shared" si="538"/>
        <v>0</v>
      </c>
      <c r="BJ1582" s="25" t="s">
        <v>82</v>
      </c>
      <c r="BK1582" s="214">
        <f t="shared" si="539"/>
        <v>0</v>
      </c>
      <c r="BL1582" s="25" t="s">
        <v>375</v>
      </c>
      <c r="BM1582" s="25" t="s">
        <v>12214</v>
      </c>
    </row>
    <row r="1583" spans="2:65" s="1" customFormat="1" ht="31.5" customHeight="1">
      <c r="B1583" s="42"/>
      <c r="C1583" s="277" t="s">
        <v>12215</v>
      </c>
      <c r="D1583" s="277" t="s">
        <v>1079</v>
      </c>
      <c r="E1583" s="278" t="s">
        <v>12216</v>
      </c>
      <c r="F1583" s="279" t="s">
        <v>12217</v>
      </c>
      <c r="G1583" s="280" t="s">
        <v>5275</v>
      </c>
      <c r="H1583" s="281">
        <v>1</v>
      </c>
      <c r="I1583" s="282"/>
      <c r="J1583" s="283">
        <f t="shared" si="530"/>
        <v>0</v>
      </c>
      <c r="K1583" s="279" t="s">
        <v>21</v>
      </c>
      <c r="L1583" s="284"/>
      <c r="M1583" s="285" t="s">
        <v>21</v>
      </c>
      <c r="N1583" s="286" t="s">
        <v>45</v>
      </c>
      <c r="O1583" s="43"/>
      <c r="P1583" s="212">
        <f t="shared" si="531"/>
        <v>0</v>
      </c>
      <c r="Q1583" s="212">
        <v>0</v>
      </c>
      <c r="R1583" s="212">
        <f t="shared" si="532"/>
        <v>0</v>
      </c>
      <c r="S1583" s="212">
        <v>0</v>
      </c>
      <c r="T1583" s="213">
        <f t="shared" si="533"/>
        <v>0</v>
      </c>
      <c r="AR1583" s="25" t="s">
        <v>619</v>
      </c>
      <c r="AT1583" s="25" t="s">
        <v>1079</v>
      </c>
      <c r="AU1583" s="25" t="s">
        <v>82</v>
      </c>
      <c r="AY1583" s="25" t="s">
        <v>308</v>
      </c>
      <c r="BE1583" s="214">
        <f t="shared" si="534"/>
        <v>0</v>
      </c>
      <c r="BF1583" s="214">
        <f t="shared" si="535"/>
        <v>0</v>
      </c>
      <c r="BG1583" s="214">
        <f t="shared" si="536"/>
        <v>0</v>
      </c>
      <c r="BH1583" s="214">
        <f t="shared" si="537"/>
        <v>0</v>
      </c>
      <c r="BI1583" s="214">
        <f t="shared" si="538"/>
        <v>0</v>
      </c>
      <c r="BJ1583" s="25" t="s">
        <v>82</v>
      </c>
      <c r="BK1583" s="214">
        <f t="shared" si="539"/>
        <v>0</v>
      </c>
      <c r="BL1583" s="25" t="s">
        <v>375</v>
      </c>
      <c r="BM1583" s="25" t="s">
        <v>12218</v>
      </c>
    </row>
    <row r="1584" spans="2:65" s="1" customFormat="1" ht="44.25" customHeight="1">
      <c r="B1584" s="42"/>
      <c r="C1584" s="277" t="s">
        <v>10888</v>
      </c>
      <c r="D1584" s="277" t="s">
        <v>1079</v>
      </c>
      <c r="E1584" s="278" t="s">
        <v>10901</v>
      </c>
      <c r="F1584" s="279" t="s">
        <v>10902</v>
      </c>
      <c r="G1584" s="280" t="s">
        <v>5275</v>
      </c>
      <c r="H1584" s="281">
        <v>2</v>
      </c>
      <c r="I1584" s="282"/>
      <c r="J1584" s="283">
        <f t="shared" si="530"/>
        <v>0</v>
      </c>
      <c r="K1584" s="279" t="s">
        <v>21</v>
      </c>
      <c r="L1584" s="284"/>
      <c r="M1584" s="285" t="s">
        <v>21</v>
      </c>
      <c r="N1584" s="286" t="s">
        <v>45</v>
      </c>
      <c r="O1584" s="43"/>
      <c r="P1584" s="212">
        <f t="shared" si="531"/>
        <v>0</v>
      </c>
      <c r="Q1584" s="212">
        <v>0</v>
      </c>
      <c r="R1584" s="212">
        <f t="shared" si="532"/>
        <v>0</v>
      </c>
      <c r="S1584" s="212">
        <v>0</v>
      </c>
      <c r="T1584" s="213">
        <f t="shared" si="533"/>
        <v>0</v>
      </c>
      <c r="AR1584" s="25" t="s">
        <v>619</v>
      </c>
      <c r="AT1584" s="25" t="s">
        <v>1079</v>
      </c>
      <c r="AU1584" s="25" t="s">
        <v>82</v>
      </c>
      <c r="AY1584" s="25" t="s">
        <v>308</v>
      </c>
      <c r="BE1584" s="214">
        <f t="shared" si="534"/>
        <v>0</v>
      </c>
      <c r="BF1584" s="214">
        <f t="shared" si="535"/>
        <v>0</v>
      </c>
      <c r="BG1584" s="214">
        <f t="shared" si="536"/>
        <v>0</v>
      </c>
      <c r="BH1584" s="214">
        <f t="shared" si="537"/>
        <v>0</v>
      </c>
      <c r="BI1584" s="214">
        <f t="shared" si="538"/>
        <v>0</v>
      </c>
      <c r="BJ1584" s="25" t="s">
        <v>82</v>
      </c>
      <c r="BK1584" s="214">
        <f t="shared" si="539"/>
        <v>0</v>
      </c>
      <c r="BL1584" s="25" t="s">
        <v>375</v>
      </c>
      <c r="BM1584" s="25" t="s">
        <v>12219</v>
      </c>
    </row>
    <row r="1585" spans="2:65" s="1" customFormat="1" ht="44.25" customHeight="1">
      <c r="B1585" s="42"/>
      <c r="C1585" s="277" t="s">
        <v>12220</v>
      </c>
      <c r="D1585" s="277" t="s">
        <v>1079</v>
      </c>
      <c r="E1585" s="278" t="s">
        <v>10676</v>
      </c>
      <c r="F1585" s="279" t="s">
        <v>10677</v>
      </c>
      <c r="G1585" s="280" t="s">
        <v>5275</v>
      </c>
      <c r="H1585" s="281">
        <v>2</v>
      </c>
      <c r="I1585" s="282"/>
      <c r="J1585" s="283">
        <f t="shared" si="530"/>
        <v>0</v>
      </c>
      <c r="K1585" s="279" t="s">
        <v>21</v>
      </c>
      <c r="L1585" s="284"/>
      <c r="M1585" s="285" t="s">
        <v>21</v>
      </c>
      <c r="N1585" s="286" t="s">
        <v>45</v>
      </c>
      <c r="O1585" s="43"/>
      <c r="P1585" s="212">
        <f t="shared" si="531"/>
        <v>0</v>
      </c>
      <c r="Q1585" s="212">
        <v>0</v>
      </c>
      <c r="R1585" s="212">
        <f t="shared" si="532"/>
        <v>0</v>
      </c>
      <c r="S1585" s="212">
        <v>0</v>
      </c>
      <c r="T1585" s="213">
        <f t="shared" si="533"/>
        <v>0</v>
      </c>
      <c r="AR1585" s="25" t="s">
        <v>619</v>
      </c>
      <c r="AT1585" s="25" t="s">
        <v>1079</v>
      </c>
      <c r="AU1585" s="25" t="s">
        <v>82</v>
      </c>
      <c r="AY1585" s="25" t="s">
        <v>308</v>
      </c>
      <c r="BE1585" s="214">
        <f t="shared" si="534"/>
        <v>0</v>
      </c>
      <c r="BF1585" s="214">
        <f t="shared" si="535"/>
        <v>0</v>
      </c>
      <c r="BG1585" s="214">
        <f t="shared" si="536"/>
        <v>0</v>
      </c>
      <c r="BH1585" s="214">
        <f t="shared" si="537"/>
        <v>0</v>
      </c>
      <c r="BI1585" s="214">
        <f t="shared" si="538"/>
        <v>0</v>
      </c>
      <c r="BJ1585" s="25" t="s">
        <v>82</v>
      </c>
      <c r="BK1585" s="214">
        <f t="shared" si="539"/>
        <v>0</v>
      </c>
      <c r="BL1585" s="25" t="s">
        <v>375</v>
      </c>
      <c r="BM1585" s="25" t="s">
        <v>12221</v>
      </c>
    </row>
    <row r="1586" spans="2:65" s="1" customFormat="1" ht="44.25" customHeight="1">
      <c r="B1586" s="42"/>
      <c r="C1586" s="277" t="s">
        <v>10891</v>
      </c>
      <c r="D1586" s="277" t="s">
        <v>1079</v>
      </c>
      <c r="E1586" s="278" t="s">
        <v>10683</v>
      </c>
      <c r="F1586" s="279" t="s">
        <v>10684</v>
      </c>
      <c r="G1586" s="280" t="s">
        <v>5275</v>
      </c>
      <c r="H1586" s="281">
        <v>16</v>
      </c>
      <c r="I1586" s="282"/>
      <c r="J1586" s="283">
        <f t="shared" si="530"/>
        <v>0</v>
      </c>
      <c r="K1586" s="279" t="s">
        <v>21</v>
      </c>
      <c r="L1586" s="284"/>
      <c r="M1586" s="285" t="s">
        <v>21</v>
      </c>
      <c r="N1586" s="286" t="s">
        <v>45</v>
      </c>
      <c r="O1586" s="43"/>
      <c r="P1586" s="212">
        <f t="shared" si="531"/>
        <v>0</v>
      </c>
      <c r="Q1586" s="212">
        <v>0</v>
      </c>
      <c r="R1586" s="212">
        <f t="shared" si="532"/>
        <v>0</v>
      </c>
      <c r="S1586" s="212">
        <v>0</v>
      </c>
      <c r="T1586" s="213">
        <f t="shared" si="533"/>
        <v>0</v>
      </c>
      <c r="AR1586" s="25" t="s">
        <v>619</v>
      </c>
      <c r="AT1586" s="25" t="s">
        <v>1079</v>
      </c>
      <c r="AU1586" s="25" t="s">
        <v>82</v>
      </c>
      <c r="AY1586" s="25" t="s">
        <v>308</v>
      </c>
      <c r="BE1586" s="214">
        <f t="shared" si="534"/>
        <v>0</v>
      </c>
      <c r="BF1586" s="214">
        <f t="shared" si="535"/>
        <v>0</v>
      </c>
      <c r="BG1586" s="214">
        <f t="shared" si="536"/>
        <v>0</v>
      </c>
      <c r="BH1586" s="214">
        <f t="shared" si="537"/>
        <v>0</v>
      </c>
      <c r="BI1586" s="214">
        <f t="shared" si="538"/>
        <v>0</v>
      </c>
      <c r="BJ1586" s="25" t="s">
        <v>82</v>
      </c>
      <c r="BK1586" s="214">
        <f t="shared" si="539"/>
        <v>0</v>
      </c>
      <c r="BL1586" s="25" t="s">
        <v>375</v>
      </c>
      <c r="BM1586" s="25" t="s">
        <v>12222</v>
      </c>
    </row>
    <row r="1587" spans="2:65" s="1" customFormat="1" ht="22.5" customHeight="1">
      <c r="B1587" s="42"/>
      <c r="C1587" s="277" t="s">
        <v>12223</v>
      </c>
      <c r="D1587" s="277" t="s">
        <v>1079</v>
      </c>
      <c r="E1587" s="278" t="s">
        <v>12224</v>
      </c>
      <c r="F1587" s="279" t="s">
        <v>12225</v>
      </c>
      <c r="G1587" s="280" t="s">
        <v>5275</v>
      </c>
      <c r="H1587" s="281">
        <v>1</v>
      </c>
      <c r="I1587" s="282"/>
      <c r="J1587" s="283">
        <f t="shared" si="530"/>
        <v>0</v>
      </c>
      <c r="K1587" s="279" t="s">
        <v>21</v>
      </c>
      <c r="L1587" s="284"/>
      <c r="M1587" s="285" t="s">
        <v>21</v>
      </c>
      <c r="N1587" s="286" t="s">
        <v>45</v>
      </c>
      <c r="O1587" s="43"/>
      <c r="P1587" s="212">
        <f t="shared" si="531"/>
        <v>0</v>
      </c>
      <c r="Q1587" s="212">
        <v>0</v>
      </c>
      <c r="R1587" s="212">
        <f t="shared" si="532"/>
        <v>0</v>
      </c>
      <c r="S1587" s="212">
        <v>0</v>
      </c>
      <c r="T1587" s="213">
        <f t="shared" si="533"/>
        <v>0</v>
      </c>
      <c r="AR1587" s="25" t="s">
        <v>619</v>
      </c>
      <c r="AT1587" s="25" t="s">
        <v>1079</v>
      </c>
      <c r="AU1587" s="25" t="s">
        <v>82</v>
      </c>
      <c r="AY1587" s="25" t="s">
        <v>308</v>
      </c>
      <c r="BE1587" s="214">
        <f t="shared" si="534"/>
        <v>0</v>
      </c>
      <c r="BF1587" s="214">
        <f t="shared" si="535"/>
        <v>0</v>
      </c>
      <c r="BG1587" s="214">
        <f t="shared" si="536"/>
        <v>0</v>
      </c>
      <c r="BH1587" s="214">
        <f t="shared" si="537"/>
        <v>0</v>
      </c>
      <c r="BI1587" s="214">
        <f t="shared" si="538"/>
        <v>0</v>
      </c>
      <c r="BJ1587" s="25" t="s">
        <v>82</v>
      </c>
      <c r="BK1587" s="214">
        <f t="shared" si="539"/>
        <v>0</v>
      </c>
      <c r="BL1587" s="25" t="s">
        <v>375</v>
      </c>
      <c r="BM1587" s="25" t="s">
        <v>12226</v>
      </c>
    </row>
    <row r="1588" spans="2:65" s="1" customFormat="1" ht="22.5" customHeight="1">
      <c r="B1588" s="42"/>
      <c r="C1588" s="277" t="s">
        <v>10895</v>
      </c>
      <c r="D1588" s="277" t="s">
        <v>1079</v>
      </c>
      <c r="E1588" s="278" t="s">
        <v>12227</v>
      </c>
      <c r="F1588" s="279" t="s">
        <v>12228</v>
      </c>
      <c r="G1588" s="280" t="s">
        <v>5275</v>
      </c>
      <c r="H1588" s="281">
        <v>3</v>
      </c>
      <c r="I1588" s="282"/>
      <c r="J1588" s="283">
        <f t="shared" si="530"/>
        <v>0</v>
      </c>
      <c r="K1588" s="279" t="s">
        <v>21</v>
      </c>
      <c r="L1588" s="284"/>
      <c r="M1588" s="285" t="s">
        <v>21</v>
      </c>
      <c r="N1588" s="286" t="s">
        <v>45</v>
      </c>
      <c r="O1588" s="43"/>
      <c r="P1588" s="212">
        <f t="shared" si="531"/>
        <v>0</v>
      </c>
      <c r="Q1588" s="212">
        <v>0</v>
      </c>
      <c r="R1588" s="212">
        <f t="shared" si="532"/>
        <v>0</v>
      </c>
      <c r="S1588" s="212">
        <v>0</v>
      </c>
      <c r="T1588" s="213">
        <f t="shared" si="533"/>
        <v>0</v>
      </c>
      <c r="AR1588" s="25" t="s">
        <v>619</v>
      </c>
      <c r="AT1588" s="25" t="s">
        <v>1079</v>
      </c>
      <c r="AU1588" s="25" t="s">
        <v>82</v>
      </c>
      <c r="AY1588" s="25" t="s">
        <v>308</v>
      </c>
      <c r="BE1588" s="214">
        <f t="shared" si="534"/>
        <v>0</v>
      </c>
      <c r="BF1588" s="214">
        <f t="shared" si="535"/>
        <v>0</v>
      </c>
      <c r="BG1588" s="214">
        <f t="shared" si="536"/>
        <v>0</v>
      </c>
      <c r="BH1588" s="214">
        <f t="shared" si="537"/>
        <v>0</v>
      </c>
      <c r="BI1588" s="214">
        <f t="shared" si="538"/>
        <v>0</v>
      </c>
      <c r="BJ1588" s="25" t="s">
        <v>82</v>
      </c>
      <c r="BK1588" s="214">
        <f t="shared" si="539"/>
        <v>0</v>
      </c>
      <c r="BL1588" s="25" t="s">
        <v>375</v>
      </c>
      <c r="BM1588" s="25" t="s">
        <v>12229</v>
      </c>
    </row>
    <row r="1589" spans="2:65" s="1" customFormat="1" ht="22.5" customHeight="1">
      <c r="B1589" s="42"/>
      <c r="C1589" s="277" t="s">
        <v>12230</v>
      </c>
      <c r="D1589" s="277" t="s">
        <v>1079</v>
      </c>
      <c r="E1589" s="278" t="s">
        <v>12231</v>
      </c>
      <c r="F1589" s="279" t="s">
        <v>12232</v>
      </c>
      <c r="G1589" s="280" t="s">
        <v>5275</v>
      </c>
      <c r="H1589" s="281">
        <v>3</v>
      </c>
      <c r="I1589" s="282"/>
      <c r="J1589" s="283">
        <f t="shared" si="530"/>
        <v>0</v>
      </c>
      <c r="K1589" s="279" t="s">
        <v>21</v>
      </c>
      <c r="L1589" s="284"/>
      <c r="M1589" s="285" t="s">
        <v>21</v>
      </c>
      <c r="N1589" s="286" t="s">
        <v>45</v>
      </c>
      <c r="O1589" s="43"/>
      <c r="P1589" s="212">
        <f t="shared" si="531"/>
        <v>0</v>
      </c>
      <c r="Q1589" s="212">
        <v>0</v>
      </c>
      <c r="R1589" s="212">
        <f t="shared" si="532"/>
        <v>0</v>
      </c>
      <c r="S1589" s="212">
        <v>0</v>
      </c>
      <c r="T1589" s="213">
        <f t="shared" si="533"/>
        <v>0</v>
      </c>
      <c r="AR1589" s="25" t="s">
        <v>619</v>
      </c>
      <c r="AT1589" s="25" t="s">
        <v>1079</v>
      </c>
      <c r="AU1589" s="25" t="s">
        <v>82</v>
      </c>
      <c r="AY1589" s="25" t="s">
        <v>308</v>
      </c>
      <c r="BE1589" s="214">
        <f t="shared" si="534"/>
        <v>0</v>
      </c>
      <c r="BF1589" s="214">
        <f t="shared" si="535"/>
        <v>0</v>
      </c>
      <c r="BG1589" s="214">
        <f t="shared" si="536"/>
        <v>0</v>
      </c>
      <c r="BH1589" s="214">
        <f t="shared" si="537"/>
        <v>0</v>
      </c>
      <c r="BI1589" s="214">
        <f t="shared" si="538"/>
        <v>0</v>
      </c>
      <c r="BJ1589" s="25" t="s">
        <v>82</v>
      </c>
      <c r="BK1589" s="214">
        <f t="shared" si="539"/>
        <v>0</v>
      </c>
      <c r="BL1589" s="25" t="s">
        <v>375</v>
      </c>
      <c r="BM1589" s="25" t="s">
        <v>12233</v>
      </c>
    </row>
    <row r="1590" spans="2:65" s="1" customFormat="1" ht="22.5" customHeight="1">
      <c r="B1590" s="42"/>
      <c r="C1590" s="277" t="s">
        <v>10896</v>
      </c>
      <c r="D1590" s="277" t="s">
        <v>1079</v>
      </c>
      <c r="E1590" s="278" t="s">
        <v>10690</v>
      </c>
      <c r="F1590" s="279" t="s">
        <v>10691</v>
      </c>
      <c r="G1590" s="280" t="s">
        <v>5275</v>
      </c>
      <c r="H1590" s="281">
        <v>9</v>
      </c>
      <c r="I1590" s="282"/>
      <c r="J1590" s="283">
        <f t="shared" si="530"/>
        <v>0</v>
      </c>
      <c r="K1590" s="279" t="s">
        <v>21</v>
      </c>
      <c r="L1590" s="284"/>
      <c r="M1590" s="285" t="s">
        <v>21</v>
      </c>
      <c r="N1590" s="286" t="s">
        <v>45</v>
      </c>
      <c r="O1590" s="43"/>
      <c r="P1590" s="212">
        <f t="shared" si="531"/>
        <v>0</v>
      </c>
      <c r="Q1590" s="212">
        <v>0</v>
      </c>
      <c r="R1590" s="212">
        <f t="shared" si="532"/>
        <v>0</v>
      </c>
      <c r="S1590" s="212">
        <v>0</v>
      </c>
      <c r="T1590" s="213">
        <f t="shared" si="533"/>
        <v>0</v>
      </c>
      <c r="AR1590" s="25" t="s">
        <v>619</v>
      </c>
      <c r="AT1590" s="25" t="s">
        <v>1079</v>
      </c>
      <c r="AU1590" s="25" t="s">
        <v>82</v>
      </c>
      <c r="AY1590" s="25" t="s">
        <v>308</v>
      </c>
      <c r="BE1590" s="214">
        <f t="shared" si="534"/>
        <v>0</v>
      </c>
      <c r="BF1590" s="214">
        <f t="shared" si="535"/>
        <v>0</v>
      </c>
      <c r="BG1590" s="214">
        <f t="shared" si="536"/>
        <v>0</v>
      </c>
      <c r="BH1590" s="214">
        <f t="shared" si="537"/>
        <v>0</v>
      </c>
      <c r="BI1590" s="214">
        <f t="shared" si="538"/>
        <v>0</v>
      </c>
      <c r="BJ1590" s="25" t="s">
        <v>82</v>
      </c>
      <c r="BK1590" s="214">
        <f t="shared" si="539"/>
        <v>0</v>
      </c>
      <c r="BL1590" s="25" t="s">
        <v>375</v>
      </c>
      <c r="BM1590" s="25" t="s">
        <v>12234</v>
      </c>
    </row>
    <row r="1591" spans="2:65" s="1" customFormat="1" ht="22.5" customHeight="1">
      <c r="B1591" s="42"/>
      <c r="C1591" s="277" t="s">
        <v>12235</v>
      </c>
      <c r="D1591" s="277" t="s">
        <v>1079</v>
      </c>
      <c r="E1591" s="278" t="s">
        <v>10711</v>
      </c>
      <c r="F1591" s="279" t="s">
        <v>10712</v>
      </c>
      <c r="G1591" s="280" t="s">
        <v>5275</v>
      </c>
      <c r="H1591" s="281">
        <v>22</v>
      </c>
      <c r="I1591" s="282"/>
      <c r="J1591" s="283">
        <f t="shared" si="530"/>
        <v>0</v>
      </c>
      <c r="K1591" s="279" t="s">
        <v>21</v>
      </c>
      <c r="L1591" s="284"/>
      <c r="M1591" s="285" t="s">
        <v>21</v>
      </c>
      <c r="N1591" s="286" t="s">
        <v>45</v>
      </c>
      <c r="O1591" s="43"/>
      <c r="P1591" s="212">
        <f t="shared" si="531"/>
        <v>0</v>
      </c>
      <c r="Q1591" s="212">
        <v>0</v>
      </c>
      <c r="R1591" s="212">
        <f t="shared" si="532"/>
        <v>0</v>
      </c>
      <c r="S1591" s="212">
        <v>0</v>
      </c>
      <c r="T1591" s="213">
        <f t="shared" si="533"/>
        <v>0</v>
      </c>
      <c r="AR1591" s="25" t="s">
        <v>619</v>
      </c>
      <c r="AT1591" s="25" t="s">
        <v>1079</v>
      </c>
      <c r="AU1591" s="25" t="s">
        <v>82</v>
      </c>
      <c r="AY1591" s="25" t="s">
        <v>308</v>
      </c>
      <c r="BE1591" s="214">
        <f t="shared" si="534"/>
        <v>0</v>
      </c>
      <c r="BF1591" s="214">
        <f t="shared" si="535"/>
        <v>0</v>
      </c>
      <c r="BG1591" s="214">
        <f t="shared" si="536"/>
        <v>0</v>
      </c>
      <c r="BH1591" s="214">
        <f t="shared" si="537"/>
        <v>0</v>
      </c>
      <c r="BI1591" s="214">
        <f t="shared" si="538"/>
        <v>0</v>
      </c>
      <c r="BJ1591" s="25" t="s">
        <v>82</v>
      </c>
      <c r="BK1591" s="214">
        <f t="shared" si="539"/>
        <v>0</v>
      </c>
      <c r="BL1591" s="25" t="s">
        <v>375</v>
      </c>
      <c r="BM1591" s="25" t="s">
        <v>12236</v>
      </c>
    </row>
    <row r="1592" spans="2:65" s="1" customFormat="1" ht="22.5" customHeight="1">
      <c r="B1592" s="42"/>
      <c r="C1592" s="277" t="s">
        <v>10900</v>
      </c>
      <c r="D1592" s="277" t="s">
        <v>1079</v>
      </c>
      <c r="E1592" s="278" t="s">
        <v>10714</v>
      </c>
      <c r="F1592" s="279" t="s">
        <v>10715</v>
      </c>
      <c r="G1592" s="280" t="s">
        <v>5275</v>
      </c>
      <c r="H1592" s="281">
        <v>3</v>
      </c>
      <c r="I1592" s="282"/>
      <c r="J1592" s="283">
        <f t="shared" si="530"/>
        <v>0</v>
      </c>
      <c r="K1592" s="279" t="s">
        <v>21</v>
      </c>
      <c r="L1592" s="284"/>
      <c r="M1592" s="285" t="s">
        <v>21</v>
      </c>
      <c r="N1592" s="286" t="s">
        <v>45</v>
      </c>
      <c r="O1592" s="43"/>
      <c r="P1592" s="212">
        <f t="shared" si="531"/>
        <v>0</v>
      </c>
      <c r="Q1592" s="212">
        <v>0</v>
      </c>
      <c r="R1592" s="212">
        <f t="shared" si="532"/>
        <v>0</v>
      </c>
      <c r="S1592" s="212">
        <v>0</v>
      </c>
      <c r="T1592" s="213">
        <f t="shared" si="533"/>
        <v>0</v>
      </c>
      <c r="AR1592" s="25" t="s">
        <v>619</v>
      </c>
      <c r="AT1592" s="25" t="s">
        <v>1079</v>
      </c>
      <c r="AU1592" s="25" t="s">
        <v>82</v>
      </c>
      <c r="AY1592" s="25" t="s">
        <v>308</v>
      </c>
      <c r="BE1592" s="214">
        <f t="shared" si="534"/>
        <v>0</v>
      </c>
      <c r="BF1592" s="214">
        <f t="shared" si="535"/>
        <v>0</v>
      </c>
      <c r="BG1592" s="214">
        <f t="shared" si="536"/>
        <v>0</v>
      </c>
      <c r="BH1592" s="214">
        <f t="shared" si="537"/>
        <v>0</v>
      </c>
      <c r="BI1592" s="214">
        <f t="shared" si="538"/>
        <v>0</v>
      </c>
      <c r="BJ1592" s="25" t="s">
        <v>82</v>
      </c>
      <c r="BK1592" s="214">
        <f t="shared" si="539"/>
        <v>0</v>
      </c>
      <c r="BL1592" s="25" t="s">
        <v>375</v>
      </c>
      <c r="BM1592" s="25" t="s">
        <v>12237</v>
      </c>
    </row>
    <row r="1593" spans="2:65" s="1" customFormat="1" ht="22.5" customHeight="1">
      <c r="B1593" s="42"/>
      <c r="C1593" s="277" t="s">
        <v>12238</v>
      </c>
      <c r="D1593" s="277" t="s">
        <v>1079</v>
      </c>
      <c r="E1593" s="278" t="s">
        <v>11899</v>
      </c>
      <c r="F1593" s="279" t="s">
        <v>11900</v>
      </c>
      <c r="G1593" s="280" t="s">
        <v>5275</v>
      </c>
      <c r="H1593" s="281">
        <v>3</v>
      </c>
      <c r="I1593" s="282"/>
      <c r="J1593" s="283">
        <f t="shared" si="530"/>
        <v>0</v>
      </c>
      <c r="K1593" s="279" t="s">
        <v>21</v>
      </c>
      <c r="L1593" s="284"/>
      <c r="M1593" s="285" t="s">
        <v>21</v>
      </c>
      <c r="N1593" s="286" t="s">
        <v>45</v>
      </c>
      <c r="O1593" s="43"/>
      <c r="P1593" s="212">
        <f t="shared" si="531"/>
        <v>0</v>
      </c>
      <c r="Q1593" s="212">
        <v>0</v>
      </c>
      <c r="R1593" s="212">
        <f t="shared" si="532"/>
        <v>0</v>
      </c>
      <c r="S1593" s="212">
        <v>0</v>
      </c>
      <c r="T1593" s="213">
        <f t="shared" si="533"/>
        <v>0</v>
      </c>
      <c r="AR1593" s="25" t="s">
        <v>619</v>
      </c>
      <c r="AT1593" s="25" t="s">
        <v>1079</v>
      </c>
      <c r="AU1593" s="25" t="s">
        <v>82</v>
      </c>
      <c r="AY1593" s="25" t="s">
        <v>308</v>
      </c>
      <c r="BE1593" s="214">
        <f t="shared" si="534"/>
        <v>0</v>
      </c>
      <c r="BF1593" s="214">
        <f t="shared" si="535"/>
        <v>0</v>
      </c>
      <c r="BG1593" s="214">
        <f t="shared" si="536"/>
        <v>0</v>
      </c>
      <c r="BH1593" s="214">
        <f t="shared" si="537"/>
        <v>0</v>
      </c>
      <c r="BI1593" s="214">
        <f t="shared" si="538"/>
        <v>0</v>
      </c>
      <c r="BJ1593" s="25" t="s">
        <v>82</v>
      </c>
      <c r="BK1593" s="214">
        <f t="shared" si="539"/>
        <v>0</v>
      </c>
      <c r="BL1593" s="25" t="s">
        <v>375</v>
      </c>
      <c r="BM1593" s="25" t="s">
        <v>12239</v>
      </c>
    </row>
    <row r="1594" spans="2:65" s="1" customFormat="1" ht="22.5" customHeight="1">
      <c r="B1594" s="42"/>
      <c r="C1594" s="277" t="s">
        <v>10903</v>
      </c>
      <c r="D1594" s="277" t="s">
        <v>1079</v>
      </c>
      <c r="E1594" s="278" t="s">
        <v>10721</v>
      </c>
      <c r="F1594" s="279" t="s">
        <v>10722</v>
      </c>
      <c r="G1594" s="280" t="s">
        <v>5275</v>
      </c>
      <c r="H1594" s="281">
        <v>1</v>
      </c>
      <c r="I1594" s="282"/>
      <c r="J1594" s="283">
        <f t="shared" si="530"/>
        <v>0</v>
      </c>
      <c r="K1594" s="279" t="s">
        <v>21</v>
      </c>
      <c r="L1594" s="284"/>
      <c r="M1594" s="285" t="s">
        <v>21</v>
      </c>
      <c r="N1594" s="286" t="s">
        <v>45</v>
      </c>
      <c r="O1594" s="43"/>
      <c r="P1594" s="212">
        <f t="shared" si="531"/>
        <v>0</v>
      </c>
      <c r="Q1594" s="212">
        <v>0</v>
      </c>
      <c r="R1594" s="212">
        <f t="shared" si="532"/>
        <v>0</v>
      </c>
      <c r="S1594" s="212">
        <v>0</v>
      </c>
      <c r="T1594" s="213">
        <f t="shared" si="533"/>
        <v>0</v>
      </c>
      <c r="AR1594" s="25" t="s">
        <v>619</v>
      </c>
      <c r="AT1594" s="25" t="s">
        <v>1079</v>
      </c>
      <c r="AU1594" s="25" t="s">
        <v>82</v>
      </c>
      <c r="AY1594" s="25" t="s">
        <v>308</v>
      </c>
      <c r="BE1594" s="214">
        <f t="shared" si="534"/>
        <v>0</v>
      </c>
      <c r="BF1594" s="214">
        <f t="shared" si="535"/>
        <v>0</v>
      </c>
      <c r="BG1594" s="214">
        <f t="shared" si="536"/>
        <v>0</v>
      </c>
      <c r="BH1594" s="214">
        <f t="shared" si="537"/>
        <v>0</v>
      </c>
      <c r="BI1594" s="214">
        <f t="shared" si="538"/>
        <v>0</v>
      </c>
      <c r="BJ1594" s="25" t="s">
        <v>82</v>
      </c>
      <c r="BK1594" s="214">
        <f t="shared" si="539"/>
        <v>0</v>
      </c>
      <c r="BL1594" s="25" t="s">
        <v>375</v>
      </c>
      <c r="BM1594" s="25" t="s">
        <v>12240</v>
      </c>
    </row>
    <row r="1595" spans="2:65" s="1" customFormat="1" ht="22.5" customHeight="1">
      <c r="B1595" s="42"/>
      <c r="C1595" s="277" t="s">
        <v>12241</v>
      </c>
      <c r="D1595" s="277" t="s">
        <v>1079</v>
      </c>
      <c r="E1595" s="278" t="s">
        <v>12242</v>
      </c>
      <c r="F1595" s="279" t="s">
        <v>12243</v>
      </c>
      <c r="G1595" s="280" t="s">
        <v>5275</v>
      </c>
      <c r="H1595" s="281">
        <v>3</v>
      </c>
      <c r="I1595" s="282"/>
      <c r="J1595" s="283">
        <f t="shared" si="530"/>
        <v>0</v>
      </c>
      <c r="K1595" s="279" t="s">
        <v>21</v>
      </c>
      <c r="L1595" s="284"/>
      <c r="M1595" s="285" t="s">
        <v>21</v>
      </c>
      <c r="N1595" s="286" t="s">
        <v>45</v>
      </c>
      <c r="O1595" s="43"/>
      <c r="P1595" s="212">
        <f t="shared" si="531"/>
        <v>0</v>
      </c>
      <c r="Q1595" s="212">
        <v>0</v>
      </c>
      <c r="R1595" s="212">
        <f t="shared" si="532"/>
        <v>0</v>
      </c>
      <c r="S1595" s="212">
        <v>0</v>
      </c>
      <c r="T1595" s="213">
        <f t="shared" si="533"/>
        <v>0</v>
      </c>
      <c r="AR1595" s="25" t="s">
        <v>619</v>
      </c>
      <c r="AT1595" s="25" t="s">
        <v>1079</v>
      </c>
      <c r="AU1595" s="25" t="s">
        <v>82</v>
      </c>
      <c r="AY1595" s="25" t="s">
        <v>308</v>
      </c>
      <c r="BE1595" s="214">
        <f t="shared" si="534"/>
        <v>0</v>
      </c>
      <c r="BF1595" s="214">
        <f t="shared" si="535"/>
        <v>0</v>
      </c>
      <c r="BG1595" s="214">
        <f t="shared" si="536"/>
        <v>0</v>
      </c>
      <c r="BH1595" s="214">
        <f t="shared" si="537"/>
        <v>0</v>
      </c>
      <c r="BI1595" s="214">
        <f t="shared" si="538"/>
        <v>0</v>
      </c>
      <c r="BJ1595" s="25" t="s">
        <v>82</v>
      </c>
      <c r="BK1595" s="214">
        <f t="shared" si="539"/>
        <v>0</v>
      </c>
      <c r="BL1595" s="25" t="s">
        <v>375</v>
      </c>
      <c r="BM1595" s="25" t="s">
        <v>12244</v>
      </c>
    </row>
    <row r="1596" spans="2:65" s="1" customFormat="1" ht="22.5" customHeight="1">
      <c r="B1596" s="42"/>
      <c r="C1596" s="277" t="s">
        <v>10905</v>
      </c>
      <c r="D1596" s="277" t="s">
        <v>1079</v>
      </c>
      <c r="E1596" s="278" t="s">
        <v>12245</v>
      </c>
      <c r="F1596" s="279" t="s">
        <v>12246</v>
      </c>
      <c r="G1596" s="280" t="s">
        <v>5275</v>
      </c>
      <c r="H1596" s="281">
        <v>3</v>
      </c>
      <c r="I1596" s="282"/>
      <c r="J1596" s="283">
        <f t="shared" si="530"/>
        <v>0</v>
      </c>
      <c r="K1596" s="279" t="s">
        <v>21</v>
      </c>
      <c r="L1596" s="284"/>
      <c r="M1596" s="285" t="s">
        <v>21</v>
      </c>
      <c r="N1596" s="286" t="s">
        <v>45</v>
      </c>
      <c r="O1596" s="43"/>
      <c r="P1596" s="212">
        <f t="shared" si="531"/>
        <v>0</v>
      </c>
      <c r="Q1596" s="212">
        <v>0</v>
      </c>
      <c r="R1596" s="212">
        <f t="shared" si="532"/>
        <v>0</v>
      </c>
      <c r="S1596" s="212">
        <v>0</v>
      </c>
      <c r="T1596" s="213">
        <f t="shared" si="533"/>
        <v>0</v>
      </c>
      <c r="AR1596" s="25" t="s">
        <v>619</v>
      </c>
      <c r="AT1596" s="25" t="s">
        <v>1079</v>
      </c>
      <c r="AU1596" s="25" t="s">
        <v>82</v>
      </c>
      <c r="AY1596" s="25" t="s">
        <v>308</v>
      </c>
      <c r="BE1596" s="214">
        <f t="shared" si="534"/>
        <v>0</v>
      </c>
      <c r="BF1596" s="214">
        <f t="shared" si="535"/>
        <v>0</v>
      </c>
      <c r="BG1596" s="214">
        <f t="shared" si="536"/>
        <v>0</v>
      </c>
      <c r="BH1596" s="214">
        <f t="shared" si="537"/>
        <v>0</v>
      </c>
      <c r="BI1596" s="214">
        <f t="shared" si="538"/>
        <v>0</v>
      </c>
      <c r="BJ1596" s="25" t="s">
        <v>82</v>
      </c>
      <c r="BK1596" s="214">
        <f t="shared" si="539"/>
        <v>0</v>
      </c>
      <c r="BL1596" s="25" t="s">
        <v>375</v>
      </c>
      <c r="BM1596" s="25" t="s">
        <v>12247</v>
      </c>
    </row>
    <row r="1597" spans="2:65" s="1" customFormat="1" ht="44.25" customHeight="1">
      <c r="B1597" s="42"/>
      <c r="C1597" s="277" t="s">
        <v>12248</v>
      </c>
      <c r="D1597" s="277" t="s">
        <v>1079</v>
      </c>
      <c r="E1597" s="278" t="s">
        <v>12249</v>
      </c>
      <c r="F1597" s="279" t="s">
        <v>12250</v>
      </c>
      <c r="G1597" s="280" t="s">
        <v>5275</v>
      </c>
      <c r="H1597" s="281">
        <v>1</v>
      </c>
      <c r="I1597" s="282"/>
      <c r="J1597" s="283">
        <f t="shared" si="530"/>
        <v>0</v>
      </c>
      <c r="K1597" s="279" t="s">
        <v>21</v>
      </c>
      <c r="L1597" s="284"/>
      <c r="M1597" s="285" t="s">
        <v>21</v>
      </c>
      <c r="N1597" s="286" t="s">
        <v>45</v>
      </c>
      <c r="O1597" s="43"/>
      <c r="P1597" s="212">
        <f t="shared" si="531"/>
        <v>0</v>
      </c>
      <c r="Q1597" s="212">
        <v>0</v>
      </c>
      <c r="R1597" s="212">
        <f t="shared" si="532"/>
        <v>0</v>
      </c>
      <c r="S1597" s="212">
        <v>0</v>
      </c>
      <c r="T1597" s="213">
        <f t="shared" si="533"/>
        <v>0</v>
      </c>
      <c r="AR1597" s="25" t="s">
        <v>619</v>
      </c>
      <c r="AT1597" s="25" t="s">
        <v>1079</v>
      </c>
      <c r="AU1597" s="25" t="s">
        <v>82</v>
      </c>
      <c r="AY1597" s="25" t="s">
        <v>308</v>
      </c>
      <c r="BE1597" s="214">
        <f t="shared" si="534"/>
        <v>0</v>
      </c>
      <c r="BF1597" s="214">
        <f t="shared" si="535"/>
        <v>0</v>
      </c>
      <c r="BG1597" s="214">
        <f t="shared" si="536"/>
        <v>0</v>
      </c>
      <c r="BH1597" s="214">
        <f t="shared" si="537"/>
        <v>0</v>
      </c>
      <c r="BI1597" s="214">
        <f t="shared" si="538"/>
        <v>0</v>
      </c>
      <c r="BJ1597" s="25" t="s">
        <v>82</v>
      </c>
      <c r="BK1597" s="214">
        <f t="shared" si="539"/>
        <v>0</v>
      </c>
      <c r="BL1597" s="25" t="s">
        <v>375</v>
      </c>
      <c r="BM1597" s="25" t="s">
        <v>12251</v>
      </c>
    </row>
    <row r="1598" spans="2:65" s="1" customFormat="1" ht="22.5" customHeight="1">
      <c r="B1598" s="42"/>
      <c r="C1598" s="277" t="s">
        <v>10906</v>
      </c>
      <c r="D1598" s="277" t="s">
        <v>1079</v>
      </c>
      <c r="E1598" s="278" t="s">
        <v>12045</v>
      </c>
      <c r="F1598" s="279" t="s">
        <v>12046</v>
      </c>
      <c r="G1598" s="280" t="s">
        <v>5275</v>
      </c>
      <c r="H1598" s="281">
        <v>1</v>
      </c>
      <c r="I1598" s="282"/>
      <c r="J1598" s="283">
        <f t="shared" si="530"/>
        <v>0</v>
      </c>
      <c r="K1598" s="279" t="s">
        <v>21</v>
      </c>
      <c r="L1598" s="284"/>
      <c r="M1598" s="285" t="s">
        <v>21</v>
      </c>
      <c r="N1598" s="286" t="s">
        <v>45</v>
      </c>
      <c r="O1598" s="43"/>
      <c r="P1598" s="212">
        <f t="shared" si="531"/>
        <v>0</v>
      </c>
      <c r="Q1598" s="212">
        <v>0</v>
      </c>
      <c r="R1598" s="212">
        <f t="shared" si="532"/>
        <v>0</v>
      </c>
      <c r="S1598" s="212">
        <v>0</v>
      </c>
      <c r="T1598" s="213">
        <f t="shared" si="533"/>
        <v>0</v>
      </c>
      <c r="AR1598" s="25" t="s">
        <v>619</v>
      </c>
      <c r="AT1598" s="25" t="s">
        <v>1079</v>
      </c>
      <c r="AU1598" s="25" t="s">
        <v>82</v>
      </c>
      <c r="AY1598" s="25" t="s">
        <v>308</v>
      </c>
      <c r="BE1598" s="214">
        <f t="shared" si="534"/>
        <v>0</v>
      </c>
      <c r="BF1598" s="214">
        <f t="shared" si="535"/>
        <v>0</v>
      </c>
      <c r="BG1598" s="214">
        <f t="shared" si="536"/>
        <v>0</v>
      </c>
      <c r="BH1598" s="214">
        <f t="shared" si="537"/>
        <v>0</v>
      </c>
      <c r="BI1598" s="214">
        <f t="shared" si="538"/>
        <v>0</v>
      </c>
      <c r="BJ1598" s="25" t="s">
        <v>82</v>
      </c>
      <c r="BK1598" s="214">
        <f t="shared" si="539"/>
        <v>0</v>
      </c>
      <c r="BL1598" s="25" t="s">
        <v>375</v>
      </c>
      <c r="BM1598" s="25" t="s">
        <v>12252</v>
      </c>
    </row>
    <row r="1599" spans="2:65" s="1" customFormat="1" ht="22.5" customHeight="1">
      <c r="B1599" s="42"/>
      <c r="C1599" s="277" t="s">
        <v>12253</v>
      </c>
      <c r="D1599" s="277" t="s">
        <v>1079</v>
      </c>
      <c r="E1599" s="278" t="s">
        <v>12254</v>
      </c>
      <c r="F1599" s="279" t="s">
        <v>12255</v>
      </c>
      <c r="G1599" s="280" t="s">
        <v>5275</v>
      </c>
      <c r="H1599" s="281">
        <v>3</v>
      </c>
      <c r="I1599" s="282"/>
      <c r="J1599" s="283">
        <f t="shared" si="530"/>
        <v>0</v>
      </c>
      <c r="K1599" s="279" t="s">
        <v>21</v>
      </c>
      <c r="L1599" s="284"/>
      <c r="M1599" s="285" t="s">
        <v>21</v>
      </c>
      <c r="N1599" s="286" t="s">
        <v>45</v>
      </c>
      <c r="O1599" s="43"/>
      <c r="P1599" s="212">
        <f t="shared" si="531"/>
        <v>0</v>
      </c>
      <c r="Q1599" s="212">
        <v>0</v>
      </c>
      <c r="R1599" s="212">
        <f t="shared" si="532"/>
        <v>0</v>
      </c>
      <c r="S1599" s="212">
        <v>0</v>
      </c>
      <c r="T1599" s="213">
        <f t="shared" si="533"/>
        <v>0</v>
      </c>
      <c r="AR1599" s="25" t="s">
        <v>619</v>
      </c>
      <c r="AT1599" s="25" t="s">
        <v>1079</v>
      </c>
      <c r="AU1599" s="25" t="s">
        <v>82</v>
      </c>
      <c r="AY1599" s="25" t="s">
        <v>308</v>
      </c>
      <c r="BE1599" s="214">
        <f t="shared" si="534"/>
        <v>0</v>
      </c>
      <c r="BF1599" s="214">
        <f t="shared" si="535"/>
        <v>0</v>
      </c>
      <c r="BG1599" s="214">
        <f t="shared" si="536"/>
        <v>0</v>
      </c>
      <c r="BH1599" s="214">
        <f t="shared" si="537"/>
        <v>0</v>
      </c>
      <c r="BI1599" s="214">
        <f t="shared" si="538"/>
        <v>0</v>
      </c>
      <c r="BJ1599" s="25" t="s">
        <v>82</v>
      </c>
      <c r="BK1599" s="214">
        <f t="shared" si="539"/>
        <v>0</v>
      </c>
      <c r="BL1599" s="25" t="s">
        <v>375</v>
      </c>
      <c r="BM1599" s="25" t="s">
        <v>12256</v>
      </c>
    </row>
    <row r="1600" spans="2:65" s="1" customFormat="1" ht="22.5" customHeight="1">
      <c r="B1600" s="42"/>
      <c r="C1600" s="277" t="s">
        <v>10910</v>
      </c>
      <c r="D1600" s="277" t="s">
        <v>1079</v>
      </c>
      <c r="E1600" s="278" t="s">
        <v>10753</v>
      </c>
      <c r="F1600" s="279" t="s">
        <v>10754</v>
      </c>
      <c r="G1600" s="280" t="s">
        <v>5275</v>
      </c>
      <c r="H1600" s="281">
        <v>20</v>
      </c>
      <c r="I1600" s="282"/>
      <c r="J1600" s="283">
        <f t="shared" si="530"/>
        <v>0</v>
      </c>
      <c r="K1600" s="279" t="s">
        <v>21</v>
      </c>
      <c r="L1600" s="284"/>
      <c r="M1600" s="285" t="s">
        <v>21</v>
      </c>
      <c r="N1600" s="286" t="s">
        <v>45</v>
      </c>
      <c r="O1600" s="43"/>
      <c r="P1600" s="212">
        <f t="shared" si="531"/>
        <v>0</v>
      </c>
      <c r="Q1600" s="212">
        <v>0</v>
      </c>
      <c r="R1600" s="212">
        <f t="shared" si="532"/>
        <v>0</v>
      </c>
      <c r="S1600" s="212">
        <v>0</v>
      </c>
      <c r="T1600" s="213">
        <f t="shared" si="533"/>
        <v>0</v>
      </c>
      <c r="AR1600" s="25" t="s">
        <v>619</v>
      </c>
      <c r="AT1600" s="25" t="s">
        <v>1079</v>
      </c>
      <c r="AU1600" s="25" t="s">
        <v>82</v>
      </c>
      <c r="AY1600" s="25" t="s">
        <v>308</v>
      </c>
      <c r="BE1600" s="214">
        <f t="shared" si="534"/>
        <v>0</v>
      </c>
      <c r="BF1600" s="214">
        <f t="shared" si="535"/>
        <v>0</v>
      </c>
      <c r="BG1600" s="214">
        <f t="shared" si="536"/>
        <v>0</v>
      </c>
      <c r="BH1600" s="214">
        <f t="shared" si="537"/>
        <v>0</v>
      </c>
      <c r="BI1600" s="214">
        <f t="shared" si="538"/>
        <v>0</v>
      </c>
      <c r="BJ1600" s="25" t="s">
        <v>82</v>
      </c>
      <c r="BK1600" s="214">
        <f t="shared" si="539"/>
        <v>0</v>
      </c>
      <c r="BL1600" s="25" t="s">
        <v>375</v>
      </c>
      <c r="BM1600" s="25" t="s">
        <v>12257</v>
      </c>
    </row>
    <row r="1601" spans="2:65" s="1" customFormat="1" ht="22.5" customHeight="1">
      <c r="B1601" s="42"/>
      <c r="C1601" s="277" t="s">
        <v>12258</v>
      </c>
      <c r="D1601" s="277" t="s">
        <v>1079</v>
      </c>
      <c r="E1601" s="278" t="s">
        <v>10756</v>
      </c>
      <c r="F1601" s="279" t="s">
        <v>10757</v>
      </c>
      <c r="G1601" s="280" t="s">
        <v>5275</v>
      </c>
      <c r="H1601" s="281">
        <v>2</v>
      </c>
      <c r="I1601" s="282"/>
      <c r="J1601" s="283">
        <f t="shared" si="530"/>
        <v>0</v>
      </c>
      <c r="K1601" s="279" t="s">
        <v>21</v>
      </c>
      <c r="L1601" s="284"/>
      <c r="M1601" s="285" t="s">
        <v>21</v>
      </c>
      <c r="N1601" s="286" t="s">
        <v>45</v>
      </c>
      <c r="O1601" s="43"/>
      <c r="P1601" s="212">
        <f t="shared" si="531"/>
        <v>0</v>
      </c>
      <c r="Q1601" s="212">
        <v>0</v>
      </c>
      <c r="R1601" s="212">
        <f t="shared" si="532"/>
        <v>0</v>
      </c>
      <c r="S1601" s="212">
        <v>0</v>
      </c>
      <c r="T1601" s="213">
        <f t="shared" si="533"/>
        <v>0</v>
      </c>
      <c r="AR1601" s="25" t="s">
        <v>619</v>
      </c>
      <c r="AT1601" s="25" t="s">
        <v>1079</v>
      </c>
      <c r="AU1601" s="25" t="s">
        <v>82</v>
      </c>
      <c r="AY1601" s="25" t="s">
        <v>308</v>
      </c>
      <c r="BE1601" s="214">
        <f t="shared" si="534"/>
        <v>0</v>
      </c>
      <c r="BF1601" s="214">
        <f t="shared" si="535"/>
        <v>0</v>
      </c>
      <c r="BG1601" s="214">
        <f t="shared" si="536"/>
        <v>0</v>
      </c>
      <c r="BH1601" s="214">
        <f t="shared" si="537"/>
        <v>0</v>
      </c>
      <c r="BI1601" s="214">
        <f t="shared" si="538"/>
        <v>0</v>
      </c>
      <c r="BJ1601" s="25" t="s">
        <v>82</v>
      </c>
      <c r="BK1601" s="214">
        <f t="shared" si="539"/>
        <v>0</v>
      </c>
      <c r="BL1601" s="25" t="s">
        <v>375</v>
      </c>
      <c r="BM1601" s="25" t="s">
        <v>12259</v>
      </c>
    </row>
    <row r="1602" spans="2:65" s="1" customFormat="1" ht="22.5" customHeight="1">
      <c r="B1602" s="42"/>
      <c r="C1602" s="277" t="s">
        <v>10911</v>
      </c>
      <c r="D1602" s="277" t="s">
        <v>1079</v>
      </c>
      <c r="E1602" s="278" t="s">
        <v>10760</v>
      </c>
      <c r="F1602" s="279" t="s">
        <v>10761</v>
      </c>
      <c r="G1602" s="280" t="s">
        <v>5275</v>
      </c>
      <c r="H1602" s="281">
        <v>18</v>
      </c>
      <c r="I1602" s="282"/>
      <c r="J1602" s="283">
        <f t="shared" ref="J1602:J1633" si="540">ROUND(I1602*H1602,2)</f>
        <v>0</v>
      </c>
      <c r="K1602" s="279" t="s">
        <v>21</v>
      </c>
      <c r="L1602" s="284"/>
      <c r="M1602" s="285" t="s">
        <v>21</v>
      </c>
      <c r="N1602" s="286" t="s">
        <v>45</v>
      </c>
      <c r="O1602" s="43"/>
      <c r="P1602" s="212">
        <f t="shared" ref="P1602:P1633" si="541">O1602*H1602</f>
        <v>0</v>
      </c>
      <c r="Q1602" s="212">
        <v>0</v>
      </c>
      <c r="R1602" s="212">
        <f t="shared" ref="R1602:R1633" si="542">Q1602*H1602</f>
        <v>0</v>
      </c>
      <c r="S1602" s="212">
        <v>0</v>
      </c>
      <c r="T1602" s="213">
        <f t="shared" ref="T1602:T1633" si="543">S1602*H1602</f>
        <v>0</v>
      </c>
      <c r="AR1602" s="25" t="s">
        <v>619</v>
      </c>
      <c r="AT1602" s="25" t="s">
        <v>1079</v>
      </c>
      <c r="AU1602" s="25" t="s">
        <v>82</v>
      </c>
      <c r="AY1602" s="25" t="s">
        <v>308</v>
      </c>
      <c r="BE1602" s="214">
        <f t="shared" ref="BE1602:BE1633" si="544">IF(N1602="základní",J1602,0)</f>
        <v>0</v>
      </c>
      <c r="BF1602" s="214">
        <f t="shared" ref="BF1602:BF1633" si="545">IF(N1602="snížená",J1602,0)</f>
        <v>0</v>
      </c>
      <c r="BG1602" s="214">
        <f t="shared" ref="BG1602:BG1633" si="546">IF(N1602="zákl. přenesená",J1602,0)</f>
        <v>0</v>
      </c>
      <c r="BH1602" s="214">
        <f t="shared" ref="BH1602:BH1633" si="547">IF(N1602="sníž. přenesená",J1602,0)</f>
        <v>0</v>
      </c>
      <c r="BI1602" s="214">
        <f t="shared" ref="BI1602:BI1633" si="548">IF(N1602="nulová",J1602,0)</f>
        <v>0</v>
      </c>
      <c r="BJ1602" s="25" t="s">
        <v>82</v>
      </c>
      <c r="BK1602" s="214">
        <f t="shared" ref="BK1602:BK1633" si="549">ROUND(I1602*H1602,2)</f>
        <v>0</v>
      </c>
      <c r="BL1602" s="25" t="s">
        <v>375</v>
      </c>
      <c r="BM1602" s="25" t="s">
        <v>12260</v>
      </c>
    </row>
    <row r="1603" spans="2:65" s="1" customFormat="1" ht="22.5" customHeight="1">
      <c r="B1603" s="42"/>
      <c r="C1603" s="277" t="s">
        <v>12261</v>
      </c>
      <c r="D1603" s="277" t="s">
        <v>1079</v>
      </c>
      <c r="E1603" s="278" t="s">
        <v>10770</v>
      </c>
      <c r="F1603" s="279" t="s">
        <v>10771</v>
      </c>
      <c r="G1603" s="280" t="s">
        <v>5275</v>
      </c>
      <c r="H1603" s="281">
        <v>4</v>
      </c>
      <c r="I1603" s="282"/>
      <c r="J1603" s="283">
        <f t="shared" si="540"/>
        <v>0</v>
      </c>
      <c r="K1603" s="279" t="s">
        <v>21</v>
      </c>
      <c r="L1603" s="284"/>
      <c r="M1603" s="285" t="s">
        <v>21</v>
      </c>
      <c r="N1603" s="286" t="s">
        <v>45</v>
      </c>
      <c r="O1603" s="43"/>
      <c r="P1603" s="212">
        <f t="shared" si="541"/>
        <v>0</v>
      </c>
      <c r="Q1603" s="212">
        <v>0</v>
      </c>
      <c r="R1603" s="212">
        <f t="shared" si="542"/>
        <v>0</v>
      </c>
      <c r="S1603" s="212">
        <v>0</v>
      </c>
      <c r="T1603" s="213">
        <f t="shared" si="543"/>
        <v>0</v>
      </c>
      <c r="AR1603" s="25" t="s">
        <v>619</v>
      </c>
      <c r="AT1603" s="25" t="s">
        <v>1079</v>
      </c>
      <c r="AU1603" s="25" t="s">
        <v>82</v>
      </c>
      <c r="AY1603" s="25" t="s">
        <v>308</v>
      </c>
      <c r="BE1603" s="214">
        <f t="shared" si="544"/>
        <v>0</v>
      </c>
      <c r="BF1603" s="214">
        <f t="shared" si="545"/>
        <v>0</v>
      </c>
      <c r="BG1603" s="214">
        <f t="shared" si="546"/>
        <v>0</v>
      </c>
      <c r="BH1603" s="214">
        <f t="shared" si="547"/>
        <v>0</v>
      </c>
      <c r="BI1603" s="214">
        <f t="shared" si="548"/>
        <v>0</v>
      </c>
      <c r="BJ1603" s="25" t="s">
        <v>82</v>
      </c>
      <c r="BK1603" s="214">
        <f t="shared" si="549"/>
        <v>0</v>
      </c>
      <c r="BL1603" s="25" t="s">
        <v>375</v>
      </c>
      <c r="BM1603" s="25" t="s">
        <v>12262</v>
      </c>
    </row>
    <row r="1604" spans="2:65" s="1" customFormat="1" ht="22.5" customHeight="1">
      <c r="B1604" s="42"/>
      <c r="C1604" s="277" t="s">
        <v>10915</v>
      </c>
      <c r="D1604" s="277" t="s">
        <v>1079</v>
      </c>
      <c r="E1604" s="278" t="s">
        <v>12058</v>
      </c>
      <c r="F1604" s="279" t="s">
        <v>12059</v>
      </c>
      <c r="G1604" s="280" t="s">
        <v>5275</v>
      </c>
      <c r="H1604" s="281">
        <v>1</v>
      </c>
      <c r="I1604" s="282"/>
      <c r="J1604" s="283">
        <f t="shared" si="540"/>
        <v>0</v>
      </c>
      <c r="K1604" s="279" t="s">
        <v>21</v>
      </c>
      <c r="L1604" s="284"/>
      <c r="M1604" s="285" t="s">
        <v>21</v>
      </c>
      <c r="N1604" s="286" t="s">
        <v>45</v>
      </c>
      <c r="O1604" s="43"/>
      <c r="P1604" s="212">
        <f t="shared" si="541"/>
        <v>0</v>
      </c>
      <c r="Q1604" s="212">
        <v>0</v>
      </c>
      <c r="R1604" s="212">
        <f t="shared" si="542"/>
        <v>0</v>
      </c>
      <c r="S1604" s="212">
        <v>0</v>
      </c>
      <c r="T1604" s="213">
        <f t="shared" si="543"/>
        <v>0</v>
      </c>
      <c r="AR1604" s="25" t="s">
        <v>619</v>
      </c>
      <c r="AT1604" s="25" t="s">
        <v>1079</v>
      </c>
      <c r="AU1604" s="25" t="s">
        <v>82</v>
      </c>
      <c r="AY1604" s="25" t="s">
        <v>308</v>
      </c>
      <c r="BE1604" s="214">
        <f t="shared" si="544"/>
        <v>0</v>
      </c>
      <c r="BF1604" s="214">
        <f t="shared" si="545"/>
        <v>0</v>
      </c>
      <c r="BG1604" s="214">
        <f t="shared" si="546"/>
        <v>0</v>
      </c>
      <c r="BH1604" s="214">
        <f t="shared" si="547"/>
        <v>0</v>
      </c>
      <c r="BI1604" s="214">
        <f t="shared" si="548"/>
        <v>0</v>
      </c>
      <c r="BJ1604" s="25" t="s">
        <v>82</v>
      </c>
      <c r="BK1604" s="214">
        <f t="shared" si="549"/>
        <v>0</v>
      </c>
      <c r="BL1604" s="25" t="s">
        <v>375</v>
      </c>
      <c r="BM1604" s="25" t="s">
        <v>12263</v>
      </c>
    </row>
    <row r="1605" spans="2:65" s="1" customFormat="1" ht="22.5" customHeight="1">
      <c r="B1605" s="42"/>
      <c r="C1605" s="277" t="s">
        <v>12264</v>
      </c>
      <c r="D1605" s="277" t="s">
        <v>1079</v>
      </c>
      <c r="E1605" s="278" t="s">
        <v>12061</v>
      </c>
      <c r="F1605" s="279" t="s">
        <v>12062</v>
      </c>
      <c r="G1605" s="280" t="s">
        <v>5275</v>
      </c>
      <c r="H1605" s="281">
        <v>1</v>
      </c>
      <c r="I1605" s="282"/>
      <c r="J1605" s="283">
        <f t="shared" si="540"/>
        <v>0</v>
      </c>
      <c r="K1605" s="279" t="s">
        <v>21</v>
      </c>
      <c r="L1605" s="284"/>
      <c r="M1605" s="285" t="s">
        <v>21</v>
      </c>
      <c r="N1605" s="286" t="s">
        <v>45</v>
      </c>
      <c r="O1605" s="43"/>
      <c r="P1605" s="212">
        <f t="shared" si="541"/>
        <v>0</v>
      </c>
      <c r="Q1605" s="212">
        <v>0</v>
      </c>
      <c r="R1605" s="212">
        <f t="shared" si="542"/>
        <v>0</v>
      </c>
      <c r="S1605" s="212">
        <v>0</v>
      </c>
      <c r="T1605" s="213">
        <f t="shared" si="543"/>
        <v>0</v>
      </c>
      <c r="AR1605" s="25" t="s">
        <v>619</v>
      </c>
      <c r="AT1605" s="25" t="s">
        <v>1079</v>
      </c>
      <c r="AU1605" s="25" t="s">
        <v>82</v>
      </c>
      <c r="AY1605" s="25" t="s">
        <v>308</v>
      </c>
      <c r="BE1605" s="214">
        <f t="shared" si="544"/>
        <v>0</v>
      </c>
      <c r="BF1605" s="214">
        <f t="shared" si="545"/>
        <v>0</v>
      </c>
      <c r="BG1605" s="214">
        <f t="shared" si="546"/>
        <v>0</v>
      </c>
      <c r="BH1605" s="214">
        <f t="shared" si="547"/>
        <v>0</v>
      </c>
      <c r="BI1605" s="214">
        <f t="shared" si="548"/>
        <v>0</v>
      </c>
      <c r="BJ1605" s="25" t="s">
        <v>82</v>
      </c>
      <c r="BK1605" s="214">
        <f t="shared" si="549"/>
        <v>0</v>
      </c>
      <c r="BL1605" s="25" t="s">
        <v>375</v>
      </c>
      <c r="BM1605" s="25" t="s">
        <v>12265</v>
      </c>
    </row>
    <row r="1606" spans="2:65" s="1" customFormat="1" ht="22.5" customHeight="1">
      <c r="B1606" s="42"/>
      <c r="C1606" s="277" t="s">
        <v>10916</v>
      </c>
      <c r="D1606" s="277" t="s">
        <v>1079</v>
      </c>
      <c r="E1606" s="278" t="s">
        <v>12065</v>
      </c>
      <c r="F1606" s="279" t="s">
        <v>12066</v>
      </c>
      <c r="G1606" s="280" t="s">
        <v>5275</v>
      </c>
      <c r="H1606" s="281">
        <v>1</v>
      </c>
      <c r="I1606" s="282"/>
      <c r="J1606" s="283">
        <f t="shared" si="540"/>
        <v>0</v>
      </c>
      <c r="K1606" s="279" t="s">
        <v>21</v>
      </c>
      <c r="L1606" s="284"/>
      <c r="M1606" s="285" t="s">
        <v>21</v>
      </c>
      <c r="N1606" s="286" t="s">
        <v>45</v>
      </c>
      <c r="O1606" s="43"/>
      <c r="P1606" s="212">
        <f t="shared" si="541"/>
        <v>0</v>
      </c>
      <c r="Q1606" s="212">
        <v>0</v>
      </c>
      <c r="R1606" s="212">
        <f t="shared" si="542"/>
        <v>0</v>
      </c>
      <c r="S1606" s="212">
        <v>0</v>
      </c>
      <c r="T1606" s="213">
        <f t="shared" si="543"/>
        <v>0</v>
      </c>
      <c r="AR1606" s="25" t="s">
        <v>619</v>
      </c>
      <c r="AT1606" s="25" t="s">
        <v>1079</v>
      </c>
      <c r="AU1606" s="25" t="s">
        <v>82</v>
      </c>
      <c r="AY1606" s="25" t="s">
        <v>308</v>
      </c>
      <c r="BE1606" s="214">
        <f t="shared" si="544"/>
        <v>0</v>
      </c>
      <c r="BF1606" s="214">
        <f t="shared" si="545"/>
        <v>0</v>
      </c>
      <c r="BG1606" s="214">
        <f t="shared" si="546"/>
        <v>0</v>
      </c>
      <c r="BH1606" s="214">
        <f t="shared" si="547"/>
        <v>0</v>
      </c>
      <c r="BI1606" s="214">
        <f t="shared" si="548"/>
        <v>0</v>
      </c>
      <c r="BJ1606" s="25" t="s">
        <v>82</v>
      </c>
      <c r="BK1606" s="214">
        <f t="shared" si="549"/>
        <v>0</v>
      </c>
      <c r="BL1606" s="25" t="s">
        <v>375</v>
      </c>
      <c r="BM1606" s="25" t="s">
        <v>12266</v>
      </c>
    </row>
    <row r="1607" spans="2:65" s="1" customFormat="1" ht="22.5" customHeight="1">
      <c r="B1607" s="42"/>
      <c r="C1607" s="277" t="s">
        <v>12267</v>
      </c>
      <c r="D1607" s="277" t="s">
        <v>1079</v>
      </c>
      <c r="E1607" s="278" t="s">
        <v>12068</v>
      </c>
      <c r="F1607" s="279" t="s">
        <v>12069</v>
      </c>
      <c r="G1607" s="280" t="s">
        <v>5275</v>
      </c>
      <c r="H1607" s="281">
        <v>1</v>
      </c>
      <c r="I1607" s="282"/>
      <c r="J1607" s="283">
        <f t="shared" si="540"/>
        <v>0</v>
      </c>
      <c r="K1607" s="279" t="s">
        <v>21</v>
      </c>
      <c r="L1607" s="284"/>
      <c r="M1607" s="285" t="s">
        <v>21</v>
      </c>
      <c r="N1607" s="286" t="s">
        <v>45</v>
      </c>
      <c r="O1607" s="43"/>
      <c r="P1607" s="212">
        <f t="shared" si="541"/>
        <v>0</v>
      </c>
      <c r="Q1607" s="212">
        <v>0</v>
      </c>
      <c r="R1607" s="212">
        <f t="shared" si="542"/>
        <v>0</v>
      </c>
      <c r="S1607" s="212">
        <v>0</v>
      </c>
      <c r="T1607" s="213">
        <f t="shared" si="543"/>
        <v>0</v>
      </c>
      <c r="AR1607" s="25" t="s">
        <v>619</v>
      </c>
      <c r="AT1607" s="25" t="s">
        <v>1079</v>
      </c>
      <c r="AU1607" s="25" t="s">
        <v>82</v>
      </c>
      <c r="AY1607" s="25" t="s">
        <v>308</v>
      </c>
      <c r="BE1607" s="214">
        <f t="shared" si="544"/>
        <v>0</v>
      </c>
      <c r="BF1607" s="214">
        <f t="shared" si="545"/>
        <v>0</v>
      </c>
      <c r="BG1607" s="214">
        <f t="shared" si="546"/>
        <v>0</v>
      </c>
      <c r="BH1607" s="214">
        <f t="shared" si="547"/>
        <v>0</v>
      </c>
      <c r="BI1607" s="214">
        <f t="shared" si="548"/>
        <v>0</v>
      </c>
      <c r="BJ1607" s="25" t="s">
        <v>82</v>
      </c>
      <c r="BK1607" s="214">
        <f t="shared" si="549"/>
        <v>0</v>
      </c>
      <c r="BL1607" s="25" t="s">
        <v>375</v>
      </c>
      <c r="BM1607" s="25" t="s">
        <v>12268</v>
      </c>
    </row>
    <row r="1608" spans="2:65" s="1" customFormat="1" ht="22.5" customHeight="1">
      <c r="B1608" s="42"/>
      <c r="C1608" s="277" t="s">
        <v>10920</v>
      </c>
      <c r="D1608" s="277" t="s">
        <v>1079</v>
      </c>
      <c r="E1608" s="278" t="s">
        <v>12072</v>
      </c>
      <c r="F1608" s="279" t="s">
        <v>12073</v>
      </c>
      <c r="G1608" s="280" t="s">
        <v>5275</v>
      </c>
      <c r="H1608" s="281">
        <v>2</v>
      </c>
      <c r="I1608" s="282"/>
      <c r="J1608" s="283">
        <f t="shared" si="540"/>
        <v>0</v>
      </c>
      <c r="K1608" s="279" t="s">
        <v>21</v>
      </c>
      <c r="L1608" s="284"/>
      <c r="M1608" s="285" t="s">
        <v>21</v>
      </c>
      <c r="N1608" s="286" t="s">
        <v>45</v>
      </c>
      <c r="O1608" s="43"/>
      <c r="P1608" s="212">
        <f t="shared" si="541"/>
        <v>0</v>
      </c>
      <c r="Q1608" s="212">
        <v>0</v>
      </c>
      <c r="R1608" s="212">
        <f t="shared" si="542"/>
        <v>0</v>
      </c>
      <c r="S1608" s="212">
        <v>0</v>
      </c>
      <c r="T1608" s="213">
        <f t="shared" si="543"/>
        <v>0</v>
      </c>
      <c r="AR1608" s="25" t="s">
        <v>619</v>
      </c>
      <c r="AT1608" s="25" t="s">
        <v>1079</v>
      </c>
      <c r="AU1608" s="25" t="s">
        <v>82</v>
      </c>
      <c r="AY1608" s="25" t="s">
        <v>308</v>
      </c>
      <c r="BE1608" s="214">
        <f t="shared" si="544"/>
        <v>0</v>
      </c>
      <c r="BF1608" s="214">
        <f t="shared" si="545"/>
        <v>0</v>
      </c>
      <c r="BG1608" s="214">
        <f t="shared" si="546"/>
        <v>0</v>
      </c>
      <c r="BH1608" s="214">
        <f t="shared" si="547"/>
        <v>0</v>
      </c>
      <c r="BI1608" s="214">
        <f t="shared" si="548"/>
        <v>0</v>
      </c>
      <c r="BJ1608" s="25" t="s">
        <v>82</v>
      </c>
      <c r="BK1608" s="214">
        <f t="shared" si="549"/>
        <v>0</v>
      </c>
      <c r="BL1608" s="25" t="s">
        <v>375</v>
      </c>
      <c r="BM1608" s="25" t="s">
        <v>12269</v>
      </c>
    </row>
    <row r="1609" spans="2:65" s="1" customFormat="1" ht="22.5" customHeight="1">
      <c r="B1609" s="42"/>
      <c r="C1609" s="277" t="s">
        <v>12270</v>
      </c>
      <c r="D1609" s="277" t="s">
        <v>1079</v>
      </c>
      <c r="E1609" s="278" t="s">
        <v>12075</v>
      </c>
      <c r="F1609" s="279" t="s">
        <v>12076</v>
      </c>
      <c r="G1609" s="280" t="s">
        <v>5275</v>
      </c>
      <c r="H1609" s="281">
        <v>2</v>
      </c>
      <c r="I1609" s="282"/>
      <c r="J1609" s="283">
        <f t="shared" si="540"/>
        <v>0</v>
      </c>
      <c r="K1609" s="279" t="s">
        <v>21</v>
      </c>
      <c r="L1609" s="284"/>
      <c r="M1609" s="285" t="s">
        <v>21</v>
      </c>
      <c r="N1609" s="286" t="s">
        <v>45</v>
      </c>
      <c r="O1609" s="43"/>
      <c r="P1609" s="212">
        <f t="shared" si="541"/>
        <v>0</v>
      </c>
      <c r="Q1609" s="212">
        <v>0</v>
      </c>
      <c r="R1609" s="212">
        <f t="shared" si="542"/>
        <v>0</v>
      </c>
      <c r="S1609" s="212">
        <v>0</v>
      </c>
      <c r="T1609" s="213">
        <f t="shared" si="543"/>
        <v>0</v>
      </c>
      <c r="AR1609" s="25" t="s">
        <v>619</v>
      </c>
      <c r="AT1609" s="25" t="s">
        <v>1079</v>
      </c>
      <c r="AU1609" s="25" t="s">
        <v>82</v>
      </c>
      <c r="AY1609" s="25" t="s">
        <v>308</v>
      </c>
      <c r="BE1609" s="214">
        <f t="shared" si="544"/>
        <v>0</v>
      </c>
      <c r="BF1609" s="214">
        <f t="shared" si="545"/>
        <v>0</v>
      </c>
      <c r="BG1609" s="214">
        <f t="shared" si="546"/>
        <v>0</v>
      </c>
      <c r="BH1609" s="214">
        <f t="shared" si="547"/>
        <v>0</v>
      </c>
      <c r="BI1609" s="214">
        <f t="shared" si="548"/>
        <v>0</v>
      </c>
      <c r="BJ1609" s="25" t="s">
        <v>82</v>
      </c>
      <c r="BK1609" s="214">
        <f t="shared" si="549"/>
        <v>0</v>
      </c>
      <c r="BL1609" s="25" t="s">
        <v>375</v>
      </c>
      <c r="BM1609" s="25" t="s">
        <v>12271</v>
      </c>
    </row>
    <row r="1610" spans="2:65" s="1" customFormat="1" ht="22.5" customHeight="1">
      <c r="B1610" s="42"/>
      <c r="C1610" s="277" t="s">
        <v>10921</v>
      </c>
      <c r="D1610" s="277" t="s">
        <v>1079</v>
      </c>
      <c r="E1610" s="278" t="s">
        <v>12079</v>
      </c>
      <c r="F1610" s="279" t="s">
        <v>12080</v>
      </c>
      <c r="G1610" s="280" t="s">
        <v>5275</v>
      </c>
      <c r="H1610" s="281">
        <v>2</v>
      </c>
      <c r="I1610" s="282"/>
      <c r="J1610" s="283">
        <f t="shared" si="540"/>
        <v>0</v>
      </c>
      <c r="K1610" s="279" t="s">
        <v>21</v>
      </c>
      <c r="L1610" s="284"/>
      <c r="M1610" s="285" t="s">
        <v>21</v>
      </c>
      <c r="N1610" s="286" t="s">
        <v>45</v>
      </c>
      <c r="O1610" s="43"/>
      <c r="P1610" s="212">
        <f t="shared" si="541"/>
        <v>0</v>
      </c>
      <c r="Q1610" s="212">
        <v>0</v>
      </c>
      <c r="R1610" s="212">
        <f t="shared" si="542"/>
        <v>0</v>
      </c>
      <c r="S1610" s="212">
        <v>0</v>
      </c>
      <c r="T1610" s="213">
        <f t="shared" si="543"/>
        <v>0</v>
      </c>
      <c r="AR1610" s="25" t="s">
        <v>619</v>
      </c>
      <c r="AT1610" s="25" t="s">
        <v>1079</v>
      </c>
      <c r="AU1610" s="25" t="s">
        <v>82</v>
      </c>
      <c r="AY1610" s="25" t="s">
        <v>308</v>
      </c>
      <c r="BE1610" s="214">
        <f t="shared" si="544"/>
        <v>0</v>
      </c>
      <c r="BF1610" s="214">
        <f t="shared" si="545"/>
        <v>0</v>
      </c>
      <c r="BG1610" s="214">
        <f t="shared" si="546"/>
        <v>0</v>
      </c>
      <c r="BH1610" s="214">
        <f t="shared" si="547"/>
        <v>0</v>
      </c>
      <c r="BI1610" s="214">
        <f t="shared" si="548"/>
        <v>0</v>
      </c>
      <c r="BJ1610" s="25" t="s">
        <v>82</v>
      </c>
      <c r="BK1610" s="214">
        <f t="shared" si="549"/>
        <v>0</v>
      </c>
      <c r="BL1610" s="25" t="s">
        <v>375</v>
      </c>
      <c r="BM1610" s="25" t="s">
        <v>12272</v>
      </c>
    </row>
    <row r="1611" spans="2:65" s="1" customFormat="1" ht="22.5" customHeight="1">
      <c r="B1611" s="42"/>
      <c r="C1611" s="277" t="s">
        <v>12273</v>
      </c>
      <c r="D1611" s="277" t="s">
        <v>1079</v>
      </c>
      <c r="E1611" s="278" t="s">
        <v>10816</v>
      </c>
      <c r="F1611" s="279" t="s">
        <v>10817</v>
      </c>
      <c r="G1611" s="280" t="s">
        <v>5275</v>
      </c>
      <c r="H1611" s="281">
        <v>61</v>
      </c>
      <c r="I1611" s="282"/>
      <c r="J1611" s="283">
        <f t="shared" si="540"/>
        <v>0</v>
      </c>
      <c r="K1611" s="279" t="s">
        <v>21</v>
      </c>
      <c r="L1611" s="284"/>
      <c r="M1611" s="285" t="s">
        <v>21</v>
      </c>
      <c r="N1611" s="286" t="s">
        <v>45</v>
      </c>
      <c r="O1611" s="43"/>
      <c r="P1611" s="212">
        <f t="shared" si="541"/>
        <v>0</v>
      </c>
      <c r="Q1611" s="212">
        <v>0</v>
      </c>
      <c r="R1611" s="212">
        <f t="shared" si="542"/>
        <v>0</v>
      </c>
      <c r="S1611" s="212">
        <v>0</v>
      </c>
      <c r="T1611" s="213">
        <f t="shared" si="543"/>
        <v>0</v>
      </c>
      <c r="AR1611" s="25" t="s">
        <v>619</v>
      </c>
      <c r="AT1611" s="25" t="s">
        <v>1079</v>
      </c>
      <c r="AU1611" s="25" t="s">
        <v>82</v>
      </c>
      <c r="AY1611" s="25" t="s">
        <v>308</v>
      </c>
      <c r="BE1611" s="214">
        <f t="shared" si="544"/>
        <v>0</v>
      </c>
      <c r="BF1611" s="214">
        <f t="shared" si="545"/>
        <v>0</v>
      </c>
      <c r="BG1611" s="214">
        <f t="shared" si="546"/>
        <v>0</v>
      </c>
      <c r="BH1611" s="214">
        <f t="shared" si="547"/>
        <v>0</v>
      </c>
      <c r="BI1611" s="214">
        <f t="shared" si="548"/>
        <v>0</v>
      </c>
      <c r="BJ1611" s="25" t="s">
        <v>82</v>
      </c>
      <c r="BK1611" s="214">
        <f t="shared" si="549"/>
        <v>0</v>
      </c>
      <c r="BL1611" s="25" t="s">
        <v>375</v>
      </c>
      <c r="BM1611" s="25" t="s">
        <v>12274</v>
      </c>
    </row>
    <row r="1612" spans="2:65" s="1" customFormat="1" ht="31.5" customHeight="1">
      <c r="B1612" s="42"/>
      <c r="C1612" s="277" t="s">
        <v>10925</v>
      </c>
      <c r="D1612" s="277" t="s">
        <v>1079</v>
      </c>
      <c r="E1612" s="278" t="s">
        <v>10819</v>
      </c>
      <c r="F1612" s="279" t="s">
        <v>10820</v>
      </c>
      <c r="G1612" s="280" t="s">
        <v>5275</v>
      </c>
      <c r="H1612" s="281">
        <v>22</v>
      </c>
      <c r="I1612" s="282"/>
      <c r="J1612" s="283">
        <f t="shared" si="540"/>
        <v>0</v>
      </c>
      <c r="K1612" s="279" t="s">
        <v>21</v>
      </c>
      <c r="L1612" s="284"/>
      <c r="M1612" s="285" t="s">
        <v>21</v>
      </c>
      <c r="N1612" s="286" t="s">
        <v>45</v>
      </c>
      <c r="O1612" s="43"/>
      <c r="P1612" s="212">
        <f t="shared" si="541"/>
        <v>0</v>
      </c>
      <c r="Q1612" s="212">
        <v>0</v>
      </c>
      <c r="R1612" s="212">
        <f t="shared" si="542"/>
        <v>0</v>
      </c>
      <c r="S1612" s="212">
        <v>0</v>
      </c>
      <c r="T1612" s="213">
        <f t="shared" si="543"/>
        <v>0</v>
      </c>
      <c r="AR1612" s="25" t="s">
        <v>619</v>
      </c>
      <c r="AT1612" s="25" t="s">
        <v>1079</v>
      </c>
      <c r="AU1612" s="25" t="s">
        <v>82</v>
      </c>
      <c r="AY1612" s="25" t="s">
        <v>308</v>
      </c>
      <c r="BE1612" s="214">
        <f t="shared" si="544"/>
        <v>0</v>
      </c>
      <c r="BF1612" s="214">
        <f t="shared" si="545"/>
        <v>0</v>
      </c>
      <c r="BG1612" s="214">
        <f t="shared" si="546"/>
        <v>0</v>
      </c>
      <c r="BH1612" s="214">
        <f t="shared" si="547"/>
        <v>0</v>
      </c>
      <c r="BI1612" s="214">
        <f t="shared" si="548"/>
        <v>0</v>
      </c>
      <c r="BJ1612" s="25" t="s">
        <v>82</v>
      </c>
      <c r="BK1612" s="214">
        <f t="shared" si="549"/>
        <v>0</v>
      </c>
      <c r="BL1612" s="25" t="s">
        <v>375</v>
      </c>
      <c r="BM1612" s="25" t="s">
        <v>12275</v>
      </c>
    </row>
    <row r="1613" spans="2:65" s="1" customFormat="1" ht="31.5" customHeight="1">
      <c r="B1613" s="42"/>
      <c r="C1613" s="277" t="s">
        <v>12276</v>
      </c>
      <c r="D1613" s="277" t="s">
        <v>1079</v>
      </c>
      <c r="E1613" s="278" t="s">
        <v>10823</v>
      </c>
      <c r="F1613" s="279" t="s">
        <v>10824</v>
      </c>
      <c r="G1613" s="280" t="s">
        <v>5275</v>
      </c>
      <c r="H1613" s="281">
        <v>12</v>
      </c>
      <c r="I1613" s="282"/>
      <c r="J1613" s="283">
        <f t="shared" si="540"/>
        <v>0</v>
      </c>
      <c r="K1613" s="279" t="s">
        <v>21</v>
      </c>
      <c r="L1613" s="284"/>
      <c r="M1613" s="285" t="s">
        <v>21</v>
      </c>
      <c r="N1613" s="286" t="s">
        <v>45</v>
      </c>
      <c r="O1613" s="43"/>
      <c r="P1613" s="212">
        <f t="shared" si="541"/>
        <v>0</v>
      </c>
      <c r="Q1613" s="212">
        <v>0</v>
      </c>
      <c r="R1613" s="212">
        <f t="shared" si="542"/>
        <v>0</v>
      </c>
      <c r="S1613" s="212">
        <v>0</v>
      </c>
      <c r="T1613" s="213">
        <f t="shared" si="543"/>
        <v>0</v>
      </c>
      <c r="AR1613" s="25" t="s">
        <v>619</v>
      </c>
      <c r="AT1613" s="25" t="s">
        <v>1079</v>
      </c>
      <c r="AU1613" s="25" t="s">
        <v>82</v>
      </c>
      <c r="AY1613" s="25" t="s">
        <v>308</v>
      </c>
      <c r="BE1613" s="214">
        <f t="shared" si="544"/>
        <v>0</v>
      </c>
      <c r="BF1613" s="214">
        <f t="shared" si="545"/>
        <v>0</v>
      </c>
      <c r="BG1613" s="214">
        <f t="shared" si="546"/>
        <v>0</v>
      </c>
      <c r="BH1613" s="214">
        <f t="shared" si="547"/>
        <v>0</v>
      </c>
      <c r="BI1613" s="214">
        <f t="shared" si="548"/>
        <v>0</v>
      </c>
      <c r="BJ1613" s="25" t="s">
        <v>82</v>
      </c>
      <c r="BK1613" s="214">
        <f t="shared" si="549"/>
        <v>0</v>
      </c>
      <c r="BL1613" s="25" t="s">
        <v>375</v>
      </c>
      <c r="BM1613" s="25" t="s">
        <v>12277</v>
      </c>
    </row>
    <row r="1614" spans="2:65" s="1" customFormat="1" ht="31.5" customHeight="1">
      <c r="B1614" s="42"/>
      <c r="C1614" s="277" t="s">
        <v>10926</v>
      </c>
      <c r="D1614" s="277" t="s">
        <v>1079</v>
      </c>
      <c r="E1614" s="278" t="s">
        <v>10826</v>
      </c>
      <c r="F1614" s="279" t="s">
        <v>10827</v>
      </c>
      <c r="G1614" s="280" t="s">
        <v>5275</v>
      </c>
      <c r="H1614" s="281">
        <v>24</v>
      </c>
      <c r="I1614" s="282"/>
      <c r="J1614" s="283">
        <f t="shared" si="540"/>
        <v>0</v>
      </c>
      <c r="K1614" s="279" t="s">
        <v>21</v>
      </c>
      <c r="L1614" s="284"/>
      <c r="M1614" s="285" t="s">
        <v>21</v>
      </c>
      <c r="N1614" s="286" t="s">
        <v>45</v>
      </c>
      <c r="O1614" s="43"/>
      <c r="P1614" s="212">
        <f t="shared" si="541"/>
        <v>0</v>
      </c>
      <c r="Q1614" s="212">
        <v>0</v>
      </c>
      <c r="R1614" s="212">
        <f t="shared" si="542"/>
        <v>0</v>
      </c>
      <c r="S1614" s="212">
        <v>0</v>
      </c>
      <c r="T1614" s="213">
        <f t="shared" si="543"/>
        <v>0</v>
      </c>
      <c r="AR1614" s="25" t="s">
        <v>619</v>
      </c>
      <c r="AT1614" s="25" t="s">
        <v>1079</v>
      </c>
      <c r="AU1614" s="25" t="s">
        <v>82</v>
      </c>
      <c r="AY1614" s="25" t="s">
        <v>308</v>
      </c>
      <c r="BE1614" s="214">
        <f t="shared" si="544"/>
        <v>0</v>
      </c>
      <c r="BF1614" s="214">
        <f t="shared" si="545"/>
        <v>0</v>
      </c>
      <c r="BG1614" s="214">
        <f t="shared" si="546"/>
        <v>0</v>
      </c>
      <c r="BH1614" s="214">
        <f t="shared" si="547"/>
        <v>0</v>
      </c>
      <c r="BI1614" s="214">
        <f t="shared" si="548"/>
        <v>0</v>
      </c>
      <c r="BJ1614" s="25" t="s">
        <v>82</v>
      </c>
      <c r="BK1614" s="214">
        <f t="shared" si="549"/>
        <v>0</v>
      </c>
      <c r="BL1614" s="25" t="s">
        <v>375</v>
      </c>
      <c r="BM1614" s="25" t="s">
        <v>12278</v>
      </c>
    </row>
    <row r="1615" spans="2:65" s="1" customFormat="1" ht="31.5" customHeight="1">
      <c r="B1615" s="42"/>
      <c r="C1615" s="277" t="s">
        <v>12279</v>
      </c>
      <c r="D1615" s="277" t="s">
        <v>1079</v>
      </c>
      <c r="E1615" s="278" t="s">
        <v>12280</v>
      </c>
      <c r="F1615" s="279" t="s">
        <v>12281</v>
      </c>
      <c r="G1615" s="280" t="s">
        <v>5275</v>
      </c>
      <c r="H1615" s="281">
        <v>5</v>
      </c>
      <c r="I1615" s="282"/>
      <c r="J1615" s="283">
        <f t="shared" si="540"/>
        <v>0</v>
      </c>
      <c r="K1615" s="279" t="s">
        <v>21</v>
      </c>
      <c r="L1615" s="284"/>
      <c r="M1615" s="285" t="s">
        <v>21</v>
      </c>
      <c r="N1615" s="286" t="s">
        <v>45</v>
      </c>
      <c r="O1615" s="43"/>
      <c r="P1615" s="212">
        <f t="shared" si="541"/>
        <v>0</v>
      </c>
      <c r="Q1615" s="212">
        <v>0</v>
      </c>
      <c r="R1615" s="212">
        <f t="shared" si="542"/>
        <v>0</v>
      </c>
      <c r="S1615" s="212">
        <v>0</v>
      </c>
      <c r="T1615" s="213">
        <f t="shared" si="543"/>
        <v>0</v>
      </c>
      <c r="AR1615" s="25" t="s">
        <v>619</v>
      </c>
      <c r="AT1615" s="25" t="s">
        <v>1079</v>
      </c>
      <c r="AU1615" s="25" t="s">
        <v>82</v>
      </c>
      <c r="AY1615" s="25" t="s">
        <v>308</v>
      </c>
      <c r="BE1615" s="214">
        <f t="shared" si="544"/>
        <v>0</v>
      </c>
      <c r="BF1615" s="214">
        <f t="shared" si="545"/>
        <v>0</v>
      </c>
      <c r="BG1615" s="214">
        <f t="shared" si="546"/>
        <v>0</v>
      </c>
      <c r="BH1615" s="214">
        <f t="shared" si="547"/>
        <v>0</v>
      </c>
      <c r="BI1615" s="214">
        <f t="shared" si="548"/>
        <v>0</v>
      </c>
      <c r="BJ1615" s="25" t="s">
        <v>82</v>
      </c>
      <c r="BK1615" s="214">
        <f t="shared" si="549"/>
        <v>0</v>
      </c>
      <c r="BL1615" s="25" t="s">
        <v>375</v>
      </c>
      <c r="BM1615" s="25" t="s">
        <v>12282</v>
      </c>
    </row>
    <row r="1616" spans="2:65" s="1" customFormat="1" ht="22.5" customHeight="1">
      <c r="B1616" s="42"/>
      <c r="C1616" s="277" t="s">
        <v>10930</v>
      </c>
      <c r="D1616" s="277" t="s">
        <v>1079</v>
      </c>
      <c r="E1616" s="278" t="s">
        <v>12283</v>
      </c>
      <c r="F1616" s="279" t="s">
        <v>12284</v>
      </c>
      <c r="G1616" s="280" t="s">
        <v>538</v>
      </c>
      <c r="H1616" s="281">
        <v>50</v>
      </c>
      <c r="I1616" s="282"/>
      <c r="J1616" s="283">
        <f t="shared" si="540"/>
        <v>0</v>
      </c>
      <c r="K1616" s="279" t="s">
        <v>21</v>
      </c>
      <c r="L1616" s="284"/>
      <c r="M1616" s="285" t="s">
        <v>21</v>
      </c>
      <c r="N1616" s="286" t="s">
        <v>45</v>
      </c>
      <c r="O1616" s="43"/>
      <c r="P1616" s="212">
        <f t="shared" si="541"/>
        <v>0</v>
      </c>
      <c r="Q1616" s="212">
        <v>0</v>
      </c>
      <c r="R1616" s="212">
        <f t="shared" si="542"/>
        <v>0</v>
      </c>
      <c r="S1616" s="212">
        <v>0</v>
      </c>
      <c r="T1616" s="213">
        <f t="shared" si="543"/>
        <v>0</v>
      </c>
      <c r="AR1616" s="25" t="s">
        <v>619</v>
      </c>
      <c r="AT1616" s="25" t="s">
        <v>1079</v>
      </c>
      <c r="AU1616" s="25" t="s">
        <v>82</v>
      </c>
      <c r="AY1616" s="25" t="s">
        <v>308</v>
      </c>
      <c r="BE1616" s="214">
        <f t="shared" si="544"/>
        <v>0</v>
      </c>
      <c r="BF1616" s="214">
        <f t="shared" si="545"/>
        <v>0</v>
      </c>
      <c r="BG1616" s="214">
        <f t="shared" si="546"/>
        <v>0</v>
      </c>
      <c r="BH1616" s="214">
        <f t="shared" si="547"/>
        <v>0</v>
      </c>
      <c r="BI1616" s="214">
        <f t="shared" si="548"/>
        <v>0</v>
      </c>
      <c r="BJ1616" s="25" t="s">
        <v>82</v>
      </c>
      <c r="BK1616" s="214">
        <f t="shared" si="549"/>
        <v>0</v>
      </c>
      <c r="BL1616" s="25" t="s">
        <v>375</v>
      </c>
      <c r="BM1616" s="25" t="s">
        <v>12285</v>
      </c>
    </row>
    <row r="1617" spans="2:65" s="1" customFormat="1" ht="22.5" customHeight="1">
      <c r="B1617" s="42"/>
      <c r="C1617" s="277" t="s">
        <v>12286</v>
      </c>
      <c r="D1617" s="277" t="s">
        <v>1079</v>
      </c>
      <c r="E1617" s="278" t="s">
        <v>12287</v>
      </c>
      <c r="F1617" s="279" t="s">
        <v>12288</v>
      </c>
      <c r="G1617" s="280" t="s">
        <v>538</v>
      </c>
      <c r="H1617" s="281">
        <v>14</v>
      </c>
      <c r="I1617" s="282"/>
      <c r="J1617" s="283">
        <f t="shared" si="540"/>
        <v>0</v>
      </c>
      <c r="K1617" s="279" t="s">
        <v>21</v>
      </c>
      <c r="L1617" s="284"/>
      <c r="M1617" s="285" t="s">
        <v>21</v>
      </c>
      <c r="N1617" s="286" t="s">
        <v>45</v>
      </c>
      <c r="O1617" s="43"/>
      <c r="P1617" s="212">
        <f t="shared" si="541"/>
        <v>0</v>
      </c>
      <c r="Q1617" s="212">
        <v>0</v>
      </c>
      <c r="R1617" s="212">
        <f t="shared" si="542"/>
        <v>0</v>
      </c>
      <c r="S1617" s="212">
        <v>0</v>
      </c>
      <c r="T1617" s="213">
        <f t="shared" si="543"/>
        <v>0</v>
      </c>
      <c r="AR1617" s="25" t="s">
        <v>619</v>
      </c>
      <c r="AT1617" s="25" t="s">
        <v>1079</v>
      </c>
      <c r="AU1617" s="25" t="s">
        <v>82</v>
      </c>
      <c r="AY1617" s="25" t="s">
        <v>308</v>
      </c>
      <c r="BE1617" s="214">
        <f t="shared" si="544"/>
        <v>0</v>
      </c>
      <c r="BF1617" s="214">
        <f t="shared" si="545"/>
        <v>0</v>
      </c>
      <c r="BG1617" s="214">
        <f t="shared" si="546"/>
        <v>0</v>
      </c>
      <c r="BH1617" s="214">
        <f t="shared" si="547"/>
        <v>0</v>
      </c>
      <c r="BI1617" s="214">
        <f t="shared" si="548"/>
        <v>0</v>
      </c>
      <c r="BJ1617" s="25" t="s">
        <v>82</v>
      </c>
      <c r="BK1617" s="214">
        <f t="shared" si="549"/>
        <v>0</v>
      </c>
      <c r="BL1617" s="25" t="s">
        <v>375</v>
      </c>
      <c r="BM1617" s="25" t="s">
        <v>12289</v>
      </c>
    </row>
    <row r="1618" spans="2:65" s="1" customFormat="1" ht="22.5" customHeight="1">
      <c r="B1618" s="42"/>
      <c r="C1618" s="277" t="s">
        <v>10933</v>
      </c>
      <c r="D1618" s="277" t="s">
        <v>1079</v>
      </c>
      <c r="E1618" s="278" t="s">
        <v>12290</v>
      </c>
      <c r="F1618" s="279" t="s">
        <v>12291</v>
      </c>
      <c r="G1618" s="280" t="s">
        <v>5275</v>
      </c>
      <c r="H1618" s="281">
        <v>1</v>
      </c>
      <c r="I1618" s="282"/>
      <c r="J1618" s="283">
        <f t="shared" si="540"/>
        <v>0</v>
      </c>
      <c r="K1618" s="279" t="s">
        <v>21</v>
      </c>
      <c r="L1618" s="284"/>
      <c r="M1618" s="285" t="s">
        <v>21</v>
      </c>
      <c r="N1618" s="286" t="s">
        <v>45</v>
      </c>
      <c r="O1618" s="43"/>
      <c r="P1618" s="212">
        <f t="shared" si="541"/>
        <v>0</v>
      </c>
      <c r="Q1618" s="212">
        <v>0</v>
      </c>
      <c r="R1618" s="212">
        <f t="shared" si="542"/>
        <v>0</v>
      </c>
      <c r="S1618" s="212">
        <v>0</v>
      </c>
      <c r="T1618" s="213">
        <f t="shared" si="543"/>
        <v>0</v>
      </c>
      <c r="AR1618" s="25" t="s">
        <v>619</v>
      </c>
      <c r="AT1618" s="25" t="s">
        <v>1079</v>
      </c>
      <c r="AU1618" s="25" t="s">
        <v>82</v>
      </c>
      <c r="AY1618" s="25" t="s">
        <v>308</v>
      </c>
      <c r="BE1618" s="214">
        <f t="shared" si="544"/>
        <v>0</v>
      </c>
      <c r="BF1618" s="214">
        <f t="shared" si="545"/>
        <v>0</v>
      </c>
      <c r="BG1618" s="214">
        <f t="shared" si="546"/>
        <v>0</v>
      </c>
      <c r="BH1618" s="214">
        <f t="shared" si="547"/>
        <v>0</v>
      </c>
      <c r="BI1618" s="214">
        <f t="shared" si="548"/>
        <v>0</v>
      </c>
      <c r="BJ1618" s="25" t="s">
        <v>82</v>
      </c>
      <c r="BK1618" s="214">
        <f t="shared" si="549"/>
        <v>0</v>
      </c>
      <c r="BL1618" s="25" t="s">
        <v>375</v>
      </c>
      <c r="BM1618" s="25" t="s">
        <v>12292</v>
      </c>
    </row>
    <row r="1619" spans="2:65" s="1" customFormat="1" ht="22.5" customHeight="1">
      <c r="B1619" s="42"/>
      <c r="C1619" s="277" t="s">
        <v>12293</v>
      </c>
      <c r="D1619" s="277" t="s">
        <v>1079</v>
      </c>
      <c r="E1619" s="278" t="s">
        <v>12294</v>
      </c>
      <c r="F1619" s="279" t="s">
        <v>12295</v>
      </c>
      <c r="G1619" s="280" t="s">
        <v>5275</v>
      </c>
      <c r="H1619" s="281">
        <v>1</v>
      </c>
      <c r="I1619" s="282"/>
      <c r="J1619" s="283">
        <f t="shared" si="540"/>
        <v>0</v>
      </c>
      <c r="K1619" s="279" t="s">
        <v>21</v>
      </c>
      <c r="L1619" s="284"/>
      <c r="M1619" s="285" t="s">
        <v>21</v>
      </c>
      <c r="N1619" s="286" t="s">
        <v>45</v>
      </c>
      <c r="O1619" s="43"/>
      <c r="P1619" s="212">
        <f t="shared" si="541"/>
        <v>0</v>
      </c>
      <c r="Q1619" s="212">
        <v>0</v>
      </c>
      <c r="R1619" s="212">
        <f t="shared" si="542"/>
        <v>0</v>
      </c>
      <c r="S1619" s="212">
        <v>0</v>
      </c>
      <c r="T1619" s="213">
        <f t="shared" si="543"/>
        <v>0</v>
      </c>
      <c r="AR1619" s="25" t="s">
        <v>619</v>
      </c>
      <c r="AT1619" s="25" t="s">
        <v>1079</v>
      </c>
      <c r="AU1619" s="25" t="s">
        <v>82</v>
      </c>
      <c r="AY1619" s="25" t="s">
        <v>308</v>
      </c>
      <c r="BE1619" s="214">
        <f t="shared" si="544"/>
        <v>0</v>
      </c>
      <c r="BF1619" s="214">
        <f t="shared" si="545"/>
        <v>0</v>
      </c>
      <c r="BG1619" s="214">
        <f t="shared" si="546"/>
        <v>0</v>
      </c>
      <c r="BH1619" s="214">
        <f t="shared" si="547"/>
        <v>0</v>
      </c>
      <c r="BI1619" s="214">
        <f t="shared" si="548"/>
        <v>0</v>
      </c>
      <c r="BJ1619" s="25" t="s">
        <v>82</v>
      </c>
      <c r="BK1619" s="214">
        <f t="shared" si="549"/>
        <v>0</v>
      </c>
      <c r="BL1619" s="25" t="s">
        <v>375</v>
      </c>
      <c r="BM1619" s="25" t="s">
        <v>12296</v>
      </c>
    </row>
    <row r="1620" spans="2:65" s="1" customFormat="1" ht="22.5" customHeight="1">
      <c r="B1620" s="42"/>
      <c r="C1620" s="277" t="s">
        <v>10935</v>
      </c>
      <c r="D1620" s="277" t="s">
        <v>1079</v>
      </c>
      <c r="E1620" s="278" t="s">
        <v>12297</v>
      </c>
      <c r="F1620" s="279" t="s">
        <v>12298</v>
      </c>
      <c r="G1620" s="280" t="s">
        <v>5275</v>
      </c>
      <c r="H1620" s="281">
        <v>1</v>
      </c>
      <c r="I1620" s="282"/>
      <c r="J1620" s="283">
        <f t="shared" si="540"/>
        <v>0</v>
      </c>
      <c r="K1620" s="279" t="s">
        <v>21</v>
      </c>
      <c r="L1620" s="284"/>
      <c r="M1620" s="285" t="s">
        <v>21</v>
      </c>
      <c r="N1620" s="286" t="s">
        <v>45</v>
      </c>
      <c r="O1620" s="43"/>
      <c r="P1620" s="212">
        <f t="shared" si="541"/>
        <v>0</v>
      </c>
      <c r="Q1620" s="212">
        <v>0</v>
      </c>
      <c r="R1620" s="212">
        <f t="shared" si="542"/>
        <v>0</v>
      </c>
      <c r="S1620" s="212">
        <v>0</v>
      </c>
      <c r="T1620" s="213">
        <f t="shared" si="543"/>
        <v>0</v>
      </c>
      <c r="AR1620" s="25" t="s">
        <v>619</v>
      </c>
      <c r="AT1620" s="25" t="s">
        <v>1079</v>
      </c>
      <c r="AU1620" s="25" t="s">
        <v>82</v>
      </c>
      <c r="AY1620" s="25" t="s">
        <v>308</v>
      </c>
      <c r="BE1620" s="214">
        <f t="shared" si="544"/>
        <v>0</v>
      </c>
      <c r="BF1620" s="214">
        <f t="shared" si="545"/>
        <v>0</v>
      </c>
      <c r="BG1620" s="214">
        <f t="shared" si="546"/>
        <v>0</v>
      </c>
      <c r="BH1620" s="214">
        <f t="shared" si="547"/>
        <v>0</v>
      </c>
      <c r="BI1620" s="214">
        <f t="shared" si="548"/>
        <v>0</v>
      </c>
      <c r="BJ1620" s="25" t="s">
        <v>82</v>
      </c>
      <c r="BK1620" s="214">
        <f t="shared" si="549"/>
        <v>0</v>
      </c>
      <c r="BL1620" s="25" t="s">
        <v>375</v>
      </c>
      <c r="BM1620" s="25" t="s">
        <v>12299</v>
      </c>
    </row>
    <row r="1621" spans="2:65" s="1" customFormat="1" ht="22.5" customHeight="1">
      <c r="B1621" s="42"/>
      <c r="C1621" s="277" t="s">
        <v>12300</v>
      </c>
      <c r="D1621" s="277" t="s">
        <v>1079</v>
      </c>
      <c r="E1621" s="278" t="s">
        <v>12301</v>
      </c>
      <c r="F1621" s="279" t="s">
        <v>12302</v>
      </c>
      <c r="G1621" s="280" t="s">
        <v>5275</v>
      </c>
      <c r="H1621" s="281">
        <v>1</v>
      </c>
      <c r="I1621" s="282"/>
      <c r="J1621" s="283">
        <f t="shared" si="540"/>
        <v>0</v>
      </c>
      <c r="K1621" s="279" t="s">
        <v>21</v>
      </c>
      <c r="L1621" s="284"/>
      <c r="M1621" s="285" t="s">
        <v>21</v>
      </c>
      <c r="N1621" s="286" t="s">
        <v>45</v>
      </c>
      <c r="O1621" s="43"/>
      <c r="P1621" s="212">
        <f t="shared" si="541"/>
        <v>0</v>
      </c>
      <c r="Q1621" s="212">
        <v>0</v>
      </c>
      <c r="R1621" s="212">
        <f t="shared" si="542"/>
        <v>0</v>
      </c>
      <c r="S1621" s="212">
        <v>0</v>
      </c>
      <c r="T1621" s="213">
        <f t="shared" si="543"/>
        <v>0</v>
      </c>
      <c r="AR1621" s="25" t="s">
        <v>619</v>
      </c>
      <c r="AT1621" s="25" t="s">
        <v>1079</v>
      </c>
      <c r="AU1621" s="25" t="s">
        <v>82</v>
      </c>
      <c r="AY1621" s="25" t="s">
        <v>308</v>
      </c>
      <c r="BE1621" s="214">
        <f t="shared" si="544"/>
        <v>0</v>
      </c>
      <c r="BF1621" s="214">
        <f t="shared" si="545"/>
        <v>0</v>
      </c>
      <c r="BG1621" s="214">
        <f t="shared" si="546"/>
        <v>0</v>
      </c>
      <c r="BH1621" s="214">
        <f t="shared" si="547"/>
        <v>0</v>
      </c>
      <c r="BI1621" s="214">
        <f t="shared" si="548"/>
        <v>0</v>
      </c>
      <c r="BJ1621" s="25" t="s">
        <v>82</v>
      </c>
      <c r="BK1621" s="214">
        <f t="shared" si="549"/>
        <v>0</v>
      </c>
      <c r="BL1621" s="25" t="s">
        <v>375</v>
      </c>
      <c r="BM1621" s="25" t="s">
        <v>12303</v>
      </c>
    </row>
    <row r="1622" spans="2:65" s="1" customFormat="1" ht="22.5" customHeight="1">
      <c r="B1622" s="42"/>
      <c r="C1622" s="277" t="s">
        <v>10936</v>
      </c>
      <c r="D1622" s="277" t="s">
        <v>1079</v>
      </c>
      <c r="E1622" s="278" t="s">
        <v>12304</v>
      </c>
      <c r="F1622" s="279" t="s">
        <v>12305</v>
      </c>
      <c r="G1622" s="280" t="s">
        <v>5275</v>
      </c>
      <c r="H1622" s="281">
        <v>2</v>
      </c>
      <c r="I1622" s="282"/>
      <c r="J1622" s="283">
        <f t="shared" si="540"/>
        <v>0</v>
      </c>
      <c r="K1622" s="279" t="s">
        <v>21</v>
      </c>
      <c r="L1622" s="284"/>
      <c r="M1622" s="285" t="s">
        <v>21</v>
      </c>
      <c r="N1622" s="286" t="s">
        <v>45</v>
      </c>
      <c r="O1622" s="43"/>
      <c r="P1622" s="212">
        <f t="shared" si="541"/>
        <v>0</v>
      </c>
      <c r="Q1622" s="212">
        <v>0</v>
      </c>
      <c r="R1622" s="212">
        <f t="shared" si="542"/>
        <v>0</v>
      </c>
      <c r="S1622" s="212">
        <v>0</v>
      </c>
      <c r="T1622" s="213">
        <f t="shared" si="543"/>
        <v>0</v>
      </c>
      <c r="AR1622" s="25" t="s">
        <v>619</v>
      </c>
      <c r="AT1622" s="25" t="s">
        <v>1079</v>
      </c>
      <c r="AU1622" s="25" t="s">
        <v>82</v>
      </c>
      <c r="AY1622" s="25" t="s">
        <v>308</v>
      </c>
      <c r="BE1622" s="214">
        <f t="shared" si="544"/>
        <v>0</v>
      </c>
      <c r="BF1622" s="214">
        <f t="shared" si="545"/>
        <v>0</v>
      </c>
      <c r="BG1622" s="214">
        <f t="shared" si="546"/>
        <v>0</v>
      </c>
      <c r="BH1622" s="214">
        <f t="shared" si="547"/>
        <v>0</v>
      </c>
      <c r="BI1622" s="214">
        <f t="shared" si="548"/>
        <v>0</v>
      </c>
      <c r="BJ1622" s="25" t="s">
        <v>82</v>
      </c>
      <c r="BK1622" s="214">
        <f t="shared" si="549"/>
        <v>0</v>
      </c>
      <c r="BL1622" s="25" t="s">
        <v>375</v>
      </c>
      <c r="BM1622" s="25" t="s">
        <v>12306</v>
      </c>
    </row>
    <row r="1623" spans="2:65" s="1" customFormat="1" ht="22.5" customHeight="1">
      <c r="B1623" s="42"/>
      <c r="C1623" s="277" t="s">
        <v>12307</v>
      </c>
      <c r="D1623" s="277" t="s">
        <v>1079</v>
      </c>
      <c r="E1623" s="278" t="s">
        <v>12308</v>
      </c>
      <c r="F1623" s="279" t="s">
        <v>12309</v>
      </c>
      <c r="G1623" s="280" t="s">
        <v>5275</v>
      </c>
      <c r="H1623" s="281">
        <v>2</v>
      </c>
      <c r="I1623" s="282"/>
      <c r="J1623" s="283">
        <f t="shared" si="540"/>
        <v>0</v>
      </c>
      <c r="K1623" s="279" t="s">
        <v>21</v>
      </c>
      <c r="L1623" s="284"/>
      <c r="M1623" s="285" t="s">
        <v>21</v>
      </c>
      <c r="N1623" s="286" t="s">
        <v>45</v>
      </c>
      <c r="O1623" s="43"/>
      <c r="P1623" s="212">
        <f t="shared" si="541"/>
        <v>0</v>
      </c>
      <c r="Q1623" s="212">
        <v>0</v>
      </c>
      <c r="R1623" s="212">
        <f t="shared" si="542"/>
        <v>0</v>
      </c>
      <c r="S1623" s="212">
        <v>0</v>
      </c>
      <c r="T1623" s="213">
        <f t="shared" si="543"/>
        <v>0</v>
      </c>
      <c r="AR1623" s="25" t="s">
        <v>619</v>
      </c>
      <c r="AT1623" s="25" t="s">
        <v>1079</v>
      </c>
      <c r="AU1623" s="25" t="s">
        <v>82</v>
      </c>
      <c r="AY1623" s="25" t="s">
        <v>308</v>
      </c>
      <c r="BE1623" s="214">
        <f t="shared" si="544"/>
        <v>0</v>
      </c>
      <c r="BF1623" s="214">
        <f t="shared" si="545"/>
        <v>0</v>
      </c>
      <c r="BG1623" s="214">
        <f t="shared" si="546"/>
        <v>0</v>
      </c>
      <c r="BH1623" s="214">
        <f t="shared" si="547"/>
        <v>0</v>
      </c>
      <c r="BI1623" s="214">
        <f t="shared" si="548"/>
        <v>0</v>
      </c>
      <c r="BJ1623" s="25" t="s">
        <v>82</v>
      </c>
      <c r="BK1623" s="214">
        <f t="shared" si="549"/>
        <v>0</v>
      </c>
      <c r="BL1623" s="25" t="s">
        <v>375</v>
      </c>
      <c r="BM1623" s="25" t="s">
        <v>12310</v>
      </c>
    </row>
    <row r="1624" spans="2:65" s="1" customFormat="1" ht="22.5" customHeight="1">
      <c r="B1624" s="42"/>
      <c r="C1624" s="277" t="s">
        <v>10938</v>
      </c>
      <c r="D1624" s="277" t="s">
        <v>1079</v>
      </c>
      <c r="E1624" s="278" t="s">
        <v>12311</v>
      </c>
      <c r="F1624" s="279" t="s">
        <v>12312</v>
      </c>
      <c r="G1624" s="280" t="s">
        <v>5275</v>
      </c>
      <c r="H1624" s="281">
        <v>2</v>
      </c>
      <c r="I1624" s="282"/>
      <c r="J1624" s="283">
        <f t="shared" si="540"/>
        <v>0</v>
      </c>
      <c r="K1624" s="279" t="s">
        <v>21</v>
      </c>
      <c r="L1624" s="284"/>
      <c r="M1624" s="285" t="s">
        <v>21</v>
      </c>
      <c r="N1624" s="286" t="s">
        <v>45</v>
      </c>
      <c r="O1624" s="43"/>
      <c r="P1624" s="212">
        <f t="shared" si="541"/>
        <v>0</v>
      </c>
      <c r="Q1624" s="212">
        <v>0</v>
      </c>
      <c r="R1624" s="212">
        <f t="shared" si="542"/>
        <v>0</v>
      </c>
      <c r="S1624" s="212">
        <v>0</v>
      </c>
      <c r="T1624" s="213">
        <f t="shared" si="543"/>
        <v>0</v>
      </c>
      <c r="AR1624" s="25" t="s">
        <v>619</v>
      </c>
      <c r="AT1624" s="25" t="s">
        <v>1079</v>
      </c>
      <c r="AU1624" s="25" t="s">
        <v>82</v>
      </c>
      <c r="AY1624" s="25" t="s">
        <v>308</v>
      </c>
      <c r="BE1624" s="214">
        <f t="shared" si="544"/>
        <v>0</v>
      </c>
      <c r="BF1624" s="214">
        <f t="shared" si="545"/>
        <v>0</v>
      </c>
      <c r="BG1624" s="214">
        <f t="shared" si="546"/>
        <v>0</v>
      </c>
      <c r="BH1624" s="214">
        <f t="shared" si="547"/>
        <v>0</v>
      </c>
      <c r="BI1624" s="214">
        <f t="shared" si="548"/>
        <v>0</v>
      </c>
      <c r="BJ1624" s="25" t="s">
        <v>82</v>
      </c>
      <c r="BK1624" s="214">
        <f t="shared" si="549"/>
        <v>0</v>
      </c>
      <c r="BL1624" s="25" t="s">
        <v>375</v>
      </c>
      <c r="BM1624" s="25" t="s">
        <v>12313</v>
      </c>
    </row>
    <row r="1625" spans="2:65" s="1" customFormat="1" ht="22.5" customHeight="1">
      <c r="B1625" s="42"/>
      <c r="C1625" s="277" t="s">
        <v>12314</v>
      </c>
      <c r="D1625" s="277" t="s">
        <v>1079</v>
      </c>
      <c r="E1625" s="278" t="s">
        <v>12315</v>
      </c>
      <c r="F1625" s="279" t="s">
        <v>12316</v>
      </c>
      <c r="G1625" s="280" t="s">
        <v>5275</v>
      </c>
      <c r="H1625" s="281">
        <v>3</v>
      </c>
      <c r="I1625" s="282"/>
      <c r="J1625" s="283">
        <f t="shared" si="540"/>
        <v>0</v>
      </c>
      <c r="K1625" s="279" t="s">
        <v>21</v>
      </c>
      <c r="L1625" s="284"/>
      <c r="M1625" s="285" t="s">
        <v>21</v>
      </c>
      <c r="N1625" s="286" t="s">
        <v>45</v>
      </c>
      <c r="O1625" s="43"/>
      <c r="P1625" s="212">
        <f t="shared" si="541"/>
        <v>0</v>
      </c>
      <c r="Q1625" s="212">
        <v>0</v>
      </c>
      <c r="R1625" s="212">
        <f t="shared" si="542"/>
        <v>0</v>
      </c>
      <c r="S1625" s="212">
        <v>0</v>
      </c>
      <c r="T1625" s="213">
        <f t="shared" si="543"/>
        <v>0</v>
      </c>
      <c r="AR1625" s="25" t="s">
        <v>619</v>
      </c>
      <c r="AT1625" s="25" t="s">
        <v>1079</v>
      </c>
      <c r="AU1625" s="25" t="s">
        <v>82</v>
      </c>
      <c r="AY1625" s="25" t="s">
        <v>308</v>
      </c>
      <c r="BE1625" s="214">
        <f t="shared" si="544"/>
        <v>0</v>
      </c>
      <c r="BF1625" s="214">
        <f t="shared" si="545"/>
        <v>0</v>
      </c>
      <c r="BG1625" s="214">
        <f t="shared" si="546"/>
        <v>0</v>
      </c>
      <c r="BH1625" s="214">
        <f t="shared" si="547"/>
        <v>0</v>
      </c>
      <c r="BI1625" s="214">
        <f t="shared" si="548"/>
        <v>0</v>
      </c>
      <c r="BJ1625" s="25" t="s">
        <v>82</v>
      </c>
      <c r="BK1625" s="214">
        <f t="shared" si="549"/>
        <v>0</v>
      </c>
      <c r="BL1625" s="25" t="s">
        <v>375</v>
      </c>
      <c r="BM1625" s="25" t="s">
        <v>12317</v>
      </c>
    </row>
    <row r="1626" spans="2:65" s="1" customFormat="1" ht="22.5" customHeight="1">
      <c r="B1626" s="42"/>
      <c r="C1626" s="277" t="s">
        <v>10939</v>
      </c>
      <c r="D1626" s="277" t="s">
        <v>1079</v>
      </c>
      <c r="E1626" s="278" t="s">
        <v>12318</v>
      </c>
      <c r="F1626" s="279" t="s">
        <v>12319</v>
      </c>
      <c r="G1626" s="280" t="s">
        <v>5275</v>
      </c>
      <c r="H1626" s="281">
        <v>1</v>
      </c>
      <c r="I1626" s="282"/>
      <c r="J1626" s="283">
        <f t="shared" si="540"/>
        <v>0</v>
      </c>
      <c r="K1626" s="279" t="s">
        <v>21</v>
      </c>
      <c r="L1626" s="284"/>
      <c r="M1626" s="285" t="s">
        <v>21</v>
      </c>
      <c r="N1626" s="286" t="s">
        <v>45</v>
      </c>
      <c r="O1626" s="43"/>
      <c r="P1626" s="212">
        <f t="shared" si="541"/>
        <v>0</v>
      </c>
      <c r="Q1626" s="212">
        <v>0</v>
      </c>
      <c r="R1626" s="212">
        <f t="shared" si="542"/>
        <v>0</v>
      </c>
      <c r="S1626" s="212">
        <v>0</v>
      </c>
      <c r="T1626" s="213">
        <f t="shared" si="543"/>
        <v>0</v>
      </c>
      <c r="AR1626" s="25" t="s">
        <v>619</v>
      </c>
      <c r="AT1626" s="25" t="s">
        <v>1079</v>
      </c>
      <c r="AU1626" s="25" t="s">
        <v>82</v>
      </c>
      <c r="AY1626" s="25" t="s">
        <v>308</v>
      </c>
      <c r="BE1626" s="214">
        <f t="shared" si="544"/>
        <v>0</v>
      </c>
      <c r="BF1626" s="214">
        <f t="shared" si="545"/>
        <v>0</v>
      </c>
      <c r="BG1626" s="214">
        <f t="shared" si="546"/>
        <v>0</v>
      </c>
      <c r="BH1626" s="214">
        <f t="shared" si="547"/>
        <v>0</v>
      </c>
      <c r="BI1626" s="214">
        <f t="shared" si="548"/>
        <v>0</v>
      </c>
      <c r="BJ1626" s="25" t="s">
        <v>82</v>
      </c>
      <c r="BK1626" s="214">
        <f t="shared" si="549"/>
        <v>0</v>
      </c>
      <c r="BL1626" s="25" t="s">
        <v>375</v>
      </c>
      <c r="BM1626" s="25" t="s">
        <v>12320</v>
      </c>
    </row>
    <row r="1627" spans="2:65" s="1" customFormat="1" ht="22.5" customHeight="1">
      <c r="B1627" s="42"/>
      <c r="C1627" s="277" t="s">
        <v>12321</v>
      </c>
      <c r="D1627" s="277" t="s">
        <v>1079</v>
      </c>
      <c r="E1627" s="278" t="s">
        <v>12322</v>
      </c>
      <c r="F1627" s="279" t="s">
        <v>12100</v>
      </c>
      <c r="G1627" s="280" t="s">
        <v>5275</v>
      </c>
      <c r="H1627" s="281">
        <v>3</v>
      </c>
      <c r="I1627" s="282"/>
      <c r="J1627" s="283">
        <f t="shared" si="540"/>
        <v>0</v>
      </c>
      <c r="K1627" s="279" t="s">
        <v>21</v>
      </c>
      <c r="L1627" s="284"/>
      <c r="M1627" s="285" t="s">
        <v>21</v>
      </c>
      <c r="N1627" s="286" t="s">
        <v>45</v>
      </c>
      <c r="O1627" s="43"/>
      <c r="P1627" s="212">
        <f t="shared" si="541"/>
        <v>0</v>
      </c>
      <c r="Q1627" s="212">
        <v>0</v>
      </c>
      <c r="R1627" s="212">
        <f t="shared" si="542"/>
        <v>0</v>
      </c>
      <c r="S1627" s="212">
        <v>0</v>
      </c>
      <c r="T1627" s="213">
        <f t="shared" si="543"/>
        <v>0</v>
      </c>
      <c r="AR1627" s="25" t="s">
        <v>619</v>
      </c>
      <c r="AT1627" s="25" t="s">
        <v>1079</v>
      </c>
      <c r="AU1627" s="25" t="s">
        <v>82</v>
      </c>
      <c r="AY1627" s="25" t="s">
        <v>308</v>
      </c>
      <c r="BE1627" s="214">
        <f t="shared" si="544"/>
        <v>0</v>
      </c>
      <c r="BF1627" s="214">
        <f t="shared" si="545"/>
        <v>0</v>
      </c>
      <c r="BG1627" s="214">
        <f t="shared" si="546"/>
        <v>0</v>
      </c>
      <c r="BH1627" s="214">
        <f t="shared" si="547"/>
        <v>0</v>
      </c>
      <c r="BI1627" s="214">
        <f t="shared" si="548"/>
        <v>0</v>
      </c>
      <c r="BJ1627" s="25" t="s">
        <v>82</v>
      </c>
      <c r="BK1627" s="214">
        <f t="shared" si="549"/>
        <v>0</v>
      </c>
      <c r="BL1627" s="25" t="s">
        <v>375</v>
      </c>
      <c r="BM1627" s="25" t="s">
        <v>12323</v>
      </c>
    </row>
    <row r="1628" spans="2:65" s="1" customFormat="1" ht="22.5" customHeight="1">
      <c r="B1628" s="42"/>
      <c r="C1628" s="277" t="s">
        <v>10941</v>
      </c>
      <c r="D1628" s="277" t="s">
        <v>1079</v>
      </c>
      <c r="E1628" s="278" t="s">
        <v>12324</v>
      </c>
      <c r="F1628" s="279" t="s">
        <v>12325</v>
      </c>
      <c r="G1628" s="280" t="s">
        <v>5275</v>
      </c>
      <c r="H1628" s="281">
        <v>1</v>
      </c>
      <c r="I1628" s="282"/>
      <c r="J1628" s="283">
        <f t="shared" si="540"/>
        <v>0</v>
      </c>
      <c r="K1628" s="279" t="s">
        <v>21</v>
      </c>
      <c r="L1628" s="284"/>
      <c r="M1628" s="285" t="s">
        <v>21</v>
      </c>
      <c r="N1628" s="286" t="s">
        <v>45</v>
      </c>
      <c r="O1628" s="43"/>
      <c r="P1628" s="212">
        <f t="shared" si="541"/>
        <v>0</v>
      </c>
      <c r="Q1628" s="212">
        <v>0</v>
      </c>
      <c r="R1628" s="212">
        <f t="shared" si="542"/>
        <v>0</v>
      </c>
      <c r="S1628" s="212">
        <v>0</v>
      </c>
      <c r="T1628" s="213">
        <f t="shared" si="543"/>
        <v>0</v>
      </c>
      <c r="AR1628" s="25" t="s">
        <v>619</v>
      </c>
      <c r="AT1628" s="25" t="s">
        <v>1079</v>
      </c>
      <c r="AU1628" s="25" t="s">
        <v>82</v>
      </c>
      <c r="AY1628" s="25" t="s">
        <v>308</v>
      </c>
      <c r="BE1628" s="214">
        <f t="shared" si="544"/>
        <v>0</v>
      </c>
      <c r="BF1628" s="214">
        <f t="shared" si="545"/>
        <v>0</v>
      </c>
      <c r="BG1628" s="214">
        <f t="shared" si="546"/>
        <v>0</v>
      </c>
      <c r="BH1628" s="214">
        <f t="shared" si="547"/>
        <v>0</v>
      </c>
      <c r="BI1628" s="214">
        <f t="shared" si="548"/>
        <v>0</v>
      </c>
      <c r="BJ1628" s="25" t="s">
        <v>82</v>
      </c>
      <c r="BK1628" s="214">
        <f t="shared" si="549"/>
        <v>0</v>
      </c>
      <c r="BL1628" s="25" t="s">
        <v>375</v>
      </c>
      <c r="BM1628" s="25" t="s">
        <v>12326</v>
      </c>
    </row>
    <row r="1629" spans="2:65" s="1" customFormat="1" ht="22.5" customHeight="1">
      <c r="B1629" s="42"/>
      <c r="C1629" s="277" t="s">
        <v>12327</v>
      </c>
      <c r="D1629" s="277" t="s">
        <v>1079</v>
      </c>
      <c r="E1629" s="278" t="s">
        <v>12328</v>
      </c>
      <c r="F1629" s="279" t="s">
        <v>12329</v>
      </c>
      <c r="G1629" s="280" t="s">
        <v>5275</v>
      </c>
      <c r="H1629" s="281">
        <v>1</v>
      </c>
      <c r="I1629" s="282"/>
      <c r="J1629" s="283">
        <f t="shared" si="540"/>
        <v>0</v>
      </c>
      <c r="K1629" s="279" t="s">
        <v>21</v>
      </c>
      <c r="L1629" s="284"/>
      <c r="M1629" s="285" t="s">
        <v>21</v>
      </c>
      <c r="N1629" s="286" t="s">
        <v>45</v>
      </c>
      <c r="O1629" s="43"/>
      <c r="P1629" s="212">
        <f t="shared" si="541"/>
        <v>0</v>
      </c>
      <c r="Q1629" s="212">
        <v>0</v>
      </c>
      <c r="R1629" s="212">
        <f t="shared" si="542"/>
        <v>0</v>
      </c>
      <c r="S1629" s="212">
        <v>0</v>
      </c>
      <c r="T1629" s="213">
        <f t="shared" si="543"/>
        <v>0</v>
      </c>
      <c r="AR1629" s="25" t="s">
        <v>619</v>
      </c>
      <c r="AT1629" s="25" t="s">
        <v>1079</v>
      </c>
      <c r="AU1629" s="25" t="s">
        <v>82</v>
      </c>
      <c r="AY1629" s="25" t="s">
        <v>308</v>
      </c>
      <c r="BE1629" s="214">
        <f t="shared" si="544"/>
        <v>0</v>
      </c>
      <c r="BF1629" s="214">
        <f t="shared" si="545"/>
        <v>0</v>
      </c>
      <c r="BG1629" s="214">
        <f t="shared" si="546"/>
        <v>0</v>
      </c>
      <c r="BH1629" s="214">
        <f t="shared" si="547"/>
        <v>0</v>
      </c>
      <c r="BI1629" s="214">
        <f t="shared" si="548"/>
        <v>0</v>
      </c>
      <c r="BJ1629" s="25" t="s">
        <v>82</v>
      </c>
      <c r="BK1629" s="214">
        <f t="shared" si="549"/>
        <v>0</v>
      </c>
      <c r="BL1629" s="25" t="s">
        <v>375</v>
      </c>
      <c r="BM1629" s="25" t="s">
        <v>12330</v>
      </c>
    </row>
    <row r="1630" spans="2:65" s="1" customFormat="1" ht="22.5" customHeight="1">
      <c r="B1630" s="42"/>
      <c r="C1630" s="277" t="s">
        <v>10942</v>
      </c>
      <c r="D1630" s="277" t="s">
        <v>1079</v>
      </c>
      <c r="E1630" s="278" t="s">
        <v>12113</v>
      </c>
      <c r="F1630" s="279" t="s">
        <v>12114</v>
      </c>
      <c r="G1630" s="280" t="s">
        <v>5275</v>
      </c>
      <c r="H1630" s="281">
        <v>1</v>
      </c>
      <c r="I1630" s="282"/>
      <c r="J1630" s="283">
        <f t="shared" si="540"/>
        <v>0</v>
      </c>
      <c r="K1630" s="279" t="s">
        <v>21</v>
      </c>
      <c r="L1630" s="284"/>
      <c r="M1630" s="285" t="s">
        <v>21</v>
      </c>
      <c r="N1630" s="286" t="s">
        <v>45</v>
      </c>
      <c r="O1630" s="43"/>
      <c r="P1630" s="212">
        <f t="shared" si="541"/>
        <v>0</v>
      </c>
      <c r="Q1630" s="212">
        <v>0</v>
      </c>
      <c r="R1630" s="212">
        <f t="shared" si="542"/>
        <v>0</v>
      </c>
      <c r="S1630" s="212">
        <v>0</v>
      </c>
      <c r="T1630" s="213">
        <f t="shared" si="543"/>
        <v>0</v>
      </c>
      <c r="AR1630" s="25" t="s">
        <v>619</v>
      </c>
      <c r="AT1630" s="25" t="s">
        <v>1079</v>
      </c>
      <c r="AU1630" s="25" t="s">
        <v>82</v>
      </c>
      <c r="AY1630" s="25" t="s">
        <v>308</v>
      </c>
      <c r="BE1630" s="214">
        <f t="shared" si="544"/>
        <v>0</v>
      </c>
      <c r="BF1630" s="214">
        <f t="shared" si="545"/>
        <v>0</v>
      </c>
      <c r="BG1630" s="214">
        <f t="shared" si="546"/>
        <v>0</v>
      </c>
      <c r="BH1630" s="214">
        <f t="shared" si="547"/>
        <v>0</v>
      </c>
      <c r="BI1630" s="214">
        <f t="shared" si="548"/>
        <v>0</v>
      </c>
      <c r="BJ1630" s="25" t="s">
        <v>82</v>
      </c>
      <c r="BK1630" s="214">
        <f t="shared" si="549"/>
        <v>0</v>
      </c>
      <c r="BL1630" s="25" t="s">
        <v>375</v>
      </c>
      <c r="BM1630" s="25" t="s">
        <v>12331</v>
      </c>
    </row>
    <row r="1631" spans="2:65" s="1" customFormat="1" ht="22.5" customHeight="1">
      <c r="B1631" s="42"/>
      <c r="C1631" s="277" t="s">
        <v>12332</v>
      </c>
      <c r="D1631" s="277" t="s">
        <v>1079</v>
      </c>
      <c r="E1631" s="278" t="s">
        <v>12127</v>
      </c>
      <c r="F1631" s="279" t="s">
        <v>12128</v>
      </c>
      <c r="G1631" s="280" t="s">
        <v>5275</v>
      </c>
      <c r="H1631" s="281">
        <v>6</v>
      </c>
      <c r="I1631" s="282"/>
      <c r="J1631" s="283">
        <f t="shared" si="540"/>
        <v>0</v>
      </c>
      <c r="K1631" s="279" t="s">
        <v>21</v>
      </c>
      <c r="L1631" s="284"/>
      <c r="M1631" s="285" t="s">
        <v>21</v>
      </c>
      <c r="N1631" s="286" t="s">
        <v>45</v>
      </c>
      <c r="O1631" s="43"/>
      <c r="P1631" s="212">
        <f t="shared" si="541"/>
        <v>0</v>
      </c>
      <c r="Q1631" s="212">
        <v>0</v>
      </c>
      <c r="R1631" s="212">
        <f t="shared" si="542"/>
        <v>0</v>
      </c>
      <c r="S1631" s="212">
        <v>0</v>
      </c>
      <c r="T1631" s="213">
        <f t="shared" si="543"/>
        <v>0</v>
      </c>
      <c r="AR1631" s="25" t="s">
        <v>619</v>
      </c>
      <c r="AT1631" s="25" t="s">
        <v>1079</v>
      </c>
      <c r="AU1631" s="25" t="s">
        <v>82</v>
      </c>
      <c r="AY1631" s="25" t="s">
        <v>308</v>
      </c>
      <c r="BE1631" s="214">
        <f t="shared" si="544"/>
        <v>0</v>
      </c>
      <c r="BF1631" s="214">
        <f t="shared" si="545"/>
        <v>0</v>
      </c>
      <c r="BG1631" s="214">
        <f t="shared" si="546"/>
        <v>0</v>
      </c>
      <c r="BH1631" s="214">
        <f t="shared" si="547"/>
        <v>0</v>
      </c>
      <c r="BI1631" s="214">
        <f t="shared" si="548"/>
        <v>0</v>
      </c>
      <c r="BJ1631" s="25" t="s">
        <v>82</v>
      </c>
      <c r="BK1631" s="214">
        <f t="shared" si="549"/>
        <v>0</v>
      </c>
      <c r="BL1631" s="25" t="s">
        <v>375</v>
      </c>
      <c r="BM1631" s="25" t="s">
        <v>12333</v>
      </c>
    </row>
    <row r="1632" spans="2:65" s="1" customFormat="1" ht="22.5" customHeight="1">
      <c r="B1632" s="42"/>
      <c r="C1632" s="277" t="s">
        <v>10944</v>
      </c>
      <c r="D1632" s="277" t="s">
        <v>1079</v>
      </c>
      <c r="E1632" s="278" t="s">
        <v>12144</v>
      </c>
      <c r="F1632" s="279" t="s">
        <v>12145</v>
      </c>
      <c r="G1632" s="280" t="s">
        <v>5275</v>
      </c>
      <c r="H1632" s="281">
        <v>6</v>
      </c>
      <c r="I1632" s="282"/>
      <c r="J1632" s="283">
        <f t="shared" si="540"/>
        <v>0</v>
      </c>
      <c r="K1632" s="279" t="s">
        <v>21</v>
      </c>
      <c r="L1632" s="284"/>
      <c r="M1632" s="285" t="s">
        <v>21</v>
      </c>
      <c r="N1632" s="286" t="s">
        <v>45</v>
      </c>
      <c r="O1632" s="43"/>
      <c r="P1632" s="212">
        <f t="shared" si="541"/>
        <v>0</v>
      </c>
      <c r="Q1632" s="212">
        <v>0</v>
      </c>
      <c r="R1632" s="212">
        <f t="shared" si="542"/>
        <v>0</v>
      </c>
      <c r="S1632" s="212">
        <v>0</v>
      </c>
      <c r="T1632" s="213">
        <f t="shared" si="543"/>
        <v>0</v>
      </c>
      <c r="AR1632" s="25" t="s">
        <v>619</v>
      </c>
      <c r="AT1632" s="25" t="s">
        <v>1079</v>
      </c>
      <c r="AU1632" s="25" t="s">
        <v>82</v>
      </c>
      <c r="AY1632" s="25" t="s">
        <v>308</v>
      </c>
      <c r="BE1632" s="214">
        <f t="shared" si="544"/>
        <v>0</v>
      </c>
      <c r="BF1632" s="214">
        <f t="shared" si="545"/>
        <v>0</v>
      </c>
      <c r="BG1632" s="214">
        <f t="shared" si="546"/>
        <v>0</v>
      </c>
      <c r="BH1632" s="214">
        <f t="shared" si="547"/>
        <v>0</v>
      </c>
      <c r="BI1632" s="214">
        <f t="shared" si="548"/>
        <v>0</v>
      </c>
      <c r="BJ1632" s="25" t="s">
        <v>82</v>
      </c>
      <c r="BK1632" s="214">
        <f t="shared" si="549"/>
        <v>0</v>
      </c>
      <c r="BL1632" s="25" t="s">
        <v>375</v>
      </c>
      <c r="BM1632" s="25" t="s">
        <v>12334</v>
      </c>
    </row>
    <row r="1633" spans="2:65" s="1" customFormat="1" ht="22.5" customHeight="1">
      <c r="B1633" s="42"/>
      <c r="C1633" s="277" t="s">
        <v>12335</v>
      </c>
      <c r="D1633" s="277" t="s">
        <v>1079</v>
      </c>
      <c r="E1633" s="278" t="s">
        <v>12148</v>
      </c>
      <c r="F1633" s="279" t="s">
        <v>12149</v>
      </c>
      <c r="G1633" s="280" t="s">
        <v>5275</v>
      </c>
      <c r="H1633" s="281">
        <v>3</v>
      </c>
      <c r="I1633" s="282"/>
      <c r="J1633" s="283">
        <f t="shared" si="540"/>
        <v>0</v>
      </c>
      <c r="K1633" s="279" t="s">
        <v>21</v>
      </c>
      <c r="L1633" s="284"/>
      <c r="M1633" s="285" t="s">
        <v>21</v>
      </c>
      <c r="N1633" s="286" t="s">
        <v>45</v>
      </c>
      <c r="O1633" s="43"/>
      <c r="P1633" s="212">
        <f t="shared" si="541"/>
        <v>0</v>
      </c>
      <c r="Q1633" s="212">
        <v>0</v>
      </c>
      <c r="R1633" s="212">
        <f t="shared" si="542"/>
        <v>0</v>
      </c>
      <c r="S1633" s="212">
        <v>0</v>
      </c>
      <c r="T1633" s="213">
        <f t="shared" si="543"/>
        <v>0</v>
      </c>
      <c r="AR1633" s="25" t="s">
        <v>619</v>
      </c>
      <c r="AT1633" s="25" t="s">
        <v>1079</v>
      </c>
      <c r="AU1633" s="25" t="s">
        <v>82</v>
      </c>
      <c r="AY1633" s="25" t="s">
        <v>308</v>
      </c>
      <c r="BE1633" s="214">
        <f t="shared" si="544"/>
        <v>0</v>
      </c>
      <c r="BF1633" s="214">
        <f t="shared" si="545"/>
        <v>0</v>
      </c>
      <c r="BG1633" s="214">
        <f t="shared" si="546"/>
        <v>0</v>
      </c>
      <c r="BH1633" s="214">
        <f t="shared" si="547"/>
        <v>0</v>
      </c>
      <c r="BI1633" s="214">
        <f t="shared" si="548"/>
        <v>0</v>
      </c>
      <c r="BJ1633" s="25" t="s">
        <v>82</v>
      </c>
      <c r="BK1633" s="214">
        <f t="shared" si="549"/>
        <v>0</v>
      </c>
      <c r="BL1633" s="25" t="s">
        <v>375</v>
      </c>
      <c r="BM1633" s="25" t="s">
        <v>12336</v>
      </c>
    </row>
    <row r="1634" spans="2:65" s="1" customFormat="1" ht="22.5" customHeight="1">
      <c r="B1634" s="42"/>
      <c r="C1634" s="277" t="s">
        <v>10945</v>
      </c>
      <c r="D1634" s="277" t="s">
        <v>1079</v>
      </c>
      <c r="E1634" s="278" t="s">
        <v>12337</v>
      </c>
      <c r="F1634" s="279" t="s">
        <v>12338</v>
      </c>
      <c r="G1634" s="280" t="s">
        <v>5275</v>
      </c>
      <c r="H1634" s="281">
        <v>4</v>
      </c>
      <c r="I1634" s="282"/>
      <c r="J1634" s="283">
        <f t="shared" ref="J1634:J1665" si="550">ROUND(I1634*H1634,2)</f>
        <v>0</v>
      </c>
      <c r="K1634" s="279" t="s">
        <v>21</v>
      </c>
      <c r="L1634" s="284"/>
      <c r="M1634" s="285" t="s">
        <v>21</v>
      </c>
      <c r="N1634" s="286" t="s">
        <v>45</v>
      </c>
      <c r="O1634" s="43"/>
      <c r="P1634" s="212">
        <f t="shared" ref="P1634:P1665" si="551">O1634*H1634</f>
        <v>0</v>
      </c>
      <c r="Q1634" s="212">
        <v>0</v>
      </c>
      <c r="R1634" s="212">
        <f t="shared" ref="R1634:R1665" si="552">Q1634*H1634</f>
        <v>0</v>
      </c>
      <c r="S1634" s="212">
        <v>0</v>
      </c>
      <c r="T1634" s="213">
        <f t="shared" ref="T1634:T1665" si="553">S1634*H1634</f>
        <v>0</v>
      </c>
      <c r="AR1634" s="25" t="s">
        <v>619</v>
      </c>
      <c r="AT1634" s="25" t="s">
        <v>1079</v>
      </c>
      <c r="AU1634" s="25" t="s">
        <v>82</v>
      </c>
      <c r="AY1634" s="25" t="s">
        <v>308</v>
      </c>
      <c r="BE1634" s="214">
        <f t="shared" ref="BE1634:BE1665" si="554">IF(N1634="základní",J1634,0)</f>
        <v>0</v>
      </c>
      <c r="BF1634" s="214">
        <f t="shared" ref="BF1634:BF1665" si="555">IF(N1634="snížená",J1634,0)</f>
        <v>0</v>
      </c>
      <c r="BG1634" s="214">
        <f t="shared" ref="BG1634:BG1665" si="556">IF(N1634="zákl. přenesená",J1634,0)</f>
        <v>0</v>
      </c>
      <c r="BH1634" s="214">
        <f t="shared" ref="BH1634:BH1665" si="557">IF(N1634="sníž. přenesená",J1634,0)</f>
        <v>0</v>
      </c>
      <c r="BI1634" s="214">
        <f t="shared" ref="BI1634:BI1665" si="558">IF(N1634="nulová",J1634,0)</f>
        <v>0</v>
      </c>
      <c r="BJ1634" s="25" t="s">
        <v>82</v>
      </c>
      <c r="BK1634" s="214">
        <f t="shared" ref="BK1634:BK1665" si="559">ROUND(I1634*H1634,2)</f>
        <v>0</v>
      </c>
      <c r="BL1634" s="25" t="s">
        <v>375</v>
      </c>
      <c r="BM1634" s="25" t="s">
        <v>12339</v>
      </c>
    </row>
    <row r="1635" spans="2:65" s="1" customFormat="1" ht="22.5" customHeight="1">
      <c r="B1635" s="42"/>
      <c r="C1635" s="277" t="s">
        <v>12340</v>
      </c>
      <c r="D1635" s="277" t="s">
        <v>1079</v>
      </c>
      <c r="E1635" s="278" t="s">
        <v>12341</v>
      </c>
      <c r="F1635" s="279" t="s">
        <v>12342</v>
      </c>
      <c r="G1635" s="280" t="s">
        <v>5275</v>
      </c>
      <c r="H1635" s="281">
        <v>4</v>
      </c>
      <c r="I1635" s="282"/>
      <c r="J1635" s="283">
        <f t="shared" si="550"/>
        <v>0</v>
      </c>
      <c r="K1635" s="279" t="s">
        <v>21</v>
      </c>
      <c r="L1635" s="284"/>
      <c r="M1635" s="285" t="s">
        <v>21</v>
      </c>
      <c r="N1635" s="286" t="s">
        <v>45</v>
      </c>
      <c r="O1635" s="43"/>
      <c r="P1635" s="212">
        <f t="shared" si="551"/>
        <v>0</v>
      </c>
      <c r="Q1635" s="212">
        <v>0</v>
      </c>
      <c r="R1635" s="212">
        <f t="shared" si="552"/>
        <v>0</v>
      </c>
      <c r="S1635" s="212">
        <v>0</v>
      </c>
      <c r="T1635" s="213">
        <f t="shared" si="553"/>
        <v>0</v>
      </c>
      <c r="AR1635" s="25" t="s">
        <v>619</v>
      </c>
      <c r="AT1635" s="25" t="s">
        <v>1079</v>
      </c>
      <c r="AU1635" s="25" t="s">
        <v>82</v>
      </c>
      <c r="AY1635" s="25" t="s">
        <v>308</v>
      </c>
      <c r="BE1635" s="214">
        <f t="shared" si="554"/>
        <v>0</v>
      </c>
      <c r="BF1635" s="214">
        <f t="shared" si="555"/>
        <v>0</v>
      </c>
      <c r="BG1635" s="214">
        <f t="shared" si="556"/>
        <v>0</v>
      </c>
      <c r="BH1635" s="214">
        <f t="shared" si="557"/>
        <v>0</v>
      </c>
      <c r="BI1635" s="214">
        <f t="shared" si="558"/>
        <v>0</v>
      </c>
      <c r="BJ1635" s="25" t="s">
        <v>82</v>
      </c>
      <c r="BK1635" s="214">
        <f t="shared" si="559"/>
        <v>0</v>
      </c>
      <c r="BL1635" s="25" t="s">
        <v>375</v>
      </c>
      <c r="BM1635" s="25" t="s">
        <v>12343</v>
      </c>
    </row>
    <row r="1636" spans="2:65" s="1" customFormat="1" ht="22.5" customHeight="1">
      <c r="B1636" s="42"/>
      <c r="C1636" s="277" t="s">
        <v>10948</v>
      </c>
      <c r="D1636" s="277" t="s">
        <v>1079</v>
      </c>
      <c r="E1636" s="278" t="s">
        <v>12344</v>
      </c>
      <c r="F1636" s="279" t="s">
        <v>12345</v>
      </c>
      <c r="G1636" s="280" t="s">
        <v>5275</v>
      </c>
      <c r="H1636" s="281">
        <v>1</v>
      </c>
      <c r="I1636" s="282"/>
      <c r="J1636" s="283">
        <f t="shared" si="550"/>
        <v>0</v>
      </c>
      <c r="K1636" s="279" t="s">
        <v>21</v>
      </c>
      <c r="L1636" s="284"/>
      <c r="M1636" s="285" t="s">
        <v>21</v>
      </c>
      <c r="N1636" s="286" t="s">
        <v>45</v>
      </c>
      <c r="O1636" s="43"/>
      <c r="P1636" s="212">
        <f t="shared" si="551"/>
        <v>0</v>
      </c>
      <c r="Q1636" s="212">
        <v>0</v>
      </c>
      <c r="R1636" s="212">
        <f t="shared" si="552"/>
        <v>0</v>
      </c>
      <c r="S1636" s="212">
        <v>0</v>
      </c>
      <c r="T1636" s="213">
        <f t="shared" si="553"/>
        <v>0</v>
      </c>
      <c r="AR1636" s="25" t="s">
        <v>619</v>
      </c>
      <c r="AT1636" s="25" t="s">
        <v>1079</v>
      </c>
      <c r="AU1636" s="25" t="s">
        <v>82</v>
      </c>
      <c r="AY1636" s="25" t="s">
        <v>308</v>
      </c>
      <c r="BE1636" s="214">
        <f t="shared" si="554"/>
        <v>0</v>
      </c>
      <c r="BF1636" s="214">
        <f t="shared" si="555"/>
        <v>0</v>
      </c>
      <c r="BG1636" s="214">
        <f t="shared" si="556"/>
        <v>0</v>
      </c>
      <c r="BH1636" s="214">
        <f t="shared" si="557"/>
        <v>0</v>
      </c>
      <c r="BI1636" s="214">
        <f t="shared" si="558"/>
        <v>0</v>
      </c>
      <c r="BJ1636" s="25" t="s">
        <v>82</v>
      </c>
      <c r="BK1636" s="214">
        <f t="shared" si="559"/>
        <v>0</v>
      </c>
      <c r="BL1636" s="25" t="s">
        <v>375</v>
      </c>
      <c r="BM1636" s="25" t="s">
        <v>12346</v>
      </c>
    </row>
    <row r="1637" spans="2:65" s="1" customFormat="1" ht="22.5" customHeight="1">
      <c r="B1637" s="42"/>
      <c r="C1637" s="277" t="s">
        <v>12347</v>
      </c>
      <c r="D1637" s="277" t="s">
        <v>1079</v>
      </c>
      <c r="E1637" s="278" t="s">
        <v>12348</v>
      </c>
      <c r="F1637" s="279" t="s">
        <v>12349</v>
      </c>
      <c r="G1637" s="280" t="s">
        <v>5275</v>
      </c>
      <c r="H1637" s="281">
        <v>2</v>
      </c>
      <c r="I1637" s="282"/>
      <c r="J1637" s="283">
        <f t="shared" si="550"/>
        <v>0</v>
      </c>
      <c r="K1637" s="279" t="s">
        <v>21</v>
      </c>
      <c r="L1637" s="284"/>
      <c r="M1637" s="285" t="s">
        <v>21</v>
      </c>
      <c r="N1637" s="286" t="s">
        <v>45</v>
      </c>
      <c r="O1637" s="43"/>
      <c r="P1637" s="212">
        <f t="shared" si="551"/>
        <v>0</v>
      </c>
      <c r="Q1637" s="212">
        <v>0</v>
      </c>
      <c r="R1637" s="212">
        <f t="shared" si="552"/>
        <v>0</v>
      </c>
      <c r="S1637" s="212">
        <v>0</v>
      </c>
      <c r="T1637" s="213">
        <f t="shared" si="553"/>
        <v>0</v>
      </c>
      <c r="AR1637" s="25" t="s">
        <v>619</v>
      </c>
      <c r="AT1637" s="25" t="s">
        <v>1079</v>
      </c>
      <c r="AU1637" s="25" t="s">
        <v>82</v>
      </c>
      <c r="AY1637" s="25" t="s">
        <v>308</v>
      </c>
      <c r="BE1637" s="214">
        <f t="shared" si="554"/>
        <v>0</v>
      </c>
      <c r="BF1637" s="214">
        <f t="shared" si="555"/>
        <v>0</v>
      </c>
      <c r="BG1637" s="214">
        <f t="shared" si="556"/>
        <v>0</v>
      </c>
      <c r="BH1637" s="214">
        <f t="shared" si="557"/>
        <v>0</v>
      </c>
      <c r="BI1637" s="214">
        <f t="shared" si="558"/>
        <v>0</v>
      </c>
      <c r="BJ1637" s="25" t="s">
        <v>82</v>
      </c>
      <c r="BK1637" s="214">
        <f t="shared" si="559"/>
        <v>0</v>
      </c>
      <c r="BL1637" s="25" t="s">
        <v>375</v>
      </c>
      <c r="BM1637" s="25" t="s">
        <v>12350</v>
      </c>
    </row>
    <row r="1638" spans="2:65" s="1" customFormat="1" ht="22.5" customHeight="1">
      <c r="B1638" s="42"/>
      <c r="C1638" s="277" t="s">
        <v>10951</v>
      </c>
      <c r="D1638" s="277" t="s">
        <v>1079</v>
      </c>
      <c r="E1638" s="278" t="s">
        <v>12351</v>
      </c>
      <c r="F1638" s="279" t="s">
        <v>12352</v>
      </c>
      <c r="G1638" s="280" t="s">
        <v>5275</v>
      </c>
      <c r="H1638" s="281">
        <v>3</v>
      </c>
      <c r="I1638" s="282"/>
      <c r="J1638" s="283">
        <f t="shared" si="550"/>
        <v>0</v>
      </c>
      <c r="K1638" s="279" t="s">
        <v>21</v>
      </c>
      <c r="L1638" s="284"/>
      <c r="M1638" s="285" t="s">
        <v>21</v>
      </c>
      <c r="N1638" s="286" t="s">
        <v>45</v>
      </c>
      <c r="O1638" s="43"/>
      <c r="P1638" s="212">
        <f t="shared" si="551"/>
        <v>0</v>
      </c>
      <c r="Q1638" s="212">
        <v>0</v>
      </c>
      <c r="R1638" s="212">
        <f t="shared" si="552"/>
        <v>0</v>
      </c>
      <c r="S1638" s="212">
        <v>0</v>
      </c>
      <c r="T1638" s="213">
        <f t="shared" si="553"/>
        <v>0</v>
      </c>
      <c r="AR1638" s="25" t="s">
        <v>619</v>
      </c>
      <c r="AT1638" s="25" t="s">
        <v>1079</v>
      </c>
      <c r="AU1638" s="25" t="s">
        <v>82</v>
      </c>
      <c r="AY1638" s="25" t="s">
        <v>308</v>
      </c>
      <c r="BE1638" s="214">
        <f t="shared" si="554"/>
        <v>0</v>
      </c>
      <c r="BF1638" s="214">
        <f t="shared" si="555"/>
        <v>0</v>
      </c>
      <c r="BG1638" s="214">
        <f t="shared" si="556"/>
        <v>0</v>
      </c>
      <c r="BH1638" s="214">
        <f t="shared" si="557"/>
        <v>0</v>
      </c>
      <c r="BI1638" s="214">
        <f t="shared" si="558"/>
        <v>0</v>
      </c>
      <c r="BJ1638" s="25" t="s">
        <v>82</v>
      </c>
      <c r="BK1638" s="214">
        <f t="shared" si="559"/>
        <v>0</v>
      </c>
      <c r="BL1638" s="25" t="s">
        <v>375</v>
      </c>
      <c r="BM1638" s="25" t="s">
        <v>12353</v>
      </c>
    </row>
    <row r="1639" spans="2:65" s="1" customFormat="1" ht="22.5" customHeight="1">
      <c r="B1639" s="42"/>
      <c r="C1639" s="277" t="s">
        <v>12354</v>
      </c>
      <c r="D1639" s="277" t="s">
        <v>1079</v>
      </c>
      <c r="E1639" s="278" t="s">
        <v>12355</v>
      </c>
      <c r="F1639" s="279" t="s">
        <v>12356</v>
      </c>
      <c r="G1639" s="280" t="s">
        <v>5275</v>
      </c>
      <c r="H1639" s="281">
        <v>9</v>
      </c>
      <c r="I1639" s="282"/>
      <c r="J1639" s="283">
        <f t="shared" si="550"/>
        <v>0</v>
      </c>
      <c r="K1639" s="279" t="s">
        <v>21</v>
      </c>
      <c r="L1639" s="284"/>
      <c r="M1639" s="285" t="s">
        <v>21</v>
      </c>
      <c r="N1639" s="286" t="s">
        <v>45</v>
      </c>
      <c r="O1639" s="43"/>
      <c r="P1639" s="212">
        <f t="shared" si="551"/>
        <v>0</v>
      </c>
      <c r="Q1639" s="212">
        <v>0</v>
      </c>
      <c r="R1639" s="212">
        <f t="shared" si="552"/>
        <v>0</v>
      </c>
      <c r="S1639" s="212">
        <v>0</v>
      </c>
      <c r="T1639" s="213">
        <f t="shared" si="553"/>
        <v>0</v>
      </c>
      <c r="AR1639" s="25" t="s">
        <v>619</v>
      </c>
      <c r="AT1639" s="25" t="s">
        <v>1079</v>
      </c>
      <c r="AU1639" s="25" t="s">
        <v>82</v>
      </c>
      <c r="AY1639" s="25" t="s">
        <v>308</v>
      </c>
      <c r="BE1639" s="214">
        <f t="shared" si="554"/>
        <v>0</v>
      </c>
      <c r="BF1639" s="214">
        <f t="shared" si="555"/>
        <v>0</v>
      </c>
      <c r="BG1639" s="214">
        <f t="shared" si="556"/>
        <v>0</v>
      </c>
      <c r="BH1639" s="214">
        <f t="shared" si="557"/>
        <v>0</v>
      </c>
      <c r="BI1639" s="214">
        <f t="shared" si="558"/>
        <v>0</v>
      </c>
      <c r="BJ1639" s="25" t="s">
        <v>82</v>
      </c>
      <c r="BK1639" s="214">
        <f t="shared" si="559"/>
        <v>0</v>
      </c>
      <c r="BL1639" s="25" t="s">
        <v>375</v>
      </c>
      <c r="BM1639" s="25" t="s">
        <v>12357</v>
      </c>
    </row>
    <row r="1640" spans="2:65" s="1" customFormat="1" ht="22.5" customHeight="1">
      <c r="B1640" s="42"/>
      <c r="C1640" s="277" t="s">
        <v>10954</v>
      </c>
      <c r="D1640" s="277" t="s">
        <v>1079</v>
      </c>
      <c r="E1640" s="278" t="s">
        <v>12358</v>
      </c>
      <c r="F1640" s="279" t="s">
        <v>12359</v>
      </c>
      <c r="G1640" s="280" t="s">
        <v>5275</v>
      </c>
      <c r="H1640" s="281">
        <v>6</v>
      </c>
      <c r="I1640" s="282"/>
      <c r="J1640" s="283">
        <f t="shared" si="550"/>
        <v>0</v>
      </c>
      <c r="K1640" s="279" t="s">
        <v>21</v>
      </c>
      <c r="L1640" s="284"/>
      <c r="M1640" s="285" t="s">
        <v>21</v>
      </c>
      <c r="N1640" s="286" t="s">
        <v>45</v>
      </c>
      <c r="O1640" s="43"/>
      <c r="P1640" s="212">
        <f t="shared" si="551"/>
        <v>0</v>
      </c>
      <c r="Q1640" s="212">
        <v>0</v>
      </c>
      <c r="R1640" s="212">
        <f t="shared" si="552"/>
        <v>0</v>
      </c>
      <c r="S1640" s="212">
        <v>0</v>
      </c>
      <c r="T1640" s="213">
        <f t="shared" si="553"/>
        <v>0</v>
      </c>
      <c r="AR1640" s="25" t="s">
        <v>619</v>
      </c>
      <c r="AT1640" s="25" t="s">
        <v>1079</v>
      </c>
      <c r="AU1640" s="25" t="s">
        <v>82</v>
      </c>
      <c r="AY1640" s="25" t="s">
        <v>308</v>
      </c>
      <c r="BE1640" s="214">
        <f t="shared" si="554"/>
        <v>0</v>
      </c>
      <c r="BF1640" s="214">
        <f t="shared" si="555"/>
        <v>0</v>
      </c>
      <c r="BG1640" s="214">
        <f t="shared" si="556"/>
        <v>0</v>
      </c>
      <c r="BH1640" s="214">
        <f t="shared" si="557"/>
        <v>0</v>
      </c>
      <c r="BI1640" s="214">
        <f t="shared" si="558"/>
        <v>0</v>
      </c>
      <c r="BJ1640" s="25" t="s">
        <v>82</v>
      </c>
      <c r="BK1640" s="214">
        <f t="shared" si="559"/>
        <v>0</v>
      </c>
      <c r="BL1640" s="25" t="s">
        <v>375</v>
      </c>
      <c r="BM1640" s="25" t="s">
        <v>12360</v>
      </c>
    </row>
    <row r="1641" spans="2:65" s="1" customFormat="1" ht="22.5" customHeight="1">
      <c r="B1641" s="42"/>
      <c r="C1641" s="277" t="s">
        <v>12361</v>
      </c>
      <c r="D1641" s="277" t="s">
        <v>1079</v>
      </c>
      <c r="E1641" s="278" t="s">
        <v>12362</v>
      </c>
      <c r="F1641" s="279" t="s">
        <v>12363</v>
      </c>
      <c r="G1641" s="280" t="s">
        <v>5275</v>
      </c>
      <c r="H1641" s="281">
        <v>2</v>
      </c>
      <c r="I1641" s="282"/>
      <c r="J1641" s="283">
        <f t="shared" si="550"/>
        <v>0</v>
      </c>
      <c r="K1641" s="279" t="s">
        <v>21</v>
      </c>
      <c r="L1641" s="284"/>
      <c r="M1641" s="285" t="s">
        <v>21</v>
      </c>
      <c r="N1641" s="286" t="s">
        <v>45</v>
      </c>
      <c r="O1641" s="43"/>
      <c r="P1641" s="212">
        <f t="shared" si="551"/>
        <v>0</v>
      </c>
      <c r="Q1641" s="212">
        <v>0</v>
      </c>
      <c r="R1641" s="212">
        <f t="shared" si="552"/>
        <v>0</v>
      </c>
      <c r="S1641" s="212">
        <v>0</v>
      </c>
      <c r="T1641" s="213">
        <f t="shared" si="553"/>
        <v>0</v>
      </c>
      <c r="AR1641" s="25" t="s">
        <v>619</v>
      </c>
      <c r="AT1641" s="25" t="s">
        <v>1079</v>
      </c>
      <c r="AU1641" s="25" t="s">
        <v>82</v>
      </c>
      <c r="AY1641" s="25" t="s">
        <v>308</v>
      </c>
      <c r="BE1641" s="214">
        <f t="shared" si="554"/>
        <v>0</v>
      </c>
      <c r="BF1641" s="214">
        <f t="shared" si="555"/>
        <v>0</v>
      </c>
      <c r="BG1641" s="214">
        <f t="shared" si="556"/>
        <v>0</v>
      </c>
      <c r="BH1641" s="214">
        <f t="shared" si="557"/>
        <v>0</v>
      </c>
      <c r="BI1641" s="214">
        <f t="shared" si="558"/>
        <v>0</v>
      </c>
      <c r="BJ1641" s="25" t="s">
        <v>82</v>
      </c>
      <c r="BK1641" s="214">
        <f t="shared" si="559"/>
        <v>0</v>
      </c>
      <c r="BL1641" s="25" t="s">
        <v>375</v>
      </c>
      <c r="BM1641" s="25" t="s">
        <v>12364</v>
      </c>
    </row>
    <row r="1642" spans="2:65" s="1" customFormat="1" ht="22.5" customHeight="1">
      <c r="B1642" s="42"/>
      <c r="C1642" s="277" t="s">
        <v>10957</v>
      </c>
      <c r="D1642" s="277" t="s">
        <v>1079</v>
      </c>
      <c r="E1642" s="278" t="s">
        <v>12365</v>
      </c>
      <c r="F1642" s="279" t="s">
        <v>12366</v>
      </c>
      <c r="G1642" s="280" t="s">
        <v>5275</v>
      </c>
      <c r="H1642" s="281">
        <v>2</v>
      </c>
      <c r="I1642" s="282"/>
      <c r="J1642" s="283">
        <f t="shared" si="550"/>
        <v>0</v>
      </c>
      <c r="K1642" s="279" t="s">
        <v>21</v>
      </c>
      <c r="L1642" s="284"/>
      <c r="M1642" s="285" t="s">
        <v>21</v>
      </c>
      <c r="N1642" s="286" t="s">
        <v>45</v>
      </c>
      <c r="O1642" s="43"/>
      <c r="P1642" s="212">
        <f t="shared" si="551"/>
        <v>0</v>
      </c>
      <c r="Q1642" s="212">
        <v>0</v>
      </c>
      <c r="R1642" s="212">
        <f t="shared" si="552"/>
        <v>0</v>
      </c>
      <c r="S1642" s="212">
        <v>0</v>
      </c>
      <c r="T1642" s="213">
        <f t="shared" si="553"/>
        <v>0</v>
      </c>
      <c r="AR1642" s="25" t="s">
        <v>619</v>
      </c>
      <c r="AT1642" s="25" t="s">
        <v>1079</v>
      </c>
      <c r="AU1642" s="25" t="s">
        <v>82</v>
      </c>
      <c r="AY1642" s="25" t="s">
        <v>308</v>
      </c>
      <c r="BE1642" s="214">
        <f t="shared" si="554"/>
        <v>0</v>
      </c>
      <c r="BF1642" s="214">
        <f t="shared" si="555"/>
        <v>0</v>
      </c>
      <c r="BG1642" s="214">
        <f t="shared" si="556"/>
        <v>0</v>
      </c>
      <c r="BH1642" s="214">
        <f t="shared" si="557"/>
        <v>0</v>
      </c>
      <c r="BI1642" s="214">
        <f t="shared" si="558"/>
        <v>0</v>
      </c>
      <c r="BJ1642" s="25" t="s">
        <v>82</v>
      </c>
      <c r="BK1642" s="214">
        <f t="shared" si="559"/>
        <v>0</v>
      </c>
      <c r="BL1642" s="25" t="s">
        <v>375</v>
      </c>
      <c r="BM1642" s="25" t="s">
        <v>12367</v>
      </c>
    </row>
    <row r="1643" spans="2:65" s="1" customFormat="1" ht="22.5" customHeight="1">
      <c r="B1643" s="42"/>
      <c r="C1643" s="277" t="s">
        <v>12368</v>
      </c>
      <c r="D1643" s="277" t="s">
        <v>1079</v>
      </c>
      <c r="E1643" s="278" t="s">
        <v>12369</v>
      </c>
      <c r="F1643" s="279" t="s">
        <v>12370</v>
      </c>
      <c r="G1643" s="280" t="s">
        <v>5275</v>
      </c>
      <c r="H1643" s="281">
        <v>1</v>
      </c>
      <c r="I1643" s="282"/>
      <c r="J1643" s="283">
        <f t="shared" si="550"/>
        <v>0</v>
      </c>
      <c r="K1643" s="279" t="s">
        <v>21</v>
      </c>
      <c r="L1643" s="284"/>
      <c r="M1643" s="285" t="s">
        <v>21</v>
      </c>
      <c r="N1643" s="286" t="s">
        <v>45</v>
      </c>
      <c r="O1643" s="43"/>
      <c r="P1643" s="212">
        <f t="shared" si="551"/>
        <v>0</v>
      </c>
      <c r="Q1643" s="212">
        <v>0</v>
      </c>
      <c r="R1643" s="212">
        <f t="shared" si="552"/>
        <v>0</v>
      </c>
      <c r="S1643" s="212">
        <v>0</v>
      </c>
      <c r="T1643" s="213">
        <f t="shared" si="553"/>
        <v>0</v>
      </c>
      <c r="AR1643" s="25" t="s">
        <v>619</v>
      </c>
      <c r="AT1643" s="25" t="s">
        <v>1079</v>
      </c>
      <c r="AU1643" s="25" t="s">
        <v>82</v>
      </c>
      <c r="AY1643" s="25" t="s">
        <v>308</v>
      </c>
      <c r="BE1643" s="214">
        <f t="shared" si="554"/>
        <v>0</v>
      </c>
      <c r="BF1643" s="214">
        <f t="shared" si="555"/>
        <v>0</v>
      </c>
      <c r="BG1643" s="214">
        <f t="shared" si="556"/>
        <v>0</v>
      </c>
      <c r="BH1643" s="214">
        <f t="shared" si="557"/>
        <v>0</v>
      </c>
      <c r="BI1643" s="214">
        <f t="shared" si="558"/>
        <v>0</v>
      </c>
      <c r="BJ1643" s="25" t="s">
        <v>82</v>
      </c>
      <c r="BK1643" s="214">
        <f t="shared" si="559"/>
        <v>0</v>
      </c>
      <c r="BL1643" s="25" t="s">
        <v>375</v>
      </c>
      <c r="BM1643" s="25" t="s">
        <v>12371</v>
      </c>
    </row>
    <row r="1644" spans="2:65" s="1" customFormat="1" ht="22.5" customHeight="1">
      <c r="B1644" s="42"/>
      <c r="C1644" s="277" t="s">
        <v>10961</v>
      </c>
      <c r="D1644" s="277" t="s">
        <v>1079</v>
      </c>
      <c r="E1644" s="278" t="s">
        <v>12372</v>
      </c>
      <c r="F1644" s="279" t="s">
        <v>12373</v>
      </c>
      <c r="G1644" s="280" t="s">
        <v>5275</v>
      </c>
      <c r="H1644" s="281">
        <v>4</v>
      </c>
      <c r="I1644" s="282"/>
      <c r="J1644" s="283">
        <f t="shared" si="550"/>
        <v>0</v>
      </c>
      <c r="K1644" s="279" t="s">
        <v>21</v>
      </c>
      <c r="L1644" s="284"/>
      <c r="M1644" s="285" t="s">
        <v>21</v>
      </c>
      <c r="N1644" s="286" t="s">
        <v>45</v>
      </c>
      <c r="O1644" s="43"/>
      <c r="P1644" s="212">
        <f t="shared" si="551"/>
        <v>0</v>
      </c>
      <c r="Q1644" s="212">
        <v>0</v>
      </c>
      <c r="R1644" s="212">
        <f t="shared" si="552"/>
        <v>0</v>
      </c>
      <c r="S1644" s="212">
        <v>0</v>
      </c>
      <c r="T1644" s="213">
        <f t="shared" si="553"/>
        <v>0</v>
      </c>
      <c r="AR1644" s="25" t="s">
        <v>619</v>
      </c>
      <c r="AT1644" s="25" t="s">
        <v>1079</v>
      </c>
      <c r="AU1644" s="25" t="s">
        <v>82</v>
      </c>
      <c r="AY1644" s="25" t="s">
        <v>308</v>
      </c>
      <c r="BE1644" s="214">
        <f t="shared" si="554"/>
        <v>0</v>
      </c>
      <c r="BF1644" s="214">
        <f t="shared" si="555"/>
        <v>0</v>
      </c>
      <c r="BG1644" s="214">
        <f t="shared" si="556"/>
        <v>0</v>
      </c>
      <c r="BH1644" s="214">
        <f t="shared" si="557"/>
        <v>0</v>
      </c>
      <c r="BI1644" s="214">
        <f t="shared" si="558"/>
        <v>0</v>
      </c>
      <c r="BJ1644" s="25" t="s">
        <v>82</v>
      </c>
      <c r="BK1644" s="214">
        <f t="shared" si="559"/>
        <v>0</v>
      </c>
      <c r="BL1644" s="25" t="s">
        <v>375</v>
      </c>
      <c r="BM1644" s="25" t="s">
        <v>12374</v>
      </c>
    </row>
    <row r="1645" spans="2:65" s="1" customFormat="1" ht="22.5" customHeight="1">
      <c r="B1645" s="42"/>
      <c r="C1645" s="277" t="s">
        <v>12375</v>
      </c>
      <c r="D1645" s="277" t="s">
        <v>1079</v>
      </c>
      <c r="E1645" s="278" t="s">
        <v>12376</v>
      </c>
      <c r="F1645" s="279" t="s">
        <v>12377</v>
      </c>
      <c r="G1645" s="280" t="s">
        <v>5275</v>
      </c>
      <c r="H1645" s="281">
        <v>2</v>
      </c>
      <c r="I1645" s="282"/>
      <c r="J1645" s="283">
        <f t="shared" si="550"/>
        <v>0</v>
      </c>
      <c r="K1645" s="279" t="s">
        <v>21</v>
      </c>
      <c r="L1645" s="284"/>
      <c r="M1645" s="285" t="s">
        <v>21</v>
      </c>
      <c r="N1645" s="286" t="s">
        <v>45</v>
      </c>
      <c r="O1645" s="43"/>
      <c r="P1645" s="212">
        <f t="shared" si="551"/>
        <v>0</v>
      </c>
      <c r="Q1645" s="212">
        <v>0</v>
      </c>
      <c r="R1645" s="212">
        <f t="shared" si="552"/>
        <v>0</v>
      </c>
      <c r="S1645" s="212">
        <v>0</v>
      </c>
      <c r="T1645" s="213">
        <f t="shared" si="553"/>
        <v>0</v>
      </c>
      <c r="AR1645" s="25" t="s">
        <v>619</v>
      </c>
      <c r="AT1645" s="25" t="s">
        <v>1079</v>
      </c>
      <c r="AU1645" s="25" t="s">
        <v>82</v>
      </c>
      <c r="AY1645" s="25" t="s">
        <v>308</v>
      </c>
      <c r="BE1645" s="214">
        <f t="shared" si="554"/>
        <v>0</v>
      </c>
      <c r="BF1645" s="214">
        <f t="shared" si="555"/>
        <v>0</v>
      </c>
      <c r="BG1645" s="214">
        <f t="shared" si="556"/>
        <v>0</v>
      </c>
      <c r="BH1645" s="214">
        <f t="shared" si="557"/>
        <v>0</v>
      </c>
      <c r="BI1645" s="214">
        <f t="shared" si="558"/>
        <v>0</v>
      </c>
      <c r="BJ1645" s="25" t="s">
        <v>82</v>
      </c>
      <c r="BK1645" s="214">
        <f t="shared" si="559"/>
        <v>0</v>
      </c>
      <c r="BL1645" s="25" t="s">
        <v>375</v>
      </c>
      <c r="BM1645" s="25" t="s">
        <v>12378</v>
      </c>
    </row>
    <row r="1646" spans="2:65" s="1" customFormat="1" ht="22.5" customHeight="1">
      <c r="B1646" s="42"/>
      <c r="C1646" s="277" t="s">
        <v>10963</v>
      </c>
      <c r="D1646" s="277" t="s">
        <v>1079</v>
      </c>
      <c r="E1646" s="278" t="s">
        <v>12379</v>
      </c>
      <c r="F1646" s="279" t="s">
        <v>12380</v>
      </c>
      <c r="G1646" s="280" t="s">
        <v>5275</v>
      </c>
      <c r="H1646" s="281">
        <v>8</v>
      </c>
      <c r="I1646" s="282"/>
      <c r="J1646" s="283">
        <f t="shared" si="550"/>
        <v>0</v>
      </c>
      <c r="K1646" s="279" t="s">
        <v>21</v>
      </c>
      <c r="L1646" s="284"/>
      <c r="M1646" s="285" t="s">
        <v>21</v>
      </c>
      <c r="N1646" s="286" t="s">
        <v>45</v>
      </c>
      <c r="O1646" s="43"/>
      <c r="P1646" s="212">
        <f t="shared" si="551"/>
        <v>0</v>
      </c>
      <c r="Q1646" s="212">
        <v>0</v>
      </c>
      <c r="R1646" s="212">
        <f t="shared" si="552"/>
        <v>0</v>
      </c>
      <c r="S1646" s="212">
        <v>0</v>
      </c>
      <c r="T1646" s="213">
        <f t="shared" si="553"/>
        <v>0</v>
      </c>
      <c r="AR1646" s="25" t="s">
        <v>619</v>
      </c>
      <c r="AT1646" s="25" t="s">
        <v>1079</v>
      </c>
      <c r="AU1646" s="25" t="s">
        <v>82</v>
      </c>
      <c r="AY1646" s="25" t="s">
        <v>308</v>
      </c>
      <c r="BE1646" s="214">
        <f t="shared" si="554"/>
        <v>0</v>
      </c>
      <c r="BF1646" s="214">
        <f t="shared" si="555"/>
        <v>0</v>
      </c>
      <c r="BG1646" s="214">
        <f t="shared" si="556"/>
        <v>0</v>
      </c>
      <c r="BH1646" s="214">
        <f t="shared" si="557"/>
        <v>0</v>
      </c>
      <c r="BI1646" s="214">
        <f t="shared" si="558"/>
        <v>0</v>
      </c>
      <c r="BJ1646" s="25" t="s">
        <v>82</v>
      </c>
      <c r="BK1646" s="214">
        <f t="shared" si="559"/>
        <v>0</v>
      </c>
      <c r="BL1646" s="25" t="s">
        <v>375</v>
      </c>
      <c r="BM1646" s="25" t="s">
        <v>12381</v>
      </c>
    </row>
    <row r="1647" spans="2:65" s="1" customFormat="1" ht="22.5" customHeight="1">
      <c r="B1647" s="42"/>
      <c r="C1647" s="277" t="s">
        <v>12382</v>
      </c>
      <c r="D1647" s="277" t="s">
        <v>1079</v>
      </c>
      <c r="E1647" s="278" t="s">
        <v>12383</v>
      </c>
      <c r="F1647" s="279" t="s">
        <v>12384</v>
      </c>
      <c r="G1647" s="280" t="s">
        <v>5275</v>
      </c>
      <c r="H1647" s="281">
        <v>1</v>
      </c>
      <c r="I1647" s="282"/>
      <c r="J1647" s="283">
        <f t="shared" si="550"/>
        <v>0</v>
      </c>
      <c r="K1647" s="279" t="s">
        <v>21</v>
      </c>
      <c r="L1647" s="284"/>
      <c r="M1647" s="285" t="s">
        <v>21</v>
      </c>
      <c r="N1647" s="286" t="s">
        <v>45</v>
      </c>
      <c r="O1647" s="43"/>
      <c r="P1647" s="212">
        <f t="shared" si="551"/>
        <v>0</v>
      </c>
      <c r="Q1647" s="212">
        <v>0</v>
      </c>
      <c r="R1647" s="212">
        <f t="shared" si="552"/>
        <v>0</v>
      </c>
      <c r="S1647" s="212">
        <v>0</v>
      </c>
      <c r="T1647" s="213">
        <f t="shared" si="553"/>
        <v>0</v>
      </c>
      <c r="AR1647" s="25" t="s">
        <v>619</v>
      </c>
      <c r="AT1647" s="25" t="s">
        <v>1079</v>
      </c>
      <c r="AU1647" s="25" t="s">
        <v>82</v>
      </c>
      <c r="AY1647" s="25" t="s">
        <v>308</v>
      </c>
      <c r="BE1647" s="214">
        <f t="shared" si="554"/>
        <v>0</v>
      </c>
      <c r="BF1647" s="214">
        <f t="shared" si="555"/>
        <v>0</v>
      </c>
      <c r="BG1647" s="214">
        <f t="shared" si="556"/>
        <v>0</v>
      </c>
      <c r="BH1647" s="214">
        <f t="shared" si="557"/>
        <v>0</v>
      </c>
      <c r="BI1647" s="214">
        <f t="shared" si="558"/>
        <v>0</v>
      </c>
      <c r="BJ1647" s="25" t="s">
        <v>82</v>
      </c>
      <c r="BK1647" s="214">
        <f t="shared" si="559"/>
        <v>0</v>
      </c>
      <c r="BL1647" s="25" t="s">
        <v>375</v>
      </c>
      <c r="BM1647" s="25" t="s">
        <v>12385</v>
      </c>
    </row>
    <row r="1648" spans="2:65" s="1" customFormat="1" ht="22.5" customHeight="1">
      <c r="B1648" s="42"/>
      <c r="C1648" s="277" t="s">
        <v>10967</v>
      </c>
      <c r="D1648" s="277" t="s">
        <v>1079</v>
      </c>
      <c r="E1648" s="278" t="s">
        <v>12386</v>
      </c>
      <c r="F1648" s="279" t="s">
        <v>12387</v>
      </c>
      <c r="G1648" s="280" t="s">
        <v>5275</v>
      </c>
      <c r="H1648" s="281">
        <v>2</v>
      </c>
      <c r="I1648" s="282"/>
      <c r="J1648" s="283">
        <f t="shared" si="550"/>
        <v>0</v>
      </c>
      <c r="K1648" s="279" t="s">
        <v>21</v>
      </c>
      <c r="L1648" s="284"/>
      <c r="M1648" s="285" t="s">
        <v>21</v>
      </c>
      <c r="N1648" s="286" t="s">
        <v>45</v>
      </c>
      <c r="O1648" s="43"/>
      <c r="P1648" s="212">
        <f t="shared" si="551"/>
        <v>0</v>
      </c>
      <c r="Q1648" s="212">
        <v>0</v>
      </c>
      <c r="R1648" s="212">
        <f t="shared" si="552"/>
        <v>0</v>
      </c>
      <c r="S1648" s="212">
        <v>0</v>
      </c>
      <c r="T1648" s="213">
        <f t="shared" si="553"/>
        <v>0</v>
      </c>
      <c r="AR1648" s="25" t="s">
        <v>619</v>
      </c>
      <c r="AT1648" s="25" t="s">
        <v>1079</v>
      </c>
      <c r="AU1648" s="25" t="s">
        <v>82</v>
      </c>
      <c r="AY1648" s="25" t="s">
        <v>308</v>
      </c>
      <c r="BE1648" s="214">
        <f t="shared" si="554"/>
        <v>0</v>
      </c>
      <c r="BF1648" s="214">
        <f t="shared" si="555"/>
        <v>0</v>
      </c>
      <c r="BG1648" s="214">
        <f t="shared" si="556"/>
        <v>0</v>
      </c>
      <c r="BH1648" s="214">
        <f t="shared" si="557"/>
        <v>0</v>
      </c>
      <c r="BI1648" s="214">
        <f t="shared" si="558"/>
        <v>0</v>
      </c>
      <c r="BJ1648" s="25" t="s">
        <v>82</v>
      </c>
      <c r="BK1648" s="214">
        <f t="shared" si="559"/>
        <v>0</v>
      </c>
      <c r="BL1648" s="25" t="s">
        <v>375</v>
      </c>
      <c r="BM1648" s="25" t="s">
        <v>12388</v>
      </c>
    </row>
    <row r="1649" spans="2:65" s="1" customFormat="1" ht="22.5" customHeight="1">
      <c r="B1649" s="42"/>
      <c r="C1649" s="277" t="s">
        <v>12389</v>
      </c>
      <c r="D1649" s="277" t="s">
        <v>1079</v>
      </c>
      <c r="E1649" s="278" t="s">
        <v>12141</v>
      </c>
      <c r="F1649" s="279" t="s">
        <v>12142</v>
      </c>
      <c r="G1649" s="280" t="s">
        <v>5275</v>
      </c>
      <c r="H1649" s="281">
        <v>4</v>
      </c>
      <c r="I1649" s="282"/>
      <c r="J1649" s="283">
        <f t="shared" si="550"/>
        <v>0</v>
      </c>
      <c r="K1649" s="279" t="s">
        <v>21</v>
      </c>
      <c r="L1649" s="284"/>
      <c r="M1649" s="285" t="s">
        <v>21</v>
      </c>
      <c r="N1649" s="286" t="s">
        <v>45</v>
      </c>
      <c r="O1649" s="43"/>
      <c r="P1649" s="212">
        <f t="shared" si="551"/>
        <v>0</v>
      </c>
      <c r="Q1649" s="212">
        <v>0</v>
      </c>
      <c r="R1649" s="212">
        <f t="shared" si="552"/>
        <v>0</v>
      </c>
      <c r="S1649" s="212">
        <v>0</v>
      </c>
      <c r="T1649" s="213">
        <f t="shared" si="553"/>
        <v>0</v>
      </c>
      <c r="AR1649" s="25" t="s">
        <v>619</v>
      </c>
      <c r="AT1649" s="25" t="s">
        <v>1079</v>
      </c>
      <c r="AU1649" s="25" t="s">
        <v>82</v>
      </c>
      <c r="AY1649" s="25" t="s">
        <v>308</v>
      </c>
      <c r="BE1649" s="214">
        <f t="shared" si="554"/>
        <v>0</v>
      </c>
      <c r="BF1649" s="214">
        <f t="shared" si="555"/>
        <v>0</v>
      </c>
      <c r="BG1649" s="214">
        <f t="shared" si="556"/>
        <v>0</v>
      </c>
      <c r="BH1649" s="214">
        <f t="shared" si="557"/>
        <v>0</v>
      </c>
      <c r="BI1649" s="214">
        <f t="shared" si="558"/>
        <v>0</v>
      </c>
      <c r="BJ1649" s="25" t="s">
        <v>82</v>
      </c>
      <c r="BK1649" s="214">
        <f t="shared" si="559"/>
        <v>0</v>
      </c>
      <c r="BL1649" s="25" t="s">
        <v>375</v>
      </c>
      <c r="BM1649" s="25" t="s">
        <v>12390</v>
      </c>
    </row>
    <row r="1650" spans="2:65" s="1" customFormat="1" ht="22.5" customHeight="1">
      <c r="B1650" s="42"/>
      <c r="C1650" s="277" t="s">
        <v>10970</v>
      </c>
      <c r="D1650" s="277" t="s">
        <v>1079</v>
      </c>
      <c r="E1650" s="278" t="s">
        <v>12391</v>
      </c>
      <c r="F1650" s="279" t="s">
        <v>12392</v>
      </c>
      <c r="G1650" s="280" t="s">
        <v>5275</v>
      </c>
      <c r="H1650" s="281">
        <v>2</v>
      </c>
      <c r="I1650" s="282"/>
      <c r="J1650" s="283">
        <f t="shared" si="550"/>
        <v>0</v>
      </c>
      <c r="K1650" s="279" t="s">
        <v>21</v>
      </c>
      <c r="L1650" s="284"/>
      <c r="M1650" s="285" t="s">
        <v>21</v>
      </c>
      <c r="N1650" s="286" t="s">
        <v>45</v>
      </c>
      <c r="O1650" s="43"/>
      <c r="P1650" s="212">
        <f t="shared" si="551"/>
        <v>0</v>
      </c>
      <c r="Q1650" s="212">
        <v>0</v>
      </c>
      <c r="R1650" s="212">
        <f t="shared" si="552"/>
        <v>0</v>
      </c>
      <c r="S1650" s="212">
        <v>0</v>
      </c>
      <c r="T1650" s="213">
        <f t="shared" si="553"/>
        <v>0</v>
      </c>
      <c r="AR1650" s="25" t="s">
        <v>619</v>
      </c>
      <c r="AT1650" s="25" t="s">
        <v>1079</v>
      </c>
      <c r="AU1650" s="25" t="s">
        <v>82</v>
      </c>
      <c r="AY1650" s="25" t="s">
        <v>308</v>
      </c>
      <c r="BE1650" s="214">
        <f t="shared" si="554"/>
        <v>0</v>
      </c>
      <c r="BF1650" s="214">
        <f t="shared" si="555"/>
        <v>0</v>
      </c>
      <c r="BG1650" s="214">
        <f t="shared" si="556"/>
        <v>0</v>
      </c>
      <c r="BH1650" s="214">
        <f t="shared" si="557"/>
        <v>0</v>
      </c>
      <c r="BI1650" s="214">
        <f t="shared" si="558"/>
        <v>0</v>
      </c>
      <c r="BJ1650" s="25" t="s">
        <v>82</v>
      </c>
      <c r="BK1650" s="214">
        <f t="shared" si="559"/>
        <v>0</v>
      </c>
      <c r="BL1650" s="25" t="s">
        <v>375</v>
      </c>
      <c r="BM1650" s="25" t="s">
        <v>12393</v>
      </c>
    </row>
    <row r="1651" spans="2:65" s="1" customFormat="1" ht="22.5" customHeight="1">
      <c r="B1651" s="42"/>
      <c r="C1651" s="277" t="s">
        <v>12394</v>
      </c>
      <c r="D1651" s="277" t="s">
        <v>1079</v>
      </c>
      <c r="E1651" s="278" t="s">
        <v>12395</v>
      </c>
      <c r="F1651" s="279" t="s">
        <v>12396</v>
      </c>
      <c r="G1651" s="280" t="s">
        <v>5275</v>
      </c>
      <c r="H1651" s="281">
        <v>2</v>
      </c>
      <c r="I1651" s="282"/>
      <c r="J1651" s="283">
        <f t="shared" si="550"/>
        <v>0</v>
      </c>
      <c r="K1651" s="279" t="s">
        <v>21</v>
      </c>
      <c r="L1651" s="284"/>
      <c r="M1651" s="285" t="s">
        <v>21</v>
      </c>
      <c r="N1651" s="286" t="s">
        <v>45</v>
      </c>
      <c r="O1651" s="43"/>
      <c r="P1651" s="212">
        <f t="shared" si="551"/>
        <v>0</v>
      </c>
      <c r="Q1651" s="212">
        <v>0</v>
      </c>
      <c r="R1651" s="212">
        <f t="shared" si="552"/>
        <v>0</v>
      </c>
      <c r="S1651" s="212">
        <v>0</v>
      </c>
      <c r="T1651" s="213">
        <f t="shared" si="553"/>
        <v>0</v>
      </c>
      <c r="AR1651" s="25" t="s">
        <v>619</v>
      </c>
      <c r="AT1651" s="25" t="s">
        <v>1079</v>
      </c>
      <c r="AU1651" s="25" t="s">
        <v>82</v>
      </c>
      <c r="AY1651" s="25" t="s">
        <v>308</v>
      </c>
      <c r="BE1651" s="214">
        <f t="shared" si="554"/>
        <v>0</v>
      </c>
      <c r="BF1651" s="214">
        <f t="shared" si="555"/>
        <v>0</v>
      </c>
      <c r="BG1651" s="214">
        <f t="shared" si="556"/>
        <v>0</v>
      </c>
      <c r="BH1651" s="214">
        <f t="shared" si="557"/>
        <v>0</v>
      </c>
      <c r="BI1651" s="214">
        <f t="shared" si="558"/>
        <v>0</v>
      </c>
      <c r="BJ1651" s="25" t="s">
        <v>82</v>
      </c>
      <c r="BK1651" s="214">
        <f t="shared" si="559"/>
        <v>0</v>
      </c>
      <c r="BL1651" s="25" t="s">
        <v>375</v>
      </c>
      <c r="BM1651" s="25" t="s">
        <v>12397</v>
      </c>
    </row>
    <row r="1652" spans="2:65" s="1" customFormat="1" ht="22.5" customHeight="1">
      <c r="B1652" s="42"/>
      <c r="C1652" s="277" t="s">
        <v>10973</v>
      </c>
      <c r="D1652" s="277" t="s">
        <v>1079</v>
      </c>
      <c r="E1652" s="278" t="s">
        <v>12398</v>
      </c>
      <c r="F1652" s="279" t="s">
        <v>12399</v>
      </c>
      <c r="G1652" s="280" t="s">
        <v>5275</v>
      </c>
      <c r="H1652" s="281">
        <v>2</v>
      </c>
      <c r="I1652" s="282"/>
      <c r="J1652" s="283">
        <f t="shared" si="550"/>
        <v>0</v>
      </c>
      <c r="K1652" s="279" t="s">
        <v>21</v>
      </c>
      <c r="L1652" s="284"/>
      <c r="M1652" s="285" t="s">
        <v>21</v>
      </c>
      <c r="N1652" s="286" t="s">
        <v>45</v>
      </c>
      <c r="O1652" s="43"/>
      <c r="P1652" s="212">
        <f t="shared" si="551"/>
        <v>0</v>
      </c>
      <c r="Q1652" s="212">
        <v>0</v>
      </c>
      <c r="R1652" s="212">
        <f t="shared" si="552"/>
        <v>0</v>
      </c>
      <c r="S1652" s="212">
        <v>0</v>
      </c>
      <c r="T1652" s="213">
        <f t="shared" si="553"/>
        <v>0</v>
      </c>
      <c r="AR1652" s="25" t="s">
        <v>619</v>
      </c>
      <c r="AT1652" s="25" t="s">
        <v>1079</v>
      </c>
      <c r="AU1652" s="25" t="s">
        <v>82</v>
      </c>
      <c r="AY1652" s="25" t="s">
        <v>308</v>
      </c>
      <c r="BE1652" s="214">
        <f t="shared" si="554"/>
        <v>0</v>
      </c>
      <c r="BF1652" s="214">
        <f t="shared" si="555"/>
        <v>0</v>
      </c>
      <c r="BG1652" s="214">
        <f t="shared" si="556"/>
        <v>0</v>
      </c>
      <c r="BH1652" s="214">
        <f t="shared" si="557"/>
        <v>0</v>
      </c>
      <c r="BI1652" s="214">
        <f t="shared" si="558"/>
        <v>0</v>
      </c>
      <c r="BJ1652" s="25" t="s">
        <v>82</v>
      </c>
      <c r="BK1652" s="214">
        <f t="shared" si="559"/>
        <v>0</v>
      </c>
      <c r="BL1652" s="25" t="s">
        <v>375</v>
      </c>
      <c r="BM1652" s="25" t="s">
        <v>12400</v>
      </c>
    </row>
    <row r="1653" spans="2:65" s="1" customFormat="1" ht="22.5" customHeight="1">
      <c r="B1653" s="42"/>
      <c r="C1653" s="277" t="s">
        <v>12401</v>
      </c>
      <c r="D1653" s="277" t="s">
        <v>1079</v>
      </c>
      <c r="E1653" s="278" t="s">
        <v>12402</v>
      </c>
      <c r="F1653" s="279" t="s">
        <v>12403</v>
      </c>
      <c r="G1653" s="280" t="s">
        <v>5275</v>
      </c>
      <c r="H1653" s="281">
        <v>4</v>
      </c>
      <c r="I1653" s="282"/>
      <c r="J1653" s="283">
        <f t="shared" si="550"/>
        <v>0</v>
      </c>
      <c r="K1653" s="279" t="s">
        <v>21</v>
      </c>
      <c r="L1653" s="284"/>
      <c r="M1653" s="285" t="s">
        <v>21</v>
      </c>
      <c r="N1653" s="286" t="s">
        <v>45</v>
      </c>
      <c r="O1653" s="43"/>
      <c r="P1653" s="212">
        <f t="shared" si="551"/>
        <v>0</v>
      </c>
      <c r="Q1653" s="212">
        <v>0</v>
      </c>
      <c r="R1653" s="212">
        <f t="shared" si="552"/>
        <v>0</v>
      </c>
      <c r="S1653" s="212">
        <v>0</v>
      </c>
      <c r="T1653" s="213">
        <f t="shared" si="553"/>
        <v>0</v>
      </c>
      <c r="AR1653" s="25" t="s">
        <v>619</v>
      </c>
      <c r="AT1653" s="25" t="s">
        <v>1079</v>
      </c>
      <c r="AU1653" s="25" t="s">
        <v>82</v>
      </c>
      <c r="AY1653" s="25" t="s">
        <v>308</v>
      </c>
      <c r="BE1653" s="214">
        <f t="shared" si="554"/>
        <v>0</v>
      </c>
      <c r="BF1653" s="214">
        <f t="shared" si="555"/>
        <v>0</v>
      </c>
      <c r="BG1653" s="214">
        <f t="shared" si="556"/>
        <v>0</v>
      </c>
      <c r="BH1653" s="214">
        <f t="shared" si="557"/>
        <v>0</v>
      </c>
      <c r="BI1653" s="214">
        <f t="shared" si="558"/>
        <v>0</v>
      </c>
      <c r="BJ1653" s="25" t="s">
        <v>82</v>
      </c>
      <c r="BK1653" s="214">
        <f t="shared" si="559"/>
        <v>0</v>
      </c>
      <c r="BL1653" s="25" t="s">
        <v>375</v>
      </c>
      <c r="BM1653" s="25" t="s">
        <v>12404</v>
      </c>
    </row>
    <row r="1654" spans="2:65" s="1" customFormat="1" ht="22.5" customHeight="1">
      <c r="B1654" s="42"/>
      <c r="C1654" s="277" t="s">
        <v>10974</v>
      </c>
      <c r="D1654" s="277" t="s">
        <v>1079</v>
      </c>
      <c r="E1654" s="278" t="s">
        <v>12405</v>
      </c>
      <c r="F1654" s="279" t="s">
        <v>12406</v>
      </c>
      <c r="G1654" s="280" t="s">
        <v>5275</v>
      </c>
      <c r="H1654" s="281">
        <v>1</v>
      </c>
      <c r="I1654" s="282"/>
      <c r="J1654" s="283">
        <f t="shared" si="550"/>
        <v>0</v>
      </c>
      <c r="K1654" s="279" t="s">
        <v>21</v>
      </c>
      <c r="L1654" s="284"/>
      <c r="M1654" s="285" t="s">
        <v>21</v>
      </c>
      <c r="N1654" s="286" t="s">
        <v>45</v>
      </c>
      <c r="O1654" s="43"/>
      <c r="P1654" s="212">
        <f t="shared" si="551"/>
        <v>0</v>
      </c>
      <c r="Q1654" s="212">
        <v>0</v>
      </c>
      <c r="R1654" s="212">
        <f t="shared" si="552"/>
        <v>0</v>
      </c>
      <c r="S1654" s="212">
        <v>0</v>
      </c>
      <c r="T1654" s="213">
        <f t="shared" si="553"/>
        <v>0</v>
      </c>
      <c r="AR1654" s="25" t="s">
        <v>619</v>
      </c>
      <c r="AT1654" s="25" t="s">
        <v>1079</v>
      </c>
      <c r="AU1654" s="25" t="s">
        <v>82</v>
      </c>
      <c r="AY1654" s="25" t="s">
        <v>308</v>
      </c>
      <c r="BE1654" s="214">
        <f t="shared" si="554"/>
        <v>0</v>
      </c>
      <c r="BF1654" s="214">
        <f t="shared" si="555"/>
        <v>0</v>
      </c>
      <c r="BG1654" s="214">
        <f t="shared" si="556"/>
        <v>0</v>
      </c>
      <c r="BH1654" s="214">
        <f t="shared" si="557"/>
        <v>0</v>
      </c>
      <c r="BI1654" s="214">
        <f t="shared" si="558"/>
        <v>0</v>
      </c>
      <c r="BJ1654" s="25" t="s">
        <v>82</v>
      </c>
      <c r="BK1654" s="214">
        <f t="shared" si="559"/>
        <v>0</v>
      </c>
      <c r="BL1654" s="25" t="s">
        <v>375</v>
      </c>
      <c r="BM1654" s="25" t="s">
        <v>12407</v>
      </c>
    </row>
    <row r="1655" spans="2:65" s="1" customFormat="1" ht="22.5" customHeight="1">
      <c r="B1655" s="42"/>
      <c r="C1655" s="277" t="s">
        <v>12408</v>
      </c>
      <c r="D1655" s="277" t="s">
        <v>1079</v>
      </c>
      <c r="E1655" s="278" t="s">
        <v>12409</v>
      </c>
      <c r="F1655" s="279" t="s">
        <v>12410</v>
      </c>
      <c r="G1655" s="280" t="s">
        <v>5275</v>
      </c>
      <c r="H1655" s="281">
        <v>3</v>
      </c>
      <c r="I1655" s="282"/>
      <c r="J1655" s="283">
        <f t="shared" si="550"/>
        <v>0</v>
      </c>
      <c r="K1655" s="279" t="s">
        <v>21</v>
      </c>
      <c r="L1655" s="284"/>
      <c r="M1655" s="285" t="s">
        <v>21</v>
      </c>
      <c r="N1655" s="286" t="s">
        <v>45</v>
      </c>
      <c r="O1655" s="43"/>
      <c r="P1655" s="212">
        <f t="shared" si="551"/>
        <v>0</v>
      </c>
      <c r="Q1655" s="212">
        <v>0</v>
      </c>
      <c r="R1655" s="212">
        <f t="shared" si="552"/>
        <v>0</v>
      </c>
      <c r="S1655" s="212">
        <v>0</v>
      </c>
      <c r="T1655" s="213">
        <f t="shared" si="553"/>
        <v>0</v>
      </c>
      <c r="AR1655" s="25" t="s">
        <v>619</v>
      </c>
      <c r="AT1655" s="25" t="s">
        <v>1079</v>
      </c>
      <c r="AU1655" s="25" t="s">
        <v>82</v>
      </c>
      <c r="AY1655" s="25" t="s">
        <v>308</v>
      </c>
      <c r="BE1655" s="214">
        <f t="shared" si="554"/>
        <v>0</v>
      </c>
      <c r="BF1655" s="214">
        <f t="shared" si="555"/>
        <v>0</v>
      </c>
      <c r="BG1655" s="214">
        <f t="shared" si="556"/>
        <v>0</v>
      </c>
      <c r="BH1655" s="214">
        <f t="shared" si="557"/>
        <v>0</v>
      </c>
      <c r="BI1655" s="214">
        <f t="shared" si="558"/>
        <v>0</v>
      </c>
      <c r="BJ1655" s="25" t="s">
        <v>82</v>
      </c>
      <c r="BK1655" s="214">
        <f t="shared" si="559"/>
        <v>0</v>
      </c>
      <c r="BL1655" s="25" t="s">
        <v>375</v>
      </c>
      <c r="BM1655" s="25" t="s">
        <v>12411</v>
      </c>
    </row>
    <row r="1656" spans="2:65" s="1" customFormat="1" ht="22.5" customHeight="1">
      <c r="B1656" s="42"/>
      <c r="C1656" s="277" t="s">
        <v>10975</v>
      </c>
      <c r="D1656" s="277" t="s">
        <v>1079</v>
      </c>
      <c r="E1656" s="278" t="s">
        <v>12412</v>
      </c>
      <c r="F1656" s="279" t="s">
        <v>12413</v>
      </c>
      <c r="G1656" s="280" t="s">
        <v>5275</v>
      </c>
      <c r="H1656" s="281">
        <v>5</v>
      </c>
      <c r="I1656" s="282"/>
      <c r="J1656" s="283">
        <f t="shared" si="550"/>
        <v>0</v>
      </c>
      <c r="K1656" s="279" t="s">
        <v>21</v>
      </c>
      <c r="L1656" s="284"/>
      <c r="M1656" s="285" t="s">
        <v>21</v>
      </c>
      <c r="N1656" s="286" t="s">
        <v>45</v>
      </c>
      <c r="O1656" s="43"/>
      <c r="P1656" s="212">
        <f t="shared" si="551"/>
        <v>0</v>
      </c>
      <c r="Q1656" s="212">
        <v>0</v>
      </c>
      <c r="R1656" s="212">
        <f t="shared" si="552"/>
        <v>0</v>
      </c>
      <c r="S1656" s="212">
        <v>0</v>
      </c>
      <c r="T1656" s="213">
        <f t="shared" si="553"/>
        <v>0</v>
      </c>
      <c r="AR1656" s="25" t="s">
        <v>619</v>
      </c>
      <c r="AT1656" s="25" t="s">
        <v>1079</v>
      </c>
      <c r="AU1656" s="25" t="s">
        <v>82</v>
      </c>
      <c r="AY1656" s="25" t="s">
        <v>308</v>
      </c>
      <c r="BE1656" s="214">
        <f t="shared" si="554"/>
        <v>0</v>
      </c>
      <c r="BF1656" s="214">
        <f t="shared" si="555"/>
        <v>0</v>
      </c>
      <c r="BG1656" s="214">
        <f t="shared" si="556"/>
        <v>0</v>
      </c>
      <c r="BH1656" s="214">
        <f t="shared" si="557"/>
        <v>0</v>
      </c>
      <c r="BI1656" s="214">
        <f t="shared" si="558"/>
        <v>0</v>
      </c>
      <c r="BJ1656" s="25" t="s">
        <v>82</v>
      </c>
      <c r="BK1656" s="214">
        <f t="shared" si="559"/>
        <v>0</v>
      </c>
      <c r="BL1656" s="25" t="s">
        <v>375</v>
      </c>
      <c r="BM1656" s="25" t="s">
        <v>12414</v>
      </c>
    </row>
    <row r="1657" spans="2:65" s="1" customFormat="1" ht="22.5" customHeight="1">
      <c r="B1657" s="42"/>
      <c r="C1657" s="277" t="s">
        <v>12415</v>
      </c>
      <c r="D1657" s="277" t="s">
        <v>1079</v>
      </c>
      <c r="E1657" s="278" t="s">
        <v>12162</v>
      </c>
      <c r="F1657" s="279" t="s">
        <v>12163</v>
      </c>
      <c r="G1657" s="280" t="s">
        <v>5275</v>
      </c>
      <c r="H1657" s="281">
        <v>2</v>
      </c>
      <c r="I1657" s="282"/>
      <c r="J1657" s="283">
        <f t="shared" si="550"/>
        <v>0</v>
      </c>
      <c r="K1657" s="279" t="s">
        <v>21</v>
      </c>
      <c r="L1657" s="284"/>
      <c r="M1657" s="285" t="s">
        <v>21</v>
      </c>
      <c r="N1657" s="286" t="s">
        <v>45</v>
      </c>
      <c r="O1657" s="43"/>
      <c r="P1657" s="212">
        <f t="shared" si="551"/>
        <v>0</v>
      </c>
      <c r="Q1657" s="212">
        <v>0</v>
      </c>
      <c r="R1657" s="212">
        <f t="shared" si="552"/>
        <v>0</v>
      </c>
      <c r="S1657" s="212">
        <v>0</v>
      </c>
      <c r="T1657" s="213">
        <f t="shared" si="553"/>
        <v>0</v>
      </c>
      <c r="AR1657" s="25" t="s">
        <v>619</v>
      </c>
      <c r="AT1657" s="25" t="s">
        <v>1079</v>
      </c>
      <c r="AU1657" s="25" t="s">
        <v>82</v>
      </c>
      <c r="AY1657" s="25" t="s">
        <v>308</v>
      </c>
      <c r="BE1657" s="214">
        <f t="shared" si="554"/>
        <v>0</v>
      </c>
      <c r="BF1657" s="214">
        <f t="shared" si="555"/>
        <v>0</v>
      </c>
      <c r="BG1657" s="214">
        <f t="shared" si="556"/>
        <v>0</v>
      </c>
      <c r="BH1657" s="214">
        <f t="shared" si="557"/>
        <v>0</v>
      </c>
      <c r="BI1657" s="214">
        <f t="shared" si="558"/>
        <v>0</v>
      </c>
      <c r="BJ1657" s="25" t="s">
        <v>82</v>
      </c>
      <c r="BK1657" s="214">
        <f t="shared" si="559"/>
        <v>0</v>
      </c>
      <c r="BL1657" s="25" t="s">
        <v>375</v>
      </c>
      <c r="BM1657" s="25" t="s">
        <v>12416</v>
      </c>
    </row>
    <row r="1658" spans="2:65" s="1" customFormat="1" ht="22.5" customHeight="1">
      <c r="B1658" s="42"/>
      <c r="C1658" s="277" t="s">
        <v>10976</v>
      </c>
      <c r="D1658" s="277" t="s">
        <v>1079</v>
      </c>
      <c r="E1658" s="278" t="s">
        <v>12417</v>
      </c>
      <c r="F1658" s="279" t="s">
        <v>12418</v>
      </c>
      <c r="G1658" s="280" t="s">
        <v>5275</v>
      </c>
      <c r="H1658" s="281">
        <v>1</v>
      </c>
      <c r="I1658" s="282"/>
      <c r="J1658" s="283">
        <f t="shared" si="550"/>
        <v>0</v>
      </c>
      <c r="K1658" s="279" t="s">
        <v>21</v>
      </c>
      <c r="L1658" s="284"/>
      <c r="M1658" s="285" t="s">
        <v>21</v>
      </c>
      <c r="N1658" s="286" t="s">
        <v>45</v>
      </c>
      <c r="O1658" s="43"/>
      <c r="P1658" s="212">
        <f t="shared" si="551"/>
        <v>0</v>
      </c>
      <c r="Q1658" s="212">
        <v>0</v>
      </c>
      <c r="R1658" s="212">
        <f t="shared" si="552"/>
        <v>0</v>
      </c>
      <c r="S1658" s="212">
        <v>0</v>
      </c>
      <c r="T1658" s="213">
        <f t="shared" si="553"/>
        <v>0</v>
      </c>
      <c r="AR1658" s="25" t="s">
        <v>619</v>
      </c>
      <c r="AT1658" s="25" t="s">
        <v>1079</v>
      </c>
      <c r="AU1658" s="25" t="s">
        <v>82</v>
      </c>
      <c r="AY1658" s="25" t="s">
        <v>308</v>
      </c>
      <c r="BE1658" s="214">
        <f t="shared" si="554"/>
        <v>0</v>
      </c>
      <c r="BF1658" s="214">
        <f t="shared" si="555"/>
        <v>0</v>
      </c>
      <c r="BG1658" s="214">
        <f t="shared" si="556"/>
        <v>0</v>
      </c>
      <c r="BH1658" s="214">
        <f t="shared" si="557"/>
        <v>0</v>
      </c>
      <c r="BI1658" s="214">
        <f t="shared" si="558"/>
        <v>0</v>
      </c>
      <c r="BJ1658" s="25" t="s">
        <v>82</v>
      </c>
      <c r="BK1658" s="214">
        <f t="shared" si="559"/>
        <v>0</v>
      </c>
      <c r="BL1658" s="25" t="s">
        <v>375</v>
      </c>
      <c r="BM1658" s="25" t="s">
        <v>12419</v>
      </c>
    </row>
    <row r="1659" spans="2:65" s="1" customFormat="1" ht="22.5" customHeight="1">
      <c r="B1659" s="42"/>
      <c r="C1659" s="277" t="s">
        <v>12420</v>
      </c>
      <c r="D1659" s="277" t="s">
        <v>1079</v>
      </c>
      <c r="E1659" s="278" t="s">
        <v>12421</v>
      </c>
      <c r="F1659" s="279" t="s">
        <v>12422</v>
      </c>
      <c r="G1659" s="280" t="s">
        <v>5275</v>
      </c>
      <c r="H1659" s="281">
        <v>2</v>
      </c>
      <c r="I1659" s="282"/>
      <c r="J1659" s="283">
        <f t="shared" si="550"/>
        <v>0</v>
      </c>
      <c r="K1659" s="279" t="s">
        <v>21</v>
      </c>
      <c r="L1659" s="284"/>
      <c r="M1659" s="285" t="s">
        <v>21</v>
      </c>
      <c r="N1659" s="286" t="s">
        <v>45</v>
      </c>
      <c r="O1659" s="43"/>
      <c r="P1659" s="212">
        <f t="shared" si="551"/>
        <v>0</v>
      </c>
      <c r="Q1659" s="212">
        <v>0</v>
      </c>
      <c r="R1659" s="212">
        <f t="shared" si="552"/>
        <v>0</v>
      </c>
      <c r="S1659" s="212">
        <v>0</v>
      </c>
      <c r="T1659" s="213">
        <f t="shared" si="553"/>
        <v>0</v>
      </c>
      <c r="AR1659" s="25" t="s">
        <v>619</v>
      </c>
      <c r="AT1659" s="25" t="s">
        <v>1079</v>
      </c>
      <c r="AU1659" s="25" t="s">
        <v>82</v>
      </c>
      <c r="AY1659" s="25" t="s">
        <v>308</v>
      </c>
      <c r="BE1659" s="214">
        <f t="shared" si="554"/>
        <v>0</v>
      </c>
      <c r="BF1659" s="214">
        <f t="shared" si="555"/>
        <v>0</v>
      </c>
      <c r="BG1659" s="214">
        <f t="shared" si="556"/>
        <v>0</v>
      </c>
      <c r="BH1659" s="214">
        <f t="shared" si="557"/>
        <v>0</v>
      </c>
      <c r="BI1659" s="214">
        <f t="shared" si="558"/>
        <v>0</v>
      </c>
      <c r="BJ1659" s="25" t="s">
        <v>82</v>
      </c>
      <c r="BK1659" s="214">
        <f t="shared" si="559"/>
        <v>0</v>
      </c>
      <c r="BL1659" s="25" t="s">
        <v>375</v>
      </c>
      <c r="BM1659" s="25" t="s">
        <v>12423</v>
      </c>
    </row>
    <row r="1660" spans="2:65" s="1" customFormat="1" ht="22.5" customHeight="1">
      <c r="B1660" s="42"/>
      <c r="C1660" s="277" t="s">
        <v>10978</v>
      </c>
      <c r="D1660" s="277" t="s">
        <v>1079</v>
      </c>
      <c r="E1660" s="278" t="s">
        <v>12169</v>
      </c>
      <c r="F1660" s="279" t="s">
        <v>12170</v>
      </c>
      <c r="G1660" s="280" t="s">
        <v>5275</v>
      </c>
      <c r="H1660" s="281">
        <v>5</v>
      </c>
      <c r="I1660" s="282"/>
      <c r="J1660" s="283">
        <f t="shared" si="550"/>
        <v>0</v>
      </c>
      <c r="K1660" s="279" t="s">
        <v>21</v>
      </c>
      <c r="L1660" s="284"/>
      <c r="M1660" s="285" t="s">
        <v>21</v>
      </c>
      <c r="N1660" s="286" t="s">
        <v>45</v>
      </c>
      <c r="O1660" s="43"/>
      <c r="P1660" s="212">
        <f t="shared" si="551"/>
        <v>0</v>
      </c>
      <c r="Q1660" s="212">
        <v>0</v>
      </c>
      <c r="R1660" s="212">
        <f t="shared" si="552"/>
        <v>0</v>
      </c>
      <c r="S1660" s="212">
        <v>0</v>
      </c>
      <c r="T1660" s="213">
        <f t="shared" si="553"/>
        <v>0</v>
      </c>
      <c r="AR1660" s="25" t="s">
        <v>619</v>
      </c>
      <c r="AT1660" s="25" t="s">
        <v>1079</v>
      </c>
      <c r="AU1660" s="25" t="s">
        <v>82</v>
      </c>
      <c r="AY1660" s="25" t="s">
        <v>308</v>
      </c>
      <c r="BE1660" s="214">
        <f t="shared" si="554"/>
        <v>0</v>
      </c>
      <c r="BF1660" s="214">
        <f t="shared" si="555"/>
        <v>0</v>
      </c>
      <c r="BG1660" s="214">
        <f t="shared" si="556"/>
        <v>0</v>
      </c>
      <c r="BH1660" s="214">
        <f t="shared" si="557"/>
        <v>0</v>
      </c>
      <c r="BI1660" s="214">
        <f t="shared" si="558"/>
        <v>0</v>
      </c>
      <c r="BJ1660" s="25" t="s">
        <v>82</v>
      </c>
      <c r="BK1660" s="214">
        <f t="shared" si="559"/>
        <v>0</v>
      </c>
      <c r="BL1660" s="25" t="s">
        <v>375</v>
      </c>
      <c r="BM1660" s="25" t="s">
        <v>12424</v>
      </c>
    </row>
    <row r="1661" spans="2:65" s="1" customFormat="1" ht="31.5" customHeight="1">
      <c r="B1661" s="42"/>
      <c r="C1661" s="277" t="s">
        <v>12425</v>
      </c>
      <c r="D1661" s="277" t="s">
        <v>1079</v>
      </c>
      <c r="E1661" s="278" t="s">
        <v>12426</v>
      </c>
      <c r="F1661" s="279" t="s">
        <v>12427</v>
      </c>
      <c r="G1661" s="280" t="s">
        <v>5275</v>
      </c>
      <c r="H1661" s="281">
        <v>7</v>
      </c>
      <c r="I1661" s="282"/>
      <c r="J1661" s="283">
        <f t="shared" si="550"/>
        <v>0</v>
      </c>
      <c r="K1661" s="279" t="s">
        <v>21</v>
      </c>
      <c r="L1661" s="284"/>
      <c r="M1661" s="285" t="s">
        <v>21</v>
      </c>
      <c r="N1661" s="286" t="s">
        <v>45</v>
      </c>
      <c r="O1661" s="43"/>
      <c r="P1661" s="212">
        <f t="shared" si="551"/>
        <v>0</v>
      </c>
      <c r="Q1661" s="212">
        <v>0</v>
      </c>
      <c r="R1661" s="212">
        <f t="shared" si="552"/>
        <v>0</v>
      </c>
      <c r="S1661" s="212">
        <v>0</v>
      </c>
      <c r="T1661" s="213">
        <f t="shared" si="553"/>
        <v>0</v>
      </c>
      <c r="AR1661" s="25" t="s">
        <v>619</v>
      </c>
      <c r="AT1661" s="25" t="s">
        <v>1079</v>
      </c>
      <c r="AU1661" s="25" t="s">
        <v>82</v>
      </c>
      <c r="AY1661" s="25" t="s">
        <v>308</v>
      </c>
      <c r="BE1661" s="214">
        <f t="shared" si="554"/>
        <v>0</v>
      </c>
      <c r="BF1661" s="214">
        <f t="shared" si="555"/>
        <v>0</v>
      </c>
      <c r="BG1661" s="214">
        <f t="shared" si="556"/>
        <v>0</v>
      </c>
      <c r="BH1661" s="214">
        <f t="shared" si="557"/>
        <v>0</v>
      </c>
      <c r="BI1661" s="214">
        <f t="shared" si="558"/>
        <v>0</v>
      </c>
      <c r="BJ1661" s="25" t="s">
        <v>82</v>
      </c>
      <c r="BK1661" s="214">
        <f t="shared" si="559"/>
        <v>0</v>
      </c>
      <c r="BL1661" s="25" t="s">
        <v>375</v>
      </c>
      <c r="BM1661" s="25" t="s">
        <v>12428</v>
      </c>
    </row>
    <row r="1662" spans="2:65" s="1" customFormat="1" ht="31.5" customHeight="1">
      <c r="B1662" s="42"/>
      <c r="C1662" s="277" t="s">
        <v>10979</v>
      </c>
      <c r="D1662" s="277" t="s">
        <v>1079</v>
      </c>
      <c r="E1662" s="278" t="s">
        <v>12429</v>
      </c>
      <c r="F1662" s="279" t="s">
        <v>12430</v>
      </c>
      <c r="G1662" s="280" t="s">
        <v>5275</v>
      </c>
      <c r="H1662" s="281">
        <v>7</v>
      </c>
      <c r="I1662" s="282"/>
      <c r="J1662" s="283">
        <f t="shared" si="550"/>
        <v>0</v>
      </c>
      <c r="K1662" s="279" t="s">
        <v>21</v>
      </c>
      <c r="L1662" s="284"/>
      <c r="M1662" s="285" t="s">
        <v>21</v>
      </c>
      <c r="N1662" s="286" t="s">
        <v>45</v>
      </c>
      <c r="O1662" s="43"/>
      <c r="P1662" s="212">
        <f t="shared" si="551"/>
        <v>0</v>
      </c>
      <c r="Q1662" s="212">
        <v>0</v>
      </c>
      <c r="R1662" s="212">
        <f t="shared" si="552"/>
        <v>0</v>
      </c>
      <c r="S1662" s="212">
        <v>0</v>
      </c>
      <c r="T1662" s="213">
        <f t="shared" si="553"/>
        <v>0</v>
      </c>
      <c r="AR1662" s="25" t="s">
        <v>619</v>
      </c>
      <c r="AT1662" s="25" t="s">
        <v>1079</v>
      </c>
      <c r="AU1662" s="25" t="s">
        <v>82</v>
      </c>
      <c r="AY1662" s="25" t="s">
        <v>308</v>
      </c>
      <c r="BE1662" s="214">
        <f t="shared" si="554"/>
        <v>0</v>
      </c>
      <c r="BF1662" s="214">
        <f t="shared" si="555"/>
        <v>0</v>
      </c>
      <c r="BG1662" s="214">
        <f t="shared" si="556"/>
        <v>0</v>
      </c>
      <c r="BH1662" s="214">
        <f t="shared" si="557"/>
        <v>0</v>
      </c>
      <c r="BI1662" s="214">
        <f t="shared" si="558"/>
        <v>0</v>
      </c>
      <c r="BJ1662" s="25" t="s">
        <v>82</v>
      </c>
      <c r="BK1662" s="214">
        <f t="shared" si="559"/>
        <v>0</v>
      </c>
      <c r="BL1662" s="25" t="s">
        <v>375</v>
      </c>
      <c r="BM1662" s="25" t="s">
        <v>12431</v>
      </c>
    </row>
    <row r="1663" spans="2:65" s="1" customFormat="1" ht="22.5" customHeight="1">
      <c r="B1663" s="42"/>
      <c r="C1663" s="277" t="s">
        <v>12432</v>
      </c>
      <c r="D1663" s="277" t="s">
        <v>1079</v>
      </c>
      <c r="E1663" s="278" t="s">
        <v>12433</v>
      </c>
      <c r="F1663" s="279" t="s">
        <v>12434</v>
      </c>
      <c r="G1663" s="280" t="s">
        <v>5275</v>
      </c>
      <c r="H1663" s="281">
        <v>4</v>
      </c>
      <c r="I1663" s="282"/>
      <c r="J1663" s="283">
        <f t="shared" si="550"/>
        <v>0</v>
      </c>
      <c r="K1663" s="279" t="s">
        <v>21</v>
      </c>
      <c r="L1663" s="284"/>
      <c r="M1663" s="285" t="s">
        <v>21</v>
      </c>
      <c r="N1663" s="286" t="s">
        <v>45</v>
      </c>
      <c r="O1663" s="43"/>
      <c r="P1663" s="212">
        <f t="shared" si="551"/>
        <v>0</v>
      </c>
      <c r="Q1663" s="212">
        <v>0</v>
      </c>
      <c r="R1663" s="212">
        <f t="shared" si="552"/>
        <v>0</v>
      </c>
      <c r="S1663" s="212">
        <v>0</v>
      </c>
      <c r="T1663" s="213">
        <f t="shared" si="553"/>
        <v>0</v>
      </c>
      <c r="AR1663" s="25" t="s">
        <v>619</v>
      </c>
      <c r="AT1663" s="25" t="s">
        <v>1079</v>
      </c>
      <c r="AU1663" s="25" t="s">
        <v>82</v>
      </c>
      <c r="AY1663" s="25" t="s">
        <v>308</v>
      </c>
      <c r="BE1663" s="214">
        <f t="shared" si="554"/>
        <v>0</v>
      </c>
      <c r="BF1663" s="214">
        <f t="shared" si="555"/>
        <v>0</v>
      </c>
      <c r="BG1663" s="214">
        <f t="shared" si="556"/>
        <v>0</v>
      </c>
      <c r="BH1663" s="214">
        <f t="shared" si="557"/>
        <v>0</v>
      </c>
      <c r="BI1663" s="214">
        <f t="shared" si="558"/>
        <v>0</v>
      </c>
      <c r="BJ1663" s="25" t="s">
        <v>82</v>
      </c>
      <c r="BK1663" s="214">
        <f t="shared" si="559"/>
        <v>0</v>
      </c>
      <c r="BL1663" s="25" t="s">
        <v>375</v>
      </c>
      <c r="BM1663" s="25" t="s">
        <v>12435</v>
      </c>
    </row>
    <row r="1664" spans="2:65" s="1" customFormat="1" ht="22.5" customHeight="1">
      <c r="B1664" s="42"/>
      <c r="C1664" s="277" t="s">
        <v>10982</v>
      </c>
      <c r="D1664" s="277" t="s">
        <v>1079</v>
      </c>
      <c r="E1664" s="278" t="s">
        <v>12436</v>
      </c>
      <c r="F1664" s="279" t="s">
        <v>12437</v>
      </c>
      <c r="G1664" s="280" t="s">
        <v>5275</v>
      </c>
      <c r="H1664" s="281">
        <v>10</v>
      </c>
      <c r="I1664" s="282"/>
      <c r="J1664" s="283">
        <f t="shared" si="550"/>
        <v>0</v>
      </c>
      <c r="K1664" s="279" t="s">
        <v>21</v>
      </c>
      <c r="L1664" s="284"/>
      <c r="M1664" s="285" t="s">
        <v>21</v>
      </c>
      <c r="N1664" s="286" t="s">
        <v>45</v>
      </c>
      <c r="O1664" s="43"/>
      <c r="P1664" s="212">
        <f t="shared" si="551"/>
        <v>0</v>
      </c>
      <c r="Q1664" s="212">
        <v>0</v>
      </c>
      <c r="R1664" s="212">
        <f t="shared" si="552"/>
        <v>0</v>
      </c>
      <c r="S1664" s="212">
        <v>0</v>
      </c>
      <c r="T1664" s="213">
        <f t="shared" si="553"/>
        <v>0</v>
      </c>
      <c r="AR1664" s="25" t="s">
        <v>619</v>
      </c>
      <c r="AT1664" s="25" t="s">
        <v>1079</v>
      </c>
      <c r="AU1664" s="25" t="s">
        <v>82</v>
      </c>
      <c r="AY1664" s="25" t="s">
        <v>308</v>
      </c>
      <c r="BE1664" s="214">
        <f t="shared" si="554"/>
        <v>0</v>
      </c>
      <c r="BF1664" s="214">
        <f t="shared" si="555"/>
        <v>0</v>
      </c>
      <c r="BG1664" s="214">
        <f t="shared" si="556"/>
        <v>0</v>
      </c>
      <c r="BH1664" s="214">
        <f t="shared" si="557"/>
        <v>0</v>
      </c>
      <c r="BI1664" s="214">
        <f t="shared" si="558"/>
        <v>0</v>
      </c>
      <c r="BJ1664" s="25" t="s">
        <v>82</v>
      </c>
      <c r="BK1664" s="214">
        <f t="shared" si="559"/>
        <v>0</v>
      </c>
      <c r="BL1664" s="25" t="s">
        <v>375</v>
      </c>
      <c r="BM1664" s="25" t="s">
        <v>12438</v>
      </c>
    </row>
    <row r="1665" spans="2:65" s="1" customFormat="1" ht="22.5" customHeight="1">
      <c r="B1665" s="42"/>
      <c r="C1665" s="277" t="s">
        <v>12439</v>
      </c>
      <c r="D1665" s="277" t="s">
        <v>1079</v>
      </c>
      <c r="E1665" s="278" t="s">
        <v>12440</v>
      </c>
      <c r="F1665" s="279" t="s">
        <v>12441</v>
      </c>
      <c r="G1665" s="280" t="s">
        <v>5275</v>
      </c>
      <c r="H1665" s="281">
        <v>10</v>
      </c>
      <c r="I1665" s="282"/>
      <c r="J1665" s="283">
        <f t="shared" si="550"/>
        <v>0</v>
      </c>
      <c r="K1665" s="279" t="s">
        <v>21</v>
      </c>
      <c r="L1665" s="284"/>
      <c r="M1665" s="285" t="s">
        <v>21</v>
      </c>
      <c r="N1665" s="286" t="s">
        <v>45</v>
      </c>
      <c r="O1665" s="43"/>
      <c r="P1665" s="212">
        <f t="shared" si="551"/>
        <v>0</v>
      </c>
      <c r="Q1665" s="212">
        <v>0</v>
      </c>
      <c r="R1665" s="212">
        <f t="shared" si="552"/>
        <v>0</v>
      </c>
      <c r="S1665" s="212">
        <v>0</v>
      </c>
      <c r="T1665" s="213">
        <f t="shared" si="553"/>
        <v>0</v>
      </c>
      <c r="AR1665" s="25" t="s">
        <v>619</v>
      </c>
      <c r="AT1665" s="25" t="s">
        <v>1079</v>
      </c>
      <c r="AU1665" s="25" t="s">
        <v>82</v>
      </c>
      <c r="AY1665" s="25" t="s">
        <v>308</v>
      </c>
      <c r="BE1665" s="214">
        <f t="shared" si="554"/>
        <v>0</v>
      </c>
      <c r="BF1665" s="214">
        <f t="shared" si="555"/>
        <v>0</v>
      </c>
      <c r="BG1665" s="214">
        <f t="shared" si="556"/>
        <v>0</v>
      </c>
      <c r="BH1665" s="214">
        <f t="shared" si="557"/>
        <v>0</v>
      </c>
      <c r="BI1665" s="214">
        <f t="shared" si="558"/>
        <v>0</v>
      </c>
      <c r="BJ1665" s="25" t="s">
        <v>82</v>
      </c>
      <c r="BK1665" s="214">
        <f t="shared" si="559"/>
        <v>0</v>
      </c>
      <c r="BL1665" s="25" t="s">
        <v>375</v>
      </c>
      <c r="BM1665" s="25" t="s">
        <v>12442</v>
      </c>
    </row>
    <row r="1666" spans="2:65" s="1" customFormat="1" ht="22.5" customHeight="1">
      <c r="B1666" s="42"/>
      <c r="C1666" s="277" t="s">
        <v>10983</v>
      </c>
      <c r="D1666" s="277" t="s">
        <v>1079</v>
      </c>
      <c r="E1666" s="278" t="s">
        <v>12443</v>
      </c>
      <c r="F1666" s="279" t="s">
        <v>12444</v>
      </c>
      <c r="G1666" s="280" t="s">
        <v>5275</v>
      </c>
      <c r="H1666" s="281">
        <v>35</v>
      </c>
      <c r="I1666" s="282"/>
      <c r="J1666" s="283">
        <f t="shared" ref="J1666:J1697" si="560">ROUND(I1666*H1666,2)</f>
        <v>0</v>
      </c>
      <c r="K1666" s="279" t="s">
        <v>21</v>
      </c>
      <c r="L1666" s="284"/>
      <c r="M1666" s="285" t="s">
        <v>21</v>
      </c>
      <c r="N1666" s="286" t="s">
        <v>45</v>
      </c>
      <c r="O1666" s="43"/>
      <c r="P1666" s="212">
        <f t="shared" ref="P1666:P1697" si="561">O1666*H1666</f>
        <v>0</v>
      </c>
      <c r="Q1666" s="212">
        <v>0</v>
      </c>
      <c r="R1666" s="212">
        <f t="shared" ref="R1666:R1697" si="562">Q1666*H1666</f>
        <v>0</v>
      </c>
      <c r="S1666" s="212">
        <v>0</v>
      </c>
      <c r="T1666" s="213">
        <f t="shared" ref="T1666:T1697" si="563">S1666*H1666</f>
        <v>0</v>
      </c>
      <c r="AR1666" s="25" t="s">
        <v>619</v>
      </c>
      <c r="AT1666" s="25" t="s">
        <v>1079</v>
      </c>
      <c r="AU1666" s="25" t="s">
        <v>82</v>
      </c>
      <c r="AY1666" s="25" t="s">
        <v>308</v>
      </c>
      <c r="BE1666" s="214">
        <f t="shared" ref="BE1666:BE1672" si="564">IF(N1666="základní",J1666,0)</f>
        <v>0</v>
      </c>
      <c r="BF1666" s="214">
        <f t="shared" ref="BF1666:BF1672" si="565">IF(N1666="snížená",J1666,0)</f>
        <v>0</v>
      </c>
      <c r="BG1666" s="214">
        <f t="shared" ref="BG1666:BG1672" si="566">IF(N1666="zákl. přenesená",J1666,0)</f>
        <v>0</v>
      </c>
      <c r="BH1666" s="214">
        <f t="shared" ref="BH1666:BH1672" si="567">IF(N1666="sníž. přenesená",J1666,0)</f>
        <v>0</v>
      </c>
      <c r="BI1666" s="214">
        <f t="shared" ref="BI1666:BI1672" si="568">IF(N1666="nulová",J1666,0)</f>
        <v>0</v>
      </c>
      <c r="BJ1666" s="25" t="s">
        <v>82</v>
      </c>
      <c r="BK1666" s="214">
        <f t="shared" ref="BK1666:BK1672" si="569">ROUND(I1666*H1666,2)</f>
        <v>0</v>
      </c>
      <c r="BL1666" s="25" t="s">
        <v>375</v>
      </c>
      <c r="BM1666" s="25" t="s">
        <v>12445</v>
      </c>
    </row>
    <row r="1667" spans="2:65" s="1" customFormat="1" ht="22.5" customHeight="1">
      <c r="B1667" s="42"/>
      <c r="C1667" s="277" t="s">
        <v>12446</v>
      </c>
      <c r="D1667" s="277" t="s">
        <v>1079</v>
      </c>
      <c r="E1667" s="278" t="s">
        <v>12447</v>
      </c>
      <c r="F1667" s="279" t="s">
        <v>10873</v>
      </c>
      <c r="G1667" s="280" t="s">
        <v>5275</v>
      </c>
      <c r="H1667" s="281">
        <v>1</v>
      </c>
      <c r="I1667" s="282"/>
      <c r="J1667" s="283">
        <f t="shared" si="560"/>
        <v>0</v>
      </c>
      <c r="K1667" s="279" t="s">
        <v>21</v>
      </c>
      <c r="L1667" s="284"/>
      <c r="M1667" s="285" t="s">
        <v>21</v>
      </c>
      <c r="N1667" s="286" t="s">
        <v>45</v>
      </c>
      <c r="O1667" s="43"/>
      <c r="P1667" s="212">
        <f t="shared" si="561"/>
        <v>0</v>
      </c>
      <c r="Q1667" s="212">
        <v>0</v>
      </c>
      <c r="R1667" s="212">
        <f t="shared" si="562"/>
        <v>0</v>
      </c>
      <c r="S1667" s="212">
        <v>0</v>
      </c>
      <c r="T1667" s="213">
        <f t="shared" si="563"/>
        <v>0</v>
      </c>
      <c r="AR1667" s="25" t="s">
        <v>619</v>
      </c>
      <c r="AT1667" s="25" t="s">
        <v>1079</v>
      </c>
      <c r="AU1667" s="25" t="s">
        <v>82</v>
      </c>
      <c r="AY1667" s="25" t="s">
        <v>308</v>
      </c>
      <c r="BE1667" s="214">
        <f t="shared" si="564"/>
        <v>0</v>
      </c>
      <c r="BF1667" s="214">
        <f t="shared" si="565"/>
        <v>0</v>
      </c>
      <c r="BG1667" s="214">
        <f t="shared" si="566"/>
        <v>0</v>
      </c>
      <c r="BH1667" s="214">
        <f t="shared" si="567"/>
        <v>0</v>
      </c>
      <c r="BI1667" s="214">
        <f t="shared" si="568"/>
        <v>0</v>
      </c>
      <c r="BJ1667" s="25" t="s">
        <v>82</v>
      </c>
      <c r="BK1667" s="214">
        <f t="shared" si="569"/>
        <v>0</v>
      </c>
      <c r="BL1667" s="25" t="s">
        <v>375</v>
      </c>
      <c r="BM1667" s="25" t="s">
        <v>12448</v>
      </c>
    </row>
    <row r="1668" spans="2:65" s="1" customFormat="1" ht="22.5" customHeight="1">
      <c r="B1668" s="42"/>
      <c r="C1668" s="203" t="s">
        <v>10984</v>
      </c>
      <c r="D1668" s="203" t="s">
        <v>311</v>
      </c>
      <c r="E1668" s="204" t="s">
        <v>10875</v>
      </c>
      <c r="F1668" s="205" t="s">
        <v>10876</v>
      </c>
      <c r="G1668" s="206" t="s">
        <v>8882</v>
      </c>
      <c r="H1668" s="207">
        <v>200</v>
      </c>
      <c r="I1668" s="208"/>
      <c r="J1668" s="209">
        <f t="shared" si="560"/>
        <v>0</v>
      </c>
      <c r="K1668" s="205" t="s">
        <v>21</v>
      </c>
      <c r="L1668" s="62"/>
      <c r="M1668" s="210" t="s">
        <v>21</v>
      </c>
      <c r="N1668" s="211" t="s">
        <v>45</v>
      </c>
      <c r="O1668" s="43"/>
      <c r="P1668" s="212">
        <f t="shared" si="561"/>
        <v>0</v>
      </c>
      <c r="Q1668" s="212">
        <v>0</v>
      </c>
      <c r="R1668" s="212">
        <f t="shared" si="562"/>
        <v>0</v>
      </c>
      <c r="S1668" s="212">
        <v>0</v>
      </c>
      <c r="T1668" s="213">
        <f t="shared" si="563"/>
        <v>0</v>
      </c>
      <c r="AR1668" s="25" t="s">
        <v>375</v>
      </c>
      <c r="AT1668" s="25" t="s">
        <v>311</v>
      </c>
      <c r="AU1668" s="25" t="s">
        <v>82</v>
      </c>
      <c r="AY1668" s="25" t="s">
        <v>308</v>
      </c>
      <c r="BE1668" s="214">
        <f t="shared" si="564"/>
        <v>0</v>
      </c>
      <c r="BF1668" s="214">
        <f t="shared" si="565"/>
        <v>0</v>
      </c>
      <c r="BG1668" s="214">
        <f t="shared" si="566"/>
        <v>0</v>
      </c>
      <c r="BH1668" s="214">
        <f t="shared" si="567"/>
        <v>0</v>
      </c>
      <c r="BI1668" s="214">
        <f t="shared" si="568"/>
        <v>0</v>
      </c>
      <c r="BJ1668" s="25" t="s">
        <v>82</v>
      </c>
      <c r="BK1668" s="214">
        <f t="shared" si="569"/>
        <v>0</v>
      </c>
      <c r="BL1668" s="25" t="s">
        <v>375</v>
      </c>
      <c r="BM1668" s="25" t="s">
        <v>12449</v>
      </c>
    </row>
    <row r="1669" spans="2:65" s="1" customFormat="1" ht="22.5" customHeight="1">
      <c r="B1669" s="42"/>
      <c r="C1669" s="203" t="s">
        <v>12450</v>
      </c>
      <c r="D1669" s="203" t="s">
        <v>311</v>
      </c>
      <c r="E1669" s="204" t="s">
        <v>10879</v>
      </c>
      <c r="F1669" s="205" t="s">
        <v>10880</v>
      </c>
      <c r="G1669" s="206" t="s">
        <v>8882</v>
      </c>
      <c r="H1669" s="207">
        <v>120</v>
      </c>
      <c r="I1669" s="208"/>
      <c r="J1669" s="209">
        <f t="shared" si="560"/>
        <v>0</v>
      </c>
      <c r="K1669" s="205" t="s">
        <v>21</v>
      </c>
      <c r="L1669" s="62"/>
      <c r="M1669" s="210" t="s">
        <v>21</v>
      </c>
      <c r="N1669" s="211" t="s">
        <v>45</v>
      </c>
      <c r="O1669" s="43"/>
      <c r="P1669" s="212">
        <f t="shared" si="561"/>
        <v>0</v>
      </c>
      <c r="Q1669" s="212">
        <v>0</v>
      </c>
      <c r="R1669" s="212">
        <f t="shared" si="562"/>
        <v>0</v>
      </c>
      <c r="S1669" s="212">
        <v>0</v>
      </c>
      <c r="T1669" s="213">
        <f t="shared" si="563"/>
        <v>0</v>
      </c>
      <c r="AR1669" s="25" t="s">
        <v>375</v>
      </c>
      <c r="AT1669" s="25" t="s">
        <v>311</v>
      </c>
      <c r="AU1669" s="25" t="s">
        <v>82</v>
      </c>
      <c r="AY1669" s="25" t="s">
        <v>308</v>
      </c>
      <c r="BE1669" s="214">
        <f t="shared" si="564"/>
        <v>0</v>
      </c>
      <c r="BF1669" s="214">
        <f t="shared" si="565"/>
        <v>0</v>
      </c>
      <c r="BG1669" s="214">
        <f t="shared" si="566"/>
        <v>0</v>
      </c>
      <c r="BH1669" s="214">
        <f t="shared" si="567"/>
        <v>0</v>
      </c>
      <c r="BI1669" s="214">
        <f t="shared" si="568"/>
        <v>0</v>
      </c>
      <c r="BJ1669" s="25" t="s">
        <v>82</v>
      </c>
      <c r="BK1669" s="214">
        <f t="shared" si="569"/>
        <v>0</v>
      </c>
      <c r="BL1669" s="25" t="s">
        <v>375</v>
      </c>
      <c r="BM1669" s="25" t="s">
        <v>12451</v>
      </c>
    </row>
    <row r="1670" spans="2:65" s="1" customFormat="1" ht="22.5" customHeight="1">
      <c r="B1670" s="42"/>
      <c r="C1670" s="203" t="s">
        <v>10987</v>
      </c>
      <c r="D1670" s="203" t="s">
        <v>311</v>
      </c>
      <c r="E1670" s="204" t="s">
        <v>10882</v>
      </c>
      <c r="F1670" s="205" t="s">
        <v>10883</v>
      </c>
      <c r="G1670" s="206" t="s">
        <v>8882</v>
      </c>
      <c r="H1670" s="207">
        <v>40</v>
      </c>
      <c r="I1670" s="208"/>
      <c r="J1670" s="209">
        <f t="shared" si="560"/>
        <v>0</v>
      </c>
      <c r="K1670" s="205" t="s">
        <v>21</v>
      </c>
      <c r="L1670" s="62"/>
      <c r="M1670" s="210" t="s">
        <v>21</v>
      </c>
      <c r="N1670" s="211" t="s">
        <v>45</v>
      </c>
      <c r="O1670" s="43"/>
      <c r="P1670" s="212">
        <f t="shared" si="561"/>
        <v>0</v>
      </c>
      <c r="Q1670" s="212">
        <v>0</v>
      </c>
      <c r="R1670" s="212">
        <f t="shared" si="562"/>
        <v>0</v>
      </c>
      <c r="S1670" s="212">
        <v>0</v>
      </c>
      <c r="T1670" s="213">
        <f t="shared" si="563"/>
        <v>0</v>
      </c>
      <c r="AR1670" s="25" t="s">
        <v>375</v>
      </c>
      <c r="AT1670" s="25" t="s">
        <v>311</v>
      </c>
      <c r="AU1670" s="25" t="s">
        <v>82</v>
      </c>
      <c r="AY1670" s="25" t="s">
        <v>308</v>
      </c>
      <c r="BE1670" s="214">
        <f t="shared" si="564"/>
        <v>0</v>
      </c>
      <c r="BF1670" s="214">
        <f t="shared" si="565"/>
        <v>0</v>
      </c>
      <c r="BG1670" s="214">
        <f t="shared" si="566"/>
        <v>0</v>
      </c>
      <c r="BH1670" s="214">
        <f t="shared" si="567"/>
        <v>0</v>
      </c>
      <c r="BI1670" s="214">
        <f t="shared" si="568"/>
        <v>0</v>
      </c>
      <c r="BJ1670" s="25" t="s">
        <v>82</v>
      </c>
      <c r="BK1670" s="214">
        <f t="shared" si="569"/>
        <v>0</v>
      </c>
      <c r="BL1670" s="25" t="s">
        <v>375</v>
      </c>
      <c r="BM1670" s="25" t="s">
        <v>12452</v>
      </c>
    </row>
    <row r="1671" spans="2:65" s="1" customFormat="1" ht="22.5" customHeight="1">
      <c r="B1671" s="42"/>
      <c r="C1671" s="203" t="s">
        <v>12453</v>
      </c>
      <c r="D1671" s="203" t="s">
        <v>311</v>
      </c>
      <c r="E1671" s="204" t="s">
        <v>10886</v>
      </c>
      <c r="F1671" s="205" t="s">
        <v>10887</v>
      </c>
      <c r="G1671" s="206" t="s">
        <v>8882</v>
      </c>
      <c r="H1671" s="207">
        <v>80</v>
      </c>
      <c r="I1671" s="208"/>
      <c r="J1671" s="209">
        <f t="shared" si="560"/>
        <v>0</v>
      </c>
      <c r="K1671" s="205" t="s">
        <v>21</v>
      </c>
      <c r="L1671" s="62"/>
      <c r="M1671" s="210" t="s">
        <v>21</v>
      </c>
      <c r="N1671" s="211" t="s">
        <v>45</v>
      </c>
      <c r="O1671" s="43"/>
      <c r="P1671" s="212">
        <f t="shared" si="561"/>
        <v>0</v>
      </c>
      <c r="Q1671" s="212">
        <v>0</v>
      </c>
      <c r="R1671" s="212">
        <f t="shared" si="562"/>
        <v>0</v>
      </c>
      <c r="S1671" s="212">
        <v>0</v>
      </c>
      <c r="T1671" s="213">
        <f t="shared" si="563"/>
        <v>0</v>
      </c>
      <c r="AR1671" s="25" t="s">
        <v>375</v>
      </c>
      <c r="AT1671" s="25" t="s">
        <v>311</v>
      </c>
      <c r="AU1671" s="25" t="s">
        <v>82</v>
      </c>
      <c r="AY1671" s="25" t="s">
        <v>308</v>
      </c>
      <c r="BE1671" s="214">
        <f t="shared" si="564"/>
        <v>0</v>
      </c>
      <c r="BF1671" s="214">
        <f t="shared" si="565"/>
        <v>0</v>
      </c>
      <c r="BG1671" s="214">
        <f t="shared" si="566"/>
        <v>0</v>
      </c>
      <c r="BH1671" s="214">
        <f t="shared" si="567"/>
        <v>0</v>
      </c>
      <c r="BI1671" s="214">
        <f t="shared" si="568"/>
        <v>0</v>
      </c>
      <c r="BJ1671" s="25" t="s">
        <v>82</v>
      </c>
      <c r="BK1671" s="214">
        <f t="shared" si="569"/>
        <v>0</v>
      </c>
      <c r="BL1671" s="25" t="s">
        <v>375</v>
      </c>
      <c r="BM1671" s="25" t="s">
        <v>12454</v>
      </c>
    </row>
    <row r="1672" spans="2:65" s="1" customFormat="1" ht="22.5" customHeight="1">
      <c r="B1672" s="42"/>
      <c r="C1672" s="203" t="s">
        <v>10991</v>
      </c>
      <c r="D1672" s="203" t="s">
        <v>311</v>
      </c>
      <c r="E1672" s="204" t="s">
        <v>10889</v>
      </c>
      <c r="F1672" s="205" t="s">
        <v>10890</v>
      </c>
      <c r="G1672" s="206" t="s">
        <v>8882</v>
      </c>
      <c r="H1672" s="207">
        <v>12</v>
      </c>
      <c r="I1672" s="208"/>
      <c r="J1672" s="209">
        <f t="shared" si="560"/>
        <v>0</v>
      </c>
      <c r="K1672" s="205" t="s">
        <v>21</v>
      </c>
      <c r="L1672" s="62"/>
      <c r="M1672" s="210" t="s">
        <v>21</v>
      </c>
      <c r="N1672" s="211" t="s">
        <v>45</v>
      </c>
      <c r="O1672" s="43"/>
      <c r="P1672" s="212">
        <f t="shared" si="561"/>
        <v>0</v>
      </c>
      <c r="Q1672" s="212">
        <v>0</v>
      </c>
      <c r="R1672" s="212">
        <f t="shared" si="562"/>
        <v>0</v>
      </c>
      <c r="S1672" s="212">
        <v>0</v>
      </c>
      <c r="T1672" s="213">
        <f t="shared" si="563"/>
        <v>0</v>
      </c>
      <c r="AR1672" s="25" t="s">
        <v>375</v>
      </c>
      <c r="AT1672" s="25" t="s">
        <v>311</v>
      </c>
      <c r="AU1672" s="25" t="s">
        <v>82</v>
      </c>
      <c r="AY1672" s="25" t="s">
        <v>308</v>
      </c>
      <c r="BE1672" s="214">
        <f t="shared" si="564"/>
        <v>0</v>
      </c>
      <c r="BF1672" s="214">
        <f t="shared" si="565"/>
        <v>0</v>
      </c>
      <c r="BG1672" s="214">
        <f t="shared" si="566"/>
        <v>0</v>
      </c>
      <c r="BH1672" s="214">
        <f t="shared" si="567"/>
        <v>0</v>
      </c>
      <c r="BI1672" s="214">
        <f t="shared" si="568"/>
        <v>0</v>
      </c>
      <c r="BJ1672" s="25" t="s">
        <v>82</v>
      </c>
      <c r="BK1672" s="214">
        <f t="shared" si="569"/>
        <v>0</v>
      </c>
      <c r="BL1672" s="25" t="s">
        <v>375</v>
      </c>
      <c r="BM1672" s="25" t="s">
        <v>12455</v>
      </c>
    </row>
    <row r="1673" spans="2:65" s="11" customFormat="1" ht="37.35" customHeight="1">
      <c r="B1673" s="186"/>
      <c r="C1673" s="187"/>
      <c r="D1673" s="200" t="s">
        <v>73</v>
      </c>
      <c r="E1673" s="296" t="s">
        <v>12456</v>
      </c>
      <c r="F1673" s="296" t="s">
        <v>12457</v>
      </c>
      <c r="G1673" s="187"/>
      <c r="H1673" s="187"/>
      <c r="I1673" s="190"/>
      <c r="J1673" s="297">
        <f>BK1673</f>
        <v>0</v>
      </c>
      <c r="K1673" s="187"/>
      <c r="L1673" s="192"/>
      <c r="M1673" s="193"/>
      <c r="N1673" s="194"/>
      <c r="O1673" s="194"/>
      <c r="P1673" s="195">
        <f>SUM(P1674:P1690)</f>
        <v>0</v>
      </c>
      <c r="Q1673" s="194"/>
      <c r="R1673" s="195">
        <f>SUM(R1674:R1690)</f>
        <v>0</v>
      </c>
      <c r="S1673" s="194"/>
      <c r="T1673" s="196">
        <f>SUM(T1674:T1690)</f>
        <v>0</v>
      </c>
      <c r="AR1673" s="197" t="s">
        <v>84</v>
      </c>
      <c r="AT1673" s="198" t="s">
        <v>73</v>
      </c>
      <c r="AU1673" s="198" t="s">
        <v>74</v>
      </c>
      <c r="AY1673" s="197" t="s">
        <v>308</v>
      </c>
      <c r="BK1673" s="199">
        <f>SUM(BK1674:BK1690)</f>
        <v>0</v>
      </c>
    </row>
    <row r="1674" spans="2:65" s="1" customFormat="1" ht="31.5" customHeight="1">
      <c r="B1674" s="42"/>
      <c r="C1674" s="277" t="s">
        <v>12458</v>
      </c>
      <c r="D1674" s="277" t="s">
        <v>1079</v>
      </c>
      <c r="E1674" s="278" t="s">
        <v>12459</v>
      </c>
      <c r="F1674" s="279" t="s">
        <v>12460</v>
      </c>
      <c r="G1674" s="280" t="s">
        <v>5275</v>
      </c>
      <c r="H1674" s="281">
        <v>1</v>
      </c>
      <c r="I1674" s="282"/>
      <c r="J1674" s="283">
        <f t="shared" ref="J1674:J1690" si="570">ROUND(I1674*H1674,2)</f>
        <v>0</v>
      </c>
      <c r="K1674" s="279" t="s">
        <v>21</v>
      </c>
      <c r="L1674" s="284"/>
      <c r="M1674" s="285" t="s">
        <v>21</v>
      </c>
      <c r="N1674" s="286" t="s">
        <v>45</v>
      </c>
      <c r="O1674" s="43"/>
      <c r="P1674" s="212">
        <f t="shared" ref="P1674:P1690" si="571">O1674*H1674</f>
        <v>0</v>
      </c>
      <c r="Q1674" s="212">
        <v>0</v>
      </c>
      <c r="R1674" s="212">
        <f t="shared" ref="R1674:R1690" si="572">Q1674*H1674</f>
        <v>0</v>
      </c>
      <c r="S1674" s="212">
        <v>0</v>
      </c>
      <c r="T1674" s="213">
        <f t="shared" ref="T1674:T1690" si="573">S1674*H1674</f>
        <v>0</v>
      </c>
      <c r="AR1674" s="25" t="s">
        <v>619</v>
      </c>
      <c r="AT1674" s="25" t="s">
        <v>1079</v>
      </c>
      <c r="AU1674" s="25" t="s">
        <v>82</v>
      </c>
      <c r="AY1674" s="25" t="s">
        <v>308</v>
      </c>
      <c r="BE1674" s="214">
        <f t="shared" ref="BE1674:BE1690" si="574">IF(N1674="základní",J1674,0)</f>
        <v>0</v>
      </c>
      <c r="BF1674" s="214">
        <f t="shared" ref="BF1674:BF1690" si="575">IF(N1674="snížená",J1674,0)</f>
        <v>0</v>
      </c>
      <c r="BG1674" s="214">
        <f t="shared" ref="BG1674:BG1690" si="576">IF(N1674="zákl. přenesená",J1674,0)</f>
        <v>0</v>
      </c>
      <c r="BH1674" s="214">
        <f t="shared" ref="BH1674:BH1690" si="577">IF(N1674="sníž. přenesená",J1674,0)</f>
        <v>0</v>
      </c>
      <c r="BI1674" s="214">
        <f t="shared" ref="BI1674:BI1690" si="578">IF(N1674="nulová",J1674,0)</f>
        <v>0</v>
      </c>
      <c r="BJ1674" s="25" t="s">
        <v>82</v>
      </c>
      <c r="BK1674" s="214">
        <f t="shared" ref="BK1674:BK1690" si="579">ROUND(I1674*H1674,2)</f>
        <v>0</v>
      </c>
      <c r="BL1674" s="25" t="s">
        <v>375</v>
      </c>
      <c r="BM1674" s="25" t="s">
        <v>12461</v>
      </c>
    </row>
    <row r="1675" spans="2:65" s="1" customFormat="1" ht="22.5" customHeight="1">
      <c r="B1675" s="42"/>
      <c r="C1675" s="277" t="s">
        <v>10994</v>
      </c>
      <c r="D1675" s="277" t="s">
        <v>1079</v>
      </c>
      <c r="E1675" s="278" t="s">
        <v>10641</v>
      </c>
      <c r="F1675" s="279" t="s">
        <v>10642</v>
      </c>
      <c r="G1675" s="280" t="s">
        <v>5275</v>
      </c>
      <c r="H1675" s="281">
        <v>1</v>
      </c>
      <c r="I1675" s="282"/>
      <c r="J1675" s="283">
        <f t="shared" si="570"/>
        <v>0</v>
      </c>
      <c r="K1675" s="279" t="s">
        <v>21</v>
      </c>
      <c r="L1675" s="284"/>
      <c r="M1675" s="285" t="s">
        <v>21</v>
      </c>
      <c r="N1675" s="286" t="s">
        <v>45</v>
      </c>
      <c r="O1675" s="43"/>
      <c r="P1675" s="212">
        <f t="shared" si="571"/>
        <v>0</v>
      </c>
      <c r="Q1675" s="212">
        <v>0</v>
      </c>
      <c r="R1675" s="212">
        <f t="shared" si="572"/>
        <v>0</v>
      </c>
      <c r="S1675" s="212">
        <v>0</v>
      </c>
      <c r="T1675" s="213">
        <f t="shared" si="573"/>
        <v>0</v>
      </c>
      <c r="AR1675" s="25" t="s">
        <v>619</v>
      </c>
      <c r="AT1675" s="25" t="s">
        <v>1079</v>
      </c>
      <c r="AU1675" s="25" t="s">
        <v>82</v>
      </c>
      <c r="AY1675" s="25" t="s">
        <v>308</v>
      </c>
      <c r="BE1675" s="214">
        <f t="shared" si="574"/>
        <v>0</v>
      </c>
      <c r="BF1675" s="214">
        <f t="shared" si="575"/>
        <v>0</v>
      </c>
      <c r="BG1675" s="214">
        <f t="shared" si="576"/>
        <v>0</v>
      </c>
      <c r="BH1675" s="214">
        <f t="shared" si="577"/>
        <v>0</v>
      </c>
      <c r="BI1675" s="214">
        <f t="shared" si="578"/>
        <v>0</v>
      </c>
      <c r="BJ1675" s="25" t="s">
        <v>82</v>
      </c>
      <c r="BK1675" s="214">
        <f t="shared" si="579"/>
        <v>0</v>
      </c>
      <c r="BL1675" s="25" t="s">
        <v>375</v>
      </c>
      <c r="BM1675" s="25" t="s">
        <v>12462</v>
      </c>
    </row>
    <row r="1676" spans="2:65" s="1" customFormat="1" ht="22.5" customHeight="1">
      <c r="B1676" s="42"/>
      <c r="C1676" s="277" t="s">
        <v>12463</v>
      </c>
      <c r="D1676" s="277" t="s">
        <v>1079</v>
      </c>
      <c r="E1676" s="278" t="s">
        <v>12464</v>
      </c>
      <c r="F1676" s="279" t="s">
        <v>12465</v>
      </c>
      <c r="G1676" s="280" t="s">
        <v>5275</v>
      </c>
      <c r="H1676" s="281">
        <v>1</v>
      </c>
      <c r="I1676" s="282"/>
      <c r="J1676" s="283">
        <f t="shared" si="570"/>
        <v>0</v>
      </c>
      <c r="K1676" s="279" t="s">
        <v>21</v>
      </c>
      <c r="L1676" s="284"/>
      <c r="M1676" s="285" t="s">
        <v>21</v>
      </c>
      <c r="N1676" s="286" t="s">
        <v>45</v>
      </c>
      <c r="O1676" s="43"/>
      <c r="P1676" s="212">
        <f t="shared" si="571"/>
        <v>0</v>
      </c>
      <c r="Q1676" s="212">
        <v>0</v>
      </c>
      <c r="R1676" s="212">
        <f t="shared" si="572"/>
        <v>0</v>
      </c>
      <c r="S1676" s="212">
        <v>0</v>
      </c>
      <c r="T1676" s="213">
        <f t="shared" si="573"/>
        <v>0</v>
      </c>
      <c r="AR1676" s="25" t="s">
        <v>619</v>
      </c>
      <c r="AT1676" s="25" t="s">
        <v>1079</v>
      </c>
      <c r="AU1676" s="25" t="s">
        <v>82</v>
      </c>
      <c r="AY1676" s="25" t="s">
        <v>308</v>
      </c>
      <c r="BE1676" s="214">
        <f t="shared" si="574"/>
        <v>0</v>
      </c>
      <c r="BF1676" s="214">
        <f t="shared" si="575"/>
        <v>0</v>
      </c>
      <c r="BG1676" s="214">
        <f t="shared" si="576"/>
        <v>0</v>
      </c>
      <c r="BH1676" s="214">
        <f t="shared" si="577"/>
        <v>0</v>
      </c>
      <c r="BI1676" s="214">
        <f t="shared" si="578"/>
        <v>0</v>
      </c>
      <c r="BJ1676" s="25" t="s">
        <v>82</v>
      </c>
      <c r="BK1676" s="214">
        <f t="shared" si="579"/>
        <v>0</v>
      </c>
      <c r="BL1676" s="25" t="s">
        <v>375</v>
      </c>
      <c r="BM1676" s="25" t="s">
        <v>12466</v>
      </c>
    </row>
    <row r="1677" spans="2:65" s="1" customFormat="1" ht="31.5" customHeight="1">
      <c r="B1677" s="42"/>
      <c r="C1677" s="277" t="s">
        <v>10996</v>
      </c>
      <c r="D1677" s="277" t="s">
        <v>1079</v>
      </c>
      <c r="E1677" s="278" t="s">
        <v>12467</v>
      </c>
      <c r="F1677" s="279" t="s">
        <v>12468</v>
      </c>
      <c r="G1677" s="280" t="s">
        <v>5275</v>
      </c>
      <c r="H1677" s="281">
        <v>1</v>
      </c>
      <c r="I1677" s="282"/>
      <c r="J1677" s="283">
        <f t="shared" si="570"/>
        <v>0</v>
      </c>
      <c r="K1677" s="279" t="s">
        <v>21</v>
      </c>
      <c r="L1677" s="284"/>
      <c r="M1677" s="285" t="s">
        <v>21</v>
      </c>
      <c r="N1677" s="286" t="s">
        <v>45</v>
      </c>
      <c r="O1677" s="43"/>
      <c r="P1677" s="212">
        <f t="shared" si="571"/>
        <v>0</v>
      </c>
      <c r="Q1677" s="212">
        <v>0</v>
      </c>
      <c r="R1677" s="212">
        <f t="shared" si="572"/>
        <v>0</v>
      </c>
      <c r="S1677" s="212">
        <v>0</v>
      </c>
      <c r="T1677" s="213">
        <f t="shared" si="573"/>
        <v>0</v>
      </c>
      <c r="AR1677" s="25" t="s">
        <v>619</v>
      </c>
      <c r="AT1677" s="25" t="s">
        <v>1079</v>
      </c>
      <c r="AU1677" s="25" t="s">
        <v>82</v>
      </c>
      <c r="AY1677" s="25" t="s">
        <v>308</v>
      </c>
      <c r="BE1677" s="214">
        <f t="shared" si="574"/>
        <v>0</v>
      </c>
      <c r="BF1677" s="214">
        <f t="shared" si="575"/>
        <v>0</v>
      </c>
      <c r="BG1677" s="214">
        <f t="shared" si="576"/>
        <v>0</v>
      </c>
      <c r="BH1677" s="214">
        <f t="shared" si="577"/>
        <v>0</v>
      </c>
      <c r="BI1677" s="214">
        <f t="shared" si="578"/>
        <v>0</v>
      </c>
      <c r="BJ1677" s="25" t="s">
        <v>82</v>
      </c>
      <c r="BK1677" s="214">
        <f t="shared" si="579"/>
        <v>0</v>
      </c>
      <c r="BL1677" s="25" t="s">
        <v>375</v>
      </c>
      <c r="BM1677" s="25" t="s">
        <v>12469</v>
      </c>
    </row>
    <row r="1678" spans="2:65" s="1" customFormat="1" ht="44.25" customHeight="1">
      <c r="B1678" s="42"/>
      <c r="C1678" s="277" t="s">
        <v>12470</v>
      </c>
      <c r="D1678" s="277" t="s">
        <v>1079</v>
      </c>
      <c r="E1678" s="278" t="s">
        <v>10901</v>
      </c>
      <c r="F1678" s="279" t="s">
        <v>10902</v>
      </c>
      <c r="G1678" s="280" t="s">
        <v>5275</v>
      </c>
      <c r="H1678" s="281">
        <v>1</v>
      </c>
      <c r="I1678" s="282"/>
      <c r="J1678" s="283">
        <f t="shared" si="570"/>
        <v>0</v>
      </c>
      <c r="K1678" s="279" t="s">
        <v>21</v>
      </c>
      <c r="L1678" s="284"/>
      <c r="M1678" s="285" t="s">
        <v>21</v>
      </c>
      <c r="N1678" s="286" t="s">
        <v>45</v>
      </c>
      <c r="O1678" s="43"/>
      <c r="P1678" s="212">
        <f t="shared" si="571"/>
        <v>0</v>
      </c>
      <c r="Q1678" s="212">
        <v>0</v>
      </c>
      <c r="R1678" s="212">
        <f t="shared" si="572"/>
        <v>0</v>
      </c>
      <c r="S1678" s="212">
        <v>0</v>
      </c>
      <c r="T1678" s="213">
        <f t="shared" si="573"/>
        <v>0</v>
      </c>
      <c r="AR1678" s="25" t="s">
        <v>619</v>
      </c>
      <c r="AT1678" s="25" t="s">
        <v>1079</v>
      </c>
      <c r="AU1678" s="25" t="s">
        <v>82</v>
      </c>
      <c r="AY1678" s="25" t="s">
        <v>308</v>
      </c>
      <c r="BE1678" s="214">
        <f t="shared" si="574"/>
        <v>0</v>
      </c>
      <c r="BF1678" s="214">
        <f t="shared" si="575"/>
        <v>0</v>
      </c>
      <c r="BG1678" s="214">
        <f t="shared" si="576"/>
        <v>0</v>
      </c>
      <c r="BH1678" s="214">
        <f t="shared" si="577"/>
        <v>0</v>
      </c>
      <c r="BI1678" s="214">
        <f t="shared" si="578"/>
        <v>0</v>
      </c>
      <c r="BJ1678" s="25" t="s">
        <v>82</v>
      </c>
      <c r="BK1678" s="214">
        <f t="shared" si="579"/>
        <v>0</v>
      </c>
      <c r="BL1678" s="25" t="s">
        <v>375</v>
      </c>
      <c r="BM1678" s="25" t="s">
        <v>12471</v>
      </c>
    </row>
    <row r="1679" spans="2:65" s="1" customFormat="1" ht="22.5" customHeight="1">
      <c r="B1679" s="42"/>
      <c r="C1679" s="277" t="s">
        <v>10997</v>
      </c>
      <c r="D1679" s="277" t="s">
        <v>1079</v>
      </c>
      <c r="E1679" s="278" t="s">
        <v>11202</v>
      </c>
      <c r="F1679" s="279" t="s">
        <v>11203</v>
      </c>
      <c r="G1679" s="280" t="s">
        <v>5275</v>
      </c>
      <c r="H1679" s="281">
        <v>3</v>
      </c>
      <c r="I1679" s="282"/>
      <c r="J1679" s="283">
        <f t="shared" si="570"/>
        <v>0</v>
      </c>
      <c r="K1679" s="279" t="s">
        <v>21</v>
      </c>
      <c r="L1679" s="284"/>
      <c r="M1679" s="285" t="s">
        <v>21</v>
      </c>
      <c r="N1679" s="286" t="s">
        <v>45</v>
      </c>
      <c r="O1679" s="43"/>
      <c r="P1679" s="212">
        <f t="shared" si="571"/>
        <v>0</v>
      </c>
      <c r="Q1679" s="212">
        <v>0</v>
      </c>
      <c r="R1679" s="212">
        <f t="shared" si="572"/>
        <v>0</v>
      </c>
      <c r="S1679" s="212">
        <v>0</v>
      </c>
      <c r="T1679" s="213">
        <f t="shared" si="573"/>
        <v>0</v>
      </c>
      <c r="AR1679" s="25" t="s">
        <v>619</v>
      </c>
      <c r="AT1679" s="25" t="s">
        <v>1079</v>
      </c>
      <c r="AU1679" s="25" t="s">
        <v>82</v>
      </c>
      <c r="AY1679" s="25" t="s">
        <v>308</v>
      </c>
      <c r="BE1679" s="214">
        <f t="shared" si="574"/>
        <v>0</v>
      </c>
      <c r="BF1679" s="214">
        <f t="shared" si="575"/>
        <v>0</v>
      </c>
      <c r="BG1679" s="214">
        <f t="shared" si="576"/>
        <v>0</v>
      </c>
      <c r="BH1679" s="214">
        <f t="shared" si="577"/>
        <v>0</v>
      </c>
      <c r="BI1679" s="214">
        <f t="shared" si="578"/>
        <v>0</v>
      </c>
      <c r="BJ1679" s="25" t="s">
        <v>82</v>
      </c>
      <c r="BK1679" s="214">
        <f t="shared" si="579"/>
        <v>0</v>
      </c>
      <c r="BL1679" s="25" t="s">
        <v>375</v>
      </c>
      <c r="BM1679" s="25" t="s">
        <v>12472</v>
      </c>
    </row>
    <row r="1680" spans="2:65" s="1" customFormat="1" ht="44.25" customHeight="1">
      <c r="B1680" s="42"/>
      <c r="C1680" s="277" t="s">
        <v>12473</v>
      </c>
      <c r="D1680" s="277" t="s">
        <v>1079</v>
      </c>
      <c r="E1680" s="278" t="s">
        <v>10735</v>
      </c>
      <c r="F1680" s="279" t="s">
        <v>10736</v>
      </c>
      <c r="G1680" s="280" t="s">
        <v>5275</v>
      </c>
      <c r="H1680" s="281">
        <v>1</v>
      </c>
      <c r="I1680" s="282"/>
      <c r="J1680" s="283">
        <f t="shared" si="570"/>
        <v>0</v>
      </c>
      <c r="K1680" s="279" t="s">
        <v>21</v>
      </c>
      <c r="L1680" s="284"/>
      <c r="M1680" s="285" t="s">
        <v>21</v>
      </c>
      <c r="N1680" s="286" t="s">
        <v>45</v>
      </c>
      <c r="O1680" s="43"/>
      <c r="P1680" s="212">
        <f t="shared" si="571"/>
        <v>0</v>
      </c>
      <c r="Q1680" s="212">
        <v>0</v>
      </c>
      <c r="R1680" s="212">
        <f t="shared" si="572"/>
        <v>0</v>
      </c>
      <c r="S1680" s="212">
        <v>0</v>
      </c>
      <c r="T1680" s="213">
        <f t="shared" si="573"/>
        <v>0</v>
      </c>
      <c r="AR1680" s="25" t="s">
        <v>619</v>
      </c>
      <c r="AT1680" s="25" t="s">
        <v>1079</v>
      </c>
      <c r="AU1680" s="25" t="s">
        <v>82</v>
      </c>
      <c r="AY1680" s="25" t="s">
        <v>308</v>
      </c>
      <c r="BE1680" s="214">
        <f t="shared" si="574"/>
        <v>0</v>
      </c>
      <c r="BF1680" s="214">
        <f t="shared" si="575"/>
        <v>0</v>
      </c>
      <c r="BG1680" s="214">
        <f t="shared" si="576"/>
        <v>0</v>
      </c>
      <c r="BH1680" s="214">
        <f t="shared" si="577"/>
        <v>0</v>
      </c>
      <c r="BI1680" s="214">
        <f t="shared" si="578"/>
        <v>0</v>
      </c>
      <c r="BJ1680" s="25" t="s">
        <v>82</v>
      </c>
      <c r="BK1680" s="214">
        <f t="shared" si="579"/>
        <v>0</v>
      </c>
      <c r="BL1680" s="25" t="s">
        <v>375</v>
      </c>
      <c r="BM1680" s="25" t="s">
        <v>12474</v>
      </c>
    </row>
    <row r="1681" spans="2:65" s="1" customFormat="1" ht="22.5" customHeight="1">
      <c r="B1681" s="42"/>
      <c r="C1681" s="277" t="s">
        <v>10998</v>
      </c>
      <c r="D1681" s="277" t="s">
        <v>1079</v>
      </c>
      <c r="E1681" s="278" t="s">
        <v>12475</v>
      </c>
      <c r="F1681" s="279" t="s">
        <v>12476</v>
      </c>
      <c r="G1681" s="280" t="s">
        <v>5275</v>
      </c>
      <c r="H1681" s="281">
        <v>2</v>
      </c>
      <c r="I1681" s="282"/>
      <c r="J1681" s="283">
        <f t="shared" si="570"/>
        <v>0</v>
      </c>
      <c r="K1681" s="279" t="s">
        <v>21</v>
      </c>
      <c r="L1681" s="284"/>
      <c r="M1681" s="285" t="s">
        <v>21</v>
      </c>
      <c r="N1681" s="286" t="s">
        <v>45</v>
      </c>
      <c r="O1681" s="43"/>
      <c r="P1681" s="212">
        <f t="shared" si="571"/>
        <v>0</v>
      </c>
      <c r="Q1681" s="212">
        <v>0</v>
      </c>
      <c r="R1681" s="212">
        <f t="shared" si="572"/>
        <v>0</v>
      </c>
      <c r="S1681" s="212">
        <v>0</v>
      </c>
      <c r="T1681" s="213">
        <f t="shared" si="573"/>
        <v>0</v>
      </c>
      <c r="AR1681" s="25" t="s">
        <v>619</v>
      </c>
      <c r="AT1681" s="25" t="s">
        <v>1079</v>
      </c>
      <c r="AU1681" s="25" t="s">
        <v>82</v>
      </c>
      <c r="AY1681" s="25" t="s">
        <v>308</v>
      </c>
      <c r="BE1681" s="214">
        <f t="shared" si="574"/>
        <v>0</v>
      </c>
      <c r="BF1681" s="214">
        <f t="shared" si="575"/>
        <v>0</v>
      </c>
      <c r="BG1681" s="214">
        <f t="shared" si="576"/>
        <v>0</v>
      </c>
      <c r="BH1681" s="214">
        <f t="shared" si="577"/>
        <v>0</v>
      </c>
      <c r="BI1681" s="214">
        <f t="shared" si="578"/>
        <v>0</v>
      </c>
      <c r="BJ1681" s="25" t="s">
        <v>82</v>
      </c>
      <c r="BK1681" s="214">
        <f t="shared" si="579"/>
        <v>0</v>
      </c>
      <c r="BL1681" s="25" t="s">
        <v>375</v>
      </c>
      <c r="BM1681" s="25" t="s">
        <v>12477</v>
      </c>
    </row>
    <row r="1682" spans="2:65" s="1" customFormat="1" ht="22.5" customHeight="1">
      <c r="B1682" s="42"/>
      <c r="C1682" s="277" t="s">
        <v>12478</v>
      </c>
      <c r="D1682" s="277" t="s">
        <v>1079</v>
      </c>
      <c r="E1682" s="278" t="s">
        <v>12479</v>
      </c>
      <c r="F1682" s="279" t="s">
        <v>12480</v>
      </c>
      <c r="G1682" s="280" t="s">
        <v>5275</v>
      </c>
      <c r="H1682" s="281">
        <v>2</v>
      </c>
      <c r="I1682" s="282"/>
      <c r="J1682" s="283">
        <f t="shared" si="570"/>
        <v>0</v>
      </c>
      <c r="K1682" s="279" t="s">
        <v>21</v>
      </c>
      <c r="L1682" s="284"/>
      <c r="M1682" s="285" t="s">
        <v>21</v>
      </c>
      <c r="N1682" s="286" t="s">
        <v>45</v>
      </c>
      <c r="O1682" s="43"/>
      <c r="P1682" s="212">
        <f t="shared" si="571"/>
        <v>0</v>
      </c>
      <c r="Q1682" s="212">
        <v>0</v>
      </c>
      <c r="R1682" s="212">
        <f t="shared" si="572"/>
        <v>0</v>
      </c>
      <c r="S1682" s="212">
        <v>0</v>
      </c>
      <c r="T1682" s="213">
        <f t="shared" si="573"/>
        <v>0</v>
      </c>
      <c r="AR1682" s="25" t="s">
        <v>619</v>
      </c>
      <c r="AT1682" s="25" t="s">
        <v>1079</v>
      </c>
      <c r="AU1682" s="25" t="s">
        <v>82</v>
      </c>
      <c r="AY1682" s="25" t="s">
        <v>308</v>
      </c>
      <c r="BE1682" s="214">
        <f t="shared" si="574"/>
        <v>0</v>
      </c>
      <c r="BF1682" s="214">
        <f t="shared" si="575"/>
        <v>0</v>
      </c>
      <c r="BG1682" s="214">
        <f t="shared" si="576"/>
        <v>0</v>
      </c>
      <c r="BH1682" s="214">
        <f t="shared" si="577"/>
        <v>0</v>
      </c>
      <c r="BI1682" s="214">
        <f t="shared" si="578"/>
        <v>0</v>
      </c>
      <c r="BJ1682" s="25" t="s">
        <v>82</v>
      </c>
      <c r="BK1682" s="214">
        <f t="shared" si="579"/>
        <v>0</v>
      </c>
      <c r="BL1682" s="25" t="s">
        <v>375</v>
      </c>
      <c r="BM1682" s="25" t="s">
        <v>12481</v>
      </c>
    </row>
    <row r="1683" spans="2:65" s="1" customFormat="1" ht="22.5" customHeight="1">
      <c r="B1683" s="42"/>
      <c r="C1683" s="277" t="s">
        <v>10999</v>
      </c>
      <c r="D1683" s="277" t="s">
        <v>1079</v>
      </c>
      <c r="E1683" s="278" t="s">
        <v>12482</v>
      </c>
      <c r="F1683" s="279" t="s">
        <v>12483</v>
      </c>
      <c r="G1683" s="280" t="s">
        <v>5275</v>
      </c>
      <c r="H1683" s="281">
        <v>2</v>
      </c>
      <c r="I1683" s="282"/>
      <c r="J1683" s="283">
        <f t="shared" si="570"/>
        <v>0</v>
      </c>
      <c r="K1683" s="279" t="s">
        <v>21</v>
      </c>
      <c r="L1683" s="284"/>
      <c r="M1683" s="285" t="s">
        <v>21</v>
      </c>
      <c r="N1683" s="286" t="s">
        <v>45</v>
      </c>
      <c r="O1683" s="43"/>
      <c r="P1683" s="212">
        <f t="shared" si="571"/>
        <v>0</v>
      </c>
      <c r="Q1683" s="212">
        <v>0</v>
      </c>
      <c r="R1683" s="212">
        <f t="shared" si="572"/>
        <v>0</v>
      </c>
      <c r="S1683" s="212">
        <v>0</v>
      </c>
      <c r="T1683" s="213">
        <f t="shared" si="573"/>
        <v>0</v>
      </c>
      <c r="AR1683" s="25" t="s">
        <v>619</v>
      </c>
      <c r="AT1683" s="25" t="s">
        <v>1079</v>
      </c>
      <c r="AU1683" s="25" t="s">
        <v>82</v>
      </c>
      <c r="AY1683" s="25" t="s">
        <v>308</v>
      </c>
      <c r="BE1683" s="214">
        <f t="shared" si="574"/>
        <v>0</v>
      </c>
      <c r="BF1683" s="214">
        <f t="shared" si="575"/>
        <v>0</v>
      </c>
      <c r="BG1683" s="214">
        <f t="shared" si="576"/>
        <v>0</v>
      </c>
      <c r="BH1683" s="214">
        <f t="shared" si="577"/>
        <v>0</v>
      </c>
      <c r="BI1683" s="214">
        <f t="shared" si="578"/>
        <v>0</v>
      </c>
      <c r="BJ1683" s="25" t="s">
        <v>82</v>
      </c>
      <c r="BK1683" s="214">
        <f t="shared" si="579"/>
        <v>0</v>
      </c>
      <c r="BL1683" s="25" t="s">
        <v>375</v>
      </c>
      <c r="BM1683" s="25" t="s">
        <v>12484</v>
      </c>
    </row>
    <row r="1684" spans="2:65" s="1" customFormat="1" ht="22.5" customHeight="1">
      <c r="B1684" s="42"/>
      <c r="C1684" s="277" t="s">
        <v>12485</v>
      </c>
      <c r="D1684" s="277" t="s">
        <v>1079</v>
      </c>
      <c r="E1684" s="278" t="s">
        <v>12486</v>
      </c>
      <c r="F1684" s="279" t="s">
        <v>12487</v>
      </c>
      <c r="G1684" s="280" t="s">
        <v>5275</v>
      </c>
      <c r="H1684" s="281">
        <v>2</v>
      </c>
      <c r="I1684" s="282"/>
      <c r="J1684" s="283">
        <f t="shared" si="570"/>
        <v>0</v>
      </c>
      <c r="K1684" s="279" t="s">
        <v>21</v>
      </c>
      <c r="L1684" s="284"/>
      <c r="M1684" s="285" t="s">
        <v>21</v>
      </c>
      <c r="N1684" s="286" t="s">
        <v>45</v>
      </c>
      <c r="O1684" s="43"/>
      <c r="P1684" s="212">
        <f t="shared" si="571"/>
        <v>0</v>
      </c>
      <c r="Q1684" s="212">
        <v>0</v>
      </c>
      <c r="R1684" s="212">
        <f t="shared" si="572"/>
        <v>0</v>
      </c>
      <c r="S1684" s="212">
        <v>0</v>
      </c>
      <c r="T1684" s="213">
        <f t="shared" si="573"/>
        <v>0</v>
      </c>
      <c r="AR1684" s="25" t="s">
        <v>619</v>
      </c>
      <c r="AT1684" s="25" t="s">
        <v>1079</v>
      </c>
      <c r="AU1684" s="25" t="s">
        <v>82</v>
      </c>
      <c r="AY1684" s="25" t="s">
        <v>308</v>
      </c>
      <c r="BE1684" s="214">
        <f t="shared" si="574"/>
        <v>0</v>
      </c>
      <c r="BF1684" s="214">
        <f t="shared" si="575"/>
        <v>0</v>
      </c>
      <c r="BG1684" s="214">
        <f t="shared" si="576"/>
        <v>0</v>
      </c>
      <c r="BH1684" s="214">
        <f t="shared" si="577"/>
        <v>0</v>
      </c>
      <c r="BI1684" s="214">
        <f t="shared" si="578"/>
        <v>0</v>
      </c>
      <c r="BJ1684" s="25" t="s">
        <v>82</v>
      </c>
      <c r="BK1684" s="214">
        <f t="shared" si="579"/>
        <v>0</v>
      </c>
      <c r="BL1684" s="25" t="s">
        <v>375</v>
      </c>
      <c r="BM1684" s="25" t="s">
        <v>12488</v>
      </c>
    </row>
    <row r="1685" spans="2:65" s="1" customFormat="1" ht="22.5" customHeight="1">
      <c r="B1685" s="42"/>
      <c r="C1685" s="277" t="s">
        <v>11000</v>
      </c>
      <c r="D1685" s="277" t="s">
        <v>1079</v>
      </c>
      <c r="E1685" s="278" t="s">
        <v>12489</v>
      </c>
      <c r="F1685" s="279" t="s">
        <v>12490</v>
      </c>
      <c r="G1685" s="280" t="s">
        <v>5275</v>
      </c>
      <c r="H1685" s="281">
        <v>12</v>
      </c>
      <c r="I1685" s="282"/>
      <c r="J1685" s="283">
        <f t="shared" si="570"/>
        <v>0</v>
      </c>
      <c r="K1685" s="279" t="s">
        <v>21</v>
      </c>
      <c r="L1685" s="284"/>
      <c r="M1685" s="285" t="s">
        <v>21</v>
      </c>
      <c r="N1685" s="286" t="s">
        <v>45</v>
      </c>
      <c r="O1685" s="43"/>
      <c r="P1685" s="212">
        <f t="shared" si="571"/>
        <v>0</v>
      </c>
      <c r="Q1685" s="212">
        <v>0</v>
      </c>
      <c r="R1685" s="212">
        <f t="shared" si="572"/>
        <v>0</v>
      </c>
      <c r="S1685" s="212">
        <v>0</v>
      </c>
      <c r="T1685" s="213">
        <f t="shared" si="573"/>
        <v>0</v>
      </c>
      <c r="AR1685" s="25" t="s">
        <v>619</v>
      </c>
      <c r="AT1685" s="25" t="s">
        <v>1079</v>
      </c>
      <c r="AU1685" s="25" t="s">
        <v>82</v>
      </c>
      <c r="AY1685" s="25" t="s">
        <v>308</v>
      </c>
      <c r="BE1685" s="214">
        <f t="shared" si="574"/>
        <v>0</v>
      </c>
      <c r="BF1685" s="214">
        <f t="shared" si="575"/>
        <v>0</v>
      </c>
      <c r="BG1685" s="214">
        <f t="shared" si="576"/>
        <v>0</v>
      </c>
      <c r="BH1685" s="214">
        <f t="shared" si="577"/>
        <v>0</v>
      </c>
      <c r="BI1685" s="214">
        <f t="shared" si="578"/>
        <v>0</v>
      </c>
      <c r="BJ1685" s="25" t="s">
        <v>82</v>
      </c>
      <c r="BK1685" s="214">
        <f t="shared" si="579"/>
        <v>0</v>
      </c>
      <c r="BL1685" s="25" t="s">
        <v>375</v>
      </c>
      <c r="BM1685" s="25" t="s">
        <v>12491</v>
      </c>
    </row>
    <row r="1686" spans="2:65" s="1" customFormat="1" ht="22.5" customHeight="1">
      <c r="B1686" s="42"/>
      <c r="C1686" s="277" t="s">
        <v>12492</v>
      </c>
      <c r="D1686" s="277" t="s">
        <v>1079</v>
      </c>
      <c r="E1686" s="278" t="s">
        <v>10830</v>
      </c>
      <c r="F1686" s="279" t="s">
        <v>10831</v>
      </c>
      <c r="G1686" s="280" t="s">
        <v>5275</v>
      </c>
      <c r="H1686" s="281">
        <v>1</v>
      </c>
      <c r="I1686" s="282"/>
      <c r="J1686" s="283">
        <f t="shared" si="570"/>
        <v>0</v>
      </c>
      <c r="K1686" s="279" t="s">
        <v>21</v>
      </c>
      <c r="L1686" s="284"/>
      <c r="M1686" s="285" t="s">
        <v>21</v>
      </c>
      <c r="N1686" s="286" t="s">
        <v>45</v>
      </c>
      <c r="O1686" s="43"/>
      <c r="P1686" s="212">
        <f t="shared" si="571"/>
        <v>0</v>
      </c>
      <c r="Q1686" s="212">
        <v>0</v>
      </c>
      <c r="R1686" s="212">
        <f t="shared" si="572"/>
        <v>0</v>
      </c>
      <c r="S1686" s="212">
        <v>0</v>
      </c>
      <c r="T1686" s="213">
        <f t="shared" si="573"/>
        <v>0</v>
      </c>
      <c r="AR1686" s="25" t="s">
        <v>619</v>
      </c>
      <c r="AT1686" s="25" t="s">
        <v>1079</v>
      </c>
      <c r="AU1686" s="25" t="s">
        <v>82</v>
      </c>
      <c r="AY1686" s="25" t="s">
        <v>308</v>
      </c>
      <c r="BE1686" s="214">
        <f t="shared" si="574"/>
        <v>0</v>
      </c>
      <c r="BF1686" s="214">
        <f t="shared" si="575"/>
        <v>0</v>
      </c>
      <c r="BG1686" s="214">
        <f t="shared" si="576"/>
        <v>0</v>
      </c>
      <c r="BH1686" s="214">
        <f t="shared" si="577"/>
        <v>0</v>
      </c>
      <c r="BI1686" s="214">
        <f t="shared" si="578"/>
        <v>0</v>
      </c>
      <c r="BJ1686" s="25" t="s">
        <v>82</v>
      </c>
      <c r="BK1686" s="214">
        <f t="shared" si="579"/>
        <v>0</v>
      </c>
      <c r="BL1686" s="25" t="s">
        <v>375</v>
      </c>
      <c r="BM1686" s="25" t="s">
        <v>12493</v>
      </c>
    </row>
    <row r="1687" spans="2:65" s="1" customFormat="1" ht="22.5" customHeight="1">
      <c r="B1687" s="42"/>
      <c r="C1687" s="277" t="s">
        <v>11001</v>
      </c>
      <c r="D1687" s="277" t="s">
        <v>1079</v>
      </c>
      <c r="E1687" s="278" t="s">
        <v>12494</v>
      </c>
      <c r="F1687" s="279" t="s">
        <v>10873</v>
      </c>
      <c r="G1687" s="280" t="s">
        <v>5275</v>
      </c>
      <c r="H1687" s="281">
        <v>1</v>
      </c>
      <c r="I1687" s="282"/>
      <c r="J1687" s="283">
        <f t="shared" si="570"/>
        <v>0</v>
      </c>
      <c r="K1687" s="279" t="s">
        <v>21</v>
      </c>
      <c r="L1687" s="284"/>
      <c r="M1687" s="285" t="s">
        <v>21</v>
      </c>
      <c r="N1687" s="286" t="s">
        <v>45</v>
      </c>
      <c r="O1687" s="43"/>
      <c r="P1687" s="212">
        <f t="shared" si="571"/>
        <v>0</v>
      </c>
      <c r="Q1687" s="212">
        <v>0</v>
      </c>
      <c r="R1687" s="212">
        <f t="shared" si="572"/>
        <v>0</v>
      </c>
      <c r="S1687" s="212">
        <v>0</v>
      </c>
      <c r="T1687" s="213">
        <f t="shared" si="573"/>
        <v>0</v>
      </c>
      <c r="AR1687" s="25" t="s">
        <v>619</v>
      </c>
      <c r="AT1687" s="25" t="s">
        <v>1079</v>
      </c>
      <c r="AU1687" s="25" t="s">
        <v>82</v>
      </c>
      <c r="AY1687" s="25" t="s">
        <v>308</v>
      </c>
      <c r="BE1687" s="214">
        <f t="shared" si="574"/>
        <v>0</v>
      </c>
      <c r="BF1687" s="214">
        <f t="shared" si="575"/>
        <v>0</v>
      </c>
      <c r="BG1687" s="214">
        <f t="shared" si="576"/>
        <v>0</v>
      </c>
      <c r="BH1687" s="214">
        <f t="shared" si="577"/>
        <v>0</v>
      </c>
      <c r="BI1687" s="214">
        <f t="shared" si="578"/>
        <v>0</v>
      </c>
      <c r="BJ1687" s="25" t="s">
        <v>82</v>
      </c>
      <c r="BK1687" s="214">
        <f t="shared" si="579"/>
        <v>0</v>
      </c>
      <c r="BL1687" s="25" t="s">
        <v>375</v>
      </c>
      <c r="BM1687" s="25" t="s">
        <v>12495</v>
      </c>
    </row>
    <row r="1688" spans="2:65" s="1" customFormat="1" ht="22.5" customHeight="1">
      <c r="B1688" s="42"/>
      <c r="C1688" s="203" t="s">
        <v>12496</v>
      </c>
      <c r="D1688" s="203" t="s">
        <v>311</v>
      </c>
      <c r="E1688" s="204" t="s">
        <v>10875</v>
      </c>
      <c r="F1688" s="205" t="s">
        <v>10876</v>
      </c>
      <c r="G1688" s="206" t="s">
        <v>8882</v>
      </c>
      <c r="H1688" s="207">
        <v>10</v>
      </c>
      <c r="I1688" s="208"/>
      <c r="J1688" s="209">
        <f t="shared" si="570"/>
        <v>0</v>
      </c>
      <c r="K1688" s="205" t="s">
        <v>21</v>
      </c>
      <c r="L1688" s="62"/>
      <c r="M1688" s="210" t="s">
        <v>21</v>
      </c>
      <c r="N1688" s="211" t="s">
        <v>45</v>
      </c>
      <c r="O1688" s="43"/>
      <c r="P1688" s="212">
        <f t="shared" si="571"/>
        <v>0</v>
      </c>
      <c r="Q1688" s="212">
        <v>0</v>
      </c>
      <c r="R1688" s="212">
        <f t="shared" si="572"/>
        <v>0</v>
      </c>
      <c r="S1688" s="212">
        <v>0</v>
      </c>
      <c r="T1688" s="213">
        <f t="shared" si="573"/>
        <v>0</v>
      </c>
      <c r="AR1688" s="25" t="s">
        <v>375</v>
      </c>
      <c r="AT1688" s="25" t="s">
        <v>311</v>
      </c>
      <c r="AU1688" s="25" t="s">
        <v>82</v>
      </c>
      <c r="AY1688" s="25" t="s">
        <v>308</v>
      </c>
      <c r="BE1688" s="214">
        <f t="shared" si="574"/>
        <v>0</v>
      </c>
      <c r="BF1688" s="214">
        <f t="shared" si="575"/>
        <v>0</v>
      </c>
      <c r="BG1688" s="214">
        <f t="shared" si="576"/>
        <v>0</v>
      </c>
      <c r="BH1688" s="214">
        <f t="shared" si="577"/>
        <v>0</v>
      </c>
      <c r="BI1688" s="214">
        <f t="shared" si="578"/>
        <v>0</v>
      </c>
      <c r="BJ1688" s="25" t="s">
        <v>82</v>
      </c>
      <c r="BK1688" s="214">
        <f t="shared" si="579"/>
        <v>0</v>
      </c>
      <c r="BL1688" s="25" t="s">
        <v>375</v>
      </c>
      <c r="BM1688" s="25" t="s">
        <v>12497</v>
      </c>
    </row>
    <row r="1689" spans="2:65" s="1" customFormat="1" ht="22.5" customHeight="1">
      <c r="B1689" s="42"/>
      <c r="C1689" s="203" t="s">
        <v>11003</v>
      </c>
      <c r="D1689" s="203" t="s">
        <v>311</v>
      </c>
      <c r="E1689" s="204" t="s">
        <v>10882</v>
      </c>
      <c r="F1689" s="205" t="s">
        <v>10883</v>
      </c>
      <c r="G1689" s="206" t="s">
        <v>8882</v>
      </c>
      <c r="H1689" s="207">
        <v>1</v>
      </c>
      <c r="I1689" s="208"/>
      <c r="J1689" s="209">
        <f t="shared" si="570"/>
        <v>0</v>
      </c>
      <c r="K1689" s="205" t="s">
        <v>21</v>
      </c>
      <c r="L1689" s="62"/>
      <c r="M1689" s="210" t="s">
        <v>21</v>
      </c>
      <c r="N1689" s="211" t="s">
        <v>45</v>
      </c>
      <c r="O1689" s="43"/>
      <c r="P1689" s="212">
        <f t="shared" si="571"/>
        <v>0</v>
      </c>
      <c r="Q1689" s="212">
        <v>0</v>
      </c>
      <c r="R1689" s="212">
        <f t="shared" si="572"/>
        <v>0</v>
      </c>
      <c r="S1689" s="212">
        <v>0</v>
      </c>
      <c r="T1689" s="213">
        <f t="shared" si="573"/>
        <v>0</v>
      </c>
      <c r="AR1689" s="25" t="s">
        <v>375</v>
      </c>
      <c r="AT1689" s="25" t="s">
        <v>311</v>
      </c>
      <c r="AU1689" s="25" t="s">
        <v>82</v>
      </c>
      <c r="AY1689" s="25" t="s">
        <v>308</v>
      </c>
      <c r="BE1689" s="214">
        <f t="shared" si="574"/>
        <v>0</v>
      </c>
      <c r="BF1689" s="214">
        <f t="shared" si="575"/>
        <v>0</v>
      </c>
      <c r="BG1689" s="214">
        <f t="shared" si="576"/>
        <v>0</v>
      </c>
      <c r="BH1689" s="214">
        <f t="shared" si="577"/>
        <v>0</v>
      </c>
      <c r="BI1689" s="214">
        <f t="shared" si="578"/>
        <v>0</v>
      </c>
      <c r="BJ1689" s="25" t="s">
        <v>82</v>
      </c>
      <c r="BK1689" s="214">
        <f t="shared" si="579"/>
        <v>0</v>
      </c>
      <c r="BL1689" s="25" t="s">
        <v>375</v>
      </c>
      <c r="BM1689" s="25" t="s">
        <v>12498</v>
      </c>
    </row>
    <row r="1690" spans="2:65" s="1" customFormat="1" ht="22.5" customHeight="1">
      <c r="B1690" s="42"/>
      <c r="C1690" s="203" t="s">
        <v>12499</v>
      </c>
      <c r="D1690" s="203" t="s">
        <v>311</v>
      </c>
      <c r="E1690" s="204" t="s">
        <v>10886</v>
      </c>
      <c r="F1690" s="205" t="s">
        <v>10887</v>
      </c>
      <c r="G1690" s="206" t="s">
        <v>8882</v>
      </c>
      <c r="H1690" s="207">
        <v>4</v>
      </c>
      <c r="I1690" s="208"/>
      <c r="J1690" s="209">
        <f t="shared" si="570"/>
        <v>0</v>
      </c>
      <c r="K1690" s="205" t="s">
        <v>21</v>
      </c>
      <c r="L1690" s="62"/>
      <c r="M1690" s="210" t="s">
        <v>21</v>
      </c>
      <c r="N1690" s="211" t="s">
        <v>45</v>
      </c>
      <c r="O1690" s="43"/>
      <c r="P1690" s="212">
        <f t="shared" si="571"/>
        <v>0</v>
      </c>
      <c r="Q1690" s="212">
        <v>0</v>
      </c>
      <c r="R1690" s="212">
        <f t="shared" si="572"/>
        <v>0</v>
      </c>
      <c r="S1690" s="212">
        <v>0</v>
      </c>
      <c r="T1690" s="213">
        <f t="shared" si="573"/>
        <v>0</v>
      </c>
      <c r="AR1690" s="25" t="s">
        <v>375</v>
      </c>
      <c r="AT1690" s="25" t="s">
        <v>311</v>
      </c>
      <c r="AU1690" s="25" t="s">
        <v>82</v>
      </c>
      <c r="AY1690" s="25" t="s">
        <v>308</v>
      </c>
      <c r="BE1690" s="214">
        <f t="shared" si="574"/>
        <v>0</v>
      </c>
      <c r="BF1690" s="214">
        <f t="shared" si="575"/>
        <v>0</v>
      </c>
      <c r="BG1690" s="214">
        <f t="shared" si="576"/>
        <v>0</v>
      </c>
      <c r="BH1690" s="214">
        <f t="shared" si="577"/>
        <v>0</v>
      </c>
      <c r="BI1690" s="214">
        <f t="shared" si="578"/>
        <v>0</v>
      </c>
      <c r="BJ1690" s="25" t="s">
        <v>82</v>
      </c>
      <c r="BK1690" s="214">
        <f t="shared" si="579"/>
        <v>0</v>
      </c>
      <c r="BL1690" s="25" t="s">
        <v>375</v>
      </c>
      <c r="BM1690" s="25" t="s">
        <v>12500</v>
      </c>
    </row>
    <row r="1691" spans="2:65" s="11" customFormat="1" ht="37.35" customHeight="1">
      <c r="B1691" s="186"/>
      <c r="C1691" s="187"/>
      <c r="D1691" s="200" t="s">
        <v>73</v>
      </c>
      <c r="E1691" s="296" t="s">
        <v>12501</v>
      </c>
      <c r="F1691" s="296" t="s">
        <v>12502</v>
      </c>
      <c r="G1691" s="187"/>
      <c r="H1691" s="187"/>
      <c r="I1691" s="190"/>
      <c r="J1691" s="297">
        <f>BK1691</f>
        <v>0</v>
      </c>
      <c r="K1691" s="187"/>
      <c r="L1691" s="192"/>
      <c r="M1691" s="193"/>
      <c r="N1691" s="194"/>
      <c r="O1691" s="194"/>
      <c r="P1691" s="195">
        <f>SUM(P1692:P1710)</f>
        <v>0</v>
      </c>
      <c r="Q1691" s="194"/>
      <c r="R1691" s="195">
        <f>SUM(R1692:R1710)</f>
        <v>0</v>
      </c>
      <c r="S1691" s="194"/>
      <c r="T1691" s="196">
        <f>SUM(T1692:T1710)</f>
        <v>0</v>
      </c>
      <c r="AR1691" s="197" t="s">
        <v>84</v>
      </c>
      <c r="AT1691" s="198" t="s">
        <v>73</v>
      </c>
      <c r="AU1691" s="198" t="s">
        <v>74</v>
      </c>
      <c r="AY1691" s="197" t="s">
        <v>308</v>
      </c>
      <c r="BK1691" s="199">
        <f>SUM(BK1692:BK1710)</f>
        <v>0</v>
      </c>
    </row>
    <row r="1692" spans="2:65" s="1" customFormat="1" ht="22.5" customHeight="1">
      <c r="B1692" s="42"/>
      <c r="C1692" s="277" t="s">
        <v>11004</v>
      </c>
      <c r="D1692" s="277" t="s">
        <v>1079</v>
      </c>
      <c r="E1692" s="278" t="s">
        <v>10623</v>
      </c>
      <c r="F1692" s="279" t="s">
        <v>10624</v>
      </c>
      <c r="G1692" s="280" t="s">
        <v>5275</v>
      </c>
      <c r="H1692" s="281">
        <v>2</v>
      </c>
      <c r="I1692" s="282"/>
      <c r="J1692" s="283">
        <f t="shared" ref="J1692:J1710" si="580">ROUND(I1692*H1692,2)</f>
        <v>0</v>
      </c>
      <c r="K1692" s="279" t="s">
        <v>21</v>
      </c>
      <c r="L1692" s="284"/>
      <c r="M1692" s="285" t="s">
        <v>21</v>
      </c>
      <c r="N1692" s="286" t="s">
        <v>45</v>
      </c>
      <c r="O1692" s="43"/>
      <c r="P1692" s="212">
        <f t="shared" ref="P1692:P1710" si="581">O1692*H1692</f>
        <v>0</v>
      </c>
      <c r="Q1692" s="212">
        <v>0</v>
      </c>
      <c r="R1692" s="212">
        <f t="shared" ref="R1692:R1710" si="582">Q1692*H1692</f>
        <v>0</v>
      </c>
      <c r="S1692" s="212">
        <v>0</v>
      </c>
      <c r="T1692" s="213">
        <f t="shared" ref="T1692:T1710" si="583">S1692*H1692</f>
        <v>0</v>
      </c>
      <c r="AR1692" s="25" t="s">
        <v>619</v>
      </c>
      <c r="AT1692" s="25" t="s">
        <v>1079</v>
      </c>
      <c r="AU1692" s="25" t="s">
        <v>82</v>
      </c>
      <c r="AY1692" s="25" t="s">
        <v>308</v>
      </c>
      <c r="BE1692" s="214">
        <f t="shared" ref="BE1692:BE1710" si="584">IF(N1692="základní",J1692,0)</f>
        <v>0</v>
      </c>
      <c r="BF1692" s="214">
        <f t="shared" ref="BF1692:BF1710" si="585">IF(N1692="snížená",J1692,0)</f>
        <v>0</v>
      </c>
      <c r="BG1692" s="214">
        <f t="shared" ref="BG1692:BG1710" si="586">IF(N1692="zákl. přenesená",J1692,0)</f>
        <v>0</v>
      </c>
      <c r="BH1692" s="214">
        <f t="shared" ref="BH1692:BH1710" si="587">IF(N1692="sníž. přenesená",J1692,0)</f>
        <v>0</v>
      </c>
      <c r="BI1692" s="214">
        <f t="shared" ref="BI1692:BI1710" si="588">IF(N1692="nulová",J1692,0)</f>
        <v>0</v>
      </c>
      <c r="BJ1692" s="25" t="s">
        <v>82</v>
      </c>
      <c r="BK1692" s="214">
        <f t="shared" ref="BK1692:BK1710" si="589">ROUND(I1692*H1692,2)</f>
        <v>0</v>
      </c>
      <c r="BL1692" s="25" t="s">
        <v>375</v>
      </c>
      <c r="BM1692" s="25" t="s">
        <v>12503</v>
      </c>
    </row>
    <row r="1693" spans="2:65" s="1" customFormat="1" ht="22.5" customHeight="1">
      <c r="B1693" s="42"/>
      <c r="C1693" s="277" t="s">
        <v>12504</v>
      </c>
      <c r="D1693" s="277" t="s">
        <v>1079</v>
      </c>
      <c r="E1693" s="278" t="s">
        <v>12505</v>
      </c>
      <c r="F1693" s="279" t="s">
        <v>12506</v>
      </c>
      <c r="G1693" s="280" t="s">
        <v>5275</v>
      </c>
      <c r="H1693" s="281">
        <v>1</v>
      </c>
      <c r="I1693" s="282"/>
      <c r="J1693" s="283">
        <f t="shared" si="580"/>
        <v>0</v>
      </c>
      <c r="K1693" s="279" t="s">
        <v>21</v>
      </c>
      <c r="L1693" s="284"/>
      <c r="M1693" s="285" t="s">
        <v>21</v>
      </c>
      <c r="N1693" s="286" t="s">
        <v>45</v>
      </c>
      <c r="O1693" s="43"/>
      <c r="P1693" s="212">
        <f t="shared" si="581"/>
        <v>0</v>
      </c>
      <c r="Q1693" s="212">
        <v>0</v>
      </c>
      <c r="R1693" s="212">
        <f t="shared" si="582"/>
        <v>0</v>
      </c>
      <c r="S1693" s="212">
        <v>0</v>
      </c>
      <c r="T1693" s="213">
        <f t="shared" si="583"/>
        <v>0</v>
      </c>
      <c r="AR1693" s="25" t="s">
        <v>619</v>
      </c>
      <c r="AT1693" s="25" t="s">
        <v>1079</v>
      </c>
      <c r="AU1693" s="25" t="s">
        <v>82</v>
      </c>
      <c r="AY1693" s="25" t="s">
        <v>308</v>
      </c>
      <c r="BE1693" s="214">
        <f t="shared" si="584"/>
        <v>0</v>
      </c>
      <c r="BF1693" s="214">
        <f t="shared" si="585"/>
        <v>0</v>
      </c>
      <c r="BG1693" s="214">
        <f t="shared" si="586"/>
        <v>0</v>
      </c>
      <c r="BH1693" s="214">
        <f t="shared" si="587"/>
        <v>0</v>
      </c>
      <c r="BI1693" s="214">
        <f t="shared" si="588"/>
        <v>0</v>
      </c>
      <c r="BJ1693" s="25" t="s">
        <v>82</v>
      </c>
      <c r="BK1693" s="214">
        <f t="shared" si="589"/>
        <v>0</v>
      </c>
      <c r="BL1693" s="25" t="s">
        <v>375</v>
      </c>
      <c r="BM1693" s="25" t="s">
        <v>12507</v>
      </c>
    </row>
    <row r="1694" spans="2:65" s="1" customFormat="1" ht="31.5" customHeight="1">
      <c r="B1694" s="42"/>
      <c r="C1694" s="277" t="s">
        <v>11006</v>
      </c>
      <c r="D1694" s="277" t="s">
        <v>1079</v>
      </c>
      <c r="E1694" s="278" t="s">
        <v>10742</v>
      </c>
      <c r="F1694" s="279" t="s">
        <v>10743</v>
      </c>
      <c r="G1694" s="280" t="s">
        <v>5275</v>
      </c>
      <c r="H1694" s="281">
        <v>1</v>
      </c>
      <c r="I1694" s="282"/>
      <c r="J1694" s="283">
        <f t="shared" si="580"/>
        <v>0</v>
      </c>
      <c r="K1694" s="279" t="s">
        <v>21</v>
      </c>
      <c r="L1694" s="284"/>
      <c r="M1694" s="285" t="s">
        <v>21</v>
      </c>
      <c r="N1694" s="286" t="s">
        <v>45</v>
      </c>
      <c r="O1694" s="43"/>
      <c r="P1694" s="212">
        <f t="shared" si="581"/>
        <v>0</v>
      </c>
      <c r="Q1694" s="212">
        <v>0</v>
      </c>
      <c r="R1694" s="212">
        <f t="shared" si="582"/>
        <v>0</v>
      </c>
      <c r="S1694" s="212">
        <v>0</v>
      </c>
      <c r="T1694" s="213">
        <f t="shared" si="583"/>
        <v>0</v>
      </c>
      <c r="AR1694" s="25" t="s">
        <v>619</v>
      </c>
      <c r="AT1694" s="25" t="s">
        <v>1079</v>
      </c>
      <c r="AU1694" s="25" t="s">
        <v>82</v>
      </c>
      <c r="AY1694" s="25" t="s">
        <v>308</v>
      </c>
      <c r="BE1694" s="214">
        <f t="shared" si="584"/>
        <v>0</v>
      </c>
      <c r="BF1694" s="214">
        <f t="shared" si="585"/>
        <v>0</v>
      </c>
      <c r="BG1694" s="214">
        <f t="shared" si="586"/>
        <v>0</v>
      </c>
      <c r="BH1694" s="214">
        <f t="shared" si="587"/>
        <v>0</v>
      </c>
      <c r="BI1694" s="214">
        <f t="shared" si="588"/>
        <v>0</v>
      </c>
      <c r="BJ1694" s="25" t="s">
        <v>82</v>
      </c>
      <c r="BK1694" s="214">
        <f t="shared" si="589"/>
        <v>0</v>
      </c>
      <c r="BL1694" s="25" t="s">
        <v>375</v>
      </c>
      <c r="BM1694" s="25" t="s">
        <v>12508</v>
      </c>
    </row>
    <row r="1695" spans="2:65" s="1" customFormat="1" ht="22.5" customHeight="1">
      <c r="B1695" s="42"/>
      <c r="C1695" s="277" t="s">
        <v>12509</v>
      </c>
      <c r="D1695" s="277" t="s">
        <v>1079</v>
      </c>
      <c r="E1695" s="278" t="s">
        <v>10931</v>
      </c>
      <c r="F1695" s="279" t="s">
        <v>10932</v>
      </c>
      <c r="G1695" s="280" t="s">
        <v>5275</v>
      </c>
      <c r="H1695" s="281">
        <v>50</v>
      </c>
      <c r="I1695" s="282"/>
      <c r="J1695" s="283">
        <f t="shared" si="580"/>
        <v>0</v>
      </c>
      <c r="K1695" s="279" t="s">
        <v>21</v>
      </c>
      <c r="L1695" s="284"/>
      <c r="M1695" s="285" t="s">
        <v>21</v>
      </c>
      <c r="N1695" s="286" t="s">
        <v>45</v>
      </c>
      <c r="O1695" s="43"/>
      <c r="P1695" s="212">
        <f t="shared" si="581"/>
        <v>0</v>
      </c>
      <c r="Q1695" s="212">
        <v>0</v>
      </c>
      <c r="R1695" s="212">
        <f t="shared" si="582"/>
        <v>0</v>
      </c>
      <c r="S1695" s="212">
        <v>0</v>
      </c>
      <c r="T1695" s="213">
        <f t="shared" si="583"/>
        <v>0</v>
      </c>
      <c r="AR1695" s="25" t="s">
        <v>619</v>
      </c>
      <c r="AT1695" s="25" t="s">
        <v>1079</v>
      </c>
      <c r="AU1695" s="25" t="s">
        <v>82</v>
      </c>
      <c r="AY1695" s="25" t="s">
        <v>308</v>
      </c>
      <c r="BE1695" s="214">
        <f t="shared" si="584"/>
        <v>0</v>
      </c>
      <c r="BF1695" s="214">
        <f t="shared" si="585"/>
        <v>0</v>
      </c>
      <c r="BG1695" s="214">
        <f t="shared" si="586"/>
        <v>0</v>
      </c>
      <c r="BH1695" s="214">
        <f t="shared" si="587"/>
        <v>0</v>
      </c>
      <c r="BI1695" s="214">
        <f t="shared" si="588"/>
        <v>0</v>
      </c>
      <c r="BJ1695" s="25" t="s">
        <v>82</v>
      </c>
      <c r="BK1695" s="214">
        <f t="shared" si="589"/>
        <v>0</v>
      </c>
      <c r="BL1695" s="25" t="s">
        <v>375</v>
      </c>
      <c r="BM1695" s="25" t="s">
        <v>12510</v>
      </c>
    </row>
    <row r="1696" spans="2:65" s="1" customFormat="1" ht="22.5" customHeight="1">
      <c r="B1696" s="42"/>
      <c r="C1696" s="277" t="s">
        <v>11007</v>
      </c>
      <c r="D1696" s="277" t="s">
        <v>1079</v>
      </c>
      <c r="E1696" s="278" t="s">
        <v>10756</v>
      </c>
      <c r="F1696" s="279" t="s">
        <v>10757</v>
      </c>
      <c r="G1696" s="280" t="s">
        <v>5275</v>
      </c>
      <c r="H1696" s="281">
        <v>3</v>
      </c>
      <c r="I1696" s="282"/>
      <c r="J1696" s="283">
        <f t="shared" si="580"/>
        <v>0</v>
      </c>
      <c r="K1696" s="279" t="s">
        <v>21</v>
      </c>
      <c r="L1696" s="284"/>
      <c r="M1696" s="285" t="s">
        <v>21</v>
      </c>
      <c r="N1696" s="286" t="s">
        <v>45</v>
      </c>
      <c r="O1696" s="43"/>
      <c r="P1696" s="212">
        <f t="shared" si="581"/>
        <v>0</v>
      </c>
      <c r="Q1696" s="212">
        <v>0</v>
      </c>
      <c r="R1696" s="212">
        <f t="shared" si="582"/>
        <v>0</v>
      </c>
      <c r="S1696" s="212">
        <v>0</v>
      </c>
      <c r="T1696" s="213">
        <f t="shared" si="583"/>
        <v>0</v>
      </c>
      <c r="AR1696" s="25" t="s">
        <v>619</v>
      </c>
      <c r="AT1696" s="25" t="s">
        <v>1079</v>
      </c>
      <c r="AU1696" s="25" t="s">
        <v>82</v>
      </c>
      <c r="AY1696" s="25" t="s">
        <v>308</v>
      </c>
      <c r="BE1696" s="214">
        <f t="shared" si="584"/>
        <v>0</v>
      </c>
      <c r="BF1696" s="214">
        <f t="shared" si="585"/>
        <v>0</v>
      </c>
      <c r="BG1696" s="214">
        <f t="shared" si="586"/>
        <v>0</v>
      </c>
      <c r="BH1696" s="214">
        <f t="shared" si="587"/>
        <v>0</v>
      </c>
      <c r="BI1696" s="214">
        <f t="shared" si="588"/>
        <v>0</v>
      </c>
      <c r="BJ1696" s="25" t="s">
        <v>82</v>
      </c>
      <c r="BK1696" s="214">
        <f t="shared" si="589"/>
        <v>0</v>
      </c>
      <c r="BL1696" s="25" t="s">
        <v>375</v>
      </c>
      <c r="BM1696" s="25" t="s">
        <v>12511</v>
      </c>
    </row>
    <row r="1697" spans="2:65" s="1" customFormat="1" ht="22.5" customHeight="1">
      <c r="B1697" s="42"/>
      <c r="C1697" s="277" t="s">
        <v>12512</v>
      </c>
      <c r="D1697" s="277" t="s">
        <v>1079</v>
      </c>
      <c r="E1697" s="278" t="s">
        <v>10760</v>
      </c>
      <c r="F1697" s="279" t="s">
        <v>10761</v>
      </c>
      <c r="G1697" s="280" t="s">
        <v>5275</v>
      </c>
      <c r="H1697" s="281">
        <v>42</v>
      </c>
      <c r="I1697" s="282"/>
      <c r="J1697" s="283">
        <f t="shared" si="580"/>
        <v>0</v>
      </c>
      <c r="K1697" s="279" t="s">
        <v>21</v>
      </c>
      <c r="L1697" s="284"/>
      <c r="M1697" s="285" t="s">
        <v>21</v>
      </c>
      <c r="N1697" s="286" t="s">
        <v>45</v>
      </c>
      <c r="O1697" s="43"/>
      <c r="P1697" s="212">
        <f t="shared" si="581"/>
        <v>0</v>
      </c>
      <c r="Q1697" s="212">
        <v>0</v>
      </c>
      <c r="R1697" s="212">
        <f t="shared" si="582"/>
        <v>0</v>
      </c>
      <c r="S1697" s="212">
        <v>0</v>
      </c>
      <c r="T1697" s="213">
        <f t="shared" si="583"/>
        <v>0</v>
      </c>
      <c r="AR1697" s="25" t="s">
        <v>619</v>
      </c>
      <c r="AT1697" s="25" t="s">
        <v>1079</v>
      </c>
      <c r="AU1697" s="25" t="s">
        <v>82</v>
      </c>
      <c r="AY1697" s="25" t="s">
        <v>308</v>
      </c>
      <c r="BE1697" s="214">
        <f t="shared" si="584"/>
        <v>0</v>
      </c>
      <c r="BF1697" s="214">
        <f t="shared" si="585"/>
        <v>0</v>
      </c>
      <c r="BG1697" s="214">
        <f t="shared" si="586"/>
        <v>0</v>
      </c>
      <c r="BH1697" s="214">
        <f t="shared" si="587"/>
        <v>0</v>
      </c>
      <c r="BI1697" s="214">
        <f t="shared" si="588"/>
        <v>0</v>
      </c>
      <c r="BJ1697" s="25" t="s">
        <v>82</v>
      </c>
      <c r="BK1697" s="214">
        <f t="shared" si="589"/>
        <v>0</v>
      </c>
      <c r="BL1697" s="25" t="s">
        <v>375</v>
      </c>
      <c r="BM1697" s="25" t="s">
        <v>12513</v>
      </c>
    </row>
    <row r="1698" spans="2:65" s="1" customFormat="1" ht="22.5" customHeight="1">
      <c r="B1698" s="42"/>
      <c r="C1698" s="277" t="s">
        <v>11009</v>
      </c>
      <c r="D1698" s="277" t="s">
        <v>1079</v>
      </c>
      <c r="E1698" s="278" t="s">
        <v>10770</v>
      </c>
      <c r="F1698" s="279" t="s">
        <v>10771</v>
      </c>
      <c r="G1698" s="280" t="s">
        <v>5275</v>
      </c>
      <c r="H1698" s="281">
        <v>4</v>
      </c>
      <c r="I1698" s="282"/>
      <c r="J1698" s="283">
        <f t="shared" si="580"/>
        <v>0</v>
      </c>
      <c r="K1698" s="279" t="s">
        <v>21</v>
      </c>
      <c r="L1698" s="284"/>
      <c r="M1698" s="285" t="s">
        <v>21</v>
      </c>
      <c r="N1698" s="286" t="s">
        <v>45</v>
      </c>
      <c r="O1698" s="43"/>
      <c r="P1698" s="212">
        <f t="shared" si="581"/>
        <v>0</v>
      </c>
      <c r="Q1698" s="212">
        <v>0</v>
      </c>
      <c r="R1698" s="212">
        <f t="shared" si="582"/>
        <v>0</v>
      </c>
      <c r="S1698" s="212">
        <v>0</v>
      </c>
      <c r="T1698" s="213">
        <f t="shared" si="583"/>
        <v>0</v>
      </c>
      <c r="AR1698" s="25" t="s">
        <v>619</v>
      </c>
      <c r="AT1698" s="25" t="s">
        <v>1079</v>
      </c>
      <c r="AU1698" s="25" t="s">
        <v>82</v>
      </c>
      <c r="AY1698" s="25" t="s">
        <v>308</v>
      </c>
      <c r="BE1698" s="214">
        <f t="shared" si="584"/>
        <v>0</v>
      </c>
      <c r="BF1698" s="214">
        <f t="shared" si="585"/>
        <v>0</v>
      </c>
      <c r="BG1698" s="214">
        <f t="shared" si="586"/>
        <v>0</v>
      </c>
      <c r="BH1698" s="214">
        <f t="shared" si="587"/>
        <v>0</v>
      </c>
      <c r="BI1698" s="214">
        <f t="shared" si="588"/>
        <v>0</v>
      </c>
      <c r="BJ1698" s="25" t="s">
        <v>82</v>
      </c>
      <c r="BK1698" s="214">
        <f t="shared" si="589"/>
        <v>0</v>
      </c>
      <c r="BL1698" s="25" t="s">
        <v>375</v>
      </c>
      <c r="BM1698" s="25" t="s">
        <v>12514</v>
      </c>
    </row>
    <row r="1699" spans="2:65" s="1" customFormat="1" ht="22.5" customHeight="1">
      <c r="B1699" s="42"/>
      <c r="C1699" s="277" t="s">
        <v>12515</v>
      </c>
      <c r="D1699" s="277" t="s">
        <v>1079</v>
      </c>
      <c r="E1699" s="278" t="s">
        <v>10784</v>
      </c>
      <c r="F1699" s="279" t="s">
        <v>10785</v>
      </c>
      <c r="G1699" s="280" t="s">
        <v>5275</v>
      </c>
      <c r="H1699" s="281">
        <v>1</v>
      </c>
      <c r="I1699" s="282"/>
      <c r="J1699" s="283">
        <f t="shared" si="580"/>
        <v>0</v>
      </c>
      <c r="K1699" s="279" t="s">
        <v>21</v>
      </c>
      <c r="L1699" s="284"/>
      <c r="M1699" s="285" t="s">
        <v>21</v>
      </c>
      <c r="N1699" s="286" t="s">
        <v>45</v>
      </c>
      <c r="O1699" s="43"/>
      <c r="P1699" s="212">
        <f t="shared" si="581"/>
        <v>0</v>
      </c>
      <c r="Q1699" s="212">
        <v>0</v>
      </c>
      <c r="R1699" s="212">
        <f t="shared" si="582"/>
        <v>0</v>
      </c>
      <c r="S1699" s="212">
        <v>0</v>
      </c>
      <c r="T1699" s="213">
        <f t="shared" si="583"/>
        <v>0</v>
      </c>
      <c r="AR1699" s="25" t="s">
        <v>619</v>
      </c>
      <c r="AT1699" s="25" t="s">
        <v>1079</v>
      </c>
      <c r="AU1699" s="25" t="s">
        <v>82</v>
      </c>
      <c r="AY1699" s="25" t="s">
        <v>308</v>
      </c>
      <c r="BE1699" s="214">
        <f t="shared" si="584"/>
        <v>0</v>
      </c>
      <c r="BF1699" s="214">
        <f t="shared" si="585"/>
        <v>0</v>
      </c>
      <c r="BG1699" s="214">
        <f t="shared" si="586"/>
        <v>0</v>
      </c>
      <c r="BH1699" s="214">
        <f t="shared" si="587"/>
        <v>0</v>
      </c>
      <c r="BI1699" s="214">
        <f t="shared" si="588"/>
        <v>0</v>
      </c>
      <c r="BJ1699" s="25" t="s">
        <v>82</v>
      </c>
      <c r="BK1699" s="214">
        <f t="shared" si="589"/>
        <v>0</v>
      </c>
      <c r="BL1699" s="25" t="s">
        <v>375</v>
      </c>
      <c r="BM1699" s="25" t="s">
        <v>12516</v>
      </c>
    </row>
    <row r="1700" spans="2:65" s="1" customFormat="1" ht="31.5" customHeight="1">
      <c r="B1700" s="42"/>
      <c r="C1700" s="277" t="s">
        <v>11010</v>
      </c>
      <c r="D1700" s="277" t="s">
        <v>1079</v>
      </c>
      <c r="E1700" s="278" t="s">
        <v>10952</v>
      </c>
      <c r="F1700" s="279" t="s">
        <v>10953</v>
      </c>
      <c r="G1700" s="280" t="s">
        <v>5275</v>
      </c>
      <c r="H1700" s="281">
        <v>1</v>
      </c>
      <c r="I1700" s="282"/>
      <c r="J1700" s="283">
        <f t="shared" si="580"/>
        <v>0</v>
      </c>
      <c r="K1700" s="279" t="s">
        <v>21</v>
      </c>
      <c r="L1700" s="284"/>
      <c r="M1700" s="285" t="s">
        <v>21</v>
      </c>
      <c r="N1700" s="286" t="s">
        <v>45</v>
      </c>
      <c r="O1700" s="43"/>
      <c r="P1700" s="212">
        <f t="shared" si="581"/>
        <v>0</v>
      </c>
      <c r="Q1700" s="212">
        <v>0</v>
      </c>
      <c r="R1700" s="212">
        <f t="shared" si="582"/>
        <v>0</v>
      </c>
      <c r="S1700" s="212">
        <v>0</v>
      </c>
      <c r="T1700" s="213">
        <f t="shared" si="583"/>
        <v>0</v>
      </c>
      <c r="AR1700" s="25" t="s">
        <v>619</v>
      </c>
      <c r="AT1700" s="25" t="s">
        <v>1079</v>
      </c>
      <c r="AU1700" s="25" t="s">
        <v>82</v>
      </c>
      <c r="AY1700" s="25" t="s">
        <v>308</v>
      </c>
      <c r="BE1700" s="214">
        <f t="shared" si="584"/>
        <v>0</v>
      </c>
      <c r="BF1700" s="214">
        <f t="shared" si="585"/>
        <v>0</v>
      </c>
      <c r="BG1700" s="214">
        <f t="shared" si="586"/>
        <v>0</v>
      </c>
      <c r="BH1700" s="214">
        <f t="shared" si="587"/>
        <v>0</v>
      </c>
      <c r="BI1700" s="214">
        <f t="shared" si="588"/>
        <v>0</v>
      </c>
      <c r="BJ1700" s="25" t="s">
        <v>82</v>
      </c>
      <c r="BK1700" s="214">
        <f t="shared" si="589"/>
        <v>0</v>
      </c>
      <c r="BL1700" s="25" t="s">
        <v>375</v>
      </c>
      <c r="BM1700" s="25" t="s">
        <v>12517</v>
      </c>
    </row>
    <row r="1701" spans="2:65" s="1" customFormat="1" ht="22.5" customHeight="1">
      <c r="B1701" s="42"/>
      <c r="C1701" s="277" t="s">
        <v>12518</v>
      </c>
      <c r="D1701" s="277" t="s">
        <v>1079</v>
      </c>
      <c r="E1701" s="278" t="s">
        <v>10955</v>
      </c>
      <c r="F1701" s="279" t="s">
        <v>10956</v>
      </c>
      <c r="G1701" s="280" t="s">
        <v>5275</v>
      </c>
      <c r="H1701" s="281">
        <v>2</v>
      </c>
      <c r="I1701" s="282"/>
      <c r="J1701" s="283">
        <f t="shared" si="580"/>
        <v>0</v>
      </c>
      <c r="K1701" s="279" t="s">
        <v>21</v>
      </c>
      <c r="L1701" s="284"/>
      <c r="M1701" s="285" t="s">
        <v>21</v>
      </c>
      <c r="N1701" s="286" t="s">
        <v>45</v>
      </c>
      <c r="O1701" s="43"/>
      <c r="P1701" s="212">
        <f t="shared" si="581"/>
        <v>0</v>
      </c>
      <c r="Q1701" s="212">
        <v>0</v>
      </c>
      <c r="R1701" s="212">
        <f t="shared" si="582"/>
        <v>0</v>
      </c>
      <c r="S1701" s="212">
        <v>0</v>
      </c>
      <c r="T1701" s="213">
        <f t="shared" si="583"/>
        <v>0</v>
      </c>
      <c r="AR1701" s="25" t="s">
        <v>619</v>
      </c>
      <c r="AT1701" s="25" t="s">
        <v>1079</v>
      </c>
      <c r="AU1701" s="25" t="s">
        <v>82</v>
      </c>
      <c r="AY1701" s="25" t="s">
        <v>308</v>
      </c>
      <c r="BE1701" s="214">
        <f t="shared" si="584"/>
        <v>0</v>
      </c>
      <c r="BF1701" s="214">
        <f t="shared" si="585"/>
        <v>0</v>
      </c>
      <c r="BG1701" s="214">
        <f t="shared" si="586"/>
        <v>0</v>
      </c>
      <c r="BH1701" s="214">
        <f t="shared" si="587"/>
        <v>0</v>
      </c>
      <c r="BI1701" s="214">
        <f t="shared" si="588"/>
        <v>0</v>
      </c>
      <c r="BJ1701" s="25" t="s">
        <v>82</v>
      </c>
      <c r="BK1701" s="214">
        <f t="shared" si="589"/>
        <v>0</v>
      </c>
      <c r="BL1701" s="25" t="s">
        <v>375</v>
      </c>
      <c r="BM1701" s="25" t="s">
        <v>12519</v>
      </c>
    </row>
    <row r="1702" spans="2:65" s="1" customFormat="1" ht="22.5" customHeight="1">
      <c r="B1702" s="42"/>
      <c r="C1702" s="277" t="s">
        <v>11012</v>
      </c>
      <c r="D1702" s="277" t="s">
        <v>1079</v>
      </c>
      <c r="E1702" s="278" t="s">
        <v>10830</v>
      </c>
      <c r="F1702" s="279" t="s">
        <v>10831</v>
      </c>
      <c r="G1702" s="280" t="s">
        <v>5275</v>
      </c>
      <c r="H1702" s="281">
        <v>1</v>
      </c>
      <c r="I1702" s="282"/>
      <c r="J1702" s="283">
        <f t="shared" si="580"/>
        <v>0</v>
      </c>
      <c r="K1702" s="279" t="s">
        <v>21</v>
      </c>
      <c r="L1702" s="284"/>
      <c r="M1702" s="285" t="s">
        <v>21</v>
      </c>
      <c r="N1702" s="286" t="s">
        <v>45</v>
      </c>
      <c r="O1702" s="43"/>
      <c r="P1702" s="212">
        <f t="shared" si="581"/>
        <v>0</v>
      </c>
      <c r="Q1702" s="212">
        <v>0</v>
      </c>
      <c r="R1702" s="212">
        <f t="shared" si="582"/>
        <v>0</v>
      </c>
      <c r="S1702" s="212">
        <v>0</v>
      </c>
      <c r="T1702" s="213">
        <f t="shared" si="583"/>
        <v>0</v>
      </c>
      <c r="AR1702" s="25" t="s">
        <v>619</v>
      </c>
      <c r="AT1702" s="25" t="s">
        <v>1079</v>
      </c>
      <c r="AU1702" s="25" t="s">
        <v>82</v>
      </c>
      <c r="AY1702" s="25" t="s">
        <v>308</v>
      </c>
      <c r="BE1702" s="214">
        <f t="shared" si="584"/>
        <v>0</v>
      </c>
      <c r="BF1702" s="214">
        <f t="shared" si="585"/>
        <v>0</v>
      </c>
      <c r="BG1702" s="214">
        <f t="shared" si="586"/>
        <v>0</v>
      </c>
      <c r="BH1702" s="214">
        <f t="shared" si="587"/>
        <v>0</v>
      </c>
      <c r="BI1702" s="214">
        <f t="shared" si="588"/>
        <v>0</v>
      </c>
      <c r="BJ1702" s="25" t="s">
        <v>82</v>
      </c>
      <c r="BK1702" s="214">
        <f t="shared" si="589"/>
        <v>0</v>
      </c>
      <c r="BL1702" s="25" t="s">
        <v>375</v>
      </c>
      <c r="BM1702" s="25" t="s">
        <v>12520</v>
      </c>
    </row>
    <row r="1703" spans="2:65" s="1" customFormat="1" ht="22.5" customHeight="1">
      <c r="B1703" s="42"/>
      <c r="C1703" s="277" t="s">
        <v>12521</v>
      </c>
      <c r="D1703" s="277" t="s">
        <v>1079</v>
      </c>
      <c r="E1703" s="278" t="s">
        <v>12522</v>
      </c>
      <c r="F1703" s="279" t="s">
        <v>12523</v>
      </c>
      <c r="G1703" s="280" t="s">
        <v>5275</v>
      </c>
      <c r="H1703" s="281">
        <v>1</v>
      </c>
      <c r="I1703" s="282"/>
      <c r="J1703" s="283">
        <f t="shared" si="580"/>
        <v>0</v>
      </c>
      <c r="K1703" s="279" t="s">
        <v>21</v>
      </c>
      <c r="L1703" s="284"/>
      <c r="M1703" s="285" t="s">
        <v>21</v>
      </c>
      <c r="N1703" s="286" t="s">
        <v>45</v>
      </c>
      <c r="O1703" s="43"/>
      <c r="P1703" s="212">
        <f t="shared" si="581"/>
        <v>0</v>
      </c>
      <c r="Q1703" s="212">
        <v>0</v>
      </c>
      <c r="R1703" s="212">
        <f t="shared" si="582"/>
        <v>0</v>
      </c>
      <c r="S1703" s="212">
        <v>0</v>
      </c>
      <c r="T1703" s="213">
        <f t="shared" si="583"/>
        <v>0</v>
      </c>
      <c r="AR1703" s="25" t="s">
        <v>619</v>
      </c>
      <c r="AT1703" s="25" t="s">
        <v>1079</v>
      </c>
      <c r="AU1703" s="25" t="s">
        <v>82</v>
      </c>
      <c r="AY1703" s="25" t="s">
        <v>308</v>
      </c>
      <c r="BE1703" s="214">
        <f t="shared" si="584"/>
        <v>0</v>
      </c>
      <c r="BF1703" s="214">
        <f t="shared" si="585"/>
        <v>0</v>
      </c>
      <c r="BG1703" s="214">
        <f t="shared" si="586"/>
        <v>0</v>
      </c>
      <c r="BH1703" s="214">
        <f t="shared" si="587"/>
        <v>0</v>
      </c>
      <c r="BI1703" s="214">
        <f t="shared" si="588"/>
        <v>0</v>
      </c>
      <c r="BJ1703" s="25" t="s">
        <v>82</v>
      </c>
      <c r="BK1703" s="214">
        <f t="shared" si="589"/>
        <v>0</v>
      </c>
      <c r="BL1703" s="25" t="s">
        <v>375</v>
      </c>
      <c r="BM1703" s="25" t="s">
        <v>12524</v>
      </c>
    </row>
    <row r="1704" spans="2:65" s="1" customFormat="1" ht="22.5" customHeight="1">
      <c r="B1704" s="42"/>
      <c r="C1704" s="277" t="s">
        <v>11013</v>
      </c>
      <c r="D1704" s="277" t="s">
        <v>1079</v>
      </c>
      <c r="E1704" s="278" t="s">
        <v>12525</v>
      </c>
      <c r="F1704" s="279" t="s">
        <v>12526</v>
      </c>
      <c r="G1704" s="280" t="s">
        <v>5275</v>
      </c>
      <c r="H1704" s="281">
        <v>1</v>
      </c>
      <c r="I1704" s="282"/>
      <c r="J1704" s="283">
        <f t="shared" si="580"/>
        <v>0</v>
      </c>
      <c r="K1704" s="279" t="s">
        <v>21</v>
      </c>
      <c r="L1704" s="284"/>
      <c r="M1704" s="285" t="s">
        <v>21</v>
      </c>
      <c r="N1704" s="286" t="s">
        <v>45</v>
      </c>
      <c r="O1704" s="43"/>
      <c r="P1704" s="212">
        <f t="shared" si="581"/>
        <v>0</v>
      </c>
      <c r="Q1704" s="212">
        <v>0</v>
      </c>
      <c r="R1704" s="212">
        <f t="shared" si="582"/>
        <v>0</v>
      </c>
      <c r="S1704" s="212">
        <v>0</v>
      </c>
      <c r="T1704" s="213">
        <f t="shared" si="583"/>
        <v>0</v>
      </c>
      <c r="AR1704" s="25" t="s">
        <v>619</v>
      </c>
      <c r="AT1704" s="25" t="s">
        <v>1079</v>
      </c>
      <c r="AU1704" s="25" t="s">
        <v>82</v>
      </c>
      <c r="AY1704" s="25" t="s">
        <v>308</v>
      </c>
      <c r="BE1704" s="214">
        <f t="shared" si="584"/>
        <v>0</v>
      </c>
      <c r="BF1704" s="214">
        <f t="shared" si="585"/>
        <v>0</v>
      </c>
      <c r="BG1704" s="214">
        <f t="shared" si="586"/>
        <v>0</v>
      </c>
      <c r="BH1704" s="214">
        <f t="shared" si="587"/>
        <v>0</v>
      </c>
      <c r="BI1704" s="214">
        <f t="shared" si="588"/>
        <v>0</v>
      </c>
      <c r="BJ1704" s="25" t="s">
        <v>82</v>
      </c>
      <c r="BK1704" s="214">
        <f t="shared" si="589"/>
        <v>0</v>
      </c>
      <c r="BL1704" s="25" t="s">
        <v>375</v>
      </c>
      <c r="BM1704" s="25" t="s">
        <v>12527</v>
      </c>
    </row>
    <row r="1705" spans="2:65" s="1" customFormat="1" ht="22.5" customHeight="1">
      <c r="B1705" s="42"/>
      <c r="C1705" s="277" t="s">
        <v>12528</v>
      </c>
      <c r="D1705" s="277" t="s">
        <v>1079</v>
      </c>
      <c r="E1705" s="278" t="s">
        <v>12529</v>
      </c>
      <c r="F1705" s="279" t="s">
        <v>10873</v>
      </c>
      <c r="G1705" s="280" t="s">
        <v>5275</v>
      </c>
      <c r="H1705" s="281">
        <v>1</v>
      </c>
      <c r="I1705" s="282"/>
      <c r="J1705" s="283">
        <f t="shared" si="580"/>
        <v>0</v>
      </c>
      <c r="K1705" s="279" t="s">
        <v>21</v>
      </c>
      <c r="L1705" s="284"/>
      <c r="M1705" s="285" t="s">
        <v>21</v>
      </c>
      <c r="N1705" s="286" t="s">
        <v>45</v>
      </c>
      <c r="O1705" s="43"/>
      <c r="P1705" s="212">
        <f t="shared" si="581"/>
        <v>0</v>
      </c>
      <c r="Q1705" s="212">
        <v>0</v>
      </c>
      <c r="R1705" s="212">
        <f t="shared" si="582"/>
        <v>0</v>
      </c>
      <c r="S1705" s="212">
        <v>0</v>
      </c>
      <c r="T1705" s="213">
        <f t="shared" si="583"/>
        <v>0</v>
      </c>
      <c r="AR1705" s="25" t="s">
        <v>619</v>
      </c>
      <c r="AT1705" s="25" t="s">
        <v>1079</v>
      </c>
      <c r="AU1705" s="25" t="s">
        <v>82</v>
      </c>
      <c r="AY1705" s="25" t="s">
        <v>308</v>
      </c>
      <c r="BE1705" s="214">
        <f t="shared" si="584"/>
        <v>0</v>
      </c>
      <c r="BF1705" s="214">
        <f t="shared" si="585"/>
        <v>0</v>
      </c>
      <c r="BG1705" s="214">
        <f t="shared" si="586"/>
        <v>0</v>
      </c>
      <c r="BH1705" s="214">
        <f t="shared" si="587"/>
        <v>0</v>
      </c>
      <c r="BI1705" s="214">
        <f t="shared" si="588"/>
        <v>0</v>
      </c>
      <c r="BJ1705" s="25" t="s">
        <v>82</v>
      </c>
      <c r="BK1705" s="214">
        <f t="shared" si="589"/>
        <v>0</v>
      </c>
      <c r="BL1705" s="25" t="s">
        <v>375</v>
      </c>
      <c r="BM1705" s="25" t="s">
        <v>12530</v>
      </c>
    </row>
    <row r="1706" spans="2:65" s="1" customFormat="1" ht="22.5" customHeight="1">
      <c r="B1706" s="42"/>
      <c r="C1706" s="203" t="s">
        <v>11015</v>
      </c>
      <c r="D1706" s="203" t="s">
        <v>311</v>
      </c>
      <c r="E1706" s="204" t="s">
        <v>10875</v>
      </c>
      <c r="F1706" s="205" t="s">
        <v>10876</v>
      </c>
      <c r="G1706" s="206" t="s">
        <v>8882</v>
      </c>
      <c r="H1706" s="207">
        <v>10</v>
      </c>
      <c r="I1706" s="208"/>
      <c r="J1706" s="209">
        <f t="shared" si="580"/>
        <v>0</v>
      </c>
      <c r="K1706" s="205" t="s">
        <v>21</v>
      </c>
      <c r="L1706" s="62"/>
      <c r="M1706" s="210" t="s">
        <v>21</v>
      </c>
      <c r="N1706" s="211" t="s">
        <v>45</v>
      </c>
      <c r="O1706" s="43"/>
      <c r="P1706" s="212">
        <f t="shared" si="581"/>
        <v>0</v>
      </c>
      <c r="Q1706" s="212">
        <v>0</v>
      </c>
      <c r="R1706" s="212">
        <f t="shared" si="582"/>
        <v>0</v>
      </c>
      <c r="S1706" s="212">
        <v>0</v>
      </c>
      <c r="T1706" s="213">
        <f t="shared" si="583"/>
        <v>0</v>
      </c>
      <c r="AR1706" s="25" t="s">
        <v>375</v>
      </c>
      <c r="AT1706" s="25" t="s">
        <v>311</v>
      </c>
      <c r="AU1706" s="25" t="s">
        <v>82</v>
      </c>
      <c r="AY1706" s="25" t="s">
        <v>308</v>
      </c>
      <c r="BE1706" s="214">
        <f t="shared" si="584"/>
        <v>0</v>
      </c>
      <c r="BF1706" s="214">
        <f t="shared" si="585"/>
        <v>0</v>
      </c>
      <c r="BG1706" s="214">
        <f t="shared" si="586"/>
        <v>0</v>
      </c>
      <c r="BH1706" s="214">
        <f t="shared" si="587"/>
        <v>0</v>
      </c>
      <c r="BI1706" s="214">
        <f t="shared" si="588"/>
        <v>0</v>
      </c>
      <c r="BJ1706" s="25" t="s">
        <v>82</v>
      </c>
      <c r="BK1706" s="214">
        <f t="shared" si="589"/>
        <v>0</v>
      </c>
      <c r="BL1706" s="25" t="s">
        <v>375</v>
      </c>
      <c r="BM1706" s="25" t="s">
        <v>12531</v>
      </c>
    </row>
    <row r="1707" spans="2:65" s="1" customFormat="1" ht="22.5" customHeight="1">
      <c r="B1707" s="42"/>
      <c r="C1707" s="203" t="s">
        <v>12532</v>
      </c>
      <c r="D1707" s="203" t="s">
        <v>311</v>
      </c>
      <c r="E1707" s="204" t="s">
        <v>10879</v>
      </c>
      <c r="F1707" s="205" t="s">
        <v>10880</v>
      </c>
      <c r="G1707" s="206" t="s">
        <v>8882</v>
      </c>
      <c r="H1707" s="207">
        <v>0.5</v>
      </c>
      <c r="I1707" s="208"/>
      <c r="J1707" s="209">
        <f t="shared" si="580"/>
        <v>0</v>
      </c>
      <c r="K1707" s="205" t="s">
        <v>21</v>
      </c>
      <c r="L1707" s="62"/>
      <c r="M1707" s="210" t="s">
        <v>21</v>
      </c>
      <c r="N1707" s="211" t="s">
        <v>45</v>
      </c>
      <c r="O1707" s="43"/>
      <c r="P1707" s="212">
        <f t="shared" si="581"/>
        <v>0</v>
      </c>
      <c r="Q1707" s="212">
        <v>0</v>
      </c>
      <c r="R1707" s="212">
        <f t="shared" si="582"/>
        <v>0</v>
      </c>
      <c r="S1707" s="212">
        <v>0</v>
      </c>
      <c r="T1707" s="213">
        <f t="shared" si="583"/>
        <v>0</v>
      </c>
      <c r="AR1707" s="25" t="s">
        <v>375</v>
      </c>
      <c r="AT1707" s="25" t="s">
        <v>311</v>
      </c>
      <c r="AU1707" s="25" t="s">
        <v>82</v>
      </c>
      <c r="AY1707" s="25" t="s">
        <v>308</v>
      </c>
      <c r="BE1707" s="214">
        <f t="shared" si="584"/>
        <v>0</v>
      </c>
      <c r="BF1707" s="214">
        <f t="shared" si="585"/>
        <v>0</v>
      </c>
      <c r="BG1707" s="214">
        <f t="shared" si="586"/>
        <v>0</v>
      </c>
      <c r="BH1707" s="214">
        <f t="shared" si="587"/>
        <v>0</v>
      </c>
      <c r="BI1707" s="214">
        <f t="shared" si="588"/>
        <v>0</v>
      </c>
      <c r="BJ1707" s="25" t="s">
        <v>82</v>
      </c>
      <c r="BK1707" s="214">
        <f t="shared" si="589"/>
        <v>0</v>
      </c>
      <c r="BL1707" s="25" t="s">
        <v>375</v>
      </c>
      <c r="BM1707" s="25" t="s">
        <v>12533</v>
      </c>
    </row>
    <row r="1708" spans="2:65" s="1" customFormat="1" ht="22.5" customHeight="1">
      <c r="B1708" s="42"/>
      <c r="C1708" s="203" t="s">
        <v>11016</v>
      </c>
      <c r="D1708" s="203" t="s">
        <v>311</v>
      </c>
      <c r="E1708" s="204" t="s">
        <v>10882</v>
      </c>
      <c r="F1708" s="205" t="s">
        <v>10883</v>
      </c>
      <c r="G1708" s="206" t="s">
        <v>8882</v>
      </c>
      <c r="H1708" s="207">
        <v>0.5</v>
      </c>
      <c r="I1708" s="208"/>
      <c r="J1708" s="209">
        <f t="shared" si="580"/>
        <v>0</v>
      </c>
      <c r="K1708" s="205" t="s">
        <v>21</v>
      </c>
      <c r="L1708" s="62"/>
      <c r="M1708" s="210" t="s">
        <v>21</v>
      </c>
      <c r="N1708" s="211" t="s">
        <v>45</v>
      </c>
      <c r="O1708" s="43"/>
      <c r="P1708" s="212">
        <f t="shared" si="581"/>
        <v>0</v>
      </c>
      <c r="Q1708" s="212">
        <v>0</v>
      </c>
      <c r="R1708" s="212">
        <f t="shared" si="582"/>
        <v>0</v>
      </c>
      <c r="S1708" s="212">
        <v>0</v>
      </c>
      <c r="T1708" s="213">
        <f t="shared" si="583"/>
        <v>0</v>
      </c>
      <c r="AR1708" s="25" t="s">
        <v>375</v>
      </c>
      <c r="AT1708" s="25" t="s">
        <v>311</v>
      </c>
      <c r="AU1708" s="25" t="s">
        <v>82</v>
      </c>
      <c r="AY1708" s="25" t="s">
        <v>308</v>
      </c>
      <c r="BE1708" s="214">
        <f t="shared" si="584"/>
        <v>0</v>
      </c>
      <c r="BF1708" s="214">
        <f t="shared" si="585"/>
        <v>0</v>
      </c>
      <c r="BG1708" s="214">
        <f t="shared" si="586"/>
        <v>0</v>
      </c>
      <c r="BH1708" s="214">
        <f t="shared" si="587"/>
        <v>0</v>
      </c>
      <c r="BI1708" s="214">
        <f t="shared" si="588"/>
        <v>0</v>
      </c>
      <c r="BJ1708" s="25" t="s">
        <v>82</v>
      </c>
      <c r="BK1708" s="214">
        <f t="shared" si="589"/>
        <v>0</v>
      </c>
      <c r="BL1708" s="25" t="s">
        <v>375</v>
      </c>
      <c r="BM1708" s="25" t="s">
        <v>12534</v>
      </c>
    </row>
    <row r="1709" spans="2:65" s="1" customFormat="1" ht="22.5" customHeight="1">
      <c r="B1709" s="42"/>
      <c r="C1709" s="203" t="s">
        <v>12535</v>
      </c>
      <c r="D1709" s="203" t="s">
        <v>311</v>
      </c>
      <c r="E1709" s="204" t="s">
        <v>10886</v>
      </c>
      <c r="F1709" s="205" t="s">
        <v>10887</v>
      </c>
      <c r="G1709" s="206" t="s">
        <v>8882</v>
      </c>
      <c r="H1709" s="207">
        <v>3</v>
      </c>
      <c r="I1709" s="208"/>
      <c r="J1709" s="209">
        <f t="shared" si="580"/>
        <v>0</v>
      </c>
      <c r="K1709" s="205" t="s">
        <v>21</v>
      </c>
      <c r="L1709" s="62"/>
      <c r="M1709" s="210" t="s">
        <v>21</v>
      </c>
      <c r="N1709" s="211" t="s">
        <v>45</v>
      </c>
      <c r="O1709" s="43"/>
      <c r="P1709" s="212">
        <f t="shared" si="581"/>
        <v>0</v>
      </c>
      <c r="Q1709" s="212">
        <v>0</v>
      </c>
      <c r="R1709" s="212">
        <f t="shared" si="582"/>
        <v>0</v>
      </c>
      <c r="S1709" s="212">
        <v>0</v>
      </c>
      <c r="T1709" s="213">
        <f t="shared" si="583"/>
        <v>0</v>
      </c>
      <c r="AR1709" s="25" t="s">
        <v>375</v>
      </c>
      <c r="AT1709" s="25" t="s">
        <v>311</v>
      </c>
      <c r="AU1709" s="25" t="s">
        <v>82</v>
      </c>
      <c r="AY1709" s="25" t="s">
        <v>308</v>
      </c>
      <c r="BE1709" s="214">
        <f t="shared" si="584"/>
        <v>0</v>
      </c>
      <c r="BF1709" s="214">
        <f t="shared" si="585"/>
        <v>0</v>
      </c>
      <c r="BG1709" s="214">
        <f t="shared" si="586"/>
        <v>0</v>
      </c>
      <c r="BH1709" s="214">
        <f t="shared" si="587"/>
        <v>0</v>
      </c>
      <c r="BI1709" s="214">
        <f t="shared" si="588"/>
        <v>0</v>
      </c>
      <c r="BJ1709" s="25" t="s">
        <v>82</v>
      </c>
      <c r="BK1709" s="214">
        <f t="shared" si="589"/>
        <v>0</v>
      </c>
      <c r="BL1709" s="25" t="s">
        <v>375</v>
      </c>
      <c r="BM1709" s="25" t="s">
        <v>12536</v>
      </c>
    </row>
    <row r="1710" spans="2:65" s="1" customFormat="1" ht="22.5" customHeight="1">
      <c r="B1710" s="42"/>
      <c r="C1710" s="203" t="s">
        <v>11018</v>
      </c>
      <c r="D1710" s="203" t="s">
        <v>311</v>
      </c>
      <c r="E1710" s="204" t="s">
        <v>10889</v>
      </c>
      <c r="F1710" s="205" t="s">
        <v>10890</v>
      </c>
      <c r="G1710" s="206" t="s">
        <v>8882</v>
      </c>
      <c r="H1710" s="207">
        <v>0.5</v>
      </c>
      <c r="I1710" s="208"/>
      <c r="J1710" s="209">
        <f t="shared" si="580"/>
        <v>0</v>
      </c>
      <c r="K1710" s="205" t="s">
        <v>21</v>
      </c>
      <c r="L1710" s="62"/>
      <c r="M1710" s="210" t="s">
        <v>21</v>
      </c>
      <c r="N1710" s="211" t="s">
        <v>45</v>
      </c>
      <c r="O1710" s="43"/>
      <c r="P1710" s="212">
        <f t="shared" si="581"/>
        <v>0</v>
      </c>
      <c r="Q1710" s="212">
        <v>0</v>
      </c>
      <c r="R1710" s="212">
        <f t="shared" si="582"/>
        <v>0</v>
      </c>
      <c r="S1710" s="212">
        <v>0</v>
      </c>
      <c r="T1710" s="213">
        <f t="shared" si="583"/>
        <v>0</v>
      </c>
      <c r="AR1710" s="25" t="s">
        <v>375</v>
      </c>
      <c r="AT1710" s="25" t="s">
        <v>311</v>
      </c>
      <c r="AU1710" s="25" t="s">
        <v>82</v>
      </c>
      <c r="AY1710" s="25" t="s">
        <v>308</v>
      </c>
      <c r="BE1710" s="214">
        <f t="shared" si="584"/>
        <v>0</v>
      </c>
      <c r="BF1710" s="214">
        <f t="shared" si="585"/>
        <v>0</v>
      </c>
      <c r="BG1710" s="214">
        <f t="shared" si="586"/>
        <v>0</v>
      </c>
      <c r="BH1710" s="214">
        <f t="shared" si="587"/>
        <v>0</v>
      </c>
      <c r="BI1710" s="214">
        <f t="shared" si="588"/>
        <v>0</v>
      </c>
      <c r="BJ1710" s="25" t="s">
        <v>82</v>
      </c>
      <c r="BK1710" s="214">
        <f t="shared" si="589"/>
        <v>0</v>
      </c>
      <c r="BL1710" s="25" t="s">
        <v>375</v>
      </c>
      <c r="BM1710" s="25" t="s">
        <v>12537</v>
      </c>
    </row>
    <row r="1711" spans="2:65" s="11" customFormat="1" ht="37.35" customHeight="1">
      <c r="B1711" s="186"/>
      <c r="C1711" s="187"/>
      <c r="D1711" s="200" t="s">
        <v>73</v>
      </c>
      <c r="E1711" s="296" t="s">
        <v>12538</v>
      </c>
      <c r="F1711" s="296" t="s">
        <v>12539</v>
      </c>
      <c r="G1711" s="187"/>
      <c r="H1711" s="187"/>
      <c r="I1711" s="190"/>
      <c r="J1711" s="297">
        <f>BK1711</f>
        <v>0</v>
      </c>
      <c r="K1711" s="187"/>
      <c r="L1711" s="192"/>
      <c r="M1711" s="193"/>
      <c r="N1711" s="194"/>
      <c r="O1711" s="194"/>
      <c r="P1711" s="195">
        <f>SUM(P1712:P1719)</f>
        <v>0</v>
      </c>
      <c r="Q1711" s="194"/>
      <c r="R1711" s="195">
        <f>SUM(R1712:R1719)</f>
        <v>0</v>
      </c>
      <c r="S1711" s="194"/>
      <c r="T1711" s="196">
        <f>SUM(T1712:T1719)</f>
        <v>0</v>
      </c>
      <c r="AR1711" s="197" t="s">
        <v>84</v>
      </c>
      <c r="AT1711" s="198" t="s">
        <v>73</v>
      </c>
      <c r="AU1711" s="198" t="s">
        <v>74</v>
      </c>
      <c r="AY1711" s="197" t="s">
        <v>308</v>
      </c>
      <c r="BK1711" s="199">
        <f>SUM(BK1712:BK1719)</f>
        <v>0</v>
      </c>
    </row>
    <row r="1712" spans="2:65" s="1" customFormat="1" ht="31.5" customHeight="1">
      <c r="B1712" s="42"/>
      <c r="C1712" s="277" t="s">
        <v>12540</v>
      </c>
      <c r="D1712" s="277" t="s">
        <v>1079</v>
      </c>
      <c r="E1712" s="278" t="s">
        <v>12541</v>
      </c>
      <c r="F1712" s="279" t="s">
        <v>12542</v>
      </c>
      <c r="G1712" s="280" t="s">
        <v>5275</v>
      </c>
      <c r="H1712" s="281">
        <v>1</v>
      </c>
      <c r="I1712" s="282"/>
      <c r="J1712" s="283">
        <f t="shared" ref="J1712:J1719" si="590">ROUND(I1712*H1712,2)</f>
        <v>0</v>
      </c>
      <c r="K1712" s="279" t="s">
        <v>21</v>
      </c>
      <c r="L1712" s="284"/>
      <c r="M1712" s="285" t="s">
        <v>21</v>
      </c>
      <c r="N1712" s="286" t="s">
        <v>45</v>
      </c>
      <c r="O1712" s="43"/>
      <c r="P1712" s="212">
        <f t="shared" ref="P1712:P1719" si="591">O1712*H1712</f>
        <v>0</v>
      </c>
      <c r="Q1712" s="212">
        <v>0</v>
      </c>
      <c r="R1712" s="212">
        <f t="shared" ref="R1712:R1719" si="592">Q1712*H1712</f>
        <v>0</v>
      </c>
      <c r="S1712" s="212">
        <v>0</v>
      </c>
      <c r="T1712" s="213">
        <f t="shared" ref="T1712:T1719" si="593">S1712*H1712</f>
        <v>0</v>
      </c>
      <c r="AR1712" s="25" t="s">
        <v>619</v>
      </c>
      <c r="AT1712" s="25" t="s">
        <v>1079</v>
      </c>
      <c r="AU1712" s="25" t="s">
        <v>82</v>
      </c>
      <c r="AY1712" s="25" t="s">
        <v>308</v>
      </c>
      <c r="BE1712" s="214">
        <f t="shared" ref="BE1712:BE1719" si="594">IF(N1712="základní",J1712,0)</f>
        <v>0</v>
      </c>
      <c r="BF1712" s="214">
        <f t="shared" ref="BF1712:BF1719" si="595">IF(N1712="snížená",J1712,0)</f>
        <v>0</v>
      </c>
      <c r="BG1712" s="214">
        <f t="shared" ref="BG1712:BG1719" si="596">IF(N1712="zákl. přenesená",J1712,0)</f>
        <v>0</v>
      </c>
      <c r="BH1712" s="214">
        <f t="shared" ref="BH1712:BH1719" si="597">IF(N1712="sníž. přenesená",J1712,0)</f>
        <v>0</v>
      </c>
      <c r="BI1712" s="214">
        <f t="shared" ref="BI1712:BI1719" si="598">IF(N1712="nulová",J1712,0)</f>
        <v>0</v>
      </c>
      <c r="BJ1712" s="25" t="s">
        <v>82</v>
      </c>
      <c r="BK1712" s="214">
        <f t="shared" ref="BK1712:BK1719" si="599">ROUND(I1712*H1712,2)</f>
        <v>0</v>
      </c>
      <c r="BL1712" s="25" t="s">
        <v>375</v>
      </c>
      <c r="BM1712" s="25" t="s">
        <v>12543</v>
      </c>
    </row>
    <row r="1713" spans="2:65" s="1" customFormat="1" ht="22.5" customHeight="1">
      <c r="B1713" s="42"/>
      <c r="C1713" s="277" t="s">
        <v>11019</v>
      </c>
      <c r="D1713" s="277" t="s">
        <v>1079</v>
      </c>
      <c r="E1713" s="278" t="s">
        <v>12544</v>
      </c>
      <c r="F1713" s="279" t="s">
        <v>12545</v>
      </c>
      <c r="G1713" s="280" t="s">
        <v>5275</v>
      </c>
      <c r="H1713" s="281">
        <v>1</v>
      </c>
      <c r="I1713" s="282"/>
      <c r="J1713" s="283">
        <f t="shared" si="590"/>
        <v>0</v>
      </c>
      <c r="K1713" s="279" t="s">
        <v>21</v>
      </c>
      <c r="L1713" s="284"/>
      <c r="M1713" s="285" t="s">
        <v>21</v>
      </c>
      <c r="N1713" s="286" t="s">
        <v>45</v>
      </c>
      <c r="O1713" s="43"/>
      <c r="P1713" s="212">
        <f t="shared" si="591"/>
        <v>0</v>
      </c>
      <c r="Q1713" s="212">
        <v>0</v>
      </c>
      <c r="R1713" s="212">
        <f t="shared" si="592"/>
        <v>0</v>
      </c>
      <c r="S1713" s="212">
        <v>0</v>
      </c>
      <c r="T1713" s="213">
        <f t="shared" si="593"/>
        <v>0</v>
      </c>
      <c r="AR1713" s="25" t="s">
        <v>619</v>
      </c>
      <c r="AT1713" s="25" t="s">
        <v>1079</v>
      </c>
      <c r="AU1713" s="25" t="s">
        <v>82</v>
      </c>
      <c r="AY1713" s="25" t="s">
        <v>308</v>
      </c>
      <c r="BE1713" s="214">
        <f t="shared" si="594"/>
        <v>0</v>
      </c>
      <c r="BF1713" s="214">
        <f t="shared" si="595"/>
        <v>0</v>
      </c>
      <c r="BG1713" s="214">
        <f t="shared" si="596"/>
        <v>0</v>
      </c>
      <c r="BH1713" s="214">
        <f t="shared" si="597"/>
        <v>0</v>
      </c>
      <c r="BI1713" s="214">
        <f t="shared" si="598"/>
        <v>0</v>
      </c>
      <c r="BJ1713" s="25" t="s">
        <v>82</v>
      </c>
      <c r="BK1713" s="214">
        <f t="shared" si="599"/>
        <v>0</v>
      </c>
      <c r="BL1713" s="25" t="s">
        <v>375</v>
      </c>
      <c r="BM1713" s="25" t="s">
        <v>12546</v>
      </c>
    </row>
    <row r="1714" spans="2:65" s="1" customFormat="1" ht="22.5" customHeight="1">
      <c r="B1714" s="42"/>
      <c r="C1714" s="277" t="s">
        <v>12547</v>
      </c>
      <c r="D1714" s="277" t="s">
        <v>1079</v>
      </c>
      <c r="E1714" s="278" t="s">
        <v>12548</v>
      </c>
      <c r="F1714" s="279" t="s">
        <v>12549</v>
      </c>
      <c r="G1714" s="280" t="s">
        <v>5275</v>
      </c>
      <c r="H1714" s="281">
        <v>1</v>
      </c>
      <c r="I1714" s="282"/>
      <c r="J1714" s="283">
        <f t="shared" si="590"/>
        <v>0</v>
      </c>
      <c r="K1714" s="279" t="s">
        <v>21</v>
      </c>
      <c r="L1714" s="284"/>
      <c r="M1714" s="285" t="s">
        <v>21</v>
      </c>
      <c r="N1714" s="286" t="s">
        <v>45</v>
      </c>
      <c r="O1714" s="43"/>
      <c r="P1714" s="212">
        <f t="shared" si="591"/>
        <v>0</v>
      </c>
      <c r="Q1714" s="212">
        <v>0</v>
      </c>
      <c r="R1714" s="212">
        <f t="shared" si="592"/>
        <v>0</v>
      </c>
      <c r="S1714" s="212">
        <v>0</v>
      </c>
      <c r="T1714" s="213">
        <f t="shared" si="593"/>
        <v>0</v>
      </c>
      <c r="AR1714" s="25" t="s">
        <v>619</v>
      </c>
      <c r="AT1714" s="25" t="s">
        <v>1079</v>
      </c>
      <c r="AU1714" s="25" t="s">
        <v>82</v>
      </c>
      <c r="AY1714" s="25" t="s">
        <v>308</v>
      </c>
      <c r="BE1714" s="214">
        <f t="shared" si="594"/>
        <v>0</v>
      </c>
      <c r="BF1714" s="214">
        <f t="shared" si="595"/>
        <v>0</v>
      </c>
      <c r="BG1714" s="214">
        <f t="shared" si="596"/>
        <v>0</v>
      </c>
      <c r="BH1714" s="214">
        <f t="shared" si="597"/>
        <v>0</v>
      </c>
      <c r="BI1714" s="214">
        <f t="shared" si="598"/>
        <v>0</v>
      </c>
      <c r="BJ1714" s="25" t="s">
        <v>82</v>
      </c>
      <c r="BK1714" s="214">
        <f t="shared" si="599"/>
        <v>0</v>
      </c>
      <c r="BL1714" s="25" t="s">
        <v>375</v>
      </c>
      <c r="BM1714" s="25" t="s">
        <v>12550</v>
      </c>
    </row>
    <row r="1715" spans="2:65" s="1" customFormat="1" ht="22.5" customHeight="1">
      <c r="B1715" s="42"/>
      <c r="C1715" s="277" t="s">
        <v>11023</v>
      </c>
      <c r="D1715" s="277" t="s">
        <v>1079</v>
      </c>
      <c r="E1715" s="278" t="s">
        <v>12551</v>
      </c>
      <c r="F1715" s="279" t="s">
        <v>12552</v>
      </c>
      <c r="G1715" s="280" t="s">
        <v>5275</v>
      </c>
      <c r="H1715" s="281">
        <v>1</v>
      </c>
      <c r="I1715" s="282"/>
      <c r="J1715" s="283">
        <f t="shared" si="590"/>
        <v>0</v>
      </c>
      <c r="K1715" s="279" t="s">
        <v>21</v>
      </c>
      <c r="L1715" s="284"/>
      <c r="M1715" s="285" t="s">
        <v>21</v>
      </c>
      <c r="N1715" s="286" t="s">
        <v>45</v>
      </c>
      <c r="O1715" s="43"/>
      <c r="P1715" s="212">
        <f t="shared" si="591"/>
        <v>0</v>
      </c>
      <c r="Q1715" s="212">
        <v>0</v>
      </c>
      <c r="R1715" s="212">
        <f t="shared" si="592"/>
        <v>0</v>
      </c>
      <c r="S1715" s="212">
        <v>0</v>
      </c>
      <c r="T1715" s="213">
        <f t="shared" si="593"/>
        <v>0</v>
      </c>
      <c r="AR1715" s="25" t="s">
        <v>619</v>
      </c>
      <c r="AT1715" s="25" t="s">
        <v>1079</v>
      </c>
      <c r="AU1715" s="25" t="s">
        <v>82</v>
      </c>
      <c r="AY1715" s="25" t="s">
        <v>308</v>
      </c>
      <c r="BE1715" s="214">
        <f t="shared" si="594"/>
        <v>0</v>
      </c>
      <c r="BF1715" s="214">
        <f t="shared" si="595"/>
        <v>0</v>
      </c>
      <c r="BG1715" s="214">
        <f t="shared" si="596"/>
        <v>0</v>
      </c>
      <c r="BH1715" s="214">
        <f t="shared" si="597"/>
        <v>0</v>
      </c>
      <c r="BI1715" s="214">
        <f t="shared" si="598"/>
        <v>0</v>
      </c>
      <c r="BJ1715" s="25" t="s">
        <v>82</v>
      </c>
      <c r="BK1715" s="214">
        <f t="shared" si="599"/>
        <v>0</v>
      </c>
      <c r="BL1715" s="25" t="s">
        <v>375</v>
      </c>
      <c r="BM1715" s="25" t="s">
        <v>12553</v>
      </c>
    </row>
    <row r="1716" spans="2:65" s="1" customFormat="1" ht="22.5" customHeight="1">
      <c r="B1716" s="42"/>
      <c r="C1716" s="277" t="s">
        <v>12554</v>
      </c>
      <c r="D1716" s="277" t="s">
        <v>1079</v>
      </c>
      <c r="E1716" s="278" t="s">
        <v>12555</v>
      </c>
      <c r="F1716" s="279" t="s">
        <v>12556</v>
      </c>
      <c r="G1716" s="280" t="s">
        <v>5275</v>
      </c>
      <c r="H1716" s="281">
        <v>4</v>
      </c>
      <c r="I1716" s="282"/>
      <c r="J1716" s="283">
        <f t="shared" si="590"/>
        <v>0</v>
      </c>
      <c r="K1716" s="279" t="s">
        <v>21</v>
      </c>
      <c r="L1716" s="284"/>
      <c r="M1716" s="285" t="s">
        <v>21</v>
      </c>
      <c r="N1716" s="286" t="s">
        <v>45</v>
      </c>
      <c r="O1716" s="43"/>
      <c r="P1716" s="212">
        <f t="shared" si="591"/>
        <v>0</v>
      </c>
      <c r="Q1716" s="212">
        <v>0</v>
      </c>
      <c r="R1716" s="212">
        <f t="shared" si="592"/>
        <v>0</v>
      </c>
      <c r="S1716" s="212">
        <v>0</v>
      </c>
      <c r="T1716" s="213">
        <f t="shared" si="593"/>
        <v>0</v>
      </c>
      <c r="AR1716" s="25" t="s">
        <v>619</v>
      </c>
      <c r="AT1716" s="25" t="s">
        <v>1079</v>
      </c>
      <c r="AU1716" s="25" t="s">
        <v>82</v>
      </c>
      <c r="AY1716" s="25" t="s">
        <v>308</v>
      </c>
      <c r="BE1716" s="214">
        <f t="shared" si="594"/>
        <v>0</v>
      </c>
      <c r="BF1716" s="214">
        <f t="shared" si="595"/>
        <v>0</v>
      </c>
      <c r="BG1716" s="214">
        <f t="shared" si="596"/>
        <v>0</v>
      </c>
      <c r="BH1716" s="214">
        <f t="shared" si="597"/>
        <v>0</v>
      </c>
      <c r="BI1716" s="214">
        <f t="shared" si="598"/>
        <v>0</v>
      </c>
      <c r="BJ1716" s="25" t="s">
        <v>82</v>
      </c>
      <c r="BK1716" s="214">
        <f t="shared" si="599"/>
        <v>0</v>
      </c>
      <c r="BL1716" s="25" t="s">
        <v>375</v>
      </c>
      <c r="BM1716" s="25" t="s">
        <v>12557</v>
      </c>
    </row>
    <row r="1717" spans="2:65" s="1" customFormat="1" ht="31.5" customHeight="1">
      <c r="B1717" s="42"/>
      <c r="C1717" s="277" t="s">
        <v>11024</v>
      </c>
      <c r="D1717" s="277" t="s">
        <v>1079</v>
      </c>
      <c r="E1717" s="278" t="s">
        <v>12558</v>
      </c>
      <c r="F1717" s="279" t="s">
        <v>12559</v>
      </c>
      <c r="G1717" s="280" t="s">
        <v>5275</v>
      </c>
      <c r="H1717" s="281">
        <v>2</v>
      </c>
      <c r="I1717" s="282"/>
      <c r="J1717" s="283">
        <f t="shared" si="590"/>
        <v>0</v>
      </c>
      <c r="K1717" s="279" t="s">
        <v>21</v>
      </c>
      <c r="L1717" s="284"/>
      <c r="M1717" s="285" t="s">
        <v>21</v>
      </c>
      <c r="N1717" s="286" t="s">
        <v>45</v>
      </c>
      <c r="O1717" s="43"/>
      <c r="P1717" s="212">
        <f t="shared" si="591"/>
        <v>0</v>
      </c>
      <c r="Q1717" s="212">
        <v>0</v>
      </c>
      <c r="R1717" s="212">
        <f t="shared" si="592"/>
        <v>0</v>
      </c>
      <c r="S1717" s="212">
        <v>0</v>
      </c>
      <c r="T1717" s="213">
        <f t="shared" si="593"/>
        <v>0</v>
      </c>
      <c r="AR1717" s="25" t="s">
        <v>619</v>
      </c>
      <c r="AT1717" s="25" t="s">
        <v>1079</v>
      </c>
      <c r="AU1717" s="25" t="s">
        <v>82</v>
      </c>
      <c r="AY1717" s="25" t="s">
        <v>308</v>
      </c>
      <c r="BE1717" s="214">
        <f t="shared" si="594"/>
        <v>0</v>
      </c>
      <c r="BF1717" s="214">
        <f t="shared" si="595"/>
        <v>0</v>
      </c>
      <c r="BG1717" s="214">
        <f t="shared" si="596"/>
        <v>0</v>
      </c>
      <c r="BH1717" s="214">
        <f t="shared" si="597"/>
        <v>0</v>
      </c>
      <c r="BI1717" s="214">
        <f t="shared" si="598"/>
        <v>0</v>
      </c>
      <c r="BJ1717" s="25" t="s">
        <v>82</v>
      </c>
      <c r="BK1717" s="214">
        <f t="shared" si="599"/>
        <v>0</v>
      </c>
      <c r="BL1717" s="25" t="s">
        <v>375</v>
      </c>
      <c r="BM1717" s="25" t="s">
        <v>12560</v>
      </c>
    </row>
    <row r="1718" spans="2:65" s="1" customFormat="1" ht="22.5" customHeight="1">
      <c r="B1718" s="42"/>
      <c r="C1718" s="277" t="s">
        <v>12561</v>
      </c>
      <c r="D1718" s="277" t="s">
        <v>1079</v>
      </c>
      <c r="E1718" s="278" t="s">
        <v>12562</v>
      </c>
      <c r="F1718" s="279" t="s">
        <v>12563</v>
      </c>
      <c r="G1718" s="280" t="s">
        <v>5275</v>
      </c>
      <c r="H1718" s="281">
        <v>1</v>
      </c>
      <c r="I1718" s="282"/>
      <c r="J1718" s="283">
        <f t="shared" si="590"/>
        <v>0</v>
      </c>
      <c r="K1718" s="279" t="s">
        <v>21</v>
      </c>
      <c r="L1718" s="284"/>
      <c r="M1718" s="285" t="s">
        <v>21</v>
      </c>
      <c r="N1718" s="286" t="s">
        <v>45</v>
      </c>
      <c r="O1718" s="43"/>
      <c r="P1718" s="212">
        <f t="shared" si="591"/>
        <v>0</v>
      </c>
      <c r="Q1718" s="212">
        <v>0</v>
      </c>
      <c r="R1718" s="212">
        <f t="shared" si="592"/>
        <v>0</v>
      </c>
      <c r="S1718" s="212">
        <v>0</v>
      </c>
      <c r="T1718" s="213">
        <f t="shared" si="593"/>
        <v>0</v>
      </c>
      <c r="AR1718" s="25" t="s">
        <v>619</v>
      </c>
      <c r="AT1718" s="25" t="s">
        <v>1079</v>
      </c>
      <c r="AU1718" s="25" t="s">
        <v>82</v>
      </c>
      <c r="AY1718" s="25" t="s">
        <v>308</v>
      </c>
      <c r="BE1718" s="214">
        <f t="shared" si="594"/>
        <v>0</v>
      </c>
      <c r="BF1718" s="214">
        <f t="shared" si="595"/>
        <v>0</v>
      </c>
      <c r="BG1718" s="214">
        <f t="shared" si="596"/>
        <v>0</v>
      </c>
      <c r="BH1718" s="214">
        <f t="shared" si="597"/>
        <v>0</v>
      </c>
      <c r="BI1718" s="214">
        <f t="shared" si="598"/>
        <v>0</v>
      </c>
      <c r="BJ1718" s="25" t="s">
        <v>82</v>
      </c>
      <c r="BK1718" s="214">
        <f t="shared" si="599"/>
        <v>0</v>
      </c>
      <c r="BL1718" s="25" t="s">
        <v>375</v>
      </c>
      <c r="BM1718" s="25" t="s">
        <v>12564</v>
      </c>
    </row>
    <row r="1719" spans="2:65" s="1" customFormat="1" ht="31.5" customHeight="1">
      <c r="B1719" s="42"/>
      <c r="C1719" s="277" t="s">
        <v>11027</v>
      </c>
      <c r="D1719" s="277" t="s">
        <v>1079</v>
      </c>
      <c r="E1719" s="278" t="s">
        <v>12565</v>
      </c>
      <c r="F1719" s="279" t="s">
        <v>12566</v>
      </c>
      <c r="G1719" s="280" t="s">
        <v>5275</v>
      </c>
      <c r="H1719" s="281">
        <v>10</v>
      </c>
      <c r="I1719" s="282"/>
      <c r="J1719" s="283">
        <f t="shared" si="590"/>
        <v>0</v>
      </c>
      <c r="K1719" s="279" t="s">
        <v>21</v>
      </c>
      <c r="L1719" s="284"/>
      <c r="M1719" s="285" t="s">
        <v>21</v>
      </c>
      <c r="N1719" s="286" t="s">
        <v>45</v>
      </c>
      <c r="O1719" s="43"/>
      <c r="P1719" s="212">
        <f t="shared" si="591"/>
        <v>0</v>
      </c>
      <c r="Q1719" s="212">
        <v>0</v>
      </c>
      <c r="R1719" s="212">
        <f t="shared" si="592"/>
        <v>0</v>
      </c>
      <c r="S1719" s="212">
        <v>0</v>
      </c>
      <c r="T1719" s="213">
        <f t="shared" si="593"/>
        <v>0</v>
      </c>
      <c r="AR1719" s="25" t="s">
        <v>619</v>
      </c>
      <c r="AT1719" s="25" t="s">
        <v>1079</v>
      </c>
      <c r="AU1719" s="25" t="s">
        <v>82</v>
      </c>
      <c r="AY1719" s="25" t="s">
        <v>308</v>
      </c>
      <c r="BE1719" s="214">
        <f t="shared" si="594"/>
        <v>0</v>
      </c>
      <c r="BF1719" s="214">
        <f t="shared" si="595"/>
        <v>0</v>
      </c>
      <c r="BG1719" s="214">
        <f t="shared" si="596"/>
        <v>0</v>
      </c>
      <c r="BH1719" s="214">
        <f t="shared" si="597"/>
        <v>0</v>
      </c>
      <c r="BI1719" s="214">
        <f t="shared" si="598"/>
        <v>0</v>
      </c>
      <c r="BJ1719" s="25" t="s">
        <v>82</v>
      </c>
      <c r="BK1719" s="214">
        <f t="shared" si="599"/>
        <v>0</v>
      </c>
      <c r="BL1719" s="25" t="s">
        <v>375</v>
      </c>
      <c r="BM1719" s="25" t="s">
        <v>12567</v>
      </c>
    </row>
    <row r="1720" spans="2:65" s="11" customFormat="1" ht="37.35" customHeight="1">
      <c r="B1720" s="186"/>
      <c r="C1720" s="187"/>
      <c r="D1720" s="200" t="s">
        <v>73</v>
      </c>
      <c r="E1720" s="296" t="s">
        <v>12568</v>
      </c>
      <c r="F1720" s="296" t="s">
        <v>12569</v>
      </c>
      <c r="G1720" s="187"/>
      <c r="H1720" s="187"/>
      <c r="I1720" s="190"/>
      <c r="J1720" s="297">
        <f>BK1720</f>
        <v>0</v>
      </c>
      <c r="K1720" s="187"/>
      <c r="L1720" s="192"/>
      <c r="M1720" s="193"/>
      <c r="N1720" s="194"/>
      <c r="O1720" s="194"/>
      <c r="P1720" s="195">
        <f>SUM(P1721:P1728)</f>
        <v>0</v>
      </c>
      <c r="Q1720" s="194"/>
      <c r="R1720" s="195">
        <f>SUM(R1721:R1728)</f>
        <v>0</v>
      </c>
      <c r="S1720" s="194"/>
      <c r="T1720" s="196">
        <f>SUM(T1721:T1728)</f>
        <v>0</v>
      </c>
      <c r="AR1720" s="197" t="s">
        <v>84</v>
      </c>
      <c r="AT1720" s="198" t="s">
        <v>73</v>
      </c>
      <c r="AU1720" s="198" t="s">
        <v>74</v>
      </c>
      <c r="AY1720" s="197" t="s">
        <v>308</v>
      </c>
      <c r="BK1720" s="199">
        <f>SUM(BK1721:BK1728)</f>
        <v>0</v>
      </c>
    </row>
    <row r="1721" spans="2:65" s="1" customFormat="1" ht="31.5" customHeight="1">
      <c r="B1721" s="42"/>
      <c r="C1721" s="203" t="s">
        <v>12570</v>
      </c>
      <c r="D1721" s="203" t="s">
        <v>311</v>
      </c>
      <c r="E1721" s="204" t="s">
        <v>12571</v>
      </c>
      <c r="F1721" s="205" t="s">
        <v>12542</v>
      </c>
      <c r="G1721" s="206" t="s">
        <v>5275</v>
      </c>
      <c r="H1721" s="207">
        <v>1</v>
      </c>
      <c r="I1721" s="208"/>
      <c r="J1721" s="209">
        <f t="shared" ref="J1721:J1728" si="600">ROUND(I1721*H1721,2)</f>
        <v>0</v>
      </c>
      <c r="K1721" s="205" t="s">
        <v>21</v>
      </c>
      <c r="L1721" s="62"/>
      <c r="M1721" s="210" t="s">
        <v>21</v>
      </c>
      <c r="N1721" s="211" t="s">
        <v>45</v>
      </c>
      <c r="O1721" s="43"/>
      <c r="P1721" s="212">
        <f t="shared" ref="P1721:P1728" si="601">O1721*H1721</f>
        <v>0</v>
      </c>
      <c r="Q1721" s="212">
        <v>0</v>
      </c>
      <c r="R1721" s="212">
        <f t="shared" ref="R1721:R1728" si="602">Q1721*H1721</f>
        <v>0</v>
      </c>
      <c r="S1721" s="212">
        <v>0</v>
      </c>
      <c r="T1721" s="213">
        <f t="shared" ref="T1721:T1728" si="603">S1721*H1721</f>
        <v>0</v>
      </c>
      <c r="AR1721" s="25" t="s">
        <v>375</v>
      </c>
      <c r="AT1721" s="25" t="s">
        <v>311</v>
      </c>
      <c r="AU1721" s="25" t="s">
        <v>82</v>
      </c>
      <c r="AY1721" s="25" t="s">
        <v>308</v>
      </c>
      <c r="BE1721" s="214">
        <f t="shared" ref="BE1721:BE1728" si="604">IF(N1721="základní",J1721,0)</f>
        <v>0</v>
      </c>
      <c r="BF1721" s="214">
        <f t="shared" ref="BF1721:BF1728" si="605">IF(N1721="snížená",J1721,0)</f>
        <v>0</v>
      </c>
      <c r="BG1721" s="214">
        <f t="shared" ref="BG1721:BG1728" si="606">IF(N1721="zákl. přenesená",J1721,0)</f>
        <v>0</v>
      </c>
      <c r="BH1721" s="214">
        <f t="shared" ref="BH1721:BH1728" si="607">IF(N1721="sníž. přenesená",J1721,0)</f>
        <v>0</v>
      </c>
      <c r="BI1721" s="214">
        <f t="shared" ref="BI1721:BI1728" si="608">IF(N1721="nulová",J1721,0)</f>
        <v>0</v>
      </c>
      <c r="BJ1721" s="25" t="s">
        <v>82</v>
      </c>
      <c r="BK1721" s="214">
        <f t="shared" ref="BK1721:BK1728" si="609">ROUND(I1721*H1721,2)</f>
        <v>0</v>
      </c>
      <c r="BL1721" s="25" t="s">
        <v>375</v>
      </c>
      <c r="BM1721" s="25" t="s">
        <v>12572</v>
      </c>
    </row>
    <row r="1722" spans="2:65" s="1" customFormat="1" ht="22.5" customHeight="1">
      <c r="B1722" s="42"/>
      <c r="C1722" s="203" t="s">
        <v>11030</v>
      </c>
      <c r="D1722" s="203" t="s">
        <v>311</v>
      </c>
      <c r="E1722" s="204" t="s">
        <v>12573</v>
      </c>
      <c r="F1722" s="205" t="s">
        <v>12545</v>
      </c>
      <c r="G1722" s="206" t="s">
        <v>5275</v>
      </c>
      <c r="H1722" s="207">
        <v>1</v>
      </c>
      <c r="I1722" s="208"/>
      <c r="J1722" s="209">
        <f t="shared" si="600"/>
        <v>0</v>
      </c>
      <c r="K1722" s="205" t="s">
        <v>21</v>
      </c>
      <c r="L1722" s="62"/>
      <c r="M1722" s="210" t="s">
        <v>21</v>
      </c>
      <c r="N1722" s="211" t="s">
        <v>45</v>
      </c>
      <c r="O1722" s="43"/>
      <c r="P1722" s="212">
        <f t="shared" si="601"/>
        <v>0</v>
      </c>
      <c r="Q1722" s="212">
        <v>0</v>
      </c>
      <c r="R1722" s="212">
        <f t="shared" si="602"/>
        <v>0</v>
      </c>
      <c r="S1722" s="212">
        <v>0</v>
      </c>
      <c r="T1722" s="213">
        <f t="shared" si="603"/>
        <v>0</v>
      </c>
      <c r="AR1722" s="25" t="s">
        <v>375</v>
      </c>
      <c r="AT1722" s="25" t="s">
        <v>311</v>
      </c>
      <c r="AU1722" s="25" t="s">
        <v>82</v>
      </c>
      <c r="AY1722" s="25" t="s">
        <v>308</v>
      </c>
      <c r="BE1722" s="214">
        <f t="shared" si="604"/>
        <v>0</v>
      </c>
      <c r="BF1722" s="214">
        <f t="shared" si="605"/>
        <v>0</v>
      </c>
      <c r="BG1722" s="214">
        <f t="shared" si="606"/>
        <v>0</v>
      </c>
      <c r="BH1722" s="214">
        <f t="shared" si="607"/>
        <v>0</v>
      </c>
      <c r="BI1722" s="214">
        <f t="shared" si="608"/>
        <v>0</v>
      </c>
      <c r="BJ1722" s="25" t="s">
        <v>82</v>
      </c>
      <c r="BK1722" s="214">
        <f t="shared" si="609"/>
        <v>0</v>
      </c>
      <c r="BL1722" s="25" t="s">
        <v>375</v>
      </c>
      <c r="BM1722" s="25" t="s">
        <v>12574</v>
      </c>
    </row>
    <row r="1723" spans="2:65" s="1" customFormat="1" ht="22.5" customHeight="1">
      <c r="B1723" s="42"/>
      <c r="C1723" s="203" t="s">
        <v>12575</v>
      </c>
      <c r="D1723" s="203" t="s">
        <v>311</v>
      </c>
      <c r="E1723" s="204" t="s">
        <v>12576</v>
      </c>
      <c r="F1723" s="205" t="s">
        <v>12549</v>
      </c>
      <c r="G1723" s="206" t="s">
        <v>5275</v>
      </c>
      <c r="H1723" s="207">
        <v>1</v>
      </c>
      <c r="I1723" s="208"/>
      <c r="J1723" s="209">
        <f t="shared" si="600"/>
        <v>0</v>
      </c>
      <c r="K1723" s="205" t="s">
        <v>21</v>
      </c>
      <c r="L1723" s="62"/>
      <c r="M1723" s="210" t="s">
        <v>21</v>
      </c>
      <c r="N1723" s="211" t="s">
        <v>45</v>
      </c>
      <c r="O1723" s="43"/>
      <c r="P1723" s="212">
        <f t="shared" si="601"/>
        <v>0</v>
      </c>
      <c r="Q1723" s="212">
        <v>0</v>
      </c>
      <c r="R1723" s="212">
        <f t="shared" si="602"/>
        <v>0</v>
      </c>
      <c r="S1723" s="212">
        <v>0</v>
      </c>
      <c r="T1723" s="213">
        <f t="shared" si="603"/>
        <v>0</v>
      </c>
      <c r="AR1723" s="25" t="s">
        <v>375</v>
      </c>
      <c r="AT1723" s="25" t="s">
        <v>311</v>
      </c>
      <c r="AU1723" s="25" t="s">
        <v>82</v>
      </c>
      <c r="AY1723" s="25" t="s">
        <v>308</v>
      </c>
      <c r="BE1723" s="214">
        <f t="shared" si="604"/>
        <v>0</v>
      </c>
      <c r="BF1723" s="214">
        <f t="shared" si="605"/>
        <v>0</v>
      </c>
      <c r="BG1723" s="214">
        <f t="shared" si="606"/>
        <v>0</v>
      </c>
      <c r="BH1723" s="214">
        <f t="shared" si="607"/>
        <v>0</v>
      </c>
      <c r="BI1723" s="214">
        <f t="shared" si="608"/>
        <v>0</v>
      </c>
      <c r="BJ1723" s="25" t="s">
        <v>82</v>
      </c>
      <c r="BK1723" s="214">
        <f t="shared" si="609"/>
        <v>0</v>
      </c>
      <c r="BL1723" s="25" t="s">
        <v>375</v>
      </c>
      <c r="BM1723" s="25" t="s">
        <v>12577</v>
      </c>
    </row>
    <row r="1724" spans="2:65" s="1" customFormat="1" ht="22.5" customHeight="1">
      <c r="B1724" s="42"/>
      <c r="C1724" s="203" t="s">
        <v>11032</v>
      </c>
      <c r="D1724" s="203" t="s">
        <v>311</v>
      </c>
      <c r="E1724" s="204" t="s">
        <v>12578</v>
      </c>
      <c r="F1724" s="205" t="s">
        <v>12552</v>
      </c>
      <c r="G1724" s="206" t="s">
        <v>5275</v>
      </c>
      <c r="H1724" s="207">
        <v>1</v>
      </c>
      <c r="I1724" s="208"/>
      <c r="J1724" s="209">
        <f t="shared" si="600"/>
        <v>0</v>
      </c>
      <c r="K1724" s="205" t="s">
        <v>21</v>
      </c>
      <c r="L1724" s="62"/>
      <c r="M1724" s="210" t="s">
        <v>21</v>
      </c>
      <c r="N1724" s="211" t="s">
        <v>45</v>
      </c>
      <c r="O1724" s="43"/>
      <c r="P1724" s="212">
        <f t="shared" si="601"/>
        <v>0</v>
      </c>
      <c r="Q1724" s="212">
        <v>0</v>
      </c>
      <c r="R1724" s="212">
        <f t="shared" si="602"/>
        <v>0</v>
      </c>
      <c r="S1724" s="212">
        <v>0</v>
      </c>
      <c r="T1724" s="213">
        <f t="shared" si="603"/>
        <v>0</v>
      </c>
      <c r="AR1724" s="25" t="s">
        <v>375</v>
      </c>
      <c r="AT1724" s="25" t="s">
        <v>311</v>
      </c>
      <c r="AU1724" s="25" t="s">
        <v>82</v>
      </c>
      <c r="AY1724" s="25" t="s">
        <v>308</v>
      </c>
      <c r="BE1724" s="214">
        <f t="shared" si="604"/>
        <v>0</v>
      </c>
      <c r="BF1724" s="214">
        <f t="shared" si="605"/>
        <v>0</v>
      </c>
      <c r="BG1724" s="214">
        <f t="shared" si="606"/>
        <v>0</v>
      </c>
      <c r="BH1724" s="214">
        <f t="shared" si="607"/>
        <v>0</v>
      </c>
      <c r="BI1724" s="214">
        <f t="shared" si="608"/>
        <v>0</v>
      </c>
      <c r="BJ1724" s="25" t="s">
        <v>82</v>
      </c>
      <c r="BK1724" s="214">
        <f t="shared" si="609"/>
        <v>0</v>
      </c>
      <c r="BL1724" s="25" t="s">
        <v>375</v>
      </c>
      <c r="BM1724" s="25" t="s">
        <v>12579</v>
      </c>
    </row>
    <row r="1725" spans="2:65" s="1" customFormat="1" ht="22.5" customHeight="1">
      <c r="B1725" s="42"/>
      <c r="C1725" s="203" t="s">
        <v>12580</v>
      </c>
      <c r="D1725" s="203" t="s">
        <v>311</v>
      </c>
      <c r="E1725" s="204" t="s">
        <v>12581</v>
      </c>
      <c r="F1725" s="205" t="s">
        <v>12556</v>
      </c>
      <c r="G1725" s="206" t="s">
        <v>5275</v>
      </c>
      <c r="H1725" s="207">
        <v>4</v>
      </c>
      <c r="I1725" s="208"/>
      <c r="J1725" s="209">
        <f t="shared" si="600"/>
        <v>0</v>
      </c>
      <c r="K1725" s="205" t="s">
        <v>21</v>
      </c>
      <c r="L1725" s="62"/>
      <c r="M1725" s="210" t="s">
        <v>21</v>
      </c>
      <c r="N1725" s="211" t="s">
        <v>45</v>
      </c>
      <c r="O1725" s="43"/>
      <c r="P1725" s="212">
        <f t="shared" si="601"/>
        <v>0</v>
      </c>
      <c r="Q1725" s="212">
        <v>0</v>
      </c>
      <c r="R1725" s="212">
        <f t="shared" si="602"/>
        <v>0</v>
      </c>
      <c r="S1725" s="212">
        <v>0</v>
      </c>
      <c r="T1725" s="213">
        <f t="shared" si="603"/>
        <v>0</v>
      </c>
      <c r="AR1725" s="25" t="s">
        <v>375</v>
      </c>
      <c r="AT1725" s="25" t="s">
        <v>311</v>
      </c>
      <c r="AU1725" s="25" t="s">
        <v>82</v>
      </c>
      <c r="AY1725" s="25" t="s">
        <v>308</v>
      </c>
      <c r="BE1725" s="214">
        <f t="shared" si="604"/>
        <v>0</v>
      </c>
      <c r="BF1725" s="214">
        <f t="shared" si="605"/>
        <v>0</v>
      </c>
      <c r="BG1725" s="214">
        <f t="shared" si="606"/>
        <v>0</v>
      </c>
      <c r="BH1725" s="214">
        <f t="shared" si="607"/>
        <v>0</v>
      </c>
      <c r="BI1725" s="214">
        <f t="shared" si="608"/>
        <v>0</v>
      </c>
      <c r="BJ1725" s="25" t="s">
        <v>82</v>
      </c>
      <c r="BK1725" s="214">
        <f t="shared" si="609"/>
        <v>0</v>
      </c>
      <c r="BL1725" s="25" t="s">
        <v>375</v>
      </c>
      <c r="BM1725" s="25" t="s">
        <v>12582</v>
      </c>
    </row>
    <row r="1726" spans="2:65" s="1" customFormat="1" ht="31.5" customHeight="1">
      <c r="B1726" s="42"/>
      <c r="C1726" s="203" t="s">
        <v>11033</v>
      </c>
      <c r="D1726" s="203" t="s">
        <v>311</v>
      </c>
      <c r="E1726" s="204" t="s">
        <v>12583</v>
      </c>
      <c r="F1726" s="205" t="s">
        <v>12559</v>
      </c>
      <c r="G1726" s="206" t="s">
        <v>5275</v>
      </c>
      <c r="H1726" s="207">
        <v>2</v>
      </c>
      <c r="I1726" s="208"/>
      <c r="J1726" s="209">
        <f t="shared" si="600"/>
        <v>0</v>
      </c>
      <c r="K1726" s="205" t="s">
        <v>21</v>
      </c>
      <c r="L1726" s="62"/>
      <c r="M1726" s="210" t="s">
        <v>21</v>
      </c>
      <c r="N1726" s="211" t="s">
        <v>45</v>
      </c>
      <c r="O1726" s="43"/>
      <c r="P1726" s="212">
        <f t="shared" si="601"/>
        <v>0</v>
      </c>
      <c r="Q1726" s="212">
        <v>0</v>
      </c>
      <c r="R1726" s="212">
        <f t="shared" si="602"/>
        <v>0</v>
      </c>
      <c r="S1726" s="212">
        <v>0</v>
      </c>
      <c r="T1726" s="213">
        <f t="shared" si="603"/>
        <v>0</v>
      </c>
      <c r="AR1726" s="25" t="s">
        <v>375</v>
      </c>
      <c r="AT1726" s="25" t="s">
        <v>311</v>
      </c>
      <c r="AU1726" s="25" t="s">
        <v>82</v>
      </c>
      <c r="AY1726" s="25" t="s">
        <v>308</v>
      </c>
      <c r="BE1726" s="214">
        <f t="shared" si="604"/>
        <v>0</v>
      </c>
      <c r="BF1726" s="214">
        <f t="shared" si="605"/>
        <v>0</v>
      </c>
      <c r="BG1726" s="214">
        <f t="shared" si="606"/>
        <v>0</v>
      </c>
      <c r="BH1726" s="214">
        <f t="shared" si="607"/>
        <v>0</v>
      </c>
      <c r="BI1726" s="214">
        <f t="shared" si="608"/>
        <v>0</v>
      </c>
      <c r="BJ1726" s="25" t="s">
        <v>82</v>
      </c>
      <c r="BK1726" s="214">
        <f t="shared" si="609"/>
        <v>0</v>
      </c>
      <c r="BL1726" s="25" t="s">
        <v>375</v>
      </c>
      <c r="BM1726" s="25" t="s">
        <v>12584</v>
      </c>
    </row>
    <row r="1727" spans="2:65" s="1" customFormat="1" ht="22.5" customHeight="1">
      <c r="B1727" s="42"/>
      <c r="C1727" s="203" t="s">
        <v>12585</v>
      </c>
      <c r="D1727" s="203" t="s">
        <v>311</v>
      </c>
      <c r="E1727" s="204" t="s">
        <v>12586</v>
      </c>
      <c r="F1727" s="205" t="s">
        <v>12563</v>
      </c>
      <c r="G1727" s="206" t="s">
        <v>5275</v>
      </c>
      <c r="H1727" s="207">
        <v>1</v>
      </c>
      <c r="I1727" s="208"/>
      <c r="J1727" s="209">
        <f t="shared" si="600"/>
        <v>0</v>
      </c>
      <c r="K1727" s="205" t="s">
        <v>21</v>
      </c>
      <c r="L1727" s="62"/>
      <c r="M1727" s="210" t="s">
        <v>21</v>
      </c>
      <c r="N1727" s="211" t="s">
        <v>45</v>
      </c>
      <c r="O1727" s="43"/>
      <c r="P1727" s="212">
        <f t="shared" si="601"/>
        <v>0</v>
      </c>
      <c r="Q1727" s="212">
        <v>0</v>
      </c>
      <c r="R1727" s="212">
        <f t="shared" si="602"/>
        <v>0</v>
      </c>
      <c r="S1727" s="212">
        <v>0</v>
      </c>
      <c r="T1727" s="213">
        <f t="shared" si="603"/>
        <v>0</v>
      </c>
      <c r="AR1727" s="25" t="s">
        <v>375</v>
      </c>
      <c r="AT1727" s="25" t="s">
        <v>311</v>
      </c>
      <c r="AU1727" s="25" t="s">
        <v>82</v>
      </c>
      <c r="AY1727" s="25" t="s">
        <v>308</v>
      </c>
      <c r="BE1727" s="214">
        <f t="shared" si="604"/>
        <v>0</v>
      </c>
      <c r="BF1727" s="214">
        <f t="shared" si="605"/>
        <v>0</v>
      </c>
      <c r="BG1727" s="214">
        <f t="shared" si="606"/>
        <v>0</v>
      </c>
      <c r="BH1727" s="214">
        <f t="shared" si="607"/>
        <v>0</v>
      </c>
      <c r="BI1727" s="214">
        <f t="shared" si="608"/>
        <v>0</v>
      </c>
      <c r="BJ1727" s="25" t="s">
        <v>82</v>
      </c>
      <c r="BK1727" s="214">
        <f t="shared" si="609"/>
        <v>0</v>
      </c>
      <c r="BL1727" s="25" t="s">
        <v>375</v>
      </c>
      <c r="BM1727" s="25" t="s">
        <v>12587</v>
      </c>
    </row>
    <row r="1728" spans="2:65" s="1" customFormat="1" ht="31.5" customHeight="1">
      <c r="B1728" s="42"/>
      <c r="C1728" s="203" t="s">
        <v>11035</v>
      </c>
      <c r="D1728" s="203" t="s">
        <v>311</v>
      </c>
      <c r="E1728" s="204" t="s">
        <v>12588</v>
      </c>
      <c r="F1728" s="205" t="s">
        <v>12566</v>
      </c>
      <c r="G1728" s="206" t="s">
        <v>5275</v>
      </c>
      <c r="H1728" s="207">
        <v>10</v>
      </c>
      <c r="I1728" s="208"/>
      <c r="J1728" s="209">
        <f t="shared" si="600"/>
        <v>0</v>
      </c>
      <c r="K1728" s="205" t="s">
        <v>21</v>
      </c>
      <c r="L1728" s="62"/>
      <c r="M1728" s="210" t="s">
        <v>21</v>
      </c>
      <c r="N1728" s="211" t="s">
        <v>45</v>
      </c>
      <c r="O1728" s="43"/>
      <c r="P1728" s="212">
        <f t="shared" si="601"/>
        <v>0</v>
      </c>
      <c r="Q1728" s="212">
        <v>0</v>
      </c>
      <c r="R1728" s="212">
        <f t="shared" si="602"/>
        <v>0</v>
      </c>
      <c r="S1728" s="212">
        <v>0</v>
      </c>
      <c r="T1728" s="213">
        <f t="shared" si="603"/>
        <v>0</v>
      </c>
      <c r="AR1728" s="25" t="s">
        <v>375</v>
      </c>
      <c r="AT1728" s="25" t="s">
        <v>311</v>
      </c>
      <c r="AU1728" s="25" t="s">
        <v>82</v>
      </c>
      <c r="AY1728" s="25" t="s">
        <v>308</v>
      </c>
      <c r="BE1728" s="214">
        <f t="shared" si="604"/>
        <v>0</v>
      </c>
      <c r="BF1728" s="214">
        <f t="shared" si="605"/>
        <v>0</v>
      </c>
      <c r="BG1728" s="214">
        <f t="shared" si="606"/>
        <v>0</v>
      </c>
      <c r="BH1728" s="214">
        <f t="shared" si="607"/>
        <v>0</v>
      </c>
      <c r="BI1728" s="214">
        <f t="shared" si="608"/>
        <v>0</v>
      </c>
      <c r="BJ1728" s="25" t="s">
        <v>82</v>
      </c>
      <c r="BK1728" s="214">
        <f t="shared" si="609"/>
        <v>0</v>
      </c>
      <c r="BL1728" s="25" t="s">
        <v>375</v>
      </c>
      <c r="BM1728" s="25" t="s">
        <v>12589</v>
      </c>
    </row>
    <row r="1729" spans="2:65" s="11" customFormat="1" ht="37.35" customHeight="1">
      <c r="B1729" s="186"/>
      <c r="C1729" s="187"/>
      <c r="D1729" s="200" t="s">
        <v>73</v>
      </c>
      <c r="E1729" s="296" t="s">
        <v>12590</v>
      </c>
      <c r="F1729" s="296" t="s">
        <v>12591</v>
      </c>
      <c r="G1729" s="187"/>
      <c r="H1729" s="187"/>
      <c r="I1729" s="190"/>
      <c r="J1729" s="297">
        <f>BK1729</f>
        <v>0</v>
      </c>
      <c r="K1729" s="187"/>
      <c r="L1729" s="192"/>
      <c r="M1729" s="193"/>
      <c r="N1729" s="194"/>
      <c r="O1729" s="194"/>
      <c r="P1729" s="195">
        <f>SUM(P1730:P1738)</f>
        <v>0</v>
      </c>
      <c r="Q1729" s="194"/>
      <c r="R1729" s="195">
        <f>SUM(R1730:R1738)</f>
        <v>0</v>
      </c>
      <c r="S1729" s="194"/>
      <c r="T1729" s="196">
        <f>SUM(T1730:T1738)</f>
        <v>0</v>
      </c>
      <c r="AR1729" s="197" t="s">
        <v>84</v>
      </c>
      <c r="AT1729" s="198" t="s">
        <v>73</v>
      </c>
      <c r="AU1729" s="198" t="s">
        <v>74</v>
      </c>
      <c r="AY1729" s="197" t="s">
        <v>308</v>
      </c>
      <c r="BK1729" s="199">
        <f>SUM(BK1730:BK1738)</f>
        <v>0</v>
      </c>
    </row>
    <row r="1730" spans="2:65" s="1" customFormat="1" ht="22.5" customHeight="1">
      <c r="B1730" s="42"/>
      <c r="C1730" s="277" t="s">
        <v>12592</v>
      </c>
      <c r="D1730" s="277" t="s">
        <v>1079</v>
      </c>
      <c r="E1730" s="278" t="s">
        <v>12593</v>
      </c>
      <c r="F1730" s="279" t="s">
        <v>12594</v>
      </c>
      <c r="G1730" s="280" t="s">
        <v>5275</v>
      </c>
      <c r="H1730" s="281">
        <v>14</v>
      </c>
      <c r="I1730" s="282"/>
      <c r="J1730" s="283">
        <f>ROUND(I1730*H1730,2)</f>
        <v>0</v>
      </c>
      <c r="K1730" s="279" t="s">
        <v>21</v>
      </c>
      <c r="L1730" s="284"/>
      <c r="M1730" s="285" t="s">
        <v>21</v>
      </c>
      <c r="N1730" s="286" t="s">
        <v>45</v>
      </c>
      <c r="O1730" s="43"/>
      <c r="P1730" s="212">
        <f>O1730*H1730</f>
        <v>0</v>
      </c>
      <c r="Q1730" s="212">
        <v>0</v>
      </c>
      <c r="R1730" s="212">
        <f>Q1730*H1730</f>
        <v>0</v>
      </c>
      <c r="S1730" s="212">
        <v>0</v>
      </c>
      <c r="T1730" s="213">
        <f>S1730*H1730</f>
        <v>0</v>
      </c>
      <c r="AR1730" s="25" t="s">
        <v>619</v>
      </c>
      <c r="AT1730" s="25" t="s">
        <v>1079</v>
      </c>
      <c r="AU1730" s="25" t="s">
        <v>82</v>
      </c>
      <c r="AY1730" s="25" t="s">
        <v>308</v>
      </c>
      <c r="BE1730" s="214">
        <f>IF(N1730="základní",J1730,0)</f>
        <v>0</v>
      </c>
      <c r="BF1730" s="214">
        <f>IF(N1730="snížená",J1730,0)</f>
        <v>0</v>
      </c>
      <c r="BG1730" s="214">
        <f>IF(N1730="zákl. přenesená",J1730,0)</f>
        <v>0</v>
      </c>
      <c r="BH1730" s="214">
        <f>IF(N1730="sníž. přenesená",J1730,0)</f>
        <v>0</v>
      </c>
      <c r="BI1730" s="214">
        <f>IF(N1730="nulová",J1730,0)</f>
        <v>0</v>
      </c>
      <c r="BJ1730" s="25" t="s">
        <v>82</v>
      </c>
      <c r="BK1730" s="214">
        <f>ROUND(I1730*H1730,2)</f>
        <v>0</v>
      </c>
      <c r="BL1730" s="25" t="s">
        <v>375</v>
      </c>
      <c r="BM1730" s="25" t="s">
        <v>12595</v>
      </c>
    </row>
    <row r="1731" spans="2:65" s="1" customFormat="1" ht="67.5">
      <c r="B1731" s="42"/>
      <c r="C1731" s="64"/>
      <c r="D1731" s="246" t="s">
        <v>1656</v>
      </c>
      <c r="E1731" s="64"/>
      <c r="F1731" s="290" t="s">
        <v>12596</v>
      </c>
      <c r="G1731" s="64"/>
      <c r="H1731" s="64"/>
      <c r="I1731" s="173"/>
      <c r="J1731" s="64"/>
      <c r="K1731" s="64"/>
      <c r="L1731" s="62"/>
      <c r="M1731" s="291"/>
      <c r="N1731" s="43"/>
      <c r="O1731" s="43"/>
      <c r="P1731" s="43"/>
      <c r="Q1731" s="43"/>
      <c r="R1731" s="43"/>
      <c r="S1731" s="43"/>
      <c r="T1731" s="79"/>
      <c r="AT1731" s="25" t="s">
        <v>1656</v>
      </c>
      <c r="AU1731" s="25" t="s">
        <v>82</v>
      </c>
    </row>
    <row r="1732" spans="2:65" s="1" customFormat="1" ht="22.5" customHeight="1">
      <c r="B1732" s="42"/>
      <c r="C1732" s="277" t="s">
        <v>11036</v>
      </c>
      <c r="D1732" s="277" t="s">
        <v>1079</v>
      </c>
      <c r="E1732" s="278" t="s">
        <v>12597</v>
      </c>
      <c r="F1732" s="279" t="s">
        <v>12598</v>
      </c>
      <c r="G1732" s="280" t="s">
        <v>5275</v>
      </c>
      <c r="H1732" s="281">
        <v>8</v>
      </c>
      <c r="I1732" s="282"/>
      <c r="J1732" s="283">
        <f>ROUND(I1732*H1732,2)</f>
        <v>0</v>
      </c>
      <c r="K1732" s="279" t="s">
        <v>21</v>
      </c>
      <c r="L1732" s="284"/>
      <c r="M1732" s="285" t="s">
        <v>21</v>
      </c>
      <c r="N1732" s="286" t="s">
        <v>45</v>
      </c>
      <c r="O1732" s="43"/>
      <c r="P1732" s="212">
        <f>O1732*H1732</f>
        <v>0</v>
      </c>
      <c r="Q1732" s="212">
        <v>0</v>
      </c>
      <c r="R1732" s="212">
        <f>Q1732*H1732</f>
        <v>0</v>
      </c>
      <c r="S1732" s="212">
        <v>0</v>
      </c>
      <c r="T1732" s="213">
        <f>S1732*H1732</f>
        <v>0</v>
      </c>
      <c r="AR1732" s="25" t="s">
        <v>619</v>
      </c>
      <c r="AT1732" s="25" t="s">
        <v>1079</v>
      </c>
      <c r="AU1732" s="25" t="s">
        <v>82</v>
      </c>
      <c r="AY1732" s="25" t="s">
        <v>308</v>
      </c>
      <c r="BE1732" s="214">
        <f>IF(N1732="základní",J1732,0)</f>
        <v>0</v>
      </c>
      <c r="BF1732" s="214">
        <f>IF(N1732="snížená",J1732,0)</f>
        <v>0</v>
      </c>
      <c r="BG1732" s="214">
        <f>IF(N1732="zákl. přenesená",J1732,0)</f>
        <v>0</v>
      </c>
      <c r="BH1732" s="214">
        <f>IF(N1732="sníž. přenesená",J1732,0)</f>
        <v>0</v>
      </c>
      <c r="BI1732" s="214">
        <f>IF(N1732="nulová",J1732,0)</f>
        <v>0</v>
      </c>
      <c r="BJ1732" s="25" t="s">
        <v>82</v>
      </c>
      <c r="BK1732" s="214">
        <f>ROUND(I1732*H1732,2)</f>
        <v>0</v>
      </c>
      <c r="BL1732" s="25" t="s">
        <v>375</v>
      </c>
      <c r="BM1732" s="25" t="s">
        <v>12599</v>
      </c>
    </row>
    <row r="1733" spans="2:65" s="1" customFormat="1" ht="67.5">
      <c r="B1733" s="42"/>
      <c r="C1733" s="64"/>
      <c r="D1733" s="246" t="s">
        <v>1656</v>
      </c>
      <c r="E1733" s="64"/>
      <c r="F1733" s="290" t="s">
        <v>12600</v>
      </c>
      <c r="G1733" s="64"/>
      <c r="H1733" s="64"/>
      <c r="I1733" s="173"/>
      <c r="J1733" s="64"/>
      <c r="K1733" s="64"/>
      <c r="L1733" s="62"/>
      <c r="M1733" s="291"/>
      <c r="N1733" s="43"/>
      <c r="O1733" s="43"/>
      <c r="P1733" s="43"/>
      <c r="Q1733" s="43"/>
      <c r="R1733" s="43"/>
      <c r="S1733" s="43"/>
      <c r="T1733" s="79"/>
      <c r="AT1733" s="25" t="s">
        <v>1656</v>
      </c>
      <c r="AU1733" s="25" t="s">
        <v>82</v>
      </c>
    </row>
    <row r="1734" spans="2:65" s="1" customFormat="1" ht="22.5" customHeight="1">
      <c r="B1734" s="42"/>
      <c r="C1734" s="277" t="s">
        <v>12601</v>
      </c>
      <c r="D1734" s="277" t="s">
        <v>1079</v>
      </c>
      <c r="E1734" s="278" t="s">
        <v>12602</v>
      </c>
      <c r="F1734" s="279" t="s">
        <v>12603</v>
      </c>
      <c r="G1734" s="280" t="s">
        <v>5275</v>
      </c>
      <c r="H1734" s="281">
        <v>14</v>
      </c>
      <c r="I1734" s="282"/>
      <c r="J1734" s="283">
        <f>ROUND(I1734*H1734,2)</f>
        <v>0</v>
      </c>
      <c r="K1734" s="279" t="s">
        <v>21</v>
      </c>
      <c r="L1734" s="284"/>
      <c r="M1734" s="285" t="s">
        <v>21</v>
      </c>
      <c r="N1734" s="286" t="s">
        <v>45</v>
      </c>
      <c r="O1734" s="43"/>
      <c r="P1734" s="212">
        <f>O1734*H1734</f>
        <v>0</v>
      </c>
      <c r="Q1734" s="212">
        <v>0</v>
      </c>
      <c r="R1734" s="212">
        <f>Q1734*H1734</f>
        <v>0</v>
      </c>
      <c r="S1734" s="212">
        <v>0</v>
      </c>
      <c r="T1734" s="213">
        <f>S1734*H1734</f>
        <v>0</v>
      </c>
      <c r="AR1734" s="25" t="s">
        <v>619</v>
      </c>
      <c r="AT1734" s="25" t="s">
        <v>1079</v>
      </c>
      <c r="AU1734" s="25" t="s">
        <v>82</v>
      </c>
      <c r="AY1734" s="25" t="s">
        <v>308</v>
      </c>
      <c r="BE1734" s="214">
        <f>IF(N1734="základní",J1734,0)</f>
        <v>0</v>
      </c>
      <c r="BF1734" s="214">
        <f>IF(N1734="snížená",J1734,0)</f>
        <v>0</v>
      </c>
      <c r="BG1734" s="214">
        <f>IF(N1734="zákl. přenesená",J1734,0)</f>
        <v>0</v>
      </c>
      <c r="BH1734" s="214">
        <f>IF(N1734="sníž. přenesená",J1734,0)</f>
        <v>0</v>
      </c>
      <c r="BI1734" s="214">
        <f>IF(N1734="nulová",J1734,0)</f>
        <v>0</v>
      </c>
      <c r="BJ1734" s="25" t="s">
        <v>82</v>
      </c>
      <c r="BK1734" s="214">
        <f>ROUND(I1734*H1734,2)</f>
        <v>0</v>
      </c>
      <c r="BL1734" s="25" t="s">
        <v>375</v>
      </c>
      <c r="BM1734" s="25" t="s">
        <v>12604</v>
      </c>
    </row>
    <row r="1735" spans="2:65" s="1" customFormat="1" ht="22.5" customHeight="1">
      <c r="B1735" s="42"/>
      <c r="C1735" s="277" t="s">
        <v>11040</v>
      </c>
      <c r="D1735" s="277" t="s">
        <v>1079</v>
      </c>
      <c r="E1735" s="278" t="s">
        <v>12605</v>
      </c>
      <c r="F1735" s="279" t="s">
        <v>12606</v>
      </c>
      <c r="G1735" s="280" t="s">
        <v>5275</v>
      </c>
      <c r="H1735" s="281">
        <v>8</v>
      </c>
      <c r="I1735" s="282"/>
      <c r="J1735" s="283">
        <f>ROUND(I1735*H1735,2)</f>
        <v>0</v>
      </c>
      <c r="K1735" s="279" t="s">
        <v>21</v>
      </c>
      <c r="L1735" s="284"/>
      <c r="M1735" s="285" t="s">
        <v>21</v>
      </c>
      <c r="N1735" s="286" t="s">
        <v>45</v>
      </c>
      <c r="O1735" s="43"/>
      <c r="P1735" s="212">
        <f>O1735*H1735</f>
        <v>0</v>
      </c>
      <c r="Q1735" s="212">
        <v>0</v>
      </c>
      <c r="R1735" s="212">
        <f>Q1735*H1735</f>
        <v>0</v>
      </c>
      <c r="S1735" s="212">
        <v>0</v>
      </c>
      <c r="T1735" s="213">
        <f>S1735*H1735</f>
        <v>0</v>
      </c>
      <c r="AR1735" s="25" t="s">
        <v>619</v>
      </c>
      <c r="AT1735" s="25" t="s">
        <v>1079</v>
      </c>
      <c r="AU1735" s="25" t="s">
        <v>82</v>
      </c>
      <c r="AY1735" s="25" t="s">
        <v>308</v>
      </c>
      <c r="BE1735" s="214">
        <f>IF(N1735="základní",J1735,0)</f>
        <v>0</v>
      </c>
      <c r="BF1735" s="214">
        <f>IF(N1735="snížená",J1735,0)</f>
        <v>0</v>
      </c>
      <c r="BG1735" s="214">
        <f>IF(N1735="zákl. přenesená",J1735,0)</f>
        <v>0</v>
      </c>
      <c r="BH1735" s="214">
        <f>IF(N1735="sníž. přenesená",J1735,0)</f>
        <v>0</v>
      </c>
      <c r="BI1735" s="214">
        <f>IF(N1735="nulová",J1735,0)</f>
        <v>0</v>
      </c>
      <c r="BJ1735" s="25" t="s">
        <v>82</v>
      </c>
      <c r="BK1735" s="214">
        <f>ROUND(I1735*H1735,2)</f>
        <v>0</v>
      </c>
      <c r="BL1735" s="25" t="s">
        <v>375</v>
      </c>
      <c r="BM1735" s="25" t="s">
        <v>12607</v>
      </c>
    </row>
    <row r="1736" spans="2:65" s="1" customFormat="1" ht="22.5" customHeight="1">
      <c r="B1736" s="42"/>
      <c r="C1736" s="277" t="s">
        <v>12608</v>
      </c>
      <c r="D1736" s="277" t="s">
        <v>1079</v>
      </c>
      <c r="E1736" s="278" t="s">
        <v>12609</v>
      </c>
      <c r="F1736" s="279" t="s">
        <v>12610</v>
      </c>
      <c r="G1736" s="280" t="s">
        <v>538</v>
      </c>
      <c r="H1736" s="281">
        <v>730</v>
      </c>
      <c r="I1736" s="282"/>
      <c r="J1736" s="283">
        <f>ROUND(I1736*H1736,2)</f>
        <v>0</v>
      </c>
      <c r="K1736" s="279" t="s">
        <v>21</v>
      </c>
      <c r="L1736" s="284"/>
      <c r="M1736" s="285" t="s">
        <v>21</v>
      </c>
      <c r="N1736" s="286" t="s">
        <v>45</v>
      </c>
      <c r="O1736" s="43"/>
      <c r="P1736" s="212">
        <f>O1736*H1736</f>
        <v>0</v>
      </c>
      <c r="Q1736" s="212">
        <v>0</v>
      </c>
      <c r="R1736" s="212">
        <f>Q1736*H1736</f>
        <v>0</v>
      </c>
      <c r="S1736" s="212">
        <v>0</v>
      </c>
      <c r="T1736" s="213">
        <f>S1736*H1736</f>
        <v>0</v>
      </c>
      <c r="AR1736" s="25" t="s">
        <v>619</v>
      </c>
      <c r="AT1736" s="25" t="s">
        <v>1079</v>
      </c>
      <c r="AU1736" s="25" t="s">
        <v>82</v>
      </c>
      <c r="AY1736" s="25" t="s">
        <v>308</v>
      </c>
      <c r="BE1736" s="214">
        <f>IF(N1736="základní",J1736,0)</f>
        <v>0</v>
      </c>
      <c r="BF1736" s="214">
        <f>IF(N1736="snížená",J1736,0)</f>
        <v>0</v>
      </c>
      <c r="BG1736" s="214">
        <f>IF(N1736="zákl. přenesená",J1736,0)</f>
        <v>0</v>
      </c>
      <c r="BH1736" s="214">
        <f>IF(N1736="sníž. přenesená",J1736,0)</f>
        <v>0</v>
      </c>
      <c r="BI1736" s="214">
        <f>IF(N1736="nulová",J1736,0)</f>
        <v>0</v>
      </c>
      <c r="BJ1736" s="25" t="s">
        <v>82</v>
      </c>
      <c r="BK1736" s="214">
        <f>ROUND(I1736*H1736,2)</f>
        <v>0</v>
      </c>
      <c r="BL1736" s="25" t="s">
        <v>375</v>
      </c>
      <c r="BM1736" s="25" t="s">
        <v>12611</v>
      </c>
    </row>
    <row r="1737" spans="2:65" s="1" customFormat="1" ht="22.5" customHeight="1">
      <c r="B1737" s="42"/>
      <c r="C1737" s="277" t="s">
        <v>11043</v>
      </c>
      <c r="D1737" s="277" t="s">
        <v>1079</v>
      </c>
      <c r="E1737" s="278" t="s">
        <v>12612</v>
      </c>
      <c r="F1737" s="279" t="s">
        <v>12613</v>
      </c>
      <c r="G1737" s="280" t="s">
        <v>5275</v>
      </c>
      <c r="H1737" s="281">
        <v>365</v>
      </c>
      <c r="I1737" s="282"/>
      <c r="J1737" s="283">
        <f>ROUND(I1737*H1737,2)</f>
        <v>0</v>
      </c>
      <c r="K1737" s="279" t="s">
        <v>21</v>
      </c>
      <c r="L1737" s="284"/>
      <c r="M1737" s="285" t="s">
        <v>21</v>
      </c>
      <c r="N1737" s="286" t="s">
        <v>45</v>
      </c>
      <c r="O1737" s="43"/>
      <c r="P1737" s="212">
        <f>O1737*H1737</f>
        <v>0</v>
      </c>
      <c r="Q1737" s="212">
        <v>0</v>
      </c>
      <c r="R1737" s="212">
        <f>Q1737*H1737</f>
        <v>0</v>
      </c>
      <c r="S1737" s="212">
        <v>0</v>
      </c>
      <c r="T1737" s="213">
        <f>S1737*H1737</f>
        <v>0</v>
      </c>
      <c r="AR1737" s="25" t="s">
        <v>619</v>
      </c>
      <c r="AT1737" s="25" t="s">
        <v>1079</v>
      </c>
      <c r="AU1737" s="25" t="s">
        <v>82</v>
      </c>
      <c r="AY1737" s="25" t="s">
        <v>308</v>
      </c>
      <c r="BE1737" s="214">
        <f>IF(N1737="základní",J1737,0)</f>
        <v>0</v>
      </c>
      <c r="BF1737" s="214">
        <f>IF(N1737="snížená",J1737,0)</f>
        <v>0</v>
      </c>
      <c r="BG1737" s="214">
        <f>IF(N1737="zákl. přenesená",J1737,0)</f>
        <v>0</v>
      </c>
      <c r="BH1737" s="214">
        <f>IF(N1737="sníž. přenesená",J1737,0)</f>
        <v>0</v>
      </c>
      <c r="BI1737" s="214">
        <f>IF(N1737="nulová",J1737,0)</f>
        <v>0</v>
      </c>
      <c r="BJ1737" s="25" t="s">
        <v>82</v>
      </c>
      <c r="BK1737" s="214">
        <f>ROUND(I1737*H1737,2)</f>
        <v>0</v>
      </c>
      <c r="BL1737" s="25" t="s">
        <v>375</v>
      </c>
      <c r="BM1737" s="25" t="s">
        <v>12614</v>
      </c>
    </row>
    <row r="1738" spans="2:65" s="1" customFormat="1" ht="22.5" customHeight="1">
      <c r="B1738" s="42"/>
      <c r="C1738" s="277" t="s">
        <v>12615</v>
      </c>
      <c r="D1738" s="277" t="s">
        <v>1079</v>
      </c>
      <c r="E1738" s="278" t="s">
        <v>12616</v>
      </c>
      <c r="F1738" s="279" t="s">
        <v>12617</v>
      </c>
      <c r="G1738" s="280" t="s">
        <v>4354</v>
      </c>
      <c r="H1738" s="281">
        <v>730</v>
      </c>
      <c r="I1738" s="282"/>
      <c r="J1738" s="283">
        <f>ROUND(I1738*H1738,2)</f>
        <v>0</v>
      </c>
      <c r="K1738" s="279" t="s">
        <v>21</v>
      </c>
      <c r="L1738" s="284"/>
      <c r="M1738" s="285" t="s">
        <v>21</v>
      </c>
      <c r="N1738" s="286" t="s">
        <v>45</v>
      </c>
      <c r="O1738" s="43"/>
      <c r="P1738" s="212">
        <f>O1738*H1738</f>
        <v>0</v>
      </c>
      <c r="Q1738" s="212">
        <v>0</v>
      </c>
      <c r="R1738" s="212">
        <f>Q1738*H1738</f>
        <v>0</v>
      </c>
      <c r="S1738" s="212">
        <v>0</v>
      </c>
      <c r="T1738" s="213">
        <f>S1738*H1738</f>
        <v>0</v>
      </c>
      <c r="AR1738" s="25" t="s">
        <v>619</v>
      </c>
      <c r="AT1738" s="25" t="s">
        <v>1079</v>
      </c>
      <c r="AU1738" s="25" t="s">
        <v>82</v>
      </c>
      <c r="AY1738" s="25" t="s">
        <v>308</v>
      </c>
      <c r="BE1738" s="214">
        <f>IF(N1738="základní",J1738,0)</f>
        <v>0</v>
      </c>
      <c r="BF1738" s="214">
        <f>IF(N1738="snížená",J1738,0)</f>
        <v>0</v>
      </c>
      <c r="BG1738" s="214">
        <f>IF(N1738="zákl. přenesená",J1738,0)</f>
        <v>0</v>
      </c>
      <c r="BH1738" s="214">
        <f>IF(N1738="sníž. přenesená",J1738,0)</f>
        <v>0</v>
      </c>
      <c r="BI1738" s="214">
        <f>IF(N1738="nulová",J1738,0)</f>
        <v>0</v>
      </c>
      <c r="BJ1738" s="25" t="s">
        <v>82</v>
      </c>
      <c r="BK1738" s="214">
        <f>ROUND(I1738*H1738,2)</f>
        <v>0</v>
      </c>
      <c r="BL1738" s="25" t="s">
        <v>375</v>
      </c>
      <c r="BM1738" s="25" t="s">
        <v>12618</v>
      </c>
    </row>
    <row r="1739" spans="2:65" s="11" customFormat="1" ht="37.35" customHeight="1">
      <c r="B1739" s="186"/>
      <c r="C1739" s="187"/>
      <c r="D1739" s="200" t="s">
        <v>73</v>
      </c>
      <c r="E1739" s="296" t="s">
        <v>12619</v>
      </c>
      <c r="F1739" s="296" t="s">
        <v>12620</v>
      </c>
      <c r="G1739" s="187"/>
      <c r="H1739" s="187"/>
      <c r="I1739" s="190"/>
      <c r="J1739" s="297">
        <f>BK1739</f>
        <v>0</v>
      </c>
      <c r="K1739" s="187"/>
      <c r="L1739" s="192"/>
      <c r="M1739" s="193"/>
      <c r="N1739" s="194"/>
      <c r="O1739" s="194"/>
      <c r="P1739" s="195">
        <f>SUM(P1740:P1750)</f>
        <v>0</v>
      </c>
      <c r="Q1739" s="194"/>
      <c r="R1739" s="195">
        <f>SUM(R1740:R1750)</f>
        <v>0</v>
      </c>
      <c r="S1739" s="194"/>
      <c r="T1739" s="196">
        <f>SUM(T1740:T1750)</f>
        <v>0</v>
      </c>
      <c r="AR1739" s="197" t="s">
        <v>84</v>
      </c>
      <c r="AT1739" s="198" t="s">
        <v>73</v>
      </c>
      <c r="AU1739" s="198" t="s">
        <v>74</v>
      </c>
      <c r="AY1739" s="197" t="s">
        <v>308</v>
      </c>
      <c r="BK1739" s="199">
        <f>SUM(BK1740:BK1750)</f>
        <v>0</v>
      </c>
    </row>
    <row r="1740" spans="2:65" s="1" customFormat="1" ht="22.5" customHeight="1">
      <c r="B1740" s="42"/>
      <c r="C1740" s="203" t="s">
        <v>11046</v>
      </c>
      <c r="D1740" s="203" t="s">
        <v>311</v>
      </c>
      <c r="E1740" s="204" t="s">
        <v>12621</v>
      </c>
      <c r="F1740" s="205" t="s">
        <v>12594</v>
      </c>
      <c r="G1740" s="206" t="s">
        <v>5275</v>
      </c>
      <c r="H1740" s="207">
        <v>14</v>
      </c>
      <c r="I1740" s="208"/>
      <c r="J1740" s="209">
        <f>ROUND(I1740*H1740,2)</f>
        <v>0</v>
      </c>
      <c r="K1740" s="205" t="s">
        <v>21</v>
      </c>
      <c r="L1740" s="62"/>
      <c r="M1740" s="210" t="s">
        <v>21</v>
      </c>
      <c r="N1740" s="211" t="s">
        <v>45</v>
      </c>
      <c r="O1740" s="43"/>
      <c r="P1740" s="212">
        <f>O1740*H1740</f>
        <v>0</v>
      </c>
      <c r="Q1740" s="212">
        <v>0</v>
      </c>
      <c r="R1740" s="212">
        <f>Q1740*H1740</f>
        <v>0</v>
      </c>
      <c r="S1740" s="212">
        <v>0</v>
      </c>
      <c r="T1740" s="213">
        <f>S1740*H1740</f>
        <v>0</v>
      </c>
      <c r="AR1740" s="25" t="s">
        <v>375</v>
      </c>
      <c r="AT1740" s="25" t="s">
        <v>311</v>
      </c>
      <c r="AU1740" s="25" t="s">
        <v>82</v>
      </c>
      <c r="AY1740" s="25" t="s">
        <v>308</v>
      </c>
      <c r="BE1740" s="214">
        <f>IF(N1740="základní",J1740,0)</f>
        <v>0</v>
      </c>
      <c r="BF1740" s="214">
        <f>IF(N1740="snížená",J1740,0)</f>
        <v>0</v>
      </c>
      <c r="BG1740" s="214">
        <f>IF(N1740="zákl. přenesená",J1740,0)</f>
        <v>0</v>
      </c>
      <c r="BH1740" s="214">
        <f>IF(N1740="sníž. přenesená",J1740,0)</f>
        <v>0</v>
      </c>
      <c r="BI1740" s="214">
        <f>IF(N1740="nulová",J1740,0)</f>
        <v>0</v>
      </c>
      <c r="BJ1740" s="25" t="s">
        <v>82</v>
      </c>
      <c r="BK1740" s="214">
        <f>ROUND(I1740*H1740,2)</f>
        <v>0</v>
      </c>
      <c r="BL1740" s="25" t="s">
        <v>375</v>
      </c>
      <c r="BM1740" s="25" t="s">
        <v>12622</v>
      </c>
    </row>
    <row r="1741" spans="2:65" s="1" customFormat="1" ht="67.5">
      <c r="B1741" s="42"/>
      <c r="C1741" s="64"/>
      <c r="D1741" s="246" t="s">
        <v>1656</v>
      </c>
      <c r="E1741" s="64"/>
      <c r="F1741" s="290" t="s">
        <v>12596</v>
      </c>
      <c r="G1741" s="64"/>
      <c r="H1741" s="64"/>
      <c r="I1741" s="173"/>
      <c r="J1741" s="64"/>
      <c r="K1741" s="64"/>
      <c r="L1741" s="62"/>
      <c r="M1741" s="291"/>
      <c r="N1741" s="43"/>
      <c r="O1741" s="43"/>
      <c r="P1741" s="43"/>
      <c r="Q1741" s="43"/>
      <c r="R1741" s="43"/>
      <c r="S1741" s="43"/>
      <c r="T1741" s="79"/>
      <c r="AT1741" s="25" t="s">
        <v>1656</v>
      </c>
      <c r="AU1741" s="25" t="s">
        <v>82</v>
      </c>
    </row>
    <row r="1742" spans="2:65" s="1" customFormat="1" ht="22.5" customHeight="1">
      <c r="B1742" s="42"/>
      <c r="C1742" s="203" t="s">
        <v>12623</v>
      </c>
      <c r="D1742" s="203" t="s">
        <v>311</v>
      </c>
      <c r="E1742" s="204" t="s">
        <v>12624</v>
      </c>
      <c r="F1742" s="205" t="s">
        <v>12598</v>
      </c>
      <c r="G1742" s="206" t="s">
        <v>5275</v>
      </c>
      <c r="H1742" s="207">
        <v>8</v>
      </c>
      <c r="I1742" s="208"/>
      <c r="J1742" s="209">
        <f>ROUND(I1742*H1742,2)</f>
        <v>0</v>
      </c>
      <c r="K1742" s="205" t="s">
        <v>21</v>
      </c>
      <c r="L1742" s="62"/>
      <c r="M1742" s="210" t="s">
        <v>21</v>
      </c>
      <c r="N1742" s="211" t="s">
        <v>45</v>
      </c>
      <c r="O1742" s="43"/>
      <c r="P1742" s="212">
        <f>O1742*H1742</f>
        <v>0</v>
      </c>
      <c r="Q1742" s="212">
        <v>0</v>
      </c>
      <c r="R1742" s="212">
        <f>Q1742*H1742</f>
        <v>0</v>
      </c>
      <c r="S1742" s="212">
        <v>0</v>
      </c>
      <c r="T1742" s="213">
        <f>S1742*H1742</f>
        <v>0</v>
      </c>
      <c r="AR1742" s="25" t="s">
        <v>375</v>
      </c>
      <c r="AT1742" s="25" t="s">
        <v>311</v>
      </c>
      <c r="AU1742" s="25" t="s">
        <v>82</v>
      </c>
      <c r="AY1742" s="25" t="s">
        <v>308</v>
      </c>
      <c r="BE1742" s="214">
        <f>IF(N1742="základní",J1742,0)</f>
        <v>0</v>
      </c>
      <c r="BF1742" s="214">
        <f>IF(N1742="snížená",J1742,0)</f>
        <v>0</v>
      </c>
      <c r="BG1742" s="214">
        <f>IF(N1742="zákl. přenesená",J1742,0)</f>
        <v>0</v>
      </c>
      <c r="BH1742" s="214">
        <f>IF(N1742="sníž. přenesená",J1742,0)</f>
        <v>0</v>
      </c>
      <c r="BI1742" s="214">
        <f>IF(N1742="nulová",J1742,0)</f>
        <v>0</v>
      </c>
      <c r="BJ1742" s="25" t="s">
        <v>82</v>
      </c>
      <c r="BK1742" s="214">
        <f>ROUND(I1742*H1742,2)</f>
        <v>0</v>
      </c>
      <c r="BL1742" s="25" t="s">
        <v>375</v>
      </c>
      <c r="BM1742" s="25" t="s">
        <v>12625</v>
      </c>
    </row>
    <row r="1743" spans="2:65" s="1" customFormat="1" ht="67.5">
      <c r="B1743" s="42"/>
      <c r="C1743" s="64"/>
      <c r="D1743" s="246" t="s">
        <v>1656</v>
      </c>
      <c r="E1743" s="64"/>
      <c r="F1743" s="290" t="s">
        <v>12600</v>
      </c>
      <c r="G1743" s="64"/>
      <c r="H1743" s="64"/>
      <c r="I1743" s="173"/>
      <c r="J1743" s="64"/>
      <c r="K1743" s="64"/>
      <c r="L1743" s="62"/>
      <c r="M1743" s="291"/>
      <c r="N1743" s="43"/>
      <c r="O1743" s="43"/>
      <c r="P1743" s="43"/>
      <c r="Q1743" s="43"/>
      <c r="R1743" s="43"/>
      <c r="S1743" s="43"/>
      <c r="T1743" s="79"/>
      <c r="AT1743" s="25" t="s">
        <v>1656</v>
      </c>
      <c r="AU1743" s="25" t="s">
        <v>82</v>
      </c>
    </row>
    <row r="1744" spans="2:65" s="1" customFormat="1" ht="22.5" customHeight="1">
      <c r="B1744" s="42"/>
      <c r="C1744" s="203" t="s">
        <v>11047</v>
      </c>
      <c r="D1744" s="203" t="s">
        <v>311</v>
      </c>
      <c r="E1744" s="204" t="s">
        <v>12626</v>
      </c>
      <c r="F1744" s="205" t="s">
        <v>12603</v>
      </c>
      <c r="G1744" s="206" t="s">
        <v>5275</v>
      </c>
      <c r="H1744" s="207">
        <v>14</v>
      </c>
      <c r="I1744" s="208"/>
      <c r="J1744" s="209">
        <f t="shared" ref="J1744:J1750" si="610">ROUND(I1744*H1744,2)</f>
        <v>0</v>
      </c>
      <c r="K1744" s="205" t="s">
        <v>21</v>
      </c>
      <c r="L1744" s="62"/>
      <c r="M1744" s="210" t="s">
        <v>21</v>
      </c>
      <c r="N1744" s="211" t="s">
        <v>45</v>
      </c>
      <c r="O1744" s="43"/>
      <c r="P1744" s="212">
        <f t="shared" ref="P1744:P1750" si="611">O1744*H1744</f>
        <v>0</v>
      </c>
      <c r="Q1744" s="212">
        <v>0</v>
      </c>
      <c r="R1744" s="212">
        <f t="shared" ref="R1744:R1750" si="612">Q1744*H1744</f>
        <v>0</v>
      </c>
      <c r="S1744" s="212">
        <v>0</v>
      </c>
      <c r="T1744" s="213">
        <f t="shared" ref="T1744:T1750" si="613">S1744*H1744</f>
        <v>0</v>
      </c>
      <c r="AR1744" s="25" t="s">
        <v>375</v>
      </c>
      <c r="AT1744" s="25" t="s">
        <v>311</v>
      </c>
      <c r="AU1744" s="25" t="s">
        <v>82</v>
      </c>
      <c r="AY1744" s="25" t="s">
        <v>308</v>
      </c>
      <c r="BE1744" s="214">
        <f t="shared" ref="BE1744:BE1750" si="614">IF(N1744="základní",J1744,0)</f>
        <v>0</v>
      </c>
      <c r="BF1744" s="214">
        <f t="shared" ref="BF1744:BF1750" si="615">IF(N1744="snížená",J1744,0)</f>
        <v>0</v>
      </c>
      <c r="BG1744" s="214">
        <f t="shared" ref="BG1744:BG1750" si="616">IF(N1744="zákl. přenesená",J1744,0)</f>
        <v>0</v>
      </c>
      <c r="BH1744" s="214">
        <f t="shared" ref="BH1744:BH1750" si="617">IF(N1744="sníž. přenesená",J1744,0)</f>
        <v>0</v>
      </c>
      <c r="BI1744" s="214">
        <f t="shared" ref="BI1744:BI1750" si="618">IF(N1744="nulová",J1744,0)</f>
        <v>0</v>
      </c>
      <c r="BJ1744" s="25" t="s">
        <v>82</v>
      </c>
      <c r="BK1744" s="214">
        <f t="shared" ref="BK1744:BK1750" si="619">ROUND(I1744*H1744,2)</f>
        <v>0</v>
      </c>
      <c r="BL1744" s="25" t="s">
        <v>375</v>
      </c>
      <c r="BM1744" s="25" t="s">
        <v>12627</v>
      </c>
    </row>
    <row r="1745" spans="2:65" s="1" customFormat="1" ht="22.5" customHeight="1">
      <c r="B1745" s="42"/>
      <c r="C1745" s="203" t="s">
        <v>12628</v>
      </c>
      <c r="D1745" s="203" t="s">
        <v>311</v>
      </c>
      <c r="E1745" s="204" t="s">
        <v>12629</v>
      </c>
      <c r="F1745" s="205" t="s">
        <v>12606</v>
      </c>
      <c r="G1745" s="206" t="s">
        <v>5275</v>
      </c>
      <c r="H1745" s="207">
        <v>8</v>
      </c>
      <c r="I1745" s="208"/>
      <c r="J1745" s="209">
        <f t="shared" si="610"/>
        <v>0</v>
      </c>
      <c r="K1745" s="205" t="s">
        <v>21</v>
      </c>
      <c r="L1745" s="62"/>
      <c r="M1745" s="210" t="s">
        <v>21</v>
      </c>
      <c r="N1745" s="211" t="s">
        <v>45</v>
      </c>
      <c r="O1745" s="43"/>
      <c r="P1745" s="212">
        <f t="shared" si="611"/>
        <v>0</v>
      </c>
      <c r="Q1745" s="212">
        <v>0</v>
      </c>
      <c r="R1745" s="212">
        <f t="shared" si="612"/>
        <v>0</v>
      </c>
      <c r="S1745" s="212">
        <v>0</v>
      </c>
      <c r="T1745" s="213">
        <f t="shared" si="613"/>
        <v>0</v>
      </c>
      <c r="AR1745" s="25" t="s">
        <v>375</v>
      </c>
      <c r="AT1745" s="25" t="s">
        <v>311</v>
      </c>
      <c r="AU1745" s="25" t="s">
        <v>82</v>
      </c>
      <c r="AY1745" s="25" t="s">
        <v>308</v>
      </c>
      <c r="BE1745" s="214">
        <f t="shared" si="614"/>
        <v>0</v>
      </c>
      <c r="BF1745" s="214">
        <f t="shared" si="615"/>
        <v>0</v>
      </c>
      <c r="BG1745" s="214">
        <f t="shared" si="616"/>
        <v>0</v>
      </c>
      <c r="BH1745" s="214">
        <f t="shared" si="617"/>
        <v>0</v>
      </c>
      <c r="BI1745" s="214">
        <f t="shared" si="618"/>
        <v>0</v>
      </c>
      <c r="BJ1745" s="25" t="s">
        <v>82</v>
      </c>
      <c r="BK1745" s="214">
        <f t="shared" si="619"/>
        <v>0</v>
      </c>
      <c r="BL1745" s="25" t="s">
        <v>375</v>
      </c>
      <c r="BM1745" s="25" t="s">
        <v>12630</v>
      </c>
    </row>
    <row r="1746" spans="2:65" s="1" customFormat="1" ht="22.5" customHeight="1">
      <c r="B1746" s="42"/>
      <c r="C1746" s="203" t="s">
        <v>11049</v>
      </c>
      <c r="D1746" s="203" t="s">
        <v>311</v>
      </c>
      <c r="E1746" s="204" t="s">
        <v>12631</v>
      </c>
      <c r="F1746" s="205" t="s">
        <v>12610</v>
      </c>
      <c r="G1746" s="206" t="s">
        <v>538</v>
      </c>
      <c r="H1746" s="207">
        <v>730</v>
      </c>
      <c r="I1746" s="208"/>
      <c r="J1746" s="209">
        <f t="shared" si="610"/>
        <v>0</v>
      </c>
      <c r="K1746" s="205" t="s">
        <v>21</v>
      </c>
      <c r="L1746" s="62"/>
      <c r="M1746" s="210" t="s">
        <v>21</v>
      </c>
      <c r="N1746" s="211" t="s">
        <v>45</v>
      </c>
      <c r="O1746" s="43"/>
      <c r="P1746" s="212">
        <f t="shared" si="611"/>
        <v>0</v>
      </c>
      <c r="Q1746" s="212">
        <v>0</v>
      </c>
      <c r="R1746" s="212">
        <f t="shared" si="612"/>
        <v>0</v>
      </c>
      <c r="S1746" s="212">
        <v>0</v>
      </c>
      <c r="T1746" s="213">
        <f t="shared" si="613"/>
        <v>0</v>
      </c>
      <c r="AR1746" s="25" t="s">
        <v>375</v>
      </c>
      <c r="AT1746" s="25" t="s">
        <v>311</v>
      </c>
      <c r="AU1746" s="25" t="s">
        <v>82</v>
      </c>
      <c r="AY1746" s="25" t="s">
        <v>308</v>
      </c>
      <c r="BE1746" s="214">
        <f t="shared" si="614"/>
        <v>0</v>
      </c>
      <c r="BF1746" s="214">
        <f t="shared" si="615"/>
        <v>0</v>
      </c>
      <c r="BG1746" s="214">
        <f t="shared" si="616"/>
        <v>0</v>
      </c>
      <c r="BH1746" s="214">
        <f t="shared" si="617"/>
        <v>0</v>
      </c>
      <c r="BI1746" s="214">
        <f t="shared" si="618"/>
        <v>0</v>
      </c>
      <c r="BJ1746" s="25" t="s">
        <v>82</v>
      </c>
      <c r="BK1746" s="214">
        <f t="shared" si="619"/>
        <v>0</v>
      </c>
      <c r="BL1746" s="25" t="s">
        <v>375</v>
      </c>
      <c r="BM1746" s="25" t="s">
        <v>12632</v>
      </c>
    </row>
    <row r="1747" spans="2:65" s="1" customFormat="1" ht="22.5" customHeight="1">
      <c r="B1747" s="42"/>
      <c r="C1747" s="203" t="s">
        <v>12633</v>
      </c>
      <c r="D1747" s="203" t="s">
        <v>311</v>
      </c>
      <c r="E1747" s="204" t="s">
        <v>12634</v>
      </c>
      <c r="F1747" s="205" t="s">
        <v>12613</v>
      </c>
      <c r="G1747" s="206" t="s">
        <v>5275</v>
      </c>
      <c r="H1747" s="207">
        <v>365</v>
      </c>
      <c r="I1747" s="208"/>
      <c r="J1747" s="209">
        <f t="shared" si="610"/>
        <v>0</v>
      </c>
      <c r="K1747" s="205" t="s">
        <v>21</v>
      </c>
      <c r="L1747" s="62"/>
      <c r="M1747" s="210" t="s">
        <v>21</v>
      </c>
      <c r="N1747" s="211" t="s">
        <v>45</v>
      </c>
      <c r="O1747" s="43"/>
      <c r="P1747" s="212">
        <f t="shared" si="611"/>
        <v>0</v>
      </c>
      <c r="Q1747" s="212">
        <v>0</v>
      </c>
      <c r="R1747" s="212">
        <f t="shared" si="612"/>
        <v>0</v>
      </c>
      <c r="S1747" s="212">
        <v>0</v>
      </c>
      <c r="T1747" s="213">
        <f t="shared" si="613"/>
        <v>0</v>
      </c>
      <c r="AR1747" s="25" t="s">
        <v>375</v>
      </c>
      <c r="AT1747" s="25" t="s">
        <v>311</v>
      </c>
      <c r="AU1747" s="25" t="s">
        <v>82</v>
      </c>
      <c r="AY1747" s="25" t="s">
        <v>308</v>
      </c>
      <c r="BE1747" s="214">
        <f t="shared" si="614"/>
        <v>0</v>
      </c>
      <c r="BF1747" s="214">
        <f t="shared" si="615"/>
        <v>0</v>
      </c>
      <c r="BG1747" s="214">
        <f t="shared" si="616"/>
        <v>0</v>
      </c>
      <c r="BH1747" s="214">
        <f t="shared" si="617"/>
        <v>0</v>
      </c>
      <c r="BI1747" s="214">
        <f t="shared" si="618"/>
        <v>0</v>
      </c>
      <c r="BJ1747" s="25" t="s">
        <v>82</v>
      </c>
      <c r="BK1747" s="214">
        <f t="shared" si="619"/>
        <v>0</v>
      </c>
      <c r="BL1747" s="25" t="s">
        <v>375</v>
      </c>
      <c r="BM1747" s="25" t="s">
        <v>12635</v>
      </c>
    </row>
    <row r="1748" spans="2:65" s="1" customFormat="1" ht="22.5" customHeight="1">
      <c r="B1748" s="42"/>
      <c r="C1748" s="203" t="s">
        <v>11050</v>
      </c>
      <c r="D1748" s="203" t="s">
        <v>311</v>
      </c>
      <c r="E1748" s="204" t="s">
        <v>12636</v>
      </c>
      <c r="F1748" s="205" t="s">
        <v>12617</v>
      </c>
      <c r="G1748" s="206" t="s">
        <v>4354</v>
      </c>
      <c r="H1748" s="207">
        <v>730</v>
      </c>
      <c r="I1748" s="208"/>
      <c r="J1748" s="209">
        <f t="shared" si="610"/>
        <v>0</v>
      </c>
      <c r="K1748" s="205" t="s">
        <v>21</v>
      </c>
      <c r="L1748" s="62"/>
      <c r="M1748" s="210" t="s">
        <v>21</v>
      </c>
      <c r="N1748" s="211" t="s">
        <v>45</v>
      </c>
      <c r="O1748" s="43"/>
      <c r="P1748" s="212">
        <f t="shared" si="611"/>
        <v>0</v>
      </c>
      <c r="Q1748" s="212">
        <v>0</v>
      </c>
      <c r="R1748" s="212">
        <f t="shared" si="612"/>
        <v>0</v>
      </c>
      <c r="S1748" s="212">
        <v>0</v>
      </c>
      <c r="T1748" s="213">
        <f t="shared" si="613"/>
        <v>0</v>
      </c>
      <c r="AR1748" s="25" t="s">
        <v>375</v>
      </c>
      <c r="AT1748" s="25" t="s">
        <v>311</v>
      </c>
      <c r="AU1748" s="25" t="s">
        <v>82</v>
      </c>
      <c r="AY1748" s="25" t="s">
        <v>308</v>
      </c>
      <c r="BE1748" s="214">
        <f t="shared" si="614"/>
        <v>0</v>
      </c>
      <c r="BF1748" s="214">
        <f t="shared" si="615"/>
        <v>0</v>
      </c>
      <c r="BG1748" s="214">
        <f t="shared" si="616"/>
        <v>0</v>
      </c>
      <c r="BH1748" s="214">
        <f t="shared" si="617"/>
        <v>0</v>
      </c>
      <c r="BI1748" s="214">
        <f t="shared" si="618"/>
        <v>0</v>
      </c>
      <c r="BJ1748" s="25" t="s">
        <v>82</v>
      </c>
      <c r="BK1748" s="214">
        <f t="shared" si="619"/>
        <v>0</v>
      </c>
      <c r="BL1748" s="25" t="s">
        <v>375</v>
      </c>
      <c r="BM1748" s="25" t="s">
        <v>12637</v>
      </c>
    </row>
    <row r="1749" spans="2:65" s="1" customFormat="1" ht="31.5" customHeight="1">
      <c r="B1749" s="42"/>
      <c r="C1749" s="203" t="s">
        <v>12638</v>
      </c>
      <c r="D1749" s="203" t="s">
        <v>311</v>
      </c>
      <c r="E1749" s="204" t="s">
        <v>12639</v>
      </c>
      <c r="F1749" s="205" t="s">
        <v>12640</v>
      </c>
      <c r="G1749" s="206" t="s">
        <v>538</v>
      </c>
      <c r="H1749" s="207">
        <v>365</v>
      </c>
      <c r="I1749" s="208"/>
      <c r="J1749" s="209">
        <f t="shared" si="610"/>
        <v>0</v>
      </c>
      <c r="K1749" s="205" t="s">
        <v>21</v>
      </c>
      <c r="L1749" s="62"/>
      <c r="M1749" s="210" t="s">
        <v>21</v>
      </c>
      <c r="N1749" s="211" t="s">
        <v>45</v>
      </c>
      <c r="O1749" s="43"/>
      <c r="P1749" s="212">
        <f t="shared" si="611"/>
        <v>0</v>
      </c>
      <c r="Q1749" s="212">
        <v>0</v>
      </c>
      <c r="R1749" s="212">
        <f t="shared" si="612"/>
        <v>0</v>
      </c>
      <c r="S1749" s="212">
        <v>0</v>
      </c>
      <c r="T1749" s="213">
        <f t="shared" si="613"/>
        <v>0</v>
      </c>
      <c r="AR1749" s="25" t="s">
        <v>375</v>
      </c>
      <c r="AT1749" s="25" t="s">
        <v>311</v>
      </c>
      <c r="AU1749" s="25" t="s">
        <v>82</v>
      </c>
      <c r="AY1749" s="25" t="s">
        <v>308</v>
      </c>
      <c r="BE1749" s="214">
        <f t="shared" si="614"/>
        <v>0</v>
      </c>
      <c r="BF1749" s="214">
        <f t="shared" si="615"/>
        <v>0</v>
      </c>
      <c r="BG1749" s="214">
        <f t="shared" si="616"/>
        <v>0</v>
      </c>
      <c r="BH1749" s="214">
        <f t="shared" si="617"/>
        <v>0</v>
      </c>
      <c r="BI1749" s="214">
        <f t="shared" si="618"/>
        <v>0</v>
      </c>
      <c r="BJ1749" s="25" t="s">
        <v>82</v>
      </c>
      <c r="BK1749" s="214">
        <f t="shared" si="619"/>
        <v>0</v>
      </c>
      <c r="BL1749" s="25" t="s">
        <v>375</v>
      </c>
      <c r="BM1749" s="25" t="s">
        <v>12641</v>
      </c>
    </row>
    <row r="1750" spans="2:65" s="1" customFormat="1" ht="22.5" customHeight="1">
      <c r="B1750" s="42"/>
      <c r="C1750" s="203" t="s">
        <v>11051</v>
      </c>
      <c r="D1750" s="203" t="s">
        <v>311</v>
      </c>
      <c r="E1750" s="204" t="s">
        <v>12642</v>
      </c>
      <c r="F1750" s="205" t="s">
        <v>12643</v>
      </c>
      <c r="G1750" s="206" t="s">
        <v>538</v>
      </c>
      <c r="H1750" s="207">
        <v>365</v>
      </c>
      <c r="I1750" s="208"/>
      <c r="J1750" s="209">
        <f t="shared" si="610"/>
        <v>0</v>
      </c>
      <c r="K1750" s="205" t="s">
        <v>21</v>
      </c>
      <c r="L1750" s="62"/>
      <c r="M1750" s="210" t="s">
        <v>21</v>
      </c>
      <c r="N1750" s="211" t="s">
        <v>45</v>
      </c>
      <c r="O1750" s="43"/>
      <c r="P1750" s="212">
        <f t="shared" si="611"/>
        <v>0</v>
      </c>
      <c r="Q1750" s="212">
        <v>0</v>
      </c>
      <c r="R1750" s="212">
        <f t="shared" si="612"/>
        <v>0</v>
      </c>
      <c r="S1750" s="212">
        <v>0</v>
      </c>
      <c r="T1750" s="213">
        <f t="shared" si="613"/>
        <v>0</v>
      </c>
      <c r="AR1750" s="25" t="s">
        <v>375</v>
      </c>
      <c r="AT1750" s="25" t="s">
        <v>311</v>
      </c>
      <c r="AU1750" s="25" t="s">
        <v>82</v>
      </c>
      <c r="AY1750" s="25" t="s">
        <v>308</v>
      </c>
      <c r="BE1750" s="214">
        <f t="shared" si="614"/>
        <v>0</v>
      </c>
      <c r="BF1750" s="214">
        <f t="shared" si="615"/>
        <v>0</v>
      </c>
      <c r="BG1750" s="214">
        <f t="shared" si="616"/>
        <v>0</v>
      </c>
      <c r="BH1750" s="214">
        <f t="shared" si="617"/>
        <v>0</v>
      </c>
      <c r="BI1750" s="214">
        <f t="shared" si="618"/>
        <v>0</v>
      </c>
      <c r="BJ1750" s="25" t="s">
        <v>82</v>
      </c>
      <c r="BK1750" s="214">
        <f t="shared" si="619"/>
        <v>0</v>
      </c>
      <c r="BL1750" s="25" t="s">
        <v>375</v>
      </c>
      <c r="BM1750" s="25" t="s">
        <v>12644</v>
      </c>
    </row>
    <row r="1751" spans="2:65" s="11" customFormat="1" ht="37.35" customHeight="1">
      <c r="B1751" s="186"/>
      <c r="C1751" s="187"/>
      <c r="D1751" s="200" t="s">
        <v>73</v>
      </c>
      <c r="E1751" s="296" t="s">
        <v>12645</v>
      </c>
      <c r="F1751" s="296" t="s">
        <v>12646</v>
      </c>
      <c r="G1751" s="187"/>
      <c r="H1751" s="187"/>
      <c r="I1751" s="190"/>
      <c r="J1751" s="297">
        <f>BK1751</f>
        <v>0</v>
      </c>
      <c r="K1751" s="187"/>
      <c r="L1751" s="192"/>
      <c r="M1751" s="193"/>
      <c r="N1751" s="194"/>
      <c r="O1751" s="194"/>
      <c r="P1751" s="195">
        <f>SUM(P1752:P1755)</f>
        <v>0</v>
      </c>
      <c r="Q1751" s="194"/>
      <c r="R1751" s="195">
        <f>SUM(R1752:R1755)</f>
        <v>0</v>
      </c>
      <c r="S1751" s="194"/>
      <c r="T1751" s="196">
        <f>SUM(T1752:T1755)</f>
        <v>0</v>
      </c>
      <c r="AR1751" s="197" t="s">
        <v>84</v>
      </c>
      <c r="AT1751" s="198" t="s">
        <v>73</v>
      </c>
      <c r="AU1751" s="198" t="s">
        <v>74</v>
      </c>
      <c r="AY1751" s="197" t="s">
        <v>308</v>
      </c>
      <c r="BK1751" s="199">
        <f>SUM(BK1752:BK1755)</f>
        <v>0</v>
      </c>
    </row>
    <row r="1752" spans="2:65" s="1" customFormat="1" ht="44.25" customHeight="1">
      <c r="B1752" s="42"/>
      <c r="C1752" s="277" t="s">
        <v>12647</v>
      </c>
      <c r="D1752" s="277" t="s">
        <v>1079</v>
      </c>
      <c r="E1752" s="278" t="s">
        <v>12648</v>
      </c>
      <c r="F1752" s="279" t="s">
        <v>12649</v>
      </c>
      <c r="G1752" s="280" t="s">
        <v>5275</v>
      </c>
      <c r="H1752" s="281">
        <v>1</v>
      </c>
      <c r="I1752" s="282"/>
      <c r="J1752" s="283">
        <f>ROUND(I1752*H1752,2)</f>
        <v>0</v>
      </c>
      <c r="K1752" s="279" t="s">
        <v>21</v>
      </c>
      <c r="L1752" s="284"/>
      <c r="M1752" s="285" t="s">
        <v>21</v>
      </c>
      <c r="N1752" s="286" t="s">
        <v>45</v>
      </c>
      <c r="O1752" s="43"/>
      <c r="P1752" s="212">
        <f>O1752*H1752</f>
        <v>0</v>
      </c>
      <c r="Q1752" s="212">
        <v>0</v>
      </c>
      <c r="R1752" s="212">
        <f>Q1752*H1752</f>
        <v>0</v>
      </c>
      <c r="S1752" s="212">
        <v>0</v>
      </c>
      <c r="T1752" s="213">
        <f>S1752*H1752</f>
        <v>0</v>
      </c>
      <c r="AR1752" s="25" t="s">
        <v>619</v>
      </c>
      <c r="AT1752" s="25" t="s">
        <v>1079</v>
      </c>
      <c r="AU1752" s="25" t="s">
        <v>82</v>
      </c>
      <c r="AY1752" s="25" t="s">
        <v>308</v>
      </c>
      <c r="BE1752" s="214">
        <f>IF(N1752="základní",J1752,0)</f>
        <v>0</v>
      </c>
      <c r="BF1752" s="214">
        <f>IF(N1752="snížená",J1752,0)</f>
        <v>0</v>
      </c>
      <c r="BG1752" s="214">
        <f>IF(N1752="zákl. přenesená",J1752,0)</f>
        <v>0</v>
      </c>
      <c r="BH1752" s="214">
        <f>IF(N1752="sníž. přenesená",J1752,0)</f>
        <v>0</v>
      </c>
      <c r="BI1752" s="214">
        <f>IF(N1752="nulová",J1752,0)</f>
        <v>0</v>
      </c>
      <c r="BJ1752" s="25" t="s">
        <v>82</v>
      </c>
      <c r="BK1752" s="214">
        <f>ROUND(I1752*H1752,2)</f>
        <v>0</v>
      </c>
      <c r="BL1752" s="25" t="s">
        <v>375</v>
      </c>
      <c r="BM1752" s="25" t="s">
        <v>12650</v>
      </c>
    </row>
    <row r="1753" spans="2:65" s="1" customFormat="1" ht="44.25" customHeight="1">
      <c r="B1753" s="42"/>
      <c r="C1753" s="277" t="s">
        <v>11052</v>
      </c>
      <c r="D1753" s="277" t="s">
        <v>1079</v>
      </c>
      <c r="E1753" s="278" t="s">
        <v>12651</v>
      </c>
      <c r="F1753" s="279" t="s">
        <v>12652</v>
      </c>
      <c r="G1753" s="280" t="s">
        <v>5275</v>
      </c>
      <c r="H1753" s="281">
        <v>1</v>
      </c>
      <c r="I1753" s="282"/>
      <c r="J1753" s="283">
        <f>ROUND(I1753*H1753,2)</f>
        <v>0</v>
      </c>
      <c r="K1753" s="279" t="s">
        <v>21</v>
      </c>
      <c r="L1753" s="284"/>
      <c r="M1753" s="285" t="s">
        <v>21</v>
      </c>
      <c r="N1753" s="286" t="s">
        <v>45</v>
      </c>
      <c r="O1753" s="43"/>
      <c r="P1753" s="212">
        <f>O1753*H1753</f>
        <v>0</v>
      </c>
      <c r="Q1753" s="212">
        <v>0</v>
      </c>
      <c r="R1753" s="212">
        <f>Q1753*H1753</f>
        <v>0</v>
      </c>
      <c r="S1753" s="212">
        <v>0</v>
      </c>
      <c r="T1753" s="213">
        <f>S1753*H1753</f>
        <v>0</v>
      </c>
      <c r="AR1753" s="25" t="s">
        <v>619</v>
      </c>
      <c r="AT1753" s="25" t="s">
        <v>1079</v>
      </c>
      <c r="AU1753" s="25" t="s">
        <v>82</v>
      </c>
      <c r="AY1753" s="25" t="s">
        <v>308</v>
      </c>
      <c r="BE1753" s="214">
        <f>IF(N1753="základní",J1753,0)</f>
        <v>0</v>
      </c>
      <c r="BF1753" s="214">
        <f>IF(N1753="snížená",J1753,0)</f>
        <v>0</v>
      </c>
      <c r="BG1753" s="214">
        <f>IF(N1753="zákl. přenesená",J1753,0)</f>
        <v>0</v>
      </c>
      <c r="BH1753" s="214">
        <f>IF(N1753="sníž. přenesená",J1753,0)</f>
        <v>0</v>
      </c>
      <c r="BI1753" s="214">
        <f>IF(N1753="nulová",J1753,0)</f>
        <v>0</v>
      </c>
      <c r="BJ1753" s="25" t="s">
        <v>82</v>
      </c>
      <c r="BK1753" s="214">
        <f>ROUND(I1753*H1753,2)</f>
        <v>0</v>
      </c>
      <c r="BL1753" s="25" t="s">
        <v>375</v>
      </c>
      <c r="BM1753" s="25" t="s">
        <v>12653</v>
      </c>
    </row>
    <row r="1754" spans="2:65" s="1" customFormat="1" ht="44.25" customHeight="1">
      <c r="B1754" s="42"/>
      <c r="C1754" s="277" t="s">
        <v>12654</v>
      </c>
      <c r="D1754" s="277" t="s">
        <v>1079</v>
      </c>
      <c r="E1754" s="278" t="s">
        <v>12655</v>
      </c>
      <c r="F1754" s="279" t="s">
        <v>12656</v>
      </c>
      <c r="G1754" s="280" t="s">
        <v>5275</v>
      </c>
      <c r="H1754" s="281">
        <v>2</v>
      </c>
      <c r="I1754" s="282"/>
      <c r="J1754" s="283">
        <f>ROUND(I1754*H1754,2)</f>
        <v>0</v>
      </c>
      <c r="K1754" s="279" t="s">
        <v>21</v>
      </c>
      <c r="L1754" s="284"/>
      <c r="M1754" s="285" t="s">
        <v>21</v>
      </c>
      <c r="N1754" s="286" t="s">
        <v>45</v>
      </c>
      <c r="O1754" s="43"/>
      <c r="P1754" s="212">
        <f>O1754*H1754</f>
        <v>0</v>
      </c>
      <c r="Q1754" s="212">
        <v>0</v>
      </c>
      <c r="R1754" s="212">
        <f>Q1754*H1754</f>
        <v>0</v>
      </c>
      <c r="S1754" s="212">
        <v>0</v>
      </c>
      <c r="T1754" s="213">
        <f>S1754*H1754</f>
        <v>0</v>
      </c>
      <c r="AR1754" s="25" t="s">
        <v>619</v>
      </c>
      <c r="AT1754" s="25" t="s">
        <v>1079</v>
      </c>
      <c r="AU1754" s="25" t="s">
        <v>82</v>
      </c>
      <c r="AY1754" s="25" t="s">
        <v>308</v>
      </c>
      <c r="BE1754" s="214">
        <f>IF(N1754="základní",J1754,0)</f>
        <v>0</v>
      </c>
      <c r="BF1754" s="214">
        <f>IF(N1754="snížená",J1754,0)</f>
        <v>0</v>
      </c>
      <c r="BG1754" s="214">
        <f>IF(N1754="zákl. přenesená",J1754,0)</f>
        <v>0</v>
      </c>
      <c r="BH1754" s="214">
        <f>IF(N1754="sníž. přenesená",J1754,0)</f>
        <v>0</v>
      </c>
      <c r="BI1754" s="214">
        <f>IF(N1754="nulová",J1754,0)</f>
        <v>0</v>
      </c>
      <c r="BJ1754" s="25" t="s">
        <v>82</v>
      </c>
      <c r="BK1754" s="214">
        <f>ROUND(I1754*H1754,2)</f>
        <v>0</v>
      </c>
      <c r="BL1754" s="25" t="s">
        <v>375</v>
      </c>
      <c r="BM1754" s="25" t="s">
        <v>12657</v>
      </c>
    </row>
    <row r="1755" spans="2:65" s="1" customFormat="1" ht="57" customHeight="1">
      <c r="B1755" s="42"/>
      <c r="C1755" s="277" t="s">
        <v>11056</v>
      </c>
      <c r="D1755" s="277" t="s">
        <v>1079</v>
      </c>
      <c r="E1755" s="278" t="s">
        <v>12658</v>
      </c>
      <c r="F1755" s="279" t="s">
        <v>12659</v>
      </c>
      <c r="G1755" s="280" t="s">
        <v>5275</v>
      </c>
      <c r="H1755" s="281">
        <v>1</v>
      </c>
      <c r="I1755" s="282"/>
      <c r="J1755" s="283">
        <f>ROUND(I1755*H1755,2)</f>
        <v>0</v>
      </c>
      <c r="K1755" s="279" t="s">
        <v>21</v>
      </c>
      <c r="L1755" s="284"/>
      <c r="M1755" s="285" t="s">
        <v>21</v>
      </c>
      <c r="N1755" s="286" t="s">
        <v>45</v>
      </c>
      <c r="O1755" s="43"/>
      <c r="P1755" s="212">
        <f>O1755*H1755</f>
        <v>0</v>
      </c>
      <c r="Q1755" s="212">
        <v>0</v>
      </c>
      <c r="R1755" s="212">
        <f>Q1755*H1755</f>
        <v>0</v>
      </c>
      <c r="S1755" s="212">
        <v>0</v>
      </c>
      <c r="T1755" s="213">
        <f>S1755*H1755</f>
        <v>0</v>
      </c>
      <c r="AR1755" s="25" t="s">
        <v>619</v>
      </c>
      <c r="AT1755" s="25" t="s">
        <v>1079</v>
      </c>
      <c r="AU1755" s="25" t="s">
        <v>82</v>
      </c>
      <c r="AY1755" s="25" t="s">
        <v>308</v>
      </c>
      <c r="BE1755" s="214">
        <f>IF(N1755="základní",J1755,0)</f>
        <v>0</v>
      </c>
      <c r="BF1755" s="214">
        <f>IF(N1755="snížená",J1755,0)</f>
        <v>0</v>
      </c>
      <c r="BG1755" s="214">
        <f>IF(N1755="zákl. přenesená",J1755,0)</f>
        <v>0</v>
      </c>
      <c r="BH1755" s="214">
        <f>IF(N1755="sníž. přenesená",J1755,0)</f>
        <v>0</v>
      </c>
      <c r="BI1755" s="214">
        <f>IF(N1755="nulová",J1755,0)</f>
        <v>0</v>
      </c>
      <c r="BJ1755" s="25" t="s">
        <v>82</v>
      </c>
      <c r="BK1755" s="214">
        <f>ROUND(I1755*H1755,2)</f>
        <v>0</v>
      </c>
      <c r="BL1755" s="25" t="s">
        <v>375</v>
      </c>
      <c r="BM1755" s="25" t="s">
        <v>12660</v>
      </c>
    </row>
    <row r="1756" spans="2:65" s="11" customFormat="1" ht="37.35" customHeight="1">
      <c r="B1756" s="186"/>
      <c r="C1756" s="187"/>
      <c r="D1756" s="200" t="s">
        <v>73</v>
      </c>
      <c r="E1756" s="296" t="s">
        <v>12661</v>
      </c>
      <c r="F1756" s="296" t="s">
        <v>12662</v>
      </c>
      <c r="G1756" s="187"/>
      <c r="H1756" s="187"/>
      <c r="I1756" s="190"/>
      <c r="J1756" s="297">
        <f>BK1756</f>
        <v>0</v>
      </c>
      <c r="K1756" s="187"/>
      <c r="L1756" s="192"/>
      <c r="M1756" s="193"/>
      <c r="N1756" s="194"/>
      <c r="O1756" s="194"/>
      <c r="P1756" s="195">
        <f>SUM(P1757:P1760)</f>
        <v>0</v>
      </c>
      <c r="Q1756" s="194"/>
      <c r="R1756" s="195">
        <f>SUM(R1757:R1760)</f>
        <v>0</v>
      </c>
      <c r="S1756" s="194"/>
      <c r="T1756" s="196">
        <f>SUM(T1757:T1760)</f>
        <v>0</v>
      </c>
      <c r="AR1756" s="197" t="s">
        <v>84</v>
      </c>
      <c r="AT1756" s="198" t="s">
        <v>73</v>
      </c>
      <c r="AU1756" s="198" t="s">
        <v>74</v>
      </c>
      <c r="AY1756" s="197" t="s">
        <v>308</v>
      </c>
      <c r="BK1756" s="199">
        <f>SUM(BK1757:BK1760)</f>
        <v>0</v>
      </c>
    </row>
    <row r="1757" spans="2:65" s="1" customFormat="1" ht="44.25" customHeight="1">
      <c r="B1757" s="42"/>
      <c r="C1757" s="203" t="s">
        <v>12663</v>
      </c>
      <c r="D1757" s="203" t="s">
        <v>311</v>
      </c>
      <c r="E1757" s="204" t="s">
        <v>12664</v>
      </c>
      <c r="F1757" s="205" t="s">
        <v>12649</v>
      </c>
      <c r="G1757" s="206" t="s">
        <v>5275</v>
      </c>
      <c r="H1757" s="207">
        <v>1</v>
      </c>
      <c r="I1757" s="208"/>
      <c r="J1757" s="209">
        <f>ROUND(I1757*H1757,2)</f>
        <v>0</v>
      </c>
      <c r="K1757" s="205" t="s">
        <v>21</v>
      </c>
      <c r="L1757" s="62"/>
      <c r="M1757" s="210" t="s">
        <v>21</v>
      </c>
      <c r="N1757" s="211" t="s">
        <v>45</v>
      </c>
      <c r="O1757" s="43"/>
      <c r="P1757" s="212">
        <f>O1757*H1757</f>
        <v>0</v>
      </c>
      <c r="Q1757" s="212">
        <v>0</v>
      </c>
      <c r="R1757" s="212">
        <f>Q1757*H1757</f>
        <v>0</v>
      </c>
      <c r="S1757" s="212">
        <v>0</v>
      </c>
      <c r="T1757" s="213">
        <f>S1757*H1757</f>
        <v>0</v>
      </c>
      <c r="AR1757" s="25" t="s">
        <v>375</v>
      </c>
      <c r="AT1757" s="25" t="s">
        <v>311</v>
      </c>
      <c r="AU1757" s="25" t="s">
        <v>82</v>
      </c>
      <c r="AY1757" s="25" t="s">
        <v>308</v>
      </c>
      <c r="BE1757" s="214">
        <f>IF(N1757="základní",J1757,0)</f>
        <v>0</v>
      </c>
      <c r="BF1757" s="214">
        <f>IF(N1757="snížená",J1757,0)</f>
        <v>0</v>
      </c>
      <c r="BG1757" s="214">
        <f>IF(N1757="zákl. přenesená",J1757,0)</f>
        <v>0</v>
      </c>
      <c r="BH1757" s="214">
        <f>IF(N1757="sníž. přenesená",J1757,0)</f>
        <v>0</v>
      </c>
      <c r="BI1757" s="214">
        <f>IF(N1757="nulová",J1757,0)</f>
        <v>0</v>
      </c>
      <c r="BJ1757" s="25" t="s">
        <v>82</v>
      </c>
      <c r="BK1757" s="214">
        <f>ROUND(I1757*H1757,2)</f>
        <v>0</v>
      </c>
      <c r="BL1757" s="25" t="s">
        <v>375</v>
      </c>
      <c r="BM1757" s="25" t="s">
        <v>12665</v>
      </c>
    </row>
    <row r="1758" spans="2:65" s="1" customFormat="1" ht="44.25" customHeight="1">
      <c r="B1758" s="42"/>
      <c r="C1758" s="203" t="s">
        <v>11057</v>
      </c>
      <c r="D1758" s="203" t="s">
        <v>311</v>
      </c>
      <c r="E1758" s="204" t="s">
        <v>12666</v>
      </c>
      <c r="F1758" s="205" t="s">
        <v>12652</v>
      </c>
      <c r="G1758" s="206" t="s">
        <v>5275</v>
      </c>
      <c r="H1758" s="207">
        <v>1</v>
      </c>
      <c r="I1758" s="208"/>
      <c r="J1758" s="209">
        <f>ROUND(I1758*H1758,2)</f>
        <v>0</v>
      </c>
      <c r="K1758" s="205" t="s">
        <v>21</v>
      </c>
      <c r="L1758" s="62"/>
      <c r="M1758" s="210" t="s">
        <v>21</v>
      </c>
      <c r="N1758" s="211" t="s">
        <v>45</v>
      </c>
      <c r="O1758" s="43"/>
      <c r="P1758" s="212">
        <f>O1758*H1758</f>
        <v>0</v>
      </c>
      <c r="Q1758" s="212">
        <v>0</v>
      </c>
      <c r="R1758" s="212">
        <f>Q1758*H1758</f>
        <v>0</v>
      </c>
      <c r="S1758" s="212">
        <v>0</v>
      </c>
      <c r="T1758" s="213">
        <f>S1758*H1758</f>
        <v>0</v>
      </c>
      <c r="AR1758" s="25" t="s">
        <v>375</v>
      </c>
      <c r="AT1758" s="25" t="s">
        <v>311</v>
      </c>
      <c r="AU1758" s="25" t="s">
        <v>82</v>
      </c>
      <c r="AY1758" s="25" t="s">
        <v>308</v>
      </c>
      <c r="BE1758" s="214">
        <f>IF(N1758="základní",J1758,0)</f>
        <v>0</v>
      </c>
      <c r="BF1758" s="214">
        <f>IF(N1758="snížená",J1758,0)</f>
        <v>0</v>
      </c>
      <c r="BG1758" s="214">
        <f>IF(N1758="zákl. přenesená",J1758,0)</f>
        <v>0</v>
      </c>
      <c r="BH1758" s="214">
        <f>IF(N1758="sníž. přenesená",J1758,0)</f>
        <v>0</v>
      </c>
      <c r="BI1758" s="214">
        <f>IF(N1758="nulová",J1758,0)</f>
        <v>0</v>
      </c>
      <c r="BJ1758" s="25" t="s">
        <v>82</v>
      </c>
      <c r="BK1758" s="214">
        <f>ROUND(I1758*H1758,2)</f>
        <v>0</v>
      </c>
      <c r="BL1758" s="25" t="s">
        <v>375</v>
      </c>
      <c r="BM1758" s="25" t="s">
        <v>12667</v>
      </c>
    </row>
    <row r="1759" spans="2:65" s="1" customFormat="1" ht="44.25" customHeight="1">
      <c r="B1759" s="42"/>
      <c r="C1759" s="203" t="s">
        <v>12668</v>
      </c>
      <c r="D1759" s="203" t="s">
        <v>311</v>
      </c>
      <c r="E1759" s="204" t="s">
        <v>12669</v>
      </c>
      <c r="F1759" s="205" t="s">
        <v>12656</v>
      </c>
      <c r="G1759" s="206" t="s">
        <v>5275</v>
      </c>
      <c r="H1759" s="207">
        <v>2</v>
      </c>
      <c r="I1759" s="208"/>
      <c r="J1759" s="209">
        <f>ROUND(I1759*H1759,2)</f>
        <v>0</v>
      </c>
      <c r="K1759" s="205" t="s">
        <v>21</v>
      </c>
      <c r="L1759" s="62"/>
      <c r="M1759" s="210" t="s">
        <v>21</v>
      </c>
      <c r="N1759" s="211" t="s">
        <v>45</v>
      </c>
      <c r="O1759" s="43"/>
      <c r="P1759" s="212">
        <f>O1759*H1759</f>
        <v>0</v>
      </c>
      <c r="Q1759" s="212">
        <v>0</v>
      </c>
      <c r="R1759" s="212">
        <f>Q1759*H1759</f>
        <v>0</v>
      </c>
      <c r="S1759" s="212">
        <v>0</v>
      </c>
      <c r="T1759" s="213">
        <f>S1759*H1759</f>
        <v>0</v>
      </c>
      <c r="AR1759" s="25" t="s">
        <v>375</v>
      </c>
      <c r="AT1759" s="25" t="s">
        <v>311</v>
      </c>
      <c r="AU1759" s="25" t="s">
        <v>82</v>
      </c>
      <c r="AY1759" s="25" t="s">
        <v>308</v>
      </c>
      <c r="BE1759" s="214">
        <f>IF(N1759="základní",J1759,0)</f>
        <v>0</v>
      </c>
      <c r="BF1759" s="214">
        <f>IF(N1759="snížená",J1759,0)</f>
        <v>0</v>
      </c>
      <c r="BG1759" s="214">
        <f>IF(N1759="zákl. přenesená",J1759,0)</f>
        <v>0</v>
      </c>
      <c r="BH1759" s="214">
        <f>IF(N1759="sníž. přenesená",J1759,0)</f>
        <v>0</v>
      </c>
      <c r="BI1759" s="214">
        <f>IF(N1759="nulová",J1759,0)</f>
        <v>0</v>
      </c>
      <c r="BJ1759" s="25" t="s">
        <v>82</v>
      </c>
      <c r="BK1759" s="214">
        <f>ROUND(I1759*H1759,2)</f>
        <v>0</v>
      </c>
      <c r="BL1759" s="25" t="s">
        <v>375</v>
      </c>
      <c r="BM1759" s="25" t="s">
        <v>12670</v>
      </c>
    </row>
    <row r="1760" spans="2:65" s="1" customFormat="1" ht="57" customHeight="1">
      <c r="B1760" s="42"/>
      <c r="C1760" s="203" t="s">
        <v>11058</v>
      </c>
      <c r="D1760" s="203" t="s">
        <v>311</v>
      </c>
      <c r="E1760" s="204" t="s">
        <v>12671</v>
      </c>
      <c r="F1760" s="205" t="s">
        <v>12659</v>
      </c>
      <c r="G1760" s="206" t="s">
        <v>5275</v>
      </c>
      <c r="H1760" s="207">
        <v>1</v>
      </c>
      <c r="I1760" s="208"/>
      <c r="J1760" s="209">
        <f>ROUND(I1760*H1760,2)</f>
        <v>0</v>
      </c>
      <c r="K1760" s="205" t="s">
        <v>21</v>
      </c>
      <c r="L1760" s="62"/>
      <c r="M1760" s="210" t="s">
        <v>21</v>
      </c>
      <c r="N1760" s="211" t="s">
        <v>45</v>
      </c>
      <c r="O1760" s="43"/>
      <c r="P1760" s="212">
        <f>O1760*H1760</f>
        <v>0</v>
      </c>
      <c r="Q1760" s="212">
        <v>0</v>
      </c>
      <c r="R1760" s="212">
        <f>Q1760*H1760</f>
        <v>0</v>
      </c>
      <c r="S1760" s="212">
        <v>0</v>
      </c>
      <c r="T1760" s="213">
        <f>S1760*H1760</f>
        <v>0</v>
      </c>
      <c r="AR1760" s="25" t="s">
        <v>375</v>
      </c>
      <c r="AT1760" s="25" t="s">
        <v>311</v>
      </c>
      <c r="AU1760" s="25" t="s">
        <v>82</v>
      </c>
      <c r="AY1760" s="25" t="s">
        <v>308</v>
      </c>
      <c r="BE1760" s="214">
        <f>IF(N1760="základní",J1760,0)</f>
        <v>0</v>
      </c>
      <c r="BF1760" s="214">
        <f>IF(N1760="snížená",J1760,0)</f>
        <v>0</v>
      </c>
      <c r="BG1760" s="214">
        <f>IF(N1760="zákl. přenesená",J1760,0)</f>
        <v>0</v>
      </c>
      <c r="BH1760" s="214">
        <f>IF(N1760="sníž. přenesená",J1760,0)</f>
        <v>0</v>
      </c>
      <c r="BI1760" s="214">
        <f>IF(N1760="nulová",J1760,0)</f>
        <v>0</v>
      </c>
      <c r="BJ1760" s="25" t="s">
        <v>82</v>
      </c>
      <c r="BK1760" s="214">
        <f>ROUND(I1760*H1760,2)</f>
        <v>0</v>
      </c>
      <c r="BL1760" s="25" t="s">
        <v>375</v>
      </c>
      <c r="BM1760" s="25" t="s">
        <v>12672</v>
      </c>
    </row>
    <row r="1761" spans="2:65" s="11" customFormat="1" ht="37.35" customHeight="1">
      <c r="B1761" s="186"/>
      <c r="C1761" s="187"/>
      <c r="D1761" s="200" t="s">
        <v>73</v>
      </c>
      <c r="E1761" s="296" t="s">
        <v>12673</v>
      </c>
      <c r="F1761" s="296" t="s">
        <v>12674</v>
      </c>
      <c r="G1761" s="187"/>
      <c r="H1761" s="187"/>
      <c r="I1761" s="190"/>
      <c r="J1761" s="297">
        <f>BK1761</f>
        <v>0</v>
      </c>
      <c r="K1761" s="187"/>
      <c r="L1761" s="192"/>
      <c r="M1761" s="193"/>
      <c r="N1761" s="194"/>
      <c r="O1761" s="194"/>
      <c r="P1761" s="195">
        <f>SUM(P1762:P1772)</f>
        <v>0</v>
      </c>
      <c r="Q1761" s="194"/>
      <c r="R1761" s="195">
        <f>SUM(R1762:R1772)</f>
        <v>0</v>
      </c>
      <c r="S1761" s="194"/>
      <c r="T1761" s="196">
        <f>SUM(T1762:T1772)</f>
        <v>0</v>
      </c>
      <c r="AR1761" s="197" t="s">
        <v>84</v>
      </c>
      <c r="AT1761" s="198" t="s">
        <v>73</v>
      </c>
      <c r="AU1761" s="198" t="s">
        <v>74</v>
      </c>
      <c r="AY1761" s="197" t="s">
        <v>308</v>
      </c>
      <c r="BK1761" s="199">
        <f>SUM(BK1762:BK1772)</f>
        <v>0</v>
      </c>
    </row>
    <row r="1762" spans="2:65" s="1" customFormat="1" ht="22.5" customHeight="1">
      <c r="B1762" s="42"/>
      <c r="C1762" s="277" t="s">
        <v>12675</v>
      </c>
      <c r="D1762" s="277" t="s">
        <v>1079</v>
      </c>
      <c r="E1762" s="278" t="s">
        <v>12676</v>
      </c>
      <c r="F1762" s="279" t="s">
        <v>12677</v>
      </c>
      <c r="G1762" s="280" t="s">
        <v>5275</v>
      </c>
      <c r="H1762" s="281">
        <v>4</v>
      </c>
      <c r="I1762" s="282"/>
      <c r="J1762" s="283">
        <f>ROUND(I1762*H1762,2)</f>
        <v>0</v>
      </c>
      <c r="K1762" s="279" t="s">
        <v>21</v>
      </c>
      <c r="L1762" s="284"/>
      <c r="M1762" s="285" t="s">
        <v>21</v>
      </c>
      <c r="N1762" s="286" t="s">
        <v>45</v>
      </c>
      <c r="O1762" s="43"/>
      <c r="P1762" s="212">
        <f>O1762*H1762</f>
        <v>0</v>
      </c>
      <c r="Q1762" s="212">
        <v>0</v>
      </c>
      <c r="R1762" s="212">
        <f>Q1762*H1762</f>
        <v>0</v>
      </c>
      <c r="S1762" s="212">
        <v>0</v>
      </c>
      <c r="T1762" s="213">
        <f>S1762*H1762</f>
        <v>0</v>
      </c>
      <c r="AR1762" s="25" t="s">
        <v>619</v>
      </c>
      <c r="AT1762" s="25" t="s">
        <v>1079</v>
      </c>
      <c r="AU1762" s="25" t="s">
        <v>82</v>
      </c>
      <c r="AY1762" s="25" t="s">
        <v>308</v>
      </c>
      <c r="BE1762" s="214">
        <f>IF(N1762="základní",J1762,0)</f>
        <v>0</v>
      </c>
      <c r="BF1762" s="214">
        <f>IF(N1762="snížená",J1762,0)</f>
        <v>0</v>
      </c>
      <c r="BG1762" s="214">
        <f>IF(N1762="zákl. přenesená",J1762,0)</f>
        <v>0</v>
      </c>
      <c r="BH1762" s="214">
        <f>IF(N1762="sníž. přenesená",J1762,0)</f>
        <v>0</v>
      </c>
      <c r="BI1762" s="214">
        <f>IF(N1762="nulová",J1762,0)</f>
        <v>0</v>
      </c>
      <c r="BJ1762" s="25" t="s">
        <v>82</v>
      </c>
      <c r="BK1762" s="214">
        <f>ROUND(I1762*H1762,2)</f>
        <v>0</v>
      </c>
      <c r="BL1762" s="25" t="s">
        <v>375</v>
      </c>
      <c r="BM1762" s="25" t="s">
        <v>12678</v>
      </c>
    </row>
    <row r="1763" spans="2:65" s="1" customFormat="1" ht="121.5">
      <c r="B1763" s="42"/>
      <c r="C1763" s="64"/>
      <c r="D1763" s="246" t="s">
        <v>1656</v>
      </c>
      <c r="E1763" s="64"/>
      <c r="F1763" s="290" t="s">
        <v>12679</v>
      </c>
      <c r="G1763" s="64"/>
      <c r="H1763" s="64"/>
      <c r="I1763" s="173"/>
      <c r="J1763" s="64"/>
      <c r="K1763" s="64"/>
      <c r="L1763" s="62"/>
      <c r="M1763" s="291"/>
      <c r="N1763" s="43"/>
      <c r="O1763" s="43"/>
      <c r="P1763" s="43"/>
      <c r="Q1763" s="43"/>
      <c r="R1763" s="43"/>
      <c r="S1763" s="43"/>
      <c r="T1763" s="79"/>
      <c r="AT1763" s="25" t="s">
        <v>1656</v>
      </c>
      <c r="AU1763" s="25" t="s">
        <v>82</v>
      </c>
    </row>
    <row r="1764" spans="2:65" s="1" customFormat="1" ht="22.5" customHeight="1">
      <c r="B1764" s="42"/>
      <c r="C1764" s="277" t="s">
        <v>11059</v>
      </c>
      <c r="D1764" s="277" t="s">
        <v>1079</v>
      </c>
      <c r="E1764" s="278" t="s">
        <v>12680</v>
      </c>
      <c r="F1764" s="279" t="s">
        <v>12677</v>
      </c>
      <c r="G1764" s="280" t="s">
        <v>5275</v>
      </c>
      <c r="H1764" s="281">
        <v>1</v>
      </c>
      <c r="I1764" s="282"/>
      <c r="J1764" s="283">
        <f>ROUND(I1764*H1764,2)</f>
        <v>0</v>
      </c>
      <c r="K1764" s="279" t="s">
        <v>21</v>
      </c>
      <c r="L1764" s="284"/>
      <c r="M1764" s="285" t="s">
        <v>21</v>
      </c>
      <c r="N1764" s="286" t="s">
        <v>45</v>
      </c>
      <c r="O1764" s="43"/>
      <c r="P1764" s="212">
        <f>O1764*H1764</f>
        <v>0</v>
      </c>
      <c r="Q1764" s="212">
        <v>0</v>
      </c>
      <c r="R1764" s="212">
        <f>Q1764*H1764</f>
        <v>0</v>
      </c>
      <c r="S1764" s="212">
        <v>0</v>
      </c>
      <c r="T1764" s="213">
        <f>S1764*H1764</f>
        <v>0</v>
      </c>
      <c r="AR1764" s="25" t="s">
        <v>619</v>
      </c>
      <c r="AT1764" s="25" t="s">
        <v>1079</v>
      </c>
      <c r="AU1764" s="25" t="s">
        <v>82</v>
      </c>
      <c r="AY1764" s="25" t="s">
        <v>308</v>
      </c>
      <c r="BE1764" s="214">
        <f>IF(N1764="základní",J1764,0)</f>
        <v>0</v>
      </c>
      <c r="BF1764" s="214">
        <f>IF(N1764="snížená",J1764,0)</f>
        <v>0</v>
      </c>
      <c r="BG1764" s="214">
        <f>IF(N1764="zákl. přenesená",J1764,0)</f>
        <v>0</v>
      </c>
      <c r="BH1764" s="214">
        <f>IF(N1764="sníž. přenesená",J1764,0)</f>
        <v>0</v>
      </c>
      <c r="BI1764" s="214">
        <f>IF(N1764="nulová",J1764,0)</f>
        <v>0</v>
      </c>
      <c r="BJ1764" s="25" t="s">
        <v>82</v>
      </c>
      <c r="BK1764" s="214">
        <f>ROUND(I1764*H1764,2)</f>
        <v>0</v>
      </c>
      <c r="BL1764" s="25" t="s">
        <v>375</v>
      </c>
      <c r="BM1764" s="25" t="s">
        <v>12681</v>
      </c>
    </row>
    <row r="1765" spans="2:65" s="1" customFormat="1" ht="121.5">
      <c r="B1765" s="42"/>
      <c r="C1765" s="64"/>
      <c r="D1765" s="246" t="s">
        <v>1656</v>
      </c>
      <c r="E1765" s="64"/>
      <c r="F1765" s="290" t="s">
        <v>12682</v>
      </c>
      <c r="G1765" s="64"/>
      <c r="H1765" s="64"/>
      <c r="I1765" s="173"/>
      <c r="J1765" s="64"/>
      <c r="K1765" s="64"/>
      <c r="L1765" s="62"/>
      <c r="M1765" s="291"/>
      <c r="N1765" s="43"/>
      <c r="O1765" s="43"/>
      <c r="P1765" s="43"/>
      <c r="Q1765" s="43"/>
      <c r="R1765" s="43"/>
      <c r="S1765" s="43"/>
      <c r="T1765" s="79"/>
      <c r="AT1765" s="25" t="s">
        <v>1656</v>
      </c>
      <c r="AU1765" s="25" t="s">
        <v>82</v>
      </c>
    </row>
    <row r="1766" spans="2:65" s="1" customFormat="1" ht="22.5" customHeight="1">
      <c r="B1766" s="42"/>
      <c r="C1766" s="277" t="s">
        <v>12683</v>
      </c>
      <c r="D1766" s="277" t="s">
        <v>1079</v>
      </c>
      <c r="E1766" s="278" t="s">
        <v>12684</v>
      </c>
      <c r="F1766" s="279" t="s">
        <v>12685</v>
      </c>
      <c r="G1766" s="280" t="s">
        <v>5275</v>
      </c>
      <c r="H1766" s="281">
        <v>2</v>
      </c>
      <c r="I1766" s="282"/>
      <c r="J1766" s="283">
        <f>ROUND(I1766*H1766,2)</f>
        <v>0</v>
      </c>
      <c r="K1766" s="279" t="s">
        <v>21</v>
      </c>
      <c r="L1766" s="284"/>
      <c r="M1766" s="285" t="s">
        <v>21</v>
      </c>
      <c r="N1766" s="286" t="s">
        <v>45</v>
      </c>
      <c r="O1766" s="43"/>
      <c r="P1766" s="212">
        <f>O1766*H1766</f>
        <v>0</v>
      </c>
      <c r="Q1766" s="212">
        <v>0</v>
      </c>
      <c r="R1766" s="212">
        <f>Q1766*H1766</f>
        <v>0</v>
      </c>
      <c r="S1766" s="212">
        <v>0</v>
      </c>
      <c r="T1766" s="213">
        <f>S1766*H1766</f>
        <v>0</v>
      </c>
      <c r="AR1766" s="25" t="s">
        <v>619</v>
      </c>
      <c r="AT1766" s="25" t="s">
        <v>1079</v>
      </c>
      <c r="AU1766" s="25" t="s">
        <v>82</v>
      </c>
      <c r="AY1766" s="25" t="s">
        <v>308</v>
      </c>
      <c r="BE1766" s="214">
        <f>IF(N1766="základní",J1766,0)</f>
        <v>0</v>
      </c>
      <c r="BF1766" s="214">
        <f>IF(N1766="snížená",J1766,0)</f>
        <v>0</v>
      </c>
      <c r="BG1766" s="214">
        <f>IF(N1766="zákl. přenesená",J1766,0)</f>
        <v>0</v>
      </c>
      <c r="BH1766" s="214">
        <f>IF(N1766="sníž. přenesená",J1766,0)</f>
        <v>0</v>
      </c>
      <c r="BI1766" s="214">
        <f>IF(N1766="nulová",J1766,0)</f>
        <v>0</v>
      </c>
      <c r="BJ1766" s="25" t="s">
        <v>82</v>
      </c>
      <c r="BK1766" s="214">
        <f>ROUND(I1766*H1766,2)</f>
        <v>0</v>
      </c>
      <c r="BL1766" s="25" t="s">
        <v>375</v>
      </c>
      <c r="BM1766" s="25" t="s">
        <v>12686</v>
      </c>
    </row>
    <row r="1767" spans="2:65" s="1" customFormat="1" ht="22.5" customHeight="1">
      <c r="B1767" s="42"/>
      <c r="C1767" s="277" t="s">
        <v>11061</v>
      </c>
      <c r="D1767" s="277" t="s">
        <v>1079</v>
      </c>
      <c r="E1767" s="278" t="s">
        <v>12687</v>
      </c>
      <c r="F1767" s="279" t="s">
        <v>12688</v>
      </c>
      <c r="G1767" s="280" t="s">
        <v>5275</v>
      </c>
      <c r="H1767" s="281">
        <v>4</v>
      </c>
      <c r="I1767" s="282"/>
      <c r="J1767" s="283">
        <f>ROUND(I1767*H1767,2)</f>
        <v>0</v>
      </c>
      <c r="K1767" s="279" t="s">
        <v>21</v>
      </c>
      <c r="L1767" s="284"/>
      <c r="M1767" s="285" t="s">
        <v>21</v>
      </c>
      <c r="N1767" s="286" t="s">
        <v>45</v>
      </c>
      <c r="O1767" s="43"/>
      <c r="P1767" s="212">
        <f>O1767*H1767</f>
        <v>0</v>
      </c>
      <c r="Q1767" s="212">
        <v>0</v>
      </c>
      <c r="R1767" s="212">
        <f>Q1767*H1767</f>
        <v>0</v>
      </c>
      <c r="S1767" s="212">
        <v>0</v>
      </c>
      <c r="T1767" s="213">
        <f>S1767*H1767</f>
        <v>0</v>
      </c>
      <c r="AR1767" s="25" t="s">
        <v>619</v>
      </c>
      <c r="AT1767" s="25" t="s">
        <v>1079</v>
      </c>
      <c r="AU1767" s="25" t="s">
        <v>82</v>
      </c>
      <c r="AY1767" s="25" t="s">
        <v>308</v>
      </c>
      <c r="BE1767" s="214">
        <f>IF(N1767="základní",J1767,0)</f>
        <v>0</v>
      </c>
      <c r="BF1767" s="214">
        <f>IF(N1767="snížená",J1767,0)</f>
        <v>0</v>
      </c>
      <c r="BG1767" s="214">
        <f>IF(N1767="zákl. přenesená",J1767,0)</f>
        <v>0</v>
      </c>
      <c r="BH1767" s="214">
        <f>IF(N1767="sníž. přenesená",J1767,0)</f>
        <v>0</v>
      </c>
      <c r="BI1767" s="214">
        <f>IF(N1767="nulová",J1767,0)</f>
        <v>0</v>
      </c>
      <c r="BJ1767" s="25" t="s">
        <v>82</v>
      </c>
      <c r="BK1767" s="214">
        <f>ROUND(I1767*H1767,2)</f>
        <v>0</v>
      </c>
      <c r="BL1767" s="25" t="s">
        <v>375</v>
      </c>
      <c r="BM1767" s="25" t="s">
        <v>12689</v>
      </c>
    </row>
    <row r="1768" spans="2:65" s="1" customFormat="1" ht="94.5">
      <c r="B1768" s="42"/>
      <c r="C1768" s="64"/>
      <c r="D1768" s="246" t="s">
        <v>1656</v>
      </c>
      <c r="E1768" s="64"/>
      <c r="F1768" s="290" t="s">
        <v>12690</v>
      </c>
      <c r="G1768" s="64"/>
      <c r="H1768" s="64"/>
      <c r="I1768" s="173"/>
      <c r="J1768" s="64"/>
      <c r="K1768" s="64"/>
      <c r="L1768" s="62"/>
      <c r="M1768" s="291"/>
      <c r="N1768" s="43"/>
      <c r="O1768" s="43"/>
      <c r="P1768" s="43"/>
      <c r="Q1768" s="43"/>
      <c r="R1768" s="43"/>
      <c r="S1768" s="43"/>
      <c r="T1768" s="79"/>
      <c r="AT1768" s="25" t="s">
        <v>1656</v>
      </c>
      <c r="AU1768" s="25" t="s">
        <v>82</v>
      </c>
    </row>
    <row r="1769" spans="2:65" s="1" customFormat="1" ht="31.5" customHeight="1">
      <c r="B1769" s="42"/>
      <c r="C1769" s="277" t="s">
        <v>12691</v>
      </c>
      <c r="D1769" s="277" t="s">
        <v>1079</v>
      </c>
      <c r="E1769" s="278" t="s">
        <v>12692</v>
      </c>
      <c r="F1769" s="279" t="s">
        <v>12693</v>
      </c>
      <c r="G1769" s="280" t="s">
        <v>5275</v>
      </c>
      <c r="H1769" s="281">
        <v>4</v>
      </c>
      <c r="I1769" s="282"/>
      <c r="J1769" s="283">
        <f>ROUND(I1769*H1769,2)</f>
        <v>0</v>
      </c>
      <c r="K1769" s="279" t="s">
        <v>21</v>
      </c>
      <c r="L1769" s="284"/>
      <c r="M1769" s="285" t="s">
        <v>21</v>
      </c>
      <c r="N1769" s="286" t="s">
        <v>45</v>
      </c>
      <c r="O1769" s="43"/>
      <c r="P1769" s="212">
        <f>O1769*H1769</f>
        <v>0</v>
      </c>
      <c r="Q1769" s="212">
        <v>0</v>
      </c>
      <c r="R1769" s="212">
        <f>Q1769*H1769</f>
        <v>0</v>
      </c>
      <c r="S1769" s="212">
        <v>0</v>
      </c>
      <c r="T1769" s="213">
        <f>S1769*H1769</f>
        <v>0</v>
      </c>
      <c r="AR1769" s="25" t="s">
        <v>619</v>
      </c>
      <c r="AT1769" s="25" t="s">
        <v>1079</v>
      </c>
      <c r="AU1769" s="25" t="s">
        <v>82</v>
      </c>
      <c r="AY1769" s="25" t="s">
        <v>308</v>
      </c>
      <c r="BE1769" s="214">
        <f>IF(N1769="základní",J1769,0)</f>
        <v>0</v>
      </c>
      <c r="BF1769" s="214">
        <f>IF(N1769="snížená",J1769,0)</f>
        <v>0</v>
      </c>
      <c r="BG1769" s="214">
        <f>IF(N1769="zákl. přenesená",J1769,0)</f>
        <v>0</v>
      </c>
      <c r="BH1769" s="214">
        <f>IF(N1769="sníž. přenesená",J1769,0)</f>
        <v>0</v>
      </c>
      <c r="BI1769" s="214">
        <f>IF(N1769="nulová",J1769,0)</f>
        <v>0</v>
      </c>
      <c r="BJ1769" s="25" t="s">
        <v>82</v>
      </c>
      <c r="BK1769" s="214">
        <f>ROUND(I1769*H1769,2)</f>
        <v>0</v>
      </c>
      <c r="BL1769" s="25" t="s">
        <v>375</v>
      </c>
      <c r="BM1769" s="25" t="s">
        <v>12694</v>
      </c>
    </row>
    <row r="1770" spans="2:65" s="1" customFormat="1" ht="22.5" customHeight="1">
      <c r="B1770" s="42"/>
      <c r="C1770" s="277" t="s">
        <v>11062</v>
      </c>
      <c r="D1770" s="277" t="s">
        <v>1079</v>
      </c>
      <c r="E1770" s="278" t="s">
        <v>12695</v>
      </c>
      <c r="F1770" s="279" t="s">
        <v>12696</v>
      </c>
      <c r="G1770" s="280" t="s">
        <v>5275</v>
      </c>
      <c r="H1770" s="281">
        <v>2</v>
      </c>
      <c r="I1770" s="282"/>
      <c r="J1770" s="283">
        <f>ROUND(I1770*H1770,2)</f>
        <v>0</v>
      </c>
      <c r="K1770" s="279" t="s">
        <v>21</v>
      </c>
      <c r="L1770" s="284"/>
      <c r="M1770" s="285" t="s">
        <v>21</v>
      </c>
      <c r="N1770" s="286" t="s">
        <v>45</v>
      </c>
      <c r="O1770" s="43"/>
      <c r="P1770" s="212">
        <f>O1770*H1770</f>
        <v>0</v>
      </c>
      <c r="Q1770" s="212">
        <v>0</v>
      </c>
      <c r="R1770" s="212">
        <f>Q1770*H1770</f>
        <v>0</v>
      </c>
      <c r="S1770" s="212">
        <v>0</v>
      </c>
      <c r="T1770" s="213">
        <f>S1770*H1770</f>
        <v>0</v>
      </c>
      <c r="AR1770" s="25" t="s">
        <v>619</v>
      </c>
      <c r="AT1770" s="25" t="s">
        <v>1079</v>
      </c>
      <c r="AU1770" s="25" t="s">
        <v>82</v>
      </c>
      <c r="AY1770" s="25" t="s">
        <v>308</v>
      </c>
      <c r="BE1770" s="214">
        <f>IF(N1770="základní",J1770,0)</f>
        <v>0</v>
      </c>
      <c r="BF1770" s="214">
        <f>IF(N1770="snížená",J1770,0)</f>
        <v>0</v>
      </c>
      <c r="BG1770" s="214">
        <f>IF(N1770="zákl. přenesená",J1770,0)</f>
        <v>0</v>
      </c>
      <c r="BH1770" s="214">
        <f>IF(N1770="sníž. přenesená",J1770,0)</f>
        <v>0</v>
      </c>
      <c r="BI1770" s="214">
        <f>IF(N1770="nulová",J1770,0)</f>
        <v>0</v>
      </c>
      <c r="BJ1770" s="25" t="s">
        <v>82</v>
      </c>
      <c r="BK1770" s="214">
        <f>ROUND(I1770*H1770,2)</f>
        <v>0</v>
      </c>
      <c r="BL1770" s="25" t="s">
        <v>375</v>
      </c>
      <c r="BM1770" s="25" t="s">
        <v>12697</v>
      </c>
    </row>
    <row r="1771" spans="2:65" s="1" customFormat="1" ht="54">
      <c r="B1771" s="42"/>
      <c r="C1771" s="64"/>
      <c r="D1771" s="246" t="s">
        <v>1656</v>
      </c>
      <c r="E1771" s="64"/>
      <c r="F1771" s="290" t="s">
        <v>12698</v>
      </c>
      <c r="G1771" s="64"/>
      <c r="H1771" s="64"/>
      <c r="I1771" s="173"/>
      <c r="J1771" s="64"/>
      <c r="K1771" s="64"/>
      <c r="L1771" s="62"/>
      <c r="M1771" s="291"/>
      <c r="N1771" s="43"/>
      <c r="O1771" s="43"/>
      <c r="P1771" s="43"/>
      <c r="Q1771" s="43"/>
      <c r="R1771" s="43"/>
      <c r="S1771" s="43"/>
      <c r="T1771" s="79"/>
      <c r="AT1771" s="25" t="s">
        <v>1656</v>
      </c>
      <c r="AU1771" s="25" t="s">
        <v>82</v>
      </c>
    </row>
    <row r="1772" spans="2:65" s="1" customFormat="1" ht="31.5" customHeight="1">
      <c r="B1772" s="42"/>
      <c r="C1772" s="277" t="s">
        <v>12699</v>
      </c>
      <c r="D1772" s="277" t="s">
        <v>1079</v>
      </c>
      <c r="E1772" s="278" t="s">
        <v>12700</v>
      </c>
      <c r="F1772" s="279" t="s">
        <v>12701</v>
      </c>
      <c r="G1772" s="280" t="s">
        <v>5275</v>
      </c>
      <c r="H1772" s="281">
        <v>1</v>
      </c>
      <c r="I1772" s="282"/>
      <c r="J1772" s="283">
        <f>ROUND(I1772*H1772,2)</f>
        <v>0</v>
      </c>
      <c r="K1772" s="279" t="s">
        <v>21</v>
      </c>
      <c r="L1772" s="284"/>
      <c r="M1772" s="285" t="s">
        <v>21</v>
      </c>
      <c r="N1772" s="286" t="s">
        <v>45</v>
      </c>
      <c r="O1772" s="43"/>
      <c r="P1772" s="212">
        <f>O1772*H1772</f>
        <v>0</v>
      </c>
      <c r="Q1772" s="212">
        <v>0</v>
      </c>
      <c r="R1772" s="212">
        <f>Q1772*H1772</f>
        <v>0</v>
      </c>
      <c r="S1772" s="212">
        <v>0</v>
      </c>
      <c r="T1772" s="213">
        <f>S1772*H1772</f>
        <v>0</v>
      </c>
      <c r="AR1772" s="25" t="s">
        <v>619</v>
      </c>
      <c r="AT1772" s="25" t="s">
        <v>1079</v>
      </c>
      <c r="AU1772" s="25" t="s">
        <v>82</v>
      </c>
      <c r="AY1772" s="25" t="s">
        <v>308</v>
      </c>
      <c r="BE1772" s="214">
        <f>IF(N1772="základní",J1772,0)</f>
        <v>0</v>
      </c>
      <c r="BF1772" s="214">
        <f>IF(N1772="snížená",J1772,0)</f>
        <v>0</v>
      </c>
      <c r="BG1772" s="214">
        <f>IF(N1772="zákl. přenesená",J1772,0)</f>
        <v>0</v>
      </c>
      <c r="BH1772" s="214">
        <f>IF(N1772="sníž. přenesená",J1772,0)</f>
        <v>0</v>
      </c>
      <c r="BI1772" s="214">
        <f>IF(N1772="nulová",J1772,0)</f>
        <v>0</v>
      </c>
      <c r="BJ1772" s="25" t="s">
        <v>82</v>
      </c>
      <c r="BK1772" s="214">
        <f>ROUND(I1772*H1772,2)</f>
        <v>0</v>
      </c>
      <c r="BL1772" s="25" t="s">
        <v>375</v>
      </c>
      <c r="BM1772" s="25" t="s">
        <v>12702</v>
      </c>
    </row>
    <row r="1773" spans="2:65" s="11" customFormat="1" ht="37.35" customHeight="1">
      <c r="B1773" s="186"/>
      <c r="C1773" s="187"/>
      <c r="D1773" s="200" t="s">
        <v>73</v>
      </c>
      <c r="E1773" s="296" t="s">
        <v>12703</v>
      </c>
      <c r="F1773" s="296" t="s">
        <v>12704</v>
      </c>
      <c r="G1773" s="187"/>
      <c r="H1773" s="187"/>
      <c r="I1773" s="190"/>
      <c r="J1773" s="297">
        <f>BK1773</f>
        <v>0</v>
      </c>
      <c r="K1773" s="187"/>
      <c r="L1773" s="192"/>
      <c r="M1773" s="193"/>
      <c r="N1773" s="194"/>
      <c r="O1773" s="194"/>
      <c r="P1773" s="195">
        <f>SUM(P1774:P1784)</f>
        <v>0</v>
      </c>
      <c r="Q1773" s="194"/>
      <c r="R1773" s="195">
        <f>SUM(R1774:R1784)</f>
        <v>0</v>
      </c>
      <c r="S1773" s="194"/>
      <c r="T1773" s="196">
        <f>SUM(T1774:T1784)</f>
        <v>0</v>
      </c>
      <c r="AR1773" s="197" t="s">
        <v>84</v>
      </c>
      <c r="AT1773" s="198" t="s">
        <v>73</v>
      </c>
      <c r="AU1773" s="198" t="s">
        <v>74</v>
      </c>
      <c r="AY1773" s="197" t="s">
        <v>308</v>
      </c>
      <c r="BK1773" s="199">
        <f>SUM(BK1774:BK1784)</f>
        <v>0</v>
      </c>
    </row>
    <row r="1774" spans="2:65" s="1" customFormat="1" ht="22.5" customHeight="1">
      <c r="B1774" s="42"/>
      <c r="C1774" s="203" t="s">
        <v>11063</v>
      </c>
      <c r="D1774" s="203" t="s">
        <v>311</v>
      </c>
      <c r="E1774" s="204" t="s">
        <v>12705</v>
      </c>
      <c r="F1774" s="205" t="s">
        <v>12677</v>
      </c>
      <c r="G1774" s="206" t="s">
        <v>5275</v>
      </c>
      <c r="H1774" s="207">
        <v>4</v>
      </c>
      <c r="I1774" s="208"/>
      <c r="J1774" s="209">
        <f>ROUND(I1774*H1774,2)</f>
        <v>0</v>
      </c>
      <c r="K1774" s="205" t="s">
        <v>21</v>
      </c>
      <c r="L1774" s="62"/>
      <c r="M1774" s="210" t="s">
        <v>21</v>
      </c>
      <c r="N1774" s="211" t="s">
        <v>45</v>
      </c>
      <c r="O1774" s="43"/>
      <c r="P1774" s="212">
        <f>O1774*H1774</f>
        <v>0</v>
      </c>
      <c r="Q1774" s="212">
        <v>0</v>
      </c>
      <c r="R1774" s="212">
        <f>Q1774*H1774</f>
        <v>0</v>
      </c>
      <c r="S1774" s="212">
        <v>0</v>
      </c>
      <c r="T1774" s="213">
        <f>S1774*H1774</f>
        <v>0</v>
      </c>
      <c r="AR1774" s="25" t="s">
        <v>375</v>
      </c>
      <c r="AT1774" s="25" t="s">
        <v>311</v>
      </c>
      <c r="AU1774" s="25" t="s">
        <v>82</v>
      </c>
      <c r="AY1774" s="25" t="s">
        <v>308</v>
      </c>
      <c r="BE1774" s="214">
        <f>IF(N1774="základní",J1774,0)</f>
        <v>0</v>
      </c>
      <c r="BF1774" s="214">
        <f>IF(N1774="snížená",J1774,0)</f>
        <v>0</v>
      </c>
      <c r="BG1774" s="214">
        <f>IF(N1774="zákl. přenesená",J1774,0)</f>
        <v>0</v>
      </c>
      <c r="BH1774" s="214">
        <f>IF(N1774="sníž. přenesená",J1774,0)</f>
        <v>0</v>
      </c>
      <c r="BI1774" s="214">
        <f>IF(N1774="nulová",J1774,0)</f>
        <v>0</v>
      </c>
      <c r="BJ1774" s="25" t="s">
        <v>82</v>
      </c>
      <c r="BK1774" s="214">
        <f>ROUND(I1774*H1774,2)</f>
        <v>0</v>
      </c>
      <c r="BL1774" s="25" t="s">
        <v>375</v>
      </c>
      <c r="BM1774" s="25" t="s">
        <v>12706</v>
      </c>
    </row>
    <row r="1775" spans="2:65" s="1" customFormat="1" ht="121.5">
      <c r="B1775" s="42"/>
      <c r="C1775" s="64"/>
      <c r="D1775" s="246" t="s">
        <v>1656</v>
      </c>
      <c r="E1775" s="64"/>
      <c r="F1775" s="290" t="s">
        <v>12679</v>
      </c>
      <c r="G1775" s="64"/>
      <c r="H1775" s="64"/>
      <c r="I1775" s="173"/>
      <c r="J1775" s="64"/>
      <c r="K1775" s="64"/>
      <c r="L1775" s="62"/>
      <c r="M1775" s="291"/>
      <c r="N1775" s="43"/>
      <c r="O1775" s="43"/>
      <c r="P1775" s="43"/>
      <c r="Q1775" s="43"/>
      <c r="R1775" s="43"/>
      <c r="S1775" s="43"/>
      <c r="T1775" s="79"/>
      <c r="AT1775" s="25" t="s">
        <v>1656</v>
      </c>
      <c r="AU1775" s="25" t="s">
        <v>82</v>
      </c>
    </row>
    <row r="1776" spans="2:65" s="1" customFormat="1" ht="22.5" customHeight="1">
      <c r="B1776" s="42"/>
      <c r="C1776" s="203" t="s">
        <v>12707</v>
      </c>
      <c r="D1776" s="203" t="s">
        <v>311</v>
      </c>
      <c r="E1776" s="204" t="s">
        <v>12708</v>
      </c>
      <c r="F1776" s="205" t="s">
        <v>12677</v>
      </c>
      <c r="G1776" s="206" t="s">
        <v>5275</v>
      </c>
      <c r="H1776" s="207">
        <v>1</v>
      </c>
      <c r="I1776" s="208"/>
      <c r="J1776" s="209">
        <f>ROUND(I1776*H1776,2)</f>
        <v>0</v>
      </c>
      <c r="K1776" s="205" t="s">
        <v>21</v>
      </c>
      <c r="L1776" s="62"/>
      <c r="M1776" s="210" t="s">
        <v>21</v>
      </c>
      <c r="N1776" s="211" t="s">
        <v>45</v>
      </c>
      <c r="O1776" s="43"/>
      <c r="P1776" s="212">
        <f>O1776*H1776</f>
        <v>0</v>
      </c>
      <c r="Q1776" s="212">
        <v>0</v>
      </c>
      <c r="R1776" s="212">
        <f>Q1776*H1776</f>
        <v>0</v>
      </c>
      <c r="S1776" s="212">
        <v>0</v>
      </c>
      <c r="T1776" s="213">
        <f>S1776*H1776</f>
        <v>0</v>
      </c>
      <c r="AR1776" s="25" t="s">
        <v>375</v>
      </c>
      <c r="AT1776" s="25" t="s">
        <v>311</v>
      </c>
      <c r="AU1776" s="25" t="s">
        <v>82</v>
      </c>
      <c r="AY1776" s="25" t="s">
        <v>308</v>
      </c>
      <c r="BE1776" s="214">
        <f>IF(N1776="základní",J1776,0)</f>
        <v>0</v>
      </c>
      <c r="BF1776" s="214">
        <f>IF(N1776="snížená",J1776,0)</f>
        <v>0</v>
      </c>
      <c r="BG1776" s="214">
        <f>IF(N1776="zákl. přenesená",J1776,0)</f>
        <v>0</v>
      </c>
      <c r="BH1776" s="214">
        <f>IF(N1776="sníž. přenesená",J1776,0)</f>
        <v>0</v>
      </c>
      <c r="BI1776" s="214">
        <f>IF(N1776="nulová",J1776,0)</f>
        <v>0</v>
      </c>
      <c r="BJ1776" s="25" t="s">
        <v>82</v>
      </c>
      <c r="BK1776" s="214">
        <f>ROUND(I1776*H1776,2)</f>
        <v>0</v>
      </c>
      <c r="BL1776" s="25" t="s">
        <v>375</v>
      </c>
      <c r="BM1776" s="25" t="s">
        <v>12709</v>
      </c>
    </row>
    <row r="1777" spans="2:65" s="1" customFormat="1" ht="121.5">
      <c r="B1777" s="42"/>
      <c r="C1777" s="64"/>
      <c r="D1777" s="246" t="s">
        <v>1656</v>
      </c>
      <c r="E1777" s="64"/>
      <c r="F1777" s="290" t="s">
        <v>12682</v>
      </c>
      <c r="G1777" s="64"/>
      <c r="H1777" s="64"/>
      <c r="I1777" s="173"/>
      <c r="J1777" s="64"/>
      <c r="K1777" s="64"/>
      <c r="L1777" s="62"/>
      <c r="M1777" s="291"/>
      <c r="N1777" s="43"/>
      <c r="O1777" s="43"/>
      <c r="P1777" s="43"/>
      <c r="Q1777" s="43"/>
      <c r="R1777" s="43"/>
      <c r="S1777" s="43"/>
      <c r="T1777" s="79"/>
      <c r="AT1777" s="25" t="s">
        <v>1656</v>
      </c>
      <c r="AU1777" s="25" t="s">
        <v>82</v>
      </c>
    </row>
    <row r="1778" spans="2:65" s="1" customFormat="1" ht="22.5" customHeight="1">
      <c r="B1778" s="42"/>
      <c r="C1778" s="203" t="s">
        <v>11064</v>
      </c>
      <c r="D1778" s="203" t="s">
        <v>311</v>
      </c>
      <c r="E1778" s="204" t="s">
        <v>12710</v>
      </c>
      <c r="F1778" s="205" t="s">
        <v>12685</v>
      </c>
      <c r="G1778" s="206" t="s">
        <v>5275</v>
      </c>
      <c r="H1778" s="207">
        <v>2</v>
      </c>
      <c r="I1778" s="208"/>
      <c r="J1778" s="209">
        <f>ROUND(I1778*H1778,2)</f>
        <v>0</v>
      </c>
      <c r="K1778" s="205" t="s">
        <v>21</v>
      </c>
      <c r="L1778" s="62"/>
      <c r="M1778" s="210" t="s">
        <v>21</v>
      </c>
      <c r="N1778" s="211" t="s">
        <v>45</v>
      </c>
      <c r="O1778" s="43"/>
      <c r="P1778" s="212">
        <f>O1778*H1778</f>
        <v>0</v>
      </c>
      <c r="Q1778" s="212">
        <v>0</v>
      </c>
      <c r="R1778" s="212">
        <f>Q1778*H1778</f>
        <v>0</v>
      </c>
      <c r="S1778" s="212">
        <v>0</v>
      </c>
      <c r="T1778" s="213">
        <f>S1778*H1778</f>
        <v>0</v>
      </c>
      <c r="AR1778" s="25" t="s">
        <v>375</v>
      </c>
      <c r="AT1778" s="25" t="s">
        <v>311</v>
      </c>
      <c r="AU1778" s="25" t="s">
        <v>82</v>
      </c>
      <c r="AY1778" s="25" t="s">
        <v>308</v>
      </c>
      <c r="BE1778" s="214">
        <f>IF(N1778="základní",J1778,0)</f>
        <v>0</v>
      </c>
      <c r="BF1778" s="214">
        <f>IF(N1778="snížená",J1778,0)</f>
        <v>0</v>
      </c>
      <c r="BG1778" s="214">
        <f>IF(N1778="zákl. přenesená",J1778,0)</f>
        <v>0</v>
      </c>
      <c r="BH1778" s="214">
        <f>IF(N1778="sníž. přenesená",J1778,0)</f>
        <v>0</v>
      </c>
      <c r="BI1778" s="214">
        <f>IF(N1778="nulová",J1778,0)</f>
        <v>0</v>
      </c>
      <c r="BJ1778" s="25" t="s">
        <v>82</v>
      </c>
      <c r="BK1778" s="214">
        <f>ROUND(I1778*H1778,2)</f>
        <v>0</v>
      </c>
      <c r="BL1778" s="25" t="s">
        <v>375</v>
      </c>
      <c r="BM1778" s="25" t="s">
        <v>12711</v>
      </c>
    </row>
    <row r="1779" spans="2:65" s="1" customFormat="1" ht="22.5" customHeight="1">
      <c r="B1779" s="42"/>
      <c r="C1779" s="203" t="s">
        <v>12712</v>
      </c>
      <c r="D1779" s="203" t="s">
        <v>311</v>
      </c>
      <c r="E1779" s="204" t="s">
        <v>12713</v>
      </c>
      <c r="F1779" s="205" t="s">
        <v>12688</v>
      </c>
      <c r="G1779" s="206" t="s">
        <v>5275</v>
      </c>
      <c r="H1779" s="207">
        <v>4</v>
      </c>
      <c r="I1779" s="208"/>
      <c r="J1779" s="209">
        <f>ROUND(I1779*H1779,2)</f>
        <v>0</v>
      </c>
      <c r="K1779" s="205" t="s">
        <v>21</v>
      </c>
      <c r="L1779" s="62"/>
      <c r="M1779" s="210" t="s">
        <v>21</v>
      </c>
      <c r="N1779" s="211" t="s">
        <v>45</v>
      </c>
      <c r="O1779" s="43"/>
      <c r="P1779" s="212">
        <f>O1779*H1779</f>
        <v>0</v>
      </c>
      <c r="Q1779" s="212">
        <v>0</v>
      </c>
      <c r="R1779" s="212">
        <f>Q1779*H1779</f>
        <v>0</v>
      </c>
      <c r="S1779" s="212">
        <v>0</v>
      </c>
      <c r="T1779" s="213">
        <f>S1779*H1779</f>
        <v>0</v>
      </c>
      <c r="AR1779" s="25" t="s">
        <v>375</v>
      </c>
      <c r="AT1779" s="25" t="s">
        <v>311</v>
      </c>
      <c r="AU1779" s="25" t="s">
        <v>82</v>
      </c>
      <c r="AY1779" s="25" t="s">
        <v>308</v>
      </c>
      <c r="BE1779" s="214">
        <f>IF(N1779="základní",J1779,0)</f>
        <v>0</v>
      </c>
      <c r="BF1779" s="214">
        <f>IF(N1779="snížená",J1779,0)</f>
        <v>0</v>
      </c>
      <c r="BG1779" s="214">
        <f>IF(N1779="zákl. přenesená",J1779,0)</f>
        <v>0</v>
      </c>
      <c r="BH1779" s="214">
        <f>IF(N1779="sníž. přenesená",J1779,0)</f>
        <v>0</v>
      </c>
      <c r="BI1779" s="214">
        <f>IF(N1779="nulová",J1779,0)</f>
        <v>0</v>
      </c>
      <c r="BJ1779" s="25" t="s">
        <v>82</v>
      </c>
      <c r="BK1779" s="214">
        <f>ROUND(I1779*H1779,2)</f>
        <v>0</v>
      </c>
      <c r="BL1779" s="25" t="s">
        <v>375</v>
      </c>
      <c r="BM1779" s="25" t="s">
        <v>12714</v>
      </c>
    </row>
    <row r="1780" spans="2:65" s="1" customFormat="1" ht="94.5">
      <c r="B1780" s="42"/>
      <c r="C1780" s="64"/>
      <c r="D1780" s="246" t="s">
        <v>1656</v>
      </c>
      <c r="E1780" s="64"/>
      <c r="F1780" s="290" t="s">
        <v>12690</v>
      </c>
      <c r="G1780" s="64"/>
      <c r="H1780" s="64"/>
      <c r="I1780" s="173"/>
      <c r="J1780" s="64"/>
      <c r="K1780" s="64"/>
      <c r="L1780" s="62"/>
      <c r="M1780" s="291"/>
      <c r="N1780" s="43"/>
      <c r="O1780" s="43"/>
      <c r="P1780" s="43"/>
      <c r="Q1780" s="43"/>
      <c r="R1780" s="43"/>
      <c r="S1780" s="43"/>
      <c r="T1780" s="79"/>
      <c r="AT1780" s="25" t="s">
        <v>1656</v>
      </c>
      <c r="AU1780" s="25" t="s">
        <v>82</v>
      </c>
    </row>
    <row r="1781" spans="2:65" s="1" customFormat="1" ht="31.5" customHeight="1">
      <c r="B1781" s="42"/>
      <c r="C1781" s="203" t="s">
        <v>11066</v>
      </c>
      <c r="D1781" s="203" t="s">
        <v>311</v>
      </c>
      <c r="E1781" s="204" t="s">
        <v>12715</v>
      </c>
      <c r="F1781" s="205" t="s">
        <v>12693</v>
      </c>
      <c r="G1781" s="206" t="s">
        <v>5275</v>
      </c>
      <c r="H1781" s="207">
        <v>4</v>
      </c>
      <c r="I1781" s="208"/>
      <c r="J1781" s="209">
        <f>ROUND(I1781*H1781,2)</f>
        <v>0</v>
      </c>
      <c r="K1781" s="205" t="s">
        <v>21</v>
      </c>
      <c r="L1781" s="62"/>
      <c r="M1781" s="210" t="s">
        <v>21</v>
      </c>
      <c r="N1781" s="211" t="s">
        <v>45</v>
      </c>
      <c r="O1781" s="43"/>
      <c r="P1781" s="212">
        <f>O1781*H1781</f>
        <v>0</v>
      </c>
      <c r="Q1781" s="212">
        <v>0</v>
      </c>
      <c r="R1781" s="212">
        <f>Q1781*H1781</f>
        <v>0</v>
      </c>
      <c r="S1781" s="212">
        <v>0</v>
      </c>
      <c r="T1781" s="213">
        <f>S1781*H1781</f>
        <v>0</v>
      </c>
      <c r="AR1781" s="25" t="s">
        <v>375</v>
      </c>
      <c r="AT1781" s="25" t="s">
        <v>311</v>
      </c>
      <c r="AU1781" s="25" t="s">
        <v>82</v>
      </c>
      <c r="AY1781" s="25" t="s">
        <v>308</v>
      </c>
      <c r="BE1781" s="214">
        <f>IF(N1781="základní",J1781,0)</f>
        <v>0</v>
      </c>
      <c r="BF1781" s="214">
        <f>IF(N1781="snížená",J1781,0)</f>
        <v>0</v>
      </c>
      <c r="BG1781" s="214">
        <f>IF(N1781="zákl. přenesená",J1781,0)</f>
        <v>0</v>
      </c>
      <c r="BH1781" s="214">
        <f>IF(N1781="sníž. přenesená",J1781,0)</f>
        <v>0</v>
      </c>
      <c r="BI1781" s="214">
        <f>IF(N1781="nulová",J1781,0)</f>
        <v>0</v>
      </c>
      <c r="BJ1781" s="25" t="s">
        <v>82</v>
      </c>
      <c r="BK1781" s="214">
        <f>ROUND(I1781*H1781,2)</f>
        <v>0</v>
      </c>
      <c r="BL1781" s="25" t="s">
        <v>375</v>
      </c>
      <c r="BM1781" s="25" t="s">
        <v>12716</v>
      </c>
    </row>
    <row r="1782" spans="2:65" s="1" customFormat="1" ht="22.5" customHeight="1">
      <c r="B1782" s="42"/>
      <c r="C1782" s="203" t="s">
        <v>12717</v>
      </c>
      <c r="D1782" s="203" t="s">
        <v>311</v>
      </c>
      <c r="E1782" s="204" t="s">
        <v>12718</v>
      </c>
      <c r="F1782" s="205" t="s">
        <v>12696</v>
      </c>
      <c r="G1782" s="206" t="s">
        <v>5275</v>
      </c>
      <c r="H1782" s="207">
        <v>2</v>
      </c>
      <c r="I1782" s="208"/>
      <c r="J1782" s="209">
        <f>ROUND(I1782*H1782,2)</f>
        <v>0</v>
      </c>
      <c r="K1782" s="205" t="s">
        <v>21</v>
      </c>
      <c r="L1782" s="62"/>
      <c r="M1782" s="210" t="s">
        <v>21</v>
      </c>
      <c r="N1782" s="211" t="s">
        <v>45</v>
      </c>
      <c r="O1782" s="43"/>
      <c r="P1782" s="212">
        <f>O1782*H1782</f>
        <v>0</v>
      </c>
      <c r="Q1782" s="212">
        <v>0</v>
      </c>
      <c r="R1782" s="212">
        <f>Q1782*H1782</f>
        <v>0</v>
      </c>
      <c r="S1782" s="212">
        <v>0</v>
      </c>
      <c r="T1782" s="213">
        <f>S1782*H1782</f>
        <v>0</v>
      </c>
      <c r="AR1782" s="25" t="s">
        <v>375</v>
      </c>
      <c r="AT1782" s="25" t="s">
        <v>311</v>
      </c>
      <c r="AU1782" s="25" t="s">
        <v>82</v>
      </c>
      <c r="AY1782" s="25" t="s">
        <v>308</v>
      </c>
      <c r="BE1782" s="214">
        <f>IF(N1782="základní",J1782,0)</f>
        <v>0</v>
      </c>
      <c r="BF1782" s="214">
        <f>IF(N1782="snížená",J1782,0)</f>
        <v>0</v>
      </c>
      <c r="BG1782" s="214">
        <f>IF(N1782="zákl. přenesená",J1782,0)</f>
        <v>0</v>
      </c>
      <c r="BH1782" s="214">
        <f>IF(N1782="sníž. přenesená",J1782,0)</f>
        <v>0</v>
      </c>
      <c r="BI1782" s="214">
        <f>IF(N1782="nulová",J1782,0)</f>
        <v>0</v>
      </c>
      <c r="BJ1782" s="25" t="s">
        <v>82</v>
      </c>
      <c r="BK1782" s="214">
        <f>ROUND(I1782*H1782,2)</f>
        <v>0</v>
      </c>
      <c r="BL1782" s="25" t="s">
        <v>375</v>
      </c>
      <c r="BM1782" s="25" t="s">
        <v>12719</v>
      </c>
    </row>
    <row r="1783" spans="2:65" s="1" customFormat="1" ht="54">
      <c r="B1783" s="42"/>
      <c r="C1783" s="64"/>
      <c r="D1783" s="246" t="s">
        <v>1656</v>
      </c>
      <c r="E1783" s="64"/>
      <c r="F1783" s="290" t="s">
        <v>12698</v>
      </c>
      <c r="G1783" s="64"/>
      <c r="H1783" s="64"/>
      <c r="I1783" s="173"/>
      <c r="J1783" s="64"/>
      <c r="K1783" s="64"/>
      <c r="L1783" s="62"/>
      <c r="M1783" s="291"/>
      <c r="N1783" s="43"/>
      <c r="O1783" s="43"/>
      <c r="P1783" s="43"/>
      <c r="Q1783" s="43"/>
      <c r="R1783" s="43"/>
      <c r="S1783" s="43"/>
      <c r="T1783" s="79"/>
      <c r="AT1783" s="25" t="s">
        <v>1656</v>
      </c>
      <c r="AU1783" s="25" t="s">
        <v>82</v>
      </c>
    </row>
    <row r="1784" spans="2:65" s="1" customFormat="1" ht="31.5" customHeight="1">
      <c r="B1784" s="42"/>
      <c r="C1784" s="203" t="s">
        <v>11067</v>
      </c>
      <c r="D1784" s="203" t="s">
        <v>311</v>
      </c>
      <c r="E1784" s="204" t="s">
        <v>12720</v>
      </c>
      <c r="F1784" s="205" t="s">
        <v>12701</v>
      </c>
      <c r="G1784" s="206" t="s">
        <v>5275</v>
      </c>
      <c r="H1784" s="207">
        <v>1</v>
      </c>
      <c r="I1784" s="208"/>
      <c r="J1784" s="209">
        <f>ROUND(I1784*H1784,2)</f>
        <v>0</v>
      </c>
      <c r="K1784" s="205" t="s">
        <v>21</v>
      </c>
      <c r="L1784" s="62"/>
      <c r="M1784" s="210" t="s">
        <v>21</v>
      </c>
      <c r="N1784" s="211" t="s">
        <v>45</v>
      </c>
      <c r="O1784" s="43"/>
      <c r="P1784" s="212">
        <f>O1784*H1784</f>
        <v>0</v>
      </c>
      <c r="Q1784" s="212">
        <v>0</v>
      </c>
      <c r="R1784" s="212">
        <f>Q1784*H1784</f>
        <v>0</v>
      </c>
      <c r="S1784" s="212">
        <v>0</v>
      </c>
      <c r="T1784" s="213">
        <f>S1784*H1784</f>
        <v>0</v>
      </c>
      <c r="AR1784" s="25" t="s">
        <v>375</v>
      </c>
      <c r="AT1784" s="25" t="s">
        <v>311</v>
      </c>
      <c r="AU1784" s="25" t="s">
        <v>82</v>
      </c>
      <c r="AY1784" s="25" t="s">
        <v>308</v>
      </c>
      <c r="BE1784" s="214">
        <f>IF(N1784="základní",J1784,0)</f>
        <v>0</v>
      </c>
      <c r="BF1784" s="214">
        <f>IF(N1784="snížená",J1784,0)</f>
        <v>0</v>
      </c>
      <c r="BG1784" s="214">
        <f>IF(N1784="zákl. přenesená",J1784,0)</f>
        <v>0</v>
      </c>
      <c r="BH1784" s="214">
        <f>IF(N1784="sníž. přenesená",J1784,0)</f>
        <v>0</v>
      </c>
      <c r="BI1784" s="214">
        <f>IF(N1784="nulová",J1784,0)</f>
        <v>0</v>
      </c>
      <c r="BJ1784" s="25" t="s">
        <v>82</v>
      </c>
      <c r="BK1784" s="214">
        <f>ROUND(I1784*H1784,2)</f>
        <v>0</v>
      </c>
      <c r="BL1784" s="25" t="s">
        <v>375</v>
      </c>
      <c r="BM1784" s="25" t="s">
        <v>12721</v>
      </c>
    </row>
    <row r="1785" spans="2:65" s="11" customFormat="1" ht="37.35" customHeight="1">
      <c r="B1785" s="186"/>
      <c r="C1785" s="187"/>
      <c r="D1785" s="200" t="s">
        <v>73</v>
      </c>
      <c r="E1785" s="296" t="s">
        <v>12722</v>
      </c>
      <c r="F1785" s="296" t="s">
        <v>12723</v>
      </c>
      <c r="G1785" s="187"/>
      <c r="H1785" s="187"/>
      <c r="I1785" s="190"/>
      <c r="J1785" s="297">
        <f>BK1785</f>
        <v>0</v>
      </c>
      <c r="K1785" s="187"/>
      <c r="L1785" s="192"/>
      <c r="M1785" s="193"/>
      <c r="N1785" s="194"/>
      <c r="O1785" s="194"/>
      <c r="P1785" s="195">
        <f>SUM(P1786:P1787)</f>
        <v>0</v>
      </c>
      <c r="Q1785" s="194"/>
      <c r="R1785" s="195">
        <f>SUM(R1786:R1787)</f>
        <v>0</v>
      </c>
      <c r="S1785" s="194"/>
      <c r="T1785" s="196">
        <f>SUM(T1786:T1787)</f>
        <v>0</v>
      </c>
      <c r="AR1785" s="197" t="s">
        <v>84</v>
      </c>
      <c r="AT1785" s="198" t="s">
        <v>73</v>
      </c>
      <c r="AU1785" s="198" t="s">
        <v>74</v>
      </c>
      <c r="AY1785" s="197" t="s">
        <v>308</v>
      </c>
      <c r="BK1785" s="199">
        <f>SUM(BK1786:BK1787)</f>
        <v>0</v>
      </c>
    </row>
    <row r="1786" spans="2:65" s="1" customFormat="1" ht="31.5" customHeight="1">
      <c r="B1786" s="42"/>
      <c r="C1786" s="277" t="s">
        <v>12724</v>
      </c>
      <c r="D1786" s="277" t="s">
        <v>1079</v>
      </c>
      <c r="E1786" s="278" t="s">
        <v>12725</v>
      </c>
      <c r="F1786" s="279" t="s">
        <v>12726</v>
      </c>
      <c r="G1786" s="280" t="s">
        <v>5275</v>
      </c>
      <c r="H1786" s="281">
        <v>1</v>
      </c>
      <c r="I1786" s="282"/>
      <c r="J1786" s="283">
        <f>ROUND(I1786*H1786,2)</f>
        <v>0</v>
      </c>
      <c r="K1786" s="279" t="s">
        <v>21</v>
      </c>
      <c r="L1786" s="284"/>
      <c r="M1786" s="285" t="s">
        <v>21</v>
      </c>
      <c r="N1786" s="286" t="s">
        <v>45</v>
      </c>
      <c r="O1786" s="43"/>
      <c r="P1786" s="212">
        <f>O1786*H1786</f>
        <v>0</v>
      </c>
      <c r="Q1786" s="212">
        <v>0</v>
      </c>
      <c r="R1786" s="212">
        <f>Q1786*H1786</f>
        <v>0</v>
      </c>
      <c r="S1786" s="212">
        <v>0</v>
      </c>
      <c r="T1786" s="213">
        <f>S1786*H1786</f>
        <v>0</v>
      </c>
      <c r="AR1786" s="25" t="s">
        <v>619</v>
      </c>
      <c r="AT1786" s="25" t="s">
        <v>1079</v>
      </c>
      <c r="AU1786" s="25" t="s">
        <v>82</v>
      </c>
      <c r="AY1786" s="25" t="s">
        <v>308</v>
      </c>
      <c r="BE1786" s="214">
        <f>IF(N1786="základní",J1786,0)</f>
        <v>0</v>
      </c>
      <c r="BF1786" s="214">
        <f>IF(N1786="snížená",J1786,0)</f>
        <v>0</v>
      </c>
      <c r="BG1786" s="214">
        <f>IF(N1786="zákl. přenesená",J1786,0)</f>
        <v>0</v>
      </c>
      <c r="BH1786" s="214">
        <f>IF(N1786="sníž. přenesená",J1786,0)</f>
        <v>0</v>
      </c>
      <c r="BI1786" s="214">
        <f>IF(N1786="nulová",J1786,0)</f>
        <v>0</v>
      </c>
      <c r="BJ1786" s="25" t="s">
        <v>82</v>
      </c>
      <c r="BK1786" s="214">
        <f>ROUND(I1786*H1786,2)</f>
        <v>0</v>
      </c>
      <c r="BL1786" s="25" t="s">
        <v>375</v>
      </c>
      <c r="BM1786" s="25" t="s">
        <v>12727</v>
      </c>
    </row>
    <row r="1787" spans="2:65" s="1" customFormat="1" ht="22.5" customHeight="1">
      <c r="B1787" s="42"/>
      <c r="C1787" s="277" t="s">
        <v>11069</v>
      </c>
      <c r="D1787" s="277" t="s">
        <v>1079</v>
      </c>
      <c r="E1787" s="278" t="s">
        <v>12728</v>
      </c>
      <c r="F1787" s="279" t="s">
        <v>12729</v>
      </c>
      <c r="G1787" s="280" t="s">
        <v>5275</v>
      </c>
      <c r="H1787" s="281">
        <v>2</v>
      </c>
      <c r="I1787" s="282"/>
      <c r="J1787" s="283">
        <f>ROUND(I1787*H1787,2)</f>
        <v>0</v>
      </c>
      <c r="K1787" s="279" t="s">
        <v>21</v>
      </c>
      <c r="L1787" s="284"/>
      <c r="M1787" s="285" t="s">
        <v>21</v>
      </c>
      <c r="N1787" s="286" t="s">
        <v>45</v>
      </c>
      <c r="O1787" s="43"/>
      <c r="P1787" s="212">
        <f>O1787*H1787</f>
        <v>0</v>
      </c>
      <c r="Q1787" s="212">
        <v>0</v>
      </c>
      <c r="R1787" s="212">
        <f>Q1787*H1787</f>
        <v>0</v>
      </c>
      <c r="S1787" s="212">
        <v>0</v>
      </c>
      <c r="T1787" s="213">
        <f>S1787*H1787</f>
        <v>0</v>
      </c>
      <c r="AR1787" s="25" t="s">
        <v>619</v>
      </c>
      <c r="AT1787" s="25" t="s">
        <v>1079</v>
      </c>
      <c r="AU1787" s="25" t="s">
        <v>82</v>
      </c>
      <c r="AY1787" s="25" t="s">
        <v>308</v>
      </c>
      <c r="BE1787" s="214">
        <f>IF(N1787="základní",J1787,0)</f>
        <v>0</v>
      </c>
      <c r="BF1787" s="214">
        <f>IF(N1787="snížená",J1787,0)</f>
        <v>0</v>
      </c>
      <c r="BG1787" s="214">
        <f>IF(N1787="zákl. přenesená",J1787,0)</f>
        <v>0</v>
      </c>
      <c r="BH1787" s="214">
        <f>IF(N1787="sníž. přenesená",J1787,0)</f>
        <v>0</v>
      </c>
      <c r="BI1787" s="214">
        <f>IF(N1787="nulová",J1787,0)</f>
        <v>0</v>
      </c>
      <c r="BJ1787" s="25" t="s">
        <v>82</v>
      </c>
      <c r="BK1787" s="214">
        <f>ROUND(I1787*H1787,2)</f>
        <v>0</v>
      </c>
      <c r="BL1787" s="25" t="s">
        <v>375</v>
      </c>
      <c r="BM1787" s="25" t="s">
        <v>12730</v>
      </c>
    </row>
    <row r="1788" spans="2:65" s="11" customFormat="1" ht="37.35" customHeight="1">
      <c r="B1788" s="186"/>
      <c r="C1788" s="187"/>
      <c r="D1788" s="200" t="s">
        <v>73</v>
      </c>
      <c r="E1788" s="296" t="s">
        <v>12731</v>
      </c>
      <c r="F1788" s="296" t="s">
        <v>12732</v>
      </c>
      <c r="G1788" s="187"/>
      <c r="H1788" s="187"/>
      <c r="I1788" s="190"/>
      <c r="J1788" s="297">
        <f>BK1788</f>
        <v>0</v>
      </c>
      <c r="K1788" s="187"/>
      <c r="L1788" s="192"/>
      <c r="M1788" s="193"/>
      <c r="N1788" s="194"/>
      <c r="O1788" s="194"/>
      <c r="P1788" s="195">
        <f>SUM(P1789:P1790)</f>
        <v>0</v>
      </c>
      <c r="Q1788" s="194"/>
      <c r="R1788" s="195">
        <f>SUM(R1789:R1790)</f>
        <v>0</v>
      </c>
      <c r="S1788" s="194"/>
      <c r="T1788" s="196">
        <f>SUM(T1789:T1790)</f>
        <v>0</v>
      </c>
      <c r="AR1788" s="197" t="s">
        <v>84</v>
      </c>
      <c r="AT1788" s="198" t="s">
        <v>73</v>
      </c>
      <c r="AU1788" s="198" t="s">
        <v>74</v>
      </c>
      <c r="AY1788" s="197" t="s">
        <v>308</v>
      </c>
      <c r="BK1788" s="199">
        <f>SUM(BK1789:BK1790)</f>
        <v>0</v>
      </c>
    </row>
    <row r="1789" spans="2:65" s="1" customFormat="1" ht="31.5" customHeight="1">
      <c r="B1789" s="42"/>
      <c r="C1789" s="203" t="s">
        <v>12733</v>
      </c>
      <c r="D1789" s="203" t="s">
        <v>311</v>
      </c>
      <c r="E1789" s="204" t="s">
        <v>12734</v>
      </c>
      <c r="F1789" s="205" t="s">
        <v>12726</v>
      </c>
      <c r="G1789" s="206" t="s">
        <v>5275</v>
      </c>
      <c r="H1789" s="207">
        <v>1</v>
      </c>
      <c r="I1789" s="208"/>
      <c r="J1789" s="209">
        <f>ROUND(I1789*H1789,2)</f>
        <v>0</v>
      </c>
      <c r="K1789" s="205" t="s">
        <v>21</v>
      </c>
      <c r="L1789" s="62"/>
      <c r="M1789" s="210" t="s">
        <v>21</v>
      </c>
      <c r="N1789" s="211" t="s">
        <v>45</v>
      </c>
      <c r="O1789" s="43"/>
      <c r="P1789" s="212">
        <f>O1789*H1789</f>
        <v>0</v>
      </c>
      <c r="Q1789" s="212">
        <v>0</v>
      </c>
      <c r="R1789" s="212">
        <f>Q1789*H1789</f>
        <v>0</v>
      </c>
      <c r="S1789" s="212">
        <v>0</v>
      </c>
      <c r="T1789" s="213">
        <f>S1789*H1789</f>
        <v>0</v>
      </c>
      <c r="AR1789" s="25" t="s">
        <v>375</v>
      </c>
      <c r="AT1789" s="25" t="s">
        <v>311</v>
      </c>
      <c r="AU1789" s="25" t="s">
        <v>82</v>
      </c>
      <c r="AY1789" s="25" t="s">
        <v>308</v>
      </c>
      <c r="BE1789" s="214">
        <f>IF(N1789="základní",J1789,0)</f>
        <v>0</v>
      </c>
      <c r="BF1789" s="214">
        <f>IF(N1789="snížená",J1789,0)</f>
        <v>0</v>
      </c>
      <c r="BG1789" s="214">
        <f>IF(N1789="zákl. přenesená",J1789,0)</f>
        <v>0</v>
      </c>
      <c r="BH1789" s="214">
        <f>IF(N1789="sníž. přenesená",J1789,0)</f>
        <v>0</v>
      </c>
      <c r="BI1789" s="214">
        <f>IF(N1789="nulová",J1789,0)</f>
        <v>0</v>
      </c>
      <c r="BJ1789" s="25" t="s">
        <v>82</v>
      </c>
      <c r="BK1789" s="214">
        <f>ROUND(I1789*H1789,2)</f>
        <v>0</v>
      </c>
      <c r="BL1789" s="25" t="s">
        <v>375</v>
      </c>
      <c r="BM1789" s="25" t="s">
        <v>12735</v>
      </c>
    </row>
    <row r="1790" spans="2:65" s="1" customFormat="1" ht="22.5" customHeight="1">
      <c r="B1790" s="42"/>
      <c r="C1790" s="203" t="s">
        <v>11072</v>
      </c>
      <c r="D1790" s="203" t="s">
        <v>311</v>
      </c>
      <c r="E1790" s="204" t="s">
        <v>12736</v>
      </c>
      <c r="F1790" s="205" t="s">
        <v>12729</v>
      </c>
      <c r="G1790" s="206" t="s">
        <v>5275</v>
      </c>
      <c r="H1790" s="207">
        <v>2</v>
      </c>
      <c r="I1790" s="208"/>
      <c r="J1790" s="209">
        <f>ROUND(I1790*H1790,2)</f>
        <v>0</v>
      </c>
      <c r="K1790" s="205" t="s">
        <v>21</v>
      </c>
      <c r="L1790" s="62"/>
      <c r="M1790" s="210" t="s">
        <v>21</v>
      </c>
      <c r="N1790" s="211" t="s">
        <v>45</v>
      </c>
      <c r="O1790" s="43"/>
      <c r="P1790" s="212">
        <f>O1790*H1790</f>
        <v>0</v>
      </c>
      <c r="Q1790" s="212">
        <v>0</v>
      </c>
      <c r="R1790" s="212">
        <f>Q1790*H1790</f>
        <v>0</v>
      </c>
      <c r="S1790" s="212">
        <v>0</v>
      </c>
      <c r="T1790" s="213">
        <f>S1790*H1790</f>
        <v>0</v>
      </c>
      <c r="AR1790" s="25" t="s">
        <v>375</v>
      </c>
      <c r="AT1790" s="25" t="s">
        <v>311</v>
      </c>
      <c r="AU1790" s="25" t="s">
        <v>82</v>
      </c>
      <c r="AY1790" s="25" t="s">
        <v>308</v>
      </c>
      <c r="BE1790" s="214">
        <f>IF(N1790="základní",J1790,0)</f>
        <v>0</v>
      </c>
      <c r="BF1790" s="214">
        <f>IF(N1790="snížená",J1790,0)</f>
        <v>0</v>
      </c>
      <c r="BG1790" s="214">
        <f>IF(N1790="zákl. přenesená",J1790,0)</f>
        <v>0</v>
      </c>
      <c r="BH1790" s="214">
        <f>IF(N1790="sníž. přenesená",J1790,0)</f>
        <v>0</v>
      </c>
      <c r="BI1790" s="214">
        <f>IF(N1790="nulová",J1790,0)</f>
        <v>0</v>
      </c>
      <c r="BJ1790" s="25" t="s">
        <v>82</v>
      </c>
      <c r="BK1790" s="214">
        <f>ROUND(I1790*H1790,2)</f>
        <v>0</v>
      </c>
      <c r="BL1790" s="25" t="s">
        <v>375</v>
      </c>
      <c r="BM1790" s="25" t="s">
        <v>12737</v>
      </c>
    </row>
    <row r="1791" spans="2:65" s="11" customFormat="1" ht="37.35" customHeight="1">
      <c r="B1791" s="186"/>
      <c r="C1791" s="187"/>
      <c r="D1791" s="200" t="s">
        <v>73</v>
      </c>
      <c r="E1791" s="296" t="s">
        <v>12738</v>
      </c>
      <c r="F1791" s="296" t="s">
        <v>12739</v>
      </c>
      <c r="G1791" s="187"/>
      <c r="H1791" s="187"/>
      <c r="I1791" s="190"/>
      <c r="J1791" s="297">
        <f>BK1791</f>
        <v>0</v>
      </c>
      <c r="K1791" s="187"/>
      <c r="L1791" s="192"/>
      <c r="M1791" s="193"/>
      <c r="N1791" s="194"/>
      <c r="O1791" s="194"/>
      <c r="P1791" s="195">
        <f>SUM(P1792:P1794)</f>
        <v>0</v>
      </c>
      <c r="Q1791" s="194"/>
      <c r="R1791" s="195">
        <f>SUM(R1792:R1794)</f>
        <v>0</v>
      </c>
      <c r="S1791" s="194"/>
      <c r="T1791" s="196">
        <f>SUM(T1792:T1794)</f>
        <v>0</v>
      </c>
      <c r="AR1791" s="197" t="s">
        <v>84</v>
      </c>
      <c r="AT1791" s="198" t="s">
        <v>73</v>
      </c>
      <c r="AU1791" s="198" t="s">
        <v>74</v>
      </c>
      <c r="AY1791" s="197" t="s">
        <v>308</v>
      </c>
      <c r="BK1791" s="199">
        <f>SUM(BK1792:BK1794)</f>
        <v>0</v>
      </c>
    </row>
    <row r="1792" spans="2:65" s="1" customFormat="1" ht="22.5" customHeight="1">
      <c r="B1792" s="42"/>
      <c r="C1792" s="277" t="s">
        <v>12740</v>
      </c>
      <c r="D1792" s="277" t="s">
        <v>1079</v>
      </c>
      <c r="E1792" s="278" t="s">
        <v>12741</v>
      </c>
      <c r="F1792" s="279" t="s">
        <v>12742</v>
      </c>
      <c r="G1792" s="280" t="s">
        <v>5275</v>
      </c>
      <c r="H1792" s="281">
        <v>1</v>
      </c>
      <c r="I1792" s="282"/>
      <c r="J1792" s="283">
        <f>ROUND(I1792*H1792,2)</f>
        <v>0</v>
      </c>
      <c r="K1792" s="279" t="s">
        <v>21</v>
      </c>
      <c r="L1792" s="284"/>
      <c r="M1792" s="285" t="s">
        <v>21</v>
      </c>
      <c r="N1792" s="286" t="s">
        <v>45</v>
      </c>
      <c r="O1792" s="43"/>
      <c r="P1792" s="212">
        <f>O1792*H1792</f>
        <v>0</v>
      </c>
      <c r="Q1792" s="212">
        <v>0</v>
      </c>
      <c r="R1792" s="212">
        <f>Q1792*H1792</f>
        <v>0</v>
      </c>
      <c r="S1792" s="212">
        <v>0</v>
      </c>
      <c r="T1792" s="213">
        <f>S1792*H1792</f>
        <v>0</v>
      </c>
      <c r="AR1792" s="25" t="s">
        <v>619</v>
      </c>
      <c r="AT1792" s="25" t="s">
        <v>1079</v>
      </c>
      <c r="AU1792" s="25" t="s">
        <v>82</v>
      </c>
      <c r="AY1792" s="25" t="s">
        <v>308</v>
      </c>
      <c r="BE1792" s="214">
        <f>IF(N1792="základní",J1792,0)</f>
        <v>0</v>
      </c>
      <c r="BF1792" s="214">
        <f>IF(N1792="snížená",J1792,0)</f>
        <v>0</v>
      </c>
      <c r="BG1792" s="214">
        <f>IF(N1792="zákl. přenesená",J1792,0)</f>
        <v>0</v>
      </c>
      <c r="BH1792" s="214">
        <f>IF(N1792="sníž. přenesená",J1792,0)</f>
        <v>0</v>
      </c>
      <c r="BI1792" s="214">
        <f>IF(N1792="nulová",J1792,0)</f>
        <v>0</v>
      </c>
      <c r="BJ1792" s="25" t="s">
        <v>82</v>
      </c>
      <c r="BK1792" s="214">
        <f>ROUND(I1792*H1792,2)</f>
        <v>0</v>
      </c>
      <c r="BL1792" s="25" t="s">
        <v>375</v>
      </c>
      <c r="BM1792" s="25" t="s">
        <v>12743</v>
      </c>
    </row>
    <row r="1793" spans="2:65" s="1" customFormat="1" ht="81">
      <c r="B1793" s="42"/>
      <c r="C1793" s="64"/>
      <c r="D1793" s="246" t="s">
        <v>1656</v>
      </c>
      <c r="E1793" s="64"/>
      <c r="F1793" s="290" t="s">
        <v>12744</v>
      </c>
      <c r="G1793" s="64"/>
      <c r="H1793" s="64"/>
      <c r="I1793" s="173"/>
      <c r="J1793" s="64"/>
      <c r="K1793" s="64"/>
      <c r="L1793" s="62"/>
      <c r="M1793" s="291"/>
      <c r="N1793" s="43"/>
      <c r="O1793" s="43"/>
      <c r="P1793" s="43"/>
      <c r="Q1793" s="43"/>
      <c r="R1793" s="43"/>
      <c r="S1793" s="43"/>
      <c r="T1793" s="79"/>
      <c r="AT1793" s="25" t="s">
        <v>1656</v>
      </c>
      <c r="AU1793" s="25" t="s">
        <v>82</v>
      </c>
    </row>
    <row r="1794" spans="2:65" s="1" customFormat="1" ht="22.5" customHeight="1">
      <c r="B1794" s="42"/>
      <c r="C1794" s="277" t="s">
        <v>11073</v>
      </c>
      <c r="D1794" s="277" t="s">
        <v>1079</v>
      </c>
      <c r="E1794" s="278" t="s">
        <v>12745</v>
      </c>
      <c r="F1794" s="279" t="s">
        <v>12746</v>
      </c>
      <c r="G1794" s="280" t="s">
        <v>5275</v>
      </c>
      <c r="H1794" s="281">
        <v>1</v>
      </c>
      <c r="I1794" s="282"/>
      <c r="J1794" s="283">
        <f>ROUND(I1794*H1794,2)</f>
        <v>0</v>
      </c>
      <c r="K1794" s="279" t="s">
        <v>21</v>
      </c>
      <c r="L1794" s="284"/>
      <c r="M1794" s="285" t="s">
        <v>21</v>
      </c>
      <c r="N1794" s="286" t="s">
        <v>45</v>
      </c>
      <c r="O1794" s="43"/>
      <c r="P1794" s="212">
        <f>O1794*H1794</f>
        <v>0</v>
      </c>
      <c r="Q1794" s="212">
        <v>0</v>
      </c>
      <c r="R1794" s="212">
        <f>Q1794*H1794</f>
        <v>0</v>
      </c>
      <c r="S1794" s="212">
        <v>0</v>
      </c>
      <c r="T1794" s="213">
        <f>S1794*H1794</f>
        <v>0</v>
      </c>
      <c r="AR1794" s="25" t="s">
        <v>619</v>
      </c>
      <c r="AT1794" s="25" t="s">
        <v>1079</v>
      </c>
      <c r="AU1794" s="25" t="s">
        <v>82</v>
      </c>
      <c r="AY1794" s="25" t="s">
        <v>308</v>
      </c>
      <c r="BE1794" s="214">
        <f>IF(N1794="základní",J1794,0)</f>
        <v>0</v>
      </c>
      <c r="BF1794" s="214">
        <f>IF(N1794="snížená",J1794,0)</f>
        <v>0</v>
      </c>
      <c r="BG1794" s="214">
        <f>IF(N1794="zákl. přenesená",J1794,0)</f>
        <v>0</v>
      </c>
      <c r="BH1794" s="214">
        <f>IF(N1794="sníž. přenesená",J1794,0)</f>
        <v>0</v>
      </c>
      <c r="BI1794" s="214">
        <f>IF(N1794="nulová",J1794,0)</f>
        <v>0</v>
      </c>
      <c r="BJ1794" s="25" t="s">
        <v>82</v>
      </c>
      <c r="BK1794" s="214">
        <f>ROUND(I1794*H1794,2)</f>
        <v>0</v>
      </c>
      <c r="BL1794" s="25" t="s">
        <v>375</v>
      </c>
      <c r="BM1794" s="25" t="s">
        <v>12747</v>
      </c>
    </row>
    <row r="1795" spans="2:65" s="11" customFormat="1" ht="37.35" customHeight="1">
      <c r="B1795" s="186"/>
      <c r="C1795" s="187"/>
      <c r="D1795" s="200" t="s">
        <v>73</v>
      </c>
      <c r="E1795" s="296" t="s">
        <v>12748</v>
      </c>
      <c r="F1795" s="296" t="s">
        <v>12749</v>
      </c>
      <c r="G1795" s="187"/>
      <c r="H1795" s="187"/>
      <c r="I1795" s="190"/>
      <c r="J1795" s="297">
        <f>BK1795</f>
        <v>0</v>
      </c>
      <c r="K1795" s="187"/>
      <c r="L1795" s="192"/>
      <c r="M1795" s="193"/>
      <c r="N1795" s="194"/>
      <c r="O1795" s="194"/>
      <c r="P1795" s="195">
        <f>SUM(P1796:P1798)</f>
        <v>0</v>
      </c>
      <c r="Q1795" s="194"/>
      <c r="R1795" s="195">
        <f>SUM(R1796:R1798)</f>
        <v>0</v>
      </c>
      <c r="S1795" s="194"/>
      <c r="T1795" s="196">
        <f>SUM(T1796:T1798)</f>
        <v>0</v>
      </c>
      <c r="AR1795" s="197" t="s">
        <v>84</v>
      </c>
      <c r="AT1795" s="198" t="s">
        <v>73</v>
      </c>
      <c r="AU1795" s="198" t="s">
        <v>74</v>
      </c>
      <c r="AY1795" s="197" t="s">
        <v>308</v>
      </c>
      <c r="BK1795" s="199">
        <f>SUM(BK1796:BK1798)</f>
        <v>0</v>
      </c>
    </row>
    <row r="1796" spans="2:65" s="1" customFormat="1" ht="22.5" customHeight="1">
      <c r="B1796" s="42"/>
      <c r="C1796" s="203" t="s">
        <v>12750</v>
      </c>
      <c r="D1796" s="203" t="s">
        <v>311</v>
      </c>
      <c r="E1796" s="204" t="s">
        <v>12751</v>
      </c>
      <c r="F1796" s="205" t="s">
        <v>12742</v>
      </c>
      <c r="G1796" s="206" t="s">
        <v>5275</v>
      </c>
      <c r="H1796" s="207">
        <v>1</v>
      </c>
      <c r="I1796" s="208"/>
      <c r="J1796" s="209">
        <f>ROUND(I1796*H1796,2)</f>
        <v>0</v>
      </c>
      <c r="K1796" s="205" t="s">
        <v>21</v>
      </c>
      <c r="L1796" s="62"/>
      <c r="M1796" s="210" t="s">
        <v>21</v>
      </c>
      <c r="N1796" s="211" t="s">
        <v>45</v>
      </c>
      <c r="O1796" s="43"/>
      <c r="P1796" s="212">
        <f>O1796*H1796</f>
        <v>0</v>
      </c>
      <c r="Q1796" s="212">
        <v>0</v>
      </c>
      <c r="R1796" s="212">
        <f>Q1796*H1796</f>
        <v>0</v>
      </c>
      <c r="S1796" s="212">
        <v>0</v>
      </c>
      <c r="T1796" s="213">
        <f>S1796*H1796</f>
        <v>0</v>
      </c>
      <c r="AR1796" s="25" t="s">
        <v>375</v>
      </c>
      <c r="AT1796" s="25" t="s">
        <v>311</v>
      </c>
      <c r="AU1796" s="25" t="s">
        <v>82</v>
      </c>
      <c r="AY1796" s="25" t="s">
        <v>308</v>
      </c>
      <c r="BE1796" s="214">
        <f>IF(N1796="základní",J1796,0)</f>
        <v>0</v>
      </c>
      <c r="BF1796" s="214">
        <f>IF(N1796="snížená",J1796,0)</f>
        <v>0</v>
      </c>
      <c r="BG1796" s="214">
        <f>IF(N1796="zákl. přenesená",J1796,0)</f>
        <v>0</v>
      </c>
      <c r="BH1796" s="214">
        <f>IF(N1796="sníž. přenesená",J1796,0)</f>
        <v>0</v>
      </c>
      <c r="BI1796" s="214">
        <f>IF(N1796="nulová",J1796,0)</f>
        <v>0</v>
      </c>
      <c r="BJ1796" s="25" t="s">
        <v>82</v>
      </c>
      <c r="BK1796" s="214">
        <f>ROUND(I1796*H1796,2)</f>
        <v>0</v>
      </c>
      <c r="BL1796" s="25" t="s">
        <v>375</v>
      </c>
      <c r="BM1796" s="25" t="s">
        <v>12752</v>
      </c>
    </row>
    <row r="1797" spans="2:65" s="1" customFormat="1" ht="81">
      <c r="B1797" s="42"/>
      <c r="C1797" s="64"/>
      <c r="D1797" s="246" t="s">
        <v>1656</v>
      </c>
      <c r="E1797" s="64"/>
      <c r="F1797" s="290" t="s">
        <v>12744</v>
      </c>
      <c r="G1797" s="64"/>
      <c r="H1797" s="64"/>
      <c r="I1797" s="173"/>
      <c r="J1797" s="64"/>
      <c r="K1797" s="64"/>
      <c r="L1797" s="62"/>
      <c r="M1797" s="291"/>
      <c r="N1797" s="43"/>
      <c r="O1797" s="43"/>
      <c r="P1797" s="43"/>
      <c r="Q1797" s="43"/>
      <c r="R1797" s="43"/>
      <c r="S1797" s="43"/>
      <c r="T1797" s="79"/>
      <c r="AT1797" s="25" t="s">
        <v>1656</v>
      </c>
      <c r="AU1797" s="25" t="s">
        <v>82</v>
      </c>
    </row>
    <row r="1798" spans="2:65" s="1" customFormat="1" ht="22.5" customHeight="1">
      <c r="B1798" s="42"/>
      <c r="C1798" s="203" t="s">
        <v>11074</v>
      </c>
      <c r="D1798" s="203" t="s">
        <v>311</v>
      </c>
      <c r="E1798" s="204" t="s">
        <v>12753</v>
      </c>
      <c r="F1798" s="205" t="s">
        <v>12746</v>
      </c>
      <c r="G1798" s="206" t="s">
        <v>5275</v>
      </c>
      <c r="H1798" s="207">
        <v>1</v>
      </c>
      <c r="I1798" s="208"/>
      <c r="J1798" s="209">
        <f>ROUND(I1798*H1798,2)</f>
        <v>0</v>
      </c>
      <c r="K1798" s="205" t="s">
        <v>21</v>
      </c>
      <c r="L1798" s="62"/>
      <c r="M1798" s="210" t="s">
        <v>21</v>
      </c>
      <c r="N1798" s="211" t="s">
        <v>45</v>
      </c>
      <c r="O1798" s="43"/>
      <c r="P1798" s="212">
        <f>O1798*H1798</f>
        <v>0</v>
      </c>
      <c r="Q1798" s="212">
        <v>0</v>
      </c>
      <c r="R1798" s="212">
        <f>Q1798*H1798</f>
        <v>0</v>
      </c>
      <c r="S1798" s="212">
        <v>0</v>
      </c>
      <c r="T1798" s="213">
        <f>S1798*H1798</f>
        <v>0</v>
      </c>
      <c r="AR1798" s="25" t="s">
        <v>375</v>
      </c>
      <c r="AT1798" s="25" t="s">
        <v>311</v>
      </c>
      <c r="AU1798" s="25" t="s">
        <v>82</v>
      </c>
      <c r="AY1798" s="25" t="s">
        <v>308</v>
      </c>
      <c r="BE1798" s="214">
        <f>IF(N1798="základní",J1798,0)</f>
        <v>0</v>
      </c>
      <c r="BF1798" s="214">
        <f>IF(N1798="snížená",J1798,0)</f>
        <v>0</v>
      </c>
      <c r="BG1798" s="214">
        <f>IF(N1798="zákl. přenesená",J1798,0)</f>
        <v>0</v>
      </c>
      <c r="BH1798" s="214">
        <f>IF(N1798="sníž. přenesená",J1798,0)</f>
        <v>0</v>
      </c>
      <c r="BI1798" s="214">
        <f>IF(N1798="nulová",J1798,0)</f>
        <v>0</v>
      </c>
      <c r="BJ1798" s="25" t="s">
        <v>82</v>
      </c>
      <c r="BK1798" s="214">
        <f>ROUND(I1798*H1798,2)</f>
        <v>0</v>
      </c>
      <c r="BL1798" s="25" t="s">
        <v>375</v>
      </c>
      <c r="BM1798" s="25" t="s">
        <v>12754</v>
      </c>
    </row>
    <row r="1799" spans="2:65" s="11" customFormat="1" ht="37.35" customHeight="1">
      <c r="B1799" s="186"/>
      <c r="C1799" s="187"/>
      <c r="D1799" s="200" t="s">
        <v>73</v>
      </c>
      <c r="E1799" s="296" t="s">
        <v>12755</v>
      </c>
      <c r="F1799" s="296" t="s">
        <v>12756</v>
      </c>
      <c r="G1799" s="187"/>
      <c r="H1799" s="187"/>
      <c r="I1799" s="190"/>
      <c r="J1799" s="297">
        <f>BK1799</f>
        <v>0</v>
      </c>
      <c r="K1799" s="187"/>
      <c r="L1799" s="192"/>
      <c r="M1799" s="193"/>
      <c r="N1799" s="194"/>
      <c r="O1799" s="194"/>
      <c r="P1799" s="195">
        <f>SUM(P1800:P1807)</f>
        <v>0</v>
      </c>
      <c r="Q1799" s="194"/>
      <c r="R1799" s="195">
        <f>SUM(R1800:R1807)</f>
        <v>0</v>
      </c>
      <c r="S1799" s="194"/>
      <c r="T1799" s="196">
        <f>SUM(T1800:T1807)</f>
        <v>0</v>
      </c>
      <c r="AR1799" s="197" t="s">
        <v>84</v>
      </c>
      <c r="AT1799" s="198" t="s">
        <v>73</v>
      </c>
      <c r="AU1799" s="198" t="s">
        <v>74</v>
      </c>
      <c r="AY1799" s="197" t="s">
        <v>308</v>
      </c>
      <c r="BK1799" s="199">
        <f>SUM(BK1800:BK1807)</f>
        <v>0</v>
      </c>
    </row>
    <row r="1800" spans="2:65" s="1" customFormat="1" ht="22.5" customHeight="1">
      <c r="B1800" s="42"/>
      <c r="C1800" s="203" t="s">
        <v>12757</v>
      </c>
      <c r="D1800" s="203" t="s">
        <v>311</v>
      </c>
      <c r="E1800" s="204" t="s">
        <v>12758</v>
      </c>
      <c r="F1800" s="205" t="s">
        <v>12759</v>
      </c>
      <c r="G1800" s="206" t="s">
        <v>12760</v>
      </c>
      <c r="H1800" s="207">
        <v>114</v>
      </c>
      <c r="I1800" s="208"/>
      <c r="J1800" s="209">
        <f t="shared" ref="J1800:J1807" si="620">ROUND(I1800*H1800,2)</f>
        <v>0</v>
      </c>
      <c r="K1800" s="205" t="s">
        <v>21</v>
      </c>
      <c r="L1800" s="62"/>
      <c r="M1800" s="210" t="s">
        <v>21</v>
      </c>
      <c r="N1800" s="211" t="s">
        <v>45</v>
      </c>
      <c r="O1800" s="43"/>
      <c r="P1800" s="212">
        <f t="shared" ref="P1800:P1807" si="621">O1800*H1800</f>
        <v>0</v>
      </c>
      <c r="Q1800" s="212">
        <v>0</v>
      </c>
      <c r="R1800" s="212">
        <f t="shared" ref="R1800:R1807" si="622">Q1800*H1800</f>
        <v>0</v>
      </c>
      <c r="S1800" s="212">
        <v>0</v>
      </c>
      <c r="T1800" s="213">
        <f t="shared" ref="T1800:T1807" si="623">S1800*H1800</f>
        <v>0</v>
      </c>
      <c r="AR1800" s="25" t="s">
        <v>375</v>
      </c>
      <c r="AT1800" s="25" t="s">
        <v>311</v>
      </c>
      <c r="AU1800" s="25" t="s">
        <v>82</v>
      </c>
      <c r="AY1800" s="25" t="s">
        <v>308</v>
      </c>
      <c r="BE1800" s="214">
        <f t="shared" ref="BE1800:BE1807" si="624">IF(N1800="základní",J1800,0)</f>
        <v>0</v>
      </c>
      <c r="BF1800" s="214">
        <f t="shared" ref="BF1800:BF1807" si="625">IF(N1800="snížená",J1800,0)</f>
        <v>0</v>
      </c>
      <c r="BG1800" s="214">
        <f t="shared" ref="BG1800:BG1807" si="626">IF(N1800="zákl. přenesená",J1800,0)</f>
        <v>0</v>
      </c>
      <c r="BH1800" s="214">
        <f t="shared" ref="BH1800:BH1807" si="627">IF(N1800="sníž. přenesená",J1800,0)</f>
        <v>0</v>
      </c>
      <c r="BI1800" s="214">
        <f t="shared" ref="BI1800:BI1807" si="628">IF(N1800="nulová",J1800,0)</f>
        <v>0</v>
      </c>
      <c r="BJ1800" s="25" t="s">
        <v>82</v>
      </c>
      <c r="BK1800" s="214">
        <f t="shared" ref="BK1800:BK1807" si="629">ROUND(I1800*H1800,2)</f>
        <v>0</v>
      </c>
      <c r="BL1800" s="25" t="s">
        <v>375</v>
      </c>
      <c r="BM1800" s="25" t="s">
        <v>12761</v>
      </c>
    </row>
    <row r="1801" spans="2:65" s="1" customFormat="1" ht="22.5" customHeight="1">
      <c r="B1801" s="42"/>
      <c r="C1801" s="203" t="s">
        <v>11076</v>
      </c>
      <c r="D1801" s="203" t="s">
        <v>311</v>
      </c>
      <c r="E1801" s="204" t="s">
        <v>12762</v>
      </c>
      <c r="F1801" s="205" t="s">
        <v>12763</v>
      </c>
      <c r="G1801" s="206" t="s">
        <v>12760</v>
      </c>
      <c r="H1801" s="207">
        <v>214</v>
      </c>
      <c r="I1801" s="208"/>
      <c r="J1801" s="209">
        <f t="shared" si="620"/>
        <v>0</v>
      </c>
      <c r="K1801" s="205" t="s">
        <v>21</v>
      </c>
      <c r="L1801" s="62"/>
      <c r="M1801" s="210" t="s">
        <v>21</v>
      </c>
      <c r="N1801" s="211" t="s">
        <v>45</v>
      </c>
      <c r="O1801" s="43"/>
      <c r="P1801" s="212">
        <f t="shared" si="621"/>
        <v>0</v>
      </c>
      <c r="Q1801" s="212">
        <v>0</v>
      </c>
      <c r="R1801" s="212">
        <f t="shared" si="622"/>
        <v>0</v>
      </c>
      <c r="S1801" s="212">
        <v>0</v>
      </c>
      <c r="T1801" s="213">
        <f t="shared" si="623"/>
        <v>0</v>
      </c>
      <c r="AR1801" s="25" t="s">
        <v>375</v>
      </c>
      <c r="AT1801" s="25" t="s">
        <v>311</v>
      </c>
      <c r="AU1801" s="25" t="s">
        <v>82</v>
      </c>
      <c r="AY1801" s="25" t="s">
        <v>308</v>
      </c>
      <c r="BE1801" s="214">
        <f t="shared" si="624"/>
        <v>0</v>
      </c>
      <c r="BF1801" s="214">
        <f t="shared" si="625"/>
        <v>0</v>
      </c>
      <c r="BG1801" s="214">
        <f t="shared" si="626"/>
        <v>0</v>
      </c>
      <c r="BH1801" s="214">
        <f t="shared" si="627"/>
        <v>0</v>
      </c>
      <c r="BI1801" s="214">
        <f t="shared" si="628"/>
        <v>0</v>
      </c>
      <c r="BJ1801" s="25" t="s">
        <v>82</v>
      </c>
      <c r="BK1801" s="214">
        <f t="shared" si="629"/>
        <v>0</v>
      </c>
      <c r="BL1801" s="25" t="s">
        <v>375</v>
      </c>
      <c r="BM1801" s="25" t="s">
        <v>12764</v>
      </c>
    </row>
    <row r="1802" spans="2:65" s="1" customFormat="1" ht="22.5" customHeight="1">
      <c r="B1802" s="42"/>
      <c r="C1802" s="203" t="s">
        <v>12765</v>
      </c>
      <c r="D1802" s="203" t="s">
        <v>311</v>
      </c>
      <c r="E1802" s="204" t="s">
        <v>12766</v>
      </c>
      <c r="F1802" s="205" t="s">
        <v>12767</v>
      </c>
      <c r="G1802" s="206" t="s">
        <v>12760</v>
      </c>
      <c r="H1802" s="207">
        <v>86</v>
      </c>
      <c r="I1802" s="208"/>
      <c r="J1802" s="209">
        <f t="shared" si="620"/>
        <v>0</v>
      </c>
      <c r="K1802" s="205" t="s">
        <v>21</v>
      </c>
      <c r="L1802" s="62"/>
      <c r="M1802" s="210" t="s">
        <v>21</v>
      </c>
      <c r="N1802" s="211" t="s">
        <v>45</v>
      </c>
      <c r="O1802" s="43"/>
      <c r="P1802" s="212">
        <f t="shared" si="621"/>
        <v>0</v>
      </c>
      <c r="Q1802" s="212">
        <v>0</v>
      </c>
      <c r="R1802" s="212">
        <f t="shared" si="622"/>
        <v>0</v>
      </c>
      <c r="S1802" s="212">
        <v>0</v>
      </c>
      <c r="T1802" s="213">
        <f t="shared" si="623"/>
        <v>0</v>
      </c>
      <c r="AR1802" s="25" t="s">
        <v>375</v>
      </c>
      <c r="AT1802" s="25" t="s">
        <v>311</v>
      </c>
      <c r="AU1802" s="25" t="s">
        <v>82</v>
      </c>
      <c r="AY1802" s="25" t="s">
        <v>308</v>
      </c>
      <c r="BE1802" s="214">
        <f t="shared" si="624"/>
        <v>0</v>
      </c>
      <c r="BF1802" s="214">
        <f t="shared" si="625"/>
        <v>0</v>
      </c>
      <c r="BG1802" s="214">
        <f t="shared" si="626"/>
        <v>0</v>
      </c>
      <c r="BH1802" s="214">
        <f t="shared" si="627"/>
        <v>0</v>
      </c>
      <c r="BI1802" s="214">
        <f t="shared" si="628"/>
        <v>0</v>
      </c>
      <c r="BJ1802" s="25" t="s">
        <v>82</v>
      </c>
      <c r="BK1802" s="214">
        <f t="shared" si="629"/>
        <v>0</v>
      </c>
      <c r="BL1802" s="25" t="s">
        <v>375</v>
      </c>
      <c r="BM1802" s="25" t="s">
        <v>12768</v>
      </c>
    </row>
    <row r="1803" spans="2:65" s="1" customFormat="1" ht="22.5" customHeight="1">
      <c r="B1803" s="42"/>
      <c r="C1803" s="203" t="s">
        <v>11077</v>
      </c>
      <c r="D1803" s="203" t="s">
        <v>311</v>
      </c>
      <c r="E1803" s="204" t="s">
        <v>12769</v>
      </c>
      <c r="F1803" s="205" t="s">
        <v>12770</v>
      </c>
      <c r="G1803" s="206" t="s">
        <v>12760</v>
      </c>
      <c r="H1803" s="207">
        <v>110</v>
      </c>
      <c r="I1803" s="208"/>
      <c r="J1803" s="209">
        <f t="shared" si="620"/>
        <v>0</v>
      </c>
      <c r="K1803" s="205" t="s">
        <v>21</v>
      </c>
      <c r="L1803" s="62"/>
      <c r="M1803" s="210" t="s">
        <v>21</v>
      </c>
      <c r="N1803" s="211" t="s">
        <v>45</v>
      </c>
      <c r="O1803" s="43"/>
      <c r="P1803" s="212">
        <f t="shared" si="621"/>
        <v>0</v>
      </c>
      <c r="Q1803" s="212">
        <v>0</v>
      </c>
      <c r="R1803" s="212">
        <f t="shared" si="622"/>
        <v>0</v>
      </c>
      <c r="S1803" s="212">
        <v>0</v>
      </c>
      <c r="T1803" s="213">
        <f t="shared" si="623"/>
        <v>0</v>
      </c>
      <c r="AR1803" s="25" t="s">
        <v>375</v>
      </c>
      <c r="AT1803" s="25" t="s">
        <v>311</v>
      </c>
      <c r="AU1803" s="25" t="s">
        <v>82</v>
      </c>
      <c r="AY1803" s="25" t="s">
        <v>308</v>
      </c>
      <c r="BE1803" s="214">
        <f t="shared" si="624"/>
        <v>0</v>
      </c>
      <c r="BF1803" s="214">
        <f t="shared" si="625"/>
        <v>0</v>
      </c>
      <c r="BG1803" s="214">
        <f t="shared" si="626"/>
        <v>0</v>
      </c>
      <c r="BH1803" s="214">
        <f t="shared" si="627"/>
        <v>0</v>
      </c>
      <c r="BI1803" s="214">
        <f t="shared" si="628"/>
        <v>0</v>
      </c>
      <c r="BJ1803" s="25" t="s">
        <v>82</v>
      </c>
      <c r="BK1803" s="214">
        <f t="shared" si="629"/>
        <v>0</v>
      </c>
      <c r="BL1803" s="25" t="s">
        <v>375</v>
      </c>
      <c r="BM1803" s="25" t="s">
        <v>12771</v>
      </c>
    </row>
    <row r="1804" spans="2:65" s="1" customFormat="1" ht="22.5" customHeight="1">
      <c r="B1804" s="42"/>
      <c r="C1804" s="203" t="s">
        <v>12772</v>
      </c>
      <c r="D1804" s="203" t="s">
        <v>311</v>
      </c>
      <c r="E1804" s="204" t="s">
        <v>12773</v>
      </c>
      <c r="F1804" s="205" t="s">
        <v>12774</v>
      </c>
      <c r="G1804" s="206" t="s">
        <v>5275</v>
      </c>
      <c r="H1804" s="207">
        <v>7974</v>
      </c>
      <c r="I1804" s="208"/>
      <c r="J1804" s="209">
        <f t="shared" si="620"/>
        <v>0</v>
      </c>
      <c r="K1804" s="205" t="s">
        <v>21</v>
      </c>
      <c r="L1804" s="62"/>
      <c r="M1804" s="210" t="s">
        <v>21</v>
      </c>
      <c r="N1804" s="211" t="s">
        <v>45</v>
      </c>
      <c r="O1804" s="43"/>
      <c r="P1804" s="212">
        <f t="shared" si="621"/>
        <v>0</v>
      </c>
      <c r="Q1804" s="212">
        <v>0</v>
      </c>
      <c r="R1804" s="212">
        <f t="shared" si="622"/>
        <v>0</v>
      </c>
      <c r="S1804" s="212">
        <v>0</v>
      </c>
      <c r="T1804" s="213">
        <f t="shared" si="623"/>
        <v>0</v>
      </c>
      <c r="AR1804" s="25" t="s">
        <v>375</v>
      </c>
      <c r="AT1804" s="25" t="s">
        <v>311</v>
      </c>
      <c r="AU1804" s="25" t="s">
        <v>82</v>
      </c>
      <c r="AY1804" s="25" t="s">
        <v>308</v>
      </c>
      <c r="BE1804" s="214">
        <f t="shared" si="624"/>
        <v>0</v>
      </c>
      <c r="BF1804" s="214">
        <f t="shared" si="625"/>
        <v>0</v>
      </c>
      <c r="BG1804" s="214">
        <f t="shared" si="626"/>
        <v>0</v>
      </c>
      <c r="BH1804" s="214">
        <f t="shared" si="627"/>
        <v>0</v>
      </c>
      <c r="BI1804" s="214">
        <f t="shared" si="628"/>
        <v>0</v>
      </c>
      <c r="BJ1804" s="25" t="s">
        <v>82</v>
      </c>
      <c r="BK1804" s="214">
        <f t="shared" si="629"/>
        <v>0</v>
      </c>
      <c r="BL1804" s="25" t="s">
        <v>375</v>
      </c>
      <c r="BM1804" s="25" t="s">
        <v>12775</v>
      </c>
    </row>
    <row r="1805" spans="2:65" s="1" customFormat="1" ht="22.5" customHeight="1">
      <c r="B1805" s="42"/>
      <c r="C1805" s="203" t="s">
        <v>11078</v>
      </c>
      <c r="D1805" s="203" t="s">
        <v>311</v>
      </c>
      <c r="E1805" s="204" t="s">
        <v>12776</v>
      </c>
      <c r="F1805" s="205" t="s">
        <v>12777</v>
      </c>
      <c r="G1805" s="206" t="s">
        <v>5275</v>
      </c>
      <c r="H1805" s="207">
        <v>1694</v>
      </c>
      <c r="I1805" s="208"/>
      <c r="J1805" s="209">
        <f t="shared" si="620"/>
        <v>0</v>
      </c>
      <c r="K1805" s="205" t="s">
        <v>21</v>
      </c>
      <c r="L1805" s="62"/>
      <c r="M1805" s="210" t="s">
        <v>21</v>
      </c>
      <c r="N1805" s="211" t="s">
        <v>45</v>
      </c>
      <c r="O1805" s="43"/>
      <c r="P1805" s="212">
        <f t="shared" si="621"/>
        <v>0</v>
      </c>
      <c r="Q1805" s="212">
        <v>0</v>
      </c>
      <c r="R1805" s="212">
        <f t="shared" si="622"/>
        <v>0</v>
      </c>
      <c r="S1805" s="212">
        <v>0</v>
      </c>
      <c r="T1805" s="213">
        <f t="shared" si="623"/>
        <v>0</v>
      </c>
      <c r="AR1805" s="25" t="s">
        <v>375</v>
      </c>
      <c r="AT1805" s="25" t="s">
        <v>311</v>
      </c>
      <c r="AU1805" s="25" t="s">
        <v>82</v>
      </c>
      <c r="AY1805" s="25" t="s">
        <v>308</v>
      </c>
      <c r="BE1805" s="214">
        <f t="shared" si="624"/>
        <v>0</v>
      </c>
      <c r="BF1805" s="214">
        <f t="shared" si="625"/>
        <v>0</v>
      </c>
      <c r="BG1805" s="214">
        <f t="shared" si="626"/>
        <v>0</v>
      </c>
      <c r="BH1805" s="214">
        <f t="shared" si="627"/>
        <v>0</v>
      </c>
      <c r="BI1805" s="214">
        <f t="shared" si="628"/>
        <v>0</v>
      </c>
      <c r="BJ1805" s="25" t="s">
        <v>82</v>
      </c>
      <c r="BK1805" s="214">
        <f t="shared" si="629"/>
        <v>0</v>
      </c>
      <c r="BL1805" s="25" t="s">
        <v>375</v>
      </c>
      <c r="BM1805" s="25" t="s">
        <v>12778</v>
      </c>
    </row>
    <row r="1806" spans="2:65" s="1" customFormat="1" ht="22.5" customHeight="1">
      <c r="B1806" s="42"/>
      <c r="C1806" s="203" t="s">
        <v>12779</v>
      </c>
      <c r="D1806" s="203" t="s">
        <v>311</v>
      </c>
      <c r="E1806" s="204" t="s">
        <v>12780</v>
      </c>
      <c r="F1806" s="205" t="s">
        <v>12781</v>
      </c>
      <c r="G1806" s="206" t="s">
        <v>5275</v>
      </c>
      <c r="H1806" s="207">
        <v>4</v>
      </c>
      <c r="I1806" s="208"/>
      <c r="J1806" s="209">
        <f t="shared" si="620"/>
        <v>0</v>
      </c>
      <c r="K1806" s="205" t="s">
        <v>21</v>
      </c>
      <c r="L1806" s="62"/>
      <c r="M1806" s="210" t="s">
        <v>21</v>
      </c>
      <c r="N1806" s="211" t="s">
        <v>45</v>
      </c>
      <c r="O1806" s="43"/>
      <c r="P1806" s="212">
        <f t="shared" si="621"/>
        <v>0</v>
      </c>
      <c r="Q1806" s="212">
        <v>0</v>
      </c>
      <c r="R1806" s="212">
        <f t="shared" si="622"/>
        <v>0</v>
      </c>
      <c r="S1806" s="212">
        <v>0</v>
      </c>
      <c r="T1806" s="213">
        <f t="shared" si="623"/>
        <v>0</v>
      </c>
      <c r="AR1806" s="25" t="s">
        <v>375</v>
      </c>
      <c r="AT1806" s="25" t="s">
        <v>311</v>
      </c>
      <c r="AU1806" s="25" t="s">
        <v>82</v>
      </c>
      <c r="AY1806" s="25" t="s">
        <v>308</v>
      </c>
      <c r="BE1806" s="214">
        <f t="shared" si="624"/>
        <v>0</v>
      </c>
      <c r="BF1806" s="214">
        <f t="shared" si="625"/>
        <v>0</v>
      </c>
      <c r="BG1806" s="214">
        <f t="shared" si="626"/>
        <v>0</v>
      </c>
      <c r="BH1806" s="214">
        <f t="shared" si="627"/>
        <v>0</v>
      </c>
      <c r="BI1806" s="214">
        <f t="shared" si="628"/>
        <v>0</v>
      </c>
      <c r="BJ1806" s="25" t="s">
        <v>82</v>
      </c>
      <c r="BK1806" s="214">
        <f t="shared" si="629"/>
        <v>0</v>
      </c>
      <c r="BL1806" s="25" t="s">
        <v>375</v>
      </c>
      <c r="BM1806" s="25" t="s">
        <v>12782</v>
      </c>
    </row>
    <row r="1807" spans="2:65" s="1" customFormat="1" ht="22.5" customHeight="1">
      <c r="B1807" s="42"/>
      <c r="C1807" s="203" t="s">
        <v>11079</v>
      </c>
      <c r="D1807" s="203" t="s">
        <v>311</v>
      </c>
      <c r="E1807" s="204" t="s">
        <v>12783</v>
      </c>
      <c r="F1807" s="205" t="s">
        <v>12784</v>
      </c>
      <c r="G1807" s="206" t="s">
        <v>5275</v>
      </c>
      <c r="H1807" s="207">
        <v>1</v>
      </c>
      <c r="I1807" s="208"/>
      <c r="J1807" s="209">
        <f t="shared" si="620"/>
        <v>0</v>
      </c>
      <c r="K1807" s="205" t="s">
        <v>21</v>
      </c>
      <c r="L1807" s="62"/>
      <c r="M1807" s="210" t="s">
        <v>21</v>
      </c>
      <c r="N1807" s="211" t="s">
        <v>45</v>
      </c>
      <c r="O1807" s="43"/>
      <c r="P1807" s="212">
        <f t="shared" si="621"/>
        <v>0</v>
      </c>
      <c r="Q1807" s="212">
        <v>0</v>
      </c>
      <c r="R1807" s="212">
        <f t="shared" si="622"/>
        <v>0</v>
      </c>
      <c r="S1807" s="212">
        <v>0</v>
      </c>
      <c r="T1807" s="213">
        <f t="shared" si="623"/>
        <v>0</v>
      </c>
      <c r="AR1807" s="25" t="s">
        <v>375</v>
      </c>
      <c r="AT1807" s="25" t="s">
        <v>311</v>
      </c>
      <c r="AU1807" s="25" t="s">
        <v>82</v>
      </c>
      <c r="AY1807" s="25" t="s">
        <v>308</v>
      </c>
      <c r="BE1807" s="214">
        <f t="shared" si="624"/>
        <v>0</v>
      </c>
      <c r="BF1807" s="214">
        <f t="shared" si="625"/>
        <v>0</v>
      </c>
      <c r="BG1807" s="214">
        <f t="shared" si="626"/>
        <v>0</v>
      </c>
      <c r="BH1807" s="214">
        <f t="shared" si="627"/>
        <v>0</v>
      </c>
      <c r="BI1807" s="214">
        <f t="shared" si="628"/>
        <v>0</v>
      </c>
      <c r="BJ1807" s="25" t="s">
        <v>82</v>
      </c>
      <c r="BK1807" s="214">
        <f t="shared" si="629"/>
        <v>0</v>
      </c>
      <c r="BL1807" s="25" t="s">
        <v>375</v>
      </c>
      <c r="BM1807" s="25" t="s">
        <v>12785</v>
      </c>
    </row>
    <row r="1808" spans="2:65" s="11" customFormat="1" ht="37.35" customHeight="1">
      <c r="B1808" s="186"/>
      <c r="C1808" s="187"/>
      <c r="D1808" s="200" t="s">
        <v>73</v>
      </c>
      <c r="E1808" s="296" t="s">
        <v>12786</v>
      </c>
      <c r="F1808" s="296" t="s">
        <v>12787</v>
      </c>
      <c r="G1808" s="187"/>
      <c r="H1808" s="187"/>
      <c r="I1808" s="190"/>
      <c r="J1808" s="297">
        <f>BK1808</f>
        <v>0</v>
      </c>
      <c r="K1808" s="187"/>
      <c r="L1808" s="192"/>
      <c r="M1808" s="193"/>
      <c r="N1808" s="194"/>
      <c r="O1808" s="194"/>
      <c r="P1808" s="195">
        <f>SUM(P1809:P1816)</f>
        <v>0</v>
      </c>
      <c r="Q1808" s="194"/>
      <c r="R1808" s="195">
        <f>SUM(R1809:R1816)</f>
        <v>0</v>
      </c>
      <c r="S1808" s="194"/>
      <c r="T1808" s="196">
        <f>SUM(T1809:T1816)</f>
        <v>0</v>
      </c>
      <c r="AR1808" s="197" t="s">
        <v>84</v>
      </c>
      <c r="AT1808" s="198" t="s">
        <v>73</v>
      </c>
      <c r="AU1808" s="198" t="s">
        <v>74</v>
      </c>
      <c r="AY1808" s="197" t="s">
        <v>308</v>
      </c>
      <c r="BK1808" s="199">
        <f>SUM(BK1809:BK1816)</f>
        <v>0</v>
      </c>
    </row>
    <row r="1809" spans="2:65" s="1" customFormat="1" ht="22.5" customHeight="1">
      <c r="B1809" s="42"/>
      <c r="C1809" s="277" t="s">
        <v>12788</v>
      </c>
      <c r="D1809" s="277" t="s">
        <v>1079</v>
      </c>
      <c r="E1809" s="278" t="s">
        <v>12789</v>
      </c>
      <c r="F1809" s="279" t="s">
        <v>12790</v>
      </c>
      <c r="G1809" s="280" t="s">
        <v>5275</v>
      </c>
      <c r="H1809" s="281">
        <v>1</v>
      </c>
      <c r="I1809" s="282"/>
      <c r="J1809" s="283">
        <f>ROUND(I1809*H1809,2)</f>
        <v>0</v>
      </c>
      <c r="K1809" s="279" t="s">
        <v>21</v>
      </c>
      <c r="L1809" s="284"/>
      <c r="M1809" s="285" t="s">
        <v>21</v>
      </c>
      <c r="N1809" s="286" t="s">
        <v>45</v>
      </c>
      <c r="O1809" s="43"/>
      <c r="P1809" s="212">
        <f>O1809*H1809</f>
        <v>0</v>
      </c>
      <c r="Q1809" s="212">
        <v>0</v>
      </c>
      <c r="R1809" s="212">
        <f>Q1809*H1809</f>
        <v>0</v>
      </c>
      <c r="S1809" s="212">
        <v>0</v>
      </c>
      <c r="T1809" s="213">
        <f>S1809*H1809</f>
        <v>0</v>
      </c>
      <c r="AR1809" s="25" t="s">
        <v>619</v>
      </c>
      <c r="AT1809" s="25" t="s">
        <v>1079</v>
      </c>
      <c r="AU1809" s="25" t="s">
        <v>82</v>
      </c>
      <c r="AY1809" s="25" t="s">
        <v>308</v>
      </c>
      <c r="BE1809" s="214">
        <f>IF(N1809="základní",J1809,0)</f>
        <v>0</v>
      </c>
      <c r="BF1809" s="214">
        <f>IF(N1809="snížená",J1809,0)</f>
        <v>0</v>
      </c>
      <c r="BG1809" s="214">
        <f>IF(N1809="zákl. přenesená",J1809,0)</f>
        <v>0</v>
      </c>
      <c r="BH1809" s="214">
        <f>IF(N1809="sníž. přenesená",J1809,0)</f>
        <v>0</v>
      </c>
      <c r="BI1809" s="214">
        <f>IF(N1809="nulová",J1809,0)</f>
        <v>0</v>
      </c>
      <c r="BJ1809" s="25" t="s">
        <v>82</v>
      </c>
      <c r="BK1809" s="214">
        <f>ROUND(I1809*H1809,2)</f>
        <v>0</v>
      </c>
      <c r="BL1809" s="25" t="s">
        <v>375</v>
      </c>
      <c r="BM1809" s="25" t="s">
        <v>12791</v>
      </c>
    </row>
    <row r="1810" spans="2:65" s="1" customFormat="1" ht="94.5">
      <c r="B1810" s="42"/>
      <c r="C1810" s="64"/>
      <c r="D1810" s="246" t="s">
        <v>1656</v>
      </c>
      <c r="E1810" s="64"/>
      <c r="F1810" s="290" t="s">
        <v>12792</v>
      </c>
      <c r="G1810" s="64"/>
      <c r="H1810" s="64"/>
      <c r="I1810" s="173"/>
      <c r="J1810" s="64"/>
      <c r="K1810" s="64"/>
      <c r="L1810" s="62"/>
      <c r="M1810" s="291"/>
      <c r="N1810" s="43"/>
      <c r="O1810" s="43"/>
      <c r="P1810" s="43"/>
      <c r="Q1810" s="43"/>
      <c r="R1810" s="43"/>
      <c r="S1810" s="43"/>
      <c r="T1810" s="79"/>
      <c r="AT1810" s="25" t="s">
        <v>1656</v>
      </c>
      <c r="AU1810" s="25" t="s">
        <v>82</v>
      </c>
    </row>
    <row r="1811" spans="2:65" s="1" customFormat="1" ht="22.5" customHeight="1">
      <c r="B1811" s="42"/>
      <c r="C1811" s="277" t="s">
        <v>11080</v>
      </c>
      <c r="D1811" s="277" t="s">
        <v>1079</v>
      </c>
      <c r="E1811" s="278" t="s">
        <v>12793</v>
      </c>
      <c r="F1811" s="279" t="s">
        <v>12794</v>
      </c>
      <c r="G1811" s="280" t="s">
        <v>5275</v>
      </c>
      <c r="H1811" s="281">
        <v>1</v>
      </c>
      <c r="I1811" s="282"/>
      <c r="J1811" s="283">
        <f>ROUND(I1811*H1811,2)</f>
        <v>0</v>
      </c>
      <c r="K1811" s="279" t="s">
        <v>21</v>
      </c>
      <c r="L1811" s="284"/>
      <c r="M1811" s="285" t="s">
        <v>21</v>
      </c>
      <c r="N1811" s="286" t="s">
        <v>45</v>
      </c>
      <c r="O1811" s="43"/>
      <c r="P1811" s="212">
        <f>O1811*H1811</f>
        <v>0</v>
      </c>
      <c r="Q1811" s="212">
        <v>0</v>
      </c>
      <c r="R1811" s="212">
        <f>Q1811*H1811</f>
        <v>0</v>
      </c>
      <c r="S1811" s="212">
        <v>0</v>
      </c>
      <c r="T1811" s="213">
        <f>S1811*H1811</f>
        <v>0</v>
      </c>
      <c r="AR1811" s="25" t="s">
        <v>619</v>
      </c>
      <c r="AT1811" s="25" t="s">
        <v>1079</v>
      </c>
      <c r="AU1811" s="25" t="s">
        <v>82</v>
      </c>
      <c r="AY1811" s="25" t="s">
        <v>308</v>
      </c>
      <c r="BE1811" s="214">
        <f>IF(N1811="základní",J1811,0)</f>
        <v>0</v>
      </c>
      <c r="BF1811" s="214">
        <f>IF(N1811="snížená",J1811,0)</f>
        <v>0</v>
      </c>
      <c r="BG1811" s="214">
        <f>IF(N1811="zákl. přenesená",J1811,0)</f>
        <v>0</v>
      </c>
      <c r="BH1811" s="214">
        <f>IF(N1811="sníž. přenesená",J1811,0)</f>
        <v>0</v>
      </c>
      <c r="BI1811" s="214">
        <f>IF(N1811="nulová",J1811,0)</f>
        <v>0</v>
      </c>
      <c r="BJ1811" s="25" t="s">
        <v>82</v>
      </c>
      <c r="BK1811" s="214">
        <f>ROUND(I1811*H1811,2)</f>
        <v>0</v>
      </c>
      <c r="BL1811" s="25" t="s">
        <v>375</v>
      </c>
      <c r="BM1811" s="25" t="s">
        <v>12795</v>
      </c>
    </row>
    <row r="1812" spans="2:65" s="1" customFormat="1" ht="94.5">
      <c r="B1812" s="42"/>
      <c r="C1812" s="64"/>
      <c r="D1812" s="246" t="s">
        <v>1656</v>
      </c>
      <c r="E1812" s="64"/>
      <c r="F1812" s="290" t="s">
        <v>12796</v>
      </c>
      <c r="G1812" s="64"/>
      <c r="H1812" s="64"/>
      <c r="I1812" s="173"/>
      <c r="J1812" s="64"/>
      <c r="K1812" s="64"/>
      <c r="L1812" s="62"/>
      <c r="M1812" s="291"/>
      <c r="N1812" s="43"/>
      <c r="O1812" s="43"/>
      <c r="P1812" s="43"/>
      <c r="Q1812" s="43"/>
      <c r="R1812" s="43"/>
      <c r="S1812" s="43"/>
      <c r="T1812" s="79"/>
      <c r="AT1812" s="25" t="s">
        <v>1656</v>
      </c>
      <c r="AU1812" s="25" t="s">
        <v>82</v>
      </c>
    </row>
    <row r="1813" spans="2:65" s="1" customFormat="1" ht="31.5" customHeight="1">
      <c r="B1813" s="42"/>
      <c r="C1813" s="277" t="s">
        <v>12797</v>
      </c>
      <c r="D1813" s="277" t="s">
        <v>1079</v>
      </c>
      <c r="E1813" s="278" t="s">
        <v>12798</v>
      </c>
      <c r="F1813" s="279" t="s">
        <v>12799</v>
      </c>
      <c r="G1813" s="280" t="s">
        <v>5275</v>
      </c>
      <c r="H1813" s="281">
        <v>3</v>
      </c>
      <c r="I1813" s="282"/>
      <c r="J1813" s="283">
        <f>ROUND(I1813*H1813,2)</f>
        <v>0</v>
      </c>
      <c r="K1813" s="279" t="s">
        <v>21</v>
      </c>
      <c r="L1813" s="284"/>
      <c r="M1813" s="285" t="s">
        <v>21</v>
      </c>
      <c r="N1813" s="286" t="s">
        <v>45</v>
      </c>
      <c r="O1813" s="43"/>
      <c r="P1813" s="212">
        <f>O1813*H1813</f>
        <v>0</v>
      </c>
      <c r="Q1813" s="212">
        <v>0</v>
      </c>
      <c r="R1813" s="212">
        <f>Q1813*H1813</f>
        <v>0</v>
      </c>
      <c r="S1813" s="212">
        <v>0</v>
      </c>
      <c r="T1813" s="213">
        <f>S1813*H1813</f>
        <v>0</v>
      </c>
      <c r="AR1813" s="25" t="s">
        <v>619</v>
      </c>
      <c r="AT1813" s="25" t="s">
        <v>1079</v>
      </c>
      <c r="AU1813" s="25" t="s">
        <v>82</v>
      </c>
      <c r="AY1813" s="25" t="s">
        <v>308</v>
      </c>
      <c r="BE1813" s="214">
        <f>IF(N1813="základní",J1813,0)</f>
        <v>0</v>
      </c>
      <c r="BF1813" s="214">
        <f>IF(N1813="snížená",J1813,0)</f>
        <v>0</v>
      </c>
      <c r="BG1813" s="214">
        <f>IF(N1813="zákl. přenesená",J1813,0)</f>
        <v>0</v>
      </c>
      <c r="BH1813" s="214">
        <f>IF(N1813="sníž. přenesená",J1813,0)</f>
        <v>0</v>
      </c>
      <c r="BI1813" s="214">
        <f>IF(N1813="nulová",J1813,0)</f>
        <v>0</v>
      </c>
      <c r="BJ1813" s="25" t="s">
        <v>82</v>
      </c>
      <c r="BK1813" s="214">
        <f>ROUND(I1813*H1813,2)</f>
        <v>0</v>
      </c>
      <c r="BL1813" s="25" t="s">
        <v>375</v>
      </c>
      <c r="BM1813" s="25" t="s">
        <v>12800</v>
      </c>
    </row>
    <row r="1814" spans="2:65" s="1" customFormat="1" ht="22.5" customHeight="1">
      <c r="B1814" s="42"/>
      <c r="C1814" s="277" t="s">
        <v>11081</v>
      </c>
      <c r="D1814" s="277" t="s">
        <v>1079</v>
      </c>
      <c r="E1814" s="278" t="s">
        <v>6549</v>
      </c>
      <c r="F1814" s="279" t="s">
        <v>9454</v>
      </c>
      <c r="G1814" s="280" t="s">
        <v>538</v>
      </c>
      <c r="H1814" s="281">
        <v>220</v>
      </c>
      <c r="I1814" s="282"/>
      <c r="J1814" s="283">
        <f>ROUND(I1814*H1814,2)</f>
        <v>0</v>
      </c>
      <c r="K1814" s="279" t="s">
        <v>21</v>
      </c>
      <c r="L1814" s="284"/>
      <c r="M1814" s="285" t="s">
        <v>21</v>
      </c>
      <c r="N1814" s="286" t="s">
        <v>45</v>
      </c>
      <c r="O1814" s="43"/>
      <c r="P1814" s="212">
        <f>O1814*H1814</f>
        <v>0</v>
      </c>
      <c r="Q1814" s="212">
        <v>0</v>
      </c>
      <c r="R1814" s="212">
        <f>Q1814*H1814</f>
        <v>0</v>
      </c>
      <c r="S1814" s="212">
        <v>0</v>
      </c>
      <c r="T1814" s="213">
        <f>S1814*H1814</f>
        <v>0</v>
      </c>
      <c r="AR1814" s="25" t="s">
        <v>619</v>
      </c>
      <c r="AT1814" s="25" t="s">
        <v>1079</v>
      </c>
      <c r="AU1814" s="25" t="s">
        <v>82</v>
      </c>
      <c r="AY1814" s="25" t="s">
        <v>308</v>
      </c>
      <c r="BE1814" s="214">
        <f>IF(N1814="základní",J1814,0)</f>
        <v>0</v>
      </c>
      <c r="BF1814" s="214">
        <f>IF(N1814="snížená",J1814,0)</f>
        <v>0</v>
      </c>
      <c r="BG1814" s="214">
        <f>IF(N1814="zákl. přenesená",J1814,0)</f>
        <v>0</v>
      </c>
      <c r="BH1814" s="214">
        <f>IF(N1814="sníž. přenesená",J1814,0)</f>
        <v>0</v>
      </c>
      <c r="BI1814" s="214">
        <f>IF(N1814="nulová",J1814,0)</f>
        <v>0</v>
      </c>
      <c r="BJ1814" s="25" t="s">
        <v>82</v>
      </c>
      <c r="BK1814" s="214">
        <f>ROUND(I1814*H1814,2)</f>
        <v>0</v>
      </c>
      <c r="BL1814" s="25" t="s">
        <v>375</v>
      </c>
      <c r="BM1814" s="25" t="s">
        <v>12801</v>
      </c>
    </row>
    <row r="1815" spans="2:65" s="1" customFormat="1" ht="22.5" customHeight="1">
      <c r="B1815" s="42"/>
      <c r="C1815" s="277" t="s">
        <v>12802</v>
      </c>
      <c r="D1815" s="277" t="s">
        <v>1079</v>
      </c>
      <c r="E1815" s="278" t="s">
        <v>12803</v>
      </c>
      <c r="F1815" s="279" t="s">
        <v>12804</v>
      </c>
      <c r="G1815" s="280" t="s">
        <v>5275</v>
      </c>
      <c r="H1815" s="281">
        <v>2</v>
      </c>
      <c r="I1815" s="282"/>
      <c r="J1815" s="283">
        <f>ROUND(I1815*H1815,2)</f>
        <v>0</v>
      </c>
      <c r="K1815" s="279" t="s">
        <v>21</v>
      </c>
      <c r="L1815" s="284"/>
      <c r="M1815" s="285" t="s">
        <v>21</v>
      </c>
      <c r="N1815" s="286" t="s">
        <v>45</v>
      </c>
      <c r="O1815" s="43"/>
      <c r="P1815" s="212">
        <f>O1815*H1815</f>
        <v>0</v>
      </c>
      <c r="Q1815" s="212">
        <v>0</v>
      </c>
      <c r="R1815" s="212">
        <f>Q1815*H1815</f>
        <v>0</v>
      </c>
      <c r="S1815" s="212">
        <v>0</v>
      </c>
      <c r="T1815" s="213">
        <f>S1815*H1815</f>
        <v>0</v>
      </c>
      <c r="AR1815" s="25" t="s">
        <v>619</v>
      </c>
      <c r="AT1815" s="25" t="s">
        <v>1079</v>
      </c>
      <c r="AU1815" s="25" t="s">
        <v>82</v>
      </c>
      <c r="AY1815" s="25" t="s">
        <v>308</v>
      </c>
      <c r="BE1815" s="214">
        <f>IF(N1815="základní",J1815,0)</f>
        <v>0</v>
      </c>
      <c r="BF1815" s="214">
        <f>IF(N1815="snížená",J1815,0)</f>
        <v>0</v>
      </c>
      <c r="BG1815" s="214">
        <f>IF(N1815="zákl. přenesená",J1815,0)</f>
        <v>0</v>
      </c>
      <c r="BH1815" s="214">
        <f>IF(N1815="sníž. přenesená",J1815,0)</f>
        <v>0</v>
      </c>
      <c r="BI1815" s="214">
        <f>IF(N1815="nulová",J1815,0)</f>
        <v>0</v>
      </c>
      <c r="BJ1815" s="25" t="s">
        <v>82</v>
      </c>
      <c r="BK1815" s="214">
        <f>ROUND(I1815*H1815,2)</f>
        <v>0</v>
      </c>
      <c r="BL1815" s="25" t="s">
        <v>375</v>
      </c>
      <c r="BM1815" s="25" t="s">
        <v>12805</v>
      </c>
    </row>
    <row r="1816" spans="2:65" s="1" customFormat="1" ht="22.5" customHeight="1">
      <c r="B1816" s="42"/>
      <c r="C1816" s="277" t="s">
        <v>11083</v>
      </c>
      <c r="D1816" s="277" t="s">
        <v>1079</v>
      </c>
      <c r="E1816" s="278" t="s">
        <v>12806</v>
      </c>
      <c r="F1816" s="279" t="s">
        <v>12807</v>
      </c>
      <c r="G1816" s="280" t="s">
        <v>538</v>
      </c>
      <c r="H1816" s="281">
        <v>200</v>
      </c>
      <c r="I1816" s="282"/>
      <c r="J1816" s="283">
        <f>ROUND(I1816*H1816,2)</f>
        <v>0</v>
      </c>
      <c r="K1816" s="279" t="s">
        <v>21</v>
      </c>
      <c r="L1816" s="284"/>
      <c r="M1816" s="285" t="s">
        <v>21</v>
      </c>
      <c r="N1816" s="286" t="s">
        <v>45</v>
      </c>
      <c r="O1816" s="43"/>
      <c r="P1816" s="212">
        <f>O1816*H1816</f>
        <v>0</v>
      </c>
      <c r="Q1816" s="212">
        <v>0</v>
      </c>
      <c r="R1816" s="212">
        <f>Q1816*H1816</f>
        <v>0</v>
      </c>
      <c r="S1816" s="212">
        <v>0</v>
      </c>
      <c r="T1816" s="213">
        <f>S1816*H1816</f>
        <v>0</v>
      </c>
      <c r="AR1816" s="25" t="s">
        <v>619</v>
      </c>
      <c r="AT1816" s="25" t="s">
        <v>1079</v>
      </c>
      <c r="AU1816" s="25" t="s">
        <v>82</v>
      </c>
      <c r="AY1816" s="25" t="s">
        <v>308</v>
      </c>
      <c r="BE1816" s="214">
        <f>IF(N1816="základní",J1816,0)</f>
        <v>0</v>
      </c>
      <c r="BF1816" s="214">
        <f>IF(N1816="snížená",J1816,0)</f>
        <v>0</v>
      </c>
      <c r="BG1816" s="214">
        <f>IF(N1816="zákl. přenesená",J1816,0)</f>
        <v>0</v>
      </c>
      <c r="BH1816" s="214">
        <f>IF(N1816="sníž. přenesená",J1816,0)</f>
        <v>0</v>
      </c>
      <c r="BI1816" s="214">
        <f>IF(N1816="nulová",J1816,0)</f>
        <v>0</v>
      </c>
      <c r="BJ1816" s="25" t="s">
        <v>82</v>
      </c>
      <c r="BK1816" s="214">
        <f>ROUND(I1816*H1816,2)</f>
        <v>0</v>
      </c>
      <c r="BL1816" s="25" t="s">
        <v>375</v>
      </c>
      <c r="BM1816" s="25" t="s">
        <v>12808</v>
      </c>
    </row>
    <row r="1817" spans="2:65" s="11" customFormat="1" ht="37.35" customHeight="1">
      <c r="B1817" s="186"/>
      <c r="C1817" s="187"/>
      <c r="D1817" s="200" t="s">
        <v>73</v>
      </c>
      <c r="E1817" s="296" t="s">
        <v>12809</v>
      </c>
      <c r="F1817" s="296" t="s">
        <v>12810</v>
      </c>
      <c r="G1817" s="187"/>
      <c r="H1817" s="187"/>
      <c r="I1817" s="190"/>
      <c r="J1817" s="297">
        <f>BK1817</f>
        <v>0</v>
      </c>
      <c r="K1817" s="187"/>
      <c r="L1817" s="192"/>
      <c r="M1817" s="193"/>
      <c r="N1817" s="194"/>
      <c r="O1817" s="194"/>
      <c r="P1817" s="195">
        <f>SUM(P1818:P1829)</f>
        <v>0</v>
      </c>
      <c r="Q1817" s="194"/>
      <c r="R1817" s="195">
        <f>SUM(R1818:R1829)</f>
        <v>0</v>
      </c>
      <c r="S1817" s="194"/>
      <c r="T1817" s="196">
        <f>SUM(T1818:T1829)</f>
        <v>0</v>
      </c>
      <c r="AR1817" s="197" t="s">
        <v>84</v>
      </c>
      <c r="AT1817" s="198" t="s">
        <v>73</v>
      </c>
      <c r="AU1817" s="198" t="s">
        <v>74</v>
      </c>
      <c r="AY1817" s="197" t="s">
        <v>308</v>
      </c>
      <c r="BK1817" s="199">
        <f>SUM(BK1818:BK1829)</f>
        <v>0</v>
      </c>
    </row>
    <row r="1818" spans="2:65" s="1" customFormat="1" ht="31.5" customHeight="1">
      <c r="B1818" s="42"/>
      <c r="C1818" s="203" t="s">
        <v>12811</v>
      </c>
      <c r="D1818" s="203" t="s">
        <v>311</v>
      </c>
      <c r="E1818" s="204" t="s">
        <v>12812</v>
      </c>
      <c r="F1818" s="205" t="s">
        <v>12813</v>
      </c>
      <c r="G1818" s="206" t="s">
        <v>538</v>
      </c>
      <c r="H1818" s="207">
        <v>80</v>
      </c>
      <c r="I1818" s="208"/>
      <c r="J1818" s="209">
        <f>ROUND(I1818*H1818,2)</f>
        <v>0</v>
      </c>
      <c r="K1818" s="205" t="s">
        <v>21</v>
      </c>
      <c r="L1818" s="62"/>
      <c r="M1818" s="210" t="s">
        <v>21</v>
      </c>
      <c r="N1818" s="211" t="s">
        <v>45</v>
      </c>
      <c r="O1818" s="43"/>
      <c r="P1818" s="212">
        <f>O1818*H1818</f>
        <v>0</v>
      </c>
      <c r="Q1818" s="212">
        <v>0</v>
      </c>
      <c r="R1818" s="212">
        <f>Q1818*H1818</f>
        <v>0</v>
      </c>
      <c r="S1818" s="212">
        <v>0</v>
      </c>
      <c r="T1818" s="213">
        <f>S1818*H1818</f>
        <v>0</v>
      </c>
      <c r="AR1818" s="25" t="s">
        <v>375</v>
      </c>
      <c r="AT1818" s="25" t="s">
        <v>311</v>
      </c>
      <c r="AU1818" s="25" t="s">
        <v>82</v>
      </c>
      <c r="AY1818" s="25" t="s">
        <v>308</v>
      </c>
      <c r="BE1818" s="214">
        <f>IF(N1818="základní",J1818,0)</f>
        <v>0</v>
      </c>
      <c r="BF1818" s="214">
        <f>IF(N1818="snížená",J1818,0)</f>
        <v>0</v>
      </c>
      <c r="BG1818" s="214">
        <f>IF(N1818="zákl. přenesená",J1818,0)</f>
        <v>0</v>
      </c>
      <c r="BH1818" s="214">
        <f>IF(N1818="sníž. přenesená",J1818,0)</f>
        <v>0</v>
      </c>
      <c r="BI1818" s="214">
        <f>IF(N1818="nulová",J1818,0)</f>
        <v>0</v>
      </c>
      <c r="BJ1818" s="25" t="s">
        <v>82</v>
      </c>
      <c r="BK1818" s="214">
        <f>ROUND(I1818*H1818,2)</f>
        <v>0</v>
      </c>
      <c r="BL1818" s="25" t="s">
        <v>375</v>
      </c>
      <c r="BM1818" s="25" t="s">
        <v>12814</v>
      </c>
    </row>
    <row r="1819" spans="2:65" s="1" customFormat="1" ht="31.5" customHeight="1">
      <c r="B1819" s="42"/>
      <c r="C1819" s="203" t="s">
        <v>11084</v>
      </c>
      <c r="D1819" s="203" t="s">
        <v>311</v>
      </c>
      <c r="E1819" s="204" t="s">
        <v>12815</v>
      </c>
      <c r="F1819" s="205" t="s">
        <v>12816</v>
      </c>
      <c r="G1819" s="206" t="s">
        <v>12760</v>
      </c>
      <c r="H1819" s="207">
        <v>135</v>
      </c>
      <c r="I1819" s="208"/>
      <c r="J1819" s="209">
        <f>ROUND(I1819*H1819,2)</f>
        <v>0</v>
      </c>
      <c r="K1819" s="205" t="s">
        <v>21</v>
      </c>
      <c r="L1819" s="62"/>
      <c r="M1819" s="210" t="s">
        <v>21</v>
      </c>
      <c r="N1819" s="211" t="s">
        <v>45</v>
      </c>
      <c r="O1819" s="43"/>
      <c r="P1819" s="212">
        <f>O1819*H1819</f>
        <v>0</v>
      </c>
      <c r="Q1819" s="212">
        <v>0</v>
      </c>
      <c r="R1819" s="212">
        <f>Q1819*H1819</f>
        <v>0</v>
      </c>
      <c r="S1819" s="212">
        <v>0</v>
      </c>
      <c r="T1819" s="213">
        <f>S1819*H1819</f>
        <v>0</v>
      </c>
      <c r="AR1819" s="25" t="s">
        <v>375</v>
      </c>
      <c r="AT1819" s="25" t="s">
        <v>311</v>
      </c>
      <c r="AU1819" s="25" t="s">
        <v>82</v>
      </c>
      <c r="AY1819" s="25" t="s">
        <v>308</v>
      </c>
      <c r="BE1819" s="214">
        <f>IF(N1819="základní",J1819,0)</f>
        <v>0</v>
      </c>
      <c r="BF1819" s="214">
        <f>IF(N1819="snížená",J1819,0)</f>
        <v>0</v>
      </c>
      <c r="BG1819" s="214">
        <f>IF(N1819="zákl. přenesená",J1819,0)</f>
        <v>0</v>
      </c>
      <c r="BH1819" s="214">
        <f>IF(N1819="sníž. přenesená",J1819,0)</f>
        <v>0</v>
      </c>
      <c r="BI1819" s="214">
        <f>IF(N1819="nulová",J1819,0)</f>
        <v>0</v>
      </c>
      <c r="BJ1819" s="25" t="s">
        <v>82</v>
      </c>
      <c r="BK1819" s="214">
        <f>ROUND(I1819*H1819,2)</f>
        <v>0</v>
      </c>
      <c r="BL1819" s="25" t="s">
        <v>375</v>
      </c>
      <c r="BM1819" s="25" t="s">
        <v>12817</v>
      </c>
    </row>
    <row r="1820" spans="2:65" s="1" customFormat="1" ht="22.5" customHeight="1">
      <c r="B1820" s="42"/>
      <c r="C1820" s="203" t="s">
        <v>12818</v>
      </c>
      <c r="D1820" s="203" t="s">
        <v>311</v>
      </c>
      <c r="E1820" s="204" t="s">
        <v>12819</v>
      </c>
      <c r="F1820" s="205" t="s">
        <v>12790</v>
      </c>
      <c r="G1820" s="206" t="s">
        <v>5275</v>
      </c>
      <c r="H1820" s="207">
        <v>1</v>
      </c>
      <c r="I1820" s="208"/>
      <c r="J1820" s="209">
        <f>ROUND(I1820*H1820,2)</f>
        <v>0</v>
      </c>
      <c r="K1820" s="205" t="s">
        <v>21</v>
      </c>
      <c r="L1820" s="62"/>
      <c r="M1820" s="210" t="s">
        <v>21</v>
      </c>
      <c r="N1820" s="211" t="s">
        <v>45</v>
      </c>
      <c r="O1820" s="43"/>
      <c r="P1820" s="212">
        <f>O1820*H1820</f>
        <v>0</v>
      </c>
      <c r="Q1820" s="212">
        <v>0</v>
      </c>
      <c r="R1820" s="212">
        <f>Q1820*H1820</f>
        <v>0</v>
      </c>
      <c r="S1820" s="212">
        <v>0</v>
      </c>
      <c r="T1820" s="213">
        <f>S1820*H1820</f>
        <v>0</v>
      </c>
      <c r="AR1820" s="25" t="s">
        <v>375</v>
      </c>
      <c r="AT1820" s="25" t="s">
        <v>311</v>
      </c>
      <c r="AU1820" s="25" t="s">
        <v>82</v>
      </c>
      <c r="AY1820" s="25" t="s">
        <v>308</v>
      </c>
      <c r="BE1820" s="214">
        <f>IF(N1820="základní",J1820,0)</f>
        <v>0</v>
      </c>
      <c r="BF1820" s="214">
        <f>IF(N1820="snížená",J1820,0)</f>
        <v>0</v>
      </c>
      <c r="BG1820" s="214">
        <f>IF(N1820="zákl. přenesená",J1820,0)</f>
        <v>0</v>
      </c>
      <c r="BH1820" s="214">
        <f>IF(N1820="sníž. přenesená",J1820,0)</f>
        <v>0</v>
      </c>
      <c r="BI1820" s="214">
        <f>IF(N1820="nulová",J1820,0)</f>
        <v>0</v>
      </c>
      <c r="BJ1820" s="25" t="s">
        <v>82</v>
      </c>
      <c r="BK1820" s="214">
        <f>ROUND(I1820*H1820,2)</f>
        <v>0</v>
      </c>
      <c r="BL1820" s="25" t="s">
        <v>375</v>
      </c>
      <c r="BM1820" s="25" t="s">
        <v>12820</v>
      </c>
    </row>
    <row r="1821" spans="2:65" s="1" customFormat="1" ht="94.5">
      <c r="B1821" s="42"/>
      <c r="C1821" s="64"/>
      <c r="D1821" s="246" t="s">
        <v>1656</v>
      </c>
      <c r="E1821" s="64"/>
      <c r="F1821" s="290" t="s">
        <v>12792</v>
      </c>
      <c r="G1821" s="64"/>
      <c r="H1821" s="64"/>
      <c r="I1821" s="173"/>
      <c r="J1821" s="64"/>
      <c r="K1821" s="64"/>
      <c r="L1821" s="62"/>
      <c r="M1821" s="291"/>
      <c r="N1821" s="43"/>
      <c r="O1821" s="43"/>
      <c r="P1821" s="43"/>
      <c r="Q1821" s="43"/>
      <c r="R1821" s="43"/>
      <c r="S1821" s="43"/>
      <c r="T1821" s="79"/>
      <c r="AT1821" s="25" t="s">
        <v>1656</v>
      </c>
      <c r="AU1821" s="25" t="s">
        <v>82</v>
      </c>
    </row>
    <row r="1822" spans="2:65" s="1" customFormat="1" ht="22.5" customHeight="1">
      <c r="B1822" s="42"/>
      <c r="C1822" s="203" t="s">
        <v>11086</v>
      </c>
      <c r="D1822" s="203" t="s">
        <v>311</v>
      </c>
      <c r="E1822" s="204" t="s">
        <v>12821</v>
      </c>
      <c r="F1822" s="205" t="s">
        <v>12794</v>
      </c>
      <c r="G1822" s="206" t="s">
        <v>5275</v>
      </c>
      <c r="H1822" s="207">
        <v>1</v>
      </c>
      <c r="I1822" s="208"/>
      <c r="J1822" s="209">
        <f>ROUND(I1822*H1822,2)</f>
        <v>0</v>
      </c>
      <c r="K1822" s="205" t="s">
        <v>21</v>
      </c>
      <c r="L1822" s="62"/>
      <c r="M1822" s="210" t="s">
        <v>21</v>
      </c>
      <c r="N1822" s="211" t="s">
        <v>45</v>
      </c>
      <c r="O1822" s="43"/>
      <c r="P1822" s="212">
        <f>O1822*H1822</f>
        <v>0</v>
      </c>
      <c r="Q1822" s="212">
        <v>0</v>
      </c>
      <c r="R1822" s="212">
        <f>Q1822*H1822</f>
        <v>0</v>
      </c>
      <c r="S1822" s="212">
        <v>0</v>
      </c>
      <c r="T1822" s="213">
        <f>S1822*H1822</f>
        <v>0</v>
      </c>
      <c r="AR1822" s="25" t="s">
        <v>375</v>
      </c>
      <c r="AT1822" s="25" t="s">
        <v>311</v>
      </c>
      <c r="AU1822" s="25" t="s">
        <v>82</v>
      </c>
      <c r="AY1822" s="25" t="s">
        <v>308</v>
      </c>
      <c r="BE1822" s="214">
        <f>IF(N1822="základní",J1822,0)</f>
        <v>0</v>
      </c>
      <c r="BF1822" s="214">
        <f>IF(N1822="snížená",J1822,0)</f>
        <v>0</v>
      </c>
      <c r="BG1822" s="214">
        <f>IF(N1822="zákl. přenesená",J1822,0)</f>
        <v>0</v>
      </c>
      <c r="BH1822" s="214">
        <f>IF(N1822="sníž. přenesená",J1822,0)</f>
        <v>0</v>
      </c>
      <c r="BI1822" s="214">
        <f>IF(N1822="nulová",J1822,0)</f>
        <v>0</v>
      </c>
      <c r="BJ1822" s="25" t="s">
        <v>82</v>
      </c>
      <c r="BK1822" s="214">
        <f>ROUND(I1822*H1822,2)</f>
        <v>0</v>
      </c>
      <c r="BL1822" s="25" t="s">
        <v>375</v>
      </c>
      <c r="BM1822" s="25" t="s">
        <v>12822</v>
      </c>
    </row>
    <row r="1823" spans="2:65" s="1" customFormat="1" ht="94.5">
      <c r="B1823" s="42"/>
      <c r="C1823" s="64"/>
      <c r="D1823" s="246" t="s">
        <v>1656</v>
      </c>
      <c r="E1823" s="64"/>
      <c r="F1823" s="290" t="s">
        <v>12796</v>
      </c>
      <c r="G1823" s="64"/>
      <c r="H1823" s="64"/>
      <c r="I1823" s="173"/>
      <c r="J1823" s="64"/>
      <c r="K1823" s="64"/>
      <c r="L1823" s="62"/>
      <c r="M1823" s="291"/>
      <c r="N1823" s="43"/>
      <c r="O1823" s="43"/>
      <c r="P1823" s="43"/>
      <c r="Q1823" s="43"/>
      <c r="R1823" s="43"/>
      <c r="S1823" s="43"/>
      <c r="T1823" s="79"/>
      <c r="AT1823" s="25" t="s">
        <v>1656</v>
      </c>
      <c r="AU1823" s="25" t="s">
        <v>82</v>
      </c>
    </row>
    <row r="1824" spans="2:65" s="1" customFormat="1" ht="31.5" customHeight="1">
      <c r="B1824" s="42"/>
      <c r="C1824" s="203" t="s">
        <v>12823</v>
      </c>
      <c r="D1824" s="203" t="s">
        <v>311</v>
      </c>
      <c r="E1824" s="204" t="s">
        <v>12824</v>
      </c>
      <c r="F1824" s="205" t="s">
        <v>12799</v>
      </c>
      <c r="G1824" s="206" t="s">
        <v>5275</v>
      </c>
      <c r="H1824" s="207">
        <v>3</v>
      </c>
      <c r="I1824" s="208"/>
      <c r="J1824" s="209">
        <f t="shared" ref="J1824:J1829" si="630">ROUND(I1824*H1824,2)</f>
        <v>0</v>
      </c>
      <c r="K1824" s="205" t="s">
        <v>21</v>
      </c>
      <c r="L1824" s="62"/>
      <c r="M1824" s="210" t="s">
        <v>21</v>
      </c>
      <c r="N1824" s="211" t="s">
        <v>45</v>
      </c>
      <c r="O1824" s="43"/>
      <c r="P1824" s="212">
        <f t="shared" ref="P1824:P1829" si="631">O1824*H1824</f>
        <v>0</v>
      </c>
      <c r="Q1824" s="212">
        <v>0</v>
      </c>
      <c r="R1824" s="212">
        <f t="shared" ref="R1824:R1829" si="632">Q1824*H1824</f>
        <v>0</v>
      </c>
      <c r="S1824" s="212">
        <v>0</v>
      </c>
      <c r="T1824" s="213">
        <f t="shared" ref="T1824:T1829" si="633">S1824*H1824</f>
        <v>0</v>
      </c>
      <c r="AR1824" s="25" t="s">
        <v>375</v>
      </c>
      <c r="AT1824" s="25" t="s">
        <v>311</v>
      </c>
      <c r="AU1824" s="25" t="s">
        <v>82</v>
      </c>
      <c r="AY1824" s="25" t="s">
        <v>308</v>
      </c>
      <c r="BE1824" s="214">
        <f t="shared" ref="BE1824:BE1829" si="634">IF(N1824="základní",J1824,0)</f>
        <v>0</v>
      </c>
      <c r="BF1824" s="214">
        <f t="shared" ref="BF1824:BF1829" si="635">IF(N1824="snížená",J1824,0)</f>
        <v>0</v>
      </c>
      <c r="BG1824" s="214">
        <f t="shared" ref="BG1824:BG1829" si="636">IF(N1824="zákl. přenesená",J1824,0)</f>
        <v>0</v>
      </c>
      <c r="BH1824" s="214">
        <f t="shared" ref="BH1824:BH1829" si="637">IF(N1824="sníž. přenesená",J1824,0)</f>
        <v>0</v>
      </c>
      <c r="BI1824" s="214">
        <f t="shared" ref="BI1824:BI1829" si="638">IF(N1824="nulová",J1824,0)</f>
        <v>0</v>
      </c>
      <c r="BJ1824" s="25" t="s">
        <v>82</v>
      </c>
      <c r="BK1824" s="214">
        <f t="shared" ref="BK1824:BK1829" si="639">ROUND(I1824*H1824,2)</f>
        <v>0</v>
      </c>
      <c r="BL1824" s="25" t="s">
        <v>375</v>
      </c>
      <c r="BM1824" s="25" t="s">
        <v>12825</v>
      </c>
    </row>
    <row r="1825" spans="2:65" s="1" customFormat="1" ht="22.5" customHeight="1">
      <c r="B1825" s="42"/>
      <c r="C1825" s="203" t="s">
        <v>11087</v>
      </c>
      <c r="D1825" s="203" t="s">
        <v>311</v>
      </c>
      <c r="E1825" s="204" t="s">
        <v>12826</v>
      </c>
      <c r="F1825" s="205" t="s">
        <v>12827</v>
      </c>
      <c r="G1825" s="206" t="s">
        <v>5275</v>
      </c>
      <c r="H1825" s="207">
        <v>2</v>
      </c>
      <c r="I1825" s="208"/>
      <c r="J1825" s="209">
        <f t="shared" si="630"/>
        <v>0</v>
      </c>
      <c r="K1825" s="205" t="s">
        <v>21</v>
      </c>
      <c r="L1825" s="62"/>
      <c r="M1825" s="210" t="s">
        <v>21</v>
      </c>
      <c r="N1825" s="211" t="s">
        <v>45</v>
      </c>
      <c r="O1825" s="43"/>
      <c r="P1825" s="212">
        <f t="shared" si="631"/>
        <v>0</v>
      </c>
      <c r="Q1825" s="212">
        <v>0</v>
      </c>
      <c r="R1825" s="212">
        <f t="shared" si="632"/>
        <v>0</v>
      </c>
      <c r="S1825" s="212">
        <v>0</v>
      </c>
      <c r="T1825" s="213">
        <f t="shared" si="633"/>
        <v>0</v>
      </c>
      <c r="AR1825" s="25" t="s">
        <v>375</v>
      </c>
      <c r="AT1825" s="25" t="s">
        <v>311</v>
      </c>
      <c r="AU1825" s="25" t="s">
        <v>82</v>
      </c>
      <c r="AY1825" s="25" t="s">
        <v>308</v>
      </c>
      <c r="BE1825" s="214">
        <f t="shared" si="634"/>
        <v>0</v>
      </c>
      <c r="BF1825" s="214">
        <f t="shared" si="635"/>
        <v>0</v>
      </c>
      <c r="BG1825" s="214">
        <f t="shared" si="636"/>
        <v>0</v>
      </c>
      <c r="BH1825" s="214">
        <f t="shared" si="637"/>
        <v>0</v>
      </c>
      <c r="BI1825" s="214">
        <f t="shared" si="638"/>
        <v>0</v>
      </c>
      <c r="BJ1825" s="25" t="s">
        <v>82</v>
      </c>
      <c r="BK1825" s="214">
        <f t="shared" si="639"/>
        <v>0</v>
      </c>
      <c r="BL1825" s="25" t="s">
        <v>375</v>
      </c>
      <c r="BM1825" s="25" t="s">
        <v>12828</v>
      </c>
    </row>
    <row r="1826" spans="2:65" s="1" customFormat="1" ht="22.5" customHeight="1">
      <c r="B1826" s="42"/>
      <c r="C1826" s="203" t="s">
        <v>12829</v>
      </c>
      <c r="D1826" s="203" t="s">
        <v>311</v>
      </c>
      <c r="E1826" s="204" t="s">
        <v>12830</v>
      </c>
      <c r="F1826" s="205" t="s">
        <v>9454</v>
      </c>
      <c r="G1826" s="206" t="s">
        <v>538</v>
      </c>
      <c r="H1826" s="207">
        <v>220</v>
      </c>
      <c r="I1826" s="208"/>
      <c r="J1826" s="209">
        <f t="shared" si="630"/>
        <v>0</v>
      </c>
      <c r="K1826" s="205" t="s">
        <v>21</v>
      </c>
      <c r="L1826" s="62"/>
      <c r="M1826" s="210" t="s">
        <v>21</v>
      </c>
      <c r="N1826" s="211" t="s">
        <v>45</v>
      </c>
      <c r="O1826" s="43"/>
      <c r="P1826" s="212">
        <f t="shared" si="631"/>
        <v>0</v>
      </c>
      <c r="Q1826" s="212">
        <v>0</v>
      </c>
      <c r="R1826" s="212">
        <f t="shared" si="632"/>
        <v>0</v>
      </c>
      <c r="S1826" s="212">
        <v>0</v>
      </c>
      <c r="T1826" s="213">
        <f t="shared" si="633"/>
        <v>0</v>
      </c>
      <c r="AR1826" s="25" t="s">
        <v>375</v>
      </c>
      <c r="AT1826" s="25" t="s">
        <v>311</v>
      </c>
      <c r="AU1826" s="25" t="s">
        <v>82</v>
      </c>
      <c r="AY1826" s="25" t="s">
        <v>308</v>
      </c>
      <c r="BE1826" s="214">
        <f t="shared" si="634"/>
        <v>0</v>
      </c>
      <c r="BF1826" s="214">
        <f t="shared" si="635"/>
        <v>0</v>
      </c>
      <c r="BG1826" s="214">
        <f t="shared" si="636"/>
        <v>0</v>
      </c>
      <c r="BH1826" s="214">
        <f t="shared" si="637"/>
        <v>0</v>
      </c>
      <c r="BI1826" s="214">
        <f t="shared" si="638"/>
        <v>0</v>
      </c>
      <c r="BJ1826" s="25" t="s">
        <v>82</v>
      </c>
      <c r="BK1826" s="214">
        <f t="shared" si="639"/>
        <v>0</v>
      </c>
      <c r="BL1826" s="25" t="s">
        <v>375</v>
      </c>
      <c r="BM1826" s="25" t="s">
        <v>12831</v>
      </c>
    </row>
    <row r="1827" spans="2:65" s="1" customFormat="1" ht="22.5" customHeight="1">
      <c r="B1827" s="42"/>
      <c r="C1827" s="203" t="s">
        <v>11088</v>
      </c>
      <c r="D1827" s="203" t="s">
        <v>311</v>
      </c>
      <c r="E1827" s="204" t="s">
        <v>12832</v>
      </c>
      <c r="F1827" s="205" t="s">
        <v>12804</v>
      </c>
      <c r="G1827" s="206" t="s">
        <v>5275</v>
      </c>
      <c r="H1827" s="207">
        <v>2</v>
      </c>
      <c r="I1827" s="208"/>
      <c r="J1827" s="209">
        <f t="shared" si="630"/>
        <v>0</v>
      </c>
      <c r="K1827" s="205" t="s">
        <v>21</v>
      </c>
      <c r="L1827" s="62"/>
      <c r="M1827" s="210" t="s">
        <v>21</v>
      </c>
      <c r="N1827" s="211" t="s">
        <v>45</v>
      </c>
      <c r="O1827" s="43"/>
      <c r="P1827" s="212">
        <f t="shared" si="631"/>
        <v>0</v>
      </c>
      <c r="Q1827" s="212">
        <v>0</v>
      </c>
      <c r="R1827" s="212">
        <f t="shared" si="632"/>
        <v>0</v>
      </c>
      <c r="S1827" s="212">
        <v>0</v>
      </c>
      <c r="T1827" s="213">
        <f t="shared" si="633"/>
        <v>0</v>
      </c>
      <c r="AR1827" s="25" t="s">
        <v>375</v>
      </c>
      <c r="AT1827" s="25" t="s">
        <v>311</v>
      </c>
      <c r="AU1827" s="25" t="s">
        <v>82</v>
      </c>
      <c r="AY1827" s="25" t="s">
        <v>308</v>
      </c>
      <c r="BE1827" s="214">
        <f t="shared" si="634"/>
        <v>0</v>
      </c>
      <c r="BF1827" s="214">
        <f t="shared" si="635"/>
        <v>0</v>
      </c>
      <c r="BG1827" s="214">
        <f t="shared" si="636"/>
        <v>0</v>
      </c>
      <c r="BH1827" s="214">
        <f t="shared" si="637"/>
        <v>0</v>
      </c>
      <c r="BI1827" s="214">
        <f t="shared" si="638"/>
        <v>0</v>
      </c>
      <c r="BJ1827" s="25" t="s">
        <v>82</v>
      </c>
      <c r="BK1827" s="214">
        <f t="shared" si="639"/>
        <v>0</v>
      </c>
      <c r="BL1827" s="25" t="s">
        <v>375</v>
      </c>
      <c r="BM1827" s="25" t="s">
        <v>12833</v>
      </c>
    </row>
    <row r="1828" spans="2:65" s="1" customFormat="1" ht="22.5" customHeight="1">
      <c r="B1828" s="42"/>
      <c r="C1828" s="203" t="s">
        <v>12834</v>
      </c>
      <c r="D1828" s="203" t="s">
        <v>311</v>
      </c>
      <c r="E1828" s="204" t="s">
        <v>12835</v>
      </c>
      <c r="F1828" s="205" t="s">
        <v>12807</v>
      </c>
      <c r="G1828" s="206" t="s">
        <v>538</v>
      </c>
      <c r="H1828" s="207">
        <v>200</v>
      </c>
      <c r="I1828" s="208"/>
      <c r="J1828" s="209">
        <f t="shared" si="630"/>
        <v>0</v>
      </c>
      <c r="K1828" s="205" t="s">
        <v>21</v>
      </c>
      <c r="L1828" s="62"/>
      <c r="M1828" s="210" t="s">
        <v>21</v>
      </c>
      <c r="N1828" s="211" t="s">
        <v>45</v>
      </c>
      <c r="O1828" s="43"/>
      <c r="P1828" s="212">
        <f t="shared" si="631"/>
        <v>0</v>
      </c>
      <c r="Q1828" s="212">
        <v>0</v>
      </c>
      <c r="R1828" s="212">
        <f t="shared" si="632"/>
        <v>0</v>
      </c>
      <c r="S1828" s="212">
        <v>0</v>
      </c>
      <c r="T1828" s="213">
        <f t="shared" si="633"/>
        <v>0</v>
      </c>
      <c r="AR1828" s="25" t="s">
        <v>375</v>
      </c>
      <c r="AT1828" s="25" t="s">
        <v>311</v>
      </c>
      <c r="AU1828" s="25" t="s">
        <v>82</v>
      </c>
      <c r="AY1828" s="25" t="s">
        <v>308</v>
      </c>
      <c r="BE1828" s="214">
        <f t="shared" si="634"/>
        <v>0</v>
      </c>
      <c r="BF1828" s="214">
        <f t="shared" si="635"/>
        <v>0</v>
      </c>
      <c r="BG1828" s="214">
        <f t="shared" si="636"/>
        <v>0</v>
      </c>
      <c r="BH1828" s="214">
        <f t="shared" si="637"/>
        <v>0</v>
      </c>
      <c r="BI1828" s="214">
        <f t="shared" si="638"/>
        <v>0</v>
      </c>
      <c r="BJ1828" s="25" t="s">
        <v>82</v>
      </c>
      <c r="BK1828" s="214">
        <f t="shared" si="639"/>
        <v>0</v>
      </c>
      <c r="BL1828" s="25" t="s">
        <v>375</v>
      </c>
      <c r="BM1828" s="25" t="s">
        <v>12836</v>
      </c>
    </row>
    <row r="1829" spans="2:65" s="1" customFormat="1" ht="22.5" customHeight="1">
      <c r="B1829" s="42"/>
      <c r="C1829" s="203" t="s">
        <v>11089</v>
      </c>
      <c r="D1829" s="203" t="s">
        <v>311</v>
      </c>
      <c r="E1829" s="204" t="s">
        <v>12642</v>
      </c>
      <c r="F1829" s="205" t="s">
        <v>12643</v>
      </c>
      <c r="G1829" s="206" t="s">
        <v>538</v>
      </c>
      <c r="H1829" s="207">
        <v>215</v>
      </c>
      <c r="I1829" s="208"/>
      <c r="J1829" s="209">
        <f t="shared" si="630"/>
        <v>0</v>
      </c>
      <c r="K1829" s="205" t="s">
        <v>21</v>
      </c>
      <c r="L1829" s="62"/>
      <c r="M1829" s="210" t="s">
        <v>21</v>
      </c>
      <c r="N1829" s="211" t="s">
        <v>45</v>
      </c>
      <c r="O1829" s="43"/>
      <c r="P1829" s="212">
        <f t="shared" si="631"/>
        <v>0</v>
      </c>
      <c r="Q1829" s="212">
        <v>0</v>
      </c>
      <c r="R1829" s="212">
        <f t="shared" si="632"/>
        <v>0</v>
      </c>
      <c r="S1829" s="212">
        <v>0</v>
      </c>
      <c r="T1829" s="213">
        <f t="shared" si="633"/>
        <v>0</v>
      </c>
      <c r="AR1829" s="25" t="s">
        <v>375</v>
      </c>
      <c r="AT1829" s="25" t="s">
        <v>311</v>
      </c>
      <c r="AU1829" s="25" t="s">
        <v>82</v>
      </c>
      <c r="AY1829" s="25" t="s">
        <v>308</v>
      </c>
      <c r="BE1829" s="214">
        <f t="shared" si="634"/>
        <v>0</v>
      </c>
      <c r="BF1829" s="214">
        <f t="shared" si="635"/>
        <v>0</v>
      </c>
      <c r="BG1829" s="214">
        <f t="shared" si="636"/>
        <v>0</v>
      </c>
      <c r="BH1829" s="214">
        <f t="shared" si="637"/>
        <v>0</v>
      </c>
      <c r="BI1829" s="214">
        <f t="shared" si="638"/>
        <v>0</v>
      </c>
      <c r="BJ1829" s="25" t="s">
        <v>82</v>
      </c>
      <c r="BK1829" s="214">
        <f t="shared" si="639"/>
        <v>0</v>
      </c>
      <c r="BL1829" s="25" t="s">
        <v>375</v>
      </c>
      <c r="BM1829" s="25" t="s">
        <v>12837</v>
      </c>
    </row>
    <row r="1830" spans="2:65" s="11" customFormat="1" ht="37.35" customHeight="1">
      <c r="B1830" s="186"/>
      <c r="C1830" s="187"/>
      <c r="D1830" s="200" t="s">
        <v>73</v>
      </c>
      <c r="E1830" s="296" t="s">
        <v>12838</v>
      </c>
      <c r="F1830" s="296" t="s">
        <v>12839</v>
      </c>
      <c r="G1830" s="187"/>
      <c r="H1830" s="187"/>
      <c r="I1830" s="190"/>
      <c r="J1830" s="297">
        <f>BK1830</f>
        <v>0</v>
      </c>
      <c r="K1830" s="187"/>
      <c r="L1830" s="192"/>
      <c r="M1830" s="193"/>
      <c r="N1830" s="194"/>
      <c r="O1830" s="194"/>
      <c r="P1830" s="195">
        <f>SUM(P1831:P1841)</f>
        <v>0</v>
      </c>
      <c r="Q1830" s="194"/>
      <c r="R1830" s="195">
        <f>SUM(R1831:R1841)</f>
        <v>0</v>
      </c>
      <c r="S1830" s="194"/>
      <c r="T1830" s="196">
        <f>SUM(T1831:T1841)</f>
        <v>0</v>
      </c>
      <c r="AR1830" s="197" t="s">
        <v>84</v>
      </c>
      <c r="AT1830" s="198" t="s">
        <v>73</v>
      </c>
      <c r="AU1830" s="198" t="s">
        <v>74</v>
      </c>
      <c r="AY1830" s="197" t="s">
        <v>308</v>
      </c>
      <c r="BK1830" s="199">
        <f>SUM(BK1831:BK1841)</f>
        <v>0</v>
      </c>
    </row>
    <row r="1831" spans="2:65" s="1" customFormat="1" ht="22.5" customHeight="1">
      <c r="B1831" s="42"/>
      <c r="C1831" s="203" t="s">
        <v>12840</v>
      </c>
      <c r="D1831" s="203" t="s">
        <v>311</v>
      </c>
      <c r="E1831" s="204" t="s">
        <v>12841</v>
      </c>
      <c r="F1831" s="205" t="s">
        <v>12842</v>
      </c>
      <c r="G1831" s="206" t="s">
        <v>8882</v>
      </c>
      <c r="H1831" s="207">
        <v>176</v>
      </c>
      <c r="I1831" s="208"/>
      <c r="J1831" s="209">
        <f t="shared" ref="J1831:J1841" si="640">ROUND(I1831*H1831,2)</f>
        <v>0</v>
      </c>
      <c r="K1831" s="205" t="s">
        <v>21</v>
      </c>
      <c r="L1831" s="62"/>
      <c r="M1831" s="210" t="s">
        <v>21</v>
      </c>
      <c r="N1831" s="211" t="s">
        <v>45</v>
      </c>
      <c r="O1831" s="43"/>
      <c r="P1831" s="212">
        <f t="shared" ref="P1831:P1841" si="641">O1831*H1831</f>
        <v>0</v>
      </c>
      <c r="Q1831" s="212">
        <v>0</v>
      </c>
      <c r="R1831" s="212">
        <f t="shared" ref="R1831:R1841" si="642">Q1831*H1831</f>
        <v>0</v>
      </c>
      <c r="S1831" s="212">
        <v>0</v>
      </c>
      <c r="T1831" s="213">
        <f t="shared" ref="T1831:T1841" si="643">S1831*H1831</f>
        <v>0</v>
      </c>
      <c r="AR1831" s="25" t="s">
        <v>375</v>
      </c>
      <c r="AT1831" s="25" t="s">
        <v>311</v>
      </c>
      <c r="AU1831" s="25" t="s">
        <v>82</v>
      </c>
      <c r="AY1831" s="25" t="s">
        <v>308</v>
      </c>
      <c r="BE1831" s="214">
        <f t="shared" ref="BE1831:BE1841" si="644">IF(N1831="základní",J1831,0)</f>
        <v>0</v>
      </c>
      <c r="BF1831" s="214">
        <f t="shared" ref="BF1831:BF1841" si="645">IF(N1831="snížená",J1831,0)</f>
        <v>0</v>
      </c>
      <c r="BG1831" s="214">
        <f t="shared" ref="BG1831:BG1841" si="646">IF(N1831="zákl. přenesená",J1831,0)</f>
        <v>0</v>
      </c>
      <c r="BH1831" s="214">
        <f t="shared" ref="BH1831:BH1841" si="647">IF(N1831="sníž. přenesená",J1831,0)</f>
        <v>0</v>
      </c>
      <c r="BI1831" s="214">
        <f t="shared" ref="BI1831:BI1841" si="648">IF(N1831="nulová",J1831,0)</f>
        <v>0</v>
      </c>
      <c r="BJ1831" s="25" t="s">
        <v>82</v>
      </c>
      <c r="BK1831" s="214">
        <f t="shared" ref="BK1831:BK1841" si="649">ROUND(I1831*H1831,2)</f>
        <v>0</v>
      </c>
      <c r="BL1831" s="25" t="s">
        <v>375</v>
      </c>
      <c r="BM1831" s="25" t="s">
        <v>12843</v>
      </c>
    </row>
    <row r="1832" spans="2:65" s="1" customFormat="1" ht="22.5" customHeight="1">
      <c r="B1832" s="42"/>
      <c r="C1832" s="203" t="s">
        <v>11091</v>
      </c>
      <c r="D1832" s="203" t="s">
        <v>311</v>
      </c>
      <c r="E1832" s="204" t="s">
        <v>12844</v>
      </c>
      <c r="F1832" s="205" t="s">
        <v>12845</v>
      </c>
      <c r="G1832" s="206" t="s">
        <v>8882</v>
      </c>
      <c r="H1832" s="207">
        <v>80</v>
      </c>
      <c r="I1832" s="208"/>
      <c r="J1832" s="209">
        <f t="shared" si="640"/>
        <v>0</v>
      </c>
      <c r="K1832" s="205" t="s">
        <v>21</v>
      </c>
      <c r="L1832" s="62"/>
      <c r="M1832" s="210" t="s">
        <v>21</v>
      </c>
      <c r="N1832" s="211" t="s">
        <v>45</v>
      </c>
      <c r="O1832" s="43"/>
      <c r="P1832" s="212">
        <f t="shared" si="641"/>
        <v>0</v>
      </c>
      <c r="Q1832" s="212">
        <v>0</v>
      </c>
      <c r="R1832" s="212">
        <f t="shared" si="642"/>
        <v>0</v>
      </c>
      <c r="S1832" s="212">
        <v>0</v>
      </c>
      <c r="T1832" s="213">
        <f t="shared" si="643"/>
        <v>0</v>
      </c>
      <c r="AR1832" s="25" t="s">
        <v>375</v>
      </c>
      <c r="AT1832" s="25" t="s">
        <v>311</v>
      </c>
      <c r="AU1832" s="25" t="s">
        <v>82</v>
      </c>
      <c r="AY1832" s="25" t="s">
        <v>308</v>
      </c>
      <c r="BE1832" s="214">
        <f t="shared" si="644"/>
        <v>0</v>
      </c>
      <c r="BF1832" s="214">
        <f t="shared" si="645"/>
        <v>0</v>
      </c>
      <c r="BG1832" s="214">
        <f t="shared" si="646"/>
        <v>0</v>
      </c>
      <c r="BH1832" s="214">
        <f t="shared" si="647"/>
        <v>0</v>
      </c>
      <c r="BI1832" s="214">
        <f t="shared" si="648"/>
        <v>0</v>
      </c>
      <c r="BJ1832" s="25" t="s">
        <v>82</v>
      </c>
      <c r="BK1832" s="214">
        <f t="shared" si="649"/>
        <v>0</v>
      </c>
      <c r="BL1832" s="25" t="s">
        <v>375</v>
      </c>
      <c r="BM1832" s="25" t="s">
        <v>12846</v>
      </c>
    </row>
    <row r="1833" spans="2:65" s="1" customFormat="1" ht="44.25" customHeight="1">
      <c r="B1833" s="42"/>
      <c r="C1833" s="203" t="s">
        <v>12847</v>
      </c>
      <c r="D1833" s="203" t="s">
        <v>311</v>
      </c>
      <c r="E1833" s="204" t="s">
        <v>12848</v>
      </c>
      <c r="F1833" s="205" t="s">
        <v>12849</v>
      </c>
      <c r="G1833" s="206" t="s">
        <v>8882</v>
      </c>
      <c r="H1833" s="207">
        <v>288</v>
      </c>
      <c r="I1833" s="208"/>
      <c r="J1833" s="209">
        <f t="shared" si="640"/>
        <v>0</v>
      </c>
      <c r="K1833" s="205" t="s">
        <v>21</v>
      </c>
      <c r="L1833" s="62"/>
      <c r="M1833" s="210" t="s">
        <v>21</v>
      </c>
      <c r="N1833" s="211" t="s">
        <v>45</v>
      </c>
      <c r="O1833" s="43"/>
      <c r="P1833" s="212">
        <f t="shared" si="641"/>
        <v>0</v>
      </c>
      <c r="Q1833" s="212">
        <v>0</v>
      </c>
      <c r="R1833" s="212">
        <f t="shared" si="642"/>
        <v>0</v>
      </c>
      <c r="S1833" s="212">
        <v>0</v>
      </c>
      <c r="T1833" s="213">
        <f t="shared" si="643"/>
        <v>0</v>
      </c>
      <c r="AR1833" s="25" t="s">
        <v>375</v>
      </c>
      <c r="AT1833" s="25" t="s">
        <v>311</v>
      </c>
      <c r="AU1833" s="25" t="s">
        <v>82</v>
      </c>
      <c r="AY1833" s="25" t="s">
        <v>308</v>
      </c>
      <c r="BE1833" s="214">
        <f t="shared" si="644"/>
        <v>0</v>
      </c>
      <c r="BF1833" s="214">
        <f t="shared" si="645"/>
        <v>0</v>
      </c>
      <c r="BG1833" s="214">
        <f t="shared" si="646"/>
        <v>0</v>
      </c>
      <c r="BH1833" s="214">
        <f t="shared" si="647"/>
        <v>0</v>
      </c>
      <c r="BI1833" s="214">
        <f t="shared" si="648"/>
        <v>0</v>
      </c>
      <c r="BJ1833" s="25" t="s">
        <v>82</v>
      </c>
      <c r="BK1833" s="214">
        <f t="shared" si="649"/>
        <v>0</v>
      </c>
      <c r="BL1833" s="25" t="s">
        <v>375</v>
      </c>
      <c r="BM1833" s="25" t="s">
        <v>12850</v>
      </c>
    </row>
    <row r="1834" spans="2:65" s="1" customFormat="1" ht="22.5" customHeight="1">
      <c r="B1834" s="42"/>
      <c r="C1834" s="203" t="s">
        <v>11092</v>
      </c>
      <c r="D1834" s="203" t="s">
        <v>311</v>
      </c>
      <c r="E1834" s="204" t="s">
        <v>12851</v>
      </c>
      <c r="F1834" s="205" t="s">
        <v>12852</v>
      </c>
      <c r="G1834" s="206" t="s">
        <v>8882</v>
      </c>
      <c r="H1834" s="207">
        <v>640</v>
      </c>
      <c r="I1834" s="208"/>
      <c r="J1834" s="209">
        <f t="shared" si="640"/>
        <v>0</v>
      </c>
      <c r="K1834" s="205" t="s">
        <v>21</v>
      </c>
      <c r="L1834" s="62"/>
      <c r="M1834" s="210" t="s">
        <v>21</v>
      </c>
      <c r="N1834" s="211" t="s">
        <v>45</v>
      </c>
      <c r="O1834" s="43"/>
      <c r="P1834" s="212">
        <f t="shared" si="641"/>
        <v>0</v>
      </c>
      <c r="Q1834" s="212">
        <v>0</v>
      </c>
      <c r="R1834" s="212">
        <f t="shared" si="642"/>
        <v>0</v>
      </c>
      <c r="S1834" s="212">
        <v>0</v>
      </c>
      <c r="T1834" s="213">
        <f t="shared" si="643"/>
        <v>0</v>
      </c>
      <c r="AR1834" s="25" t="s">
        <v>375</v>
      </c>
      <c r="AT1834" s="25" t="s">
        <v>311</v>
      </c>
      <c r="AU1834" s="25" t="s">
        <v>82</v>
      </c>
      <c r="AY1834" s="25" t="s">
        <v>308</v>
      </c>
      <c r="BE1834" s="214">
        <f t="shared" si="644"/>
        <v>0</v>
      </c>
      <c r="BF1834" s="214">
        <f t="shared" si="645"/>
        <v>0</v>
      </c>
      <c r="BG1834" s="214">
        <f t="shared" si="646"/>
        <v>0</v>
      </c>
      <c r="BH1834" s="214">
        <f t="shared" si="647"/>
        <v>0</v>
      </c>
      <c r="BI1834" s="214">
        <f t="shared" si="648"/>
        <v>0</v>
      </c>
      <c r="BJ1834" s="25" t="s">
        <v>82</v>
      </c>
      <c r="BK1834" s="214">
        <f t="shared" si="649"/>
        <v>0</v>
      </c>
      <c r="BL1834" s="25" t="s">
        <v>375</v>
      </c>
      <c r="BM1834" s="25" t="s">
        <v>12853</v>
      </c>
    </row>
    <row r="1835" spans="2:65" s="1" customFormat="1" ht="22.5" customHeight="1">
      <c r="B1835" s="42"/>
      <c r="C1835" s="203" t="s">
        <v>12854</v>
      </c>
      <c r="D1835" s="203" t="s">
        <v>311</v>
      </c>
      <c r="E1835" s="204" t="s">
        <v>12855</v>
      </c>
      <c r="F1835" s="205" t="s">
        <v>12856</v>
      </c>
      <c r="G1835" s="206" t="s">
        <v>8882</v>
      </c>
      <c r="H1835" s="207">
        <v>228</v>
      </c>
      <c r="I1835" s="208"/>
      <c r="J1835" s="209">
        <f t="shared" si="640"/>
        <v>0</v>
      </c>
      <c r="K1835" s="205" t="s">
        <v>21</v>
      </c>
      <c r="L1835" s="62"/>
      <c r="M1835" s="210" t="s">
        <v>21</v>
      </c>
      <c r="N1835" s="211" t="s">
        <v>45</v>
      </c>
      <c r="O1835" s="43"/>
      <c r="P1835" s="212">
        <f t="shared" si="641"/>
        <v>0</v>
      </c>
      <c r="Q1835" s="212">
        <v>0</v>
      </c>
      <c r="R1835" s="212">
        <f t="shared" si="642"/>
        <v>0</v>
      </c>
      <c r="S1835" s="212">
        <v>0</v>
      </c>
      <c r="T1835" s="213">
        <f t="shared" si="643"/>
        <v>0</v>
      </c>
      <c r="AR1835" s="25" t="s">
        <v>375</v>
      </c>
      <c r="AT1835" s="25" t="s">
        <v>311</v>
      </c>
      <c r="AU1835" s="25" t="s">
        <v>82</v>
      </c>
      <c r="AY1835" s="25" t="s">
        <v>308</v>
      </c>
      <c r="BE1835" s="214">
        <f t="shared" si="644"/>
        <v>0</v>
      </c>
      <c r="BF1835" s="214">
        <f t="shared" si="645"/>
        <v>0</v>
      </c>
      <c r="BG1835" s="214">
        <f t="shared" si="646"/>
        <v>0</v>
      </c>
      <c r="BH1835" s="214">
        <f t="shared" si="647"/>
        <v>0</v>
      </c>
      <c r="BI1835" s="214">
        <f t="shared" si="648"/>
        <v>0</v>
      </c>
      <c r="BJ1835" s="25" t="s">
        <v>82</v>
      </c>
      <c r="BK1835" s="214">
        <f t="shared" si="649"/>
        <v>0</v>
      </c>
      <c r="BL1835" s="25" t="s">
        <v>375</v>
      </c>
      <c r="BM1835" s="25" t="s">
        <v>12857</v>
      </c>
    </row>
    <row r="1836" spans="2:65" s="1" customFormat="1" ht="31.5" customHeight="1">
      <c r="B1836" s="42"/>
      <c r="C1836" s="203" t="s">
        <v>11094</v>
      </c>
      <c r="D1836" s="203" t="s">
        <v>311</v>
      </c>
      <c r="E1836" s="204" t="s">
        <v>12858</v>
      </c>
      <c r="F1836" s="205" t="s">
        <v>12859</v>
      </c>
      <c r="G1836" s="206" t="s">
        <v>8882</v>
      </c>
      <c r="H1836" s="207">
        <v>160</v>
      </c>
      <c r="I1836" s="208"/>
      <c r="J1836" s="209">
        <f t="shared" si="640"/>
        <v>0</v>
      </c>
      <c r="K1836" s="205" t="s">
        <v>21</v>
      </c>
      <c r="L1836" s="62"/>
      <c r="M1836" s="210" t="s">
        <v>21</v>
      </c>
      <c r="N1836" s="211" t="s">
        <v>45</v>
      </c>
      <c r="O1836" s="43"/>
      <c r="P1836" s="212">
        <f t="shared" si="641"/>
        <v>0</v>
      </c>
      <c r="Q1836" s="212">
        <v>0</v>
      </c>
      <c r="R1836" s="212">
        <f t="shared" si="642"/>
        <v>0</v>
      </c>
      <c r="S1836" s="212">
        <v>0</v>
      </c>
      <c r="T1836" s="213">
        <f t="shared" si="643"/>
        <v>0</v>
      </c>
      <c r="AR1836" s="25" t="s">
        <v>375</v>
      </c>
      <c r="AT1836" s="25" t="s">
        <v>311</v>
      </c>
      <c r="AU1836" s="25" t="s">
        <v>82</v>
      </c>
      <c r="AY1836" s="25" t="s">
        <v>308</v>
      </c>
      <c r="BE1836" s="214">
        <f t="shared" si="644"/>
        <v>0</v>
      </c>
      <c r="BF1836" s="214">
        <f t="shared" si="645"/>
        <v>0</v>
      </c>
      <c r="BG1836" s="214">
        <f t="shared" si="646"/>
        <v>0</v>
      </c>
      <c r="BH1836" s="214">
        <f t="shared" si="647"/>
        <v>0</v>
      </c>
      <c r="BI1836" s="214">
        <f t="shared" si="648"/>
        <v>0</v>
      </c>
      <c r="BJ1836" s="25" t="s">
        <v>82</v>
      </c>
      <c r="BK1836" s="214">
        <f t="shared" si="649"/>
        <v>0</v>
      </c>
      <c r="BL1836" s="25" t="s">
        <v>375</v>
      </c>
      <c r="BM1836" s="25" t="s">
        <v>12860</v>
      </c>
    </row>
    <row r="1837" spans="2:65" s="1" customFormat="1" ht="31.5" customHeight="1">
      <c r="B1837" s="42"/>
      <c r="C1837" s="203" t="s">
        <v>12861</v>
      </c>
      <c r="D1837" s="203" t="s">
        <v>311</v>
      </c>
      <c r="E1837" s="204" t="s">
        <v>12862</v>
      </c>
      <c r="F1837" s="205" t="s">
        <v>12863</v>
      </c>
      <c r="G1837" s="206" t="s">
        <v>8882</v>
      </c>
      <c r="H1837" s="207">
        <v>472</v>
      </c>
      <c r="I1837" s="208"/>
      <c r="J1837" s="209">
        <f t="shared" si="640"/>
        <v>0</v>
      </c>
      <c r="K1837" s="205" t="s">
        <v>21</v>
      </c>
      <c r="L1837" s="62"/>
      <c r="M1837" s="210" t="s">
        <v>21</v>
      </c>
      <c r="N1837" s="211" t="s">
        <v>45</v>
      </c>
      <c r="O1837" s="43"/>
      <c r="P1837" s="212">
        <f t="shared" si="641"/>
        <v>0</v>
      </c>
      <c r="Q1837" s="212">
        <v>0</v>
      </c>
      <c r="R1837" s="212">
        <f t="shared" si="642"/>
        <v>0</v>
      </c>
      <c r="S1837" s="212">
        <v>0</v>
      </c>
      <c r="T1837" s="213">
        <f t="shared" si="643"/>
        <v>0</v>
      </c>
      <c r="AR1837" s="25" t="s">
        <v>375</v>
      </c>
      <c r="AT1837" s="25" t="s">
        <v>311</v>
      </c>
      <c r="AU1837" s="25" t="s">
        <v>82</v>
      </c>
      <c r="AY1837" s="25" t="s">
        <v>308</v>
      </c>
      <c r="BE1837" s="214">
        <f t="shared" si="644"/>
        <v>0</v>
      </c>
      <c r="BF1837" s="214">
        <f t="shared" si="645"/>
        <v>0</v>
      </c>
      <c r="BG1837" s="214">
        <f t="shared" si="646"/>
        <v>0</v>
      </c>
      <c r="BH1837" s="214">
        <f t="shared" si="647"/>
        <v>0</v>
      </c>
      <c r="BI1837" s="214">
        <f t="shared" si="648"/>
        <v>0</v>
      </c>
      <c r="BJ1837" s="25" t="s">
        <v>82</v>
      </c>
      <c r="BK1837" s="214">
        <f t="shared" si="649"/>
        <v>0</v>
      </c>
      <c r="BL1837" s="25" t="s">
        <v>375</v>
      </c>
      <c r="BM1837" s="25" t="s">
        <v>12864</v>
      </c>
    </row>
    <row r="1838" spans="2:65" s="1" customFormat="1" ht="31.5" customHeight="1">
      <c r="B1838" s="42"/>
      <c r="C1838" s="203" t="s">
        <v>11095</v>
      </c>
      <c r="D1838" s="203" t="s">
        <v>311</v>
      </c>
      <c r="E1838" s="204" t="s">
        <v>12865</v>
      </c>
      <c r="F1838" s="205" t="s">
        <v>12866</v>
      </c>
      <c r="G1838" s="206" t="s">
        <v>8882</v>
      </c>
      <c r="H1838" s="207">
        <v>176</v>
      </c>
      <c r="I1838" s="208"/>
      <c r="J1838" s="209">
        <f t="shared" si="640"/>
        <v>0</v>
      </c>
      <c r="K1838" s="205" t="s">
        <v>21</v>
      </c>
      <c r="L1838" s="62"/>
      <c r="M1838" s="210" t="s">
        <v>21</v>
      </c>
      <c r="N1838" s="211" t="s">
        <v>45</v>
      </c>
      <c r="O1838" s="43"/>
      <c r="P1838" s="212">
        <f t="shared" si="641"/>
        <v>0</v>
      </c>
      <c r="Q1838" s="212">
        <v>0</v>
      </c>
      <c r="R1838" s="212">
        <f t="shared" si="642"/>
        <v>0</v>
      </c>
      <c r="S1838" s="212">
        <v>0</v>
      </c>
      <c r="T1838" s="213">
        <f t="shared" si="643"/>
        <v>0</v>
      </c>
      <c r="AR1838" s="25" t="s">
        <v>375</v>
      </c>
      <c r="AT1838" s="25" t="s">
        <v>311</v>
      </c>
      <c r="AU1838" s="25" t="s">
        <v>82</v>
      </c>
      <c r="AY1838" s="25" t="s">
        <v>308</v>
      </c>
      <c r="BE1838" s="214">
        <f t="shared" si="644"/>
        <v>0</v>
      </c>
      <c r="BF1838" s="214">
        <f t="shared" si="645"/>
        <v>0</v>
      </c>
      <c r="BG1838" s="214">
        <f t="shared" si="646"/>
        <v>0</v>
      </c>
      <c r="BH1838" s="214">
        <f t="shared" si="647"/>
        <v>0</v>
      </c>
      <c r="BI1838" s="214">
        <f t="shared" si="648"/>
        <v>0</v>
      </c>
      <c r="BJ1838" s="25" t="s">
        <v>82</v>
      </c>
      <c r="BK1838" s="214">
        <f t="shared" si="649"/>
        <v>0</v>
      </c>
      <c r="BL1838" s="25" t="s">
        <v>375</v>
      </c>
      <c r="BM1838" s="25" t="s">
        <v>12867</v>
      </c>
    </row>
    <row r="1839" spans="2:65" s="1" customFormat="1" ht="44.25" customHeight="1">
      <c r="B1839" s="42"/>
      <c r="C1839" s="203" t="s">
        <v>12868</v>
      </c>
      <c r="D1839" s="203" t="s">
        <v>311</v>
      </c>
      <c r="E1839" s="204" t="s">
        <v>12869</v>
      </c>
      <c r="F1839" s="205" t="s">
        <v>12870</v>
      </c>
      <c r="G1839" s="206" t="s">
        <v>8882</v>
      </c>
      <c r="H1839" s="207">
        <v>120</v>
      </c>
      <c r="I1839" s="208"/>
      <c r="J1839" s="209">
        <f t="shared" si="640"/>
        <v>0</v>
      </c>
      <c r="K1839" s="205" t="s">
        <v>21</v>
      </c>
      <c r="L1839" s="62"/>
      <c r="M1839" s="210" t="s">
        <v>21</v>
      </c>
      <c r="N1839" s="211" t="s">
        <v>45</v>
      </c>
      <c r="O1839" s="43"/>
      <c r="P1839" s="212">
        <f t="shared" si="641"/>
        <v>0</v>
      </c>
      <c r="Q1839" s="212">
        <v>0</v>
      </c>
      <c r="R1839" s="212">
        <f t="shared" si="642"/>
        <v>0</v>
      </c>
      <c r="S1839" s="212">
        <v>0</v>
      </c>
      <c r="T1839" s="213">
        <f t="shared" si="643"/>
        <v>0</v>
      </c>
      <c r="AR1839" s="25" t="s">
        <v>375</v>
      </c>
      <c r="AT1839" s="25" t="s">
        <v>311</v>
      </c>
      <c r="AU1839" s="25" t="s">
        <v>82</v>
      </c>
      <c r="AY1839" s="25" t="s">
        <v>308</v>
      </c>
      <c r="BE1839" s="214">
        <f t="shared" si="644"/>
        <v>0</v>
      </c>
      <c r="BF1839" s="214">
        <f t="shared" si="645"/>
        <v>0</v>
      </c>
      <c r="BG1839" s="214">
        <f t="shared" si="646"/>
        <v>0</v>
      </c>
      <c r="BH1839" s="214">
        <f t="shared" si="647"/>
        <v>0</v>
      </c>
      <c r="BI1839" s="214">
        <f t="shared" si="648"/>
        <v>0</v>
      </c>
      <c r="BJ1839" s="25" t="s">
        <v>82</v>
      </c>
      <c r="BK1839" s="214">
        <f t="shared" si="649"/>
        <v>0</v>
      </c>
      <c r="BL1839" s="25" t="s">
        <v>375</v>
      </c>
      <c r="BM1839" s="25" t="s">
        <v>12871</v>
      </c>
    </row>
    <row r="1840" spans="2:65" s="1" customFormat="1" ht="31.5" customHeight="1">
      <c r="B1840" s="42"/>
      <c r="C1840" s="203" t="s">
        <v>11098</v>
      </c>
      <c r="D1840" s="203" t="s">
        <v>311</v>
      </c>
      <c r="E1840" s="204" t="s">
        <v>12872</v>
      </c>
      <c r="F1840" s="205" t="s">
        <v>12873</v>
      </c>
      <c r="G1840" s="206" t="s">
        <v>8882</v>
      </c>
      <c r="H1840" s="207">
        <v>180</v>
      </c>
      <c r="I1840" s="208"/>
      <c r="J1840" s="209">
        <f t="shared" si="640"/>
        <v>0</v>
      </c>
      <c r="K1840" s="205" t="s">
        <v>21</v>
      </c>
      <c r="L1840" s="62"/>
      <c r="M1840" s="210" t="s">
        <v>21</v>
      </c>
      <c r="N1840" s="211" t="s">
        <v>45</v>
      </c>
      <c r="O1840" s="43"/>
      <c r="P1840" s="212">
        <f t="shared" si="641"/>
        <v>0</v>
      </c>
      <c r="Q1840" s="212">
        <v>0</v>
      </c>
      <c r="R1840" s="212">
        <f t="shared" si="642"/>
        <v>0</v>
      </c>
      <c r="S1840" s="212">
        <v>0</v>
      </c>
      <c r="T1840" s="213">
        <f t="shared" si="643"/>
        <v>0</v>
      </c>
      <c r="AR1840" s="25" t="s">
        <v>375</v>
      </c>
      <c r="AT1840" s="25" t="s">
        <v>311</v>
      </c>
      <c r="AU1840" s="25" t="s">
        <v>82</v>
      </c>
      <c r="AY1840" s="25" t="s">
        <v>308</v>
      </c>
      <c r="BE1840" s="214">
        <f t="shared" si="644"/>
        <v>0</v>
      </c>
      <c r="BF1840" s="214">
        <f t="shared" si="645"/>
        <v>0</v>
      </c>
      <c r="BG1840" s="214">
        <f t="shared" si="646"/>
        <v>0</v>
      </c>
      <c r="BH1840" s="214">
        <f t="shared" si="647"/>
        <v>0</v>
      </c>
      <c r="BI1840" s="214">
        <f t="shared" si="648"/>
        <v>0</v>
      </c>
      <c r="BJ1840" s="25" t="s">
        <v>82</v>
      </c>
      <c r="BK1840" s="214">
        <f t="shared" si="649"/>
        <v>0</v>
      </c>
      <c r="BL1840" s="25" t="s">
        <v>375</v>
      </c>
      <c r="BM1840" s="25" t="s">
        <v>12874</v>
      </c>
    </row>
    <row r="1841" spans="2:65" s="1" customFormat="1" ht="31.5" customHeight="1">
      <c r="B1841" s="42"/>
      <c r="C1841" s="203" t="s">
        <v>12875</v>
      </c>
      <c r="D1841" s="203" t="s">
        <v>311</v>
      </c>
      <c r="E1841" s="204" t="s">
        <v>12876</v>
      </c>
      <c r="F1841" s="205" t="s">
        <v>12877</v>
      </c>
      <c r="G1841" s="206" t="s">
        <v>8882</v>
      </c>
      <c r="H1841" s="207">
        <v>64</v>
      </c>
      <c r="I1841" s="208"/>
      <c r="J1841" s="209">
        <f t="shared" si="640"/>
        <v>0</v>
      </c>
      <c r="K1841" s="205" t="s">
        <v>21</v>
      </c>
      <c r="L1841" s="62"/>
      <c r="M1841" s="210" t="s">
        <v>21</v>
      </c>
      <c r="N1841" s="211" t="s">
        <v>45</v>
      </c>
      <c r="O1841" s="43"/>
      <c r="P1841" s="212">
        <f t="shared" si="641"/>
        <v>0</v>
      </c>
      <c r="Q1841" s="212">
        <v>0</v>
      </c>
      <c r="R1841" s="212">
        <f t="shared" si="642"/>
        <v>0</v>
      </c>
      <c r="S1841" s="212">
        <v>0</v>
      </c>
      <c r="T1841" s="213">
        <f t="shared" si="643"/>
        <v>0</v>
      </c>
      <c r="AR1841" s="25" t="s">
        <v>375</v>
      </c>
      <c r="AT1841" s="25" t="s">
        <v>311</v>
      </c>
      <c r="AU1841" s="25" t="s">
        <v>82</v>
      </c>
      <c r="AY1841" s="25" t="s">
        <v>308</v>
      </c>
      <c r="BE1841" s="214">
        <f t="shared" si="644"/>
        <v>0</v>
      </c>
      <c r="BF1841" s="214">
        <f t="shared" si="645"/>
        <v>0</v>
      </c>
      <c r="BG1841" s="214">
        <f t="shared" si="646"/>
        <v>0</v>
      </c>
      <c r="BH1841" s="214">
        <f t="shared" si="647"/>
        <v>0</v>
      </c>
      <c r="BI1841" s="214">
        <f t="shared" si="648"/>
        <v>0</v>
      </c>
      <c r="BJ1841" s="25" t="s">
        <v>82</v>
      </c>
      <c r="BK1841" s="214">
        <f t="shared" si="649"/>
        <v>0</v>
      </c>
      <c r="BL1841" s="25" t="s">
        <v>375</v>
      </c>
      <c r="BM1841" s="25" t="s">
        <v>12878</v>
      </c>
    </row>
    <row r="1842" spans="2:65" s="11" customFormat="1" ht="37.35" customHeight="1">
      <c r="B1842" s="186"/>
      <c r="C1842" s="187"/>
      <c r="D1842" s="200" t="s">
        <v>73</v>
      </c>
      <c r="E1842" s="296" t="s">
        <v>12879</v>
      </c>
      <c r="F1842" s="296" t="s">
        <v>12880</v>
      </c>
      <c r="G1842" s="187"/>
      <c r="H1842" s="187"/>
      <c r="I1842" s="190"/>
      <c r="J1842" s="297">
        <f>BK1842</f>
        <v>0</v>
      </c>
      <c r="K1842" s="187"/>
      <c r="L1842" s="192"/>
      <c r="M1842" s="193"/>
      <c r="N1842" s="194"/>
      <c r="O1842" s="194"/>
      <c r="P1842" s="195">
        <f>SUM(P1843:P1848)</f>
        <v>0</v>
      </c>
      <c r="Q1842" s="194"/>
      <c r="R1842" s="195">
        <f>SUM(R1843:R1848)</f>
        <v>0</v>
      </c>
      <c r="S1842" s="194"/>
      <c r="T1842" s="196">
        <f>SUM(T1843:T1848)</f>
        <v>0</v>
      </c>
      <c r="AR1842" s="197" t="s">
        <v>84</v>
      </c>
      <c r="AT1842" s="198" t="s">
        <v>73</v>
      </c>
      <c r="AU1842" s="198" t="s">
        <v>74</v>
      </c>
      <c r="AY1842" s="197" t="s">
        <v>308</v>
      </c>
      <c r="BK1842" s="199">
        <f>SUM(BK1843:BK1848)</f>
        <v>0</v>
      </c>
    </row>
    <row r="1843" spans="2:65" s="1" customFormat="1" ht="44.25" customHeight="1">
      <c r="B1843" s="42"/>
      <c r="C1843" s="203" t="s">
        <v>11099</v>
      </c>
      <c r="D1843" s="203" t="s">
        <v>311</v>
      </c>
      <c r="E1843" s="204" t="s">
        <v>12881</v>
      </c>
      <c r="F1843" s="205" t="s">
        <v>12882</v>
      </c>
      <c r="G1843" s="206" t="s">
        <v>8882</v>
      </c>
      <c r="H1843" s="207">
        <v>80</v>
      </c>
      <c r="I1843" s="208"/>
      <c r="J1843" s="209">
        <f t="shared" ref="J1843:J1848" si="650">ROUND(I1843*H1843,2)</f>
        <v>0</v>
      </c>
      <c r="K1843" s="205" t="s">
        <v>21</v>
      </c>
      <c r="L1843" s="62"/>
      <c r="M1843" s="210" t="s">
        <v>21</v>
      </c>
      <c r="N1843" s="211" t="s">
        <v>45</v>
      </c>
      <c r="O1843" s="43"/>
      <c r="P1843" s="212">
        <f t="shared" ref="P1843:P1848" si="651">O1843*H1843</f>
        <v>0</v>
      </c>
      <c r="Q1843" s="212">
        <v>0</v>
      </c>
      <c r="R1843" s="212">
        <f t="shared" ref="R1843:R1848" si="652">Q1843*H1843</f>
        <v>0</v>
      </c>
      <c r="S1843" s="212">
        <v>0</v>
      </c>
      <c r="T1843" s="213">
        <f t="shared" ref="T1843:T1848" si="653">S1843*H1843</f>
        <v>0</v>
      </c>
      <c r="AR1843" s="25" t="s">
        <v>375</v>
      </c>
      <c r="AT1843" s="25" t="s">
        <v>311</v>
      </c>
      <c r="AU1843" s="25" t="s">
        <v>82</v>
      </c>
      <c r="AY1843" s="25" t="s">
        <v>308</v>
      </c>
      <c r="BE1843" s="214">
        <f t="shared" ref="BE1843:BE1848" si="654">IF(N1843="základní",J1843,0)</f>
        <v>0</v>
      </c>
      <c r="BF1843" s="214">
        <f t="shared" ref="BF1843:BF1848" si="655">IF(N1843="snížená",J1843,0)</f>
        <v>0</v>
      </c>
      <c r="BG1843" s="214">
        <f t="shared" ref="BG1843:BG1848" si="656">IF(N1843="zákl. přenesená",J1843,0)</f>
        <v>0</v>
      </c>
      <c r="BH1843" s="214">
        <f t="shared" ref="BH1843:BH1848" si="657">IF(N1843="sníž. přenesená",J1843,0)</f>
        <v>0</v>
      </c>
      <c r="BI1843" s="214">
        <f t="shared" ref="BI1843:BI1848" si="658">IF(N1843="nulová",J1843,0)</f>
        <v>0</v>
      </c>
      <c r="BJ1843" s="25" t="s">
        <v>82</v>
      </c>
      <c r="BK1843" s="214">
        <f t="shared" ref="BK1843:BK1848" si="659">ROUND(I1843*H1843,2)</f>
        <v>0</v>
      </c>
      <c r="BL1843" s="25" t="s">
        <v>375</v>
      </c>
      <c r="BM1843" s="25" t="s">
        <v>12883</v>
      </c>
    </row>
    <row r="1844" spans="2:65" s="1" customFormat="1" ht="31.5" customHeight="1">
      <c r="B1844" s="42"/>
      <c r="C1844" s="203" t="s">
        <v>12884</v>
      </c>
      <c r="D1844" s="203" t="s">
        <v>311</v>
      </c>
      <c r="E1844" s="204" t="s">
        <v>12885</v>
      </c>
      <c r="F1844" s="205" t="s">
        <v>12886</v>
      </c>
      <c r="G1844" s="206" t="s">
        <v>8882</v>
      </c>
      <c r="H1844" s="207">
        <v>24</v>
      </c>
      <c r="I1844" s="208"/>
      <c r="J1844" s="209">
        <f t="shared" si="650"/>
        <v>0</v>
      </c>
      <c r="K1844" s="205" t="s">
        <v>21</v>
      </c>
      <c r="L1844" s="62"/>
      <c r="M1844" s="210" t="s">
        <v>21</v>
      </c>
      <c r="N1844" s="211" t="s">
        <v>45</v>
      </c>
      <c r="O1844" s="43"/>
      <c r="P1844" s="212">
        <f t="shared" si="651"/>
        <v>0</v>
      </c>
      <c r="Q1844" s="212">
        <v>0</v>
      </c>
      <c r="R1844" s="212">
        <f t="shared" si="652"/>
        <v>0</v>
      </c>
      <c r="S1844" s="212">
        <v>0</v>
      </c>
      <c r="T1844" s="213">
        <f t="shared" si="653"/>
        <v>0</v>
      </c>
      <c r="AR1844" s="25" t="s">
        <v>375</v>
      </c>
      <c r="AT1844" s="25" t="s">
        <v>311</v>
      </c>
      <c r="AU1844" s="25" t="s">
        <v>82</v>
      </c>
      <c r="AY1844" s="25" t="s">
        <v>308</v>
      </c>
      <c r="BE1844" s="214">
        <f t="shared" si="654"/>
        <v>0</v>
      </c>
      <c r="BF1844" s="214">
        <f t="shared" si="655"/>
        <v>0</v>
      </c>
      <c r="BG1844" s="214">
        <f t="shared" si="656"/>
        <v>0</v>
      </c>
      <c r="BH1844" s="214">
        <f t="shared" si="657"/>
        <v>0</v>
      </c>
      <c r="BI1844" s="214">
        <f t="shared" si="658"/>
        <v>0</v>
      </c>
      <c r="BJ1844" s="25" t="s">
        <v>82</v>
      </c>
      <c r="BK1844" s="214">
        <f t="shared" si="659"/>
        <v>0</v>
      </c>
      <c r="BL1844" s="25" t="s">
        <v>375</v>
      </c>
      <c r="BM1844" s="25" t="s">
        <v>12887</v>
      </c>
    </row>
    <row r="1845" spans="2:65" s="1" customFormat="1" ht="44.25" customHeight="1">
      <c r="B1845" s="42"/>
      <c r="C1845" s="203" t="s">
        <v>11101</v>
      </c>
      <c r="D1845" s="203" t="s">
        <v>311</v>
      </c>
      <c r="E1845" s="204" t="s">
        <v>12888</v>
      </c>
      <c r="F1845" s="205" t="s">
        <v>12889</v>
      </c>
      <c r="G1845" s="206" t="s">
        <v>8882</v>
      </c>
      <c r="H1845" s="207">
        <v>60</v>
      </c>
      <c r="I1845" s="208"/>
      <c r="J1845" s="209">
        <f t="shared" si="650"/>
        <v>0</v>
      </c>
      <c r="K1845" s="205" t="s">
        <v>21</v>
      </c>
      <c r="L1845" s="62"/>
      <c r="M1845" s="210" t="s">
        <v>21</v>
      </c>
      <c r="N1845" s="211" t="s">
        <v>45</v>
      </c>
      <c r="O1845" s="43"/>
      <c r="P1845" s="212">
        <f t="shared" si="651"/>
        <v>0</v>
      </c>
      <c r="Q1845" s="212">
        <v>0</v>
      </c>
      <c r="R1845" s="212">
        <f t="shared" si="652"/>
        <v>0</v>
      </c>
      <c r="S1845" s="212">
        <v>0</v>
      </c>
      <c r="T1845" s="213">
        <f t="shared" si="653"/>
        <v>0</v>
      </c>
      <c r="AR1845" s="25" t="s">
        <v>375</v>
      </c>
      <c r="AT1845" s="25" t="s">
        <v>311</v>
      </c>
      <c r="AU1845" s="25" t="s">
        <v>82</v>
      </c>
      <c r="AY1845" s="25" t="s">
        <v>308</v>
      </c>
      <c r="BE1845" s="214">
        <f t="shared" si="654"/>
        <v>0</v>
      </c>
      <c r="BF1845" s="214">
        <f t="shared" si="655"/>
        <v>0</v>
      </c>
      <c r="BG1845" s="214">
        <f t="shared" si="656"/>
        <v>0</v>
      </c>
      <c r="BH1845" s="214">
        <f t="shared" si="657"/>
        <v>0</v>
      </c>
      <c r="BI1845" s="214">
        <f t="shared" si="658"/>
        <v>0</v>
      </c>
      <c r="BJ1845" s="25" t="s">
        <v>82</v>
      </c>
      <c r="BK1845" s="214">
        <f t="shared" si="659"/>
        <v>0</v>
      </c>
      <c r="BL1845" s="25" t="s">
        <v>375</v>
      </c>
      <c r="BM1845" s="25" t="s">
        <v>12890</v>
      </c>
    </row>
    <row r="1846" spans="2:65" s="1" customFormat="1" ht="22.5" customHeight="1">
      <c r="B1846" s="42"/>
      <c r="C1846" s="203" t="s">
        <v>12891</v>
      </c>
      <c r="D1846" s="203" t="s">
        <v>311</v>
      </c>
      <c r="E1846" s="204" t="s">
        <v>12892</v>
      </c>
      <c r="F1846" s="205" t="s">
        <v>12893</v>
      </c>
      <c r="G1846" s="206" t="s">
        <v>8882</v>
      </c>
      <c r="H1846" s="207">
        <v>240</v>
      </c>
      <c r="I1846" s="208"/>
      <c r="J1846" s="209">
        <f t="shared" si="650"/>
        <v>0</v>
      </c>
      <c r="K1846" s="205" t="s">
        <v>21</v>
      </c>
      <c r="L1846" s="62"/>
      <c r="M1846" s="210" t="s">
        <v>21</v>
      </c>
      <c r="N1846" s="211" t="s">
        <v>45</v>
      </c>
      <c r="O1846" s="43"/>
      <c r="P1846" s="212">
        <f t="shared" si="651"/>
        <v>0</v>
      </c>
      <c r="Q1846" s="212">
        <v>0</v>
      </c>
      <c r="R1846" s="212">
        <f t="shared" si="652"/>
        <v>0</v>
      </c>
      <c r="S1846" s="212">
        <v>0</v>
      </c>
      <c r="T1846" s="213">
        <f t="shared" si="653"/>
        <v>0</v>
      </c>
      <c r="AR1846" s="25" t="s">
        <v>375</v>
      </c>
      <c r="AT1846" s="25" t="s">
        <v>311</v>
      </c>
      <c r="AU1846" s="25" t="s">
        <v>82</v>
      </c>
      <c r="AY1846" s="25" t="s">
        <v>308</v>
      </c>
      <c r="BE1846" s="214">
        <f t="shared" si="654"/>
        <v>0</v>
      </c>
      <c r="BF1846" s="214">
        <f t="shared" si="655"/>
        <v>0</v>
      </c>
      <c r="BG1846" s="214">
        <f t="shared" si="656"/>
        <v>0</v>
      </c>
      <c r="BH1846" s="214">
        <f t="shared" si="657"/>
        <v>0</v>
      </c>
      <c r="BI1846" s="214">
        <f t="shared" si="658"/>
        <v>0</v>
      </c>
      <c r="BJ1846" s="25" t="s">
        <v>82</v>
      </c>
      <c r="BK1846" s="214">
        <f t="shared" si="659"/>
        <v>0</v>
      </c>
      <c r="BL1846" s="25" t="s">
        <v>375</v>
      </c>
      <c r="BM1846" s="25" t="s">
        <v>12894</v>
      </c>
    </row>
    <row r="1847" spans="2:65" s="1" customFormat="1" ht="31.5" customHeight="1">
      <c r="B1847" s="42"/>
      <c r="C1847" s="203" t="s">
        <v>11102</v>
      </c>
      <c r="D1847" s="203" t="s">
        <v>311</v>
      </c>
      <c r="E1847" s="204" t="s">
        <v>12895</v>
      </c>
      <c r="F1847" s="205" t="s">
        <v>12896</v>
      </c>
      <c r="G1847" s="206" t="s">
        <v>8882</v>
      </c>
      <c r="H1847" s="207">
        <v>120</v>
      </c>
      <c r="I1847" s="208"/>
      <c r="J1847" s="209">
        <f t="shared" si="650"/>
        <v>0</v>
      </c>
      <c r="K1847" s="205" t="s">
        <v>21</v>
      </c>
      <c r="L1847" s="62"/>
      <c r="M1847" s="210" t="s">
        <v>21</v>
      </c>
      <c r="N1847" s="211" t="s">
        <v>45</v>
      </c>
      <c r="O1847" s="43"/>
      <c r="P1847" s="212">
        <f t="shared" si="651"/>
        <v>0</v>
      </c>
      <c r="Q1847" s="212">
        <v>0</v>
      </c>
      <c r="R1847" s="212">
        <f t="shared" si="652"/>
        <v>0</v>
      </c>
      <c r="S1847" s="212">
        <v>0</v>
      </c>
      <c r="T1847" s="213">
        <f t="shared" si="653"/>
        <v>0</v>
      </c>
      <c r="AR1847" s="25" t="s">
        <v>375</v>
      </c>
      <c r="AT1847" s="25" t="s">
        <v>311</v>
      </c>
      <c r="AU1847" s="25" t="s">
        <v>82</v>
      </c>
      <c r="AY1847" s="25" t="s">
        <v>308</v>
      </c>
      <c r="BE1847" s="214">
        <f t="shared" si="654"/>
        <v>0</v>
      </c>
      <c r="BF1847" s="214">
        <f t="shared" si="655"/>
        <v>0</v>
      </c>
      <c r="BG1847" s="214">
        <f t="shared" si="656"/>
        <v>0</v>
      </c>
      <c r="BH1847" s="214">
        <f t="shared" si="657"/>
        <v>0</v>
      </c>
      <c r="BI1847" s="214">
        <f t="shared" si="658"/>
        <v>0</v>
      </c>
      <c r="BJ1847" s="25" t="s">
        <v>82</v>
      </c>
      <c r="BK1847" s="214">
        <f t="shared" si="659"/>
        <v>0</v>
      </c>
      <c r="BL1847" s="25" t="s">
        <v>375</v>
      </c>
      <c r="BM1847" s="25" t="s">
        <v>12897</v>
      </c>
    </row>
    <row r="1848" spans="2:65" s="1" customFormat="1" ht="22.5" customHeight="1">
      <c r="B1848" s="42"/>
      <c r="C1848" s="203" t="s">
        <v>12898</v>
      </c>
      <c r="D1848" s="203" t="s">
        <v>311</v>
      </c>
      <c r="E1848" s="204" t="s">
        <v>12899</v>
      </c>
      <c r="F1848" s="205" t="s">
        <v>12900</v>
      </c>
      <c r="G1848" s="206" t="s">
        <v>5275</v>
      </c>
      <c r="H1848" s="207">
        <v>12</v>
      </c>
      <c r="I1848" s="208"/>
      <c r="J1848" s="209">
        <f t="shared" si="650"/>
        <v>0</v>
      </c>
      <c r="K1848" s="205" t="s">
        <v>21</v>
      </c>
      <c r="L1848" s="62"/>
      <c r="M1848" s="210" t="s">
        <v>21</v>
      </c>
      <c r="N1848" s="211" t="s">
        <v>45</v>
      </c>
      <c r="O1848" s="43"/>
      <c r="P1848" s="212">
        <f t="shared" si="651"/>
        <v>0</v>
      </c>
      <c r="Q1848" s="212">
        <v>0</v>
      </c>
      <c r="R1848" s="212">
        <f t="shared" si="652"/>
        <v>0</v>
      </c>
      <c r="S1848" s="212">
        <v>0</v>
      </c>
      <c r="T1848" s="213">
        <f t="shared" si="653"/>
        <v>0</v>
      </c>
      <c r="AR1848" s="25" t="s">
        <v>375</v>
      </c>
      <c r="AT1848" s="25" t="s">
        <v>311</v>
      </c>
      <c r="AU1848" s="25" t="s">
        <v>82</v>
      </c>
      <c r="AY1848" s="25" t="s">
        <v>308</v>
      </c>
      <c r="BE1848" s="214">
        <f t="shared" si="654"/>
        <v>0</v>
      </c>
      <c r="BF1848" s="214">
        <f t="shared" si="655"/>
        <v>0</v>
      </c>
      <c r="BG1848" s="214">
        <f t="shared" si="656"/>
        <v>0</v>
      </c>
      <c r="BH1848" s="214">
        <f t="shared" si="657"/>
        <v>0</v>
      </c>
      <c r="BI1848" s="214">
        <f t="shared" si="658"/>
        <v>0</v>
      </c>
      <c r="BJ1848" s="25" t="s">
        <v>82</v>
      </c>
      <c r="BK1848" s="214">
        <f t="shared" si="659"/>
        <v>0</v>
      </c>
      <c r="BL1848" s="25" t="s">
        <v>375</v>
      </c>
      <c r="BM1848" s="25" t="s">
        <v>12901</v>
      </c>
    </row>
    <row r="1849" spans="2:65" s="11" customFormat="1" ht="37.35" customHeight="1">
      <c r="B1849" s="186"/>
      <c r="C1849" s="187"/>
      <c r="D1849" s="200" t="s">
        <v>73</v>
      </c>
      <c r="E1849" s="296" t="s">
        <v>12902</v>
      </c>
      <c r="F1849" s="296" t="s">
        <v>415</v>
      </c>
      <c r="G1849" s="187"/>
      <c r="H1849" s="187"/>
      <c r="I1849" s="190"/>
      <c r="J1849" s="297">
        <f>BK1849</f>
        <v>0</v>
      </c>
      <c r="K1849" s="187"/>
      <c r="L1849" s="192"/>
      <c r="M1849" s="193"/>
      <c r="N1849" s="194"/>
      <c r="O1849" s="194"/>
      <c r="P1849" s="195">
        <f>SUM(P1850:P1851)</f>
        <v>0</v>
      </c>
      <c r="Q1849" s="194"/>
      <c r="R1849" s="195">
        <f>SUM(R1850:R1851)</f>
        <v>0</v>
      </c>
      <c r="S1849" s="194"/>
      <c r="T1849" s="196">
        <f>SUM(T1850:T1851)</f>
        <v>0</v>
      </c>
      <c r="AR1849" s="197" t="s">
        <v>84</v>
      </c>
      <c r="AT1849" s="198" t="s">
        <v>73</v>
      </c>
      <c r="AU1849" s="198" t="s">
        <v>74</v>
      </c>
      <c r="AY1849" s="197" t="s">
        <v>308</v>
      </c>
      <c r="BK1849" s="199">
        <f>SUM(BK1850:BK1851)</f>
        <v>0</v>
      </c>
    </row>
    <row r="1850" spans="2:65" s="1" customFormat="1" ht="22.5" customHeight="1">
      <c r="B1850" s="42"/>
      <c r="C1850" s="203" t="s">
        <v>11104</v>
      </c>
      <c r="D1850" s="203" t="s">
        <v>311</v>
      </c>
      <c r="E1850" s="204" t="s">
        <v>12903</v>
      </c>
      <c r="F1850" s="205" t="s">
        <v>12904</v>
      </c>
      <c r="G1850" s="206" t="s">
        <v>719</v>
      </c>
      <c r="H1850" s="207">
        <v>18.239999999999998</v>
      </c>
      <c r="I1850" s="208"/>
      <c r="J1850" s="209">
        <f>ROUND(I1850*H1850,2)</f>
        <v>0</v>
      </c>
      <c r="K1850" s="205" t="s">
        <v>21</v>
      </c>
      <c r="L1850" s="62"/>
      <c r="M1850" s="210" t="s">
        <v>21</v>
      </c>
      <c r="N1850" s="211" t="s">
        <v>45</v>
      </c>
      <c r="O1850" s="43"/>
      <c r="P1850" s="212">
        <f>O1850*H1850</f>
        <v>0</v>
      </c>
      <c r="Q1850" s="212">
        <v>0</v>
      </c>
      <c r="R1850" s="212">
        <f>Q1850*H1850</f>
        <v>0</v>
      </c>
      <c r="S1850" s="212">
        <v>0</v>
      </c>
      <c r="T1850" s="213">
        <f>S1850*H1850</f>
        <v>0</v>
      </c>
      <c r="AR1850" s="25" t="s">
        <v>375</v>
      </c>
      <c r="AT1850" s="25" t="s">
        <v>311</v>
      </c>
      <c r="AU1850" s="25" t="s">
        <v>82</v>
      </c>
      <c r="AY1850" s="25" t="s">
        <v>308</v>
      </c>
      <c r="BE1850" s="214">
        <f>IF(N1850="základní",J1850,0)</f>
        <v>0</v>
      </c>
      <c r="BF1850" s="214">
        <f>IF(N1850="snížená",J1850,0)</f>
        <v>0</v>
      </c>
      <c r="BG1850" s="214">
        <f>IF(N1850="zákl. přenesená",J1850,0)</f>
        <v>0</v>
      </c>
      <c r="BH1850" s="214">
        <f>IF(N1850="sníž. přenesená",J1850,0)</f>
        <v>0</v>
      </c>
      <c r="BI1850" s="214">
        <f>IF(N1850="nulová",J1850,0)</f>
        <v>0</v>
      </c>
      <c r="BJ1850" s="25" t="s">
        <v>82</v>
      </c>
      <c r="BK1850" s="214">
        <f>ROUND(I1850*H1850,2)</f>
        <v>0</v>
      </c>
      <c r="BL1850" s="25" t="s">
        <v>375</v>
      </c>
      <c r="BM1850" s="25" t="s">
        <v>12905</v>
      </c>
    </row>
    <row r="1851" spans="2:65" s="1" customFormat="1" ht="22.5" customHeight="1">
      <c r="B1851" s="42"/>
      <c r="C1851" s="203" t="s">
        <v>12906</v>
      </c>
      <c r="D1851" s="203" t="s">
        <v>311</v>
      </c>
      <c r="E1851" s="204" t="s">
        <v>12907</v>
      </c>
      <c r="F1851" s="205" t="s">
        <v>12908</v>
      </c>
      <c r="G1851" s="206" t="s">
        <v>5275</v>
      </c>
      <c r="H1851" s="207">
        <v>1</v>
      </c>
      <c r="I1851" s="208"/>
      <c r="J1851" s="209">
        <f>ROUND(I1851*H1851,2)</f>
        <v>0</v>
      </c>
      <c r="K1851" s="205" t="s">
        <v>21</v>
      </c>
      <c r="L1851" s="62"/>
      <c r="M1851" s="210" t="s">
        <v>21</v>
      </c>
      <c r="N1851" s="215" t="s">
        <v>45</v>
      </c>
      <c r="O1851" s="216"/>
      <c r="P1851" s="217">
        <f>O1851*H1851</f>
        <v>0</v>
      </c>
      <c r="Q1851" s="217">
        <v>0</v>
      </c>
      <c r="R1851" s="217">
        <f>Q1851*H1851</f>
        <v>0</v>
      </c>
      <c r="S1851" s="217">
        <v>0</v>
      </c>
      <c r="T1851" s="218">
        <f>S1851*H1851</f>
        <v>0</v>
      </c>
      <c r="AR1851" s="25" t="s">
        <v>375</v>
      </c>
      <c r="AT1851" s="25" t="s">
        <v>311</v>
      </c>
      <c r="AU1851" s="25" t="s">
        <v>82</v>
      </c>
      <c r="AY1851" s="25" t="s">
        <v>308</v>
      </c>
      <c r="BE1851" s="214">
        <f>IF(N1851="základní",J1851,0)</f>
        <v>0</v>
      </c>
      <c r="BF1851" s="214">
        <f>IF(N1851="snížená",J1851,0)</f>
        <v>0</v>
      </c>
      <c r="BG1851" s="214">
        <f>IF(N1851="zákl. přenesená",J1851,0)</f>
        <v>0</v>
      </c>
      <c r="BH1851" s="214">
        <f>IF(N1851="sníž. přenesená",J1851,0)</f>
        <v>0</v>
      </c>
      <c r="BI1851" s="214">
        <f>IF(N1851="nulová",J1851,0)</f>
        <v>0</v>
      </c>
      <c r="BJ1851" s="25" t="s">
        <v>82</v>
      </c>
      <c r="BK1851" s="214">
        <f>ROUND(I1851*H1851,2)</f>
        <v>0</v>
      </c>
      <c r="BL1851" s="25" t="s">
        <v>375</v>
      </c>
      <c r="BM1851" s="25" t="s">
        <v>12909</v>
      </c>
    </row>
    <row r="1852" spans="2:65" s="1" customFormat="1" ht="6.95" customHeight="1">
      <c r="B1852" s="57"/>
      <c r="C1852" s="58"/>
      <c r="D1852" s="58"/>
      <c r="E1852" s="58"/>
      <c r="F1852" s="58"/>
      <c r="G1852" s="58"/>
      <c r="H1852" s="58"/>
      <c r="I1852" s="149"/>
      <c r="J1852" s="58"/>
      <c r="K1852" s="58"/>
      <c r="L1852" s="62"/>
    </row>
  </sheetData>
  <sheetProtection password="CC35" sheet="1" objects="1" scenarios="1" formatCells="0" formatColumns="0" formatRows="0" sort="0" autoFilter="0"/>
  <autoFilter ref="C150:K1851"/>
  <mergeCells count="15">
    <mergeCell ref="E141:H141"/>
    <mergeCell ref="E139:H139"/>
    <mergeCell ref="E143:H143"/>
    <mergeCell ref="G1:H1"/>
    <mergeCell ref="L2:V2"/>
    <mergeCell ref="E49:H49"/>
    <mergeCell ref="E53:H53"/>
    <mergeCell ref="E51:H51"/>
    <mergeCell ref="E55:H55"/>
    <mergeCell ref="E137:H137"/>
    <mergeCell ref="E7:H7"/>
    <mergeCell ref="E11:H11"/>
    <mergeCell ref="E9:H9"/>
    <mergeCell ref="E13:H13"/>
    <mergeCell ref="E28:H28"/>
  </mergeCells>
  <hyperlinks>
    <hyperlink ref="F1:G1" location="C2" display="1) Krycí list soupisu"/>
    <hyperlink ref="G1:H1" location="C62" display="2) Rekapitulace"/>
    <hyperlink ref="J1" location="C150" display="3) Soupis prací"/>
    <hyperlink ref="L1:V1" location="'Rekapitulace stavby'!C2" display="Rekapitulace stavby"/>
  </hyperlinks>
  <pageMargins left="0.58333330000000005" right="0.58333330000000005" top="0.58333330000000005" bottom="0.58333330000000005" header="0" footer="0"/>
  <pageSetup paperSize="9" fitToHeight="100" orientation="landscape" blackAndWhite="1" r:id="rId1"/>
  <headerFooter>
    <oddFooter>&amp;CStrana &amp;P z &amp;N</oddFooter>
  </headerFooter>
  <drawing r:id="rId2"/>
</worksheet>
</file>

<file path=xl/worksheets/sheet37.xml><?xml version="1.0" encoding="utf-8"?>
<worksheet xmlns="http://schemas.openxmlformats.org/spreadsheetml/2006/main" xmlns:r="http://schemas.openxmlformats.org/officeDocument/2006/relationships">
  <sheetPr>
    <pageSetUpPr fitToPage="1"/>
  </sheetPr>
  <dimension ref="A1:BR595"/>
  <sheetViews>
    <sheetView showGridLines="0" workbookViewId="0">
      <pane ySplit="1" topLeftCell="A2" activePane="bottomLeft" state="frozen"/>
      <selection pane="bottomLeft"/>
    </sheetView>
  </sheetViews>
  <sheetFormatPr defaultRowHeight="15"/>
  <cols>
    <col min="1" max="1" width="8.33203125" customWidth="1"/>
    <col min="2" max="2" width="1.6640625" customWidth="1"/>
    <col min="3" max="3" width="4.1640625" customWidth="1"/>
    <col min="4" max="4" width="4.33203125" customWidth="1"/>
    <col min="5" max="5" width="17.1640625" customWidth="1"/>
    <col min="6" max="6" width="75" customWidth="1"/>
    <col min="7" max="7" width="8.6640625" customWidth="1"/>
    <col min="8" max="8" width="11.1640625" customWidth="1"/>
    <col min="9" max="9" width="12.6640625" style="121" customWidth="1"/>
    <col min="10" max="10" width="23.5" customWidth="1"/>
    <col min="11" max="11" width="15.5" customWidth="1"/>
    <col min="19" max="19" width="8.1640625" customWidth="1"/>
    <col min="20" max="20" width="29.6640625" customWidth="1"/>
    <col min="21" max="21" width="16.33203125"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1" spans="1:70" ht="21.75" customHeight="1">
      <c r="A1" s="22"/>
      <c r="B1" s="122"/>
      <c r="C1" s="122"/>
      <c r="D1" s="123" t="s">
        <v>1</v>
      </c>
      <c r="E1" s="122"/>
      <c r="F1" s="124" t="s">
        <v>272</v>
      </c>
      <c r="G1" s="427" t="s">
        <v>273</v>
      </c>
      <c r="H1" s="427"/>
      <c r="I1" s="125"/>
      <c r="J1" s="124" t="s">
        <v>274</v>
      </c>
      <c r="K1" s="123" t="s">
        <v>275</v>
      </c>
      <c r="L1" s="124" t="s">
        <v>276</v>
      </c>
      <c r="M1" s="124"/>
      <c r="N1" s="124"/>
      <c r="O1" s="124"/>
      <c r="P1" s="124"/>
      <c r="Q1" s="124"/>
      <c r="R1" s="124"/>
      <c r="S1" s="124"/>
      <c r="T1" s="124"/>
      <c r="U1" s="21"/>
      <c r="V1" s="21"/>
      <c r="W1" s="22"/>
      <c r="X1" s="22"/>
      <c r="Y1" s="22"/>
      <c r="Z1" s="22"/>
      <c r="AA1" s="22"/>
      <c r="AB1" s="22"/>
      <c r="AC1" s="22"/>
      <c r="AD1" s="22"/>
      <c r="AE1" s="22"/>
      <c r="AF1" s="22"/>
      <c r="AG1" s="22"/>
      <c r="AH1" s="22"/>
      <c r="AI1" s="22"/>
      <c r="AJ1" s="22"/>
      <c r="AK1" s="22"/>
      <c r="AL1" s="22"/>
      <c r="AM1" s="22"/>
      <c r="AN1" s="22"/>
      <c r="AO1" s="22"/>
      <c r="AP1" s="22"/>
      <c r="AQ1" s="22"/>
      <c r="AR1" s="22"/>
      <c r="AS1" s="22"/>
      <c r="AT1" s="22"/>
      <c r="AU1" s="22"/>
      <c r="AV1" s="22"/>
      <c r="AW1" s="22"/>
      <c r="AX1" s="22"/>
      <c r="AY1" s="22"/>
      <c r="AZ1" s="22"/>
      <c r="BA1" s="22"/>
      <c r="BB1" s="22"/>
      <c r="BC1" s="22"/>
      <c r="BD1" s="22"/>
      <c r="BE1" s="22"/>
      <c r="BF1" s="22"/>
      <c r="BG1" s="22"/>
      <c r="BH1" s="22"/>
      <c r="BI1" s="22"/>
      <c r="BJ1" s="22"/>
      <c r="BK1" s="22"/>
      <c r="BL1" s="22"/>
      <c r="BM1" s="22"/>
      <c r="BN1" s="22"/>
      <c r="BO1" s="22"/>
      <c r="BP1" s="22"/>
      <c r="BQ1" s="22"/>
      <c r="BR1" s="22"/>
    </row>
    <row r="2" spans="1:70" ht="36.950000000000003" customHeight="1">
      <c r="L2" s="419"/>
      <c r="M2" s="419"/>
      <c r="N2" s="419"/>
      <c r="O2" s="419"/>
      <c r="P2" s="419"/>
      <c r="Q2" s="419"/>
      <c r="R2" s="419"/>
      <c r="S2" s="419"/>
      <c r="T2" s="419"/>
      <c r="U2" s="419"/>
      <c r="V2" s="419"/>
      <c r="AT2" s="25" t="s">
        <v>211</v>
      </c>
    </row>
    <row r="3" spans="1:70" ht="6.95" customHeight="1">
      <c r="B3" s="26"/>
      <c r="C3" s="27"/>
      <c r="D3" s="27"/>
      <c r="E3" s="27"/>
      <c r="F3" s="27"/>
      <c r="G3" s="27"/>
      <c r="H3" s="27"/>
      <c r="I3" s="126"/>
      <c r="J3" s="27"/>
      <c r="K3" s="28"/>
      <c r="AT3" s="25" t="s">
        <v>84</v>
      </c>
    </row>
    <row r="4" spans="1:70" ht="36.950000000000003" customHeight="1">
      <c r="B4" s="29"/>
      <c r="C4" s="30"/>
      <c r="D4" s="31" t="s">
        <v>277</v>
      </c>
      <c r="E4" s="30"/>
      <c r="F4" s="30"/>
      <c r="G4" s="30"/>
      <c r="H4" s="30"/>
      <c r="I4" s="127"/>
      <c r="J4" s="30"/>
      <c r="K4" s="32"/>
      <c r="M4" s="33" t="s">
        <v>12</v>
      </c>
      <c r="AT4" s="25" t="s">
        <v>6</v>
      </c>
    </row>
    <row r="5" spans="1:70" ht="6.95" customHeight="1">
      <c r="B5" s="29"/>
      <c r="C5" s="30"/>
      <c r="D5" s="30"/>
      <c r="E5" s="30"/>
      <c r="F5" s="30"/>
      <c r="G5" s="30"/>
      <c r="H5" s="30"/>
      <c r="I5" s="127"/>
      <c r="J5" s="30"/>
      <c r="K5" s="32"/>
    </row>
    <row r="6" spans="1:70">
      <c r="B6" s="29"/>
      <c r="C6" s="30"/>
      <c r="D6" s="38" t="s">
        <v>18</v>
      </c>
      <c r="E6" s="30"/>
      <c r="F6" s="30"/>
      <c r="G6" s="30"/>
      <c r="H6" s="30"/>
      <c r="I6" s="127"/>
      <c r="J6" s="30"/>
      <c r="K6" s="32"/>
    </row>
    <row r="7" spans="1:70" ht="22.5" customHeight="1">
      <c r="B7" s="29"/>
      <c r="C7" s="30"/>
      <c r="D7" s="30"/>
      <c r="E7" s="420" t="str">
        <f>'Rekapitulace stavby'!K6</f>
        <v>Národní telemedicínské centrum</v>
      </c>
      <c r="F7" s="421"/>
      <c r="G7" s="421"/>
      <c r="H7" s="421"/>
      <c r="I7" s="127"/>
      <c r="J7" s="30"/>
      <c r="K7" s="32"/>
    </row>
    <row r="8" spans="1:70">
      <c r="B8" s="29"/>
      <c r="C8" s="30"/>
      <c r="D8" s="38" t="s">
        <v>278</v>
      </c>
      <c r="E8" s="30"/>
      <c r="F8" s="30"/>
      <c r="G8" s="30"/>
      <c r="H8" s="30"/>
      <c r="I8" s="127"/>
      <c r="J8" s="30"/>
      <c r="K8" s="32"/>
    </row>
    <row r="9" spans="1:70" ht="22.5" customHeight="1">
      <c r="B9" s="29"/>
      <c r="C9" s="30"/>
      <c r="D9" s="30"/>
      <c r="E9" s="420" t="s">
        <v>6587</v>
      </c>
      <c r="F9" s="380"/>
      <c r="G9" s="380"/>
      <c r="H9" s="380"/>
      <c r="I9" s="127"/>
      <c r="J9" s="30"/>
      <c r="K9" s="32"/>
    </row>
    <row r="10" spans="1:70">
      <c r="B10" s="29"/>
      <c r="C10" s="30"/>
      <c r="D10" s="38" t="s">
        <v>425</v>
      </c>
      <c r="E10" s="30"/>
      <c r="F10" s="30"/>
      <c r="G10" s="30"/>
      <c r="H10" s="30"/>
      <c r="I10" s="127"/>
      <c r="J10" s="30"/>
      <c r="K10" s="32"/>
    </row>
    <row r="11" spans="1:70" s="1" customFormat="1" ht="22.5" customHeight="1">
      <c r="B11" s="42"/>
      <c r="C11" s="43"/>
      <c r="D11" s="43"/>
      <c r="E11" s="404" t="s">
        <v>9388</v>
      </c>
      <c r="F11" s="423"/>
      <c r="G11" s="423"/>
      <c r="H11" s="423"/>
      <c r="I11" s="128"/>
      <c r="J11" s="43"/>
      <c r="K11" s="46"/>
    </row>
    <row r="12" spans="1:70" s="1" customFormat="1">
      <c r="B12" s="42"/>
      <c r="C12" s="43"/>
      <c r="D12" s="38" t="s">
        <v>427</v>
      </c>
      <c r="E12" s="43"/>
      <c r="F12" s="43"/>
      <c r="G12" s="43"/>
      <c r="H12" s="43"/>
      <c r="I12" s="128"/>
      <c r="J12" s="43"/>
      <c r="K12" s="46"/>
    </row>
    <row r="13" spans="1:70" s="1" customFormat="1" ht="36.950000000000003" customHeight="1">
      <c r="B13" s="42"/>
      <c r="C13" s="43"/>
      <c r="D13" s="43"/>
      <c r="E13" s="422" t="s">
        <v>12910</v>
      </c>
      <c r="F13" s="423"/>
      <c r="G13" s="423"/>
      <c r="H13" s="423"/>
      <c r="I13" s="128"/>
      <c r="J13" s="43"/>
      <c r="K13" s="46"/>
    </row>
    <row r="14" spans="1:70" s="1" customFormat="1" ht="13.5">
      <c r="B14" s="42"/>
      <c r="C14" s="43"/>
      <c r="D14" s="43"/>
      <c r="E14" s="43"/>
      <c r="F14" s="43"/>
      <c r="G14" s="43"/>
      <c r="H14" s="43"/>
      <c r="I14" s="128"/>
      <c r="J14" s="43"/>
      <c r="K14" s="46"/>
    </row>
    <row r="15" spans="1:70" s="1" customFormat="1" ht="14.45" customHeight="1">
      <c r="B15" s="42"/>
      <c r="C15" s="43"/>
      <c r="D15" s="38" t="s">
        <v>20</v>
      </c>
      <c r="E15" s="43"/>
      <c r="F15" s="36" t="s">
        <v>21</v>
      </c>
      <c r="G15" s="43"/>
      <c r="H15" s="43"/>
      <c r="I15" s="129" t="s">
        <v>22</v>
      </c>
      <c r="J15" s="36" t="s">
        <v>21</v>
      </c>
      <c r="K15" s="46"/>
    </row>
    <row r="16" spans="1:70" s="1" customFormat="1" ht="14.45" customHeight="1">
      <c r="B16" s="42"/>
      <c r="C16" s="43"/>
      <c r="D16" s="38" t="s">
        <v>23</v>
      </c>
      <c r="E16" s="43"/>
      <c r="F16" s="36" t="s">
        <v>24</v>
      </c>
      <c r="G16" s="43"/>
      <c r="H16" s="43"/>
      <c r="I16" s="129" t="s">
        <v>25</v>
      </c>
      <c r="J16" s="130" t="str">
        <f>'Rekapitulace stavby'!AN8</f>
        <v>26.1.2017</v>
      </c>
      <c r="K16" s="46"/>
    </row>
    <row r="17" spans="2:11" s="1" customFormat="1" ht="10.9" customHeight="1">
      <c r="B17" s="42"/>
      <c r="C17" s="43"/>
      <c r="D17" s="43"/>
      <c r="E17" s="43"/>
      <c r="F17" s="43"/>
      <c r="G17" s="43"/>
      <c r="H17" s="43"/>
      <c r="I17" s="128"/>
      <c r="J17" s="43"/>
      <c r="K17" s="46"/>
    </row>
    <row r="18" spans="2:11" s="1" customFormat="1" ht="14.45" customHeight="1">
      <c r="B18" s="42"/>
      <c r="C18" s="43"/>
      <c r="D18" s="38" t="s">
        <v>27</v>
      </c>
      <c r="E18" s="43"/>
      <c r="F18" s="43"/>
      <c r="G18" s="43"/>
      <c r="H18" s="43"/>
      <c r="I18" s="129" t="s">
        <v>28</v>
      </c>
      <c r="J18" s="36" t="s">
        <v>29</v>
      </c>
      <c r="K18" s="46"/>
    </row>
    <row r="19" spans="2:11" s="1" customFormat="1" ht="18" customHeight="1">
      <c r="B19" s="42"/>
      <c r="C19" s="43"/>
      <c r="D19" s="43"/>
      <c r="E19" s="36" t="s">
        <v>30</v>
      </c>
      <c r="F19" s="43"/>
      <c r="G19" s="43"/>
      <c r="H19" s="43"/>
      <c r="I19" s="129" t="s">
        <v>31</v>
      </c>
      <c r="J19" s="36" t="s">
        <v>21</v>
      </c>
      <c r="K19" s="46"/>
    </row>
    <row r="20" spans="2:11" s="1" customFormat="1" ht="6.95" customHeight="1">
      <c r="B20" s="42"/>
      <c r="C20" s="43"/>
      <c r="D20" s="43"/>
      <c r="E20" s="43"/>
      <c r="F20" s="43"/>
      <c r="G20" s="43"/>
      <c r="H20" s="43"/>
      <c r="I20" s="128"/>
      <c r="J20" s="43"/>
      <c r="K20" s="46"/>
    </row>
    <row r="21" spans="2:11" s="1" customFormat="1" ht="14.45" customHeight="1">
      <c r="B21" s="42"/>
      <c r="C21" s="43"/>
      <c r="D21" s="38" t="s">
        <v>32</v>
      </c>
      <c r="E21" s="43"/>
      <c r="F21" s="43"/>
      <c r="G21" s="43"/>
      <c r="H21" s="43"/>
      <c r="I21" s="129" t="s">
        <v>28</v>
      </c>
      <c r="J21" s="36" t="str">
        <f>IF('Rekapitulace stavby'!AN13="Vyplň údaj","",IF('Rekapitulace stavby'!AN13="","",'Rekapitulace stavby'!AN13))</f>
        <v/>
      </c>
      <c r="K21" s="46"/>
    </row>
    <row r="22" spans="2:11" s="1" customFormat="1" ht="18" customHeight="1">
      <c r="B22" s="42"/>
      <c r="C22" s="43"/>
      <c r="D22" s="43"/>
      <c r="E22" s="36" t="str">
        <f>IF('Rekapitulace stavby'!E14="Vyplň údaj","",IF('Rekapitulace stavby'!E14="","",'Rekapitulace stavby'!E14))</f>
        <v/>
      </c>
      <c r="F22" s="43"/>
      <c r="G22" s="43"/>
      <c r="H22" s="43"/>
      <c r="I22" s="129" t="s">
        <v>31</v>
      </c>
      <c r="J22" s="36" t="str">
        <f>IF('Rekapitulace stavby'!AN14="Vyplň údaj","",IF('Rekapitulace stavby'!AN14="","",'Rekapitulace stavby'!AN14))</f>
        <v/>
      </c>
      <c r="K22" s="46"/>
    </row>
    <row r="23" spans="2:11" s="1" customFormat="1" ht="6.95" customHeight="1">
      <c r="B23" s="42"/>
      <c r="C23" s="43"/>
      <c r="D23" s="43"/>
      <c r="E23" s="43"/>
      <c r="F23" s="43"/>
      <c r="G23" s="43"/>
      <c r="H23" s="43"/>
      <c r="I23" s="128"/>
      <c r="J23" s="43"/>
      <c r="K23" s="46"/>
    </row>
    <row r="24" spans="2:11" s="1" customFormat="1" ht="14.45" customHeight="1">
      <c r="B24" s="42"/>
      <c r="C24" s="43"/>
      <c r="D24" s="38" t="s">
        <v>34</v>
      </c>
      <c r="E24" s="43"/>
      <c r="F24" s="43"/>
      <c r="G24" s="43"/>
      <c r="H24" s="43"/>
      <c r="I24" s="129" t="s">
        <v>28</v>
      </c>
      <c r="J24" s="36" t="s">
        <v>35</v>
      </c>
      <c r="K24" s="46"/>
    </row>
    <row r="25" spans="2:11" s="1" customFormat="1" ht="18" customHeight="1">
      <c r="B25" s="42"/>
      <c r="C25" s="43"/>
      <c r="D25" s="43"/>
      <c r="E25" s="36" t="s">
        <v>36</v>
      </c>
      <c r="F25" s="43"/>
      <c r="G25" s="43"/>
      <c r="H25" s="43"/>
      <c r="I25" s="129" t="s">
        <v>31</v>
      </c>
      <c r="J25" s="36" t="s">
        <v>21</v>
      </c>
      <c r="K25" s="46"/>
    </row>
    <row r="26" spans="2:11" s="1" customFormat="1" ht="6.95" customHeight="1">
      <c r="B26" s="42"/>
      <c r="C26" s="43"/>
      <c r="D26" s="43"/>
      <c r="E26" s="43"/>
      <c r="F26" s="43"/>
      <c r="G26" s="43"/>
      <c r="H26" s="43"/>
      <c r="I26" s="128"/>
      <c r="J26" s="43"/>
      <c r="K26" s="46"/>
    </row>
    <row r="27" spans="2:11" s="1" customFormat="1" ht="14.45" customHeight="1">
      <c r="B27" s="42"/>
      <c r="C27" s="43"/>
      <c r="D27" s="38" t="s">
        <v>38</v>
      </c>
      <c r="E27" s="43"/>
      <c r="F27" s="43"/>
      <c r="G27" s="43"/>
      <c r="H27" s="43"/>
      <c r="I27" s="128"/>
      <c r="J27" s="43"/>
      <c r="K27" s="46"/>
    </row>
    <row r="28" spans="2:11" s="7" customFormat="1" ht="22.5" customHeight="1">
      <c r="B28" s="131"/>
      <c r="C28" s="132"/>
      <c r="D28" s="132"/>
      <c r="E28" s="384" t="s">
        <v>21</v>
      </c>
      <c r="F28" s="384"/>
      <c r="G28" s="384"/>
      <c r="H28" s="384"/>
      <c r="I28" s="133"/>
      <c r="J28" s="132"/>
      <c r="K28" s="134"/>
    </row>
    <row r="29" spans="2:11" s="1" customFormat="1" ht="6.95" customHeight="1">
      <c r="B29" s="42"/>
      <c r="C29" s="43"/>
      <c r="D29" s="43"/>
      <c r="E29" s="43"/>
      <c r="F29" s="43"/>
      <c r="G29" s="43"/>
      <c r="H29" s="43"/>
      <c r="I29" s="128"/>
      <c r="J29" s="43"/>
      <c r="K29" s="46"/>
    </row>
    <row r="30" spans="2:11" s="1" customFormat="1" ht="6.95" customHeight="1">
      <c r="B30" s="42"/>
      <c r="C30" s="43"/>
      <c r="D30" s="86"/>
      <c r="E30" s="86"/>
      <c r="F30" s="86"/>
      <c r="G30" s="86"/>
      <c r="H30" s="86"/>
      <c r="I30" s="135"/>
      <c r="J30" s="86"/>
      <c r="K30" s="136"/>
    </row>
    <row r="31" spans="2:11" s="1" customFormat="1" ht="25.35" customHeight="1">
      <c r="B31" s="42"/>
      <c r="C31" s="43"/>
      <c r="D31" s="137" t="s">
        <v>40</v>
      </c>
      <c r="E31" s="43"/>
      <c r="F31" s="43"/>
      <c r="G31" s="43"/>
      <c r="H31" s="43"/>
      <c r="I31" s="128"/>
      <c r="J31" s="138">
        <f>ROUND(J144,2)</f>
        <v>0</v>
      </c>
      <c r="K31" s="46"/>
    </row>
    <row r="32" spans="2:11" s="1" customFormat="1" ht="6.95" customHeight="1">
      <c r="B32" s="42"/>
      <c r="C32" s="43"/>
      <c r="D32" s="86"/>
      <c r="E32" s="86"/>
      <c r="F32" s="86"/>
      <c r="G32" s="86"/>
      <c r="H32" s="86"/>
      <c r="I32" s="135"/>
      <c r="J32" s="86"/>
      <c r="K32" s="136"/>
    </row>
    <row r="33" spans="2:11" s="1" customFormat="1" ht="14.45" customHeight="1">
      <c r="B33" s="42"/>
      <c r="C33" s="43"/>
      <c r="D33" s="43"/>
      <c r="E33" s="43"/>
      <c r="F33" s="47" t="s">
        <v>42</v>
      </c>
      <c r="G33" s="43"/>
      <c r="H33" s="43"/>
      <c r="I33" s="139" t="s">
        <v>41</v>
      </c>
      <c r="J33" s="47" t="s">
        <v>43</v>
      </c>
      <c r="K33" s="46"/>
    </row>
    <row r="34" spans="2:11" s="1" customFormat="1" ht="14.45" customHeight="1">
      <c r="B34" s="42"/>
      <c r="C34" s="43"/>
      <c r="D34" s="50" t="s">
        <v>44</v>
      </c>
      <c r="E34" s="50" t="s">
        <v>45</v>
      </c>
      <c r="F34" s="140">
        <f>ROUND(SUM(BE144:BE594), 2)</f>
        <v>0</v>
      </c>
      <c r="G34" s="43"/>
      <c r="H34" s="43"/>
      <c r="I34" s="141">
        <v>0.21</v>
      </c>
      <c r="J34" s="140">
        <f>ROUND(ROUND((SUM(BE144:BE594)), 2)*I34, 2)</f>
        <v>0</v>
      </c>
      <c r="K34" s="46"/>
    </row>
    <row r="35" spans="2:11" s="1" customFormat="1" ht="14.45" customHeight="1">
      <c r="B35" s="42"/>
      <c r="C35" s="43"/>
      <c r="D35" s="43"/>
      <c r="E35" s="50" t="s">
        <v>46</v>
      </c>
      <c r="F35" s="140">
        <f>ROUND(SUM(BF144:BF594), 2)</f>
        <v>0</v>
      </c>
      <c r="G35" s="43"/>
      <c r="H35" s="43"/>
      <c r="I35" s="141">
        <v>0.15</v>
      </c>
      <c r="J35" s="140">
        <f>ROUND(ROUND((SUM(BF144:BF594)), 2)*I35, 2)</f>
        <v>0</v>
      </c>
      <c r="K35" s="46"/>
    </row>
    <row r="36" spans="2:11" s="1" customFormat="1" ht="14.45" hidden="1" customHeight="1">
      <c r="B36" s="42"/>
      <c r="C36" s="43"/>
      <c r="D36" s="43"/>
      <c r="E36" s="50" t="s">
        <v>47</v>
      </c>
      <c r="F36" s="140">
        <f>ROUND(SUM(BG144:BG594), 2)</f>
        <v>0</v>
      </c>
      <c r="G36" s="43"/>
      <c r="H36" s="43"/>
      <c r="I36" s="141">
        <v>0.21</v>
      </c>
      <c r="J36" s="140">
        <v>0</v>
      </c>
      <c r="K36" s="46"/>
    </row>
    <row r="37" spans="2:11" s="1" customFormat="1" ht="14.45" hidden="1" customHeight="1">
      <c r="B37" s="42"/>
      <c r="C37" s="43"/>
      <c r="D37" s="43"/>
      <c r="E37" s="50" t="s">
        <v>48</v>
      </c>
      <c r="F37" s="140">
        <f>ROUND(SUM(BH144:BH594), 2)</f>
        <v>0</v>
      </c>
      <c r="G37" s="43"/>
      <c r="H37" s="43"/>
      <c r="I37" s="141">
        <v>0.15</v>
      </c>
      <c r="J37" s="140">
        <v>0</v>
      </c>
      <c r="K37" s="46"/>
    </row>
    <row r="38" spans="2:11" s="1" customFormat="1" ht="14.45" hidden="1" customHeight="1">
      <c r="B38" s="42"/>
      <c r="C38" s="43"/>
      <c r="D38" s="43"/>
      <c r="E38" s="50" t="s">
        <v>49</v>
      </c>
      <c r="F38" s="140">
        <f>ROUND(SUM(BI144:BI594), 2)</f>
        <v>0</v>
      </c>
      <c r="G38" s="43"/>
      <c r="H38" s="43"/>
      <c r="I38" s="141">
        <v>0</v>
      </c>
      <c r="J38" s="140">
        <v>0</v>
      </c>
      <c r="K38" s="46"/>
    </row>
    <row r="39" spans="2:11" s="1" customFormat="1" ht="6.95" customHeight="1">
      <c r="B39" s="42"/>
      <c r="C39" s="43"/>
      <c r="D39" s="43"/>
      <c r="E39" s="43"/>
      <c r="F39" s="43"/>
      <c r="G39" s="43"/>
      <c r="H39" s="43"/>
      <c r="I39" s="128"/>
      <c r="J39" s="43"/>
      <c r="K39" s="46"/>
    </row>
    <row r="40" spans="2:11" s="1" customFormat="1" ht="25.35" customHeight="1">
      <c r="B40" s="42"/>
      <c r="C40" s="142"/>
      <c r="D40" s="143" t="s">
        <v>50</v>
      </c>
      <c r="E40" s="80"/>
      <c r="F40" s="80"/>
      <c r="G40" s="144" t="s">
        <v>51</v>
      </c>
      <c r="H40" s="145" t="s">
        <v>52</v>
      </c>
      <c r="I40" s="146"/>
      <c r="J40" s="147">
        <f>SUM(J31:J38)</f>
        <v>0</v>
      </c>
      <c r="K40" s="148"/>
    </row>
    <row r="41" spans="2:11" s="1" customFormat="1" ht="14.45" customHeight="1">
      <c r="B41" s="57"/>
      <c r="C41" s="58"/>
      <c r="D41" s="58"/>
      <c r="E41" s="58"/>
      <c r="F41" s="58"/>
      <c r="G41" s="58"/>
      <c r="H41" s="58"/>
      <c r="I41" s="149"/>
      <c r="J41" s="58"/>
      <c r="K41" s="59"/>
    </row>
    <row r="45" spans="2:11" s="1" customFormat="1" ht="6.95" customHeight="1">
      <c r="B45" s="150"/>
      <c r="C45" s="151"/>
      <c r="D45" s="151"/>
      <c r="E45" s="151"/>
      <c r="F45" s="151"/>
      <c r="G45" s="151"/>
      <c r="H45" s="151"/>
      <c r="I45" s="152"/>
      <c r="J45" s="151"/>
      <c r="K45" s="153"/>
    </row>
    <row r="46" spans="2:11" s="1" customFormat="1" ht="36.950000000000003" customHeight="1">
      <c r="B46" s="42"/>
      <c r="C46" s="31" t="s">
        <v>280</v>
      </c>
      <c r="D46" s="43"/>
      <c r="E46" s="43"/>
      <c r="F46" s="43"/>
      <c r="G46" s="43"/>
      <c r="H46" s="43"/>
      <c r="I46" s="128"/>
      <c r="J46" s="43"/>
      <c r="K46" s="46"/>
    </row>
    <row r="47" spans="2:11" s="1" customFormat="1" ht="6.95" customHeight="1">
      <c r="B47" s="42"/>
      <c r="C47" s="43"/>
      <c r="D47" s="43"/>
      <c r="E47" s="43"/>
      <c r="F47" s="43"/>
      <c r="G47" s="43"/>
      <c r="H47" s="43"/>
      <c r="I47" s="128"/>
      <c r="J47" s="43"/>
      <c r="K47" s="46"/>
    </row>
    <row r="48" spans="2:11" s="1" customFormat="1" ht="14.45" customHeight="1">
      <c r="B48" s="42"/>
      <c r="C48" s="38" t="s">
        <v>18</v>
      </c>
      <c r="D48" s="43"/>
      <c r="E48" s="43"/>
      <c r="F48" s="43"/>
      <c r="G48" s="43"/>
      <c r="H48" s="43"/>
      <c r="I48" s="128"/>
      <c r="J48" s="43"/>
      <c r="K48" s="46"/>
    </row>
    <row r="49" spans="2:47" s="1" customFormat="1" ht="22.5" customHeight="1">
      <c r="B49" s="42"/>
      <c r="C49" s="43"/>
      <c r="D49" s="43"/>
      <c r="E49" s="420" t="str">
        <f>E7</f>
        <v>Národní telemedicínské centrum</v>
      </c>
      <c r="F49" s="421"/>
      <c r="G49" s="421"/>
      <c r="H49" s="421"/>
      <c r="I49" s="128"/>
      <c r="J49" s="43"/>
      <c r="K49" s="46"/>
    </row>
    <row r="50" spans="2:47">
      <c r="B50" s="29"/>
      <c r="C50" s="38" t="s">
        <v>278</v>
      </c>
      <c r="D50" s="30"/>
      <c r="E50" s="30"/>
      <c r="F50" s="30"/>
      <c r="G50" s="30"/>
      <c r="H50" s="30"/>
      <c r="I50" s="127"/>
      <c r="J50" s="30"/>
      <c r="K50" s="32"/>
    </row>
    <row r="51" spans="2:47" ht="22.5" customHeight="1">
      <c r="B51" s="29"/>
      <c r="C51" s="30"/>
      <c r="D51" s="30"/>
      <c r="E51" s="420" t="s">
        <v>6587</v>
      </c>
      <c r="F51" s="380"/>
      <c r="G51" s="380"/>
      <c r="H51" s="380"/>
      <c r="I51" s="127"/>
      <c r="J51" s="30"/>
      <c r="K51" s="32"/>
    </row>
    <row r="52" spans="2:47">
      <c r="B52" s="29"/>
      <c r="C52" s="38" t="s">
        <v>425</v>
      </c>
      <c r="D52" s="30"/>
      <c r="E52" s="30"/>
      <c r="F52" s="30"/>
      <c r="G52" s="30"/>
      <c r="H52" s="30"/>
      <c r="I52" s="127"/>
      <c r="J52" s="30"/>
      <c r="K52" s="32"/>
    </row>
    <row r="53" spans="2:47" s="1" customFormat="1" ht="22.5" customHeight="1">
      <c r="B53" s="42"/>
      <c r="C53" s="43"/>
      <c r="D53" s="43"/>
      <c r="E53" s="404" t="s">
        <v>9388</v>
      </c>
      <c r="F53" s="423"/>
      <c r="G53" s="423"/>
      <c r="H53" s="423"/>
      <c r="I53" s="128"/>
      <c r="J53" s="43"/>
      <c r="K53" s="46"/>
    </row>
    <row r="54" spans="2:47" s="1" customFormat="1" ht="14.45" customHeight="1">
      <c r="B54" s="42"/>
      <c r="C54" s="38" t="s">
        <v>427</v>
      </c>
      <c r="D54" s="43"/>
      <c r="E54" s="43"/>
      <c r="F54" s="43"/>
      <c r="G54" s="43"/>
      <c r="H54" s="43"/>
      <c r="I54" s="128"/>
      <c r="J54" s="43"/>
      <c r="K54" s="46"/>
    </row>
    <row r="55" spans="2:47" s="1" customFormat="1" ht="23.25" customHeight="1">
      <c r="B55" s="42"/>
      <c r="C55" s="43"/>
      <c r="D55" s="43"/>
      <c r="E55" s="422" t="str">
        <f>E13</f>
        <v>07b - Slaboproudé elektroinstalace</v>
      </c>
      <c r="F55" s="423"/>
      <c r="G55" s="423"/>
      <c r="H55" s="423"/>
      <c r="I55" s="128"/>
      <c r="J55" s="43"/>
      <c r="K55" s="46"/>
    </row>
    <row r="56" spans="2:47" s="1" customFormat="1" ht="6.95" customHeight="1">
      <c r="B56" s="42"/>
      <c r="C56" s="43"/>
      <c r="D56" s="43"/>
      <c r="E56" s="43"/>
      <c r="F56" s="43"/>
      <c r="G56" s="43"/>
      <c r="H56" s="43"/>
      <c r="I56" s="128"/>
      <c r="J56" s="43"/>
      <c r="K56" s="46"/>
    </row>
    <row r="57" spans="2:47" s="1" customFormat="1" ht="18" customHeight="1">
      <c r="B57" s="42"/>
      <c r="C57" s="38" t="s">
        <v>23</v>
      </c>
      <c r="D57" s="43"/>
      <c r="E57" s="43"/>
      <c r="F57" s="36" t="str">
        <f>F16</f>
        <v>FN Olomouc</v>
      </c>
      <c r="G57" s="43"/>
      <c r="H57" s="43"/>
      <c r="I57" s="129" t="s">
        <v>25</v>
      </c>
      <c r="J57" s="130" t="str">
        <f>IF(J16="","",J16)</f>
        <v>26.1.2017</v>
      </c>
      <c r="K57" s="46"/>
    </row>
    <row r="58" spans="2:47" s="1" customFormat="1" ht="6.95" customHeight="1">
      <c r="B58" s="42"/>
      <c r="C58" s="43"/>
      <c r="D58" s="43"/>
      <c r="E58" s="43"/>
      <c r="F58" s="43"/>
      <c r="G58" s="43"/>
      <c r="H58" s="43"/>
      <c r="I58" s="128"/>
      <c r="J58" s="43"/>
      <c r="K58" s="46"/>
    </row>
    <row r="59" spans="2:47" s="1" customFormat="1">
      <c r="B59" s="42"/>
      <c r="C59" s="38" t="s">
        <v>27</v>
      </c>
      <c r="D59" s="43"/>
      <c r="E59" s="43"/>
      <c r="F59" s="36" t="str">
        <f>E19</f>
        <v>SPS Projekt s. r.o., Za Návsí 1670/9, Praha 10</v>
      </c>
      <c r="G59" s="43"/>
      <c r="H59" s="43"/>
      <c r="I59" s="129" t="s">
        <v>34</v>
      </c>
      <c r="J59" s="36" t="str">
        <f>E25</f>
        <v>OK Plan Architects s.r.o., Na Závodí 631, Humpolec</v>
      </c>
      <c r="K59" s="46"/>
    </row>
    <row r="60" spans="2:47" s="1" customFormat="1" ht="14.45" customHeight="1">
      <c r="B60" s="42"/>
      <c r="C60" s="38" t="s">
        <v>32</v>
      </c>
      <c r="D60" s="43"/>
      <c r="E60" s="43"/>
      <c r="F60" s="36" t="str">
        <f>IF(E22="","",E22)</f>
        <v/>
      </c>
      <c r="G60" s="43"/>
      <c r="H60" s="43"/>
      <c r="I60" s="128"/>
      <c r="J60" s="43"/>
      <c r="K60" s="46"/>
    </row>
    <row r="61" spans="2:47" s="1" customFormat="1" ht="10.35" customHeight="1">
      <c r="B61" s="42"/>
      <c r="C61" s="43"/>
      <c r="D61" s="43"/>
      <c r="E61" s="43"/>
      <c r="F61" s="43"/>
      <c r="G61" s="43"/>
      <c r="H61" s="43"/>
      <c r="I61" s="128"/>
      <c r="J61" s="43"/>
      <c r="K61" s="46"/>
    </row>
    <row r="62" spans="2:47" s="1" customFormat="1" ht="29.25" customHeight="1">
      <c r="B62" s="42"/>
      <c r="C62" s="154" t="s">
        <v>281</v>
      </c>
      <c r="D62" s="142"/>
      <c r="E62" s="142"/>
      <c r="F62" s="142"/>
      <c r="G62" s="142"/>
      <c r="H62" s="142"/>
      <c r="I62" s="155"/>
      <c r="J62" s="156" t="s">
        <v>282</v>
      </c>
      <c r="K62" s="157"/>
    </row>
    <row r="63" spans="2:47" s="1" customFormat="1" ht="10.35" customHeight="1">
      <c r="B63" s="42"/>
      <c r="C63" s="43"/>
      <c r="D63" s="43"/>
      <c r="E63" s="43"/>
      <c r="F63" s="43"/>
      <c r="G63" s="43"/>
      <c r="H63" s="43"/>
      <c r="I63" s="128"/>
      <c r="J63" s="43"/>
      <c r="K63" s="46"/>
    </row>
    <row r="64" spans="2:47" s="1" customFormat="1" ht="29.25" customHeight="1">
      <c r="B64" s="42"/>
      <c r="C64" s="158" t="s">
        <v>283</v>
      </c>
      <c r="D64" s="43"/>
      <c r="E64" s="43"/>
      <c r="F64" s="43"/>
      <c r="G64" s="43"/>
      <c r="H64" s="43"/>
      <c r="I64" s="128"/>
      <c r="J64" s="138">
        <f>J144</f>
        <v>0</v>
      </c>
      <c r="K64" s="46"/>
      <c r="AU64" s="25" t="s">
        <v>284</v>
      </c>
    </row>
    <row r="65" spans="2:11" s="8" customFormat="1" ht="24.95" customHeight="1">
      <c r="B65" s="159"/>
      <c r="C65" s="160"/>
      <c r="D65" s="161" t="s">
        <v>12911</v>
      </c>
      <c r="E65" s="162"/>
      <c r="F65" s="162"/>
      <c r="G65" s="162"/>
      <c r="H65" s="162"/>
      <c r="I65" s="163"/>
      <c r="J65" s="164">
        <f>J145</f>
        <v>0</v>
      </c>
      <c r="K65" s="165"/>
    </row>
    <row r="66" spans="2:11" s="9" customFormat="1" ht="19.899999999999999" customHeight="1">
      <c r="B66" s="166"/>
      <c r="C66" s="167"/>
      <c r="D66" s="168" t="s">
        <v>12912</v>
      </c>
      <c r="E66" s="169"/>
      <c r="F66" s="169"/>
      <c r="G66" s="169"/>
      <c r="H66" s="169"/>
      <c r="I66" s="170"/>
      <c r="J66" s="171">
        <f>J146</f>
        <v>0</v>
      </c>
      <c r="K66" s="172"/>
    </row>
    <row r="67" spans="2:11" s="9" customFormat="1" ht="19.899999999999999" customHeight="1">
      <c r="B67" s="166"/>
      <c r="C67" s="167"/>
      <c r="D67" s="168" t="s">
        <v>12913</v>
      </c>
      <c r="E67" s="169"/>
      <c r="F67" s="169"/>
      <c r="G67" s="169"/>
      <c r="H67" s="169"/>
      <c r="I67" s="170"/>
      <c r="J67" s="171">
        <f>J149</f>
        <v>0</v>
      </c>
      <c r="K67" s="172"/>
    </row>
    <row r="68" spans="2:11" s="9" customFormat="1" ht="19.899999999999999" customHeight="1">
      <c r="B68" s="166"/>
      <c r="C68" s="167"/>
      <c r="D68" s="168" t="s">
        <v>12914</v>
      </c>
      <c r="E68" s="169"/>
      <c r="F68" s="169"/>
      <c r="G68" s="169"/>
      <c r="H68" s="169"/>
      <c r="I68" s="170"/>
      <c r="J68" s="171">
        <f>J152</f>
        <v>0</v>
      </c>
      <c r="K68" s="172"/>
    </row>
    <row r="69" spans="2:11" s="9" customFormat="1" ht="19.899999999999999" customHeight="1">
      <c r="B69" s="166"/>
      <c r="C69" s="167"/>
      <c r="D69" s="168" t="s">
        <v>12915</v>
      </c>
      <c r="E69" s="169"/>
      <c r="F69" s="169"/>
      <c r="G69" s="169"/>
      <c r="H69" s="169"/>
      <c r="I69" s="170"/>
      <c r="J69" s="171">
        <f>J158</f>
        <v>0</v>
      </c>
      <c r="K69" s="172"/>
    </row>
    <row r="70" spans="2:11" s="9" customFormat="1" ht="19.899999999999999" customHeight="1">
      <c r="B70" s="166"/>
      <c r="C70" s="167"/>
      <c r="D70" s="168" t="s">
        <v>12916</v>
      </c>
      <c r="E70" s="169"/>
      <c r="F70" s="169"/>
      <c r="G70" s="169"/>
      <c r="H70" s="169"/>
      <c r="I70" s="170"/>
      <c r="J70" s="171">
        <f>J172</f>
        <v>0</v>
      </c>
      <c r="K70" s="172"/>
    </row>
    <row r="71" spans="2:11" s="9" customFormat="1" ht="19.899999999999999" customHeight="1">
      <c r="B71" s="166"/>
      <c r="C71" s="167"/>
      <c r="D71" s="168" t="s">
        <v>12917</v>
      </c>
      <c r="E71" s="169"/>
      <c r="F71" s="169"/>
      <c r="G71" s="169"/>
      <c r="H71" s="169"/>
      <c r="I71" s="170"/>
      <c r="J71" s="171">
        <f>J174</f>
        <v>0</v>
      </c>
      <c r="K71" s="172"/>
    </row>
    <row r="72" spans="2:11" s="9" customFormat="1" ht="19.899999999999999" customHeight="1">
      <c r="B72" s="166"/>
      <c r="C72" s="167"/>
      <c r="D72" s="168" t="s">
        <v>12918</v>
      </c>
      <c r="E72" s="169"/>
      <c r="F72" s="169"/>
      <c r="G72" s="169"/>
      <c r="H72" s="169"/>
      <c r="I72" s="170"/>
      <c r="J72" s="171">
        <f>J178</f>
        <v>0</v>
      </c>
      <c r="K72" s="172"/>
    </row>
    <row r="73" spans="2:11" s="9" customFormat="1" ht="19.899999999999999" customHeight="1">
      <c r="B73" s="166"/>
      <c r="C73" s="167"/>
      <c r="D73" s="168" t="s">
        <v>12919</v>
      </c>
      <c r="E73" s="169"/>
      <c r="F73" s="169"/>
      <c r="G73" s="169"/>
      <c r="H73" s="169"/>
      <c r="I73" s="170"/>
      <c r="J73" s="171">
        <f>J189</f>
        <v>0</v>
      </c>
      <c r="K73" s="172"/>
    </row>
    <row r="74" spans="2:11" s="9" customFormat="1" ht="19.899999999999999" customHeight="1">
      <c r="B74" s="166"/>
      <c r="C74" s="167"/>
      <c r="D74" s="168" t="s">
        <v>12920</v>
      </c>
      <c r="E74" s="169"/>
      <c r="F74" s="169"/>
      <c r="G74" s="169"/>
      <c r="H74" s="169"/>
      <c r="I74" s="170"/>
      <c r="J74" s="171">
        <f>J203</f>
        <v>0</v>
      </c>
      <c r="K74" s="172"/>
    </row>
    <row r="75" spans="2:11" s="9" customFormat="1" ht="19.899999999999999" customHeight="1">
      <c r="B75" s="166"/>
      <c r="C75" s="167"/>
      <c r="D75" s="168" t="s">
        <v>12921</v>
      </c>
      <c r="E75" s="169"/>
      <c r="F75" s="169"/>
      <c r="G75" s="169"/>
      <c r="H75" s="169"/>
      <c r="I75" s="170"/>
      <c r="J75" s="171">
        <f>J205</f>
        <v>0</v>
      </c>
      <c r="K75" s="172"/>
    </row>
    <row r="76" spans="2:11" s="9" customFormat="1" ht="19.899999999999999" customHeight="1">
      <c r="B76" s="166"/>
      <c r="C76" s="167"/>
      <c r="D76" s="168" t="s">
        <v>12922</v>
      </c>
      <c r="E76" s="169"/>
      <c r="F76" s="169"/>
      <c r="G76" s="169"/>
      <c r="H76" s="169"/>
      <c r="I76" s="170"/>
      <c r="J76" s="171">
        <f>J208</f>
        <v>0</v>
      </c>
      <c r="K76" s="172"/>
    </row>
    <row r="77" spans="2:11" s="9" customFormat="1" ht="19.899999999999999" customHeight="1">
      <c r="B77" s="166"/>
      <c r="C77" s="167"/>
      <c r="D77" s="168" t="s">
        <v>12923</v>
      </c>
      <c r="E77" s="169"/>
      <c r="F77" s="169"/>
      <c r="G77" s="169"/>
      <c r="H77" s="169"/>
      <c r="I77" s="170"/>
      <c r="J77" s="171">
        <f>J219</f>
        <v>0</v>
      </c>
      <c r="K77" s="172"/>
    </row>
    <row r="78" spans="2:11" s="9" customFormat="1" ht="19.899999999999999" customHeight="1">
      <c r="B78" s="166"/>
      <c r="C78" s="167"/>
      <c r="D78" s="168" t="s">
        <v>12924</v>
      </c>
      <c r="E78" s="169"/>
      <c r="F78" s="169"/>
      <c r="G78" s="169"/>
      <c r="H78" s="169"/>
      <c r="I78" s="170"/>
      <c r="J78" s="171">
        <f>J233</f>
        <v>0</v>
      </c>
      <c r="K78" s="172"/>
    </row>
    <row r="79" spans="2:11" s="9" customFormat="1" ht="19.899999999999999" customHeight="1">
      <c r="B79" s="166"/>
      <c r="C79" s="167"/>
      <c r="D79" s="168" t="s">
        <v>12925</v>
      </c>
      <c r="E79" s="169"/>
      <c r="F79" s="169"/>
      <c r="G79" s="169"/>
      <c r="H79" s="169"/>
      <c r="I79" s="170"/>
      <c r="J79" s="171">
        <f>J235</f>
        <v>0</v>
      </c>
      <c r="K79" s="172"/>
    </row>
    <row r="80" spans="2:11" s="9" customFormat="1" ht="19.899999999999999" customHeight="1">
      <c r="B80" s="166"/>
      <c r="C80" s="167"/>
      <c r="D80" s="168" t="s">
        <v>12926</v>
      </c>
      <c r="E80" s="169"/>
      <c r="F80" s="169"/>
      <c r="G80" s="169"/>
      <c r="H80" s="169"/>
      <c r="I80" s="170"/>
      <c r="J80" s="171">
        <f>J238</f>
        <v>0</v>
      </c>
      <c r="K80" s="172"/>
    </row>
    <row r="81" spans="2:11" s="9" customFormat="1" ht="19.899999999999999" customHeight="1">
      <c r="B81" s="166"/>
      <c r="C81" s="167"/>
      <c r="D81" s="168" t="s">
        <v>12927</v>
      </c>
      <c r="E81" s="169"/>
      <c r="F81" s="169"/>
      <c r="G81" s="169"/>
      <c r="H81" s="169"/>
      <c r="I81" s="170"/>
      <c r="J81" s="171">
        <f>J249</f>
        <v>0</v>
      </c>
      <c r="K81" s="172"/>
    </row>
    <row r="82" spans="2:11" s="9" customFormat="1" ht="19.899999999999999" customHeight="1">
      <c r="B82" s="166"/>
      <c r="C82" s="167"/>
      <c r="D82" s="168" t="s">
        <v>12928</v>
      </c>
      <c r="E82" s="169"/>
      <c r="F82" s="169"/>
      <c r="G82" s="169"/>
      <c r="H82" s="169"/>
      <c r="I82" s="170"/>
      <c r="J82" s="171">
        <f>J263</f>
        <v>0</v>
      </c>
      <c r="K82" s="172"/>
    </row>
    <row r="83" spans="2:11" s="9" customFormat="1" ht="19.899999999999999" customHeight="1">
      <c r="B83" s="166"/>
      <c r="C83" s="167"/>
      <c r="D83" s="168" t="s">
        <v>12929</v>
      </c>
      <c r="E83" s="169"/>
      <c r="F83" s="169"/>
      <c r="G83" s="169"/>
      <c r="H83" s="169"/>
      <c r="I83" s="170"/>
      <c r="J83" s="171">
        <f>J265</f>
        <v>0</v>
      </c>
      <c r="K83" s="172"/>
    </row>
    <row r="84" spans="2:11" s="9" customFormat="1" ht="19.899999999999999" customHeight="1">
      <c r="B84" s="166"/>
      <c r="C84" s="167"/>
      <c r="D84" s="168" t="s">
        <v>12930</v>
      </c>
      <c r="E84" s="169"/>
      <c r="F84" s="169"/>
      <c r="G84" s="169"/>
      <c r="H84" s="169"/>
      <c r="I84" s="170"/>
      <c r="J84" s="171">
        <f>J269</f>
        <v>0</v>
      </c>
      <c r="K84" s="172"/>
    </row>
    <row r="85" spans="2:11" s="9" customFormat="1" ht="19.899999999999999" customHeight="1">
      <c r="B85" s="166"/>
      <c r="C85" s="167"/>
      <c r="D85" s="168" t="s">
        <v>12931</v>
      </c>
      <c r="E85" s="169"/>
      <c r="F85" s="169"/>
      <c r="G85" s="169"/>
      <c r="H85" s="169"/>
      <c r="I85" s="170"/>
      <c r="J85" s="171">
        <f>J280</f>
        <v>0</v>
      </c>
      <c r="K85" s="172"/>
    </row>
    <row r="86" spans="2:11" s="9" customFormat="1" ht="19.899999999999999" customHeight="1">
      <c r="B86" s="166"/>
      <c r="C86" s="167"/>
      <c r="D86" s="168" t="s">
        <v>12932</v>
      </c>
      <c r="E86" s="169"/>
      <c r="F86" s="169"/>
      <c r="G86" s="169"/>
      <c r="H86" s="169"/>
      <c r="I86" s="170"/>
      <c r="J86" s="171">
        <f>J294</f>
        <v>0</v>
      </c>
      <c r="K86" s="172"/>
    </row>
    <row r="87" spans="2:11" s="9" customFormat="1" ht="19.899999999999999" customHeight="1">
      <c r="B87" s="166"/>
      <c r="C87" s="167"/>
      <c r="D87" s="168" t="s">
        <v>12933</v>
      </c>
      <c r="E87" s="169"/>
      <c r="F87" s="169"/>
      <c r="G87" s="169"/>
      <c r="H87" s="169"/>
      <c r="I87" s="170"/>
      <c r="J87" s="171">
        <f>J296</f>
        <v>0</v>
      </c>
      <c r="K87" s="172"/>
    </row>
    <row r="88" spans="2:11" s="9" customFormat="1" ht="19.899999999999999" customHeight="1">
      <c r="B88" s="166"/>
      <c r="C88" s="167"/>
      <c r="D88" s="168" t="s">
        <v>12934</v>
      </c>
      <c r="E88" s="169"/>
      <c r="F88" s="169"/>
      <c r="G88" s="169"/>
      <c r="H88" s="169"/>
      <c r="I88" s="170"/>
      <c r="J88" s="171">
        <f>J299</f>
        <v>0</v>
      </c>
      <c r="K88" s="172"/>
    </row>
    <row r="89" spans="2:11" s="9" customFormat="1" ht="19.899999999999999" customHeight="1">
      <c r="B89" s="166"/>
      <c r="C89" s="167"/>
      <c r="D89" s="168" t="s">
        <v>12935</v>
      </c>
      <c r="E89" s="169"/>
      <c r="F89" s="169"/>
      <c r="G89" s="169"/>
      <c r="H89" s="169"/>
      <c r="I89" s="170"/>
      <c r="J89" s="171">
        <f>J310</f>
        <v>0</v>
      </c>
      <c r="K89" s="172"/>
    </row>
    <row r="90" spans="2:11" s="9" customFormat="1" ht="19.899999999999999" customHeight="1">
      <c r="B90" s="166"/>
      <c r="C90" s="167"/>
      <c r="D90" s="168" t="s">
        <v>12936</v>
      </c>
      <c r="E90" s="169"/>
      <c r="F90" s="169"/>
      <c r="G90" s="169"/>
      <c r="H90" s="169"/>
      <c r="I90" s="170"/>
      <c r="J90" s="171">
        <f>J324</f>
        <v>0</v>
      </c>
      <c r="K90" s="172"/>
    </row>
    <row r="91" spans="2:11" s="9" customFormat="1" ht="19.899999999999999" customHeight="1">
      <c r="B91" s="166"/>
      <c r="C91" s="167"/>
      <c r="D91" s="168" t="s">
        <v>12937</v>
      </c>
      <c r="E91" s="169"/>
      <c r="F91" s="169"/>
      <c r="G91" s="169"/>
      <c r="H91" s="169"/>
      <c r="I91" s="170"/>
      <c r="J91" s="171">
        <f>J326</f>
        <v>0</v>
      </c>
      <c r="K91" s="172"/>
    </row>
    <row r="92" spans="2:11" s="9" customFormat="1" ht="19.899999999999999" customHeight="1">
      <c r="B92" s="166"/>
      <c r="C92" s="167"/>
      <c r="D92" s="168" t="s">
        <v>12938</v>
      </c>
      <c r="E92" s="169"/>
      <c r="F92" s="169"/>
      <c r="G92" s="169"/>
      <c r="H92" s="169"/>
      <c r="I92" s="170"/>
      <c r="J92" s="171">
        <f>J330</f>
        <v>0</v>
      </c>
      <c r="K92" s="172"/>
    </row>
    <row r="93" spans="2:11" s="9" customFormat="1" ht="19.899999999999999" customHeight="1">
      <c r="B93" s="166"/>
      <c r="C93" s="167"/>
      <c r="D93" s="168" t="s">
        <v>12939</v>
      </c>
      <c r="E93" s="169"/>
      <c r="F93" s="169"/>
      <c r="G93" s="169"/>
      <c r="H93" s="169"/>
      <c r="I93" s="170"/>
      <c r="J93" s="171">
        <f>J341</f>
        <v>0</v>
      </c>
      <c r="K93" s="172"/>
    </row>
    <row r="94" spans="2:11" s="9" customFormat="1" ht="19.899999999999999" customHeight="1">
      <c r="B94" s="166"/>
      <c r="C94" s="167"/>
      <c r="D94" s="168" t="s">
        <v>12940</v>
      </c>
      <c r="E94" s="169"/>
      <c r="F94" s="169"/>
      <c r="G94" s="169"/>
      <c r="H94" s="169"/>
      <c r="I94" s="170"/>
      <c r="J94" s="171">
        <f>J355</f>
        <v>0</v>
      </c>
      <c r="K94" s="172"/>
    </row>
    <row r="95" spans="2:11" s="9" customFormat="1" ht="19.899999999999999" customHeight="1">
      <c r="B95" s="166"/>
      <c r="C95" s="167"/>
      <c r="D95" s="168" t="s">
        <v>12941</v>
      </c>
      <c r="E95" s="169"/>
      <c r="F95" s="169"/>
      <c r="G95" s="169"/>
      <c r="H95" s="169"/>
      <c r="I95" s="170"/>
      <c r="J95" s="171">
        <f>J357</f>
        <v>0</v>
      </c>
      <c r="K95" s="172"/>
    </row>
    <row r="96" spans="2:11" s="9" customFormat="1" ht="19.899999999999999" customHeight="1">
      <c r="B96" s="166"/>
      <c r="C96" s="167"/>
      <c r="D96" s="168" t="s">
        <v>12942</v>
      </c>
      <c r="E96" s="169"/>
      <c r="F96" s="169"/>
      <c r="G96" s="169"/>
      <c r="H96" s="169"/>
      <c r="I96" s="170"/>
      <c r="J96" s="171">
        <f>J360</f>
        <v>0</v>
      </c>
      <c r="K96" s="172"/>
    </row>
    <row r="97" spans="2:11" s="9" customFormat="1" ht="19.899999999999999" customHeight="1">
      <c r="B97" s="166"/>
      <c r="C97" s="167"/>
      <c r="D97" s="168" t="s">
        <v>12943</v>
      </c>
      <c r="E97" s="169"/>
      <c r="F97" s="169"/>
      <c r="G97" s="169"/>
      <c r="H97" s="169"/>
      <c r="I97" s="170"/>
      <c r="J97" s="171">
        <f>J371</f>
        <v>0</v>
      </c>
      <c r="K97" s="172"/>
    </row>
    <row r="98" spans="2:11" s="9" customFormat="1" ht="19.899999999999999" customHeight="1">
      <c r="B98" s="166"/>
      <c r="C98" s="167"/>
      <c r="D98" s="168" t="s">
        <v>12944</v>
      </c>
      <c r="E98" s="169"/>
      <c r="F98" s="169"/>
      <c r="G98" s="169"/>
      <c r="H98" s="169"/>
      <c r="I98" s="170"/>
      <c r="J98" s="171">
        <f>J379</f>
        <v>0</v>
      </c>
      <c r="K98" s="172"/>
    </row>
    <row r="99" spans="2:11" s="9" customFormat="1" ht="19.899999999999999" customHeight="1">
      <c r="B99" s="166"/>
      <c r="C99" s="167"/>
      <c r="D99" s="168" t="s">
        <v>12945</v>
      </c>
      <c r="E99" s="169"/>
      <c r="F99" s="169"/>
      <c r="G99" s="169"/>
      <c r="H99" s="169"/>
      <c r="I99" s="170"/>
      <c r="J99" s="171">
        <f>J382</f>
        <v>0</v>
      </c>
      <c r="K99" s="172"/>
    </row>
    <row r="100" spans="2:11" s="9" customFormat="1" ht="19.899999999999999" customHeight="1">
      <c r="B100" s="166"/>
      <c r="C100" s="167"/>
      <c r="D100" s="168" t="s">
        <v>12946</v>
      </c>
      <c r="E100" s="169"/>
      <c r="F100" s="169"/>
      <c r="G100" s="169"/>
      <c r="H100" s="169"/>
      <c r="I100" s="170"/>
      <c r="J100" s="171">
        <f>J386</f>
        <v>0</v>
      </c>
      <c r="K100" s="172"/>
    </row>
    <row r="101" spans="2:11" s="9" customFormat="1" ht="19.899999999999999" customHeight="1">
      <c r="B101" s="166"/>
      <c r="C101" s="167"/>
      <c r="D101" s="168" t="s">
        <v>12947</v>
      </c>
      <c r="E101" s="169"/>
      <c r="F101" s="169"/>
      <c r="G101" s="169"/>
      <c r="H101" s="169"/>
      <c r="I101" s="170"/>
      <c r="J101" s="171">
        <f>J388</f>
        <v>0</v>
      </c>
      <c r="K101" s="172"/>
    </row>
    <row r="102" spans="2:11" s="9" customFormat="1" ht="19.899999999999999" customHeight="1">
      <c r="B102" s="166"/>
      <c r="C102" s="167"/>
      <c r="D102" s="168" t="s">
        <v>12948</v>
      </c>
      <c r="E102" s="169"/>
      <c r="F102" s="169"/>
      <c r="G102" s="169"/>
      <c r="H102" s="169"/>
      <c r="I102" s="170"/>
      <c r="J102" s="171">
        <f>J391</f>
        <v>0</v>
      </c>
      <c r="K102" s="172"/>
    </row>
    <row r="103" spans="2:11" s="9" customFormat="1" ht="19.899999999999999" customHeight="1">
      <c r="B103" s="166"/>
      <c r="C103" s="167"/>
      <c r="D103" s="168" t="s">
        <v>12949</v>
      </c>
      <c r="E103" s="169"/>
      <c r="F103" s="169"/>
      <c r="G103" s="169"/>
      <c r="H103" s="169"/>
      <c r="I103" s="170"/>
      <c r="J103" s="171">
        <f>J393</f>
        <v>0</v>
      </c>
      <c r="K103" s="172"/>
    </row>
    <row r="104" spans="2:11" s="9" customFormat="1" ht="19.899999999999999" customHeight="1">
      <c r="B104" s="166"/>
      <c r="C104" s="167"/>
      <c r="D104" s="168" t="s">
        <v>12950</v>
      </c>
      <c r="E104" s="169"/>
      <c r="F104" s="169"/>
      <c r="G104" s="169"/>
      <c r="H104" s="169"/>
      <c r="I104" s="170"/>
      <c r="J104" s="171">
        <f>J420</f>
        <v>0</v>
      </c>
      <c r="K104" s="172"/>
    </row>
    <row r="105" spans="2:11" s="8" customFormat="1" ht="24.95" customHeight="1">
      <c r="B105" s="159"/>
      <c r="C105" s="160"/>
      <c r="D105" s="161" t="s">
        <v>12951</v>
      </c>
      <c r="E105" s="162"/>
      <c r="F105" s="162"/>
      <c r="G105" s="162"/>
      <c r="H105" s="162"/>
      <c r="I105" s="163"/>
      <c r="J105" s="164">
        <f>J424</f>
        <v>0</v>
      </c>
      <c r="K105" s="165"/>
    </row>
    <row r="106" spans="2:11" s="9" customFormat="1" ht="19.899999999999999" customHeight="1">
      <c r="B106" s="166"/>
      <c r="C106" s="167"/>
      <c r="D106" s="168" t="s">
        <v>12952</v>
      </c>
      <c r="E106" s="169"/>
      <c r="F106" s="169"/>
      <c r="G106" s="169"/>
      <c r="H106" s="169"/>
      <c r="I106" s="170"/>
      <c r="J106" s="171">
        <f>J431</f>
        <v>0</v>
      </c>
      <c r="K106" s="172"/>
    </row>
    <row r="107" spans="2:11" s="9" customFormat="1" ht="19.899999999999999" customHeight="1">
      <c r="B107" s="166"/>
      <c r="C107" s="167"/>
      <c r="D107" s="168" t="s">
        <v>12953</v>
      </c>
      <c r="E107" s="169"/>
      <c r="F107" s="169"/>
      <c r="G107" s="169"/>
      <c r="H107" s="169"/>
      <c r="I107" s="170"/>
      <c r="J107" s="171">
        <f>J434</f>
        <v>0</v>
      </c>
      <c r="K107" s="172"/>
    </row>
    <row r="108" spans="2:11" s="8" customFormat="1" ht="24.95" customHeight="1">
      <c r="B108" s="159"/>
      <c r="C108" s="160"/>
      <c r="D108" s="161" t="s">
        <v>12954</v>
      </c>
      <c r="E108" s="162"/>
      <c r="F108" s="162"/>
      <c r="G108" s="162"/>
      <c r="H108" s="162"/>
      <c r="I108" s="163"/>
      <c r="J108" s="164">
        <f>J436</f>
        <v>0</v>
      </c>
      <c r="K108" s="165"/>
    </row>
    <row r="109" spans="2:11" s="9" customFormat="1" ht="19.899999999999999" customHeight="1">
      <c r="B109" s="166"/>
      <c r="C109" s="167"/>
      <c r="D109" s="168" t="s">
        <v>12955</v>
      </c>
      <c r="E109" s="169"/>
      <c r="F109" s="169"/>
      <c r="G109" s="169"/>
      <c r="H109" s="169"/>
      <c r="I109" s="170"/>
      <c r="J109" s="171">
        <f>J468</f>
        <v>0</v>
      </c>
      <c r="K109" s="172"/>
    </row>
    <row r="110" spans="2:11" s="8" customFormat="1" ht="24.95" customHeight="1">
      <c r="B110" s="159"/>
      <c r="C110" s="160"/>
      <c r="D110" s="161" t="s">
        <v>12956</v>
      </c>
      <c r="E110" s="162"/>
      <c r="F110" s="162"/>
      <c r="G110" s="162"/>
      <c r="H110" s="162"/>
      <c r="I110" s="163"/>
      <c r="J110" s="164">
        <f>J483</f>
        <v>0</v>
      </c>
      <c r="K110" s="165"/>
    </row>
    <row r="111" spans="2:11" s="9" customFormat="1" ht="19.899999999999999" customHeight="1">
      <c r="B111" s="166"/>
      <c r="C111" s="167"/>
      <c r="D111" s="168" t="s">
        <v>12955</v>
      </c>
      <c r="E111" s="169"/>
      <c r="F111" s="169"/>
      <c r="G111" s="169"/>
      <c r="H111" s="169"/>
      <c r="I111" s="170"/>
      <c r="J111" s="171">
        <f>J498</f>
        <v>0</v>
      </c>
      <c r="K111" s="172"/>
    </row>
    <row r="112" spans="2:11" s="8" customFormat="1" ht="24.95" customHeight="1">
      <c r="B112" s="159"/>
      <c r="C112" s="160"/>
      <c r="D112" s="161" t="s">
        <v>12957</v>
      </c>
      <c r="E112" s="162"/>
      <c r="F112" s="162"/>
      <c r="G112" s="162"/>
      <c r="H112" s="162"/>
      <c r="I112" s="163"/>
      <c r="J112" s="164">
        <f>J511</f>
        <v>0</v>
      </c>
      <c r="K112" s="165"/>
    </row>
    <row r="113" spans="2:12" s="9" customFormat="1" ht="19.899999999999999" customHeight="1">
      <c r="B113" s="166"/>
      <c r="C113" s="167"/>
      <c r="D113" s="168" t="s">
        <v>12958</v>
      </c>
      <c r="E113" s="169"/>
      <c r="F113" s="169"/>
      <c r="G113" s="169"/>
      <c r="H113" s="169"/>
      <c r="I113" s="170"/>
      <c r="J113" s="171">
        <f>J529</f>
        <v>0</v>
      </c>
      <c r="K113" s="172"/>
    </row>
    <row r="114" spans="2:12" s="9" customFormat="1" ht="19.899999999999999" customHeight="1">
      <c r="B114" s="166"/>
      <c r="C114" s="167"/>
      <c r="D114" s="168" t="s">
        <v>12955</v>
      </c>
      <c r="E114" s="169"/>
      <c r="F114" s="169"/>
      <c r="G114" s="169"/>
      <c r="H114" s="169"/>
      <c r="I114" s="170"/>
      <c r="J114" s="171">
        <f>J531</f>
        <v>0</v>
      </c>
      <c r="K114" s="172"/>
    </row>
    <row r="115" spans="2:12" s="8" customFormat="1" ht="24.95" customHeight="1">
      <c r="B115" s="159"/>
      <c r="C115" s="160"/>
      <c r="D115" s="161" t="s">
        <v>12959</v>
      </c>
      <c r="E115" s="162"/>
      <c r="F115" s="162"/>
      <c r="G115" s="162"/>
      <c r="H115" s="162"/>
      <c r="I115" s="163"/>
      <c r="J115" s="164">
        <f>J548</f>
        <v>0</v>
      </c>
      <c r="K115" s="165"/>
    </row>
    <row r="116" spans="2:12" s="9" customFormat="1" ht="19.899999999999999" customHeight="1">
      <c r="B116" s="166"/>
      <c r="C116" s="167"/>
      <c r="D116" s="168" t="s">
        <v>12960</v>
      </c>
      <c r="E116" s="169"/>
      <c r="F116" s="169"/>
      <c r="G116" s="169"/>
      <c r="H116" s="169"/>
      <c r="I116" s="170"/>
      <c r="J116" s="171">
        <f>J560</f>
        <v>0</v>
      </c>
      <c r="K116" s="172"/>
    </row>
    <row r="117" spans="2:12" s="9" customFormat="1" ht="19.899999999999999" customHeight="1">
      <c r="B117" s="166"/>
      <c r="C117" s="167"/>
      <c r="D117" s="168" t="s">
        <v>12955</v>
      </c>
      <c r="E117" s="169"/>
      <c r="F117" s="169"/>
      <c r="G117" s="169"/>
      <c r="H117" s="169"/>
      <c r="I117" s="170"/>
      <c r="J117" s="171">
        <f>J563</f>
        <v>0</v>
      </c>
      <c r="K117" s="172"/>
    </row>
    <row r="118" spans="2:12" s="8" customFormat="1" ht="24.95" customHeight="1">
      <c r="B118" s="159"/>
      <c r="C118" s="160"/>
      <c r="D118" s="161" t="s">
        <v>12961</v>
      </c>
      <c r="E118" s="162"/>
      <c r="F118" s="162"/>
      <c r="G118" s="162"/>
      <c r="H118" s="162"/>
      <c r="I118" s="163"/>
      <c r="J118" s="164">
        <f>J578</f>
        <v>0</v>
      </c>
      <c r="K118" s="165"/>
    </row>
    <row r="119" spans="2:12" s="9" customFormat="1" ht="19.899999999999999" customHeight="1">
      <c r="B119" s="166"/>
      <c r="C119" s="167"/>
      <c r="D119" s="168" t="s">
        <v>12949</v>
      </c>
      <c r="E119" s="169"/>
      <c r="F119" s="169"/>
      <c r="G119" s="169"/>
      <c r="H119" s="169"/>
      <c r="I119" s="170"/>
      <c r="J119" s="171">
        <f>J583</f>
        <v>0</v>
      </c>
      <c r="K119" s="172"/>
    </row>
    <row r="120" spans="2:12" s="8" customFormat="1" ht="24.95" customHeight="1">
      <c r="B120" s="159"/>
      <c r="C120" s="160"/>
      <c r="D120" s="161" t="s">
        <v>12962</v>
      </c>
      <c r="E120" s="162"/>
      <c r="F120" s="162"/>
      <c r="G120" s="162"/>
      <c r="H120" s="162"/>
      <c r="I120" s="163"/>
      <c r="J120" s="164">
        <f>J591</f>
        <v>0</v>
      </c>
      <c r="K120" s="165"/>
    </row>
    <row r="121" spans="2:12" s="1" customFormat="1" ht="21.75" customHeight="1">
      <c r="B121" s="42"/>
      <c r="C121" s="43"/>
      <c r="D121" s="43"/>
      <c r="E121" s="43"/>
      <c r="F121" s="43"/>
      <c r="G121" s="43"/>
      <c r="H121" s="43"/>
      <c r="I121" s="128"/>
      <c r="J121" s="43"/>
      <c r="K121" s="46"/>
    </row>
    <row r="122" spans="2:12" s="1" customFormat="1" ht="6.95" customHeight="1">
      <c r="B122" s="57"/>
      <c r="C122" s="58"/>
      <c r="D122" s="58"/>
      <c r="E122" s="58"/>
      <c r="F122" s="58"/>
      <c r="G122" s="58"/>
      <c r="H122" s="58"/>
      <c r="I122" s="149"/>
      <c r="J122" s="58"/>
      <c r="K122" s="59"/>
    </row>
    <row r="126" spans="2:12" s="1" customFormat="1" ht="6.95" customHeight="1">
      <c r="B126" s="60"/>
      <c r="C126" s="61"/>
      <c r="D126" s="61"/>
      <c r="E126" s="61"/>
      <c r="F126" s="61"/>
      <c r="G126" s="61"/>
      <c r="H126" s="61"/>
      <c r="I126" s="152"/>
      <c r="J126" s="61"/>
      <c r="K126" s="61"/>
      <c r="L126" s="62"/>
    </row>
    <row r="127" spans="2:12" s="1" customFormat="1" ht="36.950000000000003" customHeight="1">
      <c r="B127" s="42"/>
      <c r="C127" s="63" t="s">
        <v>292</v>
      </c>
      <c r="D127" s="64"/>
      <c r="E127" s="64"/>
      <c r="F127" s="64"/>
      <c r="G127" s="64"/>
      <c r="H127" s="64"/>
      <c r="I127" s="173"/>
      <c r="J127" s="64"/>
      <c r="K127" s="64"/>
      <c r="L127" s="62"/>
    </row>
    <row r="128" spans="2:12" s="1" customFormat="1" ht="6.95" customHeight="1">
      <c r="B128" s="42"/>
      <c r="C128" s="64"/>
      <c r="D128" s="64"/>
      <c r="E128" s="64"/>
      <c r="F128" s="64"/>
      <c r="G128" s="64"/>
      <c r="H128" s="64"/>
      <c r="I128" s="173"/>
      <c r="J128" s="64"/>
      <c r="K128" s="64"/>
      <c r="L128" s="62"/>
    </row>
    <row r="129" spans="2:63" s="1" customFormat="1" ht="14.45" customHeight="1">
      <c r="B129" s="42"/>
      <c r="C129" s="66" t="s">
        <v>18</v>
      </c>
      <c r="D129" s="64"/>
      <c r="E129" s="64"/>
      <c r="F129" s="64"/>
      <c r="G129" s="64"/>
      <c r="H129" s="64"/>
      <c r="I129" s="173"/>
      <c r="J129" s="64"/>
      <c r="K129" s="64"/>
      <c r="L129" s="62"/>
    </row>
    <row r="130" spans="2:63" s="1" customFormat="1" ht="22.5" customHeight="1">
      <c r="B130" s="42"/>
      <c r="C130" s="64"/>
      <c r="D130" s="64"/>
      <c r="E130" s="424" t="str">
        <f>E7</f>
        <v>Národní telemedicínské centrum</v>
      </c>
      <c r="F130" s="425"/>
      <c r="G130" s="425"/>
      <c r="H130" s="425"/>
      <c r="I130" s="173"/>
      <c r="J130" s="64"/>
      <c r="K130" s="64"/>
      <c r="L130" s="62"/>
    </row>
    <row r="131" spans="2:63">
      <c r="B131" s="29"/>
      <c r="C131" s="66" t="s">
        <v>278</v>
      </c>
      <c r="D131" s="219"/>
      <c r="E131" s="219"/>
      <c r="F131" s="219"/>
      <c r="G131" s="219"/>
      <c r="H131" s="219"/>
      <c r="J131" s="219"/>
      <c r="K131" s="219"/>
      <c r="L131" s="220"/>
    </row>
    <row r="132" spans="2:63" ht="22.5" customHeight="1">
      <c r="B132" s="29"/>
      <c r="C132" s="219"/>
      <c r="D132" s="219"/>
      <c r="E132" s="424" t="s">
        <v>6587</v>
      </c>
      <c r="F132" s="429"/>
      <c r="G132" s="429"/>
      <c r="H132" s="429"/>
      <c r="J132" s="219"/>
      <c r="K132" s="219"/>
      <c r="L132" s="220"/>
    </row>
    <row r="133" spans="2:63">
      <c r="B133" s="29"/>
      <c r="C133" s="66" t="s">
        <v>425</v>
      </c>
      <c r="D133" s="219"/>
      <c r="E133" s="219"/>
      <c r="F133" s="219"/>
      <c r="G133" s="219"/>
      <c r="H133" s="219"/>
      <c r="J133" s="219"/>
      <c r="K133" s="219"/>
      <c r="L133" s="220"/>
    </row>
    <row r="134" spans="2:63" s="1" customFormat="1" ht="22.5" customHeight="1">
      <c r="B134" s="42"/>
      <c r="C134" s="64"/>
      <c r="D134" s="64"/>
      <c r="E134" s="428" t="s">
        <v>9388</v>
      </c>
      <c r="F134" s="426"/>
      <c r="G134" s="426"/>
      <c r="H134" s="426"/>
      <c r="I134" s="173"/>
      <c r="J134" s="64"/>
      <c r="K134" s="64"/>
      <c r="L134" s="62"/>
    </row>
    <row r="135" spans="2:63" s="1" customFormat="1" ht="14.45" customHeight="1">
      <c r="B135" s="42"/>
      <c r="C135" s="66" t="s">
        <v>427</v>
      </c>
      <c r="D135" s="64"/>
      <c r="E135" s="64"/>
      <c r="F135" s="64"/>
      <c r="G135" s="64"/>
      <c r="H135" s="64"/>
      <c r="I135" s="173"/>
      <c r="J135" s="64"/>
      <c r="K135" s="64"/>
      <c r="L135" s="62"/>
    </row>
    <row r="136" spans="2:63" s="1" customFormat="1" ht="23.25" customHeight="1">
      <c r="B136" s="42"/>
      <c r="C136" s="64"/>
      <c r="D136" s="64"/>
      <c r="E136" s="395" t="str">
        <f>E13</f>
        <v>07b - Slaboproudé elektroinstalace</v>
      </c>
      <c r="F136" s="426"/>
      <c r="G136" s="426"/>
      <c r="H136" s="426"/>
      <c r="I136" s="173"/>
      <c r="J136" s="64"/>
      <c r="K136" s="64"/>
      <c r="L136" s="62"/>
    </row>
    <row r="137" spans="2:63" s="1" customFormat="1" ht="6.95" customHeight="1">
      <c r="B137" s="42"/>
      <c r="C137" s="64"/>
      <c r="D137" s="64"/>
      <c r="E137" s="64"/>
      <c r="F137" s="64"/>
      <c r="G137" s="64"/>
      <c r="H137" s="64"/>
      <c r="I137" s="173"/>
      <c r="J137" s="64"/>
      <c r="K137" s="64"/>
      <c r="L137" s="62"/>
    </row>
    <row r="138" spans="2:63" s="1" customFormat="1" ht="18" customHeight="1">
      <c r="B138" s="42"/>
      <c r="C138" s="66" t="s">
        <v>23</v>
      </c>
      <c r="D138" s="64"/>
      <c r="E138" s="64"/>
      <c r="F138" s="174" t="str">
        <f>F16</f>
        <v>FN Olomouc</v>
      </c>
      <c r="G138" s="64"/>
      <c r="H138" s="64"/>
      <c r="I138" s="175" t="s">
        <v>25</v>
      </c>
      <c r="J138" s="74" t="str">
        <f>IF(J16="","",J16)</f>
        <v>26.1.2017</v>
      </c>
      <c r="K138" s="64"/>
      <c r="L138" s="62"/>
    </row>
    <row r="139" spans="2:63" s="1" customFormat="1" ht="6.95" customHeight="1">
      <c r="B139" s="42"/>
      <c r="C139" s="64"/>
      <c r="D139" s="64"/>
      <c r="E139" s="64"/>
      <c r="F139" s="64"/>
      <c r="G139" s="64"/>
      <c r="H139" s="64"/>
      <c r="I139" s="173"/>
      <c r="J139" s="64"/>
      <c r="K139" s="64"/>
      <c r="L139" s="62"/>
    </row>
    <row r="140" spans="2:63" s="1" customFormat="1">
      <c r="B140" s="42"/>
      <c r="C140" s="66" t="s">
        <v>27</v>
      </c>
      <c r="D140" s="64"/>
      <c r="E140" s="64"/>
      <c r="F140" s="174" t="str">
        <f>E19</f>
        <v>SPS Projekt s. r.o., Za Návsí 1670/9, Praha 10</v>
      </c>
      <c r="G140" s="64"/>
      <c r="H140" s="64"/>
      <c r="I140" s="175" t="s">
        <v>34</v>
      </c>
      <c r="J140" s="174" t="str">
        <f>E25</f>
        <v>OK Plan Architects s.r.o., Na Závodí 631, Humpolec</v>
      </c>
      <c r="K140" s="64"/>
      <c r="L140" s="62"/>
    </row>
    <row r="141" spans="2:63" s="1" customFormat="1" ht="14.45" customHeight="1">
      <c r="B141" s="42"/>
      <c r="C141" s="66" t="s">
        <v>32</v>
      </c>
      <c r="D141" s="64"/>
      <c r="E141" s="64"/>
      <c r="F141" s="174" t="str">
        <f>IF(E22="","",E22)</f>
        <v/>
      </c>
      <c r="G141" s="64"/>
      <c r="H141" s="64"/>
      <c r="I141" s="173"/>
      <c r="J141" s="64"/>
      <c r="K141" s="64"/>
      <c r="L141" s="62"/>
    </row>
    <row r="142" spans="2:63" s="1" customFormat="1" ht="10.35" customHeight="1">
      <c r="B142" s="42"/>
      <c r="C142" s="64"/>
      <c r="D142" s="64"/>
      <c r="E142" s="64"/>
      <c r="F142" s="64"/>
      <c r="G142" s="64"/>
      <c r="H142" s="64"/>
      <c r="I142" s="173"/>
      <c r="J142" s="64"/>
      <c r="K142" s="64"/>
      <c r="L142" s="62"/>
    </row>
    <row r="143" spans="2:63" s="10" customFormat="1" ht="29.25" customHeight="1">
      <c r="B143" s="176"/>
      <c r="C143" s="177" t="s">
        <v>293</v>
      </c>
      <c r="D143" s="178" t="s">
        <v>59</v>
      </c>
      <c r="E143" s="178" t="s">
        <v>55</v>
      </c>
      <c r="F143" s="178" t="s">
        <v>294</v>
      </c>
      <c r="G143" s="178" t="s">
        <v>295</v>
      </c>
      <c r="H143" s="178" t="s">
        <v>296</v>
      </c>
      <c r="I143" s="179" t="s">
        <v>297</v>
      </c>
      <c r="J143" s="178" t="s">
        <v>282</v>
      </c>
      <c r="K143" s="180" t="s">
        <v>298</v>
      </c>
      <c r="L143" s="181"/>
      <c r="M143" s="82" t="s">
        <v>299</v>
      </c>
      <c r="N143" s="83" t="s">
        <v>44</v>
      </c>
      <c r="O143" s="83" t="s">
        <v>300</v>
      </c>
      <c r="P143" s="83" t="s">
        <v>301</v>
      </c>
      <c r="Q143" s="83" t="s">
        <v>302</v>
      </c>
      <c r="R143" s="83" t="s">
        <v>303</v>
      </c>
      <c r="S143" s="83" t="s">
        <v>304</v>
      </c>
      <c r="T143" s="84" t="s">
        <v>305</v>
      </c>
    </row>
    <row r="144" spans="2:63" s="1" customFormat="1" ht="29.25" customHeight="1">
      <c r="B144" s="42"/>
      <c r="C144" s="88" t="s">
        <v>283</v>
      </c>
      <c r="D144" s="64"/>
      <c r="E144" s="64"/>
      <c r="F144" s="64"/>
      <c r="G144" s="64"/>
      <c r="H144" s="64"/>
      <c r="I144" s="173"/>
      <c r="J144" s="182">
        <f>BK144</f>
        <v>0</v>
      </c>
      <c r="K144" s="64"/>
      <c r="L144" s="62"/>
      <c r="M144" s="85"/>
      <c r="N144" s="86"/>
      <c r="O144" s="86"/>
      <c r="P144" s="183">
        <f>P145+P424+P436+P483+P511+P548+P578+P591</f>
        <v>0</v>
      </c>
      <c r="Q144" s="86"/>
      <c r="R144" s="183">
        <f>R145+R424+R436+R483+R511+R548+R578+R591</f>
        <v>0</v>
      </c>
      <c r="S144" s="86"/>
      <c r="T144" s="184">
        <f>T145+T424+T436+T483+T511+T548+T578+T591</f>
        <v>0</v>
      </c>
      <c r="AT144" s="25" t="s">
        <v>73</v>
      </c>
      <c r="AU144" s="25" t="s">
        <v>284</v>
      </c>
      <c r="BK144" s="185">
        <f>BK145+BK424+BK436+BK483+BK511+BK548+BK578+BK591</f>
        <v>0</v>
      </c>
    </row>
    <row r="145" spans="2:65" s="11" customFormat="1" ht="37.35" customHeight="1">
      <c r="B145" s="186"/>
      <c r="C145" s="187"/>
      <c r="D145" s="188" t="s">
        <v>73</v>
      </c>
      <c r="E145" s="189" t="s">
        <v>5186</v>
      </c>
      <c r="F145" s="189" t="s">
        <v>12963</v>
      </c>
      <c r="G145" s="187"/>
      <c r="H145" s="187"/>
      <c r="I145" s="190"/>
      <c r="J145" s="191">
        <f>BK145</f>
        <v>0</v>
      </c>
      <c r="K145" s="187"/>
      <c r="L145" s="192"/>
      <c r="M145" s="193"/>
      <c r="N145" s="194"/>
      <c r="O145" s="194"/>
      <c r="P145" s="195">
        <f>P146+P149+P152+P158+P172+P174+P178+P189+P203+P205+P208+P219+P233+P235+P238+P249+P263+P265+P269+P280+P294+P296+P299+P310+P324+P326+P330+P341+P355+P357+P360+P371+P379+P382+P386+P388+P391+P393+P420</f>
        <v>0</v>
      </c>
      <c r="Q145" s="194"/>
      <c r="R145" s="195">
        <f>R146+R149+R152+R158+R172+R174+R178+R189+R203+R205+R208+R219+R233+R235+R238+R249+R263+R265+R269+R280+R294+R296+R299+R310+R324+R326+R330+R341+R355+R357+R360+R371+R379+R382+R386+R388+R391+R393+R420</f>
        <v>0</v>
      </c>
      <c r="S145" s="194"/>
      <c r="T145" s="196">
        <f>T146+T149+T152+T158+T172+T174+T178+T189+T203+T205+T208+T219+T233+T235+T238+T249+T263+T265+T269+T280+T294+T296+T299+T310+T324+T326+T330+T341+T355+T357+T360+T371+T379+T382+T386+T388+T391+T393+T420</f>
        <v>0</v>
      </c>
      <c r="AR145" s="197" t="s">
        <v>84</v>
      </c>
      <c r="AT145" s="198" t="s">
        <v>73</v>
      </c>
      <c r="AU145" s="198" t="s">
        <v>74</v>
      </c>
      <c r="AY145" s="197" t="s">
        <v>308</v>
      </c>
      <c r="BK145" s="199">
        <f>BK146+BK149+BK152+BK158+BK172+BK174+BK178+BK189+BK203+BK205+BK208+BK219+BK233+BK235+BK238+BK249+BK263+BK265+BK269+BK280+BK294+BK296+BK299+BK310+BK324+BK326+BK330+BK341+BK355+BK357+BK360+BK371+BK379+BK382+BK386+BK388+BK391+BK393+BK420</f>
        <v>0</v>
      </c>
    </row>
    <row r="146" spans="2:65" s="11" customFormat="1" ht="19.899999999999999" customHeight="1">
      <c r="B146" s="186"/>
      <c r="C146" s="187"/>
      <c r="D146" s="200" t="s">
        <v>73</v>
      </c>
      <c r="E146" s="201" t="s">
        <v>5458</v>
      </c>
      <c r="F146" s="201" t="s">
        <v>12964</v>
      </c>
      <c r="G146" s="187"/>
      <c r="H146" s="187"/>
      <c r="I146" s="190"/>
      <c r="J146" s="202">
        <f>BK146</f>
        <v>0</v>
      </c>
      <c r="K146" s="187"/>
      <c r="L146" s="192"/>
      <c r="M146" s="193"/>
      <c r="N146" s="194"/>
      <c r="O146" s="194"/>
      <c r="P146" s="195">
        <f>SUM(P147:P148)</f>
        <v>0</v>
      </c>
      <c r="Q146" s="194"/>
      <c r="R146" s="195">
        <f>SUM(R147:R148)</f>
        <v>0</v>
      </c>
      <c r="S146" s="194"/>
      <c r="T146" s="196">
        <f>SUM(T147:T148)</f>
        <v>0</v>
      </c>
      <c r="AR146" s="197" t="s">
        <v>84</v>
      </c>
      <c r="AT146" s="198" t="s">
        <v>73</v>
      </c>
      <c r="AU146" s="198" t="s">
        <v>82</v>
      </c>
      <c r="AY146" s="197" t="s">
        <v>308</v>
      </c>
      <c r="BK146" s="199">
        <f>SUM(BK147:BK148)</f>
        <v>0</v>
      </c>
    </row>
    <row r="147" spans="2:65" s="1" customFormat="1" ht="22.5" customHeight="1">
      <c r="B147" s="42"/>
      <c r="C147" s="203" t="s">
        <v>82</v>
      </c>
      <c r="D147" s="203" t="s">
        <v>311</v>
      </c>
      <c r="E147" s="204" t="s">
        <v>9633</v>
      </c>
      <c r="F147" s="205" t="s">
        <v>12965</v>
      </c>
      <c r="G147" s="206" t="s">
        <v>5275</v>
      </c>
      <c r="H147" s="207">
        <v>267</v>
      </c>
      <c r="I147" s="208"/>
      <c r="J147" s="209">
        <f>ROUND(I147*H147,2)</f>
        <v>0</v>
      </c>
      <c r="K147" s="205" t="s">
        <v>21</v>
      </c>
      <c r="L147" s="62"/>
      <c r="M147" s="210" t="s">
        <v>21</v>
      </c>
      <c r="N147" s="211" t="s">
        <v>45</v>
      </c>
      <c r="O147" s="43"/>
      <c r="P147" s="212">
        <f>O147*H147</f>
        <v>0</v>
      </c>
      <c r="Q147" s="212">
        <v>0</v>
      </c>
      <c r="R147" s="212">
        <f>Q147*H147</f>
        <v>0</v>
      </c>
      <c r="S147" s="212">
        <v>0</v>
      </c>
      <c r="T147" s="213">
        <f>S147*H147</f>
        <v>0</v>
      </c>
      <c r="AR147" s="25" t="s">
        <v>375</v>
      </c>
      <c r="AT147" s="25" t="s">
        <v>311</v>
      </c>
      <c r="AU147" s="25" t="s">
        <v>84</v>
      </c>
      <c r="AY147" s="25" t="s">
        <v>308</v>
      </c>
      <c r="BE147" s="214">
        <f>IF(N147="základní",J147,0)</f>
        <v>0</v>
      </c>
      <c r="BF147" s="214">
        <f>IF(N147="snížená",J147,0)</f>
        <v>0</v>
      </c>
      <c r="BG147" s="214">
        <f>IF(N147="zákl. přenesená",J147,0)</f>
        <v>0</v>
      </c>
      <c r="BH147" s="214">
        <f>IF(N147="sníž. přenesená",J147,0)</f>
        <v>0</v>
      </c>
      <c r="BI147" s="214">
        <f>IF(N147="nulová",J147,0)</f>
        <v>0</v>
      </c>
      <c r="BJ147" s="25" t="s">
        <v>82</v>
      </c>
      <c r="BK147" s="214">
        <f>ROUND(I147*H147,2)</f>
        <v>0</v>
      </c>
      <c r="BL147" s="25" t="s">
        <v>375</v>
      </c>
      <c r="BM147" s="25" t="s">
        <v>84</v>
      </c>
    </row>
    <row r="148" spans="2:65" s="1" customFormat="1" ht="22.5" customHeight="1">
      <c r="B148" s="42"/>
      <c r="C148" s="203" t="s">
        <v>84</v>
      </c>
      <c r="D148" s="203" t="s">
        <v>311</v>
      </c>
      <c r="E148" s="204" t="s">
        <v>9635</v>
      </c>
      <c r="F148" s="205" t="s">
        <v>12966</v>
      </c>
      <c r="G148" s="206" t="s">
        <v>5275</v>
      </c>
      <c r="H148" s="207">
        <v>267</v>
      </c>
      <c r="I148" s="208"/>
      <c r="J148" s="209">
        <f>ROUND(I148*H148,2)</f>
        <v>0</v>
      </c>
      <c r="K148" s="205" t="s">
        <v>21</v>
      </c>
      <c r="L148" s="62"/>
      <c r="M148" s="210" t="s">
        <v>21</v>
      </c>
      <c r="N148" s="211" t="s">
        <v>45</v>
      </c>
      <c r="O148" s="43"/>
      <c r="P148" s="212">
        <f>O148*H148</f>
        <v>0</v>
      </c>
      <c r="Q148" s="212">
        <v>0</v>
      </c>
      <c r="R148" s="212">
        <f>Q148*H148</f>
        <v>0</v>
      </c>
      <c r="S148" s="212">
        <v>0</v>
      </c>
      <c r="T148" s="213">
        <f>S148*H148</f>
        <v>0</v>
      </c>
      <c r="AR148" s="25" t="s">
        <v>375</v>
      </c>
      <c r="AT148" s="25" t="s">
        <v>311</v>
      </c>
      <c r="AU148" s="25" t="s">
        <v>84</v>
      </c>
      <c r="AY148" s="25" t="s">
        <v>308</v>
      </c>
      <c r="BE148" s="214">
        <f>IF(N148="základní",J148,0)</f>
        <v>0</v>
      </c>
      <c r="BF148" s="214">
        <f>IF(N148="snížená",J148,0)</f>
        <v>0</v>
      </c>
      <c r="BG148" s="214">
        <f>IF(N148="zákl. přenesená",J148,0)</f>
        <v>0</v>
      </c>
      <c r="BH148" s="214">
        <f>IF(N148="sníž. přenesená",J148,0)</f>
        <v>0</v>
      </c>
      <c r="BI148" s="214">
        <f>IF(N148="nulová",J148,0)</f>
        <v>0</v>
      </c>
      <c r="BJ148" s="25" t="s">
        <v>82</v>
      </c>
      <c r="BK148" s="214">
        <f>ROUND(I148*H148,2)</f>
        <v>0</v>
      </c>
      <c r="BL148" s="25" t="s">
        <v>375</v>
      </c>
      <c r="BM148" s="25" t="s">
        <v>327</v>
      </c>
    </row>
    <row r="149" spans="2:65" s="11" customFormat="1" ht="29.85" customHeight="1">
      <c r="B149" s="186"/>
      <c r="C149" s="187"/>
      <c r="D149" s="200" t="s">
        <v>73</v>
      </c>
      <c r="E149" s="201" t="s">
        <v>5464</v>
      </c>
      <c r="F149" s="201" t="s">
        <v>12967</v>
      </c>
      <c r="G149" s="187"/>
      <c r="H149" s="187"/>
      <c r="I149" s="190"/>
      <c r="J149" s="202">
        <f>BK149</f>
        <v>0</v>
      </c>
      <c r="K149" s="187"/>
      <c r="L149" s="192"/>
      <c r="M149" s="193"/>
      <c r="N149" s="194"/>
      <c r="O149" s="194"/>
      <c r="P149" s="195">
        <f>SUM(P150:P151)</f>
        <v>0</v>
      </c>
      <c r="Q149" s="194"/>
      <c r="R149" s="195">
        <f>SUM(R150:R151)</f>
        <v>0</v>
      </c>
      <c r="S149" s="194"/>
      <c r="T149" s="196">
        <f>SUM(T150:T151)</f>
        <v>0</v>
      </c>
      <c r="AR149" s="197" t="s">
        <v>84</v>
      </c>
      <c r="AT149" s="198" t="s">
        <v>73</v>
      </c>
      <c r="AU149" s="198" t="s">
        <v>82</v>
      </c>
      <c r="AY149" s="197" t="s">
        <v>308</v>
      </c>
      <c r="BK149" s="199">
        <f>SUM(BK150:BK151)</f>
        <v>0</v>
      </c>
    </row>
    <row r="150" spans="2:65" s="1" customFormat="1" ht="22.5" customHeight="1">
      <c r="B150" s="42"/>
      <c r="C150" s="203" t="s">
        <v>95</v>
      </c>
      <c r="D150" s="203" t="s">
        <v>311</v>
      </c>
      <c r="E150" s="204" t="s">
        <v>9633</v>
      </c>
      <c r="F150" s="205" t="s">
        <v>12965</v>
      </c>
      <c r="G150" s="206" t="s">
        <v>5275</v>
      </c>
      <c r="H150" s="207">
        <v>138</v>
      </c>
      <c r="I150" s="208"/>
      <c r="J150" s="209">
        <f>ROUND(I150*H150,2)</f>
        <v>0</v>
      </c>
      <c r="K150" s="205" t="s">
        <v>21</v>
      </c>
      <c r="L150" s="62"/>
      <c r="M150" s="210" t="s">
        <v>21</v>
      </c>
      <c r="N150" s="211" t="s">
        <v>45</v>
      </c>
      <c r="O150" s="43"/>
      <c r="P150" s="212">
        <f>O150*H150</f>
        <v>0</v>
      </c>
      <c r="Q150" s="212">
        <v>0</v>
      </c>
      <c r="R150" s="212">
        <f>Q150*H150</f>
        <v>0</v>
      </c>
      <c r="S150" s="212">
        <v>0</v>
      </c>
      <c r="T150" s="213">
        <f>S150*H150</f>
        <v>0</v>
      </c>
      <c r="AR150" s="25" t="s">
        <v>375</v>
      </c>
      <c r="AT150" s="25" t="s">
        <v>311</v>
      </c>
      <c r="AU150" s="25" t="s">
        <v>84</v>
      </c>
      <c r="AY150" s="25" t="s">
        <v>308</v>
      </c>
      <c r="BE150" s="214">
        <f>IF(N150="základní",J150,0)</f>
        <v>0</v>
      </c>
      <c r="BF150" s="214">
        <f>IF(N150="snížená",J150,0)</f>
        <v>0</v>
      </c>
      <c r="BG150" s="214">
        <f>IF(N150="zákl. přenesená",J150,0)</f>
        <v>0</v>
      </c>
      <c r="BH150" s="214">
        <f>IF(N150="sníž. přenesená",J150,0)</f>
        <v>0</v>
      </c>
      <c r="BI150" s="214">
        <f>IF(N150="nulová",J150,0)</f>
        <v>0</v>
      </c>
      <c r="BJ150" s="25" t="s">
        <v>82</v>
      </c>
      <c r="BK150" s="214">
        <f>ROUND(I150*H150,2)</f>
        <v>0</v>
      </c>
      <c r="BL150" s="25" t="s">
        <v>375</v>
      </c>
      <c r="BM150" s="25" t="s">
        <v>334</v>
      </c>
    </row>
    <row r="151" spans="2:65" s="1" customFormat="1" ht="22.5" customHeight="1">
      <c r="B151" s="42"/>
      <c r="C151" s="203" t="s">
        <v>327</v>
      </c>
      <c r="D151" s="203" t="s">
        <v>311</v>
      </c>
      <c r="E151" s="204" t="s">
        <v>9637</v>
      </c>
      <c r="F151" s="205" t="s">
        <v>12968</v>
      </c>
      <c r="G151" s="206" t="s">
        <v>5275</v>
      </c>
      <c r="H151" s="207">
        <v>138</v>
      </c>
      <c r="I151" s="208"/>
      <c r="J151" s="209">
        <f>ROUND(I151*H151,2)</f>
        <v>0</v>
      </c>
      <c r="K151" s="205" t="s">
        <v>21</v>
      </c>
      <c r="L151" s="62"/>
      <c r="M151" s="210" t="s">
        <v>21</v>
      </c>
      <c r="N151" s="211" t="s">
        <v>45</v>
      </c>
      <c r="O151" s="43"/>
      <c r="P151" s="212">
        <f>O151*H151</f>
        <v>0</v>
      </c>
      <c r="Q151" s="212">
        <v>0</v>
      </c>
      <c r="R151" s="212">
        <f>Q151*H151</f>
        <v>0</v>
      </c>
      <c r="S151" s="212">
        <v>0</v>
      </c>
      <c r="T151" s="213">
        <f>S151*H151</f>
        <v>0</v>
      </c>
      <c r="AR151" s="25" t="s">
        <v>375</v>
      </c>
      <c r="AT151" s="25" t="s">
        <v>311</v>
      </c>
      <c r="AU151" s="25" t="s">
        <v>84</v>
      </c>
      <c r="AY151" s="25" t="s">
        <v>308</v>
      </c>
      <c r="BE151" s="214">
        <f>IF(N151="základní",J151,0)</f>
        <v>0</v>
      </c>
      <c r="BF151" s="214">
        <f>IF(N151="snížená",J151,0)</f>
        <v>0</v>
      </c>
      <c r="BG151" s="214">
        <f>IF(N151="zákl. přenesená",J151,0)</f>
        <v>0</v>
      </c>
      <c r="BH151" s="214">
        <f>IF(N151="sníž. přenesená",J151,0)</f>
        <v>0</v>
      </c>
      <c r="BI151" s="214">
        <f>IF(N151="nulová",J151,0)</f>
        <v>0</v>
      </c>
      <c r="BJ151" s="25" t="s">
        <v>82</v>
      </c>
      <c r="BK151" s="214">
        <f>ROUND(I151*H151,2)</f>
        <v>0</v>
      </c>
      <c r="BL151" s="25" t="s">
        <v>375</v>
      </c>
      <c r="BM151" s="25" t="s">
        <v>342</v>
      </c>
    </row>
    <row r="152" spans="2:65" s="11" customFormat="1" ht="29.85" customHeight="1">
      <c r="B152" s="186"/>
      <c r="C152" s="187"/>
      <c r="D152" s="200" t="s">
        <v>73</v>
      </c>
      <c r="E152" s="201" t="s">
        <v>5503</v>
      </c>
      <c r="F152" s="201" t="s">
        <v>12969</v>
      </c>
      <c r="G152" s="187"/>
      <c r="H152" s="187"/>
      <c r="I152" s="190"/>
      <c r="J152" s="202">
        <f>BK152</f>
        <v>0</v>
      </c>
      <c r="K152" s="187"/>
      <c r="L152" s="192"/>
      <c r="M152" s="193"/>
      <c r="N152" s="194"/>
      <c r="O152" s="194"/>
      <c r="P152" s="195">
        <f>SUM(P153:P157)</f>
        <v>0</v>
      </c>
      <c r="Q152" s="194"/>
      <c r="R152" s="195">
        <f>SUM(R153:R157)</f>
        <v>0</v>
      </c>
      <c r="S152" s="194"/>
      <c r="T152" s="196">
        <f>SUM(T153:T157)</f>
        <v>0</v>
      </c>
      <c r="AR152" s="197" t="s">
        <v>84</v>
      </c>
      <c r="AT152" s="198" t="s">
        <v>73</v>
      </c>
      <c r="AU152" s="198" t="s">
        <v>82</v>
      </c>
      <c r="AY152" s="197" t="s">
        <v>308</v>
      </c>
      <c r="BK152" s="199">
        <f>SUM(BK153:BK157)</f>
        <v>0</v>
      </c>
    </row>
    <row r="153" spans="2:65" s="1" customFormat="1" ht="44.25" customHeight="1">
      <c r="B153" s="42"/>
      <c r="C153" s="203" t="s">
        <v>307</v>
      </c>
      <c r="D153" s="203" t="s">
        <v>311</v>
      </c>
      <c r="E153" s="204" t="s">
        <v>9639</v>
      </c>
      <c r="F153" s="205" t="s">
        <v>12970</v>
      </c>
      <c r="G153" s="206" t="s">
        <v>5275</v>
      </c>
      <c r="H153" s="207">
        <v>14</v>
      </c>
      <c r="I153" s="208"/>
      <c r="J153" s="209">
        <f>ROUND(I153*H153,2)</f>
        <v>0</v>
      </c>
      <c r="K153" s="205" t="s">
        <v>21</v>
      </c>
      <c r="L153" s="62"/>
      <c r="M153" s="210" t="s">
        <v>21</v>
      </c>
      <c r="N153" s="211" t="s">
        <v>45</v>
      </c>
      <c r="O153" s="43"/>
      <c r="P153" s="212">
        <f>O153*H153</f>
        <v>0</v>
      </c>
      <c r="Q153" s="212">
        <v>0</v>
      </c>
      <c r="R153" s="212">
        <f>Q153*H153</f>
        <v>0</v>
      </c>
      <c r="S153" s="212">
        <v>0</v>
      </c>
      <c r="T153" s="213">
        <f>S153*H153</f>
        <v>0</v>
      </c>
      <c r="AR153" s="25" t="s">
        <v>375</v>
      </c>
      <c r="AT153" s="25" t="s">
        <v>311</v>
      </c>
      <c r="AU153" s="25" t="s">
        <v>84</v>
      </c>
      <c r="AY153" s="25" t="s">
        <v>308</v>
      </c>
      <c r="BE153" s="214">
        <f>IF(N153="základní",J153,0)</f>
        <v>0</v>
      </c>
      <c r="BF153" s="214">
        <f>IF(N153="snížená",J153,0)</f>
        <v>0</v>
      </c>
      <c r="BG153" s="214">
        <f>IF(N153="zákl. přenesená",J153,0)</f>
        <v>0</v>
      </c>
      <c r="BH153" s="214">
        <f>IF(N153="sníž. přenesená",J153,0)</f>
        <v>0</v>
      </c>
      <c r="BI153" s="214">
        <f>IF(N153="nulová",J153,0)</f>
        <v>0</v>
      </c>
      <c r="BJ153" s="25" t="s">
        <v>82</v>
      </c>
      <c r="BK153" s="214">
        <f>ROUND(I153*H153,2)</f>
        <v>0</v>
      </c>
      <c r="BL153" s="25" t="s">
        <v>375</v>
      </c>
      <c r="BM153" s="25" t="s">
        <v>350</v>
      </c>
    </row>
    <row r="154" spans="2:65" s="1" customFormat="1" ht="22.5" customHeight="1">
      <c r="B154" s="42"/>
      <c r="C154" s="203" t="s">
        <v>334</v>
      </c>
      <c r="D154" s="203" t="s">
        <v>311</v>
      </c>
      <c r="E154" s="204" t="s">
        <v>9641</v>
      </c>
      <c r="F154" s="205" t="s">
        <v>12971</v>
      </c>
      <c r="G154" s="206" t="s">
        <v>5275</v>
      </c>
      <c r="H154" s="207">
        <v>56</v>
      </c>
      <c r="I154" s="208"/>
      <c r="J154" s="209">
        <f>ROUND(I154*H154,2)</f>
        <v>0</v>
      </c>
      <c r="K154" s="205" t="s">
        <v>21</v>
      </c>
      <c r="L154" s="62"/>
      <c r="M154" s="210" t="s">
        <v>21</v>
      </c>
      <c r="N154" s="211" t="s">
        <v>45</v>
      </c>
      <c r="O154" s="43"/>
      <c r="P154" s="212">
        <f>O154*H154</f>
        <v>0</v>
      </c>
      <c r="Q154" s="212">
        <v>0</v>
      </c>
      <c r="R154" s="212">
        <f>Q154*H154</f>
        <v>0</v>
      </c>
      <c r="S154" s="212">
        <v>0</v>
      </c>
      <c r="T154" s="213">
        <f>S154*H154</f>
        <v>0</v>
      </c>
      <c r="AR154" s="25" t="s">
        <v>375</v>
      </c>
      <c r="AT154" s="25" t="s">
        <v>311</v>
      </c>
      <c r="AU154" s="25" t="s">
        <v>84</v>
      </c>
      <c r="AY154" s="25" t="s">
        <v>308</v>
      </c>
      <c r="BE154" s="214">
        <f>IF(N154="základní",J154,0)</f>
        <v>0</v>
      </c>
      <c r="BF154" s="214">
        <f>IF(N154="snížená",J154,0)</f>
        <v>0</v>
      </c>
      <c r="BG154" s="214">
        <f>IF(N154="zákl. přenesená",J154,0)</f>
        <v>0</v>
      </c>
      <c r="BH154" s="214">
        <f>IF(N154="sníž. přenesená",J154,0)</f>
        <v>0</v>
      </c>
      <c r="BI154" s="214">
        <f>IF(N154="nulová",J154,0)</f>
        <v>0</v>
      </c>
      <c r="BJ154" s="25" t="s">
        <v>82</v>
      </c>
      <c r="BK154" s="214">
        <f>ROUND(I154*H154,2)</f>
        <v>0</v>
      </c>
      <c r="BL154" s="25" t="s">
        <v>375</v>
      </c>
      <c r="BM154" s="25" t="s">
        <v>360</v>
      </c>
    </row>
    <row r="155" spans="2:65" s="1" customFormat="1" ht="22.5" customHeight="1">
      <c r="B155" s="42"/>
      <c r="C155" s="203" t="s">
        <v>338</v>
      </c>
      <c r="D155" s="203" t="s">
        <v>311</v>
      </c>
      <c r="E155" s="204" t="s">
        <v>9643</v>
      </c>
      <c r="F155" s="205" t="s">
        <v>12972</v>
      </c>
      <c r="G155" s="206" t="s">
        <v>5275</v>
      </c>
      <c r="H155" s="207">
        <v>28</v>
      </c>
      <c r="I155" s="208"/>
      <c r="J155" s="209">
        <f>ROUND(I155*H155,2)</f>
        <v>0</v>
      </c>
      <c r="K155" s="205" t="s">
        <v>21</v>
      </c>
      <c r="L155" s="62"/>
      <c r="M155" s="210" t="s">
        <v>21</v>
      </c>
      <c r="N155" s="211" t="s">
        <v>45</v>
      </c>
      <c r="O155" s="43"/>
      <c r="P155" s="212">
        <f>O155*H155</f>
        <v>0</v>
      </c>
      <c r="Q155" s="212">
        <v>0</v>
      </c>
      <c r="R155" s="212">
        <f>Q155*H155</f>
        <v>0</v>
      </c>
      <c r="S155" s="212">
        <v>0</v>
      </c>
      <c r="T155" s="213">
        <f>S155*H155</f>
        <v>0</v>
      </c>
      <c r="AR155" s="25" t="s">
        <v>375</v>
      </c>
      <c r="AT155" s="25" t="s">
        <v>311</v>
      </c>
      <c r="AU155" s="25" t="s">
        <v>84</v>
      </c>
      <c r="AY155" s="25" t="s">
        <v>308</v>
      </c>
      <c r="BE155" s="214">
        <f>IF(N155="základní",J155,0)</f>
        <v>0</v>
      </c>
      <c r="BF155" s="214">
        <f>IF(N155="snížená",J155,0)</f>
        <v>0</v>
      </c>
      <c r="BG155" s="214">
        <f>IF(N155="zákl. přenesená",J155,0)</f>
        <v>0</v>
      </c>
      <c r="BH155" s="214">
        <f>IF(N155="sníž. přenesená",J155,0)</f>
        <v>0</v>
      </c>
      <c r="BI155" s="214">
        <f>IF(N155="nulová",J155,0)</f>
        <v>0</v>
      </c>
      <c r="BJ155" s="25" t="s">
        <v>82</v>
      </c>
      <c r="BK155" s="214">
        <f>ROUND(I155*H155,2)</f>
        <v>0</v>
      </c>
      <c r="BL155" s="25" t="s">
        <v>375</v>
      </c>
      <c r="BM155" s="25" t="s">
        <v>368</v>
      </c>
    </row>
    <row r="156" spans="2:65" s="1" customFormat="1" ht="22.5" customHeight="1">
      <c r="B156" s="42"/>
      <c r="C156" s="203" t="s">
        <v>342</v>
      </c>
      <c r="D156" s="203" t="s">
        <v>311</v>
      </c>
      <c r="E156" s="204" t="s">
        <v>9645</v>
      </c>
      <c r="F156" s="205" t="s">
        <v>12973</v>
      </c>
      <c r="G156" s="206" t="s">
        <v>5275</v>
      </c>
      <c r="H156" s="207">
        <v>56</v>
      </c>
      <c r="I156" s="208"/>
      <c r="J156" s="209">
        <f>ROUND(I156*H156,2)</f>
        <v>0</v>
      </c>
      <c r="K156" s="205" t="s">
        <v>21</v>
      </c>
      <c r="L156" s="62"/>
      <c r="M156" s="210" t="s">
        <v>21</v>
      </c>
      <c r="N156" s="211" t="s">
        <v>45</v>
      </c>
      <c r="O156" s="43"/>
      <c r="P156" s="212">
        <f>O156*H156</f>
        <v>0</v>
      </c>
      <c r="Q156" s="212">
        <v>0</v>
      </c>
      <c r="R156" s="212">
        <f>Q156*H156</f>
        <v>0</v>
      </c>
      <c r="S156" s="212">
        <v>0</v>
      </c>
      <c r="T156" s="213">
        <f>S156*H156</f>
        <v>0</v>
      </c>
      <c r="AR156" s="25" t="s">
        <v>375</v>
      </c>
      <c r="AT156" s="25" t="s">
        <v>311</v>
      </c>
      <c r="AU156" s="25" t="s">
        <v>84</v>
      </c>
      <c r="AY156" s="25" t="s">
        <v>308</v>
      </c>
      <c r="BE156" s="214">
        <f>IF(N156="základní",J156,0)</f>
        <v>0</v>
      </c>
      <c r="BF156" s="214">
        <f>IF(N156="snížená",J156,0)</f>
        <v>0</v>
      </c>
      <c r="BG156" s="214">
        <f>IF(N156="zákl. přenesená",J156,0)</f>
        <v>0</v>
      </c>
      <c r="BH156" s="214">
        <f>IF(N156="sníž. přenesená",J156,0)</f>
        <v>0</v>
      </c>
      <c r="BI156" s="214">
        <f>IF(N156="nulová",J156,0)</f>
        <v>0</v>
      </c>
      <c r="BJ156" s="25" t="s">
        <v>82</v>
      </c>
      <c r="BK156" s="214">
        <f>ROUND(I156*H156,2)</f>
        <v>0</v>
      </c>
      <c r="BL156" s="25" t="s">
        <v>375</v>
      </c>
      <c r="BM156" s="25" t="s">
        <v>375</v>
      </c>
    </row>
    <row r="157" spans="2:65" s="1" customFormat="1" ht="22.5" customHeight="1">
      <c r="B157" s="42"/>
      <c r="C157" s="203" t="s">
        <v>346</v>
      </c>
      <c r="D157" s="203" t="s">
        <v>311</v>
      </c>
      <c r="E157" s="204" t="s">
        <v>9647</v>
      </c>
      <c r="F157" s="205" t="s">
        <v>12974</v>
      </c>
      <c r="G157" s="206" t="s">
        <v>5275</v>
      </c>
      <c r="H157" s="207">
        <v>56</v>
      </c>
      <c r="I157" s="208"/>
      <c r="J157" s="209">
        <f>ROUND(I157*H157,2)</f>
        <v>0</v>
      </c>
      <c r="K157" s="205" t="s">
        <v>21</v>
      </c>
      <c r="L157" s="62"/>
      <c r="M157" s="210" t="s">
        <v>21</v>
      </c>
      <c r="N157" s="211" t="s">
        <v>45</v>
      </c>
      <c r="O157" s="43"/>
      <c r="P157" s="212">
        <f>O157*H157</f>
        <v>0</v>
      </c>
      <c r="Q157" s="212">
        <v>0</v>
      </c>
      <c r="R157" s="212">
        <f>Q157*H157</f>
        <v>0</v>
      </c>
      <c r="S157" s="212">
        <v>0</v>
      </c>
      <c r="T157" s="213">
        <f>S157*H157</f>
        <v>0</v>
      </c>
      <c r="AR157" s="25" t="s">
        <v>375</v>
      </c>
      <c r="AT157" s="25" t="s">
        <v>311</v>
      </c>
      <c r="AU157" s="25" t="s">
        <v>84</v>
      </c>
      <c r="AY157" s="25" t="s">
        <v>308</v>
      </c>
      <c r="BE157" s="214">
        <f>IF(N157="základní",J157,0)</f>
        <v>0</v>
      </c>
      <c r="BF157" s="214">
        <f>IF(N157="snížená",J157,0)</f>
        <v>0</v>
      </c>
      <c r="BG157" s="214">
        <f>IF(N157="zákl. přenesená",J157,0)</f>
        <v>0</v>
      </c>
      <c r="BH157" s="214">
        <f>IF(N157="sníž. přenesená",J157,0)</f>
        <v>0</v>
      </c>
      <c r="BI157" s="214">
        <f>IF(N157="nulová",J157,0)</f>
        <v>0</v>
      </c>
      <c r="BJ157" s="25" t="s">
        <v>82</v>
      </c>
      <c r="BK157" s="214">
        <f>ROUND(I157*H157,2)</f>
        <v>0</v>
      </c>
      <c r="BL157" s="25" t="s">
        <v>375</v>
      </c>
      <c r="BM157" s="25" t="s">
        <v>385</v>
      </c>
    </row>
    <row r="158" spans="2:65" s="11" customFormat="1" ht="29.85" customHeight="1">
      <c r="B158" s="186"/>
      <c r="C158" s="187"/>
      <c r="D158" s="200" t="s">
        <v>73</v>
      </c>
      <c r="E158" s="201" t="s">
        <v>5539</v>
      </c>
      <c r="F158" s="201" t="s">
        <v>12975</v>
      </c>
      <c r="G158" s="187"/>
      <c r="H158" s="187"/>
      <c r="I158" s="190"/>
      <c r="J158" s="202">
        <f>BK158</f>
        <v>0</v>
      </c>
      <c r="K158" s="187"/>
      <c r="L158" s="192"/>
      <c r="M158" s="193"/>
      <c r="N158" s="194"/>
      <c r="O158" s="194"/>
      <c r="P158" s="195">
        <f>SUM(P159:P171)</f>
        <v>0</v>
      </c>
      <c r="Q158" s="194"/>
      <c r="R158" s="195">
        <f>SUM(R159:R171)</f>
        <v>0</v>
      </c>
      <c r="S158" s="194"/>
      <c r="T158" s="196">
        <f>SUM(T159:T171)</f>
        <v>0</v>
      </c>
      <c r="AR158" s="197" t="s">
        <v>84</v>
      </c>
      <c r="AT158" s="198" t="s">
        <v>73</v>
      </c>
      <c r="AU158" s="198" t="s">
        <v>82</v>
      </c>
      <c r="AY158" s="197" t="s">
        <v>308</v>
      </c>
      <c r="BK158" s="199">
        <f>SUM(BK159:BK171)</f>
        <v>0</v>
      </c>
    </row>
    <row r="159" spans="2:65" s="1" customFormat="1" ht="22.5" customHeight="1">
      <c r="B159" s="42"/>
      <c r="C159" s="203" t="s">
        <v>350</v>
      </c>
      <c r="D159" s="203" t="s">
        <v>311</v>
      </c>
      <c r="E159" s="204" t="s">
        <v>9649</v>
      </c>
      <c r="F159" s="205" t="s">
        <v>12976</v>
      </c>
      <c r="G159" s="206" t="s">
        <v>5275</v>
      </c>
      <c r="H159" s="207">
        <v>1</v>
      </c>
      <c r="I159" s="208"/>
      <c r="J159" s="209">
        <f t="shared" ref="J159:J171" si="0">ROUND(I159*H159,2)</f>
        <v>0</v>
      </c>
      <c r="K159" s="205" t="s">
        <v>21</v>
      </c>
      <c r="L159" s="62"/>
      <c r="M159" s="210" t="s">
        <v>21</v>
      </c>
      <c r="N159" s="211" t="s">
        <v>45</v>
      </c>
      <c r="O159" s="43"/>
      <c r="P159" s="212">
        <f t="shared" ref="P159:P171" si="1">O159*H159</f>
        <v>0</v>
      </c>
      <c r="Q159" s="212">
        <v>0</v>
      </c>
      <c r="R159" s="212">
        <f t="shared" ref="R159:R171" si="2">Q159*H159</f>
        <v>0</v>
      </c>
      <c r="S159" s="212">
        <v>0</v>
      </c>
      <c r="T159" s="213">
        <f t="shared" ref="T159:T171" si="3">S159*H159</f>
        <v>0</v>
      </c>
      <c r="AR159" s="25" t="s">
        <v>375</v>
      </c>
      <c r="AT159" s="25" t="s">
        <v>311</v>
      </c>
      <c r="AU159" s="25" t="s">
        <v>84</v>
      </c>
      <c r="AY159" s="25" t="s">
        <v>308</v>
      </c>
      <c r="BE159" s="214">
        <f t="shared" ref="BE159:BE171" si="4">IF(N159="základní",J159,0)</f>
        <v>0</v>
      </c>
      <c r="BF159" s="214">
        <f t="shared" ref="BF159:BF171" si="5">IF(N159="snížená",J159,0)</f>
        <v>0</v>
      </c>
      <c r="BG159" s="214">
        <f t="shared" ref="BG159:BG171" si="6">IF(N159="zákl. přenesená",J159,0)</f>
        <v>0</v>
      </c>
      <c r="BH159" s="214">
        <f t="shared" ref="BH159:BH171" si="7">IF(N159="sníž. přenesená",J159,0)</f>
        <v>0</v>
      </c>
      <c r="BI159" s="214">
        <f t="shared" ref="BI159:BI171" si="8">IF(N159="nulová",J159,0)</f>
        <v>0</v>
      </c>
      <c r="BJ159" s="25" t="s">
        <v>82</v>
      </c>
      <c r="BK159" s="214">
        <f t="shared" ref="BK159:BK171" si="9">ROUND(I159*H159,2)</f>
        <v>0</v>
      </c>
      <c r="BL159" s="25" t="s">
        <v>375</v>
      </c>
      <c r="BM159" s="25" t="s">
        <v>393</v>
      </c>
    </row>
    <row r="160" spans="2:65" s="1" customFormat="1" ht="22.5" customHeight="1">
      <c r="B160" s="42"/>
      <c r="C160" s="203" t="s">
        <v>356</v>
      </c>
      <c r="D160" s="203" t="s">
        <v>311</v>
      </c>
      <c r="E160" s="204" t="s">
        <v>9651</v>
      </c>
      <c r="F160" s="205" t="s">
        <v>12977</v>
      </c>
      <c r="G160" s="206" t="s">
        <v>5275</v>
      </c>
      <c r="H160" s="207">
        <v>1</v>
      </c>
      <c r="I160" s="208"/>
      <c r="J160" s="209">
        <f t="shared" si="0"/>
        <v>0</v>
      </c>
      <c r="K160" s="205" t="s">
        <v>21</v>
      </c>
      <c r="L160" s="62"/>
      <c r="M160" s="210" t="s">
        <v>21</v>
      </c>
      <c r="N160" s="211" t="s">
        <v>45</v>
      </c>
      <c r="O160" s="43"/>
      <c r="P160" s="212">
        <f t="shared" si="1"/>
        <v>0</v>
      </c>
      <c r="Q160" s="212">
        <v>0</v>
      </c>
      <c r="R160" s="212">
        <f t="shared" si="2"/>
        <v>0</v>
      </c>
      <c r="S160" s="212">
        <v>0</v>
      </c>
      <c r="T160" s="213">
        <f t="shared" si="3"/>
        <v>0</v>
      </c>
      <c r="AR160" s="25" t="s">
        <v>375</v>
      </c>
      <c r="AT160" s="25" t="s">
        <v>311</v>
      </c>
      <c r="AU160" s="25" t="s">
        <v>84</v>
      </c>
      <c r="AY160" s="25" t="s">
        <v>308</v>
      </c>
      <c r="BE160" s="214">
        <f t="shared" si="4"/>
        <v>0</v>
      </c>
      <c r="BF160" s="214">
        <f t="shared" si="5"/>
        <v>0</v>
      </c>
      <c r="BG160" s="214">
        <f t="shared" si="6"/>
        <v>0</v>
      </c>
      <c r="BH160" s="214">
        <f t="shared" si="7"/>
        <v>0</v>
      </c>
      <c r="BI160" s="214">
        <f t="shared" si="8"/>
        <v>0</v>
      </c>
      <c r="BJ160" s="25" t="s">
        <v>82</v>
      </c>
      <c r="BK160" s="214">
        <f t="shared" si="9"/>
        <v>0</v>
      </c>
      <c r="BL160" s="25" t="s">
        <v>375</v>
      </c>
      <c r="BM160" s="25" t="s">
        <v>402</v>
      </c>
    </row>
    <row r="161" spans="2:65" s="1" customFormat="1" ht="22.5" customHeight="1">
      <c r="B161" s="42"/>
      <c r="C161" s="203" t="s">
        <v>360</v>
      </c>
      <c r="D161" s="203" t="s">
        <v>311</v>
      </c>
      <c r="E161" s="204" t="s">
        <v>9653</v>
      </c>
      <c r="F161" s="205" t="s">
        <v>12978</v>
      </c>
      <c r="G161" s="206" t="s">
        <v>5275</v>
      </c>
      <c r="H161" s="207">
        <v>1</v>
      </c>
      <c r="I161" s="208"/>
      <c r="J161" s="209">
        <f t="shared" si="0"/>
        <v>0</v>
      </c>
      <c r="K161" s="205" t="s">
        <v>21</v>
      </c>
      <c r="L161" s="62"/>
      <c r="M161" s="210" t="s">
        <v>21</v>
      </c>
      <c r="N161" s="211" t="s">
        <v>45</v>
      </c>
      <c r="O161" s="43"/>
      <c r="P161" s="212">
        <f t="shared" si="1"/>
        <v>0</v>
      </c>
      <c r="Q161" s="212">
        <v>0</v>
      </c>
      <c r="R161" s="212">
        <f t="shared" si="2"/>
        <v>0</v>
      </c>
      <c r="S161" s="212">
        <v>0</v>
      </c>
      <c r="T161" s="213">
        <f t="shared" si="3"/>
        <v>0</v>
      </c>
      <c r="AR161" s="25" t="s">
        <v>375</v>
      </c>
      <c r="AT161" s="25" t="s">
        <v>311</v>
      </c>
      <c r="AU161" s="25" t="s">
        <v>84</v>
      </c>
      <c r="AY161" s="25" t="s">
        <v>308</v>
      </c>
      <c r="BE161" s="214">
        <f t="shared" si="4"/>
        <v>0</v>
      </c>
      <c r="BF161" s="214">
        <f t="shared" si="5"/>
        <v>0</v>
      </c>
      <c r="BG161" s="214">
        <f t="shared" si="6"/>
        <v>0</v>
      </c>
      <c r="BH161" s="214">
        <f t="shared" si="7"/>
        <v>0</v>
      </c>
      <c r="BI161" s="214">
        <f t="shared" si="8"/>
        <v>0</v>
      </c>
      <c r="BJ161" s="25" t="s">
        <v>82</v>
      </c>
      <c r="BK161" s="214">
        <f t="shared" si="9"/>
        <v>0</v>
      </c>
      <c r="BL161" s="25" t="s">
        <v>375</v>
      </c>
      <c r="BM161" s="25" t="s">
        <v>410</v>
      </c>
    </row>
    <row r="162" spans="2:65" s="1" customFormat="1" ht="22.5" customHeight="1">
      <c r="B162" s="42"/>
      <c r="C162" s="203" t="s">
        <v>364</v>
      </c>
      <c r="D162" s="203" t="s">
        <v>311</v>
      </c>
      <c r="E162" s="204" t="s">
        <v>9655</v>
      </c>
      <c r="F162" s="205" t="s">
        <v>12979</v>
      </c>
      <c r="G162" s="206" t="s">
        <v>5275</v>
      </c>
      <c r="H162" s="207">
        <v>1</v>
      </c>
      <c r="I162" s="208"/>
      <c r="J162" s="209">
        <f t="shared" si="0"/>
        <v>0</v>
      </c>
      <c r="K162" s="205" t="s">
        <v>21</v>
      </c>
      <c r="L162" s="62"/>
      <c r="M162" s="210" t="s">
        <v>21</v>
      </c>
      <c r="N162" s="211" t="s">
        <v>45</v>
      </c>
      <c r="O162" s="43"/>
      <c r="P162" s="212">
        <f t="shared" si="1"/>
        <v>0</v>
      </c>
      <c r="Q162" s="212">
        <v>0</v>
      </c>
      <c r="R162" s="212">
        <f t="shared" si="2"/>
        <v>0</v>
      </c>
      <c r="S162" s="212">
        <v>0</v>
      </c>
      <c r="T162" s="213">
        <f t="shared" si="3"/>
        <v>0</v>
      </c>
      <c r="AR162" s="25" t="s">
        <v>375</v>
      </c>
      <c r="AT162" s="25" t="s">
        <v>311</v>
      </c>
      <c r="AU162" s="25" t="s">
        <v>84</v>
      </c>
      <c r="AY162" s="25" t="s">
        <v>308</v>
      </c>
      <c r="BE162" s="214">
        <f t="shared" si="4"/>
        <v>0</v>
      </c>
      <c r="BF162" s="214">
        <f t="shared" si="5"/>
        <v>0</v>
      </c>
      <c r="BG162" s="214">
        <f t="shared" si="6"/>
        <v>0</v>
      </c>
      <c r="BH162" s="214">
        <f t="shared" si="7"/>
        <v>0</v>
      </c>
      <c r="BI162" s="214">
        <f t="shared" si="8"/>
        <v>0</v>
      </c>
      <c r="BJ162" s="25" t="s">
        <v>82</v>
      </c>
      <c r="BK162" s="214">
        <f t="shared" si="9"/>
        <v>0</v>
      </c>
      <c r="BL162" s="25" t="s">
        <v>375</v>
      </c>
      <c r="BM162" s="25" t="s">
        <v>420</v>
      </c>
    </row>
    <row r="163" spans="2:65" s="1" customFormat="1" ht="22.5" customHeight="1">
      <c r="B163" s="42"/>
      <c r="C163" s="203" t="s">
        <v>368</v>
      </c>
      <c r="D163" s="203" t="s">
        <v>311</v>
      </c>
      <c r="E163" s="204" t="s">
        <v>9657</v>
      </c>
      <c r="F163" s="205" t="s">
        <v>12980</v>
      </c>
      <c r="G163" s="206" t="s">
        <v>5275</v>
      </c>
      <c r="H163" s="207">
        <v>2</v>
      </c>
      <c r="I163" s="208"/>
      <c r="J163" s="209">
        <f t="shared" si="0"/>
        <v>0</v>
      </c>
      <c r="K163" s="205" t="s">
        <v>21</v>
      </c>
      <c r="L163" s="62"/>
      <c r="M163" s="210" t="s">
        <v>21</v>
      </c>
      <c r="N163" s="211" t="s">
        <v>45</v>
      </c>
      <c r="O163" s="43"/>
      <c r="P163" s="212">
        <f t="shared" si="1"/>
        <v>0</v>
      </c>
      <c r="Q163" s="212">
        <v>0</v>
      </c>
      <c r="R163" s="212">
        <f t="shared" si="2"/>
        <v>0</v>
      </c>
      <c r="S163" s="212">
        <v>0</v>
      </c>
      <c r="T163" s="213">
        <f t="shared" si="3"/>
        <v>0</v>
      </c>
      <c r="AR163" s="25" t="s">
        <v>375</v>
      </c>
      <c r="AT163" s="25" t="s">
        <v>311</v>
      </c>
      <c r="AU163" s="25" t="s">
        <v>84</v>
      </c>
      <c r="AY163" s="25" t="s">
        <v>308</v>
      </c>
      <c r="BE163" s="214">
        <f t="shared" si="4"/>
        <v>0</v>
      </c>
      <c r="BF163" s="214">
        <f t="shared" si="5"/>
        <v>0</v>
      </c>
      <c r="BG163" s="214">
        <f t="shared" si="6"/>
        <v>0</v>
      </c>
      <c r="BH163" s="214">
        <f t="shared" si="7"/>
        <v>0</v>
      </c>
      <c r="BI163" s="214">
        <f t="shared" si="8"/>
        <v>0</v>
      </c>
      <c r="BJ163" s="25" t="s">
        <v>82</v>
      </c>
      <c r="BK163" s="214">
        <f t="shared" si="9"/>
        <v>0</v>
      </c>
      <c r="BL163" s="25" t="s">
        <v>375</v>
      </c>
      <c r="BM163" s="25" t="s">
        <v>598</v>
      </c>
    </row>
    <row r="164" spans="2:65" s="1" customFormat="1" ht="22.5" customHeight="1">
      <c r="B164" s="42"/>
      <c r="C164" s="203" t="s">
        <v>10</v>
      </c>
      <c r="D164" s="203" t="s">
        <v>311</v>
      </c>
      <c r="E164" s="204" t="s">
        <v>9659</v>
      </c>
      <c r="F164" s="205" t="s">
        <v>12981</v>
      </c>
      <c r="G164" s="206" t="s">
        <v>5275</v>
      </c>
      <c r="H164" s="207">
        <v>1</v>
      </c>
      <c r="I164" s="208"/>
      <c r="J164" s="209">
        <f t="shared" si="0"/>
        <v>0</v>
      </c>
      <c r="K164" s="205" t="s">
        <v>21</v>
      </c>
      <c r="L164" s="62"/>
      <c r="M164" s="210" t="s">
        <v>21</v>
      </c>
      <c r="N164" s="211" t="s">
        <v>45</v>
      </c>
      <c r="O164" s="43"/>
      <c r="P164" s="212">
        <f t="shared" si="1"/>
        <v>0</v>
      </c>
      <c r="Q164" s="212">
        <v>0</v>
      </c>
      <c r="R164" s="212">
        <f t="shared" si="2"/>
        <v>0</v>
      </c>
      <c r="S164" s="212">
        <v>0</v>
      </c>
      <c r="T164" s="213">
        <f t="shared" si="3"/>
        <v>0</v>
      </c>
      <c r="AR164" s="25" t="s">
        <v>375</v>
      </c>
      <c r="AT164" s="25" t="s">
        <v>311</v>
      </c>
      <c r="AU164" s="25" t="s">
        <v>84</v>
      </c>
      <c r="AY164" s="25" t="s">
        <v>308</v>
      </c>
      <c r="BE164" s="214">
        <f t="shared" si="4"/>
        <v>0</v>
      </c>
      <c r="BF164" s="214">
        <f t="shared" si="5"/>
        <v>0</v>
      </c>
      <c r="BG164" s="214">
        <f t="shared" si="6"/>
        <v>0</v>
      </c>
      <c r="BH164" s="214">
        <f t="shared" si="7"/>
        <v>0</v>
      </c>
      <c r="BI164" s="214">
        <f t="shared" si="8"/>
        <v>0</v>
      </c>
      <c r="BJ164" s="25" t="s">
        <v>82</v>
      </c>
      <c r="BK164" s="214">
        <f t="shared" si="9"/>
        <v>0</v>
      </c>
      <c r="BL164" s="25" t="s">
        <v>375</v>
      </c>
      <c r="BM164" s="25" t="s">
        <v>608</v>
      </c>
    </row>
    <row r="165" spans="2:65" s="1" customFormat="1" ht="22.5" customHeight="1">
      <c r="B165" s="42"/>
      <c r="C165" s="203" t="s">
        <v>375</v>
      </c>
      <c r="D165" s="203" t="s">
        <v>311</v>
      </c>
      <c r="E165" s="204" t="s">
        <v>9662</v>
      </c>
      <c r="F165" s="205" t="s">
        <v>12982</v>
      </c>
      <c r="G165" s="206" t="s">
        <v>5275</v>
      </c>
      <c r="H165" s="207">
        <v>1</v>
      </c>
      <c r="I165" s="208"/>
      <c r="J165" s="209">
        <f t="shared" si="0"/>
        <v>0</v>
      </c>
      <c r="K165" s="205" t="s">
        <v>21</v>
      </c>
      <c r="L165" s="62"/>
      <c r="M165" s="210" t="s">
        <v>21</v>
      </c>
      <c r="N165" s="211" t="s">
        <v>45</v>
      </c>
      <c r="O165" s="43"/>
      <c r="P165" s="212">
        <f t="shared" si="1"/>
        <v>0</v>
      </c>
      <c r="Q165" s="212">
        <v>0</v>
      </c>
      <c r="R165" s="212">
        <f t="shared" si="2"/>
        <v>0</v>
      </c>
      <c r="S165" s="212">
        <v>0</v>
      </c>
      <c r="T165" s="213">
        <f t="shared" si="3"/>
        <v>0</v>
      </c>
      <c r="AR165" s="25" t="s">
        <v>375</v>
      </c>
      <c r="AT165" s="25" t="s">
        <v>311</v>
      </c>
      <c r="AU165" s="25" t="s">
        <v>84</v>
      </c>
      <c r="AY165" s="25" t="s">
        <v>308</v>
      </c>
      <c r="BE165" s="214">
        <f t="shared" si="4"/>
        <v>0</v>
      </c>
      <c r="BF165" s="214">
        <f t="shared" si="5"/>
        <v>0</v>
      </c>
      <c r="BG165" s="214">
        <f t="shared" si="6"/>
        <v>0</v>
      </c>
      <c r="BH165" s="214">
        <f t="shared" si="7"/>
        <v>0</v>
      </c>
      <c r="BI165" s="214">
        <f t="shared" si="8"/>
        <v>0</v>
      </c>
      <c r="BJ165" s="25" t="s">
        <v>82</v>
      </c>
      <c r="BK165" s="214">
        <f t="shared" si="9"/>
        <v>0</v>
      </c>
      <c r="BL165" s="25" t="s">
        <v>375</v>
      </c>
      <c r="BM165" s="25" t="s">
        <v>619</v>
      </c>
    </row>
    <row r="166" spans="2:65" s="1" customFormat="1" ht="22.5" customHeight="1">
      <c r="B166" s="42"/>
      <c r="C166" s="203" t="s">
        <v>381</v>
      </c>
      <c r="D166" s="203" t="s">
        <v>311</v>
      </c>
      <c r="E166" s="204" t="s">
        <v>9663</v>
      </c>
      <c r="F166" s="205" t="s">
        <v>12983</v>
      </c>
      <c r="G166" s="206" t="s">
        <v>5275</v>
      </c>
      <c r="H166" s="207">
        <v>1</v>
      </c>
      <c r="I166" s="208"/>
      <c r="J166" s="209">
        <f t="shared" si="0"/>
        <v>0</v>
      </c>
      <c r="K166" s="205" t="s">
        <v>21</v>
      </c>
      <c r="L166" s="62"/>
      <c r="M166" s="210" t="s">
        <v>21</v>
      </c>
      <c r="N166" s="211" t="s">
        <v>45</v>
      </c>
      <c r="O166" s="43"/>
      <c r="P166" s="212">
        <f t="shared" si="1"/>
        <v>0</v>
      </c>
      <c r="Q166" s="212">
        <v>0</v>
      </c>
      <c r="R166" s="212">
        <f t="shared" si="2"/>
        <v>0</v>
      </c>
      <c r="S166" s="212">
        <v>0</v>
      </c>
      <c r="T166" s="213">
        <f t="shared" si="3"/>
        <v>0</v>
      </c>
      <c r="AR166" s="25" t="s">
        <v>375</v>
      </c>
      <c r="AT166" s="25" t="s">
        <v>311</v>
      </c>
      <c r="AU166" s="25" t="s">
        <v>84</v>
      </c>
      <c r="AY166" s="25" t="s">
        <v>308</v>
      </c>
      <c r="BE166" s="214">
        <f t="shared" si="4"/>
        <v>0</v>
      </c>
      <c r="BF166" s="214">
        <f t="shared" si="5"/>
        <v>0</v>
      </c>
      <c r="BG166" s="214">
        <f t="shared" si="6"/>
        <v>0</v>
      </c>
      <c r="BH166" s="214">
        <f t="shared" si="7"/>
        <v>0</v>
      </c>
      <c r="BI166" s="214">
        <f t="shared" si="8"/>
        <v>0</v>
      </c>
      <c r="BJ166" s="25" t="s">
        <v>82</v>
      </c>
      <c r="BK166" s="214">
        <f t="shared" si="9"/>
        <v>0</v>
      </c>
      <c r="BL166" s="25" t="s">
        <v>375</v>
      </c>
      <c r="BM166" s="25" t="s">
        <v>632</v>
      </c>
    </row>
    <row r="167" spans="2:65" s="1" customFormat="1" ht="22.5" customHeight="1">
      <c r="B167" s="42"/>
      <c r="C167" s="203" t="s">
        <v>385</v>
      </c>
      <c r="D167" s="203" t="s">
        <v>311</v>
      </c>
      <c r="E167" s="204" t="s">
        <v>9664</v>
      </c>
      <c r="F167" s="205" t="s">
        <v>12984</v>
      </c>
      <c r="G167" s="206" t="s">
        <v>5275</v>
      </c>
      <c r="H167" s="207">
        <v>12</v>
      </c>
      <c r="I167" s="208"/>
      <c r="J167" s="209">
        <f t="shared" si="0"/>
        <v>0</v>
      </c>
      <c r="K167" s="205" t="s">
        <v>21</v>
      </c>
      <c r="L167" s="62"/>
      <c r="M167" s="210" t="s">
        <v>21</v>
      </c>
      <c r="N167" s="211" t="s">
        <v>45</v>
      </c>
      <c r="O167" s="43"/>
      <c r="P167" s="212">
        <f t="shared" si="1"/>
        <v>0</v>
      </c>
      <c r="Q167" s="212">
        <v>0</v>
      </c>
      <c r="R167" s="212">
        <f t="shared" si="2"/>
        <v>0</v>
      </c>
      <c r="S167" s="212">
        <v>0</v>
      </c>
      <c r="T167" s="213">
        <f t="shared" si="3"/>
        <v>0</v>
      </c>
      <c r="AR167" s="25" t="s">
        <v>375</v>
      </c>
      <c r="AT167" s="25" t="s">
        <v>311</v>
      </c>
      <c r="AU167" s="25" t="s">
        <v>84</v>
      </c>
      <c r="AY167" s="25" t="s">
        <v>308</v>
      </c>
      <c r="BE167" s="214">
        <f t="shared" si="4"/>
        <v>0</v>
      </c>
      <c r="BF167" s="214">
        <f t="shared" si="5"/>
        <v>0</v>
      </c>
      <c r="BG167" s="214">
        <f t="shared" si="6"/>
        <v>0</v>
      </c>
      <c r="BH167" s="214">
        <f t="shared" si="7"/>
        <v>0</v>
      </c>
      <c r="BI167" s="214">
        <f t="shared" si="8"/>
        <v>0</v>
      </c>
      <c r="BJ167" s="25" t="s">
        <v>82</v>
      </c>
      <c r="BK167" s="214">
        <f t="shared" si="9"/>
        <v>0</v>
      </c>
      <c r="BL167" s="25" t="s">
        <v>375</v>
      </c>
      <c r="BM167" s="25" t="s">
        <v>644</v>
      </c>
    </row>
    <row r="168" spans="2:65" s="1" customFormat="1" ht="22.5" customHeight="1">
      <c r="B168" s="42"/>
      <c r="C168" s="203" t="s">
        <v>389</v>
      </c>
      <c r="D168" s="203" t="s">
        <v>311</v>
      </c>
      <c r="E168" s="204" t="s">
        <v>6414</v>
      </c>
      <c r="F168" s="205" t="s">
        <v>12985</v>
      </c>
      <c r="G168" s="206" t="s">
        <v>5275</v>
      </c>
      <c r="H168" s="207">
        <v>6</v>
      </c>
      <c r="I168" s="208"/>
      <c r="J168" s="209">
        <f t="shared" si="0"/>
        <v>0</v>
      </c>
      <c r="K168" s="205" t="s">
        <v>21</v>
      </c>
      <c r="L168" s="62"/>
      <c r="M168" s="210" t="s">
        <v>21</v>
      </c>
      <c r="N168" s="211" t="s">
        <v>45</v>
      </c>
      <c r="O168" s="43"/>
      <c r="P168" s="212">
        <f t="shared" si="1"/>
        <v>0</v>
      </c>
      <c r="Q168" s="212">
        <v>0</v>
      </c>
      <c r="R168" s="212">
        <f t="shared" si="2"/>
        <v>0</v>
      </c>
      <c r="S168" s="212">
        <v>0</v>
      </c>
      <c r="T168" s="213">
        <f t="shared" si="3"/>
        <v>0</v>
      </c>
      <c r="AR168" s="25" t="s">
        <v>375</v>
      </c>
      <c r="AT168" s="25" t="s">
        <v>311</v>
      </c>
      <c r="AU168" s="25" t="s">
        <v>84</v>
      </c>
      <c r="AY168" s="25" t="s">
        <v>308</v>
      </c>
      <c r="BE168" s="214">
        <f t="shared" si="4"/>
        <v>0</v>
      </c>
      <c r="BF168" s="214">
        <f t="shared" si="5"/>
        <v>0</v>
      </c>
      <c r="BG168" s="214">
        <f t="shared" si="6"/>
        <v>0</v>
      </c>
      <c r="BH168" s="214">
        <f t="shared" si="7"/>
        <v>0</v>
      </c>
      <c r="BI168" s="214">
        <f t="shared" si="8"/>
        <v>0</v>
      </c>
      <c r="BJ168" s="25" t="s">
        <v>82</v>
      </c>
      <c r="BK168" s="214">
        <f t="shared" si="9"/>
        <v>0</v>
      </c>
      <c r="BL168" s="25" t="s">
        <v>375</v>
      </c>
      <c r="BM168" s="25" t="s">
        <v>653</v>
      </c>
    </row>
    <row r="169" spans="2:65" s="1" customFormat="1" ht="22.5" customHeight="1">
      <c r="B169" s="42"/>
      <c r="C169" s="203" t="s">
        <v>393</v>
      </c>
      <c r="D169" s="203" t="s">
        <v>311</v>
      </c>
      <c r="E169" s="204" t="s">
        <v>6416</v>
      </c>
      <c r="F169" s="205" t="s">
        <v>12986</v>
      </c>
      <c r="G169" s="206" t="s">
        <v>5275</v>
      </c>
      <c r="H169" s="207">
        <v>12</v>
      </c>
      <c r="I169" s="208"/>
      <c r="J169" s="209">
        <f t="shared" si="0"/>
        <v>0</v>
      </c>
      <c r="K169" s="205" t="s">
        <v>21</v>
      </c>
      <c r="L169" s="62"/>
      <c r="M169" s="210" t="s">
        <v>21</v>
      </c>
      <c r="N169" s="211" t="s">
        <v>45</v>
      </c>
      <c r="O169" s="43"/>
      <c r="P169" s="212">
        <f t="shared" si="1"/>
        <v>0</v>
      </c>
      <c r="Q169" s="212">
        <v>0</v>
      </c>
      <c r="R169" s="212">
        <f t="shared" si="2"/>
        <v>0</v>
      </c>
      <c r="S169" s="212">
        <v>0</v>
      </c>
      <c r="T169" s="213">
        <f t="shared" si="3"/>
        <v>0</v>
      </c>
      <c r="AR169" s="25" t="s">
        <v>375</v>
      </c>
      <c r="AT169" s="25" t="s">
        <v>311</v>
      </c>
      <c r="AU169" s="25" t="s">
        <v>84</v>
      </c>
      <c r="AY169" s="25" t="s">
        <v>308</v>
      </c>
      <c r="BE169" s="214">
        <f t="shared" si="4"/>
        <v>0</v>
      </c>
      <c r="BF169" s="214">
        <f t="shared" si="5"/>
        <v>0</v>
      </c>
      <c r="BG169" s="214">
        <f t="shared" si="6"/>
        <v>0</v>
      </c>
      <c r="BH169" s="214">
        <f t="shared" si="7"/>
        <v>0</v>
      </c>
      <c r="BI169" s="214">
        <f t="shared" si="8"/>
        <v>0</v>
      </c>
      <c r="BJ169" s="25" t="s">
        <v>82</v>
      </c>
      <c r="BK169" s="214">
        <f t="shared" si="9"/>
        <v>0</v>
      </c>
      <c r="BL169" s="25" t="s">
        <v>375</v>
      </c>
      <c r="BM169" s="25" t="s">
        <v>661</v>
      </c>
    </row>
    <row r="170" spans="2:65" s="1" customFormat="1" ht="22.5" customHeight="1">
      <c r="B170" s="42"/>
      <c r="C170" s="203" t="s">
        <v>9</v>
      </c>
      <c r="D170" s="203" t="s">
        <v>311</v>
      </c>
      <c r="E170" s="204" t="s">
        <v>6418</v>
      </c>
      <c r="F170" s="205" t="s">
        <v>12987</v>
      </c>
      <c r="G170" s="206" t="s">
        <v>5275</v>
      </c>
      <c r="H170" s="207">
        <v>1</v>
      </c>
      <c r="I170" s="208"/>
      <c r="J170" s="209">
        <f t="shared" si="0"/>
        <v>0</v>
      </c>
      <c r="K170" s="205" t="s">
        <v>21</v>
      </c>
      <c r="L170" s="62"/>
      <c r="M170" s="210" t="s">
        <v>21</v>
      </c>
      <c r="N170" s="211" t="s">
        <v>45</v>
      </c>
      <c r="O170" s="43"/>
      <c r="P170" s="212">
        <f t="shared" si="1"/>
        <v>0</v>
      </c>
      <c r="Q170" s="212">
        <v>0</v>
      </c>
      <c r="R170" s="212">
        <f t="shared" si="2"/>
        <v>0</v>
      </c>
      <c r="S170" s="212">
        <v>0</v>
      </c>
      <c r="T170" s="213">
        <f t="shared" si="3"/>
        <v>0</v>
      </c>
      <c r="AR170" s="25" t="s">
        <v>375</v>
      </c>
      <c r="AT170" s="25" t="s">
        <v>311</v>
      </c>
      <c r="AU170" s="25" t="s">
        <v>84</v>
      </c>
      <c r="AY170" s="25" t="s">
        <v>308</v>
      </c>
      <c r="BE170" s="214">
        <f t="shared" si="4"/>
        <v>0</v>
      </c>
      <c r="BF170" s="214">
        <f t="shared" si="5"/>
        <v>0</v>
      </c>
      <c r="BG170" s="214">
        <f t="shared" si="6"/>
        <v>0</v>
      </c>
      <c r="BH170" s="214">
        <f t="shared" si="7"/>
        <v>0</v>
      </c>
      <c r="BI170" s="214">
        <f t="shared" si="8"/>
        <v>0</v>
      </c>
      <c r="BJ170" s="25" t="s">
        <v>82</v>
      </c>
      <c r="BK170" s="214">
        <f t="shared" si="9"/>
        <v>0</v>
      </c>
      <c r="BL170" s="25" t="s">
        <v>375</v>
      </c>
      <c r="BM170" s="25" t="s">
        <v>669</v>
      </c>
    </row>
    <row r="171" spans="2:65" s="1" customFormat="1" ht="22.5" customHeight="1">
      <c r="B171" s="42"/>
      <c r="C171" s="203" t="s">
        <v>402</v>
      </c>
      <c r="D171" s="203" t="s">
        <v>311</v>
      </c>
      <c r="E171" s="204" t="s">
        <v>6420</v>
      </c>
      <c r="F171" s="205" t="s">
        <v>12988</v>
      </c>
      <c r="G171" s="206" t="s">
        <v>5275</v>
      </c>
      <c r="H171" s="207">
        <v>110</v>
      </c>
      <c r="I171" s="208"/>
      <c r="J171" s="209">
        <f t="shared" si="0"/>
        <v>0</v>
      </c>
      <c r="K171" s="205" t="s">
        <v>21</v>
      </c>
      <c r="L171" s="62"/>
      <c r="M171" s="210" t="s">
        <v>21</v>
      </c>
      <c r="N171" s="211" t="s">
        <v>45</v>
      </c>
      <c r="O171" s="43"/>
      <c r="P171" s="212">
        <f t="shared" si="1"/>
        <v>0</v>
      </c>
      <c r="Q171" s="212">
        <v>0</v>
      </c>
      <c r="R171" s="212">
        <f t="shared" si="2"/>
        <v>0</v>
      </c>
      <c r="S171" s="212">
        <v>0</v>
      </c>
      <c r="T171" s="213">
        <f t="shared" si="3"/>
        <v>0</v>
      </c>
      <c r="AR171" s="25" t="s">
        <v>375</v>
      </c>
      <c r="AT171" s="25" t="s">
        <v>311</v>
      </c>
      <c r="AU171" s="25" t="s">
        <v>84</v>
      </c>
      <c r="AY171" s="25" t="s">
        <v>308</v>
      </c>
      <c r="BE171" s="214">
        <f t="shared" si="4"/>
        <v>0</v>
      </c>
      <c r="BF171" s="214">
        <f t="shared" si="5"/>
        <v>0</v>
      </c>
      <c r="BG171" s="214">
        <f t="shared" si="6"/>
        <v>0</v>
      </c>
      <c r="BH171" s="214">
        <f t="shared" si="7"/>
        <v>0</v>
      </c>
      <c r="BI171" s="214">
        <f t="shared" si="8"/>
        <v>0</v>
      </c>
      <c r="BJ171" s="25" t="s">
        <v>82</v>
      </c>
      <c r="BK171" s="214">
        <f t="shared" si="9"/>
        <v>0</v>
      </c>
      <c r="BL171" s="25" t="s">
        <v>375</v>
      </c>
      <c r="BM171" s="25" t="s">
        <v>677</v>
      </c>
    </row>
    <row r="172" spans="2:65" s="11" customFormat="1" ht="29.85" customHeight="1">
      <c r="B172" s="186"/>
      <c r="C172" s="187"/>
      <c r="D172" s="200" t="s">
        <v>73</v>
      </c>
      <c r="E172" s="201" t="s">
        <v>5555</v>
      </c>
      <c r="F172" s="201" t="s">
        <v>12989</v>
      </c>
      <c r="G172" s="187"/>
      <c r="H172" s="187"/>
      <c r="I172" s="190"/>
      <c r="J172" s="202">
        <f>BK172</f>
        <v>0</v>
      </c>
      <c r="K172" s="187"/>
      <c r="L172" s="192"/>
      <c r="M172" s="193"/>
      <c r="N172" s="194"/>
      <c r="O172" s="194"/>
      <c r="P172" s="195">
        <f>P173</f>
        <v>0</v>
      </c>
      <c r="Q172" s="194"/>
      <c r="R172" s="195">
        <f>R173</f>
        <v>0</v>
      </c>
      <c r="S172" s="194"/>
      <c r="T172" s="196">
        <f>T173</f>
        <v>0</v>
      </c>
      <c r="AR172" s="197" t="s">
        <v>84</v>
      </c>
      <c r="AT172" s="198" t="s">
        <v>73</v>
      </c>
      <c r="AU172" s="198" t="s">
        <v>82</v>
      </c>
      <c r="AY172" s="197" t="s">
        <v>308</v>
      </c>
      <c r="BK172" s="199">
        <f>BK173</f>
        <v>0</v>
      </c>
    </row>
    <row r="173" spans="2:65" s="1" customFormat="1" ht="22.5" customHeight="1">
      <c r="B173" s="42"/>
      <c r="C173" s="203" t="s">
        <v>406</v>
      </c>
      <c r="D173" s="203" t="s">
        <v>311</v>
      </c>
      <c r="E173" s="204" t="s">
        <v>6424</v>
      </c>
      <c r="F173" s="205" t="s">
        <v>12990</v>
      </c>
      <c r="G173" s="206" t="s">
        <v>5275</v>
      </c>
      <c r="H173" s="207">
        <v>1</v>
      </c>
      <c r="I173" s="208"/>
      <c r="J173" s="209">
        <f>ROUND(I173*H173,2)</f>
        <v>0</v>
      </c>
      <c r="K173" s="205" t="s">
        <v>21</v>
      </c>
      <c r="L173" s="62"/>
      <c r="M173" s="210" t="s">
        <v>21</v>
      </c>
      <c r="N173" s="211" t="s">
        <v>45</v>
      </c>
      <c r="O173" s="43"/>
      <c r="P173" s="212">
        <f>O173*H173</f>
        <v>0</v>
      </c>
      <c r="Q173" s="212">
        <v>0</v>
      </c>
      <c r="R173" s="212">
        <f>Q173*H173</f>
        <v>0</v>
      </c>
      <c r="S173" s="212">
        <v>0</v>
      </c>
      <c r="T173" s="213">
        <f>S173*H173</f>
        <v>0</v>
      </c>
      <c r="AR173" s="25" t="s">
        <v>375</v>
      </c>
      <c r="AT173" s="25" t="s">
        <v>311</v>
      </c>
      <c r="AU173" s="25" t="s">
        <v>84</v>
      </c>
      <c r="AY173" s="25" t="s">
        <v>308</v>
      </c>
      <c r="BE173" s="214">
        <f>IF(N173="základní",J173,0)</f>
        <v>0</v>
      </c>
      <c r="BF173" s="214">
        <f>IF(N173="snížená",J173,0)</f>
        <v>0</v>
      </c>
      <c r="BG173" s="214">
        <f>IF(N173="zákl. přenesená",J173,0)</f>
        <v>0</v>
      </c>
      <c r="BH173" s="214">
        <f>IF(N173="sníž. přenesená",J173,0)</f>
        <v>0</v>
      </c>
      <c r="BI173" s="214">
        <f>IF(N173="nulová",J173,0)</f>
        <v>0</v>
      </c>
      <c r="BJ173" s="25" t="s">
        <v>82</v>
      </c>
      <c r="BK173" s="214">
        <f>ROUND(I173*H173,2)</f>
        <v>0</v>
      </c>
      <c r="BL173" s="25" t="s">
        <v>375</v>
      </c>
      <c r="BM173" s="25" t="s">
        <v>685</v>
      </c>
    </row>
    <row r="174" spans="2:65" s="11" customFormat="1" ht="29.85" customHeight="1">
      <c r="B174" s="186"/>
      <c r="C174" s="187"/>
      <c r="D174" s="200" t="s">
        <v>73</v>
      </c>
      <c r="E174" s="201" t="s">
        <v>5570</v>
      </c>
      <c r="F174" s="201" t="s">
        <v>12991</v>
      </c>
      <c r="G174" s="187"/>
      <c r="H174" s="187"/>
      <c r="I174" s="190"/>
      <c r="J174" s="202">
        <f>BK174</f>
        <v>0</v>
      </c>
      <c r="K174" s="187"/>
      <c r="L174" s="192"/>
      <c r="M174" s="193"/>
      <c r="N174" s="194"/>
      <c r="O174" s="194"/>
      <c r="P174" s="195">
        <f>SUM(P175:P177)</f>
        <v>0</v>
      </c>
      <c r="Q174" s="194"/>
      <c r="R174" s="195">
        <f>SUM(R175:R177)</f>
        <v>0</v>
      </c>
      <c r="S174" s="194"/>
      <c r="T174" s="196">
        <f>SUM(T175:T177)</f>
        <v>0</v>
      </c>
      <c r="AR174" s="197" t="s">
        <v>84</v>
      </c>
      <c r="AT174" s="198" t="s">
        <v>73</v>
      </c>
      <c r="AU174" s="198" t="s">
        <v>82</v>
      </c>
      <c r="AY174" s="197" t="s">
        <v>308</v>
      </c>
      <c r="BK174" s="199">
        <f>SUM(BK175:BK177)</f>
        <v>0</v>
      </c>
    </row>
    <row r="175" spans="2:65" s="1" customFormat="1" ht="44.25" customHeight="1">
      <c r="B175" s="42"/>
      <c r="C175" s="203" t="s">
        <v>410</v>
      </c>
      <c r="D175" s="203" t="s">
        <v>311</v>
      </c>
      <c r="E175" s="204" t="s">
        <v>6428</v>
      </c>
      <c r="F175" s="205" t="s">
        <v>12992</v>
      </c>
      <c r="G175" s="206" t="s">
        <v>5275</v>
      </c>
      <c r="H175" s="207">
        <v>2</v>
      </c>
      <c r="I175" s="208"/>
      <c r="J175" s="209">
        <f>ROUND(I175*H175,2)</f>
        <v>0</v>
      </c>
      <c r="K175" s="205" t="s">
        <v>21</v>
      </c>
      <c r="L175" s="62"/>
      <c r="M175" s="210" t="s">
        <v>21</v>
      </c>
      <c r="N175" s="211" t="s">
        <v>45</v>
      </c>
      <c r="O175" s="43"/>
      <c r="P175" s="212">
        <f>O175*H175</f>
        <v>0</v>
      </c>
      <c r="Q175" s="212">
        <v>0</v>
      </c>
      <c r="R175" s="212">
        <f>Q175*H175</f>
        <v>0</v>
      </c>
      <c r="S175" s="212">
        <v>0</v>
      </c>
      <c r="T175" s="213">
        <f>S175*H175</f>
        <v>0</v>
      </c>
      <c r="AR175" s="25" t="s">
        <v>375</v>
      </c>
      <c r="AT175" s="25" t="s">
        <v>311</v>
      </c>
      <c r="AU175" s="25" t="s">
        <v>84</v>
      </c>
      <c r="AY175" s="25" t="s">
        <v>308</v>
      </c>
      <c r="BE175" s="214">
        <f>IF(N175="základní",J175,0)</f>
        <v>0</v>
      </c>
      <c r="BF175" s="214">
        <f>IF(N175="snížená",J175,0)</f>
        <v>0</v>
      </c>
      <c r="BG175" s="214">
        <f>IF(N175="zákl. přenesená",J175,0)</f>
        <v>0</v>
      </c>
      <c r="BH175" s="214">
        <f>IF(N175="sníž. přenesená",J175,0)</f>
        <v>0</v>
      </c>
      <c r="BI175" s="214">
        <f>IF(N175="nulová",J175,0)</f>
        <v>0</v>
      </c>
      <c r="BJ175" s="25" t="s">
        <v>82</v>
      </c>
      <c r="BK175" s="214">
        <f>ROUND(I175*H175,2)</f>
        <v>0</v>
      </c>
      <c r="BL175" s="25" t="s">
        <v>375</v>
      </c>
      <c r="BM175" s="25" t="s">
        <v>693</v>
      </c>
    </row>
    <row r="176" spans="2:65" s="1" customFormat="1" ht="44.25" customHeight="1">
      <c r="B176" s="42"/>
      <c r="C176" s="203" t="s">
        <v>416</v>
      </c>
      <c r="D176" s="203" t="s">
        <v>311</v>
      </c>
      <c r="E176" s="204" t="s">
        <v>6432</v>
      </c>
      <c r="F176" s="205" t="s">
        <v>12993</v>
      </c>
      <c r="G176" s="206" t="s">
        <v>5275</v>
      </c>
      <c r="H176" s="207">
        <v>1</v>
      </c>
      <c r="I176" s="208"/>
      <c r="J176" s="209">
        <f>ROUND(I176*H176,2)</f>
        <v>0</v>
      </c>
      <c r="K176" s="205" t="s">
        <v>21</v>
      </c>
      <c r="L176" s="62"/>
      <c r="M176" s="210" t="s">
        <v>21</v>
      </c>
      <c r="N176" s="211" t="s">
        <v>45</v>
      </c>
      <c r="O176" s="43"/>
      <c r="P176" s="212">
        <f>O176*H176</f>
        <v>0</v>
      </c>
      <c r="Q176" s="212">
        <v>0</v>
      </c>
      <c r="R176" s="212">
        <f>Q176*H176</f>
        <v>0</v>
      </c>
      <c r="S176" s="212">
        <v>0</v>
      </c>
      <c r="T176" s="213">
        <f>S176*H176</f>
        <v>0</v>
      </c>
      <c r="AR176" s="25" t="s">
        <v>375</v>
      </c>
      <c r="AT176" s="25" t="s">
        <v>311</v>
      </c>
      <c r="AU176" s="25" t="s">
        <v>84</v>
      </c>
      <c r="AY176" s="25" t="s">
        <v>308</v>
      </c>
      <c r="BE176" s="214">
        <f>IF(N176="základní",J176,0)</f>
        <v>0</v>
      </c>
      <c r="BF176" s="214">
        <f>IF(N176="snížená",J176,0)</f>
        <v>0</v>
      </c>
      <c r="BG176" s="214">
        <f>IF(N176="zákl. přenesená",J176,0)</f>
        <v>0</v>
      </c>
      <c r="BH176" s="214">
        <f>IF(N176="sníž. přenesená",J176,0)</f>
        <v>0</v>
      </c>
      <c r="BI176" s="214">
        <f>IF(N176="nulová",J176,0)</f>
        <v>0</v>
      </c>
      <c r="BJ176" s="25" t="s">
        <v>82</v>
      </c>
      <c r="BK176" s="214">
        <f>ROUND(I176*H176,2)</f>
        <v>0</v>
      </c>
      <c r="BL176" s="25" t="s">
        <v>375</v>
      </c>
      <c r="BM176" s="25" t="s">
        <v>702</v>
      </c>
    </row>
    <row r="177" spans="2:65" s="1" customFormat="1" ht="22.5" customHeight="1">
      <c r="B177" s="42"/>
      <c r="C177" s="203" t="s">
        <v>420</v>
      </c>
      <c r="D177" s="203" t="s">
        <v>311</v>
      </c>
      <c r="E177" s="204" t="s">
        <v>6434</v>
      </c>
      <c r="F177" s="205" t="s">
        <v>12994</v>
      </c>
      <c r="G177" s="206" t="s">
        <v>5275</v>
      </c>
      <c r="H177" s="207">
        <v>4</v>
      </c>
      <c r="I177" s="208"/>
      <c r="J177" s="209">
        <f>ROUND(I177*H177,2)</f>
        <v>0</v>
      </c>
      <c r="K177" s="205" t="s">
        <v>21</v>
      </c>
      <c r="L177" s="62"/>
      <c r="M177" s="210" t="s">
        <v>21</v>
      </c>
      <c r="N177" s="211" t="s">
        <v>45</v>
      </c>
      <c r="O177" s="43"/>
      <c r="P177" s="212">
        <f>O177*H177</f>
        <v>0</v>
      </c>
      <c r="Q177" s="212">
        <v>0</v>
      </c>
      <c r="R177" s="212">
        <f>Q177*H177</f>
        <v>0</v>
      </c>
      <c r="S177" s="212">
        <v>0</v>
      </c>
      <c r="T177" s="213">
        <f>S177*H177</f>
        <v>0</v>
      </c>
      <c r="AR177" s="25" t="s">
        <v>375</v>
      </c>
      <c r="AT177" s="25" t="s">
        <v>311</v>
      </c>
      <c r="AU177" s="25" t="s">
        <v>84</v>
      </c>
      <c r="AY177" s="25" t="s">
        <v>308</v>
      </c>
      <c r="BE177" s="214">
        <f>IF(N177="základní",J177,0)</f>
        <v>0</v>
      </c>
      <c r="BF177" s="214">
        <f>IF(N177="snížená",J177,0)</f>
        <v>0</v>
      </c>
      <c r="BG177" s="214">
        <f>IF(N177="zákl. přenesená",J177,0)</f>
        <v>0</v>
      </c>
      <c r="BH177" s="214">
        <f>IF(N177="sníž. přenesená",J177,0)</f>
        <v>0</v>
      </c>
      <c r="BI177" s="214">
        <f>IF(N177="nulová",J177,0)</f>
        <v>0</v>
      </c>
      <c r="BJ177" s="25" t="s">
        <v>82</v>
      </c>
      <c r="BK177" s="214">
        <f>ROUND(I177*H177,2)</f>
        <v>0</v>
      </c>
      <c r="BL177" s="25" t="s">
        <v>375</v>
      </c>
      <c r="BM177" s="25" t="s">
        <v>710</v>
      </c>
    </row>
    <row r="178" spans="2:65" s="11" customFormat="1" ht="29.85" customHeight="1">
      <c r="B178" s="186"/>
      <c r="C178" s="187"/>
      <c r="D178" s="200" t="s">
        <v>73</v>
      </c>
      <c r="E178" s="201" t="s">
        <v>9675</v>
      </c>
      <c r="F178" s="201" t="s">
        <v>12995</v>
      </c>
      <c r="G178" s="187"/>
      <c r="H178" s="187"/>
      <c r="I178" s="190"/>
      <c r="J178" s="202">
        <f>BK178</f>
        <v>0</v>
      </c>
      <c r="K178" s="187"/>
      <c r="L178" s="192"/>
      <c r="M178" s="193"/>
      <c r="N178" s="194"/>
      <c r="O178" s="194"/>
      <c r="P178" s="195">
        <f>SUM(P179:P188)</f>
        <v>0</v>
      </c>
      <c r="Q178" s="194"/>
      <c r="R178" s="195">
        <f>SUM(R179:R188)</f>
        <v>0</v>
      </c>
      <c r="S178" s="194"/>
      <c r="T178" s="196">
        <f>SUM(T179:T188)</f>
        <v>0</v>
      </c>
      <c r="AR178" s="197" t="s">
        <v>84</v>
      </c>
      <c r="AT178" s="198" t="s">
        <v>73</v>
      </c>
      <c r="AU178" s="198" t="s">
        <v>82</v>
      </c>
      <c r="AY178" s="197" t="s">
        <v>308</v>
      </c>
      <c r="BK178" s="199">
        <f>SUM(BK179:BK188)</f>
        <v>0</v>
      </c>
    </row>
    <row r="179" spans="2:65" s="1" customFormat="1" ht="31.5" customHeight="1">
      <c r="B179" s="42"/>
      <c r="C179" s="203" t="s">
        <v>593</v>
      </c>
      <c r="D179" s="203" t="s">
        <v>311</v>
      </c>
      <c r="E179" s="204" t="s">
        <v>6436</v>
      </c>
      <c r="F179" s="205" t="s">
        <v>12996</v>
      </c>
      <c r="G179" s="206" t="s">
        <v>5275</v>
      </c>
      <c r="H179" s="207">
        <v>4</v>
      </c>
      <c r="I179" s="208"/>
      <c r="J179" s="209">
        <f t="shared" ref="J179:J188" si="10">ROUND(I179*H179,2)</f>
        <v>0</v>
      </c>
      <c r="K179" s="205" t="s">
        <v>21</v>
      </c>
      <c r="L179" s="62"/>
      <c r="M179" s="210" t="s">
        <v>21</v>
      </c>
      <c r="N179" s="211" t="s">
        <v>45</v>
      </c>
      <c r="O179" s="43"/>
      <c r="P179" s="212">
        <f t="shared" ref="P179:P188" si="11">O179*H179</f>
        <v>0</v>
      </c>
      <c r="Q179" s="212">
        <v>0</v>
      </c>
      <c r="R179" s="212">
        <f t="shared" ref="R179:R188" si="12">Q179*H179</f>
        <v>0</v>
      </c>
      <c r="S179" s="212">
        <v>0</v>
      </c>
      <c r="T179" s="213">
        <f t="shared" ref="T179:T188" si="13">S179*H179</f>
        <v>0</v>
      </c>
      <c r="AR179" s="25" t="s">
        <v>375</v>
      </c>
      <c r="AT179" s="25" t="s">
        <v>311</v>
      </c>
      <c r="AU179" s="25" t="s">
        <v>84</v>
      </c>
      <c r="AY179" s="25" t="s">
        <v>308</v>
      </c>
      <c r="BE179" s="214">
        <f t="shared" ref="BE179:BE188" si="14">IF(N179="základní",J179,0)</f>
        <v>0</v>
      </c>
      <c r="BF179" s="214">
        <f t="shared" ref="BF179:BF188" si="15">IF(N179="snížená",J179,0)</f>
        <v>0</v>
      </c>
      <c r="BG179" s="214">
        <f t="shared" ref="BG179:BG188" si="16">IF(N179="zákl. přenesená",J179,0)</f>
        <v>0</v>
      </c>
      <c r="BH179" s="214">
        <f t="shared" ref="BH179:BH188" si="17">IF(N179="sníž. přenesená",J179,0)</f>
        <v>0</v>
      </c>
      <c r="BI179" s="214">
        <f t="shared" ref="BI179:BI188" si="18">IF(N179="nulová",J179,0)</f>
        <v>0</v>
      </c>
      <c r="BJ179" s="25" t="s">
        <v>82</v>
      </c>
      <c r="BK179" s="214">
        <f t="shared" ref="BK179:BK188" si="19">ROUND(I179*H179,2)</f>
        <v>0</v>
      </c>
      <c r="BL179" s="25" t="s">
        <v>375</v>
      </c>
      <c r="BM179" s="25" t="s">
        <v>721</v>
      </c>
    </row>
    <row r="180" spans="2:65" s="1" customFormat="1" ht="22.5" customHeight="1">
      <c r="B180" s="42"/>
      <c r="C180" s="203" t="s">
        <v>598</v>
      </c>
      <c r="D180" s="203" t="s">
        <v>311</v>
      </c>
      <c r="E180" s="204" t="s">
        <v>9643</v>
      </c>
      <c r="F180" s="205" t="s">
        <v>12972</v>
      </c>
      <c r="G180" s="206" t="s">
        <v>5275</v>
      </c>
      <c r="H180" s="207">
        <v>48</v>
      </c>
      <c r="I180" s="208"/>
      <c r="J180" s="209">
        <f t="shared" si="10"/>
        <v>0</v>
      </c>
      <c r="K180" s="205" t="s">
        <v>21</v>
      </c>
      <c r="L180" s="62"/>
      <c r="M180" s="210" t="s">
        <v>21</v>
      </c>
      <c r="N180" s="211" t="s">
        <v>45</v>
      </c>
      <c r="O180" s="43"/>
      <c r="P180" s="212">
        <f t="shared" si="11"/>
        <v>0</v>
      </c>
      <c r="Q180" s="212">
        <v>0</v>
      </c>
      <c r="R180" s="212">
        <f t="shared" si="12"/>
        <v>0</v>
      </c>
      <c r="S180" s="212">
        <v>0</v>
      </c>
      <c r="T180" s="213">
        <f t="shared" si="13"/>
        <v>0</v>
      </c>
      <c r="AR180" s="25" t="s">
        <v>375</v>
      </c>
      <c r="AT180" s="25" t="s">
        <v>311</v>
      </c>
      <c r="AU180" s="25" t="s">
        <v>84</v>
      </c>
      <c r="AY180" s="25" t="s">
        <v>308</v>
      </c>
      <c r="BE180" s="214">
        <f t="shared" si="14"/>
        <v>0</v>
      </c>
      <c r="BF180" s="214">
        <f t="shared" si="15"/>
        <v>0</v>
      </c>
      <c r="BG180" s="214">
        <f t="shared" si="16"/>
        <v>0</v>
      </c>
      <c r="BH180" s="214">
        <f t="shared" si="17"/>
        <v>0</v>
      </c>
      <c r="BI180" s="214">
        <f t="shared" si="18"/>
        <v>0</v>
      </c>
      <c r="BJ180" s="25" t="s">
        <v>82</v>
      </c>
      <c r="BK180" s="214">
        <f t="shared" si="19"/>
        <v>0</v>
      </c>
      <c r="BL180" s="25" t="s">
        <v>375</v>
      </c>
      <c r="BM180" s="25" t="s">
        <v>730</v>
      </c>
    </row>
    <row r="181" spans="2:65" s="1" customFormat="1" ht="22.5" customHeight="1">
      <c r="B181" s="42"/>
      <c r="C181" s="203" t="s">
        <v>603</v>
      </c>
      <c r="D181" s="203" t="s">
        <v>311</v>
      </c>
      <c r="E181" s="204" t="s">
        <v>6442</v>
      </c>
      <c r="F181" s="205" t="s">
        <v>12997</v>
      </c>
      <c r="G181" s="206" t="s">
        <v>5275</v>
      </c>
      <c r="H181" s="207">
        <v>48</v>
      </c>
      <c r="I181" s="208"/>
      <c r="J181" s="209">
        <f t="shared" si="10"/>
        <v>0</v>
      </c>
      <c r="K181" s="205" t="s">
        <v>21</v>
      </c>
      <c r="L181" s="62"/>
      <c r="M181" s="210" t="s">
        <v>21</v>
      </c>
      <c r="N181" s="211" t="s">
        <v>45</v>
      </c>
      <c r="O181" s="43"/>
      <c r="P181" s="212">
        <f t="shared" si="11"/>
        <v>0</v>
      </c>
      <c r="Q181" s="212">
        <v>0</v>
      </c>
      <c r="R181" s="212">
        <f t="shared" si="12"/>
        <v>0</v>
      </c>
      <c r="S181" s="212">
        <v>0</v>
      </c>
      <c r="T181" s="213">
        <f t="shared" si="13"/>
        <v>0</v>
      </c>
      <c r="AR181" s="25" t="s">
        <v>375</v>
      </c>
      <c r="AT181" s="25" t="s">
        <v>311</v>
      </c>
      <c r="AU181" s="25" t="s">
        <v>84</v>
      </c>
      <c r="AY181" s="25" t="s">
        <v>308</v>
      </c>
      <c r="BE181" s="214">
        <f t="shared" si="14"/>
        <v>0</v>
      </c>
      <c r="BF181" s="214">
        <f t="shared" si="15"/>
        <v>0</v>
      </c>
      <c r="BG181" s="214">
        <f t="shared" si="16"/>
        <v>0</v>
      </c>
      <c r="BH181" s="214">
        <f t="shared" si="17"/>
        <v>0</v>
      </c>
      <c r="BI181" s="214">
        <f t="shared" si="18"/>
        <v>0</v>
      </c>
      <c r="BJ181" s="25" t="s">
        <v>82</v>
      </c>
      <c r="BK181" s="214">
        <f t="shared" si="19"/>
        <v>0</v>
      </c>
      <c r="BL181" s="25" t="s">
        <v>375</v>
      </c>
      <c r="BM181" s="25" t="s">
        <v>740</v>
      </c>
    </row>
    <row r="182" spans="2:65" s="1" customFormat="1" ht="22.5" customHeight="1">
      <c r="B182" s="42"/>
      <c r="C182" s="203" t="s">
        <v>608</v>
      </c>
      <c r="D182" s="203" t="s">
        <v>311</v>
      </c>
      <c r="E182" s="204" t="s">
        <v>6444</v>
      </c>
      <c r="F182" s="205" t="s">
        <v>12998</v>
      </c>
      <c r="G182" s="206" t="s">
        <v>5275</v>
      </c>
      <c r="H182" s="207">
        <v>8</v>
      </c>
      <c r="I182" s="208"/>
      <c r="J182" s="209">
        <f t="shared" si="10"/>
        <v>0</v>
      </c>
      <c r="K182" s="205" t="s">
        <v>21</v>
      </c>
      <c r="L182" s="62"/>
      <c r="M182" s="210" t="s">
        <v>21</v>
      </c>
      <c r="N182" s="211" t="s">
        <v>45</v>
      </c>
      <c r="O182" s="43"/>
      <c r="P182" s="212">
        <f t="shared" si="11"/>
        <v>0</v>
      </c>
      <c r="Q182" s="212">
        <v>0</v>
      </c>
      <c r="R182" s="212">
        <f t="shared" si="12"/>
        <v>0</v>
      </c>
      <c r="S182" s="212">
        <v>0</v>
      </c>
      <c r="T182" s="213">
        <f t="shared" si="13"/>
        <v>0</v>
      </c>
      <c r="AR182" s="25" t="s">
        <v>375</v>
      </c>
      <c r="AT182" s="25" t="s">
        <v>311</v>
      </c>
      <c r="AU182" s="25" t="s">
        <v>84</v>
      </c>
      <c r="AY182" s="25" t="s">
        <v>308</v>
      </c>
      <c r="BE182" s="214">
        <f t="shared" si="14"/>
        <v>0</v>
      </c>
      <c r="BF182" s="214">
        <f t="shared" si="15"/>
        <v>0</v>
      </c>
      <c r="BG182" s="214">
        <f t="shared" si="16"/>
        <v>0</v>
      </c>
      <c r="BH182" s="214">
        <f t="shared" si="17"/>
        <v>0</v>
      </c>
      <c r="BI182" s="214">
        <f t="shared" si="18"/>
        <v>0</v>
      </c>
      <c r="BJ182" s="25" t="s">
        <v>82</v>
      </c>
      <c r="BK182" s="214">
        <f t="shared" si="19"/>
        <v>0</v>
      </c>
      <c r="BL182" s="25" t="s">
        <v>375</v>
      </c>
      <c r="BM182" s="25" t="s">
        <v>750</v>
      </c>
    </row>
    <row r="183" spans="2:65" s="1" customFormat="1" ht="22.5" customHeight="1">
      <c r="B183" s="42"/>
      <c r="C183" s="203" t="s">
        <v>613</v>
      </c>
      <c r="D183" s="203" t="s">
        <v>311</v>
      </c>
      <c r="E183" s="204" t="s">
        <v>6446</v>
      </c>
      <c r="F183" s="205" t="s">
        <v>12999</v>
      </c>
      <c r="G183" s="206" t="s">
        <v>5275</v>
      </c>
      <c r="H183" s="207">
        <v>8</v>
      </c>
      <c r="I183" s="208"/>
      <c r="J183" s="209">
        <f t="shared" si="10"/>
        <v>0</v>
      </c>
      <c r="K183" s="205" t="s">
        <v>21</v>
      </c>
      <c r="L183" s="62"/>
      <c r="M183" s="210" t="s">
        <v>21</v>
      </c>
      <c r="N183" s="211" t="s">
        <v>45</v>
      </c>
      <c r="O183" s="43"/>
      <c r="P183" s="212">
        <f t="shared" si="11"/>
        <v>0</v>
      </c>
      <c r="Q183" s="212">
        <v>0</v>
      </c>
      <c r="R183" s="212">
        <f t="shared" si="12"/>
        <v>0</v>
      </c>
      <c r="S183" s="212">
        <v>0</v>
      </c>
      <c r="T183" s="213">
        <f t="shared" si="13"/>
        <v>0</v>
      </c>
      <c r="AR183" s="25" t="s">
        <v>375</v>
      </c>
      <c r="AT183" s="25" t="s">
        <v>311</v>
      </c>
      <c r="AU183" s="25" t="s">
        <v>84</v>
      </c>
      <c r="AY183" s="25" t="s">
        <v>308</v>
      </c>
      <c r="BE183" s="214">
        <f t="shared" si="14"/>
        <v>0</v>
      </c>
      <c r="BF183" s="214">
        <f t="shared" si="15"/>
        <v>0</v>
      </c>
      <c r="BG183" s="214">
        <f t="shared" si="16"/>
        <v>0</v>
      </c>
      <c r="BH183" s="214">
        <f t="shared" si="17"/>
        <v>0</v>
      </c>
      <c r="BI183" s="214">
        <f t="shared" si="18"/>
        <v>0</v>
      </c>
      <c r="BJ183" s="25" t="s">
        <v>82</v>
      </c>
      <c r="BK183" s="214">
        <f t="shared" si="19"/>
        <v>0</v>
      </c>
      <c r="BL183" s="25" t="s">
        <v>375</v>
      </c>
      <c r="BM183" s="25" t="s">
        <v>1248</v>
      </c>
    </row>
    <row r="184" spans="2:65" s="1" customFormat="1" ht="22.5" customHeight="1">
      <c r="B184" s="42"/>
      <c r="C184" s="203" t="s">
        <v>619</v>
      </c>
      <c r="D184" s="203" t="s">
        <v>311</v>
      </c>
      <c r="E184" s="204" t="s">
        <v>9647</v>
      </c>
      <c r="F184" s="205" t="s">
        <v>12974</v>
      </c>
      <c r="G184" s="206" t="s">
        <v>5275</v>
      </c>
      <c r="H184" s="207">
        <v>96</v>
      </c>
      <c r="I184" s="208"/>
      <c r="J184" s="209">
        <f t="shared" si="10"/>
        <v>0</v>
      </c>
      <c r="K184" s="205" t="s">
        <v>21</v>
      </c>
      <c r="L184" s="62"/>
      <c r="M184" s="210" t="s">
        <v>21</v>
      </c>
      <c r="N184" s="211" t="s">
        <v>45</v>
      </c>
      <c r="O184" s="43"/>
      <c r="P184" s="212">
        <f t="shared" si="11"/>
        <v>0</v>
      </c>
      <c r="Q184" s="212">
        <v>0</v>
      </c>
      <c r="R184" s="212">
        <f t="shared" si="12"/>
        <v>0</v>
      </c>
      <c r="S184" s="212">
        <v>0</v>
      </c>
      <c r="T184" s="213">
        <f t="shared" si="13"/>
        <v>0</v>
      </c>
      <c r="AR184" s="25" t="s">
        <v>375</v>
      </c>
      <c r="AT184" s="25" t="s">
        <v>311</v>
      </c>
      <c r="AU184" s="25" t="s">
        <v>84</v>
      </c>
      <c r="AY184" s="25" t="s">
        <v>308</v>
      </c>
      <c r="BE184" s="214">
        <f t="shared" si="14"/>
        <v>0</v>
      </c>
      <c r="BF184" s="214">
        <f t="shared" si="15"/>
        <v>0</v>
      </c>
      <c r="BG184" s="214">
        <f t="shared" si="16"/>
        <v>0</v>
      </c>
      <c r="BH184" s="214">
        <f t="shared" si="17"/>
        <v>0</v>
      </c>
      <c r="BI184" s="214">
        <f t="shared" si="18"/>
        <v>0</v>
      </c>
      <c r="BJ184" s="25" t="s">
        <v>82</v>
      </c>
      <c r="BK184" s="214">
        <f t="shared" si="19"/>
        <v>0</v>
      </c>
      <c r="BL184" s="25" t="s">
        <v>375</v>
      </c>
      <c r="BM184" s="25" t="s">
        <v>570</v>
      </c>
    </row>
    <row r="185" spans="2:65" s="1" customFormat="1" ht="22.5" customHeight="1">
      <c r="B185" s="42"/>
      <c r="C185" s="203" t="s">
        <v>624</v>
      </c>
      <c r="D185" s="203" t="s">
        <v>311</v>
      </c>
      <c r="E185" s="204" t="s">
        <v>9645</v>
      </c>
      <c r="F185" s="205" t="s">
        <v>12973</v>
      </c>
      <c r="G185" s="206" t="s">
        <v>5275</v>
      </c>
      <c r="H185" s="207">
        <v>96</v>
      </c>
      <c r="I185" s="208"/>
      <c r="J185" s="209">
        <f t="shared" si="10"/>
        <v>0</v>
      </c>
      <c r="K185" s="205" t="s">
        <v>21</v>
      </c>
      <c r="L185" s="62"/>
      <c r="M185" s="210" t="s">
        <v>21</v>
      </c>
      <c r="N185" s="211" t="s">
        <v>45</v>
      </c>
      <c r="O185" s="43"/>
      <c r="P185" s="212">
        <f t="shared" si="11"/>
        <v>0</v>
      </c>
      <c r="Q185" s="212">
        <v>0</v>
      </c>
      <c r="R185" s="212">
        <f t="shared" si="12"/>
        <v>0</v>
      </c>
      <c r="S185" s="212">
        <v>0</v>
      </c>
      <c r="T185" s="213">
        <f t="shared" si="13"/>
        <v>0</v>
      </c>
      <c r="AR185" s="25" t="s">
        <v>375</v>
      </c>
      <c r="AT185" s="25" t="s">
        <v>311</v>
      </c>
      <c r="AU185" s="25" t="s">
        <v>84</v>
      </c>
      <c r="AY185" s="25" t="s">
        <v>308</v>
      </c>
      <c r="BE185" s="214">
        <f t="shared" si="14"/>
        <v>0</v>
      </c>
      <c r="BF185" s="214">
        <f t="shared" si="15"/>
        <v>0</v>
      </c>
      <c r="BG185" s="214">
        <f t="shared" si="16"/>
        <v>0</v>
      </c>
      <c r="BH185" s="214">
        <f t="shared" si="17"/>
        <v>0</v>
      </c>
      <c r="BI185" s="214">
        <f t="shared" si="18"/>
        <v>0</v>
      </c>
      <c r="BJ185" s="25" t="s">
        <v>82</v>
      </c>
      <c r="BK185" s="214">
        <f t="shared" si="19"/>
        <v>0</v>
      </c>
      <c r="BL185" s="25" t="s">
        <v>375</v>
      </c>
      <c r="BM185" s="25" t="s">
        <v>2042</v>
      </c>
    </row>
    <row r="186" spans="2:65" s="1" customFormat="1" ht="22.5" customHeight="1">
      <c r="B186" s="42"/>
      <c r="C186" s="203" t="s">
        <v>632</v>
      </c>
      <c r="D186" s="203" t="s">
        <v>311</v>
      </c>
      <c r="E186" s="204" t="s">
        <v>6451</v>
      </c>
      <c r="F186" s="205" t="s">
        <v>13000</v>
      </c>
      <c r="G186" s="206" t="s">
        <v>5275</v>
      </c>
      <c r="H186" s="207">
        <v>96</v>
      </c>
      <c r="I186" s="208"/>
      <c r="J186" s="209">
        <f t="shared" si="10"/>
        <v>0</v>
      </c>
      <c r="K186" s="205" t="s">
        <v>21</v>
      </c>
      <c r="L186" s="62"/>
      <c r="M186" s="210" t="s">
        <v>21</v>
      </c>
      <c r="N186" s="211" t="s">
        <v>45</v>
      </c>
      <c r="O186" s="43"/>
      <c r="P186" s="212">
        <f t="shared" si="11"/>
        <v>0</v>
      </c>
      <c r="Q186" s="212">
        <v>0</v>
      </c>
      <c r="R186" s="212">
        <f t="shared" si="12"/>
        <v>0</v>
      </c>
      <c r="S186" s="212">
        <v>0</v>
      </c>
      <c r="T186" s="213">
        <f t="shared" si="13"/>
        <v>0</v>
      </c>
      <c r="AR186" s="25" t="s">
        <v>375</v>
      </c>
      <c r="AT186" s="25" t="s">
        <v>311</v>
      </c>
      <c r="AU186" s="25" t="s">
        <v>84</v>
      </c>
      <c r="AY186" s="25" t="s">
        <v>308</v>
      </c>
      <c r="BE186" s="214">
        <f t="shared" si="14"/>
        <v>0</v>
      </c>
      <c r="BF186" s="214">
        <f t="shared" si="15"/>
        <v>0</v>
      </c>
      <c r="BG186" s="214">
        <f t="shared" si="16"/>
        <v>0</v>
      </c>
      <c r="BH186" s="214">
        <f t="shared" si="17"/>
        <v>0</v>
      </c>
      <c r="BI186" s="214">
        <f t="shared" si="18"/>
        <v>0</v>
      </c>
      <c r="BJ186" s="25" t="s">
        <v>82</v>
      </c>
      <c r="BK186" s="214">
        <f t="shared" si="19"/>
        <v>0</v>
      </c>
      <c r="BL186" s="25" t="s">
        <v>375</v>
      </c>
      <c r="BM186" s="25" t="s">
        <v>2048</v>
      </c>
    </row>
    <row r="187" spans="2:65" s="1" customFormat="1" ht="22.5" customHeight="1">
      <c r="B187" s="42"/>
      <c r="C187" s="203" t="s">
        <v>638</v>
      </c>
      <c r="D187" s="203" t="s">
        <v>311</v>
      </c>
      <c r="E187" s="204" t="s">
        <v>6453</v>
      </c>
      <c r="F187" s="205" t="s">
        <v>13001</v>
      </c>
      <c r="G187" s="206" t="s">
        <v>5275</v>
      </c>
      <c r="H187" s="207">
        <v>9</v>
      </c>
      <c r="I187" s="208"/>
      <c r="J187" s="209">
        <f t="shared" si="10"/>
        <v>0</v>
      </c>
      <c r="K187" s="205" t="s">
        <v>21</v>
      </c>
      <c r="L187" s="62"/>
      <c r="M187" s="210" t="s">
        <v>21</v>
      </c>
      <c r="N187" s="211" t="s">
        <v>45</v>
      </c>
      <c r="O187" s="43"/>
      <c r="P187" s="212">
        <f t="shared" si="11"/>
        <v>0</v>
      </c>
      <c r="Q187" s="212">
        <v>0</v>
      </c>
      <c r="R187" s="212">
        <f t="shared" si="12"/>
        <v>0</v>
      </c>
      <c r="S187" s="212">
        <v>0</v>
      </c>
      <c r="T187" s="213">
        <f t="shared" si="13"/>
        <v>0</v>
      </c>
      <c r="AR187" s="25" t="s">
        <v>375</v>
      </c>
      <c r="AT187" s="25" t="s">
        <v>311</v>
      </c>
      <c r="AU187" s="25" t="s">
        <v>84</v>
      </c>
      <c r="AY187" s="25" t="s">
        <v>308</v>
      </c>
      <c r="BE187" s="214">
        <f t="shared" si="14"/>
        <v>0</v>
      </c>
      <c r="BF187" s="214">
        <f t="shared" si="15"/>
        <v>0</v>
      </c>
      <c r="BG187" s="214">
        <f t="shared" si="16"/>
        <v>0</v>
      </c>
      <c r="BH187" s="214">
        <f t="shared" si="17"/>
        <v>0</v>
      </c>
      <c r="BI187" s="214">
        <f t="shared" si="18"/>
        <v>0</v>
      </c>
      <c r="BJ187" s="25" t="s">
        <v>82</v>
      </c>
      <c r="BK187" s="214">
        <f t="shared" si="19"/>
        <v>0</v>
      </c>
      <c r="BL187" s="25" t="s">
        <v>375</v>
      </c>
      <c r="BM187" s="25" t="s">
        <v>2055</v>
      </c>
    </row>
    <row r="188" spans="2:65" s="1" customFormat="1" ht="22.5" customHeight="1">
      <c r="B188" s="42"/>
      <c r="C188" s="203" t="s">
        <v>644</v>
      </c>
      <c r="D188" s="203" t="s">
        <v>311</v>
      </c>
      <c r="E188" s="204" t="s">
        <v>6455</v>
      </c>
      <c r="F188" s="205" t="s">
        <v>13002</v>
      </c>
      <c r="G188" s="206" t="s">
        <v>5275</v>
      </c>
      <c r="H188" s="207">
        <v>2</v>
      </c>
      <c r="I188" s="208"/>
      <c r="J188" s="209">
        <f t="shared" si="10"/>
        <v>0</v>
      </c>
      <c r="K188" s="205" t="s">
        <v>21</v>
      </c>
      <c r="L188" s="62"/>
      <c r="M188" s="210" t="s">
        <v>21</v>
      </c>
      <c r="N188" s="211" t="s">
        <v>45</v>
      </c>
      <c r="O188" s="43"/>
      <c r="P188" s="212">
        <f t="shared" si="11"/>
        <v>0</v>
      </c>
      <c r="Q188" s="212">
        <v>0</v>
      </c>
      <c r="R188" s="212">
        <f t="shared" si="12"/>
        <v>0</v>
      </c>
      <c r="S188" s="212">
        <v>0</v>
      </c>
      <c r="T188" s="213">
        <f t="shared" si="13"/>
        <v>0</v>
      </c>
      <c r="AR188" s="25" t="s">
        <v>375</v>
      </c>
      <c r="AT188" s="25" t="s">
        <v>311</v>
      </c>
      <c r="AU188" s="25" t="s">
        <v>84</v>
      </c>
      <c r="AY188" s="25" t="s">
        <v>308</v>
      </c>
      <c r="BE188" s="214">
        <f t="shared" si="14"/>
        <v>0</v>
      </c>
      <c r="BF188" s="214">
        <f t="shared" si="15"/>
        <v>0</v>
      </c>
      <c r="BG188" s="214">
        <f t="shared" si="16"/>
        <v>0</v>
      </c>
      <c r="BH188" s="214">
        <f t="shared" si="17"/>
        <v>0</v>
      </c>
      <c r="BI188" s="214">
        <f t="shared" si="18"/>
        <v>0</v>
      </c>
      <c r="BJ188" s="25" t="s">
        <v>82</v>
      </c>
      <c r="BK188" s="214">
        <f t="shared" si="19"/>
        <v>0</v>
      </c>
      <c r="BL188" s="25" t="s">
        <v>375</v>
      </c>
      <c r="BM188" s="25" t="s">
        <v>2061</v>
      </c>
    </row>
    <row r="189" spans="2:65" s="11" customFormat="1" ht="29.85" customHeight="1">
      <c r="B189" s="186"/>
      <c r="C189" s="187"/>
      <c r="D189" s="200" t="s">
        <v>73</v>
      </c>
      <c r="E189" s="201" t="s">
        <v>9677</v>
      </c>
      <c r="F189" s="201" t="s">
        <v>13003</v>
      </c>
      <c r="G189" s="187"/>
      <c r="H189" s="187"/>
      <c r="I189" s="190"/>
      <c r="J189" s="202">
        <f>BK189</f>
        <v>0</v>
      </c>
      <c r="K189" s="187"/>
      <c r="L189" s="192"/>
      <c r="M189" s="193"/>
      <c r="N189" s="194"/>
      <c r="O189" s="194"/>
      <c r="P189" s="195">
        <f>SUM(P190:P202)</f>
        <v>0</v>
      </c>
      <c r="Q189" s="194"/>
      <c r="R189" s="195">
        <f>SUM(R190:R202)</f>
        <v>0</v>
      </c>
      <c r="S189" s="194"/>
      <c r="T189" s="196">
        <f>SUM(T190:T202)</f>
        <v>0</v>
      </c>
      <c r="AR189" s="197" t="s">
        <v>84</v>
      </c>
      <c r="AT189" s="198" t="s">
        <v>73</v>
      </c>
      <c r="AU189" s="198" t="s">
        <v>82</v>
      </c>
      <c r="AY189" s="197" t="s">
        <v>308</v>
      </c>
      <c r="BK189" s="199">
        <f>SUM(BK190:BK202)</f>
        <v>0</v>
      </c>
    </row>
    <row r="190" spans="2:65" s="1" customFormat="1" ht="22.5" customHeight="1">
      <c r="B190" s="42"/>
      <c r="C190" s="203" t="s">
        <v>649</v>
      </c>
      <c r="D190" s="203" t="s">
        <v>311</v>
      </c>
      <c r="E190" s="204" t="s">
        <v>9649</v>
      </c>
      <c r="F190" s="205" t="s">
        <v>12976</v>
      </c>
      <c r="G190" s="206" t="s">
        <v>5275</v>
      </c>
      <c r="H190" s="207">
        <v>1</v>
      </c>
      <c r="I190" s="208"/>
      <c r="J190" s="209">
        <f t="shared" ref="J190:J202" si="20">ROUND(I190*H190,2)</f>
        <v>0</v>
      </c>
      <c r="K190" s="205" t="s">
        <v>21</v>
      </c>
      <c r="L190" s="62"/>
      <c r="M190" s="210" t="s">
        <v>21</v>
      </c>
      <c r="N190" s="211" t="s">
        <v>45</v>
      </c>
      <c r="O190" s="43"/>
      <c r="P190" s="212">
        <f t="shared" ref="P190:P202" si="21">O190*H190</f>
        <v>0</v>
      </c>
      <c r="Q190" s="212">
        <v>0</v>
      </c>
      <c r="R190" s="212">
        <f t="shared" ref="R190:R202" si="22">Q190*H190</f>
        <v>0</v>
      </c>
      <c r="S190" s="212">
        <v>0</v>
      </c>
      <c r="T190" s="213">
        <f t="shared" ref="T190:T202" si="23">S190*H190</f>
        <v>0</v>
      </c>
      <c r="AR190" s="25" t="s">
        <v>375</v>
      </c>
      <c r="AT190" s="25" t="s">
        <v>311</v>
      </c>
      <c r="AU190" s="25" t="s">
        <v>84</v>
      </c>
      <c r="AY190" s="25" t="s">
        <v>308</v>
      </c>
      <c r="BE190" s="214">
        <f t="shared" ref="BE190:BE202" si="24">IF(N190="základní",J190,0)</f>
        <v>0</v>
      </c>
      <c r="BF190" s="214">
        <f t="shared" ref="BF190:BF202" si="25">IF(N190="snížená",J190,0)</f>
        <v>0</v>
      </c>
      <c r="BG190" s="214">
        <f t="shared" ref="BG190:BG202" si="26">IF(N190="zákl. přenesená",J190,0)</f>
        <v>0</v>
      </c>
      <c r="BH190" s="214">
        <f t="shared" ref="BH190:BH202" si="27">IF(N190="sníž. přenesená",J190,0)</f>
        <v>0</v>
      </c>
      <c r="BI190" s="214">
        <f t="shared" ref="BI190:BI202" si="28">IF(N190="nulová",J190,0)</f>
        <v>0</v>
      </c>
      <c r="BJ190" s="25" t="s">
        <v>82</v>
      </c>
      <c r="BK190" s="214">
        <f t="shared" ref="BK190:BK202" si="29">ROUND(I190*H190,2)</f>
        <v>0</v>
      </c>
      <c r="BL190" s="25" t="s">
        <v>375</v>
      </c>
      <c r="BM190" s="25" t="s">
        <v>2067</v>
      </c>
    </row>
    <row r="191" spans="2:65" s="1" customFormat="1" ht="22.5" customHeight="1">
      <c r="B191" s="42"/>
      <c r="C191" s="203" t="s">
        <v>653</v>
      </c>
      <c r="D191" s="203" t="s">
        <v>311</v>
      </c>
      <c r="E191" s="204" t="s">
        <v>9651</v>
      </c>
      <c r="F191" s="205" t="s">
        <v>12977</v>
      </c>
      <c r="G191" s="206" t="s">
        <v>5275</v>
      </c>
      <c r="H191" s="207">
        <v>1</v>
      </c>
      <c r="I191" s="208"/>
      <c r="J191" s="209">
        <f t="shared" si="20"/>
        <v>0</v>
      </c>
      <c r="K191" s="205" t="s">
        <v>21</v>
      </c>
      <c r="L191" s="62"/>
      <c r="M191" s="210" t="s">
        <v>21</v>
      </c>
      <c r="N191" s="211" t="s">
        <v>45</v>
      </c>
      <c r="O191" s="43"/>
      <c r="P191" s="212">
        <f t="shared" si="21"/>
        <v>0</v>
      </c>
      <c r="Q191" s="212">
        <v>0</v>
      </c>
      <c r="R191" s="212">
        <f t="shared" si="22"/>
        <v>0</v>
      </c>
      <c r="S191" s="212">
        <v>0</v>
      </c>
      <c r="T191" s="213">
        <f t="shared" si="23"/>
        <v>0</v>
      </c>
      <c r="AR191" s="25" t="s">
        <v>375</v>
      </c>
      <c r="AT191" s="25" t="s">
        <v>311</v>
      </c>
      <c r="AU191" s="25" t="s">
        <v>84</v>
      </c>
      <c r="AY191" s="25" t="s">
        <v>308</v>
      </c>
      <c r="BE191" s="214">
        <f t="shared" si="24"/>
        <v>0</v>
      </c>
      <c r="BF191" s="214">
        <f t="shared" si="25"/>
        <v>0</v>
      </c>
      <c r="BG191" s="214">
        <f t="shared" si="26"/>
        <v>0</v>
      </c>
      <c r="BH191" s="214">
        <f t="shared" si="27"/>
        <v>0</v>
      </c>
      <c r="BI191" s="214">
        <f t="shared" si="28"/>
        <v>0</v>
      </c>
      <c r="BJ191" s="25" t="s">
        <v>82</v>
      </c>
      <c r="BK191" s="214">
        <f t="shared" si="29"/>
        <v>0</v>
      </c>
      <c r="BL191" s="25" t="s">
        <v>375</v>
      </c>
      <c r="BM191" s="25" t="s">
        <v>2075</v>
      </c>
    </row>
    <row r="192" spans="2:65" s="1" customFormat="1" ht="22.5" customHeight="1">
      <c r="B192" s="42"/>
      <c r="C192" s="203" t="s">
        <v>657</v>
      </c>
      <c r="D192" s="203" t="s">
        <v>311</v>
      </c>
      <c r="E192" s="204" t="s">
        <v>9653</v>
      </c>
      <c r="F192" s="205" t="s">
        <v>12978</v>
      </c>
      <c r="G192" s="206" t="s">
        <v>5275</v>
      </c>
      <c r="H192" s="207">
        <v>1</v>
      </c>
      <c r="I192" s="208"/>
      <c r="J192" s="209">
        <f t="shared" si="20"/>
        <v>0</v>
      </c>
      <c r="K192" s="205" t="s">
        <v>21</v>
      </c>
      <c r="L192" s="62"/>
      <c r="M192" s="210" t="s">
        <v>21</v>
      </c>
      <c r="N192" s="211" t="s">
        <v>45</v>
      </c>
      <c r="O192" s="43"/>
      <c r="P192" s="212">
        <f t="shared" si="21"/>
        <v>0</v>
      </c>
      <c r="Q192" s="212">
        <v>0</v>
      </c>
      <c r="R192" s="212">
        <f t="shared" si="22"/>
        <v>0</v>
      </c>
      <c r="S192" s="212">
        <v>0</v>
      </c>
      <c r="T192" s="213">
        <f t="shared" si="23"/>
        <v>0</v>
      </c>
      <c r="AR192" s="25" t="s">
        <v>375</v>
      </c>
      <c r="AT192" s="25" t="s">
        <v>311</v>
      </c>
      <c r="AU192" s="25" t="s">
        <v>84</v>
      </c>
      <c r="AY192" s="25" t="s">
        <v>308</v>
      </c>
      <c r="BE192" s="214">
        <f t="shared" si="24"/>
        <v>0</v>
      </c>
      <c r="BF192" s="214">
        <f t="shared" si="25"/>
        <v>0</v>
      </c>
      <c r="BG192" s="214">
        <f t="shared" si="26"/>
        <v>0</v>
      </c>
      <c r="BH192" s="214">
        <f t="shared" si="27"/>
        <v>0</v>
      </c>
      <c r="BI192" s="214">
        <f t="shared" si="28"/>
        <v>0</v>
      </c>
      <c r="BJ192" s="25" t="s">
        <v>82</v>
      </c>
      <c r="BK192" s="214">
        <f t="shared" si="29"/>
        <v>0</v>
      </c>
      <c r="BL192" s="25" t="s">
        <v>375</v>
      </c>
      <c r="BM192" s="25" t="s">
        <v>2084</v>
      </c>
    </row>
    <row r="193" spans="2:65" s="1" customFormat="1" ht="22.5" customHeight="1">
      <c r="B193" s="42"/>
      <c r="C193" s="203" t="s">
        <v>661</v>
      </c>
      <c r="D193" s="203" t="s">
        <v>311</v>
      </c>
      <c r="E193" s="204" t="s">
        <v>9655</v>
      </c>
      <c r="F193" s="205" t="s">
        <v>12979</v>
      </c>
      <c r="G193" s="206" t="s">
        <v>5275</v>
      </c>
      <c r="H193" s="207">
        <v>1</v>
      </c>
      <c r="I193" s="208"/>
      <c r="J193" s="209">
        <f t="shared" si="20"/>
        <v>0</v>
      </c>
      <c r="K193" s="205" t="s">
        <v>21</v>
      </c>
      <c r="L193" s="62"/>
      <c r="M193" s="210" t="s">
        <v>21</v>
      </c>
      <c r="N193" s="211" t="s">
        <v>45</v>
      </c>
      <c r="O193" s="43"/>
      <c r="P193" s="212">
        <f t="shared" si="21"/>
        <v>0</v>
      </c>
      <c r="Q193" s="212">
        <v>0</v>
      </c>
      <c r="R193" s="212">
        <f t="shared" si="22"/>
        <v>0</v>
      </c>
      <c r="S193" s="212">
        <v>0</v>
      </c>
      <c r="T193" s="213">
        <f t="shared" si="23"/>
        <v>0</v>
      </c>
      <c r="AR193" s="25" t="s">
        <v>375</v>
      </c>
      <c r="AT193" s="25" t="s">
        <v>311</v>
      </c>
      <c r="AU193" s="25" t="s">
        <v>84</v>
      </c>
      <c r="AY193" s="25" t="s">
        <v>308</v>
      </c>
      <c r="BE193" s="214">
        <f t="shared" si="24"/>
        <v>0</v>
      </c>
      <c r="BF193" s="214">
        <f t="shared" si="25"/>
        <v>0</v>
      </c>
      <c r="BG193" s="214">
        <f t="shared" si="26"/>
        <v>0</v>
      </c>
      <c r="BH193" s="214">
        <f t="shared" si="27"/>
        <v>0</v>
      </c>
      <c r="BI193" s="214">
        <f t="shared" si="28"/>
        <v>0</v>
      </c>
      <c r="BJ193" s="25" t="s">
        <v>82</v>
      </c>
      <c r="BK193" s="214">
        <f t="shared" si="29"/>
        <v>0</v>
      </c>
      <c r="BL193" s="25" t="s">
        <v>375</v>
      </c>
      <c r="BM193" s="25" t="s">
        <v>2091</v>
      </c>
    </row>
    <row r="194" spans="2:65" s="1" customFormat="1" ht="22.5" customHeight="1">
      <c r="B194" s="42"/>
      <c r="C194" s="203" t="s">
        <v>665</v>
      </c>
      <c r="D194" s="203" t="s">
        <v>311</v>
      </c>
      <c r="E194" s="204" t="s">
        <v>9657</v>
      </c>
      <c r="F194" s="205" t="s">
        <v>12980</v>
      </c>
      <c r="G194" s="206" t="s">
        <v>5275</v>
      </c>
      <c r="H194" s="207">
        <v>2</v>
      </c>
      <c r="I194" s="208"/>
      <c r="J194" s="209">
        <f t="shared" si="20"/>
        <v>0</v>
      </c>
      <c r="K194" s="205" t="s">
        <v>21</v>
      </c>
      <c r="L194" s="62"/>
      <c r="M194" s="210" t="s">
        <v>21</v>
      </c>
      <c r="N194" s="211" t="s">
        <v>45</v>
      </c>
      <c r="O194" s="43"/>
      <c r="P194" s="212">
        <f t="shared" si="21"/>
        <v>0</v>
      </c>
      <c r="Q194" s="212">
        <v>0</v>
      </c>
      <c r="R194" s="212">
        <f t="shared" si="22"/>
        <v>0</v>
      </c>
      <c r="S194" s="212">
        <v>0</v>
      </c>
      <c r="T194" s="213">
        <f t="shared" si="23"/>
        <v>0</v>
      </c>
      <c r="AR194" s="25" t="s">
        <v>375</v>
      </c>
      <c r="AT194" s="25" t="s">
        <v>311</v>
      </c>
      <c r="AU194" s="25" t="s">
        <v>84</v>
      </c>
      <c r="AY194" s="25" t="s">
        <v>308</v>
      </c>
      <c r="BE194" s="214">
        <f t="shared" si="24"/>
        <v>0</v>
      </c>
      <c r="BF194" s="214">
        <f t="shared" si="25"/>
        <v>0</v>
      </c>
      <c r="BG194" s="214">
        <f t="shared" si="26"/>
        <v>0</v>
      </c>
      <c r="BH194" s="214">
        <f t="shared" si="27"/>
        <v>0</v>
      </c>
      <c r="BI194" s="214">
        <f t="shared" si="28"/>
        <v>0</v>
      </c>
      <c r="BJ194" s="25" t="s">
        <v>82</v>
      </c>
      <c r="BK194" s="214">
        <f t="shared" si="29"/>
        <v>0</v>
      </c>
      <c r="BL194" s="25" t="s">
        <v>375</v>
      </c>
      <c r="BM194" s="25" t="s">
        <v>2098</v>
      </c>
    </row>
    <row r="195" spans="2:65" s="1" customFormat="1" ht="22.5" customHeight="1">
      <c r="B195" s="42"/>
      <c r="C195" s="203" t="s">
        <v>669</v>
      </c>
      <c r="D195" s="203" t="s">
        <v>311</v>
      </c>
      <c r="E195" s="204" t="s">
        <v>9659</v>
      </c>
      <c r="F195" s="205" t="s">
        <v>12981</v>
      </c>
      <c r="G195" s="206" t="s">
        <v>5275</v>
      </c>
      <c r="H195" s="207">
        <v>1</v>
      </c>
      <c r="I195" s="208"/>
      <c r="J195" s="209">
        <f t="shared" si="20"/>
        <v>0</v>
      </c>
      <c r="K195" s="205" t="s">
        <v>21</v>
      </c>
      <c r="L195" s="62"/>
      <c r="M195" s="210" t="s">
        <v>21</v>
      </c>
      <c r="N195" s="211" t="s">
        <v>45</v>
      </c>
      <c r="O195" s="43"/>
      <c r="P195" s="212">
        <f t="shared" si="21"/>
        <v>0</v>
      </c>
      <c r="Q195" s="212">
        <v>0</v>
      </c>
      <c r="R195" s="212">
        <f t="shared" si="22"/>
        <v>0</v>
      </c>
      <c r="S195" s="212">
        <v>0</v>
      </c>
      <c r="T195" s="213">
        <f t="shared" si="23"/>
        <v>0</v>
      </c>
      <c r="AR195" s="25" t="s">
        <v>375</v>
      </c>
      <c r="AT195" s="25" t="s">
        <v>311</v>
      </c>
      <c r="AU195" s="25" t="s">
        <v>84</v>
      </c>
      <c r="AY195" s="25" t="s">
        <v>308</v>
      </c>
      <c r="BE195" s="214">
        <f t="shared" si="24"/>
        <v>0</v>
      </c>
      <c r="BF195" s="214">
        <f t="shared" si="25"/>
        <v>0</v>
      </c>
      <c r="BG195" s="214">
        <f t="shared" si="26"/>
        <v>0</v>
      </c>
      <c r="BH195" s="214">
        <f t="shared" si="27"/>
        <v>0</v>
      </c>
      <c r="BI195" s="214">
        <f t="shared" si="28"/>
        <v>0</v>
      </c>
      <c r="BJ195" s="25" t="s">
        <v>82</v>
      </c>
      <c r="BK195" s="214">
        <f t="shared" si="29"/>
        <v>0</v>
      </c>
      <c r="BL195" s="25" t="s">
        <v>375</v>
      </c>
      <c r="BM195" s="25" t="s">
        <v>2103</v>
      </c>
    </row>
    <row r="196" spans="2:65" s="1" customFormat="1" ht="22.5" customHeight="1">
      <c r="B196" s="42"/>
      <c r="C196" s="203" t="s">
        <v>673</v>
      </c>
      <c r="D196" s="203" t="s">
        <v>311</v>
      </c>
      <c r="E196" s="204" t="s">
        <v>9662</v>
      </c>
      <c r="F196" s="205" t="s">
        <v>12982</v>
      </c>
      <c r="G196" s="206" t="s">
        <v>5275</v>
      </c>
      <c r="H196" s="207">
        <v>1</v>
      </c>
      <c r="I196" s="208"/>
      <c r="J196" s="209">
        <f t="shared" si="20"/>
        <v>0</v>
      </c>
      <c r="K196" s="205" t="s">
        <v>21</v>
      </c>
      <c r="L196" s="62"/>
      <c r="M196" s="210" t="s">
        <v>21</v>
      </c>
      <c r="N196" s="211" t="s">
        <v>45</v>
      </c>
      <c r="O196" s="43"/>
      <c r="P196" s="212">
        <f t="shared" si="21"/>
        <v>0</v>
      </c>
      <c r="Q196" s="212">
        <v>0</v>
      </c>
      <c r="R196" s="212">
        <f t="shared" si="22"/>
        <v>0</v>
      </c>
      <c r="S196" s="212">
        <v>0</v>
      </c>
      <c r="T196" s="213">
        <f t="shared" si="23"/>
        <v>0</v>
      </c>
      <c r="AR196" s="25" t="s">
        <v>375</v>
      </c>
      <c r="AT196" s="25" t="s">
        <v>311</v>
      </c>
      <c r="AU196" s="25" t="s">
        <v>84</v>
      </c>
      <c r="AY196" s="25" t="s">
        <v>308</v>
      </c>
      <c r="BE196" s="214">
        <f t="shared" si="24"/>
        <v>0</v>
      </c>
      <c r="BF196" s="214">
        <f t="shared" si="25"/>
        <v>0</v>
      </c>
      <c r="BG196" s="214">
        <f t="shared" si="26"/>
        <v>0</v>
      </c>
      <c r="BH196" s="214">
        <f t="shared" si="27"/>
        <v>0</v>
      </c>
      <c r="BI196" s="214">
        <f t="shared" si="28"/>
        <v>0</v>
      </c>
      <c r="BJ196" s="25" t="s">
        <v>82</v>
      </c>
      <c r="BK196" s="214">
        <f t="shared" si="29"/>
        <v>0</v>
      </c>
      <c r="BL196" s="25" t="s">
        <v>375</v>
      </c>
      <c r="BM196" s="25" t="s">
        <v>2112</v>
      </c>
    </row>
    <row r="197" spans="2:65" s="1" customFormat="1" ht="22.5" customHeight="1">
      <c r="B197" s="42"/>
      <c r="C197" s="203" t="s">
        <v>677</v>
      </c>
      <c r="D197" s="203" t="s">
        <v>311</v>
      </c>
      <c r="E197" s="204" t="s">
        <v>9663</v>
      </c>
      <c r="F197" s="205" t="s">
        <v>12983</v>
      </c>
      <c r="G197" s="206" t="s">
        <v>5275</v>
      </c>
      <c r="H197" s="207">
        <v>1</v>
      </c>
      <c r="I197" s="208"/>
      <c r="J197" s="209">
        <f t="shared" si="20"/>
        <v>0</v>
      </c>
      <c r="K197" s="205" t="s">
        <v>21</v>
      </c>
      <c r="L197" s="62"/>
      <c r="M197" s="210" t="s">
        <v>21</v>
      </c>
      <c r="N197" s="211" t="s">
        <v>45</v>
      </c>
      <c r="O197" s="43"/>
      <c r="P197" s="212">
        <f t="shared" si="21"/>
        <v>0</v>
      </c>
      <c r="Q197" s="212">
        <v>0</v>
      </c>
      <c r="R197" s="212">
        <f t="shared" si="22"/>
        <v>0</v>
      </c>
      <c r="S197" s="212">
        <v>0</v>
      </c>
      <c r="T197" s="213">
        <f t="shared" si="23"/>
        <v>0</v>
      </c>
      <c r="AR197" s="25" t="s">
        <v>375</v>
      </c>
      <c r="AT197" s="25" t="s">
        <v>311</v>
      </c>
      <c r="AU197" s="25" t="s">
        <v>84</v>
      </c>
      <c r="AY197" s="25" t="s">
        <v>308</v>
      </c>
      <c r="BE197" s="214">
        <f t="shared" si="24"/>
        <v>0</v>
      </c>
      <c r="BF197" s="214">
        <f t="shared" si="25"/>
        <v>0</v>
      </c>
      <c r="BG197" s="214">
        <f t="shared" si="26"/>
        <v>0</v>
      </c>
      <c r="BH197" s="214">
        <f t="shared" si="27"/>
        <v>0</v>
      </c>
      <c r="BI197" s="214">
        <f t="shared" si="28"/>
        <v>0</v>
      </c>
      <c r="BJ197" s="25" t="s">
        <v>82</v>
      </c>
      <c r="BK197" s="214">
        <f t="shared" si="29"/>
        <v>0</v>
      </c>
      <c r="BL197" s="25" t="s">
        <v>375</v>
      </c>
      <c r="BM197" s="25" t="s">
        <v>2122</v>
      </c>
    </row>
    <row r="198" spans="2:65" s="1" customFormat="1" ht="22.5" customHeight="1">
      <c r="B198" s="42"/>
      <c r="C198" s="203" t="s">
        <v>681</v>
      </c>
      <c r="D198" s="203" t="s">
        <v>311</v>
      </c>
      <c r="E198" s="204" t="s">
        <v>9664</v>
      </c>
      <c r="F198" s="205" t="s">
        <v>12984</v>
      </c>
      <c r="G198" s="206" t="s">
        <v>5275</v>
      </c>
      <c r="H198" s="207">
        <v>1</v>
      </c>
      <c r="I198" s="208"/>
      <c r="J198" s="209">
        <f t="shared" si="20"/>
        <v>0</v>
      </c>
      <c r="K198" s="205" t="s">
        <v>21</v>
      </c>
      <c r="L198" s="62"/>
      <c r="M198" s="210" t="s">
        <v>21</v>
      </c>
      <c r="N198" s="211" t="s">
        <v>45</v>
      </c>
      <c r="O198" s="43"/>
      <c r="P198" s="212">
        <f t="shared" si="21"/>
        <v>0</v>
      </c>
      <c r="Q198" s="212">
        <v>0</v>
      </c>
      <c r="R198" s="212">
        <f t="shared" si="22"/>
        <v>0</v>
      </c>
      <c r="S198" s="212">
        <v>0</v>
      </c>
      <c r="T198" s="213">
        <f t="shared" si="23"/>
        <v>0</v>
      </c>
      <c r="AR198" s="25" t="s">
        <v>375</v>
      </c>
      <c r="AT198" s="25" t="s">
        <v>311</v>
      </c>
      <c r="AU198" s="25" t="s">
        <v>84</v>
      </c>
      <c r="AY198" s="25" t="s">
        <v>308</v>
      </c>
      <c r="BE198" s="214">
        <f t="shared" si="24"/>
        <v>0</v>
      </c>
      <c r="BF198" s="214">
        <f t="shared" si="25"/>
        <v>0</v>
      </c>
      <c r="BG198" s="214">
        <f t="shared" si="26"/>
        <v>0</v>
      </c>
      <c r="BH198" s="214">
        <f t="shared" si="27"/>
        <v>0</v>
      </c>
      <c r="BI198" s="214">
        <f t="shared" si="28"/>
        <v>0</v>
      </c>
      <c r="BJ198" s="25" t="s">
        <v>82</v>
      </c>
      <c r="BK198" s="214">
        <f t="shared" si="29"/>
        <v>0</v>
      </c>
      <c r="BL198" s="25" t="s">
        <v>375</v>
      </c>
      <c r="BM198" s="25" t="s">
        <v>2130</v>
      </c>
    </row>
    <row r="199" spans="2:65" s="1" customFormat="1" ht="22.5" customHeight="1">
      <c r="B199" s="42"/>
      <c r="C199" s="203" t="s">
        <v>685</v>
      </c>
      <c r="D199" s="203" t="s">
        <v>311</v>
      </c>
      <c r="E199" s="204" t="s">
        <v>6414</v>
      </c>
      <c r="F199" s="205" t="s">
        <v>12985</v>
      </c>
      <c r="G199" s="206" t="s">
        <v>5275</v>
      </c>
      <c r="H199" s="207">
        <v>8</v>
      </c>
      <c r="I199" s="208"/>
      <c r="J199" s="209">
        <f t="shared" si="20"/>
        <v>0</v>
      </c>
      <c r="K199" s="205" t="s">
        <v>21</v>
      </c>
      <c r="L199" s="62"/>
      <c r="M199" s="210" t="s">
        <v>21</v>
      </c>
      <c r="N199" s="211" t="s">
        <v>45</v>
      </c>
      <c r="O199" s="43"/>
      <c r="P199" s="212">
        <f t="shared" si="21"/>
        <v>0</v>
      </c>
      <c r="Q199" s="212">
        <v>0</v>
      </c>
      <c r="R199" s="212">
        <f t="shared" si="22"/>
        <v>0</v>
      </c>
      <c r="S199" s="212">
        <v>0</v>
      </c>
      <c r="T199" s="213">
        <f t="shared" si="23"/>
        <v>0</v>
      </c>
      <c r="AR199" s="25" t="s">
        <v>375</v>
      </c>
      <c r="AT199" s="25" t="s">
        <v>311</v>
      </c>
      <c r="AU199" s="25" t="s">
        <v>84</v>
      </c>
      <c r="AY199" s="25" t="s">
        <v>308</v>
      </c>
      <c r="BE199" s="214">
        <f t="shared" si="24"/>
        <v>0</v>
      </c>
      <c r="BF199" s="214">
        <f t="shared" si="25"/>
        <v>0</v>
      </c>
      <c r="BG199" s="214">
        <f t="shared" si="26"/>
        <v>0</v>
      </c>
      <c r="BH199" s="214">
        <f t="shared" si="27"/>
        <v>0</v>
      </c>
      <c r="BI199" s="214">
        <f t="shared" si="28"/>
        <v>0</v>
      </c>
      <c r="BJ199" s="25" t="s">
        <v>82</v>
      </c>
      <c r="BK199" s="214">
        <f t="shared" si="29"/>
        <v>0</v>
      </c>
      <c r="BL199" s="25" t="s">
        <v>375</v>
      </c>
      <c r="BM199" s="25" t="s">
        <v>2139</v>
      </c>
    </row>
    <row r="200" spans="2:65" s="1" customFormat="1" ht="22.5" customHeight="1">
      <c r="B200" s="42"/>
      <c r="C200" s="203" t="s">
        <v>689</v>
      </c>
      <c r="D200" s="203" t="s">
        <v>311</v>
      </c>
      <c r="E200" s="204" t="s">
        <v>6416</v>
      </c>
      <c r="F200" s="205" t="s">
        <v>12986</v>
      </c>
      <c r="G200" s="206" t="s">
        <v>5275</v>
      </c>
      <c r="H200" s="207">
        <v>7</v>
      </c>
      <c r="I200" s="208"/>
      <c r="J200" s="209">
        <f t="shared" si="20"/>
        <v>0</v>
      </c>
      <c r="K200" s="205" t="s">
        <v>21</v>
      </c>
      <c r="L200" s="62"/>
      <c r="M200" s="210" t="s">
        <v>21</v>
      </c>
      <c r="N200" s="211" t="s">
        <v>45</v>
      </c>
      <c r="O200" s="43"/>
      <c r="P200" s="212">
        <f t="shared" si="21"/>
        <v>0</v>
      </c>
      <c r="Q200" s="212">
        <v>0</v>
      </c>
      <c r="R200" s="212">
        <f t="shared" si="22"/>
        <v>0</v>
      </c>
      <c r="S200" s="212">
        <v>0</v>
      </c>
      <c r="T200" s="213">
        <f t="shared" si="23"/>
        <v>0</v>
      </c>
      <c r="AR200" s="25" t="s">
        <v>375</v>
      </c>
      <c r="AT200" s="25" t="s">
        <v>311</v>
      </c>
      <c r="AU200" s="25" t="s">
        <v>84</v>
      </c>
      <c r="AY200" s="25" t="s">
        <v>308</v>
      </c>
      <c r="BE200" s="214">
        <f t="shared" si="24"/>
        <v>0</v>
      </c>
      <c r="BF200" s="214">
        <f t="shared" si="25"/>
        <v>0</v>
      </c>
      <c r="BG200" s="214">
        <f t="shared" si="26"/>
        <v>0</v>
      </c>
      <c r="BH200" s="214">
        <f t="shared" si="27"/>
        <v>0</v>
      </c>
      <c r="BI200" s="214">
        <f t="shared" si="28"/>
        <v>0</v>
      </c>
      <c r="BJ200" s="25" t="s">
        <v>82</v>
      </c>
      <c r="BK200" s="214">
        <f t="shared" si="29"/>
        <v>0</v>
      </c>
      <c r="BL200" s="25" t="s">
        <v>375</v>
      </c>
      <c r="BM200" s="25" t="s">
        <v>630</v>
      </c>
    </row>
    <row r="201" spans="2:65" s="1" customFormat="1" ht="22.5" customHeight="1">
      <c r="B201" s="42"/>
      <c r="C201" s="203" t="s">
        <v>693</v>
      </c>
      <c r="D201" s="203" t="s">
        <v>311</v>
      </c>
      <c r="E201" s="204" t="s">
        <v>6418</v>
      </c>
      <c r="F201" s="205" t="s">
        <v>12987</v>
      </c>
      <c r="G201" s="206" t="s">
        <v>5275</v>
      </c>
      <c r="H201" s="207">
        <v>1</v>
      </c>
      <c r="I201" s="208"/>
      <c r="J201" s="209">
        <f t="shared" si="20"/>
        <v>0</v>
      </c>
      <c r="K201" s="205" t="s">
        <v>21</v>
      </c>
      <c r="L201" s="62"/>
      <c r="M201" s="210" t="s">
        <v>21</v>
      </c>
      <c r="N201" s="211" t="s">
        <v>45</v>
      </c>
      <c r="O201" s="43"/>
      <c r="P201" s="212">
        <f t="shared" si="21"/>
        <v>0</v>
      </c>
      <c r="Q201" s="212">
        <v>0</v>
      </c>
      <c r="R201" s="212">
        <f t="shared" si="22"/>
        <v>0</v>
      </c>
      <c r="S201" s="212">
        <v>0</v>
      </c>
      <c r="T201" s="213">
        <f t="shared" si="23"/>
        <v>0</v>
      </c>
      <c r="AR201" s="25" t="s">
        <v>375</v>
      </c>
      <c r="AT201" s="25" t="s">
        <v>311</v>
      </c>
      <c r="AU201" s="25" t="s">
        <v>84</v>
      </c>
      <c r="AY201" s="25" t="s">
        <v>308</v>
      </c>
      <c r="BE201" s="214">
        <f t="shared" si="24"/>
        <v>0</v>
      </c>
      <c r="BF201" s="214">
        <f t="shared" si="25"/>
        <v>0</v>
      </c>
      <c r="BG201" s="214">
        <f t="shared" si="26"/>
        <v>0</v>
      </c>
      <c r="BH201" s="214">
        <f t="shared" si="27"/>
        <v>0</v>
      </c>
      <c r="BI201" s="214">
        <f t="shared" si="28"/>
        <v>0</v>
      </c>
      <c r="BJ201" s="25" t="s">
        <v>82</v>
      </c>
      <c r="BK201" s="214">
        <f t="shared" si="29"/>
        <v>0</v>
      </c>
      <c r="BL201" s="25" t="s">
        <v>375</v>
      </c>
      <c r="BM201" s="25" t="s">
        <v>642</v>
      </c>
    </row>
    <row r="202" spans="2:65" s="1" customFormat="1" ht="22.5" customHeight="1">
      <c r="B202" s="42"/>
      <c r="C202" s="203" t="s">
        <v>697</v>
      </c>
      <c r="D202" s="203" t="s">
        <v>311</v>
      </c>
      <c r="E202" s="204" t="s">
        <v>6420</v>
      </c>
      <c r="F202" s="205" t="s">
        <v>12988</v>
      </c>
      <c r="G202" s="206" t="s">
        <v>5275</v>
      </c>
      <c r="H202" s="207">
        <v>170</v>
      </c>
      <c r="I202" s="208"/>
      <c r="J202" s="209">
        <f t="shared" si="20"/>
        <v>0</v>
      </c>
      <c r="K202" s="205" t="s">
        <v>21</v>
      </c>
      <c r="L202" s="62"/>
      <c r="M202" s="210" t="s">
        <v>21</v>
      </c>
      <c r="N202" s="211" t="s">
        <v>45</v>
      </c>
      <c r="O202" s="43"/>
      <c r="P202" s="212">
        <f t="shared" si="21"/>
        <v>0</v>
      </c>
      <c r="Q202" s="212">
        <v>0</v>
      </c>
      <c r="R202" s="212">
        <f t="shared" si="22"/>
        <v>0</v>
      </c>
      <c r="S202" s="212">
        <v>0</v>
      </c>
      <c r="T202" s="213">
        <f t="shared" si="23"/>
        <v>0</v>
      </c>
      <c r="AR202" s="25" t="s">
        <v>375</v>
      </c>
      <c r="AT202" s="25" t="s">
        <v>311</v>
      </c>
      <c r="AU202" s="25" t="s">
        <v>84</v>
      </c>
      <c r="AY202" s="25" t="s">
        <v>308</v>
      </c>
      <c r="BE202" s="214">
        <f t="shared" si="24"/>
        <v>0</v>
      </c>
      <c r="BF202" s="214">
        <f t="shared" si="25"/>
        <v>0</v>
      </c>
      <c r="BG202" s="214">
        <f t="shared" si="26"/>
        <v>0</v>
      </c>
      <c r="BH202" s="214">
        <f t="shared" si="27"/>
        <v>0</v>
      </c>
      <c r="BI202" s="214">
        <f t="shared" si="28"/>
        <v>0</v>
      </c>
      <c r="BJ202" s="25" t="s">
        <v>82</v>
      </c>
      <c r="BK202" s="214">
        <f t="shared" si="29"/>
        <v>0</v>
      </c>
      <c r="BL202" s="25" t="s">
        <v>375</v>
      </c>
      <c r="BM202" s="25" t="s">
        <v>2161</v>
      </c>
    </row>
    <row r="203" spans="2:65" s="11" customFormat="1" ht="29.85" customHeight="1">
      <c r="B203" s="186"/>
      <c r="C203" s="187"/>
      <c r="D203" s="200" t="s">
        <v>73</v>
      </c>
      <c r="E203" s="201" t="s">
        <v>9704</v>
      </c>
      <c r="F203" s="201" t="s">
        <v>13004</v>
      </c>
      <c r="G203" s="187"/>
      <c r="H203" s="187"/>
      <c r="I203" s="190"/>
      <c r="J203" s="202">
        <f>BK203</f>
        <v>0</v>
      </c>
      <c r="K203" s="187"/>
      <c r="L203" s="192"/>
      <c r="M203" s="193"/>
      <c r="N203" s="194"/>
      <c r="O203" s="194"/>
      <c r="P203" s="195">
        <f>P204</f>
        <v>0</v>
      </c>
      <c r="Q203" s="194"/>
      <c r="R203" s="195">
        <f>R204</f>
        <v>0</v>
      </c>
      <c r="S203" s="194"/>
      <c r="T203" s="196">
        <f>T204</f>
        <v>0</v>
      </c>
      <c r="AR203" s="197" t="s">
        <v>84</v>
      </c>
      <c r="AT203" s="198" t="s">
        <v>73</v>
      </c>
      <c r="AU203" s="198" t="s">
        <v>82</v>
      </c>
      <c r="AY203" s="197" t="s">
        <v>308</v>
      </c>
      <c r="BK203" s="199">
        <f>BK204</f>
        <v>0</v>
      </c>
    </row>
    <row r="204" spans="2:65" s="1" customFormat="1" ht="22.5" customHeight="1">
      <c r="B204" s="42"/>
      <c r="C204" s="203" t="s">
        <v>702</v>
      </c>
      <c r="D204" s="203" t="s">
        <v>311</v>
      </c>
      <c r="E204" s="204" t="s">
        <v>6424</v>
      </c>
      <c r="F204" s="205" t="s">
        <v>12990</v>
      </c>
      <c r="G204" s="206" t="s">
        <v>5275</v>
      </c>
      <c r="H204" s="207">
        <v>1</v>
      </c>
      <c r="I204" s="208"/>
      <c r="J204" s="209">
        <f>ROUND(I204*H204,2)</f>
        <v>0</v>
      </c>
      <c r="K204" s="205" t="s">
        <v>21</v>
      </c>
      <c r="L204" s="62"/>
      <c r="M204" s="210" t="s">
        <v>21</v>
      </c>
      <c r="N204" s="211" t="s">
        <v>45</v>
      </c>
      <c r="O204" s="43"/>
      <c r="P204" s="212">
        <f>O204*H204</f>
        <v>0</v>
      </c>
      <c r="Q204" s="212">
        <v>0</v>
      </c>
      <c r="R204" s="212">
        <f>Q204*H204</f>
        <v>0</v>
      </c>
      <c r="S204" s="212">
        <v>0</v>
      </c>
      <c r="T204" s="213">
        <f>S204*H204</f>
        <v>0</v>
      </c>
      <c r="AR204" s="25" t="s">
        <v>375</v>
      </c>
      <c r="AT204" s="25" t="s">
        <v>311</v>
      </c>
      <c r="AU204" s="25" t="s">
        <v>84</v>
      </c>
      <c r="AY204" s="25" t="s">
        <v>308</v>
      </c>
      <c r="BE204" s="214">
        <f>IF(N204="základní",J204,0)</f>
        <v>0</v>
      </c>
      <c r="BF204" s="214">
        <f>IF(N204="snížená",J204,0)</f>
        <v>0</v>
      </c>
      <c r="BG204" s="214">
        <f>IF(N204="zákl. přenesená",J204,0)</f>
        <v>0</v>
      </c>
      <c r="BH204" s="214">
        <f>IF(N204="sníž. přenesená",J204,0)</f>
        <v>0</v>
      </c>
      <c r="BI204" s="214">
        <f>IF(N204="nulová",J204,0)</f>
        <v>0</v>
      </c>
      <c r="BJ204" s="25" t="s">
        <v>82</v>
      </c>
      <c r="BK204" s="214">
        <f>ROUND(I204*H204,2)</f>
        <v>0</v>
      </c>
      <c r="BL204" s="25" t="s">
        <v>375</v>
      </c>
      <c r="BM204" s="25" t="s">
        <v>2172</v>
      </c>
    </row>
    <row r="205" spans="2:65" s="11" customFormat="1" ht="29.85" customHeight="1">
      <c r="B205" s="186"/>
      <c r="C205" s="187"/>
      <c r="D205" s="200" t="s">
        <v>73</v>
      </c>
      <c r="E205" s="201" t="s">
        <v>9736</v>
      </c>
      <c r="F205" s="201" t="s">
        <v>13005</v>
      </c>
      <c r="G205" s="187"/>
      <c r="H205" s="187"/>
      <c r="I205" s="190"/>
      <c r="J205" s="202">
        <f>BK205</f>
        <v>0</v>
      </c>
      <c r="K205" s="187"/>
      <c r="L205" s="192"/>
      <c r="M205" s="193"/>
      <c r="N205" s="194"/>
      <c r="O205" s="194"/>
      <c r="P205" s="195">
        <f>SUM(P206:P207)</f>
        <v>0</v>
      </c>
      <c r="Q205" s="194"/>
      <c r="R205" s="195">
        <f>SUM(R206:R207)</f>
        <v>0</v>
      </c>
      <c r="S205" s="194"/>
      <c r="T205" s="196">
        <f>SUM(T206:T207)</f>
        <v>0</v>
      </c>
      <c r="AR205" s="197" t="s">
        <v>84</v>
      </c>
      <c r="AT205" s="198" t="s">
        <v>73</v>
      </c>
      <c r="AU205" s="198" t="s">
        <v>82</v>
      </c>
      <c r="AY205" s="197" t="s">
        <v>308</v>
      </c>
      <c r="BK205" s="199">
        <f>SUM(BK206:BK207)</f>
        <v>0</v>
      </c>
    </row>
    <row r="206" spans="2:65" s="1" customFormat="1" ht="44.25" customHeight="1">
      <c r="B206" s="42"/>
      <c r="C206" s="203" t="s">
        <v>706</v>
      </c>
      <c r="D206" s="203" t="s">
        <v>311</v>
      </c>
      <c r="E206" s="204" t="s">
        <v>6428</v>
      </c>
      <c r="F206" s="205" t="s">
        <v>12992</v>
      </c>
      <c r="G206" s="206" t="s">
        <v>5275</v>
      </c>
      <c r="H206" s="207">
        <v>2</v>
      </c>
      <c r="I206" s="208"/>
      <c r="J206" s="209">
        <f>ROUND(I206*H206,2)</f>
        <v>0</v>
      </c>
      <c r="K206" s="205" t="s">
        <v>21</v>
      </c>
      <c r="L206" s="62"/>
      <c r="M206" s="210" t="s">
        <v>21</v>
      </c>
      <c r="N206" s="211" t="s">
        <v>45</v>
      </c>
      <c r="O206" s="43"/>
      <c r="P206" s="212">
        <f>O206*H206</f>
        <v>0</v>
      </c>
      <c r="Q206" s="212">
        <v>0</v>
      </c>
      <c r="R206" s="212">
        <f>Q206*H206</f>
        <v>0</v>
      </c>
      <c r="S206" s="212">
        <v>0</v>
      </c>
      <c r="T206" s="213">
        <f>S206*H206</f>
        <v>0</v>
      </c>
      <c r="AR206" s="25" t="s">
        <v>375</v>
      </c>
      <c r="AT206" s="25" t="s">
        <v>311</v>
      </c>
      <c r="AU206" s="25" t="s">
        <v>84</v>
      </c>
      <c r="AY206" s="25" t="s">
        <v>308</v>
      </c>
      <c r="BE206" s="214">
        <f>IF(N206="základní",J206,0)</f>
        <v>0</v>
      </c>
      <c r="BF206" s="214">
        <f>IF(N206="snížená",J206,0)</f>
        <v>0</v>
      </c>
      <c r="BG206" s="214">
        <f>IF(N206="zákl. přenesená",J206,0)</f>
        <v>0</v>
      </c>
      <c r="BH206" s="214">
        <f>IF(N206="sníž. přenesená",J206,0)</f>
        <v>0</v>
      </c>
      <c r="BI206" s="214">
        <f>IF(N206="nulová",J206,0)</f>
        <v>0</v>
      </c>
      <c r="BJ206" s="25" t="s">
        <v>82</v>
      </c>
      <c r="BK206" s="214">
        <f>ROUND(I206*H206,2)</f>
        <v>0</v>
      </c>
      <c r="BL206" s="25" t="s">
        <v>375</v>
      </c>
      <c r="BM206" s="25" t="s">
        <v>2180</v>
      </c>
    </row>
    <row r="207" spans="2:65" s="1" customFormat="1" ht="22.5" customHeight="1">
      <c r="B207" s="42"/>
      <c r="C207" s="203" t="s">
        <v>710</v>
      </c>
      <c r="D207" s="203" t="s">
        <v>311</v>
      </c>
      <c r="E207" s="204" t="s">
        <v>6434</v>
      </c>
      <c r="F207" s="205" t="s">
        <v>12994</v>
      </c>
      <c r="G207" s="206" t="s">
        <v>5275</v>
      </c>
      <c r="H207" s="207">
        <v>2</v>
      </c>
      <c r="I207" s="208"/>
      <c r="J207" s="209">
        <f>ROUND(I207*H207,2)</f>
        <v>0</v>
      </c>
      <c r="K207" s="205" t="s">
        <v>21</v>
      </c>
      <c r="L207" s="62"/>
      <c r="M207" s="210" t="s">
        <v>21</v>
      </c>
      <c r="N207" s="211" t="s">
        <v>45</v>
      </c>
      <c r="O207" s="43"/>
      <c r="P207" s="212">
        <f>O207*H207</f>
        <v>0</v>
      </c>
      <c r="Q207" s="212">
        <v>0</v>
      </c>
      <c r="R207" s="212">
        <f>Q207*H207</f>
        <v>0</v>
      </c>
      <c r="S207" s="212">
        <v>0</v>
      </c>
      <c r="T207" s="213">
        <f>S207*H207</f>
        <v>0</v>
      </c>
      <c r="AR207" s="25" t="s">
        <v>375</v>
      </c>
      <c r="AT207" s="25" t="s">
        <v>311</v>
      </c>
      <c r="AU207" s="25" t="s">
        <v>84</v>
      </c>
      <c r="AY207" s="25" t="s">
        <v>308</v>
      </c>
      <c r="BE207" s="214">
        <f>IF(N207="základní",J207,0)</f>
        <v>0</v>
      </c>
      <c r="BF207" s="214">
        <f>IF(N207="snížená",J207,0)</f>
        <v>0</v>
      </c>
      <c r="BG207" s="214">
        <f>IF(N207="zákl. přenesená",J207,0)</f>
        <v>0</v>
      </c>
      <c r="BH207" s="214">
        <f>IF(N207="sníž. přenesená",J207,0)</f>
        <v>0</v>
      </c>
      <c r="BI207" s="214">
        <f>IF(N207="nulová",J207,0)</f>
        <v>0</v>
      </c>
      <c r="BJ207" s="25" t="s">
        <v>82</v>
      </c>
      <c r="BK207" s="214">
        <f>ROUND(I207*H207,2)</f>
        <v>0</v>
      </c>
      <c r="BL207" s="25" t="s">
        <v>375</v>
      </c>
      <c r="BM207" s="25" t="s">
        <v>2189</v>
      </c>
    </row>
    <row r="208" spans="2:65" s="11" customFormat="1" ht="29.85" customHeight="1">
      <c r="B208" s="186"/>
      <c r="C208" s="187"/>
      <c r="D208" s="200" t="s">
        <v>73</v>
      </c>
      <c r="E208" s="201" t="s">
        <v>9762</v>
      </c>
      <c r="F208" s="201" t="s">
        <v>13006</v>
      </c>
      <c r="G208" s="187"/>
      <c r="H208" s="187"/>
      <c r="I208" s="190"/>
      <c r="J208" s="202">
        <f>BK208</f>
        <v>0</v>
      </c>
      <c r="K208" s="187"/>
      <c r="L208" s="192"/>
      <c r="M208" s="193"/>
      <c r="N208" s="194"/>
      <c r="O208" s="194"/>
      <c r="P208" s="195">
        <f>SUM(P209:P218)</f>
        <v>0</v>
      </c>
      <c r="Q208" s="194"/>
      <c r="R208" s="195">
        <f>SUM(R209:R218)</f>
        <v>0</v>
      </c>
      <c r="S208" s="194"/>
      <c r="T208" s="196">
        <f>SUM(T209:T218)</f>
        <v>0</v>
      </c>
      <c r="AR208" s="197" t="s">
        <v>84</v>
      </c>
      <c r="AT208" s="198" t="s">
        <v>73</v>
      </c>
      <c r="AU208" s="198" t="s">
        <v>82</v>
      </c>
      <c r="AY208" s="197" t="s">
        <v>308</v>
      </c>
      <c r="BK208" s="199">
        <f>SUM(BK209:BK218)</f>
        <v>0</v>
      </c>
    </row>
    <row r="209" spans="2:65" s="1" customFormat="1" ht="31.5" customHeight="1">
      <c r="B209" s="42"/>
      <c r="C209" s="203" t="s">
        <v>716</v>
      </c>
      <c r="D209" s="203" t="s">
        <v>311</v>
      </c>
      <c r="E209" s="204" t="s">
        <v>6436</v>
      </c>
      <c r="F209" s="205" t="s">
        <v>12996</v>
      </c>
      <c r="G209" s="206" t="s">
        <v>5275</v>
      </c>
      <c r="H209" s="207">
        <v>1</v>
      </c>
      <c r="I209" s="208"/>
      <c r="J209" s="209">
        <f t="shared" ref="J209:J218" si="30">ROUND(I209*H209,2)</f>
        <v>0</v>
      </c>
      <c r="K209" s="205" t="s">
        <v>21</v>
      </c>
      <c r="L209" s="62"/>
      <c r="M209" s="210" t="s">
        <v>21</v>
      </c>
      <c r="N209" s="211" t="s">
        <v>45</v>
      </c>
      <c r="O209" s="43"/>
      <c r="P209" s="212">
        <f t="shared" ref="P209:P218" si="31">O209*H209</f>
        <v>0</v>
      </c>
      <c r="Q209" s="212">
        <v>0</v>
      </c>
      <c r="R209" s="212">
        <f t="shared" ref="R209:R218" si="32">Q209*H209</f>
        <v>0</v>
      </c>
      <c r="S209" s="212">
        <v>0</v>
      </c>
      <c r="T209" s="213">
        <f t="shared" ref="T209:T218" si="33">S209*H209</f>
        <v>0</v>
      </c>
      <c r="AR209" s="25" t="s">
        <v>375</v>
      </c>
      <c r="AT209" s="25" t="s">
        <v>311</v>
      </c>
      <c r="AU209" s="25" t="s">
        <v>84</v>
      </c>
      <c r="AY209" s="25" t="s">
        <v>308</v>
      </c>
      <c r="BE209" s="214">
        <f t="shared" ref="BE209:BE218" si="34">IF(N209="základní",J209,0)</f>
        <v>0</v>
      </c>
      <c r="BF209" s="214">
        <f t="shared" ref="BF209:BF218" si="35">IF(N209="snížená",J209,0)</f>
        <v>0</v>
      </c>
      <c r="BG209" s="214">
        <f t="shared" ref="BG209:BG218" si="36">IF(N209="zákl. přenesená",J209,0)</f>
        <v>0</v>
      </c>
      <c r="BH209" s="214">
        <f t="shared" ref="BH209:BH218" si="37">IF(N209="sníž. přenesená",J209,0)</f>
        <v>0</v>
      </c>
      <c r="BI209" s="214">
        <f t="shared" ref="BI209:BI218" si="38">IF(N209="nulová",J209,0)</f>
        <v>0</v>
      </c>
      <c r="BJ209" s="25" t="s">
        <v>82</v>
      </c>
      <c r="BK209" s="214">
        <f t="shared" ref="BK209:BK218" si="39">ROUND(I209*H209,2)</f>
        <v>0</v>
      </c>
      <c r="BL209" s="25" t="s">
        <v>375</v>
      </c>
      <c r="BM209" s="25" t="s">
        <v>2198</v>
      </c>
    </row>
    <row r="210" spans="2:65" s="1" customFormat="1" ht="22.5" customHeight="1">
      <c r="B210" s="42"/>
      <c r="C210" s="203" t="s">
        <v>721</v>
      </c>
      <c r="D210" s="203" t="s">
        <v>311</v>
      </c>
      <c r="E210" s="204" t="s">
        <v>9643</v>
      </c>
      <c r="F210" s="205" t="s">
        <v>12972</v>
      </c>
      <c r="G210" s="206" t="s">
        <v>5275</v>
      </c>
      <c r="H210" s="207">
        <v>6</v>
      </c>
      <c r="I210" s="208"/>
      <c r="J210" s="209">
        <f t="shared" si="30"/>
        <v>0</v>
      </c>
      <c r="K210" s="205" t="s">
        <v>21</v>
      </c>
      <c r="L210" s="62"/>
      <c r="M210" s="210" t="s">
        <v>21</v>
      </c>
      <c r="N210" s="211" t="s">
        <v>45</v>
      </c>
      <c r="O210" s="43"/>
      <c r="P210" s="212">
        <f t="shared" si="31"/>
        <v>0</v>
      </c>
      <c r="Q210" s="212">
        <v>0</v>
      </c>
      <c r="R210" s="212">
        <f t="shared" si="32"/>
        <v>0</v>
      </c>
      <c r="S210" s="212">
        <v>0</v>
      </c>
      <c r="T210" s="213">
        <f t="shared" si="33"/>
        <v>0</v>
      </c>
      <c r="AR210" s="25" t="s">
        <v>375</v>
      </c>
      <c r="AT210" s="25" t="s">
        <v>311</v>
      </c>
      <c r="AU210" s="25" t="s">
        <v>84</v>
      </c>
      <c r="AY210" s="25" t="s">
        <v>308</v>
      </c>
      <c r="BE210" s="214">
        <f t="shared" si="34"/>
        <v>0</v>
      </c>
      <c r="BF210" s="214">
        <f t="shared" si="35"/>
        <v>0</v>
      </c>
      <c r="BG210" s="214">
        <f t="shared" si="36"/>
        <v>0</v>
      </c>
      <c r="BH210" s="214">
        <f t="shared" si="37"/>
        <v>0</v>
      </c>
      <c r="BI210" s="214">
        <f t="shared" si="38"/>
        <v>0</v>
      </c>
      <c r="BJ210" s="25" t="s">
        <v>82</v>
      </c>
      <c r="BK210" s="214">
        <f t="shared" si="39"/>
        <v>0</v>
      </c>
      <c r="BL210" s="25" t="s">
        <v>375</v>
      </c>
      <c r="BM210" s="25" t="s">
        <v>2206</v>
      </c>
    </row>
    <row r="211" spans="2:65" s="1" customFormat="1" ht="22.5" customHeight="1">
      <c r="B211" s="42"/>
      <c r="C211" s="203" t="s">
        <v>725</v>
      </c>
      <c r="D211" s="203" t="s">
        <v>311</v>
      </c>
      <c r="E211" s="204" t="s">
        <v>6442</v>
      </c>
      <c r="F211" s="205" t="s">
        <v>12997</v>
      </c>
      <c r="G211" s="206" t="s">
        <v>5275</v>
      </c>
      <c r="H211" s="207">
        <v>18</v>
      </c>
      <c r="I211" s="208"/>
      <c r="J211" s="209">
        <f t="shared" si="30"/>
        <v>0</v>
      </c>
      <c r="K211" s="205" t="s">
        <v>21</v>
      </c>
      <c r="L211" s="62"/>
      <c r="M211" s="210" t="s">
        <v>21</v>
      </c>
      <c r="N211" s="211" t="s">
        <v>45</v>
      </c>
      <c r="O211" s="43"/>
      <c r="P211" s="212">
        <f t="shared" si="31"/>
        <v>0</v>
      </c>
      <c r="Q211" s="212">
        <v>0</v>
      </c>
      <c r="R211" s="212">
        <f t="shared" si="32"/>
        <v>0</v>
      </c>
      <c r="S211" s="212">
        <v>0</v>
      </c>
      <c r="T211" s="213">
        <f t="shared" si="33"/>
        <v>0</v>
      </c>
      <c r="AR211" s="25" t="s">
        <v>375</v>
      </c>
      <c r="AT211" s="25" t="s">
        <v>311</v>
      </c>
      <c r="AU211" s="25" t="s">
        <v>84</v>
      </c>
      <c r="AY211" s="25" t="s">
        <v>308</v>
      </c>
      <c r="BE211" s="214">
        <f t="shared" si="34"/>
        <v>0</v>
      </c>
      <c r="BF211" s="214">
        <f t="shared" si="35"/>
        <v>0</v>
      </c>
      <c r="BG211" s="214">
        <f t="shared" si="36"/>
        <v>0</v>
      </c>
      <c r="BH211" s="214">
        <f t="shared" si="37"/>
        <v>0</v>
      </c>
      <c r="BI211" s="214">
        <f t="shared" si="38"/>
        <v>0</v>
      </c>
      <c r="BJ211" s="25" t="s">
        <v>82</v>
      </c>
      <c r="BK211" s="214">
        <f t="shared" si="39"/>
        <v>0</v>
      </c>
      <c r="BL211" s="25" t="s">
        <v>375</v>
      </c>
      <c r="BM211" s="25" t="s">
        <v>2215</v>
      </c>
    </row>
    <row r="212" spans="2:65" s="1" customFormat="1" ht="22.5" customHeight="1">
      <c r="B212" s="42"/>
      <c r="C212" s="203" t="s">
        <v>730</v>
      </c>
      <c r="D212" s="203" t="s">
        <v>311</v>
      </c>
      <c r="E212" s="204" t="s">
        <v>6444</v>
      </c>
      <c r="F212" s="205" t="s">
        <v>12998</v>
      </c>
      <c r="G212" s="206" t="s">
        <v>5275</v>
      </c>
      <c r="H212" s="207">
        <v>1</v>
      </c>
      <c r="I212" s="208"/>
      <c r="J212" s="209">
        <f t="shared" si="30"/>
        <v>0</v>
      </c>
      <c r="K212" s="205" t="s">
        <v>21</v>
      </c>
      <c r="L212" s="62"/>
      <c r="M212" s="210" t="s">
        <v>21</v>
      </c>
      <c r="N212" s="211" t="s">
        <v>45</v>
      </c>
      <c r="O212" s="43"/>
      <c r="P212" s="212">
        <f t="shared" si="31"/>
        <v>0</v>
      </c>
      <c r="Q212" s="212">
        <v>0</v>
      </c>
      <c r="R212" s="212">
        <f t="shared" si="32"/>
        <v>0</v>
      </c>
      <c r="S212" s="212">
        <v>0</v>
      </c>
      <c r="T212" s="213">
        <f t="shared" si="33"/>
        <v>0</v>
      </c>
      <c r="AR212" s="25" t="s">
        <v>375</v>
      </c>
      <c r="AT212" s="25" t="s">
        <v>311</v>
      </c>
      <c r="AU212" s="25" t="s">
        <v>84</v>
      </c>
      <c r="AY212" s="25" t="s">
        <v>308</v>
      </c>
      <c r="BE212" s="214">
        <f t="shared" si="34"/>
        <v>0</v>
      </c>
      <c r="BF212" s="214">
        <f t="shared" si="35"/>
        <v>0</v>
      </c>
      <c r="BG212" s="214">
        <f t="shared" si="36"/>
        <v>0</v>
      </c>
      <c r="BH212" s="214">
        <f t="shared" si="37"/>
        <v>0</v>
      </c>
      <c r="BI212" s="214">
        <f t="shared" si="38"/>
        <v>0</v>
      </c>
      <c r="BJ212" s="25" t="s">
        <v>82</v>
      </c>
      <c r="BK212" s="214">
        <f t="shared" si="39"/>
        <v>0</v>
      </c>
      <c r="BL212" s="25" t="s">
        <v>375</v>
      </c>
      <c r="BM212" s="25" t="s">
        <v>2224</v>
      </c>
    </row>
    <row r="213" spans="2:65" s="1" customFormat="1" ht="22.5" customHeight="1">
      <c r="B213" s="42"/>
      <c r="C213" s="203" t="s">
        <v>735</v>
      </c>
      <c r="D213" s="203" t="s">
        <v>311</v>
      </c>
      <c r="E213" s="204" t="s">
        <v>6446</v>
      </c>
      <c r="F213" s="205" t="s">
        <v>12999</v>
      </c>
      <c r="G213" s="206" t="s">
        <v>5275</v>
      </c>
      <c r="H213" s="207">
        <v>1</v>
      </c>
      <c r="I213" s="208"/>
      <c r="J213" s="209">
        <f t="shared" si="30"/>
        <v>0</v>
      </c>
      <c r="K213" s="205" t="s">
        <v>21</v>
      </c>
      <c r="L213" s="62"/>
      <c r="M213" s="210" t="s">
        <v>21</v>
      </c>
      <c r="N213" s="211" t="s">
        <v>45</v>
      </c>
      <c r="O213" s="43"/>
      <c r="P213" s="212">
        <f t="shared" si="31"/>
        <v>0</v>
      </c>
      <c r="Q213" s="212">
        <v>0</v>
      </c>
      <c r="R213" s="212">
        <f t="shared" si="32"/>
        <v>0</v>
      </c>
      <c r="S213" s="212">
        <v>0</v>
      </c>
      <c r="T213" s="213">
        <f t="shared" si="33"/>
        <v>0</v>
      </c>
      <c r="AR213" s="25" t="s">
        <v>375</v>
      </c>
      <c r="AT213" s="25" t="s">
        <v>311</v>
      </c>
      <c r="AU213" s="25" t="s">
        <v>84</v>
      </c>
      <c r="AY213" s="25" t="s">
        <v>308</v>
      </c>
      <c r="BE213" s="214">
        <f t="shared" si="34"/>
        <v>0</v>
      </c>
      <c r="BF213" s="214">
        <f t="shared" si="35"/>
        <v>0</v>
      </c>
      <c r="BG213" s="214">
        <f t="shared" si="36"/>
        <v>0</v>
      </c>
      <c r="BH213" s="214">
        <f t="shared" si="37"/>
        <v>0</v>
      </c>
      <c r="BI213" s="214">
        <f t="shared" si="38"/>
        <v>0</v>
      </c>
      <c r="BJ213" s="25" t="s">
        <v>82</v>
      </c>
      <c r="BK213" s="214">
        <f t="shared" si="39"/>
        <v>0</v>
      </c>
      <c r="BL213" s="25" t="s">
        <v>375</v>
      </c>
      <c r="BM213" s="25" t="s">
        <v>2234</v>
      </c>
    </row>
    <row r="214" spans="2:65" s="1" customFormat="1" ht="22.5" customHeight="1">
      <c r="B214" s="42"/>
      <c r="C214" s="203" t="s">
        <v>740</v>
      </c>
      <c r="D214" s="203" t="s">
        <v>311</v>
      </c>
      <c r="E214" s="204" t="s">
        <v>9647</v>
      </c>
      <c r="F214" s="205" t="s">
        <v>12974</v>
      </c>
      <c r="G214" s="206" t="s">
        <v>5275</v>
      </c>
      <c r="H214" s="207">
        <v>12</v>
      </c>
      <c r="I214" s="208"/>
      <c r="J214" s="209">
        <f t="shared" si="30"/>
        <v>0</v>
      </c>
      <c r="K214" s="205" t="s">
        <v>21</v>
      </c>
      <c r="L214" s="62"/>
      <c r="M214" s="210" t="s">
        <v>21</v>
      </c>
      <c r="N214" s="211" t="s">
        <v>45</v>
      </c>
      <c r="O214" s="43"/>
      <c r="P214" s="212">
        <f t="shared" si="31"/>
        <v>0</v>
      </c>
      <c r="Q214" s="212">
        <v>0</v>
      </c>
      <c r="R214" s="212">
        <f t="shared" si="32"/>
        <v>0</v>
      </c>
      <c r="S214" s="212">
        <v>0</v>
      </c>
      <c r="T214" s="213">
        <f t="shared" si="33"/>
        <v>0</v>
      </c>
      <c r="AR214" s="25" t="s">
        <v>375</v>
      </c>
      <c r="AT214" s="25" t="s">
        <v>311</v>
      </c>
      <c r="AU214" s="25" t="s">
        <v>84</v>
      </c>
      <c r="AY214" s="25" t="s">
        <v>308</v>
      </c>
      <c r="BE214" s="214">
        <f t="shared" si="34"/>
        <v>0</v>
      </c>
      <c r="BF214" s="214">
        <f t="shared" si="35"/>
        <v>0</v>
      </c>
      <c r="BG214" s="214">
        <f t="shared" si="36"/>
        <v>0</v>
      </c>
      <c r="BH214" s="214">
        <f t="shared" si="37"/>
        <v>0</v>
      </c>
      <c r="BI214" s="214">
        <f t="shared" si="38"/>
        <v>0</v>
      </c>
      <c r="BJ214" s="25" t="s">
        <v>82</v>
      </c>
      <c r="BK214" s="214">
        <f t="shared" si="39"/>
        <v>0</v>
      </c>
      <c r="BL214" s="25" t="s">
        <v>375</v>
      </c>
      <c r="BM214" s="25" t="s">
        <v>2241</v>
      </c>
    </row>
    <row r="215" spans="2:65" s="1" customFormat="1" ht="22.5" customHeight="1">
      <c r="B215" s="42"/>
      <c r="C215" s="203" t="s">
        <v>745</v>
      </c>
      <c r="D215" s="203" t="s">
        <v>311</v>
      </c>
      <c r="E215" s="204" t="s">
        <v>9645</v>
      </c>
      <c r="F215" s="205" t="s">
        <v>12973</v>
      </c>
      <c r="G215" s="206" t="s">
        <v>5275</v>
      </c>
      <c r="H215" s="207">
        <v>12</v>
      </c>
      <c r="I215" s="208"/>
      <c r="J215" s="209">
        <f t="shared" si="30"/>
        <v>0</v>
      </c>
      <c r="K215" s="205" t="s">
        <v>21</v>
      </c>
      <c r="L215" s="62"/>
      <c r="M215" s="210" t="s">
        <v>21</v>
      </c>
      <c r="N215" s="211" t="s">
        <v>45</v>
      </c>
      <c r="O215" s="43"/>
      <c r="P215" s="212">
        <f t="shared" si="31"/>
        <v>0</v>
      </c>
      <c r="Q215" s="212">
        <v>0</v>
      </c>
      <c r="R215" s="212">
        <f t="shared" si="32"/>
        <v>0</v>
      </c>
      <c r="S215" s="212">
        <v>0</v>
      </c>
      <c r="T215" s="213">
        <f t="shared" si="33"/>
        <v>0</v>
      </c>
      <c r="AR215" s="25" t="s">
        <v>375</v>
      </c>
      <c r="AT215" s="25" t="s">
        <v>311</v>
      </c>
      <c r="AU215" s="25" t="s">
        <v>84</v>
      </c>
      <c r="AY215" s="25" t="s">
        <v>308</v>
      </c>
      <c r="BE215" s="214">
        <f t="shared" si="34"/>
        <v>0</v>
      </c>
      <c r="BF215" s="214">
        <f t="shared" si="35"/>
        <v>0</v>
      </c>
      <c r="BG215" s="214">
        <f t="shared" si="36"/>
        <v>0</v>
      </c>
      <c r="BH215" s="214">
        <f t="shared" si="37"/>
        <v>0</v>
      </c>
      <c r="BI215" s="214">
        <f t="shared" si="38"/>
        <v>0</v>
      </c>
      <c r="BJ215" s="25" t="s">
        <v>82</v>
      </c>
      <c r="BK215" s="214">
        <f t="shared" si="39"/>
        <v>0</v>
      </c>
      <c r="BL215" s="25" t="s">
        <v>375</v>
      </c>
      <c r="BM215" s="25" t="s">
        <v>2248</v>
      </c>
    </row>
    <row r="216" spans="2:65" s="1" customFormat="1" ht="22.5" customHeight="1">
      <c r="B216" s="42"/>
      <c r="C216" s="203" t="s">
        <v>750</v>
      </c>
      <c r="D216" s="203" t="s">
        <v>311</v>
      </c>
      <c r="E216" s="204" t="s">
        <v>6451</v>
      </c>
      <c r="F216" s="205" t="s">
        <v>13000</v>
      </c>
      <c r="G216" s="206" t="s">
        <v>5275</v>
      </c>
      <c r="H216" s="207">
        <v>12</v>
      </c>
      <c r="I216" s="208"/>
      <c r="J216" s="209">
        <f t="shared" si="30"/>
        <v>0</v>
      </c>
      <c r="K216" s="205" t="s">
        <v>21</v>
      </c>
      <c r="L216" s="62"/>
      <c r="M216" s="210" t="s">
        <v>21</v>
      </c>
      <c r="N216" s="211" t="s">
        <v>45</v>
      </c>
      <c r="O216" s="43"/>
      <c r="P216" s="212">
        <f t="shared" si="31"/>
        <v>0</v>
      </c>
      <c r="Q216" s="212">
        <v>0</v>
      </c>
      <c r="R216" s="212">
        <f t="shared" si="32"/>
        <v>0</v>
      </c>
      <c r="S216" s="212">
        <v>0</v>
      </c>
      <c r="T216" s="213">
        <f t="shared" si="33"/>
        <v>0</v>
      </c>
      <c r="AR216" s="25" t="s">
        <v>375</v>
      </c>
      <c r="AT216" s="25" t="s">
        <v>311</v>
      </c>
      <c r="AU216" s="25" t="s">
        <v>84</v>
      </c>
      <c r="AY216" s="25" t="s">
        <v>308</v>
      </c>
      <c r="BE216" s="214">
        <f t="shared" si="34"/>
        <v>0</v>
      </c>
      <c r="BF216" s="214">
        <f t="shared" si="35"/>
        <v>0</v>
      </c>
      <c r="BG216" s="214">
        <f t="shared" si="36"/>
        <v>0</v>
      </c>
      <c r="BH216" s="214">
        <f t="shared" si="37"/>
        <v>0</v>
      </c>
      <c r="BI216" s="214">
        <f t="shared" si="38"/>
        <v>0</v>
      </c>
      <c r="BJ216" s="25" t="s">
        <v>82</v>
      </c>
      <c r="BK216" s="214">
        <f t="shared" si="39"/>
        <v>0</v>
      </c>
      <c r="BL216" s="25" t="s">
        <v>375</v>
      </c>
      <c r="BM216" s="25" t="s">
        <v>2257</v>
      </c>
    </row>
    <row r="217" spans="2:65" s="1" customFormat="1" ht="22.5" customHeight="1">
      <c r="B217" s="42"/>
      <c r="C217" s="203" t="s">
        <v>522</v>
      </c>
      <c r="D217" s="203" t="s">
        <v>311</v>
      </c>
      <c r="E217" s="204" t="s">
        <v>6453</v>
      </c>
      <c r="F217" s="205" t="s">
        <v>13001</v>
      </c>
      <c r="G217" s="206" t="s">
        <v>5275</v>
      </c>
      <c r="H217" s="207">
        <v>12</v>
      </c>
      <c r="I217" s="208"/>
      <c r="J217" s="209">
        <f t="shared" si="30"/>
        <v>0</v>
      </c>
      <c r="K217" s="205" t="s">
        <v>21</v>
      </c>
      <c r="L217" s="62"/>
      <c r="M217" s="210" t="s">
        <v>21</v>
      </c>
      <c r="N217" s="211" t="s">
        <v>45</v>
      </c>
      <c r="O217" s="43"/>
      <c r="P217" s="212">
        <f t="shared" si="31"/>
        <v>0</v>
      </c>
      <c r="Q217" s="212">
        <v>0</v>
      </c>
      <c r="R217" s="212">
        <f t="shared" si="32"/>
        <v>0</v>
      </c>
      <c r="S217" s="212">
        <v>0</v>
      </c>
      <c r="T217" s="213">
        <f t="shared" si="33"/>
        <v>0</v>
      </c>
      <c r="AR217" s="25" t="s">
        <v>375</v>
      </c>
      <c r="AT217" s="25" t="s">
        <v>311</v>
      </c>
      <c r="AU217" s="25" t="s">
        <v>84</v>
      </c>
      <c r="AY217" s="25" t="s">
        <v>308</v>
      </c>
      <c r="BE217" s="214">
        <f t="shared" si="34"/>
        <v>0</v>
      </c>
      <c r="BF217" s="214">
        <f t="shared" si="35"/>
        <v>0</v>
      </c>
      <c r="BG217" s="214">
        <f t="shared" si="36"/>
        <v>0</v>
      </c>
      <c r="BH217" s="214">
        <f t="shared" si="37"/>
        <v>0</v>
      </c>
      <c r="BI217" s="214">
        <f t="shared" si="38"/>
        <v>0</v>
      </c>
      <c r="BJ217" s="25" t="s">
        <v>82</v>
      </c>
      <c r="BK217" s="214">
        <f t="shared" si="39"/>
        <v>0</v>
      </c>
      <c r="BL217" s="25" t="s">
        <v>375</v>
      </c>
      <c r="BM217" s="25" t="s">
        <v>2266</v>
      </c>
    </row>
    <row r="218" spans="2:65" s="1" customFormat="1" ht="22.5" customHeight="1">
      <c r="B218" s="42"/>
      <c r="C218" s="203" t="s">
        <v>1248</v>
      </c>
      <c r="D218" s="203" t="s">
        <v>311</v>
      </c>
      <c r="E218" s="204" t="s">
        <v>6455</v>
      </c>
      <c r="F218" s="205" t="s">
        <v>13002</v>
      </c>
      <c r="G218" s="206" t="s">
        <v>5275</v>
      </c>
      <c r="H218" s="207">
        <v>2</v>
      </c>
      <c r="I218" s="208"/>
      <c r="J218" s="209">
        <f t="shared" si="30"/>
        <v>0</v>
      </c>
      <c r="K218" s="205" t="s">
        <v>21</v>
      </c>
      <c r="L218" s="62"/>
      <c r="M218" s="210" t="s">
        <v>21</v>
      </c>
      <c r="N218" s="211" t="s">
        <v>45</v>
      </c>
      <c r="O218" s="43"/>
      <c r="P218" s="212">
        <f t="shared" si="31"/>
        <v>0</v>
      </c>
      <c r="Q218" s="212">
        <v>0</v>
      </c>
      <c r="R218" s="212">
        <f t="shared" si="32"/>
        <v>0</v>
      </c>
      <c r="S218" s="212">
        <v>0</v>
      </c>
      <c r="T218" s="213">
        <f t="shared" si="33"/>
        <v>0</v>
      </c>
      <c r="AR218" s="25" t="s">
        <v>375</v>
      </c>
      <c r="AT218" s="25" t="s">
        <v>311</v>
      </c>
      <c r="AU218" s="25" t="s">
        <v>84</v>
      </c>
      <c r="AY218" s="25" t="s">
        <v>308</v>
      </c>
      <c r="BE218" s="214">
        <f t="shared" si="34"/>
        <v>0</v>
      </c>
      <c r="BF218" s="214">
        <f t="shared" si="35"/>
        <v>0</v>
      </c>
      <c r="BG218" s="214">
        <f t="shared" si="36"/>
        <v>0</v>
      </c>
      <c r="BH218" s="214">
        <f t="shared" si="37"/>
        <v>0</v>
      </c>
      <c r="BI218" s="214">
        <f t="shared" si="38"/>
        <v>0</v>
      </c>
      <c r="BJ218" s="25" t="s">
        <v>82</v>
      </c>
      <c r="BK218" s="214">
        <f t="shared" si="39"/>
        <v>0</v>
      </c>
      <c r="BL218" s="25" t="s">
        <v>375</v>
      </c>
      <c r="BM218" s="25" t="s">
        <v>2277</v>
      </c>
    </row>
    <row r="219" spans="2:65" s="11" customFormat="1" ht="29.85" customHeight="1">
      <c r="B219" s="186"/>
      <c r="C219" s="187"/>
      <c r="D219" s="200" t="s">
        <v>73</v>
      </c>
      <c r="E219" s="201" t="s">
        <v>9780</v>
      </c>
      <c r="F219" s="201" t="s">
        <v>13007</v>
      </c>
      <c r="G219" s="187"/>
      <c r="H219" s="187"/>
      <c r="I219" s="190"/>
      <c r="J219" s="202">
        <f>BK219</f>
        <v>0</v>
      </c>
      <c r="K219" s="187"/>
      <c r="L219" s="192"/>
      <c r="M219" s="193"/>
      <c r="N219" s="194"/>
      <c r="O219" s="194"/>
      <c r="P219" s="195">
        <f>SUM(P220:P232)</f>
        <v>0</v>
      </c>
      <c r="Q219" s="194"/>
      <c r="R219" s="195">
        <f>SUM(R220:R232)</f>
        <v>0</v>
      </c>
      <c r="S219" s="194"/>
      <c r="T219" s="196">
        <f>SUM(T220:T232)</f>
        <v>0</v>
      </c>
      <c r="AR219" s="197" t="s">
        <v>84</v>
      </c>
      <c r="AT219" s="198" t="s">
        <v>73</v>
      </c>
      <c r="AU219" s="198" t="s">
        <v>82</v>
      </c>
      <c r="AY219" s="197" t="s">
        <v>308</v>
      </c>
      <c r="BK219" s="199">
        <f>SUM(BK220:BK232)</f>
        <v>0</v>
      </c>
    </row>
    <row r="220" spans="2:65" s="1" customFormat="1" ht="22.5" customHeight="1">
      <c r="B220" s="42"/>
      <c r="C220" s="203" t="s">
        <v>528</v>
      </c>
      <c r="D220" s="203" t="s">
        <v>311</v>
      </c>
      <c r="E220" s="204" t="s">
        <v>9649</v>
      </c>
      <c r="F220" s="205" t="s">
        <v>12976</v>
      </c>
      <c r="G220" s="206" t="s">
        <v>5275</v>
      </c>
      <c r="H220" s="207">
        <v>1</v>
      </c>
      <c r="I220" s="208"/>
      <c r="J220" s="209">
        <f t="shared" ref="J220:J232" si="40">ROUND(I220*H220,2)</f>
        <v>0</v>
      </c>
      <c r="K220" s="205" t="s">
        <v>21</v>
      </c>
      <c r="L220" s="62"/>
      <c r="M220" s="210" t="s">
        <v>21</v>
      </c>
      <c r="N220" s="211" t="s">
        <v>45</v>
      </c>
      <c r="O220" s="43"/>
      <c r="P220" s="212">
        <f t="shared" ref="P220:P232" si="41">O220*H220</f>
        <v>0</v>
      </c>
      <c r="Q220" s="212">
        <v>0</v>
      </c>
      <c r="R220" s="212">
        <f t="shared" ref="R220:R232" si="42">Q220*H220</f>
        <v>0</v>
      </c>
      <c r="S220" s="212">
        <v>0</v>
      </c>
      <c r="T220" s="213">
        <f t="shared" ref="T220:T232" si="43">S220*H220</f>
        <v>0</v>
      </c>
      <c r="AR220" s="25" t="s">
        <v>375</v>
      </c>
      <c r="AT220" s="25" t="s">
        <v>311</v>
      </c>
      <c r="AU220" s="25" t="s">
        <v>84</v>
      </c>
      <c r="AY220" s="25" t="s">
        <v>308</v>
      </c>
      <c r="BE220" s="214">
        <f t="shared" ref="BE220:BE232" si="44">IF(N220="základní",J220,0)</f>
        <v>0</v>
      </c>
      <c r="BF220" s="214">
        <f t="shared" ref="BF220:BF232" si="45">IF(N220="snížená",J220,0)</f>
        <v>0</v>
      </c>
      <c r="BG220" s="214">
        <f t="shared" ref="BG220:BG232" si="46">IF(N220="zákl. přenesená",J220,0)</f>
        <v>0</v>
      </c>
      <c r="BH220" s="214">
        <f t="shared" ref="BH220:BH232" si="47">IF(N220="sníž. přenesená",J220,0)</f>
        <v>0</v>
      </c>
      <c r="BI220" s="214">
        <f t="shared" ref="BI220:BI232" si="48">IF(N220="nulová",J220,0)</f>
        <v>0</v>
      </c>
      <c r="BJ220" s="25" t="s">
        <v>82</v>
      </c>
      <c r="BK220" s="214">
        <f t="shared" ref="BK220:BK232" si="49">ROUND(I220*H220,2)</f>
        <v>0</v>
      </c>
      <c r="BL220" s="25" t="s">
        <v>375</v>
      </c>
      <c r="BM220" s="25" t="s">
        <v>2285</v>
      </c>
    </row>
    <row r="221" spans="2:65" s="1" customFormat="1" ht="22.5" customHeight="1">
      <c r="B221" s="42"/>
      <c r="C221" s="203" t="s">
        <v>570</v>
      </c>
      <c r="D221" s="203" t="s">
        <v>311</v>
      </c>
      <c r="E221" s="204" t="s">
        <v>9651</v>
      </c>
      <c r="F221" s="205" t="s">
        <v>12977</v>
      </c>
      <c r="G221" s="206" t="s">
        <v>5275</v>
      </c>
      <c r="H221" s="207">
        <v>1</v>
      </c>
      <c r="I221" s="208"/>
      <c r="J221" s="209">
        <f t="shared" si="40"/>
        <v>0</v>
      </c>
      <c r="K221" s="205" t="s">
        <v>21</v>
      </c>
      <c r="L221" s="62"/>
      <c r="M221" s="210" t="s">
        <v>21</v>
      </c>
      <c r="N221" s="211" t="s">
        <v>45</v>
      </c>
      <c r="O221" s="43"/>
      <c r="P221" s="212">
        <f t="shared" si="41"/>
        <v>0</v>
      </c>
      <c r="Q221" s="212">
        <v>0</v>
      </c>
      <c r="R221" s="212">
        <f t="shared" si="42"/>
        <v>0</v>
      </c>
      <c r="S221" s="212">
        <v>0</v>
      </c>
      <c r="T221" s="213">
        <f t="shared" si="43"/>
        <v>0</v>
      </c>
      <c r="AR221" s="25" t="s">
        <v>375</v>
      </c>
      <c r="AT221" s="25" t="s">
        <v>311</v>
      </c>
      <c r="AU221" s="25" t="s">
        <v>84</v>
      </c>
      <c r="AY221" s="25" t="s">
        <v>308</v>
      </c>
      <c r="BE221" s="214">
        <f t="shared" si="44"/>
        <v>0</v>
      </c>
      <c r="BF221" s="214">
        <f t="shared" si="45"/>
        <v>0</v>
      </c>
      <c r="BG221" s="214">
        <f t="shared" si="46"/>
        <v>0</v>
      </c>
      <c r="BH221" s="214">
        <f t="shared" si="47"/>
        <v>0</v>
      </c>
      <c r="BI221" s="214">
        <f t="shared" si="48"/>
        <v>0</v>
      </c>
      <c r="BJ221" s="25" t="s">
        <v>82</v>
      </c>
      <c r="BK221" s="214">
        <f t="shared" si="49"/>
        <v>0</v>
      </c>
      <c r="BL221" s="25" t="s">
        <v>375</v>
      </c>
      <c r="BM221" s="25" t="s">
        <v>2292</v>
      </c>
    </row>
    <row r="222" spans="2:65" s="1" customFormat="1" ht="22.5" customHeight="1">
      <c r="B222" s="42"/>
      <c r="C222" s="203" t="s">
        <v>2038</v>
      </c>
      <c r="D222" s="203" t="s">
        <v>311</v>
      </c>
      <c r="E222" s="204" t="s">
        <v>9653</v>
      </c>
      <c r="F222" s="205" t="s">
        <v>12978</v>
      </c>
      <c r="G222" s="206" t="s">
        <v>5275</v>
      </c>
      <c r="H222" s="207">
        <v>1</v>
      </c>
      <c r="I222" s="208"/>
      <c r="J222" s="209">
        <f t="shared" si="40"/>
        <v>0</v>
      </c>
      <c r="K222" s="205" t="s">
        <v>21</v>
      </c>
      <c r="L222" s="62"/>
      <c r="M222" s="210" t="s">
        <v>21</v>
      </c>
      <c r="N222" s="211" t="s">
        <v>45</v>
      </c>
      <c r="O222" s="43"/>
      <c r="P222" s="212">
        <f t="shared" si="41"/>
        <v>0</v>
      </c>
      <c r="Q222" s="212">
        <v>0</v>
      </c>
      <c r="R222" s="212">
        <f t="shared" si="42"/>
        <v>0</v>
      </c>
      <c r="S222" s="212">
        <v>0</v>
      </c>
      <c r="T222" s="213">
        <f t="shared" si="43"/>
        <v>0</v>
      </c>
      <c r="AR222" s="25" t="s">
        <v>375</v>
      </c>
      <c r="AT222" s="25" t="s">
        <v>311</v>
      </c>
      <c r="AU222" s="25" t="s">
        <v>84</v>
      </c>
      <c r="AY222" s="25" t="s">
        <v>308</v>
      </c>
      <c r="BE222" s="214">
        <f t="shared" si="44"/>
        <v>0</v>
      </c>
      <c r="BF222" s="214">
        <f t="shared" si="45"/>
        <v>0</v>
      </c>
      <c r="BG222" s="214">
        <f t="shared" si="46"/>
        <v>0</v>
      </c>
      <c r="BH222" s="214">
        <f t="shared" si="47"/>
        <v>0</v>
      </c>
      <c r="BI222" s="214">
        <f t="shared" si="48"/>
        <v>0</v>
      </c>
      <c r="BJ222" s="25" t="s">
        <v>82</v>
      </c>
      <c r="BK222" s="214">
        <f t="shared" si="49"/>
        <v>0</v>
      </c>
      <c r="BL222" s="25" t="s">
        <v>375</v>
      </c>
      <c r="BM222" s="25" t="s">
        <v>2301</v>
      </c>
    </row>
    <row r="223" spans="2:65" s="1" customFormat="1" ht="22.5" customHeight="1">
      <c r="B223" s="42"/>
      <c r="C223" s="203" t="s">
        <v>2042</v>
      </c>
      <c r="D223" s="203" t="s">
        <v>311</v>
      </c>
      <c r="E223" s="204" t="s">
        <v>9655</v>
      </c>
      <c r="F223" s="205" t="s">
        <v>12979</v>
      </c>
      <c r="G223" s="206" t="s">
        <v>5275</v>
      </c>
      <c r="H223" s="207">
        <v>1</v>
      </c>
      <c r="I223" s="208"/>
      <c r="J223" s="209">
        <f t="shared" si="40"/>
        <v>0</v>
      </c>
      <c r="K223" s="205" t="s">
        <v>21</v>
      </c>
      <c r="L223" s="62"/>
      <c r="M223" s="210" t="s">
        <v>21</v>
      </c>
      <c r="N223" s="211" t="s">
        <v>45</v>
      </c>
      <c r="O223" s="43"/>
      <c r="P223" s="212">
        <f t="shared" si="41"/>
        <v>0</v>
      </c>
      <c r="Q223" s="212">
        <v>0</v>
      </c>
      <c r="R223" s="212">
        <f t="shared" si="42"/>
        <v>0</v>
      </c>
      <c r="S223" s="212">
        <v>0</v>
      </c>
      <c r="T223" s="213">
        <f t="shared" si="43"/>
        <v>0</v>
      </c>
      <c r="AR223" s="25" t="s">
        <v>375</v>
      </c>
      <c r="AT223" s="25" t="s">
        <v>311</v>
      </c>
      <c r="AU223" s="25" t="s">
        <v>84</v>
      </c>
      <c r="AY223" s="25" t="s">
        <v>308</v>
      </c>
      <c r="BE223" s="214">
        <f t="shared" si="44"/>
        <v>0</v>
      </c>
      <c r="BF223" s="214">
        <f t="shared" si="45"/>
        <v>0</v>
      </c>
      <c r="BG223" s="214">
        <f t="shared" si="46"/>
        <v>0</v>
      </c>
      <c r="BH223" s="214">
        <f t="shared" si="47"/>
        <v>0</v>
      </c>
      <c r="BI223" s="214">
        <f t="shared" si="48"/>
        <v>0</v>
      </c>
      <c r="BJ223" s="25" t="s">
        <v>82</v>
      </c>
      <c r="BK223" s="214">
        <f t="shared" si="49"/>
        <v>0</v>
      </c>
      <c r="BL223" s="25" t="s">
        <v>375</v>
      </c>
      <c r="BM223" s="25" t="s">
        <v>2311</v>
      </c>
    </row>
    <row r="224" spans="2:65" s="1" customFormat="1" ht="22.5" customHeight="1">
      <c r="B224" s="42"/>
      <c r="C224" s="203" t="s">
        <v>2044</v>
      </c>
      <c r="D224" s="203" t="s">
        <v>311</v>
      </c>
      <c r="E224" s="204" t="s">
        <v>9657</v>
      </c>
      <c r="F224" s="205" t="s">
        <v>12980</v>
      </c>
      <c r="G224" s="206" t="s">
        <v>5275</v>
      </c>
      <c r="H224" s="207">
        <v>2</v>
      </c>
      <c r="I224" s="208"/>
      <c r="J224" s="209">
        <f t="shared" si="40"/>
        <v>0</v>
      </c>
      <c r="K224" s="205" t="s">
        <v>21</v>
      </c>
      <c r="L224" s="62"/>
      <c r="M224" s="210" t="s">
        <v>21</v>
      </c>
      <c r="N224" s="211" t="s">
        <v>45</v>
      </c>
      <c r="O224" s="43"/>
      <c r="P224" s="212">
        <f t="shared" si="41"/>
        <v>0</v>
      </c>
      <c r="Q224" s="212">
        <v>0</v>
      </c>
      <c r="R224" s="212">
        <f t="shared" si="42"/>
        <v>0</v>
      </c>
      <c r="S224" s="212">
        <v>0</v>
      </c>
      <c r="T224" s="213">
        <f t="shared" si="43"/>
        <v>0</v>
      </c>
      <c r="AR224" s="25" t="s">
        <v>375</v>
      </c>
      <c r="AT224" s="25" t="s">
        <v>311</v>
      </c>
      <c r="AU224" s="25" t="s">
        <v>84</v>
      </c>
      <c r="AY224" s="25" t="s">
        <v>308</v>
      </c>
      <c r="BE224" s="214">
        <f t="shared" si="44"/>
        <v>0</v>
      </c>
      <c r="BF224" s="214">
        <f t="shared" si="45"/>
        <v>0</v>
      </c>
      <c r="BG224" s="214">
        <f t="shared" si="46"/>
        <v>0</v>
      </c>
      <c r="BH224" s="214">
        <f t="shared" si="47"/>
        <v>0</v>
      </c>
      <c r="BI224" s="214">
        <f t="shared" si="48"/>
        <v>0</v>
      </c>
      <c r="BJ224" s="25" t="s">
        <v>82</v>
      </c>
      <c r="BK224" s="214">
        <f t="shared" si="49"/>
        <v>0</v>
      </c>
      <c r="BL224" s="25" t="s">
        <v>375</v>
      </c>
      <c r="BM224" s="25" t="s">
        <v>2319</v>
      </c>
    </row>
    <row r="225" spans="2:65" s="1" customFormat="1" ht="22.5" customHeight="1">
      <c r="B225" s="42"/>
      <c r="C225" s="203" t="s">
        <v>2048</v>
      </c>
      <c r="D225" s="203" t="s">
        <v>311</v>
      </c>
      <c r="E225" s="204" t="s">
        <v>9659</v>
      </c>
      <c r="F225" s="205" t="s">
        <v>12981</v>
      </c>
      <c r="G225" s="206" t="s">
        <v>5275</v>
      </c>
      <c r="H225" s="207">
        <v>1</v>
      </c>
      <c r="I225" s="208"/>
      <c r="J225" s="209">
        <f t="shared" si="40"/>
        <v>0</v>
      </c>
      <c r="K225" s="205" t="s">
        <v>21</v>
      </c>
      <c r="L225" s="62"/>
      <c r="M225" s="210" t="s">
        <v>21</v>
      </c>
      <c r="N225" s="211" t="s">
        <v>45</v>
      </c>
      <c r="O225" s="43"/>
      <c r="P225" s="212">
        <f t="shared" si="41"/>
        <v>0</v>
      </c>
      <c r="Q225" s="212">
        <v>0</v>
      </c>
      <c r="R225" s="212">
        <f t="shared" si="42"/>
        <v>0</v>
      </c>
      <c r="S225" s="212">
        <v>0</v>
      </c>
      <c r="T225" s="213">
        <f t="shared" si="43"/>
        <v>0</v>
      </c>
      <c r="AR225" s="25" t="s">
        <v>375</v>
      </c>
      <c r="AT225" s="25" t="s">
        <v>311</v>
      </c>
      <c r="AU225" s="25" t="s">
        <v>84</v>
      </c>
      <c r="AY225" s="25" t="s">
        <v>308</v>
      </c>
      <c r="BE225" s="214">
        <f t="shared" si="44"/>
        <v>0</v>
      </c>
      <c r="BF225" s="214">
        <f t="shared" si="45"/>
        <v>0</v>
      </c>
      <c r="BG225" s="214">
        <f t="shared" si="46"/>
        <v>0</v>
      </c>
      <c r="BH225" s="214">
        <f t="shared" si="47"/>
        <v>0</v>
      </c>
      <c r="BI225" s="214">
        <f t="shared" si="48"/>
        <v>0</v>
      </c>
      <c r="BJ225" s="25" t="s">
        <v>82</v>
      </c>
      <c r="BK225" s="214">
        <f t="shared" si="49"/>
        <v>0</v>
      </c>
      <c r="BL225" s="25" t="s">
        <v>375</v>
      </c>
      <c r="BM225" s="25" t="s">
        <v>2327</v>
      </c>
    </row>
    <row r="226" spans="2:65" s="1" customFormat="1" ht="22.5" customHeight="1">
      <c r="B226" s="42"/>
      <c r="C226" s="203" t="s">
        <v>2051</v>
      </c>
      <c r="D226" s="203" t="s">
        <v>311</v>
      </c>
      <c r="E226" s="204" t="s">
        <v>9662</v>
      </c>
      <c r="F226" s="205" t="s">
        <v>12982</v>
      </c>
      <c r="G226" s="206" t="s">
        <v>5275</v>
      </c>
      <c r="H226" s="207">
        <v>1</v>
      </c>
      <c r="I226" s="208"/>
      <c r="J226" s="209">
        <f t="shared" si="40"/>
        <v>0</v>
      </c>
      <c r="K226" s="205" t="s">
        <v>21</v>
      </c>
      <c r="L226" s="62"/>
      <c r="M226" s="210" t="s">
        <v>21</v>
      </c>
      <c r="N226" s="211" t="s">
        <v>45</v>
      </c>
      <c r="O226" s="43"/>
      <c r="P226" s="212">
        <f t="shared" si="41"/>
        <v>0</v>
      </c>
      <c r="Q226" s="212">
        <v>0</v>
      </c>
      <c r="R226" s="212">
        <f t="shared" si="42"/>
        <v>0</v>
      </c>
      <c r="S226" s="212">
        <v>0</v>
      </c>
      <c r="T226" s="213">
        <f t="shared" si="43"/>
        <v>0</v>
      </c>
      <c r="AR226" s="25" t="s">
        <v>375</v>
      </c>
      <c r="AT226" s="25" t="s">
        <v>311</v>
      </c>
      <c r="AU226" s="25" t="s">
        <v>84</v>
      </c>
      <c r="AY226" s="25" t="s">
        <v>308</v>
      </c>
      <c r="BE226" s="214">
        <f t="shared" si="44"/>
        <v>0</v>
      </c>
      <c r="BF226" s="214">
        <f t="shared" si="45"/>
        <v>0</v>
      </c>
      <c r="BG226" s="214">
        <f t="shared" si="46"/>
        <v>0</v>
      </c>
      <c r="BH226" s="214">
        <f t="shared" si="47"/>
        <v>0</v>
      </c>
      <c r="BI226" s="214">
        <f t="shared" si="48"/>
        <v>0</v>
      </c>
      <c r="BJ226" s="25" t="s">
        <v>82</v>
      </c>
      <c r="BK226" s="214">
        <f t="shared" si="49"/>
        <v>0</v>
      </c>
      <c r="BL226" s="25" t="s">
        <v>375</v>
      </c>
      <c r="BM226" s="25" t="s">
        <v>2335</v>
      </c>
    </row>
    <row r="227" spans="2:65" s="1" customFormat="1" ht="22.5" customHeight="1">
      <c r="B227" s="42"/>
      <c r="C227" s="203" t="s">
        <v>2055</v>
      </c>
      <c r="D227" s="203" t="s">
        <v>311</v>
      </c>
      <c r="E227" s="204" t="s">
        <v>9663</v>
      </c>
      <c r="F227" s="205" t="s">
        <v>12983</v>
      </c>
      <c r="G227" s="206" t="s">
        <v>5275</v>
      </c>
      <c r="H227" s="207">
        <v>1</v>
      </c>
      <c r="I227" s="208"/>
      <c r="J227" s="209">
        <f t="shared" si="40"/>
        <v>0</v>
      </c>
      <c r="K227" s="205" t="s">
        <v>21</v>
      </c>
      <c r="L227" s="62"/>
      <c r="M227" s="210" t="s">
        <v>21</v>
      </c>
      <c r="N227" s="211" t="s">
        <v>45</v>
      </c>
      <c r="O227" s="43"/>
      <c r="P227" s="212">
        <f t="shared" si="41"/>
        <v>0</v>
      </c>
      <c r="Q227" s="212">
        <v>0</v>
      </c>
      <c r="R227" s="212">
        <f t="shared" si="42"/>
        <v>0</v>
      </c>
      <c r="S227" s="212">
        <v>0</v>
      </c>
      <c r="T227" s="213">
        <f t="shared" si="43"/>
        <v>0</v>
      </c>
      <c r="AR227" s="25" t="s">
        <v>375</v>
      </c>
      <c r="AT227" s="25" t="s">
        <v>311</v>
      </c>
      <c r="AU227" s="25" t="s">
        <v>84</v>
      </c>
      <c r="AY227" s="25" t="s">
        <v>308</v>
      </c>
      <c r="BE227" s="214">
        <f t="shared" si="44"/>
        <v>0</v>
      </c>
      <c r="BF227" s="214">
        <f t="shared" si="45"/>
        <v>0</v>
      </c>
      <c r="BG227" s="214">
        <f t="shared" si="46"/>
        <v>0</v>
      </c>
      <c r="BH227" s="214">
        <f t="shared" si="47"/>
        <v>0</v>
      </c>
      <c r="BI227" s="214">
        <f t="shared" si="48"/>
        <v>0</v>
      </c>
      <c r="BJ227" s="25" t="s">
        <v>82</v>
      </c>
      <c r="BK227" s="214">
        <f t="shared" si="49"/>
        <v>0</v>
      </c>
      <c r="BL227" s="25" t="s">
        <v>375</v>
      </c>
      <c r="BM227" s="25" t="s">
        <v>2340</v>
      </c>
    </row>
    <row r="228" spans="2:65" s="1" customFormat="1" ht="22.5" customHeight="1">
      <c r="B228" s="42"/>
      <c r="C228" s="203" t="s">
        <v>2057</v>
      </c>
      <c r="D228" s="203" t="s">
        <v>311</v>
      </c>
      <c r="E228" s="204" t="s">
        <v>9664</v>
      </c>
      <c r="F228" s="205" t="s">
        <v>12984</v>
      </c>
      <c r="G228" s="206" t="s">
        <v>5275</v>
      </c>
      <c r="H228" s="207">
        <v>1</v>
      </c>
      <c r="I228" s="208"/>
      <c r="J228" s="209">
        <f t="shared" si="40"/>
        <v>0</v>
      </c>
      <c r="K228" s="205" t="s">
        <v>21</v>
      </c>
      <c r="L228" s="62"/>
      <c r="M228" s="210" t="s">
        <v>21</v>
      </c>
      <c r="N228" s="211" t="s">
        <v>45</v>
      </c>
      <c r="O228" s="43"/>
      <c r="P228" s="212">
        <f t="shared" si="41"/>
        <v>0</v>
      </c>
      <c r="Q228" s="212">
        <v>0</v>
      </c>
      <c r="R228" s="212">
        <f t="shared" si="42"/>
        <v>0</v>
      </c>
      <c r="S228" s="212">
        <v>0</v>
      </c>
      <c r="T228" s="213">
        <f t="shared" si="43"/>
        <v>0</v>
      </c>
      <c r="AR228" s="25" t="s">
        <v>375</v>
      </c>
      <c r="AT228" s="25" t="s">
        <v>311</v>
      </c>
      <c r="AU228" s="25" t="s">
        <v>84</v>
      </c>
      <c r="AY228" s="25" t="s">
        <v>308</v>
      </c>
      <c r="BE228" s="214">
        <f t="shared" si="44"/>
        <v>0</v>
      </c>
      <c r="BF228" s="214">
        <f t="shared" si="45"/>
        <v>0</v>
      </c>
      <c r="BG228" s="214">
        <f t="shared" si="46"/>
        <v>0</v>
      </c>
      <c r="BH228" s="214">
        <f t="shared" si="47"/>
        <v>0</v>
      </c>
      <c r="BI228" s="214">
        <f t="shared" si="48"/>
        <v>0</v>
      </c>
      <c r="BJ228" s="25" t="s">
        <v>82</v>
      </c>
      <c r="BK228" s="214">
        <f t="shared" si="49"/>
        <v>0</v>
      </c>
      <c r="BL228" s="25" t="s">
        <v>375</v>
      </c>
      <c r="BM228" s="25" t="s">
        <v>2348</v>
      </c>
    </row>
    <row r="229" spans="2:65" s="1" customFormat="1" ht="22.5" customHeight="1">
      <c r="B229" s="42"/>
      <c r="C229" s="203" t="s">
        <v>2061</v>
      </c>
      <c r="D229" s="203" t="s">
        <v>311</v>
      </c>
      <c r="E229" s="204" t="s">
        <v>6414</v>
      </c>
      <c r="F229" s="205" t="s">
        <v>12985</v>
      </c>
      <c r="G229" s="206" t="s">
        <v>5275</v>
      </c>
      <c r="H229" s="207">
        <v>3</v>
      </c>
      <c r="I229" s="208"/>
      <c r="J229" s="209">
        <f t="shared" si="40"/>
        <v>0</v>
      </c>
      <c r="K229" s="205" t="s">
        <v>21</v>
      </c>
      <c r="L229" s="62"/>
      <c r="M229" s="210" t="s">
        <v>21</v>
      </c>
      <c r="N229" s="211" t="s">
        <v>45</v>
      </c>
      <c r="O229" s="43"/>
      <c r="P229" s="212">
        <f t="shared" si="41"/>
        <v>0</v>
      </c>
      <c r="Q229" s="212">
        <v>0</v>
      </c>
      <c r="R229" s="212">
        <f t="shared" si="42"/>
        <v>0</v>
      </c>
      <c r="S229" s="212">
        <v>0</v>
      </c>
      <c r="T229" s="213">
        <f t="shared" si="43"/>
        <v>0</v>
      </c>
      <c r="AR229" s="25" t="s">
        <v>375</v>
      </c>
      <c r="AT229" s="25" t="s">
        <v>311</v>
      </c>
      <c r="AU229" s="25" t="s">
        <v>84</v>
      </c>
      <c r="AY229" s="25" t="s">
        <v>308</v>
      </c>
      <c r="BE229" s="214">
        <f t="shared" si="44"/>
        <v>0</v>
      </c>
      <c r="BF229" s="214">
        <f t="shared" si="45"/>
        <v>0</v>
      </c>
      <c r="BG229" s="214">
        <f t="shared" si="46"/>
        <v>0</v>
      </c>
      <c r="BH229" s="214">
        <f t="shared" si="47"/>
        <v>0</v>
      </c>
      <c r="BI229" s="214">
        <f t="shared" si="48"/>
        <v>0</v>
      </c>
      <c r="BJ229" s="25" t="s">
        <v>82</v>
      </c>
      <c r="BK229" s="214">
        <f t="shared" si="49"/>
        <v>0</v>
      </c>
      <c r="BL229" s="25" t="s">
        <v>375</v>
      </c>
      <c r="BM229" s="25" t="s">
        <v>2358</v>
      </c>
    </row>
    <row r="230" spans="2:65" s="1" customFormat="1" ht="22.5" customHeight="1">
      <c r="B230" s="42"/>
      <c r="C230" s="203" t="s">
        <v>2063</v>
      </c>
      <c r="D230" s="203" t="s">
        <v>311</v>
      </c>
      <c r="E230" s="204" t="s">
        <v>6416</v>
      </c>
      <c r="F230" s="205" t="s">
        <v>12986</v>
      </c>
      <c r="G230" s="206" t="s">
        <v>5275</v>
      </c>
      <c r="H230" s="207">
        <v>4</v>
      </c>
      <c r="I230" s="208"/>
      <c r="J230" s="209">
        <f t="shared" si="40"/>
        <v>0</v>
      </c>
      <c r="K230" s="205" t="s">
        <v>21</v>
      </c>
      <c r="L230" s="62"/>
      <c r="M230" s="210" t="s">
        <v>21</v>
      </c>
      <c r="N230" s="211" t="s">
        <v>45</v>
      </c>
      <c r="O230" s="43"/>
      <c r="P230" s="212">
        <f t="shared" si="41"/>
        <v>0</v>
      </c>
      <c r="Q230" s="212">
        <v>0</v>
      </c>
      <c r="R230" s="212">
        <f t="shared" si="42"/>
        <v>0</v>
      </c>
      <c r="S230" s="212">
        <v>0</v>
      </c>
      <c r="T230" s="213">
        <f t="shared" si="43"/>
        <v>0</v>
      </c>
      <c r="AR230" s="25" t="s">
        <v>375</v>
      </c>
      <c r="AT230" s="25" t="s">
        <v>311</v>
      </c>
      <c r="AU230" s="25" t="s">
        <v>84</v>
      </c>
      <c r="AY230" s="25" t="s">
        <v>308</v>
      </c>
      <c r="BE230" s="214">
        <f t="shared" si="44"/>
        <v>0</v>
      </c>
      <c r="BF230" s="214">
        <f t="shared" si="45"/>
        <v>0</v>
      </c>
      <c r="BG230" s="214">
        <f t="shared" si="46"/>
        <v>0</v>
      </c>
      <c r="BH230" s="214">
        <f t="shared" si="47"/>
        <v>0</v>
      </c>
      <c r="BI230" s="214">
        <f t="shared" si="48"/>
        <v>0</v>
      </c>
      <c r="BJ230" s="25" t="s">
        <v>82</v>
      </c>
      <c r="BK230" s="214">
        <f t="shared" si="49"/>
        <v>0</v>
      </c>
      <c r="BL230" s="25" t="s">
        <v>375</v>
      </c>
      <c r="BM230" s="25" t="s">
        <v>2365</v>
      </c>
    </row>
    <row r="231" spans="2:65" s="1" customFormat="1" ht="22.5" customHeight="1">
      <c r="B231" s="42"/>
      <c r="C231" s="203" t="s">
        <v>2067</v>
      </c>
      <c r="D231" s="203" t="s">
        <v>311</v>
      </c>
      <c r="E231" s="204" t="s">
        <v>6418</v>
      </c>
      <c r="F231" s="205" t="s">
        <v>12987</v>
      </c>
      <c r="G231" s="206" t="s">
        <v>5275</v>
      </c>
      <c r="H231" s="207">
        <v>1</v>
      </c>
      <c r="I231" s="208"/>
      <c r="J231" s="209">
        <f t="shared" si="40"/>
        <v>0</v>
      </c>
      <c r="K231" s="205" t="s">
        <v>21</v>
      </c>
      <c r="L231" s="62"/>
      <c r="M231" s="210" t="s">
        <v>21</v>
      </c>
      <c r="N231" s="211" t="s">
        <v>45</v>
      </c>
      <c r="O231" s="43"/>
      <c r="P231" s="212">
        <f t="shared" si="41"/>
        <v>0</v>
      </c>
      <c r="Q231" s="212">
        <v>0</v>
      </c>
      <c r="R231" s="212">
        <f t="shared" si="42"/>
        <v>0</v>
      </c>
      <c r="S231" s="212">
        <v>0</v>
      </c>
      <c r="T231" s="213">
        <f t="shared" si="43"/>
        <v>0</v>
      </c>
      <c r="AR231" s="25" t="s">
        <v>375</v>
      </c>
      <c r="AT231" s="25" t="s">
        <v>311</v>
      </c>
      <c r="AU231" s="25" t="s">
        <v>84</v>
      </c>
      <c r="AY231" s="25" t="s">
        <v>308</v>
      </c>
      <c r="BE231" s="214">
        <f t="shared" si="44"/>
        <v>0</v>
      </c>
      <c r="BF231" s="214">
        <f t="shared" si="45"/>
        <v>0</v>
      </c>
      <c r="BG231" s="214">
        <f t="shared" si="46"/>
        <v>0</v>
      </c>
      <c r="BH231" s="214">
        <f t="shared" si="47"/>
        <v>0</v>
      </c>
      <c r="BI231" s="214">
        <f t="shared" si="48"/>
        <v>0</v>
      </c>
      <c r="BJ231" s="25" t="s">
        <v>82</v>
      </c>
      <c r="BK231" s="214">
        <f t="shared" si="49"/>
        <v>0</v>
      </c>
      <c r="BL231" s="25" t="s">
        <v>375</v>
      </c>
      <c r="BM231" s="25" t="s">
        <v>2372</v>
      </c>
    </row>
    <row r="232" spans="2:65" s="1" customFormat="1" ht="22.5" customHeight="1">
      <c r="B232" s="42"/>
      <c r="C232" s="203" t="s">
        <v>2071</v>
      </c>
      <c r="D232" s="203" t="s">
        <v>311</v>
      </c>
      <c r="E232" s="204" t="s">
        <v>6420</v>
      </c>
      <c r="F232" s="205" t="s">
        <v>12988</v>
      </c>
      <c r="G232" s="206" t="s">
        <v>5275</v>
      </c>
      <c r="H232" s="207">
        <v>60</v>
      </c>
      <c r="I232" s="208"/>
      <c r="J232" s="209">
        <f t="shared" si="40"/>
        <v>0</v>
      </c>
      <c r="K232" s="205" t="s">
        <v>21</v>
      </c>
      <c r="L232" s="62"/>
      <c r="M232" s="210" t="s">
        <v>21</v>
      </c>
      <c r="N232" s="211" t="s">
        <v>45</v>
      </c>
      <c r="O232" s="43"/>
      <c r="P232" s="212">
        <f t="shared" si="41"/>
        <v>0</v>
      </c>
      <c r="Q232" s="212">
        <v>0</v>
      </c>
      <c r="R232" s="212">
        <f t="shared" si="42"/>
        <v>0</v>
      </c>
      <c r="S232" s="212">
        <v>0</v>
      </c>
      <c r="T232" s="213">
        <f t="shared" si="43"/>
        <v>0</v>
      </c>
      <c r="AR232" s="25" t="s">
        <v>375</v>
      </c>
      <c r="AT232" s="25" t="s">
        <v>311</v>
      </c>
      <c r="AU232" s="25" t="s">
        <v>84</v>
      </c>
      <c r="AY232" s="25" t="s">
        <v>308</v>
      </c>
      <c r="BE232" s="214">
        <f t="shared" si="44"/>
        <v>0</v>
      </c>
      <c r="BF232" s="214">
        <f t="shared" si="45"/>
        <v>0</v>
      </c>
      <c r="BG232" s="214">
        <f t="shared" si="46"/>
        <v>0</v>
      </c>
      <c r="BH232" s="214">
        <f t="shared" si="47"/>
        <v>0</v>
      </c>
      <c r="BI232" s="214">
        <f t="shared" si="48"/>
        <v>0</v>
      </c>
      <c r="BJ232" s="25" t="s">
        <v>82</v>
      </c>
      <c r="BK232" s="214">
        <f t="shared" si="49"/>
        <v>0</v>
      </c>
      <c r="BL232" s="25" t="s">
        <v>375</v>
      </c>
      <c r="BM232" s="25" t="s">
        <v>2381</v>
      </c>
    </row>
    <row r="233" spans="2:65" s="11" customFormat="1" ht="29.85" customHeight="1">
      <c r="B233" s="186"/>
      <c r="C233" s="187"/>
      <c r="D233" s="200" t="s">
        <v>73</v>
      </c>
      <c r="E233" s="201" t="s">
        <v>9893</v>
      </c>
      <c r="F233" s="201" t="s">
        <v>13008</v>
      </c>
      <c r="G233" s="187"/>
      <c r="H233" s="187"/>
      <c r="I233" s="190"/>
      <c r="J233" s="202">
        <f>BK233</f>
        <v>0</v>
      </c>
      <c r="K233" s="187"/>
      <c r="L233" s="192"/>
      <c r="M233" s="193"/>
      <c r="N233" s="194"/>
      <c r="O233" s="194"/>
      <c r="P233" s="195">
        <f>P234</f>
        <v>0</v>
      </c>
      <c r="Q233" s="194"/>
      <c r="R233" s="195">
        <f>R234</f>
        <v>0</v>
      </c>
      <c r="S233" s="194"/>
      <c r="T233" s="196">
        <f>T234</f>
        <v>0</v>
      </c>
      <c r="AR233" s="197" t="s">
        <v>84</v>
      </c>
      <c r="AT233" s="198" t="s">
        <v>73</v>
      </c>
      <c r="AU233" s="198" t="s">
        <v>82</v>
      </c>
      <c r="AY233" s="197" t="s">
        <v>308</v>
      </c>
      <c r="BK233" s="199">
        <f>BK234</f>
        <v>0</v>
      </c>
    </row>
    <row r="234" spans="2:65" s="1" customFormat="1" ht="22.5" customHeight="1">
      <c r="B234" s="42"/>
      <c r="C234" s="203" t="s">
        <v>2075</v>
      </c>
      <c r="D234" s="203" t="s">
        <v>311</v>
      </c>
      <c r="E234" s="204" t="s">
        <v>6424</v>
      </c>
      <c r="F234" s="205" t="s">
        <v>12990</v>
      </c>
      <c r="G234" s="206" t="s">
        <v>5275</v>
      </c>
      <c r="H234" s="207">
        <v>1</v>
      </c>
      <c r="I234" s="208"/>
      <c r="J234" s="209">
        <f>ROUND(I234*H234,2)</f>
        <v>0</v>
      </c>
      <c r="K234" s="205" t="s">
        <v>21</v>
      </c>
      <c r="L234" s="62"/>
      <c r="M234" s="210" t="s">
        <v>21</v>
      </c>
      <c r="N234" s="211" t="s">
        <v>45</v>
      </c>
      <c r="O234" s="43"/>
      <c r="P234" s="212">
        <f>O234*H234</f>
        <v>0</v>
      </c>
      <c r="Q234" s="212">
        <v>0</v>
      </c>
      <c r="R234" s="212">
        <f>Q234*H234</f>
        <v>0</v>
      </c>
      <c r="S234" s="212">
        <v>0</v>
      </c>
      <c r="T234" s="213">
        <f>S234*H234</f>
        <v>0</v>
      </c>
      <c r="AR234" s="25" t="s">
        <v>375</v>
      </c>
      <c r="AT234" s="25" t="s">
        <v>311</v>
      </c>
      <c r="AU234" s="25" t="s">
        <v>84</v>
      </c>
      <c r="AY234" s="25" t="s">
        <v>308</v>
      </c>
      <c r="BE234" s="214">
        <f>IF(N234="základní",J234,0)</f>
        <v>0</v>
      </c>
      <c r="BF234" s="214">
        <f>IF(N234="snížená",J234,0)</f>
        <v>0</v>
      </c>
      <c r="BG234" s="214">
        <f>IF(N234="zákl. přenesená",J234,0)</f>
        <v>0</v>
      </c>
      <c r="BH234" s="214">
        <f>IF(N234="sníž. přenesená",J234,0)</f>
        <v>0</v>
      </c>
      <c r="BI234" s="214">
        <f>IF(N234="nulová",J234,0)</f>
        <v>0</v>
      </c>
      <c r="BJ234" s="25" t="s">
        <v>82</v>
      </c>
      <c r="BK234" s="214">
        <f>ROUND(I234*H234,2)</f>
        <v>0</v>
      </c>
      <c r="BL234" s="25" t="s">
        <v>375</v>
      </c>
      <c r="BM234" s="25" t="s">
        <v>2389</v>
      </c>
    </row>
    <row r="235" spans="2:65" s="11" customFormat="1" ht="29.85" customHeight="1">
      <c r="B235" s="186"/>
      <c r="C235" s="187"/>
      <c r="D235" s="200" t="s">
        <v>73</v>
      </c>
      <c r="E235" s="201" t="s">
        <v>9963</v>
      </c>
      <c r="F235" s="201" t="s">
        <v>13009</v>
      </c>
      <c r="G235" s="187"/>
      <c r="H235" s="187"/>
      <c r="I235" s="190"/>
      <c r="J235" s="202">
        <f>BK235</f>
        <v>0</v>
      </c>
      <c r="K235" s="187"/>
      <c r="L235" s="192"/>
      <c r="M235" s="193"/>
      <c r="N235" s="194"/>
      <c r="O235" s="194"/>
      <c r="P235" s="195">
        <f>SUM(P236:P237)</f>
        <v>0</v>
      </c>
      <c r="Q235" s="194"/>
      <c r="R235" s="195">
        <f>SUM(R236:R237)</f>
        <v>0</v>
      </c>
      <c r="S235" s="194"/>
      <c r="T235" s="196">
        <f>SUM(T236:T237)</f>
        <v>0</v>
      </c>
      <c r="AR235" s="197" t="s">
        <v>84</v>
      </c>
      <c r="AT235" s="198" t="s">
        <v>73</v>
      </c>
      <c r="AU235" s="198" t="s">
        <v>82</v>
      </c>
      <c r="AY235" s="197" t="s">
        <v>308</v>
      </c>
      <c r="BK235" s="199">
        <f>SUM(BK236:BK237)</f>
        <v>0</v>
      </c>
    </row>
    <row r="236" spans="2:65" s="1" customFormat="1" ht="44.25" customHeight="1">
      <c r="B236" s="42"/>
      <c r="C236" s="203" t="s">
        <v>2080</v>
      </c>
      <c r="D236" s="203" t="s">
        <v>311</v>
      </c>
      <c r="E236" s="204" t="s">
        <v>6428</v>
      </c>
      <c r="F236" s="205" t="s">
        <v>12992</v>
      </c>
      <c r="G236" s="206" t="s">
        <v>5275</v>
      </c>
      <c r="H236" s="207">
        <v>1</v>
      </c>
      <c r="I236" s="208"/>
      <c r="J236" s="209">
        <f>ROUND(I236*H236,2)</f>
        <v>0</v>
      </c>
      <c r="K236" s="205" t="s">
        <v>21</v>
      </c>
      <c r="L236" s="62"/>
      <c r="M236" s="210" t="s">
        <v>21</v>
      </c>
      <c r="N236" s="211" t="s">
        <v>45</v>
      </c>
      <c r="O236" s="43"/>
      <c r="P236" s="212">
        <f>O236*H236</f>
        <v>0</v>
      </c>
      <c r="Q236" s="212">
        <v>0</v>
      </c>
      <c r="R236" s="212">
        <f>Q236*H236</f>
        <v>0</v>
      </c>
      <c r="S236" s="212">
        <v>0</v>
      </c>
      <c r="T236" s="213">
        <f>S236*H236</f>
        <v>0</v>
      </c>
      <c r="AR236" s="25" t="s">
        <v>375</v>
      </c>
      <c r="AT236" s="25" t="s">
        <v>311</v>
      </c>
      <c r="AU236" s="25" t="s">
        <v>84</v>
      </c>
      <c r="AY236" s="25" t="s">
        <v>308</v>
      </c>
      <c r="BE236" s="214">
        <f>IF(N236="základní",J236,0)</f>
        <v>0</v>
      </c>
      <c r="BF236" s="214">
        <f>IF(N236="snížená",J236,0)</f>
        <v>0</v>
      </c>
      <c r="BG236" s="214">
        <f>IF(N236="zákl. přenesená",J236,0)</f>
        <v>0</v>
      </c>
      <c r="BH236" s="214">
        <f>IF(N236="sníž. přenesená",J236,0)</f>
        <v>0</v>
      </c>
      <c r="BI236" s="214">
        <f>IF(N236="nulová",J236,0)</f>
        <v>0</v>
      </c>
      <c r="BJ236" s="25" t="s">
        <v>82</v>
      </c>
      <c r="BK236" s="214">
        <f>ROUND(I236*H236,2)</f>
        <v>0</v>
      </c>
      <c r="BL236" s="25" t="s">
        <v>375</v>
      </c>
      <c r="BM236" s="25" t="s">
        <v>2398</v>
      </c>
    </row>
    <row r="237" spans="2:65" s="1" customFormat="1" ht="22.5" customHeight="1">
      <c r="B237" s="42"/>
      <c r="C237" s="203" t="s">
        <v>2084</v>
      </c>
      <c r="D237" s="203" t="s">
        <v>311</v>
      </c>
      <c r="E237" s="204" t="s">
        <v>6434</v>
      </c>
      <c r="F237" s="205" t="s">
        <v>12994</v>
      </c>
      <c r="G237" s="206" t="s">
        <v>5275</v>
      </c>
      <c r="H237" s="207">
        <v>1</v>
      </c>
      <c r="I237" s="208"/>
      <c r="J237" s="209">
        <f>ROUND(I237*H237,2)</f>
        <v>0</v>
      </c>
      <c r="K237" s="205" t="s">
        <v>21</v>
      </c>
      <c r="L237" s="62"/>
      <c r="M237" s="210" t="s">
        <v>21</v>
      </c>
      <c r="N237" s="211" t="s">
        <v>45</v>
      </c>
      <c r="O237" s="43"/>
      <c r="P237" s="212">
        <f>O237*H237</f>
        <v>0</v>
      </c>
      <c r="Q237" s="212">
        <v>0</v>
      </c>
      <c r="R237" s="212">
        <f>Q237*H237</f>
        <v>0</v>
      </c>
      <c r="S237" s="212">
        <v>0</v>
      </c>
      <c r="T237" s="213">
        <f>S237*H237</f>
        <v>0</v>
      </c>
      <c r="AR237" s="25" t="s">
        <v>375</v>
      </c>
      <c r="AT237" s="25" t="s">
        <v>311</v>
      </c>
      <c r="AU237" s="25" t="s">
        <v>84</v>
      </c>
      <c r="AY237" s="25" t="s">
        <v>308</v>
      </c>
      <c r="BE237" s="214">
        <f>IF(N237="základní",J237,0)</f>
        <v>0</v>
      </c>
      <c r="BF237" s="214">
        <f>IF(N237="snížená",J237,0)</f>
        <v>0</v>
      </c>
      <c r="BG237" s="214">
        <f>IF(N237="zákl. přenesená",J237,0)</f>
        <v>0</v>
      </c>
      <c r="BH237" s="214">
        <f>IF(N237="sníž. přenesená",J237,0)</f>
        <v>0</v>
      </c>
      <c r="BI237" s="214">
        <f>IF(N237="nulová",J237,0)</f>
        <v>0</v>
      </c>
      <c r="BJ237" s="25" t="s">
        <v>82</v>
      </c>
      <c r="BK237" s="214">
        <f>ROUND(I237*H237,2)</f>
        <v>0</v>
      </c>
      <c r="BL237" s="25" t="s">
        <v>375</v>
      </c>
      <c r="BM237" s="25" t="s">
        <v>2408</v>
      </c>
    </row>
    <row r="238" spans="2:65" s="11" customFormat="1" ht="29.85" customHeight="1">
      <c r="B238" s="186"/>
      <c r="C238" s="187"/>
      <c r="D238" s="200" t="s">
        <v>73</v>
      </c>
      <c r="E238" s="201" t="s">
        <v>10077</v>
      </c>
      <c r="F238" s="201" t="s">
        <v>13010</v>
      </c>
      <c r="G238" s="187"/>
      <c r="H238" s="187"/>
      <c r="I238" s="190"/>
      <c r="J238" s="202">
        <f>BK238</f>
        <v>0</v>
      </c>
      <c r="K238" s="187"/>
      <c r="L238" s="192"/>
      <c r="M238" s="193"/>
      <c r="N238" s="194"/>
      <c r="O238" s="194"/>
      <c r="P238" s="195">
        <f>SUM(P239:P248)</f>
        <v>0</v>
      </c>
      <c r="Q238" s="194"/>
      <c r="R238" s="195">
        <f>SUM(R239:R248)</f>
        <v>0</v>
      </c>
      <c r="S238" s="194"/>
      <c r="T238" s="196">
        <f>SUM(T239:T248)</f>
        <v>0</v>
      </c>
      <c r="AR238" s="197" t="s">
        <v>84</v>
      </c>
      <c r="AT238" s="198" t="s">
        <v>73</v>
      </c>
      <c r="AU238" s="198" t="s">
        <v>82</v>
      </c>
      <c r="AY238" s="197" t="s">
        <v>308</v>
      </c>
      <c r="BK238" s="199">
        <f>SUM(BK239:BK248)</f>
        <v>0</v>
      </c>
    </row>
    <row r="239" spans="2:65" s="1" customFormat="1" ht="31.5" customHeight="1">
      <c r="B239" s="42"/>
      <c r="C239" s="203" t="s">
        <v>2088</v>
      </c>
      <c r="D239" s="203" t="s">
        <v>311</v>
      </c>
      <c r="E239" s="204" t="s">
        <v>6436</v>
      </c>
      <c r="F239" s="205" t="s">
        <v>12996</v>
      </c>
      <c r="G239" s="206" t="s">
        <v>5275</v>
      </c>
      <c r="H239" s="207">
        <v>1</v>
      </c>
      <c r="I239" s="208"/>
      <c r="J239" s="209">
        <f t="shared" ref="J239:J248" si="50">ROUND(I239*H239,2)</f>
        <v>0</v>
      </c>
      <c r="K239" s="205" t="s">
        <v>21</v>
      </c>
      <c r="L239" s="62"/>
      <c r="M239" s="210" t="s">
        <v>21</v>
      </c>
      <c r="N239" s="211" t="s">
        <v>45</v>
      </c>
      <c r="O239" s="43"/>
      <c r="P239" s="212">
        <f t="shared" ref="P239:P248" si="51">O239*H239</f>
        <v>0</v>
      </c>
      <c r="Q239" s="212">
        <v>0</v>
      </c>
      <c r="R239" s="212">
        <f t="shared" ref="R239:R248" si="52">Q239*H239</f>
        <v>0</v>
      </c>
      <c r="S239" s="212">
        <v>0</v>
      </c>
      <c r="T239" s="213">
        <f t="shared" ref="T239:T248" si="53">S239*H239</f>
        <v>0</v>
      </c>
      <c r="AR239" s="25" t="s">
        <v>375</v>
      </c>
      <c r="AT239" s="25" t="s">
        <v>311</v>
      </c>
      <c r="AU239" s="25" t="s">
        <v>84</v>
      </c>
      <c r="AY239" s="25" t="s">
        <v>308</v>
      </c>
      <c r="BE239" s="214">
        <f t="shared" ref="BE239:BE248" si="54">IF(N239="základní",J239,0)</f>
        <v>0</v>
      </c>
      <c r="BF239" s="214">
        <f t="shared" ref="BF239:BF248" si="55">IF(N239="snížená",J239,0)</f>
        <v>0</v>
      </c>
      <c r="BG239" s="214">
        <f t="shared" ref="BG239:BG248" si="56">IF(N239="zákl. přenesená",J239,0)</f>
        <v>0</v>
      </c>
      <c r="BH239" s="214">
        <f t="shared" ref="BH239:BH248" si="57">IF(N239="sníž. přenesená",J239,0)</f>
        <v>0</v>
      </c>
      <c r="BI239" s="214">
        <f t="shared" ref="BI239:BI248" si="58">IF(N239="nulová",J239,0)</f>
        <v>0</v>
      </c>
      <c r="BJ239" s="25" t="s">
        <v>82</v>
      </c>
      <c r="BK239" s="214">
        <f t="shared" ref="BK239:BK248" si="59">ROUND(I239*H239,2)</f>
        <v>0</v>
      </c>
      <c r="BL239" s="25" t="s">
        <v>375</v>
      </c>
      <c r="BM239" s="25" t="s">
        <v>2419</v>
      </c>
    </row>
    <row r="240" spans="2:65" s="1" customFormat="1" ht="22.5" customHeight="1">
      <c r="B240" s="42"/>
      <c r="C240" s="203" t="s">
        <v>2091</v>
      </c>
      <c r="D240" s="203" t="s">
        <v>311</v>
      </c>
      <c r="E240" s="204" t="s">
        <v>9643</v>
      </c>
      <c r="F240" s="205" t="s">
        <v>12972</v>
      </c>
      <c r="G240" s="206" t="s">
        <v>5275</v>
      </c>
      <c r="H240" s="207">
        <v>6</v>
      </c>
      <c r="I240" s="208"/>
      <c r="J240" s="209">
        <f t="shared" si="50"/>
        <v>0</v>
      </c>
      <c r="K240" s="205" t="s">
        <v>21</v>
      </c>
      <c r="L240" s="62"/>
      <c r="M240" s="210" t="s">
        <v>21</v>
      </c>
      <c r="N240" s="211" t="s">
        <v>45</v>
      </c>
      <c r="O240" s="43"/>
      <c r="P240" s="212">
        <f t="shared" si="51"/>
        <v>0</v>
      </c>
      <c r="Q240" s="212">
        <v>0</v>
      </c>
      <c r="R240" s="212">
        <f t="shared" si="52"/>
        <v>0</v>
      </c>
      <c r="S240" s="212">
        <v>0</v>
      </c>
      <c r="T240" s="213">
        <f t="shared" si="53"/>
        <v>0</v>
      </c>
      <c r="AR240" s="25" t="s">
        <v>375</v>
      </c>
      <c r="AT240" s="25" t="s">
        <v>311</v>
      </c>
      <c r="AU240" s="25" t="s">
        <v>84</v>
      </c>
      <c r="AY240" s="25" t="s">
        <v>308</v>
      </c>
      <c r="BE240" s="214">
        <f t="shared" si="54"/>
        <v>0</v>
      </c>
      <c r="BF240" s="214">
        <f t="shared" si="55"/>
        <v>0</v>
      </c>
      <c r="BG240" s="214">
        <f t="shared" si="56"/>
        <v>0</v>
      </c>
      <c r="BH240" s="214">
        <f t="shared" si="57"/>
        <v>0</v>
      </c>
      <c r="BI240" s="214">
        <f t="shared" si="58"/>
        <v>0</v>
      </c>
      <c r="BJ240" s="25" t="s">
        <v>82</v>
      </c>
      <c r="BK240" s="214">
        <f t="shared" si="59"/>
        <v>0</v>
      </c>
      <c r="BL240" s="25" t="s">
        <v>375</v>
      </c>
      <c r="BM240" s="25" t="s">
        <v>2425</v>
      </c>
    </row>
    <row r="241" spans="2:65" s="1" customFormat="1" ht="22.5" customHeight="1">
      <c r="B241" s="42"/>
      <c r="C241" s="203" t="s">
        <v>2094</v>
      </c>
      <c r="D241" s="203" t="s">
        <v>311</v>
      </c>
      <c r="E241" s="204" t="s">
        <v>6442</v>
      </c>
      <c r="F241" s="205" t="s">
        <v>12997</v>
      </c>
      <c r="G241" s="206" t="s">
        <v>5275</v>
      </c>
      <c r="H241" s="207">
        <v>18</v>
      </c>
      <c r="I241" s="208"/>
      <c r="J241" s="209">
        <f t="shared" si="50"/>
        <v>0</v>
      </c>
      <c r="K241" s="205" t="s">
        <v>21</v>
      </c>
      <c r="L241" s="62"/>
      <c r="M241" s="210" t="s">
        <v>21</v>
      </c>
      <c r="N241" s="211" t="s">
        <v>45</v>
      </c>
      <c r="O241" s="43"/>
      <c r="P241" s="212">
        <f t="shared" si="51"/>
        <v>0</v>
      </c>
      <c r="Q241" s="212">
        <v>0</v>
      </c>
      <c r="R241" s="212">
        <f t="shared" si="52"/>
        <v>0</v>
      </c>
      <c r="S241" s="212">
        <v>0</v>
      </c>
      <c r="T241" s="213">
        <f t="shared" si="53"/>
        <v>0</v>
      </c>
      <c r="AR241" s="25" t="s">
        <v>375</v>
      </c>
      <c r="AT241" s="25" t="s">
        <v>311</v>
      </c>
      <c r="AU241" s="25" t="s">
        <v>84</v>
      </c>
      <c r="AY241" s="25" t="s">
        <v>308</v>
      </c>
      <c r="BE241" s="214">
        <f t="shared" si="54"/>
        <v>0</v>
      </c>
      <c r="BF241" s="214">
        <f t="shared" si="55"/>
        <v>0</v>
      </c>
      <c r="BG241" s="214">
        <f t="shared" si="56"/>
        <v>0</v>
      </c>
      <c r="BH241" s="214">
        <f t="shared" si="57"/>
        <v>0</v>
      </c>
      <c r="BI241" s="214">
        <f t="shared" si="58"/>
        <v>0</v>
      </c>
      <c r="BJ241" s="25" t="s">
        <v>82</v>
      </c>
      <c r="BK241" s="214">
        <f t="shared" si="59"/>
        <v>0</v>
      </c>
      <c r="BL241" s="25" t="s">
        <v>375</v>
      </c>
      <c r="BM241" s="25" t="s">
        <v>2432</v>
      </c>
    </row>
    <row r="242" spans="2:65" s="1" customFormat="1" ht="22.5" customHeight="1">
      <c r="B242" s="42"/>
      <c r="C242" s="203" t="s">
        <v>2098</v>
      </c>
      <c r="D242" s="203" t="s">
        <v>311</v>
      </c>
      <c r="E242" s="204" t="s">
        <v>6444</v>
      </c>
      <c r="F242" s="205" t="s">
        <v>12998</v>
      </c>
      <c r="G242" s="206" t="s">
        <v>5275</v>
      </c>
      <c r="H242" s="207">
        <v>1</v>
      </c>
      <c r="I242" s="208"/>
      <c r="J242" s="209">
        <f t="shared" si="50"/>
        <v>0</v>
      </c>
      <c r="K242" s="205" t="s">
        <v>21</v>
      </c>
      <c r="L242" s="62"/>
      <c r="M242" s="210" t="s">
        <v>21</v>
      </c>
      <c r="N242" s="211" t="s">
        <v>45</v>
      </c>
      <c r="O242" s="43"/>
      <c r="P242" s="212">
        <f t="shared" si="51"/>
        <v>0</v>
      </c>
      <c r="Q242" s="212">
        <v>0</v>
      </c>
      <c r="R242" s="212">
        <f t="shared" si="52"/>
        <v>0</v>
      </c>
      <c r="S242" s="212">
        <v>0</v>
      </c>
      <c r="T242" s="213">
        <f t="shared" si="53"/>
        <v>0</v>
      </c>
      <c r="AR242" s="25" t="s">
        <v>375</v>
      </c>
      <c r="AT242" s="25" t="s">
        <v>311</v>
      </c>
      <c r="AU242" s="25" t="s">
        <v>84</v>
      </c>
      <c r="AY242" s="25" t="s">
        <v>308</v>
      </c>
      <c r="BE242" s="214">
        <f t="shared" si="54"/>
        <v>0</v>
      </c>
      <c r="BF242" s="214">
        <f t="shared" si="55"/>
        <v>0</v>
      </c>
      <c r="BG242" s="214">
        <f t="shared" si="56"/>
        <v>0</v>
      </c>
      <c r="BH242" s="214">
        <f t="shared" si="57"/>
        <v>0</v>
      </c>
      <c r="BI242" s="214">
        <f t="shared" si="58"/>
        <v>0</v>
      </c>
      <c r="BJ242" s="25" t="s">
        <v>82</v>
      </c>
      <c r="BK242" s="214">
        <f t="shared" si="59"/>
        <v>0</v>
      </c>
      <c r="BL242" s="25" t="s">
        <v>375</v>
      </c>
      <c r="BM242" s="25" t="s">
        <v>2440</v>
      </c>
    </row>
    <row r="243" spans="2:65" s="1" customFormat="1" ht="22.5" customHeight="1">
      <c r="B243" s="42"/>
      <c r="C243" s="203" t="s">
        <v>2100</v>
      </c>
      <c r="D243" s="203" t="s">
        <v>311</v>
      </c>
      <c r="E243" s="204" t="s">
        <v>6446</v>
      </c>
      <c r="F243" s="205" t="s">
        <v>12999</v>
      </c>
      <c r="G243" s="206" t="s">
        <v>5275</v>
      </c>
      <c r="H243" s="207">
        <v>1</v>
      </c>
      <c r="I243" s="208"/>
      <c r="J243" s="209">
        <f t="shared" si="50"/>
        <v>0</v>
      </c>
      <c r="K243" s="205" t="s">
        <v>21</v>
      </c>
      <c r="L243" s="62"/>
      <c r="M243" s="210" t="s">
        <v>21</v>
      </c>
      <c r="N243" s="211" t="s">
        <v>45</v>
      </c>
      <c r="O243" s="43"/>
      <c r="P243" s="212">
        <f t="shared" si="51"/>
        <v>0</v>
      </c>
      <c r="Q243" s="212">
        <v>0</v>
      </c>
      <c r="R243" s="212">
        <f t="shared" si="52"/>
        <v>0</v>
      </c>
      <c r="S243" s="212">
        <v>0</v>
      </c>
      <c r="T243" s="213">
        <f t="shared" si="53"/>
        <v>0</v>
      </c>
      <c r="AR243" s="25" t="s">
        <v>375</v>
      </c>
      <c r="AT243" s="25" t="s">
        <v>311</v>
      </c>
      <c r="AU243" s="25" t="s">
        <v>84</v>
      </c>
      <c r="AY243" s="25" t="s">
        <v>308</v>
      </c>
      <c r="BE243" s="214">
        <f t="shared" si="54"/>
        <v>0</v>
      </c>
      <c r="BF243" s="214">
        <f t="shared" si="55"/>
        <v>0</v>
      </c>
      <c r="BG243" s="214">
        <f t="shared" si="56"/>
        <v>0</v>
      </c>
      <c r="BH243" s="214">
        <f t="shared" si="57"/>
        <v>0</v>
      </c>
      <c r="BI243" s="214">
        <f t="shared" si="58"/>
        <v>0</v>
      </c>
      <c r="BJ243" s="25" t="s">
        <v>82</v>
      </c>
      <c r="BK243" s="214">
        <f t="shared" si="59"/>
        <v>0</v>
      </c>
      <c r="BL243" s="25" t="s">
        <v>375</v>
      </c>
      <c r="BM243" s="25" t="s">
        <v>2450</v>
      </c>
    </row>
    <row r="244" spans="2:65" s="1" customFormat="1" ht="22.5" customHeight="1">
      <c r="B244" s="42"/>
      <c r="C244" s="203" t="s">
        <v>2103</v>
      </c>
      <c r="D244" s="203" t="s">
        <v>311</v>
      </c>
      <c r="E244" s="204" t="s">
        <v>9647</v>
      </c>
      <c r="F244" s="205" t="s">
        <v>12974</v>
      </c>
      <c r="G244" s="206" t="s">
        <v>5275</v>
      </c>
      <c r="H244" s="207">
        <v>12</v>
      </c>
      <c r="I244" s="208"/>
      <c r="J244" s="209">
        <f t="shared" si="50"/>
        <v>0</v>
      </c>
      <c r="K244" s="205" t="s">
        <v>21</v>
      </c>
      <c r="L244" s="62"/>
      <c r="M244" s="210" t="s">
        <v>21</v>
      </c>
      <c r="N244" s="211" t="s">
        <v>45</v>
      </c>
      <c r="O244" s="43"/>
      <c r="P244" s="212">
        <f t="shared" si="51"/>
        <v>0</v>
      </c>
      <c r="Q244" s="212">
        <v>0</v>
      </c>
      <c r="R244" s="212">
        <f t="shared" si="52"/>
        <v>0</v>
      </c>
      <c r="S244" s="212">
        <v>0</v>
      </c>
      <c r="T244" s="213">
        <f t="shared" si="53"/>
        <v>0</v>
      </c>
      <c r="AR244" s="25" t="s">
        <v>375</v>
      </c>
      <c r="AT244" s="25" t="s">
        <v>311</v>
      </c>
      <c r="AU244" s="25" t="s">
        <v>84</v>
      </c>
      <c r="AY244" s="25" t="s">
        <v>308</v>
      </c>
      <c r="BE244" s="214">
        <f t="shared" si="54"/>
        <v>0</v>
      </c>
      <c r="BF244" s="214">
        <f t="shared" si="55"/>
        <v>0</v>
      </c>
      <c r="BG244" s="214">
        <f t="shared" si="56"/>
        <v>0</v>
      </c>
      <c r="BH244" s="214">
        <f t="shared" si="57"/>
        <v>0</v>
      </c>
      <c r="BI244" s="214">
        <f t="shared" si="58"/>
        <v>0</v>
      </c>
      <c r="BJ244" s="25" t="s">
        <v>82</v>
      </c>
      <c r="BK244" s="214">
        <f t="shared" si="59"/>
        <v>0</v>
      </c>
      <c r="BL244" s="25" t="s">
        <v>375</v>
      </c>
      <c r="BM244" s="25" t="s">
        <v>2458</v>
      </c>
    </row>
    <row r="245" spans="2:65" s="1" customFormat="1" ht="22.5" customHeight="1">
      <c r="B245" s="42"/>
      <c r="C245" s="203" t="s">
        <v>2108</v>
      </c>
      <c r="D245" s="203" t="s">
        <v>311</v>
      </c>
      <c r="E245" s="204" t="s">
        <v>9645</v>
      </c>
      <c r="F245" s="205" t="s">
        <v>12973</v>
      </c>
      <c r="G245" s="206" t="s">
        <v>5275</v>
      </c>
      <c r="H245" s="207">
        <v>12</v>
      </c>
      <c r="I245" s="208"/>
      <c r="J245" s="209">
        <f t="shared" si="50"/>
        <v>0</v>
      </c>
      <c r="K245" s="205" t="s">
        <v>21</v>
      </c>
      <c r="L245" s="62"/>
      <c r="M245" s="210" t="s">
        <v>21</v>
      </c>
      <c r="N245" s="211" t="s">
        <v>45</v>
      </c>
      <c r="O245" s="43"/>
      <c r="P245" s="212">
        <f t="shared" si="51"/>
        <v>0</v>
      </c>
      <c r="Q245" s="212">
        <v>0</v>
      </c>
      <c r="R245" s="212">
        <f t="shared" si="52"/>
        <v>0</v>
      </c>
      <c r="S245" s="212">
        <v>0</v>
      </c>
      <c r="T245" s="213">
        <f t="shared" si="53"/>
        <v>0</v>
      </c>
      <c r="AR245" s="25" t="s">
        <v>375</v>
      </c>
      <c r="AT245" s="25" t="s">
        <v>311</v>
      </c>
      <c r="AU245" s="25" t="s">
        <v>84</v>
      </c>
      <c r="AY245" s="25" t="s">
        <v>308</v>
      </c>
      <c r="BE245" s="214">
        <f t="shared" si="54"/>
        <v>0</v>
      </c>
      <c r="BF245" s="214">
        <f t="shared" si="55"/>
        <v>0</v>
      </c>
      <c r="BG245" s="214">
        <f t="shared" si="56"/>
        <v>0</v>
      </c>
      <c r="BH245" s="214">
        <f t="shared" si="57"/>
        <v>0</v>
      </c>
      <c r="BI245" s="214">
        <f t="shared" si="58"/>
        <v>0</v>
      </c>
      <c r="BJ245" s="25" t="s">
        <v>82</v>
      </c>
      <c r="BK245" s="214">
        <f t="shared" si="59"/>
        <v>0</v>
      </c>
      <c r="BL245" s="25" t="s">
        <v>375</v>
      </c>
      <c r="BM245" s="25" t="s">
        <v>2469</v>
      </c>
    </row>
    <row r="246" spans="2:65" s="1" customFormat="1" ht="22.5" customHeight="1">
      <c r="B246" s="42"/>
      <c r="C246" s="203" t="s">
        <v>2112</v>
      </c>
      <c r="D246" s="203" t="s">
        <v>311</v>
      </c>
      <c r="E246" s="204" t="s">
        <v>6451</v>
      </c>
      <c r="F246" s="205" t="s">
        <v>13000</v>
      </c>
      <c r="G246" s="206" t="s">
        <v>5275</v>
      </c>
      <c r="H246" s="207">
        <v>12</v>
      </c>
      <c r="I246" s="208"/>
      <c r="J246" s="209">
        <f t="shared" si="50"/>
        <v>0</v>
      </c>
      <c r="K246" s="205" t="s">
        <v>21</v>
      </c>
      <c r="L246" s="62"/>
      <c r="M246" s="210" t="s">
        <v>21</v>
      </c>
      <c r="N246" s="211" t="s">
        <v>45</v>
      </c>
      <c r="O246" s="43"/>
      <c r="P246" s="212">
        <f t="shared" si="51"/>
        <v>0</v>
      </c>
      <c r="Q246" s="212">
        <v>0</v>
      </c>
      <c r="R246" s="212">
        <f t="shared" si="52"/>
        <v>0</v>
      </c>
      <c r="S246" s="212">
        <v>0</v>
      </c>
      <c r="T246" s="213">
        <f t="shared" si="53"/>
        <v>0</v>
      </c>
      <c r="AR246" s="25" t="s">
        <v>375</v>
      </c>
      <c r="AT246" s="25" t="s">
        <v>311</v>
      </c>
      <c r="AU246" s="25" t="s">
        <v>84</v>
      </c>
      <c r="AY246" s="25" t="s">
        <v>308</v>
      </c>
      <c r="BE246" s="214">
        <f t="shared" si="54"/>
        <v>0</v>
      </c>
      <c r="BF246" s="214">
        <f t="shared" si="55"/>
        <v>0</v>
      </c>
      <c r="BG246" s="214">
        <f t="shared" si="56"/>
        <v>0</v>
      </c>
      <c r="BH246" s="214">
        <f t="shared" si="57"/>
        <v>0</v>
      </c>
      <c r="BI246" s="214">
        <f t="shared" si="58"/>
        <v>0</v>
      </c>
      <c r="BJ246" s="25" t="s">
        <v>82</v>
      </c>
      <c r="BK246" s="214">
        <f t="shared" si="59"/>
        <v>0</v>
      </c>
      <c r="BL246" s="25" t="s">
        <v>375</v>
      </c>
      <c r="BM246" s="25" t="s">
        <v>2478</v>
      </c>
    </row>
    <row r="247" spans="2:65" s="1" customFormat="1" ht="22.5" customHeight="1">
      <c r="B247" s="42"/>
      <c r="C247" s="203" t="s">
        <v>2117</v>
      </c>
      <c r="D247" s="203" t="s">
        <v>311</v>
      </c>
      <c r="E247" s="204" t="s">
        <v>6453</v>
      </c>
      <c r="F247" s="205" t="s">
        <v>13001</v>
      </c>
      <c r="G247" s="206" t="s">
        <v>5275</v>
      </c>
      <c r="H247" s="207">
        <v>12</v>
      </c>
      <c r="I247" s="208"/>
      <c r="J247" s="209">
        <f t="shared" si="50"/>
        <v>0</v>
      </c>
      <c r="K247" s="205" t="s">
        <v>21</v>
      </c>
      <c r="L247" s="62"/>
      <c r="M247" s="210" t="s">
        <v>21</v>
      </c>
      <c r="N247" s="211" t="s">
        <v>45</v>
      </c>
      <c r="O247" s="43"/>
      <c r="P247" s="212">
        <f t="shared" si="51"/>
        <v>0</v>
      </c>
      <c r="Q247" s="212">
        <v>0</v>
      </c>
      <c r="R247" s="212">
        <f t="shared" si="52"/>
        <v>0</v>
      </c>
      <c r="S247" s="212">
        <v>0</v>
      </c>
      <c r="T247" s="213">
        <f t="shared" si="53"/>
        <v>0</v>
      </c>
      <c r="AR247" s="25" t="s">
        <v>375</v>
      </c>
      <c r="AT247" s="25" t="s">
        <v>311</v>
      </c>
      <c r="AU247" s="25" t="s">
        <v>84</v>
      </c>
      <c r="AY247" s="25" t="s">
        <v>308</v>
      </c>
      <c r="BE247" s="214">
        <f t="shared" si="54"/>
        <v>0</v>
      </c>
      <c r="BF247" s="214">
        <f t="shared" si="55"/>
        <v>0</v>
      </c>
      <c r="BG247" s="214">
        <f t="shared" si="56"/>
        <v>0</v>
      </c>
      <c r="BH247" s="214">
        <f t="shared" si="57"/>
        <v>0</v>
      </c>
      <c r="BI247" s="214">
        <f t="shared" si="58"/>
        <v>0</v>
      </c>
      <c r="BJ247" s="25" t="s">
        <v>82</v>
      </c>
      <c r="BK247" s="214">
        <f t="shared" si="59"/>
        <v>0</v>
      </c>
      <c r="BL247" s="25" t="s">
        <v>375</v>
      </c>
      <c r="BM247" s="25" t="s">
        <v>2486</v>
      </c>
    </row>
    <row r="248" spans="2:65" s="1" customFormat="1" ht="22.5" customHeight="1">
      <c r="B248" s="42"/>
      <c r="C248" s="203" t="s">
        <v>2122</v>
      </c>
      <c r="D248" s="203" t="s">
        <v>311</v>
      </c>
      <c r="E248" s="204" t="s">
        <v>6455</v>
      </c>
      <c r="F248" s="205" t="s">
        <v>13002</v>
      </c>
      <c r="G248" s="206" t="s">
        <v>5275</v>
      </c>
      <c r="H248" s="207">
        <v>1</v>
      </c>
      <c r="I248" s="208"/>
      <c r="J248" s="209">
        <f t="shared" si="50"/>
        <v>0</v>
      </c>
      <c r="K248" s="205" t="s">
        <v>21</v>
      </c>
      <c r="L248" s="62"/>
      <c r="M248" s="210" t="s">
        <v>21</v>
      </c>
      <c r="N248" s="211" t="s">
        <v>45</v>
      </c>
      <c r="O248" s="43"/>
      <c r="P248" s="212">
        <f t="shared" si="51"/>
        <v>0</v>
      </c>
      <c r="Q248" s="212">
        <v>0</v>
      </c>
      <c r="R248" s="212">
        <f t="shared" si="52"/>
        <v>0</v>
      </c>
      <c r="S248" s="212">
        <v>0</v>
      </c>
      <c r="T248" s="213">
        <f t="shared" si="53"/>
        <v>0</v>
      </c>
      <c r="AR248" s="25" t="s">
        <v>375</v>
      </c>
      <c r="AT248" s="25" t="s">
        <v>311</v>
      </c>
      <c r="AU248" s="25" t="s">
        <v>84</v>
      </c>
      <c r="AY248" s="25" t="s">
        <v>308</v>
      </c>
      <c r="BE248" s="214">
        <f t="shared" si="54"/>
        <v>0</v>
      </c>
      <c r="BF248" s="214">
        <f t="shared" si="55"/>
        <v>0</v>
      </c>
      <c r="BG248" s="214">
        <f t="shared" si="56"/>
        <v>0</v>
      </c>
      <c r="BH248" s="214">
        <f t="shared" si="57"/>
        <v>0</v>
      </c>
      <c r="BI248" s="214">
        <f t="shared" si="58"/>
        <v>0</v>
      </c>
      <c r="BJ248" s="25" t="s">
        <v>82</v>
      </c>
      <c r="BK248" s="214">
        <f t="shared" si="59"/>
        <v>0</v>
      </c>
      <c r="BL248" s="25" t="s">
        <v>375</v>
      </c>
      <c r="BM248" s="25" t="s">
        <v>2495</v>
      </c>
    </row>
    <row r="249" spans="2:65" s="11" customFormat="1" ht="29.85" customHeight="1">
      <c r="B249" s="186"/>
      <c r="C249" s="187"/>
      <c r="D249" s="200" t="s">
        <v>73</v>
      </c>
      <c r="E249" s="201" t="s">
        <v>10157</v>
      </c>
      <c r="F249" s="201" t="s">
        <v>13011</v>
      </c>
      <c r="G249" s="187"/>
      <c r="H249" s="187"/>
      <c r="I249" s="190"/>
      <c r="J249" s="202">
        <f>BK249</f>
        <v>0</v>
      </c>
      <c r="K249" s="187"/>
      <c r="L249" s="192"/>
      <c r="M249" s="193"/>
      <c r="N249" s="194"/>
      <c r="O249" s="194"/>
      <c r="P249" s="195">
        <f>SUM(P250:P262)</f>
        <v>0</v>
      </c>
      <c r="Q249" s="194"/>
      <c r="R249" s="195">
        <f>SUM(R250:R262)</f>
        <v>0</v>
      </c>
      <c r="S249" s="194"/>
      <c r="T249" s="196">
        <f>SUM(T250:T262)</f>
        <v>0</v>
      </c>
      <c r="AR249" s="197" t="s">
        <v>84</v>
      </c>
      <c r="AT249" s="198" t="s">
        <v>73</v>
      </c>
      <c r="AU249" s="198" t="s">
        <v>82</v>
      </c>
      <c r="AY249" s="197" t="s">
        <v>308</v>
      </c>
      <c r="BK249" s="199">
        <f>SUM(BK250:BK262)</f>
        <v>0</v>
      </c>
    </row>
    <row r="250" spans="2:65" s="1" customFormat="1" ht="22.5" customHeight="1">
      <c r="B250" s="42"/>
      <c r="C250" s="203" t="s">
        <v>2126</v>
      </c>
      <c r="D250" s="203" t="s">
        <v>311</v>
      </c>
      <c r="E250" s="204" t="s">
        <v>9649</v>
      </c>
      <c r="F250" s="205" t="s">
        <v>12976</v>
      </c>
      <c r="G250" s="206" t="s">
        <v>5275</v>
      </c>
      <c r="H250" s="207">
        <v>1</v>
      </c>
      <c r="I250" s="208"/>
      <c r="J250" s="209">
        <f t="shared" ref="J250:J262" si="60">ROUND(I250*H250,2)</f>
        <v>0</v>
      </c>
      <c r="K250" s="205" t="s">
        <v>21</v>
      </c>
      <c r="L250" s="62"/>
      <c r="M250" s="210" t="s">
        <v>21</v>
      </c>
      <c r="N250" s="211" t="s">
        <v>45</v>
      </c>
      <c r="O250" s="43"/>
      <c r="P250" s="212">
        <f t="shared" ref="P250:P262" si="61">O250*H250</f>
        <v>0</v>
      </c>
      <c r="Q250" s="212">
        <v>0</v>
      </c>
      <c r="R250" s="212">
        <f t="shared" ref="R250:R262" si="62">Q250*H250</f>
        <v>0</v>
      </c>
      <c r="S250" s="212">
        <v>0</v>
      </c>
      <c r="T250" s="213">
        <f t="shared" ref="T250:T262" si="63">S250*H250</f>
        <v>0</v>
      </c>
      <c r="AR250" s="25" t="s">
        <v>375</v>
      </c>
      <c r="AT250" s="25" t="s">
        <v>311</v>
      </c>
      <c r="AU250" s="25" t="s">
        <v>84</v>
      </c>
      <c r="AY250" s="25" t="s">
        <v>308</v>
      </c>
      <c r="BE250" s="214">
        <f t="shared" ref="BE250:BE262" si="64">IF(N250="základní",J250,0)</f>
        <v>0</v>
      </c>
      <c r="BF250" s="214">
        <f t="shared" ref="BF250:BF262" si="65">IF(N250="snížená",J250,0)</f>
        <v>0</v>
      </c>
      <c r="BG250" s="214">
        <f t="shared" ref="BG250:BG262" si="66">IF(N250="zákl. přenesená",J250,0)</f>
        <v>0</v>
      </c>
      <c r="BH250" s="214">
        <f t="shared" ref="BH250:BH262" si="67">IF(N250="sníž. přenesená",J250,0)</f>
        <v>0</v>
      </c>
      <c r="BI250" s="214">
        <f t="shared" ref="BI250:BI262" si="68">IF(N250="nulová",J250,0)</f>
        <v>0</v>
      </c>
      <c r="BJ250" s="25" t="s">
        <v>82</v>
      </c>
      <c r="BK250" s="214">
        <f t="shared" ref="BK250:BK262" si="69">ROUND(I250*H250,2)</f>
        <v>0</v>
      </c>
      <c r="BL250" s="25" t="s">
        <v>375</v>
      </c>
      <c r="BM250" s="25" t="s">
        <v>2506</v>
      </c>
    </row>
    <row r="251" spans="2:65" s="1" customFormat="1" ht="22.5" customHeight="1">
      <c r="B251" s="42"/>
      <c r="C251" s="203" t="s">
        <v>2130</v>
      </c>
      <c r="D251" s="203" t="s">
        <v>311</v>
      </c>
      <c r="E251" s="204" t="s">
        <v>9651</v>
      </c>
      <c r="F251" s="205" t="s">
        <v>12977</v>
      </c>
      <c r="G251" s="206" t="s">
        <v>5275</v>
      </c>
      <c r="H251" s="207">
        <v>1</v>
      </c>
      <c r="I251" s="208"/>
      <c r="J251" s="209">
        <f t="shared" si="60"/>
        <v>0</v>
      </c>
      <c r="K251" s="205" t="s">
        <v>21</v>
      </c>
      <c r="L251" s="62"/>
      <c r="M251" s="210" t="s">
        <v>21</v>
      </c>
      <c r="N251" s="211" t="s">
        <v>45</v>
      </c>
      <c r="O251" s="43"/>
      <c r="P251" s="212">
        <f t="shared" si="61"/>
        <v>0</v>
      </c>
      <c r="Q251" s="212">
        <v>0</v>
      </c>
      <c r="R251" s="212">
        <f t="shared" si="62"/>
        <v>0</v>
      </c>
      <c r="S251" s="212">
        <v>0</v>
      </c>
      <c r="T251" s="213">
        <f t="shared" si="63"/>
        <v>0</v>
      </c>
      <c r="AR251" s="25" t="s">
        <v>375</v>
      </c>
      <c r="AT251" s="25" t="s">
        <v>311</v>
      </c>
      <c r="AU251" s="25" t="s">
        <v>84</v>
      </c>
      <c r="AY251" s="25" t="s">
        <v>308</v>
      </c>
      <c r="BE251" s="214">
        <f t="shared" si="64"/>
        <v>0</v>
      </c>
      <c r="BF251" s="214">
        <f t="shared" si="65"/>
        <v>0</v>
      </c>
      <c r="BG251" s="214">
        <f t="shared" si="66"/>
        <v>0</v>
      </c>
      <c r="BH251" s="214">
        <f t="shared" si="67"/>
        <v>0</v>
      </c>
      <c r="BI251" s="214">
        <f t="shared" si="68"/>
        <v>0</v>
      </c>
      <c r="BJ251" s="25" t="s">
        <v>82</v>
      </c>
      <c r="BK251" s="214">
        <f t="shared" si="69"/>
        <v>0</v>
      </c>
      <c r="BL251" s="25" t="s">
        <v>375</v>
      </c>
      <c r="BM251" s="25" t="s">
        <v>2515</v>
      </c>
    </row>
    <row r="252" spans="2:65" s="1" customFormat="1" ht="22.5" customHeight="1">
      <c r="B252" s="42"/>
      <c r="C252" s="203" t="s">
        <v>2134</v>
      </c>
      <c r="D252" s="203" t="s">
        <v>311</v>
      </c>
      <c r="E252" s="204" t="s">
        <v>9653</v>
      </c>
      <c r="F252" s="205" t="s">
        <v>12978</v>
      </c>
      <c r="G252" s="206" t="s">
        <v>5275</v>
      </c>
      <c r="H252" s="207">
        <v>1</v>
      </c>
      <c r="I252" s="208"/>
      <c r="J252" s="209">
        <f t="shared" si="60"/>
        <v>0</v>
      </c>
      <c r="K252" s="205" t="s">
        <v>21</v>
      </c>
      <c r="L252" s="62"/>
      <c r="M252" s="210" t="s">
        <v>21</v>
      </c>
      <c r="N252" s="211" t="s">
        <v>45</v>
      </c>
      <c r="O252" s="43"/>
      <c r="P252" s="212">
        <f t="shared" si="61"/>
        <v>0</v>
      </c>
      <c r="Q252" s="212">
        <v>0</v>
      </c>
      <c r="R252" s="212">
        <f t="shared" si="62"/>
        <v>0</v>
      </c>
      <c r="S252" s="212">
        <v>0</v>
      </c>
      <c r="T252" s="213">
        <f t="shared" si="63"/>
        <v>0</v>
      </c>
      <c r="AR252" s="25" t="s">
        <v>375</v>
      </c>
      <c r="AT252" s="25" t="s">
        <v>311</v>
      </c>
      <c r="AU252" s="25" t="s">
        <v>84</v>
      </c>
      <c r="AY252" s="25" t="s">
        <v>308</v>
      </c>
      <c r="BE252" s="214">
        <f t="shared" si="64"/>
        <v>0</v>
      </c>
      <c r="BF252" s="214">
        <f t="shared" si="65"/>
        <v>0</v>
      </c>
      <c r="BG252" s="214">
        <f t="shared" si="66"/>
        <v>0</v>
      </c>
      <c r="BH252" s="214">
        <f t="shared" si="67"/>
        <v>0</v>
      </c>
      <c r="BI252" s="214">
        <f t="shared" si="68"/>
        <v>0</v>
      </c>
      <c r="BJ252" s="25" t="s">
        <v>82</v>
      </c>
      <c r="BK252" s="214">
        <f t="shared" si="69"/>
        <v>0</v>
      </c>
      <c r="BL252" s="25" t="s">
        <v>375</v>
      </c>
      <c r="BM252" s="25" t="s">
        <v>2522</v>
      </c>
    </row>
    <row r="253" spans="2:65" s="1" customFormat="1" ht="22.5" customHeight="1">
      <c r="B253" s="42"/>
      <c r="C253" s="203" t="s">
        <v>2139</v>
      </c>
      <c r="D253" s="203" t="s">
        <v>311</v>
      </c>
      <c r="E253" s="204" t="s">
        <v>9655</v>
      </c>
      <c r="F253" s="205" t="s">
        <v>12979</v>
      </c>
      <c r="G253" s="206" t="s">
        <v>5275</v>
      </c>
      <c r="H253" s="207">
        <v>1</v>
      </c>
      <c r="I253" s="208"/>
      <c r="J253" s="209">
        <f t="shared" si="60"/>
        <v>0</v>
      </c>
      <c r="K253" s="205" t="s">
        <v>21</v>
      </c>
      <c r="L253" s="62"/>
      <c r="M253" s="210" t="s">
        <v>21</v>
      </c>
      <c r="N253" s="211" t="s">
        <v>45</v>
      </c>
      <c r="O253" s="43"/>
      <c r="P253" s="212">
        <f t="shared" si="61"/>
        <v>0</v>
      </c>
      <c r="Q253" s="212">
        <v>0</v>
      </c>
      <c r="R253" s="212">
        <f t="shared" si="62"/>
        <v>0</v>
      </c>
      <c r="S253" s="212">
        <v>0</v>
      </c>
      <c r="T253" s="213">
        <f t="shared" si="63"/>
        <v>0</v>
      </c>
      <c r="AR253" s="25" t="s">
        <v>375</v>
      </c>
      <c r="AT253" s="25" t="s">
        <v>311</v>
      </c>
      <c r="AU253" s="25" t="s">
        <v>84</v>
      </c>
      <c r="AY253" s="25" t="s">
        <v>308</v>
      </c>
      <c r="BE253" s="214">
        <f t="shared" si="64"/>
        <v>0</v>
      </c>
      <c r="BF253" s="214">
        <f t="shared" si="65"/>
        <v>0</v>
      </c>
      <c r="BG253" s="214">
        <f t="shared" si="66"/>
        <v>0</v>
      </c>
      <c r="BH253" s="214">
        <f t="shared" si="67"/>
        <v>0</v>
      </c>
      <c r="BI253" s="214">
        <f t="shared" si="68"/>
        <v>0</v>
      </c>
      <c r="BJ253" s="25" t="s">
        <v>82</v>
      </c>
      <c r="BK253" s="214">
        <f t="shared" si="69"/>
        <v>0</v>
      </c>
      <c r="BL253" s="25" t="s">
        <v>375</v>
      </c>
      <c r="BM253" s="25" t="s">
        <v>2528</v>
      </c>
    </row>
    <row r="254" spans="2:65" s="1" customFormat="1" ht="22.5" customHeight="1">
      <c r="B254" s="42"/>
      <c r="C254" s="203" t="s">
        <v>2143</v>
      </c>
      <c r="D254" s="203" t="s">
        <v>311</v>
      </c>
      <c r="E254" s="204" t="s">
        <v>9657</v>
      </c>
      <c r="F254" s="205" t="s">
        <v>12980</v>
      </c>
      <c r="G254" s="206" t="s">
        <v>5275</v>
      </c>
      <c r="H254" s="207">
        <v>2</v>
      </c>
      <c r="I254" s="208"/>
      <c r="J254" s="209">
        <f t="shared" si="60"/>
        <v>0</v>
      </c>
      <c r="K254" s="205" t="s">
        <v>21</v>
      </c>
      <c r="L254" s="62"/>
      <c r="M254" s="210" t="s">
        <v>21</v>
      </c>
      <c r="N254" s="211" t="s">
        <v>45</v>
      </c>
      <c r="O254" s="43"/>
      <c r="P254" s="212">
        <f t="shared" si="61"/>
        <v>0</v>
      </c>
      <c r="Q254" s="212">
        <v>0</v>
      </c>
      <c r="R254" s="212">
        <f t="shared" si="62"/>
        <v>0</v>
      </c>
      <c r="S254" s="212">
        <v>0</v>
      </c>
      <c r="T254" s="213">
        <f t="shared" si="63"/>
        <v>0</v>
      </c>
      <c r="AR254" s="25" t="s">
        <v>375</v>
      </c>
      <c r="AT254" s="25" t="s">
        <v>311</v>
      </c>
      <c r="AU254" s="25" t="s">
        <v>84</v>
      </c>
      <c r="AY254" s="25" t="s">
        <v>308</v>
      </c>
      <c r="BE254" s="214">
        <f t="shared" si="64"/>
        <v>0</v>
      </c>
      <c r="BF254" s="214">
        <f t="shared" si="65"/>
        <v>0</v>
      </c>
      <c r="BG254" s="214">
        <f t="shared" si="66"/>
        <v>0</v>
      </c>
      <c r="BH254" s="214">
        <f t="shared" si="67"/>
        <v>0</v>
      </c>
      <c r="BI254" s="214">
        <f t="shared" si="68"/>
        <v>0</v>
      </c>
      <c r="BJ254" s="25" t="s">
        <v>82</v>
      </c>
      <c r="BK254" s="214">
        <f t="shared" si="69"/>
        <v>0</v>
      </c>
      <c r="BL254" s="25" t="s">
        <v>375</v>
      </c>
      <c r="BM254" s="25" t="s">
        <v>2537</v>
      </c>
    </row>
    <row r="255" spans="2:65" s="1" customFormat="1" ht="22.5" customHeight="1">
      <c r="B255" s="42"/>
      <c r="C255" s="203" t="s">
        <v>630</v>
      </c>
      <c r="D255" s="203" t="s">
        <v>311</v>
      </c>
      <c r="E255" s="204" t="s">
        <v>9659</v>
      </c>
      <c r="F255" s="205" t="s">
        <v>12981</v>
      </c>
      <c r="G255" s="206" t="s">
        <v>5275</v>
      </c>
      <c r="H255" s="207">
        <v>1</v>
      </c>
      <c r="I255" s="208"/>
      <c r="J255" s="209">
        <f t="shared" si="60"/>
        <v>0</v>
      </c>
      <c r="K255" s="205" t="s">
        <v>21</v>
      </c>
      <c r="L255" s="62"/>
      <c r="M255" s="210" t="s">
        <v>21</v>
      </c>
      <c r="N255" s="211" t="s">
        <v>45</v>
      </c>
      <c r="O255" s="43"/>
      <c r="P255" s="212">
        <f t="shared" si="61"/>
        <v>0</v>
      </c>
      <c r="Q255" s="212">
        <v>0</v>
      </c>
      <c r="R255" s="212">
        <f t="shared" si="62"/>
        <v>0</v>
      </c>
      <c r="S255" s="212">
        <v>0</v>
      </c>
      <c r="T255" s="213">
        <f t="shared" si="63"/>
        <v>0</v>
      </c>
      <c r="AR255" s="25" t="s">
        <v>375</v>
      </c>
      <c r="AT255" s="25" t="s">
        <v>311</v>
      </c>
      <c r="AU255" s="25" t="s">
        <v>84</v>
      </c>
      <c r="AY255" s="25" t="s">
        <v>308</v>
      </c>
      <c r="BE255" s="214">
        <f t="shared" si="64"/>
        <v>0</v>
      </c>
      <c r="BF255" s="214">
        <f t="shared" si="65"/>
        <v>0</v>
      </c>
      <c r="BG255" s="214">
        <f t="shared" si="66"/>
        <v>0</v>
      </c>
      <c r="BH255" s="214">
        <f t="shared" si="67"/>
        <v>0</v>
      </c>
      <c r="BI255" s="214">
        <f t="shared" si="68"/>
        <v>0</v>
      </c>
      <c r="BJ255" s="25" t="s">
        <v>82</v>
      </c>
      <c r="BK255" s="214">
        <f t="shared" si="69"/>
        <v>0</v>
      </c>
      <c r="BL255" s="25" t="s">
        <v>375</v>
      </c>
      <c r="BM255" s="25" t="s">
        <v>2546</v>
      </c>
    </row>
    <row r="256" spans="2:65" s="1" customFormat="1" ht="22.5" customHeight="1">
      <c r="B256" s="42"/>
      <c r="C256" s="203" t="s">
        <v>636</v>
      </c>
      <c r="D256" s="203" t="s">
        <v>311</v>
      </c>
      <c r="E256" s="204" t="s">
        <v>9662</v>
      </c>
      <c r="F256" s="205" t="s">
        <v>12982</v>
      </c>
      <c r="G256" s="206" t="s">
        <v>5275</v>
      </c>
      <c r="H256" s="207">
        <v>1</v>
      </c>
      <c r="I256" s="208"/>
      <c r="J256" s="209">
        <f t="shared" si="60"/>
        <v>0</v>
      </c>
      <c r="K256" s="205" t="s">
        <v>21</v>
      </c>
      <c r="L256" s="62"/>
      <c r="M256" s="210" t="s">
        <v>21</v>
      </c>
      <c r="N256" s="211" t="s">
        <v>45</v>
      </c>
      <c r="O256" s="43"/>
      <c r="P256" s="212">
        <f t="shared" si="61"/>
        <v>0</v>
      </c>
      <c r="Q256" s="212">
        <v>0</v>
      </c>
      <c r="R256" s="212">
        <f t="shared" si="62"/>
        <v>0</v>
      </c>
      <c r="S256" s="212">
        <v>0</v>
      </c>
      <c r="T256" s="213">
        <f t="shared" si="63"/>
        <v>0</v>
      </c>
      <c r="AR256" s="25" t="s">
        <v>375</v>
      </c>
      <c r="AT256" s="25" t="s">
        <v>311</v>
      </c>
      <c r="AU256" s="25" t="s">
        <v>84</v>
      </c>
      <c r="AY256" s="25" t="s">
        <v>308</v>
      </c>
      <c r="BE256" s="214">
        <f t="shared" si="64"/>
        <v>0</v>
      </c>
      <c r="BF256" s="214">
        <f t="shared" si="65"/>
        <v>0</v>
      </c>
      <c r="BG256" s="214">
        <f t="shared" si="66"/>
        <v>0</v>
      </c>
      <c r="BH256" s="214">
        <f t="shared" si="67"/>
        <v>0</v>
      </c>
      <c r="BI256" s="214">
        <f t="shared" si="68"/>
        <v>0</v>
      </c>
      <c r="BJ256" s="25" t="s">
        <v>82</v>
      </c>
      <c r="BK256" s="214">
        <f t="shared" si="69"/>
        <v>0</v>
      </c>
      <c r="BL256" s="25" t="s">
        <v>375</v>
      </c>
      <c r="BM256" s="25" t="s">
        <v>2555</v>
      </c>
    </row>
    <row r="257" spans="2:65" s="1" customFormat="1" ht="22.5" customHeight="1">
      <c r="B257" s="42"/>
      <c r="C257" s="203" t="s">
        <v>642</v>
      </c>
      <c r="D257" s="203" t="s">
        <v>311</v>
      </c>
      <c r="E257" s="204" t="s">
        <v>9663</v>
      </c>
      <c r="F257" s="205" t="s">
        <v>12983</v>
      </c>
      <c r="G257" s="206" t="s">
        <v>5275</v>
      </c>
      <c r="H257" s="207">
        <v>1</v>
      </c>
      <c r="I257" s="208"/>
      <c r="J257" s="209">
        <f t="shared" si="60"/>
        <v>0</v>
      </c>
      <c r="K257" s="205" t="s">
        <v>21</v>
      </c>
      <c r="L257" s="62"/>
      <c r="M257" s="210" t="s">
        <v>21</v>
      </c>
      <c r="N257" s="211" t="s">
        <v>45</v>
      </c>
      <c r="O257" s="43"/>
      <c r="P257" s="212">
        <f t="shared" si="61"/>
        <v>0</v>
      </c>
      <c r="Q257" s="212">
        <v>0</v>
      </c>
      <c r="R257" s="212">
        <f t="shared" si="62"/>
        <v>0</v>
      </c>
      <c r="S257" s="212">
        <v>0</v>
      </c>
      <c r="T257" s="213">
        <f t="shared" si="63"/>
        <v>0</v>
      </c>
      <c r="AR257" s="25" t="s">
        <v>375</v>
      </c>
      <c r="AT257" s="25" t="s">
        <v>311</v>
      </c>
      <c r="AU257" s="25" t="s">
        <v>84</v>
      </c>
      <c r="AY257" s="25" t="s">
        <v>308</v>
      </c>
      <c r="BE257" s="214">
        <f t="shared" si="64"/>
        <v>0</v>
      </c>
      <c r="BF257" s="214">
        <f t="shared" si="65"/>
        <v>0</v>
      </c>
      <c r="BG257" s="214">
        <f t="shared" si="66"/>
        <v>0</v>
      </c>
      <c r="BH257" s="214">
        <f t="shared" si="67"/>
        <v>0</v>
      </c>
      <c r="BI257" s="214">
        <f t="shared" si="68"/>
        <v>0</v>
      </c>
      <c r="BJ257" s="25" t="s">
        <v>82</v>
      </c>
      <c r="BK257" s="214">
        <f t="shared" si="69"/>
        <v>0</v>
      </c>
      <c r="BL257" s="25" t="s">
        <v>375</v>
      </c>
      <c r="BM257" s="25" t="s">
        <v>2561</v>
      </c>
    </row>
    <row r="258" spans="2:65" s="1" customFormat="1" ht="22.5" customHeight="1">
      <c r="B258" s="42"/>
      <c r="C258" s="203" t="s">
        <v>2156</v>
      </c>
      <c r="D258" s="203" t="s">
        <v>311</v>
      </c>
      <c r="E258" s="204" t="s">
        <v>9664</v>
      </c>
      <c r="F258" s="205" t="s">
        <v>12984</v>
      </c>
      <c r="G258" s="206" t="s">
        <v>5275</v>
      </c>
      <c r="H258" s="207">
        <v>1</v>
      </c>
      <c r="I258" s="208"/>
      <c r="J258" s="209">
        <f t="shared" si="60"/>
        <v>0</v>
      </c>
      <c r="K258" s="205" t="s">
        <v>21</v>
      </c>
      <c r="L258" s="62"/>
      <c r="M258" s="210" t="s">
        <v>21</v>
      </c>
      <c r="N258" s="211" t="s">
        <v>45</v>
      </c>
      <c r="O258" s="43"/>
      <c r="P258" s="212">
        <f t="shared" si="61"/>
        <v>0</v>
      </c>
      <c r="Q258" s="212">
        <v>0</v>
      </c>
      <c r="R258" s="212">
        <f t="shared" si="62"/>
        <v>0</v>
      </c>
      <c r="S258" s="212">
        <v>0</v>
      </c>
      <c r="T258" s="213">
        <f t="shared" si="63"/>
        <v>0</v>
      </c>
      <c r="AR258" s="25" t="s">
        <v>375</v>
      </c>
      <c r="AT258" s="25" t="s">
        <v>311</v>
      </c>
      <c r="AU258" s="25" t="s">
        <v>84</v>
      </c>
      <c r="AY258" s="25" t="s">
        <v>308</v>
      </c>
      <c r="BE258" s="214">
        <f t="shared" si="64"/>
        <v>0</v>
      </c>
      <c r="BF258" s="214">
        <f t="shared" si="65"/>
        <v>0</v>
      </c>
      <c r="BG258" s="214">
        <f t="shared" si="66"/>
        <v>0</v>
      </c>
      <c r="BH258" s="214">
        <f t="shared" si="67"/>
        <v>0</v>
      </c>
      <c r="BI258" s="214">
        <f t="shared" si="68"/>
        <v>0</v>
      </c>
      <c r="BJ258" s="25" t="s">
        <v>82</v>
      </c>
      <c r="BK258" s="214">
        <f t="shared" si="69"/>
        <v>0</v>
      </c>
      <c r="BL258" s="25" t="s">
        <v>375</v>
      </c>
      <c r="BM258" s="25" t="s">
        <v>2566</v>
      </c>
    </row>
    <row r="259" spans="2:65" s="1" customFormat="1" ht="22.5" customHeight="1">
      <c r="B259" s="42"/>
      <c r="C259" s="203" t="s">
        <v>2161</v>
      </c>
      <c r="D259" s="203" t="s">
        <v>311</v>
      </c>
      <c r="E259" s="204" t="s">
        <v>6414</v>
      </c>
      <c r="F259" s="205" t="s">
        <v>12985</v>
      </c>
      <c r="G259" s="206" t="s">
        <v>5275</v>
      </c>
      <c r="H259" s="207">
        <v>5</v>
      </c>
      <c r="I259" s="208"/>
      <c r="J259" s="209">
        <f t="shared" si="60"/>
        <v>0</v>
      </c>
      <c r="K259" s="205" t="s">
        <v>21</v>
      </c>
      <c r="L259" s="62"/>
      <c r="M259" s="210" t="s">
        <v>21</v>
      </c>
      <c r="N259" s="211" t="s">
        <v>45</v>
      </c>
      <c r="O259" s="43"/>
      <c r="P259" s="212">
        <f t="shared" si="61"/>
        <v>0</v>
      </c>
      <c r="Q259" s="212">
        <v>0</v>
      </c>
      <c r="R259" s="212">
        <f t="shared" si="62"/>
        <v>0</v>
      </c>
      <c r="S259" s="212">
        <v>0</v>
      </c>
      <c r="T259" s="213">
        <f t="shared" si="63"/>
        <v>0</v>
      </c>
      <c r="AR259" s="25" t="s">
        <v>375</v>
      </c>
      <c r="AT259" s="25" t="s">
        <v>311</v>
      </c>
      <c r="AU259" s="25" t="s">
        <v>84</v>
      </c>
      <c r="AY259" s="25" t="s">
        <v>308</v>
      </c>
      <c r="BE259" s="214">
        <f t="shared" si="64"/>
        <v>0</v>
      </c>
      <c r="BF259" s="214">
        <f t="shared" si="65"/>
        <v>0</v>
      </c>
      <c r="BG259" s="214">
        <f t="shared" si="66"/>
        <v>0</v>
      </c>
      <c r="BH259" s="214">
        <f t="shared" si="67"/>
        <v>0</v>
      </c>
      <c r="BI259" s="214">
        <f t="shared" si="68"/>
        <v>0</v>
      </c>
      <c r="BJ259" s="25" t="s">
        <v>82</v>
      </c>
      <c r="BK259" s="214">
        <f t="shared" si="69"/>
        <v>0</v>
      </c>
      <c r="BL259" s="25" t="s">
        <v>375</v>
      </c>
      <c r="BM259" s="25" t="s">
        <v>2572</v>
      </c>
    </row>
    <row r="260" spans="2:65" s="1" customFormat="1" ht="22.5" customHeight="1">
      <c r="B260" s="42"/>
      <c r="C260" s="203" t="s">
        <v>2166</v>
      </c>
      <c r="D260" s="203" t="s">
        <v>311</v>
      </c>
      <c r="E260" s="204" t="s">
        <v>6416</v>
      </c>
      <c r="F260" s="205" t="s">
        <v>12986</v>
      </c>
      <c r="G260" s="206" t="s">
        <v>5275</v>
      </c>
      <c r="H260" s="207">
        <v>7</v>
      </c>
      <c r="I260" s="208"/>
      <c r="J260" s="209">
        <f t="shared" si="60"/>
        <v>0</v>
      </c>
      <c r="K260" s="205" t="s">
        <v>21</v>
      </c>
      <c r="L260" s="62"/>
      <c r="M260" s="210" t="s">
        <v>21</v>
      </c>
      <c r="N260" s="211" t="s">
        <v>45</v>
      </c>
      <c r="O260" s="43"/>
      <c r="P260" s="212">
        <f t="shared" si="61"/>
        <v>0</v>
      </c>
      <c r="Q260" s="212">
        <v>0</v>
      </c>
      <c r="R260" s="212">
        <f t="shared" si="62"/>
        <v>0</v>
      </c>
      <c r="S260" s="212">
        <v>0</v>
      </c>
      <c r="T260" s="213">
        <f t="shared" si="63"/>
        <v>0</v>
      </c>
      <c r="AR260" s="25" t="s">
        <v>375</v>
      </c>
      <c r="AT260" s="25" t="s">
        <v>311</v>
      </c>
      <c r="AU260" s="25" t="s">
        <v>84</v>
      </c>
      <c r="AY260" s="25" t="s">
        <v>308</v>
      </c>
      <c r="BE260" s="214">
        <f t="shared" si="64"/>
        <v>0</v>
      </c>
      <c r="BF260" s="214">
        <f t="shared" si="65"/>
        <v>0</v>
      </c>
      <c r="BG260" s="214">
        <f t="shared" si="66"/>
        <v>0</v>
      </c>
      <c r="BH260" s="214">
        <f t="shared" si="67"/>
        <v>0</v>
      </c>
      <c r="BI260" s="214">
        <f t="shared" si="68"/>
        <v>0</v>
      </c>
      <c r="BJ260" s="25" t="s">
        <v>82</v>
      </c>
      <c r="BK260" s="214">
        <f t="shared" si="69"/>
        <v>0</v>
      </c>
      <c r="BL260" s="25" t="s">
        <v>375</v>
      </c>
      <c r="BM260" s="25" t="s">
        <v>2582</v>
      </c>
    </row>
    <row r="261" spans="2:65" s="1" customFormat="1" ht="22.5" customHeight="1">
      <c r="B261" s="42"/>
      <c r="C261" s="203" t="s">
        <v>2172</v>
      </c>
      <c r="D261" s="203" t="s">
        <v>311</v>
      </c>
      <c r="E261" s="204" t="s">
        <v>6418</v>
      </c>
      <c r="F261" s="205" t="s">
        <v>12987</v>
      </c>
      <c r="G261" s="206" t="s">
        <v>5275</v>
      </c>
      <c r="H261" s="207">
        <v>1</v>
      </c>
      <c r="I261" s="208"/>
      <c r="J261" s="209">
        <f t="shared" si="60"/>
        <v>0</v>
      </c>
      <c r="K261" s="205" t="s">
        <v>21</v>
      </c>
      <c r="L261" s="62"/>
      <c r="M261" s="210" t="s">
        <v>21</v>
      </c>
      <c r="N261" s="211" t="s">
        <v>45</v>
      </c>
      <c r="O261" s="43"/>
      <c r="P261" s="212">
        <f t="shared" si="61"/>
        <v>0</v>
      </c>
      <c r="Q261" s="212">
        <v>0</v>
      </c>
      <c r="R261" s="212">
        <f t="shared" si="62"/>
        <v>0</v>
      </c>
      <c r="S261" s="212">
        <v>0</v>
      </c>
      <c r="T261" s="213">
        <f t="shared" si="63"/>
        <v>0</v>
      </c>
      <c r="AR261" s="25" t="s">
        <v>375</v>
      </c>
      <c r="AT261" s="25" t="s">
        <v>311</v>
      </c>
      <c r="AU261" s="25" t="s">
        <v>84</v>
      </c>
      <c r="AY261" s="25" t="s">
        <v>308</v>
      </c>
      <c r="BE261" s="214">
        <f t="shared" si="64"/>
        <v>0</v>
      </c>
      <c r="BF261" s="214">
        <f t="shared" si="65"/>
        <v>0</v>
      </c>
      <c r="BG261" s="214">
        <f t="shared" si="66"/>
        <v>0</v>
      </c>
      <c r="BH261" s="214">
        <f t="shared" si="67"/>
        <v>0</v>
      </c>
      <c r="BI261" s="214">
        <f t="shared" si="68"/>
        <v>0</v>
      </c>
      <c r="BJ261" s="25" t="s">
        <v>82</v>
      </c>
      <c r="BK261" s="214">
        <f t="shared" si="69"/>
        <v>0</v>
      </c>
      <c r="BL261" s="25" t="s">
        <v>375</v>
      </c>
      <c r="BM261" s="25" t="s">
        <v>2592</v>
      </c>
    </row>
    <row r="262" spans="2:65" s="1" customFormat="1" ht="22.5" customHeight="1">
      <c r="B262" s="42"/>
      <c r="C262" s="203" t="s">
        <v>2176</v>
      </c>
      <c r="D262" s="203" t="s">
        <v>311</v>
      </c>
      <c r="E262" s="204" t="s">
        <v>6420</v>
      </c>
      <c r="F262" s="205" t="s">
        <v>12988</v>
      </c>
      <c r="G262" s="206" t="s">
        <v>5275</v>
      </c>
      <c r="H262" s="207">
        <v>90</v>
      </c>
      <c r="I262" s="208"/>
      <c r="J262" s="209">
        <f t="shared" si="60"/>
        <v>0</v>
      </c>
      <c r="K262" s="205" t="s">
        <v>21</v>
      </c>
      <c r="L262" s="62"/>
      <c r="M262" s="210" t="s">
        <v>21</v>
      </c>
      <c r="N262" s="211" t="s">
        <v>45</v>
      </c>
      <c r="O262" s="43"/>
      <c r="P262" s="212">
        <f t="shared" si="61"/>
        <v>0</v>
      </c>
      <c r="Q262" s="212">
        <v>0</v>
      </c>
      <c r="R262" s="212">
        <f t="shared" si="62"/>
        <v>0</v>
      </c>
      <c r="S262" s="212">
        <v>0</v>
      </c>
      <c r="T262" s="213">
        <f t="shared" si="63"/>
        <v>0</v>
      </c>
      <c r="AR262" s="25" t="s">
        <v>375</v>
      </c>
      <c r="AT262" s="25" t="s">
        <v>311</v>
      </c>
      <c r="AU262" s="25" t="s">
        <v>84</v>
      </c>
      <c r="AY262" s="25" t="s">
        <v>308</v>
      </c>
      <c r="BE262" s="214">
        <f t="shared" si="64"/>
        <v>0</v>
      </c>
      <c r="BF262" s="214">
        <f t="shared" si="65"/>
        <v>0</v>
      </c>
      <c r="BG262" s="214">
        <f t="shared" si="66"/>
        <v>0</v>
      </c>
      <c r="BH262" s="214">
        <f t="shared" si="67"/>
        <v>0</v>
      </c>
      <c r="BI262" s="214">
        <f t="shared" si="68"/>
        <v>0</v>
      </c>
      <c r="BJ262" s="25" t="s">
        <v>82</v>
      </c>
      <c r="BK262" s="214">
        <f t="shared" si="69"/>
        <v>0</v>
      </c>
      <c r="BL262" s="25" t="s">
        <v>375</v>
      </c>
      <c r="BM262" s="25" t="s">
        <v>269</v>
      </c>
    </row>
    <row r="263" spans="2:65" s="11" customFormat="1" ht="29.85" customHeight="1">
      <c r="B263" s="186"/>
      <c r="C263" s="187"/>
      <c r="D263" s="200" t="s">
        <v>73</v>
      </c>
      <c r="E263" s="201" t="s">
        <v>10178</v>
      </c>
      <c r="F263" s="201" t="s">
        <v>13012</v>
      </c>
      <c r="G263" s="187"/>
      <c r="H263" s="187"/>
      <c r="I263" s="190"/>
      <c r="J263" s="202">
        <f>BK263</f>
        <v>0</v>
      </c>
      <c r="K263" s="187"/>
      <c r="L263" s="192"/>
      <c r="M263" s="193"/>
      <c r="N263" s="194"/>
      <c r="O263" s="194"/>
      <c r="P263" s="195">
        <f>P264</f>
        <v>0</v>
      </c>
      <c r="Q263" s="194"/>
      <c r="R263" s="195">
        <f>R264</f>
        <v>0</v>
      </c>
      <c r="S263" s="194"/>
      <c r="T263" s="196">
        <f>T264</f>
        <v>0</v>
      </c>
      <c r="AR263" s="197" t="s">
        <v>84</v>
      </c>
      <c r="AT263" s="198" t="s">
        <v>73</v>
      </c>
      <c r="AU263" s="198" t="s">
        <v>82</v>
      </c>
      <c r="AY263" s="197" t="s">
        <v>308</v>
      </c>
      <c r="BK263" s="199">
        <f>BK264</f>
        <v>0</v>
      </c>
    </row>
    <row r="264" spans="2:65" s="1" customFormat="1" ht="22.5" customHeight="1">
      <c r="B264" s="42"/>
      <c r="C264" s="203" t="s">
        <v>2180</v>
      </c>
      <c r="D264" s="203" t="s">
        <v>311</v>
      </c>
      <c r="E264" s="204" t="s">
        <v>6424</v>
      </c>
      <c r="F264" s="205" t="s">
        <v>12990</v>
      </c>
      <c r="G264" s="206" t="s">
        <v>5275</v>
      </c>
      <c r="H264" s="207">
        <v>1</v>
      </c>
      <c r="I264" s="208"/>
      <c r="J264" s="209">
        <f>ROUND(I264*H264,2)</f>
        <v>0</v>
      </c>
      <c r="K264" s="205" t="s">
        <v>21</v>
      </c>
      <c r="L264" s="62"/>
      <c r="M264" s="210" t="s">
        <v>21</v>
      </c>
      <c r="N264" s="211" t="s">
        <v>45</v>
      </c>
      <c r="O264" s="43"/>
      <c r="P264" s="212">
        <f>O264*H264</f>
        <v>0</v>
      </c>
      <c r="Q264" s="212">
        <v>0</v>
      </c>
      <c r="R264" s="212">
        <f>Q264*H264</f>
        <v>0</v>
      </c>
      <c r="S264" s="212">
        <v>0</v>
      </c>
      <c r="T264" s="213">
        <f>S264*H264</f>
        <v>0</v>
      </c>
      <c r="AR264" s="25" t="s">
        <v>375</v>
      </c>
      <c r="AT264" s="25" t="s">
        <v>311</v>
      </c>
      <c r="AU264" s="25" t="s">
        <v>84</v>
      </c>
      <c r="AY264" s="25" t="s">
        <v>308</v>
      </c>
      <c r="BE264" s="214">
        <f>IF(N264="základní",J264,0)</f>
        <v>0</v>
      </c>
      <c r="BF264" s="214">
        <f>IF(N264="snížená",J264,0)</f>
        <v>0</v>
      </c>
      <c r="BG264" s="214">
        <f>IF(N264="zákl. přenesená",J264,0)</f>
        <v>0</v>
      </c>
      <c r="BH264" s="214">
        <f>IF(N264="sníž. přenesená",J264,0)</f>
        <v>0</v>
      </c>
      <c r="BI264" s="214">
        <f>IF(N264="nulová",J264,0)</f>
        <v>0</v>
      </c>
      <c r="BJ264" s="25" t="s">
        <v>82</v>
      </c>
      <c r="BK264" s="214">
        <f>ROUND(I264*H264,2)</f>
        <v>0</v>
      </c>
      <c r="BL264" s="25" t="s">
        <v>375</v>
      </c>
      <c r="BM264" s="25" t="s">
        <v>2609</v>
      </c>
    </row>
    <row r="265" spans="2:65" s="11" customFormat="1" ht="29.85" customHeight="1">
      <c r="B265" s="186"/>
      <c r="C265" s="187"/>
      <c r="D265" s="200" t="s">
        <v>73</v>
      </c>
      <c r="E265" s="201" t="s">
        <v>10193</v>
      </c>
      <c r="F265" s="201" t="s">
        <v>13013</v>
      </c>
      <c r="G265" s="187"/>
      <c r="H265" s="187"/>
      <c r="I265" s="190"/>
      <c r="J265" s="202">
        <f>BK265</f>
        <v>0</v>
      </c>
      <c r="K265" s="187"/>
      <c r="L265" s="192"/>
      <c r="M265" s="193"/>
      <c r="N265" s="194"/>
      <c r="O265" s="194"/>
      <c r="P265" s="195">
        <f>SUM(P266:P268)</f>
        <v>0</v>
      </c>
      <c r="Q265" s="194"/>
      <c r="R265" s="195">
        <f>SUM(R266:R268)</f>
        <v>0</v>
      </c>
      <c r="S265" s="194"/>
      <c r="T265" s="196">
        <f>SUM(T266:T268)</f>
        <v>0</v>
      </c>
      <c r="AR265" s="197" t="s">
        <v>84</v>
      </c>
      <c r="AT265" s="198" t="s">
        <v>73</v>
      </c>
      <c r="AU265" s="198" t="s">
        <v>82</v>
      </c>
      <c r="AY265" s="197" t="s">
        <v>308</v>
      </c>
      <c r="BK265" s="199">
        <f>SUM(BK266:BK268)</f>
        <v>0</v>
      </c>
    </row>
    <row r="266" spans="2:65" s="1" customFormat="1" ht="44.25" customHeight="1">
      <c r="B266" s="42"/>
      <c r="C266" s="203" t="s">
        <v>2184</v>
      </c>
      <c r="D266" s="203" t="s">
        <v>311</v>
      </c>
      <c r="E266" s="204" t="s">
        <v>6428</v>
      </c>
      <c r="F266" s="205" t="s">
        <v>12992</v>
      </c>
      <c r="G266" s="206" t="s">
        <v>5275</v>
      </c>
      <c r="H266" s="207">
        <v>1</v>
      </c>
      <c r="I266" s="208"/>
      <c r="J266" s="209">
        <f>ROUND(I266*H266,2)</f>
        <v>0</v>
      </c>
      <c r="K266" s="205" t="s">
        <v>21</v>
      </c>
      <c r="L266" s="62"/>
      <c r="M266" s="210" t="s">
        <v>21</v>
      </c>
      <c r="N266" s="211" t="s">
        <v>45</v>
      </c>
      <c r="O266" s="43"/>
      <c r="P266" s="212">
        <f>O266*H266</f>
        <v>0</v>
      </c>
      <c r="Q266" s="212">
        <v>0</v>
      </c>
      <c r="R266" s="212">
        <f>Q266*H266</f>
        <v>0</v>
      </c>
      <c r="S266" s="212">
        <v>0</v>
      </c>
      <c r="T266" s="213">
        <f>S266*H266</f>
        <v>0</v>
      </c>
      <c r="AR266" s="25" t="s">
        <v>375</v>
      </c>
      <c r="AT266" s="25" t="s">
        <v>311</v>
      </c>
      <c r="AU266" s="25" t="s">
        <v>84</v>
      </c>
      <c r="AY266" s="25" t="s">
        <v>308</v>
      </c>
      <c r="BE266" s="214">
        <f>IF(N266="základní",J266,0)</f>
        <v>0</v>
      </c>
      <c r="BF266" s="214">
        <f>IF(N266="snížená",J266,0)</f>
        <v>0</v>
      </c>
      <c r="BG266" s="214">
        <f>IF(N266="zákl. přenesená",J266,0)</f>
        <v>0</v>
      </c>
      <c r="BH266" s="214">
        <f>IF(N266="sníž. přenesená",J266,0)</f>
        <v>0</v>
      </c>
      <c r="BI266" s="214">
        <f>IF(N266="nulová",J266,0)</f>
        <v>0</v>
      </c>
      <c r="BJ266" s="25" t="s">
        <v>82</v>
      </c>
      <c r="BK266" s="214">
        <f>ROUND(I266*H266,2)</f>
        <v>0</v>
      </c>
      <c r="BL266" s="25" t="s">
        <v>375</v>
      </c>
      <c r="BM266" s="25" t="s">
        <v>2619</v>
      </c>
    </row>
    <row r="267" spans="2:65" s="1" customFormat="1" ht="44.25" customHeight="1">
      <c r="B267" s="42"/>
      <c r="C267" s="203" t="s">
        <v>2189</v>
      </c>
      <c r="D267" s="203" t="s">
        <v>311</v>
      </c>
      <c r="E267" s="204" t="s">
        <v>6432</v>
      </c>
      <c r="F267" s="205" t="s">
        <v>12993</v>
      </c>
      <c r="G267" s="206" t="s">
        <v>5275</v>
      </c>
      <c r="H267" s="207">
        <v>1</v>
      </c>
      <c r="I267" s="208"/>
      <c r="J267" s="209">
        <f>ROUND(I267*H267,2)</f>
        <v>0</v>
      </c>
      <c r="K267" s="205" t="s">
        <v>21</v>
      </c>
      <c r="L267" s="62"/>
      <c r="M267" s="210" t="s">
        <v>21</v>
      </c>
      <c r="N267" s="211" t="s">
        <v>45</v>
      </c>
      <c r="O267" s="43"/>
      <c r="P267" s="212">
        <f>O267*H267</f>
        <v>0</v>
      </c>
      <c r="Q267" s="212">
        <v>0</v>
      </c>
      <c r="R267" s="212">
        <f>Q267*H267</f>
        <v>0</v>
      </c>
      <c r="S267" s="212">
        <v>0</v>
      </c>
      <c r="T267" s="213">
        <f>S267*H267</f>
        <v>0</v>
      </c>
      <c r="AR267" s="25" t="s">
        <v>375</v>
      </c>
      <c r="AT267" s="25" t="s">
        <v>311</v>
      </c>
      <c r="AU267" s="25" t="s">
        <v>84</v>
      </c>
      <c r="AY267" s="25" t="s">
        <v>308</v>
      </c>
      <c r="BE267" s="214">
        <f>IF(N267="základní",J267,0)</f>
        <v>0</v>
      </c>
      <c r="BF267" s="214">
        <f>IF(N267="snížená",J267,0)</f>
        <v>0</v>
      </c>
      <c r="BG267" s="214">
        <f>IF(N267="zákl. přenesená",J267,0)</f>
        <v>0</v>
      </c>
      <c r="BH267" s="214">
        <f>IF(N267="sníž. přenesená",J267,0)</f>
        <v>0</v>
      </c>
      <c r="BI267" s="214">
        <f>IF(N267="nulová",J267,0)</f>
        <v>0</v>
      </c>
      <c r="BJ267" s="25" t="s">
        <v>82</v>
      </c>
      <c r="BK267" s="214">
        <f>ROUND(I267*H267,2)</f>
        <v>0</v>
      </c>
      <c r="BL267" s="25" t="s">
        <v>375</v>
      </c>
      <c r="BM267" s="25" t="s">
        <v>2628</v>
      </c>
    </row>
    <row r="268" spans="2:65" s="1" customFormat="1" ht="22.5" customHeight="1">
      <c r="B268" s="42"/>
      <c r="C268" s="203" t="s">
        <v>2193</v>
      </c>
      <c r="D268" s="203" t="s">
        <v>311</v>
      </c>
      <c r="E268" s="204" t="s">
        <v>6434</v>
      </c>
      <c r="F268" s="205" t="s">
        <v>12994</v>
      </c>
      <c r="G268" s="206" t="s">
        <v>5275</v>
      </c>
      <c r="H268" s="207">
        <v>3</v>
      </c>
      <c r="I268" s="208"/>
      <c r="J268" s="209">
        <f>ROUND(I268*H268,2)</f>
        <v>0</v>
      </c>
      <c r="K268" s="205" t="s">
        <v>21</v>
      </c>
      <c r="L268" s="62"/>
      <c r="M268" s="210" t="s">
        <v>21</v>
      </c>
      <c r="N268" s="211" t="s">
        <v>45</v>
      </c>
      <c r="O268" s="43"/>
      <c r="P268" s="212">
        <f>O268*H268</f>
        <v>0</v>
      </c>
      <c r="Q268" s="212">
        <v>0</v>
      </c>
      <c r="R268" s="212">
        <f>Q268*H268</f>
        <v>0</v>
      </c>
      <c r="S268" s="212">
        <v>0</v>
      </c>
      <c r="T268" s="213">
        <f>S268*H268</f>
        <v>0</v>
      </c>
      <c r="AR268" s="25" t="s">
        <v>375</v>
      </c>
      <c r="AT268" s="25" t="s">
        <v>311</v>
      </c>
      <c r="AU268" s="25" t="s">
        <v>84</v>
      </c>
      <c r="AY268" s="25" t="s">
        <v>308</v>
      </c>
      <c r="BE268" s="214">
        <f>IF(N268="základní",J268,0)</f>
        <v>0</v>
      </c>
      <c r="BF268" s="214">
        <f>IF(N268="snížená",J268,0)</f>
        <v>0</v>
      </c>
      <c r="BG268" s="214">
        <f>IF(N268="zákl. přenesená",J268,0)</f>
        <v>0</v>
      </c>
      <c r="BH268" s="214">
        <f>IF(N268="sníž. přenesená",J268,0)</f>
        <v>0</v>
      </c>
      <c r="BI268" s="214">
        <f>IF(N268="nulová",J268,0)</f>
        <v>0</v>
      </c>
      <c r="BJ268" s="25" t="s">
        <v>82</v>
      </c>
      <c r="BK268" s="214">
        <f>ROUND(I268*H268,2)</f>
        <v>0</v>
      </c>
      <c r="BL268" s="25" t="s">
        <v>375</v>
      </c>
      <c r="BM268" s="25" t="s">
        <v>2639</v>
      </c>
    </row>
    <row r="269" spans="2:65" s="11" customFormat="1" ht="29.85" customHeight="1">
      <c r="B269" s="186"/>
      <c r="C269" s="187"/>
      <c r="D269" s="200" t="s">
        <v>73</v>
      </c>
      <c r="E269" s="201" t="s">
        <v>10317</v>
      </c>
      <c r="F269" s="201" t="s">
        <v>13014</v>
      </c>
      <c r="G269" s="187"/>
      <c r="H269" s="187"/>
      <c r="I269" s="190"/>
      <c r="J269" s="202">
        <f>BK269</f>
        <v>0</v>
      </c>
      <c r="K269" s="187"/>
      <c r="L269" s="192"/>
      <c r="M269" s="193"/>
      <c r="N269" s="194"/>
      <c r="O269" s="194"/>
      <c r="P269" s="195">
        <f>SUM(P270:P279)</f>
        <v>0</v>
      </c>
      <c r="Q269" s="194"/>
      <c r="R269" s="195">
        <f>SUM(R270:R279)</f>
        <v>0</v>
      </c>
      <c r="S269" s="194"/>
      <c r="T269" s="196">
        <f>SUM(T270:T279)</f>
        <v>0</v>
      </c>
      <c r="AR269" s="197" t="s">
        <v>84</v>
      </c>
      <c r="AT269" s="198" t="s">
        <v>73</v>
      </c>
      <c r="AU269" s="198" t="s">
        <v>82</v>
      </c>
      <c r="AY269" s="197" t="s">
        <v>308</v>
      </c>
      <c r="BK269" s="199">
        <f>SUM(BK270:BK279)</f>
        <v>0</v>
      </c>
    </row>
    <row r="270" spans="2:65" s="1" customFormat="1" ht="31.5" customHeight="1">
      <c r="B270" s="42"/>
      <c r="C270" s="203" t="s">
        <v>2198</v>
      </c>
      <c r="D270" s="203" t="s">
        <v>311</v>
      </c>
      <c r="E270" s="204" t="s">
        <v>6436</v>
      </c>
      <c r="F270" s="205" t="s">
        <v>12996</v>
      </c>
      <c r="G270" s="206" t="s">
        <v>5275</v>
      </c>
      <c r="H270" s="207">
        <v>3</v>
      </c>
      <c r="I270" s="208"/>
      <c r="J270" s="209">
        <f t="shared" ref="J270:J279" si="70">ROUND(I270*H270,2)</f>
        <v>0</v>
      </c>
      <c r="K270" s="205" t="s">
        <v>21</v>
      </c>
      <c r="L270" s="62"/>
      <c r="M270" s="210" t="s">
        <v>21</v>
      </c>
      <c r="N270" s="211" t="s">
        <v>45</v>
      </c>
      <c r="O270" s="43"/>
      <c r="P270" s="212">
        <f t="shared" ref="P270:P279" si="71">O270*H270</f>
        <v>0</v>
      </c>
      <c r="Q270" s="212">
        <v>0</v>
      </c>
      <c r="R270" s="212">
        <f t="shared" ref="R270:R279" si="72">Q270*H270</f>
        <v>0</v>
      </c>
      <c r="S270" s="212">
        <v>0</v>
      </c>
      <c r="T270" s="213">
        <f t="shared" ref="T270:T279" si="73">S270*H270</f>
        <v>0</v>
      </c>
      <c r="AR270" s="25" t="s">
        <v>375</v>
      </c>
      <c r="AT270" s="25" t="s">
        <v>311</v>
      </c>
      <c r="AU270" s="25" t="s">
        <v>84</v>
      </c>
      <c r="AY270" s="25" t="s">
        <v>308</v>
      </c>
      <c r="BE270" s="214">
        <f t="shared" ref="BE270:BE279" si="74">IF(N270="základní",J270,0)</f>
        <v>0</v>
      </c>
      <c r="BF270" s="214">
        <f t="shared" ref="BF270:BF279" si="75">IF(N270="snížená",J270,0)</f>
        <v>0</v>
      </c>
      <c r="BG270" s="214">
        <f t="shared" ref="BG270:BG279" si="76">IF(N270="zákl. přenesená",J270,0)</f>
        <v>0</v>
      </c>
      <c r="BH270" s="214">
        <f t="shared" ref="BH270:BH279" si="77">IF(N270="sníž. přenesená",J270,0)</f>
        <v>0</v>
      </c>
      <c r="BI270" s="214">
        <f t="shared" ref="BI270:BI279" si="78">IF(N270="nulová",J270,0)</f>
        <v>0</v>
      </c>
      <c r="BJ270" s="25" t="s">
        <v>82</v>
      </c>
      <c r="BK270" s="214">
        <f t="shared" ref="BK270:BK279" si="79">ROUND(I270*H270,2)</f>
        <v>0</v>
      </c>
      <c r="BL270" s="25" t="s">
        <v>375</v>
      </c>
      <c r="BM270" s="25" t="s">
        <v>2649</v>
      </c>
    </row>
    <row r="271" spans="2:65" s="1" customFormat="1" ht="22.5" customHeight="1">
      <c r="B271" s="42"/>
      <c r="C271" s="203" t="s">
        <v>2202</v>
      </c>
      <c r="D271" s="203" t="s">
        <v>311</v>
      </c>
      <c r="E271" s="204" t="s">
        <v>9643</v>
      </c>
      <c r="F271" s="205" t="s">
        <v>12972</v>
      </c>
      <c r="G271" s="206" t="s">
        <v>5275</v>
      </c>
      <c r="H271" s="207">
        <v>34</v>
      </c>
      <c r="I271" s="208"/>
      <c r="J271" s="209">
        <f t="shared" si="70"/>
        <v>0</v>
      </c>
      <c r="K271" s="205" t="s">
        <v>21</v>
      </c>
      <c r="L271" s="62"/>
      <c r="M271" s="210" t="s">
        <v>21</v>
      </c>
      <c r="N271" s="211" t="s">
        <v>45</v>
      </c>
      <c r="O271" s="43"/>
      <c r="P271" s="212">
        <f t="shared" si="71"/>
        <v>0</v>
      </c>
      <c r="Q271" s="212">
        <v>0</v>
      </c>
      <c r="R271" s="212">
        <f t="shared" si="72"/>
        <v>0</v>
      </c>
      <c r="S271" s="212">
        <v>0</v>
      </c>
      <c r="T271" s="213">
        <f t="shared" si="73"/>
        <v>0</v>
      </c>
      <c r="AR271" s="25" t="s">
        <v>375</v>
      </c>
      <c r="AT271" s="25" t="s">
        <v>311</v>
      </c>
      <c r="AU271" s="25" t="s">
        <v>84</v>
      </c>
      <c r="AY271" s="25" t="s">
        <v>308</v>
      </c>
      <c r="BE271" s="214">
        <f t="shared" si="74"/>
        <v>0</v>
      </c>
      <c r="BF271" s="214">
        <f t="shared" si="75"/>
        <v>0</v>
      </c>
      <c r="BG271" s="214">
        <f t="shared" si="76"/>
        <v>0</v>
      </c>
      <c r="BH271" s="214">
        <f t="shared" si="77"/>
        <v>0</v>
      </c>
      <c r="BI271" s="214">
        <f t="shared" si="78"/>
        <v>0</v>
      </c>
      <c r="BJ271" s="25" t="s">
        <v>82</v>
      </c>
      <c r="BK271" s="214">
        <f t="shared" si="79"/>
        <v>0</v>
      </c>
      <c r="BL271" s="25" t="s">
        <v>375</v>
      </c>
      <c r="BM271" s="25" t="s">
        <v>2661</v>
      </c>
    </row>
    <row r="272" spans="2:65" s="1" customFormat="1" ht="22.5" customHeight="1">
      <c r="B272" s="42"/>
      <c r="C272" s="203" t="s">
        <v>2206</v>
      </c>
      <c r="D272" s="203" t="s">
        <v>311</v>
      </c>
      <c r="E272" s="204" t="s">
        <v>6442</v>
      </c>
      <c r="F272" s="205" t="s">
        <v>12997</v>
      </c>
      <c r="G272" s="206" t="s">
        <v>5275</v>
      </c>
      <c r="H272" s="207">
        <v>38</v>
      </c>
      <c r="I272" s="208"/>
      <c r="J272" s="209">
        <f t="shared" si="70"/>
        <v>0</v>
      </c>
      <c r="K272" s="205" t="s">
        <v>21</v>
      </c>
      <c r="L272" s="62"/>
      <c r="M272" s="210" t="s">
        <v>21</v>
      </c>
      <c r="N272" s="211" t="s">
        <v>45</v>
      </c>
      <c r="O272" s="43"/>
      <c r="P272" s="212">
        <f t="shared" si="71"/>
        <v>0</v>
      </c>
      <c r="Q272" s="212">
        <v>0</v>
      </c>
      <c r="R272" s="212">
        <f t="shared" si="72"/>
        <v>0</v>
      </c>
      <c r="S272" s="212">
        <v>0</v>
      </c>
      <c r="T272" s="213">
        <f t="shared" si="73"/>
        <v>0</v>
      </c>
      <c r="AR272" s="25" t="s">
        <v>375</v>
      </c>
      <c r="AT272" s="25" t="s">
        <v>311</v>
      </c>
      <c r="AU272" s="25" t="s">
        <v>84</v>
      </c>
      <c r="AY272" s="25" t="s">
        <v>308</v>
      </c>
      <c r="BE272" s="214">
        <f t="shared" si="74"/>
        <v>0</v>
      </c>
      <c r="BF272" s="214">
        <f t="shared" si="75"/>
        <v>0</v>
      </c>
      <c r="BG272" s="214">
        <f t="shared" si="76"/>
        <v>0</v>
      </c>
      <c r="BH272" s="214">
        <f t="shared" si="77"/>
        <v>0</v>
      </c>
      <c r="BI272" s="214">
        <f t="shared" si="78"/>
        <v>0</v>
      </c>
      <c r="BJ272" s="25" t="s">
        <v>82</v>
      </c>
      <c r="BK272" s="214">
        <f t="shared" si="79"/>
        <v>0</v>
      </c>
      <c r="BL272" s="25" t="s">
        <v>375</v>
      </c>
      <c r="BM272" s="25" t="s">
        <v>2669</v>
      </c>
    </row>
    <row r="273" spans="2:65" s="1" customFormat="1" ht="22.5" customHeight="1">
      <c r="B273" s="42"/>
      <c r="C273" s="203" t="s">
        <v>2211</v>
      </c>
      <c r="D273" s="203" t="s">
        <v>311</v>
      </c>
      <c r="E273" s="204" t="s">
        <v>6444</v>
      </c>
      <c r="F273" s="205" t="s">
        <v>12998</v>
      </c>
      <c r="G273" s="206" t="s">
        <v>5275</v>
      </c>
      <c r="H273" s="207">
        <v>6</v>
      </c>
      <c r="I273" s="208"/>
      <c r="J273" s="209">
        <f t="shared" si="70"/>
        <v>0</v>
      </c>
      <c r="K273" s="205" t="s">
        <v>21</v>
      </c>
      <c r="L273" s="62"/>
      <c r="M273" s="210" t="s">
        <v>21</v>
      </c>
      <c r="N273" s="211" t="s">
        <v>45</v>
      </c>
      <c r="O273" s="43"/>
      <c r="P273" s="212">
        <f t="shared" si="71"/>
        <v>0</v>
      </c>
      <c r="Q273" s="212">
        <v>0</v>
      </c>
      <c r="R273" s="212">
        <f t="shared" si="72"/>
        <v>0</v>
      </c>
      <c r="S273" s="212">
        <v>0</v>
      </c>
      <c r="T273" s="213">
        <f t="shared" si="73"/>
        <v>0</v>
      </c>
      <c r="AR273" s="25" t="s">
        <v>375</v>
      </c>
      <c r="AT273" s="25" t="s">
        <v>311</v>
      </c>
      <c r="AU273" s="25" t="s">
        <v>84</v>
      </c>
      <c r="AY273" s="25" t="s">
        <v>308</v>
      </c>
      <c r="BE273" s="214">
        <f t="shared" si="74"/>
        <v>0</v>
      </c>
      <c r="BF273" s="214">
        <f t="shared" si="75"/>
        <v>0</v>
      </c>
      <c r="BG273" s="214">
        <f t="shared" si="76"/>
        <v>0</v>
      </c>
      <c r="BH273" s="214">
        <f t="shared" si="77"/>
        <v>0</v>
      </c>
      <c r="BI273" s="214">
        <f t="shared" si="78"/>
        <v>0</v>
      </c>
      <c r="BJ273" s="25" t="s">
        <v>82</v>
      </c>
      <c r="BK273" s="214">
        <f t="shared" si="79"/>
        <v>0</v>
      </c>
      <c r="BL273" s="25" t="s">
        <v>375</v>
      </c>
      <c r="BM273" s="25" t="s">
        <v>2677</v>
      </c>
    </row>
    <row r="274" spans="2:65" s="1" customFormat="1" ht="22.5" customHeight="1">
      <c r="B274" s="42"/>
      <c r="C274" s="203" t="s">
        <v>2215</v>
      </c>
      <c r="D274" s="203" t="s">
        <v>311</v>
      </c>
      <c r="E274" s="204" t="s">
        <v>6446</v>
      </c>
      <c r="F274" s="205" t="s">
        <v>12999</v>
      </c>
      <c r="G274" s="206" t="s">
        <v>5275</v>
      </c>
      <c r="H274" s="207">
        <v>6</v>
      </c>
      <c r="I274" s="208"/>
      <c r="J274" s="209">
        <f t="shared" si="70"/>
        <v>0</v>
      </c>
      <c r="K274" s="205" t="s">
        <v>21</v>
      </c>
      <c r="L274" s="62"/>
      <c r="M274" s="210" t="s">
        <v>21</v>
      </c>
      <c r="N274" s="211" t="s">
        <v>45</v>
      </c>
      <c r="O274" s="43"/>
      <c r="P274" s="212">
        <f t="shared" si="71"/>
        <v>0</v>
      </c>
      <c r="Q274" s="212">
        <v>0</v>
      </c>
      <c r="R274" s="212">
        <f t="shared" si="72"/>
        <v>0</v>
      </c>
      <c r="S274" s="212">
        <v>0</v>
      </c>
      <c r="T274" s="213">
        <f t="shared" si="73"/>
        <v>0</v>
      </c>
      <c r="AR274" s="25" t="s">
        <v>375</v>
      </c>
      <c r="AT274" s="25" t="s">
        <v>311</v>
      </c>
      <c r="AU274" s="25" t="s">
        <v>84</v>
      </c>
      <c r="AY274" s="25" t="s">
        <v>308</v>
      </c>
      <c r="BE274" s="214">
        <f t="shared" si="74"/>
        <v>0</v>
      </c>
      <c r="BF274" s="214">
        <f t="shared" si="75"/>
        <v>0</v>
      </c>
      <c r="BG274" s="214">
        <f t="shared" si="76"/>
        <v>0</v>
      </c>
      <c r="BH274" s="214">
        <f t="shared" si="77"/>
        <v>0</v>
      </c>
      <c r="BI274" s="214">
        <f t="shared" si="78"/>
        <v>0</v>
      </c>
      <c r="BJ274" s="25" t="s">
        <v>82</v>
      </c>
      <c r="BK274" s="214">
        <f t="shared" si="79"/>
        <v>0</v>
      </c>
      <c r="BL274" s="25" t="s">
        <v>375</v>
      </c>
      <c r="BM274" s="25" t="s">
        <v>2685</v>
      </c>
    </row>
    <row r="275" spans="2:65" s="1" customFormat="1" ht="22.5" customHeight="1">
      <c r="B275" s="42"/>
      <c r="C275" s="203" t="s">
        <v>2220</v>
      </c>
      <c r="D275" s="203" t="s">
        <v>311</v>
      </c>
      <c r="E275" s="204" t="s">
        <v>9647</v>
      </c>
      <c r="F275" s="205" t="s">
        <v>12974</v>
      </c>
      <c r="G275" s="206" t="s">
        <v>5275</v>
      </c>
      <c r="H275" s="207">
        <v>68</v>
      </c>
      <c r="I275" s="208"/>
      <c r="J275" s="209">
        <f t="shared" si="70"/>
        <v>0</v>
      </c>
      <c r="K275" s="205" t="s">
        <v>21</v>
      </c>
      <c r="L275" s="62"/>
      <c r="M275" s="210" t="s">
        <v>21</v>
      </c>
      <c r="N275" s="211" t="s">
        <v>45</v>
      </c>
      <c r="O275" s="43"/>
      <c r="P275" s="212">
        <f t="shared" si="71"/>
        <v>0</v>
      </c>
      <c r="Q275" s="212">
        <v>0</v>
      </c>
      <c r="R275" s="212">
        <f t="shared" si="72"/>
        <v>0</v>
      </c>
      <c r="S275" s="212">
        <v>0</v>
      </c>
      <c r="T275" s="213">
        <f t="shared" si="73"/>
        <v>0</v>
      </c>
      <c r="AR275" s="25" t="s">
        <v>375</v>
      </c>
      <c r="AT275" s="25" t="s">
        <v>311</v>
      </c>
      <c r="AU275" s="25" t="s">
        <v>84</v>
      </c>
      <c r="AY275" s="25" t="s">
        <v>308</v>
      </c>
      <c r="BE275" s="214">
        <f t="shared" si="74"/>
        <v>0</v>
      </c>
      <c r="BF275" s="214">
        <f t="shared" si="75"/>
        <v>0</v>
      </c>
      <c r="BG275" s="214">
        <f t="shared" si="76"/>
        <v>0</v>
      </c>
      <c r="BH275" s="214">
        <f t="shared" si="77"/>
        <v>0</v>
      </c>
      <c r="BI275" s="214">
        <f t="shared" si="78"/>
        <v>0</v>
      </c>
      <c r="BJ275" s="25" t="s">
        <v>82</v>
      </c>
      <c r="BK275" s="214">
        <f t="shared" si="79"/>
        <v>0</v>
      </c>
      <c r="BL275" s="25" t="s">
        <v>375</v>
      </c>
      <c r="BM275" s="25" t="s">
        <v>2693</v>
      </c>
    </row>
    <row r="276" spans="2:65" s="1" customFormat="1" ht="22.5" customHeight="1">
      <c r="B276" s="42"/>
      <c r="C276" s="203" t="s">
        <v>2224</v>
      </c>
      <c r="D276" s="203" t="s">
        <v>311</v>
      </c>
      <c r="E276" s="204" t="s">
        <v>9645</v>
      </c>
      <c r="F276" s="205" t="s">
        <v>12973</v>
      </c>
      <c r="G276" s="206" t="s">
        <v>5275</v>
      </c>
      <c r="H276" s="207">
        <v>68</v>
      </c>
      <c r="I276" s="208"/>
      <c r="J276" s="209">
        <f t="shared" si="70"/>
        <v>0</v>
      </c>
      <c r="K276" s="205" t="s">
        <v>21</v>
      </c>
      <c r="L276" s="62"/>
      <c r="M276" s="210" t="s">
        <v>21</v>
      </c>
      <c r="N276" s="211" t="s">
        <v>45</v>
      </c>
      <c r="O276" s="43"/>
      <c r="P276" s="212">
        <f t="shared" si="71"/>
        <v>0</v>
      </c>
      <c r="Q276" s="212">
        <v>0</v>
      </c>
      <c r="R276" s="212">
        <f t="shared" si="72"/>
        <v>0</v>
      </c>
      <c r="S276" s="212">
        <v>0</v>
      </c>
      <c r="T276" s="213">
        <f t="shared" si="73"/>
        <v>0</v>
      </c>
      <c r="AR276" s="25" t="s">
        <v>375</v>
      </c>
      <c r="AT276" s="25" t="s">
        <v>311</v>
      </c>
      <c r="AU276" s="25" t="s">
        <v>84</v>
      </c>
      <c r="AY276" s="25" t="s">
        <v>308</v>
      </c>
      <c r="BE276" s="214">
        <f t="shared" si="74"/>
        <v>0</v>
      </c>
      <c r="BF276" s="214">
        <f t="shared" si="75"/>
        <v>0</v>
      </c>
      <c r="BG276" s="214">
        <f t="shared" si="76"/>
        <v>0</v>
      </c>
      <c r="BH276" s="214">
        <f t="shared" si="77"/>
        <v>0</v>
      </c>
      <c r="BI276" s="214">
        <f t="shared" si="78"/>
        <v>0</v>
      </c>
      <c r="BJ276" s="25" t="s">
        <v>82</v>
      </c>
      <c r="BK276" s="214">
        <f t="shared" si="79"/>
        <v>0</v>
      </c>
      <c r="BL276" s="25" t="s">
        <v>375</v>
      </c>
      <c r="BM276" s="25" t="s">
        <v>2701</v>
      </c>
    </row>
    <row r="277" spans="2:65" s="1" customFormat="1" ht="22.5" customHeight="1">
      <c r="B277" s="42"/>
      <c r="C277" s="203" t="s">
        <v>2229</v>
      </c>
      <c r="D277" s="203" t="s">
        <v>311</v>
      </c>
      <c r="E277" s="204" t="s">
        <v>6451</v>
      </c>
      <c r="F277" s="205" t="s">
        <v>13000</v>
      </c>
      <c r="G277" s="206" t="s">
        <v>5275</v>
      </c>
      <c r="H277" s="207">
        <v>68</v>
      </c>
      <c r="I277" s="208"/>
      <c r="J277" s="209">
        <f t="shared" si="70"/>
        <v>0</v>
      </c>
      <c r="K277" s="205" t="s">
        <v>21</v>
      </c>
      <c r="L277" s="62"/>
      <c r="M277" s="210" t="s">
        <v>21</v>
      </c>
      <c r="N277" s="211" t="s">
        <v>45</v>
      </c>
      <c r="O277" s="43"/>
      <c r="P277" s="212">
        <f t="shared" si="71"/>
        <v>0</v>
      </c>
      <c r="Q277" s="212">
        <v>0</v>
      </c>
      <c r="R277" s="212">
        <f t="shared" si="72"/>
        <v>0</v>
      </c>
      <c r="S277" s="212">
        <v>0</v>
      </c>
      <c r="T277" s="213">
        <f t="shared" si="73"/>
        <v>0</v>
      </c>
      <c r="AR277" s="25" t="s">
        <v>375</v>
      </c>
      <c r="AT277" s="25" t="s">
        <v>311</v>
      </c>
      <c r="AU277" s="25" t="s">
        <v>84</v>
      </c>
      <c r="AY277" s="25" t="s">
        <v>308</v>
      </c>
      <c r="BE277" s="214">
        <f t="shared" si="74"/>
        <v>0</v>
      </c>
      <c r="BF277" s="214">
        <f t="shared" si="75"/>
        <v>0</v>
      </c>
      <c r="BG277" s="214">
        <f t="shared" si="76"/>
        <v>0</v>
      </c>
      <c r="BH277" s="214">
        <f t="shared" si="77"/>
        <v>0</v>
      </c>
      <c r="BI277" s="214">
        <f t="shared" si="78"/>
        <v>0</v>
      </c>
      <c r="BJ277" s="25" t="s">
        <v>82</v>
      </c>
      <c r="BK277" s="214">
        <f t="shared" si="79"/>
        <v>0</v>
      </c>
      <c r="BL277" s="25" t="s">
        <v>375</v>
      </c>
      <c r="BM277" s="25" t="s">
        <v>2709</v>
      </c>
    </row>
    <row r="278" spans="2:65" s="1" customFormat="1" ht="22.5" customHeight="1">
      <c r="B278" s="42"/>
      <c r="C278" s="203" t="s">
        <v>2234</v>
      </c>
      <c r="D278" s="203" t="s">
        <v>311</v>
      </c>
      <c r="E278" s="204" t="s">
        <v>6453</v>
      </c>
      <c r="F278" s="205" t="s">
        <v>13001</v>
      </c>
      <c r="G278" s="206" t="s">
        <v>5275</v>
      </c>
      <c r="H278" s="207">
        <v>12</v>
      </c>
      <c r="I278" s="208"/>
      <c r="J278" s="209">
        <f t="shared" si="70"/>
        <v>0</v>
      </c>
      <c r="K278" s="205" t="s">
        <v>21</v>
      </c>
      <c r="L278" s="62"/>
      <c r="M278" s="210" t="s">
        <v>21</v>
      </c>
      <c r="N278" s="211" t="s">
        <v>45</v>
      </c>
      <c r="O278" s="43"/>
      <c r="P278" s="212">
        <f t="shared" si="71"/>
        <v>0</v>
      </c>
      <c r="Q278" s="212">
        <v>0</v>
      </c>
      <c r="R278" s="212">
        <f t="shared" si="72"/>
        <v>0</v>
      </c>
      <c r="S278" s="212">
        <v>0</v>
      </c>
      <c r="T278" s="213">
        <f t="shared" si="73"/>
        <v>0</v>
      </c>
      <c r="AR278" s="25" t="s">
        <v>375</v>
      </c>
      <c r="AT278" s="25" t="s">
        <v>311</v>
      </c>
      <c r="AU278" s="25" t="s">
        <v>84</v>
      </c>
      <c r="AY278" s="25" t="s">
        <v>308</v>
      </c>
      <c r="BE278" s="214">
        <f t="shared" si="74"/>
        <v>0</v>
      </c>
      <c r="BF278" s="214">
        <f t="shared" si="75"/>
        <v>0</v>
      </c>
      <c r="BG278" s="214">
        <f t="shared" si="76"/>
        <v>0</v>
      </c>
      <c r="BH278" s="214">
        <f t="shared" si="77"/>
        <v>0</v>
      </c>
      <c r="BI278" s="214">
        <f t="shared" si="78"/>
        <v>0</v>
      </c>
      <c r="BJ278" s="25" t="s">
        <v>82</v>
      </c>
      <c r="BK278" s="214">
        <f t="shared" si="79"/>
        <v>0</v>
      </c>
      <c r="BL278" s="25" t="s">
        <v>375</v>
      </c>
      <c r="BM278" s="25" t="s">
        <v>2716</v>
      </c>
    </row>
    <row r="279" spans="2:65" s="1" customFormat="1" ht="22.5" customHeight="1">
      <c r="B279" s="42"/>
      <c r="C279" s="203" t="s">
        <v>2238</v>
      </c>
      <c r="D279" s="203" t="s">
        <v>311</v>
      </c>
      <c r="E279" s="204" t="s">
        <v>6455</v>
      </c>
      <c r="F279" s="205" t="s">
        <v>13002</v>
      </c>
      <c r="G279" s="206" t="s">
        <v>5275</v>
      </c>
      <c r="H279" s="207">
        <v>1</v>
      </c>
      <c r="I279" s="208"/>
      <c r="J279" s="209">
        <f t="shared" si="70"/>
        <v>0</v>
      </c>
      <c r="K279" s="205" t="s">
        <v>21</v>
      </c>
      <c r="L279" s="62"/>
      <c r="M279" s="210" t="s">
        <v>21</v>
      </c>
      <c r="N279" s="211" t="s">
        <v>45</v>
      </c>
      <c r="O279" s="43"/>
      <c r="P279" s="212">
        <f t="shared" si="71"/>
        <v>0</v>
      </c>
      <c r="Q279" s="212">
        <v>0</v>
      </c>
      <c r="R279" s="212">
        <f t="shared" si="72"/>
        <v>0</v>
      </c>
      <c r="S279" s="212">
        <v>0</v>
      </c>
      <c r="T279" s="213">
        <f t="shared" si="73"/>
        <v>0</v>
      </c>
      <c r="AR279" s="25" t="s">
        <v>375</v>
      </c>
      <c r="AT279" s="25" t="s">
        <v>311</v>
      </c>
      <c r="AU279" s="25" t="s">
        <v>84</v>
      </c>
      <c r="AY279" s="25" t="s">
        <v>308</v>
      </c>
      <c r="BE279" s="214">
        <f t="shared" si="74"/>
        <v>0</v>
      </c>
      <c r="BF279" s="214">
        <f t="shared" si="75"/>
        <v>0</v>
      </c>
      <c r="BG279" s="214">
        <f t="shared" si="76"/>
        <v>0</v>
      </c>
      <c r="BH279" s="214">
        <f t="shared" si="77"/>
        <v>0</v>
      </c>
      <c r="BI279" s="214">
        <f t="shared" si="78"/>
        <v>0</v>
      </c>
      <c r="BJ279" s="25" t="s">
        <v>82</v>
      </c>
      <c r="BK279" s="214">
        <f t="shared" si="79"/>
        <v>0</v>
      </c>
      <c r="BL279" s="25" t="s">
        <v>375</v>
      </c>
      <c r="BM279" s="25" t="s">
        <v>2725</v>
      </c>
    </row>
    <row r="280" spans="2:65" s="11" customFormat="1" ht="29.85" customHeight="1">
      <c r="B280" s="186"/>
      <c r="C280" s="187"/>
      <c r="D280" s="200" t="s">
        <v>73</v>
      </c>
      <c r="E280" s="201" t="s">
        <v>10382</v>
      </c>
      <c r="F280" s="201" t="s">
        <v>13015</v>
      </c>
      <c r="G280" s="187"/>
      <c r="H280" s="187"/>
      <c r="I280" s="190"/>
      <c r="J280" s="202">
        <f>BK280</f>
        <v>0</v>
      </c>
      <c r="K280" s="187"/>
      <c r="L280" s="192"/>
      <c r="M280" s="193"/>
      <c r="N280" s="194"/>
      <c r="O280" s="194"/>
      <c r="P280" s="195">
        <f>SUM(P281:P293)</f>
        <v>0</v>
      </c>
      <c r="Q280" s="194"/>
      <c r="R280" s="195">
        <f>SUM(R281:R293)</f>
        <v>0</v>
      </c>
      <c r="S280" s="194"/>
      <c r="T280" s="196">
        <f>SUM(T281:T293)</f>
        <v>0</v>
      </c>
      <c r="AR280" s="197" t="s">
        <v>84</v>
      </c>
      <c r="AT280" s="198" t="s">
        <v>73</v>
      </c>
      <c r="AU280" s="198" t="s">
        <v>82</v>
      </c>
      <c r="AY280" s="197" t="s">
        <v>308</v>
      </c>
      <c r="BK280" s="199">
        <f>SUM(BK281:BK293)</f>
        <v>0</v>
      </c>
    </row>
    <row r="281" spans="2:65" s="1" customFormat="1" ht="22.5" customHeight="1">
      <c r="B281" s="42"/>
      <c r="C281" s="203" t="s">
        <v>2241</v>
      </c>
      <c r="D281" s="203" t="s">
        <v>311</v>
      </c>
      <c r="E281" s="204" t="s">
        <v>9649</v>
      </c>
      <c r="F281" s="205" t="s">
        <v>12976</v>
      </c>
      <c r="G281" s="206" t="s">
        <v>5275</v>
      </c>
      <c r="H281" s="207">
        <v>1</v>
      </c>
      <c r="I281" s="208"/>
      <c r="J281" s="209">
        <f t="shared" ref="J281:J293" si="80">ROUND(I281*H281,2)</f>
        <v>0</v>
      </c>
      <c r="K281" s="205" t="s">
        <v>21</v>
      </c>
      <c r="L281" s="62"/>
      <c r="M281" s="210" t="s">
        <v>21</v>
      </c>
      <c r="N281" s="211" t="s">
        <v>45</v>
      </c>
      <c r="O281" s="43"/>
      <c r="P281" s="212">
        <f t="shared" ref="P281:P293" si="81">O281*H281</f>
        <v>0</v>
      </c>
      <c r="Q281" s="212">
        <v>0</v>
      </c>
      <c r="R281" s="212">
        <f t="shared" ref="R281:R293" si="82">Q281*H281</f>
        <v>0</v>
      </c>
      <c r="S281" s="212">
        <v>0</v>
      </c>
      <c r="T281" s="213">
        <f t="shared" ref="T281:T293" si="83">S281*H281</f>
        <v>0</v>
      </c>
      <c r="AR281" s="25" t="s">
        <v>375</v>
      </c>
      <c r="AT281" s="25" t="s">
        <v>311</v>
      </c>
      <c r="AU281" s="25" t="s">
        <v>84</v>
      </c>
      <c r="AY281" s="25" t="s">
        <v>308</v>
      </c>
      <c r="BE281" s="214">
        <f t="shared" ref="BE281:BE293" si="84">IF(N281="základní",J281,0)</f>
        <v>0</v>
      </c>
      <c r="BF281" s="214">
        <f t="shared" ref="BF281:BF293" si="85">IF(N281="snížená",J281,0)</f>
        <v>0</v>
      </c>
      <c r="BG281" s="214">
        <f t="shared" ref="BG281:BG293" si="86">IF(N281="zákl. přenesená",J281,0)</f>
        <v>0</v>
      </c>
      <c r="BH281" s="214">
        <f t="shared" ref="BH281:BH293" si="87">IF(N281="sníž. přenesená",J281,0)</f>
        <v>0</v>
      </c>
      <c r="BI281" s="214">
        <f t="shared" ref="BI281:BI293" si="88">IF(N281="nulová",J281,0)</f>
        <v>0</v>
      </c>
      <c r="BJ281" s="25" t="s">
        <v>82</v>
      </c>
      <c r="BK281" s="214">
        <f t="shared" ref="BK281:BK293" si="89">ROUND(I281*H281,2)</f>
        <v>0</v>
      </c>
      <c r="BL281" s="25" t="s">
        <v>375</v>
      </c>
      <c r="BM281" s="25" t="s">
        <v>2733</v>
      </c>
    </row>
    <row r="282" spans="2:65" s="1" customFormat="1" ht="22.5" customHeight="1">
      <c r="B282" s="42"/>
      <c r="C282" s="203" t="s">
        <v>2245</v>
      </c>
      <c r="D282" s="203" t="s">
        <v>311</v>
      </c>
      <c r="E282" s="204" t="s">
        <v>9651</v>
      </c>
      <c r="F282" s="205" t="s">
        <v>12977</v>
      </c>
      <c r="G282" s="206" t="s">
        <v>5275</v>
      </c>
      <c r="H282" s="207">
        <v>1</v>
      </c>
      <c r="I282" s="208"/>
      <c r="J282" s="209">
        <f t="shared" si="80"/>
        <v>0</v>
      </c>
      <c r="K282" s="205" t="s">
        <v>21</v>
      </c>
      <c r="L282" s="62"/>
      <c r="M282" s="210" t="s">
        <v>21</v>
      </c>
      <c r="N282" s="211" t="s">
        <v>45</v>
      </c>
      <c r="O282" s="43"/>
      <c r="P282" s="212">
        <f t="shared" si="81"/>
        <v>0</v>
      </c>
      <c r="Q282" s="212">
        <v>0</v>
      </c>
      <c r="R282" s="212">
        <f t="shared" si="82"/>
        <v>0</v>
      </c>
      <c r="S282" s="212">
        <v>0</v>
      </c>
      <c r="T282" s="213">
        <f t="shared" si="83"/>
        <v>0</v>
      </c>
      <c r="AR282" s="25" t="s">
        <v>375</v>
      </c>
      <c r="AT282" s="25" t="s">
        <v>311</v>
      </c>
      <c r="AU282" s="25" t="s">
        <v>84</v>
      </c>
      <c r="AY282" s="25" t="s">
        <v>308</v>
      </c>
      <c r="BE282" s="214">
        <f t="shared" si="84"/>
        <v>0</v>
      </c>
      <c r="BF282" s="214">
        <f t="shared" si="85"/>
        <v>0</v>
      </c>
      <c r="BG282" s="214">
        <f t="shared" si="86"/>
        <v>0</v>
      </c>
      <c r="BH282" s="214">
        <f t="shared" si="87"/>
        <v>0</v>
      </c>
      <c r="BI282" s="214">
        <f t="shared" si="88"/>
        <v>0</v>
      </c>
      <c r="BJ282" s="25" t="s">
        <v>82</v>
      </c>
      <c r="BK282" s="214">
        <f t="shared" si="89"/>
        <v>0</v>
      </c>
      <c r="BL282" s="25" t="s">
        <v>375</v>
      </c>
      <c r="BM282" s="25" t="s">
        <v>2743</v>
      </c>
    </row>
    <row r="283" spans="2:65" s="1" customFormat="1" ht="22.5" customHeight="1">
      <c r="B283" s="42"/>
      <c r="C283" s="203" t="s">
        <v>2248</v>
      </c>
      <c r="D283" s="203" t="s">
        <v>311</v>
      </c>
      <c r="E283" s="204" t="s">
        <v>9653</v>
      </c>
      <c r="F283" s="205" t="s">
        <v>12978</v>
      </c>
      <c r="G283" s="206" t="s">
        <v>5275</v>
      </c>
      <c r="H283" s="207">
        <v>1</v>
      </c>
      <c r="I283" s="208"/>
      <c r="J283" s="209">
        <f t="shared" si="80"/>
        <v>0</v>
      </c>
      <c r="K283" s="205" t="s">
        <v>21</v>
      </c>
      <c r="L283" s="62"/>
      <c r="M283" s="210" t="s">
        <v>21</v>
      </c>
      <c r="N283" s="211" t="s">
        <v>45</v>
      </c>
      <c r="O283" s="43"/>
      <c r="P283" s="212">
        <f t="shared" si="81"/>
        <v>0</v>
      </c>
      <c r="Q283" s="212">
        <v>0</v>
      </c>
      <c r="R283" s="212">
        <f t="shared" si="82"/>
        <v>0</v>
      </c>
      <c r="S283" s="212">
        <v>0</v>
      </c>
      <c r="T283" s="213">
        <f t="shared" si="83"/>
        <v>0</v>
      </c>
      <c r="AR283" s="25" t="s">
        <v>375</v>
      </c>
      <c r="AT283" s="25" t="s">
        <v>311</v>
      </c>
      <c r="AU283" s="25" t="s">
        <v>84</v>
      </c>
      <c r="AY283" s="25" t="s">
        <v>308</v>
      </c>
      <c r="BE283" s="214">
        <f t="shared" si="84"/>
        <v>0</v>
      </c>
      <c r="BF283" s="214">
        <f t="shared" si="85"/>
        <v>0</v>
      </c>
      <c r="BG283" s="214">
        <f t="shared" si="86"/>
        <v>0</v>
      </c>
      <c r="BH283" s="214">
        <f t="shared" si="87"/>
        <v>0</v>
      </c>
      <c r="BI283" s="214">
        <f t="shared" si="88"/>
        <v>0</v>
      </c>
      <c r="BJ283" s="25" t="s">
        <v>82</v>
      </c>
      <c r="BK283" s="214">
        <f t="shared" si="89"/>
        <v>0</v>
      </c>
      <c r="BL283" s="25" t="s">
        <v>375</v>
      </c>
      <c r="BM283" s="25" t="s">
        <v>2752</v>
      </c>
    </row>
    <row r="284" spans="2:65" s="1" customFormat="1" ht="22.5" customHeight="1">
      <c r="B284" s="42"/>
      <c r="C284" s="203" t="s">
        <v>2253</v>
      </c>
      <c r="D284" s="203" t="s">
        <v>311</v>
      </c>
      <c r="E284" s="204" t="s">
        <v>9655</v>
      </c>
      <c r="F284" s="205" t="s">
        <v>12979</v>
      </c>
      <c r="G284" s="206" t="s">
        <v>5275</v>
      </c>
      <c r="H284" s="207">
        <v>1</v>
      </c>
      <c r="I284" s="208"/>
      <c r="J284" s="209">
        <f t="shared" si="80"/>
        <v>0</v>
      </c>
      <c r="K284" s="205" t="s">
        <v>21</v>
      </c>
      <c r="L284" s="62"/>
      <c r="M284" s="210" t="s">
        <v>21</v>
      </c>
      <c r="N284" s="211" t="s">
        <v>45</v>
      </c>
      <c r="O284" s="43"/>
      <c r="P284" s="212">
        <f t="shared" si="81"/>
        <v>0</v>
      </c>
      <c r="Q284" s="212">
        <v>0</v>
      </c>
      <c r="R284" s="212">
        <f t="shared" si="82"/>
        <v>0</v>
      </c>
      <c r="S284" s="212">
        <v>0</v>
      </c>
      <c r="T284" s="213">
        <f t="shared" si="83"/>
        <v>0</v>
      </c>
      <c r="AR284" s="25" t="s">
        <v>375</v>
      </c>
      <c r="AT284" s="25" t="s">
        <v>311</v>
      </c>
      <c r="AU284" s="25" t="s">
        <v>84</v>
      </c>
      <c r="AY284" s="25" t="s">
        <v>308</v>
      </c>
      <c r="BE284" s="214">
        <f t="shared" si="84"/>
        <v>0</v>
      </c>
      <c r="BF284" s="214">
        <f t="shared" si="85"/>
        <v>0</v>
      </c>
      <c r="BG284" s="214">
        <f t="shared" si="86"/>
        <v>0</v>
      </c>
      <c r="BH284" s="214">
        <f t="shared" si="87"/>
        <v>0</v>
      </c>
      <c r="BI284" s="214">
        <f t="shared" si="88"/>
        <v>0</v>
      </c>
      <c r="BJ284" s="25" t="s">
        <v>82</v>
      </c>
      <c r="BK284" s="214">
        <f t="shared" si="89"/>
        <v>0</v>
      </c>
      <c r="BL284" s="25" t="s">
        <v>375</v>
      </c>
      <c r="BM284" s="25" t="s">
        <v>2760</v>
      </c>
    </row>
    <row r="285" spans="2:65" s="1" customFormat="1" ht="22.5" customHeight="1">
      <c r="B285" s="42"/>
      <c r="C285" s="203" t="s">
        <v>2257</v>
      </c>
      <c r="D285" s="203" t="s">
        <v>311</v>
      </c>
      <c r="E285" s="204" t="s">
        <v>9657</v>
      </c>
      <c r="F285" s="205" t="s">
        <v>12980</v>
      </c>
      <c r="G285" s="206" t="s">
        <v>5275</v>
      </c>
      <c r="H285" s="207">
        <v>2</v>
      </c>
      <c r="I285" s="208"/>
      <c r="J285" s="209">
        <f t="shared" si="80"/>
        <v>0</v>
      </c>
      <c r="K285" s="205" t="s">
        <v>21</v>
      </c>
      <c r="L285" s="62"/>
      <c r="M285" s="210" t="s">
        <v>21</v>
      </c>
      <c r="N285" s="211" t="s">
        <v>45</v>
      </c>
      <c r="O285" s="43"/>
      <c r="P285" s="212">
        <f t="shared" si="81"/>
        <v>0</v>
      </c>
      <c r="Q285" s="212">
        <v>0</v>
      </c>
      <c r="R285" s="212">
        <f t="shared" si="82"/>
        <v>0</v>
      </c>
      <c r="S285" s="212">
        <v>0</v>
      </c>
      <c r="T285" s="213">
        <f t="shared" si="83"/>
        <v>0</v>
      </c>
      <c r="AR285" s="25" t="s">
        <v>375</v>
      </c>
      <c r="AT285" s="25" t="s">
        <v>311</v>
      </c>
      <c r="AU285" s="25" t="s">
        <v>84</v>
      </c>
      <c r="AY285" s="25" t="s">
        <v>308</v>
      </c>
      <c r="BE285" s="214">
        <f t="shared" si="84"/>
        <v>0</v>
      </c>
      <c r="BF285" s="214">
        <f t="shared" si="85"/>
        <v>0</v>
      </c>
      <c r="BG285" s="214">
        <f t="shared" si="86"/>
        <v>0</v>
      </c>
      <c r="BH285" s="214">
        <f t="shared" si="87"/>
        <v>0</v>
      </c>
      <c r="BI285" s="214">
        <f t="shared" si="88"/>
        <v>0</v>
      </c>
      <c r="BJ285" s="25" t="s">
        <v>82</v>
      </c>
      <c r="BK285" s="214">
        <f t="shared" si="89"/>
        <v>0</v>
      </c>
      <c r="BL285" s="25" t="s">
        <v>375</v>
      </c>
      <c r="BM285" s="25" t="s">
        <v>2770</v>
      </c>
    </row>
    <row r="286" spans="2:65" s="1" customFormat="1" ht="22.5" customHeight="1">
      <c r="B286" s="42"/>
      <c r="C286" s="203" t="s">
        <v>2261</v>
      </c>
      <c r="D286" s="203" t="s">
        <v>311</v>
      </c>
      <c r="E286" s="204" t="s">
        <v>9659</v>
      </c>
      <c r="F286" s="205" t="s">
        <v>12981</v>
      </c>
      <c r="G286" s="206" t="s">
        <v>5275</v>
      </c>
      <c r="H286" s="207">
        <v>1</v>
      </c>
      <c r="I286" s="208"/>
      <c r="J286" s="209">
        <f t="shared" si="80"/>
        <v>0</v>
      </c>
      <c r="K286" s="205" t="s">
        <v>21</v>
      </c>
      <c r="L286" s="62"/>
      <c r="M286" s="210" t="s">
        <v>21</v>
      </c>
      <c r="N286" s="211" t="s">
        <v>45</v>
      </c>
      <c r="O286" s="43"/>
      <c r="P286" s="212">
        <f t="shared" si="81"/>
        <v>0</v>
      </c>
      <c r="Q286" s="212">
        <v>0</v>
      </c>
      <c r="R286" s="212">
        <f t="shared" si="82"/>
        <v>0</v>
      </c>
      <c r="S286" s="212">
        <v>0</v>
      </c>
      <c r="T286" s="213">
        <f t="shared" si="83"/>
        <v>0</v>
      </c>
      <c r="AR286" s="25" t="s">
        <v>375</v>
      </c>
      <c r="AT286" s="25" t="s">
        <v>311</v>
      </c>
      <c r="AU286" s="25" t="s">
        <v>84</v>
      </c>
      <c r="AY286" s="25" t="s">
        <v>308</v>
      </c>
      <c r="BE286" s="214">
        <f t="shared" si="84"/>
        <v>0</v>
      </c>
      <c r="BF286" s="214">
        <f t="shared" si="85"/>
        <v>0</v>
      </c>
      <c r="BG286" s="214">
        <f t="shared" si="86"/>
        <v>0</v>
      </c>
      <c r="BH286" s="214">
        <f t="shared" si="87"/>
        <v>0</v>
      </c>
      <c r="BI286" s="214">
        <f t="shared" si="88"/>
        <v>0</v>
      </c>
      <c r="BJ286" s="25" t="s">
        <v>82</v>
      </c>
      <c r="BK286" s="214">
        <f t="shared" si="89"/>
        <v>0</v>
      </c>
      <c r="BL286" s="25" t="s">
        <v>375</v>
      </c>
      <c r="BM286" s="25" t="s">
        <v>2779</v>
      </c>
    </row>
    <row r="287" spans="2:65" s="1" customFormat="1" ht="22.5" customHeight="1">
      <c r="B287" s="42"/>
      <c r="C287" s="203" t="s">
        <v>2266</v>
      </c>
      <c r="D287" s="203" t="s">
        <v>311</v>
      </c>
      <c r="E287" s="204" t="s">
        <v>9662</v>
      </c>
      <c r="F287" s="205" t="s">
        <v>12982</v>
      </c>
      <c r="G287" s="206" t="s">
        <v>5275</v>
      </c>
      <c r="H287" s="207">
        <v>1</v>
      </c>
      <c r="I287" s="208"/>
      <c r="J287" s="209">
        <f t="shared" si="80"/>
        <v>0</v>
      </c>
      <c r="K287" s="205" t="s">
        <v>21</v>
      </c>
      <c r="L287" s="62"/>
      <c r="M287" s="210" t="s">
        <v>21</v>
      </c>
      <c r="N287" s="211" t="s">
        <v>45</v>
      </c>
      <c r="O287" s="43"/>
      <c r="P287" s="212">
        <f t="shared" si="81"/>
        <v>0</v>
      </c>
      <c r="Q287" s="212">
        <v>0</v>
      </c>
      <c r="R287" s="212">
        <f t="shared" si="82"/>
        <v>0</v>
      </c>
      <c r="S287" s="212">
        <v>0</v>
      </c>
      <c r="T287" s="213">
        <f t="shared" si="83"/>
        <v>0</v>
      </c>
      <c r="AR287" s="25" t="s">
        <v>375</v>
      </c>
      <c r="AT287" s="25" t="s">
        <v>311</v>
      </c>
      <c r="AU287" s="25" t="s">
        <v>84</v>
      </c>
      <c r="AY287" s="25" t="s">
        <v>308</v>
      </c>
      <c r="BE287" s="214">
        <f t="shared" si="84"/>
        <v>0</v>
      </c>
      <c r="BF287" s="214">
        <f t="shared" si="85"/>
        <v>0</v>
      </c>
      <c r="BG287" s="214">
        <f t="shared" si="86"/>
        <v>0</v>
      </c>
      <c r="BH287" s="214">
        <f t="shared" si="87"/>
        <v>0</v>
      </c>
      <c r="BI287" s="214">
        <f t="shared" si="88"/>
        <v>0</v>
      </c>
      <c r="BJ287" s="25" t="s">
        <v>82</v>
      </c>
      <c r="BK287" s="214">
        <f t="shared" si="89"/>
        <v>0</v>
      </c>
      <c r="BL287" s="25" t="s">
        <v>375</v>
      </c>
      <c r="BM287" s="25" t="s">
        <v>2788</v>
      </c>
    </row>
    <row r="288" spans="2:65" s="1" customFormat="1" ht="22.5" customHeight="1">
      <c r="B288" s="42"/>
      <c r="C288" s="203" t="s">
        <v>2270</v>
      </c>
      <c r="D288" s="203" t="s">
        <v>311</v>
      </c>
      <c r="E288" s="204" t="s">
        <v>9663</v>
      </c>
      <c r="F288" s="205" t="s">
        <v>12983</v>
      </c>
      <c r="G288" s="206" t="s">
        <v>5275</v>
      </c>
      <c r="H288" s="207">
        <v>1</v>
      </c>
      <c r="I288" s="208"/>
      <c r="J288" s="209">
        <f t="shared" si="80"/>
        <v>0</v>
      </c>
      <c r="K288" s="205" t="s">
        <v>21</v>
      </c>
      <c r="L288" s="62"/>
      <c r="M288" s="210" t="s">
        <v>21</v>
      </c>
      <c r="N288" s="211" t="s">
        <v>45</v>
      </c>
      <c r="O288" s="43"/>
      <c r="P288" s="212">
        <f t="shared" si="81"/>
        <v>0</v>
      </c>
      <c r="Q288" s="212">
        <v>0</v>
      </c>
      <c r="R288" s="212">
        <f t="shared" si="82"/>
        <v>0</v>
      </c>
      <c r="S288" s="212">
        <v>0</v>
      </c>
      <c r="T288" s="213">
        <f t="shared" si="83"/>
        <v>0</v>
      </c>
      <c r="AR288" s="25" t="s">
        <v>375</v>
      </c>
      <c r="AT288" s="25" t="s">
        <v>311</v>
      </c>
      <c r="AU288" s="25" t="s">
        <v>84</v>
      </c>
      <c r="AY288" s="25" t="s">
        <v>308</v>
      </c>
      <c r="BE288" s="214">
        <f t="shared" si="84"/>
        <v>0</v>
      </c>
      <c r="BF288" s="214">
        <f t="shared" si="85"/>
        <v>0</v>
      </c>
      <c r="BG288" s="214">
        <f t="shared" si="86"/>
        <v>0</v>
      </c>
      <c r="BH288" s="214">
        <f t="shared" si="87"/>
        <v>0</v>
      </c>
      <c r="BI288" s="214">
        <f t="shared" si="88"/>
        <v>0</v>
      </c>
      <c r="BJ288" s="25" t="s">
        <v>82</v>
      </c>
      <c r="BK288" s="214">
        <f t="shared" si="89"/>
        <v>0</v>
      </c>
      <c r="BL288" s="25" t="s">
        <v>375</v>
      </c>
      <c r="BM288" s="25" t="s">
        <v>2796</v>
      </c>
    </row>
    <row r="289" spans="2:65" s="1" customFormat="1" ht="22.5" customHeight="1">
      <c r="B289" s="42"/>
      <c r="C289" s="203" t="s">
        <v>2277</v>
      </c>
      <c r="D289" s="203" t="s">
        <v>311</v>
      </c>
      <c r="E289" s="204" t="s">
        <v>9664</v>
      </c>
      <c r="F289" s="205" t="s">
        <v>12984</v>
      </c>
      <c r="G289" s="206" t="s">
        <v>5275</v>
      </c>
      <c r="H289" s="207">
        <v>1</v>
      </c>
      <c r="I289" s="208"/>
      <c r="J289" s="209">
        <f t="shared" si="80"/>
        <v>0</v>
      </c>
      <c r="K289" s="205" t="s">
        <v>21</v>
      </c>
      <c r="L289" s="62"/>
      <c r="M289" s="210" t="s">
        <v>21</v>
      </c>
      <c r="N289" s="211" t="s">
        <v>45</v>
      </c>
      <c r="O289" s="43"/>
      <c r="P289" s="212">
        <f t="shared" si="81"/>
        <v>0</v>
      </c>
      <c r="Q289" s="212">
        <v>0</v>
      </c>
      <c r="R289" s="212">
        <f t="shared" si="82"/>
        <v>0</v>
      </c>
      <c r="S289" s="212">
        <v>0</v>
      </c>
      <c r="T289" s="213">
        <f t="shared" si="83"/>
        <v>0</v>
      </c>
      <c r="AR289" s="25" t="s">
        <v>375</v>
      </c>
      <c r="AT289" s="25" t="s">
        <v>311</v>
      </c>
      <c r="AU289" s="25" t="s">
        <v>84</v>
      </c>
      <c r="AY289" s="25" t="s">
        <v>308</v>
      </c>
      <c r="BE289" s="214">
        <f t="shared" si="84"/>
        <v>0</v>
      </c>
      <c r="BF289" s="214">
        <f t="shared" si="85"/>
        <v>0</v>
      </c>
      <c r="BG289" s="214">
        <f t="shared" si="86"/>
        <v>0</v>
      </c>
      <c r="BH289" s="214">
        <f t="shared" si="87"/>
        <v>0</v>
      </c>
      <c r="BI289" s="214">
        <f t="shared" si="88"/>
        <v>0</v>
      </c>
      <c r="BJ289" s="25" t="s">
        <v>82</v>
      </c>
      <c r="BK289" s="214">
        <f t="shared" si="89"/>
        <v>0</v>
      </c>
      <c r="BL289" s="25" t="s">
        <v>375</v>
      </c>
      <c r="BM289" s="25" t="s">
        <v>2805</v>
      </c>
    </row>
    <row r="290" spans="2:65" s="1" customFormat="1" ht="22.5" customHeight="1">
      <c r="B290" s="42"/>
      <c r="C290" s="203" t="s">
        <v>2282</v>
      </c>
      <c r="D290" s="203" t="s">
        <v>311</v>
      </c>
      <c r="E290" s="204" t="s">
        <v>6414</v>
      </c>
      <c r="F290" s="205" t="s">
        <v>12985</v>
      </c>
      <c r="G290" s="206" t="s">
        <v>5275</v>
      </c>
      <c r="H290" s="207">
        <v>2</v>
      </c>
      <c r="I290" s="208"/>
      <c r="J290" s="209">
        <f t="shared" si="80"/>
        <v>0</v>
      </c>
      <c r="K290" s="205" t="s">
        <v>21</v>
      </c>
      <c r="L290" s="62"/>
      <c r="M290" s="210" t="s">
        <v>21</v>
      </c>
      <c r="N290" s="211" t="s">
        <v>45</v>
      </c>
      <c r="O290" s="43"/>
      <c r="P290" s="212">
        <f t="shared" si="81"/>
        <v>0</v>
      </c>
      <c r="Q290" s="212">
        <v>0</v>
      </c>
      <c r="R290" s="212">
        <f t="shared" si="82"/>
        <v>0</v>
      </c>
      <c r="S290" s="212">
        <v>0</v>
      </c>
      <c r="T290" s="213">
        <f t="shared" si="83"/>
        <v>0</v>
      </c>
      <c r="AR290" s="25" t="s">
        <v>375</v>
      </c>
      <c r="AT290" s="25" t="s">
        <v>311</v>
      </c>
      <c r="AU290" s="25" t="s">
        <v>84</v>
      </c>
      <c r="AY290" s="25" t="s">
        <v>308</v>
      </c>
      <c r="BE290" s="214">
        <f t="shared" si="84"/>
        <v>0</v>
      </c>
      <c r="BF290" s="214">
        <f t="shared" si="85"/>
        <v>0</v>
      </c>
      <c r="BG290" s="214">
        <f t="shared" si="86"/>
        <v>0</v>
      </c>
      <c r="BH290" s="214">
        <f t="shared" si="87"/>
        <v>0</v>
      </c>
      <c r="BI290" s="214">
        <f t="shared" si="88"/>
        <v>0</v>
      </c>
      <c r="BJ290" s="25" t="s">
        <v>82</v>
      </c>
      <c r="BK290" s="214">
        <f t="shared" si="89"/>
        <v>0</v>
      </c>
      <c r="BL290" s="25" t="s">
        <v>375</v>
      </c>
      <c r="BM290" s="25" t="s">
        <v>2814</v>
      </c>
    </row>
    <row r="291" spans="2:65" s="1" customFormat="1" ht="22.5" customHeight="1">
      <c r="B291" s="42"/>
      <c r="C291" s="203" t="s">
        <v>2285</v>
      </c>
      <c r="D291" s="203" t="s">
        <v>311</v>
      </c>
      <c r="E291" s="204" t="s">
        <v>6416</v>
      </c>
      <c r="F291" s="205" t="s">
        <v>12986</v>
      </c>
      <c r="G291" s="206" t="s">
        <v>5275</v>
      </c>
      <c r="H291" s="207">
        <v>4</v>
      </c>
      <c r="I291" s="208"/>
      <c r="J291" s="209">
        <f t="shared" si="80"/>
        <v>0</v>
      </c>
      <c r="K291" s="205" t="s">
        <v>21</v>
      </c>
      <c r="L291" s="62"/>
      <c r="M291" s="210" t="s">
        <v>21</v>
      </c>
      <c r="N291" s="211" t="s">
        <v>45</v>
      </c>
      <c r="O291" s="43"/>
      <c r="P291" s="212">
        <f t="shared" si="81"/>
        <v>0</v>
      </c>
      <c r="Q291" s="212">
        <v>0</v>
      </c>
      <c r="R291" s="212">
        <f t="shared" si="82"/>
        <v>0</v>
      </c>
      <c r="S291" s="212">
        <v>0</v>
      </c>
      <c r="T291" s="213">
        <f t="shared" si="83"/>
        <v>0</v>
      </c>
      <c r="AR291" s="25" t="s">
        <v>375</v>
      </c>
      <c r="AT291" s="25" t="s">
        <v>311</v>
      </c>
      <c r="AU291" s="25" t="s">
        <v>84</v>
      </c>
      <c r="AY291" s="25" t="s">
        <v>308</v>
      </c>
      <c r="BE291" s="214">
        <f t="shared" si="84"/>
        <v>0</v>
      </c>
      <c r="BF291" s="214">
        <f t="shared" si="85"/>
        <v>0</v>
      </c>
      <c r="BG291" s="214">
        <f t="shared" si="86"/>
        <v>0</v>
      </c>
      <c r="BH291" s="214">
        <f t="shared" si="87"/>
        <v>0</v>
      </c>
      <c r="BI291" s="214">
        <f t="shared" si="88"/>
        <v>0</v>
      </c>
      <c r="BJ291" s="25" t="s">
        <v>82</v>
      </c>
      <c r="BK291" s="214">
        <f t="shared" si="89"/>
        <v>0</v>
      </c>
      <c r="BL291" s="25" t="s">
        <v>375</v>
      </c>
      <c r="BM291" s="25" t="s">
        <v>2823</v>
      </c>
    </row>
    <row r="292" spans="2:65" s="1" customFormat="1" ht="22.5" customHeight="1">
      <c r="B292" s="42"/>
      <c r="C292" s="203" t="s">
        <v>2288</v>
      </c>
      <c r="D292" s="203" t="s">
        <v>311</v>
      </c>
      <c r="E292" s="204" t="s">
        <v>6418</v>
      </c>
      <c r="F292" s="205" t="s">
        <v>12987</v>
      </c>
      <c r="G292" s="206" t="s">
        <v>5275</v>
      </c>
      <c r="H292" s="207">
        <v>1</v>
      </c>
      <c r="I292" s="208"/>
      <c r="J292" s="209">
        <f t="shared" si="80"/>
        <v>0</v>
      </c>
      <c r="K292" s="205" t="s">
        <v>21</v>
      </c>
      <c r="L292" s="62"/>
      <c r="M292" s="210" t="s">
        <v>21</v>
      </c>
      <c r="N292" s="211" t="s">
        <v>45</v>
      </c>
      <c r="O292" s="43"/>
      <c r="P292" s="212">
        <f t="shared" si="81"/>
        <v>0</v>
      </c>
      <c r="Q292" s="212">
        <v>0</v>
      </c>
      <c r="R292" s="212">
        <f t="shared" si="82"/>
        <v>0</v>
      </c>
      <c r="S292" s="212">
        <v>0</v>
      </c>
      <c r="T292" s="213">
        <f t="shared" si="83"/>
        <v>0</v>
      </c>
      <c r="AR292" s="25" t="s">
        <v>375</v>
      </c>
      <c r="AT292" s="25" t="s">
        <v>311</v>
      </c>
      <c r="AU292" s="25" t="s">
        <v>84</v>
      </c>
      <c r="AY292" s="25" t="s">
        <v>308</v>
      </c>
      <c r="BE292" s="214">
        <f t="shared" si="84"/>
        <v>0</v>
      </c>
      <c r="BF292" s="214">
        <f t="shared" si="85"/>
        <v>0</v>
      </c>
      <c r="BG292" s="214">
        <f t="shared" si="86"/>
        <v>0</v>
      </c>
      <c r="BH292" s="214">
        <f t="shared" si="87"/>
        <v>0</v>
      </c>
      <c r="BI292" s="214">
        <f t="shared" si="88"/>
        <v>0</v>
      </c>
      <c r="BJ292" s="25" t="s">
        <v>82</v>
      </c>
      <c r="BK292" s="214">
        <f t="shared" si="89"/>
        <v>0</v>
      </c>
      <c r="BL292" s="25" t="s">
        <v>375</v>
      </c>
      <c r="BM292" s="25" t="s">
        <v>2831</v>
      </c>
    </row>
    <row r="293" spans="2:65" s="1" customFormat="1" ht="22.5" customHeight="1">
      <c r="B293" s="42"/>
      <c r="C293" s="203" t="s">
        <v>2292</v>
      </c>
      <c r="D293" s="203" t="s">
        <v>311</v>
      </c>
      <c r="E293" s="204" t="s">
        <v>6420</v>
      </c>
      <c r="F293" s="205" t="s">
        <v>12988</v>
      </c>
      <c r="G293" s="206" t="s">
        <v>5275</v>
      </c>
      <c r="H293" s="207">
        <v>30</v>
      </c>
      <c r="I293" s="208"/>
      <c r="J293" s="209">
        <f t="shared" si="80"/>
        <v>0</v>
      </c>
      <c r="K293" s="205" t="s">
        <v>21</v>
      </c>
      <c r="L293" s="62"/>
      <c r="M293" s="210" t="s">
        <v>21</v>
      </c>
      <c r="N293" s="211" t="s">
        <v>45</v>
      </c>
      <c r="O293" s="43"/>
      <c r="P293" s="212">
        <f t="shared" si="81"/>
        <v>0</v>
      </c>
      <c r="Q293" s="212">
        <v>0</v>
      </c>
      <c r="R293" s="212">
        <f t="shared" si="82"/>
        <v>0</v>
      </c>
      <c r="S293" s="212">
        <v>0</v>
      </c>
      <c r="T293" s="213">
        <f t="shared" si="83"/>
        <v>0</v>
      </c>
      <c r="AR293" s="25" t="s">
        <v>375</v>
      </c>
      <c r="AT293" s="25" t="s">
        <v>311</v>
      </c>
      <c r="AU293" s="25" t="s">
        <v>84</v>
      </c>
      <c r="AY293" s="25" t="s">
        <v>308</v>
      </c>
      <c r="BE293" s="214">
        <f t="shared" si="84"/>
        <v>0</v>
      </c>
      <c r="BF293" s="214">
        <f t="shared" si="85"/>
        <v>0</v>
      </c>
      <c r="BG293" s="214">
        <f t="shared" si="86"/>
        <v>0</v>
      </c>
      <c r="BH293" s="214">
        <f t="shared" si="87"/>
        <v>0</v>
      </c>
      <c r="BI293" s="214">
        <f t="shared" si="88"/>
        <v>0</v>
      </c>
      <c r="BJ293" s="25" t="s">
        <v>82</v>
      </c>
      <c r="BK293" s="214">
        <f t="shared" si="89"/>
        <v>0</v>
      </c>
      <c r="BL293" s="25" t="s">
        <v>375</v>
      </c>
      <c r="BM293" s="25" t="s">
        <v>2840</v>
      </c>
    </row>
    <row r="294" spans="2:65" s="11" customFormat="1" ht="29.85" customHeight="1">
      <c r="B294" s="186"/>
      <c r="C294" s="187"/>
      <c r="D294" s="200" t="s">
        <v>73</v>
      </c>
      <c r="E294" s="201" t="s">
        <v>10415</v>
      </c>
      <c r="F294" s="201" t="s">
        <v>13016</v>
      </c>
      <c r="G294" s="187"/>
      <c r="H294" s="187"/>
      <c r="I294" s="190"/>
      <c r="J294" s="202">
        <f>BK294</f>
        <v>0</v>
      </c>
      <c r="K294" s="187"/>
      <c r="L294" s="192"/>
      <c r="M294" s="193"/>
      <c r="N294" s="194"/>
      <c r="O294" s="194"/>
      <c r="P294" s="195">
        <f>P295</f>
        <v>0</v>
      </c>
      <c r="Q294" s="194"/>
      <c r="R294" s="195">
        <f>R295</f>
        <v>0</v>
      </c>
      <c r="S294" s="194"/>
      <c r="T294" s="196">
        <f>T295</f>
        <v>0</v>
      </c>
      <c r="AR294" s="197" t="s">
        <v>84</v>
      </c>
      <c r="AT294" s="198" t="s">
        <v>73</v>
      </c>
      <c r="AU294" s="198" t="s">
        <v>82</v>
      </c>
      <c r="AY294" s="197" t="s">
        <v>308</v>
      </c>
      <c r="BK294" s="199">
        <f>BK295</f>
        <v>0</v>
      </c>
    </row>
    <row r="295" spans="2:65" s="1" customFormat="1" ht="22.5" customHeight="1">
      <c r="B295" s="42"/>
      <c r="C295" s="203" t="s">
        <v>2296</v>
      </c>
      <c r="D295" s="203" t="s">
        <v>311</v>
      </c>
      <c r="E295" s="204" t="s">
        <v>6424</v>
      </c>
      <c r="F295" s="205" t="s">
        <v>12990</v>
      </c>
      <c r="G295" s="206" t="s">
        <v>5275</v>
      </c>
      <c r="H295" s="207">
        <v>1</v>
      </c>
      <c r="I295" s="208"/>
      <c r="J295" s="209">
        <f>ROUND(I295*H295,2)</f>
        <v>0</v>
      </c>
      <c r="K295" s="205" t="s">
        <v>21</v>
      </c>
      <c r="L295" s="62"/>
      <c r="M295" s="210" t="s">
        <v>21</v>
      </c>
      <c r="N295" s="211" t="s">
        <v>45</v>
      </c>
      <c r="O295" s="43"/>
      <c r="P295" s="212">
        <f>O295*H295</f>
        <v>0</v>
      </c>
      <c r="Q295" s="212">
        <v>0</v>
      </c>
      <c r="R295" s="212">
        <f>Q295*H295</f>
        <v>0</v>
      </c>
      <c r="S295" s="212">
        <v>0</v>
      </c>
      <c r="T295" s="213">
        <f>S295*H295</f>
        <v>0</v>
      </c>
      <c r="AR295" s="25" t="s">
        <v>375</v>
      </c>
      <c r="AT295" s="25" t="s">
        <v>311</v>
      </c>
      <c r="AU295" s="25" t="s">
        <v>84</v>
      </c>
      <c r="AY295" s="25" t="s">
        <v>308</v>
      </c>
      <c r="BE295" s="214">
        <f>IF(N295="základní",J295,0)</f>
        <v>0</v>
      </c>
      <c r="BF295" s="214">
        <f>IF(N295="snížená",J295,0)</f>
        <v>0</v>
      </c>
      <c r="BG295" s="214">
        <f>IF(N295="zákl. přenesená",J295,0)</f>
        <v>0</v>
      </c>
      <c r="BH295" s="214">
        <f>IF(N295="sníž. přenesená",J295,0)</f>
        <v>0</v>
      </c>
      <c r="BI295" s="214">
        <f>IF(N295="nulová",J295,0)</f>
        <v>0</v>
      </c>
      <c r="BJ295" s="25" t="s">
        <v>82</v>
      </c>
      <c r="BK295" s="214">
        <f>ROUND(I295*H295,2)</f>
        <v>0</v>
      </c>
      <c r="BL295" s="25" t="s">
        <v>375</v>
      </c>
      <c r="BM295" s="25" t="s">
        <v>2848</v>
      </c>
    </row>
    <row r="296" spans="2:65" s="11" customFormat="1" ht="29.85" customHeight="1">
      <c r="B296" s="186"/>
      <c r="C296" s="187"/>
      <c r="D296" s="200" t="s">
        <v>73</v>
      </c>
      <c r="E296" s="201" t="s">
        <v>10440</v>
      </c>
      <c r="F296" s="201" t="s">
        <v>13017</v>
      </c>
      <c r="G296" s="187"/>
      <c r="H296" s="187"/>
      <c r="I296" s="190"/>
      <c r="J296" s="202">
        <f>BK296</f>
        <v>0</v>
      </c>
      <c r="K296" s="187"/>
      <c r="L296" s="192"/>
      <c r="M296" s="193"/>
      <c r="N296" s="194"/>
      <c r="O296" s="194"/>
      <c r="P296" s="195">
        <f>SUM(P297:P298)</f>
        <v>0</v>
      </c>
      <c r="Q296" s="194"/>
      <c r="R296" s="195">
        <f>SUM(R297:R298)</f>
        <v>0</v>
      </c>
      <c r="S296" s="194"/>
      <c r="T296" s="196">
        <f>SUM(T297:T298)</f>
        <v>0</v>
      </c>
      <c r="AR296" s="197" t="s">
        <v>84</v>
      </c>
      <c r="AT296" s="198" t="s">
        <v>73</v>
      </c>
      <c r="AU296" s="198" t="s">
        <v>82</v>
      </c>
      <c r="AY296" s="197" t="s">
        <v>308</v>
      </c>
      <c r="BK296" s="199">
        <f>SUM(BK297:BK298)</f>
        <v>0</v>
      </c>
    </row>
    <row r="297" spans="2:65" s="1" customFormat="1" ht="44.25" customHeight="1">
      <c r="B297" s="42"/>
      <c r="C297" s="203" t="s">
        <v>2301</v>
      </c>
      <c r="D297" s="203" t="s">
        <v>311</v>
      </c>
      <c r="E297" s="204" t="s">
        <v>6428</v>
      </c>
      <c r="F297" s="205" t="s">
        <v>12992</v>
      </c>
      <c r="G297" s="206" t="s">
        <v>5275</v>
      </c>
      <c r="H297" s="207">
        <v>1</v>
      </c>
      <c r="I297" s="208"/>
      <c r="J297" s="209">
        <f>ROUND(I297*H297,2)</f>
        <v>0</v>
      </c>
      <c r="K297" s="205" t="s">
        <v>21</v>
      </c>
      <c r="L297" s="62"/>
      <c r="M297" s="210" t="s">
        <v>21</v>
      </c>
      <c r="N297" s="211" t="s">
        <v>45</v>
      </c>
      <c r="O297" s="43"/>
      <c r="P297" s="212">
        <f>O297*H297</f>
        <v>0</v>
      </c>
      <c r="Q297" s="212">
        <v>0</v>
      </c>
      <c r="R297" s="212">
        <f>Q297*H297</f>
        <v>0</v>
      </c>
      <c r="S297" s="212">
        <v>0</v>
      </c>
      <c r="T297" s="213">
        <f>S297*H297</f>
        <v>0</v>
      </c>
      <c r="AR297" s="25" t="s">
        <v>375</v>
      </c>
      <c r="AT297" s="25" t="s">
        <v>311</v>
      </c>
      <c r="AU297" s="25" t="s">
        <v>84</v>
      </c>
      <c r="AY297" s="25" t="s">
        <v>308</v>
      </c>
      <c r="BE297" s="214">
        <f>IF(N297="základní",J297,0)</f>
        <v>0</v>
      </c>
      <c r="BF297" s="214">
        <f>IF(N297="snížená",J297,0)</f>
        <v>0</v>
      </c>
      <c r="BG297" s="214">
        <f>IF(N297="zákl. přenesená",J297,0)</f>
        <v>0</v>
      </c>
      <c r="BH297" s="214">
        <f>IF(N297="sníž. přenesená",J297,0)</f>
        <v>0</v>
      </c>
      <c r="BI297" s="214">
        <f>IF(N297="nulová",J297,0)</f>
        <v>0</v>
      </c>
      <c r="BJ297" s="25" t="s">
        <v>82</v>
      </c>
      <c r="BK297" s="214">
        <f>ROUND(I297*H297,2)</f>
        <v>0</v>
      </c>
      <c r="BL297" s="25" t="s">
        <v>375</v>
      </c>
      <c r="BM297" s="25" t="s">
        <v>2857</v>
      </c>
    </row>
    <row r="298" spans="2:65" s="1" customFormat="1" ht="22.5" customHeight="1">
      <c r="B298" s="42"/>
      <c r="C298" s="203" t="s">
        <v>2306</v>
      </c>
      <c r="D298" s="203" t="s">
        <v>311</v>
      </c>
      <c r="E298" s="204" t="s">
        <v>6434</v>
      </c>
      <c r="F298" s="205" t="s">
        <v>12994</v>
      </c>
      <c r="G298" s="206" t="s">
        <v>5275</v>
      </c>
      <c r="H298" s="207">
        <v>1</v>
      </c>
      <c r="I298" s="208"/>
      <c r="J298" s="209">
        <f>ROUND(I298*H298,2)</f>
        <v>0</v>
      </c>
      <c r="K298" s="205" t="s">
        <v>21</v>
      </c>
      <c r="L298" s="62"/>
      <c r="M298" s="210" t="s">
        <v>21</v>
      </c>
      <c r="N298" s="211" t="s">
        <v>45</v>
      </c>
      <c r="O298" s="43"/>
      <c r="P298" s="212">
        <f>O298*H298</f>
        <v>0</v>
      </c>
      <c r="Q298" s="212">
        <v>0</v>
      </c>
      <c r="R298" s="212">
        <f>Q298*H298</f>
        <v>0</v>
      </c>
      <c r="S298" s="212">
        <v>0</v>
      </c>
      <c r="T298" s="213">
        <f>S298*H298</f>
        <v>0</v>
      </c>
      <c r="AR298" s="25" t="s">
        <v>375</v>
      </c>
      <c r="AT298" s="25" t="s">
        <v>311</v>
      </c>
      <c r="AU298" s="25" t="s">
        <v>84</v>
      </c>
      <c r="AY298" s="25" t="s">
        <v>308</v>
      </c>
      <c r="BE298" s="214">
        <f>IF(N298="základní",J298,0)</f>
        <v>0</v>
      </c>
      <c r="BF298" s="214">
        <f>IF(N298="snížená",J298,0)</f>
        <v>0</v>
      </c>
      <c r="BG298" s="214">
        <f>IF(N298="zákl. přenesená",J298,0)</f>
        <v>0</v>
      </c>
      <c r="BH298" s="214">
        <f>IF(N298="sníž. přenesená",J298,0)</f>
        <v>0</v>
      </c>
      <c r="BI298" s="214">
        <f>IF(N298="nulová",J298,0)</f>
        <v>0</v>
      </c>
      <c r="BJ298" s="25" t="s">
        <v>82</v>
      </c>
      <c r="BK298" s="214">
        <f>ROUND(I298*H298,2)</f>
        <v>0</v>
      </c>
      <c r="BL298" s="25" t="s">
        <v>375</v>
      </c>
      <c r="BM298" s="25" t="s">
        <v>2865</v>
      </c>
    </row>
    <row r="299" spans="2:65" s="11" customFormat="1" ht="29.85" customHeight="1">
      <c r="B299" s="186"/>
      <c r="C299" s="187"/>
      <c r="D299" s="200" t="s">
        <v>73</v>
      </c>
      <c r="E299" s="201" t="s">
        <v>10494</v>
      </c>
      <c r="F299" s="201" t="s">
        <v>13018</v>
      </c>
      <c r="G299" s="187"/>
      <c r="H299" s="187"/>
      <c r="I299" s="190"/>
      <c r="J299" s="202">
        <f>BK299</f>
        <v>0</v>
      </c>
      <c r="K299" s="187"/>
      <c r="L299" s="192"/>
      <c r="M299" s="193"/>
      <c r="N299" s="194"/>
      <c r="O299" s="194"/>
      <c r="P299" s="195">
        <f>SUM(P300:P309)</f>
        <v>0</v>
      </c>
      <c r="Q299" s="194"/>
      <c r="R299" s="195">
        <f>SUM(R300:R309)</f>
        <v>0</v>
      </c>
      <c r="S299" s="194"/>
      <c r="T299" s="196">
        <f>SUM(T300:T309)</f>
        <v>0</v>
      </c>
      <c r="AR299" s="197" t="s">
        <v>84</v>
      </c>
      <c r="AT299" s="198" t="s">
        <v>73</v>
      </c>
      <c r="AU299" s="198" t="s">
        <v>82</v>
      </c>
      <c r="AY299" s="197" t="s">
        <v>308</v>
      </c>
      <c r="BK299" s="199">
        <f>SUM(BK300:BK309)</f>
        <v>0</v>
      </c>
    </row>
    <row r="300" spans="2:65" s="1" customFormat="1" ht="31.5" customHeight="1">
      <c r="B300" s="42"/>
      <c r="C300" s="203" t="s">
        <v>2311</v>
      </c>
      <c r="D300" s="203" t="s">
        <v>311</v>
      </c>
      <c r="E300" s="204" t="s">
        <v>6436</v>
      </c>
      <c r="F300" s="205" t="s">
        <v>12996</v>
      </c>
      <c r="G300" s="206" t="s">
        <v>5275</v>
      </c>
      <c r="H300" s="207">
        <v>1</v>
      </c>
      <c r="I300" s="208"/>
      <c r="J300" s="209">
        <f t="shared" ref="J300:J309" si="90">ROUND(I300*H300,2)</f>
        <v>0</v>
      </c>
      <c r="K300" s="205" t="s">
        <v>21</v>
      </c>
      <c r="L300" s="62"/>
      <c r="M300" s="210" t="s">
        <v>21</v>
      </c>
      <c r="N300" s="211" t="s">
        <v>45</v>
      </c>
      <c r="O300" s="43"/>
      <c r="P300" s="212">
        <f t="shared" ref="P300:P309" si="91">O300*H300</f>
        <v>0</v>
      </c>
      <c r="Q300" s="212">
        <v>0</v>
      </c>
      <c r="R300" s="212">
        <f t="shared" ref="R300:R309" si="92">Q300*H300</f>
        <v>0</v>
      </c>
      <c r="S300" s="212">
        <v>0</v>
      </c>
      <c r="T300" s="213">
        <f t="shared" ref="T300:T309" si="93">S300*H300</f>
        <v>0</v>
      </c>
      <c r="AR300" s="25" t="s">
        <v>375</v>
      </c>
      <c r="AT300" s="25" t="s">
        <v>311</v>
      </c>
      <c r="AU300" s="25" t="s">
        <v>84</v>
      </c>
      <c r="AY300" s="25" t="s">
        <v>308</v>
      </c>
      <c r="BE300" s="214">
        <f t="shared" ref="BE300:BE309" si="94">IF(N300="základní",J300,0)</f>
        <v>0</v>
      </c>
      <c r="BF300" s="214">
        <f t="shared" ref="BF300:BF309" si="95">IF(N300="snížená",J300,0)</f>
        <v>0</v>
      </c>
      <c r="BG300" s="214">
        <f t="shared" ref="BG300:BG309" si="96">IF(N300="zákl. přenesená",J300,0)</f>
        <v>0</v>
      </c>
      <c r="BH300" s="214">
        <f t="shared" ref="BH300:BH309" si="97">IF(N300="sníž. přenesená",J300,0)</f>
        <v>0</v>
      </c>
      <c r="BI300" s="214">
        <f t="shared" ref="BI300:BI309" si="98">IF(N300="nulová",J300,0)</f>
        <v>0</v>
      </c>
      <c r="BJ300" s="25" t="s">
        <v>82</v>
      </c>
      <c r="BK300" s="214">
        <f t="shared" ref="BK300:BK309" si="99">ROUND(I300*H300,2)</f>
        <v>0</v>
      </c>
      <c r="BL300" s="25" t="s">
        <v>375</v>
      </c>
      <c r="BM300" s="25" t="s">
        <v>2874</v>
      </c>
    </row>
    <row r="301" spans="2:65" s="1" customFormat="1" ht="22.5" customHeight="1">
      <c r="B301" s="42"/>
      <c r="C301" s="203" t="s">
        <v>2316</v>
      </c>
      <c r="D301" s="203" t="s">
        <v>311</v>
      </c>
      <c r="E301" s="204" t="s">
        <v>9643</v>
      </c>
      <c r="F301" s="205" t="s">
        <v>12972</v>
      </c>
      <c r="G301" s="206" t="s">
        <v>5275</v>
      </c>
      <c r="H301" s="207">
        <v>6</v>
      </c>
      <c r="I301" s="208"/>
      <c r="J301" s="209">
        <f t="shared" si="90"/>
        <v>0</v>
      </c>
      <c r="K301" s="205" t="s">
        <v>21</v>
      </c>
      <c r="L301" s="62"/>
      <c r="M301" s="210" t="s">
        <v>21</v>
      </c>
      <c r="N301" s="211" t="s">
        <v>45</v>
      </c>
      <c r="O301" s="43"/>
      <c r="P301" s="212">
        <f t="shared" si="91"/>
        <v>0</v>
      </c>
      <c r="Q301" s="212">
        <v>0</v>
      </c>
      <c r="R301" s="212">
        <f t="shared" si="92"/>
        <v>0</v>
      </c>
      <c r="S301" s="212">
        <v>0</v>
      </c>
      <c r="T301" s="213">
        <f t="shared" si="93"/>
        <v>0</v>
      </c>
      <c r="AR301" s="25" t="s">
        <v>375</v>
      </c>
      <c r="AT301" s="25" t="s">
        <v>311</v>
      </c>
      <c r="AU301" s="25" t="s">
        <v>84</v>
      </c>
      <c r="AY301" s="25" t="s">
        <v>308</v>
      </c>
      <c r="BE301" s="214">
        <f t="shared" si="94"/>
        <v>0</v>
      </c>
      <c r="BF301" s="214">
        <f t="shared" si="95"/>
        <v>0</v>
      </c>
      <c r="BG301" s="214">
        <f t="shared" si="96"/>
        <v>0</v>
      </c>
      <c r="BH301" s="214">
        <f t="shared" si="97"/>
        <v>0</v>
      </c>
      <c r="BI301" s="214">
        <f t="shared" si="98"/>
        <v>0</v>
      </c>
      <c r="BJ301" s="25" t="s">
        <v>82</v>
      </c>
      <c r="BK301" s="214">
        <f t="shared" si="99"/>
        <v>0</v>
      </c>
      <c r="BL301" s="25" t="s">
        <v>375</v>
      </c>
      <c r="BM301" s="25" t="s">
        <v>2883</v>
      </c>
    </row>
    <row r="302" spans="2:65" s="1" customFormat="1" ht="22.5" customHeight="1">
      <c r="B302" s="42"/>
      <c r="C302" s="203" t="s">
        <v>2319</v>
      </c>
      <c r="D302" s="203" t="s">
        <v>311</v>
      </c>
      <c r="E302" s="204" t="s">
        <v>6442</v>
      </c>
      <c r="F302" s="205" t="s">
        <v>12997</v>
      </c>
      <c r="G302" s="206" t="s">
        <v>5275</v>
      </c>
      <c r="H302" s="207">
        <v>18</v>
      </c>
      <c r="I302" s="208"/>
      <c r="J302" s="209">
        <f t="shared" si="90"/>
        <v>0</v>
      </c>
      <c r="K302" s="205" t="s">
        <v>21</v>
      </c>
      <c r="L302" s="62"/>
      <c r="M302" s="210" t="s">
        <v>21</v>
      </c>
      <c r="N302" s="211" t="s">
        <v>45</v>
      </c>
      <c r="O302" s="43"/>
      <c r="P302" s="212">
        <f t="shared" si="91"/>
        <v>0</v>
      </c>
      <c r="Q302" s="212">
        <v>0</v>
      </c>
      <c r="R302" s="212">
        <f t="shared" si="92"/>
        <v>0</v>
      </c>
      <c r="S302" s="212">
        <v>0</v>
      </c>
      <c r="T302" s="213">
        <f t="shared" si="93"/>
        <v>0</v>
      </c>
      <c r="AR302" s="25" t="s">
        <v>375</v>
      </c>
      <c r="AT302" s="25" t="s">
        <v>311</v>
      </c>
      <c r="AU302" s="25" t="s">
        <v>84</v>
      </c>
      <c r="AY302" s="25" t="s">
        <v>308</v>
      </c>
      <c r="BE302" s="214">
        <f t="shared" si="94"/>
        <v>0</v>
      </c>
      <c r="BF302" s="214">
        <f t="shared" si="95"/>
        <v>0</v>
      </c>
      <c r="BG302" s="214">
        <f t="shared" si="96"/>
        <v>0</v>
      </c>
      <c r="BH302" s="214">
        <f t="shared" si="97"/>
        <v>0</v>
      </c>
      <c r="BI302" s="214">
        <f t="shared" si="98"/>
        <v>0</v>
      </c>
      <c r="BJ302" s="25" t="s">
        <v>82</v>
      </c>
      <c r="BK302" s="214">
        <f t="shared" si="99"/>
        <v>0</v>
      </c>
      <c r="BL302" s="25" t="s">
        <v>375</v>
      </c>
      <c r="BM302" s="25" t="s">
        <v>2891</v>
      </c>
    </row>
    <row r="303" spans="2:65" s="1" customFormat="1" ht="22.5" customHeight="1">
      <c r="B303" s="42"/>
      <c r="C303" s="203" t="s">
        <v>2324</v>
      </c>
      <c r="D303" s="203" t="s">
        <v>311</v>
      </c>
      <c r="E303" s="204" t="s">
        <v>6444</v>
      </c>
      <c r="F303" s="205" t="s">
        <v>12998</v>
      </c>
      <c r="G303" s="206" t="s">
        <v>5275</v>
      </c>
      <c r="H303" s="207">
        <v>1</v>
      </c>
      <c r="I303" s="208"/>
      <c r="J303" s="209">
        <f t="shared" si="90"/>
        <v>0</v>
      </c>
      <c r="K303" s="205" t="s">
        <v>21</v>
      </c>
      <c r="L303" s="62"/>
      <c r="M303" s="210" t="s">
        <v>21</v>
      </c>
      <c r="N303" s="211" t="s">
        <v>45</v>
      </c>
      <c r="O303" s="43"/>
      <c r="P303" s="212">
        <f t="shared" si="91"/>
        <v>0</v>
      </c>
      <c r="Q303" s="212">
        <v>0</v>
      </c>
      <c r="R303" s="212">
        <f t="shared" si="92"/>
        <v>0</v>
      </c>
      <c r="S303" s="212">
        <v>0</v>
      </c>
      <c r="T303" s="213">
        <f t="shared" si="93"/>
        <v>0</v>
      </c>
      <c r="AR303" s="25" t="s">
        <v>375</v>
      </c>
      <c r="AT303" s="25" t="s">
        <v>311</v>
      </c>
      <c r="AU303" s="25" t="s">
        <v>84</v>
      </c>
      <c r="AY303" s="25" t="s">
        <v>308</v>
      </c>
      <c r="BE303" s="214">
        <f t="shared" si="94"/>
        <v>0</v>
      </c>
      <c r="BF303" s="214">
        <f t="shared" si="95"/>
        <v>0</v>
      </c>
      <c r="BG303" s="214">
        <f t="shared" si="96"/>
        <v>0</v>
      </c>
      <c r="BH303" s="214">
        <f t="shared" si="97"/>
        <v>0</v>
      </c>
      <c r="BI303" s="214">
        <f t="shared" si="98"/>
        <v>0</v>
      </c>
      <c r="BJ303" s="25" t="s">
        <v>82</v>
      </c>
      <c r="BK303" s="214">
        <f t="shared" si="99"/>
        <v>0</v>
      </c>
      <c r="BL303" s="25" t="s">
        <v>375</v>
      </c>
      <c r="BM303" s="25" t="s">
        <v>2899</v>
      </c>
    </row>
    <row r="304" spans="2:65" s="1" customFormat="1" ht="22.5" customHeight="1">
      <c r="B304" s="42"/>
      <c r="C304" s="203" t="s">
        <v>2327</v>
      </c>
      <c r="D304" s="203" t="s">
        <v>311</v>
      </c>
      <c r="E304" s="204" t="s">
        <v>6446</v>
      </c>
      <c r="F304" s="205" t="s">
        <v>12999</v>
      </c>
      <c r="G304" s="206" t="s">
        <v>5275</v>
      </c>
      <c r="H304" s="207">
        <v>1</v>
      </c>
      <c r="I304" s="208"/>
      <c r="J304" s="209">
        <f t="shared" si="90"/>
        <v>0</v>
      </c>
      <c r="K304" s="205" t="s">
        <v>21</v>
      </c>
      <c r="L304" s="62"/>
      <c r="M304" s="210" t="s">
        <v>21</v>
      </c>
      <c r="N304" s="211" t="s">
        <v>45</v>
      </c>
      <c r="O304" s="43"/>
      <c r="P304" s="212">
        <f t="shared" si="91"/>
        <v>0</v>
      </c>
      <c r="Q304" s="212">
        <v>0</v>
      </c>
      <c r="R304" s="212">
        <f t="shared" si="92"/>
        <v>0</v>
      </c>
      <c r="S304" s="212">
        <v>0</v>
      </c>
      <c r="T304" s="213">
        <f t="shared" si="93"/>
        <v>0</v>
      </c>
      <c r="AR304" s="25" t="s">
        <v>375</v>
      </c>
      <c r="AT304" s="25" t="s">
        <v>311</v>
      </c>
      <c r="AU304" s="25" t="s">
        <v>84</v>
      </c>
      <c r="AY304" s="25" t="s">
        <v>308</v>
      </c>
      <c r="BE304" s="214">
        <f t="shared" si="94"/>
        <v>0</v>
      </c>
      <c r="BF304" s="214">
        <f t="shared" si="95"/>
        <v>0</v>
      </c>
      <c r="BG304" s="214">
        <f t="shared" si="96"/>
        <v>0</v>
      </c>
      <c r="BH304" s="214">
        <f t="shared" si="97"/>
        <v>0</v>
      </c>
      <c r="BI304" s="214">
        <f t="shared" si="98"/>
        <v>0</v>
      </c>
      <c r="BJ304" s="25" t="s">
        <v>82</v>
      </c>
      <c r="BK304" s="214">
        <f t="shared" si="99"/>
        <v>0</v>
      </c>
      <c r="BL304" s="25" t="s">
        <v>375</v>
      </c>
      <c r="BM304" s="25" t="s">
        <v>2907</v>
      </c>
    </row>
    <row r="305" spans="2:65" s="1" customFormat="1" ht="22.5" customHeight="1">
      <c r="B305" s="42"/>
      <c r="C305" s="203" t="s">
        <v>2331</v>
      </c>
      <c r="D305" s="203" t="s">
        <v>311</v>
      </c>
      <c r="E305" s="204" t="s">
        <v>9647</v>
      </c>
      <c r="F305" s="205" t="s">
        <v>12974</v>
      </c>
      <c r="G305" s="206" t="s">
        <v>5275</v>
      </c>
      <c r="H305" s="207">
        <v>12</v>
      </c>
      <c r="I305" s="208"/>
      <c r="J305" s="209">
        <f t="shared" si="90"/>
        <v>0</v>
      </c>
      <c r="K305" s="205" t="s">
        <v>21</v>
      </c>
      <c r="L305" s="62"/>
      <c r="M305" s="210" t="s">
        <v>21</v>
      </c>
      <c r="N305" s="211" t="s">
        <v>45</v>
      </c>
      <c r="O305" s="43"/>
      <c r="P305" s="212">
        <f t="shared" si="91"/>
        <v>0</v>
      </c>
      <c r="Q305" s="212">
        <v>0</v>
      </c>
      <c r="R305" s="212">
        <f t="shared" si="92"/>
        <v>0</v>
      </c>
      <c r="S305" s="212">
        <v>0</v>
      </c>
      <c r="T305" s="213">
        <f t="shared" si="93"/>
        <v>0</v>
      </c>
      <c r="AR305" s="25" t="s">
        <v>375</v>
      </c>
      <c r="AT305" s="25" t="s">
        <v>311</v>
      </c>
      <c r="AU305" s="25" t="s">
        <v>84</v>
      </c>
      <c r="AY305" s="25" t="s">
        <v>308</v>
      </c>
      <c r="BE305" s="214">
        <f t="shared" si="94"/>
        <v>0</v>
      </c>
      <c r="BF305" s="214">
        <f t="shared" si="95"/>
        <v>0</v>
      </c>
      <c r="BG305" s="214">
        <f t="shared" si="96"/>
        <v>0</v>
      </c>
      <c r="BH305" s="214">
        <f t="shared" si="97"/>
        <v>0</v>
      </c>
      <c r="BI305" s="214">
        <f t="shared" si="98"/>
        <v>0</v>
      </c>
      <c r="BJ305" s="25" t="s">
        <v>82</v>
      </c>
      <c r="BK305" s="214">
        <f t="shared" si="99"/>
        <v>0</v>
      </c>
      <c r="BL305" s="25" t="s">
        <v>375</v>
      </c>
      <c r="BM305" s="25" t="s">
        <v>2912</v>
      </c>
    </row>
    <row r="306" spans="2:65" s="1" customFormat="1" ht="22.5" customHeight="1">
      <c r="B306" s="42"/>
      <c r="C306" s="203" t="s">
        <v>2335</v>
      </c>
      <c r="D306" s="203" t="s">
        <v>311</v>
      </c>
      <c r="E306" s="204" t="s">
        <v>9645</v>
      </c>
      <c r="F306" s="205" t="s">
        <v>12973</v>
      </c>
      <c r="G306" s="206" t="s">
        <v>5275</v>
      </c>
      <c r="H306" s="207">
        <v>12</v>
      </c>
      <c r="I306" s="208"/>
      <c r="J306" s="209">
        <f t="shared" si="90"/>
        <v>0</v>
      </c>
      <c r="K306" s="205" t="s">
        <v>21</v>
      </c>
      <c r="L306" s="62"/>
      <c r="M306" s="210" t="s">
        <v>21</v>
      </c>
      <c r="N306" s="211" t="s">
        <v>45</v>
      </c>
      <c r="O306" s="43"/>
      <c r="P306" s="212">
        <f t="shared" si="91"/>
        <v>0</v>
      </c>
      <c r="Q306" s="212">
        <v>0</v>
      </c>
      <c r="R306" s="212">
        <f t="shared" si="92"/>
        <v>0</v>
      </c>
      <c r="S306" s="212">
        <v>0</v>
      </c>
      <c r="T306" s="213">
        <f t="shared" si="93"/>
        <v>0</v>
      </c>
      <c r="AR306" s="25" t="s">
        <v>375</v>
      </c>
      <c r="AT306" s="25" t="s">
        <v>311</v>
      </c>
      <c r="AU306" s="25" t="s">
        <v>84</v>
      </c>
      <c r="AY306" s="25" t="s">
        <v>308</v>
      </c>
      <c r="BE306" s="214">
        <f t="shared" si="94"/>
        <v>0</v>
      </c>
      <c r="BF306" s="214">
        <f t="shared" si="95"/>
        <v>0</v>
      </c>
      <c r="BG306" s="214">
        <f t="shared" si="96"/>
        <v>0</v>
      </c>
      <c r="BH306" s="214">
        <f t="shared" si="97"/>
        <v>0</v>
      </c>
      <c r="BI306" s="214">
        <f t="shared" si="98"/>
        <v>0</v>
      </c>
      <c r="BJ306" s="25" t="s">
        <v>82</v>
      </c>
      <c r="BK306" s="214">
        <f t="shared" si="99"/>
        <v>0</v>
      </c>
      <c r="BL306" s="25" t="s">
        <v>375</v>
      </c>
      <c r="BM306" s="25" t="s">
        <v>2921</v>
      </c>
    </row>
    <row r="307" spans="2:65" s="1" customFormat="1" ht="22.5" customHeight="1">
      <c r="B307" s="42"/>
      <c r="C307" s="203" t="s">
        <v>2337</v>
      </c>
      <c r="D307" s="203" t="s">
        <v>311</v>
      </c>
      <c r="E307" s="204" t="s">
        <v>6451</v>
      </c>
      <c r="F307" s="205" t="s">
        <v>13000</v>
      </c>
      <c r="G307" s="206" t="s">
        <v>5275</v>
      </c>
      <c r="H307" s="207">
        <v>12</v>
      </c>
      <c r="I307" s="208"/>
      <c r="J307" s="209">
        <f t="shared" si="90"/>
        <v>0</v>
      </c>
      <c r="K307" s="205" t="s">
        <v>21</v>
      </c>
      <c r="L307" s="62"/>
      <c r="M307" s="210" t="s">
        <v>21</v>
      </c>
      <c r="N307" s="211" t="s">
        <v>45</v>
      </c>
      <c r="O307" s="43"/>
      <c r="P307" s="212">
        <f t="shared" si="91"/>
        <v>0</v>
      </c>
      <c r="Q307" s="212">
        <v>0</v>
      </c>
      <c r="R307" s="212">
        <f t="shared" si="92"/>
        <v>0</v>
      </c>
      <c r="S307" s="212">
        <v>0</v>
      </c>
      <c r="T307" s="213">
        <f t="shared" si="93"/>
        <v>0</v>
      </c>
      <c r="AR307" s="25" t="s">
        <v>375</v>
      </c>
      <c r="AT307" s="25" t="s">
        <v>311</v>
      </c>
      <c r="AU307" s="25" t="s">
        <v>84</v>
      </c>
      <c r="AY307" s="25" t="s">
        <v>308</v>
      </c>
      <c r="BE307" s="214">
        <f t="shared" si="94"/>
        <v>0</v>
      </c>
      <c r="BF307" s="214">
        <f t="shared" si="95"/>
        <v>0</v>
      </c>
      <c r="BG307" s="214">
        <f t="shared" si="96"/>
        <v>0</v>
      </c>
      <c r="BH307" s="214">
        <f t="shared" si="97"/>
        <v>0</v>
      </c>
      <c r="BI307" s="214">
        <f t="shared" si="98"/>
        <v>0</v>
      </c>
      <c r="BJ307" s="25" t="s">
        <v>82</v>
      </c>
      <c r="BK307" s="214">
        <f t="shared" si="99"/>
        <v>0</v>
      </c>
      <c r="BL307" s="25" t="s">
        <v>375</v>
      </c>
      <c r="BM307" s="25" t="s">
        <v>2930</v>
      </c>
    </row>
    <row r="308" spans="2:65" s="1" customFormat="1" ht="22.5" customHeight="1">
      <c r="B308" s="42"/>
      <c r="C308" s="203" t="s">
        <v>2340</v>
      </c>
      <c r="D308" s="203" t="s">
        <v>311</v>
      </c>
      <c r="E308" s="204" t="s">
        <v>6453</v>
      </c>
      <c r="F308" s="205" t="s">
        <v>13001</v>
      </c>
      <c r="G308" s="206" t="s">
        <v>5275</v>
      </c>
      <c r="H308" s="207">
        <v>12</v>
      </c>
      <c r="I308" s="208"/>
      <c r="J308" s="209">
        <f t="shared" si="90"/>
        <v>0</v>
      </c>
      <c r="K308" s="205" t="s">
        <v>21</v>
      </c>
      <c r="L308" s="62"/>
      <c r="M308" s="210" t="s">
        <v>21</v>
      </c>
      <c r="N308" s="211" t="s">
        <v>45</v>
      </c>
      <c r="O308" s="43"/>
      <c r="P308" s="212">
        <f t="shared" si="91"/>
        <v>0</v>
      </c>
      <c r="Q308" s="212">
        <v>0</v>
      </c>
      <c r="R308" s="212">
        <f t="shared" si="92"/>
        <v>0</v>
      </c>
      <c r="S308" s="212">
        <v>0</v>
      </c>
      <c r="T308" s="213">
        <f t="shared" si="93"/>
        <v>0</v>
      </c>
      <c r="AR308" s="25" t="s">
        <v>375</v>
      </c>
      <c r="AT308" s="25" t="s">
        <v>311</v>
      </c>
      <c r="AU308" s="25" t="s">
        <v>84</v>
      </c>
      <c r="AY308" s="25" t="s">
        <v>308</v>
      </c>
      <c r="BE308" s="214">
        <f t="shared" si="94"/>
        <v>0</v>
      </c>
      <c r="BF308" s="214">
        <f t="shared" si="95"/>
        <v>0</v>
      </c>
      <c r="BG308" s="214">
        <f t="shared" si="96"/>
        <v>0</v>
      </c>
      <c r="BH308" s="214">
        <f t="shared" si="97"/>
        <v>0</v>
      </c>
      <c r="BI308" s="214">
        <f t="shared" si="98"/>
        <v>0</v>
      </c>
      <c r="BJ308" s="25" t="s">
        <v>82</v>
      </c>
      <c r="BK308" s="214">
        <f t="shared" si="99"/>
        <v>0</v>
      </c>
      <c r="BL308" s="25" t="s">
        <v>375</v>
      </c>
      <c r="BM308" s="25" t="s">
        <v>2939</v>
      </c>
    </row>
    <row r="309" spans="2:65" s="1" customFormat="1" ht="22.5" customHeight="1">
      <c r="B309" s="42"/>
      <c r="C309" s="203" t="s">
        <v>2344</v>
      </c>
      <c r="D309" s="203" t="s">
        <v>311</v>
      </c>
      <c r="E309" s="204" t="s">
        <v>6455</v>
      </c>
      <c r="F309" s="205" t="s">
        <v>13002</v>
      </c>
      <c r="G309" s="206" t="s">
        <v>5275</v>
      </c>
      <c r="H309" s="207">
        <v>1</v>
      </c>
      <c r="I309" s="208"/>
      <c r="J309" s="209">
        <f t="shared" si="90"/>
        <v>0</v>
      </c>
      <c r="K309" s="205" t="s">
        <v>21</v>
      </c>
      <c r="L309" s="62"/>
      <c r="M309" s="210" t="s">
        <v>21</v>
      </c>
      <c r="N309" s="211" t="s">
        <v>45</v>
      </c>
      <c r="O309" s="43"/>
      <c r="P309" s="212">
        <f t="shared" si="91"/>
        <v>0</v>
      </c>
      <c r="Q309" s="212">
        <v>0</v>
      </c>
      <c r="R309" s="212">
        <f t="shared" si="92"/>
        <v>0</v>
      </c>
      <c r="S309" s="212">
        <v>0</v>
      </c>
      <c r="T309" s="213">
        <f t="shared" si="93"/>
        <v>0</v>
      </c>
      <c r="AR309" s="25" t="s">
        <v>375</v>
      </c>
      <c r="AT309" s="25" t="s">
        <v>311</v>
      </c>
      <c r="AU309" s="25" t="s">
        <v>84</v>
      </c>
      <c r="AY309" s="25" t="s">
        <v>308</v>
      </c>
      <c r="BE309" s="214">
        <f t="shared" si="94"/>
        <v>0</v>
      </c>
      <c r="BF309" s="214">
        <f t="shared" si="95"/>
        <v>0</v>
      </c>
      <c r="BG309" s="214">
        <f t="shared" si="96"/>
        <v>0</v>
      </c>
      <c r="BH309" s="214">
        <f t="shared" si="97"/>
        <v>0</v>
      </c>
      <c r="BI309" s="214">
        <f t="shared" si="98"/>
        <v>0</v>
      </c>
      <c r="BJ309" s="25" t="s">
        <v>82</v>
      </c>
      <c r="BK309" s="214">
        <f t="shared" si="99"/>
        <v>0</v>
      </c>
      <c r="BL309" s="25" t="s">
        <v>375</v>
      </c>
      <c r="BM309" s="25" t="s">
        <v>2950</v>
      </c>
    </row>
    <row r="310" spans="2:65" s="11" customFormat="1" ht="29.85" customHeight="1">
      <c r="B310" s="186"/>
      <c r="C310" s="187"/>
      <c r="D310" s="200" t="s">
        <v>73</v>
      </c>
      <c r="E310" s="201" t="s">
        <v>10534</v>
      </c>
      <c r="F310" s="201" t="s">
        <v>13019</v>
      </c>
      <c r="G310" s="187"/>
      <c r="H310" s="187"/>
      <c r="I310" s="190"/>
      <c r="J310" s="202">
        <f>BK310</f>
        <v>0</v>
      </c>
      <c r="K310" s="187"/>
      <c r="L310" s="192"/>
      <c r="M310" s="193"/>
      <c r="N310" s="194"/>
      <c r="O310" s="194"/>
      <c r="P310" s="195">
        <f>SUM(P311:P323)</f>
        <v>0</v>
      </c>
      <c r="Q310" s="194"/>
      <c r="R310" s="195">
        <f>SUM(R311:R323)</f>
        <v>0</v>
      </c>
      <c r="S310" s="194"/>
      <c r="T310" s="196">
        <f>SUM(T311:T323)</f>
        <v>0</v>
      </c>
      <c r="AR310" s="197" t="s">
        <v>84</v>
      </c>
      <c r="AT310" s="198" t="s">
        <v>73</v>
      </c>
      <c r="AU310" s="198" t="s">
        <v>82</v>
      </c>
      <c r="AY310" s="197" t="s">
        <v>308</v>
      </c>
      <c r="BK310" s="199">
        <f>SUM(BK311:BK323)</f>
        <v>0</v>
      </c>
    </row>
    <row r="311" spans="2:65" s="1" customFormat="1" ht="22.5" customHeight="1">
      <c r="B311" s="42"/>
      <c r="C311" s="203" t="s">
        <v>2348</v>
      </c>
      <c r="D311" s="203" t="s">
        <v>311</v>
      </c>
      <c r="E311" s="204" t="s">
        <v>9649</v>
      </c>
      <c r="F311" s="205" t="s">
        <v>12976</v>
      </c>
      <c r="G311" s="206" t="s">
        <v>5275</v>
      </c>
      <c r="H311" s="207">
        <v>1</v>
      </c>
      <c r="I311" s="208"/>
      <c r="J311" s="209">
        <f t="shared" ref="J311:J323" si="100">ROUND(I311*H311,2)</f>
        <v>0</v>
      </c>
      <c r="K311" s="205" t="s">
        <v>21</v>
      </c>
      <c r="L311" s="62"/>
      <c r="M311" s="210" t="s">
        <v>21</v>
      </c>
      <c r="N311" s="211" t="s">
        <v>45</v>
      </c>
      <c r="O311" s="43"/>
      <c r="P311" s="212">
        <f t="shared" ref="P311:P323" si="101">O311*H311</f>
        <v>0</v>
      </c>
      <c r="Q311" s="212">
        <v>0</v>
      </c>
      <c r="R311" s="212">
        <f t="shared" ref="R311:R323" si="102">Q311*H311</f>
        <v>0</v>
      </c>
      <c r="S311" s="212">
        <v>0</v>
      </c>
      <c r="T311" s="213">
        <f t="shared" ref="T311:T323" si="103">S311*H311</f>
        <v>0</v>
      </c>
      <c r="AR311" s="25" t="s">
        <v>375</v>
      </c>
      <c r="AT311" s="25" t="s">
        <v>311</v>
      </c>
      <c r="AU311" s="25" t="s">
        <v>84</v>
      </c>
      <c r="AY311" s="25" t="s">
        <v>308</v>
      </c>
      <c r="BE311" s="214">
        <f t="shared" ref="BE311:BE323" si="104">IF(N311="základní",J311,0)</f>
        <v>0</v>
      </c>
      <c r="BF311" s="214">
        <f t="shared" ref="BF311:BF323" si="105">IF(N311="snížená",J311,0)</f>
        <v>0</v>
      </c>
      <c r="BG311" s="214">
        <f t="shared" ref="BG311:BG323" si="106">IF(N311="zákl. přenesená",J311,0)</f>
        <v>0</v>
      </c>
      <c r="BH311" s="214">
        <f t="shared" ref="BH311:BH323" si="107">IF(N311="sníž. přenesená",J311,0)</f>
        <v>0</v>
      </c>
      <c r="BI311" s="214">
        <f t="shared" ref="BI311:BI323" si="108">IF(N311="nulová",J311,0)</f>
        <v>0</v>
      </c>
      <c r="BJ311" s="25" t="s">
        <v>82</v>
      </c>
      <c r="BK311" s="214">
        <f t="shared" ref="BK311:BK323" si="109">ROUND(I311*H311,2)</f>
        <v>0</v>
      </c>
      <c r="BL311" s="25" t="s">
        <v>375</v>
      </c>
      <c r="BM311" s="25" t="s">
        <v>2960</v>
      </c>
    </row>
    <row r="312" spans="2:65" s="1" customFormat="1" ht="22.5" customHeight="1">
      <c r="B312" s="42"/>
      <c r="C312" s="203" t="s">
        <v>2353</v>
      </c>
      <c r="D312" s="203" t="s">
        <v>311</v>
      </c>
      <c r="E312" s="204" t="s">
        <v>9651</v>
      </c>
      <c r="F312" s="205" t="s">
        <v>12977</v>
      </c>
      <c r="G312" s="206" t="s">
        <v>5275</v>
      </c>
      <c r="H312" s="207">
        <v>1</v>
      </c>
      <c r="I312" s="208"/>
      <c r="J312" s="209">
        <f t="shared" si="100"/>
        <v>0</v>
      </c>
      <c r="K312" s="205" t="s">
        <v>21</v>
      </c>
      <c r="L312" s="62"/>
      <c r="M312" s="210" t="s">
        <v>21</v>
      </c>
      <c r="N312" s="211" t="s">
        <v>45</v>
      </c>
      <c r="O312" s="43"/>
      <c r="P312" s="212">
        <f t="shared" si="101"/>
        <v>0</v>
      </c>
      <c r="Q312" s="212">
        <v>0</v>
      </c>
      <c r="R312" s="212">
        <f t="shared" si="102"/>
        <v>0</v>
      </c>
      <c r="S312" s="212">
        <v>0</v>
      </c>
      <c r="T312" s="213">
        <f t="shared" si="103"/>
        <v>0</v>
      </c>
      <c r="AR312" s="25" t="s">
        <v>375</v>
      </c>
      <c r="AT312" s="25" t="s">
        <v>311</v>
      </c>
      <c r="AU312" s="25" t="s">
        <v>84</v>
      </c>
      <c r="AY312" s="25" t="s">
        <v>308</v>
      </c>
      <c r="BE312" s="214">
        <f t="shared" si="104"/>
        <v>0</v>
      </c>
      <c r="BF312" s="214">
        <f t="shared" si="105"/>
        <v>0</v>
      </c>
      <c r="BG312" s="214">
        <f t="shared" si="106"/>
        <v>0</v>
      </c>
      <c r="BH312" s="214">
        <f t="shared" si="107"/>
        <v>0</v>
      </c>
      <c r="BI312" s="214">
        <f t="shared" si="108"/>
        <v>0</v>
      </c>
      <c r="BJ312" s="25" t="s">
        <v>82</v>
      </c>
      <c r="BK312" s="214">
        <f t="shared" si="109"/>
        <v>0</v>
      </c>
      <c r="BL312" s="25" t="s">
        <v>375</v>
      </c>
      <c r="BM312" s="25" t="s">
        <v>2970</v>
      </c>
    </row>
    <row r="313" spans="2:65" s="1" customFormat="1" ht="22.5" customHeight="1">
      <c r="B313" s="42"/>
      <c r="C313" s="203" t="s">
        <v>2358</v>
      </c>
      <c r="D313" s="203" t="s">
        <v>311</v>
      </c>
      <c r="E313" s="204" t="s">
        <v>9653</v>
      </c>
      <c r="F313" s="205" t="s">
        <v>12978</v>
      </c>
      <c r="G313" s="206" t="s">
        <v>5275</v>
      </c>
      <c r="H313" s="207">
        <v>1</v>
      </c>
      <c r="I313" s="208"/>
      <c r="J313" s="209">
        <f t="shared" si="100"/>
        <v>0</v>
      </c>
      <c r="K313" s="205" t="s">
        <v>21</v>
      </c>
      <c r="L313" s="62"/>
      <c r="M313" s="210" t="s">
        <v>21</v>
      </c>
      <c r="N313" s="211" t="s">
        <v>45</v>
      </c>
      <c r="O313" s="43"/>
      <c r="P313" s="212">
        <f t="shared" si="101"/>
        <v>0</v>
      </c>
      <c r="Q313" s="212">
        <v>0</v>
      </c>
      <c r="R313" s="212">
        <f t="shared" si="102"/>
        <v>0</v>
      </c>
      <c r="S313" s="212">
        <v>0</v>
      </c>
      <c r="T313" s="213">
        <f t="shared" si="103"/>
        <v>0</v>
      </c>
      <c r="AR313" s="25" t="s">
        <v>375</v>
      </c>
      <c r="AT313" s="25" t="s">
        <v>311</v>
      </c>
      <c r="AU313" s="25" t="s">
        <v>84</v>
      </c>
      <c r="AY313" s="25" t="s">
        <v>308</v>
      </c>
      <c r="BE313" s="214">
        <f t="shared" si="104"/>
        <v>0</v>
      </c>
      <c r="BF313" s="214">
        <f t="shared" si="105"/>
        <v>0</v>
      </c>
      <c r="BG313" s="214">
        <f t="shared" si="106"/>
        <v>0</v>
      </c>
      <c r="BH313" s="214">
        <f t="shared" si="107"/>
        <v>0</v>
      </c>
      <c r="BI313" s="214">
        <f t="shared" si="108"/>
        <v>0</v>
      </c>
      <c r="BJ313" s="25" t="s">
        <v>82</v>
      </c>
      <c r="BK313" s="214">
        <f t="shared" si="109"/>
        <v>0</v>
      </c>
      <c r="BL313" s="25" t="s">
        <v>375</v>
      </c>
      <c r="BM313" s="25" t="s">
        <v>2980</v>
      </c>
    </row>
    <row r="314" spans="2:65" s="1" customFormat="1" ht="22.5" customHeight="1">
      <c r="B314" s="42"/>
      <c r="C314" s="203" t="s">
        <v>2363</v>
      </c>
      <c r="D314" s="203" t="s">
        <v>311</v>
      </c>
      <c r="E314" s="204" t="s">
        <v>9655</v>
      </c>
      <c r="F314" s="205" t="s">
        <v>12979</v>
      </c>
      <c r="G314" s="206" t="s">
        <v>5275</v>
      </c>
      <c r="H314" s="207">
        <v>1</v>
      </c>
      <c r="I314" s="208"/>
      <c r="J314" s="209">
        <f t="shared" si="100"/>
        <v>0</v>
      </c>
      <c r="K314" s="205" t="s">
        <v>21</v>
      </c>
      <c r="L314" s="62"/>
      <c r="M314" s="210" t="s">
        <v>21</v>
      </c>
      <c r="N314" s="211" t="s">
        <v>45</v>
      </c>
      <c r="O314" s="43"/>
      <c r="P314" s="212">
        <f t="shared" si="101"/>
        <v>0</v>
      </c>
      <c r="Q314" s="212">
        <v>0</v>
      </c>
      <c r="R314" s="212">
        <f t="shared" si="102"/>
        <v>0</v>
      </c>
      <c r="S314" s="212">
        <v>0</v>
      </c>
      <c r="T314" s="213">
        <f t="shared" si="103"/>
        <v>0</v>
      </c>
      <c r="AR314" s="25" t="s">
        <v>375</v>
      </c>
      <c r="AT314" s="25" t="s">
        <v>311</v>
      </c>
      <c r="AU314" s="25" t="s">
        <v>84</v>
      </c>
      <c r="AY314" s="25" t="s">
        <v>308</v>
      </c>
      <c r="BE314" s="214">
        <f t="shared" si="104"/>
        <v>0</v>
      </c>
      <c r="BF314" s="214">
        <f t="shared" si="105"/>
        <v>0</v>
      </c>
      <c r="BG314" s="214">
        <f t="shared" si="106"/>
        <v>0</v>
      </c>
      <c r="BH314" s="214">
        <f t="shared" si="107"/>
        <v>0</v>
      </c>
      <c r="BI314" s="214">
        <f t="shared" si="108"/>
        <v>0</v>
      </c>
      <c r="BJ314" s="25" t="s">
        <v>82</v>
      </c>
      <c r="BK314" s="214">
        <f t="shared" si="109"/>
        <v>0</v>
      </c>
      <c r="BL314" s="25" t="s">
        <v>375</v>
      </c>
      <c r="BM314" s="25" t="s">
        <v>2990</v>
      </c>
    </row>
    <row r="315" spans="2:65" s="1" customFormat="1" ht="22.5" customHeight="1">
      <c r="B315" s="42"/>
      <c r="C315" s="203" t="s">
        <v>2365</v>
      </c>
      <c r="D315" s="203" t="s">
        <v>311</v>
      </c>
      <c r="E315" s="204" t="s">
        <v>9657</v>
      </c>
      <c r="F315" s="205" t="s">
        <v>12980</v>
      </c>
      <c r="G315" s="206" t="s">
        <v>5275</v>
      </c>
      <c r="H315" s="207">
        <v>2</v>
      </c>
      <c r="I315" s="208"/>
      <c r="J315" s="209">
        <f t="shared" si="100"/>
        <v>0</v>
      </c>
      <c r="K315" s="205" t="s">
        <v>21</v>
      </c>
      <c r="L315" s="62"/>
      <c r="M315" s="210" t="s">
        <v>21</v>
      </c>
      <c r="N315" s="211" t="s">
        <v>45</v>
      </c>
      <c r="O315" s="43"/>
      <c r="P315" s="212">
        <f t="shared" si="101"/>
        <v>0</v>
      </c>
      <c r="Q315" s="212">
        <v>0</v>
      </c>
      <c r="R315" s="212">
        <f t="shared" si="102"/>
        <v>0</v>
      </c>
      <c r="S315" s="212">
        <v>0</v>
      </c>
      <c r="T315" s="213">
        <f t="shared" si="103"/>
        <v>0</v>
      </c>
      <c r="AR315" s="25" t="s">
        <v>375</v>
      </c>
      <c r="AT315" s="25" t="s">
        <v>311</v>
      </c>
      <c r="AU315" s="25" t="s">
        <v>84</v>
      </c>
      <c r="AY315" s="25" t="s">
        <v>308</v>
      </c>
      <c r="BE315" s="214">
        <f t="shared" si="104"/>
        <v>0</v>
      </c>
      <c r="BF315" s="214">
        <f t="shared" si="105"/>
        <v>0</v>
      </c>
      <c r="BG315" s="214">
        <f t="shared" si="106"/>
        <v>0</v>
      </c>
      <c r="BH315" s="214">
        <f t="shared" si="107"/>
        <v>0</v>
      </c>
      <c r="BI315" s="214">
        <f t="shared" si="108"/>
        <v>0</v>
      </c>
      <c r="BJ315" s="25" t="s">
        <v>82</v>
      </c>
      <c r="BK315" s="214">
        <f t="shared" si="109"/>
        <v>0</v>
      </c>
      <c r="BL315" s="25" t="s">
        <v>375</v>
      </c>
      <c r="BM315" s="25" t="s">
        <v>2998</v>
      </c>
    </row>
    <row r="316" spans="2:65" s="1" customFormat="1" ht="22.5" customHeight="1">
      <c r="B316" s="42"/>
      <c r="C316" s="203" t="s">
        <v>2369</v>
      </c>
      <c r="D316" s="203" t="s">
        <v>311</v>
      </c>
      <c r="E316" s="204" t="s">
        <v>9659</v>
      </c>
      <c r="F316" s="205" t="s">
        <v>12981</v>
      </c>
      <c r="G316" s="206" t="s">
        <v>5275</v>
      </c>
      <c r="H316" s="207">
        <v>1</v>
      </c>
      <c r="I316" s="208"/>
      <c r="J316" s="209">
        <f t="shared" si="100"/>
        <v>0</v>
      </c>
      <c r="K316" s="205" t="s">
        <v>21</v>
      </c>
      <c r="L316" s="62"/>
      <c r="M316" s="210" t="s">
        <v>21</v>
      </c>
      <c r="N316" s="211" t="s">
        <v>45</v>
      </c>
      <c r="O316" s="43"/>
      <c r="P316" s="212">
        <f t="shared" si="101"/>
        <v>0</v>
      </c>
      <c r="Q316" s="212">
        <v>0</v>
      </c>
      <c r="R316" s="212">
        <f t="shared" si="102"/>
        <v>0</v>
      </c>
      <c r="S316" s="212">
        <v>0</v>
      </c>
      <c r="T316" s="213">
        <f t="shared" si="103"/>
        <v>0</v>
      </c>
      <c r="AR316" s="25" t="s">
        <v>375</v>
      </c>
      <c r="AT316" s="25" t="s">
        <v>311</v>
      </c>
      <c r="AU316" s="25" t="s">
        <v>84</v>
      </c>
      <c r="AY316" s="25" t="s">
        <v>308</v>
      </c>
      <c r="BE316" s="214">
        <f t="shared" si="104"/>
        <v>0</v>
      </c>
      <c r="BF316" s="214">
        <f t="shared" si="105"/>
        <v>0</v>
      </c>
      <c r="BG316" s="214">
        <f t="shared" si="106"/>
        <v>0</v>
      </c>
      <c r="BH316" s="214">
        <f t="shared" si="107"/>
        <v>0</v>
      </c>
      <c r="BI316" s="214">
        <f t="shared" si="108"/>
        <v>0</v>
      </c>
      <c r="BJ316" s="25" t="s">
        <v>82</v>
      </c>
      <c r="BK316" s="214">
        <f t="shared" si="109"/>
        <v>0</v>
      </c>
      <c r="BL316" s="25" t="s">
        <v>375</v>
      </c>
      <c r="BM316" s="25" t="s">
        <v>3007</v>
      </c>
    </row>
    <row r="317" spans="2:65" s="1" customFormat="1" ht="22.5" customHeight="1">
      <c r="B317" s="42"/>
      <c r="C317" s="203" t="s">
        <v>2372</v>
      </c>
      <c r="D317" s="203" t="s">
        <v>311</v>
      </c>
      <c r="E317" s="204" t="s">
        <v>9662</v>
      </c>
      <c r="F317" s="205" t="s">
        <v>12982</v>
      </c>
      <c r="G317" s="206" t="s">
        <v>5275</v>
      </c>
      <c r="H317" s="207">
        <v>1</v>
      </c>
      <c r="I317" s="208"/>
      <c r="J317" s="209">
        <f t="shared" si="100"/>
        <v>0</v>
      </c>
      <c r="K317" s="205" t="s">
        <v>21</v>
      </c>
      <c r="L317" s="62"/>
      <c r="M317" s="210" t="s">
        <v>21</v>
      </c>
      <c r="N317" s="211" t="s">
        <v>45</v>
      </c>
      <c r="O317" s="43"/>
      <c r="P317" s="212">
        <f t="shared" si="101"/>
        <v>0</v>
      </c>
      <c r="Q317" s="212">
        <v>0</v>
      </c>
      <c r="R317" s="212">
        <f t="shared" si="102"/>
        <v>0</v>
      </c>
      <c r="S317" s="212">
        <v>0</v>
      </c>
      <c r="T317" s="213">
        <f t="shared" si="103"/>
        <v>0</v>
      </c>
      <c r="AR317" s="25" t="s">
        <v>375</v>
      </c>
      <c r="AT317" s="25" t="s">
        <v>311</v>
      </c>
      <c r="AU317" s="25" t="s">
        <v>84</v>
      </c>
      <c r="AY317" s="25" t="s">
        <v>308</v>
      </c>
      <c r="BE317" s="214">
        <f t="shared" si="104"/>
        <v>0</v>
      </c>
      <c r="BF317" s="214">
        <f t="shared" si="105"/>
        <v>0</v>
      </c>
      <c r="BG317" s="214">
        <f t="shared" si="106"/>
        <v>0</v>
      </c>
      <c r="BH317" s="214">
        <f t="shared" si="107"/>
        <v>0</v>
      </c>
      <c r="BI317" s="214">
        <f t="shared" si="108"/>
        <v>0</v>
      </c>
      <c r="BJ317" s="25" t="s">
        <v>82</v>
      </c>
      <c r="BK317" s="214">
        <f t="shared" si="109"/>
        <v>0</v>
      </c>
      <c r="BL317" s="25" t="s">
        <v>375</v>
      </c>
      <c r="BM317" s="25" t="s">
        <v>3015</v>
      </c>
    </row>
    <row r="318" spans="2:65" s="1" customFormat="1" ht="22.5" customHeight="1">
      <c r="B318" s="42"/>
      <c r="C318" s="203" t="s">
        <v>2376</v>
      </c>
      <c r="D318" s="203" t="s">
        <v>311</v>
      </c>
      <c r="E318" s="204" t="s">
        <v>9663</v>
      </c>
      <c r="F318" s="205" t="s">
        <v>12983</v>
      </c>
      <c r="G318" s="206" t="s">
        <v>5275</v>
      </c>
      <c r="H318" s="207">
        <v>1</v>
      </c>
      <c r="I318" s="208"/>
      <c r="J318" s="209">
        <f t="shared" si="100"/>
        <v>0</v>
      </c>
      <c r="K318" s="205" t="s">
        <v>21</v>
      </c>
      <c r="L318" s="62"/>
      <c r="M318" s="210" t="s">
        <v>21</v>
      </c>
      <c r="N318" s="211" t="s">
        <v>45</v>
      </c>
      <c r="O318" s="43"/>
      <c r="P318" s="212">
        <f t="shared" si="101"/>
        <v>0</v>
      </c>
      <c r="Q318" s="212">
        <v>0</v>
      </c>
      <c r="R318" s="212">
        <f t="shared" si="102"/>
        <v>0</v>
      </c>
      <c r="S318" s="212">
        <v>0</v>
      </c>
      <c r="T318" s="213">
        <f t="shared" si="103"/>
        <v>0</v>
      </c>
      <c r="AR318" s="25" t="s">
        <v>375</v>
      </c>
      <c r="AT318" s="25" t="s">
        <v>311</v>
      </c>
      <c r="AU318" s="25" t="s">
        <v>84</v>
      </c>
      <c r="AY318" s="25" t="s">
        <v>308</v>
      </c>
      <c r="BE318" s="214">
        <f t="shared" si="104"/>
        <v>0</v>
      </c>
      <c r="BF318" s="214">
        <f t="shared" si="105"/>
        <v>0</v>
      </c>
      <c r="BG318" s="214">
        <f t="shared" si="106"/>
        <v>0</v>
      </c>
      <c r="BH318" s="214">
        <f t="shared" si="107"/>
        <v>0</v>
      </c>
      <c r="BI318" s="214">
        <f t="shared" si="108"/>
        <v>0</v>
      </c>
      <c r="BJ318" s="25" t="s">
        <v>82</v>
      </c>
      <c r="BK318" s="214">
        <f t="shared" si="109"/>
        <v>0</v>
      </c>
      <c r="BL318" s="25" t="s">
        <v>375</v>
      </c>
      <c r="BM318" s="25" t="s">
        <v>3023</v>
      </c>
    </row>
    <row r="319" spans="2:65" s="1" customFormat="1" ht="22.5" customHeight="1">
      <c r="B319" s="42"/>
      <c r="C319" s="203" t="s">
        <v>2381</v>
      </c>
      <c r="D319" s="203" t="s">
        <v>311</v>
      </c>
      <c r="E319" s="204" t="s">
        <v>9664</v>
      </c>
      <c r="F319" s="205" t="s">
        <v>12984</v>
      </c>
      <c r="G319" s="206" t="s">
        <v>5275</v>
      </c>
      <c r="H319" s="207">
        <v>1</v>
      </c>
      <c r="I319" s="208"/>
      <c r="J319" s="209">
        <f t="shared" si="100"/>
        <v>0</v>
      </c>
      <c r="K319" s="205" t="s">
        <v>21</v>
      </c>
      <c r="L319" s="62"/>
      <c r="M319" s="210" t="s">
        <v>21</v>
      </c>
      <c r="N319" s="211" t="s">
        <v>45</v>
      </c>
      <c r="O319" s="43"/>
      <c r="P319" s="212">
        <f t="shared" si="101"/>
        <v>0</v>
      </c>
      <c r="Q319" s="212">
        <v>0</v>
      </c>
      <c r="R319" s="212">
        <f t="shared" si="102"/>
        <v>0</v>
      </c>
      <c r="S319" s="212">
        <v>0</v>
      </c>
      <c r="T319" s="213">
        <f t="shared" si="103"/>
        <v>0</v>
      </c>
      <c r="AR319" s="25" t="s">
        <v>375</v>
      </c>
      <c r="AT319" s="25" t="s">
        <v>311</v>
      </c>
      <c r="AU319" s="25" t="s">
        <v>84</v>
      </c>
      <c r="AY319" s="25" t="s">
        <v>308</v>
      </c>
      <c r="BE319" s="214">
        <f t="shared" si="104"/>
        <v>0</v>
      </c>
      <c r="BF319" s="214">
        <f t="shared" si="105"/>
        <v>0</v>
      </c>
      <c r="BG319" s="214">
        <f t="shared" si="106"/>
        <v>0</v>
      </c>
      <c r="BH319" s="214">
        <f t="shared" si="107"/>
        <v>0</v>
      </c>
      <c r="BI319" s="214">
        <f t="shared" si="108"/>
        <v>0</v>
      </c>
      <c r="BJ319" s="25" t="s">
        <v>82</v>
      </c>
      <c r="BK319" s="214">
        <f t="shared" si="109"/>
        <v>0</v>
      </c>
      <c r="BL319" s="25" t="s">
        <v>375</v>
      </c>
      <c r="BM319" s="25" t="s">
        <v>3035</v>
      </c>
    </row>
    <row r="320" spans="2:65" s="1" customFormat="1" ht="22.5" customHeight="1">
      <c r="B320" s="42"/>
      <c r="C320" s="203" t="s">
        <v>2385</v>
      </c>
      <c r="D320" s="203" t="s">
        <v>311</v>
      </c>
      <c r="E320" s="204" t="s">
        <v>6414</v>
      </c>
      <c r="F320" s="205" t="s">
        <v>12985</v>
      </c>
      <c r="G320" s="206" t="s">
        <v>5275</v>
      </c>
      <c r="H320" s="207">
        <v>3</v>
      </c>
      <c r="I320" s="208"/>
      <c r="J320" s="209">
        <f t="shared" si="100"/>
        <v>0</v>
      </c>
      <c r="K320" s="205" t="s">
        <v>21</v>
      </c>
      <c r="L320" s="62"/>
      <c r="M320" s="210" t="s">
        <v>21</v>
      </c>
      <c r="N320" s="211" t="s">
        <v>45</v>
      </c>
      <c r="O320" s="43"/>
      <c r="P320" s="212">
        <f t="shared" si="101"/>
        <v>0</v>
      </c>
      <c r="Q320" s="212">
        <v>0</v>
      </c>
      <c r="R320" s="212">
        <f t="shared" si="102"/>
        <v>0</v>
      </c>
      <c r="S320" s="212">
        <v>0</v>
      </c>
      <c r="T320" s="213">
        <f t="shared" si="103"/>
        <v>0</v>
      </c>
      <c r="AR320" s="25" t="s">
        <v>375</v>
      </c>
      <c r="AT320" s="25" t="s">
        <v>311</v>
      </c>
      <c r="AU320" s="25" t="s">
        <v>84</v>
      </c>
      <c r="AY320" s="25" t="s">
        <v>308</v>
      </c>
      <c r="BE320" s="214">
        <f t="shared" si="104"/>
        <v>0</v>
      </c>
      <c r="BF320" s="214">
        <f t="shared" si="105"/>
        <v>0</v>
      </c>
      <c r="BG320" s="214">
        <f t="shared" si="106"/>
        <v>0</v>
      </c>
      <c r="BH320" s="214">
        <f t="shared" si="107"/>
        <v>0</v>
      </c>
      <c r="BI320" s="214">
        <f t="shared" si="108"/>
        <v>0</v>
      </c>
      <c r="BJ320" s="25" t="s">
        <v>82</v>
      </c>
      <c r="BK320" s="214">
        <f t="shared" si="109"/>
        <v>0</v>
      </c>
      <c r="BL320" s="25" t="s">
        <v>375</v>
      </c>
      <c r="BM320" s="25" t="s">
        <v>3043</v>
      </c>
    </row>
    <row r="321" spans="2:65" s="1" customFormat="1" ht="22.5" customHeight="1">
      <c r="B321" s="42"/>
      <c r="C321" s="203" t="s">
        <v>2389</v>
      </c>
      <c r="D321" s="203" t="s">
        <v>311</v>
      </c>
      <c r="E321" s="204" t="s">
        <v>6416</v>
      </c>
      <c r="F321" s="205" t="s">
        <v>12986</v>
      </c>
      <c r="G321" s="206" t="s">
        <v>5275</v>
      </c>
      <c r="H321" s="207">
        <v>6</v>
      </c>
      <c r="I321" s="208"/>
      <c r="J321" s="209">
        <f t="shared" si="100"/>
        <v>0</v>
      </c>
      <c r="K321" s="205" t="s">
        <v>21</v>
      </c>
      <c r="L321" s="62"/>
      <c r="M321" s="210" t="s">
        <v>21</v>
      </c>
      <c r="N321" s="211" t="s">
        <v>45</v>
      </c>
      <c r="O321" s="43"/>
      <c r="P321" s="212">
        <f t="shared" si="101"/>
        <v>0</v>
      </c>
      <c r="Q321" s="212">
        <v>0</v>
      </c>
      <c r="R321" s="212">
        <f t="shared" si="102"/>
        <v>0</v>
      </c>
      <c r="S321" s="212">
        <v>0</v>
      </c>
      <c r="T321" s="213">
        <f t="shared" si="103"/>
        <v>0</v>
      </c>
      <c r="AR321" s="25" t="s">
        <v>375</v>
      </c>
      <c r="AT321" s="25" t="s">
        <v>311</v>
      </c>
      <c r="AU321" s="25" t="s">
        <v>84</v>
      </c>
      <c r="AY321" s="25" t="s">
        <v>308</v>
      </c>
      <c r="BE321" s="214">
        <f t="shared" si="104"/>
        <v>0</v>
      </c>
      <c r="BF321" s="214">
        <f t="shared" si="105"/>
        <v>0</v>
      </c>
      <c r="BG321" s="214">
        <f t="shared" si="106"/>
        <v>0</v>
      </c>
      <c r="BH321" s="214">
        <f t="shared" si="107"/>
        <v>0</v>
      </c>
      <c r="BI321" s="214">
        <f t="shared" si="108"/>
        <v>0</v>
      </c>
      <c r="BJ321" s="25" t="s">
        <v>82</v>
      </c>
      <c r="BK321" s="214">
        <f t="shared" si="109"/>
        <v>0</v>
      </c>
      <c r="BL321" s="25" t="s">
        <v>375</v>
      </c>
      <c r="BM321" s="25" t="s">
        <v>3051</v>
      </c>
    </row>
    <row r="322" spans="2:65" s="1" customFormat="1" ht="22.5" customHeight="1">
      <c r="B322" s="42"/>
      <c r="C322" s="203" t="s">
        <v>2393</v>
      </c>
      <c r="D322" s="203" t="s">
        <v>311</v>
      </c>
      <c r="E322" s="204" t="s">
        <v>6418</v>
      </c>
      <c r="F322" s="205" t="s">
        <v>12987</v>
      </c>
      <c r="G322" s="206" t="s">
        <v>5275</v>
      </c>
      <c r="H322" s="207">
        <v>1</v>
      </c>
      <c r="I322" s="208"/>
      <c r="J322" s="209">
        <f t="shared" si="100"/>
        <v>0</v>
      </c>
      <c r="K322" s="205" t="s">
        <v>21</v>
      </c>
      <c r="L322" s="62"/>
      <c r="M322" s="210" t="s">
        <v>21</v>
      </c>
      <c r="N322" s="211" t="s">
        <v>45</v>
      </c>
      <c r="O322" s="43"/>
      <c r="P322" s="212">
        <f t="shared" si="101"/>
        <v>0</v>
      </c>
      <c r="Q322" s="212">
        <v>0</v>
      </c>
      <c r="R322" s="212">
        <f t="shared" si="102"/>
        <v>0</v>
      </c>
      <c r="S322" s="212">
        <v>0</v>
      </c>
      <c r="T322" s="213">
        <f t="shared" si="103"/>
        <v>0</v>
      </c>
      <c r="AR322" s="25" t="s">
        <v>375</v>
      </c>
      <c r="AT322" s="25" t="s">
        <v>311</v>
      </c>
      <c r="AU322" s="25" t="s">
        <v>84</v>
      </c>
      <c r="AY322" s="25" t="s">
        <v>308</v>
      </c>
      <c r="BE322" s="214">
        <f t="shared" si="104"/>
        <v>0</v>
      </c>
      <c r="BF322" s="214">
        <f t="shared" si="105"/>
        <v>0</v>
      </c>
      <c r="BG322" s="214">
        <f t="shared" si="106"/>
        <v>0</v>
      </c>
      <c r="BH322" s="214">
        <f t="shared" si="107"/>
        <v>0</v>
      </c>
      <c r="BI322" s="214">
        <f t="shared" si="108"/>
        <v>0</v>
      </c>
      <c r="BJ322" s="25" t="s">
        <v>82</v>
      </c>
      <c r="BK322" s="214">
        <f t="shared" si="109"/>
        <v>0</v>
      </c>
      <c r="BL322" s="25" t="s">
        <v>375</v>
      </c>
      <c r="BM322" s="25" t="s">
        <v>3060</v>
      </c>
    </row>
    <row r="323" spans="2:65" s="1" customFormat="1" ht="22.5" customHeight="1">
      <c r="B323" s="42"/>
      <c r="C323" s="203" t="s">
        <v>2398</v>
      </c>
      <c r="D323" s="203" t="s">
        <v>311</v>
      </c>
      <c r="E323" s="204" t="s">
        <v>6420</v>
      </c>
      <c r="F323" s="205" t="s">
        <v>12988</v>
      </c>
      <c r="G323" s="206" t="s">
        <v>5275</v>
      </c>
      <c r="H323" s="207">
        <v>65</v>
      </c>
      <c r="I323" s="208"/>
      <c r="J323" s="209">
        <f t="shared" si="100"/>
        <v>0</v>
      </c>
      <c r="K323" s="205" t="s">
        <v>21</v>
      </c>
      <c r="L323" s="62"/>
      <c r="M323" s="210" t="s">
        <v>21</v>
      </c>
      <c r="N323" s="211" t="s">
        <v>45</v>
      </c>
      <c r="O323" s="43"/>
      <c r="P323" s="212">
        <f t="shared" si="101"/>
        <v>0</v>
      </c>
      <c r="Q323" s="212">
        <v>0</v>
      </c>
      <c r="R323" s="212">
        <f t="shared" si="102"/>
        <v>0</v>
      </c>
      <c r="S323" s="212">
        <v>0</v>
      </c>
      <c r="T323" s="213">
        <f t="shared" si="103"/>
        <v>0</v>
      </c>
      <c r="AR323" s="25" t="s">
        <v>375</v>
      </c>
      <c r="AT323" s="25" t="s">
        <v>311</v>
      </c>
      <c r="AU323" s="25" t="s">
        <v>84</v>
      </c>
      <c r="AY323" s="25" t="s">
        <v>308</v>
      </c>
      <c r="BE323" s="214">
        <f t="shared" si="104"/>
        <v>0</v>
      </c>
      <c r="BF323" s="214">
        <f t="shared" si="105"/>
        <v>0</v>
      </c>
      <c r="BG323" s="214">
        <f t="shared" si="106"/>
        <v>0</v>
      </c>
      <c r="BH323" s="214">
        <f t="shared" si="107"/>
        <v>0</v>
      </c>
      <c r="BI323" s="214">
        <f t="shared" si="108"/>
        <v>0</v>
      </c>
      <c r="BJ323" s="25" t="s">
        <v>82</v>
      </c>
      <c r="BK323" s="214">
        <f t="shared" si="109"/>
        <v>0</v>
      </c>
      <c r="BL323" s="25" t="s">
        <v>375</v>
      </c>
      <c r="BM323" s="25" t="s">
        <v>3069</v>
      </c>
    </row>
    <row r="324" spans="2:65" s="11" customFormat="1" ht="29.85" customHeight="1">
      <c r="B324" s="186"/>
      <c r="C324" s="187"/>
      <c r="D324" s="200" t="s">
        <v>73</v>
      </c>
      <c r="E324" s="201" t="s">
        <v>10585</v>
      </c>
      <c r="F324" s="201" t="s">
        <v>13020</v>
      </c>
      <c r="G324" s="187"/>
      <c r="H324" s="187"/>
      <c r="I324" s="190"/>
      <c r="J324" s="202">
        <f>BK324</f>
        <v>0</v>
      </c>
      <c r="K324" s="187"/>
      <c r="L324" s="192"/>
      <c r="M324" s="193"/>
      <c r="N324" s="194"/>
      <c r="O324" s="194"/>
      <c r="P324" s="195">
        <f>P325</f>
        <v>0</v>
      </c>
      <c r="Q324" s="194"/>
      <c r="R324" s="195">
        <f>R325</f>
        <v>0</v>
      </c>
      <c r="S324" s="194"/>
      <c r="T324" s="196">
        <f>T325</f>
        <v>0</v>
      </c>
      <c r="AR324" s="197" t="s">
        <v>84</v>
      </c>
      <c r="AT324" s="198" t="s">
        <v>73</v>
      </c>
      <c r="AU324" s="198" t="s">
        <v>82</v>
      </c>
      <c r="AY324" s="197" t="s">
        <v>308</v>
      </c>
      <c r="BK324" s="199">
        <f>BK325</f>
        <v>0</v>
      </c>
    </row>
    <row r="325" spans="2:65" s="1" customFormat="1" ht="22.5" customHeight="1">
      <c r="B325" s="42"/>
      <c r="C325" s="203" t="s">
        <v>2402</v>
      </c>
      <c r="D325" s="203" t="s">
        <v>311</v>
      </c>
      <c r="E325" s="204" t="s">
        <v>6424</v>
      </c>
      <c r="F325" s="205" t="s">
        <v>12990</v>
      </c>
      <c r="G325" s="206" t="s">
        <v>5275</v>
      </c>
      <c r="H325" s="207">
        <v>1</v>
      </c>
      <c r="I325" s="208"/>
      <c r="J325" s="209">
        <f>ROUND(I325*H325,2)</f>
        <v>0</v>
      </c>
      <c r="K325" s="205" t="s">
        <v>21</v>
      </c>
      <c r="L325" s="62"/>
      <c r="M325" s="210" t="s">
        <v>21</v>
      </c>
      <c r="N325" s="211" t="s">
        <v>45</v>
      </c>
      <c r="O325" s="43"/>
      <c r="P325" s="212">
        <f>O325*H325</f>
        <v>0</v>
      </c>
      <c r="Q325" s="212">
        <v>0</v>
      </c>
      <c r="R325" s="212">
        <f>Q325*H325</f>
        <v>0</v>
      </c>
      <c r="S325" s="212">
        <v>0</v>
      </c>
      <c r="T325" s="213">
        <f>S325*H325</f>
        <v>0</v>
      </c>
      <c r="AR325" s="25" t="s">
        <v>375</v>
      </c>
      <c r="AT325" s="25" t="s">
        <v>311</v>
      </c>
      <c r="AU325" s="25" t="s">
        <v>84</v>
      </c>
      <c r="AY325" s="25" t="s">
        <v>308</v>
      </c>
      <c r="BE325" s="214">
        <f>IF(N325="základní",J325,0)</f>
        <v>0</v>
      </c>
      <c r="BF325" s="214">
        <f>IF(N325="snížená",J325,0)</f>
        <v>0</v>
      </c>
      <c r="BG325" s="214">
        <f>IF(N325="zákl. přenesená",J325,0)</f>
        <v>0</v>
      </c>
      <c r="BH325" s="214">
        <f>IF(N325="sníž. přenesená",J325,0)</f>
        <v>0</v>
      </c>
      <c r="BI325" s="214">
        <f>IF(N325="nulová",J325,0)</f>
        <v>0</v>
      </c>
      <c r="BJ325" s="25" t="s">
        <v>82</v>
      </c>
      <c r="BK325" s="214">
        <f>ROUND(I325*H325,2)</f>
        <v>0</v>
      </c>
      <c r="BL325" s="25" t="s">
        <v>375</v>
      </c>
      <c r="BM325" s="25" t="s">
        <v>3077</v>
      </c>
    </row>
    <row r="326" spans="2:65" s="11" customFormat="1" ht="29.85" customHeight="1">
      <c r="B326" s="186"/>
      <c r="C326" s="187"/>
      <c r="D326" s="200" t="s">
        <v>73</v>
      </c>
      <c r="E326" s="201" t="s">
        <v>10621</v>
      </c>
      <c r="F326" s="201" t="s">
        <v>13021</v>
      </c>
      <c r="G326" s="187"/>
      <c r="H326" s="187"/>
      <c r="I326" s="190"/>
      <c r="J326" s="202">
        <f>BK326</f>
        <v>0</v>
      </c>
      <c r="K326" s="187"/>
      <c r="L326" s="192"/>
      <c r="M326" s="193"/>
      <c r="N326" s="194"/>
      <c r="O326" s="194"/>
      <c r="P326" s="195">
        <f>SUM(P327:P329)</f>
        <v>0</v>
      </c>
      <c r="Q326" s="194"/>
      <c r="R326" s="195">
        <f>SUM(R327:R329)</f>
        <v>0</v>
      </c>
      <c r="S326" s="194"/>
      <c r="T326" s="196">
        <f>SUM(T327:T329)</f>
        <v>0</v>
      </c>
      <c r="AR326" s="197" t="s">
        <v>84</v>
      </c>
      <c r="AT326" s="198" t="s">
        <v>73</v>
      </c>
      <c r="AU326" s="198" t="s">
        <v>82</v>
      </c>
      <c r="AY326" s="197" t="s">
        <v>308</v>
      </c>
      <c r="BK326" s="199">
        <f>SUM(BK327:BK329)</f>
        <v>0</v>
      </c>
    </row>
    <row r="327" spans="2:65" s="1" customFormat="1" ht="44.25" customHeight="1">
      <c r="B327" s="42"/>
      <c r="C327" s="203" t="s">
        <v>2408</v>
      </c>
      <c r="D327" s="203" t="s">
        <v>311</v>
      </c>
      <c r="E327" s="204" t="s">
        <v>6428</v>
      </c>
      <c r="F327" s="205" t="s">
        <v>12992</v>
      </c>
      <c r="G327" s="206" t="s">
        <v>5275</v>
      </c>
      <c r="H327" s="207">
        <v>1</v>
      </c>
      <c r="I327" s="208"/>
      <c r="J327" s="209">
        <f>ROUND(I327*H327,2)</f>
        <v>0</v>
      </c>
      <c r="K327" s="205" t="s">
        <v>21</v>
      </c>
      <c r="L327" s="62"/>
      <c r="M327" s="210" t="s">
        <v>21</v>
      </c>
      <c r="N327" s="211" t="s">
        <v>45</v>
      </c>
      <c r="O327" s="43"/>
      <c r="P327" s="212">
        <f>O327*H327</f>
        <v>0</v>
      </c>
      <c r="Q327" s="212">
        <v>0</v>
      </c>
      <c r="R327" s="212">
        <f>Q327*H327</f>
        <v>0</v>
      </c>
      <c r="S327" s="212">
        <v>0</v>
      </c>
      <c r="T327" s="213">
        <f>S327*H327</f>
        <v>0</v>
      </c>
      <c r="AR327" s="25" t="s">
        <v>375</v>
      </c>
      <c r="AT327" s="25" t="s">
        <v>311</v>
      </c>
      <c r="AU327" s="25" t="s">
        <v>84</v>
      </c>
      <c r="AY327" s="25" t="s">
        <v>308</v>
      </c>
      <c r="BE327" s="214">
        <f>IF(N327="základní",J327,0)</f>
        <v>0</v>
      </c>
      <c r="BF327" s="214">
        <f>IF(N327="snížená",J327,0)</f>
        <v>0</v>
      </c>
      <c r="BG327" s="214">
        <f>IF(N327="zákl. přenesená",J327,0)</f>
        <v>0</v>
      </c>
      <c r="BH327" s="214">
        <f>IF(N327="sníž. přenesená",J327,0)</f>
        <v>0</v>
      </c>
      <c r="BI327" s="214">
        <f>IF(N327="nulová",J327,0)</f>
        <v>0</v>
      </c>
      <c r="BJ327" s="25" t="s">
        <v>82</v>
      </c>
      <c r="BK327" s="214">
        <f>ROUND(I327*H327,2)</f>
        <v>0</v>
      </c>
      <c r="BL327" s="25" t="s">
        <v>375</v>
      </c>
      <c r="BM327" s="25" t="s">
        <v>3084</v>
      </c>
    </row>
    <row r="328" spans="2:65" s="1" customFormat="1" ht="44.25" customHeight="1">
      <c r="B328" s="42"/>
      <c r="C328" s="203" t="s">
        <v>2413</v>
      </c>
      <c r="D328" s="203" t="s">
        <v>311</v>
      </c>
      <c r="E328" s="204" t="s">
        <v>6432</v>
      </c>
      <c r="F328" s="205" t="s">
        <v>12993</v>
      </c>
      <c r="G328" s="206" t="s">
        <v>5275</v>
      </c>
      <c r="H328" s="207">
        <v>1</v>
      </c>
      <c r="I328" s="208"/>
      <c r="J328" s="209">
        <f>ROUND(I328*H328,2)</f>
        <v>0</v>
      </c>
      <c r="K328" s="205" t="s">
        <v>21</v>
      </c>
      <c r="L328" s="62"/>
      <c r="M328" s="210" t="s">
        <v>21</v>
      </c>
      <c r="N328" s="211" t="s">
        <v>45</v>
      </c>
      <c r="O328" s="43"/>
      <c r="P328" s="212">
        <f>O328*H328</f>
        <v>0</v>
      </c>
      <c r="Q328" s="212">
        <v>0</v>
      </c>
      <c r="R328" s="212">
        <f>Q328*H328</f>
        <v>0</v>
      </c>
      <c r="S328" s="212">
        <v>0</v>
      </c>
      <c r="T328" s="213">
        <f>S328*H328</f>
        <v>0</v>
      </c>
      <c r="AR328" s="25" t="s">
        <v>375</v>
      </c>
      <c r="AT328" s="25" t="s">
        <v>311</v>
      </c>
      <c r="AU328" s="25" t="s">
        <v>84</v>
      </c>
      <c r="AY328" s="25" t="s">
        <v>308</v>
      </c>
      <c r="BE328" s="214">
        <f>IF(N328="základní",J328,0)</f>
        <v>0</v>
      </c>
      <c r="BF328" s="214">
        <f>IF(N328="snížená",J328,0)</f>
        <v>0</v>
      </c>
      <c r="BG328" s="214">
        <f>IF(N328="zákl. přenesená",J328,0)</f>
        <v>0</v>
      </c>
      <c r="BH328" s="214">
        <f>IF(N328="sníž. přenesená",J328,0)</f>
        <v>0</v>
      </c>
      <c r="BI328" s="214">
        <f>IF(N328="nulová",J328,0)</f>
        <v>0</v>
      </c>
      <c r="BJ328" s="25" t="s">
        <v>82</v>
      </c>
      <c r="BK328" s="214">
        <f>ROUND(I328*H328,2)</f>
        <v>0</v>
      </c>
      <c r="BL328" s="25" t="s">
        <v>375</v>
      </c>
      <c r="BM328" s="25" t="s">
        <v>3088</v>
      </c>
    </row>
    <row r="329" spans="2:65" s="1" customFormat="1" ht="22.5" customHeight="1">
      <c r="B329" s="42"/>
      <c r="C329" s="203" t="s">
        <v>2419</v>
      </c>
      <c r="D329" s="203" t="s">
        <v>311</v>
      </c>
      <c r="E329" s="204" t="s">
        <v>6434</v>
      </c>
      <c r="F329" s="205" t="s">
        <v>12994</v>
      </c>
      <c r="G329" s="206" t="s">
        <v>5275</v>
      </c>
      <c r="H329" s="207">
        <v>3</v>
      </c>
      <c r="I329" s="208"/>
      <c r="J329" s="209">
        <f>ROUND(I329*H329,2)</f>
        <v>0</v>
      </c>
      <c r="K329" s="205" t="s">
        <v>21</v>
      </c>
      <c r="L329" s="62"/>
      <c r="M329" s="210" t="s">
        <v>21</v>
      </c>
      <c r="N329" s="211" t="s">
        <v>45</v>
      </c>
      <c r="O329" s="43"/>
      <c r="P329" s="212">
        <f>O329*H329</f>
        <v>0</v>
      </c>
      <c r="Q329" s="212">
        <v>0</v>
      </c>
      <c r="R329" s="212">
        <f>Q329*H329</f>
        <v>0</v>
      </c>
      <c r="S329" s="212">
        <v>0</v>
      </c>
      <c r="T329" s="213">
        <f>S329*H329</f>
        <v>0</v>
      </c>
      <c r="AR329" s="25" t="s">
        <v>375</v>
      </c>
      <c r="AT329" s="25" t="s">
        <v>311</v>
      </c>
      <c r="AU329" s="25" t="s">
        <v>84</v>
      </c>
      <c r="AY329" s="25" t="s">
        <v>308</v>
      </c>
      <c r="BE329" s="214">
        <f>IF(N329="základní",J329,0)</f>
        <v>0</v>
      </c>
      <c r="BF329" s="214">
        <f>IF(N329="snížená",J329,0)</f>
        <v>0</v>
      </c>
      <c r="BG329" s="214">
        <f>IF(N329="zákl. přenesená",J329,0)</f>
        <v>0</v>
      </c>
      <c r="BH329" s="214">
        <f>IF(N329="sníž. přenesená",J329,0)</f>
        <v>0</v>
      </c>
      <c r="BI329" s="214">
        <f>IF(N329="nulová",J329,0)</f>
        <v>0</v>
      </c>
      <c r="BJ329" s="25" t="s">
        <v>82</v>
      </c>
      <c r="BK329" s="214">
        <f>ROUND(I329*H329,2)</f>
        <v>0</v>
      </c>
      <c r="BL329" s="25" t="s">
        <v>375</v>
      </c>
      <c r="BM329" s="25" t="s">
        <v>3095</v>
      </c>
    </row>
    <row r="330" spans="2:65" s="11" customFormat="1" ht="29.85" customHeight="1">
      <c r="B330" s="186"/>
      <c r="C330" s="187"/>
      <c r="D330" s="200" t="s">
        <v>73</v>
      </c>
      <c r="E330" s="201" t="s">
        <v>10892</v>
      </c>
      <c r="F330" s="201" t="s">
        <v>13022</v>
      </c>
      <c r="G330" s="187"/>
      <c r="H330" s="187"/>
      <c r="I330" s="190"/>
      <c r="J330" s="202">
        <f>BK330</f>
        <v>0</v>
      </c>
      <c r="K330" s="187"/>
      <c r="L330" s="192"/>
      <c r="M330" s="193"/>
      <c r="N330" s="194"/>
      <c r="O330" s="194"/>
      <c r="P330" s="195">
        <f>SUM(P331:P340)</f>
        <v>0</v>
      </c>
      <c r="Q330" s="194"/>
      <c r="R330" s="195">
        <f>SUM(R331:R340)</f>
        <v>0</v>
      </c>
      <c r="S330" s="194"/>
      <c r="T330" s="196">
        <f>SUM(T331:T340)</f>
        <v>0</v>
      </c>
      <c r="AR330" s="197" t="s">
        <v>84</v>
      </c>
      <c r="AT330" s="198" t="s">
        <v>73</v>
      </c>
      <c r="AU330" s="198" t="s">
        <v>82</v>
      </c>
      <c r="AY330" s="197" t="s">
        <v>308</v>
      </c>
      <c r="BK330" s="199">
        <f>SUM(BK331:BK340)</f>
        <v>0</v>
      </c>
    </row>
    <row r="331" spans="2:65" s="1" customFormat="1" ht="31.5" customHeight="1">
      <c r="B331" s="42"/>
      <c r="C331" s="203" t="s">
        <v>2422</v>
      </c>
      <c r="D331" s="203" t="s">
        <v>311</v>
      </c>
      <c r="E331" s="204" t="s">
        <v>6436</v>
      </c>
      <c r="F331" s="205" t="s">
        <v>12996</v>
      </c>
      <c r="G331" s="206" t="s">
        <v>5275</v>
      </c>
      <c r="H331" s="207">
        <v>1</v>
      </c>
      <c r="I331" s="208"/>
      <c r="J331" s="209">
        <f t="shared" ref="J331:J340" si="110">ROUND(I331*H331,2)</f>
        <v>0</v>
      </c>
      <c r="K331" s="205" t="s">
        <v>21</v>
      </c>
      <c r="L331" s="62"/>
      <c r="M331" s="210" t="s">
        <v>21</v>
      </c>
      <c r="N331" s="211" t="s">
        <v>45</v>
      </c>
      <c r="O331" s="43"/>
      <c r="P331" s="212">
        <f t="shared" ref="P331:P340" si="111">O331*H331</f>
        <v>0</v>
      </c>
      <c r="Q331" s="212">
        <v>0</v>
      </c>
      <c r="R331" s="212">
        <f t="shared" ref="R331:R340" si="112">Q331*H331</f>
        <v>0</v>
      </c>
      <c r="S331" s="212">
        <v>0</v>
      </c>
      <c r="T331" s="213">
        <f t="shared" ref="T331:T340" si="113">S331*H331</f>
        <v>0</v>
      </c>
      <c r="AR331" s="25" t="s">
        <v>375</v>
      </c>
      <c r="AT331" s="25" t="s">
        <v>311</v>
      </c>
      <c r="AU331" s="25" t="s">
        <v>84</v>
      </c>
      <c r="AY331" s="25" t="s">
        <v>308</v>
      </c>
      <c r="BE331" s="214">
        <f t="shared" ref="BE331:BE340" si="114">IF(N331="základní",J331,0)</f>
        <v>0</v>
      </c>
      <c r="BF331" s="214">
        <f t="shared" ref="BF331:BF340" si="115">IF(N331="snížená",J331,0)</f>
        <v>0</v>
      </c>
      <c r="BG331" s="214">
        <f t="shared" ref="BG331:BG340" si="116">IF(N331="zákl. přenesená",J331,0)</f>
        <v>0</v>
      </c>
      <c r="BH331" s="214">
        <f t="shared" ref="BH331:BH340" si="117">IF(N331="sníž. přenesená",J331,0)</f>
        <v>0</v>
      </c>
      <c r="BI331" s="214">
        <f t="shared" ref="BI331:BI340" si="118">IF(N331="nulová",J331,0)</f>
        <v>0</v>
      </c>
      <c r="BJ331" s="25" t="s">
        <v>82</v>
      </c>
      <c r="BK331" s="214">
        <f t="shared" ref="BK331:BK340" si="119">ROUND(I331*H331,2)</f>
        <v>0</v>
      </c>
      <c r="BL331" s="25" t="s">
        <v>375</v>
      </c>
      <c r="BM331" s="25" t="s">
        <v>3107</v>
      </c>
    </row>
    <row r="332" spans="2:65" s="1" customFormat="1" ht="22.5" customHeight="1">
      <c r="B332" s="42"/>
      <c r="C332" s="203" t="s">
        <v>2425</v>
      </c>
      <c r="D332" s="203" t="s">
        <v>311</v>
      </c>
      <c r="E332" s="204" t="s">
        <v>9643</v>
      </c>
      <c r="F332" s="205" t="s">
        <v>12972</v>
      </c>
      <c r="G332" s="206" t="s">
        <v>5275</v>
      </c>
      <c r="H332" s="207">
        <v>6</v>
      </c>
      <c r="I332" s="208"/>
      <c r="J332" s="209">
        <f t="shared" si="110"/>
        <v>0</v>
      </c>
      <c r="K332" s="205" t="s">
        <v>21</v>
      </c>
      <c r="L332" s="62"/>
      <c r="M332" s="210" t="s">
        <v>21</v>
      </c>
      <c r="N332" s="211" t="s">
        <v>45</v>
      </c>
      <c r="O332" s="43"/>
      <c r="P332" s="212">
        <f t="shared" si="111"/>
        <v>0</v>
      </c>
      <c r="Q332" s="212">
        <v>0</v>
      </c>
      <c r="R332" s="212">
        <f t="shared" si="112"/>
        <v>0</v>
      </c>
      <c r="S332" s="212">
        <v>0</v>
      </c>
      <c r="T332" s="213">
        <f t="shared" si="113"/>
        <v>0</v>
      </c>
      <c r="AR332" s="25" t="s">
        <v>375</v>
      </c>
      <c r="AT332" s="25" t="s">
        <v>311</v>
      </c>
      <c r="AU332" s="25" t="s">
        <v>84</v>
      </c>
      <c r="AY332" s="25" t="s">
        <v>308</v>
      </c>
      <c r="BE332" s="214">
        <f t="shared" si="114"/>
        <v>0</v>
      </c>
      <c r="BF332" s="214">
        <f t="shared" si="115"/>
        <v>0</v>
      </c>
      <c r="BG332" s="214">
        <f t="shared" si="116"/>
        <v>0</v>
      </c>
      <c r="BH332" s="214">
        <f t="shared" si="117"/>
        <v>0</v>
      </c>
      <c r="BI332" s="214">
        <f t="shared" si="118"/>
        <v>0</v>
      </c>
      <c r="BJ332" s="25" t="s">
        <v>82</v>
      </c>
      <c r="BK332" s="214">
        <f t="shared" si="119"/>
        <v>0</v>
      </c>
      <c r="BL332" s="25" t="s">
        <v>375</v>
      </c>
      <c r="BM332" s="25" t="s">
        <v>3119</v>
      </c>
    </row>
    <row r="333" spans="2:65" s="1" customFormat="1" ht="22.5" customHeight="1">
      <c r="B333" s="42"/>
      <c r="C333" s="203" t="s">
        <v>2429</v>
      </c>
      <c r="D333" s="203" t="s">
        <v>311</v>
      </c>
      <c r="E333" s="204" t="s">
        <v>6442</v>
      </c>
      <c r="F333" s="205" t="s">
        <v>12997</v>
      </c>
      <c r="G333" s="206" t="s">
        <v>5275</v>
      </c>
      <c r="H333" s="207">
        <v>18</v>
      </c>
      <c r="I333" s="208"/>
      <c r="J333" s="209">
        <f t="shared" si="110"/>
        <v>0</v>
      </c>
      <c r="K333" s="205" t="s">
        <v>21</v>
      </c>
      <c r="L333" s="62"/>
      <c r="M333" s="210" t="s">
        <v>21</v>
      </c>
      <c r="N333" s="211" t="s">
        <v>45</v>
      </c>
      <c r="O333" s="43"/>
      <c r="P333" s="212">
        <f t="shared" si="111"/>
        <v>0</v>
      </c>
      <c r="Q333" s="212">
        <v>0</v>
      </c>
      <c r="R333" s="212">
        <f t="shared" si="112"/>
        <v>0</v>
      </c>
      <c r="S333" s="212">
        <v>0</v>
      </c>
      <c r="T333" s="213">
        <f t="shared" si="113"/>
        <v>0</v>
      </c>
      <c r="AR333" s="25" t="s">
        <v>375</v>
      </c>
      <c r="AT333" s="25" t="s">
        <v>311</v>
      </c>
      <c r="AU333" s="25" t="s">
        <v>84</v>
      </c>
      <c r="AY333" s="25" t="s">
        <v>308</v>
      </c>
      <c r="BE333" s="214">
        <f t="shared" si="114"/>
        <v>0</v>
      </c>
      <c r="BF333" s="214">
        <f t="shared" si="115"/>
        <v>0</v>
      </c>
      <c r="BG333" s="214">
        <f t="shared" si="116"/>
        <v>0</v>
      </c>
      <c r="BH333" s="214">
        <f t="shared" si="117"/>
        <v>0</v>
      </c>
      <c r="BI333" s="214">
        <f t="shared" si="118"/>
        <v>0</v>
      </c>
      <c r="BJ333" s="25" t="s">
        <v>82</v>
      </c>
      <c r="BK333" s="214">
        <f t="shared" si="119"/>
        <v>0</v>
      </c>
      <c r="BL333" s="25" t="s">
        <v>375</v>
      </c>
      <c r="BM333" s="25" t="s">
        <v>3129</v>
      </c>
    </row>
    <row r="334" spans="2:65" s="1" customFormat="1" ht="22.5" customHeight="1">
      <c r="B334" s="42"/>
      <c r="C334" s="203" t="s">
        <v>2432</v>
      </c>
      <c r="D334" s="203" t="s">
        <v>311</v>
      </c>
      <c r="E334" s="204" t="s">
        <v>6444</v>
      </c>
      <c r="F334" s="205" t="s">
        <v>12998</v>
      </c>
      <c r="G334" s="206" t="s">
        <v>5275</v>
      </c>
      <c r="H334" s="207">
        <v>1</v>
      </c>
      <c r="I334" s="208"/>
      <c r="J334" s="209">
        <f t="shared" si="110"/>
        <v>0</v>
      </c>
      <c r="K334" s="205" t="s">
        <v>21</v>
      </c>
      <c r="L334" s="62"/>
      <c r="M334" s="210" t="s">
        <v>21</v>
      </c>
      <c r="N334" s="211" t="s">
        <v>45</v>
      </c>
      <c r="O334" s="43"/>
      <c r="P334" s="212">
        <f t="shared" si="111"/>
        <v>0</v>
      </c>
      <c r="Q334" s="212">
        <v>0</v>
      </c>
      <c r="R334" s="212">
        <f t="shared" si="112"/>
        <v>0</v>
      </c>
      <c r="S334" s="212">
        <v>0</v>
      </c>
      <c r="T334" s="213">
        <f t="shared" si="113"/>
        <v>0</v>
      </c>
      <c r="AR334" s="25" t="s">
        <v>375</v>
      </c>
      <c r="AT334" s="25" t="s">
        <v>311</v>
      </c>
      <c r="AU334" s="25" t="s">
        <v>84</v>
      </c>
      <c r="AY334" s="25" t="s">
        <v>308</v>
      </c>
      <c r="BE334" s="214">
        <f t="shared" si="114"/>
        <v>0</v>
      </c>
      <c r="BF334" s="214">
        <f t="shared" si="115"/>
        <v>0</v>
      </c>
      <c r="BG334" s="214">
        <f t="shared" si="116"/>
        <v>0</v>
      </c>
      <c r="BH334" s="214">
        <f t="shared" si="117"/>
        <v>0</v>
      </c>
      <c r="BI334" s="214">
        <f t="shared" si="118"/>
        <v>0</v>
      </c>
      <c r="BJ334" s="25" t="s">
        <v>82</v>
      </c>
      <c r="BK334" s="214">
        <f t="shared" si="119"/>
        <v>0</v>
      </c>
      <c r="BL334" s="25" t="s">
        <v>375</v>
      </c>
      <c r="BM334" s="25" t="s">
        <v>3140</v>
      </c>
    </row>
    <row r="335" spans="2:65" s="1" customFormat="1" ht="22.5" customHeight="1">
      <c r="B335" s="42"/>
      <c r="C335" s="203" t="s">
        <v>2436</v>
      </c>
      <c r="D335" s="203" t="s">
        <v>311</v>
      </c>
      <c r="E335" s="204" t="s">
        <v>6446</v>
      </c>
      <c r="F335" s="205" t="s">
        <v>12999</v>
      </c>
      <c r="G335" s="206" t="s">
        <v>5275</v>
      </c>
      <c r="H335" s="207">
        <v>1</v>
      </c>
      <c r="I335" s="208"/>
      <c r="J335" s="209">
        <f t="shared" si="110"/>
        <v>0</v>
      </c>
      <c r="K335" s="205" t="s">
        <v>21</v>
      </c>
      <c r="L335" s="62"/>
      <c r="M335" s="210" t="s">
        <v>21</v>
      </c>
      <c r="N335" s="211" t="s">
        <v>45</v>
      </c>
      <c r="O335" s="43"/>
      <c r="P335" s="212">
        <f t="shared" si="111"/>
        <v>0</v>
      </c>
      <c r="Q335" s="212">
        <v>0</v>
      </c>
      <c r="R335" s="212">
        <f t="shared" si="112"/>
        <v>0</v>
      </c>
      <c r="S335" s="212">
        <v>0</v>
      </c>
      <c r="T335" s="213">
        <f t="shared" si="113"/>
        <v>0</v>
      </c>
      <c r="AR335" s="25" t="s">
        <v>375</v>
      </c>
      <c r="AT335" s="25" t="s">
        <v>311</v>
      </c>
      <c r="AU335" s="25" t="s">
        <v>84</v>
      </c>
      <c r="AY335" s="25" t="s">
        <v>308</v>
      </c>
      <c r="BE335" s="214">
        <f t="shared" si="114"/>
        <v>0</v>
      </c>
      <c r="BF335" s="214">
        <f t="shared" si="115"/>
        <v>0</v>
      </c>
      <c r="BG335" s="214">
        <f t="shared" si="116"/>
        <v>0</v>
      </c>
      <c r="BH335" s="214">
        <f t="shared" si="117"/>
        <v>0</v>
      </c>
      <c r="BI335" s="214">
        <f t="shared" si="118"/>
        <v>0</v>
      </c>
      <c r="BJ335" s="25" t="s">
        <v>82</v>
      </c>
      <c r="BK335" s="214">
        <f t="shared" si="119"/>
        <v>0</v>
      </c>
      <c r="BL335" s="25" t="s">
        <v>375</v>
      </c>
      <c r="BM335" s="25" t="s">
        <v>3152</v>
      </c>
    </row>
    <row r="336" spans="2:65" s="1" customFormat="1" ht="22.5" customHeight="1">
      <c r="B336" s="42"/>
      <c r="C336" s="203" t="s">
        <v>2440</v>
      </c>
      <c r="D336" s="203" t="s">
        <v>311</v>
      </c>
      <c r="E336" s="204" t="s">
        <v>9647</v>
      </c>
      <c r="F336" s="205" t="s">
        <v>12974</v>
      </c>
      <c r="G336" s="206" t="s">
        <v>5275</v>
      </c>
      <c r="H336" s="207">
        <v>12</v>
      </c>
      <c r="I336" s="208"/>
      <c r="J336" s="209">
        <f t="shared" si="110"/>
        <v>0</v>
      </c>
      <c r="K336" s="205" t="s">
        <v>21</v>
      </c>
      <c r="L336" s="62"/>
      <c r="M336" s="210" t="s">
        <v>21</v>
      </c>
      <c r="N336" s="211" t="s">
        <v>45</v>
      </c>
      <c r="O336" s="43"/>
      <c r="P336" s="212">
        <f t="shared" si="111"/>
        <v>0</v>
      </c>
      <c r="Q336" s="212">
        <v>0</v>
      </c>
      <c r="R336" s="212">
        <f t="shared" si="112"/>
        <v>0</v>
      </c>
      <c r="S336" s="212">
        <v>0</v>
      </c>
      <c r="T336" s="213">
        <f t="shared" si="113"/>
        <v>0</v>
      </c>
      <c r="AR336" s="25" t="s">
        <v>375</v>
      </c>
      <c r="AT336" s="25" t="s">
        <v>311</v>
      </c>
      <c r="AU336" s="25" t="s">
        <v>84</v>
      </c>
      <c r="AY336" s="25" t="s">
        <v>308</v>
      </c>
      <c r="BE336" s="214">
        <f t="shared" si="114"/>
        <v>0</v>
      </c>
      <c r="BF336" s="214">
        <f t="shared" si="115"/>
        <v>0</v>
      </c>
      <c r="BG336" s="214">
        <f t="shared" si="116"/>
        <v>0</v>
      </c>
      <c r="BH336" s="214">
        <f t="shared" si="117"/>
        <v>0</v>
      </c>
      <c r="BI336" s="214">
        <f t="shared" si="118"/>
        <v>0</v>
      </c>
      <c r="BJ336" s="25" t="s">
        <v>82</v>
      </c>
      <c r="BK336" s="214">
        <f t="shared" si="119"/>
        <v>0</v>
      </c>
      <c r="BL336" s="25" t="s">
        <v>375</v>
      </c>
      <c r="BM336" s="25" t="s">
        <v>3164</v>
      </c>
    </row>
    <row r="337" spans="2:65" s="1" customFormat="1" ht="22.5" customHeight="1">
      <c r="B337" s="42"/>
      <c r="C337" s="203" t="s">
        <v>2446</v>
      </c>
      <c r="D337" s="203" t="s">
        <v>311</v>
      </c>
      <c r="E337" s="204" t="s">
        <v>9645</v>
      </c>
      <c r="F337" s="205" t="s">
        <v>12973</v>
      </c>
      <c r="G337" s="206" t="s">
        <v>5275</v>
      </c>
      <c r="H337" s="207">
        <v>12</v>
      </c>
      <c r="I337" s="208"/>
      <c r="J337" s="209">
        <f t="shared" si="110"/>
        <v>0</v>
      </c>
      <c r="K337" s="205" t="s">
        <v>21</v>
      </c>
      <c r="L337" s="62"/>
      <c r="M337" s="210" t="s">
        <v>21</v>
      </c>
      <c r="N337" s="211" t="s">
        <v>45</v>
      </c>
      <c r="O337" s="43"/>
      <c r="P337" s="212">
        <f t="shared" si="111"/>
        <v>0</v>
      </c>
      <c r="Q337" s="212">
        <v>0</v>
      </c>
      <c r="R337" s="212">
        <f t="shared" si="112"/>
        <v>0</v>
      </c>
      <c r="S337" s="212">
        <v>0</v>
      </c>
      <c r="T337" s="213">
        <f t="shared" si="113"/>
        <v>0</v>
      </c>
      <c r="AR337" s="25" t="s">
        <v>375</v>
      </c>
      <c r="AT337" s="25" t="s">
        <v>311</v>
      </c>
      <c r="AU337" s="25" t="s">
        <v>84</v>
      </c>
      <c r="AY337" s="25" t="s">
        <v>308</v>
      </c>
      <c r="BE337" s="214">
        <f t="shared" si="114"/>
        <v>0</v>
      </c>
      <c r="BF337" s="214">
        <f t="shared" si="115"/>
        <v>0</v>
      </c>
      <c r="BG337" s="214">
        <f t="shared" si="116"/>
        <v>0</v>
      </c>
      <c r="BH337" s="214">
        <f t="shared" si="117"/>
        <v>0</v>
      </c>
      <c r="BI337" s="214">
        <f t="shared" si="118"/>
        <v>0</v>
      </c>
      <c r="BJ337" s="25" t="s">
        <v>82</v>
      </c>
      <c r="BK337" s="214">
        <f t="shared" si="119"/>
        <v>0</v>
      </c>
      <c r="BL337" s="25" t="s">
        <v>375</v>
      </c>
      <c r="BM337" s="25" t="s">
        <v>3177</v>
      </c>
    </row>
    <row r="338" spans="2:65" s="1" customFormat="1" ht="22.5" customHeight="1">
      <c r="B338" s="42"/>
      <c r="C338" s="203" t="s">
        <v>2450</v>
      </c>
      <c r="D338" s="203" t="s">
        <v>311</v>
      </c>
      <c r="E338" s="204" t="s">
        <v>6451</v>
      </c>
      <c r="F338" s="205" t="s">
        <v>13000</v>
      </c>
      <c r="G338" s="206" t="s">
        <v>5275</v>
      </c>
      <c r="H338" s="207">
        <v>12</v>
      </c>
      <c r="I338" s="208"/>
      <c r="J338" s="209">
        <f t="shared" si="110"/>
        <v>0</v>
      </c>
      <c r="K338" s="205" t="s">
        <v>21</v>
      </c>
      <c r="L338" s="62"/>
      <c r="M338" s="210" t="s">
        <v>21</v>
      </c>
      <c r="N338" s="211" t="s">
        <v>45</v>
      </c>
      <c r="O338" s="43"/>
      <c r="P338" s="212">
        <f t="shared" si="111"/>
        <v>0</v>
      </c>
      <c r="Q338" s="212">
        <v>0</v>
      </c>
      <c r="R338" s="212">
        <f t="shared" si="112"/>
        <v>0</v>
      </c>
      <c r="S338" s="212">
        <v>0</v>
      </c>
      <c r="T338" s="213">
        <f t="shared" si="113"/>
        <v>0</v>
      </c>
      <c r="AR338" s="25" t="s">
        <v>375</v>
      </c>
      <c r="AT338" s="25" t="s">
        <v>311</v>
      </c>
      <c r="AU338" s="25" t="s">
        <v>84</v>
      </c>
      <c r="AY338" s="25" t="s">
        <v>308</v>
      </c>
      <c r="BE338" s="214">
        <f t="shared" si="114"/>
        <v>0</v>
      </c>
      <c r="BF338" s="214">
        <f t="shared" si="115"/>
        <v>0</v>
      </c>
      <c r="BG338" s="214">
        <f t="shared" si="116"/>
        <v>0</v>
      </c>
      <c r="BH338" s="214">
        <f t="shared" si="117"/>
        <v>0</v>
      </c>
      <c r="BI338" s="214">
        <f t="shared" si="118"/>
        <v>0</v>
      </c>
      <c r="BJ338" s="25" t="s">
        <v>82</v>
      </c>
      <c r="BK338" s="214">
        <f t="shared" si="119"/>
        <v>0</v>
      </c>
      <c r="BL338" s="25" t="s">
        <v>375</v>
      </c>
      <c r="BM338" s="25" t="s">
        <v>3186</v>
      </c>
    </row>
    <row r="339" spans="2:65" s="1" customFormat="1" ht="22.5" customHeight="1">
      <c r="B339" s="42"/>
      <c r="C339" s="203" t="s">
        <v>2456</v>
      </c>
      <c r="D339" s="203" t="s">
        <v>311</v>
      </c>
      <c r="E339" s="204" t="s">
        <v>6453</v>
      </c>
      <c r="F339" s="205" t="s">
        <v>13001</v>
      </c>
      <c r="G339" s="206" t="s">
        <v>5275</v>
      </c>
      <c r="H339" s="207">
        <v>12</v>
      </c>
      <c r="I339" s="208"/>
      <c r="J339" s="209">
        <f t="shared" si="110"/>
        <v>0</v>
      </c>
      <c r="K339" s="205" t="s">
        <v>21</v>
      </c>
      <c r="L339" s="62"/>
      <c r="M339" s="210" t="s">
        <v>21</v>
      </c>
      <c r="N339" s="211" t="s">
        <v>45</v>
      </c>
      <c r="O339" s="43"/>
      <c r="P339" s="212">
        <f t="shared" si="111"/>
        <v>0</v>
      </c>
      <c r="Q339" s="212">
        <v>0</v>
      </c>
      <c r="R339" s="212">
        <f t="shared" si="112"/>
        <v>0</v>
      </c>
      <c r="S339" s="212">
        <v>0</v>
      </c>
      <c r="T339" s="213">
        <f t="shared" si="113"/>
        <v>0</v>
      </c>
      <c r="AR339" s="25" t="s">
        <v>375</v>
      </c>
      <c r="AT339" s="25" t="s">
        <v>311</v>
      </c>
      <c r="AU339" s="25" t="s">
        <v>84</v>
      </c>
      <c r="AY339" s="25" t="s">
        <v>308</v>
      </c>
      <c r="BE339" s="214">
        <f t="shared" si="114"/>
        <v>0</v>
      </c>
      <c r="BF339" s="214">
        <f t="shared" si="115"/>
        <v>0</v>
      </c>
      <c r="BG339" s="214">
        <f t="shared" si="116"/>
        <v>0</v>
      </c>
      <c r="BH339" s="214">
        <f t="shared" si="117"/>
        <v>0</v>
      </c>
      <c r="BI339" s="214">
        <f t="shared" si="118"/>
        <v>0</v>
      </c>
      <c r="BJ339" s="25" t="s">
        <v>82</v>
      </c>
      <c r="BK339" s="214">
        <f t="shared" si="119"/>
        <v>0</v>
      </c>
      <c r="BL339" s="25" t="s">
        <v>375</v>
      </c>
      <c r="BM339" s="25" t="s">
        <v>3194</v>
      </c>
    </row>
    <row r="340" spans="2:65" s="1" customFormat="1" ht="22.5" customHeight="1">
      <c r="B340" s="42"/>
      <c r="C340" s="203" t="s">
        <v>2458</v>
      </c>
      <c r="D340" s="203" t="s">
        <v>311</v>
      </c>
      <c r="E340" s="204" t="s">
        <v>6455</v>
      </c>
      <c r="F340" s="205" t="s">
        <v>13002</v>
      </c>
      <c r="G340" s="206" t="s">
        <v>5275</v>
      </c>
      <c r="H340" s="207">
        <v>1</v>
      </c>
      <c r="I340" s="208"/>
      <c r="J340" s="209">
        <f t="shared" si="110"/>
        <v>0</v>
      </c>
      <c r="K340" s="205" t="s">
        <v>21</v>
      </c>
      <c r="L340" s="62"/>
      <c r="M340" s="210" t="s">
        <v>21</v>
      </c>
      <c r="N340" s="211" t="s">
        <v>45</v>
      </c>
      <c r="O340" s="43"/>
      <c r="P340" s="212">
        <f t="shared" si="111"/>
        <v>0</v>
      </c>
      <c r="Q340" s="212">
        <v>0</v>
      </c>
      <c r="R340" s="212">
        <f t="shared" si="112"/>
        <v>0</v>
      </c>
      <c r="S340" s="212">
        <v>0</v>
      </c>
      <c r="T340" s="213">
        <f t="shared" si="113"/>
        <v>0</v>
      </c>
      <c r="AR340" s="25" t="s">
        <v>375</v>
      </c>
      <c r="AT340" s="25" t="s">
        <v>311</v>
      </c>
      <c r="AU340" s="25" t="s">
        <v>84</v>
      </c>
      <c r="AY340" s="25" t="s">
        <v>308</v>
      </c>
      <c r="BE340" s="214">
        <f t="shared" si="114"/>
        <v>0</v>
      </c>
      <c r="BF340" s="214">
        <f t="shared" si="115"/>
        <v>0</v>
      </c>
      <c r="BG340" s="214">
        <f t="shared" si="116"/>
        <v>0</v>
      </c>
      <c r="BH340" s="214">
        <f t="shared" si="117"/>
        <v>0</v>
      </c>
      <c r="BI340" s="214">
        <f t="shared" si="118"/>
        <v>0</v>
      </c>
      <c r="BJ340" s="25" t="s">
        <v>82</v>
      </c>
      <c r="BK340" s="214">
        <f t="shared" si="119"/>
        <v>0</v>
      </c>
      <c r="BL340" s="25" t="s">
        <v>375</v>
      </c>
      <c r="BM340" s="25" t="s">
        <v>3202</v>
      </c>
    </row>
    <row r="341" spans="2:65" s="11" customFormat="1" ht="29.85" customHeight="1">
      <c r="B341" s="186"/>
      <c r="C341" s="187"/>
      <c r="D341" s="200" t="s">
        <v>73</v>
      </c>
      <c r="E341" s="201" t="s">
        <v>10980</v>
      </c>
      <c r="F341" s="201" t="s">
        <v>13023</v>
      </c>
      <c r="G341" s="187"/>
      <c r="H341" s="187"/>
      <c r="I341" s="190"/>
      <c r="J341" s="202">
        <f>BK341</f>
        <v>0</v>
      </c>
      <c r="K341" s="187"/>
      <c r="L341" s="192"/>
      <c r="M341" s="193"/>
      <c r="N341" s="194"/>
      <c r="O341" s="194"/>
      <c r="P341" s="195">
        <f>SUM(P342:P354)</f>
        <v>0</v>
      </c>
      <c r="Q341" s="194"/>
      <c r="R341" s="195">
        <f>SUM(R342:R354)</f>
        <v>0</v>
      </c>
      <c r="S341" s="194"/>
      <c r="T341" s="196">
        <f>SUM(T342:T354)</f>
        <v>0</v>
      </c>
      <c r="AR341" s="197" t="s">
        <v>84</v>
      </c>
      <c r="AT341" s="198" t="s">
        <v>73</v>
      </c>
      <c r="AU341" s="198" t="s">
        <v>82</v>
      </c>
      <c r="AY341" s="197" t="s">
        <v>308</v>
      </c>
      <c r="BK341" s="199">
        <f>SUM(BK342:BK354)</f>
        <v>0</v>
      </c>
    </row>
    <row r="342" spans="2:65" s="1" customFormat="1" ht="22.5" customHeight="1">
      <c r="B342" s="42"/>
      <c r="C342" s="203" t="s">
        <v>2464</v>
      </c>
      <c r="D342" s="203" t="s">
        <v>311</v>
      </c>
      <c r="E342" s="204" t="s">
        <v>9649</v>
      </c>
      <c r="F342" s="205" t="s">
        <v>12976</v>
      </c>
      <c r="G342" s="206" t="s">
        <v>5275</v>
      </c>
      <c r="H342" s="207">
        <v>1</v>
      </c>
      <c r="I342" s="208"/>
      <c r="J342" s="209">
        <f t="shared" ref="J342:J354" si="120">ROUND(I342*H342,2)</f>
        <v>0</v>
      </c>
      <c r="K342" s="205" t="s">
        <v>21</v>
      </c>
      <c r="L342" s="62"/>
      <c r="M342" s="210" t="s">
        <v>21</v>
      </c>
      <c r="N342" s="211" t="s">
        <v>45</v>
      </c>
      <c r="O342" s="43"/>
      <c r="P342" s="212">
        <f t="shared" ref="P342:P354" si="121">O342*H342</f>
        <v>0</v>
      </c>
      <c r="Q342" s="212">
        <v>0</v>
      </c>
      <c r="R342" s="212">
        <f t="shared" ref="R342:R354" si="122">Q342*H342</f>
        <v>0</v>
      </c>
      <c r="S342" s="212">
        <v>0</v>
      </c>
      <c r="T342" s="213">
        <f t="shared" ref="T342:T354" si="123">S342*H342</f>
        <v>0</v>
      </c>
      <c r="AR342" s="25" t="s">
        <v>375</v>
      </c>
      <c r="AT342" s="25" t="s">
        <v>311</v>
      </c>
      <c r="AU342" s="25" t="s">
        <v>84</v>
      </c>
      <c r="AY342" s="25" t="s">
        <v>308</v>
      </c>
      <c r="BE342" s="214">
        <f t="shared" ref="BE342:BE354" si="124">IF(N342="základní",J342,0)</f>
        <v>0</v>
      </c>
      <c r="BF342" s="214">
        <f t="shared" ref="BF342:BF354" si="125">IF(N342="snížená",J342,0)</f>
        <v>0</v>
      </c>
      <c r="BG342" s="214">
        <f t="shared" ref="BG342:BG354" si="126">IF(N342="zákl. přenesená",J342,0)</f>
        <v>0</v>
      </c>
      <c r="BH342" s="214">
        <f t="shared" ref="BH342:BH354" si="127">IF(N342="sníž. přenesená",J342,0)</f>
        <v>0</v>
      </c>
      <c r="BI342" s="214">
        <f t="shared" ref="BI342:BI354" si="128">IF(N342="nulová",J342,0)</f>
        <v>0</v>
      </c>
      <c r="BJ342" s="25" t="s">
        <v>82</v>
      </c>
      <c r="BK342" s="214">
        <f t="shared" ref="BK342:BK354" si="129">ROUND(I342*H342,2)</f>
        <v>0</v>
      </c>
      <c r="BL342" s="25" t="s">
        <v>375</v>
      </c>
      <c r="BM342" s="25" t="s">
        <v>3210</v>
      </c>
    </row>
    <row r="343" spans="2:65" s="1" customFormat="1" ht="22.5" customHeight="1">
      <c r="B343" s="42"/>
      <c r="C343" s="203" t="s">
        <v>2469</v>
      </c>
      <c r="D343" s="203" t="s">
        <v>311</v>
      </c>
      <c r="E343" s="204" t="s">
        <v>9651</v>
      </c>
      <c r="F343" s="205" t="s">
        <v>12977</v>
      </c>
      <c r="G343" s="206" t="s">
        <v>5275</v>
      </c>
      <c r="H343" s="207">
        <v>1</v>
      </c>
      <c r="I343" s="208"/>
      <c r="J343" s="209">
        <f t="shared" si="120"/>
        <v>0</v>
      </c>
      <c r="K343" s="205" t="s">
        <v>21</v>
      </c>
      <c r="L343" s="62"/>
      <c r="M343" s="210" t="s">
        <v>21</v>
      </c>
      <c r="N343" s="211" t="s">
        <v>45</v>
      </c>
      <c r="O343" s="43"/>
      <c r="P343" s="212">
        <f t="shared" si="121"/>
        <v>0</v>
      </c>
      <c r="Q343" s="212">
        <v>0</v>
      </c>
      <c r="R343" s="212">
        <f t="shared" si="122"/>
        <v>0</v>
      </c>
      <c r="S343" s="212">
        <v>0</v>
      </c>
      <c r="T343" s="213">
        <f t="shared" si="123"/>
        <v>0</v>
      </c>
      <c r="AR343" s="25" t="s">
        <v>375</v>
      </c>
      <c r="AT343" s="25" t="s">
        <v>311</v>
      </c>
      <c r="AU343" s="25" t="s">
        <v>84</v>
      </c>
      <c r="AY343" s="25" t="s">
        <v>308</v>
      </c>
      <c r="BE343" s="214">
        <f t="shared" si="124"/>
        <v>0</v>
      </c>
      <c r="BF343" s="214">
        <f t="shared" si="125"/>
        <v>0</v>
      </c>
      <c r="BG343" s="214">
        <f t="shared" si="126"/>
        <v>0</v>
      </c>
      <c r="BH343" s="214">
        <f t="shared" si="127"/>
        <v>0</v>
      </c>
      <c r="BI343" s="214">
        <f t="shared" si="128"/>
        <v>0</v>
      </c>
      <c r="BJ343" s="25" t="s">
        <v>82</v>
      </c>
      <c r="BK343" s="214">
        <f t="shared" si="129"/>
        <v>0</v>
      </c>
      <c r="BL343" s="25" t="s">
        <v>375</v>
      </c>
      <c r="BM343" s="25" t="s">
        <v>3218</v>
      </c>
    </row>
    <row r="344" spans="2:65" s="1" customFormat="1" ht="22.5" customHeight="1">
      <c r="B344" s="42"/>
      <c r="C344" s="203" t="s">
        <v>2473</v>
      </c>
      <c r="D344" s="203" t="s">
        <v>311</v>
      </c>
      <c r="E344" s="204" t="s">
        <v>9653</v>
      </c>
      <c r="F344" s="205" t="s">
        <v>12978</v>
      </c>
      <c r="G344" s="206" t="s">
        <v>5275</v>
      </c>
      <c r="H344" s="207">
        <v>1</v>
      </c>
      <c r="I344" s="208"/>
      <c r="J344" s="209">
        <f t="shared" si="120"/>
        <v>0</v>
      </c>
      <c r="K344" s="205" t="s">
        <v>21</v>
      </c>
      <c r="L344" s="62"/>
      <c r="M344" s="210" t="s">
        <v>21</v>
      </c>
      <c r="N344" s="211" t="s">
        <v>45</v>
      </c>
      <c r="O344" s="43"/>
      <c r="P344" s="212">
        <f t="shared" si="121"/>
        <v>0</v>
      </c>
      <c r="Q344" s="212">
        <v>0</v>
      </c>
      <c r="R344" s="212">
        <f t="shared" si="122"/>
        <v>0</v>
      </c>
      <c r="S344" s="212">
        <v>0</v>
      </c>
      <c r="T344" s="213">
        <f t="shared" si="123"/>
        <v>0</v>
      </c>
      <c r="AR344" s="25" t="s">
        <v>375</v>
      </c>
      <c r="AT344" s="25" t="s">
        <v>311</v>
      </c>
      <c r="AU344" s="25" t="s">
        <v>84</v>
      </c>
      <c r="AY344" s="25" t="s">
        <v>308</v>
      </c>
      <c r="BE344" s="214">
        <f t="shared" si="124"/>
        <v>0</v>
      </c>
      <c r="BF344" s="214">
        <f t="shared" si="125"/>
        <v>0</v>
      </c>
      <c r="BG344" s="214">
        <f t="shared" si="126"/>
        <v>0</v>
      </c>
      <c r="BH344" s="214">
        <f t="shared" si="127"/>
        <v>0</v>
      </c>
      <c r="BI344" s="214">
        <f t="shared" si="128"/>
        <v>0</v>
      </c>
      <c r="BJ344" s="25" t="s">
        <v>82</v>
      </c>
      <c r="BK344" s="214">
        <f t="shared" si="129"/>
        <v>0</v>
      </c>
      <c r="BL344" s="25" t="s">
        <v>375</v>
      </c>
      <c r="BM344" s="25" t="s">
        <v>3226</v>
      </c>
    </row>
    <row r="345" spans="2:65" s="1" customFormat="1" ht="22.5" customHeight="1">
      <c r="B345" s="42"/>
      <c r="C345" s="203" t="s">
        <v>2478</v>
      </c>
      <c r="D345" s="203" t="s">
        <v>311</v>
      </c>
      <c r="E345" s="204" t="s">
        <v>9655</v>
      </c>
      <c r="F345" s="205" t="s">
        <v>12979</v>
      </c>
      <c r="G345" s="206" t="s">
        <v>5275</v>
      </c>
      <c r="H345" s="207">
        <v>1</v>
      </c>
      <c r="I345" s="208"/>
      <c r="J345" s="209">
        <f t="shared" si="120"/>
        <v>0</v>
      </c>
      <c r="K345" s="205" t="s">
        <v>21</v>
      </c>
      <c r="L345" s="62"/>
      <c r="M345" s="210" t="s">
        <v>21</v>
      </c>
      <c r="N345" s="211" t="s">
        <v>45</v>
      </c>
      <c r="O345" s="43"/>
      <c r="P345" s="212">
        <f t="shared" si="121"/>
        <v>0</v>
      </c>
      <c r="Q345" s="212">
        <v>0</v>
      </c>
      <c r="R345" s="212">
        <f t="shared" si="122"/>
        <v>0</v>
      </c>
      <c r="S345" s="212">
        <v>0</v>
      </c>
      <c r="T345" s="213">
        <f t="shared" si="123"/>
        <v>0</v>
      </c>
      <c r="AR345" s="25" t="s">
        <v>375</v>
      </c>
      <c r="AT345" s="25" t="s">
        <v>311</v>
      </c>
      <c r="AU345" s="25" t="s">
        <v>84</v>
      </c>
      <c r="AY345" s="25" t="s">
        <v>308</v>
      </c>
      <c r="BE345" s="214">
        <f t="shared" si="124"/>
        <v>0</v>
      </c>
      <c r="BF345" s="214">
        <f t="shared" si="125"/>
        <v>0</v>
      </c>
      <c r="BG345" s="214">
        <f t="shared" si="126"/>
        <v>0</v>
      </c>
      <c r="BH345" s="214">
        <f t="shared" si="127"/>
        <v>0</v>
      </c>
      <c r="BI345" s="214">
        <f t="shared" si="128"/>
        <v>0</v>
      </c>
      <c r="BJ345" s="25" t="s">
        <v>82</v>
      </c>
      <c r="BK345" s="214">
        <f t="shared" si="129"/>
        <v>0</v>
      </c>
      <c r="BL345" s="25" t="s">
        <v>375</v>
      </c>
      <c r="BM345" s="25" t="s">
        <v>3234</v>
      </c>
    </row>
    <row r="346" spans="2:65" s="1" customFormat="1" ht="22.5" customHeight="1">
      <c r="B346" s="42"/>
      <c r="C346" s="203" t="s">
        <v>2482</v>
      </c>
      <c r="D346" s="203" t="s">
        <v>311</v>
      </c>
      <c r="E346" s="204" t="s">
        <v>9657</v>
      </c>
      <c r="F346" s="205" t="s">
        <v>12980</v>
      </c>
      <c r="G346" s="206" t="s">
        <v>5275</v>
      </c>
      <c r="H346" s="207">
        <v>2</v>
      </c>
      <c r="I346" s="208"/>
      <c r="J346" s="209">
        <f t="shared" si="120"/>
        <v>0</v>
      </c>
      <c r="K346" s="205" t="s">
        <v>21</v>
      </c>
      <c r="L346" s="62"/>
      <c r="M346" s="210" t="s">
        <v>21</v>
      </c>
      <c r="N346" s="211" t="s">
        <v>45</v>
      </c>
      <c r="O346" s="43"/>
      <c r="P346" s="212">
        <f t="shared" si="121"/>
        <v>0</v>
      </c>
      <c r="Q346" s="212">
        <v>0</v>
      </c>
      <c r="R346" s="212">
        <f t="shared" si="122"/>
        <v>0</v>
      </c>
      <c r="S346" s="212">
        <v>0</v>
      </c>
      <c r="T346" s="213">
        <f t="shared" si="123"/>
        <v>0</v>
      </c>
      <c r="AR346" s="25" t="s">
        <v>375</v>
      </c>
      <c r="AT346" s="25" t="s">
        <v>311</v>
      </c>
      <c r="AU346" s="25" t="s">
        <v>84</v>
      </c>
      <c r="AY346" s="25" t="s">
        <v>308</v>
      </c>
      <c r="BE346" s="214">
        <f t="shared" si="124"/>
        <v>0</v>
      </c>
      <c r="BF346" s="214">
        <f t="shared" si="125"/>
        <v>0</v>
      </c>
      <c r="BG346" s="214">
        <f t="shared" si="126"/>
        <v>0</v>
      </c>
      <c r="BH346" s="214">
        <f t="shared" si="127"/>
        <v>0</v>
      </c>
      <c r="BI346" s="214">
        <f t="shared" si="128"/>
        <v>0</v>
      </c>
      <c r="BJ346" s="25" t="s">
        <v>82</v>
      </c>
      <c r="BK346" s="214">
        <f t="shared" si="129"/>
        <v>0</v>
      </c>
      <c r="BL346" s="25" t="s">
        <v>375</v>
      </c>
      <c r="BM346" s="25" t="s">
        <v>3245</v>
      </c>
    </row>
    <row r="347" spans="2:65" s="1" customFormat="1" ht="22.5" customHeight="1">
      <c r="B347" s="42"/>
      <c r="C347" s="203" t="s">
        <v>2486</v>
      </c>
      <c r="D347" s="203" t="s">
        <v>311</v>
      </c>
      <c r="E347" s="204" t="s">
        <v>9659</v>
      </c>
      <c r="F347" s="205" t="s">
        <v>12981</v>
      </c>
      <c r="G347" s="206" t="s">
        <v>5275</v>
      </c>
      <c r="H347" s="207">
        <v>1</v>
      </c>
      <c r="I347" s="208"/>
      <c r="J347" s="209">
        <f t="shared" si="120"/>
        <v>0</v>
      </c>
      <c r="K347" s="205" t="s">
        <v>21</v>
      </c>
      <c r="L347" s="62"/>
      <c r="M347" s="210" t="s">
        <v>21</v>
      </c>
      <c r="N347" s="211" t="s">
        <v>45</v>
      </c>
      <c r="O347" s="43"/>
      <c r="P347" s="212">
        <f t="shared" si="121"/>
        <v>0</v>
      </c>
      <c r="Q347" s="212">
        <v>0</v>
      </c>
      <c r="R347" s="212">
        <f t="shared" si="122"/>
        <v>0</v>
      </c>
      <c r="S347" s="212">
        <v>0</v>
      </c>
      <c r="T347" s="213">
        <f t="shared" si="123"/>
        <v>0</v>
      </c>
      <c r="AR347" s="25" t="s">
        <v>375</v>
      </c>
      <c r="AT347" s="25" t="s">
        <v>311</v>
      </c>
      <c r="AU347" s="25" t="s">
        <v>84</v>
      </c>
      <c r="AY347" s="25" t="s">
        <v>308</v>
      </c>
      <c r="BE347" s="214">
        <f t="shared" si="124"/>
        <v>0</v>
      </c>
      <c r="BF347" s="214">
        <f t="shared" si="125"/>
        <v>0</v>
      </c>
      <c r="BG347" s="214">
        <f t="shared" si="126"/>
        <v>0</v>
      </c>
      <c r="BH347" s="214">
        <f t="shared" si="127"/>
        <v>0</v>
      </c>
      <c r="BI347" s="214">
        <f t="shared" si="128"/>
        <v>0</v>
      </c>
      <c r="BJ347" s="25" t="s">
        <v>82</v>
      </c>
      <c r="BK347" s="214">
        <f t="shared" si="129"/>
        <v>0</v>
      </c>
      <c r="BL347" s="25" t="s">
        <v>375</v>
      </c>
      <c r="BM347" s="25" t="s">
        <v>3253</v>
      </c>
    </row>
    <row r="348" spans="2:65" s="1" customFormat="1" ht="22.5" customHeight="1">
      <c r="B348" s="42"/>
      <c r="C348" s="203" t="s">
        <v>2490</v>
      </c>
      <c r="D348" s="203" t="s">
        <v>311</v>
      </c>
      <c r="E348" s="204" t="s">
        <v>9662</v>
      </c>
      <c r="F348" s="205" t="s">
        <v>12982</v>
      </c>
      <c r="G348" s="206" t="s">
        <v>5275</v>
      </c>
      <c r="H348" s="207">
        <v>1</v>
      </c>
      <c r="I348" s="208"/>
      <c r="J348" s="209">
        <f t="shared" si="120"/>
        <v>0</v>
      </c>
      <c r="K348" s="205" t="s">
        <v>21</v>
      </c>
      <c r="L348" s="62"/>
      <c r="M348" s="210" t="s">
        <v>21</v>
      </c>
      <c r="N348" s="211" t="s">
        <v>45</v>
      </c>
      <c r="O348" s="43"/>
      <c r="P348" s="212">
        <f t="shared" si="121"/>
        <v>0</v>
      </c>
      <c r="Q348" s="212">
        <v>0</v>
      </c>
      <c r="R348" s="212">
        <f t="shared" si="122"/>
        <v>0</v>
      </c>
      <c r="S348" s="212">
        <v>0</v>
      </c>
      <c r="T348" s="213">
        <f t="shared" si="123"/>
        <v>0</v>
      </c>
      <c r="AR348" s="25" t="s">
        <v>375</v>
      </c>
      <c r="AT348" s="25" t="s">
        <v>311</v>
      </c>
      <c r="AU348" s="25" t="s">
        <v>84</v>
      </c>
      <c r="AY348" s="25" t="s">
        <v>308</v>
      </c>
      <c r="BE348" s="214">
        <f t="shared" si="124"/>
        <v>0</v>
      </c>
      <c r="BF348" s="214">
        <f t="shared" si="125"/>
        <v>0</v>
      </c>
      <c r="BG348" s="214">
        <f t="shared" si="126"/>
        <v>0</v>
      </c>
      <c r="BH348" s="214">
        <f t="shared" si="127"/>
        <v>0</v>
      </c>
      <c r="BI348" s="214">
        <f t="shared" si="128"/>
        <v>0</v>
      </c>
      <c r="BJ348" s="25" t="s">
        <v>82</v>
      </c>
      <c r="BK348" s="214">
        <f t="shared" si="129"/>
        <v>0</v>
      </c>
      <c r="BL348" s="25" t="s">
        <v>375</v>
      </c>
      <c r="BM348" s="25" t="s">
        <v>3261</v>
      </c>
    </row>
    <row r="349" spans="2:65" s="1" customFormat="1" ht="22.5" customHeight="1">
      <c r="B349" s="42"/>
      <c r="C349" s="203" t="s">
        <v>2495</v>
      </c>
      <c r="D349" s="203" t="s">
        <v>311</v>
      </c>
      <c r="E349" s="204" t="s">
        <v>9663</v>
      </c>
      <c r="F349" s="205" t="s">
        <v>12983</v>
      </c>
      <c r="G349" s="206" t="s">
        <v>5275</v>
      </c>
      <c r="H349" s="207">
        <v>1</v>
      </c>
      <c r="I349" s="208"/>
      <c r="J349" s="209">
        <f t="shared" si="120"/>
        <v>0</v>
      </c>
      <c r="K349" s="205" t="s">
        <v>21</v>
      </c>
      <c r="L349" s="62"/>
      <c r="M349" s="210" t="s">
        <v>21</v>
      </c>
      <c r="N349" s="211" t="s">
        <v>45</v>
      </c>
      <c r="O349" s="43"/>
      <c r="P349" s="212">
        <f t="shared" si="121"/>
        <v>0</v>
      </c>
      <c r="Q349" s="212">
        <v>0</v>
      </c>
      <c r="R349" s="212">
        <f t="shared" si="122"/>
        <v>0</v>
      </c>
      <c r="S349" s="212">
        <v>0</v>
      </c>
      <c r="T349" s="213">
        <f t="shared" si="123"/>
        <v>0</v>
      </c>
      <c r="AR349" s="25" t="s">
        <v>375</v>
      </c>
      <c r="AT349" s="25" t="s">
        <v>311</v>
      </c>
      <c r="AU349" s="25" t="s">
        <v>84</v>
      </c>
      <c r="AY349" s="25" t="s">
        <v>308</v>
      </c>
      <c r="BE349" s="214">
        <f t="shared" si="124"/>
        <v>0</v>
      </c>
      <c r="BF349" s="214">
        <f t="shared" si="125"/>
        <v>0</v>
      </c>
      <c r="BG349" s="214">
        <f t="shared" si="126"/>
        <v>0</v>
      </c>
      <c r="BH349" s="214">
        <f t="shared" si="127"/>
        <v>0</v>
      </c>
      <c r="BI349" s="214">
        <f t="shared" si="128"/>
        <v>0</v>
      </c>
      <c r="BJ349" s="25" t="s">
        <v>82</v>
      </c>
      <c r="BK349" s="214">
        <f t="shared" si="129"/>
        <v>0</v>
      </c>
      <c r="BL349" s="25" t="s">
        <v>375</v>
      </c>
      <c r="BM349" s="25" t="s">
        <v>3270</v>
      </c>
    </row>
    <row r="350" spans="2:65" s="1" customFormat="1" ht="22.5" customHeight="1">
      <c r="B350" s="42"/>
      <c r="C350" s="203" t="s">
        <v>2501</v>
      </c>
      <c r="D350" s="203" t="s">
        <v>311</v>
      </c>
      <c r="E350" s="204" t="s">
        <v>9664</v>
      </c>
      <c r="F350" s="205" t="s">
        <v>12984</v>
      </c>
      <c r="G350" s="206" t="s">
        <v>5275</v>
      </c>
      <c r="H350" s="207">
        <v>1</v>
      </c>
      <c r="I350" s="208"/>
      <c r="J350" s="209">
        <f t="shared" si="120"/>
        <v>0</v>
      </c>
      <c r="K350" s="205" t="s">
        <v>21</v>
      </c>
      <c r="L350" s="62"/>
      <c r="M350" s="210" t="s">
        <v>21</v>
      </c>
      <c r="N350" s="211" t="s">
        <v>45</v>
      </c>
      <c r="O350" s="43"/>
      <c r="P350" s="212">
        <f t="shared" si="121"/>
        <v>0</v>
      </c>
      <c r="Q350" s="212">
        <v>0</v>
      </c>
      <c r="R350" s="212">
        <f t="shared" si="122"/>
        <v>0</v>
      </c>
      <c r="S350" s="212">
        <v>0</v>
      </c>
      <c r="T350" s="213">
        <f t="shared" si="123"/>
        <v>0</v>
      </c>
      <c r="AR350" s="25" t="s">
        <v>375</v>
      </c>
      <c r="AT350" s="25" t="s">
        <v>311</v>
      </c>
      <c r="AU350" s="25" t="s">
        <v>84</v>
      </c>
      <c r="AY350" s="25" t="s">
        <v>308</v>
      </c>
      <c r="BE350" s="214">
        <f t="shared" si="124"/>
        <v>0</v>
      </c>
      <c r="BF350" s="214">
        <f t="shared" si="125"/>
        <v>0</v>
      </c>
      <c r="BG350" s="214">
        <f t="shared" si="126"/>
        <v>0</v>
      </c>
      <c r="BH350" s="214">
        <f t="shared" si="127"/>
        <v>0</v>
      </c>
      <c r="BI350" s="214">
        <f t="shared" si="128"/>
        <v>0</v>
      </c>
      <c r="BJ350" s="25" t="s">
        <v>82</v>
      </c>
      <c r="BK350" s="214">
        <f t="shared" si="129"/>
        <v>0</v>
      </c>
      <c r="BL350" s="25" t="s">
        <v>375</v>
      </c>
      <c r="BM350" s="25" t="s">
        <v>3278</v>
      </c>
    </row>
    <row r="351" spans="2:65" s="1" customFormat="1" ht="22.5" customHeight="1">
      <c r="B351" s="42"/>
      <c r="C351" s="203" t="s">
        <v>2506</v>
      </c>
      <c r="D351" s="203" t="s">
        <v>311</v>
      </c>
      <c r="E351" s="204" t="s">
        <v>6414</v>
      </c>
      <c r="F351" s="205" t="s">
        <v>12985</v>
      </c>
      <c r="G351" s="206" t="s">
        <v>5275</v>
      </c>
      <c r="H351" s="207">
        <v>3</v>
      </c>
      <c r="I351" s="208"/>
      <c r="J351" s="209">
        <f t="shared" si="120"/>
        <v>0</v>
      </c>
      <c r="K351" s="205" t="s">
        <v>21</v>
      </c>
      <c r="L351" s="62"/>
      <c r="M351" s="210" t="s">
        <v>21</v>
      </c>
      <c r="N351" s="211" t="s">
        <v>45</v>
      </c>
      <c r="O351" s="43"/>
      <c r="P351" s="212">
        <f t="shared" si="121"/>
        <v>0</v>
      </c>
      <c r="Q351" s="212">
        <v>0</v>
      </c>
      <c r="R351" s="212">
        <f t="shared" si="122"/>
        <v>0</v>
      </c>
      <c r="S351" s="212">
        <v>0</v>
      </c>
      <c r="T351" s="213">
        <f t="shared" si="123"/>
        <v>0</v>
      </c>
      <c r="AR351" s="25" t="s">
        <v>375</v>
      </c>
      <c r="AT351" s="25" t="s">
        <v>311</v>
      </c>
      <c r="AU351" s="25" t="s">
        <v>84</v>
      </c>
      <c r="AY351" s="25" t="s">
        <v>308</v>
      </c>
      <c r="BE351" s="214">
        <f t="shared" si="124"/>
        <v>0</v>
      </c>
      <c r="BF351" s="214">
        <f t="shared" si="125"/>
        <v>0</v>
      </c>
      <c r="BG351" s="214">
        <f t="shared" si="126"/>
        <v>0</v>
      </c>
      <c r="BH351" s="214">
        <f t="shared" si="127"/>
        <v>0</v>
      </c>
      <c r="BI351" s="214">
        <f t="shared" si="128"/>
        <v>0</v>
      </c>
      <c r="BJ351" s="25" t="s">
        <v>82</v>
      </c>
      <c r="BK351" s="214">
        <f t="shared" si="129"/>
        <v>0</v>
      </c>
      <c r="BL351" s="25" t="s">
        <v>375</v>
      </c>
      <c r="BM351" s="25" t="s">
        <v>3287</v>
      </c>
    </row>
    <row r="352" spans="2:65" s="1" customFormat="1" ht="22.5" customHeight="1">
      <c r="B352" s="42"/>
      <c r="C352" s="203" t="s">
        <v>2511</v>
      </c>
      <c r="D352" s="203" t="s">
        <v>311</v>
      </c>
      <c r="E352" s="204" t="s">
        <v>6416</v>
      </c>
      <c r="F352" s="205" t="s">
        <v>12986</v>
      </c>
      <c r="G352" s="206" t="s">
        <v>5275</v>
      </c>
      <c r="H352" s="207">
        <v>4</v>
      </c>
      <c r="I352" s="208"/>
      <c r="J352" s="209">
        <f t="shared" si="120"/>
        <v>0</v>
      </c>
      <c r="K352" s="205" t="s">
        <v>21</v>
      </c>
      <c r="L352" s="62"/>
      <c r="M352" s="210" t="s">
        <v>21</v>
      </c>
      <c r="N352" s="211" t="s">
        <v>45</v>
      </c>
      <c r="O352" s="43"/>
      <c r="P352" s="212">
        <f t="shared" si="121"/>
        <v>0</v>
      </c>
      <c r="Q352" s="212">
        <v>0</v>
      </c>
      <c r="R352" s="212">
        <f t="shared" si="122"/>
        <v>0</v>
      </c>
      <c r="S352" s="212">
        <v>0</v>
      </c>
      <c r="T352" s="213">
        <f t="shared" si="123"/>
        <v>0</v>
      </c>
      <c r="AR352" s="25" t="s">
        <v>375</v>
      </c>
      <c r="AT352" s="25" t="s">
        <v>311</v>
      </c>
      <c r="AU352" s="25" t="s">
        <v>84</v>
      </c>
      <c r="AY352" s="25" t="s">
        <v>308</v>
      </c>
      <c r="BE352" s="214">
        <f t="shared" si="124"/>
        <v>0</v>
      </c>
      <c r="BF352" s="214">
        <f t="shared" si="125"/>
        <v>0</v>
      </c>
      <c r="BG352" s="214">
        <f t="shared" si="126"/>
        <v>0</v>
      </c>
      <c r="BH352" s="214">
        <f t="shared" si="127"/>
        <v>0</v>
      </c>
      <c r="BI352" s="214">
        <f t="shared" si="128"/>
        <v>0</v>
      </c>
      <c r="BJ352" s="25" t="s">
        <v>82</v>
      </c>
      <c r="BK352" s="214">
        <f t="shared" si="129"/>
        <v>0</v>
      </c>
      <c r="BL352" s="25" t="s">
        <v>375</v>
      </c>
      <c r="BM352" s="25" t="s">
        <v>3295</v>
      </c>
    </row>
    <row r="353" spans="2:65" s="1" customFormat="1" ht="22.5" customHeight="1">
      <c r="B353" s="42"/>
      <c r="C353" s="203" t="s">
        <v>2515</v>
      </c>
      <c r="D353" s="203" t="s">
        <v>311</v>
      </c>
      <c r="E353" s="204" t="s">
        <v>6418</v>
      </c>
      <c r="F353" s="205" t="s">
        <v>12987</v>
      </c>
      <c r="G353" s="206" t="s">
        <v>5275</v>
      </c>
      <c r="H353" s="207">
        <v>1</v>
      </c>
      <c r="I353" s="208"/>
      <c r="J353" s="209">
        <f t="shared" si="120"/>
        <v>0</v>
      </c>
      <c r="K353" s="205" t="s">
        <v>21</v>
      </c>
      <c r="L353" s="62"/>
      <c r="M353" s="210" t="s">
        <v>21</v>
      </c>
      <c r="N353" s="211" t="s">
        <v>45</v>
      </c>
      <c r="O353" s="43"/>
      <c r="P353" s="212">
        <f t="shared" si="121"/>
        <v>0</v>
      </c>
      <c r="Q353" s="212">
        <v>0</v>
      </c>
      <c r="R353" s="212">
        <f t="shared" si="122"/>
        <v>0</v>
      </c>
      <c r="S353" s="212">
        <v>0</v>
      </c>
      <c r="T353" s="213">
        <f t="shared" si="123"/>
        <v>0</v>
      </c>
      <c r="AR353" s="25" t="s">
        <v>375</v>
      </c>
      <c r="AT353" s="25" t="s">
        <v>311</v>
      </c>
      <c r="AU353" s="25" t="s">
        <v>84</v>
      </c>
      <c r="AY353" s="25" t="s">
        <v>308</v>
      </c>
      <c r="BE353" s="214">
        <f t="shared" si="124"/>
        <v>0</v>
      </c>
      <c r="BF353" s="214">
        <f t="shared" si="125"/>
        <v>0</v>
      </c>
      <c r="BG353" s="214">
        <f t="shared" si="126"/>
        <v>0</v>
      </c>
      <c r="BH353" s="214">
        <f t="shared" si="127"/>
        <v>0</v>
      </c>
      <c r="BI353" s="214">
        <f t="shared" si="128"/>
        <v>0</v>
      </c>
      <c r="BJ353" s="25" t="s">
        <v>82</v>
      </c>
      <c r="BK353" s="214">
        <f t="shared" si="129"/>
        <v>0</v>
      </c>
      <c r="BL353" s="25" t="s">
        <v>375</v>
      </c>
      <c r="BM353" s="25" t="s">
        <v>3304</v>
      </c>
    </row>
    <row r="354" spans="2:65" s="1" customFormat="1" ht="22.5" customHeight="1">
      <c r="B354" s="42"/>
      <c r="C354" s="203" t="s">
        <v>2518</v>
      </c>
      <c r="D354" s="203" t="s">
        <v>311</v>
      </c>
      <c r="E354" s="204" t="s">
        <v>6420</v>
      </c>
      <c r="F354" s="205" t="s">
        <v>12988</v>
      </c>
      <c r="G354" s="206" t="s">
        <v>5275</v>
      </c>
      <c r="H354" s="207">
        <v>45</v>
      </c>
      <c r="I354" s="208"/>
      <c r="J354" s="209">
        <f t="shared" si="120"/>
        <v>0</v>
      </c>
      <c r="K354" s="205" t="s">
        <v>21</v>
      </c>
      <c r="L354" s="62"/>
      <c r="M354" s="210" t="s">
        <v>21</v>
      </c>
      <c r="N354" s="211" t="s">
        <v>45</v>
      </c>
      <c r="O354" s="43"/>
      <c r="P354" s="212">
        <f t="shared" si="121"/>
        <v>0</v>
      </c>
      <c r="Q354" s="212">
        <v>0</v>
      </c>
      <c r="R354" s="212">
        <f t="shared" si="122"/>
        <v>0</v>
      </c>
      <c r="S354" s="212">
        <v>0</v>
      </c>
      <c r="T354" s="213">
        <f t="shared" si="123"/>
        <v>0</v>
      </c>
      <c r="AR354" s="25" t="s">
        <v>375</v>
      </c>
      <c r="AT354" s="25" t="s">
        <v>311</v>
      </c>
      <c r="AU354" s="25" t="s">
        <v>84</v>
      </c>
      <c r="AY354" s="25" t="s">
        <v>308</v>
      </c>
      <c r="BE354" s="214">
        <f t="shared" si="124"/>
        <v>0</v>
      </c>
      <c r="BF354" s="214">
        <f t="shared" si="125"/>
        <v>0</v>
      </c>
      <c r="BG354" s="214">
        <f t="shared" si="126"/>
        <v>0</v>
      </c>
      <c r="BH354" s="214">
        <f t="shared" si="127"/>
        <v>0</v>
      </c>
      <c r="BI354" s="214">
        <f t="shared" si="128"/>
        <v>0</v>
      </c>
      <c r="BJ354" s="25" t="s">
        <v>82</v>
      </c>
      <c r="BK354" s="214">
        <f t="shared" si="129"/>
        <v>0</v>
      </c>
      <c r="BL354" s="25" t="s">
        <v>375</v>
      </c>
      <c r="BM354" s="25" t="s">
        <v>3312</v>
      </c>
    </row>
    <row r="355" spans="2:65" s="11" customFormat="1" ht="29.85" customHeight="1">
      <c r="B355" s="186"/>
      <c r="C355" s="187"/>
      <c r="D355" s="200" t="s">
        <v>73</v>
      </c>
      <c r="E355" s="201" t="s">
        <v>11053</v>
      </c>
      <c r="F355" s="201" t="s">
        <v>13024</v>
      </c>
      <c r="G355" s="187"/>
      <c r="H355" s="187"/>
      <c r="I355" s="190"/>
      <c r="J355" s="202">
        <f>BK355</f>
        <v>0</v>
      </c>
      <c r="K355" s="187"/>
      <c r="L355" s="192"/>
      <c r="M355" s="193"/>
      <c r="N355" s="194"/>
      <c r="O355" s="194"/>
      <c r="P355" s="195">
        <f>P356</f>
        <v>0</v>
      </c>
      <c r="Q355" s="194"/>
      <c r="R355" s="195">
        <f>R356</f>
        <v>0</v>
      </c>
      <c r="S355" s="194"/>
      <c r="T355" s="196">
        <f>T356</f>
        <v>0</v>
      </c>
      <c r="AR355" s="197" t="s">
        <v>84</v>
      </c>
      <c r="AT355" s="198" t="s">
        <v>73</v>
      </c>
      <c r="AU355" s="198" t="s">
        <v>82</v>
      </c>
      <c r="AY355" s="197" t="s">
        <v>308</v>
      </c>
      <c r="BK355" s="199">
        <f>BK356</f>
        <v>0</v>
      </c>
    </row>
    <row r="356" spans="2:65" s="1" customFormat="1" ht="22.5" customHeight="1">
      <c r="B356" s="42"/>
      <c r="C356" s="203" t="s">
        <v>2522</v>
      </c>
      <c r="D356" s="203" t="s">
        <v>311</v>
      </c>
      <c r="E356" s="204" t="s">
        <v>6424</v>
      </c>
      <c r="F356" s="205" t="s">
        <v>12990</v>
      </c>
      <c r="G356" s="206" t="s">
        <v>5275</v>
      </c>
      <c r="H356" s="207">
        <v>1</v>
      </c>
      <c r="I356" s="208"/>
      <c r="J356" s="209">
        <f>ROUND(I356*H356,2)</f>
        <v>0</v>
      </c>
      <c r="K356" s="205" t="s">
        <v>21</v>
      </c>
      <c r="L356" s="62"/>
      <c r="M356" s="210" t="s">
        <v>21</v>
      </c>
      <c r="N356" s="211" t="s">
        <v>45</v>
      </c>
      <c r="O356" s="43"/>
      <c r="P356" s="212">
        <f>O356*H356</f>
        <v>0</v>
      </c>
      <c r="Q356" s="212">
        <v>0</v>
      </c>
      <c r="R356" s="212">
        <f>Q356*H356</f>
        <v>0</v>
      </c>
      <c r="S356" s="212">
        <v>0</v>
      </c>
      <c r="T356" s="213">
        <f>S356*H356</f>
        <v>0</v>
      </c>
      <c r="AR356" s="25" t="s">
        <v>375</v>
      </c>
      <c r="AT356" s="25" t="s">
        <v>311</v>
      </c>
      <c r="AU356" s="25" t="s">
        <v>84</v>
      </c>
      <c r="AY356" s="25" t="s">
        <v>308</v>
      </c>
      <c r="BE356" s="214">
        <f>IF(N356="základní",J356,0)</f>
        <v>0</v>
      </c>
      <c r="BF356" s="214">
        <f>IF(N356="snížená",J356,0)</f>
        <v>0</v>
      </c>
      <c r="BG356" s="214">
        <f>IF(N356="zákl. přenesená",J356,0)</f>
        <v>0</v>
      </c>
      <c r="BH356" s="214">
        <f>IF(N356="sníž. přenesená",J356,0)</f>
        <v>0</v>
      </c>
      <c r="BI356" s="214">
        <f>IF(N356="nulová",J356,0)</f>
        <v>0</v>
      </c>
      <c r="BJ356" s="25" t="s">
        <v>82</v>
      </c>
      <c r="BK356" s="214">
        <f>ROUND(I356*H356,2)</f>
        <v>0</v>
      </c>
      <c r="BL356" s="25" t="s">
        <v>375</v>
      </c>
      <c r="BM356" s="25" t="s">
        <v>3320</v>
      </c>
    </row>
    <row r="357" spans="2:65" s="11" customFormat="1" ht="29.85" customHeight="1">
      <c r="B357" s="186"/>
      <c r="C357" s="187"/>
      <c r="D357" s="200" t="s">
        <v>73</v>
      </c>
      <c r="E357" s="201" t="s">
        <v>11106</v>
      </c>
      <c r="F357" s="201" t="s">
        <v>13025</v>
      </c>
      <c r="G357" s="187"/>
      <c r="H357" s="187"/>
      <c r="I357" s="190"/>
      <c r="J357" s="202">
        <f>BK357</f>
        <v>0</v>
      </c>
      <c r="K357" s="187"/>
      <c r="L357" s="192"/>
      <c r="M357" s="193"/>
      <c r="N357" s="194"/>
      <c r="O357" s="194"/>
      <c r="P357" s="195">
        <f>SUM(P358:P359)</f>
        <v>0</v>
      </c>
      <c r="Q357" s="194"/>
      <c r="R357" s="195">
        <f>SUM(R358:R359)</f>
        <v>0</v>
      </c>
      <c r="S357" s="194"/>
      <c r="T357" s="196">
        <f>SUM(T358:T359)</f>
        <v>0</v>
      </c>
      <c r="AR357" s="197" t="s">
        <v>84</v>
      </c>
      <c r="AT357" s="198" t="s">
        <v>73</v>
      </c>
      <c r="AU357" s="198" t="s">
        <v>82</v>
      </c>
      <c r="AY357" s="197" t="s">
        <v>308</v>
      </c>
      <c r="BK357" s="199">
        <f>SUM(BK358:BK359)</f>
        <v>0</v>
      </c>
    </row>
    <row r="358" spans="2:65" s="1" customFormat="1" ht="44.25" customHeight="1">
      <c r="B358" s="42"/>
      <c r="C358" s="203" t="s">
        <v>2525</v>
      </c>
      <c r="D358" s="203" t="s">
        <v>311</v>
      </c>
      <c r="E358" s="204" t="s">
        <v>6428</v>
      </c>
      <c r="F358" s="205" t="s">
        <v>12992</v>
      </c>
      <c r="G358" s="206" t="s">
        <v>5275</v>
      </c>
      <c r="H358" s="207">
        <v>1</v>
      </c>
      <c r="I358" s="208"/>
      <c r="J358" s="209">
        <f>ROUND(I358*H358,2)</f>
        <v>0</v>
      </c>
      <c r="K358" s="205" t="s">
        <v>21</v>
      </c>
      <c r="L358" s="62"/>
      <c r="M358" s="210" t="s">
        <v>21</v>
      </c>
      <c r="N358" s="211" t="s">
        <v>45</v>
      </c>
      <c r="O358" s="43"/>
      <c r="P358" s="212">
        <f>O358*H358</f>
        <v>0</v>
      </c>
      <c r="Q358" s="212">
        <v>0</v>
      </c>
      <c r="R358" s="212">
        <f>Q358*H358</f>
        <v>0</v>
      </c>
      <c r="S358" s="212">
        <v>0</v>
      </c>
      <c r="T358" s="213">
        <f>S358*H358</f>
        <v>0</v>
      </c>
      <c r="AR358" s="25" t="s">
        <v>375</v>
      </c>
      <c r="AT358" s="25" t="s">
        <v>311</v>
      </c>
      <c r="AU358" s="25" t="s">
        <v>84</v>
      </c>
      <c r="AY358" s="25" t="s">
        <v>308</v>
      </c>
      <c r="BE358" s="214">
        <f>IF(N358="základní",J358,0)</f>
        <v>0</v>
      </c>
      <c r="BF358" s="214">
        <f>IF(N358="snížená",J358,0)</f>
        <v>0</v>
      </c>
      <c r="BG358" s="214">
        <f>IF(N358="zákl. přenesená",J358,0)</f>
        <v>0</v>
      </c>
      <c r="BH358" s="214">
        <f>IF(N358="sníž. přenesená",J358,0)</f>
        <v>0</v>
      </c>
      <c r="BI358" s="214">
        <f>IF(N358="nulová",J358,0)</f>
        <v>0</v>
      </c>
      <c r="BJ358" s="25" t="s">
        <v>82</v>
      </c>
      <c r="BK358" s="214">
        <f>ROUND(I358*H358,2)</f>
        <v>0</v>
      </c>
      <c r="BL358" s="25" t="s">
        <v>375</v>
      </c>
      <c r="BM358" s="25" t="s">
        <v>3330</v>
      </c>
    </row>
    <row r="359" spans="2:65" s="1" customFormat="1" ht="22.5" customHeight="1">
      <c r="B359" s="42"/>
      <c r="C359" s="203" t="s">
        <v>2528</v>
      </c>
      <c r="D359" s="203" t="s">
        <v>311</v>
      </c>
      <c r="E359" s="204" t="s">
        <v>6434</v>
      </c>
      <c r="F359" s="205" t="s">
        <v>12994</v>
      </c>
      <c r="G359" s="206" t="s">
        <v>5275</v>
      </c>
      <c r="H359" s="207">
        <v>1</v>
      </c>
      <c r="I359" s="208"/>
      <c r="J359" s="209">
        <f>ROUND(I359*H359,2)</f>
        <v>0</v>
      </c>
      <c r="K359" s="205" t="s">
        <v>21</v>
      </c>
      <c r="L359" s="62"/>
      <c r="M359" s="210" t="s">
        <v>21</v>
      </c>
      <c r="N359" s="211" t="s">
        <v>45</v>
      </c>
      <c r="O359" s="43"/>
      <c r="P359" s="212">
        <f>O359*H359</f>
        <v>0</v>
      </c>
      <c r="Q359" s="212">
        <v>0</v>
      </c>
      <c r="R359" s="212">
        <f>Q359*H359</f>
        <v>0</v>
      </c>
      <c r="S359" s="212">
        <v>0</v>
      </c>
      <c r="T359" s="213">
        <f>S359*H359</f>
        <v>0</v>
      </c>
      <c r="AR359" s="25" t="s">
        <v>375</v>
      </c>
      <c r="AT359" s="25" t="s">
        <v>311</v>
      </c>
      <c r="AU359" s="25" t="s">
        <v>84</v>
      </c>
      <c r="AY359" s="25" t="s">
        <v>308</v>
      </c>
      <c r="BE359" s="214">
        <f>IF(N359="základní",J359,0)</f>
        <v>0</v>
      </c>
      <c r="BF359" s="214">
        <f>IF(N359="snížená",J359,0)</f>
        <v>0</v>
      </c>
      <c r="BG359" s="214">
        <f>IF(N359="zákl. přenesená",J359,0)</f>
        <v>0</v>
      </c>
      <c r="BH359" s="214">
        <f>IF(N359="sníž. přenesená",J359,0)</f>
        <v>0</v>
      </c>
      <c r="BI359" s="214">
        <f>IF(N359="nulová",J359,0)</f>
        <v>0</v>
      </c>
      <c r="BJ359" s="25" t="s">
        <v>82</v>
      </c>
      <c r="BK359" s="214">
        <f>ROUND(I359*H359,2)</f>
        <v>0</v>
      </c>
      <c r="BL359" s="25" t="s">
        <v>375</v>
      </c>
      <c r="BM359" s="25" t="s">
        <v>3340</v>
      </c>
    </row>
    <row r="360" spans="2:65" s="11" customFormat="1" ht="29.85" customHeight="1">
      <c r="B360" s="186"/>
      <c r="C360" s="187"/>
      <c r="D360" s="200" t="s">
        <v>73</v>
      </c>
      <c r="E360" s="201" t="s">
        <v>11169</v>
      </c>
      <c r="F360" s="201" t="s">
        <v>13026</v>
      </c>
      <c r="G360" s="187"/>
      <c r="H360" s="187"/>
      <c r="I360" s="190"/>
      <c r="J360" s="202">
        <f>BK360</f>
        <v>0</v>
      </c>
      <c r="K360" s="187"/>
      <c r="L360" s="192"/>
      <c r="M360" s="193"/>
      <c r="N360" s="194"/>
      <c r="O360" s="194"/>
      <c r="P360" s="195">
        <f>SUM(P361:P370)</f>
        <v>0</v>
      </c>
      <c r="Q360" s="194"/>
      <c r="R360" s="195">
        <f>SUM(R361:R370)</f>
        <v>0</v>
      </c>
      <c r="S360" s="194"/>
      <c r="T360" s="196">
        <f>SUM(T361:T370)</f>
        <v>0</v>
      </c>
      <c r="AR360" s="197" t="s">
        <v>84</v>
      </c>
      <c r="AT360" s="198" t="s">
        <v>73</v>
      </c>
      <c r="AU360" s="198" t="s">
        <v>82</v>
      </c>
      <c r="AY360" s="197" t="s">
        <v>308</v>
      </c>
      <c r="BK360" s="199">
        <f>SUM(BK361:BK370)</f>
        <v>0</v>
      </c>
    </row>
    <row r="361" spans="2:65" s="1" customFormat="1" ht="31.5" customHeight="1">
      <c r="B361" s="42"/>
      <c r="C361" s="203" t="s">
        <v>2534</v>
      </c>
      <c r="D361" s="203" t="s">
        <v>311</v>
      </c>
      <c r="E361" s="204" t="s">
        <v>6436</v>
      </c>
      <c r="F361" s="205" t="s">
        <v>12996</v>
      </c>
      <c r="G361" s="206" t="s">
        <v>5275</v>
      </c>
      <c r="H361" s="207">
        <v>1</v>
      </c>
      <c r="I361" s="208"/>
      <c r="J361" s="209">
        <f t="shared" ref="J361:J370" si="130">ROUND(I361*H361,2)</f>
        <v>0</v>
      </c>
      <c r="K361" s="205" t="s">
        <v>21</v>
      </c>
      <c r="L361" s="62"/>
      <c r="M361" s="210" t="s">
        <v>21</v>
      </c>
      <c r="N361" s="211" t="s">
        <v>45</v>
      </c>
      <c r="O361" s="43"/>
      <c r="P361" s="212">
        <f t="shared" ref="P361:P370" si="131">O361*H361</f>
        <v>0</v>
      </c>
      <c r="Q361" s="212">
        <v>0</v>
      </c>
      <c r="R361" s="212">
        <f t="shared" ref="R361:R370" si="132">Q361*H361</f>
        <v>0</v>
      </c>
      <c r="S361" s="212">
        <v>0</v>
      </c>
      <c r="T361" s="213">
        <f t="shared" ref="T361:T370" si="133">S361*H361</f>
        <v>0</v>
      </c>
      <c r="AR361" s="25" t="s">
        <v>375</v>
      </c>
      <c r="AT361" s="25" t="s">
        <v>311</v>
      </c>
      <c r="AU361" s="25" t="s">
        <v>84</v>
      </c>
      <c r="AY361" s="25" t="s">
        <v>308</v>
      </c>
      <c r="BE361" s="214">
        <f t="shared" ref="BE361:BE370" si="134">IF(N361="základní",J361,0)</f>
        <v>0</v>
      </c>
      <c r="BF361" s="214">
        <f t="shared" ref="BF361:BF370" si="135">IF(N361="snížená",J361,0)</f>
        <v>0</v>
      </c>
      <c r="BG361" s="214">
        <f t="shared" ref="BG361:BG370" si="136">IF(N361="zákl. přenesená",J361,0)</f>
        <v>0</v>
      </c>
      <c r="BH361" s="214">
        <f t="shared" ref="BH361:BH370" si="137">IF(N361="sníž. přenesená",J361,0)</f>
        <v>0</v>
      </c>
      <c r="BI361" s="214">
        <f t="shared" ref="BI361:BI370" si="138">IF(N361="nulová",J361,0)</f>
        <v>0</v>
      </c>
      <c r="BJ361" s="25" t="s">
        <v>82</v>
      </c>
      <c r="BK361" s="214">
        <f t="shared" ref="BK361:BK370" si="139">ROUND(I361*H361,2)</f>
        <v>0</v>
      </c>
      <c r="BL361" s="25" t="s">
        <v>375</v>
      </c>
      <c r="BM361" s="25" t="s">
        <v>3350</v>
      </c>
    </row>
    <row r="362" spans="2:65" s="1" customFormat="1" ht="22.5" customHeight="1">
      <c r="B362" s="42"/>
      <c r="C362" s="203" t="s">
        <v>2537</v>
      </c>
      <c r="D362" s="203" t="s">
        <v>311</v>
      </c>
      <c r="E362" s="204" t="s">
        <v>9643</v>
      </c>
      <c r="F362" s="205" t="s">
        <v>12972</v>
      </c>
      <c r="G362" s="206" t="s">
        <v>5275</v>
      </c>
      <c r="H362" s="207">
        <v>6</v>
      </c>
      <c r="I362" s="208"/>
      <c r="J362" s="209">
        <f t="shared" si="130"/>
        <v>0</v>
      </c>
      <c r="K362" s="205" t="s">
        <v>21</v>
      </c>
      <c r="L362" s="62"/>
      <c r="M362" s="210" t="s">
        <v>21</v>
      </c>
      <c r="N362" s="211" t="s">
        <v>45</v>
      </c>
      <c r="O362" s="43"/>
      <c r="P362" s="212">
        <f t="shared" si="131"/>
        <v>0</v>
      </c>
      <c r="Q362" s="212">
        <v>0</v>
      </c>
      <c r="R362" s="212">
        <f t="shared" si="132"/>
        <v>0</v>
      </c>
      <c r="S362" s="212">
        <v>0</v>
      </c>
      <c r="T362" s="213">
        <f t="shared" si="133"/>
        <v>0</v>
      </c>
      <c r="AR362" s="25" t="s">
        <v>375</v>
      </c>
      <c r="AT362" s="25" t="s">
        <v>311</v>
      </c>
      <c r="AU362" s="25" t="s">
        <v>84</v>
      </c>
      <c r="AY362" s="25" t="s">
        <v>308</v>
      </c>
      <c r="BE362" s="214">
        <f t="shared" si="134"/>
        <v>0</v>
      </c>
      <c r="BF362" s="214">
        <f t="shared" si="135"/>
        <v>0</v>
      </c>
      <c r="BG362" s="214">
        <f t="shared" si="136"/>
        <v>0</v>
      </c>
      <c r="BH362" s="214">
        <f t="shared" si="137"/>
        <v>0</v>
      </c>
      <c r="BI362" s="214">
        <f t="shared" si="138"/>
        <v>0</v>
      </c>
      <c r="BJ362" s="25" t="s">
        <v>82</v>
      </c>
      <c r="BK362" s="214">
        <f t="shared" si="139"/>
        <v>0</v>
      </c>
      <c r="BL362" s="25" t="s">
        <v>375</v>
      </c>
      <c r="BM362" s="25" t="s">
        <v>3360</v>
      </c>
    </row>
    <row r="363" spans="2:65" s="1" customFormat="1" ht="22.5" customHeight="1">
      <c r="B363" s="42"/>
      <c r="C363" s="203" t="s">
        <v>2543</v>
      </c>
      <c r="D363" s="203" t="s">
        <v>311</v>
      </c>
      <c r="E363" s="204" t="s">
        <v>6442</v>
      </c>
      <c r="F363" s="205" t="s">
        <v>12997</v>
      </c>
      <c r="G363" s="206" t="s">
        <v>5275</v>
      </c>
      <c r="H363" s="207">
        <v>18</v>
      </c>
      <c r="I363" s="208"/>
      <c r="J363" s="209">
        <f t="shared" si="130"/>
        <v>0</v>
      </c>
      <c r="K363" s="205" t="s">
        <v>21</v>
      </c>
      <c r="L363" s="62"/>
      <c r="M363" s="210" t="s">
        <v>21</v>
      </c>
      <c r="N363" s="211" t="s">
        <v>45</v>
      </c>
      <c r="O363" s="43"/>
      <c r="P363" s="212">
        <f t="shared" si="131"/>
        <v>0</v>
      </c>
      <c r="Q363" s="212">
        <v>0</v>
      </c>
      <c r="R363" s="212">
        <f t="shared" si="132"/>
        <v>0</v>
      </c>
      <c r="S363" s="212">
        <v>0</v>
      </c>
      <c r="T363" s="213">
        <f t="shared" si="133"/>
        <v>0</v>
      </c>
      <c r="AR363" s="25" t="s">
        <v>375</v>
      </c>
      <c r="AT363" s="25" t="s">
        <v>311</v>
      </c>
      <c r="AU363" s="25" t="s">
        <v>84</v>
      </c>
      <c r="AY363" s="25" t="s">
        <v>308</v>
      </c>
      <c r="BE363" s="214">
        <f t="shared" si="134"/>
        <v>0</v>
      </c>
      <c r="BF363" s="214">
        <f t="shared" si="135"/>
        <v>0</v>
      </c>
      <c r="BG363" s="214">
        <f t="shared" si="136"/>
        <v>0</v>
      </c>
      <c r="BH363" s="214">
        <f t="shared" si="137"/>
        <v>0</v>
      </c>
      <c r="BI363" s="214">
        <f t="shared" si="138"/>
        <v>0</v>
      </c>
      <c r="BJ363" s="25" t="s">
        <v>82</v>
      </c>
      <c r="BK363" s="214">
        <f t="shared" si="139"/>
        <v>0</v>
      </c>
      <c r="BL363" s="25" t="s">
        <v>375</v>
      </c>
      <c r="BM363" s="25" t="s">
        <v>3368</v>
      </c>
    </row>
    <row r="364" spans="2:65" s="1" customFormat="1" ht="22.5" customHeight="1">
      <c r="B364" s="42"/>
      <c r="C364" s="203" t="s">
        <v>2546</v>
      </c>
      <c r="D364" s="203" t="s">
        <v>311</v>
      </c>
      <c r="E364" s="204" t="s">
        <v>6444</v>
      </c>
      <c r="F364" s="205" t="s">
        <v>12998</v>
      </c>
      <c r="G364" s="206" t="s">
        <v>5275</v>
      </c>
      <c r="H364" s="207">
        <v>1</v>
      </c>
      <c r="I364" s="208"/>
      <c r="J364" s="209">
        <f t="shared" si="130"/>
        <v>0</v>
      </c>
      <c r="K364" s="205" t="s">
        <v>21</v>
      </c>
      <c r="L364" s="62"/>
      <c r="M364" s="210" t="s">
        <v>21</v>
      </c>
      <c r="N364" s="211" t="s">
        <v>45</v>
      </c>
      <c r="O364" s="43"/>
      <c r="P364" s="212">
        <f t="shared" si="131"/>
        <v>0</v>
      </c>
      <c r="Q364" s="212">
        <v>0</v>
      </c>
      <c r="R364" s="212">
        <f t="shared" si="132"/>
        <v>0</v>
      </c>
      <c r="S364" s="212">
        <v>0</v>
      </c>
      <c r="T364" s="213">
        <f t="shared" si="133"/>
        <v>0</v>
      </c>
      <c r="AR364" s="25" t="s">
        <v>375</v>
      </c>
      <c r="AT364" s="25" t="s">
        <v>311</v>
      </c>
      <c r="AU364" s="25" t="s">
        <v>84</v>
      </c>
      <c r="AY364" s="25" t="s">
        <v>308</v>
      </c>
      <c r="BE364" s="214">
        <f t="shared" si="134"/>
        <v>0</v>
      </c>
      <c r="BF364" s="214">
        <f t="shared" si="135"/>
        <v>0</v>
      </c>
      <c r="BG364" s="214">
        <f t="shared" si="136"/>
        <v>0</v>
      </c>
      <c r="BH364" s="214">
        <f t="shared" si="137"/>
        <v>0</v>
      </c>
      <c r="BI364" s="214">
        <f t="shared" si="138"/>
        <v>0</v>
      </c>
      <c r="BJ364" s="25" t="s">
        <v>82</v>
      </c>
      <c r="BK364" s="214">
        <f t="shared" si="139"/>
        <v>0</v>
      </c>
      <c r="BL364" s="25" t="s">
        <v>375</v>
      </c>
      <c r="BM364" s="25" t="s">
        <v>3378</v>
      </c>
    </row>
    <row r="365" spans="2:65" s="1" customFormat="1" ht="22.5" customHeight="1">
      <c r="B365" s="42"/>
      <c r="C365" s="203" t="s">
        <v>2552</v>
      </c>
      <c r="D365" s="203" t="s">
        <v>311</v>
      </c>
      <c r="E365" s="204" t="s">
        <v>6446</v>
      </c>
      <c r="F365" s="205" t="s">
        <v>12999</v>
      </c>
      <c r="G365" s="206" t="s">
        <v>5275</v>
      </c>
      <c r="H365" s="207">
        <v>1</v>
      </c>
      <c r="I365" s="208"/>
      <c r="J365" s="209">
        <f t="shared" si="130"/>
        <v>0</v>
      </c>
      <c r="K365" s="205" t="s">
        <v>21</v>
      </c>
      <c r="L365" s="62"/>
      <c r="M365" s="210" t="s">
        <v>21</v>
      </c>
      <c r="N365" s="211" t="s">
        <v>45</v>
      </c>
      <c r="O365" s="43"/>
      <c r="P365" s="212">
        <f t="shared" si="131"/>
        <v>0</v>
      </c>
      <c r="Q365" s="212">
        <v>0</v>
      </c>
      <c r="R365" s="212">
        <f t="shared" si="132"/>
        <v>0</v>
      </c>
      <c r="S365" s="212">
        <v>0</v>
      </c>
      <c r="T365" s="213">
        <f t="shared" si="133"/>
        <v>0</v>
      </c>
      <c r="AR365" s="25" t="s">
        <v>375</v>
      </c>
      <c r="AT365" s="25" t="s">
        <v>311</v>
      </c>
      <c r="AU365" s="25" t="s">
        <v>84</v>
      </c>
      <c r="AY365" s="25" t="s">
        <v>308</v>
      </c>
      <c r="BE365" s="214">
        <f t="shared" si="134"/>
        <v>0</v>
      </c>
      <c r="BF365" s="214">
        <f t="shared" si="135"/>
        <v>0</v>
      </c>
      <c r="BG365" s="214">
        <f t="shared" si="136"/>
        <v>0</v>
      </c>
      <c r="BH365" s="214">
        <f t="shared" si="137"/>
        <v>0</v>
      </c>
      <c r="BI365" s="214">
        <f t="shared" si="138"/>
        <v>0</v>
      </c>
      <c r="BJ365" s="25" t="s">
        <v>82</v>
      </c>
      <c r="BK365" s="214">
        <f t="shared" si="139"/>
        <v>0</v>
      </c>
      <c r="BL365" s="25" t="s">
        <v>375</v>
      </c>
      <c r="BM365" s="25" t="s">
        <v>3386</v>
      </c>
    </row>
    <row r="366" spans="2:65" s="1" customFormat="1" ht="22.5" customHeight="1">
      <c r="B366" s="42"/>
      <c r="C366" s="203" t="s">
        <v>2555</v>
      </c>
      <c r="D366" s="203" t="s">
        <v>311</v>
      </c>
      <c r="E366" s="204" t="s">
        <v>9647</v>
      </c>
      <c r="F366" s="205" t="s">
        <v>12974</v>
      </c>
      <c r="G366" s="206" t="s">
        <v>5275</v>
      </c>
      <c r="H366" s="207">
        <v>12</v>
      </c>
      <c r="I366" s="208"/>
      <c r="J366" s="209">
        <f t="shared" si="130"/>
        <v>0</v>
      </c>
      <c r="K366" s="205" t="s">
        <v>21</v>
      </c>
      <c r="L366" s="62"/>
      <c r="M366" s="210" t="s">
        <v>21</v>
      </c>
      <c r="N366" s="211" t="s">
        <v>45</v>
      </c>
      <c r="O366" s="43"/>
      <c r="P366" s="212">
        <f t="shared" si="131"/>
        <v>0</v>
      </c>
      <c r="Q366" s="212">
        <v>0</v>
      </c>
      <c r="R366" s="212">
        <f t="shared" si="132"/>
        <v>0</v>
      </c>
      <c r="S366" s="212">
        <v>0</v>
      </c>
      <c r="T366" s="213">
        <f t="shared" si="133"/>
        <v>0</v>
      </c>
      <c r="AR366" s="25" t="s">
        <v>375</v>
      </c>
      <c r="AT366" s="25" t="s">
        <v>311</v>
      </c>
      <c r="AU366" s="25" t="s">
        <v>84</v>
      </c>
      <c r="AY366" s="25" t="s">
        <v>308</v>
      </c>
      <c r="BE366" s="214">
        <f t="shared" si="134"/>
        <v>0</v>
      </c>
      <c r="BF366" s="214">
        <f t="shared" si="135"/>
        <v>0</v>
      </c>
      <c r="BG366" s="214">
        <f t="shared" si="136"/>
        <v>0</v>
      </c>
      <c r="BH366" s="214">
        <f t="shared" si="137"/>
        <v>0</v>
      </c>
      <c r="BI366" s="214">
        <f t="shared" si="138"/>
        <v>0</v>
      </c>
      <c r="BJ366" s="25" t="s">
        <v>82</v>
      </c>
      <c r="BK366" s="214">
        <f t="shared" si="139"/>
        <v>0</v>
      </c>
      <c r="BL366" s="25" t="s">
        <v>375</v>
      </c>
      <c r="BM366" s="25" t="s">
        <v>3396</v>
      </c>
    </row>
    <row r="367" spans="2:65" s="1" customFormat="1" ht="22.5" customHeight="1">
      <c r="B367" s="42"/>
      <c r="C367" s="203" t="s">
        <v>2558</v>
      </c>
      <c r="D367" s="203" t="s">
        <v>311</v>
      </c>
      <c r="E367" s="204" t="s">
        <v>9645</v>
      </c>
      <c r="F367" s="205" t="s">
        <v>12973</v>
      </c>
      <c r="G367" s="206" t="s">
        <v>5275</v>
      </c>
      <c r="H367" s="207">
        <v>12</v>
      </c>
      <c r="I367" s="208"/>
      <c r="J367" s="209">
        <f t="shared" si="130"/>
        <v>0</v>
      </c>
      <c r="K367" s="205" t="s">
        <v>21</v>
      </c>
      <c r="L367" s="62"/>
      <c r="M367" s="210" t="s">
        <v>21</v>
      </c>
      <c r="N367" s="211" t="s">
        <v>45</v>
      </c>
      <c r="O367" s="43"/>
      <c r="P367" s="212">
        <f t="shared" si="131"/>
        <v>0</v>
      </c>
      <c r="Q367" s="212">
        <v>0</v>
      </c>
      <c r="R367" s="212">
        <f t="shared" si="132"/>
        <v>0</v>
      </c>
      <c r="S367" s="212">
        <v>0</v>
      </c>
      <c r="T367" s="213">
        <f t="shared" si="133"/>
        <v>0</v>
      </c>
      <c r="AR367" s="25" t="s">
        <v>375</v>
      </c>
      <c r="AT367" s="25" t="s">
        <v>311</v>
      </c>
      <c r="AU367" s="25" t="s">
        <v>84</v>
      </c>
      <c r="AY367" s="25" t="s">
        <v>308</v>
      </c>
      <c r="BE367" s="214">
        <f t="shared" si="134"/>
        <v>0</v>
      </c>
      <c r="BF367" s="214">
        <f t="shared" si="135"/>
        <v>0</v>
      </c>
      <c r="BG367" s="214">
        <f t="shared" si="136"/>
        <v>0</v>
      </c>
      <c r="BH367" s="214">
        <f t="shared" si="137"/>
        <v>0</v>
      </c>
      <c r="BI367" s="214">
        <f t="shared" si="138"/>
        <v>0</v>
      </c>
      <c r="BJ367" s="25" t="s">
        <v>82</v>
      </c>
      <c r="BK367" s="214">
        <f t="shared" si="139"/>
        <v>0</v>
      </c>
      <c r="BL367" s="25" t="s">
        <v>375</v>
      </c>
      <c r="BM367" s="25" t="s">
        <v>3404</v>
      </c>
    </row>
    <row r="368" spans="2:65" s="1" customFormat="1" ht="22.5" customHeight="1">
      <c r="B368" s="42"/>
      <c r="C368" s="203" t="s">
        <v>2561</v>
      </c>
      <c r="D368" s="203" t="s">
        <v>311</v>
      </c>
      <c r="E368" s="204" t="s">
        <v>6451</v>
      </c>
      <c r="F368" s="205" t="s">
        <v>13000</v>
      </c>
      <c r="G368" s="206" t="s">
        <v>5275</v>
      </c>
      <c r="H368" s="207">
        <v>12</v>
      </c>
      <c r="I368" s="208"/>
      <c r="J368" s="209">
        <f t="shared" si="130"/>
        <v>0</v>
      </c>
      <c r="K368" s="205" t="s">
        <v>21</v>
      </c>
      <c r="L368" s="62"/>
      <c r="M368" s="210" t="s">
        <v>21</v>
      </c>
      <c r="N368" s="211" t="s">
        <v>45</v>
      </c>
      <c r="O368" s="43"/>
      <c r="P368" s="212">
        <f t="shared" si="131"/>
        <v>0</v>
      </c>
      <c r="Q368" s="212">
        <v>0</v>
      </c>
      <c r="R368" s="212">
        <f t="shared" si="132"/>
        <v>0</v>
      </c>
      <c r="S368" s="212">
        <v>0</v>
      </c>
      <c r="T368" s="213">
        <f t="shared" si="133"/>
        <v>0</v>
      </c>
      <c r="AR368" s="25" t="s">
        <v>375</v>
      </c>
      <c r="AT368" s="25" t="s">
        <v>311</v>
      </c>
      <c r="AU368" s="25" t="s">
        <v>84</v>
      </c>
      <c r="AY368" s="25" t="s">
        <v>308</v>
      </c>
      <c r="BE368" s="214">
        <f t="shared" si="134"/>
        <v>0</v>
      </c>
      <c r="BF368" s="214">
        <f t="shared" si="135"/>
        <v>0</v>
      </c>
      <c r="BG368" s="214">
        <f t="shared" si="136"/>
        <v>0</v>
      </c>
      <c r="BH368" s="214">
        <f t="shared" si="137"/>
        <v>0</v>
      </c>
      <c r="BI368" s="214">
        <f t="shared" si="138"/>
        <v>0</v>
      </c>
      <c r="BJ368" s="25" t="s">
        <v>82</v>
      </c>
      <c r="BK368" s="214">
        <f t="shared" si="139"/>
        <v>0</v>
      </c>
      <c r="BL368" s="25" t="s">
        <v>375</v>
      </c>
      <c r="BM368" s="25" t="s">
        <v>3413</v>
      </c>
    </row>
    <row r="369" spans="2:65" s="1" customFormat="1" ht="22.5" customHeight="1">
      <c r="B369" s="42"/>
      <c r="C369" s="203" t="s">
        <v>2564</v>
      </c>
      <c r="D369" s="203" t="s">
        <v>311</v>
      </c>
      <c r="E369" s="204" t="s">
        <v>6453</v>
      </c>
      <c r="F369" s="205" t="s">
        <v>13001</v>
      </c>
      <c r="G369" s="206" t="s">
        <v>5275</v>
      </c>
      <c r="H369" s="207">
        <v>12</v>
      </c>
      <c r="I369" s="208"/>
      <c r="J369" s="209">
        <f t="shared" si="130"/>
        <v>0</v>
      </c>
      <c r="K369" s="205" t="s">
        <v>21</v>
      </c>
      <c r="L369" s="62"/>
      <c r="M369" s="210" t="s">
        <v>21</v>
      </c>
      <c r="N369" s="211" t="s">
        <v>45</v>
      </c>
      <c r="O369" s="43"/>
      <c r="P369" s="212">
        <f t="shared" si="131"/>
        <v>0</v>
      </c>
      <c r="Q369" s="212">
        <v>0</v>
      </c>
      <c r="R369" s="212">
        <f t="shared" si="132"/>
        <v>0</v>
      </c>
      <c r="S369" s="212">
        <v>0</v>
      </c>
      <c r="T369" s="213">
        <f t="shared" si="133"/>
        <v>0</v>
      </c>
      <c r="AR369" s="25" t="s">
        <v>375</v>
      </c>
      <c r="AT369" s="25" t="s">
        <v>311</v>
      </c>
      <c r="AU369" s="25" t="s">
        <v>84</v>
      </c>
      <c r="AY369" s="25" t="s">
        <v>308</v>
      </c>
      <c r="BE369" s="214">
        <f t="shared" si="134"/>
        <v>0</v>
      </c>
      <c r="BF369" s="214">
        <f t="shared" si="135"/>
        <v>0</v>
      </c>
      <c r="BG369" s="214">
        <f t="shared" si="136"/>
        <v>0</v>
      </c>
      <c r="BH369" s="214">
        <f t="shared" si="137"/>
        <v>0</v>
      </c>
      <c r="BI369" s="214">
        <f t="shared" si="138"/>
        <v>0</v>
      </c>
      <c r="BJ369" s="25" t="s">
        <v>82</v>
      </c>
      <c r="BK369" s="214">
        <f t="shared" si="139"/>
        <v>0</v>
      </c>
      <c r="BL369" s="25" t="s">
        <v>375</v>
      </c>
      <c r="BM369" s="25" t="s">
        <v>3420</v>
      </c>
    </row>
    <row r="370" spans="2:65" s="1" customFormat="1" ht="22.5" customHeight="1">
      <c r="B370" s="42"/>
      <c r="C370" s="203" t="s">
        <v>2566</v>
      </c>
      <c r="D370" s="203" t="s">
        <v>311</v>
      </c>
      <c r="E370" s="204" t="s">
        <v>6455</v>
      </c>
      <c r="F370" s="205" t="s">
        <v>13002</v>
      </c>
      <c r="G370" s="206" t="s">
        <v>5275</v>
      </c>
      <c r="H370" s="207">
        <v>1</v>
      </c>
      <c r="I370" s="208"/>
      <c r="J370" s="209">
        <f t="shared" si="130"/>
        <v>0</v>
      </c>
      <c r="K370" s="205" t="s">
        <v>21</v>
      </c>
      <c r="L370" s="62"/>
      <c r="M370" s="210" t="s">
        <v>21</v>
      </c>
      <c r="N370" s="211" t="s">
        <v>45</v>
      </c>
      <c r="O370" s="43"/>
      <c r="P370" s="212">
        <f t="shared" si="131"/>
        <v>0</v>
      </c>
      <c r="Q370" s="212">
        <v>0</v>
      </c>
      <c r="R370" s="212">
        <f t="shared" si="132"/>
        <v>0</v>
      </c>
      <c r="S370" s="212">
        <v>0</v>
      </c>
      <c r="T370" s="213">
        <f t="shared" si="133"/>
        <v>0</v>
      </c>
      <c r="AR370" s="25" t="s">
        <v>375</v>
      </c>
      <c r="AT370" s="25" t="s">
        <v>311</v>
      </c>
      <c r="AU370" s="25" t="s">
        <v>84</v>
      </c>
      <c r="AY370" s="25" t="s">
        <v>308</v>
      </c>
      <c r="BE370" s="214">
        <f t="shared" si="134"/>
        <v>0</v>
      </c>
      <c r="BF370" s="214">
        <f t="shared" si="135"/>
        <v>0</v>
      </c>
      <c r="BG370" s="214">
        <f t="shared" si="136"/>
        <v>0</v>
      </c>
      <c r="BH370" s="214">
        <f t="shared" si="137"/>
        <v>0</v>
      </c>
      <c r="BI370" s="214">
        <f t="shared" si="138"/>
        <v>0</v>
      </c>
      <c r="BJ370" s="25" t="s">
        <v>82</v>
      </c>
      <c r="BK370" s="214">
        <f t="shared" si="139"/>
        <v>0</v>
      </c>
      <c r="BL370" s="25" t="s">
        <v>375</v>
      </c>
      <c r="BM370" s="25" t="s">
        <v>3430</v>
      </c>
    </row>
    <row r="371" spans="2:65" s="11" customFormat="1" ht="29.85" customHeight="1">
      <c r="B371" s="186"/>
      <c r="C371" s="187"/>
      <c r="D371" s="200" t="s">
        <v>73</v>
      </c>
      <c r="E371" s="201" t="s">
        <v>11281</v>
      </c>
      <c r="F371" s="201" t="s">
        <v>13027</v>
      </c>
      <c r="G371" s="187"/>
      <c r="H371" s="187"/>
      <c r="I371" s="190"/>
      <c r="J371" s="202">
        <f>BK371</f>
        <v>0</v>
      </c>
      <c r="K371" s="187"/>
      <c r="L371" s="192"/>
      <c r="M371" s="193"/>
      <c r="N371" s="194"/>
      <c r="O371" s="194"/>
      <c r="P371" s="195">
        <f>SUM(P372:P378)</f>
        <v>0</v>
      </c>
      <c r="Q371" s="194"/>
      <c r="R371" s="195">
        <f>SUM(R372:R378)</f>
        <v>0</v>
      </c>
      <c r="S371" s="194"/>
      <c r="T371" s="196">
        <f>SUM(T372:T378)</f>
        <v>0</v>
      </c>
      <c r="AR371" s="197" t="s">
        <v>84</v>
      </c>
      <c r="AT371" s="198" t="s">
        <v>73</v>
      </c>
      <c r="AU371" s="198" t="s">
        <v>82</v>
      </c>
      <c r="AY371" s="197" t="s">
        <v>308</v>
      </c>
      <c r="BK371" s="199">
        <f>SUM(BK372:BK378)</f>
        <v>0</v>
      </c>
    </row>
    <row r="372" spans="2:65" s="1" customFormat="1" ht="31.5" customHeight="1">
      <c r="B372" s="42"/>
      <c r="C372" s="203" t="s">
        <v>2569</v>
      </c>
      <c r="D372" s="203" t="s">
        <v>311</v>
      </c>
      <c r="E372" s="204" t="s">
        <v>6436</v>
      </c>
      <c r="F372" s="205" t="s">
        <v>12996</v>
      </c>
      <c r="G372" s="206" t="s">
        <v>5275</v>
      </c>
      <c r="H372" s="207">
        <v>1</v>
      </c>
      <c r="I372" s="208"/>
      <c r="J372" s="209">
        <f t="shared" ref="J372:J378" si="140">ROUND(I372*H372,2)</f>
        <v>0</v>
      </c>
      <c r="K372" s="205" t="s">
        <v>21</v>
      </c>
      <c r="L372" s="62"/>
      <c r="M372" s="210" t="s">
        <v>21</v>
      </c>
      <c r="N372" s="211" t="s">
        <v>45</v>
      </c>
      <c r="O372" s="43"/>
      <c r="P372" s="212">
        <f t="shared" ref="P372:P378" si="141">O372*H372</f>
        <v>0</v>
      </c>
      <c r="Q372" s="212">
        <v>0</v>
      </c>
      <c r="R372" s="212">
        <f t="shared" ref="R372:R378" si="142">Q372*H372</f>
        <v>0</v>
      </c>
      <c r="S372" s="212">
        <v>0</v>
      </c>
      <c r="T372" s="213">
        <f t="shared" ref="T372:T378" si="143">S372*H372</f>
        <v>0</v>
      </c>
      <c r="AR372" s="25" t="s">
        <v>375</v>
      </c>
      <c r="AT372" s="25" t="s">
        <v>311</v>
      </c>
      <c r="AU372" s="25" t="s">
        <v>84</v>
      </c>
      <c r="AY372" s="25" t="s">
        <v>308</v>
      </c>
      <c r="BE372" s="214">
        <f t="shared" ref="BE372:BE378" si="144">IF(N372="základní",J372,0)</f>
        <v>0</v>
      </c>
      <c r="BF372" s="214">
        <f t="shared" ref="BF372:BF378" si="145">IF(N372="snížená",J372,0)</f>
        <v>0</v>
      </c>
      <c r="BG372" s="214">
        <f t="shared" ref="BG372:BG378" si="146">IF(N372="zákl. přenesená",J372,0)</f>
        <v>0</v>
      </c>
      <c r="BH372" s="214">
        <f t="shared" ref="BH372:BH378" si="147">IF(N372="sníž. přenesená",J372,0)</f>
        <v>0</v>
      </c>
      <c r="BI372" s="214">
        <f t="shared" ref="BI372:BI378" si="148">IF(N372="nulová",J372,0)</f>
        <v>0</v>
      </c>
      <c r="BJ372" s="25" t="s">
        <v>82</v>
      </c>
      <c r="BK372" s="214">
        <f t="shared" ref="BK372:BK378" si="149">ROUND(I372*H372,2)</f>
        <v>0</v>
      </c>
      <c r="BL372" s="25" t="s">
        <v>375</v>
      </c>
      <c r="BM372" s="25" t="s">
        <v>8053</v>
      </c>
    </row>
    <row r="373" spans="2:65" s="1" customFormat="1" ht="22.5" customHeight="1">
      <c r="B373" s="42"/>
      <c r="C373" s="203" t="s">
        <v>2572</v>
      </c>
      <c r="D373" s="203" t="s">
        <v>311</v>
      </c>
      <c r="E373" s="204" t="s">
        <v>9643</v>
      </c>
      <c r="F373" s="205" t="s">
        <v>12972</v>
      </c>
      <c r="G373" s="206" t="s">
        <v>5275</v>
      </c>
      <c r="H373" s="207">
        <v>12</v>
      </c>
      <c r="I373" s="208"/>
      <c r="J373" s="209">
        <f t="shared" si="140"/>
        <v>0</v>
      </c>
      <c r="K373" s="205" t="s">
        <v>21</v>
      </c>
      <c r="L373" s="62"/>
      <c r="M373" s="210" t="s">
        <v>21</v>
      </c>
      <c r="N373" s="211" t="s">
        <v>45</v>
      </c>
      <c r="O373" s="43"/>
      <c r="P373" s="212">
        <f t="shared" si="141"/>
        <v>0</v>
      </c>
      <c r="Q373" s="212">
        <v>0</v>
      </c>
      <c r="R373" s="212">
        <f t="shared" si="142"/>
        <v>0</v>
      </c>
      <c r="S373" s="212">
        <v>0</v>
      </c>
      <c r="T373" s="213">
        <f t="shared" si="143"/>
        <v>0</v>
      </c>
      <c r="AR373" s="25" t="s">
        <v>375</v>
      </c>
      <c r="AT373" s="25" t="s">
        <v>311</v>
      </c>
      <c r="AU373" s="25" t="s">
        <v>84</v>
      </c>
      <c r="AY373" s="25" t="s">
        <v>308</v>
      </c>
      <c r="BE373" s="214">
        <f t="shared" si="144"/>
        <v>0</v>
      </c>
      <c r="BF373" s="214">
        <f t="shared" si="145"/>
        <v>0</v>
      </c>
      <c r="BG373" s="214">
        <f t="shared" si="146"/>
        <v>0</v>
      </c>
      <c r="BH373" s="214">
        <f t="shared" si="147"/>
        <v>0</v>
      </c>
      <c r="BI373" s="214">
        <f t="shared" si="148"/>
        <v>0</v>
      </c>
      <c r="BJ373" s="25" t="s">
        <v>82</v>
      </c>
      <c r="BK373" s="214">
        <f t="shared" si="149"/>
        <v>0</v>
      </c>
      <c r="BL373" s="25" t="s">
        <v>375</v>
      </c>
      <c r="BM373" s="25" t="s">
        <v>8057</v>
      </c>
    </row>
    <row r="374" spans="2:65" s="1" customFormat="1" ht="22.5" customHeight="1">
      <c r="B374" s="42"/>
      <c r="C374" s="203" t="s">
        <v>2577</v>
      </c>
      <c r="D374" s="203" t="s">
        <v>311</v>
      </c>
      <c r="E374" s="204" t="s">
        <v>6442</v>
      </c>
      <c r="F374" s="205" t="s">
        <v>12997</v>
      </c>
      <c r="G374" s="206" t="s">
        <v>5275</v>
      </c>
      <c r="H374" s="207">
        <v>12</v>
      </c>
      <c r="I374" s="208"/>
      <c r="J374" s="209">
        <f t="shared" si="140"/>
        <v>0</v>
      </c>
      <c r="K374" s="205" t="s">
        <v>21</v>
      </c>
      <c r="L374" s="62"/>
      <c r="M374" s="210" t="s">
        <v>21</v>
      </c>
      <c r="N374" s="211" t="s">
        <v>45</v>
      </c>
      <c r="O374" s="43"/>
      <c r="P374" s="212">
        <f t="shared" si="141"/>
        <v>0</v>
      </c>
      <c r="Q374" s="212">
        <v>0</v>
      </c>
      <c r="R374" s="212">
        <f t="shared" si="142"/>
        <v>0</v>
      </c>
      <c r="S374" s="212">
        <v>0</v>
      </c>
      <c r="T374" s="213">
        <f t="shared" si="143"/>
        <v>0</v>
      </c>
      <c r="AR374" s="25" t="s">
        <v>375</v>
      </c>
      <c r="AT374" s="25" t="s">
        <v>311</v>
      </c>
      <c r="AU374" s="25" t="s">
        <v>84</v>
      </c>
      <c r="AY374" s="25" t="s">
        <v>308</v>
      </c>
      <c r="BE374" s="214">
        <f t="shared" si="144"/>
        <v>0</v>
      </c>
      <c r="BF374" s="214">
        <f t="shared" si="145"/>
        <v>0</v>
      </c>
      <c r="BG374" s="214">
        <f t="shared" si="146"/>
        <v>0</v>
      </c>
      <c r="BH374" s="214">
        <f t="shared" si="147"/>
        <v>0</v>
      </c>
      <c r="BI374" s="214">
        <f t="shared" si="148"/>
        <v>0</v>
      </c>
      <c r="BJ374" s="25" t="s">
        <v>82</v>
      </c>
      <c r="BK374" s="214">
        <f t="shared" si="149"/>
        <v>0</v>
      </c>
      <c r="BL374" s="25" t="s">
        <v>375</v>
      </c>
      <c r="BM374" s="25" t="s">
        <v>8061</v>
      </c>
    </row>
    <row r="375" spans="2:65" s="1" customFormat="1" ht="22.5" customHeight="1">
      <c r="B375" s="42"/>
      <c r="C375" s="203" t="s">
        <v>2582</v>
      </c>
      <c r="D375" s="203" t="s">
        <v>311</v>
      </c>
      <c r="E375" s="204" t="s">
        <v>6444</v>
      </c>
      <c r="F375" s="205" t="s">
        <v>12998</v>
      </c>
      <c r="G375" s="206" t="s">
        <v>5275</v>
      </c>
      <c r="H375" s="207">
        <v>2</v>
      </c>
      <c r="I375" s="208"/>
      <c r="J375" s="209">
        <f t="shared" si="140"/>
        <v>0</v>
      </c>
      <c r="K375" s="205" t="s">
        <v>21</v>
      </c>
      <c r="L375" s="62"/>
      <c r="M375" s="210" t="s">
        <v>21</v>
      </c>
      <c r="N375" s="211" t="s">
        <v>45</v>
      </c>
      <c r="O375" s="43"/>
      <c r="P375" s="212">
        <f t="shared" si="141"/>
        <v>0</v>
      </c>
      <c r="Q375" s="212">
        <v>0</v>
      </c>
      <c r="R375" s="212">
        <f t="shared" si="142"/>
        <v>0</v>
      </c>
      <c r="S375" s="212">
        <v>0</v>
      </c>
      <c r="T375" s="213">
        <f t="shared" si="143"/>
        <v>0</v>
      </c>
      <c r="AR375" s="25" t="s">
        <v>375</v>
      </c>
      <c r="AT375" s="25" t="s">
        <v>311</v>
      </c>
      <c r="AU375" s="25" t="s">
        <v>84</v>
      </c>
      <c r="AY375" s="25" t="s">
        <v>308</v>
      </c>
      <c r="BE375" s="214">
        <f t="shared" si="144"/>
        <v>0</v>
      </c>
      <c r="BF375" s="214">
        <f t="shared" si="145"/>
        <v>0</v>
      </c>
      <c r="BG375" s="214">
        <f t="shared" si="146"/>
        <v>0</v>
      </c>
      <c r="BH375" s="214">
        <f t="shared" si="147"/>
        <v>0</v>
      </c>
      <c r="BI375" s="214">
        <f t="shared" si="148"/>
        <v>0</v>
      </c>
      <c r="BJ375" s="25" t="s">
        <v>82</v>
      </c>
      <c r="BK375" s="214">
        <f t="shared" si="149"/>
        <v>0</v>
      </c>
      <c r="BL375" s="25" t="s">
        <v>375</v>
      </c>
      <c r="BM375" s="25" t="s">
        <v>8065</v>
      </c>
    </row>
    <row r="376" spans="2:65" s="1" customFormat="1" ht="22.5" customHeight="1">
      <c r="B376" s="42"/>
      <c r="C376" s="203" t="s">
        <v>2589</v>
      </c>
      <c r="D376" s="203" t="s">
        <v>311</v>
      </c>
      <c r="E376" s="204" t="s">
        <v>6446</v>
      </c>
      <c r="F376" s="205" t="s">
        <v>12999</v>
      </c>
      <c r="G376" s="206" t="s">
        <v>5275</v>
      </c>
      <c r="H376" s="207">
        <v>2</v>
      </c>
      <c r="I376" s="208"/>
      <c r="J376" s="209">
        <f t="shared" si="140"/>
        <v>0</v>
      </c>
      <c r="K376" s="205" t="s">
        <v>21</v>
      </c>
      <c r="L376" s="62"/>
      <c r="M376" s="210" t="s">
        <v>21</v>
      </c>
      <c r="N376" s="211" t="s">
        <v>45</v>
      </c>
      <c r="O376" s="43"/>
      <c r="P376" s="212">
        <f t="shared" si="141"/>
        <v>0</v>
      </c>
      <c r="Q376" s="212">
        <v>0</v>
      </c>
      <c r="R376" s="212">
        <f t="shared" si="142"/>
        <v>0</v>
      </c>
      <c r="S376" s="212">
        <v>0</v>
      </c>
      <c r="T376" s="213">
        <f t="shared" si="143"/>
        <v>0</v>
      </c>
      <c r="AR376" s="25" t="s">
        <v>375</v>
      </c>
      <c r="AT376" s="25" t="s">
        <v>311</v>
      </c>
      <c r="AU376" s="25" t="s">
        <v>84</v>
      </c>
      <c r="AY376" s="25" t="s">
        <v>308</v>
      </c>
      <c r="BE376" s="214">
        <f t="shared" si="144"/>
        <v>0</v>
      </c>
      <c r="BF376" s="214">
        <f t="shared" si="145"/>
        <v>0</v>
      </c>
      <c r="BG376" s="214">
        <f t="shared" si="146"/>
        <v>0</v>
      </c>
      <c r="BH376" s="214">
        <f t="shared" si="147"/>
        <v>0</v>
      </c>
      <c r="BI376" s="214">
        <f t="shared" si="148"/>
        <v>0</v>
      </c>
      <c r="BJ376" s="25" t="s">
        <v>82</v>
      </c>
      <c r="BK376" s="214">
        <f t="shared" si="149"/>
        <v>0</v>
      </c>
      <c r="BL376" s="25" t="s">
        <v>375</v>
      </c>
      <c r="BM376" s="25" t="s">
        <v>8071</v>
      </c>
    </row>
    <row r="377" spans="2:65" s="1" customFormat="1" ht="22.5" customHeight="1">
      <c r="B377" s="42"/>
      <c r="C377" s="203" t="s">
        <v>2592</v>
      </c>
      <c r="D377" s="203" t="s">
        <v>311</v>
      </c>
      <c r="E377" s="204" t="s">
        <v>9645</v>
      </c>
      <c r="F377" s="205" t="s">
        <v>12973</v>
      </c>
      <c r="G377" s="206" t="s">
        <v>5275</v>
      </c>
      <c r="H377" s="207">
        <v>24</v>
      </c>
      <c r="I377" s="208"/>
      <c r="J377" s="209">
        <f t="shared" si="140"/>
        <v>0</v>
      </c>
      <c r="K377" s="205" t="s">
        <v>21</v>
      </c>
      <c r="L377" s="62"/>
      <c r="M377" s="210" t="s">
        <v>21</v>
      </c>
      <c r="N377" s="211" t="s">
        <v>45</v>
      </c>
      <c r="O377" s="43"/>
      <c r="P377" s="212">
        <f t="shared" si="141"/>
        <v>0</v>
      </c>
      <c r="Q377" s="212">
        <v>0</v>
      </c>
      <c r="R377" s="212">
        <f t="shared" si="142"/>
        <v>0</v>
      </c>
      <c r="S377" s="212">
        <v>0</v>
      </c>
      <c r="T377" s="213">
        <f t="shared" si="143"/>
        <v>0</v>
      </c>
      <c r="AR377" s="25" t="s">
        <v>375</v>
      </c>
      <c r="AT377" s="25" t="s">
        <v>311</v>
      </c>
      <c r="AU377" s="25" t="s">
        <v>84</v>
      </c>
      <c r="AY377" s="25" t="s">
        <v>308</v>
      </c>
      <c r="BE377" s="214">
        <f t="shared" si="144"/>
        <v>0</v>
      </c>
      <c r="BF377" s="214">
        <f t="shared" si="145"/>
        <v>0</v>
      </c>
      <c r="BG377" s="214">
        <f t="shared" si="146"/>
        <v>0</v>
      </c>
      <c r="BH377" s="214">
        <f t="shared" si="147"/>
        <v>0</v>
      </c>
      <c r="BI377" s="214">
        <f t="shared" si="148"/>
        <v>0</v>
      </c>
      <c r="BJ377" s="25" t="s">
        <v>82</v>
      </c>
      <c r="BK377" s="214">
        <f t="shared" si="149"/>
        <v>0</v>
      </c>
      <c r="BL377" s="25" t="s">
        <v>375</v>
      </c>
      <c r="BM377" s="25" t="s">
        <v>8077</v>
      </c>
    </row>
    <row r="378" spans="2:65" s="1" customFormat="1" ht="22.5" customHeight="1">
      <c r="B378" s="42"/>
      <c r="C378" s="203" t="s">
        <v>266</v>
      </c>
      <c r="D378" s="203" t="s">
        <v>311</v>
      </c>
      <c r="E378" s="204" t="s">
        <v>6451</v>
      </c>
      <c r="F378" s="205" t="s">
        <v>13000</v>
      </c>
      <c r="G378" s="206" t="s">
        <v>5275</v>
      </c>
      <c r="H378" s="207">
        <v>24</v>
      </c>
      <c r="I378" s="208"/>
      <c r="J378" s="209">
        <f t="shared" si="140"/>
        <v>0</v>
      </c>
      <c r="K378" s="205" t="s">
        <v>21</v>
      </c>
      <c r="L378" s="62"/>
      <c r="M378" s="210" t="s">
        <v>21</v>
      </c>
      <c r="N378" s="211" t="s">
        <v>45</v>
      </c>
      <c r="O378" s="43"/>
      <c r="P378" s="212">
        <f t="shared" si="141"/>
        <v>0</v>
      </c>
      <c r="Q378" s="212">
        <v>0</v>
      </c>
      <c r="R378" s="212">
        <f t="shared" si="142"/>
        <v>0</v>
      </c>
      <c r="S378" s="212">
        <v>0</v>
      </c>
      <c r="T378" s="213">
        <f t="shared" si="143"/>
        <v>0</v>
      </c>
      <c r="AR378" s="25" t="s">
        <v>375</v>
      </c>
      <c r="AT378" s="25" t="s">
        <v>311</v>
      </c>
      <c r="AU378" s="25" t="s">
        <v>84</v>
      </c>
      <c r="AY378" s="25" t="s">
        <v>308</v>
      </c>
      <c r="BE378" s="214">
        <f t="shared" si="144"/>
        <v>0</v>
      </c>
      <c r="BF378" s="214">
        <f t="shared" si="145"/>
        <v>0</v>
      </c>
      <c r="BG378" s="214">
        <f t="shared" si="146"/>
        <v>0</v>
      </c>
      <c r="BH378" s="214">
        <f t="shared" si="147"/>
        <v>0</v>
      </c>
      <c r="BI378" s="214">
        <f t="shared" si="148"/>
        <v>0</v>
      </c>
      <c r="BJ378" s="25" t="s">
        <v>82</v>
      </c>
      <c r="BK378" s="214">
        <f t="shared" si="149"/>
        <v>0</v>
      </c>
      <c r="BL378" s="25" t="s">
        <v>375</v>
      </c>
      <c r="BM378" s="25" t="s">
        <v>8081</v>
      </c>
    </row>
    <row r="379" spans="2:65" s="11" customFormat="1" ht="29.85" customHeight="1">
      <c r="B379" s="186"/>
      <c r="C379" s="187"/>
      <c r="D379" s="200" t="s">
        <v>73</v>
      </c>
      <c r="E379" s="201" t="s">
        <v>11348</v>
      </c>
      <c r="F379" s="201" t="s">
        <v>13028</v>
      </c>
      <c r="G379" s="187"/>
      <c r="H379" s="187"/>
      <c r="I379" s="190"/>
      <c r="J379" s="202">
        <f>BK379</f>
        <v>0</v>
      </c>
      <c r="K379" s="187"/>
      <c r="L379" s="192"/>
      <c r="M379" s="193"/>
      <c r="N379" s="194"/>
      <c r="O379" s="194"/>
      <c r="P379" s="195">
        <f>SUM(P380:P381)</f>
        <v>0</v>
      </c>
      <c r="Q379" s="194"/>
      <c r="R379" s="195">
        <f>SUM(R380:R381)</f>
        <v>0</v>
      </c>
      <c r="S379" s="194"/>
      <c r="T379" s="196">
        <f>SUM(T380:T381)</f>
        <v>0</v>
      </c>
      <c r="AR379" s="197" t="s">
        <v>84</v>
      </c>
      <c r="AT379" s="198" t="s">
        <v>73</v>
      </c>
      <c r="AU379" s="198" t="s">
        <v>82</v>
      </c>
      <c r="AY379" s="197" t="s">
        <v>308</v>
      </c>
      <c r="BK379" s="199">
        <f>SUM(BK380:BK381)</f>
        <v>0</v>
      </c>
    </row>
    <row r="380" spans="2:65" s="1" customFormat="1" ht="44.25" customHeight="1">
      <c r="B380" s="42"/>
      <c r="C380" s="203" t="s">
        <v>269</v>
      </c>
      <c r="D380" s="203" t="s">
        <v>311</v>
      </c>
      <c r="E380" s="204" t="s">
        <v>6461</v>
      </c>
      <c r="F380" s="205" t="s">
        <v>13029</v>
      </c>
      <c r="G380" s="206" t="s">
        <v>5275</v>
      </c>
      <c r="H380" s="207">
        <v>30</v>
      </c>
      <c r="I380" s="208"/>
      <c r="J380" s="209">
        <f>ROUND(I380*H380,2)</f>
        <v>0</v>
      </c>
      <c r="K380" s="205" t="s">
        <v>21</v>
      </c>
      <c r="L380" s="62"/>
      <c r="M380" s="210" t="s">
        <v>21</v>
      </c>
      <c r="N380" s="211" t="s">
        <v>45</v>
      </c>
      <c r="O380" s="43"/>
      <c r="P380" s="212">
        <f>O380*H380</f>
        <v>0</v>
      </c>
      <c r="Q380" s="212">
        <v>0</v>
      </c>
      <c r="R380" s="212">
        <f>Q380*H380</f>
        <v>0</v>
      </c>
      <c r="S380" s="212">
        <v>0</v>
      </c>
      <c r="T380" s="213">
        <f>S380*H380</f>
        <v>0</v>
      </c>
      <c r="AR380" s="25" t="s">
        <v>375</v>
      </c>
      <c r="AT380" s="25" t="s">
        <v>311</v>
      </c>
      <c r="AU380" s="25" t="s">
        <v>84</v>
      </c>
      <c r="AY380" s="25" t="s">
        <v>308</v>
      </c>
      <c r="BE380" s="214">
        <f>IF(N380="základní",J380,0)</f>
        <v>0</v>
      </c>
      <c r="BF380" s="214">
        <f>IF(N380="snížená",J380,0)</f>
        <v>0</v>
      </c>
      <c r="BG380" s="214">
        <f>IF(N380="zákl. přenesená",J380,0)</f>
        <v>0</v>
      </c>
      <c r="BH380" s="214">
        <f>IF(N380="sníž. přenesená",J380,0)</f>
        <v>0</v>
      </c>
      <c r="BI380" s="214">
        <f>IF(N380="nulová",J380,0)</f>
        <v>0</v>
      </c>
      <c r="BJ380" s="25" t="s">
        <v>82</v>
      </c>
      <c r="BK380" s="214">
        <f>ROUND(I380*H380,2)</f>
        <v>0</v>
      </c>
      <c r="BL380" s="25" t="s">
        <v>375</v>
      </c>
      <c r="BM380" s="25" t="s">
        <v>8085</v>
      </c>
    </row>
    <row r="381" spans="2:65" s="1" customFormat="1" ht="94.5">
      <c r="B381" s="42"/>
      <c r="C381" s="64"/>
      <c r="D381" s="223" t="s">
        <v>1656</v>
      </c>
      <c r="E381" s="64"/>
      <c r="F381" s="292" t="s">
        <v>13030</v>
      </c>
      <c r="G381" s="64"/>
      <c r="H381" s="64"/>
      <c r="I381" s="173"/>
      <c r="J381" s="64"/>
      <c r="K381" s="64"/>
      <c r="L381" s="62"/>
      <c r="M381" s="291"/>
      <c r="N381" s="43"/>
      <c r="O381" s="43"/>
      <c r="P381" s="43"/>
      <c r="Q381" s="43"/>
      <c r="R381" s="43"/>
      <c r="S381" s="43"/>
      <c r="T381" s="79"/>
      <c r="AT381" s="25" t="s">
        <v>1656</v>
      </c>
      <c r="AU381" s="25" t="s">
        <v>84</v>
      </c>
    </row>
    <row r="382" spans="2:65" s="11" customFormat="1" ht="29.85" customHeight="1">
      <c r="B382" s="186"/>
      <c r="C382" s="187"/>
      <c r="D382" s="200" t="s">
        <v>73</v>
      </c>
      <c r="E382" s="201" t="s">
        <v>11409</v>
      </c>
      <c r="F382" s="201" t="s">
        <v>13031</v>
      </c>
      <c r="G382" s="187"/>
      <c r="H382" s="187"/>
      <c r="I382" s="190"/>
      <c r="J382" s="202">
        <f>BK382</f>
        <v>0</v>
      </c>
      <c r="K382" s="187"/>
      <c r="L382" s="192"/>
      <c r="M382" s="193"/>
      <c r="N382" s="194"/>
      <c r="O382" s="194"/>
      <c r="P382" s="195">
        <f>SUM(P383:P385)</f>
        <v>0</v>
      </c>
      <c r="Q382" s="194"/>
      <c r="R382" s="195">
        <f>SUM(R383:R385)</f>
        <v>0</v>
      </c>
      <c r="S382" s="194"/>
      <c r="T382" s="196">
        <f>SUM(T383:T385)</f>
        <v>0</v>
      </c>
      <c r="AR382" s="197" t="s">
        <v>84</v>
      </c>
      <c r="AT382" s="198" t="s">
        <v>73</v>
      </c>
      <c r="AU382" s="198" t="s">
        <v>82</v>
      </c>
      <c r="AY382" s="197" t="s">
        <v>308</v>
      </c>
      <c r="BK382" s="199">
        <f>SUM(BK383:BK385)</f>
        <v>0</v>
      </c>
    </row>
    <row r="383" spans="2:65" s="1" customFormat="1" ht="22.5" customHeight="1">
      <c r="B383" s="42"/>
      <c r="C383" s="203" t="s">
        <v>2603</v>
      </c>
      <c r="D383" s="203" t="s">
        <v>311</v>
      </c>
      <c r="E383" s="204" t="s">
        <v>6463</v>
      </c>
      <c r="F383" s="205" t="s">
        <v>13032</v>
      </c>
      <c r="G383" s="206" t="s">
        <v>5275</v>
      </c>
      <c r="H383" s="207">
        <v>2</v>
      </c>
      <c r="I383" s="208"/>
      <c r="J383" s="209">
        <f>ROUND(I383*H383,2)</f>
        <v>0</v>
      </c>
      <c r="K383" s="205" t="s">
        <v>21</v>
      </c>
      <c r="L383" s="62"/>
      <c r="M383" s="210" t="s">
        <v>21</v>
      </c>
      <c r="N383" s="211" t="s">
        <v>45</v>
      </c>
      <c r="O383" s="43"/>
      <c r="P383" s="212">
        <f>O383*H383</f>
        <v>0</v>
      </c>
      <c r="Q383" s="212">
        <v>0</v>
      </c>
      <c r="R383" s="212">
        <f>Q383*H383</f>
        <v>0</v>
      </c>
      <c r="S383" s="212">
        <v>0</v>
      </c>
      <c r="T383" s="213">
        <f>S383*H383</f>
        <v>0</v>
      </c>
      <c r="AR383" s="25" t="s">
        <v>375</v>
      </c>
      <c r="AT383" s="25" t="s">
        <v>311</v>
      </c>
      <c r="AU383" s="25" t="s">
        <v>84</v>
      </c>
      <c r="AY383" s="25" t="s">
        <v>308</v>
      </c>
      <c r="BE383" s="214">
        <f>IF(N383="základní",J383,0)</f>
        <v>0</v>
      </c>
      <c r="BF383" s="214">
        <f>IF(N383="snížená",J383,0)</f>
        <v>0</v>
      </c>
      <c r="BG383" s="214">
        <f>IF(N383="zákl. přenesená",J383,0)</f>
        <v>0</v>
      </c>
      <c r="BH383" s="214">
        <f>IF(N383="sníž. přenesená",J383,0)</f>
        <v>0</v>
      </c>
      <c r="BI383" s="214">
        <f>IF(N383="nulová",J383,0)</f>
        <v>0</v>
      </c>
      <c r="BJ383" s="25" t="s">
        <v>82</v>
      </c>
      <c r="BK383" s="214">
        <f>ROUND(I383*H383,2)</f>
        <v>0</v>
      </c>
      <c r="BL383" s="25" t="s">
        <v>375</v>
      </c>
      <c r="BM383" s="25" t="s">
        <v>8089</v>
      </c>
    </row>
    <row r="384" spans="2:65" s="1" customFormat="1" ht="22.5" customHeight="1">
      <c r="B384" s="42"/>
      <c r="C384" s="203" t="s">
        <v>2609</v>
      </c>
      <c r="D384" s="203" t="s">
        <v>311</v>
      </c>
      <c r="E384" s="204" t="s">
        <v>6467</v>
      </c>
      <c r="F384" s="205" t="s">
        <v>13033</v>
      </c>
      <c r="G384" s="206" t="s">
        <v>5275</v>
      </c>
      <c r="H384" s="207">
        <v>2</v>
      </c>
      <c r="I384" s="208"/>
      <c r="J384" s="209">
        <f>ROUND(I384*H384,2)</f>
        <v>0</v>
      </c>
      <c r="K384" s="205" t="s">
        <v>21</v>
      </c>
      <c r="L384" s="62"/>
      <c r="M384" s="210" t="s">
        <v>21</v>
      </c>
      <c r="N384" s="211" t="s">
        <v>45</v>
      </c>
      <c r="O384" s="43"/>
      <c r="P384" s="212">
        <f>O384*H384</f>
        <v>0</v>
      </c>
      <c r="Q384" s="212">
        <v>0</v>
      </c>
      <c r="R384" s="212">
        <f>Q384*H384</f>
        <v>0</v>
      </c>
      <c r="S384" s="212">
        <v>0</v>
      </c>
      <c r="T384" s="213">
        <f>S384*H384</f>
        <v>0</v>
      </c>
      <c r="AR384" s="25" t="s">
        <v>375</v>
      </c>
      <c r="AT384" s="25" t="s">
        <v>311</v>
      </c>
      <c r="AU384" s="25" t="s">
        <v>84</v>
      </c>
      <c r="AY384" s="25" t="s">
        <v>308</v>
      </c>
      <c r="BE384" s="214">
        <f>IF(N384="základní",J384,0)</f>
        <v>0</v>
      </c>
      <c r="BF384" s="214">
        <f>IF(N384="snížená",J384,0)</f>
        <v>0</v>
      </c>
      <c r="BG384" s="214">
        <f>IF(N384="zákl. přenesená",J384,0)</f>
        <v>0</v>
      </c>
      <c r="BH384" s="214">
        <f>IF(N384="sníž. přenesená",J384,0)</f>
        <v>0</v>
      </c>
      <c r="BI384" s="214">
        <f>IF(N384="nulová",J384,0)</f>
        <v>0</v>
      </c>
      <c r="BJ384" s="25" t="s">
        <v>82</v>
      </c>
      <c r="BK384" s="214">
        <f>ROUND(I384*H384,2)</f>
        <v>0</v>
      </c>
      <c r="BL384" s="25" t="s">
        <v>375</v>
      </c>
      <c r="BM384" s="25" t="s">
        <v>8093</v>
      </c>
    </row>
    <row r="385" spans="2:65" s="1" customFormat="1" ht="22.5" customHeight="1">
      <c r="B385" s="42"/>
      <c r="C385" s="203" t="s">
        <v>2614</v>
      </c>
      <c r="D385" s="203" t="s">
        <v>311</v>
      </c>
      <c r="E385" s="204" t="s">
        <v>6472</v>
      </c>
      <c r="F385" s="205" t="s">
        <v>13034</v>
      </c>
      <c r="G385" s="206" t="s">
        <v>5275</v>
      </c>
      <c r="H385" s="207">
        <v>2</v>
      </c>
      <c r="I385" s="208"/>
      <c r="J385" s="209">
        <f>ROUND(I385*H385,2)</f>
        <v>0</v>
      </c>
      <c r="K385" s="205" t="s">
        <v>21</v>
      </c>
      <c r="L385" s="62"/>
      <c r="M385" s="210" t="s">
        <v>21</v>
      </c>
      <c r="N385" s="211" t="s">
        <v>45</v>
      </c>
      <c r="O385" s="43"/>
      <c r="P385" s="212">
        <f>O385*H385</f>
        <v>0</v>
      </c>
      <c r="Q385" s="212">
        <v>0</v>
      </c>
      <c r="R385" s="212">
        <f>Q385*H385</f>
        <v>0</v>
      </c>
      <c r="S385" s="212">
        <v>0</v>
      </c>
      <c r="T385" s="213">
        <f>S385*H385</f>
        <v>0</v>
      </c>
      <c r="AR385" s="25" t="s">
        <v>375</v>
      </c>
      <c r="AT385" s="25" t="s">
        <v>311</v>
      </c>
      <c r="AU385" s="25" t="s">
        <v>84</v>
      </c>
      <c r="AY385" s="25" t="s">
        <v>308</v>
      </c>
      <c r="BE385" s="214">
        <f>IF(N385="základní",J385,0)</f>
        <v>0</v>
      </c>
      <c r="BF385" s="214">
        <f>IF(N385="snížená",J385,0)</f>
        <v>0</v>
      </c>
      <c r="BG385" s="214">
        <f>IF(N385="zákl. přenesená",J385,0)</f>
        <v>0</v>
      </c>
      <c r="BH385" s="214">
        <f>IF(N385="sníž. přenesená",J385,0)</f>
        <v>0</v>
      </c>
      <c r="BI385" s="214">
        <f>IF(N385="nulová",J385,0)</f>
        <v>0</v>
      </c>
      <c r="BJ385" s="25" t="s">
        <v>82</v>
      </c>
      <c r="BK385" s="214">
        <f>ROUND(I385*H385,2)</f>
        <v>0</v>
      </c>
      <c r="BL385" s="25" t="s">
        <v>375</v>
      </c>
      <c r="BM385" s="25" t="s">
        <v>8097</v>
      </c>
    </row>
    <row r="386" spans="2:65" s="11" customFormat="1" ht="29.85" customHeight="1">
      <c r="B386" s="186"/>
      <c r="C386" s="187"/>
      <c r="D386" s="200" t="s">
        <v>73</v>
      </c>
      <c r="E386" s="201" t="s">
        <v>11547</v>
      </c>
      <c r="F386" s="201" t="s">
        <v>13035</v>
      </c>
      <c r="G386" s="187"/>
      <c r="H386" s="187"/>
      <c r="I386" s="190"/>
      <c r="J386" s="202">
        <f>BK386</f>
        <v>0</v>
      </c>
      <c r="K386" s="187"/>
      <c r="L386" s="192"/>
      <c r="M386" s="193"/>
      <c r="N386" s="194"/>
      <c r="O386" s="194"/>
      <c r="P386" s="195">
        <f>P387</f>
        <v>0</v>
      </c>
      <c r="Q386" s="194"/>
      <c r="R386" s="195">
        <f>R387</f>
        <v>0</v>
      </c>
      <c r="S386" s="194"/>
      <c r="T386" s="196">
        <f>T387</f>
        <v>0</v>
      </c>
      <c r="AR386" s="197" t="s">
        <v>84</v>
      </c>
      <c r="AT386" s="198" t="s">
        <v>73</v>
      </c>
      <c r="AU386" s="198" t="s">
        <v>82</v>
      </c>
      <c r="AY386" s="197" t="s">
        <v>308</v>
      </c>
      <c r="BK386" s="199">
        <f>BK387</f>
        <v>0</v>
      </c>
    </row>
    <row r="387" spans="2:65" s="1" customFormat="1" ht="57" customHeight="1">
      <c r="B387" s="42"/>
      <c r="C387" s="203" t="s">
        <v>2619</v>
      </c>
      <c r="D387" s="203" t="s">
        <v>311</v>
      </c>
      <c r="E387" s="204" t="s">
        <v>6474</v>
      </c>
      <c r="F387" s="205" t="s">
        <v>13036</v>
      </c>
      <c r="G387" s="206" t="s">
        <v>5275</v>
      </c>
      <c r="H387" s="207">
        <v>13</v>
      </c>
      <c r="I387" s="208"/>
      <c r="J387" s="209">
        <f>ROUND(I387*H387,2)</f>
        <v>0</v>
      </c>
      <c r="K387" s="205" t="s">
        <v>21</v>
      </c>
      <c r="L387" s="62"/>
      <c r="M387" s="210" t="s">
        <v>21</v>
      </c>
      <c r="N387" s="211" t="s">
        <v>45</v>
      </c>
      <c r="O387" s="43"/>
      <c r="P387" s="212">
        <f>O387*H387</f>
        <v>0</v>
      </c>
      <c r="Q387" s="212">
        <v>0</v>
      </c>
      <c r="R387" s="212">
        <f>Q387*H387</f>
        <v>0</v>
      </c>
      <c r="S387" s="212">
        <v>0</v>
      </c>
      <c r="T387" s="213">
        <f>S387*H387</f>
        <v>0</v>
      </c>
      <c r="AR387" s="25" t="s">
        <v>375</v>
      </c>
      <c r="AT387" s="25" t="s">
        <v>311</v>
      </c>
      <c r="AU387" s="25" t="s">
        <v>84</v>
      </c>
      <c r="AY387" s="25" t="s">
        <v>308</v>
      </c>
      <c r="BE387" s="214">
        <f>IF(N387="základní",J387,0)</f>
        <v>0</v>
      </c>
      <c r="BF387" s="214">
        <f>IF(N387="snížená",J387,0)</f>
        <v>0</v>
      </c>
      <c r="BG387" s="214">
        <f>IF(N387="zákl. přenesená",J387,0)</f>
        <v>0</v>
      </c>
      <c r="BH387" s="214">
        <f>IF(N387="sníž. přenesená",J387,0)</f>
        <v>0</v>
      </c>
      <c r="BI387" s="214">
        <f>IF(N387="nulová",J387,0)</f>
        <v>0</v>
      </c>
      <c r="BJ387" s="25" t="s">
        <v>82</v>
      </c>
      <c r="BK387" s="214">
        <f>ROUND(I387*H387,2)</f>
        <v>0</v>
      </c>
      <c r="BL387" s="25" t="s">
        <v>375</v>
      </c>
      <c r="BM387" s="25" t="s">
        <v>8101</v>
      </c>
    </row>
    <row r="388" spans="2:65" s="11" customFormat="1" ht="29.85" customHeight="1">
      <c r="B388" s="186"/>
      <c r="C388" s="187"/>
      <c r="D388" s="200" t="s">
        <v>73</v>
      </c>
      <c r="E388" s="201" t="s">
        <v>11615</v>
      </c>
      <c r="F388" s="201" t="s">
        <v>13037</v>
      </c>
      <c r="G388" s="187"/>
      <c r="H388" s="187"/>
      <c r="I388" s="190"/>
      <c r="J388" s="202">
        <f>BK388</f>
        <v>0</v>
      </c>
      <c r="K388" s="187"/>
      <c r="L388" s="192"/>
      <c r="M388" s="193"/>
      <c r="N388" s="194"/>
      <c r="O388" s="194"/>
      <c r="P388" s="195">
        <f>SUM(P389:P390)</f>
        <v>0</v>
      </c>
      <c r="Q388" s="194"/>
      <c r="R388" s="195">
        <f>SUM(R389:R390)</f>
        <v>0</v>
      </c>
      <c r="S388" s="194"/>
      <c r="T388" s="196">
        <f>SUM(T389:T390)</f>
        <v>0</v>
      </c>
      <c r="AR388" s="197" t="s">
        <v>84</v>
      </c>
      <c r="AT388" s="198" t="s">
        <v>73</v>
      </c>
      <c r="AU388" s="198" t="s">
        <v>82</v>
      </c>
      <c r="AY388" s="197" t="s">
        <v>308</v>
      </c>
      <c r="BK388" s="199">
        <f>SUM(BK389:BK390)</f>
        <v>0</v>
      </c>
    </row>
    <row r="389" spans="2:65" s="1" customFormat="1" ht="57" customHeight="1">
      <c r="B389" s="42"/>
      <c r="C389" s="203" t="s">
        <v>2623</v>
      </c>
      <c r="D389" s="203" t="s">
        <v>311</v>
      </c>
      <c r="E389" s="204" t="s">
        <v>299</v>
      </c>
      <c r="F389" s="205" t="s">
        <v>13038</v>
      </c>
      <c r="G389" s="206" t="s">
        <v>21</v>
      </c>
      <c r="H389" s="207">
        <v>0</v>
      </c>
      <c r="I389" s="208"/>
      <c r="J389" s="209">
        <f>ROUND(I389*H389,2)</f>
        <v>0</v>
      </c>
      <c r="K389" s="205" t="s">
        <v>21</v>
      </c>
      <c r="L389" s="62"/>
      <c r="M389" s="210" t="s">
        <v>21</v>
      </c>
      <c r="N389" s="211" t="s">
        <v>45</v>
      </c>
      <c r="O389" s="43"/>
      <c r="P389" s="212">
        <f>O389*H389</f>
        <v>0</v>
      </c>
      <c r="Q389" s="212">
        <v>0</v>
      </c>
      <c r="R389" s="212">
        <f>Q389*H389</f>
        <v>0</v>
      </c>
      <c r="S389" s="212">
        <v>0</v>
      </c>
      <c r="T389" s="213">
        <f>S389*H389</f>
        <v>0</v>
      </c>
      <c r="AR389" s="25" t="s">
        <v>375</v>
      </c>
      <c r="AT389" s="25" t="s">
        <v>311</v>
      </c>
      <c r="AU389" s="25" t="s">
        <v>84</v>
      </c>
      <c r="AY389" s="25" t="s">
        <v>308</v>
      </c>
      <c r="BE389" s="214">
        <f>IF(N389="základní",J389,0)</f>
        <v>0</v>
      </c>
      <c r="BF389" s="214">
        <f>IF(N389="snížená",J389,0)</f>
        <v>0</v>
      </c>
      <c r="BG389" s="214">
        <f>IF(N389="zákl. přenesená",J389,0)</f>
        <v>0</v>
      </c>
      <c r="BH389" s="214">
        <f>IF(N389="sníž. přenesená",J389,0)</f>
        <v>0</v>
      </c>
      <c r="BI389" s="214">
        <f>IF(N389="nulová",J389,0)</f>
        <v>0</v>
      </c>
      <c r="BJ389" s="25" t="s">
        <v>82</v>
      </c>
      <c r="BK389" s="214">
        <f>ROUND(I389*H389,2)</f>
        <v>0</v>
      </c>
      <c r="BL389" s="25" t="s">
        <v>375</v>
      </c>
      <c r="BM389" s="25" t="s">
        <v>13039</v>
      </c>
    </row>
    <row r="390" spans="2:65" s="1" customFormat="1" ht="31.5" customHeight="1">
      <c r="B390" s="42"/>
      <c r="C390" s="203" t="s">
        <v>2628</v>
      </c>
      <c r="D390" s="203" t="s">
        <v>311</v>
      </c>
      <c r="E390" s="204" t="s">
        <v>9665</v>
      </c>
      <c r="F390" s="205" t="s">
        <v>13040</v>
      </c>
      <c r="G390" s="206" t="s">
        <v>5275</v>
      </c>
      <c r="H390" s="207">
        <v>5</v>
      </c>
      <c r="I390" s="208"/>
      <c r="J390" s="209">
        <f>ROUND(I390*H390,2)</f>
        <v>0</v>
      </c>
      <c r="K390" s="205" t="s">
        <v>21</v>
      </c>
      <c r="L390" s="62"/>
      <c r="M390" s="210" t="s">
        <v>21</v>
      </c>
      <c r="N390" s="211" t="s">
        <v>45</v>
      </c>
      <c r="O390" s="43"/>
      <c r="P390" s="212">
        <f>O390*H390</f>
        <v>0</v>
      </c>
      <c r="Q390" s="212">
        <v>0</v>
      </c>
      <c r="R390" s="212">
        <f>Q390*H390</f>
        <v>0</v>
      </c>
      <c r="S390" s="212">
        <v>0</v>
      </c>
      <c r="T390" s="213">
        <f>S390*H390</f>
        <v>0</v>
      </c>
      <c r="AR390" s="25" t="s">
        <v>375</v>
      </c>
      <c r="AT390" s="25" t="s">
        <v>311</v>
      </c>
      <c r="AU390" s="25" t="s">
        <v>84</v>
      </c>
      <c r="AY390" s="25" t="s">
        <v>308</v>
      </c>
      <c r="BE390" s="214">
        <f>IF(N390="základní",J390,0)</f>
        <v>0</v>
      </c>
      <c r="BF390" s="214">
        <f>IF(N390="snížená",J390,0)</f>
        <v>0</v>
      </c>
      <c r="BG390" s="214">
        <f>IF(N390="zákl. přenesená",J390,0)</f>
        <v>0</v>
      </c>
      <c r="BH390" s="214">
        <f>IF(N390="sníž. přenesená",J390,0)</f>
        <v>0</v>
      </c>
      <c r="BI390" s="214">
        <f>IF(N390="nulová",J390,0)</f>
        <v>0</v>
      </c>
      <c r="BJ390" s="25" t="s">
        <v>82</v>
      </c>
      <c r="BK390" s="214">
        <f>ROUND(I390*H390,2)</f>
        <v>0</v>
      </c>
      <c r="BL390" s="25" t="s">
        <v>375</v>
      </c>
      <c r="BM390" s="25" t="s">
        <v>8105</v>
      </c>
    </row>
    <row r="391" spans="2:65" s="11" customFormat="1" ht="29.85" customHeight="1">
      <c r="B391" s="186"/>
      <c r="C391" s="187"/>
      <c r="D391" s="200" t="s">
        <v>73</v>
      </c>
      <c r="E391" s="201" t="s">
        <v>11705</v>
      </c>
      <c r="F391" s="201" t="s">
        <v>13041</v>
      </c>
      <c r="G391" s="187"/>
      <c r="H391" s="187"/>
      <c r="I391" s="190"/>
      <c r="J391" s="202">
        <f>BK391</f>
        <v>0</v>
      </c>
      <c r="K391" s="187"/>
      <c r="L391" s="192"/>
      <c r="M391" s="193"/>
      <c r="N391" s="194"/>
      <c r="O391" s="194"/>
      <c r="P391" s="195">
        <f>P392</f>
        <v>0</v>
      </c>
      <c r="Q391" s="194"/>
      <c r="R391" s="195">
        <f>R392</f>
        <v>0</v>
      </c>
      <c r="S391" s="194"/>
      <c r="T391" s="196">
        <f>T392</f>
        <v>0</v>
      </c>
      <c r="AR391" s="197" t="s">
        <v>84</v>
      </c>
      <c r="AT391" s="198" t="s">
        <v>73</v>
      </c>
      <c r="AU391" s="198" t="s">
        <v>82</v>
      </c>
      <c r="AY391" s="197" t="s">
        <v>308</v>
      </c>
      <c r="BK391" s="199">
        <f>BK392</f>
        <v>0</v>
      </c>
    </row>
    <row r="392" spans="2:65" s="1" customFormat="1" ht="22.5" customHeight="1">
      <c r="B392" s="42"/>
      <c r="C392" s="203" t="s">
        <v>2634</v>
      </c>
      <c r="D392" s="203" t="s">
        <v>311</v>
      </c>
      <c r="E392" s="204" t="s">
        <v>6491</v>
      </c>
      <c r="F392" s="205" t="s">
        <v>13042</v>
      </c>
      <c r="G392" s="206" t="s">
        <v>5275</v>
      </c>
      <c r="H392" s="207">
        <v>1</v>
      </c>
      <c r="I392" s="208"/>
      <c r="J392" s="209">
        <f>ROUND(I392*H392,2)</f>
        <v>0</v>
      </c>
      <c r="K392" s="205" t="s">
        <v>21</v>
      </c>
      <c r="L392" s="62"/>
      <c r="M392" s="210" t="s">
        <v>21</v>
      </c>
      <c r="N392" s="211" t="s">
        <v>45</v>
      </c>
      <c r="O392" s="43"/>
      <c r="P392" s="212">
        <f>O392*H392</f>
        <v>0</v>
      </c>
      <c r="Q392" s="212">
        <v>0</v>
      </c>
      <c r="R392" s="212">
        <f>Q392*H392</f>
        <v>0</v>
      </c>
      <c r="S392" s="212">
        <v>0</v>
      </c>
      <c r="T392" s="213">
        <f>S392*H392</f>
        <v>0</v>
      </c>
      <c r="AR392" s="25" t="s">
        <v>375</v>
      </c>
      <c r="AT392" s="25" t="s">
        <v>311</v>
      </c>
      <c r="AU392" s="25" t="s">
        <v>84</v>
      </c>
      <c r="AY392" s="25" t="s">
        <v>308</v>
      </c>
      <c r="BE392" s="214">
        <f>IF(N392="základní",J392,0)</f>
        <v>0</v>
      </c>
      <c r="BF392" s="214">
        <f>IF(N392="snížená",J392,0)</f>
        <v>0</v>
      </c>
      <c r="BG392" s="214">
        <f>IF(N392="zákl. přenesená",J392,0)</f>
        <v>0</v>
      </c>
      <c r="BH392" s="214">
        <f>IF(N392="sníž. přenesená",J392,0)</f>
        <v>0</v>
      </c>
      <c r="BI392" s="214">
        <f>IF(N392="nulová",J392,0)</f>
        <v>0</v>
      </c>
      <c r="BJ392" s="25" t="s">
        <v>82</v>
      </c>
      <c r="BK392" s="214">
        <f>ROUND(I392*H392,2)</f>
        <v>0</v>
      </c>
      <c r="BL392" s="25" t="s">
        <v>375</v>
      </c>
      <c r="BM392" s="25" t="s">
        <v>8109</v>
      </c>
    </row>
    <row r="393" spans="2:65" s="11" customFormat="1" ht="29.85" customHeight="1">
      <c r="B393" s="186"/>
      <c r="C393" s="187"/>
      <c r="D393" s="200" t="s">
        <v>73</v>
      </c>
      <c r="E393" s="201" t="s">
        <v>11750</v>
      </c>
      <c r="F393" s="201" t="s">
        <v>13043</v>
      </c>
      <c r="G393" s="187"/>
      <c r="H393" s="187"/>
      <c r="I393" s="190"/>
      <c r="J393" s="202">
        <f>BK393</f>
        <v>0</v>
      </c>
      <c r="K393" s="187"/>
      <c r="L393" s="192"/>
      <c r="M393" s="193"/>
      <c r="N393" s="194"/>
      <c r="O393" s="194"/>
      <c r="P393" s="195">
        <f>SUM(P394:P419)</f>
        <v>0</v>
      </c>
      <c r="Q393" s="194"/>
      <c r="R393" s="195">
        <f>SUM(R394:R419)</f>
        <v>0</v>
      </c>
      <c r="S393" s="194"/>
      <c r="T393" s="196">
        <f>SUM(T394:T419)</f>
        <v>0</v>
      </c>
      <c r="AR393" s="197" t="s">
        <v>84</v>
      </c>
      <c r="AT393" s="198" t="s">
        <v>73</v>
      </c>
      <c r="AU393" s="198" t="s">
        <v>82</v>
      </c>
      <c r="AY393" s="197" t="s">
        <v>308</v>
      </c>
      <c r="BK393" s="199">
        <f>SUM(BK394:BK419)</f>
        <v>0</v>
      </c>
    </row>
    <row r="394" spans="2:65" s="1" customFormat="1" ht="31.5" customHeight="1">
      <c r="B394" s="42"/>
      <c r="C394" s="203" t="s">
        <v>2639</v>
      </c>
      <c r="D394" s="203" t="s">
        <v>311</v>
      </c>
      <c r="E394" s="204" t="s">
        <v>6493</v>
      </c>
      <c r="F394" s="205" t="s">
        <v>13044</v>
      </c>
      <c r="G394" s="206" t="s">
        <v>538</v>
      </c>
      <c r="H394" s="207">
        <v>4650</v>
      </c>
      <c r="I394" s="208"/>
      <c r="J394" s="209">
        <f t="shared" ref="J394:J419" si="150">ROUND(I394*H394,2)</f>
        <v>0</v>
      </c>
      <c r="K394" s="205" t="s">
        <v>21</v>
      </c>
      <c r="L394" s="62"/>
      <c r="M394" s="210" t="s">
        <v>21</v>
      </c>
      <c r="N394" s="211" t="s">
        <v>45</v>
      </c>
      <c r="O394" s="43"/>
      <c r="P394" s="212">
        <f t="shared" ref="P394:P419" si="151">O394*H394</f>
        <v>0</v>
      </c>
      <c r="Q394" s="212">
        <v>0</v>
      </c>
      <c r="R394" s="212">
        <f t="shared" ref="R394:R419" si="152">Q394*H394</f>
        <v>0</v>
      </c>
      <c r="S394" s="212">
        <v>0</v>
      </c>
      <c r="T394" s="213">
        <f t="shared" ref="T394:T419" si="153">S394*H394</f>
        <v>0</v>
      </c>
      <c r="AR394" s="25" t="s">
        <v>375</v>
      </c>
      <c r="AT394" s="25" t="s">
        <v>311</v>
      </c>
      <c r="AU394" s="25" t="s">
        <v>84</v>
      </c>
      <c r="AY394" s="25" t="s">
        <v>308</v>
      </c>
      <c r="BE394" s="214">
        <f t="shared" ref="BE394:BE419" si="154">IF(N394="základní",J394,0)</f>
        <v>0</v>
      </c>
      <c r="BF394" s="214">
        <f t="shared" ref="BF394:BF419" si="155">IF(N394="snížená",J394,0)</f>
        <v>0</v>
      </c>
      <c r="BG394" s="214">
        <f t="shared" ref="BG394:BG419" si="156">IF(N394="zákl. přenesená",J394,0)</f>
        <v>0</v>
      </c>
      <c r="BH394" s="214">
        <f t="shared" ref="BH394:BH419" si="157">IF(N394="sníž. přenesená",J394,0)</f>
        <v>0</v>
      </c>
      <c r="BI394" s="214">
        <f t="shared" ref="BI394:BI419" si="158">IF(N394="nulová",J394,0)</f>
        <v>0</v>
      </c>
      <c r="BJ394" s="25" t="s">
        <v>82</v>
      </c>
      <c r="BK394" s="214">
        <f t="shared" ref="BK394:BK419" si="159">ROUND(I394*H394,2)</f>
        <v>0</v>
      </c>
      <c r="BL394" s="25" t="s">
        <v>375</v>
      </c>
      <c r="BM394" s="25" t="s">
        <v>8113</v>
      </c>
    </row>
    <row r="395" spans="2:65" s="1" customFormat="1" ht="31.5" customHeight="1">
      <c r="B395" s="42"/>
      <c r="C395" s="203" t="s">
        <v>2644</v>
      </c>
      <c r="D395" s="203" t="s">
        <v>311</v>
      </c>
      <c r="E395" s="204" t="s">
        <v>6495</v>
      </c>
      <c r="F395" s="205" t="s">
        <v>13045</v>
      </c>
      <c r="G395" s="206" t="s">
        <v>538</v>
      </c>
      <c r="H395" s="207">
        <v>24750</v>
      </c>
      <c r="I395" s="208"/>
      <c r="J395" s="209">
        <f t="shared" si="150"/>
        <v>0</v>
      </c>
      <c r="K395" s="205" t="s">
        <v>21</v>
      </c>
      <c r="L395" s="62"/>
      <c r="M395" s="210" t="s">
        <v>21</v>
      </c>
      <c r="N395" s="211" t="s">
        <v>45</v>
      </c>
      <c r="O395" s="43"/>
      <c r="P395" s="212">
        <f t="shared" si="151"/>
        <v>0</v>
      </c>
      <c r="Q395" s="212">
        <v>0</v>
      </c>
      <c r="R395" s="212">
        <f t="shared" si="152"/>
        <v>0</v>
      </c>
      <c r="S395" s="212">
        <v>0</v>
      </c>
      <c r="T395" s="213">
        <f t="shared" si="153"/>
        <v>0</v>
      </c>
      <c r="AR395" s="25" t="s">
        <v>375</v>
      </c>
      <c r="AT395" s="25" t="s">
        <v>311</v>
      </c>
      <c r="AU395" s="25" t="s">
        <v>84</v>
      </c>
      <c r="AY395" s="25" t="s">
        <v>308</v>
      </c>
      <c r="BE395" s="214">
        <f t="shared" si="154"/>
        <v>0</v>
      </c>
      <c r="BF395" s="214">
        <f t="shared" si="155"/>
        <v>0</v>
      </c>
      <c r="BG395" s="214">
        <f t="shared" si="156"/>
        <v>0</v>
      </c>
      <c r="BH395" s="214">
        <f t="shared" si="157"/>
        <v>0</v>
      </c>
      <c r="BI395" s="214">
        <f t="shared" si="158"/>
        <v>0</v>
      </c>
      <c r="BJ395" s="25" t="s">
        <v>82</v>
      </c>
      <c r="BK395" s="214">
        <f t="shared" si="159"/>
        <v>0</v>
      </c>
      <c r="BL395" s="25" t="s">
        <v>375</v>
      </c>
      <c r="BM395" s="25" t="s">
        <v>8117</v>
      </c>
    </row>
    <row r="396" spans="2:65" s="1" customFormat="1" ht="31.5" customHeight="1">
      <c r="B396" s="42"/>
      <c r="C396" s="203" t="s">
        <v>2649</v>
      </c>
      <c r="D396" s="203" t="s">
        <v>311</v>
      </c>
      <c r="E396" s="204" t="s">
        <v>6497</v>
      </c>
      <c r="F396" s="205" t="s">
        <v>13046</v>
      </c>
      <c r="G396" s="206" t="s">
        <v>538</v>
      </c>
      <c r="H396" s="207">
        <v>560</v>
      </c>
      <c r="I396" s="208"/>
      <c r="J396" s="209">
        <f t="shared" si="150"/>
        <v>0</v>
      </c>
      <c r="K396" s="205" t="s">
        <v>21</v>
      </c>
      <c r="L396" s="62"/>
      <c r="M396" s="210" t="s">
        <v>21</v>
      </c>
      <c r="N396" s="211" t="s">
        <v>45</v>
      </c>
      <c r="O396" s="43"/>
      <c r="P396" s="212">
        <f t="shared" si="151"/>
        <v>0</v>
      </c>
      <c r="Q396" s="212">
        <v>0</v>
      </c>
      <c r="R396" s="212">
        <f t="shared" si="152"/>
        <v>0</v>
      </c>
      <c r="S396" s="212">
        <v>0</v>
      </c>
      <c r="T396" s="213">
        <f t="shared" si="153"/>
        <v>0</v>
      </c>
      <c r="AR396" s="25" t="s">
        <v>375</v>
      </c>
      <c r="AT396" s="25" t="s">
        <v>311</v>
      </c>
      <c r="AU396" s="25" t="s">
        <v>84</v>
      </c>
      <c r="AY396" s="25" t="s">
        <v>308</v>
      </c>
      <c r="BE396" s="214">
        <f t="shared" si="154"/>
        <v>0</v>
      </c>
      <c r="BF396" s="214">
        <f t="shared" si="155"/>
        <v>0</v>
      </c>
      <c r="BG396" s="214">
        <f t="shared" si="156"/>
        <v>0</v>
      </c>
      <c r="BH396" s="214">
        <f t="shared" si="157"/>
        <v>0</v>
      </c>
      <c r="BI396" s="214">
        <f t="shared" si="158"/>
        <v>0</v>
      </c>
      <c r="BJ396" s="25" t="s">
        <v>82</v>
      </c>
      <c r="BK396" s="214">
        <f t="shared" si="159"/>
        <v>0</v>
      </c>
      <c r="BL396" s="25" t="s">
        <v>375</v>
      </c>
      <c r="BM396" s="25" t="s">
        <v>8122</v>
      </c>
    </row>
    <row r="397" spans="2:65" s="1" customFormat="1" ht="31.5" customHeight="1">
      <c r="B397" s="42"/>
      <c r="C397" s="203" t="s">
        <v>2653</v>
      </c>
      <c r="D397" s="203" t="s">
        <v>311</v>
      </c>
      <c r="E397" s="204" t="s">
        <v>6499</v>
      </c>
      <c r="F397" s="205" t="s">
        <v>13047</v>
      </c>
      <c r="G397" s="206" t="s">
        <v>538</v>
      </c>
      <c r="H397" s="207">
        <v>560</v>
      </c>
      <c r="I397" s="208"/>
      <c r="J397" s="209">
        <f t="shared" si="150"/>
        <v>0</v>
      </c>
      <c r="K397" s="205" t="s">
        <v>21</v>
      </c>
      <c r="L397" s="62"/>
      <c r="M397" s="210" t="s">
        <v>21</v>
      </c>
      <c r="N397" s="211" t="s">
        <v>45</v>
      </c>
      <c r="O397" s="43"/>
      <c r="P397" s="212">
        <f t="shared" si="151"/>
        <v>0</v>
      </c>
      <c r="Q397" s="212">
        <v>0</v>
      </c>
      <c r="R397" s="212">
        <f t="shared" si="152"/>
        <v>0</v>
      </c>
      <c r="S397" s="212">
        <v>0</v>
      </c>
      <c r="T397" s="213">
        <f t="shared" si="153"/>
        <v>0</v>
      </c>
      <c r="AR397" s="25" t="s">
        <v>375</v>
      </c>
      <c r="AT397" s="25" t="s">
        <v>311</v>
      </c>
      <c r="AU397" s="25" t="s">
        <v>84</v>
      </c>
      <c r="AY397" s="25" t="s">
        <v>308</v>
      </c>
      <c r="BE397" s="214">
        <f t="shared" si="154"/>
        <v>0</v>
      </c>
      <c r="BF397" s="214">
        <f t="shared" si="155"/>
        <v>0</v>
      </c>
      <c r="BG397" s="214">
        <f t="shared" si="156"/>
        <v>0</v>
      </c>
      <c r="BH397" s="214">
        <f t="shared" si="157"/>
        <v>0</v>
      </c>
      <c r="BI397" s="214">
        <f t="shared" si="158"/>
        <v>0</v>
      </c>
      <c r="BJ397" s="25" t="s">
        <v>82</v>
      </c>
      <c r="BK397" s="214">
        <f t="shared" si="159"/>
        <v>0</v>
      </c>
      <c r="BL397" s="25" t="s">
        <v>375</v>
      </c>
      <c r="BM397" s="25" t="s">
        <v>8126</v>
      </c>
    </row>
    <row r="398" spans="2:65" s="1" customFormat="1" ht="22.5" customHeight="1">
      <c r="B398" s="42"/>
      <c r="C398" s="203" t="s">
        <v>2661</v>
      </c>
      <c r="D398" s="203" t="s">
        <v>311</v>
      </c>
      <c r="E398" s="204" t="s">
        <v>5747</v>
      </c>
      <c r="F398" s="205" t="s">
        <v>13048</v>
      </c>
      <c r="G398" s="206" t="s">
        <v>538</v>
      </c>
      <c r="H398" s="207">
        <v>160</v>
      </c>
      <c r="I398" s="208"/>
      <c r="J398" s="209">
        <f t="shared" si="150"/>
        <v>0</v>
      </c>
      <c r="K398" s="205" t="s">
        <v>21</v>
      </c>
      <c r="L398" s="62"/>
      <c r="M398" s="210" t="s">
        <v>21</v>
      </c>
      <c r="N398" s="211" t="s">
        <v>45</v>
      </c>
      <c r="O398" s="43"/>
      <c r="P398" s="212">
        <f t="shared" si="151"/>
        <v>0</v>
      </c>
      <c r="Q398" s="212">
        <v>0</v>
      </c>
      <c r="R398" s="212">
        <f t="shared" si="152"/>
        <v>0</v>
      </c>
      <c r="S398" s="212">
        <v>0</v>
      </c>
      <c r="T398" s="213">
        <f t="shared" si="153"/>
        <v>0</v>
      </c>
      <c r="AR398" s="25" t="s">
        <v>375</v>
      </c>
      <c r="AT398" s="25" t="s">
        <v>311</v>
      </c>
      <c r="AU398" s="25" t="s">
        <v>84</v>
      </c>
      <c r="AY398" s="25" t="s">
        <v>308</v>
      </c>
      <c r="BE398" s="214">
        <f t="shared" si="154"/>
        <v>0</v>
      </c>
      <c r="BF398" s="214">
        <f t="shared" si="155"/>
        <v>0</v>
      </c>
      <c r="BG398" s="214">
        <f t="shared" si="156"/>
        <v>0</v>
      </c>
      <c r="BH398" s="214">
        <f t="shared" si="157"/>
        <v>0</v>
      </c>
      <c r="BI398" s="214">
        <f t="shared" si="158"/>
        <v>0</v>
      </c>
      <c r="BJ398" s="25" t="s">
        <v>82</v>
      </c>
      <c r="BK398" s="214">
        <f t="shared" si="159"/>
        <v>0</v>
      </c>
      <c r="BL398" s="25" t="s">
        <v>375</v>
      </c>
      <c r="BM398" s="25" t="s">
        <v>8130</v>
      </c>
    </row>
    <row r="399" spans="2:65" s="1" customFormat="1" ht="22.5" customHeight="1">
      <c r="B399" s="42"/>
      <c r="C399" s="203" t="s">
        <v>2665</v>
      </c>
      <c r="D399" s="203" t="s">
        <v>311</v>
      </c>
      <c r="E399" s="204" t="s">
        <v>5749</v>
      </c>
      <c r="F399" s="205" t="s">
        <v>13049</v>
      </c>
      <c r="G399" s="206" t="s">
        <v>538</v>
      </c>
      <c r="H399" s="207">
        <v>280</v>
      </c>
      <c r="I399" s="208"/>
      <c r="J399" s="209">
        <f t="shared" si="150"/>
        <v>0</v>
      </c>
      <c r="K399" s="205" t="s">
        <v>21</v>
      </c>
      <c r="L399" s="62"/>
      <c r="M399" s="210" t="s">
        <v>21</v>
      </c>
      <c r="N399" s="211" t="s">
        <v>45</v>
      </c>
      <c r="O399" s="43"/>
      <c r="P399" s="212">
        <f t="shared" si="151"/>
        <v>0</v>
      </c>
      <c r="Q399" s="212">
        <v>0</v>
      </c>
      <c r="R399" s="212">
        <f t="shared" si="152"/>
        <v>0</v>
      </c>
      <c r="S399" s="212">
        <v>0</v>
      </c>
      <c r="T399" s="213">
        <f t="shared" si="153"/>
        <v>0</v>
      </c>
      <c r="AR399" s="25" t="s">
        <v>375</v>
      </c>
      <c r="AT399" s="25" t="s">
        <v>311</v>
      </c>
      <c r="AU399" s="25" t="s">
        <v>84</v>
      </c>
      <c r="AY399" s="25" t="s">
        <v>308</v>
      </c>
      <c r="BE399" s="214">
        <f t="shared" si="154"/>
        <v>0</v>
      </c>
      <c r="BF399" s="214">
        <f t="shared" si="155"/>
        <v>0</v>
      </c>
      <c r="BG399" s="214">
        <f t="shared" si="156"/>
        <v>0</v>
      </c>
      <c r="BH399" s="214">
        <f t="shared" si="157"/>
        <v>0</v>
      </c>
      <c r="BI399" s="214">
        <f t="shared" si="158"/>
        <v>0</v>
      </c>
      <c r="BJ399" s="25" t="s">
        <v>82</v>
      </c>
      <c r="BK399" s="214">
        <f t="shared" si="159"/>
        <v>0</v>
      </c>
      <c r="BL399" s="25" t="s">
        <v>375</v>
      </c>
      <c r="BM399" s="25" t="s">
        <v>8134</v>
      </c>
    </row>
    <row r="400" spans="2:65" s="1" customFormat="1" ht="22.5" customHeight="1">
      <c r="B400" s="42"/>
      <c r="C400" s="203" t="s">
        <v>2669</v>
      </c>
      <c r="D400" s="203" t="s">
        <v>311</v>
      </c>
      <c r="E400" s="204" t="s">
        <v>5751</v>
      </c>
      <c r="F400" s="205" t="s">
        <v>13050</v>
      </c>
      <c r="G400" s="206" t="s">
        <v>538</v>
      </c>
      <c r="H400" s="207">
        <v>280</v>
      </c>
      <c r="I400" s="208"/>
      <c r="J400" s="209">
        <f t="shared" si="150"/>
        <v>0</v>
      </c>
      <c r="K400" s="205" t="s">
        <v>21</v>
      </c>
      <c r="L400" s="62"/>
      <c r="M400" s="210" t="s">
        <v>21</v>
      </c>
      <c r="N400" s="211" t="s">
        <v>45</v>
      </c>
      <c r="O400" s="43"/>
      <c r="P400" s="212">
        <f t="shared" si="151"/>
        <v>0</v>
      </c>
      <c r="Q400" s="212">
        <v>0</v>
      </c>
      <c r="R400" s="212">
        <f t="shared" si="152"/>
        <v>0</v>
      </c>
      <c r="S400" s="212">
        <v>0</v>
      </c>
      <c r="T400" s="213">
        <f t="shared" si="153"/>
        <v>0</v>
      </c>
      <c r="AR400" s="25" t="s">
        <v>375</v>
      </c>
      <c r="AT400" s="25" t="s">
        <v>311</v>
      </c>
      <c r="AU400" s="25" t="s">
        <v>84</v>
      </c>
      <c r="AY400" s="25" t="s">
        <v>308</v>
      </c>
      <c r="BE400" s="214">
        <f t="shared" si="154"/>
        <v>0</v>
      </c>
      <c r="BF400" s="214">
        <f t="shared" si="155"/>
        <v>0</v>
      </c>
      <c r="BG400" s="214">
        <f t="shared" si="156"/>
        <v>0</v>
      </c>
      <c r="BH400" s="214">
        <f t="shared" si="157"/>
        <v>0</v>
      </c>
      <c r="BI400" s="214">
        <f t="shared" si="158"/>
        <v>0</v>
      </c>
      <c r="BJ400" s="25" t="s">
        <v>82</v>
      </c>
      <c r="BK400" s="214">
        <f t="shared" si="159"/>
        <v>0</v>
      </c>
      <c r="BL400" s="25" t="s">
        <v>375</v>
      </c>
      <c r="BM400" s="25" t="s">
        <v>8138</v>
      </c>
    </row>
    <row r="401" spans="2:65" s="1" customFormat="1" ht="22.5" customHeight="1">
      <c r="B401" s="42"/>
      <c r="C401" s="203" t="s">
        <v>2673</v>
      </c>
      <c r="D401" s="203" t="s">
        <v>311</v>
      </c>
      <c r="E401" s="204" t="s">
        <v>5753</v>
      </c>
      <c r="F401" s="205" t="s">
        <v>13051</v>
      </c>
      <c r="G401" s="206" t="s">
        <v>538</v>
      </c>
      <c r="H401" s="207">
        <v>520</v>
      </c>
      <c r="I401" s="208"/>
      <c r="J401" s="209">
        <f t="shared" si="150"/>
        <v>0</v>
      </c>
      <c r="K401" s="205" t="s">
        <v>21</v>
      </c>
      <c r="L401" s="62"/>
      <c r="M401" s="210" t="s">
        <v>21</v>
      </c>
      <c r="N401" s="211" t="s">
        <v>45</v>
      </c>
      <c r="O401" s="43"/>
      <c r="P401" s="212">
        <f t="shared" si="151"/>
        <v>0</v>
      </c>
      <c r="Q401" s="212">
        <v>0</v>
      </c>
      <c r="R401" s="212">
        <f t="shared" si="152"/>
        <v>0</v>
      </c>
      <c r="S401" s="212">
        <v>0</v>
      </c>
      <c r="T401" s="213">
        <f t="shared" si="153"/>
        <v>0</v>
      </c>
      <c r="AR401" s="25" t="s">
        <v>375</v>
      </c>
      <c r="AT401" s="25" t="s">
        <v>311</v>
      </c>
      <c r="AU401" s="25" t="s">
        <v>84</v>
      </c>
      <c r="AY401" s="25" t="s">
        <v>308</v>
      </c>
      <c r="BE401" s="214">
        <f t="shared" si="154"/>
        <v>0</v>
      </c>
      <c r="BF401" s="214">
        <f t="shared" si="155"/>
        <v>0</v>
      </c>
      <c r="BG401" s="214">
        <f t="shared" si="156"/>
        <v>0</v>
      </c>
      <c r="BH401" s="214">
        <f t="shared" si="157"/>
        <v>0</v>
      </c>
      <c r="BI401" s="214">
        <f t="shared" si="158"/>
        <v>0</v>
      </c>
      <c r="BJ401" s="25" t="s">
        <v>82</v>
      </c>
      <c r="BK401" s="214">
        <f t="shared" si="159"/>
        <v>0</v>
      </c>
      <c r="BL401" s="25" t="s">
        <v>375</v>
      </c>
      <c r="BM401" s="25" t="s">
        <v>8142</v>
      </c>
    </row>
    <row r="402" spans="2:65" s="1" customFormat="1" ht="22.5" customHeight="1">
      <c r="B402" s="42"/>
      <c r="C402" s="203" t="s">
        <v>2677</v>
      </c>
      <c r="D402" s="203" t="s">
        <v>311</v>
      </c>
      <c r="E402" s="204" t="s">
        <v>5755</v>
      </c>
      <c r="F402" s="205" t="s">
        <v>13052</v>
      </c>
      <c r="G402" s="206" t="s">
        <v>538</v>
      </c>
      <c r="H402" s="207">
        <v>1850</v>
      </c>
      <c r="I402" s="208"/>
      <c r="J402" s="209">
        <f t="shared" si="150"/>
        <v>0</v>
      </c>
      <c r="K402" s="205" t="s">
        <v>21</v>
      </c>
      <c r="L402" s="62"/>
      <c r="M402" s="210" t="s">
        <v>21</v>
      </c>
      <c r="N402" s="211" t="s">
        <v>45</v>
      </c>
      <c r="O402" s="43"/>
      <c r="P402" s="212">
        <f t="shared" si="151"/>
        <v>0</v>
      </c>
      <c r="Q402" s="212">
        <v>0</v>
      </c>
      <c r="R402" s="212">
        <f t="shared" si="152"/>
        <v>0</v>
      </c>
      <c r="S402" s="212">
        <v>0</v>
      </c>
      <c r="T402" s="213">
        <f t="shared" si="153"/>
        <v>0</v>
      </c>
      <c r="AR402" s="25" t="s">
        <v>375</v>
      </c>
      <c r="AT402" s="25" t="s">
        <v>311</v>
      </c>
      <c r="AU402" s="25" t="s">
        <v>84</v>
      </c>
      <c r="AY402" s="25" t="s">
        <v>308</v>
      </c>
      <c r="BE402" s="214">
        <f t="shared" si="154"/>
        <v>0</v>
      </c>
      <c r="BF402" s="214">
        <f t="shared" si="155"/>
        <v>0</v>
      </c>
      <c r="BG402" s="214">
        <f t="shared" si="156"/>
        <v>0</v>
      </c>
      <c r="BH402" s="214">
        <f t="shared" si="157"/>
        <v>0</v>
      </c>
      <c r="BI402" s="214">
        <f t="shared" si="158"/>
        <v>0</v>
      </c>
      <c r="BJ402" s="25" t="s">
        <v>82</v>
      </c>
      <c r="BK402" s="214">
        <f t="shared" si="159"/>
        <v>0</v>
      </c>
      <c r="BL402" s="25" t="s">
        <v>375</v>
      </c>
      <c r="BM402" s="25" t="s">
        <v>8146</v>
      </c>
    </row>
    <row r="403" spans="2:65" s="1" customFormat="1" ht="22.5" customHeight="1">
      <c r="B403" s="42"/>
      <c r="C403" s="203" t="s">
        <v>2681</v>
      </c>
      <c r="D403" s="203" t="s">
        <v>311</v>
      </c>
      <c r="E403" s="204" t="s">
        <v>5757</v>
      </c>
      <c r="F403" s="205" t="s">
        <v>13053</v>
      </c>
      <c r="G403" s="206" t="s">
        <v>538</v>
      </c>
      <c r="H403" s="207">
        <v>880</v>
      </c>
      <c r="I403" s="208"/>
      <c r="J403" s="209">
        <f t="shared" si="150"/>
        <v>0</v>
      </c>
      <c r="K403" s="205" t="s">
        <v>21</v>
      </c>
      <c r="L403" s="62"/>
      <c r="M403" s="210" t="s">
        <v>21</v>
      </c>
      <c r="N403" s="211" t="s">
        <v>45</v>
      </c>
      <c r="O403" s="43"/>
      <c r="P403" s="212">
        <f t="shared" si="151"/>
        <v>0</v>
      </c>
      <c r="Q403" s="212">
        <v>0</v>
      </c>
      <c r="R403" s="212">
        <f t="shared" si="152"/>
        <v>0</v>
      </c>
      <c r="S403" s="212">
        <v>0</v>
      </c>
      <c r="T403" s="213">
        <f t="shared" si="153"/>
        <v>0</v>
      </c>
      <c r="AR403" s="25" t="s">
        <v>375</v>
      </c>
      <c r="AT403" s="25" t="s">
        <v>311</v>
      </c>
      <c r="AU403" s="25" t="s">
        <v>84</v>
      </c>
      <c r="AY403" s="25" t="s">
        <v>308</v>
      </c>
      <c r="BE403" s="214">
        <f t="shared" si="154"/>
        <v>0</v>
      </c>
      <c r="BF403" s="214">
        <f t="shared" si="155"/>
        <v>0</v>
      </c>
      <c r="BG403" s="214">
        <f t="shared" si="156"/>
        <v>0</v>
      </c>
      <c r="BH403" s="214">
        <f t="shared" si="157"/>
        <v>0</v>
      </c>
      <c r="BI403" s="214">
        <f t="shared" si="158"/>
        <v>0</v>
      </c>
      <c r="BJ403" s="25" t="s">
        <v>82</v>
      </c>
      <c r="BK403" s="214">
        <f t="shared" si="159"/>
        <v>0</v>
      </c>
      <c r="BL403" s="25" t="s">
        <v>375</v>
      </c>
      <c r="BM403" s="25" t="s">
        <v>8150</v>
      </c>
    </row>
    <row r="404" spans="2:65" s="1" customFormat="1" ht="22.5" customHeight="1">
      <c r="B404" s="42"/>
      <c r="C404" s="203" t="s">
        <v>2685</v>
      </c>
      <c r="D404" s="203" t="s">
        <v>311</v>
      </c>
      <c r="E404" s="204" t="s">
        <v>5759</v>
      </c>
      <c r="F404" s="205" t="s">
        <v>13054</v>
      </c>
      <c r="G404" s="206" t="s">
        <v>538</v>
      </c>
      <c r="H404" s="207">
        <v>540</v>
      </c>
      <c r="I404" s="208"/>
      <c r="J404" s="209">
        <f t="shared" si="150"/>
        <v>0</v>
      </c>
      <c r="K404" s="205" t="s">
        <v>21</v>
      </c>
      <c r="L404" s="62"/>
      <c r="M404" s="210" t="s">
        <v>21</v>
      </c>
      <c r="N404" s="211" t="s">
        <v>45</v>
      </c>
      <c r="O404" s="43"/>
      <c r="P404" s="212">
        <f t="shared" si="151"/>
        <v>0</v>
      </c>
      <c r="Q404" s="212">
        <v>0</v>
      </c>
      <c r="R404" s="212">
        <f t="shared" si="152"/>
        <v>0</v>
      </c>
      <c r="S404" s="212">
        <v>0</v>
      </c>
      <c r="T404" s="213">
        <f t="shared" si="153"/>
        <v>0</v>
      </c>
      <c r="AR404" s="25" t="s">
        <v>375</v>
      </c>
      <c r="AT404" s="25" t="s">
        <v>311</v>
      </c>
      <c r="AU404" s="25" t="s">
        <v>84</v>
      </c>
      <c r="AY404" s="25" t="s">
        <v>308</v>
      </c>
      <c r="BE404" s="214">
        <f t="shared" si="154"/>
        <v>0</v>
      </c>
      <c r="BF404" s="214">
        <f t="shared" si="155"/>
        <v>0</v>
      </c>
      <c r="BG404" s="214">
        <f t="shared" si="156"/>
        <v>0</v>
      </c>
      <c r="BH404" s="214">
        <f t="shared" si="157"/>
        <v>0</v>
      </c>
      <c r="BI404" s="214">
        <f t="shared" si="158"/>
        <v>0</v>
      </c>
      <c r="BJ404" s="25" t="s">
        <v>82</v>
      </c>
      <c r="BK404" s="214">
        <f t="shared" si="159"/>
        <v>0</v>
      </c>
      <c r="BL404" s="25" t="s">
        <v>375</v>
      </c>
      <c r="BM404" s="25" t="s">
        <v>8154</v>
      </c>
    </row>
    <row r="405" spans="2:65" s="1" customFormat="1" ht="22.5" customHeight="1">
      <c r="B405" s="42"/>
      <c r="C405" s="203" t="s">
        <v>2689</v>
      </c>
      <c r="D405" s="203" t="s">
        <v>311</v>
      </c>
      <c r="E405" s="204" t="s">
        <v>5761</v>
      </c>
      <c r="F405" s="205" t="s">
        <v>13055</v>
      </c>
      <c r="G405" s="206" t="s">
        <v>5275</v>
      </c>
      <c r="H405" s="207">
        <v>210</v>
      </c>
      <c r="I405" s="208"/>
      <c r="J405" s="209">
        <f t="shared" si="150"/>
        <v>0</v>
      </c>
      <c r="K405" s="205" t="s">
        <v>21</v>
      </c>
      <c r="L405" s="62"/>
      <c r="M405" s="210" t="s">
        <v>21</v>
      </c>
      <c r="N405" s="211" t="s">
        <v>45</v>
      </c>
      <c r="O405" s="43"/>
      <c r="P405" s="212">
        <f t="shared" si="151"/>
        <v>0</v>
      </c>
      <c r="Q405" s="212">
        <v>0</v>
      </c>
      <c r="R405" s="212">
        <f t="shared" si="152"/>
        <v>0</v>
      </c>
      <c r="S405" s="212">
        <v>0</v>
      </c>
      <c r="T405" s="213">
        <f t="shared" si="153"/>
        <v>0</v>
      </c>
      <c r="AR405" s="25" t="s">
        <v>375</v>
      </c>
      <c r="AT405" s="25" t="s">
        <v>311</v>
      </c>
      <c r="AU405" s="25" t="s">
        <v>84</v>
      </c>
      <c r="AY405" s="25" t="s">
        <v>308</v>
      </c>
      <c r="BE405" s="214">
        <f t="shared" si="154"/>
        <v>0</v>
      </c>
      <c r="BF405" s="214">
        <f t="shared" si="155"/>
        <v>0</v>
      </c>
      <c r="BG405" s="214">
        <f t="shared" si="156"/>
        <v>0</v>
      </c>
      <c r="BH405" s="214">
        <f t="shared" si="157"/>
        <v>0</v>
      </c>
      <c r="BI405" s="214">
        <f t="shared" si="158"/>
        <v>0</v>
      </c>
      <c r="BJ405" s="25" t="s">
        <v>82</v>
      </c>
      <c r="BK405" s="214">
        <f t="shared" si="159"/>
        <v>0</v>
      </c>
      <c r="BL405" s="25" t="s">
        <v>375</v>
      </c>
      <c r="BM405" s="25" t="s">
        <v>8159</v>
      </c>
    </row>
    <row r="406" spans="2:65" s="1" customFormat="1" ht="22.5" customHeight="1">
      <c r="B406" s="42"/>
      <c r="C406" s="203" t="s">
        <v>2693</v>
      </c>
      <c r="D406" s="203" t="s">
        <v>311</v>
      </c>
      <c r="E406" s="204" t="s">
        <v>5763</v>
      </c>
      <c r="F406" s="205" t="s">
        <v>13056</v>
      </c>
      <c r="G406" s="206" t="s">
        <v>5275</v>
      </c>
      <c r="H406" s="207">
        <v>340</v>
      </c>
      <c r="I406" s="208"/>
      <c r="J406" s="209">
        <f t="shared" si="150"/>
        <v>0</v>
      </c>
      <c r="K406" s="205" t="s">
        <v>21</v>
      </c>
      <c r="L406" s="62"/>
      <c r="M406" s="210" t="s">
        <v>21</v>
      </c>
      <c r="N406" s="211" t="s">
        <v>45</v>
      </c>
      <c r="O406" s="43"/>
      <c r="P406" s="212">
        <f t="shared" si="151"/>
        <v>0</v>
      </c>
      <c r="Q406" s="212">
        <v>0</v>
      </c>
      <c r="R406" s="212">
        <f t="shared" si="152"/>
        <v>0</v>
      </c>
      <c r="S406" s="212">
        <v>0</v>
      </c>
      <c r="T406" s="213">
        <f t="shared" si="153"/>
        <v>0</v>
      </c>
      <c r="AR406" s="25" t="s">
        <v>375</v>
      </c>
      <c r="AT406" s="25" t="s">
        <v>311</v>
      </c>
      <c r="AU406" s="25" t="s">
        <v>84</v>
      </c>
      <c r="AY406" s="25" t="s">
        <v>308</v>
      </c>
      <c r="BE406" s="214">
        <f t="shared" si="154"/>
        <v>0</v>
      </c>
      <c r="BF406" s="214">
        <f t="shared" si="155"/>
        <v>0</v>
      </c>
      <c r="BG406" s="214">
        <f t="shared" si="156"/>
        <v>0</v>
      </c>
      <c r="BH406" s="214">
        <f t="shared" si="157"/>
        <v>0</v>
      </c>
      <c r="BI406" s="214">
        <f t="shared" si="158"/>
        <v>0</v>
      </c>
      <c r="BJ406" s="25" t="s">
        <v>82</v>
      </c>
      <c r="BK406" s="214">
        <f t="shared" si="159"/>
        <v>0</v>
      </c>
      <c r="BL406" s="25" t="s">
        <v>375</v>
      </c>
      <c r="BM406" s="25" t="s">
        <v>8163</v>
      </c>
    </row>
    <row r="407" spans="2:65" s="1" customFormat="1" ht="22.5" customHeight="1">
      <c r="B407" s="42"/>
      <c r="C407" s="203" t="s">
        <v>2697</v>
      </c>
      <c r="D407" s="203" t="s">
        <v>311</v>
      </c>
      <c r="E407" s="204" t="s">
        <v>5765</v>
      </c>
      <c r="F407" s="205" t="s">
        <v>13057</v>
      </c>
      <c r="G407" s="206" t="s">
        <v>5275</v>
      </c>
      <c r="H407" s="207">
        <v>560</v>
      </c>
      <c r="I407" s="208"/>
      <c r="J407" s="209">
        <f t="shared" si="150"/>
        <v>0</v>
      </c>
      <c r="K407" s="205" t="s">
        <v>21</v>
      </c>
      <c r="L407" s="62"/>
      <c r="M407" s="210" t="s">
        <v>21</v>
      </c>
      <c r="N407" s="211" t="s">
        <v>45</v>
      </c>
      <c r="O407" s="43"/>
      <c r="P407" s="212">
        <f t="shared" si="151"/>
        <v>0</v>
      </c>
      <c r="Q407" s="212">
        <v>0</v>
      </c>
      <c r="R407" s="212">
        <f t="shared" si="152"/>
        <v>0</v>
      </c>
      <c r="S407" s="212">
        <v>0</v>
      </c>
      <c r="T407" s="213">
        <f t="shared" si="153"/>
        <v>0</v>
      </c>
      <c r="AR407" s="25" t="s">
        <v>375</v>
      </c>
      <c r="AT407" s="25" t="s">
        <v>311</v>
      </c>
      <c r="AU407" s="25" t="s">
        <v>84</v>
      </c>
      <c r="AY407" s="25" t="s">
        <v>308</v>
      </c>
      <c r="BE407" s="214">
        <f t="shared" si="154"/>
        <v>0</v>
      </c>
      <c r="BF407" s="214">
        <f t="shared" si="155"/>
        <v>0</v>
      </c>
      <c r="BG407" s="214">
        <f t="shared" si="156"/>
        <v>0</v>
      </c>
      <c r="BH407" s="214">
        <f t="shared" si="157"/>
        <v>0</v>
      </c>
      <c r="BI407" s="214">
        <f t="shared" si="158"/>
        <v>0</v>
      </c>
      <c r="BJ407" s="25" t="s">
        <v>82</v>
      </c>
      <c r="BK407" s="214">
        <f t="shared" si="159"/>
        <v>0</v>
      </c>
      <c r="BL407" s="25" t="s">
        <v>375</v>
      </c>
      <c r="BM407" s="25" t="s">
        <v>8168</v>
      </c>
    </row>
    <row r="408" spans="2:65" s="1" customFormat="1" ht="22.5" customHeight="1">
      <c r="B408" s="42"/>
      <c r="C408" s="203" t="s">
        <v>2701</v>
      </c>
      <c r="D408" s="203" t="s">
        <v>311</v>
      </c>
      <c r="E408" s="204" t="s">
        <v>5767</v>
      </c>
      <c r="F408" s="205" t="s">
        <v>13058</v>
      </c>
      <c r="G408" s="206" t="s">
        <v>5275</v>
      </c>
      <c r="H408" s="207">
        <v>110</v>
      </c>
      <c r="I408" s="208"/>
      <c r="J408" s="209">
        <f t="shared" si="150"/>
        <v>0</v>
      </c>
      <c r="K408" s="205" t="s">
        <v>21</v>
      </c>
      <c r="L408" s="62"/>
      <c r="M408" s="210" t="s">
        <v>21</v>
      </c>
      <c r="N408" s="211" t="s">
        <v>45</v>
      </c>
      <c r="O408" s="43"/>
      <c r="P408" s="212">
        <f t="shared" si="151"/>
        <v>0</v>
      </c>
      <c r="Q408" s="212">
        <v>0</v>
      </c>
      <c r="R408" s="212">
        <f t="shared" si="152"/>
        <v>0</v>
      </c>
      <c r="S408" s="212">
        <v>0</v>
      </c>
      <c r="T408" s="213">
        <f t="shared" si="153"/>
        <v>0</v>
      </c>
      <c r="AR408" s="25" t="s">
        <v>375</v>
      </c>
      <c r="AT408" s="25" t="s">
        <v>311</v>
      </c>
      <c r="AU408" s="25" t="s">
        <v>84</v>
      </c>
      <c r="AY408" s="25" t="s">
        <v>308</v>
      </c>
      <c r="BE408" s="214">
        <f t="shared" si="154"/>
        <v>0</v>
      </c>
      <c r="BF408" s="214">
        <f t="shared" si="155"/>
        <v>0</v>
      </c>
      <c r="BG408" s="214">
        <f t="shared" si="156"/>
        <v>0</v>
      </c>
      <c r="BH408" s="214">
        <f t="shared" si="157"/>
        <v>0</v>
      </c>
      <c r="BI408" s="214">
        <f t="shared" si="158"/>
        <v>0</v>
      </c>
      <c r="BJ408" s="25" t="s">
        <v>82</v>
      </c>
      <c r="BK408" s="214">
        <f t="shared" si="159"/>
        <v>0</v>
      </c>
      <c r="BL408" s="25" t="s">
        <v>375</v>
      </c>
      <c r="BM408" s="25" t="s">
        <v>8174</v>
      </c>
    </row>
    <row r="409" spans="2:65" s="1" customFormat="1" ht="22.5" customHeight="1">
      <c r="B409" s="42"/>
      <c r="C409" s="203" t="s">
        <v>2705</v>
      </c>
      <c r="D409" s="203" t="s">
        <v>311</v>
      </c>
      <c r="E409" s="204" t="s">
        <v>5769</v>
      </c>
      <c r="F409" s="205" t="s">
        <v>13059</v>
      </c>
      <c r="G409" s="206" t="s">
        <v>5275</v>
      </c>
      <c r="H409" s="207">
        <v>85</v>
      </c>
      <c r="I409" s="208"/>
      <c r="J409" s="209">
        <f t="shared" si="150"/>
        <v>0</v>
      </c>
      <c r="K409" s="205" t="s">
        <v>21</v>
      </c>
      <c r="L409" s="62"/>
      <c r="M409" s="210" t="s">
        <v>21</v>
      </c>
      <c r="N409" s="211" t="s">
        <v>45</v>
      </c>
      <c r="O409" s="43"/>
      <c r="P409" s="212">
        <f t="shared" si="151"/>
        <v>0</v>
      </c>
      <c r="Q409" s="212">
        <v>0</v>
      </c>
      <c r="R409" s="212">
        <f t="shared" si="152"/>
        <v>0</v>
      </c>
      <c r="S409" s="212">
        <v>0</v>
      </c>
      <c r="T409" s="213">
        <f t="shared" si="153"/>
        <v>0</v>
      </c>
      <c r="AR409" s="25" t="s">
        <v>375</v>
      </c>
      <c r="AT409" s="25" t="s">
        <v>311</v>
      </c>
      <c r="AU409" s="25" t="s">
        <v>84</v>
      </c>
      <c r="AY409" s="25" t="s">
        <v>308</v>
      </c>
      <c r="BE409" s="214">
        <f t="shared" si="154"/>
        <v>0</v>
      </c>
      <c r="BF409" s="214">
        <f t="shared" si="155"/>
        <v>0</v>
      </c>
      <c r="BG409" s="214">
        <f t="shared" si="156"/>
        <v>0</v>
      </c>
      <c r="BH409" s="214">
        <f t="shared" si="157"/>
        <v>0</v>
      </c>
      <c r="BI409" s="214">
        <f t="shared" si="158"/>
        <v>0</v>
      </c>
      <c r="BJ409" s="25" t="s">
        <v>82</v>
      </c>
      <c r="BK409" s="214">
        <f t="shared" si="159"/>
        <v>0</v>
      </c>
      <c r="BL409" s="25" t="s">
        <v>375</v>
      </c>
      <c r="BM409" s="25" t="s">
        <v>8180</v>
      </c>
    </row>
    <row r="410" spans="2:65" s="1" customFormat="1" ht="22.5" customHeight="1">
      <c r="B410" s="42"/>
      <c r="C410" s="203" t="s">
        <v>2709</v>
      </c>
      <c r="D410" s="203" t="s">
        <v>311</v>
      </c>
      <c r="E410" s="204" t="s">
        <v>5771</v>
      </c>
      <c r="F410" s="205" t="s">
        <v>13060</v>
      </c>
      <c r="G410" s="206" t="s">
        <v>5275</v>
      </c>
      <c r="H410" s="207">
        <v>90</v>
      </c>
      <c r="I410" s="208"/>
      <c r="J410" s="209">
        <f t="shared" si="150"/>
        <v>0</v>
      </c>
      <c r="K410" s="205" t="s">
        <v>21</v>
      </c>
      <c r="L410" s="62"/>
      <c r="M410" s="210" t="s">
        <v>21</v>
      </c>
      <c r="N410" s="211" t="s">
        <v>45</v>
      </c>
      <c r="O410" s="43"/>
      <c r="P410" s="212">
        <f t="shared" si="151"/>
        <v>0</v>
      </c>
      <c r="Q410" s="212">
        <v>0</v>
      </c>
      <c r="R410" s="212">
        <f t="shared" si="152"/>
        <v>0</v>
      </c>
      <c r="S410" s="212">
        <v>0</v>
      </c>
      <c r="T410" s="213">
        <f t="shared" si="153"/>
        <v>0</v>
      </c>
      <c r="AR410" s="25" t="s">
        <v>375</v>
      </c>
      <c r="AT410" s="25" t="s">
        <v>311</v>
      </c>
      <c r="AU410" s="25" t="s">
        <v>84</v>
      </c>
      <c r="AY410" s="25" t="s">
        <v>308</v>
      </c>
      <c r="BE410" s="214">
        <f t="shared" si="154"/>
        <v>0</v>
      </c>
      <c r="BF410" s="214">
        <f t="shared" si="155"/>
        <v>0</v>
      </c>
      <c r="BG410" s="214">
        <f t="shared" si="156"/>
        <v>0</v>
      </c>
      <c r="BH410" s="214">
        <f t="shared" si="157"/>
        <v>0</v>
      </c>
      <c r="BI410" s="214">
        <f t="shared" si="158"/>
        <v>0</v>
      </c>
      <c r="BJ410" s="25" t="s">
        <v>82</v>
      </c>
      <c r="BK410" s="214">
        <f t="shared" si="159"/>
        <v>0</v>
      </c>
      <c r="BL410" s="25" t="s">
        <v>375</v>
      </c>
      <c r="BM410" s="25" t="s">
        <v>8186</v>
      </c>
    </row>
    <row r="411" spans="2:65" s="1" customFormat="1" ht="22.5" customHeight="1">
      <c r="B411" s="42"/>
      <c r="C411" s="203" t="s">
        <v>2712</v>
      </c>
      <c r="D411" s="203" t="s">
        <v>311</v>
      </c>
      <c r="E411" s="204" t="s">
        <v>5773</v>
      </c>
      <c r="F411" s="205" t="s">
        <v>13061</v>
      </c>
      <c r="G411" s="206" t="s">
        <v>5275</v>
      </c>
      <c r="H411" s="207">
        <v>65</v>
      </c>
      <c r="I411" s="208"/>
      <c r="J411" s="209">
        <f t="shared" si="150"/>
        <v>0</v>
      </c>
      <c r="K411" s="205" t="s">
        <v>21</v>
      </c>
      <c r="L411" s="62"/>
      <c r="M411" s="210" t="s">
        <v>21</v>
      </c>
      <c r="N411" s="211" t="s">
        <v>45</v>
      </c>
      <c r="O411" s="43"/>
      <c r="P411" s="212">
        <f t="shared" si="151"/>
        <v>0</v>
      </c>
      <c r="Q411" s="212">
        <v>0</v>
      </c>
      <c r="R411" s="212">
        <f t="shared" si="152"/>
        <v>0</v>
      </c>
      <c r="S411" s="212">
        <v>0</v>
      </c>
      <c r="T411" s="213">
        <f t="shared" si="153"/>
        <v>0</v>
      </c>
      <c r="AR411" s="25" t="s">
        <v>375</v>
      </c>
      <c r="AT411" s="25" t="s">
        <v>311</v>
      </c>
      <c r="AU411" s="25" t="s">
        <v>84</v>
      </c>
      <c r="AY411" s="25" t="s">
        <v>308</v>
      </c>
      <c r="BE411" s="214">
        <f t="shared" si="154"/>
        <v>0</v>
      </c>
      <c r="BF411" s="214">
        <f t="shared" si="155"/>
        <v>0</v>
      </c>
      <c r="BG411" s="214">
        <f t="shared" si="156"/>
        <v>0</v>
      </c>
      <c r="BH411" s="214">
        <f t="shared" si="157"/>
        <v>0</v>
      </c>
      <c r="BI411" s="214">
        <f t="shared" si="158"/>
        <v>0</v>
      </c>
      <c r="BJ411" s="25" t="s">
        <v>82</v>
      </c>
      <c r="BK411" s="214">
        <f t="shared" si="159"/>
        <v>0</v>
      </c>
      <c r="BL411" s="25" t="s">
        <v>375</v>
      </c>
      <c r="BM411" s="25" t="s">
        <v>8191</v>
      </c>
    </row>
    <row r="412" spans="2:65" s="1" customFormat="1" ht="22.5" customHeight="1">
      <c r="B412" s="42"/>
      <c r="C412" s="203" t="s">
        <v>2716</v>
      </c>
      <c r="D412" s="203" t="s">
        <v>311</v>
      </c>
      <c r="E412" s="204" t="s">
        <v>5775</v>
      </c>
      <c r="F412" s="205" t="s">
        <v>13062</v>
      </c>
      <c r="G412" s="206" t="s">
        <v>13063</v>
      </c>
      <c r="H412" s="207">
        <v>45</v>
      </c>
      <c r="I412" s="208"/>
      <c r="J412" s="209">
        <f t="shared" si="150"/>
        <v>0</v>
      </c>
      <c r="K412" s="205" t="s">
        <v>21</v>
      </c>
      <c r="L412" s="62"/>
      <c r="M412" s="210" t="s">
        <v>21</v>
      </c>
      <c r="N412" s="211" t="s">
        <v>45</v>
      </c>
      <c r="O412" s="43"/>
      <c r="P412" s="212">
        <f t="shared" si="151"/>
        <v>0</v>
      </c>
      <c r="Q412" s="212">
        <v>0</v>
      </c>
      <c r="R412" s="212">
        <f t="shared" si="152"/>
        <v>0</v>
      </c>
      <c r="S412" s="212">
        <v>0</v>
      </c>
      <c r="T412" s="213">
        <f t="shared" si="153"/>
        <v>0</v>
      </c>
      <c r="AR412" s="25" t="s">
        <v>375</v>
      </c>
      <c r="AT412" s="25" t="s">
        <v>311</v>
      </c>
      <c r="AU412" s="25" t="s">
        <v>84</v>
      </c>
      <c r="AY412" s="25" t="s">
        <v>308</v>
      </c>
      <c r="BE412" s="214">
        <f t="shared" si="154"/>
        <v>0</v>
      </c>
      <c r="BF412" s="214">
        <f t="shared" si="155"/>
        <v>0</v>
      </c>
      <c r="BG412" s="214">
        <f t="shared" si="156"/>
        <v>0</v>
      </c>
      <c r="BH412" s="214">
        <f t="shared" si="157"/>
        <v>0</v>
      </c>
      <c r="BI412" s="214">
        <f t="shared" si="158"/>
        <v>0</v>
      </c>
      <c r="BJ412" s="25" t="s">
        <v>82</v>
      </c>
      <c r="BK412" s="214">
        <f t="shared" si="159"/>
        <v>0</v>
      </c>
      <c r="BL412" s="25" t="s">
        <v>375</v>
      </c>
      <c r="BM412" s="25" t="s">
        <v>8195</v>
      </c>
    </row>
    <row r="413" spans="2:65" s="1" customFormat="1" ht="22.5" customHeight="1">
      <c r="B413" s="42"/>
      <c r="C413" s="203" t="s">
        <v>2721</v>
      </c>
      <c r="D413" s="203" t="s">
        <v>311</v>
      </c>
      <c r="E413" s="204" t="s">
        <v>5777</v>
      </c>
      <c r="F413" s="205" t="s">
        <v>13064</v>
      </c>
      <c r="G413" s="206" t="s">
        <v>538</v>
      </c>
      <c r="H413" s="207">
        <v>850</v>
      </c>
      <c r="I413" s="208"/>
      <c r="J413" s="209">
        <f t="shared" si="150"/>
        <v>0</v>
      </c>
      <c r="K413" s="205" t="s">
        <v>21</v>
      </c>
      <c r="L413" s="62"/>
      <c r="M413" s="210" t="s">
        <v>21</v>
      </c>
      <c r="N413" s="211" t="s">
        <v>45</v>
      </c>
      <c r="O413" s="43"/>
      <c r="P413" s="212">
        <f t="shared" si="151"/>
        <v>0</v>
      </c>
      <c r="Q413" s="212">
        <v>0</v>
      </c>
      <c r="R413" s="212">
        <f t="shared" si="152"/>
        <v>0</v>
      </c>
      <c r="S413" s="212">
        <v>0</v>
      </c>
      <c r="T413" s="213">
        <f t="shared" si="153"/>
        <v>0</v>
      </c>
      <c r="AR413" s="25" t="s">
        <v>375</v>
      </c>
      <c r="AT413" s="25" t="s">
        <v>311</v>
      </c>
      <c r="AU413" s="25" t="s">
        <v>84</v>
      </c>
      <c r="AY413" s="25" t="s">
        <v>308</v>
      </c>
      <c r="BE413" s="214">
        <f t="shared" si="154"/>
        <v>0</v>
      </c>
      <c r="BF413" s="214">
        <f t="shared" si="155"/>
        <v>0</v>
      </c>
      <c r="BG413" s="214">
        <f t="shared" si="156"/>
        <v>0</v>
      </c>
      <c r="BH413" s="214">
        <f t="shared" si="157"/>
        <v>0</v>
      </c>
      <c r="BI413" s="214">
        <f t="shared" si="158"/>
        <v>0</v>
      </c>
      <c r="BJ413" s="25" t="s">
        <v>82</v>
      </c>
      <c r="BK413" s="214">
        <f t="shared" si="159"/>
        <v>0</v>
      </c>
      <c r="BL413" s="25" t="s">
        <v>375</v>
      </c>
      <c r="BM413" s="25" t="s">
        <v>8200</v>
      </c>
    </row>
    <row r="414" spans="2:65" s="1" customFormat="1" ht="22.5" customHeight="1">
      <c r="B414" s="42"/>
      <c r="C414" s="203" t="s">
        <v>2725</v>
      </c>
      <c r="D414" s="203" t="s">
        <v>311</v>
      </c>
      <c r="E414" s="204" t="s">
        <v>5779</v>
      </c>
      <c r="F414" s="205" t="s">
        <v>13065</v>
      </c>
      <c r="G414" s="206" t="s">
        <v>538</v>
      </c>
      <c r="H414" s="207">
        <v>1200</v>
      </c>
      <c r="I414" s="208"/>
      <c r="J414" s="209">
        <f t="shared" si="150"/>
        <v>0</v>
      </c>
      <c r="K414" s="205" t="s">
        <v>21</v>
      </c>
      <c r="L414" s="62"/>
      <c r="M414" s="210" t="s">
        <v>21</v>
      </c>
      <c r="N414" s="211" t="s">
        <v>45</v>
      </c>
      <c r="O414" s="43"/>
      <c r="P414" s="212">
        <f t="shared" si="151"/>
        <v>0</v>
      </c>
      <c r="Q414" s="212">
        <v>0</v>
      </c>
      <c r="R414" s="212">
        <f t="shared" si="152"/>
        <v>0</v>
      </c>
      <c r="S414" s="212">
        <v>0</v>
      </c>
      <c r="T414" s="213">
        <f t="shared" si="153"/>
        <v>0</v>
      </c>
      <c r="AR414" s="25" t="s">
        <v>375</v>
      </c>
      <c r="AT414" s="25" t="s">
        <v>311</v>
      </c>
      <c r="AU414" s="25" t="s">
        <v>84</v>
      </c>
      <c r="AY414" s="25" t="s">
        <v>308</v>
      </c>
      <c r="BE414" s="214">
        <f t="shared" si="154"/>
        <v>0</v>
      </c>
      <c r="BF414" s="214">
        <f t="shared" si="155"/>
        <v>0</v>
      </c>
      <c r="BG414" s="214">
        <f t="shared" si="156"/>
        <v>0</v>
      </c>
      <c r="BH414" s="214">
        <f t="shared" si="157"/>
        <v>0</v>
      </c>
      <c r="BI414" s="214">
        <f t="shared" si="158"/>
        <v>0</v>
      </c>
      <c r="BJ414" s="25" t="s">
        <v>82</v>
      </c>
      <c r="BK414" s="214">
        <f t="shared" si="159"/>
        <v>0</v>
      </c>
      <c r="BL414" s="25" t="s">
        <v>375</v>
      </c>
      <c r="BM414" s="25" t="s">
        <v>8204</v>
      </c>
    </row>
    <row r="415" spans="2:65" s="1" customFormat="1" ht="22.5" customHeight="1">
      <c r="B415" s="42"/>
      <c r="C415" s="203" t="s">
        <v>2729</v>
      </c>
      <c r="D415" s="203" t="s">
        <v>311</v>
      </c>
      <c r="E415" s="204" t="s">
        <v>5781</v>
      </c>
      <c r="F415" s="205" t="s">
        <v>13066</v>
      </c>
      <c r="G415" s="206" t="s">
        <v>538</v>
      </c>
      <c r="H415" s="207">
        <v>460</v>
      </c>
      <c r="I415" s="208"/>
      <c r="J415" s="209">
        <f t="shared" si="150"/>
        <v>0</v>
      </c>
      <c r="K415" s="205" t="s">
        <v>21</v>
      </c>
      <c r="L415" s="62"/>
      <c r="M415" s="210" t="s">
        <v>21</v>
      </c>
      <c r="N415" s="211" t="s">
        <v>45</v>
      </c>
      <c r="O415" s="43"/>
      <c r="P415" s="212">
        <f t="shared" si="151"/>
        <v>0</v>
      </c>
      <c r="Q415" s="212">
        <v>0</v>
      </c>
      <c r="R415" s="212">
        <f t="shared" si="152"/>
        <v>0</v>
      </c>
      <c r="S415" s="212">
        <v>0</v>
      </c>
      <c r="T415" s="213">
        <f t="shared" si="153"/>
        <v>0</v>
      </c>
      <c r="AR415" s="25" t="s">
        <v>375</v>
      </c>
      <c r="AT415" s="25" t="s">
        <v>311</v>
      </c>
      <c r="AU415" s="25" t="s">
        <v>84</v>
      </c>
      <c r="AY415" s="25" t="s">
        <v>308</v>
      </c>
      <c r="BE415" s="214">
        <f t="shared" si="154"/>
        <v>0</v>
      </c>
      <c r="BF415" s="214">
        <f t="shared" si="155"/>
        <v>0</v>
      </c>
      <c r="BG415" s="214">
        <f t="shared" si="156"/>
        <v>0</v>
      </c>
      <c r="BH415" s="214">
        <f t="shared" si="157"/>
        <v>0</v>
      </c>
      <c r="BI415" s="214">
        <f t="shared" si="158"/>
        <v>0</v>
      </c>
      <c r="BJ415" s="25" t="s">
        <v>82</v>
      </c>
      <c r="BK415" s="214">
        <f t="shared" si="159"/>
        <v>0</v>
      </c>
      <c r="BL415" s="25" t="s">
        <v>375</v>
      </c>
      <c r="BM415" s="25" t="s">
        <v>8209</v>
      </c>
    </row>
    <row r="416" spans="2:65" s="1" customFormat="1" ht="22.5" customHeight="1">
      <c r="B416" s="42"/>
      <c r="C416" s="203" t="s">
        <v>2733</v>
      </c>
      <c r="D416" s="203" t="s">
        <v>311</v>
      </c>
      <c r="E416" s="204" t="s">
        <v>5783</v>
      </c>
      <c r="F416" s="205" t="s">
        <v>13067</v>
      </c>
      <c r="G416" s="206" t="s">
        <v>5275</v>
      </c>
      <c r="H416" s="207">
        <v>84</v>
      </c>
      <c r="I416" s="208"/>
      <c r="J416" s="209">
        <f t="shared" si="150"/>
        <v>0</v>
      </c>
      <c r="K416" s="205" t="s">
        <v>21</v>
      </c>
      <c r="L416" s="62"/>
      <c r="M416" s="210" t="s">
        <v>21</v>
      </c>
      <c r="N416" s="211" t="s">
        <v>45</v>
      </c>
      <c r="O416" s="43"/>
      <c r="P416" s="212">
        <f t="shared" si="151"/>
        <v>0</v>
      </c>
      <c r="Q416" s="212">
        <v>0</v>
      </c>
      <c r="R416" s="212">
        <f t="shared" si="152"/>
        <v>0</v>
      </c>
      <c r="S416" s="212">
        <v>0</v>
      </c>
      <c r="T416" s="213">
        <f t="shared" si="153"/>
        <v>0</v>
      </c>
      <c r="AR416" s="25" t="s">
        <v>375</v>
      </c>
      <c r="AT416" s="25" t="s">
        <v>311</v>
      </c>
      <c r="AU416" s="25" t="s">
        <v>84</v>
      </c>
      <c r="AY416" s="25" t="s">
        <v>308</v>
      </c>
      <c r="BE416" s="214">
        <f t="shared" si="154"/>
        <v>0</v>
      </c>
      <c r="BF416" s="214">
        <f t="shared" si="155"/>
        <v>0</v>
      </c>
      <c r="BG416" s="214">
        <f t="shared" si="156"/>
        <v>0</v>
      </c>
      <c r="BH416" s="214">
        <f t="shared" si="157"/>
        <v>0</v>
      </c>
      <c r="BI416" s="214">
        <f t="shared" si="158"/>
        <v>0</v>
      </c>
      <c r="BJ416" s="25" t="s">
        <v>82</v>
      </c>
      <c r="BK416" s="214">
        <f t="shared" si="159"/>
        <v>0</v>
      </c>
      <c r="BL416" s="25" t="s">
        <v>375</v>
      </c>
      <c r="BM416" s="25" t="s">
        <v>8213</v>
      </c>
    </row>
    <row r="417" spans="2:65" s="1" customFormat="1" ht="22.5" customHeight="1">
      <c r="B417" s="42"/>
      <c r="C417" s="203" t="s">
        <v>2738</v>
      </c>
      <c r="D417" s="203" t="s">
        <v>311</v>
      </c>
      <c r="E417" s="204" t="s">
        <v>5785</v>
      </c>
      <c r="F417" s="205" t="s">
        <v>13068</v>
      </c>
      <c r="G417" s="206" t="s">
        <v>5275</v>
      </c>
      <c r="H417" s="207">
        <v>1</v>
      </c>
      <c r="I417" s="208"/>
      <c r="J417" s="209">
        <f t="shared" si="150"/>
        <v>0</v>
      </c>
      <c r="K417" s="205" t="s">
        <v>21</v>
      </c>
      <c r="L417" s="62"/>
      <c r="M417" s="210" t="s">
        <v>21</v>
      </c>
      <c r="N417" s="211" t="s">
        <v>45</v>
      </c>
      <c r="O417" s="43"/>
      <c r="P417" s="212">
        <f t="shared" si="151"/>
        <v>0</v>
      </c>
      <c r="Q417" s="212">
        <v>0</v>
      </c>
      <c r="R417" s="212">
        <f t="shared" si="152"/>
        <v>0</v>
      </c>
      <c r="S417" s="212">
        <v>0</v>
      </c>
      <c r="T417" s="213">
        <f t="shared" si="153"/>
        <v>0</v>
      </c>
      <c r="AR417" s="25" t="s">
        <v>375</v>
      </c>
      <c r="AT417" s="25" t="s">
        <v>311</v>
      </c>
      <c r="AU417" s="25" t="s">
        <v>84</v>
      </c>
      <c r="AY417" s="25" t="s">
        <v>308</v>
      </c>
      <c r="BE417" s="214">
        <f t="shared" si="154"/>
        <v>0</v>
      </c>
      <c r="BF417" s="214">
        <f t="shared" si="155"/>
        <v>0</v>
      </c>
      <c r="BG417" s="214">
        <f t="shared" si="156"/>
        <v>0</v>
      </c>
      <c r="BH417" s="214">
        <f t="shared" si="157"/>
        <v>0</v>
      </c>
      <c r="BI417" s="214">
        <f t="shared" si="158"/>
        <v>0</v>
      </c>
      <c r="BJ417" s="25" t="s">
        <v>82</v>
      </c>
      <c r="BK417" s="214">
        <f t="shared" si="159"/>
        <v>0</v>
      </c>
      <c r="BL417" s="25" t="s">
        <v>375</v>
      </c>
      <c r="BM417" s="25" t="s">
        <v>8217</v>
      </c>
    </row>
    <row r="418" spans="2:65" s="1" customFormat="1" ht="44.25" customHeight="1">
      <c r="B418" s="42"/>
      <c r="C418" s="203" t="s">
        <v>2743</v>
      </c>
      <c r="D418" s="203" t="s">
        <v>311</v>
      </c>
      <c r="E418" s="204" t="s">
        <v>5787</v>
      </c>
      <c r="F418" s="205" t="s">
        <v>13069</v>
      </c>
      <c r="G418" s="206" t="s">
        <v>8882</v>
      </c>
      <c r="H418" s="207">
        <v>180</v>
      </c>
      <c r="I418" s="208"/>
      <c r="J418" s="209">
        <f t="shared" si="150"/>
        <v>0</v>
      </c>
      <c r="K418" s="205" t="s">
        <v>21</v>
      </c>
      <c r="L418" s="62"/>
      <c r="M418" s="210" t="s">
        <v>21</v>
      </c>
      <c r="N418" s="211" t="s">
        <v>45</v>
      </c>
      <c r="O418" s="43"/>
      <c r="P418" s="212">
        <f t="shared" si="151"/>
        <v>0</v>
      </c>
      <c r="Q418" s="212">
        <v>0</v>
      </c>
      <c r="R418" s="212">
        <f t="shared" si="152"/>
        <v>0</v>
      </c>
      <c r="S418" s="212">
        <v>0</v>
      </c>
      <c r="T418" s="213">
        <f t="shared" si="153"/>
        <v>0</v>
      </c>
      <c r="AR418" s="25" t="s">
        <v>375</v>
      </c>
      <c r="AT418" s="25" t="s">
        <v>311</v>
      </c>
      <c r="AU418" s="25" t="s">
        <v>84</v>
      </c>
      <c r="AY418" s="25" t="s">
        <v>308</v>
      </c>
      <c r="BE418" s="214">
        <f t="shared" si="154"/>
        <v>0</v>
      </c>
      <c r="BF418" s="214">
        <f t="shared" si="155"/>
        <v>0</v>
      </c>
      <c r="BG418" s="214">
        <f t="shared" si="156"/>
        <v>0</v>
      </c>
      <c r="BH418" s="214">
        <f t="shared" si="157"/>
        <v>0</v>
      </c>
      <c r="BI418" s="214">
        <f t="shared" si="158"/>
        <v>0</v>
      </c>
      <c r="BJ418" s="25" t="s">
        <v>82</v>
      </c>
      <c r="BK418" s="214">
        <f t="shared" si="159"/>
        <v>0</v>
      </c>
      <c r="BL418" s="25" t="s">
        <v>375</v>
      </c>
      <c r="BM418" s="25" t="s">
        <v>8224</v>
      </c>
    </row>
    <row r="419" spans="2:65" s="1" customFormat="1" ht="22.5" customHeight="1">
      <c r="B419" s="42"/>
      <c r="C419" s="203" t="s">
        <v>2747</v>
      </c>
      <c r="D419" s="203" t="s">
        <v>311</v>
      </c>
      <c r="E419" s="204" t="s">
        <v>5789</v>
      </c>
      <c r="F419" s="205" t="s">
        <v>13070</v>
      </c>
      <c r="G419" s="206" t="s">
        <v>700</v>
      </c>
      <c r="H419" s="207">
        <v>1</v>
      </c>
      <c r="I419" s="208"/>
      <c r="J419" s="209">
        <f t="shared" si="150"/>
        <v>0</v>
      </c>
      <c r="K419" s="205" t="s">
        <v>21</v>
      </c>
      <c r="L419" s="62"/>
      <c r="M419" s="210" t="s">
        <v>21</v>
      </c>
      <c r="N419" s="211" t="s">
        <v>45</v>
      </c>
      <c r="O419" s="43"/>
      <c r="P419" s="212">
        <f t="shared" si="151"/>
        <v>0</v>
      </c>
      <c r="Q419" s="212">
        <v>0</v>
      </c>
      <c r="R419" s="212">
        <f t="shared" si="152"/>
        <v>0</v>
      </c>
      <c r="S419" s="212">
        <v>0</v>
      </c>
      <c r="T419" s="213">
        <f t="shared" si="153"/>
        <v>0</v>
      </c>
      <c r="AR419" s="25" t="s">
        <v>375</v>
      </c>
      <c r="AT419" s="25" t="s">
        <v>311</v>
      </c>
      <c r="AU419" s="25" t="s">
        <v>84</v>
      </c>
      <c r="AY419" s="25" t="s">
        <v>308</v>
      </c>
      <c r="BE419" s="214">
        <f t="shared" si="154"/>
        <v>0</v>
      </c>
      <c r="BF419" s="214">
        <f t="shared" si="155"/>
        <v>0</v>
      </c>
      <c r="BG419" s="214">
        <f t="shared" si="156"/>
        <v>0</v>
      </c>
      <c r="BH419" s="214">
        <f t="shared" si="157"/>
        <v>0</v>
      </c>
      <c r="BI419" s="214">
        <f t="shared" si="158"/>
        <v>0</v>
      </c>
      <c r="BJ419" s="25" t="s">
        <v>82</v>
      </c>
      <c r="BK419" s="214">
        <f t="shared" si="159"/>
        <v>0</v>
      </c>
      <c r="BL419" s="25" t="s">
        <v>375</v>
      </c>
      <c r="BM419" s="25" t="s">
        <v>8230</v>
      </c>
    </row>
    <row r="420" spans="2:65" s="11" customFormat="1" ht="29.85" customHeight="1">
      <c r="B420" s="186"/>
      <c r="C420" s="187"/>
      <c r="D420" s="200" t="s">
        <v>73</v>
      </c>
      <c r="E420" s="201" t="s">
        <v>11807</v>
      </c>
      <c r="F420" s="201" t="s">
        <v>13071</v>
      </c>
      <c r="G420" s="187"/>
      <c r="H420" s="187"/>
      <c r="I420" s="190"/>
      <c r="J420" s="202">
        <f>BK420</f>
        <v>0</v>
      </c>
      <c r="K420" s="187"/>
      <c r="L420" s="192"/>
      <c r="M420" s="193"/>
      <c r="N420" s="194"/>
      <c r="O420" s="194"/>
      <c r="P420" s="195">
        <f>SUM(P421:P423)</f>
        <v>0</v>
      </c>
      <c r="Q420" s="194"/>
      <c r="R420" s="195">
        <f>SUM(R421:R423)</f>
        <v>0</v>
      </c>
      <c r="S420" s="194"/>
      <c r="T420" s="196">
        <f>SUM(T421:T423)</f>
        <v>0</v>
      </c>
      <c r="AR420" s="197" t="s">
        <v>84</v>
      </c>
      <c r="AT420" s="198" t="s">
        <v>73</v>
      </c>
      <c r="AU420" s="198" t="s">
        <v>82</v>
      </c>
      <c r="AY420" s="197" t="s">
        <v>308</v>
      </c>
      <c r="BK420" s="199">
        <f>SUM(BK421:BK423)</f>
        <v>0</v>
      </c>
    </row>
    <row r="421" spans="2:65" s="1" customFormat="1" ht="22.5" customHeight="1">
      <c r="B421" s="42"/>
      <c r="C421" s="203" t="s">
        <v>2752</v>
      </c>
      <c r="D421" s="203" t="s">
        <v>311</v>
      </c>
      <c r="E421" s="204" t="s">
        <v>5791</v>
      </c>
      <c r="F421" s="205" t="s">
        <v>13072</v>
      </c>
      <c r="G421" s="206" t="s">
        <v>538</v>
      </c>
      <c r="H421" s="207">
        <v>540</v>
      </c>
      <c r="I421" s="208"/>
      <c r="J421" s="209">
        <f>ROUND(I421*H421,2)</f>
        <v>0</v>
      </c>
      <c r="K421" s="205" t="s">
        <v>21</v>
      </c>
      <c r="L421" s="62"/>
      <c r="M421" s="210" t="s">
        <v>21</v>
      </c>
      <c r="N421" s="211" t="s">
        <v>45</v>
      </c>
      <c r="O421" s="43"/>
      <c r="P421" s="212">
        <f>O421*H421</f>
        <v>0</v>
      </c>
      <c r="Q421" s="212">
        <v>0</v>
      </c>
      <c r="R421" s="212">
        <f>Q421*H421</f>
        <v>0</v>
      </c>
      <c r="S421" s="212">
        <v>0</v>
      </c>
      <c r="T421" s="213">
        <f>S421*H421</f>
        <v>0</v>
      </c>
      <c r="AR421" s="25" t="s">
        <v>375</v>
      </c>
      <c r="AT421" s="25" t="s">
        <v>311</v>
      </c>
      <c r="AU421" s="25" t="s">
        <v>84</v>
      </c>
      <c r="AY421" s="25" t="s">
        <v>308</v>
      </c>
      <c r="BE421" s="214">
        <f>IF(N421="základní",J421,0)</f>
        <v>0</v>
      </c>
      <c r="BF421" s="214">
        <f>IF(N421="snížená",J421,0)</f>
        <v>0</v>
      </c>
      <c r="BG421" s="214">
        <f>IF(N421="zákl. přenesená",J421,0)</f>
        <v>0</v>
      </c>
      <c r="BH421" s="214">
        <f>IF(N421="sníž. přenesená",J421,0)</f>
        <v>0</v>
      </c>
      <c r="BI421" s="214">
        <f>IF(N421="nulová",J421,0)</f>
        <v>0</v>
      </c>
      <c r="BJ421" s="25" t="s">
        <v>82</v>
      </c>
      <c r="BK421" s="214">
        <f>ROUND(I421*H421,2)</f>
        <v>0</v>
      </c>
      <c r="BL421" s="25" t="s">
        <v>375</v>
      </c>
      <c r="BM421" s="25" t="s">
        <v>8235</v>
      </c>
    </row>
    <row r="422" spans="2:65" s="1" customFormat="1" ht="31.5" customHeight="1">
      <c r="B422" s="42"/>
      <c r="C422" s="203" t="s">
        <v>2756</v>
      </c>
      <c r="D422" s="203" t="s">
        <v>311</v>
      </c>
      <c r="E422" s="204" t="s">
        <v>5793</v>
      </c>
      <c r="F422" s="205" t="s">
        <v>13073</v>
      </c>
      <c r="G422" s="206" t="s">
        <v>538</v>
      </c>
      <c r="H422" s="207">
        <v>337</v>
      </c>
      <c r="I422" s="208"/>
      <c r="J422" s="209">
        <f>ROUND(I422*H422,2)</f>
        <v>0</v>
      </c>
      <c r="K422" s="205" t="s">
        <v>21</v>
      </c>
      <c r="L422" s="62"/>
      <c r="M422" s="210" t="s">
        <v>21</v>
      </c>
      <c r="N422" s="211" t="s">
        <v>45</v>
      </c>
      <c r="O422" s="43"/>
      <c r="P422" s="212">
        <f>O422*H422</f>
        <v>0</v>
      </c>
      <c r="Q422" s="212">
        <v>0</v>
      </c>
      <c r="R422" s="212">
        <f>Q422*H422</f>
        <v>0</v>
      </c>
      <c r="S422" s="212">
        <v>0</v>
      </c>
      <c r="T422" s="213">
        <f>S422*H422</f>
        <v>0</v>
      </c>
      <c r="AR422" s="25" t="s">
        <v>375</v>
      </c>
      <c r="AT422" s="25" t="s">
        <v>311</v>
      </c>
      <c r="AU422" s="25" t="s">
        <v>84</v>
      </c>
      <c r="AY422" s="25" t="s">
        <v>308</v>
      </c>
      <c r="BE422" s="214">
        <f>IF(N422="základní",J422,0)</f>
        <v>0</v>
      </c>
      <c r="BF422" s="214">
        <f>IF(N422="snížená",J422,0)</f>
        <v>0</v>
      </c>
      <c r="BG422" s="214">
        <f>IF(N422="zákl. přenesená",J422,0)</f>
        <v>0</v>
      </c>
      <c r="BH422" s="214">
        <f>IF(N422="sníž. přenesená",J422,0)</f>
        <v>0</v>
      </c>
      <c r="BI422" s="214">
        <f>IF(N422="nulová",J422,0)</f>
        <v>0</v>
      </c>
      <c r="BJ422" s="25" t="s">
        <v>82</v>
      </c>
      <c r="BK422" s="214">
        <f>ROUND(I422*H422,2)</f>
        <v>0</v>
      </c>
      <c r="BL422" s="25" t="s">
        <v>375</v>
      </c>
      <c r="BM422" s="25" t="s">
        <v>8241</v>
      </c>
    </row>
    <row r="423" spans="2:65" s="1" customFormat="1" ht="31.5" customHeight="1">
      <c r="B423" s="42"/>
      <c r="C423" s="203" t="s">
        <v>2760</v>
      </c>
      <c r="D423" s="203" t="s">
        <v>311</v>
      </c>
      <c r="E423" s="204" t="s">
        <v>5795</v>
      </c>
      <c r="F423" s="205" t="s">
        <v>13074</v>
      </c>
      <c r="G423" s="206" t="s">
        <v>8882</v>
      </c>
      <c r="H423" s="207">
        <v>56</v>
      </c>
      <c r="I423" s="208"/>
      <c r="J423" s="209">
        <f>ROUND(I423*H423,2)</f>
        <v>0</v>
      </c>
      <c r="K423" s="205" t="s">
        <v>21</v>
      </c>
      <c r="L423" s="62"/>
      <c r="M423" s="210" t="s">
        <v>21</v>
      </c>
      <c r="N423" s="211" t="s">
        <v>45</v>
      </c>
      <c r="O423" s="43"/>
      <c r="P423" s="212">
        <f>O423*H423</f>
        <v>0</v>
      </c>
      <c r="Q423" s="212">
        <v>0</v>
      </c>
      <c r="R423" s="212">
        <f>Q423*H423</f>
        <v>0</v>
      </c>
      <c r="S423" s="212">
        <v>0</v>
      </c>
      <c r="T423" s="213">
        <f>S423*H423</f>
        <v>0</v>
      </c>
      <c r="AR423" s="25" t="s">
        <v>375</v>
      </c>
      <c r="AT423" s="25" t="s">
        <v>311</v>
      </c>
      <c r="AU423" s="25" t="s">
        <v>84</v>
      </c>
      <c r="AY423" s="25" t="s">
        <v>308</v>
      </c>
      <c r="BE423" s="214">
        <f>IF(N423="základní",J423,0)</f>
        <v>0</v>
      </c>
      <c r="BF423" s="214">
        <f>IF(N423="snížená",J423,0)</f>
        <v>0</v>
      </c>
      <c r="BG423" s="214">
        <f>IF(N423="zákl. přenesená",J423,0)</f>
        <v>0</v>
      </c>
      <c r="BH423" s="214">
        <f>IF(N423="sníž. přenesená",J423,0)</f>
        <v>0</v>
      </c>
      <c r="BI423" s="214">
        <f>IF(N423="nulová",J423,0)</f>
        <v>0</v>
      </c>
      <c r="BJ423" s="25" t="s">
        <v>82</v>
      </c>
      <c r="BK423" s="214">
        <f>ROUND(I423*H423,2)</f>
        <v>0</v>
      </c>
      <c r="BL423" s="25" t="s">
        <v>375</v>
      </c>
      <c r="BM423" s="25" t="s">
        <v>8247</v>
      </c>
    </row>
    <row r="424" spans="2:65" s="11" customFormat="1" ht="37.35" customHeight="1">
      <c r="B424" s="186"/>
      <c r="C424" s="187"/>
      <c r="D424" s="200" t="s">
        <v>73</v>
      </c>
      <c r="E424" s="296" t="s">
        <v>11860</v>
      </c>
      <c r="F424" s="296" t="s">
        <v>13075</v>
      </c>
      <c r="G424" s="187"/>
      <c r="H424" s="187"/>
      <c r="I424" s="190"/>
      <c r="J424" s="297">
        <f>BK424</f>
        <v>0</v>
      </c>
      <c r="K424" s="187"/>
      <c r="L424" s="192"/>
      <c r="M424" s="193"/>
      <c r="N424" s="194"/>
      <c r="O424" s="194"/>
      <c r="P424" s="195">
        <f>P425+SUM(P426:P431)+P434</f>
        <v>0</v>
      </c>
      <c r="Q424" s="194"/>
      <c r="R424" s="195">
        <f>R425+SUM(R426:R431)+R434</f>
        <v>0</v>
      </c>
      <c r="S424" s="194"/>
      <c r="T424" s="196">
        <f>T425+SUM(T426:T431)+T434</f>
        <v>0</v>
      </c>
      <c r="AR424" s="197" t="s">
        <v>84</v>
      </c>
      <c r="AT424" s="198" t="s">
        <v>73</v>
      </c>
      <c r="AU424" s="198" t="s">
        <v>74</v>
      </c>
      <c r="AY424" s="197" t="s">
        <v>308</v>
      </c>
      <c r="BK424" s="199">
        <f>BK425+SUM(BK426:BK431)+BK434</f>
        <v>0</v>
      </c>
    </row>
    <row r="425" spans="2:65" s="1" customFormat="1" ht="22.5" customHeight="1">
      <c r="B425" s="42"/>
      <c r="C425" s="203" t="s">
        <v>2764</v>
      </c>
      <c r="D425" s="203" t="s">
        <v>311</v>
      </c>
      <c r="E425" s="204" t="s">
        <v>5797</v>
      </c>
      <c r="F425" s="205" t="s">
        <v>13076</v>
      </c>
      <c r="G425" s="206" t="s">
        <v>5275</v>
      </c>
      <c r="H425" s="207">
        <v>4</v>
      </c>
      <c r="I425" s="208"/>
      <c r="J425" s="209">
        <f t="shared" ref="J425:J430" si="160">ROUND(I425*H425,2)</f>
        <v>0</v>
      </c>
      <c r="K425" s="205" t="s">
        <v>21</v>
      </c>
      <c r="L425" s="62"/>
      <c r="M425" s="210" t="s">
        <v>21</v>
      </c>
      <c r="N425" s="211" t="s">
        <v>45</v>
      </c>
      <c r="O425" s="43"/>
      <c r="P425" s="212">
        <f t="shared" ref="P425:P430" si="161">O425*H425</f>
        <v>0</v>
      </c>
      <c r="Q425" s="212">
        <v>0</v>
      </c>
      <c r="R425" s="212">
        <f t="shared" ref="R425:R430" si="162">Q425*H425</f>
        <v>0</v>
      </c>
      <c r="S425" s="212">
        <v>0</v>
      </c>
      <c r="T425" s="213">
        <f t="shared" ref="T425:T430" si="163">S425*H425</f>
        <v>0</v>
      </c>
      <c r="AR425" s="25" t="s">
        <v>375</v>
      </c>
      <c r="AT425" s="25" t="s">
        <v>311</v>
      </c>
      <c r="AU425" s="25" t="s">
        <v>82</v>
      </c>
      <c r="AY425" s="25" t="s">
        <v>308</v>
      </c>
      <c r="BE425" s="214">
        <f t="shared" ref="BE425:BE430" si="164">IF(N425="základní",J425,0)</f>
        <v>0</v>
      </c>
      <c r="BF425" s="214">
        <f t="shared" ref="BF425:BF430" si="165">IF(N425="snížená",J425,0)</f>
        <v>0</v>
      </c>
      <c r="BG425" s="214">
        <f t="shared" ref="BG425:BG430" si="166">IF(N425="zákl. přenesená",J425,0)</f>
        <v>0</v>
      </c>
      <c r="BH425" s="214">
        <f t="shared" ref="BH425:BH430" si="167">IF(N425="sníž. přenesená",J425,0)</f>
        <v>0</v>
      </c>
      <c r="BI425" s="214">
        <f t="shared" ref="BI425:BI430" si="168">IF(N425="nulová",J425,0)</f>
        <v>0</v>
      </c>
      <c r="BJ425" s="25" t="s">
        <v>82</v>
      </c>
      <c r="BK425" s="214">
        <f t="shared" ref="BK425:BK430" si="169">ROUND(I425*H425,2)</f>
        <v>0</v>
      </c>
      <c r="BL425" s="25" t="s">
        <v>375</v>
      </c>
      <c r="BM425" s="25" t="s">
        <v>8251</v>
      </c>
    </row>
    <row r="426" spans="2:65" s="1" customFormat="1" ht="22.5" customHeight="1">
      <c r="B426" s="42"/>
      <c r="C426" s="203" t="s">
        <v>2770</v>
      </c>
      <c r="D426" s="203" t="s">
        <v>311</v>
      </c>
      <c r="E426" s="204" t="s">
        <v>5799</v>
      </c>
      <c r="F426" s="205" t="s">
        <v>13077</v>
      </c>
      <c r="G426" s="206" t="s">
        <v>5275</v>
      </c>
      <c r="H426" s="207">
        <v>4</v>
      </c>
      <c r="I426" s="208"/>
      <c r="J426" s="209">
        <f t="shared" si="160"/>
        <v>0</v>
      </c>
      <c r="K426" s="205" t="s">
        <v>21</v>
      </c>
      <c r="L426" s="62"/>
      <c r="M426" s="210" t="s">
        <v>21</v>
      </c>
      <c r="N426" s="211" t="s">
        <v>45</v>
      </c>
      <c r="O426" s="43"/>
      <c r="P426" s="212">
        <f t="shared" si="161"/>
        <v>0</v>
      </c>
      <c r="Q426" s="212">
        <v>0</v>
      </c>
      <c r="R426" s="212">
        <f t="shared" si="162"/>
        <v>0</v>
      </c>
      <c r="S426" s="212">
        <v>0</v>
      </c>
      <c r="T426" s="213">
        <f t="shared" si="163"/>
        <v>0</v>
      </c>
      <c r="AR426" s="25" t="s">
        <v>375</v>
      </c>
      <c r="AT426" s="25" t="s">
        <v>311</v>
      </c>
      <c r="AU426" s="25" t="s">
        <v>82</v>
      </c>
      <c r="AY426" s="25" t="s">
        <v>308</v>
      </c>
      <c r="BE426" s="214">
        <f t="shared" si="164"/>
        <v>0</v>
      </c>
      <c r="BF426" s="214">
        <f t="shared" si="165"/>
        <v>0</v>
      </c>
      <c r="BG426" s="214">
        <f t="shared" si="166"/>
        <v>0</v>
      </c>
      <c r="BH426" s="214">
        <f t="shared" si="167"/>
        <v>0</v>
      </c>
      <c r="BI426" s="214">
        <f t="shared" si="168"/>
        <v>0</v>
      </c>
      <c r="BJ426" s="25" t="s">
        <v>82</v>
      </c>
      <c r="BK426" s="214">
        <f t="shared" si="169"/>
        <v>0</v>
      </c>
      <c r="BL426" s="25" t="s">
        <v>375</v>
      </c>
      <c r="BM426" s="25" t="s">
        <v>8258</v>
      </c>
    </row>
    <row r="427" spans="2:65" s="1" customFormat="1" ht="22.5" customHeight="1">
      <c r="B427" s="42"/>
      <c r="C427" s="203" t="s">
        <v>2775</v>
      </c>
      <c r="D427" s="203" t="s">
        <v>311</v>
      </c>
      <c r="E427" s="204" t="s">
        <v>5801</v>
      </c>
      <c r="F427" s="205" t="s">
        <v>13078</v>
      </c>
      <c r="G427" s="206" t="s">
        <v>5275</v>
      </c>
      <c r="H427" s="207">
        <v>1</v>
      </c>
      <c r="I427" s="208"/>
      <c r="J427" s="209">
        <f t="shared" si="160"/>
        <v>0</v>
      </c>
      <c r="K427" s="205" t="s">
        <v>21</v>
      </c>
      <c r="L427" s="62"/>
      <c r="M427" s="210" t="s">
        <v>21</v>
      </c>
      <c r="N427" s="211" t="s">
        <v>45</v>
      </c>
      <c r="O427" s="43"/>
      <c r="P427" s="212">
        <f t="shared" si="161"/>
        <v>0</v>
      </c>
      <c r="Q427" s="212">
        <v>0</v>
      </c>
      <c r="R427" s="212">
        <f t="shared" si="162"/>
        <v>0</v>
      </c>
      <c r="S427" s="212">
        <v>0</v>
      </c>
      <c r="T427" s="213">
        <f t="shared" si="163"/>
        <v>0</v>
      </c>
      <c r="AR427" s="25" t="s">
        <v>375</v>
      </c>
      <c r="AT427" s="25" t="s">
        <v>311</v>
      </c>
      <c r="AU427" s="25" t="s">
        <v>82</v>
      </c>
      <c r="AY427" s="25" t="s">
        <v>308</v>
      </c>
      <c r="BE427" s="214">
        <f t="shared" si="164"/>
        <v>0</v>
      </c>
      <c r="BF427" s="214">
        <f t="shared" si="165"/>
        <v>0</v>
      </c>
      <c r="BG427" s="214">
        <f t="shared" si="166"/>
        <v>0</v>
      </c>
      <c r="BH427" s="214">
        <f t="shared" si="167"/>
        <v>0</v>
      </c>
      <c r="BI427" s="214">
        <f t="shared" si="168"/>
        <v>0</v>
      </c>
      <c r="BJ427" s="25" t="s">
        <v>82</v>
      </c>
      <c r="BK427" s="214">
        <f t="shared" si="169"/>
        <v>0</v>
      </c>
      <c r="BL427" s="25" t="s">
        <v>375</v>
      </c>
      <c r="BM427" s="25" t="s">
        <v>8263</v>
      </c>
    </row>
    <row r="428" spans="2:65" s="1" customFormat="1" ht="44.25" customHeight="1">
      <c r="B428" s="42"/>
      <c r="C428" s="203" t="s">
        <v>2779</v>
      </c>
      <c r="D428" s="203" t="s">
        <v>311</v>
      </c>
      <c r="E428" s="204" t="s">
        <v>5803</v>
      </c>
      <c r="F428" s="205" t="s">
        <v>13079</v>
      </c>
      <c r="G428" s="206" t="s">
        <v>5275</v>
      </c>
      <c r="H428" s="207">
        <v>1</v>
      </c>
      <c r="I428" s="208"/>
      <c r="J428" s="209">
        <f t="shared" si="160"/>
        <v>0</v>
      </c>
      <c r="K428" s="205" t="s">
        <v>21</v>
      </c>
      <c r="L428" s="62"/>
      <c r="M428" s="210" t="s">
        <v>21</v>
      </c>
      <c r="N428" s="211" t="s">
        <v>45</v>
      </c>
      <c r="O428" s="43"/>
      <c r="P428" s="212">
        <f t="shared" si="161"/>
        <v>0</v>
      </c>
      <c r="Q428" s="212">
        <v>0</v>
      </c>
      <c r="R428" s="212">
        <f t="shared" si="162"/>
        <v>0</v>
      </c>
      <c r="S428" s="212">
        <v>0</v>
      </c>
      <c r="T428" s="213">
        <f t="shared" si="163"/>
        <v>0</v>
      </c>
      <c r="AR428" s="25" t="s">
        <v>375</v>
      </c>
      <c r="AT428" s="25" t="s">
        <v>311</v>
      </c>
      <c r="AU428" s="25" t="s">
        <v>82</v>
      </c>
      <c r="AY428" s="25" t="s">
        <v>308</v>
      </c>
      <c r="BE428" s="214">
        <f t="shared" si="164"/>
        <v>0</v>
      </c>
      <c r="BF428" s="214">
        <f t="shared" si="165"/>
        <v>0</v>
      </c>
      <c r="BG428" s="214">
        <f t="shared" si="166"/>
        <v>0</v>
      </c>
      <c r="BH428" s="214">
        <f t="shared" si="167"/>
        <v>0</v>
      </c>
      <c r="BI428" s="214">
        <f t="shared" si="168"/>
        <v>0</v>
      </c>
      <c r="BJ428" s="25" t="s">
        <v>82</v>
      </c>
      <c r="BK428" s="214">
        <f t="shared" si="169"/>
        <v>0</v>
      </c>
      <c r="BL428" s="25" t="s">
        <v>375</v>
      </c>
      <c r="BM428" s="25" t="s">
        <v>8269</v>
      </c>
    </row>
    <row r="429" spans="2:65" s="1" customFormat="1" ht="22.5" customHeight="1">
      <c r="B429" s="42"/>
      <c r="C429" s="203" t="s">
        <v>2783</v>
      </c>
      <c r="D429" s="203" t="s">
        <v>311</v>
      </c>
      <c r="E429" s="204" t="s">
        <v>5805</v>
      </c>
      <c r="F429" s="205" t="s">
        <v>13080</v>
      </c>
      <c r="G429" s="206" t="s">
        <v>5275</v>
      </c>
      <c r="H429" s="207">
        <v>1</v>
      </c>
      <c r="I429" s="208"/>
      <c r="J429" s="209">
        <f t="shared" si="160"/>
        <v>0</v>
      </c>
      <c r="K429" s="205" t="s">
        <v>21</v>
      </c>
      <c r="L429" s="62"/>
      <c r="M429" s="210" t="s">
        <v>21</v>
      </c>
      <c r="N429" s="211" t="s">
        <v>45</v>
      </c>
      <c r="O429" s="43"/>
      <c r="P429" s="212">
        <f t="shared" si="161"/>
        <v>0</v>
      </c>
      <c r="Q429" s="212">
        <v>0</v>
      </c>
      <c r="R429" s="212">
        <f t="shared" si="162"/>
        <v>0</v>
      </c>
      <c r="S429" s="212">
        <v>0</v>
      </c>
      <c r="T429" s="213">
        <f t="shared" si="163"/>
        <v>0</v>
      </c>
      <c r="AR429" s="25" t="s">
        <v>375</v>
      </c>
      <c r="AT429" s="25" t="s">
        <v>311</v>
      </c>
      <c r="AU429" s="25" t="s">
        <v>82</v>
      </c>
      <c r="AY429" s="25" t="s">
        <v>308</v>
      </c>
      <c r="BE429" s="214">
        <f t="shared" si="164"/>
        <v>0</v>
      </c>
      <c r="BF429" s="214">
        <f t="shared" si="165"/>
        <v>0</v>
      </c>
      <c r="BG429" s="214">
        <f t="shared" si="166"/>
        <v>0</v>
      </c>
      <c r="BH429" s="214">
        <f t="shared" si="167"/>
        <v>0</v>
      </c>
      <c r="BI429" s="214">
        <f t="shared" si="168"/>
        <v>0</v>
      </c>
      <c r="BJ429" s="25" t="s">
        <v>82</v>
      </c>
      <c r="BK429" s="214">
        <f t="shared" si="169"/>
        <v>0</v>
      </c>
      <c r="BL429" s="25" t="s">
        <v>375</v>
      </c>
      <c r="BM429" s="25" t="s">
        <v>8273</v>
      </c>
    </row>
    <row r="430" spans="2:65" s="1" customFormat="1" ht="22.5" customHeight="1">
      <c r="B430" s="42"/>
      <c r="C430" s="203" t="s">
        <v>2788</v>
      </c>
      <c r="D430" s="203" t="s">
        <v>311</v>
      </c>
      <c r="E430" s="204" t="s">
        <v>5807</v>
      </c>
      <c r="F430" s="205" t="s">
        <v>13081</v>
      </c>
      <c r="G430" s="206" t="s">
        <v>5275</v>
      </c>
      <c r="H430" s="207">
        <v>1</v>
      </c>
      <c r="I430" s="208"/>
      <c r="J430" s="209">
        <f t="shared" si="160"/>
        <v>0</v>
      </c>
      <c r="K430" s="205" t="s">
        <v>21</v>
      </c>
      <c r="L430" s="62"/>
      <c r="M430" s="210" t="s">
        <v>21</v>
      </c>
      <c r="N430" s="211" t="s">
        <v>45</v>
      </c>
      <c r="O430" s="43"/>
      <c r="P430" s="212">
        <f t="shared" si="161"/>
        <v>0</v>
      </c>
      <c r="Q430" s="212">
        <v>0</v>
      </c>
      <c r="R430" s="212">
        <f t="shared" si="162"/>
        <v>0</v>
      </c>
      <c r="S430" s="212">
        <v>0</v>
      </c>
      <c r="T430" s="213">
        <f t="shared" si="163"/>
        <v>0</v>
      </c>
      <c r="AR430" s="25" t="s">
        <v>375</v>
      </c>
      <c r="AT430" s="25" t="s">
        <v>311</v>
      </c>
      <c r="AU430" s="25" t="s">
        <v>82</v>
      </c>
      <c r="AY430" s="25" t="s">
        <v>308</v>
      </c>
      <c r="BE430" s="214">
        <f t="shared" si="164"/>
        <v>0</v>
      </c>
      <c r="BF430" s="214">
        <f t="shared" si="165"/>
        <v>0</v>
      </c>
      <c r="BG430" s="214">
        <f t="shared" si="166"/>
        <v>0</v>
      </c>
      <c r="BH430" s="214">
        <f t="shared" si="167"/>
        <v>0</v>
      </c>
      <c r="BI430" s="214">
        <f t="shared" si="168"/>
        <v>0</v>
      </c>
      <c r="BJ430" s="25" t="s">
        <v>82</v>
      </c>
      <c r="BK430" s="214">
        <f t="shared" si="169"/>
        <v>0</v>
      </c>
      <c r="BL430" s="25" t="s">
        <v>375</v>
      </c>
      <c r="BM430" s="25" t="s">
        <v>8277</v>
      </c>
    </row>
    <row r="431" spans="2:65" s="11" customFormat="1" ht="29.85" customHeight="1">
      <c r="B431" s="186"/>
      <c r="C431" s="187"/>
      <c r="D431" s="200" t="s">
        <v>73</v>
      </c>
      <c r="E431" s="201" t="s">
        <v>11984</v>
      </c>
      <c r="F431" s="201" t="s">
        <v>13082</v>
      </c>
      <c r="G431" s="187"/>
      <c r="H431" s="187"/>
      <c r="I431" s="190"/>
      <c r="J431" s="202">
        <f>BK431</f>
        <v>0</v>
      </c>
      <c r="K431" s="187"/>
      <c r="L431" s="192"/>
      <c r="M431" s="193"/>
      <c r="N431" s="194"/>
      <c r="O431" s="194"/>
      <c r="P431" s="195">
        <f>SUM(P432:P433)</f>
        <v>0</v>
      </c>
      <c r="Q431" s="194"/>
      <c r="R431" s="195">
        <f>SUM(R432:R433)</f>
        <v>0</v>
      </c>
      <c r="S431" s="194"/>
      <c r="T431" s="196">
        <f>SUM(T432:T433)</f>
        <v>0</v>
      </c>
      <c r="AR431" s="197" t="s">
        <v>84</v>
      </c>
      <c r="AT431" s="198" t="s">
        <v>73</v>
      </c>
      <c r="AU431" s="198" t="s">
        <v>82</v>
      </c>
      <c r="AY431" s="197" t="s">
        <v>308</v>
      </c>
      <c r="BK431" s="199">
        <f>SUM(BK432:BK433)</f>
        <v>0</v>
      </c>
    </row>
    <row r="432" spans="2:65" s="1" customFormat="1" ht="44.25" customHeight="1">
      <c r="B432" s="42"/>
      <c r="C432" s="203" t="s">
        <v>2792</v>
      </c>
      <c r="D432" s="203" t="s">
        <v>311</v>
      </c>
      <c r="E432" s="204" t="s">
        <v>5809</v>
      </c>
      <c r="F432" s="205" t="s">
        <v>13083</v>
      </c>
      <c r="G432" s="206" t="s">
        <v>5275</v>
      </c>
      <c r="H432" s="207">
        <v>1</v>
      </c>
      <c r="I432" s="208"/>
      <c r="J432" s="209">
        <f>ROUND(I432*H432,2)</f>
        <v>0</v>
      </c>
      <c r="K432" s="205" t="s">
        <v>21</v>
      </c>
      <c r="L432" s="62"/>
      <c r="M432" s="210" t="s">
        <v>21</v>
      </c>
      <c r="N432" s="211" t="s">
        <v>45</v>
      </c>
      <c r="O432" s="43"/>
      <c r="P432" s="212">
        <f>O432*H432</f>
        <v>0</v>
      </c>
      <c r="Q432" s="212">
        <v>0</v>
      </c>
      <c r="R432" s="212">
        <f>Q432*H432</f>
        <v>0</v>
      </c>
      <c r="S432" s="212">
        <v>0</v>
      </c>
      <c r="T432" s="213">
        <f>S432*H432</f>
        <v>0</v>
      </c>
      <c r="AR432" s="25" t="s">
        <v>375</v>
      </c>
      <c r="AT432" s="25" t="s">
        <v>311</v>
      </c>
      <c r="AU432" s="25" t="s">
        <v>84</v>
      </c>
      <c r="AY432" s="25" t="s">
        <v>308</v>
      </c>
      <c r="BE432" s="214">
        <f>IF(N432="základní",J432,0)</f>
        <v>0</v>
      </c>
      <c r="BF432" s="214">
        <f>IF(N432="snížená",J432,0)</f>
        <v>0</v>
      </c>
      <c r="BG432" s="214">
        <f>IF(N432="zákl. přenesená",J432,0)</f>
        <v>0</v>
      </c>
      <c r="BH432" s="214">
        <f>IF(N432="sníž. přenesená",J432,0)</f>
        <v>0</v>
      </c>
      <c r="BI432" s="214">
        <f>IF(N432="nulová",J432,0)</f>
        <v>0</v>
      </c>
      <c r="BJ432" s="25" t="s">
        <v>82</v>
      </c>
      <c r="BK432" s="214">
        <f>ROUND(I432*H432,2)</f>
        <v>0</v>
      </c>
      <c r="BL432" s="25" t="s">
        <v>375</v>
      </c>
      <c r="BM432" s="25" t="s">
        <v>8282</v>
      </c>
    </row>
    <row r="433" spans="2:65" s="1" customFormat="1" ht="31.5" customHeight="1">
      <c r="B433" s="42"/>
      <c r="C433" s="203" t="s">
        <v>2796</v>
      </c>
      <c r="D433" s="203" t="s">
        <v>311</v>
      </c>
      <c r="E433" s="204" t="s">
        <v>5811</v>
      </c>
      <c r="F433" s="205" t="s">
        <v>13084</v>
      </c>
      <c r="G433" s="206" t="s">
        <v>5275</v>
      </c>
      <c r="H433" s="207">
        <v>1</v>
      </c>
      <c r="I433" s="208"/>
      <c r="J433" s="209">
        <f>ROUND(I433*H433,2)</f>
        <v>0</v>
      </c>
      <c r="K433" s="205" t="s">
        <v>21</v>
      </c>
      <c r="L433" s="62"/>
      <c r="M433" s="210" t="s">
        <v>21</v>
      </c>
      <c r="N433" s="211" t="s">
        <v>45</v>
      </c>
      <c r="O433" s="43"/>
      <c r="P433" s="212">
        <f>O433*H433</f>
        <v>0</v>
      </c>
      <c r="Q433" s="212">
        <v>0</v>
      </c>
      <c r="R433" s="212">
        <f>Q433*H433</f>
        <v>0</v>
      </c>
      <c r="S433" s="212">
        <v>0</v>
      </c>
      <c r="T433" s="213">
        <f>S433*H433</f>
        <v>0</v>
      </c>
      <c r="AR433" s="25" t="s">
        <v>375</v>
      </c>
      <c r="AT433" s="25" t="s">
        <v>311</v>
      </c>
      <c r="AU433" s="25" t="s">
        <v>84</v>
      </c>
      <c r="AY433" s="25" t="s">
        <v>308</v>
      </c>
      <c r="BE433" s="214">
        <f>IF(N433="základní",J433,0)</f>
        <v>0</v>
      </c>
      <c r="BF433" s="214">
        <f>IF(N433="snížená",J433,0)</f>
        <v>0</v>
      </c>
      <c r="BG433" s="214">
        <f>IF(N433="zákl. přenesená",J433,0)</f>
        <v>0</v>
      </c>
      <c r="BH433" s="214">
        <f>IF(N433="sníž. přenesená",J433,0)</f>
        <v>0</v>
      </c>
      <c r="BI433" s="214">
        <f>IF(N433="nulová",J433,0)</f>
        <v>0</v>
      </c>
      <c r="BJ433" s="25" t="s">
        <v>82</v>
      </c>
      <c r="BK433" s="214">
        <f>ROUND(I433*H433,2)</f>
        <v>0</v>
      </c>
      <c r="BL433" s="25" t="s">
        <v>375</v>
      </c>
      <c r="BM433" s="25" t="s">
        <v>8288</v>
      </c>
    </row>
    <row r="434" spans="2:65" s="11" customFormat="1" ht="29.85" customHeight="1">
      <c r="B434" s="186"/>
      <c r="C434" s="187"/>
      <c r="D434" s="200" t="s">
        <v>73</v>
      </c>
      <c r="E434" s="201" t="s">
        <v>12182</v>
      </c>
      <c r="F434" s="201" t="s">
        <v>13085</v>
      </c>
      <c r="G434" s="187"/>
      <c r="H434" s="187"/>
      <c r="I434" s="190"/>
      <c r="J434" s="202">
        <f>BK434</f>
        <v>0</v>
      </c>
      <c r="K434" s="187"/>
      <c r="L434" s="192"/>
      <c r="M434" s="193"/>
      <c r="N434" s="194"/>
      <c r="O434" s="194"/>
      <c r="P434" s="195">
        <f>P435</f>
        <v>0</v>
      </c>
      <c r="Q434" s="194"/>
      <c r="R434" s="195">
        <f>R435</f>
        <v>0</v>
      </c>
      <c r="S434" s="194"/>
      <c r="T434" s="196">
        <f>T435</f>
        <v>0</v>
      </c>
      <c r="AR434" s="197" t="s">
        <v>84</v>
      </c>
      <c r="AT434" s="198" t="s">
        <v>73</v>
      </c>
      <c r="AU434" s="198" t="s">
        <v>82</v>
      </c>
      <c r="AY434" s="197" t="s">
        <v>308</v>
      </c>
      <c r="BK434" s="199">
        <f>BK435</f>
        <v>0</v>
      </c>
    </row>
    <row r="435" spans="2:65" s="1" customFormat="1" ht="22.5" customHeight="1">
      <c r="B435" s="42"/>
      <c r="C435" s="203" t="s">
        <v>2801</v>
      </c>
      <c r="D435" s="203" t="s">
        <v>311</v>
      </c>
      <c r="E435" s="204" t="s">
        <v>5813</v>
      </c>
      <c r="F435" s="205" t="s">
        <v>13086</v>
      </c>
      <c r="G435" s="206" t="s">
        <v>8882</v>
      </c>
      <c r="H435" s="207">
        <v>24</v>
      </c>
      <c r="I435" s="208"/>
      <c r="J435" s="209">
        <f>ROUND(I435*H435,2)</f>
        <v>0</v>
      </c>
      <c r="K435" s="205" t="s">
        <v>21</v>
      </c>
      <c r="L435" s="62"/>
      <c r="M435" s="210" t="s">
        <v>21</v>
      </c>
      <c r="N435" s="211" t="s">
        <v>45</v>
      </c>
      <c r="O435" s="43"/>
      <c r="P435" s="212">
        <f>O435*H435</f>
        <v>0</v>
      </c>
      <c r="Q435" s="212">
        <v>0</v>
      </c>
      <c r="R435" s="212">
        <f>Q435*H435</f>
        <v>0</v>
      </c>
      <c r="S435" s="212">
        <v>0</v>
      </c>
      <c r="T435" s="213">
        <f>S435*H435</f>
        <v>0</v>
      </c>
      <c r="AR435" s="25" t="s">
        <v>375</v>
      </c>
      <c r="AT435" s="25" t="s">
        <v>311</v>
      </c>
      <c r="AU435" s="25" t="s">
        <v>84</v>
      </c>
      <c r="AY435" s="25" t="s">
        <v>308</v>
      </c>
      <c r="BE435" s="214">
        <f>IF(N435="základní",J435,0)</f>
        <v>0</v>
      </c>
      <c r="BF435" s="214">
        <f>IF(N435="snížená",J435,0)</f>
        <v>0</v>
      </c>
      <c r="BG435" s="214">
        <f>IF(N435="zákl. přenesená",J435,0)</f>
        <v>0</v>
      </c>
      <c r="BH435" s="214">
        <f>IF(N435="sníž. přenesená",J435,0)</f>
        <v>0</v>
      </c>
      <c r="BI435" s="214">
        <f>IF(N435="nulová",J435,0)</f>
        <v>0</v>
      </c>
      <c r="BJ435" s="25" t="s">
        <v>82</v>
      </c>
      <c r="BK435" s="214">
        <f>ROUND(I435*H435,2)</f>
        <v>0</v>
      </c>
      <c r="BL435" s="25" t="s">
        <v>375</v>
      </c>
      <c r="BM435" s="25" t="s">
        <v>8294</v>
      </c>
    </row>
    <row r="436" spans="2:65" s="11" customFormat="1" ht="37.35" customHeight="1">
      <c r="B436" s="186"/>
      <c r="C436" s="187"/>
      <c r="D436" s="200" t="s">
        <v>73</v>
      </c>
      <c r="E436" s="296" t="s">
        <v>12456</v>
      </c>
      <c r="F436" s="296" t="s">
        <v>13087</v>
      </c>
      <c r="G436" s="187"/>
      <c r="H436" s="187"/>
      <c r="I436" s="190"/>
      <c r="J436" s="297">
        <f>BK436</f>
        <v>0</v>
      </c>
      <c r="K436" s="187"/>
      <c r="L436" s="192"/>
      <c r="M436" s="193"/>
      <c r="N436" s="194"/>
      <c r="O436" s="194"/>
      <c r="P436" s="195">
        <f>P437+SUM(P438:P468)</f>
        <v>0</v>
      </c>
      <c r="Q436" s="194"/>
      <c r="R436" s="195">
        <f>R437+SUM(R438:R468)</f>
        <v>0</v>
      </c>
      <c r="S436" s="194"/>
      <c r="T436" s="196">
        <f>T437+SUM(T438:T468)</f>
        <v>0</v>
      </c>
      <c r="AR436" s="197" t="s">
        <v>84</v>
      </c>
      <c r="AT436" s="198" t="s">
        <v>73</v>
      </c>
      <c r="AU436" s="198" t="s">
        <v>74</v>
      </c>
      <c r="AY436" s="197" t="s">
        <v>308</v>
      </c>
      <c r="BK436" s="199">
        <f>BK437+SUM(BK438:BK468)</f>
        <v>0</v>
      </c>
    </row>
    <row r="437" spans="2:65" s="1" customFormat="1" ht="22.5" customHeight="1">
      <c r="B437" s="42"/>
      <c r="C437" s="203" t="s">
        <v>2805</v>
      </c>
      <c r="D437" s="203" t="s">
        <v>311</v>
      </c>
      <c r="E437" s="204" t="s">
        <v>5815</v>
      </c>
      <c r="F437" s="205" t="s">
        <v>13088</v>
      </c>
      <c r="G437" s="206" t="s">
        <v>5275</v>
      </c>
      <c r="H437" s="207">
        <v>1</v>
      </c>
      <c r="I437" s="208"/>
      <c r="J437" s="209">
        <f t="shared" ref="J437:J467" si="170">ROUND(I437*H437,2)</f>
        <v>0</v>
      </c>
      <c r="K437" s="205" t="s">
        <v>21</v>
      </c>
      <c r="L437" s="62"/>
      <c r="M437" s="210" t="s">
        <v>21</v>
      </c>
      <c r="N437" s="211" t="s">
        <v>45</v>
      </c>
      <c r="O437" s="43"/>
      <c r="P437" s="212">
        <f t="shared" ref="P437:P467" si="171">O437*H437</f>
        <v>0</v>
      </c>
      <c r="Q437" s="212">
        <v>0</v>
      </c>
      <c r="R437" s="212">
        <f t="shared" ref="R437:R467" si="172">Q437*H437</f>
        <v>0</v>
      </c>
      <c r="S437" s="212">
        <v>0</v>
      </c>
      <c r="T437" s="213">
        <f t="shared" ref="T437:T467" si="173">S437*H437</f>
        <v>0</v>
      </c>
      <c r="AR437" s="25" t="s">
        <v>375</v>
      </c>
      <c r="AT437" s="25" t="s">
        <v>311</v>
      </c>
      <c r="AU437" s="25" t="s">
        <v>82</v>
      </c>
      <c r="AY437" s="25" t="s">
        <v>308</v>
      </c>
      <c r="BE437" s="214">
        <f t="shared" ref="BE437:BE467" si="174">IF(N437="základní",J437,0)</f>
        <v>0</v>
      </c>
      <c r="BF437" s="214">
        <f t="shared" ref="BF437:BF467" si="175">IF(N437="snížená",J437,0)</f>
        <v>0</v>
      </c>
      <c r="BG437" s="214">
        <f t="shared" ref="BG437:BG467" si="176">IF(N437="zákl. přenesená",J437,0)</f>
        <v>0</v>
      </c>
      <c r="BH437" s="214">
        <f t="shared" ref="BH437:BH467" si="177">IF(N437="sníž. přenesená",J437,0)</f>
        <v>0</v>
      </c>
      <c r="BI437" s="214">
        <f t="shared" ref="BI437:BI467" si="178">IF(N437="nulová",J437,0)</f>
        <v>0</v>
      </c>
      <c r="BJ437" s="25" t="s">
        <v>82</v>
      </c>
      <c r="BK437" s="214">
        <f t="shared" ref="BK437:BK467" si="179">ROUND(I437*H437,2)</f>
        <v>0</v>
      </c>
      <c r="BL437" s="25" t="s">
        <v>375</v>
      </c>
      <c r="BM437" s="25" t="s">
        <v>8298</v>
      </c>
    </row>
    <row r="438" spans="2:65" s="1" customFormat="1" ht="22.5" customHeight="1">
      <c r="B438" s="42"/>
      <c r="C438" s="203" t="s">
        <v>2810</v>
      </c>
      <c r="D438" s="203" t="s">
        <v>311</v>
      </c>
      <c r="E438" s="204" t="s">
        <v>5817</v>
      </c>
      <c r="F438" s="205" t="s">
        <v>13089</v>
      </c>
      <c r="G438" s="206" t="s">
        <v>5275</v>
      </c>
      <c r="H438" s="207">
        <v>1</v>
      </c>
      <c r="I438" s="208"/>
      <c r="J438" s="209">
        <f t="shared" si="170"/>
        <v>0</v>
      </c>
      <c r="K438" s="205" t="s">
        <v>21</v>
      </c>
      <c r="L438" s="62"/>
      <c r="M438" s="210" t="s">
        <v>21</v>
      </c>
      <c r="N438" s="211" t="s">
        <v>45</v>
      </c>
      <c r="O438" s="43"/>
      <c r="P438" s="212">
        <f t="shared" si="171"/>
        <v>0</v>
      </c>
      <c r="Q438" s="212">
        <v>0</v>
      </c>
      <c r="R438" s="212">
        <f t="shared" si="172"/>
        <v>0</v>
      </c>
      <c r="S438" s="212">
        <v>0</v>
      </c>
      <c r="T438" s="213">
        <f t="shared" si="173"/>
        <v>0</v>
      </c>
      <c r="AR438" s="25" t="s">
        <v>375</v>
      </c>
      <c r="AT438" s="25" t="s">
        <v>311</v>
      </c>
      <c r="AU438" s="25" t="s">
        <v>82</v>
      </c>
      <c r="AY438" s="25" t="s">
        <v>308</v>
      </c>
      <c r="BE438" s="214">
        <f t="shared" si="174"/>
        <v>0</v>
      </c>
      <c r="BF438" s="214">
        <f t="shared" si="175"/>
        <v>0</v>
      </c>
      <c r="BG438" s="214">
        <f t="shared" si="176"/>
        <v>0</v>
      </c>
      <c r="BH438" s="214">
        <f t="shared" si="177"/>
        <v>0</v>
      </c>
      <c r="BI438" s="214">
        <f t="shared" si="178"/>
        <v>0</v>
      </c>
      <c r="BJ438" s="25" t="s">
        <v>82</v>
      </c>
      <c r="BK438" s="214">
        <f t="shared" si="179"/>
        <v>0</v>
      </c>
      <c r="BL438" s="25" t="s">
        <v>375</v>
      </c>
      <c r="BM438" s="25" t="s">
        <v>8304</v>
      </c>
    </row>
    <row r="439" spans="2:65" s="1" customFormat="1" ht="22.5" customHeight="1">
      <c r="B439" s="42"/>
      <c r="C439" s="203" t="s">
        <v>2814</v>
      </c>
      <c r="D439" s="203" t="s">
        <v>311</v>
      </c>
      <c r="E439" s="204" t="s">
        <v>5819</v>
      </c>
      <c r="F439" s="205" t="s">
        <v>13090</v>
      </c>
      <c r="G439" s="206" t="s">
        <v>5275</v>
      </c>
      <c r="H439" s="207">
        <v>1</v>
      </c>
      <c r="I439" s="208"/>
      <c r="J439" s="209">
        <f t="shared" si="170"/>
        <v>0</v>
      </c>
      <c r="K439" s="205" t="s">
        <v>21</v>
      </c>
      <c r="L439" s="62"/>
      <c r="M439" s="210" t="s">
        <v>21</v>
      </c>
      <c r="N439" s="211" t="s">
        <v>45</v>
      </c>
      <c r="O439" s="43"/>
      <c r="P439" s="212">
        <f t="shared" si="171"/>
        <v>0</v>
      </c>
      <c r="Q439" s="212">
        <v>0</v>
      </c>
      <c r="R439" s="212">
        <f t="shared" si="172"/>
        <v>0</v>
      </c>
      <c r="S439" s="212">
        <v>0</v>
      </c>
      <c r="T439" s="213">
        <f t="shared" si="173"/>
        <v>0</v>
      </c>
      <c r="AR439" s="25" t="s">
        <v>375</v>
      </c>
      <c r="AT439" s="25" t="s">
        <v>311</v>
      </c>
      <c r="AU439" s="25" t="s">
        <v>82</v>
      </c>
      <c r="AY439" s="25" t="s">
        <v>308</v>
      </c>
      <c r="BE439" s="214">
        <f t="shared" si="174"/>
        <v>0</v>
      </c>
      <c r="BF439" s="214">
        <f t="shared" si="175"/>
        <v>0</v>
      </c>
      <c r="BG439" s="214">
        <f t="shared" si="176"/>
        <v>0</v>
      </c>
      <c r="BH439" s="214">
        <f t="shared" si="177"/>
        <v>0</v>
      </c>
      <c r="BI439" s="214">
        <f t="shared" si="178"/>
        <v>0</v>
      </c>
      <c r="BJ439" s="25" t="s">
        <v>82</v>
      </c>
      <c r="BK439" s="214">
        <f t="shared" si="179"/>
        <v>0</v>
      </c>
      <c r="BL439" s="25" t="s">
        <v>375</v>
      </c>
      <c r="BM439" s="25" t="s">
        <v>8310</v>
      </c>
    </row>
    <row r="440" spans="2:65" s="1" customFormat="1" ht="22.5" customHeight="1">
      <c r="B440" s="42"/>
      <c r="C440" s="203" t="s">
        <v>2818</v>
      </c>
      <c r="D440" s="203" t="s">
        <v>311</v>
      </c>
      <c r="E440" s="204" t="s">
        <v>5821</v>
      </c>
      <c r="F440" s="205" t="s">
        <v>13091</v>
      </c>
      <c r="G440" s="206" t="s">
        <v>5275</v>
      </c>
      <c r="H440" s="207">
        <v>1</v>
      </c>
      <c r="I440" s="208"/>
      <c r="J440" s="209">
        <f t="shared" si="170"/>
        <v>0</v>
      </c>
      <c r="K440" s="205" t="s">
        <v>21</v>
      </c>
      <c r="L440" s="62"/>
      <c r="M440" s="210" t="s">
        <v>21</v>
      </c>
      <c r="N440" s="211" t="s">
        <v>45</v>
      </c>
      <c r="O440" s="43"/>
      <c r="P440" s="212">
        <f t="shared" si="171"/>
        <v>0</v>
      </c>
      <c r="Q440" s="212">
        <v>0</v>
      </c>
      <c r="R440" s="212">
        <f t="shared" si="172"/>
        <v>0</v>
      </c>
      <c r="S440" s="212">
        <v>0</v>
      </c>
      <c r="T440" s="213">
        <f t="shared" si="173"/>
        <v>0</v>
      </c>
      <c r="AR440" s="25" t="s">
        <v>375</v>
      </c>
      <c r="AT440" s="25" t="s">
        <v>311</v>
      </c>
      <c r="AU440" s="25" t="s">
        <v>82</v>
      </c>
      <c r="AY440" s="25" t="s">
        <v>308</v>
      </c>
      <c r="BE440" s="214">
        <f t="shared" si="174"/>
        <v>0</v>
      </c>
      <c r="BF440" s="214">
        <f t="shared" si="175"/>
        <v>0</v>
      </c>
      <c r="BG440" s="214">
        <f t="shared" si="176"/>
        <v>0</v>
      </c>
      <c r="BH440" s="214">
        <f t="shared" si="177"/>
        <v>0</v>
      </c>
      <c r="BI440" s="214">
        <f t="shared" si="178"/>
        <v>0</v>
      </c>
      <c r="BJ440" s="25" t="s">
        <v>82</v>
      </c>
      <c r="BK440" s="214">
        <f t="shared" si="179"/>
        <v>0</v>
      </c>
      <c r="BL440" s="25" t="s">
        <v>375</v>
      </c>
      <c r="BM440" s="25" t="s">
        <v>8314</v>
      </c>
    </row>
    <row r="441" spans="2:65" s="1" customFormat="1" ht="22.5" customHeight="1">
      <c r="B441" s="42"/>
      <c r="C441" s="203" t="s">
        <v>2823</v>
      </c>
      <c r="D441" s="203" t="s">
        <v>311</v>
      </c>
      <c r="E441" s="204" t="s">
        <v>9692</v>
      </c>
      <c r="F441" s="205" t="s">
        <v>13092</v>
      </c>
      <c r="G441" s="206" t="s">
        <v>5275</v>
      </c>
      <c r="H441" s="207">
        <v>4</v>
      </c>
      <c r="I441" s="208"/>
      <c r="J441" s="209">
        <f t="shared" si="170"/>
        <v>0</v>
      </c>
      <c r="K441" s="205" t="s">
        <v>21</v>
      </c>
      <c r="L441" s="62"/>
      <c r="M441" s="210" t="s">
        <v>21</v>
      </c>
      <c r="N441" s="211" t="s">
        <v>45</v>
      </c>
      <c r="O441" s="43"/>
      <c r="P441" s="212">
        <f t="shared" si="171"/>
        <v>0</v>
      </c>
      <c r="Q441" s="212">
        <v>0</v>
      </c>
      <c r="R441" s="212">
        <f t="shared" si="172"/>
        <v>0</v>
      </c>
      <c r="S441" s="212">
        <v>0</v>
      </c>
      <c r="T441" s="213">
        <f t="shared" si="173"/>
        <v>0</v>
      </c>
      <c r="AR441" s="25" t="s">
        <v>375</v>
      </c>
      <c r="AT441" s="25" t="s">
        <v>311</v>
      </c>
      <c r="AU441" s="25" t="s">
        <v>82</v>
      </c>
      <c r="AY441" s="25" t="s">
        <v>308</v>
      </c>
      <c r="BE441" s="214">
        <f t="shared" si="174"/>
        <v>0</v>
      </c>
      <c r="BF441" s="214">
        <f t="shared" si="175"/>
        <v>0</v>
      </c>
      <c r="BG441" s="214">
        <f t="shared" si="176"/>
        <v>0</v>
      </c>
      <c r="BH441" s="214">
        <f t="shared" si="177"/>
        <v>0</v>
      </c>
      <c r="BI441" s="214">
        <f t="shared" si="178"/>
        <v>0</v>
      </c>
      <c r="BJ441" s="25" t="s">
        <v>82</v>
      </c>
      <c r="BK441" s="214">
        <f t="shared" si="179"/>
        <v>0</v>
      </c>
      <c r="BL441" s="25" t="s">
        <v>375</v>
      </c>
      <c r="BM441" s="25" t="s">
        <v>8320</v>
      </c>
    </row>
    <row r="442" spans="2:65" s="1" customFormat="1" ht="22.5" customHeight="1">
      <c r="B442" s="42"/>
      <c r="C442" s="203" t="s">
        <v>2827</v>
      </c>
      <c r="D442" s="203" t="s">
        <v>311</v>
      </c>
      <c r="E442" s="204" t="s">
        <v>9694</v>
      </c>
      <c r="F442" s="205" t="s">
        <v>13093</v>
      </c>
      <c r="G442" s="206" t="s">
        <v>5275</v>
      </c>
      <c r="H442" s="207">
        <v>1</v>
      </c>
      <c r="I442" s="208"/>
      <c r="J442" s="209">
        <f t="shared" si="170"/>
        <v>0</v>
      </c>
      <c r="K442" s="205" t="s">
        <v>21</v>
      </c>
      <c r="L442" s="62"/>
      <c r="M442" s="210" t="s">
        <v>21</v>
      </c>
      <c r="N442" s="211" t="s">
        <v>45</v>
      </c>
      <c r="O442" s="43"/>
      <c r="P442" s="212">
        <f t="shared" si="171"/>
        <v>0</v>
      </c>
      <c r="Q442" s="212">
        <v>0</v>
      </c>
      <c r="R442" s="212">
        <f t="shared" si="172"/>
        <v>0</v>
      </c>
      <c r="S442" s="212">
        <v>0</v>
      </c>
      <c r="T442" s="213">
        <f t="shared" si="173"/>
        <v>0</v>
      </c>
      <c r="AR442" s="25" t="s">
        <v>375</v>
      </c>
      <c r="AT442" s="25" t="s">
        <v>311</v>
      </c>
      <c r="AU442" s="25" t="s">
        <v>82</v>
      </c>
      <c r="AY442" s="25" t="s">
        <v>308</v>
      </c>
      <c r="BE442" s="214">
        <f t="shared" si="174"/>
        <v>0</v>
      </c>
      <c r="BF442" s="214">
        <f t="shared" si="175"/>
        <v>0</v>
      </c>
      <c r="BG442" s="214">
        <f t="shared" si="176"/>
        <v>0</v>
      </c>
      <c r="BH442" s="214">
        <f t="shared" si="177"/>
        <v>0</v>
      </c>
      <c r="BI442" s="214">
        <f t="shared" si="178"/>
        <v>0</v>
      </c>
      <c r="BJ442" s="25" t="s">
        <v>82</v>
      </c>
      <c r="BK442" s="214">
        <f t="shared" si="179"/>
        <v>0</v>
      </c>
      <c r="BL442" s="25" t="s">
        <v>375</v>
      </c>
      <c r="BM442" s="25" t="s">
        <v>8324</v>
      </c>
    </row>
    <row r="443" spans="2:65" s="1" customFormat="1" ht="22.5" customHeight="1">
      <c r="B443" s="42"/>
      <c r="C443" s="203" t="s">
        <v>2831</v>
      </c>
      <c r="D443" s="203" t="s">
        <v>311</v>
      </c>
      <c r="E443" s="204" t="s">
        <v>9696</v>
      </c>
      <c r="F443" s="205" t="s">
        <v>13094</v>
      </c>
      <c r="G443" s="206" t="s">
        <v>5275</v>
      </c>
      <c r="H443" s="207">
        <v>1</v>
      </c>
      <c r="I443" s="208"/>
      <c r="J443" s="209">
        <f t="shared" si="170"/>
        <v>0</v>
      </c>
      <c r="K443" s="205" t="s">
        <v>21</v>
      </c>
      <c r="L443" s="62"/>
      <c r="M443" s="210" t="s">
        <v>21</v>
      </c>
      <c r="N443" s="211" t="s">
        <v>45</v>
      </c>
      <c r="O443" s="43"/>
      <c r="P443" s="212">
        <f t="shared" si="171"/>
        <v>0</v>
      </c>
      <c r="Q443" s="212">
        <v>0</v>
      </c>
      <c r="R443" s="212">
        <f t="shared" si="172"/>
        <v>0</v>
      </c>
      <c r="S443" s="212">
        <v>0</v>
      </c>
      <c r="T443" s="213">
        <f t="shared" si="173"/>
        <v>0</v>
      </c>
      <c r="AR443" s="25" t="s">
        <v>375</v>
      </c>
      <c r="AT443" s="25" t="s">
        <v>311</v>
      </c>
      <c r="AU443" s="25" t="s">
        <v>82</v>
      </c>
      <c r="AY443" s="25" t="s">
        <v>308</v>
      </c>
      <c r="BE443" s="214">
        <f t="shared" si="174"/>
        <v>0</v>
      </c>
      <c r="BF443" s="214">
        <f t="shared" si="175"/>
        <v>0</v>
      </c>
      <c r="BG443" s="214">
        <f t="shared" si="176"/>
        <v>0</v>
      </c>
      <c r="BH443" s="214">
        <f t="shared" si="177"/>
        <v>0</v>
      </c>
      <c r="BI443" s="214">
        <f t="shared" si="178"/>
        <v>0</v>
      </c>
      <c r="BJ443" s="25" t="s">
        <v>82</v>
      </c>
      <c r="BK443" s="214">
        <f t="shared" si="179"/>
        <v>0</v>
      </c>
      <c r="BL443" s="25" t="s">
        <v>375</v>
      </c>
      <c r="BM443" s="25" t="s">
        <v>8328</v>
      </c>
    </row>
    <row r="444" spans="2:65" s="1" customFormat="1" ht="22.5" customHeight="1">
      <c r="B444" s="42"/>
      <c r="C444" s="203" t="s">
        <v>2835</v>
      </c>
      <c r="D444" s="203" t="s">
        <v>311</v>
      </c>
      <c r="E444" s="204" t="s">
        <v>9698</v>
      </c>
      <c r="F444" s="205" t="s">
        <v>13095</v>
      </c>
      <c r="G444" s="206" t="s">
        <v>5275</v>
      </c>
      <c r="H444" s="207">
        <v>1</v>
      </c>
      <c r="I444" s="208"/>
      <c r="J444" s="209">
        <f t="shared" si="170"/>
        <v>0</v>
      </c>
      <c r="K444" s="205" t="s">
        <v>21</v>
      </c>
      <c r="L444" s="62"/>
      <c r="M444" s="210" t="s">
        <v>21</v>
      </c>
      <c r="N444" s="211" t="s">
        <v>45</v>
      </c>
      <c r="O444" s="43"/>
      <c r="P444" s="212">
        <f t="shared" si="171"/>
        <v>0</v>
      </c>
      <c r="Q444" s="212">
        <v>0</v>
      </c>
      <c r="R444" s="212">
        <f t="shared" si="172"/>
        <v>0</v>
      </c>
      <c r="S444" s="212">
        <v>0</v>
      </c>
      <c r="T444" s="213">
        <f t="shared" si="173"/>
        <v>0</v>
      </c>
      <c r="AR444" s="25" t="s">
        <v>375</v>
      </c>
      <c r="AT444" s="25" t="s">
        <v>311</v>
      </c>
      <c r="AU444" s="25" t="s">
        <v>82</v>
      </c>
      <c r="AY444" s="25" t="s">
        <v>308</v>
      </c>
      <c r="BE444" s="214">
        <f t="shared" si="174"/>
        <v>0</v>
      </c>
      <c r="BF444" s="214">
        <f t="shared" si="175"/>
        <v>0</v>
      </c>
      <c r="BG444" s="214">
        <f t="shared" si="176"/>
        <v>0</v>
      </c>
      <c r="BH444" s="214">
        <f t="shared" si="177"/>
        <v>0</v>
      </c>
      <c r="BI444" s="214">
        <f t="shared" si="178"/>
        <v>0</v>
      </c>
      <c r="BJ444" s="25" t="s">
        <v>82</v>
      </c>
      <c r="BK444" s="214">
        <f t="shared" si="179"/>
        <v>0</v>
      </c>
      <c r="BL444" s="25" t="s">
        <v>375</v>
      </c>
      <c r="BM444" s="25" t="s">
        <v>8332</v>
      </c>
    </row>
    <row r="445" spans="2:65" s="1" customFormat="1" ht="22.5" customHeight="1">
      <c r="B445" s="42"/>
      <c r="C445" s="203" t="s">
        <v>2840</v>
      </c>
      <c r="D445" s="203" t="s">
        <v>311</v>
      </c>
      <c r="E445" s="204" t="s">
        <v>9700</v>
      </c>
      <c r="F445" s="205" t="s">
        <v>13096</v>
      </c>
      <c r="G445" s="206" t="s">
        <v>5275</v>
      </c>
      <c r="H445" s="207">
        <v>1</v>
      </c>
      <c r="I445" s="208"/>
      <c r="J445" s="209">
        <f t="shared" si="170"/>
        <v>0</v>
      </c>
      <c r="K445" s="205" t="s">
        <v>21</v>
      </c>
      <c r="L445" s="62"/>
      <c r="M445" s="210" t="s">
        <v>21</v>
      </c>
      <c r="N445" s="211" t="s">
        <v>45</v>
      </c>
      <c r="O445" s="43"/>
      <c r="P445" s="212">
        <f t="shared" si="171"/>
        <v>0</v>
      </c>
      <c r="Q445" s="212">
        <v>0</v>
      </c>
      <c r="R445" s="212">
        <f t="shared" si="172"/>
        <v>0</v>
      </c>
      <c r="S445" s="212">
        <v>0</v>
      </c>
      <c r="T445" s="213">
        <f t="shared" si="173"/>
        <v>0</v>
      </c>
      <c r="AR445" s="25" t="s">
        <v>375</v>
      </c>
      <c r="AT445" s="25" t="s">
        <v>311</v>
      </c>
      <c r="AU445" s="25" t="s">
        <v>82</v>
      </c>
      <c r="AY445" s="25" t="s">
        <v>308</v>
      </c>
      <c r="BE445" s="214">
        <f t="shared" si="174"/>
        <v>0</v>
      </c>
      <c r="BF445" s="214">
        <f t="shared" si="175"/>
        <v>0</v>
      </c>
      <c r="BG445" s="214">
        <f t="shared" si="176"/>
        <v>0</v>
      </c>
      <c r="BH445" s="214">
        <f t="shared" si="177"/>
        <v>0</v>
      </c>
      <c r="BI445" s="214">
        <f t="shared" si="178"/>
        <v>0</v>
      </c>
      <c r="BJ445" s="25" t="s">
        <v>82</v>
      </c>
      <c r="BK445" s="214">
        <f t="shared" si="179"/>
        <v>0</v>
      </c>
      <c r="BL445" s="25" t="s">
        <v>375</v>
      </c>
      <c r="BM445" s="25" t="s">
        <v>8339</v>
      </c>
    </row>
    <row r="446" spans="2:65" s="1" customFormat="1" ht="22.5" customHeight="1">
      <c r="B446" s="42"/>
      <c r="C446" s="203" t="s">
        <v>2844</v>
      </c>
      <c r="D446" s="203" t="s">
        <v>311</v>
      </c>
      <c r="E446" s="204" t="s">
        <v>9702</v>
      </c>
      <c r="F446" s="205" t="s">
        <v>13097</v>
      </c>
      <c r="G446" s="206" t="s">
        <v>5275</v>
      </c>
      <c r="H446" s="207">
        <v>1</v>
      </c>
      <c r="I446" s="208"/>
      <c r="J446" s="209">
        <f t="shared" si="170"/>
        <v>0</v>
      </c>
      <c r="K446" s="205" t="s">
        <v>21</v>
      </c>
      <c r="L446" s="62"/>
      <c r="M446" s="210" t="s">
        <v>21</v>
      </c>
      <c r="N446" s="211" t="s">
        <v>45</v>
      </c>
      <c r="O446" s="43"/>
      <c r="P446" s="212">
        <f t="shared" si="171"/>
        <v>0</v>
      </c>
      <c r="Q446" s="212">
        <v>0</v>
      </c>
      <c r="R446" s="212">
        <f t="shared" si="172"/>
        <v>0</v>
      </c>
      <c r="S446" s="212">
        <v>0</v>
      </c>
      <c r="T446" s="213">
        <f t="shared" si="173"/>
        <v>0</v>
      </c>
      <c r="AR446" s="25" t="s">
        <v>375</v>
      </c>
      <c r="AT446" s="25" t="s">
        <v>311</v>
      </c>
      <c r="AU446" s="25" t="s">
        <v>82</v>
      </c>
      <c r="AY446" s="25" t="s">
        <v>308</v>
      </c>
      <c r="BE446" s="214">
        <f t="shared" si="174"/>
        <v>0</v>
      </c>
      <c r="BF446" s="214">
        <f t="shared" si="175"/>
        <v>0</v>
      </c>
      <c r="BG446" s="214">
        <f t="shared" si="176"/>
        <v>0</v>
      </c>
      <c r="BH446" s="214">
        <f t="shared" si="177"/>
        <v>0</v>
      </c>
      <c r="BI446" s="214">
        <f t="shared" si="178"/>
        <v>0</v>
      </c>
      <c r="BJ446" s="25" t="s">
        <v>82</v>
      </c>
      <c r="BK446" s="214">
        <f t="shared" si="179"/>
        <v>0</v>
      </c>
      <c r="BL446" s="25" t="s">
        <v>375</v>
      </c>
      <c r="BM446" s="25" t="s">
        <v>8345</v>
      </c>
    </row>
    <row r="447" spans="2:65" s="1" customFormat="1" ht="22.5" customHeight="1">
      <c r="B447" s="42"/>
      <c r="C447" s="203" t="s">
        <v>2848</v>
      </c>
      <c r="D447" s="203" t="s">
        <v>311</v>
      </c>
      <c r="E447" s="204" t="s">
        <v>9706</v>
      </c>
      <c r="F447" s="205" t="s">
        <v>13098</v>
      </c>
      <c r="G447" s="206" t="s">
        <v>5275</v>
      </c>
      <c r="H447" s="207">
        <v>1</v>
      </c>
      <c r="I447" s="208"/>
      <c r="J447" s="209">
        <f t="shared" si="170"/>
        <v>0</v>
      </c>
      <c r="K447" s="205" t="s">
        <v>21</v>
      </c>
      <c r="L447" s="62"/>
      <c r="M447" s="210" t="s">
        <v>21</v>
      </c>
      <c r="N447" s="211" t="s">
        <v>45</v>
      </c>
      <c r="O447" s="43"/>
      <c r="P447" s="212">
        <f t="shared" si="171"/>
        <v>0</v>
      </c>
      <c r="Q447" s="212">
        <v>0</v>
      </c>
      <c r="R447" s="212">
        <f t="shared" si="172"/>
        <v>0</v>
      </c>
      <c r="S447" s="212">
        <v>0</v>
      </c>
      <c r="T447" s="213">
        <f t="shared" si="173"/>
        <v>0</v>
      </c>
      <c r="AR447" s="25" t="s">
        <v>375</v>
      </c>
      <c r="AT447" s="25" t="s">
        <v>311</v>
      </c>
      <c r="AU447" s="25" t="s">
        <v>82</v>
      </c>
      <c r="AY447" s="25" t="s">
        <v>308</v>
      </c>
      <c r="BE447" s="214">
        <f t="shared" si="174"/>
        <v>0</v>
      </c>
      <c r="BF447" s="214">
        <f t="shared" si="175"/>
        <v>0</v>
      </c>
      <c r="BG447" s="214">
        <f t="shared" si="176"/>
        <v>0</v>
      </c>
      <c r="BH447" s="214">
        <f t="shared" si="177"/>
        <v>0</v>
      </c>
      <c r="BI447" s="214">
        <f t="shared" si="178"/>
        <v>0</v>
      </c>
      <c r="BJ447" s="25" t="s">
        <v>82</v>
      </c>
      <c r="BK447" s="214">
        <f t="shared" si="179"/>
        <v>0</v>
      </c>
      <c r="BL447" s="25" t="s">
        <v>375</v>
      </c>
      <c r="BM447" s="25" t="s">
        <v>8351</v>
      </c>
    </row>
    <row r="448" spans="2:65" s="1" customFormat="1" ht="22.5" customHeight="1">
      <c r="B448" s="42"/>
      <c r="C448" s="203" t="s">
        <v>2853</v>
      </c>
      <c r="D448" s="203" t="s">
        <v>311</v>
      </c>
      <c r="E448" s="204" t="s">
        <v>9707</v>
      </c>
      <c r="F448" s="205" t="s">
        <v>13099</v>
      </c>
      <c r="G448" s="206" t="s">
        <v>5275</v>
      </c>
      <c r="H448" s="207">
        <v>1</v>
      </c>
      <c r="I448" s="208"/>
      <c r="J448" s="209">
        <f t="shared" si="170"/>
        <v>0</v>
      </c>
      <c r="K448" s="205" t="s">
        <v>21</v>
      </c>
      <c r="L448" s="62"/>
      <c r="M448" s="210" t="s">
        <v>21</v>
      </c>
      <c r="N448" s="211" t="s">
        <v>45</v>
      </c>
      <c r="O448" s="43"/>
      <c r="P448" s="212">
        <f t="shared" si="171"/>
        <v>0</v>
      </c>
      <c r="Q448" s="212">
        <v>0</v>
      </c>
      <c r="R448" s="212">
        <f t="shared" si="172"/>
        <v>0</v>
      </c>
      <c r="S448" s="212">
        <v>0</v>
      </c>
      <c r="T448" s="213">
        <f t="shared" si="173"/>
        <v>0</v>
      </c>
      <c r="AR448" s="25" t="s">
        <v>375</v>
      </c>
      <c r="AT448" s="25" t="s">
        <v>311</v>
      </c>
      <c r="AU448" s="25" t="s">
        <v>82</v>
      </c>
      <c r="AY448" s="25" t="s">
        <v>308</v>
      </c>
      <c r="BE448" s="214">
        <f t="shared" si="174"/>
        <v>0</v>
      </c>
      <c r="BF448" s="214">
        <f t="shared" si="175"/>
        <v>0</v>
      </c>
      <c r="BG448" s="214">
        <f t="shared" si="176"/>
        <v>0</v>
      </c>
      <c r="BH448" s="214">
        <f t="shared" si="177"/>
        <v>0</v>
      </c>
      <c r="BI448" s="214">
        <f t="shared" si="178"/>
        <v>0</v>
      </c>
      <c r="BJ448" s="25" t="s">
        <v>82</v>
      </c>
      <c r="BK448" s="214">
        <f t="shared" si="179"/>
        <v>0</v>
      </c>
      <c r="BL448" s="25" t="s">
        <v>375</v>
      </c>
      <c r="BM448" s="25" t="s">
        <v>8357</v>
      </c>
    </row>
    <row r="449" spans="2:65" s="1" customFormat="1" ht="22.5" customHeight="1">
      <c r="B449" s="42"/>
      <c r="C449" s="203" t="s">
        <v>2857</v>
      </c>
      <c r="D449" s="203" t="s">
        <v>311</v>
      </c>
      <c r="E449" s="204" t="s">
        <v>9708</v>
      </c>
      <c r="F449" s="205" t="s">
        <v>13100</v>
      </c>
      <c r="G449" s="206" t="s">
        <v>5275</v>
      </c>
      <c r="H449" s="207">
        <v>1</v>
      </c>
      <c r="I449" s="208"/>
      <c r="J449" s="209">
        <f t="shared" si="170"/>
        <v>0</v>
      </c>
      <c r="K449" s="205" t="s">
        <v>21</v>
      </c>
      <c r="L449" s="62"/>
      <c r="M449" s="210" t="s">
        <v>21</v>
      </c>
      <c r="N449" s="211" t="s">
        <v>45</v>
      </c>
      <c r="O449" s="43"/>
      <c r="P449" s="212">
        <f t="shared" si="171"/>
        <v>0</v>
      </c>
      <c r="Q449" s="212">
        <v>0</v>
      </c>
      <c r="R449" s="212">
        <f t="shared" si="172"/>
        <v>0</v>
      </c>
      <c r="S449" s="212">
        <v>0</v>
      </c>
      <c r="T449" s="213">
        <f t="shared" si="173"/>
        <v>0</v>
      </c>
      <c r="AR449" s="25" t="s">
        <v>375</v>
      </c>
      <c r="AT449" s="25" t="s">
        <v>311</v>
      </c>
      <c r="AU449" s="25" t="s">
        <v>82</v>
      </c>
      <c r="AY449" s="25" t="s">
        <v>308</v>
      </c>
      <c r="BE449" s="214">
        <f t="shared" si="174"/>
        <v>0</v>
      </c>
      <c r="BF449" s="214">
        <f t="shared" si="175"/>
        <v>0</v>
      </c>
      <c r="BG449" s="214">
        <f t="shared" si="176"/>
        <v>0</v>
      </c>
      <c r="BH449" s="214">
        <f t="shared" si="177"/>
        <v>0</v>
      </c>
      <c r="BI449" s="214">
        <f t="shared" si="178"/>
        <v>0</v>
      </c>
      <c r="BJ449" s="25" t="s">
        <v>82</v>
      </c>
      <c r="BK449" s="214">
        <f t="shared" si="179"/>
        <v>0</v>
      </c>
      <c r="BL449" s="25" t="s">
        <v>375</v>
      </c>
      <c r="BM449" s="25" t="s">
        <v>8362</v>
      </c>
    </row>
    <row r="450" spans="2:65" s="1" customFormat="1" ht="22.5" customHeight="1">
      <c r="B450" s="42"/>
      <c r="C450" s="203" t="s">
        <v>2861</v>
      </c>
      <c r="D450" s="203" t="s">
        <v>311</v>
      </c>
      <c r="E450" s="204" t="s">
        <v>9709</v>
      </c>
      <c r="F450" s="205" t="s">
        <v>13101</v>
      </c>
      <c r="G450" s="206" t="s">
        <v>5275</v>
      </c>
      <c r="H450" s="207">
        <v>1</v>
      </c>
      <c r="I450" s="208"/>
      <c r="J450" s="209">
        <f t="shared" si="170"/>
        <v>0</v>
      </c>
      <c r="K450" s="205" t="s">
        <v>21</v>
      </c>
      <c r="L450" s="62"/>
      <c r="M450" s="210" t="s">
        <v>21</v>
      </c>
      <c r="N450" s="211" t="s">
        <v>45</v>
      </c>
      <c r="O450" s="43"/>
      <c r="P450" s="212">
        <f t="shared" si="171"/>
        <v>0</v>
      </c>
      <c r="Q450" s="212">
        <v>0</v>
      </c>
      <c r="R450" s="212">
        <f t="shared" si="172"/>
        <v>0</v>
      </c>
      <c r="S450" s="212">
        <v>0</v>
      </c>
      <c r="T450" s="213">
        <f t="shared" si="173"/>
        <v>0</v>
      </c>
      <c r="AR450" s="25" t="s">
        <v>375</v>
      </c>
      <c r="AT450" s="25" t="s">
        <v>311</v>
      </c>
      <c r="AU450" s="25" t="s">
        <v>82</v>
      </c>
      <c r="AY450" s="25" t="s">
        <v>308</v>
      </c>
      <c r="BE450" s="214">
        <f t="shared" si="174"/>
        <v>0</v>
      </c>
      <c r="BF450" s="214">
        <f t="shared" si="175"/>
        <v>0</v>
      </c>
      <c r="BG450" s="214">
        <f t="shared" si="176"/>
        <v>0</v>
      </c>
      <c r="BH450" s="214">
        <f t="shared" si="177"/>
        <v>0</v>
      </c>
      <c r="BI450" s="214">
        <f t="shared" si="178"/>
        <v>0</v>
      </c>
      <c r="BJ450" s="25" t="s">
        <v>82</v>
      </c>
      <c r="BK450" s="214">
        <f t="shared" si="179"/>
        <v>0</v>
      </c>
      <c r="BL450" s="25" t="s">
        <v>375</v>
      </c>
      <c r="BM450" s="25" t="s">
        <v>8368</v>
      </c>
    </row>
    <row r="451" spans="2:65" s="1" customFormat="1" ht="22.5" customHeight="1">
      <c r="B451" s="42"/>
      <c r="C451" s="203" t="s">
        <v>2865</v>
      </c>
      <c r="D451" s="203" t="s">
        <v>311</v>
      </c>
      <c r="E451" s="204" t="s">
        <v>9710</v>
      </c>
      <c r="F451" s="205" t="s">
        <v>13102</v>
      </c>
      <c r="G451" s="206" t="s">
        <v>5275</v>
      </c>
      <c r="H451" s="207">
        <v>1</v>
      </c>
      <c r="I451" s="208"/>
      <c r="J451" s="209">
        <f t="shared" si="170"/>
        <v>0</v>
      </c>
      <c r="K451" s="205" t="s">
        <v>21</v>
      </c>
      <c r="L451" s="62"/>
      <c r="M451" s="210" t="s">
        <v>21</v>
      </c>
      <c r="N451" s="211" t="s">
        <v>45</v>
      </c>
      <c r="O451" s="43"/>
      <c r="P451" s="212">
        <f t="shared" si="171"/>
        <v>0</v>
      </c>
      <c r="Q451" s="212">
        <v>0</v>
      </c>
      <c r="R451" s="212">
        <f t="shared" si="172"/>
        <v>0</v>
      </c>
      <c r="S451" s="212">
        <v>0</v>
      </c>
      <c r="T451" s="213">
        <f t="shared" si="173"/>
        <v>0</v>
      </c>
      <c r="AR451" s="25" t="s">
        <v>375</v>
      </c>
      <c r="AT451" s="25" t="s">
        <v>311</v>
      </c>
      <c r="AU451" s="25" t="s">
        <v>82</v>
      </c>
      <c r="AY451" s="25" t="s">
        <v>308</v>
      </c>
      <c r="BE451" s="214">
        <f t="shared" si="174"/>
        <v>0</v>
      </c>
      <c r="BF451" s="214">
        <f t="shared" si="175"/>
        <v>0</v>
      </c>
      <c r="BG451" s="214">
        <f t="shared" si="176"/>
        <v>0</v>
      </c>
      <c r="BH451" s="214">
        <f t="shared" si="177"/>
        <v>0</v>
      </c>
      <c r="BI451" s="214">
        <f t="shared" si="178"/>
        <v>0</v>
      </c>
      <c r="BJ451" s="25" t="s">
        <v>82</v>
      </c>
      <c r="BK451" s="214">
        <f t="shared" si="179"/>
        <v>0</v>
      </c>
      <c r="BL451" s="25" t="s">
        <v>375</v>
      </c>
      <c r="BM451" s="25" t="s">
        <v>8373</v>
      </c>
    </row>
    <row r="452" spans="2:65" s="1" customFormat="1" ht="22.5" customHeight="1">
      <c r="B452" s="42"/>
      <c r="C452" s="203" t="s">
        <v>2870</v>
      </c>
      <c r="D452" s="203" t="s">
        <v>311</v>
      </c>
      <c r="E452" s="204" t="s">
        <v>9711</v>
      </c>
      <c r="F452" s="205" t="s">
        <v>13103</v>
      </c>
      <c r="G452" s="206" t="s">
        <v>5275</v>
      </c>
      <c r="H452" s="207">
        <v>1</v>
      </c>
      <c r="I452" s="208"/>
      <c r="J452" s="209">
        <f t="shared" si="170"/>
        <v>0</v>
      </c>
      <c r="K452" s="205" t="s">
        <v>21</v>
      </c>
      <c r="L452" s="62"/>
      <c r="M452" s="210" t="s">
        <v>21</v>
      </c>
      <c r="N452" s="211" t="s">
        <v>45</v>
      </c>
      <c r="O452" s="43"/>
      <c r="P452" s="212">
        <f t="shared" si="171"/>
        <v>0</v>
      </c>
      <c r="Q452" s="212">
        <v>0</v>
      </c>
      <c r="R452" s="212">
        <f t="shared" si="172"/>
        <v>0</v>
      </c>
      <c r="S452" s="212">
        <v>0</v>
      </c>
      <c r="T452" s="213">
        <f t="shared" si="173"/>
        <v>0</v>
      </c>
      <c r="AR452" s="25" t="s">
        <v>375</v>
      </c>
      <c r="AT452" s="25" t="s">
        <v>311</v>
      </c>
      <c r="AU452" s="25" t="s">
        <v>82</v>
      </c>
      <c r="AY452" s="25" t="s">
        <v>308</v>
      </c>
      <c r="BE452" s="214">
        <f t="shared" si="174"/>
        <v>0</v>
      </c>
      <c r="BF452" s="214">
        <f t="shared" si="175"/>
        <v>0</v>
      </c>
      <c r="BG452" s="214">
        <f t="shared" si="176"/>
        <v>0</v>
      </c>
      <c r="BH452" s="214">
        <f t="shared" si="177"/>
        <v>0</v>
      </c>
      <c r="BI452" s="214">
        <f t="shared" si="178"/>
        <v>0</v>
      </c>
      <c r="BJ452" s="25" t="s">
        <v>82</v>
      </c>
      <c r="BK452" s="214">
        <f t="shared" si="179"/>
        <v>0</v>
      </c>
      <c r="BL452" s="25" t="s">
        <v>375</v>
      </c>
      <c r="BM452" s="25" t="s">
        <v>8379</v>
      </c>
    </row>
    <row r="453" spans="2:65" s="1" customFormat="1" ht="22.5" customHeight="1">
      <c r="B453" s="42"/>
      <c r="C453" s="203" t="s">
        <v>2874</v>
      </c>
      <c r="D453" s="203" t="s">
        <v>311</v>
      </c>
      <c r="E453" s="204" t="s">
        <v>9712</v>
      </c>
      <c r="F453" s="205" t="s">
        <v>13104</v>
      </c>
      <c r="G453" s="206" t="s">
        <v>5275</v>
      </c>
      <c r="H453" s="207">
        <v>1</v>
      </c>
      <c r="I453" s="208"/>
      <c r="J453" s="209">
        <f t="shared" si="170"/>
        <v>0</v>
      </c>
      <c r="K453" s="205" t="s">
        <v>21</v>
      </c>
      <c r="L453" s="62"/>
      <c r="M453" s="210" t="s">
        <v>21</v>
      </c>
      <c r="N453" s="211" t="s">
        <v>45</v>
      </c>
      <c r="O453" s="43"/>
      <c r="P453" s="212">
        <f t="shared" si="171"/>
        <v>0</v>
      </c>
      <c r="Q453" s="212">
        <v>0</v>
      </c>
      <c r="R453" s="212">
        <f t="shared" si="172"/>
        <v>0</v>
      </c>
      <c r="S453" s="212">
        <v>0</v>
      </c>
      <c r="T453" s="213">
        <f t="shared" si="173"/>
        <v>0</v>
      </c>
      <c r="AR453" s="25" t="s">
        <v>375</v>
      </c>
      <c r="AT453" s="25" t="s">
        <v>311</v>
      </c>
      <c r="AU453" s="25" t="s">
        <v>82</v>
      </c>
      <c r="AY453" s="25" t="s">
        <v>308</v>
      </c>
      <c r="BE453" s="214">
        <f t="shared" si="174"/>
        <v>0</v>
      </c>
      <c r="BF453" s="214">
        <f t="shared" si="175"/>
        <v>0</v>
      </c>
      <c r="BG453" s="214">
        <f t="shared" si="176"/>
        <v>0</v>
      </c>
      <c r="BH453" s="214">
        <f t="shared" si="177"/>
        <v>0</v>
      </c>
      <c r="BI453" s="214">
        <f t="shared" si="178"/>
        <v>0</v>
      </c>
      <c r="BJ453" s="25" t="s">
        <v>82</v>
      </c>
      <c r="BK453" s="214">
        <f t="shared" si="179"/>
        <v>0</v>
      </c>
      <c r="BL453" s="25" t="s">
        <v>375</v>
      </c>
      <c r="BM453" s="25" t="s">
        <v>8386</v>
      </c>
    </row>
    <row r="454" spans="2:65" s="1" customFormat="1" ht="22.5" customHeight="1">
      <c r="B454" s="42"/>
      <c r="C454" s="203" t="s">
        <v>2878</v>
      </c>
      <c r="D454" s="203" t="s">
        <v>311</v>
      </c>
      <c r="E454" s="204" t="s">
        <v>9713</v>
      </c>
      <c r="F454" s="205" t="s">
        <v>13105</v>
      </c>
      <c r="G454" s="206" t="s">
        <v>5275</v>
      </c>
      <c r="H454" s="207">
        <v>4</v>
      </c>
      <c r="I454" s="208"/>
      <c r="J454" s="209">
        <f t="shared" si="170"/>
        <v>0</v>
      </c>
      <c r="K454" s="205" t="s">
        <v>21</v>
      </c>
      <c r="L454" s="62"/>
      <c r="M454" s="210" t="s">
        <v>21</v>
      </c>
      <c r="N454" s="211" t="s">
        <v>45</v>
      </c>
      <c r="O454" s="43"/>
      <c r="P454" s="212">
        <f t="shared" si="171"/>
        <v>0</v>
      </c>
      <c r="Q454" s="212">
        <v>0</v>
      </c>
      <c r="R454" s="212">
        <f t="shared" si="172"/>
        <v>0</v>
      </c>
      <c r="S454" s="212">
        <v>0</v>
      </c>
      <c r="T454" s="213">
        <f t="shared" si="173"/>
        <v>0</v>
      </c>
      <c r="AR454" s="25" t="s">
        <v>375</v>
      </c>
      <c r="AT454" s="25" t="s">
        <v>311</v>
      </c>
      <c r="AU454" s="25" t="s">
        <v>82</v>
      </c>
      <c r="AY454" s="25" t="s">
        <v>308</v>
      </c>
      <c r="BE454" s="214">
        <f t="shared" si="174"/>
        <v>0</v>
      </c>
      <c r="BF454" s="214">
        <f t="shared" si="175"/>
        <v>0</v>
      </c>
      <c r="BG454" s="214">
        <f t="shared" si="176"/>
        <v>0</v>
      </c>
      <c r="BH454" s="214">
        <f t="shared" si="177"/>
        <v>0</v>
      </c>
      <c r="BI454" s="214">
        <f t="shared" si="178"/>
        <v>0</v>
      </c>
      <c r="BJ454" s="25" t="s">
        <v>82</v>
      </c>
      <c r="BK454" s="214">
        <f t="shared" si="179"/>
        <v>0</v>
      </c>
      <c r="BL454" s="25" t="s">
        <v>375</v>
      </c>
      <c r="BM454" s="25" t="s">
        <v>8394</v>
      </c>
    </row>
    <row r="455" spans="2:65" s="1" customFormat="1" ht="22.5" customHeight="1">
      <c r="B455" s="42"/>
      <c r="C455" s="203" t="s">
        <v>2883</v>
      </c>
      <c r="D455" s="203" t="s">
        <v>311</v>
      </c>
      <c r="E455" s="204" t="s">
        <v>9714</v>
      </c>
      <c r="F455" s="205" t="s">
        <v>13106</v>
      </c>
      <c r="G455" s="206" t="s">
        <v>5275</v>
      </c>
      <c r="H455" s="207">
        <v>4</v>
      </c>
      <c r="I455" s="208"/>
      <c r="J455" s="209">
        <f t="shared" si="170"/>
        <v>0</v>
      </c>
      <c r="K455" s="205" t="s">
        <v>21</v>
      </c>
      <c r="L455" s="62"/>
      <c r="M455" s="210" t="s">
        <v>21</v>
      </c>
      <c r="N455" s="211" t="s">
        <v>45</v>
      </c>
      <c r="O455" s="43"/>
      <c r="P455" s="212">
        <f t="shared" si="171"/>
        <v>0</v>
      </c>
      <c r="Q455" s="212">
        <v>0</v>
      </c>
      <c r="R455" s="212">
        <f t="shared" si="172"/>
        <v>0</v>
      </c>
      <c r="S455" s="212">
        <v>0</v>
      </c>
      <c r="T455" s="213">
        <f t="shared" si="173"/>
        <v>0</v>
      </c>
      <c r="AR455" s="25" t="s">
        <v>375</v>
      </c>
      <c r="AT455" s="25" t="s">
        <v>311</v>
      </c>
      <c r="AU455" s="25" t="s">
        <v>82</v>
      </c>
      <c r="AY455" s="25" t="s">
        <v>308</v>
      </c>
      <c r="BE455" s="214">
        <f t="shared" si="174"/>
        <v>0</v>
      </c>
      <c r="BF455" s="214">
        <f t="shared" si="175"/>
        <v>0</v>
      </c>
      <c r="BG455" s="214">
        <f t="shared" si="176"/>
        <v>0</v>
      </c>
      <c r="BH455" s="214">
        <f t="shared" si="177"/>
        <v>0</v>
      </c>
      <c r="BI455" s="214">
        <f t="shared" si="178"/>
        <v>0</v>
      </c>
      <c r="BJ455" s="25" t="s">
        <v>82</v>
      </c>
      <c r="BK455" s="214">
        <f t="shared" si="179"/>
        <v>0</v>
      </c>
      <c r="BL455" s="25" t="s">
        <v>375</v>
      </c>
      <c r="BM455" s="25" t="s">
        <v>8401</v>
      </c>
    </row>
    <row r="456" spans="2:65" s="1" customFormat="1" ht="22.5" customHeight="1">
      <c r="B456" s="42"/>
      <c r="C456" s="203" t="s">
        <v>2887</v>
      </c>
      <c r="D456" s="203" t="s">
        <v>311</v>
      </c>
      <c r="E456" s="204" t="s">
        <v>9715</v>
      </c>
      <c r="F456" s="205" t="s">
        <v>13107</v>
      </c>
      <c r="G456" s="206" t="s">
        <v>5275</v>
      </c>
      <c r="H456" s="207">
        <v>4</v>
      </c>
      <c r="I456" s="208"/>
      <c r="J456" s="209">
        <f t="shared" si="170"/>
        <v>0</v>
      </c>
      <c r="K456" s="205" t="s">
        <v>21</v>
      </c>
      <c r="L456" s="62"/>
      <c r="M456" s="210" t="s">
        <v>21</v>
      </c>
      <c r="N456" s="211" t="s">
        <v>45</v>
      </c>
      <c r="O456" s="43"/>
      <c r="P456" s="212">
        <f t="shared" si="171"/>
        <v>0</v>
      </c>
      <c r="Q456" s="212">
        <v>0</v>
      </c>
      <c r="R456" s="212">
        <f t="shared" si="172"/>
        <v>0</v>
      </c>
      <c r="S456" s="212">
        <v>0</v>
      </c>
      <c r="T456" s="213">
        <f t="shared" si="173"/>
        <v>0</v>
      </c>
      <c r="AR456" s="25" t="s">
        <v>375</v>
      </c>
      <c r="AT456" s="25" t="s">
        <v>311</v>
      </c>
      <c r="AU456" s="25" t="s">
        <v>82</v>
      </c>
      <c r="AY456" s="25" t="s">
        <v>308</v>
      </c>
      <c r="BE456" s="214">
        <f t="shared" si="174"/>
        <v>0</v>
      </c>
      <c r="BF456" s="214">
        <f t="shared" si="175"/>
        <v>0</v>
      </c>
      <c r="BG456" s="214">
        <f t="shared" si="176"/>
        <v>0</v>
      </c>
      <c r="BH456" s="214">
        <f t="shared" si="177"/>
        <v>0</v>
      </c>
      <c r="BI456" s="214">
        <f t="shared" si="178"/>
        <v>0</v>
      </c>
      <c r="BJ456" s="25" t="s">
        <v>82</v>
      </c>
      <c r="BK456" s="214">
        <f t="shared" si="179"/>
        <v>0</v>
      </c>
      <c r="BL456" s="25" t="s">
        <v>375</v>
      </c>
      <c r="BM456" s="25" t="s">
        <v>9717</v>
      </c>
    </row>
    <row r="457" spans="2:65" s="1" customFormat="1" ht="22.5" customHeight="1">
      <c r="B457" s="42"/>
      <c r="C457" s="203" t="s">
        <v>2891</v>
      </c>
      <c r="D457" s="203" t="s">
        <v>311</v>
      </c>
      <c r="E457" s="204" t="s">
        <v>9716</v>
      </c>
      <c r="F457" s="205" t="s">
        <v>13108</v>
      </c>
      <c r="G457" s="206" t="s">
        <v>5275</v>
      </c>
      <c r="H457" s="207">
        <v>4</v>
      </c>
      <c r="I457" s="208"/>
      <c r="J457" s="209">
        <f t="shared" si="170"/>
        <v>0</v>
      </c>
      <c r="K457" s="205" t="s">
        <v>21</v>
      </c>
      <c r="L457" s="62"/>
      <c r="M457" s="210" t="s">
        <v>21</v>
      </c>
      <c r="N457" s="211" t="s">
        <v>45</v>
      </c>
      <c r="O457" s="43"/>
      <c r="P457" s="212">
        <f t="shared" si="171"/>
        <v>0</v>
      </c>
      <c r="Q457" s="212">
        <v>0</v>
      </c>
      <c r="R457" s="212">
        <f t="shared" si="172"/>
        <v>0</v>
      </c>
      <c r="S457" s="212">
        <v>0</v>
      </c>
      <c r="T457" s="213">
        <f t="shared" si="173"/>
        <v>0</v>
      </c>
      <c r="AR457" s="25" t="s">
        <v>375</v>
      </c>
      <c r="AT457" s="25" t="s">
        <v>311</v>
      </c>
      <c r="AU457" s="25" t="s">
        <v>82</v>
      </c>
      <c r="AY457" s="25" t="s">
        <v>308</v>
      </c>
      <c r="BE457" s="214">
        <f t="shared" si="174"/>
        <v>0</v>
      </c>
      <c r="BF457" s="214">
        <f t="shared" si="175"/>
        <v>0</v>
      </c>
      <c r="BG457" s="214">
        <f t="shared" si="176"/>
        <v>0</v>
      </c>
      <c r="BH457" s="214">
        <f t="shared" si="177"/>
        <v>0</v>
      </c>
      <c r="BI457" s="214">
        <f t="shared" si="178"/>
        <v>0</v>
      </c>
      <c r="BJ457" s="25" t="s">
        <v>82</v>
      </c>
      <c r="BK457" s="214">
        <f t="shared" si="179"/>
        <v>0</v>
      </c>
      <c r="BL457" s="25" t="s">
        <v>375</v>
      </c>
      <c r="BM457" s="25" t="s">
        <v>9718</v>
      </c>
    </row>
    <row r="458" spans="2:65" s="1" customFormat="1" ht="22.5" customHeight="1">
      <c r="B458" s="42"/>
      <c r="C458" s="203" t="s">
        <v>2895</v>
      </c>
      <c r="D458" s="203" t="s">
        <v>311</v>
      </c>
      <c r="E458" s="204" t="s">
        <v>9720</v>
      </c>
      <c r="F458" s="205" t="s">
        <v>13109</v>
      </c>
      <c r="G458" s="206" t="s">
        <v>5275</v>
      </c>
      <c r="H458" s="207">
        <v>4</v>
      </c>
      <c r="I458" s="208"/>
      <c r="J458" s="209">
        <f t="shared" si="170"/>
        <v>0</v>
      </c>
      <c r="K458" s="205" t="s">
        <v>21</v>
      </c>
      <c r="L458" s="62"/>
      <c r="M458" s="210" t="s">
        <v>21</v>
      </c>
      <c r="N458" s="211" t="s">
        <v>45</v>
      </c>
      <c r="O458" s="43"/>
      <c r="P458" s="212">
        <f t="shared" si="171"/>
        <v>0</v>
      </c>
      <c r="Q458" s="212">
        <v>0</v>
      </c>
      <c r="R458" s="212">
        <f t="shared" si="172"/>
        <v>0</v>
      </c>
      <c r="S458" s="212">
        <v>0</v>
      </c>
      <c r="T458" s="213">
        <f t="shared" si="173"/>
        <v>0</v>
      </c>
      <c r="AR458" s="25" t="s">
        <v>375</v>
      </c>
      <c r="AT458" s="25" t="s">
        <v>311</v>
      </c>
      <c r="AU458" s="25" t="s">
        <v>82</v>
      </c>
      <c r="AY458" s="25" t="s">
        <v>308</v>
      </c>
      <c r="BE458" s="214">
        <f t="shared" si="174"/>
        <v>0</v>
      </c>
      <c r="BF458" s="214">
        <f t="shared" si="175"/>
        <v>0</v>
      </c>
      <c r="BG458" s="214">
        <f t="shared" si="176"/>
        <v>0</v>
      </c>
      <c r="BH458" s="214">
        <f t="shared" si="177"/>
        <v>0</v>
      </c>
      <c r="BI458" s="214">
        <f t="shared" si="178"/>
        <v>0</v>
      </c>
      <c r="BJ458" s="25" t="s">
        <v>82</v>
      </c>
      <c r="BK458" s="214">
        <f t="shared" si="179"/>
        <v>0</v>
      </c>
      <c r="BL458" s="25" t="s">
        <v>375</v>
      </c>
      <c r="BM458" s="25" t="s">
        <v>9719</v>
      </c>
    </row>
    <row r="459" spans="2:65" s="1" customFormat="1" ht="22.5" customHeight="1">
      <c r="B459" s="42"/>
      <c r="C459" s="203" t="s">
        <v>2899</v>
      </c>
      <c r="D459" s="203" t="s">
        <v>311</v>
      </c>
      <c r="E459" s="204" t="s">
        <v>9722</v>
      </c>
      <c r="F459" s="205" t="s">
        <v>13110</v>
      </c>
      <c r="G459" s="206" t="s">
        <v>5275</v>
      </c>
      <c r="H459" s="207">
        <v>4</v>
      </c>
      <c r="I459" s="208"/>
      <c r="J459" s="209">
        <f t="shared" si="170"/>
        <v>0</v>
      </c>
      <c r="K459" s="205" t="s">
        <v>21</v>
      </c>
      <c r="L459" s="62"/>
      <c r="M459" s="210" t="s">
        <v>21</v>
      </c>
      <c r="N459" s="211" t="s">
        <v>45</v>
      </c>
      <c r="O459" s="43"/>
      <c r="P459" s="212">
        <f t="shared" si="171"/>
        <v>0</v>
      </c>
      <c r="Q459" s="212">
        <v>0</v>
      </c>
      <c r="R459" s="212">
        <f t="shared" si="172"/>
        <v>0</v>
      </c>
      <c r="S459" s="212">
        <v>0</v>
      </c>
      <c r="T459" s="213">
        <f t="shared" si="173"/>
        <v>0</v>
      </c>
      <c r="AR459" s="25" t="s">
        <v>375</v>
      </c>
      <c r="AT459" s="25" t="s">
        <v>311</v>
      </c>
      <c r="AU459" s="25" t="s">
        <v>82</v>
      </c>
      <c r="AY459" s="25" t="s">
        <v>308</v>
      </c>
      <c r="BE459" s="214">
        <f t="shared" si="174"/>
        <v>0</v>
      </c>
      <c r="BF459" s="214">
        <f t="shared" si="175"/>
        <v>0</v>
      </c>
      <c r="BG459" s="214">
        <f t="shared" si="176"/>
        <v>0</v>
      </c>
      <c r="BH459" s="214">
        <f t="shared" si="177"/>
        <v>0</v>
      </c>
      <c r="BI459" s="214">
        <f t="shared" si="178"/>
        <v>0</v>
      </c>
      <c r="BJ459" s="25" t="s">
        <v>82</v>
      </c>
      <c r="BK459" s="214">
        <f t="shared" si="179"/>
        <v>0</v>
      </c>
      <c r="BL459" s="25" t="s">
        <v>375</v>
      </c>
      <c r="BM459" s="25" t="s">
        <v>9721</v>
      </c>
    </row>
    <row r="460" spans="2:65" s="1" customFormat="1" ht="22.5" customHeight="1">
      <c r="B460" s="42"/>
      <c r="C460" s="203" t="s">
        <v>2903</v>
      </c>
      <c r="D460" s="203" t="s">
        <v>311</v>
      </c>
      <c r="E460" s="204" t="s">
        <v>9724</v>
      </c>
      <c r="F460" s="205" t="s">
        <v>13111</v>
      </c>
      <c r="G460" s="206" t="s">
        <v>5275</v>
      </c>
      <c r="H460" s="207">
        <v>4</v>
      </c>
      <c r="I460" s="208"/>
      <c r="J460" s="209">
        <f t="shared" si="170"/>
        <v>0</v>
      </c>
      <c r="K460" s="205" t="s">
        <v>21</v>
      </c>
      <c r="L460" s="62"/>
      <c r="M460" s="210" t="s">
        <v>21</v>
      </c>
      <c r="N460" s="211" t="s">
        <v>45</v>
      </c>
      <c r="O460" s="43"/>
      <c r="P460" s="212">
        <f t="shared" si="171"/>
        <v>0</v>
      </c>
      <c r="Q460" s="212">
        <v>0</v>
      </c>
      <c r="R460" s="212">
        <f t="shared" si="172"/>
        <v>0</v>
      </c>
      <c r="S460" s="212">
        <v>0</v>
      </c>
      <c r="T460" s="213">
        <f t="shared" si="173"/>
        <v>0</v>
      </c>
      <c r="AR460" s="25" t="s">
        <v>375</v>
      </c>
      <c r="AT460" s="25" t="s">
        <v>311</v>
      </c>
      <c r="AU460" s="25" t="s">
        <v>82</v>
      </c>
      <c r="AY460" s="25" t="s">
        <v>308</v>
      </c>
      <c r="BE460" s="214">
        <f t="shared" si="174"/>
        <v>0</v>
      </c>
      <c r="BF460" s="214">
        <f t="shared" si="175"/>
        <v>0</v>
      </c>
      <c r="BG460" s="214">
        <f t="shared" si="176"/>
        <v>0</v>
      </c>
      <c r="BH460" s="214">
        <f t="shared" si="177"/>
        <v>0</v>
      </c>
      <c r="BI460" s="214">
        <f t="shared" si="178"/>
        <v>0</v>
      </c>
      <c r="BJ460" s="25" t="s">
        <v>82</v>
      </c>
      <c r="BK460" s="214">
        <f t="shared" si="179"/>
        <v>0</v>
      </c>
      <c r="BL460" s="25" t="s">
        <v>375</v>
      </c>
      <c r="BM460" s="25" t="s">
        <v>9723</v>
      </c>
    </row>
    <row r="461" spans="2:65" s="1" customFormat="1" ht="22.5" customHeight="1">
      <c r="B461" s="42"/>
      <c r="C461" s="203" t="s">
        <v>2907</v>
      </c>
      <c r="D461" s="203" t="s">
        <v>311</v>
      </c>
      <c r="E461" s="204" t="s">
        <v>9726</v>
      </c>
      <c r="F461" s="205" t="s">
        <v>13112</v>
      </c>
      <c r="G461" s="206" t="s">
        <v>5275</v>
      </c>
      <c r="H461" s="207">
        <v>8</v>
      </c>
      <c r="I461" s="208"/>
      <c r="J461" s="209">
        <f t="shared" si="170"/>
        <v>0</v>
      </c>
      <c r="K461" s="205" t="s">
        <v>21</v>
      </c>
      <c r="L461" s="62"/>
      <c r="M461" s="210" t="s">
        <v>21</v>
      </c>
      <c r="N461" s="211" t="s">
        <v>45</v>
      </c>
      <c r="O461" s="43"/>
      <c r="P461" s="212">
        <f t="shared" si="171"/>
        <v>0</v>
      </c>
      <c r="Q461" s="212">
        <v>0</v>
      </c>
      <c r="R461" s="212">
        <f t="shared" si="172"/>
        <v>0</v>
      </c>
      <c r="S461" s="212">
        <v>0</v>
      </c>
      <c r="T461" s="213">
        <f t="shared" si="173"/>
        <v>0</v>
      </c>
      <c r="AR461" s="25" t="s">
        <v>375</v>
      </c>
      <c r="AT461" s="25" t="s">
        <v>311</v>
      </c>
      <c r="AU461" s="25" t="s">
        <v>82</v>
      </c>
      <c r="AY461" s="25" t="s">
        <v>308</v>
      </c>
      <c r="BE461" s="214">
        <f t="shared" si="174"/>
        <v>0</v>
      </c>
      <c r="BF461" s="214">
        <f t="shared" si="175"/>
        <v>0</v>
      </c>
      <c r="BG461" s="214">
        <f t="shared" si="176"/>
        <v>0</v>
      </c>
      <c r="BH461" s="214">
        <f t="shared" si="177"/>
        <v>0</v>
      </c>
      <c r="BI461" s="214">
        <f t="shared" si="178"/>
        <v>0</v>
      </c>
      <c r="BJ461" s="25" t="s">
        <v>82</v>
      </c>
      <c r="BK461" s="214">
        <f t="shared" si="179"/>
        <v>0</v>
      </c>
      <c r="BL461" s="25" t="s">
        <v>375</v>
      </c>
      <c r="BM461" s="25" t="s">
        <v>9725</v>
      </c>
    </row>
    <row r="462" spans="2:65" s="1" customFormat="1" ht="22.5" customHeight="1">
      <c r="B462" s="42"/>
      <c r="C462" s="203" t="s">
        <v>2909</v>
      </c>
      <c r="D462" s="203" t="s">
        <v>311</v>
      </c>
      <c r="E462" s="204" t="s">
        <v>9728</v>
      </c>
      <c r="F462" s="205" t="s">
        <v>13113</v>
      </c>
      <c r="G462" s="206" t="s">
        <v>5275</v>
      </c>
      <c r="H462" s="207">
        <v>1</v>
      </c>
      <c r="I462" s="208"/>
      <c r="J462" s="209">
        <f t="shared" si="170"/>
        <v>0</v>
      </c>
      <c r="K462" s="205" t="s">
        <v>21</v>
      </c>
      <c r="L462" s="62"/>
      <c r="M462" s="210" t="s">
        <v>21</v>
      </c>
      <c r="N462" s="211" t="s">
        <v>45</v>
      </c>
      <c r="O462" s="43"/>
      <c r="P462" s="212">
        <f t="shared" si="171"/>
        <v>0</v>
      </c>
      <c r="Q462" s="212">
        <v>0</v>
      </c>
      <c r="R462" s="212">
        <f t="shared" si="172"/>
        <v>0</v>
      </c>
      <c r="S462" s="212">
        <v>0</v>
      </c>
      <c r="T462" s="213">
        <f t="shared" si="173"/>
        <v>0</v>
      </c>
      <c r="AR462" s="25" t="s">
        <v>375</v>
      </c>
      <c r="AT462" s="25" t="s">
        <v>311</v>
      </c>
      <c r="AU462" s="25" t="s">
        <v>82</v>
      </c>
      <c r="AY462" s="25" t="s">
        <v>308</v>
      </c>
      <c r="BE462" s="214">
        <f t="shared" si="174"/>
        <v>0</v>
      </c>
      <c r="BF462" s="214">
        <f t="shared" si="175"/>
        <v>0</v>
      </c>
      <c r="BG462" s="214">
        <f t="shared" si="176"/>
        <v>0</v>
      </c>
      <c r="BH462" s="214">
        <f t="shared" si="177"/>
        <v>0</v>
      </c>
      <c r="BI462" s="214">
        <f t="shared" si="178"/>
        <v>0</v>
      </c>
      <c r="BJ462" s="25" t="s">
        <v>82</v>
      </c>
      <c r="BK462" s="214">
        <f t="shared" si="179"/>
        <v>0</v>
      </c>
      <c r="BL462" s="25" t="s">
        <v>375</v>
      </c>
      <c r="BM462" s="25" t="s">
        <v>9727</v>
      </c>
    </row>
    <row r="463" spans="2:65" s="1" customFormat="1" ht="22.5" customHeight="1">
      <c r="B463" s="42"/>
      <c r="C463" s="203" t="s">
        <v>2912</v>
      </c>
      <c r="D463" s="203" t="s">
        <v>311</v>
      </c>
      <c r="E463" s="204" t="s">
        <v>9730</v>
      </c>
      <c r="F463" s="205" t="s">
        <v>13114</v>
      </c>
      <c r="G463" s="206" t="s">
        <v>5275</v>
      </c>
      <c r="H463" s="207">
        <v>1</v>
      </c>
      <c r="I463" s="208"/>
      <c r="J463" s="209">
        <f t="shared" si="170"/>
        <v>0</v>
      </c>
      <c r="K463" s="205" t="s">
        <v>21</v>
      </c>
      <c r="L463" s="62"/>
      <c r="M463" s="210" t="s">
        <v>21</v>
      </c>
      <c r="N463" s="211" t="s">
        <v>45</v>
      </c>
      <c r="O463" s="43"/>
      <c r="P463" s="212">
        <f t="shared" si="171"/>
        <v>0</v>
      </c>
      <c r="Q463" s="212">
        <v>0</v>
      </c>
      <c r="R463" s="212">
        <f t="shared" si="172"/>
        <v>0</v>
      </c>
      <c r="S463" s="212">
        <v>0</v>
      </c>
      <c r="T463" s="213">
        <f t="shared" si="173"/>
        <v>0</v>
      </c>
      <c r="AR463" s="25" t="s">
        <v>375</v>
      </c>
      <c r="AT463" s="25" t="s">
        <v>311</v>
      </c>
      <c r="AU463" s="25" t="s">
        <v>82</v>
      </c>
      <c r="AY463" s="25" t="s">
        <v>308</v>
      </c>
      <c r="BE463" s="214">
        <f t="shared" si="174"/>
        <v>0</v>
      </c>
      <c r="BF463" s="214">
        <f t="shared" si="175"/>
        <v>0</v>
      </c>
      <c r="BG463" s="214">
        <f t="shared" si="176"/>
        <v>0</v>
      </c>
      <c r="BH463" s="214">
        <f t="shared" si="177"/>
        <v>0</v>
      </c>
      <c r="BI463" s="214">
        <f t="shared" si="178"/>
        <v>0</v>
      </c>
      <c r="BJ463" s="25" t="s">
        <v>82</v>
      </c>
      <c r="BK463" s="214">
        <f t="shared" si="179"/>
        <v>0</v>
      </c>
      <c r="BL463" s="25" t="s">
        <v>375</v>
      </c>
      <c r="BM463" s="25" t="s">
        <v>9729</v>
      </c>
    </row>
    <row r="464" spans="2:65" s="1" customFormat="1" ht="22.5" customHeight="1">
      <c r="B464" s="42"/>
      <c r="C464" s="203" t="s">
        <v>2916</v>
      </c>
      <c r="D464" s="203" t="s">
        <v>311</v>
      </c>
      <c r="E464" s="204" t="s">
        <v>9732</v>
      </c>
      <c r="F464" s="205" t="s">
        <v>13115</v>
      </c>
      <c r="G464" s="206" t="s">
        <v>5275</v>
      </c>
      <c r="H464" s="207">
        <v>20</v>
      </c>
      <c r="I464" s="208"/>
      <c r="J464" s="209">
        <f t="shared" si="170"/>
        <v>0</v>
      </c>
      <c r="K464" s="205" t="s">
        <v>21</v>
      </c>
      <c r="L464" s="62"/>
      <c r="M464" s="210" t="s">
        <v>21</v>
      </c>
      <c r="N464" s="211" t="s">
        <v>45</v>
      </c>
      <c r="O464" s="43"/>
      <c r="P464" s="212">
        <f t="shared" si="171"/>
        <v>0</v>
      </c>
      <c r="Q464" s="212">
        <v>0</v>
      </c>
      <c r="R464" s="212">
        <f t="shared" si="172"/>
        <v>0</v>
      </c>
      <c r="S464" s="212">
        <v>0</v>
      </c>
      <c r="T464" s="213">
        <f t="shared" si="173"/>
        <v>0</v>
      </c>
      <c r="AR464" s="25" t="s">
        <v>375</v>
      </c>
      <c r="AT464" s="25" t="s">
        <v>311</v>
      </c>
      <c r="AU464" s="25" t="s">
        <v>82</v>
      </c>
      <c r="AY464" s="25" t="s">
        <v>308</v>
      </c>
      <c r="BE464" s="214">
        <f t="shared" si="174"/>
        <v>0</v>
      </c>
      <c r="BF464" s="214">
        <f t="shared" si="175"/>
        <v>0</v>
      </c>
      <c r="BG464" s="214">
        <f t="shared" si="176"/>
        <v>0</v>
      </c>
      <c r="BH464" s="214">
        <f t="shared" si="177"/>
        <v>0</v>
      </c>
      <c r="BI464" s="214">
        <f t="shared" si="178"/>
        <v>0</v>
      </c>
      <c r="BJ464" s="25" t="s">
        <v>82</v>
      </c>
      <c r="BK464" s="214">
        <f t="shared" si="179"/>
        <v>0</v>
      </c>
      <c r="BL464" s="25" t="s">
        <v>375</v>
      </c>
      <c r="BM464" s="25" t="s">
        <v>9731</v>
      </c>
    </row>
    <row r="465" spans="2:65" s="1" customFormat="1" ht="22.5" customHeight="1">
      <c r="B465" s="42"/>
      <c r="C465" s="203" t="s">
        <v>2921</v>
      </c>
      <c r="D465" s="203" t="s">
        <v>311</v>
      </c>
      <c r="E465" s="204" t="s">
        <v>9734</v>
      </c>
      <c r="F465" s="205" t="s">
        <v>13116</v>
      </c>
      <c r="G465" s="206" t="s">
        <v>5275</v>
      </c>
      <c r="H465" s="207">
        <v>40</v>
      </c>
      <c r="I465" s="208"/>
      <c r="J465" s="209">
        <f t="shared" si="170"/>
        <v>0</v>
      </c>
      <c r="K465" s="205" t="s">
        <v>21</v>
      </c>
      <c r="L465" s="62"/>
      <c r="M465" s="210" t="s">
        <v>21</v>
      </c>
      <c r="N465" s="211" t="s">
        <v>45</v>
      </c>
      <c r="O465" s="43"/>
      <c r="P465" s="212">
        <f t="shared" si="171"/>
        <v>0</v>
      </c>
      <c r="Q465" s="212">
        <v>0</v>
      </c>
      <c r="R465" s="212">
        <f t="shared" si="172"/>
        <v>0</v>
      </c>
      <c r="S465" s="212">
        <v>0</v>
      </c>
      <c r="T465" s="213">
        <f t="shared" si="173"/>
        <v>0</v>
      </c>
      <c r="AR465" s="25" t="s">
        <v>375</v>
      </c>
      <c r="AT465" s="25" t="s">
        <v>311</v>
      </c>
      <c r="AU465" s="25" t="s">
        <v>82</v>
      </c>
      <c r="AY465" s="25" t="s">
        <v>308</v>
      </c>
      <c r="BE465" s="214">
        <f t="shared" si="174"/>
        <v>0</v>
      </c>
      <c r="BF465" s="214">
        <f t="shared" si="175"/>
        <v>0</v>
      </c>
      <c r="BG465" s="214">
        <f t="shared" si="176"/>
        <v>0</v>
      </c>
      <c r="BH465" s="214">
        <f t="shared" si="177"/>
        <v>0</v>
      </c>
      <c r="BI465" s="214">
        <f t="shared" si="178"/>
        <v>0</v>
      </c>
      <c r="BJ465" s="25" t="s">
        <v>82</v>
      </c>
      <c r="BK465" s="214">
        <f t="shared" si="179"/>
        <v>0</v>
      </c>
      <c r="BL465" s="25" t="s">
        <v>375</v>
      </c>
      <c r="BM465" s="25" t="s">
        <v>9733</v>
      </c>
    </row>
    <row r="466" spans="2:65" s="1" customFormat="1" ht="22.5" customHeight="1">
      <c r="B466" s="42"/>
      <c r="C466" s="203" t="s">
        <v>2925</v>
      </c>
      <c r="D466" s="203" t="s">
        <v>311</v>
      </c>
      <c r="E466" s="204" t="s">
        <v>9738</v>
      </c>
      <c r="F466" s="205" t="s">
        <v>13117</v>
      </c>
      <c r="G466" s="206" t="s">
        <v>5275</v>
      </c>
      <c r="H466" s="207">
        <v>1</v>
      </c>
      <c r="I466" s="208"/>
      <c r="J466" s="209">
        <f t="shared" si="170"/>
        <v>0</v>
      </c>
      <c r="K466" s="205" t="s">
        <v>21</v>
      </c>
      <c r="L466" s="62"/>
      <c r="M466" s="210" t="s">
        <v>21</v>
      </c>
      <c r="N466" s="211" t="s">
        <v>45</v>
      </c>
      <c r="O466" s="43"/>
      <c r="P466" s="212">
        <f t="shared" si="171"/>
        <v>0</v>
      </c>
      <c r="Q466" s="212">
        <v>0</v>
      </c>
      <c r="R466" s="212">
        <f t="shared" si="172"/>
        <v>0</v>
      </c>
      <c r="S466" s="212">
        <v>0</v>
      </c>
      <c r="T466" s="213">
        <f t="shared" si="173"/>
        <v>0</v>
      </c>
      <c r="AR466" s="25" t="s">
        <v>375</v>
      </c>
      <c r="AT466" s="25" t="s">
        <v>311</v>
      </c>
      <c r="AU466" s="25" t="s">
        <v>82</v>
      </c>
      <c r="AY466" s="25" t="s">
        <v>308</v>
      </c>
      <c r="BE466" s="214">
        <f t="shared" si="174"/>
        <v>0</v>
      </c>
      <c r="BF466" s="214">
        <f t="shared" si="175"/>
        <v>0</v>
      </c>
      <c r="BG466" s="214">
        <f t="shared" si="176"/>
        <v>0</v>
      </c>
      <c r="BH466" s="214">
        <f t="shared" si="177"/>
        <v>0</v>
      </c>
      <c r="BI466" s="214">
        <f t="shared" si="178"/>
        <v>0</v>
      </c>
      <c r="BJ466" s="25" t="s">
        <v>82</v>
      </c>
      <c r="BK466" s="214">
        <f t="shared" si="179"/>
        <v>0</v>
      </c>
      <c r="BL466" s="25" t="s">
        <v>375</v>
      </c>
      <c r="BM466" s="25" t="s">
        <v>9735</v>
      </c>
    </row>
    <row r="467" spans="2:65" s="1" customFormat="1" ht="22.5" customHeight="1">
      <c r="B467" s="42"/>
      <c r="C467" s="203" t="s">
        <v>2930</v>
      </c>
      <c r="D467" s="203" t="s">
        <v>311</v>
      </c>
      <c r="E467" s="204" t="s">
        <v>9741</v>
      </c>
      <c r="F467" s="205" t="s">
        <v>13118</v>
      </c>
      <c r="G467" s="206" t="s">
        <v>5275</v>
      </c>
      <c r="H467" s="207">
        <v>1</v>
      </c>
      <c r="I467" s="208"/>
      <c r="J467" s="209">
        <f t="shared" si="170"/>
        <v>0</v>
      </c>
      <c r="K467" s="205" t="s">
        <v>21</v>
      </c>
      <c r="L467" s="62"/>
      <c r="M467" s="210" t="s">
        <v>21</v>
      </c>
      <c r="N467" s="211" t="s">
        <v>45</v>
      </c>
      <c r="O467" s="43"/>
      <c r="P467" s="212">
        <f t="shared" si="171"/>
        <v>0</v>
      </c>
      <c r="Q467" s="212">
        <v>0</v>
      </c>
      <c r="R467" s="212">
        <f t="shared" si="172"/>
        <v>0</v>
      </c>
      <c r="S467" s="212">
        <v>0</v>
      </c>
      <c r="T467" s="213">
        <f t="shared" si="173"/>
        <v>0</v>
      </c>
      <c r="AR467" s="25" t="s">
        <v>375</v>
      </c>
      <c r="AT467" s="25" t="s">
        <v>311</v>
      </c>
      <c r="AU467" s="25" t="s">
        <v>82</v>
      </c>
      <c r="AY467" s="25" t="s">
        <v>308</v>
      </c>
      <c r="BE467" s="214">
        <f t="shared" si="174"/>
        <v>0</v>
      </c>
      <c r="BF467" s="214">
        <f t="shared" si="175"/>
        <v>0</v>
      </c>
      <c r="BG467" s="214">
        <f t="shared" si="176"/>
        <v>0</v>
      </c>
      <c r="BH467" s="214">
        <f t="shared" si="177"/>
        <v>0</v>
      </c>
      <c r="BI467" s="214">
        <f t="shared" si="178"/>
        <v>0</v>
      </c>
      <c r="BJ467" s="25" t="s">
        <v>82</v>
      </c>
      <c r="BK467" s="214">
        <f t="shared" si="179"/>
        <v>0</v>
      </c>
      <c r="BL467" s="25" t="s">
        <v>375</v>
      </c>
      <c r="BM467" s="25" t="s">
        <v>9740</v>
      </c>
    </row>
    <row r="468" spans="2:65" s="11" customFormat="1" ht="29.85" customHeight="1">
      <c r="B468" s="186"/>
      <c r="C468" s="187"/>
      <c r="D468" s="200" t="s">
        <v>73</v>
      </c>
      <c r="E468" s="201" t="s">
        <v>12501</v>
      </c>
      <c r="F468" s="201" t="s">
        <v>13119</v>
      </c>
      <c r="G468" s="187"/>
      <c r="H468" s="187"/>
      <c r="I468" s="190"/>
      <c r="J468" s="202">
        <f>BK468</f>
        <v>0</v>
      </c>
      <c r="K468" s="187"/>
      <c r="L468" s="192"/>
      <c r="M468" s="193"/>
      <c r="N468" s="194"/>
      <c r="O468" s="194"/>
      <c r="P468" s="195">
        <f>SUM(P469:P482)</f>
        <v>0</v>
      </c>
      <c r="Q468" s="194"/>
      <c r="R468" s="195">
        <f>SUM(R469:R482)</f>
        <v>0</v>
      </c>
      <c r="S468" s="194"/>
      <c r="T468" s="196">
        <f>SUM(T469:T482)</f>
        <v>0</v>
      </c>
      <c r="AR468" s="197" t="s">
        <v>84</v>
      </c>
      <c r="AT468" s="198" t="s">
        <v>73</v>
      </c>
      <c r="AU468" s="198" t="s">
        <v>82</v>
      </c>
      <c r="AY468" s="197" t="s">
        <v>308</v>
      </c>
      <c r="BK468" s="199">
        <f>SUM(BK469:BK482)</f>
        <v>0</v>
      </c>
    </row>
    <row r="469" spans="2:65" s="1" customFormat="1" ht="22.5" customHeight="1">
      <c r="B469" s="42"/>
      <c r="C469" s="203" t="s">
        <v>2934</v>
      </c>
      <c r="D469" s="203" t="s">
        <v>311</v>
      </c>
      <c r="E469" s="204" t="s">
        <v>9744</v>
      </c>
      <c r="F469" s="205" t="s">
        <v>13120</v>
      </c>
      <c r="G469" s="206" t="s">
        <v>538</v>
      </c>
      <c r="H469" s="207">
        <v>0</v>
      </c>
      <c r="I469" s="208"/>
      <c r="J469" s="209">
        <f t="shared" ref="J469:J482" si="180">ROUND(I469*H469,2)</f>
        <v>0</v>
      </c>
      <c r="K469" s="205" t="s">
        <v>21</v>
      </c>
      <c r="L469" s="62"/>
      <c r="M469" s="210" t="s">
        <v>21</v>
      </c>
      <c r="N469" s="211" t="s">
        <v>45</v>
      </c>
      <c r="O469" s="43"/>
      <c r="P469" s="212">
        <f t="shared" ref="P469:P482" si="181">O469*H469</f>
        <v>0</v>
      </c>
      <c r="Q469" s="212">
        <v>0</v>
      </c>
      <c r="R469" s="212">
        <f t="shared" ref="R469:R482" si="182">Q469*H469</f>
        <v>0</v>
      </c>
      <c r="S469" s="212">
        <v>0</v>
      </c>
      <c r="T469" s="213">
        <f t="shared" ref="T469:T482" si="183">S469*H469</f>
        <v>0</v>
      </c>
      <c r="AR469" s="25" t="s">
        <v>375</v>
      </c>
      <c r="AT469" s="25" t="s">
        <v>311</v>
      </c>
      <c r="AU469" s="25" t="s">
        <v>84</v>
      </c>
      <c r="AY469" s="25" t="s">
        <v>308</v>
      </c>
      <c r="BE469" s="214">
        <f t="shared" ref="BE469:BE482" si="184">IF(N469="základní",J469,0)</f>
        <v>0</v>
      </c>
      <c r="BF469" s="214">
        <f t="shared" ref="BF469:BF482" si="185">IF(N469="snížená",J469,0)</f>
        <v>0</v>
      </c>
      <c r="BG469" s="214">
        <f t="shared" ref="BG469:BG482" si="186">IF(N469="zákl. přenesená",J469,0)</f>
        <v>0</v>
      </c>
      <c r="BH469" s="214">
        <f t="shared" ref="BH469:BH482" si="187">IF(N469="sníž. přenesená",J469,0)</f>
        <v>0</v>
      </c>
      <c r="BI469" s="214">
        <f t="shared" ref="BI469:BI482" si="188">IF(N469="nulová",J469,0)</f>
        <v>0</v>
      </c>
      <c r="BJ469" s="25" t="s">
        <v>82</v>
      </c>
      <c r="BK469" s="214">
        <f t="shared" ref="BK469:BK482" si="189">ROUND(I469*H469,2)</f>
        <v>0</v>
      </c>
      <c r="BL469" s="25" t="s">
        <v>375</v>
      </c>
      <c r="BM469" s="25" t="s">
        <v>9743</v>
      </c>
    </row>
    <row r="470" spans="2:65" s="1" customFormat="1" ht="22.5" customHeight="1">
      <c r="B470" s="42"/>
      <c r="C470" s="203" t="s">
        <v>2939</v>
      </c>
      <c r="D470" s="203" t="s">
        <v>311</v>
      </c>
      <c r="E470" s="204" t="s">
        <v>5753</v>
      </c>
      <c r="F470" s="205" t="s">
        <v>13051</v>
      </c>
      <c r="G470" s="206" t="s">
        <v>538</v>
      </c>
      <c r="H470" s="207">
        <v>210</v>
      </c>
      <c r="I470" s="208"/>
      <c r="J470" s="209">
        <f t="shared" si="180"/>
        <v>0</v>
      </c>
      <c r="K470" s="205" t="s">
        <v>21</v>
      </c>
      <c r="L470" s="62"/>
      <c r="M470" s="210" t="s">
        <v>21</v>
      </c>
      <c r="N470" s="211" t="s">
        <v>45</v>
      </c>
      <c r="O470" s="43"/>
      <c r="P470" s="212">
        <f t="shared" si="181"/>
        <v>0</v>
      </c>
      <c r="Q470" s="212">
        <v>0</v>
      </c>
      <c r="R470" s="212">
        <f t="shared" si="182"/>
        <v>0</v>
      </c>
      <c r="S470" s="212">
        <v>0</v>
      </c>
      <c r="T470" s="213">
        <f t="shared" si="183"/>
        <v>0</v>
      </c>
      <c r="AR470" s="25" t="s">
        <v>375</v>
      </c>
      <c r="AT470" s="25" t="s">
        <v>311</v>
      </c>
      <c r="AU470" s="25" t="s">
        <v>84</v>
      </c>
      <c r="AY470" s="25" t="s">
        <v>308</v>
      </c>
      <c r="BE470" s="214">
        <f t="shared" si="184"/>
        <v>0</v>
      </c>
      <c r="BF470" s="214">
        <f t="shared" si="185"/>
        <v>0</v>
      </c>
      <c r="BG470" s="214">
        <f t="shared" si="186"/>
        <v>0</v>
      </c>
      <c r="BH470" s="214">
        <f t="shared" si="187"/>
        <v>0</v>
      </c>
      <c r="BI470" s="214">
        <f t="shared" si="188"/>
        <v>0</v>
      </c>
      <c r="BJ470" s="25" t="s">
        <v>82</v>
      </c>
      <c r="BK470" s="214">
        <f t="shared" si="189"/>
        <v>0</v>
      </c>
      <c r="BL470" s="25" t="s">
        <v>375</v>
      </c>
      <c r="BM470" s="25" t="s">
        <v>9746</v>
      </c>
    </row>
    <row r="471" spans="2:65" s="1" customFormat="1" ht="22.5" customHeight="1">
      <c r="B471" s="42"/>
      <c r="C471" s="203" t="s">
        <v>2944</v>
      </c>
      <c r="D471" s="203" t="s">
        <v>311</v>
      </c>
      <c r="E471" s="204" t="s">
        <v>5755</v>
      </c>
      <c r="F471" s="205" t="s">
        <v>13052</v>
      </c>
      <c r="G471" s="206" t="s">
        <v>538</v>
      </c>
      <c r="H471" s="207">
        <v>80</v>
      </c>
      <c r="I471" s="208"/>
      <c r="J471" s="209">
        <f t="shared" si="180"/>
        <v>0</v>
      </c>
      <c r="K471" s="205" t="s">
        <v>21</v>
      </c>
      <c r="L471" s="62"/>
      <c r="M471" s="210" t="s">
        <v>21</v>
      </c>
      <c r="N471" s="211" t="s">
        <v>45</v>
      </c>
      <c r="O471" s="43"/>
      <c r="P471" s="212">
        <f t="shared" si="181"/>
        <v>0</v>
      </c>
      <c r="Q471" s="212">
        <v>0</v>
      </c>
      <c r="R471" s="212">
        <f t="shared" si="182"/>
        <v>0</v>
      </c>
      <c r="S471" s="212">
        <v>0</v>
      </c>
      <c r="T471" s="213">
        <f t="shared" si="183"/>
        <v>0</v>
      </c>
      <c r="AR471" s="25" t="s">
        <v>375</v>
      </c>
      <c r="AT471" s="25" t="s">
        <v>311</v>
      </c>
      <c r="AU471" s="25" t="s">
        <v>84</v>
      </c>
      <c r="AY471" s="25" t="s">
        <v>308</v>
      </c>
      <c r="BE471" s="214">
        <f t="shared" si="184"/>
        <v>0</v>
      </c>
      <c r="BF471" s="214">
        <f t="shared" si="185"/>
        <v>0</v>
      </c>
      <c r="BG471" s="214">
        <f t="shared" si="186"/>
        <v>0</v>
      </c>
      <c r="BH471" s="214">
        <f t="shared" si="187"/>
        <v>0</v>
      </c>
      <c r="BI471" s="214">
        <f t="shared" si="188"/>
        <v>0</v>
      </c>
      <c r="BJ471" s="25" t="s">
        <v>82</v>
      </c>
      <c r="BK471" s="214">
        <f t="shared" si="189"/>
        <v>0</v>
      </c>
      <c r="BL471" s="25" t="s">
        <v>375</v>
      </c>
      <c r="BM471" s="25" t="s">
        <v>9749</v>
      </c>
    </row>
    <row r="472" spans="2:65" s="1" customFormat="1" ht="22.5" customHeight="1">
      <c r="B472" s="42"/>
      <c r="C472" s="203" t="s">
        <v>2950</v>
      </c>
      <c r="D472" s="203" t="s">
        <v>311</v>
      </c>
      <c r="E472" s="204" t="s">
        <v>5757</v>
      </c>
      <c r="F472" s="205" t="s">
        <v>13053</v>
      </c>
      <c r="G472" s="206" t="s">
        <v>538</v>
      </c>
      <c r="H472" s="207">
        <v>45</v>
      </c>
      <c r="I472" s="208"/>
      <c r="J472" s="209">
        <f t="shared" si="180"/>
        <v>0</v>
      </c>
      <c r="K472" s="205" t="s">
        <v>21</v>
      </c>
      <c r="L472" s="62"/>
      <c r="M472" s="210" t="s">
        <v>21</v>
      </c>
      <c r="N472" s="211" t="s">
        <v>45</v>
      </c>
      <c r="O472" s="43"/>
      <c r="P472" s="212">
        <f t="shared" si="181"/>
        <v>0</v>
      </c>
      <c r="Q472" s="212">
        <v>0</v>
      </c>
      <c r="R472" s="212">
        <f t="shared" si="182"/>
        <v>0</v>
      </c>
      <c r="S472" s="212">
        <v>0</v>
      </c>
      <c r="T472" s="213">
        <f t="shared" si="183"/>
        <v>0</v>
      </c>
      <c r="AR472" s="25" t="s">
        <v>375</v>
      </c>
      <c r="AT472" s="25" t="s">
        <v>311</v>
      </c>
      <c r="AU472" s="25" t="s">
        <v>84</v>
      </c>
      <c r="AY472" s="25" t="s">
        <v>308</v>
      </c>
      <c r="BE472" s="214">
        <f t="shared" si="184"/>
        <v>0</v>
      </c>
      <c r="BF472" s="214">
        <f t="shared" si="185"/>
        <v>0</v>
      </c>
      <c r="BG472" s="214">
        <f t="shared" si="186"/>
        <v>0</v>
      </c>
      <c r="BH472" s="214">
        <f t="shared" si="187"/>
        <v>0</v>
      </c>
      <c r="BI472" s="214">
        <f t="shared" si="188"/>
        <v>0</v>
      </c>
      <c r="BJ472" s="25" t="s">
        <v>82</v>
      </c>
      <c r="BK472" s="214">
        <f t="shared" si="189"/>
        <v>0</v>
      </c>
      <c r="BL472" s="25" t="s">
        <v>375</v>
      </c>
      <c r="BM472" s="25" t="s">
        <v>9752</v>
      </c>
    </row>
    <row r="473" spans="2:65" s="1" customFormat="1" ht="22.5" customHeight="1">
      <c r="B473" s="42"/>
      <c r="C473" s="203" t="s">
        <v>2954</v>
      </c>
      <c r="D473" s="203" t="s">
        <v>311</v>
      </c>
      <c r="E473" s="204" t="s">
        <v>5777</v>
      </c>
      <c r="F473" s="205" t="s">
        <v>13064</v>
      </c>
      <c r="G473" s="206" t="s">
        <v>538</v>
      </c>
      <c r="H473" s="207">
        <v>45</v>
      </c>
      <c r="I473" s="208"/>
      <c r="J473" s="209">
        <f t="shared" si="180"/>
        <v>0</v>
      </c>
      <c r="K473" s="205" t="s">
        <v>21</v>
      </c>
      <c r="L473" s="62"/>
      <c r="M473" s="210" t="s">
        <v>21</v>
      </c>
      <c r="N473" s="211" t="s">
        <v>45</v>
      </c>
      <c r="O473" s="43"/>
      <c r="P473" s="212">
        <f t="shared" si="181"/>
        <v>0</v>
      </c>
      <c r="Q473" s="212">
        <v>0</v>
      </c>
      <c r="R473" s="212">
        <f t="shared" si="182"/>
        <v>0</v>
      </c>
      <c r="S473" s="212">
        <v>0</v>
      </c>
      <c r="T473" s="213">
        <f t="shared" si="183"/>
        <v>0</v>
      </c>
      <c r="AR473" s="25" t="s">
        <v>375</v>
      </c>
      <c r="AT473" s="25" t="s">
        <v>311</v>
      </c>
      <c r="AU473" s="25" t="s">
        <v>84</v>
      </c>
      <c r="AY473" s="25" t="s">
        <v>308</v>
      </c>
      <c r="BE473" s="214">
        <f t="shared" si="184"/>
        <v>0</v>
      </c>
      <c r="BF473" s="214">
        <f t="shared" si="185"/>
        <v>0</v>
      </c>
      <c r="BG473" s="214">
        <f t="shared" si="186"/>
        <v>0</v>
      </c>
      <c r="BH473" s="214">
        <f t="shared" si="187"/>
        <v>0</v>
      </c>
      <c r="BI473" s="214">
        <f t="shared" si="188"/>
        <v>0</v>
      </c>
      <c r="BJ473" s="25" t="s">
        <v>82</v>
      </c>
      <c r="BK473" s="214">
        <f t="shared" si="189"/>
        <v>0</v>
      </c>
      <c r="BL473" s="25" t="s">
        <v>375</v>
      </c>
      <c r="BM473" s="25" t="s">
        <v>9755</v>
      </c>
    </row>
    <row r="474" spans="2:65" s="1" customFormat="1" ht="22.5" customHeight="1">
      <c r="B474" s="42"/>
      <c r="C474" s="203" t="s">
        <v>2960</v>
      </c>
      <c r="D474" s="203" t="s">
        <v>311</v>
      </c>
      <c r="E474" s="204" t="s">
        <v>5779</v>
      </c>
      <c r="F474" s="205" t="s">
        <v>13065</v>
      </c>
      <c r="G474" s="206" t="s">
        <v>538</v>
      </c>
      <c r="H474" s="207">
        <v>50</v>
      </c>
      <c r="I474" s="208"/>
      <c r="J474" s="209">
        <f t="shared" si="180"/>
        <v>0</v>
      </c>
      <c r="K474" s="205" t="s">
        <v>21</v>
      </c>
      <c r="L474" s="62"/>
      <c r="M474" s="210" t="s">
        <v>21</v>
      </c>
      <c r="N474" s="211" t="s">
        <v>45</v>
      </c>
      <c r="O474" s="43"/>
      <c r="P474" s="212">
        <f t="shared" si="181"/>
        <v>0</v>
      </c>
      <c r="Q474" s="212">
        <v>0</v>
      </c>
      <c r="R474" s="212">
        <f t="shared" si="182"/>
        <v>0</v>
      </c>
      <c r="S474" s="212">
        <v>0</v>
      </c>
      <c r="T474" s="213">
        <f t="shared" si="183"/>
        <v>0</v>
      </c>
      <c r="AR474" s="25" t="s">
        <v>375</v>
      </c>
      <c r="AT474" s="25" t="s">
        <v>311</v>
      </c>
      <c r="AU474" s="25" t="s">
        <v>84</v>
      </c>
      <c r="AY474" s="25" t="s">
        <v>308</v>
      </c>
      <c r="BE474" s="214">
        <f t="shared" si="184"/>
        <v>0</v>
      </c>
      <c r="BF474" s="214">
        <f t="shared" si="185"/>
        <v>0</v>
      </c>
      <c r="BG474" s="214">
        <f t="shared" si="186"/>
        <v>0</v>
      </c>
      <c r="BH474" s="214">
        <f t="shared" si="187"/>
        <v>0</v>
      </c>
      <c r="BI474" s="214">
        <f t="shared" si="188"/>
        <v>0</v>
      </c>
      <c r="BJ474" s="25" t="s">
        <v>82</v>
      </c>
      <c r="BK474" s="214">
        <f t="shared" si="189"/>
        <v>0</v>
      </c>
      <c r="BL474" s="25" t="s">
        <v>375</v>
      </c>
      <c r="BM474" s="25" t="s">
        <v>9758</v>
      </c>
    </row>
    <row r="475" spans="2:65" s="1" customFormat="1" ht="22.5" customHeight="1">
      <c r="B475" s="42"/>
      <c r="C475" s="203" t="s">
        <v>2966</v>
      </c>
      <c r="D475" s="203" t="s">
        <v>311</v>
      </c>
      <c r="E475" s="204" t="s">
        <v>5781</v>
      </c>
      <c r="F475" s="205" t="s">
        <v>13066</v>
      </c>
      <c r="G475" s="206" t="s">
        <v>538</v>
      </c>
      <c r="H475" s="207">
        <v>35</v>
      </c>
      <c r="I475" s="208"/>
      <c r="J475" s="209">
        <f t="shared" si="180"/>
        <v>0</v>
      </c>
      <c r="K475" s="205" t="s">
        <v>21</v>
      </c>
      <c r="L475" s="62"/>
      <c r="M475" s="210" t="s">
        <v>21</v>
      </c>
      <c r="N475" s="211" t="s">
        <v>45</v>
      </c>
      <c r="O475" s="43"/>
      <c r="P475" s="212">
        <f t="shared" si="181"/>
        <v>0</v>
      </c>
      <c r="Q475" s="212">
        <v>0</v>
      </c>
      <c r="R475" s="212">
        <f t="shared" si="182"/>
        <v>0</v>
      </c>
      <c r="S475" s="212">
        <v>0</v>
      </c>
      <c r="T475" s="213">
        <f t="shared" si="183"/>
        <v>0</v>
      </c>
      <c r="AR475" s="25" t="s">
        <v>375</v>
      </c>
      <c r="AT475" s="25" t="s">
        <v>311</v>
      </c>
      <c r="AU475" s="25" t="s">
        <v>84</v>
      </c>
      <c r="AY475" s="25" t="s">
        <v>308</v>
      </c>
      <c r="BE475" s="214">
        <f t="shared" si="184"/>
        <v>0</v>
      </c>
      <c r="BF475" s="214">
        <f t="shared" si="185"/>
        <v>0</v>
      </c>
      <c r="BG475" s="214">
        <f t="shared" si="186"/>
        <v>0</v>
      </c>
      <c r="BH475" s="214">
        <f t="shared" si="187"/>
        <v>0</v>
      </c>
      <c r="BI475" s="214">
        <f t="shared" si="188"/>
        <v>0</v>
      </c>
      <c r="BJ475" s="25" t="s">
        <v>82</v>
      </c>
      <c r="BK475" s="214">
        <f t="shared" si="189"/>
        <v>0</v>
      </c>
      <c r="BL475" s="25" t="s">
        <v>375</v>
      </c>
      <c r="BM475" s="25" t="s">
        <v>9761</v>
      </c>
    </row>
    <row r="476" spans="2:65" s="1" customFormat="1" ht="22.5" customHeight="1">
      <c r="B476" s="42"/>
      <c r="C476" s="203" t="s">
        <v>2970</v>
      </c>
      <c r="D476" s="203" t="s">
        <v>311</v>
      </c>
      <c r="E476" s="204" t="s">
        <v>5765</v>
      </c>
      <c r="F476" s="205" t="s">
        <v>13057</v>
      </c>
      <c r="G476" s="206" t="s">
        <v>5275</v>
      </c>
      <c r="H476" s="207">
        <v>35</v>
      </c>
      <c r="I476" s="208"/>
      <c r="J476" s="209">
        <f t="shared" si="180"/>
        <v>0</v>
      </c>
      <c r="K476" s="205" t="s">
        <v>21</v>
      </c>
      <c r="L476" s="62"/>
      <c r="M476" s="210" t="s">
        <v>21</v>
      </c>
      <c r="N476" s="211" t="s">
        <v>45</v>
      </c>
      <c r="O476" s="43"/>
      <c r="P476" s="212">
        <f t="shared" si="181"/>
        <v>0</v>
      </c>
      <c r="Q476" s="212">
        <v>0</v>
      </c>
      <c r="R476" s="212">
        <f t="shared" si="182"/>
        <v>0</v>
      </c>
      <c r="S476" s="212">
        <v>0</v>
      </c>
      <c r="T476" s="213">
        <f t="shared" si="183"/>
        <v>0</v>
      </c>
      <c r="AR476" s="25" t="s">
        <v>375</v>
      </c>
      <c r="AT476" s="25" t="s">
        <v>311</v>
      </c>
      <c r="AU476" s="25" t="s">
        <v>84</v>
      </c>
      <c r="AY476" s="25" t="s">
        <v>308</v>
      </c>
      <c r="BE476" s="214">
        <f t="shared" si="184"/>
        <v>0</v>
      </c>
      <c r="BF476" s="214">
        <f t="shared" si="185"/>
        <v>0</v>
      </c>
      <c r="BG476" s="214">
        <f t="shared" si="186"/>
        <v>0</v>
      </c>
      <c r="BH476" s="214">
        <f t="shared" si="187"/>
        <v>0</v>
      </c>
      <c r="BI476" s="214">
        <f t="shared" si="188"/>
        <v>0</v>
      </c>
      <c r="BJ476" s="25" t="s">
        <v>82</v>
      </c>
      <c r="BK476" s="214">
        <f t="shared" si="189"/>
        <v>0</v>
      </c>
      <c r="BL476" s="25" t="s">
        <v>375</v>
      </c>
      <c r="BM476" s="25" t="s">
        <v>9765</v>
      </c>
    </row>
    <row r="477" spans="2:65" s="1" customFormat="1" ht="22.5" customHeight="1">
      <c r="B477" s="42"/>
      <c r="C477" s="203" t="s">
        <v>2976</v>
      </c>
      <c r="D477" s="203" t="s">
        <v>311</v>
      </c>
      <c r="E477" s="204" t="s">
        <v>5771</v>
      </c>
      <c r="F477" s="205" t="s">
        <v>13060</v>
      </c>
      <c r="G477" s="206" t="s">
        <v>5275</v>
      </c>
      <c r="H477" s="207">
        <v>10</v>
      </c>
      <c r="I477" s="208"/>
      <c r="J477" s="209">
        <f t="shared" si="180"/>
        <v>0</v>
      </c>
      <c r="K477" s="205" t="s">
        <v>21</v>
      </c>
      <c r="L477" s="62"/>
      <c r="M477" s="210" t="s">
        <v>21</v>
      </c>
      <c r="N477" s="211" t="s">
        <v>45</v>
      </c>
      <c r="O477" s="43"/>
      <c r="P477" s="212">
        <f t="shared" si="181"/>
        <v>0</v>
      </c>
      <c r="Q477" s="212">
        <v>0</v>
      </c>
      <c r="R477" s="212">
        <f t="shared" si="182"/>
        <v>0</v>
      </c>
      <c r="S477" s="212">
        <v>0</v>
      </c>
      <c r="T477" s="213">
        <f t="shared" si="183"/>
        <v>0</v>
      </c>
      <c r="AR477" s="25" t="s">
        <v>375</v>
      </c>
      <c r="AT477" s="25" t="s">
        <v>311</v>
      </c>
      <c r="AU477" s="25" t="s">
        <v>84</v>
      </c>
      <c r="AY477" s="25" t="s">
        <v>308</v>
      </c>
      <c r="BE477" s="214">
        <f t="shared" si="184"/>
        <v>0</v>
      </c>
      <c r="BF477" s="214">
        <f t="shared" si="185"/>
        <v>0</v>
      </c>
      <c r="BG477" s="214">
        <f t="shared" si="186"/>
        <v>0</v>
      </c>
      <c r="BH477" s="214">
        <f t="shared" si="187"/>
        <v>0</v>
      </c>
      <c r="BI477" s="214">
        <f t="shared" si="188"/>
        <v>0</v>
      </c>
      <c r="BJ477" s="25" t="s">
        <v>82</v>
      </c>
      <c r="BK477" s="214">
        <f t="shared" si="189"/>
        <v>0</v>
      </c>
      <c r="BL477" s="25" t="s">
        <v>375</v>
      </c>
      <c r="BM477" s="25" t="s">
        <v>9767</v>
      </c>
    </row>
    <row r="478" spans="2:65" s="1" customFormat="1" ht="22.5" customHeight="1">
      <c r="B478" s="42"/>
      <c r="C478" s="203" t="s">
        <v>2980</v>
      </c>
      <c r="D478" s="203" t="s">
        <v>311</v>
      </c>
      <c r="E478" s="204" t="s">
        <v>5783</v>
      </c>
      <c r="F478" s="205" t="s">
        <v>13067</v>
      </c>
      <c r="G478" s="206" t="s">
        <v>5275</v>
      </c>
      <c r="H478" s="207">
        <v>12</v>
      </c>
      <c r="I478" s="208"/>
      <c r="J478" s="209">
        <f t="shared" si="180"/>
        <v>0</v>
      </c>
      <c r="K478" s="205" t="s">
        <v>21</v>
      </c>
      <c r="L478" s="62"/>
      <c r="M478" s="210" t="s">
        <v>21</v>
      </c>
      <c r="N478" s="211" t="s">
        <v>45</v>
      </c>
      <c r="O478" s="43"/>
      <c r="P478" s="212">
        <f t="shared" si="181"/>
        <v>0</v>
      </c>
      <c r="Q478" s="212">
        <v>0</v>
      </c>
      <c r="R478" s="212">
        <f t="shared" si="182"/>
        <v>0</v>
      </c>
      <c r="S478" s="212">
        <v>0</v>
      </c>
      <c r="T478" s="213">
        <f t="shared" si="183"/>
        <v>0</v>
      </c>
      <c r="AR478" s="25" t="s">
        <v>375</v>
      </c>
      <c r="AT478" s="25" t="s">
        <v>311</v>
      </c>
      <c r="AU478" s="25" t="s">
        <v>84</v>
      </c>
      <c r="AY478" s="25" t="s">
        <v>308</v>
      </c>
      <c r="BE478" s="214">
        <f t="shared" si="184"/>
        <v>0</v>
      </c>
      <c r="BF478" s="214">
        <f t="shared" si="185"/>
        <v>0</v>
      </c>
      <c r="BG478" s="214">
        <f t="shared" si="186"/>
        <v>0</v>
      </c>
      <c r="BH478" s="214">
        <f t="shared" si="187"/>
        <v>0</v>
      </c>
      <c r="BI478" s="214">
        <f t="shared" si="188"/>
        <v>0</v>
      </c>
      <c r="BJ478" s="25" t="s">
        <v>82</v>
      </c>
      <c r="BK478" s="214">
        <f t="shared" si="189"/>
        <v>0</v>
      </c>
      <c r="BL478" s="25" t="s">
        <v>375</v>
      </c>
      <c r="BM478" s="25" t="s">
        <v>9769</v>
      </c>
    </row>
    <row r="479" spans="2:65" s="1" customFormat="1" ht="22.5" customHeight="1">
      <c r="B479" s="42"/>
      <c r="C479" s="203" t="s">
        <v>2986</v>
      </c>
      <c r="D479" s="203" t="s">
        <v>311</v>
      </c>
      <c r="E479" s="204" t="s">
        <v>5775</v>
      </c>
      <c r="F479" s="205" t="s">
        <v>13062</v>
      </c>
      <c r="G479" s="206" t="s">
        <v>13063</v>
      </c>
      <c r="H479" s="207">
        <v>1</v>
      </c>
      <c r="I479" s="208"/>
      <c r="J479" s="209">
        <f t="shared" si="180"/>
        <v>0</v>
      </c>
      <c r="K479" s="205" t="s">
        <v>21</v>
      </c>
      <c r="L479" s="62"/>
      <c r="M479" s="210" t="s">
        <v>21</v>
      </c>
      <c r="N479" s="211" t="s">
        <v>45</v>
      </c>
      <c r="O479" s="43"/>
      <c r="P479" s="212">
        <f t="shared" si="181"/>
        <v>0</v>
      </c>
      <c r="Q479" s="212">
        <v>0</v>
      </c>
      <c r="R479" s="212">
        <f t="shared" si="182"/>
        <v>0</v>
      </c>
      <c r="S479" s="212">
        <v>0</v>
      </c>
      <c r="T479" s="213">
        <f t="shared" si="183"/>
        <v>0</v>
      </c>
      <c r="AR479" s="25" t="s">
        <v>375</v>
      </c>
      <c r="AT479" s="25" t="s">
        <v>311</v>
      </c>
      <c r="AU479" s="25" t="s">
        <v>84</v>
      </c>
      <c r="AY479" s="25" t="s">
        <v>308</v>
      </c>
      <c r="BE479" s="214">
        <f t="shared" si="184"/>
        <v>0</v>
      </c>
      <c r="BF479" s="214">
        <f t="shared" si="185"/>
        <v>0</v>
      </c>
      <c r="BG479" s="214">
        <f t="shared" si="186"/>
        <v>0</v>
      </c>
      <c r="BH479" s="214">
        <f t="shared" si="187"/>
        <v>0</v>
      </c>
      <c r="BI479" s="214">
        <f t="shared" si="188"/>
        <v>0</v>
      </c>
      <c r="BJ479" s="25" t="s">
        <v>82</v>
      </c>
      <c r="BK479" s="214">
        <f t="shared" si="189"/>
        <v>0</v>
      </c>
      <c r="BL479" s="25" t="s">
        <v>375</v>
      </c>
      <c r="BM479" s="25" t="s">
        <v>9771</v>
      </c>
    </row>
    <row r="480" spans="2:65" s="1" customFormat="1" ht="44.25" customHeight="1">
      <c r="B480" s="42"/>
      <c r="C480" s="203" t="s">
        <v>2990</v>
      </c>
      <c r="D480" s="203" t="s">
        <v>311</v>
      </c>
      <c r="E480" s="204" t="s">
        <v>5787</v>
      </c>
      <c r="F480" s="205" t="s">
        <v>13069</v>
      </c>
      <c r="G480" s="206" t="s">
        <v>8882</v>
      </c>
      <c r="H480" s="207">
        <v>24</v>
      </c>
      <c r="I480" s="208"/>
      <c r="J480" s="209">
        <f t="shared" si="180"/>
        <v>0</v>
      </c>
      <c r="K480" s="205" t="s">
        <v>21</v>
      </c>
      <c r="L480" s="62"/>
      <c r="M480" s="210" t="s">
        <v>21</v>
      </c>
      <c r="N480" s="211" t="s">
        <v>45</v>
      </c>
      <c r="O480" s="43"/>
      <c r="P480" s="212">
        <f t="shared" si="181"/>
        <v>0</v>
      </c>
      <c r="Q480" s="212">
        <v>0</v>
      </c>
      <c r="R480" s="212">
        <f t="shared" si="182"/>
        <v>0</v>
      </c>
      <c r="S480" s="212">
        <v>0</v>
      </c>
      <c r="T480" s="213">
        <f t="shared" si="183"/>
        <v>0</v>
      </c>
      <c r="AR480" s="25" t="s">
        <v>375</v>
      </c>
      <c r="AT480" s="25" t="s">
        <v>311</v>
      </c>
      <c r="AU480" s="25" t="s">
        <v>84</v>
      </c>
      <c r="AY480" s="25" t="s">
        <v>308</v>
      </c>
      <c r="BE480" s="214">
        <f t="shared" si="184"/>
        <v>0</v>
      </c>
      <c r="BF480" s="214">
        <f t="shared" si="185"/>
        <v>0</v>
      </c>
      <c r="BG480" s="214">
        <f t="shared" si="186"/>
        <v>0</v>
      </c>
      <c r="BH480" s="214">
        <f t="shared" si="187"/>
        <v>0</v>
      </c>
      <c r="BI480" s="214">
        <f t="shared" si="188"/>
        <v>0</v>
      </c>
      <c r="BJ480" s="25" t="s">
        <v>82</v>
      </c>
      <c r="BK480" s="214">
        <f t="shared" si="189"/>
        <v>0</v>
      </c>
      <c r="BL480" s="25" t="s">
        <v>375</v>
      </c>
      <c r="BM480" s="25" t="s">
        <v>9773</v>
      </c>
    </row>
    <row r="481" spans="2:65" s="1" customFormat="1" ht="22.5" customHeight="1">
      <c r="B481" s="42"/>
      <c r="C481" s="203" t="s">
        <v>2993</v>
      </c>
      <c r="D481" s="203" t="s">
        <v>311</v>
      </c>
      <c r="E481" s="204" t="s">
        <v>9747</v>
      </c>
      <c r="F481" s="205" t="s">
        <v>13121</v>
      </c>
      <c r="G481" s="206" t="s">
        <v>8882</v>
      </c>
      <c r="H481" s="207">
        <v>16</v>
      </c>
      <c r="I481" s="208"/>
      <c r="J481" s="209">
        <f t="shared" si="180"/>
        <v>0</v>
      </c>
      <c r="K481" s="205" t="s">
        <v>21</v>
      </c>
      <c r="L481" s="62"/>
      <c r="M481" s="210" t="s">
        <v>21</v>
      </c>
      <c r="N481" s="211" t="s">
        <v>45</v>
      </c>
      <c r="O481" s="43"/>
      <c r="P481" s="212">
        <f t="shared" si="181"/>
        <v>0</v>
      </c>
      <c r="Q481" s="212">
        <v>0</v>
      </c>
      <c r="R481" s="212">
        <f t="shared" si="182"/>
        <v>0</v>
      </c>
      <c r="S481" s="212">
        <v>0</v>
      </c>
      <c r="T481" s="213">
        <f t="shared" si="183"/>
        <v>0</v>
      </c>
      <c r="AR481" s="25" t="s">
        <v>375</v>
      </c>
      <c r="AT481" s="25" t="s">
        <v>311</v>
      </c>
      <c r="AU481" s="25" t="s">
        <v>84</v>
      </c>
      <c r="AY481" s="25" t="s">
        <v>308</v>
      </c>
      <c r="BE481" s="214">
        <f t="shared" si="184"/>
        <v>0</v>
      </c>
      <c r="BF481" s="214">
        <f t="shared" si="185"/>
        <v>0</v>
      </c>
      <c r="BG481" s="214">
        <f t="shared" si="186"/>
        <v>0</v>
      </c>
      <c r="BH481" s="214">
        <f t="shared" si="187"/>
        <v>0</v>
      </c>
      <c r="BI481" s="214">
        <f t="shared" si="188"/>
        <v>0</v>
      </c>
      <c r="BJ481" s="25" t="s">
        <v>82</v>
      </c>
      <c r="BK481" s="214">
        <f t="shared" si="189"/>
        <v>0</v>
      </c>
      <c r="BL481" s="25" t="s">
        <v>375</v>
      </c>
      <c r="BM481" s="25" t="s">
        <v>9775</v>
      </c>
    </row>
    <row r="482" spans="2:65" s="1" customFormat="1" ht="22.5" customHeight="1">
      <c r="B482" s="42"/>
      <c r="C482" s="203" t="s">
        <v>2998</v>
      </c>
      <c r="D482" s="203" t="s">
        <v>311</v>
      </c>
      <c r="E482" s="204" t="s">
        <v>9750</v>
      </c>
      <c r="F482" s="205" t="s">
        <v>13070</v>
      </c>
      <c r="G482" s="206" t="s">
        <v>5275</v>
      </c>
      <c r="H482" s="207">
        <v>1</v>
      </c>
      <c r="I482" s="208"/>
      <c r="J482" s="209">
        <f t="shared" si="180"/>
        <v>0</v>
      </c>
      <c r="K482" s="205" t="s">
        <v>21</v>
      </c>
      <c r="L482" s="62"/>
      <c r="M482" s="210" t="s">
        <v>21</v>
      </c>
      <c r="N482" s="211" t="s">
        <v>45</v>
      </c>
      <c r="O482" s="43"/>
      <c r="P482" s="212">
        <f t="shared" si="181"/>
        <v>0</v>
      </c>
      <c r="Q482" s="212">
        <v>0</v>
      </c>
      <c r="R482" s="212">
        <f t="shared" si="182"/>
        <v>0</v>
      </c>
      <c r="S482" s="212">
        <v>0</v>
      </c>
      <c r="T482" s="213">
        <f t="shared" si="183"/>
        <v>0</v>
      </c>
      <c r="AR482" s="25" t="s">
        <v>375</v>
      </c>
      <c r="AT482" s="25" t="s">
        <v>311</v>
      </c>
      <c r="AU482" s="25" t="s">
        <v>84</v>
      </c>
      <c r="AY482" s="25" t="s">
        <v>308</v>
      </c>
      <c r="BE482" s="214">
        <f t="shared" si="184"/>
        <v>0</v>
      </c>
      <c r="BF482" s="214">
        <f t="shared" si="185"/>
        <v>0</v>
      </c>
      <c r="BG482" s="214">
        <f t="shared" si="186"/>
        <v>0</v>
      </c>
      <c r="BH482" s="214">
        <f t="shared" si="187"/>
        <v>0</v>
      </c>
      <c r="BI482" s="214">
        <f t="shared" si="188"/>
        <v>0</v>
      </c>
      <c r="BJ482" s="25" t="s">
        <v>82</v>
      </c>
      <c r="BK482" s="214">
        <f t="shared" si="189"/>
        <v>0</v>
      </c>
      <c r="BL482" s="25" t="s">
        <v>375</v>
      </c>
      <c r="BM482" s="25" t="s">
        <v>9777</v>
      </c>
    </row>
    <row r="483" spans="2:65" s="11" customFormat="1" ht="37.35" customHeight="1">
      <c r="B483" s="186"/>
      <c r="C483" s="187"/>
      <c r="D483" s="200" t="s">
        <v>73</v>
      </c>
      <c r="E483" s="296" t="s">
        <v>12538</v>
      </c>
      <c r="F483" s="296" t="s">
        <v>13122</v>
      </c>
      <c r="G483" s="187"/>
      <c r="H483" s="187"/>
      <c r="I483" s="190"/>
      <c r="J483" s="297">
        <f>BK483</f>
        <v>0</v>
      </c>
      <c r="K483" s="187"/>
      <c r="L483" s="192"/>
      <c r="M483" s="193"/>
      <c r="N483" s="194"/>
      <c r="O483" s="194"/>
      <c r="P483" s="195">
        <f>P484+SUM(P485:P498)</f>
        <v>0</v>
      </c>
      <c r="Q483" s="194"/>
      <c r="R483" s="195">
        <f>R484+SUM(R485:R498)</f>
        <v>0</v>
      </c>
      <c r="S483" s="194"/>
      <c r="T483" s="196">
        <f>T484+SUM(T485:T498)</f>
        <v>0</v>
      </c>
      <c r="AR483" s="197" t="s">
        <v>84</v>
      </c>
      <c r="AT483" s="198" t="s">
        <v>73</v>
      </c>
      <c r="AU483" s="198" t="s">
        <v>74</v>
      </c>
      <c r="AY483" s="197" t="s">
        <v>308</v>
      </c>
      <c r="BK483" s="199">
        <f>BK484+SUM(BK485:BK498)</f>
        <v>0</v>
      </c>
    </row>
    <row r="484" spans="2:65" s="1" customFormat="1" ht="22.5" customHeight="1">
      <c r="B484" s="42"/>
      <c r="C484" s="203" t="s">
        <v>3002</v>
      </c>
      <c r="D484" s="203" t="s">
        <v>311</v>
      </c>
      <c r="E484" s="204" t="s">
        <v>9753</v>
      </c>
      <c r="F484" s="205" t="s">
        <v>13123</v>
      </c>
      <c r="G484" s="206" t="s">
        <v>5275</v>
      </c>
      <c r="H484" s="207">
        <v>1</v>
      </c>
      <c r="I484" s="208"/>
      <c r="J484" s="209">
        <f t="shared" ref="J484:J497" si="190">ROUND(I484*H484,2)</f>
        <v>0</v>
      </c>
      <c r="K484" s="205" t="s">
        <v>21</v>
      </c>
      <c r="L484" s="62"/>
      <c r="M484" s="210" t="s">
        <v>21</v>
      </c>
      <c r="N484" s="211" t="s">
        <v>45</v>
      </c>
      <c r="O484" s="43"/>
      <c r="P484" s="212">
        <f t="shared" ref="P484:P497" si="191">O484*H484</f>
        <v>0</v>
      </c>
      <c r="Q484" s="212">
        <v>0</v>
      </c>
      <c r="R484" s="212">
        <f t="shared" ref="R484:R497" si="192">Q484*H484</f>
        <v>0</v>
      </c>
      <c r="S484" s="212">
        <v>0</v>
      </c>
      <c r="T484" s="213">
        <f t="shared" ref="T484:T497" si="193">S484*H484</f>
        <v>0</v>
      </c>
      <c r="AR484" s="25" t="s">
        <v>375</v>
      </c>
      <c r="AT484" s="25" t="s">
        <v>311</v>
      </c>
      <c r="AU484" s="25" t="s">
        <v>82</v>
      </c>
      <c r="AY484" s="25" t="s">
        <v>308</v>
      </c>
      <c r="BE484" s="214">
        <f t="shared" ref="BE484:BE497" si="194">IF(N484="základní",J484,0)</f>
        <v>0</v>
      </c>
      <c r="BF484" s="214">
        <f t="shared" ref="BF484:BF497" si="195">IF(N484="snížená",J484,0)</f>
        <v>0</v>
      </c>
      <c r="BG484" s="214">
        <f t="shared" ref="BG484:BG497" si="196">IF(N484="zákl. přenesená",J484,0)</f>
        <v>0</v>
      </c>
      <c r="BH484" s="214">
        <f t="shared" ref="BH484:BH497" si="197">IF(N484="sníž. přenesená",J484,0)</f>
        <v>0</v>
      </c>
      <c r="BI484" s="214">
        <f t="shared" ref="BI484:BI497" si="198">IF(N484="nulová",J484,0)</f>
        <v>0</v>
      </c>
      <c r="BJ484" s="25" t="s">
        <v>82</v>
      </c>
      <c r="BK484" s="214">
        <f t="shared" ref="BK484:BK497" si="199">ROUND(I484*H484,2)</f>
        <v>0</v>
      </c>
      <c r="BL484" s="25" t="s">
        <v>375</v>
      </c>
      <c r="BM484" s="25" t="s">
        <v>9779</v>
      </c>
    </row>
    <row r="485" spans="2:65" s="1" customFormat="1" ht="22.5" customHeight="1">
      <c r="B485" s="42"/>
      <c r="C485" s="203" t="s">
        <v>3007</v>
      </c>
      <c r="D485" s="203" t="s">
        <v>311</v>
      </c>
      <c r="E485" s="204" t="s">
        <v>9756</v>
      </c>
      <c r="F485" s="205" t="s">
        <v>13124</v>
      </c>
      <c r="G485" s="206" t="s">
        <v>5275</v>
      </c>
      <c r="H485" s="207">
        <v>2</v>
      </c>
      <c r="I485" s="208"/>
      <c r="J485" s="209">
        <f t="shared" si="190"/>
        <v>0</v>
      </c>
      <c r="K485" s="205" t="s">
        <v>21</v>
      </c>
      <c r="L485" s="62"/>
      <c r="M485" s="210" t="s">
        <v>21</v>
      </c>
      <c r="N485" s="211" t="s">
        <v>45</v>
      </c>
      <c r="O485" s="43"/>
      <c r="P485" s="212">
        <f t="shared" si="191"/>
        <v>0</v>
      </c>
      <c r="Q485" s="212">
        <v>0</v>
      </c>
      <c r="R485" s="212">
        <f t="shared" si="192"/>
        <v>0</v>
      </c>
      <c r="S485" s="212">
        <v>0</v>
      </c>
      <c r="T485" s="213">
        <f t="shared" si="193"/>
        <v>0</v>
      </c>
      <c r="AR485" s="25" t="s">
        <v>375</v>
      </c>
      <c r="AT485" s="25" t="s">
        <v>311</v>
      </c>
      <c r="AU485" s="25" t="s">
        <v>82</v>
      </c>
      <c r="AY485" s="25" t="s">
        <v>308</v>
      </c>
      <c r="BE485" s="214">
        <f t="shared" si="194"/>
        <v>0</v>
      </c>
      <c r="BF485" s="214">
        <f t="shared" si="195"/>
        <v>0</v>
      </c>
      <c r="BG485" s="214">
        <f t="shared" si="196"/>
        <v>0</v>
      </c>
      <c r="BH485" s="214">
        <f t="shared" si="197"/>
        <v>0</v>
      </c>
      <c r="BI485" s="214">
        <f t="shared" si="198"/>
        <v>0</v>
      </c>
      <c r="BJ485" s="25" t="s">
        <v>82</v>
      </c>
      <c r="BK485" s="214">
        <f t="shared" si="199"/>
        <v>0</v>
      </c>
      <c r="BL485" s="25" t="s">
        <v>375</v>
      </c>
      <c r="BM485" s="25" t="s">
        <v>9784</v>
      </c>
    </row>
    <row r="486" spans="2:65" s="1" customFormat="1" ht="22.5" customHeight="1">
      <c r="B486" s="42"/>
      <c r="C486" s="203" t="s">
        <v>3011</v>
      </c>
      <c r="D486" s="203" t="s">
        <v>311</v>
      </c>
      <c r="E486" s="204" t="s">
        <v>9759</v>
      </c>
      <c r="F486" s="205" t="s">
        <v>13125</v>
      </c>
      <c r="G486" s="206" t="s">
        <v>5275</v>
      </c>
      <c r="H486" s="207">
        <v>21</v>
      </c>
      <c r="I486" s="208"/>
      <c r="J486" s="209">
        <f t="shared" si="190"/>
        <v>0</v>
      </c>
      <c r="K486" s="205" t="s">
        <v>21</v>
      </c>
      <c r="L486" s="62"/>
      <c r="M486" s="210" t="s">
        <v>21</v>
      </c>
      <c r="N486" s="211" t="s">
        <v>45</v>
      </c>
      <c r="O486" s="43"/>
      <c r="P486" s="212">
        <f t="shared" si="191"/>
        <v>0</v>
      </c>
      <c r="Q486" s="212">
        <v>0</v>
      </c>
      <c r="R486" s="212">
        <f t="shared" si="192"/>
        <v>0</v>
      </c>
      <c r="S486" s="212">
        <v>0</v>
      </c>
      <c r="T486" s="213">
        <f t="shared" si="193"/>
        <v>0</v>
      </c>
      <c r="AR486" s="25" t="s">
        <v>375</v>
      </c>
      <c r="AT486" s="25" t="s">
        <v>311</v>
      </c>
      <c r="AU486" s="25" t="s">
        <v>82</v>
      </c>
      <c r="AY486" s="25" t="s">
        <v>308</v>
      </c>
      <c r="BE486" s="214">
        <f t="shared" si="194"/>
        <v>0</v>
      </c>
      <c r="BF486" s="214">
        <f t="shared" si="195"/>
        <v>0</v>
      </c>
      <c r="BG486" s="214">
        <f t="shared" si="196"/>
        <v>0</v>
      </c>
      <c r="BH486" s="214">
        <f t="shared" si="197"/>
        <v>0</v>
      </c>
      <c r="BI486" s="214">
        <f t="shared" si="198"/>
        <v>0</v>
      </c>
      <c r="BJ486" s="25" t="s">
        <v>82</v>
      </c>
      <c r="BK486" s="214">
        <f t="shared" si="199"/>
        <v>0</v>
      </c>
      <c r="BL486" s="25" t="s">
        <v>375</v>
      </c>
      <c r="BM486" s="25" t="s">
        <v>9787</v>
      </c>
    </row>
    <row r="487" spans="2:65" s="1" customFormat="1" ht="22.5" customHeight="1">
      <c r="B487" s="42"/>
      <c r="C487" s="203" t="s">
        <v>3015</v>
      </c>
      <c r="D487" s="203" t="s">
        <v>311</v>
      </c>
      <c r="E487" s="204" t="s">
        <v>9764</v>
      </c>
      <c r="F487" s="205" t="s">
        <v>13126</v>
      </c>
      <c r="G487" s="206" t="s">
        <v>5275</v>
      </c>
      <c r="H487" s="207">
        <v>21</v>
      </c>
      <c r="I487" s="208"/>
      <c r="J487" s="209">
        <f t="shared" si="190"/>
        <v>0</v>
      </c>
      <c r="K487" s="205" t="s">
        <v>21</v>
      </c>
      <c r="L487" s="62"/>
      <c r="M487" s="210" t="s">
        <v>21</v>
      </c>
      <c r="N487" s="211" t="s">
        <v>45</v>
      </c>
      <c r="O487" s="43"/>
      <c r="P487" s="212">
        <f t="shared" si="191"/>
        <v>0</v>
      </c>
      <c r="Q487" s="212">
        <v>0</v>
      </c>
      <c r="R487" s="212">
        <f t="shared" si="192"/>
        <v>0</v>
      </c>
      <c r="S487" s="212">
        <v>0</v>
      </c>
      <c r="T487" s="213">
        <f t="shared" si="193"/>
        <v>0</v>
      </c>
      <c r="AR487" s="25" t="s">
        <v>375</v>
      </c>
      <c r="AT487" s="25" t="s">
        <v>311</v>
      </c>
      <c r="AU487" s="25" t="s">
        <v>82</v>
      </c>
      <c r="AY487" s="25" t="s">
        <v>308</v>
      </c>
      <c r="BE487" s="214">
        <f t="shared" si="194"/>
        <v>0</v>
      </c>
      <c r="BF487" s="214">
        <f t="shared" si="195"/>
        <v>0</v>
      </c>
      <c r="BG487" s="214">
        <f t="shared" si="196"/>
        <v>0</v>
      </c>
      <c r="BH487" s="214">
        <f t="shared" si="197"/>
        <v>0</v>
      </c>
      <c r="BI487" s="214">
        <f t="shared" si="198"/>
        <v>0</v>
      </c>
      <c r="BJ487" s="25" t="s">
        <v>82</v>
      </c>
      <c r="BK487" s="214">
        <f t="shared" si="199"/>
        <v>0</v>
      </c>
      <c r="BL487" s="25" t="s">
        <v>375</v>
      </c>
      <c r="BM487" s="25" t="s">
        <v>9790</v>
      </c>
    </row>
    <row r="488" spans="2:65" s="1" customFormat="1" ht="22.5" customHeight="1">
      <c r="B488" s="42"/>
      <c r="C488" s="203" t="s">
        <v>3018</v>
      </c>
      <c r="D488" s="203" t="s">
        <v>311</v>
      </c>
      <c r="E488" s="204" t="s">
        <v>9766</v>
      </c>
      <c r="F488" s="205" t="s">
        <v>13127</v>
      </c>
      <c r="G488" s="206" t="s">
        <v>5275</v>
      </c>
      <c r="H488" s="207">
        <v>18</v>
      </c>
      <c r="I488" s="208"/>
      <c r="J488" s="209">
        <f t="shared" si="190"/>
        <v>0</v>
      </c>
      <c r="K488" s="205" t="s">
        <v>21</v>
      </c>
      <c r="L488" s="62"/>
      <c r="M488" s="210" t="s">
        <v>21</v>
      </c>
      <c r="N488" s="211" t="s">
        <v>45</v>
      </c>
      <c r="O488" s="43"/>
      <c r="P488" s="212">
        <f t="shared" si="191"/>
        <v>0</v>
      </c>
      <c r="Q488" s="212">
        <v>0</v>
      </c>
      <c r="R488" s="212">
        <f t="shared" si="192"/>
        <v>0</v>
      </c>
      <c r="S488" s="212">
        <v>0</v>
      </c>
      <c r="T488" s="213">
        <f t="shared" si="193"/>
        <v>0</v>
      </c>
      <c r="AR488" s="25" t="s">
        <v>375</v>
      </c>
      <c r="AT488" s="25" t="s">
        <v>311</v>
      </c>
      <c r="AU488" s="25" t="s">
        <v>82</v>
      </c>
      <c r="AY488" s="25" t="s">
        <v>308</v>
      </c>
      <c r="BE488" s="214">
        <f t="shared" si="194"/>
        <v>0</v>
      </c>
      <c r="BF488" s="214">
        <f t="shared" si="195"/>
        <v>0</v>
      </c>
      <c r="BG488" s="214">
        <f t="shared" si="196"/>
        <v>0</v>
      </c>
      <c r="BH488" s="214">
        <f t="shared" si="197"/>
        <v>0</v>
      </c>
      <c r="BI488" s="214">
        <f t="shared" si="198"/>
        <v>0</v>
      </c>
      <c r="BJ488" s="25" t="s">
        <v>82</v>
      </c>
      <c r="BK488" s="214">
        <f t="shared" si="199"/>
        <v>0</v>
      </c>
      <c r="BL488" s="25" t="s">
        <v>375</v>
      </c>
      <c r="BM488" s="25" t="s">
        <v>9793</v>
      </c>
    </row>
    <row r="489" spans="2:65" s="1" customFormat="1" ht="22.5" customHeight="1">
      <c r="B489" s="42"/>
      <c r="C489" s="203" t="s">
        <v>3023</v>
      </c>
      <c r="D489" s="203" t="s">
        <v>311</v>
      </c>
      <c r="E489" s="204" t="s">
        <v>9768</v>
      </c>
      <c r="F489" s="205" t="s">
        <v>13128</v>
      </c>
      <c r="G489" s="206" t="s">
        <v>5275</v>
      </c>
      <c r="H489" s="207">
        <v>1</v>
      </c>
      <c r="I489" s="208"/>
      <c r="J489" s="209">
        <f t="shared" si="190"/>
        <v>0</v>
      </c>
      <c r="K489" s="205" t="s">
        <v>21</v>
      </c>
      <c r="L489" s="62"/>
      <c r="M489" s="210" t="s">
        <v>21</v>
      </c>
      <c r="N489" s="211" t="s">
        <v>45</v>
      </c>
      <c r="O489" s="43"/>
      <c r="P489" s="212">
        <f t="shared" si="191"/>
        <v>0</v>
      </c>
      <c r="Q489" s="212">
        <v>0</v>
      </c>
      <c r="R489" s="212">
        <f t="shared" si="192"/>
        <v>0</v>
      </c>
      <c r="S489" s="212">
        <v>0</v>
      </c>
      <c r="T489" s="213">
        <f t="shared" si="193"/>
        <v>0</v>
      </c>
      <c r="AR489" s="25" t="s">
        <v>375</v>
      </c>
      <c r="AT489" s="25" t="s">
        <v>311</v>
      </c>
      <c r="AU489" s="25" t="s">
        <v>82</v>
      </c>
      <c r="AY489" s="25" t="s">
        <v>308</v>
      </c>
      <c r="BE489" s="214">
        <f t="shared" si="194"/>
        <v>0</v>
      </c>
      <c r="BF489" s="214">
        <f t="shared" si="195"/>
        <v>0</v>
      </c>
      <c r="BG489" s="214">
        <f t="shared" si="196"/>
        <v>0</v>
      </c>
      <c r="BH489" s="214">
        <f t="shared" si="197"/>
        <v>0</v>
      </c>
      <c r="BI489" s="214">
        <f t="shared" si="198"/>
        <v>0</v>
      </c>
      <c r="BJ489" s="25" t="s">
        <v>82</v>
      </c>
      <c r="BK489" s="214">
        <f t="shared" si="199"/>
        <v>0</v>
      </c>
      <c r="BL489" s="25" t="s">
        <v>375</v>
      </c>
      <c r="BM489" s="25" t="s">
        <v>9796</v>
      </c>
    </row>
    <row r="490" spans="2:65" s="1" customFormat="1" ht="22.5" customHeight="1">
      <c r="B490" s="42"/>
      <c r="C490" s="203" t="s">
        <v>3027</v>
      </c>
      <c r="D490" s="203" t="s">
        <v>311</v>
      </c>
      <c r="E490" s="204" t="s">
        <v>9770</v>
      </c>
      <c r="F490" s="205" t="s">
        <v>13129</v>
      </c>
      <c r="G490" s="206" t="s">
        <v>5275</v>
      </c>
      <c r="H490" s="207">
        <v>18</v>
      </c>
      <c r="I490" s="208"/>
      <c r="J490" s="209">
        <f t="shared" si="190"/>
        <v>0</v>
      </c>
      <c r="K490" s="205" t="s">
        <v>21</v>
      </c>
      <c r="L490" s="62"/>
      <c r="M490" s="210" t="s">
        <v>21</v>
      </c>
      <c r="N490" s="211" t="s">
        <v>45</v>
      </c>
      <c r="O490" s="43"/>
      <c r="P490" s="212">
        <f t="shared" si="191"/>
        <v>0</v>
      </c>
      <c r="Q490" s="212">
        <v>0</v>
      </c>
      <c r="R490" s="212">
        <f t="shared" si="192"/>
        <v>0</v>
      </c>
      <c r="S490" s="212">
        <v>0</v>
      </c>
      <c r="T490" s="213">
        <f t="shared" si="193"/>
        <v>0</v>
      </c>
      <c r="AR490" s="25" t="s">
        <v>375</v>
      </c>
      <c r="AT490" s="25" t="s">
        <v>311</v>
      </c>
      <c r="AU490" s="25" t="s">
        <v>82</v>
      </c>
      <c r="AY490" s="25" t="s">
        <v>308</v>
      </c>
      <c r="BE490" s="214">
        <f t="shared" si="194"/>
        <v>0</v>
      </c>
      <c r="BF490" s="214">
        <f t="shared" si="195"/>
        <v>0</v>
      </c>
      <c r="BG490" s="214">
        <f t="shared" si="196"/>
        <v>0</v>
      </c>
      <c r="BH490" s="214">
        <f t="shared" si="197"/>
        <v>0</v>
      </c>
      <c r="BI490" s="214">
        <f t="shared" si="198"/>
        <v>0</v>
      </c>
      <c r="BJ490" s="25" t="s">
        <v>82</v>
      </c>
      <c r="BK490" s="214">
        <f t="shared" si="199"/>
        <v>0</v>
      </c>
      <c r="BL490" s="25" t="s">
        <v>375</v>
      </c>
      <c r="BM490" s="25" t="s">
        <v>9799</v>
      </c>
    </row>
    <row r="491" spans="2:65" s="1" customFormat="1" ht="22.5" customHeight="1">
      <c r="B491" s="42"/>
      <c r="C491" s="203" t="s">
        <v>3035</v>
      </c>
      <c r="D491" s="203" t="s">
        <v>311</v>
      </c>
      <c r="E491" s="204" t="s">
        <v>9772</v>
      </c>
      <c r="F491" s="205" t="s">
        <v>13130</v>
      </c>
      <c r="G491" s="206" t="s">
        <v>5275</v>
      </c>
      <c r="H491" s="207">
        <v>1</v>
      </c>
      <c r="I491" s="208"/>
      <c r="J491" s="209">
        <f t="shared" si="190"/>
        <v>0</v>
      </c>
      <c r="K491" s="205" t="s">
        <v>21</v>
      </c>
      <c r="L491" s="62"/>
      <c r="M491" s="210" t="s">
        <v>21</v>
      </c>
      <c r="N491" s="211" t="s">
        <v>45</v>
      </c>
      <c r="O491" s="43"/>
      <c r="P491" s="212">
        <f t="shared" si="191"/>
        <v>0</v>
      </c>
      <c r="Q491" s="212">
        <v>0</v>
      </c>
      <c r="R491" s="212">
        <f t="shared" si="192"/>
        <v>0</v>
      </c>
      <c r="S491" s="212">
        <v>0</v>
      </c>
      <c r="T491" s="213">
        <f t="shared" si="193"/>
        <v>0</v>
      </c>
      <c r="AR491" s="25" t="s">
        <v>375</v>
      </c>
      <c r="AT491" s="25" t="s">
        <v>311</v>
      </c>
      <c r="AU491" s="25" t="s">
        <v>82</v>
      </c>
      <c r="AY491" s="25" t="s">
        <v>308</v>
      </c>
      <c r="BE491" s="214">
        <f t="shared" si="194"/>
        <v>0</v>
      </c>
      <c r="BF491" s="214">
        <f t="shared" si="195"/>
        <v>0</v>
      </c>
      <c r="BG491" s="214">
        <f t="shared" si="196"/>
        <v>0</v>
      </c>
      <c r="BH491" s="214">
        <f t="shared" si="197"/>
        <v>0</v>
      </c>
      <c r="BI491" s="214">
        <f t="shared" si="198"/>
        <v>0</v>
      </c>
      <c r="BJ491" s="25" t="s">
        <v>82</v>
      </c>
      <c r="BK491" s="214">
        <f t="shared" si="199"/>
        <v>0</v>
      </c>
      <c r="BL491" s="25" t="s">
        <v>375</v>
      </c>
      <c r="BM491" s="25" t="s">
        <v>9802</v>
      </c>
    </row>
    <row r="492" spans="2:65" s="1" customFormat="1" ht="22.5" customHeight="1">
      <c r="B492" s="42"/>
      <c r="C492" s="203" t="s">
        <v>3039</v>
      </c>
      <c r="D492" s="203" t="s">
        <v>311</v>
      </c>
      <c r="E492" s="204" t="s">
        <v>9774</v>
      </c>
      <c r="F492" s="205" t="s">
        <v>13131</v>
      </c>
      <c r="G492" s="206" t="s">
        <v>5275</v>
      </c>
      <c r="H492" s="207">
        <v>1</v>
      </c>
      <c r="I492" s="208"/>
      <c r="J492" s="209">
        <f t="shared" si="190"/>
        <v>0</v>
      </c>
      <c r="K492" s="205" t="s">
        <v>21</v>
      </c>
      <c r="L492" s="62"/>
      <c r="M492" s="210" t="s">
        <v>21</v>
      </c>
      <c r="N492" s="211" t="s">
        <v>45</v>
      </c>
      <c r="O492" s="43"/>
      <c r="P492" s="212">
        <f t="shared" si="191"/>
        <v>0</v>
      </c>
      <c r="Q492" s="212">
        <v>0</v>
      </c>
      <c r="R492" s="212">
        <f t="shared" si="192"/>
        <v>0</v>
      </c>
      <c r="S492" s="212">
        <v>0</v>
      </c>
      <c r="T492" s="213">
        <f t="shared" si="193"/>
        <v>0</v>
      </c>
      <c r="AR492" s="25" t="s">
        <v>375</v>
      </c>
      <c r="AT492" s="25" t="s">
        <v>311</v>
      </c>
      <c r="AU492" s="25" t="s">
        <v>82</v>
      </c>
      <c r="AY492" s="25" t="s">
        <v>308</v>
      </c>
      <c r="BE492" s="214">
        <f t="shared" si="194"/>
        <v>0</v>
      </c>
      <c r="BF492" s="214">
        <f t="shared" si="195"/>
        <v>0</v>
      </c>
      <c r="BG492" s="214">
        <f t="shared" si="196"/>
        <v>0</v>
      </c>
      <c r="BH492" s="214">
        <f t="shared" si="197"/>
        <v>0</v>
      </c>
      <c r="BI492" s="214">
        <f t="shared" si="198"/>
        <v>0</v>
      </c>
      <c r="BJ492" s="25" t="s">
        <v>82</v>
      </c>
      <c r="BK492" s="214">
        <f t="shared" si="199"/>
        <v>0</v>
      </c>
      <c r="BL492" s="25" t="s">
        <v>375</v>
      </c>
      <c r="BM492" s="25" t="s">
        <v>9805</v>
      </c>
    </row>
    <row r="493" spans="2:65" s="1" customFormat="1" ht="22.5" customHeight="1">
      <c r="B493" s="42"/>
      <c r="C493" s="203" t="s">
        <v>3043</v>
      </c>
      <c r="D493" s="203" t="s">
        <v>311</v>
      </c>
      <c r="E493" s="204" t="s">
        <v>9776</v>
      </c>
      <c r="F493" s="205" t="s">
        <v>13132</v>
      </c>
      <c r="G493" s="206" t="s">
        <v>5275</v>
      </c>
      <c r="H493" s="207">
        <v>1</v>
      </c>
      <c r="I493" s="208"/>
      <c r="J493" s="209">
        <f t="shared" si="190"/>
        <v>0</v>
      </c>
      <c r="K493" s="205" t="s">
        <v>21</v>
      </c>
      <c r="L493" s="62"/>
      <c r="M493" s="210" t="s">
        <v>21</v>
      </c>
      <c r="N493" s="211" t="s">
        <v>45</v>
      </c>
      <c r="O493" s="43"/>
      <c r="P493" s="212">
        <f t="shared" si="191"/>
        <v>0</v>
      </c>
      <c r="Q493" s="212">
        <v>0</v>
      </c>
      <c r="R493" s="212">
        <f t="shared" si="192"/>
        <v>0</v>
      </c>
      <c r="S493" s="212">
        <v>0</v>
      </c>
      <c r="T493" s="213">
        <f t="shared" si="193"/>
        <v>0</v>
      </c>
      <c r="AR493" s="25" t="s">
        <v>375</v>
      </c>
      <c r="AT493" s="25" t="s">
        <v>311</v>
      </c>
      <c r="AU493" s="25" t="s">
        <v>82</v>
      </c>
      <c r="AY493" s="25" t="s">
        <v>308</v>
      </c>
      <c r="BE493" s="214">
        <f t="shared" si="194"/>
        <v>0</v>
      </c>
      <c r="BF493" s="214">
        <f t="shared" si="195"/>
        <v>0</v>
      </c>
      <c r="BG493" s="214">
        <f t="shared" si="196"/>
        <v>0</v>
      </c>
      <c r="BH493" s="214">
        <f t="shared" si="197"/>
        <v>0</v>
      </c>
      <c r="BI493" s="214">
        <f t="shared" si="198"/>
        <v>0</v>
      </c>
      <c r="BJ493" s="25" t="s">
        <v>82</v>
      </c>
      <c r="BK493" s="214">
        <f t="shared" si="199"/>
        <v>0</v>
      </c>
      <c r="BL493" s="25" t="s">
        <v>375</v>
      </c>
      <c r="BM493" s="25" t="s">
        <v>9808</v>
      </c>
    </row>
    <row r="494" spans="2:65" s="1" customFormat="1" ht="22.5" customHeight="1">
      <c r="B494" s="42"/>
      <c r="C494" s="203" t="s">
        <v>3048</v>
      </c>
      <c r="D494" s="203" t="s">
        <v>311</v>
      </c>
      <c r="E494" s="204" t="s">
        <v>9778</v>
      </c>
      <c r="F494" s="205" t="s">
        <v>13133</v>
      </c>
      <c r="G494" s="206" t="s">
        <v>5275</v>
      </c>
      <c r="H494" s="207">
        <v>5</v>
      </c>
      <c r="I494" s="208"/>
      <c r="J494" s="209">
        <f t="shared" si="190"/>
        <v>0</v>
      </c>
      <c r="K494" s="205" t="s">
        <v>21</v>
      </c>
      <c r="L494" s="62"/>
      <c r="M494" s="210" t="s">
        <v>21</v>
      </c>
      <c r="N494" s="211" t="s">
        <v>45</v>
      </c>
      <c r="O494" s="43"/>
      <c r="P494" s="212">
        <f t="shared" si="191"/>
        <v>0</v>
      </c>
      <c r="Q494" s="212">
        <v>0</v>
      </c>
      <c r="R494" s="212">
        <f t="shared" si="192"/>
        <v>0</v>
      </c>
      <c r="S494" s="212">
        <v>0</v>
      </c>
      <c r="T494" s="213">
        <f t="shared" si="193"/>
        <v>0</v>
      </c>
      <c r="AR494" s="25" t="s">
        <v>375</v>
      </c>
      <c r="AT494" s="25" t="s">
        <v>311</v>
      </c>
      <c r="AU494" s="25" t="s">
        <v>82</v>
      </c>
      <c r="AY494" s="25" t="s">
        <v>308</v>
      </c>
      <c r="BE494" s="214">
        <f t="shared" si="194"/>
        <v>0</v>
      </c>
      <c r="BF494" s="214">
        <f t="shared" si="195"/>
        <v>0</v>
      </c>
      <c r="BG494" s="214">
        <f t="shared" si="196"/>
        <v>0</v>
      </c>
      <c r="BH494" s="214">
        <f t="shared" si="197"/>
        <v>0</v>
      </c>
      <c r="BI494" s="214">
        <f t="shared" si="198"/>
        <v>0</v>
      </c>
      <c r="BJ494" s="25" t="s">
        <v>82</v>
      </c>
      <c r="BK494" s="214">
        <f t="shared" si="199"/>
        <v>0</v>
      </c>
      <c r="BL494" s="25" t="s">
        <v>375</v>
      </c>
      <c r="BM494" s="25" t="s">
        <v>9811</v>
      </c>
    </row>
    <row r="495" spans="2:65" s="1" customFormat="1" ht="44.25" customHeight="1">
      <c r="B495" s="42"/>
      <c r="C495" s="203" t="s">
        <v>3051</v>
      </c>
      <c r="D495" s="203" t="s">
        <v>311</v>
      </c>
      <c r="E495" s="204" t="s">
        <v>9782</v>
      </c>
      <c r="F495" s="205" t="s">
        <v>13134</v>
      </c>
      <c r="G495" s="206" t="s">
        <v>5275</v>
      </c>
      <c r="H495" s="207">
        <v>5</v>
      </c>
      <c r="I495" s="208"/>
      <c r="J495" s="209">
        <f t="shared" si="190"/>
        <v>0</v>
      </c>
      <c r="K495" s="205" t="s">
        <v>21</v>
      </c>
      <c r="L495" s="62"/>
      <c r="M495" s="210" t="s">
        <v>21</v>
      </c>
      <c r="N495" s="211" t="s">
        <v>45</v>
      </c>
      <c r="O495" s="43"/>
      <c r="P495" s="212">
        <f t="shared" si="191"/>
        <v>0</v>
      </c>
      <c r="Q495" s="212">
        <v>0</v>
      </c>
      <c r="R495" s="212">
        <f t="shared" si="192"/>
        <v>0</v>
      </c>
      <c r="S495" s="212">
        <v>0</v>
      </c>
      <c r="T495" s="213">
        <f t="shared" si="193"/>
        <v>0</v>
      </c>
      <c r="AR495" s="25" t="s">
        <v>375</v>
      </c>
      <c r="AT495" s="25" t="s">
        <v>311</v>
      </c>
      <c r="AU495" s="25" t="s">
        <v>82</v>
      </c>
      <c r="AY495" s="25" t="s">
        <v>308</v>
      </c>
      <c r="BE495" s="214">
        <f t="shared" si="194"/>
        <v>0</v>
      </c>
      <c r="BF495" s="214">
        <f t="shared" si="195"/>
        <v>0</v>
      </c>
      <c r="BG495" s="214">
        <f t="shared" si="196"/>
        <v>0</v>
      </c>
      <c r="BH495" s="214">
        <f t="shared" si="197"/>
        <v>0</v>
      </c>
      <c r="BI495" s="214">
        <f t="shared" si="198"/>
        <v>0</v>
      </c>
      <c r="BJ495" s="25" t="s">
        <v>82</v>
      </c>
      <c r="BK495" s="214">
        <f t="shared" si="199"/>
        <v>0</v>
      </c>
      <c r="BL495" s="25" t="s">
        <v>375</v>
      </c>
      <c r="BM495" s="25" t="s">
        <v>9814</v>
      </c>
    </row>
    <row r="496" spans="2:65" s="1" customFormat="1" ht="22.5" customHeight="1">
      <c r="B496" s="42"/>
      <c r="C496" s="203" t="s">
        <v>3055</v>
      </c>
      <c r="D496" s="203" t="s">
        <v>311</v>
      </c>
      <c r="E496" s="204" t="s">
        <v>9785</v>
      </c>
      <c r="F496" s="205" t="s">
        <v>13135</v>
      </c>
      <c r="G496" s="206" t="s">
        <v>8882</v>
      </c>
      <c r="H496" s="207">
        <v>48</v>
      </c>
      <c r="I496" s="208"/>
      <c r="J496" s="209">
        <f t="shared" si="190"/>
        <v>0</v>
      </c>
      <c r="K496" s="205" t="s">
        <v>21</v>
      </c>
      <c r="L496" s="62"/>
      <c r="M496" s="210" t="s">
        <v>21</v>
      </c>
      <c r="N496" s="211" t="s">
        <v>45</v>
      </c>
      <c r="O496" s="43"/>
      <c r="P496" s="212">
        <f t="shared" si="191"/>
        <v>0</v>
      </c>
      <c r="Q496" s="212">
        <v>0</v>
      </c>
      <c r="R496" s="212">
        <f t="shared" si="192"/>
        <v>0</v>
      </c>
      <c r="S496" s="212">
        <v>0</v>
      </c>
      <c r="T496" s="213">
        <f t="shared" si="193"/>
        <v>0</v>
      </c>
      <c r="AR496" s="25" t="s">
        <v>375</v>
      </c>
      <c r="AT496" s="25" t="s">
        <v>311</v>
      </c>
      <c r="AU496" s="25" t="s">
        <v>82</v>
      </c>
      <c r="AY496" s="25" t="s">
        <v>308</v>
      </c>
      <c r="BE496" s="214">
        <f t="shared" si="194"/>
        <v>0</v>
      </c>
      <c r="BF496" s="214">
        <f t="shared" si="195"/>
        <v>0</v>
      </c>
      <c r="BG496" s="214">
        <f t="shared" si="196"/>
        <v>0</v>
      </c>
      <c r="BH496" s="214">
        <f t="shared" si="197"/>
        <v>0</v>
      </c>
      <c r="BI496" s="214">
        <f t="shared" si="198"/>
        <v>0</v>
      </c>
      <c r="BJ496" s="25" t="s">
        <v>82</v>
      </c>
      <c r="BK496" s="214">
        <f t="shared" si="199"/>
        <v>0</v>
      </c>
      <c r="BL496" s="25" t="s">
        <v>375</v>
      </c>
      <c r="BM496" s="25" t="s">
        <v>9817</v>
      </c>
    </row>
    <row r="497" spans="2:65" s="1" customFormat="1" ht="22.5" customHeight="1">
      <c r="B497" s="42"/>
      <c r="C497" s="203" t="s">
        <v>3060</v>
      </c>
      <c r="D497" s="203" t="s">
        <v>311</v>
      </c>
      <c r="E497" s="204" t="s">
        <v>9788</v>
      </c>
      <c r="F497" s="205" t="s">
        <v>13136</v>
      </c>
      <c r="G497" s="206" t="s">
        <v>5275</v>
      </c>
      <c r="H497" s="207">
        <v>1</v>
      </c>
      <c r="I497" s="208"/>
      <c r="J497" s="209">
        <f t="shared" si="190"/>
        <v>0</v>
      </c>
      <c r="K497" s="205" t="s">
        <v>21</v>
      </c>
      <c r="L497" s="62"/>
      <c r="M497" s="210" t="s">
        <v>21</v>
      </c>
      <c r="N497" s="211" t="s">
        <v>45</v>
      </c>
      <c r="O497" s="43"/>
      <c r="P497" s="212">
        <f t="shared" si="191"/>
        <v>0</v>
      </c>
      <c r="Q497" s="212">
        <v>0</v>
      </c>
      <c r="R497" s="212">
        <f t="shared" si="192"/>
        <v>0</v>
      </c>
      <c r="S497" s="212">
        <v>0</v>
      </c>
      <c r="T497" s="213">
        <f t="shared" si="193"/>
        <v>0</v>
      </c>
      <c r="AR497" s="25" t="s">
        <v>375</v>
      </c>
      <c r="AT497" s="25" t="s">
        <v>311</v>
      </c>
      <c r="AU497" s="25" t="s">
        <v>82</v>
      </c>
      <c r="AY497" s="25" t="s">
        <v>308</v>
      </c>
      <c r="BE497" s="214">
        <f t="shared" si="194"/>
        <v>0</v>
      </c>
      <c r="BF497" s="214">
        <f t="shared" si="195"/>
        <v>0</v>
      </c>
      <c r="BG497" s="214">
        <f t="shared" si="196"/>
        <v>0</v>
      </c>
      <c r="BH497" s="214">
        <f t="shared" si="197"/>
        <v>0</v>
      </c>
      <c r="BI497" s="214">
        <f t="shared" si="198"/>
        <v>0</v>
      </c>
      <c r="BJ497" s="25" t="s">
        <v>82</v>
      </c>
      <c r="BK497" s="214">
        <f t="shared" si="199"/>
        <v>0</v>
      </c>
      <c r="BL497" s="25" t="s">
        <v>375</v>
      </c>
      <c r="BM497" s="25" t="s">
        <v>9820</v>
      </c>
    </row>
    <row r="498" spans="2:65" s="11" customFormat="1" ht="29.85" customHeight="1">
      <c r="B498" s="186"/>
      <c r="C498" s="187"/>
      <c r="D498" s="200" t="s">
        <v>73</v>
      </c>
      <c r="E498" s="201" t="s">
        <v>12501</v>
      </c>
      <c r="F498" s="201" t="s">
        <v>13119</v>
      </c>
      <c r="G498" s="187"/>
      <c r="H498" s="187"/>
      <c r="I498" s="190"/>
      <c r="J498" s="202">
        <f>BK498</f>
        <v>0</v>
      </c>
      <c r="K498" s="187"/>
      <c r="L498" s="192"/>
      <c r="M498" s="193"/>
      <c r="N498" s="194"/>
      <c r="O498" s="194"/>
      <c r="P498" s="195">
        <f>SUM(P499:P510)</f>
        <v>0</v>
      </c>
      <c r="Q498" s="194"/>
      <c r="R498" s="195">
        <f>SUM(R499:R510)</f>
        <v>0</v>
      </c>
      <c r="S498" s="194"/>
      <c r="T498" s="196">
        <f>SUM(T499:T510)</f>
        <v>0</v>
      </c>
      <c r="AR498" s="197" t="s">
        <v>84</v>
      </c>
      <c r="AT498" s="198" t="s">
        <v>73</v>
      </c>
      <c r="AU498" s="198" t="s">
        <v>82</v>
      </c>
      <c r="AY498" s="197" t="s">
        <v>308</v>
      </c>
      <c r="BK498" s="199">
        <f>SUM(BK499:BK510)</f>
        <v>0</v>
      </c>
    </row>
    <row r="499" spans="2:65" s="1" customFormat="1" ht="22.5" customHeight="1">
      <c r="B499" s="42"/>
      <c r="C499" s="203" t="s">
        <v>3064</v>
      </c>
      <c r="D499" s="203" t="s">
        <v>311</v>
      </c>
      <c r="E499" s="204" t="s">
        <v>9791</v>
      </c>
      <c r="F499" s="205" t="s">
        <v>13137</v>
      </c>
      <c r="G499" s="206" t="s">
        <v>538</v>
      </c>
      <c r="H499" s="207">
        <v>630</v>
      </c>
      <c r="I499" s="208"/>
      <c r="J499" s="209">
        <f t="shared" ref="J499:J510" si="200">ROUND(I499*H499,2)</f>
        <v>0</v>
      </c>
      <c r="K499" s="205" t="s">
        <v>21</v>
      </c>
      <c r="L499" s="62"/>
      <c r="M499" s="210" t="s">
        <v>21</v>
      </c>
      <c r="N499" s="211" t="s">
        <v>45</v>
      </c>
      <c r="O499" s="43"/>
      <c r="P499" s="212">
        <f t="shared" ref="P499:P510" si="201">O499*H499</f>
        <v>0</v>
      </c>
      <c r="Q499" s="212">
        <v>0</v>
      </c>
      <c r="R499" s="212">
        <f t="shared" ref="R499:R510" si="202">Q499*H499</f>
        <v>0</v>
      </c>
      <c r="S499" s="212">
        <v>0</v>
      </c>
      <c r="T499" s="213">
        <f t="shared" ref="T499:T510" si="203">S499*H499</f>
        <v>0</v>
      </c>
      <c r="AR499" s="25" t="s">
        <v>375</v>
      </c>
      <c r="AT499" s="25" t="s">
        <v>311</v>
      </c>
      <c r="AU499" s="25" t="s">
        <v>84</v>
      </c>
      <c r="AY499" s="25" t="s">
        <v>308</v>
      </c>
      <c r="BE499" s="214">
        <f t="shared" ref="BE499:BE510" si="204">IF(N499="základní",J499,0)</f>
        <v>0</v>
      </c>
      <c r="BF499" s="214">
        <f t="shared" ref="BF499:BF510" si="205">IF(N499="snížená",J499,0)</f>
        <v>0</v>
      </c>
      <c r="BG499" s="214">
        <f t="shared" ref="BG499:BG510" si="206">IF(N499="zákl. přenesená",J499,0)</f>
        <v>0</v>
      </c>
      <c r="BH499" s="214">
        <f t="shared" ref="BH499:BH510" si="207">IF(N499="sníž. přenesená",J499,0)</f>
        <v>0</v>
      </c>
      <c r="BI499" s="214">
        <f t="shared" ref="BI499:BI510" si="208">IF(N499="nulová",J499,0)</f>
        <v>0</v>
      </c>
      <c r="BJ499" s="25" t="s">
        <v>82</v>
      </c>
      <c r="BK499" s="214">
        <f t="shared" ref="BK499:BK510" si="209">ROUND(I499*H499,2)</f>
        <v>0</v>
      </c>
      <c r="BL499" s="25" t="s">
        <v>375</v>
      </c>
      <c r="BM499" s="25" t="s">
        <v>9823</v>
      </c>
    </row>
    <row r="500" spans="2:65" s="1" customFormat="1" ht="22.5" customHeight="1">
      <c r="B500" s="42"/>
      <c r="C500" s="203" t="s">
        <v>3069</v>
      </c>
      <c r="D500" s="203" t="s">
        <v>311</v>
      </c>
      <c r="E500" s="204" t="s">
        <v>5753</v>
      </c>
      <c r="F500" s="205" t="s">
        <v>13051</v>
      </c>
      <c r="G500" s="206" t="s">
        <v>538</v>
      </c>
      <c r="H500" s="207">
        <v>40</v>
      </c>
      <c r="I500" s="208"/>
      <c r="J500" s="209">
        <f t="shared" si="200"/>
        <v>0</v>
      </c>
      <c r="K500" s="205" t="s">
        <v>21</v>
      </c>
      <c r="L500" s="62"/>
      <c r="M500" s="210" t="s">
        <v>21</v>
      </c>
      <c r="N500" s="211" t="s">
        <v>45</v>
      </c>
      <c r="O500" s="43"/>
      <c r="P500" s="212">
        <f t="shared" si="201"/>
        <v>0</v>
      </c>
      <c r="Q500" s="212">
        <v>0</v>
      </c>
      <c r="R500" s="212">
        <f t="shared" si="202"/>
        <v>0</v>
      </c>
      <c r="S500" s="212">
        <v>0</v>
      </c>
      <c r="T500" s="213">
        <f t="shared" si="203"/>
        <v>0</v>
      </c>
      <c r="AR500" s="25" t="s">
        <v>375</v>
      </c>
      <c r="AT500" s="25" t="s">
        <v>311</v>
      </c>
      <c r="AU500" s="25" t="s">
        <v>84</v>
      </c>
      <c r="AY500" s="25" t="s">
        <v>308</v>
      </c>
      <c r="BE500" s="214">
        <f t="shared" si="204"/>
        <v>0</v>
      </c>
      <c r="BF500" s="214">
        <f t="shared" si="205"/>
        <v>0</v>
      </c>
      <c r="BG500" s="214">
        <f t="shared" si="206"/>
        <v>0</v>
      </c>
      <c r="BH500" s="214">
        <f t="shared" si="207"/>
        <v>0</v>
      </c>
      <c r="BI500" s="214">
        <f t="shared" si="208"/>
        <v>0</v>
      </c>
      <c r="BJ500" s="25" t="s">
        <v>82</v>
      </c>
      <c r="BK500" s="214">
        <f t="shared" si="209"/>
        <v>0</v>
      </c>
      <c r="BL500" s="25" t="s">
        <v>375</v>
      </c>
      <c r="BM500" s="25" t="s">
        <v>9826</v>
      </c>
    </row>
    <row r="501" spans="2:65" s="1" customFormat="1" ht="22.5" customHeight="1">
      <c r="B501" s="42"/>
      <c r="C501" s="203" t="s">
        <v>3073</v>
      </c>
      <c r="D501" s="203" t="s">
        <v>311</v>
      </c>
      <c r="E501" s="204" t="s">
        <v>5755</v>
      </c>
      <c r="F501" s="205" t="s">
        <v>13052</v>
      </c>
      <c r="G501" s="206" t="s">
        <v>538</v>
      </c>
      <c r="H501" s="207">
        <v>120</v>
      </c>
      <c r="I501" s="208"/>
      <c r="J501" s="209">
        <f t="shared" si="200"/>
        <v>0</v>
      </c>
      <c r="K501" s="205" t="s">
        <v>21</v>
      </c>
      <c r="L501" s="62"/>
      <c r="M501" s="210" t="s">
        <v>21</v>
      </c>
      <c r="N501" s="211" t="s">
        <v>45</v>
      </c>
      <c r="O501" s="43"/>
      <c r="P501" s="212">
        <f t="shared" si="201"/>
        <v>0</v>
      </c>
      <c r="Q501" s="212">
        <v>0</v>
      </c>
      <c r="R501" s="212">
        <f t="shared" si="202"/>
        <v>0</v>
      </c>
      <c r="S501" s="212">
        <v>0</v>
      </c>
      <c r="T501" s="213">
        <f t="shared" si="203"/>
        <v>0</v>
      </c>
      <c r="AR501" s="25" t="s">
        <v>375</v>
      </c>
      <c r="AT501" s="25" t="s">
        <v>311</v>
      </c>
      <c r="AU501" s="25" t="s">
        <v>84</v>
      </c>
      <c r="AY501" s="25" t="s">
        <v>308</v>
      </c>
      <c r="BE501" s="214">
        <f t="shared" si="204"/>
        <v>0</v>
      </c>
      <c r="BF501" s="214">
        <f t="shared" si="205"/>
        <v>0</v>
      </c>
      <c r="BG501" s="214">
        <f t="shared" si="206"/>
        <v>0</v>
      </c>
      <c r="BH501" s="214">
        <f t="shared" si="207"/>
        <v>0</v>
      </c>
      <c r="BI501" s="214">
        <f t="shared" si="208"/>
        <v>0</v>
      </c>
      <c r="BJ501" s="25" t="s">
        <v>82</v>
      </c>
      <c r="BK501" s="214">
        <f t="shared" si="209"/>
        <v>0</v>
      </c>
      <c r="BL501" s="25" t="s">
        <v>375</v>
      </c>
      <c r="BM501" s="25" t="s">
        <v>9829</v>
      </c>
    </row>
    <row r="502" spans="2:65" s="1" customFormat="1" ht="22.5" customHeight="1">
      <c r="B502" s="42"/>
      <c r="C502" s="203" t="s">
        <v>3077</v>
      </c>
      <c r="D502" s="203" t="s">
        <v>311</v>
      </c>
      <c r="E502" s="204" t="s">
        <v>5757</v>
      </c>
      <c r="F502" s="205" t="s">
        <v>13053</v>
      </c>
      <c r="G502" s="206" t="s">
        <v>538</v>
      </c>
      <c r="H502" s="207">
        <v>50</v>
      </c>
      <c r="I502" s="208"/>
      <c r="J502" s="209">
        <f t="shared" si="200"/>
        <v>0</v>
      </c>
      <c r="K502" s="205" t="s">
        <v>21</v>
      </c>
      <c r="L502" s="62"/>
      <c r="M502" s="210" t="s">
        <v>21</v>
      </c>
      <c r="N502" s="211" t="s">
        <v>45</v>
      </c>
      <c r="O502" s="43"/>
      <c r="P502" s="212">
        <f t="shared" si="201"/>
        <v>0</v>
      </c>
      <c r="Q502" s="212">
        <v>0</v>
      </c>
      <c r="R502" s="212">
        <f t="shared" si="202"/>
        <v>0</v>
      </c>
      <c r="S502" s="212">
        <v>0</v>
      </c>
      <c r="T502" s="213">
        <f t="shared" si="203"/>
        <v>0</v>
      </c>
      <c r="AR502" s="25" t="s">
        <v>375</v>
      </c>
      <c r="AT502" s="25" t="s">
        <v>311</v>
      </c>
      <c r="AU502" s="25" t="s">
        <v>84</v>
      </c>
      <c r="AY502" s="25" t="s">
        <v>308</v>
      </c>
      <c r="BE502" s="214">
        <f t="shared" si="204"/>
        <v>0</v>
      </c>
      <c r="BF502" s="214">
        <f t="shared" si="205"/>
        <v>0</v>
      </c>
      <c r="BG502" s="214">
        <f t="shared" si="206"/>
        <v>0</v>
      </c>
      <c r="BH502" s="214">
        <f t="shared" si="207"/>
        <v>0</v>
      </c>
      <c r="BI502" s="214">
        <f t="shared" si="208"/>
        <v>0</v>
      </c>
      <c r="BJ502" s="25" t="s">
        <v>82</v>
      </c>
      <c r="BK502" s="214">
        <f t="shared" si="209"/>
        <v>0</v>
      </c>
      <c r="BL502" s="25" t="s">
        <v>375</v>
      </c>
      <c r="BM502" s="25" t="s">
        <v>9832</v>
      </c>
    </row>
    <row r="503" spans="2:65" s="1" customFormat="1" ht="22.5" customHeight="1">
      <c r="B503" s="42"/>
      <c r="C503" s="203" t="s">
        <v>3082</v>
      </c>
      <c r="D503" s="203" t="s">
        <v>311</v>
      </c>
      <c r="E503" s="204" t="s">
        <v>5777</v>
      </c>
      <c r="F503" s="205" t="s">
        <v>13064</v>
      </c>
      <c r="G503" s="206" t="s">
        <v>538</v>
      </c>
      <c r="H503" s="207">
        <v>35</v>
      </c>
      <c r="I503" s="208"/>
      <c r="J503" s="209">
        <f t="shared" si="200"/>
        <v>0</v>
      </c>
      <c r="K503" s="205" t="s">
        <v>21</v>
      </c>
      <c r="L503" s="62"/>
      <c r="M503" s="210" t="s">
        <v>21</v>
      </c>
      <c r="N503" s="211" t="s">
        <v>45</v>
      </c>
      <c r="O503" s="43"/>
      <c r="P503" s="212">
        <f t="shared" si="201"/>
        <v>0</v>
      </c>
      <c r="Q503" s="212">
        <v>0</v>
      </c>
      <c r="R503" s="212">
        <f t="shared" si="202"/>
        <v>0</v>
      </c>
      <c r="S503" s="212">
        <v>0</v>
      </c>
      <c r="T503" s="213">
        <f t="shared" si="203"/>
        <v>0</v>
      </c>
      <c r="AR503" s="25" t="s">
        <v>375</v>
      </c>
      <c r="AT503" s="25" t="s">
        <v>311</v>
      </c>
      <c r="AU503" s="25" t="s">
        <v>84</v>
      </c>
      <c r="AY503" s="25" t="s">
        <v>308</v>
      </c>
      <c r="BE503" s="214">
        <f t="shared" si="204"/>
        <v>0</v>
      </c>
      <c r="BF503" s="214">
        <f t="shared" si="205"/>
        <v>0</v>
      </c>
      <c r="BG503" s="214">
        <f t="shared" si="206"/>
        <v>0</v>
      </c>
      <c r="BH503" s="214">
        <f t="shared" si="207"/>
        <v>0</v>
      </c>
      <c r="BI503" s="214">
        <f t="shared" si="208"/>
        <v>0</v>
      </c>
      <c r="BJ503" s="25" t="s">
        <v>82</v>
      </c>
      <c r="BK503" s="214">
        <f t="shared" si="209"/>
        <v>0</v>
      </c>
      <c r="BL503" s="25" t="s">
        <v>375</v>
      </c>
      <c r="BM503" s="25" t="s">
        <v>9835</v>
      </c>
    </row>
    <row r="504" spans="2:65" s="1" customFormat="1" ht="22.5" customHeight="1">
      <c r="B504" s="42"/>
      <c r="C504" s="203" t="s">
        <v>3084</v>
      </c>
      <c r="D504" s="203" t="s">
        <v>311</v>
      </c>
      <c r="E504" s="204" t="s">
        <v>5779</v>
      </c>
      <c r="F504" s="205" t="s">
        <v>13065</v>
      </c>
      <c r="G504" s="206" t="s">
        <v>538</v>
      </c>
      <c r="H504" s="207">
        <v>30</v>
      </c>
      <c r="I504" s="208"/>
      <c r="J504" s="209">
        <f t="shared" si="200"/>
        <v>0</v>
      </c>
      <c r="K504" s="205" t="s">
        <v>21</v>
      </c>
      <c r="L504" s="62"/>
      <c r="M504" s="210" t="s">
        <v>21</v>
      </c>
      <c r="N504" s="211" t="s">
        <v>45</v>
      </c>
      <c r="O504" s="43"/>
      <c r="P504" s="212">
        <f t="shared" si="201"/>
        <v>0</v>
      </c>
      <c r="Q504" s="212">
        <v>0</v>
      </c>
      <c r="R504" s="212">
        <f t="shared" si="202"/>
        <v>0</v>
      </c>
      <c r="S504" s="212">
        <v>0</v>
      </c>
      <c r="T504" s="213">
        <f t="shared" si="203"/>
        <v>0</v>
      </c>
      <c r="AR504" s="25" t="s">
        <v>375</v>
      </c>
      <c r="AT504" s="25" t="s">
        <v>311</v>
      </c>
      <c r="AU504" s="25" t="s">
        <v>84</v>
      </c>
      <c r="AY504" s="25" t="s">
        <v>308</v>
      </c>
      <c r="BE504" s="214">
        <f t="shared" si="204"/>
        <v>0</v>
      </c>
      <c r="BF504" s="214">
        <f t="shared" si="205"/>
        <v>0</v>
      </c>
      <c r="BG504" s="214">
        <f t="shared" si="206"/>
        <v>0</v>
      </c>
      <c r="BH504" s="214">
        <f t="shared" si="207"/>
        <v>0</v>
      </c>
      <c r="BI504" s="214">
        <f t="shared" si="208"/>
        <v>0</v>
      </c>
      <c r="BJ504" s="25" t="s">
        <v>82</v>
      </c>
      <c r="BK504" s="214">
        <f t="shared" si="209"/>
        <v>0</v>
      </c>
      <c r="BL504" s="25" t="s">
        <v>375</v>
      </c>
      <c r="BM504" s="25" t="s">
        <v>9838</v>
      </c>
    </row>
    <row r="505" spans="2:65" s="1" customFormat="1" ht="22.5" customHeight="1">
      <c r="B505" s="42"/>
      <c r="C505" s="203" t="s">
        <v>3086</v>
      </c>
      <c r="D505" s="203" t="s">
        <v>311</v>
      </c>
      <c r="E505" s="204" t="s">
        <v>5781</v>
      </c>
      <c r="F505" s="205" t="s">
        <v>13066</v>
      </c>
      <c r="G505" s="206" t="s">
        <v>538</v>
      </c>
      <c r="H505" s="207">
        <v>25</v>
      </c>
      <c r="I505" s="208"/>
      <c r="J505" s="209">
        <f t="shared" si="200"/>
        <v>0</v>
      </c>
      <c r="K505" s="205" t="s">
        <v>21</v>
      </c>
      <c r="L505" s="62"/>
      <c r="M505" s="210" t="s">
        <v>21</v>
      </c>
      <c r="N505" s="211" t="s">
        <v>45</v>
      </c>
      <c r="O505" s="43"/>
      <c r="P505" s="212">
        <f t="shared" si="201"/>
        <v>0</v>
      </c>
      <c r="Q505" s="212">
        <v>0</v>
      </c>
      <c r="R505" s="212">
        <f t="shared" si="202"/>
        <v>0</v>
      </c>
      <c r="S505" s="212">
        <v>0</v>
      </c>
      <c r="T505" s="213">
        <f t="shared" si="203"/>
        <v>0</v>
      </c>
      <c r="AR505" s="25" t="s">
        <v>375</v>
      </c>
      <c r="AT505" s="25" t="s">
        <v>311</v>
      </c>
      <c r="AU505" s="25" t="s">
        <v>84</v>
      </c>
      <c r="AY505" s="25" t="s">
        <v>308</v>
      </c>
      <c r="BE505" s="214">
        <f t="shared" si="204"/>
        <v>0</v>
      </c>
      <c r="BF505" s="214">
        <f t="shared" si="205"/>
        <v>0</v>
      </c>
      <c r="BG505" s="214">
        <f t="shared" si="206"/>
        <v>0</v>
      </c>
      <c r="BH505" s="214">
        <f t="shared" si="207"/>
        <v>0</v>
      </c>
      <c r="BI505" s="214">
        <f t="shared" si="208"/>
        <v>0</v>
      </c>
      <c r="BJ505" s="25" t="s">
        <v>82</v>
      </c>
      <c r="BK505" s="214">
        <f t="shared" si="209"/>
        <v>0</v>
      </c>
      <c r="BL505" s="25" t="s">
        <v>375</v>
      </c>
      <c r="BM505" s="25" t="s">
        <v>9841</v>
      </c>
    </row>
    <row r="506" spans="2:65" s="1" customFormat="1" ht="22.5" customHeight="1">
      <c r="B506" s="42"/>
      <c r="C506" s="203" t="s">
        <v>3088</v>
      </c>
      <c r="D506" s="203" t="s">
        <v>311</v>
      </c>
      <c r="E506" s="204" t="s">
        <v>5765</v>
      </c>
      <c r="F506" s="205" t="s">
        <v>13057</v>
      </c>
      <c r="G506" s="206" t="s">
        <v>5275</v>
      </c>
      <c r="H506" s="207">
        <v>35</v>
      </c>
      <c r="I506" s="208"/>
      <c r="J506" s="209">
        <f t="shared" si="200"/>
        <v>0</v>
      </c>
      <c r="K506" s="205" t="s">
        <v>21</v>
      </c>
      <c r="L506" s="62"/>
      <c r="M506" s="210" t="s">
        <v>21</v>
      </c>
      <c r="N506" s="211" t="s">
        <v>45</v>
      </c>
      <c r="O506" s="43"/>
      <c r="P506" s="212">
        <f t="shared" si="201"/>
        <v>0</v>
      </c>
      <c r="Q506" s="212">
        <v>0</v>
      </c>
      <c r="R506" s="212">
        <f t="shared" si="202"/>
        <v>0</v>
      </c>
      <c r="S506" s="212">
        <v>0</v>
      </c>
      <c r="T506" s="213">
        <f t="shared" si="203"/>
        <v>0</v>
      </c>
      <c r="AR506" s="25" t="s">
        <v>375</v>
      </c>
      <c r="AT506" s="25" t="s">
        <v>311</v>
      </c>
      <c r="AU506" s="25" t="s">
        <v>84</v>
      </c>
      <c r="AY506" s="25" t="s">
        <v>308</v>
      </c>
      <c r="BE506" s="214">
        <f t="shared" si="204"/>
        <v>0</v>
      </c>
      <c r="BF506" s="214">
        <f t="shared" si="205"/>
        <v>0</v>
      </c>
      <c r="BG506" s="214">
        <f t="shared" si="206"/>
        <v>0</v>
      </c>
      <c r="BH506" s="214">
        <f t="shared" si="207"/>
        <v>0</v>
      </c>
      <c r="BI506" s="214">
        <f t="shared" si="208"/>
        <v>0</v>
      </c>
      <c r="BJ506" s="25" t="s">
        <v>82</v>
      </c>
      <c r="BK506" s="214">
        <f t="shared" si="209"/>
        <v>0</v>
      </c>
      <c r="BL506" s="25" t="s">
        <v>375</v>
      </c>
      <c r="BM506" s="25" t="s">
        <v>9844</v>
      </c>
    </row>
    <row r="507" spans="2:65" s="1" customFormat="1" ht="22.5" customHeight="1">
      <c r="B507" s="42"/>
      <c r="C507" s="203" t="s">
        <v>3091</v>
      </c>
      <c r="D507" s="203" t="s">
        <v>311</v>
      </c>
      <c r="E507" s="204" t="s">
        <v>5783</v>
      </c>
      <c r="F507" s="205" t="s">
        <v>13067</v>
      </c>
      <c r="G507" s="206" t="s">
        <v>5275</v>
      </c>
      <c r="H507" s="207">
        <v>5</v>
      </c>
      <c r="I507" s="208"/>
      <c r="J507" s="209">
        <f t="shared" si="200"/>
        <v>0</v>
      </c>
      <c r="K507" s="205" t="s">
        <v>21</v>
      </c>
      <c r="L507" s="62"/>
      <c r="M507" s="210" t="s">
        <v>21</v>
      </c>
      <c r="N507" s="211" t="s">
        <v>45</v>
      </c>
      <c r="O507" s="43"/>
      <c r="P507" s="212">
        <f t="shared" si="201"/>
        <v>0</v>
      </c>
      <c r="Q507" s="212">
        <v>0</v>
      </c>
      <c r="R507" s="212">
        <f t="shared" si="202"/>
        <v>0</v>
      </c>
      <c r="S507" s="212">
        <v>0</v>
      </c>
      <c r="T507" s="213">
        <f t="shared" si="203"/>
        <v>0</v>
      </c>
      <c r="AR507" s="25" t="s">
        <v>375</v>
      </c>
      <c r="AT507" s="25" t="s">
        <v>311</v>
      </c>
      <c r="AU507" s="25" t="s">
        <v>84</v>
      </c>
      <c r="AY507" s="25" t="s">
        <v>308</v>
      </c>
      <c r="BE507" s="214">
        <f t="shared" si="204"/>
        <v>0</v>
      </c>
      <c r="BF507" s="214">
        <f t="shared" si="205"/>
        <v>0</v>
      </c>
      <c r="BG507" s="214">
        <f t="shared" si="206"/>
        <v>0</v>
      </c>
      <c r="BH507" s="214">
        <f t="shared" si="207"/>
        <v>0</v>
      </c>
      <c r="BI507" s="214">
        <f t="shared" si="208"/>
        <v>0</v>
      </c>
      <c r="BJ507" s="25" t="s">
        <v>82</v>
      </c>
      <c r="BK507" s="214">
        <f t="shared" si="209"/>
        <v>0</v>
      </c>
      <c r="BL507" s="25" t="s">
        <v>375</v>
      </c>
      <c r="BM507" s="25" t="s">
        <v>9847</v>
      </c>
    </row>
    <row r="508" spans="2:65" s="1" customFormat="1" ht="22.5" customHeight="1">
      <c r="B508" s="42"/>
      <c r="C508" s="203" t="s">
        <v>3095</v>
      </c>
      <c r="D508" s="203" t="s">
        <v>311</v>
      </c>
      <c r="E508" s="204" t="s">
        <v>5775</v>
      </c>
      <c r="F508" s="205" t="s">
        <v>13062</v>
      </c>
      <c r="G508" s="206" t="s">
        <v>13063</v>
      </c>
      <c r="H508" s="207">
        <v>4</v>
      </c>
      <c r="I508" s="208"/>
      <c r="J508" s="209">
        <f t="shared" si="200"/>
        <v>0</v>
      </c>
      <c r="K508" s="205" t="s">
        <v>21</v>
      </c>
      <c r="L508" s="62"/>
      <c r="M508" s="210" t="s">
        <v>21</v>
      </c>
      <c r="N508" s="211" t="s">
        <v>45</v>
      </c>
      <c r="O508" s="43"/>
      <c r="P508" s="212">
        <f t="shared" si="201"/>
        <v>0</v>
      </c>
      <c r="Q508" s="212">
        <v>0</v>
      </c>
      <c r="R508" s="212">
        <f t="shared" si="202"/>
        <v>0</v>
      </c>
      <c r="S508" s="212">
        <v>0</v>
      </c>
      <c r="T508" s="213">
        <f t="shared" si="203"/>
        <v>0</v>
      </c>
      <c r="AR508" s="25" t="s">
        <v>375</v>
      </c>
      <c r="AT508" s="25" t="s">
        <v>311</v>
      </c>
      <c r="AU508" s="25" t="s">
        <v>84</v>
      </c>
      <c r="AY508" s="25" t="s">
        <v>308</v>
      </c>
      <c r="BE508" s="214">
        <f t="shared" si="204"/>
        <v>0</v>
      </c>
      <c r="BF508" s="214">
        <f t="shared" si="205"/>
        <v>0</v>
      </c>
      <c r="BG508" s="214">
        <f t="shared" si="206"/>
        <v>0</v>
      </c>
      <c r="BH508" s="214">
        <f t="shared" si="207"/>
        <v>0</v>
      </c>
      <c r="BI508" s="214">
        <f t="shared" si="208"/>
        <v>0</v>
      </c>
      <c r="BJ508" s="25" t="s">
        <v>82</v>
      </c>
      <c r="BK508" s="214">
        <f t="shared" si="209"/>
        <v>0</v>
      </c>
      <c r="BL508" s="25" t="s">
        <v>375</v>
      </c>
      <c r="BM508" s="25" t="s">
        <v>9849</v>
      </c>
    </row>
    <row r="509" spans="2:65" s="1" customFormat="1" ht="44.25" customHeight="1">
      <c r="B509" s="42"/>
      <c r="C509" s="203" t="s">
        <v>3101</v>
      </c>
      <c r="D509" s="203" t="s">
        <v>311</v>
      </c>
      <c r="E509" s="204" t="s">
        <v>5787</v>
      </c>
      <c r="F509" s="205" t="s">
        <v>13069</v>
      </c>
      <c r="G509" s="206" t="s">
        <v>8882</v>
      </c>
      <c r="H509" s="207">
        <v>180</v>
      </c>
      <c r="I509" s="208"/>
      <c r="J509" s="209">
        <f t="shared" si="200"/>
        <v>0</v>
      </c>
      <c r="K509" s="205" t="s">
        <v>21</v>
      </c>
      <c r="L509" s="62"/>
      <c r="M509" s="210" t="s">
        <v>21</v>
      </c>
      <c r="N509" s="211" t="s">
        <v>45</v>
      </c>
      <c r="O509" s="43"/>
      <c r="P509" s="212">
        <f t="shared" si="201"/>
        <v>0</v>
      </c>
      <c r="Q509" s="212">
        <v>0</v>
      </c>
      <c r="R509" s="212">
        <f t="shared" si="202"/>
        <v>0</v>
      </c>
      <c r="S509" s="212">
        <v>0</v>
      </c>
      <c r="T509" s="213">
        <f t="shared" si="203"/>
        <v>0</v>
      </c>
      <c r="AR509" s="25" t="s">
        <v>375</v>
      </c>
      <c r="AT509" s="25" t="s">
        <v>311</v>
      </c>
      <c r="AU509" s="25" t="s">
        <v>84</v>
      </c>
      <c r="AY509" s="25" t="s">
        <v>308</v>
      </c>
      <c r="BE509" s="214">
        <f t="shared" si="204"/>
        <v>0</v>
      </c>
      <c r="BF509" s="214">
        <f t="shared" si="205"/>
        <v>0</v>
      </c>
      <c r="BG509" s="214">
        <f t="shared" si="206"/>
        <v>0</v>
      </c>
      <c r="BH509" s="214">
        <f t="shared" si="207"/>
        <v>0</v>
      </c>
      <c r="BI509" s="214">
        <f t="shared" si="208"/>
        <v>0</v>
      </c>
      <c r="BJ509" s="25" t="s">
        <v>82</v>
      </c>
      <c r="BK509" s="214">
        <f t="shared" si="209"/>
        <v>0</v>
      </c>
      <c r="BL509" s="25" t="s">
        <v>375</v>
      </c>
      <c r="BM509" s="25" t="s">
        <v>9850</v>
      </c>
    </row>
    <row r="510" spans="2:65" s="1" customFormat="1" ht="22.5" customHeight="1">
      <c r="B510" s="42"/>
      <c r="C510" s="203" t="s">
        <v>3107</v>
      </c>
      <c r="D510" s="203" t="s">
        <v>311</v>
      </c>
      <c r="E510" s="204" t="s">
        <v>9750</v>
      </c>
      <c r="F510" s="205" t="s">
        <v>13070</v>
      </c>
      <c r="G510" s="206" t="s">
        <v>5275</v>
      </c>
      <c r="H510" s="207">
        <v>1</v>
      </c>
      <c r="I510" s="208"/>
      <c r="J510" s="209">
        <f t="shared" si="200"/>
        <v>0</v>
      </c>
      <c r="K510" s="205" t="s">
        <v>21</v>
      </c>
      <c r="L510" s="62"/>
      <c r="M510" s="210" t="s">
        <v>21</v>
      </c>
      <c r="N510" s="211" t="s">
        <v>45</v>
      </c>
      <c r="O510" s="43"/>
      <c r="P510" s="212">
        <f t="shared" si="201"/>
        <v>0</v>
      </c>
      <c r="Q510" s="212">
        <v>0</v>
      </c>
      <c r="R510" s="212">
        <f t="shared" si="202"/>
        <v>0</v>
      </c>
      <c r="S510" s="212">
        <v>0</v>
      </c>
      <c r="T510" s="213">
        <f t="shared" si="203"/>
        <v>0</v>
      </c>
      <c r="AR510" s="25" t="s">
        <v>375</v>
      </c>
      <c r="AT510" s="25" t="s">
        <v>311</v>
      </c>
      <c r="AU510" s="25" t="s">
        <v>84</v>
      </c>
      <c r="AY510" s="25" t="s">
        <v>308</v>
      </c>
      <c r="BE510" s="214">
        <f t="shared" si="204"/>
        <v>0</v>
      </c>
      <c r="BF510" s="214">
        <f t="shared" si="205"/>
        <v>0</v>
      </c>
      <c r="BG510" s="214">
        <f t="shared" si="206"/>
        <v>0</v>
      </c>
      <c r="BH510" s="214">
        <f t="shared" si="207"/>
        <v>0</v>
      </c>
      <c r="BI510" s="214">
        <f t="shared" si="208"/>
        <v>0</v>
      </c>
      <c r="BJ510" s="25" t="s">
        <v>82</v>
      </c>
      <c r="BK510" s="214">
        <f t="shared" si="209"/>
        <v>0</v>
      </c>
      <c r="BL510" s="25" t="s">
        <v>375</v>
      </c>
      <c r="BM510" s="25" t="s">
        <v>9853</v>
      </c>
    </row>
    <row r="511" spans="2:65" s="11" customFormat="1" ht="37.35" customHeight="1">
      <c r="B511" s="186"/>
      <c r="C511" s="187"/>
      <c r="D511" s="200" t="s">
        <v>73</v>
      </c>
      <c r="E511" s="296" t="s">
        <v>12568</v>
      </c>
      <c r="F511" s="296" t="s">
        <v>13138</v>
      </c>
      <c r="G511" s="187"/>
      <c r="H511" s="187"/>
      <c r="I511" s="190"/>
      <c r="J511" s="297">
        <f>BK511</f>
        <v>0</v>
      </c>
      <c r="K511" s="187"/>
      <c r="L511" s="192"/>
      <c r="M511" s="193"/>
      <c r="N511" s="194"/>
      <c r="O511" s="194"/>
      <c r="P511" s="195">
        <f>P512+SUM(P513:P529)+P531</f>
        <v>0</v>
      </c>
      <c r="Q511" s="194"/>
      <c r="R511" s="195">
        <f>R512+SUM(R513:R529)+R531</f>
        <v>0</v>
      </c>
      <c r="S511" s="194"/>
      <c r="T511" s="196">
        <f>T512+SUM(T513:T529)+T531</f>
        <v>0</v>
      </c>
      <c r="AR511" s="197" t="s">
        <v>84</v>
      </c>
      <c r="AT511" s="198" t="s">
        <v>73</v>
      </c>
      <c r="AU511" s="198" t="s">
        <v>74</v>
      </c>
      <c r="AY511" s="197" t="s">
        <v>308</v>
      </c>
      <c r="BK511" s="199">
        <f>BK512+SUM(BK513:BK529)+BK531</f>
        <v>0</v>
      </c>
    </row>
    <row r="512" spans="2:65" s="1" customFormat="1" ht="22.5" customHeight="1">
      <c r="B512" s="42"/>
      <c r="C512" s="203" t="s">
        <v>3113</v>
      </c>
      <c r="D512" s="203" t="s">
        <v>311</v>
      </c>
      <c r="E512" s="204" t="s">
        <v>9794</v>
      </c>
      <c r="F512" s="205" t="s">
        <v>13139</v>
      </c>
      <c r="G512" s="206" t="s">
        <v>5275</v>
      </c>
      <c r="H512" s="207">
        <v>1</v>
      </c>
      <c r="I512" s="208"/>
      <c r="J512" s="209">
        <f t="shared" ref="J512:J528" si="210">ROUND(I512*H512,2)</f>
        <v>0</v>
      </c>
      <c r="K512" s="205" t="s">
        <v>21</v>
      </c>
      <c r="L512" s="62"/>
      <c r="M512" s="210" t="s">
        <v>21</v>
      </c>
      <c r="N512" s="211" t="s">
        <v>45</v>
      </c>
      <c r="O512" s="43"/>
      <c r="P512" s="212">
        <f t="shared" ref="P512:P528" si="211">O512*H512</f>
        <v>0</v>
      </c>
      <c r="Q512" s="212">
        <v>0</v>
      </c>
      <c r="R512" s="212">
        <f t="shared" ref="R512:R528" si="212">Q512*H512</f>
        <v>0</v>
      </c>
      <c r="S512" s="212">
        <v>0</v>
      </c>
      <c r="T512" s="213">
        <f t="shared" ref="T512:T528" si="213">S512*H512</f>
        <v>0</v>
      </c>
      <c r="AR512" s="25" t="s">
        <v>375</v>
      </c>
      <c r="AT512" s="25" t="s">
        <v>311</v>
      </c>
      <c r="AU512" s="25" t="s">
        <v>82</v>
      </c>
      <c r="AY512" s="25" t="s">
        <v>308</v>
      </c>
      <c r="BE512" s="214">
        <f t="shared" ref="BE512:BE528" si="214">IF(N512="základní",J512,0)</f>
        <v>0</v>
      </c>
      <c r="BF512" s="214">
        <f t="shared" ref="BF512:BF528" si="215">IF(N512="snížená",J512,0)</f>
        <v>0</v>
      </c>
      <c r="BG512" s="214">
        <f t="shared" ref="BG512:BG528" si="216">IF(N512="zákl. přenesená",J512,0)</f>
        <v>0</v>
      </c>
      <c r="BH512" s="214">
        <f t="shared" ref="BH512:BH528" si="217">IF(N512="sníž. přenesená",J512,0)</f>
        <v>0</v>
      </c>
      <c r="BI512" s="214">
        <f t="shared" ref="BI512:BI528" si="218">IF(N512="nulová",J512,0)</f>
        <v>0</v>
      </c>
      <c r="BJ512" s="25" t="s">
        <v>82</v>
      </c>
      <c r="BK512" s="214">
        <f t="shared" ref="BK512:BK528" si="219">ROUND(I512*H512,2)</f>
        <v>0</v>
      </c>
      <c r="BL512" s="25" t="s">
        <v>375</v>
      </c>
      <c r="BM512" s="25" t="s">
        <v>9856</v>
      </c>
    </row>
    <row r="513" spans="2:65" s="1" customFormat="1" ht="22.5" customHeight="1">
      <c r="B513" s="42"/>
      <c r="C513" s="203" t="s">
        <v>3119</v>
      </c>
      <c r="D513" s="203" t="s">
        <v>311</v>
      </c>
      <c r="E513" s="204" t="s">
        <v>9797</v>
      </c>
      <c r="F513" s="205" t="s">
        <v>13140</v>
      </c>
      <c r="G513" s="206" t="s">
        <v>5275</v>
      </c>
      <c r="H513" s="207">
        <v>1</v>
      </c>
      <c r="I513" s="208"/>
      <c r="J513" s="209">
        <f t="shared" si="210"/>
        <v>0</v>
      </c>
      <c r="K513" s="205" t="s">
        <v>21</v>
      </c>
      <c r="L513" s="62"/>
      <c r="M513" s="210" t="s">
        <v>21</v>
      </c>
      <c r="N513" s="211" t="s">
        <v>45</v>
      </c>
      <c r="O513" s="43"/>
      <c r="P513" s="212">
        <f t="shared" si="211"/>
        <v>0</v>
      </c>
      <c r="Q513" s="212">
        <v>0</v>
      </c>
      <c r="R513" s="212">
        <f t="shared" si="212"/>
        <v>0</v>
      </c>
      <c r="S513" s="212">
        <v>0</v>
      </c>
      <c r="T513" s="213">
        <f t="shared" si="213"/>
        <v>0</v>
      </c>
      <c r="AR513" s="25" t="s">
        <v>375</v>
      </c>
      <c r="AT513" s="25" t="s">
        <v>311</v>
      </c>
      <c r="AU513" s="25" t="s">
        <v>82</v>
      </c>
      <c r="AY513" s="25" t="s">
        <v>308</v>
      </c>
      <c r="BE513" s="214">
        <f t="shared" si="214"/>
        <v>0</v>
      </c>
      <c r="BF513" s="214">
        <f t="shared" si="215"/>
        <v>0</v>
      </c>
      <c r="BG513" s="214">
        <f t="shared" si="216"/>
        <v>0</v>
      </c>
      <c r="BH513" s="214">
        <f t="shared" si="217"/>
        <v>0</v>
      </c>
      <c r="BI513" s="214">
        <f t="shared" si="218"/>
        <v>0</v>
      </c>
      <c r="BJ513" s="25" t="s">
        <v>82</v>
      </c>
      <c r="BK513" s="214">
        <f t="shared" si="219"/>
        <v>0</v>
      </c>
      <c r="BL513" s="25" t="s">
        <v>375</v>
      </c>
      <c r="BM513" s="25" t="s">
        <v>9859</v>
      </c>
    </row>
    <row r="514" spans="2:65" s="1" customFormat="1" ht="22.5" customHeight="1">
      <c r="B514" s="42"/>
      <c r="C514" s="203" t="s">
        <v>3125</v>
      </c>
      <c r="D514" s="203" t="s">
        <v>311</v>
      </c>
      <c r="E514" s="204" t="s">
        <v>9800</v>
      </c>
      <c r="F514" s="205" t="s">
        <v>13141</v>
      </c>
      <c r="G514" s="206" t="s">
        <v>5275</v>
      </c>
      <c r="H514" s="207">
        <v>1</v>
      </c>
      <c r="I514" s="208"/>
      <c r="J514" s="209">
        <f t="shared" si="210"/>
        <v>0</v>
      </c>
      <c r="K514" s="205" t="s">
        <v>21</v>
      </c>
      <c r="L514" s="62"/>
      <c r="M514" s="210" t="s">
        <v>21</v>
      </c>
      <c r="N514" s="211" t="s">
        <v>45</v>
      </c>
      <c r="O514" s="43"/>
      <c r="P514" s="212">
        <f t="shared" si="211"/>
        <v>0</v>
      </c>
      <c r="Q514" s="212">
        <v>0</v>
      </c>
      <c r="R514" s="212">
        <f t="shared" si="212"/>
        <v>0</v>
      </c>
      <c r="S514" s="212">
        <v>0</v>
      </c>
      <c r="T514" s="213">
        <f t="shared" si="213"/>
        <v>0</v>
      </c>
      <c r="AR514" s="25" t="s">
        <v>375</v>
      </c>
      <c r="AT514" s="25" t="s">
        <v>311</v>
      </c>
      <c r="AU514" s="25" t="s">
        <v>82</v>
      </c>
      <c r="AY514" s="25" t="s">
        <v>308</v>
      </c>
      <c r="BE514" s="214">
        <f t="shared" si="214"/>
        <v>0</v>
      </c>
      <c r="BF514" s="214">
        <f t="shared" si="215"/>
        <v>0</v>
      </c>
      <c r="BG514" s="214">
        <f t="shared" si="216"/>
        <v>0</v>
      </c>
      <c r="BH514" s="214">
        <f t="shared" si="217"/>
        <v>0</v>
      </c>
      <c r="BI514" s="214">
        <f t="shared" si="218"/>
        <v>0</v>
      </c>
      <c r="BJ514" s="25" t="s">
        <v>82</v>
      </c>
      <c r="BK514" s="214">
        <f t="shared" si="219"/>
        <v>0</v>
      </c>
      <c r="BL514" s="25" t="s">
        <v>375</v>
      </c>
      <c r="BM514" s="25" t="s">
        <v>9862</v>
      </c>
    </row>
    <row r="515" spans="2:65" s="1" customFormat="1" ht="22.5" customHeight="1">
      <c r="B515" s="42"/>
      <c r="C515" s="203" t="s">
        <v>3129</v>
      </c>
      <c r="D515" s="203" t="s">
        <v>311</v>
      </c>
      <c r="E515" s="204" t="s">
        <v>9803</v>
      </c>
      <c r="F515" s="205" t="s">
        <v>13142</v>
      </c>
      <c r="G515" s="206" t="s">
        <v>5275</v>
      </c>
      <c r="H515" s="207">
        <v>1</v>
      </c>
      <c r="I515" s="208"/>
      <c r="J515" s="209">
        <f t="shared" si="210"/>
        <v>0</v>
      </c>
      <c r="K515" s="205" t="s">
        <v>21</v>
      </c>
      <c r="L515" s="62"/>
      <c r="M515" s="210" t="s">
        <v>21</v>
      </c>
      <c r="N515" s="211" t="s">
        <v>45</v>
      </c>
      <c r="O515" s="43"/>
      <c r="P515" s="212">
        <f t="shared" si="211"/>
        <v>0</v>
      </c>
      <c r="Q515" s="212">
        <v>0</v>
      </c>
      <c r="R515" s="212">
        <f t="shared" si="212"/>
        <v>0</v>
      </c>
      <c r="S515" s="212">
        <v>0</v>
      </c>
      <c r="T515" s="213">
        <f t="shared" si="213"/>
        <v>0</v>
      </c>
      <c r="AR515" s="25" t="s">
        <v>375</v>
      </c>
      <c r="AT515" s="25" t="s">
        <v>311</v>
      </c>
      <c r="AU515" s="25" t="s">
        <v>82</v>
      </c>
      <c r="AY515" s="25" t="s">
        <v>308</v>
      </c>
      <c r="BE515" s="214">
        <f t="shared" si="214"/>
        <v>0</v>
      </c>
      <c r="BF515" s="214">
        <f t="shared" si="215"/>
        <v>0</v>
      </c>
      <c r="BG515" s="214">
        <f t="shared" si="216"/>
        <v>0</v>
      </c>
      <c r="BH515" s="214">
        <f t="shared" si="217"/>
        <v>0</v>
      </c>
      <c r="BI515" s="214">
        <f t="shared" si="218"/>
        <v>0</v>
      </c>
      <c r="BJ515" s="25" t="s">
        <v>82</v>
      </c>
      <c r="BK515" s="214">
        <f t="shared" si="219"/>
        <v>0</v>
      </c>
      <c r="BL515" s="25" t="s">
        <v>375</v>
      </c>
      <c r="BM515" s="25" t="s">
        <v>9865</v>
      </c>
    </row>
    <row r="516" spans="2:65" s="1" customFormat="1" ht="22.5" customHeight="1">
      <c r="B516" s="42"/>
      <c r="C516" s="203" t="s">
        <v>3135</v>
      </c>
      <c r="D516" s="203" t="s">
        <v>311</v>
      </c>
      <c r="E516" s="204" t="s">
        <v>9806</v>
      </c>
      <c r="F516" s="205" t="s">
        <v>13143</v>
      </c>
      <c r="G516" s="206" t="s">
        <v>5275</v>
      </c>
      <c r="H516" s="207">
        <v>1</v>
      </c>
      <c r="I516" s="208"/>
      <c r="J516" s="209">
        <f t="shared" si="210"/>
        <v>0</v>
      </c>
      <c r="K516" s="205" t="s">
        <v>21</v>
      </c>
      <c r="L516" s="62"/>
      <c r="M516" s="210" t="s">
        <v>21</v>
      </c>
      <c r="N516" s="211" t="s">
        <v>45</v>
      </c>
      <c r="O516" s="43"/>
      <c r="P516" s="212">
        <f t="shared" si="211"/>
        <v>0</v>
      </c>
      <c r="Q516" s="212">
        <v>0</v>
      </c>
      <c r="R516" s="212">
        <f t="shared" si="212"/>
        <v>0</v>
      </c>
      <c r="S516" s="212">
        <v>0</v>
      </c>
      <c r="T516" s="213">
        <f t="shared" si="213"/>
        <v>0</v>
      </c>
      <c r="AR516" s="25" t="s">
        <v>375</v>
      </c>
      <c r="AT516" s="25" t="s">
        <v>311</v>
      </c>
      <c r="AU516" s="25" t="s">
        <v>82</v>
      </c>
      <c r="AY516" s="25" t="s">
        <v>308</v>
      </c>
      <c r="BE516" s="214">
        <f t="shared" si="214"/>
        <v>0</v>
      </c>
      <c r="BF516" s="214">
        <f t="shared" si="215"/>
        <v>0</v>
      </c>
      <c r="BG516" s="214">
        <f t="shared" si="216"/>
        <v>0</v>
      </c>
      <c r="BH516" s="214">
        <f t="shared" si="217"/>
        <v>0</v>
      </c>
      <c r="BI516" s="214">
        <f t="shared" si="218"/>
        <v>0</v>
      </c>
      <c r="BJ516" s="25" t="s">
        <v>82</v>
      </c>
      <c r="BK516" s="214">
        <f t="shared" si="219"/>
        <v>0</v>
      </c>
      <c r="BL516" s="25" t="s">
        <v>375</v>
      </c>
      <c r="BM516" s="25" t="s">
        <v>9868</v>
      </c>
    </row>
    <row r="517" spans="2:65" s="1" customFormat="1" ht="22.5" customHeight="1">
      <c r="B517" s="42"/>
      <c r="C517" s="203" t="s">
        <v>3140</v>
      </c>
      <c r="D517" s="203" t="s">
        <v>311</v>
      </c>
      <c r="E517" s="204" t="s">
        <v>9809</v>
      </c>
      <c r="F517" s="205" t="s">
        <v>13144</v>
      </c>
      <c r="G517" s="206" t="s">
        <v>5275</v>
      </c>
      <c r="H517" s="207">
        <v>1</v>
      </c>
      <c r="I517" s="208"/>
      <c r="J517" s="209">
        <f t="shared" si="210"/>
        <v>0</v>
      </c>
      <c r="K517" s="205" t="s">
        <v>21</v>
      </c>
      <c r="L517" s="62"/>
      <c r="M517" s="210" t="s">
        <v>21</v>
      </c>
      <c r="N517" s="211" t="s">
        <v>45</v>
      </c>
      <c r="O517" s="43"/>
      <c r="P517" s="212">
        <f t="shared" si="211"/>
        <v>0</v>
      </c>
      <c r="Q517" s="212">
        <v>0</v>
      </c>
      <c r="R517" s="212">
        <f t="shared" si="212"/>
        <v>0</v>
      </c>
      <c r="S517" s="212">
        <v>0</v>
      </c>
      <c r="T517" s="213">
        <f t="shared" si="213"/>
        <v>0</v>
      </c>
      <c r="AR517" s="25" t="s">
        <v>375</v>
      </c>
      <c r="AT517" s="25" t="s">
        <v>311</v>
      </c>
      <c r="AU517" s="25" t="s">
        <v>82</v>
      </c>
      <c r="AY517" s="25" t="s">
        <v>308</v>
      </c>
      <c r="BE517" s="214">
        <f t="shared" si="214"/>
        <v>0</v>
      </c>
      <c r="BF517" s="214">
        <f t="shared" si="215"/>
        <v>0</v>
      </c>
      <c r="BG517" s="214">
        <f t="shared" si="216"/>
        <v>0</v>
      </c>
      <c r="BH517" s="214">
        <f t="shared" si="217"/>
        <v>0</v>
      </c>
      <c r="BI517" s="214">
        <f t="shared" si="218"/>
        <v>0</v>
      </c>
      <c r="BJ517" s="25" t="s">
        <v>82</v>
      </c>
      <c r="BK517" s="214">
        <f t="shared" si="219"/>
        <v>0</v>
      </c>
      <c r="BL517" s="25" t="s">
        <v>375</v>
      </c>
      <c r="BM517" s="25" t="s">
        <v>9871</v>
      </c>
    </row>
    <row r="518" spans="2:65" s="1" customFormat="1" ht="22.5" customHeight="1">
      <c r="B518" s="42"/>
      <c r="C518" s="203" t="s">
        <v>3146</v>
      </c>
      <c r="D518" s="203" t="s">
        <v>311</v>
      </c>
      <c r="E518" s="204" t="s">
        <v>9812</v>
      </c>
      <c r="F518" s="205" t="s">
        <v>13145</v>
      </c>
      <c r="G518" s="206" t="s">
        <v>5275</v>
      </c>
      <c r="H518" s="207">
        <v>1</v>
      </c>
      <c r="I518" s="208"/>
      <c r="J518" s="209">
        <f t="shared" si="210"/>
        <v>0</v>
      </c>
      <c r="K518" s="205" t="s">
        <v>21</v>
      </c>
      <c r="L518" s="62"/>
      <c r="M518" s="210" t="s">
        <v>21</v>
      </c>
      <c r="N518" s="211" t="s">
        <v>45</v>
      </c>
      <c r="O518" s="43"/>
      <c r="P518" s="212">
        <f t="shared" si="211"/>
        <v>0</v>
      </c>
      <c r="Q518" s="212">
        <v>0</v>
      </c>
      <c r="R518" s="212">
        <f t="shared" si="212"/>
        <v>0</v>
      </c>
      <c r="S518" s="212">
        <v>0</v>
      </c>
      <c r="T518" s="213">
        <f t="shared" si="213"/>
        <v>0</v>
      </c>
      <c r="AR518" s="25" t="s">
        <v>375</v>
      </c>
      <c r="AT518" s="25" t="s">
        <v>311</v>
      </c>
      <c r="AU518" s="25" t="s">
        <v>82</v>
      </c>
      <c r="AY518" s="25" t="s">
        <v>308</v>
      </c>
      <c r="BE518" s="214">
        <f t="shared" si="214"/>
        <v>0</v>
      </c>
      <c r="BF518" s="214">
        <f t="shared" si="215"/>
        <v>0</v>
      </c>
      <c r="BG518" s="214">
        <f t="shared" si="216"/>
        <v>0</v>
      </c>
      <c r="BH518" s="214">
        <f t="shared" si="217"/>
        <v>0</v>
      </c>
      <c r="BI518" s="214">
        <f t="shared" si="218"/>
        <v>0</v>
      </c>
      <c r="BJ518" s="25" t="s">
        <v>82</v>
      </c>
      <c r="BK518" s="214">
        <f t="shared" si="219"/>
        <v>0</v>
      </c>
      <c r="BL518" s="25" t="s">
        <v>375</v>
      </c>
      <c r="BM518" s="25" t="s">
        <v>9874</v>
      </c>
    </row>
    <row r="519" spans="2:65" s="1" customFormat="1" ht="22.5" customHeight="1">
      <c r="B519" s="42"/>
      <c r="C519" s="203" t="s">
        <v>3152</v>
      </c>
      <c r="D519" s="203" t="s">
        <v>311</v>
      </c>
      <c r="E519" s="204" t="s">
        <v>9815</v>
      </c>
      <c r="F519" s="205" t="s">
        <v>13146</v>
      </c>
      <c r="G519" s="206" t="s">
        <v>5275</v>
      </c>
      <c r="H519" s="207">
        <v>1</v>
      </c>
      <c r="I519" s="208"/>
      <c r="J519" s="209">
        <f t="shared" si="210"/>
        <v>0</v>
      </c>
      <c r="K519" s="205" t="s">
        <v>21</v>
      </c>
      <c r="L519" s="62"/>
      <c r="M519" s="210" t="s">
        <v>21</v>
      </c>
      <c r="N519" s="211" t="s">
        <v>45</v>
      </c>
      <c r="O519" s="43"/>
      <c r="P519" s="212">
        <f t="shared" si="211"/>
        <v>0</v>
      </c>
      <c r="Q519" s="212">
        <v>0</v>
      </c>
      <c r="R519" s="212">
        <f t="shared" si="212"/>
        <v>0</v>
      </c>
      <c r="S519" s="212">
        <v>0</v>
      </c>
      <c r="T519" s="213">
        <f t="shared" si="213"/>
        <v>0</v>
      </c>
      <c r="AR519" s="25" t="s">
        <v>375</v>
      </c>
      <c r="AT519" s="25" t="s">
        <v>311</v>
      </c>
      <c r="AU519" s="25" t="s">
        <v>82</v>
      </c>
      <c r="AY519" s="25" t="s">
        <v>308</v>
      </c>
      <c r="BE519" s="214">
        <f t="shared" si="214"/>
        <v>0</v>
      </c>
      <c r="BF519" s="214">
        <f t="shared" si="215"/>
        <v>0</v>
      </c>
      <c r="BG519" s="214">
        <f t="shared" si="216"/>
        <v>0</v>
      </c>
      <c r="BH519" s="214">
        <f t="shared" si="217"/>
        <v>0</v>
      </c>
      <c r="BI519" s="214">
        <f t="shared" si="218"/>
        <v>0</v>
      </c>
      <c r="BJ519" s="25" t="s">
        <v>82</v>
      </c>
      <c r="BK519" s="214">
        <f t="shared" si="219"/>
        <v>0</v>
      </c>
      <c r="BL519" s="25" t="s">
        <v>375</v>
      </c>
      <c r="BM519" s="25" t="s">
        <v>9877</v>
      </c>
    </row>
    <row r="520" spans="2:65" s="1" customFormat="1" ht="31.5" customHeight="1">
      <c r="B520" s="42"/>
      <c r="C520" s="203" t="s">
        <v>3158</v>
      </c>
      <c r="D520" s="203" t="s">
        <v>311</v>
      </c>
      <c r="E520" s="204" t="s">
        <v>9818</v>
      </c>
      <c r="F520" s="205" t="s">
        <v>13147</v>
      </c>
      <c r="G520" s="206" t="s">
        <v>5275</v>
      </c>
      <c r="H520" s="207">
        <v>1</v>
      </c>
      <c r="I520" s="208"/>
      <c r="J520" s="209">
        <f t="shared" si="210"/>
        <v>0</v>
      </c>
      <c r="K520" s="205" t="s">
        <v>21</v>
      </c>
      <c r="L520" s="62"/>
      <c r="M520" s="210" t="s">
        <v>21</v>
      </c>
      <c r="N520" s="211" t="s">
        <v>45</v>
      </c>
      <c r="O520" s="43"/>
      <c r="P520" s="212">
        <f t="shared" si="211"/>
        <v>0</v>
      </c>
      <c r="Q520" s="212">
        <v>0</v>
      </c>
      <c r="R520" s="212">
        <f t="shared" si="212"/>
        <v>0</v>
      </c>
      <c r="S520" s="212">
        <v>0</v>
      </c>
      <c r="T520" s="213">
        <f t="shared" si="213"/>
        <v>0</v>
      </c>
      <c r="AR520" s="25" t="s">
        <v>375</v>
      </c>
      <c r="AT520" s="25" t="s">
        <v>311</v>
      </c>
      <c r="AU520" s="25" t="s">
        <v>82</v>
      </c>
      <c r="AY520" s="25" t="s">
        <v>308</v>
      </c>
      <c r="BE520" s="214">
        <f t="shared" si="214"/>
        <v>0</v>
      </c>
      <c r="BF520" s="214">
        <f t="shared" si="215"/>
        <v>0</v>
      </c>
      <c r="BG520" s="214">
        <f t="shared" si="216"/>
        <v>0</v>
      </c>
      <c r="BH520" s="214">
        <f t="shared" si="217"/>
        <v>0</v>
      </c>
      <c r="BI520" s="214">
        <f t="shared" si="218"/>
        <v>0</v>
      </c>
      <c r="BJ520" s="25" t="s">
        <v>82</v>
      </c>
      <c r="BK520" s="214">
        <f t="shared" si="219"/>
        <v>0</v>
      </c>
      <c r="BL520" s="25" t="s">
        <v>375</v>
      </c>
      <c r="BM520" s="25" t="s">
        <v>9880</v>
      </c>
    </row>
    <row r="521" spans="2:65" s="1" customFormat="1" ht="31.5" customHeight="1">
      <c r="B521" s="42"/>
      <c r="C521" s="203" t="s">
        <v>3164</v>
      </c>
      <c r="D521" s="203" t="s">
        <v>311</v>
      </c>
      <c r="E521" s="204" t="s">
        <v>9821</v>
      </c>
      <c r="F521" s="205" t="s">
        <v>13148</v>
      </c>
      <c r="G521" s="206" t="s">
        <v>5275</v>
      </c>
      <c r="H521" s="207">
        <v>1</v>
      </c>
      <c r="I521" s="208"/>
      <c r="J521" s="209">
        <f t="shared" si="210"/>
        <v>0</v>
      </c>
      <c r="K521" s="205" t="s">
        <v>21</v>
      </c>
      <c r="L521" s="62"/>
      <c r="M521" s="210" t="s">
        <v>21</v>
      </c>
      <c r="N521" s="211" t="s">
        <v>45</v>
      </c>
      <c r="O521" s="43"/>
      <c r="P521" s="212">
        <f t="shared" si="211"/>
        <v>0</v>
      </c>
      <c r="Q521" s="212">
        <v>0</v>
      </c>
      <c r="R521" s="212">
        <f t="shared" si="212"/>
        <v>0</v>
      </c>
      <c r="S521" s="212">
        <v>0</v>
      </c>
      <c r="T521" s="213">
        <f t="shared" si="213"/>
        <v>0</v>
      </c>
      <c r="AR521" s="25" t="s">
        <v>375</v>
      </c>
      <c r="AT521" s="25" t="s">
        <v>311</v>
      </c>
      <c r="AU521" s="25" t="s">
        <v>82</v>
      </c>
      <c r="AY521" s="25" t="s">
        <v>308</v>
      </c>
      <c r="BE521" s="214">
        <f t="shared" si="214"/>
        <v>0</v>
      </c>
      <c r="BF521" s="214">
        <f t="shared" si="215"/>
        <v>0</v>
      </c>
      <c r="BG521" s="214">
        <f t="shared" si="216"/>
        <v>0</v>
      </c>
      <c r="BH521" s="214">
        <f t="shared" si="217"/>
        <v>0</v>
      </c>
      <c r="BI521" s="214">
        <f t="shared" si="218"/>
        <v>0</v>
      </c>
      <c r="BJ521" s="25" t="s">
        <v>82</v>
      </c>
      <c r="BK521" s="214">
        <f t="shared" si="219"/>
        <v>0</v>
      </c>
      <c r="BL521" s="25" t="s">
        <v>375</v>
      </c>
      <c r="BM521" s="25" t="s">
        <v>9883</v>
      </c>
    </row>
    <row r="522" spans="2:65" s="1" customFormat="1" ht="22.5" customHeight="1">
      <c r="B522" s="42"/>
      <c r="C522" s="203" t="s">
        <v>3170</v>
      </c>
      <c r="D522" s="203" t="s">
        <v>311</v>
      </c>
      <c r="E522" s="204" t="s">
        <v>9824</v>
      </c>
      <c r="F522" s="205" t="s">
        <v>13149</v>
      </c>
      <c r="G522" s="206" t="s">
        <v>5275</v>
      </c>
      <c r="H522" s="207">
        <v>1</v>
      </c>
      <c r="I522" s="208"/>
      <c r="J522" s="209">
        <f t="shared" si="210"/>
        <v>0</v>
      </c>
      <c r="K522" s="205" t="s">
        <v>21</v>
      </c>
      <c r="L522" s="62"/>
      <c r="M522" s="210" t="s">
        <v>21</v>
      </c>
      <c r="N522" s="211" t="s">
        <v>45</v>
      </c>
      <c r="O522" s="43"/>
      <c r="P522" s="212">
        <f t="shared" si="211"/>
        <v>0</v>
      </c>
      <c r="Q522" s="212">
        <v>0</v>
      </c>
      <c r="R522" s="212">
        <f t="shared" si="212"/>
        <v>0</v>
      </c>
      <c r="S522" s="212">
        <v>0</v>
      </c>
      <c r="T522" s="213">
        <f t="shared" si="213"/>
        <v>0</v>
      </c>
      <c r="AR522" s="25" t="s">
        <v>375</v>
      </c>
      <c r="AT522" s="25" t="s">
        <v>311</v>
      </c>
      <c r="AU522" s="25" t="s">
        <v>82</v>
      </c>
      <c r="AY522" s="25" t="s">
        <v>308</v>
      </c>
      <c r="BE522" s="214">
        <f t="shared" si="214"/>
        <v>0</v>
      </c>
      <c r="BF522" s="214">
        <f t="shared" si="215"/>
        <v>0</v>
      </c>
      <c r="BG522" s="214">
        <f t="shared" si="216"/>
        <v>0</v>
      </c>
      <c r="BH522" s="214">
        <f t="shared" si="217"/>
        <v>0</v>
      </c>
      <c r="BI522" s="214">
        <f t="shared" si="218"/>
        <v>0</v>
      </c>
      <c r="BJ522" s="25" t="s">
        <v>82</v>
      </c>
      <c r="BK522" s="214">
        <f t="shared" si="219"/>
        <v>0</v>
      </c>
      <c r="BL522" s="25" t="s">
        <v>375</v>
      </c>
      <c r="BM522" s="25" t="s">
        <v>9886</v>
      </c>
    </row>
    <row r="523" spans="2:65" s="1" customFormat="1" ht="22.5" customHeight="1">
      <c r="B523" s="42"/>
      <c r="C523" s="203" t="s">
        <v>3177</v>
      </c>
      <c r="D523" s="203" t="s">
        <v>311</v>
      </c>
      <c r="E523" s="204" t="s">
        <v>9827</v>
      </c>
      <c r="F523" s="205" t="s">
        <v>13150</v>
      </c>
      <c r="G523" s="206" t="s">
        <v>5275</v>
      </c>
      <c r="H523" s="207">
        <v>35</v>
      </c>
      <c r="I523" s="208"/>
      <c r="J523" s="209">
        <f t="shared" si="210"/>
        <v>0</v>
      </c>
      <c r="K523" s="205" t="s">
        <v>21</v>
      </c>
      <c r="L523" s="62"/>
      <c r="M523" s="210" t="s">
        <v>21</v>
      </c>
      <c r="N523" s="211" t="s">
        <v>45</v>
      </c>
      <c r="O523" s="43"/>
      <c r="P523" s="212">
        <f t="shared" si="211"/>
        <v>0</v>
      </c>
      <c r="Q523" s="212">
        <v>0</v>
      </c>
      <c r="R523" s="212">
        <f t="shared" si="212"/>
        <v>0</v>
      </c>
      <c r="S523" s="212">
        <v>0</v>
      </c>
      <c r="T523" s="213">
        <f t="shared" si="213"/>
        <v>0</v>
      </c>
      <c r="AR523" s="25" t="s">
        <v>375</v>
      </c>
      <c r="AT523" s="25" t="s">
        <v>311</v>
      </c>
      <c r="AU523" s="25" t="s">
        <v>82</v>
      </c>
      <c r="AY523" s="25" t="s">
        <v>308</v>
      </c>
      <c r="BE523" s="214">
        <f t="shared" si="214"/>
        <v>0</v>
      </c>
      <c r="BF523" s="214">
        <f t="shared" si="215"/>
        <v>0</v>
      </c>
      <c r="BG523" s="214">
        <f t="shared" si="216"/>
        <v>0</v>
      </c>
      <c r="BH523" s="214">
        <f t="shared" si="217"/>
        <v>0</v>
      </c>
      <c r="BI523" s="214">
        <f t="shared" si="218"/>
        <v>0</v>
      </c>
      <c r="BJ523" s="25" t="s">
        <v>82</v>
      </c>
      <c r="BK523" s="214">
        <f t="shared" si="219"/>
        <v>0</v>
      </c>
      <c r="BL523" s="25" t="s">
        <v>375</v>
      </c>
      <c r="BM523" s="25" t="s">
        <v>9889</v>
      </c>
    </row>
    <row r="524" spans="2:65" s="1" customFormat="1" ht="22.5" customHeight="1">
      <c r="B524" s="42"/>
      <c r="C524" s="203" t="s">
        <v>3182</v>
      </c>
      <c r="D524" s="203" t="s">
        <v>311</v>
      </c>
      <c r="E524" s="204" t="s">
        <v>9830</v>
      </c>
      <c r="F524" s="205" t="s">
        <v>13151</v>
      </c>
      <c r="G524" s="206" t="s">
        <v>5275</v>
      </c>
      <c r="H524" s="207">
        <v>3</v>
      </c>
      <c r="I524" s="208"/>
      <c r="J524" s="209">
        <f t="shared" si="210"/>
        <v>0</v>
      </c>
      <c r="K524" s="205" t="s">
        <v>21</v>
      </c>
      <c r="L524" s="62"/>
      <c r="M524" s="210" t="s">
        <v>21</v>
      </c>
      <c r="N524" s="211" t="s">
        <v>45</v>
      </c>
      <c r="O524" s="43"/>
      <c r="P524" s="212">
        <f t="shared" si="211"/>
        <v>0</v>
      </c>
      <c r="Q524" s="212">
        <v>0</v>
      </c>
      <c r="R524" s="212">
        <f t="shared" si="212"/>
        <v>0</v>
      </c>
      <c r="S524" s="212">
        <v>0</v>
      </c>
      <c r="T524" s="213">
        <f t="shared" si="213"/>
        <v>0</v>
      </c>
      <c r="AR524" s="25" t="s">
        <v>375</v>
      </c>
      <c r="AT524" s="25" t="s">
        <v>311</v>
      </c>
      <c r="AU524" s="25" t="s">
        <v>82</v>
      </c>
      <c r="AY524" s="25" t="s">
        <v>308</v>
      </c>
      <c r="BE524" s="214">
        <f t="shared" si="214"/>
        <v>0</v>
      </c>
      <c r="BF524" s="214">
        <f t="shared" si="215"/>
        <v>0</v>
      </c>
      <c r="BG524" s="214">
        <f t="shared" si="216"/>
        <v>0</v>
      </c>
      <c r="BH524" s="214">
        <f t="shared" si="217"/>
        <v>0</v>
      </c>
      <c r="BI524" s="214">
        <f t="shared" si="218"/>
        <v>0</v>
      </c>
      <c r="BJ524" s="25" t="s">
        <v>82</v>
      </c>
      <c r="BK524" s="214">
        <f t="shared" si="219"/>
        <v>0</v>
      </c>
      <c r="BL524" s="25" t="s">
        <v>375</v>
      </c>
      <c r="BM524" s="25" t="s">
        <v>9892</v>
      </c>
    </row>
    <row r="525" spans="2:65" s="1" customFormat="1" ht="22.5" customHeight="1">
      <c r="B525" s="42"/>
      <c r="C525" s="203" t="s">
        <v>3186</v>
      </c>
      <c r="D525" s="203" t="s">
        <v>311</v>
      </c>
      <c r="E525" s="204" t="s">
        <v>9833</v>
      </c>
      <c r="F525" s="205" t="s">
        <v>13152</v>
      </c>
      <c r="G525" s="206" t="s">
        <v>5275</v>
      </c>
      <c r="H525" s="207">
        <v>1</v>
      </c>
      <c r="I525" s="208"/>
      <c r="J525" s="209">
        <f t="shared" si="210"/>
        <v>0</v>
      </c>
      <c r="K525" s="205" t="s">
        <v>21</v>
      </c>
      <c r="L525" s="62"/>
      <c r="M525" s="210" t="s">
        <v>21</v>
      </c>
      <c r="N525" s="211" t="s">
        <v>45</v>
      </c>
      <c r="O525" s="43"/>
      <c r="P525" s="212">
        <f t="shared" si="211"/>
        <v>0</v>
      </c>
      <c r="Q525" s="212">
        <v>0</v>
      </c>
      <c r="R525" s="212">
        <f t="shared" si="212"/>
        <v>0</v>
      </c>
      <c r="S525" s="212">
        <v>0</v>
      </c>
      <c r="T525" s="213">
        <f t="shared" si="213"/>
        <v>0</v>
      </c>
      <c r="AR525" s="25" t="s">
        <v>375</v>
      </c>
      <c r="AT525" s="25" t="s">
        <v>311</v>
      </c>
      <c r="AU525" s="25" t="s">
        <v>82</v>
      </c>
      <c r="AY525" s="25" t="s">
        <v>308</v>
      </c>
      <c r="BE525" s="214">
        <f t="shared" si="214"/>
        <v>0</v>
      </c>
      <c r="BF525" s="214">
        <f t="shared" si="215"/>
        <v>0</v>
      </c>
      <c r="BG525" s="214">
        <f t="shared" si="216"/>
        <v>0</v>
      </c>
      <c r="BH525" s="214">
        <f t="shared" si="217"/>
        <v>0</v>
      </c>
      <c r="BI525" s="214">
        <f t="shared" si="218"/>
        <v>0</v>
      </c>
      <c r="BJ525" s="25" t="s">
        <v>82</v>
      </c>
      <c r="BK525" s="214">
        <f t="shared" si="219"/>
        <v>0</v>
      </c>
      <c r="BL525" s="25" t="s">
        <v>375</v>
      </c>
      <c r="BM525" s="25" t="s">
        <v>9896</v>
      </c>
    </row>
    <row r="526" spans="2:65" s="1" customFormat="1" ht="22.5" customHeight="1">
      <c r="B526" s="42"/>
      <c r="C526" s="203" t="s">
        <v>3190</v>
      </c>
      <c r="D526" s="203" t="s">
        <v>311</v>
      </c>
      <c r="E526" s="204" t="s">
        <v>9836</v>
      </c>
      <c r="F526" s="205" t="s">
        <v>13153</v>
      </c>
      <c r="G526" s="206" t="s">
        <v>5275</v>
      </c>
      <c r="H526" s="207">
        <v>4</v>
      </c>
      <c r="I526" s="208"/>
      <c r="J526" s="209">
        <f t="shared" si="210"/>
        <v>0</v>
      </c>
      <c r="K526" s="205" t="s">
        <v>21</v>
      </c>
      <c r="L526" s="62"/>
      <c r="M526" s="210" t="s">
        <v>21</v>
      </c>
      <c r="N526" s="211" t="s">
        <v>45</v>
      </c>
      <c r="O526" s="43"/>
      <c r="P526" s="212">
        <f t="shared" si="211"/>
        <v>0</v>
      </c>
      <c r="Q526" s="212">
        <v>0</v>
      </c>
      <c r="R526" s="212">
        <f t="shared" si="212"/>
        <v>0</v>
      </c>
      <c r="S526" s="212">
        <v>0</v>
      </c>
      <c r="T526" s="213">
        <f t="shared" si="213"/>
        <v>0</v>
      </c>
      <c r="AR526" s="25" t="s">
        <v>375</v>
      </c>
      <c r="AT526" s="25" t="s">
        <v>311</v>
      </c>
      <c r="AU526" s="25" t="s">
        <v>82</v>
      </c>
      <c r="AY526" s="25" t="s">
        <v>308</v>
      </c>
      <c r="BE526" s="214">
        <f t="shared" si="214"/>
        <v>0</v>
      </c>
      <c r="BF526" s="214">
        <f t="shared" si="215"/>
        <v>0</v>
      </c>
      <c r="BG526" s="214">
        <f t="shared" si="216"/>
        <v>0</v>
      </c>
      <c r="BH526" s="214">
        <f t="shared" si="217"/>
        <v>0</v>
      </c>
      <c r="BI526" s="214">
        <f t="shared" si="218"/>
        <v>0</v>
      </c>
      <c r="BJ526" s="25" t="s">
        <v>82</v>
      </c>
      <c r="BK526" s="214">
        <f t="shared" si="219"/>
        <v>0</v>
      </c>
      <c r="BL526" s="25" t="s">
        <v>375</v>
      </c>
      <c r="BM526" s="25" t="s">
        <v>9898</v>
      </c>
    </row>
    <row r="527" spans="2:65" s="1" customFormat="1" ht="22.5" customHeight="1">
      <c r="B527" s="42"/>
      <c r="C527" s="203" t="s">
        <v>3194</v>
      </c>
      <c r="D527" s="203" t="s">
        <v>311</v>
      </c>
      <c r="E527" s="204" t="s">
        <v>9839</v>
      </c>
      <c r="F527" s="205" t="s">
        <v>13154</v>
      </c>
      <c r="G527" s="206" t="s">
        <v>5275</v>
      </c>
      <c r="H527" s="207">
        <v>1</v>
      </c>
      <c r="I527" s="208"/>
      <c r="J527" s="209">
        <f t="shared" si="210"/>
        <v>0</v>
      </c>
      <c r="K527" s="205" t="s">
        <v>21</v>
      </c>
      <c r="L527" s="62"/>
      <c r="M527" s="210" t="s">
        <v>21</v>
      </c>
      <c r="N527" s="211" t="s">
        <v>45</v>
      </c>
      <c r="O527" s="43"/>
      <c r="P527" s="212">
        <f t="shared" si="211"/>
        <v>0</v>
      </c>
      <c r="Q527" s="212">
        <v>0</v>
      </c>
      <c r="R527" s="212">
        <f t="shared" si="212"/>
        <v>0</v>
      </c>
      <c r="S527" s="212">
        <v>0</v>
      </c>
      <c r="T527" s="213">
        <f t="shared" si="213"/>
        <v>0</v>
      </c>
      <c r="AR527" s="25" t="s">
        <v>375</v>
      </c>
      <c r="AT527" s="25" t="s">
        <v>311</v>
      </c>
      <c r="AU527" s="25" t="s">
        <v>82</v>
      </c>
      <c r="AY527" s="25" t="s">
        <v>308</v>
      </c>
      <c r="BE527" s="214">
        <f t="shared" si="214"/>
        <v>0</v>
      </c>
      <c r="BF527" s="214">
        <f t="shared" si="215"/>
        <v>0</v>
      </c>
      <c r="BG527" s="214">
        <f t="shared" si="216"/>
        <v>0</v>
      </c>
      <c r="BH527" s="214">
        <f t="shared" si="217"/>
        <v>0</v>
      </c>
      <c r="BI527" s="214">
        <f t="shared" si="218"/>
        <v>0</v>
      </c>
      <c r="BJ527" s="25" t="s">
        <v>82</v>
      </c>
      <c r="BK527" s="214">
        <f t="shared" si="219"/>
        <v>0</v>
      </c>
      <c r="BL527" s="25" t="s">
        <v>375</v>
      </c>
      <c r="BM527" s="25" t="s">
        <v>9900</v>
      </c>
    </row>
    <row r="528" spans="2:65" s="1" customFormat="1" ht="22.5" customHeight="1">
      <c r="B528" s="42"/>
      <c r="C528" s="203" t="s">
        <v>3198</v>
      </c>
      <c r="D528" s="203" t="s">
        <v>311</v>
      </c>
      <c r="E528" s="204" t="s">
        <v>9842</v>
      </c>
      <c r="F528" s="205" t="s">
        <v>13155</v>
      </c>
      <c r="G528" s="206" t="s">
        <v>5275</v>
      </c>
      <c r="H528" s="207">
        <v>1</v>
      </c>
      <c r="I528" s="208"/>
      <c r="J528" s="209">
        <f t="shared" si="210"/>
        <v>0</v>
      </c>
      <c r="K528" s="205" t="s">
        <v>21</v>
      </c>
      <c r="L528" s="62"/>
      <c r="M528" s="210" t="s">
        <v>21</v>
      </c>
      <c r="N528" s="211" t="s">
        <v>45</v>
      </c>
      <c r="O528" s="43"/>
      <c r="P528" s="212">
        <f t="shared" si="211"/>
        <v>0</v>
      </c>
      <c r="Q528" s="212">
        <v>0</v>
      </c>
      <c r="R528" s="212">
        <f t="shared" si="212"/>
        <v>0</v>
      </c>
      <c r="S528" s="212">
        <v>0</v>
      </c>
      <c r="T528" s="213">
        <f t="shared" si="213"/>
        <v>0</v>
      </c>
      <c r="AR528" s="25" t="s">
        <v>375</v>
      </c>
      <c r="AT528" s="25" t="s">
        <v>311</v>
      </c>
      <c r="AU528" s="25" t="s">
        <v>82</v>
      </c>
      <c r="AY528" s="25" t="s">
        <v>308</v>
      </c>
      <c r="BE528" s="214">
        <f t="shared" si="214"/>
        <v>0</v>
      </c>
      <c r="BF528" s="214">
        <f t="shared" si="215"/>
        <v>0</v>
      </c>
      <c r="BG528" s="214">
        <f t="shared" si="216"/>
        <v>0</v>
      </c>
      <c r="BH528" s="214">
        <f t="shared" si="217"/>
        <v>0</v>
      </c>
      <c r="BI528" s="214">
        <f t="shared" si="218"/>
        <v>0</v>
      </c>
      <c r="BJ528" s="25" t="s">
        <v>82</v>
      </c>
      <c r="BK528" s="214">
        <f t="shared" si="219"/>
        <v>0</v>
      </c>
      <c r="BL528" s="25" t="s">
        <v>375</v>
      </c>
      <c r="BM528" s="25" t="s">
        <v>9902</v>
      </c>
    </row>
    <row r="529" spans="2:65" s="11" customFormat="1" ht="29.85" customHeight="1">
      <c r="B529" s="186"/>
      <c r="C529" s="187"/>
      <c r="D529" s="200" t="s">
        <v>73</v>
      </c>
      <c r="E529" s="201" t="s">
        <v>12590</v>
      </c>
      <c r="F529" s="201" t="s">
        <v>13156</v>
      </c>
      <c r="G529" s="187"/>
      <c r="H529" s="187"/>
      <c r="I529" s="190"/>
      <c r="J529" s="202">
        <f>BK529</f>
        <v>0</v>
      </c>
      <c r="K529" s="187"/>
      <c r="L529" s="192"/>
      <c r="M529" s="193"/>
      <c r="N529" s="194"/>
      <c r="O529" s="194"/>
      <c r="P529" s="195">
        <f>P530</f>
        <v>0</v>
      </c>
      <c r="Q529" s="194"/>
      <c r="R529" s="195">
        <f>R530</f>
        <v>0</v>
      </c>
      <c r="S529" s="194"/>
      <c r="T529" s="196">
        <f>T530</f>
        <v>0</v>
      </c>
      <c r="AR529" s="197" t="s">
        <v>84</v>
      </c>
      <c r="AT529" s="198" t="s">
        <v>73</v>
      </c>
      <c r="AU529" s="198" t="s">
        <v>82</v>
      </c>
      <c r="AY529" s="197" t="s">
        <v>308</v>
      </c>
      <c r="BK529" s="199">
        <f>BK530</f>
        <v>0</v>
      </c>
    </row>
    <row r="530" spans="2:65" s="1" customFormat="1" ht="22.5" customHeight="1">
      <c r="B530" s="42"/>
      <c r="C530" s="203" t="s">
        <v>3202</v>
      </c>
      <c r="D530" s="203" t="s">
        <v>311</v>
      </c>
      <c r="E530" s="204" t="s">
        <v>9845</v>
      </c>
      <c r="F530" s="205" t="s">
        <v>13157</v>
      </c>
      <c r="G530" s="206" t="s">
        <v>5275</v>
      </c>
      <c r="H530" s="207">
        <v>21</v>
      </c>
      <c r="I530" s="208"/>
      <c r="J530" s="209">
        <f>ROUND(I530*H530,2)</f>
        <v>0</v>
      </c>
      <c r="K530" s="205" t="s">
        <v>21</v>
      </c>
      <c r="L530" s="62"/>
      <c r="M530" s="210" t="s">
        <v>21</v>
      </c>
      <c r="N530" s="211" t="s">
        <v>45</v>
      </c>
      <c r="O530" s="43"/>
      <c r="P530" s="212">
        <f>O530*H530</f>
        <v>0</v>
      </c>
      <c r="Q530" s="212">
        <v>0</v>
      </c>
      <c r="R530" s="212">
        <f>Q530*H530</f>
        <v>0</v>
      </c>
      <c r="S530" s="212">
        <v>0</v>
      </c>
      <c r="T530" s="213">
        <f>S530*H530</f>
        <v>0</v>
      </c>
      <c r="AR530" s="25" t="s">
        <v>375</v>
      </c>
      <c r="AT530" s="25" t="s">
        <v>311</v>
      </c>
      <c r="AU530" s="25" t="s">
        <v>84</v>
      </c>
      <c r="AY530" s="25" t="s">
        <v>308</v>
      </c>
      <c r="BE530" s="214">
        <f>IF(N530="základní",J530,0)</f>
        <v>0</v>
      </c>
      <c r="BF530" s="214">
        <f>IF(N530="snížená",J530,0)</f>
        <v>0</v>
      </c>
      <c r="BG530" s="214">
        <f>IF(N530="zákl. přenesená",J530,0)</f>
        <v>0</v>
      </c>
      <c r="BH530" s="214">
        <f>IF(N530="sníž. přenesená",J530,0)</f>
        <v>0</v>
      </c>
      <c r="BI530" s="214">
        <f>IF(N530="nulová",J530,0)</f>
        <v>0</v>
      </c>
      <c r="BJ530" s="25" t="s">
        <v>82</v>
      </c>
      <c r="BK530" s="214">
        <f>ROUND(I530*H530,2)</f>
        <v>0</v>
      </c>
      <c r="BL530" s="25" t="s">
        <v>375</v>
      </c>
      <c r="BM530" s="25" t="s">
        <v>9904</v>
      </c>
    </row>
    <row r="531" spans="2:65" s="11" customFormat="1" ht="29.85" customHeight="1">
      <c r="B531" s="186"/>
      <c r="C531" s="187"/>
      <c r="D531" s="200" t="s">
        <v>73</v>
      </c>
      <c r="E531" s="201" t="s">
        <v>12501</v>
      </c>
      <c r="F531" s="201" t="s">
        <v>13119</v>
      </c>
      <c r="G531" s="187"/>
      <c r="H531" s="187"/>
      <c r="I531" s="190"/>
      <c r="J531" s="202">
        <f>BK531</f>
        <v>0</v>
      </c>
      <c r="K531" s="187"/>
      <c r="L531" s="192"/>
      <c r="M531" s="193"/>
      <c r="N531" s="194"/>
      <c r="O531" s="194"/>
      <c r="P531" s="195">
        <f>SUM(P532:P547)</f>
        <v>0</v>
      </c>
      <c r="Q531" s="194"/>
      <c r="R531" s="195">
        <f>SUM(R532:R547)</f>
        <v>0</v>
      </c>
      <c r="S531" s="194"/>
      <c r="T531" s="196">
        <f>SUM(T532:T547)</f>
        <v>0</v>
      </c>
      <c r="AR531" s="197" t="s">
        <v>84</v>
      </c>
      <c r="AT531" s="198" t="s">
        <v>73</v>
      </c>
      <c r="AU531" s="198" t="s">
        <v>82</v>
      </c>
      <c r="AY531" s="197" t="s">
        <v>308</v>
      </c>
      <c r="BK531" s="199">
        <f>SUM(BK532:BK547)</f>
        <v>0</v>
      </c>
    </row>
    <row r="532" spans="2:65" s="1" customFormat="1" ht="22.5" customHeight="1">
      <c r="B532" s="42"/>
      <c r="C532" s="203" t="s">
        <v>3206</v>
      </c>
      <c r="D532" s="203" t="s">
        <v>311</v>
      </c>
      <c r="E532" s="204" t="s">
        <v>9848</v>
      </c>
      <c r="F532" s="205" t="s">
        <v>13158</v>
      </c>
      <c r="G532" s="206" t="s">
        <v>538</v>
      </c>
      <c r="H532" s="207">
        <v>1450</v>
      </c>
      <c r="I532" s="208"/>
      <c r="J532" s="209">
        <f t="shared" ref="J532:J547" si="220">ROUND(I532*H532,2)</f>
        <v>0</v>
      </c>
      <c r="K532" s="205" t="s">
        <v>21</v>
      </c>
      <c r="L532" s="62"/>
      <c r="M532" s="210" t="s">
        <v>21</v>
      </c>
      <c r="N532" s="211" t="s">
        <v>45</v>
      </c>
      <c r="O532" s="43"/>
      <c r="P532" s="212">
        <f t="shared" ref="P532:P547" si="221">O532*H532</f>
        <v>0</v>
      </c>
      <c r="Q532" s="212">
        <v>0</v>
      </c>
      <c r="R532" s="212">
        <f t="shared" ref="R532:R547" si="222">Q532*H532</f>
        <v>0</v>
      </c>
      <c r="S532" s="212">
        <v>0</v>
      </c>
      <c r="T532" s="213">
        <f t="shared" ref="T532:T547" si="223">S532*H532</f>
        <v>0</v>
      </c>
      <c r="AR532" s="25" t="s">
        <v>375</v>
      </c>
      <c r="AT532" s="25" t="s">
        <v>311</v>
      </c>
      <c r="AU532" s="25" t="s">
        <v>84</v>
      </c>
      <c r="AY532" s="25" t="s">
        <v>308</v>
      </c>
      <c r="BE532" s="214">
        <f t="shared" ref="BE532:BE547" si="224">IF(N532="základní",J532,0)</f>
        <v>0</v>
      </c>
      <c r="BF532" s="214">
        <f t="shared" ref="BF532:BF547" si="225">IF(N532="snížená",J532,0)</f>
        <v>0</v>
      </c>
      <c r="BG532" s="214">
        <f t="shared" ref="BG532:BG547" si="226">IF(N532="zákl. přenesená",J532,0)</f>
        <v>0</v>
      </c>
      <c r="BH532" s="214">
        <f t="shared" ref="BH532:BH547" si="227">IF(N532="sníž. přenesená",J532,0)</f>
        <v>0</v>
      </c>
      <c r="BI532" s="214">
        <f t="shared" ref="BI532:BI547" si="228">IF(N532="nulová",J532,0)</f>
        <v>0</v>
      </c>
      <c r="BJ532" s="25" t="s">
        <v>82</v>
      </c>
      <c r="BK532" s="214">
        <f t="shared" ref="BK532:BK547" si="229">ROUND(I532*H532,2)</f>
        <v>0</v>
      </c>
      <c r="BL532" s="25" t="s">
        <v>375</v>
      </c>
      <c r="BM532" s="25" t="s">
        <v>9906</v>
      </c>
    </row>
    <row r="533" spans="2:65" s="1" customFormat="1" ht="22.5" customHeight="1">
      <c r="B533" s="42"/>
      <c r="C533" s="203" t="s">
        <v>3210</v>
      </c>
      <c r="D533" s="203" t="s">
        <v>311</v>
      </c>
      <c r="E533" s="204" t="s">
        <v>9851</v>
      </c>
      <c r="F533" s="205" t="s">
        <v>13159</v>
      </c>
      <c r="G533" s="206" t="s">
        <v>538</v>
      </c>
      <c r="H533" s="207">
        <v>180</v>
      </c>
      <c r="I533" s="208"/>
      <c r="J533" s="209">
        <f t="shared" si="220"/>
        <v>0</v>
      </c>
      <c r="K533" s="205" t="s">
        <v>21</v>
      </c>
      <c r="L533" s="62"/>
      <c r="M533" s="210" t="s">
        <v>21</v>
      </c>
      <c r="N533" s="211" t="s">
        <v>45</v>
      </c>
      <c r="O533" s="43"/>
      <c r="P533" s="212">
        <f t="shared" si="221"/>
        <v>0</v>
      </c>
      <c r="Q533" s="212">
        <v>0</v>
      </c>
      <c r="R533" s="212">
        <f t="shared" si="222"/>
        <v>0</v>
      </c>
      <c r="S533" s="212">
        <v>0</v>
      </c>
      <c r="T533" s="213">
        <f t="shared" si="223"/>
        <v>0</v>
      </c>
      <c r="AR533" s="25" t="s">
        <v>375</v>
      </c>
      <c r="AT533" s="25" t="s">
        <v>311</v>
      </c>
      <c r="AU533" s="25" t="s">
        <v>84</v>
      </c>
      <c r="AY533" s="25" t="s">
        <v>308</v>
      </c>
      <c r="BE533" s="214">
        <f t="shared" si="224"/>
        <v>0</v>
      </c>
      <c r="BF533" s="214">
        <f t="shared" si="225"/>
        <v>0</v>
      </c>
      <c r="BG533" s="214">
        <f t="shared" si="226"/>
        <v>0</v>
      </c>
      <c r="BH533" s="214">
        <f t="shared" si="227"/>
        <v>0</v>
      </c>
      <c r="BI533" s="214">
        <f t="shared" si="228"/>
        <v>0</v>
      </c>
      <c r="BJ533" s="25" t="s">
        <v>82</v>
      </c>
      <c r="BK533" s="214">
        <f t="shared" si="229"/>
        <v>0</v>
      </c>
      <c r="BL533" s="25" t="s">
        <v>375</v>
      </c>
      <c r="BM533" s="25" t="s">
        <v>9908</v>
      </c>
    </row>
    <row r="534" spans="2:65" s="1" customFormat="1" ht="22.5" customHeight="1">
      <c r="B534" s="42"/>
      <c r="C534" s="203" t="s">
        <v>3214</v>
      </c>
      <c r="D534" s="203" t="s">
        <v>311</v>
      </c>
      <c r="E534" s="204" t="s">
        <v>5753</v>
      </c>
      <c r="F534" s="205" t="s">
        <v>13051</v>
      </c>
      <c r="G534" s="206" t="s">
        <v>538</v>
      </c>
      <c r="H534" s="207">
        <v>240</v>
      </c>
      <c r="I534" s="208"/>
      <c r="J534" s="209">
        <f t="shared" si="220"/>
        <v>0</v>
      </c>
      <c r="K534" s="205" t="s">
        <v>21</v>
      </c>
      <c r="L534" s="62"/>
      <c r="M534" s="210" t="s">
        <v>21</v>
      </c>
      <c r="N534" s="211" t="s">
        <v>45</v>
      </c>
      <c r="O534" s="43"/>
      <c r="P534" s="212">
        <f t="shared" si="221"/>
        <v>0</v>
      </c>
      <c r="Q534" s="212">
        <v>0</v>
      </c>
      <c r="R534" s="212">
        <f t="shared" si="222"/>
        <v>0</v>
      </c>
      <c r="S534" s="212">
        <v>0</v>
      </c>
      <c r="T534" s="213">
        <f t="shared" si="223"/>
        <v>0</v>
      </c>
      <c r="AR534" s="25" t="s">
        <v>375</v>
      </c>
      <c r="AT534" s="25" t="s">
        <v>311</v>
      </c>
      <c r="AU534" s="25" t="s">
        <v>84</v>
      </c>
      <c r="AY534" s="25" t="s">
        <v>308</v>
      </c>
      <c r="BE534" s="214">
        <f t="shared" si="224"/>
        <v>0</v>
      </c>
      <c r="BF534" s="214">
        <f t="shared" si="225"/>
        <v>0</v>
      </c>
      <c r="BG534" s="214">
        <f t="shared" si="226"/>
        <v>0</v>
      </c>
      <c r="BH534" s="214">
        <f t="shared" si="227"/>
        <v>0</v>
      </c>
      <c r="BI534" s="214">
        <f t="shared" si="228"/>
        <v>0</v>
      </c>
      <c r="BJ534" s="25" t="s">
        <v>82</v>
      </c>
      <c r="BK534" s="214">
        <f t="shared" si="229"/>
        <v>0</v>
      </c>
      <c r="BL534" s="25" t="s">
        <v>375</v>
      </c>
      <c r="BM534" s="25" t="s">
        <v>9910</v>
      </c>
    </row>
    <row r="535" spans="2:65" s="1" customFormat="1" ht="22.5" customHeight="1">
      <c r="B535" s="42"/>
      <c r="C535" s="203" t="s">
        <v>3218</v>
      </c>
      <c r="D535" s="203" t="s">
        <v>311</v>
      </c>
      <c r="E535" s="204" t="s">
        <v>5755</v>
      </c>
      <c r="F535" s="205" t="s">
        <v>13052</v>
      </c>
      <c r="G535" s="206" t="s">
        <v>538</v>
      </c>
      <c r="H535" s="207">
        <v>680</v>
      </c>
      <c r="I535" s="208"/>
      <c r="J535" s="209">
        <f t="shared" si="220"/>
        <v>0</v>
      </c>
      <c r="K535" s="205" t="s">
        <v>21</v>
      </c>
      <c r="L535" s="62"/>
      <c r="M535" s="210" t="s">
        <v>21</v>
      </c>
      <c r="N535" s="211" t="s">
        <v>45</v>
      </c>
      <c r="O535" s="43"/>
      <c r="P535" s="212">
        <f t="shared" si="221"/>
        <v>0</v>
      </c>
      <c r="Q535" s="212">
        <v>0</v>
      </c>
      <c r="R535" s="212">
        <f t="shared" si="222"/>
        <v>0</v>
      </c>
      <c r="S535" s="212">
        <v>0</v>
      </c>
      <c r="T535" s="213">
        <f t="shared" si="223"/>
        <v>0</v>
      </c>
      <c r="AR535" s="25" t="s">
        <v>375</v>
      </c>
      <c r="AT535" s="25" t="s">
        <v>311</v>
      </c>
      <c r="AU535" s="25" t="s">
        <v>84</v>
      </c>
      <c r="AY535" s="25" t="s">
        <v>308</v>
      </c>
      <c r="BE535" s="214">
        <f t="shared" si="224"/>
        <v>0</v>
      </c>
      <c r="BF535" s="214">
        <f t="shared" si="225"/>
        <v>0</v>
      </c>
      <c r="BG535" s="214">
        <f t="shared" si="226"/>
        <v>0</v>
      </c>
      <c r="BH535" s="214">
        <f t="shared" si="227"/>
        <v>0</v>
      </c>
      <c r="BI535" s="214">
        <f t="shared" si="228"/>
        <v>0</v>
      </c>
      <c r="BJ535" s="25" t="s">
        <v>82</v>
      </c>
      <c r="BK535" s="214">
        <f t="shared" si="229"/>
        <v>0</v>
      </c>
      <c r="BL535" s="25" t="s">
        <v>375</v>
      </c>
      <c r="BM535" s="25" t="s">
        <v>9912</v>
      </c>
    </row>
    <row r="536" spans="2:65" s="1" customFormat="1" ht="22.5" customHeight="1">
      <c r="B536" s="42"/>
      <c r="C536" s="203" t="s">
        <v>3222</v>
      </c>
      <c r="D536" s="203" t="s">
        <v>311</v>
      </c>
      <c r="E536" s="204" t="s">
        <v>5757</v>
      </c>
      <c r="F536" s="205" t="s">
        <v>13053</v>
      </c>
      <c r="G536" s="206" t="s">
        <v>538</v>
      </c>
      <c r="H536" s="207">
        <v>240</v>
      </c>
      <c r="I536" s="208"/>
      <c r="J536" s="209">
        <f t="shared" si="220"/>
        <v>0</v>
      </c>
      <c r="K536" s="205" t="s">
        <v>21</v>
      </c>
      <c r="L536" s="62"/>
      <c r="M536" s="210" t="s">
        <v>21</v>
      </c>
      <c r="N536" s="211" t="s">
        <v>45</v>
      </c>
      <c r="O536" s="43"/>
      <c r="P536" s="212">
        <f t="shared" si="221"/>
        <v>0</v>
      </c>
      <c r="Q536" s="212">
        <v>0</v>
      </c>
      <c r="R536" s="212">
        <f t="shared" si="222"/>
        <v>0</v>
      </c>
      <c r="S536" s="212">
        <v>0</v>
      </c>
      <c r="T536" s="213">
        <f t="shared" si="223"/>
        <v>0</v>
      </c>
      <c r="AR536" s="25" t="s">
        <v>375</v>
      </c>
      <c r="AT536" s="25" t="s">
        <v>311</v>
      </c>
      <c r="AU536" s="25" t="s">
        <v>84</v>
      </c>
      <c r="AY536" s="25" t="s">
        <v>308</v>
      </c>
      <c r="BE536" s="214">
        <f t="shared" si="224"/>
        <v>0</v>
      </c>
      <c r="BF536" s="214">
        <f t="shared" si="225"/>
        <v>0</v>
      </c>
      <c r="BG536" s="214">
        <f t="shared" si="226"/>
        <v>0</v>
      </c>
      <c r="BH536" s="214">
        <f t="shared" si="227"/>
        <v>0</v>
      </c>
      <c r="BI536" s="214">
        <f t="shared" si="228"/>
        <v>0</v>
      </c>
      <c r="BJ536" s="25" t="s">
        <v>82</v>
      </c>
      <c r="BK536" s="214">
        <f t="shared" si="229"/>
        <v>0</v>
      </c>
      <c r="BL536" s="25" t="s">
        <v>375</v>
      </c>
      <c r="BM536" s="25" t="s">
        <v>9914</v>
      </c>
    </row>
    <row r="537" spans="2:65" s="1" customFormat="1" ht="22.5" customHeight="1">
      <c r="B537" s="42"/>
      <c r="C537" s="203" t="s">
        <v>3226</v>
      </c>
      <c r="D537" s="203" t="s">
        <v>311</v>
      </c>
      <c r="E537" s="204" t="s">
        <v>9854</v>
      </c>
      <c r="F537" s="205" t="s">
        <v>13160</v>
      </c>
      <c r="G537" s="206" t="s">
        <v>5275</v>
      </c>
      <c r="H537" s="207">
        <v>140</v>
      </c>
      <c r="I537" s="208"/>
      <c r="J537" s="209">
        <f t="shared" si="220"/>
        <v>0</v>
      </c>
      <c r="K537" s="205" t="s">
        <v>21</v>
      </c>
      <c r="L537" s="62"/>
      <c r="M537" s="210" t="s">
        <v>21</v>
      </c>
      <c r="N537" s="211" t="s">
        <v>45</v>
      </c>
      <c r="O537" s="43"/>
      <c r="P537" s="212">
        <f t="shared" si="221"/>
        <v>0</v>
      </c>
      <c r="Q537" s="212">
        <v>0</v>
      </c>
      <c r="R537" s="212">
        <f t="shared" si="222"/>
        <v>0</v>
      </c>
      <c r="S537" s="212">
        <v>0</v>
      </c>
      <c r="T537" s="213">
        <f t="shared" si="223"/>
        <v>0</v>
      </c>
      <c r="AR537" s="25" t="s">
        <v>375</v>
      </c>
      <c r="AT537" s="25" t="s">
        <v>311</v>
      </c>
      <c r="AU537" s="25" t="s">
        <v>84</v>
      </c>
      <c r="AY537" s="25" t="s">
        <v>308</v>
      </c>
      <c r="BE537" s="214">
        <f t="shared" si="224"/>
        <v>0</v>
      </c>
      <c r="BF537" s="214">
        <f t="shared" si="225"/>
        <v>0</v>
      </c>
      <c r="BG537" s="214">
        <f t="shared" si="226"/>
        <v>0</v>
      </c>
      <c r="BH537" s="214">
        <f t="shared" si="227"/>
        <v>0</v>
      </c>
      <c r="BI537" s="214">
        <f t="shared" si="228"/>
        <v>0</v>
      </c>
      <c r="BJ537" s="25" t="s">
        <v>82</v>
      </c>
      <c r="BK537" s="214">
        <f t="shared" si="229"/>
        <v>0</v>
      </c>
      <c r="BL537" s="25" t="s">
        <v>375</v>
      </c>
      <c r="BM537" s="25" t="s">
        <v>9916</v>
      </c>
    </row>
    <row r="538" spans="2:65" s="1" customFormat="1" ht="22.5" customHeight="1">
      <c r="B538" s="42"/>
      <c r="C538" s="203" t="s">
        <v>3230</v>
      </c>
      <c r="D538" s="203" t="s">
        <v>311</v>
      </c>
      <c r="E538" s="204" t="s">
        <v>9857</v>
      </c>
      <c r="F538" s="205" t="s">
        <v>13161</v>
      </c>
      <c r="G538" s="206" t="s">
        <v>5275</v>
      </c>
      <c r="H538" s="207">
        <v>30</v>
      </c>
      <c r="I538" s="208"/>
      <c r="J538" s="209">
        <f t="shared" si="220"/>
        <v>0</v>
      </c>
      <c r="K538" s="205" t="s">
        <v>21</v>
      </c>
      <c r="L538" s="62"/>
      <c r="M538" s="210" t="s">
        <v>21</v>
      </c>
      <c r="N538" s="211" t="s">
        <v>45</v>
      </c>
      <c r="O538" s="43"/>
      <c r="P538" s="212">
        <f t="shared" si="221"/>
        <v>0</v>
      </c>
      <c r="Q538" s="212">
        <v>0</v>
      </c>
      <c r="R538" s="212">
        <f t="shared" si="222"/>
        <v>0</v>
      </c>
      <c r="S538" s="212">
        <v>0</v>
      </c>
      <c r="T538" s="213">
        <f t="shared" si="223"/>
        <v>0</v>
      </c>
      <c r="AR538" s="25" t="s">
        <v>375</v>
      </c>
      <c r="AT538" s="25" t="s">
        <v>311</v>
      </c>
      <c r="AU538" s="25" t="s">
        <v>84</v>
      </c>
      <c r="AY538" s="25" t="s">
        <v>308</v>
      </c>
      <c r="BE538" s="214">
        <f t="shared" si="224"/>
        <v>0</v>
      </c>
      <c r="BF538" s="214">
        <f t="shared" si="225"/>
        <v>0</v>
      </c>
      <c r="BG538" s="214">
        <f t="shared" si="226"/>
        <v>0</v>
      </c>
      <c r="BH538" s="214">
        <f t="shared" si="227"/>
        <v>0</v>
      </c>
      <c r="BI538" s="214">
        <f t="shared" si="228"/>
        <v>0</v>
      </c>
      <c r="BJ538" s="25" t="s">
        <v>82</v>
      </c>
      <c r="BK538" s="214">
        <f t="shared" si="229"/>
        <v>0</v>
      </c>
      <c r="BL538" s="25" t="s">
        <v>375</v>
      </c>
      <c r="BM538" s="25" t="s">
        <v>9918</v>
      </c>
    </row>
    <row r="539" spans="2:65" s="1" customFormat="1" ht="22.5" customHeight="1">
      <c r="B539" s="42"/>
      <c r="C539" s="203" t="s">
        <v>3234</v>
      </c>
      <c r="D539" s="203" t="s">
        <v>311</v>
      </c>
      <c r="E539" s="204" t="s">
        <v>9860</v>
      </c>
      <c r="F539" s="205" t="s">
        <v>13055</v>
      </c>
      <c r="G539" s="206" t="s">
        <v>5275</v>
      </c>
      <c r="H539" s="207">
        <v>15</v>
      </c>
      <c r="I539" s="208"/>
      <c r="J539" s="209">
        <f t="shared" si="220"/>
        <v>0</v>
      </c>
      <c r="K539" s="205" t="s">
        <v>21</v>
      </c>
      <c r="L539" s="62"/>
      <c r="M539" s="210" t="s">
        <v>21</v>
      </c>
      <c r="N539" s="211" t="s">
        <v>45</v>
      </c>
      <c r="O539" s="43"/>
      <c r="P539" s="212">
        <f t="shared" si="221"/>
        <v>0</v>
      </c>
      <c r="Q539" s="212">
        <v>0</v>
      </c>
      <c r="R539" s="212">
        <f t="shared" si="222"/>
        <v>0</v>
      </c>
      <c r="S539" s="212">
        <v>0</v>
      </c>
      <c r="T539" s="213">
        <f t="shared" si="223"/>
        <v>0</v>
      </c>
      <c r="AR539" s="25" t="s">
        <v>375</v>
      </c>
      <c r="AT539" s="25" t="s">
        <v>311</v>
      </c>
      <c r="AU539" s="25" t="s">
        <v>84</v>
      </c>
      <c r="AY539" s="25" t="s">
        <v>308</v>
      </c>
      <c r="BE539" s="214">
        <f t="shared" si="224"/>
        <v>0</v>
      </c>
      <c r="BF539" s="214">
        <f t="shared" si="225"/>
        <v>0</v>
      </c>
      <c r="BG539" s="214">
        <f t="shared" si="226"/>
        <v>0</v>
      </c>
      <c r="BH539" s="214">
        <f t="shared" si="227"/>
        <v>0</v>
      </c>
      <c r="BI539" s="214">
        <f t="shared" si="228"/>
        <v>0</v>
      </c>
      <c r="BJ539" s="25" t="s">
        <v>82</v>
      </c>
      <c r="BK539" s="214">
        <f t="shared" si="229"/>
        <v>0</v>
      </c>
      <c r="BL539" s="25" t="s">
        <v>375</v>
      </c>
      <c r="BM539" s="25" t="s">
        <v>9920</v>
      </c>
    </row>
    <row r="540" spans="2:65" s="1" customFormat="1" ht="22.5" customHeight="1">
      <c r="B540" s="42"/>
      <c r="C540" s="203" t="s">
        <v>3239</v>
      </c>
      <c r="D540" s="203" t="s">
        <v>311</v>
      </c>
      <c r="E540" s="204" t="s">
        <v>5775</v>
      </c>
      <c r="F540" s="205" t="s">
        <v>13062</v>
      </c>
      <c r="G540" s="206" t="s">
        <v>13063</v>
      </c>
      <c r="H540" s="207">
        <v>20</v>
      </c>
      <c r="I540" s="208"/>
      <c r="J540" s="209">
        <f t="shared" si="220"/>
        <v>0</v>
      </c>
      <c r="K540" s="205" t="s">
        <v>21</v>
      </c>
      <c r="L540" s="62"/>
      <c r="M540" s="210" t="s">
        <v>21</v>
      </c>
      <c r="N540" s="211" t="s">
        <v>45</v>
      </c>
      <c r="O540" s="43"/>
      <c r="P540" s="212">
        <f t="shared" si="221"/>
        <v>0</v>
      </c>
      <c r="Q540" s="212">
        <v>0</v>
      </c>
      <c r="R540" s="212">
        <f t="shared" si="222"/>
        <v>0</v>
      </c>
      <c r="S540" s="212">
        <v>0</v>
      </c>
      <c r="T540" s="213">
        <f t="shared" si="223"/>
        <v>0</v>
      </c>
      <c r="AR540" s="25" t="s">
        <v>375</v>
      </c>
      <c r="AT540" s="25" t="s">
        <v>311</v>
      </c>
      <c r="AU540" s="25" t="s">
        <v>84</v>
      </c>
      <c r="AY540" s="25" t="s">
        <v>308</v>
      </c>
      <c r="BE540" s="214">
        <f t="shared" si="224"/>
        <v>0</v>
      </c>
      <c r="BF540" s="214">
        <f t="shared" si="225"/>
        <v>0</v>
      </c>
      <c r="BG540" s="214">
        <f t="shared" si="226"/>
        <v>0</v>
      </c>
      <c r="BH540" s="214">
        <f t="shared" si="227"/>
        <v>0</v>
      </c>
      <c r="BI540" s="214">
        <f t="shared" si="228"/>
        <v>0</v>
      </c>
      <c r="BJ540" s="25" t="s">
        <v>82</v>
      </c>
      <c r="BK540" s="214">
        <f t="shared" si="229"/>
        <v>0</v>
      </c>
      <c r="BL540" s="25" t="s">
        <v>375</v>
      </c>
      <c r="BM540" s="25" t="s">
        <v>9922</v>
      </c>
    </row>
    <row r="541" spans="2:65" s="1" customFormat="1" ht="22.5" customHeight="1">
      <c r="B541" s="42"/>
      <c r="C541" s="203" t="s">
        <v>3245</v>
      </c>
      <c r="D541" s="203" t="s">
        <v>311</v>
      </c>
      <c r="E541" s="204" t="s">
        <v>5777</v>
      </c>
      <c r="F541" s="205" t="s">
        <v>13064</v>
      </c>
      <c r="G541" s="206" t="s">
        <v>538</v>
      </c>
      <c r="H541" s="207">
        <v>280</v>
      </c>
      <c r="I541" s="208"/>
      <c r="J541" s="209">
        <f t="shared" si="220"/>
        <v>0</v>
      </c>
      <c r="K541" s="205" t="s">
        <v>21</v>
      </c>
      <c r="L541" s="62"/>
      <c r="M541" s="210" t="s">
        <v>21</v>
      </c>
      <c r="N541" s="211" t="s">
        <v>45</v>
      </c>
      <c r="O541" s="43"/>
      <c r="P541" s="212">
        <f t="shared" si="221"/>
        <v>0</v>
      </c>
      <c r="Q541" s="212">
        <v>0</v>
      </c>
      <c r="R541" s="212">
        <f t="shared" si="222"/>
        <v>0</v>
      </c>
      <c r="S541" s="212">
        <v>0</v>
      </c>
      <c r="T541" s="213">
        <f t="shared" si="223"/>
        <v>0</v>
      </c>
      <c r="AR541" s="25" t="s">
        <v>375</v>
      </c>
      <c r="AT541" s="25" t="s">
        <v>311</v>
      </c>
      <c r="AU541" s="25" t="s">
        <v>84</v>
      </c>
      <c r="AY541" s="25" t="s">
        <v>308</v>
      </c>
      <c r="BE541" s="214">
        <f t="shared" si="224"/>
        <v>0</v>
      </c>
      <c r="BF541" s="214">
        <f t="shared" si="225"/>
        <v>0</v>
      </c>
      <c r="BG541" s="214">
        <f t="shared" si="226"/>
        <v>0</v>
      </c>
      <c r="BH541" s="214">
        <f t="shared" si="227"/>
        <v>0</v>
      </c>
      <c r="BI541" s="214">
        <f t="shared" si="228"/>
        <v>0</v>
      </c>
      <c r="BJ541" s="25" t="s">
        <v>82</v>
      </c>
      <c r="BK541" s="214">
        <f t="shared" si="229"/>
        <v>0</v>
      </c>
      <c r="BL541" s="25" t="s">
        <v>375</v>
      </c>
      <c r="BM541" s="25" t="s">
        <v>9924</v>
      </c>
    </row>
    <row r="542" spans="2:65" s="1" customFormat="1" ht="22.5" customHeight="1">
      <c r="B542" s="42"/>
      <c r="C542" s="203" t="s">
        <v>3250</v>
      </c>
      <c r="D542" s="203" t="s">
        <v>311</v>
      </c>
      <c r="E542" s="204" t="s">
        <v>5779</v>
      </c>
      <c r="F542" s="205" t="s">
        <v>13065</v>
      </c>
      <c r="G542" s="206" t="s">
        <v>538</v>
      </c>
      <c r="H542" s="207">
        <v>125</v>
      </c>
      <c r="I542" s="208"/>
      <c r="J542" s="209">
        <f t="shared" si="220"/>
        <v>0</v>
      </c>
      <c r="K542" s="205" t="s">
        <v>21</v>
      </c>
      <c r="L542" s="62"/>
      <c r="M542" s="210" t="s">
        <v>21</v>
      </c>
      <c r="N542" s="211" t="s">
        <v>45</v>
      </c>
      <c r="O542" s="43"/>
      <c r="P542" s="212">
        <f t="shared" si="221"/>
        <v>0</v>
      </c>
      <c r="Q542" s="212">
        <v>0</v>
      </c>
      <c r="R542" s="212">
        <f t="shared" si="222"/>
        <v>0</v>
      </c>
      <c r="S542" s="212">
        <v>0</v>
      </c>
      <c r="T542" s="213">
        <f t="shared" si="223"/>
        <v>0</v>
      </c>
      <c r="AR542" s="25" t="s">
        <v>375</v>
      </c>
      <c r="AT542" s="25" t="s">
        <v>311</v>
      </c>
      <c r="AU542" s="25" t="s">
        <v>84</v>
      </c>
      <c r="AY542" s="25" t="s">
        <v>308</v>
      </c>
      <c r="BE542" s="214">
        <f t="shared" si="224"/>
        <v>0</v>
      </c>
      <c r="BF542" s="214">
        <f t="shared" si="225"/>
        <v>0</v>
      </c>
      <c r="BG542" s="214">
        <f t="shared" si="226"/>
        <v>0</v>
      </c>
      <c r="BH542" s="214">
        <f t="shared" si="227"/>
        <v>0</v>
      </c>
      <c r="BI542" s="214">
        <f t="shared" si="228"/>
        <v>0</v>
      </c>
      <c r="BJ542" s="25" t="s">
        <v>82</v>
      </c>
      <c r="BK542" s="214">
        <f t="shared" si="229"/>
        <v>0</v>
      </c>
      <c r="BL542" s="25" t="s">
        <v>375</v>
      </c>
      <c r="BM542" s="25" t="s">
        <v>9926</v>
      </c>
    </row>
    <row r="543" spans="2:65" s="1" customFormat="1" ht="22.5" customHeight="1">
      <c r="B543" s="42"/>
      <c r="C543" s="203" t="s">
        <v>3253</v>
      </c>
      <c r="D543" s="203" t="s">
        <v>311</v>
      </c>
      <c r="E543" s="204" t="s">
        <v>5781</v>
      </c>
      <c r="F543" s="205" t="s">
        <v>13066</v>
      </c>
      <c r="G543" s="206" t="s">
        <v>538</v>
      </c>
      <c r="H543" s="207">
        <v>180</v>
      </c>
      <c r="I543" s="208"/>
      <c r="J543" s="209">
        <f t="shared" si="220"/>
        <v>0</v>
      </c>
      <c r="K543" s="205" t="s">
        <v>21</v>
      </c>
      <c r="L543" s="62"/>
      <c r="M543" s="210" t="s">
        <v>21</v>
      </c>
      <c r="N543" s="211" t="s">
        <v>45</v>
      </c>
      <c r="O543" s="43"/>
      <c r="P543" s="212">
        <f t="shared" si="221"/>
        <v>0</v>
      </c>
      <c r="Q543" s="212">
        <v>0</v>
      </c>
      <c r="R543" s="212">
        <f t="shared" si="222"/>
        <v>0</v>
      </c>
      <c r="S543" s="212">
        <v>0</v>
      </c>
      <c r="T543" s="213">
        <f t="shared" si="223"/>
        <v>0</v>
      </c>
      <c r="AR543" s="25" t="s">
        <v>375</v>
      </c>
      <c r="AT543" s="25" t="s">
        <v>311</v>
      </c>
      <c r="AU543" s="25" t="s">
        <v>84</v>
      </c>
      <c r="AY543" s="25" t="s">
        <v>308</v>
      </c>
      <c r="BE543" s="214">
        <f t="shared" si="224"/>
        <v>0</v>
      </c>
      <c r="BF543" s="214">
        <f t="shared" si="225"/>
        <v>0</v>
      </c>
      <c r="BG543" s="214">
        <f t="shared" si="226"/>
        <v>0</v>
      </c>
      <c r="BH543" s="214">
        <f t="shared" si="227"/>
        <v>0</v>
      </c>
      <c r="BI543" s="214">
        <f t="shared" si="228"/>
        <v>0</v>
      </c>
      <c r="BJ543" s="25" t="s">
        <v>82</v>
      </c>
      <c r="BK543" s="214">
        <f t="shared" si="229"/>
        <v>0</v>
      </c>
      <c r="BL543" s="25" t="s">
        <v>375</v>
      </c>
      <c r="BM543" s="25" t="s">
        <v>9928</v>
      </c>
    </row>
    <row r="544" spans="2:65" s="1" customFormat="1" ht="22.5" customHeight="1">
      <c r="B544" s="42"/>
      <c r="C544" s="203" t="s">
        <v>3258</v>
      </c>
      <c r="D544" s="203" t="s">
        <v>311</v>
      </c>
      <c r="E544" s="204" t="s">
        <v>5783</v>
      </c>
      <c r="F544" s="205" t="s">
        <v>13067</v>
      </c>
      <c r="G544" s="206" t="s">
        <v>5275</v>
      </c>
      <c r="H544" s="207">
        <v>42</v>
      </c>
      <c r="I544" s="208"/>
      <c r="J544" s="209">
        <f t="shared" si="220"/>
        <v>0</v>
      </c>
      <c r="K544" s="205" t="s">
        <v>21</v>
      </c>
      <c r="L544" s="62"/>
      <c r="M544" s="210" t="s">
        <v>21</v>
      </c>
      <c r="N544" s="211" t="s">
        <v>45</v>
      </c>
      <c r="O544" s="43"/>
      <c r="P544" s="212">
        <f t="shared" si="221"/>
        <v>0</v>
      </c>
      <c r="Q544" s="212">
        <v>0</v>
      </c>
      <c r="R544" s="212">
        <f t="shared" si="222"/>
        <v>0</v>
      </c>
      <c r="S544" s="212">
        <v>0</v>
      </c>
      <c r="T544" s="213">
        <f t="shared" si="223"/>
        <v>0</v>
      </c>
      <c r="AR544" s="25" t="s">
        <v>375</v>
      </c>
      <c r="AT544" s="25" t="s">
        <v>311</v>
      </c>
      <c r="AU544" s="25" t="s">
        <v>84</v>
      </c>
      <c r="AY544" s="25" t="s">
        <v>308</v>
      </c>
      <c r="BE544" s="214">
        <f t="shared" si="224"/>
        <v>0</v>
      </c>
      <c r="BF544" s="214">
        <f t="shared" si="225"/>
        <v>0</v>
      </c>
      <c r="BG544" s="214">
        <f t="shared" si="226"/>
        <v>0</v>
      </c>
      <c r="BH544" s="214">
        <f t="shared" si="227"/>
        <v>0</v>
      </c>
      <c r="BI544" s="214">
        <f t="shared" si="228"/>
        <v>0</v>
      </c>
      <c r="BJ544" s="25" t="s">
        <v>82</v>
      </c>
      <c r="BK544" s="214">
        <f t="shared" si="229"/>
        <v>0</v>
      </c>
      <c r="BL544" s="25" t="s">
        <v>375</v>
      </c>
      <c r="BM544" s="25" t="s">
        <v>9930</v>
      </c>
    </row>
    <row r="545" spans="2:65" s="1" customFormat="1" ht="22.5" customHeight="1">
      <c r="B545" s="42"/>
      <c r="C545" s="203" t="s">
        <v>3261</v>
      </c>
      <c r="D545" s="203" t="s">
        <v>311</v>
      </c>
      <c r="E545" s="204" t="s">
        <v>9863</v>
      </c>
      <c r="F545" s="205" t="s">
        <v>13162</v>
      </c>
      <c r="G545" s="206" t="s">
        <v>8882</v>
      </c>
      <c r="H545" s="207">
        <v>32</v>
      </c>
      <c r="I545" s="208"/>
      <c r="J545" s="209">
        <f t="shared" si="220"/>
        <v>0</v>
      </c>
      <c r="K545" s="205" t="s">
        <v>21</v>
      </c>
      <c r="L545" s="62"/>
      <c r="M545" s="210" t="s">
        <v>21</v>
      </c>
      <c r="N545" s="211" t="s">
        <v>45</v>
      </c>
      <c r="O545" s="43"/>
      <c r="P545" s="212">
        <f t="shared" si="221"/>
        <v>0</v>
      </c>
      <c r="Q545" s="212">
        <v>0</v>
      </c>
      <c r="R545" s="212">
        <f t="shared" si="222"/>
        <v>0</v>
      </c>
      <c r="S545" s="212">
        <v>0</v>
      </c>
      <c r="T545" s="213">
        <f t="shared" si="223"/>
        <v>0</v>
      </c>
      <c r="AR545" s="25" t="s">
        <v>375</v>
      </c>
      <c r="AT545" s="25" t="s">
        <v>311</v>
      </c>
      <c r="AU545" s="25" t="s">
        <v>84</v>
      </c>
      <c r="AY545" s="25" t="s">
        <v>308</v>
      </c>
      <c r="BE545" s="214">
        <f t="shared" si="224"/>
        <v>0</v>
      </c>
      <c r="BF545" s="214">
        <f t="shared" si="225"/>
        <v>0</v>
      </c>
      <c r="BG545" s="214">
        <f t="shared" si="226"/>
        <v>0</v>
      </c>
      <c r="BH545" s="214">
        <f t="shared" si="227"/>
        <v>0</v>
      </c>
      <c r="BI545" s="214">
        <f t="shared" si="228"/>
        <v>0</v>
      </c>
      <c r="BJ545" s="25" t="s">
        <v>82</v>
      </c>
      <c r="BK545" s="214">
        <f t="shared" si="229"/>
        <v>0</v>
      </c>
      <c r="BL545" s="25" t="s">
        <v>375</v>
      </c>
      <c r="BM545" s="25" t="s">
        <v>9932</v>
      </c>
    </row>
    <row r="546" spans="2:65" s="1" customFormat="1" ht="44.25" customHeight="1">
      <c r="B546" s="42"/>
      <c r="C546" s="203" t="s">
        <v>3266</v>
      </c>
      <c r="D546" s="203" t="s">
        <v>311</v>
      </c>
      <c r="E546" s="204" t="s">
        <v>5787</v>
      </c>
      <c r="F546" s="205" t="s">
        <v>13069</v>
      </c>
      <c r="G546" s="206" t="s">
        <v>8882</v>
      </c>
      <c r="H546" s="207">
        <v>75</v>
      </c>
      <c r="I546" s="208"/>
      <c r="J546" s="209">
        <f t="shared" si="220"/>
        <v>0</v>
      </c>
      <c r="K546" s="205" t="s">
        <v>21</v>
      </c>
      <c r="L546" s="62"/>
      <c r="M546" s="210" t="s">
        <v>21</v>
      </c>
      <c r="N546" s="211" t="s">
        <v>45</v>
      </c>
      <c r="O546" s="43"/>
      <c r="P546" s="212">
        <f t="shared" si="221"/>
        <v>0</v>
      </c>
      <c r="Q546" s="212">
        <v>0</v>
      </c>
      <c r="R546" s="212">
        <f t="shared" si="222"/>
        <v>0</v>
      </c>
      <c r="S546" s="212">
        <v>0</v>
      </c>
      <c r="T546" s="213">
        <f t="shared" si="223"/>
        <v>0</v>
      </c>
      <c r="AR546" s="25" t="s">
        <v>375</v>
      </c>
      <c r="AT546" s="25" t="s">
        <v>311</v>
      </c>
      <c r="AU546" s="25" t="s">
        <v>84</v>
      </c>
      <c r="AY546" s="25" t="s">
        <v>308</v>
      </c>
      <c r="BE546" s="214">
        <f t="shared" si="224"/>
        <v>0</v>
      </c>
      <c r="BF546" s="214">
        <f t="shared" si="225"/>
        <v>0</v>
      </c>
      <c r="BG546" s="214">
        <f t="shared" si="226"/>
        <v>0</v>
      </c>
      <c r="BH546" s="214">
        <f t="shared" si="227"/>
        <v>0</v>
      </c>
      <c r="BI546" s="214">
        <f t="shared" si="228"/>
        <v>0</v>
      </c>
      <c r="BJ546" s="25" t="s">
        <v>82</v>
      </c>
      <c r="BK546" s="214">
        <f t="shared" si="229"/>
        <v>0</v>
      </c>
      <c r="BL546" s="25" t="s">
        <v>375</v>
      </c>
      <c r="BM546" s="25" t="s">
        <v>9934</v>
      </c>
    </row>
    <row r="547" spans="2:65" s="1" customFormat="1" ht="22.5" customHeight="1">
      <c r="B547" s="42"/>
      <c r="C547" s="203" t="s">
        <v>3270</v>
      </c>
      <c r="D547" s="203" t="s">
        <v>311</v>
      </c>
      <c r="E547" s="204" t="s">
        <v>9750</v>
      </c>
      <c r="F547" s="205" t="s">
        <v>13070</v>
      </c>
      <c r="G547" s="206" t="s">
        <v>5275</v>
      </c>
      <c r="H547" s="207">
        <v>1</v>
      </c>
      <c r="I547" s="208"/>
      <c r="J547" s="209">
        <f t="shared" si="220"/>
        <v>0</v>
      </c>
      <c r="K547" s="205" t="s">
        <v>21</v>
      </c>
      <c r="L547" s="62"/>
      <c r="M547" s="210" t="s">
        <v>21</v>
      </c>
      <c r="N547" s="211" t="s">
        <v>45</v>
      </c>
      <c r="O547" s="43"/>
      <c r="P547" s="212">
        <f t="shared" si="221"/>
        <v>0</v>
      </c>
      <c r="Q547" s="212">
        <v>0</v>
      </c>
      <c r="R547" s="212">
        <f t="shared" si="222"/>
        <v>0</v>
      </c>
      <c r="S547" s="212">
        <v>0</v>
      </c>
      <c r="T547" s="213">
        <f t="shared" si="223"/>
        <v>0</v>
      </c>
      <c r="AR547" s="25" t="s">
        <v>375</v>
      </c>
      <c r="AT547" s="25" t="s">
        <v>311</v>
      </c>
      <c r="AU547" s="25" t="s">
        <v>84</v>
      </c>
      <c r="AY547" s="25" t="s">
        <v>308</v>
      </c>
      <c r="BE547" s="214">
        <f t="shared" si="224"/>
        <v>0</v>
      </c>
      <c r="BF547" s="214">
        <f t="shared" si="225"/>
        <v>0</v>
      </c>
      <c r="BG547" s="214">
        <f t="shared" si="226"/>
        <v>0</v>
      </c>
      <c r="BH547" s="214">
        <f t="shared" si="227"/>
        <v>0</v>
      </c>
      <c r="BI547" s="214">
        <f t="shared" si="228"/>
        <v>0</v>
      </c>
      <c r="BJ547" s="25" t="s">
        <v>82</v>
      </c>
      <c r="BK547" s="214">
        <f t="shared" si="229"/>
        <v>0</v>
      </c>
      <c r="BL547" s="25" t="s">
        <v>375</v>
      </c>
      <c r="BM547" s="25" t="s">
        <v>9936</v>
      </c>
    </row>
    <row r="548" spans="2:65" s="11" customFormat="1" ht="37.35" customHeight="1">
      <c r="B548" s="186"/>
      <c r="C548" s="187"/>
      <c r="D548" s="200" t="s">
        <v>73</v>
      </c>
      <c r="E548" s="296" t="s">
        <v>12619</v>
      </c>
      <c r="F548" s="296" t="s">
        <v>13163</v>
      </c>
      <c r="G548" s="187"/>
      <c r="H548" s="187"/>
      <c r="I548" s="190"/>
      <c r="J548" s="297">
        <f>BK548</f>
        <v>0</v>
      </c>
      <c r="K548" s="187"/>
      <c r="L548" s="192"/>
      <c r="M548" s="193"/>
      <c r="N548" s="194"/>
      <c r="O548" s="194"/>
      <c r="P548" s="195">
        <f>P549+SUM(P550:P560)+P563</f>
        <v>0</v>
      </c>
      <c r="Q548" s="194"/>
      <c r="R548" s="195">
        <f>R549+SUM(R550:R560)+R563</f>
        <v>0</v>
      </c>
      <c r="S548" s="194"/>
      <c r="T548" s="196">
        <f>T549+SUM(T550:T560)+T563</f>
        <v>0</v>
      </c>
      <c r="AR548" s="197" t="s">
        <v>84</v>
      </c>
      <c r="AT548" s="198" t="s">
        <v>73</v>
      </c>
      <c r="AU548" s="198" t="s">
        <v>74</v>
      </c>
      <c r="AY548" s="197" t="s">
        <v>308</v>
      </c>
      <c r="BK548" s="199">
        <f>BK549+SUM(BK550:BK560)+BK563</f>
        <v>0</v>
      </c>
    </row>
    <row r="549" spans="2:65" s="1" customFormat="1" ht="31.5" customHeight="1">
      <c r="B549" s="42"/>
      <c r="C549" s="203" t="s">
        <v>3274</v>
      </c>
      <c r="D549" s="203" t="s">
        <v>311</v>
      </c>
      <c r="E549" s="204" t="s">
        <v>9866</v>
      </c>
      <c r="F549" s="205" t="s">
        <v>13164</v>
      </c>
      <c r="G549" s="206" t="s">
        <v>5275</v>
      </c>
      <c r="H549" s="207">
        <v>1</v>
      </c>
      <c r="I549" s="208"/>
      <c r="J549" s="209">
        <f>ROUND(I549*H549,2)</f>
        <v>0</v>
      </c>
      <c r="K549" s="205" t="s">
        <v>21</v>
      </c>
      <c r="L549" s="62"/>
      <c r="M549" s="210" t="s">
        <v>21</v>
      </c>
      <c r="N549" s="211" t="s">
        <v>45</v>
      </c>
      <c r="O549" s="43"/>
      <c r="P549" s="212">
        <f>O549*H549</f>
        <v>0</v>
      </c>
      <c r="Q549" s="212">
        <v>0</v>
      </c>
      <c r="R549" s="212">
        <f>Q549*H549</f>
        <v>0</v>
      </c>
      <c r="S549" s="212">
        <v>0</v>
      </c>
      <c r="T549" s="213">
        <f>S549*H549</f>
        <v>0</v>
      </c>
      <c r="AR549" s="25" t="s">
        <v>375</v>
      </c>
      <c r="AT549" s="25" t="s">
        <v>311</v>
      </c>
      <c r="AU549" s="25" t="s">
        <v>82</v>
      </c>
      <c r="AY549" s="25" t="s">
        <v>308</v>
      </c>
      <c r="BE549" s="214">
        <f>IF(N549="základní",J549,0)</f>
        <v>0</v>
      </c>
      <c r="BF549" s="214">
        <f>IF(N549="snížená",J549,0)</f>
        <v>0</v>
      </c>
      <c r="BG549" s="214">
        <f>IF(N549="zákl. přenesená",J549,0)</f>
        <v>0</v>
      </c>
      <c r="BH549" s="214">
        <f>IF(N549="sníž. přenesená",J549,0)</f>
        <v>0</v>
      </c>
      <c r="BI549" s="214">
        <f>IF(N549="nulová",J549,0)</f>
        <v>0</v>
      </c>
      <c r="BJ549" s="25" t="s">
        <v>82</v>
      </c>
      <c r="BK549" s="214">
        <f>ROUND(I549*H549,2)</f>
        <v>0</v>
      </c>
      <c r="BL549" s="25" t="s">
        <v>375</v>
      </c>
      <c r="BM549" s="25" t="s">
        <v>9938</v>
      </c>
    </row>
    <row r="550" spans="2:65" s="1" customFormat="1" ht="31.5" customHeight="1">
      <c r="B550" s="42"/>
      <c r="C550" s="203" t="s">
        <v>3278</v>
      </c>
      <c r="D550" s="203" t="s">
        <v>311</v>
      </c>
      <c r="E550" s="204" t="s">
        <v>9869</v>
      </c>
      <c r="F550" s="205" t="s">
        <v>13165</v>
      </c>
      <c r="G550" s="206" t="s">
        <v>5275</v>
      </c>
      <c r="H550" s="207">
        <v>7</v>
      </c>
      <c r="I550" s="208"/>
      <c r="J550" s="209">
        <f>ROUND(I550*H550,2)</f>
        <v>0</v>
      </c>
      <c r="K550" s="205" t="s">
        <v>21</v>
      </c>
      <c r="L550" s="62"/>
      <c r="M550" s="210" t="s">
        <v>21</v>
      </c>
      <c r="N550" s="211" t="s">
        <v>45</v>
      </c>
      <c r="O550" s="43"/>
      <c r="P550" s="212">
        <f>O550*H550</f>
        <v>0</v>
      </c>
      <c r="Q550" s="212">
        <v>0</v>
      </c>
      <c r="R550" s="212">
        <f>Q550*H550</f>
        <v>0</v>
      </c>
      <c r="S550" s="212">
        <v>0</v>
      </c>
      <c r="T550" s="213">
        <f>S550*H550</f>
        <v>0</v>
      </c>
      <c r="AR550" s="25" t="s">
        <v>375</v>
      </c>
      <c r="AT550" s="25" t="s">
        <v>311</v>
      </c>
      <c r="AU550" s="25" t="s">
        <v>82</v>
      </c>
      <c r="AY550" s="25" t="s">
        <v>308</v>
      </c>
      <c r="BE550" s="214">
        <f>IF(N550="základní",J550,0)</f>
        <v>0</v>
      </c>
      <c r="BF550" s="214">
        <f>IF(N550="snížená",J550,0)</f>
        <v>0</v>
      </c>
      <c r="BG550" s="214">
        <f>IF(N550="zákl. přenesená",J550,0)</f>
        <v>0</v>
      </c>
      <c r="BH550" s="214">
        <f>IF(N550="sníž. přenesená",J550,0)</f>
        <v>0</v>
      </c>
      <c r="BI550" s="214">
        <f>IF(N550="nulová",J550,0)</f>
        <v>0</v>
      </c>
      <c r="BJ550" s="25" t="s">
        <v>82</v>
      </c>
      <c r="BK550" s="214">
        <f>ROUND(I550*H550,2)</f>
        <v>0</v>
      </c>
      <c r="BL550" s="25" t="s">
        <v>375</v>
      </c>
      <c r="BM550" s="25" t="s">
        <v>9939</v>
      </c>
    </row>
    <row r="551" spans="2:65" s="1" customFormat="1" ht="40.5">
      <c r="B551" s="42"/>
      <c r="C551" s="64"/>
      <c r="D551" s="246" t="s">
        <v>1656</v>
      </c>
      <c r="E551" s="64"/>
      <c r="F551" s="290" t="s">
        <v>13166</v>
      </c>
      <c r="G551" s="64"/>
      <c r="H551" s="64"/>
      <c r="I551" s="173"/>
      <c r="J551" s="64"/>
      <c r="K551" s="64"/>
      <c r="L551" s="62"/>
      <c r="M551" s="291"/>
      <c r="N551" s="43"/>
      <c r="O551" s="43"/>
      <c r="P551" s="43"/>
      <c r="Q551" s="43"/>
      <c r="R551" s="43"/>
      <c r="S551" s="43"/>
      <c r="T551" s="79"/>
      <c r="AT551" s="25" t="s">
        <v>1656</v>
      </c>
      <c r="AU551" s="25" t="s">
        <v>82</v>
      </c>
    </row>
    <row r="552" spans="2:65" s="1" customFormat="1" ht="22.5" customHeight="1">
      <c r="B552" s="42"/>
      <c r="C552" s="203" t="s">
        <v>3283</v>
      </c>
      <c r="D552" s="203" t="s">
        <v>311</v>
      </c>
      <c r="E552" s="204" t="s">
        <v>9872</v>
      </c>
      <c r="F552" s="205" t="s">
        <v>13167</v>
      </c>
      <c r="G552" s="206" t="s">
        <v>5275</v>
      </c>
      <c r="H552" s="207">
        <v>13</v>
      </c>
      <c r="I552" s="208"/>
      <c r="J552" s="209">
        <f>ROUND(I552*H552,2)</f>
        <v>0</v>
      </c>
      <c r="K552" s="205" t="s">
        <v>21</v>
      </c>
      <c r="L552" s="62"/>
      <c r="M552" s="210" t="s">
        <v>21</v>
      </c>
      <c r="N552" s="211" t="s">
        <v>45</v>
      </c>
      <c r="O552" s="43"/>
      <c r="P552" s="212">
        <f>O552*H552</f>
        <v>0</v>
      </c>
      <c r="Q552" s="212">
        <v>0</v>
      </c>
      <c r="R552" s="212">
        <f>Q552*H552</f>
        <v>0</v>
      </c>
      <c r="S552" s="212">
        <v>0</v>
      </c>
      <c r="T552" s="213">
        <f>S552*H552</f>
        <v>0</v>
      </c>
      <c r="AR552" s="25" t="s">
        <v>375</v>
      </c>
      <c r="AT552" s="25" t="s">
        <v>311</v>
      </c>
      <c r="AU552" s="25" t="s">
        <v>82</v>
      </c>
      <c r="AY552" s="25" t="s">
        <v>308</v>
      </c>
      <c r="BE552" s="214">
        <f>IF(N552="základní",J552,0)</f>
        <v>0</v>
      </c>
      <c r="BF552" s="214">
        <f>IF(N552="snížená",J552,0)</f>
        <v>0</v>
      </c>
      <c r="BG552" s="214">
        <f>IF(N552="zákl. přenesená",J552,0)</f>
        <v>0</v>
      </c>
      <c r="BH552" s="214">
        <f>IF(N552="sníž. přenesená",J552,0)</f>
        <v>0</v>
      </c>
      <c r="BI552" s="214">
        <f>IF(N552="nulová",J552,0)</f>
        <v>0</v>
      </c>
      <c r="BJ552" s="25" t="s">
        <v>82</v>
      </c>
      <c r="BK552" s="214">
        <f>ROUND(I552*H552,2)</f>
        <v>0</v>
      </c>
      <c r="BL552" s="25" t="s">
        <v>375</v>
      </c>
      <c r="BM552" s="25" t="s">
        <v>9940</v>
      </c>
    </row>
    <row r="553" spans="2:65" s="1" customFormat="1" ht="22.5" customHeight="1">
      <c r="B553" s="42"/>
      <c r="C553" s="203" t="s">
        <v>3287</v>
      </c>
      <c r="D553" s="203" t="s">
        <v>311</v>
      </c>
      <c r="E553" s="204" t="s">
        <v>9875</v>
      </c>
      <c r="F553" s="205" t="s">
        <v>13168</v>
      </c>
      <c r="G553" s="206" t="s">
        <v>5275</v>
      </c>
      <c r="H553" s="207">
        <v>4</v>
      </c>
      <c r="I553" s="208"/>
      <c r="J553" s="209">
        <f>ROUND(I553*H553,2)</f>
        <v>0</v>
      </c>
      <c r="K553" s="205" t="s">
        <v>21</v>
      </c>
      <c r="L553" s="62"/>
      <c r="M553" s="210" t="s">
        <v>21</v>
      </c>
      <c r="N553" s="211" t="s">
        <v>45</v>
      </c>
      <c r="O553" s="43"/>
      <c r="P553" s="212">
        <f>O553*H553</f>
        <v>0</v>
      </c>
      <c r="Q553" s="212">
        <v>0</v>
      </c>
      <c r="R553" s="212">
        <f>Q553*H553</f>
        <v>0</v>
      </c>
      <c r="S553" s="212">
        <v>0</v>
      </c>
      <c r="T553" s="213">
        <f>S553*H553</f>
        <v>0</v>
      </c>
      <c r="AR553" s="25" t="s">
        <v>375</v>
      </c>
      <c r="AT553" s="25" t="s">
        <v>311</v>
      </c>
      <c r="AU553" s="25" t="s">
        <v>82</v>
      </c>
      <c r="AY553" s="25" t="s">
        <v>308</v>
      </c>
      <c r="BE553" s="214">
        <f>IF(N553="základní",J553,0)</f>
        <v>0</v>
      </c>
      <c r="BF553" s="214">
        <f>IF(N553="snížená",J553,0)</f>
        <v>0</v>
      </c>
      <c r="BG553" s="214">
        <f>IF(N553="zákl. přenesená",J553,0)</f>
        <v>0</v>
      </c>
      <c r="BH553" s="214">
        <f>IF(N553="sníž. přenesená",J553,0)</f>
        <v>0</v>
      </c>
      <c r="BI553" s="214">
        <f>IF(N553="nulová",J553,0)</f>
        <v>0</v>
      </c>
      <c r="BJ553" s="25" t="s">
        <v>82</v>
      </c>
      <c r="BK553" s="214">
        <f>ROUND(I553*H553,2)</f>
        <v>0</v>
      </c>
      <c r="BL553" s="25" t="s">
        <v>375</v>
      </c>
      <c r="BM553" s="25" t="s">
        <v>9942</v>
      </c>
    </row>
    <row r="554" spans="2:65" s="1" customFormat="1" ht="22.5" customHeight="1">
      <c r="B554" s="42"/>
      <c r="C554" s="203" t="s">
        <v>3291</v>
      </c>
      <c r="D554" s="203" t="s">
        <v>311</v>
      </c>
      <c r="E554" s="204" t="s">
        <v>9878</v>
      </c>
      <c r="F554" s="205" t="s">
        <v>13169</v>
      </c>
      <c r="G554" s="206" t="s">
        <v>5275</v>
      </c>
      <c r="H554" s="207">
        <v>150</v>
      </c>
      <c r="I554" s="208"/>
      <c r="J554" s="209">
        <f>ROUND(I554*H554,2)</f>
        <v>0</v>
      </c>
      <c r="K554" s="205" t="s">
        <v>21</v>
      </c>
      <c r="L554" s="62"/>
      <c r="M554" s="210" t="s">
        <v>21</v>
      </c>
      <c r="N554" s="211" t="s">
        <v>45</v>
      </c>
      <c r="O554" s="43"/>
      <c r="P554" s="212">
        <f>O554*H554</f>
        <v>0</v>
      </c>
      <c r="Q554" s="212">
        <v>0</v>
      </c>
      <c r="R554" s="212">
        <f>Q554*H554</f>
        <v>0</v>
      </c>
      <c r="S554" s="212">
        <v>0</v>
      </c>
      <c r="T554" s="213">
        <f>S554*H554</f>
        <v>0</v>
      </c>
      <c r="AR554" s="25" t="s">
        <v>375</v>
      </c>
      <c r="AT554" s="25" t="s">
        <v>311</v>
      </c>
      <c r="AU554" s="25" t="s">
        <v>82</v>
      </c>
      <c r="AY554" s="25" t="s">
        <v>308</v>
      </c>
      <c r="BE554" s="214">
        <f>IF(N554="základní",J554,0)</f>
        <v>0</v>
      </c>
      <c r="BF554" s="214">
        <f>IF(N554="snížená",J554,0)</f>
        <v>0</v>
      </c>
      <c r="BG554" s="214">
        <f>IF(N554="zákl. přenesená",J554,0)</f>
        <v>0</v>
      </c>
      <c r="BH554" s="214">
        <f>IF(N554="sníž. přenesená",J554,0)</f>
        <v>0</v>
      </c>
      <c r="BI554" s="214">
        <f>IF(N554="nulová",J554,0)</f>
        <v>0</v>
      </c>
      <c r="BJ554" s="25" t="s">
        <v>82</v>
      </c>
      <c r="BK554" s="214">
        <f>ROUND(I554*H554,2)</f>
        <v>0</v>
      </c>
      <c r="BL554" s="25" t="s">
        <v>375</v>
      </c>
      <c r="BM554" s="25" t="s">
        <v>4702</v>
      </c>
    </row>
    <row r="555" spans="2:65" s="1" customFormat="1" ht="57" customHeight="1">
      <c r="B555" s="42"/>
      <c r="C555" s="203" t="s">
        <v>3295</v>
      </c>
      <c r="D555" s="203" t="s">
        <v>311</v>
      </c>
      <c r="E555" s="204" t="s">
        <v>9881</v>
      </c>
      <c r="F555" s="205" t="s">
        <v>13170</v>
      </c>
      <c r="G555" s="206" t="s">
        <v>5275</v>
      </c>
      <c r="H555" s="207">
        <v>12</v>
      </c>
      <c r="I555" s="208"/>
      <c r="J555" s="209">
        <f>ROUND(I555*H555,2)</f>
        <v>0</v>
      </c>
      <c r="K555" s="205" t="s">
        <v>21</v>
      </c>
      <c r="L555" s="62"/>
      <c r="M555" s="210" t="s">
        <v>21</v>
      </c>
      <c r="N555" s="211" t="s">
        <v>45</v>
      </c>
      <c r="O555" s="43"/>
      <c r="P555" s="212">
        <f>O555*H555</f>
        <v>0</v>
      </c>
      <c r="Q555" s="212">
        <v>0</v>
      </c>
      <c r="R555" s="212">
        <f>Q555*H555</f>
        <v>0</v>
      </c>
      <c r="S555" s="212">
        <v>0</v>
      </c>
      <c r="T555" s="213">
        <f>S555*H555</f>
        <v>0</v>
      </c>
      <c r="AR555" s="25" t="s">
        <v>375</v>
      </c>
      <c r="AT555" s="25" t="s">
        <v>311</v>
      </c>
      <c r="AU555" s="25" t="s">
        <v>82</v>
      </c>
      <c r="AY555" s="25" t="s">
        <v>308</v>
      </c>
      <c r="BE555" s="214">
        <f>IF(N555="základní",J555,0)</f>
        <v>0</v>
      </c>
      <c r="BF555" s="214">
        <f>IF(N555="snížená",J555,0)</f>
        <v>0</v>
      </c>
      <c r="BG555" s="214">
        <f>IF(N555="zákl. přenesená",J555,0)</f>
        <v>0</v>
      </c>
      <c r="BH555" s="214">
        <f>IF(N555="sníž. přenesená",J555,0)</f>
        <v>0</v>
      </c>
      <c r="BI555" s="214">
        <f>IF(N555="nulová",J555,0)</f>
        <v>0</v>
      </c>
      <c r="BJ555" s="25" t="s">
        <v>82</v>
      </c>
      <c r="BK555" s="214">
        <f>ROUND(I555*H555,2)</f>
        <v>0</v>
      </c>
      <c r="BL555" s="25" t="s">
        <v>375</v>
      </c>
      <c r="BM555" s="25" t="s">
        <v>2607</v>
      </c>
    </row>
    <row r="556" spans="2:65" s="1" customFormat="1" ht="54">
      <c r="B556" s="42"/>
      <c r="C556" s="64"/>
      <c r="D556" s="246" t="s">
        <v>1656</v>
      </c>
      <c r="E556" s="64"/>
      <c r="F556" s="290" t="s">
        <v>13171</v>
      </c>
      <c r="G556" s="64"/>
      <c r="H556" s="64"/>
      <c r="I556" s="173"/>
      <c r="J556" s="64"/>
      <c r="K556" s="64"/>
      <c r="L556" s="62"/>
      <c r="M556" s="291"/>
      <c r="N556" s="43"/>
      <c r="O556" s="43"/>
      <c r="P556" s="43"/>
      <c r="Q556" s="43"/>
      <c r="R556" s="43"/>
      <c r="S556" s="43"/>
      <c r="T556" s="79"/>
      <c r="AT556" s="25" t="s">
        <v>1656</v>
      </c>
      <c r="AU556" s="25" t="s">
        <v>82</v>
      </c>
    </row>
    <row r="557" spans="2:65" s="1" customFormat="1" ht="22.5" customHeight="1">
      <c r="B557" s="42"/>
      <c r="C557" s="203" t="s">
        <v>3299</v>
      </c>
      <c r="D557" s="203" t="s">
        <v>311</v>
      </c>
      <c r="E557" s="204" t="s">
        <v>9884</v>
      </c>
      <c r="F557" s="205" t="s">
        <v>13172</v>
      </c>
      <c r="G557" s="206" t="s">
        <v>5275</v>
      </c>
      <c r="H557" s="207">
        <v>1</v>
      </c>
      <c r="I557" s="208"/>
      <c r="J557" s="209">
        <f>ROUND(I557*H557,2)</f>
        <v>0</v>
      </c>
      <c r="K557" s="205" t="s">
        <v>21</v>
      </c>
      <c r="L557" s="62"/>
      <c r="M557" s="210" t="s">
        <v>21</v>
      </c>
      <c r="N557" s="211" t="s">
        <v>45</v>
      </c>
      <c r="O557" s="43"/>
      <c r="P557" s="212">
        <f>O557*H557</f>
        <v>0</v>
      </c>
      <c r="Q557" s="212">
        <v>0</v>
      </c>
      <c r="R557" s="212">
        <f>Q557*H557</f>
        <v>0</v>
      </c>
      <c r="S557" s="212">
        <v>0</v>
      </c>
      <c r="T557" s="213">
        <f>S557*H557</f>
        <v>0</v>
      </c>
      <c r="AR557" s="25" t="s">
        <v>375</v>
      </c>
      <c r="AT557" s="25" t="s">
        <v>311</v>
      </c>
      <c r="AU557" s="25" t="s">
        <v>82</v>
      </c>
      <c r="AY557" s="25" t="s">
        <v>308</v>
      </c>
      <c r="BE557" s="214">
        <f>IF(N557="základní",J557,0)</f>
        <v>0</v>
      </c>
      <c r="BF557" s="214">
        <f>IF(N557="snížená",J557,0)</f>
        <v>0</v>
      </c>
      <c r="BG557" s="214">
        <f>IF(N557="zákl. přenesená",J557,0)</f>
        <v>0</v>
      </c>
      <c r="BH557" s="214">
        <f>IF(N557="sníž. přenesená",J557,0)</f>
        <v>0</v>
      </c>
      <c r="BI557" s="214">
        <f>IF(N557="nulová",J557,0)</f>
        <v>0</v>
      </c>
      <c r="BJ557" s="25" t="s">
        <v>82</v>
      </c>
      <c r="BK557" s="214">
        <f>ROUND(I557*H557,2)</f>
        <v>0</v>
      </c>
      <c r="BL557" s="25" t="s">
        <v>375</v>
      </c>
      <c r="BM557" s="25" t="s">
        <v>9946</v>
      </c>
    </row>
    <row r="558" spans="2:65" s="1" customFormat="1" ht="22.5" customHeight="1">
      <c r="B558" s="42"/>
      <c r="C558" s="203" t="s">
        <v>3304</v>
      </c>
      <c r="D558" s="203" t="s">
        <v>311</v>
      </c>
      <c r="E558" s="204" t="s">
        <v>9887</v>
      </c>
      <c r="F558" s="205" t="s">
        <v>13173</v>
      </c>
      <c r="G558" s="206" t="s">
        <v>5275</v>
      </c>
      <c r="H558" s="207">
        <v>13</v>
      </c>
      <c r="I558" s="208"/>
      <c r="J558" s="209">
        <f>ROUND(I558*H558,2)</f>
        <v>0</v>
      </c>
      <c r="K558" s="205" t="s">
        <v>21</v>
      </c>
      <c r="L558" s="62"/>
      <c r="M558" s="210" t="s">
        <v>21</v>
      </c>
      <c r="N558" s="211" t="s">
        <v>45</v>
      </c>
      <c r="O558" s="43"/>
      <c r="P558" s="212">
        <f>O558*H558</f>
        <v>0</v>
      </c>
      <c r="Q558" s="212">
        <v>0</v>
      </c>
      <c r="R558" s="212">
        <f>Q558*H558</f>
        <v>0</v>
      </c>
      <c r="S558" s="212">
        <v>0</v>
      </c>
      <c r="T558" s="213">
        <f>S558*H558</f>
        <v>0</v>
      </c>
      <c r="AR558" s="25" t="s">
        <v>375</v>
      </c>
      <c r="AT558" s="25" t="s">
        <v>311</v>
      </c>
      <c r="AU558" s="25" t="s">
        <v>82</v>
      </c>
      <c r="AY558" s="25" t="s">
        <v>308</v>
      </c>
      <c r="BE558" s="214">
        <f>IF(N558="základní",J558,0)</f>
        <v>0</v>
      </c>
      <c r="BF558" s="214">
        <f>IF(N558="snížená",J558,0)</f>
        <v>0</v>
      </c>
      <c r="BG558" s="214">
        <f>IF(N558="zákl. přenesená",J558,0)</f>
        <v>0</v>
      </c>
      <c r="BH558" s="214">
        <f>IF(N558="sníž. přenesená",J558,0)</f>
        <v>0</v>
      </c>
      <c r="BI558" s="214">
        <f>IF(N558="nulová",J558,0)</f>
        <v>0</v>
      </c>
      <c r="BJ558" s="25" t="s">
        <v>82</v>
      </c>
      <c r="BK558" s="214">
        <f>ROUND(I558*H558,2)</f>
        <v>0</v>
      </c>
      <c r="BL558" s="25" t="s">
        <v>375</v>
      </c>
      <c r="BM558" s="25" t="s">
        <v>9948</v>
      </c>
    </row>
    <row r="559" spans="2:65" s="1" customFormat="1" ht="22.5" customHeight="1">
      <c r="B559" s="42"/>
      <c r="C559" s="203" t="s">
        <v>3308</v>
      </c>
      <c r="D559" s="203" t="s">
        <v>311</v>
      </c>
      <c r="E559" s="204" t="s">
        <v>9890</v>
      </c>
      <c r="F559" s="205" t="s">
        <v>13174</v>
      </c>
      <c r="G559" s="206" t="s">
        <v>5275</v>
      </c>
      <c r="H559" s="207">
        <v>4</v>
      </c>
      <c r="I559" s="208"/>
      <c r="J559" s="209">
        <f>ROUND(I559*H559,2)</f>
        <v>0</v>
      </c>
      <c r="K559" s="205" t="s">
        <v>21</v>
      </c>
      <c r="L559" s="62"/>
      <c r="M559" s="210" t="s">
        <v>21</v>
      </c>
      <c r="N559" s="211" t="s">
        <v>45</v>
      </c>
      <c r="O559" s="43"/>
      <c r="P559" s="212">
        <f>O559*H559</f>
        <v>0</v>
      </c>
      <c r="Q559" s="212">
        <v>0</v>
      </c>
      <c r="R559" s="212">
        <f>Q559*H559</f>
        <v>0</v>
      </c>
      <c r="S559" s="212">
        <v>0</v>
      </c>
      <c r="T559" s="213">
        <f>S559*H559</f>
        <v>0</v>
      </c>
      <c r="AR559" s="25" t="s">
        <v>375</v>
      </c>
      <c r="AT559" s="25" t="s">
        <v>311</v>
      </c>
      <c r="AU559" s="25" t="s">
        <v>82</v>
      </c>
      <c r="AY559" s="25" t="s">
        <v>308</v>
      </c>
      <c r="BE559" s="214">
        <f>IF(N559="základní",J559,0)</f>
        <v>0</v>
      </c>
      <c r="BF559" s="214">
        <f>IF(N559="snížená",J559,0)</f>
        <v>0</v>
      </c>
      <c r="BG559" s="214">
        <f>IF(N559="zákl. přenesená",J559,0)</f>
        <v>0</v>
      </c>
      <c r="BH559" s="214">
        <f>IF(N559="sníž. přenesená",J559,0)</f>
        <v>0</v>
      </c>
      <c r="BI559" s="214">
        <f>IF(N559="nulová",J559,0)</f>
        <v>0</v>
      </c>
      <c r="BJ559" s="25" t="s">
        <v>82</v>
      </c>
      <c r="BK559" s="214">
        <f>ROUND(I559*H559,2)</f>
        <v>0</v>
      </c>
      <c r="BL559" s="25" t="s">
        <v>375</v>
      </c>
      <c r="BM559" s="25" t="s">
        <v>9950</v>
      </c>
    </row>
    <row r="560" spans="2:65" s="11" customFormat="1" ht="29.85" customHeight="1">
      <c r="B560" s="186"/>
      <c r="C560" s="187"/>
      <c r="D560" s="200" t="s">
        <v>73</v>
      </c>
      <c r="E560" s="201" t="s">
        <v>12673</v>
      </c>
      <c r="F560" s="201" t="s">
        <v>13175</v>
      </c>
      <c r="G560" s="187"/>
      <c r="H560" s="187"/>
      <c r="I560" s="190"/>
      <c r="J560" s="202">
        <f>BK560</f>
        <v>0</v>
      </c>
      <c r="K560" s="187"/>
      <c r="L560" s="192"/>
      <c r="M560" s="193"/>
      <c r="N560" s="194"/>
      <c r="O560" s="194"/>
      <c r="P560" s="195">
        <f>SUM(P561:P562)</f>
        <v>0</v>
      </c>
      <c r="Q560" s="194"/>
      <c r="R560" s="195">
        <f>SUM(R561:R562)</f>
        <v>0</v>
      </c>
      <c r="S560" s="194"/>
      <c r="T560" s="196">
        <f>SUM(T561:T562)</f>
        <v>0</v>
      </c>
      <c r="AR560" s="197" t="s">
        <v>84</v>
      </c>
      <c r="AT560" s="198" t="s">
        <v>73</v>
      </c>
      <c r="AU560" s="198" t="s">
        <v>82</v>
      </c>
      <c r="AY560" s="197" t="s">
        <v>308</v>
      </c>
      <c r="BK560" s="199">
        <f>SUM(BK561:BK562)</f>
        <v>0</v>
      </c>
    </row>
    <row r="561" spans="2:65" s="1" customFormat="1" ht="22.5" customHeight="1">
      <c r="B561" s="42"/>
      <c r="C561" s="203" t="s">
        <v>3312</v>
      </c>
      <c r="D561" s="203" t="s">
        <v>311</v>
      </c>
      <c r="E561" s="204" t="s">
        <v>9923</v>
      </c>
      <c r="F561" s="205" t="s">
        <v>13176</v>
      </c>
      <c r="G561" s="206" t="s">
        <v>578</v>
      </c>
      <c r="H561" s="207">
        <v>1</v>
      </c>
      <c r="I561" s="208"/>
      <c r="J561" s="209">
        <f>ROUND(I561*H561,2)</f>
        <v>0</v>
      </c>
      <c r="K561" s="205" t="s">
        <v>21</v>
      </c>
      <c r="L561" s="62"/>
      <c r="M561" s="210" t="s">
        <v>21</v>
      </c>
      <c r="N561" s="211" t="s">
        <v>45</v>
      </c>
      <c r="O561" s="43"/>
      <c r="P561" s="212">
        <f>O561*H561</f>
        <v>0</v>
      </c>
      <c r="Q561" s="212">
        <v>0</v>
      </c>
      <c r="R561" s="212">
        <f>Q561*H561</f>
        <v>0</v>
      </c>
      <c r="S561" s="212">
        <v>0</v>
      </c>
      <c r="T561" s="213">
        <f>S561*H561</f>
        <v>0</v>
      </c>
      <c r="AR561" s="25" t="s">
        <v>375</v>
      </c>
      <c r="AT561" s="25" t="s">
        <v>311</v>
      </c>
      <c r="AU561" s="25" t="s">
        <v>84</v>
      </c>
      <c r="AY561" s="25" t="s">
        <v>308</v>
      </c>
      <c r="BE561" s="214">
        <f>IF(N561="základní",J561,0)</f>
        <v>0</v>
      </c>
      <c r="BF561" s="214">
        <f>IF(N561="snížená",J561,0)</f>
        <v>0</v>
      </c>
      <c r="BG561" s="214">
        <f>IF(N561="zákl. přenesená",J561,0)</f>
        <v>0</v>
      </c>
      <c r="BH561" s="214">
        <f>IF(N561="sníž. přenesená",J561,0)</f>
        <v>0</v>
      </c>
      <c r="BI561" s="214">
        <f>IF(N561="nulová",J561,0)</f>
        <v>0</v>
      </c>
      <c r="BJ561" s="25" t="s">
        <v>82</v>
      </c>
      <c r="BK561" s="214">
        <f>ROUND(I561*H561,2)</f>
        <v>0</v>
      </c>
      <c r="BL561" s="25" t="s">
        <v>375</v>
      </c>
      <c r="BM561" s="25" t="s">
        <v>13177</v>
      </c>
    </row>
    <row r="562" spans="2:65" s="1" customFormat="1" ht="81">
      <c r="B562" s="42"/>
      <c r="C562" s="64"/>
      <c r="D562" s="223" t="s">
        <v>1656</v>
      </c>
      <c r="E562" s="64"/>
      <c r="F562" s="292" t="s">
        <v>13178</v>
      </c>
      <c r="G562" s="64"/>
      <c r="H562" s="64"/>
      <c r="I562" s="173"/>
      <c r="J562" s="64"/>
      <c r="K562" s="64"/>
      <c r="L562" s="62"/>
      <c r="M562" s="291"/>
      <c r="N562" s="43"/>
      <c r="O562" s="43"/>
      <c r="P562" s="43"/>
      <c r="Q562" s="43"/>
      <c r="R562" s="43"/>
      <c r="S562" s="43"/>
      <c r="T562" s="79"/>
      <c r="AT562" s="25" t="s">
        <v>1656</v>
      </c>
      <c r="AU562" s="25" t="s">
        <v>84</v>
      </c>
    </row>
    <row r="563" spans="2:65" s="11" customFormat="1" ht="29.85" customHeight="1">
      <c r="B563" s="186"/>
      <c r="C563" s="187"/>
      <c r="D563" s="200" t="s">
        <v>73</v>
      </c>
      <c r="E563" s="201" t="s">
        <v>12501</v>
      </c>
      <c r="F563" s="201" t="s">
        <v>13119</v>
      </c>
      <c r="G563" s="187"/>
      <c r="H563" s="187"/>
      <c r="I563" s="190"/>
      <c r="J563" s="202">
        <f>BK563</f>
        <v>0</v>
      </c>
      <c r="K563" s="187"/>
      <c r="L563" s="192"/>
      <c r="M563" s="193"/>
      <c r="N563" s="194"/>
      <c r="O563" s="194"/>
      <c r="P563" s="195">
        <f>SUM(P564:P577)</f>
        <v>0</v>
      </c>
      <c r="Q563" s="194"/>
      <c r="R563" s="195">
        <f>SUM(R564:R577)</f>
        <v>0</v>
      </c>
      <c r="S563" s="194"/>
      <c r="T563" s="196">
        <f>SUM(T564:T577)</f>
        <v>0</v>
      </c>
      <c r="AR563" s="197" t="s">
        <v>84</v>
      </c>
      <c r="AT563" s="198" t="s">
        <v>73</v>
      </c>
      <c r="AU563" s="198" t="s">
        <v>82</v>
      </c>
      <c r="AY563" s="197" t="s">
        <v>308</v>
      </c>
      <c r="BK563" s="199">
        <f>SUM(BK564:BK577)</f>
        <v>0</v>
      </c>
    </row>
    <row r="564" spans="2:65" s="1" customFormat="1" ht="22.5" customHeight="1">
      <c r="B564" s="42"/>
      <c r="C564" s="203" t="s">
        <v>3316</v>
      </c>
      <c r="D564" s="203" t="s">
        <v>311</v>
      </c>
      <c r="E564" s="204" t="s">
        <v>9895</v>
      </c>
      <c r="F564" s="205" t="s">
        <v>13179</v>
      </c>
      <c r="G564" s="206" t="s">
        <v>538</v>
      </c>
      <c r="H564" s="207">
        <v>80</v>
      </c>
      <c r="I564" s="208"/>
      <c r="J564" s="209">
        <f t="shared" ref="J564:J577" si="230">ROUND(I564*H564,2)</f>
        <v>0</v>
      </c>
      <c r="K564" s="205" t="s">
        <v>21</v>
      </c>
      <c r="L564" s="62"/>
      <c r="M564" s="210" t="s">
        <v>21</v>
      </c>
      <c r="N564" s="211" t="s">
        <v>45</v>
      </c>
      <c r="O564" s="43"/>
      <c r="P564" s="212">
        <f t="shared" ref="P564:P577" si="231">O564*H564</f>
        <v>0</v>
      </c>
      <c r="Q564" s="212">
        <v>0</v>
      </c>
      <c r="R564" s="212">
        <f t="shared" ref="R564:R577" si="232">Q564*H564</f>
        <v>0</v>
      </c>
      <c r="S564" s="212">
        <v>0</v>
      </c>
      <c r="T564" s="213">
        <f t="shared" ref="T564:T577" si="233">S564*H564</f>
        <v>0</v>
      </c>
      <c r="AR564" s="25" t="s">
        <v>375</v>
      </c>
      <c r="AT564" s="25" t="s">
        <v>311</v>
      </c>
      <c r="AU564" s="25" t="s">
        <v>84</v>
      </c>
      <c r="AY564" s="25" t="s">
        <v>308</v>
      </c>
      <c r="BE564" s="214">
        <f t="shared" ref="BE564:BE577" si="234">IF(N564="základní",J564,0)</f>
        <v>0</v>
      </c>
      <c r="BF564" s="214">
        <f t="shared" ref="BF564:BF577" si="235">IF(N564="snížená",J564,0)</f>
        <v>0</v>
      </c>
      <c r="BG564" s="214">
        <f t="shared" ref="BG564:BG577" si="236">IF(N564="zákl. přenesená",J564,0)</f>
        <v>0</v>
      </c>
      <c r="BH564" s="214">
        <f t="shared" ref="BH564:BH577" si="237">IF(N564="sníž. přenesená",J564,0)</f>
        <v>0</v>
      </c>
      <c r="BI564" s="214">
        <f t="shared" ref="BI564:BI577" si="238">IF(N564="nulová",J564,0)</f>
        <v>0</v>
      </c>
      <c r="BJ564" s="25" t="s">
        <v>82</v>
      </c>
      <c r="BK564" s="214">
        <f t="shared" ref="BK564:BK577" si="239">ROUND(I564*H564,2)</f>
        <v>0</v>
      </c>
      <c r="BL564" s="25" t="s">
        <v>375</v>
      </c>
      <c r="BM564" s="25" t="s">
        <v>6881</v>
      </c>
    </row>
    <row r="565" spans="2:65" s="1" customFormat="1" ht="22.5" customHeight="1">
      <c r="B565" s="42"/>
      <c r="C565" s="203" t="s">
        <v>3320</v>
      </c>
      <c r="D565" s="203" t="s">
        <v>311</v>
      </c>
      <c r="E565" s="204" t="s">
        <v>9897</v>
      </c>
      <c r="F565" s="205" t="s">
        <v>13180</v>
      </c>
      <c r="G565" s="206" t="s">
        <v>538</v>
      </c>
      <c r="H565" s="207">
        <v>310</v>
      </c>
      <c r="I565" s="208"/>
      <c r="J565" s="209">
        <f t="shared" si="230"/>
        <v>0</v>
      </c>
      <c r="K565" s="205" t="s">
        <v>21</v>
      </c>
      <c r="L565" s="62"/>
      <c r="M565" s="210" t="s">
        <v>21</v>
      </c>
      <c r="N565" s="211" t="s">
        <v>45</v>
      </c>
      <c r="O565" s="43"/>
      <c r="P565" s="212">
        <f t="shared" si="231"/>
        <v>0</v>
      </c>
      <c r="Q565" s="212">
        <v>0</v>
      </c>
      <c r="R565" s="212">
        <f t="shared" si="232"/>
        <v>0</v>
      </c>
      <c r="S565" s="212">
        <v>0</v>
      </c>
      <c r="T565" s="213">
        <f t="shared" si="233"/>
        <v>0</v>
      </c>
      <c r="AR565" s="25" t="s">
        <v>375</v>
      </c>
      <c r="AT565" s="25" t="s">
        <v>311</v>
      </c>
      <c r="AU565" s="25" t="s">
        <v>84</v>
      </c>
      <c r="AY565" s="25" t="s">
        <v>308</v>
      </c>
      <c r="BE565" s="214">
        <f t="shared" si="234"/>
        <v>0</v>
      </c>
      <c r="BF565" s="214">
        <f t="shared" si="235"/>
        <v>0</v>
      </c>
      <c r="BG565" s="214">
        <f t="shared" si="236"/>
        <v>0</v>
      </c>
      <c r="BH565" s="214">
        <f t="shared" si="237"/>
        <v>0</v>
      </c>
      <c r="BI565" s="214">
        <f t="shared" si="238"/>
        <v>0</v>
      </c>
      <c r="BJ565" s="25" t="s">
        <v>82</v>
      </c>
      <c r="BK565" s="214">
        <f t="shared" si="239"/>
        <v>0</v>
      </c>
      <c r="BL565" s="25" t="s">
        <v>375</v>
      </c>
      <c r="BM565" s="25" t="s">
        <v>9953</v>
      </c>
    </row>
    <row r="566" spans="2:65" s="1" customFormat="1" ht="22.5" customHeight="1">
      <c r="B566" s="42"/>
      <c r="C566" s="203" t="s">
        <v>3324</v>
      </c>
      <c r="D566" s="203" t="s">
        <v>311</v>
      </c>
      <c r="E566" s="204" t="s">
        <v>9899</v>
      </c>
      <c r="F566" s="205" t="s">
        <v>13181</v>
      </c>
      <c r="G566" s="206" t="s">
        <v>538</v>
      </c>
      <c r="H566" s="207">
        <v>340</v>
      </c>
      <c r="I566" s="208"/>
      <c r="J566" s="209">
        <f t="shared" si="230"/>
        <v>0</v>
      </c>
      <c r="K566" s="205" t="s">
        <v>21</v>
      </c>
      <c r="L566" s="62"/>
      <c r="M566" s="210" t="s">
        <v>21</v>
      </c>
      <c r="N566" s="211" t="s">
        <v>45</v>
      </c>
      <c r="O566" s="43"/>
      <c r="P566" s="212">
        <f t="shared" si="231"/>
        <v>0</v>
      </c>
      <c r="Q566" s="212">
        <v>0</v>
      </c>
      <c r="R566" s="212">
        <f t="shared" si="232"/>
        <v>0</v>
      </c>
      <c r="S566" s="212">
        <v>0</v>
      </c>
      <c r="T566" s="213">
        <f t="shared" si="233"/>
        <v>0</v>
      </c>
      <c r="AR566" s="25" t="s">
        <v>375</v>
      </c>
      <c r="AT566" s="25" t="s">
        <v>311</v>
      </c>
      <c r="AU566" s="25" t="s">
        <v>84</v>
      </c>
      <c r="AY566" s="25" t="s">
        <v>308</v>
      </c>
      <c r="BE566" s="214">
        <f t="shared" si="234"/>
        <v>0</v>
      </c>
      <c r="BF566" s="214">
        <f t="shared" si="235"/>
        <v>0</v>
      </c>
      <c r="BG566" s="214">
        <f t="shared" si="236"/>
        <v>0</v>
      </c>
      <c r="BH566" s="214">
        <f t="shared" si="237"/>
        <v>0</v>
      </c>
      <c r="BI566" s="214">
        <f t="shared" si="238"/>
        <v>0</v>
      </c>
      <c r="BJ566" s="25" t="s">
        <v>82</v>
      </c>
      <c r="BK566" s="214">
        <f t="shared" si="239"/>
        <v>0</v>
      </c>
      <c r="BL566" s="25" t="s">
        <v>375</v>
      </c>
      <c r="BM566" s="25" t="s">
        <v>7147</v>
      </c>
    </row>
    <row r="567" spans="2:65" s="1" customFormat="1" ht="22.5" customHeight="1">
      <c r="B567" s="42"/>
      <c r="C567" s="203" t="s">
        <v>3330</v>
      </c>
      <c r="D567" s="203" t="s">
        <v>311</v>
      </c>
      <c r="E567" s="204" t="s">
        <v>9901</v>
      </c>
      <c r="F567" s="205" t="s">
        <v>13182</v>
      </c>
      <c r="G567" s="206" t="s">
        <v>538</v>
      </c>
      <c r="H567" s="207">
        <v>860</v>
      </c>
      <c r="I567" s="208"/>
      <c r="J567" s="209">
        <f t="shared" si="230"/>
        <v>0</v>
      </c>
      <c r="K567" s="205" t="s">
        <v>21</v>
      </c>
      <c r="L567" s="62"/>
      <c r="M567" s="210" t="s">
        <v>21</v>
      </c>
      <c r="N567" s="211" t="s">
        <v>45</v>
      </c>
      <c r="O567" s="43"/>
      <c r="P567" s="212">
        <f t="shared" si="231"/>
        <v>0</v>
      </c>
      <c r="Q567" s="212">
        <v>0</v>
      </c>
      <c r="R567" s="212">
        <f t="shared" si="232"/>
        <v>0</v>
      </c>
      <c r="S567" s="212">
        <v>0</v>
      </c>
      <c r="T567" s="213">
        <f t="shared" si="233"/>
        <v>0</v>
      </c>
      <c r="AR567" s="25" t="s">
        <v>375</v>
      </c>
      <c r="AT567" s="25" t="s">
        <v>311</v>
      </c>
      <c r="AU567" s="25" t="s">
        <v>84</v>
      </c>
      <c r="AY567" s="25" t="s">
        <v>308</v>
      </c>
      <c r="BE567" s="214">
        <f t="shared" si="234"/>
        <v>0</v>
      </c>
      <c r="BF567" s="214">
        <f t="shared" si="235"/>
        <v>0</v>
      </c>
      <c r="BG567" s="214">
        <f t="shared" si="236"/>
        <v>0</v>
      </c>
      <c r="BH567" s="214">
        <f t="shared" si="237"/>
        <v>0</v>
      </c>
      <c r="BI567" s="214">
        <f t="shared" si="238"/>
        <v>0</v>
      </c>
      <c r="BJ567" s="25" t="s">
        <v>82</v>
      </c>
      <c r="BK567" s="214">
        <f t="shared" si="239"/>
        <v>0</v>
      </c>
      <c r="BL567" s="25" t="s">
        <v>375</v>
      </c>
      <c r="BM567" s="25" t="s">
        <v>9956</v>
      </c>
    </row>
    <row r="568" spans="2:65" s="1" customFormat="1" ht="22.5" customHeight="1">
      <c r="B568" s="42"/>
      <c r="C568" s="203" t="s">
        <v>3334</v>
      </c>
      <c r="D568" s="203" t="s">
        <v>311</v>
      </c>
      <c r="E568" s="204" t="s">
        <v>9903</v>
      </c>
      <c r="F568" s="205" t="s">
        <v>13183</v>
      </c>
      <c r="G568" s="206" t="s">
        <v>538</v>
      </c>
      <c r="H568" s="207">
        <v>110</v>
      </c>
      <c r="I568" s="208"/>
      <c r="J568" s="209">
        <f t="shared" si="230"/>
        <v>0</v>
      </c>
      <c r="K568" s="205" t="s">
        <v>21</v>
      </c>
      <c r="L568" s="62"/>
      <c r="M568" s="210" t="s">
        <v>21</v>
      </c>
      <c r="N568" s="211" t="s">
        <v>45</v>
      </c>
      <c r="O568" s="43"/>
      <c r="P568" s="212">
        <f t="shared" si="231"/>
        <v>0</v>
      </c>
      <c r="Q568" s="212">
        <v>0</v>
      </c>
      <c r="R568" s="212">
        <f t="shared" si="232"/>
        <v>0</v>
      </c>
      <c r="S568" s="212">
        <v>0</v>
      </c>
      <c r="T568" s="213">
        <f t="shared" si="233"/>
        <v>0</v>
      </c>
      <c r="AR568" s="25" t="s">
        <v>375</v>
      </c>
      <c r="AT568" s="25" t="s">
        <v>311</v>
      </c>
      <c r="AU568" s="25" t="s">
        <v>84</v>
      </c>
      <c r="AY568" s="25" t="s">
        <v>308</v>
      </c>
      <c r="BE568" s="214">
        <f t="shared" si="234"/>
        <v>0</v>
      </c>
      <c r="BF568" s="214">
        <f t="shared" si="235"/>
        <v>0</v>
      </c>
      <c r="BG568" s="214">
        <f t="shared" si="236"/>
        <v>0</v>
      </c>
      <c r="BH568" s="214">
        <f t="shared" si="237"/>
        <v>0</v>
      </c>
      <c r="BI568" s="214">
        <f t="shared" si="238"/>
        <v>0</v>
      </c>
      <c r="BJ568" s="25" t="s">
        <v>82</v>
      </c>
      <c r="BK568" s="214">
        <f t="shared" si="239"/>
        <v>0</v>
      </c>
      <c r="BL568" s="25" t="s">
        <v>375</v>
      </c>
      <c r="BM568" s="25" t="s">
        <v>9958</v>
      </c>
    </row>
    <row r="569" spans="2:65" s="1" customFormat="1" ht="22.5" customHeight="1">
      <c r="B569" s="42"/>
      <c r="C569" s="203" t="s">
        <v>3340</v>
      </c>
      <c r="D569" s="203" t="s">
        <v>311</v>
      </c>
      <c r="E569" s="204" t="s">
        <v>5753</v>
      </c>
      <c r="F569" s="205" t="s">
        <v>13051</v>
      </c>
      <c r="G569" s="206" t="s">
        <v>538</v>
      </c>
      <c r="H569" s="207">
        <v>150</v>
      </c>
      <c r="I569" s="208"/>
      <c r="J569" s="209">
        <f t="shared" si="230"/>
        <v>0</v>
      </c>
      <c r="K569" s="205" t="s">
        <v>21</v>
      </c>
      <c r="L569" s="62"/>
      <c r="M569" s="210" t="s">
        <v>21</v>
      </c>
      <c r="N569" s="211" t="s">
        <v>45</v>
      </c>
      <c r="O569" s="43"/>
      <c r="P569" s="212">
        <f t="shared" si="231"/>
        <v>0</v>
      </c>
      <c r="Q569" s="212">
        <v>0</v>
      </c>
      <c r="R569" s="212">
        <f t="shared" si="232"/>
        <v>0</v>
      </c>
      <c r="S569" s="212">
        <v>0</v>
      </c>
      <c r="T569" s="213">
        <f t="shared" si="233"/>
        <v>0</v>
      </c>
      <c r="AR569" s="25" t="s">
        <v>375</v>
      </c>
      <c r="AT569" s="25" t="s">
        <v>311</v>
      </c>
      <c r="AU569" s="25" t="s">
        <v>84</v>
      </c>
      <c r="AY569" s="25" t="s">
        <v>308</v>
      </c>
      <c r="BE569" s="214">
        <f t="shared" si="234"/>
        <v>0</v>
      </c>
      <c r="BF569" s="214">
        <f t="shared" si="235"/>
        <v>0</v>
      </c>
      <c r="BG569" s="214">
        <f t="shared" si="236"/>
        <v>0</v>
      </c>
      <c r="BH569" s="214">
        <f t="shared" si="237"/>
        <v>0</v>
      </c>
      <c r="BI569" s="214">
        <f t="shared" si="238"/>
        <v>0</v>
      </c>
      <c r="BJ569" s="25" t="s">
        <v>82</v>
      </c>
      <c r="BK569" s="214">
        <f t="shared" si="239"/>
        <v>0</v>
      </c>
      <c r="BL569" s="25" t="s">
        <v>375</v>
      </c>
      <c r="BM569" s="25" t="s">
        <v>7193</v>
      </c>
    </row>
    <row r="570" spans="2:65" s="1" customFormat="1" ht="22.5" customHeight="1">
      <c r="B570" s="42"/>
      <c r="C570" s="203" t="s">
        <v>3344</v>
      </c>
      <c r="D570" s="203" t="s">
        <v>311</v>
      </c>
      <c r="E570" s="204" t="s">
        <v>5755</v>
      </c>
      <c r="F570" s="205" t="s">
        <v>13052</v>
      </c>
      <c r="G570" s="206" t="s">
        <v>538</v>
      </c>
      <c r="H570" s="207">
        <v>210</v>
      </c>
      <c r="I570" s="208"/>
      <c r="J570" s="209">
        <f t="shared" si="230"/>
        <v>0</v>
      </c>
      <c r="K570" s="205" t="s">
        <v>21</v>
      </c>
      <c r="L570" s="62"/>
      <c r="M570" s="210" t="s">
        <v>21</v>
      </c>
      <c r="N570" s="211" t="s">
        <v>45</v>
      </c>
      <c r="O570" s="43"/>
      <c r="P570" s="212">
        <f t="shared" si="231"/>
        <v>0</v>
      </c>
      <c r="Q570" s="212">
        <v>0</v>
      </c>
      <c r="R570" s="212">
        <f t="shared" si="232"/>
        <v>0</v>
      </c>
      <c r="S570" s="212">
        <v>0</v>
      </c>
      <c r="T570" s="213">
        <f t="shared" si="233"/>
        <v>0</v>
      </c>
      <c r="AR570" s="25" t="s">
        <v>375</v>
      </c>
      <c r="AT570" s="25" t="s">
        <v>311</v>
      </c>
      <c r="AU570" s="25" t="s">
        <v>84</v>
      </c>
      <c r="AY570" s="25" t="s">
        <v>308</v>
      </c>
      <c r="BE570" s="214">
        <f t="shared" si="234"/>
        <v>0</v>
      </c>
      <c r="BF570" s="214">
        <f t="shared" si="235"/>
        <v>0</v>
      </c>
      <c r="BG570" s="214">
        <f t="shared" si="236"/>
        <v>0</v>
      </c>
      <c r="BH570" s="214">
        <f t="shared" si="237"/>
        <v>0</v>
      </c>
      <c r="BI570" s="214">
        <f t="shared" si="238"/>
        <v>0</v>
      </c>
      <c r="BJ570" s="25" t="s">
        <v>82</v>
      </c>
      <c r="BK570" s="214">
        <f t="shared" si="239"/>
        <v>0</v>
      </c>
      <c r="BL570" s="25" t="s">
        <v>375</v>
      </c>
      <c r="BM570" s="25" t="s">
        <v>8471</v>
      </c>
    </row>
    <row r="571" spans="2:65" s="1" customFormat="1" ht="22.5" customHeight="1">
      <c r="B571" s="42"/>
      <c r="C571" s="203" t="s">
        <v>3350</v>
      </c>
      <c r="D571" s="203" t="s">
        <v>311</v>
      </c>
      <c r="E571" s="204" t="s">
        <v>5757</v>
      </c>
      <c r="F571" s="205" t="s">
        <v>13053</v>
      </c>
      <c r="G571" s="206" t="s">
        <v>538</v>
      </c>
      <c r="H571" s="207">
        <v>140</v>
      </c>
      <c r="I571" s="208"/>
      <c r="J571" s="209">
        <f t="shared" si="230"/>
        <v>0</v>
      </c>
      <c r="K571" s="205" t="s">
        <v>21</v>
      </c>
      <c r="L571" s="62"/>
      <c r="M571" s="210" t="s">
        <v>21</v>
      </c>
      <c r="N571" s="211" t="s">
        <v>45</v>
      </c>
      <c r="O571" s="43"/>
      <c r="P571" s="212">
        <f t="shared" si="231"/>
        <v>0</v>
      </c>
      <c r="Q571" s="212">
        <v>0</v>
      </c>
      <c r="R571" s="212">
        <f t="shared" si="232"/>
        <v>0</v>
      </c>
      <c r="S571" s="212">
        <v>0</v>
      </c>
      <c r="T571" s="213">
        <f t="shared" si="233"/>
        <v>0</v>
      </c>
      <c r="AR571" s="25" t="s">
        <v>375</v>
      </c>
      <c r="AT571" s="25" t="s">
        <v>311</v>
      </c>
      <c r="AU571" s="25" t="s">
        <v>84</v>
      </c>
      <c r="AY571" s="25" t="s">
        <v>308</v>
      </c>
      <c r="BE571" s="214">
        <f t="shared" si="234"/>
        <v>0</v>
      </c>
      <c r="BF571" s="214">
        <f t="shared" si="235"/>
        <v>0</v>
      </c>
      <c r="BG571" s="214">
        <f t="shared" si="236"/>
        <v>0</v>
      </c>
      <c r="BH571" s="214">
        <f t="shared" si="237"/>
        <v>0</v>
      </c>
      <c r="BI571" s="214">
        <f t="shared" si="238"/>
        <v>0</v>
      </c>
      <c r="BJ571" s="25" t="s">
        <v>82</v>
      </c>
      <c r="BK571" s="214">
        <f t="shared" si="239"/>
        <v>0</v>
      </c>
      <c r="BL571" s="25" t="s">
        <v>375</v>
      </c>
      <c r="BM571" s="25" t="s">
        <v>9962</v>
      </c>
    </row>
    <row r="572" spans="2:65" s="1" customFormat="1" ht="22.5" customHeight="1">
      <c r="B572" s="42"/>
      <c r="C572" s="203" t="s">
        <v>3354</v>
      </c>
      <c r="D572" s="203" t="s">
        <v>311</v>
      </c>
      <c r="E572" s="204" t="s">
        <v>9854</v>
      </c>
      <c r="F572" s="205" t="s">
        <v>13160</v>
      </c>
      <c r="G572" s="206" t="s">
        <v>5275</v>
      </c>
      <c r="H572" s="207">
        <v>70</v>
      </c>
      <c r="I572" s="208"/>
      <c r="J572" s="209">
        <f t="shared" si="230"/>
        <v>0</v>
      </c>
      <c r="K572" s="205" t="s">
        <v>21</v>
      </c>
      <c r="L572" s="62"/>
      <c r="M572" s="210" t="s">
        <v>21</v>
      </c>
      <c r="N572" s="211" t="s">
        <v>45</v>
      </c>
      <c r="O572" s="43"/>
      <c r="P572" s="212">
        <f t="shared" si="231"/>
        <v>0</v>
      </c>
      <c r="Q572" s="212">
        <v>0</v>
      </c>
      <c r="R572" s="212">
        <f t="shared" si="232"/>
        <v>0</v>
      </c>
      <c r="S572" s="212">
        <v>0</v>
      </c>
      <c r="T572" s="213">
        <f t="shared" si="233"/>
        <v>0</v>
      </c>
      <c r="AR572" s="25" t="s">
        <v>375</v>
      </c>
      <c r="AT572" s="25" t="s">
        <v>311</v>
      </c>
      <c r="AU572" s="25" t="s">
        <v>84</v>
      </c>
      <c r="AY572" s="25" t="s">
        <v>308</v>
      </c>
      <c r="BE572" s="214">
        <f t="shared" si="234"/>
        <v>0</v>
      </c>
      <c r="BF572" s="214">
        <f t="shared" si="235"/>
        <v>0</v>
      </c>
      <c r="BG572" s="214">
        <f t="shared" si="236"/>
        <v>0</v>
      </c>
      <c r="BH572" s="214">
        <f t="shared" si="237"/>
        <v>0</v>
      </c>
      <c r="BI572" s="214">
        <f t="shared" si="238"/>
        <v>0</v>
      </c>
      <c r="BJ572" s="25" t="s">
        <v>82</v>
      </c>
      <c r="BK572" s="214">
        <f t="shared" si="239"/>
        <v>0</v>
      </c>
      <c r="BL572" s="25" t="s">
        <v>375</v>
      </c>
      <c r="BM572" s="25" t="s">
        <v>9967</v>
      </c>
    </row>
    <row r="573" spans="2:65" s="1" customFormat="1" ht="22.5" customHeight="1">
      <c r="B573" s="42"/>
      <c r="C573" s="203" t="s">
        <v>3360</v>
      </c>
      <c r="D573" s="203" t="s">
        <v>311</v>
      </c>
      <c r="E573" s="204" t="s">
        <v>5779</v>
      </c>
      <c r="F573" s="205" t="s">
        <v>13065</v>
      </c>
      <c r="G573" s="206" t="s">
        <v>538</v>
      </c>
      <c r="H573" s="207">
        <v>35</v>
      </c>
      <c r="I573" s="208"/>
      <c r="J573" s="209">
        <f t="shared" si="230"/>
        <v>0</v>
      </c>
      <c r="K573" s="205" t="s">
        <v>21</v>
      </c>
      <c r="L573" s="62"/>
      <c r="M573" s="210" t="s">
        <v>21</v>
      </c>
      <c r="N573" s="211" t="s">
        <v>45</v>
      </c>
      <c r="O573" s="43"/>
      <c r="P573" s="212">
        <f t="shared" si="231"/>
        <v>0</v>
      </c>
      <c r="Q573" s="212">
        <v>0</v>
      </c>
      <c r="R573" s="212">
        <f t="shared" si="232"/>
        <v>0</v>
      </c>
      <c r="S573" s="212">
        <v>0</v>
      </c>
      <c r="T573" s="213">
        <f t="shared" si="233"/>
        <v>0</v>
      </c>
      <c r="AR573" s="25" t="s">
        <v>375</v>
      </c>
      <c r="AT573" s="25" t="s">
        <v>311</v>
      </c>
      <c r="AU573" s="25" t="s">
        <v>84</v>
      </c>
      <c r="AY573" s="25" t="s">
        <v>308</v>
      </c>
      <c r="BE573" s="214">
        <f t="shared" si="234"/>
        <v>0</v>
      </c>
      <c r="BF573" s="214">
        <f t="shared" si="235"/>
        <v>0</v>
      </c>
      <c r="BG573" s="214">
        <f t="shared" si="236"/>
        <v>0</v>
      </c>
      <c r="BH573" s="214">
        <f t="shared" si="237"/>
        <v>0</v>
      </c>
      <c r="BI573" s="214">
        <f t="shared" si="238"/>
        <v>0</v>
      </c>
      <c r="BJ573" s="25" t="s">
        <v>82</v>
      </c>
      <c r="BK573" s="214">
        <f t="shared" si="239"/>
        <v>0</v>
      </c>
      <c r="BL573" s="25" t="s">
        <v>375</v>
      </c>
      <c r="BM573" s="25" t="s">
        <v>9970</v>
      </c>
    </row>
    <row r="574" spans="2:65" s="1" customFormat="1" ht="22.5" customHeight="1">
      <c r="B574" s="42"/>
      <c r="C574" s="203" t="s">
        <v>3364</v>
      </c>
      <c r="D574" s="203" t="s">
        <v>311</v>
      </c>
      <c r="E574" s="204" t="s">
        <v>5781</v>
      </c>
      <c r="F574" s="205" t="s">
        <v>13066</v>
      </c>
      <c r="G574" s="206" t="s">
        <v>538</v>
      </c>
      <c r="H574" s="207">
        <v>20</v>
      </c>
      <c r="I574" s="208"/>
      <c r="J574" s="209">
        <f t="shared" si="230"/>
        <v>0</v>
      </c>
      <c r="K574" s="205" t="s">
        <v>21</v>
      </c>
      <c r="L574" s="62"/>
      <c r="M574" s="210" t="s">
        <v>21</v>
      </c>
      <c r="N574" s="211" t="s">
        <v>45</v>
      </c>
      <c r="O574" s="43"/>
      <c r="P574" s="212">
        <f t="shared" si="231"/>
        <v>0</v>
      </c>
      <c r="Q574" s="212">
        <v>0</v>
      </c>
      <c r="R574" s="212">
        <f t="shared" si="232"/>
        <v>0</v>
      </c>
      <c r="S574" s="212">
        <v>0</v>
      </c>
      <c r="T574" s="213">
        <f t="shared" si="233"/>
        <v>0</v>
      </c>
      <c r="AR574" s="25" t="s">
        <v>375</v>
      </c>
      <c r="AT574" s="25" t="s">
        <v>311</v>
      </c>
      <c r="AU574" s="25" t="s">
        <v>84</v>
      </c>
      <c r="AY574" s="25" t="s">
        <v>308</v>
      </c>
      <c r="BE574" s="214">
        <f t="shared" si="234"/>
        <v>0</v>
      </c>
      <c r="BF574" s="214">
        <f t="shared" si="235"/>
        <v>0</v>
      </c>
      <c r="BG574" s="214">
        <f t="shared" si="236"/>
        <v>0</v>
      </c>
      <c r="BH574" s="214">
        <f t="shared" si="237"/>
        <v>0</v>
      </c>
      <c r="BI574" s="214">
        <f t="shared" si="238"/>
        <v>0</v>
      </c>
      <c r="BJ574" s="25" t="s">
        <v>82</v>
      </c>
      <c r="BK574" s="214">
        <f t="shared" si="239"/>
        <v>0</v>
      </c>
      <c r="BL574" s="25" t="s">
        <v>375</v>
      </c>
      <c r="BM574" s="25" t="s">
        <v>9973</v>
      </c>
    </row>
    <row r="575" spans="2:65" s="1" customFormat="1" ht="44.25" customHeight="1">
      <c r="B575" s="42"/>
      <c r="C575" s="203" t="s">
        <v>3368</v>
      </c>
      <c r="D575" s="203" t="s">
        <v>311</v>
      </c>
      <c r="E575" s="204" t="s">
        <v>5787</v>
      </c>
      <c r="F575" s="205" t="s">
        <v>13069</v>
      </c>
      <c r="G575" s="206" t="s">
        <v>8882</v>
      </c>
      <c r="H575" s="207">
        <v>50</v>
      </c>
      <c r="I575" s="208"/>
      <c r="J575" s="209">
        <f t="shared" si="230"/>
        <v>0</v>
      </c>
      <c r="K575" s="205" t="s">
        <v>21</v>
      </c>
      <c r="L575" s="62"/>
      <c r="M575" s="210" t="s">
        <v>21</v>
      </c>
      <c r="N575" s="211" t="s">
        <v>45</v>
      </c>
      <c r="O575" s="43"/>
      <c r="P575" s="212">
        <f t="shared" si="231"/>
        <v>0</v>
      </c>
      <c r="Q575" s="212">
        <v>0</v>
      </c>
      <c r="R575" s="212">
        <f t="shared" si="232"/>
        <v>0</v>
      </c>
      <c r="S575" s="212">
        <v>0</v>
      </c>
      <c r="T575" s="213">
        <f t="shared" si="233"/>
        <v>0</v>
      </c>
      <c r="AR575" s="25" t="s">
        <v>375</v>
      </c>
      <c r="AT575" s="25" t="s">
        <v>311</v>
      </c>
      <c r="AU575" s="25" t="s">
        <v>84</v>
      </c>
      <c r="AY575" s="25" t="s">
        <v>308</v>
      </c>
      <c r="BE575" s="214">
        <f t="shared" si="234"/>
        <v>0</v>
      </c>
      <c r="BF575" s="214">
        <f t="shared" si="235"/>
        <v>0</v>
      </c>
      <c r="BG575" s="214">
        <f t="shared" si="236"/>
        <v>0</v>
      </c>
      <c r="BH575" s="214">
        <f t="shared" si="237"/>
        <v>0</v>
      </c>
      <c r="BI575" s="214">
        <f t="shared" si="238"/>
        <v>0</v>
      </c>
      <c r="BJ575" s="25" t="s">
        <v>82</v>
      </c>
      <c r="BK575" s="214">
        <f t="shared" si="239"/>
        <v>0</v>
      </c>
      <c r="BL575" s="25" t="s">
        <v>375</v>
      </c>
      <c r="BM575" s="25" t="s">
        <v>7201</v>
      </c>
    </row>
    <row r="576" spans="2:65" s="1" customFormat="1" ht="22.5" customHeight="1">
      <c r="B576" s="42"/>
      <c r="C576" s="203" t="s">
        <v>3372</v>
      </c>
      <c r="D576" s="203" t="s">
        <v>311</v>
      </c>
      <c r="E576" s="204" t="s">
        <v>5783</v>
      </c>
      <c r="F576" s="205" t="s">
        <v>13067</v>
      </c>
      <c r="G576" s="206" t="s">
        <v>5275</v>
      </c>
      <c r="H576" s="207">
        <v>24</v>
      </c>
      <c r="I576" s="208"/>
      <c r="J576" s="209">
        <f t="shared" si="230"/>
        <v>0</v>
      </c>
      <c r="K576" s="205" t="s">
        <v>21</v>
      </c>
      <c r="L576" s="62"/>
      <c r="M576" s="210" t="s">
        <v>21</v>
      </c>
      <c r="N576" s="211" t="s">
        <v>45</v>
      </c>
      <c r="O576" s="43"/>
      <c r="P576" s="212">
        <f t="shared" si="231"/>
        <v>0</v>
      </c>
      <c r="Q576" s="212">
        <v>0</v>
      </c>
      <c r="R576" s="212">
        <f t="shared" si="232"/>
        <v>0</v>
      </c>
      <c r="S576" s="212">
        <v>0</v>
      </c>
      <c r="T576" s="213">
        <f t="shared" si="233"/>
        <v>0</v>
      </c>
      <c r="AR576" s="25" t="s">
        <v>375</v>
      </c>
      <c r="AT576" s="25" t="s">
        <v>311</v>
      </c>
      <c r="AU576" s="25" t="s">
        <v>84</v>
      </c>
      <c r="AY576" s="25" t="s">
        <v>308</v>
      </c>
      <c r="BE576" s="214">
        <f t="shared" si="234"/>
        <v>0</v>
      </c>
      <c r="BF576" s="214">
        <f t="shared" si="235"/>
        <v>0</v>
      </c>
      <c r="BG576" s="214">
        <f t="shared" si="236"/>
        <v>0</v>
      </c>
      <c r="BH576" s="214">
        <f t="shared" si="237"/>
        <v>0</v>
      </c>
      <c r="BI576" s="214">
        <f t="shared" si="238"/>
        <v>0</v>
      </c>
      <c r="BJ576" s="25" t="s">
        <v>82</v>
      </c>
      <c r="BK576" s="214">
        <f t="shared" si="239"/>
        <v>0</v>
      </c>
      <c r="BL576" s="25" t="s">
        <v>375</v>
      </c>
      <c r="BM576" s="25" t="s">
        <v>9978</v>
      </c>
    </row>
    <row r="577" spans="2:65" s="1" customFormat="1" ht="22.5" customHeight="1">
      <c r="B577" s="42"/>
      <c r="C577" s="203" t="s">
        <v>3378</v>
      </c>
      <c r="D577" s="203" t="s">
        <v>311</v>
      </c>
      <c r="E577" s="204" t="s">
        <v>9905</v>
      </c>
      <c r="F577" s="205" t="s">
        <v>13184</v>
      </c>
      <c r="G577" s="206" t="s">
        <v>5275</v>
      </c>
      <c r="H577" s="207">
        <v>1</v>
      </c>
      <c r="I577" s="208"/>
      <c r="J577" s="209">
        <f t="shared" si="230"/>
        <v>0</v>
      </c>
      <c r="K577" s="205" t="s">
        <v>21</v>
      </c>
      <c r="L577" s="62"/>
      <c r="M577" s="210" t="s">
        <v>21</v>
      </c>
      <c r="N577" s="211" t="s">
        <v>45</v>
      </c>
      <c r="O577" s="43"/>
      <c r="P577" s="212">
        <f t="shared" si="231"/>
        <v>0</v>
      </c>
      <c r="Q577" s="212">
        <v>0</v>
      </c>
      <c r="R577" s="212">
        <f t="shared" si="232"/>
        <v>0</v>
      </c>
      <c r="S577" s="212">
        <v>0</v>
      </c>
      <c r="T577" s="213">
        <f t="shared" si="233"/>
        <v>0</v>
      </c>
      <c r="AR577" s="25" t="s">
        <v>375</v>
      </c>
      <c r="AT577" s="25" t="s">
        <v>311</v>
      </c>
      <c r="AU577" s="25" t="s">
        <v>84</v>
      </c>
      <c r="AY577" s="25" t="s">
        <v>308</v>
      </c>
      <c r="BE577" s="214">
        <f t="shared" si="234"/>
        <v>0</v>
      </c>
      <c r="BF577" s="214">
        <f t="shared" si="235"/>
        <v>0</v>
      </c>
      <c r="BG577" s="214">
        <f t="shared" si="236"/>
        <v>0</v>
      </c>
      <c r="BH577" s="214">
        <f t="shared" si="237"/>
        <v>0</v>
      </c>
      <c r="BI577" s="214">
        <f t="shared" si="238"/>
        <v>0</v>
      </c>
      <c r="BJ577" s="25" t="s">
        <v>82</v>
      </c>
      <c r="BK577" s="214">
        <f t="shared" si="239"/>
        <v>0</v>
      </c>
      <c r="BL577" s="25" t="s">
        <v>375</v>
      </c>
      <c r="BM577" s="25" t="s">
        <v>9981</v>
      </c>
    </row>
    <row r="578" spans="2:65" s="11" customFormat="1" ht="37.35" customHeight="1">
      <c r="B578" s="186"/>
      <c r="C578" s="187"/>
      <c r="D578" s="200" t="s">
        <v>73</v>
      </c>
      <c r="E578" s="296" t="s">
        <v>12645</v>
      </c>
      <c r="F578" s="296" t="s">
        <v>13185</v>
      </c>
      <c r="G578" s="187"/>
      <c r="H578" s="187"/>
      <c r="I578" s="190"/>
      <c r="J578" s="297">
        <f>BK578</f>
        <v>0</v>
      </c>
      <c r="K578" s="187"/>
      <c r="L578" s="192"/>
      <c r="M578" s="193"/>
      <c r="N578" s="194"/>
      <c r="O578" s="194"/>
      <c r="P578" s="195">
        <f>P579+SUM(P580:P583)</f>
        <v>0</v>
      </c>
      <c r="Q578" s="194"/>
      <c r="R578" s="195">
        <f>R579+SUM(R580:R583)</f>
        <v>0</v>
      </c>
      <c r="S578" s="194"/>
      <c r="T578" s="196">
        <f>T579+SUM(T580:T583)</f>
        <v>0</v>
      </c>
      <c r="AR578" s="197" t="s">
        <v>84</v>
      </c>
      <c r="AT578" s="198" t="s">
        <v>73</v>
      </c>
      <c r="AU578" s="198" t="s">
        <v>74</v>
      </c>
      <c r="AY578" s="197" t="s">
        <v>308</v>
      </c>
      <c r="BK578" s="199">
        <f>BK579+SUM(BK580:BK583)</f>
        <v>0</v>
      </c>
    </row>
    <row r="579" spans="2:65" s="1" customFormat="1" ht="44.25" customHeight="1">
      <c r="B579" s="42"/>
      <c r="C579" s="203" t="s">
        <v>3382</v>
      </c>
      <c r="D579" s="203" t="s">
        <v>311</v>
      </c>
      <c r="E579" s="204" t="s">
        <v>9907</v>
      </c>
      <c r="F579" s="205" t="s">
        <v>13186</v>
      </c>
      <c r="G579" s="206" t="s">
        <v>5275</v>
      </c>
      <c r="H579" s="207">
        <v>1</v>
      </c>
      <c r="I579" s="208"/>
      <c r="J579" s="209">
        <f>ROUND(I579*H579,2)</f>
        <v>0</v>
      </c>
      <c r="K579" s="205" t="s">
        <v>21</v>
      </c>
      <c r="L579" s="62"/>
      <c r="M579" s="210" t="s">
        <v>21</v>
      </c>
      <c r="N579" s="211" t="s">
        <v>45</v>
      </c>
      <c r="O579" s="43"/>
      <c r="P579" s="212">
        <f>O579*H579</f>
        <v>0</v>
      </c>
      <c r="Q579" s="212">
        <v>0</v>
      </c>
      <c r="R579" s="212">
        <f>Q579*H579</f>
        <v>0</v>
      </c>
      <c r="S579" s="212">
        <v>0</v>
      </c>
      <c r="T579" s="213">
        <f>S579*H579</f>
        <v>0</v>
      </c>
      <c r="AR579" s="25" t="s">
        <v>375</v>
      </c>
      <c r="AT579" s="25" t="s">
        <v>311</v>
      </c>
      <c r="AU579" s="25" t="s">
        <v>82</v>
      </c>
      <c r="AY579" s="25" t="s">
        <v>308</v>
      </c>
      <c r="BE579" s="214">
        <f>IF(N579="základní",J579,0)</f>
        <v>0</v>
      </c>
      <c r="BF579" s="214">
        <f>IF(N579="snížená",J579,0)</f>
        <v>0</v>
      </c>
      <c r="BG579" s="214">
        <f>IF(N579="zákl. přenesená",J579,0)</f>
        <v>0</v>
      </c>
      <c r="BH579" s="214">
        <f>IF(N579="sníž. přenesená",J579,0)</f>
        <v>0</v>
      </c>
      <c r="BI579" s="214">
        <f>IF(N579="nulová",J579,0)</f>
        <v>0</v>
      </c>
      <c r="BJ579" s="25" t="s">
        <v>82</v>
      </c>
      <c r="BK579" s="214">
        <f>ROUND(I579*H579,2)</f>
        <v>0</v>
      </c>
      <c r="BL579" s="25" t="s">
        <v>375</v>
      </c>
      <c r="BM579" s="25" t="s">
        <v>9984</v>
      </c>
    </row>
    <row r="580" spans="2:65" s="1" customFormat="1" ht="27">
      <c r="B580" s="42"/>
      <c r="C580" s="64"/>
      <c r="D580" s="246" t="s">
        <v>1656</v>
      </c>
      <c r="E580" s="64"/>
      <c r="F580" s="290" t="s">
        <v>13187</v>
      </c>
      <c r="G580" s="64"/>
      <c r="H580" s="64"/>
      <c r="I580" s="173"/>
      <c r="J580" s="64"/>
      <c r="K580" s="64"/>
      <c r="L580" s="62"/>
      <c r="M580" s="291"/>
      <c r="N580" s="43"/>
      <c r="O580" s="43"/>
      <c r="P580" s="43"/>
      <c r="Q580" s="43"/>
      <c r="R580" s="43"/>
      <c r="S580" s="43"/>
      <c r="T580" s="79"/>
      <c r="AT580" s="25" t="s">
        <v>1656</v>
      </c>
      <c r="AU580" s="25" t="s">
        <v>82</v>
      </c>
    </row>
    <row r="581" spans="2:65" s="1" customFormat="1" ht="22.5" customHeight="1">
      <c r="B581" s="42"/>
      <c r="C581" s="203" t="s">
        <v>3386</v>
      </c>
      <c r="D581" s="203" t="s">
        <v>311</v>
      </c>
      <c r="E581" s="204" t="s">
        <v>9909</v>
      </c>
      <c r="F581" s="205" t="s">
        <v>13188</v>
      </c>
      <c r="G581" s="206" t="s">
        <v>5275</v>
      </c>
      <c r="H581" s="207">
        <v>1</v>
      </c>
      <c r="I581" s="208"/>
      <c r="J581" s="209">
        <f>ROUND(I581*H581,2)</f>
        <v>0</v>
      </c>
      <c r="K581" s="205" t="s">
        <v>21</v>
      </c>
      <c r="L581" s="62"/>
      <c r="M581" s="210" t="s">
        <v>21</v>
      </c>
      <c r="N581" s="211" t="s">
        <v>45</v>
      </c>
      <c r="O581" s="43"/>
      <c r="P581" s="212">
        <f>O581*H581</f>
        <v>0</v>
      </c>
      <c r="Q581" s="212">
        <v>0</v>
      </c>
      <c r="R581" s="212">
        <f>Q581*H581</f>
        <v>0</v>
      </c>
      <c r="S581" s="212">
        <v>0</v>
      </c>
      <c r="T581" s="213">
        <f>S581*H581</f>
        <v>0</v>
      </c>
      <c r="AR581" s="25" t="s">
        <v>375</v>
      </c>
      <c r="AT581" s="25" t="s">
        <v>311</v>
      </c>
      <c r="AU581" s="25" t="s">
        <v>82</v>
      </c>
      <c r="AY581" s="25" t="s">
        <v>308</v>
      </c>
      <c r="BE581" s="214">
        <f>IF(N581="základní",J581,0)</f>
        <v>0</v>
      </c>
      <c r="BF581" s="214">
        <f>IF(N581="snížená",J581,0)</f>
        <v>0</v>
      </c>
      <c r="BG581" s="214">
        <f>IF(N581="zákl. přenesená",J581,0)</f>
        <v>0</v>
      </c>
      <c r="BH581" s="214">
        <f>IF(N581="sníž. přenesená",J581,0)</f>
        <v>0</v>
      </c>
      <c r="BI581" s="214">
        <f>IF(N581="nulová",J581,0)</f>
        <v>0</v>
      </c>
      <c r="BJ581" s="25" t="s">
        <v>82</v>
      </c>
      <c r="BK581" s="214">
        <f>ROUND(I581*H581,2)</f>
        <v>0</v>
      </c>
      <c r="BL581" s="25" t="s">
        <v>375</v>
      </c>
      <c r="BM581" s="25" t="s">
        <v>9987</v>
      </c>
    </row>
    <row r="582" spans="2:65" s="1" customFormat="1" ht="22.5" customHeight="1">
      <c r="B582" s="42"/>
      <c r="C582" s="203" t="s">
        <v>3390</v>
      </c>
      <c r="D582" s="203" t="s">
        <v>311</v>
      </c>
      <c r="E582" s="204" t="s">
        <v>9911</v>
      </c>
      <c r="F582" s="205" t="s">
        <v>13189</v>
      </c>
      <c r="G582" s="206" t="s">
        <v>5275</v>
      </c>
      <c r="H582" s="207">
        <v>39</v>
      </c>
      <c r="I582" s="208"/>
      <c r="J582" s="209">
        <f>ROUND(I582*H582,2)</f>
        <v>0</v>
      </c>
      <c r="K582" s="205" t="s">
        <v>21</v>
      </c>
      <c r="L582" s="62"/>
      <c r="M582" s="210" t="s">
        <v>21</v>
      </c>
      <c r="N582" s="211" t="s">
        <v>45</v>
      </c>
      <c r="O582" s="43"/>
      <c r="P582" s="212">
        <f>O582*H582</f>
        <v>0</v>
      </c>
      <c r="Q582" s="212">
        <v>0</v>
      </c>
      <c r="R582" s="212">
        <f>Q582*H582</f>
        <v>0</v>
      </c>
      <c r="S582" s="212">
        <v>0</v>
      </c>
      <c r="T582" s="213">
        <f>S582*H582</f>
        <v>0</v>
      </c>
      <c r="AR582" s="25" t="s">
        <v>375</v>
      </c>
      <c r="AT582" s="25" t="s">
        <v>311</v>
      </c>
      <c r="AU582" s="25" t="s">
        <v>82</v>
      </c>
      <c r="AY582" s="25" t="s">
        <v>308</v>
      </c>
      <c r="BE582" s="214">
        <f>IF(N582="základní",J582,0)</f>
        <v>0</v>
      </c>
      <c r="BF582" s="214">
        <f>IF(N582="snížená",J582,0)</f>
        <v>0</v>
      </c>
      <c r="BG582" s="214">
        <f>IF(N582="zákl. přenesená",J582,0)</f>
        <v>0</v>
      </c>
      <c r="BH582" s="214">
        <f>IF(N582="sníž. přenesená",J582,0)</f>
        <v>0</v>
      </c>
      <c r="BI582" s="214">
        <f>IF(N582="nulová",J582,0)</f>
        <v>0</v>
      </c>
      <c r="BJ582" s="25" t="s">
        <v>82</v>
      </c>
      <c r="BK582" s="214">
        <f>ROUND(I582*H582,2)</f>
        <v>0</v>
      </c>
      <c r="BL582" s="25" t="s">
        <v>375</v>
      </c>
      <c r="BM582" s="25" t="s">
        <v>9990</v>
      </c>
    </row>
    <row r="583" spans="2:65" s="11" customFormat="1" ht="29.85" customHeight="1">
      <c r="B583" s="186"/>
      <c r="C583" s="187"/>
      <c r="D583" s="200" t="s">
        <v>73</v>
      </c>
      <c r="E583" s="201" t="s">
        <v>11750</v>
      </c>
      <c r="F583" s="201" t="s">
        <v>13043</v>
      </c>
      <c r="G583" s="187"/>
      <c r="H583" s="187"/>
      <c r="I583" s="190"/>
      <c r="J583" s="202">
        <f>BK583</f>
        <v>0</v>
      </c>
      <c r="K583" s="187"/>
      <c r="L583" s="192"/>
      <c r="M583" s="193"/>
      <c r="N583" s="194"/>
      <c r="O583" s="194"/>
      <c r="P583" s="195">
        <f>SUM(P584:P590)</f>
        <v>0</v>
      </c>
      <c r="Q583" s="194"/>
      <c r="R583" s="195">
        <f>SUM(R584:R590)</f>
        <v>0</v>
      </c>
      <c r="S583" s="194"/>
      <c r="T583" s="196">
        <f>SUM(T584:T590)</f>
        <v>0</v>
      </c>
      <c r="AR583" s="197" t="s">
        <v>84</v>
      </c>
      <c r="AT583" s="198" t="s">
        <v>73</v>
      </c>
      <c r="AU583" s="198" t="s">
        <v>82</v>
      </c>
      <c r="AY583" s="197" t="s">
        <v>308</v>
      </c>
      <c r="BK583" s="199">
        <f>SUM(BK584:BK590)</f>
        <v>0</v>
      </c>
    </row>
    <row r="584" spans="2:65" s="1" customFormat="1" ht="22.5" customHeight="1">
      <c r="B584" s="42"/>
      <c r="C584" s="203" t="s">
        <v>3396</v>
      </c>
      <c r="D584" s="203" t="s">
        <v>311</v>
      </c>
      <c r="E584" s="204" t="s">
        <v>9913</v>
      </c>
      <c r="F584" s="205" t="s">
        <v>13190</v>
      </c>
      <c r="G584" s="206" t="s">
        <v>538</v>
      </c>
      <c r="H584" s="207">
        <v>840</v>
      </c>
      <c r="I584" s="208"/>
      <c r="J584" s="209">
        <f t="shared" ref="J584:J590" si="240">ROUND(I584*H584,2)</f>
        <v>0</v>
      </c>
      <c r="K584" s="205" t="s">
        <v>21</v>
      </c>
      <c r="L584" s="62"/>
      <c r="M584" s="210" t="s">
        <v>21</v>
      </c>
      <c r="N584" s="211" t="s">
        <v>45</v>
      </c>
      <c r="O584" s="43"/>
      <c r="P584" s="212">
        <f t="shared" ref="P584:P590" si="241">O584*H584</f>
        <v>0</v>
      </c>
      <c r="Q584" s="212">
        <v>0</v>
      </c>
      <c r="R584" s="212">
        <f t="shared" ref="R584:R590" si="242">Q584*H584</f>
        <v>0</v>
      </c>
      <c r="S584" s="212">
        <v>0</v>
      </c>
      <c r="T584" s="213">
        <f t="shared" ref="T584:T590" si="243">S584*H584</f>
        <v>0</v>
      </c>
      <c r="AR584" s="25" t="s">
        <v>375</v>
      </c>
      <c r="AT584" s="25" t="s">
        <v>311</v>
      </c>
      <c r="AU584" s="25" t="s">
        <v>84</v>
      </c>
      <c r="AY584" s="25" t="s">
        <v>308</v>
      </c>
      <c r="BE584" s="214">
        <f t="shared" ref="BE584:BE590" si="244">IF(N584="základní",J584,0)</f>
        <v>0</v>
      </c>
      <c r="BF584" s="214">
        <f t="shared" ref="BF584:BF590" si="245">IF(N584="snížená",J584,0)</f>
        <v>0</v>
      </c>
      <c r="BG584" s="214">
        <f t="shared" ref="BG584:BG590" si="246">IF(N584="zákl. přenesená",J584,0)</f>
        <v>0</v>
      </c>
      <c r="BH584" s="214">
        <f t="shared" ref="BH584:BH590" si="247">IF(N584="sníž. přenesená",J584,0)</f>
        <v>0</v>
      </c>
      <c r="BI584" s="214">
        <f t="shared" ref="BI584:BI590" si="248">IF(N584="nulová",J584,0)</f>
        <v>0</v>
      </c>
      <c r="BJ584" s="25" t="s">
        <v>82</v>
      </c>
      <c r="BK584" s="214">
        <f t="shared" ref="BK584:BK590" si="249">ROUND(I584*H584,2)</f>
        <v>0</v>
      </c>
      <c r="BL584" s="25" t="s">
        <v>375</v>
      </c>
      <c r="BM584" s="25" t="s">
        <v>9993</v>
      </c>
    </row>
    <row r="585" spans="2:65" s="1" customFormat="1" ht="22.5" customHeight="1">
      <c r="B585" s="42"/>
      <c r="C585" s="203" t="s">
        <v>3400</v>
      </c>
      <c r="D585" s="203" t="s">
        <v>311</v>
      </c>
      <c r="E585" s="204" t="s">
        <v>5775</v>
      </c>
      <c r="F585" s="205" t="s">
        <v>13062</v>
      </c>
      <c r="G585" s="206" t="s">
        <v>13063</v>
      </c>
      <c r="H585" s="207">
        <v>15</v>
      </c>
      <c r="I585" s="208"/>
      <c r="J585" s="209">
        <f t="shared" si="240"/>
        <v>0</v>
      </c>
      <c r="K585" s="205" t="s">
        <v>21</v>
      </c>
      <c r="L585" s="62"/>
      <c r="M585" s="210" t="s">
        <v>21</v>
      </c>
      <c r="N585" s="211" t="s">
        <v>45</v>
      </c>
      <c r="O585" s="43"/>
      <c r="P585" s="212">
        <f t="shared" si="241"/>
        <v>0</v>
      </c>
      <c r="Q585" s="212">
        <v>0</v>
      </c>
      <c r="R585" s="212">
        <f t="shared" si="242"/>
        <v>0</v>
      </c>
      <c r="S585" s="212">
        <v>0</v>
      </c>
      <c r="T585" s="213">
        <f t="shared" si="243"/>
        <v>0</v>
      </c>
      <c r="AR585" s="25" t="s">
        <v>375</v>
      </c>
      <c r="AT585" s="25" t="s">
        <v>311</v>
      </c>
      <c r="AU585" s="25" t="s">
        <v>84</v>
      </c>
      <c r="AY585" s="25" t="s">
        <v>308</v>
      </c>
      <c r="BE585" s="214">
        <f t="shared" si="244"/>
        <v>0</v>
      </c>
      <c r="BF585" s="214">
        <f t="shared" si="245"/>
        <v>0</v>
      </c>
      <c r="BG585" s="214">
        <f t="shared" si="246"/>
        <v>0</v>
      </c>
      <c r="BH585" s="214">
        <f t="shared" si="247"/>
        <v>0</v>
      </c>
      <c r="BI585" s="214">
        <f t="shared" si="248"/>
        <v>0</v>
      </c>
      <c r="BJ585" s="25" t="s">
        <v>82</v>
      </c>
      <c r="BK585" s="214">
        <f t="shared" si="249"/>
        <v>0</v>
      </c>
      <c r="BL585" s="25" t="s">
        <v>375</v>
      </c>
      <c r="BM585" s="25" t="s">
        <v>9996</v>
      </c>
    </row>
    <row r="586" spans="2:65" s="1" customFormat="1" ht="22.5" customHeight="1">
      <c r="B586" s="42"/>
      <c r="C586" s="203" t="s">
        <v>3404</v>
      </c>
      <c r="D586" s="203" t="s">
        <v>311</v>
      </c>
      <c r="E586" s="204" t="s">
        <v>9915</v>
      </c>
      <c r="F586" s="205" t="s">
        <v>13191</v>
      </c>
      <c r="G586" s="206" t="s">
        <v>5275</v>
      </c>
      <c r="H586" s="207">
        <v>80</v>
      </c>
      <c r="I586" s="208"/>
      <c r="J586" s="209">
        <f t="shared" si="240"/>
        <v>0</v>
      </c>
      <c r="K586" s="205" t="s">
        <v>21</v>
      </c>
      <c r="L586" s="62"/>
      <c r="M586" s="210" t="s">
        <v>21</v>
      </c>
      <c r="N586" s="211" t="s">
        <v>45</v>
      </c>
      <c r="O586" s="43"/>
      <c r="P586" s="212">
        <f t="shared" si="241"/>
        <v>0</v>
      </c>
      <c r="Q586" s="212">
        <v>0</v>
      </c>
      <c r="R586" s="212">
        <f t="shared" si="242"/>
        <v>0</v>
      </c>
      <c r="S586" s="212">
        <v>0</v>
      </c>
      <c r="T586" s="213">
        <f t="shared" si="243"/>
        <v>0</v>
      </c>
      <c r="AR586" s="25" t="s">
        <v>375</v>
      </c>
      <c r="AT586" s="25" t="s">
        <v>311</v>
      </c>
      <c r="AU586" s="25" t="s">
        <v>84</v>
      </c>
      <c r="AY586" s="25" t="s">
        <v>308</v>
      </c>
      <c r="BE586" s="214">
        <f t="shared" si="244"/>
        <v>0</v>
      </c>
      <c r="BF586" s="214">
        <f t="shared" si="245"/>
        <v>0</v>
      </c>
      <c r="BG586" s="214">
        <f t="shared" si="246"/>
        <v>0</v>
      </c>
      <c r="BH586" s="214">
        <f t="shared" si="247"/>
        <v>0</v>
      </c>
      <c r="BI586" s="214">
        <f t="shared" si="248"/>
        <v>0</v>
      </c>
      <c r="BJ586" s="25" t="s">
        <v>82</v>
      </c>
      <c r="BK586" s="214">
        <f t="shared" si="249"/>
        <v>0</v>
      </c>
      <c r="BL586" s="25" t="s">
        <v>375</v>
      </c>
      <c r="BM586" s="25" t="s">
        <v>9999</v>
      </c>
    </row>
    <row r="587" spans="2:65" s="1" customFormat="1" ht="22.5" customHeight="1">
      <c r="B587" s="42"/>
      <c r="C587" s="203" t="s">
        <v>3408</v>
      </c>
      <c r="D587" s="203" t="s">
        <v>311</v>
      </c>
      <c r="E587" s="204" t="s">
        <v>5783</v>
      </c>
      <c r="F587" s="205" t="s">
        <v>13067</v>
      </c>
      <c r="G587" s="206" t="s">
        <v>5275</v>
      </c>
      <c r="H587" s="207">
        <v>22</v>
      </c>
      <c r="I587" s="208"/>
      <c r="J587" s="209">
        <f t="shared" si="240"/>
        <v>0</v>
      </c>
      <c r="K587" s="205" t="s">
        <v>21</v>
      </c>
      <c r="L587" s="62"/>
      <c r="M587" s="210" t="s">
        <v>21</v>
      </c>
      <c r="N587" s="211" t="s">
        <v>45</v>
      </c>
      <c r="O587" s="43"/>
      <c r="P587" s="212">
        <f t="shared" si="241"/>
        <v>0</v>
      </c>
      <c r="Q587" s="212">
        <v>0</v>
      </c>
      <c r="R587" s="212">
        <f t="shared" si="242"/>
        <v>0</v>
      </c>
      <c r="S587" s="212">
        <v>0</v>
      </c>
      <c r="T587" s="213">
        <f t="shared" si="243"/>
        <v>0</v>
      </c>
      <c r="AR587" s="25" t="s">
        <v>375</v>
      </c>
      <c r="AT587" s="25" t="s">
        <v>311</v>
      </c>
      <c r="AU587" s="25" t="s">
        <v>84</v>
      </c>
      <c r="AY587" s="25" t="s">
        <v>308</v>
      </c>
      <c r="BE587" s="214">
        <f t="shared" si="244"/>
        <v>0</v>
      </c>
      <c r="BF587" s="214">
        <f t="shared" si="245"/>
        <v>0</v>
      </c>
      <c r="BG587" s="214">
        <f t="shared" si="246"/>
        <v>0</v>
      </c>
      <c r="BH587" s="214">
        <f t="shared" si="247"/>
        <v>0</v>
      </c>
      <c r="BI587" s="214">
        <f t="shared" si="248"/>
        <v>0</v>
      </c>
      <c r="BJ587" s="25" t="s">
        <v>82</v>
      </c>
      <c r="BK587" s="214">
        <f t="shared" si="249"/>
        <v>0</v>
      </c>
      <c r="BL587" s="25" t="s">
        <v>375</v>
      </c>
      <c r="BM587" s="25" t="s">
        <v>2632</v>
      </c>
    </row>
    <row r="588" spans="2:65" s="1" customFormat="1" ht="22.5" customHeight="1">
      <c r="B588" s="42"/>
      <c r="C588" s="203" t="s">
        <v>3413</v>
      </c>
      <c r="D588" s="203" t="s">
        <v>311</v>
      </c>
      <c r="E588" s="204" t="s">
        <v>9917</v>
      </c>
      <c r="F588" s="205" t="s">
        <v>13192</v>
      </c>
      <c r="G588" s="206" t="s">
        <v>538</v>
      </c>
      <c r="H588" s="207">
        <v>340</v>
      </c>
      <c r="I588" s="208"/>
      <c r="J588" s="209">
        <f t="shared" si="240"/>
        <v>0</v>
      </c>
      <c r="K588" s="205" t="s">
        <v>21</v>
      </c>
      <c r="L588" s="62"/>
      <c r="M588" s="210" t="s">
        <v>21</v>
      </c>
      <c r="N588" s="211" t="s">
        <v>45</v>
      </c>
      <c r="O588" s="43"/>
      <c r="P588" s="212">
        <f t="shared" si="241"/>
        <v>0</v>
      </c>
      <c r="Q588" s="212">
        <v>0</v>
      </c>
      <c r="R588" s="212">
        <f t="shared" si="242"/>
        <v>0</v>
      </c>
      <c r="S588" s="212">
        <v>0</v>
      </c>
      <c r="T588" s="213">
        <f t="shared" si="243"/>
        <v>0</v>
      </c>
      <c r="AR588" s="25" t="s">
        <v>375</v>
      </c>
      <c r="AT588" s="25" t="s">
        <v>311</v>
      </c>
      <c r="AU588" s="25" t="s">
        <v>84</v>
      </c>
      <c r="AY588" s="25" t="s">
        <v>308</v>
      </c>
      <c r="BE588" s="214">
        <f t="shared" si="244"/>
        <v>0</v>
      </c>
      <c r="BF588" s="214">
        <f t="shared" si="245"/>
        <v>0</v>
      </c>
      <c r="BG588" s="214">
        <f t="shared" si="246"/>
        <v>0</v>
      </c>
      <c r="BH588" s="214">
        <f t="shared" si="247"/>
        <v>0</v>
      </c>
      <c r="BI588" s="214">
        <f t="shared" si="248"/>
        <v>0</v>
      </c>
      <c r="BJ588" s="25" t="s">
        <v>82</v>
      </c>
      <c r="BK588" s="214">
        <f t="shared" si="249"/>
        <v>0</v>
      </c>
      <c r="BL588" s="25" t="s">
        <v>375</v>
      </c>
      <c r="BM588" s="25" t="s">
        <v>5231</v>
      </c>
    </row>
    <row r="589" spans="2:65" s="1" customFormat="1" ht="44.25" customHeight="1">
      <c r="B589" s="42"/>
      <c r="C589" s="203" t="s">
        <v>3417</v>
      </c>
      <c r="D589" s="203" t="s">
        <v>311</v>
      </c>
      <c r="E589" s="204" t="s">
        <v>5787</v>
      </c>
      <c r="F589" s="205" t="s">
        <v>13069</v>
      </c>
      <c r="G589" s="206" t="s">
        <v>8882</v>
      </c>
      <c r="H589" s="207">
        <v>55</v>
      </c>
      <c r="I589" s="208"/>
      <c r="J589" s="209">
        <f t="shared" si="240"/>
        <v>0</v>
      </c>
      <c r="K589" s="205" t="s">
        <v>21</v>
      </c>
      <c r="L589" s="62"/>
      <c r="M589" s="210" t="s">
        <v>21</v>
      </c>
      <c r="N589" s="211" t="s">
        <v>45</v>
      </c>
      <c r="O589" s="43"/>
      <c r="P589" s="212">
        <f t="shared" si="241"/>
        <v>0</v>
      </c>
      <c r="Q589" s="212">
        <v>0</v>
      </c>
      <c r="R589" s="212">
        <f t="shared" si="242"/>
        <v>0</v>
      </c>
      <c r="S589" s="212">
        <v>0</v>
      </c>
      <c r="T589" s="213">
        <f t="shared" si="243"/>
        <v>0</v>
      </c>
      <c r="AR589" s="25" t="s">
        <v>375</v>
      </c>
      <c r="AT589" s="25" t="s">
        <v>311</v>
      </c>
      <c r="AU589" s="25" t="s">
        <v>84</v>
      </c>
      <c r="AY589" s="25" t="s">
        <v>308</v>
      </c>
      <c r="BE589" s="214">
        <f t="shared" si="244"/>
        <v>0</v>
      </c>
      <c r="BF589" s="214">
        <f t="shared" si="245"/>
        <v>0</v>
      </c>
      <c r="BG589" s="214">
        <f t="shared" si="246"/>
        <v>0</v>
      </c>
      <c r="BH589" s="214">
        <f t="shared" si="247"/>
        <v>0</v>
      </c>
      <c r="BI589" s="214">
        <f t="shared" si="248"/>
        <v>0</v>
      </c>
      <c r="BJ589" s="25" t="s">
        <v>82</v>
      </c>
      <c r="BK589" s="214">
        <f t="shared" si="249"/>
        <v>0</v>
      </c>
      <c r="BL589" s="25" t="s">
        <v>375</v>
      </c>
      <c r="BM589" s="25" t="s">
        <v>5577</v>
      </c>
    </row>
    <row r="590" spans="2:65" s="1" customFormat="1" ht="22.5" customHeight="1">
      <c r="B590" s="42"/>
      <c r="C590" s="203" t="s">
        <v>3420</v>
      </c>
      <c r="D590" s="203" t="s">
        <v>311</v>
      </c>
      <c r="E590" s="204" t="s">
        <v>9905</v>
      </c>
      <c r="F590" s="205" t="s">
        <v>13184</v>
      </c>
      <c r="G590" s="206" t="s">
        <v>5275</v>
      </c>
      <c r="H590" s="207">
        <v>1</v>
      </c>
      <c r="I590" s="208"/>
      <c r="J590" s="209">
        <f t="shared" si="240"/>
        <v>0</v>
      </c>
      <c r="K590" s="205" t="s">
        <v>21</v>
      </c>
      <c r="L590" s="62"/>
      <c r="M590" s="210" t="s">
        <v>21</v>
      </c>
      <c r="N590" s="211" t="s">
        <v>45</v>
      </c>
      <c r="O590" s="43"/>
      <c r="P590" s="212">
        <f t="shared" si="241"/>
        <v>0</v>
      </c>
      <c r="Q590" s="212">
        <v>0</v>
      </c>
      <c r="R590" s="212">
        <f t="shared" si="242"/>
        <v>0</v>
      </c>
      <c r="S590" s="212">
        <v>0</v>
      </c>
      <c r="T590" s="213">
        <f t="shared" si="243"/>
        <v>0</v>
      </c>
      <c r="AR590" s="25" t="s">
        <v>375</v>
      </c>
      <c r="AT590" s="25" t="s">
        <v>311</v>
      </c>
      <c r="AU590" s="25" t="s">
        <v>84</v>
      </c>
      <c r="AY590" s="25" t="s">
        <v>308</v>
      </c>
      <c r="BE590" s="214">
        <f t="shared" si="244"/>
        <v>0</v>
      </c>
      <c r="BF590" s="214">
        <f t="shared" si="245"/>
        <v>0</v>
      </c>
      <c r="BG590" s="214">
        <f t="shared" si="246"/>
        <v>0</v>
      </c>
      <c r="BH590" s="214">
        <f t="shared" si="247"/>
        <v>0</v>
      </c>
      <c r="BI590" s="214">
        <f t="shared" si="248"/>
        <v>0</v>
      </c>
      <c r="BJ590" s="25" t="s">
        <v>82</v>
      </c>
      <c r="BK590" s="214">
        <f t="shared" si="249"/>
        <v>0</v>
      </c>
      <c r="BL590" s="25" t="s">
        <v>375</v>
      </c>
      <c r="BM590" s="25" t="s">
        <v>10008</v>
      </c>
    </row>
    <row r="591" spans="2:65" s="11" customFormat="1" ht="37.35" customHeight="1">
      <c r="B591" s="186"/>
      <c r="C591" s="187"/>
      <c r="D591" s="200" t="s">
        <v>73</v>
      </c>
      <c r="E591" s="296" t="s">
        <v>12661</v>
      </c>
      <c r="F591" s="296" t="s">
        <v>13193</v>
      </c>
      <c r="G591" s="187"/>
      <c r="H591" s="187"/>
      <c r="I591" s="190"/>
      <c r="J591" s="297">
        <f>BK591</f>
        <v>0</v>
      </c>
      <c r="K591" s="187"/>
      <c r="L591" s="192"/>
      <c r="M591" s="193"/>
      <c r="N591" s="194"/>
      <c r="O591" s="194"/>
      <c r="P591" s="195">
        <f>SUM(P592:P594)</f>
        <v>0</v>
      </c>
      <c r="Q591" s="194"/>
      <c r="R591" s="195">
        <f>SUM(R592:R594)</f>
        <v>0</v>
      </c>
      <c r="S591" s="194"/>
      <c r="T591" s="196">
        <f>SUM(T592:T594)</f>
        <v>0</v>
      </c>
      <c r="AR591" s="197" t="s">
        <v>84</v>
      </c>
      <c r="AT591" s="198" t="s">
        <v>73</v>
      </c>
      <c r="AU591" s="198" t="s">
        <v>74</v>
      </c>
      <c r="AY591" s="197" t="s">
        <v>308</v>
      </c>
      <c r="BK591" s="199">
        <f>SUM(BK592:BK594)</f>
        <v>0</v>
      </c>
    </row>
    <row r="592" spans="2:65" s="1" customFormat="1" ht="22.5" customHeight="1">
      <c r="B592" s="42"/>
      <c r="C592" s="203" t="s">
        <v>3425</v>
      </c>
      <c r="D592" s="203" t="s">
        <v>311</v>
      </c>
      <c r="E592" s="204" t="s">
        <v>9919</v>
      </c>
      <c r="F592" s="205" t="s">
        <v>13194</v>
      </c>
      <c r="G592" s="206" t="s">
        <v>538</v>
      </c>
      <c r="H592" s="207">
        <v>430</v>
      </c>
      <c r="I592" s="208"/>
      <c r="J592" s="209">
        <f>ROUND(I592*H592,2)</f>
        <v>0</v>
      </c>
      <c r="K592" s="205" t="s">
        <v>21</v>
      </c>
      <c r="L592" s="62"/>
      <c r="M592" s="210" t="s">
        <v>21</v>
      </c>
      <c r="N592" s="211" t="s">
        <v>45</v>
      </c>
      <c r="O592" s="43"/>
      <c r="P592" s="212">
        <f>O592*H592</f>
        <v>0</v>
      </c>
      <c r="Q592" s="212">
        <v>0</v>
      </c>
      <c r="R592" s="212">
        <f>Q592*H592</f>
        <v>0</v>
      </c>
      <c r="S592" s="212">
        <v>0</v>
      </c>
      <c r="T592" s="213">
        <f>S592*H592</f>
        <v>0</v>
      </c>
      <c r="AR592" s="25" t="s">
        <v>375</v>
      </c>
      <c r="AT592" s="25" t="s">
        <v>311</v>
      </c>
      <c r="AU592" s="25" t="s">
        <v>82</v>
      </c>
      <c r="AY592" s="25" t="s">
        <v>308</v>
      </c>
      <c r="BE592" s="214">
        <f>IF(N592="základní",J592,0)</f>
        <v>0</v>
      </c>
      <c r="BF592" s="214">
        <f>IF(N592="snížená",J592,0)</f>
        <v>0</v>
      </c>
      <c r="BG592" s="214">
        <f>IF(N592="zákl. přenesená",J592,0)</f>
        <v>0</v>
      </c>
      <c r="BH592" s="214">
        <f>IF(N592="sníž. přenesená",J592,0)</f>
        <v>0</v>
      </c>
      <c r="BI592" s="214">
        <f>IF(N592="nulová",J592,0)</f>
        <v>0</v>
      </c>
      <c r="BJ592" s="25" t="s">
        <v>82</v>
      </c>
      <c r="BK592" s="214">
        <f>ROUND(I592*H592,2)</f>
        <v>0</v>
      </c>
      <c r="BL592" s="25" t="s">
        <v>375</v>
      </c>
      <c r="BM592" s="25" t="s">
        <v>10011</v>
      </c>
    </row>
    <row r="593" spans="2:65" s="1" customFormat="1" ht="22.5" customHeight="1">
      <c r="B593" s="42"/>
      <c r="C593" s="203" t="s">
        <v>3430</v>
      </c>
      <c r="D593" s="203" t="s">
        <v>311</v>
      </c>
      <c r="E593" s="204" t="s">
        <v>9921</v>
      </c>
      <c r="F593" s="205" t="s">
        <v>13195</v>
      </c>
      <c r="G593" s="206" t="s">
        <v>538</v>
      </c>
      <c r="H593" s="207">
        <v>40</v>
      </c>
      <c r="I593" s="208"/>
      <c r="J593" s="209">
        <f>ROUND(I593*H593,2)</f>
        <v>0</v>
      </c>
      <c r="K593" s="205" t="s">
        <v>21</v>
      </c>
      <c r="L593" s="62"/>
      <c r="M593" s="210" t="s">
        <v>21</v>
      </c>
      <c r="N593" s="211" t="s">
        <v>45</v>
      </c>
      <c r="O593" s="43"/>
      <c r="P593" s="212">
        <f>O593*H593</f>
        <v>0</v>
      </c>
      <c r="Q593" s="212">
        <v>0</v>
      </c>
      <c r="R593" s="212">
        <f>Q593*H593</f>
        <v>0</v>
      </c>
      <c r="S593" s="212">
        <v>0</v>
      </c>
      <c r="T593" s="213">
        <f>S593*H593</f>
        <v>0</v>
      </c>
      <c r="AR593" s="25" t="s">
        <v>375</v>
      </c>
      <c r="AT593" s="25" t="s">
        <v>311</v>
      </c>
      <c r="AU593" s="25" t="s">
        <v>82</v>
      </c>
      <c r="AY593" s="25" t="s">
        <v>308</v>
      </c>
      <c r="BE593" s="214">
        <f>IF(N593="základní",J593,0)</f>
        <v>0</v>
      </c>
      <c r="BF593" s="214">
        <f>IF(N593="snížená",J593,0)</f>
        <v>0</v>
      </c>
      <c r="BG593" s="214">
        <f>IF(N593="zákl. přenesená",J593,0)</f>
        <v>0</v>
      </c>
      <c r="BH593" s="214">
        <f>IF(N593="sníž. přenesená",J593,0)</f>
        <v>0</v>
      </c>
      <c r="BI593" s="214">
        <f>IF(N593="nulová",J593,0)</f>
        <v>0</v>
      </c>
      <c r="BJ593" s="25" t="s">
        <v>82</v>
      </c>
      <c r="BK593" s="214">
        <f>ROUND(I593*H593,2)</f>
        <v>0</v>
      </c>
      <c r="BL593" s="25" t="s">
        <v>375</v>
      </c>
      <c r="BM593" s="25" t="s">
        <v>10014</v>
      </c>
    </row>
    <row r="594" spans="2:65" s="1" customFormat="1" ht="22.5" customHeight="1">
      <c r="B594" s="42"/>
      <c r="C594" s="203" t="s">
        <v>8051</v>
      </c>
      <c r="D594" s="203" t="s">
        <v>311</v>
      </c>
      <c r="E594" s="204" t="s">
        <v>5775</v>
      </c>
      <c r="F594" s="205" t="s">
        <v>13062</v>
      </c>
      <c r="G594" s="206" t="s">
        <v>13063</v>
      </c>
      <c r="H594" s="207">
        <v>20</v>
      </c>
      <c r="I594" s="208"/>
      <c r="J594" s="209">
        <f>ROUND(I594*H594,2)</f>
        <v>0</v>
      </c>
      <c r="K594" s="205" t="s">
        <v>21</v>
      </c>
      <c r="L594" s="62"/>
      <c r="M594" s="210" t="s">
        <v>21</v>
      </c>
      <c r="N594" s="215" t="s">
        <v>45</v>
      </c>
      <c r="O594" s="216"/>
      <c r="P594" s="217">
        <f>O594*H594</f>
        <v>0</v>
      </c>
      <c r="Q594" s="217">
        <v>0</v>
      </c>
      <c r="R594" s="217">
        <f>Q594*H594</f>
        <v>0</v>
      </c>
      <c r="S594" s="217">
        <v>0</v>
      </c>
      <c r="T594" s="218">
        <f>S594*H594</f>
        <v>0</v>
      </c>
      <c r="AR594" s="25" t="s">
        <v>375</v>
      </c>
      <c r="AT594" s="25" t="s">
        <v>311</v>
      </c>
      <c r="AU594" s="25" t="s">
        <v>82</v>
      </c>
      <c r="AY594" s="25" t="s">
        <v>308</v>
      </c>
      <c r="BE594" s="214">
        <f>IF(N594="základní",J594,0)</f>
        <v>0</v>
      </c>
      <c r="BF594" s="214">
        <f>IF(N594="snížená",J594,0)</f>
        <v>0</v>
      </c>
      <c r="BG594" s="214">
        <f>IF(N594="zákl. přenesená",J594,0)</f>
        <v>0</v>
      </c>
      <c r="BH594" s="214">
        <f>IF(N594="sníž. přenesená",J594,0)</f>
        <v>0</v>
      </c>
      <c r="BI594" s="214">
        <f>IF(N594="nulová",J594,0)</f>
        <v>0</v>
      </c>
      <c r="BJ594" s="25" t="s">
        <v>82</v>
      </c>
      <c r="BK594" s="214">
        <f>ROUND(I594*H594,2)</f>
        <v>0</v>
      </c>
      <c r="BL594" s="25" t="s">
        <v>375</v>
      </c>
      <c r="BM594" s="25" t="s">
        <v>10017</v>
      </c>
    </row>
    <row r="595" spans="2:65" s="1" customFormat="1" ht="6.95" customHeight="1">
      <c r="B595" s="57"/>
      <c r="C595" s="58"/>
      <c r="D595" s="58"/>
      <c r="E595" s="58"/>
      <c r="F595" s="58"/>
      <c r="G595" s="58"/>
      <c r="H595" s="58"/>
      <c r="I595" s="149"/>
      <c r="J595" s="58"/>
      <c r="K595" s="58"/>
      <c r="L595" s="62"/>
    </row>
  </sheetData>
  <sheetProtection password="CC35" sheet="1" objects="1" scenarios="1" formatCells="0" formatColumns="0" formatRows="0" sort="0" autoFilter="0"/>
  <autoFilter ref="C143:K594"/>
  <mergeCells count="15">
    <mergeCell ref="E134:H134"/>
    <mergeCell ref="E132:H132"/>
    <mergeCell ref="E136:H136"/>
    <mergeCell ref="G1:H1"/>
    <mergeCell ref="L2:V2"/>
    <mergeCell ref="E49:H49"/>
    <mergeCell ref="E53:H53"/>
    <mergeCell ref="E51:H51"/>
    <mergeCell ref="E55:H55"/>
    <mergeCell ref="E130:H130"/>
    <mergeCell ref="E7:H7"/>
    <mergeCell ref="E11:H11"/>
    <mergeCell ref="E9:H9"/>
    <mergeCell ref="E13:H13"/>
    <mergeCell ref="E28:H28"/>
  </mergeCells>
  <hyperlinks>
    <hyperlink ref="F1:G1" location="C2" display="1) Krycí list soupisu"/>
    <hyperlink ref="G1:H1" location="C62" display="2) Rekapitulace"/>
    <hyperlink ref="J1" location="C143" display="3) Soupis prací"/>
    <hyperlink ref="L1:V1" location="'Rekapitulace stavby'!C2" display="Rekapitulace stavby"/>
  </hyperlinks>
  <pageMargins left="0.58333330000000005" right="0.58333330000000005" top="0.58333330000000005" bottom="0.58333330000000005" header="0" footer="0"/>
  <pageSetup paperSize="9" fitToHeight="100" orientation="landscape" blackAndWhite="1" r:id="rId1"/>
  <headerFooter>
    <oddFooter>&amp;CStrana &amp;P z &amp;N</oddFooter>
  </headerFooter>
  <drawing r:id="rId2"/>
</worksheet>
</file>

<file path=xl/worksheets/sheet38.xml><?xml version="1.0" encoding="utf-8"?>
<worksheet xmlns="http://schemas.openxmlformats.org/spreadsheetml/2006/main" xmlns:r="http://schemas.openxmlformats.org/officeDocument/2006/relationships">
  <sheetPr>
    <pageSetUpPr fitToPage="1"/>
  </sheetPr>
  <dimension ref="A1:BR334"/>
  <sheetViews>
    <sheetView showGridLines="0" workbookViewId="0">
      <pane ySplit="1" topLeftCell="A2" activePane="bottomLeft" state="frozen"/>
      <selection pane="bottomLeft"/>
    </sheetView>
  </sheetViews>
  <sheetFormatPr defaultRowHeight="15"/>
  <cols>
    <col min="1" max="1" width="8.33203125" customWidth="1"/>
    <col min="2" max="2" width="1.6640625" customWidth="1"/>
    <col min="3" max="3" width="4.1640625" customWidth="1"/>
    <col min="4" max="4" width="4.33203125" customWidth="1"/>
    <col min="5" max="5" width="17.1640625" customWidth="1"/>
    <col min="6" max="6" width="75" customWidth="1"/>
    <col min="7" max="7" width="8.6640625" customWidth="1"/>
    <col min="8" max="8" width="11.1640625" customWidth="1"/>
    <col min="9" max="9" width="12.6640625" style="121" customWidth="1"/>
    <col min="10" max="10" width="23.5" customWidth="1"/>
    <col min="11" max="11" width="15.5" customWidth="1"/>
    <col min="19" max="19" width="8.1640625" customWidth="1"/>
    <col min="20" max="20" width="29.6640625" customWidth="1"/>
    <col min="21" max="21" width="16.33203125"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1" spans="1:70" ht="21.75" customHeight="1">
      <c r="A1" s="22"/>
      <c r="B1" s="122"/>
      <c r="C1" s="122"/>
      <c r="D1" s="123" t="s">
        <v>1</v>
      </c>
      <c r="E1" s="122"/>
      <c r="F1" s="124" t="s">
        <v>272</v>
      </c>
      <c r="G1" s="427" t="s">
        <v>273</v>
      </c>
      <c r="H1" s="427"/>
      <c r="I1" s="125"/>
      <c r="J1" s="124" t="s">
        <v>274</v>
      </c>
      <c r="K1" s="123" t="s">
        <v>275</v>
      </c>
      <c r="L1" s="124" t="s">
        <v>276</v>
      </c>
      <c r="M1" s="124"/>
      <c r="N1" s="124"/>
      <c r="O1" s="124"/>
      <c r="P1" s="124"/>
      <c r="Q1" s="124"/>
      <c r="R1" s="124"/>
      <c r="S1" s="124"/>
      <c r="T1" s="124"/>
      <c r="U1" s="21"/>
      <c r="V1" s="21"/>
      <c r="W1" s="22"/>
      <c r="X1" s="22"/>
      <c r="Y1" s="22"/>
      <c r="Z1" s="22"/>
      <c r="AA1" s="22"/>
      <c r="AB1" s="22"/>
      <c r="AC1" s="22"/>
      <c r="AD1" s="22"/>
      <c r="AE1" s="22"/>
      <c r="AF1" s="22"/>
      <c r="AG1" s="22"/>
      <c r="AH1" s="22"/>
      <c r="AI1" s="22"/>
      <c r="AJ1" s="22"/>
      <c r="AK1" s="22"/>
      <c r="AL1" s="22"/>
      <c r="AM1" s="22"/>
      <c r="AN1" s="22"/>
      <c r="AO1" s="22"/>
      <c r="AP1" s="22"/>
      <c r="AQ1" s="22"/>
      <c r="AR1" s="22"/>
      <c r="AS1" s="22"/>
      <c r="AT1" s="22"/>
      <c r="AU1" s="22"/>
      <c r="AV1" s="22"/>
      <c r="AW1" s="22"/>
      <c r="AX1" s="22"/>
      <c r="AY1" s="22"/>
      <c r="AZ1" s="22"/>
      <c r="BA1" s="22"/>
      <c r="BB1" s="22"/>
      <c r="BC1" s="22"/>
      <c r="BD1" s="22"/>
      <c r="BE1" s="22"/>
      <c r="BF1" s="22"/>
      <c r="BG1" s="22"/>
      <c r="BH1" s="22"/>
      <c r="BI1" s="22"/>
      <c r="BJ1" s="22"/>
      <c r="BK1" s="22"/>
      <c r="BL1" s="22"/>
      <c r="BM1" s="22"/>
      <c r="BN1" s="22"/>
      <c r="BO1" s="22"/>
      <c r="BP1" s="22"/>
      <c r="BQ1" s="22"/>
      <c r="BR1" s="22"/>
    </row>
    <row r="2" spans="1:70" ht="36.950000000000003" customHeight="1">
      <c r="L2" s="419"/>
      <c r="M2" s="419"/>
      <c r="N2" s="419"/>
      <c r="O2" s="419"/>
      <c r="P2" s="419"/>
      <c r="Q2" s="419"/>
      <c r="R2" s="419"/>
      <c r="S2" s="419"/>
      <c r="T2" s="419"/>
      <c r="U2" s="419"/>
      <c r="V2" s="419"/>
      <c r="AT2" s="25" t="s">
        <v>214</v>
      </c>
    </row>
    <row r="3" spans="1:70" ht="6.95" customHeight="1">
      <c r="B3" s="26"/>
      <c r="C3" s="27"/>
      <c r="D3" s="27"/>
      <c r="E3" s="27"/>
      <c r="F3" s="27"/>
      <c r="G3" s="27"/>
      <c r="H3" s="27"/>
      <c r="I3" s="126"/>
      <c r="J3" s="27"/>
      <c r="K3" s="28"/>
      <c r="AT3" s="25" t="s">
        <v>84</v>
      </c>
    </row>
    <row r="4" spans="1:70" ht="36.950000000000003" customHeight="1">
      <c r="B4" s="29"/>
      <c r="C4" s="30"/>
      <c r="D4" s="31" t="s">
        <v>277</v>
      </c>
      <c r="E4" s="30"/>
      <c r="F4" s="30"/>
      <c r="G4" s="30"/>
      <c r="H4" s="30"/>
      <c r="I4" s="127"/>
      <c r="J4" s="30"/>
      <c r="K4" s="32"/>
      <c r="M4" s="33" t="s">
        <v>12</v>
      </c>
      <c r="AT4" s="25" t="s">
        <v>6</v>
      </c>
    </row>
    <row r="5" spans="1:70" ht="6.95" customHeight="1">
      <c r="B5" s="29"/>
      <c r="C5" s="30"/>
      <c r="D5" s="30"/>
      <c r="E5" s="30"/>
      <c r="F5" s="30"/>
      <c r="G5" s="30"/>
      <c r="H5" s="30"/>
      <c r="I5" s="127"/>
      <c r="J5" s="30"/>
      <c r="K5" s="32"/>
    </row>
    <row r="6" spans="1:70">
      <c r="B6" s="29"/>
      <c r="C6" s="30"/>
      <c r="D6" s="38" t="s">
        <v>18</v>
      </c>
      <c r="E6" s="30"/>
      <c r="F6" s="30"/>
      <c r="G6" s="30"/>
      <c r="H6" s="30"/>
      <c r="I6" s="127"/>
      <c r="J6" s="30"/>
      <c r="K6" s="32"/>
    </row>
    <row r="7" spans="1:70" ht="22.5" customHeight="1">
      <c r="B7" s="29"/>
      <c r="C7" s="30"/>
      <c r="D7" s="30"/>
      <c r="E7" s="420" t="str">
        <f>'Rekapitulace stavby'!K6</f>
        <v>Národní telemedicínské centrum</v>
      </c>
      <c r="F7" s="421"/>
      <c r="G7" s="421"/>
      <c r="H7" s="421"/>
      <c r="I7" s="127"/>
      <c r="J7" s="30"/>
      <c r="K7" s="32"/>
    </row>
    <row r="8" spans="1:70">
      <c r="B8" s="29"/>
      <c r="C8" s="30"/>
      <c r="D8" s="38" t="s">
        <v>278</v>
      </c>
      <c r="E8" s="30"/>
      <c r="F8" s="30"/>
      <c r="G8" s="30"/>
      <c r="H8" s="30"/>
      <c r="I8" s="127"/>
      <c r="J8" s="30"/>
      <c r="K8" s="32"/>
    </row>
    <row r="9" spans="1:70" s="1" customFormat="1" ht="22.5" customHeight="1">
      <c r="B9" s="42"/>
      <c r="C9" s="43"/>
      <c r="D9" s="43"/>
      <c r="E9" s="420" t="s">
        <v>6587</v>
      </c>
      <c r="F9" s="423"/>
      <c r="G9" s="423"/>
      <c r="H9" s="423"/>
      <c r="I9" s="128"/>
      <c r="J9" s="43"/>
      <c r="K9" s="46"/>
    </row>
    <row r="10" spans="1:70" s="1" customFormat="1">
      <c r="B10" s="42"/>
      <c r="C10" s="43"/>
      <c r="D10" s="38" t="s">
        <v>425</v>
      </c>
      <c r="E10" s="43"/>
      <c r="F10" s="43"/>
      <c r="G10" s="43"/>
      <c r="H10" s="43"/>
      <c r="I10" s="128"/>
      <c r="J10" s="43"/>
      <c r="K10" s="46"/>
    </row>
    <row r="11" spans="1:70" s="1" customFormat="1" ht="36.950000000000003" customHeight="1">
      <c r="B11" s="42"/>
      <c r="C11" s="43"/>
      <c r="D11" s="43"/>
      <c r="E11" s="422" t="s">
        <v>13196</v>
      </c>
      <c r="F11" s="423"/>
      <c r="G11" s="423"/>
      <c r="H11" s="423"/>
      <c r="I11" s="128"/>
      <c r="J11" s="43"/>
      <c r="K11" s="46"/>
    </row>
    <row r="12" spans="1:70" s="1" customFormat="1" ht="13.5">
      <c r="B12" s="42"/>
      <c r="C12" s="43"/>
      <c r="D12" s="43"/>
      <c r="E12" s="43"/>
      <c r="F12" s="43"/>
      <c r="G12" s="43"/>
      <c r="H12" s="43"/>
      <c r="I12" s="128"/>
      <c r="J12" s="43"/>
      <c r="K12" s="46"/>
    </row>
    <row r="13" spans="1:70" s="1" customFormat="1" ht="14.45" customHeight="1">
      <c r="B13" s="42"/>
      <c r="C13" s="43"/>
      <c r="D13" s="38" t="s">
        <v>20</v>
      </c>
      <c r="E13" s="43"/>
      <c r="F13" s="36" t="s">
        <v>21</v>
      </c>
      <c r="G13" s="43"/>
      <c r="H13" s="43"/>
      <c r="I13" s="129" t="s">
        <v>22</v>
      </c>
      <c r="J13" s="36" t="s">
        <v>21</v>
      </c>
      <c r="K13" s="46"/>
    </row>
    <row r="14" spans="1:70" s="1" customFormat="1" ht="14.45" customHeight="1">
      <c r="B14" s="42"/>
      <c r="C14" s="43"/>
      <c r="D14" s="38" t="s">
        <v>23</v>
      </c>
      <c r="E14" s="43"/>
      <c r="F14" s="36" t="s">
        <v>24</v>
      </c>
      <c r="G14" s="43"/>
      <c r="H14" s="43"/>
      <c r="I14" s="129" t="s">
        <v>25</v>
      </c>
      <c r="J14" s="130" t="str">
        <f>'Rekapitulace stavby'!AN8</f>
        <v>26.1.2017</v>
      </c>
      <c r="K14" s="46"/>
    </row>
    <row r="15" spans="1:70" s="1" customFormat="1" ht="10.9" customHeight="1">
      <c r="B15" s="42"/>
      <c r="C15" s="43"/>
      <c r="D15" s="43"/>
      <c r="E15" s="43"/>
      <c r="F15" s="43"/>
      <c r="G15" s="43"/>
      <c r="H15" s="43"/>
      <c r="I15" s="128"/>
      <c r="J15" s="43"/>
      <c r="K15" s="46"/>
    </row>
    <row r="16" spans="1:70" s="1" customFormat="1" ht="14.45" customHeight="1">
      <c r="B16" s="42"/>
      <c r="C16" s="43"/>
      <c r="D16" s="38" t="s">
        <v>27</v>
      </c>
      <c r="E16" s="43"/>
      <c r="F16" s="43"/>
      <c r="G16" s="43"/>
      <c r="H16" s="43"/>
      <c r="I16" s="129" t="s">
        <v>28</v>
      </c>
      <c r="J16" s="36" t="s">
        <v>29</v>
      </c>
      <c r="K16" s="46"/>
    </row>
    <row r="17" spans="2:11" s="1" customFormat="1" ht="18" customHeight="1">
      <c r="B17" s="42"/>
      <c r="C17" s="43"/>
      <c r="D17" s="43"/>
      <c r="E17" s="36" t="s">
        <v>30</v>
      </c>
      <c r="F17" s="43"/>
      <c r="G17" s="43"/>
      <c r="H17" s="43"/>
      <c r="I17" s="129" t="s">
        <v>31</v>
      </c>
      <c r="J17" s="36" t="s">
        <v>21</v>
      </c>
      <c r="K17" s="46"/>
    </row>
    <row r="18" spans="2:11" s="1" customFormat="1" ht="6.95" customHeight="1">
      <c r="B18" s="42"/>
      <c r="C18" s="43"/>
      <c r="D18" s="43"/>
      <c r="E18" s="43"/>
      <c r="F18" s="43"/>
      <c r="G18" s="43"/>
      <c r="H18" s="43"/>
      <c r="I18" s="128"/>
      <c r="J18" s="43"/>
      <c r="K18" s="46"/>
    </row>
    <row r="19" spans="2:11" s="1" customFormat="1" ht="14.45" customHeight="1">
      <c r="B19" s="42"/>
      <c r="C19" s="43"/>
      <c r="D19" s="38" t="s">
        <v>32</v>
      </c>
      <c r="E19" s="43"/>
      <c r="F19" s="43"/>
      <c r="G19" s="43"/>
      <c r="H19" s="43"/>
      <c r="I19" s="129" t="s">
        <v>28</v>
      </c>
      <c r="J19" s="36" t="str">
        <f>IF('Rekapitulace stavby'!AN13="Vyplň údaj","",IF('Rekapitulace stavby'!AN13="","",'Rekapitulace stavby'!AN13))</f>
        <v/>
      </c>
      <c r="K19" s="46"/>
    </row>
    <row r="20" spans="2:11" s="1" customFormat="1" ht="18" customHeight="1">
      <c r="B20" s="42"/>
      <c r="C20" s="43"/>
      <c r="D20" s="43"/>
      <c r="E20" s="36" t="str">
        <f>IF('Rekapitulace stavby'!E14="Vyplň údaj","",IF('Rekapitulace stavby'!E14="","",'Rekapitulace stavby'!E14))</f>
        <v/>
      </c>
      <c r="F20" s="43"/>
      <c r="G20" s="43"/>
      <c r="H20" s="43"/>
      <c r="I20" s="129" t="s">
        <v>31</v>
      </c>
      <c r="J20" s="36" t="str">
        <f>IF('Rekapitulace stavby'!AN14="Vyplň údaj","",IF('Rekapitulace stavby'!AN14="","",'Rekapitulace stavby'!AN14))</f>
        <v/>
      </c>
      <c r="K20" s="46"/>
    </row>
    <row r="21" spans="2:11" s="1" customFormat="1" ht="6.95" customHeight="1">
      <c r="B21" s="42"/>
      <c r="C21" s="43"/>
      <c r="D21" s="43"/>
      <c r="E21" s="43"/>
      <c r="F21" s="43"/>
      <c r="G21" s="43"/>
      <c r="H21" s="43"/>
      <c r="I21" s="128"/>
      <c r="J21" s="43"/>
      <c r="K21" s="46"/>
    </row>
    <row r="22" spans="2:11" s="1" customFormat="1" ht="14.45" customHeight="1">
      <c r="B22" s="42"/>
      <c r="C22" s="43"/>
      <c r="D22" s="38" t="s">
        <v>34</v>
      </c>
      <c r="E22" s="43"/>
      <c r="F22" s="43"/>
      <c r="G22" s="43"/>
      <c r="H22" s="43"/>
      <c r="I22" s="129" t="s">
        <v>28</v>
      </c>
      <c r="J22" s="36" t="s">
        <v>35</v>
      </c>
      <c r="K22" s="46"/>
    </row>
    <row r="23" spans="2:11" s="1" customFormat="1" ht="18" customHeight="1">
      <c r="B23" s="42"/>
      <c r="C23" s="43"/>
      <c r="D23" s="43"/>
      <c r="E23" s="36" t="s">
        <v>36</v>
      </c>
      <c r="F23" s="43"/>
      <c r="G23" s="43"/>
      <c r="H23" s="43"/>
      <c r="I23" s="129" t="s">
        <v>31</v>
      </c>
      <c r="J23" s="36" t="s">
        <v>21</v>
      </c>
      <c r="K23" s="46"/>
    </row>
    <row r="24" spans="2:11" s="1" customFormat="1" ht="6.95" customHeight="1">
      <c r="B24" s="42"/>
      <c r="C24" s="43"/>
      <c r="D24" s="43"/>
      <c r="E24" s="43"/>
      <c r="F24" s="43"/>
      <c r="G24" s="43"/>
      <c r="H24" s="43"/>
      <c r="I24" s="128"/>
      <c r="J24" s="43"/>
      <c r="K24" s="46"/>
    </row>
    <row r="25" spans="2:11" s="1" customFormat="1" ht="14.45" customHeight="1">
      <c r="B25" s="42"/>
      <c r="C25" s="43"/>
      <c r="D25" s="38" t="s">
        <v>38</v>
      </c>
      <c r="E25" s="43"/>
      <c r="F25" s="43"/>
      <c r="G25" s="43"/>
      <c r="H25" s="43"/>
      <c r="I25" s="128"/>
      <c r="J25" s="43"/>
      <c r="K25" s="46"/>
    </row>
    <row r="26" spans="2:11" s="7" customFormat="1" ht="22.5" customHeight="1">
      <c r="B26" s="131"/>
      <c r="C26" s="132"/>
      <c r="D26" s="132"/>
      <c r="E26" s="384" t="s">
        <v>21</v>
      </c>
      <c r="F26" s="384"/>
      <c r="G26" s="384"/>
      <c r="H26" s="384"/>
      <c r="I26" s="133"/>
      <c r="J26" s="132"/>
      <c r="K26" s="134"/>
    </row>
    <row r="27" spans="2:11" s="1" customFormat="1" ht="6.95" customHeight="1">
      <c r="B27" s="42"/>
      <c r="C27" s="43"/>
      <c r="D27" s="43"/>
      <c r="E27" s="43"/>
      <c r="F27" s="43"/>
      <c r="G27" s="43"/>
      <c r="H27" s="43"/>
      <c r="I27" s="128"/>
      <c r="J27" s="43"/>
      <c r="K27" s="46"/>
    </row>
    <row r="28" spans="2:11" s="1" customFormat="1" ht="6.95" customHeight="1">
      <c r="B28" s="42"/>
      <c r="C28" s="43"/>
      <c r="D28" s="86"/>
      <c r="E28" s="86"/>
      <c r="F28" s="86"/>
      <c r="G28" s="86"/>
      <c r="H28" s="86"/>
      <c r="I28" s="135"/>
      <c r="J28" s="86"/>
      <c r="K28" s="136"/>
    </row>
    <row r="29" spans="2:11" s="1" customFormat="1" ht="25.35" customHeight="1">
      <c r="B29" s="42"/>
      <c r="C29" s="43"/>
      <c r="D29" s="137" t="s">
        <v>40</v>
      </c>
      <c r="E29" s="43"/>
      <c r="F29" s="43"/>
      <c r="G29" s="43"/>
      <c r="H29" s="43"/>
      <c r="I29" s="128"/>
      <c r="J29" s="138">
        <f>ROUND(J107,2)</f>
        <v>0</v>
      </c>
      <c r="K29" s="46"/>
    </row>
    <row r="30" spans="2:11" s="1" customFormat="1" ht="6.95" customHeight="1">
      <c r="B30" s="42"/>
      <c r="C30" s="43"/>
      <c r="D30" s="86"/>
      <c r="E30" s="86"/>
      <c r="F30" s="86"/>
      <c r="G30" s="86"/>
      <c r="H30" s="86"/>
      <c r="I30" s="135"/>
      <c r="J30" s="86"/>
      <c r="K30" s="136"/>
    </row>
    <row r="31" spans="2:11" s="1" customFormat="1" ht="14.45" customHeight="1">
      <c r="B31" s="42"/>
      <c r="C31" s="43"/>
      <c r="D31" s="43"/>
      <c r="E31" s="43"/>
      <c r="F31" s="47" t="s">
        <v>42</v>
      </c>
      <c r="G31" s="43"/>
      <c r="H31" s="43"/>
      <c r="I31" s="139" t="s">
        <v>41</v>
      </c>
      <c r="J31" s="47" t="s">
        <v>43</v>
      </c>
      <c r="K31" s="46"/>
    </row>
    <row r="32" spans="2:11" s="1" customFormat="1" ht="14.45" customHeight="1">
      <c r="B32" s="42"/>
      <c r="C32" s="43"/>
      <c r="D32" s="50" t="s">
        <v>44</v>
      </c>
      <c r="E32" s="50" t="s">
        <v>45</v>
      </c>
      <c r="F32" s="140">
        <f>ROUND(SUM(BE107:BE333), 2)</f>
        <v>0</v>
      </c>
      <c r="G32" s="43"/>
      <c r="H32" s="43"/>
      <c r="I32" s="141">
        <v>0.21</v>
      </c>
      <c r="J32" s="140">
        <f>ROUND(ROUND((SUM(BE107:BE333)), 2)*I32, 2)</f>
        <v>0</v>
      </c>
      <c r="K32" s="46"/>
    </row>
    <row r="33" spans="2:11" s="1" customFormat="1" ht="14.45" customHeight="1">
      <c r="B33" s="42"/>
      <c r="C33" s="43"/>
      <c r="D33" s="43"/>
      <c r="E33" s="50" t="s">
        <v>46</v>
      </c>
      <c r="F33" s="140">
        <f>ROUND(SUM(BF107:BF333), 2)</f>
        <v>0</v>
      </c>
      <c r="G33" s="43"/>
      <c r="H33" s="43"/>
      <c r="I33" s="141">
        <v>0.15</v>
      </c>
      <c r="J33" s="140">
        <f>ROUND(ROUND((SUM(BF107:BF333)), 2)*I33, 2)</f>
        <v>0</v>
      </c>
      <c r="K33" s="46"/>
    </row>
    <row r="34" spans="2:11" s="1" customFormat="1" ht="14.45" hidden="1" customHeight="1">
      <c r="B34" s="42"/>
      <c r="C34" s="43"/>
      <c r="D34" s="43"/>
      <c r="E34" s="50" t="s">
        <v>47</v>
      </c>
      <c r="F34" s="140">
        <f>ROUND(SUM(BG107:BG333), 2)</f>
        <v>0</v>
      </c>
      <c r="G34" s="43"/>
      <c r="H34" s="43"/>
      <c r="I34" s="141">
        <v>0.21</v>
      </c>
      <c r="J34" s="140">
        <v>0</v>
      </c>
      <c r="K34" s="46"/>
    </row>
    <row r="35" spans="2:11" s="1" customFormat="1" ht="14.45" hidden="1" customHeight="1">
      <c r="B35" s="42"/>
      <c r="C35" s="43"/>
      <c r="D35" s="43"/>
      <c r="E35" s="50" t="s">
        <v>48</v>
      </c>
      <c r="F35" s="140">
        <f>ROUND(SUM(BH107:BH333), 2)</f>
        <v>0</v>
      </c>
      <c r="G35" s="43"/>
      <c r="H35" s="43"/>
      <c r="I35" s="141">
        <v>0.15</v>
      </c>
      <c r="J35" s="140">
        <v>0</v>
      </c>
      <c r="K35" s="46"/>
    </row>
    <row r="36" spans="2:11" s="1" customFormat="1" ht="14.45" hidden="1" customHeight="1">
      <c r="B36" s="42"/>
      <c r="C36" s="43"/>
      <c r="D36" s="43"/>
      <c r="E36" s="50" t="s">
        <v>49</v>
      </c>
      <c r="F36" s="140">
        <f>ROUND(SUM(BI107:BI333), 2)</f>
        <v>0</v>
      </c>
      <c r="G36" s="43"/>
      <c r="H36" s="43"/>
      <c r="I36" s="141">
        <v>0</v>
      </c>
      <c r="J36" s="140">
        <v>0</v>
      </c>
      <c r="K36" s="46"/>
    </row>
    <row r="37" spans="2:11" s="1" customFormat="1" ht="6.95" customHeight="1">
      <c r="B37" s="42"/>
      <c r="C37" s="43"/>
      <c r="D37" s="43"/>
      <c r="E37" s="43"/>
      <c r="F37" s="43"/>
      <c r="G37" s="43"/>
      <c r="H37" s="43"/>
      <c r="I37" s="128"/>
      <c r="J37" s="43"/>
      <c r="K37" s="46"/>
    </row>
    <row r="38" spans="2:11" s="1" customFormat="1" ht="25.35" customHeight="1">
      <c r="B38" s="42"/>
      <c r="C38" s="142"/>
      <c r="D38" s="143" t="s">
        <v>50</v>
      </c>
      <c r="E38" s="80"/>
      <c r="F38" s="80"/>
      <c r="G38" s="144" t="s">
        <v>51</v>
      </c>
      <c r="H38" s="145" t="s">
        <v>52</v>
      </c>
      <c r="I38" s="146"/>
      <c r="J38" s="147">
        <f>SUM(J29:J36)</f>
        <v>0</v>
      </c>
      <c r="K38" s="148"/>
    </row>
    <row r="39" spans="2:11" s="1" customFormat="1" ht="14.45" customHeight="1">
      <c r="B39" s="57"/>
      <c r="C39" s="58"/>
      <c r="D39" s="58"/>
      <c r="E39" s="58"/>
      <c r="F39" s="58"/>
      <c r="G39" s="58"/>
      <c r="H39" s="58"/>
      <c r="I39" s="149"/>
      <c r="J39" s="58"/>
      <c r="K39" s="59"/>
    </row>
    <row r="43" spans="2:11" s="1" customFormat="1" ht="6.95" customHeight="1">
      <c r="B43" s="150"/>
      <c r="C43" s="151"/>
      <c r="D43" s="151"/>
      <c r="E43" s="151"/>
      <c r="F43" s="151"/>
      <c r="G43" s="151"/>
      <c r="H43" s="151"/>
      <c r="I43" s="152"/>
      <c r="J43" s="151"/>
      <c r="K43" s="153"/>
    </row>
    <row r="44" spans="2:11" s="1" customFormat="1" ht="36.950000000000003" customHeight="1">
      <c r="B44" s="42"/>
      <c r="C44" s="31" t="s">
        <v>280</v>
      </c>
      <c r="D44" s="43"/>
      <c r="E44" s="43"/>
      <c r="F44" s="43"/>
      <c r="G44" s="43"/>
      <c r="H44" s="43"/>
      <c r="I44" s="128"/>
      <c r="J44" s="43"/>
      <c r="K44" s="46"/>
    </row>
    <row r="45" spans="2:11" s="1" customFormat="1" ht="6.95" customHeight="1">
      <c r="B45" s="42"/>
      <c r="C45" s="43"/>
      <c r="D45" s="43"/>
      <c r="E45" s="43"/>
      <c r="F45" s="43"/>
      <c r="G45" s="43"/>
      <c r="H45" s="43"/>
      <c r="I45" s="128"/>
      <c r="J45" s="43"/>
      <c r="K45" s="46"/>
    </row>
    <row r="46" spans="2:11" s="1" customFormat="1" ht="14.45" customHeight="1">
      <c r="B46" s="42"/>
      <c r="C46" s="38" t="s">
        <v>18</v>
      </c>
      <c r="D46" s="43"/>
      <c r="E46" s="43"/>
      <c r="F46" s="43"/>
      <c r="G46" s="43"/>
      <c r="H46" s="43"/>
      <c r="I46" s="128"/>
      <c r="J46" s="43"/>
      <c r="K46" s="46"/>
    </row>
    <row r="47" spans="2:11" s="1" customFormat="1" ht="22.5" customHeight="1">
      <c r="B47" s="42"/>
      <c r="C47" s="43"/>
      <c r="D47" s="43"/>
      <c r="E47" s="420" t="str">
        <f>E7</f>
        <v>Národní telemedicínské centrum</v>
      </c>
      <c r="F47" s="421"/>
      <c r="G47" s="421"/>
      <c r="H47" s="421"/>
      <c r="I47" s="128"/>
      <c r="J47" s="43"/>
      <c r="K47" s="46"/>
    </row>
    <row r="48" spans="2:11">
      <c r="B48" s="29"/>
      <c r="C48" s="38" t="s">
        <v>278</v>
      </c>
      <c r="D48" s="30"/>
      <c r="E48" s="30"/>
      <c r="F48" s="30"/>
      <c r="G48" s="30"/>
      <c r="H48" s="30"/>
      <c r="I48" s="127"/>
      <c r="J48" s="30"/>
      <c r="K48" s="32"/>
    </row>
    <row r="49" spans="2:47" s="1" customFormat="1" ht="22.5" customHeight="1">
      <c r="B49" s="42"/>
      <c r="C49" s="43"/>
      <c r="D49" s="43"/>
      <c r="E49" s="420" t="s">
        <v>6587</v>
      </c>
      <c r="F49" s="423"/>
      <c r="G49" s="423"/>
      <c r="H49" s="423"/>
      <c r="I49" s="128"/>
      <c r="J49" s="43"/>
      <c r="K49" s="46"/>
    </row>
    <row r="50" spans="2:47" s="1" customFormat="1" ht="14.45" customHeight="1">
      <c r="B50" s="42"/>
      <c r="C50" s="38" t="s">
        <v>425</v>
      </c>
      <c r="D50" s="43"/>
      <c r="E50" s="43"/>
      <c r="F50" s="43"/>
      <c r="G50" s="43"/>
      <c r="H50" s="43"/>
      <c r="I50" s="128"/>
      <c r="J50" s="43"/>
      <c r="K50" s="46"/>
    </row>
    <row r="51" spans="2:47" s="1" customFormat="1" ht="23.25" customHeight="1">
      <c r="B51" s="42"/>
      <c r="C51" s="43"/>
      <c r="D51" s="43"/>
      <c r="E51" s="422" t="str">
        <f>E11</f>
        <v>08 - Měření a regulace</v>
      </c>
      <c r="F51" s="423"/>
      <c r="G51" s="423"/>
      <c r="H51" s="423"/>
      <c r="I51" s="128"/>
      <c r="J51" s="43"/>
      <c r="K51" s="46"/>
    </row>
    <row r="52" spans="2:47" s="1" customFormat="1" ht="6.95" customHeight="1">
      <c r="B52" s="42"/>
      <c r="C52" s="43"/>
      <c r="D52" s="43"/>
      <c r="E52" s="43"/>
      <c r="F52" s="43"/>
      <c r="G52" s="43"/>
      <c r="H52" s="43"/>
      <c r="I52" s="128"/>
      <c r="J52" s="43"/>
      <c r="K52" s="46"/>
    </row>
    <row r="53" spans="2:47" s="1" customFormat="1" ht="18" customHeight="1">
      <c r="B53" s="42"/>
      <c r="C53" s="38" t="s">
        <v>23</v>
      </c>
      <c r="D53" s="43"/>
      <c r="E53" s="43"/>
      <c r="F53" s="36" t="str">
        <f>F14</f>
        <v>FN Olomouc</v>
      </c>
      <c r="G53" s="43"/>
      <c r="H53" s="43"/>
      <c r="I53" s="129" t="s">
        <v>25</v>
      </c>
      <c r="J53" s="130" t="str">
        <f>IF(J14="","",J14)</f>
        <v>26.1.2017</v>
      </c>
      <c r="K53" s="46"/>
    </row>
    <row r="54" spans="2:47" s="1" customFormat="1" ht="6.95" customHeight="1">
      <c r="B54" s="42"/>
      <c r="C54" s="43"/>
      <c r="D54" s="43"/>
      <c r="E54" s="43"/>
      <c r="F54" s="43"/>
      <c r="G54" s="43"/>
      <c r="H54" s="43"/>
      <c r="I54" s="128"/>
      <c r="J54" s="43"/>
      <c r="K54" s="46"/>
    </row>
    <row r="55" spans="2:47" s="1" customFormat="1">
      <c r="B55" s="42"/>
      <c r="C55" s="38" t="s">
        <v>27</v>
      </c>
      <c r="D55" s="43"/>
      <c r="E55" s="43"/>
      <c r="F55" s="36" t="str">
        <f>E17</f>
        <v>SPS Projekt s. r.o., Za Návsí 1670/9, Praha 10</v>
      </c>
      <c r="G55" s="43"/>
      <c r="H55" s="43"/>
      <c r="I55" s="129" t="s">
        <v>34</v>
      </c>
      <c r="J55" s="36" t="str">
        <f>E23</f>
        <v>OK Plan Architects s.r.o., Na Závodí 631, Humpolec</v>
      </c>
      <c r="K55" s="46"/>
    </row>
    <row r="56" spans="2:47" s="1" customFormat="1" ht="14.45" customHeight="1">
      <c r="B56" s="42"/>
      <c r="C56" s="38" t="s">
        <v>32</v>
      </c>
      <c r="D56" s="43"/>
      <c r="E56" s="43"/>
      <c r="F56" s="36" t="str">
        <f>IF(E20="","",E20)</f>
        <v/>
      </c>
      <c r="G56" s="43"/>
      <c r="H56" s="43"/>
      <c r="I56" s="128"/>
      <c r="J56" s="43"/>
      <c r="K56" s="46"/>
    </row>
    <row r="57" spans="2:47" s="1" customFormat="1" ht="10.35" customHeight="1">
      <c r="B57" s="42"/>
      <c r="C57" s="43"/>
      <c r="D57" s="43"/>
      <c r="E57" s="43"/>
      <c r="F57" s="43"/>
      <c r="G57" s="43"/>
      <c r="H57" s="43"/>
      <c r="I57" s="128"/>
      <c r="J57" s="43"/>
      <c r="K57" s="46"/>
    </row>
    <row r="58" spans="2:47" s="1" customFormat="1" ht="29.25" customHeight="1">
      <c r="B58" s="42"/>
      <c r="C58" s="154" t="s">
        <v>281</v>
      </c>
      <c r="D58" s="142"/>
      <c r="E58" s="142"/>
      <c r="F58" s="142"/>
      <c r="G58" s="142"/>
      <c r="H58" s="142"/>
      <c r="I58" s="155"/>
      <c r="J58" s="156" t="s">
        <v>282</v>
      </c>
      <c r="K58" s="157"/>
    </row>
    <row r="59" spans="2:47" s="1" customFormat="1" ht="10.35" customHeight="1">
      <c r="B59" s="42"/>
      <c r="C59" s="43"/>
      <c r="D59" s="43"/>
      <c r="E59" s="43"/>
      <c r="F59" s="43"/>
      <c r="G59" s="43"/>
      <c r="H59" s="43"/>
      <c r="I59" s="128"/>
      <c r="J59" s="43"/>
      <c r="K59" s="46"/>
    </row>
    <row r="60" spans="2:47" s="1" customFormat="1" ht="29.25" customHeight="1">
      <c r="B60" s="42"/>
      <c r="C60" s="158" t="s">
        <v>283</v>
      </c>
      <c r="D60" s="43"/>
      <c r="E60" s="43"/>
      <c r="F60" s="43"/>
      <c r="G60" s="43"/>
      <c r="H60" s="43"/>
      <c r="I60" s="128"/>
      <c r="J60" s="138">
        <f>J107</f>
        <v>0</v>
      </c>
      <c r="K60" s="46"/>
      <c r="AU60" s="25" t="s">
        <v>284</v>
      </c>
    </row>
    <row r="61" spans="2:47" s="8" customFormat="1" ht="24.95" customHeight="1">
      <c r="B61" s="159"/>
      <c r="C61" s="160"/>
      <c r="D61" s="161" t="s">
        <v>13197</v>
      </c>
      <c r="E61" s="162"/>
      <c r="F61" s="162"/>
      <c r="G61" s="162"/>
      <c r="H61" s="162"/>
      <c r="I61" s="163"/>
      <c r="J61" s="164">
        <f>J108</f>
        <v>0</v>
      </c>
      <c r="K61" s="165"/>
    </row>
    <row r="62" spans="2:47" s="9" customFormat="1" ht="19.899999999999999" customHeight="1">
      <c r="B62" s="166"/>
      <c r="C62" s="167"/>
      <c r="D62" s="168" t="s">
        <v>13198</v>
      </c>
      <c r="E62" s="169"/>
      <c r="F62" s="169"/>
      <c r="G62" s="169"/>
      <c r="H62" s="169"/>
      <c r="I62" s="170"/>
      <c r="J62" s="171">
        <f>J109</f>
        <v>0</v>
      </c>
      <c r="K62" s="172"/>
    </row>
    <row r="63" spans="2:47" s="9" customFormat="1" ht="14.85" customHeight="1">
      <c r="B63" s="166"/>
      <c r="C63" s="167"/>
      <c r="D63" s="168" t="s">
        <v>13199</v>
      </c>
      <c r="E63" s="169"/>
      <c r="F63" s="169"/>
      <c r="G63" s="169"/>
      <c r="H63" s="169"/>
      <c r="I63" s="170"/>
      <c r="J63" s="171">
        <f>J110</f>
        <v>0</v>
      </c>
      <c r="K63" s="172"/>
    </row>
    <row r="64" spans="2:47" s="9" customFormat="1" ht="14.85" customHeight="1">
      <c r="B64" s="166"/>
      <c r="C64" s="167"/>
      <c r="D64" s="168" t="s">
        <v>13200</v>
      </c>
      <c r="E64" s="169"/>
      <c r="F64" s="169"/>
      <c r="G64" s="169"/>
      <c r="H64" s="169"/>
      <c r="I64" s="170"/>
      <c r="J64" s="171">
        <f>J129</f>
        <v>0</v>
      </c>
      <c r="K64" s="172"/>
    </row>
    <row r="65" spans="2:11" s="9" customFormat="1" ht="14.85" customHeight="1">
      <c r="B65" s="166"/>
      <c r="C65" s="167"/>
      <c r="D65" s="168" t="s">
        <v>13201</v>
      </c>
      <c r="E65" s="169"/>
      <c r="F65" s="169"/>
      <c r="G65" s="169"/>
      <c r="H65" s="169"/>
      <c r="I65" s="170"/>
      <c r="J65" s="171">
        <f>J150</f>
        <v>0</v>
      </c>
      <c r="K65" s="172"/>
    </row>
    <row r="66" spans="2:11" s="9" customFormat="1" ht="19.899999999999999" customHeight="1">
      <c r="B66" s="166"/>
      <c r="C66" s="167"/>
      <c r="D66" s="168" t="s">
        <v>13202</v>
      </c>
      <c r="E66" s="169"/>
      <c r="F66" s="169"/>
      <c r="G66" s="169"/>
      <c r="H66" s="169"/>
      <c r="I66" s="170"/>
      <c r="J66" s="171">
        <f>J163</f>
        <v>0</v>
      </c>
      <c r="K66" s="172"/>
    </row>
    <row r="67" spans="2:11" s="9" customFormat="1" ht="14.85" customHeight="1">
      <c r="B67" s="166"/>
      <c r="C67" s="167"/>
      <c r="D67" s="168" t="s">
        <v>13199</v>
      </c>
      <c r="E67" s="169"/>
      <c r="F67" s="169"/>
      <c r="G67" s="169"/>
      <c r="H67" s="169"/>
      <c r="I67" s="170"/>
      <c r="J67" s="171">
        <f>J164</f>
        <v>0</v>
      </c>
      <c r="K67" s="172"/>
    </row>
    <row r="68" spans="2:11" s="9" customFormat="1" ht="14.85" customHeight="1">
      <c r="B68" s="166"/>
      <c r="C68" s="167"/>
      <c r="D68" s="168" t="s">
        <v>13200</v>
      </c>
      <c r="E68" s="169"/>
      <c r="F68" s="169"/>
      <c r="G68" s="169"/>
      <c r="H68" s="169"/>
      <c r="I68" s="170"/>
      <c r="J68" s="171">
        <f>J179</f>
        <v>0</v>
      </c>
      <c r="K68" s="172"/>
    </row>
    <row r="69" spans="2:11" s="9" customFormat="1" ht="14.85" customHeight="1">
      <c r="B69" s="166"/>
      <c r="C69" s="167"/>
      <c r="D69" s="168" t="s">
        <v>13201</v>
      </c>
      <c r="E69" s="169"/>
      <c r="F69" s="169"/>
      <c r="G69" s="169"/>
      <c r="H69" s="169"/>
      <c r="I69" s="170"/>
      <c r="J69" s="171">
        <f>J200</f>
        <v>0</v>
      </c>
      <c r="K69" s="172"/>
    </row>
    <row r="70" spans="2:11" s="9" customFormat="1" ht="19.899999999999999" customHeight="1">
      <c r="B70" s="166"/>
      <c r="C70" s="167"/>
      <c r="D70" s="168" t="s">
        <v>13203</v>
      </c>
      <c r="E70" s="169"/>
      <c r="F70" s="169"/>
      <c r="G70" s="169"/>
      <c r="H70" s="169"/>
      <c r="I70" s="170"/>
      <c r="J70" s="171">
        <f>J213</f>
        <v>0</v>
      </c>
      <c r="K70" s="172"/>
    </row>
    <row r="71" spans="2:11" s="9" customFormat="1" ht="14.85" customHeight="1">
      <c r="B71" s="166"/>
      <c r="C71" s="167"/>
      <c r="D71" s="168" t="s">
        <v>13199</v>
      </c>
      <c r="E71" s="169"/>
      <c r="F71" s="169"/>
      <c r="G71" s="169"/>
      <c r="H71" s="169"/>
      <c r="I71" s="170"/>
      <c r="J71" s="171">
        <f>J214</f>
        <v>0</v>
      </c>
      <c r="K71" s="172"/>
    </row>
    <row r="72" spans="2:11" s="9" customFormat="1" ht="14.85" customHeight="1">
      <c r="B72" s="166"/>
      <c r="C72" s="167"/>
      <c r="D72" s="168" t="s">
        <v>13200</v>
      </c>
      <c r="E72" s="169"/>
      <c r="F72" s="169"/>
      <c r="G72" s="169"/>
      <c r="H72" s="169"/>
      <c r="I72" s="170"/>
      <c r="J72" s="171">
        <f>J229</f>
        <v>0</v>
      </c>
      <c r="K72" s="172"/>
    </row>
    <row r="73" spans="2:11" s="9" customFormat="1" ht="14.85" customHeight="1">
      <c r="B73" s="166"/>
      <c r="C73" s="167"/>
      <c r="D73" s="168" t="s">
        <v>13201</v>
      </c>
      <c r="E73" s="169"/>
      <c r="F73" s="169"/>
      <c r="G73" s="169"/>
      <c r="H73" s="169"/>
      <c r="I73" s="170"/>
      <c r="J73" s="171">
        <f>J247</f>
        <v>0</v>
      </c>
      <c r="K73" s="172"/>
    </row>
    <row r="74" spans="2:11" s="9" customFormat="1" ht="19.899999999999999" customHeight="1">
      <c r="B74" s="166"/>
      <c r="C74" s="167"/>
      <c r="D74" s="168" t="s">
        <v>13204</v>
      </c>
      <c r="E74" s="169"/>
      <c r="F74" s="169"/>
      <c r="G74" s="169"/>
      <c r="H74" s="169"/>
      <c r="I74" s="170"/>
      <c r="J74" s="171">
        <f>J260</f>
        <v>0</v>
      </c>
      <c r="K74" s="172"/>
    </row>
    <row r="75" spans="2:11" s="9" customFormat="1" ht="14.85" customHeight="1">
      <c r="B75" s="166"/>
      <c r="C75" s="167"/>
      <c r="D75" s="168" t="s">
        <v>13199</v>
      </c>
      <c r="E75" s="169"/>
      <c r="F75" s="169"/>
      <c r="G75" s="169"/>
      <c r="H75" s="169"/>
      <c r="I75" s="170"/>
      <c r="J75" s="171">
        <f>J261</f>
        <v>0</v>
      </c>
      <c r="K75" s="172"/>
    </row>
    <row r="76" spans="2:11" s="9" customFormat="1" ht="14.85" customHeight="1">
      <c r="B76" s="166"/>
      <c r="C76" s="167"/>
      <c r="D76" s="168" t="s">
        <v>13200</v>
      </c>
      <c r="E76" s="169"/>
      <c r="F76" s="169"/>
      <c r="G76" s="169"/>
      <c r="H76" s="169"/>
      <c r="I76" s="170"/>
      <c r="J76" s="171">
        <f>J272</f>
        <v>0</v>
      </c>
      <c r="K76" s="172"/>
    </row>
    <row r="77" spans="2:11" s="9" customFormat="1" ht="14.85" customHeight="1">
      <c r="B77" s="166"/>
      <c r="C77" s="167"/>
      <c r="D77" s="168" t="s">
        <v>13201</v>
      </c>
      <c r="E77" s="169"/>
      <c r="F77" s="169"/>
      <c r="G77" s="169"/>
      <c r="H77" s="169"/>
      <c r="I77" s="170"/>
      <c r="J77" s="171">
        <f>J290</f>
        <v>0</v>
      </c>
      <c r="K77" s="172"/>
    </row>
    <row r="78" spans="2:11" s="9" customFormat="1" ht="19.899999999999999" customHeight="1">
      <c r="B78" s="166"/>
      <c r="C78" s="167"/>
      <c r="D78" s="168" t="s">
        <v>13205</v>
      </c>
      <c r="E78" s="169"/>
      <c r="F78" s="169"/>
      <c r="G78" s="169"/>
      <c r="H78" s="169"/>
      <c r="I78" s="170"/>
      <c r="J78" s="171">
        <f>J301</f>
        <v>0</v>
      </c>
      <c r="K78" s="172"/>
    </row>
    <row r="79" spans="2:11" s="9" customFormat="1" ht="14.85" customHeight="1">
      <c r="B79" s="166"/>
      <c r="C79" s="167"/>
      <c r="D79" s="168" t="s">
        <v>13199</v>
      </c>
      <c r="E79" s="169"/>
      <c r="F79" s="169"/>
      <c r="G79" s="169"/>
      <c r="H79" s="169"/>
      <c r="I79" s="170"/>
      <c r="J79" s="171">
        <f>J302</f>
        <v>0</v>
      </c>
      <c r="K79" s="172"/>
    </row>
    <row r="80" spans="2:11" s="9" customFormat="1" ht="14.85" customHeight="1">
      <c r="B80" s="166"/>
      <c r="C80" s="167"/>
      <c r="D80" s="168" t="s">
        <v>13201</v>
      </c>
      <c r="E80" s="169"/>
      <c r="F80" s="169"/>
      <c r="G80" s="169"/>
      <c r="H80" s="169"/>
      <c r="I80" s="170"/>
      <c r="J80" s="171">
        <f>J304</f>
        <v>0</v>
      </c>
      <c r="K80" s="172"/>
    </row>
    <row r="81" spans="2:12" s="9" customFormat="1" ht="19.899999999999999" customHeight="1">
      <c r="B81" s="166"/>
      <c r="C81" s="167"/>
      <c r="D81" s="168" t="s">
        <v>13206</v>
      </c>
      <c r="E81" s="169"/>
      <c r="F81" s="169"/>
      <c r="G81" s="169"/>
      <c r="H81" s="169"/>
      <c r="I81" s="170"/>
      <c r="J81" s="171">
        <f>J311</f>
        <v>0</v>
      </c>
      <c r="K81" s="172"/>
    </row>
    <row r="82" spans="2:12" s="9" customFormat="1" ht="14.85" customHeight="1">
      <c r="B82" s="166"/>
      <c r="C82" s="167"/>
      <c r="D82" s="168" t="s">
        <v>13199</v>
      </c>
      <c r="E82" s="169"/>
      <c r="F82" s="169"/>
      <c r="G82" s="169"/>
      <c r="H82" s="169"/>
      <c r="I82" s="170"/>
      <c r="J82" s="171">
        <f>J312</f>
        <v>0</v>
      </c>
      <c r="K82" s="172"/>
    </row>
    <row r="83" spans="2:12" s="9" customFormat="1" ht="14.85" customHeight="1">
      <c r="B83" s="166"/>
      <c r="C83" s="167"/>
      <c r="D83" s="168" t="s">
        <v>13201</v>
      </c>
      <c r="E83" s="169"/>
      <c r="F83" s="169"/>
      <c r="G83" s="169"/>
      <c r="H83" s="169"/>
      <c r="I83" s="170"/>
      <c r="J83" s="171">
        <f>J315</f>
        <v>0</v>
      </c>
      <c r="K83" s="172"/>
    </row>
    <row r="84" spans="2:12" s="8" customFormat="1" ht="24.95" customHeight="1">
      <c r="B84" s="159"/>
      <c r="C84" s="160"/>
      <c r="D84" s="161" t="s">
        <v>285</v>
      </c>
      <c r="E84" s="162"/>
      <c r="F84" s="162"/>
      <c r="G84" s="162"/>
      <c r="H84" s="162"/>
      <c r="I84" s="163"/>
      <c r="J84" s="164">
        <f>J324</f>
        <v>0</v>
      </c>
      <c r="K84" s="165"/>
    </row>
    <row r="85" spans="2:12" s="9" customFormat="1" ht="19.899999999999999" customHeight="1">
      <c r="B85" s="166"/>
      <c r="C85" s="167"/>
      <c r="D85" s="168" t="s">
        <v>291</v>
      </c>
      <c r="E85" s="169"/>
      <c r="F85" s="169"/>
      <c r="G85" s="169"/>
      <c r="H85" s="169"/>
      <c r="I85" s="170"/>
      <c r="J85" s="171">
        <f>J325</f>
        <v>0</v>
      </c>
      <c r="K85" s="172"/>
    </row>
    <row r="86" spans="2:12" s="1" customFormat="1" ht="21.75" customHeight="1">
      <c r="B86" s="42"/>
      <c r="C86" s="43"/>
      <c r="D86" s="43"/>
      <c r="E86" s="43"/>
      <c r="F86" s="43"/>
      <c r="G86" s="43"/>
      <c r="H86" s="43"/>
      <c r="I86" s="128"/>
      <c r="J86" s="43"/>
      <c r="K86" s="46"/>
    </row>
    <row r="87" spans="2:12" s="1" customFormat="1" ht="6.95" customHeight="1">
      <c r="B87" s="57"/>
      <c r="C87" s="58"/>
      <c r="D87" s="58"/>
      <c r="E87" s="58"/>
      <c r="F87" s="58"/>
      <c r="G87" s="58"/>
      <c r="H87" s="58"/>
      <c r="I87" s="149"/>
      <c r="J87" s="58"/>
      <c r="K87" s="59"/>
    </row>
    <row r="91" spans="2:12" s="1" customFormat="1" ht="6.95" customHeight="1">
      <c r="B91" s="60"/>
      <c r="C91" s="61"/>
      <c r="D91" s="61"/>
      <c r="E91" s="61"/>
      <c r="F91" s="61"/>
      <c r="G91" s="61"/>
      <c r="H91" s="61"/>
      <c r="I91" s="152"/>
      <c r="J91" s="61"/>
      <c r="K91" s="61"/>
      <c r="L91" s="62"/>
    </row>
    <row r="92" spans="2:12" s="1" customFormat="1" ht="36.950000000000003" customHeight="1">
      <c r="B92" s="42"/>
      <c r="C92" s="63" t="s">
        <v>292</v>
      </c>
      <c r="D92" s="64"/>
      <c r="E92" s="64"/>
      <c r="F92" s="64"/>
      <c r="G92" s="64"/>
      <c r="H92" s="64"/>
      <c r="I92" s="173"/>
      <c r="J92" s="64"/>
      <c r="K92" s="64"/>
      <c r="L92" s="62"/>
    </row>
    <row r="93" spans="2:12" s="1" customFormat="1" ht="6.95" customHeight="1">
      <c r="B93" s="42"/>
      <c r="C93" s="64"/>
      <c r="D93" s="64"/>
      <c r="E93" s="64"/>
      <c r="F93" s="64"/>
      <c r="G93" s="64"/>
      <c r="H93" s="64"/>
      <c r="I93" s="173"/>
      <c r="J93" s="64"/>
      <c r="K93" s="64"/>
      <c r="L93" s="62"/>
    </row>
    <row r="94" spans="2:12" s="1" customFormat="1" ht="14.45" customHeight="1">
      <c r="B94" s="42"/>
      <c r="C94" s="66" t="s">
        <v>18</v>
      </c>
      <c r="D94" s="64"/>
      <c r="E94" s="64"/>
      <c r="F94" s="64"/>
      <c r="G94" s="64"/>
      <c r="H94" s="64"/>
      <c r="I94" s="173"/>
      <c r="J94" s="64"/>
      <c r="K94" s="64"/>
      <c r="L94" s="62"/>
    </row>
    <row r="95" spans="2:12" s="1" customFormat="1" ht="22.5" customHeight="1">
      <c r="B95" s="42"/>
      <c r="C95" s="64"/>
      <c r="D95" s="64"/>
      <c r="E95" s="424" t="str">
        <f>E7</f>
        <v>Národní telemedicínské centrum</v>
      </c>
      <c r="F95" s="425"/>
      <c r="G95" s="425"/>
      <c r="H95" s="425"/>
      <c r="I95" s="173"/>
      <c r="J95" s="64"/>
      <c r="K95" s="64"/>
      <c r="L95" s="62"/>
    </row>
    <row r="96" spans="2:12">
      <c r="B96" s="29"/>
      <c r="C96" s="66" t="s">
        <v>278</v>
      </c>
      <c r="D96" s="219"/>
      <c r="E96" s="219"/>
      <c r="F96" s="219"/>
      <c r="G96" s="219"/>
      <c r="H96" s="219"/>
      <c r="J96" s="219"/>
      <c r="K96" s="219"/>
      <c r="L96" s="220"/>
    </row>
    <row r="97" spans="2:65" s="1" customFormat="1" ht="22.5" customHeight="1">
      <c r="B97" s="42"/>
      <c r="C97" s="64"/>
      <c r="D97" s="64"/>
      <c r="E97" s="424" t="s">
        <v>6587</v>
      </c>
      <c r="F97" s="426"/>
      <c r="G97" s="426"/>
      <c r="H97" s="426"/>
      <c r="I97" s="173"/>
      <c r="J97" s="64"/>
      <c r="K97" s="64"/>
      <c r="L97" s="62"/>
    </row>
    <row r="98" spans="2:65" s="1" customFormat="1" ht="14.45" customHeight="1">
      <c r="B98" s="42"/>
      <c r="C98" s="66" t="s">
        <v>425</v>
      </c>
      <c r="D98" s="64"/>
      <c r="E98" s="64"/>
      <c r="F98" s="64"/>
      <c r="G98" s="64"/>
      <c r="H98" s="64"/>
      <c r="I98" s="173"/>
      <c r="J98" s="64"/>
      <c r="K98" s="64"/>
      <c r="L98" s="62"/>
    </row>
    <row r="99" spans="2:65" s="1" customFormat="1" ht="23.25" customHeight="1">
      <c r="B99" s="42"/>
      <c r="C99" s="64"/>
      <c r="D99" s="64"/>
      <c r="E99" s="395" t="str">
        <f>E11</f>
        <v>08 - Měření a regulace</v>
      </c>
      <c r="F99" s="426"/>
      <c r="G99" s="426"/>
      <c r="H99" s="426"/>
      <c r="I99" s="173"/>
      <c r="J99" s="64"/>
      <c r="K99" s="64"/>
      <c r="L99" s="62"/>
    </row>
    <row r="100" spans="2:65" s="1" customFormat="1" ht="6.95" customHeight="1">
      <c r="B100" s="42"/>
      <c r="C100" s="64"/>
      <c r="D100" s="64"/>
      <c r="E100" s="64"/>
      <c r="F100" s="64"/>
      <c r="G100" s="64"/>
      <c r="H100" s="64"/>
      <c r="I100" s="173"/>
      <c r="J100" s="64"/>
      <c r="K100" s="64"/>
      <c r="L100" s="62"/>
    </row>
    <row r="101" spans="2:65" s="1" customFormat="1" ht="18" customHeight="1">
      <c r="B101" s="42"/>
      <c r="C101" s="66" t="s">
        <v>23</v>
      </c>
      <c r="D101" s="64"/>
      <c r="E101" s="64"/>
      <c r="F101" s="174" t="str">
        <f>F14</f>
        <v>FN Olomouc</v>
      </c>
      <c r="G101" s="64"/>
      <c r="H101" s="64"/>
      <c r="I101" s="175" t="s">
        <v>25</v>
      </c>
      <c r="J101" s="74" t="str">
        <f>IF(J14="","",J14)</f>
        <v>26.1.2017</v>
      </c>
      <c r="K101" s="64"/>
      <c r="L101" s="62"/>
    </row>
    <row r="102" spans="2:65" s="1" customFormat="1" ht="6.95" customHeight="1">
      <c r="B102" s="42"/>
      <c r="C102" s="64"/>
      <c r="D102" s="64"/>
      <c r="E102" s="64"/>
      <c r="F102" s="64"/>
      <c r="G102" s="64"/>
      <c r="H102" s="64"/>
      <c r="I102" s="173"/>
      <c r="J102" s="64"/>
      <c r="K102" s="64"/>
      <c r="L102" s="62"/>
    </row>
    <row r="103" spans="2:65" s="1" customFormat="1">
      <c r="B103" s="42"/>
      <c r="C103" s="66" t="s">
        <v>27</v>
      </c>
      <c r="D103" s="64"/>
      <c r="E103" s="64"/>
      <c r="F103" s="174" t="str">
        <f>E17</f>
        <v>SPS Projekt s. r.o., Za Návsí 1670/9, Praha 10</v>
      </c>
      <c r="G103" s="64"/>
      <c r="H103" s="64"/>
      <c r="I103" s="175" t="s">
        <v>34</v>
      </c>
      <c r="J103" s="174" t="str">
        <f>E23</f>
        <v>OK Plan Architects s.r.o., Na Závodí 631, Humpolec</v>
      </c>
      <c r="K103" s="64"/>
      <c r="L103" s="62"/>
    </row>
    <row r="104" spans="2:65" s="1" customFormat="1" ht="14.45" customHeight="1">
      <c r="B104" s="42"/>
      <c r="C104" s="66" t="s">
        <v>32</v>
      </c>
      <c r="D104" s="64"/>
      <c r="E104" s="64"/>
      <c r="F104" s="174" t="str">
        <f>IF(E20="","",E20)</f>
        <v/>
      </c>
      <c r="G104" s="64"/>
      <c r="H104" s="64"/>
      <c r="I104" s="173"/>
      <c r="J104" s="64"/>
      <c r="K104" s="64"/>
      <c r="L104" s="62"/>
    </row>
    <row r="105" spans="2:65" s="1" customFormat="1" ht="10.35" customHeight="1">
      <c r="B105" s="42"/>
      <c r="C105" s="64"/>
      <c r="D105" s="64"/>
      <c r="E105" s="64"/>
      <c r="F105" s="64"/>
      <c r="G105" s="64"/>
      <c r="H105" s="64"/>
      <c r="I105" s="173"/>
      <c r="J105" s="64"/>
      <c r="K105" s="64"/>
      <c r="L105" s="62"/>
    </row>
    <row r="106" spans="2:65" s="10" customFormat="1" ht="29.25" customHeight="1">
      <c r="B106" s="176"/>
      <c r="C106" s="177" t="s">
        <v>293</v>
      </c>
      <c r="D106" s="178" t="s">
        <v>59</v>
      </c>
      <c r="E106" s="178" t="s">
        <v>55</v>
      </c>
      <c r="F106" s="178" t="s">
        <v>294</v>
      </c>
      <c r="G106" s="178" t="s">
        <v>295</v>
      </c>
      <c r="H106" s="178" t="s">
        <v>296</v>
      </c>
      <c r="I106" s="179" t="s">
        <v>297</v>
      </c>
      <c r="J106" s="178" t="s">
        <v>282</v>
      </c>
      <c r="K106" s="180" t="s">
        <v>298</v>
      </c>
      <c r="L106" s="181"/>
      <c r="M106" s="82" t="s">
        <v>299</v>
      </c>
      <c r="N106" s="83" t="s">
        <v>44</v>
      </c>
      <c r="O106" s="83" t="s">
        <v>300</v>
      </c>
      <c r="P106" s="83" t="s">
        <v>301</v>
      </c>
      <c r="Q106" s="83" t="s">
        <v>302</v>
      </c>
      <c r="R106" s="83" t="s">
        <v>303</v>
      </c>
      <c r="S106" s="83" t="s">
        <v>304</v>
      </c>
      <c r="T106" s="84" t="s">
        <v>305</v>
      </c>
    </row>
    <row r="107" spans="2:65" s="1" customFormat="1" ht="29.25" customHeight="1">
      <c r="B107" s="42"/>
      <c r="C107" s="88" t="s">
        <v>283</v>
      </c>
      <c r="D107" s="64"/>
      <c r="E107" s="64"/>
      <c r="F107" s="64"/>
      <c r="G107" s="64"/>
      <c r="H107" s="64"/>
      <c r="I107" s="173"/>
      <c r="J107" s="182">
        <f>BK107</f>
        <v>0</v>
      </c>
      <c r="K107" s="64"/>
      <c r="L107" s="62"/>
      <c r="M107" s="85"/>
      <c r="N107" s="86"/>
      <c r="O107" s="86"/>
      <c r="P107" s="183">
        <f>P108+P324</f>
        <v>0</v>
      </c>
      <c r="Q107" s="86"/>
      <c r="R107" s="183">
        <f>R108+R324</f>
        <v>0</v>
      </c>
      <c r="S107" s="86"/>
      <c r="T107" s="184">
        <f>T108+T324</f>
        <v>0</v>
      </c>
      <c r="AT107" s="25" t="s">
        <v>73</v>
      </c>
      <c r="AU107" s="25" t="s">
        <v>284</v>
      </c>
      <c r="BK107" s="185">
        <f>BK108+BK324</f>
        <v>0</v>
      </c>
    </row>
    <row r="108" spans="2:65" s="11" customFormat="1" ht="37.35" customHeight="1">
      <c r="B108" s="186"/>
      <c r="C108" s="187"/>
      <c r="D108" s="188" t="s">
        <v>73</v>
      </c>
      <c r="E108" s="189" t="s">
        <v>1079</v>
      </c>
      <c r="F108" s="189" t="s">
        <v>13207</v>
      </c>
      <c r="G108" s="187"/>
      <c r="H108" s="187"/>
      <c r="I108" s="190"/>
      <c r="J108" s="191">
        <f>BK108</f>
        <v>0</v>
      </c>
      <c r="K108" s="187"/>
      <c r="L108" s="192"/>
      <c r="M108" s="193"/>
      <c r="N108" s="194"/>
      <c r="O108" s="194"/>
      <c r="P108" s="195">
        <f>P109+P163+P213+P260+P301+P311</f>
        <v>0</v>
      </c>
      <c r="Q108" s="194"/>
      <c r="R108" s="195">
        <f>R109+R163+R213+R260+R301+R311</f>
        <v>0</v>
      </c>
      <c r="S108" s="194"/>
      <c r="T108" s="196">
        <f>T109+T163+T213+T260+T301+T311</f>
        <v>0</v>
      </c>
      <c r="AR108" s="197" t="s">
        <v>95</v>
      </c>
      <c r="AT108" s="198" t="s">
        <v>73</v>
      </c>
      <c r="AU108" s="198" t="s">
        <v>74</v>
      </c>
      <c r="AY108" s="197" t="s">
        <v>308</v>
      </c>
      <c r="BK108" s="199">
        <f>BK109+BK163+BK213+BK260+BK301+BK311</f>
        <v>0</v>
      </c>
    </row>
    <row r="109" spans="2:65" s="11" customFormat="1" ht="19.899999999999999" customHeight="1">
      <c r="B109" s="186"/>
      <c r="C109" s="187"/>
      <c r="D109" s="188" t="s">
        <v>73</v>
      </c>
      <c r="E109" s="262" t="s">
        <v>13208</v>
      </c>
      <c r="F109" s="262" t="s">
        <v>13209</v>
      </c>
      <c r="G109" s="187"/>
      <c r="H109" s="187"/>
      <c r="I109" s="190"/>
      <c r="J109" s="263">
        <f>BK109</f>
        <v>0</v>
      </c>
      <c r="K109" s="187"/>
      <c r="L109" s="192"/>
      <c r="M109" s="193"/>
      <c r="N109" s="194"/>
      <c r="O109" s="194"/>
      <c r="P109" s="195">
        <f>P110+P129+P150</f>
        <v>0</v>
      </c>
      <c r="Q109" s="194"/>
      <c r="R109" s="195">
        <f>R110+R129+R150</f>
        <v>0</v>
      </c>
      <c r="S109" s="194"/>
      <c r="T109" s="196">
        <f>T110+T129+T150</f>
        <v>0</v>
      </c>
      <c r="AR109" s="197" t="s">
        <v>82</v>
      </c>
      <c r="AT109" s="198" t="s">
        <v>73</v>
      </c>
      <c r="AU109" s="198" t="s">
        <v>82</v>
      </c>
      <c r="AY109" s="197" t="s">
        <v>308</v>
      </c>
      <c r="BK109" s="199">
        <f>BK110+BK129+BK150</f>
        <v>0</v>
      </c>
    </row>
    <row r="110" spans="2:65" s="11" customFormat="1" ht="14.85" customHeight="1">
      <c r="B110" s="186"/>
      <c r="C110" s="187"/>
      <c r="D110" s="200" t="s">
        <v>73</v>
      </c>
      <c r="E110" s="201" t="s">
        <v>13210</v>
      </c>
      <c r="F110" s="201" t="s">
        <v>13211</v>
      </c>
      <c r="G110" s="187"/>
      <c r="H110" s="187"/>
      <c r="I110" s="190"/>
      <c r="J110" s="202">
        <f>BK110</f>
        <v>0</v>
      </c>
      <c r="K110" s="187"/>
      <c r="L110" s="192"/>
      <c r="M110" s="193"/>
      <c r="N110" s="194"/>
      <c r="O110" s="194"/>
      <c r="P110" s="195">
        <f>SUM(P111:P128)</f>
        <v>0</v>
      </c>
      <c r="Q110" s="194"/>
      <c r="R110" s="195">
        <f>SUM(R111:R128)</f>
        <v>0</v>
      </c>
      <c r="S110" s="194"/>
      <c r="T110" s="196">
        <f>SUM(T111:T128)</f>
        <v>0</v>
      </c>
      <c r="AR110" s="197" t="s">
        <v>82</v>
      </c>
      <c r="AT110" s="198" t="s">
        <v>73</v>
      </c>
      <c r="AU110" s="198" t="s">
        <v>84</v>
      </c>
      <c r="AY110" s="197" t="s">
        <v>308</v>
      </c>
      <c r="BK110" s="199">
        <f>SUM(BK111:BK128)</f>
        <v>0</v>
      </c>
    </row>
    <row r="111" spans="2:65" s="1" customFormat="1" ht="31.5" customHeight="1">
      <c r="B111" s="42"/>
      <c r="C111" s="203" t="s">
        <v>82</v>
      </c>
      <c r="D111" s="203" t="s">
        <v>311</v>
      </c>
      <c r="E111" s="204" t="s">
        <v>13212</v>
      </c>
      <c r="F111" s="205" t="s">
        <v>13213</v>
      </c>
      <c r="G111" s="206" t="s">
        <v>5275</v>
      </c>
      <c r="H111" s="207">
        <v>3</v>
      </c>
      <c r="I111" s="208"/>
      <c r="J111" s="209">
        <f t="shared" ref="J111:J128" si="0">ROUND(I111*H111,2)</f>
        <v>0</v>
      </c>
      <c r="K111" s="205" t="s">
        <v>21</v>
      </c>
      <c r="L111" s="62"/>
      <c r="M111" s="210" t="s">
        <v>21</v>
      </c>
      <c r="N111" s="211" t="s">
        <v>45</v>
      </c>
      <c r="O111" s="43"/>
      <c r="P111" s="212">
        <f t="shared" ref="P111:P128" si="1">O111*H111</f>
        <v>0</v>
      </c>
      <c r="Q111" s="212">
        <v>0</v>
      </c>
      <c r="R111" s="212">
        <f t="shared" ref="R111:R128" si="2">Q111*H111</f>
        <v>0</v>
      </c>
      <c r="S111" s="212">
        <v>0</v>
      </c>
      <c r="T111" s="213">
        <f t="shared" ref="T111:T128" si="3">S111*H111</f>
        <v>0</v>
      </c>
      <c r="AR111" s="25" t="s">
        <v>327</v>
      </c>
      <c r="AT111" s="25" t="s">
        <v>311</v>
      </c>
      <c r="AU111" s="25" t="s">
        <v>95</v>
      </c>
      <c r="AY111" s="25" t="s">
        <v>308</v>
      </c>
      <c r="BE111" s="214">
        <f t="shared" ref="BE111:BE128" si="4">IF(N111="základní",J111,0)</f>
        <v>0</v>
      </c>
      <c r="BF111" s="214">
        <f t="shared" ref="BF111:BF128" si="5">IF(N111="snížená",J111,0)</f>
        <v>0</v>
      </c>
      <c r="BG111" s="214">
        <f t="shared" ref="BG111:BG128" si="6">IF(N111="zákl. přenesená",J111,0)</f>
        <v>0</v>
      </c>
      <c r="BH111" s="214">
        <f t="shared" ref="BH111:BH128" si="7">IF(N111="sníž. přenesená",J111,0)</f>
        <v>0</v>
      </c>
      <c r="BI111" s="214">
        <f t="shared" ref="BI111:BI128" si="8">IF(N111="nulová",J111,0)</f>
        <v>0</v>
      </c>
      <c r="BJ111" s="25" t="s">
        <v>82</v>
      </c>
      <c r="BK111" s="214">
        <f t="shared" ref="BK111:BK128" si="9">ROUND(I111*H111,2)</f>
        <v>0</v>
      </c>
      <c r="BL111" s="25" t="s">
        <v>327</v>
      </c>
      <c r="BM111" s="25" t="s">
        <v>82</v>
      </c>
    </row>
    <row r="112" spans="2:65" s="1" customFormat="1" ht="44.25" customHeight="1">
      <c r="B112" s="42"/>
      <c r="C112" s="203" t="s">
        <v>84</v>
      </c>
      <c r="D112" s="203" t="s">
        <v>311</v>
      </c>
      <c r="E112" s="204" t="s">
        <v>13214</v>
      </c>
      <c r="F112" s="205" t="s">
        <v>13215</v>
      </c>
      <c r="G112" s="206" t="s">
        <v>5275</v>
      </c>
      <c r="H112" s="207">
        <v>1</v>
      </c>
      <c r="I112" s="208"/>
      <c r="J112" s="209">
        <f t="shared" si="0"/>
        <v>0</v>
      </c>
      <c r="K112" s="205" t="s">
        <v>21</v>
      </c>
      <c r="L112" s="62"/>
      <c r="M112" s="210" t="s">
        <v>21</v>
      </c>
      <c r="N112" s="211" t="s">
        <v>45</v>
      </c>
      <c r="O112" s="43"/>
      <c r="P112" s="212">
        <f t="shared" si="1"/>
        <v>0</v>
      </c>
      <c r="Q112" s="212">
        <v>0</v>
      </c>
      <c r="R112" s="212">
        <f t="shared" si="2"/>
        <v>0</v>
      </c>
      <c r="S112" s="212">
        <v>0</v>
      </c>
      <c r="T112" s="213">
        <f t="shared" si="3"/>
        <v>0</v>
      </c>
      <c r="AR112" s="25" t="s">
        <v>327</v>
      </c>
      <c r="AT112" s="25" t="s">
        <v>311</v>
      </c>
      <c r="AU112" s="25" t="s">
        <v>95</v>
      </c>
      <c r="AY112" s="25" t="s">
        <v>308</v>
      </c>
      <c r="BE112" s="214">
        <f t="shared" si="4"/>
        <v>0</v>
      </c>
      <c r="BF112" s="214">
        <f t="shared" si="5"/>
        <v>0</v>
      </c>
      <c r="BG112" s="214">
        <f t="shared" si="6"/>
        <v>0</v>
      </c>
      <c r="BH112" s="214">
        <f t="shared" si="7"/>
        <v>0</v>
      </c>
      <c r="BI112" s="214">
        <f t="shared" si="8"/>
        <v>0</v>
      </c>
      <c r="BJ112" s="25" t="s">
        <v>82</v>
      </c>
      <c r="BK112" s="214">
        <f t="shared" si="9"/>
        <v>0</v>
      </c>
      <c r="BL112" s="25" t="s">
        <v>327</v>
      </c>
      <c r="BM112" s="25" t="s">
        <v>84</v>
      </c>
    </row>
    <row r="113" spans="2:65" s="1" customFormat="1" ht="31.5" customHeight="1">
      <c r="B113" s="42"/>
      <c r="C113" s="203" t="s">
        <v>95</v>
      </c>
      <c r="D113" s="203" t="s">
        <v>311</v>
      </c>
      <c r="E113" s="204" t="s">
        <v>13216</v>
      </c>
      <c r="F113" s="205" t="s">
        <v>13217</v>
      </c>
      <c r="G113" s="206" t="s">
        <v>5275</v>
      </c>
      <c r="H113" s="207">
        <v>1</v>
      </c>
      <c r="I113" s="208"/>
      <c r="J113" s="209">
        <f t="shared" si="0"/>
        <v>0</v>
      </c>
      <c r="K113" s="205" t="s">
        <v>21</v>
      </c>
      <c r="L113" s="62"/>
      <c r="M113" s="210" t="s">
        <v>21</v>
      </c>
      <c r="N113" s="211" t="s">
        <v>45</v>
      </c>
      <c r="O113" s="43"/>
      <c r="P113" s="212">
        <f t="shared" si="1"/>
        <v>0</v>
      </c>
      <c r="Q113" s="212">
        <v>0</v>
      </c>
      <c r="R113" s="212">
        <f t="shared" si="2"/>
        <v>0</v>
      </c>
      <c r="S113" s="212">
        <v>0</v>
      </c>
      <c r="T113" s="213">
        <f t="shared" si="3"/>
        <v>0</v>
      </c>
      <c r="AR113" s="25" t="s">
        <v>327</v>
      </c>
      <c r="AT113" s="25" t="s">
        <v>311</v>
      </c>
      <c r="AU113" s="25" t="s">
        <v>95</v>
      </c>
      <c r="AY113" s="25" t="s">
        <v>308</v>
      </c>
      <c r="BE113" s="214">
        <f t="shared" si="4"/>
        <v>0</v>
      </c>
      <c r="BF113" s="214">
        <f t="shared" si="5"/>
        <v>0</v>
      </c>
      <c r="BG113" s="214">
        <f t="shared" si="6"/>
        <v>0</v>
      </c>
      <c r="BH113" s="214">
        <f t="shared" si="7"/>
        <v>0</v>
      </c>
      <c r="BI113" s="214">
        <f t="shared" si="8"/>
        <v>0</v>
      </c>
      <c r="BJ113" s="25" t="s">
        <v>82</v>
      </c>
      <c r="BK113" s="214">
        <f t="shared" si="9"/>
        <v>0</v>
      </c>
      <c r="BL113" s="25" t="s">
        <v>327</v>
      </c>
      <c r="BM113" s="25" t="s">
        <v>95</v>
      </c>
    </row>
    <row r="114" spans="2:65" s="1" customFormat="1" ht="31.5" customHeight="1">
      <c r="B114" s="42"/>
      <c r="C114" s="203" t="s">
        <v>327</v>
      </c>
      <c r="D114" s="203" t="s">
        <v>311</v>
      </c>
      <c r="E114" s="204" t="s">
        <v>13218</v>
      </c>
      <c r="F114" s="205" t="s">
        <v>13219</v>
      </c>
      <c r="G114" s="206" t="s">
        <v>5275</v>
      </c>
      <c r="H114" s="207">
        <v>2</v>
      </c>
      <c r="I114" s="208"/>
      <c r="J114" s="209">
        <f t="shared" si="0"/>
        <v>0</v>
      </c>
      <c r="K114" s="205" t="s">
        <v>21</v>
      </c>
      <c r="L114" s="62"/>
      <c r="M114" s="210" t="s">
        <v>21</v>
      </c>
      <c r="N114" s="211" t="s">
        <v>45</v>
      </c>
      <c r="O114" s="43"/>
      <c r="P114" s="212">
        <f t="shared" si="1"/>
        <v>0</v>
      </c>
      <c r="Q114" s="212">
        <v>0</v>
      </c>
      <c r="R114" s="212">
        <f t="shared" si="2"/>
        <v>0</v>
      </c>
      <c r="S114" s="212">
        <v>0</v>
      </c>
      <c r="T114" s="213">
        <f t="shared" si="3"/>
        <v>0</v>
      </c>
      <c r="AR114" s="25" t="s">
        <v>327</v>
      </c>
      <c r="AT114" s="25" t="s">
        <v>311</v>
      </c>
      <c r="AU114" s="25" t="s">
        <v>95</v>
      </c>
      <c r="AY114" s="25" t="s">
        <v>308</v>
      </c>
      <c r="BE114" s="214">
        <f t="shared" si="4"/>
        <v>0</v>
      </c>
      <c r="BF114" s="214">
        <f t="shared" si="5"/>
        <v>0</v>
      </c>
      <c r="BG114" s="214">
        <f t="shared" si="6"/>
        <v>0</v>
      </c>
      <c r="BH114" s="214">
        <f t="shared" si="7"/>
        <v>0</v>
      </c>
      <c r="BI114" s="214">
        <f t="shared" si="8"/>
        <v>0</v>
      </c>
      <c r="BJ114" s="25" t="s">
        <v>82</v>
      </c>
      <c r="BK114" s="214">
        <f t="shared" si="9"/>
        <v>0</v>
      </c>
      <c r="BL114" s="25" t="s">
        <v>327</v>
      </c>
      <c r="BM114" s="25" t="s">
        <v>327</v>
      </c>
    </row>
    <row r="115" spans="2:65" s="1" customFormat="1" ht="31.5" customHeight="1">
      <c r="B115" s="42"/>
      <c r="C115" s="203" t="s">
        <v>307</v>
      </c>
      <c r="D115" s="203" t="s">
        <v>311</v>
      </c>
      <c r="E115" s="204" t="s">
        <v>13220</v>
      </c>
      <c r="F115" s="205" t="s">
        <v>13221</v>
      </c>
      <c r="G115" s="206" t="s">
        <v>5275</v>
      </c>
      <c r="H115" s="207">
        <v>1</v>
      </c>
      <c r="I115" s="208"/>
      <c r="J115" s="209">
        <f t="shared" si="0"/>
        <v>0</v>
      </c>
      <c r="K115" s="205" t="s">
        <v>21</v>
      </c>
      <c r="L115" s="62"/>
      <c r="M115" s="210" t="s">
        <v>21</v>
      </c>
      <c r="N115" s="211" t="s">
        <v>45</v>
      </c>
      <c r="O115" s="43"/>
      <c r="P115" s="212">
        <f t="shared" si="1"/>
        <v>0</v>
      </c>
      <c r="Q115" s="212">
        <v>0</v>
      </c>
      <c r="R115" s="212">
        <f t="shared" si="2"/>
        <v>0</v>
      </c>
      <c r="S115" s="212">
        <v>0</v>
      </c>
      <c r="T115" s="213">
        <f t="shared" si="3"/>
        <v>0</v>
      </c>
      <c r="AR115" s="25" t="s">
        <v>327</v>
      </c>
      <c r="AT115" s="25" t="s">
        <v>311</v>
      </c>
      <c r="AU115" s="25" t="s">
        <v>95</v>
      </c>
      <c r="AY115" s="25" t="s">
        <v>308</v>
      </c>
      <c r="BE115" s="214">
        <f t="shared" si="4"/>
        <v>0</v>
      </c>
      <c r="BF115" s="214">
        <f t="shared" si="5"/>
        <v>0</v>
      </c>
      <c r="BG115" s="214">
        <f t="shared" si="6"/>
        <v>0</v>
      </c>
      <c r="BH115" s="214">
        <f t="shared" si="7"/>
        <v>0</v>
      </c>
      <c r="BI115" s="214">
        <f t="shared" si="8"/>
        <v>0</v>
      </c>
      <c r="BJ115" s="25" t="s">
        <v>82</v>
      </c>
      <c r="BK115" s="214">
        <f t="shared" si="9"/>
        <v>0</v>
      </c>
      <c r="BL115" s="25" t="s">
        <v>327</v>
      </c>
      <c r="BM115" s="25" t="s">
        <v>307</v>
      </c>
    </row>
    <row r="116" spans="2:65" s="1" customFormat="1" ht="44.25" customHeight="1">
      <c r="B116" s="42"/>
      <c r="C116" s="203" t="s">
        <v>334</v>
      </c>
      <c r="D116" s="203" t="s">
        <v>311</v>
      </c>
      <c r="E116" s="204" t="s">
        <v>13222</v>
      </c>
      <c r="F116" s="205" t="s">
        <v>13223</v>
      </c>
      <c r="G116" s="206" t="s">
        <v>5275</v>
      </c>
      <c r="H116" s="207">
        <v>1</v>
      </c>
      <c r="I116" s="208"/>
      <c r="J116" s="209">
        <f t="shared" si="0"/>
        <v>0</v>
      </c>
      <c r="K116" s="205" t="s">
        <v>21</v>
      </c>
      <c r="L116" s="62"/>
      <c r="M116" s="210" t="s">
        <v>21</v>
      </c>
      <c r="N116" s="211" t="s">
        <v>45</v>
      </c>
      <c r="O116" s="43"/>
      <c r="P116" s="212">
        <f t="shared" si="1"/>
        <v>0</v>
      </c>
      <c r="Q116" s="212">
        <v>0</v>
      </c>
      <c r="R116" s="212">
        <f t="shared" si="2"/>
        <v>0</v>
      </c>
      <c r="S116" s="212">
        <v>0</v>
      </c>
      <c r="T116" s="213">
        <f t="shared" si="3"/>
        <v>0</v>
      </c>
      <c r="AR116" s="25" t="s">
        <v>327</v>
      </c>
      <c r="AT116" s="25" t="s">
        <v>311</v>
      </c>
      <c r="AU116" s="25" t="s">
        <v>95</v>
      </c>
      <c r="AY116" s="25" t="s">
        <v>308</v>
      </c>
      <c r="BE116" s="214">
        <f t="shared" si="4"/>
        <v>0</v>
      </c>
      <c r="BF116" s="214">
        <f t="shared" si="5"/>
        <v>0</v>
      </c>
      <c r="BG116" s="214">
        <f t="shared" si="6"/>
        <v>0</v>
      </c>
      <c r="BH116" s="214">
        <f t="shared" si="7"/>
        <v>0</v>
      </c>
      <c r="BI116" s="214">
        <f t="shared" si="8"/>
        <v>0</v>
      </c>
      <c r="BJ116" s="25" t="s">
        <v>82</v>
      </c>
      <c r="BK116" s="214">
        <f t="shared" si="9"/>
        <v>0</v>
      </c>
      <c r="BL116" s="25" t="s">
        <v>327</v>
      </c>
      <c r="BM116" s="25" t="s">
        <v>334</v>
      </c>
    </row>
    <row r="117" spans="2:65" s="1" customFormat="1" ht="44.25" customHeight="1">
      <c r="B117" s="42"/>
      <c r="C117" s="203" t="s">
        <v>338</v>
      </c>
      <c r="D117" s="203" t="s">
        <v>311</v>
      </c>
      <c r="E117" s="204" t="s">
        <v>13224</v>
      </c>
      <c r="F117" s="205" t="s">
        <v>13225</v>
      </c>
      <c r="G117" s="206" t="s">
        <v>5275</v>
      </c>
      <c r="H117" s="207">
        <v>2</v>
      </c>
      <c r="I117" s="208"/>
      <c r="J117" s="209">
        <f t="shared" si="0"/>
        <v>0</v>
      </c>
      <c r="K117" s="205" t="s">
        <v>21</v>
      </c>
      <c r="L117" s="62"/>
      <c r="M117" s="210" t="s">
        <v>21</v>
      </c>
      <c r="N117" s="211" t="s">
        <v>45</v>
      </c>
      <c r="O117" s="43"/>
      <c r="P117" s="212">
        <f t="shared" si="1"/>
        <v>0</v>
      </c>
      <c r="Q117" s="212">
        <v>0</v>
      </c>
      <c r="R117" s="212">
        <f t="shared" si="2"/>
        <v>0</v>
      </c>
      <c r="S117" s="212">
        <v>0</v>
      </c>
      <c r="T117" s="213">
        <f t="shared" si="3"/>
        <v>0</v>
      </c>
      <c r="AR117" s="25" t="s">
        <v>327</v>
      </c>
      <c r="AT117" s="25" t="s">
        <v>311</v>
      </c>
      <c r="AU117" s="25" t="s">
        <v>95</v>
      </c>
      <c r="AY117" s="25" t="s">
        <v>308</v>
      </c>
      <c r="BE117" s="214">
        <f t="shared" si="4"/>
        <v>0</v>
      </c>
      <c r="BF117" s="214">
        <f t="shared" si="5"/>
        <v>0</v>
      </c>
      <c r="BG117" s="214">
        <f t="shared" si="6"/>
        <v>0</v>
      </c>
      <c r="BH117" s="214">
        <f t="shared" si="7"/>
        <v>0</v>
      </c>
      <c r="BI117" s="214">
        <f t="shared" si="8"/>
        <v>0</v>
      </c>
      <c r="BJ117" s="25" t="s">
        <v>82</v>
      </c>
      <c r="BK117" s="214">
        <f t="shared" si="9"/>
        <v>0</v>
      </c>
      <c r="BL117" s="25" t="s">
        <v>327</v>
      </c>
      <c r="BM117" s="25" t="s">
        <v>338</v>
      </c>
    </row>
    <row r="118" spans="2:65" s="1" customFormat="1" ht="44.25" customHeight="1">
      <c r="B118" s="42"/>
      <c r="C118" s="203" t="s">
        <v>342</v>
      </c>
      <c r="D118" s="203" t="s">
        <v>311</v>
      </c>
      <c r="E118" s="204" t="s">
        <v>13226</v>
      </c>
      <c r="F118" s="205" t="s">
        <v>13227</v>
      </c>
      <c r="G118" s="206" t="s">
        <v>5275</v>
      </c>
      <c r="H118" s="207">
        <v>1</v>
      </c>
      <c r="I118" s="208"/>
      <c r="J118" s="209">
        <f t="shared" si="0"/>
        <v>0</v>
      </c>
      <c r="K118" s="205" t="s">
        <v>21</v>
      </c>
      <c r="L118" s="62"/>
      <c r="M118" s="210" t="s">
        <v>21</v>
      </c>
      <c r="N118" s="211" t="s">
        <v>45</v>
      </c>
      <c r="O118" s="43"/>
      <c r="P118" s="212">
        <f t="shared" si="1"/>
        <v>0</v>
      </c>
      <c r="Q118" s="212">
        <v>0</v>
      </c>
      <c r="R118" s="212">
        <f t="shared" si="2"/>
        <v>0</v>
      </c>
      <c r="S118" s="212">
        <v>0</v>
      </c>
      <c r="T118" s="213">
        <f t="shared" si="3"/>
        <v>0</v>
      </c>
      <c r="AR118" s="25" t="s">
        <v>327</v>
      </c>
      <c r="AT118" s="25" t="s">
        <v>311</v>
      </c>
      <c r="AU118" s="25" t="s">
        <v>95</v>
      </c>
      <c r="AY118" s="25" t="s">
        <v>308</v>
      </c>
      <c r="BE118" s="214">
        <f t="shared" si="4"/>
        <v>0</v>
      </c>
      <c r="BF118" s="214">
        <f t="shared" si="5"/>
        <v>0</v>
      </c>
      <c r="BG118" s="214">
        <f t="shared" si="6"/>
        <v>0</v>
      </c>
      <c r="BH118" s="214">
        <f t="shared" si="7"/>
        <v>0</v>
      </c>
      <c r="BI118" s="214">
        <f t="shared" si="8"/>
        <v>0</v>
      </c>
      <c r="BJ118" s="25" t="s">
        <v>82</v>
      </c>
      <c r="BK118" s="214">
        <f t="shared" si="9"/>
        <v>0</v>
      </c>
      <c r="BL118" s="25" t="s">
        <v>327</v>
      </c>
      <c r="BM118" s="25" t="s">
        <v>342</v>
      </c>
    </row>
    <row r="119" spans="2:65" s="1" customFormat="1" ht="44.25" customHeight="1">
      <c r="B119" s="42"/>
      <c r="C119" s="203" t="s">
        <v>346</v>
      </c>
      <c r="D119" s="203" t="s">
        <v>311</v>
      </c>
      <c r="E119" s="204" t="s">
        <v>13228</v>
      </c>
      <c r="F119" s="205" t="s">
        <v>13229</v>
      </c>
      <c r="G119" s="206" t="s">
        <v>5275</v>
      </c>
      <c r="H119" s="207">
        <v>4</v>
      </c>
      <c r="I119" s="208"/>
      <c r="J119" s="209">
        <f t="shared" si="0"/>
        <v>0</v>
      </c>
      <c r="K119" s="205" t="s">
        <v>21</v>
      </c>
      <c r="L119" s="62"/>
      <c r="M119" s="210" t="s">
        <v>21</v>
      </c>
      <c r="N119" s="211" t="s">
        <v>45</v>
      </c>
      <c r="O119" s="43"/>
      <c r="P119" s="212">
        <f t="shared" si="1"/>
        <v>0</v>
      </c>
      <c r="Q119" s="212">
        <v>0</v>
      </c>
      <c r="R119" s="212">
        <f t="shared" si="2"/>
        <v>0</v>
      </c>
      <c r="S119" s="212">
        <v>0</v>
      </c>
      <c r="T119" s="213">
        <f t="shared" si="3"/>
        <v>0</v>
      </c>
      <c r="AR119" s="25" t="s">
        <v>327</v>
      </c>
      <c r="AT119" s="25" t="s">
        <v>311</v>
      </c>
      <c r="AU119" s="25" t="s">
        <v>95</v>
      </c>
      <c r="AY119" s="25" t="s">
        <v>308</v>
      </c>
      <c r="BE119" s="214">
        <f t="shared" si="4"/>
        <v>0</v>
      </c>
      <c r="BF119" s="214">
        <f t="shared" si="5"/>
        <v>0</v>
      </c>
      <c r="BG119" s="214">
        <f t="shared" si="6"/>
        <v>0</v>
      </c>
      <c r="BH119" s="214">
        <f t="shared" si="7"/>
        <v>0</v>
      </c>
      <c r="BI119" s="214">
        <f t="shared" si="8"/>
        <v>0</v>
      </c>
      <c r="BJ119" s="25" t="s">
        <v>82</v>
      </c>
      <c r="BK119" s="214">
        <f t="shared" si="9"/>
        <v>0</v>
      </c>
      <c r="BL119" s="25" t="s">
        <v>327</v>
      </c>
      <c r="BM119" s="25" t="s">
        <v>346</v>
      </c>
    </row>
    <row r="120" spans="2:65" s="1" customFormat="1" ht="44.25" customHeight="1">
      <c r="B120" s="42"/>
      <c r="C120" s="203" t="s">
        <v>350</v>
      </c>
      <c r="D120" s="203" t="s">
        <v>311</v>
      </c>
      <c r="E120" s="204" t="s">
        <v>13230</v>
      </c>
      <c r="F120" s="205" t="s">
        <v>13231</v>
      </c>
      <c r="G120" s="206" t="s">
        <v>5275</v>
      </c>
      <c r="H120" s="207">
        <v>31</v>
      </c>
      <c r="I120" s="208"/>
      <c r="J120" s="209">
        <f t="shared" si="0"/>
        <v>0</v>
      </c>
      <c r="K120" s="205" t="s">
        <v>21</v>
      </c>
      <c r="L120" s="62"/>
      <c r="M120" s="210" t="s">
        <v>21</v>
      </c>
      <c r="N120" s="211" t="s">
        <v>45</v>
      </c>
      <c r="O120" s="43"/>
      <c r="P120" s="212">
        <f t="shared" si="1"/>
        <v>0</v>
      </c>
      <c r="Q120" s="212">
        <v>0</v>
      </c>
      <c r="R120" s="212">
        <f t="shared" si="2"/>
        <v>0</v>
      </c>
      <c r="S120" s="212">
        <v>0</v>
      </c>
      <c r="T120" s="213">
        <f t="shared" si="3"/>
        <v>0</v>
      </c>
      <c r="AR120" s="25" t="s">
        <v>327</v>
      </c>
      <c r="AT120" s="25" t="s">
        <v>311</v>
      </c>
      <c r="AU120" s="25" t="s">
        <v>95</v>
      </c>
      <c r="AY120" s="25" t="s">
        <v>308</v>
      </c>
      <c r="BE120" s="214">
        <f t="shared" si="4"/>
        <v>0</v>
      </c>
      <c r="BF120" s="214">
        <f t="shared" si="5"/>
        <v>0</v>
      </c>
      <c r="BG120" s="214">
        <f t="shared" si="6"/>
        <v>0</v>
      </c>
      <c r="BH120" s="214">
        <f t="shared" si="7"/>
        <v>0</v>
      </c>
      <c r="BI120" s="214">
        <f t="shared" si="8"/>
        <v>0</v>
      </c>
      <c r="BJ120" s="25" t="s">
        <v>82</v>
      </c>
      <c r="BK120" s="214">
        <f t="shared" si="9"/>
        <v>0</v>
      </c>
      <c r="BL120" s="25" t="s">
        <v>327</v>
      </c>
      <c r="BM120" s="25" t="s">
        <v>350</v>
      </c>
    </row>
    <row r="121" spans="2:65" s="1" customFormat="1" ht="22.5" customHeight="1">
      <c r="B121" s="42"/>
      <c r="C121" s="203" t="s">
        <v>356</v>
      </c>
      <c r="D121" s="203" t="s">
        <v>311</v>
      </c>
      <c r="E121" s="204" t="s">
        <v>13232</v>
      </c>
      <c r="F121" s="205" t="s">
        <v>13233</v>
      </c>
      <c r="G121" s="206" t="s">
        <v>5275</v>
      </c>
      <c r="H121" s="207">
        <v>4</v>
      </c>
      <c r="I121" s="208"/>
      <c r="J121" s="209">
        <f t="shared" si="0"/>
        <v>0</v>
      </c>
      <c r="K121" s="205" t="s">
        <v>21</v>
      </c>
      <c r="L121" s="62"/>
      <c r="M121" s="210" t="s">
        <v>21</v>
      </c>
      <c r="N121" s="211" t="s">
        <v>45</v>
      </c>
      <c r="O121" s="43"/>
      <c r="P121" s="212">
        <f t="shared" si="1"/>
        <v>0</v>
      </c>
      <c r="Q121" s="212">
        <v>0</v>
      </c>
      <c r="R121" s="212">
        <f t="shared" si="2"/>
        <v>0</v>
      </c>
      <c r="S121" s="212">
        <v>0</v>
      </c>
      <c r="T121" s="213">
        <f t="shared" si="3"/>
        <v>0</v>
      </c>
      <c r="AR121" s="25" t="s">
        <v>327</v>
      </c>
      <c r="AT121" s="25" t="s">
        <v>311</v>
      </c>
      <c r="AU121" s="25" t="s">
        <v>95</v>
      </c>
      <c r="AY121" s="25" t="s">
        <v>308</v>
      </c>
      <c r="BE121" s="214">
        <f t="shared" si="4"/>
        <v>0</v>
      </c>
      <c r="BF121" s="214">
        <f t="shared" si="5"/>
        <v>0</v>
      </c>
      <c r="BG121" s="214">
        <f t="shared" si="6"/>
        <v>0</v>
      </c>
      <c r="BH121" s="214">
        <f t="shared" si="7"/>
        <v>0</v>
      </c>
      <c r="BI121" s="214">
        <f t="shared" si="8"/>
        <v>0</v>
      </c>
      <c r="BJ121" s="25" t="s">
        <v>82</v>
      </c>
      <c r="BK121" s="214">
        <f t="shared" si="9"/>
        <v>0</v>
      </c>
      <c r="BL121" s="25" t="s">
        <v>327</v>
      </c>
      <c r="BM121" s="25" t="s">
        <v>356</v>
      </c>
    </row>
    <row r="122" spans="2:65" s="1" customFormat="1" ht="44.25" customHeight="1">
      <c r="B122" s="42"/>
      <c r="C122" s="203" t="s">
        <v>360</v>
      </c>
      <c r="D122" s="203" t="s">
        <v>311</v>
      </c>
      <c r="E122" s="204" t="s">
        <v>13234</v>
      </c>
      <c r="F122" s="205" t="s">
        <v>13235</v>
      </c>
      <c r="G122" s="206" t="s">
        <v>5275</v>
      </c>
      <c r="H122" s="207">
        <v>2</v>
      </c>
      <c r="I122" s="208"/>
      <c r="J122" s="209">
        <f t="shared" si="0"/>
        <v>0</v>
      </c>
      <c r="K122" s="205" t="s">
        <v>21</v>
      </c>
      <c r="L122" s="62"/>
      <c r="M122" s="210" t="s">
        <v>21</v>
      </c>
      <c r="N122" s="211" t="s">
        <v>45</v>
      </c>
      <c r="O122" s="43"/>
      <c r="P122" s="212">
        <f t="shared" si="1"/>
        <v>0</v>
      </c>
      <c r="Q122" s="212">
        <v>0</v>
      </c>
      <c r="R122" s="212">
        <f t="shared" si="2"/>
        <v>0</v>
      </c>
      <c r="S122" s="212">
        <v>0</v>
      </c>
      <c r="T122" s="213">
        <f t="shared" si="3"/>
        <v>0</v>
      </c>
      <c r="AR122" s="25" t="s">
        <v>327</v>
      </c>
      <c r="AT122" s="25" t="s">
        <v>311</v>
      </c>
      <c r="AU122" s="25" t="s">
        <v>95</v>
      </c>
      <c r="AY122" s="25" t="s">
        <v>308</v>
      </c>
      <c r="BE122" s="214">
        <f t="shared" si="4"/>
        <v>0</v>
      </c>
      <c r="BF122" s="214">
        <f t="shared" si="5"/>
        <v>0</v>
      </c>
      <c r="BG122" s="214">
        <f t="shared" si="6"/>
        <v>0</v>
      </c>
      <c r="BH122" s="214">
        <f t="shared" si="7"/>
        <v>0</v>
      </c>
      <c r="BI122" s="214">
        <f t="shared" si="8"/>
        <v>0</v>
      </c>
      <c r="BJ122" s="25" t="s">
        <v>82</v>
      </c>
      <c r="BK122" s="214">
        <f t="shared" si="9"/>
        <v>0</v>
      </c>
      <c r="BL122" s="25" t="s">
        <v>327</v>
      </c>
      <c r="BM122" s="25" t="s">
        <v>360</v>
      </c>
    </row>
    <row r="123" spans="2:65" s="1" customFormat="1" ht="22.5" customHeight="1">
      <c r="B123" s="42"/>
      <c r="C123" s="203" t="s">
        <v>364</v>
      </c>
      <c r="D123" s="203" t="s">
        <v>311</v>
      </c>
      <c r="E123" s="204" t="s">
        <v>13236</v>
      </c>
      <c r="F123" s="205" t="s">
        <v>13237</v>
      </c>
      <c r="G123" s="206" t="s">
        <v>5275</v>
      </c>
      <c r="H123" s="207">
        <v>64</v>
      </c>
      <c r="I123" s="208"/>
      <c r="J123" s="209">
        <f t="shared" si="0"/>
        <v>0</v>
      </c>
      <c r="K123" s="205" t="s">
        <v>21</v>
      </c>
      <c r="L123" s="62"/>
      <c r="M123" s="210" t="s">
        <v>21</v>
      </c>
      <c r="N123" s="211" t="s">
        <v>45</v>
      </c>
      <c r="O123" s="43"/>
      <c r="P123" s="212">
        <f t="shared" si="1"/>
        <v>0</v>
      </c>
      <c r="Q123" s="212">
        <v>0</v>
      </c>
      <c r="R123" s="212">
        <f t="shared" si="2"/>
        <v>0</v>
      </c>
      <c r="S123" s="212">
        <v>0</v>
      </c>
      <c r="T123" s="213">
        <f t="shared" si="3"/>
        <v>0</v>
      </c>
      <c r="AR123" s="25" t="s">
        <v>327</v>
      </c>
      <c r="AT123" s="25" t="s">
        <v>311</v>
      </c>
      <c r="AU123" s="25" t="s">
        <v>95</v>
      </c>
      <c r="AY123" s="25" t="s">
        <v>308</v>
      </c>
      <c r="BE123" s="214">
        <f t="shared" si="4"/>
        <v>0</v>
      </c>
      <c r="BF123" s="214">
        <f t="shared" si="5"/>
        <v>0</v>
      </c>
      <c r="BG123" s="214">
        <f t="shared" si="6"/>
        <v>0</v>
      </c>
      <c r="BH123" s="214">
        <f t="shared" si="7"/>
        <v>0</v>
      </c>
      <c r="BI123" s="214">
        <f t="shared" si="8"/>
        <v>0</v>
      </c>
      <c r="BJ123" s="25" t="s">
        <v>82</v>
      </c>
      <c r="BK123" s="214">
        <f t="shared" si="9"/>
        <v>0</v>
      </c>
      <c r="BL123" s="25" t="s">
        <v>327</v>
      </c>
      <c r="BM123" s="25" t="s">
        <v>364</v>
      </c>
    </row>
    <row r="124" spans="2:65" s="1" customFormat="1" ht="22.5" customHeight="1">
      <c r="B124" s="42"/>
      <c r="C124" s="203" t="s">
        <v>368</v>
      </c>
      <c r="D124" s="203" t="s">
        <v>311</v>
      </c>
      <c r="E124" s="204" t="s">
        <v>13238</v>
      </c>
      <c r="F124" s="205" t="s">
        <v>13239</v>
      </c>
      <c r="G124" s="206" t="s">
        <v>5275</v>
      </c>
      <c r="H124" s="207">
        <v>32</v>
      </c>
      <c r="I124" s="208"/>
      <c r="J124" s="209">
        <f t="shared" si="0"/>
        <v>0</v>
      </c>
      <c r="K124" s="205" t="s">
        <v>21</v>
      </c>
      <c r="L124" s="62"/>
      <c r="M124" s="210" t="s">
        <v>21</v>
      </c>
      <c r="N124" s="211" t="s">
        <v>45</v>
      </c>
      <c r="O124" s="43"/>
      <c r="P124" s="212">
        <f t="shared" si="1"/>
        <v>0</v>
      </c>
      <c r="Q124" s="212">
        <v>0</v>
      </c>
      <c r="R124" s="212">
        <f t="shared" si="2"/>
        <v>0</v>
      </c>
      <c r="S124" s="212">
        <v>0</v>
      </c>
      <c r="T124" s="213">
        <f t="shared" si="3"/>
        <v>0</v>
      </c>
      <c r="AR124" s="25" t="s">
        <v>327</v>
      </c>
      <c r="AT124" s="25" t="s">
        <v>311</v>
      </c>
      <c r="AU124" s="25" t="s">
        <v>95</v>
      </c>
      <c r="AY124" s="25" t="s">
        <v>308</v>
      </c>
      <c r="BE124" s="214">
        <f t="shared" si="4"/>
        <v>0</v>
      </c>
      <c r="BF124" s="214">
        <f t="shared" si="5"/>
        <v>0</v>
      </c>
      <c r="BG124" s="214">
        <f t="shared" si="6"/>
        <v>0</v>
      </c>
      <c r="BH124" s="214">
        <f t="shared" si="7"/>
        <v>0</v>
      </c>
      <c r="BI124" s="214">
        <f t="shared" si="8"/>
        <v>0</v>
      </c>
      <c r="BJ124" s="25" t="s">
        <v>82</v>
      </c>
      <c r="BK124" s="214">
        <f t="shared" si="9"/>
        <v>0</v>
      </c>
      <c r="BL124" s="25" t="s">
        <v>327</v>
      </c>
      <c r="BM124" s="25" t="s">
        <v>368</v>
      </c>
    </row>
    <row r="125" spans="2:65" s="1" customFormat="1" ht="22.5" customHeight="1">
      <c r="B125" s="42"/>
      <c r="C125" s="203" t="s">
        <v>10</v>
      </c>
      <c r="D125" s="203" t="s">
        <v>311</v>
      </c>
      <c r="E125" s="204" t="s">
        <v>13240</v>
      </c>
      <c r="F125" s="205" t="s">
        <v>13241</v>
      </c>
      <c r="G125" s="206" t="s">
        <v>5275</v>
      </c>
      <c r="H125" s="207">
        <v>120</v>
      </c>
      <c r="I125" s="208"/>
      <c r="J125" s="209">
        <f t="shared" si="0"/>
        <v>0</v>
      </c>
      <c r="K125" s="205" t="s">
        <v>21</v>
      </c>
      <c r="L125" s="62"/>
      <c r="M125" s="210" t="s">
        <v>21</v>
      </c>
      <c r="N125" s="211" t="s">
        <v>45</v>
      </c>
      <c r="O125" s="43"/>
      <c r="P125" s="212">
        <f t="shared" si="1"/>
        <v>0</v>
      </c>
      <c r="Q125" s="212">
        <v>0</v>
      </c>
      <c r="R125" s="212">
        <f t="shared" si="2"/>
        <v>0</v>
      </c>
      <c r="S125" s="212">
        <v>0</v>
      </c>
      <c r="T125" s="213">
        <f t="shared" si="3"/>
        <v>0</v>
      </c>
      <c r="AR125" s="25" t="s">
        <v>327</v>
      </c>
      <c r="AT125" s="25" t="s">
        <v>311</v>
      </c>
      <c r="AU125" s="25" t="s">
        <v>95</v>
      </c>
      <c r="AY125" s="25" t="s">
        <v>308</v>
      </c>
      <c r="BE125" s="214">
        <f t="shared" si="4"/>
        <v>0</v>
      </c>
      <c r="BF125" s="214">
        <f t="shared" si="5"/>
        <v>0</v>
      </c>
      <c r="BG125" s="214">
        <f t="shared" si="6"/>
        <v>0</v>
      </c>
      <c r="BH125" s="214">
        <f t="shared" si="7"/>
        <v>0</v>
      </c>
      <c r="BI125" s="214">
        <f t="shared" si="8"/>
        <v>0</v>
      </c>
      <c r="BJ125" s="25" t="s">
        <v>82</v>
      </c>
      <c r="BK125" s="214">
        <f t="shared" si="9"/>
        <v>0</v>
      </c>
      <c r="BL125" s="25" t="s">
        <v>327</v>
      </c>
      <c r="BM125" s="25" t="s">
        <v>10</v>
      </c>
    </row>
    <row r="126" spans="2:65" s="1" customFormat="1" ht="22.5" customHeight="1">
      <c r="B126" s="42"/>
      <c r="C126" s="203" t="s">
        <v>375</v>
      </c>
      <c r="D126" s="203" t="s">
        <v>311</v>
      </c>
      <c r="E126" s="204" t="s">
        <v>13242</v>
      </c>
      <c r="F126" s="205" t="s">
        <v>13243</v>
      </c>
      <c r="G126" s="206" t="s">
        <v>5275</v>
      </c>
      <c r="H126" s="207">
        <v>30</v>
      </c>
      <c r="I126" s="208"/>
      <c r="J126" s="209">
        <f t="shared" si="0"/>
        <v>0</v>
      </c>
      <c r="K126" s="205" t="s">
        <v>21</v>
      </c>
      <c r="L126" s="62"/>
      <c r="M126" s="210" t="s">
        <v>21</v>
      </c>
      <c r="N126" s="211" t="s">
        <v>45</v>
      </c>
      <c r="O126" s="43"/>
      <c r="P126" s="212">
        <f t="shared" si="1"/>
        <v>0</v>
      </c>
      <c r="Q126" s="212">
        <v>0</v>
      </c>
      <c r="R126" s="212">
        <f t="shared" si="2"/>
        <v>0</v>
      </c>
      <c r="S126" s="212">
        <v>0</v>
      </c>
      <c r="T126" s="213">
        <f t="shared" si="3"/>
        <v>0</v>
      </c>
      <c r="AR126" s="25" t="s">
        <v>327</v>
      </c>
      <c r="AT126" s="25" t="s">
        <v>311</v>
      </c>
      <c r="AU126" s="25" t="s">
        <v>95</v>
      </c>
      <c r="AY126" s="25" t="s">
        <v>308</v>
      </c>
      <c r="BE126" s="214">
        <f t="shared" si="4"/>
        <v>0</v>
      </c>
      <c r="BF126" s="214">
        <f t="shared" si="5"/>
        <v>0</v>
      </c>
      <c r="BG126" s="214">
        <f t="shared" si="6"/>
        <v>0</v>
      </c>
      <c r="BH126" s="214">
        <f t="shared" si="7"/>
        <v>0</v>
      </c>
      <c r="BI126" s="214">
        <f t="shared" si="8"/>
        <v>0</v>
      </c>
      <c r="BJ126" s="25" t="s">
        <v>82</v>
      </c>
      <c r="BK126" s="214">
        <f t="shared" si="9"/>
        <v>0</v>
      </c>
      <c r="BL126" s="25" t="s">
        <v>327</v>
      </c>
      <c r="BM126" s="25" t="s">
        <v>375</v>
      </c>
    </row>
    <row r="127" spans="2:65" s="1" customFormat="1" ht="22.5" customHeight="1">
      <c r="B127" s="42"/>
      <c r="C127" s="203" t="s">
        <v>381</v>
      </c>
      <c r="D127" s="203" t="s">
        <v>311</v>
      </c>
      <c r="E127" s="204" t="s">
        <v>13244</v>
      </c>
      <c r="F127" s="205" t="s">
        <v>13245</v>
      </c>
      <c r="G127" s="206" t="s">
        <v>700</v>
      </c>
      <c r="H127" s="207">
        <v>1</v>
      </c>
      <c r="I127" s="208"/>
      <c r="J127" s="209">
        <f t="shared" si="0"/>
        <v>0</v>
      </c>
      <c r="K127" s="205" t="s">
        <v>21</v>
      </c>
      <c r="L127" s="62"/>
      <c r="M127" s="210" t="s">
        <v>21</v>
      </c>
      <c r="N127" s="211" t="s">
        <v>45</v>
      </c>
      <c r="O127" s="43"/>
      <c r="P127" s="212">
        <f t="shared" si="1"/>
        <v>0</v>
      </c>
      <c r="Q127" s="212">
        <v>0</v>
      </c>
      <c r="R127" s="212">
        <f t="shared" si="2"/>
        <v>0</v>
      </c>
      <c r="S127" s="212">
        <v>0</v>
      </c>
      <c r="T127" s="213">
        <f t="shared" si="3"/>
        <v>0</v>
      </c>
      <c r="AR127" s="25" t="s">
        <v>327</v>
      </c>
      <c r="AT127" s="25" t="s">
        <v>311</v>
      </c>
      <c r="AU127" s="25" t="s">
        <v>95</v>
      </c>
      <c r="AY127" s="25" t="s">
        <v>308</v>
      </c>
      <c r="BE127" s="214">
        <f t="shared" si="4"/>
        <v>0</v>
      </c>
      <c r="BF127" s="214">
        <f t="shared" si="5"/>
        <v>0</v>
      </c>
      <c r="BG127" s="214">
        <f t="shared" si="6"/>
        <v>0</v>
      </c>
      <c r="BH127" s="214">
        <f t="shared" si="7"/>
        <v>0</v>
      </c>
      <c r="BI127" s="214">
        <f t="shared" si="8"/>
        <v>0</v>
      </c>
      <c r="BJ127" s="25" t="s">
        <v>82</v>
      </c>
      <c r="BK127" s="214">
        <f t="shared" si="9"/>
        <v>0</v>
      </c>
      <c r="BL127" s="25" t="s">
        <v>327</v>
      </c>
      <c r="BM127" s="25" t="s">
        <v>381</v>
      </c>
    </row>
    <row r="128" spans="2:65" s="1" customFormat="1" ht="22.5" customHeight="1">
      <c r="B128" s="42"/>
      <c r="C128" s="203" t="s">
        <v>385</v>
      </c>
      <c r="D128" s="203" t="s">
        <v>311</v>
      </c>
      <c r="E128" s="204" t="s">
        <v>13246</v>
      </c>
      <c r="F128" s="205" t="s">
        <v>13247</v>
      </c>
      <c r="G128" s="206" t="s">
        <v>700</v>
      </c>
      <c r="H128" s="207">
        <v>1</v>
      </c>
      <c r="I128" s="208"/>
      <c r="J128" s="209">
        <f t="shared" si="0"/>
        <v>0</v>
      </c>
      <c r="K128" s="205" t="s">
        <v>21</v>
      </c>
      <c r="L128" s="62"/>
      <c r="M128" s="210" t="s">
        <v>21</v>
      </c>
      <c r="N128" s="211" t="s">
        <v>45</v>
      </c>
      <c r="O128" s="43"/>
      <c r="P128" s="212">
        <f t="shared" si="1"/>
        <v>0</v>
      </c>
      <c r="Q128" s="212">
        <v>0</v>
      </c>
      <c r="R128" s="212">
        <f t="shared" si="2"/>
        <v>0</v>
      </c>
      <c r="S128" s="212">
        <v>0</v>
      </c>
      <c r="T128" s="213">
        <f t="shared" si="3"/>
        <v>0</v>
      </c>
      <c r="AR128" s="25" t="s">
        <v>327</v>
      </c>
      <c r="AT128" s="25" t="s">
        <v>311</v>
      </c>
      <c r="AU128" s="25" t="s">
        <v>95</v>
      </c>
      <c r="AY128" s="25" t="s">
        <v>308</v>
      </c>
      <c r="BE128" s="214">
        <f t="shared" si="4"/>
        <v>0</v>
      </c>
      <c r="BF128" s="214">
        <f t="shared" si="5"/>
        <v>0</v>
      </c>
      <c r="BG128" s="214">
        <f t="shared" si="6"/>
        <v>0</v>
      </c>
      <c r="BH128" s="214">
        <f t="shared" si="7"/>
        <v>0</v>
      </c>
      <c r="BI128" s="214">
        <f t="shared" si="8"/>
        <v>0</v>
      </c>
      <c r="BJ128" s="25" t="s">
        <v>82</v>
      </c>
      <c r="BK128" s="214">
        <f t="shared" si="9"/>
        <v>0</v>
      </c>
      <c r="BL128" s="25" t="s">
        <v>327</v>
      </c>
      <c r="BM128" s="25" t="s">
        <v>385</v>
      </c>
    </row>
    <row r="129" spans="2:65" s="11" customFormat="1" ht="22.35" customHeight="1">
      <c r="B129" s="186"/>
      <c r="C129" s="187"/>
      <c r="D129" s="200" t="s">
        <v>73</v>
      </c>
      <c r="E129" s="201" t="s">
        <v>13248</v>
      </c>
      <c r="F129" s="201" t="s">
        <v>13249</v>
      </c>
      <c r="G129" s="187"/>
      <c r="H129" s="187"/>
      <c r="I129" s="190"/>
      <c r="J129" s="202">
        <f>BK129</f>
        <v>0</v>
      </c>
      <c r="K129" s="187"/>
      <c r="L129" s="192"/>
      <c r="M129" s="193"/>
      <c r="N129" s="194"/>
      <c r="O129" s="194"/>
      <c r="P129" s="195">
        <f>SUM(P130:P149)</f>
        <v>0</v>
      </c>
      <c r="Q129" s="194"/>
      <c r="R129" s="195">
        <f>SUM(R130:R149)</f>
        <v>0</v>
      </c>
      <c r="S129" s="194"/>
      <c r="T129" s="196">
        <f>SUM(T130:T149)</f>
        <v>0</v>
      </c>
      <c r="AR129" s="197" t="s">
        <v>82</v>
      </c>
      <c r="AT129" s="198" t="s">
        <v>73</v>
      </c>
      <c r="AU129" s="198" t="s">
        <v>84</v>
      </c>
      <c r="AY129" s="197" t="s">
        <v>308</v>
      </c>
      <c r="BK129" s="199">
        <f>SUM(BK130:BK149)</f>
        <v>0</v>
      </c>
    </row>
    <row r="130" spans="2:65" s="1" customFormat="1" ht="22.5" customHeight="1">
      <c r="B130" s="42"/>
      <c r="C130" s="203" t="s">
        <v>389</v>
      </c>
      <c r="D130" s="203" t="s">
        <v>311</v>
      </c>
      <c r="E130" s="204" t="s">
        <v>13250</v>
      </c>
      <c r="F130" s="205" t="s">
        <v>13251</v>
      </c>
      <c r="G130" s="206" t="s">
        <v>5275</v>
      </c>
      <c r="H130" s="207">
        <v>2</v>
      </c>
      <c r="I130" s="208"/>
      <c r="J130" s="209">
        <f t="shared" ref="J130:J149" si="10">ROUND(I130*H130,2)</f>
        <v>0</v>
      </c>
      <c r="K130" s="205" t="s">
        <v>21</v>
      </c>
      <c r="L130" s="62"/>
      <c r="M130" s="210" t="s">
        <v>21</v>
      </c>
      <c r="N130" s="211" t="s">
        <v>45</v>
      </c>
      <c r="O130" s="43"/>
      <c r="P130" s="212">
        <f t="shared" ref="P130:P149" si="11">O130*H130</f>
        <v>0</v>
      </c>
      <c r="Q130" s="212">
        <v>0</v>
      </c>
      <c r="R130" s="212">
        <f t="shared" ref="R130:R149" si="12">Q130*H130</f>
        <v>0</v>
      </c>
      <c r="S130" s="212">
        <v>0</v>
      </c>
      <c r="T130" s="213">
        <f t="shared" ref="T130:T149" si="13">S130*H130</f>
        <v>0</v>
      </c>
      <c r="AR130" s="25" t="s">
        <v>327</v>
      </c>
      <c r="AT130" s="25" t="s">
        <v>311</v>
      </c>
      <c r="AU130" s="25" t="s">
        <v>95</v>
      </c>
      <c r="AY130" s="25" t="s">
        <v>308</v>
      </c>
      <c r="BE130" s="214">
        <f t="shared" ref="BE130:BE149" si="14">IF(N130="základní",J130,0)</f>
        <v>0</v>
      </c>
      <c r="BF130" s="214">
        <f t="shared" ref="BF130:BF149" si="15">IF(N130="snížená",J130,0)</f>
        <v>0</v>
      </c>
      <c r="BG130" s="214">
        <f t="shared" ref="BG130:BG149" si="16">IF(N130="zákl. přenesená",J130,0)</f>
        <v>0</v>
      </c>
      <c r="BH130" s="214">
        <f t="shared" ref="BH130:BH149" si="17">IF(N130="sníž. přenesená",J130,0)</f>
        <v>0</v>
      </c>
      <c r="BI130" s="214">
        <f t="shared" ref="BI130:BI149" si="18">IF(N130="nulová",J130,0)</f>
        <v>0</v>
      </c>
      <c r="BJ130" s="25" t="s">
        <v>82</v>
      </c>
      <c r="BK130" s="214">
        <f t="shared" ref="BK130:BK149" si="19">ROUND(I130*H130,2)</f>
        <v>0</v>
      </c>
      <c r="BL130" s="25" t="s">
        <v>327</v>
      </c>
      <c r="BM130" s="25" t="s">
        <v>389</v>
      </c>
    </row>
    <row r="131" spans="2:65" s="1" customFormat="1" ht="22.5" customHeight="1">
      <c r="B131" s="42"/>
      <c r="C131" s="203" t="s">
        <v>393</v>
      </c>
      <c r="D131" s="203" t="s">
        <v>311</v>
      </c>
      <c r="E131" s="204" t="s">
        <v>13252</v>
      </c>
      <c r="F131" s="205" t="s">
        <v>13253</v>
      </c>
      <c r="G131" s="206" t="s">
        <v>5275</v>
      </c>
      <c r="H131" s="207">
        <v>2</v>
      </c>
      <c r="I131" s="208"/>
      <c r="J131" s="209">
        <f t="shared" si="10"/>
        <v>0</v>
      </c>
      <c r="K131" s="205" t="s">
        <v>21</v>
      </c>
      <c r="L131" s="62"/>
      <c r="M131" s="210" t="s">
        <v>21</v>
      </c>
      <c r="N131" s="211" t="s">
        <v>45</v>
      </c>
      <c r="O131" s="43"/>
      <c r="P131" s="212">
        <f t="shared" si="11"/>
        <v>0</v>
      </c>
      <c r="Q131" s="212">
        <v>0</v>
      </c>
      <c r="R131" s="212">
        <f t="shared" si="12"/>
        <v>0</v>
      </c>
      <c r="S131" s="212">
        <v>0</v>
      </c>
      <c r="T131" s="213">
        <f t="shared" si="13"/>
        <v>0</v>
      </c>
      <c r="AR131" s="25" t="s">
        <v>327</v>
      </c>
      <c r="AT131" s="25" t="s">
        <v>311</v>
      </c>
      <c r="AU131" s="25" t="s">
        <v>95</v>
      </c>
      <c r="AY131" s="25" t="s">
        <v>308</v>
      </c>
      <c r="BE131" s="214">
        <f t="shared" si="14"/>
        <v>0</v>
      </c>
      <c r="BF131" s="214">
        <f t="shared" si="15"/>
        <v>0</v>
      </c>
      <c r="BG131" s="214">
        <f t="shared" si="16"/>
        <v>0</v>
      </c>
      <c r="BH131" s="214">
        <f t="shared" si="17"/>
        <v>0</v>
      </c>
      <c r="BI131" s="214">
        <f t="shared" si="18"/>
        <v>0</v>
      </c>
      <c r="BJ131" s="25" t="s">
        <v>82</v>
      </c>
      <c r="BK131" s="214">
        <f t="shared" si="19"/>
        <v>0</v>
      </c>
      <c r="BL131" s="25" t="s">
        <v>327</v>
      </c>
      <c r="BM131" s="25" t="s">
        <v>393</v>
      </c>
    </row>
    <row r="132" spans="2:65" s="1" customFormat="1" ht="22.5" customHeight="1">
      <c r="B132" s="42"/>
      <c r="C132" s="203" t="s">
        <v>9</v>
      </c>
      <c r="D132" s="203" t="s">
        <v>311</v>
      </c>
      <c r="E132" s="204" t="s">
        <v>13254</v>
      </c>
      <c r="F132" s="205" t="s">
        <v>13255</v>
      </c>
      <c r="G132" s="206" t="s">
        <v>5275</v>
      </c>
      <c r="H132" s="207">
        <v>8</v>
      </c>
      <c r="I132" s="208"/>
      <c r="J132" s="209">
        <f t="shared" si="10"/>
        <v>0</v>
      </c>
      <c r="K132" s="205" t="s">
        <v>21</v>
      </c>
      <c r="L132" s="62"/>
      <c r="M132" s="210" t="s">
        <v>21</v>
      </c>
      <c r="N132" s="211" t="s">
        <v>45</v>
      </c>
      <c r="O132" s="43"/>
      <c r="P132" s="212">
        <f t="shared" si="11"/>
        <v>0</v>
      </c>
      <c r="Q132" s="212">
        <v>0</v>
      </c>
      <c r="R132" s="212">
        <f t="shared" si="12"/>
        <v>0</v>
      </c>
      <c r="S132" s="212">
        <v>0</v>
      </c>
      <c r="T132" s="213">
        <f t="shared" si="13"/>
        <v>0</v>
      </c>
      <c r="AR132" s="25" t="s">
        <v>327</v>
      </c>
      <c r="AT132" s="25" t="s">
        <v>311</v>
      </c>
      <c r="AU132" s="25" t="s">
        <v>95</v>
      </c>
      <c r="AY132" s="25" t="s">
        <v>308</v>
      </c>
      <c r="BE132" s="214">
        <f t="shared" si="14"/>
        <v>0</v>
      </c>
      <c r="BF132" s="214">
        <f t="shared" si="15"/>
        <v>0</v>
      </c>
      <c r="BG132" s="214">
        <f t="shared" si="16"/>
        <v>0</v>
      </c>
      <c r="BH132" s="214">
        <f t="shared" si="17"/>
        <v>0</v>
      </c>
      <c r="BI132" s="214">
        <f t="shared" si="18"/>
        <v>0</v>
      </c>
      <c r="BJ132" s="25" t="s">
        <v>82</v>
      </c>
      <c r="BK132" s="214">
        <f t="shared" si="19"/>
        <v>0</v>
      </c>
      <c r="BL132" s="25" t="s">
        <v>327</v>
      </c>
      <c r="BM132" s="25" t="s">
        <v>9</v>
      </c>
    </row>
    <row r="133" spans="2:65" s="1" customFormat="1" ht="22.5" customHeight="1">
      <c r="B133" s="42"/>
      <c r="C133" s="203" t="s">
        <v>402</v>
      </c>
      <c r="D133" s="203" t="s">
        <v>311</v>
      </c>
      <c r="E133" s="204" t="s">
        <v>13256</v>
      </c>
      <c r="F133" s="205" t="s">
        <v>13257</v>
      </c>
      <c r="G133" s="206" t="s">
        <v>5275</v>
      </c>
      <c r="H133" s="207">
        <v>4</v>
      </c>
      <c r="I133" s="208"/>
      <c r="J133" s="209">
        <f t="shared" si="10"/>
        <v>0</v>
      </c>
      <c r="K133" s="205" t="s">
        <v>21</v>
      </c>
      <c r="L133" s="62"/>
      <c r="M133" s="210" t="s">
        <v>21</v>
      </c>
      <c r="N133" s="211" t="s">
        <v>45</v>
      </c>
      <c r="O133" s="43"/>
      <c r="P133" s="212">
        <f t="shared" si="11"/>
        <v>0</v>
      </c>
      <c r="Q133" s="212">
        <v>0</v>
      </c>
      <c r="R133" s="212">
        <f t="shared" si="12"/>
        <v>0</v>
      </c>
      <c r="S133" s="212">
        <v>0</v>
      </c>
      <c r="T133" s="213">
        <f t="shared" si="13"/>
        <v>0</v>
      </c>
      <c r="AR133" s="25" t="s">
        <v>327</v>
      </c>
      <c r="AT133" s="25" t="s">
        <v>311</v>
      </c>
      <c r="AU133" s="25" t="s">
        <v>95</v>
      </c>
      <c r="AY133" s="25" t="s">
        <v>308</v>
      </c>
      <c r="BE133" s="214">
        <f t="shared" si="14"/>
        <v>0</v>
      </c>
      <c r="BF133" s="214">
        <f t="shared" si="15"/>
        <v>0</v>
      </c>
      <c r="BG133" s="214">
        <f t="shared" si="16"/>
        <v>0</v>
      </c>
      <c r="BH133" s="214">
        <f t="shared" si="17"/>
        <v>0</v>
      </c>
      <c r="BI133" s="214">
        <f t="shared" si="18"/>
        <v>0</v>
      </c>
      <c r="BJ133" s="25" t="s">
        <v>82</v>
      </c>
      <c r="BK133" s="214">
        <f t="shared" si="19"/>
        <v>0</v>
      </c>
      <c r="BL133" s="25" t="s">
        <v>327</v>
      </c>
      <c r="BM133" s="25" t="s">
        <v>402</v>
      </c>
    </row>
    <row r="134" spans="2:65" s="1" customFormat="1" ht="22.5" customHeight="1">
      <c r="B134" s="42"/>
      <c r="C134" s="203" t="s">
        <v>406</v>
      </c>
      <c r="D134" s="203" t="s">
        <v>311</v>
      </c>
      <c r="E134" s="204" t="s">
        <v>13258</v>
      </c>
      <c r="F134" s="205" t="s">
        <v>13259</v>
      </c>
      <c r="G134" s="206" t="s">
        <v>5275</v>
      </c>
      <c r="H134" s="207">
        <v>10</v>
      </c>
      <c r="I134" s="208"/>
      <c r="J134" s="209">
        <f t="shared" si="10"/>
        <v>0</v>
      </c>
      <c r="K134" s="205" t="s">
        <v>21</v>
      </c>
      <c r="L134" s="62"/>
      <c r="M134" s="210" t="s">
        <v>21</v>
      </c>
      <c r="N134" s="211" t="s">
        <v>45</v>
      </c>
      <c r="O134" s="43"/>
      <c r="P134" s="212">
        <f t="shared" si="11"/>
        <v>0</v>
      </c>
      <c r="Q134" s="212">
        <v>0</v>
      </c>
      <c r="R134" s="212">
        <f t="shared" si="12"/>
        <v>0</v>
      </c>
      <c r="S134" s="212">
        <v>0</v>
      </c>
      <c r="T134" s="213">
        <f t="shared" si="13"/>
        <v>0</v>
      </c>
      <c r="AR134" s="25" t="s">
        <v>327</v>
      </c>
      <c r="AT134" s="25" t="s">
        <v>311</v>
      </c>
      <c r="AU134" s="25" t="s">
        <v>95</v>
      </c>
      <c r="AY134" s="25" t="s">
        <v>308</v>
      </c>
      <c r="BE134" s="214">
        <f t="shared" si="14"/>
        <v>0</v>
      </c>
      <c r="BF134" s="214">
        <f t="shared" si="15"/>
        <v>0</v>
      </c>
      <c r="BG134" s="214">
        <f t="shared" si="16"/>
        <v>0</v>
      </c>
      <c r="BH134" s="214">
        <f t="shared" si="17"/>
        <v>0</v>
      </c>
      <c r="BI134" s="214">
        <f t="shared" si="18"/>
        <v>0</v>
      </c>
      <c r="BJ134" s="25" t="s">
        <v>82</v>
      </c>
      <c r="BK134" s="214">
        <f t="shared" si="19"/>
        <v>0</v>
      </c>
      <c r="BL134" s="25" t="s">
        <v>327</v>
      </c>
      <c r="BM134" s="25" t="s">
        <v>406</v>
      </c>
    </row>
    <row r="135" spans="2:65" s="1" customFormat="1" ht="22.5" customHeight="1">
      <c r="B135" s="42"/>
      <c r="C135" s="203" t="s">
        <v>410</v>
      </c>
      <c r="D135" s="203" t="s">
        <v>311</v>
      </c>
      <c r="E135" s="204" t="s">
        <v>13260</v>
      </c>
      <c r="F135" s="205" t="s">
        <v>13261</v>
      </c>
      <c r="G135" s="206" t="s">
        <v>5275</v>
      </c>
      <c r="H135" s="207">
        <v>5</v>
      </c>
      <c r="I135" s="208"/>
      <c r="J135" s="209">
        <f t="shared" si="10"/>
        <v>0</v>
      </c>
      <c r="K135" s="205" t="s">
        <v>21</v>
      </c>
      <c r="L135" s="62"/>
      <c r="M135" s="210" t="s">
        <v>21</v>
      </c>
      <c r="N135" s="211" t="s">
        <v>45</v>
      </c>
      <c r="O135" s="43"/>
      <c r="P135" s="212">
        <f t="shared" si="11"/>
        <v>0</v>
      </c>
      <c r="Q135" s="212">
        <v>0</v>
      </c>
      <c r="R135" s="212">
        <f t="shared" si="12"/>
        <v>0</v>
      </c>
      <c r="S135" s="212">
        <v>0</v>
      </c>
      <c r="T135" s="213">
        <f t="shared" si="13"/>
        <v>0</v>
      </c>
      <c r="AR135" s="25" t="s">
        <v>327</v>
      </c>
      <c r="AT135" s="25" t="s">
        <v>311</v>
      </c>
      <c r="AU135" s="25" t="s">
        <v>95</v>
      </c>
      <c r="AY135" s="25" t="s">
        <v>308</v>
      </c>
      <c r="BE135" s="214">
        <f t="shared" si="14"/>
        <v>0</v>
      </c>
      <c r="BF135" s="214">
        <f t="shared" si="15"/>
        <v>0</v>
      </c>
      <c r="BG135" s="214">
        <f t="shared" si="16"/>
        <v>0</v>
      </c>
      <c r="BH135" s="214">
        <f t="shared" si="17"/>
        <v>0</v>
      </c>
      <c r="BI135" s="214">
        <f t="shared" si="18"/>
        <v>0</v>
      </c>
      <c r="BJ135" s="25" t="s">
        <v>82</v>
      </c>
      <c r="BK135" s="214">
        <f t="shared" si="19"/>
        <v>0</v>
      </c>
      <c r="BL135" s="25" t="s">
        <v>327</v>
      </c>
      <c r="BM135" s="25" t="s">
        <v>410</v>
      </c>
    </row>
    <row r="136" spans="2:65" s="1" customFormat="1" ht="22.5" customHeight="1">
      <c r="B136" s="42"/>
      <c r="C136" s="203" t="s">
        <v>416</v>
      </c>
      <c r="D136" s="203" t="s">
        <v>311</v>
      </c>
      <c r="E136" s="204" t="s">
        <v>13262</v>
      </c>
      <c r="F136" s="205" t="s">
        <v>13263</v>
      </c>
      <c r="G136" s="206" t="s">
        <v>5275</v>
      </c>
      <c r="H136" s="207">
        <v>20</v>
      </c>
      <c r="I136" s="208"/>
      <c r="J136" s="209">
        <f t="shared" si="10"/>
        <v>0</v>
      </c>
      <c r="K136" s="205" t="s">
        <v>21</v>
      </c>
      <c r="L136" s="62"/>
      <c r="M136" s="210" t="s">
        <v>21</v>
      </c>
      <c r="N136" s="211" t="s">
        <v>45</v>
      </c>
      <c r="O136" s="43"/>
      <c r="P136" s="212">
        <f t="shared" si="11"/>
        <v>0</v>
      </c>
      <c r="Q136" s="212">
        <v>0</v>
      </c>
      <c r="R136" s="212">
        <f t="shared" si="12"/>
        <v>0</v>
      </c>
      <c r="S136" s="212">
        <v>0</v>
      </c>
      <c r="T136" s="213">
        <f t="shared" si="13"/>
        <v>0</v>
      </c>
      <c r="AR136" s="25" t="s">
        <v>327</v>
      </c>
      <c r="AT136" s="25" t="s">
        <v>311</v>
      </c>
      <c r="AU136" s="25" t="s">
        <v>95</v>
      </c>
      <c r="AY136" s="25" t="s">
        <v>308</v>
      </c>
      <c r="BE136" s="214">
        <f t="shared" si="14"/>
        <v>0</v>
      </c>
      <c r="BF136" s="214">
        <f t="shared" si="15"/>
        <v>0</v>
      </c>
      <c r="BG136" s="214">
        <f t="shared" si="16"/>
        <v>0</v>
      </c>
      <c r="BH136" s="214">
        <f t="shared" si="17"/>
        <v>0</v>
      </c>
      <c r="BI136" s="214">
        <f t="shared" si="18"/>
        <v>0</v>
      </c>
      <c r="BJ136" s="25" t="s">
        <v>82</v>
      </c>
      <c r="BK136" s="214">
        <f t="shared" si="19"/>
        <v>0</v>
      </c>
      <c r="BL136" s="25" t="s">
        <v>327</v>
      </c>
      <c r="BM136" s="25" t="s">
        <v>416</v>
      </c>
    </row>
    <row r="137" spans="2:65" s="1" customFormat="1" ht="22.5" customHeight="1">
      <c r="B137" s="42"/>
      <c r="C137" s="203" t="s">
        <v>420</v>
      </c>
      <c r="D137" s="203" t="s">
        <v>311</v>
      </c>
      <c r="E137" s="204" t="s">
        <v>13264</v>
      </c>
      <c r="F137" s="205" t="s">
        <v>13265</v>
      </c>
      <c r="G137" s="206" t="s">
        <v>5275</v>
      </c>
      <c r="H137" s="207">
        <v>8</v>
      </c>
      <c r="I137" s="208"/>
      <c r="J137" s="209">
        <f t="shared" si="10"/>
        <v>0</v>
      </c>
      <c r="K137" s="205" t="s">
        <v>21</v>
      </c>
      <c r="L137" s="62"/>
      <c r="M137" s="210" t="s">
        <v>21</v>
      </c>
      <c r="N137" s="211" t="s">
        <v>45</v>
      </c>
      <c r="O137" s="43"/>
      <c r="P137" s="212">
        <f t="shared" si="11"/>
        <v>0</v>
      </c>
      <c r="Q137" s="212">
        <v>0</v>
      </c>
      <c r="R137" s="212">
        <f t="shared" si="12"/>
        <v>0</v>
      </c>
      <c r="S137" s="212">
        <v>0</v>
      </c>
      <c r="T137" s="213">
        <f t="shared" si="13"/>
        <v>0</v>
      </c>
      <c r="AR137" s="25" t="s">
        <v>327</v>
      </c>
      <c r="AT137" s="25" t="s">
        <v>311</v>
      </c>
      <c r="AU137" s="25" t="s">
        <v>95</v>
      </c>
      <c r="AY137" s="25" t="s">
        <v>308</v>
      </c>
      <c r="BE137" s="214">
        <f t="shared" si="14"/>
        <v>0</v>
      </c>
      <c r="BF137" s="214">
        <f t="shared" si="15"/>
        <v>0</v>
      </c>
      <c r="BG137" s="214">
        <f t="shared" si="16"/>
        <v>0</v>
      </c>
      <c r="BH137" s="214">
        <f t="shared" si="17"/>
        <v>0</v>
      </c>
      <c r="BI137" s="214">
        <f t="shared" si="18"/>
        <v>0</v>
      </c>
      <c r="BJ137" s="25" t="s">
        <v>82</v>
      </c>
      <c r="BK137" s="214">
        <f t="shared" si="19"/>
        <v>0</v>
      </c>
      <c r="BL137" s="25" t="s">
        <v>327</v>
      </c>
      <c r="BM137" s="25" t="s">
        <v>420</v>
      </c>
    </row>
    <row r="138" spans="2:65" s="1" customFormat="1" ht="22.5" customHeight="1">
      <c r="B138" s="42"/>
      <c r="C138" s="203" t="s">
        <v>593</v>
      </c>
      <c r="D138" s="203" t="s">
        <v>311</v>
      </c>
      <c r="E138" s="204" t="s">
        <v>13266</v>
      </c>
      <c r="F138" s="205" t="s">
        <v>13267</v>
      </c>
      <c r="G138" s="206" t="s">
        <v>5275</v>
      </c>
      <c r="H138" s="207">
        <v>8</v>
      </c>
      <c r="I138" s="208"/>
      <c r="J138" s="209">
        <f t="shared" si="10"/>
        <v>0</v>
      </c>
      <c r="K138" s="205" t="s">
        <v>21</v>
      </c>
      <c r="L138" s="62"/>
      <c r="M138" s="210" t="s">
        <v>21</v>
      </c>
      <c r="N138" s="211" t="s">
        <v>45</v>
      </c>
      <c r="O138" s="43"/>
      <c r="P138" s="212">
        <f t="shared" si="11"/>
        <v>0</v>
      </c>
      <c r="Q138" s="212">
        <v>0</v>
      </c>
      <c r="R138" s="212">
        <f t="shared" si="12"/>
        <v>0</v>
      </c>
      <c r="S138" s="212">
        <v>0</v>
      </c>
      <c r="T138" s="213">
        <f t="shared" si="13"/>
        <v>0</v>
      </c>
      <c r="AR138" s="25" t="s">
        <v>327</v>
      </c>
      <c r="AT138" s="25" t="s">
        <v>311</v>
      </c>
      <c r="AU138" s="25" t="s">
        <v>95</v>
      </c>
      <c r="AY138" s="25" t="s">
        <v>308</v>
      </c>
      <c r="BE138" s="214">
        <f t="shared" si="14"/>
        <v>0</v>
      </c>
      <c r="BF138" s="214">
        <f t="shared" si="15"/>
        <v>0</v>
      </c>
      <c r="BG138" s="214">
        <f t="shared" si="16"/>
        <v>0</v>
      </c>
      <c r="BH138" s="214">
        <f t="shared" si="17"/>
        <v>0</v>
      </c>
      <c r="BI138" s="214">
        <f t="shared" si="18"/>
        <v>0</v>
      </c>
      <c r="BJ138" s="25" t="s">
        <v>82</v>
      </c>
      <c r="BK138" s="214">
        <f t="shared" si="19"/>
        <v>0</v>
      </c>
      <c r="BL138" s="25" t="s">
        <v>327</v>
      </c>
      <c r="BM138" s="25" t="s">
        <v>593</v>
      </c>
    </row>
    <row r="139" spans="2:65" s="1" customFormat="1" ht="22.5" customHeight="1">
      <c r="B139" s="42"/>
      <c r="C139" s="203" t="s">
        <v>598</v>
      </c>
      <c r="D139" s="203" t="s">
        <v>311</v>
      </c>
      <c r="E139" s="204" t="s">
        <v>13268</v>
      </c>
      <c r="F139" s="205" t="s">
        <v>13269</v>
      </c>
      <c r="G139" s="206" t="s">
        <v>5275</v>
      </c>
      <c r="H139" s="207">
        <v>8</v>
      </c>
      <c r="I139" s="208"/>
      <c r="J139" s="209">
        <f t="shared" si="10"/>
        <v>0</v>
      </c>
      <c r="K139" s="205" t="s">
        <v>21</v>
      </c>
      <c r="L139" s="62"/>
      <c r="M139" s="210" t="s">
        <v>21</v>
      </c>
      <c r="N139" s="211" t="s">
        <v>45</v>
      </c>
      <c r="O139" s="43"/>
      <c r="P139" s="212">
        <f t="shared" si="11"/>
        <v>0</v>
      </c>
      <c r="Q139" s="212">
        <v>0</v>
      </c>
      <c r="R139" s="212">
        <f t="shared" si="12"/>
        <v>0</v>
      </c>
      <c r="S139" s="212">
        <v>0</v>
      </c>
      <c r="T139" s="213">
        <f t="shared" si="13"/>
        <v>0</v>
      </c>
      <c r="AR139" s="25" t="s">
        <v>327</v>
      </c>
      <c r="AT139" s="25" t="s">
        <v>311</v>
      </c>
      <c r="AU139" s="25" t="s">
        <v>95</v>
      </c>
      <c r="AY139" s="25" t="s">
        <v>308</v>
      </c>
      <c r="BE139" s="214">
        <f t="shared" si="14"/>
        <v>0</v>
      </c>
      <c r="BF139" s="214">
        <f t="shared" si="15"/>
        <v>0</v>
      </c>
      <c r="BG139" s="214">
        <f t="shared" si="16"/>
        <v>0</v>
      </c>
      <c r="BH139" s="214">
        <f t="shared" si="17"/>
        <v>0</v>
      </c>
      <c r="BI139" s="214">
        <f t="shared" si="18"/>
        <v>0</v>
      </c>
      <c r="BJ139" s="25" t="s">
        <v>82</v>
      </c>
      <c r="BK139" s="214">
        <f t="shared" si="19"/>
        <v>0</v>
      </c>
      <c r="BL139" s="25" t="s">
        <v>327</v>
      </c>
      <c r="BM139" s="25" t="s">
        <v>598</v>
      </c>
    </row>
    <row r="140" spans="2:65" s="1" customFormat="1" ht="22.5" customHeight="1">
      <c r="B140" s="42"/>
      <c r="C140" s="203" t="s">
        <v>603</v>
      </c>
      <c r="D140" s="203" t="s">
        <v>311</v>
      </c>
      <c r="E140" s="204" t="s">
        <v>13270</v>
      </c>
      <c r="F140" s="205" t="s">
        <v>13271</v>
      </c>
      <c r="G140" s="206" t="s">
        <v>5275</v>
      </c>
      <c r="H140" s="207">
        <v>12</v>
      </c>
      <c r="I140" s="208"/>
      <c r="J140" s="209">
        <f t="shared" si="10"/>
        <v>0</v>
      </c>
      <c r="K140" s="205" t="s">
        <v>21</v>
      </c>
      <c r="L140" s="62"/>
      <c r="M140" s="210" t="s">
        <v>21</v>
      </c>
      <c r="N140" s="211" t="s">
        <v>45</v>
      </c>
      <c r="O140" s="43"/>
      <c r="P140" s="212">
        <f t="shared" si="11"/>
        <v>0</v>
      </c>
      <c r="Q140" s="212">
        <v>0</v>
      </c>
      <c r="R140" s="212">
        <f t="shared" si="12"/>
        <v>0</v>
      </c>
      <c r="S140" s="212">
        <v>0</v>
      </c>
      <c r="T140" s="213">
        <f t="shared" si="13"/>
        <v>0</v>
      </c>
      <c r="AR140" s="25" t="s">
        <v>327</v>
      </c>
      <c r="AT140" s="25" t="s">
        <v>311</v>
      </c>
      <c r="AU140" s="25" t="s">
        <v>95</v>
      </c>
      <c r="AY140" s="25" t="s">
        <v>308</v>
      </c>
      <c r="BE140" s="214">
        <f t="shared" si="14"/>
        <v>0</v>
      </c>
      <c r="BF140" s="214">
        <f t="shared" si="15"/>
        <v>0</v>
      </c>
      <c r="BG140" s="214">
        <f t="shared" si="16"/>
        <v>0</v>
      </c>
      <c r="BH140" s="214">
        <f t="shared" si="17"/>
        <v>0</v>
      </c>
      <c r="BI140" s="214">
        <f t="shared" si="18"/>
        <v>0</v>
      </c>
      <c r="BJ140" s="25" t="s">
        <v>82</v>
      </c>
      <c r="BK140" s="214">
        <f t="shared" si="19"/>
        <v>0</v>
      </c>
      <c r="BL140" s="25" t="s">
        <v>327</v>
      </c>
      <c r="BM140" s="25" t="s">
        <v>603</v>
      </c>
    </row>
    <row r="141" spans="2:65" s="1" customFormat="1" ht="22.5" customHeight="1">
      <c r="B141" s="42"/>
      <c r="C141" s="203" t="s">
        <v>608</v>
      </c>
      <c r="D141" s="203" t="s">
        <v>311</v>
      </c>
      <c r="E141" s="204" t="s">
        <v>13272</v>
      </c>
      <c r="F141" s="205" t="s">
        <v>13273</v>
      </c>
      <c r="G141" s="206" t="s">
        <v>5275</v>
      </c>
      <c r="H141" s="207">
        <v>4</v>
      </c>
      <c r="I141" s="208"/>
      <c r="J141" s="209">
        <f t="shared" si="10"/>
        <v>0</v>
      </c>
      <c r="K141" s="205" t="s">
        <v>21</v>
      </c>
      <c r="L141" s="62"/>
      <c r="M141" s="210" t="s">
        <v>21</v>
      </c>
      <c r="N141" s="211" t="s">
        <v>45</v>
      </c>
      <c r="O141" s="43"/>
      <c r="P141" s="212">
        <f t="shared" si="11"/>
        <v>0</v>
      </c>
      <c r="Q141" s="212">
        <v>0</v>
      </c>
      <c r="R141" s="212">
        <f t="shared" si="12"/>
        <v>0</v>
      </c>
      <c r="S141" s="212">
        <v>0</v>
      </c>
      <c r="T141" s="213">
        <f t="shared" si="13"/>
        <v>0</v>
      </c>
      <c r="AR141" s="25" t="s">
        <v>327</v>
      </c>
      <c r="AT141" s="25" t="s">
        <v>311</v>
      </c>
      <c r="AU141" s="25" t="s">
        <v>95</v>
      </c>
      <c r="AY141" s="25" t="s">
        <v>308</v>
      </c>
      <c r="BE141" s="214">
        <f t="shared" si="14"/>
        <v>0</v>
      </c>
      <c r="BF141" s="214">
        <f t="shared" si="15"/>
        <v>0</v>
      </c>
      <c r="BG141" s="214">
        <f t="shared" si="16"/>
        <v>0</v>
      </c>
      <c r="BH141" s="214">
        <f t="shared" si="17"/>
        <v>0</v>
      </c>
      <c r="BI141" s="214">
        <f t="shared" si="18"/>
        <v>0</v>
      </c>
      <c r="BJ141" s="25" t="s">
        <v>82</v>
      </c>
      <c r="BK141" s="214">
        <f t="shared" si="19"/>
        <v>0</v>
      </c>
      <c r="BL141" s="25" t="s">
        <v>327</v>
      </c>
      <c r="BM141" s="25" t="s">
        <v>608</v>
      </c>
    </row>
    <row r="142" spans="2:65" s="1" customFormat="1" ht="22.5" customHeight="1">
      <c r="B142" s="42"/>
      <c r="C142" s="203" t="s">
        <v>613</v>
      </c>
      <c r="D142" s="203" t="s">
        <v>311</v>
      </c>
      <c r="E142" s="204" t="s">
        <v>13274</v>
      </c>
      <c r="F142" s="205" t="s">
        <v>13275</v>
      </c>
      <c r="G142" s="206" t="s">
        <v>5275</v>
      </c>
      <c r="H142" s="207">
        <v>8</v>
      </c>
      <c r="I142" s="208"/>
      <c r="J142" s="209">
        <f t="shared" si="10"/>
        <v>0</v>
      </c>
      <c r="K142" s="205" t="s">
        <v>21</v>
      </c>
      <c r="L142" s="62"/>
      <c r="M142" s="210" t="s">
        <v>21</v>
      </c>
      <c r="N142" s="211" t="s">
        <v>45</v>
      </c>
      <c r="O142" s="43"/>
      <c r="P142" s="212">
        <f t="shared" si="11"/>
        <v>0</v>
      </c>
      <c r="Q142" s="212">
        <v>0</v>
      </c>
      <c r="R142" s="212">
        <f t="shared" si="12"/>
        <v>0</v>
      </c>
      <c r="S142" s="212">
        <v>0</v>
      </c>
      <c r="T142" s="213">
        <f t="shared" si="13"/>
        <v>0</v>
      </c>
      <c r="AR142" s="25" t="s">
        <v>327</v>
      </c>
      <c r="AT142" s="25" t="s">
        <v>311</v>
      </c>
      <c r="AU142" s="25" t="s">
        <v>95</v>
      </c>
      <c r="AY142" s="25" t="s">
        <v>308</v>
      </c>
      <c r="BE142" s="214">
        <f t="shared" si="14"/>
        <v>0</v>
      </c>
      <c r="BF142" s="214">
        <f t="shared" si="15"/>
        <v>0</v>
      </c>
      <c r="BG142" s="214">
        <f t="shared" si="16"/>
        <v>0</v>
      </c>
      <c r="BH142" s="214">
        <f t="shared" si="17"/>
        <v>0</v>
      </c>
      <c r="BI142" s="214">
        <f t="shared" si="18"/>
        <v>0</v>
      </c>
      <c r="BJ142" s="25" t="s">
        <v>82</v>
      </c>
      <c r="BK142" s="214">
        <f t="shared" si="19"/>
        <v>0</v>
      </c>
      <c r="BL142" s="25" t="s">
        <v>327</v>
      </c>
      <c r="BM142" s="25" t="s">
        <v>613</v>
      </c>
    </row>
    <row r="143" spans="2:65" s="1" customFormat="1" ht="22.5" customHeight="1">
      <c r="B143" s="42"/>
      <c r="C143" s="203" t="s">
        <v>619</v>
      </c>
      <c r="D143" s="203" t="s">
        <v>311</v>
      </c>
      <c r="E143" s="204" t="s">
        <v>13276</v>
      </c>
      <c r="F143" s="205" t="s">
        <v>13277</v>
      </c>
      <c r="G143" s="206" t="s">
        <v>5275</v>
      </c>
      <c r="H143" s="207">
        <v>4</v>
      </c>
      <c r="I143" s="208"/>
      <c r="J143" s="209">
        <f t="shared" si="10"/>
        <v>0</v>
      </c>
      <c r="K143" s="205" t="s">
        <v>21</v>
      </c>
      <c r="L143" s="62"/>
      <c r="M143" s="210" t="s">
        <v>21</v>
      </c>
      <c r="N143" s="211" t="s">
        <v>45</v>
      </c>
      <c r="O143" s="43"/>
      <c r="P143" s="212">
        <f t="shared" si="11"/>
        <v>0</v>
      </c>
      <c r="Q143" s="212">
        <v>0</v>
      </c>
      <c r="R143" s="212">
        <f t="shared" si="12"/>
        <v>0</v>
      </c>
      <c r="S143" s="212">
        <v>0</v>
      </c>
      <c r="T143" s="213">
        <f t="shared" si="13"/>
        <v>0</v>
      </c>
      <c r="AR143" s="25" t="s">
        <v>327</v>
      </c>
      <c r="AT143" s="25" t="s">
        <v>311</v>
      </c>
      <c r="AU143" s="25" t="s">
        <v>95</v>
      </c>
      <c r="AY143" s="25" t="s">
        <v>308</v>
      </c>
      <c r="BE143" s="214">
        <f t="shared" si="14"/>
        <v>0</v>
      </c>
      <c r="BF143" s="214">
        <f t="shared" si="15"/>
        <v>0</v>
      </c>
      <c r="BG143" s="214">
        <f t="shared" si="16"/>
        <v>0</v>
      </c>
      <c r="BH143" s="214">
        <f t="shared" si="17"/>
        <v>0</v>
      </c>
      <c r="BI143" s="214">
        <f t="shared" si="18"/>
        <v>0</v>
      </c>
      <c r="BJ143" s="25" t="s">
        <v>82</v>
      </c>
      <c r="BK143" s="214">
        <f t="shared" si="19"/>
        <v>0</v>
      </c>
      <c r="BL143" s="25" t="s">
        <v>327</v>
      </c>
      <c r="BM143" s="25" t="s">
        <v>619</v>
      </c>
    </row>
    <row r="144" spans="2:65" s="1" customFormat="1" ht="22.5" customHeight="1">
      <c r="B144" s="42"/>
      <c r="C144" s="203" t="s">
        <v>624</v>
      </c>
      <c r="D144" s="203" t="s">
        <v>311</v>
      </c>
      <c r="E144" s="204" t="s">
        <v>13278</v>
      </c>
      <c r="F144" s="205" t="s">
        <v>13279</v>
      </c>
      <c r="G144" s="206" t="s">
        <v>5275</v>
      </c>
      <c r="H144" s="207">
        <v>4</v>
      </c>
      <c r="I144" s="208"/>
      <c r="J144" s="209">
        <f t="shared" si="10"/>
        <v>0</v>
      </c>
      <c r="K144" s="205" t="s">
        <v>21</v>
      </c>
      <c r="L144" s="62"/>
      <c r="M144" s="210" t="s">
        <v>21</v>
      </c>
      <c r="N144" s="211" t="s">
        <v>45</v>
      </c>
      <c r="O144" s="43"/>
      <c r="P144" s="212">
        <f t="shared" si="11"/>
        <v>0</v>
      </c>
      <c r="Q144" s="212">
        <v>0</v>
      </c>
      <c r="R144" s="212">
        <f t="shared" si="12"/>
        <v>0</v>
      </c>
      <c r="S144" s="212">
        <v>0</v>
      </c>
      <c r="T144" s="213">
        <f t="shared" si="13"/>
        <v>0</v>
      </c>
      <c r="AR144" s="25" t="s">
        <v>327</v>
      </c>
      <c r="AT144" s="25" t="s">
        <v>311</v>
      </c>
      <c r="AU144" s="25" t="s">
        <v>95</v>
      </c>
      <c r="AY144" s="25" t="s">
        <v>308</v>
      </c>
      <c r="BE144" s="214">
        <f t="shared" si="14"/>
        <v>0</v>
      </c>
      <c r="BF144" s="214">
        <f t="shared" si="15"/>
        <v>0</v>
      </c>
      <c r="BG144" s="214">
        <f t="shared" si="16"/>
        <v>0</v>
      </c>
      <c r="BH144" s="214">
        <f t="shared" si="17"/>
        <v>0</v>
      </c>
      <c r="BI144" s="214">
        <f t="shared" si="18"/>
        <v>0</v>
      </c>
      <c r="BJ144" s="25" t="s">
        <v>82</v>
      </c>
      <c r="BK144" s="214">
        <f t="shared" si="19"/>
        <v>0</v>
      </c>
      <c r="BL144" s="25" t="s">
        <v>327</v>
      </c>
      <c r="BM144" s="25" t="s">
        <v>624</v>
      </c>
    </row>
    <row r="145" spans="2:65" s="1" customFormat="1" ht="22.5" customHeight="1">
      <c r="B145" s="42"/>
      <c r="C145" s="203" t="s">
        <v>632</v>
      </c>
      <c r="D145" s="203" t="s">
        <v>311</v>
      </c>
      <c r="E145" s="204" t="s">
        <v>13280</v>
      </c>
      <c r="F145" s="205" t="s">
        <v>13281</v>
      </c>
      <c r="G145" s="206" t="s">
        <v>5275</v>
      </c>
      <c r="H145" s="207">
        <v>2</v>
      </c>
      <c r="I145" s="208"/>
      <c r="J145" s="209">
        <f t="shared" si="10"/>
        <v>0</v>
      </c>
      <c r="K145" s="205" t="s">
        <v>21</v>
      </c>
      <c r="L145" s="62"/>
      <c r="M145" s="210" t="s">
        <v>21</v>
      </c>
      <c r="N145" s="211" t="s">
        <v>45</v>
      </c>
      <c r="O145" s="43"/>
      <c r="P145" s="212">
        <f t="shared" si="11"/>
        <v>0</v>
      </c>
      <c r="Q145" s="212">
        <v>0</v>
      </c>
      <c r="R145" s="212">
        <f t="shared" si="12"/>
        <v>0</v>
      </c>
      <c r="S145" s="212">
        <v>0</v>
      </c>
      <c r="T145" s="213">
        <f t="shared" si="13"/>
        <v>0</v>
      </c>
      <c r="AR145" s="25" t="s">
        <v>327</v>
      </c>
      <c r="AT145" s="25" t="s">
        <v>311</v>
      </c>
      <c r="AU145" s="25" t="s">
        <v>95</v>
      </c>
      <c r="AY145" s="25" t="s">
        <v>308</v>
      </c>
      <c r="BE145" s="214">
        <f t="shared" si="14"/>
        <v>0</v>
      </c>
      <c r="BF145" s="214">
        <f t="shared" si="15"/>
        <v>0</v>
      </c>
      <c r="BG145" s="214">
        <f t="shared" si="16"/>
        <v>0</v>
      </c>
      <c r="BH145" s="214">
        <f t="shared" si="17"/>
        <v>0</v>
      </c>
      <c r="BI145" s="214">
        <f t="shared" si="18"/>
        <v>0</v>
      </c>
      <c r="BJ145" s="25" t="s">
        <v>82</v>
      </c>
      <c r="BK145" s="214">
        <f t="shared" si="19"/>
        <v>0</v>
      </c>
      <c r="BL145" s="25" t="s">
        <v>327</v>
      </c>
      <c r="BM145" s="25" t="s">
        <v>632</v>
      </c>
    </row>
    <row r="146" spans="2:65" s="1" customFormat="1" ht="22.5" customHeight="1">
      <c r="B146" s="42"/>
      <c r="C146" s="203" t="s">
        <v>638</v>
      </c>
      <c r="D146" s="203" t="s">
        <v>311</v>
      </c>
      <c r="E146" s="204" t="s">
        <v>13282</v>
      </c>
      <c r="F146" s="205" t="s">
        <v>13283</v>
      </c>
      <c r="G146" s="206" t="s">
        <v>5275</v>
      </c>
      <c r="H146" s="207">
        <v>2</v>
      </c>
      <c r="I146" s="208"/>
      <c r="J146" s="209">
        <f t="shared" si="10"/>
        <v>0</v>
      </c>
      <c r="K146" s="205" t="s">
        <v>21</v>
      </c>
      <c r="L146" s="62"/>
      <c r="M146" s="210" t="s">
        <v>21</v>
      </c>
      <c r="N146" s="211" t="s">
        <v>45</v>
      </c>
      <c r="O146" s="43"/>
      <c r="P146" s="212">
        <f t="shared" si="11"/>
        <v>0</v>
      </c>
      <c r="Q146" s="212">
        <v>0</v>
      </c>
      <c r="R146" s="212">
        <f t="shared" si="12"/>
        <v>0</v>
      </c>
      <c r="S146" s="212">
        <v>0</v>
      </c>
      <c r="T146" s="213">
        <f t="shared" si="13"/>
        <v>0</v>
      </c>
      <c r="AR146" s="25" t="s">
        <v>327</v>
      </c>
      <c r="AT146" s="25" t="s">
        <v>311</v>
      </c>
      <c r="AU146" s="25" t="s">
        <v>95</v>
      </c>
      <c r="AY146" s="25" t="s">
        <v>308</v>
      </c>
      <c r="BE146" s="214">
        <f t="shared" si="14"/>
        <v>0</v>
      </c>
      <c r="BF146" s="214">
        <f t="shared" si="15"/>
        <v>0</v>
      </c>
      <c r="BG146" s="214">
        <f t="shared" si="16"/>
        <v>0</v>
      </c>
      <c r="BH146" s="214">
        <f t="shared" si="17"/>
        <v>0</v>
      </c>
      <c r="BI146" s="214">
        <f t="shared" si="18"/>
        <v>0</v>
      </c>
      <c r="BJ146" s="25" t="s">
        <v>82</v>
      </c>
      <c r="BK146" s="214">
        <f t="shared" si="19"/>
        <v>0</v>
      </c>
      <c r="BL146" s="25" t="s">
        <v>327</v>
      </c>
      <c r="BM146" s="25" t="s">
        <v>638</v>
      </c>
    </row>
    <row r="147" spans="2:65" s="1" customFormat="1" ht="22.5" customHeight="1">
      <c r="B147" s="42"/>
      <c r="C147" s="203" t="s">
        <v>644</v>
      </c>
      <c r="D147" s="203" t="s">
        <v>311</v>
      </c>
      <c r="E147" s="204" t="s">
        <v>13284</v>
      </c>
      <c r="F147" s="205" t="s">
        <v>13285</v>
      </c>
      <c r="G147" s="206" t="s">
        <v>5275</v>
      </c>
      <c r="H147" s="207">
        <v>1</v>
      </c>
      <c r="I147" s="208"/>
      <c r="J147" s="209">
        <f t="shared" si="10"/>
        <v>0</v>
      </c>
      <c r="K147" s="205" t="s">
        <v>21</v>
      </c>
      <c r="L147" s="62"/>
      <c r="M147" s="210" t="s">
        <v>21</v>
      </c>
      <c r="N147" s="211" t="s">
        <v>45</v>
      </c>
      <c r="O147" s="43"/>
      <c r="P147" s="212">
        <f t="shared" si="11"/>
        <v>0</v>
      </c>
      <c r="Q147" s="212">
        <v>0</v>
      </c>
      <c r="R147" s="212">
        <f t="shared" si="12"/>
        <v>0</v>
      </c>
      <c r="S147" s="212">
        <v>0</v>
      </c>
      <c r="T147" s="213">
        <f t="shared" si="13"/>
        <v>0</v>
      </c>
      <c r="AR147" s="25" t="s">
        <v>327</v>
      </c>
      <c r="AT147" s="25" t="s">
        <v>311</v>
      </c>
      <c r="AU147" s="25" t="s">
        <v>95</v>
      </c>
      <c r="AY147" s="25" t="s">
        <v>308</v>
      </c>
      <c r="BE147" s="214">
        <f t="shared" si="14"/>
        <v>0</v>
      </c>
      <c r="BF147" s="214">
        <f t="shared" si="15"/>
        <v>0</v>
      </c>
      <c r="BG147" s="214">
        <f t="shared" si="16"/>
        <v>0</v>
      </c>
      <c r="BH147" s="214">
        <f t="shared" si="17"/>
        <v>0</v>
      </c>
      <c r="BI147" s="214">
        <f t="shared" si="18"/>
        <v>0</v>
      </c>
      <c r="BJ147" s="25" t="s">
        <v>82</v>
      </c>
      <c r="BK147" s="214">
        <f t="shared" si="19"/>
        <v>0</v>
      </c>
      <c r="BL147" s="25" t="s">
        <v>327</v>
      </c>
      <c r="BM147" s="25" t="s">
        <v>644</v>
      </c>
    </row>
    <row r="148" spans="2:65" s="1" customFormat="1" ht="22.5" customHeight="1">
      <c r="B148" s="42"/>
      <c r="C148" s="203" t="s">
        <v>649</v>
      </c>
      <c r="D148" s="203" t="s">
        <v>311</v>
      </c>
      <c r="E148" s="204" t="s">
        <v>13286</v>
      </c>
      <c r="F148" s="205" t="s">
        <v>13287</v>
      </c>
      <c r="G148" s="206" t="s">
        <v>5275</v>
      </c>
      <c r="H148" s="207">
        <v>2</v>
      </c>
      <c r="I148" s="208"/>
      <c r="J148" s="209">
        <f t="shared" si="10"/>
        <v>0</v>
      </c>
      <c r="K148" s="205" t="s">
        <v>21</v>
      </c>
      <c r="L148" s="62"/>
      <c r="M148" s="210" t="s">
        <v>21</v>
      </c>
      <c r="N148" s="211" t="s">
        <v>45</v>
      </c>
      <c r="O148" s="43"/>
      <c r="P148" s="212">
        <f t="shared" si="11"/>
        <v>0</v>
      </c>
      <c r="Q148" s="212">
        <v>0</v>
      </c>
      <c r="R148" s="212">
        <f t="shared" si="12"/>
        <v>0</v>
      </c>
      <c r="S148" s="212">
        <v>0</v>
      </c>
      <c r="T148" s="213">
        <f t="shared" si="13"/>
        <v>0</v>
      </c>
      <c r="AR148" s="25" t="s">
        <v>327</v>
      </c>
      <c r="AT148" s="25" t="s">
        <v>311</v>
      </c>
      <c r="AU148" s="25" t="s">
        <v>95</v>
      </c>
      <c r="AY148" s="25" t="s">
        <v>308</v>
      </c>
      <c r="BE148" s="214">
        <f t="shared" si="14"/>
        <v>0</v>
      </c>
      <c r="BF148" s="214">
        <f t="shared" si="15"/>
        <v>0</v>
      </c>
      <c r="BG148" s="214">
        <f t="shared" si="16"/>
        <v>0</v>
      </c>
      <c r="BH148" s="214">
        <f t="shared" si="17"/>
        <v>0</v>
      </c>
      <c r="BI148" s="214">
        <f t="shared" si="18"/>
        <v>0</v>
      </c>
      <c r="BJ148" s="25" t="s">
        <v>82</v>
      </c>
      <c r="BK148" s="214">
        <f t="shared" si="19"/>
        <v>0</v>
      </c>
      <c r="BL148" s="25" t="s">
        <v>327</v>
      </c>
      <c r="BM148" s="25" t="s">
        <v>649</v>
      </c>
    </row>
    <row r="149" spans="2:65" s="1" customFormat="1" ht="22.5" customHeight="1">
      <c r="B149" s="42"/>
      <c r="C149" s="203" t="s">
        <v>653</v>
      </c>
      <c r="D149" s="203" t="s">
        <v>311</v>
      </c>
      <c r="E149" s="204" t="s">
        <v>13288</v>
      </c>
      <c r="F149" s="205" t="s">
        <v>13289</v>
      </c>
      <c r="G149" s="206" t="s">
        <v>5275</v>
      </c>
      <c r="H149" s="207">
        <v>1</v>
      </c>
      <c r="I149" s="208"/>
      <c r="J149" s="209">
        <f t="shared" si="10"/>
        <v>0</v>
      </c>
      <c r="K149" s="205" t="s">
        <v>21</v>
      </c>
      <c r="L149" s="62"/>
      <c r="M149" s="210" t="s">
        <v>21</v>
      </c>
      <c r="N149" s="211" t="s">
        <v>45</v>
      </c>
      <c r="O149" s="43"/>
      <c r="P149" s="212">
        <f t="shared" si="11"/>
        <v>0</v>
      </c>
      <c r="Q149" s="212">
        <v>0</v>
      </c>
      <c r="R149" s="212">
        <f t="shared" si="12"/>
        <v>0</v>
      </c>
      <c r="S149" s="212">
        <v>0</v>
      </c>
      <c r="T149" s="213">
        <f t="shared" si="13"/>
        <v>0</v>
      </c>
      <c r="AR149" s="25" t="s">
        <v>327</v>
      </c>
      <c r="AT149" s="25" t="s">
        <v>311</v>
      </c>
      <c r="AU149" s="25" t="s">
        <v>95</v>
      </c>
      <c r="AY149" s="25" t="s">
        <v>308</v>
      </c>
      <c r="BE149" s="214">
        <f t="shared" si="14"/>
        <v>0</v>
      </c>
      <c r="BF149" s="214">
        <f t="shared" si="15"/>
        <v>0</v>
      </c>
      <c r="BG149" s="214">
        <f t="shared" si="16"/>
        <v>0</v>
      </c>
      <c r="BH149" s="214">
        <f t="shared" si="17"/>
        <v>0</v>
      </c>
      <c r="BI149" s="214">
        <f t="shared" si="18"/>
        <v>0</v>
      </c>
      <c r="BJ149" s="25" t="s">
        <v>82</v>
      </c>
      <c r="BK149" s="214">
        <f t="shared" si="19"/>
        <v>0</v>
      </c>
      <c r="BL149" s="25" t="s">
        <v>327</v>
      </c>
      <c r="BM149" s="25" t="s">
        <v>653</v>
      </c>
    </row>
    <row r="150" spans="2:65" s="11" customFormat="1" ht="22.35" customHeight="1">
      <c r="B150" s="186"/>
      <c r="C150" s="187"/>
      <c r="D150" s="200" t="s">
        <v>73</v>
      </c>
      <c r="E150" s="201" t="s">
        <v>13290</v>
      </c>
      <c r="F150" s="201" t="s">
        <v>13291</v>
      </c>
      <c r="G150" s="187"/>
      <c r="H150" s="187"/>
      <c r="I150" s="190"/>
      <c r="J150" s="202">
        <f>BK150</f>
        <v>0</v>
      </c>
      <c r="K150" s="187"/>
      <c r="L150" s="192"/>
      <c r="M150" s="193"/>
      <c r="N150" s="194"/>
      <c r="O150" s="194"/>
      <c r="P150" s="195">
        <f>SUM(P151:P162)</f>
        <v>0</v>
      </c>
      <c r="Q150" s="194"/>
      <c r="R150" s="195">
        <f>SUM(R151:R162)</f>
        <v>0</v>
      </c>
      <c r="S150" s="194"/>
      <c r="T150" s="196">
        <f>SUM(T151:T162)</f>
        <v>0</v>
      </c>
      <c r="AR150" s="197" t="s">
        <v>82</v>
      </c>
      <c r="AT150" s="198" t="s">
        <v>73</v>
      </c>
      <c r="AU150" s="198" t="s">
        <v>84</v>
      </c>
      <c r="AY150" s="197" t="s">
        <v>308</v>
      </c>
      <c r="BK150" s="199">
        <f>SUM(BK151:BK162)</f>
        <v>0</v>
      </c>
    </row>
    <row r="151" spans="2:65" s="1" customFormat="1" ht="22.5" customHeight="1">
      <c r="B151" s="42"/>
      <c r="C151" s="203" t="s">
        <v>657</v>
      </c>
      <c r="D151" s="203" t="s">
        <v>311</v>
      </c>
      <c r="E151" s="204" t="s">
        <v>13292</v>
      </c>
      <c r="F151" s="205" t="s">
        <v>13293</v>
      </c>
      <c r="G151" s="206" t="s">
        <v>538</v>
      </c>
      <c r="H151" s="207">
        <v>250</v>
      </c>
      <c r="I151" s="208"/>
      <c r="J151" s="209">
        <f t="shared" ref="J151:J162" si="20">ROUND(I151*H151,2)</f>
        <v>0</v>
      </c>
      <c r="K151" s="205" t="s">
        <v>21</v>
      </c>
      <c r="L151" s="62"/>
      <c r="M151" s="210" t="s">
        <v>21</v>
      </c>
      <c r="N151" s="211" t="s">
        <v>45</v>
      </c>
      <c r="O151" s="43"/>
      <c r="P151" s="212">
        <f t="shared" ref="P151:P162" si="21">O151*H151</f>
        <v>0</v>
      </c>
      <c r="Q151" s="212">
        <v>0</v>
      </c>
      <c r="R151" s="212">
        <f t="shared" ref="R151:R162" si="22">Q151*H151</f>
        <v>0</v>
      </c>
      <c r="S151" s="212">
        <v>0</v>
      </c>
      <c r="T151" s="213">
        <f t="shared" ref="T151:T162" si="23">S151*H151</f>
        <v>0</v>
      </c>
      <c r="AR151" s="25" t="s">
        <v>327</v>
      </c>
      <c r="AT151" s="25" t="s">
        <v>311</v>
      </c>
      <c r="AU151" s="25" t="s">
        <v>95</v>
      </c>
      <c r="AY151" s="25" t="s">
        <v>308</v>
      </c>
      <c r="BE151" s="214">
        <f t="shared" ref="BE151:BE162" si="24">IF(N151="základní",J151,0)</f>
        <v>0</v>
      </c>
      <c r="BF151" s="214">
        <f t="shared" ref="BF151:BF162" si="25">IF(N151="snížená",J151,0)</f>
        <v>0</v>
      </c>
      <c r="BG151" s="214">
        <f t="shared" ref="BG151:BG162" si="26">IF(N151="zákl. přenesená",J151,0)</f>
        <v>0</v>
      </c>
      <c r="BH151" s="214">
        <f t="shared" ref="BH151:BH162" si="27">IF(N151="sníž. přenesená",J151,0)</f>
        <v>0</v>
      </c>
      <c r="BI151" s="214">
        <f t="shared" ref="BI151:BI162" si="28">IF(N151="nulová",J151,0)</f>
        <v>0</v>
      </c>
      <c r="BJ151" s="25" t="s">
        <v>82</v>
      </c>
      <c r="BK151" s="214">
        <f t="shared" ref="BK151:BK162" si="29">ROUND(I151*H151,2)</f>
        <v>0</v>
      </c>
      <c r="BL151" s="25" t="s">
        <v>327</v>
      </c>
      <c r="BM151" s="25" t="s">
        <v>657</v>
      </c>
    </row>
    <row r="152" spans="2:65" s="1" customFormat="1" ht="22.5" customHeight="1">
      <c r="B152" s="42"/>
      <c r="C152" s="203" t="s">
        <v>661</v>
      </c>
      <c r="D152" s="203" t="s">
        <v>311</v>
      </c>
      <c r="E152" s="204" t="s">
        <v>13294</v>
      </c>
      <c r="F152" s="205" t="s">
        <v>13295</v>
      </c>
      <c r="G152" s="206" t="s">
        <v>538</v>
      </c>
      <c r="H152" s="207">
        <v>80</v>
      </c>
      <c r="I152" s="208"/>
      <c r="J152" s="209">
        <f t="shared" si="20"/>
        <v>0</v>
      </c>
      <c r="K152" s="205" t="s">
        <v>21</v>
      </c>
      <c r="L152" s="62"/>
      <c r="M152" s="210" t="s">
        <v>21</v>
      </c>
      <c r="N152" s="211" t="s">
        <v>45</v>
      </c>
      <c r="O152" s="43"/>
      <c r="P152" s="212">
        <f t="shared" si="21"/>
        <v>0</v>
      </c>
      <c r="Q152" s="212">
        <v>0</v>
      </c>
      <c r="R152" s="212">
        <f t="shared" si="22"/>
        <v>0</v>
      </c>
      <c r="S152" s="212">
        <v>0</v>
      </c>
      <c r="T152" s="213">
        <f t="shared" si="23"/>
        <v>0</v>
      </c>
      <c r="AR152" s="25" t="s">
        <v>327</v>
      </c>
      <c r="AT152" s="25" t="s">
        <v>311</v>
      </c>
      <c r="AU152" s="25" t="s">
        <v>95</v>
      </c>
      <c r="AY152" s="25" t="s">
        <v>308</v>
      </c>
      <c r="BE152" s="214">
        <f t="shared" si="24"/>
        <v>0</v>
      </c>
      <c r="BF152" s="214">
        <f t="shared" si="25"/>
        <v>0</v>
      </c>
      <c r="BG152" s="214">
        <f t="shared" si="26"/>
        <v>0</v>
      </c>
      <c r="BH152" s="214">
        <f t="shared" si="27"/>
        <v>0</v>
      </c>
      <c r="BI152" s="214">
        <f t="shared" si="28"/>
        <v>0</v>
      </c>
      <c r="BJ152" s="25" t="s">
        <v>82</v>
      </c>
      <c r="BK152" s="214">
        <f t="shared" si="29"/>
        <v>0</v>
      </c>
      <c r="BL152" s="25" t="s">
        <v>327</v>
      </c>
      <c r="BM152" s="25" t="s">
        <v>661</v>
      </c>
    </row>
    <row r="153" spans="2:65" s="1" customFormat="1" ht="22.5" customHeight="1">
      <c r="B153" s="42"/>
      <c r="C153" s="203" t="s">
        <v>665</v>
      </c>
      <c r="D153" s="203" t="s">
        <v>311</v>
      </c>
      <c r="E153" s="204" t="s">
        <v>13296</v>
      </c>
      <c r="F153" s="205" t="s">
        <v>13297</v>
      </c>
      <c r="G153" s="206" t="s">
        <v>538</v>
      </c>
      <c r="H153" s="207">
        <v>350</v>
      </c>
      <c r="I153" s="208"/>
      <c r="J153" s="209">
        <f t="shared" si="20"/>
        <v>0</v>
      </c>
      <c r="K153" s="205" t="s">
        <v>21</v>
      </c>
      <c r="L153" s="62"/>
      <c r="M153" s="210" t="s">
        <v>21</v>
      </c>
      <c r="N153" s="211" t="s">
        <v>45</v>
      </c>
      <c r="O153" s="43"/>
      <c r="P153" s="212">
        <f t="shared" si="21"/>
        <v>0</v>
      </c>
      <c r="Q153" s="212">
        <v>0</v>
      </c>
      <c r="R153" s="212">
        <f t="shared" si="22"/>
        <v>0</v>
      </c>
      <c r="S153" s="212">
        <v>0</v>
      </c>
      <c r="T153" s="213">
        <f t="shared" si="23"/>
        <v>0</v>
      </c>
      <c r="AR153" s="25" t="s">
        <v>327</v>
      </c>
      <c r="AT153" s="25" t="s">
        <v>311</v>
      </c>
      <c r="AU153" s="25" t="s">
        <v>95</v>
      </c>
      <c r="AY153" s="25" t="s">
        <v>308</v>
      </c>
      <c r="BE153" s="214">
        <f t="shared" si="24"/>
        <v>0</v>
      </c>
      <c r="BF153" s="214">
        <f t="shared" si="25"/>
        <v>0</v>
      </c>
      <c r="BG153" s="214">
        <f t="shared" si="26"/>
        <v>0</v>
      </c>
      <c r="BH153" s="214">
        <f t="shared" si="27"/>
        <v>0</v>
      </c>
      <c r="BI153" s="214">
        <f t="shared" si="28"/>
        <v>0</v>
      </c>
      <c r="BJ153" s="25" t="s">
        <v>82</v>
      </c>
      <c r="BK153" s="214">
        <f t="shared" si="29"/>
        <v>0</v>
      </c>
      <c r="BL153" s="25" t="s">
        <v>327</v>
      </c>
      <c r="BM153" s="25" t="s">
        <v>665</v>
      </c>
    </row>
    <row r="154" spans="2:65" s="1" customFormat="1" ht="22.5" customHeight="1">
      <c r="B154" s="42"/>
      <c r="C154" s="203" t="s">
        <v>669</v>
      </c>
      <c r="D154" s="203" t="s">
        <v>311</v>
      </c>
      <c r="E154" s="204" t="s">
        <v>13298</v>
      </c>
      <c r="F154" s="205" t="s">
        <v>13299</v>
      </c>
      <c r="G154" s="206" t="s">
        <v>538</v>
      </c>
      <c r="H154" s="207">
        <v>600</v>
      </c>
      <c r="I154" s="208"/>
      <c r="J154" s="209">
        <f t="shared" si="20"/>
        <v>0</v>
      </c>
      <c r="K154" s="205" t="s">
        <v>21</v>
      </c>
      <c r="L154" s="62"/>
      <c r="M154" s="210" t="s">
        <v>21</v>
      </c>
      <c r="N154" s="211" t="s">
        <v>45</v>
      </c>
      <c r="O154" s="43"/>
      <c r="P154" s="212">
        <f t="shared" si="21"/>
        <v>0</v>
      </c>
      <c r="Q154" s="212">
        <v>0</v>
      </c>
      <c r="R154" s="212">
        <f t="shared" si="22"/>
        <v>0</v>
      </c>
      <c r="S154" s="212">
        <v>0</v>
      </c>
      <c r="T154" s="213">
        <f t="shared" si="23"/>
        <v>0</v>
      </c>
      <c r="AR154" s="25" t="s">
        <v>327</v>
      </c>
      <c r="AT154" s="25" t="s">
        <v>311</v>
      </c>
      <c r="AU154" s="25" t="s">
        <v>95</v>
      </c>
      <c r="AY154" s="25" t="s">
        <v>308</v>
      </c>
      <c r="BE154" s="214">
        <f t="shared" si="24"/>
        <v>0</v>
      </c>
      <c r="BF154" s="214">
        <f t="shared" si="25"/>
        <v>0</v>
      </c>
      <c r="BG154" s="214">
        <f t="shared" si="26"/>
        <v>0</v>
      </c>
      <c r="BH154" s="214">
        <f t="shared" si="27"/>
        <v>0</v>
      </c>
      <c r="BI154" s="214">
        <f t="shared" si="28"/>
        <v>0</v>
      </c>
      <c r="BJ154" s="25" t="s">
        <v>82</v>
      </c>
      <c r="BK154" s="214">
        <f t="shared" si="29"/>
        <v>0</v>
      </c>
      <c r="BL154" s="25" t="s">
        <v>327</v>
      </c>
      <c r="BM154" s="25" t="s">
        <v>669</v>
      </c>
    </row>
    <row r="155" spans="2:65" s="1" customFormat="1" ht="22.5" customHeight="1">
      <c r="B155" s="42"/>
      <c r="C155" s="203" t="s">
        <v>673</v>
      </c>
      <c r="D155" s="203" t="s">
        <v>311</v>
      </c>
      <c r="E155" s="204" t="s">
        <v>13300</v>
      </c>
      <c r="F155" s="205" t="s">
        <v>13301</v>
      </c>
      <c r="G155" s="206" t="s">
        <v>538</v>
      </c>
      <c r="H155" s="207">
        <v>2500</v>
      </c>
      <c r="I155" s="208"/>
      <c r="J155" s="209">
        <f t="shared" si="20"/>
        <v>0</v>
      </c>
      <c r="K155" s="205" t="s">
        <v>21</v>
      </c>
      <c r="L155" s="62"/>
      <c r="M155" s="210" t="s">
        <v>21</v>
      </c>
      <c r="N155" s="211" t="s">
        <v>45</v>
      </c>
      <c r="O155" s="43"/>
      <c r="P155" s="212">
        <f t="shared" si="21"/>
        <v>0</v>
      </c>
      <c r="Q155" s="212">
        <v>0</v>
      </c>
      <c r="R155" s="212">
        <f t="shared" si="22"/>
        <v>0</v>
      </c>
      <c r="S155" s="212">
        <v>0</v>
      </c>
      <c r="T155" s="213">
        <f t="shared" si="23"/>
        <v>0</v>
      </c>
      <c r="AR155" s="25" t="s">
        <v>327</v>
      </c>
      <c r="AT155" s="25" t="s">
        <v>311</v>
      </c>
      <c r="AU155" s="25" t="s">
        <v>95</v>
      </c>
      <c r="AY155" s="25" t="s">
        <v>308</v>
      </c>
      <c r="BE155" s="214">
        <f t="shared" si="24"/>
        <v>0</v>
      </c>
      <c r="BF155" s="214">
        <f t="shared" si="25"/>
        <v>0</v>
      </c>
      <c r="BG155" s="214">
        <f t="shared" si="26"/>
        <v>0</v>
      </c>
      <c r="BH155" s="214">
        <f t="shared" si="27"/>
        <v>0</v>
      </c>
      <c r="BI155" s="214">
        <f t="shared" si="28"/>
        <v>0</v>
      </c>
      <c r="BJ155" s="25" t="s">
        <v>82</v>
      </c>
      <c r="BK155" s="214">
        <f t="shared" si="29"/>
        <v>0</v>
      </c>
      <c r="BL155" s="25" t="s">
        <v>327</v>
      </c>
      <c r="BM155" s="25" t="s">
        <v>673</v>
      </c>
    </row>
    <row r="156" spans="2:65" s="1" customFormat="1" ht="22.5" customHeight="1">
      <c r="B156" s="42"/>
      <c r="C156" s="203" t="s">
        <v>677</v>
      </c>
      <c r="D156" s="203" t="s">
        <v>311</v>
      </c>
      <c r="E156" s="204" t="s">
        <v>13302</v>
      </c>
      <c r="F156" s="205" t="s">
        <v>13303</v>
      </c>
      <c r="G156" s="206" t="s">
        <v>538</v>
      </c>
      <c r="H156" s="207">
        <v>3200</v>
      </c>
      <c r="I156" s="208"/>
      <c r="J156" s="209">
        <f t="shared" si="20"/>
        <v>0</v>
      </c>
      <c r="K156" s="205" t="s">
        <v>21</v>
      </c>
      <c r="L156" s="62"/>
      <c r="M156" s="210" t="s">
        <v>21</v>
      </c>
      <c r="N156" s="211" t="s">
        <v>45</v>
      </c>
      <c r="O156" s="43"/>
      <c r="P156" s="212">
        <f t="shared" si="21"/>
        <v>0</v>
      </c>
      <c r="Q156" s="212">
        <v>0</v>
      </c>
      <c r="R156" s="212">
        <f t="shared" si="22"/>
        <v>0</v>
      </c>
      <c r="S156" s="212">
        <v>0</v>
      </c>
      <c r="T156" s="213">
        <f t="shared" si="23"/>
        <v>0</v>
      </c>
      <c r="AR156" s="25" t="s">
        <v>327</v>
      </c>
      <c r="AT156" s="25" t="s">
        <v>311</v>
      </c>
      <c r="AU156" s="25" t="s">
        <v>95</v>
      </c>
      <c r="AY156" s="25" t="s">
        <v>308</v>
      </c>
      <c r="BE156" s="214">
        <f t="shared" si="24"/>
        <v>0</v>
      </c>
      <c r="BF156" s="214">
        <f t="shared" si="25"/>
        <v>0</v>
      </c>
      <c r="BG156" s="214">
        <f t="shared" si="26"/>
        <v>0</v>
      </c>
      <c r="BH156" s="214">
        <f t="shared" si="27"/>
        <v>0</v>
      </c>
      <c r="BI156" s="214">
        <f t="shared" si="28"/>
        <v>0</v>
      </c>
      <c r="BJ156" s="25" t="s">
        <v>82</v>
      </c>
      <c r="BK156" s="214">
        <f t="shared" si="29"/>
        <v>0</v>
      </c>
      <c r="BL156" s="25" t="s">
        <v>327</v>
      </c>
      <c r="BM156" s="25" t="s">
        <v>677</v>
      </c>
    </row>
    <row r="157" spans="2:65" s="1" customFormat="1" ht="22.5" customHeight="1">
      <c r="B157" s="42"/>
      <c r="C157" s="203" t="s">
        <v>681</v>
      </c>
      <c r="D157" s="203" t="s">
        <v>311</v>
      </c>
      <c r="E157" s="204" t="s">
        <v>13304</v>
      </c>
      <c r="F157" s="205" t="s">
        <v>13305</v>
      </c>
      <c r="G157" s="206" t="s">
        <v>538</v>
      </c>
      <c r="H157" s="207">
        <v>1850</v>
      </c>
      <c r="I157" s="208"/>
      <c r="J157" s="209">
        <f t="shared" si="20"/>
        <v>0</v>
      </c>
      <c r="K157" s="205" t="s">
        <v>21</v>
      </c>
      <c r="L157" s="62"/>
      <c r="M157" s="210" t="s">
        <v>21</v>
      </c>
      <c r="N157" s="211" t="s">
        <v>45</v>
      </c>
      <c r="O157" s="43"/>
      <c r="P157" s="212">
        <f t="shared" si="21"/>
        <v>0</v>
      </c>
      <c r="Q157" s="212">
        <v>0</v>
      </c>
      <c r="R157" s="212">
        <f t="shared" si="22"/>
        <v>0</v>
      </c>
      <c r="S157" s="212">
        <v>0</v>
      </c>
      <c r="T157" s="213">
        <f t="shared" si="23"/>
        <v>0</v>
      </c>
      <c r="AR157" s="25" t="s">
        <v>327</v>
      </c>
      <c r="AT157" s="25" t="s">
        <v>311</v>
      </c>
      <c r="AU157" s="25" t="s">
        <v>95</v>
      </c>
      <c r="AY157" s="25" t="s">
        <v>308</v>
      </c>
      <c r="BE157" s="214">
        <f t="shared" si="24"/>
        <v>0</v>
      </c>
      <c r="BF157" s="214">
        <f t="shared" si="25"/>
        <v>0</v>
      </c>
      <c r="BG157" s="214">
        <f t="shared" si="26"/>
        <v>0</v>
      </c>
      <c r="BH157" s="214">
        <f t="shared" si="27"/>
        <v>0</v>
      </c>
      <c r="BI157" s="214">
        <f t="shared" si="28"/>
        <v>0</v>
      </c>
      <c r="BJ157" s="25" t="s">
        <v>82</v>
      </c>
      <c r="BK157" s="214">
        <f t="shared" si="29"/>
        <v>0</v>
      </c>
      <c r="BL157" s="25" t="s">
        <v>327</v>
      </c>
      <c r="BM157" s="25" t="s">
        <v>681</v>
      </c>
    </row>
    <row r="158" spans="2:65" s="1" customFormat="1" ht="22.5" customHeight="1">
      <c r="B158" s="42"/>
      <c r="C158" s="203" t="s">
        <v>685</v>
      </c>
      <c r="D158" s="203" t="s">
        <v>311</v>
      </c>
      <c r="E158" s="204" t="s">
        <v>13306</v>
      </c>
      <c r="F158" s="205" t="s">
        <v>13307</v>
      </c>
      <c r="G158" s="206" t="s">
        <v>538</v>
      </c>
      <c r="H158" s="207">
        <v>100</v>
      </c>
      <c r="I158" s="208"/>
      <c r="J158" s="209">
        <f t="shared" si="20"/>
        <v>0</v>
      </c>
      <c r="K158" s="205" t="s">
        <v>21</v>
      </c>
      <c r="L158" s="62"/>
      <c r="M158" s="210" t="s">
        <v>21</v>
      </c>
      <c r="N158" s="211" t="s">
        <v>45</v>
      </c>
      <c r="O158" s="43"/>
      <c r="P158" s="212">
        <f t="shared" si="21"/>
        <v>0</v>
      </c>
      <c r="Q158" s="212">
        <v>0</v>
      </c>
      <c r="R158" s="212">
        <f t="shared" si="22"/>
        <v>0</v>
      </c>
      <c r="S158" s="212">
        <v>0</v>
      </c>
      <c r="T158" s="213">
        <f t="shared" si="23"/>
        <v>0</v>
      </c>
      <c r="AR158" s="25" t="s">
        <v>327</v>
      </c>
      <c r="AT158" s="25" t="s">
        <v>311</v>
      </c>
      <c r="AU158" s="25" t="s">
        <v>95</v>
      </c>
      <c r="AY158" s="25" t="s">
        <v>308</v>
      </c>
      <c r="BE158" s="214">
        <f t="shared" si="24"/>
        <v>0</v>
      </c>
      <c r="BF158" s="214">
        <f t="shared" si="25"/>
        <v>0</v>
      </c>
      <c r="BG158" s="214">
        <f t="shared" si="26"/>
        <v>0</v>
      </c>
      <c r="BH158" s="214">
        <f t="shared" si="27"/>
        <v>0</v>
      </c>
      <c r="BI158" s="214">
        <f t="shared" si="28"/>
        <v>0</v>
      </c>
      <c r="BJ158" s="25" t="s">
        <v>82</v>
      </c>
      <c r="BK158" s="214">
        <f t="shared" si="29"/>
        <v>0</v>
      </c>
      <c r="BL158" s="25" t="s">
        <v>327</v>
      </c>
      <c r="BM158" s="25" t="s">
        <v>685</v>
      </c>
    </row>
    <row r="159" spans="2:65" s="1" customFormat="1" ht="22.5" customHeight="1">
      <c r="B159" s="42"/>
      <c r="C159" s="203" t="s">
        <v>689</v>
      </c>
      <c r="D159" s="203" t="s">
        <v>311</v>
      </c>
      <c r="E159" s="204" t="s">
        <v>13308</v>
      </c>
      <c r="F159" s="205" t="s">
        <v>13309</v>
      </c>
      <c r="G159" s="206" t="s">
        <v>538</v>
      </c>
      <c r="H159" s="207">
        <v>120</v>
      </c>
      <c r="I159" s="208"/>
      <c r="J159" s="209">
        <f t="shared" si="20"/>
        <v>0</v>
      </c>
      <c r="K159" s="205" t="s">
        <v>21</v>
      </c>
      <c r="L159" s="62"/>
      <c r="M159" s="210" t="s">
        <v>21</v>
      </c>
      <c r="N159" s="211" t="s">
        <v>45</v>
      </c>
      <c r="O159" s="43"/>
      <c r="P159" s="212">
        <f t="shared" si="21"/>
        <v>0</v>
      </c>
      <c r="Q159" s="212">
        <v>0</v>
      </c>
      <c r="R159" s="212">
        <f t="shared" si="22"/>
        <v>0</v>
      </c>
      <c r="S159" s="212">
        <v>0</v>
      </c>
      <c r="T159" s="213">
        <f t="shared" si="23"/>
        <v>0</v>
      </c>
      <c r="AR159" s="25" t="s">
        <v>327</v>
      </c>
      <c r="AT159" s="25" t="s">
        <v>311</v>
      </c>
      <c r="AU159" s="25" t="s">
        <v>95</v>
      </c>
      <c r="AY159" s="25" t="s">
        <v>308</v>
      </c>
      <c r="BE159" s="214">
        <f t="shared" si="24"/>
        <v>0</v>
      </c>
      <c r="BF159" s="214">
        <f t="shared" si="25"/>
        <v>0</v>
      </c>
      <c r="BG159" s="214">
        <f t="shared" si="26"/>
        <v>0</v>
      </c>
      <c r="BH159" s="214">
        <f t="shared" si="27"/>
        <v>0</v>
      </c>
      <c r="BI159" s="214">
        <f t="shared" si="28"/>
        <v>0</v>
      </c>
      <c r="BJ159" s="25" t="s">
        <v>82</v>
      </c>
      <c r="BK159" s="214">
        <f t="shared" si="29"/>
        <v>0</v>
      </c>
      <c r="BL159" s="25" t="s">
        <v>327</v>
      </c>
      <c r="BM159" s="25" t="s">
        <v>689</v>
      </c>
    </row>
    <row r="160" spans="2:65" s="1" customFormat="1" ht="22.5" customHeight="1">
      <c r="B160" s="42"/>
      <c r="C160" s="203" t="s">
        <v>693</v>
      </c>
      <c r="D160" s="203" t="s">
        <v>311</v>
      </c>
      <c r="E160" s="204" t="s">
        <v>13310</v>
      </c>
      <c r="F160" s="205" t="s">
        <v>13311</v>
      </c>
      <c r="G160" s="206" t="s">
        <v>700</v>
      </c>
      <c r="H160" s="207">
        <v>1</v>
      </c>
      <c r="I160" s="208"/>
      <c r="J160" s="209">
        <f t="shared" si="20"/>
        <v>0</v>
      </c>
      <c r="K160" s="205" t="s">
        <v>21</v>
      </c>
      <c r="L160" s="62"/>
      <c r="M160" s="210" t="s">
        <v>21</v>
      </c>
      <c r="N160" s="211" t="s">
        <v>45</v>
      </c>
      <c r="O160" s="43"/>
      <c r="P160" s="212">
        <f t="shared" si="21"/>
        <v>0</v>
      </c>
      <c r="Q160" s="212">
        <v>0</v>
      </c>
      <c r="R160" s="212">
        <f t="shared" si="22"/>
        <v>0</v>
      </c>
      <c r="S160" s="212">
        <v>0</v>
      </c>
      <c r="T160" s="213">
        <f t="shared" si="23"/>
        <v>0</v>
      </c>
      <c r="AR160" s="25" t="s">
        <v>327</v>
      </c>
      <c r="AT160" s="25" t="s">
        <v>311</v>
      </c>
      <c r="AU160" s="25" t="s">
        <v>95</v>
      </c>
      <c r="AY160" s="25" t="s">
        <v>308</v>
      </c>
      <c r="BE160" s="214">
        <f t="shared" si="24"/>
        <v>0</v>
      </c>
      <c r="BF160" s="214">
        <f t="shared" si="25"/>
        <v>0</v>
      </c>
      <c r="BG160" s="214">
        <f t="shared" si="26"/>
        <v>0</v>
      </c>
      <c r="BH160" s="214">
        <f t="shared" si="27"/>
        <v>0</v>
      </c>
      <c r="BI160" s="214">
        <f t="shared" si="28"/>
        <v>0</v>
      </c>
      <c r="BJ160" s="25" t="s">
        <v>82</v>
      </c>
      <c r="BK160" s="214">
        <f t="shared" si="29"/>
        <v>0</v>
      </c>
      <c r="BL160" s="25" t="s">
        <v>327</v>
      </c>
      <c r="BM160" s="25" t="s">
        <v>693</v>
      </c>
    </row>
    <row r="161" spans="2:65" s="1" customFormat="1" ht="22.5" customHeight="1">
      <c r="B161" s="42"/>
      <c r="C161" s="203" t="s">
        <v>697</v>
      </c>
      <c r="D161" s="203" t="s">
        <v>311</v>
      </c>
      <c r="E161" s="204" t="s">
        <v>13312</v>
      </c>
      <c r="F161" s="205" t="s">
        <v>13313</v>
      </c>
      <c r="G161" s="206" t="s">
        <v>6023</v>
      </c>
      <c r="H161" s="207">
        <v>250</v>
      </c>
      <c r="I161" s="208"/>
      <c r="J161" s="209">
        <f t="shared" si="20"/>
        <v>0</v>
      </c>
      <c r="K161" s="205" t="s">
        <v>21</v>
      </c>
      <c r="L161" s="62"/>
      <c r="M161" s="210" t="s">
        <v>21</v>
      </c>
      <c r="N161" s="211" t="s">
        <v>45</v>
      </c>
      <c r="O161" s="43"/>
      <c r="P161" s="212">
        <f t="shared" si="21"/>
        <v>0</v>
      </c>
      <c r="Q161" s="212">
        <v>0</v>
      </c>
      <c r="R161" s="212">
        <f t="shared" si="22"/>
        <v>0</v>
      </c>
      <c r="S161" s="212">
        <v>0</v>
      </c>
      <c r="T161" s="213">
        <f t="shared" si="23"/>
        <v>0</v>
      </c>
      <c r="AR161" s="25" t="s">
        <v>327</v>
      </c>
      <c r="AT161" s="25" t="s">
        <v>311</v>
      </c>
      <c r="AU161" s="25" t="s">
        <v>95</v>
      </c>
      <c r="AY161" s="25" t="s">
        <v>308</v>
      </c>
      <c r="BE161" s="214">
        <f t="shared" si="24"/>
        <v>0</v>
      </c>
      <c r="BF161" s="214">
        <f t="shared" si="25"/>
        <v>0</v>
      </c>
      <c r="BG161" s="214">
        <f t="shared" si="26"/>
        <v>0</v>
      </c>
      <c r="BH161" s="214">
        <f t="shared" si="27"/>
        <v>0</v>
      </c>
      <c r="BI161" s="214">
        <f t="shared" si="28"/>
        <v>0</v>
      </c>
      <c r="BJ161" s="25" t="s">
        <v>82</v>
      </c>
      <c r="BK161" s="214">
        <f t="shared" si="29"/>
        <v>0</v>
      </c>
      <c r="BL161" s="25" t="s">
        <v>327</v>
      </c>
      <c r="BM161" s="25" t="s">
        <v>697</v>
      </c>
    </row>
    <row r="162" spans="2:65" s="1" customFormat="1" ht="22.5" customHeight="1">
      <c r="B162" s="42"/>
      <c r="C162" s="203" t="s">
        <v>702</v>
      </c>
      <c r="D162" s="203" t="s">
        <v>311</v>
      </c>
      <c r="E162" s="204" t="s">
        <v>13314</v>
      </c>
      <c r="F162" s="205" t="s">
        <v>13315</v>
      </c>
      <c r="G162" s="206" t="s">
        <v>6023</v>
      </c>
      <c r="H162" s="207">
        <v>300</v>
      </c>
      <c r="I162" s="208"/>
      <c r="J162" s="209">
        <f t="shared" si="20"/>
        <v>0</v>
      </c>
      <c r="K162" s="205" t="s">
        <v>21</v>
      </c>
      <c r="L162" s="62"/>
      <c r="M162" s="210" t="s">
        <v>21</v>
      </c>
      <c r="N162" s="211" t="s">
        <v>45</v>
      </c>
      <c r="O162" s="43"/>
      <c r="P162" s="212">
        <f t="shared" si="21"/>
        <v>0</v>
      </c>
      <c r="Q162" s="212">
        <v>0</v>
      </c>
      <c r="R162" s="212">
        <f t="shared" si="22"/>
        <v>0</v>
      </c>
      <c r="S162" s="212">
        <v>0</v>
      </c>
      <c r="T162" s="213">
        <f t="shared" si="23"/>
        <v>0</v>
      </c>
      <c r="AR162" s="25" t="s">
        <v>327</v>
      </c>
      <c r="AT162" s="25" t="s">
        <v>311</v>
      </c>
      <c r="AU162" s="25" t="s">
        <v>95</v>
      </c>
      <c r="AY162" s="25" t="s">
        <v>308</v>
      </c>
      <c r="BE162" s="214">
        <f t="shared" si="24"/>
        <v>0</v>
      </c>
      <c r="BF162" s="214">
        <f t="shared" si="25"/>
        <v>0</v>
      </c>
      <c r="BG162" s="214">
        <f t="shared" si="26"/>
        <v>0</v>
      </c>
      <c r="BH162" s="214">
        <f t="shared" si="27"/>
        <v>0</v>
      </c>
      <c r="BI162" s="214">
        <f t="shared" si="28"/>
        <v>0</v>
      </c>
      <c r="BJ162" s="25" t="s">
        <v>82</v>
      </c>
      <c r="BK162" s="214">
        <f t="shared" si="29"/>
        <v>0</v>
      </c>
      <c r="BL162" s="25" t="s">
        <v>327</v>
      </c>
      <c r="BM162" s="25" t="s">
        <v>702</v>
      </c>
    </row>
    <row r="163" spans="2:65" s="11" customFormat="1" ht="29.85" customHeight="1">
      <c r="B163" s="186"/>
      <c r="C163" s="187"/>
      <c r="D163" s="188" t="s">
        <v>73</v>
      </c>
      <c r="E163" s="262" t="s">
        <v>13316</v>
      </c>
      <c r="F163" s="262" t="s">
        <v>13317</v>
      </c>
      <c r="G163" s="187"/>
      <c r="H163" s="187"/>
      <c r="I163" s="190"/>
      <c r="J163" s="263">
        <f>BK163</f>
        <v>0</v>
      </c>
      <c r="K163" s="187"/>
      <c r="L163" s="192"/>
      <c r="M163" s="193"/>
      <c r="N163" s="194"/>
      <c r="O163" s="194"/>
      <c r="P163" s="195">
        <f>P164+P179+P200</f>
        <v>0</v>
      </c>
      <c r="Q163" s="194"/>
      <c r="R163" s="195">
        <f>R164+R179+R200</f>
        <v>0</v>
      </c>
      <c r="S163" s="194"/>
      <c r="T163" s="196">
        <f>T164+T179+T200</f>
        <v>0</v>
      </c>
      <c r="AR163" s="197" t="s">
        <v>82</v>
      </c>
      <c r="AT163" s="198" t="s">
        <v>73</v>
      </c>
      <c r="AU163" s="198" t="s">
        <v>82</v>
      </c>
      <c r="AY163" s="197" t="s">
        <v>308</v>
      </c>
      <c r="BK163" s="199">
        <f>BK164+BK179+BK200</f>
        <v>0</v>
      </c>
    </row>
    <row r="164" spans="2:65" s="11" customFormat="1" ht="14.85" customHeight="1">
      <c r="B164" s="186"/>
      <c r="C164" s="187"/>
      <c r="D164" s="200" t="s">
        <v>73</v>
      </c>
      <c r="E164" s="201" t="s">
        <v>13210</v>
      </c>
      <c r="F164" s="201" t="s">
        <v>13211</v>
      </c>
      <c r="G164" s="187"/>
      <c r="H164" s="187"/>
      <c r="I164" s="190"/>
      <c r="J164" s="202">
        <f>BK164</f>
        <v>0</v>
      </c>
      <c r="K164" s="187"/>
      <c r="L164" s="192"/>
      <c r="M164" s="193"/>
      <c r="N164" s="194"/>
      <c r="O164" s="194"/>
      <c r="P164" s="195">
        <f>SUM(P165:P178)</f>
        <v>0</v>
      </c>
      <c r="Q164" s="194"/>
      <c r="R164" s="195">
        <f>SUM(R165:R178)</f>
        <v>0</v>
      </c>
      <c r="S164" s="194"/>
      <c r="T164" s="196">
        <f>SUM(T165:T178)</f>
        <v>0</v>
      </c>
      <c r="AR164" s="197" t="s">
        <v>82</v>
      </c>
      <c r="AT164" s="198" t="s">
        <v>73</v>
      </c>
      <c r="AU164" s="198" t="s">
        <v>84</v>
      </c>
      <c r="AY164" s="197" t="s">
        <v>308</v>
      </c>
      <c r="BK164" s="199">
        <f>SUM(BK165:BK178)</f>
        <v>0</v>
      </c>
    </row>
    <row r="165" spans="2:65" s="1" customFormat="1" ht="31.5" customHeight="1">
      <c r="B165" s="42"/>
      <c r="C165" s="203" t="s">
        <v>706</v>
      </c>
      <c r="D165" s="203" t="s">
        <v>311</v>
      </c>
      <c r="E165" s="204" t="s">
        <v>13318</v>
      </c>
      <c r="F165" s="205" t="s">
        <v>13213</v>
      </c>
      <c r="G165" s="206" t="s">
        <v>5275</v>
      </c>
      <c r="H165" s="207">
        <v>2</v>
      </c>
      <c r="I165" s="208"/>
      <c r="J165" s="209">
        <f t="shared" ref="J165:J178" si="30">ROUND(I165*H165,2)</f>
        <v>0</v>
      </c>
      <c r="K165" s="205" t="s">
        <v>21</v>
      </c>
      <c r="L165" s="62"/>
      <c r="M165" s="210" t="s">
        <v>21</v>
      </c>
      <c r="N165" s="211" t="s">
        <v>45</v>
      </c>
      <c r="O165" s="43"/>
      <c r="P165" s="212">
        <f t="shared" ref="P165:P178" si="31">O165*H165</f>
        <v>0</v>
      </c>
      <c r="Q165" s="212">
        <v>0</v>
      </c>
      <c r="R165" s="212">
        <f t="shared" ref="R165:R178" si="32">Q165*H165</f>
        <v>0</v>
      </c>
      <c r="S165" s="212">
        <v>0</v>
      </c>
      <c r="T165" s="213">
        <f t="shared" ref="T165:T178" si="33">S165*H165</f>
        <v>0</v>
      </c>
      <c r="AR165" s="25" t="s">
        <v>327</v>
      </c>
      <c r="AT165" s="25" t="s">
        <v>311</v>
      </c>
      <c r="AU165" s="25" t="s">
        <v>95</v>
      </c>
      <c r="AY165" s="25" t="s">
        <v>308</v>
      </c>
      <c r="BE165" s="214">
        <f t="shared" ref="BE165:BE178" si="34">IF(N165="základní",J165,0)</f>
        <v>0</v>
      </c>
      <c r="BF165" s="214">
        <f t="shared" ref="BF165:BF178" si="35">IF(N165="snížená",J165,0)</f>
        <v>0</v>
      </c>
      <c r="BG165" s="214">
        <f t="shared" ref="BG165:BG178" si="36">IF(N165="zákl. přenesená",J165,0)</f>
        <v>0</v>
      </c>
      <c r="BH165" s="214">
        <f t="shared" ref="BH165:BH178" si="37">IF(N165="sníž. přenesená",J165,0)</f>
        <v>0</v>
      </c>
      <c r="BI165" s="214">
        <f t="shared" ref="BI165:BI178" si="38">IF(N165="nulová",J165,0)</f>
        <v>0</v>
      </c>
      <c r="BJ165" s="25" t="s">
        <v>82</v>
      </c>
      <c r="BK165" s="214">
        <f t="shared" ref="BK165:BK178" si="39">ROUND(I165*H165,2)</f>
        <v>0</v>
      </c>
      <c r="BL165" s="25" t="s">
        <v>327</v>
      </c>
      <c r="BM165" s="25" t="s">
        <v>706</v>
      </c>
    </row>
    <row r="166" spans="2:65" s="1" customFormat="1" ht="44.25" customHeight="1">
      <c r="B166" s="42"/>
      <c r="C166" s="203" t="s">
        <v>710</v>
      </c>
      <c r="D166" s="203" t="s">
        <v>311</v>
      </c>
      <c r="E166" s="204" t="s">
        <v>13319</v>
      </c>
      <c r="F166" s="205" t="s">
        <v>13320</v>
      </c>
      <c r="G166" s="206" t="s">
        <v>5275</v>
      </c>
      <c r="H166" s="207">
        <v>1</v>
      </c>
      <c r="I166" s="208"/>
      <c r="J166" s="209">
        <f t="shared" si="30"/>
        <v>0</v>
      </c>
      <c r="K166" s="205" t="s">
        <v>21</v>
      </c>
      <c r="L166" s="62"/>
      <c r="M166" s="210" t="s">
        <v>21</v>
      </c>
      <c r="N166" s="211" t="s">
        <v>45</v>
      </c>
      <c r="O166" s="43"/>
      <c r="P166" s="212">
        <f t="shared" si="31"/>
        <v>0</v>
      </c>
      <c r="Q166" s="212">
        <v>0</v>
      </c>
      <c r="R166" s="212">
        <f t="shared" si="32"/>
        <v>0</v>
      </c>
      <c r="S166" s="212">
        <v>0</v>
      </c>
      <c r="T166" s="213">
        <f t="shared" si="33"/>
        <v>0</v>
      </c>
      <c r="AR166" s="25" t="s">
        <v>327</v>
      </c>
      <c r="AT166" s="25" t="s">
        <v>311</v>
      </c>
      <c r="AU166" s="25" t="s">
        <v>95</v>
      </c>
      <c r="AY166" s="25" t="s">
        <v>308</v>
      </c>
      <c r="BE166" s="214">
        <f t="shared" si="34"/>
        <v>0</v>
      </c>
      <c r="BF166" s="214">
        <f t="shared" si="35"/>
        <v>0</v>
      </c>
      <c r="BG166" s="214">
        <f t="shared" si="36"/>
        <v>0</v>
      </c>
      <c r="BH166" s="214">
        <f t="shared" si="37"/>
        <v>0</v>
      </c>
      <c r="BI166" s="214">
        <f t="shared" si="38"/>
        <v>0</v>
      </c>
      <c r="BJ166" s="25" t="s">
        <v>82</v>
      </c>
      <c r="BK166" s="214">
        <f t="shared" si="39"/>
        <v>0</v>
      </c>
      <c r="BL166" s="25" t="s">
        <v>327</v>
      </c>
      <c r="BM166" s="25" t="s">
        <v>710</v>
      </c>
    </row>
    <row r="167" spans="2:65" s="1" customFormat="1" ht="31.5" customHeight="1">
      <c r="B167" s="42"/>
      <c r="C167" s="203" t="s">
        <v>716</v>
      </c>
      <c r="D167" s="203" t="s">
        <v>311</v>
      </c>
      <c r="E167" s="204" t="s">
        <v>13321</v>
      </c>
      <c r="F167" s="205" t="s">
        <v>13322</v>
      </c>
      <c r="G167" s="206" t="s">
        <v>5275</v>
      </c>
      <c r="H167" s="207">
        <v>1</v>
      </c>
      <c r="I167" s="208"/>
      <c r="J167" s="209">
        <f t="shared" si="30"/>
        <v>0</v>
      </c>
      <c r="K167" s="205" t="s">
        <v>21</v>
      </c>
      <c r="L167" s="62"/>
      <c r="M167" s="210" t="s">
        <v>21</v>
      </c>
      <c r="N167" s="211" t="s">
        <v>45</v>
      </c>
      <c r="O167" s="43"/>
      <c r="P167" s="212">
        <f t="shared" si="31"/>
        <v>0</v>
      </c>
      <c r="Q167" s="212">
        <v>0</v>
      </c>
      <c r="R167" s="212">
        <f t="shared" si="32"/>
        <v>0</v>
      </c>
      <c r="S167" s="212">
        <v>0</v>
      </c>
      <c r="T167" s="213">
        <f t="shared" si="33"/>
        <v>0</v>
      </c>
      <c r="AR167" s="25" t="s">
        <v>327</v>
      </c>
      <c r="AT167" s="25" t="s">
        <v>311</v>
      </c>
      <c r="AU167" s="25" t="s">
        <v>95</v>
      </c>
      <c r="AY167" s="25" t="s">
        <v>308</v>
      </c>
      <c r="BE167" s="214">
        <f t="shared" si="34"/>
        <v>0</v>
      </c>
      <c r="BF167" s="214">
        <f t="shared" si="35"/>
        <v>0</v>
      </c>
      <c r="BG167" s="214">
        <f t="shared" si="36"/>
        <v>0</v>
      </c>
      <c r="BH167" s="214">
        <f t="shared" si="37"/>
        <v>0</v>
      </c>
      <c r="BI167" s="214">
        <f t="shared" si="38"/>
        <v>0</v>
      </c>
      <c r="BJ167" s="25" t="s">
        <v>82</v>
      </c>
      <c r="BK167" s="214">
        <f t="shared" si="39"/>
        <v>0</v>
      </c>
      <c r="BL167" s="25" t="s">
        <v>327</v>
      </c>
      <c r="BM167" s="25" t="s">
        <v>716</v>
      </c>
    </row>
    <row r="168" spans="2:65" s="1" customFormat="1" ht="31.5" customHeight="1">
      <c r="B168" s="42"/>
      <c r="C168" s="203" t="s">
        <v>721</v>
      </c>
      <c r="D168" s="203" t="s">
        <v>311</v>
      </c>
      <c r="E168" s="204" t="s">
        <v>13323</v>
      </c>
      <c r="F168" s="205" t="s">
        <v>13324</v>
      </c>
      <c r="G168" s="206" t="s">
        <v>5275</v>
      </c>
      <c r="H168" s="207">
        <v>2</v>
      </c>
      <c r="I168" s="208"/>
      <c r="J168" s="209">
        <f t="shared" si="30"/>
        <v>0</v>
      </c>
      <c r="K168" s="205" t="s">
        <v>21</v>
      </c>
      <c r="L168" s="62"/>
      <c r="M168" s="210" t="s">
        <v>21</v>
      </c>
      <c r="N168" s="211" t="s">
        <v>45</v>
      </c>
      <c r="O168" s="43"/>
      <c r="P168" s="212">
        <f t="shared" si="31"/>
        <v>0</v>
      </c>
      <c r="Q168" s="212">
        <v>0</v>
      </c>
      <c r="R168" s="212">
        <f t="shared" si="32"/>
        <v>0</v>
      </c>
      <c r="S168" s="212">
        <v>0</v>
      </c>
      <c r="T168" s="213">
        <f t="shared" si="33"/>
        <v>0</v>
      </c>
      <c r="AR168" s="25" t="s">
        <v>327</v>
      </c>
      <c r="AT168" s="25" t="s">
        <v>311</v>
      </c>
      <c r="AU168" s="25" t="s">
        <v>95</v>
      </c>
      <c r="AY168" s="25" t="s">
        <v>308</v>
      </c>
      <c r="BE168" s="214">
        <f t="shared" si="34"/>
        <v>0</v>
      </c>
      <c r="BF168" s="214">
        <f t="shared" si="35"/>
        <v>0</v>
      </c>
      <c r="BG168" s="214">
        <f t="shared" si="36"/>
        <v>0</v>
      </c>
      <c r="BH168" s="214">
        <f t="shared" si="37"/>
        <v>0</v>
      </c>
      <c r="BI168" s="214">
        <f t="shared" si="38"/>
        <v>0</v>
      </c>
      <c r="BJ168" s="25" t="s">
        <v>82</v>
      </c>
      <c r="BK168" s="214">
        <f t="shared" si="39"/>
        <v>0</v>
      </c>
      <c r="BL168" s="25" t="s">
        <v>327</v>
      </c>
      <c r="BM168" s="25" t="s">
        <v>721</v>
      </c>
    </row>
    <row r="169" spans="2:65" s="1" customFormat="1" ht="31.5" customHeight="1">
      <c r="B169" s="42"/>
      <c r="C169" s="203" t="s">
        <v>725</v>
      </c>
      <c r="D169" s="203" t="s">
        <v>311</v>
      </c>
      <c r="E169" s="204" t="s">
        <v>13325</v>
      </c>
      <c r="F169" s="205" t="s">
        <v>13326</v>
      </c>
      <c r="G169" s="206" t="s">
        <v>5275</v>
      </c>
      <c r="H169" s="207">
        <v>1</v>
      </c>
      <c r="I169" s="208"/>
      <c r="J169" s="209">
        <f t="shared" si="30"/>
        <v>0</v>
      </c>
      <c r="K169" s="205" t="s">
        <v>21</v>
      </c>
      <c r="L169" s="62"/>
      <c r="M169" s="210" t="s">
        <v>21</v>
      </c>
      <c r="N169" s="211" t="s">
        <v>45</v>
      </c>
      <c r="O169" s="43"/>
      <c r="P169" s="212">
        <f t="shared" si="31"/>
        <v>0</v>
      </c>
      <c r="Q169" s="212">
        <v>0</v>
      </c>
      <c r="R169" s="212">
        <f t="shared" si="32"/>
        <v>0</v>
      </c>
      <c r="S169" s="212">
        <v>0</v>
      </c>
      <c r="T169" s="213">
        <f t="shared" si="33"/>
        <v>0</v>
      </c>
      <c r="AR169" s="25" t="s">
        <v>327</v>
      </c>
      <c r="AT169" s="25" t="s">
        <v>311</v>
      </c>
      <c r="AU169" s="25" t="s">
        <v>95</v>
      </c>
      <c r="AY169" s="25" t="s">
        <v>308</v>
      </c>
      <c r="BE169" s="214">
        <f t="shared" si="34"/>
        <v>0</v>
      </c>
      <c r="BF169" s="214">
        <f t="shared" si="35"/>
        <v>0</v>
      </c>
      <c r="BG169" s="214">
        <f t="shared" si="36"/>
        <v>0</v>
      </c>
      <c r="BH169" s="214">
        <f t="shared" si="37"/>
        <v>0</v>
      </c>
      <c r="BI169" s="214">
        <f t="shared" si="38"/>
        <v>0</v>
      </c>
      <c r="BJ169" s="25" t="s">
        <v>82</v>
      </c>
      <c r="BK169" s="214">
        <f t="shared" si="39"/>
        <v>0</v>
      </c>
      <c r="BL169" s="25" t="s">
        <v>327</v>
      </c>
      <c r="BM169" s="25" t="s">
        <v>725</v>
      </c>
    </row>
    <row r="170" spans="2:65" s="1" customFormat="1" ht="44.25" customHeight="1">
      <c r="B170" s="42"/>
      <c r="C170" s="203" t="s">
        <v>730</v>
      </c>
      <c r="D170" s="203" t="s">
        <v>311</v>
      </c>
      <c r="E170" s="204" t="s">
        <v>13327</v>
      </c>
      <c r="F170" s="205" t="s">
        <v>13328</v>
      </c>
      <c r="G170" s="206" t="s">
        <v>5275</v>
      </c>
      <c r="H170" s="207">
        <v>5</v>
      </c>
      <c r="I170" s="208"/>
      <c r="J170" s="209">
        <f t="shared" si="30"/>
        <v>0</v>
      </c>
      <c r="K170" s="205" t="s">
        <v>21</v>
      </c>
      <c r="L170" s="62"/>
      <c r="M170" s="210" t="s">
        <v>21</v>
      </c>
      <c r="N170" s="211" t="s">
        <v>45</v>
      </c>
      <c r="O170" s="43"/>
      <c r="P170" s="212">
        <f t="shared" si="31"/>
        <v>0</v>
      </c>
      <c r="Q170" s="212">
        <v>0</v>
      </c>
      <c r="R170" s="212">
        <f t="shared" si="32"/>
        <v>0</v>
      </c>
      <c r="S170" s="212">
        <v>0</v>
      </c>
      <c r="T170" s="213">
        <f t="shared" si="33"/>
        <v>0</v>
      </c>
      <c r="AR170" s="25" t="s">
        <v>327</v>
      </c>
      <c r="AT170" s="25" t="s">
        <v>311</v>
      </c>
      <c r="AU170" s="25" t="s">
        <v>95</v>
      </c>
      <c r="AY170" s="25" t="s">
        <v>308</v>
      </c>
      <c r="BE170" s="214">
        <f t="shared" si="34"/>
        <v>0</v>
      </c>
      <c r="BF170" s="214">
        <f t="shared" si="35"/>
        <v>0</v>
      </c>
      <c r="BG170" s="214">
        <f t="shared" si="36"/>
        <v>0</v>
      </c>
      <c r="BH170" s="214">
        <f t="shared" si="37"/>
        <v>0</v>
      </c>
      <c r="BI170" s="214">
        <f t="shared" si="38"/>
        <v>0</v>
      </c>
      <c r="BJ170" s="25" t="s">
        <v>82</v>
      </c>
      <c r="BK170" s="214">
        <f t="shared" si="39"/>
        <v>0</v>
      </c>
      <c r="BL170" s="25" t="s">
        <v>327</v>
      </c>
      <c r="BM170" s="25" t="s">
        <v>730</v>
      </c>
    </row>
    <row r="171" spans="2:65" s="1" customFormat="1" ht="22.5" customHeight="1">
      <c r="B171" s="42"/>
      <c r="C171" s="203" t="s">
        <v>735</v>
      </c>
      <c r="D171" s="203" t="s">
        <v>311</v>
      </c>
      <c r="E171" s="204" t="s">
        <v>13329</v>
      </c>
      <c r="F171" s="205" t="s">
        <v>13233</v>
      </c>
      <c r="G171" s="206" t="s">
        <v>5275</v>
      </c>
      <c r="H171" s="207">
        <v>4</v>
      </c>
      <c r="I171" s="208"/>
      <c r="J171" s="209">
        <f t="shared" si="30"/>
        <v>0</v>
      </c>
      <c r="K171" s="205" t="s">
        <v>21</v>
      </c>
      <c r="L171" s="62"/>
      <c r="M171" s="210" t="s">
        <v>21</v>
      </c>
      <c r="N171" s="211" t="s">
        <v>45</v>
      </c>
      <c r="O171" s="43"/>
      <c r="P171" s="212">
        <f t="shared" si="31"/>
        <v>0</v>
      </c>
      <c r="Q171" s="212">
        <v>0</v>
      </c>
      <c r="R171" s="212">
        <f t="shared" si="32"/>
        <v>0</v>
      </c>
      <c r="S171" s="212">
        <v>0</v>
      </c>
      <c r="T171" s="213">
        <f t="shared" si="33"/>
        <v>0</v>
      </c>
      <c r="AR171" s="25" t="s">
        <v>327</v>
      </c>
      <c r="AT171" s="25" t="s">
        <v>311</v>
      </c>
      <c r="AU171" s="25" t="s">
        <v>95</v>
      </c>
      <c r="AY171" s="25" t="s">
        <v>308</v>
      </c>
      <c r="BE171" s="214">
        <f t="shared" si="34"/>
        <v>0</v>
      </c>
      <c r="BF171" s="214">
        <f t="shared" si="35"/>
        <v>0</v>
      </c>
      <c r="BG171" s="214">
        <f t="shared" si="36"/>
        <v>0</v>
      </c>
      <c r="BH171" s="214">
        <f t="shared" si="37"/>
        <v>0</v>
      </c>
      <c r="BI171" s="214">
        <f t="shared" si="38"/>
        <v>0</v>
      </c>
      <c r="BJ171" s="25" t="s">
        <v>82</v>
      </c>
      <c r="BK171" s="214">
        <f t="shared" si="39"/>
        <v>0</v>
      </c>
      <c r="BL171" s="25" t="s">
        <v>327</v>
      </c>
      <c r="BM171" s="25" t="s">
        <v>735</v>
      </c>
    </row>
    <row r="172" spans="2:65" s="1" customFormat="1" ht="44.25" customHeight="1">
      <c r="B172" s="42"/>
      <c r="C172" s="203" t="s">
        <v>740</v>
      </c>
      <c r="D172" s="203" t="s">
        <v>311</v>
      </c>
      <c r="E172" s="204" t="s">
        <v>13330</v>
      </c>
      <c r="F172" s="205" t="s">
        <v>13331</v>
      </c>
      <c r="G172" s="206" t="s">
        <v>5275</v>
      </c>
      <c r="H172" s="207">
        <v>2</v>
      </c>
      <c r="I172" s="208"/>
      <c r="J172" s="209">
        <f t="shared" si="30"/>
        <v>0</v>
      </c>
      <c r="K172" s="205" t="s">
        <v>21</v>
      </c>
      <c r="L172" s="62"/>
      <c r="M172" s="210" t="s">
        <v>21</v>
      </c>
      <c r="N172" s="211" t="s">
        <v>45</v>
      </c>
      <c r="O172" s="43"/>
      <c r="P172" s="212">
        <f t="shared" si="31"/>
        <v>0</v>
      </c>
      <c r="Q172" s="212">
        <v>0</v>
      </c>
      <c r="R172" s="212">
        <f t="shared" si="32"/>
        <v>0</v>
      </c>
      <c r="S172" s="212">
        <v>0</v>
      </c>
      <c r="T172" s="213">
        <f t="shared" si="33"/>
        <v>0</v>
      </c>
      <c r="AR172" s="25" t="s">
        <v>327</v>
      </c>
      <c r="AT172" s="25" t="s">
        <v>311</v>
      </c>
      <c r="AU172" s="25" t="s">
        <v>95</v>
      </c>
      <c r="AY172" s="25" t="s">
        <v>308</v>
      </c>
      <c r="BE172" s="214">
        <f t="shared" si="34"/>
        <v>0</v>
      </c>
      <c r="BF172" s="214">
        <f t="shared" si="35"/>
        <v>0</v>
      </c>
      <c r="BG172" s="214">
        <f t="shared" si="36"/>
        <v>0</v>
      </c>
      <c r="BH172" s="214">
        <f t="shared" si="37"/>
        <v>0</v>
      </c>
      <c r="BI172" s="214">
        <f t="shared" si="38"/>
        <v>0</v>
      </c>
      <c r="BJ172" s="25" t="s">
        <v>82</v>
      </c>
      <c r="BK172" s="214">
        <f t="shared" si="39"/>
        <v>0</v>
      </c>
      <c r="BL172" s="25" t="s">
        <v>327</v>
      </c>
      <c r="BM172" s="25" t="s">
        <v>740</v>
      </c>
    </row>
    <row r="173" spans="2:65" s="1" customFormat="1" ht="22.5" customHeight="1">
      <c r="B173" s="42"/>
      <c r="C173" s="203" t="s">
        <v>745</v>
      </c>
      <c r="D173" s="203" t="s">
        <v>311</v>
      </c>
      <c r="E173" s="204" t="s">
        <v>13332</v>
      </c>
      <c r="F173" s="205" t="s">
        <v>13237</v>
      </c>
      <c r="G173" s="206" t="s">
        <v>5275</v>
      </c>
      <c r="H173" s="207">
        <v>56</v>
      </c>
      <c r="I173" s="208"/>
      <c r="J173" s="209">
        <f t="shared" si="30"/>
        <v>0</v>
      </c>
      <c r="K173" s="205" t="s">
        <v>21</v>
      </c>
      <c r="L173" s="62"/>
      <c r="M173" s="210" t="s">
        <v>21</v>
      </c>
      <c r="N173" s="211" t="s">
        <v>45</v>
      </c>
      <c r="O173" s="43"/>
      <c r="P173" s="212">
        <f t="shared" si="31"/>
        <v>0</v>
      </c>
      <c r="Q173" s="212">
        <v>0</v>
      </c>
      <c r="R173" s="212">
        <f t="shared" si="32"/>
        <v>0</v>
      </c>
      <c r="S173" s="212">
        <v>0</v>
      </c>
      <c r="T173" s="213">
        <f t="shared" si="33"/>
        <v>0</v>
      </c>
      <c r="AR173" s="25" t="s">
        <v>327</v>
      </c>
      <c r="AT173" s="25" t="s">
        <v>311</v>
      </c>
      <c r="AU173" s="25" t="s">
        <v>95</v>
      </c>
      <c r="AY173" s="25" t="s">
        <v>308</v>
      </c>
      <c r="BE173" s="214">
        <f t="shared" si="34"/>
        <v>0</v>
      </c>
      <c r="BF173" s="214">
        <f t="shared" si="35"/>
        <v>0</v>
      </c>
      <c r="BG173" s="214">
        <f t="shared" si="36"/>
        <v>0</v>
      </c>
      <c r="BH173" s="214">
        <f t="shared" si="37"/>
        <v>0</v>
      </c>
      <c r="BI173" s="214">
        <f t="shared" si="38"/>
        <v>0</v>
      </c>
      <c r="BJ173" s="25" t="s">
        <v>82</v>
      </c>
      <c r="BK173" s="214">
        <f t="shared" si="39"/>
        <v>0</v>
      </c>
      <c r="BL173" s="25" t="s">
        <v>327</v>
      </c>
      <c r="BM173" s="25" t="s">
        <v>745</v>
      </c>
    </row>
    <row r="174" spans="2:65" s="1" customFormat="1" ht="22.5" customHeight="1">
      <c r="B174" s="42"/>
      <c r="C174" s="203" t="s">
        <v>750</v>
      </c>
      <c r="D174" s="203" t="s">
        <v>311</v>
      </c>
      <c r="E174" s="204" t="s">
        <v>13333</v>
      </c>
      <c r="F174" s="205" t="s">
        <v>13239</v>
      </c>
      <c r="G174" s="206" t="s">
        <v>5275</v>
      </c>
      <c r="H174" s="207">
        <v>24</v>
      </c>
      <c r="I174" s="208"/>
      <c r="J174" s="209">
        <f t="shared" si="30"/>
        <v>0</v>
      </c>
      <c r="K174" s="205" t="s">
        <v>21</v>
      </c>
      <c r="L174" s="62"/>
      <c r="M174" s="210" t="s">
        <v>21</v>
      </c>
      <c r="N174" s="211" t="s">
        <v>45</v>
      </c>
      <c r="O174" s="43"/>
      <c r="P174" s="212">
        <f t="shared" si="31"/>
        <v>0</v>
      </c>
      <c r="Q174" s="212">
        <v>0</v>
      </c>
      <c r="R174" s="212">
        <f t="shared" si="32"/>
        <v>0</v>
      </c>
      <c r="S174" s="212">
        <v>0</v>
      </c>
      <c r="T174" s="213">
        <f t="shared" si="33"/>
        <v>0</v>
      </c>
      <c r="AR174" s="25" t="s">
        <v>327</v>
      </c>
      <c r="AT174" s="25" t="s">
        <v>311</v>
      </c>
      <c r="AU174" s="25" t="s">
        <v>95</v>
      </c>
      <c r="AY174" s="25" t="s">
        <v>308</v>
      </c>
      <c r="BE174" s="214">
        <f t="shared" si="34"/>
        <v>0</v>
      </c>
      <c r="BF174" s="214">
        <f t="shared" si="35"/>
        <v>0</v>
      </c>
      <c r="BG174" s="214">
        <f t="shared" si="36"/>
        <v>0</v>
      </c>
      <c r="BH174" s="214">
        <f t="shared" si="37"/>
        <v>0</v>
      </c>
      <c r="BI174" s="214">
        <f t="shared" si="38"/>
        <v>0</v>
      </c>
      <c r="BJ174" s="25" t="s">
        <v>82</v>
      </c>
      <c r="BK174" s="214">
        <f t="shared" si="39"/>
        <v>0</v>
      </c>
      <c r="BL174" s="25" t="s">
        <v>327</v>
      </c>
      <c r="BM174" s="25" t="s">
        <v>750</v>
      </c>
    </row>
    <row r="175" spans="2:65" s="1" customFormat="1" ht="22.5" customHeight="1">
      <c r="B175" s="42"/>
      <c r="C175" s="203" t="s">
        <v>522</v>
      </c>
      <c r="D175" s="203" t="s">
        <v>311</v>
      </c>
      <c r="E175" s="204" t="s">
        <v>13334</v>
      </c>
      <c r="F175" s="205" t="s">
        <v>13241</v>
      </c>
      <c r="G175" s="206" t="s">
        <v>5275</v>
      </c>
      <c r="H175" s="207">
        <v>84</v>
      </c>
      <c r="I175" s="208"/>
      <c r="J175" s="209">
        <f t="shared" si="30"/>
        <v>0</v>
      </c>
      <c r="K175" s="205" t="s">
        <v>21</v>
      </c>
      <c r="L175" s="62"/>
      <c r="M175" s="210" t="s">
        <v>21</v>
      </c>
      <c r="N175" s="211" t="s">
        <v>45</v>
      </c>
      <c r="O175" s="43"/>
      <c r="P175" s="212">
        <f t="shared" si="31"/>
        <v>0</v>
      </c>
      <c r="Q175" s="212">
        <v>0</v>
      </c>
      <c r="R175" s="212">
        <f t="shared" si="32"/>
        <v>0</v>
      </c>
      <c r="S175" s="212">
        <v>0</v>
      </c>
      <c r="T175" s="213">
        <f t="shared" si="33"/>
        <v>0</v>
      </c>
      <c r="AR175" s="25" t="s">
        <v>327</v>
      </c>
      <c r="AT175" s="25" t="s">
        <v>311</v>
      </c>
      <c r="AU175" s="25" t="s">
        <v>95</v>
      </c>
      <c r="AY175" s="25" t="s">
        <v>308</v>
      </c>
      <c r="BE175" s="214">
        <f t="shared" si="34"/>
        <v>0</v>
      </c>
      <c r="BF175" s="214">
        <f t="shared" si="35"/>
        <v>0</v>
      </c>
      <c r="BG175" s="214">
        <f t="shared" si="36"/>
        <v>0</v>
      </c>
      <c r="BH175" s="214">
        <f t="shared" si="37"/>
        <v>0</v>
      </c>
      <c r="BI175" s="214">
        <f t="shared" si="38"/>
        <v>0</v>
      </c>
      <c r="BJ175" s="25" t="s">
        <v>82</v>
      </c>
      <c r="BK175" s="214">
        <f t="shared" si="39"/>
        <v>0</v>
      </c>
      <c r="BL175" s="25" t="s">
        <v>327</v>
      </c>
      <c r="BM175" s="25" t="s">
        <v>522</v>
      </c>
    </row>
    <row r="176" spans="2:65" s="1" customFormat="1" ht="22.5" customHeight="1">
      <c r="B176" s="42"/>
      <c r="C176" s="203" t="s">
        <v>1248</v>
      </c>
      <c r="D176" s="203" t="s">
        <v>311</v>
      </c>
      <c r="E176" s="204" t="s">
        <v>13335</v>
      </c>
      <c r="F176" s="205" t="s">
        <v>13243</v>
      </c>
      <c r="G176" s="206" t="s">
        <v>5275</v>
      </c>
      <c r="H176" s="207">
        <v>24</v>
      </c>
      <c r="I176" s="208"/>
      <c r="J176" s="209">
        <f t="shared" si="30"/>
        <v>0</v>
      </c>
      <c r="K176" s="205" t="s">
        <v>21</v>
      </c>
      <c r="L176" s="62"/>
      <c r="M176" s="210" t="s">
        <v>21</v>
      </c>
      <c r="N176" s="211" t="s">
        <v>45</v>
      </c>
      <c r="O176" s="43"/>
      <c r="P176" s="212">
        <f t="shared" si="31"/>
        <v>0</v>
      </c>
      <c r="Q176" s="212">
        <v>0</v>
      </c>
      <c r="R176" s="212">
        <f t="shared" si="32"/>
        <v>0</v>
      </c>
      <c r="S176" s="212">
        <v>0</v>
      </c>
      <c r="T176" s="213">
        <f t="shared" si="33"/>
        <v>0</v>
      </c>
      <c r="AR176" s="25" t="s">
        <v>327</v>
      </c>
      <c r="AT176" s="25" t="s">
        <v>311</v>
      </c>
      <c r="AU176" s="25" t="s">
        <v>95</v>
      </c>
      <c r="AY176" s="25" t="s">
        <v>308</v>
      </c>
      <c r="BE176" s="214">
        <f t="shared" si="34"/>
        <v>0</v>
      </c>
      <c r="BF176" s="214">
        <f t="shared" si="35"/>
        <v>0</v>
      </c>
      <c r="BG176" s="214">
        <f t="shared" si="36"/>
        <v>0</v>
      </c>
      <c r="BH176" s="214">
        <f t="shared" si="37"/>
        <v>0</v>
      </c>
      <c r="BI176" s="214">
        <f t="shared" si="38"/>
        <v>0</v>
      </c>
      <c r="BJ176" s="25" t="s">
        <v>82</v>
      </c>
      <c r="BK176" s="214">
        <f t="shared" si="39"/>
        <v>0</v>
      </c>
      <c r="BL176" s="25" t="s">
        <v>327</v>
      </c>
      <c r="BM176" s="25" t="s">
        <v>1248</v>
      </c>
    </row>
    <row r="177" spans="2:65" s="1" customFormat="1" ht="22.5" customHeight="1">
      <c r="B177" s="42"/>
      <c r="C177" s="203" t="s">
        <v>528</v>
      </c>
      <c r="D177" s="203" t="s">
        <v>311</v>
      </c>
      <c r="E177" s="204" t="s">
        <v>13336</v>
      </c>
      <c r="F177" s="205" t="s">
        <v>13245</v>
      </c>
      <c r="G177" s="206" t="s">
        <v>700</v>
      </c>
      <c r="H177" s="207">
        <v>1</v>
      </c>
      <c r="I177" s="208"/>
      <c r="J177" s="209">
        <f t="shared" si="30"/>
        <v>0</v>
      </c>
      <c r="K177" s="205" t="s">
        <v>21</v>
      </c>
      <c r="L177" s="62"/>
      <c r="M177" s="210" t="s">
        <v>21</v>
      </c>
      <c r="N177" s="211" t="s">
        <v>45</v>
      </c>
      <c r="O177" s="43"/>
      <c r="P177" s="212">
        <f t="shared" si="31"/>
        <v>0</v>
      </c>
      <c r="Q177" s="212">
        <v>0</v>
      </c>
      <c r="R177" s="212">
        <f t="shared" si="32"/>
        <v>0</v>
      </c>
      <c r="S177" s="212">
        <v>0</v>
      </c>
      <c r="T177" s="213">
        <f t="shared" si="33"/>
        <v>0</v>
      </c>
      <c r="AR177" s="25" t="s">
        <v>327</v>
      </c>
      <c r="AT177" s="25" t="s">
        <v>311</v>
      </c>
      <c r="AU177" s="25" t="s">
        <v>95</v>
      </c>
      <c r="AY177" s="25" t="s">
        <v>308</v>
      </c>
      <c r="BE177" s="214">
        <f t="shared" si="34"/>
        <v>0</v>
      </c>
      <c r="BF177" s="214">
        <f t="shared" si="35"/>
        <v>0</v>
      </c>
      <c r="BG177" s="214">
        <f t="shared" si="36"/>
        <v>0</v>
      </c>
      <c r="BH177" s="214">
        <f t="shared" si="37"/>
        <v>0</v>
      </c>
      <c r="BI177" s="214">
        <f t="shared" si="38"/>
        <v>0</v>
      </c>
      <c r="BJ177" s="25" t="s">
        <v>82</v>
      </c>
      <c r="BK177" s="214">
        <f t="shared" si="39"/>
        <v>0</v>
      </c>
      <c r="BL177" s="25" t="s">
        <v>327</v>
      </c>
      <c r="BM177" s="25" t="s">
        <v>528</v>
      </c>
    </row>
    <row r="178" spans="2:65" s="1" customFormat="1" ht="22.5" customHeight="1">
      <c r="B178" s="42"/>
      <c r="C178" s="203" t="s">
        <v>570</v>
      </c>
      <c r="D178" s="203" t="s">
        <v>311</v>
      </c>
      <c r="E178" s="204" t="s">
        <v>13337</v>
      </c>
      <c r="F178" s="205" t="s">
        <v>13247</v>
      </c>
      <c r="G178" s="206" t="s">
        <v>700</v>
      </c>
      <c r="H178" s="207">
        <v>1</v>
      </c>
      <c r="I178" s="208"/>
      <c r="J178" s="209">
        <f t="shared" si="30"/>
        <v>0</v>
      </c>
      <c r="K178" s="205" t="s">
        <v>21</v>
      </c>
      <c r="L178" s="62"/>
      <c r="M178" s="210" t="s">
        <v>21</v>
      </c>
      <c r="N178" s="211" t="s">
        <v>45</v>
      </c>
      <c r="O178" s="43"/>
      <c r="P178" s="212">
        <f t="shared" si="31"/>
        <v>0</v>
      </c>
      <c r="Q178" s="212">
        <v>0</v>
      </c>
      <c r="R178" s="212">
        <f t="shared" si="32"/>
        <v>0</v>
      </c>
      <c r="S178" s="212">
        <v>0</v>
      </c>
      <c r="T178" s="213">
        <f t="shared" si="33"/>
        <v>0</v>
      </c>
      <c r="AR178" s="25" t="s">
        <v>327</v>
      </c>
      <c r="AT178" s="25" t="s">
        <v>311</v>
      </c>
      <c r="AU178" s="25" t="s">
        <v>95</v>
      </c>
      <c r="AY178" s="25" t="s">
        <v>308</v>
      </c>
      <c r="BE178" s="214">
        <f t="shared" si="34"/>
        <v>0</v>
      </c>
      <c r="BF178" s="214">
        <f t="shared" si="35"/>
        <v>0</v>
      </c>
      <c r="BG178" s="214">
        <f t="shared" si="36"/>
        <v>0</v>
      </c>
      <c r="BH178" s="214">
        <f t="shared" si="37"/>
        <v>0</v>
      </c>
      <c r="BI178" s="214">
        <f t="shared" si="38"/>
        <v>0</v>
      </c>
      <c r="BJ178" s="25" t="s">
        <v>82</v>
      </c>
      <c r="BK178" s="214">
        <f t="shared" si="39"/>
        <v>0</v>
      </c>
      <c r="BL178" s="25" t="s">
        <v>327</v>
      </c>
      <c r="BM178" s="25" t="s">
        <v>570</v>
      </c>
    </row>
    <row r="179" spans="2:65" s="11" customFormat="1" ht="22.35" customHeight="1">
      <c r="B179" s="186"/>
      <c r="C179" s="187"/>
      <c r="D179" s="200" t="s">
        <v>73</v>
      </c>
      <c r="E179" s="201" t="s">
        <v>13248</v>
      </c>
      <c r="F179" s="201" t="s">
        <v>13249</v>
      </c>
      <c r="G179" s="187"/>
      <c r="H179" s="187"/>
      <c r="I179" s="190"/>
      <c r="J179" s="202">
        <f>BK179</f>
        <v>0</v>
      </c>
      <c r="K179" s="187"/>
      <c r="L179" s="192"/>
      <c r="M179" s="193"/>
      <c r="N179" s="194"/>
      <c r="O179" s="194"/>
      <c r="P179" s="195">
        <f>SUM(P180:P199)</f>
        <v>0</v>
      </c>
      <c r="Q179" s="194"/>
      <c r="R179" s="195">
        <f>SUM(R180:R199)</f>
        <v>0</v>
      </c>
      <c r="S179" s="194"/>
      <c r="T179" s="196">
        <f>SUM(T180:T199)</f>
        <v>0</v>
      </c>
      <c r="AR179" s="197" t="s">
        <v>82</v>
      </c>
      <c r="AT179" s="198" t="s">
        <v>73</v>
      </c>
      <c r="AU179" s="198" t="s">
        <v>84</v>
      </c>
      <c r="AY179" s="197" t="s">
        <v>308</v>
      </c>
      <c r="BK179" s="199">
        <f>SUM(BK180:BK199)</f>
        <v>0</v>
      </c>
    </row>
    <row r="180" spans="2:65" s="1" customFormat="1" ht="22.5" customHeight="1">
      <c r="B180" s="42"/>
      <c r="C180" s="203" t="s">
        <v>2038</v>
      </c>
      <c r="D180" s="203" t="s">
        <v>311</v>
      </c>
      <c r="E180" s="204" t="s">
        <v>13338</v>
      </c>
      <c r="F180" s="205" t="s">
        <v>13251</v>
      </c>
      <c r="G180" s="206" t="s">
        <v>5275</v>
      </c>
      <c r="H180" s="207">
        <v>1</v>
      </c>
      <c r="I180" s="208"/>
      <c r="J180" s="209">
        <f t="shared" ref="J180:J199" si="40">ROUND(I180*H180,2)</f>
        <v>0</v>
      </c>
      <c r="K180" s="205" t="s">
        <v>21</v>
      </c>
      <c r="L180" s="62"/>
      <c r="M180" s="210" t="s">
        <v>21</v>
      </c>
      <c r="N180" s="211" t="s">
        <v>45</v>
      </c>
      <c r="O180" s="43"/>
      <c r="P180" s="212">
        <f t="shared" ref="P180:P199" si="41">O180*H180</f>
        <v>0</v>
      </c>
      <c r="Q180" s="212">
        <v>0</v>
      </c>
      <c r="R180" s="212">
        <f t="shared" ref="R180:R199" si="42">Q180*H180</f>
        <v>0</v>
      </c>
      <c r="S180" s="212">
        <v>0</v>
      </c>
      <c r="T180" s="213">
        <f t="shared" ref="T180:T199" si="43">S180*H180</f>
        <v>0</v>
      </c>
      <c r="AR180" s="25" t="s">
        <v>327</v>
      </c>
      <c r="AT180" s="25" t="s">
        <v>311</v>
      </c>
      <c r="AU180" s="25" t="s">
        <v>95</v>
      </c>
      <c r="AY180" s="25" t="s">
        <v>308</v>
      </c>
      <c r="BE180" s="214">
        <f t="shared" ref="BE180:BE199" si="44">IF(N180="základní",J180,0)</f>
        <v>0</v>
      </c>
      <c r="BF180" s="214">
        <f t="shared" ref="BF180:BF199" si="45">IF(N180="snížená",J180,0)</f>
        <v>0</v>
      </c>
      <c r="BG180" s="214">
        <f t="shared" ref="BG180:BG199" si="46">IF(N180="zákl. přenesená",J180,0)</f>
        <v>0</v>
      </c>
      <c r="BH180" s="214">
        <f t="shared" ref="BH180:BH199" si="47">IF(N180="sníž. přenesená",J180,0)</f>
        <v>0</v>
      </c>
      <c r="BI180" s="214">
        <f t="shared" ref="BI180:BI199" si="48">IF(N180="nulová",J180,0)</f>
        <v>0</v>
      </c>
      <c r="BJ180" s="25" t="s">
        <v>82</v>
      </c>
      <c r="BK180" s="214">
        <f t="shared" ref="BK180:BK199" si="49">ROUND(I180*H180,2)</f>
        <v>0</v>
      </c>
      <c r="BL180" s="25" t="s">
        <v>327</v>
      </c>
      <c r="BM180" s="25" t="s">
        <v>2038</v>
      </c>
    </row>
    <row r="181" spans="2:65" s="1" customFormat="1" ht="22.5" customHeight="1">
      <c r="B181" s="42"/>
      <c r="C181" s="203" t="s">
        <v>2042</v>
      </c>
      <c r="D181" s="203" t="s">
        <v>311</v>
      </c>
      <c r="E181" s="204" t="s">
        <v>13339</v>
      </c>
      <c r="F181" s="205" t="s">
        <v>13253</v>
      </c>
      <c r="G181" s="206" t="s">
        <v>5275</v>
      </c>
      <c r="H181" s="207">
        <v>1</v>
      </c>
      <c r="I181" s="208"/>
      <c r="J181" s="209">
        <f t="shared" si="40"/>
        <v>0</v>
      </c>
      <c r="K181" s="205" t="s">
        <v>21</v>
      </c>
      <c r="L181" s="62"/>
      <c r="M181" s="210" t="s">
        <v>21</v>
      </c>
      <c r="N181" s="211" t="s">
        <v>45</v>
      </c>
      <c r="O181" s="43"/>
      <c r="P181" s="212">
        <f t="shared" si="41"/>
        <v>0</v>
      </c>
      <c r="Q181" s="212">
        <v>0</v>
      </c>
      <c r="R181" s="212">
        <f t="shared" si="42"/>
        <v>0</v>
      </c>
      <c r="S181" s="212">
        <v>0</v>
      </c>
      <c r="T181" s="213">
        <f t="shared" si="43"/>
        <v>0</v>
      </c>
      <c r="AR181" s="25" t="s">
        <v>327</v>
      </c>
      <c r="AT181" s="25" t="s">
        <v>311</v>
      </c>
      <c r="AU181" s="25" t="s">
        <v>95</v>
      </c>
      <c r="AY181" s="25" t="s">
        <v>308</v>
      </c>
      <c r="BE181" s="214">
        <f t="shared" si="44"/>
        <v>0</v>
      </c>
      <c r="BF181" s="214">
        <f t="shared" si="45"/>
        <v>0</v>
      </c>
      <c r="BG181" s="214">
        <f t="shared" si="46"/>
        <v>0</v>
      </c>
      <c r="BH181" s="214">
        <f t="shared" si="47"/>
        <v>0</v>
      </c>
      <c r="BI181" s="214">
        <f t="shared" si="48"/>
        <v>0</v>
      </c>
      <c r="BJ181" s="25" t="s">
        <v>82</v>
      </c>
      <c r="BK181" s="214">
        <f t="shared" si="49"/>
        <v>0</v>
      </c>
      <c r="BL181" s="25" t="s">
        <v>327</v>
      </c>
      <c r="BM181" s="25" t="s">
        <v>2042</v>
      </c>
    </row>
    <row r="182" spans="2:65" s="1" customFormat="1" ht="22.5" customHeight="1">
      <c r="B182" s="42"/>
      <c r="C182" s="203" t="s">
        <v>2044</v>
      </c>
      <c r="D182" s="203" t="s">
        <v>311</v>
      </c>
      <c r="E182" s="204" t="s">
        <v>13340</v>
      </c>
      <c r="F182" s="205" t="s">
        <v>13255</v>
      </c>
      <c r="G182" s="206" t="s">
        <v>5275</v>
      </c>
      <c r="H182" s="207">
        <v>7</v>
      </c>
      <c r="I182" s="208"/>
      <c r="J182" s="209">
        <f t="shared" si="40"/>
        <v>0</v>
      </c>
      <c r="K182" s="205" t="s">
        <v>21</v>
      </c>
      <c r="L182" s="62"/>
      <c r="M182" s="210" t="s">
        <v>21</v>
      </c>
      <c r="N182" s="211" t="s">
        <v>45</v>
      </c>
      <c r="O182" s="43"/>
      <c r="P182" s="212">
        <f t="shared" si="41"/>
        <v>0</v>
      </c>
      <c r="Q182" s="212">
        <v>0</v>
      </c>
      <c r="R182" s="212">
        <f t="shared" si="42"/>
        <v>0</v>
      </c>
      <c r="S182" s="212">
        <v>0</v>
      </c>
      <c r="T182" s="213">
        <f t="shared" si="43"/>
        <v>0</v>
      </c>
      <c r="AR182" s="25" t="s">
        <v>327</v>
      </c>
      <c r="AT182" s="25" t="s">
        <v>311</v>
      </c>
      <c r="AU182" s="25" t="s">
        <v>95</v>
      </c>
      <c r="AY182" s="25" t="s">
        <v>308</v>
      </c>
      <c r="BE182" s="214">
        <f t="shared" si="44"/>
        <v>0</v>
      </c>
      <c r="BF182" s="214">
        <f t="shared" si="45"/>
        <v>0</v>
      </c>
      <c r="BG182" s="214">
        <f t="shared" si="46"/>
        <v>0</v>
      </c>
      <c r="BH182" s="214">
        <f t="shared" si="47"/>
        <v>0</v>
      </c>
      <c r="BI182" s="214">
        <f t="shared" si="48"/>
        <v>0</v>
      </c>
      <c r="BJ182" s="25" t="s">
        <v>82</v>
      </c>
      <c r="BK182" s="214">
        <f t="shared" si="49"/>
        <v>0</v>
      </c>
      <c r="BL182" s="25" t="s">
        <v>327</v>
      </c>
      <c r="BM182" s="25" t="s">
        <v>2044</v>
      </c>
    </row>
    <row r="183" spans="2:65" s="1" customFormat="1" ht="22.5" customHeight="1">
      <c r="B183" s="42"/>
      <c r="C183" s="203" t="s">
        <v>2048</v>
      </c>
      <c r="D183" s="203" t="s">
        <v>311</v>
      </c>
      <c r="E183" s="204" t="s">
        <v>13341</v>
      </c>
      <c r="F183" s="205" t="s">
        <v>13257</v>
      </c>
      <c r="G183" s="206" t="s">
        <v>5275</v>
      </c>
      <c r="H183" s="207">
        <v>3</v>
      </c>
      <c r="I183" s="208"/>
      <c r="J183" s="209">
        <f t="shared" si="40"/>
        <v>0</v>
      </c>
      <c r="K183" s="205" t="s">
        <v>21</v>
      </c>
      <c r="L183" s="62"/>
      <c r="M183" s="210" t="s">
        <v>21</v>
      </c>
      <c r="N183" s="211" t="s">
        <v>45</v>
      </c>
      <c r="O183" s="43"/>
      <c r="P183" s="212">
        <f t="shared" si="41"/>
        <v>0</v>
      </c>
      <c r="Q183" s="212">
        <v>0</v>
      </c>
      <c r="R183" s="212">
        <f t="shared" si="42"/>
        <v>0</v>
      </c>
      <c r="S183" s="212">
        <v>0</v>
      </c>
      <c r="T183" s="213">
        <f t="shared" si="43"/>
        <v>0</v>
      </c>
      <c r="AR183" s="25" t="s">
        <v>327</v>
      </c>
      <c r="AT183" s="25" t="s">
        <v>311</v>
      </c>
      <c r="AU183" s="25" t="s">
        <v>95</v>
      </c>
      <c r="AY183" s="25" t="s">
        <v>308</v>
      </c>
      <c r="BE183" s="214">
        <f t="shared" si="44"/>
        <v>0</v>
      </c>
      <c r="BF183" s="214">
        <f t="shared" si="45"/>
        <v>0</v>
      </c>
      <c r="BG183" s="214">
        <f t="shared" si="46"/>
        <v>0</v>
      </c>
      <c r="BH183" s="214">
        <f t="shared" si="47"/>
        <v>0</v>
      </c>
      <c r="BI183" s="214">
        <f t="shared" si="48"/>
        <v>0</v>
      </c>
      <c r="BJ183" s="25" t="s">
        <v>82</v>
      </c>
      <c r="BK183" s="214">
        <f t="shared" si="49"/>
        <v>0</v>
      </c>
      <c r="BL183" s="25" t="s">
        <v>327</v>
      </c>
      <c r="BM183" s="25" t="s">
        <v>2048</v>
      </c>
    </row>
    <row r="184" spans="2:65" s="1" customFormat="1" ht="22.5" customHeight="1">
      <c r="B184" s="42"/>
      <c r="C184" s="203" t="s">
        <v>2051</v>
      </c>
      <c r="D184" s="203" t="s">
        <v>311</v>
      </c>
      <c r="E184" s="204" t="s">
        <v>13342</v>
      </c>
      <c r="F184" s="205" t="s">
        <v>13259</v>
      </c>
      <c r="G184" s="206" t="s">
        <v>5275</v>
      </c>
      <c r="H184" s="207">
        <v>7</v>
      </c>
      <c r="I184" s="208"/>
      <c r="J184" s="209">
        <f t="shared" si="40"/>
        <v>0</v>
      </c>
      <c r="K184" s="205" t="s">
        <v>21</v>
      </c>
      <c r="L184" s="62"/>
      <c r="M184" s="210" t="s">
        <v>21</v>
      </c>
      <c r="N184" s="211" t="s">
        <v>45</v>
      </c>
      <c r="O184" s="43"/>
      <c r="P184" s="212">
        <f t="shared" si="41"/>
        <v>0</v>
      </c>
      <c r="Q184" s="212">
        <v>0</v>
      </c>
      <c r="R184" s="212">
        <f t="shared" si="42"/>
        <v>0</v>
      </c>
      <c r="S184" s="212">
        <v>0</v>
      </c>
      <c r="T184" s="213">
        <f t="shared" si="43"/>
        <v>0</v>
      </c>
      <c r="AR184" s="25" t="s">
        <v>327</v>
      </c>
      <c r="AT184" s="25" t="s">
        <v>311</v>
      </c>
      <c r="AU184" s="25" t="s">
        <v>95</v>
      </c>
      <c r="AY184" s="25" t="s">
        <v>308</v>
      </c>
      <c r="BE184" s="214">
        <f t="shared" si="44"/>
        <v>0</v>
      </c>
      <c r="BF184" s="214">
        <f t="shared" si="45"/>
        <v>0</v>
      </c>
      <c r="BG184" s="214">
        <f t="shared" si="46"/>
        <v>0</v>
      </c>
      <c r="BH184" s="214">
        <f t="shared" si="47"/>
        <v>0</v>
      </c>
      <c r="BI184" s="214">
        <f t="shared" si="48"/>
        <v>0</v>
      </c>
      <c r="BJ184" s="25" t="s">
        <v>82</v>
      </c>
      <c r="BK184" s="214">
        <f t="shared" si="49"/>
        <v>0</v>
      </c>
      <c r="BL184" s="25" t="s">
        <v>327</v>
      </c>
      <c r="BM184" s="25" t="s">
        <v>2051</v>
      </c>
    </row>
    <row r="185" spans="2:65" s="1" customFormat="1" ht="22.5" customHeight="1">
      <c r="B185" s="42"/>
      <c r="C185" s="203" t="s">
        <v>2055</v>
      </c>
      <c r="D185" s="203" t="s">
        <v>311</v>
      </c>
      <c r="E185" s="204" t="s">
        <v>13343</v>
      </c>
      <c r="F185" s="205" t="s">
        <v>13261</v>
      </c>
      <c r="G185" s="206" t="s">
        <v>5275</v>
      </c>
      <c r="H185" s="207">
        <v>4</v>
      </c>
      <c r="I185" s="208"/>
      <c r="J185" s="209">
        <f t="shared" si="40"/>
        <v>0</v>
      </c>
      <c r="K185" s="205" t="s">
        <v>21</v>
      </c>
      <c r="L185" s="62"/>
      <c r="M185" s="210" t="s">
        <v>21</v>
      </c>
      <c r="N185" s="211" t="s">
        <v>45</v>
      </c>
      <c r="O185" s="43"/>
      <c r="P185" s="212">
        <f t="shared" si="41"/>
        <v>0</v>
      </c>
      <c r="Q185" s="212">
        <v>0</v>
      </c>
      <c r="R185" s="212">
        <f t="shared" si="42"/>
        <v>0</v>
      </c>
      <c r="S185" s="212">
        <v>0</v>
      </c>
      <c r="T185" s="213">
        <f t="shared" si="43"/>
        <v>0</v>
      </c>
      <c r="AR185" s="25" t="s">
        <v>327</v>
      </c>
      <c r="AT185" s="25" t="s">
        <v>311</v>
      </c>
      <c r="AU185" s="25" t="s">
        <v>95</v>
      </c>
      <c r="AY185" s="25" t="s">
        <v>308</v>
      </c>
      <c r="BE185" s="214">
        <f t="shared" si="44"/>
        <v>0</v>
      </c>
      <c r="BF185" s="214">
        <f t="shared" si="45"/>
        <v>0</v>
      </c>
      <c r="BG185" s="214">
        <f t="shared" si="46"/>
        <v>0</v>
      </c>
      <c r="BH185" s="214">
        <f t="shared" si="47"/>
        <v>0</v>
      </c>
      <c r="BI185" s="214">
        <f t="shared" si="48"/>
        <v>0</v>
      </c>
      <c r="BJ185" s="25" t="s">
        <v>82</v>
      </c>
      <c r="BK185" s="214">
        <f t="shared" si="49"/>
        <v>0</v>
      </c>
      <c r="BL185" s="25" t="s">
        <v>327</v>
      </c>
      <c r="BM185" s="25" t="s">
        <v>2055</v>
      </c>
    </row>
    <row r="186" spans="2:65" s="1" customFormat="1" ht="22.5" customHeight="1">
      <c r="B186" s="42"/>
      <c r="C186" s="203" t="s">
        <v>2057</v>
      </c>
      <c r="D186" s="203" t="s">
        <v>311</v>
      </c>
      <c r="E186" s="204" t="s">
        <v>13344</v>
      </c>
      <c r="F186" s="205" t="s">
        <v>13263</v>
      </c>
      <c r="G186" s="206" t="s">
        <v>5275</v>
      </c>
      <c r="H186" s="207">
        <v>10</v>
      </c>
      <c r="I186" s="208"/>
      <c r="J186" s="209">
        <f t="shared" si="40"/>
        <v>0</v>
      </c>
      <c r="K186" s="205" t="s">
        <v>21</v>
      </c>
      <c r="L186" s="62"/>
      <c r="M186" s="210" t="s">
        <v>21</v>
      </c>
      <c r="N186" s="211" t="s">
        <v>45</v>
      </c>
      <c r="O186" s="43"/>
      <c r="P186" s="212">
        <f t="shared" si="41"/>
        <v>0</v>
      </c>
      <c r="Q186" s="212">
        <v>0</v>
      </c>
      <c r="R186" s="212">
        <f t="shared" si="42"/>
        <v>0</v>
      </c>
      <c r="S186" s="212">
        <v>0</v>
      </c>
      <c r="T186" s="213">
        <f t="shared" si="43"/>
        <v>0</v>
      </c>
      <c r="AR186" s="25" t="s">
        <v>327</v>
      </c>
      <c r="AT186" s="25" t="s">
        <v>311</v>
      </c>
      <c r="AU186" s="25" t="s">
        <v>95</v>
      </c>
      <c r="AY186" s="25" t="s">
        <v>308</v>
      </c>
      <c r="BE186" s="214">
        <f t="shared" si="44"/>
        <v>0</v>
      </c>
      <c r="BF186" s="214">
        <f t="shared" si="45"/>
        <v>0</v>
      </c>
      <c r="BG186" s="214">
        <f t="shared" si="46"/>
        <v>0</v>
      </c>
      <c r="BH186" s="214">
        <f t="shared" si="47"/>
        <v>0</v>
      </c>
      <c r="BI186" s="214">
        <f t="shared" si="48"/>
        <v>0</v>
      </c>
      <c r="BJ186" s="25" t="s">
        <v>82</v>
      </c>
      <c r="BK186" s="214">
        <f t="shared" si="49"/>
        <v>0</v>
      </c>
      <c r="BL186" s="25" t="s">
        <v>327</v>
      </c>
      <c r="BM186" s="25" t="s">
        <v>2057</v>
      </c>
    </row>
    <row r="187" spans="2:65" s="1" customFormat="1" ht="22.5" customHeight="1">
      <c r="B187" s="42"/>
      <c r="C187" s="203" t="s">
        <v>2061</v>
      </c>
      <c r="D187" s="203" t="s">
        <v>311</v>
      </c>
      <c r="E187" s="204" t="s">
        <v>13345</v>
      </c>
      <c r="F187" s="205" t="s">
        <v>13265</v>
      </c>
      <c r="G187" s="206" t="s">
        <v>5275</v>
      </c>
      <c r="H187" s="207">
        <v>4</v>
      </c>
      <c r="I187" s="208"/>
      <c r="J187" s="209">
        <f t="shared" si="40"/>
        <v>0</v>
      </c>
      <c r="K187" s="205" t="s">
        <v>21</v>
      </c>
      <c r="L187" s="62"/>
      <c r="M187" s="210" t="s">
        <v>21</v>
      </c>
      <c r="N187" s="211" t="s">
        <v>45</v>
      </c>
      <c r="O187" s="43"/>
      <c r="P187" s="212">
        <f t="shared" si="41"/>
        <v>0</v>
      </c>
      <c r="Q187" s="212">
        <v>0</v>
      </c>
      <c r="R187" s="212">
        <f t="shared" si="42"/>
        <v>0</v>
      </c>
      <c r="S187" s="212">
        <v>0</v>
      </c>
      <c r="T187" s="213">
        <f t="shared" si="43"/>
        <v>0</v>
      </c>
      <c r="AR187" s="25" t="s">
        <v>327</v>
      </c>
      <c r="AT187" s="25" t="s">
        <v>311</v>
      </c>
      <c r="AU187" s="25" t="s">
        <v>95</v>
      </c>
      <c r="AY187" s="25" t="s">
        <v>308</v>
      </c>
      <c r="BE187" s="214">
        <f t="shared" si="44"/>
        <v>0</v>
      </c>
      <c r="BF187" s="214">
        <f t="shared" si="45"/>
        <v>0</v>
      </c>
      <c r="BG187" s="214">
        <f t="shared" si="46"/>
        <v>0</v>
      </c>
      <c r="BH187" s="214">
        <f t="shared" si="47"/>
        <v>0</v>
      </c>
      <c r="BI187" s="214">
        <f t="shared" si="48"/>
        <v>0</v>
      </c>
      <c r="BJ187" s="25" t="s">
        <v>82</v>
      </c>
      <c r="BK187" s="214">
        <f t="shared" si="49"/>
        <v>0</v>
      </c>
      <c r="BL187" s="25" t="s">
        <v>327</v>
      </c>
      <c r="BM187" s="25" t="s">
        <v>2061</v>
      </c>
    </row>
    <row r="188" spans="2:65" s="1" customFormat="1" ht="22.5" customHeight="1">
      <c r="B188" s="42"/>
      <c r="C188" s="203" t="s">
        <v>2063</v>
      </c>
      <c r="D188" s="203" t="s">
        <v>311</v>
      </c>
      <c r="E188" s="204" t="s">
        <v>13346</v>
      </c>
      <c r="F188" s="205" t="s">
        <v>13267</v>
      </c>
      <c r="G188" s="206" t="s">
        <v>5275</v>
      </c>
      <c r="H188" s="207">
        <v>2</v>
      </c>
      <c r="I188" s="208"/>
      <c r="J188" s="209">
        <f t="shared" si="40"/>
        <v>0</v>
      </c>
      <c r="K188" s="205" t="s">
        <v>21</v>
      </c>
      <c r="L188" s="62"/>
      <c r="M188" s="210" t="s">
        <v>21</v>
      </c>
      <c r="N188" s="211" t="s">
        <v>45</v>
      </c>
      <c r="O188" s="43"/>
      <c r="P188" s="212">
        <f t="shared" si="41"/>
        <v>0</v>
      </c>
      <c r="Q188" s="212">
        <v>0</v>
      </c>
      <c r="R188" s="212">
        <f t="shared" si="42"/>
        <v>0</v>
      </c>
      <c r="S188" s="212">
        <v>0</v>
      </c>
      <c r="T188" s="213">
        <f t="shared" si="43"/>
        <v>0</v>
      </c>
      <c r="AR188" s="25" t="s">
        <v>327</v>
      </c>
      <c r="AT188" s="25" t="s">
        <v>311</v>
      </c>
      <c r="AU188" s="25" t="s">
        <v>95</v>
      </c>
      <c r="AY188" s="25" t="s">
        <v>308</v>
      </c>
      <c r="BE188" s="214">
        <f t="shared" si="44"/>
        <v>0</v>
      </c>
      <c r="BF188" s="214">
        <f t="shared" si="45"/>
        <v>0</v>
      </c>
      <c r="BG188" s="214">
        <f t="shared" si="46"/>
        <v>0</v>
      </c>
      <c r="BH188" s="214">
        <f t="shared" si="47"/>
        <v>0</v>
      </c>
      <c r="BI188" s="214">
        <f t="shared" si="48"/>
        <v>0</v>
      </c>
      <c r="BJ188" s="25" t="s">
        <v>82</v>
      </c>
      <c r="BK188" s="214">
        <f t="shared" si="49"/>
        <v>0</v>
      </c>
      <c r="BL188" s="25" t="s">
        <v>327</v>
      </c>
      <c r="BM188" s="25" t="s">
        <v>2063</v>
      </c>
    </row>
    <row r="189" spans="2:65" s="1" customFormat="1" ht="22.5" customHeight="1">
      <c r="B189" s="42"/>
      <c r="C189" s="203" t="s">
        <v>2067</v>
      </c>
      <c r="D189" s="203" t="s">
        <v>311</v>
      </c>
      <c r="E189" s="204" t="s">
        <v>13347</v>
      </c>
      <c r="F189" s="205" t="s">
        <v>13269</v>
      </c>
      <c r="G189" s="206" t="s">
        <v>5275</v>
      </c>
      <c r="H189" s="207">
        <v>4</v>
      </c>
      <c r="I189" s="208"/>
      <c r="J189" s="209">
        <f t="shared" si="40"/>
        <v>0</v>
      </c>
      <c r="K189" s="205" t="s">
        <v>21</v>
      </c>
      <c r="L189" s="62"/>
      <c r="M189" s="210" t="s">
        <v>21</v>
      </c>
      <c r="N189" s="211" t="s">
        <v>45</v>
      </c>
      <c r="O189" s="43"/>
      <c r="P189" s="212">
        <f t="shared" si="41"/>
        <v>0</v>
      </c>
      <c r="Q189" s="212">
        <v>0</v>
      </c>
      <c r="R189" s="212">
        <f t="shared" si="42"/>
        <v>0</v>
      </c>
      <c r="S189" s="212">
        <v>0</v>
      </c>
      <c r="T189" s="213">
        <f t="shared" si="43"/>
        <v>0</v>
      </c>
      <c r="AR189" s="25" t="s">
        <v>327</v>
      </c>
      <c r="AT189" s="25" t="s">
        <v>311</v>
      </c>
      <c r="AU189" s="25" t="s">
        <v>95</v>
      </c>
      <c r="AY189" s="25" t="s">
        <v>308</v>
      </c>
      <c r="BE189" s="214">
        <f t="shared" si="44"/>
        <v>0</v>
      </c>
      <c r="BF189" s="214">
        <f t="shared" si="45"/>
        <v>0</v>
      </c>
      <c r="BG189" s="214">
        <f t="shared" si="46"/>
        <v>0</v>
      </c>
      <c r="BH189" s="214">
        <f t="shared" si="47"/>
        <v>0</v>
      </c>
      <c r="BI189" s="214">
        <f t="shared" si="48"/>
        <v>0</v>
      </c>
      <c r="BJ189" s="25" t="s">
        <v>82</v>
      </c>
      <c r="BK189" s="214">
        <f t="shared" si="49"/>
        <v>0</v>
      </c>
      <c r="BL189" s="25" t="s">
        <v>327</v>
      </c>
      <c r="BM189" s="25" t="s">
        <v>2067</v>
      </c>
    </row>
    <row r="190" spans="2:65" s="1" customFormat="1" ht="22.5" customHeight="1">
      <c r="B190" s="42"/>
      <c r="C190" s="203" t="s">
        <v>2071</v>
      </c>
      <c r="D190" s="203" t="s">
        <v>311</v>
      </c>
      <c r="E190" s="204" t="s">
        <v>13348</v>
      </c>
      <c r="F190" s="205" t="s">
        <v>13271</v>
      </c>
      <c r="G190" s="206" t="s">
        <v>5275</v>
      </c>
      <c r="H190" s="207">
        <v>6</v>
      </c>
      <c r="I190" s="208"/>
      <c r="J190" s="209">
        <f t="shared" si="40"/>
        <v>0</v>
      </c>
      <c r="K190" s="205" t="s">
        <v>21</v>
      </c>
      <c r="L190" s="62"/>
      <c r="M190" s="210" t="s">
        <v>21</v>
      </c>
      <c r="N190" s="211" t="s">
        <v>45</v>
      </c>
      <c r="O190" s="43"/>
      <c r="P190" s="212">
        <f t="shared" si="41"/>
        <v>0</v>
      </c>
      <c r="Q190" s="212">
        <v>0</v>
      </c>
      <c r="R190" s="212">
        <f t="shared" si="42"/>
        <v>0</v>
      </c>
      <c r="S190" s="212">
        <v>0</v>
      </c>
      <c r="T190" s="213">
        <f t="shared" si="43"/>
        <v>0</v>
      </c>
      <c r="AR190" s="25" t="s">
        <v>327</v>
      </c>
      <c r="AT190" s="25" t="s">
        <v>311</v>
      </c>
      <c r="AU190" s="25" t="s">
        <v>95</v>
      </c>
      <c r="AY190" s="25" t="s">
        <v>308</v>
      </c>
      <c r="BE190" s="214">
        <f t="shared" si="44"/>
        <v>0</v>
      </c>
      <c r="BF190" s="214">
        <f t="shared" si="45"/>
        <v>0</v>
      </c>
      <c r="BG190" s="214">
        <f t="shared" si="46"/>
        <v>0</v>
      </c>
      <c r="BH190" s="214">
        <f t="shared" si="47"/>
        <v>0</v>
      </c>
      <c r="BI190" s="214">
        <f t="shared" si="48"/>
        <v>0</v>
      </c>
      <c r="BJ190" s="25" t="s">
        <v>82</v>
      </c>
      <c r="BK190" s="214">
        <f t="shared" si="49"/>
        <v>0</v>
      </c>
      <c r="BL190" s="25" t="s">
        <v>327</v>
      </c>
      <c r="BM190" s="25" t="s">
        <v>2071</v>
      </c>
    </row>
    <row r="191" spans="2:65" s="1" customFormat="1" ht="22.5" customHeight="1">
      <c r="B191" s="42"/>
      <c r="C191" s="203" t="s">
        <v>2075</v>
      </c>
      <c r="D191" s="203" t="s">
        <v>311</v>
      </c>
      <c r="E191" s="204" t="s">
        <v>13349</v>
      </c>
      <c r="F191" s="205" t="s">
        <v>13273</v>
      </c>
      <c r="G191" s="206" t="s">
        <v>5275</v>
      </c>
      <c r="H191" s="207">
        <v>2</v>
      </c>
      <c r="I191" s="208"/>
      <c r="J191" s="209">
        <f t="shared" si="40"/>
        <v>0</v>
      </c>
      <c r="K191" s="205" t="s">
        <v>21</v>
      </c>
      <c r="L191" s="62"/>
      <c r="M191" s="210" t="s">
        <v>21</v>
      </c>
      <c r="N191" s="211" t="s">
        <v>45</v>
      </c>
      <c r="O191" s="43"/>
      <c r="P191" s="212">
        <f t="shared" si="41"/>
        <v>0</v>
      </c>
      <c r="Q191" s="212">
        <v>0</v>
      </c>
      <c r="R191" s="212">
        <f t="shared" si="42"/>
        <v>0</v>
      </c>
      <c r="S191" s="212">
        <v>0</v>
      </c>
      <c r="T191" s="213">
        <f t="shared" si="43"/>
        <v>0</v>
      </c>
      <c r="AR191" s="25" t="s">
        <v>327</v>
      </c>
      <c r="AT191" s="25" t="s">
        <v>311</v>
      </c>
      <c r="AU191" s="25" t="s">
        <v>95</v>
      </c>
      <c r="AY191" s="25" t="s">
        <v>308</v>
      </c>
      <c r="BE191" s="214">
        <f t="shared" si="44"/>
        <v>0</v>
      </c>
      <c r="BF191" s="214">
        <f t="shared" si="45"/>
        <v>0</v>
      </c>
      <c r="BG191" s="214">
        <f t="shared" si="46"/>
        <v>0</v>
      </c>
      <c r="BH191" s="214">
        <f t="shared" si="47"/>
        <v>0</v>
      </c>
      <c r="BI191" s="214">
        <f t="shared" si="48"/>
        <v>0</v>
      </c>
      <c r="BJ191" s="25" t="s">
        <v>82</v>
      </c>
      <c r="BK191" s="214">
        <f t="shared" si="49"/>
        <v>0</v>
      </c>
      <c r="BL191" s="25" t="s">
        <v>327</v>
      </c>
      <c r="BM191" s="25" t="s">
        <v>2075</v>
      </c>
    </row>
    <row r="192" spans="2:65" s="1" customFormat="1" ht="22.5" customHeight="1">
      <c r="B192" s="42"/>
      <c r="C192" s="203" t="s">
        <v>2080</v>
      </c>
      <c r="D192" s="203" t="s">
        <v>311</v>
      </c>
      <c r="E192" s="204" t="s">
        <v>13350</v>
      </c>
      <c r="F192" s="205" t="s">
        <v>13275</v>
      </c>
      <c r="G192" s="206" t="s">
        <v>5275</v>
      </c>
      <c r="H192" s="207">
        <v>2</v>
      </c>
      <c r="I192" s="208"/>
      <c r="J192" s="209">
        <f t="shared" si="40"/>
        <v>0</v>
      </c>
      <c r="K192" s="205" t="s">
        <v>21</v>
      </c>
      <c r="L192" s="62"/>
      <c r="M192" s="210" t="s">
        <v>21</v>
      </c>
      <c r="N192" s="211" t="s">
        <v>45</v>
      </c>
      <c r="O192" s="43"/>
      <c r="P192" s="212">
        <f t="shared" si="41"/>
        <v>0</v>
      </c>
      <c r="Q192" s="212">
        <v>0</v>
      </c>
      <c r="R192" s="212">
        <f t="shared" si="42"/>
        <v>0</v>
      </c>
      <c r="S192" s="212">
        <v>0</v>
      </c>
      <c r="T192" s="213">
        <f t="shared" si="43"/>
        <v>0</v>
      </c>
      <c r="AR192" s="25" t="s">
        <v>327</v>
      </c>
      <c r="AT192" s="25" t="s">
        <v>311</v>
      </c>
      <c r="AU192" s="25" t="s">
        <v>95</v>
      </c>
      <c r="AY192" s="25" t="s">
        <v>308</v>
      </c>
      <c r="BE192" s="214">
        <f t="shared" si="44"/>
        <v>0</v>
      </c>
      <c r="BF192" s="214">
        <f t="shared" si="45"/>
        <v>0</v>
      </c>
      <c r="BG192" s="214">
        <f t="shared" si="46"/>
        <v>0</v>
      </c>
      <c r="BH192" s="214">
        <f t="shared" si="47"/>
        <v>0</v>
      </c>
      <c r="BI192" s="214">
        <f t="shared" si="48"/>
        <v>0</v>
      </c>
      <c r="BJ192" s="25" t="s">
        <v>82</v>
      </c>
      <c r="BK192" s="214">
        <f t="shared" si="49"/>
        <v>0</v>
      </c>
      <c r="BL192" s="25" t="s">
        <v>327</v>
      </c>
      <c r="BM192" s="25" t="s">
        <v>2080</v>
      </c>
    </row>
    <row r="193" spans="2:65" s="1" customFormat="1" ht="22.5" customHeight="1">
      <c r="B193" s="42"/>
      <c r="C193" s="203" t="s">
        <v>2084</v>
      </c>
      <c r="D193" s="203" t="s">
        <v>311</v>
      </c>
      <c r="E193" s="204" t="s">
        <v>13351</v>
      </c>
      <c r="F193" s="205" t="s">
        <v>13277</v>
      </c>
      <c r="G193" s="206" t="s">
        <v>5275</v>
      </c>
      <c r="H193" s="207">
        <v>2</v>
      </c>
      <c r="I193" s="208"/>
      <c r="J193" s="209">
        <f t="shared" si="40"/>
        <v>0</v>
      </c>
      <c r="K193" s="205" t="s">
        <v>21</v>
      </c>
      <c r="L193" s="62"/>
      <c r="M193" s="210" t="s">
        <v>21</v>
      </c>
      <c r="N193" s="211" t="s">
        <v>45</v>
      </c>
      <c r="O193" s="43"/>
      <c r="P193" s="212">
        <f t="shared" si="41"/>
        <v>0</v>
      </c>
      <c r="Q193" s="212">
        <v>0</v>
      </c>
      <c r="R193" s="212">
        <f t="shared" si="42"/>
        <v>0</v>
      </c>
      <c r="S193" s="212">
        <v>0</v>
      </c>
      <c r="T193" s="213">
        <f t="shared" si="43"/>
        <v>0</v>
      </c>
      <c r="AR193" s="25" t="s">
        <v>327</v>
      </c>
      <c r="AT193" s="25" t="s">
        <v>311</v>
      </c>
      <c r="AU193" s="25" t="s">
        <v>95</v>
      </c>
      <c r="AY193" s="25" t="s">
        <v>308</v>
      </c>
      <c r="BE193" s="214">
        <f t="shared" si="44"/>
        <v>0</v>
      </c>
      <c r="BF193" s="214">
        <f t="shared" si="45"/>
        <v>0</v>
      </c>
      <c r="BG193" s="214">
        <f t="shared" si="46"/>
        <v>0</v>
      </c>
      <c r="BH193" s="214">
        <f t="shared" si="47"/>
        <v>0</v>
      </c>
      <c r="BI193" s="214">
        <f t="shared" si="48"/>
        <v>0</v>
      </c>
      <c r="BJ193" s="25" t="s">
        <v>82</v>
      </c>
      <c r="BK193" s="214">
        <f t="shared" si="49"/>
        <v>0</v>
      </c>
      <c r="BL193" s="25" t="s">
        <v>327</v>
      </c>
      <c r="BM193" s="25" t="s">
        <v>2084</v>
      </c>
    </row>
    <row r="194" spans="2:65" s="1" customFormat="1" ht="22.5" customHeight="1">
      <c r="B194" s="42"/>
      <c r="C194" s="203" t="s">
        <v>2088</v>
      </c>
      <c r="D194" s="203" t="s">
        <v>311</v>
      </c>
      <c r="E194" s="204" t="s">
        <v>13352</v>
      </c>
      <c r="F194" s="205" t="s">
        <v>13279</v>
      </c>
      <c r="G194" s="206" t="s">
        <v>5275</v>
      </c>
      <c r="H194" s="207">
        <v>2</v>
      </c>
      <c r="I194" s="208"/>
      <c r="J194" s="209">
        <f t="shared" si="40"/>
        <v>0</v>
      </c>
      <c r="K194" s="205" t="s">
        <v>21</v>
      </c>
      <c r="L194" s="62"/>
      <c r="M194" s="210" t="s">
        <v>21</v>
      </c>
      <c r="N194" s="211" t="s">
        <v>45</v>
      </c>
      <c r="O194" s="43"/>
      <c r="P194" s="212">
        <f t="shared" si="41"/>
        <v>0</v>
      </c>
      <c r="Q194" s="212">
        <v>0</v>
      </c>
      <c r="R194" s="212">
        <f t="shared" si="42"/>
        <v>0</v>
      </c>
      <c r="S194" s="212">
        <v>0</v>
      </c>
      <c r="T194" s="213">
        <f t="shared" si="43"/>
        <v>0</v>
      </c>
      <c r="AR194" s="25" t="s">
        <v>327</v>
      </c>
      <c r="AT194" s="25" t="s">
        <v>311</v>
      </c>
      <c r="AU194" s="25" t="s">
        <v>95</v>
      </c>
      <c r="AY194" s="25" t="s">
        <v>308</v>
      </c>
      <c r="BE194" s="214">
        <f t="shared" si="44"/>
        <v>0</v>
      </c>
      <c r="BF194" s="214">
        <f t="shared" si="45"/>
        <v>0</v>
      </c>
      <c r="BG194" s="214">
        <f t="shared" si="46"/>
        <v>0</v>
      </c>
      <c r="BH194" s="214">
        <f t="shared" si="47"/>
        <v>0</v>
      </c>
      <c r="BI194" s="214">
        <f t="shared" si="48"/>
        <v>0</v>
      </c>
      <c r="BJ194" s="25" t="s">
        <v>82</v>
      </c>
      <c r="BK194" s="214">
        <f t="shared" si="49"/>
        <v>0</v>
      </c>
      <c r="BL194" s="25" t="s">
        <v>327</v>
      </c>
      <c r="BM194" s="25" t="s">
        <v>2088</v>
      </c>
    </row>
    <row r="195" spans="2:65" s="1" customFormat="1" ht="22.5" customHeight="1">
      <c r="B195" s="42"/>
      <c r="C195" s="203" t="s">
        <v>2091</v>
      </c>
      <c r="D195" s="203" t="s">
        <v>311</v>
      </c>
      <c r="E195" s="204" t="s">
        <v>13353</v>
      </c>
      <c r="F195" s="205" t="s">
        <v>13354</v>
      </c>
      <c r="G195" s="206" t="s">
        <v>5275</v>
      </c>
      <c r="H195" s="207">
        <v>1</v>
      </c>
      <c r="I195" s="208"/>
      <c r="J195" s="209">
        <f t="shared" si="40"/>
        <v>0</v>
      </c>
      <c r="K195" s="205" t="s">
        <v>21</v>
      </c>
      <c r="L195" s="62"/>
      <c r="M195" s="210" t="s">
        <v>21</v>
      </c>
      <c r="N195" s="211" t="s">
        <v>45</v>
      </c>
      <c r="O195" s="43"/>
      <c r="P195" s="212">
        <f t="shared" si="41"/>
        <v>0</v>
      </c>
      <c r="Q195" s="212">
        <v>0</v>
      </c>
      <c r="R195" s="212">
        <f t="shared" si="42"/>
        <v>0</v>
      </c>
      <c r="S195" s="212">
        <v>0</v>
      </c>
      <c r="T195" s="213">
        <f t="shared" si="43"/>
        <v>0</v>
      </c>
      <c r="AR195" s="25" t="s">
        <v>327</v>
      </c>
      <c r="AT195" s="25" t="s">
        <v>311</v>
      </c>
      <c r="AU195" s="25" t="s">
        <v>95</v>
      </c>
      <c r="AY195" s="25" t="s">
        <v>308</v>
      </c>
      <c r="BE195" s="214">
        <f t="shared" si="44"/>
        <v>0</v>
      </c>
      <c r="BF195" s="214">
        <f t="shared" si="45"/>
        <v>0</v>
      </c>
      <c r="BG195" s="214">
        <f t="shared" si="46"/>
        <v>0</v>
      </c>
      <c r="BH195" s="214">
        <f t="shared" si="47"/>
        <v>0</v>
      </c>
      <c r="BI195" s="214">
        <f t="shared" si="48"/>
        <v>0</v>
      </c>
      <c r="BJ195" s="25" t="s">
        <v>82</v>
      </c>
      <c r="BK195" s="214">
        <f t="shared" si="49"/>
        <v>0</v>
      </c>
      <c r="BL195" s="25" t="s">
        <v>327</v>
      </c>
      <c r="BM195" s="25" t="s">
        <v>2091</v>
      </c>
    </row>
    <row r="196" spans="2:65" s="1" customFormat="1" ht="22.5" customHeight="1">
      <c r="B196" s="42"/>
      <c r="C196" s="203" t="s">
        <v>2094</v>
      </c>
      <c r="D196" s="203" t="s">
        <v>311</v>
      </c>
      <c r="E196" s="204" t="s">
        <v>13355</v>
      </c>
      <c r="F196" s="205" t="s">
        <v>13356</v>
      </c>
      <c r="G196" s="206" t="s">
        <v>5275</v>
      </c>
      <c r="H196" s="207">
        <v>1</v>
      </c>
      <c r="I196" s="208"/>
      <c r="J196" s="209">
        <f t="shared" si="40"/>
        <v>0</v>
      </c>
      <c r="K196" s="205" t="s">
        <v>21</v>
      </c>
      <c r="L196" s="62"/>
      <c r="M196" s="210" t="s">
        <v>21</v>
      </c>
      <c r="N196" s="211" t="s">
        <v>45</v>
      </c>
      <c r="O196" s="43"/>
      <c r="P196" s="212">
        <f t="shared" si="41"/>
        <v>0</v>
      </c>
      <c r="Q196" s="212">
        <v>0</v>
      </c>
      <c r="R196" s="212">
        <f t="shared" si="42"/>
        <v>0</v>
      </c>
      <c r="S196" s="212">
        <v>0</v>
      </c>
      <c r="T196" s="213">
        <f t="shared" si="43"/>
        <v>0</v>
      </c>
      <c r="AR196" s="25" t="s">
        <v>327</v>
      </c>
      <c r="AT196" s="25" t="s">
        <v>311</v>
      </c>
      <c r="AU196" s="25" t="s">
        <v>95</v>
      </c>
      <c r="AY196" s="25" t="s">
        <v>308</v>
      </c>
      <c r="BE196" s="214">
        <f t="shared" si="44"/>
        <v>0</v>
      </c>
      <c r="BF196" s="214">
        <f t="shared" si="45"/>
        <v>0</v>
      </c>
      <c r="BG196" s="214">
        <f t="shared" si="46"/>
        <v>0</v>
      </c>
      <c r="BH196" s="214">
        <f t="shared" si="47"/>
        <v>0</v>
      </c>
      <c r="BI196" s="214">
        <f t="shared" si="48"/>
        <v>0</v>
      </c>
      <c r="BJ196" s="25" t="s">
        <v>82</v>
      </c>
      <c r="BK196" s="214">
        <f t="shared" si="49"/>
        <v>0</v>
      </c>
      <c r="BL196" s="25" t="s">
        <v>327</v>
      </c>
      <c r="BM196" s="25" t="s">
        <v>2094</v>
      </c>
    </row>
    <row r="197" spans="2:65" s="1" customFormat="1" ht="22.5" customHeight="1">
      <c r="B197" s="42"/>
      <c r="C197" s="203" t="s">
        <v>2098</v>
      </c>
      <c r="D197" s="203" t="s">
        <v>311</v>
      </c>
      <c r="E197" s="204" t="s">
        <v>13357</v>
      </c>
      <c r="F197" s="205" t="s">
        <v>13285</v>
      </c>
      <c r="G197" s="206" t="s">
        <v>5275</v>
      </c>
      <c r="H197" s="207">
        <v>1</v>
      </c>
      <c r="I197" s="208"/>
      <c r="J197" s="209">
        <f t="shared" si="40"/>
        <v>0</v>
      </c>
      <c r="K197" s="205" t="s">
        <v>21</v>
      </c>
      <c r="L197" s="62"/>
      <c r="M197" s="210" t="s">
        <v>21</v>
      </c>
      <c r="N197" s="211" t="s">
        <v>45</v>
      </c>
      <c r="O197" s="43"/>
      <c r="P197" s="212">
        <f t="shared" si="41"/>
        <v>0</v>
      </c>
      <c r="Q197" s="212">
        <v>0</v>
      </c>
      <c r="R197" s="212">
        <f t="shared" si="42"/>
        <v>0</v>
      </c>
      <c r="S197" s="212">
        <v>0</v>
      </c>
      <c r="T197" s="213">
        <f t="shared" si="43"/>
        <v>0</v>
      </c>
      <c r="AR197" s="25" t="s">
        <v>327</v>
      </c>
      <c r="AT197" s="25" t="s">
        <v>311</v>
      </c>
      <c r="AU197" s="25" t="s">
        <v>95</v>
      </c>
      <c r="AY197" s="25" t="s">
        <v>308</v>
      </c>
      <c r="BE197" s="214">
        <f t="shared" si="44"/>
        <v>0</v>
      </c>
      <c r="BF197" s="214">
        <f t="shared" si="45"/>
        <v>0</v>
      </c>
      <c r="BG197" s="214">
        <f t="shared" si="46"/>
        <v>0</v>
      </c>
      <c r="BH197" s="214">
        <f t="shared" si="47"/>
        <v>0</v>
      </c>
      <c r="BI197" s="214">
        <f t="shared" si="48"/>
        <v>0</v>
      </c>
      <c r="BJ197" s="25" t="s">
        <v>82</v>
      </c>
      <c r="BK197" s="214">
        <f t="shared" si="49"/>
        <v>0</v>
      </c>
      <c r="BL197" s="25" t="s">
        <v>327</v>
      </c>
      <c r="BM197" s="25" t="s">
        <v>2098</v>
      </c>
    </row>
    <row r="198" spans="2:65" s="1" customFormat="1" ht="22.5" customHeight="1">
      <c r="B198" s="42"/>
      <c r="C198" s="203" t="s">
        <v>2100</v>
      </c>
      <c r="D198" s="203" t="s">
        <v>311</v>
      </c>
      <c r="E198" s="204" t="s">
        <v>13358</v>
      </c>
      <c r="F198" s="205" t="s">
        <v>13289</v>
      </c>
      <c r="G198" s="206" t="s">
        <v>5275</v>
      </c>
      <c r="H198" s="207">
        <v>2</v>
      </c>
      <c r="I198" s="208"/>
      <c r="J198" s="209">
        <f t="shared" si="40"/>
        <v>0</v>
      </c>
      <c r="K198" s="205" t="s">
        <v>21</v>
      </c>
      <c r="L198" s="62"/>
      <c r="M198" s="210" t="s">
        <v>21</v>
      </c>
      <c r="N198" s="211" t="s">
        <v>45</v>
      </c>
      <c r="O198" s="43"/>
      <c r="P198" s="212">
        <f t="shared" si="41"/>
        <v>0</v>
      </c>
      <c r="Q198" s="212">
        <v>0</v>
      </c>
      <c r="R198" s="212">
        <f t="shared" si="42"/>
        <v>0</v>
      </c>
      <c r="S198" s="212">
        <v>0</v>
      </c>
      <c r="T198" s="213">
        <f t="shared" si="43"/>
        <v>0</v>
      </c>
      <c r="AR198" s="25" t="s">
        <v>327</v>
      </c>
      <c r="AT198" s="25" t="s">
        <v>311</v>
      </c>
      <c r="AU198" s="25" t="s">
        <v>95</v>
      </c>
      <c r="AY198" s="25" t="s">
        <v>308</v>
      </c>
      <c r="BE198" s="214">
        <f t="shared" si="44"/>
        <v>0</v>
      </c>
      <c r="BF198" s="214">
        <f t="shared" si="45"/>
        <v>0</v>
      </c>
      <c r="BG198" s="214">
        <f t="shared" si="46"/>
        <v>0</v>
      </c>
      <c r="BH198" s="214">
        <f t="shared" si="47"/>
        <v>0</v>
      </c>
      <c r="BI198" s="214">
        <f t="shared" si="48"/>
        <v>0</v>
      </c>
      <c r="BJ198" s="25" t="s">
        <v>82</v>
      </c>
      <c r="BK198" s="214">
        <f t="shared" si="49"/>
        <v>0</v>
      </c>
      <c r="BL198" s="25" t="s">
        <v>327</v>
      </c>
      <c r="BM198" s="25" t="s">
        <v>2100</v>
      </c>
    </row>
    <row r="199" spans="2:65" s="1" customFormat="1" ht="22.5" customHeight="1">
      <c r="B199" s="42"/>
      <c r="C199" s="203" t="s">
        <v>2103</v>
      </c>
      <c r="D199" s="203" t="s">
        <v>311</v>
      </c>
      <c r="E199" s="204" t="s">
        <v>13359</v>
      </c>
      <c r="F199" s="205" t="s">
        <v>13360</v>
      </c>
      <c r="G199" s="206" t="s">
        <v>5275</v>
      </c>
      <c r="H199" s="207">
        <v>1</v>
      </c>
      <c r="I199" s="208"/>
      <c r="J199" s="209">
        <f t="shared" si="40"/>
        <v>0</v>
      </c>
      <c r="K199" s="205" t="s">
        <v>21</v>
      </c>
      <c r="L199" s="62"/>
      <c r="M199" s="210" t="s">
        <v>21</v>
      </c>
      <c r="N199" s="211" t="s">
        <v>45</v>
      </c>
      <c r="O199" s="43"/>
      <c r="P199" s="212">
        <f t="shared" si="41"/>
        <v>0</v>
      </c>
      <c r="Q199" s="212">
        <v>0</v>
      </c>
      <c r="R199" s="212">
        <f t="shared" si="42"/>
        <v>0</v>
      </c>
      <c r="S199" s="212">
        <v>0</v>
      </c>
      <c r="T199" s="213">
        <f t="shared" si="43"/>
        <v>0</v>
      </c>
      <c r="AR199" s="25" t="s">
        <v>327</v>
      </c>
      <c r="AT199" s="25" t="s">
        <v>311</v>
      </c>
      <c r="AU199" s="25" t="s">
        <v>95</v>
      </c>
      <c r="AY199" s="25" t="s">
        <v>308</v>
      </c>
      <c r="BE199" s="214">
        <f t="shared" si="44"/>
        <v>0</v>
      </c>
      <c r="BF199" s="214">
        <f t="shared" si="45"/>
        <v>0</v>
      </c>
      <c r="BG199" s="214">
        <f t="shared" si="46"/>
        <v>0</v>
      </c>
      <c r="BH199" s="214">
        <f t="shared" si="47"/>
        <v>0</v>
      </c>
      <c r="BI199" s="214">
        <f t="shared" si="48"/>
        <v>0</v>
      </c>
      <c r="BJ199" s="25" t="s">
        <v>82</v>
      </c>
      <c r="BK199" s="214">
        <f t="shared" si="49"/>
        <v>0</v>
      </c>
      <c r="BL199" s="25" t="s">
        <v>327</v>
      </c>
      <c r="BM199" s="25" t="s">
        <v>2103</v>
      </c>
    </row>
    <row r="200" spans="2:65" s="11" customFormat="1" ht="22.35" customHeight="1">
      <c r="B200" s="186"/>
      <c r="C200" s="187"/>
      <c r="D200" s="200" t="s">
        <v>73</v>
      </c>
      <c r="E200" s="201" t="s">
        <v>13290</v>
      </c>
      <c r="F200" s="201" t="s">
        <v>13291</v>
      </c>
      <c r="G200" s="187"/>
      <c r="H200" s="187"/>
      <c r="I200" s="190"/>
      <c r="J200" s="202">
        <f>BK200</f>
        <v>0</v>
      </c>
      <c r="K200" s="187"/>
      <c r="L200" s="192"/>
      <c r="M200" s="193"/>
      <c r="N200" s="194"/>
      <c r="O200" s="194"/>
      <c r="P200" s="195">
        <f>SUM(P201:P212)</f>
        <v>0</v>
      </c>
      <c r="Q200" s="194"/>
      <c r="R200" s="195">
        <f>SUM(R201:R212)</f>
        <v>0</v>
      </c>
      <c r="S200" s="194"/>
      <c r="T200" s="196">
        <f>SUM(T201:T212)</f>
        <v>0</v>
      </c>
      <c r="AR200" s="197" t="s">
        <v>82</v>
      </c>
      <c r="AT200" s="198" t="s">
        <v>73</v>
      </c>
      <c r="AU200" s="198" t="s">
        <v>84</v>
      </c>
      <c r="AY200" s="197" t="s">
        <v>308</v>
      </c>
      <c r="BK200" s="199">
        <f>SUM(BK201:BK212)</f>
        <v>0</v>
      </c>
    </row>
    <row r="201" spans="2:65" s="1" customFormat="1" ht="22.5" customHeight="1">
      <c r="B201" s="42"/>
      <c r="C201" s="203" t="s">
        <v>2108</v>
      </c>
      <c r="D201" s="203" t="s">
        <v>311</v>
      </c>
      <c r="E201" s="204" t="s">
        <v>13361</v>
      </c>
      <c r="F201" s="205" t="s">
        <v>13293</v>
      </c>
      <c r="G201" s="206" t="s">
        <v>538</v>
      </c>
      <c r="H201" s="207">
        <v>100</v>
      </c>
      <c r="I201" s="208"/>
      <c r="J201" s="209">
        <f t="shared" ref="J201:J212" si="50">ROUND(I201*H201,2)</f>
        <v>0</v>
      </c>
      <c r="K201" s="205" t="s">
        <v>21</v>
      </c>
      <c r="L201" s="62"/>
      <c r="M201" s="210" t="s">
        <v>21</v>
      </c>
      <c r="N201" s="211" t="s">
        <v>45</v>
      </c>
      <c r="O201" s="43"/>
      <c r="P201" s="212">
        <f t="shared" ref="P201:P212" si="51">O201*H201</f>
        <v>0</v>
      </c>
      <c r="Q201" s="212">
        <v>0</v>
      </c>
      <c r="R201" s="212">
        <f t="shared" ref="R201:R212" si="52">Q201*H201</f>
        <v>0</v>
      </c>
      <c r="S201" s="212">
        <v>0</v>
      </c>
      <c r="T201" s="213">
        <f t="shared" ref="T201:T212" si="53">S201*H201</f>
        <v>0</v>
      </c>
      <c r="AR201" s="25" t="s">
        <v>327</v>
      </c>
      <c r="AT201" s="25" t="s">
        <v>311</v>
      </c>
      <c r="AU201" s="25" t="s">
        <v>95</v>
      </c>
      <c r="AY201" s="25" t="s">
        <v>308</v>
      </c>
      <c r="BE201" s="214">
        <f t="shared" ref="BE201:BE212" si="54">IF(N201="základní",J201,0)</f>
        <v>0</v>
      </c>
      <c r="BF201" s="214">
        <f t="shared" ref="BF201:BF212" si="55">IF(N201="snížená",J201,0)</f>
        <v>0</v>
      </c>
      <c r="BG201" s="214">
        <f t="shared" ref="BG201:BG212" si="56">IF(N201="zákl. přenesená",J201,0)</f>
        <v>0</v>
      </c>
      <c r="BH201" s="214">
        <f t="shared" ref="BH201:BH212" si="57">IF(N201="sníž. přenesená",J201,0)</f>
        <v>0</v>
      </c>
      <c r="BI201" s="214">
        <f t="shared" ref="BI201:BI212" si="58">IF(N201="nulová",J201,0)</f>
        <v>0</v>
      </c>
      <c r="BJ201" s="25" t="s">
        <v>82</v>
      </c>
      <c r="BK201" s="214">
        <f t="shared" ref="BK201:BK212" si="59">ROUND(I201*H201,2)</f>
        <v>0</v>
      </c>
      <c r="BL201" s="25" t="s">
        <v>327</v>
      </c>
      <c r="BM201" s="25" t="s">
        <v>2108</v>
      </c>
    </row>
    <row r="202" spans="2:65" s="1" customFormat="1" ht="22.5" customHeight="1">
      <c r="B202" s="42"/>
      <c r="C202" s="203" t="s">
        <v>2112</v>
      </c>
      <c r="D202" s="203" t="s">
        <v>311</v>
      </c>
      <c r="E202" s="204" t="s">
        <v>13362</v>
      </c>
      <c r="F202" s="205" t="s">
        <v>13295</v>
      </c>
      <c r="G202" s="206" t="s">
        <v>538</v>
      </c>
      <c r="H202" s="207">
        <v>40</v>
      </c>
      <c r="I202" s="208"/>
      <c r="J202" s="209">
        <f t="shared" si="50"/>
        <v>0</v>
      </c>
      <c r="K202" s="205" t="s">
        <v>21</v>
      </c>
      <c r="L202" s="62"/>
      <c r="M202" s="210" t="s">
        <v>21</v>
      </c>
      <c r="N202" s="211" t="s">
        <v>45</v>
      </c>
      <c r="O202" s="43"/>
      <c r="P202" s="212">
        <f t="shared" si="51"/>
        <v>0</v>
      </c>
      <c r="Q202" s="212">
        <v>0</v>
      </c>
      <c r="R202" s="212">
        <f t="shared" si="52"/>
        <v>0</v>
      </c>
      <c r="S202" s="212">
        <v>0</v>
      </c>
      <c r="T202" s="213">
        <f t="shared" si="53"/>
        <v>0</v>
      </c>
      <c r="AR202" s="25" t="s">
        <v>327</v>
      </c>
      <c r="AT202" s="25" t="s">
        <v>311</v>
      </c>
      <c r="AU202" s="25" t="s">
        <v>95</v>
      </c>
      <c r="AY202" s="25" t="s">
        <v>308</v>
      </c>
      <c r="BE202" s="214">
        <f t="shared" si="54"/>
        <v>0</v>
      </c>
      <c r="BF202" s="214">
        <f t="shared" si="55"/>
        <v>0</v>
      </c>
      <c r="BG202" s="214">
        <f t="shared" si="56"/>
        <v>0</v>
      </c>
      <c r="BH202" s="214">
        <f t="shared" si="57"/>
        <v>0</v>
      </c>
      <c r="BI202" s="214">
        <f t="shared" si="58"/>
        <v>0</v>
      </c>
      <c r="BJ202" s="25" t="s">
        <v>82</v>
      </c>
      <c r="BK202" s="214">
        <f t="shared" si="59"/>
        <v>0</v>
      </c>
      <c r="BL202" s="25" t="s">
        <v>327</v>
      </c>
      <c r="BM202" s="25" t="s">
        <v>2112</v>
      </c>
    </row>
    <row r="203" spans="2:65" s="1" customFormat="1" ht="22.5" customHeight="1">
      <c r="B203" s="42"/>
      <c r="C203" s="203" t="s">
        <v>2117</v>
      </c>
      <c r="D203" s="203" t="s">
        <v>311</v>
      </c>
      <c r="E203" s="204" t="s">
        <v>13363</v>
      </c>
      <c r="F203" s="205" t="s">
        <v>13297</v>
      </c>
      <c r="G203" s="206" t="s">
        <v>538</v>
      </c>
      <c r="H203" s="207">
        <v>250</v>
      </c>
      <c r="I203" s="208"/>
      <c r="J203" s="209">
        <f t="shared" si="50"/>
        <v>0</v>
      </c>
      <c r="K203" s="205" t="s">
        <v>21</v>
      </c>
      <c r="L203" s="62"/>
      <c r="M203" s="210" t="s">
        <v>21</v>
      </c>
      <c r="N203" s="211" t="s">
        <v>45</v>
      </c>
      <c r="O203" s="43"/>
      <c r="P203" s="212">
        <f t="shared" si="51"/>
        <v>0</v>
      </c>
      <c r="Q203" s="212">
        <v>0</v>
      </c>
      <c r="R203" s="212">
        <f t="shared" si="52"/>
        <v>0</v>
      </c>
      <c r="S203" s="212">
        <v>0</v>
      </c>
      <c r="T203" s="213">
        <f t="shared" si="53"/>
        <v>0</v>
      </c>
      <c r="AR203" s="25" t="s">
        <v>327</v>
      </c>
      <c r="AT203" s="25" t="s">
        <v>311</v>
      </c>
      <c r="AU203" s="25" t="s">
        <v>95</v>
      </c>
      <c r="AY203" s="25" t="s">
        <v>308</v>
      </c>
      <c r="BE203" s="214">
        <f t="shared" si="54"/>
        <v>0</v>
      </c>
      <c r="BF203" s="214">
        <f t="shared" si="55"/>
        <v>0</v>
      </c>
      <c r="BG203" s="214">
        <f t="shared" si="56"/>
        <v>0</v>
      </c>
      <c r="BH203" s="214">
        <f t="shared" si="57"/>
        <v>0</v>
      </c>
      <c r="BI203" s="214">
        <f t="shared" si="58"/>
        <v>0</v>
      </c>
      <c r="BJ203" s="25" t="s">
        <v>82</v>
      </c>
      <c r="BK203" s="214">
        <f t="shared" si="59"/>
        <v>0</v>
      </c>
      <c r="BL203" s="25" t="s">
        <v>327</v>
      </c>
      <c r="BM203" s="25" t="s">
        <v>2117</v>
      </c>
    </row>
    <row r="204" spans="2:65" s="1" customFormat="1" ht="22.5" customHeight="1">
      <c r="B204" s="42"/>
      <c r="C204" s="203" t="s">
        <v>2122</v>
      </c>
      <c r="D204" s="203" t="s">
        <v>311</v>
      </c>
      <c r="E204" s="204" t="s">
        <v>13364</v>
      </c>
      <c r="F204" s="205" t="s">
        <v>13299</v>
      </c>
      <c r="G204" s="206" t="s">
        <v>538</v>
      </c>
      <c r="H204" s="207">
        <v>150</v>
      </c>
      <c r="I204" s="208"/>
      <c r="J204" s="209">
        <f t="shared" si="50"/>
        <v>0</v>
      </c>
      <c r="K204" s="205" t="s">
        <v>21</v>
      </c>
      <c r="L204" s="62"/>
      <c r="M204" s="210" t="s">
        <v>21</v>
      </c>
      <c r="N204" s="211" t="s">
        <v>45</v>
      </c>
      <c r="O204" s="43"/>
      <c r="P204" s="212">
        <f t="shared" si="51"/>
        <v>0</v>
      </c>
      <c r="Q204" s="212">
        <v>0</v>
      </c>
      <c r="R204" s="212">
        <f t="shared" si="52"/>
        <v>0</v>
      </c>
      <c r="S204" s="212">
        <v>0</v>
      </c>
      <c r="T204" s="213">
        <f t="shared" si="53"/>
        <v>0</v>
      </c>
      <c r="AR204" s="25" t="s">
        <v>327</v>
      </c>
      <c r="AT204" s="25" t="s">
        <v>311</v>
      </c>
      <c r="AU204" s="25" t="s">
        <v>95</v>
      </c>
      <c r="AY204" s="25" t="s">
        <v>308</v>
      </c>
      <c r="BE204" s="214">
        <f t="shared" si="54"/>
        <v>0</v>
      </c>
      <c r="BF204" s="214">
        <f t="shared" si="55"/>
        <v>0</v>
      </c>
      <c r="BG204" s="214">
        <f t="shared" si="56"/>
        <v>0</v>
      </c>
      <c r="BH204" s="214">
        <f t="shared" si="57"/>
        <v>0</v>
      </c>
      <c r="BI204" s="214">
        <f t="shared" si="58"/>
        <v>0</v>
      </c>
      <c r="BJ204" s="25" t="s">
        <v>82</v>
      </c>
      <c r="BK204" s="214">
        <f t="shared" si="59"/>
        <v>0</v>
      </c>
      <c r="BL204" s="25" t="s">
        <v>327</v>
      </c>
      <c r="BM204" s="25" t="s">
        <v>2122</v>
      </c>
    </row>
    <row r="205" spans="2:65" s="1" customFormat="1" ht="22.5" customHeight="1">
      <c r="B205" s="42"/>
      <c r="C205" s="203" t="s">
        <v>2126</v>
      </c>
      <c r="D205" s="203" t="s">
        <v>311</v>
      </c>
      <c r="E205" s="204" t="s">
        <v>13365</v>
      </c>
      <c r="F205" s="205" t="s">
        <v>13301</v>
      </c>
      <c r="G205" s="206" t="s">
        <v>538</v>
      </c>
      <c r="H205" s="207">
        <v>250</v>
      </c>
      <c r="I205" s="208"/>
      <c r="J205" s="209">
        <f t="shared" si="50"/>
        <v>0</v>
      </c>
      <c r="K205" s="205" t="s">
        <v>21</v>
      </c>
      <c r="L205" s="62"/>
      <c r="M205" s="210" t="s">
        <v>21</v>
      </c>
      <c r="N205" s="211" t="s">
        <v>45</v>
      </c>
      <c r="O205" s="43"/>
      <c r="P205" s="212">
        <f t="shared" si="51"/>
        <v>0</v>
      </c>
      <c r="Q205" s="212">
        <v>0</v>
      </c>
      <c r="R205" s="212">
        <f t="shared" si="52"/>
        <v>0</v>
      </c>
      <c r="S205" s="212">
        <v>0</v>
      </c>
      <c r="T205" s="213">
        <f t="shared" si="53"/>
        <v>0</v>
      </c>
      <c r="AR205" s="25" t="s">
        <v>327</v>
      </c>
      <c r="AT205" s="25" t="s">
        <v>311</v>
      </c>
      <c r="AU205" s="25" t="s">
        <v>95</v>
      </c>
      <c r="AY205" s="25" t="s">
        <v>308</v>
      </c>
      <c r="BE205" s="214">
        <f t="shared" si="54"/>
        <v>0</v>
      </c>
      <c r="BF205" s="214">
        <f t="shared" si="55"/>
        <v>0</v>
      </c>
      <c r="BG205" s="214">
        <f t="shared" si="56"/>
        <v>0</v>
      </c>
      <c r="BH205" s="214">
        <f t="shared" si="57"/>
        <v>0</v>
      </c>
      <c r="BI205" s="214">
        <f t="shared" si="58"/>
        <v>0</v>
      </c>
      <c r="BJ205" s="25" t="s">
        <v>82</v>
      </c>
      <c r="BK205" s="214">
        <f t="shared" si="59"/>
        <v>0</v>
      </c>
      <c r="BL205" s="25" t="s">
        <v>327</v>
      </c>
      <c r="BM205" s="25" t="s">
        <v>2126</v>
      </c>
    </row>
    <row r="206" spans="2:65" s="1" customFormat="1" ht="22.5" customHeight="1">
      <c r="B206" s="42"/>
      <c r="C206" s="203" t="s">
        <v>2130</v>
      </c>
      <c r="D206" s="203" t="s">
        <v>311</v>
      </c>
      <c r="E206" s="204" t="s">
        <v>13366</v>
      </c>
      <c r="F206" s="205" t="s">
        <v>13303</v>
      </c>
      <c r="G206" s="206" t="s">
        <v>538</v>
      </c>
      <c r="H206" s="207">
        <v>1500</v>
      </c>
      <c r="I206" s="208"/>
      <c r="J206" s="209">
        <f t="shared" si="50"/>
        <v>0</v>
      </c>
      <c r="K206" s="205" t="s">
        <v>21</v>
      </c>
      <c r="L206" s="62"/>
      <c r="M206" s="210" t="s">
        <v>21</v>
      </c>
      <c r="N206" s="211" t="s">
        <v>45</v>
      </c>
      <c r="O206" s="43"/>
      <c r="P206" s="212">
        <f t="shared" si="51"/>
        <v>0</v>
      </c>
      <c r="Q206" s="212">
        <v>0</v>
      </c>
      <c r="R206" s="212">
        <f t="shared" si="52"/>
        <v>0</v>
      </c>
      <c r="S206" s="212">
        <v>0</v>
      </c>
      <c r="T206" s="213">
        <f t="shared" si="53"/>
        <v>0</v>
      </c>
      <c r="AR206" s="25" t="s">
        <v>327</v>
      </c>
      <c r="AT206" s="25" t="s">
        <v>311</v>
      </c>
      <c r="AU206" s="25" t="s">
        <v>95</v>
      </c>
      <c r="AY206" s="25" t="s">
        <v>308</v>
      </c>
      <c r="BE206" s="214">
        <f t="shared" si="54"/>
        <v>0</v>
      </c>
      <c r="BF206" s="214">
        <f t="shared" si="55"/>
        <v>0</v>
      </c>
      <c r="BG206" s="214">
        <f t="shared" si="56"/>
        <v>0</v>
      </c>
      <c r="BH206" s="214">
        <f t="shared" si="57"/>
        <v>0</v>
      </c>
      <c r="BI206" s="214">
        <f t="shared" si="58"/>
        <v>0</v>
      </c>
      <c r="BJ206" s="25" t="s">
        <v>82</v>
      </c>
      <c r="BK206" s="214">
        <f t="shared" si="59"/>
        <v>0</v>
      </c>
      <c r="BL206" s="25" t="s">
        <v>327</v>
      </c>
      <c r="BM206" s="25" t="s">
        <v>2130</v>
      </c>
    </row>
    <row r="207" spans="2:65" s="1" customFormat="1" ht="22.5" customHeight="1">
      <c r="B207" s="42"/>
      <c r="C207" s="203" t="s">
        <v>2134</v>
      </c>
      <c r="D207" s="203" t="s">
        <v>311</v>
      </c>
      <c r="E207" s="204" t="s">
        <v>13367</v>
      </c>
      <c r="F207" s="205" t="s">
        <v>13305</v>
      </c>
      <c r="G207" s="206" t="s">
        <v>538</v>
      </c>
      <c r="H207" s="207">
        <v>550</v>
      </c>
      <c r="I207" s="208"/>
      <c r="J207" s="209">
        <f t="shared" si="50"/>
        <v>0</v>
      </c>
      <c r="K207" s="205" t="s">
        <v>21</v>
      </c>
      <c r="L207" s="62"/>
      <c r="M207" s="210" t="s">
        <v>21</v>
      </c>
      <c r="N207" s="211" t="s">
        <v>45</v>
      </c>
      <c r="O207" s="43"/>
      <c r="P207" s="212">
        <f t="shared" si="51"/>
        <v>0</v>
      </c>
      <c r="Q207" s="212">
        <v>0</v>
      </c>
      <c r="R207" s="212">
        <f t="shared" si="52"/>
        <v>0</v>
      </c>
      <c r="S207" s="212">
        <v>0</v>
      </c>
      <c r="T207" s="213">
        <f t="shared" si="53"/>
        <v>0</v>
      </c>
      <c r="AR207" s="25" t="s">
        <v>327</v>
      </c>
      <c r="AT207" s="25" t="s">
        <v>311</v>
      </c>
      <c r="AU207" s="25" t="s">
        <v>95</v>
      </c>
      <c r="AY207" s="25" t="s">
        <v>308</v>
      </c>
      <c r="BE207" s="214">
        <f t="shared" si="54"/>
        <v>0</v>
      </c>
      <c r="BF207" s="214">
        <f t="shared" si="55"/>
        <v>0</v>
      </c>
      <c r="BG207" s="214">
        <f t="shared" si="56"/>
        <v>0</v>
      </c>
      <c r="BH207" s="214">
        <f t="shared" si="57"/>
        <v>0</v>
      </c>
      <c r="BI207" s="214">
        <f t="shared" si="58"/>
        <v>0</v>
      </c>
      <c r="BJ207" s="25" t="s">
        <v>82</v>
      </c>
      <c r="BK207" s="214">
        <f t="shared" si="59"/>
        <v>0</v>
      </c>
      <c r="BL207" s="25" t="s">
        <v>327</v>
      </c>
      <c r="BM207" s="25" t="s">
        <v>2134</v>
      </c>
    </row>
    <row r="208" spans="2:65" s="1" customFormat="1" ht="22.5" customHeight="1">
      <c r="B208" s="42"/>
      <c r="C208" s="203" t="s">
        <v>2139</v>
      </c>
      <c r="D208" s="203" t="s">
        <v>311</v>
      </c>
      <c r="E208" s="204" t="s">
        <v>13368</v>
      </c>
      <c r="F208" s="205" t="s">
        <v>13307</v>
      </c>
      <c r="G208" s="206" t="s">
        <v>538</v>
      </c>
      <c r="H208" s="207">
        <v>100</v>
      </c>
      <c r="I208" s="208"/>
      <c r="J208" s="209">
        <f t="shared" si="50"/>
        <v>0</v>
      </c>
      <c r="K208" s="205" t="s">
        <v>21</v>
      </c>
      <c r="L208" s="62"/>
      <c r="M208" s="210" t="s">
        <v>21</v>
      </c>
      <c r="N208" s="211" t="s">
        <v>45</v>
      </c>
      <c r="O208" s="43"/>
      <c r="P208" s="212">
        <f t="shared" si="51"/>
        <v>0</v>
      </c>
      <c r="Q208" s="212">
        <v>0</v>
      </c>
      <c r="R208" s="212">
        <f t="shared" si="52"/>
        <v>0</v>
      </c>
      <c r="S208" s="212">
        <v>0</v>
      </c>
      <c r="T208" s="213">
        <f t="shared" si="53"/>
        <v>0</v>
      </c>
      <c r="AR208" s="25" t="s">
        <v>327</v>
      </c>
      <c r="AT208" s="25" t="s">
        <v>311</v>
      </c>
      <c r="AU208" s="25" t="s">
        <v>95</v>
      </c>
      <c r="AY208" s="25" t="s">
        <v>308</v>
      </c>
      <c r="BE208" s="214">
        <f t="shared" si="54"/>
        <v>0</v>
      </c>
      <c r="BF208" s="214">
        <f t="shared" si="55"/>
        <v>0</v>
      </c>
      <c r="BG208" s="214">
        <f t="shared" si="56"/>
        <v>0</v>
      </c>
      <c r="BH208" s="214">
        <f t="shared" si="57"/>
        <v>0</v>
      </c>
      <c r="BI208" s="214">
        <f t="shared" si="58"/>
        <v>0</v>
      </c>
      <c r="BJ208" s="25" t="s">
        <v>82</v>
      </c>
      <c r="BK208" s="214">
        <f t="shared" si="59"/>
        <v>0</v>
      </c>
      <c r="BL208" s="25" t="s">
        <v>327</v>
      </c>
      <c r="BM208" s="25" t="s">
        <v>2139</v>
      </c>
    </row>
    <row r="209" spans="2:65" s="1" customFormat="1" ht="22.5" customHeight="1">
      <c r="B209" s="42"/>
      <c r="C209" s="203" t="s">
        <v>2143</v>
      </c>
      <c r="D209" s="203" t="s">
        <v>311</v>
      </c>
      <c r="E209" s="204" t="s">
        <v>13369</v>
      </c>
      <c r="F209" s="205" t="s">
        <v>13309</v>
      </c>
      <c r="G209" s="206" t="s">
        <v>538</v>
      </c>
      <c r="H209" s="207">
        <v>50</v>
      </c>
      <c r="I209" s="208"/>
      <c r="J209" s="209">
        <f t="shared" si="50"/>
        <v>0</v>
      </c>
      <c r="K209" s="205" t="s">
        <v>21</v>
      </c>
      <c r="L209" s="62"/>
      <c r="M209" s="210" t="s">
        <v>21</v>
      </c>
      <c r="N209" s="211" t="s">
        <v>45</v>
      </c>
      <c r="O209" s="43"/>
      <c r="P209" s="212">
        <f t="shared" si="51"/>
        <v>0</v>
      </c>
      <c r="Q209" s="212">
        <v>0</v>
      </c>
      <c r="R209" s="212">
        <f t="shared" si="52"/>
        <v>0</v>
      </c>
      <c r="S209" s="212">
        <v>0</v>
      </c>
      <c r="T209" s="213">
        <f t="shared" si="53"/>
        <v>0</v>
      </c>
      <c r="AR209" s="25" t="s">
        <v>327</v>
      </c>
      <c r="AT209" s="25" t="s">
        <v>311</v>
      </c>
      <c r="AU209" s="25" t="s">
        <v>95</v>
      </c>
      <c r="AY209" s="25" t="s">
        <v>308</v>
      </c>
      <c r="BE209" s="214">
        <f t="shared" si="54"/>
        <v>0</v>
      </c>
      <c r="BF209" s="214">
        <f t="shared" si="55"/>
        <v>0</v>
      </c>
      <c r="BG209" s="214">
        <f t="shared" si="56"/>
        <v>0</v>
      </c>
      <c r="BH209" s="214">
        <f t="shared" si="57"/>
        <v>0</v>
      </c>
      <c r="BI209" s="214">
        <f t="shared" si="58"/>
        <v>0</v>
      </c>
      <c r="BJ209" s="25" t="s">
        <v>82</v>
      </c>
      <c r="BK209" s="214">
        <f t="shared" si="59"/>
        <v>0</v>
      </c>
      <c r="BL209" s="25" t="s">
        <v>327</v>
      </c>
      <c r="BM209" s="25" t="s">
        <v>2143</v>
      </c>
    </row>
    <row r="210" spans="2:65" s="1" customFormat="1" ht="22.5" customHeight="1">
      <c r="B210" s="42"/>
      <c r="C210" s="203" t="s">
        <v>630</v>
      </c>
      <c r="D210" s="203" t="s">
        <v>311</v>
      </c>
      <c r="E210" s="204" t="s">
        <v>13370</v>
      </c>
      <c r="F210" s="205" t="s">
        <v>13311</v>
      </c>
      <c r="G210" s="206" t="s">
        <v>700</v>
      </c>
      <c r="H210" s="207">
        <v>1</v>
      </c>
      <c r="I210" s="208"/>
      <c r="J210" s="209">
        <f t="shared" si="50"/>
        <v>0</v>
      </c>
      <c r="K210" s="205" t="s">
        <v>21</v>
      </c>
      <c r="L210" s="62"/>
      <c r="M210" s="210" t="s">
        <v>21</v>
      </c>
      <c r="N210" s="211" t="s">
        <v>45</v>
      </c>
      <c r="O210" s="43"/>
      <c r="P210" s="212">
        <f t="shared" si="51"/>
        <v>0</v>
      </c>
      <c r="Q210" s="212">
        <v>0</v>
      </c>
      <c r="R210" s="212">
        <f t="shared" si="52"/>
        <v>0</v>
      </c>
      <c r="S210" s="212">
        <v>0</v>
      </c>
      <c r="T210" s="213">
        <f t="shared" si="53"/>
        <v>0</v>
      </c>
      <c r="AR210" s="25" t="s">
        <v>327</v>
      </c>
      <c r="AT210" s="25" t="s">
        <v>311</v>
      </c>
      <c r="AU210" s="25" t="s">
        <v>95</v>
      </c>
      <c r="AY210" s="25" t="s">
        <v>308</v>
      </c>
      <c r="BE210" s="214">
        <f t="shared" si="54"/>
        <v>0</v>
      </c>
      <c r="BF210" s="214">
        <f t="shared" si="55"/>
        <v>0</v>
      </c>
      <c r="BG210" s="214">
        <f t="shared" si="56"/>
        <v>0</v>
      </c>
      <c r="BH210" s="214">
        <f t="shared" si="57"/>
        <v>0</v>
      </c>
      <c r="BI210" s="214">
        <f t="shared" si="58"/>
        <v>0</v>
      </c>
      <c r="BJ210" s="25" t="s">
        <v>82</v>
      </c>
      <c r="BK210" s="214">
        <f t="shared" si="59"/>
        <v>0</v>
      </c>
      <c r="BL210" s="25" t="s">
        <v>327</v>
      </c>
      <c r="BM210" s="25" t="s">
        <v>630</v>
      </c>
    </row>
    <row r="211" spans="2:65" s="1" customFormat="1" ht="22.5" customHeight="1">
      <c r="B211" s="42"/>
      <c r="C211" s="203" t="s">
        <v>636</v>
      </c>
      <c r="D211" s="203" t="s">
        <v>311</v>
      </c>
      <c r="E211" s="204" t="s">
        <v>13371</v>
      </c>
      <c r="F211" s="205" t="s">
        <v>13313</v>
      </c>
      <c r="G211" s="206" t="s">
        <v>6023</v>
      </c>
      <c r="H211" s="207">
        <v>100</v>
      </c>
      <c r="I211" s="208"/>
      <c r="J211" s="209">
        <f t="shared" si="50"/>
        <v>0</v>
      </c>
      <c r="K211" s="205" t="s">
        <v>21</v>
      </c>
      <c r="L211" s="62"/>
      <c r="M211" s="210" t="s">
        <v>21</v>
      </c>
      <c r="N211" s="211" t="s">
        <v>45</v>
      </c>
      <c r="O211" s="43"/>
      <c r="P211" s="212">
        <f t="shared" si="51"/>
        <v>0</v>
      </c>
      <c r="Q211" s="212">
        <v>0</v>
      </c>
      <c r="R211" s="212">
        <f t="shared" si="52"/>
        <v>0</v>
      </c>
      <c r="S211" s="212">
        <v>0</v>
      </c>
      <c r="T211" s="213">
        <f t="shared" si="53"/>
        <v>0</v>
      </c>
      <c r="AR211" s="25" t="s">
        <v>327</v>
      </c>
      <c r="AT211" s="25" t="s">
        <v>311</v>
      </c>
      <c r="AU211" s="25" t="s">
        <v>95</v>
      </c>
      <c r="AY211" s="25" t="s">
        <v>308</v>
      </c>
      <c r="BE211" s="214">
        <f t="shared" si="54"/>
        <v>0</v>
      </c>
      <c r="BF211" s="214">
        <f t="shared" si="55"/>
        <v>0</v>
      </c>
      <c r="BG211" s="214">
        <f t="shared" si="56"/>
        <v>0</v>
      </c>
      <c r="BH211" s="214">
        <f t="shared" si="57"/>
        <v>0</v>
      </c>
      <c r="BI211" s="214">
        <f t="shared" si="58"/>
        <v>0</v>
      </c>
      <c r="BJ211" s="25" t="s">
        <v>82</v>
      </c>
      <c r="BK211" s="214">
        <f t="shared" si="59"/>
        <v>0</v>
      </c>
      <c r="BL211" s="25" t="s">
        <v>327</v>
      </c>
      <c r="BM211" s="25" t="s">
        <v>636</v>
      </c>
    </row>
    <row r="212" spans="2:65" s="1" customFormat="1" ht="22.5" customHeight="1">
      <c r="B212" s="42"/>
      <c r="C212" s="203" t="s">
        <v>642</v>
      </c>
      <c r="D212" s="203" t="s">
        <v>311</v>
      </c>
      <c r="E212" s="204" t="s">
        <v>13372</v>
      </c>
      <c r="F212" s="205" t="s">
        <v>13315</v>
      </c>
      <c r="G212" s="206" t="s">
        <v>6023</v>
      </c>
      <c r="H212" s="207">
        <v>100</v>
      </c>
      <c r="I212" s="208"/>
      <c r="J212" s="209">
        <f t="shared" si="50"/>
        <v>0</v>
      </c>
      <c r="K212" s="205" t="s">
        <v>21</v>
      </c>
      <c r="L212" s="62"/>
      <c r="M212" s="210" t="s">
        <v>21</v>
      </c>
      <c r="N212" s="211" t="s">
        <v>45</v>
      </c>
      <c r="O212" s="43"/>
      <c r="P212" s="212">
        <f t="shared" si="51"/>
        <v>0</v>
      </c>
      <c r="Q212" s="212">
        <v>0</v>
      </c>
      <c r="R212" s="212">
        <f t="shared" si="52"/>
        <v>0</v>
      </c>
      <c r="S212" s="212">
        <v>0</v>
      </c>
      <c r="T212" s="213">
        <f t="shared" si="53"/>
        <v>0</v>
      </c>
      <c r="AR212" s="25" t="s">
        <v>327</v>
      </c>
      <c r="AT212" s="25" t="s">
        <v>311</v>
      </c>
      <c r="AU212" s="25" t="s">
        <v>95</v>
      </c>
      <c r="AY212" s="25" t="s">
        <v>308</v>
      </c>
      <c r="BE212" s="214">
        <f t="shared" si="54"/>
        <v>0</v>
      </c>
      <c r="BF212" s="214">
        <f t="shared" si="55"/>
        <v>0</v>
      </c>
      <c r="BG212" s="214">
        <f t="shared" si="56"/>
        <v>0</v>
      </c>
      <c r="BH212" s="214">
        <f t="shared" si="57"/>
        <v>0</v>
      </c>
      <c r="BI212" s="214">
        <f t="shared" si="58"/>
        <v>0</v>
      </c>
      <c r="BJ212" s="25" t="s">
        <v>82</v>
      </c>
      <c r="BK212" s="214">
        <f t="shared" si="59"/>
        <v>0</v>
      </c>
      <c r="BL212" s="25" t="s">
        <v>327</v>
      </c>
      <c r="BM212" s="25" t="s">
        <v>642</v>
      </c>
    </row>
    <row r="213" spans="2:65" s="11" customFormat="1" ht="29.85" customHeight="1">
      <c r="B213" s="186"/>
      <c r="C213" s="187"/>
      <c r="D213" s="188" t="s">
        <v>73</v>
      </c>
      <c r="E213" s="262" t="s">
        <v>13373</v>
      </c>
      <c r="F213" s="262" t="s">
        <v>13374</v>
      </c>
      <c r="G213" s="187"/>
      <c r="H213" s="187"/>
      <c r="I213" s="190"/>
      <c r="J213" s="263">
        <f>BK213</f>
        <v>0</v>
      </c>
      <c r="K213" s="187"/>
      <c r="L213" s="192"/>
      <c r="M213" s="193"/>
      <c r="N213" s="194"/>
      <c r="O213" s="194"/>
      <c r="P213" s="195">
        <f>P214+P229+P247</f>
        <v>0</v>
      </c>
      <c r="Q213" s="194"/>
      <c r="R213" s="195">
        <f>R214+R229+R247</f>
        <v>0</v>
      </c>
      <c r="S213" s="194"/>
      <c r="T213" s="196">
        <f>T214+T229+T247</f>
        <v>0</v>
      </c>
      <c r="AR213" s="197" t="s">
        <v>82</v>
      </c>
      <c r="AT213" s="198" t="s">
        <v>73</v>
      </c>
      <c r="AU213" s="198" t="s">
        <v>82</v>
      </c>
      <c r="AY213" s="197" t="s">
        <v>308</v>
      </c>
      <c r="BK213" s="199">
        <f>BK214+BK229+BK247</f>
        <v>0</v>
      </c>
    </row>
    <row r="214" spans="2:65" s="11" customFormat="1" ht="14.85" customHeight="1">
      <c r="B214" s="186"/>
      <c r="C214" s="187"/>
      <c r="D214" s="200" t="s">
        <v>73</v>
      </c>
      <c r="E214" s="201" t="s">
        <v>13210</v>
      </c>
      <c r="F214" s="201" t="s">
        <v>13211</v>
      </c>
      <c r="G214" s="187"/>
      <c r="H214" s="187"/>
      <c r="I214" s="190"/>
      <c r="J214" s="202">
        <f>BK214</f>
        <v>0</v>
      </c>
      <c r="K214" s="187"/>
      <c r="L214" s="192"/>
      <c r="M214" s="193"/>
      <c r="N214" s="194"/>
      <c r="O214" s="194"/>
      <c r="P214" s="195">
        <f>SUM(P215:P228)</f>
        <v>0</v>
      </c>
      <c r="Q214" s="194"/>
      <c r="R214" s="195">
        <f>SUM(R215:R228)</f>
        <v>0</v>
      </c>
      <c r="S214" s="194"/>
      <c r="T214" s="196">
        <f>SUM(T215:T228)</f>
        <v>0</v>
      </c>
      <c r="AR214" s="197" t="s">
        <v>82</v>
      </c>
      <c r="AT214" s="198" t="s">
        <v>73</v>
      </c>
      <c r="AU214" s="198" t="s">
        <v>84</v>
      </c>
      <c r="AY214" s="197" t="s">
        <v>308</v>
      </c>
      <c r="BK214" s="199">
        <f>SUM(BK215:BK228)</f>
        <v>0</v>
      </c>
    </row>
    <row r="215" spans="2:65" s="1" customFormat="1" ht="31.5" customHeight="1">
      <c r="B215" s="42"/>
      <c r="C215" s="203" t="s">
        <v>2156</v>
      </c>
      <c r="D215" s="203" t="s">
        <v>311</v>
      </c>
      <c r="E215" s="204" t="s">
        <v>13375</v>
      </c>
      <c r="F215" s="205" t="s">
        <v>13376</v>
      </c>
      <c r="G215" s="206" t="s">
        <v>5275</v>
      </c>
      <c r="H215" s="207">
        <v>1</v>
      </c>
      <c r="I215" s="208"/>
      <c r="J215" s="209">
        <f t="shared" ref="J215:J228" si="60">ROUND(I215*H215,2)</f>
        <v>0</v>
      </c>
      <c r="K215" s="205" t="s">
        <v>21</v>
      </c>
      <c r="L215" s="62"/>
      <c r="M215" s="210" t="s">
        <v>21</v>
      </c>
      <c r="N215" s="211" t="s">
        <v>45</v>
      </c>
      <c r="O215" s="43"/>
      <c r="P215" s="212">
        <f t="shared" ref="P215:P228" si="61">O215*H215</f>
        <v>0</v>
      </c>
      <c r="Q215" s="212">
        <v>0</v>
      </c>
      <c r="R215" s="212">
        <f t="shared" ref="R215:R228" si="62">Q215*H215</f>
        <v>0</v>
      </c>
      <c r="S215" s="212">
        <v>0</v>
      </c>
      <c r="T215" s="213">
        <f t="shared" ref="T215:T228" si="63">S215*H215</f>
        <v>0</v>
      </c>
      <c r="AR215" s="25" t="s">
        <v>327</v>
      </c>
      <c r="AT215" s="25" t="s">
        <v>311</v>
      </c>
      <c r="AU215" s="25" t="s">
        <v>95</v>
      </c>
      <c r="AY215" s="25" t="s">
        <v>308</v>
      </c>
      <c r="BE215" s="214">
        <f t="shared" ref="BE215:BE228" si="64">IF(N215="základní",J215,0)</f>
        <v>0</v>
      </c>
      <c r="BF215" s="214">
        <f t="shared" ref="BF215:BF228" si="65">IF(N215="snížená",J215,0)</f>
        <v>0</v>
      </c>
      <c r="BG215" s="214">
        <f t="shared" ref="BG215:BG228" si="66">IF(N215="zákl. přenesená",J215,0)</f>
        <v>0</v>
      </c>
      <c r="BH215" s="214">
        <f t="shared" ref="BH215:BH228" si="67">IF(N215="sníž. přenesená",J215,0)</f>
        <v>0</v>
      </c>
      <c r="BI215" s="214">
        <f t="shared" ref="BI215:BI228" si="68">IF(N215="nulová",J215,0)</f>
        <v>0</v>
      </c>
      <c r="BJ215" s="25" t="s">
        <v>82</v>
      </c>
      <c r="BK215" s="214">
        <f t="shared" ref="BK215:BK228" si="69">ROUND(I215*H215,2)</f>
        <v>0</v>
      </c>
      <c r="BL215" s="25" t="s">
        <v>327</v>
      </c>
      <c r="BM215" s="25" t="s">
        <v>2156</v>
      </c>
    </row>
    <row r="216" spans="2:65" s="1" customFormat="1" ht="44.25" customHeight="1">
      <c r="B216" s="42"/>
      <c r="C216" s="203" t="s">
        <v>2161</v>
      </c>
      <c r="D216" s="203" t="s">
        <v>311</v>
      </c>
      <c r="E216" s="204" t="s">
        <v>13377</v>
      </c>
      <c r="F216" s="205" t="s">
        <v>13378</v>
      </c>
      <c r="G216" s="206" t="s">
        <v>5275</v>
      </c>
      <c r="H216" s="207">
        <v>1</v>
      </c>
      <c r="I216" s="208"/>
      <c r="J216" s="209">
        <f t="shared" si="60"/>
        <v>0</v>
      </c>
      <c r="K216" s="205" t="s">
        <v>21</v>
      </c>
      <c r="L216" s="62"/>
      <c r="M216" s="210" t="s">
        <v>21</v>
      </c>
      <c r="N216" s="211" t="s">
        <v>45</v>
      </c>
      <c r="O216" s="43"/>
      <c r="P216" s="212">
        <f t="shared" si="61"/>
        <v>0</v>
      </c>
      <c r="Q216" s="212">
        <v>0</v>
      </c>
      <c r="R216" s="212">
        <f t="shared" si="62"/>
        <v>0</v>
      </c>
      <c r="S216" s="212">
        <v>0</v>
      </c>
      <c r="T216" s="213">
        <f t="shared" si="63"/>
        <v>0</v>
      </c>
      <c r="AR216" s="25" t="s">
        <v>327</v>
      </c>
      <c r="AT216" s="25" t="s">
        <v>311</v>
      </c>
      <c r="AU216" s="25" t="s">
        <v>95</v>
      </c>
      <c r="AY216" s="25" t="s">
        <v>308</v>
      </c>
      <c r="BE216" s="214">
        <f t="shared" si="64"/>
        <v>0</v>
      </c>
      <c r="BF216" s="214">
        <f t="shared" si="65"/>
        <v>0</v>
      </c>
      <c r="BG216" s="214">
        <f t="shared" si="66"/>
        <v>0</v>
      </c>
      <c r="BH216" s="214">
        <f t="shared" si="67"/>
        <v>0</v>
      </c>
      <c r="BI216" s="214">
        <f t="shared" si="68"/>
        <v>0</v>
      </c>
      <c r="BJ216" s="25" t="s">
        <v>82</v>
      </c>
      <c r="BK216" s="214">
        <f t="shared" si="69"/>
        <v>0</v>
      </c>
      <c r="BL216" s="25" t="s">
        <v>327</v>
      </c>
      <c r="BM216" s="25" t="s">
        <v>2161</v>
      </c>
    </row>
    <row r="217" spans="2:65" s="1" customFormat="1" ht="44.25" customHeight="1">
      <c r="B217" s="42"/>
      <c r="C217" s="203" t="s">
        <v>2166</v>
      </c>
      <c r="D217" s="203" t="s">
        <v>311</v>
      </c>
      <c r="E217" s="204" t="s">
        <v>13379</v>
      </c>
      <c r="F217" s="205" t="s">
        <v>13380</v>
      </c>
      <c r="G217" s="206" t="s">
        <v>5275</v>
      </c>
      <c r="H217" s="207">
        <v>1</v>
      </c>
      <c r="I217" s="208"/>
      <c r="J217" s="209">
        <f t="shared" si="60"/>
        <v>0</v>
      </c>
      <c r="K217" s="205" t="s">
        <v>21</v>
      </c>
      <c r="L217" s="62"/>
      <c r="M217" s="210" t="s">
        <v>21</v>
      </c>
      <c r="N217" s="211" t="s">
        <v>45</v>
      </c>
      <c r="O217" s="43"/>
      <c r="P217" s="212">
        <f t="shared" si="61"/>
        <v>0</v>
      </c>
      <c r="Q217" s="212">
        <v>0</v>
      </c>
      <c r="R217" s="212">
        <f t="shared" si="62"/>
        <v>0</v>
      </c>
      <c r="S217" s="212">
        <v>0</v>
      </c>
      <c r="T217" s="213">
        <f t="shared" si="63"/>
        <v>0</v>
      </c>
      <c r="AR217" s="25" t="s">
        <v>327</v>
      </c>
      <c r="AT217" s="25" t="s">
        <v>311</v>
      </c>
      <c r="AU217" s="25" t="s">
        <v>95</v>
      </c>
      <c r="AY217" s="25" t="s">
        <v>308</v>
      </c>
      <c r="BE217" s="214">
        <f t="shared" si="64"/>
        <v>0</v>
      </c>
      <c r="BF217" s="214">
        <f t="shared" si="65"/>
        <v>0</v>
      </c>
      <c r="BG217" s="214">
        <f t="shared" si="66"/>
        <v>0</v>
      </c>
      <c r="BH217" s="214">
        <f t="shared" si="67"/>
        <v>0</v>
      </c>
      <c r="BI217" s="214">
        <f t="shared" si="68"/>
        <v>0</v>
      </c>
      <c r="BJ217" s="25" t="s">
        <v>82</v>
      </c>
      <c r="BK217" s="214">
        <f t="shared" si="69"/>
        <v>0</v>
      </c>
      <c r="BL217" s="25" t="s">
        <v>327</v>
      </c>
      <c r="BM217" s="25" t="s">
        <v>2166</v>
      </c>
    </row>
    <row r="218" spans="2:65" s="1" customFormat="1" ht="44.25" customHeight="1">
      <c r="B218" s="42"/>
      <c r="C218" s="203" t="s">
        <v>2172</v>
      </c>
      <c r="D218" s="203" t="s">
        <v>311</v>
      </c>
      <c r="E218" s="204" t="s">
        <v>13381</v>
      </c>
      <c r="F218" s="205" t="s">
        <v>13227</v>
      </c>
      <c r="G218" s="206" t="s">
        <v>5275</v>
      </c>
      <c r="H218" s="207">
        <v>1</v>
      </c>
      <c r="I218" s="208"/>
      <c r="J218" s="209">
        <f t="shared" si="60"/>
        <v>0</v>
      </c>
      <c r="K218" s="205" t="s">
        <v>21</v>
      </c>
      <c r="L218" s="62"/>
      <c r="M218" s="210" t="s">
        <v>21</v>
      </c>
      <c r="N218" s="211" t="s">
        <v>45</v>
      </c>
      <c r="O218" s="43"/>
      <c r="P218" s="212">
        <f t="shared" si="61"/>
        <v>0</v>
      </c>
      <c r="Q218" s="212">
        <v>0</v>
      </c>
      <c r="R218" s="212">
        <f t="shared" si="62"/>
        <v>0</v>
      </c>
      <c r="S218" s="212">
        <v>0</v>
      </c>
      <c r="T218" s="213">
        <f t="shared" si="63"/>
        <v>0</v>
      </c>
      <c r="AR218" s="25" t="s">
        <v>327</v>
      </c>
      <c r="AT218" s="25" t="s">
        <v>311</v>
      </c>
      <c r="AU218" s="25" t="s">
        <v>95</v>
      </c>
      <c r="AY218" s="25" t="s">
        <v>308</v>
      </c>
      <c r="BE218" s="214">
        <f t="shared" si="64"/>
        <v>0</v>
      </c>
      <c r="BF218" s="214">
        <f t="shared" si="65"/>
        <v>0</v>
      </c>
      <c r="BG218" s="214">
        <f t="shared" si="66"/>
        <v>0</v>
      </c>
      <c r="BH218" s="214">
        <f t="shared" si="67"/>
        <v>0</v>
      </c>
      <c r="BI218" s="214">
        <f t="shared" si="68"/>
        <v>0</v>
      </c>
      <c r="BJ218" s="25" t="s">
        <v>82</v>
      </c>
      <c r="BK218" s="214">
        <f t="shared" si="69"/>
        <v>0</v>
      </c>
      <c r="BL218" s="25" t="s">
        <v>327</v>
      </c>
      <c r="BM218" s="25" t="s">
        <v>2172</v>
      </c>
    </row>
    <row r="219" spans="2:65" s="1" customFormat="1" ht="31.5" customHeight="1">
      <c r="B219" s="42"/>
      <c r="C219" s="203" t="s">
        <v>2176</v>
      </c>
      <c r="D219" s="203" t="s">
        <v>311</v>
      </c>
      <c r="E219" s="204" t="s">
        <v>13382</v>
      </c>
      <c r="F219" s="205" t="s">
        <v>13383</v>
      </c>
      <c r="G219" s="206" t="s">
        <v>5275</v>
      </c>
      <c r="H219" s="207">
        <v>1</v>
      </c>
      <c r="I219" s="208"/>
      <c r="J219" s="209">
        <f t="shared" si="60"/>
        <v>0</v>
      </c>
      <c r="K219" s="205" t="s">
        <v>21</v>
      </c>
      <c r="L219" s="62"/>
      <c r="M219" s="210" t="s">
        <v>21</v>
      </c>
      <c r="N219" s="211" t="s">
        <v>45</v>
      </c>
      <c r="O219" s="43"/>
      <c r="P219" s="212">
        <f t="shared" si="61"/>
        <v>0</v>
      </c>
      <c r="Q219" s="212">
        <v>0</v>
      </c>
      <c r="R219" s="212">
        <f t="shared" si="62"/>
        <v>0</v>
      </c>
      <c r="S219" s="212">
        <v>0</v>
      </c>
      <c r="T219" s="213">
        <f t="shared" si="63"/>
        <v>0</v>
      </c>
      <c r="AR219" s="25" t="s">
        <v>327</v>
      </c>
      <c r="AT219" s="25" t="s">
        <v>311</v>
      </c>
      <c r="AU219" s="25" t="s">
        <v>95</v>
      </c>
      <c r="AY219" s="25" t="s">
        <v>308</v>
      </c>
      <c r="BE219" s="214">
        <f t="shared" si="64"/>
        <v>0</v>
      </c>
      <c r="BF219" s="214">
        <f t="shared" si="65"/>
        <v>0</v>
      </c>
      <c r="BG219" s="214">
        <f t="shared" si="66"/>
        <v>0</v>
      </c>
      <c r="BH219" s="214">
        <f t="shared" si="67"/>
        <v>0</v>
      </c>
      <c r="BI219" s="214">
        <f t="shared" si="68"/>
        <v>0</v>
      </c>
      <c r="BJ219" s="25" t="s">
        <v>82</v>
      </c>
      <c r="BK219" s="214">
        <f t="shared" si="69"/>
        <v>0</v>
      </c>
      <c r="BL219" s="25" t="s">
        <v>327</v>
      </c>
      <c r="BM219" s="25" t="s">
        <v>2176</v>
      </c>
    </row>
    <row r="220" spans="2:65" s="1" customFormat="1" ht="44.25" customHeight="1">
      <c r="B220" s="42"/>
      <c r="C220" s="203" t="s">
        <v>2180</v>
      </c>
      <c r="D220" s="203" t="s">
        <v>311</v>
      </c>
      <c r="E220" s="204" t="s">
        <v>13384</v>
      </c>
      <c r="F220" s="205" t="s">
        <v>13328</v>
      </c>
      <c r="G220" s="206" t="s">
        <v>5275</v>
      </c>
      <c r="H220" s="207">
        <v>1</v>
      </c>
      <c r="I220" s="208"/>
      <c r="J220" s="209">
        <f t="shared" si="60"/>
        <v>0</v>
      </c>
      <c r="K220" s="205" t="s">
        <v>21</v>
      </c>
      <c r="L220" s="62"/>
      <c r="M220" s="210" t="s">
        <v>21</v>
      </c>
      <c r="N220" s="211" t="s">
        <v>45</v>
      </c>
      <c r="O220" s="43"/>
      <c r="P220" s="212">
        <f t="shared" si="61"/>
        <v>0</v>
      </c>
      <c r="Q220" s="212">
        <v>0</v>
      </c>
      <c r="R220" s="212">
        <f t="shared" si="62"/>
        <v>0</v>
      </c>
      <c r="S220" s="212">
        <v>0</v>
      </c>
      <c r="T220" s="213">
        <f t="shared" si="63"/>
        <v>0</v>
      </c>
      <c r="AR220" s="25" t="s">
        <v>327</v>
      </c>
      <c r="AT220" s="25" t="s">
        <v>311</v>
      </c>
      <c r="AU220" s="25" t="s">
        <v>95</v>
      </c>
      <c r="AY220" s="25" t="s">
        <v>308</v>
      </c>
      <c r="BE220" s="214">
        <f t="shared" si="64"/>
        <v>0</v>
      </c>
      <c r="BF220" s="214">
        <f t="shared" si="65"/>
        <v>0</v>
      </c>
      <c r="BG220" s="214">
        <f t="shared" si="66"/>
        <v>0</v>
      </c>
      <c r="BH220" s="214">
        <f t="shared" si="67"/>
        <v>0</v>
      </c>
      <c r="BI220" s="214">
        <f t="shared" si="68"/>
        <v>0</v>
      </c>
      <c r="BJ220" s="25" t="s">
        <v>82</v>
      </c>
      <c r="BK220" s="214">
        <f t="shared" si="69"/>
        <v>0</v>
      </c>
      <c r="BL220" s="25" t="s">
        <v>327</v>
      </c>
      <c r="BM220" s="25" t="s">
        <v>2180</v>
      </c>
    </row>
    <row r="221" spans="2:65" s="1" customFormat="1" ht="22.5" customHeight="1">
      <c r="B221" s="42"/>
      <c r="C221" s="203" t="s">
        <v>2184</v>
      </c>
      <c r="D221" s="203" t="s">
        <v>311</v>
      </c>
      <c r="E221" s="204" t="s">
        <v>13385</v>
      </c>
      <c r="F221" s="205" t="s">
        <v>13233</v>
      </c>
      <c r="G221" s="206" t="s">
        <v>5275</v>
      </c>
      <c r="H221" s="207">
        <v>1</v>
      </c>
      <c r="I221" s="208"/>
      <c r="J221" s="209">
        <f t="shared" si="60"/>
        <v>0</v>
      </c>
      <c r="K221" s="205" t="s">
        <v>21</v>
      </c>
      <c r="L221" s="62"/>
      <c r="M221" s="210" t="s">
        <v>21</v>
      </c>
      <c r="N221" s="211" t="s">
        <v>45</v>
      </c>
      <c r="O221" s="43"/>
      <c r="P221" s="212">
        <f t="shared" si="61"/>
        <v>0</v>
      </c>
      <c r="Q221" s="212">
        <v>0</v>
      </c>
      <c r="R221" s="212">
        <f t="shared" si="62"/>
        <v>0</v>
      </c>
      <c r="S221" s="212">
        <v>0</v>
      </c>
      <c r="T221" s="213">
        <f t="shared" si="63"/>
        <v>0</v>
      </c>
      <c r="AR221" s="25" t="s">
        <v>327</v>
      </c>
      <c r="AT221" s="25" t="s">
        <v>311</v>
      </c>
      <c r="AU221" s="25" t="s">
        <v>95</v>
      </c>
      <c r="AY221" s="25" t="s">
        <v>308</v>
      </c>
      <c r="BE221" s="214">
        <f t="shared" si="64"/>
        <v>0</v>
      </c>
      <c r="BF221" s="214">
        <f t="shared" si="65"/>
        <v>0</v>
      </c>
      <c r="BG221" s="214">
        <f t="shared" si="66"/>
        <v>0</v>
      </c>
      <c r="BH221" s="214">
        <f t="shared" si="67"/>
        <v>0</v>
      </c>
      <c r="BI221" s="214">
        <f t="shared" si="68"/>
        <v>0</v>
      </c>
      <c r="BJ221" s="25" t="s">
        <v>82</v>
      </c>
      <c r="BK221" s="214">
        <f t="shared" si="69"/>
        <v>0</v>
      </c>
      <c r="BL221" s="25" t="s">
        <v>327</v>
      </c>
      <c r="BM221" s="25" t="s">
        <v>2184</v>
      </c>
    </row>
    <row r="222" spans="2:65" s="1" customFormat="1" ht="31.5" customHeight="1">
      <c r="B222" s="42"/>
      <c r="C222" s="203" t="s">
        <v>2189</v>
      </c>
      <c r="D222" s="203" t="s">
        <v>311</v>
      </c>
      <c r="E222" s="204" t="s">
        <v>13386</v>
      </c>
      <c r="F222" s="205" t="s">
        <v>13387</v>
      </c>
      <c r="G222" s="206" t="s">
        <v>5275</v>
      </c>
      <c r="H222" s="207">
        <v>2</v>
      </c>
      <c r="I222" s="208"/>
      <c r="J222" s="209">
        <f t="shared" si="60"/>
        <v>0</v>
      </c>
      <c r="K222" s="205" t="s">
        <v>21</v>
      </c>
      <c r="L222" s="62"/>
      <c r="M222" s="210" t="s">
        <v>21</v>
      </c>
      <c r="N222" s="211" t="s">
        <v>45</v>
      </c>
      <c r="O222" s="43"/>
      <c r="P222" s="212">
        <f t="shared" si="61"/>
        <v>0</v>
      </c>
      <c r="Q222" s="212">
        <v>0</v>
      </c>
      <c r="R222" s="212">
        <f t="shared" si="62"/>
        <v>0</v>
      </c>
      <c r="S222" s="212">
        <v>0</v>
      </c>
      <c r="T222" s="213">
        <f t="shared" si="63"/>
        <v>0</v>
      </c>
      <c r="AR222" s="25" t="s">
        <v>327</v>
      </c>
      <c r="AT222" s="25" t="s">
        <v>311</v>
      </c>
      <c r="AU222" s="25" t="s">
        <v>95</v>
      </c>
      <c r="AY222" s="25" t="s">
        <v>308</v>
      </c>
      <c r="BE222" s="214">
        <f t="shared" si="64"/>
        <v>0</v>
      </c>
      <c r="BF222" s="214">
        <f t="shared" si="65"/>
        <v>0</v>
      </c>
      <c r="BG222" s="214">
        <f t="shared" si="66"/>
        <v>0</v>
      </c>
      <c r="BH222" s="214">
        <f t="shared" si="67"/>
        <v>0</v>
      </c>
      <c r="BI222" s="214">
        <f t="shared" si="68"/>
        <v>0</v>
      </c>
      <c r="BJ222" s="25" t="s">
        <v>82</v>
      </c>
      <c r="BK222" s="214">
        <f t="shared" si="69"/>
        <v>0</v>
      </c>
      <c r="BL222" s="25" t="s">
        <v>327</v>
      </c>
      <c r="BM222" s="25" t="s">
        <v>2189</v>
      </c>
    </row>
    <row r="223" spans="2:65" s="1" customFormat="1" ht="22.5" customHeight="1">
      <c r="B223" s="42"/>
      <c r="C223" s="203" t="s">
        <v>2193</v>
      </c>
      <c r="D223" s="203" t="s">
        <v>311</v>
      </c>
      <c r="E223" s="204" t="s">
        <v>13388</v>
      </c>
      <c r="F223" s="205" t="s">
        <v>13389</v>
      </c>
      <c r="G223" s="206" t="s">
        <v>5275</v>
      </c>
      <c r="H223" s="207">
        <v>24</v>
      </c>
      <c r="I223" s="208"/>
      <c r="J223" s="209">
        <f t="shared" si="60"/>
        <v>0</v>
      </c>
      <c r="K223" s="205" t="s">
        <v>21</v>
      </c>
      <c r="L223" s="62"/>
      <c r="M223" s="210" t="s">
        <v>21</v>
      </c>
      <c r="N223" s="211" t="s">
        <v>45</v>
      </c>
      <c r="O223" s="43"/>
      <c r="P223" s="212">
        <f t="shared" si="61"/>
        <v>0</v>
      </c>
      <c r="Q223" s="212">
        <v>0</v>
      </c>
      <c r="R223" s="212">
        <f t="shared" si="62"/>
        <v>0</v>
      </c>
      <c r="S223" s="212">
        <v>0</v>
      </c>
      <c r="T223" s="213">
        <f t="shared" si="63"/>
        <v>0</v>
      </c>
      <c r="AR223" s="25" t="s">
        <v>327</v>
      </c>
      <c r="AT223" s="25" t="s">
        <v>311</v>
      </c>
      <c r="AU223" s="25" t="s">
        <v>95</v>
      </c>
      <c r="AY223" s="25" t="s">
        <v>308</v>
      </c>
      <c r="BE223" s="214">
        <f t="shared" si="64"/>
        <v>0</v>
      </c>
      <c r="BF223" s="214">
        <f t="shared" si="65"/>
        <v>0</v>
      </c>
      <c r="BG223" s="214">
        <f t="shared" si="66"/>
        <v>0</v>
      </c>
      <c r="BH223" s="214">
        <f t="shared" si="67"/>
        <v>0</v>
      </c>
      <c r="BI223" s="214">
        <f t="shared" si="68"/>
        <v>0</v>
      </c>
      <c r="BJ223" s="25" t="s">
        <v>82</v>
      </c>
      <c r="BK223" s="214">
        <f t="shared" si="69"/>
        <v>0</v>
      </c>
      <c r="BL223" s="25" t="s">
        <v>327</v>
      </c>
      <c r="BM223" s="25" t="s">
        <v>2193</v>
      </c>
    </row>
    <row r="224" spans="2:65" s="1" customFormat="1" ht="22.5" customHeight="1">
      <c r="B224" s="42"/>
      <c r="C224" s="203" t="s">
        <v>2198</v>
      </c>
      <c r="D224" s="203" t="s">
        <v>311</v>
      </c>
      <c r="E224" s="204" t="s">
        <v>13390</v>
      </c>
      <c r="F224" s="205" t="s">
        <v>13239</v>
      </c>
      <c r="G224" s="206" t="s">
        <v>5275</v>
      </c>
      <c r="H224" s="207">
        <v>8</v>
      </c>
      <c r="I224" s="208"/>
      <c r="J224" s="209">
        <f t="shared" si="60"/>
        <v>0</v>
      </c>
      <c r="K224" s="205" t="s">
        <v>21</v>
      </c>
      <c r="L224" s="62"/>
      <c r="M224" s="210" t="s">
        <v>21</v>
      </c>
      <c r="N224" s="211" t="s">
        <v>45</v>
      </c>
      <c r="O224" s="43"/>
      <c r="P224" s="212">
        <f t="shared" si="61"/>
        <v>0</v>
      </c>
      <c r="Q224" s="212">
        <v>0</v>
      </c>
      <c r="R224" s="212">
        <f t="shared" si="62"/>
        <v>0</v>
      </c>
      <c r="S224" s="212">
        <v>0</v>
      </c>
      <c r="T224" s="213">
        <f t="shared" si="63"/>
        <v>0</v>
      </c>
      <c r="AR224" s="25" t="s">
        <v>327</v>
      </c>
      <c r="AT224" s="25" t="s">
        <v>311</v>
      </c>
      <c r="AU224" s="25" t="s">
        <v>95</v>
      </c>
      <c r="AY224" s="25" t="s">
        <v>308</v>
      </c>
      <c r="BE224" s="214">
        <f t="shared" si="64"/>
        <v>0</v>
      </c>
      <c r="BF224" s="214">
        <f t="shared" si="65"/>
        <v>0</v>
      </c>
      <c r="BG224" s="214">
        <f t="shared" si="66"/>
        <v>0</v>
      </c>
      <c r="BH224" s="214">
        <f t="shared" si="67"/>
        <v>0</v>
      </c>
      <c r="BI224" s="214">
        <f t="shared" si="68"/>
        <v>0</v>
      </c>
      <c r="BJ224" s="25" t="s">
        <v>82</v>
      </c>
      <c r="BK224" s="214">
        <f t="shared" si="69"/>
        <v>0</v>
      </c>
      <c r="BL224" s="25" t="s">
        <v>327</v>
      </c>
      <c r="BM224" s="25" t="s">
        <v>2198</v>
      </c>
    </row>
    <row r="225" spans="2:65" s="1" customFormat="1" ht="22.5" customHeight="1">
      <c r="B225" s="42"/>
      <c r="C225" s="203" t="s">
        <v>2202</v>
      </c>
      <c r="D225" s="203" t="s">
        <v>311</v>
      </c>
      <c r="E225" s="204" t="s">
        <v>13391</v>
      </c>
      <c r="F225" s="205" t="s">
        <v>13241</v>
      </c>
      <c r="G225" s="206" t="s">
        <v>5275</v>
      </c>
      <c r="H225" s="207">
        <v>24</v>
      </c>
      <c r="I225" s="208"/>
      <c r="J225" s="209">
        <f t="shared" si="60"/>
        <v>0</v>
      </c>
      <c r="K225" s="205" t="s">
        <v>21</v>
      </c>
      <c r="L225" s="62"/>
      <c r="M225" s="210" t="s">
        <v>21</v>
      </c>
      <c r="N225" s="211" t="s">
        <v>45</v>
      </c>
      <c r="O225" s="43"/>
      <c r="P225" s="212">
        <f t="shared" si="61"/>
        <v>0</v>
      </c>
      <c r="Q225" s="212">
        <v>0</v>
      </c>
      <c r="R225" s="212">
        <f t="shared" si="62"/>
        <v>0</v>
      </c>
      <c r="S225" s="212">
        <v>0</v>
      </c>
      <c r="T225" s="213">
        <f t="shared" si="63"/>
        <v>0</v>
      </c>
      <c r="AR225" s="25" t="s">
        <v>327</v>
      </c>
      <c r="AT225" s="25" t="s">
        <v>311</v>
      </c>
      <c r="AU225" s="25" t="s">
        <v>95</v>
      </c>
      <c r="AY225" s="25" t="s">
        <v>308</v>
      </c>
      <c r="BE225" s="214">
        <f t="shared" si="64"/>
        <v>0</v>
      </c>
      <c r="BF225" s="214">
        <f t="shared" si="65"/>
        <v>0</v>
      </c>
      <c r="BG225" s="214">
        <f t="shared" si="66"/>
        <v>0</v>
      </c>
      <c r="BH225" s="214">
        <f t="shared" si="67"/>
        <v>0</v>
      </c>
      <c r="BI225" s="214">
        <f t="shared" si="68"/>
        <v>0</v>
      </c>
      <c r="BJ225" s="25" t="s">
        <v>82</v>
      </c>
      <c r="BK225" s="214">
        <f t="shared" si="69"/>
        <v>0</v>
      </c>
      <c r="BL225" s="25" t="s">
        <v>327</v>
      </c>
      <c r="BM225" s="25" t="s">
        <v>2202</v>
      </c>
    </row>
    <row r="226" spans="2:65" s="1" customFormat="1" ht="22.5" customHeight="1">
      <c r="B226" s="42"/>
      <c r="C226" s="203" t="s">
        <v>2206</v>
      </c>
      <c r="D226" s="203" t="s">
        <v>311</v>
      </c>
      <c r="E226" s="204" t="s">
        <v>13392</v>
      </c>
      <c r="F226" s="205" t="s">
        <v>13243</v>
      </c>
      <c r="G226" s="206" t="s">
        <v>5275</v>
      </c>
      <c r="H226" s="207">
        <v>6</v>
      </c>
      <c r="I226" s="208"/>
      <c r="J226" s="209">
        <f t="shared" si="60"/>
        <v>0</v>
      </c>
      <c r="K226" s="205" t="s">
        <v>21</v>
      </c>
      <c r="L226" s="62"/>
      <c r="M226" s="210" t="s">
        <v>21</v>
      </c>
      <c r="N226" s="211" t="s">
        <v>45</v>
      </c>
      <c r="O226" s="43"/>
      <c r="P226" s="212">
        <f t="shared" si="61"/>
        <v>0</v>
      </c>
      <c r="Q226" s="212">
        <v>0</v>
      </c>
      <c r="R226" s="212">
        <f t="shared" si="62"/>
        <v>0</v>
      </c>
      <c r="S226" s="212">
        <v>0</v>
      </c>
      <c r="T226" s="213">
        <f t="shared" si="63"/>
        <v>0</v>
      </c>
      <c r="AR226" s="25" t="s">
        <v>327</v>
      </c>
      <c r="AT226" s="25" t="s">
        <v>311</v>
      </c>
      <c r="AU226" s="25" t="s">
        <v>95</v>
      </c>
      <c r="AY226" s="25" t="s">
        <v>308</v>
      </c>
      <c r="BE226" s="214">
        <f t="shared" si="64"/>
        <v>0</v>
      </c>
      <c r="BF226" s="214">
        <f t="shared" si="65"/>
        <v>0</v>
      </c>
      <c r="BG226" s="214">
        <f t="shared" si="66"/>
        <v>0</v>
      </c>
      <c r="BH226" s="214">
        <f t="shared" si="67"/>
        <v>0</v>
      </c>
      <c r="BI226" s="214">
        <f t="shared" si="68"/>
        <v>0</v>
      </c>
      <c r="BJ226" s="25" t="s">
        <v>82</v>
      </c>
      <c r="BK226" s="214">
        <f t="shared" si="69"/>
        <v>0</v>
      </c>
      <c r="BL226" s="25" t="s">
        <v>327</v>
      </c>
      <c r="BM226" s="25" t="s">
        <v>2206</v>
      </c>
    </row>
    <row r="227" spans="2:65" s="1" customFormat="1" ht="22.5" customHeight="1">
      <c r="B227" s="42"/>
      <c r="C227" s="203" t="s">
        <v>2211</v>
      </c>
      <c r="D227" s="203" t="s">
        <v>311</v>
      </c>
      <c r="E227" s="204" t="s">
        <v>13393</v>
      </c>
      <c r="F227" s="205" t="s">
        <v>13245</v>
      </c>
      <c r="G227" s="206" t="s">
        <v>700</v>
      </c>
      <c r="H227" s="207">
        <v>1</v>
      </c>
      <c r="I227" s="208"/>
      <c r="J227" s="209">
        <f t="shared" si="60"/>
        <v>0</v>
      </c>
      <c r="K227" s="205" t="s">
        <v>21</v>
      </c>
      <c r="L227" s="62"/>
      <c r="M227" s="210" t="s">
        <v>21</v>
      </c>
      <c r="N227" s="211" t="s">
        <v>45</v>
      </c>
      <c r="O227" s="43"/>
      <c r="P227" s="212">
        <f t="shared" si="61"/>
        <v>0</v>
      </c>
      <c r="Q227" s="212">
        <v>0</v>
      </c>
      <c r="R227" s="212">
        <f t="shared" si="62"/>
        <v>0</v>
      </c>
      <c r="S227" s="212">
        <v>0</v>
      </c>
      <c r="T227" s="213">
        <f t="shared" si="63"/>
        <v>0</v>
      </c>
      <c r="AR227" s="25" t="s">
        <v>327</v>
      </c>
      <c r="AT227" s="25" t="s">
        <v>311</v>
      </c>
      <c r="AU227" s="25" t="s">
        <v>95</v>
      </c>
      <c r="AY227" s="25" t="s">
        <v>308</v>
      </c>
      <c r="BE227" s="214">
        <f t="shared" si="64"/>
        <v>0</v>
      </c>
      <c r="BF227" s="214">
        <f t="shared" si="65"/>
        <v>0</v>
      </c>
      <c r="BG227" s="214">
        <f t="shared" si="66"/>
        <v>0</v>
      </c>
      <c r="BH227" s="214">
        <f t="shared" si="67"/>
        <v>0</v>
      </c>
      <c r="BI227" s="214">
        <f t="shared" si="68"/>
        <v>0</v>
      </c>
      <c r="BJ227" s="25" t="s">
        <v>82</v>
      </c>
      <c r="BK227" s="214">
        <f t="shared" si="69"/>
        <v>0</v>
      </c>
      <c r="BL227" s="25" t="s">
        <v>327</v>
      </c>
      <c r="BM227" s="25" t="s">
        <v>2211</v>
      </c>
    </row>
    <row r="228" spans="2:65" s="1" customFormat="1" ht="22.5" customHeight="1">
      <c r="B228" s="42"/>
      <c r="C228" s="203" t="s">
        <v>2215</v>
      </c>
      <c r="D228" s="203" t="s">
        <v>311</v>
      </c>
      <c r="E228" s="204" t="s">
        <v>13394</v>
      </c>
      <c r="F228" s="205" t="s">
        <v>13247</v>
      </c>
      <c r="G228" s="206" t="s">
        <v>700</v>
      </c>
      <c r="H228" s="207">
        <v>1</v>
      </c>
      <c r="I228" s="208"/>
      <c r="J228" s="209">
        <f t="shared" si="60"/>
        <v>0</v>
      </c>
      <c r="K228" s="205" t="s">
        <v>21</v>
      </c>
      <c r="L228" s="62"/>
      <c r="M228" s="210" t="s">
        <v>21</v>
      </c>
      <c r="N228" s="211" t="s">
        <v>45</v>
      </c>
      <c r="O228" s="43"/>
      <c r="P228" s="212">
        <f t="shared" si="61"/>
        <v>0</v>
      </c>
      <c r="Q228" s="212">
        <v>0</v>
      </c>
      <c r="R228" s="212">
        <f t="shared" si="62"/>
        <v>0</v>
      </c>
      <c r="S228" s="212">
        <v>0</v>
      </c>
      <c r="T228" s="213">
        <f t="shared" si="63"/>
        <v>0</v>
      </c>
      <c r="AR228" s="25" t="s">
        <v>327</v>
      </c>
      <c r="AT228" s="25" t="s">
        <v>311</v>
      </c>
      <c r="AU228" s="25" t="s">
        <v>95</v>
      </c>
      <c r="AY228" s="25" t="s">
        <v>308</v>
      </c>
      <c r="BE228" s="214">
        <f t="shared" si="64"/>
        <v>0</v>
      </c>
      <c r="BF228" s="214">
        <f t="shared" si="65"/>
        <v>0</v>
      </c>
      <c r="BG228" s="214">
        <f t="shared" si="66"/>
        <v>0</v>
      </c>
      <c r="BH228" s="214">
        <f t="shared" si="67"/>
        <v>0</v>
      </c>
      <c r="BI228" s="214">
        <f t="shared" si="68"/>
        <v>0</v>
      </c>
      <c r="BJ228" s="25" t="s">
        <v>82</v>
      </c>
      <c r="BK228" s="214">
        <f t="shared" si="69"/>
        <v>0</v>
      </c>
      <c r="BL228" s="25" t="s">
        <v>327</v>
      </c>
      <c r="BM228" s="25" t="s">
        <v>2215</v>
      </c>
    </row>
    <row r="229" spans="2:65" s="11" customFormat="1" ht="22.35" customHeight="1">
      <c r="B229" s="186"/>
      <c r="C229" s="187"/>
      <c r="D229" s="200" t="s">
        <v>73</v>
      </c>
      <c r="E229" s="201" t="s">
        <v>13248</v>
      </c>
      <c r="F229" s="201" t="s">
        <v>13249</v>
      </c>
      <c r="G229" s="187"/>
      <c r="H229" s="187"/>
      <c r="I229" s="190"/>
      <c r="J229" s="202">
        <f>BK229</f>
        <v>0</v>
      </c>
      <c r="K229" s="187"/>
      <c r="L229" s="192"/>
      <c r="M229" s="193"/>
      <c r="N229" s="194"/>
      <c r="O229" s="194"/>
      <c r="P229" s="195">
        <f>SUM(P230:P246)</f>
        <v>0</v>
      </c>
      <c r="Q229" s="194"/>
      <c r="R229" s="195">
        <f>SUM(R230:R246)</f>
        <v>0</v>
      </c>
      <c r="S229" s="194"/>
      <c r="T229" s="196">
        <f>SUM(T230:T246)</f>
        <v>0</v>
      </c>
      <c r="AR229" s="197" t="s">
        <v>82</v>
      </c>
      <c r="AT229" s="198" t="s">
        <v>73</v>
      </c>
      <c r="AU229" s="198" t="s">
        <v>84</v>
      </c>
      <c r="AY229" s="197" t="s">
        <v>308</v>
      </c>
      <c r="BK229" s="199">
        <f>SUM(BK230:BK246)</f>
        <v>0</v>
      </c>
    </row>
    <row r="230" spans="2:65" s="1" customFormat="1" ht="22.5" customHeight="1">
      <c r="B230" s="42"/>
      <c r="C230" s="203" t="s">
        <v>2220</v>
      </c>
      <c r="D230" s="203" t="s">
        <v>311</v>
      </c>
      <c r="E230" s="204" t="s">
        <v>13395</v>
      </c>
      <c r="F230" s="205" t="s">
        <v>13396</v>
      </c>
      <c r="G230" s="206" t="s">
        <v>5275</v>
      </c>
      <c r="H230" s="207">
        <v>1</v>
      </c>
      <c r="I230" s="208"/>
      <c r="J230" s="209">
        <f t="shared" ref="J230:J246" si="70">ROUND(I230*H230,2)</f>
        <v>0</v>
      </c>
      <c r="K230" s="205" t="s">
        <v>21</v>
      </c>
      <c r="L230" s="62"/>
      <c r="M230" s="210" t="s">
        <v>21</v>
      </c>
      <c r="N230" s="211" t="s">
        <v>45</v>
      </c>
      <c r="O230" s="43"/>
      <c r="P230" s="212">
        <f t="shared" ref="P230:P246" si="71">O230*H230</f>
        <v>0</v>
      </c>
      <c r="Q230" s="212">
        <v>0</v>
      </c>
      <c r="R230" s="212">
        <f t="shared" ref="R230:R246" si="72">Q230*H230</f>
        <v>0</v>
      </c>
      <c r="S230" s="212">
        <v>0</v>
      </c>
      <c r="T230" s="213">
        <f t="shared" ref="T230:T246" si="73">S230*H230</f>
        <v>0</v>
      </c>
      <c r="AR230" s="25" t="s">
        <v>327</v>
      </c>
      <c r="AT230" s="25" t="s">
        <v>311</v>
      </c>
      <c r="AU230" s="25" t="s">
        <v>95</v>
      </c>
      <c r="AY230" s="25" t="s">
        <v>308</v>
      </c>
      <c r="BE230" s="214">
        <f t="shared" ref="BE230:BE246" si="74">IF(N230="základní",J230,0)</f>
        <v>0</v>
      </c>
      <c r="BF230" s="214">
        <f t="shared" ref="BF230:BF246" si="75">IF(N230="snížená",J230,0)</f>
        <v>0</v>
      </c>
      <c r="BG230" s="214">
        <f t="shared" ref="BG230:BG246" si="76">IF(N230="zákl. přenesená",J230,0)</f>
        <v>0</v>
      </c>
      <c r="BH230" s="214">
        <f t="shared" ref="BH230:BH246" si="77">IF(N230="sníž. přenesená",J230,0)</f>
        <v>0</v>
      </c>
      <c r="BI230" s="214">
        <f t="shared" ref="BI230:BI246" si="78">IF(N230="nulová",J230,0)</f>
        <v>0</v>
      </c>
      <c r="BJ230" s="25" t="s">
        <v>82</v>
      </c>
      <c r="BK230" s="214">
        <f t="shared" ref="BK230:BK246" si="79">ROUND(I230*H230,2)</f>
        <v>0</v>
      </c>
      <c r="BL230" s="25" t="s">
        <v>327</v>
      </c>
      <c r="BM230" s="25" t="s">
        <v>2220</v>
      </c>
    </row>
    <row r="231" spans="2:65" s="1" customFormat="1" ht="22.5" customHeight="1">
      <c r="B231" s="42"/>
      <c r="C231" s="203" t="s">
        <v>2224</v>
      </c>
      <c r="D231" s="203" t="s">
        <v>311</v>
      </c>
      <c r="E231" s="204" t="s">
        <v>13397</v>
      </c>
      <c r="F231" s="205" t="s">
        <v>13253</v>
      </c>
      <c r="G231" s="206" t="s">
        <v>5275</v>
      </c>
      <c r="H231" s="207">
        <v>1</v>
      </c>
      <c r="I231" s="208"/>
      <c r="J231" s="209">
        <f t="shared" si="70"/>
        <v>0</v>
      </c>
      <c r="K231" s="205" t="s">
        <v>21</v>
      </c>
      <c r="L231" s="62"/>
      <c r="M231" s="210" t="s">
        <v>21</v>
      </c>
      <c r="N231" s="211" t="s">
        <v>45</v>
      </c>
      <c r="O231" s="43"/>
      <c r="P231" s="212">
        <f t="shared" si="71"/>
        <v>0</v>
      </c>
      <c r="Q231" s="212">
        <v>0</v>
      </c>
      <c r="R231" s="212">
        <f t="shared" si="72"/>
        <v>0</v>
      </c>
      <c r="S231" s="212">
        <v>0</v>
      </c>
      <c r="T231" s="213">
        <f t="shared" si="73"/>
        <v>0</v>
      </c>
      <c r="AR231" s="25" t="s">
        <v>327</v>
      </c>
      <c r="AT231" s="25" t="s">
        <v>311</v>
      </c>
      <c r="AU231" s="25" t="s">
        <v>95</v>
      </c>
      <c r="AY231" s="25" t="s">
        <v>308</v>
      </c>
      <c r="BE231" s="214">
        <f t="shared" si="74"/>
        <v>0</v>
      </c>
      <c r="BF231" s="214">
        <f t="shared" si="75"/>
        <v>0</v>
      </c>
      <c r="BG231" s="214">
        <f t="shared" si="76"/>
        <v>0</v>
      </c>
      <c r="BH231" s="214">
        <f t="shared" si="77"/>
        <v>0</v>
      </c>
      <c r="BI231" s="214">
        <f t="shared" si="78"/>
        <v>0</v>
      </c>
      <c r="BJ231" s="25" t="s">
        <v>82</v>
      </c>
      <c r="BK231" s="214">
        <f t="shared" si="79"/>
        <v>0</v>
      </c>
      <c r="BL231" s="25" t="s">
        <v>327</v>
      </c>
      <c r="BM231" s="25" t="s">
        <v>2224</v>
      </c>
    </row>
    <row r="232" spans="2:65" s="1" customFormat="1" ht="22.5" customHeight="1">
      <c r="B232" s="42"/>
      <c r="C232" s="203" t="s">
        <v>2229</v>
      </c>
      <c r="D232" s="203" t="s">
        <v>311</v>
      </c>
      <c r="E232" s="204" t="s">
        <v>13398</v>
      </c>
      <c r="F232" s="205" t="s">
        <v>13399</v>
      </c>
      <c r="G232" s="206" t="s">
        <v>5275</v>
      </c>
      <c r="H232" s="207">
        <v>3</v>
      </c>
      <c r="I232" s="208"/>
      <c r="J232" s="209">
        <f t="shared" si="70"/>
        <v>0</v>
      </c>
      <c r="K232" s="205" t="s">
        <v>21</v>
      </c>
      <c r="L232" s="62"/>
      <c r="M232" s="210" t="s">
        <v>21</v>
      </c>
      <c r="N232" s="211" t="s">
        <v>45</v>
      </c>
      <c r="O232" s="43"/>
      <c r="P232" s="212">
        <f t="shared" si="71"/>
        <v>0</v>
      </c>
      <c r="Q232" s="212">
        <v>0</v>
      </c>
      <c r="R232" s="212">
        <f t="shared" si="72"/>
        <v>0</v>
      </c>
      <c r="S232" s="212">
        <v>0</v>
      </c>
      <c r="T232" s="213">
        <f t="shared" si="73"/>
        <v>0</v>
      </c>
      <c r="AR232" s="25" t="s">
        <v>327</v>
      </c>
      <c r="AT232" s="25" t="s">
        <v>311</v>
      </c>
      <c r="AU232" s="25" t="s">
        <v>95</v>
      </c>
      <c r="AY232" s="25" t="s">
        <v>308</v>
      </c>
      <c r="BE232" s="214">
        <f t="shared" si="74"/>
        <v>0</v>
      </c>
      <c r="BF232" s="214">
        <f t="shared" si="75"/>
        <v>0</v>
      </c>
      <c r="BG232" s="214">
        <f t="shared" si="76"/>
        <v>0</v>
      </c>
      <c r="BH232" s="214">
        <f t="shared" si="77"/>
        <v>0</v>
      </c>
      <c r="BI232" s="214">
        <f t="shared" si="78"/>
        <v>0</v>
      </c>
      <c r="BJ232" s="25" t="s">
        <v>82</v>
      </c>
      <c r="BK232" s="214">
        <f t="shared" si="79"/>
        <v>0</v>
      </c>
      <c r="BL232" s="25" t="s">
        <v>327</v>
      </c>
      <c r="BM232" s="25" t="s">
        <v>2229</v>
      </c>
    </row>
    <row r="233" spans="2:65" s="1" customFormat="1" ht="22.5" customHeight="1">
      <c r="B233" s="42"/>
      <c r="C233" s="203" t="s">
        <v>2234</v>
      </c>
      <c r="D233" s="203" t="s">
        <v>311</v>
      </c>
      <c r="E233" s="204" t="s">
        <v>13400</v>
      </c>
      <c r="F233" s="205" t="s">
        <v>13401</v>
      </c>
      <c r="G233" s="206" t="s">
        <v>5275</v>
      </c>
      <c r="H233" s="207">
        <v>1</v>
      </c>
      <c r="I233" s="208"/>
      <c r="J233" s="209">
        <f t="shared" si="70"/>
        <v>0</v>
      </c>
      <c r="K233" s="205" t="s">
        <v>21</v>
      </c>
      <c r="L233" s="62"/>
      <c r="M233" s="210" t="s">
        <v>21</v>
      </c>
      <c r="N233" s="211" t="s">
        <v>45</v>
      </c>
      <c r="O233" s="43"/>
      <c r="P233" s="212">
        <f t="shared" si="71"/>
        <v>0</v>
      </c>
      <c r="Q233" s="212">
        <v>0</v>
      </c>
      <c r="R233" s="212">
        <f t="shared" si="72"/>
        <v>0</v>
      </c>
      <c r="S233" s="212">
        <v>0</v>
      </c>
      <c r="T233" s="213">
        <f t="shared" si="73"/>
        <v>0</v>
      </c>
      <c r="AR233" s="25" t="s">
        <v>327</v>
      </c>
      <c r="AT233" s="25" t="s">
        <v>311</v>
      </c>
      <c r="AU233" s="25" t="s">
        <v>95</v>
      </c>
      <c r="AY233" s="25" t="s">
        <v>308</v>
      </c>
      <c r="BE233" s="214">
        <f t="shared" si="74"/>
        <v>0</v>
      </c>
      <c r="BF233" s="214">
        <f t="shared" si="75"/>
        <v>0</v>
      </c>
      <c r="BG233" s="214">
        <f t="shared" si="76"/>
        <v>0</v>
      </c>
      <c r="BH233" s="214">
        <f t="shared" si="77"/>
        <v>0</v>
      </c>
      <c r="BI233" s="214">
        <f t="shared" si="78"/>
        <v>0</v>
      </c>
      <c r="BJ233" s="25" t="s">
        <v>82</v>
      </c>
      <c r="BK233" s="214">
        <f t="shared" si="79"/>
        <v>0</v>
      </c>
      <c r="BL233" s="25" t="s">
        <v>327</v>
      </c>
      <c r="BM233" s="25" t="s">
        <v>2234</v>
      </c>
    </row>
    <row r="234" spans="2:65" s="1" customFormat="1" ht="22.5" customHeight="1">
      <c r="B234" s="42"/>
      <c r="C234" s="203" t="s">
        <v>2238</v>
      </c>
      <c r="D234" s="203" t="s">
        <v>311</v>
      </c>
      <c r="E234" s="204" t="s">
        <v>13402</v>
      </c>
      <c r="F234" s="205" t="s">
        <v>13403</v>
      </c>
      <c r="G234" s="206" t="s">
        <v>5275</v>
      </c>
      <c r="H234" s="207">
        <v>2</v>
      </c>
      <c r="I234" s="208"/>
      <c r="J234" s="209">
        <f t="shared" si="70"/>
        <v>0</v>
      </c>
      <c r="K234" s="205" t="s">
        <v>21</v>
      </c>
      <c r="L234" s="62"/>
      <c r="M234" s="210" t="s">
        <v>21</v>
      </c>
      <c r="N234" s="211" t="s">
        <v>45</v>
      </c>
      <c r="O234" s="43"/>
      <c r="P234" s="212">
        <f t="shared" si="71"/>
        <v>0</v>
      </c>
      <c r="Q234" s="212">
        <v>0</v>
      </c>
      <c r="R234" s="212">
        <f t="shared" si="72"/>
        <v>0</v>
      </c>
      <c r="S234" s="212">
        <v>0</v>
      </c>
      <c r="T234" s="213">
        <f t="shared" si="73"/>
        <v>0</v>
      </c>
      <c r="AR234" s="25" t="s">
        <v>327</v>
      </c>
      <c r="AT234" s="25" t="s">
        <v>311</v>
      </c>
      <c r="AU234" s="25" t="s">
        <v>95</v>
      </c>
      <c r="AY234" s="25" t="s">
        <v>308</v>
      </c>
      <c r="BE234" s="214">
        <f t="shared" si="74"/>
        <v>0</v>
      </c>
      <c r="BF234" s="214">
        <f t="shared" si="75"/>
        <v>0</v>
      </c>
      <c r="BG234" s="214">
        <f t="shared" si="76"/>
        <v>0</v>
      </c>
      <c r="BH234" s="214">
        <f t="shared" si="77"/>
        <v>0</v>
      </c>
      <c r="BI234" s="214">
        <f t="shared" si="78"/>
        <v>0</v>
      </c>
      <c r="BJ234" s="25" t="s">
        <v>82</v>
      </c>
      <c r="BK234" s="214">
        <f t="shared" si="79"/>
        <v>0</v>
      </c>
      <c r="BL234" s="25" t="s">
        <v>327</v>
      </c>
      <c r="BM234" s="25" t="s">
        <v>2238</v>
      </c>
    </row>
    <row r="235" spans="2:65" s="1" customFormat="1" ht="22.5" customHeight="1">
      <c r="B235" s="42"/>
      <c r="C235" s="203" t="s">
        <v>2241</v>
      </c>
      <c r="D235" s="203" t="s">
        <v>311</v>
      </c>
      <c r="E235" s="204" t="s">
        <v>13404</v>
      </c>
      <c r="F235" s="205" t="s">
        <v>13405</v>
      </c>
      <c r="G235" s="206" t="s">
        <v>5275</v>
      </c>
      <c r="H235" s="207">
        <v>1</v>
      </c>
      <c r="I235" s="208"/>
      <c r="J235" s="209">
        <f t="shared" si="70"/>
        <v>0</v>
      </c>
      <c r="K235" s="205" t="s">
        <v>21</v>
      </c>
      <c r="L235" s="62"/>
      <c r="M235" s="210" t="s">
        <v>21</v>
      </c>
      <c r="N235" s="211" t="s">
        <v>45</v>
      </c>
      <c r="O235" s="43"/>
      <c r="P235" s="212">
        <f t="shared" si="71"/>
        <v>0</v>
      </c>
      <c r="Q235" s="212">
        <v>0</v>
      </c>
      <c r="R235" s="212">
        <f t="shared" si="72"/>
        <v>0</v>
      </c>
      <c r="S235" s="212">
        <v>0</v>
      </c>
      <c r="T235" s="213">
        <f t="shared" si="73"/>
        <v>0</v>
      </c>
      <c r="AR235" s="25" t="s">
        <v>327</v>
      </c>
      <c r="AT235" s="25" t="s">
        <v>311</v>
      </c>
      <c r="AU235" s="25" t="s">
        <v>95</v>
      </c>
      <c r="AY235" s="25" t="s">
        <v>308</v>
      </c>
      <c r="BE235" s="214">
        <f t="shared" si="74"/>
        <v>0</v>
      </c>
      <c r="BF235" s="214">
        <f t="shared" si="75"/>
        <v>0</v>
      </c>
      <c r="BG235" s="214">
        <f t="shared" si="76"/>
        <v>0</v>
      </c>
      <c r="BH235" s="214">
        <f t="shared" si="77"/>
        <v>0</v>
      </c>
      <c r="BI235" s="214">
        <f t="shared" si="78"/>
        <v>0</v>
      </c>
      <c r="BJ235" s="25" t="s">
        <v>82</v>
      </c>
      <c r="BK235" s="214">
        <f t="shared" si="79"/>
        <v>0</v>
      </c>
      <c r="BL235" s="25" t="s">
        <v>327</v>
      </c>
      <c r="BM235" s="25" t="s">
        <v>2241</v>
      </c>
    </row>
    <row r="236" spans="2:65" s="1" customFormat="1" ht="22.5" customHeight="1">
      <c r="B236" s="42"/>
      <c r="C236" s="203" t="s">
        <v>2245</v>
      </c>
      <c r="D236" s="203" t="s">
        <v>311</v>
      </c>
      <c r="E236" s="204" t="s">
        <v>13406</v>
      </c>
      <c r="F236" s="205" t="s">
        <v>13263</v>
      </c>
      <c r="G236" s="206" t="s">
        <v>5275</v>
      </c>
      <c r="H236" s="207">
        <v>5</v>
      </c>
      <c r="I236" s="208"/>
      <c r="J236" s="209">
        <f t="shared" si="70"/>
        <v>0</v>
      </c>
      <c r="K236" s="205" t="s">
        <v>21</v>
      </c>
      <c r="L236" s="62"/>
      <c r="M236" s="210" t="s">
        <v>21</v>
      </c>
      <c r="N236" s="211" t="s">
        <v>45</v>
      </c>
      <c r="O236" s="43"/>
      <c r="P236" s="212">
        <f t="shared" si="71"/>
        <v>0</v>
      </c>
      <c r="Q236" s="212">
        <v>0</v>
      </c>
      <c r="R236" s="212">
        <f t="shared" si="72"/>
        <v>0</v>
      </c>
      <c r="S236" s="212">
        <v>0</v>
      </c>
      <c r="T236" s="213">
        <f t="shared" si="73"/>
        <v>0</v>
      </c>
      <c r="AR236" s="25" t="s">
        <v>327</v>
      </c>
      <c r="AT236" s="25" t="s">
        <v>311</v>
      </c>
      <c r="AU236" s="25" t="s">
        <v>95</v>
      </c>
      <c r="AY236" s="25" t="s">
        <v>308</v>
      </c>
      <c r="BE236" s="214">
        <f t="shared" si="74"/>
        <v>0</v>
      </c>
      <c r="BF236" s="214">
        <f t="shared" si="75"/>
        <v>0</v>
      </c>
      <c r="BG236" s="214">
        <f t="shared" si="76"/>
        <v>0</v>
      </c>
      <c r="BH236" s="214">
        <f t="shared" si="77"/>
        <v>0</v>
      </c>
      <c r="BI236" s="214">
        <f t="shared" si="78"/>
        <v>0</v>
      </c>
      <c r="BJ236" s="25" t="s">
        <v>82</v>
      </c>
      <c r="BK236" s="214">
        <f t="shared" si="79"/>
        <v>0</v>
      </c>
      <c r="BL236" s="25" t="s">
        <v>327</v>
      </c>
      <c r="BM236" s="25" t="s">
        <v>2245</v>
      </c>
    </row>
    <row r="237" spans="2:65" s="1" customFormat="1" ht="22.5" customHeight="1">
      <c r="B237" s="42"/>
      <c r="C237" s="203" t="s">
        <v>2248</v>
      </c>
      <c r="D237" s="203" t="s">
        <v>311</v>
      </c>
      <c r="E237" s="204" t="s">
        <v>13407</v>
      </c>
      <c r="F237" s="205" t="s">
        <v>13265</v>
      </c>
      <c r="G237" s="206" t="s">
        <v>5275</v>
      </c>
      <c r="H237" s="207">
        <v>2</v>
      </c>
      <c r="I237" s="208"/>
      <c r="J237" s="209">
        <f t="shared" si="70"/>
        <v>0</v>
      </c>
      <c r="K237" s="205" t="s">
        <v>21</v>
      </c>
      <c r="L237" s="62"/>
      <c r="M237" s="210" t="s">
        <v>21</v>
      </c>
      <c r="N237" s="211" t="s">
        <v>45</v>
      </c>
      <c r="O237" s="43"/>
      <c r="P237" s="212">
        <f t="shared" si="71"/>
        <v>0</v>
      </c>
      <c r="Q237" s="212">
        <v>0</v>
      </c>
      <c r="R237" s="212">
        <f t="shared" si="72"/>
        <v>0</v>
      </c>
      <c r="S237" s="212">
        <v>0</v>
      </c>
      <c r="T237" s="213">
        <f t="shared" si="73"/>
        <v>0</v>
      </c>
      <c r="AR237" s="25" t="s">
        <v>327</v>
      </c>
      <c r="AT237" s="25" t="s">
        <v>311</v>
      </c>
      <c r="AU237" s="25" t="s">
        <v>95</v>
      </c>
      <c r="AY237" s="25" t="s">
        <v>308</v>
      </c>
      <c r="BE237" s="214">
        <f t="shared" si="74"/>
        <v>0</v>
      </c>
      <c r="BF237" s="214">
        <f t="shared" si="75"/>
        <v>0</v>
      </c>
      <c r="BG237" s="214">
        <f t="shared" si="76"/>
        <v>0</v>
      </c>
      <c r="BH237" s="214">
        <f t="shared" si="77"/>
        <v>0</v>
      </c>
      <c r="BI237" s="214">
        <f t="shared" si="78"/>
        <v>0</v>
      </c>
      <c r="BJ237" s="25" t="s">
        <v>82</v>
      </c>
      <c r="BK237" s="214">
        <f t="shared" si="79"/>
        <v>0</v>
      </c>
      <c r="BL237" s="25" t="s">
        <v>327</v>
      </c>
      <c r="BM237" s="25" t="s">
        <v>2248</v>
      </c>
    </row>
    <row r="238" spans="2:65" s="1" customFormat="1" ht="22.5" customHeight="1">
      <c r="B238" s="42"/>
      <c r="C238" s="203" t="s">
        <v>2253</v>
      </c>
      <c r="D238" s="203" t="s">
        <v>311</v>
      </c>
      <c r="E238" s="204" t="s">
        <v>13408</v>
      </c>
      <c r="F238" s="205" t="s">
        <v>13267</v>
      </c>
      <c r="G238" s="206" t="s">
        <v>5275</v>
      </c>
      <c r="H238" s="207">
        <v>1</v>
      </c>
      <c r="I238" s="208"/>
      <c r="J238" s="209">
        <f t="shared" si="70"/>
        <v>0</v>
      </c>
      <c r="K238" s="205" t="s">
        <v>21</v>
      </c>
      <c r="L238" s="62"/>
      <c r="M238" s="210" t="s">
        <v>21</v>
      </c>
      <c r="N238" s="211" t="s">
        <v>45</v>
      </c>
      <c r="O238" s="43"/>
      <c r="P238" s="212">
        <f t="shared" si="71"/>
        <v>0</v>
      </c>
      <c r="Q238" s="212">
        <v>0</v>
      </c>
      <c r="R238" s="212">
        <f t="shared" si="72"/>
        <v>0</v>
      </c>
      <c r="S238" s="212">
        <v>0</v>
      </c>
      <c r="T238" s="213">
        <f t="shared" si="73"/>
        <v>0</v>
      </c>
      <c r="AR238" s="25" t="s">
        <v>327</v>
      </c>
      <c r="AT238" s="25" t="s">
        <v>311</v>
      </c>
      <c r="AU238" s="25" t="s">
        <v>95</v>
      </c>
      <c r="AY238" s="25" t="s">
        <v>308</v>
      </c>
      <c r="BE238" s="214">
        <f t="shared" si="74"/>
        <v>0</v>
      </c>
      <c r="BF238" s="214">
        <f t="shared" si="75"/>
        <v>0</v>
      </c>
      <c r="BG238" s="214">
        <f t="shared" si="76"/>
        <v>0</v>
      </c>
      <c r="BH238" s="214">
        <f t="shared" si="77"/>
        <v>0</v>
      </c>
      <c r="BI238" s="214">
        <f t="shared" si="78"/>
        <v>0</v>
      </c>
      <c r="BJ238" s="25" t="s">
        <v>82</v>
      </c>
      <c r="BK238" s="214">
        <f t="shared" si="79"/>
        <v>0</v>
      </c>
      <c r="BL238" s="25" t="s">
        <v>327</v>
      </c>
      <c r="BM238" s="25" t="s">
        <v>2253</v>
      </c>
    </row>
    <row r="239" spans="2:65" s="1" customFormat="1" ht="22.5" customHeight="1">
      <c r="B239" s="42"/>
      <c r="C239" s="203" t="s">
        <v>2257</v>
      </c>
      <c r="D239" s="203" t="s">
        <v>311</v>
      </c>
      <c r="E239" s="204" t="s">
        <v>13409</v>
      </c>
      <c r="F239" s="205" t="s">
        <v>13269</v>
      </c>
      <c r="G239" s="206" t="s">
        <v>5275</v>
      </c>
      <c r="H239" s="207">
        <v>2</v>
      </c>
      <c r="I239" s="208"/>
      <c r="J239" s="209">
        <f t="shared" si="70"/>
        <v>0</v>
      </c>
      <c r="K239" s="205" t="s">
        <v>21</v>
      </c>
      <c r="L239" s="62"/>
      <c r="M239" s="210" t="s">
        <v>21</v>
      </c>
      <c r="N239" s="211" t="s">
        <v>45</v>
      </c>
      <c r="O239" s="43"/>
      <c r="P239" s="212">
        <f t="shared" si="71"/>
        <v>0</v>
      </c>
      <c r="Q239" s="212">
        <v>0</v>
      </c>
      <c r="R239" s="212">
        <f t="shared" si="72"/>
        <v>0</v>
      </c>
      <c r="S239" s="212">
        <v>0</v>
      </c>
      <c r="T239" s="213">
        <f t="shared" si="73"/>
        <v>0</v>
      </c>
      <c r="AR239" s="25" t="s">
        <v>327</v>
      </c>
      <c r="AT239" s="25" t="s">
        <v>311</v>
      </c>
      <c r="AU239" s="25" t="s">
        <v>95</v>
      </c>
      <c r="AY239" s="25" t="s">
        <v>308</v>
      </c>
      <c r="BE239" s="214">
        <f t="shared" si="74"/>
        <v>0</v>
      </c>
      <c r="BF239" s="214">
        <f t="shared" si="75"/>
        <v>0</v>
      </c>
      <c r="BG239" s="214">
        <f t="shared" si="76"/>
        <v>0</v>
      </c>
      <c r="BH239" s="214">
        <f t="shared" si="77"/>
        <v>0</v>
      </c>
      <c r="BI239" s="214">
        <f t="shared" si="78"/>
        <v>0</v>
      </c>
      <c r="BJ239" s="25" t="s">
        <v>82</v>
      </c>
      <c r="BK239" s="214">
        <f t="shared" si="79"/>
        <v>0</v>
      </c>
      <c r="BL239" s="25" t="s">
        <v>327</v>
      </c>
      <c r="BM239" s="25" t="s">
        <v>2257</v>
      </c>
    </row>
    <row r="240" spans="2:65" s="1" customFormat="1" ht="22.5" customHeight="1">
      <c r="B240" s="42"/>
      <c r="C240" s="203" t="s">
        <v>2261</v>
      </c>
      <c r="D240" s="203" t="s">
        <v>311</v>
      </c>
      <c r="E240" s="204" t="s">
        <v>13410</v>
      </c>
      <c r="F240" s="205" t="s">
        <v>13271</v>
      </c>
      <c r="G240" s="206" t="s">
        <v>5275</v>
      </c>
      <c r="H240" s="207">
        <v>3</v>
      </c>
      <c r="I240" s="208"/>
      <c r="J240" s="209">
        <f t="shared" si="70"/>
        <v>0</v>
      </c>
      <c r="K240" s="205" t="s">
        <v>21</v>
      </c>
      <c r="L240" s="62"/>
      <c r="M240" s="210" t="s">
        <v>21</v>
      </c>
      <c r="N240" s="211" t="s">
        <v>45</v>
      </c>
      <c r="O240" s="43"/>
      <c r="P240" s="212">
        <f t="shared" si="71"/>
        <v>0</v>
      </c>
      <c r="Q240" s="212">
        <v>0</v>
      </c>
      <c r="R240" s="212">
        <f t="shared" si="72"/>
        <v>0</v>
      </c>
      <c r="S240" s="212">
        <v>0</v>
      </c>
      <c r="T240" s="213">
        <f t="shared" si="73"/>
        <v>0</v>
      </c>
      <c r="AR240" s="25" t="s">
        <v>327</v>
      </c>
      <c r="AT240" s="25" t="s">
        <v>311</v>
      </c>
      <c r="AU240" s="25" t="s">
        <v>95</v>
      </c>
      <c r="AY240" s="25" t="s">
        <v>308</v>
      </c>
      <c r="BE240" s="214">
        <f t="shared" si="74"/>
        <v>0</v>
      </c>
      <c r="BF240" s="214">
        <f t="shared" si="75"/>
        <v>0</v>
      </c>
      <c r="BG240" s="214">
        <f t="shared" si="76"/>
        <v>0</v>
      </c>
      <c r="BH240" s="214">
        <f t="shared" si="77"/>
        <v>0</v>
      </c>
      <c r="BI240" s="214">
        <f t="shared" si="78"/>
        <v>0</v>
      </c>
      <c r="BJ240" s="25" t="s">
        <v>82</v>
      </c>
      <c r="BK240" s="214">
        <f t="shared" si="79"/>
        <v>0</v>
      </c>
      <c r="BL240" s="25" t="s">
        <v>327</v>
      </c>
      <c r="BM240" s="25" t="s">
        <v>2261</v>
      </c>
    </row>
    <row r="241" spans="2:65" s="1" customFormat="1" ht="22.5" customHeight="1">
      <c r="B241" s="42"/>
      <c r="C241" s="203" t="s">
        <v>2266</v>
      </c>
      <c r="D241" s="203" t="s">
        <v>311</v>
      </c>
      <c r="E241" s="204" t="s">
        <v>13411</v>
      </c>
      <c r="F241" s="205" t="s">
        <v>13273</v>
      </c>
      <c r="G241" s="206" t="s">
        <v>5275</v>
      </c>
      <c r="H241" s="207">
        <v>1</v>
      </c>
      <c r="I241" s="208"/>
      <c r="J241" s="209">
        <f t="shared" si="70"/>
        <v>0</v>
      </c>
      <c r="K241" s="205" t="s">
        <v>21</v>
      </c>
      <c r="L241" s="62"/>
      <c r="M241" s="210" t="s">
        <v>21</v>
      </c>
      <c r="N241" s="211" t="s">
        <v>45</v>
      </c>
      <c r="O241" s="43"/>
      <c r="P241" s="212">
        <f t="shared" si="71"/>
        <v>0</v>
      </c>
      <c r="Q241" s="212">
        <v>0</v>
      </c>
      <c r="R241" s="212">
        <f t="shared" si="72"/>
        <v>0</v>
      </c>
      <c r="S241" s="212">
        <v>0</v>
      </c>
      <c r="T241" s="213">
        <f t="shared" si="73"/>
        <v>0</v>
      </c>
      <c r="AR241" s="25" t="s">
        <v>327</v>
      </c>
      <c r="AT241" s="25" t="s">
        <v>311</v>
      </c>
      <c r="AU241" s="25" t="s">
        <v>95</v>
      </c>
      <c r="AY241" s="25" t="s">
        <v>308</v>
      </c>
      <c r="BE241" s="214">
        <f t="shared" si="74"/>
        <v>0</v>
      </c>
      <c r="BF241" s="214">
        <f t="shared" si="75"/>
        <v>0</v>
      </c>
      <c r="BG241" s="214">
        <f t="shared" si="76"/>
        <v>0</v>
      </c>
      <c r="BH241" s="214">
        <f t="shared" si="77"/>
        <v>0</v>
      </c>
      <c r="BI241" s="214">
        <f t="shared" si="78"/>
        <v>0</v>
      </c>
      <c r="BJ241" s="25" t="s">
        <v>82</v>
      </c>
      <c r="BK241" s="214">
        <f t="shared" si="79"/>
        <v>0</v>
      </c>
      <c r="BL241" s="25" t="s">
        <v>327</v>
      </c>
      <c r="BM241" s="25" t="s">
        <v>2266</v>
      </c>
    </row>
    <row r="242" spans="2:65" s="1" customFormat="1" ht="22.5" customHeight="1">
      <c r="B242" s="42"/>
      <c r="C242" s="203" t="s">
        <v>2270</v>
      </c>
      <c r="D242" s="203" t="s">
        <v>311</v>
      </c>
      <c r="E242" s="204" t="s">
        <v>13412</v>
      </c>
      <c r="F242" s="205" t="s">
        <v>13275</v>
      </c>
      <c r="G242" s="206" t="s">
        <v>5275</v>
      </c>
      <c r="H242" s="207">
        <v>2</v>
      </c>
      <c r="I242" s="208"/>
      <c r="J242" s="209">
        <f t="shared" si="70"/>
        <v>0</v>
      </c>
      <c r="K242" s="205" t="s">
        <v>21</v>
      </c>
      <c r="L242" s="62"/>
      <c r="M242" s="210" t="s">
        <v>21</v>
      </c>
      <c r="N242" s="211" t="s">
        <v>45</v>
      </c>
      <c r="O242" s="43"/>
      <c r="P242" s="212">
        <f t="shared" si="71"/>
        <v>0</v>
      </c>
      <c r="Q242" s="212">
        <v>0</v>
      </c>
      <c r="R242" s="212">
        <f t="shared" si="72"/>
        <v>0</v>
      </c>
      <c r="S242" s="212">
        <v>0</v>
      </c>
      <c r="T242" s="213">
        <f t="shared" si="73"/>
        <v>0</v>
      </c>
      <c r="AR242" s="25" t="s">
        <v>327</v>
      </c>
      <c r="AT242" s="25" t="s">
        <v>311</v>
      </c>
      <c r="AU242" s="25" t="s">
        <v>95</v>
      </c>
      <c r="AY242" s="25" t="s">
        <v>308</v>
      </c>
      <c r="BE242" s="214">
        <f t="shared" si="74"/>
        <v>0</v>
      </c>
      <c r="BF242" s="214">
        <f t="shared" si="75"/>
        <v>0</v>
      </c>
      <c r="BG242" s="214">
        <f t="shared" si="76"/>
        <v>0</v>
      </c>
      <c r="BH242" s="214">
        <f t="shared" si="77"/>
        <v>0</v>
      </c>
      <c r="BI242" s="214">
        <f t="shared" si="78"/>
        <v>0</v>
      </c>
      <c r="BJ242" s="25" t="s">
        <v>82</v>
      </c>
      <c r="BK242" s="214">
        <f t="shared" si="79"/>
        <v>0</v>
      </c>
      <c r="BL242" s="25" t="s">
        <v>327</v>
      </c>
      <c r="BM242" s="25" t="s">
        <v>2270</v>
      </c>
    </row>
    <row r="243" spans="2:65" s="1" customFormat="1" ht="22.5" customHeight="1">
      <c r="B243" s="42"/>
      <c r="C243" s="203" t="s">
        <v>2277</v>
      </c>
      <c r="D243" s="203" t="s">
        <v>311</v>
      </c>
      <c r="E243" s="204" t="s">
        <v>13413</v>
      </c>
      <c r="F243" s="205" t="s">
        <v>13277</v>
      </c>
      <c r="G243" s="206" t="s">
        <v>5275</v>
      </c>
      <c r="H243" s="207">
        <v>1</v>
      </c>
      <c r="I243" s="208"/>
      <c r="J243" s="209">
        <f t="shared" si="70"/>
        <v>0</v>
      </c>
      <c r="K243" s="205" t="s">
        <v>21</v>
      </c>
      <c r="L243" s="62"/>
      <c r="M243" s="210" t="s">
        <v>21</v>
      </c>
      <c r="N243" s="211" t="s">
        <v>45</v>
      </c>
      <c r="O243" s="43"/>
      <c r="P243" s="212">
        <f t="shared" si="71"/>
        <v>0</v>
      </c>
      <c r="Q243" s="212">
        <v>0</v>
      </c>
      <c r="R243" s="212">
        <f t="shared" si="72"/>
        <v>0</v>
      </c>
      <c r="S243" s="212">
        <v>0</v>
      </c>
      <c r="T243" s="213">
        <f t="shared" si="73"/>
        <v>0</v>
      </c>
      <c r="AR243" s="25" t="s">
        <v>327</v>
      </c>
      <c r="AT243" s="25" t="s">
        <v>311</v>
      </c>
      <c r="AU243" s="25" t="s">
        <v>95</v>
      </c>
      <c r="AY243" s="25" t="s">
        <v>308</v>
      </c>
      <c r="BE243" s="214">
        <f t="shared" si="74"/>
        <v>0</v>
      </c>
      <c r="BF243" s="214">
        <f t="shared" si="75"/>
        <v>0</v>
      </c>
      <c r="BG243" s="214">
        <f t="shared" si="76"/>
        <v>0</v>
      </c>
      <c r="BH243" s="214">
        <f t="shared" si="77"/>
        <v>0</v>
      </c>
      <c r="BI243" s="214">
        <f t="shared" si="78"/>
        <v>0</v>
      </c>
      <c r="BJ243" s="25" t="s">
        <v>82</v>
      </c>
      <c r="BK243" s="214">
        <f t="shared" si="79"/>
        <v>0</v>
      </c>
      <c r="BL243" s="25" t="s">
        <v>327</v>
      </c>
      <c r="BM243" s="25" t="s">
        <v>2277</v>
      </c>
    </row>
    <row r="244" spans="2:65" s="1" customFormat="1" ht="22.5" customHeight="1">
      <c r="B244" s="42"/>
      <c r="C244" s="203" t="s">
        <v>2282</v>
      </c>
      <c r="D244" s="203" t="s">
        <v>311</v>
      </c>
      <c r="E244" s="204" t="s">
        <v>13414</v>
      </c>
      <c r="F244" s="205" t="s">
        <v>13279</v>
      </c>
      <c r="G244" s="206" t="s">
        <v>5275</v>
      </c>
      <c r="H244" s="207">
        <v>1</v>
      </c>
      <c r="I244" s="208"/>
      <c r="J244" s="209">
        <f t="shared" si="70"/>
        <v>0</v>
      </c>
      <c r="K244" s="205" t="s">
        <v>21</v>
      </c>
      <c r="L244" s="62"/>
      <c r="M244" s="210" t="s">
        <v>21</v>
      </c>
      <c r="N244" s="211" t="s">
        <v>45</v>
      </c>
      <c r="O244" s="43"/>
      <c r="P244" s="212">
        <f t="shared" si="71"/>
        <v>0</v>
      </c>
      <c r="Q244" s="212">
        <v>0</v>
      </c>
      <c r="R244" s="212">
        <f t="shared" si="72"/>
        <v>0</v>
      </c>
      <c r="S244" s="212">
        <v>0</v>
      </c>
      <c r="T244" s="213">
        <f t="shared" si="73"/>
        <v>0</v>
      </c>
      <c r="AR244" s="25" t="s">
        <v>327</v>
      </c>
      <c r="AT244" s="25" t="s">
        <v>311</v>
      </c>
      <c r="AU244" s="25" t="s">
        <v>95</v>
      </c>
      <c r="AY244" s="25" t="s">
        <v>308</v>
      </c>
      <c r="BE244" s="214">
        <f t="shared" si="74"/>
        <v>0</v>
      </c>
      <c r="BF244" s="214">
        <f t="shared" si="75"/>
        <v>0</v>
      </c>
      <c r="BG244" s="214">
        <f t="shared" si="76"/>
        <v>0</v>
      </c>
      <c r="BH244" s="214">
        <f t="shared" si="77"/>
        <v>0</v>
      </c>
      <c r="BI244" s="214">
        <f t="shared" si="78"/>
        <v>0</v>
      </c>
      <c r="BJ244" s="25" t="s">
        <v>82</v>
      </c>
      <c r="BK244" s="214">
        <f t="shared" si="79"/>
        <v>0</v>
      </c>
      <c r="BL244" s="25" t="s">
        <v>327</v>
      </c>
      <c r="BM244" s="25" t="s">
        <v>2282</v>
      </c>
    </row>
    <row r="245" spans="2:65" s="1" customFormat="1" ht="22.5" customHeight="1">
      <c r="B245" s="42"/>
      <c r="C245" s="203" t="s">
        <v>2285</v>
      </c>
      <c r="D245" s="203" t="s">
        <v>311</v>
      </c>
      <c r="E245" s="204" t="s">
        <v>13415</v>
      </c>
      <c r="F245" s="205" t="s">
        <v>13416</v>
      </c>
      <c r="G245" s="206" t="s">
        <v>5275</v>
      </c>
      <c r="H245" s="207">
        <v>1</v>
      </c>
      <c r="I245" s="208"/>
      <c r="J245" s="209">
        <f t="shared" si="70"/>
        <v>0</v>
      </c>
      <c r="K245" s="205" t="s">
        <v>21</v>
      </c>
      <c r="L245" s="62"/>
      <c r="M245" s="210" t="s">
        <v>21</v>
      </c>
      <c r="N245" s="211" t="s">
        <v>45</v>
      </c>
      <c r="O245" s="43"/>
      <c r="P245" s="212">
        <f t="shared" si="71"/>
        <v>0</v>
      </c>
      <c r="Q245" s="212">
        <v>0</v>
      </c>
      <c r="R245" s="212">
        <f t="shared" si="72"/>
        <v>0</v>
      </c>
      <c r="S245" s="212">
        <v>0</v>
      </c>
      <c r="T245" s="213">
        <f t="shared" si="73"/>
        <v>0</v>
      </c>
      <c r="AR245" s="25" t="s">
        <v>327</v>
      </c>
      <c r="AT245" s="25" t="s">
        <v>311</v>
      </c>
      <c r="AU245" s="25" t="s">
        <v>95</v>
      </c>
      <c r="AY245" s="25" t="s">
        <v>308</v>
      </c>
      <c r="BE245" s="214">
        <f t="shared" si="74"/>
        <v>0</v>
      </c>
      <c r="BF245" s="214">
        <f t="shared" si="75"/>
        <v>0</v>
      </c>
      <c r="BG245" s="214">
        <f t="shared" si="76"/>
        <v>0</v>
      </c>
      <c r="BH245" s="214">
        <f t="shared" si="77"/>
        <v>0</v>
      </c>
      <c r="BI245" s="214">
        <f t="shared" si="78"/>
        <v>0</v>
      </c>
      <c r="BJ245" s="25" t="s">
        <v>82</v>
      </c>
      <c r="BK245" s="214">
        <f t="shared" si="79"/>
        <v>0</v>
      </c>
      <c r="BL245" s="25" t="s">
        <v>327</v>
      </c>
      <c r="BM245" s="25" t="s">
        <v>2285</v>
      </c>
    </row>
    <row r="246" spans="2:65" s="1" customFormat="1" ht="22.5" customHeight="1">
      <c r="B246" s="42"/>
      <c r="C246" s="203" t="s">
        <v>2288</v>
      </c>
      <c r="D246" s="203" t="s">
        <v>311</v>
      </c>
      <c r="E246" s="204" t="s">
        <v>13417</v>
      </c>
      <c r="F246" s="205" t="s">
        <v>13418</v>
      </c>
      <c r="G246" s="206" t="s">
        <v>5275</v>
      </c>
      <c r="H246" s="207">
        <v>1</v>
      </c>
      <c r="I246" s="208"/>
      <c r="J246" s="209">
        <f t="shared" si="70"/>
        <v>0</v>
      </c>
      <c r="K246" s="205" t="s">
        <v>21</v>
      </c>
      <c r="L246" s="62"/>
      <c r="M246" s="210" t="s">
        <v>21</v>
      </c>
      <c r="N246" s="211" t="s">
        <v>45</v>
      </c>
      <c r="O246" s="43"/>
      <c r="P246" s="212">
        <f t="shared" si="71"/>
        <v>0</v>
      </c>
      <c r="Q246" s="212">
        <v>0</v>
      </c>
      <c r="R246" s="212">
        <f t="shared" si="72"/>
        <v>0</v>
      </c>
      <c r="S246" s="212">
        <v>0</v>
      </c>
      <c r="T246" s="213">
        <f t="shared" si="73"/>
        <v>0</v>
      </c>
      <c r="AR246" s="25" t="s">
        <v>327</v>
      </c>
      <c r="AT246" s="25" t="s">
        <v>311</v>
      </c>
      <c r="AU246" s="25" t="s">
        <v>95</v>
      </c>
      <c r="AY246" s="25" t="s">
        <v>308</v>
      </c>
      <c r="BE246" s="214">
        <f t="shared" si="74"/>
        <v>0</v>
      </c>
      <c r="BF246" s="214">
        <f t="shared" si="75"/>
        <v>0</v>
      </c>
      <c r="BG246" s="214">
        <f t="shared" si="76"/>
        <v>0</v>
      </c>
      <c r="BH246" s="214">
        <f t="shared" si="77"/>
        <v>0</v>
      </c>
      <c r="BI246" s="214">
        <f t="shared" si="78"/>
        <v>0</v>
      </c>
      <c r="BJ246" s="25" t="s">
        <v>82</v>
      </c>
      <c r="BK246" s="214">
        <f t="shared" si="79"/>
        <v>0</v>
      </c>
      <c r="BL246" s="25" t="s">
        <v>327</v>
      </c>
      <c r="BM246" s="25" t="s">
        <v>2288</v>
      </c>
    </row>
    <row r="247" spans="2:65" s="11" customFormat="1" ht="22.35" customHeight="1">
      <c r="B247" s="186"/>
      <c r="C247" s="187"/>
      <c r="D247" s="200" t="s">
        <v>73</v>
      </c>
      <c r="E247" s="201" t="s">
        <v>13290</v>
      </c>
      <c r="F247" s="201" t="s">
        <v>13291</v>
      </c>
      <c r="G247" s="187"/>
      <c r="H247" s="187"/>
      <c r="I247" s="190"/>
      <c r="J247" s="202">
        <f>BK247</f>
        <v>0</v>
      </c>
      <c r="K247" s="187"/>
      <c r="L247" s="192"/>
      <c r="M247" s="193"/>
      <c r="N247" s="194"/>
      <c r="O247" s="194"/>
      <c r="P247" s="195">
        <f>SUM(P248:P259)</f>
        <v>0</v>
      </c>
      <c r="Q247" s="194"/>
      <c r="R247" s="195">
        <f>SUM(R248:R259)</f>
        <v>0</v>
      </c>
      <c r="S247" s="194"/>
      <c r="T247" s="196">
        <f>SUM(T248:T259)</f>
        <v>0</v>
      </c>
      <c r="AR247" s="197" t="s">
        <v>82</v>
      </c>
      <c r="AT247" s="198" t="s">
        <v>73</v>
      </c>
      <c r="AU247" s="198" t="s">
        <v>84</v>
      </c>
      <c r="AY247" s="197" t="s">
        <v>308</v>
      </c>
      <c r="BK247" s="199">
        <f>SUM(BK248:BK259)</f>
        <v>0</v>
      </c>
    </row>
    <row r="248" spans="2:65" s="1" customFormat="1" ht="22.5" customHeight="1">
      <c r="B248" s="42"/>
      <c r="C248" s="203" t="s">
        <v>2292</v>
      </c>
      <c r="D248" s="203" t="s">
        <v>311</v>
      </c>
      <c r="E248" s="204" t="s">
        <v>13419</v>
      </c>
      <c r="F248" s="205" t="s">
        <v>13293</v>
      </c>
      <c r="G248" s="206" t="s">
        <v>538</v>
      </c>
      <c r="H248" s="207">
        <v>100</v>
      </c>
      <c r="I248" s="208"/>
      <c r="J248" s="209">
        <f t="shared" ref="J248:J259" si="80">ROUND(I248*H248,2)</f>
        <v>0</v>
      </c>
      <c r="K248" s="205" t="s">
        <v>21</v>
      </c>
      <c r="L248" s="62"/>
      <c r="M248" s="210" t="s">
        <v>21</v>
      </c>
      <c r="N248" s="211" t="s">
        <v>45</v>
      </c>
      <c r="O248" s="43"/>
      <c r="P248" s="212">
        <f t="shared" ref="P248:P259" si="81">O248*H248</f>
        <v>0</v>
      </c>
      <c r="Q248" s="212">
        <v>0</v>
      </c>
      <c r="R248" s="212">
        <f t="shared" ref="R248:R259" si="82">Q248*H248</f>
        <v>0</v>
      </c>
      <c r="S248" s="212">
        <v>0</v>
      </c>
      <c r="T248" s="213">
        <f t="shared" ref="T248:T259" si="83">S248*H248</f>
        <v>0</v>
      </c>
      <c r="AR248" s="25" t="s">
        <v>327</v>
      </c>
      <c r="AT248" s="25" t="s">
        <v>311</v>
      </c>
      <c r="AU248" s="25" t="s">
        <v>95</v>
      </c>
      <c r="AY248" s="25" t="s">
        <v>308</v>
      </c>
      <c r="BE248" s="214">
        <f t="shared" ref="BE248:BE259" si="84">IF(N248="základní",J248,0)</f>
        <v>0</v>
      </c>
      <c r="BF248" s="214">
        <f t="shared" ref="BF248:BF259" si="85">IF(N248="snížená",J248,0)</f>
        <v>0</v>
      </c>
      <c r="BG248" s="214">
        <f t="shared" ref="BG248:BG259" si="86">IF(N248="zákl. přenesená",J248,0)</f>
        <v>0</v>
      </c>
      <c r="BH248" s="214">
        <f t="shared" ref="BH248:BH259" si="87">IF(N248="sníž. přenesená",J248,0)</f>
        <v>0</v>
      </c>
      <c r="BI248" s="214">
        <f t="shared" ref="BI248:BI259" si="88">IF(N248="nulová",J248,0)</f>
        <v>0</v>
      </c>
      <c r="BJ248" s="25" t="s">
        <v>82</v>
      </c>
      <c r="BK248" s="214">
        <f t="shared" ref="BK248:BK259" si="89">ROUND(I248*H248,2)</f>
        <v>0</v>
      </c>
      <c r="BL248" s="25" t="s">
        <v>327</v>
      </c>
      <c r="BM248" s="25" t="s">
        <v>2292</v>
      </c>
    </row>
    <row r="249" spans="2:65" s="1" customFormat="1" ht="22.5" customHeight="1">
      <c r="B249" s="42"/>
      <c r="C249" s="203" t="s">
        <v>2296</v>
      </c>
      <c r="D249" s="203" t="s">
        <v>311</v>
      </c>
      <c r="E249" s="204" t="s">
        <v>13420</v>
      </c>
      <c r="F249" s="205" t="s">
        <v>13295</v>
      </c>
      <c r="G249" s="206" t="s">
        <v>538</v>
      </c>
      <c r="H249" s="207">
        <v>40</v>
      </c>
      <c r="I249" s="208"/>
      <c r="J249" s="209">
        <f t="shared" si="80"/>
        <v>0</v>
      </c>
      <c r="K249" s="205" t="s">
        <v>21</v>
      </c>
      <c r="L249" s="62"/>
      <c r="M249" s="210" t="s">
        <v>21</v>
      </c>
      <c r="N249" s="211" t="s">
        <v>45</v>
      </c>
      <c r="O249" s="43"/>
      <c r="P249" s="212">
        <f t="shared" si="81"/>
        <v>0</v>
      </c>
      <c r="Q249" s="212">
        <v>0</v>
      </c>
      <c r="R249" s="212">
        <f t="shared" si="82"/>
        <v>0</v>
      </c>
      <c r="S249" s="212">
        <v>0</v>
      </c>
      <c r="T249" s="213">
        <f t="shared" si="83"/>
        <v>0</v>
      </c>
      <c r="AR249" s="25" t="s">
        <v>327</v>
      </c>
      <c r="AT249" s="25" t="s">
        <v>311</v>
      </c>
      <c r="AU249" s="25" t="s">
        <v>95</v>
      </c>
      <c r="AY249" s="25" t="s">
        <v>308</v>
      </c>
      <c r="BE249" s="214">
        <f t="shared" si="84"/>
        <v>0</v>
      </c>
      <c r="BF249" s="214">
        <f t="shared" si="85"/>
        <v>0</v>
      </c>
      <c r="BG249" s="214">
        <f t="shared" si="86"/>
        <v>0</v>
      </c>
      <c r="BH249" s="214">
        <f t="shared" si="87"/>
        <v>0</v>
      </c>
      <c r="BI249" s="214">
        <f t="shared" si="88"/>
        <v>0</v>
      </c>
      <c r="BJ249" s="25" t="s">
        <v>82</v>
      </c>
      <c r="BK249" s="214">
        <f t="shared" si="89"/>
        <v>0</v>
      </c>
      <c r="BL249" s="25" t="s">
        <v>327</v>
      </c>
      <c r="BM249" s="25" t="s">
        <v>2296</v>
      </c>
    </row>
    <row r="250" spans="2:65" s="1" customFormat="1" ht="22.5" customHeight="1">
      <c r="B250" s="42"/>
      <c r="C250" s="203" t="s">
        <v>2301</v>
      </c>
      <c r="D250" s="203" t="s">
        <v>311</v>
      </c>
      <c r="E250" s="204" t="s">
        <v>13421</v>
      </c>
      <c r="F250" s="205" t="s">
        <v>13297</v>
      </c>
      <c r="G250" s="206" t="s">
        <v>538</v>
      </c>
      <c r="H250" s="207">
        <v>250</v>
      </c>
      <c r="I250" s="208"/>
      <c r="J250" s="209">
        <f t="shared" si="80"/>
        <v>0</v>
      </c>
      <c r="K250" s="205" t="s">
        <v>21</v>
      </c>
      <c r="L250" s="62"/>
      <c r="M250" s="210" t="s">
        <v>21</v>
      </c>
      <c r="N250" s="211" t="s">
        <v>45</v>
      </c>
      <c r="O250" s="43"/>
      <c r="P250" s="212">
        <f t="shared" si="81"/>
        <v>0</v>
      </c>
      <c r="Q250" s="212">
        <v>0</v>
      </c>
      <c r="R250" s="212">
        <f t="shared" si="82"/>
        <v>0</v>
      </c>
      <c r="S250" s="212">
        <v>0</v>
      </c>
      <c r="T250" s="213">
        <f t="shared" si="83"/>
        <v>0</v>
      </c>
      <c r="AR250" s="25" t="s">
        <v>327</v>
      </c>
      <c r="AT250" s="25" t="s">
        <v>311</v>
      </c>
      <c r="AU250" s="25" t="s">
        <v>95</v>
      </c>
      <c r="AY250" s="25" t="s">
        <v>308</v>
      </c>
      <c r="BE250" s="214">
        <f t="shared" si="84"/>
        <v>0</v>
      </c>
      <c r="BF250" s="214">
        <f t="shared" si="85"/>
        <v>0</v>
      </c>
      <c r="BG250" s="214">
        <f t="shared" si="86"/>
        <v>0</v>
      </c>
      <c r="BH250" s="214">
        <f t="shared" si="87"/>
        <v>0</v>
      </c>
      <c r="BI250" s="214">
        <f t="shared" si="88"/>
        <v>0</v>
      </c>
      <c r="BJ250" s="25" t="s">
        <v>82</v>
      </c>
      <c r="BK250" s="214">
        <f t="shared" si="89"/>
        <v>0</v>
      </c>
      <c r="BL250" s="25" t="s">
        <v>327</v>
      </c>
      <c r="BM250" s="25" t="s">
        <v>2301</v>
      </c>
    </row>
    <row r="251" spans="2:65" s="1" customFormat="1" ht="22.5" customHeight="1">
      <c r="B251" s="42"/>
      <c r="C251" s="203" t="s">
        <v>2306</v>
      </c>
      <c r="D251" s="203" t="s">
        <v>311</v>
      </c>
      <c r="E251" s="204" t="s">
        <v>13422</v>
      </c>
      <c r="F251" s="205" t="s">
        <v>13299</v>
      </c>
      <c r="G251" s="206" t="s">
        <v>538</v>
      </c>
      <c r="H251" s="207">
        <v>150</v>
      </c>
      <c r="I251" s="208"/>
      <c r="J251" s="209">
        <f t="shared" si="80"/>
        <v>0</v>
      </c>
      <c r="K251" s="205" t="s">
        <v>21</v>
      </c>
      <c r="L251" s="62"/>
      <c r="M251" s="210" t="s">
        <v>21</v>
      </c>
      <c r="N251" s="211" t="s">
        <v>45</v>
      </c>
      <c r="O251" s="43"/>
      <c r="P251" s="212">
        <f t="shared" si="81"/>
        <v>0</v>
      </c>
      <c r="Q251" s="212">
        <v>0</v>
      </c>
      <c r="R251" s="212">
        <f t="shared" si="82"/>
        <v>0</v>
      </c>
      <c r="S251" s="212">
        <v>0</v>
      </c>
      <c r="T251" s="213">
        <f t="shared" si="83"/>
        <v>0</v>
      </c>
      <c r="AR251" s="25" t="s">
        <v>327</v>
      </c>
      <c r="AT251" s="25" t="s">
        <v>311</v>
      </c>
      <c r="AU251" s="25" t="s">
        <v>95</v>
      </c>
      <c r="AY251" s="25" t="s">
        <v>308</v>
      </c>
      <c r="BE251" s="214">
        <f t="shared" si="84"/>
        <v>0</v>
      </c>
      <c r="BF251" s="214">
        <f t="shared" si="85"/>
        <v>0</v>
      </c>
      <c r="BG251" s="214">
        <f t="shared" si="86"/>
        <v>0</v>
      </c>
      <c r="BH251" s="214">
        <f t="shared" si="87"/>
        <v>0</v>
      </c>
      <c r="BI251" s="214">
        <f t="shared" si="88"/>
        <v>0</v>
      </c>
      <c r="BJ251" s="25" t="s">
        <v>82</v>
      </c>
      <c r="BK251" s="214">
        <f t="shared" si="89"/>
        <v>0</v>
      </c>
      <c r="BL251" s="25" t="s">
        <v>327</v>
      </c>
      <c r="BM251" s="25" t="s">
        <v>2306</v>
      </c>
    </row>
    <row r="252" spans="2:65" s="1" customFormat="1" ht="22.5" customHeight="1">
      <c r="B252" s="42"/>
      <c r="C252" s="203" t="s">
        <v>2311</v>
      </c>
      <c r="D252" s="203" t="s">
        <v>311</v>
      </c>
      <c r="E252" s="204" t="s">
        <v>13423</v>
      </c>
      <c r="F252" s="205" t="s">
        <v>13301</v>
      </c>
      <c r="G252" s="206" t="s">
        <v>538</v>
      </c>
      <c r="H252" s="207">
        <v>250</v>
      </c>
      <c r="I252" s="208"/>
      <c r="J252" s="209">
        <f t="shared" si="80"/>
        <v>0</v>
      </c>
      <c r="K252" s="205" t="s">
        <v>21</v>
      </c>
      <c r="L252" s="62"/>
      <c r="M252" s="210" t="s">
        <v>21</v>
      </c>
      <c r="N252" s="211" t="s">
        <v>45</v>
      </c>
      <c r="O252" s="43"/>
      <c r="P252" s="212">
        <f t="shared" si="81"/>
        <v>0</v>
      </c>
      <c r="Q252" s="212">
        <v>0</v>
      </c>
      <c r="R252" s="212">
        <f t="shared" si="82"/>
        <v>0</v>
      </c>
      <c r="S252" s="212">
        <v>0</v>
      </c>
      <c r="T252" s="213">
        <f t="shared" si="83"/>
        <v>0</v>
      </c>
      <c r="AR252" s="25" t="s">
        <v>327</v>
      </c>
      <c r="AT252" s="25" t="s">
        <v>311</v>
      </c>
      <c r="AU252" s="25" t="s">
        <v>95</v>
      </c>
      <c r="AY252" s="25" t="s">
        <v>308</v>
      </c>
      <c r="BE252" s="214">
        <f t="shared" si="84"/>
        <v>0</v>
      </c>
      <c r="BF252" s="214">
        <f t="shared" si="85"/>
        <v>0</v>
      </c>
      <c r="BG252" s="214">
        <f t="shared" si="86"/>
        <v>0</v>
      </c>
      <c r="BH252" s="214">
        <f t="shared" si="87"/>
        <v>0</v>
      </c>
      <c r="BI252" s="214">
        <f t="shared" si="88"/>
        <v>0</v>
      </c>
      <c r="BJ252" s="25" t="s">
        <v>82</v>
      </c>
      <c r="BK252" s="214">
        <f t="shared" si="89"/>
        <v>0</v>
      </c>
      <c r="BL252" s="25" t="s">
        <v>327</v>
      </c>
      <c r="BM252" s="25" t="s">
        <v>2311</v>
      </c>
    </row>
    <row r="253" spans="2:65" s="1" customFormat="1" ht="22.5" customHeight="1">
      <c r="B253" s="42"/>
      <c r="C253" s="203" t="s">
        <v>2316</v>
      </c>
      <c r="D253" s="203" t="s">
        <v>311</v>
      </c>
      <c r="E253" s="204" t="s">
        <v>13424</v>
      </c>
      <c r="F253" s="205" t="s">
        <v>13303</v>
      </c>
      <c r="G253" s="206" t="s">
        <v>538</v>
      </c>
      <c r="H253" s="207">
        <v>1500</v>
      </c>
      <c r="I253" s="208"/>
      <c r="J253" s="209">
        <f t="shared" si="80"/>
        <v>0</v>
      </c>
      <c r="K253" s="205" t="s">
        <v>21</v>
      </c>
      <c r="L253" s="62"/>
      <c r="M253" s="210" t="s">
        <v>21</v>
      </c>
      <c r="N253" s="211" t="s">
        <v>45</v>
      </c>
      <c r="O253" s="43"/>
      <c r="P253" s="212">
        <f t="shared" si="81"/>
        <v>0</v>
      </c>
      <c r="Q253" s="212">
        <v>0</v>
      </c>
      <c r="R253" s="212">
        <f t="shared" si="82"/>
        <v>0</v>
      </c>
      <c r="S253" s="212">
        <v>0</v>
      </c>
      <c r="T253" s="213">
        <f t="shared" si="83"/>
        <v>0</v>
      </c>
      <c r="AR253" s="25" t="s">
        <v>327</v>
      </c>
      <c r="AT253" s="25" t="s">
        <v>311</v>
      </c>
      <c r="AU253" s="25" t="s">
        <v>95</v>
      </c>
      <c r="AY253" s="25" t="s">
        <v>308</v>
      </c>
      <c r="BE253" s="214">
        <f t="shared" si="84"/>
        <v>0</v>
      </c>
      <c r="BF253" s="214">
        <f t="shared" si="85"/>
        <v>0</v>
      </c>
      <c r="BG253" s="214">
        <f t="shared" si="86"/>
        <v>0</v>
      </c>
      <c r="BH253" s="214">
        <f t="shared" si="87"/>
        <v>0</v>
      </c>
      <c r="BI253" s="214">
        <f t="shared" si="88"/>
        <v>0</v>
      </c>
      <c r="BJ253" s="25" t="s">
        <v>82</v>
      </c>
      <c r="BK253" s="214">
        <f t="shared" si="89"/>
        <v>0</v>
      </c>
      <c r="BL253" s="25" t="s">
        <v>327</v>
      </c>
      <c r="BM253" s="25" t="s">
        <v>2316</v>
      </c>
    </row>
    <row r="254" spans="2:65" s="1" customFormat="1" ht="22.5" customHeight="1">
      <c r="B254" s="42"/>
      <c r="C254" s="203" t="s">
        <v>2319</v>
      </c>
      <c r="D254" s="203" t="s">
        <v>311</v>
      </c>
      <c r="E254" s="204" t="s">
        <v>13425</v>
      </c>
      <c r="F254" s="205" t="s">
        <v>13305</v>
      </c>
      <c r="G254" s="206" t="s">
        <v>538</v>
      </c>
      <c r="H254" s="207">
        <v>550</v>
      </c>
      <c r="I254" s="208"/>
      <c r="J254" s="209">
        <f t="shared" si="80"/>
        <v>0</v>
      </c>
      <c r="K254" s="205" t="s">
        <v>21</v>
      </c>
      <c r="L254" s="62"/>
      <c r="M254" s="210" t="s">
        <v>21</v>
      </c>
      <c r="N254" s="211" t="s">
        <v>45</v>
      </c>
      <c r="O254" s="43"/>
      <c r="P254" s="212">
        <f t="shared" si="81"/>
        <v>0</v>
      </c>
      <c r="Q254" s="212">
        <v>0</v>
      </c>
      <c r="R254" s="212">
        <f t="shared" si="82"/>
        <v>0</v>
      </c>
      <c r="S254" s="212">
        <v>0</v>
      </c>
      <c r="T254" s="213">
        <f t="shared" si="83"/>
        <v>0</v>
      </c>
      <c r="AR254" s="25" t="s">
        <v>327</v>
      </c>
      <c r="AT254" s="25" t="s">
        <v>311</v>
      </c>
      <c r="AU254" s="25" t="s">
        <v>95</v>
      </c>
      <c r="AY254" s="25" t="s">
        <v>308</v>
      </c>
      <c r="BE254" s="214">
        <f t="shared" si="84"/>
        <v>0</v>
      </c>
      <c r="BF254" s="214">
        <f t="shared" si="85"/>
        <v>0</v>
      </c>
      <c r="BG254" s="214">
        <f t="shared" si="86"/>
        <v>0</v>
      </c>
      <c r="BH254" s="214">
        <f t="shared" si="87"/>
        <v>0</v>
      </c>
      <c r="BI254" s="214">
        <f t="shared" si="88"/>
        <v>0</v>
      </c>
      <c r="BJ254" s="25" t="s">
        <v>82</v>
      </c>
      <c r="BK254" s="214">
        <f t="shared" si="89"/>
        <v>0</v>
      </c>
      <c r="BL254" s="25" t="s">
        <v>327</v>
      </c>
      <c r="BM254" s="25" t="s">
        <v>2319</v>
      </c>
    </row>
    <row r="255" spans="2:65" s="1" customFormat="1" ht="22.5" customHeight="1">
      <c r="B255" s="42"/>
      <c r="C255" s="203" t="s">
        <v>2324</v>
      </c>
      <c r="D255" s="203" t="s">
        <v>311</v>
      </c>
      <c r="E255" s="204" t="s">
        <v>13426</v>
      </c>
      <c r="F255" s="205" t="s">
        <v>13307</v>
      </c>
      <c r="G255" s="206" t="s">
        <v>538</v>
      </c>
      <c r="H255" s="207">
        <v>100</v>
      </c>
      <c r="I255" s="208"/>
      <c r="J255" s="209">
        <f t="shared" si="80"/>
        <v>0</v>
      </c>
      <c r="K255" s="205" t="s">
        <v>21</v>
      </c>
      <c r="L255" s="62"/>
      <c r="M255" s="210" t="s">
        <v>21</v>
      </c>
      <c r="N255" s="211" t="s">
        <v>45</v>
      </c>
      <c r="O255" s="43"/>
      <c r="P255" s="212">
        <f t="shared" si="81"/>
        <v>0</v>
      </c>
      <c r="Q255" s="212">
        <v>0</v>
      </c>
      <c r="R255" s="212">
        <f t="shared" si="82"/>
        <v>0</v>
      </c>
      <c r="S255" s="212">
        <v>0</v>
      </c>
      <c r="T255" s="213">
        <f t="shared" si="83"/>
        <v>0</v>
      </c>
      <c r="AR255" s="25" t="s">
        <v>327</v>
      </c>
      <c r="AT255" s="25" t="s">
        <v>311</v>
      </c>
      <c r="AU255" s="25" t="s">
        <v>95</v>
      </c>
      <c r="AY255" s="25" t="s">
        <v>308</v>
      </c>
      <c r="BE255" s="214">
        <f t="shared" si="84"/>
        <v>0</v>
      </c>
      <c r="BF255" s="214">
        <f t="shared" si="85"/>
        <v>0</v>
      </c>
      <c r="BG255" s="214">
        <f t="shared" si="86"/>
        <v>0</v>
      </c>
      <c r="BH255" s="214">
        <f t="shared" si="87"/>
        <v>0</v>
      </c>
      <c r="BI255" s="214">
        <f t="shared" si="88"/>
        <v>0</v>
      </c>
      <c r="BJ255" s="25" t="s">
        <v>82</v>
      </c>
      <c r="BK255" s="214">
        <f t="shared" si="89"/>
        <v>0</v>
      </c>
      <c r="BL255" s="25" t="s">
        <v>327</v>
      </c>
      <c r="BM255" s="25" t="s">
        <v>2324</v>
      </c>
    </row>
    <row r="256" spans="2:65" s="1" customFormat="1" ht="22.5" customHeight="1">
      <c r="B256" s="42"/>
      <c r="C256" s="203" t="s">
        <v>2327</v>
      </c>
      <c r="D256" s="203" t="s">
        <v>311</v>
      </c>
      <c r="E256" s="204" t="s">
        <v>13427</v>
      </c>
      <c r="F256" s="205" t="s">
        <v>13309</v>
      </c>
      <c r="G256" s="206" t="s">
        <v>538</v>
      </c>
      <c r="H256" s="207">
        <v>50</v>
      </c>
      <c r="I256" s="208"/>
      <c r="J256" s="209">
        <f t="shared" si="80"/>
        <v>0</v>
      </c>
      <c r="K256" s="205" t="s">
        <v>21</v>
      </c>
      <c r="L256" s="62"/>
      <c r="M256" s="210" t="s">
        <v>21</v>
      </c>
      <c r="N256" s="211" t="s">
        <v>45</v>
      </c>
      <c r="O256" s="43"/>
      <c r="P256" s="212">
        <f t="shared" si="81"/>
        <v>0</v>
      </c>
      <c r="Q256" s="212">
        <v>0</v>
      </c>
      <c r="R256" s="212">
        <f t="shared" si="82"/>
        <v>0</v>
      </c>
      <c r="S256" s="212">
        <v>0</v>
      </c>
      <c r="T256" s="213">
        <f t="shared" si="83"/>
        <v>0</v>
      </c>
      <c r="AR256" s="25" t="s">
        <v>327</v>
      </c>
      <c r="AT256" s="25" t="s">
        <v>311</v>
      </c>
      <c r="AU256" s="25" t="s">
        <v>95</v>
      </c>
      <c r="AY256" s="25" t="s">
        <v>308</v>
      </c>
      <c r="BE256" s="214">
        <f t="shared" si="84"/>
        <v>0</v>
      </c>
      <c r="BF256" s="214">
        <f t="shared" si="85"/>
        <v>0</v>
      </c>
      <c r="BG256" s="214">
        <f t="shared" si="86"/>
        <v>0</v>
      </c>
      <c r="BH256" s="214">
        <f t="shared" si="87"/>
        <v>0</v>
      </c>
      <c r="BI256" s="214">
        <f t="shared" si="88"/>
        <v>0</v>
      </c>
      <c r="BJ256" s="25" t="s">
        <v>82</v>
      </c>
      <c r="BK256" s="214">
        <f t="shared" si="89"/>
        <v>0</v>
      </c>
      <c r="BL256" s="25" t="s">
        <v>327</v>
      </c>
      <c r="BM256" s="25" t="s">
        <v>2327</v>
      </c>
    </row>
    <row r="257" spans="2:65" s="1" customFormat="1" ht="22.5" customHeight="1">
      <c r="B257" s="42"/>
      <c r="C257" s="203" t="s">
        <v>2331</v>
      </c>
      <c r="D257" s="203" t="s">
        <v>311</v>
      </c>
      <c r="E257" s="204" t="s">
        <v>13428</v>
      </c>
      <c r="F257" s="205" t="s">
        <v>13311</v>
      </c>
      <c r="G257" s="206" t="s">
        <v>700</v>
      </c>
      <c r="H257" s="207">
        <v>1</v>
      </c>
      <c r="I257" s="208"/>
      <c r="J257" s="209">
        <f t="shared" si="80"/>
        <v>0</v>
      </c>
      <c r="K257" s="205" t="s">
        <v>21</v>
      </c>
      <c r="L257" s="62"/>
      <c r="M257" s="210" t="s">
        <v>21</v>
      </c>
      <c r="N257" s="211" t="s">
        <v>45</v>
      </c>
      <c r="O257" s="43"/>
      <c r="P257" s="212">
        <f t="shared" si="81"/>
        <v>0</v>
      </c>
      <c r="Q257" s="212">
        <v>0</v>
      </c>
      <c r="R257" s="212">
        <f t="shared" si="82"/>
        <v>0</v>
      </c>
      <c r="S257" s="212">
        <v>0</v>
      </c>
      <c r="T257" s="213">
        <f t="shared" si="83"/>
        <v>0</v>
      </c>
      <c r="AR257" s="25" t="s">
        <v>327</v>
      </c>
      <c r="AT257" s="25" t="s">
        <v>311</v>
      </c>
      <c r="AU257" s="25" t="s">
        <v>95</v>
      </c>
      <c r="AY257" s="25" t="s">
        <v>308</v>
      </c>
      <c r="BE257" s="214">
        <f t="shared" si="84"/>
        <v>0</v>
      </c>
      <c r="BF257" s="214">
        <f t="shared" si="85"/>
        <v>0</v>
      </c>
      <c r="BG257" s="214">
        <f t="shared" si="86"/>
        <v>0</v>
      </c>
      <c r="BH257" s="214">
        <f t="shared" si="87"/>
        <v>0</v>
      </c>
      <c r="BI257" s="214">
        <f t="shared" si="88"/>
        <v>0</v>
      </c>
      <c r="BJ257" s="25" t="s">
        <v>82</v>
      </c>
      <c r="BK257" s="214">
        <f t="shared" si="89"/>
        <v>0</v>
      </c>
      <c r="BL257" s="25" t="s">
        <v>327</v>
      </c>
      <c r="BM257" s="25" t="s">
        <v>2331</v>
      </c>
    </row>
    <row r="258" spans="2:65" s="1" customFormat="1" ht="22.5" customHeight="1">
      <c r="B258" s="42"/>
      <c r="C258" s="203" t="s">
        <v>2335</v>
      </c>
      <c r="D258" s="203" t="s">
        <v>311</v>
      </c>
      <c r="E258" s="204" t="s">
        <v>13429</v>
      </c>
      <c r="F258" s="205" t="s">
        <v>13313</v>
      </c>
      <c r="G258" s="206" t="s">
        <v>6023</v>
      </c>
      <c r="H258" s="207">
        <v>100</v>
      </c>
      <c r="I258" s="208"/>
      <c r="J258" s="209">
        <f t="shared" si="80"/>
        <v>0</v>
      </c>
      <c r="K258" s="205" t="s">
        <v>21</v>
      </c>
      <c r="L258" s="62"/>
      <c r="M258" s="210" t="s">
        <v>21</v>
      </c>
      <c r="N258" s="211" t="s">
        <v>45</v>
      </c>
      <c r="O258" s="43"/>
      <c r="P258" s="212">
        <f t="shared" si="81"/>
        <v>0</v>
      </c>
      <c r="Q258" s="212">
        <v>0</v>
      </c>
      <c r="R258" s="212">
        <f t="shared" si="82"/>
        <v>0</v>
      </c>
      <c r="S258" s="212">
        <v>0</v>
      </c>
      <c r="T258" s="213">
        <f t="shared" si="83"/>
        <v>0</v>
      </c>
      <c r="AR258" s="25" t="s">
        <v>327</v>
      </c>
      <c r="AT258" s="25" t="s">
        <v>311</v>
      </c>
      <c r="AU258" s="25" t="s">
        <v>95</v>
      </c>
      <c r="AY258" s="25" t="s">
        <v>308</v>
      </c>
      <c r="BE258" s="214">
        <f t="shared" si="84"/>
        <v>0</v>
      </c>
      <c r="BF258" s="214">
        <f t="shared" si="85"/>
        <v>0</v>
      </c>
      <c r="BG258" s="214">
        <f t="shared" si="86"/>
        <v>0</v>
      </c>
      <c r="BH258" s="214">
        <f t="shared" si="87"/>
        <v>0</v>
      </c>
      <c r="BI258" s="214">
        <f t="shared" si="88"/>
        <v>0</v>
      </c>
      <c r="BJ258" s="25" t="s">
        <v>82</v>
      </c>
      <c r="BK258" s="214">
        <f t="shared" si="89"/>
        <v>0</v>
      </c>
      <c r="BL258" s="25" t="s">
        <v>327</v>
      </c>
      <c r="BM258" s="25" t="s">
        <v>2335</v>
      </c>
    </row>
    <row r="259" spans="2:65" s="1" customFormat="1" ht="22.5" customHeight="1">
      <c r="B259" s="42"/>
      <c r="C259" s="203" t="s">
        <v>2337</v>
      </c>
      <c r="D259" s="203" t="s">
        <v>311</v>
      </c>
      <c r="E259" s="204" t="s">
        <v>13430</v>
      </c>
      <c r="F259" s="205" t="s">
        <v>13315</v>
      </c>
      <c r="G259" s="206" t="s">
        <v>6023</v>
      </c>
      <c r="H259" s="207">
        <v>100</v>
      </c>
      <c r="I259" s="208"/>
      <c r="J259" s="209">
        <f t="shared" si="80"/>
        <v>0</v>
      </c>
      <c r="K259" s="205" t="s">
        <v>21</v>
      </c>
      <c r="L259" s="62"/>
      <c r="M259" s="210" t="s">
        <v>21</v>
      </c>
      <c r="N259" s="211" t="s">
        <v>45</v>
      </c>
      <c r="O259" s="43"/>
      <c r="P259" s="212">
        <f t="shared" si="81"/>
        <v>0</v>
      </c>
      <c r="Q259" s="212">
        <v>0</v>
      </c>
      <c r="R259" s="212">
        <f t="shared" si="82"/>
        <v>0</v>
      </c>
      <c r="S259" s="212">
        <v>0</v>
      </c>
      <c r="T259" s="213">
        <f t="shared" si="83"/>
        <v>0</v>
      </c>
      <c r="AR259" s="25" t="s">
        <v>327</v>
      </c>
      <c r="AT259" s="25" t="s">
        <v>311</v>
      </c>
      <c r="AU259" s="25" t="s">
        <v>95</v>
      </c>
      <c r="AY259" s="25" t="s">
        <v>308</v>
      </c>
      <c r="BE259" s="214">
        <f t="shared" si="84"/>
        <v>0</v>
      </c>
      <c r="BF259" s="214">
        <f t="shared" si="85"/>
        <v>0</v>
      </c>
      <c r="BG259" s="214">
        <f t="shared" si="86"/>
        <v>0</v>
      </c>
      <c r="BH259" s="214">
        <f t="shared" si="87"/>
        <v>0</v>
      </c>
      <c r="BI259" s="214">
        <f t="shared" si="88"/>
        <v>0</v>
      </c>
      <c r="BJ259" s="25" t="s">
        <v>82</v>
      </c>
      <c r="BK259" s="214">
        <f t="shared" si="89"/>
        <v>0</v>
      </c>
      <c r="BL259" s="25" t="s">
        <v>327</v>
      </c>
      <c r="BM259" s="25" t="s">
        <v>2337</v>
      </c>
    </row>
    <row r="260" spans="2:65" s="11" customFormat="1" ht="29.85" customHeight="1">
      <c r="B260" s="186"/>
      <c r="C260" s="187"/>
      <c r="D260" s="188" t="s">
        <v>73</v>
      </c>
      <c r="E260" s="262" t="s">
        <v>13431</v>
      </c>
      <c r="F260" s="262" t="s">
        <v>13432</v>
      </c>
      <c r="G260" s="187"/>
      <c r="H260" s="187"/>
      <c r="I260" s="190"/>
      <c r="J260" s="263">
        <f>BK260</f>
        <v>0</v>
      </c>
      <c r="K260" s="187"/>
      <c r="L260" s="192"/>
      <c r="M260" s="193"/>
      <c r="N260" s="194"/>
      <c r="O260" s="194"/>
      <c r="P260" s="195">
        <f>P261+P272+P290</f>
        <v>0</v>
      </c>
      <c r="Q260" s="194"/>
      <c r="R260" s="195">
        <f>R261+R272+R290</f>
        <v>0</v>
      </c>
      <c r="S260" s="194"/>
      <c r="T260" s="196">
        <f>T261+T272+T290</f>
        <v>0</v>
      </c>
      <c r="AR260" s="197" t="s">
        <v>82</v>
      </c>
      <c r="AT260" s="198" t="s">
        <v>73</v>
      </c>
      <c r="AU260" s="198" t="s">
        <v>82</v>
      </c>
      <c r="AY260" s="197" t="s">
        <v>308</v>
      </c>
      <c r="BK260" s="199">
        <f>BK261+BK272+BK290</f>
        <v>0</v>
      </c>
    </row>
    <row r="261" spans="2:65" s="11" customFormat="1" ht="14.85" customHeight="1">
      <c r="B261" s="186"/>
      <c r="C261" s="187"/>
      <c r="D261" s="200" t="s">
        <v>73</v>
      </c>
      <c r="E261" s="201" t="s">
        <v>13210</v>
      </c>
      <c r="F261" s="201" t="s">
        <v>13211</v>
      </c>
      <c r="G261" s="187"/>
      <c r="H261" s="187"/>
      <c r="I261" s="190"/>
      <c r="J261" s="202">
        <f>BK261</f>
        <v>0</v>
      </c>
      <c r="K261" s="187"/>
      <c r="L261" s="192"/>
      <c r="M261" s="193"/>
      <c r="N261" s="194"/>
      <c r="O261" s="194"/>
      <c r="P261" s="195">
        <f>SUM(P262:P271)</f>
        <v>0</v>
      </c>
      <c r="Q261" s="194"/>
      <c r="R261" s="195">
        <f>SUM(R262:R271)</f>
        <v>0</v>
      </c>
      <c r="S261" s="194"/>
      <c r="T261" s="196">
        <f>SUM(T262:T271)</f>
        <v>0</v>
      </c>
      <c r="AR261" s="197" t="s">
        <v>82</v>
      </c>
      <c r="AT261" s="198" t="s">
        <v>73</v>
      </c>
      <c r="AU261" s="198" t="s">
        <v>84</v>
      </c>
      <c r="AY261" s="197" t="s">
        <v>308</v>
      </c>
      <c r="BK261" s="199">
        <f>SUM(BK262:BK271)</f>
        <v>0</v>
      </c>
    </row>
    <row r="262" spans="2:65" s="1" customFormat="1" ht="31.5" customHeight="1">
      <c r="B262" s="42"/>
      <c r="C262" s="203" t="s">
        <v>2340</v>
      </c>
      <c r="D262" s="203" t="s">
        <v>311</v>
      </c>
      <c r="E262" s="204" t="s">
        <v>13433</v>
      </c>
      <c r="F262" s="205" t="s">
        <v>13434</v>
      </c>
      <c r="G262" s="206" t="s">
        <v>5275</v>
      </c>
      <c r="H262" s="207">
        <v>1</v>
      </c>
      <c r="I262" s="208"/>
      <c r="J262" s="209">
        <f t="shared" ref="J262:J271" si="90">ROUND(I262*H262,2)</f>
        <v>0</v>
      </c>
      <c r="K262" s="205" t="s">
        <v>21</v>
      </c>
      <c r="L262" s="62"/>
      <c r="M262" s="210" t="s">
        <v>21</v>
      </c>
      <c r="N262" s="211" t="s">
        <v>45</v>
      </c>
      <c r="O262" s="43"/>
      <c r="P262" s="212">
        <f t="shared" ref="P262:P271" si="91">O262*H262</f>
        <v>0</v>
      </c>
      <c r="Q262" s="212">
        <v>0</v>
      </c>
      <c r="R262" s="212">
        <f t="shared" ref="R262:R271" si="92">Q262*H262</f>
        <v>0</v>
      </c>
      <c r="S262" s="212">
        <v>0</v>
      </c>
      <c r="T262" s="213">
        <f t="shared" ref="T262:T271" si="93">S262*H262</f>
        <v>0</v>
      </c>
      <c r="AR262" s="25" t="s">
        <v>327</v>
      </c>
      <c r="AT262" s="25" t="s">
        <v>311</v>
      </c>
      <c r="AU262" s="25" t="s">
        <v>95</v>
      </c>
      <c r="AY262" s="25" t="s">
        <v>308</v>
      </c>
      <c r="BE262" s="214">
        <f t="shared" ref="BE262:BE271" si="94">IF(N262="základní",J262,0)</f>
        <v>0</v>
      </c>
      <c r="BF262" s="214">
        <f t="shared" ref="BF262:BF271" si="95">IF(N262="snížená",J262,0)</f>
        <v>0</v>
      </c>
      <c r="BG262" s="214">
        <f t="shared" ref="BG262:BG271" si="96">IF(N262="zákl. přenesená",J262,0)</f>
        <v>0</v>
      </c>
      <c r="BH262" s="214">
        <f t="shared" ref="BH262:BH271" si="97">IF(N262="sníž. přenesená",J262,0)</f>
        <v>0</v>
      </c>
      <c r="BI262" s="214">
        <f t="shared" ref="BI262:BI271" si="98">IF(N262="nulová",J262,0)</f>
        <v>0</v>
      </c>
      <c r="BJ262" s="25" t="s">
        <v>82</v>
      </c>
      <c r="BK262" s="214">
        <f t="shared" ref="BK262:BK271" si="99">ROUND(I262*H262,2)</f>
        <v>0</v>
      </c>
      <c r="BL262" s="25" t="s">
        <v>327</v>
      </c>
      <c r="BM262" s="25" t="s">
        <v>2340</v>
      </c>
    </row>
    <row r="263" spans="2:65" s="1" customFormat="1" ht="44.25" customHeight="1">
      <c r="B263" s="42"/>
      <c r="C263" s="203" t="s">
        <v>2344</v>
      </c>
      <c r="D263" s="203" t="s">
        <v>311</v>
      </c>
      <c r="E263" s="204" t="s">
        <v>13435</v>
      </c>
      <c r="F263" s="205" t="s">
        <v>13378</v>
      </c>
      <c r="G263" s="206" t="s">
        <v>5275</v>
      </c>
      <c r="H263" s="207">
        <v>1</v>
      </c>
      <c r="I263" s="208"/>
      <c r="J263" s="209">
        <f t="shared" si="90"/>
        <v>0</v>
      </c>
      <c r="K263" s="205" t="s">
        <v>21</v>
      </c>
      <c r="L263" s="62"/>
      <c r="M263" s="210" t="s">
        <v>21</v>
      </c>
      <c r="N263" s="211" t="s">
        <v>45</v>
      </c>
      <c r="O263" s="43"/>
      <c r="P263" s="212">
        <f t="shared" si="91"/>
        <v>0</v>
      </c>
      <c r="Q263" s="212">
        <v>0</v>
      </c>
      <c r="R263" s="212">
        <f t="shared" si="92"/>
        <v>0</v>
      </c>
      <c r="S263" s="212">
        <v>0</v>
      </c>
      <c r="T263" s="213">
        <f t="shared" si="93"/>
        <v>0</v>
      </c>
      <c r="AR263" s="25" t="s">
        <v>327</v>
      </c>
      <c r="AT263" s="25" t="s">
        <v>311</v>
      </c>
      <c r="AU263" s="25" t="s">
        <v>95</v>
      </c>
      <c r="AY263" s="25" t="s">
        <v>308</v>
      </c>
      <c r="BE263" s="214">
        <f t="shared" si="94"/>
        <v>0</v>
      </c>
      <c r="BF263" s="214">
        <f t="shared" si="95"/>
        <v>0</v>
      </c>
      <c r="BG263" s="214">
        <f t="shared" si="96"/>
        <v>0</v>
      </c>
      <c r="BH263" s="214">
        <f t="shared" si="97"/>
        <v>0</v>
      </c>
      <c r="BI263" s="214">
        <f t="shared" si="98"/>
        <v>0</v>
      </c>
      <c r="BJ263" s="25" t="s">
        <v>82</v>
      </c>
      <c r="BK263" s="214">
        <f t="shared" si="99"/>
        <v>0</v>
      </c>
      <c r="BL263" s="25" t="s">
        <v>327</v>
      </c>
      <c r="BM263" s="25" t="s">
        <v>2344</v>
      </c>
    </row>
    <row r="264" spans="2:65" s="1" customFormat="1" ht="44.25" customHeight="1">
      <c r="B264" s="42"/>
      <c r="C264" s="203" t="s">
        <v>2348</v>
      </c>
      <c r="D264" s="203" t="s">
        <v>311</v>
      </c>
      <c r="E264" s="204" t="s">
        <v>13436</v>
      </c>
      <c r="F264" s="205" t="s">
        <v>13328</v>
      </c>
      <c r="G264" s="206" t="s">
        <v>5275</v>
      </c>
      <c r="H264" s="207">
        <v>12</v>
      </c>
      <c r="I264" s="208"/>
      <c r="J264" s="209">
        <f t="shared" si="90"/>
        <v>0</v>
      </c>
      <c r="K264" s="205" t="s">
        <v>21</v>
      </c>
      <c r="L264" s="62"/>
      <c r="M264" s="210" t="s">
        <v>21</v>
      </c>
      <c r="N264" s="211" t="s">
        <v>45</v>
      </c>
      <c r="O264" s="43"/>
      <c r="P264" s="212">
        <f t="shared" si="91"/>
        <v>0</v>
      </c>
      <c r="Q264" s="212">
        <v>0</v>
      </c>
      <c r="R264" s="212">
        <f t="shared" si="92"/>
        <v>0</v>
      </c>
      <c r="S264" s="212">
        <v>0</v>
      </c>
      <c r="T264" s="213">
        <f t="shared" si="93"/>
        <v>0</v>
      </c>
      <c r="AR264" s="25" t="s">
        <v>327</v>
      </c>
      <c r="AT264" s="25" t="s">
        <v>311</v>
      </c>
      <c r="AU264" s="25" t="s">
        <v>95</v>
      </c>
      <c r="AY264" s="25" t="s">
        <v>308</v>
      </c>
      <c r="BE264" s="214">
        <f t="shared" si="94"/>
        <v>0</v>
      </c>
      <c r="BF264" s="214">
        <f t="shared" si="95"/>
        <v>0</v>
      </c>
      <c r="BG264" s="214">
        <f t="shared" si="96"/>
        <v>0</v>
      </c>
      <c r="BH264" s="214">
        <f t="shared" si="97"/>
        <v>0</v>
      </c>
      <c r="BI264" s="214">
        <f t="shared" si="98"/>
        <v>0</v>
      </c>
      <c r="BJ264" s="25" t="s">
        <v>82</v>
      </c>
      <c r="BK264" s="214">
        <f t="shared" si="99"/>
        <v>0</v>
      </c>
      <c r="BL264" s="25" t="s">
        <v>327</v>
      </c>
      <c r="BM264" s="25" t="s">
        <v>2348</v>
      </c>
    </row>
    <row r="265" spans="2:65" s="1" customFormat="1" ht="31.5" customHeight="1">
      <c r="B265" s="42"/>
      <c r="C265" s="203" t="s">
        <v>2353</v>
      </c>
      <c r="D265" s="203" t="s">
        <v>311</v>
      </c>
      <c r="E265" s="204" t="s">
        <v>13437</v>
      </c>
      <c r="F265" s="205" t="s">
        <v>13438</v>
      </c>
      <c r="G265" s="206" t="s">
        <v>5275</v>
      </c>
      <c r="H265" s="207">
        <v>3</v>
      </c>
      <c r="I265" s="208"/>
      <c r="J265" s="209">
        <f t="shared" si="90"/>
        <v>0</v>
      </c>
      <c r="K265" s="205" t="s">
        <v>21</v>
      </c>
      <c r="L265" s="62"/>
      <c r="M265" s="210" t="s">
        <v>21</v>
      </c>
      <c r="N265" s="211" t="s">
        <v>45</v>
      </c>
      <c r="O265" s="43"/>
      <c r="P265" s="212">
        <f t="shared" si="91"/>
        <v>0</v>
      </c>
      <c r="Q265" s="212">
        <v>0</v>
      </c>
      <c r="R265" s="212">
        <f t="shared" si="92"/>
        <v>0</v>
      </c>
      <c r="S265" s="212">
        <v>0</v>
      </c>
      <c r="T265" s="213">
        <f t="shared" si="93"/>
        <v>0</v>
      </c>
      <c r="AR265" s="25" t="s">
        <v>327</v>
      </c>
      <c r="AT265" s="25" t="s">
        <v>311</v>
      </c>
      <c r="AU265" s="25" t="s">
        <v>95</v>
      </c>
      <c r="AY265" s="25" t="s">
        <v>308</v>
      </c>
      <c r="BE265" s="214">
        <f t="shared" si="94"/>
        <v>0</v>
      </c>
      <c r="BF265" s="214">
        <f t="shared" si="95"/>
        <v>0</v>
      </c>
      <c r="BG265" s="214">
        <f t="shared" si="96"/>
        <v>0</v>
      </c>
      <c r="BH265" s="214">
        <f t="shared" si="97"/>
        <v>0</v>
      </c>
      <c r="BI265" s="214">
        <f t="shared" si="98"/>
        <v>0</v>
      </c>
      <c r="BJ265" s="25" t="s">
        <v>82</v>
      </c>
      <c r="BK265" s="214">
        <f t="shared" si="99"/>
        <v>0</v>
      </c>
      <c r="BL265" s="25" t="s">
        <v>327</v>
      </c>
      <c r="BM265" s="25" t="s">
        <v>2353</v>
      </c>
    </row>
    <row r="266" spans="2:65" s="1" customFormat="1" ht="22.5" customHeight="1">
      <c r="B266" s="42"/>
      <c r="C266" s="203" t="s">
        <v>2358</v>
      </c>
      <c r="D266" s="203" t="s">
        <v>311</v>
      </c>
      <c r="E266" s="204" t="s">
        <v>13439</v>
      </c>
      <c r="F266" s="205" t="s">
        <v>13237</v>
      </c>
      <c r="G266" s="206" t="s">
        <v>5275</v>
      </c>
      <c r="H266" s="207">
        <v>32</v>
      </c>
      <c r="I266" s="208"/>
      <c r="J266" s="209">
        <f t="shared" si="90"/>
        <v>0</v>
      </c>
      <c r="K266" s="205" t="s">
        <v>21</v>
      </c>
      <c r="L266" s="62"/>
      <c r="M266" s="210" t="s">
        <v>21</v>
      </c>
      <c r="N266" s="211" t="s">
        <v>45</v>
      </c>
      <c r="O266" s="43"/>
      <c r="P266" s="212">
        <f t="shared" si="91"/>
        <v>0</v>
      </c>
      <c r="Q266" s="212">
        <v>0</v>
      </c>
      <c r="R266" s="212">
        <f t="shared" si="92"/>
        <v>0</v>
      </c>
      <c r="S266" s="212">
        <v>0</v>
      </c>
      <c r="T266" s="213">
        <f t="shared" si="93"/>
        <v>0</v>
      </c>
      <c r="AR266" s="25" t="s">
        <v>327</v>
      </c>
      <c r="AT266" s="25" t="s">
        <v>311</v>
      </c>
      <c r="AU266" s="25" t="s">
        <v>95</v>
      </c>
      <c r="AY266" s="25" t="s">
        <v>308</v>
      </c>
      <c r="BE266" s="214">
        <f t="shared" si="94"/>
        <v>0</v>
      </c>
      <c r="BF266" s="214">
        <f t="shared" si="95"/>
        <v>0</v>
      </c>
      <c r="BG266" s="214">
        <f t="shared" si="96"/>
        <v>0</v>
      </c>
      <c r="BH266" s="214">
        <f t="shared" si="97"/>
        <v>0</v>
      </c>
      <c r="BI266" s="214">
        <f t="shared" si="98"/>
        <v>0</v>
      </c>
      <c r="BJ266" s="25" t="s">
        <v>82</v>
      </c>
      <c r="BK266" s="214">
        <f t="shared" si="99"/>
        <v>0</v>
      </c>
      <c r="BL266" s="25" t="s">
        <v>327</v>
      </c>
      <c r="BM266" s="25" t="s">
        <v>2358</v>
      </c>
    </row>
    <row r="267" spans="2:65" s="1" customFormat="1" ht="22.5" customHeight="1">
      <c r="B267" s="42"/>
      <c r="C267" s="203" t="s">
        <v>2363</v>
      </c>
      <c r="D267" s="203" t="s">
        <v>311</v>
      </c>
      <c r="E267" s="204" t="s">
        <v>13440</v>
      </c>
      <c r="F267" s="205" t="s">
        <v>13239</v>
      </c>
      <c r="G267" s="206" t="s">
        <v>5275</v>
      </c>
      <c r="H267" s="207">
        <v>16</v>
      </c>
      <c r="I267" s="208"/>
      <c r="J267" s="209">
        <f t="shared" si="90"/>
        <v>0</v>
      </c>
      <c r="K267" s="205" t="s">
        <v>21</v>
      </c>
      <c r="L267" s="62"/>
      <c r="M267" s="210" t="s">
        <v>21</v>
      </c>
      <c r="N267" s="211" t="s">
        <v>45</v>
      </c>
      <c r="O267" s="43"/>
      <c r="P267" s="212">
        <f t="shared" si="91"/>
        <v>0</v>
      </c>
      <c r="Q267" s="212">
        <v>0</v>
      </c>
      <c r="R267" s="212">
        <f t="shared" si="92"/>
        <v>0</v>
      </c>
      <c r="S267" s="212">
        <v>0</v>
      </c>
      <c r="T267" s="213">
        <f t="shared" si="93"/>
        <v>0</v>
      </c>
      <c r="AR267" s="25" t="s">
        <v>327</v>
      </c>
      <c r="AT267" s="25" t="s">
        <v>311</v>
      </c>
      <c r="AU267" s="25" t="s">
        <v>95</v>
      </c>
      <c r="AY267" s="25" t="s">
        <v>308</v>
      </c>
      <c r="BE267" s="214">
        <f t="shared" si="94"/>
        <v>0</v>
      </c>
      <c r="BF267" s="214">
        <f t="shared" si="95"/>
        <v>0</v>
      </c>
      <c r="BG267" s="214">
        <f t="shared" si="96"/>
        <v>0</v>
      </c>
      <c r="BH267" s="214">
        <f t="shared" si="97"/>
        <v>0</v>
      </c>
      <c r="BI267" s="214">
        <f t="shared" si="98"/>
        <v>0</v>
      </c>
      <c r="BJ267" s="25" t="s">
        <v>82</v>
      </c>
      <c r="BK267" s="214">
        <f t="shared" si="99"/>
        <v>0</v>
      </c>
      <c r="BL267" s="25" t="s">
        <v>327</v>
      </c>
      <c r="BM267" s="25" t="s">
        <v>2363</v>
      </c>
    </row>
    <row r="268" spans="2:65" s="1" customFormat="1" ht="22.5" customHeight="1">
      <c r="B268" s="42"/>
      <c r="C268" s="203" t="s">
        <v>2365</v>
      </c>
      <c r="D268" s="203" t="s">
        <v>311</v>
      </c>
      <c r="E268" s="204" t="s">
        <v>13441</v>
      </c>
      <c r="F268" s="205" t="s">
        <v>13241</v>
      </c>
      <c r="G268" s="206" t="s">
        <v>5275</v>
      </c>
      <c r="H268" s="207">
        <v>36</v>
      </c>
      <c r="I268" s="208"/>
      <c r="J268" s="209">
        <f t="shared" si="90"/>
        <v>0</v>
      </c>
      <c r="K268" s="205" t="s">
        <v>21</v>
      </c>
      <c r="L268" s="62"/>
      <c r="M268" s="210" t="s">
        <v>21</v>
      </c>
      <c r="N268" s="211" t="s">
        <v>45</v>
      </c>
      <c r="O268" s="43"/>
      <c r="P268" s="212">
        <f t="shared" si="91"/>
        <v>0</v>
      </c>
      <c r="Q268" s="212">
        <v>0</v>
      </c>
      <c r="R268" s="212">
        <f t="shared" si="92"/>
        <v>0</v>
      </c>
      <c r="S268" s="212">
        <v>0</v>
      </c>
      <c r="T268" s="213">
        <f t="shared" si="93"/>
        <v>0</v>
      </c>
      <c r="AR268" s="25" t="s">
        <v>327</v>
      </c>
      <c r="AT268" s="25" t="s">
        <v>311</v>
      </c>
      <c r="AU268" s="25" t="s">
        <v>95</v>
      </c>
      <c r="AY268" s="25" t="s">
        <v>308</v>
      </c>
      <c r="BE268" s="214">
        <f t="shared" si="94"/>
        <v>0</v>
      </c>
      <c r="BF268" s="214">
        <f t="shared" si="95"/>
        <v>0</v>
      </c>
      <c r="BG268" s="214">
        <f t="shared" si="96"/>
        <v>0</v>
      </c>
      <c r="BH268" s="214">
        <f t="shared" si="97"/>
        <v>0</v>
      </c>
      <c r="BI268" s="214">
        <f t="shared" si="98"/>
        <v>0</v>
      </c>
      <c r="BJ268" s="25" t="s">
        <v>82</v>
      </c>
      <c r="BK268" s="214">
        <f t="shared" si="99"/>
        <v>0</v>
      </c>
      <c r="BL268" s="25" t="s">
        <v>327</v>
      </c>
      <c r="BM268" s="25" t="s">
        <v>2365</v>
      </c>
    </row>
    <row r="269" spans="2:65" s="1" customFormat="1" ht="22.5" customHeight="1">
      <c r="B269" s="42"/>
      <c r="C269" s="203" t="s">
        <v>2369</v>
      </c>
      <c r="D269" s="203" t="s">
        <v>311</v>
      </c>
      <c r="E269" s="204" t="s">
        <v>13442</v>
      </c>
      <c r="F269" s="205" t="s">
        <v>13243</v>
      </c>
      <c r="G269" s="206" t="s">
        <v>5275</v>
      </c>
      <c r="H269" s="207">
        <v>18</v>
      </c>
      <c r="I269" s="208"/>
      <c r="J269" s="209">
        <f t="shared" si="90"/>
        <v>0</v>
      </c>
      <c r="K269" s="205" t="s">
        <v>21</v>
      </c>
      <c r="L269" s="62"/>
      <c r="M269" s="210" t="s">
        <v>21</v>
      </c>
      <c r="N269" s="211" t="s">
        <v>45</v>
      </c>
      <c r="O269" s="43"/>
      <c r="P269" s="212">
        <f t="shared" si="91"/>
        <v>0</v>
      </c>
      <c r="Q269" s="212">
        <v>0</v>
      </c>
      <c r="R269" s="212">
        <f t="shared" si="92"/>
        <v>0</v>
      </c>
      <c r="S269" s="212">
        <v>0</v>
      </c>
      <c r="T269" s="213">
        <f t="shared" si="93"/>
        <v>0</v>
      </c>
      <c r="AR269" s="25" t="s">
        <v>327</v>
      </c>
      <c r="AT269" s="25" t="s">
        <v>311</v>
      </c>
      <c r="AU269" s="25" t="s">
        <v>95</v>
      </c>
      <c r="AY269" s="25" t="s">
        <v>308</v>
      </c>
      <c r="BE269" s="214">
        <f t="shared" si="94"/>
        <v>0</v>
      </c>
      <c r="BF269" s="214">
        <f t="shared" si="95"/>
        <v>0</v>
      </c>
      <c r="BG269" s="214">
        <f t="shared" si="96"/>
        <v>0</v>
      </c>
      <c r="BH269" s="214">
        <f t="shared" si="97"/>
        <v>0</v>
      </c>
      <c r="BI269" s="214">
        <f t="shared" si="98"/>
        <v>0</v>
      </c>
      <c r="BJ269" s="25" t="s">
        <v>82</v>
      </c>
      <c r="BK269" s="214">
        <f t="shared" si="99"/>
        <v>0</v>
      </c>
      <c r="BL269" s="25" t="s">
        <v>327</v>
      </c>
      <c r="BM269" s="25" t="s">
        <v>2369</v>
      </c>
    </row>
    <row r="270" spans="2:65" s="1" customFormat="1" ht="22.5" customHeight="1">
      <c r="B270" s="42"/>
      <c r="C270" s="203" t="s">
        <v>2372</v>
      </c>
      <c r="D270" s="203" t="s">
        <v>311</v>
      </c>
      <c r="E270" s="204" t="s">
        <v>13443</v>
      </c>
      <c r="F270" s="205" t="s">
        <v>13245</v>
      </c>
      <c r="G270" s="206" t="s">
        <v>700</v>
      </c>
      <c r="H270" s="207">
        <v>1</v>
      </c>
      <c r="I270" s="208"/>
      <c r="J270" s="209">
        <f t="shared" si="90"/>
        <v>0</v>
      </c>
      <c r="K270" s="205" t="s">
        <v>21</v>
      </c>
      <c r="L270" s="62"/>
      <c r="M270" s="210" t="s">
        <v>21</v>
      </c>
      <c r="N270" s="211" t="s">
        <v>45</v>
      </c>
      <c r="O270" s="43"/>
      <c r="P270" s="212">
        <f t="shared" si="91"/>
        <v>0</v>
      </c>
      <c r="Q270" s="212">
        <v>0</v>
      </c>
      <c r="R270" s="212">
        <f t="shared" si="92"/>
        <v>0</v>
      </c>
      <c r="S270" s="212">
        <v>0</v>
      </c>
      <c r="T270" s="213">
        <f t="shared" si="93"/>
        <v>0</v>
      </c>
      <c r="AR270" s="25" t="s">
        <v>327</v>
      </c>
      <c r="AT270" s="25" t="s">
        <v>311</v>
      </c>
      <c r="AU270" s="25" t="s">
        <v>95</v>
      </c>
      <c r="AY270" s="25" t="s">
        <v>308</v>
      </c>
      <c r="BE270" s="214">
        <f t="shared" si="94"/>
        <v>0</v>
      </c>
      <c r="BF270" s="214">
        <f t="shared" si="95"/>
        <v>0</v>
      </c>
      <c r="BG270" s="214">
        <f t="shared" si="96"/>
        <v>0</v>
      </c>
      <c r="BH270" s="214">
        <f t="shared" si="97"/>
        <v>0</v>
      </c>
      <c r="BI270" s="214">
        <f t="shared" si="98"/>
        <v>0</v>
      </c>
      <c r="BJ270" s="25" t="s">
        <v>82</v>
      </c>
      <c r="BK270" s="214">
        <f t="shared" si="99"/>
        <v>0</v>
      </c>
      <c r="BL270" s="25" t="s">
        <v>327</v>
      </c>
      <c r="BM270" s="25" t="s">
        <v>2372</v>
      </c>
    </row>
    <row r="271" spans="2:65" s="1" customFormat="1" ht="22.5" customHeight="1">
      <c r="B271" s="42"/>
      <c r="C271" s="203" t="s">
        <v>2376</v>
      </c>
      <c r="D271" s="203" t="s">
        <v>311</v>
      </c>
      <c r="E271" s="204" t="s">
        <v>13444</v>
      </c>
      <c r="F271" s="205" t="s">
        <v>13247</v>
      </c>
      <c r="G271" s="206" t="s">
        <v>700</v>
      </c>
      <c r="H271" s="207">
        <v>1</v>
      </c>
      <c r="I271" s="208"/>
      <c r="J271" s="209">
        <f t="shared" si="90"/>
        <v>0</v>
      </c>
      <c r="K271" s="205" t="s">
        <v>21</v>
      </c>
      <c r="L271" s="62"/>
      <c r="M271" s="210" t="s">
        <v>21</v>
      </c>
      <c r="N271" s="211" t="s">
        <v>45</v>
      </c>
      <c r="O271" s="43"/>
      <c r="P271" s="212">
        <f t="shared" si="91"/>
        <v>0</v>
      </c>
      <c r="Q271" s="212">
        <v>0</v>
      </c>
      <c r="R271" s="212">
        <f t="shared" si="92"/>
        <v>0</v>
      </c>
      <c r="S271" s="212">
        <v>0</v>
      </c>
      <c r="T271" s="213">
        <f t="shared" si="93"/>
        <v>0</v>
      </c>
      <c r="AR271" s="25" t="s">
        <v>327</v>
      </c>
      <c r="AT271" s="25" t="s">
        <v>311</v>
      </c>
      <c r="AU271" s="25" t="s">
        <v>95</v>
      </c>
      <c r="AY271" s="25" t="s">
        <v>308</v>
      </c>
      <c r="BE271" s="214">
        <f t="shared" si="94"/>
        <v>0</v>
      </c>
      <c r="BF271" s="214">
        <f t="shared" si="95"/>
        <v>0</v>
      </c>
      <c r="BG271" s="214">
        <f t="shared" si="96"/>
        <v>0</v>
      </c>
      <c r="BH271" s="214">
        <f t="shared" si="97"/>
        <v>0</v>
      </c>
      <c r="BI271" s="214">
        <f t="shared" si="98"/>
        <v>0</v>
      </c>
      <c r="BJ271" s="25" t="s">
        <v>82</v>
      </c>
      <c r="BK271" s="214">
        <f t="shared" si="99"/>
        <v>0</v>
      </c>
      <c r="BL271" s="25" t="s">
        <v>327</v>
      </c>
      <c r="BM271" s="25" t="s">
        <v>2376</v>
      </c>
    </row>
    <row r="272" spans="2:65" s="11" customFormat="1" ht="22.35" customHeight="1">
      <c r="B272" s="186"/>
      <c r="C272" s="187"/>
      <c r="D272" s="200" t="s">
        <v>73</v>
      </c>
      <c r="E272" s="201" t="s">
        <v>13248</v>
      </c>
      <c r="F272" s="201" t="s">
        <v>13249</v>
      </c>
      <c r="G272" s="187"/>
      <c r="H272" s="187"/>
      <c r="I272" s="190"/>
      <c r="J272" s="202">
        <f>BK272</f>
        <v>0</v>
      </c>
      <c r="K272" s="187"/>
      <c r="L272" s="192"/>
      <c r="M272" s="193"/>
      <c r="N272" s="194"/>
      <c r="O272" s="194"/>
      <c r="P272" s="195">
        <f>SUM(P273:P289)</f>
        <v>0</v>
      </c>
      <c r="Q272" s="194"/>
      <c r="R272" s="195">
        <f>SUM(R273:R289)</f>
        <v>0</v>
      </c>
      <c r="S272" s="194"/>
      <c r="T272" s="196">
        <f>SUM(T273:T289)</f>
        <v>0</v>
      </c>
      <c r="AR272" s="197" t="s">
        <v>82</v>
      </c>
      <c r="AT272" s="198" t="s">
        <v>73</v>
      </c>
      <c r="AU272" s="198" t="s">
        <v>84</v>
      </c>
      <c r="AY272" s="197" t="s">
        <v>308</v>
      </c>
      <c r="BK272" s="199">
        <f>SUM(BK273:BK289)</f>
        <v>0</v>
      </c>
    </row>
    <row r="273" spans="2:65" s="1" customFormat="1" ht="22.5" customHeight="1">
      <c r="B273" s="42"/>
      <c r="C273" s="203" t="s">
        <v>2381</v>
      </c>
      <c r="D273" s="203" t="s">
        <v>311</v>
      </c>
      <c r="E273" s="204" t="s">
        <v>13445</v>
      </c>
      <c r="F273" s="205" t="s">
        <v>13251</v>
      </c>
      <c r="G273" s="206" t="s">
        <v>5275</v>
      </c>
      <c r="H273" s="207">
        <v>1</v>
      </c>
      <c r="I273" s="208"/>
      <c r="J273" s="209">
        <f t="shared" ref="J273:J289" si="100">ROUND(I273*H273,2)</f>
        <v>0</v>
      </c>
      <c r="K273" s="205" t="s">
        <v>21</v>
      </c>
      <c r="L273" s="62"/>
      <c r="M273" s="210" t="s">
        <v>21</v>
      </c>
      <c r="N273" s="211" t="s">
        <v>45</v>
      </c>
      <c r="O273" s="43"/>
      <c r="P273" s="212">
        <f t="shared" ref="P273:P289" si="101">O273*H273</f>
        <v>0</v>
      </c>
      <c r="Q273" s="212">
        <v>0</v>
      </c>
      <c r="R273" s="212">
        <f t="shared" ref="R273:R289" si="102">Q273*H273</f>
        <v>0</v>
      </c>
      <c r="S273" s="212">
        <v>0</v>
      </c>
      <c r="T273" s="213">
        <f t="shared" ref="T273:T289" si="103">S273*H273</f>
        <v>0</v>
      </c>
      <c r="AR273" s="25" t="s">
        <v>327</v>
      </c>
      <c r="AT273" s="25" t="s">
        <v>311</v>
      </c>
      <c r="AU273" s="25" t="s">
        <v>95</v>
      </c>
      <c r="AY273" s="25" t="s">
        <v>308</v>
      </c>
      <c r="BE273" s="214">
        <f t="shared" ref="BE273:BE289" si="104">IF(N273="základní",J273,0)</f>
        <v>0</v>
      </c>
      <c r="BF273" s="214">
        <f t="shared" ref="BF273:BF289" si="105">IF(N273="snížená",J273,0)</f>
        <v>0</v>
      </c>
      <c r="BG273" s="214">
        <f t="shared" ref="BG273:BG289" si="106">IF(N273="zákl. přenesená",J273,0)</f>
        <v>0</v>
      </c>
      <c r="BH273" s="214">
        <f t="shared" ref="BH273:BH289" si="107">IF(N273="sníž. přenesená",J273,0)</f>
        <v>0</v>
      </c>
      <c r="BI273" s="214">
        <f t="shared" ref="BI273:BI289" si="108">IF(N273="nulová",J273,0)</f>
        <v>0</v>
      </c>
      <c r="BJ273" s="25" t="s">
        <v>82</v>
      </c>
      <c r="BK273" s="214">
        <f t="shared" ref="BK273:BK289" si="109">ROUND(I273*H273,2)</f>
        <v>0</v>
      </c>
      <c r="BL273" s="25" t="s">
        <v>327</v>
      </c>
      <c r="BM273" s="25" t="s">
        <v>2381</v>
      </c>
    </row>
    <row r="274" spans="2:65" s="1" customFormat="1" ht="22.5" customHeight="1">
      <c r="B274" s="42"/>
      <c r="C274" s="203" t="s">
        <v>2385</v>
      </c>
      <c r="D274" s="203" t="s">
        <v>311</v>
      </c>
      <c r="E274" s="204" t="s">
        <v>13446</v>
      </c>
      <c r="F274" s="205" t="s">
        <v>13253</v>
      </c>
      <c r="G274" s="206" t="s">
        <v>5275</v>
      </c>
      <c r="H274" s="207">
        <v>1</v>
      </c>
      <c r="I274" s="208"/>
      <c r="J274" s="209">
        <f t="shared" si="100"/>
        <v>0</v>
      </c>
      <c r="K274" s="205" t="s">
        <v>21</v>
      </c>
      <c r="L274" s="62"/>
      <c r="M274" s="210" t="s">
        <v>21</v>
      </c>
      <c r="N274" s="211" t="s">
        <v>45</v>
      </c>
      <c r="O274" s="43"/>
      <c r="P274" s="212">
        <f t="shared" si="101"/>
        <v>0</v>
      </c>
      <c r="Q274" s="212">
        <v>0</v>
      </c>
      <c r="R274" s="212">
        <f t="shared" si="102"/>
        <v>0</v>
      </c>
      <c r="S274" s="212">
        <v>0</v>
      </c>
      <c r="T274" s="213">
        <f t="shared" si="103"/>
        <v>0</v>
      </c>
      <c r="AR274" s="25" t="s">
        <v>327</v>
      </c>
      <c r="AT274" s="25" t="s">
        <v>311</v>
      </c>
      <c r="AU274" s="25" t="s">
        <v>95</v>
      </c>
      <c r="AY274" s="25" t="s">
        <v>308</v>
      </c>
      <c r="BE274" s="214">
        <f t="shared" si="104"/>
        <v>0</v>
      </c>
      <c r="BF274" s="214">
        <f t="shared" si="105"/>
        <v>0</v>
      </c>
      <c r="BG274" s="214">
        <f t="shared" si="106"/>
        <v>0</v>
      </c>
      <c r="BH274" s="214">
        <f t="shared" si="107"/>
        <v>0</v>
      </c>
      <c r="BI274" s="214">
        <f t="shared" si="108"/>
        <v>0</v>
      </c>
      <c r="BJ274" s="25" t="s">
        <v>82</v>
      </c>
      <c r="BK274" s="214">
        <f t="shared" si="109"/>
        <v>0</v>
      </c>
      <c r="BL274" s="25" t="s">
        <v>327</v>
      </c>
      <c r="BM274" s="25" t="s">
        <v>2385</v>
      </c>
    </row>
    <row r="275" spans="2:65" s="1" customFormat="1" ht="22.5" customHeight="1">
      <c r="B275" s="42"/>
      <c r="C275" s="203" t="s">
        <v>2389</v>
      </c>
      <c r="D275" s="203" t="s">
        <v>311</v>
      </c>
      <c r="E275" s="204" t="s">
        <v>13447</v>
      </c>
      <c r="F275" s="205" t="s">
        <v>13255</v>
      </c>
      <c r="G275" s="206" t="s">
        <v>5275</v>
      </c>
      <c r="H275" s="207">
        <v>4</v>
      </c>
      <c r="I275" s="208"/>
      <c r="J275" s="209">
        <f t="shared" si="100"/>
        <v>0</v>
      </c>
      <c r="K275" s="205" t="s">
        <v>21</v>
      </c>
      <c r="L275" s="62"/>
      <c r="M275" s="210" t="s">
        <v>21</v>
      </c>
      <c r="N275" s="211" t="s">
        <v>45</v>
      </c>
      <c r="O275" s="43"/>
      <c r="P275" s="212">
        <f t="shared" si="101"/>
        <v>0</v>
      </c>
      <c r="Q275" s="212">
        <v>0</v>
      </c>
      <c r="R275" s="212">
        <f t="shared" si="102"/>
        <v>0</v>
      </c>
      <c r="S275" s="212">
        <v>0</v>
      </c>
      <c r="T275" s="213">
        <f t="shared" si="103"/>
        <v>0</v>
      </c>
      <c r="AR275" s="25" t="s">
        <v>327</v>
      </c>
      <c r="AT275" s="25" t="s">
        <v>311</v>
      </c>
      <c r="AU275" s="25" t="s">
        <v>95</v>
      </c>
      <c r="AY275" s="25" t="s">
        <v>308</v>
      </c>
      <c r="BE275" s="214">
        <f t="shared" si="104"/>
        <v>0</v>
      </c>
      <c r="BF275" s="214">
        <f t="shared" si="105"/>
        <v>0</v>
      </c>
      <c r="BG275" s="214">
        <f t="shared" si="106"/>
        <v>0</v>
      </c>
      <c r="BH275" s="214">
        <f t="shared" si="107"/>
        <v>0</v>
      </c>
      <c r="BI275" s="214">
        <f t="shared" si="108"/>
        <v>0</v>
      </c>
      <c r="BJ275" s="25" t="s">
        <v>82</v>
      </c>
      <c r="BK275" s="214">
        <f t="shared" si="109"/>
        <v>0</v>
      </c>
      <c r="BL275" s="25" t="s">
        <v>327</v>
      </c>
      <c r="BM275" s="25" t="s">
        <v>2389</v>
      </c>
    </row>
    <row r="276" spans="2:65" s="1" customFormat="1" ht="22.5" customHeight="1">
      <c r="B276" s="42"/>
      <c r="C276" s="203" t="s">
        <v>2393</v>
      </c>
      <c r="D276" s="203" t="s">
        <v>311</v>
      </c>
      <c r="E276" s="204" t="s">
        <v>13448</v>
      </c>
      <c r="F276" s="205" t="s">
        <v>13257</v>
      </c>
      <c r="G276" s="206" t="s">
        <v>5275</v>
      </c>
      <c r="H276" s="207">
        <v>2</v>
      </c>
      <c r="I276" s="208"/>
      <c r="J276" s="209">
        <f t="shared" si="100"/>
        <v>0</v>
      </c>
      <c r="K276" s="205" t="s">
        <v>21</v>
      </c>
      <c r="L276" s="62"/>
      <c r="M276" s="210" t="s">
        <v>21</v>
      </c>
      <c r="N276" s="211" t="s">
        <v>45</v>
      </c>
      <c r="O276" s="43"/>
      <c r="P276" s="212">
        <f t="shared" si="101"/>
        <v>0</v>
      </c>
      <c r="Q276" s="212">
        <v>0</v>
      </c>
      <c r="R276" s="212">
        <f t="shared" si="102"/>
        <v>0</v>
      </c>
      <c r="S276" s="212">
        <v>0</v>
      </c>
      <c r="T276" s="213">
        <f t="shared" si="103"/>
        <v>0</v>
      </c>
      <c r="AR276" s="25" t="s">
        <v>327</v>
      </c>
      <c r="AT276" s="25" t="s">
        <v>311</v>
      </c>
      <c r="AU276" s="25" t="s">
        <v>95</v>
      </c>
      <c r="AY276" s="25" t="s">
        <v>308</v>
      </c>
      <c r="BE276" s="214">
        <f t="shared" si="104"/>
        <v>0</v>
      </c>
      <c r="BF276" s="214">
        <f t="shared" si="105"/>
        <v>0</v>
      </c>
      <c r="BG276" s="214">
        <f t="shared" si="106"/>
        <v>0</v>
      </c>
      <c r="BH276" s="214">
        <f t="shared" si="107"/>
        <v>0</v>
      </c>
      <c r="BI276" s="214">
        <f t="shared" si="108"/>
        <v>0</v>
      </c>
      <c r="BJ276" s="25" t="s">
        <v>82</v>
      </c>
      <c r="BK276" s="214">
        <f t="shared" si="109"/>
        <v>0</v>
      </c>
      <c r="BL276" s="25" t="s">
        <v>327</v>
      </c>
      <c r="BM276" s="25" t="s">
        <v>2393</v>
      </c>
    </row>
    <row r="277" spans="2:65" s="1" customFormat="1" ht="22.5" customHeight="1">
      <c r="B277" s="42"/>
      <c r="C277" s="203" t="s">
        <v>2398</v>
      </c>
      <c r="D277" s="203" t="s">
        <v>311</v>
      </c>
      <c r="E277" s="204" t="s">
        <v>13449</v>
      </c>
      <c r="F277" s="205" t="s">
        <v>13259</v>
      </c>
      <c r="G277" s="206" t="s">
        <v>5275</v>
      </c>
      <c r="H277" s="207">
        <v>3</v>
      </c>
      <c r="I277" s="208"/>
      <c r="J277" s="209">
        <f t="shared" si="100"/>
        <v>0</v>
      </c>
      <c r="K277" s="205" t="s">
        <v>21</v>
      </c>
      <c r="L277" s="62"/>
      <c r="M277" s="210" t="s">
        <v>21</v>
      </c>
      <c r="N277" s="211" t="s">
        <v>45</v>
      </c>
      <c r="O277" s="43"/>
      <c r="P277" s="212">
        <f t="shared" si="101"/>
        <v>0</v>
      </c>
      <c r="Q277" s="212">
        <v>0</v>
      </c>
      <c r="R277" s="212">
        <f t="shared" si="102"/>
        <v>0</v>
      </c>
      <c r="S277" s="212">
        <v>0</v>
      </c>
      <c r="T277" s="213">
        <f t="shared" si="103"/>
        <v>0</v>
      </c>
      <c r="AR277" s="25" t="s">
        <v>327</v>
      </c>
      <c r="AT277" s="25" t="s">
        <v>311</v>
      </c>
      <c r="AU277" s="25" t="s">
        <v>95</v>
      </c>
      <c r="AY277" s="25" t="s">
        <v>308</v>
      </c>
      <c r="BE277" s="214">
        <f t="shared" si="104"/>
        <v>0</v>
      </c>
      <c r="BF277" s="214">
        <f t="shared" si="105"/>
        <v>0</v>
      </c>
      <c r="BG277" s="214">
        <f t="shared" si="106"/>
        <v>0</v>
      </c>
      <c r="BH277" s="214">
        <f t="shared" si="107"/>
        <v>0</v>
      </c>
      <c r="BI277" s="214">
        <f t="shared" si="108"/>
        <v>0</v>
      </c>
      <c r="BJ277" s="25" t="s">
        <v>82</v>
      </c>
      <c r="BK277" s="214">
        <f t="shared" si="109"/>
        <v>0</v>
      </c>
      <c r="BL277" s="25" t="s">
        <v>327</v>
      </c>
      <c r="BM277" s="25" t="s">
        <v>2398</v>
      </c>
    </row>
    <row r="278" spans="2:65" s="1" customFormat="1" ht="22.5" customHeight="1">
      <c r="B278" s="42"/>
      <c r="C278" s="203" t="s">
        <v>2402</v>
      </c>
      <c r="D278" s="203" t="s">
        <v>311</v>
      </c>
      <c r="E278" s="204" t="s">
        <v>13450</v>
      </c>
      <c r="F278" s="205" t="s">
        <v>13261</v>
      </c>
      <c r="G278" s="206" t="s">
        <v>5275</v>
      </c>
      <c r="H278" s="207">
        <v>3</v>
      </c>
      <c r="I278" s="208"/>
      <c r="J278" s="209">
        <f t="shared" si="100"/>
        <v>0</v>
      </c>
      <c r="K278" s="205" t="s">
        <v>21</v>
      </c>
      <c r="L278" s="62"/>
      <c r="M278" s="210" t="s">
        <v>21</v>
      </c>
      <c r="N278" s="211" t="s">
        <v>45</v>
      </c>
      <c r="O278" s="43"/>
      <c r="P278" s="212">
        <f t="shared" si="101"/>
        <v>0</v>
      </c>
      <c r="Q278" s="212">
        <v>0</v>
      </c>
      <c r="R278" s="212">
        <f t="shared" si="102"/>
        <v>0</v>
      </c>
      <c r="S278" s="212">
        <v>0</v>
      </c>
      <c r="T278" s="213">
        <f t="shared" si="103"/>
        <v>0</v>
      </c>
      <c r="AR278" s="25" t="s">
        <v>327</v>
      </c>
      <c r="AT278" s="25" t="s">
        <v>311</v>
      </c>
      <c r="AU278" s="25" t="s">
        <v>95</v>
      </c>
      <c r="AY278" s="25" t="s">
        <v>308</v>
      </c>
      <c r="BE278" s="214">
        <f t="shared" si="104"/>
        <v>0</v>
      </c>
      <c r="BF278" s="214">
        <f t="shared" si="105"/>
        <v>0</v>
      </c>
      <c r="BG278" s="214">
        <f t="shared" si="106"/>
        <v>0</v>
      </c>
      <c r="BH278" s="214">
        <f t="shared" si="107"/>
        <v>0</v>
      </c>
      <c r="BI278" s="214">
        <f t="shared" si="108"/>
        <v>0</v>
      </c>
      <c r="BJ278" s="25" t="s">
        <v>82</v>
      </c>
      <c r="BK278" s="214">
        <f t="shared" si="109"/>
        <v>0</v>
      </c>
      <c r="BL278" s="25" t="s">
        <v>327</v>
      </c>
      <c r="BM278" s="25" t="s">
        <v>2402</v>
      </c>
    </row>
    <row r="279" spans="2:65" s="1" customFormat="1" ht="22.5" customHeight="1">
      <c r="B279" s="42"/>
      <c r="C279" s="203" t="s">
        <v>2408</v>
      </c>
      <c r="D279" s="203" t="s">
        <v>311</v>
      </c>
      <c r="E279" s="204" t="s">
        <v>13451</v>
      </c>
      <c r="F279" s="205" t="s">
        <v>13452</v>
      </c>
      <c r="G279" s="206" t="s">
        <v>5275</v>
      </c>
      <c r="H279" s="207">
        <v>11</v>
      </c>
      <c r="I279" s="208"/>
      <c r="J279" s="209">
        <f t="shared" si="100"/>
        <v>0</v>
      </c>
      <c r="K279" s="205" t="s">
        <v>21</v>
      </c>
      <c r="L279" s="62"/>
      <c r="M279" s="210" t="s">
        <v>21</v>
      </c>
      <c r="N279" s="211" t="s">
        <v>45</v>
      </c>
      <c r="O279" s="43"/>
      <c r="P279" s="212">
        <f t="shared" si="101"/>
        <v>0</v>
      </c>
      <c r="Q279" s="212">
        <v>0</v>
      </c>
      <c r="R279" s="212">
        <f t="shared" si="102"/>
        <v>0</v>
      </c>
      <c r="S279" s="212">
        <v>0</v>
      </c>
      <c r="T279" s="213">
        <f t="shared" si="103"/>
        <v>0</v>
      </c>
      <c r="AR279" s="25" t="s">
        <v>327</v>
      </c>
      <c r="AT279" s="25" t="s">
        <v>311</v>
      </c>
      <c r="AU279" s="25" t="s">
        <v>95</v>
      </c>
      <c r="AY279" s="25" t="s">
        <v>308</v>
      </c>
      <c r="BE279" s="214">
        <f t="shared" si="104"/>
        <v>0</v>
      </c>
      <c r="BF279" s="214">
        <f t="shared" si="105"/>
        <v>0</v>
      </c>
      <c r="BG279" s="214">
        <f t="shared" si="106"/>
        <v>0</v>
      </c>
      <c r="BH279" s="214">
        <f t="shared" si="107"/>
        <v>0</v>
      </c>
      <c r="BI279" s="214">
        <f t="shared" si="108"/>
        <v>0</v>
      </c>
      <c r="BJ279" s="25" t="s">
        <v>82</v>
      </c>
      <c r="BK279" s="214">
        <f t="shared" si="109"/>
        <v>0</v>
      </c>
      <c r="BL279" s="25" t="s">
        <v>327</v>
      </c>
      <c r="BM279" s="25" t="s">
        <v>2408</v>
      </c>
    </row>
    <row r="280" spans="2:65" s="1" customFormat="1" ht="22.5" customHeight="1">
      <c r="B280" s="42"/>
      <c r="C280" s="203" t="s">
        <v>2413</v>
      </c>
      <c r="D280" s="203" t="s">
        <v>311</v>
      </c>
      <c r="E280" s="204" t="s">
        <v>13453</v>
      </c>
      <c r="F280" s="205" t="s">
        <v>13265</v>
      </c>
      <c r="G280" s="206" t="s">
        <v>5275</v>
      </c>
      <c r="H280" s="207">
        <v>9</v>
      </c>
      <c r="I280" s="208"/>
      <c r="J280" s="209">
        <f t="shared" si="100"/>
        <v>0</v>
      </c>
      <c r="K280" s="205" t="s">
        <v>21</v>
      </c>
      <c r="L280" s="62"/>
      <c r="M280" s="210" t="s">
        <v>21</v>
      </c>
      <c r="N280" s="211" t="s">
        <v>45</v>
      </c>
      <c r="O280" s="43"/>
      <c r="P280" s="212">
        <f t="shared" si="101"/>
        <v>0</v>
      </c>
      <c r="Q280" s="212">
        <v>0</v>
      </c>
      <c r="R280" s="212">
        <f t="shared" si="102"/>
        <v>0</v>
      </c>
      <c r="S280" s="212">
        <v>0</v>
      </c>
      <c r="T280" s="213">
        <f t="shared" si="103"/>
        <v>0</v>
      </c>
      <c r="AR280" s="25" t="s">
        <v>327</v>
      </c>
      <c r="AT280" s="25" t="s">
        <v>311</v>
      </c>
      <c r="AU280" s="25" t="s">
        <v>95</v>
      </c>
      <c r="AY280" s="25" t="s">
        <v>308</v>
      </c>
      <c r="BE280" s="214">
        <f t="shared" si="104"/>
        <v>0</v>
      </c>
      <c r="BF280" s="214">
        <f t="shared" si="105"/>
        <v>0</v>
      </c>
      <c r="BG280" s="214">
        <f t="shared" si="106"/>
        <v>0</v>
      </c>
      <c r="BH280" s="214">
        <f t="shared" si="107"/>
        <v>0</v>
      </c>
      <c r="BI280" s="214">
        <f t="shared" si="108"/>
        <v>0</v>
      </c>
      <c r="BJ280" s="25" t="s">
        <v>82</v>
      </c>
      <c r="BK280" s="214">
        <f t="shared" si="109"/>
        <v>0</v>
      </c>
      <c r="BL280" s="25" t="s">
        <v>327</v>
      </c>
      <c r="BM280" s="25" t="s">
        <v>2413</v>
      </c>
    </row>
    <row r="281" spans="2:65" s="1" customFormat="1" ht="22.5" customHeight="1">
      <c r="B281" s="42"/>
      <c r="C281" s="203" t="s">
        <v>2419</v>
      </c>
      <c r="D281" s="203" t="s">
        <v>311</v>
      </c>
      <c r="E281" s="204" t="s">
        <v>13454</v>
      </c>
      <c r="F281" s="205" t="s">
        <v>13455</v>
      </c>
      <c r="G281" s="206" t="s">
        <v>5275</v>
      </c>
      <c r="H281" s="207">
        <v>1</v>
      </c>
      <c r="I281" s="208"/>
      <c r="J281" s="209">
        <f t="shared" si="100"/>
        <v>0</v>
      </c>
      <c r="K281" s="205" t="s">
        <v>21</v>
      </c>
      <c r="L281" s="62"/>
      <c r="M281" s="210" t="s">
        <v>21</v>
      </c>
      <c r="N281" s="211" t="s">
        <v>45</v>
      </c>
      <c r="O281" s="43"/>
      <c r="P281" s="212">
        <f t="shared" si="101"/>
        <v>0</v>
      </c>
      <c r="Q281" s="212">
        <v>0</v>
      </c>
      <c r="R281" s="212">
        <f t="shared" si="102"/>
        <v>0</v>
      </c>
      <c r="S281" s="212">
        <v>0</v>
      </c>
      <c r="T281" s="213">
        <f t="shared" si="103"/>
        <v>0</v>
      </c>
      <c r="AR281" s="25" t="s">
        <v>327</v>
      </c>
      <c r="AT281" s="25" t="s">
        <v>311</v>
      </c>
      <c r="AU281" s="25" t="s">
        <v>95</v>
      </c>
      <c r="AY281" s="25" t="s">
        <v>308</v>
      </c>
      <c r="BE281" s="214">
        <f t="shared" si="104"/>
        <v>0</v>
      </c>
      <c r="BF281" s="214">
        <f t="shared" si="105"/>
        <v>0</v>
      </c>
      <c r="BG281" s="214">
        <f t="shared" si="106"/>
        <v>0</v>
      </c>
      <c r="BH281" s="214">
        <f t="shared" si="107"/>
        <v>0</v>
      </c>
      <c r="BI281" s="214">
        <f t="shared" si="108"/>
        <v>0</v>
      </c>
      <c r="BJ281" s="25" t="s">
        <v>82</v>
      </c>
      <c r="BK281" s="214">
        <f t="shared" si="109"/>
        <v>0</v>
      </c>
      <c r="BL281" s="25" t="s">
        <v>327</v>
      </c>
      <c r="BM281" s="25" t="s">
        <v>2419</v>
      </c>
    </row>
    <row r="282" spans="2:65" s="1" customFormat="1" ht="22.5" customHeight="1">
      <c r="B282" s="42"/>
      <c r="C282" s="203" t="s">
        <v>2422</v>
      </c>
      <c r="D282" s="203" t="s">
        <v>311</v>
      </c>
      <c r="E282" s="204" t="s">
        <v>13456</v>
      </c>
      <c r="F282" s="205" t="s">
        <v>13457</v>
      </c>
      <c r="G282" s="206" t="s">
        <v>5275</v>
      </c>
      <c r="H282" s="207">
        <v>2</v>
      </c>
      <c r="I282" s="208"/>
      <c r="J282" s="209">
        <f t="shared" si="100"/>
        <v>0</v>
      </c>
      <c r="K282" s="205" t="s">
        <v>21</v>
      </c>
      <c r="L282" s="62"/>
      <c r="M282" s="210" t="s">
        <v>21</v>
      </c>
      <c r="N282" s="211" t="s">
        <v>45</v>
      </c>
      <c r="O282" s="43"/>
      <c r="P282" s="212">
        <f t="shared" si="101"/>
        <v>0</v>
      </c>
      <c r="Q282" s="212">
        <v>0</v>
      </c>
      <c r="R282" s="212">
        <f t="shared" si="102"/>
        <v>0</v>
      </c>
      <c r="S282" s="212">
        <v>0</v>
      </c>
      <c r="T282" s="213">
        <f t="shared" si="103"/>
        <v>0</v>
      </c>
      <c r="AR282" s="25" t="s">
        <v>327</v>
      </c>
      <c r="AT282" s="25" t="s">
        <v>311</v>
      </c>
      <c r="AU282" s="25" t="s">
        <v>95</v>
      </c>
      <c r="AY282" s="25" t="s">
        <v>308</v>
      </c>
      <c r="BE282" s="214">
        <f t="shared" si="104"/>
        <v>0</v>
      </c>
      <c r="BF282" s="214">
        <f t="shared" si="105"/>
        <v>0</v>
      </c>
      <c r="BG282" s="214">
        <f t="shared" si="106"/>
        <v>0</v>
      </c>
      <c r="BH282" s="214">
        <f t="shared" si="107"/>
        <v>0</v>
      </c>
      <c r="BI282" s="214">
        <f t="shared" si="108"/>
        <v>0</v>
      </c>
      <c r="BJ282" s="25" t="s">
        <v>82</v>
      </c>
      <c r="BK282" s="214">
        <f t="shared" si="109"/>
        <v>0</v>
      </c>
      <c r="BL282" s="25" t="s">
        <v>327</v>
      </c>
      <c r="BM282" s="25" t="s">
        <v>2422</v>
      </c>
    </row>
    <row r="283" spans="2:65" s="1" customFormat="1" ht="22.5" customHeight="1">
      <c r="B283" s="42"/>
      <c r="C283" s="203" t="s">
        <v>2425</v>
      </c>
      <c r="D283" s="203" t="s">
        <v>311</v>
      </c>
      <c r="E283" s="204" t="s">
        <v>13458</v>
      </c>
      <c r="F283" s="205" t="s">
        <v>13459</v>
      </c>
      <c r="G283" s="206" t="s">
        <v>5275</v>
      </c>
      <c r="H283" s="207">
        <v>2</v>
      </c>
      <c r="I283" s="208"/>
      <c r="J283" s="209">
        <f t="shared" si="100"/>
        <v>0</v>
      </c>
      <c r="K283" s="205" t="s">
        <v>21</v>
      </c>
      <c r="L283" s="62"/>
      <c r="M283" s="210" t="s">
        <v>21</v>
      </c>
      <c r="N283" s="211" t="s">
        <v>45</v>
      </c>
      <c r="O283" s="43"/>
      <c r="P283" s="212">
        <f t="shared" si="101"/>
        <v>0</v>
      </c>
      <c r="Q283" s="212">
        <v>0</v>
      </c>
      <c r="R283" s="212">
        <f t="shared" si="102"/>
        <v>0</v>
      </c>
      <c r="S283" s="212">
        <v>0</v>
      </c>
      <c r="T283" s="213">
        <f t="shared" si="103"/>
        <v>0</v>
      </c>
      <c r="AR283" s="25" t="s">
        <v>327</v>
      </c>
      <c r="AT283" s="25" t="s">
        <v>311</v>
      </c>
      <c r="AU283" s="25" t="s">
        <v>95</v>
      </c>
      <c r="AY283" s="25" t="s">
        <v>308</v>
      </c>
      <c r="BE283" s="214">
        <f t="shared" si="104"/>
        <v>0</v>
      </c>
      <c r="BF283" s="214">
        <f t="shared" si="105"/>
        <v>0</v>
      </c>
      <c r="BG283" s="214">
        <f t="shared" si="106"/>
        <v>0</v>
      </c>
      <c r="BH283" s="214">
        <f t="shared" si="107"/>
        <v>0</v>
      </c>
      <c r="BI283" s="214">
        <f t="shared" si="108"/>
        <v>0</v>
      </c>
      <c r="BJ283" s="25" t="s">
        <v>82</v>
      </c>
      <c r="BK283" s="214">
        <f t="shared" si="109"/>
        <v>0</v>
      </c>
      <c r="BL283" s="25" t="s">
        <v>327</v>
      </c>
      <c r="BM283" s="25" t="s">
        <v>2425</v>
      </c>
    </row>
    <row r="284" spans="2:65" s="1" customFormat="1" ht="22.5" customHeight="1">
      <c r="B284" s="42"/>
      <c r="C284" s="203" t="s">
        <v>2429</v>
      </c>
      <c r="D284" s="203" t="s">
        <v>311</v>
      </c>
      <c r="E284" s="204" t="s">
        <v>13460</v>
      </c>
      <c r="F284" s="205" t="s">
        <v>13461</v>
      </c>
      <c r="G284" s="206" t="s">
        <v>5275</v>
      </c>
      <c r="H284" s="207">
        <v>4</v>
      </c>
      <c r="I284" s="208"/>
      <c r="J284" s="209">
        <f t="shared" si="100"/>
        <v>0</v>
      </c>
      <c r="K284" s="205" t="s">
        <v>21</v>
      </c>
      <c r="L284" s="62"/>
      <c r="M284" s="210" t="s">
        <v>21</v>
      </c>
      <c r="N284" s="211" t="s">
        <v>45</v>
      </c>
      <c r="O284" s="43"/>
      <c r="P284" s="212">
        <f t="shared" si="101"/>
        <v>0</v>
      </c>
      <c r="Q284" s="212">
        <v>0</v>
      </c>
      <c r="R284" s="212">
        <f t="shared" si="102"/>
        <v>0</v>
      </c>
      <c r="S284" s="212">
        <v>0</v>
      </c>
      <c r="T284" s="213">
        <f t="shared" si="103"/>
        <v>0</v>
      </c>
      <c r="AR284" s="25" t="s">
        <v>327</v>
      </c>
      <c r="AT284" s="25" t="s">
        <v>311</v>
      </c>
      <c r="AU284" s="25" t="s">
        <v>95</v>
      </c>
      <c r="AY284" s="25" t="s">
        <v>308</v>
      </c>
      <c r="BE284" s="214">
        <f t="shared" si="104"/>
        <v>0</v>
      </c>
      <c r="BF284" s="214">
        <f t="shared" si="105"/>
        <v>0</v>
      </c>
      <c r="BG284" s="214">
        <f t="shared" si="106"/>
        <v>0</v>
      </c>
      <c r="BH284" s="214">
        <f t="shared" si="107"/>
        <v>0</v>
      </c>
      <c r="BI284" s="214">
        <f t="shared" si="108"/>
        <v>0</v>
      </c>
      <c r="BJ284" s="25" t="s">
        <v>82</v>
      </c>
      <c r="BK284" s="214">
        <f t="shared" si="109"/>
        <v>0</v>
      </c>
      <c r="BL284" s="25" t="s">
        <v>327</v>
      </c>
      <c r="BM284" s="25" t="s">
        <v>2429</v>
      </c>
    </row>
    <row r="285" spans="2:65" s="1" customFormat="1" ht="22.5" customHeight="1">
      <c r="B285" s="42"/>
      <c r="C285" s="203" t="s">
        <v>2432</v>
      </c>
      <c r="D285" s="203" t="s">
        <v>311</v>
      </c>
      <c r="E285" s="204" t="s">
        <v>13462</v>
      </c>
      <c r="F285" s="205" t="s">
        <v>13463</v>
      </c>
      <c r="G285" s="206" t="s">
        <v>5275</v>
      </c>
      <c r="H285" s="207">
        <v>2</v>
      </c>
      <c r="I285" s="208"/>
      <c r="J285" s="209">
        <f t="shared" si="100"/>
        <v>0</v>
      </c>
      <c r="K285" s="205" t="s">
        <v>21</v>
      </c>
      <c r="L285" s="62"/>
      <c r="M285" s="210" t="s">
        <v>21</v>
      </c>
      <c r="N285" s="211" t="s">
        <v>45</v>
      </c>
      <c r="O285" s="43"/>
      <c r="P285" s="212">
        <f t="shared" si="101"/>
        <v>0</v>
      </c>
      <c r="Q285" s="212">
        <v>0</v>
      </c>
      <c r="R285" s="212">
        <f t="shared" si="102"/>
        <v>0</v>
      </c>
      <c r="S285" s="212">
        <v>0</v>
      </c>
      <c r="T285" s="213">
        <f t="shared" si="103"/>
        <v>0</v>
      </c>
      <c r="AR285" s="25" t="s">
        <v>327</v>
      </c>
      <c r="AT285" s="25" t="s">
        <v>311</v>
      </c>
      <c r="AU285" s="25" t="s">
        <v>95</v>
      </c>
      <c r="AY285" s="25" t="s">
        <v>308</v>
      </c>
      <c r="BE285" s="214">
        <f t="shared" si="104"/>
        <v>0</v>
      </c>
      <c r="BF285" s="214">
        <f t="shared" si="105"/>
        <v>0</v>
      </c>
      <c r="BG285" s="214">
        <f t="shared" si="106"/>
        <v>0</v>
      </c>
      <c r="BH285" s="214">
        <f t="shared" si="107"/>
        <v>0</v>
      </c>
      <c r="BI285" s="214">
        <f t="shared" si="108"/>
        <v>0</v>
      </c>
      <c r="BJ285" s="25" t="s">
        <v>82</v>
      </c>
      <c r="BK285" s="214">
        <f t="shared" si="109"/>
        <v>0</v>
      </c>
      <c r="BL285" s="25" t="s">
        <v>327</v>
      </c>
      <c r="BM285" s="25" t="s">
        <v>2432</v>
      </c>
    </row>
    <row r="286" spans="2:65" s="1" customFormat="1" ht="22.5" customHeight="1">
      <c r="B286" s="42"/>
      <c r="C286" s="203" t="s">
        <v>2436</v>
      </c>
      <c r="D286" s="203" t="s">
        <v>311</v>
      </c>
      <c r="E286" s="204" t="s">
        <v>13464</v>
      </c>
      <c r="F286" s="205" t="s">
        <v>13465</v>
      </c>
      <c r="G286" s="206" t="s">
        <v>5275</v>
      </c>
      <c r="H286" s="207">
        <v>8</v>
      </c>
      <c r="I286" s="208"/>
      <c r="J286" s="209">
        <f t="shared" si="100"/>
        <v>0</v>
      </c>
      <c r="K286" s="205" t="s">
        <v>21</v>
      </c>
      <c r="L286" s="62"/>
      <c r="M286" s="210" t="s">
        <v>21</v>
      </c>
      <c r="N286" s="211" t="s">
        <v>45</v>
      </c>
      <c r="O286" s="43"/>
      <c r="P286" s="212">
        <f t="shared" si="101"/>
        <v>0</v>
      </c>
      <c r="Q286" s="212">
        <v>0</v>
      </c>
      <c r="R286" s="212">
        <f t="shared" si="102"/>
        <v>0</v>
      </c>
      <c r="S286" s="212">
        <v>0</v>
      </c>
      <c r="T286" s="213">
        <f t="shared" si="103"/>
        <v>0</v>
      </c>
      <c r="AR286" s="25" t="s">
        <v>327</v>
      </c>
      <c r="AT286" s="25" t="s">
        <v>311</v>
      </c>
      <c r="AU286" s="25" t="s">
        <v>95</v>
      </c>
      <c r="AY286" s="25" t="s">
        <v>308</v>
      </c>
      <c r="BE286" s="214">
        <f t="shared" si="104"/>
        <v>0</v>
      </c>
      <c r="BF286" s="214">
        <f t="shared" si="105"/>
        <v>0</v>
      </c>
      <c r="BG286" s="214">
        <f t="shared" si="106"/>
        <v>0</v>
      </c>
      <c r="BH286" s="214">
        <f t="shared" si="107"/>
        <v>0</v>
      </c>
      <c r="BI286" s="214">
        <f t="shared" si="108"/>
        <v>0</v>
      </c>
      <c r="BJ286" s="25" t="s">
        <v>82</v>
      </c>
      <c r="BK286" s="214">
        <f t="shared" si="109"/>
        <v>0</v>
      </c>
      <c r="BL286" s="25" t="s">
        <v>327</v>
      </c>
      <c r="BM286" s="25" t="s">
        <v>2436</v>
      </c>
    </row>
    <row r="287" spans="2:65" s="1" customFormat="1" ht="22.5" customHeight="1">
      <c r="B287" s="42"/>
      <c r="C287" s="203" t="s">
        <v>2440</v>
      </c>
      <c r="D287" s="203" t="s">
        <v>311</v>
      </c>
      <c r="E287" s="204" t="s">
        <v>13466</v>
      </c>
      <c r="F287" s="205" t="s">
        <v>13467</v>
      </c>
      <c r="G287" s="206" t="s">
        <v>5275</v>
      </c>
      <c r="H287" s="207">
        <v>8</v>
      </c>
      <c r="I287" s="208"/>
      <c r="J287" s="209">
        <f t="shared" si="100"/>
        <v>0</v>
      </c>
      <c r="K287" s="205" t="s">
        <v>21</v>
      </c>
      <c r="L287" s="62"/>
      <c r="M287" s="210" t="s">
        <v>21</v>
      </c>
      <c r="N287" s="211" t="s">
        <v>45</v>
      </c>
      <c r="O287" s="43"/>
      <c r="P287" s="212">
        <f t="shared" si="101"/>
        <v>0</v>
      </c>
      <c r="Q287" s="212">
        <v>0</v>
      </c>
      <c r="R287" s="212">
        <f t="shared" si="102"/>
        <v>0</v>
      </c>
      <c r="S287" s="212">
        <v>0</v>
      </c>
      <c r="T287" s="213">
        <f t="shared" si="103"/>
        <v>0</v>
      </c>
      <c r="AR287" s="25" t="s">
        <v>327</v>
      </c>
      <c r="AT287" s="25" t="s">
        <v>311</v>
      </c>
      <c r="AU287" s="25" t="s">
        <v>95</v>
      </c>
      <c r="AY287" s="25" t="s">
        <v>308</v>
      </c>
      <c r="BE287" s="214">
        <f t="shared" si="104"/>
        <v>0</v>
      </c>
      <c r="BF287" s="214">
        <f t="shared" si="105"/>
        <v>0</v>
      </c>
      <c r="BG287" s="214">
        <f t="shared" si="106"/>
        <v>0</v>
      </c>
      <c r="BH287" s="214">
        <f t="shared" si="107"/>
        <v>0</v>
      </c>
      <c r="BI287" s="214">
        <f t="shared" si="108"/>
        <v>0</v>
      </c>
      <c r="BJ287" s="25" t="s">
        <v>82</v>
      </c>
      <c r="BK287" s="214">
        <f t="shared" si="109"/>
        <v>0</v>
      </c>
      <c r="BL287" s="25" t="s">
        <v>327</v>
      </c>
      <c r="BM287" s="25" t="s">
        <v>2440</v>
      </c>
    </row>
    <row r="288" spans="2:65" s="1" customFormat="1" ht="22.5" customHeight="1">
      <c r="B288" s="42"/>
      <c r="C288" s="203" t="s">
        <v>2446</v>
      </c>
      <c r="D288" s="203" t="s">
        <v>311</v>
      </c>
      <c r="E288" s="204" t="s">
        <v>13468</v>
      </c>
      <c r="F288" s="205" t="s">
        <v>13469</v>
      </c>
      <c r="G288" s="206" t="s">
        <v>5275</v>
      </c>
      <c r="H288" s="207">
        <v>1</v>
      </c>
      <c r="I288" s="208"/>
      <c r="J288" s="209">
        <f t="shared" si="100"/>
        <v>0</v>
      </c>
      <c r="K288" s="205" t="s">
        <v>21</v>
      </c>
      <c r="L288" s="62"/>
      <c r="M288" s="210" t="s">
        <v>21</v>
      </c>
      <c r="N288" s="211" t="s">
        <v>45</v>
      </c>
      <c r="O288" s="43"/>
      <c r="P288" s="212">
        <f t="shared" si="101"/>
        <v>0</v>
      </c>
      <c r="Q288" s="212">
        <v>0</v>
      </c>
      <c r="R288" s="212">
        <f t="shared" si="102"/>
        <v>0</v>
      </c>
      <c r="S288" s="212">
        <v>0</v>
      </c>
      <c r="T288" s="213">
        <f t="shared" si="103"/>
        <v>0</v>
      </c>
      <c r="AR288" s="25" t="s">
        <v>327</v>
      </c>
      <c r="AT288" s="25" t="s">
        <v>311</v>
      </c>
      <c r="AU288" s="25" t="s">
        <v>95</v>
      </c>
      <c r="AY288" s="25" t="s">
        <v>308</v>
      </c>
      <c r="BE288" s="214">
        <f t="shared" si="104"/>
        <v>0</v>
      </c>
      <c r="BF288" s="214">
        <f t="shared" si="105"/>
        <v>0</v>
      </c>
      <c r="BG288" s="214">
        <f t="shared" si="106"/>
        <v>0</v>
      </c>
      <c r="BH288" s="214">
        <f t="shared" si="107"/>
        <v>0</v>
      </c>
      <c r="BI288" s="214">
        <f t="shared" si="108"/>
        <v>0</v>
      </c>
      <c r="BJ288" s="25" t="s">
        <v>82</v>
      </c>
      <c r="BK288" s="214">
        <f t="shared" si="109"/>
        <v>0</v>
      </c>
      <c r="BL288" s="25" t="s">
        <v>327</v>
      </c>
      <c r="BM288" s="25" t="s">
        <v>2446</v>
      </c>
    </row>
    <row r="289" spans="2:65" s="1" customFormat="1" ht="22.5" customHeight="1">
      <c r="B289" s="42"/>
      <c r="C289" s="203" t="s">
        <v>2450</v>
      </c>
      <c r="D289" s="203" t="s">
        <v>311</v>
      </c>
      <c r="E289" s="204" t="s">
        <v>13470</v>
      </c>
      <c r="F289" s="205" t="s">
        <v>13467</v>
      </c>
      <c r="G289" s="206" t="s">
        <v>5275</v>
      </c>
      <c r="H289" s="207">
        <v>1</v>
      </c>
      <c r="I289" s="208"/>
      <c r="J289" s="209">
        <f t="shared" si="100"/>
        <v>0</v>
      </c>
      <c r="K289" s="205" t="s">
        <v>21</v>
      </c>
      <c r="L289" s="62"/>
      <c r="M289" s="210" t="s">
        <v>21</v>
      </c>
      <c r="N289" s="211" t="s">
        <v>45</v>
      </c>
      <c r="O289" s="43"/>
      <c r="P289" s="212">
        <f t="shared" si="101"/>
        <v>0</v>
      </c>
      <c r="Q289" s="212">
        <v>0</v>
      </c>
      <c r="R289" s="212">
        <f t="shared" si="102"/>
        <v>0</v>
      </c>
      <c r="S289" s="212">
        <v>0</v>
      </c>
      <c r="T289" s="213">
        <f t="shared" si="103"/>
        <v>0</v>
      </c>
      <c r="AR289" s="25" t="s">
        <v>327</v>
      </c>
      <c r="AT289" s="25" t="s">
        <v>311</v>
      </c>
      <c r="AU289" s="25" t="s">
        <v>95</v>
      </c>
      <c r="AY289" s="25" t="s">
        <v>308</v>
      </c>
      <c r="BE289" s="214">
        <f t="shared" si="104"/>
        <v>0</v>
      </c>
      <c r="BF289" s="214">
        <f t="shared" si="105"/>
        <v>0</v>
      </c>
      <c r="BG289" s="214">
        <f t="shared" si="106"/>
        <v>0</v>
      </c>
      <c r="BH289" s="214">
        <f t="shared" si="107"/>
        <v>0</v>
      </c>
      <c r="BI289" s="214">
        <f t="shared" si="108"/>
        <v>0</v>
      </c>
      <c r="BJ289" s="25" t="s">
        <v>82</v>
      </c>
      <c r="BK289" s="214">
        <f t="shared" si="109"/>
        <v>0</v>
      </c>
      <c r="BL289" s="25" t="s">
        <v>327</v>
      </c>
      <c r="BM289" s="25" t="s">
        <v>2450</v>
      </c>
    </row>
    <row r="290" spans="2:65" s="11" customFormat="1" ht="22.35" customHeight="1">
      <c r="B290" s="186"/>
      <c r="C290" s="187"/>
      <c r="D290" s="200" t="s">
        <v>73</v>
      </c>
      <c r="E290" s="201" t="s">
        <v>13290</v>
      </c>
      <c r="F290" s="201" t="s">
        <v>13291</v>
      </c>
      <c r="G290" s="187"/>
      <c r="H290" s="187"/>
      <c r="I290" s="190"/>
      <c r="J290" s="202">
        <f>BK290</f>
        <v>0</v>
      </c>
      <c r="K290" s="187"/>
      <c r="L290" s="192"/>
      <c r="M290" s="193"/>
      <c r="N290" s="194"/>
      <c r="O290" s="194"/>
      <c r="P290" s="195">
        <f>SUM(P291:P300)</f>
        <v>0</v>
      </c>
      <c r="Q290" s="194"/>
      <c r="R290" s="195">
        <f>SUM(R291:R300)</f>
        <v>0</v>
      </c>
      <c r="S290" s="194"/>
      <c r="T290" s="196">
        <f>SUM(T291:T300)</f>
        <v>0</v>
      </c>
      <c r="AR290" s="197" t="s">
        <v>82</v>
      </c>
      <c r="AT290" s="198" t="s">
        <v>73</v>
      </c>
      <c r="AU290" s="198" t="s">
        <v>84</v>
      </c>
      <c r="AY290" s="197" t="s">
        <v>308</v>
      </c>
      <c r="BK290" s="199">
        <f>SUM(BK291:BK300)</f>
        <v>0</v>
      </c>
    </row>
    <row r="291" spans="2:65" s="1" customFormat="1" ht="22.5" customHeight="1">
      <c r="B291" s="42"/>
      <c r="C291" s="203" t="s">
        <v>2456</v>
      </c>
      <c r="D291" s="203" t="s">
        <v>311</v>
      </c>
      <c r="E291" s="204" t="s">
        <v>13471</v>
      </c>
      <c r="F291" s="205" t="s">
        <v>13293</v>
      </c>
      <c r="G291" s="206" t="s">
        <v>538</v>
      </c>
      <c r="H291" s="207">
        <v>100</v>
      </c>
      <c r="I291" s="208"/>
      <c r="J291" s="209">
        <f t="shared" ref="J291:J300" si="110">ROUND(I291*H291,2)</f>
        <v>0</v>
      </c>
      <c r="K291" s="205" t="s">
        <v>21</v>
      </c>
      <c r="L291" s="62"/>
      <c r="M291" s="210" t="s">
        <v>21</v>
      </c>
      <c r="N291" s="211" t="s">
        <v>45</v>
      </c>
      <c r="O291" s="43"/>
      <c r="P291" s="212">
        <f t="shared" ref="P291:P300" si="111">O291*H291</f>
        <v>0</v>
      </c>
      <c r="Q291" s="212">
        <v>0</v>
      </c>
      <c r="R291" s="212">
        <f t="shared" ref="R291:R300" si="112">Q291*H291</f>
        <v>0</v>
      </c>
      <c r="S291" s="212">
        <v>0</v>
      </c>
      <c r="T291" s="213">
        <f t="shared" ref="T291:T300" si="113">S291*H291</f>
        <v>0</v>
      </c>
      <c r="AR291" s="25" t="s">
        <v>327</v>
      </c>
      <c r="AT291" s="25" t="s">
        <v>311</v>
      </c>
      <c r="AU291" s="25" t="s">
        <v>95</v>
      </c>
      <c r="AY291" s="25" t="s">
        <v>308</v>
      </c>
      <c r="BE291" s="214">
        <f t="shared" ref="BE291:BE300" si="114">IF(N291="základní",J291,0)</f>
        <v>0</v>
      </c>
      <c r="BF291" s="214">
        <f t="shared" ref="BF291:BF300" si="115">IF(N291="snížená",J291,0)</f>
        <v>0</v>
      </c>
      <c r="BG291" s="214">
        <f t="shared" ref="BG291:BG300" si="116">IF(N291="zákl. přenesená",J291,0)</f>
        <v>0</v>
      </c>
      <c r="BH291" s="214">
        <f t="shared" ref="BH291:BH300" si="117">IF(N291="sníž. přenesená",J291,0)</f>
        <v>0</v>
      </c>
      <c r="BI291" s="214">
        <f t="shared" ref="BI291:BI300" si="118">IF(N291="nulová",J291,0)</f>
        <v>0</v>
      </c>
      <c r="BJ291" s="25" t="s">
        <v>82</v>
      </c>
      <c r="BK291" s="214">
        <f t="shared" ref="BK291:BK300" si="119">ROUND(I291*H291,2)</f>
        <v>0</v>
      </c>
      <c r="BL291" s="25" t="s">
        <v>327</v>
      </c>
      <c r="BM291" s="25" t="s">
        <v>2456</v>
      </c>
    </row>
    <row r="292" spans="2:65" s="1" customFormat="1" ht="22.5" customHeight="1">
      <c r="B292" s="42"/>
      <c r="C292" s="203" t="s">
        <v>2458</v>
      </c>
      <c r="D292" s="203" t="s">
        <v>311</v>
      </c>
      <c r="E292" s="204" t="s">
        <v>13472</v>
      </c>
      <c r="F292" s="205" t="s">
        <v>13299</v>
      </c>
      <c r="G292" s="206" t="s">
        <v>538</v>
      </c>
      <c r="H292" s="207">
        <v>200</v>
      </c>
      <c r="I292" s="208"/>
      <c r="J292" s="209">
        <f t="shared" si="110"/>
        <v>0</v>
      </c>
      <c r="K292" s="205" t="s">
        <v>21</v>
      </c>
      <c r="L292" s="62"/>
      <c r="M292" s="210" t="s">
        <v>21</v>
      </c>
      <c r="N292" s="211" t="s">
        <v>45</v>
      </c>
      <c r="O292" s="43"/>
      <c r="P292" s="212">
        <f t="shared" si="111"/>
        <v>0</v>
      </c>
      <c r="Q292" s="212">
        <v>0</v>
      </c>
      <c r="R292" s="212">
        <f t="shared" si="112"/>
        <v>0</v>
      </c>
      <c r="S292" s="212">
        <v>0</v>
      </c>
      <c r="T292" s="213">
        <f t="shared" si="113"/>
        <v>0</v>
      </c>
      <c r="AR292" s="25" t="s">
        <v>327</v>
      </c>
      <c r="AT292" s="25" t="s">
        <v>311</v>
      </c>
      <c r="AU292" s="25" t="s">
        <v>95</v>
      </c>
      <c r="AY292" s="25" t="s">
        <v>308</v>
      </c>
      <c r="BE292" s="214">
        <f t="shared" si="114"/>
        <v>0</v>
      </c>
      <c r="BF292" s="214">
        <f t="shared" si="115"/>
        <v>0</v>
      </c>
      <c r="BG292" s="214">
        <f t="shared" si="116"/>
        <v>0</v>
      </c>
      <c r="BH292" s="214">
        <f t="shared" si="117"/>
        <v>0</v>
      </c>
      <c r="BI292" s="214">
        <f t="shared" si="118"/>
        <v>0</v>
      </c>
      <c r="BJ292" s="25" t="s">
        <v>82</v>
      </c>
      <c r="BK292" s="214">
        <f t="shared" si="119"/>
        <v>0</v>
      </c>
      <c r="BL292" s="25" t="s">
        <v>327</v>
      </c>
      <c r="BM292" s="25" t="s">
        <v>2458</v>
      </c>
    </row>
    <row r="293" spans="2:65" s="1" customFormat="1" ht="22.5" customHeight="1">
      <c r="B293" s="42"/>
      <c r="C293" s="203" t="s">
        <v>2464</v>
      </c>
      <c r="D293" s="203" t="s">
        <v>311</v>
      </c>
      <c r="E293" s="204" t="s">
        <v>13473</v>
      </c>
      <c r="F293" s="205" t="s">
        <v>13301</v>
      </c>
      <c r="G293" s="206" t="s">
        <v>538</v>
      </c>
      <c r="H293" s="207">
        <v>1300</v>
      </c>
      <c r="I293" s="208"/>
      <c r="J293" s="209">
        <f t="shared" si="110"/>
        <v>0</v>
      </c>
      <c r="K293" s="205" t="s">
        <v>21</v>
      </c>
      <c r="L293" s="62"/>
      <c r="M293" s="210" t="s">
        <v>21</v>
      </c>
      <c r="N293" s="211" t="s">
        <v>45</v>
      </c>
      <c r="O293" s="43"/>
      <c r="P293" s="212">
        <f t="shared" si="111"/>
        <v>0</v>
      </c>
      <c r="Q293" s="212">
        <v>0</v>
      </c>
      <c r="R293" s="212">
        <f t="shared" si="112"/>
        <v>0</v>
      </c>
      <c r="S293" s="212">
        <v>0</v>
      </c>
      <c r="T293" s="213">
        <f t="shared" si="113"/>
        <v>0</v>
      </c>
      <c r="AR293" s="25" t="s">
        <v>327</v>
      </c>
      <c r="AT293" s="25" t="s">
        <v>311</v>
      </c>
      <c r="AU293" s="25" t="s">
        <v>95</v>
      </c>
      <c r="AY293" s="25" t="s">
        <v>308</v>
      </c>
      <c r="BE293" s="214">
        <f t="shared" si="114"/>
        <v>0</v>
      </c>
      <c r="BF293" s="214">
        <f t="shared" si="115"/>
        <v>0</v>
      </c>
      <c r="BG293" s="214">
        <f t="shared" si="116"/>
        <v>0</v>
      </c>
      <c r="BH293" s="214">
        <f t="shared" si="117"/>
        <v>0</v>
      </c>
      <c r="BI293" s="214">
        <f t="shared" si="118"/>
        <v>0</v>
      </c>
      <c r="BJ293" s="25" t="s">
        <v>82</v>
      </c>
      <c r="BK293" s="214">
        <f t="shared" si="119"/>
        <v>0</v>
      </c>
      <c r="BL293" s="25" t="s">
        <v>327</v>
      </c>
      <c r="BM293" s="25" t="s">
        <v>2464</v>
      </c>
    </row>
    <row r="294" spans="2:65" s="1" customFormat="1" ht="22.5" customHeight="1">
      <c r="B294" s="42"/>
      <c r="C294" s="203" t="s">
        <v>2469</v>
      </c>
      <c r="D294" s="203" t="s">
        <v>311</v>
      </c>
      <c r="E294" s="204" t="s">
        <v>13474</v>
      </c>
      <c r="F294" s="205" t="s">
        <v>13303</v>
      </c>
      <c r="G294" s="206" t="s">
        <v>538</v>
      </c>
      <c r="H294" s="207">
        <v>1800</v>
      </c>
      <c r="I294" s="208"/>
      <c r="J294" s="209">
        <f t="shared" si="110"/>
        <v>0</v>
      </c>
      <c r="K294" s="205" t="s">
        <v>21</v>
      </c>
      <c r="L294" s="62"/>
      <c r="M294" s="210" t="s">
        <v>21</v>
      </c>
      <c r="N294" s="211" t="s">
        <v>45</v>
      </c>
      <c r="O294" s="43"/>
      <c r="P294" s="212">
        <f t="shared" si="111"/>
        <v>0</v>
      </c>
      <c r="Q294" s="212">
        <v>0</v>
      </c>
      <c r="R294" s="212">
        <f t="shared" si="112"/>
        <v>0</v>
      </c>
      <c r="S294" s="212">
        <v>0</v>
      </c>
      <c r="T294" s="213">
        <f t="shared" si="113"/>
        <v>0</v>
      </c>
      <c r="AR294" s="25" t="s">
        <v>327</v>
      </c>
      <c r="AT294" s="25" t="s">
        <v>311</v>
      </c>
      <c r="AU294" s="25" t="s">
        <v>95</v>
      </c>
      <c r="AY294" s="25" t="s">
        <v>308</v>
      </c>
      <c r="BE294" s="214">
        <f t="shared" si="114"/>
        <v>0</v>
      </c>
      <c r="BF294" s="214">
        <f t="shared" si="115"/>
        <v>0</v>
      </c>
      <c r="BG294" s="214">
        <f t="shared" si="116"/>
        <v>0</v>
      </c>
      <c r="BH294" s="214">
        <f t="shared" si="117"/>
        <v>0</v>
      </c>
      <c r="BI294" s="214">
        <f t="shared" si="118"/>
        <v>0</v>
      </c>
      <c r="BJ294" s="25" t="s">
        <v>82</v>
      </c>
      <c r="BK294" s="214">
        <f t="shared" si="119"/>
        <v>0</v>
      </c>
      <c r="BL294" s="25" t="s">
        <v>327</v>
      </c>
      <c r="BM294" s="25" t="s">
        <v>2469</v>
      </c>
    </row>
    <row r="295" spans="2:65" s="1" customFormat="1" ht="22.5" customHeight="1">
      <c r="B295" s="42"/>
      <c r="C295" s="203" t="s">
        <v>2473</v>
      </c>
      <c r="D295" s="203" t="s">
        <v>311</v>
      </c>
      <c r="E295" s="204" t="s">
        <v>13475</v>
      </c>
      <c r="F295" s="205" t="s">
        <v>13305</v>
      </c>
      <c r="G295" s="206" t="s">
        <v>538</v>
      </c>
      <c r="H295" s="207">
        <v>1200</v>
      </c>
      <c r="I295" s="208"/>
      <c r="J295" s="209">
        <f t="shared" si="110"/>
        <v>0</v>
      </c>
      <c r="K295" s="205" t="s">
        <v>21</v>
      </c>
      <c r="L295" s="62"/>
      <c r="M295" s="210" t="s">
        <v>21</v>
      </c>
      <c r="N295" s="211" t="s">
        <v>45</v>
      </c>
      <c r="O295" s="43"/>
      <c r="P295" s="212">
        <f t="shared" si="111"/>
        <v>0</v>
      </c>
      <c r="Q295" s="212">
        <v>0</v>
      </c>
      <c r="R295" s="212">
        <f t="shared" si="112"/>
        <v>0</v>
      </c>
      <c r="S295" s="212">
        <v>0</v>
      </c>
      <c r="T295" s="213">
        <f t="shared" si="113"/>
        <v>0</v>
      </c>
      <c r="AR295" s="25" t="s">
        <v>327</v>
      </c>
      <c r="AT295" s="25" t="s">
        <v>311</v>
      </c>
      <c r="AU295" s="25" t="s">
        <v>95</v>
      </c>
      <c r="AY295" s="25" t="s">
        <v>308</v>
      </c>
      <c r="BE295" s="214">
        <f t="shared" si="114"/>
        <v>0</v>
      </c>
      <c r="BF295" s="214">
        <f t="shared" si="115"/>
        <v>0</v>
      </c>
      <c r="BG295" s="214">
        <f t="shared" si="116"/>
        <v>0</v>
      </c>
      <c r="BH295" s="214">
        <f t="shared" si="117"/>
        <v>0</v>
      </c>
      <c r="BI295" s="214">
        <f t="shared" si="118"/>
        <v>0</v>
      </c>
      <c r="BJ295" s="25" t="s">
        <v>82</v>
      </c>
      <c r="BK295" s="214">
        <f t="shared" si="119"/>
        <v>0</v>
      </c>
      <c r="BL295" s="25" t="s">
        <v>327</v>
      </c>
      <c r="BM295" s="25" t="s">
        <v>2473</v>
      </c>
    </row>
    <row r="296" spans="2:65" s="1" customFormat="1" ht="22.5" customHeight="1">
      <c r="B296" s="42"/>
      <c r="C296" s="203" t="s">
        <v>2478</v>
      </c>
      <c r="D296" s="203" t="s">
        <v>311</v>
      </c>
      <c r="E296" s="204" t="s">
        <v>13476</v>
      </c>
      <c r="F296" s="205" t="s">
        <v>13307</v>
      </c>
      <c r="G296" s="206" t="s">
        <v>538</v>
      </c>
      <c r="H296" s="207">
        <v>100</v>
      </c>
      <c r="I296" s="208"/>
      <c r="J296" s="209">
        <f t="shared" si="110"/>
        <v>0</v>
      </c>
      <c r="K296" s="205" t="s">
        <v>21</v>
      </c>
      <c r="L296" s="62"/>
      <c r="M296" s="210" t="s">
        <v>21</v>
      </c>
      <c r="N296" s="211" t="s">
        <v>45</v>
      </c>
      <c r="O296" s="43"/>
      <c r="P296" s="212">
        <f t="shared" si="111"/>
        <v>0</v>
      </c>
      <c r="Q296" s="212">
        <v>0</v>
      </c>
      <c r="R296" s="212">
        <f t="shared" si="112"/>
        <v>0</v>
      </c>
      <c r="S296" s="212">
        <v>0</v>
      </c>
      <c r="T296" s="213">
        <f t="shared" si="113"/>
        <v>0</v>
      </c>
      <c r="AR296" s="25" t="s">
        <v>327</v>
      </c>
      <c r="AT296" s="25" t="s">
        <v>311</v>
      </c>
      <c r="AU296" s="25" t="s">
        <v>95</v>
      </c>
      <c r="AY296" s="25" t="s">
        <v>308</v>
      </c>
      <c r="BE296" s="214">
        <f t="shared" si="114"/>
        <v>0</v>
      </c>
      <c r="BF296" s="214">
        <f t="shared" si="115"/>
        <v>0</v>
      </c>
      <c r="BG296" s="214">
        <f t="shared" si="116"/>
        <v>0</v>
      </c>
      <c r="BH296" s="214">
        <f t="shared" si="117"/>
        <v>0</v>
      </c>
      <c r="BI296" s="214">
        <f t="shared" si="118"/>
        <v>0</v>
      </c>
      <c r="BJ296" s="25" t="s">
        <v>82</v>
      </c>
      <c r="BK296" s="214">
        <f t="shared" si="119"/>
        <v>0</v>
      </c>
      <c r="BL296" s="25" t="s">
        <v>327</v>
      </c>
      <c r="BM296" s="25" t="s">
        <v>2478</v>
      </c>
    </row>
    <row r="297" spans="2:65" s="1" customFormat="1" ht="22.5" customHeight="1">
      <c r="B297" s="42"/>
      <c r="C297" s="203" t="s">
        <v>2482</v>
      </c>
      <c r="D297" s="203" t="s">
        <v>311</v>
      </c>
      <c r="E297" s="204" t="s">
        <v>13477</v>
      </c>
      <c r="F297" s="205" t="s">
        <v>13309</v>
      </c>
      <c r="G297" s="206" t="s">
        <v>538</v>
      </c>
      <c r="H297" s="207">
        <v>30</v>
      </c>
      <c r="I297" s="208"/>
      <c r="J297" s="209">
        <f t="shared" si="110"/>
        <v>0</v>
      </c>
      <c r="K297" s="205" t="s">
        <v>21</v>
      </c>
      <c r="L297" s="62"/>
      <c r="M297" s="210" t="s">
        <v>21</v>
      </c>
      <c r="N297" s="211" t="s">
        <v>45</v>
      </c>
      <c r="O297" s="43"/>
      <c r="P297" s="212">
        <f t="shared" si="111"/>
        <v>0</v>
      </c>
      <c r="Q297" s="212">
        <v>0</v>
      </c>
      <c r="R297" s="212">
        <f t="shared" si="112"/>
        <v>0</v>
      </c>
      <c r="S297" s="212">
        <v>0</v>
      </c>
      <c r="T297" s="213">
        <f t="shared" si="113"/>
        <v>0</v>
      </c>
      <c r="AR297" s="25" t="s">
        <v>327</v>
      </c>
      <c r="AT297" s="25" t="s">
        <v>311</v>
      </c>
      <c r="AU297" s="25" t="s">
        <v>95</v>
      </c>
      <c r="AY297" s="25" t="s">
        <v>308</v>
      </c>
      <c r="BE297" s="214">
        <f t="shared" si="114"/>
        <v>0</v>
      </c>
      <c r="BF297" s="214">
        <f t="shared" si="115"/>
        <v>0</v>
      </c>
      <c r="BG297" s="214">
        <f t="shared" si="116"/>
        <v>0</v>
      </c>
      <c r="BH297" s="214">
        <f t="shared" si="117"/>
        <v>0</v>
      </c>
      <c r="BI297" s="214">
        <f t="shared" si="118"/>
        <v>0</v>
      </c>
      <c r="BJ297" s="25" t="s">
        <v>82</v>
      </c>
      <c r="BK297" s="214">
        <f t="shared" si="119"/>
        <v>0</v>
      </c>
      <c r="BL297" s="25" t="s">
        <v>327</v>
      </c>
      <c r="BM297" s="25" t="s">
        <v>2482</v>
      </c>
    </row>
    <row r="298" spans="2:65" s="1" customFormat="1" ht="22.5" customHeight="1">
      <c r="B298" s="42"/>
      <c r="C298" s="203" t="s">
        <v>2486</v>
      </c>
      <c r="D298" s="203" t="s">
        <v>311</v>
      </c>
      <c r="E298" s="204" t="s">
        <v>13478</v>
      </c>
      <c r="F298" s="205" t="s">
        <v>13311</v>
      </c>
      <c r="G298" s="206" t="s">
        <v>700</v>
      </c>
      <c r="H298" s="207">
        <v>1</v>
      </c>
      <c r="I298" s="208"/>
      <c r="J298" s="209">
        <f t="shared" si="110"/>
        <v>0</v>
      </c>
      <c r="K298" s="205" t="s">
        <v>21</v>
      </c>
      <c r="L298" s="62"/>
      <c r="M298" s="210" t="s">
        <v>21</v>
      </c>
      <c r="N298" s="211" t="s">
        <v>45</v>
      </c>
      <c r="O298" s="43"/>
      <c r="P298" s="212">
        <f t="shared" si="111"/>
        <v>0</v>
      </c>
      <c r="Q298" s="212">
        <v>0</v>
      </c>
      <c r="R298" s="212">
        <f t="shared" si="112"/>
        <v>0</v>
      </c>
      <c r="S298" s="212">
        <v>0</v>
      </c>
      <c r="T298" s="213">
        <f t="shared" si="113"/>
        <v>0</v>
      </c>
      <c r="AR298" s="25" t="s">
        <v>327</v>
      </c>
      <c r="AT298" s="25" t="s">
        <v>311</v>
      </c>
      <c r="AU298" s="25" t="s">
        <v>95</v>
      </c>
      <c r="AY298" s="25" t="s">
        <v>308</v>
      </c>
      <c r="BE298" s="214">
        <f t="shared" si="114"/>
        <v>0</v>
      </c>
      <c r="BF298" s="214">
        <f t="shared" si="115"/>
        <v>0</v>
      </c>
      <c r="BG298" s="214">
        <f t="shared" si="116"/>
        <v>0</v>
      </c>
      <c r="BH298" s="214">
        <f t="shared" si="117"/>
        <v>0</v>
      </c>
      <c r="BI298" s="214">
        <f t="shared" si="118"/>
        <v>0</v>
      </c>
      <c r="BJ298" s="25" t="s">
        <v>82</v>
      </c>
      <c r="BK298" s="214">
        <f t="shared" si="119"/>
        <v>0</v>
      </c>
      <c r="BL298" s="25" t="s">
        <v>327</v>
      </c>
      <c r="BM298" s="25" t="s">
        <v>2486</v>
      </c>
    </row>
    <row r="299" spans="2:65" s="1" customFormat="1" ht="22.5" customHeight="1">
      <c r="B299" s="42"/>
      <c r="C299" s="203" t="s">
        <v>2490</v>
      </c>
      <c r="D299" s="203" t="s">
        <v>311</v>
      </c>
      <c r="E299" s="204" t="s">
        <v>13479</v>
      </c>
      <c r="F299" s="205" t="s">
        <v>13313</v>
      </c>
      <c r="G299" s="206" t="s">
        <v>6023</v>
      </c>
      <c r="H299" s="207">
        <v>50</v>
      </c>
      <c r="I299" s="208"/>
      <c r="J299" s="209">
        <f t="shared" si="110"/>
        <v>0</v>
      </c>
      <c r="K299" s="205" t="s">
        <v>21</v>
      </c>
      <c r="L299" s="62"/>
      <c r="M299" s="210" t="s">
        <v>21</v>
      </c>
      <c r="N299" s="211" t="s">
        <v>45</v>
      </c>
      <c r="O299" s="43"/>
      <c r="P299" s="212">
        <f t="shared" si="111"/>
        <v>0</v>
      </c>
      <c r="Q299" s="212">
        <v>0</v>
      </c>
      <c r="R299" s="212">
        <f t="shared" si="112"/>
        <v>0</v>
      </c>
      <c r="S299" s="212">
        <v>0</v>
      </c>
      <c r="T299" s="213">
        <f t="shared" si="113"/>
        <v>0</v>
      </c>
      <c r="AR299" s="25" t="s">
        <v>327</v>
      </c>
      <c r="AT299" s="25" t="s">
        <v>311</v>
      </c>
      <c r="AU299" s="25" t="s">
        <v>95</v>
      </c>
      <c r="AY299" s="25" t="s">
        <v>308</v>
      </c>
      <c r="BE299" s="214">
        <f t="shared" si="114"/>
        <v>0</v>
      </c>
      <c r="BF299" s="214">
        <f t="shared" si="115"/>
        <v>0</v>
      </c>
      <c r="BG299" s="214">
        <f t="shared" si="116"/>
        <v>0</v>
      </c>
      <c r="BH299" s="214">
        <f t="shared" si="117"/>
        <v>0</v>
      </c>
      <c r="BI299" s="214">
        <f t="shared" si="118"/>
        <v>0</v>
      </c>
      <c r="BJ299" s="25" t="s">
        <v>82</v>
      </c>
      <c r="BK299" s="214">
        <f t="shared" si="119"/>
        <v>0</v>
      </c>
      <c r="BL299" s="25" t="s">
        <v>327</v>
      </c>
      <c r="BM299" s="25" t="s">
        <v>2490</v>
      </c>
    </row>
    <row r="300" spans="2:65" s="1" customFormat="1" ht="22.5" customHeight="1">
      <c r="B300" s="42"/>
      <c r="C300" s="203" t="s">
        <v>2495</v>
      </c>
      <c r="D300" s="203" t="s">
        <v>311</v>
      </c>
      <c r="E300" s="204" t="s">
        <v>13480</v>
      </c>
      <c r="F300" s="205" t="s">
        <v>13315</v>
      </c>
      <c r="G300" s="206" t="s">
        <v>6023</v>
      </c>
      <c r="H300" s="207">
        <v>100</v>
      </c>
      <c r="I300" s="208"/>
      <c r="J300" s="209">
        <f t="shared" si="110"/>
        <v>0</v>
      </c>
      <c r="K300" s="205" t="s">
        <v>21</v>
      </c>
      <c r="L300" s="62"/>
      <c r="M300" s="210" t="s">
        <v>21</v>
      </c>
      <c r="N300" s="211" t="s">
        <v>45</v>
      </c>
      <c r="O300" s="43"/>
      <c r="P300" s="212">
        <f t="shared" si="111"/>
        <v>0</v>
      </c>
      <c r="Q300" s="212">
        <v>0</v>
      </c>
      <c r="R300" s="212">
        <f t="shared" si="112"/>
        <v>0</v>
      </c>
      <c r="S300" s="212">
        <v>0</v>
      </c>
      <c r="T300" s="213">
        <f t="shared" si="113"/>
        <v>0</v>
      </c>
      <c r="AR300" s="25" t="s">
        <v>327</v>
      </c>
      <c r="AT300" s="25" t="s">
        <v>311</v>
      </c>
      <c r="AU300" s="25" t="s">
        <v>95</v>
      </c>
      <c r="AY300" s="25" t="s">
        <v>308</v>
      </c>
      <c r="BE300" s="214">
        <f t="shared" si="114"/>
        <v>0</v>
      </c>
      <c r="BF300" s="214">
        <f t="shared" si="115"/>
        <v>0</v>
      </c>
      <c r="BG300" s="214">
        <f t="shared" si="116"/>
        <v>0</v>
      </c>
      <c r="BH300" s="214">
        <f t="shared" si="117"/>
        <v>0</v>
      </c>
      <c r="BI300" s="214">
        <f t="shared" si="118"/>
        <v>0</v>
      </c>
      <c r="BJ300" s="25" t="s">
        <v>82</v>
      </c>
      <c r="BK300" s="214">
        <f t="shared" si="119"/>
        <v>0</v>
      </c>
      <c r="BL300" s="25" t="s">
        <v>327</v>
      </c>
      <c r="BM300" s="25" t="s">
        <v>2495</v>
      </c>
    </row>
    <row r="301" spans="2:65" s="11" customFormat="1" ht="29.85" customHeight="1">
      <c r="B301" s="186"/>
      <c r="C301" s="187"/>
      <c r="D301" s="188" t="s">
        <v>73</v>
      </c>
      <c r="E301" s="262" t="s">
        <v>13481</v>
      </c>
      <c r="F301" s="262" t="s">
        <v>13482</v>
      </c>
      <c r="G301" s="187"/>
      <c r="H301" s="187"/>
      <c r="I301" s="190"/>
      <c r="J301" s="263">
        <f>BK301</f>
        <v>0</v>
      </c>
      <c r="K301" s="187"/>
      <c r="L301" s="192"/>
      <c r="M301" s="193"/>
      <c r="N301" s="194"/>
      <c r="O301" s="194"/>
      <c r="P301" s="195">
        <f>P302+P304</f>
        <v>0</v>
      </c>
      <c r="Q301" s="194"/>
      <c r="R301" s="195">
        <f>R302+R304</f>
        <v>0</v>
      </c>
      <c r="S301" s="194"/>
      <c r="T301" s="196">
        <f>T302+T304</f>
        <v>0</v>
      </c>
      <c r="AR301" s="197" t="s">
        <v>82</v>
      </c>
      <c r="AT301" s="198" t="s">
        <v>73</v>
      </c>
      <c r="AU301" s="198" t="s">
        <v>82</v>
      </c>
      <c r="AY301" s="197" t="s">
        <v>308</v>
      </c>
      <c r="BK301" s="199">
        <f>BK302+BK304</f>
        <v>0</v>
      </c>
    </row>
    <row r="302" spans="2:65" s="11" customFormat="1" ht="14.85" customHeight="1">
      <c r="B302" s="186"/>
      <c r="C302" s="187"/>
      <c r="D302" s="200" t="s">
        <v>73</v>
      </c>
      <c r="E302" s="201" t="s">
        <v>13210</v>
      </c>
      <c r="F302" s="201" t="s">
        <v>13211</v>
      </c>
      <c r="G302" s="187"/>
      <c r="H302" s="187"/>
      <c r="I302" s="190"/>
      <c r="J302" s="202">
        <f>BK302</f>
        <v>0</v>
      </c>
      <c r="K302" s="187"/>
      <c r="L302" s="192"/>
      <c r="M302" s="193"/>
      <c r="N302" s="194"/>
      <c r="O302" s="194"/>
      <c r="P302" s="195">
        <f>P303</f>
        <v>0</v>
      </c>
      <c r="Q302" s="194"/>
      <c r="R302" s="195">
        <f>R303</f>
        <v>0</v>
      </c>
      <c r="S302" s="194"/>
      <c r="T302" s="196">
        <f>T303</f>
        <v>0</v>
      </c>
      <c r="AR302" s="197" t="s">
        <v>82</v>
      </c>
      <c r="AT302" s="198" t="s">
        <v>73</v>
      </c>
      <c r="AU302" s="198" t="s">
        <v>84</v>
      </c>
      <c r="AY302" s="197" t="s">
        <v>308</v>
      </c>
      <c r="BK302" s="199">
        <f>BK303</f>
        <v>0</v>
      </c>
    </row>
    <row r="303" spans="2:65" s="1" customFormat="1" ht="22.5" customHeight="1">
      <c r="B303" s="42"/>
      <c r="C303" s="203" t="s">
        <v>2501</v>
      </c>
      <c r="D303" s="203" t="s">
        <v>311</v>
      </c>
      <c r="E303" s="204" t="s">
        <v>13483</v>
      </c>
      <c r="F303" s="205" t="s">
        <v>13484</v>
      </c>
      <c r="G303" s="206" t="s">
        <v>5275</v>
      </c>
      <c r="H303" s="207">
        <v>34</v>
      </c>
      <c r="I303" s="208"/>
      <c r="J303" s="209">
        <f>ROUND(I303*H303,2)</f>
        <v>0</v>
      </c>
      <c r="K303" s="205" t="s">
        <v>21</v>
      </c>
      <c r="L303" s="62"/>
      <c r="M303" s="210" t="s">
        <v>21</v>
      </c>
      <c r="N303" s="211" t="s">
        <v>45</v>
      </c>
      <c r="O303" s="43"/>
      <c r="P303" s="212">
        <f>O303*H303</f>
        <v>0</v>
      </c>
      <c r="Q303" s="212">
        <v>0</v>
      </c>
      <c r="R303" s="212">
        <f>Q303*H303</f>
        <v>0</v>
      </c>
      <c r="S303" s="212">
        <v>0</v>
      </c>
      <c r="T303" s="213">
        <f>S303*H303</f>
        <v>0</v>
      </c>
      <c r="AR303" s="25" t="s">
        <v>327</v>
      </c>
      <c r="AT303" s="25" t="s">
        <v>311</v>
      </c>
      <c r="AU303" s="25" t="s">
        <v>95</v>
      </c>
      <c r="AY303" s="25" t="s">
        <v>308</v>
      </c>
      <c r="BE303" s="214">
        <f>IF(N303="základní",J303,0)</f>
        <v>0</v>
      </c>
      <c r="BF303" s="214">
        <f>IF(N303="snížená",J303,0)</f>
        <v>0</v>
      </c>
      <c r="BG303" s="214">
        <f>IF(N303="zákl. přenesená",J303,0)</f>
        <v>0</v>
      </c>
      <c r="BH303" s="214">
        <f>IF(N303="sníž. přenesená",J303,0)</f>
        <v>0</v>
      </c>
      <c r="BI303" s="214">
        <f>IF(N303="nulová",J303,0)</f>
        <v>0</v>
      </c>
      <c r="BJ303" s="25" t="s">
        <v>82</v>
      </c>
      <c r="BK303" s="214">
        <f>ROUND(I303*H303,2)</f>
        <v>0</v>
      </c>
      <c r="BL303" s="25" t="s">
        <v>327</v>
      </c>
      <c r="BM303" s="25" t="s">
        <v>2501</v>
      </c>
    </row>
    <row r="304" spans="2:65" s="11" customFormat="1" ht="22.35" customHeight="1">
      <c r="B304" s="186"/>
      <c r="C304" s="187"/>
      <c r="D304" s="200" t="s">
        <v>73</v>
      </c>
      <c r="E304" s="201" t="s">
        <v>13290</v>
      </c>
      <c r="F304" s="201" t="s">
        <v>13291</v>
      </c>
      <c r="G304" s="187"/>
      <c r="H304" s="187"/>
      <c r="I304" s="190"/>
      <c r="J304" s="202">
        <f>BK304</f>
        <v>0</v>
      </c>
      <c r="K304" s="187"/>
      <c r="L304" s="192"/>
      <c r="M304" s="193"/>
      <c r="N304" s="194"/>
      <c r="O304" s="194"/>
      <c r="P304" s="195">
        <f>SUM(P305:P310)</f>
        <v>0</v>
      </c>
      <c r="Q304" s="194"/>
      <c r="R304" s="195">
        <f>SUM(R305:R310)</f>
        <v>0</v>
      </c>
      <c r="S304" s="194"/>
      <c r="T304" s="196">
        <f>SUM(T305:T310)</f>
        <v>0</v>
      </c>
      <c r="AR304" s="197" t="s">
        <v>82</v>
      </c>
      <c r="AT304" s="198" t="s">
        <v>73</v>
      </c>
      <c r="AU304" s="198" t="s">
        <v>84</v>
      </c>
      <c r="AY304" s="197" t="s">
        <v>308</v>
      </c>
      <c r="BK304" s="199">
        <f>SUM(BK305:BK310)</f>
        <v>0</v>
      </c>
    </row>
    <row r="305" spans="2:65" s="1" customFormat="1" ht="22.5" customHeight="1">
      <c r="B305" s="42"/>
      <c r="C305" s="203" t="s">
        <v>2506</v>
      </c>
      <c r="D305" s="203" t="s">
        <v>311</v>
      </c>
      <c r="E305" s="204" t="s">
        <v>13485</v>
      </c>
      <c r="F305" s="205" t="s">
        <v>13301</v>
      </c>
      <c r="G305" s="206" t="s">
        <v>538</v>
      </c>
      <c r="H305" s="207">
        <v>900</v>
      </c>
      <c r="I305" s="208"/>
      <c r="J305" s="209">
        <f t="shared" ref="J305:J310" si="120">ROUND(I305*H305,2)</f>
        <v>0</v>
      </c>
      <c r="K305" s="205" t="s">
        <v>21</v>
      </c>
      <c r="L305" s="62"/>
      <c r="M305" s="210" t="s">
        <v>21</v>
      </c>
      <c r="N305" s="211" t="s">
        <v>45</v>
      </c>
      <c r="O305" s="43"/>
      <c r="P305" s="212">
        <f t="shared" ref="P305:P310" si="121">O305*H305</f>
        <v>0</v>
      </c>
      <c r="Q305" s="212">
        <v>0</v>
      </c>
      <c r="R305" s="212">
        <f t="shared" ref="R305:R310" si="122">Q305*H305</f>
        <v>0</v>
      </c>
      <c r="S305" s="212">
        <v>0</v>
      </c>
      <c r="T305" s="213">
        <f t="shared" ref="T305:T310" si="123">S305*H305</f>
        <v>0</v>
      </c>
      <c r="AR305" s="25" t="s">
        <v>327</v>
      </c>
      <c r="AT305" s="25" t="s">
        <v>311</v>
      </c>
      <c r="AU305" s="25" t="s">
        <v>95</v>
      </c>
      <c r="AY305" s="25" t="s">
        <v>308</v>
      </c>
      <c r="BE305" s="214">
        <f t="shared" ref="BE305:BE310" si="124">IF(N305="základní",J305,0)</f>
        <v>0</v>
      </c>
      <c r="BF305" s="214">
        <f t="shared" ref="BF305:BF310" si="125">IF(N305="snížená",J305,0)</f>
        <v>0</v>
      </c>
      <c r="BG305" s="214">
        <f t="shared" ref="BG305:BG310" si="126">IF(N305="zákl. přenesená",J305,0)</f>
        <v>0</v>
      </c>
      <c r="BH305" s="214">
        <f t="shared" ref="BH305:BH310" si="127">IF(N305="sníž. přenesená",J305,0)</f>
        <v>0</v>
      </c>
      <c r="BI305" s="214">
        <f t="shared" ref="BI305:BI310" si="128">IF(N305="nulová",J305,0)</f>
        <v>0</v>
      </c>
      <c r="BJ305" s="25" t="s">
        <v>82</v>
      </c>
      <c r="BK305" s="214">
        <f t="shared" ref="BK305:BK310" si="129">ROUND(I305*H305,2)</f>
        <v>0</v>
      </c>
      <c r="BL305" s="25" t="s">
        <v>327</v>
      </c>
      <c r="BM305" s="25" t="s">
        <v>2506</v>
      </c>
    </row>
    <row r="306" spans="2:65" s="1" customFormat="1" ht="22.5" customHeight="1">
      <c r="B306" s="42"/>
      <c r="C306" s="203" t="s">
        <v>2511</v>
      </c>
      <c r="D306" s="203" t="s">
        <v>311</v>
      </c>
      <c r="E306" s="204" t="s">
        <v>13486</v>
      </c>
      <c r="F306" s="205" t="s">
        <v>13487</v>
      </c>
      <c r="G306" s="206" t="s">
        <v>538</v>
      </c>
      <c r="H306" s="207">
        <v>1200</v>
      </c>
      <c r="I306" s="208"/>
      <c r="J306" s="209">
        <f t="shared" si="120"/>
        <v>0</v>
      </c>
      <c r="K306" s="205" t="s">
        <v>21</v>
      </c>
      <c r="L306" s="62"/>
      <c r="M306" s="210" t="s">
        <v>21</v>
      </c>
      <c r="N306" s="211" t="s">
        <v>45</v>
      </c>
      <c r="O306" s="43"/>
      <c r="P306" s="212">
        <f t="shared" si="121"/>
        <v>0</v>
      </c>
      <c r="Q306" s="212">
        <v>0</v>
      </c>
      <c r="R306" s="212">
        <f t="shared" si="122"/>
        <v>0</v>
      </c>
      <c r="S306" s="212">
        <v>0</v>
      </c>
      <c r="T306" s="213">
        <f t="shared" si="123"/>
        <v>0</v>
      </c>
      <c r="AR306" s="25" t="s">
        <v>327</v>
      </c>
      <c r="AT306" s="25" t="s">
        <v>311</v>
      </c>
      <c r="AU306" s="25" t="s">
        <v>95</v>
      </c>
      <c r="AY306" s="25" t="s">
        <v>308</v>
      </c>
      <c r="BE306" s="214">
        <f t="shared" si="124"/>
        <v>0</v>
      </c>
      <c r="BF306" s="214">
        <f t="shared" si="125"/>
        <v>0</v>
      </c>
      <c r="BG306" s="214">
        <f t="shared" si="126"/>
        <v>0</v>
      </c>
      <c r="BH306" s="214">
        <f t="shared" si="127"/>
        <v>0</v>
      </c>
      <c r="BI306" s="214">
        <f t="shared" si="128"/>
        <v>0</v>
      </c>
      <c r="BJ306" s="25" t="s">
        <v>82</v>
      </c>
      <c r="BK306" s="214">
        <f t="shared" si="129"/>
        <v>0</v>
      </c>
      <c r="BL306" s="25" t="s">
        <v>327</v>
      </c>
      <c r="BM306" s="25" t="s">
        <v>2511</v>
      </c>
    </row>
    <row r="307" spans="2:65" s="1" customFormat="1" ht="22.5" customHeight="1">
      <c r="B307" s="42"/>
      <c r="C307" s="203" t="s">
        <v>2515</v>
      </c>
      <c r="D307" s="203" t="s">
        <v>311</v>
      </c>
      <c r="E307" s="204" t="s">
        <v>13488</v>
      </c>
      <c r="F307" s="205" t="s">
        <v>13489</v>
      </c>
      <c r="G307" s="206" t="s">
        <v>538</v>
      </c>
      <c r="H307" s="207">
        <v>80</v>
      </c>
      <c r="I307" s="208"/>
      <c r="J307" s="209">
        <f t="shared" si="120"/>
        <v>0</v>
      </c>
      <c r="K307" s="205" t="s">
        <v>21</v>
      </c>
      <c r="L307" s="62"/>
      <c r="M307" s="210" t="s">
        <v>21</v>
      </c>
      <c r="N307" s="211" t="s">
        <v>45</v>
      </c>
      <c r="O307" s="43"/>
      <c r="P307" s="212">
        <f t="shared" si="121"/>
        <v>0</v>
      </c>
      <c r="Q307" s="212">
        <v>0</v>
      </c>
      <c r="R307" s="212">
        <f t="shared" si="122"/>
        <v>0</v>
      </c>
      <c r="S307" s="212">
        <v>0</v>
      </c>
      <c r="T307" s="213">
        <f t="shared" si="123"/>
        <v>0</v>
      </c>
      <c r="AR307" s="25" t="s">
        <v>327</v>
      </c>
      <c r="AT307" s="25" t="s">
        <v>311</v>
      </c>
      <c r="AU307" s="25" t="s">
        <v>95</v>
      </c>
      <c r="AY307" s="25" t="s">
        <v>308</v>
      </c>
      <c r="BE307" s="214">
        <f t="shared" si="124"/>
        <v>0</v>
      </c>
      <c r="BF307" s="214">
        <f t="shared" si="125"/>
        <v>0</v>
      </c>
      <c r="BG307" s="214">
        <f t="shared" si="126"/>
        <v>0</v>
      </c>
      <c r="BH307" s="214">
        <f t="shared" si="127"/>
        <v>0</v>
      </c>
      <c r="BI307" s="214">
        <f t="shared" si="128"/>
        <v>0</v>
      </c>
      <c r="BJ307" s="25" t="s">
        <v>82</v>
      </c>
      <c r="BK307" s="214">
        <f t="shared" si="129"/>
        <v>0</v>
      </c>
      <c r="BL307" s="25" t="s">
        <v>327</v>
      </c>
      <c r="BM307" s="25" t="s">
        <v>2515</v>
      </c>
    </row>
    <row r="308" spans="2:65" s="1" customFormat="1" ht="22.5" customHeight="1">
      <c r="B308" s="42"/>
      <c r="C308" s="203" t="s">
        <v>2518</v>
      </c>
      <c r="D308" s="203" t="s">
        <v>311</v>
      </c>
      <c r="E308" s="204" t="s">
        <v>13490</v>
      </c>
      <c r="F308" s="205" t="s">
        <v>13491</v>
      </c>
      <c r="G308" s="206" t="s">
        <v>700</v>
      </c>
      <c r="H308" s="207">
        <v>1</v>
      </c>
      <c r="I308" s="208"/>
      <c r="J308" s="209">
        <f t="shared" si="120"/>
        <v>0</v>
      </c>
      <c r="K308" s="205" t="s">
        <v>21</v>
      </c>
      <c r="L308" s="62"/>
      <c r="M308" s="210" t="s">
        <v>21</v>
      </c>
      <c r="N308" s="211" t="s">
        <v>45</v>
      </c>
      <c r="O308" s="43"/>
      <c r="P308" s="212">
        <f t="shared" si="121"/>
        <v>0</v>
      </c>
      <c r="Q308" s="212">
        <v>0</v>
      </c>
      <c r="R308" s="212">
        <f t="shared" si="122"/>
        <v>0</v>
      </c>
      <c r="S308" s="212">
        <v>0</v>
      </c>
      <c r="T308" s="213">
        <f t="shared" si="123"/>
        <v>0</v>
      </c>
      <c r="AR308" s="25" t="s">
        <v>327</v>
      </c>
      <c r="AT308" s="25" t="s">
        <v>311</v>
      </c>
      <c r="AU308" s="25" t="s">
        <v>95</v>
      </c>
      <c r="AY308" s="25" t="s">
        <v>308</v>
      </c>
      <c r="BE308" s="214">
        <f t="shared" si="124"/>
        <v>0</v>
      </c>
      <c r="BF308" s="214">
        <f t="shared" si="125"/>
        <v>0</v>
      </c>
      <c r="BG308" s="214">
        <f t="shared" si="126"/>
        <v>0</v>
      </c>
      <c r="BH308" s="214">
        <f t="shared" si="127"/>
        <v>0</v>
      </c>
      <c r="BI308" s="214">
        <f t="shared" si="128"/>
        <v>0</v>
      </c>
      <c r="BJ308" s="25" t="s">
        <v>82</v>
      </c>
      <c r="BK308" s="214">
        <f t="shared" si="129"/>
        <v>0</v>
      </c>
      <c r="BL308" s="25" t="s">
        <v>327</v>
      </c>
      <c r="BM308" s="25" t="s">
        <v>2518</v>
      </c>
    </row>
    <row r="309" spans="2:65" s="1" customFormat="1" ht="22.5" customHeight="1">
      <c r="B309" s="42"/>
      <c r="C309" s="203" t="s">
        <v>2522</v>
      </c>
      <c r="D309" s="203" t="s">
        <v>311</v>
      </c>
      <c r="E309" s="204" t="s">
        <v>13492</v>
      </c>
      <c r="F309" s="205" t="s">
        <v>13313</v>
      </c>
      <c r="G309" s="206" t="s">
        <v>6023</v>
      </c>
      <c r="H309" s="207">
        <v>300</v>
      </c>
      <c r="I309" s="208"/>
      <c r="J309" s="209">
        <f t="shared" si="120"/>
        <v>0</v>
      </c>
      <c r="K309" s="205" t="s">
        <v>21</v>
      </c>
      <c r="L309" s="62"/>
      <c r="M309" s="210" t="s">
        <v>21</v>
      </c>
      <c r="N309" s="211" t="s">
        <v>45</v>
      </c>
      <c r="O309" s="43"/>
      <c r="P309" s="212">
        <f t="shared" si="121"/>
        <v>0</v>
      </c>
      <c r="Q309" s="212">
        <v>0</v>
      </c>
      <c r="R309" s="212">
        <f t="shared" si="122"/>
        <v>0</v>
      </c>
      <c r="S309" s="212">
        <v>0</v>
      </c>
      <c r="T309" s="213">
        <f t="shared" si="123"/>
        <v>0</v>
      </c>
      <c r="AR309" s="25" t="s">
        <v>327</v>
      </c>
      <c r="AT309" s="25" t="s">
        <v>311</v>
      </c>
      <c r="AU309" s="25" t="s">
        <v>95</v>
      </c>
      <c r="AY309" s="25" t="s">
        <v>308</v>
      </c>
      <c r="BE309" s="214">
        <f t="shared" si="124"/>
        <v>0</v>
      </c>
      <c r="BF309" s="214">
        <f t="shared" si="125"/>
        <v>0</v>
      </c>
      <c r="BG309" s="214">
        <f t="shared" si="126"/>
        <v>0</v>
      </c>
      <c r="BH309" s="214">
        <f t="shared" si="127"/>
        <v>0</v>
      </c>
      <c r="BI309" s="214">
        <f t="shared" si="128"/>
        <v>0</v>
      </c>
      <c r="BJ309" s="25" t="s">
        <v>82</v>
      </c>
      <c r="BK309" s="214">
        <f t="shared" si="129"/>
        <v>0</v>
      </c>
      <c r="BL309" s="25" t="s">
        <v>327</v>
      </c>
      <c r="BM309" s="25" t="s">
        <v>2522</v>
      </c>
    </row>
    <row r="310" spans="2:65" s="1" customFormat="1" ht="22.5" customHeight="1">
      <c r="B310" s="42"/>
      <c r="C310" s="203" t="s">
        <v>2525</v>
      </c>
      <c r="D310" s="203" t="s">
        <v>311</v>
      </c>
      <c r="E310" s="204" t="s">
        <v>13493</v>
      </c>
      <c r="F310" s="205" t="s">
        <v>13315</v>
      </c>
      <c r="G310" s="206" t="s">
        <v>6023</v>
      </c>
      <c r="H310" s="207">
        <v>300</v>
      </c>
      <c r="I310" s="208"/>
      <c r="J310" s="209">
        <f t="shared" si="120"/>
        <v>0</v>
      </c>
      <c r="K310" s="205" t="s">
        <v>21</v>
      </c>
      <c r="L310" s="62"/>
      <c r="M310" s="210" t="s">
        <v>21</v>
      </c>
      <c r="N310" s="211" t="s">
        <v>45</v>
      </c>
      <c r="O310" s="43"/>
      <c r="P310" s="212">
        <f t="shared" si="121"/>
        <v>0</v>
      </c>
      <c r="Q310" s="212">
        <v>0</v>
      </c>
      <c r="R310" s="212">
        <f t="shared" si="122"/>
        <v>0</v>
      </c>
      <c r="S310" s="212">
        <v>0</v>
      </c>
      <c r="T310" s="213">
        <f t="shared" si="123"/>
        <v>0</v>
      </c>
      <c r="AR310" s="25" t="s">
        <v>327</v>
      </c>
      <c r="AT310" s="25" t="s">
        <v>311</v>
      </c>
      <c r="AU310" s="25" t="s">
        <v>95</v>
      </c>
      <c r="AY310" s="25" t="s">
        <v>308</v>
      </c>
      <c r="BE310" s="214">
        <f t="shared" si="124"/>
        <v>0</v>
      </c>
      <c r="BF310" s="214">
        <f t="shared" si="125"/>
        <v>0</v>
      </c>
      <c r="BG310" s="214">
        <f t="shared" si="126"/>
        <v>0</v>
      </c>
      <c r="BH310" s="214">
        <f t="shared" si="127"/>
        <v>0</v>
      </c>
      <c r="BI310" s="214">
        <f t="shared" si="128"/>
        <v>0</v>
      </c>
      <c r="BJ310" s="25" t="s">
        <v>82</v>
      </c>
      <c r="BK310" s="214">
        <f t="shared" si="129"/>
        <v>0</v>
      </c>
      <c r="BL310" s="25" t="s">
        <v>327</v>
      </c>
      <c r="BM310" s="25" t="s">
        <v>2525</v>
      </c>
    </row>
    <row r="311" spans="2:65" s="11" customFormat="1" ht="29.85" customHeight="1">
      <c r="B311" s="186"/>
      <c r="C311" s="187"/>
      <c r="D311" s="188" t="s">
        <v>73</v>
      </c>
      <c r="E311" s="262" t="s">
        <v>13494</v>
      </c>
      <c r="F311" s="262" t="s">
        <v>13495</v>
      </c>
      <c r="G311" s="187"/>
      <c r="H311" s="187"/>
      <c r="I311" s="190"/>
      <c r="J311" s="263">
        <f>BK311</f>
        <v>0</v>
      </c>
      <c r="K311" s="187"/>
      <c r="L311" s="192"/>
      <c r="M311" s="193"/>
      <c r="N311" s="194"/>
      <c r="O311" s="194"/>
      <c r="P311" s="195">
        <f>P312+P315</f>
        <v>0</v>
      </c>
      <c r="Q311" s="194"/>
      <c r="R311" s="195">
        <f>R312+R315</f>
        <v>0</v>
      </c>
      <c r="S311" s="194"/>
      <c r="T311" s="196">
        <f>T312+T315</f>
        <v>0</v>
      </c>
      <c r="AR311" s="197" t="s">
        <v>82</v>
      </c>
      <c r="AT311" s="198" t="s">
        <v>73</v>
      </c>
      <c r="AU311" s="198" t="s">
        <v>82</v>
      </c>
      <c r="AY311" s="197" t="s">
        <v>308</v>
      </c>
      <c r="BK311" s="199">
        <f>BK312+BK315</f>
        <v>0</v>
      </c>
    </row>
    <row r="312" spans="2:65" s="11" customFormat="1" ht="14.85" customHeight="1">
      <c r="B312" s="186"/>
      <c r="C312" s="187"/>
      <c r="D312" s="200" t="s">
        <v>73</v>
      </c>
      <c r="E312" s="201" t="s">
        <v>13210</v>
      </c>
      <c r="F312" s="201" t="s">
        <v>13211</v>
      </c>
      <c r="G312" s="187"/>
      <c r="H312" s="187"/>
      <c r="I312" s="190"/>
      <c r="J312" s="202">
        <f>BK312</f>
        <v>0</v>
      </c>
      <c r="K312" s="187"/>
      <c r="L312" s="192"/>
      <c r="M312" s="193"/>
      <c r="N312" s="194"/>
      <c r="O312" s="194"/>
      <c r="P312" s="195">
        <f>SUM(P313:P314)</f>
        <v>0</v>
      </c>
      <c r="Q312" s="194"/>
      <c r="R312" s="195">
        <f>SUM(R313:R314)</f>
        <v>0</v>
      </c>
      <c r="S312" s="194"/>
      <c r="T312" s="196">
        <f>SUM(T313:T314)</f>
        <v>0</v>
      </c>
      <c r="AR312" s="197" t="s">
        <v>82</v>
      </c>
      <c r="AT312" s="198" t="s">
        <v>73</v>
      </c>
      <c r="AU312" s="198" t="s">
        <v>84</v>
      </c>
      <c r="AY312" s="197" t="s">
        <v>308</v>
      </c>
      <c r="BK312" s="199">
        <f>SUM(BK313:BK314)</f>
        <v>0</v>
      </c>
    </row>
    <row r="313" spans="2:65" s="1" customFormat="1" ht="22.5" customHeight="1">
      <c r="B313" s="42"/>
      <c r="C313" s="203" t="s">
        <v>2528</v>
      </c>
      <c r="D313" s="203" t="s">
        <v>311</v>
      </c>
      <c r="E313" s="204" t="s">
        <v>13496</v>
      </c>
      <c r="F313" s="205" t="s">
        <v>13497</v>
      </c>
      <c r="G313" s="206" t="s">
        <v>5275</v>
      </c>
      <c r="H313" s="207">
        <v>15</v>
      </c>
      <c r="I313" s="208"/>
      <c r="J313" s="209">
        <f>ROUND(I313*H313,2)</f>
        <v>0</v>
      </c>
      <c r="K313" s="205" t="s">
        <v>21</v>
      </c>
      <c r="L313" s="62"/>
      <c r="M313" s="210" t="s">
        <v>21</v>
      </c>
      <c r="N313" s="211" t="s">
        <v>45</v>
      </c>
      <c r="O313" s="43"/>
      <c r="P313" s="212">
        <f>O313*H313</f>
        <v>0</v>
      </c>
      <c r="Q313" s="212">
        <v>0</v>
      </c>
      <c r="R313" s="212">
        <f>Q313*H313</f>
        <v>0</v>
      </c>
      <c r="S313" s="212">
        <v>0</v>
      </c>
      <c r="T313" s="213">
        <f>S313*H313</f>
        <v>0</v>
      </c>
      <c r="AR313" s="25" t="s">
        <v>327</v>
      </c>
      <c r="AT313" s="25" t="s">
        <v>311</v>
      </c>
      <c r="AU313" s="25" t="s">
        <v>95</v>
      </c>
      <c r="AY313" s="25" t="s">
        <v>308</v>
      </c>
      <c r="BE313" s="214">
        <f>IF(N313="základní",J313,0)</f>
        <v>0</v>
      </c>
      <c r="BF313" s="214">
        <f>IF(N313="snížená",J313,0)</f>
        <v>0</v>
      </c>
      <c r="BG313" s="214">
        <f>IF(N313="zákl. přenesená",J313,0)</f>
        <v>0</v>
      </c>
      <c r="BH313" s="214">
        <f>IF(N313="sníž. přenesená",J313,0)</f>
        <v>0</v>
      </c>
      <c r="BI313" s="214">
        <f>IF(N313="nulová",J313,0)</f>
        <v>0</v>
      </c>
      <c r="BJ313" s="25" t="s">
        <v>82</v>
      </c>
      <c r="BK313" s="214">
        <f>ROUND(I313*H313,2)</f>
        <v>0</v>
      </c>
      <c r="BL313" s="25" t="s">
        <v>327</v>
      </c>
      <c r="BM313" s="25" t="s">
        <v>2528</v>
      </c>
    </row>
    <row r="314" spans="2:65" s="1" customFormat="1" ht="22.5" customHeight="1">
      <c r="B314" s="42"/>
      <c r="C314" s="203" t="s">
        <v>2534</v>
      </c>
      <c r="D314" s="203" t="s">
        <v>311</v>
      </c>
      <c r="E314" s="204" t="s">
        <v>13498</v>
      </c>
      <c r="F314" s="205" t="s">
        <v>13499</v>
      </c>
      <c r="G314" s="206" t="s">
        <v>5275</v>
      </c>
      <c r="H314" s="207">
        <v>15</v>
      </c>
      <c r="I314" s="208"/>
      <c r="J314" s="209">
        <f>ROUND(I314*H314,2)</f>
        <v>0</v>
      </c>
      <c r="K314" s="205" t="s">
        <v>21</v>
      </c>
      <c r="L314" s="62"/>
      <c r="M314" s="210" t="s">
        <v>21</v>
      </c>
      <c r="N314" s="211" t="s">
        <v>45</v>
      </c>
      <c r="O314" s="43"/>
      <c r="P314" s="212">
        <f>O314*H314</f>
        <v>0</v>
      </c>
      <c r="Q314" s="212">
        <v>0</v>
      </c>
      <c r="R314" s="212">
        <f>Q314*H314</f>
        <v>0</v>
      </c>
      <c r="S314" s="212">
        <v>0</v>
      </c>
      <c r="T314" s="213">
        <f>S314*H314</f>
        <v>0</v>
      </c>
      <c r="AR314" s="25" t="s">
        <v>327</v>
      </c>
      <c r="AT314" s="25" t="s">
        <v>311</v>
      </c>
      <c r="AU314" s="25" t="s">
        <v>95</v>
      </c>
      <c r="AY314" s="25" t="s">
        <v>308</v>
      </c>
      <c r="BE314" s="214">
        <f>IF(N314="základní",J314,0)</f>
        <v>0</v>
      </c>
      <c r="BF314" s="214">
        <f>IF(N314="snížená",J314,0)</f>
        <v>0</v>
      </c>
      <c r="BG314" s="214">
        <f>IF(N314="zákl. přenesená",J314,0)</f>
        <v>0</v>
      </c>
      <c r="BH314" s="214">
        <f>IF(N314="sníž. přenesená",J314,0)</f>
        <v>0</v>
      </c>
      <c r="BI314" s="214">
        <f>IF(N314="nulová",J314,0)</f>
        <v>0</v>
      </c>
      <c r="BJ314" s="25" t="s">
        <v>82</v>
      </c>
      <c r="BK314" s="214">
        <f>ROUND(I314*H314,2)</f>
        <v>0</v>
      </c>
      <c r="BL314" s="25" t="s">
        <v>327</v>
      </c>
      <c r="BM314" s="25" t="s">
        <v>2534</v>
      </c>
    </row>
    <row r="315" spans="2:65" s="11" customFormat="1" ht="22.35" customHeight="1">
      <c r="B315" s="186"/>
      <c r="C315" s="187"/>
      <c r="D315" s="200" t="s">
        <v>73</v>
      </c>
      <c r="E315" s="201" t="s">
        <v>13290</v>
      </c>
      <c r="F315" s="201" t="s">
        <v>13291</v>
      </c>
      <c r="G315" s="187"/>
      <c r="H315" s="187"/>
      <c r="I315" s="190"/>
      <c r="J315" s="202">
        <f>BK315</f>
        <v>0</v>
      </c>
      <c r="K315" s="187"/>
      <c r="L315" s="192"/>
      <c r="M315" s="193"/>
      <c r="N315" s="194"/>
      <c r="O315" s="194"/>
      <c r="P315" s="195">
        <f>SUM(P316:P323)</f>
        <v>0</v>
      </c>
      <c r="Q315" s="194"/>
      <c r="R315" s="195">
        <f>SUM(R316:R323)</f>
        <v>0</v>
      </c>
      <c r="S315" s="194"/>
      <c r="T315" s="196">
        <f>SUM(T316:T323)</f>
        <v>0</v>
      </c>
      <c r="AR315" s="197" t="s">
        <v>82</v>
      </c>
      <c r="AT315" s="198" t="s">
        <v>73</v>
      </c>
      <c r="AU315" s="198" t="s">
        <v>84</v>
      </c>
      <c r="AY315" s="197" t="s">
        <v>308</v>
      </c>
      <c r="BK315" s="199">
        <f>SUM(BK316:BK323)</f>
        <v>0</v>
      </c>
    </row>
    <row r="316" spans="2:65" s="1" customFormat="1" ht="22.5" customHeight="1">
      <c r="B316" s="42"/>
      <c r="C316" s="203" t="s">
        <v>2537</v>
      </c>
      <c r="D316" s="203" t="s">
        <v>311</v>
      </c>
      <c r="E316" s="204" t="s">
        <v>13500</v>
      </c>
      <c r="F316" s="205" t="s">
        <v>13301</v>
      </c>
      <c r="G316" s="206" t="s">
        <v>538</v>
      </c>
      <c r="H316" s="207">
        <v>450</v>
      </c>
      <c r="I316" s="208"/>
      <c r="J316" s="209">
        <f t="shared" ref="J316:J323" si="130">ROUND(I316*H316,2)</f>
        <v>0</v>
      </c>
      <c r="K316" s="205" t="s">
        <v>21</v>
      </c>
      <c r="L316" s="62"/>
      <c r="M316" s="210" t="s">
        <v>21</v>
      </c>
      <c r="N316" s="211" t="s">
        <v>45</v>
      </c>
      <c r="O316" s="43"/>
      <c r="P316" s="212">
        <f t="shared" ref="P316:P323" si="131">O316*H316</f>
        <v>0</v>
      </c>
      <c r="Q316" s="212">
        <v>0</v>
      </c>
      <c r="R316" s="212">
        <f t="shared" ref="R316:R323" si="132">Q316*H316</f>
        <v>0</v>
      </c>
      <c r="S316" s="212">
        <v>0</v>
      </c>
      <c r="T316" s="213">
        <f t="shared" ref="T316:T323" si="133">S316*H316</f>
        <v>0</v>
      </c>
      <c r="AR316" s="25" t="s">
        <v>327</v>
      </c>
      <c r="AT316" s="25" t="s">
        <v>311</v>
      </c>
      <c r="AU316" s="25" t="s">
        <v>95</v>
      </c>
      <c r="AY316" s="25" t="s">
        <v>308</v>
      </c>
      <c r="BE316" s="214">
        <f t="shared" ref="BE316:BE323" si="134">IF(N316="základní",J316,0)</f>
        <v>0</v>
      </c>
      <c r="BF316" s="214">
        <f t="shared" ref="BF316:BF323" si="135">IF(N316="snížená",J316,0)</f>
        <v>0</v>
      </c>
      <c r="BG316" s="214">
        <f t="shared" ref="BG316:BG323" si="136">IF(N316="zákl. přenesená",J316,0)</f>
        <v>0</v>
      </c>
      <c r="BH316" s="214">
        <f t="shared" ref="BH316:BH323" si="137">IF(N316="sníž. přenesená",J316,0)</f>
        <v>0</v>
      </c>
      <c r="BI316" s="214">
        <f t="shared" ref="BI316:BI323" si="138">IF(N316="nulová",J316,0)</f>
        <v>0</v>
      </c>
      <c r="BJ316" s="25" t="s">
        <v>82</v>
      </c>
      <c r="BK316" s="214">
        <f t="shared" ref="BK316:BK323" si="139">ROUND(I316*H316,2)</f>
        <v>0</v>
      </c>
      <c r="BL316" s="25" t="s">
        <v>327</v>
      </c>
      <c r="BM316" s="25" t="s">
        <v>2537</v>
      </c>
    </row>
    <row r="317" spans="2:65" s="1" customFormat="1" ht="22.5" customHeight="1">
      <c r="B317" s="42"/>
      <c r="C317" s="203" t="s">
        <v>2543</v>
      </c>
      <c r="D317" s="203" t="s">
        <v>311</v>
      </c>
      <c r="E317" s="204" t="s">
        <v>13501</v>
      </c>
      <c r="F317" s="205" t="s">
        <v>13487</v>
      </c>
      <c r="G317" s="206" t="s">
        <v>538</v>
      </c>
      <c r="H317" s="207">
        <v>850</v>
      </c>
      <c r="I317" s="208"/>
      <c r="J317" s="209">
        <f t="shared" si="130"/>
        <v>0</v>
      </c>
      <c r="K317" s="205" t="s">
        <v>21</v>
      </c>
      <c r="L317" s="62"/>
      <c r="M317" s="210" t="s">
        <v>21</v>
      </c>
      <c r="N317" s="211" t="s">
        <v>45</v>
      </c>
      <c r="O317" s="43"/>
      <c r="P317" s="212">
        <f t="shared" si="131"/>
        <v>0</v>
      </c>
      <c r="Q317" s="212">
        <v>0</v>
      </c>
      <c r="R317" s="212">
        <f t="shared" si="132"/>
        <v>0</v>
      </c>
      <c r="S317" s="212">
        <v>0</v>
      </c>
      <c r="T317" s="213">
        <f t="shared" si="133"/>
        <v>0</v>
      </c>
      <c r="AR317" s="25" t="s">
        <v>327</v>
      </c>
      <c r="AT317" s="25" t="s">
        <v>311</v>
      </c>
      <c r="AU317" s="25" t="s">
        <v>95</v>
      </c>
      <c r="AY317" s="25" t="s">
        <v>308</v>
      </c>
      <c r="BE317" s="214">
        <f t="shared" si="134"/>
        <v>0</v>
      </c>
      <c r="BF317" s="214">
        <f t="shared" si="135"/>
        <v>0</v>
      </c>
      <c r="BG317" s="214">
        <f t="shared" si="136"/>
        <v>0</v>
      </c>
      <c r="BH317" s="214">
        <f t="shared" si="137"/>
        <v>0</v>
      </c>
      <c r="BI317" s="214">
        <f t="shared" si="138"/>
        <v>0</v>
      </c>
      <c r="BJ317" s="25" t="s">
        <v>82</v>
      </c>
      <c r="BK317" s="214">
        <f t="shared" si="139"/>
        <v>0</v>
      </c>
      <c r="BL317" s="25" t="s">
        <v>327</v>
      </c>
      <c r="BM317" s="25" t="s">
        <v>2543</v>
      </c>
    </row>
    <row r="318" spans="2:65" s="1" customFormat="1" ht="22.5" customHeight="1">
      <c r="B318" s="42"/>
      <c r="C318" s="203" t="s">
        <v>2546</v>
      </c>
      <c r="D318" s="203" t="s">
        <v>311</v>
      </c>
      <c r="E318" s="204" t="s">
        <v>13502</v>
      </c>
      <c r="F318" s="205" t="s">
        <v>13303</v>
      </c>
      <c r="G318" s="206" t="s">
        <v>538</v>
      </c>
      <c r="H318" s="207">
        <v>450</v>
      </c>
      <c r="I318" s="208"/>
      <c r="J318" s="209">
        <f t="shared" si="130"/>
        <v>0</v>
      </c>
      <c r="K318" s="205" t="s">
        <v>21</v>
      </c>
      <c r="L318" s="62"/>
      <c r="M318" s="210" t="s">
        <v>21</v>
      </c>
      <c r="N318" s="211" t="s">
        <v>45</v>
      </c>
      <c r="O318" s="43"/>
      <c r="P318" s="212">
        <f t="shared" si="131"/>
        <v>0</v>
      </c>
      <c r="Q318" s="212">
        <v>0</v>
      </c>
      <c r="R318" s="212">
        <f t="shared" si="132"/>
        <v>0</v>
      </c>
      <c r="S318" s="212">
        <v>0</v>
      </c>
      <c r="T318" s="213">
        <f t="shared" si="133"/>
        <v>0</v>
      </c>
      <c r="AR318" s="25" t="s">
        <v>327</v>
      </c>
      <c r="AT318" s="25" t="s">
        <v>311</v>
      </c>
      <c r="AU318" s="25" t="s">
        <v>95</v>
      </c>
      <c r="AY318" s="25" t="s">
        <v>308</v>
      </c>
      <c r="BE318" s="214">
        <f t="shared" si="134"/>
        <v>0</v>
      </c>
      <c r="BF318" s="214">
        <f t="shared" si="135"/>
        <v>0</v>
      </c>
      <c r="BG318" s="214">
        <f t="shared" si="136"/>
        <v>0</v>
      </c>
      <c r="BH318" s="214">
        <f t="shared" si="137"/>
        <v>0</v>
      </c>
      <c r="BI318" s="214">
        <f t="shared" si="138"/>
        <v>0</v>
      </c>
      <c r="BJ318" s="25" t="s">
        <v>82</v>
      </c>
      <c r="BK318" s="214">
        <f t="shared" si="139"/>
        <v>0</v>
      </c>
      <c r="BL318" s="25" t="s">
        <v>327</v>
      </c>
      <c r="BM318" s="25" t="s">
        <v>2546</v>
      </c>
    </row>
    <row r="319" spans="2:65" s="1" customFormat="1" ht="22.5" customHeight="1">
      <c r="B319" s="42"/>
      <c r="C319" s="203" t="s">
        <v>2552</v>
      </c>
      <c r="D319" s="203" t="s">
        <v>311</v>
      </c>
      <c r="E319" s="204" t="s">
        <v>13503</v>
      </c>
      <c r="F319" s="205" t="s">
        <v>13504</v>
      </c>
      <c r="G319" s="206" t="s">
        <v>538</v>
      </c>
      <c r="H319" s="207">
        <v>650</v>
      </c>
      <c r="I319" s="208"/>
      <c r="J319" s="209">
        <f t="shared" si="130"/>
        <v>0</v>
      </c>
      <c r="K319" s="205" t="s">
        <v>21</v>
      </c>
      <c r="L319" s="62"/>
      <c r="M319" s="210" t="s">
        <v>21</v>
      </c>
      <c r="N319" s="211" t="s">
        <v>45</v>
      </c>
      <c r="O319" s="43"/>
      <c r="P319" s="212">
        <f t="shared" si="131"/>
        <v>0</v>
      </c>
      <c r="Q319" s="212">
        <v>0</v>
      </c>
      <c r="R319" s="212">
        <f t="shared" si="132"/>
        <v>0</v>
      </c>
      <c r="S319" s="212">
        <v>0</v>
      </c>
      <c r="T319" s="213">
        <f t="shared" si="133"/>
        <v>0</v>
      </c>
      <c r="AR319" s="25" t="s">
        <v>327</v>
      </c>
      <c r="AT319" s="25" t="s">
        <v>311</v>
      </c>
      <c r="AU319" s="25" t="s">
        <v>95</v>
      </c>
      <c r="AY319" s="25" t="s">
        <v>308</v>
      </c>
      <c r="BE319" s="214">
        <f t="shared" si="134"/>
        <v>0</v>
      </c>
      <c r="BF319" s="214">
        <f t="shared" si="135"/>
        <v>0</v>
      </c>
      <c r="BG319" s="214">
        <f t="shared" si="136"/>
        <v>0</v>
      </c>
      <c r="BH319" s="214">
        <f t="shared" si="137"/>
        <v>0</v>
      </c>
      <c r="BI319" s="214">
        <f t="shared" si="138"/>
        <v>0</v>
      </c>
      <c r="BJ319" s="25" t="s">
        <v>82</v>
      </c>
      <c r="BK319" s="214">
        <f t="shared" si="139"/>
        <v>0</v>
      </c>
      <c r="BL319" s="25" t="s">
        <v>327</v>
      </c>
      <c r="BM319" s="25" t="s">
        <v>2552</v>
      </c>
    </row>
    <row r="320" spans="2:65" s="1" customFormat="1" ht="22.5" customHeight="1">
      <c r="B320" s="42"/>
      <c r="C320" s="203" t="s">
        <v>2555</v>
      </c>
      <c r="D320" s="203" t="s">
        <v>311</v>
      </c>
      <c r="E320" s="204" t="s">
        <v>13505</v>
      </c>
      <c r="F320" s="205" t="s">
        <v>13489</v>
      </c>
      <c r="G320" s="206" t="s">
        <v>538</v>
      </c>
      <c r="H320" s="207">
        <v>250</v>
      </c>
      <c r="I320" s="208"/>
      <c r="J320" s="209">
        <f t="shared" si="130"/>
        <v>0</v>
      </c>
      <c r="K320" s="205" t="s">
        <v>21</v>
      </c>
      <c r="L320" s="62"/>
      <c r="M320" s="210" t="s">
        <v>21</v>
      </c>
      <c r="N320" s="211" t="s">
        <v>45</v>
      </c>
      <c r="O320" s="43"/>
      <c r="P320" s="212">
        <f t="shared" si="131"/>
        <v>0</v>
      </c>
      <c r="Q320" s="212">
        <v>0</v>
      </c>
      <c r="R320" s="212">
        <f t="shared" si="132"/>
        <v>0</v>
      </c>
      <c r="S320" s="212">
        <v>0</v>
      </c>
      <c r="T320" s="213">
        <f t="shared" si="133"/>
        <v>0</v>
      </c>
      <c r="AR320" s="25" t="s">
        <v>327</v>
      </c>
      <c r="AT320" s="25" t="s">
        <v>311</v>
      </c>
      <c r="AU320" s="25" t="s">
        <v>95</v>
      </c>
      <c r="AY320" s="25" t="s">
        <v>308</v>
      </c>
      <c r="BE320" s="214">
        <f t="shared" si="134"/>
        <v>0</v>
      </c>
      <c r="BF320" s="214">
        <f t="shared" si="135"/>
        <v>0</v>
      </c>
      <c r="BG320" s="214">
        <f t="shared" si="136"/>
        <v>0</v>
      </c>
      <c r="BH320" s="214">
        <f t="shared" si="137"/>
        <v>0</v>
      </c>
      <c r="BI320" s="214">
        <f t="shared" si="138"/>
        <v>0</v>
      </c>
      <c r="BJ320" s="25" t="s">
        <v>82</v>
      </c>
      <c r="BK320" s="214">
        <f t="shared" si="139"/>
        <v>0</v>
      </c>
      <c r="BL320" s="25" t="s">
        <v>327</v>
      </c>
      <c r="BM320" s="25" t="s">
        <v>2555</v>
      </c>
    </row>
    <row r="321" spans="2:65" s="1" customFormat="1" ht="22.5" customHeight="1">
      <c r="B321" s="42"/>
      <c r="C321" s="203" t="s">
        <v>2558</v>
      </c>
      <c r="D321" s="203" t="s">
        <v>311</v>
      </c>
      <c r="E321" s="204" t="s">
        <v>13506</v>
      </c>
      <c r="F321" s="205" t="s">
        <v>13491</v>
      </c>
      <c r="G321" s="206" t="s">
        <v>700</v>
      </c>
      <c r="H321" s="207">
        <v>1</v>
      </c>
      <c r="I321" s="208"/>
      <c r="J321" s="209">
        <f t="shared" si="130"/>
        <v>0</v>
      </c>
      <c r="K321" s="205" t="s">
        <v>21</v>
      </c>
      <c r="L321" s="62"/>
      <c r="M321" s="210" t="s">
        <v>21</v>
      </c>
      <c r="N321" s="211" t="s">
        <v>45</v>
      </c>
      <c r="O321" s="43"/>
      <c r="P321" s="212">
        <f t="shared" si="131"/>
        <v>0</v>
      </c>
      <c r="Q321" s="212">
        <v>0</v>
      </c>
      <c r="R321" s="212">
        <f t="shared" si="132"/>
        <v>0</v>
      </c>
      <c r="S321" s="212">
        <v>0</v>
      </c>
      <c r="T321" s="213">
        <f t="shared" si="133"/>
        <v>0</v>
      </c>
      <c r="AR321" s="25" t="s">
        <v>327</v>
      </c>
      <c r="AT321" s="25" t="s">
        <v>311</v>
      </c>
      <c r="AU321" s="25" t="s">
        <v>95</v>
      </c>
      <c r="AY321" s="25" t="s">
        <v>308</v>
      </c>
      <c r="BE321" s="214">
        <f t="shared" si="134"/>
        <v>0</v>
      </c>
      <c r="BF321" s="214">
        <f t="shared" si="135"/>
        <v>0</v>
      </c>
      <c r="BG321" s="214">
        <f t="shared" si="136"/>
        <v>0</v>
      </c>
      <c r="BH321" s="214">
        <f t="shared" si="137"/>
        <v>0</v>
      </c>
      <c r="BI321" s="214">
        <f t="shared" si="138"/>
        <v>0</v>
      </c>
      <c r="BJ321" s="25" t="s">
        <v>82</v>
      </c>
      <c r="BK321" s="214">
        <f t="shared" si="139"/>
        <v>0</v>
      </c>
      <c r="BL321" s="25" t="s">
        <v>327</v>
      </c>
      <c r="BM321" s="25" t="s">
        <v>2558</v>
      </c>
    </row>
    <row r="322" spans="2:65" s="1" customFormat="1" ht="22.5" customHeight="1">
      <c r="B322" s="42"/>
      <c r="C322" s="203" t="s">
        <v>2561</v>
      </c>
      <c r="D322" s="203" t="s">
        <v>311</v>
      </c>
      <c r="E322" s="204" t="s">
        <v>13507</v>
      </c>
      <c r="F322" s="205" t="s">
        <v>13313</v>
      </c>
      <c r="G322" s="206" t="s">
        <v>6023</v>
      </c>
      <c r="H322" s="207">
        <v>600</v>
      </c>
      <c r="I322" s="208"/>
      <c r="J322" s="209">
        <f t="shared" si="130"/>
        <v>0</v>
      </c>
      <c r="K322" s="205" t="s">
        <v>21</v>
      </c>
      <c r="L322" s="62"/>
      <c r="M322" s="210" t="s">
        <v>21</v>
      </c>
      <c r="N322" s="211" t="s">
        <v>45</v>
      </c>
      <c r="O322" s="43"/>
      <c r="P322" s="212">
        <f t="shared" si="131"/>
        <v>0</v>
      </c>
      <c r="Q322" s="212">
        <v>0</v>
      </c>
      <c r="R322" s="212">
        <f t="shared" si="132"/>
        <v>0</v>
      </c>
      <c r="S322" s="212">
        <v>0</v>
      </c>
      <c r="T322" s="213">
        <f t="shared" si="133"/>
        <v>0</v>
      </c>
      <c r="AR322" s="25" t="s">
        <v>327</v>
      </c>
      <c r="AT322" s="25" t="s">
        <v>311</v>
      </c>
      <c r="AU322" s="25" t="s">
        <v>95</v>
      </c>
      <c r="AY322" s="25" t="s">
        <v>308</v>
      </c>
      <c r="BE322" s="214">
        <f t="shared" si="134"/>
        <v>0</v>
      </c>
      <c r="BF322" s="214">
        <f t="shared" si="135"/>
        <v>0</v>
      </c>
      <c r="BG322" s="214">
        <f t="shared" si="136"/>
        <v>0</v>
      </c>
      <c r="BH322" s="214">
        <f t="shared" si="137"/>
        <v>0</v>
      </c>
      <c r="BI322" s="214">
        <f t="shared" si="138"/>
        <v>0</v>
      </c>
      <c r="BJ322" s="25" t="s">
        <v>82</v>
      </c>
      <c r="BK322" s="214">
        <f t="shared" si="139"/>
        <v>0</v>
      </c>
      <c r="BL322" s="25" t="s">
        <v>327</v>
      </c>
      <c r="BM322" s="25" t="s">
        <v>2561</v>
      </c>
    </row>
    <row r="323" spans="2:65" s="1" customFormat="1" ht="22.5" customHeight="1">
      <c r="B323" s="42"/>
      <c r="C323" s="203" t="s">
        <v>2564</v>
      </c>
      <c r="D323" s="203" t="s">
        <v>311</v>
      </c>
      <c r="E323" s="204" t="s">
        <v>13508</v>
      </c>
      <c r="F323" s="205" t="s">
        <v>13315</v>
      </c>
      <c r="G323" s="206" t="s">
        <v>6023</v>
      </c>
      <c r="H323" s="207">
        <v>300</v>
      </c>
      <c r="I323" s="208"/>
      <c r="J323" s="209">
        <f t="shared" si="130"/>
        <v>0</v>
      </c>
      <c r="K323" s="205" t="s">
        <v>21</v>
      </c>
      <c r="L323" s="62"/>
      <c r="M323" s="210" t="s">
        <v>21</v>
      </c>
      <c r="N323" s="211" t="s">
        <v>45</v>
      </c>
      <c r="O323" s="43"/>
      <c r="P323" s="212">
        <f t="shared" si="131"/>
        <v>0</v>
      </c>
      <c r="Q323" s="212">
        <v>0</v>
      </c>
      <c r="R323" s="212">
        <f t="shared" si="132"/>
        <v>0</v>
      </c>
      <c r="S323" s="212">
        <v>0</v>
      </c>
      <c r="T323" s="213">
        <f t="shared" si="133"/>
        <v>0</v>
      </c>
      <c r="AR323" s="25" t="s">
        <v>327</v>
      </c>
      <c r="AT323" s="25" t="s">
        <v>311</v>
      </c>
      <c r="AU323" s="25" t="s">
        <v>95</v>
      </c>
      <c r="AY323" s="25" t="s">
        <v>308</v>
      </c>
      <c r="BE323" s="214">
        <f t="shared" si="134"/>
        <v>0</v>
      </c>
      <c r="BF323" s="214">
        <f t="shared" si="135"/>
        <v>0</v>
      </c>
      <c r="BG323" s="214">
        <f t="shared" si="136"/>
        <v>0</v>
      </c>
      <c r="BH323" s="214">
        <f t="shared" si="137"/>
        <v>0</v>
      </c>
      <c r="BI323" s="214">
        <f t="shared" si="138"/>
        <v>0</v>
      </c>
      <c r="BJ323" s="25" t="s">
        <v>82</v>
      </c>
      <c r="BK323" s="214">
        <f t="shared" si="139"/>
        <v>0</v>
      </c>
      <c r="BL323" s="25" t="s">
        <v>327</v>
      </c>
      <c r="BM323" s="25" t="s">
        <v>2564</v>
      </c>
    </row>
    <row r="324" spans="2:65" s="11" customFormat="1" ht="37.35" customHeight="1">
      <c r="B324" s="186"/>
      <c r="C324" s="187"/>
      <c r="D324" s="188" t="s">
        <v>73</v>
      </c>
      <c r="E324" s="189" t="s">
        <v>80</v>
      </c>
      <c r="F324" s="189" t="s">
        <v>306</v>
      </c>
      <c r="G324" s="187"/>
      <c r="H324" s="187"/>
      <c r="I324" s="190"/>
      <c r="J324" s="191">
        <f>BK324</f>
        <v>0</v>
      </c>
      <c r="K324" s="187"/>
      <c r="L324" s="192"/>
      <c r="M324" s="193"/>
      <c r="N324" s="194"/>
      <c r="O324" s="194"/>
      <c r="P324" s="195">
        <f>P325</f>
        <v>0</v>
      </c>
      <c r="Q324" s="194"/>
      <c r="R324" s="195">
        <f>R325</f>
        <v>0</v>
      </c>
      <c r="S324" s="194"/>
      <c r="T324" s="196">
        <f>T325</f>
        <v>0</v>
      </c>
      <c r="AR324" s="197" t="s">
        <v>307</v>
      </c>
      <c r="AT324" s="198" t="s">
        <v>73</v>
      </c>
      <c r="AU324" s="198" t="s">
        <v>74</v>
      </c>
      <c r="AY324" s="197" t="s">
        <v>308</v>
      </c>
      <c r="BK324" s="199">
        <f>BK325</f>
        <v>0</v>
      </c>
    </row>
    <row r="325" spans="2:65" s="11" customFormat="1" ht="19.899999999999999" customHeight="1">
      <c r="B325" s="186"/>
      <c r="C325" s="187"/>
      <c r="D325" s="200" t="s">
        <v>73</v>
      </c>
      <c r="E325" s="201" t="s">
        <v>414</v>
      </c>
      <c r="F325" s="201" t="s">
        <v>415</v>
      </c>
      <c r="G325" s="187"/>
      <c r="H325" s="187"/>
      <c r="I325" s="190"/>
      <c r="J325" s="202">
        <f>BK325</f>
        <v>0</v>
      </c>
      <c r="K325" s="187"/>
      <c r="L325" s="192"/>
      <c r="M325" s="193"/>
      <c r="N325" s="194"/>
      <c r="O325" s="194"/>
      <c r="P325" s="195">
        <f>SUM(P326:P333)</f>
        <v>0</v>
      </c>
      <c r="Q325" s="194"/>
      <c r="R325" s="195">
        <f>SUM(R326:R333)</f>
        <v>0</v>
      </c>
      <c r="S325" s="194"/>
      <c r="T325" s="196">
        <f>SUM(T326:T333)</f>
        <v>0</v>
      </c>
      <c r="AR325" s="197" t="s">
        <v>307</v>
      </c>
      <c r="AT325" s="198" t="s">
        <v>73</v>
      </c>
      <c r="AU325" s="198" t="s">
        <v>82</v>
      </c>
      <c r="AY325" s="197" t="s">
        <v>308</v>
      </c>
      <c r="BK325" s="199">
        <f>SUM(BK326:BK333)</f>
        <v>0</v>
      </c>
    </row>
    <row r="326" spans="2:65" s="1" customFormat="1" ht="22.5" customHeight="1">
      <c r="B326" s="42"/>
      <c r="C326" s="203" t="s">
        <v>2566</v>
      </c>
      <c r="D326" s="203" t="s">
        <v>311</v>
      </c>
      <c r="E326" s="204" t="s">
        <v>8869</v>
      </c>
      <c r="F326" s="205" t="s">
        <v>13509</v>
      </c>
      <c r="G326" s="206" t="s">
        <v>13510</v>
      </c>
      <c r="H326" s="207">
        <v>441</v>
      </c>
      <c r="I326" s="208"/>
      <c r="J326" s="209">
        <f t="shared" ref="J326:J333" si="140">ROUND(I326*H326,2)</f>
        <v>0</v>
      </c>
      <c r="K326" s="205" t="s">
        <v>21</v>
      </c>
      <c r="L326" s="62"/>
      <c r="M326" s="210" t="s">
        <v>21</v>
      </c>
      <c r="N326" s="211" t="s">
        <v>45</v>
      </c>
      <c r="O326" s="43"/>
      <c r="P326" s="212">
        <f t="shared" ref="P326:P333" si="141">O326*H326</f>
        <v>0</v>
      </c>
      <c r="Q326" s="212">
        <v>0</v>
      </c>
      <c r="R326" s="212">
        <f t="shared" ref="R326:R333" si="142">Q326*H326</f>
        <v>0</v>
      </c>
      <c r="S326" s="212">
        <v>0</v>
      </c>
      <c r="T326" s="213">
        <f t="shared" ref="T326:T333" si="143">S326*H326</f>
        <v>0</v>
      </c>
      <c r="AR326" s="25" t="s">
        <v>327</v>
      </c>
      <c r="AT326" s="25" t="s">
        <v>311</v>
      </c>
      <c r="AU326" s="25" t="s">
        <v>84</v>
      </c>
      <c r="AY326" s="25" t="s">
        <v>308</v>
      </c>
      <c r="BE326" s="214">
        <f t="shared" ref="BE326:BE333" si="144">IF(N326="základní",J326,0)</f>
        <v>0</v>
      </c>
      <c r="BF326" s="214">
        <f t="shared" ref="BF326:BF333" si="145">IF(N326="snížená",J326,0)</f>
        <v>0</v>
      </c>
      <c r="BG326" s="214">
        <f t="shared" ref="BG326:BG333" si="146">IF(N326="zákl. přenesená",J326,0)</f>
        <v>0</v>
      </c>
      <c r="BH326" s="214">
        <f t="shared" ref="BH326:BH333" si="147">IF(N326="sníž. přenesená",J326,0)</f>
        <v>0</v>
      </c>
      <c r="BI326" s="214">
        <f t="shared" ref="BI326:BI333" si="148">IF(N326="nulová",J326,0)</f>
        <v>0</v>
      </c>
      <c r="BJ326" s="25" t="s">
        <v>82</v>
      </c>
      <c r="BK326" s="214">
        <f t="shared" ref="BK326:BK333" si="149">ROUND(I326*H326,2)</f>
        <v>0</v>
      </c>
      <c r="BL326" s="25" t="s">
        <v>327</v>
      </c>
      <c r="BM326" s="25" t="s">
        <v>2566</v>
      </c>
    </row>
    <row r="327" spans="2:65" s="1" customFormat="1" ht="22.5" customHeight="1">
      <c r="B327" s="42"/>
      <c r="C327" s="203" t="s">
        <v>2569</v>
      </c>
      <c r="D327" s="203" t="s">
        <v>311</v>
      </c>
      <c r="E327" s="204" t="s">
        <v>8871</v>
      </c>
      <c r="F327" s="205" t="s">
        <v>13511</v>
      </c>
      <c r="G327" s="206" t="s">
        <v>13510</v>
      </c>
      <c r="H327" s="207">
        <v>441</v>
      </c>
      <c r="I327" s="208"/>
      <c r="J327" s="209">
        <f t="shared" si="140"/>
        <v>0</v>
      </c>
      <c r="K327" s="205" t="s">
        <v>21</v>
      </c>
      <c r="L327" s="62"/>
      <c r="M327" s="210" t="s">
        <v>21</v>
      </c>
      <c r="N327" s="211" t="s">
        <v>45</v>
      </c>
      <c r="O327" s="43"/>
      <c r="P327" s="212">
        <f t="shared" si="141"/>
        <v>0</v>
      </c>
      <c r="Q327" s="212">
        <v>0</v>
      </c>
      <c r="R327" s="212">
        <f t="shared" si="142"/>
        <v>0</v>
      </c>
      <c r="S327" s="212">
        <v>0</v>
      </c>
      <c r="T327" s="213">
        <f t="shared" si="143"/>
        <v>0</v>
      </c>
      <c r="AR327" s="25" t="s">
        <v>327</v>
      </c>
      <c r="AT327" s="25" t="s">
        <v>311</v>
      </c>
      <c r="AU327" s="25" t="s">
        <v>84</v>
      </c>
      <c r="AY327" s="25" t="s">
        <v>308</v>
      </c>
      <c r="BE327" s="214">
        <f t="shared" si="144"/>
        <v>0</v>
      </c>
      <c r="BF327" s="214">
        <f t="shared" si="145"/>
        <v>0</v>
      </c>
      <c r="BG327" s="214">
        <f t="shared" si="146"/>
        <v>0</v>
      </c>
      <c r="BH327" s="214">
        <f t="shared" si="147"/>
        <v>0</v>
      </c>
      <c r="BI327" s="214">
        <f t="shared" si="148"/>
        <v>0</v>
      </c>
      <c r="BJ327" s="25" t="s">
        <v>82</v>
      </c>
      <c r="BK327" s="214">
        <f t="shared" si="149"/>
        <v>0</v>
      </c>
      <c r="BL327" s="25" t="s">
        <v>327</v>
      </c>
      <c r="BM327" s="25" t="s">
        <v>2569</v>
      </c>
    </row>
    <row r="328" spans="2:65" s="1" customFormat="1" ht="22.5" customHeight="1">
      <c r="B328" s="42"/>
      <c r="C328" s="203" t="s">
        <v>2572</v>
      </c>
      <c r="D328" s="203" t="s">
        <v>311</v>
      </c>
      <c r="E328" s="204" t="s">
        <v>8873</v>
      </c>
      <c r="F328" s="205" t="s">
        <v>13512</v>
      </c>
      <c r="G328" s="206" t="s">
        <v>5275</v>
      </c>
      <c r="H328" s="207">
        <v>15</v>
      </c>
      <c r="I328" s="208"/>
      <c r="J328" s="209">
        <f t="shared" si="140"/>
        <v>0</v>
      </c>
      <c r="K328" s="205" t="s">
        <v>21</v>
      </c>
      <c r="L328" s="62"/>
      <c r="M328" s="210" t="s">
        <v>21</v>
      </c>
      <c r="N328" s="211" t="s">
        <v>45</v>
      </c>
      <c r="O328" s="43"/>
      <c r="P328" s="212">
        <f t="shared" si="141"/>
        <v>0</v>
      </c>
      <c r="Q328" s="212">
        <v>0</v>
      </c>
      <c r="R328" s="212">
        <f t="shared" si="142"/>
        <v>0</v>
      </c>
      <c r="S328" s="212">
        <v>0</v>
      </c>
      <c r="T328" s="213">
        <f t="shared" si="143"/>
        <v>0</v>
      </c>
      <c r="AR328" s="25" t="s">
        <v>327</v>
      </c>
      <c r="AT328" s="25" t="s">
        <v>311</v>
      </c>
      <c r="AU328" s="25" t="s">
        <v>84</v>
      </c>
      <c r="AY328" s="25" t="s">
        <v>308</v>
      </c>
      <c r="BE328" s="214">
        <f t="shared" si="144"/>
        <v>0</v>
      </c>
      <c r="BF328" s="214">
        <f t="shared" si="145"/>
        <v>0</v>
      </c>
      <c r="BG328" s="214">
        <f t="shared" si="146"/>
        <v>0</v>
      </c>
      <c r="BH328" s="214">
        <f t="shared" si="147"/>
        <v>0</v>
      </c>
      <c r="BI328" s="214">
        <f t="shared" si="148"/>
        <v>0</v>
      </c>
      <c r="BJ328" s="25" t="s">
        <v>82</v>
      </c>
      <c r="BK328" s="214">
        <f t="shared" si="149"/>
        <v>0</v>
      </c>
      <c r="BL328" s="25" t="s">
        <v>327</v>
      </c>
      <c r="BM328" s="25" t="s">
        <v>2572</v>
      </c>
    </row>
    <row r="329" spans="2:65" s="1" customFormat="1" ht="22.5" customHeight="1">
      <c r="B329" s="42"/>
      <c r="C329" s="203" t="s">
        <v>2577</v>
      </c>
      <c r="D329" s="203" t="s">
        <v>311</v>
      </c>
      <c r="E329" s="204" t="s">
        <v>8875</v>
      </c>
      <c r="F329" s="205" t="s">
        <v>13513</v>
      </c>
      <c r="G329" s="206" t="s">
        <v>700</v>
      </c>
      <c r="H329" s="207">
        <v>3</v>
      </c>
      <c r="I329" s="208"/>
      <c r="J329" s="209">
        <f t="shared" si="140"/>
        <v>0</v>
      </c>
      <c r="K329" s="205" t="s">
        <v>21</v>
      </c>
      <c r="L329" s="62"/>
      <c r="M329" s="210" t="s">
        <v>21</v>
      </c>
      <c r="N329" s="211" t="s">
        <v>45</v>
      </c>
      <c r="O329" s="43"/>
      <c r="P329" s="212">
        <f t="shared" si="141"/>
        <v>0</v>
      </c>
      <c r="Q329" s="212">
        <v>0</v>
      </c>
      <c r="R329" s="212">
        <f t="shared" si="142"/>
        <v>0</v>
      </c>
      <c r="S329" s="212">
        <v>0</v>
      </c>
      <c r="T329" s="213">
        <f t="shared" si="143"/>
        <v>0</v>
      </c>
      <c r="AR329" s="25" t="s">
        <v>327</v>
      </c>
      <c r="AT329" s="25" t="s">
        <v>311</v>
      </c>
      <c r="AU329" s="25" t="s">
        <v>84</v>
      </c>
      <c r="AY329" s="25" t="s">
        <v>308</v>
      </c>
      <c r="BE329" s="214">
        <f t="shared" si="144"/>
        <v>0</v>
      </c>
      <c r="BF329" s="214">
        <f t="shared" si="145"/>
        <v>0</v>
      </c>
      <c r="BG329" s="214">
        <f t="shared" si="146"/>
        <v>0</v>
      </c>
      <c r="BH329" s="214">
        <f t="shared" si="147"/>
        <v>0</v>
      </c>
      <c r="BI329" s="214">
        <f t="shared" si="148"/>
        <v>0</v>
      </c>
      <c r="BJ329" s="25" t="s">
        <v>82</v>
      </c>
      <c r="BK329" s="214">
        <f t="shared" si="149"/>
        <v>0</v>
      </c>
      <c r="BL329" s="25" t="s">
        <v>327</v>
      </c>
      <c r="BM329" s="25" t="s">
        <v>2577</v>
      </c>
    </row>
    <row r="330" spans="2:65" s="1" customFormat="1" ht="22.5" customHeight="1">
      <c r="B330" s="42"/>
      <c r="C330" s="203" t="s">
        <v>2582</v>
      </c>
      <c r="D330" s="203" t="s">
        <v>311</v>
      </c>
      <c r="E330" s="204" t="s">
        <v>8876</v>
      </c>
      <c r="F330" s="205" t="s">
        <v>13514</v>
      </c>
      <c r="G330" s="206" t="s">
        <v>5275</v>
      </c>
      <c r="H330" s="207">
        <v>15</v>
      </c>
      <c r="I330" s="208"/>
      <c r="J330" s="209">
        <f t="shared" si="140"/>
        <v>0</v>
      </c>
      <c r="K330" s="205" t="s">
        <v>21</v>
      </c>
      <c r="L330" s="62"/>
      <c r="M330" s="210" t="s">
        <v>21</v>
      </c>
      <c r="N330" s="211" t="s">
        <v>45</v>
      </c>
      <c r="O330" s="43"/>
      <c r="P330" s="212">
        <f t="shared" si="141"/>
        <v>0</v>
      </c>
      <c r="Q330" s="212">
        <v>0</v>
      </c>
      <c r="R330" s="212">
        <f t="shared" si="142"/>
        <v>0</v>
      </c>
      <c r="S330" s="212">
        <v>0</v>
      </c>
      <c r="T330" s="213">
        <f t="shared" si="143"/>
        <v>0</v>
      </c>
      <c r="AR330" s="25" t="s">
        <v>327</v>
      </c>
      <c r="AT330" s="25" t="s">
        <v>311</v>
      </c>
      <c r="AU330" s="25" t="s">
        <v>84</v>
      </c>
      <c r="AY330" s="25" t="s">
        <v>308</v>
      </c>
      <c r="BE330" s="214">
        <f t="shared" si="144"/>
        <v>0</v>
      </c>
      <c r="BF330" s="214">
        <f t="shared" si="145"/>
        <v>0</v>
      </c>
      <c r="BG330" s="214">
        <f t="shared" si="146"/>
        <v>0</v>
      </c>
      <c r="BH330" s="214">
        <f t="shared" si="147"/>
        <v>0</v>
      </c>
      <c r="BI330" s="214">
        <f t="shared" si="148"/>
        <v>0</v>
      </c>
      <c r="BJ330" s="25" t="s">
        <v>82</v>
      </c>
      <c r="BK330" s="214">
        <f t="shared" si="149"/>
        <v>0</v>
      </c>
      <c r="BL330" s="25" t="s">
        <v>327</v>
      </c>
      <c r="BM330" s="25" t="s">
        <v>2582</v>
      </c>
    </row>
    <row r="331" spans="2:65" s="1" customFormat="1" ht="22.5" customHeight="1">
      <c r="B331" s="42"/>
      <c r="C331" s="203" t="s">
        <v>2589</v>
      </c>
      <c r="D331" s="203" t="s">
        <v>311</v>
      </c>
      <c r="E331" s="204" t="s">
        <v>8877</v>
      </c>
      <c r="F331" s="205" t="s">
        <v>13515</v>
      </c>
      <c r="G331" s="206" t="s">
        <v>700</v>
      </c>
      <c r="H331" s="207">
        <v>1</v>
      </c>
      <c r="I331" s="208"/>
      <c r="J331" s="209">
        <f t="shared" si="140"/>
        <v>0</v>
      </c>
      <c r="K331" s="205" t="s">
        <v>21</v>
      </c>
      <c r="L331" s="62"/>
      <c r="M331" s="210" t="s">
        <v>21</v>
      </c>
      <c r="N331" s="211" t="s">
        <v>45</v>
      </c>
      <c r="O331" s="43"/>
      <c r="P331" s="212">
        <f t="shared" si="141"/>
        <v>0</v>
      </c>
      <c r="Q331" s="212">
        <v>0</v>
      </c>
      <c r="R331" s="212">
        <f t="shared" si="142"/>
        <v>0</v>
      </c>
      <c r="S331" s="212">
        <v>0</v>
      </c>
      <c r="T331" s="213">
        <f t="shared" si="143"/>
        <v>0</v>
      </c>
      <c r="AR331" s="25" t="s">
        <v>327</v>
      </c>
      <c r="AT331" s="25" t="s">
        <v>311</v>
      </c>
      <c r="AU331" s="25" t="s">
        <v>84</v>
      </c>
      <c r="AY331" s="25" t="s">
        <v>308</v>
      </c>
      <c r="BE331" s="214">
        <f t="shared" si="144"/>
        <v>0</v>
      </c>
      <c r="BF331" s="214">
        <f t="shared" si="145"/>
        <v>0</v>
      </c>
      <c r="BG331" s="214">
        <f t="shared" si="146"/>
        <v>0</v>
      </c>
      <c r="BH331" s="214">
        <f t="shared" si="147"/>
        <v>0</v>
      </c>
      <c r="BI331" s="214">
        <f t="shared" si="148"/>
        <v>0</v>
      </c>
      <c r="BJ331" s="25" t="s">
        <v>82</v>
      </c>
      <c r="BK331" s="214">
        <f t="shared" si="149"/>
        <v>0</v>
      </c>
      <c r="BL331" s="25" t="s">
        <v>327</v>
      </c>
      <c r="BM331" s="25" t="s">
        <v>2589</v>
      </c>
    </row>
    <row r="332" spans="2:65" s="1" customFormat="1" ht="22.5" customHeight="1">
      <c r="B332" s="42"/>
      <c r="C332" s="203" t="s">
        <v>2592</v>
      </c>
      <c r="D332" s="203" t="s">
        <v>311</v>
      </c>
      <c r="E332" s="204" t="s">
        <v>8878</v>
      </c>
      <c r="F332" s="205" t="s">
        <v>6584</v>
      </c>
      <c r="G332" s="206" t="s">
        <v>700</v>
      </c>
      <c r="H332" s="207">
        <v>1</v>
      </c>
      <c r="I332" s="208"/>
      <c r="J332" s="209">
        <f t="shared" si="140"/>
        <v>0</v>
      </c>
      <c r="K332" s="205" t="s">
        <v>21</v>
      </c>
      <c r="L332" s="62"/>
      <c r="M332" s="210" t="s">
        <v>21</v>
      </c>
      <c r="N332" s="211" t="s">
        <v>45</v>
      </c>
      <c r="O332" s="43"/>
      <c r="P332" s="212">
        <f t="shared" si="141"/>
        <v>0</v>
      </c>
      <c r="Q332" s="212">
        <v>0</v>
      </c>
      <c r="R332" s="212">
        <f t="shared" si="142"/>
        <v>0</v>
      </c>
      <c r="S332" s="212">
        <v>0</v>
      </c>
      <c r="T332" s="213">
        <f t="shared" si="143"/>
        <v>0</v>
      </c>
      <c r="AR332" s="25" t="s">
        <v>327</v>
      </c>
      <c r="AT332" s="25" t="s">
        <v>311</v>
      </c>
      <c r="AU332" s="25" t="s">
        <v>84</v>
      </c>
      <c r="AY332" s="25" t="s">
        <v>308</v>
      </c>
      <c r="BE332" s="214">
        <f t="shared" si="144"/>
        <v>0</v>
      </c>
      <c r="BF332" s="214">
        <f t="shared" si="145"/>
        <v>0</v>
      </c>
      <c r="BG332" s="214">
        <f t="shared" si="146"/>
        <v>0</v>
      </c>
      <c r="BH332" s="214">
        <f t="shared" si="147"/>
        <v>0</v>
      </c>
      <c r="BI332" s="214">
        <f t="shared" si="148"/>
        <v>0</v>
      </c>
      <c r="BJ332" s="25" t="s">
        <v>82</v>
      </c>
      <c r="BK332" s="214">
        <f t="shared" si="149"/>
        <v>0</v>
      </c>
      <c r="BL332" s="25" t="s">
        <v>327</v>
      </c>
      <c r="BM332" s="25" t="s">
        <v>2592</v>
      </c>
    </row>
    <row r="333" spans="2:65" s="1" customFormat="1" ht="22.5" customHeight="1">
      <c r="B333" s="42"/>
      <c r="C333" s="203" t="s">
        <v>266</v>
      </c>
      <c r="D333" s="203" t="s">
        <v>311</v>
      </c>
      <c r="E333" s="204" t="s">
        <v>8879</v>
      </c>
      <c r="F333" s="205" t="s">
        <v>13516</v>
      </c>
      <c r="G333" s="206" t="s">
        <v>700</v>
      </c>
      <c r="H333" s="207">
        <v>1</v>
      </c>
      <c r="I333" s="208"/>
      <c r="J333" s="209">
        <f t="shared" si="140"/>
        <v>0</v>
      </c>
      <c r="K333" s="205" t="s">
        <v>21</v>
      </c>
      <c r="L333" s="62"/>
      <c r="M333" s="210" t="s">
        <v>21</v>
      </c>
      <c r="N333" s="215" t="s">
        <v>45</v>
      </c>
      <c r="O333" s="216"/>
      <c r="P333" s="217">
        <f t="shared" si="141"/>
        <v>0</v>
      </c>
      <c r="Q333" s="217">
        <v>0</v>
      </c>
      <c r="R333" s="217">
        <f t="shared" si="142"/>
        <v>0</v>
      </c>
      <c r="S333" s="217">
        <v>0</v>
      </c>
      <c r="T333" s="218">
        <f t="shared" si="143"/>
        <v>0</v>
      </c>
      <c r="AR333" s="25" t="s">
        <v>327</v>
      </c>
      <c r="AT333" s="25" t="s">
        <v>311</v>
      </c>
      <c r="AU333" s="25" t="s">
        <v>84</v>
      </c>
      <c r="AY333" s="25" t="s">
        <v>308</v>
      </c>
      <c r="BE333" s="214">
        <f t="shared" si="144"/>
        <v>0</v>
      </c>
      <c r="BF333" s="214">
        <f t="shared" si="145"/>
        <v>0</v>
      </c>
      <c r="BG333" s="214">
        <f t="shared" si="146"/>
        <v>0</v>
      </c>
      <c r="BH333" s="214">
        <f t="shared" si="147"/>
        <v>0</v>
      </c>
      <c r="BI333" s="214">
        <f t="shared" si="148"/>
        <v>0</v>
      </c>
      <c r="BJ333" s="25" t="s">
        <v>82</v>
      </c>
      <c r="BK333" s="214">
        <f t="shared" si="149"/>
        <v>0</v>
      </c>
      <c r="BL333" s="25" t="s">
        <v>327</v>
      </c>
      <c r="BM333" s="25" t="s">
        <v>269</v>
      </c>
    </row>
    <row r="334" spans="2:65" s="1" customFormat="1" ht="6.95" customHeight="1">
      <c r="B334" s="57"/>
      <c r="C334" s="58"/>
      <c r="D334" s="58"/>
      <c r="E334" s="58"/>
      <c r="F334" s="58"/>
      <c r="G334" s="58"/>
      <c r="H334" s="58"/>
      <c r="I334" s="149"/>
      <c r="J334" s="58"/>
      <c r="K334" s="58"/>
      <c r="L334" s="62"/>
    </row>
  </sheetData>
  <sheetProtection password="CC35" sheet="1" objects="1" scenarios="1" formatCells="0" formatColumns="0" formatRows="0" sort="0" autoFilter="0"/>
  <autoFilter ref="C106:K333"/>
  <mergeCells count="12">
    <mergeCell ref="G1:H1"/>
    <mergeCell ref="L2:V2"/>
    <mergeCell ref="E49:H49"/>
    <mergeCell ref="E51:H51"/>
    <mergeCell ref="E95:H95"/>
    <mergeCell ref="E97:H97"/>
    <mergeCell ref="E99:H99"/>
    <mergeCell ref="E7:H7"/>
    <mergeCell ref="E9:H9"/>
    <mergeCell ref="E11:H11"/>
    <mergeCell ref="E26:H26"/>
    <mergeCell ref="E47:H47"/>
  </mergeCells>
  <hyperlinks>
    <hyperlink ref="F1:G1" location="C2" display="1) Krycí list soupisu"/>
    <hyperlink ref="G1:H1" location="C58" display="2) Rekapitulace"/>
    <hyperlink ref="J1" location="C106" display="3) Soupis prací"/>
    <hyperlink ref="L1:V1" location="'Rekapitulace stavby'!C2" display="Rekapitulace stavby"/>
  </hyperlinks>
  <pageMargins left="0.58333330000000005" right="0.58333330000000005" top="0.58333330000000005" bottom="0.58333330000000005" header="0" footer="0"/>
  <pageSetup paperSize="9" fitToHeight="100" orientation="landscape" blackAndWhite="1" r:id="rId1"/>
  <headerFooter>
    <oddFooter>&amp;CStrana &amp;P z &amp;N</oddFooter>
  </headerFooter>
  <drawing r:id="rId2"/>
</worksheet>
</file>

<file path=xl/worksheets/sheet39.xml><?xml version="1.0" encoding="utf-8"?>
<worksheet xmlns="http://schemas.openxmlformats.org/spreadsheetml/2006/main" xmlns:r="http://schemas.openxmlformats.org/officeDocument/2006/relationships">
  <sheetPr>
    <pageSetUpPr fitToPage="1"/>
  </sheetPr>
  <dimension ref="A1:BR251"/>
  <sheetViews>
    <sheetView showGridLines="0" workbookViewId="0">
      <pane ySplit="1" topLeftCell="A2" activePane="bottomLeft" state="frozen"/>
      <selection pane="bottomLeft"/>
    </sheetView>
  </sheetViews>
  <sheetFormatPr defaultRowHeight="15"/>
  <cols>
    <col min="1" max="1" width="8.33203125" customWidth="1"/>
    <col min="2" max="2" width="1.6640625" customWidth="1"/>
    <col min="3" max="3" width="4.1640625" customWidth="1"/>
    <col min="4" max="4" width="4.33203125" customWidth="1"/>
    <col min="5" max="5" width="17.1640625" customWidth="1"/>
    <col min="6" max="6" width="75" customWidth="1"/>
    <col min="7" max="7" width="8.6640625" customWidth="1"/>
    <col min="8" max="8" width="11.1640625" customWidth="1"/>
    <col min="9" max="9" width="12.6640625" style="121" customWidth="1"/>
    <col min="10" max="10" width="23.5" customWidth="1"/>
    <col min="11" max="11" width="15.5" customWidth="1"/>
    <col min="19" max="19" width="8.1640625" customWidth="1"/>
    <col min="20" max="20" width="29.6640625" customWidth="1"/>
    <col min="21" max="21" width="16.33203125"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1" spans="1:70" ht="21.75" customHeight="1">
      <c r="A1" s="22"/>
      <c r="B1" s="122"/>
      <c r="C1" s="122"/>
      <c r="D1" s="123" t="s">
        <v>1</v>
      </c>
      <c r="E1" s="122"/>
      <c r="F1" s="124" t="s">
        <v>272</v>
      </c>
      <c r="G1" s="427" t="s">
        <v>273</v>
      </c>
      <c r="H1" s="427"/>
      <c r="I1" s="125"/>
      <c r="J1" s="124" t="s">
        <v>274</v>
      </c>
      <c r="K1" s="123" t="s">
        <v>275</v>
      </c>
      <c r="L1" s="124" t="s">
        <v>276</v>
      </c>
      <c r="M1" s="124"/>
      <c r="N1" s="124"/>
      <c r="O1" s="124"/>
      <c r="P1" s="124"/>
      <c r="Q1" s="124"/>
      <c r="R1" s="124"/>
      <c r="S1" s="124"/>
      <c r="T1" s="124"/>
      <c r="U1" s="21"/>
      <c r="V1" s="21"/>
      <c r="W1" s="22"/>
      <c r="X1" s="22"/>
      <c r="Y1" s="22"/>
      <c r="Z1" s="22"/>
      <c r="AA1" s="22"/>
      <c r="AB1" s="22"/>
      <c r="AC1" s="22"/>
      <c r="AD1" s="22"/>
      <c r="AE1" s="22"/>
      <c r="AF1" s="22"/>
      <c r="AG1" s="22"/>
      <c r="AH1" s="22"/>
      <c r="AI1" s="22"/>
      <c r="AJ1" s="22"/>
      <c r="AK1" s="22"/>
      <c r="AL1" s="22"/>
      <c r="AM1" s="22"/>
      <c r="AN1" s="22"/>
      <c r="AO1" s="22"/>
      <c r="AP1" s="22"/>
      <c r="AQ1" s="22"/>
      <c r="AR1" s="22"/>
      <c r="AS1" s="22"/>
      <c r="AT1" s="22"/>
      <c r="AU1" s="22"/>
      <c r="AV1" s="22"/>
      <c r="AW1" s="22"/>
      <c r="AX1" s="22"/>
      <c r="AY1" s="22"/>
      <c r="AZ1" s="22"/>
      <c r="BA1" s="22"/>
      <c r="BB1" s="22"/>
      <c r="BC1" s="22"/>
      <c r="BD1" s="22"/>
      <c r="BE1" s="22"/>
      <c r="BF1" s="22"/>
      <c r="BG1" s="22"/>
      <c r="BH1" s="22"/>
      <c r="BI1" s="22"/>
      <c r="BJ1" s="22"/>
      <c r="BK1" s="22"/>
      <c r="BL1" s="22"/>
      <c r="BM1" s="22"/>
      <c r="BN1" s="22"/>
      <c r="BO1" s="22"/>
      <c r="BP1" s="22"/>
      <c r="BQ1" s="22"/>
      <c r="BR1" s="22"/>
    </row>
    <row r="2" spans="1:70" ht="36.950000000000003" customHeight="1">
      <c r="L2" s="419"/>
      <c r="M2" s="419"/>
      <c r="N2" s="419"/>
      <c r="O2" s="419"/>
      <c r="P2" s="419"/>
      <c r="Q2" s="419"/>
      <c r="R2" s="419"/>
      <c r="S2" s="419"/>
      <c r="T2" s="419"/>
      <c r="U2" s="419"/>
      <c r="V2" s="419"/>
      <c r="AT2" s="25" t="s">
        <v>219</v>
      </c>
    </row>
    <row r="3" spans="1:70" ht="6.95" customHeight="1">
      <c r="B3" s="26"/>
      <c r="C3" s="27"/>
      <c r="D3" s="27"/>
      <c r="E3" s="27"/>
      <c r="F3" s="27"/>
      <c r="G3" s="27"/>
      <c r="H3" s="27"/>
      <c r="I3" s="126"/>
      <c r="J3" s="27"/>
      <c r="K3" s="28"/>
      <c r="AT3" s="25" t="s">
        <v>84</v>
      </c>
    </row>
    <row r="4" spans="1:70" ht="36.950000000000003" customHeight="1">
      <c r="B4" s="29"/>
      <c r="C4" s="30"/>
      <c r="D4" s="31" t="s">
        <v>277</v>
      </c>
      <c r="E4" s="30"/>
      <c r="F4" s="30"/>
      <c r="G4" s="30"/>
      <c r="H4" s="30"/>
      <c r="I4" s="127"/>
      <c r="J4" s="30"/>
      <c r="K4" s="32"/>
      <c r="M4" s="33" t="s">
        <v>12</v>
      </c>
      <c r="AT4" s="25" t="s">
        <v>6</v>
      </c>
    </row>
    <row r="5" spans="1:70" ht="6.95" customHeight="1">
      <c r="B5" s="29"/>
      <c r="C5" s="30"/>
      <c r="D5" s="30"/>
      <c r="E5" s="30"/>
      <c r="F5" s="30"/>
      <c r="G5" s="30"/>
      <c r="H5" s="30"/>
      <c r="I5" s="127"/>
      <c r="J5" s="30"/>
      <c r="K5" s="32"/>
    </row>
    <row r="6" spans="1:70">
      <c r="B6" s="29"/>
      <c r="C6" s="30"/>
      <c r="D6" s="38" t="s">
        <v>18</v>
      </c>
      <c r="E6" s="30"/>
      <c r="F6" s="30"/>
      <c r="G6" s="30"/>
      <c r="H6" s="30"/>
      <c r="I6" s="127"/>
      <c r="J6" s="30"/>
      <c r="K6" s="32"/>
    </row>
    <row r="7" spans="1:70" ht="22.5" customHeight="1">
      <c r="B7" s="29"/>
      <c r="C7" s="30"/>
      <c r="D7" s="30"/>
      <c r="E7" s="420" t="str">
        <f>'Rekapitulace stavby'!K6</f>
        <v>Národní telemedicínské centrum</v>
      </c>
      <c r="F7" s="421"/>
      <c r="G7" s="421"/>
      <c r="H7" s="421"/>
      <c r="I7" s="127"/>
      <c r="J7" s="30"/>
      <c r="K7" s="32"/>
    </row>
    <row r="8" spans="1:70">
      <c r="B8" s="29"/>
      <c r="C8" s="30"/>
      <c r="D8" s="38" t="s">
        <v>278</v>
      </c>
      <c r="E8" s="30"/>
      <c r="F8" s="30"/>
      <c r="G8" s="30"/>
      <c r="H8" s="30"/>
      <c r="I8" s="127"/>
      <c r="J8" s="30"/>
      <c r="K8" s="32"/>
    </row>
    <row r="9" spans="1:70" s="1" customFormat="1" ht="22.5" customHeight="1">
      <c r="B9" s="42"/>
      <c r="C9" s="43"/>
      <c r="D9" s="43"/>
      <c r="E9" s="420" t="s">
        <v>13517</v>
      </c>
      <c r="F9" s="423"/>
      <c r="G9" s="423"/>
      <c r="H9" s="423"/>
      <c r="I9" s="128"/>
      <c r="J9" s="43"/>
      <c r="K9" s="46"/>
    </row>
    <row r="10" spans="1:70" s="1" customFormat="1">
      <c r="B10" s="42"/>
      <c r="C10" s="43"/>
      <c r="D10" s="38" t="s">
        <v>425</v>
      </c>
      <c r="E10" s="43"/>
      <c r="F10" s="43"/>
      <c r="G10" s="43"/>
      <c r="H10" s="43"/>
      <c r="I10" s="128"/>
      <c r="J10" s="43"/>
      <c r="K10" s="46"/>
    </row>
    <row r="11" spans="1:70" s="1" customFormat="1" ht="36.950000000000003" customHeight="1">
      <c r="B11" s="42"/>
      <c r="C11" s="43"/>
      <c r="D11" s="43"/>
      <c r="E11" s="422" t="s">
        <v>13518</v>
      </c>
      <c r="F11" s="423"/>
      <c r="G11" s="423"/>
      <c r="H11" s="423"/>
      <c r="I11" s="128"/>
      <c r="J11" s="43"/>
      <c r="K11" s="46"/>
    </row>
    <row r="12" spans="1:70" s="1" customFormat="1" ht="13.5">
      <c r="B12" s="42"/>
      <c r="C12" s="43"/>
      <c r="D12" s="43"/>
      <c r="E12" s="43"/>
      <c r="F12" s="43"/>
      <c r="G12" s="43"/>
      <c r="H12" s="43"/>
      <c r="I12" s="128"/>
      <c r="J12" s="43"/>
      <c r="K12" s="46"/>
    </row>
    <row r="13" spans="1:70" s="1" customFormat="1" ht="14.45" customHeight="1">
      <c r="B13" s="42"/>
      <c r="C13" s="43"/>
      <c r="D13" s="38" t="s">
        <v>20</v>
      </c>
      <c r="E13" s="43"/>
      <c r="F13" s="36" t="s">
        <v>21</v>
      </c>
      <c r="G13" s="43"/>
      <c r="H13" s="43"/>
      <c r="I13" s="129" t="s">
        <v>22</v>
      </c>
      <c r="J13" s="36" t="s">
        <v>21</v>
      </c>
      <c r="K13" s="46"/>
    </row>
    <row r="14" spans="1:70" s="1" customFormat="1" ht="14.45" customHeight="1">
      <c r="B14" s="42"/>
      <c r="C14" s="43"/>
      <c r="D14" s="38" t="s">
        <v>23</v>
      </c>
      <c r="E14" s="43"/>
      <c r="F14" s="36" t="s">
        <v>24</v>
      </c>
      <c r="G14" s="43"/>
      <c r="H14" s="43"/>
      <c r="I14" s="129" t="s">
        <v>25</v>
      </c>
      <c r="J14" s="130" t="str">
        <f>'Rekapitulace stavby'!AN8</f>
        <v>26.1.2017</v>
      </c>
      <c r="K14" s="46"/>
    </row>
    <row r="15" spans="1:70" s="1" customFormat="1" ht="10.9" customHeight="1">
      <c r="B15" s="42"/>
      <c r="C15" s="43"/>
      <c r="D15" s="43"/>
      <c r="E15" s="43"/>
      <c r="F15" s="43"/>
      <c r="G15" s="43"/>
      <c r="H15" s="43"/>
      <c r="I15" s="128"/>
      <c r="J15" s="43"/>
      <c r="K15" s="46"/>
    </row>
    <row r="16" spans="1:70" s="1" customFormat="1" ht="14.45" customHeight="1">
      <c r="B16" s="42"/>
      <c r="C16" s="43"/>
      <c r="D16" s="38" t="s">
        <v>27</v>
      </c>
      <c r="E16" s="43"/>
      <c r="F16" s="43"/>
      <c r="G16" s="43"/>
      <c r="H16" s="43"/>
      <c r="I16" s="129" t="s">
        <v>28</v>
      </c>
      <c r="J16" s="36" t="s">
        <v>29</v>
      </c>
      <c r="K16" s="46"/>
    </row>
    <row r="17" spans="2:11" s="1" customFormat="1" ht="18" customHeight="1">
      <c r="B17" s="42"/>
      <c r="C17" s="43"/>
      <c r="D17" s="43"/>
      <c r="E17" s="36" t="s">
        <v>30</v>
      </c>
      <c r="F17" s="43"/>
      <c r="G17" s="43"/>
      <c r="H17" s="43"/>
      <c r="I17" s="129" t="s">
        <v>31</v>
      </c>
      <c r="J17" s="36" t="s">
        <v>21</v>
      </c>
      <c r="K17" s="46"/>
    </row>
    <row r="18" spans="2:11" s="1" customFormat="1" ht="6.95" customHeight="1">
      <c r="B18" s="42"/>
      <c r="C18" s="43"/>
      <c r="D18" s="43"/>
      <c r="E18" s="43"/>
      <c r="F18" s="43"/>
      <c r="G18" s="43"/>
      <c r="H18" s="43"/>
      <c r="I18" s="128"/>
      <c r="J18" s="43"/>
      <c r="K18" s="46"/>
    </row>
    <row r="19" spans="2:11" s="1" customFormat="1" ht="14.45" customHeight="1">
      <c r="B19" s="42"/>
      <c r="C19" s="43"/>
      <c r="D19" s="38" t="s">
        <v>32</v>
      </c>
      <c r="E19" s="43"/>
      <c r="F19" s="43"/>
      <c r="G19" s="43"/>
      <c r="H19" s="43"/>
      <c r="I19" s="129" t="s">
        <v>28</v>
      </c>
      <c r="J19" s="36" t="str">
        <f>IF('Rekapitulace stavby'!AN13="Vyplň údaj","",IF('Rekapitulace stavby'!AN13="","",'Rekapitulace stavby'!AN13))</f>
        <v/>
      </c>
      <c r="K19" s="46"/>
    </row>
    <row r="20" spans="2:11" s="1" customFormat="1" ht="18" customHeight="1">
      <c r="B20" s="42"/>
      <c r="C20" s="43"/>
      <c r="D20" s="43"/>
      <c r="E20" s="36" t="str">
        <f>IF('Rekapitulace stavby'!E14="Vyplň údaj","",IF('Rekapitulace stavby'!E14="","",'Rekapitulace stavby'!E14))</f>
        <v/>
      </c>
      <c r="F20" s="43"/>
      <c r="G20" s="43"/>
      <c r="H20" s="43"/>
      <c r="I20" s="129" t="s">
        <v>31</v>
      </c>
      <c r="J20" s="36" t="str">
        <f>IF('Rekapitulace stavby'!AN14="Vyplň údaj","",IF('Rekapitulace stavby'!AN14="","",'Rekapitulace stavby'!AN14))</f>
        <v/>
      </c>
      <c r="K20" s="46"/>
    </row>
    <row r="21" spans="2:11" s="1" customFormat="1" ht="6.95" customHeight="1">
      <c r="B21" s="42"/>
      <c r="C21" s="43"/>
      <c r="D21" s="43"/>
      <c r="E21" s="43"/>
      <c r="F21" s="43"/>
      <c r="G21" s="43"/>
      <c r="H21" s="43"/>
      <c r="I21" s="128"/>
      <c r="J21" s="43"/>
      <c r="K21" s="46"/>
    </row>
    <row r="22" spans="2:11" s="1" customFormat="1" ht="14.45" customHeight="1">
      <c r="B22" s="42"/>
      <c r="C22" s="43"/>
      <c r="D22" s="38" t="s">
        <v>34</v>
      </c>
      <c r="E22" s="43"/>
      <c r="F22" s="43"/>
      <c r="G22" s="43"/>
      <c r="H22" s="43"/>
      <c r="I22" s="129" t="s">
        <v>28</v>
      </c>
      <c r="J22" s="36" t="s">
        <v>35</v>
      </c>
      <c r="K22" s="46"/>
    </row>
    <row r="23" spans="2:11" s="1" customFormat="1" ht="18" customHeight="1">
      <c r="B23" s="42"/>
      <c r="C23" s="43"/>
      <c r="D23" s="43"/>
      <c r="E23" s="36" t="s">
        <v>36</v>
      </c>
      <c r="F23" s="43"/>
      <c r="G23" s="43"/>
      <c r="H23" s="43"/>
      <c r="I23" s="129" t="s">
        <v>31</v>
      </c>
      <c r="J23" s="36" t="s">
        <v>21</v>
      </c>
      <c r="K23" s="46"/>
    </row>
    <row r="24" spans="2:11" s="1" customFormat="1" ht="6.95" customHeight="1">
      <c r="B24" s="42"/>
      <c r="C24" s="43"/>
      <c r="D24" s="43"/>
      <c r="E24" s="43"/>
      <c r="F24" s="43"/>
      <c r="G24" s="43"/>
      <c r="H24" s="43"/>
      <c r="I24" s="128"/>
      <c r="J24" s="43"/>
      <c r="K24" s="46"/>
    </row>
    <row r="25" spans="2:11" s="1" customFormat="1" ht="14.45" customHeight="1">
      <c r="B25" s="42"/>
      <c r="C25" s="43"/>
      <c r="D25" s="38" t="s">
        <v>38</v>
      </c>
      <c r="E25" s="43"/>
      <c r="F25" s="43"/>
      <c r="G25" s="43"/>
      <c r="H25" s="43"/>
      <c r="I25" s="128"/>
      <c r="J25" s="43"/>
      <c r="K25" s="46"/>
    </row>
    <row r="26" spans="2:11" s="7" customFormat="1" ht="22.5" customHeight="1">
      <c r="B26" s="131"/>
      <c r="C26" s="132"/>
      <c r="D26" s="132"/>
      <c r="E26" s="384" t="s">
        <v>21</v>
      </c>
      <c r="F26" s="384"/>
      <c r="G26" s="384"/>
      <c r="H26" s="384"/>
      <c r="I26" s="133"/>
      <c r="J26" s="132"/>
      <c r="K26" s="134"/>
    </row>
    <row r="27" spans="2:11" s="1" customFormat="1" ht="6.95" customHeight="1">
      <c r="B27" s="42"/>
      <c r="C27" s="43"/>
      <c r="D27" s="43"/>
      <c r="E27" s="43"/>
      <c r="F27" s="43"/>
      <c r="G27" s="43"/>
      <c r="H27" s="43"/>
      <c r="I27" s="128"/>
      <c r="J27" s="43"/>
      <c r="K27" s="46"/>
    </row>
    <row r="28" spans="2:11" s="1" customFormat="1" ht="6.95" customHeight="1">
      <c r="B28" s="42"/>
      <c r="C28" s="43"/>
      <c r="D28" s="86"/>
      <c r="E28" s="86"/>
      <c r="F28" s="86"/>
      <c r="G28" s="86"/>
      <c r="H28" s="86"/>
      <c r="I28" s="135"/>
      <c r="J28" s="86"/>
      <c r="K28" s="136"/>
    </row>
    <row r="29" spans="2:11" s="1" customFormat="1" ht="25.35" customHeight="1">
      <c r="B29" s="42"/>
      <c r="C29" s="43"/>
      <c r="D29" s="137" t="s">
        <v>40</v>
      </c>
      <c r="E29" s="43"/>
      <c r="F29" s="43"/>
      <c r="G29" s="43"/>
      <c r="H29" s="43"/>
      <c r="I29" s="128"/>
      <c r="J29" s="138">
        <f>ROUND(J101,2)</f>
        <v>0</v>
      </c>
      <c r="K29" s="46"/>
    </row>
    <row r="30" spans="2:11" s="1" customFormat="1" ht="6.95" customHeight="1">
      <c r="B30" s="42"/>
      <c r="C30" s="43"/>
      <c r="D30" s="86"/>
      <c r="E30" s="86"/>
      <c r="F30" s="86"/>
      <c r="G30" s="86"/>
      <c r="H30" s="86"/>
      <c r="I30" s="135"/>
      <c r="J30" s="86"/>
      <c r="K30" s="136"/>
    </row>
    <row r="31" spans="2:11" s="1" customFormat="1" ht="14.45" customHeight="1">
      <c r="B31" s="42"/>
      <c r="C31" s="43"/>
      <c r="D31" s="43"/>
      <c r="E31" s="43"/>
      <c r="F31" s="47" t="s">
        <v>42</v>
      </c>
      <c r="G31" s="43"/>
      <c r="H31" s="43"/>
      <c r="I31" s="139" t="s">
        <v>41</v>
      </c>
      <c r="J31" s="47" t="s">
        <v>43</v>
      </c>
      <c r="K31" s="46"/>
    </row>
    <row r="32" spans="2:11" s="1" customFormat="1" ht="14.45" customHeight="1">
      <c r="B32" s="42"/>
      <c r="C32" s="43"/>
      <c r="D32" s="50" t="s">
        <v>44</v>
      </c>
      <c r="E32" s="50" t="s">
        <v>45</v>
      </c>
      <c r="F32" s="140">
        <f>ROUND(SUM(BE101:BE250), 2)</f>
        <v>0</v>
      </c>
      <c r="G32" s="43"/>
      <c r="H32" s="43"/>
      <c r="I32" s="141">
        <v>0.21</v>
      </c>
      <c r="J32" s="140">
        <f>ROUND(ROUND((SUM(BE101:BE250)), 2)*I32, 2)</f>
        <v>0</v>
      </c>
      <c r="K32" s="46"/>
    </row>
    <row r="33" spans="2:11" s="1" customFormat="1" ht="14.45" customHeight="1">
      <c r="B33" s="42"/>
      <c r="C33" s="43"/>
      <c r="D33" s="43"/>
      <c r="E33" s="50" t="s">
        <v>46</v>
      </c>
      <c r="F33" s="140">
        <f>ROUND(SUM(BF101:BF250), 2)</f>
        <v>0</v>
      </c>
      <c r="G33" s="43"/>
      <c r="H33" s="43"/>
      <c r="I33" s="141">
        <v>0.15</v>
      </c>
      <c r="J33" s="140">
        <f>ROUND(ROUND((SUM(BF101:BF250)), 2)*I33, 2)</f>
        <v>0</v>
      </c>
      <c r="K33" s="46"/>
    </row>
    <row r="34" spans="2:11" s="1" customFormat="1" ht="14.45" hidden="1" customHeight="1">
      <c r="B34" s="42"/>
      <c r="C34" s="43"/>
      <c r="D34" s="43"/>
      <c r="E34" s="50" t="s">
        <v>47</v>
      </c>
      <c r="F34" s="140">
        <f>ROUND(SUM(BG101:BG250), 2)</f>
        <v>0</v>
      </c>
      <c r="G34" s="43"/>
      <c r="H34" s="43"/>
      <c r="I34" s="141">
        <v>0.21</v>
      </c>
      <c r="J34" s="140">
        <v>0</v>
      </c>
      <c r="K34" s="46"/>
    </row>
    <row r="35" spans="2:11" s="1" customFormat="1" ht="14.45" hidden="1" customHeight="1">
      <c r="B35" s="42"/>
      <c r="C35" s="43"/>
      <c r="D35" s="43"/>
      <c r="E35" s="50" t="s">
        <v>48</v>
      </c>
      <c r="F35" s="140">
        <f>ROUND(SUM(BH101:BH250), 2)</f>
        <v>0</v>
      </c>
      <c r="G35" s="43"/>
      <c r="H35" s="43"/>
      <c r="I35" s="141">
        <v>0.15</v>
      </c>
      <c r="J35" s="140">
        <v>0</v>
      </c>
      <c r="K35" s="46"/>
    </row>
    <row r="36" spans="2:11" s="1" customFormat="1" ht="14.45" hidden="1" customHeight="1">
      <c r="B36" s="42"/>
      <c r="C36" s="43"/>
      <c r="D36" s="43"/>
      <c r="E36" s="50" t="s">
        <v>49</v>
      </c>
      <c r="F36" s="140">
        <f>ROUND(SUM(BI101:BI250), 2)</f>
        <v>0</v>
      </c>
      <c r="G36" s="43"/>
      <c r="H36" s="43"/>
      <c r="I36" s="141">
        <v>0</v>
      </c>
      <c r="J36" s="140">
        <v>0</v>
      </c>
      <c r="K36" s="46"/>
    </row>
    <row r="37" spans="2:11" s="1" customFormat="1" ht="6.95" customHeight="1">
      <c r="B37" s="42"/>
      <c r="C37" s="43"/>
      <c r="D37" s="43"/>
      <c r="E37" s="43"/>
      <c r="F37" s="43"/>
      <c r="G37" s="43"/>
      <c r="H37" s="43"/>
      <c r="I37" s="128"/>
      <c r="J37" s="43"/>
      <c r="K37" s="46"/>
    </row>
    <row r="38" spans="2:11" s="1" customFormat="1" ht="25.35" customHeight="1">
      <c r="B38" s="42"/>
      <c r="C38" s="142"/>
      <c r="D38" s="143" t="s">
        <v>50</v>
      </c>
      <c r="E38" s="80"/>
      <c r="F38" s="80"/>
      <c r="G38" s="144" t="s">
        <v>51</v>
      </c>
      <c r="H38" s="145" t="s">
        <v>52</v>
      </c>
      <c r="I38" s="146"/>
      <c r="J38" s="147">
        <f>SUM(J29:J36)</f>
        <v>0</v>
      </c>
      <c r="K38" s="148"/>
    </row>
    <row r="39" spans="2:11" s="1" customFormat="1" ht="14.45" customHeight="1">
      <c r="B39" s="57"/>
      <c r="C39" s="58"/>
      <c r="D39" s="58"/>
      <c r="E39" s="58"/>
      <c r="F39" s="58"/>
      <c r="G39" s="58"/>
      <c r="H39" s="58"/>
      <c r="I39" s="149"/>
      <c r="J39" s="58"/>
      <c r="K39" s="59"/>
    </row>
    <row r="43" spans="2:11" s="1" customFormat="1" ht="6.95" customHeight="1">
      <c r="B43" s="150"/>
      <c r="C43" s="151"/>
      <c r="D43" s="151"/>
      <c r="E43" s="151"/>
      <c r="F43" s="151"/>
      <c r="G43" s="151"/>
      <c r="H43" s="151"/>
      <c r="I43" s="152"/>
      <c r="J43" s="151"/>
      <c r="K43" s="153"/>
    </row>
    <row r="44" spans="2:11" s="1" customFormat="1" ht="36.950000000000003" customHeight="1">
      <c r="B44" s="42"/>
      <c r="C44" s="31" t="s">
        <v>280</v>
      </c>
      <c r="D44" s="43"/>
      <c r="E44" s="43"/>
      <c r="F44" s="43"/>
      <c r="G44" s="43"/>
      <c r="H44" s="43"/>
      <c r="I44" s="128"/>
      <c r="J44" s="43"/>
      <c r="K44" s="46"/>
    </row>
    <row r="45" spans="2:11" s="1" customFormat="1" ht="6.95" customHeight="1">
      <c r="B45" s="42"/>
      <c r="C45" s="43"/>
      <c r="D45" s="43"/>
      <c r="E45" s="43"/>
      <c r="F45" s="43"/>
      <c r="G45" s="43"/>
      <c r="H45" s="43"/>
      <c r="I45" s="128"/>
      <c r="J45" s="43"/>
      <c r="K45" s="46"/>
    </row>
    <row r="46" spans="2:11" s="1" customFormat="1" ht="14.45" customHeight="1">
      <c r="B46" s="42"/>
      <c r="C46" s="38" t="s">
        <v>18</v>
      </c>
      <c r="D46" s="43"/>
      <c r="E46" s="43"/>
      <c r="F46" s="43"/>
      <c r="G46" s="43"/>
      <c r="H46" s="43"/>
      <c r="I46" s="128"/>
      <c r="J46" s="43"/>
      <c r="K46" s="46"/>
    </row>
    <row r="47" spans="2:11" s="1" customFormat="1" ht="22.5" customHeight="1">
      <c r="B47" s="42"/>
      <c r="C47" s="43"/>
      <c r="D47" s="43"/>
      <c r="E47" s="420" t="str">
        <f>E7</f>
        <v>Národní telemedicínské centrum</v>
      </c>
      <c r="F47" s="421"/>
      <c r="G47" s="421"/>
      <c r="H47" s="421"/>
      <c r="I47" s="128"/>
      <c r="J47" s="43"/>
      <c r="K47" s="46"/>
    </row>
    <row r="48" spans="2:11">
      <c r="B48" s="29"/>
      <c r="C48" s="38" t="s">
        <v>278</v>
      </c>
      <c r="D48" s="30"/>
      <c r="E48" s="30"/>
      <c r="F48" s="30"/>
      <c r="G48" s="30"/>
      <c r="H48" s="30"/>
      <c r="I48" s="127"/>
      <c r="J48" s="30"/>
      <c r="K48" s="32"/>
    </row>
    <row r="49" spans="2:47" s="1" customFormat="1" ht="22.5" customHeight="1">
      <c r="B49" s="42"/>
      <c r="C49" s="43"/>
      <c r="D49" s="43"/>
      <c r="E49" s="420" t="s">
        <v>13517</v>
      </c>
      <c r="F49" s="423"/>
      <c r="G49" s="423"/>
      <c r="H49" s="423"/>
      <c r="I49" s="128"/>
      <c r="J49" s="43"/>
      <c r="K49" s="46"/>
    </row>
    <row r="50" spans="2:47" s="1" customFormat="1" ht="14.45" customHeight="1">
      <c r="B50" s="42"/>
      <c r="C50" s="38" t="s">
        <v>425</v>
      </c>
      <c r="D50" s="43"/>
      <c r="E50" s="43"/>
      <c r="F50" s="43"/>
      <c r="G50" s="43"/>
      <c r="H50" s="43"/>
      <c r="I50" s="128"/>
      <c r="J50" s="43"/>
      <c r="K50" s="46"/>
    </row>
    <row r="51" spans="2:47" s="1" customFormat="1" ht="23.25" customHeight="1">
      <c r="B51" s="42"/>
      <c r="C51" s="43"/>
      <c r="D51" s="43"/>
      <c r="E51" s="422" t="str">
        <f>E11</f>
        <v>01 - Komunikace a terénní úpravy</v>
      </c>
      <c r="F51" s="423"/>
      <c r="G51" s="423"/>
      <c r="H51" s="423"/>
      <c r="I51" s="128"/>
      <c r="J51" s="43"/>
      <c r="K51" s="46"/>
    </row>
    <row r="52" spans="2:47" s="1" customFormat="1" ht="6.95" customHeight="1">
      <c r="B52" s="42"/>
      <c r="C52" s="43"/>
      <c r="D52" s="43"/>
      <c r="E52" s="43"/>
      <c r="F52" s="43"/>
      <c r="G52" s="43"/>
      <c r="H52" s="43"/>
      <c r="I52" s="128"/>
      <c r="J52" s="43"/>
      <c r="K52" s="46"/>
    </row>
    <row r="53" spans="2:47" s="1" customFormat="1" ht="18" customHeight="1">
      <c r="B53" s="42"/>
      <c r="C53" s="38" t="s">
        <v>23</v>
      </c>
      <c r="D53" s="43"/>
      <c r="E53" s="43"/>
      <c r="F53" s="36" t="str">
        <f>F14</f>
        <v>FN Olomouc</v>
      </c>
      <c r="G53" s="43"/>
      <c r="H53" s="43"/>
      <c r="I53" s="129" t="s">
        <v>25</v>
      </c>
      <c r="J53" s="130" t="str">
        <f>IF(J14="","",J14)</f>
        <v>26.1.2017</v>
      </c>
      <c r="K53" s="46"/>
    </row>
    <row r="54" spans="2:47" s="1" customFormat="1" ht="6.95" customHeight="1">
      <c r="B54" s="42"/>
      <c r="C54" s="43"/>
      <c r="D54" s="43"/>
      <c r="E54" s="43"/>
      <c r="F54" s="43"/>
      <c r="G54" s="43"/>
      <c r="H54" s="43"/>
      <c r="I54" s="128"/>
      <c r="J54" s="43"/>
      <c r="K54" s="46"/>
    </row>
    <row r="55" spans="2:47" s="1" customFormat="1">
      <c r="B55" s="42"/>
      <c r="C55" s="38" t="s">
        <v>27</v>
      </c>
      <c r="D55" s="43"/>
      <c r="E55" s="43"/>
      <c r="F55" s="36" t="str">
        <f>E17</f>
        <v>SPS Projekt s. r.o., Za Návsí 1670/9, Praha 10</v>
      </c>
      <c r="G55" s="43"/>
      <c r="H55" s="43"/>
      <c r="I55" s="129" t="s">
        <v>34</v>
      </c>
      <c r="J55" s="36" t="str">
        <f>E23</f>
        <v>OK Plan Architects s.r.o., Na Závodí 631, Humpolec</v>
      </c>
      <c r="K55" s="46"/>
    </row>
    <row r="56" spans="2:47" s="1" customFormat="1" ht="14.45" customHeight="1">
      <c r="B56" s="42"/>
      <c r="C56" s="38" t="s">
        <v>32</v>
      </c>
      <c r="D56" s="43"/>
      <c r="E56" s="43"/>
      <c r="F56" s="36" t="str">
        <f>IF(E20="","",E20)</f>
        <v/>
      </c>
      <c r="G56" s="43"/>
      <c r="H56" s="43"/>
      <c r="I56" s="128"/>
      <c r="J56" s="43"/>
      <c r="K56" s="46"/>
    </row>
    <row r="57" spans="2:47" s="1" customFormat="1" ht="10.35" customHeight="1">
      <c r="B57" s="42"/>
      <c r="C57" s="43"/>
      <c r="D57" s="43"/>
      <c r="E57" s="43"/>
      <c r="F57" s="43"/>
      <c r="G57" s="43"/>
      <c r="H57" s="43"/>
      <c r="I57" s="128"/>
      <c r="J57" s="43"/>
      <c r="K57" s="46"/>
    </row>
    <row r="58" spans="2:47" s="1" customFormat="1" ht="29.25" customHeight="1">
      <c r="B58" s="42"/>
      <c r="C58" s="154" t="s">
        <v>281</v>
      </c>
      <c r="D58" s="142"/>
      <c r="E58" s="142"/>
      <c r="F58" s="142"/>
      <c r="G58" s="142"/>
      <c r="H58" s="142"/>
      <c r="I58" s="155"/>
      <c r="J58" s="156" t="s">
        <v>282</v>
      </c>
      <c r="K58" s="157"/>
    </row>
    <row r="59" spans="2:47" s="1" customFormat="1" ht="10.35" customHeight="1">
      <c r="B59" s="42"/>
      <c r="C59" s="43"/>
      <c r="D59" s="43"/>
      <c r="E59" s="43"/>
      <c r="F59" s="43"/>
      <c r="G59" s="43"/>
      <c r="H59" s="43"/>
      <c r="I59" s="128"/>
      <c r="J59" s="43"/>
      <c r="K59" s="46"/>
    </row>
    <row r="60" spans="2:47" s="1" customFormat="1" ht="29.25" customHeight="1">
      <c r="B60" s="42"/>
      <c r="C60" s="158" t="s">
        <v>283</v>
      </c>
      <c r="D60" s="43"/>
      <c r="E60" s="43"/>
      <c r="F60" s="43"/>
      <c r="G60" s="43"/>
      <c r="H60" s="43"/>
      <c r="I60" s="128"/>
      <c r="J60" s="138">
        <f>J101</f>
        <v>0</v>
      </c>
      <c r="K60" s="46"/>
      <c r="AU60" s="25" t="s">
        <v>284</v>
      </c>
    </row>
    <row r="61" spans="2:47" s="8" customFormat="1" ht="24.95" customHeight="1">
      <c r="B61" s="159"/>
      <c r="C61" s="160"/>
      <c r="D61" s="161" t="s">
        <v>13519</v>
      </c>
      <c r="E61" s="162"/>
      <c r="F61" s="162"/>
      <c r="G61" s="162"/>
      <c r="H61" s="162"/>
      <c r="I61" s="163"/>
      <c r="J61" s="164">
        <f>J102</f>
        <v>0</v>
      </c>
      <c r="K61" s="165"/>
    </row>
    <row r="62" spans="2:47" s="8" customFormat="1" ht="24.95" customHeight="1">
      <c r="B62" s="159"/>
      <c r="C62" s="160"/>
      <c r="D62" s="161" t="s">
        <v>13520</v>
      </c>
      <c r="E62" s="162"/>
      <c r="F62" s="162"/>
      <c r="G62" s="162"/>
      <c r="H62" s="162"/>
      <c r="I62" s="163"/>
      <c r="J62" s="164">
        <f>J115</f>
        <v>0</v>
      </c>
      <c r="K62" s="165"/>
    </row>
    <row r="63" spans="2:47" s="8" customFormat="1" ht="24.95" customHeight="1">
      <c r="B63" s="159"/>
      <c r="C63" s="160"/>
      <c r="D63" s="161" t="s">
        <v>13521</v>
      </c>
      <c r="E63" s="162"/>
      <c r="F63" s="162"/>
      <c r="G63" s="162"/>
      <c r="H63" s="162"/>
      <c r="I63" s="163"/>
      <c r="J63" s="164">
        <f>J119</f>
        <v>0</v>
      </c>
      <c r="K63" s="165"/>
    </row>
    <row r="64" spans="2:47" s="8" customFormat="1" ht="24.95" customHeight="1">
      <c r="B64" s="159"/>
      <c r="C64" s="160"/>
      <c r="D64" s="161" t="s">
        <v>13522</v>
      </c>
      <c r="E64" s="162"/>
      <c r="F64" s="162"/>
      <c r="G64" s="162"/>
      <c r="H64" s="162"/>
      <c r="I64" s="163"/>
      <c r="J64" s="164">
        <f>J129</f>
        <v>0</v>
      </c>
      <c r="K64" s="165"/>
    </row>
    <row r="65" spans="2:11" s="8" customFormat="1" ht="24.95" customHeight="1">
      <c r="B65" s="159"/>
      <c r="C65" s="160"/>
      <c r="D65" s="161" t="s">
        <v>13523</v>
      </c>
      <c r="E65" s="162"/>
      <c r="F65" s="162"/>
      <c r="G65" s="162"/>
      <c r="H65" s="162"/>
      <c r="I65" s="163"/>
      <c r="J65" s="164">
        <f>J133</f>
        <v>0</v>
      </c>
      <c r="K65" s="165"/>
    </row>
    <row r="66" spans="2:11" s="8" customFormat="1" ht="24.95" customHeight="1">
      <c r="B66" s="159"/>
      <c r="C66" s="160"/>
      <c r="D66" s="161" t="s">
        <v>13524</v>
      </c>
      <c r="E66" s="162"/>
      <c r="F66" s="162"/>
      <c r="G66" s="162"/>
      <c r="H66" s="162"/>
      <c r="I66" s="163"/>
      <c r="J66" s="164">
        <f>J139</f>
        <v>0</v>
      </c>
      <c r="K66" s="165"/>
    </row>
    <row r="67" spans="2:11" s="8" customFormat="1" ht="24.95" customHeight="1">
      <c r="B67" s="159"/>
      <c r="C67" s="160"/>
      <c r="D67" s="161" t="s">
        <v>13525</v>
      </c>
      <c r="E67" s="162"/>
      <c r="F67" s="162"/>
      <c r="G67" s="162"/>
      <c r="H67" s="162"/>
      <c r="I67" s="163"/>
      <c r="J67" s="164">
        <f>J141</f>
        <v>0</v>
      </c>
      <c r="K67" s="165"/>
    </row>
    <row r="68" spans="2:11" s="8" customFormat="1" ht="24.95" customHeight="1">
      <c r="B68" s="159"/>
      <c r="C68" s="160"/>
      <c r="D68" s="161" t="s">
        <v>13526</v>
      </c>
      <c r="E68" s="162"/>
      <c r="F68" s="162"/>
      <c r="G68" s="162"/>
      <c r="H68" s="162"/>
      <c r="I68" s="163"/>
      <c r="J68" s="164">
        <f>J151</f>
        <v>0</v>
      </c>
      <c r="K68" s="165"/>
    </row>
    <row r="69" spans="2:11" s="8" customFormat="1" ht="24.95" customHeight="1">
      <c r="B69" s="159"/>
      <c r="C69" s="160"/>
      <c r="D69" s="161" t="s">
        <v>13527</v>
      </c>
      <c r="E69" s="162"/>
      <c r="F69" s="162"/>
      <c r="G69" s="162"/>
      <c r="H69" s="162"/>
      <c r="I69" s="163"/>
      <c r="J69" s="164">
        <f>J163</f>
        <v>0</v>
      </c>
      <c r="K69" s="165"/>
    </row>
    <row r="70" spans="2:11" s="8" customFormat="1" ht="24.95" customHeight="1">
      <c r="B70" s="159"/>
      <c r="C70" s="160"/>
      <c r="D70" s="161" t="s">
        <v>13528</v>
      </c>
      <c r="E70" s="162"/>
      <c r="F70" s="162"/>
      <c r="G70" s="162"/>
      <c r="H70" s="162"/>
      <c r="I70" s="163"/>
      <c r="J70" s="164">
        <f>J170</f>
        <v>0</v>
      </c>
      <c r="K70" s="165"/>
    </row>
    <row r="71" spans="2:11" s="8" customFormat="1" ht="24.95" customHeight="1">
      <c r="B71" s="159"/>
      <c r="C71" s="160"/>
      <c r="D71" s="161" t="s">
        <v>13529</v>
      </c>
      <c r="E71" s="162"/>
      <c r="F71" s="162"/>
      <c r="G71" s="162"/>
      <c r="H71" s="162"/>
      <c r="I71" s="163"/>
      <c r="J71" s="164">
        <f>J176</f>
        <v>0</v>
      </c>
      <c r="K71" s="165"/>
    </row>
    <row r="72" spans="2:11" s="8" customFormat="1" ht="24.95" customHeight="1">
      <c r="B72" s="159"/>
      <c r="C72" s="160"/>
      <c r="D72" s="161" t="s">
        <v>13530</v>
      </c>
      <c r="E72" s="162"/>
      <c r="F72" s="162"/>
      <c r="G72" s="162"/>
      <c r="H72" s="162"/>
      <c r="I72" s="163"/>
      <c r="J72" s="164">
        <f>J182</f>
        <v>0</v>
      </c>
      <c r="K72" s="165"/>
    </row>
    <row r="73" spans="2:11" s="8" customFormat="1" ht="24.95" customHeight="1">
      <c r="B73" s="159"/>
      <c r="C73" s="160"/>
      <c r="D73" s="161" t="s">
        <v>13531</v>
      </c>
      <c r="E73" s="162"/>
      <c r="F73" s="162"/>
      <c r="G73" s="162"/>
      <c r="H73" s="162"/>
      <c r="I73" s="163"/>
      <c r="J73" s="164">
        <f>J190</f>
        <v>0</v>
      </c>
      <c r="K73" s="165"/>
    </row>
    <row r="74" spans="2:11" s="8" customFormat="1" ht="24.95" customHeight="1">
      <c r="B74" s="159"/>
      <c r="C74" s="160"/>
      <c r="D74" s="161" t="s">
        <v>13532</v>
      </c>
      <c r="E74" s="162"/>
      <c r="F74" s="162"/>
      <c r="G74" s="162"/>
      <c r="H74" s="162"/>
      <c r="I74" s="163"/>
      <c r="J74" s="164">
        <f>J203</f>
        <v>0</v>
      </c>
      <c r="K74" s="165"/>
    </row>
    <row r="75" spans="2:11" s="8" customFormat="1" ht="24.95" customHeight="1">
      <c r="B75" s="159"/>
      <c r="C75" s="160"/>
      <c r="D75" s="161" t="s">
        <v>13533</v>
      </c>
      <c r="E75" s="162"/>
      <c r="F75" s="162"/>
      <c r="G75" s="162"/>
      <c r="H75" s="162"/>
      <c r="I75" s="163"/>
      <c r="J75" s="164">
        <f>J210</f>
        <v>0</v>
      </c>
      <c r="K75" s="165"/>
    </row>
    <row r="76" spans="2:11" s="8" customFormat="1" ht="24.95" customHeight="1">
      <c r="B76" s="159"/>
      <c r="C76" s="160"/>
      <c r="D76" s="161" t="s">
        <v>13534</v>
      </c>
      <c r="E76" s="162"/>
      <c r="F76" s="162"/>
      <c r="G76" s="162"/>
      <c r="H76" s="162"/>
      <c r="I76" s="163"/>
      <c r="J76" s="164">
        <f>J218</f>
        <v>0</v>
      </c>
      <c r="K76" s="165"/>
    </row>
    <row r="77" spans="2:11" s="8" customFormat="1" ht="24.95" customHeight="1">
      <c r="B77" s="159"/>
      <c r="C77" s="160"/>
      <c r="D77" s="161" t="s">
        <v>13535</v>
      </c>
      <c r="E77" s="162"/>
      <c r="F77" s="162"/>
      <c r="G77" s="162"/>
      <c r="H77" s="162"/>
      <c r="I77" s="163"/>
      <c r="J77" s="164">
        <f>J221</f>
        <v>0</v>
      </c>
      <c r="K77" s="165"/>
    </row>
    <row r="78" spans="2:11" s="8" customFormat="1" ht="24.95" customHeight="1">
      <c r="B78" s="159"/>
      <c r="C78" s="160"/>
      <c r="D78" s="161" t="s">
        <v>13536</v>
      </c>
      <c r="E78" s="162"/>
      <c r="F78" s="162"/>
      <c r="G78" s="162"/>
      <c r="H78" s="162"/>
      <c r="I78" s="163"/>
      <c r="J78" s="164">
        <f>J230</f>
        <v>0</v>
      </c>
      <c r="K78" s="165"/>
    </row>
    <row r="79" spans="2:11" s="8" customFormat="1" ht="24.95" customHeight="1">
      <c r="B79" s="159"/>
      <c r="C79" s="160"/>
      <c r="D79" s="161" t="s">
        <v>13537</v>
      </c>
      <c r="E79" s="162"/>
      <c r="F79" s="162"/>
      <c r="G79" s="162"/>
      <c r="H79" s="162"/>
      <c r="I79" s="163"/>
      <c r="J79" s="164">
        <f>J244</f>
        <v>0</v>
      </c>
      <c r="K79" s="165"/>
    </row>
    <row r="80" spans="2:11" s="1" customFormat="1" ht="21.75" customHeight="1">
      <c r="B80" s="42"/>
      <c r="C80" s="43"/>
      <c r="D80" s="43"/>
      <c r="E80" s="43"/>
      <c r="F80" s="43"/>
      <c r="G80" s="43"/>
      <c r="H80" s="43"/>
      <c r="I80" s="128"/>
      <c r="J80" s="43"/>
      <c r="K80" s="46"/>
    </row>
    <row r="81" spans="2:12" s="1" customFormat="1" ht="6.95" customHeight="1">
      <c r="B81" s="57"/>
      <c r="C81" s="58"/>
      <c r="D81" s="58"/>
      <c r="E81" s="58"/>
      <c r="F81" s="58"/>
      <c r="G81" s="58"/>
      <c r="H81" s="58"/>
      <c r="I81" s="149"/>
      <c r="J81" s="58"/>
      <c r="K81" s="59"/>
    </row>
    <row r="85" spans="2:12" s="1" customFormat="1" ht="6.95" customHeight="1">
      <c r="B85" s="60"/>
      <c r="C85" s="61"/>
      <c r="D85" s="61"/>
      <c r="E85" s="61"/>
      <c r="F85" s="61"/>
      <c r="G85" s="61"/>
      <c r="H85" s="61"/>
      <c r="I85" s="152"/>
      <c r="J85" s="61"/>
      <c r="K85" s="61"/>
      <c r="L85" s="62"/>
    </row>
    <row r="86" spans="2:12" s="1" customFormat="1" ht="36.950000000000003" customHeight="1">
      <c r="B86" s="42"/>
      <c r="C86" s="63" t="s">
        <v>292</v>
      </c>
      <c r="D86" s="64"/>
      <c r="E86" s="64"/>
      <c r="F86" s="64"/>
      <c r="G86" s="64"/>
      <c r="H86" s="64"/>
      <c r="I86" s="173"/>
      <c r="J86" s="64"/>
      <c r="K86" s="64"/>
      <c r="L86" s="62"/>
    </row>
    <row r="87" spans="2:12" s="1" customFormat="1" ht="6.95" customHeight="1">
      <c r="B87" s="42"/>
      <c r="C87" s="64"/>
      <c r="D87" s="64"/>
      <c r="E87" s="64"/>
      <c r="F87" s="64"/>
      <c r="G87" s="64"/>
      <c r="H87" s="64"/>
      <c r="I87" s="173"/>
      <c r="J87" s="64"/>
      <c r="K87" s="64"/>
      <c r="L87" s="62"/>
    </row>
    <row r="88" spans="2:12" s="1" customFormat="1" ht="14.45" customHeight="1">
      <c r="B88" s="42"/>
      <c r="C88" s="66" t="s">
        <v>18</v>
      </c>
      <c r="D88" s="64"/>
      <c r="E88" s="64"/>
      <c r="F88" s="64"/>
      <c r="G88" s="64"/>
      <c r="H88" s="64"/>
      <c r="I88" s="173"/>
      <c r="J88" s="64"/>
      <c r="K88" s="64"/>
      <c r="L88" s="62"/>
    </row>
    <row r="89" spans="2:12" s="1" customFormat="1" ht="22.5" customHeight="1">
      <c r="B89" s="42"/>
      <c r="C89" s="64"/>
      <c r="D89" s="64"/>
      <c r="E89" s="424" t="str">
        <f>E7</f>
        <v>Národní telemedicínské centrum</v>
      </c>
      <c r="F89" s="425"/>
      <c r="G89" s="425"/>
      <c r="H89" s="425"/>
      <c r="I89" s="173"/>
      <c r="J89" s="64"/>
      <c r="K89" s="64"/>
      <c r="L89" s="62"/>
    </row>
    <row r="90" spans="2:12">
      <c r="B90" s="29"/>
      <c r="C90" s="66" t="s">
        <v>278</v>
      </c>
      <c r="D90" s="219"/>
      <c r="E90" s="219"/>
      <c r="F90" s="219"/>
      <c r="G90" s="219"/>
      <c r="H90" s="219"/>
      <c r="J90" s="219"/>
      <c r="K90" s="219"/>
      <c r="L90" s="220"/>
    </row>
    <row r="91" spans="2:12" s="1" customFormat="1" ht="22.5" customHeight="1">
      <c r="B91" s="42"/>
      <c r="C91" s="64"/>
      <c r="D91" s="64"/>
      <c r="E91" s="424" t="s">
        <v>13517</v>
      </c>
      <c r="F91" s="426"/>
      <c r="G91" s="426"/>
      <c r="H91" s="426"/>
      <c r="I91" s="173"/>
      <c r="J91" s="64"/>
      <c r="K91" s="64"/>
      <c r="L91" s="62"/>
    </row>
    <row r="92" spans="2:12" s="1" customFormat="1" ht="14.45" customHeight="1">
      <c r="B92" s="42"/>
      <c r="C92" s="66" t="s">
        <v>425</v>
      </c>
      <c r="D92" s="64"/>
      <c r="E92" s="64"/>
      <c r="F92" s="64"/>
      <c r="G92" s="64"/>
      <c r="H92" s="64"/>
      <c r="I92" s="173"/>
      <c r="J92" s="64"/>
      <c r="K92" s="64"/>
      <c r="L92" s="62"/>
    </row>
    <row r="93" spans="2:12" s="1" customFormat="1" ht="23.25" customHeight="1">
      <c r="B93" s="42"/>
      <c r="C93" s="64"/>
      <c r="D93" s="64"/>
      <c r="E93" s="395" t="str">
        <f>E11</f>
        <v>01 - Komunikace a terénní úpravy</v>
      </c>
      <c r="F93" s="426"/>
      <c r="G93" s="426"/>
      <c r="H93" s="426"/>
      <c r="I93" s="173"/>
      <c r="J93" s="64"/>
      <c r="K93" s="64"/>
      <c r="L93" s="62"/>
    </row>
    <row r="94" spans="2:12" s="1" customFormat="1" ht="6.95" customHeight="1">
      <c r="B94" s="42"/>
      <c r="C94" s="64"/>
      <c r="D94" s="64"/>
      <c r="E94" s="64"/>
      <c r="F94" s="64"/>
      <c r="G94" s="64"/>
      <c r="H94" s="64"/>
      <c r="I94" s="173"/>
      <c r="J94" s="64"/>
      <c r="K94" s="64"/>
      <c r="L94" s="62"/>
    </row>
    <row r="95" spans="2:12" s="1" customFormat="1" ht="18" customHeight="1">
      <c r="B95" s="42"/>
      <c r="C95" s="66" t="s">
        <v>23</v>
      </c>
      <c r="D95" s="64"/>
      <c r="E95" s="64"/>
      <c r="F95" s="174" t="str">
        <f>F14</f>
        <v>FN Olomouc</v>
      </c>
      <c r="G95" s="64"/>
      <c r="H95" s="64"/>
      <c r="I95" s="175" t="s">
        <v>25</v>
      </c>
      <c r="J95" s="74" t="str">
        <f>IF(J14="","",J14)</f>
        <v>26.1.2017</v>
      </c>
      <c r="K95" s="64"/>
      <c r="L95" s="62"/>
    </row>
    <row r="96" spans="2:12" s="1" customFormat="1" ht="6.95" customHeight="1">
      <c r="B96" s="42"/>
      <c r="C96" s="64"/>
      <c r="D96" s="64"/>
      <c r="E96" s="64"/>
      <c r="F96" s="64"/>
      <c r="G96" s="64"/>
      <c r="H96" s="64"/>
      <c r="I96" s="173"/>
      <c r="J96" s="64"/>
      <c r="K96" s="64"/>
      <c r="L96" s="62"/>
    </row>
    <row r="97" spans="2:65" s="1" customFormat="1">
      <c r="B97" s="42"/>
      <c r="C97" s="66" t="s">
        <v>27</v>
      </c>
      <c r="D97" s="64"/>
      <c r="E97" s="64"/>
      <c r="F97" s="174" t="str">
        <f>E17</f>
        <v>SPS Projekt s. r.o., Za Návsí 1670/9, Praha 10</v>
      </c>
      <c r="G97" s="64"/>
      <c r="H97" s="64"/>
      <c r="I97" s="175" t="s">
        <v>34</v>
      </c>
      <c r="J97" s="174" t="str">
        <f>E23</f>
        <v>OK Plan Architects s.r.o., Na Závodí 631, Humpolec</v>
      </c>
      <c r="K97" s="64"/>
      <c r="L97" s="62"/>
    </row>
    <row r="98" spans="2:65" s="1" customFormat="1" ht="14.45" customHeight="1">
      <c r="B98" s="42"/>
      <c r="C98" s="66" t="s">
        <v>32</v>
      </c>
      <c r="D98" s="64"/>
      <c r="E98" s="64"/>
      <c r="F98" s="174" t="str">
        <f>IF(E20="","",E20)</f>
        <v/>
      </c>
      <c r="G98" s="64"/>
      <c r="H98" s="64"/>
      <c r="I98" s="173"/>
      <c r="J98" s="64"/>
      <c r="K98" s="64"/>
      <c r="L98" s="62"/>
    </row>
    <row r="99" spans="2:65" s="1" customFormat="1" ht="10.35" customHeight="1">
      <c r="B99" s="42"/>
      <c r="C99" s="64"/>
      <c r="D99" s="64"/>
      <c r="E99" s="64"/>
      <c r="F99" s="64"/>
      <c r="G99" s="64"/>
      <c r="H99" s="64"/>
      <c r="I99" s="173"/>
      <c r="J99" s="64"/>
      <c r="K99" s="64"/>
      <c r="L99" s="62"/>
    </row>
    <row r="100" spans="2:65" s="10" customFormat="1" ht="29.25" customHeight="1">
      <c r="B100" s="176"/>
      <c r="C100" s="177" t="s">
        <v>293</v>
      </c>
      <c r="D100" s="178" t="s">
        <v>59</v>
      </c>
      <c r="E100" s="178" t="s">
        <v>55</v>
      </c>
      <c r="F100" s="178" t="s">
        <v>294</v>
      </c>
      <c r="G100" s="178" t="s">
        <v>295</v>
      </c>
      <c r="H100" s="178" t="s">
        <v>296</v>
      </c>
      <c r="I100" s="179" t="s">
        <v>297</v>
      </c>
      <c r="J100" s="178" t="s">
        <v>282</v>
      </c>
      <c r="K100" s="180" t="s">
        <v>298</v>
      </c>
      <c r="L100" s="181"/>
      <c r="M100" s="82" t="s">
        <v>299</v>
      </c>
      <c r="N100" s="83" t="s">
        <v>44</v>
      </c>
      <c r="O100" s="83" t="s">
        <v>300</v>
      </c>
      <c r="P100" s="83" t="s">
        <v>301</v>
      </c>
      <c r="Q100" s="83" t="s">
        <v>302</v>
      </c>
      <c r="R100" s="83" t="s">
        <v>303</v>
      </c>
      <c r="S100" s="83" t="s">
        <v>304</v>
      </c>
      <c r="T100" s="84" t="s">
        <v>305</v>
      </c>
    </row>
    <row r="101" spans="2:65" s="1" customFormat="1" ht="29.25" customHeight="1">
      <c r="B101" s="42"/>
      <c r="C101" s="88" t="s">
        <v>283</v>
      </c>
      <c r="D101" s="64"/>
      <c r="E101" s="64"/>
      <c r="F101" s="64"/>
      <c r="G101" s="64"/>
      <c r="H101" s="64"/>
      <c r="I101" s="173"/>
      <c r="J101" s="182">
        <f>BK101</f>
        <v>0</v>
      </c>
      <c r="K101" s="64"/>
      <c r="L101" s="62"/>
      <c r="M101" s="85"/>
      <c r="N101" s="86"/>
      <c r="O101" s="86"/>
      <c r="P101" s="183">
        <f>P102+P115+P119+P129+P133+P139+P141+P151+P163+P170+P176+P182+P190+P203+P210+P218+P221+P230+P244</f>
        <v>0</v>
      </c>
      <c r="Q101" s="86"/>
      <c r="R101" s="183">
        <f>R102+R115+R119+R129+R133+R139+R141+R151+R163+R170+R176+R182+R190+R203+R210+R218+R221+R230+R244</f>
        <v>0</v>
      </c>
      <c r="S101" s="86"/>
      <c r="T101" s="184">
        <f>T102+T115+T119+T129+T133+T139+T141+T151+T163+T170+T176+T182+T190+T203+T210+T218+T221+T230+T244</f>
        <v>0</v>
      </c>
      <c r="AT101" s="25" t="s">
        <v>73</v>
      </c>
      <c r="AU101" s="25" t="s">
        <v>284</v>
      </c>
      <c r="BK101" s="185">
        <f>BK102+BK115+BK119+BK129+BK133+BK139+BK141+BK151+BK163+BK170+BK176+BK182+BK190+BK203+BK210+BK218+BK221+BK230+BK244</f>
        <v>0</v>
      </c>
    </row>
    <row r="102" spans="2:65" s="11" customFormat="1" ht="37.35" customHeight="1">
      <c r="B102" s="186"/>
      <c r="C102" s="187"/>
      <c r="D102" s="200" t="s">
        <v>73</v>
      </c>
      <c r="E102" s="296" t="s">
        <v>356</v>
      </c>
      <c r="F102" s="296" t="s">
        <v>13538</v>
      </c>
      <c r="G102" s="187"/>
      <c r="H102" s="187"/>
      <c r="I102" s="190"/>
      <c r="J102" s="297">
        <f>BK102</f>
        <v>0</v>
      </c>
      <c r="K102" s="187"/>
      <c r="L102" s="192"/>
      <c r="M102" s="193"/>
      <c r="N102" s="194"/>
      <c r="O102" s="194"/>
      <c r="P102" s="195">
        <f>SUM(P103:P114)</f>
        <v>0</v>
      </c>
      <c r="Q102" s="194"/>
      <c r="R102" s="195">
        <f>SUM(R103:R114)</f>
        <v>0</v>
      </c>
      <c r="S102" s="194"/>
      <c r="T102" s="196">
        <f>SUM(T103:T114)</f>
        <v>0</v>
      </c>
      <c r="AR102" s="197" t="s">
        <v>82</v>
      </c>
      <c r="AT102" s="198" t="s">
        <v>73</v>
      </c>
      <c r="AU102" s="198" t="s">
        <v>74</v>
      </c>
      <c r="AY102" s="197" t="s">
        <v>308</v>
      </c>
      <c r="BK102" s="199">
        <f>SUM(BK103:BK114)</f>
        <v>0</v>
      </c>
    </row>
    <row r="103" spans="2:65" s="1" customFormat="1" ht="22.5" customHeight="1">
      <c r="B103" s="42"/>
      <c r="C103" s="203" t="s">
        <v>82</v>
      </c>
      <c r="D103" s="203" t="s">
        <v>311</v>
      </c>
      <c r="E103" s="204" t="s">
        <v>13539</v>
      </c>
      <c r="F103" s="205" t="s">
        <v>13540</v>
      </c>
      <c r="G103" s="206" t="s">
        <v>508</v>
      </c>
      <c r="H103" s="207">
        <v>524.4</v>
      </c>
      <c r="I103" s="208"/>
      <c r="J103" s="209">
        <f>ROUND(I103*H103,2)</f>
        <v>0</v>
      </c>
      <c r="K103" s="205" t="s">
        <v>21</v>
      </c>
      <c r="L103" s="62"/>
      <c r="M103" s="210" t="s">
        <v>21</v>
      </c>
      <c r="N103" s="211" t="s">
        <v>45</v>
      </c>
      <c r="O103" s="43"/>
      <c r="P103" s="212">
        <f>O103*H103</f>
        <v>0</v>
      </c>
      <c r="Q103" s="212">
        <v>0</v>
      </c>
      <c r="R103" s="212">
        <f>Q103*H103</f>
        <v>0</v>
      </c>
      <c r="S103" s="212">
        <v>0</v>
      </c>
      <c r="T103" s="213">
        <f>S103*H103</f>
        <v>0</v>
      </c>
      <c r="AR103" s="25" t="s">
        <v>327</v>
      </c>
      <c r="AT103" s="25" t="s">
        <v>311</v>
      </c>
      <c r="AU103" s="25" t="s">
        <v>82</v>
      </c>
      <c r="AY103" s="25" t="s">
        <v>308</v>
      </c>
      <c r="BE103" s="214">
        <f>IF(N103="základní",J103,0)</f>
        <v>0</v>
      </c>
      <c r="BF103" s="214">
        <f>IF(N103="snížená",J103,0)</f>
        <v>0</v>
      </c>
      <c r="BG103" s="214">
        <f>IF(N103="zákl. přenesená",J103,0)</f>
        <v>0</v>
      </c>
      <c r="BH103" s="214">
        <f>IF(N103="sníž. přenesená",J103,0)</f>
        <v>0</v>
      </c>
      <c r="BI103" s="214">
        <f>IF(N103="nulová",J103,0)</f>
        <v>0</v>
      </c>
      <c r="BJ103" s="25" t="s">
        <v>82</v>
      </c>
      <c r="BK103" s="214">
        <f>ROUND(I103*H103,2)</f>
        <v>0</v>
      </c>
      <c r="BL103" s="25" t="s">
        <v>327</v>
      </c>
      <c r="BM103" s="25" t="s">
        <v>84</v>
      </c>
    </row>
    <row r="104" spans="2:65" s="1" customFormat="1" ht="27">
      <c r="B104" s="42"/>
      <c r="C104" s="64"/>
      <c r="D104" s="246" t="s">
        <v>1656</v>
      </c>
      <c r="E104" s="64"/>
      <c r="F104" s="290" t="s">
        <v>13541</v>
      </c>
      <c r="G104" s="64"/>
      <c r="H104" s="64"/>
      <c r="I104" s="173"/>
      <c r="J104" s="64"/>
      <c r="K104" s="64"/>
      <c r="L104" s="62"/>
      <c r="M104" s="291"/>
      <c r="N104" s="43"/>
      <c r="O104" s="43"/>
      <c r="P104" s="43"/>
      <c r="Q104" s="43"/>
      <c r="R104" s="43"/>
      <c r="S104" s="43"/>
      <c r="T104" s="79"/>
      <c r="AT104" s="25" t="s">
        <v>1656</v>
      </c>
      <c r="AU104" s="25" t="s">
        <v>82</v>
      </c>
    </row>
    <row r="105" spans="2:65" s="1" customFormat="1" ht="22.5" customHeight="1">
      <c r="B105" s="42"/>
      <c r="C105" s="203" t="s">
        <v>84</v>
      </c>
      <c r="D105" s="203" t="s">
        <v>311</v>
      </c>
      <c r="E105" s="204" t="s">
        <v>13542</v>
      </c>
      <c r="F105" s="205" t="s">
        <v>13543</v>
      </c>
      <c r="G105" s="206" t="s">
        <v>508</v>
      </c>
      <c r="H105" s="207">
        <v>99.8</v>
      </c>
      <c r="I105" s="208"/>
      <c r="J105" s="209">
        <f t="shared" ref="J105:J113" si="0">ROUND(I105*H105,2)</f>
        <v>0</v>
      </c>
      <c r="K105" s="205" t="s">
        <v>21</v>
      </c>
      <c r="L105" s="62"/>
      <c r="M105" s="210" t="s">
        <v>21</v>
      </c>
      <c r="N105" s="211" t="s">
        <v>45</v>
      </c>
      <c r="O105" s="43"/>
      <c r="P105" s="212">
        <f t="shared" ref="P105:P113" si="1">O105*H105</f>
        <v>0</v>
      </c>
      <c r="Q105" s="212">
        <v>0</v>
      </c>
      <c r="R105" s="212">
        <f t="shared" ref="R105:R113" si="2">Q105*H105</f>
        <v>0</v>
      </c>
      <c r="S105" s="212">
        <v>0</v>
      </c>
      <c r="T105" s="213">
        <f t="shared" ref="T105:T113" si="3">S105*H105</f>
        <v>0</v>
      </c>
      <c r="AR105" s="25" t="s">
        <v>327</v>
      </c>
      <c r="AT105" s="25" t="s">
        <v>311</v>
      </c>
      <c r="AU105" s="25" t="s">
        <v>82</v>
      </c>
      <c r="AY105" s="25" t="s">
        <v>308</v>
      </c>
      <c r="BE105" s="214">
        <f t="shared" ref="BE105:BE113" si="4">IF(N105="základní",J105,0)</f>
        <v>0</v>
      </c>
      <c r="BF105" s="214">
        <f t="shared" ref="BF105:BF113" si="5">IF(N105="snížená",J105,0)</f>
        <v>0</v>
      </c>
      <c r="BG105" s="214">
        <f t="shared" ref="BG105:BG113" si="6">IF(N105="zákl. přenesená",J105,0)</f>
        <v>0</v>
      </c>
      <c r="BH105" s="214">
        <f t="shared" ref="BH105:BH113" si="7">IF(N105="sníž. přenesená",J105,0)</f>
        <v>0</v>
      </c>
      <c r="BI105" s="214">
        <f t="shared" ref="BI105:BI113" si="8">IF(N105="nulová",J105,0)</f>
        <v>0</v>
      </c>
      <c r="BJ105" s="25" t="s">
        <v>82</v>
      </c>
      <c r="BK105" s="214">
        <f t="shared" ref="BK105:BK113" si="9">ROUND(I105*H105,2)</f>
        <v>0</v>
      </c>
      <c r="BL105" s="25" t="s">
        <v>327</v>
      </c>
      <c r="BM105" s="25" t="s">
        <v>327</v>
      </c>
    </row>
    <row r="106" spans="2:65" s="1" customFormat="1" ht="22.5" customHeight="1">
      <c r="B106" s="42"/>
      <c r="C106" s="203" t="s">
        <v>95</v>
      </c>
      <c r="D106" s="203" t="s">
        <v>311</v>
      </c>
      <c r="E106" s="204" t="s">
        <v>13544</v>
      </c>
      <c r="F106" s="205" t="s">
        <v>13545</v>
      </c>
      <c r="G106" s="206" t="s">
        <v>508</v>
      </c>
      <c r="H106" s="207">
        <v>435.3</v>
      </c>
      <c r="I106" s="208"/>
      <c r="J106" s="209">
        <f t="shared" si="0"/>
        <v>0</v>
      </c>
      <c r="K106" s="205" t="s">
        <v>21</v>
      </c>
      <c r="L106" s="62"/>
      <c r="M106" s="210" t="s">
        <v>21</v>
      </c>
      <c r="N106" s="211" t="s">
        <v>45</v>
      </c>
      <c r="O106" s="43"/>
      <c r="P106" s="212">
        <f t="shared" si="1"/>
        <v>0</v>
      </c>
      <c r="Q106" s="212">
        <v>0</v>
      </c>
      <c r="R106" s="212">
        <f t="shared" si="2"/>
        <v>0</v>
      </c>
      <c r="S106" s="212">
        <v>0</v>
      </c>
      <c r="T106" s="213">
        <f t="shared" si="3"/>
        <v>0</v>
      </c>
      <c r="AR106" s="25" t="s">
        <v>327</v>
      </c>
      <c r="AT106" s="25" t="s">
        <v>311</v>
      </c>
      <c r="AU106" s="25" t="s">
        <v>82</v>
      </c>
      <c r="AY106" s="25" t="s">
        <v>308</v>
      </c>
      <c r="BE106" s="214">
        <f t="shared" si="4"/>
        <v>0</v>
      </c>
      <c r="BF106" s="214">
        <f t="shared" si="5"/>
        <v>0</v>
      </c>
      <c r="BG106" s="214">
        <f t="shared" si="6"/>
        <v>0</v>
      </c>
      <c r="BH106" s="214">
        <f t="shared" si="7"/>
        <v>0</v>
      </c>
      <c r="BI106" s="214">
        <f t="shared" si="8"/>
        <v>0</v>
      </c>
      <c r="BJ106" s="25" t="s">
        <v>82</v>
      </c>
      <c r="BK106" s="214">
        <f t="shared" si="9"/>
        <v>0</v>
      </c>
      <c r="BL106" s="25" t="s">
        <v>327</v>
      </c>
      <c r="BM106" s="25" t="s">
        <v>334</v>
      </c>
    </row>
    <row r="107" spans="2:65" s="1" customFormat="1" ht="22.5" customHeight="1">
      <c r="B107" s="42"/>
      <c r="C107" s="203" t="s">
        <v>327</v>
      </c>
      <c r="D107" s="203" t="s">
        <v>311</v>
      </c>
      <c r="E107" s="204" t="s">
        <v>13546</v>
      </c>
      <c r="F107" s="205" t="s">
        <v>13547</v>
      </c>
      <c r="G107" s="206" t="s">
        <v>508</v>
      </c>
      <c r="H107" s="207">
        <v>10</v>
      </c>
      <c r="I107" s="208"/>
      <c r="J107" s="209">
        <f t="shared" si="0"/>
        <v>0</v>
      </c>
      <c r="K107" s="205" t="s">
        <v>21</v>
      </c>
      <c r="L107" s="62"/>
      <c r="M107" s="210" t="s">
        <v>21</v>
      </c>
      <c r="N107" s="211" t="s">
        <v>45</v>
      </c>
      <c r="O107" s="43"/>
      <c r="P107" s="212">
        <f t="shared" si="1"/>
        <v>0</v>
      </c>
      <c r="Q107" s="212">
        <v>0</v>
      </c>
      <c r="R107" s="212">
        <f t="shared" si="2"/>
        <v>0</v>
      </c>
      <c r="S107" s="212">
        <v>0</v>
      </c>
      <c r="T107" s="213">
        <f t="shared" si="3"/>
        <v>0</v>
      </c>
      <c r="AR107" s="25" t="s">
        <v>327</v>
      </c>
      <c r="AT107" s="25" t="s">
        <v>311</v>
      </c>
      <c r="AU107" s="25" t="s">
        <v>82</v>
      </c>
      <c r="AY107" s="25" t="s">
        <v>308</v>
      </c>
      <c r="BE107" s="214">
        <f t="shared" si="4"/>
        <v>0</v>
      </c>
      <c r="BF107" s="214">
        <f t="shared" si="5"/>
        <v>0</v>
      </c>
      <c r="BG107" s="214">
        <f t="shared" si="6"/>
        <v>0</v>
      </c>
      <c r="BH107" s="214">
        <f t="shared" si="7"/>
        <v>0</v>
      </c>
      <c r="BI107" s="214">
        <f t="shared" si="8"/>
        <v>0</v>
      </c>
      <c r="BJ107" s="25" t="s">
        <v>82</v>
      </c>
      <c r="BK107" s="214">
        <f t="shared" si="9"/>
        <v>0</v>
      </c>
      <c r="BL107" s="25" t="s">
        <v>327</v>
      </c>
      <c r="BM107" s="25" t="s">
        <v>342</v>
      </c>
    </row>
    <row r="108" spans="2:65" s="1" customFormat="1" ht="22.5" customHeight="1">
      <c r="B108" s="42"/>
      <c r="C108" s="203" t="s">
        <v>307</v>
      </c>
      <c r="D108" s="203" t="s">
        <v>311</v>
      </c>
      <c r="E108" s="204" t="s">
        <v>13548</v>
      </c>
      <c r="F108" s="205" t="s">
        <v>13549</v>
      </c>
      <c r="G108" s="206" t="s">
        <v>508</v>
      </c>
      <c r="H108" s="207">
        <v>509</v>
      </c>
      <c r="I108" s="208"/>
      <c r="J108" s="209">
        <f t="shared" si="0"/>
        <v>0</v>
      </c>
      <c r="K108" s="205" t="s">
        <v>21</v>
      </c>
      <c r="L108" s="62"/>
      <c r="M108" s="210" t="s">
        <v>21</v>
      </c>
      <c r="N108" s="211" t="s">
        <v>45</v>
      </c>
      <c r="O108" s="43"/>
      <c r="P108" s="212">
        <f t="shared" si="1"/>
        <v>0</v>
      </c>
      <c r="Q108" s="212">
        <v>0</v>
      </c>
      <c r="R108" s="212">
        <f t="shared" si="2"/>
        <v>0</v>
      </c>
      <c r="S108" s="212">
        <v>0</v>
      </c>
      <c r="T108" s="213">
        <f t="shared" si="3"/>
        <v>0</v>
      </c>
      <c r="AR108" s="25" t="s">
        <v>327</v>
      </c>
      <c r="AT108" s="25" t="s">
        <v>311</v>
      </c>
      <c r="AU108" s="25" t="s">
        <v>82</v>
      </c>
      <c r="AY108" s="25" t="s">
        <v>308</v>
      </c>
      <c r="BE108" s="214">
        <f t="shared" si="4"/>
        <v>0</v>
      </c>
      <c r="BF108" s="214">
        <f t="shared" si="5"/>
        <v>0</v>
      </c>
      <c r="BG108" s="214">
        <f t="shared" si="6"/>
        <v>0</v>
      </c>
      <c r="BH108" s="214">
        <f t="shared" si="7"/>
        <v>0</v>
      </c>
      <c r="BI108" s="214">
        <f t="shared" si="8"/>
        <v>0</v>
      </c>
      <c r="BJ108" s="25" t="s">
        <v>82</v>
      </c>
      <c r="BK108" s="214">
        <f t="shared" si="9"/>
        <v>0</v>
      </c>
      <c r="BL108" s="25" t="s">
        <v>327</v>
      </c>
      <c r="BM108" s="25" t="s">
        <v>350</v>
      </c>
    </row>
    <row r="109" spans="2:65" s="1" customFormat="1" ht="22.5" customHeight="1">
      <c r="B109" s="42"/>
      <c r="C109" s="203" t="s">
        <v>334</v>
      </c>
      <c r="D109" s="203" t="s">
        <v>311</v>
      </c>
      <c r="E109" s="204" t="s">
        <v>13550</v>
      </c>
      <c r="F109" s="205" t="s">
        <v>13551</v>
      </c>
      <c r="G109" s="206" t="s">
        <v>508</v>
      </c>
      <c r="H109" s="207">
        <v>1203.3</v>
      </c>
      <c r="I109" s="208"/>
      <c r="J109" s="209">
        <f t="shared" si="0"/>
        <v>0</v>
      </c>
      <c r="K109" s="205" t="s">
        <v>21</v>
      </c>
      <c r="L109" s="62"/>
      <c r="M109" s="210" t="s">
        <v>21</v>
      </c>
      <c r="N109" s="211" t="s">
        <v>45</v>
      </c>
      <c r="O109" s="43"/>
      <c r="P109" s="212">
        <f t="shared" si="1"/>
        <v>0</v>
      </c>
      <c r="Q109" s="212">
        <v>0</v>
      </c>
      <c r="R109" s="212">
        <f t="shared" si="2"/>
        <v>0</v>
      </c>
      <c r="S109" s="212">
        <v>0</v>
      </c>
      <c r="T109" s="213">
        <f t="shared" si="3"/>
        <v>0</v>
      </c>
      <c r="AR109" s="25" t="s">
        <v>327</v>
      </c>
      <c r="AT109" s="25" t="s">
        <v>311</v>
      </c>
      <c r="AU109" s="25" t="s">
        <v>82</v>
      </c>
      <c r="AY109" s="25" t="s">
        <v>308</v>
      </c>
      <c r="BE109" s="214">
        <f t="shared" si="4"/>
        <v>0</v>
      </c>
      <c r="BF109" s="214">
        <f t="shared" si="5"/>
        <v>0</v>
      </c>
      <c r="BG109" s="214">
        <f t="shared" si="6"/>
        <v>0</v>
      </c>
      <c r="BH109" s="214">
        <f t="shared" si="7"/>
        <v>0</v>
      </c>
      <c r="BI109" s="214">
        <f t="shared" si="8"/>
        <v>0</v>
      </c>
      <c r="BJ109" s="25" t="s">
        <v>82</v>
      </c>
      <c r="BK109" s="214">
        <f t="shared" si="9"/>
        <v>0</v>
      </c>
      <c r="BL109" s="25" t="s">
        <v>327</v>
      </c>
      <c r="BM109" s="25" t="s">
        <v>360</v>
      </c>
    </row>
    <row r="110" spans="2:65" s="1" customFormat="1" ht="22.5" customHeight="1">
      <c r="B110" s="42"/>
      <c r="C110" s="203" t="s">
        <v>338</v>
      </c>
      <c r="D110" s="203" t="s">
        <v>311</v>
      </c>
      <c r="E110" s="204" t="s">
        <v>13552</v>
      </c>
      <c r="F110" s="205" t="s">
        <v>13553</v>
      </c>
      <c r="G110" s="206" t="s">
        <v>508</v>
      </c>
      <c r="H110" s="207">
        <v>653</v>
      </c>
      <c r="I110" s="208"/>
      <c r="J110" s="209">
        <f t="shared" si="0"/>
        <v>0</v>
      </c>
      <c r="K110" s="205" t="s">
        <v>21</v>
      </c>
      <c r="L110" s="62"/>
      <c r="M110" s="210" t="s">
        <v>21</v>
      </c>
      <c r="N110" s="211" t="s">
        <v>45</v>
      </c>
      <c r="O110" s="43"/>
      <c r="P110" s="212">
        <f t="shared" si="1"/>
        <v>0</v>
      </c>
      <c r="Q110" s="212">
        <v>0</v>
      </c>
      <c r="R110" s="212">
        <f t="shared" si="2"/>
        <v>0</v>
      </c>
      <c r="S110" s="212">
        <v>0</v>
      </c>
      <c r="T110" s="213">
        <f t="shared" si="3"/>
        <v>0</v>
      </c>
      <c r="AR110" s="25" t="s">
        <v>327</v>
      </c>
      <c r="AT110" s="25" t="s">
        <v>311</v>
      </c>
      <c r="AU110" s="25" t="s">
        <v>82</v>
      </c>
      <c r="AY110" s="25" t="s">
        <v>308</v>
      </c>
      <c r="BE110" s="214">
        <f t="shared" si="4"/>
        <v>0</v>
      </c>
      <c r="BF110" s="214">
        <f t="shared" si="5"/>
        <v>0</v>
      </c>
      <c r="BG110" s="214">
        <f t="shared" si="6"/>
        <v>0</v>
      </c>
      <c r="BH110" s="214">
        <f t="shared" si="7"/>
        <v>0</v>
      </c>
      <c r="BI110" s="214">
        <f t="shared" si="8"/>
        <v>0</v>
      </c>
      <c r="BJ110" s="25" t="s">
        <v>82</v>
      </c>
      <c r="BK110" s="214">
        <f t="shared" si="9"/>
        <v>0</v>
      </c>
      <c r="BL110" s="25" t="s">
        <v>327</v>
      </c>
      <c r="BM110" s="25" t="s">
        <v>368</v>
      </c>
    </row>
    <row r="111" spans="2:65" s="1" customFormat="1" ht="22.5" customHeight="1">
      <c r="B111" s="42"/>
      <c r="C111" s="203" t="s">
        <v>342</v>
      </c>
      <c r="D111" s="203" t="s">
        <v>311</v>
      </c>
      <c r="E111" s="204" t="s">
        <v>13554</v>
      </c>
      <c r="F111" s="205" t="s">
        <v>13555</v>
      </c>
      <c r="G111" s="206" t="s">
        <v>538</v>
      </c>
      <c r="H111" s="207">
        <v>1050</v>
      </c>
      <c r="I111" s="208"/>
      <c r="J111" s="209">
        <f t="shared" si="0"/>
        <v>0</v>
      </c>
      <c r="K111" s="205" t="s">
        <v>21</v>
      </c>
      <c r="L111" s="62"/>
      <c r="M111" s="210" t="s">
        <v>21</v>
      </c>
      <c r="N111" s="211" t="s">
        <v>45</v>
      </c>
      <c r="O111" s="43"/>
      <c r="P111" s="212">
        <f t="shared" si="1"/>
        <v>0</v>
      </c>
      <c r="Q111" s="212">
        <v>0</v>
      </c>
      <c r="R111" s="212">
        <f t="shared" si="2"/>
        <v>0</v>
      </c>
      <c r="S111" s="212">
        <v>0</v>
      </c>
      <c r="T111" s="213">
        <f t="shared" si="3"/>
        <v>0</v>
      </c>
      <c r="AR111" s="25" t="s">
        <v>327</v>
      </c>
      <c r="AT111" s="25" t="s">
        <v>311</v>
      </c>
      <c r="AU111" s="25" t="s">
        <v>82</v>
      </c>
      <c r="AY111" s="25" t="s">
        <v>308</v>
      </c>
      <c r="BE111" s="214">
        <f t="shared" si="4"/>
        <v>0</v>
      </c>
      <c r="BF111" s="214">
        <f t="shared" si="5"/>
        <v>0</v>
      </c>
      <c r="BG111" s="214">
        <f t="shared" si="6"/>
        <v>0</v>
      </c>
      <c r="BH111" s="214">
        <f t="shared" si="7"/>
        <v>0</v>
      </c>
      <c r="BI111" s="214">
        <f t="shared" si="8"/>
        <v>0</v>
      </c>
      <c r="BJ111" s="25" t="s">
        <v>82</v>
      </c>
      <c r="BK111" s="214">
        <f t="shared" si="9"/>
        <v>0</v>
      </c>
      <c r="BL111" s="25" t="s">
        <v>327</v>
      </c>
      <c r="BM111" s="25" t="s">
        <v>375</v>
      </c>
    </row>
    <row r="112" spans="2:65" s="1" customFormat="1" ht="22.5" customHeight="1">
      <c r="B112" s="42"/>
      <c r="C112" s="203" t="s">
        <v>346</v>
      </c>
      <c r="D112" s="203" t="s">
        <v>311</v>
      </c>
      <c r="E112" s="204" t="s">
        <v>13556</v>
      </c>
      <c r="F112" s="205" t="s">
        <v>13557</v>
      </c>
      <c r="G112" s="206" t="s">
        <v>508</v>
      </c>
      <c r="H112" s="207">
        <v>420.6</v>
      </c>
      <c r="I112" s="208"/>
      <c r="J112" s="209">
        <f t="shared" si="0"/>
        <v>0</v>
      </c>
      <c r="K112" s="205" t="s">
        <v>21</v>
      </c>
      <c r="L112" s="62"/>
      <c r="M112" s="210" t="s">
        <v>21</v>
      </c>
      <c r="N112" s="211" t="s">
        <v>45</v>
      </c>
      <c r="O112" s="43"/>
      <c r="P112" s="212">
        <f t="shared" si="1"/>
        <v>0</v>
      </c>
      <c r="Q112" s="212">
        <v>0</v>
      </c>
      <c r="R112" s="212">
        <f t="shared" si="2"/>
        <v>0</v>
      </c>
      <c r="S112" s="212">
        <v>0</v>
      </c>
      <c r="T112" s="213">
        <f t="shared" si="3"/>
        <v>0</v>
      </c>
      <c r="AR112" s="25" t="s">
        <v>327</v>
      </c>
      <c r="AT112" s="25" t="s">
        <v>311</v>
      </c>
      <c r="AU112" s="25" t="s">
        <v>82</v>
      </c>
      <c r="AY112" s="25" t="s">
        <v>308</v>
      </c>
      <c r="BE112" s="214">
        <f t="shared" si="4"/>
        <v>0</v>
      </c>
      <c r="BF112" s="214">
        <f t="shared" si="5"/>
        <v>0</v>
      </c>
      <c r="BG112" s="214">
        <f t="shared" si="6"/>
        <v>0</v>
      </c>
      <c r="BH112" s="214">
        <f t="shared" si="7"/>
        <v>0</v>
      </c>
      <c r="BI112" s="214">
        <f t="shared" si="8"/>
        <v>0</v>
      </c>
      <c r="BJ112" s="25" t="s">
        <v>82</v>
      </c>
      <c r="BK112" s="214">
        <f t="shared" si="9"/>
        <v>0</v>
      </c>
      <c r="BL112" s="25" t="s">
        <v>327</v>
      </c>
      <c r="BM112" s="25" t="s">
        <v>385</v>
      </c>
    </row>
    <row r="113" spans="2:65" s="1" customFormat="1" ht="22.5" customHeight="1">
      <c r="B113" s="42"/>
      <c r="C113" s="277" t="s">
        <v>350</v>
      </c>
      <c r="D113" s="277" t="s">
        <v>1079</v>
      </c>
      <c r="E113" s="278" t="s">
        <v>13558</v>
      </c>
      <c r="F113" s="279" t="s">
        <v>13559</v>
      </c>
      <c r="G113" s="280" t="s">
        <v>719</v>
      </c>
      <c r="H113" s="281">
        <v>11</v>
      </c>
      <c r="I113" s="282"/>
      <c r="J113" s="283">
        <f t="shared" si="0"/>
        <v>0</v>
      </c>
      <c r="K113" s="279" t="s">
        <v>21</v>
      </c>
      <c r="L113" s="284"/>
      <c r="M113" s="285" t="s">
        <v>21</v>
      </c>
      <c r="N113" s="286" t="s">
        <v>45</v>
      </c>
      <c r="O113" s="43"/>
      <c r="P113" s="212">
        <f t="shared" si="1"/>
        <v>0</v>
      </c>
      <c r="Q113" s="212">
        <v>0</v>
      </c>
      <c r="R113" s="212">
        <f t="shared" si="2"/>
        <v>0</v>
      </c>
      <c r="S113" s="212">
        <v>0</v>
      </c>
      <c r="T113" s="213">
        <f t="shared" si="3"/>
        <v>0</v>
      </c>
      <c r="AR113" s="25" t="s">
        <v>342</v>
      </c>
      <c r="AT113" s="25" t="s">
        <v>1079</v>
      </c>
      <c r="AU113" s="25" t="s">
        <v>82</v>
      </c>
      <c r="AY113" s="25" t="s">
        <v>308</v>
      </c>
      <c r="BE113" s="214">
        <f t="shared" si="4"/>
        <v>0</v>
      </c>
      <c r="BF113" s="214">
        <f t="shared" si="5"/>
        <v>0</v>
      </c>
      <c r="BG113" s="214">
        <f t="shared" si="6"/>
        <v>0</v>
      </c>
      <c r="BH113" s="214">
        <f t="shared" si="7"/>
        <v>0</v>
      </c>
      <c r="BI113" s="214">
        <f t="shared" si="8"/>
        <v>0</v>
      </c>
      <c r="BJ113" s="25" t="s">
        <v>82</v>
      </c>
      <c r="BK113" s="214">
        <f t="shared" si="9"/>
        <v>0</v>
      </c>
      <c r="BL113" s="25" t="s">
        <v>327</v>
      </c>
      <c r="BM113" s="25" t="s">
        <v>393</v>
      </c>
    </row>
    <row r="114" spans="2:65" s="1" customFormat="1" ht="27">
      <c r="B114" s="42"/>
      <c r="C114" s="64"/>
      <c r="D114" s="223" t="s">
        <v>1656</v>
      </c>
      <c r="E114" s="64"/>
      <c r="F114" s="292" t="s">
        <v>13560</v>
      </c>
      <c r="G114" s="64"/>
      <c r="H114" s="64"/>
      <c r="I114" s="173"/>
      <c r="J114" s="64"/>
      <c r="K114" s="64"/>
      <c r="L114" s="62"/>
      <c r="M114" s="291"/>
      <c r="N114" s="43"/>
      <c r="O114" s="43"/>
      <c r="P114" s="43"/>
      <c r="Q114" s="43"/>
      <c r="R114" s="43"/>
      <c r="S114" s="43"/>
      <c r="T114" s="79"/>
      <c r="AT114" s="25" t="s">
        <v>1656</v>
      </c>
      <c r="AU114" s="25" t="s">
        <v>82</v>
      </c>
    </row>
    <row r="115" spans="2:65" s="11" customFormat="1" ht="37.35" customHeight="1">
      <c r="B115" s="186"/>
      <c r="C115" s="187"/>
      <c r="D115" s="200" t="s">
        <v>73</v>
      </c>
      <c r="E115" s="296" t="s">
        <v>360</v>
      </c>
      <c r="F115" s="296" t="s">
        <v>13561</v>
      </c>
      <c r="G115" s="187"/>
      <c r="H115" s="187"/>
      <c r="I115" s="190"/>
      <c r="J115" s="297">
        <f>BK115</f>
        <v>0</v>
      </c>
      <c r="K115" s="187"/>
      <c r="L115" s="192"/>
      <c r="M115" s="193"/>
      <c r="N115" s="194"/>
      <c r="O115" s="194"/>
      <c r="P115" s="195">
        <f>SUM(P116:P118)</f>
        <v>0</v>
      </c>
      <c r="Q115" s="194"/>
      <c r="R115" s="195">
        <f>SUM(R116:R118)</f>
        <v>0</v>
      </c>
      <c r="S115" s="194"/>
      <c r="T115" s="196">
        <f>SUM(T116:T118)</f>
        <v>0</v>
      </c>
      <c r="AR115" s="197" t="s">
        <v>82</v>
      </c>
      <c r="AT115" s="198" t="s">
        <v>73</v>
      </c>
      <c r="AU115" s="198" t="s">
        <v>74</v>
      </c>
      <c r="AY115" s="197" t="s">
        <v>308</v>
      </c>
      <c r="BK115" s="199">
        <f>SUM(BK116:BK118)</f>
        <v>0</v>
      </c>
    </row>
    <row r="116" spans="2:65" s="1" customFormat="1" ht="22.5" customHeight="1">
      <c r="B116" s="42"/>
      <c r="C116" s="203" t="s">
        <v>356</v>
      </c>
      <c r="D116" s="203" t="s">
        <v>311</v>
      </c>
      <c r="E116" s="204" t="s">
        <v>13562</v>
      </c>
      <c r="F116" s="205" t="s">
        <v>13563</v>
      </c>
      <c r="G116" s="206" t="s">
        <v>449</v>
      </c>
      <c r="H116" s="207">
        <v>567.32000000000005</v>
      </c>
      <c r="I116" s="208"/>
      <c r="J116" s="209">
        <f>ROUND(I116*H116,2)</f>
        <v>0</v>
      </c>
      <c r="K116" s="205" t="s">
        <v>21</v>
      </c>
      <c r="L116" s="62"/>
      <c r="M116" s="210" t="s">
        <v>21</v>
      </c>
      <c r="N116" s="211" t="s">
        <v>45</v>
      </c>
      <c r="O116" s="43"/>
      <c r="P116" s="212">
        <f>O116*H116</f>
        <v>0</v>
      </c>
      <c r="Q116" s="212">
        <v>0</v>
      </c>
      <c r="R116" s="212">
        <f>Q116*H116</f>
        <v>0</v>
      </c>
      <c r="S116" s="212">
        <v>0</v>
      </c>
      <c r="T116" s="213">
        <f>S116*H116</f>
        <v>0</v>
      </c>
      <c r="AR116" s="25" t="s">
        <v>327</v>
      </c>
      <c r="AT116" s="25" t="s">
        <v>311</v>
      </c>
      <c r="AU116" s="25" t="s">
        <v>82</v>
      </c>
      <c r="AY116" s="25" t="s">
        <v>308</v>
      </c>
      <c r="BE116" s="214">
        <f>IF(N116="základní",J116,0)</f>
        <v>0</v>
      </c>
      <c r="BF116" s="214">
        <f>IF(N116="snížená",J116,0)</f>
        <v>0</v>
      </c>
      <c r="BG116" s="214">
        <f>IF(N116="zákl. přenesená",J116,0)</f>
        <v>0</v>
      </c>
      <c r="BH116" s="214">
        <f>IF(N116="sníž. přenesená",J116,0)</f>
        <v>0</v>
      </c>
      <c r="BI116" s="214">
        <f>IF(N116="nulová",J116,0)</f>
        <v>0</v>
      </c>
      <c r="BJ116" s="25" t="s">
        <v>82</v>
      </c>
      <c r="BK116" s="214">
        <f>ROUND(I116*H116,2)</f>
        <v>0</v>
      </c>
      <c r="BL116" s="25" t="s">
        <v>327</v>
      </c>
      <c r="BM116" s="25" t="s">
        <v>402</v>
      </c>
    </row>
    <row r="117" spans="2:65" s="1" customFormat="1" ht="22.5" customHeight="1">
      <c r="B117" s="42"/>
      <c r="C117" s="203" t="s">
        <v>360</v>
      </c>
      <c r="D117" s="203" t="s">
        <v>311</v>
      </c>
      <c r="E117" s="204" t="s">
        <v>13564</v>
      </c>
      <c r="F117" s="205" t="s">
        <v>13565</v>
      </c>
      <c r="G117" s="206" t="s">
        <v>449</v>
      </c>
      <c r="H117" s="207">
        <v>423.5</v>
      </c>
      <c r="I117" s="208"/>
      <c r="J117" s="209">
        <f>ROUND(I117*H117,2)</f>
        <v>0</v>
      </c>
      <c r="K117" s="205" t="s">
        <v>21</v>
      </c>
      <c r="L117" s="62"/>
      <c r="M117" s="210" t="s">
        <v>21</v>
      </c>
      <c r="N117" s="211" t="s">
        <v>45</v>
      </c>
      <c r="O117" s="43"/>
      <c r="P117" s="212">
        <f>O117*H117</f>
        <v>0</v>
      </c>
      <c r="Q117" s="212">
        <v>0</v>
      </c>
      <c r="R117" s="212">
        <f>Q117*H117</f>
        <v>0</v>
      </c>
      <c r="S117" s="212">
        <v>0</v>
      </c>
      <c r="T117" s="213">
        <f>S117*H117</f>
        <v>0</v>
      </c>
      <c r="AR117" s="25" t="s">
        <v>327</v>
      </c>
      <c r="AT117" s="25" t="s">
        <v>311</v>
      </c>
      <c r="AU117" s="25" t="s">
        <v>82</v>
      </c>
      <c r="AY117" s="25" t="s">
        <v>308</v>
      </c>
      <c r="BE117" s="214">
        <f>IF(N117="základní",J117,0)</f>
        <v>0</v>
      </c>
      <c r="BF117" s="214">
        <f>IF(N117="snížená",J117,0)</f>
        <v>0</v>
      </c>
      <c r="BG117" s="214">
        <f>IF(N117="zákl. přenesená",J117,0)</f>
        <v>0</v>
      </c>
      <c r="BH117" s="214">
        <f>IF(N117="sníž. přenesená",J117,0)</f>
        <v>0</v>
      </c>
      <c r="BI117" s="214">
        <f>IF(N117="nulová",J117,0)</f>
        <v>0</v>
      </c>
      <c r="BJ117" s="25" t="s">
        <v>82</v>
      </c>
      <c r="BK117" s="214">
        <f>ROUND(I117*H117,2)</f>
        <v>0</v>
      </c>
      <c r="BL117" s="25" t="s">
        <v>327</v>
      </c>
      <c r="BM117" s="25" t="s">
        <v>410</v>
      </c>
    </row>
    <row r="118" spans="2:65" s="1" customFormat="1" ht="22.5" customHeight="1">
      <c r="B118" s="42"/>
      <c r="C118" s="203" t="s">
        <v>364</v>
      </c>
      <c r="D118" s="203" t="s">
        <v>311</v>
      </c>
      <c r="E118" s="204" t="s">
        <v>13566</v>
      </c>
      <c r="F118" s="205" t="s">
        <v>13567</v>
      </c>
      <c r="G118" s="206" t="s">
        <v>449</v>
      </c>
      <c r="H118" s="207">
        <v>423.5</v>
      </c>
      <c r="I118" s="208"/>
      <c r="J118" s="209">
        <f>ROUND(I118*H118,2)</f>
        <v>0</v>
      </c>
      <c r="K118" s="205" t="s">
        <v>21</v>
      </c>
      <c r="L118" s="62"/>
      <c r="M118" s="210" t="s">
        <v>21</v>
      </c>
      <c r="N118" s="211" t="s">
        <v>45</v>
      </c>
      <c r="O118" s="43"/>
      <c r="P118" s="212">
        <f>O118*H118</f>
        <v>0</v>
      </c>
      <c r="Q118" s="212">
        <v>0</v>
      </c>
      <c r="R118" s="212">
        <f>Q118*H118</f>
        <v>0</v>
      </c>
      <c r="S118" s="212">
        <v>0</v>
      </c>
      <c r="T118" s="213">
        <f>S118*H118</f>
        <v>0</v>
      </c>
      <c r="AR118" s="25" t="s">
        <v>327</v>
      </c>
      <c r="AT118" s="25" t="s">
        <v>311</v>
      </c>
      <c r="AU118" s="25" t="s">
        <v>82</v>
      </c>
      <c r="AY118" s="25" t="s">
        <v>308</v>
      </c>
      <c r="BE118" s="214">
        <f>IF(N118="základní",J118,0)</f>
        <v>0</v>
      </c>
      <c r="BF118" s="214">
        <f>IF(N118="snížená",J118,0)</f>
        <v>0</v>
      </c>
      <c r="BG118" s="214">
        <f>IF(N118="zákl. přenesená",J118,0)</f>
        <v>0</v>
      </c>
      <c r="BH118" s="214">
        <f>IF(N118="sníž. přenesená",J118,0)</f>
        <v>0</v>
      </c>
      <c r="BI118" s="214">
        <f>IF(N118="nulová",J118,0)</f>
        <v>0</v>
      </c>
      <c r="BJ118" s="25" t="s">
        <v>82</v>
      </c>
      <c r="BK118" s="214">
        <f>ROUND(I118*H118,2)</f>
        <v>0</v>
      </c>
      <c r="BL118" s="25" t="s">
        <v>327</v>
      </c>
      <c r="BM118" s="25" t="s">
        <v>420</v>
      </c>
    </row>
    <row r="119" spans="2:65" s="11" customFormat="1" ht="37.35" customHeight="1">
      <c r="B119" s="186"/>
      <c r="C119" s="187"/>
      <c r="D119" s="200" t="s">
        <v>73</v>
      </c>
      <c r="E119" s="296" t="s">
        <v>375</v>
      </c>
      <c r="F119" s="296" t="s">
        <v>13568</v>
      </c>
      <c r="G119" s="187"/>
      <c r="H119" s="187"/>
      <c r="I119" s="190"/>
      <c r="J119" s="297">
        <f>BK119</f>
        <v>0</v>
      </c>
      <c r="K119" s="187"/>
      <c r="L119" s="192"/>
      <c r="M119" s="193"/>
      <c r="N119" s="194"/>
      <c r="O119" s="194"/>
      <c r="P119" s="195">
        <f>SUM(P120:P128)</f>
        <v>0</v>
      </c>
      <c r="Q119" s="194"/>
      <c r="R119" s="195">
        <f>SUM(R120:R128)</f>
        <v>0</v>
      </c>
      <c r="S119" s="194"/>
      <c r="T119" s="196">
        <f>SUM(T120:T128)</f>
        <v>0</v>
      </c>
      <c r="AR119" s="197" t="s">
        <v>82</v>
      </c>
      <c r="AT119" s="198" t="s">
        <v>73</v>
      </c>
      <c r="AU119" s="198" t="s">
        <v>74</v>
      </c>
      <c r="AY119" s="197" t="s">
        <v>308</v>
      </c>
      <c r="BK119" s="199">
        <f>SUM(BK120:BK128)</f>
        <v>0</v>
      </c>
    </row>
    <row r="120" spans="2:65" s="1" customFormat="1" ht="22.5" customHeight="1">
      <c r="B120" s="42"/>
      <c r="C120" s="203" t="s">
        <v>368</v>
      </c>
      <c r="D120" s="203" t="s">
        <v>311</v>
      </c>
      <c r="E120" s="204" t="s">
        <v>1845</v>
      </c>
      <c r="F120" s="205" t="s">
        <v>1846</v>
      </c>
      <c r="G120" s="206" t="s">
        <v>449</v>
      </c>
      <c r="H120" s="207">
        <v>990.82</v>
      </c>
      <c r="I120" s="208"/>
      <c r="J120" s="209">
        <f>ROUND(I120*H120,2)</f>
        <v>0</v>
      </c>
      <c r="K120" s="205" t="s">
        <v>21</v>
      </c>
      <c r="L120" s="62"/>
      <c r="M120" s="210" t="s">
        <v>21</v>
      </c>
      <c r="N120" s="211" t="s">
        <v>45</v>
      </c>
      <c r="O120" s="43"/>
      <c r="P120" s="212">
        <f>O120*H120</f>
        <v>0</v>
      </c>
      <c r="Q120" s="212">
        <v>0</v>
      </c>
      <c r="R120" s="212">
        <f>Q120*H120</f>
        <v>0</v>
      </c>
      <c r="S120" s="212">
        <v>0</v>
      </c>
      <c r="T120" s="213">
        <f>S120*H120</f>
        <v>0</v>
      </c>
      <c r="AR120" s="25" t="s">
        <v>327</v>
      </c>
      <c r="AT120" s="25" t="s">
        <v>311</v>
      </c>
      <c r="AU120" s="25" t="s">
        <v>82</v>
      </c>
      <c r="AY120" s="25" t="s">
        <v>308</v>
      </c>
      <c r="BE120" s="214">
        <f>IF(N120="základní",J120,0)</f>
        <v>0</v>
      </c>
      <c r="BF120" s="214">
        <f>IF(N120="snížená",J120,0)</f>
        <v>0</v>
      </c>
      <c r="BG120" s="214">
        <f>IF(N120="zákl. přenesená",J120,0)</f>
        <v>0</v>
      </c>
      <c r="BH120" s="214">
        <f>IF(N120="sníž. přenesená",J120,0)</f>
        <v>0</v>
      </c>
      <c r="BI120" s="214">
        <f>IF(N120="nulová",J120,0)</f>
        <v>0</v>
      </c>
      <c r="BJ120" s="25" t="s">
        <v>82</v>
      </c>
      <c r="BK120" s="214">
        <f>ROUND(I120*H120,2)</f>
        <v>0</v>
      </c>
      <c r="BL120" s="25" t="s">
        <v>327</v>
      </c>
      <c r="BM120" s="25" t="s">
        <v>598</v>
      </c>
    </row>
    <row r="121" spans="2:65" s="1" customFormat="1" ht="22.5" customHeight="1">
      <c r="B121" s="42"/>
      <c r="C121" s="203" t="s">
        <v>10</v>
      </c>
      <c r="D121" s="203" t="s">
        <v>311</v>
      </c>
      <c r="E121" s="204" t="s">
        <v>1883</v>
      </c>
      <c r="F121" s="205" t="s">
        <v>13569</v>
      </c>
      <c r="G121" s="206" t="s">
        <v>449</v>
      </c>
      <c r="H121" s="207">
        <v>940.82</v>
      </c>
      <c r="I121" s="208"/>
      <c r="J121" s="209">
        <f>ROUND(I121*H121,2)</f>
        <v>0</v>
      </c>
      <c r="K121" s="205" t="s">
        <v>21</v>
      </c>
      <c r="L121" s="62"/>
      <c r="M121" s="210" t="s">
        <v>21</v>
      </c>
      <c r="N121" s="211" t="s">
        <v>45</v>
      </c>
      <c r="O121" s="43"/>
      <c r="P121" s="212">
        <f>O121*H121</f>
        <v>0</v>
      </c>
      <c r="Q121" s="212">
        <v>0</v>
      </c>
      <c r="R121" s="212">
        <f>Q121*H121</f>
        <v>0</v>
      </c>
      <c r="S121" s="212">
        <v>0</v>
      </c>
      <c r="T121" s="213">
        <f>S121*H121</f>
        <v>0</v>
      </c>
      <c r="AR121" s="25" t="s">
        <v>327</v>
      </c>
      <c r="AT121" s="25" t="s">
        <v>311</v>
      </c>
      <c r="AU121" s="25" t="s">
        <v>82</v>
      </c>
      <c r="AY121" s="25" t="s">
        <v>308</v>
      </c>
      <c r="BE121" s="214">
        <f>IF(N121="základní",J121,0)</f>
        <v>0</v>
      </c>
      <c r="BF121" s="214">
        <f>IF(N121="snížená",J121,0)</f>
        <v>0</v>
      </c>
      <c r="BG121" s="214">
        <f>IF(N121="zákl. přenesená",J121,0)</f>
        <v>0</v>
      </c>
      <c r="BH121" s="214">
        <f>IF(N121="sníž. přenesená",J121,0)</f>
        <v>0</v>
      </c>
      <c r="BI121" s="214">
        <f>IF(N121="nulová",J121,0)</f>
        <v>0</v>
      </c>
      <c r="BJ121" s="25" t="s">
        <v>82</v>
      </c>
      <c r="BK121" s="214">
        <f>ROUND(I121*H121,2)</f>
        <v>0</v>
      </c>
      <c r="BL121" s="25" t="s">
        <v>327</v>
      </c>
      <c r="BM121" s="25" t="s">
        <v>608</v>
      </c>
    </row>
    <row r="122" spans="2:65" s="1" customFormat="1" ht="27">
      <c r="B122" s="42"/>
      <c r="C122" s="64"/>
      <c r="D122" s="246" t="s">
        <v>1656</v>
      </c>
      <c r="E122" s="64"/>
      <c r="F122" s="290" t="s">
        <v>13570</v>
      </c>
      <c r="G122" s="64"/>
      <c r="H122" s="64"/>
      <c r="I122" s="173"/>
      <c r="J122" s="64"/>
      <c r="K122" s="64"/>
      <c r="L122" s="62"/>
      <c r="M122" s="291"/>
      <c r="N122" s="43"/>
      <c r="O122" s="43"/>
      <c r="P122" s="43"/>
      <c r="Q122" s="43"/>
      <c r="R122" s="43"/>
      <c r="S122" s="43"/>
      <c r="T122" s="79"/>
      <c r="AT122" s="25" t="s">
        <v>1656</v>
      </c>
      <c r="AU122" s="25" t="s">
        <v>82</v>
      </c>
    </row>
    <row r="123" spans="2:65" s="1" customFormat="1" ht="22.5" customHeight="1">
      <c r="B123" s="42"/>
      <c r="C123" s="203" t="s">
        <v>375</v>
      </c>
      <c r="D123" s="203" t="s">
        <v>311</v>
      </c>
      <c r="E123" s="204" t="s">
        <v>13571</v>
      </c>
      <c r="F123" s="205" t="s">
        <v>13572</v>
      </c>
      <c r="G123" s="206" t="s">
        <v>449</v>
      </c>
      <c r="H123" s="207">
        <v>940.82</v>
      </c>
      <c r="I123" s="208"/>
      <c r="J123" s="209">
        <f>ROUND(I123*H123,2)</f>
        <v>0</v>
      </c>
      <c r="K123" s="205" t="s">
        <v>21</v>
      </c>
      <c r="L123" s="62"/>
      <c r="M123" s="210" t="s">
        <v>21</v>
      </c>
      <c r="N123" s="211" t="s">
        <v>45</v>
      </c>
      <c r="O123" s="43"/>
      <c r="P123" s="212">
        <f>O123*H123</f>
        <v>0</v>
      </c>
      <c r="Q123" s="212">
        <v>0</v>
      </c>
      <c r="R123" s="212">
        <f>Q123*H123</f>
        <v>0</v>
      </c>
      <c r="S123" s="212">
        <v>0</v>
      </c>
      <c r="T123" s="213">
        <f>S123*H123</f>
        <v>0</v>
      </c>
      <c r="AR123" s="25" t="s">
        <v>327</v>
      </c>
      <c r="AT123" s="25" t="s">
        <v>311</v>
      </c>
      <c r="AU123" s="25" t="s">
        <v>82</v>
      </c>
      <c r="AY123" s="25" t="s">
        <v>308</v>
      </c>
      <c r="BE123" s="214">
        <f>IF(N123="základní",J123,0)</f>
        <v>0</v>
      </c>
      <c r="BF123" s="214">
        <f>IF(N123="snížená",J123,0)</f>
        <v>0</v>
      </c>
      <c r="BG123" s="214">
        <f>IF(N123="zákl. přenesená",J123,0)</f>
        <v>0</v>
      </c>
      <c r="BH123" s="214">
        <f>IF(N123="sníž. přenesená",J123,0)</f>
        <v>0</v>
      </c>
      <c r="BI123" s="214">
        <f>IF(N123="nulová",J123,0)</f>
        <v>0</v>
      </c>
      <c r="BJ123" s="25" t="s">
        <v>82</v>
      </c>
      <c r="BK123" s="214">
        <f>ROUND(I123*H123,2)</f>
        <v>0</v>
      </c>
      <c r="BL123" s="25" t="s">
        <v>327</v>
      </c>
      <c r="BM123" s="25" t="s">
        <v>619</v>
      </c>
    </row>
    <row r="124" spans="2:65" s="1" customFormat="1" ht="22.5" customHeight="1">
      <c r="B124" s="42"/>
      <c r="C124" s="203" t="s">
        <v>381</v>
      </c>
      <c r="D124" s="203" t="s">
        <v>311</v>
      </c>
      <c r="E124" s="204" t="s">
        <v>1665</v>
      </c>
      <c r="F124" s="205" t="s">
        <v>13573</v>
      </c>
      <c r="G124" s="206" t="s">
        <v>449</v>
      </c>
      <c r="H124" s="207">
        <v>567.32000000000005</v>
      </c>
      <c r="I124" s="208"/>
      <c r="J124" s="209">
        <f>ROUND(I124*H124,2)</f>
        <v>0</v>
      </c>
      <c r="K124" s="205" t="s">
        <v>21</v>
      </c>
      <c r="L124" s="62"/>
      <c r="M124" s="210" t="s">
        <v>21</v>
      </c>
      <c r="N124" s="211" t="s">
        <v>45</v>
      </c>
      <c r="O124" s="43"/>
      <c r="P124" s="212">
        <f>O124*H124</f>
        <v>0</v>
      </c>
      <c r="Q124" s="212">
        <v>0</v>
      </c>
      <c r="R124" s="212">
        <f>Q124*H124</f>
        <v>0</v>
      </c>
      <c r="S124" s="212">
        <v>0</v>
      </c>
      <c r="T124" s="213">
        <f>S124*H124</f>
        <v>0</v>
      </c>
      <c r="AR124" s="25" t="s">
        <v>327</v>
      </c>
      <c r="AT124" s="25" t="s">
        <v>311</v>
      </c>
      <c r="AU124" s="25" t="s">
        <v>82</v>
      </c>
      <c r="AY124" s="25" t="s">
        <v>308</v>
      </c>
      <c r="BE124" s="214">
        <f>IF(N124="základní",J124,0)</f>
        <v>0</v>
      </c>
      <c r="BF124" s="214">
        <f>IF(N124="snížená",J124,0)</f>
        <v>0</v>
      </c>
      <c r="BG124" s="214">
        <f>IF(N124="zákl. přenesená",J124,0)</f>
        <v>0</v>
      </c>
      <c r="BH124" s="214">
        <f>IF(N124="sníž. přenesená",J124,0)</f>
        <v>0</v>
      </c>
      <c r="BI124" s="214">
        <f>IF(N124="nulová",J124,0)</f>
        <v>0</v>
      </c>
      <c r="BJ124" s="25" t="s">
        <v>82</v>
      </c>
      <c r="BK124" s="214">
        <f>ROUND(I124*H124,2)</f>
        <v>0</v>
      </c>
      <c r="BL124" s="25" t="s">
        <v>327</v>
      </c>
      <c r="BM124" s="25" t="s">
        <v>632</v>
      </c>
    </row>
    <row r="125" spans="2:65" s="1" customFormat="1" ht="27">
      <c r="B125" s="42"/>
      <c r="C125" s="64"/>
      <c r="D125" s="246" t="s">
        <v>1656</v>
      </c>
      <c r="E125" s="64"/>
      <c r="F125" s="290" t="s">
        <v>13574</v>
      </c>
      <c r="G125" s="64"/>
      <c r="H125" s="64"/>
      <c r="I125" s="173"/>
      <c r="J125" s="64"/>
      <c r="K125" s="64"/>
      <c r="L125" s="62"/>
      <c r="M125" s="291"/>
      <c r="N125" s="43"/>
      <c r="O125" s="43"/>
      <c r="P125" s="43"/>
      <c r="Q125" s="43"/>
      <c r="R125" s="43"/>
      <c r="S125" s="43"/>
      <c r="T125" s="79"/>
      <c r="AT125" s="25" t="s">
        <v>1656</v>
      </c>
      <c r="AU125" s="25" t="s">
        <v>82</v>
      </c>
    </row>
    <row r="126" spans="2:65" s="1" customFormat="1" ht="22.5" customHeight="1">
      <c r="B126" s="42"/>
      <c r="C126" s="203" t="s">
        <v>385</v>
      </c>
      <c r="D126" s="203" t="s">
        <v>311</v>
      </c>
      <c r="E126" s="204" t="s">
        <v>13575</v>
      </c>
      <c r="F126" s="205" t="s">
        <v>13576</v>
      </c>
      <c r="G126" s="206" t="s">
        <v>449</v>
      </c>
      <c r="H126" s="207">
        <v>373.5</v>
      </c>
      <c r="I126" s="208"/>
      <c r="J126" s="209">
        <f>ROUND(I126*H126,2)</f>
        <v>0</v>
      </c>
      <c r="K126" s="205" t="s">
        <v>21</v>
      </c>
      <c r="L126" s="62"/>
      <c r="M126" s="210" t="s">
        <v>21</v>
      </c>
      <c r="N126" s="211" t="s">
        <v>45</v>
      </c>
      <c r="O126" s="43"/>
      <c r="P126" s="212">
        <f>O126*H126</f>
        <v>0</v>
      </c>
      <c r="Q126" s="212">
        <v>0</v>
      </c>
      <c r="R126" s="212">
        <f>Q126*H126</f>
        <v>0</v>
      </c>
      <c r="S126" s="212">
        <v>0</v>
      </c>
      <c r="T126" s="213">
        <f>S126*H126</f>
        <v>0</v>
      </c>
      <c r="AR126" s="25" t="s">
        <v>327</v>
      </c>
      <c r="AT126" s="25" t="s">
        <v>311</v>
      </c>
      <c r="AU126" s="25" t="s">
        <v>82</v>
      </c>
      <c r="AY126" s="25" t="s">
        <v>308</v>
      </c>
      <c r="BE126" s="214">
        <f>IF(N126="základní",J126,0)</f>
        <v>0</v>
      </c>
      <c r="BF126" s="214">
        <f>IF(N126="snížená",J126,0)</f>
        <v>0</v>
      </c>
      <c r="BG126" s="214">
        <f>IF(N126="zákl. přenesená",J126,0)</f>
        <v>0</v>
      </c>
      <c r="BH126" s="214">
        <f>IF(N126="sníž. přenesená",J126,0)</f>
        <v>0</v>
      </c>
      <c r="BI126" s="214">
        <f>IF(N126="nulová",J126,0)</f>
        <v>0</v>
      </c>
      <c r="BJ126" s="25" t="s">
        <v>82</v>
      </c>
      <c r="BK126" s="214">
        <f>ROUND(I126*H126,2)</f>
        <v>0</v>
      </c>
      <c r="BL126" s="25" t="s">
        <v>327</v>
      </c>
      <c r="BM126" s="25" t="s">
        <v>644</v>
      </c>
    </row>
    <row r="127" spans="2:65" s="1" customFormat="1" ht="27">
      <c r="B127" s="42"/>
      <c r="C127" s="64"/>
      <c r="D127" s="246" t="s">
        <v>1656</v>
      </c>
      <c r="E127" s="64"/>
      <c r="F127" s="290" t="s">
        <v>13577</v>
      </c>
      <c r="G127" s="64"/>
      <c r="H127" s="64"/>
      <c r="I127" s="173"/>
      <c r="J127" s="64"/>
      <c r="K127" s="64"/>
      <c r="L127" s="62"/>
      <c r="M127" s="291"/>
      <c r="N127" s="43"/>
      <c r="O127" s="43"/>
      <c r="P127" s="43"/>
      <c r="Q127" s="43"/>
      <c r="R127" s="43"/>
      <c r="S127" s="43"/>
      <c r="T127" s="79"/>
      <c r="AT127" s="25" t="s">
        <v>1656</v>
      </c>
      <c r="AU127" s="25" t="s">
        <v>82</v>
      </c>
    </row>
    <row r="128" spans="2:65" s="1" customFormat="1" ht="22.5" customHeight="1">
      <c r="B128" s="42"/>
      <c r="C128" s="203" t="s">
        <v>389</v>
      </c>
      <c r="D128" s="203" t="s">
        <v>311</v>
      </c>
      <c r="E128" s="204" t="s">
        <v>1848</v>
      </c>
      <c r="F128" s="205" t="s">
        <v>1849</v>
      </c>
      <c r="G128" s="206" t="s">
        <v>449</v>
      </c>
      <c r="H128" s="207">
        <v>50</v>
      </c>
      <c r="I128" s="208"/>
      <c r="J128" s="209">
        <f>ROUND(I128*H128,2)</f>
        <v>0</v>
      </c>
      <c r="K128" s="205" t="s">
        <v>21</v>
      </c>
      <c r="L128" s="62"/>
      <c r="M128" s="210" t="s">
        <v>21</v>
      </c>
      <c r="N128" s="211" t="s">
        <v>45</v>
      </c>
      <c r="O128" s="43"/>
      <c r="P128" s="212">
        <f>O128*H128</f>
        <v>0</v>
      </c>
      <c r="Q128" s="212">
        <v>0</v>
      </c>
      <c r="R128" s="212">
        <f>Q128*H128</f>
        <v>0</v>
      </c>
      <c r="S128" s="212">
        <v>0</v>
      </c>
      <c r="T128" s="213">
        <f>S128*H128</f>
        <v>0</v>
      </c>
      <c r="AR128" s="25" t="s">
        <v>327</v>
      </c>
      <c r="AT128" s="25" t="s">
        <v>311</v>
      </c>
      <c r="AU128" s="25" t="s">
        <v>82</v>
      </c>
      <c r="AY128" s="25" t="s">
        <v>308</v>
      </c>
      <c r="BE128" s="214">
        <f>IF(N128="základní",J128,0)</f>
        <v>0</v>
      </c>
      <c r="BF128" s="214">
        <f>IF(N128="snížená",J128,0)</f>
        <v>0</v>
      </c>
      <c r="BG128" s="214">
        <f>IF(N128="zákl. přenesená",J128,0)</f>
        <v>0</v>
      </c>
      <c r="BH128" s="214">
        <f>IF(N128="sníž. přenesená",J128,0)</f>
        <v>0</v>
      </c>
      <c r="BI128" s="214">
        <f>IF(N128="nulová",J128,0)</f>
        <v>0</v>
      </c>
      <c r="BJ128" s="25" t="s">
        <v>82</v>
      </c>
      <c r="BK128" s="214">
        <f>ROUND(I128*H128,2)</f>
        <v>0</v>
      </c>
      <c r="BL128" s="25" t="s">
        <v>327</v>
      </c>
      <c r="BM128" s="25" t="s">
        <v>653</v>
      </c>
    </row>
    <row r="129" spans="2:65" s="11" customFormat="1" ht="37.35" customHeight="1">
      <c r="B129" s="186"/>
      <c r="C129" s="187"/>
      <c r="D129" s="200" t="s">
        <v>73</v>
      </c>
      <c r="E129" s="296" t="s">
        <v>385</v>
      </c>
      <c r="F129" s="296" t="s">
        <v>13578</v>
      </c>
      <c r="G129" s="187"/>
      <c r="H129" s="187"/>
      <c r="I129" s="190"/>
      <c r="J129" s="297">
        <f>BK129</f>
        <v>0</v>
      </c>
      <c r="K129" s="187"/>
      <c r="L129" s="192"/>
      <c r="M129" s="193"/>
      <c r="N129" s="194"/>
      <c r="O129" s="194"/>
      <c r="P129" s="195">
        <f>SUM(P130:P132)</f>
        <v>0</v>
      </c>
      <c r="Q129" s="194"/>
      <c r="R129" s="195">
        <f>SUM(R130:R132)</f>
        <v>0</v>
      </c>
      <c r="S129" s="194"/>
      <c r="T129" s="196">
        <f>SUM(T130:T132)</f>
        <v>0</v>
      </c>
      <c r="AR129" s="197" t="s">
        <v>82</v>
      </c>
      <c r="AT129" s="198" t="s">
        <v>73</v>
      </c>
      <c r="AU129" s="198" t="s">
        <v>74</v>
      </c>
      <c r="AY129" s="197" t="s">
        <v>308</v>
      </c>
      <c r="BK129" s="199">
        <f>SUM(BK130:BK132)</f>
        <v>0</v>
      </c>
    </row>
    <row r="130" spans="2:65" s="1" customFormat="1" ht="22.5" customHeight="1">
      <c r="B130" s="42"/>
      <c r="C130" s="203" t="s">
        <v>393</v>
      </c>
      <c r="D130" s="203" t="s">
        <v>311</v>
      </c>
      <c r="E130" s="204" t="s">
        <v>1898</v>
      </c>
      <c r="F130" s="205" t="s">
        <v>1899</v>
      </c>
      <c r="G130" s="206" t="s">
        <v>508</v>
      </c>
      <c r="H130" s="207">
        <v>2294.6</v>
      </c>
      <c r="I130" s="208"/>
      <c r="J130" s="209">
        <f>ROUND(I130*H130,2)</f>
        <v>0</v>
      </c>
      <c r="K130" s="205" t="s">
        <v>21</v>
      </c>
      <c r="L130" s="62"/>
      <c r="M130" s="210" t="s">
        <v>21</v>
      </c>
      <c r="N130" s="211" t="s">
        <v>45</v>
      </c>
      <c r="O130" s="43"/>
      <c r="P130" s="212">
        <f>O130*H130</f>
        <v>0</v>
      </c>
      <c r="Q130" s="212">
        <v>0</v>
      </c>
      <c r="R130" s="212">
        <f>Q130*H130</f>
        <v>0</v>
      </c>
      <c r="S130" s="212">
        <v>0</v>
      </c>
      <c r="T130" s="213">
        <f>S130*H130</f>
        <v>0</v>
      </c>
      <c r="AR130" s="25" t="s">
        <v>327</v>
      </c>
      <c r="AT130" s="25" t="s">
        <v>311</v>
      </c>
      <c r="AU130" s="25" t="s">
        <v>82</v>
      </c>
      <c r="AY130" s="25" t="s">
        <v>308</v>
      </c>
      <c r="BE130" s="214">
        <f>IF(N130="základní",J130,0)</f>
        <v>0</v>
      </c>
      <c r="BF130" s="214">
        <f>IF(N130="snížená",J130,0)</f>
        <v>0</v>
      </c>
      <c r="BG130" s="214">
        <f>IF(N130="zákl. přenesená",J130,0)</f>
        <v>0</v>
      </c>
      <c r="BH130" s="214">
        <f>IF(N130="sníž. přenesená",J130,0)</f>
        <v>0</v>
      </c>
      <c r="BI130" s="214">
        <f>IF(N130="nulová",J130,0)</f>
        <v>0</v>
      </c>
      <c r="BJ130" s="25" t="s">
        <v>82</v>
      </c>
      <c r="BK130" s="214">
        <f>ROUND(I130*H130,2)</f>
        <v>0</v>
      </c>
      <c r="BL130" s="25" t="s">
        <v>327</v>
      </c>
      <c r="BM130" s="25" t="s">
        <v>661</v>
      </c>
    </row>
    <row r="131" spans="2:65" s="1" customFormat="1" ht="22.5" customHeight="1">
      <c r="B131" s="42"/>
      <c r="C131" s="203" t="s">
        <v>9</v>
      </c>
      <c r="D131" s="203" t="s">
        <v>311</v>
      </c>
      <c r="E131" s="204" t="s">
        <v>13579</v>
      </c>
      <c r="F131" s="205" t="s">
        <v>13580</v>
      </c>
      <c r="G131" s="206" t="s">
        <v>508</v>
      </c>
      <c r="H131" s="207">
        <v>1477.15</v>
      </c>
      <c r="I131" s="208"/>
      <c r="J131" s="209">
        <f>ROUND(I131*H131,2)</f>
        <v>0</v>
      </c>
      <c r="K131" s="205" t="s">
        <v>21</v>
      </c>
      <c r="L131" s="62"/>
      <c r="M131" s="210" t="s">
        <v>21</v>
      </c>
      <c r="N131" s="211" t="s">
        <v>45</v>
      </c>
      <c r="O131" s="43"/>
      <c r="P131" s="212">
        <f>O131*H131</f>
        <v>0</v>
      </c>
      <c r="Q131" s="212">
        <v>0</v>
      </c>
      <c r="R131" s="212">
        <f>Q131*H131</f>
        <v>0</v>
      </c>
      <c r="S131" s="212">
        <v>0</v>
      </c>
      <c r="T131" s="213">
        <f>S131*H131</f>
        <v>0</v>
      </c>
      <c r="AR131" s="25" t="s">
        <v>327</v>
      </c>
      <c r="AT131" s="25" t="s">
        <v>311</v>
      </c>
      <c r="AU131" s="25" t="s">
        <v>82</v>
      </c>
      <c r="AY131" s="25" t="s">
        <v>308</v>
      </c>
      <c r="BE131" s="214">
        <f>IF(N131="základní",J131,0)</f>
        <v>0</v>
      </c>
      <c r="BF131" s="214">
        <f>IF(N131="snížená",J131,0)</f>
        <v>0</v>
      </c>
      <c r="BG131" s="214">
        <f>IF(N131="zákl. přenesená",J131,0)</f>
        <v>0</v>
      </c>
      <c r="BH131" s="214">
        <f>IF(N131="sníž. přenesená",J131,0)</f>
        <v>0</v>
      </c>
      <c r="BI131" s="214">
        <f>IF(N131="nulová",J131,0)</f>
        <v>0</v>
      </c>
      <c r="BJ131" s="25" t="s">
        <v>82</v>
      </c>
      <c r="BK131" s="214">
        <f>ROUND(I131*H131,2)</f>
        <v>0</v>
      </c>
      <c r="BL131" s="25" t="s">
        <v>327</v>
      </c>
      <c r="BM131" s="25" t="s">
        <v>669</v>
      </c>
    </row>
    <row r="132" spans="2:65" s="1" customFormat="1" ht="27">
      <c r="B132" s="42"/>
      <c r="C132" s="64"/>
      <c r="D132" s="223" t="s">
        <v>1656</v>
      </c>
      <c r="E132" s="64"/>
      <c r="F132" s="292" t="s">
        <v>13581</v>
      </c>
      <c r="G132" s="64"/>
      <c r="H132" s="64"/>
      <c r="I132" s="173"/>
      <c r="J132" s="64"/>
      <c r="K132" s="64"/>
      <c r="L132" s="62"/>
      <c r="M132" s="291"/>
      <c r="N132" s="43"/>
      <c r="O132" s="43"/>
      <c r="P132" s="43"/>
      <c r="Q132" s="43"/>
      <c r="R132" s="43"/>
      <c r="S132" s="43"/>
      <c r="T132" s="79"/>
      <c r="AT132" s="25" t="s">
        <v>1656</v>
      </c>
      <c r="AU132" s="25" t="s">
        <v>82</v>
      </c>
    </row>
    <row r="133" spans="2:65" s="11" customFormat="1" ht="37.35" customHeight="1">
      <c r="B133" s="186"/>
      <c r="C133" s="187"/>
      <c r="D133" s="200" t="s">
        <v>73</v>
      </c>
      <c r="E133" s="296" t="s">
        <v>9</v>
      </c>
      <c r="F133" s="296" t="s">
        <v>13582</v>
      </c>
      <c r="G133" s="187"/>
      <c r="H133" s="187"/>
      <c r="I133" s="190"/>
      <c r="J133" s="297">
        <f>BK133</f>
        <v>0</v>
      </c>
      <c r="K133" s="187"/>
      <c r="L133" s="192"/>
      <c r="M133" s="193"/>
      <c r="N133" s="194"/>
      <c r="O133" s="194"/>
      <c r="P133" s="195">
        <f>SUM(P134:P138)</f>
        <v>0</v>
      </c>
      <c r="Q133" s="194"/>
      <c r="R133" s="195">
        <f>SUM(R134:R138)</f>
        <v>0</v>
      </c>
      <c r="S133" s="194"/>
      <c r="T133" s="196">
        <f>SUM(T134:T138)</f>
        <v>0</v>
      </c>
      <c r="AR133" s="197" t="s">
        <v>82</v>
      </c>
      <c r="AT133" s="198" t="s">
        <v>73</v>
      </c>
      <c r="AU133" s="198" t="s">
        <v>74</v>
      </c>
      <c r="AY133" s="197" t="s">
        <v>308</v>
      </c>
      <c r="BK133" s="199">
        <f>SUM(BK134:BK138)</f>
        <v>0</v>
      </c>
    </row>
    <row r="134" spans="2:65" s="1" customFormat="1" ht="22.5" customHeight="1">
      <c r="B134" s="42"/>
      <c r="C134" s="203" t="s">
        <v>402</v>
      </c>
      <c r="D134" s="203" t="s">
        <v>311</v>
      </c>
      <c r="E134" s="204" t="s">
        <v>13583</v>
      </c>
      <c r="F134" s="205" t="s">
        <v>13584</v>
      </c>
      <c r="G134" s="206" t="s">
        <v>538</v>
      </c>
      <c r="H134" s="207">
        <v>110</v>
      </c>
      <c r="I134" s="208"/>
      <c r="J134" s="209">
        <f>ROUND(I134*H134,2)</f>
        <v>0</v>
      </c>
      <c r="K134" s="205" t="s">
        <v>21</v>
      </c>
      <c r="L134" s="62"/>
      <c r="M134" s="210" t="s">
        <v>21</v>
      </c>
      <c r="N134" s="211" t="s">
        <v>45</v>
      </c>
      <c r="O134" s="43"/>
      <c r="P134" s="212">
        <f>O134*H134</f>
        <v>0</v>
      </c>
      <c r="Q134" s="212">
        <v>0</v>
      </c>
      <c r="R134" s="212">
        <f>Q134*H134</f>
        <v>0</v>
      </c>
      <c r="S134" s="212">
        <v>0</v>
      </c>
      <c r="T134" s="213">
        <f>S134*H134</f>
        <v>0</v>
      </c>
      <c r="AR134" s="25" t="s">
        <v>327</v>
      </c>
      <c r="AT134" s="25" t="s">
        <v>311</v>
      </c>
      <c r="AU134" s="25" t="s">
        <v>82</v>
      </c>
      <c r="AY134" s="25" t="s">
        <v>308</v>
      </c>
      <c r="BE134" s="214">
        <f>IF(N134="základní",J134,0)</f>
        <v>0</v>
      </c>
      <c r="BF134" s="214">
        <f>IF(N134="snížená",J134,0)</f>
        <v>0</v>
      </c>
      <c r="BG134" s="214">
        <f>IF(N134="zákl. přenesená",J134,0)</f>
        <v>0</v>
      </c>
      <c r="BH134" s="214">
        <f>IF(N134="sníž. přenesená",J134,0)</f>
        <v>0</v>
      </c>
      <c r="BI134" s="214">
        <f>IF(N134="nulová",J134,0)</f>
        <v>0</v>
      </c>
      <c r="BJ134" s="25" t="s">
        <v>82</v>
      </c>
      <c r="BK134" s="214">
        <f>ROUND(I134*H134,2)</f>
        <v>0</v>
      </c>
      <c r="BL134" s="25" t="s">
        <v>327</v>
      </c>
      <c r="BM134" s="25" t="s">
        <v>677</v>
      </c>
    </row>
    <row r="135" spans="2:65" s="1" customFormat="1" ht="22.5" customHeight="1">
      <c r="B135" s="42"/>
      <c r="C135" s="203" t="s">
        <v>406</v>
      </c>
      <c r="D135" s="203" t="s">
        <v>311</v>
      </c>
      <c r="E135" s="204" t="s">
        <v>13585</v>
      </c>
      <c r="F135" s="205" t="s">
        <v>13586</v>
      </c>
      <c r="G135" s="206" t="s">
        <v>449</v>
      </c>
      <c r="H135" s="207">
        <v>48.4</v>
      </c>
      <c r="I135" s="208"/>
      <c r="J135" s="209">
        <f>ROUND(I135*H135,2)</f>
        <v>0</v>
      </c>
      <c r="K135" s="205" t="s">
        <v>21</v>
      </c>
      <c r="L135" s="62"/>
      <c r="M135" s="210" t="s">
        <v>21</v>
      </c>
      <c r="N135" s="211" t="s">
        <v>45</v>
      </c>
      <c r="O135" s="43"/>
      <c r="P135" s="212">
        <f>O135*H135</f>
        <v>0</v>
      </c>
      <c r="Q135" s="212">
        <v>0</v>
      </c>
      <c r="R135" s="212">
        <f>Q135*H135</f>
        <v>0</v>
      </c>
      <c r="S135" s="212">
        <v>0</v>
      </c>
      <c r="T135" s="213">
        <f>S135*H135</f>
        <v>0</v>
      </c>
      <c r="AR135" s="25" t="s">
        <v>327</v>
      </c>
      <c r="AT135" s="25" t="s">
        <v>311</v>
      </c>
      <c r="AU135" s="25" t="s">
        <v>82</v>
      </c>
      <c r="AY135" s="25" t="s">
        <v>308</v>
      </c>
      <c r="BE135" s="214">
        <f>IF(N135="základní",J135,0)</f>
        <v>0</v>
      </c>
      <c r="BF135" s="214">
        <f>IF(N135="snížená",J135,0)</f>
        <v>0</v>
      </c>
      <c r="BG135" s="214">
        <f>IF(N135="zákl. přenesená",J135,0)</f>
        <v>0</v>
      </c>
      <c r="BH135" s="214">
        <f>IF(N135="sníž. přenesená",J135,0)</f>
        <v>0</v>
      </c>
      <c r="BI135" s="214">
        <f>IF(N135="nulová",J135,0)</f>
        <v>0</v>
      </c>
      <c r="BJ135" s="25" t="s">
        <v>82</v>
      </c>
      <c r="BK135" s="214">
        <f>ROUND(I135*H135,2)</f>
        <v>0</v>
      </c>
      <c r="BL135" s="25" t="s">
        <v>327</v>
      </c>
      <c r="BM135" s="25" t="s">
        <v>685</v>
      </c>
    </row>
    <row r="136" spans="2:65" s="1" customFormat="1" ht="22.5" customHeight="1">
      <c r="B136" s="42"/>
      <c r="C136" s="277" t="s">
        <v>410</v>
      </c>
      <c r="D136" s="277" t="s">
        <v>1079</v>
      </c>
      <c r="E136" s="278" t="s">
        <v>13587</v>
      </c>
      <c r="F136" s="279" t="s">
        <v>13588</v>
      </c>
      <c r="G136" s="280" t="s">
        <v>538</v>
      </c>
      <c r="H136" s="281">
        <v>110</v>
      </c>
      <c r="I136" s="282"/>
      <c r="J136" s="283">
        <f>ROUND(I136*H136,2)</f>
        <v>0</v>
      </c>
      <c r="K136" s="279" t="s">
        <v>21</v>
      </c>
      <c r="L136" s="284"/>
      <c r="M136" s="285" t="s">
        <v>21</v>
      </c>
      <c r="N136" s="286" t="s">
        <v>45</v>
      </c>
      <c r="O136" s="43"/>
      <c r="P136" s="212">
        <f>O136*H136</f>
        <v>0</v>
      </c>
      <c r="Q136" s="212">
        <v>0</v>
      </c>
      <c r="R136" s="212">
        <f>Q136*H136</f>
        <v>0</v>
      </c>
      <c r="S136" s="212">
        <v>0</v>
      </c>
      <c r="T136" s="213">
        <f>S136*H136</f>
        <v>0</v>
      </c>
      <c r="AR136" s="25" t="s">
        <v>342</v>
      </c>
      <c r="AT136" s="25" t="s">
        <v>1079</v>
      </c>
      <c r="AU136" s="25" t="s">
        <v>82</v>
      </c>
      <c r="AY136" s="25" t="s">
        <v>308</v>
      </c>
      <c r="BE136" s="214">
        <f>IF(N136="základní",J136,0)</f>
        <v>0</v>
      </c>
      <c r="BF136" s="214">
        <f>IF(N136="snížená",J136,0)</f>
        <v>0</v>
      </c>
      <c r="BG136" s="214">
        <f>IF(N136="zákl. přenesená",J136,0)</f>
        <v>0</v>
      </c>
      <c r="BH136" s="214">
        <f>IF(N136="sníž. přenesená",J136,0)</f>
        <v>0</v>
      </c>
      <c r="BI136" s="214">
        <f>IF(N136="nulová",J136,0)</f>
        <v>0</v>
      </c>
      <c r="BJ136" s="25" t="s">
        <v>82</v>
      </c>
      <c r="BK136" s="214">
        <f>ROUND(I136*H136,2)</f>
        <v>0</v>
      </c>
      <c r="BL136" s="25" t="s">
        <v>327</v>
      </c>
      <c r="BM136" s="25" t="s">
        <v>693</v>
      </c>
    </row>
    <row r="137" spans="2:65" s="1" customFormat="1" ht="22.5" customHeight="1">
      <c r="B137" s="42"/>
      <c r="C137" s="203" t="s">
        <v>416</v>
      </c>
      <c r="D137" s="203" t="s">
        <v>311</v>
      </c>
      <c r="E137" s="204" t="s">
        <v>13589</v>
      </c>
      <c r="F137" s="205" t="s">
        <v>13590</v>
      </c>
      <c r="G137" s="206" t="s">
        <v>508</v>
      </c>
      <c r="H137" s="207">
        <v>115</v>
      </c>
      <c r="I137" s="208"/>
      <c r="J137" s="209">
        <f>ROUND(I137*H137,2)</f>
        <v>0</v>
      </c>
      <c r="K137" s="205" t="s">
        <v>21</v>
      </c>
      <c r="L137" s="62"/>
      <c r="M137" s="210" t="s">
        <v>21</v>
      </c>
      <c r="N137" s="211" t="s">
        <v>45</v>
      </c>
      <c r="O137" s="43"/>
      <c r="P137" s="212">
        <f>O137*H137</f>
        <v>0</v>
      </c>
      <c r="Q137" s="212">
        <v>0</v>
      </c>
      <c r="R137" s="212">
        <f>Q137*H137</f>
        <v>0</v>
      </c>
      <c r="S137" s="212">
        <v>0</v>
      </c>
      <c r="T137" s="213">
        <f>S137*H137</f>
        <v>0</v>
      </c>
      <c r="AR137" s="25" t="s">
        <v>327</v>
      </c>
      <c r="AT137" s="25" t="s">
        <v>311</v>
      </c>
      <c r="AU137" s="25" t="s">
        <v>82</v>
      </c>
      <c r="AY137" s="25" t="s">
        <v>308</v>
      </c>
      <c r="BE137" s="214">
        <f>IF(N137="základní",J137,0)</f>
        <v>0</v>
      </c>
      <c r="BF137" s="214">
        <f>IF(N137="snížená",J137,0)</f>
        <v>0</v>
      </c>
      <c r="BG137" s="214">
        <f>IF(N137="zákl. přenesená",J137,0)</f>
        <v>0</v>
      </c>
      <c r="BH137" s="214">
        <f>IF(N137="sníž. přenesená",J137,0)</f>
        <v>0</v>
      </c>
      <c r="BI137" s="214">
        <f>IF(N137="nulová",J137,0)</f>
        <v>0</v>
      </c>
      <c r="BJ137" s="25" t="s">
        <v>82</v>
      </c>
      <c r="BK137" s="214">
        <f>ROUND(I137*H137,2)</f>
        <v>0</v>
      </c>
      <c r="BL137" s="25" t="s">
        <v>327</v>
      </c>
      <c r="BM137" s="25" t="s">
        <v>702</v>
      </c>
    </row>
    <row r="138" spans="2:65" s="1" customFormat="1" ht="22.5" customHeight="1">
      <c r="B138" s="42"/>
      <c r="C138" s="277" t="s">
        <v>420</v>
      </c>
      <c r="D138" s="277" t="s">
        <v>1079</v>
      </c>
      <c r="E138" s="278" t="s">
        <v>13591</v>
      </c>
      <c r="F138" s="279" t="s">
        <v>13592</v>
      </c>
      <c r="G138" s="280" t="s">
        <v>508</v>
      </c>
      <c r="H138" s="281">
        <v>125</v>
      </c>
      <c r="I138" s="282"/>
      <c r="J138" s="283">
        <f>ROUND(I138*H138,2)</f>
        <v>0</v>
      </c>
      <c r="K138" s="279" t="s">
        <v>21</v>
      </c>
      <c r="L138" s="284"/>
      <c r="M138" s="285" t="s">
        <v>21</v>
      </c>
      <c r="N138" s="286" t="s">
        <v>45</v>
      </c>
      <c r="O138" s="43"/>
      <c r="P138" s="212">
        <f>O138*H138</f>
        <v>0</v>
      </c>
      <c r="Q138" s="212">
        <v>0</v>
      </c>
      <c r="R138" s="212">
        <f>Q138*H138</f>
        <v>0</v>
      </c>
      <c r="S138" s="212">
        <v>0</v>
      </c>
      <c r="T138" s="213">
        <f>S138*H138</f>
        <v>0</v>
      </c>
      <c r="AR138" s="25" t="s">
        <v>342</v>
      </c>
      <c r="AT138" s="25" t="s">
        <v>1079</v>
      </c>
      <c r="AU138" s="25" t="s">
        <v>82</v>
      </c>
      <c r="AY138" s="25" t="s">
        <v>308</v>
      </c>
      <c r="BE138" s="214">
        <f>IF(N138="základní",J138,0)</f>
        <v>0</v>
      </c>
      <c r="BF138" s="214">
        <f>IF(N138="snížená",J138,0)</f>
        <v>0</v>
      </c>
      <c r="BG138" s="214">
        <f>IF(N138="zákl. přenesená",J138,0)</f>
        <v>0</v>
      </c>
      <c r="BH138" s="214">
        <f>IF(N138="sníž. přenesená",J138,0)</f>
        <v>0</v>
      </c>
      <c r="BI138" s="214">
        <f>IF(N138="nulová",J138,0)</f>
        <v>0</v>
      </c>
      <c r="BJ138" s="25" t="s">
        <v>82</v>
      </c>
      <c r="BK138" s="214">
        <f>ROUND(I138*H138,2)</f>
        <v>0</v>
      </c>
      <c r="BL138" s="25" t="s">
        <v>327</v>
      </c>
      <c r="BM138" s="25" t="s">
        <v>710</v>
      </c>
    </row>
    <row r="139" spans="2:65" s="11" customFormat="1" ht="37.35" customHeight="1">
      <c r="B139" s="186"/>
      <c r="C139" s="187"/>
      <c r="D139" s="200" t="s">
        <v>73</v>
      </c>
      <c r="E139" s="296" t="s">
        <v>593</v>
      </c>
      <c r="F139" s="296" t="s">
        <v>1901</v>
      </c>
      <c r="G139" s="187"/>
      <c r="H139" s="187"/>
      <c r="I139" s="190"/>
      <c r="J139" s="297">
        <f>BK139</f>
        <v>0</v>
      </c>
      <c r="K139" s="187"/>
      <c r="L139" s="192"/>
      <c r="M139" s="193"/>
      <c r="N139" s="194"/>
      <c r="O139" s="194"/>
      <c r="P139" s="195">
        <f>P140</f>
        <v>0</v>
      </c>
      <c r="Q139" s="194"/>
      <c r="R139" s="195">
        <f>R140</f>
        <v>0</v>
      </c>
      <c r="S139" s="194"/>
      <c r="T139" s="196">
        <f>T140</f>
        <v>0</v>
      </c>
      <c r="AR139" s="197" t="s">
        <v>82</v>
      </c>
      <c r="AT139" s="198" t="s">
        <v>73</v>
      </c>
      <c r="AU139" s="198" t="s">
        <v>74</v>
      </c>
      <c r="AY139" s="197" t="s">
        <v>308</v>
      </c>
      <c r="BK139" s="199">
        <f>BK140</f>
        <v>0</v>
      </c>
    </row>
    <row r="140" spans="2:65" s="1" customFormat="1" ht="22.5" customHeight="1">
      <c r="B140" s="42"/>
      <c r="C140" s="203" t="s">
        <v>593</v>
      </c>
      <c r="D140" s="203" t="s">
        <v>311</v>
      </c>
      <c r="E140" s="204" t="s">
        <v>13593</v>
      </c>
      <c r="F140" s="205" t="s">
        <v>13594</v>
      </c>
      <c r="G140" s="206" t="s">
        <v>449</v>
      </c>
      <c r="H140" s="207">
        <v>5.27</v>
      </c>
      <c r="I140" s="208"/>
      <c r="J140" s="209">
        <f>ROUND(I140*H140,2)</f>
        <v>0</v>
      </c>
      <c r="K140" s="205" t="s">
        <v>21</v>
      </c>
      <c r="L140" s="62"/>
      <c r="M140" s="210" t="s">
        <v>21</v>
      </c>
      <c r="N140" s="211" t="s">
        <v>45</v>
      </c>
      <c r="O140" s="43"/>
      <c r="P140" s="212">
        <f>O140*H140</f>
        <v>0</v>
      </c>
      <c r="Q140" s="212">
        <v>0</v>
      </c>
      <c r="R140" s="212">
        <f>Q140*H140</f>
        <v>0</v>
      </c>
      <c r="S140" s="212">
        <v>0</v>
      </c>
      <c r="T140" s="213">
        <f>S140*H140</f>
        <v>0</v>
      </c>
      <c r="AR140" s="25" t="s">
        <v>327</v>
      </c>
      <c r="AT140" s="25" t="s">
        <v>311</v>
      </c>
      <c r="AU140" s="25" t="s">
        <v>82</v>
      </c>
      <c r="AY140" s="25" t="s">
        <v>308</v>
      </c>
      <c r="BE140" s="214">
        <f>IF(N140="základní",J140,0)</f>
        <v>0</v>
      </c>
      <c r="BF140" s="214">
        <f>IF(N140="snížená",J140,0)</f>
        <v>0</v>
      </c>
      <c r="BG140" s="214">
        <f>IF(N140="zákl. přenesená",J140,0)</f>
        <v>0</v>
      </c>
      <c r="BH140" s="214">
        <f>IF(N140="sníž. přenesená",J140,0)</f>
        <v>0</v>
      </c>
      <c r="BI140" s="214">
        <f>IF(N140="nulová",J140,0)</f>
        <v>0</v>
      </c>
      <c r="BJ140" s="25" t="s">
        <v>82</v>
      </c>
      <c r="BK140" s="214">
        <f>ROUND(I140*H140,2)</f>
        <v>0</v>
      </c>
      <c r="BL140" s="25" t="s">
        <v>327</v>
      </c>
      <c r="BM140" s="25" t="s">
        <v>721</v>
      </c>
    </row>
    <row r="141" spans="2:65" s="11" customFormat="1" ht="37.35" customHeight="1">
      <c r="B141" s="186"/>
      <c r="C141" s="187"/>
      <c r="D141" s="200" t="s">
        <v>73</v>
      </c>
      <c r="E141" s="296" t="s">
        <v>95</v>
      </c>
      <c r="F141" s="296" t="s">
        <v>1697</v>
      </c>
      <c r="G141" s="187"/>
      <c r="H141" s="187"/>
      <c r="I141" s="190"/>
      <c r="J141" s="297">
        <f>BK141</f>
        <v>0</v>
      </c>
      <c r="K141" s="187"/>
      <c r="L141" s="192"/>
      <c r="M141" s="193"/>
      <c r="N141" s="194"/>
      <c r="O141" s="194"/>
      <c r="P141" s="195">
        <f>SUM(P142:P150)</f>
        <v>0</v>
      </c>
      <c r="Q141" s="194"/>
      <c r="R141" s="195">
        <f>SUM(R142:R150)</f>
        <v>0</v>
      </c>
      <c r="S141" s="194"/>
      <c r="T141" s="196">
        <f>SUM(T142:T150)</f>
        <v>0</v>
      </c>
      <c r="AR141" s="197" t="s">
        <v>82</v>
      </c>
      <c r="AT141" s="198" t="s">
        <v>73</v>
      </c>
      <c r="AU141" s="198" t="s">
        <v>74</v>
      </c>
      <c r="AY141" s="197" t="s">
        <v>308</v>
      </c>
      <c r="BK141" s="199">
        <f>SUM(BK142:BK150)</f>
        <v>0</v>
      </c>
    </row>
    <row r="142" spans="2:65" s="1" customFormat="1" ht="22.5" customHeight="1">
      <c r="B142" s="42"/>
      <c r="C142" s="203" t="s">
        <v>598</v>
      </c>
      <c r="D142" s="203" t="s">
        <v>311</v>
      </c>
      <c r="E142" s="204" t="s">
        <v>13595</v>
      </c>
      <c r="F142" s="205" t="s">
        <v>13596</v>
      </c>
      <c r="G142" s="206" t="s">
        <v>508</v>
      </c>
      <c r="H142" s="207">
        <v>17</v>
      </c>
      <c r="I142" s="208"/>
      <c r="J142" s="209">
        <f>ROUND(I142*H142,2)</f>
        <v>0</v>
      </c>
      <c r="K142" s="205" t="s">
        <v>21</v>
      </c>
      <c r="L142" s="62"/>
      <c r="M142" s="210" t="s">
        <v>21</v>
      </c>
      <c r="N142" s="211" t="s">
        <v>45</v>
      </c>
      <c r="O142" s="43"/>
      <c r="P142" s="212">
        <f>O142*H142</f>
        <v>0</v>
      </c>
      <c r="Q142" s="212">
        <v>0</v>
      </c>
      <c r="R142" s="212">
        <f>Q142*H142</f>
        <v>0</v>
      </c>
      <c r="S142" s="212">
        <v>0</v>
      </c>
      <c r="T142" s="213">
        <f>S142*H142</f>
        <v>0</v>
      </c>
      <c r="AR142" s="25" t="s">
        <v>327</v>
      </c>
      <c r="AT142" s="25" t="s">
        <v>311</v>
      </c>
      <c r="AU142" s="25" t="s">
        <v>82</v>
      </c>
      <c r="AY142" s="25" t="s">
        <v>308</v>
      </c>
      <c r="BE142" s="214">
        <f>IF(N142="základní",J142,0)</f>
        <v>0</v>
      </c>
      <c r="BF142" s="214">
        <f>IF(N142="snížená",J142,0)</f>
        <v>0</v>
      </c>
      <c r="BG142" s="214">
        <f>IF(N142="zákl. přenesená",J142,0)</f>
        <v>0</v>
      </c>
      <c r="BH142" s="214">
        <f>IF(N142="sníž. přenesená",J142,0)</f>
        <v>0</v>
      </c>
      <c r="BI142" s="214">
        <f>IF(N142="nulová",J142,0)</f>
        <v>0</v>
      </c>
      <c r="BJ142" s="25" t="s">
        <v>82</v>
      </c>
      <c r="BK142" s="214">
        <f>ROUND(I142*H142,2)</f>
        <v>0</v>
      </c>
      <c r="BL142" s="25" t="s">
        <v>327</v>
      </c>
      <c r="BM142" s="25" t="s">
        <v>730</v>
      </c>
    </row>
    <row r="143" spans="2:65" s="1" customFormat="1" ht="22.5" customHeight="1">
      <c r="B143" s="42"/>
      <c r="C143" s="203" t="s">
        <v>603</v>
      </c>
      <c r="D143" s="203" t="s">
        <v>311</v>
      </c>
      <c r="E143" s="204" t="s">
        <v>13597</v>
      </c>
      <c r="F143" s="205" t="s">
        <v>13598</v>
      </c>
      <c r="G143" s="206" t="s">
        <v>719</v>
      </c>
      <c r="H143" s="207">
        <v>0.3</v>
      </c>
      <c r="I143" s="208"/>
      <c r="J143" s="209">
        <f>ROUND(I143*H143,2)</f>
        <v>0</v>
      </c>
      <c r="K143" s="205" t="s">
        <v>21</v>
      </c>
      <c r="L143" s="62"/>
      <c r="M143" s="210" t="s">
        <v>21</v>
      </c>
      <c r="N143" s="211" t="s">
        <v>45</v>
      </c>
      <c r="O143" s="43"/>
      <c r="P143" s="212">
        <f>O143*H143</f>
        <v>0</v>
      </c>
      <c r="Q143" s="212">
        <v>0</v>
      </c>
      <c r="R143" s="212">
        <f>Q143*H143</f>
        <v>0</v>
      </c>
      <c r="S143" s="212">
        <v>0</v>
      </c>
      <c r="T143" s="213">
        <f>S143*H143</f>
        <v>0</v>
      </c>
      <c r="AR143" s="25" t="s">
        <v>327</v>
      </c>
      <c r="AT143" s="25" t="s">
        <v>311</v>
      </c>
      <c r="AU143" s="25" t="s">
        <v>82</v>
      </c>
      <c r="AY143" s="25" t="s">
        <v>308</v>
      </c>
      <c r="BE143" s="214">
        <f>IF(N143="základní",J143,0)</f>
        <v>0</v>
      </c>
      <c r="BF143" s="214">
        <f>IF(N143="snížená",J143,0)</f>
        <v>0</v>
      </c>
      <c r="BG143" s="214">
        <f>IF(N143="zákl. přenesená",J143,0)</f>
        <v>0</v>
      </c>
      <c r="BH143" s="214">
        <f>IF(N143="sníž. přenesená",J143,0)</f>
        <v>0</v>
      </c>
      <c r="BI143" s="214">
        <f>IF(N143="nulová",J143,0)</f>
        <v>0</v>
      </c>
      <c r="BJ143" s="25" t="s">
        <v>82</v>
      </c>
      <c r="BK143" s="214">
        <f>ROUND(I143*H143,2)</f>
        <v>0</v>
      </c>
      <c r="BL143" s="25" t="s">
        <v>327</v>
      </c>
      <c r="BM143" s="25" t="s">
        <v>740</v>
      </c>
    </row>
    <row r="144" spans="2:65" s="1" customFormat="1" ht="27">
      <c r="B144" s="42"/>
      <c r="C144" s="64"/>
      <c r="D144" s="246" t="s">
        <v>1656</v>
      </c>
      <c r="E144" s="64"/>
      <c r="F144" s="290" t="s">
        <v>13599</v>
      </c>
      <c r="G144" s="64"/>
      <c r="H144" s="64"/>
      <c r="I144" s="173"/>
      <c r="J144" s="64"/>
      <c r="K144" s="64"/>
      <c r="L144" s="62"/>
      <c r="M144" s="291"/>
      <c r="N144" s="43"/>
      <c r="O144" s="43"/>
      <c r="P144" s="43"/>
      <c r="Q144" s="43"/>
      <c r="R144" s="43"/>
      <c r="S144" s="43"/>
      <c r="T144" s="79"/>
      <c r="AT144" s="25" t="s">
        <v>1656</v>
      </c>
      <c r="AU144" s="25" t="s">
        <v>82</v>
      </c>
    </row>
    <row r="145" spans="2:65" s="1" customFormat="1" ht="22.5" customHeight="1">
      <c r="B145" s="42"/>
      <c r="C145" s="203" t="s">
        <v>608</v>
      </c>
      <c r="D145" s="203" t="s">
        <v>311</v>
      </c>
      <c r="E145" s="204" t="s">
        <v>13600</v>
      </c>
      <c r="F145" s="205" t="s">
        <v>13601</v>
      </c>
      <c r="G145" s="206" t="s">
        <v>449</v>
      </c>
      <c r="H145" s="207">
        <v>18.5</v>
      </c>
      <c r="I145" s="208"/>
      <c r="J145" s="209">
        <f>ROUND(I145*H145,2)</f>
        <v>0</v>
      </c>
      <c r="K145" s="205" t="s">
        <v>21</v>
      </c>
      <c r="L145" s="62"/>
      <c r="M145" s="210" t="s">
        <v>21</v>
      </c>
      <c r="N145" s="211" t="s">
        <v>45</v>
      </c>
      <c r="O145" s="43"/>
      <c r="P145" s="212">
        <f>O145*H145</f>
        <v>0</v>
      </c>
      <c r="Q145" s="212">
        <v>0</v>
      </c>
      <c r="R145" s="212">
        <f>Q145*H145</f>
        <v>0</v>
      </c>
      <c r="S145" s="212">
        <v>0</v>
      </c>
      <c r="T145" s="213">
        <f>S145*H145</f>
        <v>0</v>
      </c>
      <c r="AR145" s="25" t="s">
        <v>327</v>
      </c>
      <c r="AT145" s="25" t="s">
        <v>311</v>
      </c>
      <c r="AU145" s="25" t="s">
        <v>82</v>
      </c>
      <c r="AY145" s="25" t="s">
        <v>308</v>
      </c>
      <c r="BE145" s="214">
        <f>IF(N145="základní",J145,0)</f>
        <v>0</v>
      </c>
      <c r="BF145" s="214">
        <f>IF(N145="snížená",J145,0)</f>
        <v>0</v>
      </c>
      <c r="BG145" s="214">
        <f>IF(N145="zákl. přenesená",J145,0)</f>
        <v>0</v>
      </c>
      <c r="BH145" s="214">
        <f>IF(N145="sníž. přenesená",J145,0)</f>
        <v>0</v>
      </c>
      <c r="BI145" s="214">
        <f>IF(N145="nulová",J145,0)</f>
        <v>0</v>
      </c>
      <c r="BJ145" s="25" t="s">
        <v>82</v>
      </c>
      <c r="BK145" s="214">
        <f>ROUND(I145*H145,2)</f>
        <v>0</v>
      </c>
      <c r="BL145" s="25" t="s">
        <v>327</v>
      </c>
      <c r="BM145" s="25" t="s">
        <v>750</v>
      </c>
    </row>
    <row r="146" spans="2:65" s="1" customFormat="1" ht="27">
      <c r="B146" s="42"/>
      <c r="C146" s="64"/>
      <c r="D146" s="246" t="s">
        <v>1656</v>
      </c>
      <c r="E146" s="64"/>
      <c r="F146" s="290" t="s">
        <v>13602</v>
      </c>
      <c r="G146" s="64"/>
      <c r="H146" s="64"/>
      <c r="I146" s="173"/>
      <c r="J146" s="64"/>
      <c r="K146" s="64"/>
      <c r="L146" s="62"/>
      <c r="M146" s="291"/>
      <c r="N146" s="43"/>
      <c r="O146" s="43"/>
      <c r="P146" s="43"/>
      <c r="Q146" s="43"/>
      <c r="R146" s="43"/>
      <c r="S146" s="43"/>
      <c r="T146" s="79"/>
      <c r="AT146" s="25" t="s">
        <v>1656</v>
      </c>
      <c r="AU146" s="25" t="s">
        <v>82</v>
      </c>
    </row>
    <row r="147" spans="2:65" s="1" customFormat="1" ht="22.5" customHeight="1">
      <c r="B147" s="42"/>
      <c r="C147" s="203" t="s">
        <v>613</v>
      </c>
      <c r="D147" s="203" t="s">
        <v>311</v>
      </c>
      <c r="E147" s="204" t="s">
        <v>3576</v>
      </c>
      <c r="F147" s="205" t="s">
        <v>13603</v>
      </c>
      <c r="G147" s="206" t="s">
        <v>508</v>
      </c>
      <c r="H147" s="207">
        <v>95</v>
      </c>
      <c r="I147" s="208"/>
      <c r="J147" s="209">
        <f>ROUND(I147*H147,2)</f>
        <v>0</v>
      </c>
      <c r="K147" s="205" t="s">
        <v>21</v>
      </c>
      <c r="L147" s="62"/>
      <c r="M147" s="210" t="s">
        <v>21</v>
      </c>
      <c r="N147" s="211" t="s">
        <v>45</v>
      </c>
      <c r="O147" s="43"/>
      <c r="P147" s="212">
        <f>O147*H147</f>
        <v>0</v>
      </c>
      <c r="Q147" s="212">
        <v>0</v>
      </c>
      <c r="R147" s="212">
        <f>Q147*H147</f>
        <v>0</v>
      </c>
      <c r="S147" s="212">
        <v>0</v>
      </c>
      <c r="T147" s="213">
        <f>S147*H147</f>
        <v>0</v>
      </c>
      <c r="AR147" s="25" t="s">
        <v>327</v>
      </c>
      <c r="AT147" s="25" t="s">
        <v>311</v>
      </c>
      <c r="AU147" s="25" t="s">
        <v>82</v>
      </c>
      <c r="AY147" s="25" t="s">
        <v>308</v>
      </c>
      <c r="BE147" s="214">
        <f>IF(N147="základní",J147,0)</f>
        <v>0</v>
      </c>
      <c r="BF147" s="214">
        <f>IF(N147="snížená",J147,0)</f>
        <v>0</v>
      </c>
      <c r="BG147" s="214">
        <f>IF(N147="zákl. přenesená",J147,0)</f>
        <v>0</v>
      </c>
      <c r="BH147" s="214">
        <f>IF(N147="sníž. přenesená",J147,0)</f>
        <v>0</v>
      </c>
      <c r="BI147" s="214">
        <f>IF(N147="nulová",J147,0)</f>
        <v>0</v>
      </c>
      <c r="BJ147" s="25" t="s">
        <v>82</v>
      </c>
      <c r="BK147" s="214">
        <f>ROUND(I147*H147,2)</f>
        <v>0</v>
      </c>
      <c r="BL147" s="25" t="s">
        <v>327</v>
      </c>
      <c r="BM147" s="25" t="s">
        <v>1248</v>
      </c>
    </row>
    <row r="148" spans="2:65" s="1" customFormat="1" ht="22.5" customHeight="1">
      <c r="B148" s="42"/>
      <c r="C148" s="203" t="s">
        <v>619</v>
      </c>
      <c r="D148" s="203" t="s">
        <v>311</v>
      </c>
      <c r="E148" s="204" t="s">
        <v>3579</v>
      </c>
      <c r="F148" s="205" t="s">
        <v>13604</v>
      </c>
      <c r="G148" s="206" t="s">
        <v>508</v>
      </c>
      <c r="H148" s="207">
        <v>95</v>
      </c>
      <c r="I148" s="208"/>
      <c r="J148" s="209">
        <f>ROUND(I148*H148,2)</f>
        <v>0</v>
      </c>
      <c r="K148" s="205" t="s">
        <v>21</v>
      </c>
      <c r="L148" s="62"/>
      <c r="M148" s="210" t="s">
        <v>21</v>
      </c>
      <c r="N148" s="211" t="s">
        <v>45</v>
      </c>
      <c r="O148" s="43"/>
      <c r="P148" s="212">
        <f>O148*H148</f>
        <v>0</v>
      </c>
      <c r="Q148" s="212">
        <v>0</v>
      </c>
      <c r="R148" s="212">
        <f>Q148*H148</f>
        <v>0</v>
      </c>
      <c r="S148" s="212">
        <v>0</v>
      </c>
      <c r="T148" s="213">
        <f>S148*H148</f>
        <v>0</v>
      </c>
      <c r="AR148" s="25" t="s">
        <v>327</v>
      </c>
      <c r="AT148" s="25" t="s">
        <v>311</v>
      </c>
      <c r="AU148" s="25" t="s">
        <v>82</v>
      </c>
      <c r="AY148" s="25" t="s">
        <v>308</v>
      </c>
      <c r="BE148" s="214">
        <f>IF(N148="základní",J148,0)</f>
        <v>0</v>
      </c>
      <c r="BF148" s="214">
        <f>IF(N148="snížená",J148,0)</f>
        <v>0</v>
      </c>
      <c r="BG148" s="214">
        <f>IF(N148="zákl. přenesená",J148,0)</f>
        <v>0</v>
      </c>
      <c r="BH148" s="214">
        <f>IF(N148="sníž. přenesená",J148,0)</f>
        <v>0</v>
      </c>
      <c r="BI148" s="214">
        <f>IF(N148="nulová",J148,0)</f>
        <v>0</v>
      </c>
      <c r="BJ148" s="25" t="s">
        <v>82</v>
      </c>
      <c r="BK148" s="214">
        <f>ROUND(I148*H148,2)</f>
        <v>0</v>
      </c>
      <c r="BL148" s="25" t="s">
        <v>327</v>
      </c>
      <c r="BM148" s="25" t="s">
        <v>570</v>
      </c>
    </row>
    <row r="149" spans="2:65" s="1" customFormat="1" ht="22.5" customHeight="1">
      <c r="B149" s="42"/>
      <c r="C149" s="203" t="s">
        <v>624</v>
      </c>
      <c r="D149" s="203" t="s">
        <v>311</v>
      </c>
      <c r="E149" s="204" t="s">
        <v>13605</v>
      </c>
      <c r="F149" s="205" t="s">
        <v>13606</v>
      </c>
      <c r="G149" s="206" t="s">
        <v>719</v>
      </c>
      <c r="H149" s="207">
        <v>0.73499999999999999</v>
      </c>
      <c r="I149" s="208"/>
      <c r="J149" s="209">
        <f>ROUND(I149*H149,2)</f>
        <v>0</v>
      </c>
      <c r="K149" s="205" t="s">
        <v>21</v>
      </c>
      <c r="L149" s="62"/>
      <c r="M149" s="210" t="s">
        <v>21</v>
      </c>
      <c r="N149" s="211" t="s">
        <v>45</v>
      </c>
      <c r="O149" s="43"/>
      <c r="P149" s="212">
        <f>O149*H149</f>
        <v>0</v>
      </c>
      <c r="Q149" s="212">
        <v>0</v>
      </c>
      <c r="R149" s="212">
        <f>Q149*H149</f>
        <v>0</v>
      </c>
      <c r="S149" s="212">
        <v>0</v>
      </c>
      <c r="T149" s="213">
        <f>S149*H149</f>
        <v>0</v>
      </c>
      <c r="AR149" s="25" t="s">
        <v>327</v>
      </c>
      <c r="AT149" s="25" t="s">
        <v>311</v>
      </c>
      <c r="AU149" s="25" t="s">
        <v>82</v>
      </c>
      <c r="AY149" s="25" t="s">
        <v>308</v>
      </c>
      <c r="BE149" s="214">
        <f>IF(N149="základní",J149,0)</f>
        <v>0</v>
      </c>
      <c r="BF149" s="214">
        <f>IF(N149="snížená",J149,0)</f>
        <v>0</v>
      </c>
      <c r="BG149" s="214">
        <f>IF(N149="zákl. přenesená",J149,0)</f>
        <v>0</v>
      </c>
      <c r="BH149" s="214">
        <f>IF(N149="sníž. přenesená",J149,0)</f>
        <v>0</v>
      </c>
      <c r="BI149" s="214">
        <f>IF(N149="nulová",J149,0)</f>
        <v>0</v>
      </c>
      <c r="BJ149" s="25" t="s">
        <v>82</v>
      </c>
      <c r="BK149" s="214">
        <f>ROUND(I149*H149,2)</f>
        <v>0</v>
      </c>
      <c r="BL149" s="25" t="s">
        <v>327</v>
      </c>
      <c r="BM149" s="25" t="s">
        <v>2042</v>
      </c>
    </row>
    <row r="150" spans="2:65" s="1" customFormat="1" ht="27">
      <c r="B150" s="42"/>
      <c r="C150" s="64"/>
      <c r="D150" s="223" t="s">
        <v>1656</v>
      </c>
      <c r="E150" s="64"/>
      <c r="F150" s="292" t="s">
        <v>13607</v>
      </c>
      <c r="G150" s="64"/>
      <c r="H150" s="64"/>
      <c r="I150" s="173"/>
      <c r="J150" s="64"/>
      <c r="K150" s="64"/>
      <c r="L150" s="62"/>
      <c r="M150" s="291"/>
      <c r="N150" s="43"/>
      <c r="O150" s="43"/>
      <c r="P150" s="43"/>
      <c r="Q150" s="43"/>
      <c r="R150" s="43"/>
      <c r="S150" s="43"/>
      <c r="T150" s="79"/>
      <c r="AT150" s="25" t="s">
        <v>1656</v>
      </c>
      <c r="AU150" s="25" t="s">
        <v>82</v>
      </c>
    </row>
    <row r="151" spans="2:65" s="11" customFormat="1" ht="37.35" customHeight="1">
      <c r="B151" s="186"/>
      <c r="C151" s="187"/>
      <c r="D151" s="200" t="s">
        <v>73</v>
      </c>
      <c r="E151" s="296" t="s">
        <v>13608</v>
      </c>
      <c r="F151" s="296" t="s">
        <v>13609</v>
      </c>
      <c r="G151" s="187"/>
      <c r="H151" s="187"/>
      <c r="I151" s="190"/>
      <c r="J151" s="297">
        <f>BK151</f>
        <v>0</v>
      </c>
      <c r="K151" s="187"/>
      <c r="L151" s="192"/>
      <c r="M151" s="193"/>
      <c r="N151" s="194"/>
      <c r="O151" s="194"/>
      <c r="P151" s="195">
        <f>SUM(P152:P162)</f>
        <v>0</v>
      </c>
      <c r="Q151" s="194"/>
      <c r="R151" s="195">
        <f>SUM(R152:R162)</f>
        <v>0</v>
      </c>
      <c r="S151" s="194"/>
      <c r="T151" s="196">
        <f>SUM(T152:T162)</f>
        <v>0</v>
      </c>
      <c r="AR151" s="197" t="s">
        <v>82</v>
      </c>
      <c r="AT151" s="198" t="s">
        <v>73</v>
      </c>
      <c r="AU151" s="198" t="s">
        <v>74</v>
      </c>
      <c r="AY151" s="197" t="s">
        <v>308</v>
      </c>
      <c r="BK151" s="199">
        <f>SUM(BK152:BK162)</f>
        <v>0</v>
      </c>
    </row>
    <row r="152" spans="2:65" s="1" customFormat="1" ht="22.5" customHeight="1">
      <c r="B152" s="42"/>
      <c r="C152" s="203" t="s">
        <v>632</v>
      </c>
      <c r="D152" s="203" t="s">
        <v>311</v>
      </c>
      <c r="E152" s="204" t="s">
        <v>13610</v>
      </c>
      <c r="F152" s="205" t="s">
        <v>13611</v>
      </c>
      <c r="G152" s="206" t="s">
        <v>508</v>
      </c>
      <c r="H152" s="207">
        <v>23.52</v>
      </c>
      <c r="I152" s="208"/>
      <c r="J152" s="209">
        <f>ROUND(I152*H152,2)</f>
        <v>0</v>
      </c>
      <c r="K152" s="205" t="s">
        <v>21</v>
      </c>
      <c r="L152" s="62"/>
      <c r="M152" s="210" t="s">
        <v>21</v>
      </c>
      <c r="N152" s="211" t="s">
        <v>45</v>
      </c>
      <c r="O152" s="43"/>
      <c r="P152" s="212">
        <f>O152*H152</f>
        <v>0</v>
      </c>
      <c r="Q152" s="212">
        <v>0</v>
      </c>
      <c r="R152" s="212">
        <f>Q152*H152</f>
        <v>0</v>
      </c>
      <c r="S152" s="212">
        <v>0</v>
      </c>
      <c r="T152" s="213">
        <f>S152*H152</f>
        <v>0</v>
      </c>
      <c r="AR152" s="25" t="s">
        <v>327</v>
      </c>
      <c r="AT152" s="25" t="s">
        <v>311</v>
      </c>
      <c r="AU152" s="25" t="s">
        <v>82</v>
      </c>
      <c r="AY152" s="25" t="s">
        <v>308</v>
      </c>
      <c r="BE152" s="214">
        <f>IF(N152="základní",J152,0)</f>
        <v>0</v>
      </c>
      <c r="BF152" s="214">
        <f>IF(N152="snížená",J152,0)</f>
        <v>0</v>
      </c>
      <c r="BG152" s="214">
        <f>IF(N152="zákl. přenesená",J152,0)</f>
        <v>0</v>
      </c>
      <c r="BH152" s="214">
        <f>IF(N152="sníž. přenesená",J152,0)</f>
        <v>0</v>
      </c>
      <c r="BI152" s="214">
        <f>IF(N152="nulová",J152,0)</f>
        <v>0</v>
      </c>
      <c r="BJ152" s="25" t="s">
        <v>82</v>
      </c>
      <c r="BK152" s="214">
        <f>ROUND(I152*H152,2)</f>
        <v>0</v>
      </c>
      <c r="BL152" s="25" t="s">
        <v>327</v>
      </c>
      <c r="BM152" s="25" t="s">
        <v>2048</v>
      </c>
    </row>
    <row r="153" spans="2:65" s="1" customFormat="1" ht="27">
      <c r="B153" s="42"/>
      <c r="C153" s="64"/>
      <c r="D153" s="246" t="s">
        <v>1656</v>
      </c>
      <c r="E153" s="64"/>
      <c r="F153" s="290" t="s">
        <v>13541</v>
      </c>
      <c r="G153" s="64"/>
      <c r="H153" s="64"/>
      <c r="I153" s="173"/>
      <c r="J153" s="64"/>
      <c r="K153" s="64"/>
      <c r="L153" s="62"/>
      <c r="M153" s="291"/>
      <c r="N153" s="43"/>
      <c r="O153" s="43"/>
      <c r="P153" s="43"/>
      <c r="Q153" s="43"/>
      <c r="R153" s="43"/>
      <c r="S153" s="43"/>
      <c r="T153" s="79"/>
      <c r="AT153" s="25" t="s">
        <v>1656</v>
      </c>
      <c r="AU153" s="25" t="s">
        <v>82</v>
      </c>
    </row>
    <row r="154" spans="2:65" s="1" customFormat="1" ht="22.5" customHeight="1">
      <c r="B154" s="42"/>
      <c r="C154" s="203" t="s">
        <v>638</v>
      </c>
      <c r="D154" s="203" t="s">
        <v>311</v>
      </c>
      <c r="E154" s="204" t="s">
        <v>13612</v>
      </c>
      <c r="F154" s="205" t="s">
        <v>13613</v>
      </c>
      <c r="G154" s="206" t="s">
        <v>508</v>
      </c>
      <c r="H154" s="207">
        <v>19.600000000000001</v>
      </c>
      <c r="I154" s="208"/>
      <c r="J154" s="209">
        <f t="shared" ref="J154:J162" si="10">ROUND(I154*H154,2)</f>
        <v>0</v>
      </c>
      <c r="K154" s="205" t="s">
        <v>21</v>
      </c>
      <c r="L154" s="62"/>
      <c r="M154" s="210" t="s">
        <v>21</v>
      </c>
      <c r="N154" s="211" t="s">
        <v>45</v>
      </c>
      <c r="O154" s="43"/>
      <c r="P154" s="212">
        <f t="shared" ref="P154:P162" si="11">O154*H154</f>
        <v>0</v>
      </c>
      <c r="Q154" s="212">
        <v>0</v>
      </c>
      <c r="R154" s="212">
        <f t="shared" ref="R154:R162" si="12">Q154*H154</f>
        <v>0</v>
      </c>
      <c r="S154" s="212">
        <v>0</v>
      </c>
      <c r="T154" s="213">
        <f t="shared" ref="T154:T162" si="13">S154*H154</f>
        <v>0</v>
      </c>
      <c r="AR154" s="25" t="s">
        <v>327</v>
      </c>
      <c r="AT154" s="25" t="s">
        <v>311</v>
      </c>
      <c r="AU154" s="25" t="s">
        <v>82</v>
      </c>
      <c r="AY154" s="25" t="s">
        <v>308</v>
      </c>
      <c r="BE154" s="214">
        <f t="shared" ref="BE154:BE162" si="14">IF(N154="základní",J154,0)</f>
        <v>0</v>
      </c>
      <c r="BF154" s="214">
        <f t="shared" ref="BF154:BF162" si="15">IF(N154="snížená",J154,0)</f>
        <v>0</v>
      </c>
      <c r="BG154" s="214">
        <f t="shared" ref="BG154:BG162" si="16">IF(N154="zákl. přenesená",J154,0)</f>
        <v>0</v>
      </c>
      <c r="BH154" s="214">
        <f t="shared" ref="BH154:BH162" si="17">IF(N154="sníž. přenesená",J154,0)</f>
        <v>0</v>
      </c>
      <c r="BI154" s="214">
        <f t="shared" ref="BI154:BI162" si="18">IF(N154="nulová",J154,0)</f>
        <v>0</v>
      </c>
      <c r="BJ154" s="25" t="s">
        <v>82</v>
      </c>
      <c r="BK154" s="214">
        <f t="shared" ref="BK154:BK162" si="19">ROUND(I154*H154,2)</f>
        <v>0</v>
      </c>
      <c r="BL154" s="25" t="s">
        <v>327</v>
      </c>
      <c r="BM154" s="25" t="s">
        <v>2055</v>
      </c>
    </row>
    <row r="155" spans="2:65" s="1" customFormat="1" ht="22.5" customHeight="1">
      <c r="B155" s="42"/>
      <c r="C155" s="203" t="s">
        <v>644</v>
      </c>
      <c r="D155" s="203" t="s">
        <v>311</v>
      </c>
      <c r="E155" s="204" t="s">
        <v>13614</v>
      </c>
      <c r="F155" s="205" t="s">
        <v>13615</v>
      </c>
      <c r="G155" s="206" t="s">
        <v>508</v>
      </c>
      <c r="H155" s="207">
        <v>19.600000000000001</v>
      </c>
      <c r="I155" s="208"/>
      <c r="J155" s="209">
        <f t="shared" si="10"/>
        <v>0</v>
      </c>
      <c r="K155" s="205" t="s">
        <v>21</v>
      </c>
      <c r="L155" s="62"/>
      <c r="M155" s="210" t="s">
        <v>21</v>
      </c>
      <c r="N155" s="211" t="s">
        <v>45</v>
      </c>
      <c r="O155" s="43"/>
      <c r="P155" s="212">
        <f t="shared" si="11"/>
        <v>0</v>
      </c>
      <c r="Q155" s="212">
        <v>0</v>
      </c>
      <c r="R155" s="212">
        <f t="shared" si="12"/>
        <v>0</v>
      </c>
      <c r="S155" s="212">
        <v>0</v>
      </c>
      <c r="T155" s="213">
        <f t="shared" si="13"/>
        <v>0</v>
      </c>
      <c r="AR155" s="25" t="s">
        <v>327</v>
      </c>
      <c r="AT155" s="25" t="s">
        <v>311</v>
      </c>
      <c r="AU155" s="25" t="s">
        <v>82</v>
      </c>
      <c r="AY155" s="25" t="s">
        <v>308</v>
      </c>
      <c r="BE155" s="214">
        <f t="shared" si="14"/>
        <v>0</v>
      </c>
      <c r="BF155" s="214">
        <f t="shared" si="15"/>
        <v>0</v>
      </c>
      <c r="BG155" s="214">
        <f t="shared" si="16"/>
        <v>0</v>
      </c>
      <c r="BH155" s="214">
        <f t="shared" si="17"/>
        <v>0</v>
      </c>
      <c r="BI155" s="214">
        <f t="shared" si="18"/>
        <v>0</v>
      </c>
      <c r="BJ155" s="25" t="s">
        <v>82</v>
      </c>
      <c r="BK155" s="214">
        <f t="shared" si="19"/>
        <v>0</v>
      </c>
      <c r="BL155" s="25" t="s">
        <v>327</v>
      </c>
      <c r="BM155" s="25" t="s">
        <v>2061</v>
      </c>
    </row>
    <row r="156" spans="2:65" s="1" customFormat="1" ht="22.5" customHeight="1">
      <c r="B156" s="42"/>
      <c r="C156" s="203" t="s">
        <v>649</v>
      </c>
      <c r="D156" s="203" t="s">
        <v>311</v>
      </c>
      <c r="E156" s="204" t="s">
        <v>13616</v>
      </c>
      <c r="F156" s="205" t="s">
        <v>13617</v>
      </c>
      <c r="G156" s="206" t="s">
        <v>508</v>
      </c>
      <c r="H156" s="207">
        <v>19.600000000000001</v>
      </c>
      <c r="I156" s="208"/>
      <c r="J156" s="209">
        <f t="shared" si="10"/>
        <v>0</v>
      </c>
      <c r="K156" s="205" t="s">
        <v>21</v>
      </c>
      <c r="L156" s="62"/>
      <c r="M156" s="210" t="s">
        <v>21</v>
      </c>
      <c r="N156" s="211" t="s">
        <v>45</v>
      </c>
      <c r="O156" s="43"/>
      <c r="P156" s="212">
        <f t="shared" si="11"/>
        <v>0</v>
      </c>
      <c r="Q156" s="212">
        <v>0</v>
      </c>
      <c r="R156" s="212">
        <f t="shared" si="12"/>
        <v>0</v>
      </c>
      <c r="S156" s="212">
        <v>0</v>
      </c>
      <c r="T156" s="213">
        <f t="shared" si="13"/>
        <v>0</v>
      </c>
      <c r="AR156" s="25" t="s">
        <v>327</v>
      </c>
      <c r="AT156" s="25" t="s">
        <v>311</v>
      </c>
      <c r="AU156" s="25" t="s">
        <v>82</v>
      </c>
      <c r="AY156" s="25" t="s">
        <v>308</v>
      </c>
      <c r="BE156" s="214">
        <f t="shared" si="14"/>
        <v>0</v>
      </c>
      <c r="BF156" s="214">
        <f t="shared" si="15"/>
        <v>0</v>
      </c>
      <c r="BG156" s="214">
        <f t="shared" si="16"/>
        <v>0</v>
      </c>
      <c r="BH156" s="214">
        <f t="shared" si="17"/>
        <v>0</v>
      </c>
      <c r="BI156" s="214">
        <f t="shared" si="18"/>
        <v>0</v>
      </c>
      <c r="BJ156" s="25" t="s">
        <v>82</v>
      </c>
      <c r="BK156" s="214">
        <f t="shared" si="19"/>
        <v>0</v>
      </c>
      <c r="BL156" s="25" t="s">
        <v>327</v>
      </c>
      <c r="BM156" s="25" t="s">
        <v>2067</v>
      </c>
    </row>
    <row r="157" spans="2:65" s="1" customFormat="1" ht="22.5" customHeight="1">
      <c r="B157" s="42"/>
      <c r="C157" s="203" t="s">
        <v>653</v>
      </c>
      <c r="D157" s="203" t="s">
        <v>311</v>
      </c>
      <c r="E157" s="204" t="s">
        <v>13618</v>
      </c>
      <c r="F157" s="205" t="s">
        <v>13619</v>
      </c>
      <c r="G157" s="206" t="s">
        <v>508</v>
      </c>
      <c r="H157" s="207">
        <v>19.600000000000001</v>
      </c>
      <c r="I157" s="208"/>
      <c r="J157" s="209">
        <f t="shared" si="10"/>
        <v>0</v>
      </c>
      <c r="K157" s="205" t="s">
        <v>21</v>
      </c>
      <c r="L157" s="62"/>
      <c r="M157" s="210" t="s">
        <v>21</v>
      </c>
      <c r="N157" s="211" t="s">
        <v>45</v>
      </c>
      <c r="O157" s="43"/>
      <c r="P157" s="212">
        <f t="shared" si="11"/>
        <v>0</v>
      </c>
      <c r="Q157" s="212">
        <v>0</v>
      </c>
      <c r="R157" s="212">
        <f t="shared" si="12"/>
        <v>0</v>
      </c>
      <c r="S157" s="212">
        <v>0</v>
      </c>
      <c r="T157" s="213">
        <f t="shared" si="13"/>
        <v>0</v>
      </c>
      <c r="AR157" s="25" t="s">
        <v>327</v>
      </c>
      <c r="AT157" s="25" t="s">
        <v>311</v>
      </c>
      <c r="AU157" s="25" t="s">
        <v>82</v>
      </c>
      <c r="AY157" s="25" t="s">
        <v>308</v>
      </c>
      <c r="BE157" s="214">
        <f t="shared" si="14"/>
        <v>0</v>
      </c>
      <c r="BF157" s="214">
        <f t="shared" si="15"/>
        <v>0</v>
      </c>
      <c r="BG157" s="214">
        <f t="shared" si="16"/>
        <v>0</v>
      </c>
      <c r="BH157" s="214">
        <f t="shared" si="17"/>
        <v>0</v>
      </c>
      <c r="BI157" s="214">
        <f t="shared" si="18"/>
        <v>0</v>
      </c>
      <c r="BJ157" s="25" t="s">
        <v>82</v>
      </c>
      <c r="BK157" s="214">
        <f t="shared" si="19"/>
        <v>0</v>
      </c>
      <c r="BL157" s="25" t="s">
        <v>327</v>
      </c>
      <c r="BM157" s="25" t="s">
        <v>2075</v>
      </c>
    </row>
    <row r="158" spans="2:65" s="1" customFormat="1" ht="31.5" customHeight="1">
      <c r="B158" s="42"/>
      <c r="C158" s="203" t="s">
        <v>657</v>
      </c>
      <c r="D158" s="203" t="s">
        <v>311</v>
      </c>
      <c r="E158" s="204" t="s">
        <v>13620</v>
      </c>
      <c r="F158" s="205" t="s">
        <v>13621</v>
      </c>
      <c r="G158" s="206" t="s">
        <v>508</v>
      </c>
      <c r="H158" s="207">
        <v>19.600000000000001</v>
      </c>
      <c r="I158" s="208"/>
      <c r="J158" s="209">
        <f t="shared" si="10"/>
        <v>0</v>
      </c>
      <c r="K158" s="205" t="s">
        <v>21</v>
      </c>
      <c r="L158" s="62"/>
      <c r="M158" s="210" t="s">
        <v>21</v>
      </c>
      <c r="N158" s="211" t="s">
        <v>45</v>
      </c>
      <c r="O158" s="43"/>
      <c r="P158" s="212">
        <f t="shared" si="11"/>
        <v>0</v>
      </c>
      <c r="Q158" s="212">
        <v>0</v>
      </c>
      <c r="R158" s="212">
        <f t="shared" si="12"/>
        <v>0</v>
      </c>
      <c r="S158" s="212">
        <v>0</v>
      </c>
      <c r="T158" s="213">
        <f t="shared" si="13"/>
        <v>0</v>
      </c>
      <c r="AR158" s="25" t="s">
        <v>327</v>
      </c>
      <c r="AT158" s="25" t="s">
        <v>311</v>
      </c>
      <c r="AU158" s="25" t="s">
        <v>82</v>
      </c>
      <c r="AY158" s="25" t="s">
        <v>308</v>
      </c>
      <c r="BE158" s="214">
        <f t="shared" si="14"/>
        <v>0</v>
      </c>
      <c r="BF158" s="214">
        <f t="shared" si="15"/>
        <v>0</v>
      </c>
      <c r="BG158" s="214">
        <f t="shared" si="16"/>
        <v>0</v>
      </c>
      <c r="BH158" s="214">
        <f t="shared" si="17"/>
        <v>0</v>
      </c>
      <c r="BI158" s="214">
        <f t="shared" si="18"/>
        <v>0</v>
      </c>
      <c r="BJ158" s="25" t="s">
        <v>82</v>
      </c>
      <c r="BK158" s="214">
        <f t="shared" si="19"/>
        <v>0</v>
      </c>
      <c r="BL158" s="25" t="s">
        <v>327</v>
      </c>
      <c r="BM158" s="25" t="s">
        <v>2084</v>
      </c>
    </row>
    <row r="159" spans="2:65" s="1" customFormat="1" ht="22.5" customHeight="1">
      <c r="B159" s="42"/>
      <c r="C159" s="203" t="s">
        <v>661</v>
      </c>
      <c r="D159" s="203" t="s">
        <v>311</v>
      </c>
      <c r="E159" s="204" t="s">
        <v>13622</v>
      </c>
      <c r="F159" s="205" t="s">
        <v>13623</v>
      </c>
      <c r="G159" s="206" t="s">
        <v>538</v>
      </c>
      <c r="H159" s="207">
        <v>14.3</v>
      </c>
      <c r="I159" s="208"/>
      <c r="J159" s="209">
        <f t="shared" si="10"/>
        <v>0</v>
      </c>
      <c r="K159" s="205" t="s">
        <v>21</v>
      </c>
      <c r="L159" s="62"/>
      <c r="M159" s="210" t="s">
        <v>21</v>
      </c>
      <c r="N159" s="211" t="s">
        <v>45</v>
      </c>
      <c r="O159" s="43"/>
      <c r="P159" s="212">
        <f t="shared" si="11"/>
        <v>0</v>
      </c>
      <c r="Q159" s="212">
        <v>0</v>
      </c>
      <c r="R159" s="212">
        <f t="shared" si="12"/>
        <v>0</v>
      </c>
      <c r="S159" s="212">
        <v>0</v>
      </c>
      <c r="T159" s="213">
        <f t="shared" si="13"/>
        <v>0</v>
      </c>
      <c r="AR159" s="25" t="s">
        <v>327</v>
      </c>
      <c r="AT159" s="25" t="s">
        <v>311</v>
      </c>
      <c r="AU159" s="25" t="s">
        <v>82</v>
      </c>
      <c r="AY159" s="25" t="s">
        <v>308</v>
      </c>
      <c r="BE159" s="214">
        <f t="shared" si="14"/>
        <v>0</v>
      </c>
      <c r="BF159" s="214">
        <f t="shared" si="15"/>
        <v>0</v>
      </c>
      <c r="BG159" s="214">
        <f t="shared" si="16"/>
        <v>0</v>
      </c>
      <c r="BH159" s="214">
        <f t="shared" si="17"/>
        <v>0</v>
      </c>
      <c r="BI159" s="214">
        <f t="shared" si="18"/>
        <v>0</v>
      </c>
      <c r="BJ159" s="25" t="s">
        <v>82</v>
      </c>
      <c r="BK159" s="214">
        <f t="shared" si="19"/>
        <v>0</v>
      </c>
      <c r="BL159" s="25" t="s">
        <v>327</v>
      </c>
      <c r="BM159" s="25" t="s">
        <v>2091</v>
      </c>
    </row>
    <row r="160" spans="2:65" s="1" customFormat="1" ht="22.5" customHeight="1">
      <c r="B160" s="42"/>
      <c r="C160" s="277" t="s">
        <v>665</v>
      </c>
      <c r="D160" s="277" t="s">
        <v>1079</v>
      </c>
      <c r="E160" s="278" t="s">
        <v>13624</v>
      </c>
      <c r="F160" s="279" t="s">
        <v>13625</v>
      </c>
      <c r="G160" s="280" t="s">
        <v>578</v>
      </c>
      <c r="H160" s="281">
        <v>30</v>
      </c>
      <c r="I160" s="282"/>
      <c r="J160" s="283">
        <f t="shared" si="10"/>
        <v>0</v>
      </c>
      <c r="K160" s="279" t="s">
        <v>21</v>
      </c>
      <c r="L160" s="284"/>
      <c r="M160" s="285" t="s">
        <v>21</v>
      </c>
      <c r="N160" s="286" t="s">
        <v>45</v>
      </c>
      <c r="O160" s="43"/>
      <c r="P160" s="212">
        <f t="shared" si="11"/>
        <v>0</v>
      </c>
      <c r="Q160" s="212">
        <v>0</v>
      </c>
      <c r="R160" s="212">
        <f t="shared" si="12"/>
        <v>0</v>
      </c>
      <c r="S160" s="212">
        <v>0</v>
      </c>
      <c r="T160" s="213">
        <f t="shared" si="13"/>
        <v>0</v>
      </c>
      <c r="AR160" s="25" t="s">
        <v>342</v>
      </c>
      <c r="AT160" s="25" t="s">
        <v>1079</v>
      </c>
      <c r="AU160" s="25" t="s">
        <v>82</v>
      </c>
      <c r="AY160" s="25" t="s">
        <v>308</v>
      </c>
      <c r="BE160" s="214">
        <f t="shared" si="14"/>
        <v>0</v>
      </c>
      <c r="BF160" s="214">
        <f t="shared" si="15"/>
        <v>0</v>
      </c>
      <c r="BG160" s="214">
        <f t="shared" si="16"/>
        <v>0</v>
      </c>
      <c r="BH160" s="214">
        <f t="shared" si="17"/>
        <v>0</v>
      </c>
      <c r="BI160" s="214">
        <f t="shared" si="18"/>
        <v>0</v>
      </c>
      <c r="BJ160" s="25" t="s">
        <v>82</v>
      </c>
      <c r="BK160" s="214">
        <f t="shared" si="19"/>
        <v>0</v>
      </c>
      <c r="BL160" s="25" t="s">
        <v>327</v>
      </c>
      <c r="BM160" s="25" t="s">
        <v>2098</v>
      </c>
    </row>
    <row r="161" spans="2:65" s="1" customFormat="1" ht="22.5" customHeight="1">
      <c r="B161" s="42"/>
      <c r="C161" s="203" t="s">
        <v>669</v>
      </c>
      <c r="D161" s="203" t="s">
        <v>311</v>
      </c>
      <c r="E161" s="204" t="s">
        <v>13626</v>
      </c>
      <c r="F161" s="205" t="s">
        <v>13627</v>
      </c>
      <c r="G161" s="206" t="s">
        <v>538</v>
      </c>
      <c r="H161" s="207">
        <v>57.8</v>
      </c>
      <c r="I161" s="208"/>
      <c r="J161" s="209">
        <f t="shared" si="10"/>
        <v>0</v>
      </c>
      <c r="K161" s="205" t="s">
        <v>21</v>
      </c>
      <c r="L161" s="62"/>
      <c r="M161" s="210" t="s">
        <v>21</v>
      </c>
      <c r="N161" s="211" t="s">
        <v>45</v>
      </c>
      <c r="O161" s="43"/>
      <c r="P161" s="212">
        <f t="shared" si="11"/>
        <v>0</v>
      </c>
      <c r="Q161" s="212">
        <v>0</v>
      </c>
      <c r="R161" s="212">
        <f t="shared" si="12"/>
        <v>0</v>
      </c>
      <c r="S161" s="212">
        <v>0</v>
      </c>
      <c r="T161" s="213">
        <f t="shared" si="13"/>
        <v>0</v>
      </c>
      <c r="AR161" s="25" t="s">
        <v>327</v>
      </c>
      <c r="AT161" s="25" t="s">
        <v>311</v>
      </c>
      <c r="AU161" s="25" t="s">
        <v>82</v>
      </c>
      <c r="AY161" s="25" t="s">
        <v>308</v>
      </c>
      <c r="BE161" s="214">
        <f t="shared" si="14"/>
        <v>0</v>
      </c>
      <c r="BF161" s="214">
        <f t="shared" si="15"/>
        <v>0</v>
      </c>
      <c r="BG161" s="214">
        <f t="shared" si="16"/>
        <v>0</v>
      </c>
      <c r="BH161" s="214">
        <f t="shared" si="17"/>
        <v>0</v>
      </c>
      <c r="BI161" s="214">
        <f t="shared" si="18"/>
        <v>0</v>
      </c>
      <c r="BJ161" s="25" t="s">
        <v>82</v>
      </c>
      <c r="BK161" s="214">
        <f t="shared" si="19"/>
        <v>0</v>
      </c>
      <c r="BL161" s="25" t="s">
        <v>327</v>
      </c>
      <c r="BM161" s="25" t="s">
        <v>2103</v>
      </c>
    </row>
    <row r="162" spans="2:65" s="1" customFormat="1" ht="22.5" customHeight="1">
      <c r="B162" s="42"/>
      <c r="C162" s="277" t="s">
        <v>673</v>
      </c>
      <c r="D162" s="277" t="s">
        <v>1079</v>
      </c>
      <c r="E162" s="278" t="s">
        <v>13628</v>
      </c>
      <c r="F162" s="279" t="s">
        <v>13629</v>
      </c>
      <c r="G162" s="280" t="s">
        <v>578</v>
      </c>
      <c r="H162" s="281">
        <v>60</v>
      </c>
      <c r="I162" s="282"/>
      <c r="J162" s="283">
        <f t="shared" si="10"/>
        <v>0</v>
      </c>
      <c r="K162" s="279" t="s">
        <v>21</v>
      </c>
      <c r="L162" s="284"/>
      <c r="M162" s="285" t="s">
        <v>21</v>
      </c>
      <c r="N162" s="286" t="s">
        <v>45</v>
      </c>
      <c r="O162" s="43"/>
      <c r="P162" s="212">
        <f t="shared" si="11"/>
        <v>0</v>
      </c>
      <c r="Q162" s="212">
        <v>0</v>
      </c>
      <c r="R162" s="212">
        <f t="shared" si="12"/>
        <v>0</v>
      </c>
      <c r="S162" s="212">
        <v>0</v>
      </c>
      <c r="T162" s="213">
        <f t="shared" si="13"/>
        <v>0</v>
      </c>
      <c r="AR162" s="25" t="s">
        <v>342</v>
      </c>
      <c r="AT162" s="25" t="s">
        <v>1079</v>
      </c>
      <c r="AU162" s="25" t="s">
        <v>82</v>
      </c>
      <c r="AY162" s="25" t="s">
        <v>308</v>
      </c>
      <c r="BE162" s="214">
        <f t="shared" si="14"/>
        <v>0</v>
      </c>
      <c r="BF162" s="214">
        <f t="shared" si="15"/>
        <v>0</v>
      </c>
      <c r="BG162" s="214">
        <f t="shared" si="16"/>
        <v>0</v>
      </c>
      <c r="BH162" s="214">
        <f t="shared" si="17"/>
        <v>0</v>
      </c>
      <c r="BI162" s="214">
        <f t="shared" si="18"/>
        <v>0</v>
      </c>
      <c r="BJ162" s="25" t="s">
        <v>82</v>
      </c>
      <c r="BK162" s="214">
        <f t="shared" si="19"/>
        <v>0</v>
      </c>
      <c r="BL162" s="25" t="s">
        <v>327</v>
      </c>
      <c r="BM162" s="25" t="s">
        <v>2112</v>
      </c>
    </row>
    <row r="163" spans="2:65" s="11" customFormat="1" ht="37.35" customHeight="1">
      <c r="B163" s="186"/>
      <c r="C163" s="187"/>
      <c r="D163" s="200" t="s">
        <v>73</v>
      </c>
      <c r="E163" s="296" t="s">
        <v>13630</v>
      </c>
      <c r="F163" s="296" t="s">
        <v>13631</v>
      </c>
      <c r="G163" s="187"/>
      <c r="H163" s="187"/>
      <c r="I163" s="190"/>
      <c r="J163" s="297">
        <f>BK163</f>
        <v>0</v>
      </c>
      <c r="K163" s="187"/>
      <c r="L163" s="192"/>
      <c r="M163" s="193"/>
      <c r="N163" s="194"/>
      <c r="O163" s="194"/>
      <c r="P163" s="195">
        <f>SUM(P164:P169)</f>
        <v>0</v>
      </c>
      <c r="Q163" s="194"/>
      <c r="R163" s="195">
        <f>SUM(R164:R169)</f>
        <v>0</v>
      </c>
      <c r="S163" s="194"/>
      <c r="T163" s="196">
        <f>SUM(T164:T169)</f>
        <v>0</v>
      </c>
      <c r="AR163" s="197" t="s">
        <v>82</v>
      </c>
      <c r="AT163" s="198" t="s">
        <v>73</v>
      </c>
      <c r="AU163" s="198" t="s">
        <v>74</v>
      </c>
      <c r="AY163" s="197" t="s">
        <v>308</v>
      </c>
      <c r="BK163" s="199">
        <f>SUM(BK164:BK169)</f>
        <v>0</v>
      </c>
    </row>
    <row r="164" spans="2:65" s="1" customFormat="1" ht="22.5" customHeight="1">
      <c r="B164" s="42"/>
      <c r="C164" s="203" t="s">
        <v>677</v>
      </c>
      <c r="D164" s="203" t="s">
        <v>311</v>
      </c>
      <c r="E164" s="204" t="s">
        <v>13632</v>
      </c>
      <c r="F164" s="205" t="s">
        <v>13633</v>
      </c>
      <c r="G164" s="206" t="s">
        <v>508</v>
      </c>
      <c r="H164" s="207">
        <v>88.32</v>
      </c>
      <c r="I164" s="208"/>
      <c r="J164" s="209">
        <f>ROUND(I164*H164,2)</f>
        <v>0</v>
      </c>
      <c r="K164" s="205" t="s">
        <v>21</v>
      </c>
      <c r="L164" s="62"/>
      <c r="M164" s="210" t="s">
        <v>21</v>
      </c>
      <c r="N164" s="211" t="s">
        <v>45</v>
      </c>
      <c r="O164" s="43"/>
      <c r="P164" s="212">
        <f>O164*H164</f>
        <v>0</v>
      </c>
      <c r="Q164" s="212">
        <v>0</v>
      </c>
      <c r="R164" s="212">
        <f>Q164*H164</f>
        <v>0</v>
      </c>
      <c r="S164" s="212">
        <v>0</v>
      </c>
      <c r="T164" s="213">
        <f>S164*H164</f>
        <v>0</v>
      </c>
      <c r="AR164" s="25" t="s">
        <v>327</v>
      </c>
      <c r="AT164" s="25" t="s">
        <v>311</v>
      </c>
      <c r="AU164" s="25" t="s">
        <v>82</v>
      </c>
      <c r="AY164" s="25" t="s">
        <v>308</v>
      </c>
      <c r="BE164" s="214">
        <f>IF(N164="základní",J164,0)</f>
        <v>0</v>
      </c>
      <c r="BF164" s="214">
        <f>IF(N164="snížená",J164,0)</f>
        <v>0</v>
      </c>
      <c r="BG164" s="214">
        <f>IF(N164="zákl. přenesená",J164,0)</f>
        <v>0</v>
      </c>
      <c r="BH164" s="214">
        <f>IF(N164="sníž. přenesená",J164,0)</f>
        <v>0</v>
      </c>
      <c r="BI164" s="214">
        <f>IF(N164="nulová",J164,0)</f>
        <v>0</v>
      </c>
      <c r="BJ164" s="25" t="s">
        <v>82</v>
      </c>
      <c r="BK164" s="214">
        <f>ROUND(I164*H164,2)</f>
        <v>0</v>
      </c>
      <c r="BL164" s="25" t="s">
        <v>327</v>
      </c>
      <c r="BM164" s="25" t="s">
        <v>2122</v>
      </c>
    </row>
    <row r="165" spans="2:65" s="1" customFormat="1" ht="27">
      <c r="B165" s="42"/>
      <c r="C165" s="64"/>
      <c r="D165" s="246" t="s">
        <v>1656</v>
      </c>
      <c r="E165" s="64"/>
      <c r="F165" s="290" t="s">
        <v>13541</v>
      </c>
      <c r="G165" s="64"/>
      <c r="H165" s="64"/>
      <c r="I165" s="173"/>
      <c r="J165" s="64"/>
      <c r="K165" s="64"/>
      <c r="L165" s="62"/>
      <c r="M165" s="291"/>
      <c r="N165" s="43"/>
      <c r="O165" s="43"/>
      <c r="P165" s="43"/>
      <c r="Q165" s="43"/>
      <c r="R165" s="43"/>
      <c r="S165" s="43"/>
      <c r="T165" s="79"/>
      <c r="AT165" s="25" t="s">
        <v>1656</v>
      </c>
      <c r="AU165" s="25" t="s">
        <v>82</v>
      </c>
    </row>
    <row r="166" spans="2:65" s="1" customFormat="1" ht="22.5" customHeight="1">
      <c r="B166" s="42"/>
      <c r="C166" s="203" t="s">
        <v>681</v>
      </c>
      <c r="D166" s="203" t="s">
        <v>311</v>
      </c>
      <c r="E166" s="204" t="s">
        <v>13612</v>
      </c>
      <c r="F166" s="205" t="s">
        <v>13613</v>
      </c>
      <c r="G166" s="206" t="s">
        <v>508</v>
      </c>
      <c r="H166" s="207">
        <v>73.599999999999994</v>
      </c>
      <c r="I166" s="208"/>
      <c r="J166" s="209">
        <f>ROUND(I166*H166,2)</f>
        <v>0</v>
      </c>
      <c r="K166" s="205" t="s">
        <v>21</v>
      </c>
      <c r="L166" s="62"/>
      <c r="M166" s="210" t="s">
        <v>21</v>
      </c>
      <c r="N166" s="211" t="s">
        <v>45</v>
      </c>
      <c r="O166" s="43"/>
      <c r="P166" s="212">
        <f>O166*H166</f>
        <v>0</v>
      </c>
      <c r="Q166" s="212">
        <v>0</v>
      </c>
      <c r="R166" s="212">
        <f>Q166*H166</f>
        <v>0</v>
      </c>
      <c r="S166" s="212">
        <v>0</v>
      </c>
      <c r="T166" s="213">
        <f>S166*H166</f>
        <v>0</v>
      </c>
      <c r="AR166" s="25" t="s">
        <v>327</v>
      </c>
      <c r="AT166" s="25" t="s">
        <v>311</v>
      </c>
      <c r="AU166" s="25" t="s">
        <v>82</v>
      </c>
      <c r="AY166" s="25" t="s">
        <v>308</v>
      </c>
      <c r="BE166" s="214">
        <f>IF(N166="základní",J166,0)</f>
        <v>0</v>
      </c>
      <c r="BF166" s="214">
        <f>IF(N166="snížená",J166,0)</f>
        <v>0</v>
      </c>
      <c r="BG166" s="214">
        <f>IF(N166="zákl. přenesená",J166,0)</f>
        <v>0</v>
      </c>
      <c r="BH166" s="214">
        <f>IF(N166="sníž. přenesená",J166,0)</f>
        <v>0</v>
      </c>
      <c r="BI166" s="214">
        <f>IF(N166="nulová",J166,0)</f>
        <v>0</v>
      </c>
      <c r="BJ166" s="25" t="s">
        <v>82</v>
      </c>
      <c r="BK166" s="214">
        <f>ROUND(I166*H166,2)</f>
        <v>0</v>
      </c>
      <c r="BL166" s="25" t="s">
        <v>327</v>
      </c>
      <c r="BM166" s="25" t="s">
        <v>2130</v>
      </c>
    </row>
    <row r="167" spans="2:65" s="1" customFormat="1" ht="22.5" customHeight="1">
      <c r="B167" s="42"/>
      <c r="C167" s="203" t="s">
        <v>685</v>
      </c>
      <c r="D167" s="203" t="s">
        <v>311</v>
      </c>
      <c r="E167" s="204" t="s">
        <v>13634</v>
      </c>
      <c r="F167" s="205" t="s">
        <v>13635</v>
      </c>
      <c r="G167" s="206" t="s">
        <v>508</v>
      </c>
      <c r="H167" s="207">
        <v>73.599999999999994</v>
      </c>
      <c r="I167" s="208"/>
      <c r="J167" s="209">
        <f>ROUND(I167*H167,2)</f>
        <v>0</v>
      </c>
      <c r="K167" s="205" t="s">
        <v>21</v>
      </c>
      <c r="L167" s="62"/>
      <c r="M167" s="210" t="s">
        <v>21</v>
      </c>
      <c r="N167" s="211" t="s">
        <v>45</v>
      </c>
      <c r="O167" s="43"/>
      <c r="P167" s="212">
        <f>O167*H167</f>
        <v>0</v>
      </c>
      <c r="Q167" s="212">
        <v>0</v>
      </c>
      <c r="R167" s="212">
        <f>Q167*H167</f>
        <v>0</v>
      </c>
      <c r="S167" s="212">
        <v>0</v>
      </c>
      <c r="T167" s="213">
        <f>S167*H167</f>
        <v>0</v>
      </c>
      <c r="AR167" s="25" t="s">
        <v>327</v>
      </c>
      <c r="AT167" s="25" t="s">
        <v>311</v>
      </c>
      <c r="AU167" s="25" t="s">
        <v>82</v>
      </c>
      <c r="AY167" s="25" t="s">
        <v>308</v>
      </c>
      <c r="BE167" s="214">
        <f>IF(N167="základní",J167,0)</f>
        <v>0</v>
      </c>
      <c r="BF167" s="214">
        <f>IF(N167="snížená",J167,0)</f>
        <v>0</v>
      </c>
      <c r="BG167" s="214">
        <f>IF(N167="zákl. přenesená",J167,0)</f>
        <v>0</v>
      </c>
      <c r="BH167" s="214">
        <f>IF(N167="sníž. přenesená",J167,0)</f>
        <v>0</v>
      </c>
      <c r="BI167" s="214">
        <f>IF(N167="nulová",J167,0)</f>
        <v>0</v>
      </c>
      <c r="BJ167" s="25" t="s">
        <v>82</v>
      </c>
      <c r="BK167" s="214">
        <f>ROUND(I167*H167,2)</f>
        <v>0</v>
      </c>
      <c r="BL167" s="25" t="s">
        <v>327</v>
      </c>
      <c r="BM167" s="25" t="s">
        <v>2139</v>
      </c>
    </row>
    <row r="168" spans="2:65" s="1" customFormat="1" ht="22.5" customHeight="1">
      <c r="B168" s="42"/>
      <c r="C168" s="203" t="s">
        <v>689</v>
      </c>
      <c r="D168" s="203" t="s">
        <v>311</v>
      </c>
      <c r="E168" s="204" t="s">
        <v>13636</v>
      </c>
      <c r="F168" s="205" t="s">
        <v>13637</v>
      </c>
      <c r="G168" s="206" t="s">
        <v>508</v>
      </c>
      <c r="H168" s="207">
        <v>73.599999999999994</v>
      </c>
      <c r="I168" s="208"/>
      <c r="J168" s="209">
        <f>ROUND(I168*H168,2)</f>
        <v>0</v>
      </c>
      <c r="K168" s="205" t="s">
        <v>21</v>
      </c>
      <c r="L168" s="62"/>
      <c r="M168" s="210" t="s">
        <v>21</v>
      </c>
      <c r="N168" s="211" t="s">
        <v>45</v>
      </c>
      <c r="O168" s="43"/>
      <c r="P168" s="212">
        <f>O168*H168</f>
        <v>0</v>
      </c>
      <c r="Q168" s="212">
        <v>0</v>
      </c>
      <c r="R168" s="212">
        <f>Q168*H168</f>
        <v>0</v>
      </c>
      <c r="S168" s="212">
        <v>0</v>
      </c>
      <c r="T168" s="213">
        <f>S168*H168</f>
        <v>0</v>
      </c>
      <c r="AR168" s="25" t="s">
        <v>327</v>
      </c>
      <c r="AT168" s="25" t="s">
        <v>311</v>
      </c>
      <c r="AU168" s="25" t="s">
        <v>82</v>
      </c>
      <c r="AY168" s="25" t="s">
        <v>308</v>
      </c>
      <c r="BE168" s="214">
        <f>IF(N168="základní",J168,0)</f>
        <v>0</v>
      </c>
      <c r="BF168" s="214">
        <f>IF(N168="snížená",J168,0)</f>
        <v>0</v>
      </c>
      <c r="BG168" s="214">
        <f>IF(N168="zákl. přenesená",J168,0)</f>
        <v>0</v>
      </c>
      <c r="BH168" s="214">
        <f>IF(N168="sníž. přenesená",J168,0)</f>
        <v>0</v>
      </c>
      <c r="BI168" s="214">
        <f>IF(N168="nulová",J168,0)</f>
        <v>0</v>
      </c>
      <c r="BJ168" s="25" t="s">
        <v>82</v>
      </c>
      <c r="BK168" s="214">
        <f>ROUND(I168*H168,2)</f>
        <v>0</v>
      </c>
      <c r="BL168" s="25" t="s">
        <v>327</v>
      </c>
      <c r="BM168" s="25" t="s">
        <v>630</v>
      </c>
    </row>
    <row r="169" spans="2:65" s="1" customFormat="1" ht="27">
      <c r="B169" s="42"/>
      <c r="C169" s="64"/>
      <c r="D169" s="223" t="s">
        <v>1656</v>
      </c>
      <c r="E169" s="64"/>
      <c r="F169" s="292" t="s">
        <v>13638</v>
      </c>
      <c r="G169" s="64"/>
      <c r="H169" s="64"/>
      <c r="I169" s="173"/>
      <c r="J169" s="64"/>
      <c r="K169" s="64"/>
      <c r="L169" s="62"/>
      <c r="M169" s="291"/>
      <c r="N169" s="43"/>
      <c r="O169" s="43"/>
      <c r="P169" s="43"/>
      <c r="Q169" s="43"/>
      <c r="R169" s="43"/>
      <c r="S169" s="43"/>
      <c r="T169" s="79"/>
      <c r="AT169" s="25" t="s">
        <v>1656</v>
      </c>
      <c r="AU169" s="25" t="s">
        <v>82</v>
      </c>
    </row>
    <row r="170" spans="2:65" s="11" customFormat="1" ht="37.35" customHeight="1">
      <c r="B170" s="186"/>
      <c r="C170" s="187"/>
      <c r="D170" s="200" t="s">
        <v>73</v>
      </c>
      <c r="E170" s="296" t="s">
        <v>13639</v>
      </c>
      <c r="F170" s="296" t="s">
        <v>13640</v>
      </c>
      <c r="G170" s="187"/>
      <c r="H170" s="187"/>
      <c r="I170" s="190"/>
      <c r="J170" s="297">
        <f>BK170</f>
        <v>0</v>
      </c>
      <c r="K170" s="187"/>
      <c r="L170" s="192"/>
      <c r="M170" s="193"/>
      <c r="N170" s="194"/>
      <c r="O170" s="194"/>
      <c r="P170" s="195">
        <f>SUM(P171:P175)</f>
        <v>0</v>
      </c>
      <c r="Q170" s="194"/>
      <c r="R170" s="195">
        <f>SUM(R171:R175)</f>
        <v>0</v>
      </c>
      <c r="S170" s="194"/>
      <c r="T170" s="196">
        <f>SUM(T171:T175)</f>
        <v>0</v>
      </c>
      <c r="AR170" s="197" t="s">
        <v>82</v>
      </c>
      <c r="AT170" s="198" t="s">
        <v>73</v>
      </c>
      <c r="AU170" s="198" t="s">
        <v>74</v>
      </c>
      <c r="AY170" s="197" t="s">
        <v>308</v>
      </c>
      <c r="BK170" s="199">
        <f>SUM(BK171:BK175)</f>
        <v>0</v>
      </c>
    </row>
    <row r="171" spans="2:65" s="1" customFormat="1" ht="22.5" customHeight="1">
      <c r="B171" s="42"/>
      <c r="C171" s="203" t="s">
        <v>693</v>
      </c>
      <c r="D171" s="203" t="s">
        <v>311</v>
      </c>
      <c r="E171" s="204" t="s">
        <v>13610</v>
      </c>
      <c r="F171" s="205" t="s">
        <v>13611</v>
      </c>
      <c r="G171" s="206" t="s">
        <v>508</v>
      </c>
      <c r="H171" s="207">
        <v>476.76</v>
      </c>
      <c r="I171" s="208"/>
      <c r="J171" s="209">
        <f>ROUND(I171*H171,2)</f>
        <v>0</v>
      </c>
      <c r="K171" s="205" t="s">
        <v>21</v>
      </c>
      <c r="L171" s="62"/>
      <c r="M171" s="210" t="s">
        <v>21</v>
      </c>
      <c r="N171" s="211" t="s">
        <v>45</v>
      </c>
      <c r="O171" s="43"/>
      <c r="P171" s="212">
        <f>O171*H171</f>
        <v>0</v>
      </c>
      <c r="Q171" s="212">
        <v>0</v>
      </c>
      <c r="R171" s="212">
        <f>Q171*H171</f>
        <v>0</v>
      </c>
      <c r="S171" s="212">
        <v>0</v>
      </c>
      <c r="T171" s="213">
        <f>S171*H171</f>
        <v>0</v>
      </c>
      <c r="AR171" s="25" t="s">
        <v>327</v>
      </c>
      <c r="AT171" s="25" t="s">
        <v>311</v>
      </c>
      <c r="AU171" s="25" t="s">
        <v>82</v>
      </c>
      <c r="AY171" s="25" t="s">
        <v>308</v>
      </c>
      <c r="BE171" s="214">
        <f>IF(N171="základní",J171,0)</f>
        <v>0</v>
      </c>
      <c r="BF171" s="214">
        <f>IF(N171="snížená",J171,0)</f>
        <v>0</v>
      </c>
      <c r="BG171" s="214">
        <f>IF(N171="zákl. přenesená",J171,0)</f>
        <v>0</v>
      </c>
      <c r="BH171" s="214">
        <f>IF(N171="sníž. přenesená",J171,0)</f>
        <v>0</v>
      </c>
      <c r="BI171" s="214">
        <f>IF(N171="nulová",J171,0)</f>
        <v>0</v>
      </c>
      <c r="BJ171" s="25" t="s">
        <v>82</v>
      </c>
      <c r="BK171" s="214">
        <f>ROUND(I171*H171,2)</f>
        <v>0</v>
      </c>
      <c r="BL171" s="25" t="s">
        <v>327</v>
      </c>
      <c r="BM171" s="25" t="s">
        <v>642</v>
      </c>
    </row>
    <row r="172" spans="2:65" s="1" customFormat="1" ht="27">
      <c r="B172" s="42"/>
      <c r="C172" s="64"/>
      <c r="D172" s="246" t="s">
        <v>1656</v>
      </c>
      <c r="E172" s="64"/>
      <c r="F172" s="290" t="s">
        <v>13541</v>
      </c>
      <c r="G172" s="64"/>
      <c r="H172" s="64"/>
      <c r="I172" s="173"/>
      <c r="J172" s="64"/>
      <c r="K172" s="64"/>
      <c r="L172" s="62"/>
      <c r="M172" s="291"/>
      <c r="N172" s="43"/>
      <c r="O172" s="43"/>
      <c r="P172" s="43"/>
      <c r="Q172" s="43"/>
      <c r="R172" s="43"/>
      <c r="S172" s="43"/>
      <c r="T172" s="79"/>
      <c r="AT172" s="25" t="s">
        <v>1656</v>
      </c>
      <c r="AU172" s="25" t="s">
        <v>82</v>
      </c>
    </row>
    <row r="173" spans="2:65" s="1" customFormat="1" ht="22.5" customHeight="1">
      <c r="B173" s="42"/>
      <c r="C173" s="203" t="s">
        <v>697</v>
      </c>
      <c r="D173" s="203" t="s">
        <v>311</v>
      </c>
      <c r="E173" s="204" t="s">
        <v>13641</v>
      </c>
      <c r="F173" s="205" t="s">
        <v>13642</v>
      </c>
      <c r="G173" s="206" t="s">
        <v>508</v>
      </c>
      <c r="H173" s="207">
        <v>397.3</v>
      </c>
      <c r="I173" s="208"/>
      <c r="J173" s="209">
        <f>ROUND(I173*H173,2)</f>
        <v>0</v>
      </c>
      <c r="K173" s="205" t="s">
        <v>21</v>
      </c>
      <c r="L173" s="62"/>
      <c r="M173" s="210" t="s">
        <v>21</v>
      </c>
      <c r="N173" s="211" t="s">
        <v>45</v>
      </c>
      <c r="O173" s="43"/>
      <c r="P173" s="212">
        <f>O173*H173</f>
        <v>0</v>
      </c>
      <c r="Q173" s="212">
        <v>0</v>
      </c>
      <c r="R173" s="212">
        <f>Q173*H173</f>
        <v>0</v>
      </c>
      <c r="S173" s="212">
        <v>0</v>
      </c>
      <c r="T173" s="213">
        <f>S173*H173</f>
        <v>0</v>
      </c>
      <c r="AR173" s="25" t="s">
        <v>327</v>
      </c>
      <c r="AT173" s="25" t="s">
        <v>311</v>
      </c>
      <c r="AU173" s="25" t="s">
        <v>82</v>
      </c>
      <c r="AY173" s="25" t="s">
        <v>308</v>
      </c>
      <c r="BE173" s="214">
        <f>IF(N173="základní",J173,0)</f>
        <v>0</v>
      </c>
      <c r="BF173" s="214">
        <f>IF(N173="snížená",J173,0)</f>
        <v>0</v>
      </c>
      <c r="BG173" s="214">
        <f>IF(N173="zákl. přenesená",J173,0)</f>
        <v>0</v>
      </c>
      <c r="BH173" s="214">
        <f>IF(N173="sníž. přenesená",J173,0)</f>
        <v>0</v>
      </c>
      <c r="BI173" s="214">
        <f>IF(N173="nulová",J173,0)</f>
        <v>0</v>
      </c>
      <c r="BJ173" s="25" t="s">
        <v>82</v>
      </c>
      <c r="BK173" s="214">
        <f>ROUND(I173*H173,2)</f>
        <v>0</v>
      </c>
      <c r="BL173" s="25" t="s">
        <v>327</v>
      </c>
      <c r="BM173" s="25" t="s">
        <v>2161</v>
      </c>
    </row>
    <row r="174" spans="2:65" s="1" customFormat="1" ht="22.5" customHeight="1">
      <c r="B174" s="42"/>
      <c r="C174" s="203" t="s">
        <v>702</v>
      </c>
      <c r="D174" s="203" t="s">
        <v>311</v>
      </c>
      <c r="E174" s="204" t="s">
        <v>13643</v>
      </c>
      <c r="F174" s="205" t="s">
        <v>13644</v>
      </c>
      <c r="G174" s="206" t="s">
        <v>508</v>
      </c>
      <c r="H174" s="207">
        <v>6.9</v>
      </c>
      <c r="I174" s="208"/>
      <c r="J174" s="209">
        <f>ROUND(I174*H174,2)</f>
        <v>0</v>
      </c>
      <c r="K174" s="205" t="s">
        <v>21</v>
      </c>
      <c r="L174" s="62"/>
      <c r="M174" s="210" t="s">
        <v>21</v>
      </c>
      <c r="N174" s="211" t="s">
        <v>45</v>
      </c>
      <c r="O174" s="43"/>
      <c r="P174" s="212">
        <f>O174*H174</f>
        <v>0</v>
      </c>
      <c r="Q174" s="212">
        <v>0</v>
      </c>
      <c r="R174" s="212">
        <f>Q174*H174</f>
        <v>0</v>
      </c>
      <c r="S174" s="212">
        <v>0</v>
      </c>
      <c r="T174" s="213">
        <f>S174*H174</f>
        <v>0</v>
      </c>
      <c r="AR174" s="25" t="s">
        <v>327</v>
      </c>
      <c r="AT174" s="25" t="s">
        <v>311</v>
      </c>
      <c r="AU174" s="25" t="s">
        <v>82</v>
      </c>
      <c r="AY174" s="25" t="s">
        <v>308</v>
      </c>
      <c r="BE174" s="214">
        <f>IF(N174="základní",J174,0)</f>
        <v>0</v>
      </c>
      <c r="BF174" s="214">
        <f>IF(N174="snížená",J174,0)</f>
        <v>0</v>
      </c>
      <c r="BG174" s="214">
        <f>IF(N174="zákl. přenesená",J174,0)</f>
        <v>0</v>
      </c>
      <c r="BH174" s="214">
        <f>IF(N174="sníž. přenesená",J174,0)</f>
        <v>0</v>
      </c>
      <c r="BI174" s="214">
        <f>IF(N174="nulová",J174,0)</f>
        <v>0</v>
      </c>
      <c r="BJ174" s="25" t="s">
        <v>82</v>
      </c>
      <c r="BK174" s="214">
        <f>ROUND(I174*H174,2)</f>
        <v>0</v>
      </c>
      <c r="BL174" s="25" t="s">
        <v>327</v>
      </c>
      <c r="BM174" s="25" t="s">
        <v>2172</v>
      </c>
    </row>
    <row r="175" spans="2:65" s="1" customFormat="1" ht="22.5" customHeight="1">
      <c r="B175" s="42"/>
      <c r="C175" s="277" t="s">
        <v>706</v>
      </c>
      <c r="D175" s="277" t="s">
        <v>1079</v>
      </c>
      <c r="E175" s="278" t="s">
        <v>13645</v>
      </c>
      <c r="F175" s="279" t="s">
        <v>13646</v>
      </c>
      <c r="G175" s="280" t="s">
        <v>508</v>
      </c>
      <c r="H175" s="281">
        <v>31</v>
      </c>
      <c r="I175" s="282"/>
      <c r="J175" s="283">
        <f>ROUND(I175*H175,2)</f>
        <v>0</v>
      </c>
      <c r="K175" s="279" t="s">
        <v>21</v>
      </c>
      <c r="L175" s="284"/>
      <c r="M175" s="285" t="s">
        <v>21</v>
      </c>
      <c r="N175" s="286" t="s">
        <v>45</v>
      </c>
      <c r="O175" s="43"/>
      <c r="P175" s="212">
        <f>O175*H175</f>
        <v>0</v>
      </c>
      <c r="Q175" s="212">
        <v>0</v>
      </c>
      <c r="R175" s="212">
        <f>Q175*H175</f>
        <v>0</v>
      </c>
      <c r="S175" s="212">
        <v>0</v>
      </c>
      <c r="T175" s="213">
        <f>S175*H175</f>
        <v>0</v>
      </c>
      <c r="AR175" s="25" t="s">
        <v>342</v>
      </c>
      <c r="AT175" s="25" t="s">
        <v>1079</v>
      </c>
      <c r="AU175" s="25" t="s">
        <v>82</v>
      </c>
      <c r="AY175" s="25" t="s">
        <v>308</v>
      </c>
      <c r="BE175" s="214">
        <f>IF(N175="základní",J175,0)</f>
        <v>0</v>
      </c>
      <c r="BF175" s="214">
        <f>IF(N175="snížená",J175,0)</f>
        <v>0</v>
      </c>
      <c r="BG175" s="214">
        <f>IF(N175="zákl. přenesená",J175,0)</f>
        <v>0</v>
      </c>
      <c r="BH175" s="214">
        <f>IF(N175="sníž. přenesená",J175,0)</f>
        <v>0</v>
      </c>
      <c r="BI175" s="214">
        <f>IF(N175="nulová",J175,0)</f>
        <v>0</v>
      </c>
      <c r="BJ175" s="25" t="s">
        <v>82</v>
      </c>
      <c r="BK175" s="214">
        <f>ROUND(I175*H175,2)</f>
        <v>0</v>
      </c>
      <c r="BL175" s="25" t="s">
        <v>327</v>
      </c>
      <c r="BM175" s="25" t="s">
        <v>2180</v>
      </c>
    </row>
    <row r="176" spans="2:65" s="11" customFormat="1" ht="37.35" customHeight="1">
      <c r="B176" s="186"/>
      <c r="C176" s="187"/>
      <c r="D176" s="200" t="s">
        <v>73</v>
      </c>
      <c r="E176" s="296" t="s">
        <v>13647</v>
      </c>
      <c r="F176" s="296" t="s">
        <v>13648</v>
      </c>
      <c r="G176" s="187"/>
      <c r="H176" s="187"/>
      <c r="I176" s="190"/>
      <c r="J176" s="297">
        <f>BK176</f>
        <v>0</v>
      </c>
      <c r="K176" s="187"/>
      <c r="L176" s="192"/>
      <c r="M176" s="193"/>
      <c r="N176" s="194"/>
      <c r="O176" s="194"/>
      <c r="P176" s="195">
        <f>SUM(P177:P181)</f>
        <v>0</v>
      </c>
      <c r="Q176" s="194"/>
      <c r="R176" s="195">
        <f>SUM(R177:R181)</f>
        <v>0</v>
      </c>
      <c r="S176" s="194"/>
      <c r="T176" s="196">
        <f>SUM(T177:T181)</f>
        <v>0</v>
      </c>
      <c r="AR176" s="197" t="s">
        <v>82</v>
      </c>
      <c r="AT176" s="198" t="s">
        <v>73</v>
      </c>
      <c r="AU176" s="198" t="s">
        <v>74</v>
      </c>
      <c r="AY176" s="197" t="s">
        <v>308</v>
      </c>
      <c r="BK176" s="199">
        <f>SUM(BK177:BK181)</f>
        <v>0</v>
      </c>
    </row>
    <row r="177" spans="2:65" s="1" customFormat="1" ht="22.5" customHeight="1">
      <c r="B177" s="42"/>
      <c r="C177" s="203" t="s">
        <v>710</v>
      </c>
      <c r="D177" s="203" t="s">
        <v>311</v>
      </c>
      <c r="E177" s="204" t="s">
        <v>13649</v>
      </c>
      <c r="F177" s="205" t="s">
        <v>13650</v>
      </c>
      <c r="G177" s="206" t="s">
        <v>508</v>
      </c>
      <c r="H177" s="207">
        <v>1557.36</v>
      </c>
      <c r="I177" s="208"/>
      <c r="J177" s="209">
        <f>ROUND(I177*H177,2)</f>
        <v>0</v>
      </c>
      <c r="K177" s="205" t="s">
        <v>21</v>
      </c>
      <c r="L177" s="62"/>
      <c r="M177" s="210" t="s">
        <v>21</v>
      </c>
      <c r="N177" s="211" t="s">
        <v>45</v>
      </c>
      <c r="O177" s="43"/>
      <c r="P177" s="212">
        <f>O177*H177</f>
        <v>0</v>
      </c>
      <c r="Q177" s="212">
        <v>0</v>
      </c>
      <c r="R177" s="212">
        <f>Q177*H177</f>
        <v>0</v>
      </c>
      <c r="S177" s="212">
        <v>0</v>
      </c>
      <c r="T177" s="213">
        <f>S177*H177</f>
        <v>0</v>
      </c>
      <c r="AR177" s="25" t="s">
        <v>327</v>
      </c>
      <c r="AT177" s="25" t="s">
        <v>311</v>
      </c>
      <c r="AU177" s="25" t="s">
        <v>82</v>
      </c>
      <c r="AY177" s="25" t="s">
        <v>308</v>
      </c>
      <c r="BE177" s="214">
        <f>IF(N177="základní",J177,0)</f>
        <v>0</v>
      </c>
      <c r="BF177" s="214">
        <f>IF(N177="snížená",J177,0)</f>
        <v>0</v>
      </c>
      <c r="BG177" s="214">
        <f>IF(N177="zákl. přenesená",J177,0)</f>
        <v>0</v>
      </c>
      <c r="BH177" s="214">
        <f>IF(N177="sníž. přenesená",J177,0)</f>
        <v>0</v>
      </c>
      <c r="BI177" s="214">
        <f>IF(N177="nulová",J177,0)</f>
        <v>0</v>
      </c>
      <c r="BJ177" s="25" t="s">
        <v>82</v>
      </c>
      <c r="BK177" s="214">
        <f>ROUND(I177*H177,2)</f>
        <v>0</v>
      </c>
      <c r="BL177" s="25" t="s">
        <v>327</v>
      </c>
      <c r="BM177" s="25" t="s">
        <v>2189</v>
      </c>
    </row>
    <row r="178" spans="2:65" s="1" customFormat="1" ht="27">
      <c r="B178" s="42"/>
      <c r="C178" s="64"/>
      <c r="D178" s="246" t="s">
        <v>1656</v>
      </c>
      <c r="E178" s="64"/>
      <c r="F178" s="290" t="s">
        <v>13541</v>
      </c>
      <c r="G178" s="64"/>
      <c r="H178" s="64"/>
      <c r="I178" s="173"/>
      <c r="J178" s="64"/>
      <c r="K178" s="64"/>
      <c r="L178" s="62"/>
      <c r="M178" s="291"/>
      <c r="N178" s="43"/>
      <c r="O178" s="43"/>
      <c r="P178" s="43"/>
      <c r="Q178" s="43"/>
      <c r="R178" s="43"/>
      <c r="S178" s="43"/>
      <c r="T178" s="79"/>
      <c r="AT178" s="25" t="s">
        <v>1656</v>
      </c>
      <c r="AU178" s="25" t="s">
        <v>82</v>
      </c>
    </row>
    <row r="179" spans="2:65" s="1" customFormat="1" ht="22.5" customHeight="1">
      <c r="B179" s="42"/>
      <c r="C179" s="203" t="s">
        <v>716</v>
      </c>
      <c r="D179" s="203" t="s">
        <v>311</v>
      </c>
      <c r="E179" s="204" t="s">
        <v>13651</v>
      </c>
      <c r="F179" s="205" t="s">
        <v>13652</v>
      </c>
      <c r="G179" s="206" t="s">
        <v>508</v>
      </c>
      <c r="H179" s="207">
        <v>1297.8</v>
      </c>
      <c r="I179" s="208"/>
      <c r="J179" s="209">
        <f>ROUND(I179*H179,2)</f>
        <v>0</v>
      </c>
      <c r="K179" s="205" t="s">
        <v>21</v>
      </c>
      <c r="L179" s="62"/>
      <c r="M179" s="210" t="s">
        <v>21</v>
      </c>
      <c r="N179" s="211" t="s">
        <v>45</v>
      </c>
      <c r="O179" s="43"/>
      <c r="P179" s="212">
        <f>O179*H179</f>
        <v>0</v>
      </c>
      <c r="Q179" s="212">
        <v>0</v>
      </c>
      <c r="R179" s="212">
        <f>Q179*H179</f>
        <v>0</v>
      </c>
      <c r="S179" s="212">
        <v>0</v>
      </c>
      <c r="T179" s="213">
        <f>S179*H179</f>
        <v>0</v>
      </c>
      <c r="AR179" s="25" t="s">
        <v>327</v>
      </c>
      <c r="AT179" s="25" t="s">
        <v>311</v>
      </c>
      <c r="AU179" s="25" t="s">
        <v>82</v>
      </c>
      <c r="AY179" s="25" t="s">
        <v>308</v>
      </c>
      <c r="BE179" s="214">
        <f>IF(N179="základní",J179,0)</f>
        <v>0</v>
      </c>
      <c r="BF179" s="214">
        <f>IF(N179="snížená",J179,0)</f>
        <v>0</v>
      </c>
      <c r="BG179" s="214">
        <f>IF(N179="zákl. přenesená",J179,0)</f>
        <v>0</v>
      </c>
      <c r="BH179" s="214">
        <f>IF(N179="sníž. přenesená",J179,0)</f>
        <v>0</v>
      </c>
      <c r="BI179" s="214">
        <f>IF(N179="nulová",J179,0)</f>
        <v>0</v>
      </c>
      <c r="BJ179" s="25" t="s">
        <v>82</v>
      </c>
      <c r="BK179" s="214">
        <f>ROUND(I179*H179,2)</f>
        <v>0</v>
      </c>
      <c r="BL179" s="25" t="s">
        <v>327</v>
      </c>
      <c r="BM179" s="25" t="s">
        <v>2198</v>
      </c>
    </row>
    <row r="180" spans="2:65" s="1" customFormat="1" ht="22.5" customHeight="1">
      <c r="B180" s="42"/>
      <c r="C180" s="203" t="s">
        <v>721</v>
      </c>
      <c r="D180" s="203" t="s">
        <v>311</v>
      </c>
      <c r="E180" s="204" t="s">
        <v>13653</v>
      </c>
      <c r="F180" s="205" t="s">
        <v>13654</v>
      </c>
      <c r="G180" s="206" t="s">
        <v>508</v>
      </c>
      <c r="H180" s="207">
        <v>106.8</v>
      </c>
      <c r="I180" s="208"/>
      <c r="J180" s="209">
        <f>ROUND(I180*H180,2)</f>
        <v>0</v>
      </c>
      <c r="K180" s="205" t="s">
        <v>21</v>
      </c>
      <c r="L180" s="62"/>
      <c r="M180" s="210" t="s">
        <v>21</v>
      </c>
      <c r="N180" s="211" t="s">
        <v>45</v>
      </c>
      <c r="O180" s="43"/>
      <c r="P180" s="212">
        <f>O180*H180</f>
        <v>0</v>
      </c>
      <c r="Q180" s="212">
        <v>0</v>
      </c>
      <c r="R180" s="212">
        <f>Q180*H180</f>
        <v>0</v>
      </c>
      <c r="S180" s="212">
        <v>0</v>
      </c>
      <c r="T180" s="213">
        <f>S180*H180</f>
        <v>0</v>
      </c>
      <c r="AR180" s="25" t="s">
        <v>327</v>
      </c>
      <c r="AT180" s="25" t="s">
        <v>311</v>
      </c>
      <c r="AU180" s="25" t="s">
        <v>82</v>
      </c>
      <c r="AY180" s="25" t="s">
        <v>308</v>
      </c>
      <c r="BE180" s="214">
        <f>IF(N180="základní",J180,0)</f>
        <v>0</v>
      </c>
      <c r="BF180" s="214">
        <f>IF(N180="snížená",J180,0)</f>
        <v>0</v>
      </c>
      <c r="BG180" s="214">
        <f>IF(N180="zákl. přenesená",J180,0)</f>
        <v>0</v>
      </c>
      <c r="BH180" s="214">
        <f>IF(N180="sníž. přenesená",J180,0)</f>
        <v>0</v>
      </c>
      <c r="BI180" s="214">
        <f>IF(N180="nulová",J180,0)</f>
        <v>0</v>
      </c>
      <c r="BJ180" s="25" t="s">
        <v>82</v>
      </c>
      <c r="BK180" s="214">
        <f>ROUND(I180*H180,2)</f>
        <v>0</v>
      </c>
      <c r="BL180" s="25" t="s">
        <v>327</v>
      </c>
      <c r="BM180" s="25" t="s">
        <v>2206</v>
      </c>
    </row>
    <row r="181" spans="2:65" s="1" customFormat="1" ht="27">
      <c r="B181" s="42"/>
      <c r="C181" s="64"/>
      <c r="D181" s="223" t="s">
        <v>1656</v>
      </c>
      <c r="E181" s="64"/>
      <c r="F181" s="292" t="s">
        <v>13655</v>
      </c>
      <c r="G181" s="64"/>
      <c r="H181" s="64"/>
      <c r="I181" s="173"/>
      <c r="J181" s="64"/>
      <c r="K181" s="64"/>
      <c r="L181" s="62"/>
      <c r="M181" s="291"/>
      <c r="N181" s="43"/>
      <c r="O181" s="43"/>
      <c r="P181" s="43"/>
      <c r="Q181" s="43"/>
      <c r="R181" s="43"/>
      <c r="S181" s="43"/>
      <c r="T181" s="79"/>
      <c r="AT181" s="25" t="s">
        <v>1656</v>
      </c>
      <c r="AU181" s="25" t="s">
        <v>82</v>
      </c>
    </row>
    <row r="182" spans="2:65" s="11" customFormat="1" ht="37.35" customHeight="1">
      <c r="B182" s="186"/>
      <c r="C182" s="187"/>
      <c r="D182" s="200" t="s">
        <v>73</v>
      </c>
      <c r="E182" s="296" t="s">
        <v>13656</v>
      </c>
      <c r="F182" s="296" t="s">
        <v>13657</v>
      </c>
      <c r="G182" s="187"/>
      <c r="H182" s="187"/>
      <c r="I182" s="190"/>
      <c r="J182" s="297">
        <f>BK182</f>
        <v>0</v>
      </c>
      <c r="K182" s="187"/>
      <c r="L182" s="192"/>
      <c r="M182" s="193"/>
      <c r="N182" s="194"/>
      <c r="O182" s="194"/>
      <c r="P182" s="195">
        <f>SUM(P183:P189)</f>
        <v>0</v>
      </c>
      <c r="Q182" s="194"/>
      <c r="R182" s="195">
        <f>SUM(R183:R189)</f>
        <v>0</v>
      </c>
      <c r="S182" s="194"/>
      <c r="T182" s="196">
        <f>SUM(T183:T189)</f>
        <v>0</v>
      </c>
      <c r="AR182" s="197" t="s">
        <v>82</v>
      </c>
      <c r="AT182" s="198" t="s">
        <v>73</v>
      </c>
      <c r="AU182" s="198" t="s">
        <v>74</v>
      </c>
      <c r="AY182" s="197" t="s">
        <v>308</v>
      </c>
      <c r="BK182" s="199">
        <f>SUM(BK183:BK189)</f>
        <v>0</v>
      </c>
    </row>
    <row r="183" spans="2:65" s="1" customFormat="1" ht="22.5" customHeight="1">
      <c r="B183" s="42"/>
      <c r="C183" s="203" t="s">
        <v>725</v>
      </c>
      <c r="D183" s="203" t="s">
        <v>311</v>
      </c>
      <c r="E183" s="204" t="s">
        <v>13649</v>
      </c>
      <c r="F183" s="205" t="s">
        <v>13650</v>
      </c>
      <c r="G183" s="206" t="s">
        <v>508</v>
      </c>
      <c r="H183" s="207">
        <v>285.36</v>
      </c>
      <c r="I183" s="208"/>
      <c r="J183" s="209">
        <f>ROUND(I183*H183,2)</f>
        <v>0</v>
      </c>
      <c r="K183" s="205" t="s">
        <v>21</v>
      </c>
      <c r="L183" s="62"/>
      <c r="M183" s="210" t="s">
        <v>21</v>
      </c>
      <c r="N183" s="211" t="s">
        <v>45</v>
      </c>
      <c r="O183" s="43"/>
      <c r="P183" s="212">
        <f>O183*H183</f>
        <v>0</v>
      </c>
      <c r="Q183" s="212">
        <v>0</v>
      </c>
      <c r="R183" s="212">
        <f>Q183*H183</f>
        <v>0</v>
      </c>
      <c r="S183" s="212">
        <v>0</v>
      </c>
      <c r="T183" s="213">
        <f>S183*H183</f>
        <v>0</v>
      </c>
      <c r="AR183" s="25" t="s">
        <v>327</v>
      </c>
      <c r="AT183" s="25" t="s">
        <v>311</v>
      </c>
      <c r="AU183" s="25" t="s">
        <v>82</v>
      </c>
      <c r="AY183" s="25" t="s">
        <v>308</v>
      </c>
      <c r="BE183" s="214">
        <f>IF(N183="základní",J183,0)</f>
        <v>0</v>
      </c>
      <c r="BF183" s="214">
        <f>IF(N183="snížená",J183,0)</f>
        <v>0</v>
      </c>
      <c r="BG183" s="214">
        <f>IF(N183="zákl. přenesená",J183,0)</f>
        <v>0</v>
      </c>
      <c r="BH183" s="214">
        <f>IF(N183="sníž. přenesená",J183,0)</f>
        <v>0</v>
      </c>
      <c r="BI183" s="214">
        <f>IF(N183="nulová",J183,0)</f>
        <v>0</v>
      </c>
      <c r="BJ183" s="25" t="s">
        <v>82</v>
      </c>
      <c r="BK183" s="214">
        <f>ROUND(I183*H183,2)</f>
        <v>0</v>
      </c>
      <c r="BL183" s="25" t="s">
        <v>327</v>
      </c>
      <c r="BM183" s="25" t="s">
        <v>2215</v>
      </c>
    </row>
    <row r="184" spans="2:65" s="1" customFormat="1" ht="27">
      <c r="B184" s="42"/>
      <c r="C184" s="64"/>
      <c r="D184" s="246" t="s">
        <v>1656</v>
      </c>
      <c r="E184" s="64"/>
      <c r="F184" s="290" t="s">
        <v>13541</v>
      </c>
      <c r="G184" s="64"/>
      <c r="H184" s="64"/>
      <c r="I184" s="173"/>
      <c r="J184" s="64"/>
      <c r="K184" s="64"/>
      <c r="L184" s="62"/>
      <c r="M184" s="291"/>
      <c r="N184" s="43"/>
      <c r="O184" s="43"/>
      <c r="P184" s="43"/>
      <c r="Q184" s="43"/>
      <c r="R184" s="43"/>
      <c r="S184" s="43"/>
      <c r="T184" s="79"/>
      <c r="AT184" s="25" t="s">
        <v>1656</v>
      </c>
      <c r="AU184" s="25" t="s">
        <v>82</v>
      </c>
    </row>
    <row r="185" spans="2:65" s="1" customFormat="1" ht="22.5" customHeight="1">
      <c r="B185" s="42"/>
      <c r="C185" s="203" t="s">
        <v>730</v>
      </c>
      <c r="D185" s="203" t="s">
        <v>311</v>
      </c>
      <c r="E185" s="204" t="s">
        <v>13658</v>
      </c>
      <c r="F185" s="205" t="s">
        <v>13659</v>
      </c>
      <c r="G185" s="206" t="s">
        <v>508</v>
      </c>
      <c r="H185" s="207">
        <v>237.8</v>
      </c>
      <c r="I185" s="208"/>
      <c r="J185" s="209">
        <f>ROUND(I185*H185,2)</f>
        <v>0</v>
      </c>
      <c r="K185" s="205" t="s">
        <v>21</v>
      </c>
      <c r="L185" s="62"/>
      <c r="M185" s="210" t="s">
        <v>21</v>
      </c>
      <c r="N185" s="211" t="s">
        <v>45</v>
      </c>
      <c r="O185" s="43"/>
      <c r="P185" s="212">
        <f>O185*H185</f>
        <v>0</v>
      </c>
      <c r="Q185" s="212">
        <v>0</v>
      </c>
      <c r="R185" s="212">
        <f>Q185*H185</f>
        <v>0</v>
      </c>
      <c r="S185" s="212">
        <v>0</v>
      </c>
      <c r="T185" s="213">
        <f>S185*H185</f>
        <v>0</v>
      </c>
      <c r="AR185" s="25" t="s">
        <v>327</v>
      </c>
      <c r="AT185" s="25" t="s">
        <v>311</v>
      </c>
      <c r="AU185" s="25" t="s">
        <v>82</v>
      </c>
      <c r="AY185" s="25" t="s">
        <v>308</v>
      </c>
      <c r="BE185" s="214">
        <f>IF(N185="základní",J185,0)</f>
        <v>0</v>
      </c>
      <c r="BF185" s="214">
        <f>IF(N185="snížená",J185,0)</f>
        <v>0</v>
      </c>
      <c r="BG185" s="214">
        <f>IF(N185="zákl. přenesená",J185,0)</f>
        <v>0</v>
      </c>
      <c r="BH185" s="214">
        <f>IF(N185="sníž. přenesená",J185,0)</f>
        <v>0</v>
      </c>
      <c r="BI185" s="214">
        <f>IF(N185="nulová",J185,0)</f>
        <v>0</v>
      </c>
      <c r="BJ185" s="25" t="s">
        <v>82</v>
      </c>
      <c r="BK185" s="214">
        <f>ROUND(I185*H185,2)</f>
        <v>0</v>
      </c>
      <c r="BL185" s="25" t="s">
        <v>327</v>
      </c>
      <c r="BM185" s="25" t="s">
        <v>2224</v>
      </c>
    </row>
    <row r="186" spans="2:65" s="1" customFormat="1" ht="22.5" customHeight="1">
      <c r="B186" s="42"/>
      <c r="C186" s="203" t="s">
        <v>735</v>
      </c>
      <c r="D186" s="203" t="s">
        <v>311</v>
      </c>
      <c r="E186" s="204" t="s">
        <v>13660</v>
      </c>
      <c r="F186" s="205" t="s">
        <v>13661</v>
      </c>
      <c r="G186" s="206" t="s">
        <v>508</v>
      </c>
      <c r="H186" s="207">
        <v>237.8</v>
      </c>
      <c r="I186" s="208"/>
      <c r="J186" s="209">
        <f>ROUND(I186*H186,2)</f>
        <v>0</v>
      </c>
      <c r="K186" s="205" t="s">
        <v>21</v>
      </c>
      <c r="L186" s="62"/>
      <c r="M186" s="210" t="s">
        <v>21</v>
      </c>
      <c r="N186" s="211" t="s">
        <v>45</v>
      </c>
      <c r="O186" s="43"/>
      <c r="P186" s="212">
        <f>O186*H186</f>
        <v>0</v>
      </c>
      <c r="Q186" s="212">
        <v>0</v>
      </c>
      <c r="R186" s="212">
        <f>Q186*H186</f>
        <v>0</v>
      </c>
      <c r="S186" s="212">
        <v>0</v>
      </c>
      <c r="T186" s="213">
        <f>S186*H186</f>
        <v>0</v>
      </c>
      <c r="AR186" s="25" t="s">
        <v>327</v>
      </c>
      <c r="AT186" s="25" t="s">
        <v>311</v>
      </c>
      <c r="AU186" s="25" t="s">
        <v>82</v>
      </c>
      <c r="AY186" s="25" t="s">
        <v>308</v>
      </c>
      <c r="BE186" s="214">
        <f>IF(N186="základní",J186,0)</f>
        <v>0</v>
      </c>
      <c r="BF186" s="214">
        <f>IF(N186="snížená",J186,0)</f>
        <v>0</v>
      </c>
      <c r="BG186" s="214">
        <f>IF(N186="zákl. přenesená",J186,0)</f>
        <v>0</v>
      </c>
      <c r="BH186" s="214">
        <f>IF(N186="sníž. přenesená",J186,0)</f>
        <v>0</v>
      </c>
      <c r="BI186" s="214">
        <f>IF(N186="nulová",J186,0)</f>
        <v>0</v>
      </c>
      <c r="BJ186" s="25" t="s">
        <v>82</v>
      </c>
      <c r="BK186" s="214">
        <f>ROUND(I186*H186,2)</f>
        <v>0</v>
      </c>
      <c r="BL186" s="25" t="s">
        <v>327</v>
      </c>
      <c r="BM186" s="25" t="s">
        <v>2234</v>
      </c>
    </row>
    <row r="187" spans="2:65" s="1" customFormat="1" ht="22.5" customHeight="1">
      <c r="B187" s="42"/>
      <c r="C187" s="203" t="s">
        <v>740</v>
      </c>
      <c r="D187" s="203" t="s">
        <v>311</v>
      </c>
      <c r="E187" s="204" t="s">
        <v>13662</v>
      </c>
      <c r="F187" s="205" t="s">
        <v>13663</v>
      </c>
      <c r="G187" s="206" t="s">
        <v>538</v>
      </c>
      <c r="H187" s="207">
        <v>98.1</v>
      </c>
      <c r="I187" s="208"/>
      <c r="J187" s="209">
        <f>ROUND(I187*H187,2)</f>
        <v>0</v>
      </c>
      <c r="K187" s="205" t="s">
        <v>21</v>
      </c>
      <c r="L187" s="62"/>
      <c r="M187" s="210" t="s">
        <v>21</v>
      </c>
      <c r="N187" s="211" t="s">
        <v>45</v>
      </c>
      <c r="O187" s="43"/>
      <c r="P187" s="212">
        <f>O187*H187</f>
        <v>0</v>
      </c>
      <c r="Q187" s="212">
        <v>0</v>
      </c>
      <c r="R187" s="212">
        <f>Q187*H187</f>
        <v>0</v>
      </c>
      <c r="S187" s="212">
        <v>0</v>
      </c>
      <c r="T187" s="213">
        <f>S187*H187</f>
        <v>0</v>
      </c>
      <c r="AR187" s="25" t="s">
        <v>327</v>
      </c>
      <c r="AT187" s="25" t="s">
        <v>311</v>
      </c>
      <c r="AU187" s="25" t="s">
        <v>82</v>
      </c>
      <c r="AY187" s="25" t="s">
        <v>308</v>
      </c>
      <c r="BE187" s="214">
        <f>IF(N187="základní",J187,0)</f>
        <v>0</v>
      </c>
      <c r="BF187" s="214">
        <f>IF(N187="snížená",J187,0)</f>
        <v>0</v>
      </c>
      <c r="BG187" s="214">
        <f>IF(N187="zákl. přenesená",J187,0)</f>
        <v>0</v>
      </c>
      <c r="BH187" s="214">
        <f>IF(N187="sníž. přenesená",J187,0)</f>
        <v>0</v>
      </c>
      <c r="BI187" s="214">
        <f>IF(N187="nulová",J187,0)</f>
        <v>0</v>
      </c>
      <c r="BJ187" s="25" t="s">
        <v>82</v>
      </c>
      <c r="BK187" s="214">
        <f>ROUND(I187*H187,2)</f>
        <v>0</v>
      </c>
      <c r="BL187" s="25" t="s">
        <v>327</v>
      </c>
      <c r="BM187" s="25" t="s">
        <v>2241</v>
      </c>
    </row>
    <row r="188" spans="2:65" s="1" customFormat="1" ht="22.5" customHeight="1">
      <c r="B188" s="42"/>
      <c r="C188" s="277" t="s">
        <v>745</v>
      </c>
      <c r="D188" s="277" t="s">
        <v>1079</v>
      </c>
      <c r="E188" s="278" t="s">
        <v>13664</v>
      </c>
      <c r="F188" s="279" t="s">
        <v>13665</v>
      </c>
      <c r="G188" s="280" t="s">
        <v>719</v>
      </c>
      <c r="H188" s="281">
        <v>0.98</v>
      </c>
      <c r="I188" s="282"/>
      <c r="J188" s="283">
        <f>ROUND(I188*H188,2)</f>
        <v>0</v>
      </c>
      <c r="K188" s="279" t="s">
        <v>21</v>
      </c>
      <c r="L188" s="284"/>
      <c r="M188" s="285" t="s">
        <v>21</v>
      </c>
      <c r="N188" s="286" t="s">
        <v>45</v>
      </c>
      <c r="O188" s="43"/>
      <c r="P188" s="212">
        <f>O188*H188</f>
        <v>0</v>
      </c>
      <c r="Q188" s="212">
        <v>0</v>
      </c>
      <c r="R188" s="212">
        <f>Q188*H188</f>
        <v>0</v>
      </c>
      <c r="S188" s="212">
        <v>0</v>
      </c>
      <c r="T188" s="213">
        <f>S188*H188</f>
        <v>0</v>
      </c>
      <c r="AR188" s="25" t="s">
        <v>342</v>
      </c>
      <c r="AT188" s="25" t="s">
        <v>1079</v>
      </c>
      <c r="AU188" s="25" t="s">
        <v>82</v>
      </c>
      <c r="AY188" s="25" t="s">
        <v>308</v>
      </c>
      <c r="BE188" s="214">
        <f>IF(N188="základní",J188,0)</f>
        <v>0</v>
      </c>
      <c r="BF188" s="214">
        <f>IF(N188="snížená",J188,0)</f>
        <v>0</v>
      </c>
      <c r="BG188" s="214">
        <f>IF(N188="zákl. přenesená",J188,0)</f>
        <v>0</v>
      </c>
      <c r="BH188" s="214">
        <f>IF(N188="sníž. přenesená",J188,0)</f>
        <v>0</v>
      </c>
      <c r="BI188" s="214">
        <f>IF(N188="nulová",J188,0)</f>
        <v>0</v>
      </c>
      <c r="BJ188" s="25" t="s">
        <v>82</v>
      </c>
      <c r="BK188" s="214">
        <f>ROUND(I188*H188,2)</f>
        <v>0</v>
      </c>
      <c r="BL188" s="25" t="s">
        <v>327</v>
      </c>
      <c r="BM188" s="25" t="s">
        <v>2248</v>
      </c>
    </row>
    <row r="189" spans="2:65" s="1" customFormat="1" ht="27">
      <c r="B189" s="42"/>
      <c r="C189" s="64"/>
      <c r="D189" s="223" t="s">
        <v>1656</v>
      </c>
      <c r="E189" s="64"/>
      <c r="F189" s="292" t="s">
        <v>13666</v>
      </c>
      <c r="G189" s="64"/>
      <c r="H189" s="64"/>
      <c r="I189" s="173"/>
      <c r="J189" s="64"/>
      <c r="K189" s="64"/>
      <c r="L189" s="62"/>
      <c r="M189" s="291"/>
      <c r="N189" s="43"/>
      <c r="O189" s="43"/>
      <c r="P189" s="43"/>
      <c r="Q189" s="43"/>
      <c r="R189" s="43"/>
      <c r="S189" s="43"/>
      <c r="T189" s="79"/>
      <c r="AT189" s="25" t="s">
        <v>1656</v>
      </c>
      <c r="AU189" s="25" t="s">
        <v>82</v>
      </c>
    </row>
    <row r="190" spans="2:65" s="11" customFormat="1" ht="37.35" customHeight="1">
      <c r="B190" s="186"/>
      <c r="C190" s="187"/>
      <c r="D190" s="200" t="s">
        <v>73</v>
      </c>
      <c r="E190" s="296" t="s">
        <v>13667</v>
      </c>
      <c r="F190" s="296" t="s">
        <v>13668</v>
      </c>
      <c r="G190" s="187"/>
      <c r="H190" s="187"/>
      <c r="I190" s="190"/>
      <c r="J190" s="297">
        <f>BK190</f>
        <v>0</v>
      </c>
      <c r="K190" s="187"/>
      <c r="L190" s="192"/>
      <c r="M190" s="193"/>
      <c r="N190" s="194"/>
      <c r="O190" s="194"/>
      <c r="P190" s="195">
        <f>SUM(P191:P202)</f>
        <v>0</v>
      </c>
      <c r="Q190" s="194"/>
      <c r="R190" s="195">
        <f>SUM(R191:R202)</f>
        <v>0</v>
      </c>
      <c r="S190" s="194"/>
      <c r="T190" s="196">
        <f>SUM(T191:T202)</f>
        <v>0</v>
      </c>
      <c r="AR190" s="197" t="s">
        <v>82</v>
      </c>
      <c r="AT190" s="198" t="s">
        <v>73</v>
      </c>
      <c r="AU190" s="198" t="s">
        <v>74</v>
      </c>
      <c r="AY190" s="197" t="s">
        <v>308</v>
      </c>
      <c r="BK190" s="199">
        <f>SUM(BK191:BK202)</f>
        <v>0</v>
      </c>
    </row>
    <row r="191" spans="2:65" s="1" customFormat="1" ht="22.5" customHeight="1">
      <c r="B191" s="42"/>
      <c r="C191" s="203" t="s">
        <v>750</v>
      </c>
      <c r="D191" s="203" t="s">
        <v>311</v>
      </c>
      <c r="E191" s="204" t="s">
        <v>13669</v>
      </c>
      <c r="F191" s="205" t="s">
        <v>13670</v>
      </c>
      <c r="G191" s="206" t="s">
        <v>508</v>
      </c>
      <c r="H191" s="207">
        <v>415.08</v>
      </c>
      <c r="I191" s="208"/>
      <c r="J191" s="209">
        <f>ROUND(I191*H191,2)</f>
        <v>0</v>
      </c>
      <c r="K191" s="205" t="s">
        <v>21</v>
      </c>
      <c r="L191" s="62"/>
      <c r="M191" s="210" t="s">
        <v>21</v>
      </c>
      <c r="N191" s="211" t="s">
        <v>45</v>
      </c>
      <c r="O191" s="43"/>
      <c r="P191" s="212">
        <f>O191*H191</f>
        <v>0</v>
      </c>
      <c r="Q191" s="212">
        <v>0</v>
      </c>
      <c r="R191" s="212">
        <f>Q191*H191</f>
        <v>0</v>
      </c>
      <c r="S191" s="212">
        <v>0</v>
      </c>
      <c r="T191" s="213">
        <f>S191*H191</f>
        <v>0</v>
      </c>
      <c r="AR191" s="25" t="s">
        <v>327</v>
      </c>
      <c r="AT191" s="25" t="s">
        <v>311</v>
      </c>
      <c r="AU191" s="25" t="s">
        <v>82</v>
      </c>
      <c r="AY191" s="25" t="s">
        <v>308</v>
      </c>
      <c r="BE191" s="214">
        <f>IF(N191="základní",J191,0)</f>
        <v>0</v>
      </c>
      <c r="BF191" s="214">
        <f>IF(N191="snížená",J191,0)</f>
        <v>0</v>
      </c>
      <c r="BG191" s="214">
        <f>IF(N191="zákl. přenesená",J191,0)</f>
        <v>0</v>
      </c>
      <c r="BH191" s="214">
        <f>IF(N191="sníž. přenesená",J191,0)</f>
        <v>0</v>
      </c>
      <c r="BI191" s="214">
        <f>IF(N191="nulová",J191,0)</f>
        <v>0</v>
      </c>
      <c r="BJ191" s="25" t="s">
        <v>82</v>
      </c>
      <c r="BK191" s="214">
        <f>ROUND(I191*H191,2)</f>
        <v>0</v>
      </c>
      <c r="BL191" s="25" t="s">
        <v>327</v>
      </c>
      <c r="BM191" s="25" t="s">
        <v>2257</v>
      </c>
    </row>
    <row r="192" spans="2:65" s="1" customFormat="1" ht="27">
      <c r="B192" s="42"/>
      <c r="C192" s="64"/>
      <c r="D192" s="246" t="s">
        <v>1656</v>
      </c>
      <c r="E192" s="64"/>
      <c r="F192" s="290" t="s">
        <v>13541</v>
      </c>
      <c r="G192" s="64"/>
      <c r="H192" s="64"/>
      <c r="I192" s="173"/>
      <c r="J192" s="64"/>
      <c r="K192" s="64"/>
      <c r="L192" s="62"/>
      <c r="M192" s="291"/>
      <c r="N192" s="43"/>
      <c r="O192" s="43"/>
      <c r="P192" s="43"/>
      <c r="Q192" s="43"/>
      <c r="R192" s="43"/>
      <c r="S192" s="43"/>
      <c r="T192" s="79"/>
      <c r="AT192" s="25" t="s">
        <v>1656</v>
      </c>
      <c r="AU192" s="25" t="s">
        <v>82</v>
      </c>
    </row>
    <row r="193" spans="2:65" s="1" customFormat="1" ht="22.5" customHeight="1">
      <c r="B193" s="42"/>
      <c r="C193" s="203" t="s">
        <v>522</v>
      </c>
      <c r="D193" s="203" t="s">
        <v>311</v>
      </c>
      <c r="E193" s="204" t="s">
        <v>13671</v>
      </c>
      <c r="F193" s="205" t="s">
        <v>13672</v>
      </c>
      <c r="G193" s="206" t="s">
        <v>508</v>
      </c>
      <c r="H193" s="207">
        <v>345.9</v>
      </c>
      <c r="I193" s="208"/>
      <c r="J193" s="209">
        <f>ROUND(I193*H193,2)</f>
        <v>0</v>
      </c>
      <c r="K193" s="205" t="s">
        <v>21</v>
      </c>
      <c r="L193" s="62"/>
      <c r="M193" s="210" t="s">
        <v>21</v>
      </c>
      <c r="N193" s="211" t="s">
        <v>45</v>
      </c>
      <c r="O193" s="43"/>
      <c r="P193" s="212">
        <f>O193*H193</f>
        <v>0</v>
      </c>
      <c r="Q193" s="212">
        <v>0</v>
      </c>
      <c r="R193" s="212">
        <f>Q193*H193</f>
        <v>0</v>
      </c>
      <c r="S193" s="212">
        <v>0</v>
      </c>
      <c r="T193" s="213">
        <f>S193*H193</f>
        <v>0</v>
      </c>
      <c r="AR193" s="25" t="s">
        <v>327</v>
      </c>
      <c r="AT193" s="25" t="s">
        <v>311</v>
      </c>
      <c r="AU193" s="25" t="s">
        <v>82</v>
      </c>
      <c r="AY193" s="25" t="s">
        <v>308</v>
      </c>
      <c r="BE193" s="214">
        <f>IF(N193="základní",J193,0)</f>
        <v>0</v>
      </c>
      <c r="BF193" s="214">
        <f>IF(N193="snížená",J193,0)</f>
        <v>0</v>
      </c>
      <c r="BG193" s="214">
        <f>IF(N193="zákl. přenesená",J193,0)</f>
        <v>0</v>
      </c>
      <c r="BH193" s="214">
        <f>IF(N193="sníž. přenesená",J193,0)</f>
        <v>0</v>
      </c>
      <c r="BI193" s="214">
        <f>IF(N193="nulová",J193,0)</f>
        <v>0</v>
      </c>
      <c r="BJ193" s="25" t="s">
        <v>82</v>
      </c>
      <c r="BK193" s="214">
        <f>ROUND(I193*H193,2)</f>
        <v>0</v>
      </c>
      <c r="BL193" s="25" t="s">
        <v>327</v>
      </c>
      <c r="BM193" s="25" t="s">
        <v>2266</v>
      </c>
    </row>
    <row r="194" spans="2:65" s="1" customFormat="1" ht="22.5" customHeight="1">
      <c r="B194" s="42"/>
      <c r="C194" s="277" t="s">
        <v>1248</v>
      </c>
      <c r="D194" s="277" t="s">
        <v>1079</v>
      </c>
      <c r="E194" s="278" t="s">
        <v>13673</v>
      </c>
      <c r="F194" s="279" t="s">
        <v>13674</v>
      </c>
      <c r="G194" s="280" t="s">
        <v>5275</v>
      </c>
      <c r="H194" s="281">
        <v>950</v>
      </c>
      <c r="I194" s="282"/>
      <c r="J194" s="283">
        <f>ROUND(I194*H194,2)</f>
        <v>0</v>
      </c>
      <c r="K194" s="279" t="s">
        <v>21</v>
      </c>
      <c r="L194" s="284"/>
      <c r="M194" s="285" t="s">
        <v>21</v>
      </c>
      <c r="N194" s="286" t="s">
        <v>45</v>
      </c>
      <c r="O194" s="43"/>
      <c r="P194" s="212">
        <f>O194*H194</f>
        <v>0</v>
      </c>
      <c r="Q194" s="212">
        <v>0</v>
      </c>
      <c r="R194" s="212">
        <f>Q194*H194</f>
        <v>0</v>
      </c>
      <c r="S194" s="212">
        <v>0</v>
      </c>
      <c r="T194" s="213">
        <f>S194*H194</f>
        <v>0</v>
      </c>
      <c r="AR194" s="25" t="s">
        <v>342</v>
      </c>
      <c r="AT194" s="25" t="s">
        <v>1079</v>
      </c>
      <c r="AU194" s="25" t="s">
        <v>82</v>
      </c>
      <c r="AY194" s="25" t="s">
        <v>308</v>
      </c>
      <c r="BE194" s="214">
        <f>IF(N194="základní",J194,0)</f>
        <v>0</v>
      </c>
      <c r="BF194" s="214">
        <f>IF(N194="snížená",J194,0)</f>
        <v>0</v>
      </c>
      <c r="BG194" s="214">
        <f>IF(N194="zákl. přenesená",J194,0)</f>
        <v>0</v>
      </c>
      <c r="BH194" s="214">
        <f>IF(N194="sníž. přenesená",J194,0)</f>
        <v>0</v>
      </c>
      <c r="BI194" s="214">
        <f>IF(N194="nulová",J194,0)</f>
        <v>0</v>
      </c>
      <c r="BJ194" s="25" t="s">
        <v>82</v>
      </c>
      <c r="BK194" s="214">
        <f>ROUND(I194*H194,2)</f>
        <v>0</v>
      </c>
      <c r="BL194" s="25" t="s">
        <v>327</v>
      </c>
      <c r="BM194" s="25" t="s">
        <v>2277</v>
      </c>
    </row>
    <row r="195" spans="2:65" s="1" customFormat="1" ht="27">
      <c r="B195" s="42"/>
      <c r="C195" s="64"/>
      <c r="D195" s="246" t="s">
        <v>1656</v>
      </c>
      <c r="E195" s="64"/>
      <c r="F195" s="290" t="s">
        <v>13675</v>
      </c>
      <c r="G195" s="64"/>
      <c r="H195" s="64"/>
      <c r="I195" s="173"/>
      <c r="J195" s="64"/>
      <c r="K195" s="64"/>
      <c r="L195" s="62"/>
      <c r="M195" s="291"/>
      <c r="N195" s="43"/>
      <c r="O195" s="43"/>
      <c r="P195" s="43"/>
      <c r="Q195" s="43"/>
      <c r="R195" s="43"/>
      <c r="S195" s="43"/>
      <c r="T195" s="79"/>
      <c r="AT195" s="25" t="s">
        <v>1656</v>
      </c>
      <c r="AU195" s="25" t="s">
        <v>82</v>
      </c>
    </row>
    <row r="196" spans="2:65" s="1" customFormat="1" ht="22.5" customHeight="1">
      <c r="B196" s="42"/>
      <c r="C196" s="277" t="s">
        <v>528</v>
      </c>
      <c r="D196" s="277" t="s">
        <v>1079</v>
      </c>
      <c r="E196" s="278" t="s">
        <v>13676</v>
      </c>
      <c r="F196" s="279" t="s">
        <v>13677</v>
      </c>
      <c r="G196" s="280" t="s">
        <v>5275</v>
      </c>
      <c r="H196" s="281">
        <v>82</v>
      </c>
      <c r="I196" s="282"/>
      <c r="J196" s="283">
        <f>ROUND(I196*H196,2)</f>
        <v>0</v>
      </c>
      <c r="K196" s="279" t="s">
        <v>21</v>
      </c>
      <c r="L196" s="284"/>
      <c r="M196" s="285" t="s">
        <v>21</v>
      </c>
      <c r="N196" s="286" t="s">
        <v>45</v>
      </c>
      <c r="O196" s="43"/>
      <c r="P196" s="212">
        <f>O196*H196</f>
        <v>0</v>
      </c>
      <c r="Q196" s="212">
        <v>0</v>
      </c>
      <c r="R196" s="212">
        <f>Q196*H196</f>
        <v>0</v>
      </c>
      <c r="S196" s="212">
        <v>0</v>
      </c>
      <c r="T196" s="213">
        <f>S196*H196</f>
        <v>0</v>
      </c>
      <c r="AR196" s="25" t="s">
        <v>342</v>
      </c>
      <c r="AT196" s="25" t="s">
        <v>1079</v>
      </c>
      <c r="AU196" s="25" t="s">
        <v>82</v>
      </c>
      <c r="AY196" s="25" t="s">
        <v>308</v>
      </c>
      <c r="BE196" s="214">
        <f>IF(N196="základní",J196,0)</f>
        <v>0</v>
      </c>
      <c r="BF196" s="214">
        <f>IF(N196="snížená",J196,0)</f>
        <v>0</v>
      </c>
      <c r="BG196" s="214">
        <f>IF(N196="zákl. přenesená",J196,0)</f>
        <v>0</v>
      </c>
      <c r="BH196" s="214">
        <f>IF(N196="sníž. přenesená",J196,0)</f>
        <v>0</v>
      </c>
      <c r="BI196" s="214">
        <f>IF(N196="nulová",J196,0)</f>
        <v>0</v>
      </c>
      <c r="BJ196" s="25" t="s">
        <v>82</v>
      </c>
      <c r="BK196" s="214">
        <f>ROUND(I196*H196,2)</f>
        <v>0</v>
      </c>
      <c r="BL196" s="25" t="s">
        <v>327</v>
      </c>
      <c r="BM196" s="25" t="s">
        <v>2285</v>
      </c>
    </row>
    <row r="197" spans="2:65" s="1" customFormat="1" ht="27">
      <c r="B197" s="42"/>
      <c r="C197" s="64"/>
      <c r="D197" s="246" t="s">
        <v>1656</v>
      </c>
      <c r="E197" s="64"/>
      <c r="F197" s="290" t="s">
        <v>13678</v>
      </c>
      <c r="G197" s="64"/>
      <c r="H197" s="64"/>
      <c r="I197" s="173"/>
      <c r="J197" s="64"/>
      <c r="K197" s="64"/>
      <c r="L197" s="62"/>
      <c r="M197" s="291"/>
      <c r="N197" s="43"/>
      <c r="O197" s="43"/>
      <c r="P197" s="43"/>
      <c r="Q197" s="43"/>
      <c r="R197" s="43"/>
      <c r="S197" s="43"/>
      <c r="T197" s="79"/>
      <c r="AT197" s="25" t="s">
        <v>1656</v>
      </c>
      <c r="AU197" s="25" t="s">
        <v>82</v>
      </c>
    </row>
    <row r="198" spans="2:65" s="1" customFormat="1" ht="22.5" customHeight="1">
      <c r="B198" s="42"/>
      <c r="C198" s="277" t="s">
        <v>570</v>
      </c>
      <c r="D198" s="277" t="s">
        <v>1079</v>
      </c>
      <c r="E198" s="278" t="s">
        <v>13679</v>
      </c>
      <c r="F198" s="279" t="s">
        <v>13680</v>
      </c>
      <c r="G198" s="280" t="s">
        <v>508</v>
      </c>
      <c r="H198" s="281">
        <v>13</v>
      </c>
      <c r="I198" s="282"/>
      <c r="J198" s="283">
        <f>ROUND(I198*H198,2)</f>
        <v>0</v>
      </c>
      <c r="K198" s="279" t="s">
        <v>21</v>
      </c>
      <c r="L198" s="284"/>
      <c r="M198" s="285" t="s">
        <v>21</v>
      </c>
      <c r="N198" s="286" t="s">
        <v>45</v>
      </c>
      <c r="O198" s="43"/>
      <c r="P198" s="212">
        <f>O198*H198</f>
        <v>0</v>
      </c>
      <c r="Q198" s="212">
        <v>0</v>
      </c>
      <c r="R198" s="212">
        <f>Q198*H198</f>
        <v>0</v>
      </c>
      <c r="S198" s="212">
        <v>0</v>
      </c>
      <c r="T198" s="213">
        <f>S198*H198</f>
        <v>0</v>
      </c>
      <c r="AR198" s="25" t="s">
        <v>342</v>
      </c>
      <c r="AT198" s="25" t="s">
        <v>1079</v>
      </c>
      <c r="AU198" s="25" t="s">
        <v>82</v>
      </c>
      <c r="AY198" s="25" t="s">
        <v>308</v>
      </c>
      <c r="BE198" s="214">
        <f>IF(N198="základní",J198,0)</f>
        <v>0</v>
      </c>
      <c r="BF198" s="214">
        <f>IF(N198="snížená",J198,0)</f>
        <v>0</v>
      </c>
      <c r="BG198" s="214">
        <f>IF(N198="zákl. přenesená",J198,0)</f>
        <v>0</v>
      </c>
      <c r="BH198" s="214">
        <f>IF(N198="sníž. přenesená",J198,0)</f>
        <v>0</v>
      </c>
      <c r="BI198" s="214">
        <f>IF(N198="nulová",J198,0)</f>
        <v>0</v>
      </c>
      <c r="BJ198" s="25" t="s">
        <v>82</v>
      </c>
      <c r="BK198" s="214">
        <f>ROUND(I198*H198,2)</f>
        <v>0</v>
      </c>
      <c r="BL198" s="25" t="s">
        <v>327</v>
      </c>
      <c r="BM198" s="25" t="s">
        <v>2292</v>
      </c>
    </row>
    <row r="199" spans="2:65" s="1" customFormat="1" ht="22.5" customHeight="1">
      <c r="B199" s="42"/>
      <c r="C199" s="203" t="s">
        <v>2038</v>
      </c>
      <c r="D199" s="203" t="s">
        <v>311</v>
      </c>
      <c r="E199" s="204" t="s">
        <v>13681</v>
      </c>
      <c r="F199" s="205" t="s">
        <v>13682</v>
      </c>
      <c r="G199" s="206" t="s">
        <v>538</v>
      </c>
      <c r="H199" s="207">
        <v>147.4</v>
      </c>
      <c r="I199" s="208"/>
      <c r="J199" s="209">
        <f>ROUND(I199*H199,2)</f>
        <v>0</v>
      </c>
      <c r="K199" s="205" t="s">
        <v>21</v>
      </c>
      <c r="L199" s="62"/>
      <c r="M199" s="210" t="s">
        <v>21</v>
      </c>
      <c r="N199" s="211" t="s">
        <v>45</v>
      </c>
      <c r="O199" s="43"/>
      <c r="P199" s="212">
        <f>O199*H199</f>
        <v>0</v>
      </c>
      <c r="Q199" s="212">
        <v>0</v>
      </c>
      <c r="R199" s="212">
        <f>Q199*H199</f>
        <v>0</v>
      </c>
      <c r="S199" s="212">
        <v>0</v>
      </c>
      <c r="T199" s="213">
        <f>S199*H199</f>
        <v>0</v>
      </c>
      <c r="AR199" s="25" t="s">
        <v>327</v>
      </c>
      <c r="AT199" s="25" t="s">
        <v>311</v>
      </c>
      <c r="AU199" s="25" t="s">
        <v>82</v>
      </c>
      <c r="AY199" s="25" t="s">
        <v>308</v>
      </c>
      <c r="BE199" s="214">
        <f>IF(N199="základní",J199,0)</f>
        <v>0</v>
      </c>
      <c r="BF199" s="214">
        <f>IF(N199="snížená",J199,0)</f>
        <v>0</v>
      </c>
      <c r="BG199" s="214">
        <f>IF(N199="zákl. přenesená",J199,0)</f>
        <v>0</v>
      </c>
      <c r="BH199" s="214">
        <f>IF(N199="sníž. přenesená",J199,0)</f>
        <v>0</v>
      </c>
      <c r="BI199" s="214">
        <f>IF(N199="nulová",J199,0)</f>
        <v>0</v>
      </c>
      <c r="BJ199" s="25" t="s">
        <v>82</v>
      </c>
      <c r="BK199" s="214">
        <f>ROUND(I199*H199,2)</f>
        <v>0</v>
      </c>
      <c r="BL199" s="25" t="s">
        <v>327</v>
      </c>
      <c r="BM199" s="25" t="s">
        <v>2301</v>
      </c>
    </row>
    <row r="200" spans="2:65" s="1" customFormat="1" ht="22.5" customHeight="1">
      <c r="B200" s="42"/>
      <c r="C200" s="277" t="s">
        <v>2042</v>
      </c>
      <c r="D200" s="277" t="s">
        <v>1079</v>
      </c>
      <c r="E200" s="278" t="s">
        <v>13683</v>
      </c>
      <c r="F200" s="279" t="s">
        <v>13684</v>
      </c>
      <c r="G200" s="280" t="s">
        <v>578</v>
      </c>
      <c r="H200" s="281">
        <v>152</v>
      </c>
      <c r="I200" s="282"/>
      <c r="J200" s="283">
        <f>ROUND(I200*H200,2)</f>
        <v>0</v>
      </c>
      <c r="K200" s="279" t="s">
        <v>21</v>
      </c>
      <c r="L200" s="284"/>
      <c r="M200" s="285" t="s">
        <v>21</v>
      </c>
      <c r="N200" s="286" t="s">
        <v>45</v>
      </c>
      <c r="O200" s="43"/>
      <c r="P200" s="212">
        <f>O200*H200</f>
        <v>0</v>
      </c>
      <c r="Q200" s="212">
        <v>0</v>
      </c>
      <c r="R200" s="212">
        <f>Q200*H200</f>
        <v>0</v>
      </c>
      <c r="S200" s="212">
        <v>0</v>
      </c>
      <c r="T200" s="213">
        <f>S200*H200</f>
        <v>0</v>
      </c>
      <c r="AR200" s="25" t="s">
        <v>342</v>
      </c>
      <c r="AT200" s="25" t="s">
        <v>1079</v>
      </c>
      <c r="AU200" s="25" t="s">
        <v>82</v>
      </c>
      <c r="AY200" s="25" t="s">
        <v>308</v>
      </c>
      <c r="BE200" s="214">
        <f>IF(N200="základní",J200,0)</f>
        <v>0</v>
      </c>
      <c r="BF200" s="214">
        <f>IF(N200="snížená",J200,0)</f>
        <v>0</v>
      </c>
      <c r="BG200" s="214">
        <f>IF(N200="zákl. přenesená",J200,0)</f>
        <v>0</v>
      </c>
      <c r="BH200" s="214">
        <f>IF(N200="sníž. přenesená",J200,0)</f>
        <v>0</v>
      </c>
      <c r="BI200" s="214">
        <f>IF(N200="nulová",J200,0)</f>
        <v>0</v>
      </c>
      <c r="BJ200" s="25" t="s">
        <v>82</v>
      </c>
      <c r="BK200" s="214">
        <f>ROUND(I200*H200,2)</f>
        <v>0</v>
      </c>
      <c r="BL200" s="25" t="s">
        <v>327</v>
      </c>
      <c r="BM200" s="25" t="s">
        <v>2311</v>
      </c>
    </row>
    <row r="201" spans="2:65" s="1" customFormat="1" ht="22.5" customHeight="1">
      <c r="B201" s="42"/>
      <c r="C201" s="203" t="s">
        <v>2044</v>
      </c>
      <c r="D201" s="203" t="s">
        <v>311</v>
      </c>
      <c r="E201" s="204" t="s">
        <v>13685</v>
      </c>
      <c r="F201" s="205" t="s">
        <v>13686</v>
      </c>
      <c r="G201" s="206" t="s">
        <v>538</v>
      </c>
      <c r="H201" s="207">
        <v>138.1</v>
      </c>
      <c r="I201" s="208"/>
      <c r="J201" s="209">
        <f>ROUND(I201*H201,2)</f>
        <v>0</v>
      </c>
      <c r="K201" s="205" t="s">
        <v>21</v>
      </c>
      <c r="L201" s="62"/>
      <c r="M201" s="210" t="s">
        <v>21</v>
      </c>
      <c r="N201" s="211" t="s">
        <v>45</v>
      </c>
      <c r="O201" s="43"/>
      <c r="P201" s="212">
        <f>O201*H201</f>
        <v>0</v>
      </c>
      <c r="Q201" s="212">
        <v>0</v>
      </c>
      <c r="R201" s="212">
        <f>Q201*H201</f>
        <v>0</v>
      </c>
      <c r="S201" s="212">
        <v>0</v>
      </c>
      <c r="T201" s="213">
        <f>S201*H201</f>
        <v>0</v>
      </c>
      <c r="AR201" s="25" t="s">
        <v>327</v>
      </c>
      <c r="AT201" s="25" t="s">
        <v>311</v>
      </c>
      <c r="AU201" s="25" t="s">
        <v>82</v>
      </c>
      <c r="AY201" s="25" t="s">
        <v>308</v>
      </c>
      <c r="BE201" s="214">
        <f>IF(N201="základní",J201,0)</f>
        <v>0</v>
      </c>
      <c r="BF201" s="214">
        <f>IF(N201="snížená",J201,0)</f>
        <v>0</v>
      </c>
      <c r="BG201" s="214">
        <f>IF(N201="zákl. přenesená",J201,0)</f>
        <v>0</v>
      </c>
      <c r="BH201" s="214">
        <f>IF(N201="sníž. přenesená",J201,0)</f>
        <v>0</v>
      </c>
      <c r="BI201" s="214">
        <f>IF(N201="nulová",J201,0)</f>
        <v>0</v>
      </c>
      <c r="BJ201" s="25" t="s">
        <v>82</v>
      </c>
      <c r="BK201" s="214">
        <f>ROUND(I201*H201,2)</f>
        <v>0</v>
      </c>
      <c r="BL201" s="25" t="s">
        <v>327</v>
      </c>
      <c r="BM201" s="25" t="s">
        <v>2319</v>
      </c>
    </row>
    <row r="202" spans="2:65" s="1" customFormat="1" ht="22.5" customHeight="1">
      <c r="B202" s="42"/>
      <c r="C202" s="277" t="s">
        <v>2048</v>
      </c>
      <c r="D202" s="277" t="s">
        <v>1079</v>
      </c>
      <c r="E202" s="278" t="s">
        <v>13687</v>
      </c>
      <c r="F202" s="279" t="s">
        <v>13688</v>
      </c>
      <c r="G202" s="280" t="s">
        <v>578</v>
      </c>
      <c r="H202" s="281">
        <v>285</v>
      </c>
      <c r="I202" s="282"/>
      <c r="J202" s="283">
        <f>ROUND(I202*H202,2)</f>
        <v>0</v>
      </c>
      <c r="K202" s="279" t="s">
        <v>21</v>
      </c>
      <c r="L202" s="284"/>
      <c r="M202" s="285" t="s">
        <v>21</v>
      </c>
      <c r="N202" s="286" t="s">
        <v>45</v>
      </c>
      <c r="O202" s="43"/>
      <c r="P202" s="212">
        <f>O202*H202</f>
        <v>0</v>
      </c>
      <c r="Q202" s="212">
        <v>0</v>
      </c>
      <c r="R202" s="212">
        <f>Q202*H202</f>
        <v>0</v>
      </c>
      <c r="S202" s="212">
        <v>0</v>
      </c>
      <c r="T202" s="213">
        <f>S202*H202</f>
        <v>0</v>
      </c>
      <c r="AR202" s="25" t="s">
        <v>342</v>
      </c>
      <c r="AT202" s="25" t="s">
        <v>1079</v>
      </c>
      <c r="AU202" s="25" t="s">
        <v>82</v>
      </c>
      <c r="AY202" s="25" t="s">
        <v>308</v>
      </c>
      <c r="BE202" s="214">
        <f>IF(N202="základní",J202,0)</f>
        <v>0</v>
      </c>
      <c r="BF202" s="214">
        <f>IF(N202="snížená",J202,0)</f>
        <v>0</v>
      </c>
      <c r="BG202" s="214">
        <f>IF(N202="zákl. přenesená",J202,0)</f>
        <v>0</v>
      </c>
      <c r="BH202" s="214">
        <f>IF(N202="sníž. přenesená",J202,0)</f>
        <v>0</v>
      </c>
      <c r="BI202" s="214">
        <f>IF(N202="nulová",J202,0)</f>
        <v>0</v>
      </c>
      <c r="BJ202" s="25" t="s">
        <v>82</v>
      </c>
      <c r="BK202" s="214">
        <f>ROUND(I202*H202,2)</f>
        <v>0</v>
      </c>
      <c r="BL202" s="25" t="s">
        <v>327</v>
      </c>
      <c r="BM202" s="25" t="s">
        <v>2327</v>
      </c>
    </row>
    <row r="203" spans="2:65" s="11" customFormat="1" ht="37.35" customHeight="1">
      <c r="B203" s="186"/>
      <c r="C203" s="187"/>
      <c r="D203" s="200" t="s">
        <v>73</v>
      </c>
      <c r="E203" s="296" t="s">
        <v>13689</v>
      </c>
      <c r="F203" s="296" t="s">
        <v>13690</v>
      </c>
      <c r="G203" s="187"/>
      <c r="H203" s="187"/>
      <c r="I203" s="190"/>
      <c r="J203" s="297">
        <f>BK203</f>
        <v>0</v>
      </c>
      <c r="K203" s="187"/>
      <c r="L203" s="192"/>
      <c r="M203" s="193"/>
      <c r="N203" s="194"/>
      <c r="O203" s="194"/>
      <c r="P203" s="195">
        <f>SUM(P204:P209)</f>
        <v>0</v>
      </c>
      <c r="Q203" s="194"/>
      <c r="R203" s="195">
        <f>SUM(R204:R209)</f>
        <v>0</v>
      </c>
      <c r="S203" s="194"/>
      <c r="T203" s="196">
        <f>SUM(T204:T209)</f>
        <v>0</v>
      </c>
      <c r="AR203" s="197" t="s">
        <v>82</v>
      </c>
      <c r="AT203" s="198" t="s">
        <v>73</v>
      </c>
      <c r="AU203" s="198" t="s">
        <v>74</v>
      </c>
      <c r="AY203" s="197" t="s">
        <v>308</v>
      </c>
      <c r="BK203" s="199">
        <f>SUM(BK204:BK209)</f>
        <v>0</v>
      </c>
    </row>
    <row r="204" spans="2:65" s="1" customFormat="1" ht="22.5" customHeight="1">
      <c r="B204" s="42"/>
      <c r="C204" s="203" t="s">
        <v>2051</v>
      </c>
      <c r="D204" s="203" t="s">
        <v>311</v>
      </c>
      <c r="E204" s="204" t="s">
        <v>13669</v>
      </c>
      <c r="F204" s="205" t="s">
        <v>13670</v>
      </c>
      <c r="G204" s="206" t="s">
        <v>508</v>
      </c>
      <c r="H204" s="207">
        <v>27.96</v>
      </c>
      <c r="I204" s="208"/>
      <c r="J204" s="209">
        <f>ROUND(I204*H204,2)</f>
        <v>0</v>
      </c>
      <c r="K204" s="205" t="s">
        <v>21</v>
      </c>
      <c r="L204" s="62"/>
      <c r="M204" s="210" t="s">
        <v>21</v>
      </c>
      <c r="N204" s="211" t="s">
        <v>45</v>
      </c>
      <c r="O204" s="43"/>
      <c r="P204" s="212">
        <f>O204*H204</f>
        <v>0</v>
      </c>
      <c r="Q204" s="212">
        <v>0</v>
      </c>
      <c r="R204" s="212">
        <f>Q204*H204</f>
        <v>0</v>
      </c>
      <c r="S204" s="212">
        <v>0</v>
      </c>
      <c r="T204" s="213">
        <f>S204*H204</f>
        <v>0</v>
      </c>
      <c r="AR204" s="25" t="s">
        <v>327</v>
      </c>
      <c r="AT204" s="25" t="s">
        <v>311</v>
      </c>
      <c r="AU204" s="25" t="s">
        <v>82</v>
      </c>
      <c r="AY204" s="25" t="s">
        <v>308</v>
      </c>
      <c r="BE204" s="214">
        <f>IF(N204="základní",J204,0)</f>
        <v>0</v>
      </c>
      <c r="BF204" s="214">
        <f>IF(N204="snížená",J204,0)</f>
        <v>0</v>
      </c>
      <c r="BG204" s="214">
        <f>IF(N204="zákl. přenesená",J204,0)</f>
        <v>0</v>
      </c>
      <c r="BH204" s="214">
        <f>IF(N204="sníž. přenesená",J204,0)</f>
        <v>0</v>
      </c>
      <c r="BI204" s="214">
        <f>IF(N204="nulová",J204,0)</f>
        <v>0</v>
      </c>
      <c r="BJ204" s="25" t="s">
        <v>82</v>
      </c>
      <c r="BK204" s="214">
        <f>ROUND(I204*H204,2)</f>
        <v>0</v>
      </c>
      <c r="BL204" s="25" t="s">
        <v>327</v>
      </c>
      <c r="BM204" s="25" t="s">
        <v>2335</v>
      </c>
    </row>
    <row r="205" spans="2:65" s="1" customFormat="1" ht="27">
      <c r="B205" s="42"/>
      <c r="C205" s="64"/>
      <c r="D205" s="246" t="s">
        <v>1656</v>
      </c>
      <c r="E205" s="64"/>
      <c r="F205" s="290" t="s">
        <v>13541</v>
      </c>
      <c r="G205" s="64"/>
      <c r="H205" s="64"/>
      <c r="I205" s="173"/>
      <c r="J205" s="64"/>
      <c r="K205" s="64"/>
      <c r="L205" s="62"/>
      <c r="M205" s="291"/>
      <c r="N205" s="43"/>
      <c r="O205" s="43"/>
      <c r="P205" s="43"/>
      <c r="Q205" s="43"/>
      <c r="R205" s="43"/>
      <c r="S205" s="43"/>
      <c r="T205" s="79"/>
      <c r="AT205" s="25" t="s">
        <v>1656</v>
      </c>
      <c r="AU205" s="25" t="s">
        <v>82</v>
      </c>
    </row>
    <row r="206" spans="2:65" s="1" customFormat="1" ht="22.5" customHeight="1">
      <c r="B206" s="42"/>
      <c r="C206" s="203" t="s">
        <v>2055</v>
      </c>
      <c r="D206" s="203" t="s">
        <v>311</v>
      </c>
      <c r="E206" s="204" t="s">
        <v>13612</v>
      </c>
      <c r="F206" s="205" t="s">
        <v>13613</v>
      </c>
      <c r="G206" s="206" t="s">
        <v>508</v>
      </c>
      <c r="H206" s="207">
        <v>23.3</v>
      </c>
      <c r="I206" s="208"/>
      <c r="J206" s="209">
        <f>ROUND(I206*H206,2)</f>
        <v>0</v>
      </c>
      <c r="K206" s="205" t="s">
        <v>21</v>
      </c>
      <c r="L206" s="62"/>
      <c r="M206" s="210" t="s">
        <v>21</v>
      </c>
      <c r="N206" s="211" t="s">
        <v>45</v>
      </c>
      <c r="O206" s="43"/>
      <c r="P206" s="212">
        <f>O206*H206</f>
        <v>0</v>
      </c>
      <c r="Q206" s="212">
        <v>0</v>
      </c>
      <c r="R206" s="212">
        <f>Q206*H206</f>
        <v>0</v>
      </c>
      <c r="S206" s="212">
        <v>0</v>
      </c>
      <c r="T206" s="213">
        <f>S206*H206</f>
        <v>0</v>
      </c>
      <c r="AR206" s="25" t="s">
        <v>327</v>
      </c>
      <c r="AT206" s="25" t="s">
        <v>311</v>
      </c>
      <c r="AU206" s="25" t="s">
        <v>82</v>
      </c>
      <c r="AY206" s="25" t="s">
        <v>308</v>
      </c>
      <c r="BE206" s="214">
        <f>IF(N206="základní",J206,0)</f>
        <v>0</v>
      </c>
      <c r="BF206" s="214">
        <f>IF(N206="snížená",J206,0)</f>
        <v>0</v>
      </c>
      <c r="BG206" s="214">
        <f>IF(N206="zákl. přenesená",J206,0)</f>
        <v>0</v>
      </c>
      <c r="BH206" s="214">
        <f>IF(N206="sníž. přenesená",J206,0)</f>
        <v>0</v>
      </c>
      <c r="BI206" s="214">
        <f>IF(N206="nulová",J206,0)</f>
        <v>0</v>
      </c>
      <c r="BJ206" s="25" t="s">
        <v>82</v>
      </c>
      <c r="BK206" s="214">
        <f>ROUND(I206*H206,2)</f>
        <v>0</v>
      </c>
      <c r="BL206" s="25" t="s">
        <v>327</v>
      </c>
      <c r="BM206" s="25" t="s">
        <v>2340</v>
      </c>
    </row>
    <row r="207" spans="2:65" s="1" customFormat="1" ht="22.5" customHeight="1">
      <c r="B207" s="42"/>
      <c r="C207" s="203" t="s">
        <v>2057</v>
      </c>
      <c r="D207" s="203" t="s">
        <v>311</v>
      </c>
      <c r="E207" s="204" t="s">
        <v>13691</v>
      </c>
      <c r="F207" s="205" t="s">
        <v>13692</v>
      </c>
      <c r="G207" s="206" t="s">
        <v>508</v>
      </c>
      <c r="H207" s="207">
        <v>23.3</v>
      </c>
      <c r="I207" s="208"/>
      <c r="J207" s="209">
        <f>ROUND(I207*H207,2)</f>
        <v>0</v>
      </c>
      <c r="K207" s="205" t="s">
        <v>21</v>
      </c>
      <c r="L207" s="62"/>
      <c r="M207" s="210" t="s">
        <v>21</v>
      </c>
      <c r="N207" s="211" t="s">
        <v>45</v>
      </c>
      <c r="O207" s="43"/>
      <c r="P207" s="212">
        <f>O207*H207</f>
        <v>0</v>
      </c>
      <c r="Q207" s="212">
        <v>0</v>
      </c>
      <c r="R207" s="212">
        <f>Q207*H207</f>
        <v>0</v>
      </c>
      <c r="S207" s="212">
        <v>0</v>
      </c>
      <c r="T207" s="213">
        <f>S207*H207</f>
        <v>0</v>
      </c>
      <c r="AR207" s="25" t="s">
        <v>327</v>
      </c>
      <c r="AT207" s="25" t="s">
        <v>311</v>
      </c>
      <c r="AU207" s="25" t="s">
        <v>82</v>
      </c>
      <c r="AY207" s="25" t="s">
        <v>308</v>
      </c>
      <c r="BE207" s="214">
        <f>IF(N207="základní",J207,0)</f>
        <v>0</v>
      </c>
      <c r="BF207" s="214">
        <f>IF(N207="snížená",J207,0)</f>
        <v>0</v>
      </c>
      <c r="BG207" s="214">
        <f>IF(N207="zákl. přenesená",J207,0)</f>
        <v>0</v>
      </c>
      <c r="BH207" s="214">
        <f>IF(N207="sníž. přenesená",J207,0)</f>
        <v>0</v>
      </c>
      <c r="BI207" s="214">
        <f>IF(N207="nulová",J207,0)</f>
        <v>0</v>
      </c>
      <c r="BJ207" s="25" t="s">
        <v>82</v>
      </c>
      <c r="BK207" s="214">
        <f>ROUND(I207*H207,2)</f>
        <v>0</v>
      </c>
      <c r="BL207" s="25" t="s">
        <v>327</v>
      </c>
      <c r="BM207" s="25" t="s">
        <v>2348</v>
      </c>
    </row>
    <row r="208" spans="2:65" s="1" customFormat="1" ht="22.5" customHeight="1">
      <c r="B208" s="42"/>
      <c r="C208" s="277" t="s">
        <v>2061</v>
      </c>
      <c r="D208" s="277" t="s">
        <v>1079</v>
      </c>
      <c r="E208" s="278" t="s">
        <v>13673</v>
      </c>
      <c r="F208" s="279" t="s">
        <v>13674</v>
      </c>
      <c r="G208" s="280" t="s">
        <v>5275</v>
      </c>
      <c r="H208" s="281">
        <v>68</v>
      </c>
      <c r="I208" s="282"/>
      <c r="J208" s="283">
        <f>ROUND(I208*H208,2)</f>
        <v>0</v>
      </c>
      <c r="K208" s="279" t="s">
        <v>21</v>
      </c>
      <c r="L208" s="284"/>
      <c r="M208" s="285" t="s">
        <v>21</v>
      </c>
      <c r="N208" s="286" t="s">
        <v>45</v>
      </c>
      <c r="O208" s="43"/>
      <c r="P208" s="212">
        <f>O208*H208</f>
        <v>0</v>
      </c>
      <c r="Q208" s="212">
        <v>0</v>
      </c>
      <c r="R208" s="212">
        <f>Q208*H208</f>
        <v>0</v>
      </c>
      <c r="S208" s="212">
        <v>0</v>
      </c>
      <c r="T208" s="213">
        <f>S208*H208</f>
        <v>0</v>
      </c>
      <c r="AR208" s="25" t="s">
        <v>342</v>
      </c>
      <c r="AT208" s="25" t="s">
        <v>1079</v>
      </c>
      <c r="AU208" s="25" t="s">
        <v>82</v>
      </c>
      <c r="AY208" s="25" t="s">
        <v>308</v>
      </c>
      <c r="BE208" s="214">
        <f>IF(N208="základní",J208,0)</f>
        <v>0</v>
      </c>
      <c r="BF208" s="214">
        <f>IF(N208="snížená",J208,0)</f>
        <v>0</v>
      </c>
      <c r="BG208" s="214">
        <f>IF(N208="zákl. přenesená",J208,0)</f>
        <v>0</v>
      </c>
      <c r="BH208" s="214">
        <f>IF(N208="sníž. přenesená",J208,0)</f>
        <v>0</v>
      </c>
      <c r="BI208" s="214">
        <f>IF(N208="nulová",J208,0)</f>
        <v>0</v>
      </c>
      <c r="BJ208" s="25" t="s">
        <v>82</v>
      </c>
      <c r="BK208" s="214">
        <f>ROUND(I208*H208,2)</f>
        <v>0</v>
      </c>
      <c r="BL208" s="25" t="s">
        <v>327</v>
      </c>
      <c r="BM208" s="25" t="s">
        <v>2358</v>
      </c>
    </row>
    <row r="209" spans="2:65" s="1" customFormat="1" ht="27">
      <c r="B209" s="42"/>
      <c r="C209" s="64"/>
      <c r="D209" s="223" t="s">
        <v>1656</v>
      </c>
      <c r="E209" s="64"/>
      <c r="F209" s="292" t="s">
        <v>13693</v>
      </c>
      <c r="G209" s="64"/>
      <c r="H209" s="64"/>
      <c r="I209" s="173"/>
      <c r="J209" s="64"/>
      <c r="K209" s="64"/>
      <c r="L209" s="62"/>
      <c r="M209" s="291"/>
      <c r="N209" s="43"/>
      <c r="O209" s="43"/>
      <c r="P209" s="43"/>
      <c r="Q209" s="43"/>
      <c r="R209" s="43"/>
      <c r="S209" s="43"/>
      <c r="T209" s="79"/>
      <c r="AT209" s="25" t="s">
        <v>1656</v>
      </c>
      <c r="AU209" s="25" t="s">
        <v>82</v>
      </c>
    </row>
    <row r="210" spans="2:65" s="11" customFormat="1" ht="37.35" customHeight="1">
      <c r="B210" s="186"/>
      <c r="C210" s="187"/>
      <c r="D210" s="200" t="s">
        <v>73</v>
      </c>
      <c r="E210" s="296" t="s">
        <v>13694</v>
      </c>
      <c r="F210" s="296" t="s">
        <v>13695</v>
      </c>
      <c r="G210" s="187"/>
      <c r="H210" s="187"/>
      <c r="I210" s="190"/>
      <c r="J210" s="297">
        <f>BK210</f>
        <v>0</v>
      </c>
      <c r="K210" s="187"/>
      <c r="L210" s="192"/>
      <c r="M210" s="193"/>
      <c r="N210" s="194"/>
      <c r="O210" s="194"/>
      <c r="P210" s="195">
        <f>SUM(P211:P217)</f>
        <v>0</v>
      </c>
      <c r="Q210" s="194"/>
      <c r="R210" s="195">
        <f>SUM(R211:R217)</f>
        <v>0</v>
      </c>
      <c r="S210" s="194"/>
      <c r="T210" s="196">
        <f>SUM(T211:T217)</f>
        <v>0</v>
      </c>
      <c r="AR210" s="197" t="s">
        <v>82</v>
      </c>
      <c r="AT210" s="198" t="s">
        <v>73</v>
      </c>
      <c r="AU210" s="198" t="s">
        <v>74</v>
      </c>
      <c r="AY210" s="197" t="s">
        <v>308</v>
      </c>
      <c r="BK210" s="199">
        <f>SUM(BK211:BK217)</f>
        <v>0</v>
      </c>
    </row>
    <row r="211" spans="2:65" s="1" customFormat="1" ht="22.5" customHeight="1">
      <c r="B211" s="42"/>
      <c r="C211" s="203" t="s">
        <v>2063</v>
      </c>
      <c r="D211" s="203" t="s">
        <v>311</v>
      </c>
      <c r="E211" s="204" t="s">
        <v>13696</v>
      </c>
      <c r="F211" s="205" t="s">
        <v>13697</v>
      </c>
      <c r="G211" s="206" t="s">
        <v>508</v>
      </c>
      <c r="H211" s="207">
        <v>5.28</v>
      </c>
      <c r="I211" s="208"/>
      <c r="J211" s="209">
        <f>ROUND(I211*H211,2)</f>
        <v>0</v>
      </c>
      <c r="K211" s="205" t="s">
        <v>21</v>
      </c>
      <c r="L211" s="62"/>
      <c r="M211" s="210" t="s">
        <v>21</v>
      </c>
      <c r="N211" s="211" t="s">
        <v>45</v>
      </c>
      <c r="O211" s="43"/>
      <c r="P211" s="212">
        <f>O211*H211</f>
        <v>0</v>
      </c>
      <c r="Q211" s="212">
        <v>0</v>
      </c>
      <c r="R211" s="212">
        <f>Q211*H211</f>
        <v>0</v>
      </c>
      <c r="S211" s="212">
        <v>0</v>
      </c>
      <c r="T211" s="213">
        <f>S211*H211</f>
        <v>0</v>
      </c>
      <c r="AR211" s="25" t="s">
        <v>327</v>
      </c>
      <c r="AT211" s="25" t="s">
        <v>311</v>
      </c>
      <c r="AU211" s="25" t="s">
        <v>82</v>
      </c>
      <c r="AY211" s="25" t="s">
        <v>308</v>
      </c>
      <c r="BE211" s="214">
        <f>IF(N211="základní",J211,0)</f>
        <v>0</v>
      </c>
      <c r="BF211" s="214">
        <f>IF(N211="snížená",J211,0)</f>
        <v>0</v>
      </c>
      <c r="BG211" s="214">
        <f>IF(N211="zákl. přenesená",J211,0)</f>
        <v>0</v>
      </c>
      <c r="BH211" s="214">
        <f>IF(N211="sníž. přenesená",J211,0)</f>
        <v>0</v>
      </c>
      <c r="BI211" s="214">
        <f>IF(N211="nulová",J211,0)</f>
        <v>0</v>
      </c>
      <c r="BJ211" s="25" t="s">
        <v>82</v>
      </c>
      <c r="BK211" s="214">
        <f>ROUND(I211*H211,2)</f>
        <v>0</v>
      </c>
      <c r="BL211" s="25" t="s">
        <v>327</v>
      </c>
      <c r="BM211" s="25" t="s">
        <v>2365</v>
      </c>
    </row>
    <row r="212" spans="2:65" s="1" customFormat="1" ht="27">
      <c r="B212" s="42"/>
      <c r="C212" s="64"/>
      <c r="D212" s="246" t="s">
        <v>1656</v>
      </c>
      <c r="E212" s="64"/>
      <c r="F212" s="290" t="s">
        <v>13541</v>
      </c>
      <c r="G212" s="64"/>
      <c r="H212" s="64"/>
      <c r="I212" s="173"/>
      <c r="J212" s="64"/>
      <c r="K212" s="64"/>
      <c r="L212" s="62"/>
      <c r="M212" s="291"/>
      <c r="N212" s="43"/>
      <c r="O212" s="43"/>
      <c r="P212" s="43"/>
      <c r="Q212" s="43"/>
      <c r="R212" s="43"/>
      <c r="S212" s="43"/>
      <c r="T212" s="79"/>
      <c r="AT212" s="25" t="s">
        <v>1656</v>
      </c>
      <c r="AU212" s="25" t="s">
        <v>82</v>
      </c>
    </row>
    <row r="213" spans="2:65" s="1" customFormat="1" ht="22.5" customHeight="1">
      <c r="B213" s="42"/>
      <c r="C213" s="203" t="s">
        <v>2067</v>
      </c>
      <c r="D213" s="203" t="s">
        <v>311</v>
      </c>
      <c r="E213" s="204" t="s">
        <v>13698</v>
      </c>
      <c r="F213" s="205" t="s">
        <v>13692</v>
      </c>
      <c r="G213" s="206" t="s">
        <v>508</v>
      </c>
      <c r="H213" s="207">
        <v>17.399999999999999</v>
      </c>
      <c r="I213" s="208"/>
      <c r="J213" s="209">
        <f>ROUND(I213*H213,2)</f>
        <v>0</v>
      </c>
      <c r="K213" s="205" t="s">
        <v>21</v>
      </c>
      <c r="L213" s="62"/>
      <c r="M213" s="210" t="s">
        <v>21</v>
      </c>
      <c r="N213" s="211" t="s">
        <v>45</v>
      </c>
      <c r="O213" s="43"/>
      <c r="P213" s="212">
        <f>O213*H213</f>
        <v>0</v>
      </c>
      <c r="Q213" s="212">
        <v>0</v>
      </c>
      <c r="R213" s="212">
        <f>Q213*H213</f>
        <v>0</v>
      </c>
      <c r="S213" s="212">
        <v>0</v>
      </c>
      <c r="T213" s="213">
        <f>S213*H213</f>
        <v>0</v>
      </c>
      <c r="AR213" s="25" t="s">
        <v>327</v>
      </c>
      <c r="AT213" s="25" t="s">
        <v>311</v>
      </c>
      <c r="AU213" s="25" t="s">
        <v>82</v>
      </c>
      <c r="AY213" s="25" t="s">
        <v>308</v>
      </c>
      <c r="BE213" s="214">
        <f>IF(N213="základní",J213,0)</f>
        <v>0</v>
      </c>
      <c r="BF213" s="214">
        <f>IF(N213="snížená",J213,0)</f>
        <v>0</v>
      </c>
      <c r="BG213" s="214">
        <f>IF(N213="zákl. přenesená",J213,0)</f>
        <v>0</v>
      </c>
      <c r="BH213" s="214">
        <f>IF(N213="sníž. přenesená",J213,0)</f>
        <v>0</v>
      </c>
      <c r="BI213" s="214">
        <f>IF(N213="nulová",J213,0)</f>
        <v>0</v>
      </c>
      <c r="BJ213" s="25" t="s">
        <v>82</v>
      </c>
      <c r="BK213" s="214">
        <f>ROUND(I213*H213,2)</f>
        <v>0</v>
      </c>
      <c r="BL213" s="25" t="s">
        <v>327</v>
      </c>
      <c r="BM213" s="25" t="s">
        <v>2372</v>
      </c>
    </row>
    <row r="214" spans="2:65" s="1" customFormat="1" ht="27">
      <c r="B214" s="42"/>
      <c r="C214" s="64"/>
      <c r="D214" s="246" t="s">
        <v>1656</v>
      </c>
      <c r="E214" s="64"/>
      <c r="F214" s="290" t="s">
        <v>13699</v>
      </c>
      <c r="G214" s="64"/>
      <c r="H214" s="64"/>
      <c r="I214" s="173"/>
      <c r="J214" s="64"/>
      <c r="K214" s="64"/>
      <c r="L214" s="62"/>
      <c r="M214" s="291"/>
      <c r="N214" s="43"/>
      <c r="O214" s="43"/>
      <c r="P214" s="43"/>
      <c r="Q214" s="43"/>
      <c r="R214" s="43"/>
      <c r="S214" s="43"/>
      <c r="T214" s="79"/>
      <c r="AT214" s="25" t="s">
        <v>1656</v>
      </c>
      <c r="AU214" s="25" t="s">
        <v>82</v>
      </c>
    </row>
    <row r="215" spans="2:65" s="1" customFormat="1" ht="22.5" customHeight="1">
      <c r="B215" s="42"/>
      <c r="C215" s="277" t="s">
        <v>2071</v>
      </c>
      <c r="D215" s="277" t="s">
        <v>1079</v>
      </c>
      <c r="E215" s="278" t="s">
        <v>13700</v>
      </c>
      <c r="F215" s="279" t="s">
        <v>13701</v>
      </c>
      <c r="G215" s="280" t="s">
        <v>508</v>
      </c>
      <c r="H215" s="281">
        <v>5</v>
      </c>
      <c r="I215" s="282"/>
      <c r="J215" s="283">
        <f>ROUND(I215*H215,2)</f>
        <v>0</v>
      </c>
      <c r="K215" s="279" t="s">
        <v>21</v>
      </c>
      <c r="L215" s="284"/>
      <c r="M215" s="285" t="s">
        <v>21</v>
      </c>
      <c r="N215" s="286" t="s">
        <v>45</v>
      </c>
      <c r="O215" s="43"/>
      <c r="P215" s="212">
        <f>O215*H215</f>
        <v>0</v>
      </c>
      <c r="Q215" s="212">
        <v>0</v>
      </c>
      <c r="R215" s="212">
        <f>Q215*H215</f>
        <v>0</v>
      </c>
      <c r="S215" s="212">
        <v>0</v>
      </c>
      <c r="T215" s="213">
        <f>S215*H215</f>
        <v>0</v>
      </c>
      <c r="AR215" s="25" t="s">
        <v>342</v>
      </c>
      <c r="AT215" s="25" t="s">
        <v>1079</v>
      </c>
      <c r="AU215" s="25" t="s">
        <v>82</v>
      </c>
      <c r="AY215" s="25" t="s">
        <v>308</v>
      </c>
      <c r="BE215" s="214">
        <f>IF(N215="základní",J215,0)</f>
        <v>0</v>
      </c>
      <c r="BF215" s="214">
        <f>IF(N215="snížená",J215,0)</f>
        <v>0</v>
      </c>
      <c r="BG215" s="214">
        <f>IF(N215="zákl. přenesená",J215,0)</f>
        <v>0</v>
      </c>
      <c r="BH215" s="214">
        <f>IF(N215="sníž. přenesená",J215,0)</f>
        <v>0</v>
      </c>
      <c r="BI215" s="214">
        <f>IF(N215="nulová",J215,0)</f>
        <v>0</v>
      </c>
      <c r="BJ215" s="25" t="s">
        <v>82</v>
      </c>
      <c r="BK215" s="214">
        <f>ROUND(I215*H215,2)</f>
        <v>0</v>
      </c>
      <c r="BL215" s="25" t="s">
        <v>327</v>
      </c>
      <c r="BM215" s="25" t="s">
        <v>2381</v>
      </c>
    </row>
    <row r="216" spans="2:65" s="1" customFormat="1" ht="22.5" customHeight="1">
      <c r="B216" s="42"/>
      <c r="C216" s="203" t="s">
        <v>2075</v>
      </c>
      <c r="D216" s="203" t="s">
        <v>311</v>
      </c>
      <c r="E216" s="204" t="s">
        <v>13702</v>
      </c>
      <c r="F216" s="205" t="s">
        <v>13703</v>
      </c>
      <c r="G216" s="206" t="s">
        <v>508</v>
      </c>
      <c r="H216" s="207">
        <v>13.5</v>
      </c>
      <c r="I216" s="208"/>
      <c r="J216" s="209">
        <f>ROUND(I216*H216,2)</f>
        <v>0</v>
      </c>
      <c r="K216" s="205" t="s">
        <v>21</v>
      </c>
      <c r="L216" s="62"/>
      <c r="M216" s="210" t="s">
        <v>21</v>
      </c>
      <c r="N216" s="211" t="s">
        <v>45</v>
      </c>
      <c r="O216" s="43"/>
      <c r="P216" s="212">
        <f>O216*H216</f>
        <v>0</v>
      </c>
      <c r="Q216" s="212">
        <v>0</v>
      </c>
      <c r="R216" s="212">
        <f>Q216*H216</f>
        <v>0</v>
      </c>
      <c r="S216" s="212">
        <v>0</v>
      </c>
      <c r="T216" s="213">
        <f>S216*H216</f>
        <v>0</v>
      </c>
      <c r="AR216" s="25" t="s">
        <v>327</v>
      </c>
      <c r="AT216" s="25" t="s">
        <v>311</v>
      </c>
      <c r="AU216" s="25" t="s">
        <v>82</v>
      </c>
      <c r="AY216" s="25" t="s">
        <v>308</v>
      </c>
      <c r="BE216" s="214">
        <f>IF(N216="základní",J216,0)</f>
        <v>0</v>
      </c>
      <c r="BF216" s="214">
        <f>IF(N216="snížená",J216,0)</f>
        <v>0</v>
      </c>
      <c r="BG216" s="214">
        <f>IF(N216="zákl. přenesená",J216,0)</f>
        <v>0</v>
      </c>
      <c r="BH216" s="214">
        <f>IF(N216="sníž. přenesená",J216,0)</f>
        <v>0</v>
      </c>
      <c r="BI216" s="214">
        <f>IF(N216="nulová",J216,0)</f>
        <v>0</v>
      </c>
      <c r="BJ216" s="25" t="s">
        <v>82</v>
      </c>
      <c r="BK216" s="214">
        <f>ROUND(I216*H216,2)</f>
        <v>0</v>
      </c>
      <c r="BL216" s="25" t="s">
        <v>327</v>
      </c>
      <c r="BM216" s="25" t="s">
        <v>2389</v>
      </c>
    </row>
    <row r="217" spans="2:65" s="1" customFormat="1" ht="27">
      <c r="B217" s="42"/>
      <c r="C217" s="64"/>
      <c r="D217" s="223" t="s">
        <v>1656</v>
      </c>
      <c r="E217" s="64"/>
      <c r="F217" s="292" t="s">
        <v>13704</v>
      </c>
      <c r="G217" s="64"/>
      <c r="H217" s="64"/>
      <c r="I217" s="173"/>
      <c r="J217" s="64"/>
      <c r="K217" s="64"/>
      <c r="L217" s="62"/>
      <c r="M217" s="291"/>
      <c r="N217" s="43"/>
      <c r="O217" s="43"/>
      <c r="P217" s="43"/>
      <c r="Q217" s="43"/>
      <c r="R217" s="43"/>
      <c r="S217" s="43"/>
      <c r="T217" s="79"/>
      <c r="AT217" s="25" t="s">
        <v>1656</v>
      </c>
      <c r="AU217" s="25" t="s">
        <v>82</v>
      </c>
    </row>
    <row r="218" spans="2:65" s="11" customFormat="1" ht="37.35" customHeight="1">
      <c r="B218" s="186"/>
      <c r="C218" s="187"/>
      <c r="D218" s="200" t="s">
        <v>73</v>
      </c>
      <c r="E218" s="296" t="s">
        <v>342</v>
      </c>
      <c r="F218" s="296" t="s">
        <v>13705</v>
      </c>
      <c r="G218" s="187"/>
      <c r="H218" s="187"/>
      <c r="I218" s="190"/>
      <c r="J218" s="297">
        <f>BK218</f>
        <v>0</v>
      </c>
      <c r="K218" s="187"/>
      <c r="L218" s="192"/>
      <c r="M218" s="193"/>
      <c r="N218" s="194"/>
      <c r="O218" s="194"/>
      <c r="P218" s="195">
        <f>SUM(P219:P220)</f>
        <v>0</v>
      </c>
      <c r="Q218" s="194"/>
      <c r="R218" s="195">
        <f>SUM(R219:R220)</f>
        <v>0</v>
      </c>
      <c r="S218" s="194"/>
      <c r="T218" s="196">
        <f>SUM(T219:T220)</f>
        <v>0</v>
      </c>
      <c r="AR218" s="197" t="s">
        <v>82</v>
      </c>
      <c r="AT218" s="198" t="s">
        <v>73</v>
      </c>
      <c r="AU218" s="198" t="s">
        <v>74</v>
      </c>
      <c r="AY218" s="197" t="s">
        <v>308</v>
      </c>
      <c r="BK218" s="199">
        <f>SUM(BK219:BK220)</f>
        <v>0</v>
      </c>
    </row>
    <row r="219" spans="2:65" s="1" customFormat="1" ht="22.5" customHeight="1">
      <c r="B219" s="42"/>
      <c r="C219" s="203" t="s">
        <v>2080</v>
      </c>
      <c r="D219" s="203" t="s">
        <v>311</v>
      </c>
      <c r="E219" s="204" t="s">
        <v>13706</v>
      </c>
      <c r="F219" s="205" t="s">
        <v>13707</v>
      </c>
      <c r="G219" s="206" t="s">
        <v>578</v>
      </c>
      <c r="H219" s="207">
        <v>1</v>
      </c>
      <c r="I219" s="208"/>
      <c r="J219" s="209">
        <f>ROUND(I219*H219,2)</f>
        <v>0</v>
      </c>
      <c r="K219" s="205" t="s">
        <v>21</v>
      </c>
      <c r="L219" s="62"/>
      <c r="M219" s="210" t="s">
        <v>21</v>
      </c>
      <c r="N219" s="211" t="s">
        <v>45</v>
      </c>
      <c r="O219" s="43"/>
      <c r="P219" s="212">
        <f>O219*H219</f>
        <v>0</v>
      </c>
      <c r="Q219" s="212">
        <v>0</v>
      </c>
      <c r="R219" s="212">
        <f>Q219*H219</f>
        <v>0</v>
      </c>
      <c r="S219" s="212">
        <v>0</v>
      </c>
      <c r="T219" s="213">
        <f>S219*H219</f>
        <v>0</v>
      </c>
      <c r="AR219" s="25" t="s">
        <v>327</v>
      </c>
      <c r="AT219" s="25" t="s">
        <v>311</v>
      </c>
      <c r="AU219" s="25" t="s">
        <v>82</v>
      </c>
      <c r="AY219" s="25" t="s">
        <v>308</v>
      </c>
      <c r="BE219" s="214">
        <f>IF(N219="základní",J219,0)</f>
        <v>0</v>
      </c>
      <c r="BF219" s="214">
        <f>IF(N219="snížená",J219,0)</f>
        <v>0</v>
      </c>
      <c r="BG219" s="214">
        <f>IF(N219="zákl. přenesená",J219,0)</f>
        <v>0</v>
      </c>
      <c r="BH219" s="214">
        <f>IF(N219="sníž. přenesená",J219,0)</f>
        <v>0</v>
      </c>
      <c r="BI219" s="214">
        <f>IF(N219="nulová",J219,0)</f>
        <v>0</v>
      </c>
      <c r="BJ219" s="25" t="s">
        <v>82</v>
      </c>
      <c r="BK219" s="214">
        <f>ROUND(I219*H219,2)</f>
        <v>0</v>
      </c>
      <c r="BL219" s="25" t="s">
        <v>327</v>
      </c>
      <c r="BM219" s="25" t="s">
        <v>2398</v>
      </c>
    </row>
    <row r="220" spans="2:65" s="1" customFormat="1" ht="22.5" customHeight="1">
      <c r="B220" s="42"/>
      <c r="C220" s="203" t="s">
        <v>2084</v>
      </c>
      <c r="D220" s="203" t="s">
        <v>311</v>
      </c>
      <c r="E220" s="204" t="s">
        <v>13708</v>
      </c>
      <c r="F220" s="205" t="s">
        <v>13709</v>
      </c>
      <c r="G220" s="206" t="s">
        <v>578</v>
      </c>
      <c r="H220" s="207">
        <v>1</v>
      </c>
      <c r="I220" s="208"/>
      <c r="J220" s="209">
        <f>ROUND(I220*H220,2)</f>
        <v>0</v>
      </c>
      <c r="K220" s="205" t="s">
        <v>21</v>
      </c>
      <c r="L220" s="62"/>
      <c r="M220" s="210" t="s">
        <v>21</v>
      </c>
      <c r="N220" s="211" t="s">
        <v>45</v>
      </c>
      <c r="O220" s="43"/>
      <c r="P220" s="212">
        <f>O220*H220</f>
        <v>0</v>
      </c>
      <c r="Q220" s="212">
        <v>0</v>
      </c>
      <c r="R220" s="212">
        <f>Q220*H220</f>
        <v>0</v>
      </c>
      <c r="S220" s="212">
        <v>0</v>
      </c>
      <c r="T220" s="213">
        <f>S220*H220</f>
        <v>0</v>
      </c>
      <c r="AR220" s="25" t="s">
        <v>327</v>
      </c>
      <c r="AT220" s="25" t="s">
        <v>311</v>
      </c>
      <c r="AU220" s="25" t="s">
        <v>82</v>
      </c>
      <c r="AY220" s="25" t="s">
        <v>308</v>
      </c>
      <c r="BE220" s="214">
        <f>IF(N220="základní",J220,0)</f>
        <v>0</v>
      </c>
      <c r="BF220" s="214">
        <f>IF(N220="snížená",J220,0)</f>
        <v>0</v>
      </c>
      <c r="BG220" s="214">
        <f>IF(N220="zákl. přenesená",J220,0)</f>
        <v>0</v>
      </c>
      <c r="BH220" s="214">
        <f>IF(N220="sníž. přenesená",J220,0)</f>
        <v>0</v>
      </c>
      <c r="BI220" s="214">
        <f>IF(N220="nulová",J220,0)</f>
        <v>0</v>
      </c>
      <c r="BJ220" s="25" t="s">
        <v>82</v>
      </c>
      <c r="BK220" s="214">
        <f>ROUND(I220*H220,2)</f>
        <v>0</v>
      </c>
      <c r="BL220" s="25" t="s">
        <v>327</v>
      </c>
      <c r="BM220" s="25" t="s">
        <v>2408</v>
      </c>
    </row>
    <row r="221" spans="2:65" s="11" customFormat="1" ht="37.35" customHeight="1">
      <c r="B221" s="186"/>
      <c r="C221" s="187"/>
      <c r="D221" s="200" t="s">
        <v>73</v>
      </c>
      <c r="E221" s="296" t="s">
        <v>2134</v>
      </c>
      <c r="F221" s="296" t="s">
        <v>13710</v>
      </c>
      <c r="G221" s="187"/>
      <c r="H221" s="187"/>
      <c r="I221" s="190"/>
      <c r="J221" s="297">
        <f>BK221</f>
        <v>0</v>
      </c>
      <c r="K221" s="187"/>
      <c r="L221" s="192"/>
      <c r="M221" s="193"/>
      <c r="N221" s="194"/>
      <c r="O221" s="194"/>
      <c r="P221" s="195">
        <f>SUM(P222:P229)</f>
        <v>0</v>
      </c>
      <c r="Q221" s="194"/>
      <c r="R221" s="195">
        <f>SUM(R222:R229)</f>
        <v>0</v>
      </c>
      <c r="S221" s="194"/>
      <c r="T221" s="196">
        <f>SUM(T222:T229)</f>
        <v>0</v>
      </c>
      <c r="AR221" s="197" t="s">
        <v>82</v>
      </c>
      <c r="AT221" s="198" t="s">
        <v>73</v>
      </c>
      <c r="AU221" s="198" t="s">
        <v>74</v>
      </c>
      <c r="AY221" s="197" t="s">
        <v>308</v>
      </c>
      <c r="BK221" s="199">
        <f>SUM(BK222:BK229)</f>
        <v>0</v>
      </c>
    </row>
    <row r="222" spans="2:65" s="1" customFormat="1" ht="22.5" customHeight="1">
      <c r="B222" s="42"/>
      <c r="C222" s="203" t="s">
        <v>2088</v>
      </c>
      <c r="D222" s="203" t="s">
        <v>311</v>
      </c>
      <c r="E222" s="204" t="s">
        <v>13626</v>
      </c>
      <c r="F222" s="205" t="s">
        <v>13627</v>
      </c>
      <c r="G222" s="206" t="s">
        <v>538</v>
      </c>
      <c r="H222" s="207">
        <v>8.5</v>
      </c>
      <c r="I222" s="208"/>
      <c r="J222" s="209">
        <f t="shared" ref="J222:J229" si="20">ROUND(I222*H222,2)</f>
        <v>0</v>
      </c>
      <c r="K222" s="205" t="s">
        <v>21</v>
      </c>
      <c r="L222" s="62"/>
      <c r="M222" s="210" t="s">
        <v>21</v>
      </c>
      <c r="N222" s="211" t="s">
        <v>45</v>
      </c>
      <c r="O222" s="43"/>
      <c r="P222" s="212">
        <f t="shared" ref="P222:P229" si="21">O222*H222</f>
        <v>0</v>
      </c>
      <c r="Q222" s="212">
        <v>0</v>
      </c>
      <c r="R222" s="212">
        <f t="shared" ref="R222:R229" si="22">Q222*H222</f>
        <v>0</v>
      </c>
      <c r="S222" s="212">
        <v>0</v>
      </c>
      <c r="T222" s="213">
        <f t="shared" ref="T222:T229" si="23">S222*H222</f>
        <v>0</v>
      </c>
      <c r="AR222" s="25" t="s">
        <v>327</v>
      </c>
      <c r="AT222" s="25" t="s">
        <v>311</v>
      </c>
      <c r="AU222" s="25" t="s">
        <v>82</v>
      </c>
      <c r="AY222" s="25" t="s">
        <v>308</v>
      </c>
      <c r="BE222" s="214">
        <f t="shared" ref="BE222:BE229" si="24">IF(N222="základní",J222,0)</f>
        <v>0</v>
      </c>
      <c r="BF222" s="214">
        <f t="shared" ref="BF222:BF229" si="25">IF(N222="snížená",J222,0)</f>
        <v>0</v>
      </c>
      <c r="BG222" s="214">
        <f t="shared" ref="BG222:BG229" si="26">IF(N222="zákl. přenesená",J222,0)</f>
        <v>0</v>
      </c>
      <c r="BH222" s="214">
        <f t="shared" ref="BH222:BH229" si="27">IF(N222="sníž. přenesená",J222,0)</f>
        <v>0</v>
      </c>
      <c r="BI222" s="214">
        <f t="shared" ref="BI222:BI229" si="28">IF(N222="nulová",J222,0)</f>
        <v>0</v>
      </c>
      <c r="BJ222" s="25" t="s">
        <v>82</v>
      </c>
      <c r="BK222" s="214">
        <f t="shared" ref="BK222:BK229" si="29">ROUND(I222*H222,2)</f>
        <v>0</v>
      </c>
      <c r="BL222" s="25" t="s">
        <v>327</v>
      </c>
      <c r="BM222" s="25" t="s">
        <v>2419</v>
      </c>
    </row>
    <row r="223" spans="2:65" s="1" customFormat="1" ht="22.5" customHeight="1">
      <c r="B223" s="42"/>
      <c r="C223" s="277" t="s">
        <v>2091</v>
      </c>
      <c r="D223" s="277" t="s">
        <v>1079</v>
      </c>
      <c r="E223" s="278" t="s">
        <v>13711</v>
      </c>
      <c r="F223" s="279" t="s">
        <v>13712</v>
      </c>
      <c r="G223" s="280" t="s">
        <v>578</v>
      </c>
      <c r="H223" s="281">
        <v>27</v>
      </c>
      <c r="I223" s="282"/>
      <c r="J223" s="283">
        <f t="shared" si="20"/>
        <v>0</v>
      </c>
      <c r="K223" s="279" t="s">
        <v>21</v>
      </c>
      <c r="L223" s="284"/>
      <c r="M223" s="285" t="s">
        <v>21</v>
      </c>
      <c r="N223" s="286" t="s">
        <v>45</v>
      </c>
      <c r="O223" s="43"/>
      <c r="P223" s="212">
        <f t="shared" si="21"/>
        <v>0</v>
      </c>
      <c r="Q223" s="212">
        <v>0</v>
      </c>
      <c r="R223" s="212">
        <f t="shared" si="22"/>
        <v>0</v>
      </c>
      <c r="S223" s="212">
        <v>0</v>
      </c>
      <c r="T223" s="213">
        <f t="shared" si="23"/>
        <v>0</v>
      </c>
      <c r="AR223" s="25" t="s">
        <v>342</v>
      </c>
      <c r="AT223" s="25" t="s">
        <v>1079</v>
      </c>
      <c r="AU223" s="25" t="s">
        <v>82</v>
      </c>
      <c r="AY223" s="25" t="s">
        <v>308</v>
      </c>
      <c r="BE223" s="214">
        <f t="shared" si="24"/>
        <v>0</v>
      </c>
      <c r="BF223" s="214">
        <f t="shared" si="25"/>
        <v>0</v>
      </c>
      <c r="BG223" s="214">
        <f t="shared" si="26"/>
        <v>0</v>
      </c>
      <c r="BH223" s="214">
        <f t="shared" si="27"/>
        <v>0</v>
      </c>
      <c r="BI223" s="214">
        <f t="shared" si="28"/>
        <v>0</v>
      </c>
      <c r="BJ223" s="25" t="s">
        <v>82</v>
      </c>
      <c r="BK223" s="214">
        <f t="shared" si="29"/>
        <v>0</v>
      </c>
      <c r="BL223" s="25" t="s">
        <v>327</v>
      </c>
      <c r="BM223" s="25" t="s">
        <v>2425</v>
      </c>
    </row>
    <row r="224" spans="2:65" s="1" customFormat="1" ht="22.5" customHeight="1">
      <c r="B224" s="42"/>
      <c r="C224" s="203" t="s">
        <v>2094</v>
      </c>
      <c r="D224" s="203" t="s">
        <v>311</v>
      </c>
      <c r="E224" s="204" t="s">
        <v>13713</v>
      </c>
      <c r="F224" s="205" t="s">
        <v>13714</v>
      </c>
      <c r="G224" s="206" t="s">
        <v>538</v>
      </c>
      <c r="H224" s="207">
        <v>39.299999999999997</v>
      </c>
      <c r="I224" s="208"/>
      <c r="J224" s="209">
        <f t="shared" si="20"/>
        <v>0</v>
      </c>
      <c r="K224" s="205" t="s">
        <v>21</v>
      </c>
      <c r="L224" s="62"/>
      <c r="M224" s="210" t="s">
        <v>21</v>
      </c>
      <c r="N224" s="211" t="s">
        <v>45</v>
      </c>
      <c r="O224" s="43"/>
      <c r="P224" s="212">
        <f t="shared" si="21"/>
        <v>0</v>
      </c>
      <c r="Q224" s="212">
        <v>0</v>
      </c>
      <c r="R224" s="212">
        <f t="shared" si="22"/>
        <v>0</v>
      </c>
      <c r="S224" s="212">
        <v>0</v>
      </c>
      <c r="T224" s="213">
        <f t="shared" si="23"/>
        <v>0</v>
      </c>
      <c r="AR224" s="25" t="s">
        <v>327</v>
      </c>
      <c r="AT224" s="25" t="s">
        <v>311</v>
      </c>
      <c r="AU224" s="25" t="s">
        <v>82</v>
      </c>
      <c r="AY224" s="25" t="s">
        <v>308</v>
      </c>
      <c r="BE224" s="214">
        <f t="shared" si="24"/>
        <v>0</v>
      </c>
      <c r="BF224" s="214">
        <f t="shared" si="25"/>
        <v>0</v>
      </c>
      <c r="BG224" s="214">
        <f t="shared" si="26"/>
        <v>0</v>
      </c>
      <c r="BH224" s="214">
        <f t="shared" si="27"/>
        <v>0</v>
      </c>
      <c r="BI224" s="214">
        <f t="shared" si="28"/>
        <v>0</v>
      </c>
      <c r="BJ224" s="25" t="s">
        <v>82</v>
      </c>
      <c r="BK224" s="214">
        <f t="shared" si="29"/>
        <v>0</v>
      </c>
      <c r="BL224" s="25" t="s">
        <v>327</v>
      </c>
      <c r="BM224" s="25" t="s">
        <v>2432</v>
      </c>
    </row>
    <row r="225" spans="2:65" s="1" customFormat="1" ht="22.5" customHeight="1">
      <c r="B225" s="42"/>
      <c r="C225" s="203" t="s">
        <v>2098</v>
      </c>
      <c r="D225" s="203" t="s">
        <v>311</v>
      </c>
      <c r="E225" s="204" t="s">
        <v>13715</v>
      </c>
      <c r="F225" s="205" t="s">
        <v>13716</v>
      </c>
      <c r="G225" s="206" t="s">
        <v>538</v>
      </c>
      <c r="H225" s="207">
        <v>78.599999999999994</v>
      </c>
      <c r="I225" s="208"/>
      <c r="J225" s="209">
        <f t="shared" si="20"/>
        <v>0</v>
      </c>
      <c r="K225" s="205" t="s">
        <v>21</v>
      </c>
      <c r="L225" s="62"/>
      <c r="M225" s="210" t="s">
        <v>21</v>
      </c>
      <c r="N225" s="211" t="s">
        <v>45</v>
      </c>
      <c r="O225" s="43"/>
      <c r="P225" s="212">
        <f t="shared" si="21"/>
        <v>0</v>
      </c>
      <c r="Q225" s="212">
        <v>0</v>
      </c>
      <c r="R225" s="212">
        <f t="shared" si="22"/>
        <v>0</v>
      </c>
      <c r="S225" s="212">
        <v>0</v>
      </c>
      <c r="T225" s="213">
        <f t="shared" si="23"/>
        <v>0</v>
      </c>
      <c r="AR225" s="25" t="s">
        <v>327</v>
      </c>
      <c r="AT225" s="25" t="s">
        <v>311</v>
      </c>
      <c r="AU225" s="25" t="s">
        <v>82</v>
      </c>
      <c r="AY225" s="25" t="s">
        <v>308</v>
      </c>
      <c r="BE225" s="214">
        <f t="shared" si="24"/>
        <v>0</v>
      </c>
      <c r="BF225" s="214">
        <f t="shared" si="25"/>
        <v>0</v>
      </c>
      <c r="BG225" s="214">
        <f t="shared" si="26"/>
        <v>0</v>
      </c>
      <c r="BH225" s="214">
        <f t="shared" si="27"/>
        <v>0</v>
      </c>
      <c r="BI225" s="214">
        <f t="shared" si="28"/>
        <v>0</v>
      </c>
      <c r="BJ225" s="25" t="s">
        <v>82</v>
      </c>
      <c r="BK225" s="214">
        <f t="shared" si="29"/>
        <v>0</v>
      </c>
      <c r="BL225" s="25" t="s">
        <v>327</v>
      </c>
      <c r="BM225" s="25" t="s">
        <v>2440</v>
      </c>
    </row>
    <row r="226" spans="2:65" s="1" customFormat="1" ht="22.5" customHeight="1">
      <c r="B226" s="42"/>
      <c r="C226" s="203" t="s">
        <v>2100</v>
      </c>
      <c r="D226" s="203" t="s">
        <v>311</v>
      </c>
      <c r="E226" s="204" t="s">
        <v>13717</v>
      </c>
      <c r="F226" s="205" t="s">
        <v>13718</v>
      </c>
      <c r="G226" s="206" t="s">
        <v>538</v>
      </c>
      <c r="H226" s="207">
        <v>46.8</v>
      </c>
      <c r="I226" s="208"/>
      <c r="J226" s="209">
        <f t="shared" si="20"/>
        <v>0</v>
      </c>
      <c r="K226" s="205" t="s">
        <v>21</v>
      </c>
      <c r="L226" s="62"/>
      <c r="M226" s="210" t="s">
        <v>21</v>
      </c>
      <c r="N226" s="211" t="s">
        <v>45</v>
      </c>
      <c r="O226" s="43"/>
      <c r="P226" s="212">
        <f t="shared" si="21"/>
        <v>0</v>
      </c>
      <c r="Q226" s="212">
        <v>0</v>
      </c>
      <c r="R226" s="212">
        <f t="shared" si="22"/>
        <v>0</v>
      </c>
      <c r="S226" s="212">
        <v>0</v>
      </c>
      <c r="T226" s="213">
        <f t="shared" si="23"/>
        <v>0</v>
      </c>
      <c r="AR226" s="25" t="s">
        <v>327</v>
      </c>
      <c r="AT226" s="25" t="s">
        <v>311</v>
      </c>
      <c r="AU226" s="25" t="s">
        <v>82</v>
      </c>
      <c r="AY226" s="25" t="s">
        <v>308</v>
      </c>
      <c r="BE226" s="214">
        <f t="shared" si="24"/>
        <v>0</v>
      </c>
      <c r="BF226" s="214">
        <f t="shared" si="25"/>
        <v>0</v>
      </c>
      <c r="BG226" s="214">
        <f t="shared" si="26"/>
        <v>0</v>
      </c>
      <c r="BH226" s="214">
        <f t="shared" si="27"/>
        <v>0</v>
      </c>
      <c r="BI226" s="214">
        <f t="shared" si="28"/>
        <v>0</v>
      </c>
      <c r="BJ226" s="25" t="s">
        <v>82</v>
      </c>
      <c r="BK226" s="214">
        <f t="shared" si="29"/>
        <v>0</v>
      </c>
      <c r="BL226" s="25" t="s">
        <v>327</v>
      </c>
      <c r="BM226" s="25" t="s">
        <v>2450</v>
      </c>
    </row>
    <row r="227" spans="2:65" s="1" customFormat="1" ht="22.5" customHeight="1">
      <c r="B227" s="42"/>
      <c r="C227" s="277" t="s">
        <v>2103</v>
      </c>
      <c r="D227" s="277" t="s">
        <v>1079</v>
      </c>
      <c r="E227" s="278" t="s">
        <v>13719</v>
      </c>
      <c r="F227" s="279" t="s">
        <v>13720</v>
      </c>
      <c r="G227" s="280" t="s">
        <v>5275</v>
      </c>
      <c r="H227" s="281">
        <v>18</v>
      </c>
      <c r="I227" s="282"/>
      <c r="J227" s="283">
        <f t="shared" si="20"/>
        <v>0</v>
      </c>
      <c r="K227" s="279" t="s">
        <v>21</v>
      </c>
      <c r="L227" s="284"/>
      <c r="M227" s="285" t="s">
        <v>21</v>
      </c>
      <c r="N227" s="286" t="s">
        <v>45</v>
      </c>
      <c r="O227" s="43"/>
      <c r="P227" s="212">
        <f t="shared" si="21"/>
        <v>0</v>
      </c>
      <c r="Q227" s="212">
        <v>0</v>
      </c>
      <c r="R227" s="212">
        <f t="shared" si="22"/>
        <v>0</v>
      </c>
      <c r="S227" s="212">
        <v>0</v>
      </c>
      <c r="T227" s="213">
        <f t="shared" si="23"/>
        <v>0</v>
      </c>
      <c r="AR227" s="25" t="s">
        <v>342</v>
      </c>
      <c r="AT227" s="25" t="s">
        <v>1079</v>
      </c>
      <c r="AU227" s="25" t="s">
        <v>82</v>
      </c>
      <c r="AY227" s="25" t="s">
        <v>308</v>
      </c>
      <c r="BE227" s="214">
        <f t="shared" si="24"/>
        <v>0</v>
      </c>
      <c r="BF227" s="214">
        <f t="shared" si="25"/>
        <v>0</v>
      </c>
      <c r="BG227" s="214">
        <f t="shared" si="26"/>
        <v>0</v>
      </c>
      <c r="BH227" s="214">
        <f t="shared" si="27"/>
        <v>0</v>
      </c>
      <c r="BI227" s="214">
        <f t="shared" si="28"/>
        <v>0</v>
      </c>
      <c r="BJ227" s="25" t="s">
        <v>82</v>
      </c>
      <c r="BK227" s="214">
        <f t="shared" si="29"/>
        <v>0</v>
      </c>
      <c r="BL227" s="25" t="s">
        <v>327</v>
      </c>
      <c r="BM227" s="25" t="s">
        <v>2458</v>
      </c>
    </row>
    <row r="228" spans="2:65" s="1" customFormat="1" ht="22.5" customHeight="1">
      <c r="B228" s="42"/>
      <c r="C228" s="203" t="s">
        <v>2108</v>
      </c>
      <c r="D228" s="203" t="s">
        <v>311</v>
      </c>
      <c r="E228" s="204" t="s">
        <v>13721</v>
      </c>
      <c r="F228" s="205" t="s">
        <v>13722</v>
      </c>
      <c r="G228" s="206" t="s">
        <v>5275</v>
      </c>
      <c r="H228" s="207">
        <v>2</v>
      </c>
      <c r="I228" s="208"/>
      <c r="J228" s="209">
        <f t="shared" si="20"/>
        <v>0</v>
      </c>
      <c r="K228" s="205" t="s">
        <v>21</v>
      </c>
      <c r="L228" s="62"/>
      <c r="M228" s="210" t="s">
        <v>21</v>
      </c>
      <c r="N228" s="211" t="s">
        <v>45</v>
      </c>
      <c r="O228" s="43"/>
      <c r="P228" s="212">
        <f t="shared" si="21"/>
        <v>0</v>
      </c>
      <c r="Q228" s="212">
        <v>0</v>
      </c>
      <c r="R228" s="212">
        <f t="shared" si="22"/>
        <v>0</v>
      </c>
      <c r="S228" s="212">
        <v>0</v>
      </c>
      <c r="T228" s="213">
        <f t="shared" si="23"/>
        <v>0</v>
      </c>
      <c r="AR228" s="25" t="s">
        <v>327</v>
      </c>
      <c r="AT228" s="25" t="s">
        <v>311</v>
      </c>
      <c r="AU228" s="25" t="s">
        <v>82</v>
      </c>
      <c r="AY228" s="25" t="s">
        <v>308</v>
      </c>
      <c r="BE228" s="214">
        <f t="shared" si="24"/>
        <v>0</v>
      </c>
      <c r="BF228" s="214">
        <f t="shared" si="25"/>
        <v>0</v>
      </c>
      <c r="BG228" s="214">
        <f t="shared" si="26"/>
        <v>0</v>
      </c>
      <c r="BH228" s="214">
        <f t="shared" si="27"/>
        <v>0</v>
      </c>
      <c r="BI228" s="214">
        <f t="shared" si="28"/>
        <v>0</v>
      </c>
      <c r="BJ228" s="25" t="s">
        <v>82</v>
      </c>
      <c r="BK228" s="214">
        <f t="shared" si="29"/>
        <v>0</v>
      </c>
      <c r="BL228" s="25" t="s">
        <v>327</v>
      </c>
      <c r="BM228" s="25" t="s">
        <v>2469</v>
      </c>
    </row>
    <row r="229" spans="2:65" s="1" customFormat="1" ht="22.5" customHeight="1">
      <c r="B229" s="42"/>
      <c r="C229" s="277" t="s">
        <v>2112</v>
      </c>
      <c r="D229" s="277" t="s">
        <v>1079</v>
      </c>
      <c r="E229" s="278" t="s">
        <v>13723</v>
      </c>
      <c r="F229" s="279" t="s">
        <v>13724</v>
      </c>
      <c r="G229" s="280" t="s">
        <v>5275</v>
      </c>
      <c r="H229" s="281">
        <v>2</v>
      </c>
      <c r="I229" s="282"/>
      <c r="J229" s="283">
        <f t="shared" si="20"/>
        <v>0</v>
      </c>
      <c r="K229" s="279" t="s">
        <v>21</v>
      </c>
      <c r="L229" s="284"/>
      <c r="M229" s="285" t="s">
        <v>21</v>
      </c>
      <c r="N229" s="286" t="s">
        <v>45</v>
      </c>
      <c r="O229" s="43"/>
      <c r="P229" s="212">
        <f t="shared" si="21"/>
        <v>0</v>
      </c>
      <c r="Q229" s="212">
        <v>0</v>
      </c>
      <c r="R229" s="212">
        <f t="shared" si="22"/>
        <v>0</v>
      </c>
      <c r="S229" s="212">
        <v>0</v>
      </c>
      <c r="T229" s="213">
        <f t="shared" si="23"/>
        <v>0</v>
      </c>
      <c r="AR229" s="25" t="s">
        <v>342</v>
      </c>
      <c r="AT229" s="25" t="s">
        <v>1079</v>
      </c>
      <c r="AU229" s="25" t="s">
        <v>82</v>
      </c>
      <c r="AY229" s="25" t="s">
        <v>308</v>
      </c>
      <c r="BE229" s="214">
        <f t="shared" si="24"/>
        <v>0</v>
      </c>
      <c r="BF229" s="214">
        <f t="shared" si="25"/>
        <v>0</v>
      </c>
      <c r="BG229" s="214">
        <f t="shared" si="26"/>
        <v>0</v>
      </c>
      <c r="BH229" s="214">
        <f t="shared" si="27"/>
        <v>0</v>
      </c>
      <c r="BI229" s="214">
        <f t="shared" si="28"/>
        <v>0</v>
      </c>
      <c r="BJ229" s="25" t="s">
        <v>82</v>
      </c>
      <c r="BK229" s="214">
        <f t="shared" si="29"/>
        <v>0</v>
      </c>
      <c r="BL229" s="25" t="s">
        <v>327</v>
      </c>
      <c r="BM229" s="25" t="s">
        <v>2478</v>
      </c>
    </row>
    <row r="230" spans="2:65" s="11" customFormat="1" ht="37.35" customHeight="1">
      <c r="B230" s="186"/>
      <c r="C230" s="187"/>
      <c r="D230" s="200" t="s">
        <v>73</v>
      </c>
      <c r="E230" s="296" t="s">
        <v>2166</v>
      </c>
      <c r="F230" s="296" t="s">
        <v>756</v>
      </c>
      <c r="G230" s="187"/>
      <c r="H230" s="187"/>
      <c r="I230" s="190"/>
      <c r="J230" s="297">
        <f>BK230</f>
        <v>0</v>
      </c>
      <c r="K230" s="187"/>
      <c r="L230" s="192"/>
      <c r="M230" s="193"/>
      <c r="N230" s="194"/>
      <c r="O230" s="194"/>
      <c r="P230" s="195">
        <f>SUM(P231:P243)</f>
        <v>0</v>
      </c>
      <c r="Q230" s="194"/>
      <c r="R230" s="195">
        <f>SUM(R231:R243)</f>
        <v>0</v>
      </c>
      <c r="S230" s="194"/>
      <c r="T230" s="196">
        <f>SUM(T231:T243)</f>
        <v>0</v>
      </c>
      <c r="AR230" s="197" t="s">
        <v>82</v>
      </c>
      <c r="AT230" s="198" t="s">
        <v>73</v>
      </c>
      <c r="AU230" s="198" t="s">
        <v>74</v>
      </c>
      <c r="AY230" s="197" t="s">
        <v>308</v>
      </c>
      <c r="BK230" s="199">
        <f>SUM(BK231:BK243)</f>
        <v>0</v>
      </c>
    </row>
    <row r="231" spans="2:65" s="1" customFormat="1" ht="22.5" customHeight="1">
      <c r="B231" s="42"/>
      <c r="C231" s="203" t="s">
        <v>2117</v>
      </c>
      <c r="D231" s="203" t="s">
        <v>311</v>
      </c>
      <c r="E231" s="204" t="s">
        <v>13725</v>
      </c>
      <c r="F231" s="205" t="s">
        <v>13726</v>
      </c>
      <c r="G231" s="206" t="s">
        <v>719</v>
      </c>
      <c r="H231" s="207">
        <v>1594.44</v>
      </c>
      <c r="I231" s="208"/>
      <c r="J231" s="209">
        <f>ROUND(I231*H231,2)</f>
        <v>0</v>
      </c>
      <c r="K231" s="205" t="s">
        <v>21</v>
      </c>
      <c r="L231" s="62"/>
      <c r="M231" s="210" t="s">
        <v>21</v>
      </c>
      <c r="N231" s="211" t="s">
        <v>45</v>
      </c>
      <c r="O231" s="43"/>
      <c r="P231" s="212">
        <f>O231*H231</f>
        <v>0</v>
      </c>
      <c r="Q231" s="212">
        <v>0</v>
      </c>
      <c r="R231" s="212">
        <f>Q231*H231</f>
        <v>0</v>
      </c>
      <c r="S231" s="212">
        <v>0</v>
      </c>
      <c r="T231" s="213">
        <f>S231*H231</f>
        <v>0</v>
      </c>
      <c r="AR231" s="25" t="s">
        <v>327</v>
      </c>
      <c r="AT231" s="25" t="s">
        <v>311</v>
      </c>
      <c r="AU231" s="25" t="s">
        <v>82</v>
      </c>
      <c r="AY231" s="25" t="s">
        <v>308</v>
      </c>
      <c r="BE231" s="214">
        <f>IF(N231="základní",J231,0)</f>
        <v>0</v>
      </c>
      <c r="BF231" s="214">
        <f>IF(N231="snížená",J231,0)</f>
        <v>0</v>
      </c>
      <c r="BG231" s="214">
        <f>IF(N231="zákl. přenesená",J231,0)</f>
        <v>0</v>
      </c>
      <c r="BH231" s="214">
        <f>IF(N231="sníž. přenesená",J231,0)</f>
        <v>0</v>
      </c>
      <c r="BI231" s="214">
        <f>IF(N231="nulová",J231,0)</f>
        <v>0</v>
      </c>
      <c r="BJ231" s="25" t="s">
        <v>82</v>
      </c>
      <c r="BK231" s="214">
        <f>ROUND(I231*H231,2)</f>
        <v>0</v>
      </c>
      <c r="BL231" s="25" t="s">
        <v>327</v>
      </c>
      <c r="BM231" s="25" t="s">
        <v>2486</v>
      </c>
    </row>
    <row r="232" spans="2:65" s="1" customFormat="1" ht="40.5">
      <c r="B232" s="42"/>
      <c r="C232" s="64"/>
      <c r="D232" s="246" t="s">
        <v>1656</v>
      </c>
      <c r="E232" s="64"/>
      <c r="F232" s="290" t="s">
        <v>13727</v>
      </c>
      <c r="G232" s="64"/>
      <c r="H232" s="64"/>
      <c r="I232" s="173"/>
      <c r="J232" s="64"/>
      <c r="K232" s="64"/>
      <c r="L232" s="62"/>
      <c r="M232" s="291"/>
      <c r="N232" s="43"/>
      <c r="O232" s="43"/>
      <c r="P232" s="43"/>
      <c r="Q232" s="43"/>
      <c r="R232" s="43"/>
      <c r="S232" s="43"/>
      <c r="T232" s="79"/>
      <c r="AT232" s="25" t="s">
        <v>1656</v>
      </c>
      <c r="AU232" s="25" t="s">
        <v>82</v>
      </c>
    </row>
    <row r="233" spans="2:65" s="1" customFormat="1" ht="22.5" customHeight="1">
      <c r="B233" s="42"/>
      <c r="C233" s="203" t="s">
        <v>2122</v>
      </c>
      <c r="D233" s="203" t="s">
        <v>311</v>
      </c>
      <c r="E233" s="204" t="s">
        <v>13728</v>
      </c>
      <c r="F233" s="205" t="s">
        <v>13729</v>
      </c>
      <c r="G233" s="206" t="s">
        <v>719</v>
      </c>
      <c r="H233" s="207">
        <v>108.75</v>
      </c>
      <c r="I233" s="208"/>
      <c r="J233" s="209">
        <f>ROUND(I233*H233,2)</f>
        <v>0</v>
      </c>
      <c r="K233" s="205" t="s">
        <v>21</v>
      </c>
      <c r="L233" s="62"/>
      <c r="M233" s="210" t="s">
        <v>21</v>
      </c>
      <c r="N233" s="211" t="s">
        <v>45</v>
      </c>
      <c r="O233" s="43"/>
      <c r="P233" s="212">
        <f>O233*H233</f>
        <v>0</v>
      </c>
      <c r="Q233" s="212">
        <v>0</v>
      </c>
      <c r="R233" s="212">
        <f>Q233*H233</f>
        <v>0</v>
      </c>
      <c r="S233" s="212">
        <v>0</v>
      </c>
      <c r="T233" s="213">
        <f>S233*H233</f>
        <v>0</v>
      </c>
      <c r="AR233" s="25" t="s">
        <v>327</v>
      </c>
      <c r="AT233" s="25" t="s">
        <v>311</v>
      </c>
      <c r="AU233" s="25" t="s">
        <v>82</v>
      </c>
      <c r="AY233" s="25" t="s">
        <v>308</v>
      </c>
      <c r="BE233" s="214">
        <f>IF(N233="základní",J233,0)</f>
        <v>0</v>
      </c>
      <c r="BF233" s="214">
        <f>IF(N233="snížená",J233,0)</f>
        <v>0</v>
      </c>
      <c r="BG233" s="214">
        <f>IF(N233="zákl. přenesená",J233,0)</f>
        <v>0</v>
      </c>
      <c r="BH233" s="214">
        <f>IF(N233="sníž. přenesená",J233,0)</f>
        <v>0</v>
      </c>
      <c r="BI233" s="214">
        <f>IF(N233="nulová",J233,0)</f>
        <v>0</v>
      </c>
      <c r="BJ233" s="25" t="s">
        <v>82</v>
      </c>
      <c r="BK233" s="214">
        <f>ROUND(I233*H233,2)</f>
        <v>0</v>
      </c>
      <c r="BL233" s="25" t="s">
        <v>327</v>
      </c>
      <c r="BM233" s="25" t="s">
        <v>2495</v>
      </c>
    </row>
    <row r="234" spans="2:65" s="1" customFormat="1" ht="27">
      <c r="B234" s="42"/>
      <c r="C234" s="64"/>
      <c r="D234" s="246" t="s">
        <v>1656</v>
      </c>
      <c r="E234" s="64"/>
      <c r="F234" s="290" t="s">
        <v>13730</v>
      </c>
      <c r="G234" s="64"/>
      <c r="H234" s="64"/>
      <c r="I234" s="173"/>
      <c r="J234" s="64"/>
      <c r="K234" s="64"/>
      <c r="L234" s="62"/>
      <c r="M234" s="291"/>
      <c r="N234" s="43"/>
      <c r="O234" s="43"/>
      <c r="P234" s="43"/>
      <c r="Q234" s="43"/>
      <c r="R234" s="43"/>
      <c r="S234" s="43"/>
      <c r="T234" s="79"/>
      <c r="AT234" s="25" t="s">
        <v>1656</v>
      </c>
      <c r="AU234" s="25" t="s">
        <v>82</v>
      </c>
    </row>
    <row r="235" spans="2:65" s="1" customFormat="1" ht="22.5" customHeight="1">
      <c r="B235" s="42"/>
      <c r="C235" s="203" t="s">
        <v>2126</v>
      </c>
      <c r="D235" s="203" t="s">
        <v>311</v>
      </c>
      <c r="E235" s="204" t="s">
        <v>13728</v>
      </c>
      <c r="F235" s="205" t="s">
        <v>13729</v>
      </c>
      <c r="G235" s="206" t="s">
        <v>719</v>
      </c>
      <c r="H235" s="207">
        <v>1485.69</v>
      </c>
      <c r="I235" s="208"/>
      <c r="J235" s="209">
        <f t="shared" ref="J235:J240" si="30">ROUND(I235*H235,2)</f>
        <v>0</v>
      </c>
      <c r="K235" s="205" t="s">
        <v>21</v>
      </c>
      <c r="L235" s="62"/>
      <c r="M235" s="210" t="s">
        <v>21</v>
      </c>
      <c r="N235" s="211" t="s">
        <v>45</v>
      </c>
      <c r="O235" s="43"/>
      <c r="P235" s="212">
        <f t="shared" ref="P235:P240" si="31">O235*H235</f>
        <v>0</v>
      </c>
      <c r="Q235" s="212">
        <v>0</v>
      </c>
      <c r="R235" s="212">
        <f t="shared" ref="R235:R240" si="32">Q235*H235</f>
        <v>0</v>
      </c>
      <c r="S235" s="212">
        <v>0</v>
      </c>
      <c r="T235" s="213">
        <f t="shared" ref="T235:T240" si="33">S235*H235</f>
        <v>0</v>
      </c>
      <c r="AR235" s="25" t="s">
        <v>327</v>
      </c>
      <c r="AT235" s="25" t="s">
        <v>311</v>
      </c>
      <c r="AU235" s="25" t="s">
        <v>82</v>
      </c>
      <c r="AY235" s="25" t="s">
        <v>308</v>
      </c>
      <c r="BE235" s="214">
        <f t="shared" ref="BE235:BE240" si="34">IF(N235="základní",J235,0)</f>
        <v>0</v>
      </c>
      <c r="BF235" s="214">
        <f t="shared" ref="BF235:BF240" si="35">IF(N235="snížená",J235,0)</f>
        <v>0</v>
      </c>
      <c r="BG235" s="214">
        <f t="shared" ref="BG235:BG240" si="36">IF(N235="zákl. přenesená",J235,0)</f>
        <v>0</v>
      </c>
      <c r="BH235" s="214">
        <f t="shared" ref="BH235:BH240" si="37">IF(N235="sníž. přenesená",J235,0)</f>
        <v>0</v>
      </c>
      <c r="BI235" s="214">
        <f t="shared" ref="BI235:BI240" si="38">IF(N235="nulová",J235,0)</f>
        <v>0</v>
      </c>
      <c r="BJ235" s="25" t="s">
        <v>82</v>
      </c>
      <c r="BK235" s="214">
        <f t="shared" ref="BK235:BK240" si="39">ROUND(I235*H235,2)</f>
        <v>0</v>
      </c>
      <c r="BL235" s="25" t="s">
        <v>327</v>
      </c>
      <c r="BM235" s="25" t="s">
        <v>2506</v>
      </c>
    </row>
    <row r="236" spans="2:65" s="1" customFormat="1" ht="22.5" customHeight="1">
      <c r="B236" s="42"/>
      <c r="C236" s="203" t="s">
        <v>2130</v>
      </c>
      <c r="D236" s="203" t="s">
        <v>311</v>
      </c>
      <c r="E236" s="204" t="s">
        <v>13731</v>
      </c>
      <c r="F236" s="205" t="s">
        <v>13732</v>
      </c>
      <c r="G236" s="206" t="s">
        <v>719</v>
      </c>
      <c r="H236" s="207">
        <v>14856.9</v>
      </c>
      <c r="I236" s="208"/>
      <c r="J236" s="209">
        <f t="shared" si="30"/>
        <v>0</v>
      </c>
      <c r="K236" s="205" t="s">
        <v>21</v>
      </c>
      <c r="L236" s="62"/>
      <c r="M236" s="210" t="s">
        <v>21</v>
      </c>
      <c r="N236" s="211" t="s">
        <v>45</v>
      </c>
      <c r="O236" s="43"/>
      <c r="P236" s="212">
        <f t="shared" si="31"/>
        <v>0</v>
      </c>
      <c r="Q236" s="212">
        <v>0</v>
      </c>
      <c r="R236" s="212">
        <f t="shared" si="32"/>
        <v>0</v>
      </c>
      <c r="S236" s="212">
        <v>0</v>
      </c>
      <c r="T236" s="213">
        <f t="shared" si="33"/>
        <v>0</v>
      </c>
      <c r="AR236" s="25" t="s">
        <v>327</v>
      </c>
      <c r="AT236" s="25" t="s">
        <v>311</v>
      </c>
      <c r="AU236" s="25" t="s">
        <v>82</v>
      </c>
      <c r="AY236" s="25" t="s">
        <v>308</v>
      </c>
      <c r="BE236" s="214">
        <f t="shared" si="34"/>
        <v>0</v>
      </c>
      <c r="BF236" s="214">
        <f t="shared" si="35"/>
        <v>0</v>
      </c>
      <c r="BG236" s="214">
        <f t="shared" si="36"/>
        <v>0</v>
      </c>
      <c r="BH236" s="214">
        <f t="shared" si="37"/>
        <v>0</v>
      </c>
      <c r="BI236" s="214">
        <f t="shared" si="38"/>
        <v>0</v>
      </c>
      <c r="BJ236" s="25" t="s">
        <v>82</v>
      </c>
      <c r="BK236" s="214">
        <f t="shared" si="39"/>
        <v>0</v>
      </c>
      <c r="BL236" s="25" t="s">
        <v>327</v>
      </c>
      <c r="BM236" s="25" t="s">
        <v>2515</v>
      </c>
    </row>
    <row r="237" spans="2:65" s="1" customFormat="1" ht="22.5" customHeight="1">
      <c r="B237" s="42"/>
      <c r="C237" s="203" t="s">
        <v>2134</v>
      </c>
      <c r="D237" s="203" t="s">
        <v>311</v>
      </c>
      <c r="E237" s="204" t="s">
        <v>751</v>
      </c>
      <c r="F237" s="205" t="s">
        <v>13733</v>
      </c>
      <c r="G237" s="206" t="s">
        <v>719</v>
      </c>
      <c r="H237" s="207">
        <v>2.4</v>
      </c>
      <c r="I237" s="208"/>
      <c r="J237" s="209">
        <f t="shared" si="30"/>
        <v>0</v>
      </c>
      <c r="K237" s="205" t="s">
        <v>21</v>
      </c>
      <c r="L237" s="62"/>
      <c r="M237" s="210" t="s">
        <v>21</v>
      </c>
      <c r="N237" s="211" t="s">
        <v>45</v>
      </c>
      <c r="O237" s="43"/>
      <c r="P237" s="212">
        <f t="shared" si="31"/>
        <v>0</v>
      </c>
      <c r="Q237" s="212">
        <v>0</v>
      </c>
      <c r="R237" s="212">
        <f t="shared" si="32"/>
        <v>0</v>
      </c>
      <c r="S237" s="212">
        <v>0</v>
      </c>
      <c r="T237" s="213">
        <f t="shared" si="33"/>
        <v>0</v>
      </c>
      <c r="AR237" s="25" t="s">
        <v>327</v>
      </c>
      <c r="AT237" s="25" t="s">
        <v>311</v>
      </c>
      <c r="AU237" s="25" t="s">
        <v>82</v>
      </c>
      <c r="AY237" s="25" t="s">
        <v>308</v>
      </c>
      <c r="BE237" s="214">
        <f t="shared" si="34"/>
        <v>0</v>
      </c>
      <c r="BF237" s="214">
        <f t="shared" si="35"/>
        <v>0</v>
      </c>
      <c r="BG237" s="214">
        <f t="shared" si="36"/>
        <v>0</v>
      </c>
      <c r="BH237" s="214">
        <f t="shared" si="37"/>
        <v>0</v>
      </c>
      <c r="BI237" s="214">
        <f t="shared" si="38"/>
        <v>0</v>
      </c>
      <c r="BJ237" s="25" t="s">
        <v>82</v>
      </c>
      <c r="BK237" s="214">
        <f t="shared" si="39"/>
        <v>0</v>
      </c>
      <c r="BL237" s="25" t="s">
        <v>327</v>
      </c>
      <c r="BM237" s="25" t="s">
        <v>2522</v>
      </c>
    </row>
    <row r="238" spans="2:65" s="1" customFormat="1" ht="22.5" customHeight="1">
      <c r="B238" s="42"/>
      <c r="C238" s="203" t="s">
        <v>2139</v>
      </c>
      <c r="D238" s="203" t="s">
        <v>311</v>
      </c>
      <c r="E238" s="204" t="s">
        <v>13734</v>
      </c>
      <c r="F238" s="205" t="s">
        <v>13735</v>
      </c>
      <c r="G238" s="206" t="s">
        <v>719</v>
      </c>
      <c r="H238" s="207">
        <v>143.74</v>
      </c>
      <c r="I238" s="208"/>
      <c r="J238" s="209">
        <f t="shared" si="30"/>
        <v>0</v>
      </c>
      <c r="K238" s="205" t="s">
        <v>21</v>
      </c>
      <c r="L238" s="62"/>
      <c r="M238" s="210" t="s">
        <v>21</v>
      </c>
      <c r="N238" s="211" t="s">
        <v>45</v>
      </c>
      <c r="O238" s="43"/>
      <c r="P238" s="212">
        <f t="shared" si="31"/>
        <v>0</v>
      </c>
      <c r="Q238" s="212">
        <v>0</v>
      </c>
      <c r="R238" s="212">
        <f t="shared" si="32"/>
        <v>0</v>
      </c>
      <c r="S238" s="212">
        <v>0</v>
      </c>
      <c r="T238" s="213">
        <f t="shared" si="33"/>
        <v>0</v>
      </c>
      <c r="AR238" s="25" t="s">
        <v>327</v>
      </c>
      <c r="AT238" s="25" t="s">
        <v>311</v>
      </c>
      <c r="AU238" s="25" t="s">
        <v>82</v>
      </c>
      <c r="AY238" s="25" t="s">
        <v>308</v>
      </c>
      <c r="BE238" s="214">
        <f t="shared" si="34"/>
        <v>0</v>
      </c>
      <c r="BF238" s="214">
        <f t="shared" si="35"/>
        <v>0</v>
      </c>
      <c r="BG238" s="214">
        <f t="shared" si="36"/>
        <v>0</v>
      </c>
      <c r="BH238" s="214">
        <f t="shared" si="37"/>
        <v>0</v>
      </c>
      <c r="BI238" s="214">
        <f t="shared" si="38"/>
        <v>0</v>
      </c>
      <c r="BJ238" s="25" t="s">
        <v>82</v>
      </c>
      <c r="BK238" s="214">
        <f t="shared" si="39"/>
        <v>0</v>
      </c>
      <c r="BL238" s="25" t="s">
        <v>327</v>
      </c>
      <c r="BM238" s="25" t="s">
        <v>2528</v>
      </c>
    </row>
    <row r="239" spans="2:65" s="1" customFormat="1" ht="22.5" customHeight="1">
      <c r="B239" s="42"/>
      <c r="C239" s="203" t="s">
        <v>2143</v>
      </c>
      <c r="D239" s="203" t="s">
        <v>311</v>
      </c>
      <c r="E239" s="204" t="s">
        <v>13736</v>
      </c>
      <c r="F239" s="205" t="s">
        <v>13737</v>
      </c>
      <c r="G239" s="206" t="s">
        <v>719</v>
      </c>
      <c r="H239" s="207">
        <v>71.8</v>
      </c>
      <c r="I239" s="208"/>
      <c r="J239" s="209">
        <f t="shared" si="30"/>
        <v>0</v>
      </c>
      <c r="K239" s="205" t="s">
        <v>21</v>
      </c>
      <c r="L239" s="62"/>
      <c r="M239" s="210" t="s">
        <v>21</v>
      </c>
      <c r="N239" s="211" t="s">
        <v>45</v>
      </c>
      <c r="O239" s="43"/>
      <c r="P239" s="212">
        <f t="shared" si="31"/>
        <v>0</v>
      </c>
      <c r="Q239" s="212">
        <v>0</v>
      </c>
      <c r="R239" s="212">
        <f t="shared" si="32"/>
        <v>0</v>
      </c>
      <c r="S239" s="212">
        <v>0</v>
      </c>
      <c r="T239" s="213">
        <f t="shared" si="33"/>
        <v>0</v>
      </c>
      <c r="AR239" s="25" t="s">
        <v>327</v>
      </c>
      <c r="AT239" s="25" t="s">
        <v>311</v>
      </c>
      <c r="AU239" s="25" t="s">
        <v>82</v>
      </c>
      <c r="AY239" s="25" t="s">
        <v>308</v>
      </c>
      <c r="BE239" s="214">
        <f t="shared" si="34"/>
        <v>0</v>
      </c>
      <c r="BF239" s="214">
        <f t="shared" si="35"/>
        <v>0</v>
      </c>
      <c r="BG239" s="214">
        <f t="shared" si="36"/>
        <v>0</v>
      </c>
      <c r="BH239" s="214">
        <f t="shared" si="37"/>
        <v>0</v>
      </c>
      <c r="BI239" s="214">
        <f t="shared" si="38"/>
        <v>0</v>
      </c>
      <c r="BJ239" s="25" t="s">
        <v>82</v>
      </c>
      <c r="BK239" s="214">
        <f t="shared" si="39"/>
        <v>0</v>
      </c>
      <c r="BL239" s="25" t="s">
        <v>327</v>
      </c>
      <c r="BM239" s="25" t="s">
        <v>2537</v>
      </c>
    </row>
    <row r="240" spans="2:65" s="1" customFormat="1" ht="22.5" customHeight="1">
      <c r="B240" s="42"/>
      <c r="C240" s="203" t="s">
        <v>630</v>
      </c>
      <c r="D240" s="203" t="s">
        <v>311</v>
      </c>
      <c r="E240" s="204" t="s">
        <v>1640</v>
      </c>
      <c r="F240" s="205" t="s">
        <v>13738</v>
      </c>
      <c r="G240" s="206" t="s">
        <v>719</v>
      </c>
      <c r="H240" s="207">
        <v>1267.75</v>
      </c>
      <c r="I240" s="208"/>
      <c r="J240" s="209">
        <f t="shared" si="30"/>
        <v>0</v>
      </c>
      <c r="K240" s="205" t="s">
        <v>21</v>
      </c>
      <c r="L240" s="62"/>
      <c r="M240" s="210" t="s">
        <v>21</v>
      </c>
      <c r="N240" s="211" t="s">
        <v>45</v>
      </c>
      <c r="O240" s="43"/>
      <c r="P240" s="212">
        <f t="shared" si="31"/>
        <v>0</v>
      </c>
      <c r="Q240" s="212">
        <v>0</v>
      </c>
      <c r="R240" s="212">
        <f t="shared" si="32"/>
        <v>0</v>
      </c>
      <c r="S240" s="212">
        <v>0</v>
      </c>
      <c r="T240" s="213">
        <f t="shared" si="33"/>
        <v>0</v>
      </c>
      <c r="AR240" s="25" t="s">
        <v>327</v>
      </c>
      <c r="AT240" s="25" t="s">
        <v>311</v>
      </c>
      <c r="AU240" s="25" t="s">
        <v>82</v>
      </c>
      <c r="AY240" s="25" t="s">
        <v>308</v>
      </c>
      <c r="BE240" s="214">
        <f t="shared" si="34"/>
        <v>0</v>
      </c>
      <c r="BF240" s="214">
        <f t="shared" si="35"/>
        <v>0</v>
      </c>
      <c r="BG240" s="214">
        <f t="shared" si="36"/>
        <v>0</v>
      </c>
      <c r="BH240" s="214">
        <f t="shared" si="37"/>
        <v>0</v>
      </c>
      <c r="BI240" s="214">
        <f t="shared" si="38"/>
        <v>0</v>
      </c>
      <c r="BJ240" s="25" t="s">
        <v>82</v>
      </c>
      <c r="BK240" s="214">
        <f t="shared" si="39"/>
        <v>0</v>
      </c>
      <c r="BL240" s="25" t="s">
        <v>327</v>
      </c>
      <c r="BM240" s="25" t="s">
        <v>2546</v>
      </c>
    </row>
    <row r="241" spans="2:65" s="1" customFormat="1" ht="27">
      <c r="B241" s="42"/>
      <c r="C241" s="64"/>
      <c r="D241" s="246" t="s">
        <v>1656</v>
      </c>
      <c r="E241" s="64"/>
      <c r="F241" s="290" t="s">
        <v>13739</v>
      </c>
      <c r="G241" s="64"/>
      <c r="H241" s="64"/>
      <c r="I241" s="173"/>
      <c r="J241" s="64"/>
      <c r="K241" s="64"/>
      <c r="L241" s="62"/>
      <c r="M241" s="291"/>
      <c r="N241" s="43"/>
      <c r="O241" s="43"/>
      <c r="P241" s="43"/>
      <c r="Q241" s="43"/>
      <c r="R241" s="43"/>
      <c r="S241" s="43"/>
      <c r="T241" s="79"/>
      <c r="AT241" s="25" t="s">
        <v>1656</v>
      </c>
      <c r="AU241" s="25" t="s">
        <v>82</v>
      </c>
    </row>
    <row r="242" spans="2:65" s="1" customFormat="1" ht="31.5" customHeight="1">
      <c r="B242" s="42"/>
      <c r="C242" s="203" t="s">
        <v>636</v>
      </c>
      <c r="D242" s="203" t="s">
        <v>311</v>
      </c>
      <c r="E242" s="204" t="s">
        <v>13740</v>
      </c>
      <c r="F242" s="205" t="s">
        <v>13741</v>
      </c>
      <c r="G242" s="206" t="s">
        <v>719</v>
      </c>
      <c r="H242" s="207">
        <v>38.299999999999997</v>
      </c>
      <c r="I242" s="208"/>
      <c r="J242" s="209">
        <f>ROUND(I242*H242,2)</f>
        <v>0</v>
      </c>
      <c r="K242" s="205" t="s">
        <v>21</v>
      </c>
      <c r="L242" s="62"/>
      <c r="M242" s="210" t="s">
        <v>21</v>
      </c>
      <c r="N242" s="211" t="s">
        <v>45</v>
      </c>
      <c r="O242" s="43"/>
      <c r="P242" s="212">
        <f>O242*H242</f>
        <v>0</v>
      </c>
      <c r="Q242" s="212">
        <v>0</v>
      </c>
      <c r="R242" s="212">
        <f>Q242*H242</f>
        <v>0</v>
      </c>
      <c r="S242" s="212">
        <v>0</v>
      </c>
      <c r="T242" s="213">
        <f>S242*H242</f>
        <v>0</v>
      </c>
      <c r="AR242" s="25" t="s">
        <v>327</v>
      </c>
      <c r="AT242" s="25" t="s">
        <v>311</v>
      </c>
      <c r="AU242" s="25" t="s">
        <v>82</v>
      </c>
      <c r="AY242" s="25" t="s">
        <v>308</v>
      </c>
      <c r="BE242" s="214">
        <f>IF(N242="základní",J242,0)</f>
        <v>0</v>
      </c>
      <c r="BF242" s="214">
        <f>IF(N242="snížená",J242,0)</f>
        <v>0</v>
      </c>
      <c r="BG242" s="214">
        <f>IF(N242="zákl. přenesená",J242,0)</f>
        <v>0</v>
      </c>
      <c r="BH242" s="214">
        <f>IF(N242="sníž. přenesená",J242,0)</f>
        <v>0</v>
      </c>
      <c r="BI242" s="214">
        <f>IF(N242="nulová",J242,0)</f>
        <v>0</v>
      </c>
      <c r="BJ242" s="25" t="s">
        <v>82</v>
      </c>
      <c r="BK242" s="214">
        <f>ROUND(I242*H242,2)</f>
        <v>0</v>
      </c>
      <c r="BL242" s="25" t="s">
        <v>327</v>
      </c>
      <c r="BM242" s="25" t="s">
        <v>2555</v>
      </c>
    </row>
    <row r="243" spans="2:65" s="1" customFormat="1" ht="31.5" customHeight="1">
      <c r="B243" s="42"/>
      <c r="C243" s="203" t="s">
        <v>642</v>
      </c>
      <c r="D243" s="203" t="s">
        <v>311</v>
      </c>
      <c r="E243" s="204" t="s">
        <v>13742</v>
      </c>
      <c r="F243" s="205" t="s">
        <v>13743</v>
      </c>
      <c r="G243" s="206" t="s">
        <v>719</v>
      </c>
      <c r="H243" s="207">
        <v>3529.8</v>
      </c>
      <c r="I243" s="208"/>
      <c r="J243" s="209">
        <f>ROUND(I243*H243,2)</f>
        <v>0</v>
      </c>
      <c r="K243" s="205" t="s">
        <v>21</v>
      </c>
      <c r="L243" s="62"/>
      <c r="M243" s="210" t="s">
        <v>21</v>
      </c>
      <c r="N243" s="211" t="s">
        <v>45</v>
      </c>
      <c r="O243" s="43"/>
      <c r="P243" s="212">
        <f>O243*H243</f>
        <v>0</v>
      </c>
      <c r="Q243" s="212">
        <v>0</v>
      </c>
      <c r="R243" s="212">
        <f>Q243*H243</f>
        <v>0</v>
      </c>
      <c r="S243" s="212">
        <v>0</v>
      </c>
      <c r="T243" s="213">
        <f>S243*H243</f>
        <v>0</v>
      </c>
      <c r="AR243" s="25" t="s">
        <v>327</v>
      </c>
      <c r="AT243" s="25" t="s">
        <v>311</v>
      </c>
      <c r="AU243" s="25" t="s">
        <v>82</v>
      </c>
      <c r="AY243" s="25" t="s">
        <v>308</v>
      </c>
      <c r="BE243" s="214">
        <f>IF(N243="základní",J243,0)</f>
        <v>0</v>
      </c>
      <c r="BF243" s="214">
        <f>IF(N243="snížená",J243,0)</f>
        <v>0</v>
      </c>
      <c r="BG243" s="214">
        <f>IF(N243="zákl. přenesená",J243,0)</f>
        <v>0</v>
      </c>
      <c r="BH243" s="214">
        <f>IF(N243="sníž. přenesená",J243,0)</f>
        <v>0</v>
      </c>
      <c r="BI243" s="214">
        <f>IF(N243="nulová",J243,0)</f>
        <v>0</v>
      </c>
      <c r="BJ243" s="25" t="s">
        <v>82</v>
      </c>
      <c r="BK243" s="214">
        <f>ROUND(I243*H243,2)</f>
        <v>0</v>
      </c>
      <c r="BL243" s="25" t="s">
        <v>327</v>
      </c>
      <c r="BM243" s="25" t="s">
        <v>2561</v>
      </c>
    </row>
    <row r="244" spans="2:65" s="11" customFormat="1" ht="37.35" customHeight="1">
      <c r="B244" s="186"/>
      <c r="C244" s="187"/>
      <c r="D244" s="200" t="s">
        <v>73</v>
      </c>
      <c r="E244" s="296" t="s">
        <v>2406</v>
      </c>
      <c r="F244" s="296" t="s">
        <v>2407</v>
      </c>
      <c r="G244" s="187"/>
      <c r="H244" s="187"/>
      <c r="I244" s="190"/>
      <c r="J244" s="297">
        <f>BK244</f>
        <v>0</v>
      </c>
      <c r="K244" s="187"/>
      <c r="L244" s="192"/>
      <c r="M244" s="193"/>
      <c r="N244" s="194"/>
      <c r="O244" s="194"/>
      <c r="P244" s="195">
        <f>SUM(P245:P250)</f>
        <v>0</v>
      </c>
      <c r="Q244" s="194"/>
      <c r="R244" s="195">
        <f>SUM(R245:R250)</f>
        <v>0</v>
      </c>
      <c r="S244" s="194"/>
      <c r="T244" s="196">
        <f>SUM(T245:T250)</f>
        <v>0</v>
      </c>
      <c r="AR244" s="197" t="s">
        <v>82</v>
      </c>
      <c r="AT244" s="198" t="s">
        <v>73</v>
      </c>
      <c r="AU244" s="198" t="s">
        <v>74</v>
      </c>
      <c r="AY244" s="197" t="s">
        <v>308</v>
      </c>
      <c r="BK244" s="199">
        <f>SUM(BK245:BK250)</f>
        <v>0</v>
      </c>
    </row>
    <row r="245" spans="2:65" s="1" customFormat="1" ht="22.5" customHeight="1">
      <c r="B245" s="42"/>
      <c r="C245" s="203" t="s">
        <v>2156</v>
      </c>
      <c r="D245" s="203" t="s">
        <v>311</v>
      </c>
      <c r="E245" s="204" t="s">
        <v>2409</v>
      </c>
      <c r="F245" s="205" t="s">
        <v>2410</v>
      </c>
      <c r="G245" s="206" t="s">
        <v>508</v>
      </c>
      <c r="H245" s="207">
        <v>92.6</v>
      </c>
      <c r="I245" s="208"/>
      <c r="J245" s="209">
        <f>ROUND(I245*H245,2)</f>
        <v>0</v>
      </c>
      <c r="K245" s="205" t="s">
        <v>21</v>
      </c>
      <c r="L245" s="62"/>
      <c r="M245" s="210" t="s">
        <v>21</v>
      </c>
      <c r="N245" s="211" t="s">
        <v>45</v>
      </c>
      <c r="O245" s="43"/>
      <c r="P245" s="212">
        <f>O245*H245</f>
        <v>0</v>
      </c>
      <c r="Q245" s="212">
        <v>0</v>
      </c>
      <c r="R245" s="212">
        <f>Q245*H245</f>
        <v>0</v>
      </c>
      <c r="S245" s="212">
        <v>0</v>
      </c>
      <c r="T245" s="213">
        <f>S245*H245</f>
        <v>0</v>
      </c>
      <c r="AR245" s="25" t="s">
        <v>327</v>
      </c>
      <c r="AT245" s="25" t="s">
        <v>311</v>
      </c>
      <c r="AU245" s="25" t="s">
        <v>82</v>
      </c>
      <c r="AY245" s="25" t="s">
        <v>308</v>
      </c>
      <c r="BE245" s="214">
        <f>IF(N245="základní",J245,0)</f>
        <v>0</v>
      </c>
      <c r="BF245" s="214">
        <f>IF(N245="snížená",J245,0)</f>
        <v>0</v>
      </c>
      <c r="BG245" s="214">
        <f>IF(N245="zákl. přenesená",J245,0)</f>
        <v>0</v>
      </c>
      <c r="BH245" s="214">
        <f>IF(N245="sníž. přenesená",J245,0)</f>
        <v>0</v>
      </c>
      <c r="BI245" s="214">
        <f>IF(N245="nulová",J245,0)</f>
        <v>0</v>
      </c>
      <c r="BJ245" s="25" t="s">
        <v>82</v>
      </c>
      <c r="BK245" s="214">
        <f>ROUND(I245*H245,2)</f>
        <v>0</v>
      </c>
      <c r="BL245" s="25" t="s">
        <v>327</v>
      </c>
      <c r="BM245" s="25" t="s">
        <v>2566</v>
      </c>
    </row>
    <row r="246" spans="2:65" s="1" customFormat="1" ht="27">
      <c r="B246" s="42"/>
      <c r="C246" s="64"/>
      <c r="D246" s="246" t="s">
        <v>1656</v>
      </c>
      <c r="E246" s="64"/>
      <c r="F246" s="290" t="s">
        <v>13744</v>
      </c>
      <c r="G246" s="64"/>
      <c r="H246" s="64"/>
      <c r="I246" s="173"/>
      <c r="J246" s="64"/>
      <c r="K246" s="64"/>
      <c r="L246" s="62"/>
      <c r="M246" s="291"/>
      <c r="N246" s="43"/>
      <c r="O246" s="43"/>
      <c r="P246" s="43"/>
      <c r="Q246" s="43"/>
      <c r="R246" s="43"/>
      <c r="S246" s="43"/>
      <c r="T246" s="79"/>
      <c r="AT246" s="25" t="s">
        <v>1656</v>
      </c>
      <c r="AU246" s="25" t="s">
        <v>82</v>
      </c>
    </row>
    <row r="247" spans="2:65" s="1" customFormat="1" ht="22.5" customHeight="1">
      <c r="B247" s="42"/>
      <c r="C247" s="277" t="s">
        <v>2161</v>
      </c>
      <c r="D247" s="277" t="s">
        <v>1079</v>
      </c>
      <c r="E247" s="278" t="s">
        <v>2414</v>
      </c>
      <c r="F247" s="279" t="s">
        <v>13745</v>
      </c>
      <c r="G247" s="280" t="s">
        <v>719</v>
      </c>
      <c r="H247" s="281">
        <v>9.1999999999999998E-2</v>
      </c>
      <c r="I247" s="282"/>
      <c r="J247" s="283">
        <f>ROUND(I247*H247,2)</f>
        <v>0</v>
      </c>
      <c r="K247" s="279" t="s">
        <v>21</v>
      </c>
      <c r="L247" s="284"/>
      <c r="M247" s="285" t="s">
        <v>21</v>
      </c>
      <c r="N247" s="286" t="s">
        <v>45</v>
      </c>
      <c r="O247" s="43"/>
      <c r="P247" s="212">
        <f>O247*H247</f>
        <v>0</v>
      </c>
      <c r="Q247" s="212">
        <v>0</v>
      </c>
      <c r="R247" s="212">
        <f>Q247*H247</f>
        <v>0</v>
      </c>
      <c r="S247" s="212">
        <v>0</v>
      </c>
      <c r="T247" s="213">
        <f>S247*H247</f>
        <v>0</v>
      </c>
      <c r="AR247" s="25" t="s">
        <v>342</v>
      </c>
      <c r="AT247" s="25" t="s">
        <v>1079</v>
      </c>
      <c r="AU247" s="25" t="s">
        <v>82</v>
      </c>
      <c r="AY247" s="25" t="s">
        <v>308</v>
      </c>
      <c r="BE247" s="214">
        <f>IF(N247="základní",J247,0)</f>
        <v>0</v>
      </c>
      <c r="BF247" s="214">
        <f>IF(N247="snížená",J247,0)</f>
        <v>0</v>
      </c>
      <c r="BG247" s="214">
        <f>IF(N247="zákl. přenesená",J247,0)</f>
        <v>0</v>
      </c>
      <c r="BH247" s="214">
        <f>IF(N247="sníž. přenesená",J247,0)</f>
        <v>0</v>
      </c>
      <c r="BI247" s="214">
        <f>IF(N247="nulová",J247,0)</f>
        <v>0</v>
      </c>
      <c r="BJ247" s="25" t="s">
        <v>82</v>
      </c>
      <c r="BK247" s="214">
        <f>ROUND(I247*H247,2)</f>
        <v>0</v>
      </c>
      <c r="BL247" s="25" t="s">
        <v>327</v>
      </c>
      <c r="BM247" s="25" t="s">
        <v>2572</v>
      </c>
    </row>
    <row r="248" spans="2:65" s="1" customFormat="1" ht="22.5" customHeight="1">
      <c r="B248" s="42"/>
      <c r="C248" s="203" t="s">
        <v>2166</v>
      </c>
      <c r="D248" s="203" t="s">
        <v>311</v>
      </c>
      <c r="E248" s="204" t="s">
        <v>2465</v>
      </c>
      <c r="F248" s="205" t="s">
        <v>2466</v>
      </c>
      <c r="G248" s="206" t="s">
        <v>508</v>
      </c>
      <c r="H248" s="207">
        <v>92.6</v>
      </c>
      <c r="I248" s="208"/>
      <c r="J248" s="209">
        <f>ROUND(I248*H248,2)</f>
        <v>0</v>
      </c>
      <c r="K248" s="205" t="s">
        <v>21</v>
      </c>
      <c r="L248" s="62"/>
      <c r="M248" s="210" t="s">
        <v>21</v>
      </c>
      <c r="N248" s="211" t="s">
        <v>45</v>
      </c>
      <c r="O248" s="43"/>
      <c r="P248" s="212">
        <f>O248*H248</f>
        <v>0</v>
      </c>
      <c r="Q248" s="212">
        <v>0</v>
      </c>
      <c r="R248" s="212">
        <f>Q248*H248</f>
        <v>0</v>
      </c>
      <c r="S248" s="212">
        <v>0</v>
      </c>
      <c r="T248" s="213">
        <f>S248*H248</f>
        <v>0</v>
      </c>
      <c r="AR248" s="25" t="s">
        <v>327</v>
      </c>
      <c r="AT248" s="25" t="s">
        <v>311</v>
      </c>
      <c r="AU248" s="25" t="s">
        <v>82</v>
      </c>
      <c r="AY248" s="25" t="s">
        <v>308</v>
      </c>
      <c r="BE248" s="214">
        <f>IF(N248="základní",J248,0)</f>
        <v>0</v>
      </c>
      <c r="BF248" s="214">
        <f>IF(N248="snížená",J248,0)</f>
        <v>0</v>
      </c>
      <c r="BG248" s="214">
        <f>IF(N248="zákl. přenesená",J248,0)</f>
        <v>0</v>
      </c>
      <c r="BH248" s="214">
        <f>IF(N248="sníž. přenesená",J248,0)</f>
        <v>0</v>
      </c>
      <c r="BI248" s="214">
        <f>IF(N248="nulová",J248,0)</f>
        <v>0</v>
      </c>
      <c r="BJ248" s="25" t="s">
        <v>82</v>
      </c>
      <c r="BK248" s="214">
        <f>ROUND(I248*H248,2)</f>
        <v>0</v>
      </c>
      <c r="BL248" s="25" t="s">
        <v>327</v>
      </c>
      <c r="BM248" s="25" t="s">
        <v>2582</v>
      </c>
    </row>
    <row r="249" spans="2:65" s="1" customFormat="1" ht="22.5" customHeight="1">
      <c r="B249" s="42"/>
      <c r="C249" s="277" t="s">
        <v>2172</v>
      </c>
      <c r="D249" s="277" t="s">
        <v>1079</v>
      </c>
      <c r="E249" s="278" t="s">
        <v>13746</v>
      </c>
      <c r="F249" s="279" t="s">
        <v>13747</v>
      </c>
      <c r="G249" s="280" t="s">
        <v>508</v>
      </c>
      <c r="H249" s="281">
        <v>101.86</v>
      </c>
      <c r="I249" s="282"/>
      <c r="J249" s="283">
        <f>ROUND(I249*H249,2)</f>
        <v>0</v>
      </c>
      <c r="K249" s="279" t="s">
        <v>21</v>
      </c>
      <c r="L249" s="284"/>
      <c r="M249" s="285" t="s">
        <v>21</v>
      </c>
      <c r="N249" s="286" t="s">
        <v>45</v>
      </c>
      <c r="O249" s="43"/>
      <c r="P249" s="212">
        <f>O249*H249</f>
        <v>0</v>
      </c>
      <c r="Q249" s="212">
        <v>0</v>
      </c>
      <c r="R249" s="212">
        <f>Q249*H249</f>
        <v>0</v>
      </c>
      <c r="S249" s="212">
        <v>0</v>
      </c>
      <c r="T249" s="213">
        <f>S249*H249</f>
        <v>0</v>
      </c>
      <c r="AR249" s="25" t="s">
        <v>342</v>
      </c>
      <c r="AT249" s="25" t="s">
        <v>1079</v>
      </c>
      <c r="AU249" s="25" t="s">
        <v>82</v>
      </c>
      <c r="AY249" s="25" t="s">
        <v>308</v>
      </c>
      <c r="BE249" s="214">
        <f>IF(N249="základní",J249,0)</f>
        <v>0</v>
      </c>
      <c r="BF249" s="214">
        <f>IF(N249="snížená",J249,0)</f>
        <v>0</v>
      </c>
      <c r="BG249" s="214">
        <f>IF(N249="zákl. přenesená",J249,0)</f>
        <v>0</v>
      </c>
      <c r="BH249" s="214">
        <f>IF(N249="sníž. přenesená",J249,0)</f>
        <v>0</v>
      </c>
      <c r="BI249" s="214">
        <f>IF(N249="nulová",J249,0)</f>
        <v>0</v>
      </c>
      <c r="BJ249" s="25" t="s">
        <v>82</v>
      </c>
      <c r="BK249" s="214">
        <f>ROUND(I249*H249,2)</f>
        <v>0</v>
      </c>
      <c r="BL249" s="25" t="s">
        <v>327</v>
      </c>
      <c r="BM249" s="25" t="s">
        <v>2592</v>
      </c>
    </row>
    <row r="250" spans="2:65" s="1" customFormat="1" ht="22.5" customHeight="1">
      <c r="B250" s="42"/>
      <c r="C250" s="203" t="s">
        <v>2176</v>
      </c>
      <c r="D250" s="203" t="s">
        <v>311</v>
      </c>
      <c r="E250" s="204" t="s">
        <v>13748</v>
      </c>
      <c r="F250" s="205" t="s">
        <v>13749</v>
      </c>
      <c r="G250" s="206" t="s">
        <v>719</v>
      </c>
      <c r="H250" s="207">
        <v>0.5</v>
      </c>
      <c r="I250" s="208"/>
      <c r="J250" s="209">
        <f>ROUND(I250*H250,2)</f>
        <v>0</v>
      </c>
      <c r="K250" s="205" t="s">
        <v>21</v>
      </c>
      <c r="L250" s="62"/>
      <c r="M250" s="210" t="s">
        <v>21</v>
      </c>
      <c r="N250" s="215" t="s">
        <v>45</v>
      </c>
      <c r="O250" s="216"/>
      <c r="P250" s="217">
        <f>O250*H250</f>
        <v>0</v>
      </c>
      <c r="Q250" s="217">
        <v>0</v>
      </c>
      <c r="R250" s="217">
        <f>Q250*H250</f>
        <v>0</v>
      </c>
      <c r="S250" s="217">
        <v>0</v>
      </c>
      <c r="T250" s="218">
        <f>S250*H250</f>
        <v>0</v>
      </c>
      <c r="AR250" s="25" t="s">
        <v>327</v>
      </c>
      <c r="AT250" s="25" t="s">
        <v>311</v>
      </c>
      <c r="AU250" s="25" t="s">
        <v>82</v>
      </c>
      <c r="AY250" s="25" t="s">
        <v>308</v>
      </c>
      <c r="BE250" s="214">
        <f>IF(N250="základní",J250,0)</f>
        <v>0</v>
      </c>
      <c r="BF250" s="214">
        <f>IF(N250="snížená",J250,0)</f>
        <v>0</v>
      </c>
      <c r="BG250" s="214">
        <f>IF(N250="zákl. přenesená",J250,0)</f>
        <v>0</v>
      </c>
      <c r="BH250" s="214">
        <f>IF(N250="sníž. přenesená",J250,0)</f>
        <v>0</v>
      </c>
      <c r="BI250" s="214">
        <f>IF(N250="nulová",J250,0)</f>
        <v>0</v>
      </c>
      <c r="BJ250" s="25" t="s">
        <v>82</v>
      </c>
      <c r="BK250" s="214">
        <f>ROUND(I250*H250,2)</f>
        <v>0</v>
      </c>
      <c r="BL250" s="25" t="s">
        <v>327</v>
      </c>
      <c r="BM250" s="25" t="s">
        <v>269</v>
      </c>
    </row>
    <row r="251" spans="2:65" s="1" customFormat="1" ht="6.95" customHeight="1">
      <c r="B251" s="57"/>
      <c r="C251" s="58"/>
      <c r="D251" s="58"/>
      <c r="E251" s="58"/>
      <c r="F251" s="58"/>
      <c r="G251" s="58"/>
      <c r="H251" s="58"/>
      <c r="I251" s="149"/>
      <c r="J251" s="58"/>
      <c r="K251" s="58"/>
      <c r="L251" s="62"/>
    </row>
  </sheetData>
  <sheetProtection password="CC35" sheet="1" objects="1" scenarios="1" formatCells="0" formatColumns="0" formatRows="0" sort="0" autoFilter="0"/>
  <autoFilter ref="C100:K250"/>
  <mergeCells count="12">
    <mergeCell ref="G1:H1"/>
    <mergeCell ref="L2:V2"/>
    <mergeCell ref="E49:H49"/>
    <mergeCell ref="E51:H51"/>
    <mergeCell ref="E89:H89"/>
    <mergeCell ref="E91:H91"/>
    <mergeCell ref="E93:H93"/>
    <mergeCell ref="E7:H7"/>
    <mergeCell ref="E9:H9"/>
    <mergeCell ref="E11:H11"/>
    <mergeCell ref="E26:H26"/>
    <mergeCell ref="E47:H47"/>
  </mergeCells>
  <hyperlinks>
    <hyperlink ref="F1:G1" location="C2" display="1) Krycí list soupisu"/>
    <hyperlink ref="G1:H1" location="C58" display="2) Rekapitulace"/>
    <hyperlink ref="J1" location="C100" display="3) Soupis prací"/>
    <hyperlink ref="L1:V1" location="'Rekapitulace stavby'!C2" display="Rekapitulace stavby"/>
  </hyperlinks>
  <pageMargins left="0.58333330000000005" right="0.58333330000000005" top="0.58333330000000005" bottom="0.58333330000000005" header="0" footer="0"/>
  <pageSetup paperSize="9" fitToHeight="100" orientation="landscape" blackAndWhite="1" r:id="rId1"/>
  <headerFooter>
    <oddFooter>&amp;CStrana &amp;P z &amp;N</oddFooter>
  </headerFooter>
  <drawing r:id="rId2"/>
</worksheet>
</file>

<file path=xl/worksheets/sheet4.xml><?xml version="1.0" encoding="utf-8"?>
<worksheet xmlns="http://schemas.openxmlformats.org/spreadsheetml/2006/main" xmlns:r="http://schemas.openxmlformats.org/officeDocument/2006/relationships">
  <sheetPr>
    <pageSetUpPr fitToPage="1"/>
  </sheetPr>
  <dimension ref="A1:BR207"/>
  <sheetViews>
    <sheetView showGridLines="0" workbookViewId="0">
      <pane ySplit="1" topLeftCell="A2" activePane="bottomLeft" state="frozen"/>
      <selection pane="bottomLeft"/>
    </sheetView>
  </sheetViews>
  <sheetFormatPr defaultRowHeight="15"/>
  <cols>
    <col min="1" max="1" width="8.33203125" customWidth="1"/>
    <col min="2" max="2" width="1.6640625" customWidth="1"/>
    <col min="3" max="3" width="4.1640625" customWidth="1"/>
    <col min="4" max="4" width="4.33203125" customWidth="1"/>
    <col min="5" max="5" width="17.1640625" customWidth="1"/>
    <col min="6" max="6" width="75" customWidth="1"/>
    <col min="7" max="7" width="8.6640625" customWidth="1"/>
    <col min="8" max="8" width="11.1640625" customWidth="1"/>
    <col min="9" max="9" width="12.6640625" style="121" customWidth="1"/>
    <col min="10" max="10" width="23.5" customWidth="1"/>
    <col min="11" max="11" width="15.5" customWidth="1"/>
    <col min="19" max="19" width="8.1640625" customWidth="1"/>
    <col min="20" max="20" width="29.6640625" customWidth="1"/>
    <col min="21" max="21" width="16.33203125"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1" spans="1:70" ht="21.75" customHeight="1">
      <c r="A1" s="22"/>
      <c r="B1" s="122"/>
      <c r="C1" s="122"/>
      <c r="D1" s="123" t="s">
        <v>1</v>
      </c>
      <c r="E1" s="122"/>
      <c r="F1" s="124" t="s">
        <v>272</v>
      </c>
      <c r="G1" s="427" t="s">
        <v>273</v>
      </c>
      <c r="H1" s="427"/>
      <c r="I1" s="125"/>
      <c r="J1" s="124" t="s">
        <v>274</v>
      </c>
      <c r="K1" s="123" t="s">
        <v>275</v>
      </c>
      <c r="L1" s="124" t="s">
        <v>276</v>
      </c>
      <c r="M1" s="124"/>
      <c r="N1" s="124"/>
      <c r="O1" s="124"/>
      <c r="P1" s="124"/>
      <c r="Q1" s="124"/>
      <c r="R1" s="124"/>
      <c r="S1" s="124"/>
      <c r="T1" s="124"/>
      <c r="U1" s="21"/>
      <c r="V1" s="21"/>
      <c r="W1" s="22"/>
      <c r="X1" s="22"/>
      <c r="Y1" s="22"/>
      <c r="Z1" s="22"/>
      <c r="AA1" s="22"/>
      <c r="AB1" s="22"/>
      <c r="AC1" s="22"/>
      <c r="AD1" s="22"/>
      <c r="AE1" s="22"/>
      <c r="AF1" s="22"/>
      <c r="AG1" s="22"/>
      <c r="AH1" s="22"/>
      <c r="AI1" s="22"/>
      <c r="AJ1" s="22"/>
      <c r="AK1" s="22"/>
      <c r="AL1" s="22"/>
      <c r="AM1" s="22"/>
      <c r="AN1" s="22"/>
      <c r="AO1" s="22"/>
      <c r="AP1" s="22"/>
      <c r="AQ1" s="22"/>
      <c r="AR1" s="22"/>
      <c r="AS1" s="22"/>
      <c r="AT1" s="22"/>
      <c r="AU1" s="22"/>
      <c r="AV1" s="22"/>
      <c r="AW1" s="22"/>
      <c r="AX1" s="22"/>
      <c r="AY1" s="22"/>
      <c r="AZ1" s="22"/>
      <c r="BA1" s="22"/>
      <c r="BB1" s="22"/>
      <c r="BC1" s="22"/>
      <c r="BD1" s="22"/>
      <c r="BE1" s="22"/>
      <c r="BF1" s="22"/>
      <c r="BG1" s="22"/>
      <c r="BH1" s="22"/>
      <c r="BI1" s="22"/>
      <c r="BJ1" s="22"/>
      <c r="BK1" s="22"/>
      <c r="BL1" s="22"/>
      <c r="BM1" s="22"/>
      <c r="BN1" s="22"/>
      <c r="BO1" s="22"/>
      <c r="BP1" s="22"/>
      <c r="BQ1" s="22"/>
      <c r="BR1" s="22"/>
    </row>
    <row r="2" spans="1:70" ht="36.950000000000003" customHeight="1">
      <c r="L2" s="419"/>
      <c r="M2" s="419"/>
      <c r="N2" s="419"/>
      <c r="O2" s="419"/>
      <c r="P2" s="419"/>
      <c r="Q2" s="419"/>
      <c r="R2" s="419"/>
      <c r="S2" s="419"/>
      <c r="T2" s="419"/>
      <c r="U2" s="419"/>
      <c r="V2" s="419"/>
      <c r="AT2" s="25" t="s">
        <v>99</v>
      </c>
    </row>
    <row r="3" spans="1:70" ht="6.95" customHeight="1">
      <c r="B3" s="26"/>
      <c r="C3" s="27"/>
      <c r="D3" s="27"/>
      <c r="E3" s="27"/>
      <c r="F3" s="27"/>
      <c r="G3" s="27"/>
      <c r="H3" s="27"/>
      <c r="I3" s="126"/>
      <c r="J3" s="27"/>
      <c r="K3" s="28"/>
      <c r="AT3" s="25" t="s">
        <v>84</v>
      </c>
    </row>
    <row r="4" spans="1:70" ht="36.950000000000003" customHeight="1">
      <c r="B4" s="29"/>
      <c r="C4" s="30"/>
      <c r="D4" s="31" t="s">
        <v>277</v>
      </c>
      <c r="E4" s="30"/>
      <c r="F4" s="30"/>
      <c r="G4" s="30"/>
      <c r="H4" s="30"/>
      <c r="I4" s="127"/>
      <c r="J4" s="30"/>
      <c r="K4" s="32"/>
      <c r="M4" s="33" t="s">
        <v>12</v>
      </c>
      <c r="AT4" s="25" t="s">
        <v>6</v>
      </c>
    </row>
    <row r="5" spans="1:70" ht="6.95" customHeight="1">
      <c r="B5" s="29"/>
      <c r="C5" s="30"/>
      <c r="D5" s="30"/>
      <c r="E5" s="30"/>
      <c r="F5" s="30"/>
      <c r="G5" s="30"/>
      <c r="H5" s="30"/>
      <c r="I5" s="127"/>
      <c r="J5" s="30"/>
      <c r="K5" s="32"/>
    </row>
    <row r="6" spans="1:70">
      <c r="B6" s="29"/>
      <c r="C6" s="30"/>
      <c r="D6" s="38" t="s">
        <v>18</v>
      </c>
      <c r="E6" s="30"/>
      <c r="F6" s="30"/>
      <c r="G6" s="30"/>
      <c r="H6" s="30"/>
      <c r="I6" s="127"/>
      <c r="J6" s="30"/>
      <c r="K6" s="32"/>
    </row>
    <row r="7" spans="1:70" ht="22.5" customHeight="1">
      <c r="B7" s="29"/>
      <c r="C7" s="30"/>
      <c r="D7" s="30"/>
      <c r="E7" s="420" t="str">
        <f>'Rekapitulace stavby'!K6</f>
        <v>Národní telemedicínské centrum</v>
      </c>
      <c r="F7" s="421"/>
      <c r="G7" s="421"/>
      <c r="H7" s="421"/>
      <c r="I7" s="127"/>
      <c r="J7" s="30"/>
      <c r="K7" s="32"/>
    </row>
    <row r="8" spans="1:70">
      <c r="B8" s="29"/>
      <c r="C8" s="30"/>
      <c r="D8" s="38" t="s">
        <v>278</v>
      </c>
      <c r="E8" s="30"/>
      <c r="F8" s="30"/>
      <c r="G8" s="30"/>
      <c r="H8" s="30"/>
      <c r="I8" s="127"/>
      <c r="J8" s="30"/>
      <c r="K8" s="32"/>
    </row>
    <row r="9" spans="1:70" ht="22.5" customHeight="1">
      <c r="B9" s="29"/>
      <c r="C9" s="30"/>
      <c r="D9" s="30"/>
      <c r="E9" s="420" t="s">
        <v>424</v>
      </c>
      <c r="F9" s="380"/>
      <c r="G9" s="380"/>
      <c r="H9" s="380"/>
      <c r="I9" s="127"/>
      <c r="J9" s="30"/>
      <c r="K9" s="32"/>
    </row>
    <row r="10" spans="1:70">
      <c r="B10" s="29"/>
      <c r="C10" s="30"/>
      <c r="D10" s="38" t="s">
        <v>425</v>
      </c>
      <c r="E10" s="30"/>
      <c r="F10" s="30"/>
      <c r="G10" s="30"/>
      <c r="H10" s="30"/>
      <c r="I10" s="127"/>
      <c r="J10" s="30"/>
      <c r="K10" s="32"/>
    </row>
    <row r="11" spans="1:70" s="1" customFormat="1" ht="22.5" customHeight="1">
      <c r="B11" s="42"/>
      <c r="C11" s="43"/>
      <c r="D11" s="43"/>
      <c r="E11" s="404" t="s">
        <v>426</v>
      </c>
      <c r="F11" s="423"/>
      <c r="G11" s="423"/>
      <c r="H11" s="423"/>
      <c r="I11" s="128"/>
      <c r="J11" s="43"/>
      <c r="K11" s="46"/>
    </row>
    <row r="12" spans="1:70" s="1" customFormat="1">
      <c r="B12" s="42"/>
      <c r="C12" s="43"/>
      <c r="D12" s="38" t="s">
        <v>427</v>
      </c>
      <c r="E12" s="43"/>
      <c r="F12" s="43"/>
      <c r="G12" s="43"/>
      <c r="H12" s="43"/>
      <c r="I12" s="128"/>
      <c r="J12" s="43"/>
      <c r="K12" s="46"/>
    </row>
    <row r="13" spans="1:70" s="1" customFormat="1" ht="36.950000000000003" customHeight="1">
      <c r="B13" s="42"/>
      <c r="C13" s="43"/>
      <c r="D13" s="43"/>
      <c r="E13" s="422" t="s">
        <v>760</v>
      </c>
      <c r="F13" s="423"/>
      <c r="G13" s="423"/>
      <c r="H13" s="423"/>
      <c r="I13" s="128"/>
      <c r="J13" s="43"/>
      <c r="K13" s="46"/>
    </row>
    <row r="14" spans="1:70" s="1" customFormat="1" ht="13.5">
      <c r="B14" s="42"/>
      <c r="C14" s="43"/>
      <c r="D14" s="43"/>
      <c r="E14" s="43"/>
      <c r="F14" s="43"/>
      <c r="G14" s="43"/>
      <c r="H14" s="43"/>
      <c r="I14" s="128"/>
      <c r="J14" s="43"/>
      <c r="K14" s="46"/>
    </row>
    <row r="15" spans="1:70" s="1" customFormat="1" ht="14.45" customHeight="1">
      <c r="B15" s="42"/>
      <c r="C15" s="43"/>
      <c r="D15" s="38" t="s">
        <v>20</v>
      </c>
      <c r="E15" s="43"/>
      <c r="F15" s="36" t="s">
        <v>21</v>
      </c>
      <c r="G15" s="43"/>
      <c r="H15" s="43"/>
      <c r="I15" s="129" t="s">
        <v>22</v>
      </c>
      <c r="J15" s="36" t="s">
        <v>21</v>
      </c>
      <c r="K15" s="46"/>
    </row>
    <row r="16" spans="1:70" s="1" customFormat="1" ht="14.45" customHeight="1">
      <c r="B16" s="42"/>
      <c r="C16" s="43"/>
      <c r="D16" s="38" t="s">
        <v>23</v>
      </c>
      <c r="E16" s="43"/>
      <c r="F16" s="36" t="s">
        <v>24</v>
      </c>
      <c r="G16" s="43"/>
      <c r="H16" s="43"/>
      <c r="I16" s="129" t="s">
        <v>25</v>
      </c>
      <c r="J16" s="130" t="str">
        <f>'Rekapitulace stavby'!AN8</f>
        <v>26.1.2017</v>
      </c>
      <c r="K16" s="46"/>
    </row>
    <row r="17" spans="2:11" s="1" customFormat="1" ht="10.9" customHeight="1">
      <c r="B17" s="42"/>
      <c r="C17" s="43"/>
      <c r="D17" s="43"/>
      <c r="E17" s="43"/>
      <c r="F17" s="43"/>
      <c r="G17" s="43"/>
      <c r="H17" s="43"/>
      <c r="I17" s="128"/>
      <c r="J17" s="43"/>
      <c r="K17" s="46"/>
    </row>
    <row r="18" spans="2:11" s="1" customFormat="1" ht="14.45" customHeight="1">
      <c r="B18" s="42"/>
      <c r="C18" s="43"/>
      <c r="D18" s="38" t="s">
        <v>27</v>
      </c>
      <c r="E18" s="43"/>
      <c r="F18" s="43"/>
      <c r="G18" s="43"/>
      <c r="H18" s="43"/>
      <c r="I18" s="129" t="s">
        <v>28</v>
      </c>
      <c r="J18" s="36" t="s">
        <v>29</v>
      </c>
      <c r="K18" s="46"/>
    </row>
    <row r="19" spans="2:11" s="1" customFormat="1" ht="18" customHeight="1">
      <c r="B19" s="42"/>
      <c r="C19" s="43"/>
      <c r="D19" s="43"/>
      <c r="E19" s="36" t="s">
        <v>30</v>
      </c>
      <c r="F19" s="43"/>
      <c r="G19" s="43"/>
      <c r="H19" s="43"/>
      <c r="I19" s="129" t="s">
        <v>31</v>
      </c>
      <c r="J19" s="36" t="s">
        <v>21</v>
      </c>
      <c r="K19" s="46"/>
    </row>
    <row r="20" spans="2:11" s="1" customFormat="1" ht="6.95" customHeight="1">
      <c r="B20" s="42"/>
      <c r="C20" s="43"/>
      <c r="D20" s="43"/>
      <c r="E20" s="43"/>
      <c r="F20" s="43"/>
      <c r="G20" s="43"/>
      <c r="H20" s="43"/>
      <c r="I20" s="128"/>
      <c r="J20" s="43"/>
      <c r="K20" s="46"/>
    </row>
    <row r="21" spans="2:11" s="1" customFormat="1" ht="14.45" customHeight="1">
      <c r="B21" s="42"/>
      <c r="C21" s="43"/>
      <c r="D21" s="38" t="s">
        <v>32</v>
      </c>
      <c r="E21" s="43"/>
      <c r="F21" s="43"/>
      <c r="G21" s="43"/>
      <c r="H21" s="43"/>
      <c r="I21" s="129" t="s">
        <v>28</v>
      </c>
      <c r="J21" s="36" t="str">
        <f>IF('Rekapitulace stavby'!AN13="Vyplň údaj","",IF('Rekapitulace stavby'!AN13="","",'Rekapitulace stavby'!AN13))</f>
        <v/>
      </c>
      <c r="K21" s="46"/>
    </row>
    <row r="22" spans="2:11" s="1" customFormat="1" ht="18" customHeight="1">
      <c r="B22" s="42"/>
      <c r="C22" s="43"/>
      <c r="D22" s="43"/>
      <c r="E22" s="36" t="str">
        <f>IF('Rekapitulace stavby'!E14="Vyplň údaj","",IF('Rekapitulace stavby'!E14="","",'Rekapitulace stavby'!E14))</f>
        <v/>
      </c>
      <c r="F22" s="43"/>
      <c r="G22" s="43"/>
      <c r="H22" s="43"/>
      <c r="I22" s="129" t="s">
        <v>31</v>
      </c>
      <c r="J22" s="36" t="str">
        <f>IF('Rekapitulace stavby'!AN14="Vyplň údaj","",IF('Rekapitulace stavby'!AN14="","",'Rekapitulace stavby'!AN14))</f>
        <v/>
      </c>
      <c r="K22" s="46"/>
    </row>
    <row r="23" spans="2:11" s="1" customFormat="1" ht="6.95" customHeight="1">
      <c r="B23" s="42"/>
      <c r="C23" s="43"/>
      <c r="D23" s="43"/>
      <c r="E23" s="43"/>
      <c r="F23" s="43"/>
      <c r="G23" s="43"/>
      <c r="H23" s="43"/>
      <c r="I23" s="128"/>
      <c r="J23" s="43"/>
      <c r="K23" s="46"/>
    </row>
    <row r="24" spans="2:11" s="1" customFormat="1" ht="14.45" customHeight="1">
      <c r="B24" s="42"/>
      <c r="C24" s="43"/>
      <c r="D24" s="38" t="s">
        <v>34</v>
      </c>
      <c r="E24" s="43"/>
      <c r="F24" s="43"/>
      <c r="G24" s="43"/>
      <c r="H24" s="43"/>
      <c r="I24" s="129" t="s">
        <v>28</v>
      </c>
      <c r="J24" s="36" t="s">
        <v>35</v>
      </c>
      <c r="K24" s="46"/>
    </row>
    <row r="25" spans="2:11" s="1" customFormat="1" ht="18" customHeight="1">
      <c r="B25" s="42"/>
      <c r="C25" s="43"/>
      <c r="D25" s="43"/>
      <c r="E25" s="36" t="s">
        <v>36</v>
      </c>
      <c r="F25" s="43"/>
      <c r="G25" s="43"/>
      <c r="H25" s="43"/>
      <c r="I25" s="129" t="s">
        <v>31</v>
      </c>
      <c r="J25" s="36" t="s">
        <v>21</v>
      </c>
      <c r="K25" s="46"/>
    </row>
    <row r="26" spans="2:11" s="1" customFormat="1" ht="6.95" customHeight="1">
      <c r="B26" s="42"/>
      <c r="C26" s="43"/>
      <c r="D26" s="43"/>
      <c r="E26" s="43"/>
      <c r="F26" s="43"/>
      <c r="G26" s="43"/>
      <c r="H26" s="43"/>
      <c r="I26" s="128"/>
      <c r="J26" s="43"/>
      <c r="K26" s="46"/>
    </row>
    <row r="27" spans="2:11" s="1" customFormat="1" ht="14.45" customHeight="1">
      <c r="B27" s="42"/>
      <c r="C27" s="43"/>
      <c r="D27" s="38" t="s">
        <v>38</v>
      </c>
      <c r="E27" s="43"/>
      <c r="F27" s="43"/>
      <c r="G27" s="43"/>
      <c r="H27" s="43"/>
      <c r="I27" s="128"/>
      <c r="J27" s="43"/>
      <c r="K27" s="46"/>
    </row>
    <row r="28" spans="2:11" s="7" customFormat="1" ht="22.5" customHeight="1">
      <c r="B28" s="131"/>
      <c r="C28" s="132"/>
      <c r="D28" s="132"/>
      <c r="E28" s="384" t="s">
        <v>21</v>
      </c>
      <c r="F28" s="384"/>
      <c r="G28" s="384"/>
      <c r="H28" s="384"/>
      <c r="I28" s="133"/>
      <c r="J28" s="132"/>
      <c r="K28" s="134"/>
    </row>
    <row r="29" spans="2:11" s="1" customFormat="1" ht="6.95" customHeight="1">
      <c r="B29" s="42"/>
      <c r="C29" s="43"/>
      <c r="D29" s="43"/>
      <c r="E29" s="43"/>
      <c r="F29" s="43"/>
      <c r="G29" s="43"/>
      <c r="H29" s="43"/>
      <c r="I29" s="128"/>
      <c r="J29" s="43"/>
      <c r="K29" s="46"/>
    </row>
    <row r="30" spans="2:11" s="1" customFormat="1" ht="6.95" customHeight="1">
      <c r="B30" s="42"/>
      <c r="C30" s="43"/>
      <c r="D30" s="86"/>
      <c r="E30" s="86"/>
      <c r="F30" s="86"/>
      <c r="G30" s="86"/>
      <c r="H30" s="86"/>
      <c r="I30" s="135"/>
      <c r="J30" s="86"/>
      <c r="K30" s="136"/>
    </row>
    <row r="31" spans="2:11" s="1" customFormat="1" ht="25.35" customHeight="1">
      <c r="B31" s="42"/>
      <c r="C31" s="43"/>
      <c r="D31" s="137" t="s">
        <v>40</v>
      </c>
      <c r="E31" s="43"/>
      <c r="F31" s="43"/>
      <c r="G31" s="43"/>
      <c r="H31" s="43"/>
      <c r="I31" s="128"/>
      <c r="J31" s="138">
        <f>ROUND(J102,2)</f>
        <v>0</v>
      </c>
      <c r="K31" s="46"/>
    </row>
    <row r="32" spans="2:11" s="1" customFormat="1" ht="6.95" customHeight="1">
      <c r="B32" s="42"/>
      <c r="C32" s="43"/>
      <c r="D32" s="86"/>
      <c r="E32" s="86"/>
      <c r="F32" s="86"/>
      <c r="G32" s="86"/>
      <c r="H32" s="86"/>
      <c r="I32" s="135"/>
      <c r="J32" s="86"/>
      <c r="K32" s="136"/>
    </row>
    <row r="33" spans="2:11" s="1" customFormat="1" ht="14.45" customHeight="1">
      <c r="B33" s="42"/>
      <c r="C33" s="43"/>
      <c r="D33" s="43"/>
      <c r="E33" s="43"/>
      <c r="F33" s="47" t="s">
        <v>42</v>
      </c>
      <c r="G33" s="43"/>
      <c r="H33" s="43"/>
      <c r="I33" s="139" t="s">
        <v>41</v>
      </c>
      <c r="J33" s="47" t="s">
        <v>43</v>
      </c>
      <c r="K33" s="46"/>
    </row>
    <row r="34" spans="2:11" s="1" customFormat="1" ht="14.45" customHeight="1">
      <c r="B34" s="42"/>
      <c r="C34" s="43"/>
      <c r="D34" s="50" t="s">
        <v>44</v>
      </c>
      <c r="E34" s="50" t="s">
        <v>45</v>
      </c>
      <c r="F34" s="140">
        <f>ROUND(SUM(BE102:BE206), 2)</f>
        <v>0</v>
      </c>
      <c r="G34" s="43"/>
      <c r="H34" s="43"/>
      <c r="I34" s="141">
        <v>0.21</v>
      </c>
      <c r="J34" s="140">
        <f>ROUND(ROUND((SUM(BE102:BE206)), 2)*I34, 2)</f>
        <v>0</v>
      </c>
      <c r="K34" s="46"/>
    </row>
    <row r="35" spans="2:11" s="1" customFormat="1" ht="14.45" customHeight="1">
      <c r="B35" s="42"/>
      <c r="C35" s="43"/>
      <c r="D35" s="43"/>
      <c r="E35" s="50" t="s">
        <v>46</v>
      </c>
      <c r="F35" s="140">
        <f>ROUND(SUM(BF102:BF206), 2)</f>
        <v>0</v>
      </c>
      <c r="G35" s="43"/>
      <c r="H35" s="43"/>
      <c r="I35" s="141">
        <v>0.15</v>
      </c>
      <c r="J35" s="140">
        <f>ROUND(ROUND((SUM(BF102:BF206)), 2)*I35, 2)</f>
        <v>0</v>
      </c>
      <c r="K35" s="46"/>
    </row>
    <row r="36" spans="2:11" s="1" customFormat="1" ht="14.45" hidden="1" customHeight="1">
      <c r="B36" s="42"/>
      <c r="C36" s="43"/>
      <c r="D36" s="43"/>
      <c r="E36" s="50" t="s">
        <v>47</v>
      </c>
      <c r="F36" s="140">
        <f>ROUND(SUM(BG102:BG206), 2)</f>
        <v>0</v>
      </c>
      <c r="G36" s="43"/>
      <c r="H36" s="43"/>
      <c r="I36" s="141">
        <v>0.21</v>
      </c>
      <c r="J36" s="140">
        <v>0</v>
      </c>
      <c r="K36" s="46"/>
    </row>
    <row r="37" spans="2:11" s="1" customFormat="1" ht="14.45" hidden="1" customHeight="1">
      <c r="B37" s="42"/>
      <c r="C37" s="43"/>
      <c r="D37" s="43"/>
      <c r="E37" s="50" t="s">
        <v>48</v>
      </c>
      <c r="F37" s="140">
        <f>ROUND(SUM(BH102:BH206), 2)</f>
        <v>0</v>
      </c>
      <c r="G37" s="43"/>
      <c r="H37" s="43"/>
      <c r="I37" s="141">
        <v>0.15</v>
      </c>
      <c r="J37" s="140">
        <v>0</v>
      </c>
      <c r="K37" s="46"/>
    </row>
    <row r="38" spans="2:11" s="1" customFormat="1" ht="14.45" hidden="1" customHeight="1">
      <c r="B38" s="42"/>
      <c r="C38" s="43"/>
      <c r="D38" s="43"/>
      <c r="E38" s="50" t="s">
        <v>49</v>
      </c>
      <c r="F38" s="140">
        <f>ROUND(SUM(BI102:BI206), 2)</f>
        <v>0</v>
      </c>
      <c r="G38" s="43"/>
      <c r="H38" s="43"/>
      <c r="I38" s="141">
        <v>0</v>
      </c>
      <c r="J38" s="140">
        <v>0</v>
      </c>
      <c r="K38" s="46"/>
    </row>
    <row r="39" spans="2:11" s="1" customFormat="1" ht="6.95" customHeight="1">
      <c r="B39" s="42"/>
      <c r="C39" s="43"/>
      <c r="D39" s="43"/>
      <c r="E39" s="43"/>
      <c r="F39" s="43"/>
      <c r="G39" s="43"/>
      <c r="H39" s="43"/>
      <c r="I39" s="128"/>
      <c r="J39" s="43"/>
      <c r="K39" s="46"/>
    </row>
    <row r="40" spans="2:11" s="1" customFormat="1" ht="25.35" customHeight="1">
      <c r="B40" s="42"/>
      <c r="C40" s="142"/>
      <c r="D40" s="143" t="s">
        <v>50</v>
      </c>
      <c r="E40" s="80"/>
      <c r="F40" s="80"/>
      <c r="G40" s="144" t="s">
        <v>51</v>
      </c>
      <c r="H40" s="145" t="s">
        <v>52</v>
      </c>
      <c r="I40" s="146"/>
      <c r="J40" s="147">
        <f>SUM(J31:J38)</f>
        <v>0</v>
      </c>
      <c r="K40" s="148"/>
    </row>
    <row r="41" spans="2:11" s="1" customFormat="1" ht="14.45" customHeight="1">
      <c r="B41" s="57"/>
      <c r="C41" s="58"/>
      <c r="D41" s="58"/>
      <c r="E41" s="58"/>
      <c r="F41" s="58"/>
      <c r="G41" s="58"/>
      <c r="H41" s="58"/>
      <c r="I41" s="149"/>
      <c r="J41" s="58"/>
      <c r="K41" s="59"/>
    </row>
    <row r="45" spans="2:11" s="1" customFormat="1" ht="6.95" customHeight="1">
      <c r="B45" s="150"/>
      <c r="C45" s="151"/>
      <c r="D45" s="151"/>
      <c r="E45" s="151"/>
      <c r="F45" s="151"/>
      <c r="G45" s="151"/>
      <c r="H45" s="151"/>
      <c r="I45" s="152"/>
      <c r="J45" s="151"/>
      <c r="K45" s="153"/>
    </row>
    <row r="46" spans="2:11" s="1" customFormat="1" ht="36.950000000000003" customHeight="1">
      <c r="B46" s="42"/>
      <c r="C46" s="31" t="s">
        <v>280</v>
      </c>
      <c r="D46" s="43"/>
      <c r="E46" s="43"/>
      <c r="F46" s="43"/>
      <c r="G46" s="43"/>
      <c r="H46" s="43"/>
      <c r="I46" s="128"/>
      <c r="J46" s="43"/>
      <c r="K46" s="46"/>
    </row>
    <row r="47" spans="2:11" s="1" customFormat="1" ht="6.95" customHeight="1">
      <c r="B47" s="42"/>
      <c r="C47" s="43"/>
      <c r="D47" s="43"/>
      <c r="E47" s="43"/>
      <c r="F47" s="43"/>
      <c r="G47" s="43"/>
      <c r="H47" s="43"/>
      <c r="I47" s="128"/>
      <c r="J47" s="43"/>
      <c r="K47" s="46"/>
    </row>
    <row r="48" spans="2:11" s="1" customFormat="1" ht="14.45" customHeight="1">
      <c r="B48" s="42"/>
      <c r="C48" s="38" t="s">
        <v>18</v>
      </c>
      <c r="D48" s="43"/>
      <c r="E48" s="43"/>
      <c r="F48" s="43"/>
      <c r="G48" s="43"/>
      <c r="H48" s="43"/>
      <c r="I48" s="128"/>
      <c r="J48" s="43"/>
      <c r="K48" s="46"/>
    </row>
    <row r="49" spans="2:47" s="1" customFormat="1" ht="22.5" customHeight="1">
      <c r="B49" s="42"/>
      <c r="C49" s="43"/>
      <c r="D49" s="43"/>
      <c r="E49" s="420" t="str">
        <f>E7</f>
        <v>Národní telemedicínské centrum</v>
      </c>
      <c r="F49" s="421"/>
      <c r="G49" s="421"/>
      <c r="H49" s="421"/>
      <c r="I49" s="128"/>
      <c r="J49" s="43"/>
      <c r="K49" s="46"/>
    </row>
    <row r="50" spans="2:47">
      <c r="B50" s="29"/>
      <c r="C50" s="38" t="s">
        <v>278</v>
      </c>
      <c r="D50" s="30"/>
      <c r="E50" s="30"/>
      <c r="F50" s="30"/>
      <c r="G50" s="30"/>
      <c r="H50" s="30"/>
      <c r="I50" s="127"/>
      <c r="J50" s="30"/>
      <c r="K50" s="32"/>
    </row>
    <row r="51" spans="2:47" ht="22.5" customHeight="1">
      <c r="B51" s="29"/>
      <c r="C51" s="30"/>
      <c r="D51" s="30"/>
      <c r="E51" s="420" t="s">
        <v>424</v>
      </c>
      <c r="F51" s="380"/>
      <c r="G51" s="380"/>
      <c r="H51" s="380"/>
      <c r="I51" s="127"/>
      <c r="J51" s="30"/>
      <c r="K51" s="32"/>
    </row>
    <row r="52" spans="2:47">
      <c r="B52" s="29"/>
      <c r="C52" s="38" t="s">
        <v>425</v>
      </c>
      <c r="D52" s="30"/>
      <c r="E52" s="30"/>
      <c r="F52" s="30"/>
      <c r="G52" s="30"/>
      <c r="H52" s="30"/>
      <c r="I52" s="127"/>
      <c r="J52" s="30"/>
      <c r="K52" s="32"/>
    </row>
    <row r="53" spans="2:47" s="1" customFormat="1" ht="22.5" customHeight="1">
      <c r="B53" s="42"/>
      <c r="C53" s="43"/>
      <c r="D53" s="43"/>
      <c r="E53" s="404" t="s">
        <v>426</v>
      </c>
      <c r="F53" s="423"/>
      <c r="G53" s="423"/>
      <c r="H53" s="423"/>
      <c r="I53" s="128"/>
      <c r="J53" s="43"/>
      <c r="K53" s="46"/>
    </row>
    <row r="54" spans="2:47" s="1" customFormat="1" ht="14.45" customHeight="1">
      <c r="B54" s="42"/>
      <c r="C54" s="38" t="s">
        <v>427</v>
      </c>
      <c r="D54" s="43"/>
      <c r="E54" s="43"/>
      <c r="F54" s="43"/>
      <c r="G54" s="43"/>
      <c r="H54" s="43"/>
      <c r="I54" s="128"/>
      <c r="J54" s="43"/>
      <c r="K54" s="46"/>
    </row>
    <row r="55" spans="2:47" s="1" customFormat="1" ht="23.25" customHeight="1">
      <c r="B55" s="42"/>
      <c r="C55" s="43"/>
      <c r="D55" s="43"/>
      <c r="E55" s="422" t="str">
        <f>E13</f>
        <v>01b - 1.NP</v>
      </c>
      <c r="F55" s="423"/>
      <c r="G55" s="423"/>
      <c r="H55" s="423"/>
      <c r="I55" s="128"/>
      <c r="J55" s="43"/>
      <c r="K55" s="46"/>
    </row>
    <row r="56" spans="2:47" s="1" customFormat="1" ht="6.95" customHeight="1">
      <c r="B56" s="42"/>
      <c r="C56" s="43"/>
      <c r="D56" s="43"/>
      <c r="E56" s="43"/>
      <c r="F56" s="43"/>
      <c r="G56" s="43"/>
      <c r="H56" s="43"/>
      <c r="I56" s="128"/>
      <c r="J56" s="43"/>
      <c r="K56" s="46"/>
    </row>
    <row r="57" spans="2:47" s="1" customFormat="1" ht="18" customHeight="1">
      <c r="B57" s="42"/>
      <c r="C57" s="38" t="s">
        <v>23</v>
      </c>
      <c r="D57" s="43"/>
      <c r="E57" s="43"/>
      <c r="F57" s="36" t="str">
        <f>F16</f>
        <v>FN Olomouc</v>
      </c>
      <c r="G57" s="43"/>
      <c r="H57" s="43"/>
      <c r="I57" s="129" t="s">
        <v>25</v>
      </c>
      <c r="J57" s="130" t="str">
        <f>IF(J16="","",J16)</f>
        <v>26.1.2017</v>
      </c>
      <c r="K57" s="46"/>
    </row>
    <row r="58" spans="2:47" s="1" customFormat="1" ht="6.95" customHeight="1">
      <c r="B58" s="42"/>
      <c r="C58" s="43"/>
      <c r="D58" s="43"/>
      <c r="E58" s="43"/>
      <c r="F58" s="43"/>
      <c r="G58" s="43"/>
      <c r="H58" s="43"/>
      <c r="I58" s="128"/>
      <c r="J58" s="43"/>
      <c r="K58" s="46"/>
    </row>
    <row r="59" spans="2:47" s="1" customFormat="1">
      <c r="B59" s="42"/>
      <c r="C59" s="38" t="s">
        <v>27</v>
      </c>
      <c r="D59" s="43"/>
      <c r="E59" s="43"/>
      <c r="F59" s="36" t="str">
        <f>E19</f>
        <v>SPS Projekt s. r.o., Za Návsí 1670/9, Praha 10</v>
      </c>
      <c r="G59" s="43"/>
      <c r="H59" s="43"/>
      <c r="I59" s="129" t="s">
        <v>34</v>
      </c>
      <c r="J59" s="36" t="str">
        <f>E25</f>
        <v>OK Plan Architects s.r.o., Na Závodí 631, Humpolec</v>
      </c>
      <c r="K59" s="46"/>
    </row>
    <row r="60" spans="2:47" s="1" customFormat="1" ht="14.45" customHeight="1">
      <c r="B60" s="42"/>
      <c r="C60" s="38" t="s">
        <v>32</v>
      </c>
      <c r="D60" s="43"/>
      <c r="E60" s="43"/>
      <c r="F60" s="36" t="str">
        <f>IF(E22="","",E22)</f>
        <v/>
      </c>
      <c r="G60" s="43"/>
      <c r="H60" s="43"/>
      <c r="I60" s="128"/>
      <c r="J60" s="43"/>
      <c r="K60" s="46"/>
    </row>
    <row r="61" spans="2:47" s="1" customFormat="1" ht="10.35" customHeight="1">
      <c r="B61" s="42"/>
      <c r="C61" s="43"/>
      <c r="D61" s="43"/>
      <c r="E61" s="43"/>
      <c r="F61" s="43"/>
      <c r="G61" s="43"/>
      <c r="H61" s="43"/>
      <c r="I61" s="128"/>
      <c r="J61" s="43"/>
      <c r="K61" s="46"/>
    </row>
    <row r="62" spans="2:47" s="1" customFormat="1" ht="29.25" customHeight="1">
      <c r="B62" s="42"/>
      <c r="C62" s="154" t="s">
        <v>281</v>
      </c>
      <c r="D62" s="142"/>
      <c r="E62" s="142"/>
      <c r="F62" s="142"/>
      <c r="G62" s="142"/>
      <c r="H62" s="142"/>
      <c r="I62" s="155"/>
      <c r="J62" s="156" t="s">
        <v>282</v>
      </c>
      <c r="K62" s="157"/>
    </row>
    <row r="63" spans="2:47" s="1" customFormat="1" ht="10.35" customHeight="1">
      <c r="B63" s="42"/>
      <c r="C63" s="43"/>
      <c r="D63" s="43"/>
      <c r="E63" s="43"/>
      <c r="F63" s="43"/>
      <c r="G63" s="43"/>
      <c r="H63" s="43"/>
      <c r="I63" s="128"/>
      <c r="J63" s="43"/>
      <c r="K63" s="46"/>
    </row>
    <row r="64" spans="2:47" s="1" customFormat="1" ht="29.25" customHeight="1">
      <c r="B64" s="42"/>
      <c r="C64" s="158" t="s">
        <v>283</v>
      </c>
      <c r="D64" s="43"/>
      <c r="E64" s="43"/>
      <c r="F64" s="43"/>
      <c r="G64" s="43"/>
      <c r="H64" s="43"/>
      <c r="I64" s="128"/>
      <c r="J64" s="138">
        <f>J102</f>
        <v>0</v>
      </c>
      <c r="K64" s="46"/>
      <c r="AU64" s="25" t="s">
        <v>284</v>
      </c>
    </row>
    <row r="65" spans="2:11" s="8" customFormat="1" ht="24.95" customHeight="1">
      <c r="B65" s="159"/>
      <c r="C65" s="160"/>
      <c r="D65" s="161" t="s">
        <v>761</v>
      </c>
      <c r="E65" s="162"/>
      <c r="F65" s="162"/>
      <c r="G65" s="162"/>
      <c r="H65" s="162"/>
      <c r="I65" s="163"/>
      <c r="J65" s="164">
        <f>J103</f>
        <v>0</v>
      </c>
      <c r="K65" s="165"/>
    </row>
    <row r="66" spans="2:11" s="9" customFormat="1" ht="19.899999999999999" customHeight="1">
      <c r="B66" s="166"/>
      <c r="C66" s="167"/>
      <c r="D66" s="168" t="s">
        <v>432</v>
      </c>
      <c r="E66" s="169"/>
      <c r="F66" s="169"/>
      <c r="G66" s="169"/>
      <c r="H66" s="169"/>
      <c r="I66" s="170"/>
      <c r="J66" s="171">
        <f>J104</f>
        <v>0</v>
      </c>
      <c r="K66" s="172"/>
    </row>
    <row r="67" spans="2:11" s="9" customFormat="1" ht="19.899999999999999" customHeight="1">
      <c r="B67" s="166"/>
      <c r="C67" s="167"/>
      <c r="D67" s="168" t="s">
        <v>762</v>
      </c>
      <c r="E67" s="169"/>
      <c r="F67" s="169"/>
      <c r="G67" s="169"/>
      <c r="H67" s="169"/>
      <c r="I67" s="170"/>
      <c r="J67" s="171">
        <f>J122</f>
        <v>0</v>
      </c>
      <c r="K67" s="172"/>
    </row>
    <row r="68" spans="2:11" s="9" customFormat="1" ht="19.899999999999999" customHeight="1">
      <c r="B68" s="166"/>
      <c r="C68" s="167"/>
      <c r="D68" s="168" t="s">
        <v>433</v>
      </c>
      <c r="E68" s="169"/>
      <c r="F68" s="169"/>
      <c r="G68" s="169"/>
      <c r="H68" s="169"/>
      <c r="I68" s="170"/>
      <c r="J68" s="171">
        <f>J136</f>
        <v>0</v>
      </c>
      <c r="K68" s="172"/>
    </row>
    <row r="69" spans="2:11" s="9" customFormat="1" ht="14.85" customHeight="1">
      <c r="B69" s="166"/>
      <c r="C69" s="167"/>
      <c r="D69" s="168" t="s">
        <v>434</v>
      </c>
      <c r="E69" s="169"/>
      <c r="F69" s="169"/>
      <c r="G69" s="169"/>
      <c r="H69" s="169"/>
      <c r="I69" s="170"/>
      <c r="J69" s="171">
        <f>J137</f>
        <v>0</v>
      </c>
      <c r="K69" s="172"/>
    </row>
    <row r="70" spans="2:11" s="9" customFormat="1" ht="14.85" customHeight="1">
      <c r="B70" s="166"/>
      <c r="C70" s="167"/>
      <c r="D70" s="168" t="s">
        <v>435</v>
      </c>
      <c r="E70" s="169"/>
      <c r="F70" s="169"/>
      <c r="G70" s="169"/>
      <c r="H70" s="169"/>
      <c r="I70" s="170"/>
      <c r="J70" s="171">
        <f>J139</f>
        <v>0</v>
      </c>
      <c r="K70" s="172"/>
    </row>
    <row r="71" spans="2:11" s="9" customFormat="1" ht="21.75" customHeight="1">
      <c r="B71" s="166"/>
      <c r="C71" s="167"/>
      <c r="D71" s="168" t="s">
        <v>763</v>
      </c>
      <c r="E71" s="169"/>
      <c r="F71" s="169"/>
      <c r="G71" s="169"/>
      <c r="H71" s="169"/>
      <c r="I71" s="170"/>
      <c r="J71" s="171">
        <f>J140</f>
        <v>0</v>
      </c>
      <c r="K71" s="172"/>
    </row>
    <row r="72" spans="2:11" s="9" customFormat="1" ht="14.85" customHeight="1">
      <c r="B72" s="166"/>
      <c r="C72" s="167"/>
      <c r="D72" s="168" t="s">
        <v>437</v>
      </c>
      <c r="E72" s="169"/>
      <c r="F72" s="169"/>
      <c r="G72" s="169"/>
      <c r="H72" s="169"/>
      <c r="I72" s="170"/>
      <c r="J72" s="171">
        <f>J157</f>
        <v>0</v>
      </c>
      <c r="K72" s="172"/>
    </row>
    <row r="73" spans="2:11" s="9" customFormat="1" ht="19.899999999999999" customHeight="1">
      <c r="B73" s="166"/>
      <c r="C73" s="167"/>
      <c r="D73" s="168" t="s">
        <v>438</v>
      </c>
      <c r="E73" s="169"/>
      <c r="F73" s="169"/>
      <c r="G73" s="169"/>
      <c r="H73" s="169"/>
      <c r="I73" s="170"/>
      <c r="J73" s="171">
        <f>J173</f>
        <v>0</v>
      </c>
      <c r="K73" s="172"/>
    </row>
    <row r="74" spans="2:11" s="9" customFormat="1" ht="14.85" customHeight="1">
      <c r="B74" s="166"/>
      <c r="C74" s="167"/>
      <c r="D74" s="168" t="s">
        <v>439</v>
      </c>
      <c r="E74" s="169"/>
      <c r="F74" s="169"/>
      <c r="G74" s="169"/>
      <c r="H74" s="169"/>
      <c r="I74" s="170"/>
      <c r="J74" s="171">
        <f>J174</f>
        <v>0</v>
      </c>
      <c r="K74" s="172"/>
    </row>
    <row r="75" spans="2:11" s="9" customFormat="1" ht="14.85" customHeight="1">
      <c r="B75" s="166"/>
      <c r="C75" s="167"/>
      <c r="D75" s="168" t="s">
        <v>440</v>
      </c>
      <c r="E75" s="169"/>
      <c r="F75" s="169"/>
      <c r="G75" s="169"/>
      <c r="H75" s="169"/>
      <c r="I75" s="170"/>
      <c r="J75" s="171">
        <f>J177</f>
        <v>0</v>
      </c>
      <c r="K75" s="172"/>
    </row>
    <row r="76" spans="2:11" s="9" customFormat="1" ht="14.85" customHeight="1">
      <c r="B76" s="166"/>
      <c r="C76" s="167"/>
      <c r="D76" s="168" t="s">
        <v>441</v>
      </c>
      <c r="E76" s="169"/>
      <c r="F76" s="169"/>
      <c r="G76" s="169"/>
      <c r="H76" s="169"/>
      <c r="I76" s="170"/>
      <c r="J76" s="171">
        <f>J179</f>
        <v>0</v>
      </c>
      <c r="K76" s="172"/>
    </row>
    <row r="77" spans="2:11" s="9" customFormat="1" ht="19.899999999999999" customHeight="1">
      <c r="B77" s="166"/>
      <c r="C77" s="167"/>
      <c r="D77" s="168" t="s">
        <v>442</v>
      </c>
      <c r="E77" s="169"/>
      <c r="F77" s="169"/>
      <c r="G77" s="169"/>
      <c r="H77" s="169"/>
      <c r="I77" s="170"/>
      <c r="J77" s="171">
        <f>J194</f>
        <v>0</v>
      </c>
      <c r="K77" s="172"/>
    </row>
    <row r="78" spans="2:11" s="9" customFormat="1" ht="19.899999999999999" customHeight="1">
      <c r="B78" s="166"/>
      <c r="C78" s="167"/>
      <c r="D78" s="168" t="s">
        <v>443</v>
      </c>
      <c r="E78" s="169"/>
      <c r="F78" s="169"/>
      <c r="G78" s="169"/>
      <c r="H78" s="169"/>
      <c r="I78" s="170"/>
      <c r="J78" s="171">
        <f>J205</f>
        <v>0</v>
      </c>
      <c r="K78" s="172"/>
    </row>
    <row r="79" spans="2:11" s="1" customFormat="1" ht="21.75" customHeight="1">
      <c r="B79" s="42"/>
      <c r="C79" s="43"/>
      <c r="D79" s="43"/>
      <c r="E79" s="43"/>
      <c r="F79" s="43"/>
      <c r="G79" s="43"/>
      <c r="H79" s="43"/>
      <c r="I79" s="128"/>
      <c r="J79" s="43"/>
      <c r="K79" s="46"/>
    </row>
    <row r="80" spans="2:11" s="1" customFormat="1" ht="6.95" customHeight="1">
      <c r="B80" s="57"/>
      <c r="C80" s="58"/>
      <c r="D80" s="58"/>
      <c r="E80" s="58"/>
      <c r="F80" s="58"/>
      <c r="G80" s="58"/>
      <c r="H80" s="58"/>
      <c r="I80" s="149"/>
      <c r="J80" s="58"/>
      <c r="K80" s="59"/>
    </row>
    <row r="84" spans="2:12" s="1" customFormat="1" ht="6.95" customHeight="1">
      <c r="B84" s="60"/>
      <c r="C84" s="61"/>
      <c r="D84" s="61"/>
      <c r="E84" s="61"/>
      <c r="F84" s="61"/>
      <c r="G84" s="61"/>
      <c r="H84" s="61"/>
      <c r="I84" s="152"/>
      <c r="J84" s="61"/>
      <c r="K84" s="61"/>
      <c r="L84" s="62"/>
    </row>
    <row r="85" spans="2:12" s="1" customFormat="1" ht="36.950000000000003" customHeight="1">
      <c r="B85" s="42"/>
      <c r="C85" s="63" t="s">
        <v>292</v>
      </c>
      <c r="D85" s="64"/>
      <c r="E85" s="64"/>
      <c r="F85" s="64"/>
      <c r="G85" s="64"/>
      <c r="H85" s="64"/>
      <c r="I85" s="173"/>
      <c r="J85" s="64"/>
      <c r="K85" s="64"/>
      <c r="L85" s="62"/>
    </row>
    <row r="86" spans="2:12" s="1" customFormat="1" ht="6.95" customHeight="1">
      <c r="B86" s="42"/>
      <c r="C86" s="64"/>
      <c r="D86" s="64"/>
      <c r="E86" s="64"/>
      <c r="F86" s="64"/>
      <c r="G86" s="64"/>
      <c r="H86" s="64"/>
      <c r="I86" s="173"/>
      <c r="J86" s="64"/>
      <c r="K86" s="64"/>
      <c r="L86" s="62"/>
    </row>
    <row r="87" spans="2:12" s="1" customFormat="1" ht="14.45" customHeight="1">
      <c r="B87" s="42"/>
      <c r="C87" s="66" t="s">
        <v>18</v>
      </c>
      <c r="D87" s="64"/>
      <c r="E87" s="64"/>
      <c r="F87" s="64"/>
      <c r="G87" s="64"/>
      <c r="H87" s="64"/>
      <c r="I87" s="173"/>
      <c r="J87" s="64"/>
      <c r="K87" s="64"/>
      <c r="L87" s="62"/>
    </row>
    <row r="88" spans="2:12" s="1" customFormat="1" ht="22.5" customHeight="1">
      <c r="B88" s="42"/>
      <c r="C88" s="64"/>
      <c r="D88" s="64"/>
      <c r="E88" s="424" t="str">
        <f>E7</f>
        <v>Národní telemedicínské centrum</v>
      </c>
      <c r="F88" s="425"/>
      <c r="G88" s="425"/>
      <c r="H88" s="425"/>
      <c r="I88" s="173"/>
      <c r="J88" s="64"/>
      <c r="K88" s="64"/>
      <c r="L88" s="62"/>
    </row>
    <row r="89" spans="2:12">
      <c r="B89" s="29"/>
      <c r="C89" s="66" t="s">
        <v>278</v>
      </c>
      <c r="D89" s="219"/>
      <c r="E89" s="219"/>
      <c r="F89" s="219"/>
      <c r="G89" s="219"/>
      <c r="H89" s="219"/>
      <c r="J89" s="219"/>
      <c r="K89" s="219"/>
      <c r="L89" s="220"/>
    </row>
    <row r="90" spans="2:12" ht="22.5" customHeight="1">
      <c r="B90" s="29"/>
      <c r="C90" s="219"/>
      <c r="D90" s="219"/>
      <c r="E90" s="424" t="s">
        <v>424</v>
      </c>
      <c r="F90" s="429"/>
      <c r="G90" s="429"/>
      <c r="H90" s="429"/>
      <c r="J90" s="219"/>
      <c r="K90" s="219"/>
      <c r="L90" s="220"/>
    </row>
    <row r="91" spans="2:12">
      <c r="B91" s="29"/>
      <c r="C91" s="66" t="s">
        <v>425</v>
      </c>
      <c r="D91" s="219"/>
      <c r="E91" s="219"/>
      <c r="F91" s="219"/>
      <c r="G91" s="219"/>
      <c r="H91" s="219"/>
      <c r="J91" s="219"/>
      <c r="K91" s="219"/>
      <c r="L91" s="220"/>
    </row>
    <row r="92" spans="2:12" s="1" customFormat="1" ht="22.5" customHeight="1">
      <c r="B92" s="42"/>
      <c r="C92" s="64"/>
      <c r="D92" s="64"/>
      <c r="E92" s="428" t="s">
        <v>426</v>
      </c>
      <c r="F92" s="426"/>
      <c r="G92" s="426"/>
      <c r="H92" s="426"/>
      <c r="I92" s="173"/>
      <c r="J92" s="64"/>
      <c r="K92" s="64"/>
      <c r="L92" s="62"/>
    </row>
    <row r="93" spans="2:12" s="1" customFormat="1" ht="14.45" customHeight="1">
      <c r="B93" s="42"/>
      <c r="C93" s="66" t="s">
        <v>427</v>
      </c>
      <c r="D93" s="64"/>
      <c r="E93" s="64"/>
      <c r="F93" s="64"/>
      <c r="G93" s="64"/>
      <c r="H93" s="64"/>
      <c r="I93" s="173"/>
      <c r="J93" s="64"/>
      <c r="K93" s="64"/>
      <c r="L93" s="62"/>
    </row>
    <row r="94" spans="2:12" s="1" customFormat="1" ht="23.25" customHeight="1">
      <c r="B94" s="42"/>
      <c r="C94" s="64"/>
      <c r="D94" s="64"/>
      <c r="E94" s="395" t="str">
        <f>E13</f>
        <v>01b - 1.NP</v>
      </c>
      <c r="F94" s="426"/>
      <c r="G94" s="426"/>
      <c r="H94" s="426"/>
      <c r="I94" s="173"/>
      <c r="J94" s="64"/>
      <c r="K94" s="64"/>
      <c r="L94" s="62"/>
    </row>
    <row r="95" spans="2:12" s="1" customFormat="1" ht="6.95" customHeight="1">
      <c r="B95" s="42"/>
      <c r="C95" s="64"/>
      <c r="D95" s="64"/>
      <c r="E95" s="64"/>
      <c r="F95" s="64"/>
      <c r="G95" s="64"/>
      <c r="H95" s="64"/>
      <c r="I95" s="173"/>
      <c r="J95" s="64"/>
      <c r="K95" s="64"/>
      <c r="L95" s="62"/>
    </row>
    <row r="96" spans="2:12" s="1" customFormat="1" ht="18" customHeight="1">
      <c r="B96" s="42"/>
      <c r="C96" s="66" t="s">
        <v>23</v>
      </c>
      <c r="D96" s="64"/>
      <c r="E96" s="64"/>
      <c r="F96" s="174" t="str">
        <f>F16</f>
        <v>FN Olomouc</v>
      </c>
      <c r="G96" s="64"/>
      <c r="H96" s="64"/>
      <c r="I96" s="175" t="s">
        <v>25</v>
      </c>
      <c r="J96" s="74" t="str">
        <f>IF(J16="","",J16)</f>
        <v>26.1.2017</v>
      </c>
      <c r="K96" s="64"/>
      <c r="L96" s="62"/>
    </row>
    <row r="97" spans="2:65" s="1" customFormat="1" ht="6.95" customHeight="1">
      <c r="B97" s="42"/>
      <c r="C97" s="64"/>
      <c r="D97" s="64"/>
      <c r="E97" s="64"/>
      <c r="F97" s="64"/>
      <c r="G97" s="64"/>
      <c r="H97" s="64"/>
      <c r="I97" s="173"/>
      <c r="J97" s="64"/>
      <c r="K97" s="64"/>
      <c r="L97" s="62"/>
    </row>
    <row r="98" spans="2:65" s="1" customFormat="1">
      <c r="B98" s="42"/>
      <c r="C98" s="66" t="s">
        <v>27</v>
      </c>
      <c r="D98" s="64"/>
      <c r="E98" s="64"/>
      <c r="F98" s="174" t="str">
        <f>E19</f>
        <v>SPS Projekt s. r.o., Za Návsí 1670/9, Praha 10</v>
      </c>
      <c r="G98" s="64"/>
      <c r="H98" s="64"/>
      <c r="I98" s="175" t="s">
        <v>34</v>
      </c>
      <c r="J98" s="174" t="str">
        <f>E25</f>
        <v>OK Plan Architects s.r.o., Na Závodí 631, Humpolec</v>
      </c>
      <c r="K98" s="64"/>
      <c r="L98" s="62"/>
    </row>
    <row r="99" spans="2:65" s="1" customFormat="1" ht="14.45" customHeight="1">
      <c r="B99" s="42"/>
      <c r="C99" s="66" t="s">
        <v>32</v>
      </c>
      <c r="D99" s="64"/>
      <c r="E99" s="64"/>
      <c r="F99" s="174" t="str">
        <f>IF(E22="","",E22)</f>
        <v/>
      </c>
      <c r="G99" s="64"/>
      <c r="H99" s="64"/>
      <c r="I99" s="173"/>
      <c r="J99" s="64"/>
      <c r="K99" s="64"/>
      <c r="L99" s="62"/>
    </row>
    <row r="100" spans="2:65" s="1" customFormat="1" ht="10.35" customHeight="1">
      <c r="B100" s="42"/>
      <c r="C100" s="64"/>
      <c r="D100" s="64"/>
      <c r="E100" s="64"/>
      <c r="F100" s="64"/>
      <c r="G100" s="64"/>
      <c r="H100" s="64"/>
      <c r="I100" s="173"/>
      <c r="J100" s="64"/>
      <c r="K100" s="64"/>
      <c r="L100" s="62"/>
    </row>
    <row r="101" spans="2:65" s="10" customFormat="1" ht="29.25" customHeight="1">
      <c r="B101" s="176"/>
      <c r="C101" s="177" t="s">
        <v>293</v>
      </c>
      <c r="D101" s="178" t="s">
        <v>59</v>
      </c>
      <c r="E101" s="178" t="s">
        <v>55</v>
      </c>
      <c r="F101" s="178" t="s">
        <v>294</v>
      </c>
      <c r="G101" s="178" t="s">
        <v>295</v>
      </c>
      <c r="H101" s="178" t="s">
        <v>296</v>
      </c>
      <c r="I101" s="179" t="s">
        <v>297</v>
      </c>
      <c r="J101" s="178" t="s">
        <v>282</v>
      </c>
      <c r="K101" s="180" t="s">
        <v>298</v>
      </c>
      <c r="L101" s="181"/>
      <c r="M101" s="82" t="s">
        <v>299</v>
      </c>
      <c r="N101" s="83" t="s">
        <v>44</v>
      </c>
      <c r="O101" s="83" t="s">
        <v>300</v>
      </c>
      <c r="P101" s="83" t="s">
        <v>301</v>
      </c>
      <c r="Q101" s="83" t="s">
        <v>302</v>
      </c>
      <c r="R101" s="83" t="s">
        <v>303</v>
      </c>
      <c r="S101" s="83" t="s">
        <v>304</v>
      </c>
      <c r="T101" s="84" t="s">
        <v>305</v>
      </c>
    </row>
    <row r="102" spans="2:65" s="1" customFormat="1" ht="29.25" customHeight="1">
      <c r="B102" s="42"/>
      <c r="C102" s="88" t="s">
        <v>283</v>
      </c>
      <c r="D102" s="64"/>
      <c r="E102" s="64"/>
      <c r="F102" s="64"/>
      <c r="G102" s="64"/>
      <c r="H102" s="64"/>
      <c r="I102" s="173"/>
      <c r="J102" s="182">
        <f>BK102</f>
        <v>0</v>
      </c>
      <c r="K102" s="64"/>
      <c r="L102" s="62"/>
      <c r="M102" s="85"/>
      <c r="N102" s="86"/>
      <c r="O102" s="86"/>
      <c r="P102" s="183">
        <f>P103</f>
        <v>0</v>
      </c>
      <c r="Q102" s="86"/>
      <c r="R102" s="183">
        <f>R103</f>
        <v>6.5706239999999999E-2</v>
      </c>
      <c r="S102" s="86"/>
      <c r="T102" s="184">
        <f>T103</f>
        <v>292.76848657000005</v>
      </c>
      <c r="AT102" s="25" t="s">
        <v>73</v>
      </c>
      <c r="AU102" s="25" t="s">
        <v>284</v>
      </c>
      <c r="BK102" s="185">
        <f>BK103</f>
        <v>0</v>
      </c>
    </row>
    <row r="103" spans="2:65" s="11" customFormat="1" ht="37.35" customHeight="1">
      <c r="B103" s="186"/>
      <c r="C103" s="187"/>
      <c r="D103" s="188" t="s">
        <v>73</v>
      </c>
      <c r="E103" s="189" t="s">
        <v>444</v>
      </c>
      <c r="F103" s="189" t="s">
        <v>764</v>
      </c>
      <c r="G103" s="187"/>
      <c r="H103" s="187"/>
      <c r="I103" s="190"/>
      <c r="J103" s="191">
        <f>BK103</f>
        <v>0</v>
      </c>
      <c r="K103" s="187"/>
      <c r="L103" s="192"/>
      <c r="M103" s="193"/>
      <c r="N103" s="194"/>
      <c r="O103" s="194"/>
      <c r="P103" s="195">
        <f>P104+P122+P136+P173+P194+P205</f>
        <v>0</v>
      </c>
      <c r="Q103" s="194"/>
      <c r="R103" s="195">
        <f>R104+R122+R136+R173+R194+R205</f>
        <v>6.5706239999999999E-2</v>
      </c>
      <c r="S103" s="194"/>
      <c r="T103" s="196">
        <f>T104+T122+T136+T173+T194+T205</f>
        <v>292.76848657000005</v>
      </c>
      <c r="AR103" s="197" t="s">
        <v>82</v>
      </c>
      <c r="AT103" s="198" t="s">
        <v>73</v>
      </c>
      <c r="AU103" s="198" t="s">
        <v>74</v>
      </c>
      <c r="AY103" s="197" t="s">
        <v>308</v>
      </c>
      <c r="BK103" s="199">
        <f>BK104+BK122+BK136+BK173+BK194+BK205</f>
        <v>0</v>
      </c>
    </row>
    <row r="104" spans="2:65" s="11" customFormat="1" ht="19.899999999999999" customHeight="1">
      <c r="B104" s="186"/>
      <c r="C104" s="187"/>
      <c r="D104" s="200" t="s">
        <v>73</v>
      </c>
      <c r="E104" s="201" t="s">
        <v>95</v>
      </c>
      <c r="F104" s="201" t="s">
        <v>484</v>
      </c>
      <c r="G104" s="187"/>
      <c r="H104" s="187"/>
      <c r="I104" s="190"/>
      <c r="J104" s="202">
        <f>BK104</f>
        <v>0</v>
      </c>
      <c r="K104" s="187"/>
      <c r="L104" s="192"/>
      <c r="M104" s="193"/>
      <c r="N104" s="194"/>
      <c r="O104" s="194"/>
      <c r="P104" s="195">
        <f>SUM(P105:P121)</f>
        <v>0</v>
      </c>
      <c r="Q104" s="194"/>
      <c r="R104" s="195">
        <f>SUM(R105:R121)</f>
        <v>0</v>
      </c>
      <c r="S104" s="194"/>
      <c r="T104" s="196">
        <f>SUM(T105:T121)</f>
        <v>153.33046800000002</v>
      </c>
      <c r="AR104" s="197" t="s">
        <v>82</v>
      </c>
      <c r="AT104" s="198" t="s">
        <v>73</v>
      </c>
      <c r="AU104" s="198" t="s">
        <v>82</v>
      </c>
      <c r="AY104" s="197" t="s">
        <v>308</v>
      </c>
      <c r="BK104" s="199">
        <f>SUM(BK105:BK121)</f>
        <v>0</v>
      </c>
    </row>
    <row r="105" spans="2:65" s="1" customFormat="1" ht="31.5" customHeight="1">
      <c r="B105" s="42"/>
      <c r="C105" s="203" t="s">
        <v>82</v>
      </c>
      <c r="D105" s="203" t="s">
        <v>311</v>
      </c>
      <c r="E105" s="204" t="s">
        <v>765</v>
      </c>
      <c r="F105" s="205" t="s">
        <v>766</v>
      </c>
      <c r="G105" s="206" t="s">
        <v>508</v>
      </c>
      <c r="H105" s="207">
        <v>146</v>
      </c>
      <c r="I105" s="208"/>
      <c r="J105" s="209">
        <f>ROUND(I105*H105,2)</f>
        <v>0</v>
      </c>
      <c r="K105" s="205" t="s">
        <v>315</v>
      </c>
      <c r="L105" s="62"/>
      <c r="M105" s="210" t="s">
        <v>21</v>
      </c>
      <c r="N105" s="211" t="s">
        <v>45</v>
      </c>
      <c r="O105" s="43"/>
      <c r="P105" s="212">
        <f>O105*H105</f>
        <v>0</v>
      </c>
      <c r="Q105" s="212">
        <v>0</v>
      </c>
      <c r="R105" s="212">
        <f>Q105*H105</f>
        <v>0</v>
      </c>
      <c r="S105" s="212">
        <v>2.5000000000000001E-2</v>
      </c>
      <c r="T105" s="213">
        <f>S105*H105</f>
        <v>3.6500000000000004</v>
      </c>
      <c r="AR105" s="25" t="s">
        <v>327</v>
      </c>
      <c r="AT105" s="25" t="s">
        <v>311</v>
      </c>
      <c r="AU105" s="25" t="s">
        <v>84</v>
      </c>
      <c r="AY105" s="25" t="s">
        <v>308</v>
      </c>
      <c r="BE105" s="214">
        <f>IF(N105="základní",J105,0)</f>
        <v>0</v>
      </c>
      <c r="BF105" s="214">
        <f>IF(N105="snížená",J105,0)</f>
        <v>0</v>
      </c>
      <c r="BG105" s="214">
        <f>IF(N105="zákl. přenesená",J105,0)</f>
        <v>0</v>
      </c>
      <c r="BH105" s="214">
        <f>IF(N105="sníž. přenesená",J105,0)</f>
        <v>0</v>
      </c>
      <c r="BI105" s="214">
        <f>IF(N105="nulová",J105,0)</f>
        <v>0</v>
      </c>
      <c r="BJ105" s="25" t="s">
        <v>82</v>
      </c>
      <c r="BK105" s="214">
        <f>ROUND(I105*H105,2)</f>
        <v>0</v>
      </c>
      <c r="BL105" s="25" t="s">
        <v>327</v>
      </c>
      <c r="BM105" s="25" t="s">
        <v>767</v>
      </c>
    </row>
    <row r="106" spans="2:65" s="13" customFormat="1" ht="13.5">
      <c r="B106" s="233"/>
      <c r="C106" s="234"/>
      <c r="D106" s="246" t="s">
        <v>451</v>
      </c>
      <c r="E106" s="256" t="s">
        <v>21</v>
      </c>
      <c r="F106" s="257" t="s">
        <v>768</v>
      </c>
      <c r="G106" s="234"/>
      <c r="H106" s="258">
        <v>146</v>
      </c>
      <c r="I106" s="238"/>
      <c r="J106" s="234"/>
      <c r="K106" s="234"/>
      <c r="L106" s="239"/>
      <c r="M106" s="240"/>
      <c r="N106" s="241"/>
      <c r="O106" s="241"/>
      <c r="P106" s="241"/>
      <c r="Q106" s="241"/>
      <c r="R106" s="241"/>
      <c r="S106" s="241"/>
      <c r="T106" s="242"/>
      <c r="AT106" s="243" t="s">
        <v>451</v>
      </c>
      <c r="AU106" s="243" t="s">
        <v>84</v>
      </c>
      <c r="AV106" s="13" t="s">
        <v>84</v>
      </c>
      <c r="AW106" s="13" t="s">
        <v>37</v>
      </c>
      <c r="AX106" s="13" t="s">
        <v>82</v>
      </c>
      <c r="AY106" s="243" t="s">
        <v>308</v>
      </c>
    </row>
    <row r="107" spans="2:65" s="1" customFormat="1" ht="22.5" customHeight="1">
      <c r="B107" s="42"/>
      <c r="C107" s="203" t="s">
        <v>84</v>
      </c>
      <c r="D107" s="203" t="s">
        <v>311</v>
      </c>
      <c r="E107" s="204" t="s">
        <v>485</v>
      </c>
      <c r="F107" s="205" t="s">
        <v>486</v>
      </c>
      <c r="G107" s="206" t="s">
        <v>449</v>
      </c>
      <c r="H107" s="207">
        <v>51.619</v>
      </c>
      <c r="I107" s="208"/>
      <c r="J107" s="209">
        <f>ROUND(I107*H107,2)</f>
        <v>0</v>
      </c>
      <c r="K107" s="205" t="s">
        <v>315</v>
      </c>
      <c r="L107" s="62"/>
      <c r="M107" s="210" t="s">
        <v>21</v>
      </c>
      <c r="N107" s="211" t="s">
        <v>45</v>
      </c>
      <c r="O107" s="43"/>
      <c r="P107" s="212">
        <f>O107*H107</f>
        <v>0</v>
      </c>
      <c r="Q107" s="212">
        <v>0</v>
      </c>
      <c r="R107" s="212">
        <f>Q107*H107</f>
        <v>0</v>
      </c>
      <c r="S107" s="212">
        <v>1.8</v>
      </c>
      <c r="T107" s="213">
        <f>S107*H107</f>
        <v>92.914200000000008</v>
      </c>
      <c r="AR107" s="25" t="s">
        <v>327</v>
      </c>
      <c r="AT107" s="25" t="s">
        <v>311</v>
      </c>
      <c r="AU107" s="25" t="s">
        <v>84</v>
      </c>
      <c r="AY107" s="25" t="s">
        <v>308</v>
      </c>
      <c r="BE107" s="214">
        <f>IF(N107="základní",J107,0)</f>
        <v>0</v>
      </c>
      <c r="BF107" s="214">
        <f>IF(N107="snížená",J107,0)</f>
        <v>0</v>
      </c>
      <c r="BG107" s="214">
        <f>IF(N107="zákl. přenesená",J107,0)</f>
        <v>0</v>
      </c>
      <c r="BH107" s="214">
        <f>IF(N107="sníž. přenesená",J107,0)</f>
        <v>0</v>
      </c>
      <c r="BI107" s="214">
        <f>IF(N107="nulová",J107,0)</f>
        <v>0</v>
      </c>
      <c r="BJ107" s="25" t="s">
        <v>82</v>
      </c>
      <c r="BK107" s="214">
        <f>ROUND(I107*H107,2)</f>
        <v>0</v>
      </c>
      <c r="BL107" s="25" t="s">
        <v>327</v>
      </c>
      <c r="BM107" s="25" t="s">
        <v>769</v>
      </c>
    </row>
    <row r="108" spans="2:65" s="13" customFormat="1" ht="27">
      <c r="B108" s="233"/>
      <c r="C108" s="234"/>
      <c r="D108" s="223" t="s">
        <v>451</v>
      </c>
      <c r="E108" s="235" t="s">
        <v>21</v>
      </c>
      <c r="F108" s="236" t="s">
        <v>770</v>
      </c>
      <c r="G108" s="234"/>
      <c r="H108" s="237">
        <v>11.954000000000001</v>
      </c>
      <c r="I108" s="238"/>
      <c r="J108" s="234"/>
      <c r="K108" s="234"/>
      <c r="L108" s="239"/>
      <c r="M108" s="240"/>
      <c r="N108" s="241"/>
      <c r="O108" s="241"/>
      <c r="P108" s="241"/>
      <c r="Q108" s="241"/>
      <c r="R108" s="241"/>
      <c r="S108" s="241"/>
      <c r="T108" s="242"/>
      <c r="AT108" s="243" t="s">
        <v>451</v>
      </c>
      <c r="AU108" s="243" t="s">
        <v>84</v>
      </c>
      <c r="AV108" s="13" t="s">
        <v>84</v>
      </c>
      <c r="AW108" s="13" t="s">
        <v>37</v>
      </c>
      <c r="AX108" s="13" t="s">
        <v>74</v>
      </c>
      <c r="AY108" s="243" t="s">
        <v>308</v>
      </c>
    </row>
    <row r="109" spans="2:65" s="13" customFormat="1" ht="27">
      <c r="B109" s="233"/>
      <c r="C109" s="234"/>
      <c r="D109" s="223" t="s">
        <v>451</v>
      </c>
      <c r="E109" s="235" t="s">
        <v>21</v>
      </c>
      <c r="F109" s="236" t="s">
        <v>771</v>
      </c>
      <c r="G109" s="234"/>
      <c r="H109" s="237">
        <v>17.777000000000001</v>
      </c>
      <c r="I109" s="238"/>
      <c r="J109" s="234"/>
      <c r="K109" s="234"/>
      <c r="L109" s="239"/>
      <c r="M109" s="240"/>
      <c r="N109" s="241"/>
      <c r="O109" s="241"/>
      <c r="P109" s="241"/>
      <c r="Q109" s="241"/>
      <c r="R109" s="241"/>
      <c r="S109" s="241"/>
      <c r="T109" s="242"/>
      <c r="AT109" s="243" t="s">
        <v>451</v>
      </c>
      <c r="AU109" s="243" t="s">
        <v>84</v>
      </c>
      <c r="AV109" s="13" t="s">
        <v>84</v>
      </c>
      <c r="AW109" s="13" t="s">
        <v>37</v>
      </c>
      <c r="AX109" s="13" t="s">
        <v>74</v>
      </c>
      <c r="AY109" s="243" t="s">
        <v>308</v>
      </c>
    </row>
    <row r="110" spans="2:65" s="13" customFormat="1" ht="13.5">
      <c r="B110" s="233"/>
      <c r="C110" s="234"/>
      <c r="D110" s="223" t="s">
        <v>451</v>
      </c>
      <c r="E110" s="235" t="s">
        <v>21</v>
      </c>
      <c r="F110" s="236" t="s">
        <v>772</v>
      </c>
      <c r="G110" s="234"/>
      <c r="H110" s="237">
        <v>20.527999999999999</v>
      </c>
      <c r="I110" s="238"/>
      <c r="J110" s="234"/>
      <c r="K110" s="234"/>
      <c r="L110" s="239"/>
      <c r="M110" s="240"/>
      <c r="N110" s="241"/>
      <c r="O110" s="241"/>
      <c r="P110" s="241"/>
      <c r="Q110" s="241"/>
      <c r="R110" s="241"/>
      <c r="S110" s="241"/>
      <c r="T110" s="242"/>
      <c r="AT110" s="243" t="s">
        <v>451</v>
      </c>
      <c r="AU110" s="243" t="s">
        <v>84</v>
      </c>
      <c r="AV110" s="13" t="s">
        <v>84</v>
      </c>
      <c r="AW110" s="13" t="s">
        <v>37</v>
      </c>
      <c r="AX110" s="13" t="s">
        <v>74</v>
      </c>
      <c r="AY110" s="243" t="s">
        <v>308</v>
      </c>
    </row>
    <row r="111" spans="2:65" s="13" customFormat="1" ht="13.5">
      <c r="B111" s="233"/>
      <c r="C111" s="234"/>
      <c r="D111" s="223" t="s">
        <v>451</v>
      </c>
      <c r="E111" s="235" t="s">
        <v>21</v>
      </c>
      <c r="F111" s="236" t="s">
        <v>773</v>
      </c>
      <c r="G111" s="234"/>
      <c r="H111" s="237">
        <v>1.36</v>
      </c>
      <c r="I111" s="238"/>
      <c r="J111" s="234"/>
      <c r="K111" s="234"/>
      <c r="L111" s="239"/>
      <c r="M111" s="240"/>
      <c r="N111" s="241"/>
      <c r="O111" s="241"/>
      <c r="P111" s="241"/>
      <c r="Q111" s="241"/>
      <c r="R111" s="241"/>
      <c r="S111" s="241"/>
      <c r="T111" s="242"/>
      <c r="AT111" s="243" t="s">
        <v>451</v>
      </c>
      <c r="AU111" s="243" t="s">
        <v>84</v>
      </c>
      <c r="AV111" s="13" t="s">
        <v>84</v>
      </c>
      <c r="AW111" s="13" t="s">
        <v>37</v>
      </c>
      <c r="AX111" s="13" t="s">
        <v>74</v>
      </c>
      <c r="AY111" s="243" t="s">
        <v>308</v>
      </c>
    </row>
    <row r="112" spans="2:65" s="14" customFormat="1" ht="13.5">
      <c r="B112" s="244"/>
      <c r="C112" s="245"/>
      <c r="D112" s="246" t="s">
        <v>451</v>
      </c>
      <c r="E112" s="247" t="s">
        <v>21</v>
      </c>
      <c r="F112" s="248" t="s">
        <v>459</v>
      </c>
      <c r="G112" s="245"/>
      <c r="H112" s="249">
        <v>51.619</v>
      </c>
      <c r="I112" s="250"/>
      <c r="J112" s="245"/>
      <c r="K112" s="245"/>
      <c r="L112" s="251"/>
      <c r="M112" s="252"/>
      <c r="N112" s="253"/>
      <c r="O112" s="253"/>
      <c r="P112" s="253"/>
      <c r="Q112" s="253"/>
      <c r="R112" s="253"/>
      <c r="S112" s="253"/>
      <c r="T112" s="254"/>
      <c r="AT112" s="255" t="s">
        <v>451</v>
      </c>
      <c r="AU112" s="255" t="s">
        <v>84</v>
      </c>
      <c r="AV112" s="14" t="s">
        <v>327</v>
      </c>
      <c r="AW112" s="14" t="s">
        <v>37</v>
      </c>
      <c r="AX112" s="14" t="s">
        <v>82</v>
      </c>
      <c r="AY112" s="255" t="s">
        <v>308</v>
      </c>
    </row>
    <row r="113" spans="2:65" s="1" customFormat="1" ht="22.5" customHeight="1">
      <c r="B113" s="42"/>
      <c r="C113" s="203" t="s">
        <v>95</v>
      </c>
      <c r="D113" s="203" t="s">
        <v>311</v>
      </c>
      <c r="E113" s="204" t="s">
        <v>506</v>
      </c>
      <c r="F113" s="205" t="s">
        <v>507</v>
      </c>
      <c r="G113" s="206" t="s">
        <v>508</v>
      </c>
      <c r="H113" s="207">
        <v>316.47800000000001</v>
      </c>
      <c r="I113" s="208"/>
      <c r="J113" s="209">
        <f>ROUND(I113*H113,2)</f>
        <v>0</v>
      </c>
      <c r="K113" s="205" t="s">
        <v>315</v>
      </c>
      <c r="L113" s="62"/>
      <c r="M113" s="210" t="s">
        <v>21</v>
      </c>
      <c r="N113" s="211" t="s">
        <v>45</v>
      </c>
      <c r="O113" s="43"/>
      <c r="P113" s="212">
        <f>O113*H113</f>
        <v>0</v>
      </c>
      <c r="Q113" s="212">
        <v>0</v>
      </c>
      <c r="R113" s="212">
        <f>Q113*H113</f>
        <v>0</v>
      </c>
      <c r="S113" s="212">
        <v>0.13100000000000001</v>
      </c>
      <c r="T113" s="213">
        <f>S113*H113</f>
        <v>41.458618000000001</v>
      </c>
      <c r="AR113" s="25" t="s">
        <v>327</v>
      </c>
      <c r="AT113" s="25" t="s">
        <v>311</v>
      </c>
      <c r="AU113" s="25" t="s">
        <v>84</v>
      </c>
      <c r="AY113" s="25" t="s">
        <v>308</v>
      </c>
      <c r="BE113" s="214">
        <f>IF(N113="základní",J113,0)</f>
        <v>0</v>
      </c>
      <c r="BF113" s="214">
        <f>IF(N113="snížená",J113,0)</f>
        <v>0</v>
      </c>
      <c r="BG113" s="214">
        <f>IF(N113="zákl. přenesená",J113,0)</f>
        <v>0</v>
      </c>
      <c r="BH113" s="214">
        <f>IF(N113="sníž. přenesená",J113,0)</f>
        <v>0</v>
      </c>
      <c r="BI113" s="214">
        <f>IF(N113="nulová",J113,0)</f>
        <v>0</v>
      </c>
      <c r="BJ113" s="25" t="s">
        <v>82</v>
      </c>
      <c r="BK113" s="214">
        <f>ROUND(I113*H113,2)</f>
        <v>0</v>
      </c>
      <c r="BL113" s="25" t="s">
        <v>327</v>
      </c>
      <c r="BM113" s="25" t="s">
        <v>774</v>
      </c>
    </row>
    <row r="114" spans="2:65" s="13" customFormat="1" ht="27">
      <c r="B114" s="233"/>
      <c r="C114" s="234"/>
      <c r="D114" s="223" t="s">
        <v>451</v>
      </c>
      <c r="E114" s="235" t="s">
        <v>21</v>
      </c>
      <c r="F114" s="236" t="s">
        <v>775</v>
      </c>
      <c r="G114" s="234"/>
      <c r="H114" s="237">
        <v>96.6</v>
      </c>
      <c r="I114" s="238"/>
      <c r="J114" s="234"/>
      <c r="K114" s="234"/>
      <c r="L114" s="239"/>
      <c r="M114" s="240"/>
      <c r="N114" s="241"/>
      <c r="O114" s="241"/>
      <c r="P114" s="241"/>
      <c r="Q114" s="241"/>
      <c r="R114" s="241"/>
      <c r="S114" s="241"/>
      <c r="T114" s="242"/>
      <c r="AT114" s="243" t="s">
        <v>451</v>
      </c>
      <c r="AU114" s="243" t="s">
        <v>84</v>
      </c>
      <c r="AV114" s="13" t="s">
        <v>84</v>
      </c>
      <c r="AW114" s="13" t="s">
        <v>37</v>
      </c>
      <c r="AX114" s="13" t="s">
        <v>74</v>
      </c>
      <c r="AY114" s="243" t="s">
        <v>308</v>
      </c>
    </row>
    <row r="115" spans="2:65" s="13" customFormat="1" ht="27">
      <c r="B115" s="233"/>
      <c r="C115" s="234"/>
      <c r="D115" s="223" t="s">
        <v>451</v>
      </c>
      <c r="E115" s="235" t="s">
        <v>21</v>
      </c>
      <c r="F115" s="236" t="s">
        <v>776</v>
      </c>
      <c r="G115" s="234"/>
      <c r="H115" s="237">
        <v>180.77799999999999</v>
      </c>
      <c r="I115" s="238"/>
      <c r="J115" s="234"/>
      <c r="K115" s="234"/>
      <c r="L115" s="239"/>
      <c r="M115" s="240"/>
      <c r="N115" s="241"/>
      <c r="O115" s="241"/>
      <c r="P115" s="241"/>
      <c r="Q115" s="241"/>
      <c r="R115" s="241"/>
      <c r="S115" s="241"/>
      <c r="T115" s="242"/>
      <c r="AT115" s="243" t="s">
        <v>451</v>
      </c>
      <c r="AU115" s="243" t="s">
        <v>84</v>
      </c>
      <c r="AV115" s="13" t="s">
        <v>84</v>
      </c>
      <c r="AW115" s="13" t="s">
        <v>37</v>
      </c>
      <c r="AX115" s="13" t="s">
        <v>74</v>
      </c>
      <c r="AY115" s="243" t="s">
        <v>308</v>
      </c>
    </row>
    <row r="116" spans="2:65" s="13" customFormat="1" ht="13.5">
      <c r="B116" s="233"/>
      <c r="C116" s="234"/>
      <c r="D116" s="223" t="s">
        <v>451</v>
      </c>
      <c r="E116" s="235" t="s">
        <v>21</v>
      </c>
      <c r="F116" s="236" t="s">
        <v>777</v>
      </c>
      <c r="G116" s="234"/>
      <c r="H116" s="237">
        <v>39.1</v>
      </c>
      <c r="I116" s="238"/>
      <c r="J116" s="234"/>
      <c r="K116" s="234"/>
      <c r="L116" s="239"/>
      <c r="M116" s="240"/>
      <c r="N116" s="241"/>
      <c r="O116" s="241"/>
      <c r="P116" s="241"/>
      <c r="Q116" s="241"/>
      <c r="R116" s="241"/>
      <c r="S116" s="241"/>
      <c r="T116" s="242"/>
      <c r="AT116" s="243" t="s">
        <v>451</v>
      </c>
      <c r="AU116" s="243" t="s">
        <v>84</v>
      </c>
      <c r="AV116" s="13" t="s">
        <v>84</v>
      </c>
      <c r="AW116" s="13" t="s">
        <v>37</v>
      </c>
      <c r="AX116" s="13" t="s">
        <v>74</v>
      </c>
      <c r="AY116" s="243" t="s">
        <v>308</v>
      </c>
    </row>
    <row r="117" spans="2:65" s="14" customFormat="1" ht="13.5">
      <c r="B117" s="244"/>
      <c r="C117" s="245"/>
      <c r="D117" s="246" t="s">
        <v>451</v>
      </c>
      <c r="E117" s="247" t="s">
        <v>21</v>
      </c>
      <c r="F117" s="248" t="s">
        <v>459</v>
      </c>
      <c r="G117" s="245"/>
      <c r="H117" s="249">
        <v>316.47800000000001</v>
      </c>
      <c r="I117" s="250"/>
      <c r="J117" s="245"/>
      <c r="K117" s="245"/>
      <c r="L117" s="251"/>
      <c r="M117" s="252"/>
      <c r="N117" s="253"/>
      <c r="O117" s="253"/>
      <c r="P117" s="253"/>
      <c r="Q117" s="253"/>
      <c r="R117" s="253"/>
      <c r="S117" s="253"/>
      <c r="T117" s="254"/>
      <c r="AT117" s="255" t="s">
        <v>451</v>
      </c>
      <c r="AU117" s="255" t="s">
        <v>84</v>
      </c>
      <c r="AV117" s="14" t="s">
        <v>327</v>
      </c>
      <c r="AW117" s="14" t="s">
        <v>37</v>
      </c>
      <c r="AX117" s="14" t="s">
        <v>82</v>
      </c>
      <c r="AY117" s="255" t="s">
        <v>308</v>
      </c>
    </row>
    <row r="118" spans="2:65" s="1" customFormat="1" ht="22.5" customHeight="1">
      <c r="B118" s="42"/>
      <c r="C118" s="203" t="s">
        <v>327</v>
      </c>
      <c r="D118" s="203" t="s">
        <v>311</v>
      </c>
      <c r="E118" s="204" t="s">
        <v>516</v>
      </c>
      <c r="F118" s="205" t="s">
        <v>517</v>
      </c>
      <c r="G118" s="206" t="s">
        <v>508</v>
      </c>
      <c r="H118" s="207">
        <v>58.65</v>
      </c>
      <c r="I118" s="208"/>
      <c r="J118" s="209">
        <f>ROUND(I118*H118,2)</f>
        <v>0</v>
      </c>
      <c r="K118" s="205" t="s">
        <v>315</v>
      </c>
      <c r="L118" s="62"/>
      <c r="M118" s="210" t="s">
        <v>21</v>
      </c>
      <c r="N118" s="211" t="s">
        <v>45</v>
      </c>
      <c r="O118" s="43"/>
      <c r="P118" s="212">
        <f>O118*H118</f>
        <v>0</v>
      </c>
      <c r="Q118" s="212">
        <v>0</v>
      </c>
      <c r="R118" s="212">
        <f>Q118*H118</f>
        <v>0</v>
      </c>
      <c r="S118" s="212">
        <v>0.26100000000000001</v>
      </c>
      <c r="T118" s="213">
        <f>S118*H118</f>
        <v>15.307650000000001</v>
      </c>
      <c r="AR118" s="25" t="s">
        <v>327</v>
      </c>
      <c r="AT118" s="25" t="s">
        <v>311</v>
      </c>
      <c r="AU118" s="25" t="s">
        <v>84</v>
      </c>
      <c r="AY118" s="25" t="s">
        <v>308</v>
      </c>
      <c r="BE118" s="214">
        <f>IF(N118="základní",J118,0)</f>
        <v>0</v>
      </c>
      <c r="BF118" s="214">
        <f>IF(N118="snížená",J118,0)</f>
        <v>0</v>
      </c>
      <c r="BG118" s="214">
        <f>IF(N118="zákl. přenesená",J118,0)</f>
        <v>0</v>
      </c>
      <c r="BH118" s="214">
        <f>IF(N118="sníž. přenesená",J118,0)</f>
        <v>0</v>
      </c>
      <c r="BI118" s="214">
        <f>IF(N118="nulová",J118,0)</f>
        <v>0</v>
      </c>
      <c r="BJ118" s="25" t="s">
        <v>82</v>
      </c>
      <c r="BK118" s="214">
        <f>ROUND(I118*H118,2)</f>
        <v>0</v>
      </c>
      <c r="BL118" s="25" t="s">
        <v>327</v>
      </c>
      <c r="BM118" s="25" t="s">
        <v>778</v>
      </c>
    </row>
    <row r="119" spans="2:65" s="13" customFormat="1" ht="13.5">
      <c r="B119" s="233"/>
      <c r="C119" s="234"/>
      <c r="D119" s="223" t="s">
        <v>451</v>
      </c>
      <c r="E119" s="235" t="s">
        <v>21</v>
      </c>
      <c r="F119" s="236" t="s">
        <v>519</v>
      </c>
      <c r="G119" s="234"/>
      <c r="H119" s="237">
        <v>45.25</v>
      </c>
      <c r="I119" s="238"/>
      <c r="J119" s="234"/>
      <c r="K119" s="234"/>
      <c r="L119" s="239"/>
      <c r="M119" s="240"/>
      <c r="N119" s="241"/>
      <c r="O119" s="241"/>
      <c r="P119" s="241"/>
      <c r="Q119" s="241"/>
      <c r="R119" s="241"/>
      <c r="S119" s="241"/>
      <c r="T119" s="242"/>
      <c r="AT119" s="243" t="s">
        <v>451</v>
      </c>
      <c r="AU119" s="243" t="s">
        <v>84</v>
      </c>
      <c r="AV119" s="13" t="s">
        <v>84</v>
      </c>
      <c r="AW119" s="13" t="s">
        <v>37</v>
      </c>
      <c r="AX119" s="13" t="s">
        <v>74</v>
      </c>
      <c r="AY119" s="243" t="s">
        <v>308</v>
      </c>
    </row>
    <row r="120" spans="2:65" s="13" customFormat="1" ht="13.5">
      <c r="B120" s="233"/>
      <c r="C120" s="234"/>
      <c r="D120" s="223" t="s">
        <v>451</v>
      </c>
      <c r="E120" s="235" t="s">
        <v>21</v>
      </c>
      <c r="F120" s="236" t="s">
        <v>779</v>
      </c>
      <c r="G120" s="234"/>
      <c r="H120" s="237">
        <v>13.4</v>
      </c>
      <c r="I120" s="238"/>
      <c r="J120" s="234"/>
      <c r="K120" s="234"/>
      <c r="L120" s="239"/>
      <c r="M120" s="240"/>
      <c r="N120" s="241"/>
      <c r="O120" s="241"/>
      <c r="P120" s="241"/>
      <c r="Q120" s="241"/>
      <c r="R120" s="241"/>
      <c r="S120" s="241"/>
      <c r="T120" s="242"/>
      <c r="AT120" s="243" t="s">
        <v>451</v>
      </c>
      <c r="AU120" s="243" t="s">
        <v>84</v>
      </c>
      <c r="AV120" s="13" t="s">
        <v>84</v>
      </c>
      <c r="AW120" s="13" t="s">
        <v>37</v>
      </c>
      <c r="AX120" s="13" t="s">
        <v>74</v>
      </c>
      <c r="AY120" s="243" t="s">
        <v>308</v>
      </c>
    </row>
    <row r="121" spans="2:65" s="14" customFormat="1" ht="13.5">
      <c r="B121" s="244"/>
      <c r="C121" s="245"/>
      <c r="D121" s="223" t="s">
        <v>451</v>
      </c>
      <c r="E121" s="259" t="s">
        <v>21</v>
      </c>
      <c r="F121" s="260" t="s">
        <v>459</v>
      </c>
      <c r="G121" s="245"/>
      <c r="H121" s="261">
        <v>58.65</v>
      </c>
      <c r="I121" s="250"/>
      <c r="J121" s="245"/>
      <c r="K121" s="245"/>
      <c r="L121" s="251"/>
      <c r="M121" s="252"/>
      <c r="N121" s="253"/>
      <c r="O121" s="253"/>
      <c r="P121" s="253"/>
      <c r="Q121" s="253"/>
      <c r="R121" s="253"/>
      <c r="S121" s="253"/>
      <c r="T121" s="254"/>
      <c r="AT121" s="255" t="s">
        <v>451</v>
      </c>
      <c r="AU121" s="255" t="s">
        <v>84</v>
      </c>
      <c r="AV121" s="14" t="s">
        <v>327</v>
      </c>
      <c r="AW121" s="14" t="s">
        <v>37</v>
      </c>
      <c r="AX121" s="14" t="s">
        <v>82</v>
      </c>
      <c r="AY121" s="255" t="s">
        <v>308</v>
      </c>
    </row>
    <row r="122" spans="2:65" s="11" customFormat="1" ht="29.85" customHeight="1">
      <c r="B122" s="186"/>
      <c r="C122" s="187"/>
      <c r="D122" s="200" t="s">
        <v>73</v>
      </c>
      <c r="E122" s="201" t="s">
        <v>327</v>
      </c>
      <c r="F122" s="201" t="s">
        <v>780</v>
      </c>
      <c r="G122" s="187"/>
      <c r="H122" s="187"/>
      <c r="I122" s="190"/>
      <c r="J122" s="202">
        <f>BK122</f>
        <v>0</v>
      </c>
      <c r="K122" s="187"/>
      <c r="L122" s="192"/>
      <c r="M122" s="193"/>
      <c r="N122" s="194"/>
      <c r="O122" s="194"/>
      <c r="P122" s="195">
        <f>SUM(P123:P135)</f>
        <v>0</v>
      </c>
      <c r="Q122" s="194"/>
      <c r="R122" s="195">
        <f>SUM(R123:R135)</f>
        <v>0</v>
      </c>
      <c r="S122" s="194"/>
      <c r="T122" s="196">
        <f>SUM(T123:T135)</f>
        <v>17.768885300000001</v>
      </c>
      <c r="AR122" s="197" t="s">
        <v>82</v>
      </c>
      <c r="AT122" s="198" t="s">
        <v>73</v>
      </c>
      <c r="AU122" s="198" t="s">
        <v>82</v>
      </c>
      <c r="AY122" s="197" t="s">
        <v>308</v>
      </c>
      <c r="BK122" s="199">
        <f>SUM(BK123:BK135)</f>
        <v>0</v>
      </c>
    </row>
    <row r="123" spans="2:65" s="1" customFormat="1" ht="22.5" customHeight="1">
      <c r="B123" s="42"/>
      <c r="C123" s="203" t="s">
        <v>307</v>
      </c>
      <c r="D123" s="203" t="s">
        <v>311</v>
      </c>
      <c r="E123" s="204" t="s">
        <v>781</v>
      </c>
      <c r="F123" s="205" t="s">
        <v>782</v>
      </c>
      <c r="G123" s="206" t="s">
        <v>508</v>
      </c>
      <c r="H123" s="207">
        <v>37.869999999999997</v>
      </c>
      <c r="I123" s="208"/>
      <c r="J123" s="209">
        <f>ROUND(I123*H123,2)</f>
        <v>0</v>
      </c>
      <c r="K123" s="205" t="s">
        <v>315</v>
      </c>
      <c r="L123" s="62"/>
      <c r="M123" s="210" t="s">
        <v>21</v>
      </c>
      <c r="N123" s="211" t="s">
        <v>45</v>
      </c>
      <c r="O123" s="43"/>
      <c r="P123" s="212">
        <f>O123*H123</f>
        <v>0</v>
      </c>
      <c r="Q123" s="212">
        <v>0</v>
      </c>
      <c r="R123" s="212">
        <f>Q123*H123</f>
        <v>0</v>
      </c>
      <c r="S123" s="212">
        <v>5.94E-3</v>
      </c>
      <c r="T123" s="213">
        <f>S123*H123</f>
        <v>0.22494779999999998</v>
      </c>
      <c r="AR123" s="25" t="s">
        <v>375</v>
      </c>
      <c r="AT123" s="25" t="s">
        <v>311</v>
      </c>
      <c r="AU123" s="25" t="s">
        <v>84</v>
      </c>
      <c r="AY123" s="25" t="s">
        <v>308</v>
      </c>
      <c r="BE123" s="214">
        <f>IF(N123="základní",J123,0)</f>
        <v>0</v>
      </c>
      <c r="BF123" s="214">
        <f>IF(N123="snížená",J123,0)</f>
        <v>0</v>
      </c>
      <c r="BG123" s="214">
        <f>IF(N123="zákl. přenesená",J123,0)</f>
        <v>0</v>
      </c>
      <c r="BH123" s="214">
        <f>IF(N123="sníž. přenesená",J123,0)</f>
        <v>0</v>
      </c>
      <c r="BI123" s="214">
        <f>IF(N123="nulová",J123,0)</f>
        <v>0</v>
      </c>
      <c r="BJ123" s="25" t="s">
        <v>82</v>
      </c>
      <c r="BK123" s="214">
        <f>ROUND(I123*H123,2)</f>
        <v>0</v>
      </c>
      <c r="BL123" s="25" t="s">
        <v>375</v>
      </c>
      <c r="BM123" s="25" t="s">
        <v>783</v>
      </c>
    </row>
    <row r="124" spans="2:65" s="13" customFormat="1" ht="13.5">
      <c r="B124" s="233"/>
      <c r="C124" s="234"/>
      <c r="D124" s="246" t="s">
        <v>451</v>
      </c>
      <c r="E124" s="256" t="s">
        <v>21</v>
      </c>
      <c r="F124" s="257" t="s">
        <v>784</v>
      </c>
      <c r="G124" s="234"/>
      <c r="H124" s="258">
        <v>37.869999999999997</v>
      </c>
      <c r="I124" s="238"/>
      <c r="J124" s="234"/>
      <c r="K124" s="234"/>
      <c r="L124" s="239"/>
      <c r="M124" s="240"/>
      <c r="N124" s="241"/>
      <c r="O124" s="241"/>
      <c r="P124" s="241"/>
      <c r="Q124" s="241"/>
      <c r="R124" s="241"/>
      <c r="S124" s="241"/>
      <c r="T124" s="242"/>
      <c r="AT124" s="243" t="s">
        <v>451</v>
      </c>
      <c r="AU124" s="243" t="s">
        <v>84</v>
      </c>
      <c r="AV124" s="13" t="s">
        <v>84</v>
      </c>
      <c r="AW124" s="13" t="s">
        <v>37</v>
      </c>
      <c r="AX124" s="13" t="s">
        <v>82</v>
      </c>
      <c r="AY124" s="243" t="s">
        <v>308</v>
      </c>
    </row>
    <row r="125" spans="2:65" s="1" customFormat="1" ht="22.5" customHeight="1">
      <c r="B125" s="42"/>
      <c r="C125" s="203" t="s">
        <v>334</v>
      </c>
      <c r="D125" s="203" t="s">
        <v>311</v>
      </c>
      <c r="E125" s="204" t="s">
        <v>785</v>
      </c>
      <c r="F125" s="205" t="s">
        <v>786</v>
      </c>
      <c r="G125" s="206" t="s">
        <v>508</v>
      </c>
      <c r="H125" s="207">
        <v>37.869999999999997</v>
      </c>
      <c r="I125" s="208"/>
      <c r="J125" s="209">
        <f t="shared" ref="J125:J131" si="0">ROUND(I125*H125,2)</f>
        <v>0</v>
      </c>
      <c r="K125" s="205" t="s">
        <v>315</v>
      </c>
      <c r="L125" s="62"/>
      <c r="M125" s="210" t="s">
        <v>21</v>
      </c>
      <c r="N125" s="211" t="s">
        <v>45</v>
      </c>
      <c r="O125" s="43"/>
      <c r="P125" s="212">
        <f t="shared" ref="P125:P131" si="1">O125*H125</f>
        <v>0</v>
      </c>
      <c r="Q125" s="212">
        <v>0</v>
      </c>
      <c r="R125" s="212">
        <f t="shared" ref="R125:R131" si="2">Q125*H125</f>
        <v>0</v>
      </c>
      <c r="S125" s="212">
        <v>1.4E-2</v>
      </c>
      <c r="T125" s="213">
        <f t="shared" ref="T125:T131" si="3">S125*H125</f>
        <v>0.53017999999999998</v>
      </c>
      <c r="AR125" s="25" t="s">
        <v>375</v>
      </c>
      <c r="AT125" s="25" t="s">
        <v>311</v>
      </c>
      <c r="AU125" s="25" t="s">
        <v>84</v>
      </c>
      <c r="AY125" s="25" t="s">
        <v>308</v>
      </c>
      <c r="BE125" s="214">
        <f t="shared" ref="BE125:BE131" si="4">IF(N125="základní",J125,0)</f>
        <v>0</v>
      </c>
      <c r="BF125" s="214">
        <f t="shared" ref="BF125:BF131" si="5">IF(N125="snížená",J125,0)</f>
        <v>0</v>
      </c>
      <c r="BG125" s="214">
        <f t="shared" ref="BG125:BG131" si="6">IF(N125="zákl. přenesená",J125,0)</f>
        <v>0</v>
      </c>
      <c r="BH125" s="214">
        <f t="shared" ref="BH125:BH131" si="7">IF(N125="sníž. přenesená",J125,0)</f>
        <v>0</v>
      </c>
      <c r="BI125" s="214">
        <f t="shared" ref="BI125:BI131" si="8">IF(N125="nulová",J125,0)</f>
        <v>0</v>
      </c>
      <c r="BJ125" s="25" t="s">
        <v>82</v>
      </c>
      <c r="BK125" s="214">
        <f t="shared" ref="BK125:BK131" si="9">ROUND(I125*H125,2)</f>
        <v>0</v>
      </c>
      <c r="BL125" s="25" t="s">
        <v>375</v>
      </c>
      <c r="BM125" s="25" t="s">
        <v>787</v>
      </c>
    </row>
    <row r="126" spans="2:65" s="1" customFormat="1" ht="22.5" customHeight="1">
      <c r="B126" s="42"/>
      <c r="C126" s="203" t="s">
        <v>338</v>
      </c>
      <c r="D126" s="203" t="s">
        <v>311</v>
      </c>
      <c r="E126" s="204" t="s">
        <v>788</v>
      </c>
      <c r="F126" s="205" t="s">
        <v>789</v>
      </c>
      <c r="G126" s="206" t="s">
        <v>538</v>
      </c>
      <c r="H126" s="207">
        <v>37.869999999999997</v>
      </c>
      <c r="I126" s="208"/>
      <c r="J126" s="209">
        <f t="shared" si="0"/>
        <v>0</v>
      </c>
      <c r="K126" s="205" t="s">
        <v>315</v>
      </c>
      <c r="L126" s="62"/>
      <c r="M126" s="210" t="s">
        <v>21</v>
      </c>
      <c r="N126" s="211" t="s">
        <v>45</v>
      </c>
      <c r="O126" s="43"/>
      <c r="P126" s="212">
        <f t="shared" si="1"/>
        <v>0</v>
      </c>
      <c r="Q126" s="212">
        <v>0</v>
      </c>
      <c r="R126" s="212">
        <f t="shared" si="2"/>
        <v>0</v>
      </c>
      <c r="S126" s="212">
        <v>8.0000000000000002E-3</v>
      </c>
      <c r="T126" s="213">
        <f t="shared" si="3"/>
        <v>0.30296000000000001</v>
      </c>
      <c r="AR126" s="25" t="s">
        <v>375</v>
      </c>
      <c r="AT126" s="25" t="s">
        <v>311</v>
      </c>
      <c r="AU126" s="25" t="s">
        <v>84</v>
      </c>
      <c r="AY126" s="25" t="s">
        <v>308</v>
      </c>
      <c r="BE126" s="214">
        <f t="shared" si="4"/>
        <v>0</v>
      </c>
      <c r="BF126" s="214">
        <f t="shared" si="5"/>
        <v>0</v>
      </c>
      <c r="BG126" s="214">
        <f t="shared" si="6"/>
        <v>0</v>
      </c>
      <c r="BH126" s="214">
        <f t="shared" si="7"/>
        <v>0</v>
      </c>
      <c r="BI126" s="214">
        <f t="shared" si="8"/>
        <v>0</v>
      </c>
      <c r="BJ126" s="25" t="s">
        <v>82</v>
      </c>
      <c r="BK126" s="214">
        <f t="shared" si="9"/>
        <v>0</v>
      </c>
      <c r="BL126" s="25" t="s">
        <v>375</v>
      </c>
      <c r="BM126" s="25" t="s">
        <v>790</v>
      </c>
    </row>
    <row r="127" spans="2:65" s="1" customFormat="1" ht="22.5" customHeight="1">
      <c r="B127" s="42"/>
      <c r="C127" s="203" t="s">
        <v>342</v>
      </c>
      <c r="D127" s="203" t="s">
        <v>311</v>
      </c>
      <c r="E127" s="204" t="s">
        <v>791</v>
      </c>
      <c r="F127" s="205" t="s">
        <v>792</v>
      </c>
      <c r="G127" s="206" t="s">
        <v>508</v>
      </c>
      <c r="H127" s="207">
        <v>37.869999999999997</v>
      </c>
      <c r="I127" s="208"/>
      <c r="J127" s="209">
        <f t="shared" si="0"/>
        <v>0</v>
      </c>
      <c r="K127" s="205" t="s">
        <v>315</v>
      </c>
      <c r="L127" s="62"/>
      <c r="M127" s="210" t="s">
        <v>21</v>
      </c>
      <c r="N127" s="211" t="s">
        <v>45</v>
      </c>
      <c r="O127" s="43"/>
      <c r="P127" s="212">
        <f t="shared" si="1"/>
        <v>0</v>
      </c>
      <c r="Q127" s="212">
        <v>0</v>
      </c>
      <c r="R127" s="212">
        <f t="shared" si="2"/>
        <v>0</v>
      </c>
      <c r="S127" s="212">
        <v>1.4499999999999999E-3</v>
      </c>
      <c r="T127" s="213">
        <f t="shared" si="3"/>
        <v>5.4911499999999995E-2</v>
      </c>
      <c r="AR127" s="25" t="s">
        <v>375</v>
      </c>
      <c r="AT127" s="25" t="s">
        <v>311</v>
      </c>
      <c r="AU127" s="25" t="s">
        <v>84</v>
      </c>
      <c r="AY127" s="25" t="s">
        <v>308</v>
      </c>
      <c r="BE127" s="214">
        <f t="shared" si="4"/>
        <v>0</v>
      </c>
      <c r="BF127" s="214">
        <f t="shared" si="5"/>
        <v>0</v>
      </c>
      <c r="BG127" s="214">
        <f t="shared" si="6"/>
        <v>0</v>
      </c>
      <c r="BH127" s="214">
        <f t="shared" si="7"/>
        <v>0</v>
      </c>
      <c r="BI127" s="214">
        <f t="shared" si="8"/>
        <v>0</v>
      </c>
      <c r="BJ127" s="25" t="s">
        <v>82</v>
      </c>
      <c r="BK127" s="214">
        <f t="shared" si="9"/>
        <v>0</v>
      </c>
      <c r="BL127" s="25" t="s">
        <v>375</v>
      </c>
      <c r="BM127" s="25" t="s">
        <v>793</v>
      </c>
    </row>
    <row r="128" spans="2:65" s="1" customFormat="1" ht="22.5" customHeight="1">
      <c r="B128" s="42"/>
      <c r="C128" s="203" t="s">
        <v>346</v>
      </c>
      <c r="D128" s="203" t="s">
        <v>311</v>
      </c>
      <c r="E128" s="204" t="s">
        <v>794</v>
      </c>
      <c r="F128" s="205" t="s">
        <v>795</v>
      </c>
      <c r="G128" s="206" t="s">
        <v>508</v>
      </c>
      <c r="H128" s="207">
        <v>37.869999999999997</v>
      </c>
      <c r="I128" s="208"/>
      <c r="J128" s="209">
        <f t="shared" si="0"/>
        <v>0</v>
      </c>
      <c r="K128" s="205" t="s">
        <v>315</v>
      </c>
      <c r="L128" s="62"/>
      <c r="M128" s="210" t="s">
        <v>21</v>
      </c>
      <c r="N128" s="211" t="s">
        <v>45</v>
      </c>
      <c r="O128" s="43"/>
      <c r="P128" s="212">
        <f t="shared" si="1"/>
        <v>0</v>
      </c>
      <c r="Q128" s="212">
        <v>0</v>
      </c>
      <c r="R128" s="212">
        <f t="shared" si="2"/>
        <v>0</v>
      </c>
      <c r="S128" s="212">
        <v>1.4E-2</v>
      </c>
      <c r="T128" s="213">
        <f t="shared" si="3"/>
        <v>0.53017999999999998</v>
      </c>
      <c r="AR128" s="25" t="s">
        <v>375</v>
      </c>
      <c r="AT128" s="25" t="s">
        <v>311</v>
      </c>
      <c r="AU128" s="25" t="s">
        <v>84</v>
      </c>
      <c r="AY128" s="25" t="s">
        <v>308</v>
      </c>
      <c r="BE128" s="214">
        <f t="shared" si="4"/>
        <v>0</v>
      </c>
      <c r="BF128" s="214">
        <f t="shared" si="5"/>
        <v>0</v>
      </c>
      <c r="BG128" s="214">
        <f t="shared" si="6"/>
        <v>0</v>
      </c>
      <c r="BH128" s="214">
        <f t="shared" si="7"/>
        <v>0</v>
      </c>
      <c r="BI128" s="214">
        <f t="shared" si="8"/>
        <v>0</v>
      </c>
      <c r="BJ128" s="25" t="s">
        <v>82</v>
      </c>
      <c r="BK128" s="214">
        <f t="shared" si="9"/>
        <v>0</v>
      </c>
      <c r="BL128" s="25" t="s">
        <v>375</v>
      </c>
      <c r="BM128" s="25" t="s">
        <v>796</v>
      </c>
    </row>
    <row r="129" spans="2:65" s="1" customFormat="1" ht="22.5" customHeight="1">
      <c r="B129" s="42"/>
      <c r="C129" s="203" t="s">
        <v>350</v>
      </c>
      <c r="D129" s="203" t="s">
        <v>311</v>
      </c>
      <c r="E129" s="204" t="s">
        <v>797</v>
      </c>
      <c r="F129" s="205" t="s">
        <v>798</v>
      </c>
      <c r="G129" s="206" t="s">
        <v>508</v>
      </c>
      <c r="H129" s="207">
        <v>37.869999999999997</v>
      </c>
      <c r="I129" s="208"/>
      <c r="J129" s="209">
        <f t="shared" si="0"/>
        <v>0</v>
      </c>
      <c r="K129" s="205" t="s">
        <v>315</v>
      </c>
      <c r="L129" s="62"/>
      <c r="M129" s="210" t="s">
        <v>21</v>
      </c>
      <c r="N129" s="211" t="s">
        <v>45</v>
      </c>
      <c r="O129" s="43"/>
      <c r="P129" s="212">
        <f t="shared" si="1"/>
        <v>0</v>
      </c>
      <c r="Q129" s="212">
        <v>0</v>
      </c>
      <c r="R129" s="212">
        <f t="shared" si="2"/>
        <v>0</v>
      </c>
      <c r="S129" s="212">
        <v>1E-3</v>
      </c>
      <c r="T129" s="213">
        <f t="shared" si="3"/>
        <v>3.7870000000000001E-2</v>
      </c>
      <c r="AR129" s="25" t="s">
        <v>375</v>
      </c>
      <c r="AT129" s="25" t="s">
        <v>311</v>
      </c>
      <c r="AU129" s="25" t="s">
        <v>84</v>
      </c>
      <c r="AY129" s="25" t="s">
        <v>308</v>
      </c>
      <c r="BE129" s="214">
        <f t="shared" si="4"/>
        <v>0</v>
      </c>
      <c r="BF129" s="214">
        <f t="shared" si="5"/>
        <v>0</v>
      </c>
      <c r="BG129" s="214">
        <f t="shared" si="6"/>
        <v>0</v>
      </c>
      <c r="BH129" s="214">
        <f t="shared" si="7"/>
        <v>0</v>
      </c>
      <c r="BI129" s="214">
        <f t="shared" si="8"/>
        <v>0</v>
      </c>
      <c r="BJ129" s="25" t="s">
        <v>82</v>
      </c>
      <c r="BK129" s="214">
        <f t="shared" si="9"/>
        <v>0</v>
      </c>
      <c r="BL129" s="25" t="s">
        <v>375</v>
      </c>
      <c r="BM129" s="25" t="s">
        <v>799</v>
      </c>
    </row>
    <row r="130" spans="2:65" s="1" customFormat="1" ht="31.5" customHeight="1">
      <c r="B130" s="42"/>
      <c r="C130" s="203" t="s">
        <v>356</v>
      </c>
      <c r="D130" s="203" t="s">
        <v>311</v>
      </c>
      <c r="E130" s="204" t="s">
        <v>800</v>
      </c>
      <c r="F130" s="205" t="s">
        <v>801</v>
      </c>
      <c r="G130" s="206" t="s">
        <v>508</v>
      </c>
      <c r="H130" s="207">
        <v>37.869999999999997</v>
      </c>
      <c r="I130" s="208"/>
      <c r="J130" s="209">
        <f t="shared" si="0"/>
        <v>0</v>
      </c>
      <c r="K130" s="205" t="s">
        <v>315</v>
      </c>
      <c r="L130" s="62"/>
      <c r="M130" s="210" t="s">
        <v>21</v>
      </c>
      <c r="N130" s="211" t="s">
        <v>45</v>
      </c>
      <c r="O130" s="43"/>
      <c r="P130" s="212">
        <f t="shared" si="1"/>
        <v>0</v>
      </c>
      <c r="Q130" s="212">
        <v>0</v>
      </c>
      <c r="R130" s="212">
        <f t="shared" si="2"/>
        <v>0</v>
      </c>
      <c r="S130" s="212">
        <v>1.4E-3</v>
      </c>
      <c r="T130" s="213">
        <f t="shared" si="3"/>
        <v>5.3017999999999996E-2</v>
      </c>
      <c r="AR130" s="25" t="s">
        <v>375</v>
      </c>
      <c r="AT130" s="25" t="s">
        <v>311</v>
      </c>
      <c r="AU130" s="25" t="s">
        <v>84</v>
      </c>
      <c r="AY130" s="25" t="s">
        <v>308</v>
      </c>
      <c r="BE130" s="214">
        <f t="shared" si="4"/>
        <v>0</v>
      </c>
      <c r="BF130" s="214">
        <f t="shared" si="5"/>
        <v>0</v>
      </c>
      <c r="BG130" s="214">
        <f t="shared" si="6"/>
        <v>0</v>
      </c>
      <c r="BH130" s="214">
        <f t="shared" si="7"/>
        <v>0</v>
      </c>
      <c r="BI130" s="214">
        <f t="shared" si="8"/>
        <v>0</v>
      </c>
      <c r="BJ130" s="25" t="s">
        <v>82</v>
      </c>
      <c r="BK130" s="214">
        <f t="shared" si="9"/>
        <v>0</v>
      </c>
      <c r="BL130" s="25" t="s">
        <v>375</v>
      </c>
      <c r="BM130" s="25" t="s">
        <v>802</v>
      </c>
    </row>
    <row r="131" spans="2:65" s="1" customFormat="1" ht="22.5" customHeight="1">
      <c r="B131" s="42"/>
      <c r="C131" s="203" t="s">
        <v>360</v>
      </c>
      <c r="D131" s="203" t="s">
        <v>311</v>
      </c>
      <c r="E131" s="204" t="s">
        <v>803</v>
      </c>
      <c r="F131" s="205" t="s">
        <v>804</v>
      </c>
      <c r="G131" s="206" t="s">
        <v>449</v>
      </c>
      <c r="H131" s="207">
        <v>4.923</v>
      </c>
      <c r="I131" s="208"/>
      <c r="J131" s="209">
        <f t="shared" si="0"/>
        <v>0</v>
      </c>
      <c r="K131" s="205" t="s">
        <v>315</v>
      </c>
      <c r="L131" s="62"/>
      <c r="M131" s="210" t="s">
        <v>21</v>
      </c>
      <c r="N131" s="211" t="s">
        <v>45</v>
      </c>
      <c r="O131" s="43"/>
      <c r="P131" s="212">
        <f t="shared" si="1"/>
        <v>0</v>
      </c>
      <c r="Q131" s="212">
        <v>0</v>
      </c>
      <c r="R131" s="212">
        <f t="shared" si="2"/>
        <v>0</v>
      </c>
      <c r="S131" s="212">
        <v>1.4</v>
      </c>
      <c r="T131" s="213">
        <f t="shared" si="3"/>
        <v>6.8921999999999999</v>
      </c>
      <c r="AR131" s="25" t="s">
        <v>327</v>
      </c>
      <c r="AT131" s="25" t="s">
        <v>311</v>
      </c>
      <c r="AU131" s="25" t="s">
        <v>84</v>
      </c>
      <c r="AY131" s="25" t="s">
        <v>308</v>
      </c>
      <c r="BE131" s="214">
        <f t="shared" si="4"/>
        <v>0</v>
      </c>
      <c r="BF131" s="214">
        <f t="shared" si="5"/>
        <v>0</v>
      </c>
      <c r="BG131" s="214">
        <f t="shared" si="6"/>
        <v>0</v>
      </c>
      <c r="BH131" s="214">
        <f t="shared" si="7"/>
        <v>0</v>
      </c>
      <c r="BI131" s="214">
        <f t="shared" si="8"/>
        <v>0</v>
      </c>
      <c r="BJ131" s="25" t="s">
        <v>82</v>
      </c>
      <c r="BK131" s="214">
        <f t="shared" si="9"/>
        <v>0</v>
      </c>
      <c r="BL131" s="25" t="s">
        <v>327</v>
      </c>
      <c r="BM131" s="25" t="s">
        <v>805</v>
      </c>
    </row>
    <row r="132" spans="2:65" s="13" customFormat="1" ht="13.5">
      <c r="B132" s="233"/>
      <c r="C132" s="234"/>
      <c r="D132" s="246" t="s">
        <v>451</v>
      </c>
      <c r="E132" s="256" t="s">
        <v>21</v>
      </c>
      <c r="F132" s="257" t="s">
        <v>806</v>
      </c>
      <c r="G132" s="234"/>
      <c r="H132" s="258">
        <v>4.923</v>
      </c>
      <c r="I132" s="238"/>
      <c r="J132" s="234"/>
      <c r="K132" s="234"/>
      <c r="L132" s="239"/>
      <c r="M132" s="240"/>
      <c r="N132" s="241"/>
      <c r="O132" s="241"/>
      <c r="P132" s="241"/>
      <c r="Q132" s="241"/>
      <c r="R132" s="241"/>
      <c r="S132" s="241"/>
      <c r="T132" s="242"/>
      <c r="AT132" s="243" t="s">
        <v>451</v>
      </c>
      <c r="AU132" s="243" t="s">
        <v>84</v>
      </c>
      <c r="AV132" s="13" t="s">
        <v>84</v>
      </c>
      <c r="AW132" s="13" t="s">
        <v>37</v>
      </c>
      <c r="AX132" s="13" t="s">
        <v>82</v>
      </c>
      <c r="AY132" s="243" t="s">
        <v>308</v>
      </c>
    </row>
    <row r="133" spans="2:65" s="1" customFormat="1" ht="31.5" customHeight="1">
      <c r="B133" s="42"/>
      <c r="C133" s="203" t="s">
        <v>364</v>
      </c>
      <c r="D133" s="203" t="s">
        <v>311</v>
      </c>
      <c r="E133" s="204" t="s">
        <v>800</v>
      </c>
      <c r="F133" s="205" t="s">
        <v>801</v>
      </c>
      <c r="G133" s="206" t="s">
        <v>508</v>
      </c>
      <c r="H133" s="207">
        <v>37.869999999999997</v>
      </c>
      <c r="I133" s="208"/>
      <c r="J133" s="209">
        <f>ROUND(I133*H133,2)</f>
        <v>0</v>
      </c>
      <c r="K133" s="205" t="s">
        <v>315</v>
      </c>
      <c r="L133" s="62"/>
      <c r="M133" s="210" t="s">
        <v>21</v>
      </c>
      <c r="N133" s="211" t="s">
        <v>45</v>
      </c>
      <c r="O133" s="43"/>
      <c r="P133" s="212">
        <f>O133*H133</f>
        <v>0</v>
      </c>
      <c r="Q133" s="212">
        <v>0</v>
      </c>
      <c r="R133" s="212">
        <f>Q133*H133</f>
        <v>0</v>
      </c>
      <c r="S133" s="212">
        <v>1.4E-3</v>
      </c>
      <c r="T133" s="213">
        <f>S133*H133</f>
        <v>5.3017999999999996E-2</v>
      </c>
      <c r="AR133" s="25" t="s">
        <v>327</v>
      </c>
      <c r="AT133" s="25" t="s">
        <v>311</v>
      </c>
      <c r="AU133" s="25" t="s">
        <v>84</v>
      </c>
      <c r="AY133" s="25" t="s">
        <v>308</v>
      </c>
      <c r="BE133" s="214">
        <f>IF(N133="základní",J133,0)</f>
        <v>0</v>
      </c>
      <c r="BF133" s="214">
        <f>IF(N133="snížená",J133,0)</f>
        <v>0</v>
      </c>
      <c r="BG133" s="214">
        <f>IF(N133="zákl. přenesená",J133,0)</f>
        <v>0</v>
      </c>
      <c r="BH133" s="214">
        <f>IF(N133="sníž. přenesená",J133,0)</f>
        <v>0</v>
      </c>
      <c r="BI133" s="214">
        <f>IF(N133="nulová",J133,0)</f>
        <v>0</v>
      </c>
      <c r="BJ133" s="25" t="s">
        <v>82</v>
      </c>
      <c r="BK133" s="214">
        <f>ROUND(I133*H133,2)</f>
        <v>0</v>
      </c>
      <c r="BL133" s="25" t="s">
        <v>327</v>
      </c>
      <c r="BM133" s="25" t="s">
        <v>807</v>
      </c>
    </row>
    <row r="134" spans="2:65" s="1" customFormat="1" ht="22.5" customHeight="1">
      <c r="B134" s="42"/>
      <c r="C134" s="203" t="s">
        <v>368</v>
      </c>
      <c r="D134" s="203" t="s">
        <v>311</v>
      </c>
      <c r="E134" s="204" t="s">
        <v>808</v>
      </c>
      <c r="F134" s="205" t="s">
        <v>809</v>
      </c>
      <c r="G134" s="206" t="s">
        <v>449</v>
      </c>
      <c r="H134" s="207">
        <v>5.681</v>
      </c>
      <c r="I134" s="208"/>
      <c r="J134" s="209">
        <f>ROUND(I134*H134,2)</f>
        <v>0</v>
      </c>
      <c r="K134" s="205" t="s">
        <v>315</v>
      </c>
      <c r="L134" s="62"/>
      <c r="M134" s="210" t="s">
        <v>21</v>
      </c>
      <c r="N134" s="211" t="s">
        <v>45</v>
      </c>
      <c r="O134" s="43"/>
      <c r="P134" s="212">
        <f>O134*H134</f>
        <v>0</v>
      </c>
      <c r="Q134" s="212">
        <v>0</v>
      </c>
      <c r="R134" s="212">
        <f>Q134*H134</f>
        <v>0</v>
      </c>
      <c r="S134" s="212">
        <v>1.6</v>
      </c>
      <c r="T134" s="213">
        <f>S134*H134</f>
        <v>9.0896000000000008</v>
      </c>
      <c r="AR134" s="25" t="s">
        <v>327</v>
      </c>
      <c r="AT134" s="25" t="s">
        <v>311</v>
      </c>
      <c r="AU134" s="25" t="s">
        <v>84</v>
      </c>
      <c r="AY134" s="25" t="s">
        <v>308</v>
      </c>
      <c r="BE134" s="214">
        <f>IF(N134="základní",J134,0)</f>
        <v>0</v>
      </c>
      <c r="BF134" s="214">
        <f>IF(N134="snížená",J134,0)</f>
        <v>0</v>
      </c>
      <c r="BG134" s="214">
        <f>IF(N134="zákl. přenesená",J134,0)</f>
        <v>0</v>
      </c>
      <c r="BH134" s="214">
        <f>IF(N134="sníž. přenesená",J134,0)</f>
        <v>0</v>
      </c>
      <c r="BI134" s="214">
        <f>IF(N134="nulová",J134,0)</f>
        <v>0</v>
      </c>
      <c r="BJ134" s="25" t="s">
        <v>82</v>
      </c>
      <c r="BK134" s="214">
        <f>ROUND(I134*H134,2)</f>
        <v>0</v>
      </c>
      <c r="BL134" s="25" t="s">
        <v>327</v>
      </c>
      <c r="BM134" s="25" t="s">
        <v>810</v>
      </c>
    </row>
    <row r="135" spans="2:65" s="13" customFormat="1" ht="13.5">
      <c r="B135" s="233"/>
      <c r="C135" s="234"/>
      <c r="D135" s="223" t="s">
        <v>451</v>
      </c>
      <c r="E135" s="235" t="s">
        <v>21</v>
      </c>
      <c r="F135" s="236" t="s">
        <v>811</v>
      </c>
      <c r="G135" s="234"/>
      <c r="H135" s="237">
        <v>5.681</v>
      </c>
      <c r="I135" s="238"/>
      <c r="J135" s="234"/>
      <c r="K135" s="234"/>
      <c r="L135" s="239"/>
      <c r="M135" s="240"/>
      <c r="N135" s="241"/>
      <c r="O135" s="241"/>
      <c r="P135" s="241"/>
      <c r="Q135" s="241"/>
      <c r="R135" s="241"/>
      <c r="S135" s="241"/>
      <c r="T135" s="242"/>
      <c r="AT135" s="243" t="s">
        <v>451</v>
      </c>
      <c r="AU135" s="243" t="s">
        <v>84</v>
      </c>
      <c r="AV135" s="13" t="s">
        <v>84</v>
      </c>
      <c r="AW135" s="13" t="s">
        <v>37</v>
      </c>
      <c r="AX135" s="13" t="s">
        <v>82</v>
      </c>
      <c r="AY135" s="243" t="s">
        <v>308</v>
      </c>
    </row>
    <row r="136" spans="2:65" s="11" customFormat="1" ht="29.85" customHeight="1">
      <c r="B136" s="186"/>
      <c r="C136" s="187"/>
      <c r="D136" s="188" t="s">
        <v>73</v>
      </c>
      <c r="E136" s="262" t="s">
        <v>334</v>
      </c>
      <c r="F136" s="262" t="s">
        <v>521</v>
      </c>
      <c r="G136" s="187"/>
      <c r="H136" s="187"/>
      <c r="I136" s="190"/>
      <c r="J136" s="263">
        <f>BK136</f>
        <v>0</v>
      </c>
      <c r="K136" s="187"/>
      <c r="L136" s="192"/>
      <c r="M136" s="193"/>
      <c r="N136" s="194"/>
      <c r="O136" s="194"/>
      <c r="P136" s="195">
        <f>P137+P139+P157</f>
        <v>0</v>
      </c>
      <c r="Q136" s="194"/>
      <c r="R136" s="195">
        <f>R137+R139+R157</f>
        <v>0</v>
      </c>
      <c r="S136" s="194"/>
      <c r="T136" s="196">
        <f>T137+T139+T157</f>
        <v>116.48753327000001</v>
      </c>
      <c r="AR136" s="197" t="s">
        <v>82</v>
      </c>
      <c r="AT136" s="198" t="s">
        <v>73</v>
      </c>
      <c r="AU136" s="198" t="s">
        <v>82</v>
      </c>
      <c r="AY136" s="197" t="s">
        <v>308</v>
      </c>
      <c r="BK136" s="199">
        <f>BK137+BK139+BK157</f>
        <v>0</v>
      </c>
    </row>
    <row r="137" spans="2:65" s="11" customFormat="1" ht="14.85" customHeight="1">
      <c r="B137" s="186"/>
      <c r="C137" s="187"/>
      <c r="D137" s="200" t="s">
        <v>73</v>
      </c>
      <c r="E137" s="201" t="s">
        <v>522</v>
      </c>
      <c r="F137" s="201" t="s">
        <v>523</v>
      </c>
      <c r="G137" s="187"/>
      <c r="H137" s="187"/>
      <c r="I137" s="190"/>
      <c r="J137" s="202">
        <f>BK137</f>
        <v>0</v>
      </c>
      <c r="K137" s="187"/>
      <c r="L137" s="192"/>
      <c r="M137" s="193"/>
      <c r="N137" s="194"/>
      <c r="O137" s="194"/>
      <c r="P137" s="195">
        <f>P138</f>
        <v>0</v>
      </c>
      <c r="Q137" s="194"/>
      <c r="R137" s="195">
        <f>R138</f>
        <v>0</v>
      </c>
      <c r="S137" s="194"/>
      <c r="T137" s="196">
        <f>T138</f>
        <v>16.913599999999999</v>
      </c>
      <c r="AR137" s="197" t="s">
        <v>82</v>
      </c>
      <c r="AT137" s="198" t="s">
        <v>73</v>
      </c>
      <c r="AU137" s="198" t="s">
        <v>84</v>
      </c>
      <c r="AY137" s="197" t="s">
        <v>308</v>
      </c>
      <c r="BK137" s="199">
        <f>BK138</f>
        <v>0</v>
      </c>
    </row>
    <row r="138" spans="2:65" s="1" customFormat="1" ht="22.5" customHeight="1">
      <c r="B138" s="42"/>
      <c r="C138" s="203" t="s">
        <v>10</v>
      </c>
      <c r="D138" s="203" t="s">
        <v>311</v>
      </c>
      <c r="E138" s="204" t="s">
        <v>524</v>
      </c>
      <c r="F138" s="205" t="s">
        <v>525</v>
      </c>
      <c r="G138" s="206" t="s">
        <v>508</v>
      </c>
      <c r="H138" s="207">
        <v>338.27199999999999</v>
      </c>
      <c r="I138" s="208"/>
      <c r="J138" s="209">
        <f>ROUND(I138*H138,2)</f>
        <v>0</v>
      </c>
      <c r="K138" s="205" t="s">
        <v>315</v>
      </c>
      <c r="L138" s="62"/>
      <c r="M138" s="210" t="s">
        <v>21</v>
      </c>
      <c r="N138" s="211" t="s">
        <v>45</v>
      </c>
      <c r="O138" s="43"/>
      <c r="P138" s="212">
        <f>O138*H138</f>
        <v>0</v>
      </c>
      <c r="Q138" s="212">
        <v>0</v>
      </c>
      <c r="R138" s="212">
        <f>Q138*H138</f>
        <v>0</v>
      </c>
      <c r="S138" s="212">
        <v>0.05</v>
      </c>
      <c r="T138" s="213">
        <f>S138*H138</f>
        <v>16.913599999999999</v>
      </c>
      <c r="AR138" s="25" t="s">
        <v>327</v>
      </c>
      <c r="AT138" s="25" t="s">
        <v>311</v>
      </c>
      <c r="AU138" s="25" t="s">
        <v>95</v>
      </c>
      <c r="AY138" s="25" t="s">
        <v>308</v>
      </c>
      <c r="BE138" s="214">
        <f>IF(N138="základní",J138,0)</f>
        <v>0</v>
      </c>
      <c r="BF138" s="214">
        <f>IF(N138="snížená",J138,0)</f>
        <v>0</v>
      </c>
      <c r="BG138" s="214">
        <f>IF(N138="zákl. přenesená",J138,0)</f>
        <v>0</v>
      </c>
      <c r="BH138" s="214">
        <f>IF(N138="sníž. přenesená",J138,0)</f>
        <v>0</v>
      </c>
      <c r="BI138" s="214">
        <f>IF(N138="nulová",J138,0)</f>
        <v>0</v>
      </c>
      <c r="BJ138" s="25" t="s">
        <v>82</v>
      </c>
      <c r="BK138" s="214">
        <f>ROUND(I138*H138,2)</f>
        <v>0</v>
      </c>
      <c r="BL138" s="25" t="s">
        <v>327</v>
      </c>
      <c r="BM138" s="25" t="s">
        <v>812</v>
      </c>
    </row>
    <row r="139" spans="2:65" s="11" customFormat="1" ht="22.35" customHeight="1">
      <c r="B139" s="186"/>
      <c r="C139" s="187"/>
      <c r="D139" s="188" t="s">
        <v>73</v>
      </c>
      <c r="E139" s="262" t="s">
        <v>528</v>
      </c>
      <c r="F139" s="262" t="s">
        <v>529</v>
      </c>
      <c r="G139" s="187"/>
      <c r="H139" s="187"/>
      <c r="I139" s="190"/>
      <c r="J139" s="263">
        <f>BK139</f>
        <v>0</v>
      </c>
      <c r="K139" s="187"/>
      <c r="L139" s="192"/>
      <c r="M139" s="193"/>
      <c r="N139" s="194"/>
      <c r="O139" s="194"/>
      <c r="P139" s="195">
        <f>P140</f>
        <v>0</v>
      </c>
      <c r="Q139" s="194"/>
      <c r="R139" s="195">
        <f>R140</f>
        <v>0</v>
      </c>
      <c r="S139" s="194"/>
      <c r="T139" s="196">
        <f>T140</f>
        <v>95.95102107000001</v>
      </c>
      <c r="AR139" s="197" t="s">
        <v>82</v>
      </c>
      <c r="AT139" s="198" t="s">
        <v>73</v>
      </c>
      <c r="AU139" s="198" t="s">
        <v>84</v>
      </c>
      <c r="AY139" s="197" t="s">
        <v>308</v>
      </c>
      <c r="BK139" s="199">
        <f>BK140</f>
        <v>0</v>
      </c>
    </row>
    <row r="140" spans="2:65" s="15" customFormat="1" ht="14.45" customHeight="1">
      <c r="B140" s="264"/>
      <c r="C140" s="265"/>
      <c r="D140" s="266" t="s">
        <v>73</v>
      </c>
      <c r="E140" s="266" t="s">
        <v>813</v>
      </c>
      <c r="F140" s="266" t="s">
        <v>814</v>
      </c>
      <c r="G140" s="265"/>
      <c r="H140" s="265"/>
      <c r="I140" s="267"/>
      <c r="J140" s="268">
        <f>BK140</f>
        <v>0</v>
      </c>
      <c r="K140" s="265"/>
      <c r="L140" s="269"/>
      <c r="M140" s="270"/>
      <c r="N140" s="271"/>
      <c r="O140" s="271"/>
      <c r="P140" s="272">
        <f>SUM(P141:P156)</f>
        <v>0</v>
      </c>
      <c r="Q140" s="271"/>
      <c r="R140" s="272">
        <f>SUM(R141:R156)</f>
        <v>0</v>
      </c>
      <c r="S140" s="271"/>
      <c r="T140" s="273">
        <f>SUM(T141:T156)</f>
        <v>95.95102107000001</v>
      </c>
      <c r="AR140" s="274" t="s">
        <v>82</v>
      </c>
      <c r="AT140" s="275" t="s">
        <v>73</v>
      </c>
      <c r="AU140" s="275" t="s">
        <v>95</v>
      </c>
      <c r="AY140" s="274" t="s">
        <v>308</v>
      </c>
      <c r="BK140" s="276">
        <f>SUM(BK141:BK156)</f>
        <v>0</v>
      </c>
    </row>
    <row r="141" spans="2:65" s="1" customFormat="1" ht="22.5" customHeight="1">
      <c r="B141" s="42"/>
      <c r="C141" s="203" t="s">
        <v>375</v>
      </c>
      <c r="D141" s="203" t="s">
        <v>311</v>
      </c>
      <c r="E141" s="204" t="s">
        <v>545</v>
      </c>
      <c r="F141" s="205" t="s">
        <v>546</v>
      </c>
      <c r="G141" s="206" t="s">
        <v>538</v>
      </c>
      <c r="H141" s="207">
        <v>150</v>
      </c>
      <c r="I141" s="208"/>
      <c r="J141" s="209">
        <f>ROUND(I141*H141,2)</f>
        <v>0</v>
      </c>
      <c r="K141" s="205" t="s">
        <v>315</v>
      </c>
      <c r="L141" s="62"/>
      <c r="M141" s="210" t="s">
        <v>21</v>
      </c>
      <c r="N141" s="211" t="s">
        <v>45</v>
      </c>
      <c r="O141" s="43"/>
      <c r="P141" s="212">
        <f>O141*H141</f>
        <v>0</v>
      </c>
      <c r="Q141" s="212">
        <v>0</v>
      </c>
      <c r="R141" s="212">
        <f>Q141*H141</f>
        <v>0</v>
      </c>
      <c r="S141" s="212">
        <v>1.174E-2</v>
      </c>
      <c r="T141" s="213">
        <f>S141*H141</f>
        <v>1.7610000000000001</v>
      </c>
      <c r="AR141" s="25" t="s">
        <v>375</v>
      </c>
      <c r="AT141" s="25" t="s">
        <v>311</v>
      </c>
      <c r="AU141" s="25" t="s">
        <v>327</v>
      </c>
      <c r="AY141" s="25" t="s">
        <v>308</v>
      </c>
      <c r="BE141" s="214">
        <f>IF(N141="základní",J141,0)</f>
        <v>0</v>
      </c>
      <c r="BF141" s="214">
        <f>IF(N141="snížená",J141,0)</f>
        <v>0</v>
      </c>
      <c r="BG141" s="214">
        <f>IF(N141="zákl. přenesená",J141,0)</f>
        <v>0</v>
      </c>
      <c r="BH141" s="214">
        <f>IF(N141="sníž. přenesená",J141,0)</f>
        <v>0</v>
      </c>
      <c r="BI141" s="214">
        <f>IF(N141="nulová",J141,0)</f>
        <v>0</v>
      </c>
      <c r="BJ141" s="25" t="s">
        <v>82</v>
      </c>
      <c r="BK141" s="214">
        <f>ROUND(I141*H141,2)</f>
        <v>0</v>
      </c>
      <c r="BL141" s="25" t="s">
        <v>375</v>
      </c>
      <c r="BM141" s="25" t="s">
        <v>815</v>
      </c>
    </row>
    <row r="142" spans="2:65" s="1" customFormat="1" ht="22.5" customHeight="1">
      <c r="B142" s="42"/>
      <c r="C142" s="203" t="s">
        <v>381</v>
      </c>
      <c r="D142" s="203" t="s">
        <v>311</v>
      </c>
      <c r="E142" s="204" t="s">
        <v>548</v>
      </c>
      <c r="F142" s="205" t="s">
        <v>549</v>
      </c>
      <c r="G142" s="206" t="s">
        <v>508</v>
      </c>
      <c r="H142" s="207">
        <v>141.62100000000001</v>
      </c>
      <c r="I142" s="208"/>
      <c r="J142" s="209">
        <f>ROUND(I142*H142,2)</f>
        <v>0</v>
      </c>
      <c r="K142" s="205" t="s">
        <v>315</v>
      </c>
      <c r="L142" s="62"/>
      <c r="M142" s="210" t="s">
        <v>21</v>
      </c>
      <c r="N142" s="211" t="s">
        <v>45</v>
      </c>
      <c r="O142" s="43"/>
      <c r="P142" s="212">
        <f>O142*H142</f>
        <v>0</v>
      </c>
      <c r="Q142" s="212">
        <v>0</v>
      </c>
      <c r="R142" s="212">
        <f>Q142*H142</f>
        <v>0</v>
      </c>
      <c r="S142" s="212">
        <v>8.3169999999999994E-2</v>
      </c>
      <c r="T142" s="213">
        <f>S142*H142</f>
        <v>11.778618570000001</v>
      </c>
      <c r="AR142" s="25" t="s">
        <v>375</v>
      </c>
      <c r="AT142" s="25" t="s">
        <v>311</v>
      </c>
      <c r="AU142" s="25" t="s">
        <v>327</v>
      </c>
      <c r="AY142" s="25" t="s">
        <v>308</v>
      </c>
      <c r="BE142" s="214">
        <f>IF(N142="základní",J142,0)</f>
        <v>0</v>
      </c>
      <c r="BF142" s="214">
        <f>IF(N142="snížená",J142,0)</f>
        <v>0</v>
      </c>
      <c r="BG142" s="214">
        <f>IF(N142="zákl. přenesená",J142,0)</f>
        <v>0</v>
      </c>
      <c r="BH142" s="214">
        <f>IF(N142="sníž. přenesená",J142,0)</f>
        <v>0</v>
      </c>
      <c r="BI142" s="214">
        <f>IF(N142="nulová",J142,0)</f>
        <v>0</v>
      </c>
      <c r="BJ142" s="25" t="s">
        <v>82</v>
      </c>
      <c r="BK142" s="214">
        <f>ROUND(I142*H142,2)</f>
        <v>0</v>
      </c>
      <c r="BL142" s="25" t="s">
        <v>375</v>
      </c>
      <c r="BM142" s="25" t="s">
        <v>816</v>
      </c>
    </row>
    <row r="143" spans="2:65" s="13" customFormat="1" ht="27">
      <c r="B143" s="233"/>
      <c r="C143" s="234"/>
      <c r="D143" s="223" t="s">
        <v>451</v>
      </c>
      <c r="E143" s="235" t="s">
        <v>21</v>
      </c>
      <c r="F143" s="236" t="s">
        <v>817</v>
      </c>
      <c r="G143" s="234"/>
      <c r="H143" s="237">
        <v>56.878999999999998</v>
      </c>
      <c r="I143" s="238"/>
      <c r="J143" s="234"/>
      <c r="K143" s="234"/>
      <c r="L143" s="239"/>
      <c r="M143" s="240"/>
      <c r="N143" s="241"/>
      <c r="O143" s="241"/>
      <c r="P143" s="241"/>
      <c r="Q143" s="241"/>
      <c r="R143" s="241"/>
      <c r="S143" s="241"/>
      <c r="T143" s="242"/>
      <c r="AT143" s="243" t="s">
        <v>451</v>
      </c>
      <c r="AU143" s="243" t="s">
        <v>327</v>
      </c>
      <c r="AV143" s="13" t="s">
        <v>84</v>
      </c>
      <c r="AW143" s="13" t="s">
        <v>37</v>
      </c>
      <c r="AX143" s="13" t="s">
        <v>74</v>
      </c>
      <c r="AY143" s="243" t="s">
        <v>308</v>
      </c>
    </row>
    <row r="144" spans="2:65" s="13" customFormat="1" ht="13.5">
      <c r="B144" s="233"/>
      <c r="C144" s="234"/>
      <c r="D144" s="223" t="s">
        <v>451</v>
      </c>
      <c r="E144" s="235" t="s">
        <v>21</v>
      </c>
      <c r="F144" s="236" t="s">
        <v>818</v>
      </c>
      <c r="G144" s="234"/>
      <c r="H144" s="237">
        <v>84.742000000000004</v>
      </c>
      <c r="I144" s="238"/>
      <c r="J144" s="234"/>
      <c r="K144" s="234"/>
      <c r="L144" s="239"/>
      <c r="M144" s="240"/>
      <c r="N144" s="241"/>
      <c r="O144" s="241"/>
      <c r="P144" s="241"/>
      <c r="Q144" s="241"/>
      <c r="R144" s="241"/>
      <c r="S144" s="241"/>
      <c r="T144" s="242"/>
      <c r="AT144" s="243" t="s">
        <v>451</v>
      </c>
      <c r="AU144" s="243" t="s">
        <v>327</v>
      </c>
      <c r="AV144" s="13" t="s">
        <v>84</v>
      </c>
      <c r="AW144" s="13" t="s">
        <v>37</v>
      </c>
      <c r="AX144" s="13" t="s">
        <v>74</v>
      </c>
      <c r="AY144" s="243" t="s">
        <v>308</v>
      </c>
    </row>
    <row r="145" spans="2:65" s="14" customFormat="1" ht="13.5">
      <c r="B145" s="244"/>
      <c r="C145" s="245"/>
      <c r="D145" s="246" t="s">
        <v>451</v>
      </c>
      <c r="E145" s="247" t="s">
        <v>21</v>
      </c>
      <c r="F145" s="248" t="s">
        <v>459</v>
      </c>
      <c r="G145" s="245"/>
      <c r="H145" s="249">
        <v>141.62100000000001</v>
      </c>
      <c r="I145" s="250"/>
      <c r="J145" s="245"/>
      <c r="K145" s="245"/>
      <c r="L145" s="251"/>
      <c r="M145" s="252"/>
      <c r="N145" s="253"/>
      <c r="O145" s="253"/>
      <c r="P145" s="253"/>
      <c r="Q145" s="253"/>
      <c r="R145" s="253"/>
      <c r="S145" s="253"/>
      <c r="T145" s="254"/>
      <c r="AT145" s="255" t="s">
        <v>451</v>
      </c>
      <c r="AU145" s="255" t="s">
        <v>327</v>
      </c>
      <c r="AV145" s="14" t="s">
        <v>327</v>
      </c>
      <c r="AW145" s="14" t="s">
        <v>37</v>
      </c>
      <c r="AX145" s="14" t="s">
        <v>82</v>
      </c>
      <c r="AY145" s="255" t="s">
        <v>308</v>
      </c>
    </row>
    <row r="146" spans="2:65" s="1" customFormat="1" ht="22.5" customHeight="1">
      <c r="B146" s="42"/>
      <c r="C146" s="203" t="s">
        <v>385</v>
      </c>
      <c r="D146" s="203" t="s">
        <v>311</v>
      </c>
      <c r="E146" s="204" t="s">
        <v>536</v>
      </c>
      <c r="F146" s="205" t="s">
        <v>537</v>
      </c>
      <c r="G146" s="206" t="s">
        <v>538</v>
      </c>
      <c r="H146" s="207">
        <v>200</v>
      </c>
      <c r="I146" s="208"/>
      <c r="J146" s="209">
        <f>ROUND(I146*H146,2)</f>
        <v>0</v>
      </c>
      <c r="K146" s="205" t="s">
        <v>315</v>
      </c>
      <c r="L146" s="62"/>
      <c r="M146" s="210" t="s">
        <v>21</v>
      </c>
      <c r="N146" s="211" t="s">
        <v>45</v>
      </c>
      <c r="O146" s="43"/>
      <c r="P146" s="212">
        <f>O146*H146</f>
        <v>0</v>
      </c>
      <c r="Q146" s="212">
        <v>0</v>
      </c>
      <c r="R146" s="212">
        <f>Q146*H146</f>
        <v>0</v>
      </c>
      <c r="S146" s="212">
        <v>2.9999999999999997E-4</v>
      </c>
      <c r="T146" s="213">
        <f>S146*H146</f>
        <v>0.06</v>
      </c>
      <c r="AR146" s="25" t="s">
        <v>375</v>
      </c>
      <c r="AT146" s="25" t="s">
        <v>311</v>
      </c>
      <c r="AU146" s="25" t="s">
        <v>327</v>
      </c>
      <c r="AY146" s="25" t="s">
        <v>308</v>
      </c>
      <c r="BE146" s="214">
        <f>IF(N146="základní",J146,0)</f>
        <v>0</v>
      </c>
      <c r="BF146" s="214">
        <f>IF(N146="snížená",J146,0)</f>
        <v>0</v>
      </c>
      <c r="BG146" s="214">
        <f>IF(N146="zákl. přenesená",J146,0)</f>
        <v>0</v>
      </c>
      <c r="BH146" s="214">
        <f>IF(N146="sníž. přenesená",J146,0)</f>
        <v>0</v>
      </c>
      <c r="BI146" s="214">
        <f>IF(N146="nulová",J146,0)</f>
        <v>0</v>
      </c>
      <c r="BJ146" s="25" t="s">
        <v>82</v>
      </c>
      <c r="BK146" s="214">
        <f>ROUND(I146*H146,2)</f>
        <v>0</v>
      </c>
      <c r="BL146" s="25" t="s">
        <v>375</v>
      </c>
      <c r="BM146" s="25" t="s">
        <v>819</v>
      </c>
    </row>
    <row r="147" spans="2:65" s="1" customFormat="1" ht="22.5" customHeight="1">
      <c r="B147" s="42"/>
      <c r="C147" s="203" t="s">
        <v>389</v>
      </c>
      <c r="D147" s="203" t="s">
        <v>311</v>
      </c>
      <c r="E147" s="204" t="s">
        <v>540</v>
      </c>
      <c r="F147" s="205" t="s">
        <v>541</v>
      </c>
      <c r="G147" s="206" t="s">
        <v>508</v>
      </c>
      <c r="H147" s="207">
        <v>196.64099999999999</v>
      </c>
      <c r="I147" s="208"/>
      <c r="J147" s="209">
        <f>ROUND(I147*H147,2)</f>
        <v>0</v>
      </c>
      <c r="K147" s="205" t="s">
        <v>315</v>
      </c>
      <c r="L147" s="62"/>
      <c r="M147" s="210" t="s">
        <v>21</v>
      </c>
      <c r="N147" s="211" t="s">
        <v>45</v>
      </c>
      <c r="O147" s="43"/>
      <c r="P147" s="212">
        <f>O147*H147</f>
        <v>0</v>
      </c>
      <c r="Q147" s="212">
        <v>0</v>
      </c>
      <c r="R147" s="212">
        <f>Q147*H147</f>
        <v>0</v>
      </c>
      <c r="S147" s="212">
        <v>2.5000000000000001E-3</v>
      </c>
      <c r="T147" s="213">
        <f>S147*H147</f>
        <v>0.4916025</v>
      </c>
      <c r="AR147" s="25" t="s">
        <v>375</v>
      </c>
      <c r="AT147" s="25" t="s">
        <v>311</v>
      </c>
      <c r="AU147" s="25" t="s">
        <v>327</v>
      </c>
      <c r="AY147" s="25" t="s">
        <v>308</v>
      </c>
      <c r="BE147" s="214">
        <f>IF(N147="základní",J147,0)</f>
        <v>0</v>
      </c>
      <c r="BF147" s="214">
        <f>IF(N147="snížená",J147,0)</f>
        <v>0</v>
      </c>
      <c r="BG147" s="214">
        <f>IF(N147="zákl. přenesená",J147,0)</f>
        <v>0</v>
      </c>
      <c r="BH147" s="214">
        <f>IF(N147="sníž. přenesená",J147,0)</f>
        <v>0</v>
      </c>
      <c r="BI147" s="214">
        <f>IF(N147="nulová",J147,0)</f>
        <v>0</v>
      </c>
      <c r="BJ147" s="25" t="s">
        <v>82</v>
      </c>
      <c r="BK147" s="214">
        <f>ROUND(I147*H147,2)</f>
        <v>0</v>
      </c>
      <c r="BL147" s="25" t="s">
        <v>375</v>
      </c>
      <c r="BM147" s="25" t="s">
        <v>820</v>
      </c>
    </row>
    <row r="148" spans="2:65" s="13" customFormat="1" ht="27">
      <c r="B148" s="233"/>
      <c r="C148" s="234"/>
      <c r="D148" s="223" t="s">
        <v>451</v>
      </c>
      <c r="E148" s="235" t="s">
        <v>21</v>
      </c>
      <c r="F148" s="236" t="s">
        <v>821</v>
      </c>
      <c r="G148" s="234"/>
      <c r="H148" s="237">
        <v>122.92</v>
      </c>
      <c r="I148" s="238"/>
      <c r="J148" s="234"/>
      <c r="K148" s="234"/>
      <c r="L148" s="239"/>
      <c r="M148" s="240"/>
      <c r="N148" s="241"/>
      <c r="O148" s="241"/>
      <c r="P148" s="241"/>
      <c r="Q148" s="241"/>
      <c r="R148" s="241"/>
      <c r="S148" s="241"/>
      <c r="T148" s="242"/>
      <c r="AT148" s="243" t="s">
        <v>451</v>
      </c>
      <c r="AU148" s="243" t="s">
        <v>327</v>
      </c>
      <c r="AV148" s="13" t="s">
        <v>84</v>
      </c>
      <c r="AW148" s="13" t="s">
        <v>37</v>
      </c>
      <c r="AX148" s="13" t="s">
        <v>74</v>
      </c>
      <c r="AY148" s="243" t="s">
        <v>308</v>
      </c>
    </row>
    <row r="149" spans="2:65" s="13" customFormat="1" ht="27">
      <c r="B149" s="233"/>
      <c r="C149" s="234"/>
      <c r="D149" s="223" t="s">
        <v>451</v>
      </c>
      <c r="E149" s="235" t="s">
        <v>21</v>
      </c>
      <c r="F149" s="236" t="s">
        <v>822</v>
      </c>
      <c r="G149" s="234"/>
      <c r="H149" s="237">
        <v>73.721000000000004</v>
      </c>
      <c r="I149" s="238"/>
      <c r="J149" s="234"/>
      <c r="K149" s="234"/>
      <c r="L149" s="239"/>
      <c r="M149" s="240"/>
      <c r="N149" s="241"/>
      <c r="O149" s="241"/>
      <c r="P149" s="241"/>
      <c r="Q149" s="241"/>
      <c r="R149" s="241"/>
      <c r="S149" s="241"/>
      <c r="T149" s="242"/>
      <c r="AT149" s="243" t="s">
        <v>451</v>
      </c>
      <c r="AU149" s="243" t="s">
        <v>327</v>
      </c>
      <c r="AV149" s="13" t="s">
        <v>84</v>
      </c>
      <c r="AW149" s="13" t="s">
        <v>37</v>
      </c>
      <c r="AX149" s="13" t="s">
        <v>74</v>
      </c>
      <c r="AY149" s="243" t="s">
        <v>308</v>
      </c>
    </row>
    <row r="150" spans="2:65" s="14" customFormat="1" ht="13.5">
      <c r="B150" s="244"/>
      <c r="C150" s="245"/>
      <c r="D150" s="246" t="s">
        <v>451</v>
      </c>
      <c r="E150" s="247" t="s">
        <v>21</v>
      </c>
      <c r="F150" s="248" t="s">
        <v>459</v>
      </c>
      <c r="G150" s="245"/>
      <c r="H150" s="249">
        <v>196.64099999999999</v>
      </c>
      <c r="I150" s="250"/>
      <c r="J150" s="245"/>
      <c r="K150" s="245"/>
      <c r="L150" s="251"/>
      <c r="M150" s="252"/>
      <c r="N150" s="253"/>
      <c r="O150" s="253"/>
      <c r="P150" s="253"/>
      <c r="Q150" s="253"/>
      <c r="R150" s="253"/>
      <c r="S150" s="253"/>
      <c r="T150" s="254"/>
      <c r="AT150" s="255" t="s">
        <v>451</v>
      </c>
      <c r="AU150" s="255" t="s">
        <v>327</v>
      </c>
      <c r="AV150" s="14" t="s">
        <v>327</v>
      </c>
      <c r="AW150" s="14" t="s">
        <v>37</v>
      </c>
      <c r="AX150" s="14" t="s">
        <v>82</v>
      </c>
      <c r="AY150" s="255" t="s">
        <v>308</v>
      </c>
    </row>
    <row r="151" spans="2:65" s="1" customFormat="1" ht="22.5" customHeight="1">
      <c r="B151" s="42"/>
      <c r="C151" s="203" t="s">
        <v>393</v>
      </c>
      <c r="D151" s="203" t="s">
        <v>311</v>
      </c>
      <c r="E151" s="204" t="s">
        <v>553</v>
      </c>
      <c r="F151" s="205" t="s">
        <v>554</v>
      </c>
      <c r="G151" s="206" t="s">
        <v>449</v>
      </c>
      <c r="H151" s="207">
        <v>16.913</v>
      </c>
      <c r="I151" s="208"/>
      <c r="J151" s="209">
        <f>ROUND(I151*H151,2)</f>
        <v>0</v>
      </c>
      <c r="K151" s="205" t="s">
        <v>315</v>
      </c>
      <c r="L151" s="62"/>
      <c r="M151" s="210" t="s">
        <v>21</v>
      </c>
      <c r="N151" s="211" t="s">
        <v>45</v>
      </c>
      <c r="O151" s="43"/>
      <c r="P151" s="212">
        <f>O151*H151</f>
        <v>0</v>
      </c>
      <c r="Q151" s="212">
        <v>0</v>
      </c>
      <c r="R151" s="212">
        <f>Q151*H151</f>
        <v>0</v>
      </c>
      <c r="S151" s="212">
        <v>2.2000000000000002</v>
      </c>
      <c r="T151" s="213">
        <f>S151*H151</f>
        <v>37.208600000000004</v>
      </c>
      <c r="AR151" s="25" t="s">
        <v>327</v>
      </c>
      <c r="AT151" s="25" t="s">
        <v>311</v>
      </c>
      <c r="AU151" s="25" t="s">
        <v>327</v>
      </c>
      <c r="AY151" s="25" t="s">
        <v>308</v>
      </c>
      <c r="BE151" s="214">
        <f>IF(N151="základní",J151,0)</f>
        <v>0</v>
      </c>
      <c r="BF151" s="214">
        <f>IF(N151="snížená",J151,0)</f>
        <v>0</v>
      </c>
      <c r="BG151" s="214">
        <f>IF(N151="zákl. přenesená",J151,0)</f>
        <v>0</v>
      </c>
      <c r="BH151" s="214">
        <f>IF(N151="sníž. přenesená",J151,0)</f>
        <v>0</v>
      </c>
      <c r="BI151" s="214">
        <f>IF(N151="nulová",J151,0)</f>
        <v>0</v>
      </c>
      <c r="BJ151" s="25" t="s">
        <v>82</v>
      </c>
      <c r="BK151" s="214">
        <f>ROUND(I151*H151,2)</f>
        <v>0</v>
      </c>
      <c r="BL151" s="25" t="s">
        <v>327</v>
      </c>
      <c r="BM151" s="25" t="s">
        <v>823</v>
      </c>
    </row>
    <row r="152" spans="2:65" s="12" customFormat="1" ht="13.5">
      <c r="B152" s="221"/>
      <c r="C152" s="222"/>
      <c r="D152" s="223" t="s">
        <v>451</v>
      </c>
      <c r="E152" s="224" t="s">
        <v>21</v>
      </c>
      <c r="F152" s="225" t="s">
        <v>824</v>
      </c>
      <c r="G152" s="222"/>
      <c r="H152" s="226" t="s">
        <v>21</v>
      </c>
      <c r="I152" s="227"/>
      <c r="J152" s="222"/>
      <c r="K152" s="222"/>
      <c r="L152" s="228"/>
      <c r="M152" s="229"/>
      <c r="N152" s="230"/>
      <c r="O152" s="230"/>
      <c r="P152" s="230"/>
      <c r="Q152" s="230"/>
      <c r="R152" s="230"/>
      <c r="S152" s="230"/>
      <c r="T152" s="231"/>
      <c r="AT152" s="232" t="s">
        <v>451</v>
      </c>
      <c r="AU152" s="232" t="s">
        <v>327</v>
      </c>
      <c r="AV152" s="12" t="s">
        <v>82</v>
      </c>
      <c r="AW152" s="12" t="s">
        <v>37</v>
      </c>
      <c r="AX152" s="12" t="s">
        <v>74</v>
      </c>
      <c r="AY152" s="232" t="s">
        <v>308</v>
      </c>
    </row>
    <row r="153" spans="2:65" s="13" customFormat="1" ht="13.5">
      <c r="B153" s="233"/>
      <c r="C153" s="234"/>
      <c r="D153" s="246" t="s">
        <v>451</v>
      </c>
      <c r="E153" s="256" t="s">
        <v>21</v>
      </c>
      <c r="F153" s="257" t="s">
        <v>825</v>
      </c>
      <c r="G153" s="234"/>
      <c r="H153" s="258">
        <v>16.913</v>
      </c>
      <c r="I153" s="238"/>
      <c r="J153" s="234"/>
      <c r="K153" s="234"/>
      <c r="L153" s="239"/>
      <c r="M153" s="240"/>
      <c r="N153" s="241"/>
      <c r="O153" s="241"/>
      <c r="P153" s="241"/>
      <c r="Q153" s="241"/>
      <c r="R153" s="241"/>
      <c r="S153" s="241"/>
      <c r="T153" s="242"/>
      <c r="AT153" s="243" t="s">
        <v>451</v>
      </c>
      <c r="AU153" s="243" t="s">
        <v>327</v>
      </c>
      <c r="AV153" s="13" t="s">
        <v>84</v>
      </c>
      <c r="AW153" s="13" t="s">
        <v>37</v>
      </c>
      <c r="AX153" s="13" t="s">
        <v>82</v>
      </c>
      <c r="AY153" s="243" t="s">
        <v>308</v>
      </c>
    </row>
    <row r="154" spans="2:65" s="1" customFormat="1" ht="22.5" customHeight="1">
      <c r="B154" s="42"/>
      <c r="C154" s="203" t="s">
        <v>9</v>
      </c>
      <c r="D154" s="203" t="s">
        <v>311</v>
      </c>
      <c r="E154" s="204" t="s">
        <v>553</v>
      </c>
      <c r="F154" s="205" t="s">
        <v>554</v>
      </c>
      <c r="G154" s="206" t="s">
        <v>449</v>
      </c>
      <c r="H154" s="207">
        <v>20.295999999999999</v>
      </c>
      <c r="I154" s="208"/>
      <c r="J154" s="209">
        <f>ROUND(I154*H154,2)</f>
        <v>0</v>
      </c>
      <c r="K154" s="205" t="s">
        <v>315</v>
      </c>
      <c r="L154" s="62"/>
      <c r="M154" s="210" t="s">
        <v>21</v>
      </c>
      <c r="N154" s="211" t="s">
        <v>45</v>
      </c>
      <c r="O154" s="43"/>
      <c r="P154" s="212">
        <f>O154*H154</f>
        <v>0</v>
      </c>
      <c r="Q154" s="212">
        <v>0</v>
      </c>
      <c r="R154" s="212">
        <f>Q154*H154</f>
        <v>0</v>
      </c>
      <c r="S154" s="212">
        <v>2.2000000000000002</v>
      </c>
      <c r="T154" s="213">
        <f>S154*H154</f>
        <v>44.651200000000003</v>
      </c>
      <c r="AR154" s="25" t="s">
        <v>327</v>
      </c>
      <c r="AT154" s="25" t="s">
        <v>311</v>
      </c>
      <c r="AU154" s="25" t="s">
        <v>327</v>
      </c>
      <c r="AY154" s="25" t="s">
        <v>308</v>
      </c>
      <c r="BE154" s="214">
        <f>IF(N154="základní",J154,0)</f>
        <v>0</v>
      </c>
      <c r="BF154" s="214">
        <f>IF(N154="snížená",J154,0)</f>
        <v>0</v>
      </c>
      <c r="BG154" s="214">
        <f>IF(N154="zákl. přenesená",J154,0)</f>
        <v>0</v>
      </c>
      <c r="BH154" s="214">
        <f>IF(N154="sníž. přenesená",J154,0)</f>
        <v>0</v>
      </c>
      <c r="BI154" s="214">
        <f>IF(N154="nulová",J154,0)</f>
        <v>0</v>
      </c>
      <c r="BJ154" s="25" t="s">
        <v>82</v>
      </c>
      <c r="BK154" s="214">
        <f>ROUND(I154*H154,2)</f>
        <v>0</v>
      </c>
      <c r="BL154" s="25" t="s">
        <v>327</v>
      </c>
      <c r="BM154" s="25" t="s">
        <v>826</v>
      </c>
    </row>
    <row r="155" spans="2:65" s="12" customFormat="1" ht="13.5">
      <c r="B155" s="221"/>
      <c r="C155" s="222"/>
      <c r="D155" s="223" t="s">
        <v>451</v>
      </c>
      <c r="E155" s="224" t="s">
        <v>21</v>
      </c>
      <c r="F155" s="225" t="s">
        <v>827</v>
      </c>
      <c r="G155" s="222"/>
      <c r="H155" s="226" t="s">
        <v>21</v>
      </c>
      <c r="I155" s="227"/>
      <c r="J155" s="222"/>
      <c r="K155" s="222"/>
      <c r="L155" s="228"/>
      <c r="M155" s="229"/>
      <c r="N155" s="230"/>
      <c r="O155" s="230"/>
      <c r="P155" s="230"/>
      <c r="Q155" s="230"/>
      <c r="R155" s="230"/>
      <c r="S155" s="230"/>
      <c r="T155" s="231"/>
      <c r="AT155" s="232" t="s">
        <v>451</v>
      </c>
      <c r="AU155" s="232" t="s">
        <v>327</v>
      </c>
      <c r="AV155" s="12" t="s">
        <v>82</v>
      </c>
      <c r="AW155" s="12" t="s">
        <v>37</v>
      </c>
      <c r="AX155" s="12" t="s">
        <v>74</v>
      </c>
      <c r="AY155" s="232" t="s">
        <v>308</v>
      </c>
    </row>
    <row r="156" spans="2:65" s="13" customFormat="1" ht="13.5">
      <c r="B156" s="233"/>
      <c r="C156" s="234"/>
      <c r="D156" s="223" t="s">
        <v>451</v>
      </c>
      <c r="E156" s="235" t="s">
        <v>21</v>
      </c>
      <c r="F156" s="236" t="s">
        <v>828</v>
      </c>
      <c r="G156" s="234"/>
      <c r="H156" s="237">
        <v>20.295999999999999</v>
      </c>
      <c r="I156" s="238"/>
      <c r="J156" s="234"/>
      <c r="K156" s="234"/>
      <c r="L156" s="239"/>
      <c r="M156" s="240"/>
      <c r="N156" s="241"/>
      <c r="O156" s="241"/>
      <c r="P156" s="241"/>
      <c r="Q156" s="241"/>
      <c r="R156" s="241"/>
      <c r="S156" s="241"/>
      <c r="T156" s="242"/>
      <c r="AT156" s="243" t="s">
        <v>451</v>
      </c>
      <c r="AU156" s="243" t="s">
        <v>327</v>
      </c>
      <c r="AV156" s="13" t="s">
        <v>84</v>
      </c>
      <c r="AW156" s="13" t="s">
        <v>37</v>
      </c>
      <c r="AX156" s="13" t="s">
        <v>82</v>
      </c>
      <c r="AY156" s="243" t="s">
        <v>308</v>
      </c>
    </row>
    <row r="157" spans="2:65" s="11" customFormat="1" ht="22.35" customHeight="1">
      <c r="B157" s="186"/>
      <c r="C157" s="187"/>
      <c r="D157" s="200" t="s">
        <v>73</v>
      </c>
      <c r="E157" s="201" t="s">
        <v>570</v>
      </c>
      <c r="F157" s="201" t="s">
        <v>571</v>
      </c>
      <c r="G157" s="187"/>
      <c r="H157" s="187"/>
      <c r="I157" s="190"/>
      <c r="J157" s="202">
        <f>BK157</f>
        <v>0</v>
      </c>
      <c r="K157" s="187"/>
      <c r="L157" s="192"/>
      <c r="M157" s="193"/>
      <c r="N157" s="194"/>
      <c r="O157" s="194"/>
      <c r="P157" s="195">
        <f>SUM(P158:P172)</f>
        <v>0</v>
      </c>
      <c r="Q157" s="194"/>
      <c r="R157" s="195">
        <f>SUM(R158:R172)</f>
        <v>0</v>
      </c>
      <c r="S157" s="194"/>
      <c r="T157" s="196">
        <f>SUM(T158:T172)</f>
        <v>3.6229121999999996</v>
      </c>
      <c r="AR157" s="197" t="s">
        <v>82</v>
      </c>
      <c r="AT157" s="198" t="s">
        <v>73</v>
      </c>
      <c r="AU157" s="198" t="s">
        <v>84</v>
      </c>
      <c r="AY157" s="197" t="s">
        <v>308</v>
      </c>
      <c r="BK157" s="199">
        <f>SUM(BK158:BK172)</f>
        <v>0</v>
      </c>
    </row>
    <row r="158" spans="2:65" s="1" customFormat="1" ht="22.5" customHeight="1">
      <c r="B158" s="42"/>
      <c r="C158" s="203" t="s">
        <v>402</v>
      </c>
      <c r="D158" s="203" t="s">
        <v>311</v>
      </c>
      <c r="E158" s="204" t="s">
        <v>572</v>
      </c>
      <c r="F158" s="205" t="s">
        <v>573</v>
      </c>
      <c r="G158" s="206" t="s">
        <v>538</v>
      </c>
      <c r="H158" s="207">
        <v>3.66</v>
      </c>
      <c r="I158" s="208"/>
      <c r="J158" s="209">
        <f>ROUND(I158*H158,2)</f>
        <v>0</v>
      </c>
      <c r="K158" s="205" t="s">
        <v>315</v>
      </c>
      <c r="L158" s="62"/>
      <c r="M158" s="210" t="s">
        <v>21</v>
      </c>
      <c r="N158" s="211" t="s">
        <v>45</v>
      </c>
      <c r="O158" s="43"/>
      <c r="P158" s="212">
        <f>O158*H158</f>
        <v>0</v>
      </c>
      <c r="Q158" s="212">
        <v>0</v>
      </c>
      <c r="R158" s="212">
        <f>Q158*H158</f>
        <v>0</v>
      </c>
      <c r="S158" s="212">
        <v>1.67E-3</v>
      </c>
      <c r="T158" s="213">
        <f>S158*H158</f>
        <v>6.1122000000000008E-3</v>
      </c>
      <c r="AR158" s="25" t="s">
        <v>375</v>
      </c>
      <c r="AT158" s="25" t="s">
        <v>311</v>
      </c>
      <c r="AU158" s="25" t="s">
        <v>95</v>
      </c>
      <c r="AY158" s="25" t="s">
        <v>308</v>
      </c>
      <c r="BE158" s="214">
        <f>IF(N158="základní",J158,0)</f>
        <v>0</v>
      </c>
      <c r="BF158" s="214">
        <f>IF(N158="snížená",J158,0)</f>
        <v>0</v>
      </c>
      <c r="BG158" s="214">
        <f>IF(N158="zákl. přenesená",J158,0)</f>
        <v>0</v>
      </c>
      <c r="BH158" s="214">
        <f>IF(N158="sníž. přenesená",J158,0)</f>
        <v>0</v>
      </c>
      <c r="BI158" s="214">
        <f>IF(N158="nulová",J158,0)</f>
        <v>0</v>
      </c>
      <c r="BJ158" s="25" t="s">
        <v>82</v>
      </c>
      <c r="BK158" s="214">
        <f>ROUND(I158*H158,2)</f>
        <v>0</v>
      </c>
      <c r="BL158" s="25" t="s">
        <v>375</v>
      </c>
      <c r="BM158" s="25" t="s">
        <v>829</v>
      </c>
    </row>
    <row r="159" spans="2:65" s="13" customFormat="1" ht="13.5">
      <c r="B159" s="233"/>
      <c r="C159" s="234"/>
      <c r="D159" s="246" t="s">
        <v>451</v>
      </c>
      <c r="E159" s="256" t="s">
        <v>21</v>
      </c>
      <c r="F159" s="257" t="s">
        <v>830</v>
      </c>
      <c r="G159" s="234"/>
      <c r="H159" s="258">
        <v>3.66</v>
      </c>
      <c r="I159" s="238"/>
      <c r="J159" s="234"/>
      <c r="K159" s="234"/>
      <c r="L159" s="239"/>
      <c r="M159" s="240"/>
      <c r="N159" s="241"/>
      <c r="O159" s="241"/>
      <c r="P159" s="241"/>
      <c r="Q159" s="241"/>
      <c r="R159" s="241"/>
      <c r="S159" s="241"/>
      <c r="T159" s="242"/>
      <c r="AT159" s="243" t="s">
        <v>451</v>
      </c>
      <c r="AU159" s="243" t="s">
        <v>95</v>
      </c>
      <c r="AV159" s="13" t="s">
        <v>84</v>
      </c>
      <c r="AW159" s="13" t="s">
        <v>37</v>
      </c>
      <c r="AX159" s="13" t="s">
        <v>82</v>
      </c>
      <c r="AY159" s="243" t="s">
        <v>308</v>
      </c>
    </row>
    <row r="160" spans="2:65" s="1" customFormat="1" ht="22.5" customHeight="1">
      <c r="B160" s="42"/>
      <c r="C160" s="203" t="s">
        <v>406</v>
      </c>
      <c r="D160" s="203" t="s">
        <v>311</v>
      </c>
      <c r="E160" s="204" t="s">
        <v>576</v>
      </c>
      <c r="F160" s="205" t="s">
        <v>577</v>
      </c>
      <c r="G160" s="206" t="s">
        <v>578</v>
      </c>
      <c r="H160" s="207">
        <v>3</v>
      </c>
      <c r="I160" s="208"/>
      <c r="J160" s="209">
        <f>ROUND(I160*H160,2)</f>
        <v>0</v>
      </c>
      <c r="K160" s="205" t="s">
        <v>315</v>
      </c>
      <c r="L160" s="62"/>
      <c r="M160" s="210" t="s">
        <v>21</v>
      </c>
      <c r="N160" s="211" t="s">
        <v>45</v>
      </c>
      <c r="O160" s="43"/>
      <c r="P160" s="212">
        <f>O160*H160</f>
        <v>0</v>
      </c>
      <c r="Q160" s="212">
        <v>0</v>
      </c>
      <c r="R160" s="212">
        <f>Q160*H160</f>
        <v>0</v>
      </c>
      <c r="S160" s="212">
        <v>3.0000000000000001E-3</v>
      </c>
      <c r="T160" s="213">
        <f>S160*H160</f>
        <v>9.0000000000000011E-3</v>
      </c>
      <c r="AR160" s="25" t="s">
        <v>375</v>
      </c>
      <c r="AT160" s="25" t="s">
        <v>311</v>
      </c>
      <c r="AU160" s="25" t="s">
        <v>95</v>
      </c>
      <c r="AY160" s="25" t="s">
        <v>308</v>
      </c>
      <c r="BE160" s="214">
        <f>IF(N160="základní",J160,0)</f>
        <v>0</v>
      </c>
      <c r="BF160" s="214">
        <f>IF(N160="snížená",J160,0)</f>
        <v>0</v>
      </c>
      <c r="BG160" s="214">
        <f>IF(N160="zákl. přenesená",J160,0)</f>
        <v>0</v>
      </c>
      <c r="BH160" s="214">
        <f>IF(N160="sníž. přenesená",J160,0)</f>
        <v>0</v>
      </c>
      <c r="BI160" s="214">
        <f>IF(N160="nulová",J160,0)</f>
        <v>0</v>
      </c>
      <c r="BJ160" s="25" t="s">
        <v>82</v>
      </c>
      <c r="BK160" s="214">
        <f>ROUND(I160*H160,2)</f>
        <v>0</v>
      </c>
      <c r="BL160" s="25" t="s">
        <v>375</v>
      </c>
      <c r="BM160" s="25" t="s">
        <v>831</v>
      </c>
    </row>
    <row r="161" spans="2:65" s="1" customFormat="1" ht="22.5" customHeight="1">
      <c r="B161" s="42"/>
      <c r="C161" s="203" t="s">
        <v>410</v>
      </c>
      <c r="D161" s="203" t="s">
        <v>311</v>
      </c>
      <c r="E161" s="204" t="s">
        <v>581</v>
      </c>
      <c r="F161" s="205" t="s">
        <v>582</v>
      </c>
      <c r="G161" s="206" t="s">
        <v>508</v>
      </c>
      <c r="H161" s="207">
        <v>0.64</v>
      </c>
      <c r="I161" s="208"/>
      <c r="J161" s="209">
        <f>ROUND(I161*H161,2)</f>
        <v>0</v>
      </c>
      <c r="K161" s="205" t="s">
        <v>315</v>
      </c>
      <c r="L161" s="62"/>
      <c r="M161" s="210" t="s">
        <v>21</v>
      </c>
      <c r="N161" s="211" t="s">
        <v>45</v>
      </c>
      <c r="O161" s="43"/>
      <c r="P161" s="212">
        <f>O161*H161</f>
        <v>0</v>
      </c>
      <c r="Q161" s="212">
        <v>0</v>
      </c>
      <c r="R161" s="212">
        <f>Q161*H161</f>
        <v>0</v>
      </c>
      <c r="S161" s="212">
        <v>0</v>
      </c>
      <c r="T161" s="213">
        <f>S161*H161</f>
        <v>0</v>
      </c>
      <c r="AR161" s="25" t="s">
        <v>375</v>
      </c>
      <c r="AT161" s="25" t="s">
        <v>311</v>
      </c>
      <c r="AU161" s="25" t="s">
        <v>95</v>
      </c>
      <c r="AY161" s="25" t="s">
        <v>308</v>
      </c>
      <c r="BE161" s="214">
        <f>IF(N161="základní",J161,0)</f>
        <v>0</v>
      </c>
      <c r="BF161" s="214">
        <f>IF(N161="snížená",J161,0)</f>
        <v>0</v>
      </c>
      <c r="BG161" s="214">
        <f>IF(N161="zákl. přenesená",J161,0)</f>
        <v>0</v>
      </c>
      <c r="BH161" s="214">
        <f>IF(N161="sníž. přenesená",J161,0)</f>
        <v>0</v>
      </c>
      <c r="BI161" s="214">
        <f>IF(N161="nulová",J161,0)</f>
        <v>0</v>
      </c>
      <c r="BJ161" s="25" t="s">
        <v>82</v>
      </c>
      <c r="BK161" s="214">
        <f>ROUND(I161*H161,2)</f>
        <v>0</v>
      </c>
      <c r="BL161" s="25" t="s">
        <v>375</v>
      </c>
      <c r="BM161" s="25" t="s">
        <v>832</v>
      </c>
    </row>
    <row r="162" spans="2:65" s="13" customFormat="1" ht="13.5">
      <c r="B162" s="233"/>
      <c r="C162" s="234"/>
      <c r="D162" s="246" t="s">
        <v>451</v>
      </c>
      <c r="E162" s="256" t="s">
        <v>21</v>
      </c>
      <c r="F162" s="257" t="s">
        <v>833</v>
      </c>
      <c r="G162" s="234"/>
      <c r="H162" s="258">
        <v>0.64</v>
      </c>
      <c r="I162" s="238"/>
      <c r="J162" s="234"/>
      <c r="K162" s="234"/>
      <c r="L162" s="239"/>
      <c r="M162" s="240"/>
      <c r="N162" s="241"/>
      <c r="O162" s="241"/>
      <c r="P162" s="241"/>
      <c r="Q162" s="241"/>
      <c r="R162" s="241"/>
      <c r="S162" s="241"/>
      <c r="T162" s="242"/>
      <c r="AT162" s="243" t="s">
        <v>451</v>
      </c>
      <c r="AU162" s="243" t="s">
        <v>95</v>
      </c>
      <c r="AV162" s="13" t="s">
        <v>84</v>
      </c>
      <c r="AW162" s="13" t="s">
        <v>37</v>
      </c>
      <c r="AX162" s="13" t="s">
        <v>82</v>
      </c>
      <c r="AY162" s="243" t="s">
        <v>308</v>
      </c>
    </row>
    <row r="163" spans="2:65" s="1" customFormat="1" ht="22.5" customHeight="1">
      <c r="B163" s="42"/>
      <c r="C163" s="203" t="s">
        <v>416</v>
      </c>
      <c r="D163" s="203" t="s">
        <v>311</v>
      </c>
      <c r="E163" s="204" t="s">
        <v>585</v>
      </c>
      <c r="F163" s="205" t="s">
        <v>586</v>
      </c>
      <c r="G163" s="206" t="s">
        <v>508</v>
      </c>
      <c r="H163" s="207">
        <v>1.54</v>
      </c>
      <c r="I163" s="208"/>
      <c r="J163" s="209">
        <f>ROUND(I163*H163,2)</f>
        <v>0</v>
      </c>
      <c r="K163" s="205" t="s">
        <v>315</v>
      </c>
      <c r="L163" s="62"/>
      <c r="M163" s="210" t="s">
        <v>21</v>
      </c>
      <c r="N163" s="211" t="s">
        <v>45</v>
      </c>
      <c r="O163" s="43"/>
      <c r="P163" s="212">
        <f>O163*H163</f>
        <v>0</v>
      </c>
      <c r="Q163" s="212">
        <v>0</v>
      </c>
      <c r="R163" s="212">
        <f>Q163*H163</f>
        <v>0</v>
      </c>
      <c r="S163" s="212">
        <v>0</v>
      </c>
      <c r="T163" s="213">
        <f>S163*H163</f>
        <v>0</v>
      </c>
      <c r="AR163" s="25" t="s">
        <v>375</v>
      </c>
      <c r="AT163" s="25" t="s">
        <v>311</v>
      </c>
      <c r="AU163" s="25" t="s">
        <v>95</v>
      </c>
      <c r="AY163" s="25" t="s">
        <v>308</v>
      </c>
      <c r="BE163" s="214">
        <f>IF(N163="základní",J163,0)</f>
        <v>0</v>
      </c>
      <c r="BF163" s="214">
        <f>IF(N163="snížená",J163,0)</f>
        <v>0</v>
      </c>
      <c r="BG163" s="214">
        <f>IF(N163="zákl. přenesená",J163,0)</f>
        <v>0</v>
      </c>
      <c r="BH163" s="214">
        <f>IF(N163="sníž. přenesená",J163,0)</f>
        <v>0</v>
      </c>
      <c r="BI163" s="214">
        <f>IF(N163="nulová",J163,0)</f>
        <v>0</v>
      </c>
      <c r="BJ163" s="25" t="s">
        <v>82</v>
      </c>
      <c r="BK163" s="214">
        <f>ROUND(I163*H163,2)</f>
        <v>0</v>
      </c>
      <c r="BL163" s="25" t="s">
        <v>375</v>
      </c>
      <c r="BM163" s="25" t="s">
        <v>834</v>
      </c>
    </row>
    <row r="164" spans="2:65" s="13" customFormat="1" ht="13.5">
      <c r="B164" s="233"/>
      <c r="C164" s="234"/>
      <c r="D164" s="246" t="s">
        <v>451</v>
      </c>
      <c r="E164" s="256" t="s">
        <v>21</v>
      </c>
      <c r="F164" s="257" t="s">
        <v>835</v>
      </c>
      <c r="G164" s="234"/>
      <c r="H164" s="258">
        <v>1.54</v>
      </c>
      <c r="I164" s="238"/>
      <c r="J164" s="234"/>
      <c r="K164" s="234"/>
      <c r="L164" s="239"/>
      <c r="M164" s="240"/>
      <c r="N164" s="241"/>
      <c r="O164" s="241"/>
      <c r="P164" s="241"/>
      <c r="Q164" s="241"/>
      <c r="R164" s="241"/>
      <c r="S164" s="241"/>
      <c r="T164" s="242"/>
      <c r="AT164" s="243" t="s">
        <v>451</v>
      </c>
      <c r="AU164" s="243" t="s">
        <v>95</v>
      </c>
      <c r="AV164" s="13" t="s">
        <v>84</v>
      </c>
      <c r="AW164" s="13" t="s">
        <v>37</v>
      </c>
      <c r="AX164" s="13" t="s">
        <v>82</v>
      </c>
      <c r="AY164" s="243" t="s">
        <v>308</v>
      </c>
    </row>
    <row r="165" spans="2:65" s="1" customFormat="1" ht="22.5" customHeight="1">
      <c r="B165" s="42"/>
      <c r="C165" s="203" t="s">
        <v>420</v>
      </c>
      <c r="D165" s="203" t="s">
        <v>311</v>
      </c>
      <c r="E165" s="204" t="s">
        <v>589</v>
      </c>
      <c r="F165" s="205" t="s">
        <v>836</v>
      </c>
      <c r="G165" s="206" t="s">
        <v>508</v>
      </c>
      <c r="H165" s="207">
        <v>3.92</v>
      </c>
      <c r="I165" s="208"/>
      <c r="J165" s="209">
        <f>ROUND(I165*H165,2)</f>
        <v>0</v>
      </c>
      <c r="K165" s="205" t="s">
        <v>315</v>
      </c>
      <c r="L165" s="62"/>
      <c r="M165" s="210" t="s">
        <v>21</v>
      </c>
      <c r="N165" s="211" t="s">
        <v>45</v>
      </c>
      <c r="O165" s="43"/>
      <c r="P165" s="212">
        <f>O165*H165</f>
        <v>0</v>
      </c>
      <c r="Q165" s="212">
        <v>0</v>
      </c>
      <c r="R165" s="212">
        <f>Q165*H165</f>
        <v>0</v>
      </c>
      <c r="S165" s="212">
        <v>0</v>
      </c>
      <c r="T165" s="213">
        <f>S165*H165</f>
        <v>0</v>
      </c>
      <c r="AR165" s="25" t="s">
        <v>375</v>
      </c>
      <c r="AT165" s="25" t="s">
        <v>311</v>
      </c>
      <c r="AU165" s="25" t="s">
        <v>95</v>
      </c>
      <c r="AY165" s="25" t="s">
        <v>308</v>
      </c>
      <c r="BE165" s="214">
        <f>IF(N165="základní",J165,0)</f>
        <v>0</v>
      </c>
      <c r="BF165" s="214">
        <f>IF(N165="snížená",J165,0)</f>
        <v>0</v>
      </c>
      <c r="BG165" s="214">
        <f>IF(N165="zákl. přenesená",J165,0)</f>
        <v>0</v>
      </c>
      <c r="BH165" s="214">
        <f>IF(N165="sníž. přenesená",J165,0)</f>
        <v>0</v>
      </c>
      <c r="BI165" s="214">
        <f>IF(N165="nulová",J165,0)</f>
        <v>0</v>
      </c>
      <c r="BJ165" s="25" t="s">
        <v>82</v>
      </c>
      <c r="BK165" s="214">
        <f>ROUND(I165*H165,2)</f>
        <v>0</v>
      </c>
      <c r="BL165" s="25" t="s">
        <v>375</v>
      </c>
      <c r="BM165" s="25" t="s">
        <v>837</v>
      </c>
    </row>
    <row r="166" spans="2:65" s="13" customFormat="1" ht="13.5">
      <c r="B166" s="233"/>
      <c r="C166" s="234"/>
      <c r="D166" s="246" t="s">
        <v>451</v>
      </c>
      <c r="E166" s="256" t="s">
        <v>21</v>
      </c>
      <c r="F166" s="257" t="s">
        <v>838</v>
      </c>
      <c r="G166" s="234"/>
      <c r="H166" s="258">
        <v>3.92</v>
      </c>
      <c r="I166" s="238"/>
      <c r="J166" s="234"/>
      <c r="K166" s="234"/>
      <c r="L166" s="239"/>
      <c r="M166" s="240"/>
      <c r="N166" s="241"/>
      <c r="O166" s="241"/>
      <c r="P166" s="241"/>
      <c r="Q166" s="241"/>
      <c r="R166" s="241"/>
      <c r="S166" s="241"/>
      <c r="T166" s="242"/>
      <c r="AT166" s="243" t="s">
        <v>451</v>
      </c>
      <c r="AU166" s="243" t="s">
        <v>95</v>
      </c>
      <c r="AV166" s="13" t="s">
        <v>84</v>
      </c>
      <c r="AW166" s="13" t="s">
        <v>37</v>
      </c>
      <c r="AX166" s="13" t="s">
        <v>82</v>
      </c>
      <c r="AY166" s="243" t="s">
        <v>308</v>
      </c>
    </row>
    <row r="167" spans="2:65" s="1" customFormat="1" ht="22.5" customHeight="1">
      <c r="B167" s="42"/>
      <c r="C167" s="203" t="s">
        <v>593</v>
      </c>
      <c r="D167" s="203" t="s">
        <v>311</v>
      </c>
      <c r="E167" s="204" t="s">
        <v>594</v>
      </c>
      <c r="F167" s="205" t="s">
        <v>595</v>
      </c>
      <c r="G167" s="206" t="s">
        <v>578</v>
      </c>
      <c r="H167" s="207">
        <v>4</v>
      </c>
      <c r="I167" s="208"/>
      <c r="J167" s="209">
        <f>ROUND(I167*H167,2)</f>
        <v>0</v>
      </c>
      <c r="K167" s="205" t="s">
        <v>315</v>
      </c>
      <c r="L167" s="62"/>
      <c r="M167" s="210" t="s">
        <v>21</v>
      </c>
      <c r="N167" s="211" t="s">
        <v>45</v>
      </c>
      <c r="O167" s="43"/>
      <c r="P167" s="212">
        <f>O167*H167</f>
        <v>0</v>
      </c>
      <c r="Q167" s="212">
        <v>0</v>
      </c>
      <c r="R167" s="212">
        <f>Q167*H167</f>
        <v>0</v>
      </c>
      <c r="S167" s="212">
        <v>0</v>
      </c>
      <c r="T167" s="213">
        <f>S167*H167</f>
        <v>0</v>
      </c>
      <c r="AR167" s="25" t="s">
        <v>375</v>
      </c>
      <c r="AT167" s="25" t="s">
        <v>311</v>
      </c>
      <c r="AU167" s="25" t="s">
        <v>95</v>
      </c>
      <c r="AY167" s="25" t="s">
        <v>308</v>
      </c>
      <c r="BE167" s="214">
        <f>IF(N167="základní",J167,0)</f>
        <v>0</v>
      </c>
      <c r="BF167" s="214">
        <f>IF(N167="snížená",J167,0)</f>
        <v>0</v>
      </c>
      <c r="BG167" s="214">
        <f>IF(N167="zákl. přenesená",J167,0)</f>
        <v>0</v>
      </c>
      <c r="BH167" s="214">
        <f>IF(N167="sníž. přenesená",J167,0)</f>
        <v>0</v>
      </c>
      <c r="BI167" s="214">
        <f>IF(N167="nulová",J167,0)</f>
        <v>0</v>
      </c>
      <c r="BJ167" s="25" t="s">
        <v>82</v>
      </c>
      <c r="BK167" s="214">
        <f>ROUND(I167*H167,2)</f>
        <v>0</v>
      </c>
      <c r="BL167" s="25" t="s">
        <v>375</v>
      </c>
      <c r="BM167" s="25" t="s">
        <v>839</v>
      </c>
    </row>
    <row r="168" spans="2:65" s="1" customFormat="1" ht="22.5" customHeight="1">
      <c r="B168" s="42"/>
      <c r="C168" s="203" t="s">
        <v>598</v>
      </c>
      <c r="D168" s="203" t="s">
        <v>311</v>
      </c>
      <c r="E168" s="204" t="s">
        <v>604</v>
      </c>
      <c r="F168" s="205" t="s">
        <v>605</v>
      </c>
      <c r="G168" s="206" t="s">
        <v>508</v>
      </c>
      <c r="H168" s="207">
        <v>12.6</v>
      </c>
      <c r="I168" s="208"/>
      <c r="J168" s="209">
        <f>ROUND(I168*H168,2)</f>
        <v>0</v>
      </c>
      <c r="K168" s="205" t="s">
        <v>21</v>
      </c>
      <c r="L168" s="62"/>
      <c r="M168" s="210" t="s">
        <v>21</v>
      </c>
      <c r="N168" s="211" t="s">
        <v>45</v>
      </c>
      <c r="O168" s="43"/>
      <c r="P168" s="212">
        <f>O168*H168</f>
        <v>0</v>
      </c>
      <c r="Q168" s="212">
        <v>0</v>
      </c>
      <c r="R168" s="212">
        <f>Q168*H168</f>
        <v>0</v>
      </c>
      <c r="S168" s="212">
        <v>3.3000000000000002E-2</v>
      </c>
      <c r="T168" s="213">
        <f>S168*H168</f>
        <v>0.4158</v>
      </c>
      <c r="AR168" s="25" t="s">
        <v>327</v>
      </c>
      <c r="AT168" s="25" t="s">
        <v>311</v>
      </c>
      <c r="AU168" s="25" t="s">
        <v>95</v>
      </c>
      <c r="AY168" s="25" t="s">
        <v>308</v>
      </c>
      <c r="BE168" s="214">
        <f>IF(N168="základní",J168,0)</f>
        <v>0</v>
      </c>
      <c r="BF168" s="214">
        <f>IF(N168="snížená",J168,0)</f>
        <v>0</v>
      </c>
      <c r="BG168" s="214">
        <f>IF(N168="zákl. přenesená",J168,0)</f>
        <v>0</v>
      </c>
      <c r="BH168" s="214">
        <f>IF(N168="sníž. přenesená",J168,0)</f>
        <v>0</v>
      </c>
      <c r="BI168" s="214">
        <f>IF(N168="nulová",J168,0)</f>
        <v>0</v>
      </c>
      <c r="BJ168" s="25" t="s">
        <v>82</v>
      </c>
      <c r="BK168" s="214">
        <f>ROUND(I168*H168,2)</f>
        <v>0</v>
      </c>
      <c r="BL168" s="25" t="s">
        <v>327</v>
      </c>
      <c r="BM168" s="25" t="s">
        <v>840</v>
      </c>
    </row>
    <row r="169" spans="2:65" s="13" customFormat="1" ht="13.5">
      <c r="B169" s="233"/>
      <c r="C169" s="234"/>
      <c r="D169" s="246" t="s">
        <v>451</v>
      </c>
      <c r="E169" s="256" t="s">
        <v>21</v>
      </c>
      <c r="F169" s="257" t="s">
        <v>841</v>
      </c>
      <c r="G169" s="234"/>
      <c r="H169" s="258">
        <v>12.6</v>
      </c>
      <c r="I169" s="238"/>
      <c r="J169" s="234"/>
      <c r="K169" s="234"/>
      <c r="L169" s="239"/>
      <c r="M169" s="240"/>
      <c r="N169" s="241"/>
      <c r="O169" s="241"/>
      <c r="P169" s="241"/>
      <c r="Q169" s="241"/>
      <c r="R169" s="241"/>
      <c r="S169" s="241"/>
      <c r="T169" s="242"/>
      <c r="AT169" s="243" t="s">
        <v>451</v>
      </c>
      <c r="AU169" s="243" t="s">
        <v>95</v>
      </c>
      <c r="AV169" s="13" t="s">
        <v>84</v>
      </c>
      <c r="AW169" s="13" t="s">
        <v>37</v>
      </c>
      <c r="AX169" s="13" t="s">
        <v>82</v>
      </c>
      <c r="AY169" s="243" t="s">
        <v>308</v>
      </c>
    </row>
    <row r="170" spans="2:65" s="1" customFormat="1" ht="22.5" customHeight="1">
      <c r="B170" s="42"/>
      <c r="C170" s="203" t="s">
        <v>603</v>
      </c>
      <c r="D170" s="203" t="s">
        <v>311</v>
      </c>
      <c r="E170" s="204" t="s">
        <v>614</v>
      </c>
      <c r="F170" s="205" t="s">
        <v>615</v>
      </c>
      <c r="G170" s="206" t="s">
        <v>508</v>
      </c>
      <c r="H170" s="207">
        <v>42</v>
      </c>
      <c r="I170" s="208"/>
      <c r="J170" s="209">
        <f>ROUND(I170*H170,2)</f>
        <v>0</v>
      </c>
      <c r="K170" s="205" t="s">
        <v>616</v>
      </c>
      <c r="L170" s="62"/>
      <c r="M170" s="210" t="s">
        <v>21</v>
      </c>
      <c r="N170" s="211" t="s">
        <v>45</v>
      </c>
      <c r="O170" s="43"/>
      <c r="P170" s="212">
        <f>O170*H170</f>
        <v>0</v>
      </c>
      <c r="Q170" s="212">
        <v>0</v>
      </c>
      <c r="R170" s="212">
        <f>Q170*H170</f>
        <v>0</v>
      </c>
      <c r="S170" s="212">
        <v>0</v>
      </c>
      <c r="T170" s="213">
        <f>S170*H170</f>
        <v>0</v>
      </c>
      <c r="AR170" s="25" t="s">
        <v>375</v>
      </c>
      <c r="AT170" s="25" t="s">
        <v>311</v>
      </c>
      <c r="AU170" s="25" t="s">
        <v>95</v>
      </c>
      <c r="AY170" s="25" t="s">
        <v>308</v>
      </c>
      <c r="BE170" s="214">
        <f>IF(N170="základní",J170,0)</f>
        <v>0</v>
      </c>
      <c r="BF170" s="214">
        <f>IF(N170="snížená",J170,0)</f>
        <v>0</v>
      </c>
      <c r="BG170" s="214">
        <f>IF(N170="zákl. přenesená",J170,0)</f>
        <v>0</v>
      </c>
      <c r="BH170" s="214">
        <f>IF(N170="sníž. přenesená",J170,0)</f>
        <v>0</v>
      </c>
      <c r="BI170" s="214">
        <f>IF(N170="nulová",J170,0)</f>
        <v>0</v>
      </c>
      <c r="BJ170" s="25" t="s">
        <v>82</v>
      </c>
      <c r="BK170" s="214">
        <f>ROUND(I170*H170,2)</f>
        <v>0</v>
      </c>
      <c r="BL170" s="25" t="s">
        <v>375</v>
      </c>
      <c r="BM170" s="25" t="s">
        <v>842</v>
      </c>
    </row>
    <row r="171" spans="2:65" s="13" customFormat="1" ht="13.5">
      <c r="B171" s="233"/>
      <c r="C171" s="234"/>
      <c r="D171" s="246" t="s">
        <v>451</v>
      </c>
      <c r="E171" s="256" t="s">
        <v>21</v>
      </c>
      <c r="F171" s="257" t="s">
        <v>843</v>
      </c>
      <c r="G171" s="234"/>
      <c r="H171" s="258">
        <v>42</v>
      </c>
      <c r="I171" s="238"/>
      <c r="J171" s="234"/>
      <c r="K171" s="234"/>
      <c r="L171" s="239"/>
      <c r="M171" s="240"/>
      <c r="N171" s="241"/>
      <c r="O171" s="241"/>
      <c r="P171" s="241"/>
      <c r="Q171" s="241"/>
      <c r="R171" s="241"/>
      <c r="S171" s="241"/>
      <c r="T171" s="242"/>
      <c r="AT171" s="243" t="s">
        <v>451</v>
      </c>
      <c r="AU171" s="243" t="s">
        <v>95</v>
      </c>
      <c r="AV171" s="13" t="s">
        <v>84</v>
      </c>
      <c r="AW171" s="13" t="s">
        <v>37</v>
      </c>
      <c r="AX171" s="13" t="s">
        <v>82</v>
      </c>
      <c r="AY171" s="243" t="s">
        <v>308</v>
      </c>
    </row>
    <row r="172" spans="2:65" s="1" customFormat="1" ht="22.5" customHeight="1">
      <c r="B172" s="42"/>
      <c r="C172" s="203" t="s">
        <v>608</v>
      </c>
      <c r="D172" s="203" t="s">
        <v>311</v>
      </c>
      <c r="E172" s="204" t="s">
        <v>620</v>
      </c>
      <c r="F172" s="205" t="s">
        <v>621</v>
      </c>
      <c r="G172" s="206" t="s">
        <v>508</v>
      </c>
      <c r="H172" s="207">
        <v>42</v>
      </c>
      <c r="I172" s="208"/>
      <c r="J172" s="209">
        <f>ROUND(I172*H172,2)</f>
        <v>0</v>
      </c>
      <c r="K172" s="205" t="s">
        <v>315</v>
      </c>
      <c r="L172" s="62"/>
      <c r="M172" s="210" t="s">
        <v>21</v>
      </c>
      <c r="N172" s="211" t="s">
        <v>45</v>
      </c>
      <c r="O172" s="43"/>
      <c r="P172" s="212">
        <f>O172*H172</f>
        <v>0</v>
      </c>
      <c r="Q172" s="212">
        <v>0</v>
      </c>
      <c r="R172" s="212">
        <f>Q172*H172</f>
        <v>0</v>
      </c>
      <c r="S172" s="212">
        <v>7.5999999999999998E-2</v>
      </c>
      <c r="T172" s="213">
        <f>S172*H172</f>
        <v>3.1919999999999997</v>
      </c>
      <c r="AR172" s="25" t="s">
        <v>327</v>
      </c>
      <c r="AT172" s="25" t="s">
        <v>311</v>
      </c>
      <c r="AU172" s="25" t="s">
        <v>95</v>
      </c>
      <c r="AY172" s="25" t="s">
        <v>308</v>
      </c>
      <c r="BE172" s="214">
        <f>IF(N172="základní",J172,0)</f>
        <v>0</v>
      </c>
      <c r="BF172" s="214">
        <f>IF(N172="snížená",J172,0)</f>
        <v>0</v>
      </c>
      <c r="BG172" s="214">
        <f>IF(N172="zákl. přenesená",J172,0)</f>
        <v>0</v>
      </c>
      <c r="BH172" s="214">
        <f>IF(N172="sníž. přenesená",J172,0)</f>
        <v>0</v>
      </c>
      <c r="BI172" s="214">
        <f>IF(N172="nulová",J172,0)</f>
        <v>0</v>
      </c>
      <c r="BJ172" s="25" t="s">
        <v>82</v>
      </c>
      <c r="BK172" s="214">
        <f>ROUND(I172*H172,2)</f>
        <v>0</v>
      </c>
      <c r="BL172" s="25" t="s">
        <v>327</v>
      </c>
      <c r="BM172" s="25" t="s">
        <v>844</v>
      </c>
    </row>
    <row r="173" spans="2:65" s="11" customFormat="1" ht="29.85" customHeight="1">
      <c r="B173" s="186"/>
      <c r="C173" s="187"/>
      <c r="D173" s="188" t="s">
        <v>73</v>
      </c>
      <c r="E173" s="262" t="s">
        <v>346</v>
      </c>
      <c r="F173" s="262" t="s">
        <v>629</v>
      </c>
      <c r="G173" s="187"/>
      <c r="H173" s="187"/>
      <c r="I173" s="190"/>
      <c r="J173" s="263">
        <f>BK173</f>
        <v>0</v>
      </c>
      <c r="K173" s="187"/>
      <c r="L173" s="192"/>
      <c r="M173" s="193"/>
      <c r="N173" s="194"/>
      <c r="O173" s="194"/>
      <c r="P173" s="195">
        <f>P174+P177+P179</f>
        <v>0</v>
      </c>
      <c r="Q173" s="194"/>
      <c r="R173" s="195">
        <f>R174+R177+R179</f>
        <v>6.5706239999999999E-2</v>
      </c>
      <c r="S173" s="194"/>
      <c r="T173" s="196">
        <f>T174+T177+T179</f>
        <v>5.1815999999999995</v>
      </c>
      <c r="AR173" s="197" t="s">
        <v>82</v>
      </c>
      <c r="AT173" s="198" t="s">
        <v>73</v>
      </c>
      <c r="AU173" s="198" t="s">
        <v>82</v>
      </c>
      <c r="AY173" s="197" t="s">
        <v>308</v>
      </c>
      <c r="BK173" s="199">
        <f>BK174+BK177+BK179</f>
        <v>0</v>
      </c>
    </row>
    <row r="174" spans="2:65" s="11" customFormat="1" ht="14.85" customHeight="1">
      <c r="B174" s="186"/>
      <c r="C174" s="187"/>
      <c r="D174" s="200" t="s">
        <v>73</v>
      </c>
      <c r="E174" s="201" t="s">
        <v>630</v>
      </c>
      <c r="F174" s="201" t="s">
        <v>631</v>
      </c>
      <c r="G174" s="187"/>
      <c r="H174" s="187"/>
      <c r="I174" s="190"/>
      <c r="J174" s="202">
        <f>BK174</f>
        <v>0</v>
      </c>
      <c r="K174" s="187"/>
      <c r="L174" s="192"/>
      <c r="M174" s="193"/>
      <c r="N174" s="194"/>
      <c r="O174" s="194"/>
      <c r="P174" s="195">
        <f>SUM(P175:P176)</f>
        <v>0</v>
      </c>
      <c r="Q174" s="194"/>
      <c r="R174" s="195">
        <f>SUM(R175:R176)</f>
        <v>4.3975359999999998E-2</v>
      </c>
      <c r="S174" s="194"/>
      <c r="T174" s="196">
        <f>SUM(T175:T176)</f>
        <v>0</v>
      </c>
      <c r="AR174" s="197" t="s">
        <v>82</v>
      </c>
      <c r="AT174" s="198" t="s">
        <v>73</v>
      </c>
      <c r="AU174" s="198" t="s">
        <v>84</v>
      </c>
      <c r="AY174" s="197" t="s">
        <v>308</v>
      </c>
      <c r="BK174" s="199">
        <f>SUM(BK175:BK176)</f>
        <v>0</v>
      </c>
    </row>
    <row r="175" spans="2:65" s="1" customFormat="1" ht="31.5" customHeight="1">
      <c r="B175" s="42"/>
      <c r="C175" s="203" t="s">
        <v>613</v>
      </c>
      <c r="D175" s="203" t="s">
        <v>311</v>
      </c>
      <c r="E175" s="204" t="s">
        <v>633</v>
      </c>
      <c r="F175" s="205" t="s">
        <v>634</v>
      </c>
      <c r="G175" s="206" t="s">
        <v>508</v>
      </c>
      <c r="H175" s="207">
        <v>338.27199999999999</v>
      </c>
      <c r="I175" s="208"/>
      <c r="J175" s="209">
        <f>ROUND(I175*H175,2)</f>
        <v>0</v>
      </c>
      <c r="K175" s="205" t="s">
        <v>315</v>
      </c>
      <c r="L175" s="62"/>
      <c r="M175" s="210" t="s">
        <v>21</v>
      </c>
      <c r="N175" s="211" t="s">
        <v>45</v>
      </c>
      <c r="O175" s="43"/>
      <c r="P175" s="212">
        <f>O175*H175</f>
        <v>0</v>
      </c>
      <c r="Q175" s="212">
        <v>1.2999999999999999E-4</v>
      </c>
      <c r="R175" s="212">
        <f>Q175*H175</f>
        <v>4.3975359999999998E-2</v>
      </c>
      <c r="S175" s="212">
        <v>0</v>
      </c>
      <c r="T175" s="213">
        <f>S175*H175</f>
        <v>0</v>
      </c>
      <c r="AR175" s="25" t="s">
        <v>327</v>
      </c>
      <c r="AT175" s="25" t="s">
        <v>311</v>
      </c>
      <c r="AU175" s="25" t="s">
        <v>95</v>
      </c>
      <c r="AY175" s="25" t="s">
        <v>308</v>
      </c>
      <c r="BE175" s="214">
        <f>IF(N175="základní",J175,0)</f>
        <v>0</v>
      </c>
      <c r="BF175" s="214">
        <f>IF(N175="snížená",J175,0)</f>
        <v>0</v>
      </c>
      <c r="BG175" s="214">
        <f>IF(N175="zákl. přenesená",J175,0)</f>
        <v>0</v>
      </c>
      <c r="BH175" s="214">
        <f>IF(N175="sníž. přenesená",J175,0)</f>
        <v>0</v>
      </c>
      <c r="BI175" s="214">
        <f>IF(N175="nulová",J175,0)</f>
        <v>0</v>
      </c>
      <c r="BJ175" s="25" t="s">
        <v>82</v>
      </c>
      <c r="BK175" s="214">
        <f>ROUND(I175*H175,2)</f>
        <v>0</v>
      </c>
      <c r="BL175" s="25" t="s">
        <v>327</v>
      </c>
      <c r="BM175" s="25" t="s">
        <v>845</v>
      </c>
    </row>
    <row r="176" spans="2:65" s="13" customFormat="1" ht="13.5">
      <c r="B176" s="233"/>
      <c r="C176" s="234"/>
      <c r="D176" s="223" t="s">
        <v>451</v>
      </c>
      <c r="E176" s="235" t="s">
        <v>21</v>
      </c>
      <c r="F176" s="236" t="s">
        <v>846</v>
      </c>
      <c r="G176" s="234"/>
      <c r="H176" s="237">
        <v>338.27199999999999</v>
      </c>
      <c r="I176" s="238"/>
      <c r="J176" s="234"/>
      <c r="K176" s="234"/>
      <c r="L176" s="239"/>
      <c r="M176" s="240"/>
      <c r="N176" s="241"/>
      <c r="O176" s="241"/>
      <c r="P176" s="241"/>
      <c r="Q176" s="241"/>
      <c r="R176" s="241"/>
      <c r="S176" s="241"/>
      <c r="T176" s="242"/>
      <c r="AT176" s="243" t="s">
        <v>451</v>
      </c>
      <c r="AU176" s="243" t="s">
        <v>95</v>
      </c>
      <c r="AV176" s="13" t="s">
        <v>84</v>
      </c>
      <c r="AW176" s="13" t="s">
        <v>37</v>
      </c>
      <c r="AX176" s="13" t="s">
        <v>82</v>
      </c>
      <c r="AY176" s="243" t="s">
        <v>308</v>
      </c>
    </row>
    <row r="177" spans="2:65" s="11" customFormat="1" ht="22.35" customHeight="1">
      <c r="B177" s="186"/>
      <c r="C177" s="187"/>
      <c r="D177" s="200" t="s">
        <v>73</v>
      </c>
      <c r="E177" s="201" t="s">
        <v>636</v>
      </c>
      <c r="F177" s="201" t="s">
        <v>637</v>
      </c>
      <c r="G177" s="187"/>
      <c r="H177" s="187"/>
      <c r="I177" s="190"/>
      <c r="J177" s="202">
        <f>BK177</f>
        <v>0</v>
      </c>
      <c r="K177" s="187"/>
      <c r="L177" s="192"/>
      <c r="M177" s="193"/>
      <c r="N177" s="194"/>
      <c r="O177" s="194"/>
      <c r="P177" s="195">
        <f>P178</f>
        <v>0</v>
      </c>
      <c r="Q177" s="194"/>
      <c r="R177" s="195">
        <f>R178</f>
        <v>1.353088E-2</v>
      </c>
      <c r="S177" s="194"/>
      <c r="T177" s="196">
        <f>T178</f>
        <v>0</v>
      </c>
      <c r="AR177" s="197" t="s">
        <v>82</v>
      </c>
      <c r="AT177" s="198" t="s">
        <v>73</v>
      </c>
      <c r="AU177" s="198" t="s">
        <v>84</v>
      </c>
      <c r="AY177" s="197" t="s">
        <v>308</v>
      </c>
      <c r="BK177" s="199">
        <f>BK178</f>
        <v>0</v>
      </c>
    </row>
    <row r="178" spans="2:65" s="1" customFormat="1" ht="22.5" customHeight="1">
      <c r="B178" s="42"/>
      <c r="C178" s="203" t="s">
        <v>619</v>
      </c>
      <c r="D178" s="203" t="s">
        <v>311</v>
      </c>
      <c r="E178" s="204" t="s">
        <v>639</v>
      </c>
      <c r="F178" s="205" t="s">
        <v>640</v>
      </c>
      <c r="G178" s="206" t="s">
        <v>508</v>
      </c>
      <c r="H178" s="207">
        <v>338.27199999999999</v>
      </c>
      <c r="I178" s="208"/>
      <c r="J178" s="209">
        <f>ROUND(I178*H178,2)</f>
        <v>0</v>
      </c>
      <c r="K178" s="205" t="s">
        <v>315</v>
      </c>
      <c r="L178" s="62"/>
      <c r="M178" s="210" t="s">
        <v>21</v>
      </c>
      <c r="N178" s="211" t="s">
        <v>45</v>
      </c>
      <c r="O178" s="43"/>
      <c r="P178" s="212">
        <f>O178*H178</f>
        <v>0</v>
      </c>
      <c r="Q178" s="212">
        <v>4.0000000000000003E-5</v>
      </c>
      <c r="R178" s="212">
        <f>Q178*H178</f>
        <v>1.353088E-2</v>
      </c>
      <c r="S178" s="212">
        <v>0</v>
      </c>
      <c r="T178" s="213">
        <f>S178*H178</f>
        <v>0</v>
      </c>
      <c r="AR178" s="25" t="s">
        <v>327</v>
      </c>
      <c r="AT178" s="25" t="s">
        <v>311</v>
      </c>
      <c r="AU178" s="25" t="s">
        <v>95</v>
      </c>
      <c r="AY178" s="25" t="s">
        <v>308</v>
      </c>
      <c r="BE178" s="214">
        <f>IF(N178="základní",J178,0)</f>
        <v>0</v>
      </c>
      <c r="BF178" s="214">
        <f>IF(N178="snížená",J178,0)</f>
        <v>0</v>
      </c>
      <c r="BG178" s="214">
        <f>IF(N178="zákl. přenesená",J178,0)</f>
        <v>0</v>
      </c>
      <c r="BH178" s="214">
        <f>IF(N178="sníž. přenesená",J178,0)</f>
        <v>0</v>
      </c>
      <c r="BI178" s="214">
        <f>IF(N178="nulová",J178,0)</f>
        <v>0</v>
      </c>
      <c r="BJ178" s="25" t="s">
        <v>82</v>
      </c>
      <c r="BK178" s="214">
        <f>ROUND(I178*H178,2)</f>
        <v>0</v>
      </c>
      <c r="BL178" s="25" t="s">
        <v>327</v>
      </c>
      <c r="BM178" s="25" t="s">
        <v>847</v>
      </c>
    </row>
    <row r="179" spans="2:65" s="11" customFormat="1" ht="22.35" customHeight="1">
      <c r="B179" s="186"/>
      <c r="C179" s="187"/>
      <c r="D179" s="200" t="s">
        <v>73</v>
      </c>
      <c r="E179" s="201" t="s">
        <v>642</v>
      </c>
      <c r="F179" s="201" t="s">
        <v>643</v>
      </c>
      <c r="G179" s="187"/>
      <c r="H179" s="187"/>
      <c r="I179" s="190"/>
      <c r="J179" s="202">
        <f>BK179</f>
        <v>0</v>
      </c>
      <c r="K179" s="187"/>
      <c r="L179" s="192"/>
      <c r="M179" s="193"/>
      <c r="N179" s="194"/>
      <c r="O179" s="194"/>
      <c r="P179" s="195">
        <f>SUM(P180:P193)</f>
        <v>0</v>
      </c>
      <c r="Q179" s="194"/>
      <c r="R179" s="195">
        <f>SUM(R180:R193)</f>
        <v>8.2000000000000007E-3</v>
      </c>
      <c r="S179" s="194"/>
      <c r="T179" s="196">
        <f>SUM(T180:T193)</f>
        <v>5.1815999999999995</v>
      </c>
      <c r="AR179" s="197" t="s">
        <v>82</v>
      </c>
      <c r="AT179" s="198" t="s">
        <v>73</v>
      </c>
      <c r="AU179" s="198" t="s">
        <v>84</v>
      </c>
      <c r="AY179" s="197" t="s">
        <v>308</v>
      </c>
      <c r="BK179" s="199">
        <f>SUM(BK180:BK193)</f>
        <v>0</v>
      </c>
    </row>
    <row r="180" spans="2:65" s="1" customFormat="1" ht="22.5" customHeight="1">
      <c r="B180" s="42"/>
      <c r="C180" s="203" t="s">
        <v>624</v>
      </c>
      <c r="D180" s="203" t="s">
        <v>311</v>
      </c>
      <c r="E180" s="204" t="s">
        <v>645</v>
      </c>
      <c r="F180" s="205" t="s">
        <v>646</v>
      </c>
      <c r="G180" s="206" t="s">
        <v>647</v>
      </c>
      <c r="H180" s="207">
        <v>3</v>
      </c>
      <c r="I180" s="208"/>
      <c r="J180" s="209">
        <f t="shared" ref="J180:J193" si="10">ROUND(I180*H180,2)</f>
        <v>0</v>
      </c>
      <c r="K180" s="205" t="s">
        <v>315</v>
      </c>
      <c r="L180" s="62"/>
      <c r="M180" s="210" t="s">
        <v>21</v>
      </c>
      <c r="N180" s="211" t="s">
        <v>45</v>
      </c>
      <c r="O180" s="43"/>
      <c r="P180" s="212">
        <f t="shared" ref="P180:P193" si="11">O180*H180</f>
        <v>0</v>
      </c>
      <c r="Q180" s="212">
        <v>0</v>
      </c>
      <c r="R180" s="212">
        <f t="shared" ref="R180:R193" si="12">Q180*H180</f>
        <v>0</v>
      </c>
      <c r="S180" s="212">
        <v>3.4200000000000001E-2</v>
      </c>
      <c r="T180" s="213">
        <f t="shared" ref="T180:T193" si="13">S180*H180</f>
        <v>0.1026</v>
      </c>
      <c r="AR180" s="25" t="s">
        <v>375</v>
      </c>
      <c r="AT180" s="25" t="s">
        <v>311</v>
      </c>
      <c r="AU180" s="25" t="s">
        <v>95</v>
      </c>
      <c r="AY180" s="25" t="s">
        <v>308</v>
      </c>
      <c r="BE180" s="214">
        <f t="shared" ref="BE180:BE193" si="14">IF(N180="základní",J180,0)</f>
        <v>0</v>
      </c>
      <c r="BF180" s="214">
        <f t="shared" ref="BF180:BF193" si="15">IF(N180="snížená",J180,0)</f>
        <v>0</v>
      </c>
      <c r="BG180" s="214">
        <f t="shared" ref="BG180:BG193" si="16">IF(N180="zákl. přenesená",J180,0)</f>
        <v>0</v>
      </c>
      <c r="BH180" s="214">
        <f t="shared" ref="BH180:BH193" si="17">IF(N180="sníž. přenesená",J180,0)</f>
        <v>0</v>
      </c>
      <c r="BI180" s="214">
        <f t="shared" ref="BI180:BI193" si="18">IF(N180="nulová",J180,0)</f>
        <v>0</v>
      </c>
      <c r="BJ180" s="25" t="s">
        <v>82</v>
      </c>
      <c r="BK180" s="214">
        <f t="shared" ref="BK180:BK193" si="19">ROUND(I180*H180,2)</f>
        <v>0</v>
      </c>
      <c r="BL180" s="25" t="s">
        <v>375</v>
      </c>
      <c r="BM180" s="25" t="s">
        <v>848</v>
      </c>
    </row>
    <row r="181" spans="2:65" s="1" customFormat="1" ht="22.5" customHeight="1">
      <c r="B181" s="42"/>
      <c r="C181" s="203" t="s">
        <v>632</v>
      </c>
      <c r="D181" s="203" t="s">
        <v>311</v>
      </c>
      <c r="E181" s="204" t="s">
        <v>650</v>
      </c>
      <c r="F181" s="205" t="s">
        <v>651</v>
      </c>
      <c r="G181" s="206" t="s">
        <v>647</v>
      </c>
      <c r="H181" s="207">
        <v>13</v>
      </c>
      <c r="I181" s="208"/>
      <c r="J181" s="209">
        <f t="shared" si="10"/>
        <v>0</v>
      </c>
      <c r="K181" s="205" t="s">
        <v>315</v>
      </c>
      <c r="L181" s="62"/>
      <c r="M181" s="210" t="s">
        <v>21</v>
      </c>
      <c r="N181" s="211" t="s">
        <v>45</v>
      </c>
      <c r="O181" s="43"/>
      <c r="P181" s="212">
        <f t="shared" si="11"/>
        <v>0</v>
      </c>
      <c r="Q181" s="212">
        <v>0</v>
      </c>
      <c r="R181" s="212">
        <f t="shared" si="12"/>
        <v>0</v>
      </c>
      <c r="S181" s="212">
        <v>1.9460000000000002E-2</v>
      </c>
      <c r="T181" s="213">
        <f t="shared" si="13"/>
        <v>0.25298000000000004</v>
      </c>
      <c r="AR181" s="25" t="s">
        <v>375</v>
      </c>
      <c r="AT181" s="25" t="s">
        <v>311</v>
      </c>
      <c r="AU181" s="25" t="s">
        <v>95</v>
      </c>
      <c r="AY181" s="25" t="s">
        <v>308</v>
      </c>
      <c r="BE181" s="214">
        <f t="shared" si="14"/>
        <v>0</v>
      </c>
      <c r="BF181" s="214">
        <f t="shared" si="15"/>
        <v>0</v>
      </c>
      <c r="BG181" s="214">
        <f t="shared" si="16"/>
        <v>0</v>
      </c>
      <c r="BH181" s="214">
        <f t="shared" si="17"/>
        <v>0</v>
      </c>
      <c r="BI181" s="214">
        <f t="shared" si="18"/>
        <v>0</v>
      </c>
      <c r="BJ181" s="25" t="s">
        <v>82</v>
      </c>
      <c r="BK181" s="214">
        <f t="shared" si="19"/>
        <v>0</v>
      </c>
      <c r="BL181" s="25" t="s">
        <v>375</v>
      </c>
      <c r="BM181" s="25" t="s">
        <v>849</v>
      </c>
    </row>
    <row r="182" spans="2:65" s="1" customFormat="1" ht="22.5" customHeight="1">
      <c r="B182" s="42"/>
      <c r="C182" s="203" t="s">
        <v>638</v>
      </c>
      <c r="D182" s="203" t="s">
        <v>311</v>
      </c>
      <c r="E182" s="204" t="s">
        <v>850</v>
      </c>
      <c r="F182" s="205" t="s">
        <v>851</v>
      </c>
      <c r="G182" s="206" t="s">
        <v>647</v>
      </c>
      <c r="H182" s="207">
        <v>1</v>
      </c>
      <c r="I182" s="208"/>
      <c r="J182" s="209">
        <f t="shared" si="10"/>
        <v>0</v>
      </c>
      <c r="K182" s="205" t="s">
        <v>315</v>
      </c>
      <c r="L182" s="62"/>
      <c r="M182" s="210" t="s">
        <v>21</v>
      </c>
      <c r="N182" s="211" t="s">
        <v>45</v>
      </c>
      <c r="O182" s="43"/>
      <c r="P182" s="212">
        <f t="shared" si="11"/>
        <v>0</v>
      </c>
      <c r="Q182" s="212">
        <v>0</v>
      </c>
      <c r="R182" s="212">
        <f t="shared" si="12"/>
        <v>0</v>
      </c>
      <c r="S182" s="212">
        <v>1.72E-2</v>
      </c>
      <c r="T182" s="213">
        <f t="shared" si="13"/>
        <v>1.72E-2</v>
      </c>
      <c r="AR182" s="25" t="s">
        <v>375</v>
      </c>
      <c r="AT182" s="25" t="s">
        <v>311</v>
      </c>
      <c r="AU182" s="25" t="s">
        <v>95</v>
      </c>
      <c r="AY182" s="25" t="s">
        <v>308</v>
      </c>
      <c r="BE182" s="214">
        <f t="shared" si="14"/>
        <v>0</v>
      </c>
      <c r="BF182" s="214">
        <f t="shared" si="15"/>
        <v>0</v>
      </c>
      <c r="BG182" s="214">
        <f t="shared" si="16"/>
        <v>0</v>
      </c>
      <c r="BH182" s="214">
        <f t="shared" si="17"/>
        <v>0</v>
      </c>
      <c r="BI182" s="214">
        <f t="shared" si="18"/>
        <v>0</v>
      </c>
      <c r="BJ182" s="25" t="s">
        <v>82</v>
      </c>
      <c r="BK182" s="214">
        <f t="shared" si="19"/>
        <v>0</v>
      </c>
      <c r="BL182" s="25" t="s">
        <v>375</v>
      </c>
      <c r="BM182" s="25" t="s">
        <v>852</v>
      </c>
    </row>
    <row r="183" spans="2:65" s="1" customFormat="1" ht="31.5" customHeight="1">
      <c r="B183" s="42"/>
      <c r="C183" s="203" t="s">
        <v>644</v>
      </c>
      <c r="D183" s="203" t="s">
        <v>311</v>
      </c>
      <c r="E183" s="204" t="s">
        <v>658</v>
      </c>
      <c r="F183" s="205" t="s">
        <v>659</v>
      </c>
      <c r="G183" s="206" t="s">
        <v>647</v>
      </c>
      <c r="H183" s="207">
        <v>3</v>
      </c>
      <c r="I183" s="208"/>
      <c r="J183" s="209">
        <f t="shared" si="10"/>
        <v>0</v>
      </c>
      <c r="K183" s="205" t="s">
        <v>315</v>
      </c>
      <c r="L183" s="62"/>
      <c r="M183" s="210" t="s">
        <v>21</v>
      </c>
      <c r="N183" s="211" t="s">
        <v>45</v>
      </c>
      <c r="O183" s="43"/>
      <c r="P183" s="212">
        <f t="shared" si="11"/>
        <v>0</v>
      </c>
      <c r="Q183" s="212">
        <v>0</v>
      </c>
      <c r="R183" s="212">
        <f t="shared" si="12"/>
        <v>0</v>
      </c>
      <c r="S183" s="212">
        <v>9.1999999999999998E-3</v>
      </c>
      <c r="T183" s="213">
        <f t="shared" si="13"/>
        <v>2.76E-2</v>
      </c>
      <c r="AR183" s="25" t="s">
        <v>375</v>
      </c>
      <c r="AT183" s="25" t="s">
        <v>311</v>
      </c>
      <c r="AU183" s="25" t="s">
        <v>95</v>
      </c>
      <c r="AY183" s="25" t="s">
        <v>308</v>
      </c>
      <c r="BE183" s="214">
        <f t="shared" si="14"/>
        <v>0</v>
      </c>
      <c r="BF183" s="214">
        <f t="shared" si="15"/>
        <v>0</v>
      </c>
      <c r="BG183" s="214">
        <f t="shared" si="16"/>
        <v>0</v>
      </c>
      <c r="BH183" s="214">
        <f t="shared" si="17"/>
        <v>0</v>
      </c>
      <c r="BI183" s="214">
        <f t="shared" si="18"/>
        <v>0</v>
      </c>
      <c r="BJ183" s="25" t="s">
        <v>82</v>
      </c>
      <c r="BK183" s="214">
        <f t="shared" si="19"/>
        <v>0</v>
      </c>
      <c r="BL183" s="25" t="s">
        <v>375</v>
      </c>
      <c r="BM183" s="25" t="s">
        <v>853</v>
      </c>
    </row>
    <row r="184" spans="2:65" s="1" customFormat="1" ht="22.5" customHeight="1">
      <c r="B184" s="42"/>
      <c r="C184" s="203" t="s">
        <v>649</v>
      </c>
      <c r="D184" s="203" t="s">
        <v>311</v>
      </c>
      <c r="E184" s="204" t="s">
        <v>662</v>
      </c>
      <c r="F184" s="205" t="s">
        <v>663</v>
      </c>
      <c r="G184" s="206" t="s">
        <v>647</v>
      </c>
      <c r="H184" s="207">
        <v>1</v>
      </c>
      <c r="I184" s="208"/>
      <c r="J184" s="209">
        <f t="shared" si="10"/>
        <v>0</v>
      </c>
      <c r="K184" s="205" t="s">
        <v>315</v>
      </c>
      <c r="L184" s="62"/>
      <c r="M184" s="210" t="s">
        <v>21</v>
      </c>
      <c r="N184" s="211" t="s">
        <v>45</v>
      </c>
      <c r="O184" s="43"/>
      <c r="P184" s="212">
        <f t="shared" si="11"/>
        <v>0</v>
      </c>
      <c r="Q184" s="212">
        <v>0</v>
      </c>
      <c r="R184" s="212">
        <f t="shared" si="12"/>
        <v>0</v>
      </c>
      <c r="S184" s="212">
        <v>3.4700000000000002E-2</v>
      </c>
      <c r="T184" s="213">
        <f t="shared" si="13"/>
        <v>3.4700000000000002E-2</v>
      </c>
      <c r="AR184" s="25" t="s">
        <v>375</v>
      </c>
      <c r="AT184" s="25" t="s">
        <v>311</v>
      </c>
      <c r="AU184" s="25" t="s">
        <v>95</v>
      </c>
      <c r="AY184" s="25" t="s">
        <v>308</v>
      </c>
      <c r="BE184" s="214">
        <f t="shared" si="14"/>
        <v>0</v>
      </c>
      <c r="BF184" s="214">
        <f t="shared" si="15"/>
        <v>0</v>
      </c>
      <c r="BG184" s="214">
        <f t="shared" si="16"/>
        <v>0</v>
      </c>
      <c r="BH184" s="214">
        <f t="shared" si="17"/>
        <v>0</v>
      </c>
      <c r="BI184" s="214">
        <f t="shared" si="18"/>
        <v>0</v>
      </c>
      <c r="BJ184" s="25" t="s">
        <v>82</v>
      </c>
      <c r="BK184" s="214">
        <f t="shared" si="19"/>
        <v>0</v>
      </c>
      <c r="BL184" s="25" t="s">
        <v>375</v>
      </c>
      <c r="BM184" s="25" t="s">
        <v>854</v>
      </c>
    </row>
    <row r="185" spans="2:65" s="1" customFormat="1" ht="22.5" customHeight="1">
      <c r="B185" s="42"/>
      <c r="C185" s="203" t="s">
        <v>653</v>
      </c>
      <c r="D185" s="203" t="s">
        <v>311</v>
      </c>
      <c r="E185" s="204" t="s">
        <v>666</v>
      </c>
      <c r="F185" s="205" t="s">
        <v>667</v>
      </c>
      <c r="G185" s="206" t="s">
        <v>647</v>
      </c>
      <c r="H185" s="207">
        <v>1</v>
      </c>
      <c r="I185" s="208"/>
      <c r="J185" s="209">
        <f t="shared" si="10"/>
        <v>0</v>
      </c>
      <c r="K185" s="205" t="s">
        <v>315</v>
      </c>
      <c r="L185" s="62"/>
      <c r="M185" s="210" t="s">
        <v>21</v>
      </c>
      <c r="N185" s="211" t="s">
        <v>45</v>
      </c>
      <c r="O185" s="43"/>
      <c r="P185" s="212">
        <f t="shared" si="11"/>
        <v>0</v>
      </c>
      <c r="Q185" s="212">
        <v>0</v>
      </c>
      <c r="R185" s="212">
        <f t="shared" si="12"/>
        <v>0</v>
      </c>
      <c r="S185" s="212">
        <v>1.56E-3</v>
      </c>
      <c r="T185" s="213">
        <f t="shared" si="13"/>
        <v>1.56E-3</v>
      </c>
      <c r="AR185" s="25" t="s">
        <v>375</v>
      </c>
      <c r="AT185" s="25" t="s">
        <v>311</v>
      </c>
      <c r="AU185" s="25" t="s">
        <v>95</v>
      </c>
      <c r="AY185" s="25" t="s">
        <v>308</v>
      </c>
      <c r="BE185" s="214">
        <f t="shared" si="14"/>
        <v>0</v>
      </c>
      <c r="BF185" s="214">
        <f t="shared" si="15"/>
        <v>0</v>
      </c>
      <c r="BG185" s="214">
        <f t="shared" si="16"/>
        <v>0</v>
      </c>
      <c r="BH185" s="214">
        <f t="shared" si="17"/>
        <v>0</v>
      </c>
      <c r="BI185" s="214">
        <f t="shared" si="18"/>
        <v>0</v>
      </c>
      <c r="BJ185" s="25" t="s">
        <v>82</v>
      </c>
      <c r="BK185" s="214">
        <f t="shared" si="19"/>
        <v>0</v>
      </c>
      <c r="BL185" s="25" t="s">
        <v>375</v>
      </c>
      <c r="BM185" s="25" t="s">
        <v>855</v>
      </c>
    </row>
    <row r="186" spans="2:65" s="1" customFormat="1" ht="22.5" customHeight="1">
      <c r="B186" s="42"/>
      <c r="C186" s="203" t="s">
        <v>657</v>
      </c>
      <c r="D186" s="203" t="s">
        <v>311</v>
      </c>
      <c r="E186" s="204" t="s">
        <v>670</v>
      </c>
      <c r="F186" s="205" t="s">
        <v>671</v>
      </c>
      <c r="G186" s="206" t="s">
        <v>647</v>
      </c>
      <c r="H186" s="207">
        <v>16</v>
      </c>
      <c r="I186" s="208"/>
      <c r="J186" s="209">
        <f t="shared" si="10"/>
        <v>0</v>
      </c>
      <c r="K186" s="205" t="s">
        <v>315</v>
      </c>
      <c r="L186" s="62"/>
      <c r="M186" s="210" t="s">
        <v>21</v>
      </c>
      <c r="N186" s="211" t="s">
        <v>45</v>
      </c>
      <c r="O186" s="43"/>
      <c r="P186" s="212">
        <f t="shared" si="11"/>
        <v>0</v>
      </c>
      <c r="Q186" s="212">
        <v>0</v>
      </c>
      <c r="R186" s="212">
        <f t="shared" si="12"/>
        <v>0</v>
      </c>
      <c r="S186" s="212">
        <v>8.5999999999999998E-4</v>
      </c>
      <c r="T186" s="213">
        <f t="shared" si="13"/>
        <v>1.376E-2</v>
      </c>
      <c r="AR186" s="25" t="s">
        <v>375</v>
      </c>
      <c r="AT186" s="25" t="s">
        <v>311</v>
      </c>
      <c r="AU186" s="25" t="s">
        <v>95</v>
      </c>
      <c r="AY186" s="25" t="s">
        <v>308</v>
      </c>
      <c r="BE186" s="214">
        <f t="shared" si="14"/>
        <v>0</v>
      </c>
      <c r="BF186" s="214">
        <f t="shared" si="15"/>
        <v>0</v>
      </c>
      <c r="BG186" s="214">
        <f t="shared" si="16"/>
        <v>0</v>
      </c>
      <c r="BH186" s="214">
        <f t="shared" si="17"/>
        <v>0</v>
      </c>
      <c r="BI186" s="214">
        <f t="shared" si="18"/>
        <v>0</v>
      </c>
      <c r="BJ186" s="25" t="s">
        <v>82</v>
      </c>
      <c r="BK186" s="214">
        <f t="shared" si="19"/>
        <v>0</v>
      </c>
      <c r="BL186" s="25" t="s">
        <v>375</v>
      </c>
      <c r="BM186" s="25" t="s">
        <v>856</v>
      </c>
    </row>
    <row r="187" spans="2:65" s="1" customFormat="1" ht="22.5" customHeight="1">
      <c r="B187" s="42"/>
      <c r="C187" s="203" t="s">
        <v>661</v>
      </c>
      <c r="D187" s="203" t="s">
        <v>311</v>
      </c>
      <c r="E187" s="204" t="s">
        <v>682</v>
      </c>
      <c r="F187" s="205" t="s">
        <v>683</v>
      </c>
      <c r="G187" s="206" t="s">
        <v>578</v>
      </c>
      <c r="H187" s="207">
        <v>16</v>
      </c>
      <c r="I187" s="208"/>
      <c r="J187" s="209">
        <f t="shared" si="10"/>
        <v>0</v>
      </c>
      <c r="K187" s="205" t="s">
        <v>315</v>
      </c>
      <c r="L187" s="62"/>
      <c r="M187" s="210" t="s">
        <v>21</v>
      </c>
      <c r="N187" s="211" t="s">
        <v>45</v>
      </c>
      <c r="O187" s="43"/>
      <c r="P187" s="212">
        <f t="shared" si="11"/>
        <v>0</v>
      </c>
      <c r="Q187" s="212">
        <v>0</v>
      </c>
      <c r="R187" s="212">
        <f t="shared" si="12"/>
        <v>0</v>
      </c>
      <c r="S187" s="212">
        <v>8.4999999999999995E-4</v>
      </c>
      <c r="T187" s="213">
        <f t="shared" si="13"/>
        <v>1.3599999999999999E-2</v>
      </c>
      <c r="AR187" s="25" t="s">
        <v>375</v>
      </c>
      <c r="AT187" s="25" t="s">
        <v>311</v>
      </c>
      <c r="AU187" s="25" t="s">
        <v>95</v>
      </c>
      <c r="AY187" s="25" t="s">
        <v>308</v>
      </c>
      <c r="BE187" s="214">
        <f t="shared" si="14"/>
        <v>0</v>
      </c>
      <c r="BF187" s="214">
        <f t="shared" si="15"/>
        <v>0</v>
      </c>
      <c r="BG187" s="214">
        <f t="shared" si="16"/>
        <v>0</v>
      </c>
      <c r="BH187" s="214">
        <f t="shared" si="17"/>
        <v>0</v>
      </c>
      <c r="BI187" s="214">
        <f t="shared" si="18"/>
        <v>0</v>
      </c>
      <c r="BJ187" s="25" t="s">
        <v>82</v>
      </c>
      <c r="BK187" s="214">
        <f t="shared" si="19"/>
        <v>0</v>
      </c>
      <c r="BL187" s="25" t="s">
        <v>375</v>
      </c>
      <c r="BM187" s="25" t="s">
        <v>857</v>
      </c>
    </row>
    <row r="188" spans="2:65" s="1" customFormat="1" ht="22.5" customHeight="1">
      <c r="B188" s="42"/>
      <c r="C188" s="203" t="s">
        <v>665</v>
      </c>
      <c r="D188" s="203" t="s">
        <v>311</v>
      </c>
      <c r="E188" s="204" t="s">
        <v>686</v>
      </c>
      <c r="F188" s="205" t="s">
        <v>687</v>
      </c>
      <c r="G188" s="206" t="s">
        <v>538</v>
      </c>
      <c r="H188" s="207">
        <v>60</v>
      </c>
      <c r="I188" s="208"/>
      <c r="J188" s="209">
        <f t="shared" si="10"/>
        <v>0</v>
      </c>
      <c r="K188" s="205" t="s">
        <v>315</v>
      </c>
      <c r="L188" s="62"/>
      <c r="M188" s="210" t="s">
        <v>21</v>
      </c>
      <c r="N188" s="211" t="s">
        <v>45</v>
      </c>
      <c r="O188" s="43"/>
      <c r="P188" s="212">
        <f t="shared" si="11"/>
        <v>0</v>
      </c>
      <c r="Q188" s="212">
        <v>2.0000000000000002E-5</v>
      </c>
      <c r="R188" s="212">
        <f t="shared" si="12"/>
        <v>1.2000000000000001E-3</v>
      </c>
      <c r="S188" s="212">
        <v>3.2000000000000002E-3</v>
      </c>
      <c r="T188" s="213">
        <f t="shared" si="13"/>
        <v>0.192</v>
      </c>
      <c r="AR188" s="25" t="s">
        <v>375</v>
      </c>
      <c r="AT188" s="25" t="s">
        <v>311</v>
      </c>
      <c r="AU188" s="25" t="s">
        <v>95</v>
      </c>
      <c r="AY188" s="25" t="s">
        <v>308</v>
      </c>
      <c r="BE188" s="214">
        <f t="shared" si="14"/>
        <v>0</v>
      </c>
      <c r="BF188" s="214">
        <f t="shared" si="15"/>
        <v>0</v>
      </c>
      <c r="BG188" s="214">
        <f t="shared" si="16"/>
        <v>0</v>
      </c>
      <c r="BH188" s="214">
        <f t="shared" si="17"/>
        <v>0</v>
      </c>
      <c r="BI188" s="214">
        <f t="shared" si="18"/>
        <v>0</v>
      </c>
      <c r="BJ188" s="25" t="s">
        <v>82</v>
      </c>
      <c r="BK188" s="214">
        <f t="shared" si="19"/>
        <v>0</v>
      </c>
      <c r="BL188" s="25" t="s">
        <v>375</v>
      </c>
      <c r="BM188" s="25" t="s">
        <v>858</v>
      </c>
    </row>
    <row r="189" spans="2:65" s="1" customFormat="1" ht="22.5" customHeight="1">
      <c r="B189" s="42"/>
      <c r="C189" s="203" t="s">
        <v>669</v>
      </c>
      <c r="D189" s="203" t="s">
        <v>311</v>
      </c>
      <c r="E189" s="204" t="s">
        <v>690</v>
      </c>
      <c r="F189" s="205" t="s">
        <v>691</v>
      </c>
      <c r="G189" s="206" t="s">
        <v>578</v>
      </c>
      <c r="H189" s="207">
        <v>60</v>
      </c>
      <c r="I189" s="208"/>
      <c r="J189" s="209">
        <f t="shared" si="10"/>
        <v>0</v>
      </c>
      <c r="K189" s="205" t="s">
        <v>315</v>
      </c>
      <c r="L189" s="62"/>
      <c r="M189" s="210" t="s">
        <v>21</v>
      </c>
      <c r="N189" s="211" t="s">
        <v>45</v>
      </c>
      <c r="O189" s="43"/>
      <c r="P189" s="212">
        <f t="shared" si="11"/>
        <v>0</v>
      </c>
      <c r="Q189" s="212">
        <v>9.0000000000000006E-5</v>
      </c>
      <c r="R189" s="212">
        <f t="shared" si="12"/>
        <v>5.4000000000000003E-3</v>
      </c>
      <c r="S189" s="212">
        <v>4.4999999999999999E-4</v>
      </c>
      <c r="T189" s="213">
        <f t="shared" si="13"/>
        <v>2.7E-2</v>
      </c>
      <c r="AR189" s="25" t="s">
        <v>375</v>
      </c>
      <c r="AT189" s="25" t="s">
        <v>311</v>
      </c>
      <c r="AU189" s="25" t="s">
        <v>95</v>
      </c>
      <c r="AY189" s="25" t="s">
        <v>308</v>
      </c>
      <c r="BE189" s="214">
        <f t="shared" si="14"/>
        <v>0</v>
      </c>
      <c r="BF189" s="214">
        <f t="shared" si="15"/>
        <v>0</v>
      </c>
      <c r="BG189" s="214">
        <f t="shared" si="16"/>
        <v>0</v>
      </c>
      <c r="BH189" s="214">
        <f t="shared" si="17"/>
        <v>0</v>
      </c>
      <c r="BI189" s="214">
        <f t="shared" si="18"/>
        <v>0</v>
      </c>
      <c r="BJ189" s="25" t="s">
        <v>82</v>
      </c>
      <c r="BK189" s="214">
        <f t="shared" si="19"/>
        <v>0</v>
      </c>
      <c r="BL189" s="25" t="s">
        <v>375</v>
      </c>
      <c r="BM189" s="25" t="s">
        <v>859</v>
      </c>
    </row>
    <row r="190" spans="2:65" s="1" customFormat="1" ht="22.5" customHeight="1">
      <c r="B190" s="42"/>
      <c r="C190" s="203" t="s">
        <v>673</v>
      </c>
      <c r="D190" s="203" t="s">
        <v>311</v>
      </c>
      <c r="E190" s="204" t="s">
        <v>694</v>
      </c>
      <c r="F190" s="205" t="s">
        <v>695</v>
      </c>
      <c r="G190" s="206" t="s">
        <v>578</v>
      </c>
      <c r="H190" s="207">
        <v>20</v>
      </c>
      <c r="I190" s="208"/>
      <c r="J190" s="209">
        <f t="shared" si="10"/>
        <v>0</v>
      </c>
      <c r="K190" s="205" t="s">
        <v>315</v>
      </c>
      <c r="L190" s="62"/>
      <c r="M190" s="210" t="s">
        <v>21</v>
      </c>
      <c r="N190" s="211" t="s">
        <v>45</v>
      </c>
      <c r="O190" s="43"/>
      <c r="P190" s="212">
        <f t="shared" si="11"/>
        <v>0</v>
      </c>
      <c r="Q190" s="212">
        <v>8.0000000000000007E-5</v>
      </c>
      <c r="R190" s="212">
        <f t="shared" si="12"/>
        <v>1.6000000000000001E-3</v>
      </c>
      <c r="S190" s="212">
        <v>2.4930000000000001E-2</v>
      </c>
      <c r="T190" s="213">
        <f t="shared" si="13"/>
        <v>0.49860000000000004</v>
      </c>
      <c r="AR190" s="25" t="s">
        <v>375</v>
      </c>
      <c r="AT190" s="25" t="s">
        <v>311</v>
      </c>
      <c r="AU190" s="25" t="s">
        <v>95</v>
      </c>
      <c r="AY190" s="25" t="s">
        <v>308</v>
      </c>
      <c r="BE190" s="214">
        <f t="shared" si="14"/>
        <v>0</v>
      </c>
      <c r="BF190" s="214">
        <f t="shared" si="15"/>
        <v>0</v>
      </c>
      <c r="BG190" s="214">
        <f t="shared" si="16"/>
        <v>0</v>
      </c>
      <c r="BH190" s="214">
        <f t="shared" si="17"/>
        <v>0</v>
      </c>
      <c r="BI190" s="214">
        <f t="shared" si="18"/>
        <v>0</v>
      </c>
      <c r="BJ190" s="25" t="s">
        <v>82</v>
      </c>
      <c r="BK190" s="214">
        <f t="shared" si="19"/>
        <v>0</v>
      </c>
      <c r="BL190" s="25" t="s">
        <v>375</v>
      </c>
      <c r="BM190" s="25" t="s">
        <v>860</v>
      </c>
    </row>
    <row r="191" spans="2:65" s="1" customFormat="1" ht="22.5" customHeight="1">
      <c r="B191" s="42"/>
      <c r="C191" s="203" t="s">
        <v>677</v>
      </c>
      <c r="D191" s="203" t="s">
        <v>311</v>
      </c>
      <c r="E191" s="204" t="s">
        <v>698</v>
      </c>
      <c r="F191" s="205" t="s">
        <v>699</v>
      </c>
      <c r="G191" s="206" t="s">
        <v>700</v>
      </c>
      <c r="H191" s="207">
        <v>1</v>
      </c>
      <c r="I191" s="208"/>
      <c r="J191" s="209">
        <f t="shared" si="10"/>
        <v>0</v>
      </c>
      <c r="K191" s="205" t="s">
        <v>21</v>
      </c>
      <c r="L191" s="62"/>
      <c r="M191" s="210" t="s">
        <v>21</v>
      </c>
      <c r="N191" s="211" t="s">
        <v>45</v>
      </c>
      <c r="O191" s="43"/>
      <c r="P191" s="212">
        <f t="shared" si="11"/>
        <v>0</v>
      </c>
      <c r="Q191" s="212">
        <v>0</v>
      </c>
      <c r="R191" s="212">
        <f t="shared" si="12"/>
        <v>0</v>
      </c>
      <c r="S191" s="212">
        <v>0</v>
      </c>
      <c r="T191" s="213">
        <f t="shared" si="13"/>
        <v>0</v>
      </c>
      <c r="AR191" s="25" t="s">
        <v>327</v>
      </c>
      <c r="AT191" s="25" t="s">
        <v>311</v>
      </c>
      <c r="AU191" s="25" t="s">
        <v>95</v>
      </c>
      <c r="AY191" s="25" t="s">
        <v>308</v>
      </c>
      <c r="BE191" s="214">
        <f t="shared" si="14"/>
        <v>0</v>
      </c>
      <c r="BF191" s="214">
        <f t="shared" si="15"/>
        <v>0</v>
      </c>
      <c r="BG191" s="214">
        <f t="shared" si="16"/>
        <v>0</v>
      </c>
      <c r="BH191" s="214">
        <f t="shared" si="17"/>
        <v>0</v>
      </c>
      <c r="BI191" s="214">
        <f t="shared" si="18"/>
        <v>0</v>
      </c>
      <c r="BJ191" s="25" t="s">
        <v>82</v>
      </c>
      <c r="BK191" s="214">
        <f t="shared" si="19"/>
        <v>0</v>
      </c>
      <c r="BL191" s="25" t="s">
        <v>327</v>
      </c>
      <c r="BM191" s="25" t="s">
        <v>861</v>
      </c>
    </row>
    <row r="192" spans="2:65" s="1" customFormat="1" ht="22.5" customHeight="1">
      <c r="B192" s="42"/>
      <c r="C192" s="203" t="s">
        <v>681</v>
      </c>
      <c r="D192" s="203" t="s">
        <v>311</v>
      </c>
      <c r="E192" s="204" t="s">
        <v>703</v>
      </c>
      <c r="F192" s="205" t="s">
        <v>704</v>
      </c>
      <c r="G192" s="206" t="s">
        <v>538</v>
      </c>
      <c r="H192" s="207">
        <v>80</v>
      </c>
      <c r="I192" s="208"/>
      <c r="J192" s="209">
        <f t="shared" si="10"/>
        <v>0</v>
      </c>
      <c r="K192" s="205" t="s">
        <v>315</v>
      </c>
      <c r="L192" s="62"/>
      <c r="M192" s="210" t="s">
        <v>21</v>
      </c>
      <c r="N192" s="211" t="s">
        <v>45</v>
      </c>
      <c r="O192" s="43"/>
      <c r="P192" s="212">
        <f t="shared" si="11"/>
        <v>0</v>
      </c>
      <c r="Q192" s="212">
        <v>0</v>
      </c>
      <c r="R192" s="212">
        <f t="shared" si="12"/>
        <v>0</v>
      </c>
      <c r="S192" s="212">
        <v>1.2999999999999999E-2</v>
      </c>
      <c r="T192" s="213">
        <f t="shared" si="13"/>
        <v>1.04</v>
      </c>
      <c r="AR192" s="25" t="s">
        <v>327</v>
      </c>
      <c r="AT192" s="25" t="s">
        <v>311</v>
      </c>
      <c r="AU192" s="25" t="s">
        <v>95</v>
      </c>
      <c r="AY192" s="25" t="s">
        <v>308</v>
      </c>
      <c r="BE192" s="214">
        <f t="shared" si="14"/>
        <v>0</v>
      </c>
      <c r="BF192" s="214">
        <f t="shared" si="15"/>
        <v>0</v>
      </c>
      <c r="BG192" s="214">
        <f t="shared" si="16"/>
        <v>0</v>
      </c>
      <c r="BH192" s="214">
        <f t="shared" si="17"/>
        <v>0</v>
      </c>
      <c r="BI192" s="214">
        <f t="shared" si="18"/>
        <v>0</v>
      </c>
      <c r="BJ192" s="25" t="s">
        <v>82</v>
      </c>
      <c r="BK192" s="214">
        <f t="shared" si="19"/>
        <v>0</v>
      </c>
      <c r="BL192" s="25" t="s">
        <v>327</v>
      </c>
      <c r="BM192" s="25" t="s">
        <v>862</v>
      </c>
    </row>
    <row r="193" spans="2:65" s="1" customFormat="1" ht="22.5" customHeight="1">
      <c r="B193" s="42"/>
      <c r="C193" s="203" t="s">
        <v>685</v>
      </c>
      <c r="D193" s="203" t="s">
        <v>311</v>
      </c>
      <c r="E193" s="204" t="s">
        <v>707</v>
      </c>
      <c r="F193" s="205" t="s">
        <v>708</v>
      </c>
      <c r="G193" s="206" t="s">
        <v>538</v>
      </c>
      <c r="H193" s="207">
        <v>80</v>
      </c>
      <c r="I193" s="208"/>
      <c r="J193" s="209">
        <f t="shared" si="10"/>
        <v>0</v>
      </c>
      <c r="K193" s="205" t="s">
        <v>315</v>
      </c>
      <c r="L193" s="62"/>
      <c r="M193" s="210" t="s">
        <v>21</v>
      </c>
      <c r="N193" s="211" t="s">
        <v>45</v>
      </c>
      <c r="O193" s="43"/>
      <c r="P193" s="212">
        <f t="shared" si="11"/>
        <v>0</v>
      </c>
      <c r="Q193" s="212">
        <v>0</v>
      </c>
      <c r="R193" s="212">
        <f t="shared" si="12"/>
        <v>0</v>
      </c>
      <c r="S193" s="212">
        <v>3.6999999999999998E-2</v>
      </c>
      <c r="T193" s="213">
        <f t="shared" si="13"/>
        <v>2.96</v>
      </c>
      <c r="AR193" s="25" t="s">
        <v>327</v>
      </c>
      <c r="AT193" s="25" t="s">
        <v>311</v>
      </c>
      <c r="AU193" s="25" t="s">
        <v>95</v>
      </c>
      <c r="AY193" s="25" t="s">
        <v>308</v>
      </c>
      <c r="BE193" s="214">
        <f t="shared" si="14"/>
        <v>0</v>
      </c>
      <c r="BF193" s="214">
        <f t="shared" si="15"/>
        <v>0</v>
      </c>
      <c r="BG193" s="214">
        <f t="shared" si="16"/>
        <v>0</v>
      </c>
      <c r="BH193" s="214">
        <f t="shared" si="17"/>
        <v>0</v>
      </c>
      <c r="BI193" s="214">
        <f t="shared" si="18"/>
        <v>0</v>
      </c>
      <c r="BJ193" s="25" t="s">
        <v>82</v>
      </c>
      <c r="BK193" s="214">
        <f t="shared" si="19"/>
        <v>0</v>
      </c>
      <c r="BL193" s="25" t="s">
        <v>327</v>
      </c>
      <c r="BM193" s="25" t="s">
        <v>863</v>
      </c>
    </row>
    <row r="194" spans="2:65" s="11" customFormat="1" ht="29.85" customHeight="1">
      <c r="B194" s="186"/>
      <c r="C194" s="187"/>
      <c r="D194" s="200" t="s">
        <v>73</v>
      </c>
      <c r="E194" s="201" t="s">
        <v>714</v>
      </c>
      <c r="F194" s="201" t="s">
        <v>715</v>
      </c>
      <c r="G194" s="187"/>
      <c r="H194" s="187"/>
      <c r="I194" s="190"/>
      <c r="J194" s="202">
        <f>BK194</f>
        <v>0</v>
      </c>
      <c r="K194" s="187"/>
      <c r="L194" s="192"/>
      <c r="M194" s="193"/>
      <c r="N194" s="194"/>
      <c r="O194" s="194"/>
      <c r="P194" s="195">
        <f>SUM(P195:P204)</f>
        <v>0</v>
      </c>
      <c r="Q194" s="194"/>
      <c r="R194" s="195">
        <f>SUM(R195:R204)</f>
        <v>0</v>
      </c>
      <c r="S194" s="194"/>
      <c r="T194" s="196">
        <f>SUM(T195:T204)</f>
        <v>0</v>
      </c>
      <c r="AR194" s="197" t="s">
        <v>82</v>
      </c>
      <c r="AT194" s="198" t="s">
        <v>73</v>
      </c>
      <c r="AU194" s="198" t="s">
        <v>82</v>
      </c>
      <c r="AY194" s="197" t="s">
        <v>308</v>
      </c>
      <c r="BK194" s="199">
        <f>SUM(BK195:BK204)</f>
        <v>0</v>
      </c>
    </row>
    <row r="195" spans="2:65" s="1" customFormat="1" ht="31.5" customHeight="1">
      <c r="B195" s="42"/>
      <c r="C195" s="203" t="s">
        <v>689</v>
      </c>
      <c r="D195" s="203" t="s">
        <v>311</v>
      </c>
      <c r="E195" s="204" t="s">
        <v>717</v>
      </c>
      <c r="F195" s="205" t="s">
        <v>718</v>
      </c>
      <c r="G195" s="206" t="s">
        <v>719</v>
      </c>
      <c r="H195" s="207">
        <v>292.76799999999997</v>
      </c>
      <c r="I195" s="208"/>
      <c r="J195" s="209">
        <f>ROUND(I195*H195,2)</f>
        <v>0</v>
      </c>
      <c r="K195" s="205" t="s">
        <v>315</v>
      </c>
      <c r="L195" s="62"/>
      <c r="M195" s="210" t="s">
        <v>21</v>
      </c>
      <c r="N195" s="211" t="s">
        <v>45</v>
      </c>
      <c r="O195" s="43"/>
      <c r="P195" s="212">
        <f>O195*H195</f>
        <v>0</v>
      </c>
      <c r="Q195" s="212">
        <v>0</v>
      </c>
      <c r="R195" s="212">
        <f>Q195*H195</f>
        <v>0</v>
      </c>
      <c r="S195" s="212">
        <v>0</v>
      </c>
      <c r="T195" s="213">
        <f>S195*H195</f>
        <v>0</v>
      </c>
      <c r="AR195" s="25" t="s">
        <v>327</v>
      </c>
      <c r="AT195" s="25" t="s">
        <v>311</v>
      </c>
      <c r="AU195" s="25" t="s">
        <v>84</v>
      </c>
      <c r="AY195" s="25" t="s">
        <v>308</v>
      </c>
      <c r="BE195" s="214">
        <f>IF(N195="základní",J195,0)</f>
        <v>0</v>
      </c>
      <c r="BF195" s="214">
        <f>IF(N195="snížená",J195,0)</f>
        <v>0</v>
      </c>
      <c r="BG195" s="214">
        <f>IF(N195="zákl. přenesená",J195,0)</f>
        <v>0</v>
      </c>
      <c r="BH195" s="214">
        <f>IF(N195="sníž. přenesená",J195,0)</f>
        <v>0</v>
      </c>
      <c r="BI195" s="214">
        <f>IF(N195="nulová",J195,0)</f>
        <v>0</v>
      </c>
      <c r="BJ195" s="25" t="s">
        <v>82</v>
      </c>
      <c r="BK195" s="214">
        <f>ROUND(I195*H195,2)</f>
        <v>0</v>
      </c>
      <c r="BL195" s="25" t="s">
        <v>327</v>
      </c>
      <c r="BM195" s="25" t="s">
        <v>864</v>
      </c>
    </row>
    <row r="196" spans="2:65" s="1" customFormat="1" ht="31.5" customHeight="1">
      <c r="B196" s="42"/>
      <c r="C196" s="203" t="s">
        <v>693</v>
      </c>
      <c r="D196" s="203" t="s">
        <v>311</v>
      </c>
      <c r="E196" s="204" t="s">
        <v>722</v>
      </c>
      <c r="F196" s="205" t="s">
        <v>723</v>
      </c>
      <c r="G196" s="206" t="s">
        <v>719</v>
      </c>
      <c r="H196" s="207">
        <v>292.76799999999997</v>
      </c>
      <c r="I196" s="208"/>
      <c r="J196" s="209">
        <f>ROUND(I196*H196,2)</f>
        <v>0</v>
      </c>
      <c r="K196" s="205" t="s">
        <v>315</v>
      </c>
      <c r="L196" s="62"/>
      <c r="M196" s="210" t="s">
        <v>21</v>
      </c>
      <c r="N196" s="211" t="s">
        <v>45</v>
      </c>
      <c r="O196" s="43"/>
      <c r="P196" s="212">
        <f>O196*H196</f>
        <v>0</v>
      </c>
      <c r="Q196" s="212">
        <v>0</v>
      </c>
      <c r="R196" s="212">
        <f>Q196*H196</f>
        <v>0</v>
      </c>
      <c r="S196" s="212">
        <v>0</v>
      </c>
      <c r="T196" s="213">
        <f>S196*H196</f>
        <v>0</v>
      </c>
      <c r="AR196" s="25" t="s">
        <v>327</v>
      </c>
      <c r="AT196" s="25" t="s">
        <v>311</v>
      </c>
      <c r="AU196" s="25" t="s">
        <v>84</v>
      </c>
      <c r="AY196" s="25" t="s">
        <v>308</v>
      </c>
      <c r="BE196" s="214">
        <f>IF(N196="základní",J196,0)</f>
        <v>0</v>
      </c>
      <c r="BF196" s="214">
        <f>IF(N196="snížená",J196,0)</f>
        <v>0</v>
      </c>
      <c r="BG196" s="214">
        <f>IF(N196="zákl. přenesená",J196,0)</f>
        <v>0</v>
      </c>
      <c r="BH196" s="214">
        <f>IF(N196="sníž. přenesená",J196,0)</f>
        <v>0</v>
      </c>
      <c r="BI196" s="214">
        <f>IF(N196="nulová",J196,0)</f>
        <v>0</v>
      </c>
      <c r="BJ196" s="25" t="s">
        <v>82</v>
      </c>
      <c r="BK196" s="214">
        <f>ROUND(I196*H196,2)</f>
        <v>0</v>
      </c>
      <c r="BL196" s="25" t="s">
        <v>327</v>
      </c>
      <c r="BM196" s="25" t="s">
        <v>865</v>
      </c>
    </row>
    <row r="197" spans="2:65" s="1" customFormat="1" ht="22.5" customHeight="1">
      <c r="B197" s="42"/>
      <c r="C197" s="203" t="s">
        <v>697</v>
      </c>
      <c r="D197" s="203" t="s">
        <v>311</v>
      </c>
      <c r="E197" s="204" t="s">
        <v>726</v>
      </c>
      <c r="F197" s="205" t="s">
        <v>727</v>
      </c>
      <c r="G197" s="206" t="s">
        <v>719</v>
      </c>
      <c r="H197" s="207">
        <v>7376.8559999999998</v>
      </c>
      <c r="I197" s="208"/>
      <c r="J197" s="209">
        <f>ROUND(I197*H197,2)</f>
        <v>0</v>
      </c>
      <c r="K197" s="205" t="s">
        <v>315</v>
      </c>
      <c r="L197" s="62"/>
      <c r="M197" s="210" t="s">
        <v>21</v>
      </c>
      <c r="N197" s="211" t="s">
        <v>45</v>
      </c>
      <c r="O197" s="43"/>
      <c r="P197" s="212">
        <f>O197*H197</f>
        <v>0</v>
      </c>
      <c r="Q197" s="212">
        <v>0</v>
      </c>
      <c r="R197" s="212">
        <f>Q197*H197</f>
        <v>0</v>
      </c>
      <c r="S197" s="212">
        <v>0</v>
      </c>
      <c r="T197" s="213">
        <f>S197*H197</f>
        <v>0</v>
      </c>
      <c r="AR197" s="25" t="s">
        <v>327</v>
      </c>
      <c r="AT197" s="25" t="s">
        <v>311</v>
      </c>
      <c r="AU197" s="25" t="s">
        <v>84</v>
      </c>
      <c r="AY197" s="25" t="s">
        <v>308</v>
      </c>
      <c r="BE197" s="214">
        <f>IF(N197="základní",J197,0)</f>
        <v>0</v>
      </c>
      <c r="BF197" s="214">
        <f>IF(N197="snížená",J197,0)</f>
        <v>0</v>
      </c>
      <c r="BG197" s="214">
        <f>IF(N197="zákl. přenesená",J197,0)</f>
        <v>0</v>
      </c>
      <c r="BH197" s="214">
        <f>IF(N197="sníž. přenesená",J197,0)</f>
        <v>0</v>
      </c>
      <c r="BI197" s="214">
        <f>IF(N197="nulová",J197,0)</f>
        <v>0</v>
      </c>
      <c r="BJ197" s="25" t="s">
        <v>82</v>
      </c>
      <c r="BK197" s="214">
        <f>ROUND(I197*H197,2)</f>
        <v>0</v>
      </c>
      <c r="BL197" s="25" t="s">
        <v>327</v>
      </c>
      <c r="BM197" s="25" t="s">
        <v>866</v>
      </c>
    </row>
    <row r="198" spans="2:65" s="13" customFormat="1" ht="13.5">
      <c r="B198" s="233"/>
      <c r="C198" s="234"/>
      <c r="D198" s="246" t="s">
        <v>451</v>
      </c>
      <c r="E198" s="256" t="s">
        <v>21</v>
      </c>
      <c r="F198" s="257" t="s">
        <v>867</v>
      </c>
      <c r="G198" s="234"/>
      <c r="H198" s="258">
        <v>7376.8559999999998</v>
      </c>
      <c r="I198" s="238"/>
      <c r="J198" s="234"/>
      <c r="K198" s="234"/>
      <c r="L198" s="239"/>
      <c r="M198" s="240"/>
      <c r="N198" s="241"/>
      <c r="O198" s="241"/>
      <c r="P198" s="241"/>
      <c r="Q198" s="241"/>
      <c r="R198" s="241"/>
      <c r="S198" s="241"/>
      <c r="T198" s="242"/>
      <c r="AT198" s="243" t="s">
        <v>451</v>
      </c>
      <c r="AU198" s="243" t="s">
        <v>84</v>
      </c>
      <c r="AV198" s="13" t="s">
        <v>84</v>
      </c>
      <c r="AW198" s="13" t="s">
        <v>37</v>
      </c>
      <c r="AX198" s="13" t="s">
        <v>82</v>
      </c>
      <c r="AY198" s="243" t="s">
        <v>308</v>
      </c>
    </row>
    <row r="199" spans="2:65" s="1" customFormat="1" ht="22.5" customHeight="1">
      <c r="B199" s="42"/>
      <c r="C199" s="203" t="s">
        <v>702</v>
      </c>
      <c r="D199" s="203" t="s">
        <v>311</v>
      </c>
      <c r="E199" s="204" t="s">
        <v>731</v>
      </c>
      <c r="F199" s="205" t="s">
        <v>732</v>
      </c>
      <c r="G199" s="206" t="s">
        <v>719</v>
      </c>
      <c r="H199" s="207">
        <v>90.95</v>
      </c>
      <c r="I199" s="208"/>
      <c r="J199" s="209">
        <f>ROUND(I199*H199,2)</f>
        <v>0</v>
      </c>
      <c r="K199" s="205" t="s">
        <v>315</v>
      </c>
      <c r="L199" s="62"/>
      <c r="M199" s="210" t="s">
        <v>21</v>
      </c>
      <c r="N199" s="211" t="s">
        <v>45</v>
      </c>
      <c r="O199" s="43"/>
      <c r="P199" s="212">
        <f>O199*H199</f>
        <v>0</v>
      </c>
      <c r="Q199" s="212">
        <v>0</v>
      </c>
      <c r="R199" s="212">
        <f>Q199*H199</f>
        <v>0</v>
      </c>
      <c r="S199" s="212">
        <v>0</v>
      </c>
      <c r="T199" s="213">
        <f>S199*H199</f>
        <v>0</v>
      </c>
      <c r="AR199" s="25" t="s">
        <v>327</v>
      </c>
      <c r="AT199" s="25" t="s">
        <v>311</v>
      </c>
      <c r="AU199" s="25" t="s">
        <v>84</v>
      </c>
      <c r="AY199" s="25" t="s">
        <v>308</v>
      </c>
      <c r="BE199" s="214">
        <f>IF(N199="základní",J199,0)</f>
        <v>0</v>
      </c>
      <c r="BF199" s="214">
        <f>IF(N199="snížená",J199,0)</f>
        <v>0</v>
      </c>
      <c r="BG199" s="214">
        <f>IF(N199="zákl. přenesená",J199,0)</f>
        <v>0</v>
      </c>
      <c r="BH199" s="214">
        <f>IF(N199="sníž. přenesená",J199,0)</f>
        <v>0</v>
      </c>
      <c r="BI199" s="214">
        <f>IF(N199="nulová",J199,0)</f>
        <v>0</v>
      </c>
      <c r="BJ199" s="25" t="s">
        <v>82</v>
      </c>
      <c r="BK199" s="214">
        <f>ROUND(I199*H199,2)</f>
        <v>0</v>
      </c>
      <c r="BL199" s="25" t="s">
        <v>327</v>
      </c>
      <c r="BM199" s="25" t="s">
        <v>868</v>
      </c>
    </row>
    <row r="200" spans="2:65" s="13" customFormat="1" ht="13.5">
      <c r="B200" s="233"/>
      <c r="C200" s="234"/>
      <c r="D200" s="246" t="s">
        <v>451</v>
      </c>
      <c r="E200" s="256" t="s">
        <v>21</v>
      </c>
      <c r="F200" s="257" t="s">
        <v>869</v>
      </c>
      <c r="G200" s="234"/>
      <c r="H200" s="258">
        <v>90.95</v>
      </c>
      <c r="I200" s="238"/>
      <c r="J200" s="234"/>
      <c r="K200" s="234"/>
      <c r="L200" s="239"/>
      <c r="M200" s="240"/>
      <c r="N200" s="241"/>
      <c r="O200" s="241"/>
      <c r="P200" s="241"/>
      <c r="Q200" s="241"/>
      <c r="R200" s="241"/>
      <c r="S200" s="241"/>
      <c r="T200" s="242"/>
      <c r="AT200" s="243" t="s">
        <v>451</v>
      </c>
      <c r="AU200" s="243" t="s">
        <v>84</v>
      </c>
      <c r="AV200" s="13" t="s">
        <v>84</v>
      </c>
      <c r="AW200" s="13" t="s">
        <v>37</v>
      </c>
      <c r="AX200" s="13" t="s">
        <v>82</v>
      </c>
      <c r="AY200" s="243" t="s">
        <v>308</v>
      </c>
    </row>
    <row r="201" spans="2:65" s="1" customFormat="1" ht="31.5" customHeight="1">
      <c r="B201" s="42"/>
      <c r="C201" s="203" t="s">
        <v>706</v>
      </c>
      <c r="D201" s="203" t="s">
        <v>311</v>
      </c>
      <c r="E201" s="204" t="s">
        <v>736</v>
      </c>
      <c r="F201" s="205" t="s">
        <v>737</v>
      </c>
      <c r="G201" s="206" t="s">
        <v>719</v>
      </c>
      <c r="H201" s="207">
        <v>163.221</v>
      </c>
      <c r="I201" s="208"/>
      <c r="J201" s="209">
        <f>ROUND(I201*H201,2)</f>
        <v>0</v>
      </c>
      <c r="K201" s="205" t="s">
        <v>315</v>
      </c>
      <c r="L201" s="62"/>
      <c r="M201" s="210" t="s">
        <v>21</v>
      </c>
      <c r="N201" s="211" t="s">
        <v>45</v>
      </c>
      <c r="O201" s="43"/>
      <c r="P201" s="212">
        <f>O201*H201</f>
        <v>0</v>
      </c>
      <c r="Q201" s="212">
        <v>0</v>
      </c>
      <c r="R201" s="212">
        <f>Q201*H201</f>
        <v>0</v>
      </c>
      <c r="S201" s="212">
        <v>0</v>
      </c>
      <c r="T201" s="213">
        <f>S201*H201</f>
        <v>0</v>
      </c>
      <c r="AR201" s="25" t="s">
        <v>327</v>
      </c>
      <c r="AT201" s="25" t="s">
        <v>311</v>
      </c>
      <c r="AU201" s="25" t="s">
        <v>84</v>
      </c>
      <c r="AY201" s="25" t="s">
        <v>308</v>
      </c>
      <c r="BE201" s="214">
        <f>IF(N201="základní",J201,0)</f>
        <v>0</v>
      </c>
      <c r="BF201" s="214">
        <f>IF(N201="snížená",J201,0)</f>
        <v>0</v>
      </c>
      <c r="BG201" s="214">
        <f>IF(N201="zákl. přenesená",J201,0)</f>
        <v>0</v>
      </c>
      <c r="BH201" s="214">
        <f>IF(N201="sníž. přenesená",J201,0)</f>
        <v>0</v>
      </c>
      <c r="BI201" s="214">
        <f>IF(N201="nulová",J201,0)</f>
        <v>0</v>
      </c>
      <c r="BJ201" s="25" t="s">
        <v>82</v>
      </c>
      <c r="BK201" s="214">
        <f>ROUND(I201*H201,2)</f>
        <v>0</v>
      </c>
      <c r="BL201" s="25" t="s">
        <v>327</v>
      </c>
      <c r="BM201" s="25" t="s">
        <v>870</v>
      </c>
    </row>
    <row r="202" spans="2:65" s="13" customFormat="1" ht="13.5">
      <c r="B202" s="233"/>
      <c r="C202" s="234"/>
      <c r="D202" s="246" t="s">
        <v>451</v>
      </c>
      <c r="E202" s="256" t="s">
        <v>21</v>
      </c>
      <c r="F202" s="257" t="s">
        <v>871</v>
      </c>
      <c r="G202" s="234"/>
      <c r="H202" s="258">
        <v>163.221</v>
      </c>
      <c r="I202" s="238"/>
      <c r="J202" s="234"/>
      <c r="K202" s="234"/>
      <c r="L202" s="239"/>
      <c r="M202" s="240"/>
      <c r="N202" s="241"/>
      <c r="O202" s="241"/>
      <c r="P202" s="241"/>
      <c r="Q202" s="241"/>
      <c r="R202" s="241"/>
      <c r="S202" s="241"/>
      <c r="T202" s="242"/>
      <c r="AT202" s="243" t="s">
        <v>451</v>
      </c>
      <c r="AU202" s="243" t="s">
        <v>84</v>
      </c>
      <c r="AV202" s="13" t="s">
        <v>84</v>
      </c>
      <c r="AW202" s="13" t="s">
        <v>37</v>
      </c>
      <c r="AX202" s="13" t="s">
        <v>82</v>
      </c>
      <c r="AY202" s="243" t="s">
        <v>308</v>
      </c>
    </row>
    <row r="203" spans="2:65" s="1" customFormat="1" ht="22.5" customHeight="1">
      <c r="B203" s="42"/>
      <c r="C203" s="203" t="s">
        <v>710</v>
      </c>
      <c r="D203" s="203" t="s">
        <v>311</v>
      </c>
      <c r="E203" s="204" t="s">
        <v>751</v>
      </c>
      <c r="F203" s="205" t="s">
        <v>752</v>
      </c>
      <c r="G203" s="206" t="s">
        <v>719</v>
      </c>
      <c r="H203" s="207">
        <v>53.197000000000003</v>
      </c>
      <c r="I203" s="208"/>
      <c r="J203" s="209">
        <f>ROUND(I203*H203,2)</f>
        <v>0</v>
      </c>
      <c r="K203" s="205" t="s">
        <v>315</v>
      </c>
      <c r="L203" s="62"/>
      <c r="M203" s="210" t="s">
        <v>21</v>
      </c>
      <c r="N203" s="211" t="s">
        <v>45</v>
      </c>
      <c r="O203" s="43"/>
      <c r="P203" s="212">
        <f>O203*H203</f>
        <v>0</v>
      </c>
      <c r="Q203" s="212">
        <v>0</v>
      </c>
      <c r="R203" s="212">
        <f>Q203*H203</f>
        <v>0</v>
      </c>
      <c r="S203" s="212">
        <v>0</v>
      </c>
      <c r="T203" s="213">
        <f>S203*H203</f>
        <v>0</v>
      </c>
      <c r="AR203" s="25" t="s">
        <v>327</v>
      </c>
      <c r="AT203" s="25" t="s">
        <v>311</v>
      </c>
      <c r="AU203" s="25" t="s">
        <v>84</v>
      </c>
      <c r="AY203" s="25" t="s">
        <v>308</v>
      </c>
      <c r="BE203" s="214">
        <f>IF(N203="základní",J203,0)</f>
        <v>0</v>
      </c>
      <c r="BF203" s="214">
        <f>IF(N203="snížená",J203,0)</f>
        <v>0</v>
      </c>
      <c r="BG203" s="214">
        <f>IF(N203="zákl. přenesená",J203,0)</f>
        <v>0</v>
      </c>
      <c r="BH203" s="214">
        <f>IF(N203="sníž. přenesená",J203,0)</f>
        <v>0</v>
      </c>
      <c r="BI203" s="214">
        <f>IF(N203="nulová",J203,0)</f>
        <v>0</v>
      </c>
      <c r="BJ203" s="25" t="s">
        <v>82</v>
      </c>
      <c r="BK203" s="214">
        <f>ROUND(I203*H203,2)</f>
        <v>0</v>
      </c>
      <c r="BL203" s="25" t="s">
        <v>327</v>
      </c>
      <c r="BM203" s="25" t="s">
        <v>872</v>
      </c>
    </row>
    <row r="204" spans="2:65" s="13" customFormat="1" ht="13.5">
      <c r="B204" s="233"/>
      <c r="C204" s="234"/>
      <c r="D204" s="223" t="s">
        <v>451</v>
      </c>
      <c r="E204" s="235" t="s">
        <v>21</v>
      </c>
      <c r="F204" s="236" t="s">
        <v>873</v>
      </c>
      <c r="G204" s="234"/>
      <c r="H204" s="237">
        <v>53.197000000000003</v>
      </c>
      <c r="I204" s="238"/>
      <c r="J204" s="234"/>
      <c r="K204" s="234"/>
      <c r="L204" s="239"/>
      <c r="M204" s="240"/>
      <c r="N204" s="241"/>
      <c r="O204" s="241"/>
      <c r="P204" s="241"/>
      <c r="Q204" s="241"/>
      <c r="R204" s="241"/>
      <c r="S204" s="241"/>
      <c r="T204" s="242"/>
      <c r="AT204" s="243" t="s">
        <v>451</v>
      </c>
      <c r="AU204" s="243" t="s">
        <v>84</v>
      </c>
      <c r="AV204" s="13" t="s">
        <v>84</v>
      </c>
      <c r="AW204" s="13" t="s">
        <v>37</v>
      </c>
      <c r="AX204" s="13" t="s">
        <v>82</v>
      </c>
      <c r="AY204" s="243" t="s">
        <v>308</v>
      </c>
    </row>
    <row r="205" spans="2:65" s="11" customFormat="1" ht="29.85" customHeight="1">
      <c r="B205" s="186"/>
      <c r="C205" s="187"/>
      <c r="D205" s="200" t="s">
        <v>73</v>
      </c>
      <c r="E205" s="201" t="s">
        <v>755</v>
      </c>
      <c r="F205" s="201" t="s">
        <v>756</v>
      </c>
      <c r="G205" s="187"/>
      <c r="H205" s="187"/>
      <c r="I205" s="190"/>
      <c r="J205" s="202">
        <f>BK205</f>
        <v>0</v>
      </c>
      <c r="K205" s="187"/>
      <c r="L205" s="192"/>
      <c r="M205" s="193"/>
      <c r="N205" s="194"/>
      <c r="O205" s="194"/>
      <c r="P205" s="195">
        <f>P206</f>
        <v>0</v>
      </c>
      <c r="Q205" s="194"/>
      <c r="R205" s="195">
        <f>R206</f>
        <v>0</v>
      </c>
      <c r="S205" s="194"/>
      <c r="T205" s="196">
        <f>T206</f>
        <v>0</v>
      </c>
      <c r="AR205" s="197" t="s">
        <v>82</v>
      </c>
      <c r="AT205" s="198" t="s">
        <v>73</v>
      </c>
      <c r="AU205" s="198" t="s">
        <v>82</v>
      </c>
      <c r="AY205" s="197" t="s">
        <v>308</v>
      </c>
      <c r="BK205" s="199">
        <f>BK206</f>
        <v>0</v>
      </c>
    </row>
    <row r="206" spans="2:65" s="1" customFormat="1" ht="22.5" customHeight="1">
      <c r="B206" s="42"/>
      <c r="C206" s="203" t="s">
        <v>716</v>
      </c>
      <c r="D206" s="203" t="s">
        <v>311</v>
      </c>
      <c r="E206" s="204" t="s">
        <v>757</v>
      </c>
      <c r="F206" s="205" t="s">
        <v>758</v>
      </c>
      <c r="G206" s="206" t="s">
        <v>719</v>
      </c>
      <c r="H206" s="207">
        <v>5.8000000000000003E-2</v>
      </c>
      <c r="I206" s="208"/>
      <c r="J206" s="209">
        <f>ROUND(I206*H206,2)</f>
        <v>0</v>
      </c>
      <c r="K206" s="205" t="s">
        <v>315</v>
      </c>
      <c r="L206" s="62"/>
      <c r="M206" s="210" t="s">
        <v>21</v>
      </c>
      <c r="N206" s="215" t="s">
        <v>45</v>
      </c>
      <c r="O206" s="216"/>
      <c r="P206" s="217">
        <f>O206*H206</f>
        <v>0</v>
      </c>
      <c r="Q206" s="217">
        <v>0</v>
      </c>
      <c r="R206" s="217">
        <f>Q206*H206</f>
        <v>0</v>
      </c>
      <c r="S206" s="217">
        <v>0</v>
      </c>
      <c r="T206" s="218">
        <f>S206*H206</f>
        <v>0</v>
      </c>
      <c r="AR206" s="25" t="s">
        <v>327</v>
      </c>
      <c r="AT206" s="25" t="s">
        <v>311</v>
      </c>
      <c r="AU206" s="25" t="s">
        <v>84</v>
      </c>
      <c r="AY206" s="25" t="s">
        <v>308</v>
      </c>
      <c r="BE206" s="214">
        <f>IF(N206="základní",J206,0)</f>
        <v>0</v>
      </c>
      <c r="BF206" s="214">
        <f>IF(N206="snížená",J206,0)</f>
        <v>0</v>
      </c>
      <c r="BG206" s="214">
        <f>IF(N206="zákl. přenesená",J206,0)</f>
        <v>0</v>
      </c>
      <c r="BH206" s="214">
        <f>IF(N206="sníž. přenesená",J206,0)</f>
        <v>0</v>
      </c>
      <c r="BI206" s="214">
        <f>IF(N206="nulová",J206,0)</f>
        <v>0</v>
      </c>
      <c r="BJ206" s="25" t="s">
        <v>82</v>
      </c>
      <c r="BK206" s="214">
        <f>ROUND(I206*H206,2)</f>
        <v>0</v>
      </c>
      <c r="BL206" s="25" t="s">
        <v>327</v>
      </c>
      <c r="BM206" s="25" t="s">
        <v>874</v>
      </c>
    </row>
    <row r="207" spans="2:65" s="1" customFormat="1" ht="6.95" customHeight="1">
      <c r="B207" s="57"/>
      <c r="C207" s="58"/>
      <c r="D207" s="58"/>
      <c r="E207" s="58"/>
      <c r="F207" s="58"/>
      <c r="G207" s="58"/>
      <c r="H207" s="58"/>
      <c r="I207" s="149"/>
      <c r="J207" s="58"/>
      <c r="K207" s="58"/>
      <c r="L207" s="62"/>
    </row>
  </sheetData>
  <sheetProtection password="CC35" sheet="1" objects="1" scenarios="1" formatCells="0" formatColumns="0" formatRows="0" sort="0" autoFilter="0"/>
  <autoFilter ref="C101:K206"/>
  <mergeCells count="15">
    <mergeCell ref="E92:H92"/>
    <mergeCell ref="E90:H90"/>
    <mergeCell ref="E94:H94"/>
    <mergeCell ref="G1:H1"/>
    <mergeCell ref="L2:V2"/>
    <mergeCell ref="E49:H49"/>
    <mergeCell ref="E53:H53"/>
    <mergeCell ref="E51:H51"/>
    <mergeCell ref="E55:H55"/>
    <mergeCell ref="E88:H88"/>
    <mergeCell ref="E7:H7"/>
    <mergeCell ref="E11:H11"/>
    <mergeCell ref="E9:H9"/>
    <mergeCell ref="E13:H13"/>
    <mergeCell ref="E28:H28"/>
  </mergeCells>
  <hyperlinks>
    <hyperlink ref="F1:G1" location="C2" display="1) Krycí list soupisu"/>
    <hyperlink ref="G1:H1" location="C62" display="2) Rekapitulace"/>
    <hyperlink ref="J1" location="C101" display="3) Soupis prací"/>
    <hyperlink ref="L1:V1" location="'Rekapitulace stavby'!C2" display="Rekapitulace stavby"/>
  </hyperlinks>
  <pageMargins left="0.58333330000000005" right="0.58333330000000005" top="0.58333330000000005" bottom="0.58333330000000005" header="0" footer="0"/>
  <pageSetup paperSize="9" fitToHeight="100" orientation="landscape" blackAndWhite="1" r:id="rId1"/>
  <headerFooter>
    <oddFooter>&amp;CStrana &amp;P z &amp;N</oddFooter>
  </headerFooter>
  <drawing r:id="rId2"/>
</worksheet>
</file>

<file path=xl/worksheets/sheet40.xml><?xml version="1.0" encoding="utf-8"?>
<worksheet xmlns="http://schemas.openxmlformats.org/spreadsheetml/2006/main" xmlns:r="http://schemas.openxmlformats.org/officeDocument/2006/relationships">
  <sheetPr>
    <pageSetUpPr fitToPage="1"/>
  </sheetPr>
  <dimension ref="A1:BR133"/>
  <sheetViews>
    <sheetView showGridLines="0" workbookViewId="0">
      <pane ySplit="1" topLeftCell="A2" activePane="bottomLeft" state="frozen"/>
      <selection pane="bottomLeft"/>
    </sheetView>
  </sheetViews>
  <sheetFormatPr defaultRowHeight="15"/>
  <cols>
    <col min="1" max="1" width="8.33203125" customWidth="1"/>
    <col min="2" max="2" width="1.6640625" customWidth="1"/>
    <col min="3" max="3" width="4.1640625" customWidth="1"/>
    <col min="4" max="4" width="4.33203125" customWidth="1"/>
    <col min="5" max="5" width="17.1640625" customWidth="1"/>
    <col min="6" max="6" width="75" customWidth="1"/>
    <col min="7" max="7" width="8.6640625" customWidth="1"/>
    <col min="8" max="8" width="11.1640625" customWidth="1"/>
    <col min="9" max="9" width="12.6640625" style="121" customWidth="1"/>
    <col min="10" max="10" width="23.5" customWidth="1"/>
    <col min="11" max="11" width="15.5" customWidth="1"/>
    <col min="19" max="19" width="8.1640625" customWidth="1"/>
    <col min="20" max="20" width="29.6640625" customWidth="1"/>
    <col min="21" max="21" width="16.33203125"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1" spans="1:70" ht="21.75" customHeight="1">
      <c r="A1" s="22"/>
      <c r="B1" s="122"/>
      <c r="C1" s="122"/>
      <c r="D1" s="123" t="s">
        <v>1</v>
      </c>
      <c r="E1" s="122"/>
      <c r="F1" s="124" t="s">
        <v>272</v>
      </c>
      <c r="G1" s="427" t="s">
        <v>273</v>
      </c>
      <c r="H1" s="427"/>
      <c r="I1" s="125"/>
      <c r="J1" s="124" t="s">
        <v>274</v>
      </c>
      <c r="K1" s="123" t="s">
        <v>275</v>
      </c>
      <c r="L1" s="124" t="s">
        <v>276</v>
      </c>
      <c r="M1" s="124"/>
      <c r="N1" s="124"/>
      <c r="O1" s="124"/>
      <c r="P1" s="124"/>
      <c r="Q1" s="124"/>
      <c r="R1" s="124"/>
      <c r="S1" s="124"/>
      <c r="T1" s="124"/>
      <c r="U1" s="21"/>
      <c r="V1" s="21"/>
      <c r="W1" s="22"/>
      <c r="X1" s="22"/>
      <c r="Y1" s="22"/>
      <c r="Z1" s="22"/>
      <c r="AA1" s="22"/>
      <c r="AB1" s="22"/>
      <c r="AC1" s="22"/>
      <c r="AD1" s="22"/>
      <c r="AE1" s="22"/>
      <c r="AF1" s="22"/>
      <c r="AG1" s="22"/>
      <c r="AH1" s="22"/>
      <c r="AI1" s="22"/>
      <c r="AJ1" s="22"/>
      <c r="AK1" s="22"/>
      <c r="AL1" s="22"/>
      <c r="AM1" s="22"/>
      <c r="AN1" s="22"/>
      <c r="AO1" s="22"/>
      <c r="AP1" s="22"/>
      <c r="AQ1" s="22"/>
      <c r="AR1" s="22"/>
      <c r="AS1" s="22"/>
      <c r="AT1" s="22"/>
      <c r="AU1" s="22"/>
      <c r="AV1" s="22"/>
      <c r="AW1" s="22"/>
      <c r="AX1" s="22"/>
      <c r="AY1" s="22"/>
      <c r="AZ1" s="22"/>
      <c r="BA1" s="22"/>
      <c r="BB1" s="22"/>
      <c r="BC1" s="22"/>
      <c r="BD1" s="22"/>
      <c r="BE1" s="22"/>
      <c r="BF1" s="22"/>
      <c r="BG1" s="22"/>
      <c r="BH1" s="22"/>
      <c r="BI1" s="22"/>
      <c r="BJ1" s="22"/>
      <c r="BK1" s="22"/>
      <c r="BL1" s="22"/>
      <c r="BM1" s="22"/>
      <c r="BN1" s="22"/>
      <c r="BO1" s="22"/>
      <c r="BP1" s="22"/>
      <c r="BQ1" s="22"/>
      <c r="BR1" s="22"/>
    </row>
    <row r="2" spans="1:70" ht="36.950000000000003" customHeight="1">
      <c r="L2" s="419"/>
      <c r="M2" s="419"/>
      <c r="N2" s="419"/>
      <c r="O2" s="419"/>
      <c r="P2" s="419"/>
      <c r="Q2" s="419"/>
      <c r="R2" s="419"/>
      <c r="S2" s="419"/>
      <c r="T2" s="419"/>
      <c r="U2" s="419"/>
      <c r="V2" s="419"/>
      <c r="AT2" s="25" t="s">
        <v>223</v>
      </c>
    </row>
    <row r="3" spans="1:70" ht="6.95" customHeight="1">
      <c r="B3" s="26"/>
      <c r="C3" s="27"/>
      <c r="D3" s="27"/>
      <c r="E3" s="27"/>
      <c r="F3" s="27"/>
      <c r="G3" s="27"/>
      <c r="H3" s="27"/>
      <c r="I3" s="126"/>
      <c r="J3" s="27"/>
      <c r="K3" s="28"/>
      <c r="AT3" s="25" t="s">
        <v>84</v>
      </c>
    </row>
    <row r="4" spans="1:70" ht="36.950000000000003" customHeight="1">
      <c r="B4" s="29"/>
      <c r="C4" s="30"/>
      <c r="D4" s="31" t="s">
        <v>277</v>
      </c>
      <c r="E4" s="30"/>
      <c r="F4" s="30"/>
      <c r="G4" s="30"/>
      <c r="H4" s="30"/>
      <c r="I4" s="127"/>
      <c r="J4" s="30"/>
      <c r="K4" s="32"/>
      <c r="M4" s="33" t="s">
        <v>12</v>
      </c>
      <c r="AT4" s="25" t="s">
        <v>6</v>
      </c>
    </row>
    <row r="5" spans="1:70" ht="6.95" customHeight="1">
      <c r="B5" s="29"/>
      <c r="C5" s="30"/>
      <c r="D5" s="30"/>
      <c r="E5" s="30"/>
      <c r="F5" s="30"/>
      <c r="G5" s="30"/>
      <c r="H5" s="30"/>
      <c r="I5" s="127"/>
      <c r="J5" s="30"/>
      <c r="K5" s="32"/>
    </row>
    <row r="6" spans="1:70">
      <c r="B6" s="29"/>
      <c r="C6" s="30"/>
      <c r="D6" s="38" t="s">
        <v>18</v>
      </c>
      <c r="E6" s="30"/>
      <c r="F6" s="30"/>
      <c r="G6" s="30"/>
      <c r="H6" s="30"/>
      <c r="I6" s="127"/>
      <c r="J6" s="30"/>
      <c r="K6" s="32"/>
    </row>
    <row r="7" spans="1:70" ht="22.5" customHeight="1">
      <c r="B7" s="29"/>
      <c r="C7" s="30"/>
      <c r="D7" s="30"/>
      <c r="E7" s="420" t="str">
        <f>'Rekapitulace stavby'!K6</f>
        <v>Národní telemedicínské centrum</v>
      </c>
      <c r="F7" s="421"/>
      <c r="G7" s="421"/>
      <c r="H7" s="421"/>
      <c r="I7" s="127"/>
      <c r="J7" s="30"/>
      <c r="K7" s="32"/>
    </row>
    <row r="8" spans="1:70">
      <c r="B8" s="29"/>
      <c r="C8" s="30"/>
      <c r="D8" s="38" t="s">
        <v>278</v>
      </c>
      <c r="E8" s="30"/>
      <c r="F8" s="30"/>
      <c r="G8" s="30"/>
      <c r="H8" s="30"/>
      <c r="I8" s="127"/>
      <c r="J8" s="30"/>
      <c r="K8" s="32"/>
    </row>
    <row r="9" spans="1:70" ht="22.5" customHeight="1">
      <c r="B9" s="29"/>
      <c r="C9" s="30"/>
      <c r="D9" s="30"/>
      <c r="E9" s="420" t="s">
        <v>13517</v>
      </c>
      <c r="F9" s="380"/>
      <c r="G9" s="380"/>
      <c r="H9" s="380"/>
      <c r="I9" s="127"/>
      <c r="J9" s="30"/>
      <c r="K9" s="32"/>
    </row>
    <row r="10" spans="1:70">
      <c r="B10" s="29"/>
      <c r="C10" s="30"/>
      <c r="D10" s="38" t="s">
        <v>425</v>
      </c>
      <c r="E10" s="30"/>
      <c r="F10" s="30"/>
      <c r="G10" s="30"/>
      <c r="H10" s="30"/>
      <c r="I10" s="127"/>
      <c r="J10" s="30"/>
      <c r="K10" s="32"/>
    </row>
    <row r="11" spans="1:70" s="1" customFormat="1" ht="22.5" customHeight="1">
      <c r="B11" s="42"/>
      <c r="C11" s="43"/>
      <c r="D11" s="43"/>
      <c r="E11" s="404" t="s">
        <v>13750</v>
      </c>
      <c r="F11" s="423"/>
      <c r="G11" s="423"/>
      <c r="H11" s="423"/>
      <c r="I11" s="128"/>
      <c r="J11" s="43"/>
      <c r="K11" s="46"/>
    </row>
    <row r="12" spans="1:70" s="1" customFormat="1">
      <c r="B12" s="42"/>
      <c r="C12" s="43"/>
      <c r="D12" s="38" t="s">
        <v>427</v>
      </c>
      <c r="E12" s="43"/>
      <c r="F12" s="43"/>
      <c r="G12" s="43"/>
      <c r="H12" s="43"/>
      <c r="I12" s="128"/>
      <c r="J12" s="43"/>
      <c r="K12" s="46"/>
    </row>
    <row r="13" spans="1:70" s="1" customFormat="1" ht="36.950000000000003" customHeight="1">
      <c r="B13" s="42"/>
      <c r="C13" s="43"/>
      <c r="D13" s="43"/>
      <c r="E13" s="422" t="s">
        <v>13751</v>
      </c>
      <c r="F13" s="423"/>
      <c r="G13" s="423"/>
      <c r="H13" s="423"/>
      <c r="I13" s="128"/>
      <c r="J13" s="43"/>
      <c r="K13" s="46"/>
    </row>
    <row r="14" spans="1:70" s="1" customFormat="1" ht="13.5">
      <c r="B14" s="42"/>
      <c r="C14" s="43"/>
      <c r="D14" s="43"/>
      <c r="E14" s="43"/>
      <c r="F14" s="43"/>
      <c r="G14" s="43"/>
      <c r="H14" s="43"/>
      <c r="I14" s="128"/>
      <c r="J14" s="43"/>
      <c r="K14" s="46"/>
    </row>
    <row r="15" spans="1:70" s="1" customFormat="1" ht="14.45" customHeight="1">
      <c r="B15" s="42"/>
      <c r="C15" s="43"/>
      <c r="D15" s="38" t="s">
        <v>20</v>
      </c>
      <c r="E15" s="43"/>
      <c r="F15" s="36" t="s">
        <v>21</v>
      </c>
      <c r="G15" s="43"/>
      <c r="H15" s="43"/>
      <c r="I15" s="129" t="s">
        <v>22</v>
      </c>
      <c r="J15" s="36" t="s">
        <v>21</v>
      </c>
      <c r="K15" s="46"/>
    </row>
    <row r="16" spans="1:70" s="1" customFormat="1" ht="14.45" customHeight="1">
      <c r="B16" s="42"/>
      <c r="C16" s="43"/>
      <c r="D16" s="38" t="s">
        <v>23</v>
      </c>
      <c r="E16" s="43"/>
      <c r="F16" s="36" t="s">
        <v>24</v>
      </c>
      <c r="G16" s="43"/>
      <c r="H16" s="43"/>
      <c r="I16" s="129" t="s">
        <v>25</v>
      </c>
      <c r="J16" s="130" t="str">
        <f>'Rekapitulace stavby'!AN8</f>
        <v>26.1.2017</v>
      </c>
      <c r="K16" s="46"/>
    </row>
    <row r="17" spans="2:11" s="1" customFormat="1" ht="10.9" customHeight="1">
      <c r="B17" s="42"/>
      <c r="C17" s="43"/>
      <c r="D17" s="43"/>
      <c r="E17" s="43"/>
      <c r="F17" s="43"/>
      <c r="G17" s="43"/>
      <c r="H17" s="43"/>
      <c r="I17" s="128"/>
      <c r="J17" s="43"/>
      <c r="K17" s="46"/>
    </row>
    <row r="18" spans="2:11" s="1" customFormat="1" ht="14.45" customHeight="1">
      <c r="B18" s="42"/>
      <c r="C18" s="43"/>
      <c r="D18" s="38" t="s">
        <v>27</v>
      </c>
      <c r="E18" s="43"/>
      <c r="F18" s="43"/>
      <c r="G18" s="43"/>
      <c r="H18" s="43"/>
      <c r="I18" s="129" t="s">
        <v>28</v>
      </c>
      <c r="J18" s="36" t="s">
        <v>29</v>
      </c>
      <c r="K18" s="46"/>
    </row>
    <row r="19" spans="2:11" s="1" customFormat="1" ht="18" customHeight="1">
      <c r="B19" s="42"/>
      <c r="C19" s="43"/>
      <c r="D19" s="43"/>
      <c r="E19" s="36" t="s">
        <v>30</v>
      </c>
      <c r="F19" s="43"/>
      <c r="G19" s="43"/>
      <c r="H19" s="43"/>
      <c r="I19" s="129" t="s">
        <v>31</v>
      </c>
      <c r="J19" s="36" t="s">
        <v>21</v>
      </c>
      <c r="K19" s="46"/>
    </row>
    <row r="20" spans="2:11" s="1" customFormat="1" ht="6.95" customHeight="1">
      <c r="B20" s="42"/>
      <c r="C20" s="43"/>
      <c r="D20" s="43"/>
      <c r="E20" s="43"/>
      <c r="F20" s="43"/>
      <c r="G20" s="43"/>
      <c r="H20" s="43"/>
      <c r="I20" s="128"/>
      <c r="J20" s="43"/>
      <c r="K20" s="46"/>
    </row>
    <row r="21" spans="2:11" s="1" customFormat="1" ht="14.45" customHeight="1">
      <c r="B21" s="42"/>
      <c r="C21" s="43"/>
      <c r="D21" s="38" t="s">
        <v>32</v>
      </c>
      <c r="E21" s="43"/>
      <c r="F21" s="43"/>
      <c r="G21" s="43"/>
      <c r="H21" s="43"/>
      <c r="I21" s="129" t="s">
        <v>28</v>
      </c>
      <c r="J21" s="36" t="str">
        <f>IF('Rekapitulace stavby'!AN13="Vyplň údaj","",IF('Rekapitulace stavby'!AN13="","",'Rekapitulace stavby'!AN13))</f>
        <v/>
      </c>
      <c r="K21" s="46"/>
    </row>
    <row r="22" spans="2:11" s="1" customFormat="1" ht="18" customHeight="1">
      <c r="B22" s="42"/>
      <c r="C22" s="43"/>
      <c r="D22" s="43"/>
      <c r="E22" s="36" t="str">
        <f>IF('Rekapitulace stavby'!E14="Vyplň údaj","",IF('Rekapitulace stavby'!E14="","",'Rekapitulace stavby'!E14))</f>
        <v/>
      </c>
      <c r="F22" s="43"/>
      <c r="G22" s="43"/>
      <c r="H22" s="43"/>
      <c r="I22" s="129" t="s">
        <v>31</v>
      </c>
      <c r="J22" s="36" t="str">
        <f>IF('Rekapitulace stavby'!AN14="Vyplň údaj","",IF('Rekapitulace stavby'!AN14="","",'Rekapitulace stavby'!AN14))</f>
        <v/>
      </c>
      <c r="K22" s="46"/>
    </row>
    <row r="23" spans="2:11" s="1" customFormat="1" ht="6.95" customHeight="1">
      <c r="B23" s="42"/>
      <c r="C23" s="43"/>
      <c r="D23" s="43"/>
      <c r="E23" s="43"/>
      <c r="F23" s="43"/>
      <c r="G23" s="43"/>
      <c r="H23" s="43"/>
      <c r="I23" s="128"/>
      <c r="J23" s="43"/>
      <c r="K23" s="46"/>
    </row>
    <row r="24" spans="2:11" s="1" customFormat="1" ht="14.45" customHeight="1">
      <c r="B24" s="42"/>
      <c r="C24" s="43"/>
      <c r="D24" s="38" t="s">
        <v>34</v>
      </c>
      <c r="E24" s="43"/>
      <c r="F24" s="43"/>
      <c r="G24" s="43"/>
      <c r="H24" s="43"/>
      <c r="I24" s="129" t="s">
        <v>28</v>
      </c>
      <c r="J24" s="36" t="s">
        <v>35</v>
      </c>
      <c r="K24" s="46"/>
    </row>
    <row r="25" spans="2:11" s="1" customFormat="1" ht="18" customHeight="1">
      <c r="B25" s="42"/>
      <c r="C25" s="43"/>
      <c r="D25" s="43"/>
      <c r="E25" s="36" t="s">
        <v>36</v>
      </c>
      <c r="F25" s="43"/>
      <c r="G25" s="43"/>
      <c r="H25" s="43"/>
      <c r="I25" s="129" t="s">
        <v>31</v>
      </c>
      <c r="J25" s="36" t="s">
        <v>21</v>
      </c>
      <c r="K25" s="46"/>
    </row>
    <row r="26" spans="2:11" s="1" customFormat="1" ht="6.95" customHeight="1">
      <c r="B26" s="42"/>
      <c r="C26" s="43"/>
      <c r="D26" s="43"/>
      <c r="E26" s="43"/>
      <c r="F26" s="43"/>
      <c r="G26" s="43"/>
      <c r="H26" s="43"/>
      <c r="I26" s="128"/>
      <c r="J26" s="43"/>
      <c r="K26" s="46"/>
    </row>
    <row r="27" spans="2:11" s="1" customFormat="1" ht="14.45" customHeight="1">
      <c r="B27" s="42"/>
      <c r="C27" s="43"/>
      <c r="D27" s="38" t="s">
        <v>38</v>
      </c>
      <c r="E27" s="43"/>
      <c r="F27" s="43"/>
      <c r="G27" s="43"/>
      <c r="H27" s="43"/>
      <c r="I27" s="128"/>
      <c r="J27" s="43"/>
      <c r="K27" s="46"/>
    </row>
    <row r="28" spans="2:11" s="7" customFormat="1" ht="22.5" customHeight="1">
      <c r="B28" s="131"/>
      <c r="C28" s="132"/>
      <c r="D28" s="132"/>
      <c r="E28" s="384" t="s">
        <v>21</v>
      </c>
      <c r="F28" s="384"/>
      <c r="G28" s="384"/>
      <c r="H28" s="384"/>
      <c r="I28" s="133"/>
      <c r="J28" s="132"/>
      <c r="K28" s="134"/>
    </row>
    <row r="29" spans="2:11" s="1" customFormat="1" ht="6.95" customHeight="1">
      <c r="B29" s="42"/>
      <c r="C29" s="43"/>
      <c r="D29" s="43"/>
      <c r="E29" s="43"/>
      <c r="F29" s="43"/>
      <c r="G29" s="43"/>
      <c r="H29" s="43"/>
      <c r="I29" s="128"/>
      <c r="J29" s="43"/>
      <c r="K29" s="46"/>
    </row>
    <row r="30" spans="2:11" s="1" customFormat="1" ht="6.95" customHeight="1">
      <c r="B30" s="42"/>
      <c r="C30" s="43"/>
      <c r="D30" s="86"/>
      <c r="E30" s="86"/>
      <c r="F30" s="86"/>
      <c r="G30" s="86"/>
      <c r="H30" s="86"/>
      <c r="I30" s="135"/>
      <c r="J30" s="86"/>
      <c r="K30" s="136"/>
    </row>
    <row r="31" spans="2:11" s="1" customFormat="1" ht="25.35" customHeight="1">
      <c r="B31" s="42"/>
      <c r="C31" s="43"/>
      <c r="D31" s="137" t="s">
        <v>40</v>
      </c>
      <c r="E31" s="43"/>
      <c r="F31" s="43"/>
      <c r="G31" s="43"/>
      <c r="H31" s="43"/>
      <c r="I31" s="128"/>
      <c r="J31" s="138">
        <f>ROUND(J92,2)</f>
        <v>0</v>
      </c>
      <c r="K31" s="46"/>
    </row>
    <row r="32" spans="2:11" s="1" customFormat="1" ht="6.95" customHeight="1">
      <c r="B32" s="42"/>
      <c r="C32" s="43"/>
      <c r="D32" s="86"/>
      <c r="E32" s="86"/>
      <c r="F32" s="86"/>
      <c r="G32" s="86"/>
      <c r="H32" s="86"/>
      <c r="I32" s="135"/>
      <c r="J32" s="86"/>
      <c r="K32" s="136"/>
    </row>
    <row r="33" spans="2:11" s="1" customFormat="1" ht="14.45" customHeight="1">
      <c r="B33" s="42"/>
      <c r="C33" s="43"/>
      <c r="D33" s="43"/>
      <c r="E33" s="43"/>
      <c r="F33" s="47" t="s">
        <v>42</v>
      </c>
      <c r="G33" s="43"/>
      <c r="H33" s="43"/>
      <c r="I33" s="139" t="s">
        <v>41</v>
      </c>
      <c r="J33" s="47" t="s">
        <v>43</v>
      </c>
      <c r="K33" s="46"/>
    </row>
    <row r="34" spans="2:11" s="1" customFormat="1" ht="14.45" customHeight="1">
      <c r="B34" s="42"/>
      <c r="C34" s="43"/>
      <c r="D34" s="50" t="s">
        <v>44</v>
      </c>
      <c r="E34" s="50" t="s">
        <v>45</v>
      </c>
      <c r="F34" s="140">
        <f>ROUND(SUM(BE92:BE132), 2)</f>
        <v>0</v>
      </c>
      <c r="G34" s="43"/>
      <c r="H34" s="43"/>
      <c r="I34" s="141">
        <v>0.21</v>
      </c>
      <c r="J34" s="140">
        <f>ROUND(ROUND((SUM(BE92:BE132)), 2)*I34, 2)</f>
        <v>0</v>
      </c>
      <c r="K34" s="46"/>
    </row>
    <row r="35" spans="2:11" s="1" customFormat="1" ht="14.45" customHeight="1">
      <c r="B35" s="42"/>
      <c r="C35" s="43"/>
      <c r="D35" s="43"/>
      <c r="E35" s="50" t="s">
        <v>46</v>
      </c>
      <c r="F35" s="140">
        <f>ROUND(SUM(BF92:BF132), 2)</f>
        <v>0</v>
      </c>
      <c r="G35" s="43"/>
      <c r="H35" s="43"/>
      <c r="I35" s="141">
        <v>0.15</v>
      </c>
      <c r="J35" s="140">
        <f>ROUND(ROUND((SUM(BF92:BF132)), 2)*I35, 2)</f>
        <v>0</v>
      </c>
      <c r="K35" s="46"/>
    </row>
    <row r="36" spans="2:11" s="1" customFormat="1" ht="14.45" hidden="1" customHeight="1">
      <c r="B36" s="42"/>
      <c r="C36" s="43"/>
      <c r="D36" s="43"/>
      <c r="E36" s="50" t="s">
        <v>47</v>
      </c>
      <c r="F36" s="140">
        <f>ROUND(SUM(BG92:BG132), 2)</f>
        <v>0</v>
      </c>
      <c r="G36" s="43"/>
      <c r="H36" s="43"/>
      <c r="I36" s="141">
        <v>0.21</v>
      </c>
      <c r="J36" s="140">
        <v>0</v>
      </c>
      <c r="K36" s="46"/>
    </row>
    <row r="37" spans="2:11" s="1" customFormat="1" ht="14.45" hidden="1" customHeight="1">
      <c r="B37" s="42"/>
      <c r="C37" s="43"/>
      <c r="D37" s="43"/>
      <c r="E37" s="50" t="s">
        <v>48</v>
      </c>
      <c r="F37" s="140">
        <f>ROUND(SUM(BH92:BH132), 2)</f>
        <v>0</v>
      </c>
      <c r="G37" s="43"/>
      <c r="H37" s="43"/>
      <c r="I37" s="141">
        <v>0.15</v>
      </c>
      <c r="J37" s="140">
        <v>0</v>
      </c>
      <c r="K37" s="46"/>
    </row>
    <row r="38" spans="2:11" s="1" customFormat="1" ht="14.45" hidden="1" customHeight="1">
      <c r="B38" s="42"/>
      <c r="C38" s="43"/>
      <c r="D38" s="43"/>
      <c r="E38" s="50" t="s">
        <v>49</v>
      </c>
      <c r="F38" s="140">
        <f>ROUND(SUM(BI92:BI132), 2)</f>
        <v>0</v>
      </c>
      <c r="G38" s="43"/>
      <c r="H38" s="43"/>
      <c r="I38" s="141">
        <v>0</v>
      </c>
      <c r="J38" s="140">
        <v>0</v>
      </c>
      <c r="K38" s="46"/>
    </row>
    <row r="39" spans="2:11" s="1" customFormat="1" ht="6.95" customHeight="1">
      <c r="B39" s="42"/>
      <c r="C39" s="43"/>
      <c r="D39" s="43"/>
      <c r="E39" s="43"/>
      <c r="F39" s="43"/>
      <c r="G39" s="43"/>
      <c r="H39" s="43"/>
      <c r="I39" s="128"/>
      <c r="J39" s="43"/>
      <c r="K39" s="46"/>
    </row>
    <row r="40" spans="2:11" s="1" customFormat="1" ht="25.35" customHeight="1">
      <c r="B40" s="42"/>
      <c r="C40" s="142"/>
      <c r="D40" s="143" t="s">
        <v>50</v>
      </c>
      <c r="E40" s="80"/>
      <c r="F40" s="80"/>
      <c r="G40" s="144" t="s">
        <v>51</v>
      </c>
      <c r="H40" s="145" t="s">
        <v>52</v>
      </c>
      <c r="I40" s="146"/>
      <c r="J40" s="147">
        <f>SUM(J31:J38)</f>
        <v>0</v>
      </c>
      <c r="K40" s="148"/>
    </row>
    <row r="41" spans="2:11" s="1" customFormat="1" ht="14.45" customHeight="1">
      <c r="B41" s="57"/>
      <c r="C41" s="58"/>
      <c r="D41" s="58"/>
      <c r="E41" s="58"/>
      <c r="F41" s="58"/>
      <c r="G41" s="58"/>
      <c r="H41" s="58"/>
      <c r="I41" s="149"/>
      <c r="J41" s="58"/>
      <c r="K41" s="59"/>
    </row>
    <row r="45" spans="2:11" s="1" customFormat="1" ht="6.95" customHeight="1">
      <c r="B45" s="150"/>
      <c r="C45" s="151"/>
      <c r="D45" s="151"/>
      <c r="E45" s="151"/>
      <c r="F45" s="151"/>
      <c r="G45" s="151"/>
      <c r="H45" s="151"/>
      <c r="I45" s="152"/>
      <c r="J45" s="151"/>
      <c r="K45" s="153"/>
    </row>
    <row r="46" spans="2:11" s="1" customFormat="1" ht="36.950000000000003" customHeight="1">
      <c r="B46" s="42"/>
      <c r="C46" s="31" t="s">
        <v>280</v>
      </c>
      <c r="D46" s="43"/>
      <c r="E46" s="43"/>
      <c r="F46" s="43"/>
      <c r="G46" s="43"/>
      <c r="H46" s="43"/>
      <c r="I46" s="128"/>
      <c r="J46" s="43"/>
      <c r="K46" s="46"/>
    </row>
    <row r="47" spans="2:11" s="1" customFormat="1" ht="6.95" customHeight="1">
      <c r="B47" s="42"/>
      <c r="C47" s="43"/>
      <c r="D47" s="43"/>
      <c r="E47" s="43"/>
      <c r="F47" s="43"/>
      <c r="G47" s="43"/>
      <c r="H47" s="43"/>
      <c r="I47" s="128"/>
      <c r="J47" s="43"/>
      <c r="K47" s="46"/>
    </row>
    <row r="48" spans="2:11" s="1" customFormat="1" ht="14.45" customHeight="1">
      <c r="B48" s="42"/>
      <c r="C48" s="38" t="s">
        <v>18</v>
      </c>
      <c r="D48" s="43"/>
      <c r="E48" s="43"/>
      <c r="F48" s="43"/>
      <c r="G48" s="43"/>
      <c r="H48" s="43"/>
      <c r="I48" s="128"/>
      <c r="J48" s="43"/>
      <c r="K48" s="46"/>
    </row>
    <row r="49" spans="2:47" s="1" customFormat="1" ht="22.5" customHeight="1">
      <c r="B49" s="42"/>
      <c r="C49" s="43"/>
      <c r="D49" s="43"/>
      <c r="E49" s="420" t="str">
        <f>E7</f>
        <v>Národní telemedicínské centrum</v>
      </c>
      <c r="F49" s="421"/>
      <c r="G49" s="421"/>
      <c r="H49" s="421"/>
      <c r="I49" s="128"/>
      <c r="J49" s="43"/>
      <c r="K49" s="46"/>
    </row>
    <row r="50" spans="2:47">
      <c r="B50" s="29"/>
      <c r="C50" s="38" t="s">
        <v>278</v>
      </c>
      <c r="D50" s="30"/>
      <c r="E50" s="30"/>
      <c r="F50" s="30"/>
      <c r="G50" s="30"/>
      <c r="H50" s="30"/>
      <c r="I50" s="127"/>
      <c r="J50" s="30"/>
      <c r="K50" s="32"/>
    </row>
    <row r="51" spans="2:47" ht="22.5" customHeight="1">
      <c r="B51" s="29"/>
      <c r="C51" s="30"/>
      <c r="D51" s="30"/>
      <c r="E51" s="420" t="s">
        <v>13517</v>
      </c>
      <c r="F51" s="380"/>
      <c r="G51" s="380"/>
      <c r="H51" s="380"/>
      <c r="I51" s="127"/>
      <c r="J51" s="30"/>
      <c r="K51" s="32"/>
    </row>
    <row r="52" spans="2:47">
      <c r="B52" s="29"/>
      <c r="C52" s="38" t="s">
        <v>425</v>
      </c>
      <c r="D52" s="30"/>
      <c r="E52" s="30"/>
      <c r="F52" s="30"/>
      <c r="G52" s="30"/>
      <c r="H52" s="30"/>
      <c r="I52" s="127"/>
      <c r="J52" s="30"/>
      <c r="K52" s="32"/>
    </row>
    <row r="53" spans="2:47" s="1" customFormat="1" ht="22.5" customHeight="1">
      <c r="B53" s="42"/>
      <c r="C53" s="43"/>
      <c r="D53" s="43"/>
      <c r="E53" s="404" t="s">
        <v>13750</v>
      </c>
      <c r="F53" s="423"/>
      <c r="G53" s="423"/>
      <c r="H53" s="423"/>
      <c r="I53" s="128"/>
      <c r="J53" s="43"/>
      <c r="K53" s="46"/>
    </row>
    <row r="54" spans="2:47" s="1" customFormat="1" ht="14.45" customHeight="1">
      <c r="B54" s="42"/>
      <c r="C54" s="38" t="s">
        <v>427</v>
      </c>
      <c r="D54" s="43"/>
      <c r="E54" s="43"/>
      <c r="F54" s="43"/>
      <c r="G54" s="43"/>
      <c r="H54" s="43"/>
      <c r="I54" s="128"/>
      <c r="J54" s="43"/>
      <c r="K54" s="46"/>
    </row>
    <row r="55" spans="2:47" s="1" customFormat="1" ht="23.25" customHeight="1">
      <c r="B55" s="42"/>
      <c r="C55" s="43"/>
      <c r="D55" s="43"/>
      <c r="E55" s="422" t="str">
        <f>E13</f>
        <v>02a - Kácení, probírka a regenerace I.etapa</v>
      </c>
      <c r="F55" s="423"/>
      <c r="G55" s="423"/>
      <c r="H55" s="423"/>
      <c r="I55" s="128"/>
      <c r="J55" s="43"/>
      <c r="K55" s="46"/>
    </row>
    <row r="56" spans="2:47" s="1" customFormat="1" ht="6.95" customHeight="1">
      <c r="B56" s="42"/>
      <c r="C56" s="43"/>
      <c r="D56" s="43"/>
      <c r="E56" s="43"/>
      <c r="F56" s="43"/>
      <c r="G56" s="43"/>
      <c r="H56" s="43"/>
      <c r="I56" s="128"/>
      <c r="J56" s="43"/>
      <c r="K56" s="46"/>
    </row>
    <row r="57" spans="2:47" s="1" customFormat="1" ht="18" customHeight="1">
      <c r="B57" s="42"/>
      <c r="C57" s="38" t="s">
        <v>23</v>
      </c>
      <c r="D57" s="43"/>
      <c r="E57" s="43"/>
      <c r="F57" s="36" t="str">
        <f>F16</f>
        <v>FN Olomouc</v>
      </c>
      <c r="G57" s="43"/>
      <c r="H57" s="43"/>
      <c r="I57" s="129" t="s">
        <v>25</v>
      </c>
      <c r="J57" s="130" t="str">
        <f>IF(J16="","",J16)</f>
        <v>26.1.2017</v>
      </c>
      <c r="K57" s="46"/>
    </row>
    <row r="58" spans="2:47" s="1" customFormat="1" ht="6.95" customHeight="1">
      <c r="B58" s="42"/>
      <c r="C58" s="43"/>
      <c r="D58" s="43"/>
      <c r="E58" s="43"/>
      <c r="F58" s="43"/>
      <c r="G58" s="43"/>
      <c r="H58" s="43"/>
      <c r="I58" s="128"/>
      <c r="J58" s="43"/>
      <c r="K58" s="46"/>
    </row>
    <row r="59" spans="2:47" s="1" customFormat="1">
      <c r="B59" s="42"/>
      <c r="C59" s="38" t="s">
        <v>27</v>
      </c>
      <c r="D59" s="43"/>
      <c r="E59" s="43"/>
      <c r="F59" s="36" t="str">
        <f>E19</f>
        <v>SPS Projekt s. r.o., Za Návsí 1670/9, Praha 10</v>
      </c>
      <c r="G59" s="43"/>
      <c r="H59" s="43"/>
      <c r="I59" s="129" t="s">
        <v>34</v>
      </c>
      <c r="J59" s="36" t="str">
        <f>E25</f>
        <v>OK Plan Architects s.r.o., Na Závodí 631, Humpolec</v>
      </c>
      <c r="K59" s="46"/>
    </row>
    <row r="60" spans="2:47" s="1" customFormat="1" ht="14.45" customHeight="1">
      <c r="B60" s="42"/>
      <c r="C60" s="38" t="s">
        <v>32</v>
      </c>
      <c r="D60" s="43"/>
      <c r="E60" s="43"/>
      <c r="F60" s="36" t="str">
        <f>IF(E22="","",E22)</f>
        <v/>
      </c>
      <c r="G60" s="43"/>
      <c r="H60" s="43"/>
      <c r="I60" s="128"/>
      <c r="J60" s="43"/>
      <c r="K60" s="46"/>
    </row>
    <row r="61" spans="2:47" s="1" customFormat="1" ht="10.35" customHeight="1">
      <c r="B61" s="42"/>
      <c r="C61" s="43"/>
      <c r="D61" s="43"/>
      <c r="E61" s="43"/>
      <c r="F61" s="43"/>
      <c r="G61" s="43"/>
      <c r="H61" s="43"/>
      <c r="I61" s="128"/>
      <c r="J61" s="43"/>
      <c r="K61" s="46"/>
    </row>
    <row r="62" spans="2:47" s="1" customFormat="1" ht="29.25" customHeight="1">
      <c r="B62" s="42"/>
      <c r="C62" s="154" t="s">
        <v>281</v>
      </c>
      <c r="D62" s="142"/>
      <c r="E62" s="142"/>
      <c r="F62" s="142"/>
      <c r="G62" s="142"/>
      <c r="H62" s="142"/>
      <c r="I62" s="155"/>
      <c r="J62" s="156" t="s">
        <v>282</v>
      </c>
      <c r="K62" s="157"/>
    </row>
    <row r="63" spans="2:47" s="1" customFormat="1" ht="10.35" customHeight="1">
      <c r="B63" s="42"/>
      <c r="C63" s="43"/>
      <c r="D63" s="43"/>
      <c r="E63" s="43"/>
      <c r="F63" s="43"/>
      <c r="G63" s="43"/>
      <c r="H63" s="43"/>
      <c r="I63" s="128"/>
      <c r="J63" s="43"/>
      <c r="K63" s="46"/>
    </row>
    <row r="64" spans="2:47" s="1" customFormat="1" ht="29.25" customHeight="1">
      <c r="B64" s="42"/>
      <c r="C64" s="158" t="s">
        <v>283</v>
      </c>
      <c r="D64" s="43"/>
      <c r="E64" s="43"/>
      <c r="F64" s="43"/>
      <c r="G64" s="43"/>
      <c r="H64" s="43"/>
      <c r="I64" s="128"/>
      <c r="J64" s="138">
        <f>J92</f>
        <v>0</v>
      </c>
      <c r="K64" s="46"/>
      <c r="AU64" s="25" t="s">
        <v>284</v>
      </c>
    </row>
    <row r="65" spans="2:12" s="8" customFormat="1" ht="24.95" customHeight="1">
      <c r="B65" s="159"/>
      <c r="C65" s="160"/>
      <c r="D65" s="161" t="s">
        <v>13752</v>
      </c>
      <c r="E65" s="162"/>
      <c r="F65" s="162"/>
      <c r="G65" s="162"/>
      <c r="H65" s="162"/>
      <c r="I65" s="163"/>
      <c r="J65" s="164">
        <f>J93</f>
        <v>0</v>
      </c>
      <c r="K65" s="165"/>
    </row>
    <row r="66" spans="2:12" s="8" customFormat="1" ht="24.95" customHeight="1">
      <c r="B66" s="159"/>
      <c r="C66" s="160"/>
      <c r="D66" s="161" t="s">
        <v>13753</v>
      </c>
      <c r="E66" s="162"/>
      <c r="F66" s="162"/>
      <c r="G66" s="162"/>
      <c r="H66" s="162"/>
      <c r="I66" s="163"/>
      <c r="J66" s="164">
        <f>J127</f>
        <v>0</v>
      </c>
      <c r="K66" s="165"/>
    </row>
    <row r="67" spans="2:12" s="8" customFormat="1" ht="24.95" customHeight="1">
      <c r="B67" s="159"/>
      <c r="C67" s="160"/>
      <c r="D67" s="161" t="s">
        <v>13754</v>
      </c>
      <c r="E67" s="162"/>
      <c r="F67" s="162"/>
      <c r="G67" s="162"/>
      <c r="H67" s="162"/>
      <c r="I67" s="163"/>
      <c r="J67" s="164">
        <f>J129</f>
        <v>0</v>
      </c>
      <c r="K67" s="165"/>
    </row>
    <row r="68" spans="2:12" s="8" customFormat="1" ht="24.95" customHeight="1">
      <c r="B68" s="159"/>
      <c r="C68" s="160"/>
      <c r="D68" s="161" t="s">
        <v>13755</v>
      </c>
      <c r="E68" s="162"/>
      <c r="F68" s="162"/>
      <c r="G68" s="162"/>
      <c r="H68" s="162"/>
      <c r="I68" s="163"/>
      <c r="J68" s="164">
        <f>J131</f>
        <v>0</v>
      </c>
      <c r="K68" s="165"/>
    </row>
    <row r="69" spans="2:12" s="1" customFormat="1" ht="21.75" customHeight="1">
      <c r="B69" s="42"/>
      <c r="C69" s="43"/>
      <c r="D69" s="43"/>
      <c r="E69" s="43"/>
      <c r="F69" s="43"/>
      <c r="G69" s="43"/>
      <c r="H69" s="43"/>
      <c r="I69" s="128"/>
      <c r="J69" s="43"/>
      <c r="K69" s="46"/>
    </row>
    <row r="70" spans="2:12" s="1" customFormat="1" ht="6.95" customHeight="1">
      <c r="B70" s="57"/>
      <c r="C70" s="58"/>
      <c r="D70" s="58"/>
      <c r="E70" s="58"/>
      <c r="F70" s="58"/>
      <c r="G70" s="58"/>
      <c r="H70" s="58"/>
      <c r="I70" s="149"/>
      <c r="J70" s="58"/>
      <c r="K70" s="59"/>
    </row>
    <row r="74" spans="2:12" s="1" customFormat="1" ht="6.95" customHeight="1">
      <c r="B74" s="60"/>
      <c r="C74" s="61"/>
      <c r="D74" s="61"/>
      <c r="E74" s="61"/>
      <c r="F74" s="61"/>
      <c r="G74" s="61"/>
      <c r="H74" s="61"/>
      <c r="I74" s="152"/>
      <c r="J74" s="61"/>
      <c r="K74" s="61"/>
      <c r="L74" s="62"/>
    </row>
    <row r="75" spans="2:12" s="1" customFormat="1" ht="36.950000000000003" customHeight="1">
      <c r="B75" s="42"/>
      <c r="C75" s="63" t="s">
        <v>292</v>
      </c>
      <c r="D75" s="64"/>
      <c r="E75" s="64"/>
      <c r="F75" s="64"/>
      <c r="G75" s="64"/>
      <c r="H75" s="64"/>
      <c r="I75" s="173"/>
      <c r="J75" s="64"/>
      <c r="K75" s="64"/>
      <c r="L75" s="62"/>
    </row>
    <row r="76" spans="2:12" s="1" customFormat="1" ht="6.95" customHeight="1">
      <c r="B76" s="42"/>
      <c r="C76" s="64"/>
      <c r="D76" s="64"/>
      <c r="E76" s="64"/>
      <c r="F76" s="64"/>
      <c r="G76" s="64"/>
      <c r="H76" s="64"/>
      <c r="I76" s="173"/>
      <c r="J76" s="64"/>
      <c r="K76" s="64"/>
      <c r="L76" s="62"/>
    </row>
    <row r="77" spans="2:12" s="1" customFormat="1" ht="14.45" customHeight="1">
      <c r="B77" s="42"/>
      <c r="C77" s="66" t="s">
        <v>18</v>
      </c>
      <c r="D77" s="64"/>
      <c r="E77" s="64"/>
      <c r="F77" s="64"/>
      <c r="G77" s="64"/>
      <c r="H77" s="64"/>
      <c r="I77" s="173"/>
      <c r="J77" s="64"/>
      <c r="K77" s="64"/>
      <c r="L77" s="62"/>
    </row>
    <row r="78" spans="2:12" s="1" customFormat="1" ht="22.5" customHeight="1">
      <c r="B78" s="42"/>
      <c r="C78" s="64"/>
      <c r="D78" s="64"/>
      <c r="E78" s="424" t="str">
        <f>E7</f>
        <v>Národní telemedicínské centrum</v>
      </c>
      <c r="F78" s="425"/>
      <c r="G78" s="425"/>
      <c r="H78" s="425"/>
      <c r="I78" s="173"/>
      <c r="J78" s="64"/>
      <c r="K78" s="64"/>
      <c r="L78" s="62"/>
    </row>
    <row r="79" spans="2:12">
      <c r="B79" s="29"/>
      <c r="C79" s="66" t="s">
        <v>278</v>
      </c>
      <c r="D79" s="219"/>
      <c r="E79" s="219"/>
      <c r="F79" s="219"/>
      <c r="G79" s="219"/>
      <c r="H79" s="219"/>
      <c r="J79" s="219"/>
      <c r="K79" s="219"/>
      <c r="L79" s="220"/>
    </row>
    <row r="80" spans="2:12" ht="22.5" customHeight="1">
      <c r="B80" s="29"/>
      <c r="C80" s="219"/>
      <c r="D80" s="219"/>
      <c r="E80" s="424" t="s">
        <v>13517</v>
      </c>
      <c r="F80" s="429"/>
      <c r="G80" s="429"/>
      <c r="H80" s="429"/>
      <c r="J80" s="219"/>
      <c r="K80" s="219"/>
      <c r="L80" s="220"/>
    </row>
    <row r="81" spans="2:65">
      <c r="B81" s="29"/>
      <c r="C81" s="66" t="s">
        <v>425</v>
      </c>
      <c r="D81" s="219"/>
      <c r="E81" s="219"/>
      <c r="F81" s="219"/>
      <c r="G81" s="219"/>
      <c r="H81" s="219"/>
      <c r="J81" s="219"/>
      <c r="K81" s="219"/>
      <c r="L81" s="220"/>
    </row>
    <row r="82" spans="2:65" s="1" customFormat="1" ht="22.5" customHeight="1">
      <c r="B82" s="42"/>
      <c r="C82" s="64"/>
      <c r="D82" s="64"/>
      <c r="E82" s="428" t="s">
        <v>13750</v>
      </c>
      <c r="F82" s="426"/>
      <c r="G82" s="426"/>
      <c r="H82" s="426"/>
      <c r="I82" s="173"/>
      <c r="J82" s="64"/>
      <c r="K82" s="64"/>
      <c r="L82" s="62"/>
    </row>
    <row r="83" spans="2:65" s="1" customFormat="1" ht="14.45" customHeight="1">
      <c r="B83" s="42"/>
      <c r="C83" s="66" t="s">
        <v>427</v>
      </c>
      <c r="D83" s="64"/>
      <c r="E83" s="64"/>
      <c r="F83" s="64"/>
      <c r="G83" s="64"/>
      <c r="H83" s="64"/>
      <c r="I83" s="173"/>
      <c r="J83" s="64"/>
      <c r="K83" s="64"/>
      <c r="L83" s="62"/>
    </row>
    <row r="84" spans="2:65" s="1" customFormat="1" ht="23.25" customHeight="1">
      <c r="B84" s="42"/>
      <c r="C84" s="64"/>
      <c r="D84" s="64"/>
      <c r="E84" s="395" t="str">
        <f>E13</f>
        <v>02a - Kácení, probírka a regenerace I.etapa</v>
      </c>
      <c r="F84" s="426"/>
      <c r="G84" s="426"/>
      <c r="H84" s="426"/>
      <c r="I84" s="173"/>
      <c r="J84" s="64"/>
      <c r="K84" s="64"/>
      <c r="L84" s="62"/>
    </row>
    <row r="85" spans="2:65" s="1" customFormat="1" ht="6.95" customHeight="1">
      <c r="B85" s="42"/>
      <c r="C85" s="64"/>
      <c r="D85" s="64"/>
      <c r="E85" s="64"/>
      <c r="F85" s="64"/>
      <c r="G85" s="64"/>
      <c r="H85" s="64"/>
      <c r="I85" s="173"/>
      <c r="J85" s="64"/>
      <c r="K85" s="64"/>
      <c r="L85" s="62"/>
    </row>
    <row r="86" spans="2:65" s="1" customFormat="1" ht="18" customHeight="1">
      <c r="B86" s="42"/>
      <c r="C86" s="66" t="s">
        <v>23</v>
      </c>
      <c r="D86" s="64"/>
      <c r="E86" s="64"/>
      <c r="F86" s="174" t="str">
        <f>F16</f>
        <v>FN Olomouc</v>
      </c>
      <c r="G86" s="64"/>
      <c r="H86" s="64"/>
      <c r="I86" s="175" t="s">
        <v>25</v>
      </c>
      <c r="J86" s="74" t="str">
        <f>IF(J16="","",J16)</f>
        <v>26.1.2017</v>
      </c>
      <c r="K86" s="64"/>
      <c r="L86" s="62"/>
    </row>
    <row r="87" spans="2:65" s="1" customFormat="1" ht="6.95" customHeight="1">
      <c r="B87" s="42"/>
      <c r="C87" s="64"/>
      <c r="D87" s="64"/>
      <c r="E87" s="64"/>
      <c r="F87" s="64"/>
      <c r="G87" s="64"/>
      <c r="H87" s="64"/>
      <c r="I87" s="173"/>
      <c r="J87" s="64"/>
      <c r="K87" s="64"/>
      <c r="L87" s="62"/>
    </row>
    <row r="88" spans="2:65" s="1" customFormat="1">
      <c r="B88" s="42"/>
      <c r="C88" s="66" t="s">
        <v>27</v>
      </c>
      <c r="D88" s="64"/>
      <c r="E88" s="64"/>
      <c r="F88" s="174" t="str">
        <f>E19</f>
        <v>SPS Projekt s. r.o., Za Návsí 1670/9, Praha 10</v>
      </c>
      <c r="G88" s="64"/>
      <c r="H88" s="64"/>
      <c r="I88" s="175" t="s">
        <v>34</v>
      </c>
      <c r="J88" s="174" t="str">
        <f>E25</f>
        <v>OK Plan Architects s.r.o., Na Závodí 631, Humpolec</v>
      </c>
      <c r="K88" s="64"/>
      <c r="L88" s="62"/>
    </row>
    <row r="89" spans="2:65" s="1" customFormat="1" ht="14.45" customHeight="1">
      <c r="B89" s="42"/>
      <c r="C89" s="66" t="s">
        <v>32</v>
      </c>
      <c r="D89" s="64"/>
      <c r="E89" s="64"/>
      <c r="F89" s="174" t="str">
        <f>IF(E22="","",E22)</f>
        <v/>
      </c>
      <c r="G89" s="64"/>
      <c r="H89" s="64"/>
      <c r="I89" s="173"/>
      <c r="J89" s="64"/>
      <c r="K89" s="64"/>
      <c r="L89" s="62"/>
    </row>
    <row r="90" spans="2:65" s="1" customFormat="1" ht="10.35" customHeight="1">
      <c r="B90" s="42"/>
      <c r="C90" s="64"/>
      <c r="D90" s="64"/>
      <c r="E90" s="64"/>
      <c r="F90" s="64"/>
      <c r="G90" s="64"/>
      <c r="H90" s="64"/>
      <c r="I90" s="173"/>
      <c r="J90" s="64"/>
      <c r="K90" s="64"/>
      <c r="L90" s="62"/>
    </row>
    <row r="91" spans="2:65" s="10" customFormat="1" ht="29.25" customHeight="1">
      <c r="B91" s="176"/>
      <c r="C91" s="177" t="s">
        <v>293</v>
      </c>
      <c r="D91" s="178" t="s">
        <v>59</v>
      </c>
      <c r="E91" s="178" t="s">
        <v>55</v>
      </c>
      <c r="F91" s="178" t="s">
        <v>294</v>
      </c>
      <c r="G91" s="178" t="s">
        <v>295</v>
      </c>
      <c r="H91" s="178" t="s">
        <v>296</v>
      </c>
      <c r="I91" s="179" t="s">
        <v>297</v>
      </c>
      <c r="J91" s="178" t="s">
        <v>282</v>
      </c>
      <c r="K91" s="180" t="s">
        <v>298</v>
      </c>
      <c r="L91" s="181"/>
      <c r="M91" s="82" t="s">
        <v>299</v>
      </c>
      <c r="N91" s="83" t="s">
        <v>44</v>
      </c>
      <c r="O91" s="83" t="s">
        <v>300</v>
      </c>
      <c r="P91" s="83" t="s">
        <v>301</v>
      </c>
      <c r="Q91" s="83" t="s">
        <v>302</v>
      </c>
      <c r="R91" s="83" t="s">
        <v>303</v>
      </c>
      <c r="S91" s="83" t="s">
        <v>304</v>
      </c>
      <c r="T91" s="84" t="s">
        <v>305</v>
      </c>
    </row>
    <row r="92" spans="2:65" s="1" customFormat="1" ht="29.25" customHeight="1">
      <c r="B92" s="42"/>
      <c r="C92" s="88" t="s">
        <v>283</v>
      </c>
      <c r="D92" s="64"/>
      <c r="E92" s="64"/>
      <c r="F92" s="64"/>
      <c r="G92" s="64"/>
      <c r="H92" s="64"/>
      <c r="I92" s="173"/>
      <c r="J92" s="182">
        <f>BK92</f>
        <v>0</v>
      </c>
      <c r="K92" s="64"/>
      <c r="L92" s="62"/>
      <c r="M92" s="85"/>
      <c r="N92" s="86"/>
      <c r="O92" s="86"/>
      <c r="P92" s="183">
        <f>P93+P127+P129+P131</f>
        <v>0</v>
      </c>
      <c r="Q92" s="86"/>
      <c r="R92" s="183">
        <f>R93+R127+R129+R131</f>
        <v>0</v>
      </c>
      <c r="S92" s="86"/>
      <c r="T92" s="184">
        <f>T93+T127+T129+T131</f>
        <v>0</v>
      </c>
      <c r="AT92" s="25" t="s">
        <v>73</v>
      </c>
      <c r="AU92" s="25" t="s">
        <v>284</v>
      </c>
      <c r="BK92" s="185">
        <f>BK93+BK127+BK129+BK131</f>
        <v>0</v>
      </c>
    </row>
    <row r="93" spans="2:65" s="11" customFormat="1" ht="37.35" customHeight="1">
      <c r="B93" s="186"/>
      <c r="C93" s="187"/>
      <c r="D93" s="200" t="s">
        <v>73</v>
      </c>
      <c r="E93" s="296" t="s">
        <v>82</v>
      </c>
      <c r="F93" s="296" t="s">
        <v>446</v>
      </c>
      <c r="G93" s="187"/>
      <c r="H93" s="187"/>
      <c r="I93" s="190"/>
      <c r="J93" s="297">
        <f>BK93</f>
        <v>0</v>
      </c>
      <c r="K93" s="187"/>
      <c r="L93" s="192"/>
      <c r="M93" s="193"/>
      <c r="N93" s="194"/>
      <c r="O93" s="194"/>
      <c r="P93" s="195">
        <f>SUM(P94:P126)</f>
        <v>0</v>
      </c>
      <c r="Q93" s="194"/>
      <c r="R93" s="195">
        <f>SUM(R94:R126)</f>
        <v>0</v>
      </c>
      <c r="S93" s="194"/>
      <c r="T93" s="196">
        <f>SUM(T94:T126)</f>
        <v>0</v>
      </c>
      <c r="AR93" s="197" t="s">
        <v>82</v>
      </c>
      <c r="AT93" s="198" t="s">
        <v>73</v>
      </c>
      <c r="AU93" s="198" t="s">
        <v>74</v>
      </c>
      <c r="AY93" s="197" t="s">
        <v>308</v>
      </c>
      <c r="BK93" s="199">
        <f>SUM(BK94:BK126)</f>
        <v>0</v>
      </c>
    </row>
    <row r="94" spans="2:65" s="1" customFormat="1" ht="22.5" customHeight="1">
      <c r="B94" s="42"/>
      <c r="C94" s="203" t="s">
        <v>82</v>
      </c>
      <c r="D94" s="203" t="s">
        <v>311</v>
      </c>
      <c r="E94" s="204" t="s">
        <v>13756</v>
      </c>
      <c r="F94" s="205" t="s">
        <v>13757</v>
      </c>
      <c r="G94" s="206" t="s">
        <v>508</v>
      </c>
      <c r="H94" s="207">
        <v>207.5</v>
      </c>
      <c r="I94" s="208"/>
      <c r="J94" s="209">
        <f t="shared" ref="J94:J126" si="0">ROUND(I94*H94,2)</f>
        <v>0</v>
      </c>
      <c r="K94" s="205" t="s">
        <v>21</v>
      </c>
      <c r="L94" s="62"/>
      <c r="M94" s="210" t="s">
        <v>21</v>
      </c>
      <c r="N94" s="211" t="s">
        <v>45</v>
      </c>
      <c r="O94" s="43"/>
      <c r="P94" s="212">
        <f t="shared" ref="P94:P126" si="1">O94*H94</f>
        <v>0</v>
      </c>
      <c r="Q94" s="212">
        <v>0</v>
      </c>
      <c r="R94" s="212">
        <f t="shared" ref="R94:R126" si="2">Q94*H94</f>
        <v>0</v>
      </c>
      <c r="S94" s="212">
        <v>0</v>
      </c>
      <c r="T94" s="213">
        <f t="shared" ref="T94:T126" si="3">S94*H94</f>
        <v>0</v>
      </c>
      <c r="AR94" s="25" t="s">
        <v>327</v>
      </c>
      <c r="AT94" s="25" t="s">
        <v>311</v>
      </c>
      <c r="AU94" s="25" t="s">
        <v>82</v>
      </c>
      <c r="AY94" s="25" t="s">
        <v>308</v>
      </c>
      <c r="BE94" s="214">
        <f t="shared" ref="BE94:BE126" si="4">IF(N94="základní",J94,0)</f>
        <v>0</v>
      </c>
      <c r="BF94" s="214">
        <f t="shared" ref="BF94:BF126" si="5">IF(N94="snížená",J94,0)</f>
        <v>0</v>
      </c>
      <c r="BG94" s="214">
        <f t="shared" ref="BG94:BG126" si="6">IF(N94="zákl. přenesená",J94,0)</f>
        <v>0</v>
      </c>
      <c r="BH94" s="214">
        <f t="shared" ref="BH94:BH126" si="7">IF(N94="sníž. přenesená",J94,0)</f>
        <v>0</v>
      </c>
      <c r="BI94" s="214">
        <f t="shared" ref="BI94:BI126" si="8">IF(N94="nulová",J94,0)</f>
        <v>0</v>
      </c>
      <c r="BJ94" s="25" t="s">
        <v>82</v>
      </c>
      <c r="BK94" s="214">
        <f t="shared" ref="BK94:BK126" si="9">ROUND(I94*H94,2)</f>
        <v>0</v>
      </c>
      <c r="BL94" s="25" t="s">
        <v>327</v>
      </c>
      <c r="BM94" s="25" t="s">
        <v>84</v>
      </c>
    </row>
    <row r="95" spans="2:65" s="1" customFormat="1" ht="22.5" customHeight="1">
      <c r="B95" s="42"/>
      <c r="C95" s="203" t="s">
        <v>84</v>
      </c>
      <c r="D95" s="203" t="s">
        <v>311</v>
      </c>
      <c r="E95" s="204" t="s">
        <v>13758</v>
      </c>
      <c r="F95" s="205" t="s">
        <v>13759</v>
      </c>
      <c r="G95" s="206" t="s">
        <v>578</v>
      </c>
      <c r="H95" s="207">
        <v>3</v>
      </c>
      <c r="I95" s="208"/>
      <c r="J95" s="209">
        <f t="shared" si="0"/>
        <v>0</v>
      </c>
      <c r="K95" s="205" t="s">
        <v>21</v>
      </c>
      <c r="L95" s="62"/>
      <c r="M95" s="210" t="s">
        <v>21</v>
      </c>
      <c r="N95" s="211" t="s">
        <v>45</v>
      </c>
      <c r="O95" s="43"/>
      <c r="P95" s="212">
        <f t="shared" si="1"/>
        <v>0</v>
      </c>
      <c r="Q95" s="212">
        <v>0</v>
      </c>
      <c r="R95" s="212">
        <f t="shared" si="2"/>
        <v>0</v>
      </c>
      <c r="S95" s="212">
        <v>0</v>
      </c>
      <c r="T95" s="213">
        <f t="shared" si="3"/>
        <v>0</v>
      </c>
      <c r="AR95" s="25" t="s">
        <v>327</v>
      </c>
      <c r="AT95" s="25" t="s">
        <v>311</v>
      </c>
      <c r="AU95" s="25" t="s">
        <v>82</v>
      </c>
      <c r="AY95" s="25" t="s">
        <v>308</v>
      </c>
      <c r="BE95" s="214">
        <f t="shared" si="4"/>
        <v>0</v>
      </c>
      <c r="BF95" s="214">
        <f t="shared" si="5"/>
        <v>0</v>
      </c>
      <c r="BG95" s="214">
        <f t="shared" si="6"/>
        <v>0</v>
      </c>
      <c r="BH95" s="214">
        <f t="shared" si="7"/>
        <v>0</v>
      </c>
      <c r="BI95" s="214">
        <f t="shared" si="8"/>
        <v>0</v>
      </c>
      <c r="BJ95" s="25" t="s">
        <v>82</v>
      </c>
      <c r="BK95" s="214">
        <f t="shared" si="9"/>
        <v>0</v>
      </c>
      <c r="BL95" s="25" t="s">
        <v>327</v>
      </c>
      <c r="BM95" s="25" t="s">
        <v>327</v>
      </c>
    </row>
    <row r="96" spans="2:65" s="1" customFormat="1" ht="22.5" customHeight="1">
      <c r="B96" s="42"/>
      <c r="C96" s="203" t="s">
        <v>95</v>
      </c>
      <c r="D96" s="203" t="s">
        <v>311</v>
      </c>
      <c r="E96" s="204" t="s">
        <v>13760</v>
      </c>
      <c r="F96" s="205" t="s">
        <v>13761</v>
      </c>
      <c r="G96" s="206" t="s">
        <v>578</v>
      </c>
      <c r="H96" s="207">
        <v>1</v>
      </c>
      <c r="I96" s="208"/>
      <c r="J96" s="209">
        <f t="shared" si="0"/>
        <v>0</v>
      </c>
      <c r="K96" s="205" t="s">
        <v>21</v>
      </c>
      <c r="L96" s="62"/>
      <c r="M96" s="210" t="s">
        <v>21</v>
      </c>
      <c r="N96" s="211" t="s">
        <v>45</v>
      </c>
      <c r="O96" s="43"/>
      <c r="P96" s="212">
        <f t="shared" si="1"/>
        <v>0</v>
      </c>
      <c r="Q96" s="212">
        <v>0</v>
      </c>
      <c r="R96" s="212">
        <f t="shared" si="2"/>
        <v>0</v>
      </c>
      <c r="S96" s="212">
        <v>0</v>
      </c>
      <c r="T96" s="213">
        <f t="shared" si="3"/>
        <v>0</v>
      </c>
      <c r="AR96" s="25" t="s">
        <v>327</v>
      </c>
      <c r="AT96" s="25" t="s">
        <v>311</v>
      </c>
      <c r="AU96" s="25" t="s">
        <v>82</v>
      </c>
      <c r="AY96" s="25" t="s">
        <v>308</v>
      </c>
      <c r="BE96" s="214">
        <f t="shared" si="4"/>
        <v>0</v>
      </c>
      <c r="BF96" s="214">
        <f t="shared" si="5"/>
        <v>0</v>
      </c>
      <c r="BG96" s="214">
        <f t="shared" si="6"/>
        <v>0</v>
      </c>
      <c r="BH96" s="214">
        <f t="shared" si="7"/>
        <v>0</v>
      </c>
      <c r="BI96" s="214">
        <f t="shared" si="8"/>
        <v>0</v>
      </c>
      <c r="BJ96" s="25" t="s">
        <v>82</v>
      </c>
      <c r="BK96" s="214">
        <f t="shared" si="9"/>
        <v>0</v>
      </c>
      <c r="BL96" s="25" t="s">
        <v>327</v>
      </c>
      <c r="BM96" s="25" t="s">
        <v>334</v>
      </c>
    </row>
    <row r="97" spans="2:65" s="1" customFormat="1" ht="22.5" customHeight="1">
      <c r="B97" s="42"/>
      <c r="C97" s="203" t="s">
        <v>327</v>
      </c>
      <c r="D97" s="203" t="s">
        <v>311</v>
      </c>
      <c r="E97" s="204" t="s">
        <v>13762</v>
      </c>
      <c r="F97" s="205" t="s">
        <v>13763</v>
      </c>
      <c r="G97" s="206" t="s">
        <v>578</v>
      </c>
      <c r="H97" s="207">
        <v>1</v>
      </c>
      <c r="I97" s="208"/>
      <c r="J97" s="209">
        <f t="shared" si="0"/>
        <v>0</v>
      </c>
      <c r="K97" s="205" t="s">
        <v>21</v>
      </c>
      <c r="L97" s="62"/>
      <c r="M97" s="210" t="s">
        <v>21</v>
      </c>
      <c r="N97" s="211" t="s">
        <v>45</v>
      </c>
      <c r="O97" s="43"/>
      <c r="P97" s="212">
        <f t="shared" si="1"/>
        <v>0</v>
      </c>
      <c r="Q97" s="212">
        <v>0</v>
      </c>
      <c r="R97" s="212">
        <f t="shared" si="2"/>
        <v>0</v>
      </c>
      <c r="S97" s="212">
        <v>0</v>
      </c>
      <c r="T97" s="213">
        <f t="shared" si="3"/>
        <v>0</v>
      </c>
      <c r="AR97" s="25" t="s">
        <v>327</v>
      </c>
      <c r="AT97" s="25" t="s">
        <v>311</v>
      </c>
      <c r="AU97" s="25" t="s">
        <v>82</v>
      </c>
      <c r="AY97" s="25" t="s">
        <v>308</v>
      </c>
      <c r="BE97" s="214">
        <f t="shared" si="4"/>
        <v>0</v>
      </c>
      <c r="BF97" s="214">
        <f t="shared" si="5"/>
        <v>0</v>
      </c>
      <c r="BG97" s="214">
        <f t="shared" si="6"/>
        <v>0</v>
      </c>
      <c r="BH97" s="214">
        <f t="shared" si="7"/>
        <v>0</v>
      </c>
      <c r="BI97" s="214">
        <f t="shared" si="8"/>
        <v>0</v>
      </c>
      <c r="BJ97" s="25" t="s">
        <v>82</v>
      </c>
      <c r="BK97" s="214">
        <f t="shared" si="9"/>
        <v>0</v>
      </c>
      <c r="BL97" s="25" t="s">
        <v>327</v>
      </c>
      <c r="BM97" s="25" t="s">
        <v>342</v>
      </c>
    </row>
    <row r="98" spans="2:65" s="1" customFormat="1" ht="22.5" customHeight="1">
      <c r="B98" s="42"/>
      <c r="C98" s="203" t="s">
        <v>307</v>
      </c>
      <c r="D98" s="203" t="s">
        <v>311</v>
      </c>
      <c r="E98" s="204" t="s">
        <v>13764</v>
      </c>
      <c r="F98" s="205" t="s">
        <v>13765</v>
      </c>
      <c r="G98" s="206" t="s">
        <v>578</v>
      </c>
      <c r="H98" s="207">
        <v>2</v>
      </c>
      <c r="I98" s="208"/>
      <c r="J98" s="209">
        <f t="shared" si="0"/>
        <v>0</v>
      </c>
      <c r="K98" s="205" t="s">
        <v>21</v>
      </c>
      <c r="L98" s="62"/>
      <c r="M98" s="210" t="s">
        <v>21</v>
      </c>
      <c r="N98" s="211" t="s">
        <v>45</v>
      </c>
      <c r="O98" s="43"/>
      <c r="P98" s="212">
        <f t="shared" si="1"/>
        <v>0</v>
      </c>
      <c r="Q98" s="212">
        <v>0</v>
      </c>
      <c r="R98" s="212">
        <f t="shared" si="2"/>
        <v>0</v>
      </c>
      <c r="S98" s="212">
        <v>0</v>
      </c>
      <c r="T98" s="213">
        <f t="shared" si="3"/>
        <v>0</v>
      </c>
      <c r="AR98" s="25" t="s">
        <v>327</v>
      </c>
      <c r="AT98" s="25" t="s">
        <v>311</v>
      </c>
      <c r="AU98" s="25" t="s">
        <v>82</v>
      </c>
      <c r="AY98" s="25" t="s">
        <v>308</v>
      </c>
      <c r="BE98" s="214">
        <f t="shared" si="4"/>
        <v>0</v>
      </c>
      <c r="BF98" s="214">
        <f t="shared" si="5"/>
        <v>0</v>
      </c>
      <c r="BG98" s="214">
        <f t="shared" si="6"/>
        <v>0</v>
      </c>
      <c r="BH98" s="214">
        <f t="shared" si="7"/>
        <v>0</v>
      </c>
      <c r="BI98" s="214">
        <f t="shared" si="8"/>
        <v>0</v>
      </c>
      <c r="BJ98" s="25" t="s">
        <v>82</v>
      </c>
      <c r="BK98" s="214">
        <f t="shared" si="9"/>
        <v>0</v>
      </c>
      <c r="BL98" s="25" t="s">
        <v>327</v>
      </c>
      <c r="BM98" s="25" t="s">
        <v>350</v>
      </c>
    </row>
    <row r="99" spans="2:65" s="1" customFormat="1" ht="22.5" customHeight="1">
      <c r="B99" s="42"/>
      <c r="C99" s="203" t="s">
        <v>334</v>
      </c>
      <c r="D99" s="203" t="s">
        <v>311</v>
      </c>
      <c r="E99" s="204" t="s">
        <v>13766</v>
      </c>
      <c r="F99" s="205" t="s">
        <v>13767</v>
      </c>
      <c r="G99" s="206" t="s">
        <v>578</v>
      </c>
      <c r="H99" s="207">
        <v>1</v>
      </c>
      <c r="I99" s="208"/>
      <c r="J99" s="209">
        <f t="shared" si="0"/>
        <v>0</v>
      </c>
      <c r="K99" s="205" t="s">
        <v>21</v>
      </c>
      <c r="L99" s="62"/>
      <c r="M99" s="210" t="s">
        <v>21</v>
      </c>
      <c r="N99" s="211" t="s">
        <v>45</v>
      </c>
      <c r="O99" s="43"/>
      <c r="P99" s="212">
        <f t="shared" si="1"/>
        <v>0</v>
      </c>
      <c r="Q99" s="212">
        <v>0</v>
      </c>
      <c r="R99" s="212">
        <f t="shared" si="2"/>
        <v>0</v>
      </c>
      <c r="S99" s="212">
        <v>0</v>
      </c>
      <c r="T99" s="213">
        <f t="shared" si="3"/>
        <v>0</v>
      </c>
      <c r="AR99" s="25" t="s">
        <v>327</v>
      </c>
      <c r="AT99" s="25" t="s">
        <v>311</v>
      </c>
      <c r="AU99" s="25" t="s">
        <v>82</v>
      </c>
      <c r="AY99" s="25" t="s">
        <v>308</v>
      </c>
      <c r="BE99" s="214">
        <f t="shared" si="4"/>
        <v>0</v>
      </c>
      <c r="BF99" s="214">
        <f t="shared" si="5"/>
        <v>0</v>
      </c>
      <c r="BG99" s="214">
        <f t="shared" si="6"/>
        <v>0</v>
      </c>
      <c r="BH99" s="214">
        <f t="shared" si="7"/>
        <v>0</v>
      </c>
      <c r="BI99" s="214">
        <f t="shared" si="8"/>
        <v>0</v>
      </c>
      <c r="BJ99" s="25" t="s">
        <v>82</v>
      </c>
      <c r="BK99" s="214">
        <f t="shared" si="9"/>
        <v>0</v>
      </c>
      <c r="BL99" s="25" t="s">
        <v>327</v>
      </c>
      <c r="BM99" s="25" t="s">
        <v>360</v>
      </c>
    </row>
    <row r="100" spans="2:65" s="1" customFormat="1" ht="22.5" customHeight="1">
      <c r="B100" s="42"/>
      <c r="C100" s="203" t="s">
        <v>338</v>
      </c>
      <c r="D100" s="203" t="s">
        <v>311</v>
      </c>
      <c r="E100" s="204" t="s">
        <v>13768</v>
      </c>
      <c r="F100" s="205" t="s">
        <v>13769</v>
      </c>
      <c r="G100" s="206" t="s">
        <v>578</v>
      </c>
      <c r="H100" s="207">
        <v>20</v>
      </c>
      <c r="I100" s="208"/>
      <c r="J100" s="209">
        <f t="shared" si="0"/>
        <v>0</v>
      </c>
      <c r="K100" s="205" t="s">
        <v>21</v>
      </c>
      <c r="L100" s="62"/>
      <c r="M100" s="210" t="s">
        <v>21</v>
      </c>
      <c r="N100" s="211" t="s">
        <v>45</v>
      </c>
      <c r="O100" s="43"/>
      <c r="P100" s="212">
        <f t="shared" si="1"/>
        <v>0</v>
      </c>
      <c r="Q100" s="212">
        <v>0</v>
      </c>
      <c r="R100" s="212">
        <f t="shared" si="2"/>
        <v>0</v>
      </c>
      <c r="S100" s="212">
        <v>0</v>
      </c>
      <c r="T100" s="213">
        <f t="shared" si="3"/>
        <v>0</v>
      </c>
      <c r="AR100" s="25" t="s">
        <v>327</v>
      </c>
      <c r="AT100" s="25" t="s">
        <v>311</v>
      </c>
      <c r="AU100" s="25" t="s">
        <v>82</v>
      </c>
      <c r="AY100" s="25" t="s">
        <v>308</v>
      </c>
      <c r="BE100" s="214">
        <f t="shared" si="4"/>
        <v>0</v>
      </c>
      <c r="BF100" s="214">
        <f t="shared" si="5"/>
        <v>0</v>
      </c>
      <c r="BG100" s="214">
        <f t="shared" si="6"/>
        <v>0</v>
      </c>
      <c r="BH100" s="214">
        <f t="shared" si="7"/>
        <v>0</v>
      </c>
      <c r="BI100" s="214">
        <f t="shared" si="8"/>
        <v>0</v>
      </c>
      <c r="BJ100" s="25" t="s">
        <v>82</v>
      </c>
      <c r="BK100" s="214">
        <f t="shared" si="9"/>
        <v>0</v>
      </c>
      <c r="BL100" s="25" t="s">
        <v>327</v>
      </c>
      <c r="BM100" s="25" t="s">
        <v>368</v>
      </c>
    </row>
    <row r="101" spans="2:65" s="1" customFormat="1" ht="22.5" customHeight="1">
      <c r="B101" s="42"/>
      <c r="C101" s="203" t="s">
        <v>342</v>
      </c>
      <c r="D101" s="203" t="s">
        <v>311</v>
      </c>
      <c r="E101" s="204" t="s">
        <v>13770</v>
      </c>
      <c r="F101" s="205" t="s">
        <v>13771</v>
      </c>
      <c r="G101" s="206" t="s">
        <v>578</v>
      </c>
      <c r="H101" s="207">
        <v>10</v>
      </c>
      <c r="I101" s="208"/>
      <c r="J101" s="209">
        <f t="shared" si="0"/>
        <v>0</v>
      </c>
      <c r="K101" s="205" t="s">
        <v>21</v>
      </c>
      <c r="L101" s="62"/>
      <c r="M101" s="210" t="s">
        <v>21</v>
      </c>
      <c r="N101" s="211" t="s">
        <v>45</v>
      </c>
      <c r="O101" s="43"/>
      <c r="P101" s="212">
        <f t="shared" si="1"/>
        <v>0</v>
      </c>
      <c r="Q101" s="212">
        <v>0</v>
      </c>
      <c r="R101" s="212">
        <f t="shared" si="2"/>
        <v>0</v>
      </c>
      <c r="S101" s="212">
        <v>0</v>
      </c>
      <c r="T101" s="213">
        <f t="shared" si="3"/>
        <v>0</v>
      </c>
      <c r="AR101" s="25" t="s">
        <v>327</v>
      </c>
      <c r="AT101" s="25" t="s">
        <v>311</v>
      </c>
      <c r="AU101" s="25" t="s">
        <v>82</v>
      </c>
      <c r="AY101" s="25" t="s">
        <v>308</v>
      </c>
      <c r="BE101" s="214">
        <f t="shared" si="4"/>
        <v>0</v>
      </c>
      <c r="BF101" s="214">
        <f t="shared" si="5"/>
        <v>0</v>
      </c>
      <c r="BG101" s="214">
        <f t="shared" si="6"/>
        <v>0</v>
      </c>
      <c r="BH101" s="214">
        <f t="shared" si="7"/>
        <v>0</v>
      </c>
      <c r="BI101" s="214">
        <f t="shared" si="8"/>
        <v>0</v>
      </c>
      <c r="BJ101" s="25" t="s">
        <v>82</v>
      </c>
      <c r="BK101" s="214">
        <f t="shared" si="9"/>
        <v>0</v>
      </c>
      <c r="BL101" s="25" t="s">
        <v>327</v>
      </c>
      <c r="BM101" s="25" t="s">
        <v>375</v>
      </c>
    </row>
    <row r="102" spans="2:65" s="1" customFormat="1" ht="22.5" customHeight="1">
      <c r="B102" s="42"/>
      <c r="C102" s="203" t="s">
        <v>346</v>
      </c>
      <c r="D102" s="203" t="s">
        <v>311</v>
      </c>
      <c r="E102" s="204" t="s">
        <v>13772</v>
      </c>
      <c r="F102" s="205" t="s">
        <v>13773</v>
      </c>
      <c r="G102" s="206" t="s">
        <v>578</v>
      </c>
      <c r="H102" s="207">
        <v>5</v>
      </c>
      <c r="I102" s="208"/>
      <c r="J102" s="209">
        <f t="shared" si="0"/>
        <v>0</v>
      </c>
      <c r="K102" s="205" t="s">
        <v>21</v>
      </c>
      <c r="L102" s="62"/>
      <c r="M102" s="210" t="s">
        <v>21</v>
      </c>
      <c r="N102" s="211" t="s">
        <v>45</v>
      </c>
      <c r="O102" s="43"/>
      <c r="P102" s="212">
        <f t="shared" si="1"/>
        <v>0</v>
      </c>
      <c r="Q102" s="212">
        <v>0</v>
      </c>
      <c r="R102" s="212">
        <f t="shared" si="2"/>
        <v>0</v>
      </c>
      <c r="S102" s="212">
        <v>0</v>
      </c>
      <c r="T102" s="213">
        <f t="shared" si="3"/>
        <v>0</v>
      </c>
      <c r="AR102" s="25" t="s">
        <v>327</v>
      </c>
      <c r="AT102" s="25" t="s">
        <v>311</v>
      </c>
      <c r="AU102" s="25" t="s">
        <v>82</v>
      </c>
      <c r="AY102" s="25" t="s">
        <v>308</v>
      </c>
      <c r="BE102" s="214">
        <f t="shared" si="4"/>
        <v>0</v>
      </c>
      <c r="BF102" s="214">
        <f t="shared" si="5"/>
        <v>0</v>
      </c>
      <c r="BG102" s="214">
        <f t="shared" si="6"/>
        <v>0</v>
      </c>
      <c r="BH102" s="214">
        <f t="shared" si="7"/>
        <v>0</v>
      </c>
      <c r="BI102" s="214">
        <f t="shared" si="8"/>
        <v>0</v>
      </c>
      <c r="BJ102" s="25" t="s">
        <v>82</v>
      </c>
      <c r="BK102" s="214">
        <f t="shared" si="9"/>
        <v>0</v>
      </c>
      <c r="BL102" s="25" t="s">
        <v>327</v>
      </c>
      <c r="BM102" s="25" t="s">
        <v>385</v>
      </c>
    </row>
    <row r="103" spans="2:65" s="1" customFormat="1" ht="22.5" customHeight="1">
      <c r="B103" s="42"/>
      <c r="C103" s="203" t="s">
        <v>350</v>
      </c>
      <c r="D103" s="203" t="s">
        <v>311</v>
      </c>
      <c r="E103" s="204" t="s">
        <v>13774</v>
      </c>
      <c r="F103" s="205" t="s">
        <v>13775</v>
      </c>
      <c r="G103" s="206" t="s">
        <v>578</v>
      </c>
      <c r="H103" s="207">
        <v>3</v>
      </c>
      <c r="I103" s="208"/>
      <c r="J103" s="209">
        <f t="shared" si="0"/>
        <v>0</v>
      </c>
      <c r="K103" s="205" t="s">
        <v>21</v>
      </c>
      <c r="L103" s="62"/>
      <c r="M103" s="210" t="s">
        <v>21</v>
      </c>
      <c r="N103" s="211" t="s">
        <v>45</v>
      </c>
      <c r="O103" s="43"/>
      <c r="P103" s="212">
        <f t="shared" si="1"/>
        <v>0</v>
      </c>
      <c r="Q103" s="212">
        <v>0</v>
      </c>
      <c r="R103" s="212">
        <f t="shared" si="2"/>
        <v>0</v>
      </c>
      <c r="S103" s="212">
        <v>0</v>
      </c>
      <c r="T103" s="213">
        <f t="shared" si="3"/>
        <v>0</v>
      </c>
      <c r="AR103" s="25" t="s">
        <v>327</v>
      </c>
      <c r="AT103" s="25" t="s">
        <v>311</v>
      </c>
      <c r="AU103" s="25" t="s">
        <v>82</v>
      </c>
      <c r="AY103" s="25" t="s">
        <v>308</v>
      </c>
      <c r="BE103" s="214">
        <f t="shared" si="4"/>
        <v>0</v>
      </c>
      <c r="BF103" s="214">
        <f t="shared" si="5"/>
        <v>0</v>
      </c>
      <c r="BG103" s="214">
        <f t="shared" si="6"/>
        <v>0</v>
      </c>
      <c r="BH103" s="214">
        <f t="shared" si="7"/>
        <v>0</v>
      </c>
      <c r="BI103" s="214">
        <f t="shared" si="8"/>
        <v>0</v>
      </c>
      <c r="BJ103" s="25" t="s">
        <v>82</v>
      </c>
      <c r="BK103" s="214">
        <f t="shared" si="9"/>
        <v>0</v>
      </c>
      <c r="BL103" s="25" t="s">
        <v>327</v>
      </c>
      <c r="BM103" s="25" t="s">
        <v>393</v>
      </c>
    </row>
    <row r="104" spans="2:65" s="1" customFormat="1" ht="22.5" customHeight="1">
      <c r="B104" s="42"/>
      <c r="C104" s="203" t="s">
        <v>356</v>
      </c>
      <c r="D104" s="203" t="s">
        <v>311</v>
      </c>
      <c r="E104" s="204" t="s">
        <v>13776</v>
      </c>
      <c r="F104" s="205" t="s">
        <v>13777</v>
      </c>
      <c r="G104" s="206" t="s">
        <v>578</v>
      </c>
      <c r="H104" s="207">
        <v>1</v>
      </c>
      <c r="I104" s="208"/>
      <c r="J104" s="209">
        <f t="shared" si="0"/>
        <v>0</v>
      </c>
      <c r="K104" s="205" t="s">
        <v>21</v>
      </c>
      <c r="L104" s="62"/>
      <c r="M104" s="210" t="s">
        <v>21</v>
      </c>
      <c r="N104" s="211" t="s">
        <v>45</v>
      </c>
      <c r="O104" s="43"/>
      <c r="P104" s="212">
        <f t="shared" si="1"/>
        <v>0</v>
      </c>
      <c r="Q104" s="212">
        <v>0</v>
      </c>
      <c r="R104" s="212">
        <f t="shared" si="2"/>
        <v>0</v>
      </c>
      <c r="S104" s="212">
        <v>0</v>
      </c>
      <c r="T104" s="213">
        <f t="shared" si="3"/>
        <v>0</v>
      </c>
      <c r="AR104" s="25" t="s">
        <v>327</v>
      </c>
      <c r="AT104" s="25" t="s">
        <v>311</v>
      </c>
      <c r="AU104" s="25" t="s">
        <v>82</v>
      </c>
      <c r="AY104" s="25" t="s">
        <v>308</v>
      </c>
      <c r="BE104" s="214">
        <f t="shared" si="4"/>
        <v>0</v>
      </c>
      <c r="BF104" s="214">
        <f t="shared" si="5"/>
        <v>0</v>
      </c>
      <c r="BG104" s="214">
        <f t="shared" si="6"/>
        <v>0</v>
      </c>
      <c r="BH104" s="214">
        <f t="shared" si="7"/>
        <v>0</v>
      </c>
      <c r="BI104" s="214">
        <f t="shared" si="8"/>
        <v>0</v>
      </c>
      <c r="BJ104" s="25" t="s">
        <v>82</v>
      </c>
      <c r="BK104" s="214">
        <f t="shared" si="9"/>
        <v>0</v>
      </c>
      <c r="BL104" s="25" t="s">
        <v>327</v>
      </c>
      <c r="BM104" s="25" t="s">
        <v>402</v>
      </c>
    </row>
    <row r="105" spans="2:65" s="1" customFormat="1" ht="22.5" customHeight="1">
      <c r="B105" s="42"/>
      <c r="C105" s="203" t="s">
        <v>360</v>
      </c>
      <c r="D105" s="203" t="s">
        <v>311</v>
      </c>
      <c r="E105" s="204" t="s">
        <v>13778</v>
      </c>
      <c r="F105" s="205" t="s">
        <v>13779</v>
      </c>
      <c r="G105" s="206" t="s">
        <v>578</v>
      </c>
      <c r="H105" s="207">
        <v>1</v>
      </c>
      <c r="I105" s="208"/>
      <c r="J105" s="209">
        <f t="shared" si="0"/>
        <v>0</v>
      </c>
      <c r="K105" s="205" t="s">
        <v>21</v>
      </c>
      <c r="L105" s="62"/>
      <c r="M105" s="210" t="s">
        <v>21</v>
      </c>
      <c r="N105" s="211" t="s">
        <v>45</v>
      </c>
      <c r="O105" s="43"/>
      <c r="P105" s="212">
        <f t="shared" si="1"/>
        <v>0</v>
      </c>
      <c r="Q105" s="212">
        <v>0</v>
      </c>
      <c r="R105" s="212">
        <f t="shared" si="2"/>
        <v>0</v>
      </c>
      <c r="S105" s="212">
        <v>0</v>
      </c>
      <c r="T105" s="213">
        <f t="shared" si="3"/>
        <v>0</v>
      </c>
      <c r="AR105" s="25" t="s">
        <v>327</v>
      </c>
      <c r="AT105" s="25" t="s">
        <v>311</v>
      </c>
      <c r="AU105" s="25" t="s">
        <v>82</v>
      </c>
      <c r="AY105" s="25" t="s">
        <v>308</v>
      </c>
      <c r="BE105" s="214">
        <f t="shared" si="4"/>
        <v>0</v>
      </c>
      <c r="BF105" s="214">
        <f t="shared" si="5"/>
        <v>0</v>
      </c>
      <c r="BG105" s="214">
        <f t="shared" si="6"/>
        <v>0</v>
      </c>
      <c r="BH105" s="214">
        <f t="shared" si="7"/>
        <v>0</v>
      </c>
      <c r="BI105" s="214">
        <f t="shared" si="8"/>
        <v>0</v>
      </c>
      <c r="BJ105" s="25" t="s">
        <v>82</v>
      </c>
      <c r="BK105" s="214">
        <f t="shared" si="9"/>
        <v>0</v>
      </c>
      <c r="BL105" s="25" t="s">
        <v>327</v>
      </c>
      <c r="BM105" s="25" t="s">
        <v>410</v>
      </c>
    </row>
    <row r="106" spans="2:65" s="1" customFormat="1" ht="22.5" customHeight="1">
      <c r="B106" s="42"/>
      <c r="C106" s="203" t="s">
        <v>364</v>
      </c>
      <c r="D106" s="203" t="s">
        <v>311</v>
      </c>
      <c r="E106" s="204" t="s">
        <v>13780</v>
      </c>
      <c r="F106" s="205" t="s">
        <v>13781</v>
      </c>
      <c r="G106" s="206" t="s">
        <v>578</v>
      </c>
      <c r="H106" s="207">
        <v>34</v>
      </c>
      <c r="I106" s="208"/>
      <c r="J106" s="209">
        <f t="shared" si="0"/>
        <v>0</v>
      </c>
      <c r="K106" s="205" t="s">
        <v>21</v>
      </c>
      <c r="L106" s="62"/>
      <c r="M106" s="210" t="s">
        <v>21</v>
      </c>
      <c r="N106" s="211" t="s">
        <v>45</v>
      </c>
      <c r="O106" s="43"/>
      <c r="P106" s="212">
        <f t="shared" si="1"/>
        <v>0</v>
      </c>
      <c r="Q106" s="212">
        <v>0</v>
      </c>
      <c r="R106" s="212">
        <f t="shared" si="2"/>
        <v>0</v>
      </c>
      <c r="S106" s="212">
        <v>0</v>
      </c>
      <c r="T106" s="213">
        <f t="shared" si="3"/>
        <v>0</v>
      </c>
      <c r="AR106" s="25" t="s">
        <v>327</v>
      </c>
      <c r="AT106" s="25" t="s">
        <v>311</v>
      </c>
      <c r="AU106" s="25" t="s">
        <v>82</v>
      </c>
      <c r="AY106" s="25" t="s">
        <v>308</v>
      </c>
      <c r="BE106" s="214">
        <f t="shared" si="4"/>
        <v>0</v>
      </c>
      <c r="BF106" s="214">
        <f t="shared" si="5"/>
        <v>0</v>
      </c>
      <c r="BG106" s="214">
        <f t="shared" si="6"/>
        <v>0</v>
      </c>
      <c r="BH106" s="214">
        <f t="shared" si="7"/>
        <v>0</v>
      </c>
      <c r="BI106" s="214">
        <f t="shared" si="8"/>
        <v>0</v>
      </c>
      <c r="BJ106" s="25" t="s">
        <v>82</v>
      </c>
      <c r="BK106" s="214">
        <f t="shared" si="9"/>
        <v>0</v>
      </c>
      <c r="BL106" s="25" t="s">
        <v>327</v>
      </c>
      <c r="BM106" s="25" t="s">
        <v>420</v>
      </c>
    </row>
    <row r="107" spans="2:65" s="1" customFormat="1" ht="22.5" customHeight="1">
      <c r="B107" s="42"/>
      <c r="C107" s="203" t="s">
        <v>368</v>
      </c>
      <c r="D107" s="203" t="s">
        <v>311</v>
      </c>
      <c r="E107" s="204" t="s">
        <v>13782</v>
      </c>
      <c r="F107" s="205" t="s">
        <v>13783</v>
      </c>
      <c r="G107" s="206" t="s">
        <v>578</v>
      </c>
      <c r="H107" s="207">
        <v>9</v>
      </c>
      <c r="I107" s="208"/>
      <c r="J107" s="209">
        <f t="shared" si="0"/>
        <v>0</v>
      </c>
      <c r="K107" s="205" t="s">
        <v>21</v>
      </c>
      <c r="L107" s="62"/>
      <c r="M107" s="210" t="s">
        <v>21</v>
      </c>
      <c r="N107" s="211" t="s">
        <v>45</v>
      </c>
      <c r="O107" s="43"/>
      <c r="P107" s="212">
        <f t="shared" si="1"/>
        <v>0</v>
      </c>
      <c r="Q107" s="212">
        <v>0</v>
      </c>
      <c r="R107" s="212">
        <f t="shared" si="2"/>
        <v>0</v>
      </c>
      <c r="S107" s="212">
        <v>0</v>
      </c>
      <c r="T107" s="213">
        <f t="shared" si="3"/>
        <v>0</v>
      </c>
      <c r="AR107" s="25" t="s">
        <v>327</v>
      </c>
      <c r="AT107" s="25" t="s">
        <v>311</v>
      </c>
      <c r="AU107" s="25" t="s">
        <v>82</v>
      </c>
      <c r="AY107" s="25" t="s">
        <v>308</v>
      </c>
      <c r="BE107" s="214">
        <f t="shared" si="4"/>
        <v>0</v>
      </c>
      <c r="BF107" s="214">
        <f t="shared" si="5"/>
        <v>0</v>
      </c>
      <c r="BG107" s="214">
        <f t="shared" si="6"/>
        <v>0</v>
      </c>
      <c r="BH107" s="214">
        <f t="shared" si="7"/>
        <v>0</v>
      </c>
      <c r="BI107" s="214">
        <f t="shared" si="8"/>
        <v>0</v>
      </c>
      <c r="BJ107" s="25" t="s">
        <v>82</v>
      </c>
      <c r="BK107" s="214">
        <f t="shared" si="9"/>
        <v>0</v>
      </c>
      <c r="BL107" s="25" t="s">
        <v>327</v>
      </c>
      <c r="BM107" s="25" t="s">
        <v>598</v>
      </c>
    </row>
    <row r="108" spans="2:65" s="1" customFormat="1" ht="22.5" customHeight="1">
      <c r="B108" s="42"/>
      <c r="C108" s="203" t="s">
        <v>10</v>
      </c>
      <c r="D108" s="203" t="s">
        <v>311</v>
      </c>
      <c r="E108" s="204" t="s">
        <v>13784</v>
      </c>
      <c r="F108" s="205" t="s">
        <v>13785</v>
      </c>
      <c r="G108" s="206" t="s">
        <v>578</v>
      </c>
      <c r="H108" s="207">
        <v>5</v>
      </c>
      <c r="I108" s="208"/>
      <c r="J108" s="209">
        <f t="shared" si="0"/>
        <v>0</v>
      </c>
      <c r="K108" s="205" t="s">
        <v>21</v>
      </c>
      <c r="L108" s="62"/>
      <c r="M108" s="210" t="s">
        <v>21</v>
      </c>
      <c r="N108" s="211" t="s">
        <v>45</v>
      </c>
      <c r="O108" s="43"/>
      <c r="P108" s="212">
        <f t="shared" si="1"/>
        <v>0</v>
      </c>
      <c r="Q108" s="212">
        <v>0</v>
      </c>
      <c r="R108" s="212">
        <f t="shared" si="2"/>
        <v>0</v>
      </c>
      <c r="S108" s="212">
        <v>0</v>
      </c>
      <c r="T108" s="213">
        <f t="shared" si="3"/>
        <v>0</v>
      </c>
      <c r="AR108" s="25" t="s">
        <v>327</v>
      </c>
      <c r="AT108" s="25" t="s">
        <v>311</v>
      </c>
      <c r="AU108" s="25" t="s">
        <v>82</v>
      </c>
      <c r="AY108" s="25" t="s">
        <v>308</v>
      </c>
      <c r="BE108" s="214">
        <f t="shared" si="4"/>
        <v>0</v>
      </c>
      <c r="BF108" s="214">
        <f t="shared" si="5"/>
        <v>0</v>
      </c>
      <c r="BG108" s="214">
        <f t="shared" si="6"/>
        <v>0</v>
      </c>
      <c r="BH108" s="214">
        <f t="shared" si="7"/>
        <v>0</v>
      </c>
      <c r="BI108" s="214">
        <f t="shared" si="8"/>
        <v>0</v>
      </c>
      <c r="BJ108" s="25" t="s">
        <v>82</v>
      </c>
      <c r="BK108" s="214">
        <f t="shared" si="9"/>
        <v>0</v>
      </c>
      <c r="BL108" s="25" t="s">
        <v>327</v>
      </c>
      <c r="BM108" s="25" t="s">
        <v>608</v>
      </c>
    </row>
    <row r="109" spans="2:65" s="1" customFormat="1" ht="31.5" customHeight="1">
      <c r="B109" s="42"/>
      <c r="C109" s="203" t="s">
        <v>375</v>
      </c>
      <c r="D109" s="203" t="s">
        <v>311</v>
      </c>
      <c r="E109" s="204" t="s">
        <v>13786</v>
      </c>
      <c r="F109" s="205" t="s">
        <v>13787</v>
      </c>
      <c r="G109" s="206" t="s">
        <v>578</v>
      </c>
      <c r="H109" s="207">
        <v>4</v>
      </c>
      <c r="I109" s="208"/>
      <c r="J109" s="209">
        <f t="shared" si="0"/>
        <v>0</v>
      </c>
      <c r="K109" s="205" t="s">
        <v>21</v>
      </c>
      <c r="L109" s="62"/>
      <c r="M109" s="210" t="s">
        <v>21</v>
      </c>
      <c r="N109" s="211" t="s">
        <v>45</v>
      </c>
      <c r="O109" s="43"/>
      <c r="P109" s="212">
        <f t="shared" si="1"/>
        <v>0</v>
      </c>
      <c r="Q109" s="212">
        <v>0</v>
      </c>
      <c r="R109" s="212">
        <f t="shared" si="2"/>
        <v>0</v>
      </c>
      <c r="S109" s="212">
        <v>0</v>
      </c>
      <c r="T109" s="213">
        <f t="shared" si="3"/>
        <v>0</v>
      </c>
      <c r="AR109" s="25" t="s">
        <v>327</v>
      </c>
      <c r="AT109" s="25" t="s">
        <v>311</v>
      </c>
      <c r="AU109" s="25" t="s">
        <v>82</v>
      </c>
      <c r="AY109" s="25" t="s">
        <v>308</v>
      </c>
      <c r="BE109" s="214">
        <f t="shared" si="4"/>
        <v>0</v>
      </c>
      <c r="BF109" s="214">
        <f t="shared" si="5"/>
        <v>0</v>
      </c>
      <c r="BG109" s="214">
        <f t="shared" si="6"/>
        <v>0</v>
      </c>
      <c r="BH109" s="214">
        <f t="shared" si="7"/>
        <v>0</v>
      </c>
      <c r="BI109" s="214">
        <f t="shared" si="8"/>
        <v>0</v>
      </c>
      <c r="BJ109" s="25" t="s">
        <v>82</v>
      </c>
      <c r="BK109" s="214">
        <f t="shared" si="9"/>
        <v>0</v>
      </c>
      <c r="BL109" s="25" t="s">
        <v>327</v>
      </c>
      <c r="BM109" s="25" t="s">
        <v>619</v>
      </c>
    </row>
    <row r="110" spans="2:65" s="1" customFormat="1" ht="22.5" customHeight="1">
      <c r="B110" s="42"/>
      <c r="C110" s="203" t="s">
        <v>381</v>
      </c>
      <c r="D110" s="203" t="s">
        <v>311</v>
      </c>
      <c r="E110" s="204" t="s">
        <v>13788</v>
      </c>
      <c r="F110" s="205" t="s">
        <v>13789</v>
      </c>
      <c r="G110" s="206" t="s">
        <v>578</v>
      </c>
      <c r="H110" s="207">
        <v>1</v>
      </c>
      <c r="I110" s="208"/>
      <c r="J110" s="209">
        <f t="shared" si="0"/>
        <v>0</v>
      </c>
      <c r="K110" s="205" t="s">
        <v>21</v>
      </c>
      <c r="L110" s="62"/>
      <c r="M110" s="210" t="s">
        <v>21</v>
      </c>
      <c r="N110" s="211" t="s">
        <v>45</v>
      </c>
      <c r="O110" s="43"/>
      <c r="P110" s="212">
        <f t="shared" si="1"/>
        <v>0</v>
      </c>
      <c r="Q110" s="212">
        <v>0</v>
      </c>
      <c r="R110" s="212">
        <f t="shared" si="2"/>
        <v>0</v>
      </c>
      <c r="S110" s="212">
        <v>0</v>
      </c>
      <c r="T110" s="213">
        <f t="shared" si="3"/>
        <v>0</v>
      </c>
      <c r="AR110" s="25" t="s">
        <v>327</v>
      </c>
      <c r="AT110" s="25" t="s">
        <v>311</v>
      </c>
      <c r="AU110" s="25" t="s">
        <v>82</v>
      </c>
      <c r="AY110" s="25" t="s">
        <v>308</v>
      </c>
      <c r="BE110" s="214">
        <f t="shared" si="4"/>
        <v>0</v>
      </c>
      <c r="BF110" s="214">
        <f t="shared" si="5"/>
        <v>0</v>
      </c>
      <c r="BG110" s="214">
        <f t="shared" si="6"/>
        <v>0</v>
      </c>
      <c r="BH110" s="214">
        <f t="shared" si="7"/>
        <v>0</v>
      </c>
      <c r="BI110" s="214">
        <f t="shared" si="8"/>
        <v>0</v>
      </c>
      <c r="BJ110" s="25" t="s">
        <v>82</v>
      </c>
      <c r="BK110" s="214">
        <f t="shared" si="9"/>
        <v>0</v>
      </c>
      <c r="BL110" s="25" t="s">
        <v>327</v>
      </c>
      <c r="BM110" s="25" t="s">
        <v>632</v>
      </c>
    </row>
    <row r="111" spans="2:65" s="1" customFormat="1" ht="31.5" customHeight="1">
      <c r="B111" s="42"/>
      <c r="C111" s="203" t="s">
        <v>385</v>
      </c>
      <c r="D111" s="203" t="s">
        <v>311</v>
      </c>
      <c r="E111" s="204" t="s">
        <v>13790</v>
      </c>
      <c r="F111" s="205" t="s">
        <v>13791</v>
      </c>
      <c r="G111" s="206" t="s">
        <v>578</v>
      </c>
      <c r="H111" s="207">
        <v>3</v>
      </c>
      <c r="I111" s="208"/>
      <c r="J111" s="209">
        <f t="shared" si="0"/>
        <v>0</v>
      </c>
      <c r="K111" s="205" t="s">
        <v>21</v>
      </c>
      <c r="L111" s="62"/>
      <c r="M111" s="210" t="s">
        <v>21</v>
      </c>
      <c r="N111" s="211" t="s">
        <v>45</v>
      </c>
      <c r="O111" s="43"/>
      <c r="P111" s="212">
        <f t="shared" si="1"/>
        <v>0</v>
      </c>
      <c r="Q111" s="212">
        <v>0</v>
      </c>
      <c r="R111" s="212">
        <f t="shared" si="2"/>
        <v>0</v>
      </c>
      <c r="S111" s="212">
        <v>0</v>
      </c>
      <c r="T111" s="213">
        <f t="shared" si="3"/>
        <v>0</v>
      </c>
      <c r="AR111" s="25" t="s">
        <v>327</v>
      </c>
      <c r="AT111" s="25" t="s">
        <v>311</v>
      </c>
      <c r="AU111" s="25" t="s">
        <v>82</v>
      </c>
      <c r="AY111" s="25" t="s">
        <v>308</v>
      </c>
      <c r="BE111" s="214">
        <f t="shared" si="4"/>
        <v>0</v>
      </c>
      <c r="BF111" s="214">
        <f t="shared" si="5"/>
        <v>0</v>
      </c>
      <c r="BG111" s="214">
        <f t="shared" si="6"/>
        <v>0</v>
      </c>
      <c r="BH111" s="214">
        <f t="shared" si="7"/>
        <v>0</v>
      </c>
      <c r="BI111" s="214">
        <f t="shared" si="8"/>
        <v>0</v>
      </c>
      <c r="BJ111" s="25" t="s">
        <v>82</v>
      </c>
      <c r="BK111" s="214">
        <f t="shared" si="9"/>
        <v>0</v>
      </c>
      <c r="BL111" s="25" t="s">
        <v>327</v>
      </c>
      <c r="BM111" s="25" t="s">
        <v>644</v>
      </c>
    </row>
    <row r="112" spans="2:65" s="1" customFormat="1" ht="22.5" customHeight="1">
      <c r="B112" s="42"/>
      <c r="C112" s="203" t="s">
        <v>389</v>
      </c>
      <c r="D112" s="203" t="s">
        <v>311</v>
      </c>
      <c r="E112" s="204" t="s">
        <v>13792</v>
      </c>
      <c r="F112" s="205" t="s">
        <v>13793</v>
      </c>
      <c r="G112" s="206" t="s">
        <v>578</v>
      </c>
      <c r="H112" s="207">
        <v>30</v>
      </c>
      <c r="I112" s="208"/>
      <c r="J112" s="209">
        <f t="shared" si="0"/>
        <v>0</v>
      </c>
      <c r="K112" s="205" t="s">
        <v>21</v>
      </c>
      <c r="L112" s="62"/>
      <c r="M112" s="210" t="s">
        <v>21</v>
      </c>
      <c r="N112" s="211" t="s">
        <v>45</v>
      </c>
      <c r="O112" s="43"/>
      <c r="P112" s="212">
        <f t="shared" si="1"/>
        <v>0</v>
      </c>
      <c r="Q112" s="212">
        <v>0</v>
      </c>
      <c r="R112" s="212">
        <f t="shared" si="2"/>
        <v>0</v>
      </c>
      <c r="S112" s="212">
        <v>0</v>
      </c>
      <c r="T112" s="213">
        <f t="shared" si="3"/>
        <v>0</v>
      </c>
      <c r="AR112" s="25" t="s">
        <v>327</v>
      </c>
      <c r="AT112" s="25" t="s">
        <v>311</v>
      </c>
      <c r="AU112" s="25" t="s">
        <v>82</v>
      </c>
      <c r="AY112" s="25" t="s">
        <v>308</v>
      </c>
      <c r="BE112" s="214">
        <f t="shared" si="4"/>
        <v>0</v>
      </c>
      <c r="BF112" s="214">
        <f t="shared" si="5"/>
        <v>0</v>
      </c>
      <c r="BG112" s="214">
        <f t="shared" si="6"/>
        <v>0</v>
      </c>
      <c r="BH112" s="214">
        <f t="shared" si="7"/>
        <v>0</v>
      </c>
      <c r="BI112" s="214">
        <f t="shared" si="8"/>
        <v>0</v>
      </c>
      <c r="BJ112" s="25" t="s">
        <v>82</v>
      </c>
      <c r="BK112" s="214">
        <f t="shared" si="9"/>
        <v>0</v>
      </c>
      <c r="BL112" s="25" t="s">
        <v>327</v>
      </c>
      <c r="BM112" s="25" t="s">
        <v>653</v>
      </c>
    </row>
    <row r="113" spans="2:65" s="1" customFormat="1" ht="22.5" customHeight="1">
      <c r="B113" s="42"/>
      <c r="C113" s="203" t="s">
        <v>393</v>
      </c>
      <c r="D113" s="203" t="s">
        <v>311</v>
      </c>
      <c r="E113" s="204" t="s">
        <v>13794</v>
      </c>
      <c r="F113" s="205" t="s">
        <v>13795</v>
      </c>
      <c r="G113" s="206" t="s">
        <v>578</v>
      </c>
      <c r="H113" s="207">
        <v>8</v>
      </c>
      <c r="I113" s="208"/>
      <c r="J113" s="209">
        <f t="shared" si="0"/>
        <v>0</v>
      </c>
      <c r="K113" s="205" t="s">
        <v>21</v>
      </c>
      <c r="L113" s="62"/>
      <c r="M113" s="210" t="s">
        <v>21</v>
      </c>
      <c r="N113" s="211" t="s">
        <v>45</v>
      </c>
      <c r="O113" s="43"/>
      <c r="P113" s="212">
        <f t="shared" si="1"/>
        <v>0</v>
      </c>
      <c r="Q113" s="212">
        <v>0</v>
      </c>
      <c r="R113" s="212">
        <f t="shared" si="2"/>
        <v>0</v>
      </c>
      <c r="S113" s="212">
        <v>0</v>
      </c>
      <c r="T113" s="213">
        <f t="shared" si="3"/>
        <v>0</v>
      </c>
      <c r="AR113" s="25" t="s">
        <v>327</v>
      </c>
      <c r="AT113" s="25" t="s">
        <v>311</v>
      </c>
      <c r="AU113" s="25" t="s">
        <v>82</v>
      </c>
      <c r="AY113" s="25" t="s">
        <v>308</v>
      </c>
      <c r="BE113" s="214">
        <f t="shared" si="4"/>
        <v>0</v>
      </c>
      <c r="BF113" s="214">
        <f t="shared" si="5"/>
        <v>0</v>
      </c>
      <c r="BG113" s="214">
        <f t="shared" si="6"/>
        <v>0</v>
      </c>
      <c r="BH113" s="214">
        <f t="shared" si="7"/>
        <v>0</v>
      </c>
      <c r="BI113" s="214">
        <f t="shared" si="8"/>
        <v>0</v>
      </c>
      <c r="BJ113" s="25" t="s">
        <v>82</v>
      </c>
      <c r="BK113" s="214">
        <f t="shared" si="9"/>
        <v>0</v>
      </c>
      <c r="BL113" s="25" t="s">
        <v>327</v>
      </c>
      <c r="BM113" s="25" t="s">
        <v>661</v>
      </c>
    </row>
    <row r="114" spans="2:65" s="1" customFormat="1" ht="31.5" customHeight="1">
      <c r="B114" s="42"/>
      <c r="C114" s="203" t="s">
        <v>9</v>
      </c>
      <c r="D114" s="203" t="s">
        <v>311</v>
      </c>
      <c r="E114" s="204" t="s">
        <v>13796</v>
      </c>
      <c r="F114" s="205" t="s">
        <v>13797</v>
      </c>
      <c r="G114" s="206" t="s">
        <v>578</v>
      </c>
      <c r="H114" s="207">
        <v>2</v>
      </c>
      <c r="I114" s="208"/>
      <c r="J114" s="209">
        <f t="shared" si="0"/>
        <v>0</v>
      </c>
      <c r="K114" s="205" t="s">
        <v>21</v>
      </c>
      <c r="L114" s="62"/>
      <c r="M114" s="210" t="s">
        <v>21</v>
      </c>
      <c r="N114" s="211" t="s">
        <v>45</v>
      </c>
      <c r="O114" s="43"/>
      <c r="P114" s="212">
        <f t="shared" si="1"/>
        <v>0</v>
      </c>
      <c r="Q114" s="212">
        <v>0</v>
      </c>
      <c r="R114" s="212">
        <f t="shared" si="2"/>
        <v>0</v>
      </c>
      <c r="S114" s="212">
        <v>0</v>
      </c>
      <c r="T114" s="213">
        <f t="shared" si="3"/>
        <v>0</v>
      </c>
      <c r="AR114" s="25" t="s">
        <v>327</v>
      </c>
      <c r="AT114" s="25" t="s">
        <v>311</v>
      </c>
      <c r="AU114" s="25" t="s">
        <v>82</v>
      </c>
      <c r="AY114" s="25" t="s">
        <v>308</v>
      </c>
      <c r="BE114" s="214">
        <f t="shared" si="4"/>
        <v>0</v>
      </c>
      <c r="BF114" s="214">
        <f t="shared" si="5"/>
        <v>0</v>
      </c>
      <c r="BG114" s="214">
        <f t="shared" si="6"/>
        <v>0</v>
      </c>
      <c r="BH114" s="214">
        <f t="shared" si="7"/>
        <v>0</v>
      </c>
      <c r="BI114" s="214">
        <f t="shared" si="8"/>
        <v>0</v>
      </c>
      <c r="BJ114" s="25" t="s">
        <v>82</v>
      </c>
      <c r="BK114" s="214">
        <f t="shared" si="9"/>
        <v>0</v>
      </c>
      <c r="BL114" s="25" t="s">
        <v>327</v>
      </c>
      <c r="BM114" s="25" t="s">
        <v>669</v>
      </c>
    </row>
    <row r="115" spans="2:65" s="1" customFormat="1" ht="31.5" customHeight="1">
      <c r="B115" s="42"/>
      <c r="C115" s="203" t="s">
        <v>402</v>
      </c>
      <c r="D115" s="203" t="s">
        <v>311</v>
      </c>
      <c r="E115" s="204" t="s">
        <v>13798</v>
      </c>
      <c r="F115" s="205" t="s">
        <v>13799</v>
      </c>
      <c r="G115" s="206" t="s">
        <v>578</v>
      </c>
      <c r="H115" s="207">
        <v>4</v>
      </c>
      <c r="I115" s="208"/>
      <c r="J115" s="209">
        <f t="shared" si="0"/>
        <v>0</v>
      </c>
      <c r="K115" s="205" t="s">
        <v>21</v>
      </c>
      <c r="L115" s="62"/>
      <c r="M115" s="210" t="s">
        <v>21</v>
      </c>
      <c r="N115" s="211" t="s">
        <v>45</v>
      </c>
      <c r="O115" s="43"/>
      <c r="P115" s="212">
        <f t="shared" si="1"/>
        <v>0</v>
      </c>
      <c r="Q115" s="212">
        <v>0</v>
      </c>
      <c r="R115" s="212">
        <f t="shared" si="2"/>
        <v>0</v>
      </c>
      <c r="S115" s="212">
        <v>0</v>
      </c>
      <c r="T115" s="213">
        <f t="shared" si="3"/>
        <v>0</v>
      </c>
      <c r="AR115" s="25" t="s">
        <v>327</v>
      </c>
      <c r="AT115" s="25" t="s">
        <v>311</v>
      </c>
      <c r="AU115" s="25" t="s">
        <v>82</v>
      </c>
      <c r="AY115" s="25" t="s">
        <v>308</v>
      </c>
      <c r="BE115" s="214">
        <f t="shared" si="4"/>
        <v>0</v>
      </c>
      <c r="BF115" s="214">
        <f t="shared" si="5"/>
        <v>0</v>
      </c>
      <c r="BG115" s="214">
        <f t="shared" si="6"/>
        <v>0</v>
      </c>
      <c r="BH115" s="214">
        <f t="shared" si="7"/>
        <v>0</v>
      </c>
      <c r="BI115" s="214">
        <f t="shared" si="8"/>
        <v>0</v>
      </c>
      <c r="BJ115" s="25" t="s">
        <v>82</v>
      </c>
      <c r="BK115" s="214">
        <f t="shared" si="9"/>
        <v>0</v>
      </c>
      <c r="BL115" s="25" t="s">
        <v>327</v>
      </c>
      <c r="BM115" s="25" t="s">
        <v>677</v>
      </c>
    </row>
    <row r="116" spans="2:65" s="1" customFormat="1" ht="22.5" customHeight="1">
      <c r="B116" s="42"/>
      <c r="C116" s="203" t="s">
        <v>406</v>
      </c>
      <c r="D116" s="203" t="s">
        <v>311</v>
      </c>
      <c r="E116" s="204" t="s">
        <v>13800</v>
      </c>
      <c r="F116" s="205" t="s">
        <v>13801</v>
      </c>
      <c r="G116" s="206" t="s">
        <v>578</v>
      </c>
      <c r="H116" s="207">
        <v>1</v>
      </c>
      <c r="I116" s="208"/>
      <c r="J116" s="209">
        <f t="shared" si="0"/>
        <v>0</v>
      </c>
      <c r="K116" s="205" t="s">
        <v>21</v>
      </c>
      <c r="L116" s="62"/>
      <c r="M116" s="210" t="s">
        <v>21</v>
      </c>
      <c r="N116" s="211" t="s">
        <v>45</v>
      </c>
      <c r="O116" s="43"/>
      <c r="P116" s="212">
        <f t="shared" si="1"/>
        <v>0</v>
      </c>
      <c r="Q116" s="212">
        <v>0</v>
      </c>
      <c r="R116" s="212">
        <f t="shared" si="2"/>
        <v>0</v>
      </c>
      <c r="S116" s="212">
        <v>0</v>
      </c>
      <c r="T116" s="213">
        <f t="shared" si="3"/>
        <v>0</v>
      </c>
      <c r="AR116" s="25" t="s">
        <v>327</v>
      </c>
      <c r="AT116" s="25" t="s">
        <v>311</v>
      </c>
      <c r="AU116" s="25" t="s">
        <v>82</v>
      </c>
      <c r="AY116" s="25" t="s">
        <v>308</v>
      </c>
      <c r="BE116" s="214">
        <f t="shared" si="4"/>
        <v>0</v>
      </c>
      <c r="BF116" s="214">
        <f t="shared" si="5"/>
        <v>0</v>
      </c>
      <c r="BG116" s="214">
        <f t="shared" si="6"/>
        <v>0</v>
      </c>
      <c r="BH116" s="214">
        <f t="shared" si="7"/>
        <v>0</v>
      </c>
      <c r="BI116" s="214">
        <f t="shared" si="8"/>
        <v>0</v>
      </c>
      <c r="BJ116" s="25" t="s">
        <v>82</v>
      </c>
      <c r="BK116" s="214">
        <f t="shared" si="9"/>
        <v>0</v>
      </c>
      <c r="BL116" s="25" t="s">
        <v>327</v>
      </c>
      <c r="BM116" s="25" t="s">
        <v>685</v>
      </c>
    </row>
    <row r="117" spans="2:65" s="1" customFormat="1" ht="31.5" customHeight="1">
      <c r="B117" s="42"/>
      <c r="C117" s="203" t="s">
        <v>410</v>
      </c>
      <c r="D117" s="203" t="s">
        <v>311</v>
      </c>
      <c r="E117" s="204" t="s">
        <v>13802</v>
      </c>
      <c r="F117" s="205" t="s">
        <v>13803</v>
      </c>
      <c r="G117" s="206" t="s">
        <v>578</v>
      </c>
      <c r="H117" s="207">
        <v>3</v>
      </c>
      <c r="I117" s="208"/>
      <c r="J117" s="209">
        <f t="shared" si="0"/>
        <v>0</v>
      </c>
      <c r="K117" s="205" t="s">
        <v>21</v>
      </c>
      <c r="L117" s="62"/>
      <c r="M117" s="210" t="s">
        <v>21</v>
      </c>
      <c r="N117" s="211" t="s">
        <v>45</v>
      </c>
      <c r="O117" s="43"/>
      <c r="P117" s="212">
        <f t="shared" si="1"/>
        <v>0</v>
      </c>
      <c r="Q117" s="212">
        <v>0</v>
      </c>
      <c r="R117" s="212">
        <f t="shared" si="2"/>
        <v>0</v>
      </c>
      <c r="S117" s="212">
        <v>0</v>
      </c>
      <c r="T117" s="213">
        <f t="shared" si="3"/>
        <v>0</v>
      </c>
      <c r="AR117" s="25" t="s">
        <v>327</v>
      </c>
      <c r="AT117" s="25" t="s">
        <v>311</v>
      </c>
      <c r="AU117" s="25" t="s">
        <v>82</v>
      </c>
      <c r="AY117" s="25" t="s">
        <v>308</v>
      </c>
      <c r="BE117" s="214">
        <f t="shared" si="4"/>
        <v>0</v>
      </c>
      <c r="BF117" s="214">
        <f t="shared" si="5"/>
        <v>0</v>
      </c>
      <c r="BG117" s="214">
        <f t="shared" si="6"/>
        <v>0</v>
      </c>
      <c r="BH117" s="214">
        <f t="shared" si="7"/>
        <v>0</v>
      </c>
      <c r="BI117" s="214">
        <f t="shared" si="8"/>
        <v>0</v>
      </c>
      <c r="BJ117" s="25" t="s">
        <v>82</v>
      </c>
      <c r="BK117" s="214">
        <f t="shared" si="9"/>
        <v>0</v>
      </c>
      <c r="BL117" s="25" t="s">
        <v>327</v>
      </c>
      <c r="BM117" s="25" t="s">
        <v>693</v>
      </c>
    </row>
    <row r="118" spans="2:65" s="1" customFormat="1" ht="22.5" customHeight="1">
      <c r="B118" s="42"/>
      <c r="C118" s="203" t="s">
        <v>416</v>
      </c>
      <c r="D118" s="203" t="s">
        <v>311</v>
      </c>
      <c r="E118" s="204" t="s">
        <v>13804</v>
      </c>
      <c r="F118" s="205" t="s">
        <v>13805</v>
      </c>
      <c r="G118" s="206" t="s">
        <v>578</v>
      </c>
      <c r="H118" s="207">
        <v>30</v>
      </c>
      <c r="I118" s="208"/>
      <c r="J118" s="209">
        <f t="shared" si="0"/>
        <v>0</v>
      </c>
      <c r="K118" s="205" t="s">
        <v>21</v>
      </c>
      <c r="L118" s="62"/>
      <c r="M118" s="210" t="s">
        <v>21</v>
      </c>
      <c r="N118" s="211" t="s">
        <v>45</v>
      </c>
      <c r="O118" s="43"/>
      <c r="P118" s="212">
        <f t="shared" si="1"/>
        <v>0</v>
      </c>
      <c r="Q118" s="212">
        <v>0</v>
      </c>
      <c r="R118" s="212">
        <f t="shared" si="2"/>
        <v>0</v>
      </c>
      <c r="S118" s="212">
        <v>0</v>
      </c>
      <c r="T118" s="213">
        <f t="shared" si="3"/>
        <v>0</v>
      </c>
      <c r="AR118" s="25" t="s">
        <v>327</v>
      </c>
      <c r="AT118" s="25" t="s">
        <v>311</v>
      </c>
      <c r="AU118" s="25" t="s">
        <v>82</v>
      </c>
      <c r="AY118" s="25" t="s">
        <v>308</v>
      </c>
      <c r="BE118" s="214">
        <f t="shared" si="4"/>
        <v>0</v>
      </c>
      <c r="BF118" s="214">
        <f t="shared" si="5"/>
        <v>0</v>
      </c>
      <c r="BG118" s="214">
        <f t="shared" si="6"/>
        <v>0</v>
      </c>
      <c r="BH118" s="214">
        <f t="shared" si="7"/>
        <v>0</v>
      </c>
      <c r="BI118" s="214">
        <f t="shared" si="8"/>
        <v>0</v>
      </c>
      <c r="BJ118" s="25" t="s">
        <v>82</v>
      </c>
      <c r="BK118" s="214">
        <f t="shared" si="9"/>
        <v>0</v>
      </c>
      <c r="BL118" s="25" t="s">
        <v>327</v>
      </c>
      <c r="BM118" s="25" t="s">
        <v>702</v>
      </c>
    </row>
    <row r="119" spans="2:65" s="1" customFormat="1" ht="22.5" customHeight="1">
      <c r="B119" s="42"/>
      <c r="C119" s="203" t="s">
        <v>420</v>
      </c>
      <c r="D119" s="203" t="s">
        <v>311</v>
      </c>
      <c r="E119" s="204" t="s">
        <v>13806</v>
      </c>
      <c r="F119" s="205" t="s">
        <v>13807</v>
      </c>
      <c r="G119" s="206" t="s">
        <v>578</v>
      </c>
      <c r="H119" s="207">
        <v>8</v>
      </c>
      <c r="I119" s="208"/>
      <c r="J119" s="209">
        <f t="shared" si="0"/>
        <v>0</v>
      </c>
      <c r="K119" s="205" t="s">
        <v>21</v>
      </c>
      <c r="L119" s="62"/>
      <c r="M119" s="210" t="s">
        <v>21</v>
      </c>
      <c r="N119" s="211" t="s">
        <v>45</v>
      </c>
      <c r="O119" s="43"/>
      <c r="P119" s="212">
        <f t="shared" si="1"/>
        <v>0</v>
      </c>
      <c r="Q119" s="212">
        <v>0</v>
      </c>
      <c r="R119" s="212">
        <f t="shared" si="2"/>
        <v>0</v>
      </c>
      <c r="S119" s="212">
        <v>0</v>
      </c>
      <c r="T119" s="213">
        <f t="shared" si="3"/>
        <v>0</v>
      </c>
      <c r="AR119" s="25" t="s">
        <v>327</v>
      </c>
      <c r="AT119" s="25" t="s">
        <v>311</v>
      </c>
      <c r="AU119" s="25" t="s">
        <v>82</v>
      </c>
      <c r="AY119" s="25" t="s">
        <v>308</v>
      </c>
      <c r="BE119" s="214">
        <f t="shared" si="4"/>
        <v>0</v>
      </c>
      <c r="BF119" s="214">
        <f t="shared" si="5"/>
        <v>0</v>
      </c>
      <c r="BG119" s="214">
        <f t="shared" si="6"/>
        <v>0</v>
      </c>
      <c r="BH119" s="214">
        <f t="shared" si="7"/>
        <v>0</v>
      </c>
      <c r="BI119" s="214">
        <f t="shared" si="8"/>
        <v>0</v>
      </c>
      <c r="BJ119" s="25" t="s">
        <v>82</v>
      </c>
      <c r="BK119" s="214">
        <f t="shared" si="9"/>
        <v>0</v>
      </c>
      <c r="BL119" s="25" t="s">
        <v>327</v>
      </c>
      <c r="BM119" s="25" t="s">
        <v>710</v>
      </c>
    </row>
    <row r="120" spans="2:65" s="1" customFormat="1" ht="31.5" customHeight="1">
      <c r="B120" s="42"/>
      <c r="C120" s="203" t="s">
        <v>593</v>
      </c>
      <c r="D120" s="203" t="s">
        <v>311</v>
      </c>
      <c r="E120" s="204" t="s">
        <v>13808</v>
      </c>
      <c r="F120" s="205" t="s">
        <v>13809</v>
      </c>
      <c r="G120" s="206" t="s">
        <v>578</v>
      </c>
      <c r="H120" s="207">
        <v>2</v>
      </c>
      <c r="I120" s="208"/>
      <c r="J120" s="209">
        <f t="shared" si="0"/>
        <v>0</v>
      </c>
      <c r="K120" s="205" t="s">
        <v>21</v>
      </c>
      <c r="L120" s="62"/>
      <c r="M120" s="210" t="s">
        <v>21</v>
      </c>
      <c r="N120" s="211" t="s">
        <v>45</v>
      </c>
      <c r="O120" s="43"/>
      <c r="P120" s="212">
        <f t="shared" si="1"/>
        <v>0</v>
      </c>
      <c r="Q120" s="212">
        <v>0</v>
      </c>
      <c r="R120" s="212">
        <f t="shared" si="2"/>
        <v>0</v>
      </c>
      <c r="S120" s="212">
        <v>0</v>
      </c>
      <c r="T120" s="213">
        <f t="shared" si="3"/>
        <v>0</v>
      </c>
      <c r="AR120" s="25" t="s">
        <v>327</v>
      </c>
      <c r="AT120" s="25" t="s">
        <v>311</v>
      </c>
      <c r="AU120" s="25" t="s">
        <v>82</v>
      </c>
      <c r="AY120" s="25" t="s">
        <v>308</v>
      </c>
      <c r="BE120" s="214">
        <f t="shared" si="4"/>
        <v>0</v>
      </c>
      <c r="BF120" s="214">
        <f t="shared" si="5"/>
        <v>0</v>
      </c>
      <c r="BG120" s="214">
        <f t="shared" si="6"/>
        <v>0</v>
      </c>
      <c r="BH120" s="214">
        <f t="shared" si="7"/>
        <v>0</v>
      </c>
      <c r="BI120" s="214">
        <f t="shared" si="8"/>
        <v>0</v>
      </c>
      <c r="BJ120" s="25" t="s">
        <v>82</v>
      </c>
      <c r="BK120" s="214">
        <f t="shared" si="9"/>
        <v>0</v>
      </c>
      <c r="BL120" s="25" t="s">
        <v>327</v>
      </c>
      <c r="BM120" s="25" t="s">
        <v>721</v>
      </c>
    </row>
    <row r="121" spans="2:65" s="1" customFormat="1" ht="22.5" customHeight="1">
      <c r="B121" s="42"/>
      <c r="C121" s="203" t="s">
        <v>598</v>
      </c>
      <c r="D121" s="203" t="s">
        <v>311</v>
      </c>
      <c r="E121" s="204" t="s">
        <v>13810</v>
      </c>
      <c r="F121" s="205" t="s">
        <v>13811</v>
      </c>
      <c r="G121" s="206" t="s">
        <v>578</v>
      </c>
      <c r="H121" s="207">
        <v>34</v>
      </c>
      <c r="I121" s="208"/>
      <c r="J121" s="209">
        <f t="shared" si="0"/>
        <v>0</v>
      </c>
      <c r="K121" s="205" t="s">
        <v>21</v>
      </c>
      <c r="L121" s="62"/>
      <c r="M121" s="210" t="s">
        <v>21</v>
      </c>
      <c r="N121" s="211" t="s">
        <v>45</v>
      </c>
      <c r="O121" s="43"/>
      <c r="P121" s="212">
        <f t="shared" si="1"/>
        <v>0</v>
      </c>
      <c r="Q121" s="212">
        <v>0</v>
      </c>
      <c r="R121" s="212">
        <f t="shared" si="2"/>
        <v>0</v>
      </c>
      <c r="S121" s="212">
        <v>0</v>
      </c>
      <c r="T121" s="213">
        <f t="shared" si="3"/>
        <v>0</v>
      </c>
      <c r="AR121" s="25" t="s">
        <v>327</v>
      </c>
      <c r="AT121" s="25" t="s">
        <v>311</v>
      </c>
      <c r="AU121" s="25" t="s">
        <v>82</v>
      </c>
      <c r="AY121" s="25" t="s">
        <v>308</v>
      </c>
      <c r="BE121" s="214">
        <f t="shared" si="4"/>
        <v>0</v>
      </c>
      <c r="BF121" s="214">
        <f t="shared" si="5"/>
        <v>0</v>
      </c>
      <c r="BG121" s="214">
        <f t="shared" si="6"/>
        <v>0</v>
      </c>
      <c r="BH121" s="214">
        <f t="shared" si="7"/>
        <v>0</v>
      </c>
      <c r="BI121" s="214">
        <f t="shared" si="8"/>
        <v>0</v>
      </c>
      <c r="BJ121" s="25" t="s">
        <v>82</v>
      </c>
      <c r="BK121" s="214">
        <f t="shared" si="9"/>
        <v>0</v>
      </c>
      <c r="BL121" s="25" t="s">
        <v>327</v>
      </c>
      <c r="BM121" s="25" t="s">
        <v>730</v>
      </c>
    </row>
    <row r="122" spans="2:65" s="1" customFormat="1" ht="22.5" customHeight="1">
      <c r="B122" s="42"/>
      <c r="C122" s="203" t="s">
        <v>603</v>
      </c>
      <c r="D122" s="203" t="s">
        <v>311</v>
      </c>
      <c r="E122" s="204" t="s">
        <v>13812</v>
      </c>
      <c r="F122" s="205" t="s">
        <v>13813</v>
      </c>
      <c r="G122" s="206" t="s">
        <v>578</v>
      </c>
      <c r="H122" s="207">
        <v>9</v>
      </c>
      <c r="I122" s="208"/>
      <c r="J122" s="209">
        <f t="shared" si="0"/>
        <v>0</v>
      </c>
      <c r="K122" s="205" t="s">
        <v>21</v>
      </c>
      <c r="L122" s="62"/>
      <c r="M122" s="210" t="s">
        <v>21</v>
      </c>
      <c r="N122" s="211" t="s">
        <v>45</v>
      </c>
      <c r="O122" s="43"/>
      <c r="P122" s="212">
        <f t="shared" si="1"/>
        <v>0</v>
      </c>
      <c r="Q122" s="212">
        <v>0</v>
      </c>
      <c r="R122" s="212">
        <f t="shared" si="2"/>
        <v>0</v>
      </c>
      <c r="S122" s="212">
        <v>0</v>
      </c>
      <c r="T122" s="213">
        <f t="shared" si="3"/>
        <v>0</v>
      </c>
      <c r="AR122" s="25" t="s">
        <v>327</v>
      </c>
      <c r="AT122" s="25" t="s">
        <v>311</v>
      </c>
      <c r="AU122" s="25" t="s">
        <v>82</v>
      </c>
      <c r="AY122" s="25" t="s">
        <v>308</v>
      </c>
      <c r="BE122" s="214">
        <f t="shared" si="4"/>
        <v>0</v>
      </c>
      <c r="BF122" s="214">
        <f t="shared" si="5"/>
        <v>0</v>
      </c>
      <c r="BG122" s="214">
        <f t="shared" si="6"/>
        <v>0</v>
      </c>
      <c r="BH122" s="214">
        <f t="shared" si="7"/>
        <v>0</v>
      </c>
      <c r="BI122" s="214">
        <f t="shared" si="8"/>
        <v>0</v>
      </c>
      <c r="BJ122" s="25" t="s">
        <v>82</v>
      </c>
      <c r="BK122" s="214">
        <f t="shared" si="9"/>
        <v>0</v>
      </c>
      <c r="BL122" s="25" t="s">
        <v>327</v>
      </c>
      <c r="BM122" s="25" t="s">
        <v>740</v>
      </c>
    </row>
    <row r="123" spans="2:65" s="1" customFormat="1" ht="31.5" customHeight="1">
      <c r="B123" s="42"/>
      <c r="C123" s="203" t="s">
        <v>608</v>
      </c>
      <c r="D123" s="203" t="s">
        <v>311</v>
      </c>
      <c r="E123" s="204" t="s">
        <v>13814</v>
      </c>
      <c r="F123" s="205" t="s">
        <v>13815</v>
      </c>
      <c r="G123" s="206" t="s">
        <v>578</v>
      </c>
      <c r="H123" s="207">
        <v>5</v>
      </c>
      <c r="I123" s="208"/>
      <c r="J123" s="209">
        <f t="shared" si="0"/>
        <v>0</v>
      </c>
      <c r="K123" s="205" t="s">
        <v>21</v>
      </c>
      <c r="L123" s="62"/>
      <c r="M123" s="210" t="s">
        <v>21</v>
      </c>
      <c r="N123" s="211" t="s">
        <v>45</v>
      </c>
      <c r="O123" s="43"/>
      <c r="P123" s="212">
        <f t="shared" si="1"/>
        <v>0</v>
      </c>
      <c r="Q123" s="212">
        <v>0</v>
      </c>
      <c r="R123" s="212">
        <f t="shared" si="2"/>
        <v>0</v>
      </c>
      <c r="S123" s="212">
        <v>0</v>
      </c>
      <c r="T123" s="213">
        <f t="shared" si="3"/>
        <v>0</v>
      </c>
      <c r="AR123" s="25" t="s">
        <v>327</v>
      </c>
      <c r="AT123" s="25" t="s">
        <v>311</v>
      </c>
      <c r="AU123" s="25" t="s">
        <v>82</v>
      </c>
      <c r="AY123" s="25" t="s">
        <v>308</v>
      </c>
      <c r="BE123" s="214">
        <f t="shared" si="4"/>
        <v>0</v>
      </c>
      <c r="BF123" s="214">
        <f t="shared" si="5"/>
        <v>0</v>
      </c>
      <c r="BG123" s="214">
        <f t="shared" si="6"/>
        <v>0</v>
      </c>
      <c r="BH123" s="214">
        <f t="shared" si="7"/>
        <v>0</v>
      </c>
      <c r="BI123" s="214">
        <f t="shared" si="8"/>
        <v>0</v>
      </c>
      <c r="BJ123" s="25" t="s">
        <v>82</v>
      </c>
      <c r="BK123" s="214">
        <f t="shared" si="9"/>
        <v>0</v>
      </c>
      <c r="BL123" s="25" t="s">
        <v>327</v>
      </c>
      <c r="BM123" s="25" t="s">
        <v>750</v>
      </c>
    </row>
    <row r="124" spans="2:65" s="1" customFormat="1" ht="22.5" customHeight="1">
      <c r="B124" s="42"/>
      <c r="C124" s="203" t="s">
        <v>613</v>
      </c>
      <c r="D124" s="203" t="s">
        <v>311</v>
      </c>
      <c r="E124" s="204" t="s">
        <v>13816</v>
      </c>
      <c r="F124" s="205" t="s">
        <v>13817</v>
      </c>
      <c r="G124" s="206" t="s">
        <v>508</v>
      </c>
      <c r="H124" s="207">
        <v>207.5</v>
      </c>
      <c r="I124" s="208"/>
      <c r="J124" s="209">
        <f t="shared" si="0"/>
        <v>0</v>
      </c>
      <c r="K124" s="205" t="s">
        <v>21</v>
      </c>
      <c r="L124" s="62"/>
      <c r="M124" s="210" t="s">
        <v>21</v>
      </c>
      <c r="N124" s="211" t="s">
        <v>45</v>
      </c>
      <c r="O124" s="43"/>
      <c r="P124" s="212">
        <f t="shared" si="1"/>
        <v>0</v>
      </c>
      <c r="Q124" s="212">
        <v>0</v>
      </c>
      <c r="R124" s="212">
        <f t="shared" si="2"/>
        <v>0</v>
      </c>
      <c r="S124" s="212">
        <v>0</v>
      </c>
      <c r="T124" s="213">
        <f t="shared" si="3"/>
        <v>0</v>
      </c>
      <c r="AR124" s="25" t="s">
        <v>327</v>
      </c>
      <c r="AT124" s="25" t="s">
        <v>311</v>
      </c>
      <c r="AU124" s="25" t="s">
        <v>82</v>
      </c>
      <c r="AY124" s="25" t="s">
        <v>308</v>
      </c>
      <c r="BE124" s="214">
        <f t="shared" si="4"/>
        <v>0</v>
      </c>
      <c r="BF124" s="214">
        <f t="shared" si="5"/>
        <v>0</v>
      </c>
      <c r="BG124" s="214">
        <f t="shared" si="6"/>
        <v>0</v>
      </c>
      <c r="BH124" s="214">
        <f t="shared" si="7"/>
        <v>0</v>
      </c>
      <c r="BI124" s="214">
        <f t="shared" si="8"/>
        <v>0</v>
      </c>
      <c r="BJ124" s="25" t="s">
        <v>82</v>
      </c>
      <c r="BK124" s="214">
        <f t="shared" si="9"/>
        <v>0</v>
      </c>
      <c r="BL124" s="25" t="s">
        <v>327</v>
      </c>
      <c r="BM124" s="25" t="s">
        <v>1248</v>
      </c>
    </row>
    <row r="125" spans="2:65" s="1" customFormat="1" ht="22.5" customHeight="1">
      <c r="B125" s="42"/>
      <c r="C125" s="203" t="s">
        <v>619</v>
      </c>
      <c r="D125" s="203" t="s">
        <v>311</v>
      </c>
      <c r="E125" s="204" t="s">
        <v>13818</v>
      </c>
      <c r="F125" s="205" t="s">
        <v>13819</v>
      </c>
      <c r="G125" s="206" t="s">
        <v>647</v>
      </c>
      <c r="H125" s="207">
        <v>1</v>
      </c>
      <c r="I125" s="208"/>
      <c r="J125" s="209">
        <f t="shared" si="0"/>
        <v>0</v>
      </c>
      <c r="K125" s="205" t="s">
        <v>21</v>
      </c>
      <c r="L125" s="62"/>
      <c r="M125" s="210" t="s">
        <v>21</v>
      </c>
      <c r="N125" s="211" t="s">
        <v>45</v>
      </c>
      <c r="O125" s="43"/>
      <c r="P125" s="212">
        <f t="shared" si="1"/>
        <v>0</v>
      </c>
      <c r="Q125" s="212">
        <v>0</v>
      </c>
      <c r="R125" s="212">
        <f t="shared" si="2"/>
        <v>0</v>
      </c>
      <c r="S125" s="212">
        <v>0</v>
      </c>
      <c r="T125" s="213">
        <f t="shared" si="3"/>
        <v>0</v>
      </c>
      <c r="AR125" s="25" t="s">
        <v>327</v>
      </c>
      <c r="AT125" s="25" t="s">
        <v>311</v>
      </c>
      <c r="AU125" s="25" t="s">
        <v>82</v>
      </c>
      <c r="AY125" s="25" t="s">
        <v>308</v>
      </c>
      <c r="BE125" s="214">
        <f t="shared" si="4"/>
        <v>0</v>
      </c>
      <c r="BF125" s="214">
        <f t="shared" si="5"/>
        <v>0</v>
      </c>
      <c r="BG125" s="214">
        <f t="shared" si="6"/>
        <v>0</v>
      </c>
      <c r="BH125" s="214">
        <f t="shared" si="7"/>
        <v>0</v>
      </c>
      <c r="BI125" s="214">
        <f t="shared" si="8"/>
        <v>0</v>
      </c>
      <c r="BJ125" s="25" t="s">
        <v>82</v>
      </c>
      <c r="BK125" s="214">
        <f t="shared" si="9"/>
        <v>0</v>
      </c>
      <c r="BL125" s="25" t="s">
        <v>327</v>
      </c>
      <c r="BM125" s="25" t="s">
        <v>570</v>
      </c>
    </row>
    <row r="126" spans="2:65" s="1" customFormat="1" ht="22.5" customHeight="1">
      <c r="B126" s="42"/>
      <c r="C126" s="203" t="s">
        <v>624</v>
      </c>
      <c r="D126" s="203" t="s">
        <v>311</v>
      </c>
      <c r="E126" s="204" t="s">
        <v>13820</v>
      </c>
      <c r="F126" s="205" t="s">
        <v>13821</v>
      </c>
      <c r="G126" s="206" t="s">
        <v>647</v>
      </c>
      <c r="H126" s="207">
        <v>1</v>
      </c>
      <c r="I126" s="208"/>
      <c r="J126" s="209">
        <f t="shared" si="0"/>
        <v>0</v>
      </c>
      <c r="K126" s="205" t="s">
        <v>21</v>
      </c>
      <c r="L126" s="62"/>
      <c r="M126" s="210" t="s">
        <v>21</v>
      </c>
      <c r="N126" s="211" t="s">
        <v>45</v>
      </c>
      <c r="O126" s="43"/>
      <c r="P126" s="212">
        <f t="shared" si="1"/>
        <v>0</v>
      </c>
      <c r="Q126" s="212">
        <v>0</v>
      </c>
      <c r="R126" s="212">
        <f t="shared" si="2"/>
        <v>0</v>
      </c>
      <c r="S126" s="212">
        <v>0</v>
      </c>
      <c r="T126" s="213">
        <f t="shared" si="3"/>
        <v>0</v>
      </c>
      <c r="AR126" s="25" t="s">
        <v>327</v>
      </c>
      <c r="AT126" s="25" t="s">
        <v>311</v>
      </c>
      <c r="AU126" s="25" t="s">
        <v>82</v>
      </c>
      <c r="AY126" s="25" t="s">
        <v>308</v>
      </c>
      <c r="BE126" s="214">
        <f t="shared" si="4"/>
        <v>0</v>
      </c>
      <c r="BF126" s="214">
        <f t="shared" si="5"/>
        <v>0</v>
      </c>
      <c r="BG126" s="214">
        <f t="shared" si="6"/>
        <v>0</v>
      </c>
      <c r="BH126" s="214">
        <f t="shared" si="7"/>
        <v>0</v>
      </c>
      <c r="BI126" s="214">
        <f t="shared" si="8"/>
        <v>0</v>
      </c>
      <c r="BJ126" s="25" t="s">
        <v>82</v>
      </c>
      <c r="BK126" s="214">
        <f t="shared" si="9"/>
        <v>0</v>
      </c>
      <c r="BL126" s="25" t="s">
        <v>327</v>
      </c>
      <c r="BM126" s="25" t="s">
        <v>2042</v>
      </c>
    </row>
    <row r="127" spans="2:65" s="11" customFormat="1" ht="37.35" customHeight="1">
      <c r="B127" s="186"/>
      <c r="C127" s="187"/>
      <c r="D127" s="200" t="s">
        <v>73</v>
      </c>
      <c r="E127" s="296" t="s">
        <v>356</v>
      </c>
      <c r="F127" s="296" t="s">
        <v>13822</v>
      </c>
      <c r="G127" s="187"/>
      <c r="H127" s="187"/>
      <c r="I127" s="190"/>
      <c r="J127" s="297">
        <f>BK127</f>
        <v>0</v>
      </c>
      <c r="K127" s="187"/>
      <c r="L127" s="192"/>
      <c r="M127" s="193"/>
      <c r="N127" s="194"/>
      <c r="O127" s="194"/>
      <c r="P127" s="195">
        <f>P128</f>
        <v>0</v>
      </c>
      <c r="Q127" s="194"/>
      <c r="R127" s="195">
        <f>R128</f>
        <v>0</v>
      </c>
      <c r="S127" s="194"/>
      <c r="T127" s="196">
        <f>T128</f>
        <v>0</v>
      </c>
      <c r="AR127" s="197" t="s">
        <v>82</v>
      </c>
      <c r="AT127" s="198" t="s">
        <v>73</v>
      </c>
      <c r="AU127" s="198" t="s">
        <v>74</v>
      </c>
      <c r="AY127" s="197" t="s">
        <v>308</v>
      </c>
      <c r="BK127" s="199">
        <f>BK128</f>
        <v>0</v>
      </c>
    </row>
    <row r="128" spans="2:65" s="1" customFormat="1" ht="22.5" customHeight="1">
      <c r="B128" s="42"/>
      <c r="C128" s="203" t="s">
        <v>632</v>
      </c>
      <c r="D128" s="203" t="s">
        <v>311</v>
      </c>
      <c r="E128" s="204" t="s">
        <v>13823</v>
      </c>
      <c r="F128" s="205" t="s">
        <v>13824</v>
      </c>
      <c r="G128" s="206" t="s">
        <v>647</v>
      </c>
      <c r="H128" s="207">
        <v>1</v>
      </c>
      <c r="I128" s="208"/>
      <c r="J128" s="209">
        <f>ROUND(I128*H128,2)</f>
        <v>0</v>
      </c>
      <c r="K128" s="205" t="s">
        <v>21</v>
      </c>
      <c r="L128" s="62"/>
      <c r="M128" s="210" t="s">
        <v>21</v>
      </c>
      <c r="N128" s="211" t="s">
        <v>45</v>
      </c>
      <c r="O128" s="43"/>
      <c r="P128" s="212">
        <f>O128*H128</f>
        <v>0</v>
      </c>
      <c r="Q128" s="212">
        <v>0</v>
      </c>
      <c r="R128" s="212">
        <f>Q128*H128</f>
        <v>0</v>
      </c>
      <c r="S128" s="212">
        <v>0</v>
      </c>
      <c r="T128" s="213">
        <f>S128*H128</f>
        <v>0</v>
      </c>
      <c r="AR128" s="25" t="s">
        <v>327</v>
      </c>
      <c r="AT128" s="25" t="s">
        <v>311</v>
      </c>
      <c r="AU128" s="25" t="s">
        <v>82</v>
      </c>
      <c r="AY128" s="25" t="s">
        <v>308</v>
      </c>
      <c r="BE128" s="214">
        <f>IF(N128="základní",J128,0)</f>
        <v>0</v>
      </c>
      <c r="BF128" s="214">
        <f>IF(N128="snížená",J128,0)</f>
        <v>0</v>
      </c>
      <c r="BG128" s="214">
        <f>IF(N128="zákl. přenesená",J128,0)</f>
        <v>0</v>
      </c>
      <c r="BH128" s="214">
        <f>IF(N128="sníž. přenesená",J128,0)</f>
        <v>0</v>
      </c>
      <c r="BI128" s="214">
        <f>IF(N128="nulová",J128,0)</f>
        <v>0</v>
      </c>
      <c r="BJ128" s="25" t="s">
        <v>82</v>
      </c>
      <c r="BK128" s="214">
        <f>ROUND(I128*H128,2)</f>
        <v>0</v>
      </c>
      <c r="BL128" s="25" t="s">
        <v>327</v>
      </c>
      <c r="BM128" s="25" t="s">
        <v>2048</v>
      </c>
    </row>
    <row r="129" spans="2:65" s="11" customFormat="1" ht="37.35" customHeight="1">
      <c r="B129" s="186"/>
      <c r="C129" s="187"/>
      <c r="D129" s="200" t="s">
        <v>73</v>
      </c>
      <c r="E129" s="296" t="s">
        <v>636</v>
      </c>
      <c r="F129" s="296" t="s">
        <v>13825</v>
      </c>
      <c r="G129" s="187"/>
      <c r="H129" s="187"/>
      <c r="I129" s="190"/>
      <c r="J129" s="297">
        <f>BK129</f>
        <v>0</v>
      </c>
      <c r="K129" s="187"/>
      <c r="L129" s="192"/>
      <c r="M129" s="193"/>
      <c r="N129" s="194"/>
      <c r="O129" s="194"/>
      <c r="P129" s="195">
        <f>P130</f>
        <v>0</v>
      </c>
      <c r="Q129" s="194"/>
      <c r="R129" s="195">
        <f>R130</f>
        <v>0</v>
      </c>
      <c r="S129" s="194"/>
      <c r="T129" s="196">
        <f>T130</f>
        <v>0</v>
      </c>
      <c r="AR129" s="197" t="s">
        <v>82</v>
      </c>
      <c r="AT129" s="198" t="s">
        <v>73</v>
      </c>
      <c r="AU129" s="198" t="s">
        <v>74</v>
      </c>
      <c r="AY129" s="197" t="s">
        <v>308</v>
      </c>
      <c r="BK129" s="199">
        <f>BK130</f>
        <v>0</v>
      </c>
    </row>
    <row r="130" spans="2:65" s="1" customFormat="1" ht="31.5" customHeight="1">
      <c r="B130" s="42"/>
      <c r="C130" s="203" t="s">
        <v>638</v>
      </c>
      <c r="D130" s="203" t="s">
        <v>311</v>
      </c>
      <c r="E130" s="204" t="s">
        <v>13826</v>
      </c>
      <c r="F130" s="205" t="s">
        <v>13827</v>
      </c>
      <c r="G130" s="206" t="s">
        <v>508</v>
      </c>
      <c r="H130" s="207">
        <v>500</v>
      </c>
      <c r="I130" s="208"/>
      <c r="J130" s="209">
        <f>ROUND(I130*H130,2)</f>
        <v>0</v>
      </c>
      <c r="K130" s="205" t="s">
        <v>21</v>
      </c>
      <c r="L130" s="62"/>
      <c r="M130" s="210" t="s">
        <v>21</v>
      </c>
      <c r="N130" s="211" t="s">
        <v>45</v>
      </c>
      <c r="O130" s="43"/>
      <c r="P130" s="212">
        <f>O130*H130</f>
        <v>0</v>
      </c>
      <c r="Q130" s="212">
        <v>0</v>
      </c>
      <c r="R130" s="212">
        <f>Q130*H130</f>
        <v>0</v>
      </c>
      <c r="S130" s="212">
        <v>0</v>
      </c>
      <c r="T130" s="213">
        <f>S130*H130</f>
        <v>0</v>
      </c>
      <c r="AR130" s="25" t="s">
        <v>327</v>
      </c>
      <c r="AT130" s="25" t="s">
        <v>311</v>
      </c>
      <c r="AU130" s="25" t="s">
        <v>82</v>
      </c>
      <c r="AY130" s="25" t="s">
        <v>308</v>
      </c>
      <c r="BE130" s="214">
        <f>IF(N130="základní",J130,0)</f>
        <v>0</v>
      </c>
      <c r="BF130" s="214">
        <f>IF(N130="snížená",J130,0)</f>
        <v>0</v>
      </c>
      <c r="BG130" s="214">
        <f>IF(N130="zákl. přenesená",J130,0)</f>
        <v>0</v>
      </c>
      <c r="BH130" s="214">
        <f>IF(N130="sníž. přenesená",J130,0)</f>
        <v>0</v>
      </c>
      <c r="BI130" s="214">
        <f>IF(N130="nulová",J130,0)</f>
        <v>0</v>
      </c>
      <c r="BJ130" s="25" t="s">
        <v>82</v>
      </c>
      <c r="BK130" s="214">
        <f>ROUND(I130*H130,2)</f>
        <v>0</v>
      </c>
      <c r="BL130" s="25" t="s">
        <v>327</v>
      </c>
      <c r="BM130" s="25" t="s">
        <v>2055</v>
      </c>
    </row>
    <row r="131" spans="2:65" s="11" customFormat="1" ht="37.35" customHeight="1">
      <c r="B131" s="186"/>
      <c r="C131" s="187"/>
      <c r="D131" s="200" t="s">
        <v>73</v>
      </c>
      <c r="E131" s="296" t="s">
        <v>2166</v>
      </c>
      <c r="F131" s="296" t="s">
        <v>13828</v>
      </c>
      <c r="G131" s="187"/>
      <c r="H131" s="187"/>
      <c r="I131" s="190"/>
      <c r="J131" s="297">
        <f>BK131</f>
        <v>0</v>
      </c>
      <c r="K131" s="187"/>
      <c r="L131" s="192"/>
      <c r="M131" s="193"/>
      <c r="N131" s="194"/>
      <c r="O131" s="194"/>
      <c r="P131" s="195">
        <f>P132</f>
        <v>0</v>
      </c>
      <c r="Q131" s="194"/>
      <c r="R131" s="195">
        <f>R132</f>
        <v>0</v>
      </c>
      <c r="S131" s="194"/>
      <c r="T131" s="196">
        <f>T132</f>
        <v>0</v>
      </c>
      <c r="AR131" s="197" t="s">
        <v>82</v>
      </c>
      <c r="AT131" s="198" t="s">
        <v>73</v>
      </c>
      <c r="AU131" s="198" t="s">
        <v>74</v>
      </c>
      <c r="AY131" s="197" t="s">
        <v>308</v>
      </c>
      <c r="BK131" s="199">
        <f>BK132</f>
        <v>0</v>
      </c>
    </row>
    <row r="132" spans="2:65" s="1" customFormat="1" ht="22.5" customHeight="1">
      <c r="B132" s="42"/>
      <c r="C132" s="203" t="s">
        <v>644</v>
      </c>
      <c r="D132" s="203" t="s">
        <v>311</v>
      </c>
      <c r="E132" s="204" t="s">
        <v>13829</v>
      </c>
      <c r="F132" s="205" t="s">
        <v>13830</v>
      </c>
      <c r="G132" s="206" t="s">
        <v>13831</v>
      </c>
      <c r="H132" s="207">
        <v>14</v>
      </c>
      <c r="I132" s="208"/>
      <c r="J132" s="209">
        <f>ROUND(I132*H132,2)</f>
        <v>0</v>
      </c>
      <c r="K132" s="205" t="s">
        <v>21</v>
      </c>
      <c r="L132" s="62"/>
      <c r="M132" s="210" t="s">
        <v>21</v>
      </c>
      <c r="N132" s="215" t="s">
        <v>45</v>
      </c>
      <c r="O132" s="216"/>
      <c r="P132" s="217">
        <f>O132*H132</f>
        <v>0</v>
      </c>
      <c r="Q132" s="217">
        <v>0</v>
      </c>
      <c r="R132" s="217">
        <f>Q132*H132</f>
        <v>0</v>
      </c>
      <c r="S132" s="217">
        <v>0</v>
      </c>
      <c r="T132" s="218">
        <f>S132*H132</f>
        <v>0</v>
      </c>
      <c r="AR132" s="25" t="s">
        <v>327</v>
      </c>
      <c r="AT132" s="25" t="s">
        <v>311</v>
      </c>
      <c r="AU132" s="25" t="s">
        <v>82</v>
      </c>
      <c r="AY132" s="25" t="s">
        <v>308</v>
      </c>
      <c r="BE132" s="214">
        <f>IF(N132="základní",J132,0)</f>
        <v>0</v>
      </c>
      <c r="BF132" s="214">
        <f>IF(N132="snížená",J132,0)</f>
        <v>0</v>
      </c>
      <c r="BG132" s="214">
        <f>IF(N132="zákl. přenesená",J132,0)</f>
        <v>0</v>
      </c>
      <c r="BH132" s="214">
        <f>IF(N132="sníž. přenesená",J132,0)</f>
        <v>0</v>
      </c>
      <c r="BI132" s="214">
        <f>IF(N132="nulová",J132,0)</f>
        <v>0</v>
      </c>
      <c r="BJ132" s="25" t="s">
        <v>82</v>
      </c>
      <c r="BK132" s="214">
        <f>ROUND(I132*H132,2)</f>
        <v>0</v>
      </c>
      <c r="BL132" s="25" t="s">
        <v>327</v>
      </c>
      <c r="BM132" s="25" t="s">
        <v>2061</v>
      </c>
    </row>
    <row r="133" spans="2:65" s="1" customFormat="1" ht="6.95" customHeight="1">
      <c r="B133" s="57"/>
      <c r="C133" s="58"/>
      <c r="D133" s="58"/>
      <c r="E133" s="58"/>
      <c r="F133" s="58"/>
      <c r="G133" s="58"/>
      <c r="H133" s="58"/>
      <c r="I133" s="149"/>
      <c r="J133" s="58"/>
      <c r="K133" s="58"/>
      <c r="L133" s="62"/>
    </row>
  </sheetData>
  <sheetProtection password="CC35" sheet="1" objects="1" scenarios="1" formatCells="0" formatColumns="0" formatRows="0" sort="0" autoFilter="0"/>
  <autoFilter ref="C91:K132"/>
  <mergeCells count="15">
    <mergeCell ref="E82:H82"/>
    <mergeCell ref="E80:H80"/>
    <mergeCell ref="E84:H84"/>
    <mergeCell ref="G1:H1"/>
    <mergeCell ref="L2:V2"/>
    <mergeCell ref="E49:H49"/>
    <mergeCell ref="E53:H53"/>
    <mergeCell ref="E51:H51"/>
    <mergeCell ref="E55:H55"/>
    <mergeCell ref="E78:H78"/>
    <mergeCell ref="E7:H7"/>
    <mergeCell ref="E11:H11"/>
    <mergeCell ref="E9:H9"/>
    <mergeCell ref="E13:H13"/>
    <mergeCell ref="E28:H28"/>
  </mergeCells>
  <hyperlinks>
    <hyperlink ref="F1:G1" location="C2" display="1) Krycí list soupisu"/>
    <hyperlink ref="G1:H1" location="C62" display="2) Rekapitulace"/>
    <hyperlink ref="J1" location="C91" display="3) Soupis prací"/>
    <hyperlink ref="L1:V1" location="'Rekapitulace stavby'!C2" display="Rekapitulace stavby"/>
  </hyperlinks>
  <pageMargins left="0.58333330000000005" right="0.58333330000000005" top="0.58333330000000005" bottom="0.58333330000000005" header="0" footer="0"/>
  <pageSetup paperSize="9" fitToHeight="100" orientation="landscape" blackAndWhite="1" r:id="rId1"/>
  <headerFooter>
    <oddFooter>&amp;CStrana &amp;P z &amp;N</oddFooter>
  </headerFooter>
  <drawing r:id="rId2"/>
</worksheet>
</file>

<file path=xl/worksheets/sheet41.xml><?xml version="1.0" encoding="utf-8"?>
<worksheet xmlns="http://schemas.openxmlformats.org/spreadsheetml/2006/main" xmlns:r="http://schemas.openxmlformats.org/officeDocument/2006/relationships">
  <sheetPr>
    <pageSetUpPr fitToPage="1"/>
  </sheetPr>
  <dimension ref="A1:BR182"/>
  <sheetViews>
    <sheetView showGridLines="0" workbookViewId="0">
      <pane ySplit="1" topLeftCell="A2" activePane="bottomLeft" state="frozen"/>
      <selection pane="bottomLeft"/>
    </sheetView>
  </sheetViews>
  <sheetFormatPr defaultRowHeight="15"/>
  <cols>
    <col min="1" max="1" width="8.33203125" customWidth="1"/>
    <col min="2" max="2" width="1.6640625" customWidth="1"/>
    <col min="3" max="3" width="4.1640625" customWidth="1"/>
    <col min="4" max="4" width="4.33203125" customWidth="1"/>
    <col min="5" max="5" width="17.1640625" customWidth="1"/>
    <col min="6" max="6" width="75" customWidth="1"/>
    <col min="7" max="7" width="8.6640625" customWidth="1"/>
    <col min="8" max="8" width="11.1640625" customWidth="1"/>
    <col min="9" max="9" width="12.6640625" style="121" customWidth="1"/>
    <col min="10" max="10" width="23.5" customWidth="1"/>
    <col min="11" max="11" width="15.5" customWidth="1"/>
    <col min="19" max="19" width="8.1640625" customWidth="1"/>
    <col min="20" max="20" width="29.6640625" customWidth="1"/>
    <col min="21" max="21" width="16.33203125"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1" spans="1:70" ht="21.75" customHeight="1">
      <c r="A1" s="22"/>
      <c r="B1" s="122"/>
      <c r="C1" s="122"/>
      <c r="D1" s="123" t="s">
        <v>1</v>
      </c>
      <c r="E1" s="122"/>
      <c r="F1" s="124" t="s">
        <v>272</v>
      </c>
      <c r="G1" s="427" t="s">
        <v>273</v>
      </c>
      <c r="H1" s="427"/>
      <c r="I1" s="125"/>
      <c r="J1" s="124" t="s">
        <v>274</v>
      </c>
      <c r="K1" s="123" t="s">
        <v>275</v>
      </c>
      <c r="L1" s="124" t="s">
        <v>276</v>
      </c>
      <c r="M1" s="124"/>
      <c r="N1" s="124"/>
      <c r="O1" s="124"/>
      <c r="P1" s="124"/>
      <c r="Q1" s="124"/>
      <c r="R1" s="124"/>
      <c r="S1" s="124"/>
      <c r="T1" s="124"/>
      <c r="U1" s="21"/>
      <c r="V1" s="21"/>
      <c r="W1" s="22"/>
      <c r="X1" s="22"/>
      <c r="Y1" s="22"/>
      <c r="Z1" s="22"/>
      <c r="AA1" s="22"/>
      <c r="AB1" s="22"/>
      <c r="AC1" s="22"/>
      <c r="AD1" s="22"/>
      <c r="AE1" s="22"/>
      <c r="AF1" s="22"/>
      <c r="AG1" s="22"/>
      <c r="AH1" s="22"/>
      <c r="AI1" s="22"/>
      <c r="AJ1" s="22"/>
      <c r="AK1" s="22"/>
      <c r="AL1" s="22"/>
      <c r="AM1" s="22"/>
      <c r="AN1" s="22"/>
      <c r="AO1" s="22"/>
      <c r="AP1" s="22"/>
      <c r="AQ1" s="22"/>
      <c r="AR1" s="22"/>
      <c r="AS1" s="22"/>
      <c r="AT1" s="22"/>
      <c r="AU1" s="22"/>
      <c r="AV1" s="22"/>
      <c r="AW1" s="22"/>
      <c r="AX1" s="22"/>
      <c r="AY1" s="22"/>
      <c r="AZ1" s="22"/>
      <c r="BA1" s="22"/>
      <c r="BB1" s="22"/>
      <c r="BC1" s="22"/>
      <c r="BD1" s="22"/>
      <c r="BE1" s="22"/>
      <c r="BF1" s="22"/>
      <c r="BG1" s="22"/>
      <c r="BH1" s="22"/>
      <c r="BI1" s="22"/>
      <c r="BJ1" s="22"/>
      <c r="BK1" s="22"/>
      <c r="BL1" s="22"/>
      <c r="BM1" s="22"/>
      <c r="BN1" s="22"/>
      <c r="BO1" s="22"/>
      <c r="BP1" s="22"/>
      <c r="BQ1" s="22"/>
      <c r="BR1" s="22"/>
    </row>
    <row r="2" spans="1:70" ht="36.950000000000003" customHeight="1">
      <c r="L2" s="419"/>
      <c r="M2" s="419"/>
      <c r="N2" s="419"/>
      <c r="O2" s="419"/>
      <c r="P2" s="419"/>
      <c r="Q2" s="419"/>
      <c r="R2" s="419"/>
      <c r="S2" s="419"/>
      <c r="T2" s="419"/>
      <c r="U2" s="419"/>
      <c r="V2" s="419"/>
      <c r="AT2" s="25" t="s">
        <v>225</v>
      </c>
    </row>
    <row r="3" spans="1:70" ht="6.95" customHeight="1">
      <c r="B3" s="26"/>
      <c r="C3" s="27"/>
      <c r="D3" s="27"/>
      <c r="E3" s="27"/>
      <c r="F3" s="27"/>
      <c r="G3" s="27"/>
      <c r="H3" s="27"/>
      <c r="I3" s="126"/>
      <c r="J3" s="27"/>
      <c r="K3" s="28"/>
      <c r="AT3" s="25" t="s">
        <v>84</v>
      </c>
    </row>
    <row r="4" spans="1:70" ht="36.950000000000003" customHeight="1">
      <c r="B4" s="29"/>
      <c r="C4" s="30"/>
      <c r="D4" s="31" t="s">
        <v>277</v>
      </c>
      <c r="E4" s="30"/>
      <c r="F4" s="30"/>
      <c r="G4" s="30"/>
      <c r="H4" s="30"/>
      <c r="I4" s="127"/>
      <c r="J4" s="30"/>
      <c r="K4" s="32"/>
      <c r="M4" s="33" t="s">
        <v>12</v>
      </c>
      <c r="AT4" s="25" t="s">
        <v>6</v>
      </c>
    </row>
    <row r="5" spans="1:70" ht="6.95" customHeight="1">
      <c r="B5" s="29"/>
      <c r="C5" s="30"/>
      <c r="D5" s="30"/>
      <c r="E5" s="30"/>
      <c r="F5" s="30"/>
      <c r="G5" s="30"/>
      <c r="H5" s="30"/>
      <c r="I5" s="127"/>
      <c r="J5" s="30"/>
      <c r="K5" s="32"/>
    </row>
    <row r="6" spans="1:70">
      <c r="B6" s="29"/>
      <c r="C6" s="30"/>
      <c r="D6" s="38" t="s">
        <v>18</v>
      </c>
      <c r="E6" s="30"/>
      <c r="F6" s="30"/>
      <c r="G6" s="30"/>
      <c r="H6" s="30"/>
      <c r="I6" s="127"/>
      <c r="J6" s="30"/>
      <c r="K6" s="32"/>
    </row>
    <row r="7" spans="1:70" ht="22.5" customHeight="1">
      <c r="B7" s="29"/>
      <c r="C7" s="30"/>
      <c r="D7" s="30"/>
      <c r="E7" s="420" t="str">
        <f>'Rekapitulace stavby'!K6</f>
        <v>Národní telemedicínské centrum</v>
      </c>
      <c r="F7" s="421"/>
      <c r="G7" s="421"/>
      <c r="H7" s="421"/>
      <c r="I7" s="127"/>
      <c r="J7" s="30"/>
      <c r="K7" s="32"/>
    </row>
    <row r="8" spans="1:70">
      <c r="B8" s="29"/>
      <c r="C8" s="30"/>
      <c r="D8" s="38" t="s">
        <v>278</v>
      </c>
      <c r="E8" s="30"/>
      <c r="F8" s="30"/>
      <c r="G8" s="30"/>
      <c r="H8" s="30"/>
      <c r="I8" s="127"/>
      <c r="J8" s="30"/>
      <c r="K8" s="32"/>
    </row>
    <row r="9" spans="1:70" ht="22.5" customHeight="1">
      <c r="B9" s="29"/>
      <c r="C9" s="30"/>
      <c r="D9" s="30"/>
      <c r="E9" s="420" t="s">
        <v>13517</v>
      </c>
      <c r="F9" s="380"/>
      <c r="G9" s="380"/>
      <c r="H9" s="380"/>
      <c r="I9" s="127"/>
      <c r="J9" s="30"/>
      <c r="K9" s="32"/>
    </row>
    <row r="10" spans="1:70">
      <c r="B10" s="29"/>
      <c r="C10" s="30"/>
      <c r="D10" s="38" t="s">
        <v>425</v>
      </c>
      <c r="E10" s="30"/>
      <c r="F10" s="30"/>
      <c r="G10" s="30"/>
      <c r="H10" s="30"/>
      <c r="I10" s="127"/>
      <c r="J10" s="30"/>
      <c r="K10" s="32"/>
    </row>
    <row r="11" spans="1:70" s="1" customFormat="1" ht="22.5" customHeight="1">
      <c r="B11" s="42"/>
      <c r="C11" s="43"/>
      <c r="D11" s="43"/>
      <c r="E11" s="404" t="s">
        <v>13750</v>
      </c>
      <c r="F11" s="423"/>
      <c r="G11" s="423"/>
      <c r="H11" s="423"/>
      <c r="I11" s="128"/>
      <c r="J11" s="43"/>
      <c r="K11" s="46"/>
    </row>
    <row r="12" spans="1:70" s="1" customFormat="1">
      <c r="B12" s="42"/>
      <c r="C12" s="43"/>
      <c r="D12" s="38" t="s">
        <v>427</v>
      </c>
      <c r="E12" s="43"/>
      <c r="F12" s="43"/>
      <c r="G12" s="43"/>
      <c r="H12" s="43"/>
      <c r="I12" s="128"/>
      <c r="J12" s="43"/>
      <c r="K12" s="46"/>
    </row>
    <row r="13" spans="1:70" s="1" customFormat="1" ht="36.950000000000003" customHeight="1">
      <c r="B13" s="42"/>
      <c r="C13" s="43"/>
      <c r="D13" s="43"/>
      <c r="E13" s="422" t="s">
        <v>13832</v>
      </c>
      <c r="F13" s="423"/>
      <c r="G13" s="423"/>
      <c r="H13" s="423"/>
      <c r="I13" s="128"/>
      <c r="J13" s="43"/>
      <c r="K13" s="46"/>
    </row>
    <row r="14" spans="1:70" s="1" customFormat="1" ht="13.5">
      <c r="B14" s="42"/>
      <c r="C14" s="43"/>
      <c r="D14" s="43"/>
      <c r="E14" s="43"/>
      <c r="F14" s="43"/>
      <c r="G14" s="43"/>
      <c r="H14" s="43"/>
      <c r="I14" s="128"/>
      <c r="J14" s="43"/>
      <c r="K14" s="46"/>
    </row>
    <row r="15" spans="1:70" s="1" customFormat="1" ht="14.45" customHeight="1">
      <c r="B15" s="42"/>
      <c r="C15" s="43"/>
      <c r="D15" s="38" t="s">
        <v>20</v>
      </c>
      <c r="E15" s="43"/>
      <c r="F15" s="36" t="s">
        <v>21</v>
      </c>
      <c r="G15" s="43"/>
      <c r="H15" s="43"/>
      <c r="I15" s="129" t="s">
        <v>22</v>
      </c>
      <c r="J15" s="36" t="s">
        <v>21</v>
      </c>
      <c r="K15" s="46"/>
    </row>
    <row r="16" spans="1:70" s="1" customFormat="1" ht="14.45" customHeight="1">
      <c r="B16" s="42"/>
      <c r="C16" s="43"/>
      <c r="D16" s="38" t="s">
        <v>23</v>
      </c>
      <c r="E16" s="43"/>
      <c r="F16" s="36" t="s">
        <v>24</v>
      </c>
      <c r="G16" s="43"/>
      <c r="H16" s="43"/>
      <c r="I16" s="129" t="s">
        <v>25</v>
      </c>
      <c r="J16" s="130" t="str">
        <f>'Rekapitulace stavby'!AN8</f>
        <v>26.1.2017</v>
      </c>
      <c r="K16" s="46"/>
    </row>
    <row r="17" spans="2:11" s="1" customFormat="1" ht="10.9" customHeight="1">
      <c r="B17" s="42"/>
      <c r="C17" s="43"/>
      <c r="D17" s="43"/>
      <c r="E17" s="43"/>
      <c r="F17" s="43"/>
      <c r="G17" s="43"/>
      <c r="H17" s="43"/>
      <c r="I17" s="128"/>
      <c r="J17" s="43"/>
      <c r="K17" s="46"/>
    </row>
    <row r="18" spans="2:11" s="1" customFormat="1" ht="14.45" customHeight="1">
      <c r="B18" s="42"/>
      <c r="C18" s="43"/>
      <c r="D18" s="38" t="s">
        <v>27</v>
      </c>
      <c r="E18" s="43"/>
      <c r="F18" s="43"/>
      <c r="G18" s="43"/>
      <c r="H18" s="43"/>
      <c r="I18" s="129" t="s">
        <v>28</v>
      </c>
      <c r="J18" s="36" t="s">
        <v>29</v>
      </c>
      <c r="K18" s="46"/>
    </row>
    <row r="19" spans="2:11" s="1" customFormat="1" ht="18" customHeight="1">
      <c r="B19" s="42"/>
      <c r="C19" s="43"/>
      <c r="D19" s="43"/>
      <c r="E19" s="36" t="s">
        <v>30</v>
      </c>
      <c r="F19" s="43"/>
      <c r="G19" s="43"/>
      <c r="H19" s="43"/>
      <c r="I19" s="129" t="s">
        <v>31</v>
      </c>
      <c r="J19" s="36" t="s">
        <v>21</v>
      </c>
      <c r="K19" s="46"/>
    </row>
    <row r="20" spans="2:11" s="1" customFormat="1" ht="6.95" customHeight="1">
      <c r="B20" s="42"/>
      <c r="C20" s="43"/>
      <c r="D20" s="43"/>
      <c r="E20" s="43"/>
      <c r="F20" s="43"/>
      <c r="G20" s="43"/>
      <c r="H20" s="43"/>
      <c r="I20" s="128"/>
      <c r="J20" s="43"/>
      <c r="K20" s="46"/>
    </row>
    <row r="21" spans="2:11" s="1" customFormat="1" ht="14.45" customHeight="1">
      <c r="B21" s="42"/>
      <c r="C21" s="43"/>
      <c r="D21" s="38" t="s">
        <v>32</v>
      </c>
      <c r="E21" s="43"/>
      <c r="F21" s="43"/>
      <c r="G21" s="43"/>
      <c r="H21" s="43"/>
      <c r="I21" s="129" t="s">
        <v>28</v>
      </c>
      <c r="J21" s="36" t="str">
        <f>IF('Rekapitulace stavby'!AN13="Vyplň údaj","",IF('Rekapitulace stavby'!AN13="","",'Rekapitulace stavby'!AN13))</f>
        <v/>
      </c>
      <c r="K21" s="46"/>
    </row>
    <row r="22" spans="2:11" s="1" customFormat="1" ht="18" customHeight="1">
      <c r="B22" s="42"/>
      <c r="C22" s="43"/>
      <c r="D22" s="43"/>
      <c r="E22" s="36" t="str">
        <f>IF('Rekapitulace stavby'!E14="Vyplň údaj","",IF('Rekapitulace stavby'!E14="","",'Rekapitulace stavby'!E14))</f>
        <v/>
      </c>
      <c r="F22" s="43"/>
      <c r="G22" s="43"/>
      <c r="H22" s="43"/>
      <c r="I22" s="129" t="s">
        <v>31</v>
      </c>
      <c r="J22" s="36" t="str">
        <f>IF('Rekapitulace stavby'!AN14="Vyplň údaj","",IF('Rekapitulace stavby'!AN14="","",'Rekapitulace stavby'!AN14))</f>
        <v/>
      </c>
      <c r="K22" s="46"/>
    </row>
    <row r="23" spans="2:11" s="1" customFormat="1" ht="6.95" customHeight="1">
      <c r="B23" s="42"/>
      <c r="C23" s="43"/>
      <c r="D23" s="43"/>
      <c r="E23" s="43"/>
      <c r="F23" s="43"/>
      <c r="G23" s="43"/>
      <c r="H23" s="43"/>
      <c r="I23" s="128"/>
      <c r="J23" s="43"/>
      <c r="K23" s="46"/>
    </row>
    <row r="24" spans="2:11" s="1" customFormat="1" ht="14.45" customHeight="1">
      <c r="B24" s="42"/>
      <c r="C24" s="43"/>
      <c r="D24" s="38" t="s">
        <v>34</v>
      </c>
      <c r="E24" s="43"/>
      <c r="F24" s="43"/>
      <c r="G24" s="43"/>
      <c r="H24" s="43"/>
      <c r="I24" s="129" t="s">
        <v>28</v>
      </c>
      <c r="J24" s="36" t="s">
        <v>35</v>
      </c>
      <c r="K24" s="46"/>
    </row>
    <row r="25" spans="2:11" s="1" customFormat="1" ht="18" customHeight="1">
      <c r="B25" s="42"/>
      <c r="C25" s="43"/>
      <c r="D25" s="43"/>
      <c r="E25" s="36" t="s">
        <v>36</v>
      </c>
      <c r="F25" s="43"/>
      <c r="G25" s="43"/>
      <c r="H25" s="43"/>
      <c r="I25" s="129" t="s">
        <v>31</v>
      </c>
      <c r="J25" s="36" t="s">
        <v>21</v>
      </c>
      <c r="K25" s="46"/>
    </row>
    <row r="26" spans="2:11" s="1" customFormat="1" ht="6.95" customHeight="1">
      <c r="B26" s="42"/>
      <c r="C26" s="43"/>
      <c r="D26" s="43"/>
      <c r="E26" s="43"/>
      <c r="F26" s="43"/>
      <c r="G26" s="43"/>
      <c r="H26" s="43"/>
      <c r="I26" s="128"/>
      <c r="J26" s="43"/>
      <c r="K26" s="46"/>
    </row>
    <row r="27" spans="2:11" s="1" customFormat="1" ht="14.45" customHeight="1">
      <c r="B27" s="42"/>
      <c r="C27" s="43"/>
      <c r="D27" s="38" t="s">
        <v>38</v>
      </c>
      <c r="E27" s="43"/>
      <c r="F27" s="43"/>
      <c r="G27" s="43"/>
      <c r="H27" s="43"/>
      <c r="I27" s="128"/>
      <c r="J27" s="43"/>
      <c r="K27" s="46"/>
    </row>
    <row r="28" spans="2:11" s="7" customFormat="1" ht="22.5" customHeight="1">
      <c r="B28" s="131"/>
      <c r="C28" s="132"/>
      <c r="D28" s="132"/>
      <c r="E28" s="384" t="s">
        <v>21</v>
      </c>
      <c r="F28" s="384"/>
      <c r="G28" s="384"/>
      <c r="H28" s="384"/>
      <c r="I28" s="133"/>
      <c r="J28" s="132"/>
      <c r="K28" s="134"/>
    </row>
    <row r="29" spans="2:11" s="1" customFormat="1" ht="6.95" customHeight="1">
      <c r="B29" s="42"/>
      <c r="C29" s="43"/>
      <c r="D29" s="43"/>
      <c r="E29" s="43"/>
      <c r="F29" s="43"/>
      <c r="G29" s="43"/>
      <c r="H29" s="43"/>
      <c r="I29" s="128"/>
      <c r="J29" s="43"/>
      <c r="K29" s="46"/>
    </row>
    <row r="30" spans="2:11" s="1" customFormat="1" ht="6.95" customHeight="1">
      <c r="B30" s="42"/>
      <c r="C30" s="43"/>
      <c r="D30" s="86"/>
      <c r="E30" s="86"/>
      <c r="F30" s="86"/>
      <c r="G30" s="86"/>
      <c r="H30" s="86"/>
      <c r="I30" s="135"/>
      <c r="J30" s="86"/>
      <c r="K30" s="136"/>
    </row>
    <row r="31" spans="2:11" s="1" customFormat="1" ht="25.35" customHeight="1">
      <c r="B31" s="42"/>
      <c r="C31" s="43"/>
      <c r="D31" s="137" t="s">
        <v>40</v>
      </c>
      <c r="E31" s="43"/>
      <c r="F31" s="43"/>
      <c r="G31" s="43"/>
      <c r="H31" s="43"/>
      <c r="I31" s="128"/>
      <c r="J31" s="138">
        <f>ROUND(J91,2)</f>
        <v>0</v>
      </c>
      <c r="K31" s="46"/>
    </row>
    <row r="32" spans="2:11" s="1" customFormat="1" ht="6.95" customHeight="1">
      <c r="B32" s="42"/>
      <c r="C32" s="43"/>
      <c r="D32" s="86"/>
      <c r="E32" s="86"/>
      <c r="F32" s="86"/>
      <c r="G32" s="86"/>
      <c r="H32" s="86"/>
      <c r="I32" s="135"/>
      <c r="J32" s="86"/>
      <c r="K32" s="136"/>
    </row>
    <row r="33" spans="2:11" s="1" customFormat="1" ht="14.45" customHeight="1">
      <c r="B33" s="42"/>
      <c r="C33" s="43"/>
      <c r="D33" s="43"/>
      <c r="E33" s="43"/>
      <c r="F33" s="47" t="s">
        <v>42</v>
      </c>
      <c r="G33" s="43"/>
      <c r="H33" s="43"/>
      <c r="I33" s="139" t="s">
        <v>41</v>
      </c>
      <c r="J33" s="47" t="s">
        <v>43</v>
      </c>
      <c r="K33" s="46"/>
    </row>
    <row r="34" spans="2:11" s="1" customFormat="1" ht="14.45" customHeight="1">
      <c r="B34" s="42"/>
      <c r="C34" s="43"/>
      <c r="D34" s="50" t="s">
        <v>44</v>
      </c>
      <c r="E34" s="50" t="s">
        <v>45</v>
      </c>
      <c r="F34" s="140">
        <f>ROUND(SUM(BE91:BE181), 2)</f>
        <v>0</v>
      </c>
      <c r="G34" s="43"/>
      <c r="H34" s="43"/>
      <c r="I34" s="141">
        <v>0.21</v>
      </c>
      <c r="J34" s="140">
        <f>ROUND(ROUND((SUM(BE91:BE181)), 2)*I34, 2)</f>
        <v>0</v>
      </c>
      <c r="K34" s="46"/>
    </row>
    <row r="35" spans="2:11" s="1" customFormat="1" ht="14.45" customHeight="1">
      <c r="B35" s="42"/>
      <c r="C35" s="43"/>
      <c r="D35" s="43"/>
      <c r="E35" s="50" t="s">
        <v>46</v>
      </c>
      <c r="F35" s="140">
        <f>ROUND(SUM(BF91:BF181), 2)</f>
        <v>0</v>
      </c>
      <c r="G35" s="43"/>
      <c r="H35" s="43"/>
      <c r="I35" s="141">
        <v>0.15</v>
      </c>
      <c r="J35" s="140">
        <f>ROUND(ROUND((SUM(BF91:BF181)), 2)*I35, 2)</f>
        <v>0</v>
      </c>
      <c r="K35" s="46"/>
    </row>
    <row r="36" spans="2:11" s="1" customFormat="1" ht="14.45" hidden="1" customHeight="1">
      <c r="B36" s="42"/>
      <c r="C36" s="43"/>
      <c r="D36" s="43"/>
      <c r="E36" s="50" t="s">
        <v>47</v>
      </c>
      <c r="F36" s="140">
        <f>ROUND(SUM(BG91:BG181), 2)</f>
        <v>0</v>
      </c>
      <c r="G36" s="43"/>
      <c r="H36" s="43"/>
      <c r="I36" s="141">
        <v>0.21</v>
      </c>
      <c r="J36" s="140">
        <v>0</v>
      </c>
      <c r="K36" s="46"/>
    </row>
    <row r="37" spans="2:11" s="1" customFormat="1" ht="14.45" hidden="1" customHeight="1">
      <c r="B37" s="42"/>
      <c r="C37" s="43"/>
      <c r="D37" s="43"/>
      <c r="E37" s="50" t="s">
        <v>48</v>
      </c>
      <c r="F37" s="140">
        <f>ROUND(SUM(BH91:BH181), 2)</f>
        <v>0</v>
      </c>
      <c r="G37" s="43"/>
      <c r="H37" s="43"/>
      <c r="I37" s="141">
        <v>0.15</v>
      </c>
      <c r="J37" s="140">
        <v>0</v>
      </c>
      <c r="K37" s="46"/>
    </row>
    <row r="38" spans="2:11" s="1" customFormat="1" ht="14.45" hidden="1" customHeight="1">
      <c r="B38" s="42"/>
      <c r="C38" s="43"/>
      <c r="D38" s="43"/>
      <c r="E38" s="50" t="s">
        <v>49</v>
      </c>
      <c r="F38" s="140">
        <f>ROUND(SUM(BI91:BI181), 2)</f>
        <v>0</v>
      </c>
      <c r="G38" s="43"/>
      <c r="H38" s="43"/>
      <c r="I38" s="141">
        <v>0</v>
      </c>
      <c r="J38" s="140">
        <v>0</v>
      </c>
      <c r="K38" s="46"/>
    </row>
    <row r="39" spans="2:11" s="1" customFormat="1" ht="6.95" customHeight="1">
      <c r="B39" s="42"/>
      <c r="C39" s="43"/>
      <c r="D39" s="43"/>
      <c r="E39" s="43"/>
      <c r="F39" s="43"/>
      <c r="G39" s="43"/>
      <c r="H39" s="43"/>
      <c r="I39" s="128"/>
      <c r="J39" s="43"/>
      <c r="K39" s="46"/>
    </row>
    <row r="40" spans="2:11" s="1" customFormat="1" ht="25.35" customHeight="1">
      <c r="B40" s="42"/>
      <c r="C40" s="142"/>
      <c r="D40" s="143" t="s">
        <v>50</v>
      </c>
      <c r="E40" s="80"/>
      <c r="F40" s="80"/>
      <c r="G40" s="144" t="s">
        <v>51</v>
      </c>
      <c r="H40" s="145" t="s">
        <v>52</v>
      </c>
      <c r="I40" s="146"/>
      <c r="J40" s="147">
        <f>SUM(J31:J38)</f>
        <v>0</v>
      </c>
      <c r="K40" s="148"/>
    </row>
    <row r="41" spans="2:11" s="1" customFormat="1" ht="14.45" customHeight="1">
      <c r="B41" s="57"/>
      <c r="C41" s="58"/>
      <c r="D41" s="58"/>
      <c r="E41" s="58"/>
      <c r="F41" s="58"/>
      <c r="G41" s="58"/>
      <c r="H41" s="58"/>
      <c r="I41" s="149"/>
      <c r="J41" s="58"/>
      <c r="K41" s="59"/>
    </row>
    <row r="45" spans="2:11" s="1" customFormat="1" ht="6.95" customHeight="1">
      <c r="B45" s="150"/>
      <c r="C45" s="151"/>
      <c r="D45" s="151"/>
      <c r="E45" s="151"/>
      <c r="F45" s="151"/>
      <c r="G45" s="151"/>
      <c r="H45" s="151"/>
      <c r="I45" s="152"/>
      <c r="J45" s="151"/>
      <c r="K45" s="153"/>
    </row>
    <row r="46" spans="2:11" s="1" customFormat="1" ht="36.950000000000003" customHeight="1">
      <c r="B46" s="42"/>
      <c r="C46" s="31" t="s">
        <v>280</v>
      </c>
      <c r="D46" s="43"/>
      <c r="E46" s="43"/>
      <c r="F46" s="43"/>
      <c r="G46" s="43"/>
      <c r="H46" s="43"/>
      <c r="I46" s="128"/>
      <c r="J46" s="43"/>
      <c r="K46" s="46"/>
    </row>
    <row r="47" spans="2:11" s="1" customFormat="1" ht="6.95" customHeight="1">
      <c r="B47" s="42"/>
      <c r="C47" s="43"/>
      <c r="D47" s="43"/>
      <c r="E47" s="43"/>
      <c r="F47" s="43"/>
      <c r="G47" s="43"/>
      <c r="H47" s="43"/>
      <c r="I47" s="128"/>
      <c r="J47" s="43"/>
      <c r="K47" s="46"/>
    </row>
    <row r="48" spans="2:11" s="1" customFormat="1" ht="14.45" customHeight="1">
      <c r="B48" s="42"/>
      <c r="C48" s="38" t="s">
        <v>18</v>
      </c>
      <c r="D48" s="43"/>
      <c r="E48" s="43"/>
      <c r="F48" s="43"/>
      <c r="G48" s="43"/>
      <c r="H48" s="43"/>
      <c r="I48" s="128"/>
      <c r="J48" s="43"/>
      <c r="K48" s="46"/>
    </row>
    <row r="49" spans="2:47" s="1" customFormat="1" ht="22.5" customHeight="1">
      <c r="B49" s="42"/>
      <c r="C49" s="43"/>
      <c r="D49" s="43"/>
      <c r="E49" s="420" t="str">
        <f>E7</f>
        <v>Národní telemedicínské centrum</v>
      </c>
      <c r="F49" s="421"/>
      <c r="G49" s="421"/>
      <c r="H49" s="421"/>
      <c r="I49" s="128"/>
      <c r="J49" s="43"/>
      <c r="K49" s="46"/>
    </row>
    <row r="50" spans="2:47">
      <c r="B50" s="29"/>
      <c r="C50" s="38" t="s">
        <v>278</v>
      </c>
      <c r="D50" s="30"/>
      <c r="E50" s="30"/>
      <c r="F50" s="30"/>
      <c r="G50" s="30"/>
      <c r="H50" s="30"/>
      <c r="I50" s="127"/>
      <c r="J50" s="30"/>
      <c r="K50" s="32"/>
    </row>
    <row r="51" spans="2:47" ht="22.5" customHeight="1">
      <c r="B51" s="29"/>
      <c r="C51" s="30"/>
      <c r="D51" s="30"/>
      <c r="E51" s="420" t="s">
        <v>13517</v>
      </c>
      <c r="F51" s="380"/>
      <c r="G51" s="380"/>
      <c r="H51" s="380"/>
      <c r="I51" s="127"/>
      <c r="J51" s="30"/>
      <c r="K51" s="32"/>
    </row>
    <row r="52" spans="2:47">
      <c r="B52" s="29"/>
      <c r="C52" s="38" t="s">
        <v>425</v>
      </c>
      <c r="D52" s="30"/>
      <c r="E52" s="30"/>
      <c r="F52" s="30"/>
      <c r="G52" s="30"/>
      <c r="H52" s="30"/>
      <c r="I52" s="127"/>
      <c r="J52" s="30"/>
      <c r="K52" s="32"/>
    </row>
    <row r="53" spans="2:47" s="1" customFormat="1" ht="22.5" customHeight="1">
      <c r="B53" s="42"/>
      <c r="C53" s="43"/>
      <c r="D53" s="43"/>
      <c r="E53" s="404" t="s">
        <v>13750</v>
      </c>
      <c r="F53" s="423"/>
      <c r="G53" s="423"/>
      <c r="H53" s="423"/>
      <c r="I53" s="128"/>
      <c r="J53" s="43"/>
      <c r="K53" s="46"/>
    </row>
    <row r="54" spans="2:47" s="1" customFormat="1" ht="14.45" customHeight="1">
      <c r="B54" s="42"/>
      <c r="C54" s="38" t="s">
        <v>427</v>
      </c>
      <c r="D54" s="43"/>
      <c r="E54" s="43"/>
      <c r="F54" s="43"/>
      <c r="G54" s="43"/>
      <c r="H54" s="43"/>
      <c r="I54" s="128"/>
      <c r="J54" s="43"/>
      <c r="K54" s="46"/>
    </row>
    <row r="55" spans="2:47" s="1" customFormat="1" ht="23.25" customHeight="1">
      <c r="B55" s="42"/>
      <c r="C55" s="43"/>
      <c r="D55" s="43"/>
      <c r="E55" s="422" t="str">
        <f>E13</f>
        <v>02b - Nová výsadba I. etapa</v>
      </c>
      <c r="F55" s="423"/>
      <c r="G55" s="423"/>
      <c r="H55" s="423"/>
      <c r="I55" s="128"/>
      <c r="J55" s="43"/>
      <c r="K55" s="46"/>
    </row>
    <row r="56" spans="2:47" s="1" customFormat="1" ht="6.95" customHeight="1">
      <c r="B56" s="42"/>
      <c r="C56" s="43"/>
      <c r="D56" s="43"/>
      <c r="E56" s="43"/>
      <c r="F56" s="43"/>
      <c r="G56" s="43"/>
      <c r="H56" s="43"/>
      <c r="I56" s="128"/>
      <c r="J56" s="43"/>
      <c r="K56" s="46"/>
    </row>
    <row r="57" spans="2:47" s="1" customFormat="1" ht="18" customHeight="1">
      <c r="B57" s="42"/>
      <c r="C57" s="38" t="s">
        <v>23</v>
      </c>
      <c r="D57" s="43"/>
      <c r="E57" s="43"/>
      <c r="F57" s="36" t="str">
        <f>F16</f>
        <v>FN Olomouc</v>
      </c>
      <c r="G57" s="43"/>
      <c r="H57" s="43"/>
      <c r="I57" s="129" t="s">
        <v>25</v>
      </c>
      <c r="J57" s="130" t="str">
        <f>IF(J16="","",J16)</f>
        <v>26.1.2017</v>
      </c>
      <c r="K57" s="46"/>
    </row>
    <row r="58" spans="2:47" s="1" customFormat="1" ht="6.95" customHeight="1">
      <c r="B58" s="42"/>
      <c r="C58" s="43"/>
      <c r="D58" s="43"/>
      <c r="E58" s="43"/>
      <c r="F58" s="43"/>
      <c r="G58" s="43"/>
      <c r="H58" s="43"/>
      <c r="I58" s="128"/>
      <c r="J58" s="43"/>
      <c r="K58" s="46"/>
    </row>
    <row r="59" spans="2:47" s="1" customFormat="1">
      <c r="B59" s="42"/>
      <c r="C59" s="38" t="s">
        <v>27</v>
      </c>
      <c r="D59" s="43"/>
      <c r="E59" s="43"/>
      <c r="F59" s="36" t="str">
        <f>E19</f>
        <v>SPS Projekt s. r.o., Za Návsí 1670/9, Praha 10</v>
      </c>
      <c r="G59" s="43"/>
      <c r="H59" s="43"/>
      <c r="I59" s="129" t="s">
        <v>34</v>
      </c>
      <c r="J59" s="36" t="str">
        <f>E25</f>
        <v>OK Plan Architects s.r.o., Na Závodí 631, Humpolec</v>
      </c>
      <c r="K59" s="46"/>
    </row>
    <row r="60" spans="2:47" s="1" customFormat="1" ht="14.45" customHeight="1">
      <c r="B60" s="42"/>
      <c r="C60" s="38" t="s">
        <v>32</v>
      </c>
      <c r="D60" s="43"/>
      <c r="E60" s="43"/>
      <c r="F60" s="36" t="str">
        <f>IF(E22="","",E22)</f>
        <v/>
      </c>
      <c r="G60" s="43"/>
      <c r="H60" s="43"/>
      <c r="I60" s="128"/>
      <c r="J60" s="43"/>
      <c r="K60" s="46"/>
    </row>
    <row r="61" spans="2:47" s="1" customFormat="1" ht="10.35" customHeight="1">
      <c r="B61" s="42"/>
      <c r="C61" s="43"/>
      <c r="D61" s="43"/>
      <c r="E61" s="43"/>
      <c r="F61" s="43"/>
      <c r="G61" s="43"/>
      <c r="H61" s="43"/>
      <c r="I61" s="128"/>
      <c r="J61" s="43"/>
      <c r="K61" s="46"/>
    </row>
    <row r="62" spans="2:47" s="1" customFormat="1" ht="29.25" customHeight="1">
      <c r="B62" s="42"/>
      <c r="C62" s="154" t="s">
        <v>281</v>
      </c>
      <c r="D62" s="142"/>
      <c r="E62" s="142"/>
      <c r="F62" s="142"/>
      <c r="G62" s="142"/>
      <c r="H62" s="142"/>
      <c r="I62" s="155"/>
      <c r="J62" s="156" t="s">
        <v>282</v>
      </c>
      <c r="K62" s="157"/>
    </row>
    <row r="63" spans="2:47" s="1" customFormat="1" ht="10.35" customHeight="1">
      <c r="B63" s="42"/>
      <c r="C63" s="43"/>
      <c r="D63" s="43"/>
      <c r="E63" s="43"/>
      <c r="F63" s="43"/>
      <c r="G63" s="43"/>
      <c r="H63" s="43"/>
      <c r="I63" s="128"/>
      <c r="J63" s="43"/>
      <c r="K63" s="46"/>
    </row>
    <row r="64" spans="2:47" s="1" customFormat="1" ht="29.25" customHeight="1">
      <c r="B64" s="42"/>
      <c r="C64" s="158" t="s">
        <v>283</v>
      </c>
      <c r="D64" s="43"/>
      <c r="E64" s="43"/>
      <c r="F64" s="43"/>
      <c r="G64" s="43"/>
      <c r="H64" s="43"/>
      <c r="I64" s="128"/>
      <c r="J64" s="138">
        <f>J91</f>
        <v>0</v>
      </c>
      <c r="K64" s="46"/>
      <c r="AU64" s="25" t="s">
        <v>284</v>
      </c>
    </row>
    <row r="65" spans="2:12" s="8" customFormat="1" ht="24.95" customHeight="1">
      <c r="B65" s="159"/>
      <c r="C65" s="160"/>
      <c r="D65" s="161" t="s">
        <v>13752</v>
      </c>
      <c r="E65" s="162"/>
      <c r="F65" s="162"/>
      <c r="G65" s="162"/>
      <c r="H65" s="162"/>
      <c r="I65" s="163"/>
      <c r="J65" s="164">
        <f>J92</f>
        <v>0</v>
      </c>
      <c r="K65" s="165"/>
    </row>
    <row r="66" spans="2:12" s="8" customFormat="1" ht="24.95" customHeight="1">
      <c r="B66" s="159"/>
      <c r="C66" s="160"/>
      <c r="D66" s="161" t="s">
        <v>13833</v>
      </c>
      <c r="E66" s="162"/>
      <c r="F66" s="162"/>
      <c r="G66" s="162"/>
      <c r="H66" s="162"/>
      <c r="I66" s="163"/>
      <c r="J66" s="164">
        <f>J129</f>
        <v>0</v>
      </c>
      <c r="K66" s="165"/>
    </row>
    <row r="67" spans="2:12" s="8" customFormat="1" ht="24.95" customHeight="1">
      <c r="B67" s="159"/>
      <c r="C67" s="160"/>
      <c r="D67" s="161" t="s">
        <v>13834</v>
      </c>
      <c r="E67" s="162"/>
      <c r="F67" s="162"/>
      <c r="G67" s="162"/>
      <c r="H67" s="162"/>
      <c r="I67" s="163"/>
      <c r="J67" s="164">
        <f>J180</f>
        <v>0</v>
      </c>
      <c r="K67" s="165"/>
    </row>
    <row r="68" spans="2:12" s="1" customFormat="1" ht="21.75" customHeight="1">
      <c r="B68" s="42"/>
      <c r="C68" s="43"/>
      <c r="D68" s="43"/>
      <c r="E68" s="43"/>
      <c r="F68" s="43"/>
      <c r="G68" s="43"/>
      <c r="H68" s="43"/>
      <c r="I68" s="128"/>
      <c r="J68" s="43"/>
      <c r="K68" s="46"/>
    </row>
    <row r="69" spans="2:12" s="1" customFormat="1" ht="6.95" customHeight="1">
      <c r="B69" s="57"/>
      <c r="C69" s="58"/>
      <c r="D69" s="58"/>
      <c r="E69" s="58"/>
      <c r="F69" s="58"/>
      <c r="G69" s="58"/>
      <c r="H69" s="58"/>
      <c r="I69" s="149"/>
      <c r="J69" s="58"/>
      <c r="K69" s="59"/>
    </row>
    <row r="73" spans="2:12" s="1" customFormat="1" ht="6.95" customHeight="1">
      <c r="B73" s="60"/>
      <c r="C73" s="61"/>
      <c r="D73" s="61"/>
      <c r="E73" s="61"/>
      <c r="F73" s="61"/>
      <c r="G73" s="61"/>
      <c r="H73" s="61"/>
      <c r="I73" s="152"/>
      <c r="J73" s="61"/>
      <c r="K73" s="61"/>
      <c r="L73" s="62"/>
    </row>
    <row r="74" spans="2:12" s="1" customFormat="1" ht="36.950000000000003" customHeight="1">
      <c r="B74" s="42"/>
      <c r="C74" s="63" t="s">
        <v>292</v>
      </c>
      <c r="D74" s="64"/>
      <c r="E74" s="64"/>
      <c r="F74" s="64"/>
      <c r="G74" s="64"/>
      <c r="H74" s="64"/>
      <c r="I74" s="173"/>
      <c r="J74" s="64"/>
      <c r="K74" s="64"/>
      <c r="L74" s="62"/>
    </row>
    <row r="75" spans="2:12" s="1" customFormat="1" ht="6.95" customHeight="1">
      <c r="B75" s="42"/>
      <c r="C75" s="64"/>
      <c r="D75" s="64"/>
      <c r="E75" s="64"/>
      <c r="F75" s="64"/>
      <c r="G75" s="64"/>
      <c r="H75" s="64"/>
      <c r="I75" s="173"/>
      <c r="J75" s="64"/>
      <c r="K75" s="64"/>
      <c r="L75" s="62"/>
    </row>
    <row r="76" spans="2:12" s="1" customFormat="1" ht="14.45" customHeight="1">
      <c r="B76" s="42"/>
      <c r="C76" s="66" t="s">
        <v>18</v>
      </c>
      <c r="D76" s="64"/>
      <c r="E76" s="64"/>
      <c r="F76" s="64"/>
      <c r="G76" s="64"/>
      <c r="H76" s="64"/>
      <c r="I76" s="173"/>
      <c r="J76" s="64"/>
      <c r="K76" s="64"/>
      <c r="L76" s="62"/>
    </row>
    <row r="77" spans="2:12" s="1" customFormat="1" ht="22.5" customHeight="1">
      <c r="B77" s="42"/>
      <c r="C77" s="64"/>
      <c r="D77" s="64"/>
      <c r="E77" s="424" t="str">
        <f>E7</f>
        <v>Národní telemedicínské centrum</v>
      </c>
      <c r="F77" s="425"/>
      <c r="G77" s="425"/>
      <c r="H77" s="425"/>
      <c r="I77" s="173"/>
      <c r="J77" s="64"/>
      <c r="K77" s="64"/>
      <c r="L77" s="62"/>
    </row>
    <row r="78" spans="2:12">
      <c r="B78" s="29"/>
      <c r="C78" s="66" t="s">
        <v>278</v>
      </c>
      <c r="D78" s="219"/>
      <c r="E78" s="219"/>
      <c r="F78" s="219"/>
      <c r="G78" s="219"/>
      <c r="H78" s="219"/>
      <c r="J78" s="219"/>
      <c r="K78" s="219"/>
      <c r="L78" s="220"/>
    </row>
    <row r="79" spans="2:12" ht="22.5" customHeight="1">
      <c r="B79" s="29"/>
      <c r="C79" s="219"/>
      <c r="D79" s="219"/>
      <c r="E79" s="424" t="s">
        <v>13517</v>
      </c>
      <c r="F79" s="429"/>
      <c r="G79" s="429"/>
      <c r="H79" s="429"/>
      <c r="J79" s="219"/>
      <c r="K79" s="219"/>
      <c r="L79" s="220"/>
    </row>
    <row r="80" spans="2:12">
      <c r="B80" s="29"/>
      <c r="C80" s="66" t="s">
        <v>425</v>
      </c>
      <c r="D80" s="219"/>
      <c r="E80" s="219"/>
      <c r="F80" s="219"/>
      <c r="G80" s="219"/>
      <c r="H80" s="219"/>
      <c r="J80" s="219"/>
      <c r="K80" s="219"/>
      <c r="L80" s="220"/>
    </row>
    <row r="81" spans="2:65" s="1" customFormat="1" ht="22.5" customHeight="1">
      <c r="B81" s="42"/>
      <c r="C81" s="64"/>
      <c r="D81" s="64"/>
      <c r="E81" s="428" t="s">
        <v>13750</v>
      </c>
      <c r="F81" s="426"/>
      <c r="G81" s="426"/>
      <c r="H81" s="426"/>
      <c r="I81" s="173"/>
      <c r="J81" s="64"/>
      <c r="K81" s="64"/>
      <c r="L81" s="62"/>
    </row>
    <row r="82" spans="2:65" s="1" customFormat="1" ht="14.45" customHeight="1">
      <c r="B82" s="42"/>
      <c r="C82" s="66" t="s">
        <v>427</v>
      </c>
      <c r="D82" s="64"/>
      <c r="E82" s="64"/>
      <c r="F82" s="64"/>
      <c r="G82" s="64"/>
      <c r="H82" s="64"/>
      <c r="I82" s="173"/>
      <c r="J82" s="64"/>
      <c r="K82" s="64"/>
      <c r="L82" s="62"/>
    </row>
    <row r="83" spans="2:65" s="1" customFormat="1" ht="23.25" customHeight="1">
      <c r="B83" s="42"/>
      <c r="C83" s="64"/>
      <c r="D83" s="64"/>
      <c r="E83" s="395" t="str">
        <f>E13</f>
        <v>02b - Nová výsadba I. etapa</v>
      </c>
      <c r="F83" s="426"/>
      <c r="G83" s="426"/>
      <c r="H83" s="426"/>
      <c r="I83" s="173"/>
      <c r="J83" s="64"/>
      <c r="K83" s="64"/>
      <c r="L83" s="62"/>
    </row>
    <row r="84" spans="2:65" s="1" customFormat="1" ht="6.95" customHeight="1">
      <c r="B84" s="42"/>
      <c r="C84" s="64"/>
      <c r="D84" s="64"/>
      <c r="E84" s="64"/>
      <c r="F84" s="64"/>
      <c r="G84" s="64"/>
      <c r="H84" s="64"/>
      <c r="I84" s="173"/>
      <c r="J84" s="64"/>
      <c r="K84" s="64"/>
      <c r="L84" s="62"/>
    </row>
    <row r="85" spans="2:65" s="1" customFormat="1" ht="18" customHeight="1">
      <c r="B85" s="42"/>
      <c r="C85" s="66" t="s">
        <v>23</v>
      </c>
      <c r="D85" s="64"/>
      <c r="E85" s="64"/>
      <c r="F85" s="174" t="str">
        <f>F16</f>
        <v>FN Olomouc</v>
      </c>
      <c r="G85" s="64"/>
      <c r="H85" s="64"/>
      <c r="I85" s="175" t="s">
        <v>25</v>
      </c>
      <c r="J85" s="74" t="str">
        <f>IF(J16="","",J16)</f>
        <v>26.1.2017</v>
      </c>
      <c r="K85" s="64"/>
      <c r="L85" s="62"/>
    </row>
    <row r="86" spans="2:65" s="1" customFormat="1" ht="6.95" customHeight="1">
      <c r="B86" s="42"/>
      <c r="C86" s="64"/>
      <c r="D86" s="64"/>
      <c r="E86" s="64"/>
      <c r="F86" s="64"/>
      <c r="G86" s="64"/>
      <c r="H86" s="64"/>
      <c r="I86" s="173"/>
      <c r="J86" s="64"/>
      <c r="K86" s="64"/>
      <c r="L86" s="62"/>
    </row>
    <row r="87" spans="2:65" s="1" customFormat="1">
      <c r="B87" s="42"/>
      <c r="C87" s="66" t="s">
        <v>27</v>
      </c>
      <c r="D87" s="64"/>
      <c r="E87" s="64"/>
      <c r="F87" s="174" t="str">
        <f>E19</f>
        <v>SPS Projekt s. r.o., Za Návsí 1670/9, Praha 10</v>
      </c>
      <c r="G87" s="64"/>
      <c r="H87" s="64"/>
      <c r="I87" s="175" t="s">
        <v>34</v>
      </c>
      <c r="J87" s="174" t="str">
        <f>E25</f>
        <v>OK Plan Architects s.r.o., Na Závodí 631, Humpolec</v>
      </c>
      <c r="K87" s="64"/>
      <c r="L87" s="62"/>
    </row>
    <row r="88" spans="2:65" s="1" customFormat="1" ht="14.45" customHeight="1">
      <c r="B88" s="42"/>
      <c r="C88" s="66" t="s">
        <v>32</v>
      </c>
      <c r="D88" s="64"/>
      <c r="E88" s="64"/>
      <c r="F88" s="174" t="str">
        <f>IF(E22="","",E22)</f>
        <v/>
      </c>
      <c r="G88" s="64"/>
      <c r="H88" s="64"/>
      <c r="I88" s="173"/>
      <c r="J88" s="64"/>
      <c r="K88" s="64"/>
      <c r="L88" s="62"/>
    </row>
    <row r="89" spans="2:65" s="1" customFormat="1" ht="10.35" customHeight="1">
      <c r="B89" s="42"/>
      <c r="C89" s="64"/>
      <c r="D89" s="64"/>
      <c r="E89" s="64"/>
      <c r="F89" s="64"/>
      <c r="G89" s="64"/>
      <c r="H89" s="64"/>
      <c r="I89" s="173"/>
      <c r="J89" s="64"/>
      <c r="K89" s="64"/>
      <c r="L89" s="62"/>
    </row>
    <row r="90" spans="2:65" s="10" customFormat="1" ht="29.25" customHeight="1">
      <c r="B90" s="176"/>
      <c r="C90" s="177" t="s">
        <v>293</v>
      </c>
      <c r="D90" s="178" t="s">
        <v>59</v>
      </c>
      <c r="E90" s="178" t="s">
        <v>55</v>
      </c>
      <c r="F90" s="178" t="s">
        <v>294</v>
      </c>
      <c r="G90" s="178" t="s">
        <v>295</v>
      </c>
      <c r="H90" s="178" t="s">
        <v>296</v>
      </c>
      <c r="I90" s="179" t="s">
        <v>297</v>
      </c>
      <c r="J90" s="178" t="s">
        <v>282</v>
      </c>
      <c r="K90" s="180" t="s">
        <v>298</v>
      </c>
      <c r="L90" s="181"/>
      <c r="M90" s="82" t="s">
        <v>299</v>
      </c>
      <c r="N90" s="83" t="s">
        <v>44</v>
      </c>
      <c r="O90" s="83" t="s">
        <v>300</v>
      </c>
      <c r="P90" s="83" t="s">
        <v>301</v>
      </c>
      <c r="Q90" s="83" t="s">
        <v>302</v>
      </c>
      <c r="R90" s="83" t="s">
        <v>303</v>
      </c>
      <c r="S90" s="83" t="s">
        <v>304</v>
      </c>
      <c r="T90" s="84" t="s">
        <v>305</v>
      </c>
    </row>
    <row r="91" spans="2:65" s="1" customFormat="1" ht="29.25" customHeight="1">
      <c r="B91" s="42"/>
      <c r="C91" s="88" t="s">
        <v>283</v>
      </c>
      <c r="D91" s="64"/>
      <c r="E91" s="64"/>
      <c r="F91" s="64"/>
      <c r="G91" s="64"/>
      <c r="H91" s="64"/>
      <c r="I91" s="173"/>
      <c r="J91" s="182">
        <f>BK91</f>
        <v>0</v>
      </c>
      <c r="K91" s="64"/>
      <c r="L91" s="62"/>
      <c r="M91" s="85"/>
      <c r="N91" s="86"/>
      <c r="O91" s="86"/>
      <c r="P91" s="183">
        <f>P92+P129+P180</f>
        <v>0</v>
      </c>
      <c r="Q91" s="86"/>
      <c r="R91" s="183">
        <f>R92+R129+R180</f>
        <v>0</v>
      </c>
      <c r="S91" s="86"/>
      <c r="T91" s="184">
        <f>T92+T129+T180</f>
        <v>0</v>
      </c>
      <c r="AT91" s="25" t="s">
        <v>73</v>
      </c>
      <c r="AU91" s="25" t="s">
        <v>284</v>
      </c>
      <c r="BK91" s="185">
        <f>BK92+BK129+BK180</f>
        <v>0</v>
      </c>
    </row>
    <row r="92" spans="2:65" s="11" customFormat="1" ht="37.35" customHeight="1">
      <c r="B92" s="186"/>
      <c r="C92" s="187"/>
      <c r="D92" s="200" t="s">
        <v>73</v>
      </c>
      <c r="E92" s="296" t="s">
        <v>82</v>
      </c>
      <c r="F92" s="296" t="s">
        <v>446</v>
      </c>
      <c r="G92" s="187"/>
      <c r="H92" s="187"/>
      <c r="I92" s="190"/>
      <c r="J92" s="297">
        <f>BK92</f>
        <v>0</v>
      </c>
      <c r="K92" s="187"/>
      <c r="L92" s="192"/>
      <c r="M92" s="193"/>
      <c r="N92" s="194"/>
      <c r="O92" s="194"/>
      <c r="P92" s="195">
        <f>SUM(P93:P128)</f>
        <v>0</v>
      </c>
      <c r="Q92" s="194"/>
      <c r="R92" s="195">
        <f>SUM(R93:R128)</f>
        <v>0</v>
      </c>
      <c r="S92" s="194"/>
      <c r="T92" s="196">
        <f>SUM(T93:T128)</f>
        <v>0</v>
      </c>
      <c r="AR92" s="197" t="s">
        <v>82</v>
      </c>
      <c r="AT92" s="198" t="s">
        <v>73</v>
      </c>
      <c r="AU92" s="198" t="s">
        <v>74</v>
      </c>
      <c r="AY92" s="197" t="s">
        <v>308</v>
      </c>
      <c r="BK92" s="199">
        <f>SUM(BK93:BK128)</f>
        <v>0</v>
      </c>
    </row>
    <row r="93" spans="2:65" s="1" customFormat="1" ht="22.5" customHeight="1">
      <c r="B93" s="42"/>
      <c r="C93" s="203" t="s">
        <v>82</v>
      </c>
      <c r="D93" s="203" t="s">
        <v>311</v>
      </c>
      <c r="E93" s="204" t="s">
        <v>13835</v>
      </c>
      <c r="F93" s="205" t="s">
        <v>13836</v>
      </c>
      <c r="G93" s="206" t="s">
        <v>449</v>
      </c>
      <c r="H93" s="207">
        <v>200.82</v>
      </c>
      <c r="I93" s="208"/>
      <c r="J93" s="209">
        <f t="shared" ref="J93:J105" si="0">ROUND(I93*H93,2)</f>
        <v>0</v>
      </c>
      <c r="K93" s="205" t="s">
        <v>21</v>
      </c>
      <c r="L93" s="62"/>
      <c r="M93" s="210" t="s">
        <v>21</v>
      </c>
      <c r="N93" s="211" t="s">
        <v>45</v>
      </c>
      <c r="O93" s="43"/>
      <c r="P93" s="212">
        <f t="shared" ref="P93:P105" si="1">O93*H93</f>
        <v>0</v>
      </c>
      <c r="Q93" s="212">
        <v>0</v>
      </c>
      <c r="R93" s="212">
        <f t="shared" ref="R93:R105" si="2">Q93*H93</f>
        <v>0</v>
      </c>
      <c r="S93" s="212">
        <v>0</v>
      </c>
      <c r="T93" s="213">
        <f t="shared" ref="T93:T105" si="3">S93*H93</f>
        <v>0</v>
      </c>
      <c r="AR93" s="25" t="s">
        <v>327</v>
      </c>
      <c r="AT93" s="25" t="s">
        <v>311</v>
      </c>
      <c r="AU93" s="25" t="s">
        <v>82</v>
      </c>
      <c r="AY93" s="25" t="s">
        <v>308</v>
      </c>
      <c r="BE93" s="214">
        <f t="shared" ref="BE93:BE105" si="4">IF(N93="základní",J93,0)</f>
        <v>0</v>
      </c>
      <c r="BF93" s="214">
        <f t="shared" ref="BF93:BF105" si="5">IF(N93="snížená",J93,0)</f>
        <v>0</v>
      </c>
      <c r="BG93" s="214">
        <f t="shared" ref="BG93:BG105" si="6">IF(N93="zákl. přenesená",J93,0)</f>
        <v>0</v>
      </c>
      <c r="BH93" s="214">
        <f t="shared" ref="BH93:BH105" si="7">IF(N93="sníž. přenesená",J93,0)</f>
        <v>0</v>
      </c>
      <c r="BI93" s="214">
        <f t="shared" ref="BI93:BI105" si="8">IF(N93="nulová",J93,0)</f>
        <v>0</v>
      </c>
      <c r="BJ93" s="25" t="s">
        <v>82</v>
      </c>
      <c r="BK93" s="214">
        <f t="shared" ref="BK93:BK105" si="9">ROUND(I93*H93,2)</f>
        <v>0</v>
      </c>
      <c r="BL93" s="25" t="s">
        <v>327</v>
      </c>
      <c r="BM93" s="25" t="s">
        <v>84</v>
      </c>
    </row>
    <row r="94" spans="2:65" s="1" customFormat="1" ht="22.5" customHeight="1">
      <c r="B94" s="42"/>
      <c r="C94" s="203" t="s">
        <v>84</v>
      </c>
      <c r="D94" s="203" t="s">
        <v>311</v>
      </c>
      <c r="E94" s="204" t="s">
        <v>13837</v>
      </c>
      <c r="F94" s="205" t="s">
        <v>13838</v>
      </c>
      <c r="G94" s="206" t="s">
        <v>449</v>
      </c>
      <c r="H94" s="207">
        <v>100.41</v>
      </c>
      <c r="I94" s="208"/>
      <c r="J94" s="209">
        <f t="shared" si="0"/>
        <v>0</v>
      </c>
      <c r="K94" s="205" t="s">
        <v>21</v>
      </c>
      <c r="L94" s="62"/>
      <c r="M94" s="210" t="s">
        <v>21</v>
      </c>
      <c r="N94" s="211" t="s">
        <v>45</v>
      </c>
      <c r="O94" s="43"/>
      <c r="P94" s="212">
        <f t="shared" si="1"/>
        <v>0</v>
      </c>
      <c r="Q94" s="212">
        <v>0</v>
      </c>
      <c r="R94" s="212">
        <f t="shared" si="2"/>
        <v>0</v>
      </c>
      <c r="S94" s="212">
        <v>0</v>
      </c>
      <c r="T94" s="213">
        <f t="shared" si="3"/>
        <v>0</v>
      </c>
      <c r="AR94" s="25" t="s">
        <v>327</v>
      </c>
      <c r="AT94" s="25" t="s">
        <v>311</v>
      </c>
      <c r="AU94" s="25" t="s">
        <v>82</v>
      </c>
      <c r="AY94" s="25" t="s">
        <v>308</v>
      </c>
      <c r="BE94" s="214">
        <f t="shared" si="4"/>
        <v>0</v>
      </c>
      <c r="BF94" s="214">
        <f t="shared" si="5"/>
        <v>0</v>
      </c>
      <c r="BG94" s="214">
        <f t="shared" si="6"/>
        <v>0</v>
      </c>
      <c r="BH94" s="214">
        <f t="shared" si="7"/>
        <v>0</v>
      </c>
      <c r="BI94" s="214">
        <f t="shared" si="8"/>
        <v>0</v>
      </c>
      <c r="BJ94" s="25" t="s">
        <v>82</v>
      </c>
      <c r="BK94" s="214">
        <f t="shared" si="9"/>
        <v>0</v>
      </c>
      <c r="BL94" s="25" t="s">
        <v>327</v>
      </c>
      <c r="BM94" s="25" t="s">
        <v>327</v>
      </c>
    </row>
    <row r="95" spans="2:65" s="1" customFormat="1" ht="22.5" customHeight="1">
      <c r="B95" s="42"/>
      <c r="C95" s="203" t="s">
        <v>95</v>
      </c>
      <c r="D95" s="203" t="s">
        <v>311</v>
      </c>
      <c r="E95" s="204" t="s">
        <v>13839</v>
      </c>
      <c r="F95" s="205" t="s">
        <v>13840</v>
      </c>
      <c r="G95" s="206" t="s">
        <v>449</v>
      </c>
      <c r="H95" s="207">
        <v>228.624</v>
      </c>
      <c r="I95" s="208"/>
      <c r="J95" s="209">
        <f t="shared" si="0"/>
        <v>0</v>
      </c>
      <c r="K95" s="205" t="s">
        <v>21</v>
      </c>
      <c r="L95" s="62"/>
      <c r="M95" s="210" t="s">
        <v>21</v>
      </c>
      <c r="N95" s="211" t="s">
        <v>45</v>
      </c>
      <c r="O95" s="43"/>
      <c r="P95" s="212">
        <f t="shared" si="1"/>
        <v>0</v>
      </c>
      <c r="Q95" s="212">
        <v>0</v>
      </c>
      <c r="R95" s="212">
        <f t="shared" si="2"/>
        <v>0</v>
      </c>
      <c r="S95" s="212">
        <v>0</v>
      </c>
      <c r="T95" s="213">
        <f t="shared" si="3"/>
        <v>0</v>
      </c>
      <c r="AR95" s="25" t="s">
        <v>327</v>
      </c>
      <c r="AT95" s="25" t="s">
        <v>311</v>
      </c>
      <c r="AU95" s="25" t="s">
        <v>82</v>
      </c>
      <c r="AY95" s="25" t="s">
        <v>308</v>
      </c>
      <c r="BE95" s="214">
        <f t="shared" si="4"/>
        <v>0</v>
      </c>
      <c r="BF95" s="214">
        <f t="shared" si="5"/>
        <v>0</v>
      </c>
      <c r="BG95" s="214">
        <f t="shared" si="6"/>
        <v>0</v>
      </c>
      <c r="BH95" s="214">
        <f t="shared" si="7"/>
        <v>0</v>
      </c>
      <c r="BI95" s="214">
        <f t="shared" si="8"/>
        <v>0</v>
      </c>
      <c r="BJ95" s="25" t="s">
        <v>82</v>
      </c>
      <c r="BK95" s="214">
        <f t="shared" si="9"/>
        <v>0</v>
      </c>
      <c r="BL95" s="25" t="s">
        <v>327</v>
      </c>
      <c r="BM95" s="25" t="s">
        <v>334</v>
      </c>
    </row>
    <row r="96" spans="2:65" s="1" customFormat="1" ht="22.5" customHeight="1">
      <c r="B96" s="42"/>
      <c r="C96" s="203" t="s">
        <v>327</v>
      </c>
      <c r="D96" s="203" t="s">
        <v>311</v>
      </c>
      <c r="E96" s="204" t="s">
        <v>13841</v>
      </c>
      <c r="F96" s="205" t="s">
        <v>13842</v>
      </c>
      <c r="G96" s="206" t="s">
        <v>508</v>
      </c>
      <c r="H96" s="207">
        <v>3323.6</v>
      </c>
      <c r="I96" s="208"/>
      <c r="J96" s="209">
        <f t="shared" si="0"/>
        <v>0</v>
      </c>
      <c r="K96" s="205" t="s">
        <v>21</v>
      </c>
      <c r="L96" s="62"/>
      <c r="M96" s="210" t="s">
        <v>21</v>
      </c>
      <c r="N96" s="211" t="s">
        <v>45</v>
      </c>
      <c r="O96" s="43"/>
      <c r="P96" s="212">
        <f t="shared" si="1"/>
        <v>0</v>
      </c>
      <c r="Q96" s="212">
        <v>0</v>
      </c>
      <c r="R96" s="212">
        <f t="shared" si="2"/>
        <v>0</v>
      </c>
      <c r="S96" s="212">
        <v>0</v>
      </c>
      <c r="T96" s="213">
        <f t="shared" si="3"/>
        <v>0</v>
      </c>
      <c r="AR96" s="25" t="s">
        <v>327</v>
      </c>
      <c r="AT96" s="25" t="s">
        <v>311</v>
      </c>
      <c r="AU96" s="25" t="s">
        <v>82</v>
      </c>
      <c r="AY96" s="25" t="s">
        <v>308</v>
      </c>
      <c r="BE96" s="214">
        <f t="shared" si="4"/>
        <v>0</v>
      </c>
      <c r="BF96" s="214">
        <f t="shared" si="5"/>
        <v>0</v>
      </c>
      <c r="BG96" s="214">
        <f t="shared" si="6"/>
        <v>0</v>
      </c>
      <c r="BH96" s="214">
        <f t="shared" si="7"/>
        <v>0</v>
      </c>
      <c r="BI96" s="214">
        <f t="shared" si="8"/>
        <v>0</v>
      </c>
      <c r="BJ96" s="25" t="s">
        <v>82</v>
      </c>
      <c r="BK96" s="214">
        <f t="shared" si="9"/>
        <v>0</v>
      </c>
      <c r="BL96" s="25" t="s">
        <v>327</v>
      </c>
      <c r="BM96" s="25" t="s">
        <v>342</v>
      </c>
    </row>
    <row r="97" spans="2:65" s="1" customFormat="1" ht="22.5" customHeight="1">
      <c r="B97" s="42"/>
      <c r="C97" s="203" t="s">
        <v>307</v>
      </c>
      <c r="D97" s="203" t="s">
        <v>311</v>
      </c>
      <c r="E97" s="204" t="s">
        <v>13843</v>
      </c>
      <c r="F97" s="205" t="s">
        <v>13844</v>
      </c>
      <c r="G97" s="206" t="s">
        <v>508</v>
      </c>
      <c r="H97" s="207">
        <v>9970.7999999999993</v>
      </c>
      <c r="I97" s="208"/>
      <c r="J97" s="209">
        <f t="shared" si="0"/>
        <v>0</v>
      </c>
      <c r="K97" s="205" t="s">
        <v>21</v>
      </c>
      <c r="L97" s="62"/>
      <c r="M97" s="210" t="s">
        <v>21</v>
      </c>
      <c r="N97" s="211" t="s">
        <v>45</v>
      </c>
      <c r="O97" s="43"/>
      <c r="P97" s="212">
        <f t="shared" si="1"/>
        <v>0</v>
      </c>
      <c r="Q97" s="212">
        <v>0</v>
      </c>
      <c r="R97" s="212">
        <f t="shared" si="2"/>
        <v>0</v>
      </c>
      <c r="S97" s="212">
        <v>0</v>
      </c>
      <c r="T97" s="213">
        <f t="shared" si="3"/>
        <v>0</v>
      </c>
      <c r="AR97" s="25" t="s">
        <v>327</v>
      </c>
      <c r="AT97" s="25" t="s">
        <v>311</v>
      </c>
      <c r="AU97" s="25" t="s">
        <v>82</v>
      </c>
      <c r="AY97" s="25" t="s">
        <v>308</v>
      </c>
      <c r="BE97" s="214">
        <f t="shared" si="4"/>
        <v>0</v>
      </c>
      <c r="BF97" s="214">
        <f t="shared" si="5"/>
        <v>0</v>
      </c>
      <c r="BG97" s="214">
        <f t="shared" si="6"/>
        <v>0</v>
      </c>
      <c r="BH97" s="214">
        <f t="shared" si="7"/>
        <v>0</v>
      </c>
      <c r="BI97" s="214">
        <f t="shared" si="8"/>
        <v>0</v>
      </c>
      <c r="BJ97" s="25" t="s">
        <v>82</v>
      </c>
      <c r="BK97" s="214">
        <f t="shared" si="9"/>
        <v>0</v>
      </c>
      <c r="BL97" s="25" t="s">
        <v>327</v>
      </c>
      <c r="BM97" s="25" t="s">
        <v>350</v>
      </c>
    </row>
    <row r="98" spans="2:65" s="1" customFormat="1" ht="22.5" customHeight="1">
      <c r="B98" s="42"/>
      <c r="C98" s="203" t="s">
        <v>334</v>
      </c>
      <c r="D98" s="203" t="s">
        <v>311</v>
      </c>
      <c r="E98" s="204" t="s">
        <v>13845</v>
      </c>
      <c r="F98" s="205" t="s">
        <v>13846</v>
      </c>
      <c r="G98" s="206" t="s">
        <v>449</v>
      </c>
      <c r="H98" s="207">
        <v>228.624</v>
      </c>
      <c r="I98" s="208"/>
      <c r="J98" s="209">
        <f t="shared" si="0"/>
        <v>0</v>
      </c>
      <c r="K98" s="205" t="s">
        <v>21</v>
      </c>
      <c r="L98" s="62"/>
      <c r="M98" s="210" t="s">
        <v>21</v>
      </c>
      <c r="N98" s="211" t="s">
        <v>45</v>
      </c>
      <c r="O98" s="43"/>
      <c r="P98" s="212">
        <f t="shared" si="1"/>
        <v>0</v>
      </c>
      <c r="Q98" s="212">
        <v>0</v>
      </c>
      <c r="R98" s="212">
        <f t="shared" si="2"/>
        <v>0</v>
      </c>
      <c r="S98" s="212">
        <v>0</v>
      </c>
      <c r="T98" s="213">
        <f t="shared" si="3"/>
        <v>0</v>
      </c>
      <c r="AR98" s="25" t="s">
        <v>327</v>
      </c>
      <c r="AT98" s="25" t="s">
        <v>311</v>
      </c>
      <c r="AU98" s="25" t="s">
        <v>82</v>
      </c>
      <c r="AY98" s="25" t="s">
        <v>308</v>
      </c>
      <c r="BE98" s="214">
        <f t="shared" si="4"/>
        <v>0</v>
      </c>
      <c r="BF98" s="214">
        <f t="shared" si="5"/>
        <v>0</v>
      </c>
      <c r="BG98" s="214">
        <f t="shared" si="6"/>
        <v>0</v>
      </c>
      <c r="BH98" s="214">
        <f t="shared" si="7"/>
        <v>0</v>
      </c>
      <c r="BI98" s="214">
        <f t="shared" si="8"/>
        <v>0</v>
      </c>
      <c r="BJ98" s="25" t="s">
        <v>82</v>
      </c>
      <c r="BK98" s="214">
        <f t="shared" si="9"/>
        <v>0</v>
      </c>
      <c r="BL98" s="25" t="s">
        <v>327</v>
      </c>
      <c r="BM98" s="25" t="s">
        <v>360</v>
      </c>
    </row>
    <row r="99" spans="2:65" s="1" customFormat="1" ht="22.5" customHeight="1">
      <c r="B99" s="42"/>
      <c r="C99" s="203" t="s">
        <v>338</v>
      </c>
      <c r="D99" s="203" t="s">
        <v>311</v>
      </c>
      <c r="E99" s="204" t="s">
        <v>13847</v>
      </c>
      <c r="F99" s="205" t="s">
        <v>13848</v>
      </c>
      <c r="G99" s="206" t="s">
        <v>449</v>
      </c>
      <c r="H99" s="207">
        <v>228.624</v>
      </c>
      <c r="I99" s="208"/>
      <c r="J99" s="209">
        <f t="shared" si="0"/>
        <v>0</v>
      </c>
      <c r="K99" s="205" t="s">
        <v>21</v>
      </c>
      <c r="L99" s="62"/>
      <c r="M99" s="210" t="s">
        <v>21</v>
      </c>
      <c r="N99" s="211" t="s">
        <v>45</v>
      </c>
      <c r="O99" s="43"/>
      <c r="P99" s="212">
        <f t="shared" si="1"/>
        <v>0</v>
      </c>
      <c r="Q99" s="212">
        <v>0</v>
      </c>
      <c r="R99" s="212">
        <f t="shared" si="2"/>
        <v>0</v>
      </c>
      <c r="S99" s="212">
        <v>0</v>
      </c>
      <c r="T99" s="213">
        <f t="shared" si="3"/>
        <v>0</v>
      </c>
      <c r="AR99" s="25" t="s">
        <v>327</v>
      </c>
      <c r="AT99" s="25" t="s">
        <v>311</v>
      </c>
      <c r="AU99" s="25" t="s">
        <v>82</v>
      </c>
      <c r="AY99" s="25" t="s">
        <v>308</v>
      </c>
      <c r="BE99" s="214">
        <f t="shared" si="4"/>
        <v>0</v>
      </c>
      <c r="BF99" s="214">
        <f t="shared" si="5"/>
        <v>0</v>
      </c>
      <c r="BG99" s="214">
        <f t="shared" si="6"/>
        <v>0</v>
      </c>
      <c r="BH99" s="214">
        <f t="shared" si="7"/>
        <v>0</v>
      </c>
      <c r="BI99" s="214">
        <f t="shared" si="8"/>
        <v>0</v>
      </c>
      <c r="BJ99" s="25" t="s">
        <v>82</v>
      </c>
      <c r="BK99" s="214">
        <f t="shared" si="9"/>
        <v>0</v>
      </c>
      <c r="BL99" s="25" t="s">
        <v>327</v>
      </c>
      <c r="BM99" s="25" t="s">
        <v>368</v>
      </c>
    </row>
    <row r="100" spans="2:65" s="1" customFormat="1" ht="22.5" customHeight="1">
      <c r="B100" s="42"/>
      <c r="C100" s="203" t="s">
        <v>342</v>
      </c>
      <c r="D100" s="203" t="s">
        <v>311</v>
      </c>
      <c r="E100" s="204" t="s">
        <v>13849</v>
      </c>
      <c r="F100" s="205" t="s">
        <v>13850</v>
      </c>
      <c r="G100" s="206" t="s">
        <v>449</v>
      </c>
      <c r="H100" s="207">
        <v>228.624</v>
      </c>
      <c r="I100" s="208"/>
      <c r="J100" s="209">
        <f t="shared" si="0"/>
        <v>0</v>
      </c>
      <c r="K100" s="205" t="s">
        <v>21</v>
      </c>
      <c r="L100" s="62"/>
      <c r="M100" s="210" t="s">
        <v>21</v>
      </c>
      <c r="N100" s="211" t="s">
        <v>45</v>
      </c>
      <c r="O100" s="43"/>
      <c r="P100" s="212">
        <f t="shared" si="1"/>
        <v>0</v>
      </c>
      <c r="Q100" s="212">
        <v>0</v>
      </c>
      <c r="R100" s="212">
        <f t="shared" si="2"/>
        <v>0</v>
      </c>
      <c r="S100" s="212">
        <v>0</v>
      </c>
      <c r="T100" s="213">
        <f t="shared" si="3"/>
        <v>0</v>
      </c>
      <c r="AR100" s="25" t="s">
        <v>327</v>
      </c>
      <c r="AT100" s="25" t="s">
        <v>311</v>
      </c>
      <c r="AU100" s="25" t="s">
        <v>82</v>
      </c>
      <c r="AY100" s="25" t="s">
        <v>308</v>
      </c>
      <c r="BE100" s="214">
        <f t="shared" si="4"/>
        <v>0</v>
      </c>
      <c r="BF100" s="214">
        <f t="shared" si="5"/>
        <v>0</v>
      </c>
      <c r="BG100" s="214">
        <f t="shared" si="6"/>
        <v>0</v>
      </c>
      <c r="BH100" s="214">
        <f t="shared" si="7"/>
        <v>0</v>
      </c>
      <c r="BI100" s="214">
        <f t="shared" si="8"/>
        <v>0</v>
      </c>
      <c r="BJ100" s="25" t="s">
        <v>82</v>
      </c>
      <c r="BK100" s="214">
        <f t="shared" si="9"/>
        <v>0</v>
      </c>
      <c r="BL100" s="25" t="s">
        <v>327</v>
      </c>
      <c r="BM100" s="25" t="s">
        <v>375</v>
      </c>
    </row>
    <row r="101" spans="2:65" s="1" customFormat="1" ht="22.5" customHeight="1">
      <c r="B101" s="42"/>
      <c r="C101" s="203" t="s">
        <v>346</v>
      </c>
      <c r="D101" s="203" t="s">
        <v>311</v>
      </c>
      <c r="E101" s="204" t="s">
        <v>13851</v>
      </c>
      <c r="F101" s="205" t="s">
        <v>13852</v>
      </c>
      <c r="G101" s="206" t="s">
        <v>508</v>
      </c>
      <c r="H101" s="207">
        <v>640.20000000000005</v>
      </c>
      <c r="I101" s="208"/>
      <c r="J101" s="209">
        <f t="shared" si="0"/>
        <v>0</v>
      </c>
      <c r="K101" s="205" t="s">
        <v>21</v>
      </c>
      <c r="L101" s="62"/>
      <c r="M101" s="210" t="s">
        <v>21</v>
      </c>
      <c r="N101" s="211" t="s">
        <v>45</v>
      </c>
      <c r="O101" s="43"/>
      <c r="P101" s="212">
        <f t="shared" si="1"/>
        <v>0</v>
      </c>
      <c r="Q101" s="212">
        <v>0</v>
      </c>
      <c r="R101" s="212">
        <f t="shared" si="2"/>
        <v>0</v>
      </c>
      <c r="S101" s="212">
        <v>0</v>
      </c>
      <c r="T101" s="213">
        <f t="shared" si="3"/>
        <v>0</v>
      </c>
      <c r="AR101" s="25" t="s">
        <v>327</v>
      </c>
      <c r="AT101" s="25" t="s">
        <v>311</v>
      </c>
      <c r="AU101" s="25" t="s">
        <v>82</v>
      </c>
      <c r="AY101" s="25" t="s">
        <v>308</v>
      </c>
      <c r="BE101" s="214">
        <f t="shared" si="4"/>
        <v>0</v>
      </c>
      <c r="BF101" s="214">
        <f t="shared" si="5"/>
        <v>0</v>
      </c>
      <c r="BG101" s="214">
        <f t="shared" si="6"/>
        <v>0</v>
      </c>
      <c r="BH101" s="214">
        <f t="shared" si="7"/>
        <v>0</v>
      </c>
      <c r="BI101" s="214">
        <f t="shared" si="8"/>
        <v>0</v>
      </c>
      <c r="BJ101" s="25" t="s">
        <v>82</v>
      </c>
      <c r="BK101" s="214">
        <f t="shared" si="9"/>
        <v>0</v>
      </c>
      <c r="BL101" s="25" t="s">
        <v>327</v>
      </c>
      <c r="BM101" s="25" t="s">
        <v>385</v>
      </c>
    </row>
    <row r="102" spans="2:65" s="1" customFormat="1" ht="22.5" customHeight="1">
      <c r="B102" s="42"/>
      <c r="C102" s="203" t="s">
        <v>350</v>
      </c>
      <c r="D102" s="203" t="s">
        <v>311</v>
      </c>
      <c r="E102" s="204" t="s">
        <v>13853</v>
      </c>
      <c r="F102" s="205" t="s">
        <v>13854</v>
      </c>
      <c r="G102" s="206" t="s">
        <v>508</v>
      </c>
      <c r="H102" s="207">
        <v>1658.3</v>
      </c>
      <c r="I102" s="208"/>
      <c r="J102" s="209">
        <f t="shared" si="0"/>
        <v>0</v>
      </c>
      <c r="K102" s="205" t="s">
        <v>21</v>
      </c>
      <c r="L102" s="62"/>
      <c r="M102" s="210" t="s">
        <v>21</v>
      </c>
      <c r="N102" s="211" t="s">
        <v>45</v>
      </c>
      <c r="O102" s="43"/>
      <c r="P102" s="212">
        <f t="shared" si="1"/>
        <v>0</v>
      </c>
      <c r="Q102" s="212">
        <v>0</v>
      </c>
      <c r="R102" s="212">
        <f t="shared" si="2"/>
        <v>0</v>
      </c>
      <c r="S102" s="212">
        <v>0</v>
      </c>
      <c r="T102" s="213">
        <f t="shared" si="3"/>
        <v>0</v>
      </c>
      <c r="AR102" s="25" t="s">
        <v>327</v>
      </c>
      <c r="AT102" s="25" t="s">
        <v>311</v>
      </c>
      <c r="AU102" s="25" t="s">
        <v>82</v>
      </c>
      <c r="AY102" s="25" t="s">
        <v>308</v>
      </c>
      <c r="BE102" s="214">
        <f t="shared" si="4"/>
        <v>0</v>
      </c>
      <c r="BF102" s="214">
        <f t="shared" si="5"/>
        <v>0</v>
      </c>
      <c r="BG102" s="214">
        <f t="shared" si="6"/>
        <v>0</v>
      </c>
      <c r="BH102" s="214">
        <f t="shared" si="7"/>
        <v>0</v>
      </c>
      <c r="BI102" s="214">
        <f t="shared" si="8"/>
        <v>0</v>
      </c>
      <c r="BJ102" s="25" t="s">
        <v>82</v>
      </c>
      <c r="BK102" s="214">
        <f t="shared" si="9"/>
        <v>0</v>
      </c>
      <c r="BL102" s="25" t="s">
        <v>327</v>
      </c>
      <c r="BM102" s="25" t="s">
        <v>393</v>
      </c>
    </row>
    <row r="103" spans="2:65" s="1" customFormat="1" ht="22.5" customHeight="1">
      <c r="B103" s="42"/>
      <c r="C103" s="203" t="s">
        <v>356</v>
      </c>
      <c r="D103" s="203" t="s">
        <v>311</v>
      </c>
      <c r="E103" s="204" t="s">
        <v>13855</v>
      </c>
      <c r="F103" s="205" t="s">
        <v>13856</v>
      </c>
      <c r="G103" s="206" t="s">
        <v>508</v>
      </c>
      <c r="H103" s="207">
        <v>3963.8</v>
      </c>
      <c r="I103" s="208"/>
      <c r="J103" s="209">
        <f t="shared" si="0"/>
        <v>0</v>
      </c>
      <c r="K103" s="205" t="s">
        <v>21</v>
      </c>
      <c r="L103" s="62"/>
      <c r="M103" s="210" t="s">
        <v>21</v>
      </c>
      <c r="N103" s="211" t="s">
        <v>45</v>
      </c>
      <c r="O103" s="43"/>
      <c r="P103" s="212">
        <f t="shared" si="1"/>
        <v>0</v>
      </c>
      <c r="Q103" s="212">
        <v>0</v>
      </c>
      <c r="R103" s="212">
        <f t="shared" si="2"/>
        <v>0</v>
      </c>
      <c r="S103" s="212">
        <v>0</v>
      </c>
      <c r="T103" s="213">
        <f t="shared" si="3"/>
        <v>0</v>
      </c>
      <c r="AR103" s="25" t="s">
        <v>327</v>
      </c>
      <c r="AT103" s="25" t="s">
        <v>311</v>
      </c>
      <c r="AU103" s="25" t="s">
        <v>82</v>
      </c>
      <c r="AY103" s="25" t="s">
        <v>308</v>
      </c>
      <c r="BE103" s="214">
        <f t="shared" si="4"/>
        <v>0</v>
      </c>
      <c r="BF103" s="214">
        <f t="shared" si="5"/>
        <v>0</v>
      </c>
      <c r="BG103" s="214">
        <f t="shared" si="6"/>
        <v>0</v>
      </c>
      <c r="BH103" s="214">
        <f t="shared" si="7"/>
        <v>0</v>
      </c>
      <c r="BI103" s="214">
        <f t="shared" si="8"/>
        <v>0</v>
      </c>
      <c r="BJ103" s="25" t="s">
        <v>82</v>
      </c>
      <c r="BK103" s="214">
        <f t="shared" si="9"/>
        <v>0</v>
      </c>
      <c r="BL103" s="25" t="s">
        <v>327</v>
      </c>
      <c r="BM103" s="25" t="s">
        <v>402</v>
      </c>
    </row>
    <row r="104" spans="2:65" s="1" customFormat="1" ht="22.5" customHeight="1">
      <c r="B104" s="42"/>
      <c r="C104" s="203" t="s">
        <v>360</v>
      </c>
      <c r="D104" s="203" t="s">
        <v>311</v>
      </c>
      <c r="E104" s="204" t="s">
        <v>13857</v>
      </c>
      <c r="F104" s="205" t="s">
        <v>13858</v>
      </c>
      <c r="G104" s="206" t="s">
        <v>508</v>
      </c>
      <c r="H104" s="207">
        <v>1658.3</v>
      </c>
      <c r="I104" s="208"/>
      <c r="J104" s="209">
        <f t="shared" si="0"/>
        <v>0</v>
      </c>
      <c r="K104" s="205" t="s">
        <v>21</v>
      </c>
      <c r="L104" s="62"/>
      <c r="M104" s="210" t="s">
        <v>21</v>
      </c>
      <c r="N104" s="211" t="s">
        <v>45</v>
      </c>
      <c r="O104" s="43"/>
      <c r="P104" s="212">
        <f t="shared" si="1"/>
        <v>0</v>
      </c>
      <c r="Q104" s="212">
        <v>0</v>
      </c>
      <c r="R104" s="212">
        <f t="shared" si="2"/>
        <v>0</v>
      </c>
      <c r="S104" s="212">
        <v>0</v>
      </c>
      <c r="T104" s="213">
        <f t="shared" si="3"/>
        <v>0</v>
      </c>
      <c r="AR104" s="25" t="s">
        <v>327</v>
      </c>
      <c r="AT104" s="25" t="s">
        <v>311</v>
      </c>
      <c r="AU104" s="25" t="s">
        <v>82</v>
      </c>
      <c r="AY104" s="25" t="s">
        <v>308</v>
      </c>
      <c r="BE104" s="214">
        <f t="shared" si="4"/>
        <v>0</v>
      </c>
      <c r="BF104" s="214">
        <f t="shared" si="5"/>
        <v>0</v>
      </c>
      <c r="BG104" s="214">
        <f t="shared" si="6"/>
        <v>0</v>
      </c>
      <c r="BH104" s="214">
        <f t="shared" si="7"/>
        <v>0</v>
      </c>
      <c r="BI104" s="214">
        <f t="shared" si="8"/>
        <v>0</v>
      </c>
      <c r="BJ104" s="25" t="s">
        <v>82</v>
      </c>
      <c r="BK104" s="214">
        <f t="shared" si="9"/>
        <v>0</v>
      </c>
      <c r="BL104" s="25" t="s">
        <v>327</v>
      </c>
      <c r="BM104" s="25" t="s">
        <v>410</v>
      </c>
    </row>
    <row r="105" spans="2:65" s="1" customFormat="1" ht="22.5" customHeight="1">
      <c r="B105" s="42"/>
      <c r="C105" s="203" t="s">
        <v>364</v>
      </c>
      <c r="D105" s="203" t="s">
        <v>311</v>
      </c>
      <c r="E105" s="204" t="s">
        <v>13859</v>
      </c>
      <c r="F105" s="205" t="s">
        <v>13860</v>
      </c>
      <c r="G105" s="206" t="s">
        <v>508</v>
      </c>
      <c r="H105" s="207">
        <v>3316.6</v>
      </c>
      <c r="I105" s="208"/>
      <c r="J105" s="209">
        <f t="shared" si="0"/>
        <v>0</v>
      </c>
      <c r="K105" s="205" t="s">
        <v>21</v>
      </c>
      <c r="L105" s="62"/>
      <c r="M105" s="210" t="s">
        <v>21</v>
      </c>
      <c r="N105" s="211" t="s">
        <v>45</v>
      </c>
      <c r="O105" s="43"/>
      <c r="P105" s="212">
        <f t="shared" si="1"/>
        <v>0</v>
      </c>
      <c r="Q105" s="212">
        <v>0</v>
      </c>
      <c r="R105" s="212">
        <f t="shared" si="2"/>
        <v>0</v>
      </c>
      <c r="S105" s="212">
        <v>0</v>
      </c>
      <c r="T105" s="213">
        <f t="shared" si="3"/>
        <v>0</v>
      </c>
      <c r="AR105" s="25" t="s">
        <v>327</v>
      </c>
      <c r="AT105" s="25" t="s">
        <v>311</v>
      </c>
      <c r="AU105" s="25" t="s">
        <v>82</v>
      </c>
      <c r="AY105" s="25" t="s">
        <v>308</v>
      </c>
      <c r="BE105" s="214">
        <f t="shared" si="4"/>
        <v>0</v>
      </c>
      <c r="BF105" s="214">
        <f t="shared" si="5"/>
        <v>0</v>
      </c>
      <c r="BG105" s="214">
        <f t="shared" si="6"/>
        <v>0</v>
      </c>
      <c r="BH105" s="214">
        <f t="shared" si="7"/>
        <v>0</v>
      </c>
      <c r="BI105" s="214">
        <f t="shared" si="8"/>
        <v>0</v>
      </c>
      <c r="BJ105" s="25" t="s">
        <v>82</v>
      </c>
      <c r="BK105" s="214">
        <f t="shared" si="9"/>
        <v>0</v>
      </c>
      <c r="BL105" s="25" t="s">
        <v>327</v>
      </c>
      <c r="BM105" s="25" t="s">
        <v>420</v>
      </c>
    </row>
    <row r="106" spans="2:65" s="12" customFormat="1" ht="13.5">
      <c r="B106" s="221"/>
      <c r="C106" s="222"/>
      <c r="D106" s="223" t="s">
        <v>451</v>
      </c>
      <c r="E106" s="224" t="s">
        <v>21</v>
      </c>
      <c r="F106" s="225" t="s">
        <v>13861</v>
      </c>
      <c r="G106" s="222"/>
      <c r="H106" s="226" t="s">
        <v>21</v>
      </c>
      <c r="I106" s="227"/>
      <c r="J106" s="222"/>
      <c r="K106" s="222"/>
      <c r="L106" s="228"/>
      <c r="M106" s="229"/>
      <c r="N106" s="230"/>
      <c r="O106" s="230"/>
      <c r="P106" s="230"/>
      <c r="Q106" s="230"/>
      <c r="R106" s="230"/>
      <c r="S106" s="230"/>
      <c r="T106" s="231"/>
      <c r="AT106" s="232" t="s">
        <v>451</v>
      </c>
      <c r="AU106" s="232" t="s">
        <v>82</v>
      </c>
      <c r="AV106" s="12" t="s">
        <v>82</v>
      </c>
      <c r="AW106" s="12" t="s">
        <v>37</v>
      </c>
      <c r="AX106" s="12" t="s">
        <v>74</v>
      </c>
      <c r="AY106" s="232" t="s">
        <v>308</v>
      </c>
    </row>
    <row r="107" spans="2:65" s="12" customFormat="1" ht="13.5">
      <c r="B107" s="221"/>
      <c r="C107" s="222"/>
      <c r="D107" s="223" t="s">
        <v>451</v>
      </c>
      <c r="E107" s="224" t="s">
        <v>21</v>
      </c>
      <c r="F107" s="225" t="s">
        <v>13862</v>
      </c>
      <c r="G107" s="222"/>
      <c r="H107" s="226" t="s">
        <v>21</v>
      </c>
      <c r="I107" s="227"/>
      <c r="J107" s="222"/>
      <c r="K107" s="222"/>
      <c r="L107" s="228"/>
      <c r="M107" s="229"/>
      <c r="N107" s="230"/>
      <c r="O107" s="230"/>
      <c r="P107" s="230"/>
      <c r="Q107" s="230"/>
      <c r="R107" s="230"/>
      <c r="S107" s="230"/>
      <c r="T107" s="231"/>
      <c r="AT107" s="232" t="s">
        <v>451</v>
      </c>
      <c r="AU107" s="232" t="s">
        <v>82</v>
      </c>
      <c r="AV107" s="12" t="s">
        <v>82</v>
      </c>
      <c r="AW107" s="12" t="s">
        <v>37</v>
      </c>
      <c r="AX107" s="12" t="s">
        <v>74</v>
      </c>
      <c r="AY107" s="232" t="s">
        <v>308</v>
      </c>
    </row>
    <row r="108" spans="2:65" s="12" customFormat="1" ht="13.5">
      <c r="B108" s="221"/>
      <c r="C108" s="222"/>
      <c r="D108" s="223" t="s">
        <v>451</v>
      </c>
      <c r="E108" s="224" t="s">
        <v>21</v>
      </c>
      <c r="F108" s="225" t="s">
        <v>13863</v>
      </c>
      <c r="G108" s="222"/>
      <c r="H108" s="226" t="s">
        <v>21</v>
      </c>
      <c r="I108" s="227"/>
      <c r="J108" s="222"/>
      <c r="K108" s="222"/>
      <c r="L108" s="228"/>
      <c r="M108" s="229"/>
      <c r="N108" s="230"/>
      <c r="O108" s="230"/>
      <c r="P108" s="230"/>
      <c r="Q108" s="230"/>
      <c r="R108" s="230"/>
      <c r="S108" s="230"/>
      <c r="T108" s="231"/>
      <c r="AT108" s="232" t="s">
        <v>451</v>
      </c>
      <c r="AU108" s="232" t="s">
        <v>82</v>
      </c>
      <c r="AV108" s="12" t="s">
        <v>82</v>
      </c>
      <c r="AW108" s="12" t="s">
        <v>37</v>
      </c>
      <c r="AX108" s="12" t="s">
        <v>74</v>
      </c>
      <c r="AY108" s="232" t="s">
        <v>308</v>
      </c>
    </row>
    <row r="109" spans="2:65" s="12" customFormat="1" ht="13.5">
      <c r="B109" s="221"/>
      <c r="C109" s="222"/>
      <c r="D109" s="223" t="s">
        <v>451</v>
      </c>
      <c r="E109" s="224" t="s">
        <v>21</v>
      </c>
      <c r="F109" s="225" t="s">
        <v>13864</v>
      </c>
      <c r="G109" s="222"/>
      <c r="H109" s="226" t="s">
        <v>21</v>
      </c>
      <c r="I109" s="227"/>
      <c r="J109" s="222"/>
      <c r="K109" s="222"/>
      <c r="L109" s="228"/>
      <c r="M109" s="229"/>
      <c r="N109" s="230"/>
      <c r="O109" s="230"/>
      <c r="P109" s="230"/>
      <c r="Q109" s="230"/>
      <c r="R109" s="230"/>
      <c r="S109" s="230"/>
      <c r="T109" s="231"/>
      <c r="AT109" s="232" t="s">
        <v>451</v>
      </c>
      <c r="AU109" s="232" t="s">
        <v>82</v>
      </c>
      <c r="AV109" s="12" t="s">
        <v>82</v>
      </c>
      <c r="AW109" s="12" t="s">
        <v>37</v>
      </c>
      <c r="AX109" s="12" t="s">
        <v>74</v>
      </c>
      <c r="AY109" s="232" t="s">
        <v>308</v>
      </c>
    </row>
    <row r="110" spans="2:65" s="12" customFormat="1" ht="13.5">
      <c r="B110" s="221"/>
      <c r="C110" s="222"/>
      <c r="D110" s="223" t="s">
        <v>451</v>
      </c>
      <c r="E110" s="224" t="s">
        <v>21</v>
      </c>
      <c r="F110" s="225" t="s">
        <v>13865</v>
      </c>
      <c r="G110" s="222"/>
      <c r="H110" s="226" t="s">
        <v>21</v>
      </c>
      <c r="I110" s="227"/>
      <c r="J110" s="222"/>
      <c r="K110" s="222"/>
      <c r="L110" s="228"/>
      <c r="M110" s="229"/>
      <c r="N110" s="230"/>
      <c r="O110" s="230"/>
      <c r="P110" s="230"/>
      <c r="Q110" s="230"/>
      <c r="R110" s="230"/>
      <c r="S110" s="230"/>
      <c r="T110" s="231"/>
      <c r="AT110" s="232" t="s">
        <v>451</v>
      </c>
      <c r="AU110" s="232" t="s">
        <v>82</v>
      </c>
      <c r="AV110" s="12" t="s">
        <v>82</v>
      </c>
      <c r="AW110" s="12" t="s">
        <v>37</v>
      </c>
      <c r="AX110" s="12" t="s">
        <v>74</v>
      </c>
      <c r="AY110" s="232" t="s">
        <v>308</v>
      </c>
    </row>
    <row r="111" spans="2:65" s="12" customFormat="1" ht="13.5">
      <c r="B111" s="221"/>
      <c r="C111" s="222"/>
      <c r="D111" s="223" t="s">
        <v>451</v>
      </c>
      <c r="E111" s="224" t="s">
        <v>21</v>
      </c>
      <c r="F111" s="225" t="s">
        <v>13866</v>
      </c>
      <c r="G111" s="222"/>
      <c r="H111" s="226" t="s">
        <v>21</v>
      </c>
      <c r="I111" s="227"/>
      <c r="J111" s="222"/>
      <c r="K111" s="222"/>
      <c r="L111" s="228"/>
      <c r="M111" s="229"/>
      <c r="N111" s="230"/>
      <c r="O111" s="230"/>
      <c r="P111" s="230"/>
      <c r="Q111" s="230"/>
      <c r="R111" s="230"/>
      <c r="S111" s="230"/>
      <c r="T111" s="231"/>
      <c r="AT111" s="232" t="s">
        <v>451</v>
      </c>
      <c r="AU111" s="232" t="s">
        <v>82</v>
      </c>
      <c r="AV111" s="12" t="s">
        <v>82</v>
      </c>
      <c r="AW111" s="12" t="s">
        <v>37</v>
      </c>
      <c r="AX111" s="12" t="s">
        <v>74</v>
      </c>
      <c r="AY111" s="232" t="s">
        <v>308</v>
      </c>
    </row>
    <row r="112" spans="2:65" s="12" customFormat="1" ht="13.5">
      <c r="B112" s="221"/>
      <c r="C112" s="222"/>
      <c r="D112" s="223" t="s">
        <v>451</v>
      </c>
      <c r="E112" s="224" t="s">
        <v>21</v>
      </c>
      <c r="F112" s="225" t="s">
        <v>13867</v>
      </c>
      <c r="G112" s="222"/>
      <c r="H112" s="226" t="s">
        <v>21</v>
      </c>
      <c r="I112" s="227"/>
      <c r="J112" s="222"/>
      <c r="K112" s="222"/>
      <c r="L112" s="228"/>
      <c r="M112" s="229"/>
      <c r="N112" s="230"/>
      <c r="O112" s="230"/>
      <c r="P112" s="230"/>
      <c r="Q112" s="230"/>
      <c r="R112" s="230"/>
      <c r="S112" s="230"/>
      <c r="T112" s="231"/>
      <c r="AT112" s="232" t="s">
        <v>451</v>
      </c>
      <c r="AU112" s="232" t="s">
        <v>82</v>
      </c>
      <c r="AV112" s="12" t="s">
        <v>82</v>
      </c>
      <c r="AW112" s="12" t="s">
        <v>37</v>
      </c>
      <c r="AX112" s="12" t="s">
        <v>74</v>
      </c>
      <c r="AY112" s="232" t="s">
        <v>308</v>
      </c>
    </row>
    <row r="113" spans="2:65" s="12" customFormat="1" ht="13.5">
      <c r="B113" s="221"/>
      <c r="C113" s="222"/>
      <c r="D113" s="223" t="s">
        <v>451</v>
      </c>
      <c r="E113" s="224" t="s">
        <v>21</v>
      </c>
      <c r="F113" s="225" t="s">
        <v>13868</v>
      </c>
      <c r="G113" s="222"/>
      <c r="H113" s="226" t="s">
        <v>21</v>
      </c>
      <c r="I113" s="227"/>
      <c r="J113" s="222"/>
      <c r="K113" s="222"/>
      <c r="L113" s="228"/>
      <c r="M113" s="229"/>
      <c r="N113" s="230"/>
      <c r="O113" s="230"/>
      <c r="P113" s="230"/>
      <c r="Q113" s="230"/>
      <c r="R113" s="230"/>
      <c r="S113" s="230"/>
      <c r="T113" s="231"/>
      <c r="AT113" s="232" t="s">
        <v>451</v>
      </c>
      <c r="AU113" s="232" t="s">
        <v>82</v>
      </c>
      <c r="AV113" s="12" t="s">
        <v>82</v>
      </c>
      <c r="AW113" s="12" t="s">
        <v>37</v>
      </c>
      <c r="AX113" s="12" t="s">
        <v>74</v>
      </c>
      <c r="AY113" s="232" t="s">
        <v>308</v>
      </c>
    </row>
    <row r="114" spans="2:65" s="12" customFormat="1" ht="13.5">
      <c r="B114" s="221"/>
      <c r="C114" s="222"/>
      <c r="D114" s="223" t="s">
        <v>451</v>
      </c>
      <c r="E114" s="224" t="s">
        <v>21</v>
      </c>
      <c r="F114" s="225" t="s">
        <v>13869</v>
      </c>
      <c r="G114" s="222"/>
      <c r="H114" s="226" t="s">
        <v>21</v>
      </c>
      <c r="I114" s="227"/>
      <c r="J114" s="222"/>
      <c r="K114" s="222"/>
      <c r="L114" s="228"/>
      <c r="M114" s="229"/>
      <c r="N114" s="230"/>
      <c r="O114" s="230"/>
      <c r="P114" s="230"/>
      <c r="Q114" s="230"/>
      <c r="R114" s="230"/>
      <c r="S114" s="230"/>
      <c r="T114" s="231"/>
      <c r="AT114" s="232" t="s">
        <v>451</v>
      </c>
      <c r="AU114" s="232" t="s">
        <v>82</v>
      </c>
      <c r="AV114" s="12" t="s">
        <v>82</v>
      </c>
      <c r="AW114" s="12" t="s">
        <v>37</v>
      </c>
      <c r="AX114" s="12" t="s">
        <v>74</v>
      </c>
      <c r="AY114" s="232" t="s">
        <v>308</v>
      </c>
    </row>
    <row r="115" spans="2:65" s="12" customFormat="1" ht="13.5">
      <c r="B115" s="221"/>
      <c r="C115" s="222"/>
      <c r="D115" s="223" t="s">
        <v>451</v>
      </c>
      <c r="E115" s="224" t="s">
        <v>21</v>
      </c>
      <c r="F115" s="225" t="s">
        <v>13870</v>
      </c>
      <c r="G115" s="222"/>
      <c r="H115" s="226" t="s">
        <v>21</v>
      </c>
      <c r="I115" s="227"/>
      <c r="J115" s="222"/>
      <c r="K115" s="222"/>
      <c r="L115" s="228"/>
      <c r="M115" s="229"/>
      <c r="N115" s="230"/>
      <c r="O115" s="230"/>
      <c r="P115" s="230"/>
      <c r="Q115" s="230"/>
      <c r="R115" s="230"/>
      <c r="S115" s="230"/>
      <c r="T115" s="231"/>
      <c r="AT115" s="232" t="s">
        <v>451</v>
      </c>
      <c r="AU115" s="232" t="s">
        <v>82</v>
      </c>
      <c r="AV115" s="12" t="s">
        <v>82</v>
      </c>
      <c r="AW115" s="12" t="s">
        <v>37</v>
      </c>
      <c r="AX115" s="12" t="s">
        <v>74</v>
      </c>
      <c r="AY115" s="232" t="s">
        <v>308</v>
      </c>
    </row>
    <row r="116" spans="2:65" s="12" customFormat="1" ht="13.5">
      <c r="B116" s="221"/>
      <c r="C116" s="222"/>
      <c r="D116" s="223" t="s">
        <v>451</v>
      </c>
      <c r="E116" s="224" t="s">
        <v>21</v>
      </c>
      <c r="F116" s="225" t="s">
        <v>13871</v>
      </c>
      <c r="G116" s="222"/>
      <c r="H116" s="226" t="s">
        <v>21</v>
      </c>
      <c r="I116" s="227"/>
      <c r="J116" s="222"/>
      <c r="K116" s="222"/>
      <c r="L116" s="228"/>
      <c r="M116" s="229"/>
      <c r="N116" s="230"/>
      <c r="O116" s="230"/>
      <c r="P116" s="230"/>
      <c r="Q116" s="230"/>
      <c r="R116" s="230"/>
      <c r="S116" s="230"/>
      <c r="T116" s="231"/>
      <c r="AT116" s="232" t="s">
        <v>451</v>
      </c>
      <c r="AU116" s="232" t="s">
        <v>82</v>
      </c>
      <c r="AV116" s="12" t="s">
        <v>82</v>
      </c>
      <c r="AW116" s="12" t="s">
        <v>37</v>
      </c>
      <c r="AX116" s="12" t="s">
        <v>74</v>
      </c>
      <c r="AY116" s="232" t="s">
        <v>308</v>
      </c>
    </row>
    <row r="117" spans="2:65" s="12" customFormat="1" ht="13.5">
      <c r="B117" s="221"/>
      <c r="C117" s="222"/>
      <c r="D117" s="223" t="s">
        <v>451</v>
      </c>
      <c r="E117" s="224" t="s">
        <v>21</v>
      </c>
      <c r="F117" s="225" t="s">
        <v>13872</v>
      </c>
      <c r="G117" s="222"/>
      <c r="H117" s="226" t="s">
        <v>21</v>
      </c>
      <c r="I117" s="227"/>
      <c r="J117" s="222"/>
      <c r="K117" s="222"/>
      <c r="L117" s="228"/>
      <c r="M117" s="229"/>
      <c r="N117" s="230"/>
      <c r="O117" s="230"/>
      <c r="P117" s="230"/>
      <c r="Q117" s="230"/>
      <c r="R117" s="230"/>
      <c r="S117" s="230"/>
      <c r="T117" s="231"/>
      <c r="AT117" s="232" t="s">
        <v>451</v>
      </c>
      <c r="AU117" s="232" t="s">
        <v>82</v>
      </c>
      <c r="AV117" s="12" t="s">
        <v>82</v>
      </c>
      <c r="AW117" s="12" t="s">
        <v>37</v>
      </c>
      <c r="AX117" s="12" t="s">
        <v>74</v>
      </c>
      <c r="AY117" s="232" t="s">
        <v>308</v>
      </c>
    </row>
    <row r="118" spans="2:65" s="12" customFormat="1" ht="13.5">
      <c r="B118" s="221"/>
      <c r="C118" s="222"/>
      <c r="D118" s="223" t="s">
        <v>451</v>
      </c>
      <c r="E118" s="224" t="s">
        <v>21</v>
      </c>
      <c r="F118" s="225" t="s">
        <v>13873</v>
      </c>
      <c r="G118" s="222"/>
      <c r="H118" s="226" t="s">
        <v>21</v>
      </c>
      <c r="I118" s="227"/>
      <c r="J118" s="222"/>
      <c r="K118" s="222"/>
      <c r="L118" s="228"/>
      <c r="M118" s="229"/>
      <c r="N118" s="230"/>
      <c r="O118" s="230"/>
      <c r="P118" s="230"/>
      <c r="Q118" s="230"/>
      <c r="R118" s="230"/>
      <c r="S118" s="230"/>
      <c r="T118" s="231"/>
      <c r="AT118" s="232" t="s">
        <v>451</v>
      </c>
      <c r="AU118" s="232" t="s">
        <v>82</v>
      </c>
      <c r="AV118" s="12" t="s">
        <v>82</v>
      </c>
      <c r="AW118" s="12" t="s">
        <v>37</v>
      </c>
      <c r="AX118" s="12" t="s">
        <v>74</v>
      </c>
      <c r="AY118" s="232" t="s">
        <v>308</v>
      </c>
    </row>
    <row r="119" spans="2:65" s="12" customFormat="1" ht="13.5">
      <c r="B119" s="221"/>
      <c r="C119" s="222"/>
      <c r="D119" s="223" t="s">
        <v>451</v>
      </c>
      <c r="E119" s="224" t="s">
        <v>21</v>
      </c>
      <c r="F119" s="225" t="s">
        <v>13874</v>
      </c>
      <c r="G119" s="222"/>
      <c r="H119" s="226" t="s">
        <v>21</v>
      </c>
      <c r="I119" s="227"/>
      <c r="J119" s="222"/>
      <c r="K119" s="222"/>
      <c r="L119" s="228"/>
      <c r="M119" s="229"/>
      <c r="N119" s="230"/>
      <c r="O119" s="230"/>
      <c r="P119" s="230"/>
      <c r="Q119" s="230"/>
      <c r="R119" s="230"/>
      <c r="S119" s="230"/>
      <c r="T119" s="231"/>
      <c r="AT119" s="232" t="s">
        <v>451</v>
      </c>
      <c r="AU119" s="232" t="s">
        <v>82</v>
      </c>
      <c r="AV119" s="12" t="s">
        <v>82</v>
      </c>
      <c r="AW119" s="12" t="s">
        <v>37</v>
      </c>
      <c r="AX119" s="12" t="s">
        <v>74</v>
      </c>
      <c r="AY119" s="232" t="s">
        <v>308</v>
      </c>
    </row>
    <row r="120" spans="2:65" s="12" customFormat="1" ht="13.5">
      <c r="B120" s="221"/>
      <c r="C120" s="222"/>
      <c r="D120" s="223" t="s">
        <v>451</v>
      </c>
      <c r="E120" s="224" t="s">
        <v>21</v>
      </c>
      <c r="F120" s="225" t="s">
        <v>13875</v>
      </c>
      <c r="G120" s="222"/>
      <c r="H120" s="226" t="s">
        <v>21</v>
      </c>
      <c r="I120" s="227"/>
      <c r="J120" s="222"/>
      <c r="K120" s="222"/>
      <c r="L120" s="228"/>
      <c r="M120" s="229"/>
      <c r="N120" s="230"/>
      <c r="O120" s="230"/>
      <c r="P120" s="230"/>
      <c r="Q120" s="230"/>
      <c r="R120" s="230"/>
      <c r="S120" s="230"/>
      <c r="T120" s="231"/>
      <c r="AT120" s="232" t="s">
        <v>451</v>
      </c>
      <c r="AU120" s="232" t="s">
        <v>82</v>
      </c>
      <c r="AV120" s="12" t="s">
        <v>82</v>
      </c>
      <c r="AW120" s="12" t="s">
        <v>37</v>
      </c>
      <c r="AX120" s="12" t="s">
        <v>74</v>
      </c>
      <c r="AY120" s="232" t="s">
        <v>308</v>
      </c>
    </row>
    <row r="121" spans="2:65" s="12" customFormat="1" ht="13.5">
      <c r="B121" s="221"/>
      <c r="C121" s="222"/>
      <c r="D121" s="223" t="s">
        <v>451</v>
      </c>
      <c r="E121" s="224" t="s">
        <v>21</v>
      </c>
      <c r="F121" s="225" t="s">
        <v>13876</v>
      </c>
      <c r="G121" s="222"/>
      <c r="H121" s="226" t="s">
        <v>21</v>
      </c>
      <c r="I121" s="227"/>
      <c r="J121" s="222"/>
      <c r="K121" s="222"/>
      <c r="L121" s="228"/>
      <c r="M121" s="229"/>
      <c r="N121" s="230"/>
      <c r="O121" s="230"/>
      <c r="P121" s="230"/>
      <c r="Q121" s="230"/>
      <c r="R121" s="230"/>
      <c r="S121" s="230"/>
      <c r="T121" s="231"/>
      <c r="AT121" s="232" t="s">
        <v>451</v>
      </c>
      <c r="AU121" s="232" t="s">
        <v>82</v>
      </c>
      <c r="AV121" s="12" t="s">
        <v>82</v>
      </c>
      <c r="AW121" s="12" t="s">
        <v>37</v>
      </c>
      <c r="AX121" s="12" t="s">
        <v>74</v>
      </c>
      <c r="AY121" s="232" t="s">
        <v>308</v>
      </c>
    </row>
    <row r="122" spans="2:65" s="13" customFormat="1" ht="13.5">
      <c r="B122" s="233"/>
      <c r="C122" s="234"/>
      <c r="D122" s="223" t="s">
        <v>451</v>
      </c>
      <c r="E122" s="235" t="s">
        <v>21</v>
      </c>
      <c r="F122" s="236" t="s">
        <v>13877</v>
      </c>
      <c r="G122" s="234"/>
      <c r="H122" s="237">
        <v>3316.6</v>
      </c>
      <c r="I122" s="238"/>
      <c r="J122" s="234"/>
      <c r="K122" s="234"/>
      <c r="L122" s="239"/>
      <c r="M122" s="240"/>
      <c r="N122" s="241"/>
      <c r="O122" s="241"/>
      <c r="P122" s="241"/>
      <c r="Q122" s="241"/>
      <c r="R122" s="241"/>
      <c r="S122" s="241"/>
      <c r="T122" s="242"/>
      <c r="AT122" s="243" t="s">
        <v>451</v>
      </c>
      <c r="AU122" s="243" t="s">
        <v>82</v>
      </c>
      <c r="AV122" s="13" t="s">
        <v>84</v>
      </c>
      <c r="AW122" s="13" t="s">
        <v>37</v>
      </c>
      <c r="AX122" s="13" t="s">
        <v>74</v>
      </c>
      <c r="AY122" s="243" t="s">
        <v>308</v>
      </c>
    </row>
    <row r="123" spans="2:65" s="14" customFormat="1" ht="13.5">
      <c r="B123" s="244"/>
      <c r="C123" s="245"/>
      <c r="D123" s="246" t="s">
        <v>451</v>
      </c>
      <c r="E123" s="247" t="s">
        <v>21</v>
      </c>
      <c r="F123" s="248" t="s">
        <v>459</v>
      </c>
      <c r="G123" s="245"/>
      <c r="H123" s="249">
        <v>3316.6</v>
      </c>
      <c r="I123" s="250"/>
      <c r="J123" s="245"/>
      <c r="K123" s="245"/>
      <c r="L123" s="251"/>
      <c r="M123" s="252"/>
      <c r="N123" s="253"/>
      <c r="O123" s="253"/>
      <c r="P123" s="253"/>
      <c r="Q123" s="253"/>
      <c r="R123" s="253"/>
      <c r="S123" s="253"/>
      <c r="T123" s="254"/>
      <c r="AT123" s="255" t="s">
        <v>451</v>
      </c>
      <c r="AU123" s="255" t="s">
        <v>82</v>
      </c>
      <c r="AV123" s="14" t="s">
        <v>327</v>
      </c>
      <c r="AW123" s="14" t="s">
        <v>37</v>
      </c>
      <c r="AX123" s="14" t="s">
        <v>82</v>
      </c>
      <c r="AY123" s="255" t="s">
        <v>308</v>
      </c>
    </row>
    <row r="124" spans="2:65" s="1" customFormat="1" ht="22.5" customHeight="1">
      <c r="B124" s="42"/>
      <c r="C124" s="203" t="s">
        <v>368</v>
      </c>
      <c r="D124" s="203" t="s">
        <v>311</v>
      </c>
      <c r="E124" s="204" t="s">
        <v>13878</v>
      </c>
      <c r="F124" s="205" t="s">
        <v>13879</v>
      </c>
      <c r="G124" s="206" t="s">
        <v>508</v>
      </c>
      <c r="H124" s="207">
        <v>6647.2</v>
      </c>
      <c r="I124" s="208"/>
      <c r="J124" s="209">
        <f>ROUND(I124*H124,2)</f>
        <v>0</v>
      </c>
      <c r="K124" s="205" t="s">
        <v>21</v>
      </c>
      <c r="L124" s="62"/>
      <c r="M124" s="210" t="s">
        <v>21</v>
      </c>
      <c r="N124" s="211" t="s">
        <v>45</v>
      </c>
      <c r="O124" s="43"/>
      <c r="P124" s="212">
        <f>O124*H124</f>
        <v>0</v>
      </c>
      <c r="Q124" s="212">
        <v>0</v>
      </c>
      <c r="R124" s="212">
        <f>Q124*H124</f>
        <v>0</v>
      </c>
      <c r="S124" s="212">
        <v>0</v>
      </c>
      <c r="T124" s="213">
        <f>S124*H124</f>
        <v>0</v>
      </c>
      <c r="AR124" s="25" t="s">
        <v>327</v>
      </c>
      <c r="AT124" s="25" t="s">
        <v>311</v>
      </c>
      <c r="AU124" s="25" t="s">
        <v>82</v>
      </c>
      <c r="AY124" s="25" t="s">
        <v>308</v>
      </c>
      <c r="BE124" s="214">
        <f>IF(N124="základní",J124,0)</f>
        <v>0</v>
      </c>
      <c r="BF124" s="214">
        <f>IF(N124="snížená",J124,0)</f>
        <v>0</v>
      </c>
      <c r="BG124" s="214">
        <f>IF(N124="zákl. přenesená",J124,0)</f>
        <v>0</v>
      </c>
      <c r="BH124" s="214">
        <f>IF(N124="sníž. přenesená",J124,0)</f>
        <v>0</v>
      </c>
      <c r="BI124" s="214">
        <f>IF(N124="nulová",J124,0)</f>
        <v>0</v>
      </c>
      <c r="BJ124" s="25" t="s">
        <v>82</v>
      </c>
      <c r="BK124" s="214">
        <f>ROUND(I124*H124,2)</f>
        <v>0</v>
      </c>
      <c r="BL124" s="25" t="s">
        <v>327</v>
      </c>
      <c r="BM124" s="25" t="s">
        <v>598</v>
      </c>
    </row>
    <row r="125" spans="2:65" s="1" customFormat="1" ht="27">
      <c r="B125" s="42"/>
      <c r="C125" s="64"/>
      <c r="D125" s="246" t="s">
        <v>1656</v>
      </c>
      <c r="E125" s="64"/>
      <c r="F125" s="290" t="s">
        <v>13880</v>
      </c>
      <c r="G125" s="64"/>
      <c r="H125" s="64"/>
      <c r="I125" s="173"/>
      <c r="J125" s="64"/>
      <c r="K125" s="64"/>
      <c r="L125" s="62"/>
      <c r="M125" s="291"/>
      <c r="N125" s="43"/>
      <c r="O125" s="43"/>
      <c r="P125" s="43"/>
      <c r="Q125" s="43"/>
      <c r="R125" s="43"/>
      <c r="S125" s="43"/>
      <c r="T125" s="79"/>
      <c r="AT125" s="25" t="s">
        <v>1656</v>
      </c>
      <c r="AU125" s="25" t="s">
        <v>82</v>
      </c>
    </row>
    <row r="126" spans="2:65" s="1" customFormat="1" ht="22.5" customHeight="1">
      <c r="B126" s="42"/>
      <c r="C126" s="203" t="s">
        <v>10</v>
      </c>
      <c r="D126" s="203" t="s">
        <v>311</v>
      </c>
      <c r="E126" s="204" t="s">
        <v>13818</v>
      </c>
      <c r="F126" s="205" t="s">
        <v>13881</v>
      </c>
      <c r="G126" s="206" t="s">
        <v>647</v>
      </c>
      <c r="H126" s="207">
        <v>1</v>
      </c>
      <c r="I126" s="208"/>
      <c r="J126" s="209">
        <f>ROUND(I126*H126,2)</f>
        <v>0</v>
      </c>
      <c r="K126" s="205" t="s">
        <v>21</v>
      </c>
      <c r="L126" s="62"/>
      <c r="M126" s="210" t="s">
        <v>21</v>
      </c>
      <c r="N126" s="211" t="s">
        <v>45</v>
      </c>
      <c r="O126" s="43"/>
      <c r="P126" s="212">
        <f>O126*H126</f>
        <v>0</v>
      </c>
      <c r="Q126" s="212">
        <v>0</v>
      </c>
      <c r="R126" s="212">
        <f>Q126*H126</f>
        <v>0</v>
      </c>
      <c r="S126" s="212">
        <v>0</v>
      </c>
      <c r="T126" s="213">
        <f>S126*H126</f>
        <v>0</v>
      </c>
      <c r="AR126" s="25" t="s">
        <v>327</v>
      </c>
      <c r="AT126" s="25" t="s">
        <v>311</v>
      </c>
      <c r="AU126" s="25" t="s">
        <v>82</v>
      </c>
      <c r="AY126" s="25" t="s">
        <v>308</v>
      </c>
      <c r="BE126" s="214">
        <f>IF(N126="základní",J126,0)</f>
        <v>0</v>
      </c>
      <c r="BF126" s="214">
        <f>IF(N126="snížená",J126,0)</f>
        <v>0</v>
      </c>
      <c r="BG126" s="214">
        <f>IF(N126="zákl. přenesená",J126,0)</f>
        <v>0</v>
      </c>
      <c r="BH126" s="214">
        <f>IF(N126="sníž. přenesená",J126,0)</f>
        <v>0</v>
      </c>
      <c r="BI126" s="214">
        <f>IF(N126="nulová",J126,0)</f>
        <v>0</v>
      </c>
      <c r="BJ126" s="25" t="s">
        <v>82</v>
      </c>
      <c r="BK126" s="214">
        <f>ROUND(I126*H126,2)</f>
        <v>0</v>
      </c>
      <c r="BL126" s="25" t="s">
        <v>327</v>
      </c>
      <c r="BM126" s="25" t="s">
        <v>608</v>
      </c>
    </row>
    <row r="127" spans="2:65" s="1" customFormat="1" ht="22.5" customHeight="1">
      <c r="B127" s="42"/>
      <c r="C127" s="277" t="s">
        <v>375</v>
      </c>
      <c r="D127" s="277" t="s">
        <v>1079</v>
      </c>
      <c r="E127" s="278" t="s">
        <v>13882</v>
      </c>
      <c r="F127" s="279" t="s">
        <v>13883</v>
      </c>
      <c r="G127" s="280" t="s">
        <v>449</v>
      </c>
      <c r="H127" s="281">
        <v>462.13200000000001</v>
      </c>
      <c r="I127" s="282"/>
      <c r="J127" s="283">
        <f>ROUND(I127*H127,2)</f>
        <v>0</v>
      </c>
      <c r="K127" s="279" t="s">
        <v>21</v>
      </c>
      <c r="L127" s="284"/>
      <c r="M127" s="285" t="s">
        <v>21</v>
      </c>
      <c r="N127" s="286" t="s">
        <v>45</v>
      </c>
      <c r="O127" s="43"/>
      <c r="P127" s="212">
        <f>O127*H127</f>
        <v>0</v>
      </c>
      <c r="Q127" s="212">
        <v>0</v>
      </c>
      <c r="R127" s="212">
        <f>Q127*H127</f>
        <v>0</v>
      </c>
      <c r="S127" s="212">
        <v>0</v>
      </c>
      <c r="T127" s="213">
        <f>S127*H127</f>
        <v>0</v>
      </c>
      <c r="AR127" s="25" t="s">
        <v>342</v>
      </c>
      <c r="AT127" s="25" t="s">
        <v>1079</v>
      </c>
      <c r="AU127" s="25" t="s">
        <v>82</v>
      </c>
      <c r="AY127" s="25" t="s">
        <v>308</v>
      </c>
      <c r="BE127" s="214">
        <f>IF(N127="základní",J127,0)</f>
        <v>0</v>
      </c>
      <c r="BF127" s="214">
        <f>IF(N127="snížená",J127,0)</f>
        <v>0</v>
      </c>
      <c r="BG127" s="214">
        <f>IF(N127="zákl. přenesená",J127,0)</f>
        <v>0</v>
      </c>
      <c r="BH127" s="214">
        <f>IF(N127="sníž. přenesená",J127,0)</f>
        <v>0</v>
      </c>
      <c r="BI127" s="214">
        <f>IF(N127="nulová",J127,0)</f>
        <v>0</v>
      </c>
      <c r="BJ127" s="25" t="s">
        <v>82</v>
      </c>
      <c r="BK127" s="214">
        <f>ROUND(I127*H127,2)</f>
        <v>0</v>
      </c>
      <c r="BL127" s="25" t="s">
        <v>327</v>
      </c>
      <c r="BM127" s="25" t="s">
        <v>619</v>
      </c>
    </row>
    <row r="128" spans="2:65" s="1" customFormat="1" ht="22.5" customHeight="1">
      <c r="B128" s="42"/>
      <c r="C128" s="277" t="s">
        <v>381</v>
      </c>
      <c r="D128" s="277" t="s">
        <v>1079</v>
      </c>
      <c r="E128" s="278" t="s">
        <v>13884</v>
      </c>
      <c r="F128" s="279" t="s">
        <v>13885</v>
      </c>
      <c r="G128" s="280" t="s">
        <v>13886</v>
      </c>
      <c r="H128" s="281">
        <v>16</v>
      </c>
      <c r="I128" s="282"/>
      <c r="J128" s="283">
        <f>ROUND(I128*H128,2)</f>
        <v>0</v>
      </c>
      <c r="K128" s="279" t="s">
        <v>21</v>
      </c>
      <c r="L128" s="284"/>
      <c r="M128" s="285" t="s">
        <v>21</v>
      </c>
      <c r="N128" s="286" t="s">
        <v>45</v>
      </c>
      <c r="O128" s="43"/>
      <c r="P128" s="212">
        <f>O128*H128</f>
        <v>0</v>
      </c>
      <c r="Q128" s="212">
        <v>0</v>
      </c>
      <c r="R128" s="212">
        <f>Q128*H128</f>
        <v>0</v>
      </c>
      <c r="S128" s="212">
        <v>0</v>
      </c>
      <c r="T128" s="213">
        <f>S128*H128</f>
        <v>0</v>
      </c>
      <c r="AR128" s="25" t="s">
        <v>342</v>
      </c>
      <c r="AT128" s="25" t="s">
        <v>1079</v>
      </c>
      <c r="AU128" s="25" t="s">
        <v>82</v>
      </c>
      <c r="AY128" s="25" t="s">
        <v>308</v>
      </c>
      <c r="BE128" s="214">
        <f>IF(N128="základní",J128,0)</f>
        <v>0</v>
      </c>
      <c r="BF128" s="214">
        <f>IF(N128="snížená",J128,0)</f>
        <v>0</v>
      </c>
      <c r="BG128" s="214">
        <f>IF(N128="zákl. přenesená",J128,0)</f>
        <v>0</v>
      </c>
      <c r="BH128" s="214">
        <f>IF(N128="sníž. přenesená",J128,0)</f>
        <v>0</v>
      </c>
      <c r="BI128" s="214">
        <f>IF(N128="nulová",J128,0)</f>
        <v>0</v>
      </c>
      <c r="BJ128" s="25" t="s">
        <v>82</v>
      </c>
      <c r="BK128" s="214">
        <f>ROUND(I128*H128,2)</f>
        <v>0</v>
      </c>
      <c r="BL128" s="25" t="s">
        <v>327</v>
      </c>
      <c r="BM128" s="25" t="s">
        <v>632</v>
      </c>
    </row>
    <row r="129" spans="2:65" s="11" customFormat="1" ht="37.35" customHeight="1">
      <c r="B129" s="186"/>
      <c r="C129" s="187"/>
      <c r="D129" s="200" t="s">
        <v>73</v>
      </c>
      <c r="E129" s="296" t="s">
        <v>2518</v>
      </c>
      <c r="F129" s="296" t="s">
        <v>13887</v>
      </c>
      <c r="G129" s="187"/>
      <c r="H129" s="187"/>
      <c r="I129" s="190"/>
      <c r="J129" s="297">
        <f>BK129</f>
        <v>0</v>
      </c>
      <c r="K129" s="187"/>
      <c r="L129" s="192"/>
      <c r="M129" s="193"/>
      <c r="N129" s="194"/>
      <c r="O129" s="194"/>
      <c r="P129" s="195">
        <f>SUM(P130:P179)</f>
        <v>0</v>
      </c>
      <c r="Q129" s="194"/>
      <c r="R129" s="195">
        <f>SUM(R130:R179)</f>
        <v>0</v>
      </c>
      <c r="S129" s="194"/>
      <c r="T129" s="196">
        <f>SUM(T130:T179)</f>
        <v>0</v>
      </c>
      <c r="AR129" s="197" t="s">
        <v>82</v>
      </c>
      <c r="AT129" s="198" t="s">
        <v>73</v>
      </c>
      <c r="AU129" s="198" t="s">
        <v>74</v>
      </c>
      <c r="AY129" s="197" t="s">
        <v>308</v>
      </c>
      <c r="BK129" s="199">
        <f>SUM(BK130:BK179)</f>
        <v>0</v>
      </c>
    </row>
    <row r="130" spans="2:65" s="1" customFormat="1" ht="22.5" customHeight="1">
      <c r="B130" s="42"/>
      <c r="C130" s="203" t="s">
        <v>385</v>
      </c>
      <c r="D130" s="203" t="s">
        <v>311</v>
      </c>
      <c r="E130" s="204" t="s">
        <v>13888</v>
      </c>
      <c r="F130" s="205" t="s">
        <v>13889</v>
      </c>
      <c r="G130" s="206" t="s">
        <v>508</v>
      </c>
      <c r="H130" s="207">
        <v>3963.8</v>
      </c>
      <c r="I130" s="208"/>
      <c r="J130" s="209">
        <f t="shared" ref="J130:J136" si="10">ROUND(I130*H130,2)</f>
        <v>0</v>
      </c>
      <c r="K130" s="205" t="s">
        <v>21</v>
      </c>
      <c r="L130" s="62"/>
      <c r="M130" s="210" t="s">
        <v>21</v>
      </c>
      <c r="N130" s="211" t="s">
        <v>45</v>
      </c>
      <c r="O130" s="43"/>
      <c r="P130" s="212">
        <f t="shared" ref="P130:P136" si="11">O130*H130</f>
        <v>0</v>
      </c>
      <c r="Q130" s="212">
        <v>0</v>
      </c>
      <c r="R130" s="212">
        <f t="shared" ref="R130:R136" si="12">Q130*H130</f>
        <v>0</v>
      </c>
      <c r="S130" s="212">
        <v>0</v>
      </c>
      <c r="T130" s="213">
        <f t="shared" ref="T130:T136" si="13">S130*H130</f>
        <v>0</v>
      </c>
      <c r="AR130" s="25" t="s">
        <v>327</v>
      </c>
      <c r="AT130" s="25" t="s">
        <v>311</v>
      </c>
      <c r="AU130" s="25" t="s">
        <v>82</v>
      </c>
      <c r="AY130" s="25" t="s">
        <v>308</v>
      </c>
      <c r="BE130" s="214">
        <f t="shared" ref="BE130:BE136" si="14">IF(N130="základní",J130,0)</f>
        <v>0</v>
      </c>
      <c r="BF130" s="214">
        <f t="shared" ref="BF130:BF136" si="15">IF(N130="snížená",J130,0)</f>
        <v>0</v>
      </c>
      <c r="BG130" s="214">
        <f t="shared" ref="BG130:BG136" si="16">IF(N130="zákl. přenesená",J130,0)</f>
        <v>0</v>
      </c>
      <c r="BH130" s="214">
        <f t="shared" ref="BH130:BH136" si="17">IF(N130="sníž. přenesená",J130,0)</f>
        <v>0</v>
      </c>
      <c r="BI130" s="214">
        <f t="shared" ref="BI130:BI136" si="18">IF(N130="nulová",J130,0)</f>
        <v>0</v>
      </c>
      <c r="BJ130" s="25" t="s">
        <v>82</v>
      </c>
      <c r="BK130" s="214">
        <f t="shared" ref="BK130:BK136" si="19">ROUND(I130*H130,2)</f>
        <v>0</v>
      </c>
      <c r="BL130" s="25" t="s">
        <v>327</v>
      </c>
      <c r="BM130" s="25" t="s">
        <v>644</v>
      </c>
    </row>
    <row r="131" spans="2:65" s="1" customFormat="1" ht="22.5" customHeight="1">
      <c r="B131" s="42"/>
      <c r="C131" s="203" t="s">
        <v>389</v>
      </c>
      <c r="D131" s="203" t="s">
        <v>311</v>
      </c>
      <c r="E131" s="204" t="s">
        <v>13890</v>
      </c>
      <c r="F131" s="205" t="s">
        <v>13891</v>
      </c>
      <c r="G131" s="206" t="s">
        <v>578</v>
      </c>
      <c r="H131" s="207">
        <v>2710</v>
      </c>
      <c r="I131" s="208"/>
      <c r="J131" s="209">
        <f t="shared" si="10"/>
        <v>0</v>
      </c>
      <c r="K131" s="205" t="s">
        <v>21</v>
      </c>
      <c r="L131" s="62"/>
      <c r="M131" s="210" t="s">
        <v>21</v>
      </c>
      <c r="N131" s="211" t="s">
        <v>45</v>
      </c>
      <c r="O131" s="43"/>
      <c r="P131" s="212">
        <f t="shared" si="11"/>
        <v>0</v>
      </c>
      <c r="Q131" s="212">
        <v>0</v>
      </c>
      <c r="R131" s="212">
        <f t="shared" si="12"/>
        <v>0</v>
      </c>
      <c r="S131" s="212">
        <v>0</v>
      </c>
      <c r="T131" s="213">
        <f t="shared" si="13"/>
        <v>0</v>
      </c>
      <c r="AR131" s="25" t="s">
        <v>327</v>
      </c>
      <c r="AT131" s="25" t="s">
        <v>311</v>
      </c>
      <c r="AU131" s="25" t="s">
        <v>82</v>
      </c>
      <c r="AY131" s="25" t="s">
        <v>308</v>
      </c>
      <c r="BE131" s="214">
        <f t="shared" si="14"/>
        <v>0</v>
      </c>
      <c r="BF131" s="214">
        <f t="shared" si="15"/>
        <v>0</v>
      </c>
      <c r="BG131" s="214">
        <f t="shared" si="16"/>
        <v>0</v>
      </c>
      <c r="BH131" s="214">
        <f t="shared" si="17"/>
        <v>0</v>
      </c>
      <c r="BI131" s="214">
        <f t="shared" si="18"/>
        <v>0</v>
      </c>
      <c r="BJ131" s="25" t="s">
        <v>82</v>
      </c>
      <c r="BK131" s="214">
        <f t="shared" si="19"/>
        <v>0</v>
      </c>
      <c r="BL131" s="25" t="s">
        <v>327</v>
      </c>
      <c r="BM131" s="25" t="s">
        <v>653</v>
      </c>
    </row>
    <row r="132" spans="2:65" s="1" customFormat="1" ht="22.5" customHeight="1">
      <c r="B132" s="42"/>
      <c r="C132" s="203" t="s">
        <v>393</v>
      </c>
      <c r="D132" s="203" t="s">
        <v>311</v>
      </c>
      <c r="E132" s="204" t="s">
        <v>13892</v>
      </c>
      <c r="F132" s="205" t="s">
        <v>13893</v>
      </c>
      <c r="G132" s="206" t="s">
        <v>578</v>
      </c>
      <c r="H132" s="207">
        <v>9</v>
      </c>
      <c r="I132" s="208"/>
      <c r="J132" s="209">
        <f t="shared" si="10"/>
        <v>0</v>
      </c>
      <c r="K132" s="205" t="s">
        <v>21</v>
      </c>
      <c r="L132" s="62"/>
      <c r="M132" s="210" t="s">
        <v>21</v>
      </c>
      <c r="N132" s="211" t="s">
        <v>45</v>
      </c>
      <c r="O132" s="43"/>
      <c r="P132" s="212">
        <f t="shared" si="11"/>
        <v>0</v>
      </c>
      <c r="Q132" s="212">
        <v>0</v>
      </c>
      <c r="R132" s="212">
        <f t="shared" si="12"/>
        <v>0</v>
      </c>
      <c r="S132" s="212">
        <v>0</v>
      </c>
      <c r="T132" s="213">
        <f t="shared" si="13"/>
        <v>0</v>
      </c>
      <c r="AR132" s="25" t="s">
        <v>327</v>
      </c>
      <c r="AT132" s="25" t="s">
        <v>311</v>
      </c>
      <c r="AU132" s="25" t="s">
        <v>82</v>
      </c>
      <c r="AY132" s="25" t="s">
        <v>308</v>
      </c>
      <c r="BE132" s="214">
        <f t="shared" si="14"/>
        <v>0</v>
      </c>
      <c r="BF132" s="214">
        <f t="shared" si="15"/>
        <v>0</v>
      </c>
      <c r="BG132" s="214">
        <f t="shared" si="16"/>
        <v>0</v>
      </c>
      <c r="BH132" s="214">
        <f t="shared" si="17"/>
        <v>0</v>
      </c>
      <c r="BI132" s="214">
        <f t="shared" si="18"/>
        <v>0</v>
      </c>
      <c r="BJ132" s="25" t="s">
        <v>82</v>
      </c>
      <c r="BK132" s="214">
        <f t="shared" si="19"/>
        <v>0</v>
      </c>
      <c r="BL132" s="25" t="s">
        <v>327</v>
      </c>
      <c r="BM132" s="25" t="s">
        <v>661</v>
      </c>
    </row>
    <row r="133" spans="2:65" s="1" customFormat="1" ht="22.5" customHeight="1">
      <c r="B133" s="42"/>
      <c r="C133" s="203" t="s">
        <v>9</v>
      </c>
      <c r="D133" s="203" t="s">
        <v>311</v>
      </c>
      <c r="E133" s="204" t="s">
        <v>13894</v>
      </c>
      <c r="F133" s="205" t="s">
        <v>13895</v>
      </c>
      <c r="G133" s="206" t="s">
        <v>578</v>
      </c>
      <c r="H133" s="207">
        <v>10</v>
      </c>
      <c r="I133" s="208"/>
      <c r="J133" s="209">
        <f t="shared" si="10"/>
        <v>0</v>
      </c>
      <c r="K133" s="205" t="s">
        <v>21</v>
      </c>
      <c r="L133" s="62"/>
      <c r="M133" s="210" t="s">
        <v>21</v>
      </c>
      <c r="N133" s="211" t="s">
        <v>45</v>
      </c>
      <c r="O133" s="43"/>
      <c r="P133" s="212">
        <f t="shared" si="11"/>
        <v>0</v>
      </c>
      <c r="Q133" s="212">
        <v>0</v>
      </c>
      <c r="R133" s="212">
        <f t="shared" si="12"/>
        <v>0</v>
      </c>
      <c r="S133" s="212">
        <v>0</v>
      </c>
      <c r="T133" s="213">
        <f t="shared" si="13"/>
        <v>0</v>
      </c>
      <c r="AR133" s="25" t="s">
        <v>327</v>
      </c>
      <c r="AT133" s="25" t="s">
        <v>311</v>
      </c>
      <c r="AU133" s="25" t="s">
        <v>82</v>
      </c>
      <c r="AY133" s="25" t="s">
        <v>308</v>
      </c>
      <c r="BE133" s="214">
        <f t="shared" si="14"/>
        <v>0</v>
      </c>
      <c r="BF133" s="214">
        <f t="shared" si="15"/>
        <v>0</v>
      </c>
      <c r="BG133" s="214">
        <f t="shared" si="16"/>
        <v>0</v>
      </c>
      <c r="BH133" s="214">
        <f t="shared" si="17"/>
        <v>0</v>
      </c>
      <c r="BI133" s="214">
        <f t="shared" si="18"/>
        <v>0</v>
      </c>
      <c r="BJ133" s="25" t="s">
        <v>82</v>
      </c>
      <c r="BK133" s="214">
        <f t="shared" si="19"/>
        <v>0</v>
      </c>
      <c r="BL133" s="25" t="s">
        <v>327</v>
      </c>
      <c r="BM133" s="25" t="s">
        <v>669</v>
      </c>
    </row>
    <row r="134" spans="2:65" s="1" customFormat="1" ht="22.5" customHeight="1">
      <c r="B134" s="42"/>
      <c r="C134" s="203" t="s">
        <v>402</v>
      </c>
      <c r="D134" s="203" t="s">
        <v>311</v>
      </c>
      <c r="E134" s="204" t="s">
        <v>13896</v>
      </c>
      <c r="F134" s="205" t="s">
        <v>13897</v>
      </c>
      <c r="G134" s="206" t="s">
        <v>578</v>
      </c>
      <c r="H134" s="207">
        <v>4</v>
      </c>
      <c r="I134" s="208"/>
      <c r="J134" s="209">
        <f t="shared" si="10"/>
        <v>0</v>
      </c>
      <c r="K134" s="205" t="s">
        <v>21</v>
      </c>
      <c r="L134" s="62"/>
      <c r="M134" s="210" t="s">
        <v>21</v>
      </c>
      <c r="N134" s="211" t="s">
        <v>45</v>
      </c>
      <c r="O134" s="43"/>
      <c r="P134" s="212">
        <f t="shared" si="11"/>
        <v>0</v>
      </c>
      <c r="Q134" s="212">
        <v>0</v>
      </c>
      <c r="R134" s="212">
        <f t="shared" si="12"/>
        <v>0</v>
      </c>
      <c r="S134" s="212">
        <v>0</v>
      </c>
      <c r="T134" s="213">
        <f t="shared" si="13"/>
        <v>0</v>
      </c>
      <c r="AR134" s="25" t="s">
        <v>327</v>
      </c>
      <c r="AT134" s="25" t="s">
        <v>311</v>
      </c>
      <c r="AU134" s="25" t="s">
        <v>82</v>
      </c>
      <c r="AY134" s="25" t="s">
        <v>308</v>
      </c>
      <c r="BE134" s="214">
        <f t="shared" si="14"/>
        <v>0</v>
      </c>
      <c r="BF134" s="214">
        <f t="shared" si="15"/>
        <v>0</v>
      </c>
      <c r="BG134" s="214">
        <f t="shared" si="16"/>
        <v>0</v>
      </c>
      <c r="BH134" s="214">
        <f t="shared" si="17"/>
        <v>0</v>
      </c>
      <c r="BI134" s="214">
        <f t="shared" si="18"/>
        <v>0</v>
      </c>
      <c r="BJ134" s="25" t="s">
        <v>82</v>
      </c>
      <c r="BK134" s="214">
        <f t="shared" si="19"/>
        <v>0</v>
      </c>
      <c r="BL134" s="25" t="s">
        <v>327</v>
      </c>
      <c r="BM134" s="25" t="s">
        <v>677</v>
      </c>
    </row>
    <row r="135" spans="2:65" s="1" customFormat="1" ht="22.5" customHeight="1">
      <c r="B135" s="42"/>
      <c r="C135" s="203" t="s">
        <v>406</v>
      </c>
      <c r="D135" s="203" t="s">
        <v>311</v>
      </c>
      <c r="E135" s="204" t="s">
        <v>13898</v>
      </c>
      <c r="F135" s="205" t="s">
        <v>13899</v>
      </c>
      <c r="G135" s="206" t="s">
        <v>578</v>
      </c>
      <c r="H135" s="207">
        <v>1</v>
      </c>
      <c r="I135" s="208"/>
      <c r="J135" s="209">
        <f t="shared" si="10"/>
        <v>0</v>
      </c>
      <c r="K135" s="205" t="s">
        <v>21</v>
      </c>
      <c r="L135" s="62"/>
      <c r="M135" s="210" t="s">
        <v>21</v>
      </c>
      <c r="N135" s="211" t="s">
        <v>45</v>
      </c>
      <c r="O135" s="43"/>
      <c r="P135" s="212">
        <f t="shared" si="11"/>
        <v>0</v>
      </c>
      <c r="Q135" s="212">
        <v>0</v>
      </c>
      <c r="R135" s="212">
        <f t="shared" si="12"/>
        <v>0</v>
      </c>
      <c r="S135" s="212">
        <v>0</v>
      </c>
      <c r="T135" s="213">
        <f t="shared" si="13"/>
        <v>0</v>
      </c>
      <c r="AR135" s="25" t="s">
        <v>327</v>
      </c>
      <c r="AT135" s="25" t="s">
        <v>311</v>
      </c>
      <c r="AU135" s="25" t="s">
        <v>82</v>
      </c>
      <c r="AY135" s="25" t="s">
        <v>308</v>
      </c>
      <c r="BE135" s="214">
        <f t="shared" si="14"/>
        <v>0</v>
      </c>
      <c r="BF135" s="214">
        <f t="shared" si="15"/>
        <v>0</v>
      </c>
      <c r="BG135" s="214">
        <f t="shared" si="16"/>
        <v>0</v>
      </c>
      <c r="BH135" s="214">
        <f t="shared" si="17"/>
        <v>0</v>
      </c>
      <c r="BI135" s="214">
        <f t="shared" si="18"/>
        <v>0</v>
      </c>
      <c r="BJ135" s="25" t="s">
        <v>82</v>
      </c>
      <c r="BK135" s="214">
        <f t="shared" si="19"/>
        <v>0</v>
      </c>
      <c r="BL135" s="25" t="s">
        <v>327</v>
      </c>
      <c r="BM135" s="25" t="s">
        <v>685</v>
      </c>
    </row>
    <row r="136" spans="2:65" s="1" customFormat="1" ht="22.5" customHeight="1">
      <c r="B136" s="42"/>
      <c r="C136" s="203" t="s">
        <v>410</v>
      </c>
      <c r="D136" s="203" t="s">
        <v>311</v>
      </c>
      <c r="E136" s="204" t="s">
        <v>13900</v>
      </c>
      <c r="F136" s="205" t="s">
        <v>13901</v>
      </c>
      <c r="G136" s="206" t="s">
        <v>508</v>
      </c>
      <c r="H136" s="207">
        <v>1658.3</v>
      </c>
      <c r="I136" s="208"/>
      <c r="J136" s="209">
        <f t="shared" si="10"/>
        <v>0</v>
      </c>
      <c r="K136" s="205" t="s">
        <v>21</v>
      </c>
      <c r="L136" s="62"/>
      <c r="M136" s="210" t="s">
        <v>21</v>
      </c>
      <c r="N136" s="211" t="s">
        <v>45</v>
      </c>
      <c r="O136" s="43"/>
      <c r="P136" s="212">
        <f t="shared" si="11"/>
        <v>0</v>
      </c>
      <c r="Q136" s="212">
        <v>0</v>
      </c>
      <c r="R136" s="212">
        <f t="shared" si="12"/>
        <v>0</v>
      </c>
      <c r="S136" s="212">
        <v>0</v>
      </c>
      <c r="T136" s="213">
        <f t="shared" si="13"/>
        <v>0</v>
      </c>
      <c r="AR136" s="25" t="s">
        <v>327</v>
      </c>
      <c r="AT136" s="25" t="s">
        <v>311</v>
      </c>
      <c r="AU136" s="25" t="s">
        <v>82</v>
      </c>
      <c r="AY136" s="25" t="s">
        <v>308</v>
      </c>
      <c r="BE136" s="214">
        <f t="shared" si="14"/>
        <v>0</v>
      </c>
      <c r="BF136" s="214">
        <f t="shared" si="15"/>
        <v>0</v>
      </c>
      <c r="BG136" s="214">
        <f t="shared" si="16"/>
        <v>0</v>
      </c>
      <c r="BH136" s="214">
        <f t="shared" si="17"/>
        <v>0</v>
      </c>
      <c r="BI136" s="214">
        <f t="shared" si="18"/>
        <v>0</v>
      </c>
      <c r="BJ136" s="25" t="s">
        <v>82</v>
      </c>
      <c r="BK136" s="214">
        <f t="shared" si="19"/>
        <v>0</v>
      </c>
      <c r="BL136" s="25" t="s">
        <v>327</v>
      </c>
      <c r="BM136" s="25" t="s">
        <v>693</v>
      </c>
    </row>
    <row r="137" spans="2:65" s="1" customFormat="1" ht="27">
      <c r="B137" s="42"/>
      <c r="C137" s="64"/>
      <c r="D137" s="246" t="s">
        <v>1656</v>
      </c>
      <c r="E137" s="64"/>
      <c r="F137" s="290" t="s">
        <v>13902</v>
      </c>
      <c r="G137" s="64"/>
      <c r="H137" s="64"/>
      <c r="I137" s="173"/>
      <c r="J137" s="64"/>
      <c r="K137" s="64"/>
      <c r="L137" s="62"/>
      <c r="M137" s="291"/>
      <c r="N137" s="43"/>
      <c r="O137" s="43"/>
      <c r="P137" s="43"/>
      <c r="Q137" s="43"/>
      <c r="R137" s="43"/>
      <c r="S137" s="43"/>
      <c r="T137" s="79"/>
      <c r="AT137" s="25" t="s">
        <v>1656</v>
      </c>
      <c r="AU137" s="25" t="s">
        <v>82</v>
      </c>
    </row>
    <row r="138" spans="2:65" s="1" customFormat="1" ht="22.5" customHeight="1">
      <c r="B138" s="42"/>
      <c r="C138" s="203" t="s">
        <v>416</v>
      </c>
      <c r="D138" s="203" t="s">
        <v>311</v>
      </c>
      <c r="E138" s="204" t="s">
        <v>13903</v>
      </c>
      <c r="F138" s="205" t="s">
        <v>13904</v>
      </c>
      <c r="G138" s="206" t="s">
        <v>13905</v>
      </c>
      <c r="H138" s="207">
        <v>0.39600000000000002</v>
      </c>
      <c r="I138" s="208"/>
      <c r="J138" s="209">
        <f>ROUND(I138*H138,2)</f>
        <v>0</v>
      </c>
      <c r="K138" s="205" t="s">
        <v>21</v>
      </c>
      <c r="L138" s="62"/>
      <c r="M138" s="210" t="s">
        <v>21</v>
      </c>
      <c r="N138" s="211" t="s">
        <v>45</v>
      </c>
      <c r="O138" s="43"/>
      <c r="P138" s="212">
        <f>O138*H138</f>
        <v>0</v>
      </c>
      <c r="Q138" s="212">
        <v>0</v>
      </c>
      <c r="R138" s="212">
        <f>Q138*H138</f>
        <v>0</v>
      </c>
      <c r="S138" s="212">
        <v>0</v>
      </c>
      <c r="T138" s="213">
        <f>S138*H138</f>
        <v>0</v>
      </c>
      <c r="AR138" s="25" t="s">
        <v>327</v>
      </c>
      <c r="AT138" s="25" t="s">
        <v>311</v>
      </c>
      <c r="AU138" s="25" t="s">
        <v>82</v>
      </c>
      <c r="AY138" s="25" t="s">
        <v>308</v>
      </c>
      <c r="BE138" s="214">
        <f>IF(N138="základní",J138,0)</f>
        <v>0</v>
      </c>
      <c r="BF138" s="214">
        <f>IF(N138="snížená",J138,0)</f>
        <v>0</v>
      </c>
      <c r="BG138" s="214">
        <f>IF(N138="zákl. přenesená",J138,0)</f>
        <v>0</v>
      </c>
      <c r="BH138" s="214">
        <f>IF(N138="sníž. přenesená",J138,0)</f>
        <v>0</v>
      </c>
      <c r="BI138" s="214">
        <f>IF(N138="nulová",J138,0)</f>
        <v>0</v>
      </c>
      <c r="BJ138" s="25" t="s">
        <v>82</v>
      </c>
      <c r="BK138" s="214">
        <f>ROUND(I138*H138,2)</f>
        <v>0</v>
      </c>
      <c r="BL138" s="25" t="s">
        <v>327</v>
      </c>
      <c r="BM138" s="25" t="s">
        <v>702</v>
      </c>
    </row>
    <row r="139" spans="2:65" s="1" customFormat="1" ht="27">
      <c r="B139" s="42"/>
      <c r="C139" s="64"/>
      <c r="D139" s="246" t="s">
        <v>1656</v>
      </c>
      <c r="E139" s="64"/>
      <c r="F139" s="290" t="s">
        <v>13906</v>
      </c>
      <c r="G139" s="64"/>
      <c r="H139" s="64"/>
      <c r="I139" s="173"/>
      <c r="J139" s="64"/>
      <c r="K139" s="64"/>
      <c r="L139" s="62"/>
      <c r="M139" s="291"/>
      <c r="N139" s="43"/>
      <c r="O139" s="43"/>
      <c r="P139" s="43"/>
      <c r="Q139" s="43"/>
      <c r="R139" s="43"/>
      <c r="S139" s="43"/>
      <c r="T139" s="79"/>
      <c r="AT139" s="25" t="s">
        <v>1656</v>
      </c>
      <c r="AU139" s="25" t="s">
        <v>82</v>
      </c>
    </row>
    <row r="140" spans="2:65" s="1" customFormat="1" ht="22.5" customHeight="1">
      <c r="B140" s="42"/>
      <c r="C140" s="203" t="s">
        <v>420</v>
      </c>
      <c r="D140" s="203" t="s">
        <v>311</v>
      </c>
      <c r="E140" s="204" t="s">
        <v>13907</v>
      </c>
      <c r="F140" s="205" t="s">
        <v>13908</v>
      </c>
      <c r="G140" s="206" t="s">
        <v>578</v>
      </c>
      <c r="H140" s="207">
        <v>4</v>
      </c>
      <c r="I140" s="208"/>
      <c r="J140" s="209">
        <f t="shared" ref="J140:J158" si="20">ROUND(I140*H140,2)</f>
        <v>0</v>
      </c>
      <c r="K140" s="205" t="s">
        <v>21</v>
      </c>
      <c r="L140" s="62"/>
      <c r="M140" s="210" t="s">
        <v>21</v>
      </c>
      <c r="N140" s="211" t="s">
        <v>45</v>
      </c>
      <c r="O140" s="43"/>
      <c r="P140" s="212">
        <f t="shared" ref="P140:P158" si="21">O140*H140</f>
        <v>0</v>
      </c>
      <c r="Q140" s="212">
        <v>0</v>
      </c>
      <c r="R140" s="212">
        <f t="shared" ref="R140:R158" si="22">Q140*H140</f>
        <v>0</v>
      </c>
      <c r="S140" s="212">
        <v>0</v>
      </c>
      <c r="T140" s="213">
        <f t="shared" ref="T140:T158" si="23">S140*H140</f>
        <v>0</v>
      </c>
      <c r="AR140" s="25" t="s">
        <v>327</v>
      </c>
      <c r="AT140" s="25" t="s">
        <v>311</v>
      </c>
      <c r="AU140" s="25" t="s">
        <v>82</v>
      </c>
      <c r="AY140" s="25" t="s">
        <v>308</v>
      </c>
      <c r="BE140" s="214">
        <f t="shared" ref="BE140:BE158" si="24">IF(N140="základní",J140,0)</f>
        <v>0</v>
      </c>
      <c r="BF140" s="214">
        <f t="shared" ref="BF140:BF158" si="25">IF(N140="snížená",J140,0)</f>
        <v>0</v>
      </c>
      <c r="BG140" s="214">
        <f t="shared" ref="BG140:BG158" si="26">IF(N140="zákl. přenesená",J140,0)</f>
        <v>0</v>
      </c>
      <c r="BH140" s="214">
        <f t="shared" ref="BH140:BH158" si="27">IF(N140="sníž. přenesená",J140,0)</f>
        <v>0</v>
      </c>
      <c r="BI140" s="214">
        <f t="shared" ref="BI140:BI158" si="28">IF(N140="nulová",J140,0)</f>
        <v>0</v>
      </c>
      <c r="BJ140" s="25" t="s">
        <v>82</v>
      </c>
      <c r="BK140" s="214">
        <f t="shared" ref="BK140:BK158" si="29">ROUND(I140*H140,2)</f>
        <v>0</v>
      </c>
      <c r="BL140" s="25" t="s">
        <v>327</v>
      </c>
      <c r="BM140" s="25" t="s">
        <v>710</v>
      </c>
    </row>
    <row r="141" spans="2:65" s="1" customFormat="1" ht="22.5" customHeight="1">
      <c r="B141" s="42"/>
      <c r="C141" s="203" t="s">
        <v>593</v>
      </c>
      <c r="D141" s="203" t="s">
        <v>311</v>
      </c>
      <c r="E141" s="204" t="s">
        <v>13909</v>
      </c>
      <c r="F141" s="205" t="s">
        <v>13910</v>
      </c>
      <c r="G141" s="206" t="s">
        <v>578</v>
      </c>
      <c r="H141" s="207">
        <v>5</v>
      </c>
      <c r="I141" s="208"/>
      <c r="J141" s="209">
        <f t="shared" si="20"/>
        <v>0</v>
      </c>
      <c r="K141" s="205" t="s">
        <v>21</v>
      </c>
      <c r="L141" s="62"/>
      <c r="M141" s="210" t="s">
        <v>21</v>
      </c>
      <c r="N141" s="211" t="s">
        <v>45</v>
      </c>
      <c r="O141" s="43"/>
      <c r="P141" s="212">
        <f t="shared" si="21"/>
        <v>0</v>
      </c>
      <c r="Q141" s="212">
        <v>0</v>
      </c>
      <c r="R141" s="212">
        <f t="shared" si="22"/>
        <v>0</v>
      </c>
      <c r="S141" s="212">
        <v>0</v>
      </c>
      <c r="T141" s="213">
        <f t="shared" si="23"/>
        <v>0</v>
      </c>
      <c r="AR141" s="25" t="s">
        <v>327</v>
      </c>
      <c r="AT141" s="25" t="s">
        <v>311</v>
      </c>
      <c r="AU141" s="25" t="s">
        <v>82</v>
      </c>
      <c r="AY141" s="25" t="s">
        <v>308</v>
      </c>
      <c r="BE141" s="214">
        <f t="shared" si="24"/>
        <v>0</v>
      </c>
      <c r="BF141" s="214">
        <f t="shared" si="25"/>
        <v>0</v>
      </c>
      <c r="BG141" s="214">
        <f t="shared" si="26"/>
        <v>0</v>
      </c>
      <c r="BH141" s="214">
        <f t="shared" si="27"/>
        <v>0</v>
      </c>
      <c r="BI141" s="214">
        <f t="shared" si="28"/>
        <v>0</v>
      </c>
      <c r="BJ141" s="25" t="s">
        <v>82</v>
      </c>
      <c r="BK141" s="214">
        <f t="shared" si="29"/>
        <v>0</v>
      </c>
      <c r="BL141" s="25" t="s">
        <v>327</v>
      </c>
      <c r="BM141" s="25" t="s">
        <v>721</v>
      </c>
    </row>
    <row r="142" spans="2:65" s="1" customFormat="1" ht="22.5" customHeight="1">
      <c r="B142" s="42"/>
      <c r="C142" s="203" t="s">
        <v>598</v>
      </c>
      <c r="D142" s="203" t="s">
        <v>311</v>
      </c>
      <c r="E142" s="204" t="s">
        <v>13911</v>
      </c>
      <c r="F142" s="205" t="s">
        <v>13912</v>
      </c>
      <c r="G142" s="206" t="s">
        <v>578</v>
      </c>
      <c r="H142" s="207">
        <v>9</v>
      </c>
      <c r="I142" s="208"/>
      <c r="J142" s="209">
        <f t="shared" si="20"/>
        <v>0</v>
      </c>
      <c r="K142" s="205" t="s">
        <v>21</v>
      </c>
      <c r="L142" s="62"/>
      <c r="M142" s="210" t="s">
        <v>21</v>
      </c>
      <c r="N142" s="211" t="s">
        <v>45</v>
      </c>
      <c r="O142" s="43"/>
      <c r="P142" s="212">
        <f t="shared" si="21"/>
        <v>0</v>
      </c>
      <c r="Q142" s="212">
        <v>0</v>
      </c>
      <c r="R142" s="212">
        <f t="shared" si="22"/>
        <v>0</v>
      </c>
      <c r="S142" s="212">
        <v>0</v>
      </c>
      <c r="T142" s="213">
        <f t="shared" si="23"/>
        <v>0</v>
      </c>
      <c r="AR142" s="25" t="s">
        <v>327</v>
      </c>
      <c r="AT142" s="25" t="s">
        <v>311</v>
      </c>
      <c r="AU142" s="25" t="s">
        <v>82</v>
      </c>
      <c r="AY142" s="25" t="s">
        <v>308</v>
      </c>
      <c r="BE142" s="214">
        <f t="shared" si="24"/>
        <v>0</v>
      </c>
      <c r="BF142" s="214">
        <f t="shared" si="25"/>
        <v>0</v>
      </c>
      <c r="BG142" s="214">
        <f t="shared" si="26"/>
        <v>0</v>
      </c>
      <c r="BH142" s="214">
        <f t="shared" si="27"/>
        <v>0</v>
      </c>
      <c r="BI142" s="214">
        <f t="shared" si="28"/>
        <v>0</v>
      </c>
      <c r="BJ142" s="25" t="s">
        <v>82</v>
      </c>
      <c r="BK142" s="214">
        <f t="shared" si="29"/>
        <v>0</v>
      </c>
      <c r="BL142" s="25" t="s">
        <v>327</v>
      </c>
      <c r="BM142" s="25" t="s">
        <v>730</v>
      </c>
    </row>
    <row r="143" spans="2:65" s="1" customFormat="1" ht="22.5" customHeight="1">
      <c r="B143" s="42"/>
      <c r="C143" s="203" t="s">
        <v>603</v>
      </c>
      <c r="D143" s="203" t="s">
        <v>311</v>
      </c>
      <c r="E143" s="204" t="s">
        <v>13913</v>
      </c>
      <c r="F143" s="205" t="s">
        <v>13914</v>
      </c>
      <c r="G143" s="206" t="s">
        <v>578</v>
      </c>
      <c r="H143" s="207">
        <v>1</v>
      </c>
      <c r="I143" s="208"/>
      <c r="J143" s="209">
        <f t="shared" si="20"/>
        <v>0</v>
      </c>
      <c r="K143" s="205" t="s">
        <v>21</v>
      </c>
      <c r="L143" s="62"/>
      <c r="M143" s="210" t="s">
        <v>21</v>
      </c>
      <c r="N143" s="211" t="s">
        <v>45</v>
      </c>
      <c r="O143" s="43"/>
      <c r="P143" s="212">
        <f t="shared" si="21"/>
        <v>0</v>
      </c>
      <c r="Q143" s="212">
        <v>0</v>
      </c>
      <c r="R143" s="212">
        <f t="shared" si="22"/>
        <v>0</v>
      </c>
      <c r="S143" s="212">
        <v>0</v>
      </c>
      <c r="T143" s="213">
        <f t="shared" si="23"/>
        <v>0</v>
      </c>
      <c r="AR143" s="25" t="s">
        <v>327</v>
      </c>
      <c r="AT143" s="25" t="s">
        <v>311</v>
      </c>
      <c r="AU143" s="25" t="s">
        <v>82</v>
      </c>
      <c r="AY143" s="25" t="s">
        <v>308</v>
      </c>
      <c r="BE143" s="214">
        <f t="shared" si="24"/>
        <v>0</v>
      </c>
      <c r="BF143" s="214">
        <f t="shared" si="25"/>
        <v>0</v>
      </c>
      <c r="BG143" s="214">
        <f t="shared" si="26"/>
        <v>0</v>
      </c>
      <c r="BH143" s="214">
        <f t="shared" si="27"/>
        <v>0</v>
      </c>
      <c r="BI143" s="214">
        <f t="shared" si="28"/>
        <v>0</v>
      </c>
      <c r="BJ143" s="25" t="s">
        <v>82</v>
      </c>
      <c r="BK143" s="214">
        <f t="shared" si="29"/>
        <v>0</v>
      </c>
      <c r="BL143" s="25" t="s">
        <v>327</v>
      </c>
      <c r="BM143" s="25" t="s">
        <v>740</v>
      </c>
    </row>
    <row r="144" spans="2:65" s="1" customFormat="1" ht="22.5" customHeight="1">
      <c r="B144" s="42"/>
      <c r="C144" s="203" t="s">
        <v>608</v>
      </c>
      <c r="D144" s="203" t="s">
        <v>311</v>
      </c>
      <c r="E144" s="204" t="s">
        <v>13915</v>
      </c>
      <c r="F144" s="205" t="s">
        <v>13916</v>
      </c>
      <c r="G144" s="206" t="s">
        <v>578</v>
      </c>
      <c r="H144" s="207">
        <v>4</v>
      </c>
      <c r="I144" s="208"/>
      <c r="J144" s="209">
        <f t="shared" si="20"/>
        <v>0</v>
      </c>
      <c r="K144" s="205" t="s">
        <v>21</v>
      </c>
      <c r="L144" s="62"/>
      <c r="M144" s="210" t="s">
        <v>21</v>
      </c>
      <c r="N144" s="211" t="s">
        <v>45</v>
      </c>
      <c r="O144" s="43"/>
      <c r="P144" s="212">
        <f t="shared" si="21"/>
        <v>0</v>
      </c>
      <c r="Q144" s="212">
        <v>0</v>
      </c>
      <c r="R144" s="212">
        <f t="shared" si="22"/>
        <v>0</v>
      </c>
      <c r="S144" s="212">
        <v>0</v>
      </c>
      <c r="T144" s="213">
        <f t="shared" si="23"/>
        <v>0</v>
      </c>
      <c r="AR144" s="25" t="s">
        <v>327</v>
      </c>
      <c r="AT144" s="25" t="s">
        <v>311</v>
      </c>
      <c r="AU144" s="25" t="s">
        <v>82</v>
      </c>
      <c r="AY144" s="25" t="s">
        <v>308</v>
      </c>
      <c r="BE144" s="214">
        <f t="shared" si="24"/>
        <v>0</v>
      </c>
      <c r="BF144" s="214">
        <f t="shared" si="25"/>
        <v>0</v>
      </c>
      <c r="BG144" s="214">
        <f t="shared" si="26"/>
        <v>0</v>
      </c>
      <c r="BH144" s="214">
        <f t="shared" si="27"/>
        <v>0</v>
      </c>
      <c r="BI144" s="214">
        <f t="shared" si="28"/>
        <v>0</v>
      </c>
      <c r="BJ144" s="25" t="s">
        <v>82</v>
      </c>
      <c r="BK144" s="214">
        <f t="shared" si="29"/>
        <v>0</v>
      </c>
      <c r="BL144" s="25" t="s">
        <v>327</v>
      </c>
      <c r="BM144" s="25" t="s">
        <v>750</v>
      </c>
    </row>
    <row r="145" spans="2:65" s="1" customFormat="1" ht="22.5" customHeight="1">
      <c r="B145" s="42"/>
      <c r="C145" s="203" t="s">
        <v>613</v>
      </c>
      <c r="D145" s="203" t="s">
        <v>311</v>
      </c>
      <c r="E145" s="204" t="s">
        <v>13917</v>
      </c>
      <c r="F145" s="205" t="s">
        <v>13918</v>
      </c>
      <c r="G145" s="206" t="s">
        <v>578</v>
      </c>
      <c r="H145" s="207">
        <v>1</v>
      </c>
      <c r="I145" s="208"/>
      <c r="J145" s="209">
        <f t="shared" si="20"/>
        <v>0</v>
      </c>
      <c r="K145" s="205" t="s">
        <v>21</v>
      </c>
      <c r="L145" s="62"/>
      <c r="M145" s="210" t="s">
        <v>21</v>
      </c>
      <c r="N145" s="211" t="s">
        <v>45</v>
      </c>
      <c r="O145" s="43"/>
      <c r="P145" s="212">
        <f t="shared" si="21"/>
        <v>0</v>
      </c>
      <c r="Q145" s="212">
        <v>0</v>
      </c>
      <c r="R145" s="212">
        <f t="shared" si="22"/>
        <v>0</v>
      </c>
      <c r="S145" s="212">
        <v>0</v>
      </c>
      <c r="T145" s="213">
        <f t="shared" si="23"/>
        <v>0</v>
      </c>
      <c r="AR145" s="25" t="s">
        <v>327</v>
      </c>
      <c r="AT145" s="25" t="s">
        <v>311</v>
      </c>
      <c r="AU145" s="25" t="s">
        <v>82</v>
      </c>
      <c r="AY145" s="25" t="s">
        <v>308</v>
      </c>
      <c r="BE145" s="214">
        <f t="shared" si="24"/>
        <v>0</v>
      </c>
      <c r="BF145" s="214">
        <f t="shared" si="25"/>
        <v>0</v>
      </c>
      <c r="BG145" s="214">
        <f t="shared" si="26"/>
        <v>0</v>
      </c>
      <c r="BH145" s="214">
        <f t="shared" si="27"/>
        <v>0</v>
      </c>
      <c r="BI145" s="214">
        <f t="shared" si="28"/>
        <v>0</v>
      </c>
      <c r="BJ145" s="25" t="s">
        <v>82</v>
      </c>
      <c r="BK145" s="214">
        <f t="shared" si="29"/>
        <v>0</v>
      </c>
      <c r="BL145" s="25" t="s">
        <v>327</v>
      </c>
      <c r="BM145" s="25" t="s">
        <v>1248</v>
      </c>
    </row>
    <row r="146" spans="2:65" s="1" customFormat="1" ht="22.5" customHeight="1">
      <c r="B146" s="42"/>
      <c r="C146" s="203" t="s">
        <v>619</v>
      </c>
      <c r="D146" s="203" t="s">
        <v>311</v>
      </c>
      <c r="E146" s="204" t="s">
        <v>13919</v>
      </c>
      <c r="F146" s="205" t="s">
        <v>13920</v>
      </c>
      <c r="G146" s="206" t="s">
        <v>578</v>
      </c>
      <c r="H146" s="207">
        <v>9</v>
      </c>
      <c r="I146" s="208"/>
      <c r="J146" s="209">
        <f t="shared" si="20"/>
        <v>0</v>
      </c>
      <c r="K146" s="205" t="s">
        <v>21</v>
      </c>
      <c r="L146" s="62"/>
      <c r="M146" s="210" t="s">
        <v>21</v>
      </c>
      <c r="N146" s="211" t="s">
        <v>45</v>
      </c>
      <c r="O146" s="43"/>
      <c r="P146" s="212">
        <f t="shared" si="21"/>
        <v>0</v>
      </c>
      <c r="Q146" s="212">
        <v>0</v>
      </c>
      <c r="R146" s="212">
        <f t="shared" si="22"/>
        <v>0</v>
      </c>
      <c r="S146" s="212">
        <v>0</v>
      </c>
      <c r="T146" s="213">
        <f t="shared" si="23"/>
        <v>0</v>
      </c>
      <c r="AR146" s="25" t="s">
        <v>327</v>
      </c>
      <c r="AT146" s="25" t="s">
        <v>311</v>
      </c>
      <c r="AU146" s="25" t="s">
        <v>82</v>
      </c>
      <c r="AY146" s="25" t="s">
        <v>308</v>
      </c>
      <c r="BE146" s="214">
        <f t="shared" si="24"/>
        <v>0</v>
      </c>
      <c r="BF146" s="214">
        <f t="shared" si="25"/>
        <v>0</v>
      </c>
      <c r="BG146" s="214">
        <f t="shared" si="26"/>
        <v>0</v>
      </c>
      <c r="BH146" s="214">
        <f t="shared" si="27"/>
        <v>0</v>
      </c>
      <c r="BI146" s="214">
        <f t="shared" si="28"/>
        <v>0</v>
      </c>
      <c r="BJ146" s="25" t="s">
        <v>82</v>
      </c>
      <c r="BK146" s="214">
        <f t="shared" si="29"/>
        <v>0</v>
      </c>
      <c r="BL146" s="25" t="s">
        <v>327</v>
      </c>
      <c r="BM146" s="25" t="s">
        <v>570</v>
      </c>
    </row>
    <row r="147" spans="2:65" s="1" customFormat="1" ht="22.5" customHeight="1">
      <c r="B147" s="42"/>
      <c r="C147" s="203" t="s">
        <v>624</v>
      </c>
      <c r="D147" s="203" t="s">
        <v>311</v>
      </c>
      <c r="E147" s="204" t="s">
        <v>13921</v>
      </c>
      <c r="F147" s="205" t="s">
        <v>13922</v>
      </c>
      <c r="G147" s="206" t="s">
        <v>578</v>
      </c>
      <c r="H147" s="207">
        <v>1</v>
      </c>
      <c r="I147" s="208"/>
      <c r="J147" s="209">
        <f t="shared" si="20"/>
        <v>0</v>
      </c>
      <c r="K147" s="205" t="s">
        <v>21</v>
      </c>
      <c r="L147" s="62"/>
      <c r="M147" s="210" t="s">
        <v>21</v>
      </c>
      <c r="N147" s="211" t="s">
        <v>45</v>
      </c>
      <c r="O147" s="43"/>
      <c r="P147" s="212">
        <f t="shared" si="21"/>
        <v>0</v>
      </c>
      <c r="Q147" s="212">
        <v>0</v>
      </c>
      <c r="R147" s="212">
        <f t="shared" si="22"/>
        <v>0</v>
      </c>
      <c r="S147" s="212">
        <v>0</v>
      </c>
      <c r="T147" s="213">
        <f t="shared" si="23"/>
        <v>0</v>
      </c>
      <c r="AR147" s="25" t="s">
        <v>327</v>
      </c>
      <c r="AT147" s="25" t="s">
        <v>311</v>
      </c>
      <c r="AU147" s="25" t="s">
        <v>82</v>
      </c>
      <c r="AY147" s="25" t="s">
        <v>308</v>
      </c>
      <c r="BE147" s="214">
        <f t="shared" si="24"/>
        <v>0</v>
      </c>
      <c r="BF147" s="214">
        <f t="shared" si="25"/>
        <v>0</v>
      </c>
      <c r="BG147" s="214">
        <f t="shared" si="26"/>
        <v>0</v>
      </c>
      <c r="BH147" s="214">
        <f t="shared" si="27"/>
        <v>0</v>
      </c>
      <c r="BI147" s="214">
        <f t="shared" si="28"/>
        <v>0</v>
      </c>
      <c r="BJ147" s="25" t="s">
        <v>82</v>
      </c>
      <c r="BK147" s="214">
        <f t="shared" si="29"/>
        <v>0</v>
      </c>
      <c r="BL147" s="25" t="s">
        <v>327</v>
      </c>
      <c r="BM147" s="25" t="s">
        <v>2042</v>
      </c>
    </row>
    <row r="148" spans="2:65" s="1" customFormat="1" ht="22.5" customHeight="1">
      <c r="B148" s="42"/>
      <c r="C148" s="203" t="s">
        <v>632</v>
      </c>
      <c r="D148" s="203" t="s">
        <v>311</v>
      </c>
      <c r="E148" s="204" t="s">
        <v>13923</v>
      </c>
      <c r="F148" s="205" t="s">
        <v>13924</v>
      </c>
      <c r="G148" s="206" t="s">
        <v>578</v>
      </c>
      <c r="H148" s="207">
        <v>1</v>
      </c>
      <c r="I148" s="208"/>
      <c r="J148" s="209">
        <f t="shared" si="20"/>
        <v>0</v>
      </c>
      <c r="K148" s="205" t="s">
        <v>21</v>
      </c>
      <c r="L148" s="62"/>
      <c r="M148" s="210" t="s">
        <v>21</v>
      </c>
      <c r="N148" s="211" t="s">
        <v>45</v>
      </c>
      <c r="O148" s="43"/>
      <c r="P148" s="212">
        <f t="shared" si="21"/>
        <v>0</v>
      </c>
      <c r="Q148" s="212">
        <v>0</v>
      </c>
      <c r="R148" s="212">
        <f t="shared" si="22"/>
        <v>0</v>
      </c>
      <c r="S148" s="212">
        <v>0</v>
      </c>
      <c r="T148" s="213">
        <f t="shared" si="23"/>
        <v>0</v>
      </c>
      <c r="AR148" s="25" t="s">
        <v>327</v>
      </c>
      <c r="AT148" s="25" t="s">
        <v>311</v>
      </c>
      <c r="AU148" s="25" t="s">
        <v>82</v>
      </c>
      <c r="AY148" s="25" t="s">
        <v>308</v>
      </c>
      <c r="BE148" s="214">
        <f t="shared" si="24"/>
        <v>0</v>
      </c>
      <c r="BF148" s="214">
        <f t="shared" si="25"/>
        <v>0</v>
      </c>
      <c r="BG148" s="214">
        <f t="shared" si="26"/>
        <v>0</v>
      </c>
      <c r="BH148" s="214">
        <f t="shared" si="27"/>
        <v>0</v>
      </c>
      <c r="BI148" s="214">
        <f t="shared" si="28"/>
        <v>0</v>
      </c>
      <c r="BJ148" s="25" t="s">
        <v>82</v>
      </c>
      <c r="BK148" s="214">
        <f t="shared" si="29"/>
        <v>0</v>
      </c>
      <c r="BL148" s="25" t="s">
        <v>327</v>
      </c>
      <c r="BM148" s="25" t="s">
        <v>2048</v>
      </c>
    </row>
    <row r="149" spans="2:65" s="1" customFormat="1" ht="22.5" customHeight="1">
      <c r="B149" s="42"/>
      <c r="C149" s="203" t="s">
        <v>638</v>
      </c>
      <c r="D149" s="203" t="s">
        <v>311</v>
      </c>
      <c r="E149" s="204" t="s">
        <v>13925</v>
      </c>
      <c r="F149" s="205" t="s">
        <v>13926</v>
      </c>
      <c r="G149" s="206" t="s">
        <v>578</v>
      </c>
      <c r="H149" s="207">
        <v>19</v>
      </c>
      <c r="I149" s="208"/>
      <c r="J149" s="209">
        <f t="shared" si="20"/>
        <v>0</v>
      </c>
      <c r="K149" s="205" t="s">
        <v>21</v>
      </c>
      <c r="L149" s="62"/>
      <c r="M149" s="210" t="s">
        <v>21</v>
      </c>
      <c r="N149" s="211" t="s">
        <v>45</v>
      </c>
      <c r="O149" s="43"/>
      <c r="P149" s="212">
        <f t="shared" si="21"/>
        <v>0</v>
      </c>
      <c r="Q149" s="212">
        <v>0</v>
      </c>
      <c r="R149" s="212">
        <f t="shared" si="22"/>
        <v>0</v>
      </c>
      <c r="S149" s="212">
        <v>0</v>
      </c>
      <c r="T149" s="213">
        <f t="shared" si="23"/>
        <v>0</v>
      </c>
      <c r="AR149" s="25" t="s">
        <v>327</v>
      </c>
      <c r="AT149" s="25" t="s">
        <v>311</v>
      </c>
      <c r="AU149" s="25" t="s">
        <v>82</v>
      </c>
      <c r="AY149" s="25" t="s">
        <v>308</v>
      </c>
      <c r="BE149" s="214">
        <f t="shared" si="24"/>
        <v>0</v>
      </c>
      <c r="BF149" s="214">
        <f t="shared" si="25"/>
        <v>0</v>
      </c>
      <c r="BG149" s="214">
        <f t="shared" si="26"/>
        <v>0</v>
      </c>
      <c r="BH149" s="214">
        <f t="shared" si="27"/>
        <v>0</v>
      </c>
      <c r="BI149" s="214">
        <f t="shared" si="28"/>
        <v>0</v>
      </c>
      <c r="BJ149" s="25" t="s">
        <v>82</v>
      </c>
      <c r="BK149" s="214">
        <f t="shared" si="29"/>
        <v>0</v>
      </c>
      <c r="BL149" s="25" t="s">
        <v>327</v>
      </c>
      <c r="BM149" s="25" t="s">
        <v>2055</v>
      </c>
    </row>
    <row r="150" spans="2:65" s="1" customFormat="1" ht="22.5" customHeight="1">
      <c r="B150" s="42"/>
      <c r="C150" s="203" t="s">
        <v>644</v>
      </c>
      <c r="D150" s="203" t="s">
        <v>311</v>
      </c>
      <c r="E150" s="204" t="s">
        <v>13927</v>
      </c>
      <c r="F150" s="205" t="s">
        <v>13928</v>
      </c>
      <c r="G150" s="206" t="s">
        <v>578</v>
      </c>
      <c r="H150" s="207">
        <v>5</v>
      </c>
      <c r="I150" s="208"/>
      <c r="J150" s="209">
        <f t="shared" si="20"/>
        <v>0</v>
      </c>
      <c r="K150" s="205" t="s">
        <v>21</v>
      </c>
      <c r="L150" s="62"/>
      <c r="M150" s="210" t="s">
        <v>21</v>
      </c>
      <c r="N150" s="211" t="s">
        <v>45</v>
      </c>
      <c r="O150" s="43"/>
      <c r="P150" s="212">
        <f t="shared" si="21"/>
        <v>0</v>
      </c>
      <c r="Q150" s="212">
        <v>0</v>
      </c>
      <c r="R150" s="212">
        <f t="shared" si="22"/>
        <v>0</v>
      </c>
      <c r="S150" s="212">
        <v>0</v>
      </c>
      <c r="T150" s="213">
        <f t="shared" si="23"/>
        <v>0</v>
      </c>
      <c r="AR150" s="25" t="s">
        <v>327</v>
      </c>
      <c r="AT150" s="25" t="s">
        <v>311</v>
      </c>
      <c r="AU150" s="25" t="s">
        <v>82</v>
      </c>
      <c r="AY150" s="25" t="s">
        <v>308</v>
      </c>
      <c r="BE150" s="214">
        <f t="shared" si="24"/>
        <v>0</v>
      </c>
      <c r="BF150" s="214">
        <f t="shared" si="25"/>
        <v>0</v>
      </c>
      <c r="BG150" s="214">
        <f t="shared" si="26"/>
        <v>0</v>
      </c>
      <c r="BH150" s="214">
        <f t="shared" si="27"/>
        <v>0</v>
      </c>
      <c r="BI150" s="214">
        <f t="shared" si="28"/>
        <v>0</v>
      </c>
      <c r="BJ150" s="25" t="s">
        <v>82</v>
      </c>
      <c r="BK150" s="214">
        <f t="shared" si="29"/>
        <v>0</v>
      </c>
      <c r="BL150" s="25" t="s">
        <v>327</v>
      </c>
      <c r="BM150" s="25" t="s">
        <v>2061</v>
      </c>
    </row>
    <row r="151" spans="2:65" s="1" customFormat="1" ht="22.5" customHeight="1">
      <c r="B151" s="42"/>
      <c r="C151" s="203" t="s">
        <v>649</v>
      </c>
      <c r="D151" s="203" t="s">
        <v>311</v>
      </c>
      <c r="E151" s="204" t="s">
        <v>13929</v>
      </c>
      <c r="F151" s="205" t="s">
        <v>13930</v>
      </c>
      <c r="G151" s="206" t="s">
        <v>508</v>
      </c>
      <c r="H151" s="207">
        <v>1677.14</v>
      </c>
      <c r="I151" s="208"/>
      <c r="J151" s="209">
        <f t="shared" si="20"/>
        <v>0</v>
      </c>
      <c r="K151" s="205" t="s">
        <v>21</v>
      </c>
      <c r="L151" s="62"/>
      <c r="M151" s="210" t="s">
        <v>21</v>
      </c>
      <c r="N151" s="211" t="s">
        <v>45</v>
      </c>
      <c r="O151" s="43"/>
      <c r="P151" s="212">
        <f t="shared" si="21"/>
        <v>0</v>
      </c>
      <c r="Q151" s="212">
        <v>0</v>
      </c>
      <c r="R151" s="212">
        <f t="shared" si="22"/>
        <v>0</v>
      </c>
      <c r="S151" s="212">
        <v>0</v>
      </c>
      <c r="T151" s="213">
        <f t="shared" si="23"/>
        <v>0</v>
      </c>
      <c r="AR151" s="25" t="s">
        <v>327</v>
      </c>
      <c r="AT151" s="25" t="s">
        <v>311</v>
      </c>
      <c r="AU151" s="25" t="s">
        <v>82</v>
      </c>
      <c r="AY151" s="25" t="s">
        <v>308</v>
      </c>
      <c r="BE151" s="214">
        <f t="shared" si="24"/>
        <v>0</v>
      </c>
      <c r="BF151" s="214">
        <f t="shared" si="25"/>
        <v>0</v>
      </c>
      <c r="BG151" s="214">
        <f t="shared" si="26"/>
        <v>0</v>
      </c>
      <c r="BH151" s="214">
        <f t="shared" si="27"/>
        <v>0</v>
      </c>
      <c r="BI151" s="214">
        <f t="shared" si="28"/>
        <v>0</v>
      </c>
      <c r="BJ151" s="25" t="s">
        <v>82</v>
      </c>
      <c r="BK151" s="214">
        <f t="shared" si="29"/>
        <v>0</v>
      </c>
      <c r="BL151" s="25" t="s">
        <v>327</v>
      </c>
      <c r="BM151" s="25" t="s">
        <v>2067</v>
      </c>
    </row>
    <row r="152" spans="2:65" s="1" customFormat="1" ht="22.5" customHeight="1">
      <c r="B152" s="42"/>
      <c r="C152" s="203" t="s">
        <v>653</v>
      </c>
      <c r="D152" s="203" t="s">
        <v>311</v>
      </c>
      <c r="E152" s="204" t="s">
        <v>13931</v>
      </c>
      <c r="F152" s="205" t="s">
        <v>13932</v>
      </c>
      <c r="G152" s="206" t="s">
        <v>508</v>
      </c>
      <c r="H152" s="207">
        <v>3963.8</v>
      </c>
      <c r="I152" s="208"/>
      <c r="J152" s="209">
        <f t="shared" si="20"/>
        <v>0</v>
      </c>
      <c r="K152" s="205" t="s">
        <v>21</v>
      </c>
      <c r="L152" s="62"/>
      <c r="M152" s="210" t="s">
        <v>21</v>
      </c>
      <c r="N152" s="211" t="s">
        <v>45</v>
      </c>
      <c r="O152" s="43"/>
      <c r="P152" s="212">
        <f t="shared" si="21"/>
        <v>0</v>
      </c>
      <c r="Q152" s="212">
        <v>0</v>
      </c>
      <c r="R152" s="212">
        <f t="shared" si="22"/>
        <v>0</v>
      </c>
      <c r="S152" s="212">
        <v>0</v>
      </c>
      <c r="T152" s="213">
        <f t="shared" si="23"/>
        <v>0</v>
      </c>
      <c r="AR152" s="25" t="s">
        <v>327</v>
      </c>
      <c r="AT152" s="25" t="s">
        <v>311</v>
      </c>
      <c r="AU152" s="25" t="s">
        <v>82</v>
      </c>
      <c r="AY152" s="25" t="s">
        <v>308</v>
      </c>
      <c r="BE152" s="214">
        <f t="shared" si="24"/>
        <v>0</v>
      </c>
      <c r="BF152" s="214">
        <f t="shared" si="25"/>
        <v>0</v>
      </c>
      <c r="BG152" s="214">
        <f t="shared" si="26"/>
        <v>0</v>
      </c>
      <c r="BH152" s="214">
        <f t="shared" si="27"/>
        <v>0</v>
      </c>
      <c r="BI152" s="214">
        <f t="shared" si="28"/>
        <v>0</v>
      </c>
      <c r="BJ152" s="25" t="s">
        <v>82</v>
      </c>
      <c r="BK152" s="214">
        <f t="shared" si="29"/>
        <v>0</v>
      </c>
      <c r="BL152" s="25" t="s">
        <v>327</v>
      </c>
      <c r="BM152" s="25" t="s">
        <v>2075</v>
      </c>
    </row>
    <row r="153" spans="2:65" s="1" customFormat="1" ht="22.5" customHeight="1">
      <c r="B153" s="42"/>
      <c r="C153" s="203" t="s">
        <v>657</v>
      </c>
      <c r="D153" s="203" t="s">
        <v>311</v>
      </c>
      <c r="E153" s="204" t="s">
        <v>13933</v>
      </c>
      <c r="F153" s="205" t="s">
        <v>13934</v>
      </c>
      <c r="G153" s="206" t="s">
        <v>508</v>
      </c>
      <c r="H153" s="207">
        <v>3323.6</v>
      </c>
      <c r="I153" s="208"/>
      <c r="J153" s="209">
        <f t="shared" si="20"/>
        <v>0</v>
      </c>
      <c r="K153" s="205" t="s">
        <v>21</v>
      </c>
      <c r="L153" s="62"/>
      <c r="M153" s="210" t="s">
        <v>21</v>
      </c>
      <c r="N153" s="211" t="s">
        <v>45</v>
      </c>
      <c r="O153" s="43"/>
      <c r="P153" s="212">
        <f t="shared" si="21"/>
        <v>0</v>
      </c>
      <c r="Q153" s="212">
        <v>0</v>
      </c>
      <c r="R153" s="212">
        <f t="shared" si="22"/>
        <v>0</v>
      </c>
      <c r="S153" s="212">
        <v>0</v>
      </c>
      <c r="T153" s="213">
        <f t="shared" si="23"/>
        <v>0</v>
      </c>
      <c r="AR153" s="25" t="s">
        <v>327</v>
      </c>
      <c r="AT153" s="25" t="s">
        <v>311</v>
      </c>
      <c r="AU153" s="25" t="s">
        <v>82</v>
      </c>
      <c r="AY153" s="25" t="s">
        <v>308</v>
      </c>
      <c r="BE153" s="214">
        <f t="shared" si="24"/>
        <v>0</v>
      </c>
      <c r="BF153" s="214">
        <f t="shared" si="25"/>
        <v>0</v>
      </c>
      <c r="BG153" s="214">
        <f t="shared" si="26"/>
        <v>0</v>
      </c>
      <c r="BH153" s="214">
        <f t="shared" si="27"/>
        <v>0</v>
      </c>
      <c r="BI153" s="214">
        <f t="shared" si="28"/>
        <v>0</v>
      </c>
      <c r="BJ153" s="25" t="s">
        <v>82</v>
      </c>
      <c r="BK153" s="214">
        <f t="shared" si="29"/>
        <v>0</v>
      </c>
      <c r="BL153" s="25" t="s">
        <v>327</v>
      </c>
      <c r="BM153" s="25" t="s">
        <v>2084</v>
      </c>
    </row>
    <row r="154" spans="2:65" s="1" customFormat="1" ht="22.5" customHeight="1">
      <c r="B154" s="42"/>
      <c r="C154" s="203" t="s">
        <v>661</v>
      </c>
      <c r="D154" s="203" t="s">
        <v>311</v>
      </c>
      <c r="E154" s="204" t="s">
        <v>13935</v>
      </c>
      <c r="F154" s="205" t="s">
        <v>13936</v>
      </c>
      <c r="G154" s="206" t="s">
        <v>508</v>
      </c>
      <c r="H154" s="207">
        <v>1658.3</v>
      </c>
      <c r="I154" s="208"/>
      <c r="J154" s="209">
        <f t="shared" si="20"/>
        <v>0</v>
      </c>
      <c r="K154" s="205" t="s">
        <v>21</v>
      </c>
      <c r="L154" s="62"/>
      <c r="M154" s="210" t="s">
        <v>21</v>
      </c>
      <c r="N154" s="211" t="s">
        <v>45</v>
      </c>
      <c r="O154" s="43"/>
      <c r="P154" s="212">
        <f t="shared" si="21"/>
        <v>0</v>
      </c>
      <c r="Q154" s="212">
        <v>0</v>
      </c>
      <c r="R154" s="212">
        <f t="shared" si="22"/>
        <v>0</v>
      </c>
      <c r="S154" s="212">
        <v>0</v>
      </c>
      <c r="T154" s="213">
        <f t="shared" si="23"/>
        <v>0</v>
      </c>
      <c r="AR154" s="25" t="s">
        <v>327</v>
      </c>
      <c r="AT154" s="25" t="s">
        <v>311</v>
      </c>
      <c r="AU154" s="25" t="s">
        <v>82</v>
      </c>
      <c r="AY154" s="25" t="s">
        <v>308</v>
      </c>
      <c r="BE154" s="214">
        <f t="shared" si="24"/>
        <v>0</v>
      </c>
      <c r="BF154" s="214">
        <f t="shared" si="25"/>
        <v>0</v>
      </c>
      <c r="BG154" s="214">
        <f t="shared" si="26"/>
        <v>0</v>
      </c>
      <c r="BH154" s="214">
        <f t="shared" si="27"/>
        <v>0</v>
      </c>
      <c r="BI154" s="214">
        <f t="shared" si="28"/>
        <v>0</v>
      </c>
      <c r="BJ154" s="25" t="s">
        <v>82</v>
      </c>
      <c r="BK154" s="214">
        <f t="shared" si="29"/>
        <v>0</v>
      </c>
      <c r="BL154" s="25" t="s">
        <v>327</v>
      </c>
      <c r="BM154" s="25" t="s">
        <v>2091</v>
      </c>
    </row>
    <row r="155" spans="2:65" s="1" customFormat="1" ht="22.5" customHeight="1">
      <c r="B155" s="42"/>
      <c r="C155" s="203" t="s">
        <v>665</v>
      </c>
      <c r="D155" s="203" t="s">
        <v>311</v>
      </c>
      <c r="E155" s="204" t="s">
        <v>13937</v>
      </c>
      <c r="F155" s="205" t="s">
        <v>13938</v>
      </c>
      <c r="G155" s="206" t="s">
        <v>449</v>
      </c>
      <c r="H155" s="207">
        <v>543.22799999999995</v>
      </c>
      <c r="I155" s="208"/>
      <c r="J155" s="209">
        <f t="shared" si="20"/>
        <v>0</v>
      </c>
      <c r="K155" s="205" t="s">
        <v>21</v>
      </c>
      <c r="L155" s="62"/>
      <c r="M155" s="210" t="s">
        <v>21</v>
      </c>
      <c r="N155" s="211" t="s">
        <v>45</v>
      </c>
      <c r="O155" s="43"/>
      <c r="P155" s="212">
        <f t="shared" si="21"/>
        <v>0</v>
      </c>
      <c r="Q155" s="212">
        <v>0</v>
      </c>
      <c r="R155" s="212">
        <f t="shared" si="22"/>
        <v>0</v>
      </c>
      <c r="S155" s="212">
        <v>0</v>
      </c>
      <c r="T155" s="213">
        <f t="shared" si="23"/>
        <v>0</v>
      </c>
      <c r="AR155" s="25" t="s">
        <v>327</v>
      </c>
      <c r="AT155" s="25" t="s">
        <v>311</v>
      </c>
      <c r="AU155" s="25" t="s">
        <v>82</v>
      </c>
      <c r="AY155" s="25" t="s">
        <v>308</v>
      </c>
      <c r="BE155" s="214">
        <f t="shared" si="24"/>
        <v>0</v>
      </c>
      <c r="BF155" s="214">
        <f t="shared" si="25"/>
        <v>0</v>
      </c>
      <c r="BG155" s="214">
        <f t="shared" si="26"/>
        <v>0</v>
      </c>
      <c r="BH155" s="214">
        <f t="shared" si="27"/>
        <v>0</v>
      </c>
      <c r="BI155" s="214">
        <f t="shared" si="28"/>
        <v>0</v>
      </c>
      <c r="BJ155" s="25" t="s">
        <v>82</v>
      </c>
      <c r="BK155" s="214">
        <f t="shared" si="29"/>
        <v>0</v>
      </c>
      <c r="BL155" s="25" t="s">
        <v>327</v>
      </c>
      <c r="BM155" s="25" t="s">
        <v>2098</v>
      </c>
    </row>
    <row r="156" spans="2:65" s="1" customFormat="1" ht="22.5" customHeight="1">
      <c r="B156" s="42"/>
      <c r="C156" s="203" t="s">
        <v>669</v>
      </c>
      <c r="D156" s="203" t="s">
        <v>311</v>
      </c>
      <c r="E156" s="204" t="s">
        <v>13939</v>
      </c>
      <c r="F156" s="205" t="s">
        <v>13940</v>
      </c>
      <c r="G156" s="206" t="s">
        <v>449</v>
      </c>
      <c r="H156" s="207">
        <v>543.22799999999995</v>
      </c>
      <c r="I156" s="208"/>
      <c r="J156" s="209">
        <f t="shared" si="20"/>
        <v>0</v>
      </c>
      <c r="K156" s="205" t="s">
        <v>21</v>
      </c>
      <c r="L156" s="62"/>
      <c r="M156" s="210" t="s">
        <v>21</v>
      </c>
      <c r="N156" s="211" t="s">
        <v>45</v>
      </c>
      <c r="O156" s="43"/>
      <c r="P156" s="212">
        <f t="shared" si="21"/>
        <v>0</v>
      </c>
      <c r="Q156" s="212">
        <v>0</v>
      </c>
      <c r="R156" s="212">
        <f t="shared" si="22"/>
        <v>0</v>
      </c>
      <c r="S156" s="212">
        <v>0</v>
      </c>
      <c r="T156" s="213">
        <f t="shared" si="23"/>
        <v>0</v>
      </c>
      <c r="AR156" s="25" t="s">
        <v>327</v>
      </c>
      <c r="AT156" s="25" t="s">
        <v>311</v>
      </c>
      <c r="AU156" s="25" t="s">
        <v>82</v>
      </c>
      <c r="AY156" s="25" t="s">
        <v>308</v>
      </c>
      <c r="BE156" s="214">
        <f t="shared" si="24"/>
        <v>0</v>
      </c>
      <c r="BF156" s="214">
        <f t="shared" si="25"/>
        <v>0</v>
      </c>
      <c r="BG156" s="214">
        <f t="shared" si="26"/>
        <v>0</v>
      </c>
      <c r="BH156" s="214">
        <f t="shared" si="27"/>
        <v>0</v>
      </c>
      <c r="BI156" s="214">
        <f t="shared" si="28"/>
        <v>0</v>
      </c>
      <c r="BJ156" s="25" t="s">
        <v>82</v>
      </c>
      <c r="BK156" s="214">
        <f t="shared" si="29"/>
        <v>0</v>
      </c>
      <c r="BL156" s="25" t="s">
        <v>327</v>
      </c>
      <c r="BM156" s="25" t="s">
        <v>2103</v>
      </c>
    </row>
    <row r="157" spans="2:65" s="1" customFormat="1" ht="22.5" customHeight="1">
      <c r="B157" s="42"/>
      <c r="C157" s="203" t="s">
        <v>673</v>
      </c>
      <c r="D157" s="203" t="s">
        <v>311</v>
      </c>
      <c r="E157" s="204" t="s">
        <v>13941</v>
      </c>
      <c r="F157" s="205" t="s">
        <v>13942</v>
      </c>
      <c r="G157" s="206" t="s">
        <v>578</v>
      </c>
      <c r="H157" s="207">
        <v>2710</v>
      </c>
      <c r="I157" s="208"/>
      <c r="J157" s="209">
        <f t="shared" si="20"/>
        <v>0</v>
      </c>
      <c r="K157" s="205" t="s">
        <v>21</v>
      </c>
      <c r="L157" s="62"/>
      <c r="M157" s="210" t="s">
        <v>21</v>
      </c>
      <c r="N157" s="211" t="s">
        <v>45</v>
      </c>
      <c r="O157" s="43"/>
      <c r="P157" s="212">
        <f t="shared" si="21"/>
        <v>0</v>
      </c>
      <c r="Q157" s="212">
        <v>0</v>
      </c>
      <c r="R157" s="212">
        <f t="shared" si="22"/>
        <v>0</v>
      </c>
      <c r="S157" s="212">
        <v>0</v>
      </c>
      <c r="T157" s="213">
        <f t="shared" si="23"/>
        <v>0</v>
      </c>
      <c r="AR157" s="25" t="s">
        <v>327</v>
      </c>
      <c r="AT157" s="25" t="s">
        <v>311</v>
      </c>
      <c r="AU157" s="25" t="s">
        <v>82</v>
      </c>
      <c r="AY157" s="25" t="s">
        <v>308</v>
      </c>
      <c r="BE157" s="214">
        <f t="shared" si="24"/>
        <v>0</v>
      </c>
      <c r="BF157" s="214">
        <f t="shared" si="25"/>
        <v>0</v>
      </c>
      <c r="BG157" s="214">
        <f t="shared" si="26"/>
        <v>0</v>
      </c>
      <c r="BH157" s="214">
        <f t="shared" si="27"/>
        <v>0</v>
      </c>
      <c r="BI157" s="214">
        <f t="shared" si="28"/>
        <v>0</v>
      </c>
      <c r="BJ157" s="25" t="s">
        <v>82</v>
      </c>
      <c r="BK157" s="214">
        <f t="shared" si="29"/>
        <v>0</v>
      </c>
      <c r="BL157" s="25" t="s">
        <v>327</v>
      </c>
      <c r="BM157" s="25" t="s">
        <v>2112</v>
      </c>
    </row>
    <row r="158" spans="2:65" s="1" customFormat="1" ht="22.5" customHeight="1">
      <c r="B158" s="42"/>
      <c r="C158" s="203" t="s">
        <v>677</v>
      </c>
      <c r="D158" s="203" t="s">
        <v>311</v>
      </c>
      <c r="E158" s="204" t="s">
        <v>13943</v>
      </c>
      <c r="F158" s="205" t="s">
        <v>13944</v>
      </c>
      <c r="G158" s="206" t="s">
        <v>578</v>
      </c>
      <c r="H158" s="207">
        <v>9</v>
      </c>
      <c r="I158" s="208"/>
      <c r="J158" s="209">
        <f t="shared" si="20"/>
        <v>0</v>
      </c>
      <c r="K158" s="205" t="s">
        <v>21</v>
      </c>
      <c r="L158" s="62"/>
      <c r="M158" s="210" t="s">
        <v>21</v>
      </c>
      <c r="N158" s="211" t="s">
        <v>45</v>
      </c>
      <c r="O158" s="43"/>
      <c r="P158" s="212">
        <f t="shared" si="21"/>
        <v>0</v>
      </c>
      <c r="Q158" s="212">
        <v>0</v>
      </c>
      <c r="R158" s="212">
        <f t="shared" si="22"/>
        <v>0</v>
      </c>
      <c r="S158" s="212">
        <v>0</v>
      </c>
      <c r="T158" s="213">
        <f t="shared" si="23"/>
        <v>0</v>
      </c>
      <c r="AR158" s="25" t="s">
        <v>327</v>
      </c>
      <c r="AT158" s="25" t="s">
        <v>311</v>
      </c>
      <c r="AU158" s="25" t="s">
        <v>82</v>
      </c>
      <c r="AY158" s="25" t="s">
        <v>308</v>
      </c>
      <c r="BE158" s="214">
        <f t="shared" si="24"/>
        <v>0</v>
      </c>
      <c r="BF158" s="214">
        <f t="shared" si="25"/>
        <v>0</v>
      </c>
      <c r="BG158" s="214">
        <f t="shared" si="26"/>
        <v>0</v>
      </c>
      <c r="BH158" s="214">
        <f t="shared" si="27"/>
        <v>0</v>
      </c>
      <c r="BI158" s="214">
        <f t="shared" si="28"/>
        <v>0</v>
      </c>
      <c r="BJ158" s="25" t="s">
        <v>82</v>
      </c>
      <c r="BK158" s="214">
        <f t="shared" si="29"/>
        <v>0</v>
      </c>
      <c r="BL158" s="25" t="s">
        <v>327</v>
      </c>
      <c r="BM158" s="25" t="s">
        <v>2122</v>
      </c>
    </row>
    <row r="159" spans="2:65" s="1" customFormat="1" ht="27">
      <c r="B159" s="42"/>
      <c r="C159" s="64"/>
      <c r="D159" s="246" t="s">
        <v>1656</v>
      </c>
      <c r="E159" s="64"/>
      <c r="F159" s="290" t="s">
        <v>13945</v>
      </c>
      <c r="G159" s="64"/>
      <c r="H159" s="64"/>
      <c r="I159" s="173"/>
      <c r="J159" s="64"/>
      <c r="K159" s="64"/>
      <c r="L159" s="62"/>
      <c r="M159" s="291"/>
      <c r="N159" s="43"/>
      <c r="O159" s="43"/>
      <c r="P159" s="43"/>
      <c r="Q159" s="43"/>
      <c r="R159" s="43"/>
      <c r="S159" s="43"/>
      <c r="T159" s="79"/>
      <c r="AT159" s="25" t="s">
        <v>1656</v>
      </c>
      <c r="AU159" s="25" t="s">
        <v>82</v>
      </c>
    </row>
    <row r="160" spans="2:65" s="1" customFormat="1" ht="22.5" customHeight="1">
      <c r="B160" s="42"/>
      <c r="C160" s="203" t="s">
        <v>681</v>
      </c>
      <c r="D160" s="203" t="s">
        <v>311</v>
      </c>
      <c r="E160" s="204" t="s">
        <v>13946</v>
      </c>
      <c r="F160" s="205" t="s">
        <v>13947</v>
      </c>
      <c r="G160" s="206" t="s">
        <v>578</v>
      </c>
      <c r="H160" s="207">
        <v>15</v>
      </c>
      <c r="I160" s="208"/>
      <c r="J160" s="209">
        <f t="shared" ref="J160:J179" si="30">ROUND(I160*H160,2)</f>
        <v>0</v>
      </c>
      <c r="K160" s="205" t="s">
        <v>21</v>
      </c>
      <c r="L160" s="62"/>
      <c r="M160" s="210" t="s">
        <v>21</v>
      </c>
      <c r="N160" s="211" t="s">
        <v>45</v>
      </c>
      <c r="O160" s="43"/>
      <c r="P160" s="212">
        <f t="shared" ref="P160:P179" si="31">O160*H160</f>
        <v>0</v>
      </c>
      <c r="Q160" s="212">
        <v>0</v>
      </c>
      <c r="R160" s="212">
        <f t="shared" ref="R160:R179" si="32">Q160*H160</f>
        <v>0</v>
      </c>
      <c r="S160" s="212">
        <v>0</v>
      </c>
      <c r="T160" s="213">
        <f t="shared" ref="T160:T179" si="33">S160*H160</f>
        <v>0</v>
      </c>
      <c r="AR160" s="25" t="s">
        <v>327</v>
      </c>
      <c r="AT160" s="25" t="s">
        <v>311</v>
      </c>
      <c r="AU160" s="25" t="s">
        <v>82</v>
      </c>
      <c r="AY160" s="25" t="s">
        <v>308</v>
      </c>
      <c r="BE160" s="214">
        <f t="shared" ref="BE160:BE179" si="34">IF(N160="základní",J160,0)</f>
        <v>0</v>
      </c>
      <c r="BF160" s="214">
        <f t="shared" ref="BF160:BF179" si="35">IF(N160="snížená",J160,0)</f>
        <v>0</v>
      </c>
      <c r="BG160" s="214">
        <f t="shared" ref="BG160:BG179" si="36">IF(N160="zákl. přenesená",J160,0)</f>
        <v>0</v>
      </c>
      <c r="BH160" s="214">
        <f t="shared" ref="BH160:BH179" si="37">IF(N160="sníž. přenesená",J160,0)</f>
        <v>0</v>
      </c>
      <c r="BI160" s="214">
        <f t="shared" ref="BI160:BI179" si="38">IF(N160="nulová",J160,0)</f>
        <v>0</v>
      </c>
      <c r="BJ160" s="25" t="s">
        <v>82</v>
      </c>
      <c r="BK160" s="214">
        <f t="shared" ref="BK160:BK179" si="39">ROUND(I160*H160,2)</f>
        <v>0</v>
      </c>
      <c r="BL160" s="25" t="s">
        <v>327</v>
      </c>
      <c r="BM160" s="25" t="s">
        <v>2130</v>
      </c>
    </row>
    <row r="161" spans="2:65" s="1" customFormat="1" ht="22.5" customHeight="1">
      <c r="B161" s="42"/>
      <c r="C161" s="277" t="s">
        <v>685</v>
      </c>
      <c r="D161" s="277" t="s">
        <v>1079</v>
      </c>
      <c r="E161" s="278" t="s">
        <v>13948</v>
      </c>
      <c r="F161" s="279" t="s">
        <v>13949</v>
      </c>
      <c r="G161" s="280" t="s">
        <v>4354</v>
      </c>
      <c r="H161" s="281">
        <v>118.914</v>
      </c>
      <c r="I161" s="282"/>
      <c r="J161" s="283">
        <f t="shared" si="30"/>
        <v>0</v>
      </c>
      <c r="K161" s="279" t="s">
        <v>21</v>
      </c>
      <c r="L161" s="284"/>
      <c r="M161" s="285" t="s">
        <v>21</v>
      </c>
      <c r="N161" s="286" t="s">
        <v>45</v>
      </c>
      <c r="O161" s="43"/>
      <c r="P161" s="212">
        <f t="shared" si="31"/>
        <v>0</v>
      </c>
      <c r="Q161" s="212">
        <v>0</v>
      </c>
      <c r="R161" s="212">
        <f t="shared" si="32"/>
        <v>0</v>
      </c>
      <c r="S161" s="212">
        <v>0</v>
      </c>
      <c r="T161" s="213">
        <f t="shared" si="33"/>
        <v>0</v>
      </c>
      <c r="AR161" s="25" t="s">
        <v>342</v>
      </c>
      <c r="AT161" s="25" t="s">
        <v>1079</v>
      </c>
      <c r="AU161" s="25" t="s">
        <v>82</v>
      </c>
      <c r="AY161" s="25" t="s">
        <v>308</v>
      </c>
      <c r="BE161" s="214">
        <f t="shared" si="34"/>
        <v>0</v>
      </c>
      <c r="BF161" s="214">
        <f t="shared" si="35"/>
        <v>0</v>
      </c>
      <c r="BG161" s="214">
        <f t="shared" si="36"/>
        <v>0</v>
      </c>
      <c r="BH161" s="214">
        <f t="shared" si="37"/>
        <v>0</v>
      </c>
      <c r="BI161" s="214">
        <f t="shared" si="38"/>
        <v>0</v>
      </c>
      <c r="BJ161" s="25" t="s">
        <v>82</v>
      </c>
      <c r="BK161" s="214">
        <f t="shared" si="39"/>
        <v>0</v>
      </c>
      <c r="BL161" s="25" t="s">
        <v>327</v>
      </c>
      <c r="BM161" s="25" t="s">
        <v>2139</v>
      </c>
    </row>
    <row r="162" spans="2:65" s="1" customFormat="1" ht="22.5" customHeight="1">
      <c r="B162" s="42"/>
      <c r="C162" s="277" t="s">
        <v>689</v>
      </c>
      <c r="D162" s="277" t="s">
        <v>1079</v>
      </c>
      <c r="E162" s="278" t="s">
        <v>13950</v>
      </c>
      <c r="F162" s="279" t="s">
        <v>13951</v>
      </c>
      <c r="G162" s="280" t="s">
        <v>578</v>
      </c>
      <c r="H162" s="281">
        <v>240</v>
      </c>
      <c r="I162" s="282"/>
      <c r="J162" s="283">
        <f t="shared" si="30"/>
        <v>0</v>
      </c>
      <c r="K162" s="279" t="s">
        <v>21</v>
      </c>
      <c r="L162" s="284"/>
      <c r="M162" s="285" t="s">
        <v>21</v>
      </c>
      <c r="N162" s="286" t="s">
        <v>45</v>
      </c>
      <c r="O162" s="43"/>
      <c r="P162" s="212">
        <f t="shared" si="31"/>
        <v>0</v>
      </c>
      <c r="Q162" s="212">
        <v>0</v>
      </c>
      <c r="R162" s="212">
        <f t="shared" si="32"/>
        <v>0</v>
      </c>
      <c r="S162" s="212">
        <v>0</v>
      </c>
      <c r="T162" s="213">
        <f t="shared" si="33"/>
        <v>0</v>
      </c>
      <c r="AR162" s="25" t="s">
        <v>342</v>
      </c>
      <c r="AT162" s="25" t="s">
        <v>1079</v>
      </c>
      <c r="AU162" s="25" t="s">
        <v>82</v>
      </c>
      <c r="AY162" s="25" t="s">
        <v>308</v>
      </c>
      <c r="BE162" s="214">
        <f t="shared" si="34"/>
        <v>0</v>
      </c>
      <c r="BF162" s="214">
        <f t="shared" si="35"/>
        <v>0</v>
      </c>
      <c r="BG162" s="214">
        <f t="shared" si="36"/>
        <v>0</v>
      </c>
      <c r="BH162" s="214">
        <f t="shared" si="37"/>
        <v>0</v>
      </c>
      <c r="BI162" s="214">
        <f t="shared" si="38"/>
        <v>0</v>
      </c>
      <c r="BJ162" s="25" t="s">
        <v>82</v>
      </c>
      <c r="BK162" s="214">
        <f t="shared" si="39"/>
        <v>0</v>
      </c>
      <c r="BL162" s="25" t="s">
        <v>327</v>
      </c>
      <c r="BM162" s="25" t="s">
        <v>630</v>
      </c>
    </row>
    <row r="163" spans="2:65" s="1" customFormat="1" ht="22.5" customHeight="1">
      <c r="B163" s="42"/>
      <c r="C163" s="277" t="s">
        <v>693</v>
      </c>
      <c r="D163" s="277" t="s">
        <v>1079</v>
      </c>
      <c r="E163" s="278" t="s">
        <v>13952</v>
      </c>
      <c r="F163" s="279" t="s">
        <v>13953</v>
      </c>
      <c r="G163" s="280" t="s">
        <v>578</v>
      </c>
      <c r="H163" s="281">
        <v>3</v>
      </c>
      <c r="I163" s="282"/>
      <c r="J163" s="283">
        <f t="shared" si="30"/>
        <v>0</v>
      </c>
      <c r="K163" s="279" t="s">
        <v>21</v>
      </c>
      <c r="L163" s="284"/>
      <c r="M163" s="285" t="s">
        <v>21</v>
      </c>
      <c r="N163" s="286" t="s">
        <v>45</v>
      </c>
      <c r="O163" s="43"/>
      <c r="P163" s="212">
        <f t="shared" si="31"/>
        <v>0</v>
      </c>
      <c r="Q163" s="212">
        <v>0</v>
      </c>
      <c r="R163" s="212">
        <f t="shared" si="32"/>
        <v>0</v>
      </c>
      <c r="S163" s="212">
        <v>0</v>
      </c>
      <c r="T163" s="213">
        <f t="shared" si="33"/>
        <v>0</v>
      </c>
      <c r="AR163" s="25" t="s">
        <v>342</v>
      </c>
      <c r="AT163" s="25" t="s">
        <v>1079</v>
      </c>
      <c r="AU163" s="25" t="s">
        <v>82</v>
      </c>
      <c r="AY163" s="25" t="s">
        <v>308</v>
      </c>
      <c r="BE163" s="214">
        <f t="shared" si="34"/>
        <v>0</v>
      </c>
      <c r="BF163" s="214">
        <f t="shared" si="35"/>
        <v>0</v>
      </c>
      <c r="BG163" s="214">
        <f t="shared" si="36"/>
        <v>0</v>
      </c>
      <c r="BH163" s="214">
        <f t="shared" si="37"/>
        <v>0</v>
      </c>
      <c r="BI163" s="214">
        <f t="shared" si="38"/>
        <v>0</v>
      </c>
      <c r="BJ163" s="25" t="s">
        <v>82</v>
      </c>
      <c r="BK163" s="214">
        <f t="shared" si="39"/>
        <v>0</v>
      </c>
      <c r="BL163" s="25" t="s">
        <v>327</v>
      </c>
      <c r="BM163" s="25" t="s">
        <v>642</v>
      </c>
    </row>
    <row r="164" spans="2:65" s="1" customFormat="1" ht="22.5" customHeight="1">
      <c r="B164" s="42"/>
      <c r="C164" s="277" t="s">
        <v>697</v>
      </c>
      <c r="D164" s="277" t="s">
        <v>1079</v>
      </c>
      <c r="E164" s="278" t="s">
        <v>13954</v>
      </c>
      <c r="F164" s="279" t="s">
        <v>13955</v>
      </c>
      <c r="G164" s="280" t="s">
        <v>578</v>
      </c>
      <c r="H164" s="281">
        <v>3</v>
      </c>
      <c r="I164" s="282"/>
      <c r="J164" s="283">
        <f t="shared" si="30"/>
        <v>0</v>
      </c>
      <c r="K164" s="279" t="s">
        <v>21</v>
      </c>
      <c r="L164" s="284"/>
      <c r="M164" s="285" t="s">
        <v>21</v>
      </c>
      <c r="N164" s="286" t="s">
        <v>45</v>
      </c>
      <c r="O164" s="43"/>
      <c r="P164" s="212">
        <f t="shared" si="31"/>
        <v>0</v>
      </c>
      <c r="Q164" s="212">
        <v>0</v>
      </c>
      <c r="R164" s="212">
        <f t="shared" si="32"/>
        <v>0</v>
      </c>
      <c r="S164" s="212">
        <v>0</v>
      </c>
      <c r="T164" s="213">
        <f t="shared" si="33"/>
        <v>0</v>
      </c>
      <c r="AR164" s="25" t="s">
        <v>342</v>
      </c>
      <c r="AT164" s="25" t="s">
        <v>1079</v>
      </c>
      <c r="AU164" s="25" t="s">
        <v>82</v>
      </c>
      <c r="AY164" s="25" t="s">
        <v>308</v>
      </c>
      <c r="BE164" s="214">
        <f t="shared" si="34"/>
        <v>0</v>
      </c>
      <c r="BF164" s="214">
        <f t="shared" si="35"/>
        <v>0</v>
      </c>
      <c r="BG164" s="214">
        <f t="shared" si="36"/>
        <v>0</v>
      </c>
      <c r="BH164" s="214">
        <f t="shared" si="37"/>
        <v>0</v>
      </c>
      <c r="BI164" s="214">
        <f t="shared" si="38"/>
        <v>0</v>
      </c>
      <c r="BJ164" s="25" t="s">
        <v>82</v>
      </c>
      <c r="BK164" s="214">
        <f t="shared" si="39"/>
        <v>0</v>
      </c>
      <c r="BL164" s="25" t="s">
        <v>327</v>
      </c>
      <c r="BM164" s="25" t="s">
        <v>2161</v>
      </c>
    </row>
    <row r="165" spans="2:65" s="1" customFormat="1" ht="22.5" customHeight="1">
      <c r="B165" s="42"/>
      <c r="C165" s="277" t="s">
        <v>702</v>
      </c>
      <c r="D165" s="277" t="s">
        <v>1079</v>
      </c>
      <c r="E165" s="278" t="s">
        <v>13956</v>
      </c>
      <c r="F165" s="279" t="s">
        <v>13957</v>
      </c>
      <c r="G165" s="280" t="s">
        <v>578</v>
      </c>
      <c r="H165" s="281">
        <v>1</v>
      </c>
      <c r="I165" s="282"/>
      <c r="J165" s="283">
        <f t="shared" si="30"/>
        <v>0</v>
      </c>
      <c r="K165" s="279" t="s">
        <v>21</v>
      </c>
      <c r="L165" s="284"/>
      <c r="M165" s="285" t="s">
        <v>21</v>
      </c>
      <c r="N165" s="286" t="s">
        <v>45</v>
      </c>
      <c r="O165" s="43"/>
      <c r="P165" s="212">
        <f t="shared" si="31"/>
        <v>0</v>
      </c>
      <c r="Q165" s="212">
        <v>0</v>
      </c>
      <c r="R165" s="212">
        <f t="shared" si="32"/>
        <v>0</v>
      </c>
      <c r="S165" s="212">
        <v>0</v>
      </c>
      <c r="T165" s="213">
        <f t="shared" si="33"/>
        <v>0</v>
      </c>
      <c r="AR165" s="25" t="s">
        <v>342</v>
      </c>
      <c r="AT165" s="25" t="s">
        <v>1079</v>
      </c>
      <c r="AU165" s="25" t="s">
        <v>82</v>
      </c>
      <c r="AY165" s="25" t="s">
        <v>308</v>
      </c>
      <c r="BE165" s="214">
        <f t="shared" si="34"/>
        <v>0</v>
      </c>
      <c r="BF165" s="214">
        <f t="shared" si="35"/>
        <v>0</v>
      </c>
      <c r="BG165" s="214">
        <f t="shared" si="36"/>
        <v>0</v>
      </c>
      <c r="BH165" s="214">
        <f t="shared" si="37"/>
        <v>0</v>
      </c>
      <c r="BI165" s="214">
        <f t="shared" si="38"/>
        <v>0</v>
      </c>
      <c r="BJ165" s="25" t="s">
        <v>82</v>
      </c>
      <c r="BK165" s="214">
        <f t="shared" si="39"/>
        <v>0</v>
      </c>
      <c r="BL165" s="25" t="s">
        <v>327</v>
      </c>
      <c r="BM165" s="25" t="s">
        <v>2172</v>
      </c>
    </row>
    <row r="166" spans="2:65" s="1" customFormat="1" ht="22.5" customHeight="1">
      <c r="B166" s="42"/>
      <c r="C166" s="277" t="s">
        <v>706</v>
      </c>
      <c r="D166" s="277" t="s">
        <v>1079</v>
      </c>
      <c r="E166" s="278" t="s">
        <v>13958</v>
      </c>
      <c r="F166" s="279" t="s">
        <v>13959</v>
      </c>
      <c r="G166" s="280" t="s">
        <v>578</v>
      </c>
      <c r="H166" s="281">
        <v>8</v>
      </c>
      <c r="I166" s="282"/>
      <c r="J166" s="283">
        <f t="shared" si="30"/>
        <v>0</v>
      </c>
      <c r="K166" s="279" t="s">
        <v>21</v>
      </c>
      <c r="L166" s="284"/>
      <c r="M166" s="285" t="s">
        <v>21</v>
      </c>
      <c r="N166" s="286" t="s">
        <v>45</v>
      </c>
      <c r="O166" s="43"/>
      <c r="P166" s="212">
        <f t="shared" si="31"/>
        <v>0</v>
      </c>
      <c r="Q166" s="212">
        <v>0</v>
      </c>
      <c r="R166" s="212">
        <f t="shared" si="32"/>
        <v>0</v>
      </c>
      <c r="S166" s="212">
        <v>0</v>
      </c>
      <c r="T166" s="213">
        <f t="shared" si="33"/>
        <v>0</v>
      </c>
      <c r="AR166" s="25" t="s">
        <v>342</v>
      </c>
      <c r="AT166" s="25" t="s">
        <v>1079</v>
      </c>
      <c r="AU166" s="25" t="s">
        <v>82</v>
      </c>
      <c r="AY166" s="25" t="s">
        <v>308</v>
      </c>
      <c r="BE166" s="214">
        <f t="shared" si="34"/>
        <v>0</v>
      </c>
      <c r="BF166" s="214">
        <f t="shared" si="35"/>
        <v>0</v>
      </c>
      <c r="BG166" s="214">
        <f t="shared" si="36"/>
        <v>0</v>
      </c>
      <c r="BH166" s="214">
        <f t="shared" si="37"/>
        <v>0</v>
      </c>
      <c r="BI166" s="214">
        <f t="shared" si="38"/>
        <v>0</v>
      </c>
      <c r="BJ166" s="25" t="s">
        <v>82</v>
      </c>
      <c r="BK166" s="214">
        <f t="shared" si="39"/>
        <v>0</v>
      </c>
      <c r="BL166" s="25" t="s">
        <v>327</v>
      </c>
      <c r="BM166" s="25" t="s">
        <v>2180</v>
      </c>
    </row>
    <row r="167" spans="2:65" s="1" customFormat="1" ht="22.5" customHeight="1">
      <c r="B167" s="42"/>
      <c r="C167" s="277" t="s">
        <v>710</v>
      </c>
      <c r="D167" s="277" t="s">
        <v>1079</v>
      </c>
      <c r="E167" s="278" t="s">
        <v>13960</v>
      </c>
      <c r="F167" s="279" t="s">
        <v>13961</v>
      </c>
      <c r="G167" s="280" t="s">
        <v>578</v>
      </c>
      <c r="H167" s="281">
        <v>2</v>
      </c>
      <c r="I167" s="282"/>
      <c r="J167" s="283">
        <f t="shared" si="30"/>
        <v>0</v>
      </c>
      <c r="K167" s="279" t="s">
        <v>21</v>
      </c>
      <c r="L167" s="284"/>
      <c r="M167" s="285" t="s">
        <v>21</v>
      </c>
      <c r="N167" s="286" t="s">
        <v>45</v>
      </c>
      <c r="O167" s="43"/>
      <c r="P167" s="212">
        <f t="shared" si="31"/>
        <v>0</v>
      </c>
      <c r="Q167" s="212">
        <v>0</v>
      </c>
      <c r="R167" s="212">
        <f t="shared" si="32"/>
        <v>0</v>
      </c>
      <c r="S167" s="212">
        <v>0</v>
      </c>
      <c r="T167" s="213">
        <f t="shared" si="33"/>
        <v>0</v>
      </c>
      <c r="AR167" s="25" t="s">
        <v>342</v>
      </c>
      <c r="AT167" s="25" t="s">
        <v>1079</v>
      </c>
      <c r="AU167" s="25" t="s">
        <v>82</v>
      </c>
      <c r="AY167" s="25" t="s">
        <v>308</v>
      </c>
      <c r="BE167" s="214">
        <f t="shared" si="34"/>
        <v>0</v>
      </c>
      <c r="BF167" s="214">
        <f t="shared" si="35"/>
        <v>0</v>
      </c>
      <c r="BG167" s="214">
        <f t="shared" si="36"/>
        <v>0</v>
      </c>
      <c r="BH167" s="214">
        <f t="shared" si="37"/>
        <v>0</v>
      </c>
      <c r="BI167" s="214">
        <f t="shared" si="38"/>
        <v>0</v>
      </c>
      <c r="BJ167" s="25" t="s">
        <v>82</v>
      </c>
      <c r="BK167" s="214">
        <f t="shared" si="39"/>
        <v>0</v>
      </c>
      <c r="BL167" s="25" t="s">
        <v>327</v>
      </c>
      <c r="BM167" s="25" t="s">
        <v>2189</v>
      </c>
    </row>
    <row r="168" spans="2:65" s="1" customFormat="1" ht="22.5" customHeight="1">
      <c r="B168" s="42"/>
      <c r="C168" s="277" t="s">
        <v>716</v>
      </c>
      <c r="D168" s="277" t="s">
        <v>1079</v>
      </c>
      <c r="E168" s="278" t="s">
        <v>13962</v>
      </c>
      <c r="F168" s="279" t="s">
        <v>13963</v>
      </c>
      <c r="G168" s="280" t="s">
        <v>578</v>
      </c>
      <c r="H168" s="281">
        <v>1</v>
      </c>
      <c r="I168" s="282"/>
      <c r="J168" s="283">
        <f t="shared" si="30"/>
        <v>0</v>
      </c>
      <c r="K168" s="279" t="s">
        <v>21</v>
      </c>
      <c r="L168" s="284"/>
      <c r="M168" s="285" t="s">
        <v>21</v>
      </c>
      <c r="N168" s="286" t="s">
        <v>45</v>
      </c>
      <c r="O168" s="43"/>
      <c r="P168" s="212">
        <f t="shared" si="31"/>
        <v>0</v>
      </c>
      <c r="Q168" s="212">
        <v>0</v>
      </c>
      <c r="R168" s="212">
        <f t="shared" si="32"/>
        <v>0</v>
      </c>
      <c r="S168" s="212">
        <v>0</v>
      </c>
      <c r="T168" s="213">
        <f t="shared" si="33"/>
        <v>0</v>
      </c>
      <c r="AR168" s="25" t="s">
        <v>342</v>
      </c>
      <c r="AT168" s="25" t="s">
        <v>1079</v>
      </c>
      <c r="AU168" s="25" t="s">
        <v>82</v>
      </c>
      <c r="AY168" s="25" t="s">
        <v>308</v>
      </c>
      <c r="BE168" s="214">
        <f t="shared" si="34"/>
        <v>0</v>
      </c>
      <c r="BF168" s="214">
        <f t="shared" si="35"/>
        <v>0</v>
      </c>
      <c r="BG168" s="214">
        <f t="shared" si="36"/>
        <v>0</v>
      </c>
      <c r="BH168" s="214">
        <f t="shared" si="37"/>
        <v>0</v>
      </c>
      <c r="BI168" s="214">
        <f t="shared" si="38"/>
        <v>0</v>
      </c>
      <c r="BJ168" s="25" t="s">
        <v>82</v>
      </c>
      <c r="BK168" s="214">
        <f t="shared" si="39"/>
        <v>0</v>
      </c>
      <c r="BL168" s="25" t="s">
        <v>327</v>
      </c>
      <c r="BM168" s="25" t="s">
        <v>2198</v>
      </c>
    </row>
    <row r="169" spans="2:65" s="1" customFormat="1" ht="22.5" customHeight="1">
      <c r="B169" s="42"/>
      <c r="C169" s="277" t="s">
        <v>721</v>
      </c>
      <c r="D169" s="277" t="s">
        <v>1079</v>
      </c>
      <c r="E169" s="278" t="s">
        <v>13964</v>
      </c>
      <c r="F169" s="279" t="s">
        <v>13965</v>
      </c>
      <c r="G169" s="280" t="s">
        <v>578</v>
      </c>
      <c r="H169" s="281">
        <v>4</v>
      </c>
      <c r="I169" s="282"/>
      <c r="J169" s="283">
        <f t="shared" si="30"/>
        <v>0</v>
      </c>
      <c r="K169" s="279" t="s">
        <v>21</v>
      </c>
      <c r="L169" s="284"/>
      <c r="M169" s="285" t="s">
        <v>21</v>
      </c>
      <c r="N169" s="286" t="s">
        <v>45</v>
      </c>
      <c r="O169" s="43"/>
      <c r="P169" s="212">
        <f t="shared" si="31"/>
        <v>0</v>
      </c>
      <c r="Q169" s="212">
        <v>0</v>
      </c>
      <c r="R169" s="212">
        <f t="shared" si="32"/>
        <v>0</v>
      </c>
      <c r="S169" s="212">
        <v>0</v>
      </c>
      <c r="T169" s="213">
        <f t="shared" si="33"/>
        <v>0</v>
      </c>
      <c r="AR169" s="25" t="s">
        <v>342</v>
      </c>
      <c r="AT169" s="25" t="s">
        <v>1079</v>
      </c>
      <c r="AU169" s="25" t="s">
        <v>82</v>
      </c>
      <c r="AY169" s="25" t="s">
        <v>308</v>
      </c>
      <c r="BE169" s="214">
        <f t="shared" si="34"/>
        <v>0</v>
      </c>
      <c r="BF169" s="214">
        <f t="shared" si="35"/>
        <v>0</v>
      </c>
      <c r="BG169" s="214">
        <f t="shared" si="36"/>
        <v>0</v>
      </c>
      <c r="BH169" s="214">
        <f t="shared" si="37"/>
        <v>0</v>
      </c>
      <c r="BI169" s="214">
        <f t="shared" si="38"/>
        <v>0</v>
      </c>
      <c r="BJ169" s="25" t="s">
        <v>82</v>
      </c>
      <c r="BK169" s="214">
        <f t="shared" si="39"/>
        <v>0</v>
      </c>
      <c r="BL169" s="25" t="s">
        <v>327</v>
      </c>
      <c r="BM169" s="25" t="s">
        <v>2206</v>
      </c>
    </row>
    <row r="170" spans="2:65" s="1" customFormat="1" ht="22.5" customHeight="1">
      <c r="B170" s="42"/>
      <c r="C170" s="277" t="s">
        <v>725</v>
      </c>
      <c r="D170" s="277" t="s">
        <v>1079</v>
      </c>
      <c r="E170" s="278" t="s">
        <v>13966</v>
      </c>
      <c r="F170" s="279" t="s">
        <v>13967</v>
      </c>
      <c r="G170" s="280" t="s">
        <v>578</v>
      </c>
      <c r="H170" s="281">
        <v>1</v>
      </c>
      <c r="I170" s="282"/>
      <c r="J170" s="283">
        <f t="shared" si="30"/>
        <v>0</v>
      </c>
      <c r="K170" s="279" t="s">
        <v>21</v>
      </c>
      <c r="L170" s="284"/>
      <c r="M170" s="285" t="s">
        <v>21</v>
      </c>
      <c r="N170" s="286" t="s">
        <v>45</v>
      </c>
      <c r="O170" s="43"/>
      <c r="P170" s="212">
        <f t="shared" si="31"/>
        <v>0</v>
      </c>
      <c r="Q170" s="212">
        <v>0</v>
      </c>
      <c r="R170" s="212">
        <f t="shared" si="32"/>
        <v>0</v>
      </c>
      <c r="S170" s="212">
        <v>0</v>
      </c>
      <c r="T170" s="213">
        <f t="shared" si="33"/>
        <v>0</v>
      </c>
      <c r="AR170" s="25" t="s">
        <v>342</v>
      </c>
      <c r="AT170" s="25" t="s">
        <v>1079</v>
      </c>
      <c r="AU170" s="25" t="s">
        <v>82</v>
      </c>
      <c r="AY170" s="25" t="s">
        <v>308</v>
      </c>
      <c r="BE170" s="214">
        <f t="shared" si="34"/>
        <v>0</v>
      </c>
      <c r="BF170" s="214">
        <f t="shared" si="35"/>
        <v>0</v>
      </c>
      <c r="BG170" s="214">
        <f t="shared" si="36"/>
        <v>0</v>
      </c>
      <c r="BH170" s="214">
        <f t="shared" si="37"/>
        <v>0</v>
      </c>
      <c r="BI170" s="214">
        <f t="shared" si="38"/>
        <v>0</v>
      </c>
      <c r="BJ170" s="25" t="s">
        <v>82</v>
      </c>
      <c r="BK170" s="214">
        <f t="shared" si="39"/>
        <v>0</v>
      </c>
      <c r="BL170" s="25" t="s">
        <v>327</v>
      </c>
      <c r="BM170" s="25" t="s">
        <v>2215</v>
      </c>
    </row>
    <row r="171" spans="2:65" s="1" customFormat="1" ht="22.5" customHeight="1">
      <c r="B171" s="42"/>
      <c r="C171" s="277" t="s">
        <v>730</v>
      </c>
      <c r="D171" s="277" t="s">
        <v>1079</v>
      </c>
      <c r="E171" s="278" t="s">
        <v>13968</v>
      </c>
      <c r="F171" s="279" t="s">
        <v>13969</v>
      </c>
      <c r="G171" s="280" t="s">
        <v>578</v>
      </c>
      <c r="H171" s="281">
        <v>27</v>
      </c>
      <c r="I171" s="282"/>
      <c r="J171" s="283">
        <f t="shared" si="30"/>
        <v>0</v>
      </c>
      <c r="K171" s="279" t="s">
        <v>21</v>
      </c>
      <c r="L171" s="284"/>
      <c r="M171" s="285" t="s">
        <v>21</v>
      </c>
      <c r="N171" s="286" t="s">
        <v>45</v>
      </c>
      <c r="O171" s="43"/>
      <c r="P171" s="212">
        <f t="shared" si="31"/>
        <v>0</v>
      </c>
      <c r="Q171" s="212">
        <v>0</v>
      </c>
      <c r="R171" s="212">
        <f t="shared" si="32"/>
        <v>0</v>
      </c>
      <c r="S171" s="212">
        <v>0</v>
      </c>
      <c r="T171" s="213">
        <f t="shared" si="33"/>
        <v>0</v>
      </c>
      <c r="AR171" s="25" t="s">
        <v>342</v>
      </c>
      <c r="AT171" s="25" t="s">
        <v>1079</v>
      </c>
      <c r="AU171" s="25" t="s">
        <v>82</v>
      </c>
      <c r="AY171" s="25" t="s">
        <v>308</v>
      </c>
      <c r="BE171" s="214">
        <f t="shared" si="34"/>
        <v>0</v>
      </c>
      <c r="BF171" s="214">
        <f t="shared" si="35"/>
        <v>0</v>
      </c>
      <c r="BG171" s="214">
        <f t="shared" si="36"/>
        <v>0</v>
      </c>
      <c r="BH171" s="214">
        <f t="shared" si="37"/>
        <v>0</v>
      </c>
      <c r="BI171" s="214">
        <f t="shared" si="38"/>
        <v>0</v>
      </c>
      <c r="BJ171" s="25" t="s">
        <v>82</v>
      </c>
      <c r="BK171" s="214">
        <f t="shared" si="39"/>
        <v>0</v>
      </c>
      <c r="BL171" s="25" t="s">
        <v>327</v>
      </c>
      <c r="BM171" s="25" t="s">
        <v>2224</v>
      </c>
    </row>
    <row r="172" spans="2:65" s="1" customFormat="1" ht="22.5" customHeight="1">
      <c r="B172" s="42"/>
      <c r="C172" s="277" t="s">
        <v>735</v>
      </c>
      <c r="D172" s="277" t="s">
        <v>1079</v>
      </c>
      <c r="E172" s="278" t="s">
        <v>13970</v>
      </c>
      <c r="F172" s="279" t="s">
        <v>13971</v>
      </c>
      <c r="G172" s="280" t="s">
        <v>647</v>
      </c>
      <c r="H172" s="281">
        <v>9</v>
      </c>
      <c r="I172" s="282"/>
      <c r="J172" s="283">
        <f t="shared" si="30"/>
        <v>0</v>
      </c>
      <c r="K172" s="279" t="s">
        <v>21</v>
      </c>
      <c r="L172" s="284"/>
      <c r="M172" s="285" t="s">
        <v>21</v>
      </c>
      <c r="N172" s="286" t="s">
        <v>45</v>
      </c>
      <c r="O172" s="43"/>
      <c r="P172" s="212">
        <f t="shared" si="31"/>
        <v>0</v>
      </c>
      <c r="Q172" s="212">
        <v>0</v>
      </c>
      <c r="R172" s="212">
        <f t="shared" si="32"/>
        <v>0</v>
      </c>
      <c r="S172" s="212">
        <v>0</v>
      </c>
      <c r="T172" s="213">
        <f t="shared" si="33"/>
        <v>0</v>
      </c>
      <c r="AR172" s="25" t="s">
        <v>342</v>
      </c>
      <c r="AT172" s="25" t="s">
        <v>1079</v>
      </c>
      <c r="AU172" s="25" t="s">
        <v>82</v>
      </c>
      <c r="AY172" s="25" t="s">
        <v>308</v>
      </c>
      <c r="BE172" s="214">
        <f t="shared" si="34"/>
        <v>0</v>
      </c>
      <c r="BF172" s="214">
        <f t="shared" si="35"/>
        <v>0</v>
      </c>
      <c r="BG172" s="214">
        <f t="shared" si="36"/>
        <v>0</v>
      </c>
      <c r="BH172" s="214">
        <f t="shared" si="37"/>
        <v>0</v>
      </c>
      <c r="BI172" s="214">
        <f t="shared" si="38"/>
        <v>0</v>
      </c>
      <c r="BJ172" s="25" t="s">
        <v>82</v>
      </c>
      <c r="BK172" s="214">
        <f t="shared" si="39"/>
        <v>0</v>
      </c>
      <c r="BL172" s="25" t="s">
        <v>327</v>
      </c>
      <c r="BM172" s="25" t="s">
        <v>2234</v>
      </c>
    </row>
    <row r="173" spans="2:65" s="1" customFormat="1" ht="22.5" customHeight="1">
      <c r="B173" s="42"/>
      <c r="C173" s="277" t="s">
        <v>740</v>
      </c>
      <c r="D173" s="277" t="s">
        <v>1079</v>
      </c>
      <c r="E173" s="278" t="s">
        <v>13972</v>
      </c>
      <c r="F173" s="279" t="s">
        <v>13973</v>
      </c>
      <c r="G173" s="280" t="s">
        <v>578</v>
      </c>
      <c r="H173" s="281">
        <v>1589</v>
      </c>
      <c r="I173" s="282"/>
      <c r="J173" s="283">
        <f t="shared" si="30"/>
        <v>0</v>
      </c>
      <c r="K173" s="279" t="s">
        <v>21</v>
      </c>
      <c r="L173" s="284"/>
      <c r="M173" s="285" t="s">
        <v>21</v>
      </c>
      <c r="N173" s="286" t="s">
        <v>45</v>
      </c>
      <c r="O173" s="43"/>
      <c r="P173" s="212">
        <f t="shared" si="31"/>
        <v>0</v>
      </c>
      <c r="Q173" s="212">
        <v>0</v>
      </c>
      <c r="R173" s="212">
        <f t="shared" si="32"/>
        <v>0</v>
      </c>
      <c r="S173" s="212">
        <v>0</v>
      </c>
      <c r="T173" s="213">
        <f t="shared" si="33"/>
        <v>0</v>
      </c>
      <c r="AR173" s="25" t="s">
        <v>342</v>
      </c>
      <c r="AT173" s="25" t="s">
        <v>1079</v>
      </c>
      <c r="AU173" s="25" t="s">
        <v>82</v>
      </c>
      <c r="AY173" s="25" t="s">
        <v>308</v>
      </c>
      <c r="BE173" s="214">
        <f t="shared" si="34"/>
        <v>0</v>
      </c>
      <c r="BF173" s="214">
        <f t="shared" si="35"/>
        <v>0</v>
      </c>
      <c r="BG173" s="214">
        <f t="shared" si="36"/>
        <v>0</v>
      </c>
      <c r="BH173" s="214">
        <f t="shared" si="37"/>
        <v>0</v>
      </c>
      <c r="BI173" s="214">
        <f t="shared" si="38"/>
        <v>0</v>
      </c>
      <c r="BJ173" s="25" t="s">
        <v>82</v>
      </c>
      <c r="BK173" s="214">
        <f t="shared" si="39"/>
        <v>0</v>
      </c>
      <c r="BL173" s="25" t="s">
        <v>327</v>
      </c>
      <c r="BM173" s="25" t="s">
        <v>2241</v>
      </c>
    </row>
    <row r="174" spans="2:65" s="1" customFormat="1" ht="22.5" customHeight="1">
      <c r="B174" s="42"/>
      <c r="C174" s="277" t="s">
        <v>745</v>
      </c>
      <c r="D174" s="277" t="s">
        <v>1079</v>
      </c>
      <c r="E174" s="278" t="s">
        <v>13974</v>
      </c>
      <c r="F174" s="279" t="s">
        <v>13975</v>
      </c>
      <c r="G174" s="280" t="s">
        <v>578</v>
      </c>
      <c r="H174" s="281">
        <v>984</v>
      </c>
      <c r="I174" s="282"/>
      <c r="J174" s="283">
        <f t="shared" si="30"/>
        <v>0</v>
      </c>
      <c r="K174" s="279" t="s">
        <v>21</v>
      </c>
      <c r="L174" s="284"/>
      <c r="M174" s="285" t="s">
        <v>21</v>
      </c>
      <c r="N174" s="286" t="s">
        <v>45</v>
      </c>
      <c r="O174" s="43"/>
      <c r="P174" s="212">
        <f t="shared" si="31"/>
        <v>0</v>
      </c>
      <c r="Q174" s="212">
        <v>0</v>
      </c>
      <c r="R174" s="212">
        <f t="shared" si="32"/>
        <v>0</v>
      </c>
      <c r="S174" s="212">
        <v>0</v>
      </c>
      <c r="T174" s="213">
        <f t="shared" si="33"/>
        <v>0</v>
      </c>
      <c r="AR174" s="25" t="s">
        <v>342</v>
      </c>
      <c r="AT174" s="25" t="s">
        <v>1079</v>
      </c>
      <c r="AU174" s="25" t="s">
        <v>82</v>
      </c>
      <c r="AY174" s="25" t="s">
        <v>308</v>
      </c>
      <c r="BE174" s="214">
        <f t="shared" si="34"/>
        <v>0</v>
      </c>
      <c r="BF174" s="214">
        <f t="shared" si="35"/>
        <v>0</v>
      </c>
      <c r="BG174" s="214">
        <f t="shared" si="36"/>
        <v>0</v>
      </c>
      <c r="BH174" s="214">
        <f t="shared" si="37"/>
        <v>0</v>
      </c>
      <c r="BI174" s="214">
        <f t="shared" si="38"/>
        <v>0</v>
      </c>
      <c r="BJ174" s="25" t="s">
        <v>82</v>
      </c>
      <c r="BK174" s="214">
        <f t="shared" si="39"/>
        <v>0</v>
      </c>
      <c r="BL174" s="25" t="s">
        <v>327</v>
      </c>
      <c r="BM174" s="25" t="s">
        <v>2248</v>
      </c>
    </row>
    <row r="175" spans="2:65" s="1" customFormat="1" ht="22.5" customHeight="1">
      <c r="B175" s="42"/>
      <c r="C175" s="277" t="s">
        <v>750</v>
      </c>
      <c r="D175" s="277" t="s">
        <v>1079</v>
      </c>
      <c r="E175" s="278" t="s">
        <v>13976</v>
      </c>
      <c r="F175" s="279" t="s">
        <v>13977</v>
      </c>
      <c r="G175" s="280" t="s">
        <v>578</v>
      </c>
      <c r="H175" s="281">
        <v>121</v>
      </c>
      <c r="I175" s="282"/>
      <c r="J175" s="283">
        <f t="shared" si="30"/>
        <v>0</v>
      </c>
      <c r="K175" s="279" t="s">
        <v>21</v>
      </c>
      <c r="L175" s="284"/>
      <c r="M175" s="285" t="s">
        <v>21</v>
      </c>
      <c r="N175" s="286" t="s">
        <v>45</v>
      </c>
      <c r="O175" s="43"/>
      <c r="P175" s="212">
        <f t="shared" si="31"/>
        <v>0</v>
      </c>
      <c r="Q175" s="212">
        <v>0</v>
      </c>
      <c r="R175" s="212">
        <f t="shared" si="32"/>
        <v>0</v>
      </c>
      <c r="S175" s="212">
        <v>0</v>
      </c>
      <c r="T175" s="213">
        <f t="shared" si="33"/>
        <v>0</v>
      </c>
      <c r="AR175" s="25" t="s">
        <v>342</v>
      </c>
      <c r="AT175" s="25" t="s">
        <v>1079</v>
      </c>
      <c r="AU175" s="25" t="s">
        <v>82</v>
      </c>
      <c r="AY175" s="25" t="s">
        <v>308</v>
      </c>
      <c r="BE175" s="214">
        <f t="shared" si="34"/>
        <v>0</v>
      </c>
      <c r="BF175" s="214">
        <f t="shared" si="35"/>
        <v>0</v>
      </c>
      <c r="BG175" s="214">
        <f t="shared" si="36"/>
        <v>0</v>
      </c>
      <c r="BH175" s="214">
        <f t="shared" si="37"/>
        <v>0</v>
      </c>
      <c r="BI175" s="214">
        <f t="shared" si="38"/>
        <v>0</v>
      </c>
      <c r="BJ175" s="25" t="s">
        <v>82</v>
      </c>
      <c r="BK175" s="214">
        <f t="shared" si="39"/>
        <v>0</v>
      </c>
      <c r="BL175" s="25" t="s">
        <v>327</v>
      </c>
      <c r="BM175" s="25" t="s">
        <v>2257</v>
      </c>
    </row>
    <row r="176" spans="2:65" s="1" customFormat="1" ht="22.5" customHeight="1">
      <c r="B176" s="42"/>
      <c r="C176" s="277" t="s">
        <v>522</v>
      </c>
      <c r="D176" s="277" t="s">
        <v>1079</v>
      </c>
      <c r="E176" s="278" t="s">
        <v>13978</v>
      </c>
      <c r="F176" s="279" t="s">
        <v>13979</v>
      </c>
      <c r="G176" s="280" t="s">
        <v>578</v>
      </c>
      <c r="H176" s="281">
        <v>16</v>
      </c>
      <c r="I176" s="282"/>
      <c r="J176" s="283">
        <f t="shared" si="30"/>
        <v>0</v>
      </c>
      <c r="K176" s="279" t="s">
        <v>21</v>
      </c>
      <c r="L176" s="284"/>
      <c r="M176" s="285" t="s">
        <v>21</v>
      </c>
      <c r="N176" s="286" t="s">
        <v>45</v>
      </c>
      <c r="O176" s="43"/>
      <c r="P176" s="212">
        <f t="shared" si="31"/>
        <v>0</v>
      </c>
      <c r="Q176" s="212">
        <v>0</v>
      </c>
      <c r="R176" s="212">
        <f t="shared" si="32"/>
        <v>0</v>
      </c>
      <c r="S176" s="212">
        <v>0</v>
      </c>
      <c r="T176" s="213">
        <f t="shared" si="33"/>
        <v>0</v>
      </c>
      <c r="AR176" s="25" t="s">
        <v>342</v>
      </c>
      <c r="AT176" s="25" t="s">
        <v>1079</v>
      </c>
      <c r="AU176" s="25" t="s">
        <v>82</v>
      </c>
      <c r="AY176" s="25" t="s">
        <v>308</v>
      </c>
      <c r="BE176" s="214">
        <f t="shared" si="34"/>
        <v>0</v>
      </c>
      <c r="BF176" s="214">
        <f t="shared" si="35"/>
        <v>0</v>
      </c>
      <c r="BG176" s="214">
        <f t="shared" si="36"/>
        <v>0</v>
      </c>
      <c r="BH176" s="214">
        <f t="shared" si="37"/>
        <v>0</v>
      </c>
      <c r="BI176" s="214">
        <f t="shared" si="38"/>
        <v>0</v>
      </c>
      <c r="BJ176" s="25" t="s">
        <v>82</v>
      </c>
      <c r="BK176" s="214">
        <f t="shared" si="39"/>
        <v>0</v>
      </c>
      <c r="BL176" s="25" t="s">
        <v>327</v>
      </c>
      <c r="BM176" s="25" t="s">
        <v>2266</v>
      </c>
    </row>
    <row r="177" spans="2:65" s="1" customFormat="1" ht="22.5" customHeight="1">
      <c r="B177" s="42"/>
      <c r="C177" s="277" t="s">
        <v>1248</v>
      </c>
      <c r="D177" s="277" t="s">
        <v>1079</v>
      </c>
      <c r="E177" s="278" t="s">
        <v>13980</v>
      </c>
      <c r="F177" s="279" t="s">
        <v>13981</v>
      </c>
      <c r="G177" s="280" t="s">
        <v>449</v>
      </c>
      <c r="H177" s="281">
        <v>81.676000000000002</v>
      </c>
      <c r="I177" s="282"/>
      <c r="J177" s="283">
        <f t="shared" si="30"/>
        <v>0</v>
      </c>
      <c r="K177" s="279" t="s">
        <v>21</v>
      </c>
      <c r="L177" s="284"/>
      <c r="M177" s="285" t="s">
        <v>21</v>
      </c>
      <c r="N177" s="286" t="s">
        <v>45</v>
      </c>
      <c r="O177" s="43"/>
      <c r="P177" s="212">
        <f t="shared" si="31"/>
        <v>0</v>
      </c>
      <c r="Q177" s="212">
        <v>0</v>
      </c>
      <c r="R177" s="212">
        <f t="shared" si="32"/>
        <v>0</v>
      </c>
      <c r="S177" s="212">
        <v>0</v>
      </c>
      <c r="T177" s="213">
        <f t="shared" si="33"/>
        <v>0</v>
      </c>
      <c r="AR177" s="25" t="s">
        <v>342</v>
      </c>
      <c r="AT177" s="25" t="s">
        <v>1079</v>
      </c>
      <c r="AU177" s="25" t="s">
        <v>82</v>
      </c>
      <c r="AY177" s="25" t="s">
        <v>308</v>
      </c>
      <c r="BE177" s="214">
        <f t="shared" si="34"/>
        <v>0</v>
      </c>
      <c r="BF177" s="214">
        <f t="shared" si="35"/>
        <v>0</v>
      </c>
      <c r="BG177" s="214">
        <f t="shared" si="36"/>
        <v>0</v>
      </c>
      <c r="BH177" s="214">
        <f t="shared" si="37"/>
        <v>0</v>
      </c>
      <c r="BI177" s="214">
        <f t="shared" si="38"/>
        <v>0</v>
      </c>
      <c r="BJ177" s="25" t="s">
        <v>82</v>
      </c>
      <c r="BK177" s="214">
        <f t="shared" si="39"/>
        <v>0</v>
      </c>
      <c r="BL177" s="25" t="s">
        <v>327</v>
      </c>
      <c r="BM177" s="25" t="s">
        <v>2277</v>
      </c>
    </row>
    <row r="178" spans="2:65" s="1" customFormat="1" ht="22.5" customHeight="1">
      <c r="B178" s="42"/>
      <c r="C178" s="277" t="s">
        <v>528</v>
      </c>
      <c r="D178" s="277" t="s">
        <v>1079</v>
      </c>
      <c r="E178" s="278" t="s">
        <v>13982</v>
      </c>
      <c r="F178" s="279" t="s">
        <v>13983</v>
      </c>
      <c r="G178" s="280" t="s">
        <v>449</v>
      </c>
      <c r="H178" s="281">
        <v>134.17099999999999</v>
      </c>
      <c r="I178" s="282"/>
      <c r="J178" s="283">
        <f t="shared" si="30"/>
        <v>0</v>
      </c>
      <c r="K178" s="279" t="s">
        <v>21</v>
      </c>
      <c r="L178" s="284"/>
      <c r="M178" s="285" t="s">
        <v>21</v>
      </c>
      <c r="N178" s="286" t="s">
        <v>45</v>
      </c>
      <c r="O178" s="43"/>
      <c r="P178" s="212">
        <f t="shared" si="31"/>
        <v>0</v>
      </c>
      <c r="Q178" s="212">
        <v>0</v>
      </c>
      <c r="R178" s="212">
        <f t="shared" si="32"/>
        <v>0</v>
      </c>
      <c r="S178" s="212">
        <v>0</v>
      </c>
      <c r="T178" s="213">
        <f t="shared" si="33"/>
        <v>0</v>
      </c>
      <c r="AR178" s="25" t="s">
        <v>342</v>
      </c>
      <c r="AT178" s="25" t="s">
        <v>1079</v>
      </c>
      <c r="AU178" s="25" t="s">
        <v>82</v>
      </c>
      <c r="AY178" s="25" t="s">
        <v>308</v>
      </c>
      <c r="BE178" s="214">
        <f t="shared" si="34"/>
        <v>0</v>
      </c>
      <c r="BF178" s="214">
        <f t="shared" si="35"/>
        <v>0</v>
      </c>
      <c r="BG178" s="214">
        <f t="shared" si="36"/>
        <v>0</v>
      </c>
      <c r="BH178" s="214">
        <f t="shared" si="37"/>
        <v>0</v>
      </c>
      <c r="BI178" s="214">
        <f t="shared" si="38"/>
        <v>0</v>
      </c>
      <c r="BJ178" s="25" t="s">
        <v>82</v>
      </c>
      <c r="BK178" s="214">
        <f t="shared" si="39"/>
        <v>0</v>
      </c>
      <c r="BL178" s="25" t="s">
        <v>327</v>
      </c>
      <c r="BM178" s="25" t="s">
        <v>2285</v>
      </c>
    </row>
    <row r="179" spans="2:65" s="1" customFormat="1" ht="22.5" customHeight="1">
      <c r="B179" s="42"/>
      <c r="C179" s="277" t="s">
        <v>570</v>
      </c>
      <c r="D179" s="277" t="s">
        <v>1079</v>
      </c>
      <c r="E179" s="278" t="s">
        <v>13984</v>
      </c>
      <c r="F179" s="279" t="s">
        <v>13985</v>
      </c>
      <c r="G179" s="280" t="s">
        <v>13986</v>
      </c>
      <c r="H179" s="281">
        <v>396.38</v>
      </c>
      <c r="I179" s="282"/>
      <c r="J179" s="283">
        <f t="shared" si="30"/>
        <v>0</v>
      </c>
      <c r="K179" s="279" t="s">
        <v>21</v>
      </c>
      <c r="L179" s="284"/>
      <c r="M179" s="285" t="s">
        <v>21</v>
      </c>
      <c r="N179" s="286" t="s">
        <v>45</v>
      </c>
      <c r="O179" s="43"/>
      <c r="P179" s="212">
        <f t="shared" si="31"/>
        <v>0</v>
      </c>
      <c r="Q179" s="212">
        <v>0</v>
      </c>
      <c r="R179" s="212">
        <f t="shared" si="32"/>
        <v>0</v>
      </c>
      <c r="S179" s="212">
        <v>0</v>
      </c>
      <c r="T179" s="213">
        <f t="shared" si="33"/>
        <v>0</v>
      </c>
      <c r="AR179" s="25" t="s">
        <v>342</v>
      </c>
      <c r="AT179" s="25" t="s">
        <v>1079</v>
      </c>
      <c r="AU179" s="25" t="s">
        <v>82</v>
      </c>
      <c r="AY179" s="25" t="s">
        <v>308</v>
      </c>
      <c r="BE179" s="214">
        <f t="shared" si="34"/>
        <v>0</v>
      </c>
      <c r="BF179" s="214">
        <f t="shared" si="35"/>
        <v>0</v>
      </c>
      <c r="BG179" s="214">
        <f t="shared" si="36"/>
        <v>0</v>
      </c>
      <c r="BH179" s="214">
        <f t="shared" si="37"/>
        <v>0</v>
      </c>
      <c r="BI179" s="214">
        <f t="shared" si="38"/>
        <v>0</v>
      </c>
      <c r="BJ179" s="25" t="s">
        <v>82</v>
      </c>
      <c r="BK179" s="214">
        <f t="shared" si="39"/>
        <v>0</v>
      </c>
      <c r="BL179" s="25" t="s">
        <v>327</v>
      </c>
      <c r="BM179" s="25" t="s">
        <v>2292</v>
      </c>
    </row>
    <row r="180" spans="2:65" s="11" customFormat="1" ht="37.35" customHeight="1">
      <c r="B180" s="186"/>
      <c r="C180" s="187"/>
      <c r="D180" s="200" t="s">
        <v>73</v>
      </c>
      <c r="E180" s="296" t="s">
        <v>2166</v>
      </c>
      <c r="F180" s="296" t="s">
        <v>13987</v>
      </c>
      <c r="G180" s="187"/>
      <c r="H180" s="187"/>
      <c r="I180" s="190"/>
      <c r="J180" s="297">
        <f>BK180</f>
        <v>0</v>
      </c>
      <c r="K180" s="187"/>
      <c r="L180" s="192"/>
      <c r="M180" s="193"/>
      <c r="N180" s="194"/>
      <c r="O180" s="194"/>
      <c r="P180" s="195">
        <f>P181</f>
        <v>0</v>
      </c>
      <c r="Q180" s="194"/>
      <c r="R180" s="195">
        <f>R181</f>
        <v>0</v>
      </c>
      <c r="S180" s="194"/>
      <c r="T180" s="196">
        <f>T181</f>
        <v>0</v>
      </c>
      <c r="AR180" s="197" t="s">
        <v>82</v>
      </c>
      <c r="AT180" s="198" t="s">
        <v>73</v>
      </c>
      <c r="AU180" s="198" t="s">
        <v>74</v>
      </c>
      <c r="AY180" s="197" t="s">
        <v>308</v>
      </c>
      <c r="BK180" s="199">
        <f>BK181</f>
        <v>0</v>
      </c>
    </row>
    <row r="181" spans="2:65" s="1" customFormat="1" ht="22.5" customHeight="1">
      <c r="B181" s="42"/>
      <c r="C181" s="203" t="s">
        <v>2038</v>
      </c>
      <c r="D181" s="203" t="s">
        <v>311</v>
      </c>
      <c r="E181" s="204" t="s">
        <v>13988</v>
      </c>
      <c r="F181" s="205" t="s">
        <v>13989</v>
      </c>
      <c r="G181" s="206" t="s">
        <v>719</v>
      </c>
      <c r="H181" s="207">
        <v>421.54199999999997</v>
      </c>
      <c r="I181" s="208"/>
      <c r="J181" s="209">
        <f>ROUND(I181*H181,2)</f>
        <v>0</v>
      </c>
      <c r="K181" s="205" t="s">
        <v>21</v>
      </c>
      <c r="L181" s="62"/>
      <c r="M181" s="210" t="s">
        <v>21</v>
      </c>
      <c r="N181" s="215" t="s">
        <v>45</v>
      </c>
      <c r="O181" s="216"/>
      <c r="P181" s="217">
        <f>O181*H181</f>
        <v>0</v>
      </c>
      <c r="Q181" s="217">
        <v>0</v>
      </c>
      <c r="R181" s="217">
        <f>Q181*H181</f>
        <v>0</v>
      </c>
      <c r="S181" s="217">
        <v>0</v>
      </c>
      <c r="T181" s="218">
        <f>S181*H181</f>
        <v>0</v>
      </c>
      <c r="AR181" s="25" t="s">
        <v>327</v>
      </c>
      <c r="AT181" s="25" t="s">
        <v>311</v>
      </c>
      <c r="AU181" s="25" t="s">
        <v>82</v>
      </c>
      <c r="AY181" s="25" t="s">
        <v>308</v>
      </c>
      <c r="BE181" s="214">
        <f>IF(N181="základní",J181,0)</f>
        <v>0</v>
      </c>
      <c r="BF181" s="214">
        <f>IF(N181="snížená",J181,0)</f>
        <v>0</v>
      </c>
      <c r="BG181" s="214">
        <f>IF(N181="zákl. přenesená",J181,0)</f>
        <v>0</v>
      </c>
      <c r="BH181" s="214">
        <f>IF(N181="sníž. přenesená",J181,0)</f>
        <v>0</v>
      </c>
      <c r="BI181" s="214">
        <f>IF(N181="nulová",J181,0)</f>
        <v>0</v>
      </c>
      <c r="BJ181" s="25" t="s">
        <v>82</v>
      </c>
      <c r="BK181" s="214">
        <f>ROUND(I181*H181,2)</f>
        <v>0</v>
      </c>
      <c r="BL181" s="25" t="s">
        <v>327</v>
      </c>
      <c r="BM181" s="25" t="s">
        <v>2301</v>
      </c>
    </row>
    <row r="182" spans="2:65" s="1" customFormat="1" ht="6.95" customHeight="1">
      <c r="B182" s="57"/>
      <c r="C182" s="58"/>
      <c r="D182" s="58"/>
      <c r="E182" s="58"/>
      <c r="F182" s="58"/>
      <c r="G182" s="58"/>
      <c r="H182" s="58"/>
      <c r="I182" s="149"/>
      <c r="J182" s="58"/>
      <c r="K182" s="58"/>
      <c r="L182" s="62"/>
    </row>
  </sheetData>
  <sheetProtection password="CC35" sheet="1" objects="1" scenarios="1" formatCells="0" formatColumns="0" formatRows="0" sort="0" autoFilter="0"/>
  <autoFilter ref="C90:K181"/>
  <mergeCells count="15">
    <mergeCell ref="E81:H81"/>
    <mergeCell ref="E79:H79"/>
    <mergeCell ref="E83:H83"/>
    <mergeCell ref="G1:H1"/>
    <mergeCell ref="L2:V2"/>
    <mergeCell ref="E49:H49"/>
    <mergeCell ref="E53:H53"/>
    <mergeCell ref="E51:H51"/>
    <mergeCell ref="E55:H55"/>
    <mergeCell ref="E77:H77"/>
    <mergeCell ref="E7:H7"/>
    <mergeCell ref="E11:H11"/>
    <mergeCell ref="E9:H9"/>
    <mergeCell ref="E13:H13"/>
    <mergeCell ref="E28:H28"/>
  </mergeCells>
  <hyperlinks>
    <hyperlink ref="F1:G1" location="C2" display="1) Krycí list soupisu"/>
    <hyperlink ref="G1:H1" location="C62" display="2) Rekapitulace"/>
    <hyperlink ref="J1" location="C90" display="3) Soupis prací"/>
    <hyperlink ref="L1:V1" location="'Rekapitulace stavby'!C2" display="Rekapitulace stavby"/>
  </hyperlinks>
  <pageMargins left="0.58333330000000005" right="0.58333330000000005" top="0.58333330000000005" bottom="0.58333330000000005" header="0" footer="0"/>
  <pageSetup paperSize="9" fitToHeight="100" orientation="landscape" blackAndWhite="1" r:id="rId1"/>
  <headerFooter>
    <oddFooter>&amp;CStrana &amp;P z &amp;N</oddFooter>
  </headerFooter>
  <drawing r:id="rId2"/>
</worksheet>
</file>

<file path=xl/worksheets/sheet42.xml><?xml version="1.0" encoding="utf-8"?>
<worksheet xmlns="http://schemas.openxmlformats.org/spreadsheetml/2006/main" xmlns:r="http://schemas.openxmlformats.org/officeDocument/2006/relationships">
  <sheetPr>
    <pageSetUpPr fitToPage="1"/>
  </sheetPr>
  <dimension ref="A1:BR128"/>
  <sheetViews>
    <sheetView showGridLines="0" workbookViewId="0">
      <pane ySplit="1" topLeftCell="A2" activePane="bottomLeft" state="frozen"/>
      <selection pane="bottomLeft"/>
    </sheetView>
  </sheetViews>
  <sheetFormatPr defaultRowHeight="15"/>
  <cols>
    <col min="1" max="1" width="8.33203125" customWidth="1"/>
    <col min="2" max="2" width="1.6640625" customWidth="1"/>
    <col min="3" max="3" width="4.1640625" customWidth="1"/>
    <col min="4" max="4" width="4.33203125" customWidth="1"/>
    <col min="5" max="5" width="17.1640625" customWidth="1"/>
    <col min="6" max="6" width="75" customWidth="1"/>
    <col min="7" max="7" width="8.6640625" customWidth="1"/>
    <col min="8" max="8" width="11.1640625" customWidth="1"/>
    <col min="9" max="9" width="12.6640625" style="121" customWidth="1"/>
    <col min="10" max="10" width="23.5" customWidth="1"/>
    <col min="11" max="11" width="15.5" customWidth="1"/>
    <col min="19" max="19" width="8.1640625" customWidth="1"/>
    <col min="20" max="20" width="29.6640625" customWidth="1"/>
    <col min="21" max="21" width="16.33203125"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1" spans="1:70" ht="21.75" customHeight="1">
      <c r="A1" s="22"/>
      <c r="B1" s="122"/>
      <c r="C1" s="122"/>
      <c r="D1" s="123" t="s">
        <v>1</v>
      </c>
      <c r="E1" s="122"/>
      <c r="F1" s="124" t="s">
        <v>272</v>
      </c>
      <c r="G1" s="427" t="s">
        <v>273</v>
      </c>
      <c r="H1" s="427"/>
      <c r="I1" s="125"/>
      <c r="J1" s="124" t="s">
        <v>274</v>
      </c>
      <c r="K1" s="123" t="s">
        <v>275</v>
      </c>
      <c r="L1" s="124" t="s">
        <v>276</v>
      </c>
      <c r="M1" s="124"/>
      <c r="N1" s="124"/>
      <c r="O1" s="124"/>
      <c r="P1" s="124"/>
      <c r="Q1" s="124"/>
      <c r="R1" s="124"/>
      <c r="S1" s="124"/>
      <c r="T1" s="124"/>
      <c r="U1" s="21"/>
      <c r="V1" s="21"/>
      <c r="W1" s="22"/>
      <c r="X1" s="22"/>
      <c r="Y1" s="22"/>
      <c r="Z1" s="22"/>
      <c r="AA1" s="22"/>
      <c r="AB1" s="22"/>
      <c r="AC1" s="22"/>
      <c r="AD1" s="22"/>
      <c r="AE1" s="22"/>
      <c r="AF1" s="22"/>
      <c r="AG1" s="22"/>
      <c r="AH1" s="22"/>
      <c r="AI1" s="22"/>
      <c r="AJ1" s="22"/>
      <c r="AK1" s="22"/>
      <c r="AL1" s="22"/>
      <c r="AM1" s="22"/>
      <c r="AN1" s="22"/>
      <c r="AO1" s="22"/>
      <c r="AP1" s="22"/>
      <c r="AQ1" s="22"/>
      <c r="AR1" s="22"/>
      <c r="AS1" s="22"/>
      <c r="AT1" s="22"/>
      <c r="AU1" s="22"/>
      <c r="AV1" s="22"/>
      <c r="AW1" s="22"/>
      <c r="AX1" s="22"/>
      <c r="AY1" s="22"/>
      <c r="AZ1" s="22"/>
      <c r="BA1" s="22"/>
      <c r="BB1" s="22"/>
      <c r="BC1" s="22"/>
      <c r="BD1" s="22"/>
      <c r="BE1" s="22"/>
      <c r="BF1" s="22"/>
      <c r="BG1" s="22"/>
      <c r="BH1" s="22"/>
      <c r="BI1" s="22"/>
      <c r="BJ1" s="22"/>
      <c r="BK1" s="22"/>
      <c r="BL1" s="22"/>
      <c r="BM1" s="22"/>
      <c r="BN1" s="22"/>
      <c r="BO1" s="22"/>
      <c r="BP1" s="22"/>
      <c r="BQ1" s="22"/>
      <c r="BR1" s="22"/>
    </row>
    <row r="2" spans="1:70" ht="36.950000000000003" customHeight="1">
      <c r="L2" s="419"/>
      <c r="M2" s="419"/>
      <c r="N2" s="419"/>
      <c r="O2" s="419"/>
      <c r="P2" s="419"/>
      <c r="Q2" s="419"/>
      <c r="R2" s="419"/>
      <c r="S2" s="419"/>
      <c r="T2" s="419"/>
      <c r="U2" s="419"/>
      <c r="V2" s="419"/>
      <c r="AT2" s="25" t="s">
        <v>227</v>
      </c>
    </row>
    <row r="3" spans="1:70" ht="6.95" customHeight="1">
      <c r="B3" s="26"/>
      <c r="C3" s="27"/>
      <c r="D3" s="27"/>
      <c r="E3" s="27"/>
      <c r="F3" s="27"/>
      <c r="G3" s="27"/>
      <c r="H3" s="27"/>
      <c r="I3" s="126"/>
      <c r="J3" s="27"/>
      <c r="K3" s="28"/>
      <c r="AT3" s="25" t="s">
        <v>84</v>
      </c>
    </row>
    <row r="4" spans="1:70" ht="36.950000000000003" customHeight="1">
      <c r="B4" s="29"/>
      <c r="C4" s="30"/>
      <c r="D4" s="31" t="s">
        <v>277</v>
      </c>
      <c r="E4" s="30"/>
      <c r="F4" s="30"/>
      <c r="G4" s="30"/>
      <c r="H4" s="30"/>
      <c r="I4" s="127"/>
      <c r="J4" s="30"/>
      <c r="K4" s="32"/>
      <c r="M4" s="33" t="s">
        <v>12</v>
      </c>
      <c r="AT4" s="25" t="s">
        <v>6</v>
      </c>
    </row>
    <row r="5" spans="1:70" ht="6.95" customHeight="1">
      <c r="B5" s="29"/>
      <c r="C5" s="30"/>
      <c r="D5" s="30"/>
      <c r="E5" s="30"/>
      <c r="F5" s="30"/>
      <c r="G5" s="30"/>
      <c r="H5" s="30"/>
      <c r="I5" s="127"/>
      <c r="J5" s="30"/>
      <c r="K5" s="32"/>
    </row>
    <row r="6" spans="1:70">
      <c r="B6" s="29"/>
      <c r="C6" s="30"/>
      <c r="D6" s="38" t="s">
        <v>18</v>
      </c>
      <c r="E6" s="30"/>
      <c r="F6" s="30"/>
      <c r="G6" s="30"/>
      <c r="H6" s="30"/>
      <c r="I6" s="127"/>
      <c r="J6" s="30"/>
      <c r="K6" s="32"/>
    </row>
    <row r="7" spans="1:70" ht="22.5" customHeight="1">
      <c r="B7" s="29"/>
      <c r="C7" s="30"/>
      <c r="D7" s="30"/>
      <c r="E7" s="420" t="str">
        <f>'Rekapitulace stavby'!K6</f>
        <v>Národní telemedicínské centrum</v>
      </c>
      <c r="F7" s="421"/>
      <c r="G7" s="421"/>
      <c r="H7" s="421"/>
      <c r="I7" s="127"/>
      <c r="J7" s="30"/>
      <c r="K7" s="32"/>
    </row>
    <row r="8" spans="1:70">
      <c r="B8" s="29"/>
      <c r="C8" s="30"/>
      <c r="D8" s="38" t="s">
        <v>278</v>
      </c>
      <c r="E8" s="30"/>
      <c r="F8" s="30"/>
      <c r="G8" s="30"/>
      <c r="H8" s="30"/>
      <c r="I8" s="127"/>
      <c r="J8" s="30"/>
      <c r="K8" s="32"/>
    </row>
    <row r="9" spans="1:70" ht="22.5" customHeight="1">
      <c r="B9" s="29"/>
      <c r="C9" s="30"/>
      <c r="D9" s="30"/>
      <c r="E9" s="420" t="s">
        <v>13517</v>
      </c>
      <c r="F9" s="380"/>
      <c r="G9" s="380"/>
      <c r="H9" s="380"/>
      <c r="I9" s="127"/>
      <c r="J9" s="30"/>
      <c r="K9" s="32"/>
    </row>
    <row r="10" spans="1:70">
      <c r="B10" s="29"/>
      <c r="C10" s="30"/>
      <c r="D10" s="38" t="s">
        <v>425</v>
      </c>
      <c r="E10" s="30"/>
      <c r="F10" s="30"/>
      <c r="G10" s="30"/>
      <c r="H10" s="30"/>
      <c r="I10" s="127"/>
      <c r="J10" s="30"/>
      <c r="K10" s="32"/>
    </row>
    <row r="11" spans="1:70" s="1" customFormat="1" ht="22.5" customHeight="1">
      <c r="B11" s="42"/>
      <c r="C11" s="43"/>
      <c r="D11" s="43"/>
      <c r="E11" s="404" t="s">
        <v>13750</v>
      </c>
      <c r="F11" s="423"/>
      <c r="G11" s="423"/>
      <c r="H11" s="423"/>
      <c r="I11" s="128"/>
      <c r="J11" s="43"/>
      <c r="K11" s="46"/>
    </row>
    <row r="12" spans="1:70" s="1" customFormat="1">
      <c r="B12" s="42"/>
      <c r="C12" s="43"/>
      <c r="D12" s="38" t="s">
        <v>427</v>
      </c>
      <c r="E12" s="43"/>
      <c r="F12" s="43"/>
      <c r="G12" s="43"/>
      <c r="H12" s="43"/>
      <c r="I12" s="128"/>
      <c r="J12" s="43"/>
      <c r="K12" s="46"/>
    </row>
    <row r="13" spans="1:70" s="1" customFormat="1" ht="36.950000000000003" customHeight="1">
      <c r="B13" s="42"/>
      <c r="C13" s="43"/>
      <c r="D13" s="43"/>
      <c r="E13" s="422" t="s">
        <v>13990</v>
      </c>
      <c r="F13" s="423"/>
      <c r="G13" s="423"/>
      <c r="H13" s="423"/>
      <c r="I13" s="128"/>
      <c r="J13" s="43"/>
      <c r="K13" s="46"/>
    </row>
    <row r="14" spans="1:70" s="1" customFormat="1" ht="13.5">
      <c r="B14" s="42"/>
      <c r="C14" s="43"/>
      <c r="D14" s="43"/>
      <c r="E14" s="43"/>
      <c r="F14" s="43"/>
      <c r="G14" s="43"/>
      <c r="H14" s="43"/>
      <c r="I14" s="128"/>
      <c r="J14" s="43"/>
      <c r="K14" s="46"/>
    </row>
    <row r="15" spans="1:70" s="1" customFormat="1" ht="14.45" customHeight="1">
      <c r="B15" s="42"/>
      <c r="C15" s="43"/>
      <c r="D15" s="38" t="s">
        <v>20</v>
      </c>
      <c r="E15" s="43"/>
      <c r="F15" s="36" t="s">
        <v>21</v>
      </c>
      <c r="G15" s="43"/>
      <c r="H15" s="43"/>
      <c r="I15" s="129" t="s">
        <v>22</v>
      </c>
      <c r="J15" s="36" t="s">
        <v>21</v>
      </c>
      <c r="K15" s="46"/>
    </row>
    <row r="16" spans="1:70" s="1" customFormat="1" ht="14.45" customHeight="1">
      <c r="B16" s="42"/>
      <c r="C16" s="43"/>
      <c r="D16" s="38" t="s">
        <v>23</v>
      </c>
      <c r="E16" s="43"/>
      <c r="F16" s="36" t="s">
        <v>24</v>
      </c>
      <c r="G16" s="43"/>
      <c r="H16" s="43"/>
      <c r="I16" s="129" t="s">
        <v>25</v>
      </c>
      <c r="J16" s="130" t="str">
        <f>'Rekapitulace stavby'!AN8</f>
        <v>26.1.2017</v>
      </c>
      <c r="K16" s="46"/>
    </row>
    <row r="17" spans="2:11" s="1" customFormat="1" ht="10.9" customHeight="1">
      <c r="B17" s="42"/>
      <c r="C17" s="43"/>
      <c r="D17" s="43"/>
      <c r="E17" s="43"/>
      <c r="F17" s="43"/>
      <c r="G17" s="43"/>
      <c r="H17" s="43"/>
      <c r="I17" s="128"/>
      <c r="J17" s="43"/>
      <c r="K17" s="46"/>
    </row>
    <row r="18" spans="2:11" s="1" customFormat="1" ht="14.45" customHeight="1">
      <c r="B18" s="42"/>
      <c r="C18" s="43"/>
      <c r="D18" s="38" t="s">
        <v>27</v>
      </c>
      <c r="E18" s="43"/>
      <c r="F18" s="43"/>
      <c r="G18" s="43"/>
      <c r="H18" s="43"/>
      <c r="I18" s="129" t="s">
        <v>28</v>
      </c>
      <c r="J18" s="36" t="s">
        <v>29</v>
      </c>
      <c r="K18" s="46"/>
    </row>
    <row r="19" spans="2:11" s="1" customFormat="1" ht="18" customHeight="1">
      <c r="B19" s="42"/>
      <c r="C19" s="43"/>
      <c r="D19" s="43"/>
      <c r="E19" s="36" t="s">
        <v>30</v>
      </c>
      <c r="F19" s="43"/>
      <c r="G19" s="43"/>
      <c r="H19" s="43"/>
      <c r="I19" s="129" t="s">
        <v>31</v>
      </c>
      <c r="J19" s="36" t="s">
        <v>21</v>
      </c>
      <c r="K19" s="46"/>
    </row>
    <row r="20" spans="2:11" s="1" customFormat="1" ht="6.95" customHeight="1">
      <c r="B20" s="42"/>
      <c r="C20" s="43"/>
      <c r="D20" s="43"/>
      <c r="E20" s="43"/>
      <c r="F20" s="43"/>
      <c r="G20" s="43"/>
      <c r="H20" s="43"/>
      <c r="I20" s="128"/>
      <c r="J20" s="43"/>
      <c r="K20" s="46"/>
    </row>
    <row r="21" spans="2:11" s="1" customFormat="1" ht="14.45" customHeight="1">
      <c r="B21" s="42"/>
      <c r="C21" s="43"/>
      <c r="D21" s="38" t="s">
        <v>32</v>
      </c>
      <c r="E21" s="43"/>
      <c r="F21" s="43"/>
      <c r="G21" s="43"/>
      <c r="H21" s="43"/>
      <c r="I21" s="129" t="s">
        <v>28</v>
      </c>
      <c r="J21" s="36" t="str">
        <f>IF('Rekapitulace stavby'!AN13="Vyplň údaj","",IF('Rekapitulace stavby'!AN13="","",'Rekapitulace stavby'!AN13))</f>
        <v/>
      </c>
      <c r="K21" s="46"/>
    </row>
    <row r="22" spans="2:11" s="1" customFormat="1" ht="18" customHeight="1">
      <c r="B22" s="42"/>
      <c r="C22" s="43"/>
      <c r="D22" s="43"/>
      <c r="E22" s="36" t="str">
        <f>IF('Rekapitulace stavby'!E14="Vyplň údaj","",IF('Rekapitulace stavby'!E14="","",'Rekapitulace stavby'!E14))</f>
        <v/>
      </c>
      <c r="F22" s="43"/>
      <c r="G22" s="43"/>
      <c r="H22" s="43"/>
      <c r="I22" s="129" t="s">
        <v>31</v>
      </c>
      <c r="J22" s="36" t="str">
        <f>IF('Rekapitulace stavby'!AN14="Vyplň údaj","",IF('Rekapitulace stavby'!AN14="","",'Rekapitulace stavby'!AN14))</f>
        <v/>
      </c>
      <c r="K22" s="46"/>
    </row>
    <row r="23" spans="2:11" s="1" customFormat="1" ht="6.95" customHeight="1">
      <c r="B23" s="42"/>
      <c r="C23" s="43"/>
      <c r="D23" s="43"/>
      <c r="E23" s="43"/>
      <c r="F23" s="43"/>
      <c r="G23" s="43"/>
      <c r="H23" s="43"/>
      <c r="I23" s="128"/>
      <c r="J23" s="43"/>
      <c r="K23" s="46"/>
    </row>
    <row r="24" spans="2:11" s="1" customFormat="1" ht="14.45" customHeight="1">
      <c r="B24" s="42"/>
      <c r="C24" s="43"/>
      <c r="D24" s="38" t="s">
        <v>34</v>
      </c>
      <c r="E24" s="43"/>
      <c r="F24" s="43"/>
      <c r="G24" s="43"/>
      <c r="H24" s="43"/>
      <c r="I24" s="129" t="s">
        <v>28</v>
      </c>
      <c r="J24" s="36" t="s">
        <v>35</v>
      </c>
      <c r="K24" s="46"/>
    </row>
    <row r="25" spans="2:11" s="1" customFormat="1" ht="18" customHeight="1">
      <c r="B25" s="42"/>
      <c r="C25" s="43"/>
      <c r="D25" s="43"/>
      <c r="E25" s="36" t="s">
        <v>36</v>
      </c>
      <c r="F25" s="43"/>
      <c r="G25" s="43"/>
      <c r="H25" s="43"/>
      <c r="I25" s="129" t="s">
        <v>31</v>
      </c>
      <c r="J25" s="36" t="s">
        <v>21</v>
      </c>
      <c r="K25" s="46"/>
    </row>
    <row r="26" spans="2:11" s="1" customFormat="1" ht="6.95" customHeight="1">
      <c r="B26" s="42"/>
      <c r="C26" s="43"/>
      <c r="D26" s="43"/>
      <c r="E26" s="43"/>
      <c r="F26" s="43"/>
      <c r="G26" s="43"/>
      <c r="H26" s="43"/>
      <c r="I26" s="128"/>
      <c r="J26" s="43"/>
      <c r="K26" s="46"/>
    </row>
    <row r="27" spans="2:11" s="1" customFormat="1" ht="14.45" customHeight="1">
      <c r="B27" s="42"/>
      <c r="C27" s="43"/>
      <c r="D27" s="38" t="s">
        <v>38</v>
      </c>
      <c r="E27" s="43"/>
      <c r="F27" s="43"/>
      <c r="G27" s="43"/>
      <c r="H27" s="43"/>
      <c r="I27" s="128"/>
      <c r="J27" s="43"/>
      <c r="K27" s="46"/>
    </row>
    <row r="28" spans="2:11" s="7" customFormat="1" ht="22.5" customHeight="1">
      <c r="B28" s="131"/>
      <c r="C28" s="132"/>
      <c r="D28" s="132"/>
      <c r="E28" s="384" t="s">
        <v>21</v>
      </c>
      <c r="F28" s="384"/>
      <c r="G28" s="384"/>
      <c r="H28" s="384"/>
      <c r="I28" s="133"/>
      <c r="J28" s="132"/>
      <c r="K28" s="134"/>
    </row>
    <row r="29" spans="2:11" s="1" customFormat="1" ht="6.95" customHeight="1">
      <c r="B29" s="42"/>
      <c r="C29" s="43"/>
      <c r="D29" s="43"/>
      <c r="E29" s="43"/>
      <c r="F29" s="43"/>
      <c r="G29" s="43"/>
      <c r="H29" s="43"/>
      <c r="I29" s="128"/>
      <c r="J29" s="43"/>
      <c r="K29" s="46"/>
    </row>
    <row r="30" spans="2:11" s="1" customFormat="1" ht="6.95" customHeight="1">
      <c r="B30" s="42"/>
      <c r="C30" s="43"/>
      <c r="D30" s="86"/>
      <c r="E30" s="86"/>
      <c r="F30" s="86"/>
      <c r="G30" s="86"/>
      <c r="H30" s="86"/>
      <c r="I30" s="135"/>
      <c r="J30" s="86"/>
      <c r="K30" s="136"/>
    </row>
    <row r="31" spans="2:11" s="1" customFormat="1" ht="25.35" customHeight="1">
      <c r="B31" s="42"/>
      <c r="C31" s="43"/>
      <c r="D31" s="137" t="s">
        <v>40</v>
      </c>
      <c r="E31" s="43"/>
      <c r="F31" s="43"/>
      <c r="G31" s="43"/>
      <c r="H31" s="43"/>
      <c r="I31" s="128"/>
      <c r="J31" s="138">
        <f>ROUND(J92,2)</f>
        <v>0</v>
      </c>
      <c r="K31" s="46"/>
    </row>
    <row r="32" spans="2:11" s="1" customFormat="1" ht="6.95" customHeight="1">
      <c r="B32" s="42"/>
      <c r="C32" s="43"/>
      <c r="D32" s="86"/>
      <c r="E32" s="86"/>
      <c r="F32" s="86"/>
      <c r="G32" s="86"/>
      <c r="H32" s="86"/>
      <c r="I32" s="135"/>
      <c r="J32" s="86"/>
      <c r="K32" s="136"/>
    </row>
    <row r="33" spans="2:11" s="1" customFormat="1" ht="14.45" customHeight="1">
      <c r="B33" s="42"/>
      <c r="C33" s="43"/>
      <c r="D33" s="43"/>
      <c r="E33" s="43"/>
      <c r="F33" s="47" t="s">
        <v>42</v>
      </c>
      <c r="G33" s="43"/>
      <c r="H33" s="43"/>
      <c r="I33" s="139" t="s">
        <v>41</v>
      </c>
      <c r="J33" s="47" t="s">
        <v>43</v>
      </c>
      <c r="K33" s="46"/>
    </row>
    <row r="34" spans="2:11" s="1" customFormat="1" ht="14.45" customHeight="1">
      <c r="B34" s="42"/>
      <c r="C34" s="43"/>
      <c r="D34" s="50" t="s">
        <v>44</v>
      </c>
      <c r="E34" s="50" t="s">
        <v>45</v>
      </c>
      <c r="F34" s="140">
        <f>ROUND(SUM(BE92:BE127), 2)</f>
        <v>0</v>
      </c>
      <c r="G34" s="43"/>
      <c r="H34" s="43"/>
      <c r="I34" s="141">
        <v>0.21</v>
      </c>
      <c r="J34" s="140">
        <f>ROUND(ROUND((SUM(BE92:BE127)), 2)*I34, 2)</f>
        <v>0</v>
      </c>
      <c r="K34" s="46"/>
    </row>
    <row r="35" spans="2:11" s="1" customFormat="1" ht="14.45" customHeight="1">
      <c r="B35" s="42"/>
      <c r="C35" s="43"/>
      <c r="D35" s="43"/>
      <c r="E35" s="50" t="s">
        <v>46</v>
      </c>
      <c r="F35" s="140">
        <f>ROUND(SUM(BF92:BF127), 2)</f>
        <v>0</v>
      </c>
      <c r="G35" s="43"/>
      <c r="H35" s="43"/>
      <c r="I35" s="141">
        <v>0.15</v>
      </c>
      <c r="J35" s="140">
        <f>ROUND(ROUND((SUM(BF92:BF127)), 2)*I35, 2)</f>
        <v>0</v>
      </c>
      <c r="K35" s="46"/>
    </row>
    <row r="36" spans="2:11" s="1" customFormat="1" ht="14.45" hidden="1" customHeight="1">
      <c r="B36" s="42"/>
      <c r="C36" s="43"/>
      <c r="D36" s="43"/>
      <c r="E36" s="50" t="s">
        <v>47</v>
      </c>
      <c r="F36" s="140">
        <f>ROUND(SUM(BG92:BG127), 2)</f>
        <v>0</v>
      </c>
      <c r="G36" s="43"/>
      <c r="H36" s="43"/>
      <c r="I36" s="141">
        <v>0.21</v>
      </c>
      <c r="J36" s="140">
        <v>0</v>
      </c>
      <c r="K36" s="46"/>
    </row>
    <row r="37" spans="2:11" s="1" customFormat="1" ht="14.45" hidden="1" customHeight="1">
      <c r="B37" s="42"/>
      <c r="C37" s="43"/>
      <c r="D37" s="43"/>
      <c r="E37" s="50" t="s">
        <v>48</v>
      </c>
      <c r="F37" s="140">
        <f>ROUND(SUM(BH92:BH127), 2)</f>
        <v>0</v>
      </c>
      <c r="G37" s="43"/>
      <c r="H37" s="43"/>
      <c r="I37" s="141">
        <v>0.15</v>
      </c>
      <c r="J37" s="140">
        <v>0</v>
      </c>
      <c r="K37" s="46"/>
    </row>
    <row r="38" spans="2:11" s="1" customFormat="1" ht="14.45" hidden="1" customHeight="1">
      <c r="B38" s="42"/>
      <c r="C38" s="43"/>
      <c r="D38" s="43"/>
      <c r="E38" s="50" t="s">
        <v>49</v>
      </c>
      <c r="F38" s="140">
        <f>ROUND(SUM(BI92:BI127), 2)</f>
        <v>0</v>
      </c>
      <c r="G38" s="43"/>
      <c r="H38" s="43"/>
      <c r="I38" s="141">
        <v>0</v>
      </c>
      <c r="J38" s="140">
        <v>0</v>
      </c>
      <c r="K38" s="46"/>
    </row>
    <row r="39" spans="2:11" s="1" customFormat="1" ht="6.95" customHeight="1">
      <c r="B39" s="42"/>
      <c r="C39" s="43"/>
      <c r="D39" s="43"/>
      <c r="E39" s="43"/>
      <c r="F39" s="43"/>
      <c r="G39" s="43"/>
      <c r="H39" s="43"/>
      <c r="I39" s="128"/>
      <c r="J39" s="43"/>
      <c r="K39" s="46"/>
    </row>
    <row r="40" spans="2:11" s="1" customFormat="1" ht="25.35" customHeight="1">
      <c r="B40" s="42"/>
      <c r="C40" s="142"/>
      <c r="D40" s="143" t="s">
        <v>50</v>
      </c>
      <c r="E40" s="80"/>
      <c r="F40" s="80"/>
      <c r="G40" s="144" t="s">
        <v>51</v>
      </c>
      <c r="H40" s="145" t="s">
        <v>52</v>
      </c>
      <c r="I40" s="146"/>
      <c r="J40" s="147">
        <f>SUM(J31:J38)</f>
        <v>0</v>
      </c>
      <c r="K40" s="148"/>
    </row>
    <row r="41" spans="2:11" s="1" customFormat="1" ht="14.45" customHeight="1">
      <c r="B41" s="57"/>
      <c r="C41" s="58"/>
      <c r="D41" s="58"/>
      <c r="E41" s="58"/>
      <c r="F41" s="58"/>
      <c r="G41" s="58"/>
      <c r="H41" s="58"/>
      <c r="I41" s="149"/>
      <c r="J41" s="58"/>
      <c r="K41" s="59"/>
    </row>
    <row r="45" spans="2:11" s="1" customFormat="1" ht="6.95" customHeight="1">
      <c r="B45" s="150"/>
      <c r="C45" s="151"/>
      <c r="D45" s="151"/>
      <c r="E45" s="151"/>
      <c r="F45" s="151"/>
      <c r="G45" s="151"/>
      <c r="H45" s="151"/>
      <c r="I45" s="152"/>
      <c r="J45" s="151"/>
      <c r="K45" s="153"/>
    </row>
    <row r="46" spans="2:11" s="1" customFormat="1" ht="36.950000000000003" customHeight="1">
      <c r="B46" s="42"/>
      <c r="C46" s="31" t="s">
        <v>280</v>
      </c>
      <c r="D46" s="43"/>
      <c r="E46" s="43"/>
      <c r="F46" s="43"/>
      <c r="G46" s="43"/>
      <c r="H46" s="43"/>
      <c r="I46" s="128"/>
      <c r="J46" s="43"/>
      <c r="K46" s="46"/>
    </row>
    <row r="47" spans="2:11" s="1" customFormat="1" ht="6.95" customHeight="1">
      <c r="B47" s="42"/>
      <c r="C47" s="43"/>
      <c r="D47" s="43"/>
      <c r="E47" s="43"/>
      <c r="F47" s="43"/>
      <c r="G47" s="43"/>
      <c r="H47" s="43"/>
      <c r="I47" s="128"/>
      <c r="J47" s="43"/>
      <c r="K47" s="46"/>
    </row>
    <row r="48" spans="2:11" s="1" customFormat="1" ht="14.45" customHeight="1">
      <c r="B48" s="42"/>
      <c r="C48" s="38" t="s">
        <v>18</v>
      </c>
      <c r="D48" s="43"/>
      <c r="E48" s="43"/>
      <c r="F48" s="43"/>
      <c r="G48" s="43"/>
      <c r="H48" s="43"/>
      <c r="I48" s="128"/>
      <c r="J48" s="43"/>
      <c r="K48" s="46"/>
    </row>
    <row r="49" spans="2:47" s="1" customFormat="1" ht="22.5" customHeight="1">
      <c r="B49" s="42"/>
      <c r="C49" s="43"/>
      <c r="D49" s="43"/>
      <c r="E49" s="420" t="str">
        <f>E7</f>
        <v>Národní telemedicínské centrum</v>
      </c>
      <c r="F49" s="421"/>
      <c r="G49" s="421"/>
      <c r="H49" s="421"/>
      <c r="I49" s="128"/>
      <c r="J49" s="43"/>
      <c r="K49" s="46"/>
    </row>
    <row r="50" spans="2:47">
      <c r="B50" s="29"/>
      <c r="C50" s="38" t="s">
        <v>278</v>
      </c>
      <c r="D50" s="30"/>
      <c r="E50" s="30"/>
      <c r="F50" s="30"/>
      <c r="G50" s="30"/>
      <c r="H50" s="30"/>
      <c r="I50" s="127"/>
      <c r="J50" s="30"/>
      <c r="K50" s="32"/>
    </row>
    <row r="51" spans="2:47" ht="22.5" customHeight="1">
      <c r="B51" s="29"/>
      <c r="C51" s="30"/>
      <c r="D51" s="30"/>
      <c r="E51" s="420" t="s">
        <v>13517</v>
      </c>
      <c r="F51" s="380"/>
      <c r="G51" s="380"/>
      <c r="H51" s="380"/>
      <c r="I51" s="127"/>
      <c r="J51" s="30"/>
      <c r="K51" s="32"/>
    </row>
    <row r="52" spans="2:47">
      <c r="B52" s="29"/>
      <c r="C52" s="38" t="s">
        <v>425</v>
      </c>
      <c r="D52" s="30"/>
      <c r="E52" s="30"/>
      <c r="F52" s="30"/>
      <c r="G52" s="30"/>
      <c r="H52" s="30"/>
      <c r="I52" s="127"/>
      <c r="J52" s="30"/>
      <c r="K52" s="32"/>
    </row>
    <row r="53" spans="2:47" s="1" customFormat="1" ht="22.5" customHeight="1">
      <c r="B53" s="42"/>
      <c r="C53" s="43"/>
      <c r="D53" s="43"/>
      <c r="E53" s="404" t="s">
        <v>13750</v>
      </c>
      <c r="F53" s="423"/>
      <c r="G53" s="423"/>
      <c r="H53" s="423"/>
      <c r="I53" s="128"/>
      <c r="J53" s="43"/>
      <c r="K53" s="46"/>
    </row>
    <row r="54" spans="2:47" s="1" customFormat="1" ht="14.45" customHeight="1">
      <c r="B54" s="42"/>
      <c r="C54" s="38" t="s">
        <v>427</v>
      </c>
      <c r="D54" s="43"/>
      <c r="E54" s="43"/>
      <c r="F54" s="43"/>
      <c r="G54" s="43"/>
      <c r="H54" s="43"/>
      <c r="I54" s="128"/>
      <c r="J54" s="43"/>
      <c r="K54" s="46"/>
    </row>
    <row r="55" spans="2:47" s="1" customFormat="1" ht="23.25" customHeight="1">
      <c r="B55" s="42"/>
      <c r="C55" s="43"/>
      <c r="D55" s="43"/>
      <c r="E55" s="422" t="str">
        <f>E13</f>
        <v>02c - Kácení, probírka a regenerace II.etapa</v>
      </c>
      <c r="F55" s="423"/>
      <c r="G55" s="423"/>
      <c r="H55" s="423"/>
      <c r="I55" s="128"/>
      <c r="J55" s="43"/>
      <c r="K55" s="46"/>
    </row>
    <row r="56" spans="2:47" s="1" customFormat="1" ht="6.95" customHeight="1">
      <c r="B56" s="42"/>
      <c r="C56" s="43"/>
      <c r="D56" s="43"/>
      <c r="E56" s="43"/>
      <c r="F56" s="43"/>
      <c r="G56" s="43"/>
      <c r="H56" s="43"/>
      <c r="I56" s="128"/>
      <c r="J56" s="43"/>
      <c r="K56" s="46"/>
    </row>
    <row r="57" spans="2:47" s="1" customFormat="1" ht="18" customHeight="1">
      <c r="B57" s="42"/>
      <c r="C57" s="38" t="s">
        <v>23</v>
      </c>
      <c r="D57" s="43"/>
      <c r="E57" s="43"/>
      <c r="F57" s="36" t="str">
        <f>F16</f>
        <v>FN Olomouc</v>
      </c>
      <c r="G57" s="43"/>
      <c r="H57" s="43"/>
      <c r="I57" s="129" t="s">
        <v>25</v>
      </c>
      <c r="J57" s="130" t="str">
        <f>IF(J16="","",J16)</f>
        <v>26.1.2017</v>
      </c>
      <c r="K57" s="46"/>
    </row>
    <row r="58" spans="2:47" s="1" customFormat="1" ht="6.95" customHeight="1">
      <c r="B58" s="42"/>
      <c r="C58" s="43"/>
      <c r="D58" s="43"/>
      <c r="E58" s="43"/>
      <c r="F58" s="43"/>
      <c r="G58" s="43"/>
      <c r="H58" s="43"/>
      <c r="I58" s="128"/>
      <c r="J58" s="43"/>
      <c r="K58" s="46"/>
    </row>
    <row r="59" spans="2:47" s="1" customFormat="1">
      <c r="B59" s="42"/>
      <c r="C59" s="38" t="s">
        <v>27</v>
      </c>
      <c r="D59" s="43"/>
      <c r="E59" s="43"/>
      <c r="F59" s="36" t="str">
        <f>E19</f>
        <v>SPS Projekt s. r.o., Za Návsí 1670/9, Praha 10</v>
      </c>
      <c r="G59" s="43"/>
      <c r="H59" s="43"/>
      <c r="I59" s="129" t="s">
        <v>34</v>
      </c>
      <c r="J59" s="36" t="str">
        <f>E25</f>
        <v>OK Plan Architects s.r.o., Na Závodí 631, Humpolec</v>
      </c>
      <c r="K59" s="46"/>
    </row>
    <row r="60" spans="2:47" s="1" customFormat="1" ht="14.45" customHeight="1">
      <c r="B60" s="42"/>
      <c r="C60" s="38" t="s">
        <v>32</v>
      </c>
      <c r="D60" s="43"/>
      <c r="E60" s="43"/>
      <c r="F60" s="36" t="str">
        <f>IF(E22="","",E22)</f>
        <v/>
      </c>
      <c r="G60" s="43"/>
      <c r="H60" s="43"/>
      <c r="I60" s="128"/>
      <c r="J60" s="43"/>
      <c r="K60" s="46"/>
    </row>
    <row r="61" spans="2:47" s="1" customFormat="1" ht="10.35" customHeight="1">
      <c r="B61" s="42"/>
      <c r="C61" s="43"/>
      <c r="D61" s="43"/>
      <c r="E61" s="43"/>
      <c r="F61" s="43"/>
      <c r="G61" s="43"/>
      <c r="H61" s="43"/>
      <c r="I61" s="128"/>
      <c r="J61" s="43"/>
      <c r="K61" s="46"/>
    </row>
    <row r="62" spans="2:47" s="1" customFormat="1" ht="29.25" customHeight="1">
      <c r="B62" s="42"/>
      <c r="C62" s="154" t="s">
        <v>281</v>
      </c>
      <c r="D62" s="142"/>
      <c r="E62" s="142"/>
      <c r="F62" s="142"/>
      <c r="G62" s="142"/>
      <c r="H62" s="142"/>
      <c r="I62" s="155"/>
      <c r="J62" s="156" t="s">
        <v>282</v>
      </c>
      <c r="K62" s="157"/>
    </row>
    <row r="63" spans="2:47" s="1" customFormat="1" ht="10.35" customHeight="1">
      <c r="B63" s="42"/>
      <c r="C63" s="43"/>
      <c r="D63" s="43"/>
      <c r="E63" s="43"/>
      <c r="F63" s="43"/>
      <c r="G63" s="43"/>
      <c r="H63" s="43"/>
      <c r="I63" s="128"/>
      <c r="J63" s="43"/>
      <c r="K63" s="46"/>
    </row>
    <row r="64" spans="2:47" s="1" customFormat="1" ht="29.25" customHeight="1">
      <c r="B64" s="42"/>
      <c r="C64" s="158" t="s">
        <v>283</v>
      </c>
      <c r="D64" s="43"/>
      <c r="E64" s="43"/>
      <c r="F64" s="43"/>
      <c r="G64" s="43"/>
      <c r="H64" s="43"/>
      <c r="I64" s="128"/>
      <c r="J64" s="138">
        <f>J92</f>
        <v>0</v>
      </c>
      <c r="K64" s="46"/>
      <c r="AU64" s="25" t="s">
        <v>284</v>
      </c>
    </row>
    <row r="65" spans="2:12" s="8" customFormat="1" ht="24.95" customHeight="1">
      <c r="B65" s="159"/>
      <c r="C65" s="160"/>
      <c r="D65" s="161" t="s">
        <v>13752</v>
      </c>
      <c r="E65" s="162"/>
      <c r="F65" s="162"/>
      <c r="G65" s="162"/>
      <c r="H65" s="162"/>
      <c r="I65" s="163"/>
      <c r="J65" s="164">
        <f>J93</f>
        <v>0</v>
      </c>
      <c r="K65" s="165"/>
    </row>
    <row r="66" spans="2:12" s="8" customFormat="1" ht="24.95" customHeight="1">
      <c r="B66" s="159"/>
      <c r="C66" s="160"/>
      <c r="D66" s="161" t="s">
        <v>13753</v>
      </c>
      <c r="E66" s="162"/>
      <c r="F66" s="162"/>
      <c r="G66" s="162"/>
      <c r="H66" s="162"/>
      <c r="I66" s="163"/>
      <c r="J66" s="164">
        <f>J122</f>
        <v>0</v>
      </c>
      <c r="K66" s="165"/>
    </row>
    <row r="67" spans="2:12" s="8" customFormat="1" ht="24.95" customHeight="1">
      <c r="B67" s="159"/>
      <c r="C67" s="160"/>
      <c r="D67" s="161" t="s">
        <v>13754</v>
      </c>
      <c r="E67" s="162"/>
      <c r="F67" s="162"/>
      <c r="G67" s="162"/>
      <c r="H67" s="162"/>
      <c r="I67" s="163"/>
      <c r="J67" s="164">
        <f>J124</f>
        <v>0</v>
      </c>
      <c r="K67" s="165"/>
    </row>
    <row r="68" spans="2:12" s="8" customFormat="1" ht="24.95" customHeight="1">
      <c r="B68" s="159"/>
      <c r="C68" s="160"/>
      <c r="D68" s="161" t="s">
        <v>13755</v>
      </c>
      <c r="E68" s="162"/>
      <c r="F68" s="162"/>
      <c r="G68" s="162"/>
      <c r="H68" s="162"/>
      <c r="I68" s="163"/>
      <c r="J68" s="164">
        <f>J126</f>
        <v>0</v>
      </c>
      <c r="K68" s="165"/>
    </row>
    <row r="69" spans="2:12" s="1" customFormat="1" ht="21.75" customHeight="1">
      <c r="B69" s="42"/>
      <c r="C69" s="43"/>
      <c r="D69" s="43"/>
      <c r="E69" s="43"/>
      <c r="F69" s="43"/>
      <c r="G69" s="43"/>
      <c r="H69" s="43"/>
      <c r="I69" s="128"/>
      <c r="J69" s="43"/>
      <c r="K69" s="46"/>
    </row>
    <row r="70" spans="2:12" s="1" customFormat="1" ht="6.95" customHeight="1">
      <c r="B70" s="57"/>
      <c r="C70" s="58"/>
      <c r="D70" s="58"/>
      <c r="E70" s="58"/>
      <c r="F70" s="58"/>
      <c r="G70" s="58"/>
      <c r="H70" s="58"/>
      <c r="I70" s="149"/>
      <c r="J70" s="58"/>
      <c r="K70" s="59"/>
    </row>
    <row r="74" spans="2:12" s="1" customFormat="1" ht="6.95" customHeight="1">
      <c r="B74" s="60"/>
      <c r="C74" s="61"/>
      <c r="D74" s="61"/>
      <c r="E74" s="61"/>
      <c r="F74" s="61"/>
      <c r="G74" s="61"/>
      <c r="H74" s="61"/>
      <c r="I74" s="152"/>
      <c r="J74" s="61"/>
      <c r="K74" s="61"/>
      <c r="L74" s="62"/>
    </row>
    <row r="75" spans="2:12" s="1" customFormat="1" ht="36.950000000000003" customHeight="1">
      <c r="B75" s="42"/>
      <c r="C75" s="63" t="s">
        <v>292</v>
      </c>
      <c r="D75" s="64"/>
      <c r="E75" s="64"/>
      <c r="F75" s="64"/>
      <c r="G75" s="64"/>
      <c r="H75" s="64"/>
      <c r="I75" s="173"/>
      <c r="J75" s="64"/>
      <c r="K75" s="64"/>
      <c r="L75" s="62"/>
    </row>
    <row r="76" spans="2:12" s="1" customFormat="1" ht="6.95" customHeight="1">
      <c r="B76" s="42"/>
      <c r="C76" s="64"/>
      <c r="D76" s="64"/>
      <c r="E76" s="64"/>
      <c r="F76" s="64"/>
      <c r="G76" s="64"/>
      <c r="H76" s="64"/>
      <c r="I76" s="173"/>
      <c r="J76" s="64"/>
      <c r="K76" s="64"/>
      <c r="L76" s="62"/>
    </row>
    <row r="77" spans="2:12" s="1" customFormat="1" ht="14.45" customHeight="1">
      <c r="B77" s="42"/>
      <c r="C77" s="66" t="s">
        <v>18</v>
      </c>
      <c r="D77" s="64"/>
      <c r="E77" s="64"/>
      <c r="F77" s="64"/>
      <c r="G77" s="64"/>
      <c r="H77" s="64"/>
      <c r="I77" s="173"/>
      <c r="J77" s="64"/>
      <c r="K77" s="64"/>
      <c r="L77" s="62"/>
    </row>
    <row r="78" spans="2:12" s="1" customFormat="1" ht="22.5" customHeight="1">
      <c r="B78" s="42"/>
      <c r="C78" s="64"/>
      <c r="D78" s="64"/>
      <c r="E78" s="424" t="str">
        <f>E7</f>
        <v>Národní telemedicínské centrum</v>
      </c>
      <c r="F78" s="425"/>
      <c r="G78" s="425"/>
      <c r="H78" s="425"/>
      <c r="I78" s="173"/>
      <c r="J78" s="64"/>
      <c r="K78" s="64"/>
      <c r="L78" s="62"/>
    </row>
    <row r="79" spans="2:12">
      <c r="B79" s="29"/>
      <c r="C79" s="66" t="s">
        <v>278</v>
      </c>
      <c r="D79" s="219"/>
      <c r="E79" s="219"/>
      <c r="F79" s="219"/>
      <c r="G79" s="219"/>
      <c r="H79" s="219"/>
      <c r="J79" s="219"/>
      <c r="K79" s="219"/>
      <c r="L79" s="220"/>
    </row>
    <row r="80" spans="2:12" ht="22.5" customHeight="1">
      <c r="B80" s="29"/>
      <c r="C80" s="219"/>
      <c r="D80" s="219"/>
      <c r="E80" s="424" t="s">
        <v>13517</v>
      </c>
      <c r="F80" s="429"/>
      <c r="G80" s="429"/>
      <c r="H80" s="429"/>
      <c r="J80" s="219"/>
      <c r="K80" s="219"/>
      <c r="L80" s="220"/>
    </row>
    <row r="81" spans="2:65">
      <c r="B81" s="29"/>
      <c r="C81" s="66" t="s">
        <v>425</v>
      </c>
      <c r="D81" s="219"/>
      <c r="E81" s="219"/>
      <c r="F81" s="219"/>
      <c r="G81" s="219"/>
      <c r="H81" s="219"/>
      <c r="J81" s="219"/>
      <c r="K81" s="219"/>
      <c r="L81" s="220"/>
    </row>
    <row r="82" spans="2:65" s="1" customFormat="1" ht="22.5" customHeight="1">
      <c r="B82" s="42"/>
      <c r="C82" s="64"/>
      <c r="D82" s="64"/>
      <c r="E82" s="428" t="s">
        <v>13750</v>
      </c>
      <c r="F82" s="426"/>
      <c r="G82" s="426"/>
      <c r="H82" s="426"/>
      <c r="I82" s="173"/>
      <c r="J82" s="64"/>
      <c r="K82" s="64"/>
      <c r="L82" s="62"/>
    </row>
    <row r="83" spans="2:65" s="1" customFormat="1" ht="14.45" customHeight="1">
      <c r="B83" s="42"/>
      <c r="C83" s="66" t="s">
        <v>427</v>
      </c>
      <c r="D83" s="64"/>
      <c r="E83" s="64"/>
      <c r="F83" s="64"/>
      <c r="G83" s="64"/>
      <c r="H83" s="64"/>
      <c r="I83" s="173"/>
      <c r="J83" s="64"/>
      <c r="K83" s="64"/>
      <c r="L83" s="62"/>
    </row>
    <row r="84" spans="2:65" s="1" customFormat="1" ht="23.25" customHeight="1">
      <c r="B84" s="42"/>
      <c r="C84" s="64"/>
      <c r="D84" s="64"/>
      <c r="E84" s="395" t="str">
        <f>E13</f>
        <v>02c - Kácení, probírka a regenerace II.etapa</v>
      </c>
      <c r="F84" s="426"/>
      <c r="G84" s="426"/>
      <c r="H84" s="426"/>
      <c r="I84" s="173"/>
      <c r="J84" s="64"/>
      <c r="K84" s="64"/>
      <c r="L84" s="62"/>
    </row>
    <row r="85" spans="2:65" s="1" customFormat="1" ht="6.95" customHeight="1">
      <c r="B85" s="42"/>
      <c r="C85" s="64"/>
      <c r="D85" s="64"/>
      <c r="E85" s="64"/>
      <c r="F85" s="64"/>
      <c r="G85" s="64"/>
      <c r="H85" s="64"/>
      <c r="I85" s="173"/>
      <c r="J85" s="64"/>
      <c r="K85" s="64"/>
      <c r="L85" s="62"/>
    </row>
    <row r="86" spans="2:65" s="1" customFormat="1" ht="18" customHeight="1">
      <c r="B86" s="42"/>
      <c r="C86" s="66" t="s">
        <v>23</v>
      </c>
      <c r="D86" s="64"/>
      <c r="E86" s="64"/>
      <c r="F86" s="174" t="str">
        <f>F16</f>
        <v>FN Olomouc</v>
      </c>
      <c r="G86" s="64"/>
      <c r="H86" s="64"/>
      <c r="I86" s="175" t="s">
        <v>25</v>
      </c>
      <c r="J86" s="74" t="str">
        <f>IF(J16="","",J16)</f>
        <v>26.1.2017</v>
      </c>
      <c r="K86" s="64"/>
      <c r="L86" s="62"/>
    </row>
    <row r="87" spans="2:65" s="1" customFormat="1" ht="6.95" customHeight="1">
      <c r="B87" s="42"/>
      <c r="C87" s="64"/>
      <c r="D87" s="64"/>
      <c r="E87" s="64"/>
      <c r="F87" s="64"/>
      <c r="G87" s="64"/>
      <c r="H87" s="64"/>
      <c r="I87" s="173"/>
      <c r="J87" s="64"/>
      <c r="K87" s="64"/>
      <c r="L87" s="62"/>
    </row>
    <row r="88" spans="2:65" s="1" customFormat="1">
      <c r="B88" s="42"/>
      <c r="C88" s="66" t="s">
        <v>27</v>
      </c>
      <c r="D88" s="64"/>
      <c r="E88" s="64"/>
      <c r="F88" s="174" t="str">
        <f>E19</f>
        <v>SPS Projekt s. r.o., Za Návsí 1670/9, Praha 10</v>
      </c>
      <c r="G88" s="64"/>
      <c r="H88" s="64"/>
      <c r="I88" s="175" t="s">
        <v>34</v>
      </c>
      <c r="J88" s="174" t="str">
        <f>E25</f>
        <v>OK Plan Architects s.r.o., Na Závodí 631, Humpolec</v>
      </c>
      <c r="K88" s="64"/>
      <c r="L88" s="62"/>
    </row>
    <row r="89" spans="2:65" s="1" customFormat="1" ht="14.45" customHeight="1">
      <c r="B89" s="42"/>
      <c r="C89" s="66" t="s">
        <v>32</v>
      </c>
      <c r="D89" s="64"/>
      <c r="E89" s="64"/>
      <c r="F89" s="174" t="str">
        <f>IF(E22="","",E22)</f>
        <v/>
      </c>
      <c r="G89" s="64"/>
      <c r="H89" s="64"/>
      <c r="I89" s="173"/>
      <c r="J89" s="64"/>
      <c r="K89" s="64"/>
      <c r="L89" s="62"/>
    </row>
    <row r="90" spans="2:65" s="1" customFormat="1" ht="10.35" customHeight="1">
      <c r="B90" s="42"/>
      <c r="C90" s="64"/>
      <c r="D90" s="64"/>
      <c r="E90" s="64"/>
      <c r="F90" s="64"/>
      <c r="G90" s="64"/>
      <c r="H90" s="64"/>
      <c r="I90" s="173"/>
      <c r="J90" s="64"/>
      <c r="K90" s="64"/>
      <c r="L90" s="62"/>
    </row>
    <row r="91" spans="2:65" s="10" customFormat="1" ht="29.25" customHeight="1">
      <c r="B91" s="176"/>
      <c r="C91" s="177" t="s">
        <v>293</v>
      </c>
      <c r="D91" s="178" t="s">
        <v>59</v>
      </c>
      <c r="E91" s="178" t="s">
        <v>55</v>
      </c>
      <c r="F91" s="178" t="s">
        <v>294</v>
      </c>
      <c r="G91" s="178" t="s">
        <v>295</v>
      </c>
      <c r="H91" s="178" t="s">
        <v>296</v>
      </c>
      <c r="I91" s="179" t="s">
        <v>297</v>
      </c>
      <c r="J91" s="178" t="s">
        <v>282</v>
      </c>
      <c r="K91" s="180" t="s">
        <v>298</v>
      </c>
      <c r="L91" s="181"/>
      <c r="M91" s="82" t="s">
        <v>299</v>
      </c>
      <c r="N91" s="83" t="s">
        <v>44</v>
      </c>
      <c r="O91" s="83" t="s">
        <v>300</v>
      </c>
      <c r="P91" s="83" t="s">
        <v>301</v>
      </c>
      <c r="Q91" s="83" t="s">
        <v>302</v>
      </c>
      <c r="R91" s="83" t="s">
        <v>303</v>
      </c>
      <c r="S91" s="83" t="s">
        <v>304</v>
      </c>
      <c r="T91" s="84" t="s">
        <v>305</v>
      </c>
    </row>
    <row r="92" spans="2:65" s="1" customFormat="1" ht="29.25" customHeight="1">
      <c r="B92" s="42"/>
      <c r="C92" s="88" t="s">
        <v>283</v>
      </c>
      <c r="D92" s="64"/>
      <c r="E92" s="64"/>
      <c r="F92" s="64"/>
      <c r="G92" s="64"/>
      <c r="H92" s="64"/>
      <c r="I92" s="173"/>
      <c r="J92" s="182">
        <f>BK92</f>
        <v>0</v>
      </c>
      <c r="K92" s="64"/>
      <c r="L92" s="62"/>
      <c r="M92" s="85"/>
      <c r="N92" s="86"/>
      <c r="O92" s="86"/>
      <c r="P92" s="183">
        <f>P93+P122+P124+P126</f>
        <v>0</v>
      </c>
      <c r="Q92" s="86"/>
      <c r="R92" s="183">
        <f>R93+R122+R124+R126</f>
        <v>0</v>
      </c>
      <c r="S92" s="86"/>
      <c r="T92" s="184">
        <f>T93+T122+T124+T126</f>
        <v>0</v>
      </c>
      <c r="AT92" s="25" t="s">
        <v>73</v>
      </c>
      <c r="AU92" s="25" t="s">
        <v>284</v>
      </c>
      <c r="BK92" s="185">
        <f>BK93+BK122+BK124+BK126</f>
        <v>0</v>
      </c>
    </row>
    <row r="93" spans="2:65" s="11" customFormat="1" ht="37.35" customHeight="1">
      <c r="B93" s="186"/>
      <c r="C93" s="187"/>
      <c r="D93" s="200" t="s">
        <v>73</v>
      </c>
      <c r="E93" s="296" t="s">
        <v>82</v>
      </c>
      <c r="F93" s="296" t="s">
        <v>446</v>
      </c>
      <c r="G93" s="187"/>
      <c r="H93" s="187"/>
      <c r="I93" s="190"/>
      <c r="J93" s="297">
        <f>BK93</f>
        <v>0</v>
      </c>
      <c r="K93" s="187"/>
      <c r="L93" s="192"/>
      <c r="M93" s="193"/>
      <c r="N93" s="194"/>
      <c r="O93" s="194"/>
      <c r="P93" s="195">
        <f>SUM(P94:P121)</f>
        <v>0</v>
      </c>
      <c r="Q93" s="194"/>
      <c r="R93" s="195">
        <f>SUM(R94:R121)</f>
        <v>0</v>
      </c>
      <c r="S93" s="194"/>
      <c r="T93" s="196">
        <f>SUM(T94:T121)</f>
        <v>0</v>
      </c>
      <c r="AR93" s="197" t="s">
        <v>82</v>
      </c>
      <c r="AT93" s="198" t="s">
        <v>73</v>
      </c>
      <c r="AU93" s="198" t="s">
        <v>74</v>
      </c>
      <c r="AY93" s="197" t="s">
        <v>308</v>
      </c>
      <c r="BK93" s="199">
        <f>SUM(BK94:BK121)</f>
        <v>0</v>
      </c>
    </row>
    <row r="94" spans="2:65" s="1" customFormat="1" ht="22.5" customHeight="1">
      <c r="B94" s="42"/>
      <c r="C94" s="203" t="s">
        <v>82</v>
      </c>
      <c r="D94" s="203" t="s">
        <v>311</v>
      </c>
      <c r="E94" s="204" t="s">
        <v>13991</v>
      </c>
      <c r="F94" s="205" t="s">
        <v>13992</v>
      </c>
      <c r="G94" s="206" t="s">
        <v>578</v>
      </c>
      <c r="H94" s="207">
        <v>8</v>
      </c>
      <c r="I94" s="208"/>
      <c r="J94" s="209">
        <f t="shared" ref="J94:J121" si="0">ROUND(I94*H94,2)</f>
        <v>0</v>
      </c>
      <c r="K94" s="205" t="s">
        <v>21</v>
      </c>
      <c r="L94" s="62"/>
      <c r="M94" s="210" t="s">
        <v>21</v>
      </c>
      <c r="N94" s="211" t="s">
        <v>45</v>
      </c>
      <c r="O94" s="43"/>
      <c r="P94" s="212">
        <f t="shared" ref="P94:P121" si="1">O94*H94</f>
        <v>0</v>
      </c>
      <c r="Q94" s="212">
        <v>0</v>
      </c>
      <c r="R94" s="212">
        <f t="shared" ref="R94:R121" si="2">Q94*H94</f>
        <v>0</v>
      </c>
      <c r="S94" s="212">
        <v>0</v>
      </c>
      <c r="T94" s="213">
        <f t="shared" ref="T94:T121" si="3">S94*H94</f>
        <v>0</v>
      </c>
      <c r="AR94" s="25" t="s">
        <v>327</v>
      </c>
      <c r="AT94" s="25" t="s">
        <v>311</v>
      </c>
      <c r="AU94" s="25" t="s">
        <v>82</v>
      </c>
      <c r="AY94" s="25" t="s">
        <v>308</v>
      </c>
      <c r="BE94" s="214">
        <f t="shared" ref="BE94:BE121" si="4">IF(N94="základní",J94,0)</f>
        <v>0</v>
      </c>
      <c r="BF94" s="214">
        <f t="shared" ref="BF94:BF121" si="5">IF(N94="snížená",J94,0)</f>
        <v>0</v>
      </c>
      <c r="BG94" s="214">
        <f t="shared" ref="BG94:BG121" si="6">IF(N94="zákl. přenesená",J94,0)</f>
        <v>0</v>
      </c>
      <c r="BH94" s="214">
        <f t="shared" ref="BH94:BH121" si="7">IF(N94="sníž. přenesená",J94,0)</f>
        <v>0</v>
      </c>
      <c r="BI94" s="214">
        <f t="shared" ref="BI94:BI121" si="8">IF(N94="nulová",J94,0)</f>
        <v>0</v>
      </c>
      <c r="BJ94" s="25" t="s">
        <v>82</v>
      </c>
      <c r="BK94" s="214">
        <f t="shared" ref="BK94:BK121" si="9">ROUND(I94*H94,2)</f>
        <v>0</v>
      </c>
      <c r="BL94" s="25" t="s">
        <v>327</v>
      </c>
      <c r="BM94" s="25" t="s">
        <v>84</v>
      </c>
    </row>
    <row r="95" spans="2:65" s="1" customFormat="1" ht="22.5" customHeight="1">
      <c r="B95" s="42"/>
      <c r="C95" s="203" t="s">
        <v>84</v>
      </c>
      <c r="D95" s="203" t="s">
        <v>311</v>
      </c>
      <c r="E95" s="204" t="s">
        <v>13993</v>
      </c>
      <c r="F95" s="205" t="s">
        <v>13994</v>
      </c>
      <c r="G95" s="206" t="s">
        <v>578</v>
      </c>
      <c r="H95" s="207">
        <v>10</v>
      </c>
      <c r="I95" s="208"/>
      <c r="J95" s="209">
        <f t="shared" si="0"/>
        <v>0</v>
      </c>
      <c r="K95" s="205" t="s">
        <v>21</v>
      </c>
      <c r="L95" s="62"/>
      <c r="M95" s="210" t="s">
        <v>21</v>
      </c>
      <c r="N95" s="211" t="s">
        <v>45</v>
      </c>
      <c r="O95" s="43"/>
      <c r="P95" s="212">
        <f t="shared" si="1"/>
        <v>0</v>
      </c>
      <c r="Q95" s="212">
        <v>0</v>
      </c>
      <c r="R95" s="212">
        <f t="shared" si="2"/>
        <v>0</v>
      </c>
      <c r="S95" s="212">
        <v>0</v>
      </c>
      <c r="T95" s="213">
        <f t="shared" si="3"/>
        <v>0</v>
      </c>
      <c r="AR95" s="25" t="s">
        <v>327</v>
      </c>
      <c r="AT95" s="25" t="s">
        <v>311</v>
      </c>
      <c r="AU95" s="25" t="s">
        <v>82</v>
      </c>
      <c r="AY95" s="25" t="s">
        <v>308</v>
      </c>
      <c r="BE95" s="214">
        <f t="shared" si="4"/>
        <v>0</v>
      </c>
      <c r="BF95" s="214">
        <f t="shared" si="5"/>
        <v>0</v>
      </c>
      <c r="BG95" s="214">
        <f t="shared" si="6"/>
        <v>0</v>
      </c>
      <c r="BH95" s="214">
        <f t="shared" si="7"/>
        <v>0</v>
      </c>
      <c r="BI95" s="214">
        <f t="shared" si="8"/>
        <v>0</v>
      </c>
      <c r="BJ95" s="25" t="s">
        <v>82</v>
      </c>
      <c r="BK95" s="214">
        <f t="shared" si="9"/>
        <v>0</v>
      </c>
      <c r="BL95" s="25" t="s">
        <v>327</v>
      </c>
      <c r="BM95" s="25" t="s">
        <v>327</v>
      </c>
    </row>
    <row r="96" spans="2:65" s="1" customFormat="1" ht="22.5" customHeight="1">
      <c r="B96" s="42"/>
      <c r="C96" s="203" t="s">
        <v>95</v>
      </c>
      <c r="D96" s="203" t="s">
        <v>311</v>
      </c>
      <c r="E96" s="204" t="s">
        <v>13995</v>
      </c>
      <c r="F96" s="205" t="s">
        <v>13996</v>
      </c>
      <c r="G96" s="206" t="s">
        <v>578</v>
      </c>
      <c r="H96" s="207">
        <v>2</v>
      </c>
      <c r="I96" s="208"/>
      <c r="J96" s="209">
        <f t="shared" si="0"/>
        <v>0</v>
      </c>
      <c r="K96" s="205" t="s">
        <v>21</v>
      </c>
      <c r="L96" s="62"/>
      <c r="M96" s="210" t="s">
        <v>21</v>
      </c>
      <c r="N96" s="211" t="s">
        <v>45</v>
      </c>
      <c r="O96" s="43"/>
      <c r="P96" s="212">
        <f t="shared" si="1"/>
        <v>0</v>
      </c>
      <c r="Q96" s="212">
        <v>0</v>
      </c>
      <c r="R96" s="212">
        <f t="shared" si="2"/>
        <v>0</v>
      </c>
      <c r="S96" s="212">
        <v>0</v>
      </c>
      <c r="T96" s="213">
        <f t="shared" si="3"/>
        <v>0</v>
      </c>
      <c r="AR96" s="25" t="s">
        <v>327</v>
      </c>
      <c r="AT96" s="25" t="s">
        <v>311</v>
      </c>
      <c r="AU96" s="25" t="s">
        <v>82</v>
      </c>
      <c r="AY96" s="25" t="s">
        <v>308</v>
      </c>
      <c r="BE96" s="214">
        <f t="shared" si="4"/>
        <v>0</v>
      </c>
      <c r="BF96" s="214">
        <f t="shared" si="5"/>
        <v>0</v>
      </c>
      <c r="BG96" s="214">
        <f t="shared" si="6"/>
        <v>0</v>
      </c>
      <c r="BH96" s="214">
        <f t="shared" si="7"/>
        <v>0</v>
      </c>
      <c r="BI96" s="214">
        <f t="shared" si="8"/>
        <v>0</v>
      </c>
      <c r="BJ96" s="25" t="s">
        <v>82</v>
      </c>
      <c r="BK96" s="214">
        <f t="shared" si="9"/>
        <v>0</v>
      </c>
      <c r="BL96" s="25" t="s">
        <v>327</v>
      </c>
      <c r="BM96" s="25" t="s">
        <v>334</v>
      </c>
    </row>
    <row r="97" spans="2:65" s="1" customFormat="1" ht="22.5" customHeight="1">
      <c r="B97" s="42"/>
      <c r="C97" s="203" t="s">
        <v>327</v>
      </c>
      <c r="D97" s="203" t="s">
        <v>311</v>
      </c>
      <c r="E97" s="204" t="s">
        <v>13997</v>
      </c>
      <c r="F97" s="205" t="s">
        <v>13998</v>
      </c>
      <c r="G97" s="206" t="s">
        <v>578</v>
      </c>
      <c r="H97" s="207">
        <v>6</v>
      </c>
      <c r="I97" s="208"/>
      <c r="J97" s="209">
        <f t="shared" si="0"/>
        <v>0</v>
      </c>
      <c r="K97" s="205" t="s">
        <v>21</v>
      </c>
      <c r="L97" s="62"/>
      <c r="M97" s="210" t="s">
        <v>21</v>
      </c>
      <c r="N97" s="211" t="s">
        <v>45</v>
      </c>
      <c r="O97" s="43"/>
      <c r="P97" s="212">
        <f t="shared" si="1"/>
        <v>0</v>
      </c>
      <c r="Q97" s="212">
        <v>0</v>
      </c>
      <c r="R97" s="212">
        <f t="shared" si="2"/>
        <v>0</v>
      </c>
      <c r="S97" s="212">
        <v>0</v>
      </c>
      <c r="T97" s="213">
        <f t="shared" si="3"/>
        <v>0</v>
      </c>
      <c r="AR97" s="25" t="s">
        <v>327</v>
      </c>
      <c r="AT97" s="25" t="s">
        <v>311</v>
      </c>
      <c r="AU97" s="25" t="s">
        <v>82</v>
      </c>
      <c r="AY97" s="25" t="s">
        <v>308</v>
      </c>
      <c r="BE97" s="214">
        <f t="shared" si="4"/>
        <v>0</v>
      </c>
      <c r="BF97" s="214">
        <f t="shared" si="5"/>
        <v>0</v>
      </c>
      <c r="BG97" s="214">
        <f t="shared" si="6"/>
        <v>0</v>
      </c>
      <c r="BH97" s="214">
        <f t="shared" si="7"/>
        <v>0</v>
      </c>
      <c r="BI97" s="214">
        <f t="shared" si="8"/>
        <v>0</v>
      </c>
      <c r="BJ97" s="25" t="s">
        <v>82</v>
      </c>
      <c r="BK97" s="214">
        <f t="shared" si="9"/>
        <v>0</v>
      </c>
      <c r="BL97" s="25" t="s">
        <v>327</v>
      </c>
      <c r="BM97" s="25" t="s">
        <v>342</v>
      </c>
    </row>
    <row r="98" spans="2:65" s="1" customFormat="1" ht="22.5" customHeight="1">
      <c r="B98" s="42"/>
      <c r="C98" s="203" t="s">
        <v>307</v>
      </c>
      <c r="D98" s="203" t="s">
        <v>311</v>
      </c>
      <c r="E98" s="204" t="s">
        <v>13999</v>
      </c>
      <c r="F98" s="205" t="s">
        <v>14000</v>
      </c>
      <c r="G98" s="206" t="s">
        <v>578</v>
      </c>
      <c r="H98" s="207">
        <v>3</v>
      </c>
      <c r="I98" s="208"/>
      <c r="J98" s="209">
        <f t="shared" si="0"/>
        <v>0</v>
      </c>
      <c r="K98" s="205" t="s">
        <v>21</v>
      </c>
      <c r="L98" s="62"/>
      <c r="M98" s="210" t="s">
        <v>21</v>
      </c>
      <c r="N98" s="211" t="s">
        <v>45</v>
      </c>
      <c r="O98" s="43"/>
      <c r="P98" s="212">
        <f t="shared" si="1"/>
        <v>0</v>
      </c>
      <c r="Q98" s="212">
        <v>0</v>
      </c>
      <c r="R98" s="212">
        <f t="shared" si="2"/>
        <v>0</v>
      </c>
      <c r="S98" s="212">
        <v>0</v>
      </c>
      <c r="T98" s="213">
        <f t="shared" si="3"/>
        <v>0</v>
      </c>
      <c r="AR98" s="25" t="s">
        <v>327</v>
      </c>
      <c r="AT98" s="25" t="s">
        <v>311</v>
      </c>
      <c r="AU98" s="25" t="s">
        <v>82</v>
      </c>
      <c r="AY98" s="25" t="s">
        <v>308</v>
      </c>
      <c r="BE98" s="214">
        <f t="shared" si="4"/>
        <v>0</v>
      </c>
      <c r="BF98" s="214">
        <f t="shared" si="5"/>
        <v>0</v>
      </c>
      <c r="BG98" s="214">
        <f t="shared" si="6"/>
        <v>0</v>
      </c>
      <c r="BH98" s="214">
        <f t="shared" si="7"/>
        <v>0</v>
      </c>
      <c r="BI98" s="214">
        <f t="shared" si="8"/>
        <v>0</v>
      </c>
      <c r="BJ98" s="25" t="s">
        <v>82</v>
      </c>
      <c r="BK98" s="214">
        <f t="shared" si="9"/>
        <v>0</v>
      </c>
      <c r="BL98" s="25" t="s">
        <v>327</v>
      </c>
      <c r="BM98" s="25" t="s">
        <v>350</v>
      </c>
    </row>
    <row r="99" spans="2:65" s="1" customFormat="1" ht="22.5" customHeight="1">
      <c r="B99" s="42"/>
      <c r="C99" s="203" t="s">
        <v>334</v>
      </c>
      <c r="D99" s="203" t="s">
        <v>311</v>
      </c>
      <c r="E99" s="204" t="s">
        <v>14001</v>
      </c>
      <c r="F99" s="205" t="s">
        <v>14002</v>
      </c>
      <c r="G99" s="206" t="s">
        <v>578</v>
      </c>
      <c r="H99" s="207">
        <v>1</v>
      </c>
      <c r="I99" s="208"/>
      <c r="J99" s="209">
        <f t="shared" si="0"/>
        <v>0</v>
      </c>
      <c r="K99" s="205" t="s">
        <v>21</v>
      </c>
      <c r="L99" s="62"/>
      <c r="M99" s="210" t="s">
        <v>21</v>
      </c>
      <c r="N99" s="211" t="s">
        <v>45</v>
      </c>
      <c r="O99" s="43"/>
      <c r="P99" s="212">
        <f t="shared" si="1"/>
        <v>0</v>
      </c>
      <c r="Q99" s="212">
        <v>0</v>
      </c>
      <c r="R99" s="212">
        <f t="shared" si="2"/>
        <v>0</v>
      </c>
      <c r="S99" s="212">
        <v>0</v>
      </c>
      <c r="T99" s="213">
        <f t="shared" si="3"/>
        <v>0</v>
      </c>
      <c r="AR99" s="25" t="s">
        <v>327</v>
      </c>
      <c r="AT99" s="25" t="s">
        <v>311</v>
      </c>
      <c r="AU99" s="25" t="s">
        <v>82</v>
      </c>
      <c r="AY99" s="25" t="s">
        <v>308</v>
      </c>
      <c r="BE99" s="214">
        <f t="shared" si="4"/>
        <v>0</v>
      </c>
      <c r="BF99" s="214">
        <f t="shared" si="5"/>
        <v>0</v>
      </c>
      <c r="BG99" s="214">
        <f t="shared" si="6"/>
        <v>0</v>
      </c>
      <c r="BH99" s="214">
        <f t="shared" si="7"/>
        <v>0</v>
      </c>
      <c r="BI99" s="214">
        <f t="shared" si="8"/>
        <v>0</v>
      </c>
      <c r="BJ99" s="25" t="s">
        <v>82</v>
      </c>
      <c r="BK99" s="214">
        <f t="shared" si="9"/>
        <v>0</v>
      </c>
      <c r="BL99" s="25" t="s">
        <v>327</v>
      </c>
      <c r="BM99" s="25" t="s">
        <v>360</v>
      </c>
    </row>
    <row r="100" spans="2:65" s="1" customFormat="1" ht="22.5" customHeight="1">
      <c r="B100" s="42"/>
      <c r="C100" s="203" t="s">
        <v>338</v>
      </c>
      <c r="D100" s="203" t="s">
        <v>311</v>
      </c>
      <c r="E100" s="204" t="s">
        <v>14003</v>
      </c>
      <c r="F100" s="205" t="s">
        <v>14004</v>
      </c>
      <c r="G100" s="206" t="s">
        <v>578</v>
      </c>
      <c r="H100" s="207">
        <v>2</v>
      </c>
      <c r="I100" s="208"/>
      <c r="J100" s="209">
        <f t="shared" si="0"/>
        <v>0</v>
      </c>
      <c r="K100" s="205" t="s">
        <v>21</v>
      </c>
      <c r="L100" s="62"/>
      <c r="M100" s="210" t="s">
        <v>21</v>
      </c>
      <c r="N100" s="211" t="s">
        <v>45</v>
      </c>
      <c r="O100" s="43"/>
      <c r="P100" s="212">
        <f t="shared" si="1"/>
        <v>0</v>
      </c>
      <c r="Q100" s="212">
        <v>0</v>
      </c>
      <c r="R100" s="212">
        <f t="shared" si="2"/>
        <v>0</v>
      </c>
      <c r="S100" s="212">
        <v>0</v>
      </c>
      <c r="T100" s="213">
        <f t="shared" si="3"/>
        <v>0</v>
      </c>
      <c r="AR100" s="25" t="s">
        <v>327</v>
      </c>
      <c r="AT100" s="25" t="s">
        <v>311</v>
      </c>
      <c r="AU100" s="25" t="s">
        <v>82</v>
      </c>
      <c r="AY100" s="25" t="s">
        <v>308</v>
      </c>
      <c r="BE100" s="214">
        <f t="shared" si="4"/>
        <v>0</v>
      </c>
      <c r="BF100" s="214">
        <f t="shared" si="5"/>
        <v>0</v>
      </c>
      <c r="BG100" s="214">
        <f t="shared" si="6"/>
        <v>0</v>
      </c>
      <c r="BH100" s="214">
        <f t="shared" si="7"/>
        <v>0</v>
      </c>
      <c r="BI100" s="214">
        <f t="shared" si="8"/>
        <v>0</v>
      </c>
      <c r="BJ100" s="25" t="s">
        <v>82</v>
      </c>
      <c r="BK100" s="214">
        <f t="shared" si="9"/>
        <v>0</v>
      </c>
      <c r="BL100" s="25" t="s">
        <v>327</v>
      </c>
      <c r="BM100" s="25" t="s">
        <v>368</v>
      </c>
    </row>
    <row r="101" spans="2:65" s="1" customFormat="1" ht="22.5" customHeight="1">
      <c r="B101" s="42"/>
      <c r="C101" s="203" t="s">
        <v>342</v>
      </c>
      <c r="D101" s="203" t="s">
        <v>311</v>
      </c>
      <c r="E101" s="204" t="s">
        <v>14005</v>
      </c>
      <c r="F101" s="205" t="s">
        <v>14006</v>
      </c>
      <c r="G101" s="206" t="s">
        <v>578</v>
      </c>
      <c r="H101" s="207">
        <v>8</v>
      </c>
      <c r="I101" s="208"/>
      <c r="J101" s="209">
        <f t="shared" si="0"/>
        <v>0</v>
      </c>
      <c r="K101" s="205" t="s">
        <v>21</v>
      </c>
      <c r="L101" s="62"/>
      <c r="M101" s="210" t="s">
        <v>21</v>
      </c>
      <c r="N101" s="211" t="s">
        <v>45</v>
      </c>
      <c r="O101" s="43"/>
      <c r="P101" s="212">
        <f t="shared" si="1"/>
        <v>0</v>
      </c>
      <c r="Q101" s="212">
        <v>0</v>
      </c>
      <c r="R101" s="212">
        <f t="shared" si="2"/>
        <v>0</v>
      </c>
      <c r="S101" s="212">
        <v>0</v>
      </c>
      <c r="T101" s="213">
        <f t="shared" si="3"/>
        <v>0</v>
      </c>
      <c r="AR101" s="25" t="s">
        <v>327</v>
      </c>
      <c r="AT101" s="25" t="s">
        <v>311</v>
      </c>
      <c r="AU101" s="25" t="s">
        <v>82</v>
      </c>
      <c r="AY101" s="25" t="s">
        <v>308</v>
      </c>
      <c r="BE101" s="214">
        <f t="shared" si="4"/>
        <v>0</v>
      </c>
      <c r="BF101" s="214">
        <f t="shared" si="5"/>
        <v>0</v>
      </c>
      <c r="BG101" s="214">
        <f t="shared" si="6"/>
        <v>0</v>
      </c>
      <c r="BH101" s="214">
        <f t="shared" si="7"/>
        <v>0</v>
      </c>
      <c r="BI101" s="214">
        <f t="shared" si="8"/>
        <v>0</v>
      </c>
      <c r="BJ101" s="25" t="s">
        <v>82</v>
      </c>
      <c r="BK101" s="214">
        <f t="shared" si="9"/>
        <v>0</v>
      </c>
      <c r="BL101" s="25" t="s">
        <v>327</v>
      </c>
      <c r="BM101" s="25" t="s">
        <v>375</v>
      </c>
    </row>
    <row r="102" spans="2:65" s="1" customFormat="1" ht="22.5" customHeight="1">
      <c r="B102" s="42"/>
      <c r="C102" s="203" t="s">
        <v>346</v>
      </c>
      <c r="D102" s="203" t="s">
        <v>311</v>
      </c>
      <c r="E102" s="204" t="s">
        <v>14007</v>
      </c>
      <c r="F102" s="205" t="s">
        <v>14008</v>
      </c>
      <c r="G102" s="206" t="s">
        <v>578</v>
      </c>
      <c r="H102" s="207">
        <v>10</v>
      </c>
      <c r="I102" s="208"/>
      <c r="J102" s="209">
        <f t="shared" si="0"/>
        <v>0</v>
      </c>
      <c r="K102" s="205" t="s">
        <v>21</v>
      </c>
      <c r="L102" s="62"/>
      <c r="M102" s="210" t="s">
        <v>21</v>
      </c>
      <c r="N102" s="211" t="s">
        <v>45</v>
      </c>
      <c r="O102" s="43"/>
      <c r="P102" s="212">
        <f t="shared" si="1"/>
        <v>0</v>
      </c>
      <c r="Q102" s="212">
        <v>0</v>
      </c>
      <c r="R102" s="212">
        <f t="shared" si="2"/>
        <v>0</v>
      </c>
      <c r="S102" s="212">
        <v>0</v>
      </c>
      <c r="T102" s="213">
        <f t="shared" si="3"/>
        <v>0</v>
      </c>
      <c r="AR102" s="25" t="s">
        <v>327</v>
      </c>
      <c r="AT102" s="25" t="s">
        <v>311</v>
      </c>
      <c r="AU102" s="25" t="s">
        <v>82</v>
      </c>
      <c r="AY102" s="25" t="s">
        <v>308</v>
      </c>
      <c r="BE102" s="214">
        <f t="shared" si="4"/>
        <v>0</v>
      </c>
      <c r="BF102" s="214">
        <f t="shared" si="5"/>
        <v>0</v>
      </c>
      <c r="BG102" s="214">
        <f t="shared" si="6"/>
        <v>0</v>
      </c>
      <c r="BH102" s="214">
        <f t="shared" si="7"/>
        <v>0</v>
      </c>
      <c r="BI102" s="214">
        <f t="shared" si="8"/>
        <v>0</v>
      </c>
      <c r="BJ102" s="25" t="s">
        <v>82</v>
      </c>
      <c r="BK102" s="214">
        <f t="shared" si="9"/>
        <v>0</v>
      </c>
      <c r="BL102" s="25" t="s">
        <v>327</v>
      </c>
      <c r="BM102" s="25" t="s">
        <v>385</v>
      </c>
    </row>
    <row r="103" spans="2:65" s="1" customFormat="1" ht="22.5" customHeight="1">
      <c r="B103" s="42"/>
      <c r="C103" s="203" t="s">
        <v>350</v>
      </c>
      <c r="D103" s="203" t="s">
        <v>311</v>
      </c>
      <c r="E103" s="204" t="s">
        <v>14009</v>
      </c>
      <c r="F103" s="205" t="s">
        <v>14010</v>
      </c>
      <c r="G103" s="206" t="s">
        <v>578</v>
      </c>
      <c r="H103" s="207">
        <v>2</v>
      </c>
      <c r="I103" s="208"/>
      <c r="J103" s="209">
        <f t="shared" si="0"/>
        <v>0</v>
      </c>
      <c r="K103" s="205" t="s">
        <v>21</v>
      </c>
      <c r="L103" s="62"/>
      <c r="M103" s="210" t="s">
        <v>21</v>
      </c>
      <c r="N103" s="211" t="s">
        <v>45</v>
      </c>
      <c r="O103" s="43"/>
      <c r="P103" s="212">
        <f t="shared" si="1"/>
        <v>0</v>
      </c>
      <c r="Q103" s="212">
        <v>0</v>
      </c>
      <c r="R103" s="212">
        <f t="shared" si="2"/>
        <v>0</v>
      </c>
      <c r="S103" s="212">
        <v>0</v>
      </c>
      <c r="T103" s="213">
        <f t="shared" si="3"/>
        <v>0</v>
      </c>
      <c r="AR103" s="25" t="s">
        <v>327</v>
      </c>
      <c r="AT103" s="25" t="s">
        <v>311</v>
      </c>
      <c r="AU103" s="25" t="s">
        <v>82</v>
      </c>
      <c r="AY103" s="25" t="s">
        <v>308</v>
      </c>
      <c r="BE103" s="214">
        <f t="shared" si="4"/>
        <v>0</v>
      </c>
      <c r="BF103" s="214">
        <f t="shared" si="5"/>
        <v>0</v>
      </c>
      <c r="BG103" s="214">
        <f t="shared" si="6"/>
        <v>0</v>
      </c>
      <c r="BH103" s="214">
        <f t="shared" si="7"/>
        <v>0</v>
      </c>
      <c r="BI103" s="214">
        <f t="shared" si="8"/>
        <v>0</v>
      </c>
      <c r="BJ103" s="25" t="s">
        <v>82</v>
      </c>
      <c r="BK103" s="214">
        <f t="shared" si="9"/>
        <v>0</v>
      </c>
      <c r="BL103" s="25" t="s">
        <v>327</v>
      </c>
      <c r="BM103" s="25" t="s">
        <v>393</v>
      </c>
    </row>
    <row r="104" spans="2:65" s="1" customFormat="1" ht="22.5" customHeight="1">
      <c r="B104" s="42"/>
      <c r="C104" s="203" t="s">
        <v>356</v>
      </c>
      <c r="D104" s="203" t="s">
        <v>311</v>
      </c>
      <c r="E104" s="204" t="s">
        <v>14011</v>
      </c>
      <c r="F104" s="205" t="s">
        <v>14012</v>
      </c>
      <c r="G104" s="206" t="s">
        <v>578</v>
      </c>
      <c r="H104" s="207">
        <v>6</v>
      </c>
      <c r="I104" s="208"/>
      <c r="J104" s="209">
        <f t="shared" si="0"/>
        <v>0</v>
      </c>
      <c r="K104" s="205" t="s">
        <v>21</v>
      </c>
      <c r="L104" s="62"/>
      <c r="M104" s="210" t="s">
        <v>21</v>
      </c>
      <c r="N104" s="211" t="s">
        <v>45</v>
      </c>
      <c r="O104" s="43"/>
      <c r="P104" s="212">
        <f t="shared" si="1"/>
        <v>0</v>
      </c>
      <c r="Q104" s="212">
        <v>0</v>
      </c>
      <c r="R104" s="212">
        <f t="shared" si="2"/>
        <v>0</v>
      </c>
      <c r="S104" s="212">
        <v>0</v>
      </c>
      <c r="T104" s="213">
        <f t="shared" si="3"/>
        <v>0</v>
      </c>
      <c r="AR104" s="25" t="s">
        <v>327</v>
      </c>
      <c r="AT104" s="25" t="s">
        <v>311</v>
      </c>
      <c r="AU104" s="25" t="s">
        <v>82</v>
      </c>
      <c r="AY104" s="25" t="s">
        <v>308</v>
      </c>
      <c r="BE104" s="214">
        <f t="shared" si="4"/>
        <v>0</v>
      </c>
      <c r="BF104" s="214">
        <f t="shared" si="5"/>
        <v>0</v>
      </c>
      <c r="BG104" s="214">
        <f t="shared" si="6"/>
        <v>0</v>
      </c>
      <c r="BH104" s="214">
        <f t="shared" si="7"/>
        <v>0</v>
      </c>
      <c r="BI104" s="214">
        <f t="shared" si="8"/>
        <v>0</v>
      </c>
      <c r="BJ104" s="25" t="s">
        <v>82</v>
      </c>
      <c r="BK104" s="214">
        <f t="shared" si="9"/>
        <v>0</v>
      </c>
      <c r="BL104" s="25" t="s">
        <v>327</v>
      </c>
      <c r="BM104" s="25" t="s">
        <v>402</v>
      </c>
    </row>
    <row r="105" spans="2:65" s="1" customFormat="1" ht="22.5" customHeight="1">
      <c r="B105" s="42"/>
      <c r="C105" s="203" t="s">
        <v>360</v>
      </c>
      <c r="D105" s="203" t="s">
        <v>311</v>
      </c>
      <c r="E105" s="204" t="s">
        <v>14013</v>
      </c>
      <c r="F105" s="205" t="s">
        <v>14014</v>
      </c>
      <c r="G105" s="206" t="s">
        <v>578</v>
      </c>
      <c r="H105" s="207">
        <v>3</v>
      </c>
      <c r="I105" s="208"/>
      <c r="J105" s="209">
        <f t="shared" si="0"/>
        <v>0</v>
      </c>
      <c r="K105" s="205" t="s">
        <v>21</v>
      </c>
      <c r="L105" s="62"/>
      <c r="M105" s="210" t="s">
        <v>21</v>
      </c>
      <c r="N105" s="211" t="s">
        <v>45</v>
      </c>
      <c r="O105" s="43"/>
      <c r="P105" s="212">
        <f t="shared" si="1"/>
        <v>0</v>
      </c>
      <c r="Q105" s="212">
        <v>0</v>
      </c>
      <c r="R105" s="212">
        <f t="shared" si="2"/>
        <v>0</v>
      </c>
      <c r="S105" s="212">
        <v>0</v>
      </c>
      <c r="T105" s="213">
        <f t="shared" si="3"/>
        <v>0</v>
      </c>
      <c r="AR105" s="25" t="s">
        <v>327</v>
      </c>
      <c r="AT105" s="25" t="s">
        <v>311</v>
      </c>
      <c r="AU105" s="25" t="s">
        <v>82</v>
      </c>
      <c r="AY105" s="25" t="s">
        <v>308</v>
      </c>
      <c r="BE105" s="214">
        <f t="shared" si="4"/>
        <v>0</v>
      </c>
      <c r="BF105" s="214">
        <f t="shared" si="5"/>
        <v>0</v>
      </c>
      <c r="BG105" s="214">
        <f t="shared" si="6"/>
        <v>0</v>
      </c>
      <c r="BH105" s="214">
        <f t="shared" si="7"/>
        <v>0</v>
      </c>
      <c r="BI105" s="214">
        <f t="shared" si="8"/>
        <v>0</v>
      </c>
      <c r="BJ105" s="25" t="s">
        <v>82</v>
      </c>
      <c r="BK105" s="214">
        <f t="shared" si="9"/>
        <v>0</v>
      </c>
      <c r="BL105" s="25" t="s">
        <v>327</v>
      </c>
      <c r="BM105" s="25" t="s">
        <v>410</v>
      </c>
    </row>
    <row r="106" spans="2:65" s="1" customFormat="1" ht="22.5" customHeight="1">
      <c r="B106" s="42"/>
      <c r="C106" s="203" t="s">
        <v>364</v>
      </c>
      <c r="D106" s="203" t="s">
        <v>311</v>
      </c>
      <c r="E106" s="204" t="s">
        <v>14015</v>
      </c>
      <c r="F106" s="205" t="s">
        <v>14016</v>
      </c>
      <c r="G106" s="206" t="s">
        <v>578</v>
      </c>
      <c r="H106" s="207">
        <v>1</v>
      </c>
      <c r="I106" s="208"/>
      <c r="J106" s="209">
        <f t="shared" si="0"/>
        <v>0</v>
      </c>
      <c r="K106" s="205" t="s">
        <v>21</v>
      </c>
      <c r="L106" s="62"/>
      <c r="M106" s="210" t="s">
        <v>21</v>
      </c>
      <c r="N106" s="211" t="s">
        <v>45</v>
      </c>
      <c r="O106" s="43"/>
      <c r="P106" s="212">
        <f t="shared" si="1"/>
        <v>0</v>
      </c>
      <c r="Q106" s="212">
        <v>0</v>
      </c>
      <c r="R106" s="212">
        <f t="shared" si="2"/>
        <v>0</v>
      </c>
      <c r="S106" s="212">
        <v>0</v>
      </c>
      <c r="T106" s="213">
        <f t="shared" si="3"/>
        <v>0</v>
      </c>
      <c r="AR106" s="25" t="s">
        <v>327</v>
      </c>
      <c r="AT106" s="25" t="s">
        <v>311</v>
      </c>
      <c r="AU106" s="25" t="s">
        <v>82</v>
      </c>
      <c r="AY106" s="25" t="s">
        <v>308</v>
      </c>
      <c r="BE106" s="214">
        <f t="shared" si="4"/>
        <v>0</v>
      </c>
      <c r="BF106" s="214">
        <f t="shared" si="5"/>
        <v>0</v>
      </c>
      <c r="BG106" s="214">
        <f t="shared" si="6"/>
        <v>0</v>
      </c>
      <c r="BH106" s="214">
        <f t="shared" si="7"/>
        <v>0</v>
      </c>
      <c r="BI106" s="214">
        <f t="shared" si="8"/>
        <v>0</v>
      </c>
      <c r="BJ106" s="25" t="s">
        <v>82</v>
      </c>
      <c r="BK106" s="214">
        <f t="shared" si="9"/>
        <v>0</v>
      </c>
      <c r="BL106" s="25" t="s">
        <v>327</v>
      </c>
      <c r="BM106" s="25" t="s">
        <v>420</v>
      </c>
    </row>
    <row r="107" spans="2:65" s="1" customFormat="1" ht="22.5" customHeight="1">
      <c r="B107" s="42"/>
      <c r="C107" s="203" t="s">
        <v>368</v>
      </c>
      <c r="D107" s="203" t="s">
        <v>311</v>
      </c>
      <c r="E107" s="204" t="s">
        <v>14017</v>
      </c>
      <c r="F107" s="205" t="s">
        <v>14018</v>
      </c>
      <c r="G107" s="206" t="s">
        <v>578</v>
      </c>
      <c r="H107" s="207">
        <v>2</v>
      </c>
      <c r="I107" s="208"/>
      <c r="J107" s="209">
        <f t="shared" si="0"/>
        <v>0</v>
      </c>
      <c r="K107" s="205" t="s">
        <v>21</v>
      </c>
      <c r="L107" s="62"/>
      <c r="M107" s="210" t="s">
        <v>21</v>
      </c>
      <c r="N107" s="211" t="s">
        <v>45</v>
      </c>
      <c r="O107" s="43"/>
      <c r="P107" s="212">
        <f t="shared" si="1"/>
        <v>0</v>
      </c>
      <c r="Q107" s="212">
        <v>0</v>
      </c>
      <c r="R107" s="212">
        <f t="shared" si="2"/>
        <v>0</v>
      </c>
      <c r="S107" s="212">
        <v>0</v>
      </c>
      <c r="T107" s="213">
        <f t="shared" si="3"/>
        <v>0</v>
      </c>
      <c r="AR107" s="25" t="s">
        <v>327</v>
      </c>
      <c r="AT107" s="25" t="s">
        <v>311</v>
      </c>
      <c r="AU107" s="25" t="s">
        <v>82</v>
      </c>
      <c r="AY107" s="25" t="s">
        <v>308</v>
      </c>
      <c r="BE107" s="214">
        <f t="shared" si="4"/>
        <v>0</v>
      </c>
      <c r="BF107" s="214">
        <f t="shared" si="5"/>
        <v>0</v>
      </c>
      <c r="BG107" s="214">
        <f t="shared" si="6"/>
        <v>0</v>
      </c>
      <c r="BH107" s="214">
        <f t="shared" si="7"/>
        <v>0</v>
      </c>
      <c r="BI107" s="214">
        <f t="shared" si="8"/>
        <v>0</v>
      </c>
      <c r="BJ107" s="25" t="s">
        <v>82</v>
      </c>
      <c r="BK107" s="214">
        <f t="shared" si="9"/>
        <v>0</v>
      </c>
      <c r="BL107" s="25" t="s">
        <v>327</v>
      </c>
      <c r="BM107" s="25" t="s">
        <v>598</v>
      </c>
    </row>
    <row r="108" spans="2:65" s="1" customFormat="1" ht="22.5" customHeight="1">
      <c r="B108" s="42"/>
      <c r="C108" s="203" t="s">
        <v>10</v>
      </c>
      <c r="D108" s="203" t="s">
        <v>311</v>
      </c>
      <c r="E108" s="204" t="s">
        <v>13786</v>
      </c>
      <c r="F108" s="205" t="s">
        <v>14019</v>
      </c>
      <c r="G108" s="206" t="s">
        <v>578</v>
      </c>
      <c r="H108" s="207">
        <v>18</v>
      </c>
      <c r="I108" s="208"/>
      <c r="J108" s="209">
        <f t="shared" si="0"/>
        <v>0</v>
      </c>
      <c r="K108" s="205" t="s">
        <v>21</v>
      </c>
      <c r="L108" s="62"/>
      <c r="M108" s="210" t="s">
        <v>21</v>
      </c>
      <c r="N108" s="211" t="s">
        <v>45</v>
      </c>
      <c r="O108" s="43"/>
      <c r="P108" s="212">
        <f t="shared" si="1"/>
        <v>0</v>
      </c>
      <c r="Q108" s="212">
        <v>0</v>
      </c>
      <c r="R108" s="212">
        <f t="shared" si="2"/>
        <v>0</v>
      </c>
      <c r="S108" s="212">
        <v>0</v>
      </c>
      <c r="T108" s="213">
        <f t="shared" si="3"/>
        <v>0</v>
      </c>
      <c r="AR108" s="25" t="s">
        <v>327</v>
      </c>
      <c r="AT108" s="25" t="s">
        <v>311</v>
      </c>
      <c r="AU108" s="25" t="s">
        <v>82</v>
      </c>
      <c r="AY108" s="25" t="s">
        <v>308</v>
      </c>
      <c r="BE108" s="214">
        <f t="shared" si="4"/>
        <v>0</v>
      </c>
      <c r="BF108" s="214">
        <f t="shared" si="5"/>
        <v>0</v>
      </c>
      <c r="BG108" s="214">
        <f t="shared" si="6"/>
        <v>0</v>
      </c>
      <c r="BH108" s="214">
        <f t="shared" si="7"/>
        <v>0</v>
      </c>
      <c r="BI108" s="214">
        <f t="shared" si="8"/>
        <v>0</v>
      </c>
      <c r="BJ108" s="25" t="s">
        <v>82</v>
      </c>
      <c r="BK108" s="214">
        <f t="shared" si="9"/>
        <v>0</v>
      </c>
      <c r="BL108" s="25" t="s">
        <v>327</v>
      </c>
      <c r="BM108" s="25" t="s">
        <v>608</v>
      </c>
    </row>
    <row r="109" spans="2:65" s="1" customFormat="1" ht="22.5" customHeight="1">
      <c r="B109" s="42"/>
      <c r="C109" s="203" t="s">
        <v>375</v>
      </c>
      <c r="D109" s="203" t="s">
        <v>311</v>
      </c>
      <c r="E109" s="204" t="s">
        <v>13788</v>
      </c>
      <c r="F109" s="205" t="s">
        <v>13789</v>
      </c>
      <c r="G109" s="206" t="s">
        <v>578</v>
      </c>
      <c r="H109" s="207">
        <v>8</v>
      </c>
      <c r="I109" s="208"/>
      <c r="J109" s="209">
        <f t="shared" si="0"/>
        <v>0</v>
      </c>
      <c r="K109" s="205" t="s">
        <v>21</v>
      </c>
      <c r="L109" s="62"/>
      <c r="M109" s="210" t="s">
        <v>21</v>
      </c>
      <c r="N109" s="211" t="s">
        <v>45</v>
      </c>
      <c r="O109" s="43"/>
      <c r="P109" s="212">
        <f t="shared" si="1"/>
        <v>0</v>
      </c>
      <c r="Q109" s="212">
        <v>0</v>
      </c>
      <c r="R109" s="212">
        <f t="shared" si="2"/>
        <v>0</v>
      </c>
      <c r="S109" s="212">
        <v>0</v>
      </c>
      <c r="T109" s="213">
        <f t="shared" si="3"/>
        <v>0</v>
      </c>
      <c r="AR109" s="25" t="s">
        <v>327</v>
      </c>
      <c r="AT109" s="25" t="s">
        <v>311</v>
      </c>
      <c r="AU109" s="25" t="s">
        <v>82</v>
      </c>
      <c r="AY109" s="25" t="s">
        <v>308</v>
      </c>
      <c r="BE109" s="214">
        <f t="shared" si="4"/>
        <v>0</v>
      </c>
      <c r="BF109" s="214">
        <f t="shared" si="5"/>
        <v>0</v>
      </c>
      <c r="BG109" s="214">
        <f t="shared" si="6"/>
        <v>0</v>
      </c>
      <c r="BH109" s="214">
        <f t="shared" si="7"/>
        <v>0</v>
      </c>
      <c r="BI109" s="214">
        <f t="shared" si="8"/>
        <v>0</v>
      </c>
      <c r="BJ109" s="25" t="s">
        <v>82</v>
      </c>
      <c r="BK109" s="214">
        <f t="shared" si="9"/>
        <v>0</v>
      </c>
      <c r="BL109" s="25" t="s">
        <v>327</v>
      </c>
      <c r="BM109" s="25" t="s">
        <v>619</v>
      </c>
    </row>
    <row r="110" spans="2:65" s="1" customFormat="1" ht="22.5" customHeight="1">
      <c r="B110" s="42"/>
      <c r="C110" s="203" t="s">
        <v>381</v>
      </c>
      <c r="D110" s="203" t="s">
        <v>311</v>
      </c>
      <c r="E110" s="204" t="s">
        <v>13790</v>
      </c>
      <c r="F110" s="205" t="s">
        <v>14020</v>
      </c>
      <c r="G110" s="206" t="s">
        <v>578</v>
      </c>
      <c r="H110" s="207">
        <v>4</v>
      </c>
      <c r="I110" s="208"/>
      <c r="J110" s="209">
        <f t="shared" si="0"/>
        <v>0</v>
      </c>
      <c r="K110" s="205" t="s">
        <v>21</v>
      </c>
      <c r="L110" s="62"/>
      <c r="M110" s="210" t="s">
        <v>21</v>
      </c>
      <c r="N110" s="211" t="s">
        <v>45</v>
      </c>
      <c r="O110" s="43"/>
      <c r="P110" s="212">
        <f t="shared" si="1"/>
        <v>0</v>
      </c>
      <c r="Q110" s="212">
        <v>0</v>
      </c>
      <c r="R110" s="212">
        <f t="shared" si="2"/>
        <v>0</v>
      </c>
      <c r="S110" s="212">
        <v>0</v>
      </c>
      <c r="T110" s="213">
        <f t="shared" si="3"/>
        <v>0</v>
      </c>
      <c r="AR110" s="25" t="s">
        <v>327</v>
      </c>
      <c r="AT110" s="25" t="s">
        <v>311</v>
      </c>
      <c r="AU110" s="25" t="s">
        <v>82</v>
      </c>
      <c r="AY110" s="25" t="s">
        <v>308</v>
      </c>
      <c r="BE110" s="214">
        <f t="shared" si="4"/>
        <v>0</v>
      </c>
      <c r="BF110" s="214">
        <f t="shared" si="5"/>
        <v>0</v>
      </c>
      <c r="BG110" s="214">
        <f t="shared" si="6"/>
        <v>0</v>
      </c>
      <c r="BH110" s="214">
        <f t="shared" si="7"/>
        <v>0</v>
      </c>
      <c r="BI110" s="214">
        <f t="shared" si="8"/>
        <v>0</v>
      </c>
      <c r="BJ110" s="25" t="s">
        <v>82</v>
      </c>
      <c r="BK110" s="214">
        <f t="shared" si="9"/>
        <v>0</v>
      </c>
      <c r="BL110" s="25" t="s">
        <v>327</v>
      </c>
      <c r="BM110" s="25" t="s">
        <v>632</v>
      </c>
    </row>
    <row r="111" spans="2:65" s="1" customFormat="1" ht="31.5" customHeight="1">
      <c r="B111" s="42"/>
      <c r="C111" s="203" t="s">
        <v>385</v>
      </c>
      <c r="D111" s="203" t="s">
        <v>311</v>
      </c>
      <c r="E111" s="204" t="s">
        <v>14021</v>
      </c>
      <c r="F111" s="205" t="s">
        <v>14022</v>
      </c>
      <c r="G111" s="206" t="s">
        <v>578</v>
      </c>
      <c r="H111" s="207">
        <v>2</v>
      </c>
      <c r="I111" s="208"/>
      <c r="J111" s="209">
        <f t="shared" si="0"/>
        <v>0</v>
      </c>
      <c r="K111" s="205" t="s">
        <v>21</v>
      </c>
      <c r="L111" s="62"/>
      <c r="M111" s="210" t="s">
        <v>21</v>
      </c>
      <c r="N111" s="211" t="s">
        <v>45</v>
      </c>
      <c r="O111" s="43"/>
      <c r="P111" s="212">
        <f t="shared" si="1"/>
        <v>0</v>
      </c>
      <c r="Q111" s="212">
        <v>0</v>
      </c>
      <c r="R111" s="212">
        <f t="shared" si="2"/>
        <v>0</v>
      </c>
      <c r="S111" s="212">
        <v>0</v>
      </c>
      <c r="T111" s="213">
        <f t="shared" si="3"/>
        <v>0</v>
      </c>
      <c r="AR111" s="25" t="s">
        <v>327</v>
      </c>
      <c r="AT111" s="25" t="s">
        <v>311</v>
      </c>
      <c r="AU111" s="25" t="s">
        <v>82</v>
      </c>
      <c r="AY111" s="25" t="s">
        <v>308</v>
      </c>
      <c r="BE111" s="214">
        <f t="shared" si="4"/>
        <v>0</v>
      </c>
      <c r="BF111" s="214">
        <f t="shared" si="5"/>
        <v>0</v>
      </c>
      <c r="BG111" s="214">
        <f t="shared" si="6"/>
        <v>0</v>
      </c>
      <c r="BH111" s="214">
        <f t="shared" si="7"/>
        <v>0</v>
      </c>
      <c r="BI111" s="214">
        <f t="shared" si="8"/>
        <v>0</v>
      </c>
      <c r="BJ111" s="25" t="s">
        <v>82</v>
      </c>
      <c r="BK111" s="214">
        <f t="shared" si="9"/>
        <v>0</v>
      </c>
      <c r="BL111" s="25" t="s">
        <v>327</v>
      </c>
      <c r="BM111" s="25" t="s">
        <v>644</v>
      </c>
    </row>
    <row r="112" spans="2:65" s="1" customFormat="1" ht="22.5" customHeight="1">
      <c r="B112" s="42"/>
      <c r="C112" s="203" t="s">
        <v>389</v>
      </c>
      <c r="D112" s="203" t="s">
        <v>311</v>
      </c>
      <c r="E112" s="204" t="s">
        <v>13798</v>
      </c>
      <c r="F112" s="205" t="s">
        <v>14023</v>
      </c>
      <c r="G112" s="206" t="s">
        <v>578</v>
      </c>
      <c r="H112" s="207">
        <v>18</v>
      </c>
      <c r="I112" s="208"/>
      <c r="J112" s="209">
        <f t="shared" si="0"/>
        <v>0</v>
      </c>
      <c r="K112" s="205" t="s">
        <v>21</v>
      </c>
      <c r="L112" s="62"/>
      <c r="M112" s="210" t="s">
        <v>21</v>
      </c>
      <c r="N112" s="211" t="s">
        <v>45</v>
      </c>
      <c r="O112" s="43"/>
      <c r="P112" s="212">
        <f t="shared" si="1"/>
        <v>0</v>
      </c>
      <c r="Q112" s="212">
        <v>0</v>
      </c>
      <c r="R112" s="212">
        <f t="shared" si="2"/>
        <v>0</v>
      </c>
      <c r="S112" s="212">
        <v>0</v>
      </c>
      <c r="T112" s="213">
        <f t="shared" si="3"/>
        <v>0</v>
      </c>
      <c r="AR112" s="25" t="s">
        <v>327</v>
      </c>
      <c r="AT112" s="25" t="s">
        <v>311</v>
      </c>
      <c r="AU112" s="25" t="s">
        <v>82</v>
      </c>
      <c r="AY112" s="25" t="s">
        <v>308</v>
      </c>
      <c r="BE112" s="214">
        <f t="shared" si="4"/>
        <v>0</v>
      </c>
      <c r="BF112" s="214">
        <f t="shared" si="5"/>
        <v>0</v>
      </c>
      <c r="BG112" s="214">
        <f t="shared" si="6"/>
        <v>0</v>
      </c>
      <c r="BH112" s="214">
        <f t="shared" si="7"/>
        <v>0</v>
      </c>
      <c r="BI112" s="214">
        <f t="shared" si="8"/>
        <v>0</v>
      </c>
      <c r="BJ112" s="25" t="s">
        <v>82</v>
      </c>
      <c r="BK112" s="214">
        <f t="shared" si="9"/>
        <v>0</v>
      </c>
      <c r="BL112" s="25" t="s">
        <v>327</v>
      </c>
      <c r="BM112" s="25" t="s">
        <v>653</v>
      </c>
    </row>
    <row r="113" spans="2:65" s="1" customFormat="1" ht="22.5" customHeight="1">
      <c r="B113" s="42"/>
      <c r="C113" s="203" t="s">
        <v>393</v>
      </c>
      <c r="D113" s="203" t="s">
        <v>311</v>
      </c>
      <c r="E113" s="204" t="s">
        <v>13800</v>
      </c>
      <c r="F113" s="205" t="s">
        <v>13801</v>
      </c>
      <c r="G113" s="206" t="s">
        <v>578</v>
      </c>
      <c r="H113" s="207">
        <v>8</v>
      </c>
      <c r="I113" s="208"/>
      <c r="J113" s="209">
        <f t="shared" si="0"/>
        <v>0</v>
      </c>
      <c r="K113" s="205" t="s">
        <v>21</v>
      </c>
      <c r="L113" s="62"/>
      <c r="M113" s="210" t="s">
        <v>21</v>
      </c>
      <c r="N113" s="211" t="s">
        <v>45</v>
      </c>
      <c r="O113" s="43"/>
      <c r="P113" s="212">
        <f t="shared" si="1"/>
        <v>0</v>
      </c>
      <c r="Q113" s="212">
        <v>0</v>
      </c>
      <c r="R113" s="212">
        <f t="shared" si="2"/>
        <v>0</v>
      </c>
      <c r="S113" s="212">
        <v>0</v>
      </c>
      <c r="T113" s="213">
        <f t="shared" si="3"/>
        <v>0</v>
      </c>
      <c r="AR113" s="25" t="s">
        <v>327</v>
      </c>
      <c r="AT113" s="25" t="s">
        <v>311</v>
      </c>
      <c r="AU113" s="25" t="s">
        <v>82</v>
      </c>
      <c r="AY113" s="25" t="s">
        <v>308</v>
      </c>
      <c r="BE113" s="214">
        <f t="shared" si="4"/>
        <v>0</v>
      </c>
      <c r="BF113" s="214">
        <f t="shared" si="5"/>
        <v>0</v>
      </c>
      <c r="BG113" s="214">
        <f t="shared" si="6"/>
        <v>0</v>
      </c>
      <c r="BH113" s="214">
        <f t="shared" si="7"/>
        <v>0</v>
      </c>
      <c r="BI113" s="214">
        <f t="shared" si="8"/>
        <v>0</v>
      </c>
      <c r="BJ113" s="25" t="s">
        <v>82</v>
      </c>
      <c r="BK113" s="214">
        <f t="shared" si="9"/>
        <v>0</v>
      </c>
      <c r="BL113" s="25" t="s">
        <v>327</v>
      </c>
      <c r="BM113" s="25" t="s">
        <v>661</v>
      </c>
    </row>
    <row r="114" spans="2:65" s="1" customFormat="1" ht="22.5" customHeight="1">
      <c r="B114" s="42"/>
      <c r="C114" s="203" t="s">
        <v>9</v>
      </c>
      <c r="D114" s="203" t="s">
        <v>311</v>
      </c>
      <c r="E114" s="204" t="s">
        <v>13802</v>
      </c>
      <c r="F114" s="205" t="s">
        <v>14024</v>
      </c>
      <c r="G114" s="206" t="s">
        <v>578</v>
      </c>
      <c r="H114" s="207">
        <v>4</v>
      </c>
      <c r="I114" s="208"/>
      <c r="J114" s="209">
        <f t="shared" si="0"/>
        <v>0</v>
      </c>
      <c r="K114" s="205" t="s">
        <v>21</v>
      </c>
      <c r="L114" s="62"/>
      <c r="M114" s="210" t="s">
        <v>21</v>
      </c>
      <c r="N114" s="211" t="s">
        <v>45</v>
      </c>
      <c r="O114" s="43"/>
      <c r="P114" s="212">
        <f t="shared" si="1"/>
        <v>0</v>
      </c>
      <c r="Q114" s="212">
        <v>0</v>
      </c>
      <c r="R114" s="212">
        <f t="shared" si="2"/>
        <v>0</v>
      </c>
      <c r="S114" s="212">
        <v>0</v>
      </c>
      <c r="T114" s="213">
        <f t="shared" si="3"/>
        <v>0</v>
      </c>
      <c r="AR114" s="25" t="s">
        <v>327</v>
      </c>
      <c r="AT114" s="25" t="s">
        <v>311</v>
      </c>
      <c r="AU114" s="25" t="s">
        <v>82</v>
      </c>
      <c r="AY114" s="25" t="s">
        <v>308</v>
      </c>
      <c r="BE114" s="214">
        <f t="shared" si="4"/>
        <v>0</v>
      </c>
      <c r="BF114" s="214">
        <f t="shared" si="5"/>
        <v>0</v>
      </c>
      <c r="BG114" s="214">
        <f t="shared" si="6"/>
        <v>0</v>
      </c>
      <c r="BH114" s="214">
        <f t="shared" si="7"/>
        <v>0</v>
      </c>
      <c r="BI114" s="214">
        <f t="shared" si="8"/>
        <v>0</v>
      </c>
      <c r="BJ114" s="25" t="s">
        <v>82</v>
      </c>
      <c r="BK114" s="214">
        <f t="shared" si="9"/>
        <v>0</v>
      </c>
      <c r="BL114" s="25" t="s">
        <v>327</v>
      </c>
      <c r="BM114" s="25" t="s">
        <v>669</v>
      </c>
    </row>
    <row r="115" spans="2:65" s="1" customFormat="1" ht="31.5" customHeight="1">
      <c r="B115" s="42"/>
      <c r="C115" s="203" t="s">
        <v>402</v>
      </c>
      <c r="D115" s="203" t="s">
        <v>311</v>
      </c>
      <c r="E115" s="204" t="s">
        <v>14025</v>
      </c>
      <c r="F115" s="205" t="s">
        <v>14026</v>
      </c>
      <c r="G115" s="206" t="s">
        <v>578</v>
      </c>
      <c r="H115" s="207">
        <v>2</v>
      </c>
      <c r="I115" s="208"/>
      <c r="J115" s="209">
        <f t="shared" si="0"/>
        <v>0</v>
      </c>
      <c r="K115" s="205" t="s">
        <v>21</v>
      </c>
      <c r="L115" s="62"/>
      <c r="M115" s="210" t="s">
        <v>21</v>
      </c>
      <c r="N115" s="211" t="s">
        <v>45</v>
      </c>
      <c r="O115" s="43"/>
      <c r="P115" s="212">
        <f t="shared" si="1"/>
        <v>0</v>
      </c>
      <c r="Q115" s="212">
        <v>0</v>
      </c>
      <c r="R115" s="212">
        <f t="shared" si="2"/>
        <v>0</v>
      </c>
      <c r="S115" s="212">
        <v>0</v>
      </c>
      <c r="T115" s="213">
        <f t="shared" si="3"/>
        <v>0</v>
      </c>
      <c r="AR115" s="25" t="s">
        <v>327</v>
      </c>
      <c r="AT115" s="25" t="s">
        <v>311</v>
      </c>
      <c r="AU115" s="25" t="s">
        <v>82</v>
      </c>
      <c r="AY115" s="25" t="s">
        <v>308</v>
      </c>
      <c r="BE115" s="214">
        <f t="shared" si="4"/>
        <v>0</v>
      </c>
      <c r="BF115" s="214">
        <f t="shared" si="5"/>
        <v>0</v>
      </c>
      <c r="BG115" s="214">
        <f t="shared" si="6"/>
        <v>0</v>
      </c>
      <c r="BH115" s="214">
        <f t="shared" si="7"/>
        <v>0</v>
      </c>
      <c r="BI115" s="214">
        <f t="shared" si="8"/>
        <v>0</v>
      </c>
      <c r="BJ115" s="25" t="s">
        <v>82</v>
      </c>
      <c r="BK115" s="214">
        <f t="shared" si="9"/>
        <v>0</v>
      </c>
      <c r="BL115" s="25" t="s">
        <v>327</v>
      </c>
      <c r="BM115" s="25" t="s">
        <v>677</v>
      </c>
    </row>
    <row r="116" spans="2:65" s="1" customFormat="1" ht="22.5" customHeight="1">
      <c r="B116" s="42"/>
      <c r="C116" s="203" t="s">
        <v>406</v>
      </c>
      <c r="D116" s="203" t="s">
        <v>311</v>
      </c>
      <c r="E116" s="204" t="s">
        <v>13810</v>
      </c>
      <c r="F116" s="205" t="s">
        <v>13811</v>
      </c>
      <c r="G116" s="206" t="s">
        <v>578</v>
      </c>
      <c r="H116" s="207">
        <v>18</v>
      </c>
      <c r="I116" s="208"/>
      <c r="J116" s="209">
        <f t="shared" si="0"/>
        <v>0</v>
      </c>
      <c r="K116" s="205" t="s">
        <v>21</v>
      </c>
      <c r="L116" s="62"/>
      <c r="M116" s="210" t="s">
        <v>21</v>
      </c>
      <c r="N116" s="211" t="s">
        <v>45</v>
      </c>
      <c r="O116" s="43"/>
      <c r="P116" s="212">
        <f t="shared" si="1"/>
        <v>0</v>
      </c>
      <c r="Q116" s="212">
        <v>0</v>
      </c>
      <c r="R116" s="212">
        <f t="shared" si="2"/>
        <v>0</v>
      </c>
      <c r="S116" s="212">
        <v>0</v>
      </c>
      <c r="T116" s="213">
        <f t="shared" si="3"/>
        <v>0</v>
      </c>
      <c r="AR116" s="25" t="s">
        <v>327</v>
      </c>
      <c r="AT116" s="25" t="s">
        <v>311</v>
      </c>
      <c r="AU116" s="25" t="s">
        <v>82</v>
      </c>
      <c r="AY116" s="25" t="s">
        <v>308</v>
      </c>
      <c r="BE116" s="214">
        <f t="shared" si="4"/>
        <v>0</v>
      </c>
      <c r="BF116" s="214">
        <f t="shared" si="5"/>
        <v>0</v>
      </c>
      <c r="BG116" s="214">
        <f t="shared" si="6"/>
        <v>0</v>
      </c>
      <c r="BH116" s="214">
        <f t="shared" si="7"/>
        <v>0</v>
      </c>
      <c r="BI116" s="214">
        <f t="shared" si="8"/>
        <v>0</v>
      </c>
      <c r="BJ116" s="25" t="s">
        <v>82</v>
      </c>
      <c r="BK116" s="214">
        <f t="shared" si="9"/>
        <v>0</v>
      </c>
      <c r="BL116" s="25" t="s">
        <v>327</v>
      </c>
      <c r="BM116" s="25" t="s">
        <v>685</v>
      </c>
    </row>
    <row r="117" spans="2:65" s="1" customFormat="1" ht="22.5" customHeight="1">
      <c r="B117" s="42"/>
      <c r="C117" s="203" t="s">
        <v>410</v>
      </c>
      <c r="D117" s="203" t="s">
        <v>311</v>
      </c>
      <c r="E117" s="204" t="s">
        <v>13812</v>
      </c>
      <c r="F117" s="205" t="s">
        <v>13813</v>
      </c>
      <c r="G117" s="206" t="s">
        <v>578</v>
      </c>
      <c r="H117" s="207">
        <v>8</v>
      </c>
      <c r="I117" s="208"/>
      <c r="J117" s="209">
        <f t="shared" si="0"/>
        <v>0</v>
      </c>
      <c r="K117" s="205" t="s">
        <v>21</v>
      </c>
      <c r="L117" s="62"/>
      <c r="M117" s="210" t="s">
        <v>21</v>
      </c>
      <c r="N117" s="211" t="s">
        <v>45</v>
      </c>
      <c r="O117" s="43"/>
      <c r="P117" s="212">
        <f t="shared" si="1"/>
        <v>0</v>
      </c>
      <c r="Q117" s="212">
        <v>0</v>
      </c>
      <c r="R117" s="212">
        <f t="shared" si="2"/>
        <v>0</v>
      </c>
      <c r="S117" s="212">
        <v>0</v>
      </c>
      <c r="T117" s="213">
        <f t="shared" si="3"/>
        <v>0</v>
      </c>
      <c r="AR117" s="25" t="s">
        <v>327</v>
      </c>
      <c r="AT117" s="25" t="s">
        <v>311</v>
      </c>
      <c r="AU117" s="25" t="s">
        <v>82</v>
      </c>
      <c r="AY117" s="25" t="s">
        <v>308</v>
      </c>
      <c r="BE117" s="214">
        <f t="shared" si="4"/>
        <v>0</v>
      </c>
      <c r="BF117" s="214">
        <f t="shared" si="5"/>
        <v>0</v>
      </c>
      <c r="BG117" s="214">
        <f t="shared" si="6"/>
        <v>0</v>
      </c>
      <c r="BH117" s="214">
        <f t="shared" si="7"/>
        <v>0</v>
      </c>
      <c r="BI117" s="214">
        <f t="shared" si="8"/>
        <v>0</v>
      </c>
      <c r="BJ117" s="25" t="s">
        <v>82</v>
      </c>
      <c r="BK117" s="214">
        <f t="shared" si="9"/>
        <v>0</v>
      </c>
      <c r="BL117" s="25" t="s">
        <v>327</v>
      </c>
      <c r="BM117" s="25" t="s">
        <v>693</v>
      </c>
    </row>
    <row r="118" spans="2:65" s="1" customFormat="1" ht="22.5" customHeight="1">
      <c r="B118" s="42"/>
      <c r="C118" s="203" t="s">
        <v>416</v>
      </c>
      <c r="D118" s="203" t="s">
        <v>311</v>
      </c>
      <c r="E118" s="204" t="s">
        <v>13814</v>
      </c>
      <c r="F118" s="205" t="s">
        <v>14027</v>
      </c>
      <c r="G118" s="206" t="s">
        <v>578</v>
      </c>
      <c r="H118" s="207">
        <v>4</v>
      </c>
      <c r="I118" s="208"/>
      <c r="J118" s="209">
        <f t="shared" si="0"/>
        <v>0</v>
      </c>
      <c r="K118" s="205" t="s">
        <v>21</v>
      </c>
      <c r="L118" s="62"/>
      <c r="M118" s="210" t="s">
        <v>21</v>
      </c>
      <c r="N118" s="211" t="s">
        <v>45</v>
      </c>
      <c r="O118" s="43"/>
      <c r="P118" s="212">
        <f t="shared" si="1"/>
        <v>0</v>
      </c>
      <c r="Q118" s="212">
        <v>0</v>
      </c>
      <c r="R118" s="212">
        <f t="shared" si="2"/>
        <v>0</v>
      </c>
      <c r="S118" s="212">
        <v>0</v>
      </c>
      <c r="T118" s="213">
        <f t="shared" si="3"/>
        <v>0</v>
      </c>
      <c r="AR118" s="25" t="s">
        <v>327</v>
      </c>
      <c r="AT118" s="25" t="s">
        <v>311</v>
      </c>
      <c r="AU118" s="25" t="s">
        <v>82</v>
      </c>
      <c r="AY118" s="25" t="s">
        <v>308</v>
      </c>
      <c r="BE118" s="214">
        <f t="shared" si="4"/>
        <v>0</v>
      </c>
      <c r="BF118" s="214">
        <f t="shared" si="5"/>
        <v>0</v>
      </c>
      <c r="BG118" s="214">
        <f t="shared" si="6"/>
        <v>0</v>
      </c>
      <c r="BH118" s="214">
        <f t="shared" si="7"/>
        <v>0</v>
      </c>
      <c r="BI118" s="214">
        <f t="shared" si="8"/>
        <v>0</v>
      </c>
      <c r="BJ118" s="25" t="s">
        <v>82</v>
      </c>
      <c r="BK118" s="214">
        <f t="shared" si="9"/>
        <v>0</v>
      </c>
      <c r="BL118" s="25" t="s">
        <v>327</v>
      </c>
      <c r="BM118" s="25" t="s">
        <v>702</v>
      </c>
    </row>
    <row r="119" spans="2:65" s="1" customFormat="1" ht="31.5" customHeight="1">
      <c r="B119" s="42"/>
      <c r="C119" s="203" t="s">
        <v>420</v>
      </c>
      <c r="D119" s="203" t="s">
        <v>311</v>
      </c>
      <c r="E119" s="204" t="s">
        <v>14028</v>
      </c>
      <c r="F119" s="205" t="s">
        <v>14029</v>
      </c>
      <c r="G119" s="206" t="s">
        <v>578</v>
      </c>
      <c r="H119" s="207">
        <v>2</v>
      </c>
      <c r="I119" s="208"/>
      <c r="J119" s="209">
        <f t="shared" si="0"/>
        <v>0</v>
      </c>
      <c r="K119" s="205" t="s">
        <v>21</v>
      </c>
      <c r="L119" s="62"/>
      <c r="M119" s="210" t="s">
        <v>21</v>
      </c>
      <c r="N119" s="211" t="s">
        <v>45</v>
      </c>
      <c r="O119" s="43"/>
      <c r="P119" s="212">
        <f t="shared" si="1"/>
        <v>0</v>
      </c>
      <c r="Q119" s="212">
        <v>0</v>
      </c>
      <c r="R119" s="212">
        <f t="shared" si="2"/>
        <v>0</v>
      </c>
      <c r="S119" s="212">
        <v>0</v>
      </c>
      <c r="T119" s="213">
        <f t="shared" si="3"/>
        <v>0</v>
      </c>
      <c r="AR119" s="25" t="s">
        <v>327</v>
      </c>
      <c r="AT119" s="25" t="s">
        <v>311</v>
      </c>
      <c r="AU119" s="25" t="s">
        <v>82</v>
      </c>
      <c r="AY119" s="25" t="s">
        <v>308</v>
      </c>
      <c r="BE119" s="214">
        <f t="shared" si="4"/>
        <v>0</v>
      </c>
      <c r="BF119" s="214">
        <f t="shared" si="5"/>
        <v>0</v>
      </c>
      <c r="BG119" s="214">
        <f t="shared" si="6"/>
        <v>0</v>
      </c>
      <c r="BH119" s="214">
        <f t="shared" si="7"/>
        <v>0</v>
      </c>
      <c r="BI119" s="214">
        <f t="shared" si="8"/>
        <v>0</v>
      </c>
      <c r="BJ119" s="25" t="s">
        <v>82</v>
      </c>
      <c r="BK119" s="214">
        <f t="shared" si="9"/>
        <v>0</v>
      </c>
      <c r="BL119" s="25" t="s">
        <v>327</v>
      </c>
      <c r="BM119" s="25" t="s">
        <v>710</v>
      </c>
    </row>
    <row r="120" spans="2:65" s="1" customFormat="1" ht="22.5" customHeight="1">
      <c r="B120" s="42"/>
      <c r="C120" s="203" t="s">
        <v>593</v>
      </c>
      <c r="D120" s="203" t="s">
        <v>311</v>
      </c>
      <c r="E120" s="204" t="s">
        <v>13818</v>
      </c>
      <c r="F120" s="205" t="s">
        <v>13819</v>
      </c>
      <c r="G120" s="206" t="s">
        <v>647</v>
      </c>
      <c r="H120" s="207">
        <v>1</v>
      </c>
      <c r="I120" s="208"/>
      <c r="J120" s="209">
        <f t="shared" si="0"/>
        <v>0</v>
      </c>
      <c r="K120" s="205" t="s">
        <v>21</v>
      </c>
      <c r="L120" s="62"/>
      <c r="M120" s="210" t="s">
        <v>21</v>
      </c>
      <c r="N120" s="211" t="s">
        <v>45</v>
      </c>
      <c r="O120" s="43"/>
      <c r="P120" s="212">
        <f t="shared" si="1"/>
        <v>0</v>
      </c>
      <c r="Q120" s="212">
        <v>0</v>
      </c>
      <c r="R120" s="212">
        <f t="shared" si="2"/>
        <v>0</v>
      </c>
      <c r="S120" s="212">
        <v>0</v>
      </c>
      <c r="T120" s="213">
        <f t="shared" si="3"/>
        <v>0</v>
      </c>
      <c r="AR120" s="25" t="s">
        <v>327</v>
      </c>
      <c r="AT120" s="25" t="s">
        <v>311</v>
      </c>
      <c r="AU120" s="25" t="s">
        <v>82</v>
      </c>
      <c r="AY120" s="25" t="s">
        <v>308</v>
      </c>
      <c r="BE120" s="214">
        <f t="shared" si="4"/>
        <v>0</v>
      </c>
      <c r="BF120" s="214">
        <f t="shared" si="5"/>
        <v>0</v>
      </c>
      <c r="BG120" s="214">
        <f t="shared" si="6"/>
        <v>0</v>
      </c>
      <c r="BH120" s="214">
        <f t="shared" si="7"/>
        <v>0</v>
      </c>
      <c r="BI120" s="214">
        <f t="shared" si="8"/>
        <v>0</v>
      </c>
      <c r="BJ120" s="25" t="s">
        <v>82</v>
      </c>
      <c r="BK120" s="214">
        <f t="shared" si="9"/>
        <v>0</v>
      </c>
      <c r="BL120" s="25" t="s">
        <v>327</v>
      </c>
      <c r="BM120" s="25" t="s">
        <v>721</v>
      </c>
    </row>
    <row r="121" spans="2:65" s="1" customFormat="1" ht="22.5" customHeight="1">
      <c r="B121" s="42"/>
      <c r="C121" s="203" t="s">
        <v>598</v>
      </c>
      <c r="D121" s="203" t="s">
        <v>311</v>
      </c>
      <c r="E121" s="204" t="s">
        <v>13820</v>
      </c>
      <c r="F121" s="205" t="s">
        <v>13821</v>
      </c>
      <c r="G121" s="206" t="s">
        <v>647</v>
      </c>
      <c r="H121" s="207">
        <v>1</v>
      </c>
      <c r="I121" s="208"/>
      <c r="J121" s="209">
        <f t="shared" si="0"/>
        <v>0</v>
      </c>
      <c r="K121" s="205" t="s">
        <v>21</v>
      </c>
      <c r="L121" s="62"/>
      <c r="M121" s="210" t="s">
        <v>21</v>
      </c>
      <c r="N121" s="211" t="s">
        <v>45</v>
      </c>
      <c r="O121" s="43"/>
      <c r="P121" s="212">
        <f t="shared" si="1"/>
        <v>0</v>
      </c>
      <c r="Q121" s="212">
        <v>0</v>
      </c>
      <c r="R121" s="212">
        <f t="shared" si="2"/>
        <v>0</v>
      </c>
      <c r="S121" s="212">
        <v>0</v>
      </c>
      <c r="T121" s="213">
        <f t="shared" si="3"/>
        <v>0</v>
      </c>
      <c r="AR121" s="25" t="s">
        <v>327</v>
      </c>
      <c r="AT121" s="25" t="s">
        <v>311</v>
      </c>
      <c r="AU121" s="25" t="s">
        <v>82</v>
      </c>
      <c r="AY121" s="25" t="s">
        <v>308</v>
      </c>
      <c r="BE121" s="214">
        <f t="shared" si="4"/>
        <v>0</v>
      </c>
      <c r="BF121" s="214">
        <f t="shared" si="5"/>
        <v>0</v>
      </c>
      <c r="BG121" s="214">
        <f t="shared" si="6"/>
        <v>0</v>
      </c>
      <c r="BH121" s="214">
        <f t="shared" si="7"/>
        <v>0</v>
      </c>
      <c r="BI121" s="214">
        <f t="shared" si="8"/>
        <v>0</v>
      </c>
      <c r="BJ121" s="25" t="s">
        <v>82</v>
      </c>
      <c r="BK121" s="214">
        <f t="shared" si="9"/>
        <v>0</v>
      </c>
      <c r="BL121" s="25" t="s">
        <v>327</v>
      </c>
      <c r="BM121" s="25" t="s">
        <v>730</v>
      </c>
    </row>
    <row r="122" spans="2:65" s="11" customFormat="1" ht="37.35" customHeight="1">
      <c r="B122" s="186"/>
      <c r="C122" s="187"/>
      <c r="D122" s="200" t="s">
        <v>73</v>
      </c>
      <c r="E122" s="296" t="s">
        <v>356</v>
      </c>
      <c r="F122" s="296" t="s">
        <v>13822</v>
      </c>
      <c r="G122" s="187"/>
      <c r="H122" s="187"/>
      <c r="I122" s="190"/>
      <c r="J122" s="297">
        <f>BK122</f>
        <v>0</v>
      </c>
      <c r="K122" s="187"/>
      <c r="L122" s="192"/>
      <c r="M122" s="193"/>
      <c r="N122" s="194"/>
      <c r="O122" s="194"/>
      <c r="P122" s="195">
        <f>P123</f>
        <v>0</v>
      </c>
      <c r="Q122" s="194"/>
      <c r="R122" s="195">
        <f>R123</f>
        <v>0</v>
      </c>
      <c r="S122" s="194"/>
      <c r="T122" s="196">
        <f>T123</f>
        <v>0</v>
      </c>
      <c r="AR122" s="197" t="s">
        <v>82</v>
      </c>
      <c r="AT122" s="198" t="s">
        <v>73</v>
      </c>
      <c r="AU122" s="198" t="s">
        <v>74</v>
      </c>
      <c r="AY122" s="197" t="s">
        <v>308</v>
      </c>
      <c r="BK122" s="199">
        <f>BK123</f>
        <v>0</v>
      </c>
    </row>
    <row r="123" spans="2:65" s="1" customFormat="1" ht="22.5" customHeight="1">
      <c r="B123" s="42"/>
      <c r="C123" s="203" t="s">
        <v>603</v>
      </c>
      <c r="D123" s="203" t="s">
        <v>311</v>
      </c>
      <c r="E123" s="204" t="s">
        <v>13823</v>
      </c>
      <c r="F123" s="205" t="s">
        <v>13824</v>
      </c>
      <c r="G123" s="206" t="s">
        <v>647</v>
      </c>
      <c r="H123" s="207">
        <v>1</v>
      </c>
      <c r="I123" s="208"/>
      <c r="J123" s="209">
        <f>ROUND(I123*H123,2)</f>
        <v>0</v>
      </c>
      <c r="K123" s="205" t="s">
        <v>21</v>
      </c>
      <c r="L123" s="62"/>
      <c r="M123" s="210" t="s">
        <v>21</v>
      </c>
      <c r="N123" s="211" t="s">
        <v>45</v>
      </c>
      <c r="O123" s="43"/>
      <c r="P123" s="212">
        <f>O123*H123</f>
        <v>0</v>
      </c>
      <c r="Q123" s="212">
        <v>0</v>
      </c>
      <c r="R123" s="212">
        <f>Q123*H123</f>
        <v>0</v>
      </c>
      <c r="S123" s="212">
        <v>0</v>
      </c>
      <c r="T123" s="213">
        <f>S123*H123</f>
        <v>0</v>
      </c>
      <c r="AR123" s="25" t="s">
        <v>327</v>
      </c>
      <c r="AT123" s="25" t="s">
        <v>311</v>
      </c>
      <c r="AU123" s="25" t="s">
        <v>82</v>
      </c>
      <c r="AY123" s="25" t="s">
        <v>308</v>
      </c>
      <c r="BE123" s="214">
        <f>IF(N123="základní",J123,0)</f>
        <v>0</v>
      </c>
      <c r="BF123" s="214">
        <f>IF(N123="snížená",J123,0)</f>
        <v>0</v>
      </c>
      <c r="BG123" s="214">
        <f>IF(N123="zákl. přenesená",J123,0)</f>
        <v>0</v>
      </c>
      <c r="BH123" s="214">
        <f>IF(N123="sníž. přenesená",J123,0)</f>
        <v>0</v>
      </c>
      <c r="BI123" s="214">
        <f>IF(N123="nulová",J123,0)</f>
        <v>0</v>
      </c>
      <c r="BJ123" s="25" t="s">
        <v>82</v>
      </c>
      <c r="BK123" s="214">
        <f>ROUND(I123*H123,2)</f>
        <v>0</v>
      </c>
      <c r="BL123" s="25" t="s">
        <v>327</v>
      </c>
      <c r="BM123" s="25" t="s">
        <v>740</v>
      </c>
    </row>
    <row r="124" spans="2:65" s="11" customFormat="1" ht="37.35" customHeight="1">
      <c r="B124" s="186"/>
      <c r="C124" s="187"/>
      <c r="D124" s="200" t="s">
        <v>73</v>
      </c>
      <c r="E124" s="296" t="s">
        <v>636</v>
      </c>
      <c r="F124" s="296" t="s">
        <v>13825</v>
      </c>
      <c r="G124" s="187"/>
      <c r="H124" s="187"/>
      <c r="I124" s="190"/>
      <c r="J124" s="297">
        <f>BK124</f>
        <v>0</v>
      </c>
      <c r="K124" s="187"/>
      <c r="L124" s="192"/>
      <c r="M124" s="193"/>
      <c r="N124" s="194"/>
      <c r="O124" s="194"/>
      <c r="P124" s="195">
        <f>P125</f>
        <v>0</v>
      </c>
      <c r="Q124" s="194"/>
      <c r="R124" s="195">
        <f>R125</f>
        <v>0</v>
      </c>
      <c r="S124" s="194"/>
      <c r="T124" s="196">
        <f>T125</f>
        <v>0</v>
      </c>
      <c r="AR124" s="197" t="s">
        <v>82</v>
      </c>
      <c r="AT124" s="198" t="s">
        <v>73</v>
      </c>
      <c r="AU124" s="198" t="s">
        <v>74</v>
      </c>
      <c r="AY124" s="197" t="s">
        <v>308</v>
      </c>
      <c r="BK124" s="199">
        <f>BK125</f>
        <v>0</v>
      </c>
    </row>
    <row r="125" spans="2:65" s="1" customFormat="1" ht="31.5" customHeight="1">
      <c r="B125" s="42"/>
      <c r="C125" s="203" t="s">
        <v>608</v>
      </c>
      <c r="D125" s="203" t="s">
        <v>311</v>
      </c>
      <c r="E125" s="204" t="s">
        <v>13826</v>
      </c>
      <c r="F125" s="205" t="s">
        <v>13827</v>
      </c>
      <c r="G125" s="206" t="s">
        <v>508</v>
      </c>
      <c r="H125" s="207">
        <v>300</v>
      </c>
      <c r="I125" s="208"/>
      <c r="J125" s="209">
        <f>ROUND(I125*H125,2)</f>
        <v>0</v>
      </c>
      <c r="K125" s="205" t="s">
        <v>21</v>
      </c>
      <c r="L125" s="62"/>
      <c r="M125" s="210" t="s">
        <v>21</v>
      </c>
      <c r="N125" s="211" t="s">
        <v>45</v>
      </c>
      <c r="O125" s="43"/>
      <c r="P125" s="212">
        <f>O125*H125</f>
        <v>0</v>
      </c>
      <c r="Q125" s="212">
        <v>0</v>
      </c>
      <c r="R125" s="212">
        <f>Q125*H125</f>
        <v>0</v>
      </c>
      <c r="S125" s="212">
        <v>0</v>
      </c>
      <c r="T125" s="213">
        <f>S125*H125</f>
        <v>0</v>
      </c>
      <c r="AR125" s="25" t="s">
        <v>327</v>
      </c>
      <c r="AT125" s="25" t="s">
        <v>311</v>
      </c>
      <c r="AU125" s="25" t="s">
        <v>82</v>
      </c>
      <c r="AY125" s="25" t="s">
        <v>308</v>
      </c>
      <c r="BE125" s="214">
        <f>IF(N125="základní",J125,0)</f>
        <v>0</v>
      </c>
      <c r="BF125" s="214">
        <f>IF(N125="snížená",J125,0)</f>
        <v>0</v>
      </c>
      <c r="BG125" s="214">
        <f>IF(N125="zákl. přenesená",J125,0)</f>
        <v>0</v>
      </c>
      <c r="BH125" s="214">
        <f>IF(N125="sníž. přenesená",J125,0)</f>
        <v>0</v>
      </c>
      <c r="BI125" s="214">
        <f>IF(N125="nulová",J125,0)</f>
        <v>0</v>
      </c>
      <c r="BJ125" s="25" t="s">
        <v>82</v>
      </c>
      <c r="BK125" s="214">
        <f>ROUND(I125*H125,2)</f>
        <v>0</v>
      </c>
      <c r="BL125" s="25" t="s">
        <v>327</v>
      </c>
      <c r="BM125" s="25" t="s">
        <v>750</v>
      </c>
    </row>
    <row r="126" spans="2:65" s="11" customFormat="1" ht="37.35" customHeight="1">
      <c r="B126" s="186"/>
      <c r="C126" s="187"/>
      <c r="D126" s="200" t="s">
        <v>73</v>
      </c>
      <c r="E126" s="296" t="s">
        <v>2166</v>
      </c>
      <c r="F126" s="296" t="s">
        <v>13828</v>
      </c>
      <c r="G126" s="187"/>
      <c r="H126" s="187"/>
      <c r="I126" s="190"/>
      <c r="J126" s="297">
        <f>BK126</f>
        <v>0</v>
      </c>
      <c r="K126" s="187"/>
      <c r="L126" s="192"/>
      <c r="M126" s="193"/>
      <c r="N126" s="194"/>
      <c r="O126" s="194"/>
      <c r="P126" s="195">
        <f>P127</f>
        <v>0</v>
      </c>
      <c r="Q126" s="194"/>
      <c r="R126" s="195">
        <f>R127</f>
        <v>0</v>
      </c>
      <c r="S126" s="194"/>
      <c r="T126" s="196">
        <f>T127</f>
        <v>0</v>
      </c>
      <c r="AR126" s="197" t="s">
        <v>82</v>
      </c>
      <c r="AT126" s="198" t="s">
        <v>73</v>
      </c>
      <c r="AU126" s="198" t="s">
        <v>74</v>
      </c>
      <c r="AY126" s="197" t="s">
        <v>308</v>
      </c>
      <c r="BK126" s="199">
        <f>BK127</f>
        <v>0</v>
      </c>
    </row>
    <row r="127" spans="2:65" s="1" customFormat="1" ht="22.5" customHeight="1">
      <c r="B127" s="42"/>
      <c r="C127" s="203" t="s">
        <v>613</v>
      </c>
      <c r="D127" s="203" t="s">
        <v>311</v>
      </c>
      <c r="E127" s="204" t="s">
        <v>13829</v>
      </c>
      <c r="F127" s="205" t="s">
        <v>13830</v>
      </c>
      <c r="G127" s="206" t="s">
        <v>13831</v>
      </c>
      <c r="H127" s="207">
        <v>14</v>
      </c>
      <c r="I127" s="208"/>
      <c r="J127" s="209">
        <f>ROUND(I127*H127,2)</f>
        <v>0</v>
      </c>
      <c r="K127" s="205" t="s">
        <v>21</v>
      </c>
      <c r="L127" s="62"/>
      <c r="M127" s="210" t="s">
        <v>21</v>
      </c>
      <c r="N127" s="215" t="s">
        <v>45</v>
      </c>
      <c r="O127" s="216"/>
      <c r="P127" s="217">
        <f>O127*H127</f>
        <v>0</v>
      </c>
      <c r="Q127" s="217">
        <v>0</v>
      </c>
      <c r="R127" s="217">
        <f>Q127*H127</f>
        <v>0</v>
      </c>
      <c r="S127" s="217">
        <v>0</v>
      </c>
      <c r="T127" s="218">
        <f>S127*H127</f>
        <v>0</v>
      </c>
      <c r="AR127" s="25" t="s">
        <v>327</v>
      </c>
      <c r="AT127" s="25" t="s">
        <v>311</v>
      </c>
      <c r="AU127" s="25" t="s">
        <v>82</v>
      </c>
      <c r="AY127" s="25" t="s">
        <v>308</v>
      </c>
      <c r="BE127" s="214">
        <f>IF(N127="základní",J127,0)</f>
        <v>0</v>
      </c>
      <c r="BF127" s="214">
        <f>IF(N127="snížená",J127,0)</f>
        <v>0</v>
      </c>
      <c r="BG127" s="214">
        <f>IF(N127="zákl. přenesená",J127,0)</f>
        <v>0</v>
      </c>
      <c r="BH127" s="214">
        <f>IF(N127="sníž. přenesená",J127,0)</f>
        <v>0</v>
      </c>
      <c r="BI127" s="214">
        <f>IF(N127="nulová",J127,0)</f>
        <v>0</v>
      </c>
      <c r="BJ127" s="25" t="s">
        <v>82</v>
      </c>
      <c r="BK127" s="214">
        <f>ROUND(I127*H127,2)</f>
        <v>0</v>
      </c>
      <c r="BL127" s="25" t="s">
        <v>327</v>
      </c>
      <c r="BM127" s="25" t="s">
        <v>1248</v>
      </c>
    </row>
    <row r="128" spans="2:65" s="1" customFormat="1" ht="6.95" customHeight="1">
      <c r="B128" s="57"/>
      <c r="C128" s="58"/>
      <c r="D128" s="58"/>
      <c r="E128" s="58"/>
      <c r="F128" s="58"/>
      <c r="G128" s="58"/>
      <c r="H128" s="58"/>
      <c r="I128" s="149"/>
      <c r="J128" s="58"/>
      <c r="K128" s="58"/>
      <c r="L128" s="62"/>
    </row>
  </sheetData>
  <sheetProtection password="CC35" sheet="1" objects="1" scenarios="1" formatCells="0" formatColumns="0" formatRows="0" sort="0" autoFilter="0"/>
  <autoFilter ref="C91:K127"/>
  <mergeCells count="15">
    <mergeCell ref="E82:H82"/>
    <mergeCell ref="E80:H80"/>
    <mergeCell ref="E84:H84"/>
    <mergeCell ref="G1:H1"/>
    <mergeCell ref="L2:V2"/>
    <mergeCell ref="E49:H49"/>
    <mergeCell ref="E53:H53"/>
    <mergeCell ref="E51:H51"/>
    <mergeCell ref="E55:H55"/>
    <mergeCell ref="E78:H78"/>
    <mergeCell ref="E7:H7"/>
    <mergeCell ref="E11:H11"/>
    <mergeCell ref="E9:H9"/>
    <mergeCell ref="E13:H13"/>
    <mergeCell ref="E28:H28"/>
  </mergeCells>
  <hyperlinks>
    <hyperlink ref="F1:G1" location="C2" display="1) Krycí list soupisu"/>
    <hyperlink ref="G1:H1" location="C62" display="2) Rekapitulace"/>
    <hyperlink ref="J1" location="C91" display="3) Soupis prací"/>
    <hyperlink ref="L1:V1" location="'Rekapitulace stavby'!C2" display="Rekapitulace stavby"/>
  </hyperlinks>
  <pageMargins left="0.58333330000000005" right="0.58333330000000005" top="0.58333330000000005" bottom="0.58333330000000005" header="0" footer="0"/>
  <pageSetup paperSize="9" fitToHeight="100" orientation="landscape" blackAndWhite="1" r:id="rId1"/>
  <headerFooter>
    <oddFooter>&amp;CStrana &amp;P z &amp;N</oddFooter>
  </headerFooter>
  <drawing r:id="rId2"/>
</worksheet>
</file>

<file path=xl/worksheets/sheet43.xml><?xml version="1.0" encoding="utf-8"?>
<worksheet xmlns="http://schemas.openxmlformats.org/spreadsheetml/2006/main" xmlns:r="http://schemas.openxmlformats.org/officeDocument/2006/relationships">
  <sheetPr>
    <pageSetUpPr fitToPage="1"/>
  </sheetPr>
  <dimension ref="A1:BR135"/>
  <sheetViews>
    <sheetView showGridLines="0" workbookViewId="0">
      <pane ySplit="1" topLeftCell="A2" activePane="bottomLeft" state="frozen"/>
      <selection pane="bottomLeft"/>
    </sheetView>
  </sheetViews>
  <sheetFormatPr defaultRowHeight="15"/>
  <cols>
    <col min="1" max="1" width="8.33203125" customWidth="1"/>
    <col min="2" max="2" width="1.6640625" customWidth="1"/>
    <col min="3" max="3" width="4.1640625" customWidth="1"/>
    <col min="4" max="4" width="4.33203125" customWidth="1"/>
    <col min="5" max="5" width="17.1640625" customWidth="1"/>
    <col min="6" max="6" width="75" customWidth="1"/>
    <col min="7" max="7" width="8.6640625" customWidth="1"/>
    <col min="8" max="8" width="11.1640625" customWidth="1"/>
    <col min="9" max="9" width="12.6640625" style="121" customWidth="1"/>
    <col min="10" max="10" width="23.5" customWidth="1"/>
    <col min="11" max="11" width="15.5" customWidth="1"/>
    <col min="19" max="19" width="8.1640625" customWidth="1"/>
    <col min="20" max="20" width="29.6640625" customWidth="1"/>
    <col min="21" max="21" width="16.33203125"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1" spans="1:70" ht="21.75" customHeight="1">
      <c r="A1" s="22"/>
      <c r="B1" s="122"/>
      <c r="C1" s="122"/>
      <c r="D1" s="123" t="s">
        <v>1</v>
      </c>
      <c r="E1" s="122"/>
      <c r="F1" s="124" t="s">
        <v>272</v>
      </c>
      <c r="G1" s="427" t="s">
        <v>273</v>
      </c>
      <c r="H1" s="427"/>
      <c r="I1" s="125"/>
      <c r="J1" s="124" t="s">
        <v>274</v>
      </c>
      <c r="K1" s="123" t="s">
        <v>275</v>
      </c>
      <c r="L1" s="124" t="s">
        <v>276</v>
      </c>
      <c r="M1" s="124"/>
      <c r="N1" s="124"/>
      <c r="O1" s="124"/>
      <c r="P1" s="124"/>
      <c r="Q1" s="124"/>
      <c r="R1" s="124"/>
      <c r="S1" s="124"/>
      <c r="T1" s="124"/>
      <c r="U1" s="21"/>
      <c r="V1" s="21"/>
      <c r="W1" s="22"/>
      <c r="X1" s="22"/>
      <c r="Y1" s="22"/>
      <c r="Z1" s="22"/>
      <c r="AA1" s="22"/>
      <c r="AB1" s="22"/>
      <c r="AC1" s="22"/>
      <c r="AD1" s="22"/>
      <c r="AE1" s="22"/>
      <c r="AF1" s="22"/>
      <c r="AG1" s="22"/>
      <c r="AH1" s="22"/>
      <c r="AI1" s="22"/>
      <c r="AJ1" s="22"/>
      <c r="AK1" s="22"/>
      <c r="AL1" s="22"/>
      <c r="AM1" s="22"/>
      <c r="AN1" s="22"/>
      <c r="AO1" s="22"/>
      <c r="AP1" s="22"/>
      <c r="AQ1" s="22"/>
      <c r="AR1" s="22"/>
      <c r="AS1" s="22"/>
      <c r="AT1" s="22"/>
      <c r="AU1" s="22"/>
      <c r="AV1" s="22"/>
      <c r="AW1" s="22"/>
      <c r="AX1" s="22"/>
      <c r="AY1" s="22"/>
      <c r="AZ1" s="22"/>
      <c r="BA1" s="22"/>
      <c r="BB1" s="22"/>
      <c r="BC1" s="22"/>
      <c r="BD1" s="22"/>
      <c r="BE1" s="22"/>
      <c r="BF1" s="22"/>
      <c r="BG1" s="22"/>
      <c r="BH1" s="22"/>
      <c r="BI1" s="22"/>
      <c r="BJ1" s="22"/>
      <c r="BK1" s="22"/>
      <c r="BL1" s="22"/>
      <c r="BM1" s="22"/>
      <c r="BN1" s="22"/>
      <c r="BO1" s="22"/>
      <c r="BP1" s="22"/>
      <c r="BQ1" s="22"/>
      <c r="BR1" s="22"/>
    </row>
    <row r="2" spans="1:70" ht="36.950000000000003" customHeight="1">
      <c r="L2" s="419"/>
      <c r="M2" s="419"/>
      <c r="N2" s="419"/>
      <c r="O2" s="419"/>
      <c r="P2" s="419"/>
      <c r="Q2" s="419"/>
      <c r="R2" s="419"/>
      <c r="S2" s="419"/>
      <c r="T2" s="419"/>
      <c r="U2" s="419"/>
      <c r="V2" s="419"/>
      <c r="AT2" s="25" t="s">
        <v>229</v>
      </c>
    </row>
    <row r="3" spans="1:70" ht="6.95" customHeight="1">
      <c r="B3" s="26"/>
      <c r="C3" s="27"/>
      <c r="D3" s="27"/>
      <c r="E3" s="27"/>
      <c r="F3" s="27"/>
      <c r="G3" s="27"/>
      <c r="H3" s="27"/>
      <c r="I3" s="126"/>
      <c r="J3" s="27"/>
      <c r="K3" s="28"/>
      <c r="AT3" s="25" t="s">
        <v>84</v>
      </c>
    </row>
    <row r="4" spans="1:70" ht="36.950000000000003" customHeight="1">
      <c r="B4" s="29"/>
      <c r="C4" s="30"/>
      <c r="D4" s="31" t="s">
        <v>277</v>
      </c>
      <c r="E4" s="30"/>
      <c r="F4" s="30"/>
      <c r="G4" s="30"/>
      <c r="H4" s="30"/>
      <c r="I4" s="127"/>
      <c r="J4" s="30"/>
      <c r="K4" s="32"/>
      <c r="M4" s="33" t="s">
        <v>12</v>
      </c>
      <c r="AT4" s="25" t="s">
        <v>6</v>
      </c>
    </row>
    <row r="5" spans="1:70" ht="6.95" customHeight="1">
      <c r="B5" s="29"/>
      <c r="C5" s="30"/>
      <c r="D5" s="30"/>
      <c r="E5" s="30"/>
      <c r="F5" s="30"/>
      <c r="G5" s="30"/>
      <c r="H5" s="30"/>
      <c r="I5" s="127"/>
      <c r="J5" s="30"/>
      <c r="K5" s="32"/>
    </row>
    <row r="6" spans="1:70">
      <c r="B6" s="29"/>
      <c r="C6" s="30"/>
      <c r="D6" s="38" t="s">
        <v>18</v>
      </c>
      <c r="E6" s="30"/>
      <c r="F6" s="30"/>
      <c r="G6" s="30"/>
      <c r="H6" s="30"/>
      <c r="I6" s="127"/>
      <c r="J6" s="30"/>
      <c r="K6" s="32"/>
    </row>
    <row r="7" spans="1:70" ht="22.5" customHeight="1">
      <c r="B7" s="29"/>
      <c r="C7" s="30"/>
      <c r="D7" s="30"/>
      <c r="E7" s="420" t="str">
        <f>'Rekapitulace stavby'!K6</f>
        <v>Národní telemedicínské centrum</v>
      </c>
      <c r="F7" s="421"/>
      <c r="G7" s="421"/>
      <c r="H7" s="421"/>
      <c r="I7" s="127"/>
      <c r="J7" s="30"/>
      <c r="K7" s="32"/>
    </row>
    <row r="8" spans="1:70">
      <c r="B8" s="29"/>
      <c r="C8" s="30"/>
      <c r="D8" s="38" t="s">
        <v>278</v>
      </c>
      <c r="E8" s="30"/>
      <c r="F8" s="30"/>
      <c r="G8" s="30"/>
      <c r="H8" s="30"/>
      <c r="I8" s="127"/>
      <c r="J8" s="30"/>
      <c r="K8" s="32"/>
    </row>
    <row r="9" spans="1:70" ht="22.5" customHeight="1">
      <c r="B9" s="29"/>
      <c r="C9" s="30"/>
      <c r="D9" s="30"/>
      <c r="E9" s="420" t="s">
        <v>13517</v>
      </c>
      <c r="F9" s="380"/>
      <c r="G9" s="380"/>
      <c r="H9" s="380"/>
      <c r="I9" s="127"/>
      <c r="J9" s="30"/>
      <c r="K9" s="32"/>
    </row>
    <row r="10" spans="1:70">
      <c r="B10" s="29"/>
      <c r="C10" s="30"/>
      <c r="D10" s="38" t="s">
        <v>425</v>
      </c>
      <c r="E10" s="30"/>
      <c r="F10" s="30"/>
      <c r="G10" s="30"/>
      <c r="H10" s="30"/>
      <c r="I10" s="127"/>
      <c r="J10" s="30"/>
      <c r="K10" s="32"/>
    </row>
    <row r="11" spans="1:70" s="1" customFormat="1" ht="22.5" customHeight="1">
      <c r="B11" s="42"/>
      <c r="C11" s="43"/>
      <c r="D11" s="43"/>
      <c r="E11" s="404" t="s">
        <v>13750</v>
      </c>
      <c r="F11" s="423"/>
      <c r="G11" s="423"/>
      <c r="H11" s="423"/>
      <c r="I11" s="128"/>
      <c r="J11" s="43"/>
      <c r="K11" s="46"/>
    </row>
    <row r="12" spans="1:70" s="1" customFormat="1">
      <c r="B12" s="42"/>
      <c r="C12" s="43"/>
      <c r="D12" s="38" t="s">
        <v>427</v>
      </c>
      <c r="E12" s="43"/>
      <c r="F12" s="43"/>
      <c r="G12" s="43"/>
      <c r="H12" s="43"/>
      <c r="I12" s="128"/>
      <c r="J12" s="43"/>
      <c r="K12" s="46"/>
    </row>
    <row r="13" spans="1:70" s="1" customFormat="1" ht="36.950000000000003" customHeight="1">
      <c r="B13" s="42"/>
      <c r="C13" s="43"/>
      <c r="D13" s="43"/>
      <c r="E13" s="422" t="s">
        <v>14030</v>
      </c>
      <c r="F13" s="423"/>
      <c r="G13" s="423"/>
      <c r="H13" s="423"/>
      <c r="I13" s="128"/>
      <c r="J13" s="43"/>
      <c r="K13" s="46"/>
    </row>
    <row r="14" spans="1:70" s="1" customFormat="1" ht="13.5">
      <c r="B14" s="42"/>
      <c r="C14" s="43"/>
      <c r="D14" s="43"/>
      <c r="E14" s="43"/>
      <c r="F14" s="43"/>
      <c r="G14" s="43"/>
      <c r="H14" s="43"/>
      <c r="I14" s="128"/>
      <c r="J14" s="43"/>
      <c r="K14" s="46"/>
    </row>
    <row r="15" spans="1:70" s="1" customFormat="1" ht="14.45" customHeight="1">
      <c r="B15" s="42"/>
      <c r="C15" s="43"/>
      <c r="D15" s="38" t="s">
        <v>20</v>
      </c>
      <c r="E15" s="43"/>
      <c r="F15" s="36" t="s">
        <v>21</v>
      </c>
      <c r="G15" s="43"/>
      <c r="H15" s="43"/>
      <c r="I15" s="129" t="s">
        <v>22</v>
      </c>
      <c r="J15" s="36" t="s">
        <v>21</v>
      </c>
      <c r="K15" s="46"/>
    </row>
    <row r="16" spans="1:70" s="1" customFormat="1" ht="14.45" customHeight="1">
      <c r="B16" s="42"/>
      <c r="C16" s="43"/>
      <c r="D16" s="38" t="s">
        <v>23</v>
      </c>
      <c r="E16" s="43"/>
      <c r="F16" s="36" t="s">
        <v>24</v>
      </c>
      <c r="G16" s="43"/>
      <c r="H16" s="43"/>
      <c r="I16" s="129" t="s">
        <v>25</v>
      </c>
      <c r="J16" s="130" t="str">
        <f>'Rekapitulace stavby'!AN8</f>
        <v>26.1.2017</v>
      </c>
      <c r="K16" s="46"/>
    </row>
    <row r="17" spans="2:11" s="1" customFormat="1" ht="10.9" customHeight="1">
      <c r="B17" s="42"/>
      <c r="C17" s="43"/>
      <c r="D17" s="43"/>
      <c r="E17" s="43"/>
      <c r="F17" s="43"/>
      <c r="G17" s="43"/>
      <c r="H17" s="43"/>
      <c r="I17" s="128"/>
      <c r="J17" s="43"/>
      <c r="K17" s="46"/>
    </row>
    <row r="18" spans="2:11" s="1" customFormat="1" ht="14.45" customHeight="1">
      <c r="B18" s="42"/>
      <c r="C18" s="43"/>
      <c r="D18" s="38" t="s">
        <v>27</v>
      </c>
      <c r="E18" s="43"/>
      <c r="F18" s="43"/>
      <c r="G18" s="43"/>
      <c r="H18" s="43"/>
      <c r="I18" s="129" t="s">
        <v>28</v>
      </c>
      <c r="J18" s="36" t="s">
        <v>29</v>
      </c>
      <c r="K18" s="46"/>
    </row>
    <row r="19" spans="2:11" s="1" customFormat="1" ht="18" customHeight="1">
      <c r="B19" s="42"/>
      <c r="C19" s="43"/>
      <c r="D19" s="43"/>
      <c r="E19" s="36" t="s">
        <v>30</v>
      </c>
      <c r="F19" s="43"/>
      <c r="G19" s="43"/>
      <c r="H19" s="43"/>
      <c r="I19" s="129" t="s">
        <v>31</v>
      </c>
      <c r="J19" s="36" t="s">
        <v>21</v>
      </c>
      <c r="K19" s="46"/>
    </row>
    <row r="20" spans="2:11" s="1" customFormat="1" ht="6.95" customHeight="1">
      <c r="B20" s="42"/>
      <c r="C20" s="43"/>
      <c r="D20" s="43"/>
      <c r="E20" s="43"/>
      <c r="F20" s="43"/>
      <c r="G20" s="43"/>
      <c r="H20" s="43"/>
      <c r="I20" s="128"/>
      <c r="J20" s="43"/>
      <c r="K20" s="46"/>
    </row>
    <row r="21" spans="2:11" s="1" customFormat="1" ht="14.45" customHeight="1">
      <c r="B21" s="42"/>
      <c r="C21" s="43"/>
      <c r="D21" s="38" t="s">
        <v>32</v>
      </c>
      <c r="E21" s="43"/>
      <c r="F21" s="43"/>
      <c r="G21" s="43"/>
      <c r="H21" s="43"/>
      <c r="I21" s="129" t="s">
        <v>28</v>
      </c>
      <c r="J21" s="36" t="str">
        <f>IF('Rekapitulace stavby'!AN13="Vyplň údaj","",IF('Rekapitulace stavby'!AN13="","",'Rekapitulace stavby'!AN13))</f>
        <v/>
      </c>
      <c r="K21" s="46"/>
    </row>
    <row r="22" spans="2:11" s="1" customFormat="1" ht="18" customHeight="1">
      <c r="B22" s="42"/>
      <c r="C22" s="43"/>
      <c r="D22" s="43"/>
      <c r="E22" s="36" t="str">
        <f>IF('Rekapitulace stavby'!E14="Vyplň údaj","",IF('Rekapitulace stavby'!E14="","",'Rekapitulace stavby'!E14))</f>
        <v/>
      </c>
      <c r="F22" s="43"/>
      <c r="G22" s="43"/>
      <c r="H22" s="43"/>
      <c r="I22" s="129" t="s">
        <v>31</v>
      </c>
      <c r="J22" s="36" t="str">
        <f>IF('Rekapitulace stavby'!AN14="Vyplň údaj","",IF('Rekapitulace stavby'!AN14="","",'Rekapitulace stavby'!AN14))</f>
        <v/>
      </c>
      <c r="K22" s="46"/>
    </row>
    <row r="23" spans="2:11" s="1" customFormat="1" ht="6.95" customHeight="1">
      <c r="B23" s="42"/>
      <c r="C23" s="43"/>
      <c r="D23" s="43"/>
      <c r="E23" s="43"/>
      <c r="F23" s="43"/>
      <c r="G23" s="43"/>
      <c r="H23" s="43"/>
      <c r="I23" s="128"/>
      <c r="J23" s="43"/>
      <c r="K23" s="46"/>
    </row>
    <row r="24" spans="2:11" s="1" customFormat="1" ht="14.45" customHeight="1">
      <c r="B24" s="42"/>
      <c r="C24" s="43"/>
      <c r="D24" s="38" t="s">
        <v>34</v>
      </c>
      <c r="E24" s="43"/>
      <c r="F24" s="43"/>
      <c r="G24" s="43"/>
      <c r="H24" s="43"/>
      <c r="I24" s="129" t="s">
        <v>28</v>
      </c>
      <c r="J24" s="36" t="s">
        <v>35</v>
      </c>
      <c r="K24" s="46"/>
    </row>
    <row r="25" spans="2:11" s="1" customFormat="1" ht="18" customHeight="1">
      <c r="B25" s="42"/>
      <c r="C25" s="43"/>
      <c r="D25" s="43"/>
      <c r="E25" s="36" t="s">
        <v>36</v>
      </c>
      <c r="F25" s="43"/>
      <c r="G25" s="43"/>
      <c r="H25" s="43"/>
      <c r="I25" s="129" t="s">
        <v>31</v>
      </c>
      <c r="J25" s="36" t="s">
        <v>21</v>
      </c>
      <c r="K25" s="46"/>
    </row>
    <row r="26" spans="2:11" s="1" customFormat="1" ht="6.95" customHeight="1">
      <c r="B26" s="42"/>
      <c r="C26" s="43"/>
      <c r="D26" s="43"/>
      <c r="E26" s="43"/>
      <c r="F26" s="43"/>
      <c r="G26" s="43"/>
      <c r="H26" s="43"/>
      <c r="I26" s="128"/>
      <c r="J26" s="43"/>
      <c r="K26" s="46"/>
    </row>
    <row r="27" spans="2:11" s="1" customFormat="1" ht="14.45" customHeight="1">
      <c r="B27" s="42"/>
      <c r="C27" s="43"/>
      <c r="D27" s="38" t="s">
        <v>38</v>
      </c>
      <c r="E27" s="43"/>
      <c r="F27" s="43"/>
      <c r="G27" s="43"/>
      <c r="H27" s="43"/>
      <c r="I27" s="128"/>
      <c r="J27" s="43"/>
      <c r="K27" s="46"/>
    </row>
    <row r="28" spans="2:11" s="7" customFormat="1" ht="22.5" customHeight="1">
      <c r="B28" s="131"/>
      <c r="C28" s="132"/>
      <c r="D28" s="132"/>
      <c r="E28" s="384" t="s">
        <v>21</v>
      </c>
      <c r="F28" s="384"/>
      <c r="G28" s="384"/>
      <c r="H28" s="384"/>
      <c r="I28" s="133"/>
      <c r="J28" s="132"/>
      <c r="K28" s="134"/>
    </row>
    <row r="29" spans="2:11" s="1" customFormat="1" ht="6.95" customHeight="1">
      <c r="B29" s="42"/>
      <c r="C29" s="43"/>
      <c r="D29" s="43"/>
      <c r="E29" s="43"/>
      <c r="F29" s="43"/>
      <c r="G29" s="43"/>
      <c r="H29" s="43"/>
      <c r="I29" s="128"/>
      <c r="J29" s="43"/>
      <c r="K29" s="46"/>
    </row>
    <row r="30" spans="2:11" s="1" customFormat="1" ht="6.95" customHeight="1">
      <c r="B30" s="42"/>
      <c r="C30" s="43"/>
      <c r="D30" s="86"/>
      <c r="E30" s="86"/>
      <c r="F30" s="86"/>
      <c r="G30" s="86"/>
      <c r="H30" s="86"/>
      <c r="I30" s="135"/>
      <c r="J30" s="86"/>
      <c r="K30" s="136"/>
    </row>
    <row r="31" spans="2:11" s="1" customFormat="1" ht="25.35" customHeight="1">
      <c r="B31" s="42"/>
      <c r="C31" s="43"/>
      <c r="D31" s="137" t="s">
        <v>40</v>
      </c>
      <c r="E31" s="43"/>
      <c r="F31" s="43"/>
      <c r="G31" s="43"/>
      <c r="H31" s="43"/>
      <c r="I31" s="128"/>
      <c r="J31" s="138">
        <f>ROUND(J91,2)</f>
        <v>0</v>
      </c>
      <c r="K31" s="46"/>
    </row>
    <row r="32" spans="2:11" s="1" customFormat="1" ht="6.95" customHeight="1">
      <c r="B32" s="42"/>
      <c r="C32" s="43"/>
      <c r="D32" s="86"/>
      <c r="E32" s="86"/>
      <c r="F32" s="86"/>
      <c r="G32" s="86"/>
      <c r="H32" s="86"/>
      <c r="I32" s="135"/>
      <c r="J32" s="86"/>
      <c r="K32" s="136"/>
    </row>
    <row r="33" spans="2:11" s="1" customFormat="1" ht="14.45" customHeight="1">
      <c r="B33" s="42"/>
      <c r="C33" s="43"/>
      <c r="D33" s="43"/>
      <c r="E33" s="43"/>
      <c r="F33" s="47" t="s">
        <v>42</v>
      </c>
      <c r="G33" s="43"/>
      <c r="H33" s="43"/>
      <c r="I33" s="139" t="s">
        <v>41</v>
      </c>
      <c r="J33" s="47" t="s">
        <v>43</v>
      </c>
      <c r="K33" s="46"/>
    </row>
    <row r="34" spans="2:11" s="1" customFormat="1" ht="14.45" customHeight="1">
      <c r="B34" s="42"/>
      <c r="C34" s="43"/>
      <c r="D34" s="50" t="s">
        <v>44</v>
      </c>
      <c r="E34" s="50" t="s">
        <v>45</v>
      </c>
      <c r="F34" s="140">
        <f>ROUND(SUM(BE91:BE134), 2)</f>
        <v>0</v>
      </c>
      <c r="G34" s="43"/>
      <c r="H34" s="43"/>
      <c r="I34" s="141">
        <v>0.21</v>
      </c>
      <c r="J34" s="140">
        <f>ROUND(ROUND((SUM(BE91:BE134)), 2)*I34, 2)</f>
        <v>0</v>
      </c>
      <c r="K34" s="46"/>
    </row>
    <row r="35" spans="2:11" s="1" customFormat="1" ht="14.45" customHeight="1">
      <c r="B35" s="42"/>
      <c r="C35" s="43"/>
      <c r="D35" s="43"/>
      <c r="E35" s="50" t="s">
        <v>46</v>
      </c>
      <c r="F35" s="140">
        <f>ROUND(SUM(BF91:BF134), 2)</f>
        <v>0</v>
      </c>
      <c r="G35" s="43"/>
      <c r="H35" s="43"/>
      <c r="I35" s="141">
        <v>0.15</v>
      </c>
      <c r="J35" s="140">
        <f>ROUND(ROUND((SUM(BF91:BF134)), 2)*I35, 2)</f>
        <v>0</v>
      </c>
      <c r="K35" s="46"/>
    </row>
    <row r="36" spans="2:11" s="1" customFormat="1" ht="14.45" hidden="1" customHeight="1">
      <c r="B36" s="42"/>
      <c r="C36" s="43"/>
      <c r="D36" s="43"/>
      <c r="E36" s="50" t="s">
        <v>47</v>
      </c>
      <c r="F36" s="140">
        <f>ROUND(SUM(BG91:BG134), 2)</f>
        <v>0</v>
      </c>
      <c r="G36" s="43"/>
      <c r="H36" s="43"/>
      <c r="I36" s="141">
        <v>0.21</v>
      </c>
      <c r="J36" s="140">
        <v>0</v>
      </c>
      <c r="K36" s="46"/>
    </row>
    <row r="37" spans="2:11" s="1" customFormat="1" ht="14.45" hidden="1" customHeight="1">
      <c r="B37" s="42"/>
      <c r="C37" s="43"/>
      <c r="D37" s="43"/>
      <c r="E37" s="50" t="s">
        <v>48</v>
      </c>
      <c r="F37" s="140">
        <f>ROUND(SUM(BH91:BH134), 2)</f>
        <v>0</v>
      </c>
      <c r="G37" s="43"/>
      <c r="H37" s="43"/>
      <c r="I37" s="141">
        <v>0.15</v>
      </c>
      <c r="J37" s="140">
        <v>0</v>
      </c>
      <c r="K37" s="46"/>
    </row>
    <row r="38" spans="2:11" s="1" customFormat="1" ht="14.45" hidden="1" customHeight="1">
      <c r="B38" s="42"/>
      <c r="C38" s="43"/>
      <c r="D38" s="43"/>
      <c r="E38" s="50" t="s">
        <v>49</v>
      </c>
      <c r="F38" s="140">
        <f>ROUND(SUM(BI91:BI134), 2)</f>
        <v>0</v>
      </c>
      <c r="G38" s="43"/>
      <c r="H38" s="43"/>
      <c r="I38" s="141">
        <v>0</v>
      </c>
      <c r="J38" s="140">
        <v>0</v>
      </c>
      <c r="K38" s="46"/>
    </row>
    <row r="39" spans="2:11" s="1" customFormat="1" ht="6.95" customHeight="1">
      <c r="B39" s="42"/>
      <c r="C39" s="43"/>
      <c r="D39" s="43"/>
      <c r="E39" s="43"/>
      <c r="F39" s="43"/>
      <c r="G39" s="43"/>
      <c r="H39" s="43"/>
      <c r="I39" s="128"/>
      <c r="J39" s="43"/>
      <c r="K39" s="46"/>
    </row>
    <row r="40" spans="2:11" s="1" customFormat="1" ht="25.35" customHeight="1">
      <c r="B40" s="42"/>
      <c r="C40" s="142"/>
      <c r="D40" s="143" t="s">
        <v>50</v>
      </c>
      <c r="E40" s="80"/>
      <c r="F40" s="80"/>
      <c r="G40" s="144" t="s">
        <v>51</v>
      </c>
      <c r="H40" s="145" t="s">
        <v>52</v>
      </c>
      <c r="I40" s="146"/>
      <c r="J40" s="147">
        <f>SUM(J31:J38)</f>
        <v>0</v>
      </c>
      <c r="K40" s="148"/>
    </row>
    <row r="41" spans="2:11" s="1" customFormat="1" ht="14.45" customHeight="1">
      <c r="B41" s="57"/>
      <c r="C41" s="58"/>
      <c r="D41" s="58"/>
      <c r="E41" s="58"/>
      <c r="F41" s="58"/>
      <c r="G41" s="58"/>
      <c r="H41" s="58"/>
      <c r="I41" s="149"/>
      <c r="J41" s="58"/>
      <c r="K41" s="59"/>
    </row>
    <row r="45" spans="2:11" s="1" customFormat="1" ht="6.95" customHeight="1">
      <c r="B45" s="150"/>
      <c r="C45" s="151"/>
      <c r="D45" s="151"/>
      <c r="E45" s="151"/>
      <c r="F45" s="151"/>
      <c r="G45" s="151"/>
      <c r="H45" s="151"/>
      <c r="I45" s="152"/>
      <c r="J45" s="151"/>
      <c r="K45" s="153"/>
    </row>
    <row r="46" spans="2:11" s="1" customFormat="1" ht="36.950000000000003" customHeight="1">
      <c r="B46" s="42"/>
      <c r="C46" s="31" t="s">
        <v>280</v>
      </c>
      <c r="D46" s="43"/>
      <c r="E46" s="43"/>
      <c r="F46" s="43"/>
      <c r="G46" s="43"/>
      <c r="H46" s="43"/>
      <c r="I46" s="128"/>
      <c r="J46" s="43"/>
      <c r="K46" s="46"/>
    </row>
    <row r="47" spans="2:11" s="1" customFormat="1" ht="6.95" customHeight="1">
      <c r="B47" s="42"/>
      <c r="C47" s="43"/>
      <c r="D47" s="43"/>
      <c r="E47" s="43"/>
      <c r="F47" s="43"/>
      <c r="G47" s="43"/>
      <c r="H47" s="43"/>
      <c r="I47" s="128"/>
      <c r="J47" s="43"/>
      <c r="K47" s="46"/>
    </row>
    <row r="48" spans="2:11" s="1" customFormat="1" ht="14.45" customHeight="1">
      <c r="B48" s="42"/>
      <c r="C48" s="38" t="s">
        <v>18</v>
      </c>
      <c r="D48" s="43"/>
      <c r="E48" s="43"/>
      <c r="F48" s="43"/>
      <c r="G48" s="43"/>
      <c r="H48" s="43"/>
      <c r="I48" s="128"/>
      <c r="J48" s="43"/>
      <c r="K48" s="46"/>
    </row>
    <row r="49" spans="2:47" s="1" customFormat="1" ht="22.5" customHeight="1">
      <c r="B49" s="42"/>
      <c r="C49" s="43"/>
      <c r="D49" s="43"/>
      <c r="E49" s="420" t="str">
        <f>E7</f>
        <v>Národní telemedicínské centrum</v>
      </c>
      <c r="F49" s="421"/>
      <c r="G49" s="421"/>
      <c r="H49" s="421"/>
      <c r="I49" s="128"/>
      <c r="J49" s="43"/>
      <c r="K49" s="46"/>
    </row>
    <row r="50" spans="2:47">
      <c r="B50" s="29"/>
      <c r="C50" s="38" t="s">
        <v>278</v>
      </c>
      <c r="D50" s="30"/>
      <c r="E50" s="30"/>
      <c r="F50" s="30"/>
      <c r="G50" s="30"/>
      <c r="H50" s="30"/>
      <c r="I50" s="127"/>
      <c r="J50" s="30"/>
      <c r="K50" s="32"/>
    </row>
    <row r="51" spans="2:47" ht="22.5" customHeight="1">
      <c r="B51" s="29"/>
      <c r="C51" s="30"/>
      <c r="D51" s="30"/>
      <c r="E51" s="420" t="s">
        <v>13517</v>
      </c>
      <c r="F51" s="380"/>
      <c r="G51" s="380"/>
      <c r="H51" s="380"/>
      <c r="I51" s="127"/>
      <c r="J51" s="30"/>
      <c r="K51" s="32"/>
    </row>
    <row r="52" spans="2:47">
      <c r="B52" s="29"/>
      <c r="C52" s="38" t="s">
        <v>425</v>
      </c>
      <c r="D52" s="30"/>
      <c r="E52" s="30"/>
      <c r="F52" s="30"/>
      <c r="G52" s="30"/>
      <c r="H52" s="30"/>
      <c r="I52" s="127"/>
      <c r="J52" s="30"/>
      <c r="K52" s="32"/>
    </row>
    <row r="53" spans="2:47" s="1" customFormat="1" ht="22.5" customHeight="1">
      <c r="B53" s="42"/>
      <c r="C53" s="43"/>
      <c r="D53" s="43"/>
      <c r="E53" s="404" t="s">
        <v>13750</v>
      </c>
      <c r="F53" s="423"/>
      <c r="G53" s="423"/>
      <c r="H53" s="423"/>
      <c r="I53" s="128"/>
      <c r="J53" s="43"/>
      <c r="K53" s="46"/>
    </row>
    <row r="54" spans="2:47" s="1" customFormat="1" ht="14.45" customHeight="1">
      <c r="B54" s="42"/>
      <c r="C54" s="38" t="s">
        <v>427</v>
      </c>
      <c r="D54" s="43"/>
      <c r="E54" s="43"/>
      <c r="F54" s="43"/>
      <c r="G54" s="43"/>
      <c r="H54" s="43"/>
      <c r="I54" s="128"/>
      <c r="J54" s="43"/>
      <c r="K54" s="46"/>
    </row>
    <row r="55" spans="2:47" s="1" customFormat="1" ht="23.25" customHeight="1">
      <c r="B55" s="42"/>
      <c r="C55" s="43"/>
      <c r="D55" s="43"/>
      <c r="E55" s="422" t="str">
        <f>E13</f>
        <v>02d - Nová výsadba II.etapa</v>
      </c>
      <c r="F55" s="423"/>
      <c r="G55" s="423"/>
      <c r="H55" s="423"/>
      <c r="I55" s="128"/>
      <c r="J55" s="43"/>
      <c r="K55" s="46"/>
    </row>
    <row r="56" spans="2:47" s="1" customFormat="1" ht="6.95" customHeight="1">
      <c r="B56" s="42"/>
      <c r="C56" s="43"/>
      <c r="D56" s="43"/>
      <c r="E56" s="43"/>
      <c r="F56" s="43"/>
      <c r="G56" s="43"/>
      <c r="H56" s="43"/>
      <c r="I56" s="128"/>
      <c r="J56" s="43"/>
      <c r="K56" s="46"/>
    </row>
    <row r="57" spans="2:47" s="1" customFormat="1" ht="18" customHeight="1">
      <c r="B57" s="42"/>
      <c r="C57" s="38" t="s">
        <v>23</v>
      </c>
      <c r="D57" s="43"/>
      <c r="E57" s="43"/>
      <c r="F57" s="36" t="str">
        <f>F16</f>
        <v>FN Olomouc</v>
      </c>
      <c r="G57" s="43"/>
      <c r="H57" s="43"/>
      <c r="I57" s="129" t="s">
        <v>25</v>
      </c>
      <c r="J57" s="130" t="str">
        <f>IF(J16="","",J16)</f>
        <v>26.1.2017</v>
      </c>
      <c r="K57" s="46"/>
    </row>
    <row r="58" spans="2:47" s="1" customFormat="1" ht="6.95" customHeight="1">
      <c r="B58" s="42"/>
      <c r="C58" s="43"/>
      <c r="D58" s="43"/>
      <c r="E58" s="43"/>
      <c r="F58" s="43"/>
      <c r="G58" s="43"/>
      <c r="H58" s="43"/>
      <c r="I58" s="128"/>
      <c r="J58" s="43"/>
      <c r="K58" s="46"/>
    </row>
    <row r="59" spans="2:47" s="1" customFormat="1">
      <c r="B59" s="42"/>
      <c r="C59" s="38" t="s">
        <v>27</v>
      </c>
      <c r="D59" s="43"/>
      <c r="E59" s="43"/>
      <c r="F59" s="36" t="str">
        <f>E19</f>
        <v>SPS Projekt s. r.o., Za Návsí 1670/9, Praha 10</v>
      </c>
      <c r="G59" s="43"/>
      <c r="H59" s="43"/>
      <c r="I59" s="129" t="s">
        <v>34</v>
      </c>
      <c r="J59" s="36" t="str">
        <f>E25</f>
        <v>OK Plan Architects s.r.o., Na Závodí 631, Humpolec</v>
      </c>
      <c r="K59" s="46"/>
    </row>
    <row r="60" spans="2:47" s="1" customFormat="1" ht="14.45" customHeight="1">
      <c r="B60" s="42"/>
      <c r="C60" s="38" t="s">
        <v>32</v>
      </c>
      <c r="D60" s="43"/>
      <c r="E60" s="43"/>
      <c r="F60" s="36" t="str">
        <f>IF(E22="","",E22)</f>
        <v/>
      </c>
      <c r="G60" s="43"/>
      <c r="H60" s="43"/>
      <c r="I60" s="128"/>
      <c r="J60" s="43"/>
      <c r="K60" s="46"/>
    </row>
    <row r="61" spans="2:47" s="1" customFormat="1" ht="10.35" customHeight="1">
      <c r="B61" s="42"/>
      <c r="C61" s="43"/>
      <c r="D61" s="43"/>
      <c r="E61" s="43"/>
      <c r="F61" s="43"/>
      <c r="G61" s="43"/>
      <c r="H61" s="43"/>
      <c r="I61" s="128"/>
      <c r="J61" s="43"/>
      <c r="K61" s="46"/>
    </row>
    <row r="62" spans="2:47" s="1" customFormat="1" ht="29.25" customHeight="1">
      <c r="B62" s="42"/>
      <c r="C62" s="154" t="s">
        <v>281</v>
      </c>
      <c r="D62" s="142"/>
      <c r="E62" s="142"/>
      <c r="F62" s="142"/>
      <c r="G62" s="142"/>
      <c r="H62" s="142"/>
      <c r="I62" s="155"/>
      <c r="J62" s="156" t="s">
        <v>282</v>
      </c>
      <c r="K62" s="157"/>
    </row>
    <row r="63" spans="2:47" s="1" customFormat="1" ht="10.35" customHeight="1">
      <c r="B63" s="42"/>
      <c r="C63" s="43"/>
      <c r="D63" s="43"/>
      <c r="E63" s="43"/>
      <c r="F63" s="43"/>
      <c r="G63" s="43"/>
      <c r="H63" s="43"/>
      <c r="I63" s="128"/>
      <c r="J63" s="43"/>
      <c r="K63" s="46"/>
    </row>
    <row r="64" spans="2:47" s="1" customFormat="1" ht="29.25" customHeight="1">
      <c r="B64" s="42"/>
      <c r="C64" s="158" t="s">
        <v>283</v>
      </c>
      <c r="D64" s="43"/>
      <c r="E64" s="43"/>
      <c r="F64" s="43"/>
      <c r="G64" s="43"/>
      <c r="H64" s="43"/>
      <c r="I64" s="128"/>
      <c r="J64" s="138">
        <f>J91</f>
        <v>0</v>
      </c>
      <c r="K64" s="46"/>
      <c r="AU64" s="25" t="s">
        <v>284</v>
      </c>
    </row>
    <row r="65" spans="2:12" s="8" customFormat="1" ht="24.95" customHeight="1">
      <c r="B65" s="159"/>
      <c r="C65" s="160"/>
      <c r="D65" s="161" t="s">
        <v>13752</v>
      </c>
      <c r="E65" s="162"/>
      <c r="F65" s="162"/>
      <c r="G65" s="162"/>
      <c r="H65" s="162"/>
      <c r="I65" s="163"/>
      <c r="J65" s="164">
        <f>J92</f>
        <v>0</v>
      </c>
      <c r="K65" s="165"/>
    </row>
    <row r="66" spans="2:12" s="8" customFormat="1" ht="24.95" customHeight="1">
      <c r="B66" s="159"/>
      <c r="C66" s="160"/>
      <c r="D66" s="161" t="s">
        <v>13833</v>
      </c>
      <c r="E66" s="162"/>
      <c r="F66" s="162"/>
      <c r="G66" s="162"/>
      <c r="H66" s="162"/>
      <c r="I66" s="163"/>
      <c r="J66" s="164">
        <f>J100</f>
        <v>0</v>
      </c>
      <c r="K66" s="165"/>
    </row>
    <row r="67" spans="2:12" s="8" customFormat="1" ht="24.95" customHeight="1">
      <c r="B67" s="159"/>
      <c r="C67" s="160"/>
      <c r="D67" s="161" t="s">
        <v>13834</v>
      </c>
      <c r="E67" s="162"/>
      <c r="F67" s="162"/>
      <c r="G67" s="162"/>
      <c r="H67" s="162"/>
      <c r="I67" s="163"/>
      <c r="J67" s="164">
        <f>J133</f>
        <v>0</v>
      </c>
      <c r="K67" s="165"/>
    </row>
    <row r="68" spans="2:12" s="1" customFormat="1" ht="21.75" customHeight="1">
      <c r="B68" s="42"/>
      <c r="C68" s="43"/>
      <c r="D68" s="43"/>
      <c r="E68" s="43"/>
      <c r="F68" s="43"/>
      <c r="G68" s="43"/>
      <c r="H68" s="43"/>
      <c r="I68" s="128"/>
      <c r="J68" s="43"/>
      <c r="K68" s="46"/>
    </row>
    <row r="69" spans="2:12" s="1" customFormat="1" ht="6.95" customHeight="1">
      <c r="B69" s="57"/>
      <c r="C69" s="58"/>
      <c r="D69" s="58"/>
      <c r="E69" s="58"/>
      <c r="F69" s="58"/>
      <c r="G69" s="58"/>
      <c r="H69" s="58"/>
      <c r="I69" s="149"/>
      <c r="J69" s="58"/>
      <c r="K69" s="59"/>
    </row>
    <row r="73" spans="2:12" s="1" customFormat="1" ht="6.95" customHeight="1">
      <c r="B73" s="60"/>
      <c r="C73" s="61"/>
      <c r="D73" s="61"/>
      <c r="E73" s="61"/>
      <c r="F73" s="61"/>
      <c r="G73" s="61"/>
      <c r="H73" s="61"/>
      <c r="I73" s="152"/>
      <c r="J73" s="61"/>
      <c r="K73" s="61"/>
      <c r="L73" s="62"/>
    </row>
    <row r="74" spans="2:12" s="1" customFormat="1" ht="36.950000000000003" customHeight="1">
      <c r="B74" s="42"/>
      <c r="C74" s="63" t="s">
        <v>292</v>
      </c>
      <c r="D74" s="64"/>
      <c r="E74" s="64"/>
      <c r="F74" s="64"/>
      <c r="G74" s="64"/>
      <c r="H74" s="64"/>
      <c r="I74" s="173"/>
      <c r="J74" s="64"/>
      <c r="K74" s="64"/>
      <c r="L74" s="62"/>
    </row>
    <row r="75" spans="2:12" s="1" customFormat="1" ht="6.95" customHeight="1">
      <c r="B75" s="42"/>
      <c r="C75" s="64"/>
      <c r="D75" s="64"/>
      <c r="E75" s="64"/>
      <c r="F75" s="64"/>
      <c r="G75" s="64"/>
      <c r="H75" s="64"/>
      <c r="I75" s="173"/>
      <c r="J75" s="64"/>
      <c r="K75" s="64"/>
      <c r="L75" s="62"/>
    </row>
    <row r="76" spans="2:12" s="1" customFormat="1" ht="14.45" customHeight="1">
      <c r="B76" s="42"/>
      <c r="C76" s="66" t="s">
        <v>18</v>
      </c>
      <c r="D76" s="64"/>
      <c r="E76" s="64"/>
      <c r="F76" s="64"/>
      <c r="G76" s="64"/>
      <c r="H76" s="64"/>
      <c r="I76" s="173"/>
      <c r="J76" s="64"/>
      <c r="K76" s="64"/>
      <c r="L76" s="62"/>
    </row>
    <row r="77" spans="2:12" s="1" customFormat="1" ht="22.5" customHeight="1">
      <c r="B77" s="42"/>
      <c r="C77" s="64"/>
      <c r="D77" s="64"/>
      <c r="E77" s="424" t="str">
        <f>E7</f>
        <v>Národní telemedicínské centrum</v>
      </c>
      <c r="F77" s="425"/>
      <c r="G77" s="425"/>
      <c r="H77" s="425"/>
      <c r="I77" s="173"/>
      <c r="J77" s="64"/>
      <c r="K77" s="64"/>
      <c r="L77" s="62"/>
    </row>
    <row r="78" spans="2:12">
      <c r="B78" s="29"/>
      <c r="C78" s="66" t="s">
        <v>278</v>
      </c>
      <c r="D78" s="219"/>
      <c r="E78" s="219"/>
      <c r="F78" s="219"/>
      <c r="G78" s="219"/>
      <c r="H78" s="219"/>
      <c r="J78" s="219"/>
      <c r="K78" s="219"/>
      <c r="L78" s="220"/>
    </row>
    <row r="79" spans="2:12" ht="22.5" customHeight="1">
      <c r="B79" s="29"/>
      <c r="C79" s="219"/>
      <c r="D79" s="219"/>
      <c r="E79" s="424" t="s">
        <v>13517</v>
      </c>
      <c r="F79" s="429"/>
      <c r="G79" s="429"/>
      <c r="H79" s="429"/>
      <c r="J79" s="219"/>
      <c r="K79" s="219"/>
      <c r="L79" s="220"/>
    </row>
    <row r="80" spans="2:12">
      <c r="B80" s="29"/>
      <c r="C80" s="66" t="s">
        <v>425</v>
      </c>
      <c r="D80" s="219"/>
      <c r="E80" s="219"/>
      <c r="F80" s="219"/>
      <c r="G80" s="219"/>
      <c r="H80" s="219"/>
      <c r="J80" s="219"/>
      <c r="K80" s="219"/>
      <c r="L80" s="220"/>
    </row>
    <row r="81" spans="2:65" s="1" customFormat="1" ht="22.5" customHeight="1">
      <c r="B81" s="42"/>
      <c r="C81" s="64"/>
      <c r="D81" s="64"/>
      <c r="E81" s="428" t="s">
        <v>13750</v>
      </c>
      <c r="F81" s="426"/>
      <c r="G81" s="426"/>
      <c r="H81" s="426"/>
      <c r="I81" s="173"/>
      <c r="J81" s="64"/>
      <c r="K81" s="64"/>
      <c r="L81" s="62"/>
    </row>
    <row r="82" spans="2:65" s="1" customFormat="1" ht="14.45" customHeight="1">
      <c r="B82" s="42"/>
      <c r="C82" s="66" t="s">
        <v>427</v>
      </c>
      <c r="D82" s="64"/>
      <c r="E82" s="64"/>
      <c r="F82" s="64"/>
      <c r="G82" s="64"/>
      <c r="H82" s="64"/>
      <c r="I82" s="173"/>
      <c r="J82" s="64"/>
      <c r="K82" s="64"/>
      <c r="L82" s="62"/>
    </row>
    <row r="83" spans="2:65" s="1" customFormat="1" ht="23.25" customHeight="1">
      <c r="B83" s="42"/>
      <c r="C83" s="64"/>
      <c r="D83" s="64"/>
      <c r="E83" s="395" t="str">
        <f>E13</f>
        <v>02d - Nová výsadba II.etapa</v>
      </c>
      <c r="F83" s="426"/>
      <c r="G83" s="426"/>
      <c r="H83" s="426"/>
      <c r="I83" s="173"/>
      <c r="J83" s="64"/>
      <c r="K83" s="64"/>
      <c r="L83" s="62"/>
    </row>
    <row r="84" spans="2:65" s="1" customFormat="1" ht="6.95" customHeight="1">
      <c r="B84" s="42"/>
      <c r="C84" s="64"/>
      <c r="D84" s="64"/>
      <c r="E84" s="64"/>
      <c r="F84" s="64"/>
      <c r="G84" s="64"/>
      <c r="H84" s="64"/>
      <c r="I84" s="173"/>
      <c r="J84" s="64"/>
      <c r="K84" s="64"/>
      <c r="L84" s="62"/>
    </row>
    <row r="85" spans="2:65" s="1" customFormat="1" ht="18" customHeight="1">
      <c r="B85" s="42"/>
      <c r="C85" s="66" t="s">
        <v>23</v>
      </c>
      <c r="D85" s="64"/>
      <c r="E85" s="64"/>
      <c r="F85" s="174" t="str">
        <f>F16</f>
        <v>FN Olomouc</v>
      </c>
      <c r="G85" s="64"/>
      <c r="H85" s="64"/>
      <c r="I85" s="175" t="s">
        <v>25</v>
      </c>
      <c r="J85" s="74" t="str">
        <f>IF(J16="","",J16)</f>
        <v>26.1.2017</v>
      </c>
      <c r="K85" s="64"/>
      <c r="L85" s="62"/>
    </row>
    <row r="86" spans="2:65" s="1" customFormat="1" ht="6.95" customHeight="1">
      <c r="B86" s="42"/>
      <c r="C86" s="64"/>
      <c r="D86" s="64"/>
      <c r="E86" s="64"/>
      <c r="F86" s="64"/>
      <c r="G86" s="64"/>
      <c r="H86" s="64"/>
      <c r="I86" s="173"/>
      <c r="J86" s="64"/>
      <c r="K86" s="64"/>
      <c r="L86" s="62"/>
    </row>
    <row r="87" spans="2:65" s="1" customFormat="1">
      <c r="B87" s="42"/>
      <c r="C87" s="66" t="s">
        <v>27</v>
      </c>
      <c r="D87" s="64"/>
      <c r="E87" s="64"/>
      <c r="F87" s="174" t="str">
        <f>E19</f>
        <v>SPS Projekt s. r.o., Za Návsí 1670/9, Praha 10</v>
      </c>
      <c r="G87" s="64"/>
      <c r="H87" s="64"/>
      <c r="I87" s="175" t="s">
        <v>34</v>
      </c>
      <c r="J87" s="174" t="str">
        <f>E25</f>
        <v>OK Plan Architects s.r.o., Na Závodí 631, Humpolec</v>
      </c>
      <c r="K87" s="64"/>
      <c r="L87" s="62"/>
    </row>
    <row r="88" spans="2:65" s="1" customFormat="1" ht="14.45" customHeight="1">
      <c r="B88" s="42"/>
      <c r="C88" s="66" t="s">
        <v>32</v>
      </c>
      <c r="D88" s="64"/>
      <c r="E88" s="64"/>
      <c r="F88" s="174" t="str">
        <f>IF(E22="","",E22)</f>
        <v/>
      </c>
      <c r="G88" s="64"/>
      <c r="H88" s="64"/>
      <c r="I88" s="173"/>
      <c r="J88" s="64"/>
      <c r="K88" s="64"/>
      <c r="L88" s="62"/>
    </row>
    <row r="89" spans="2:65" s="1" customFormat="1" ht="10.35" customHeight="1">
      <c r="B89" s="42"/>
      <c r="C89" s="64"/>
      <c r="D89" s="64"/>
      <c r="E89" s="64"/>
      <c r="F89" s="64"/>
      <c r="G89" s="64"/>
      <c r="H89" s="64"/>
      <c r="I89" s="173"/>
      <c r="J89" s="64"/>
      <c r="K89" s="64"/>
      <c r="L89" s="62"/>
    </row>
    <row r="90" spans="2:65" s="10" customFormat="1" ht="29.25" customHeight="1">
      <c r="B90" s="176"/>
      <c r="C90" s="177" t="s">
        <v>293</v>
      </c>
      <c r="D90" s="178" t="s">
        <v>59</v>
      </c>
      <c r="E90" s="178" t="s">
        <v>55</v>
      </c>
      <c r="F90" s="178" t="s">
        <v>294</v>
      </c>
      <c r="G90" s="178" t="s">
        <v>295</v>
      </c>
      <c r="H90" s="178" t="s">
        <v>296</v>
      </c>
      <c r="I90" s="179" t="s">
        <v>297</v>
      </c>
      <c r="J90" s="178" t="s">
        <v>282</v>
      </c>
      <c r="K90" s="180" t="s">
        <v>298</v>
      </c>
      <c r="L90" s="181"/>
      <c r="M90" s="82" t="s">
        <v>299</v>
      </c>
      <c r="N90" s="83" t="s">
        <v>44</v>
      </c>
      <c r="O90" s="83" t="s">
        <v>300</v>
      </c>
      <c r="P90" s="83" t="s">
        <v>301</v>
      </c>
      <c r="Q90" s="83" t="s">
        <v>302</v>
      </c>
      <c r="R90" s="83" t="s">
        <v>303</v>
      </c>
      <c r="S90" s="83" t="s">
        <v>304</v>
      </c>
      <c r="T90" s="84" t="s">
        <v>305</v>
      </c>
    </row>
    <row r="91" spans="2:65" s="1" customFormat="1" ht="29.25" customHeight="1">
      <c r="B91" s="42"/>
      <c r="C91" s="88" t="s">
        <v>283</v>
      </c>
      <c r="D91" s="64"/>
      <c r="E91" s="64"/>
      <c r="F91" s="64"/>
      <c r="G91" s="64"/>
      <c r="H91" s="64"/>
      <c r="I91" s="173"/>
      <c r="J91" s="182">
        <f>BK91</f>
        <v>0</v>
      </c>
      <c r="K91" s="64"/>
      <c r="L91" s="62"/>
      <c r="M91" s="85"/>
      <c r="N91" s="86"/>
      <c r="O91" s="86"/>
      <c r="P91" s="183">
        <f>P92+P100+P133</f>
        <v>0</v>
      </c>
      <c r="Q91" s="86"/>
      <c r="R91" s="183">
        <f>R92+R100+R133</f>
        <v>0</v>
      </c>
      <c r="S91" s="86"/>
      <c r="T91" s="184">
        <f>T92+T100+T133</f>
        <v>0</v>
      </c>
      <c r="AT91" s="25" t="s">
        <v>73</v>
      </c>
      <c r="AU91" s="25" t="s">
        <v>284</v>
      </c>
      <c r="BK91" s="185">
        <f>BK92+BK100+BK133</f>
        <v>0</v>
      </c>
    </row>
    <row r="92" spans="2:65" s="11" customFormat="1" ht="37.35" customHeight="1">
      <c r="B92" s="186"/>
      <c r="C92" s="187"/>
      <c r="D92" s="200" t="s">
        <v>73</v>
      </c>
      <c r="E92" s="296" t="s">
        <v>82</v>
      </c>
      <c r="F92" s="296" t="s">
        <v>446</v>
      </c>
      <c r="G92" s="187"/>
      <c r="H92" s="187"/>
      <c r="I92" s="190"/>
      <c r="J92" s="297">
        <f>BK92</f>
        <v>0</v>
      </c>
      <c r="K92" s="187"/>
      <c r="L92" s="192"/>
      <c r="M92" s="193"/>
      <c r="N92" s="194"/>
      <c r="O92" s="194"/>
      <c r="P92" s="195">
        <f>SUM(P93:P99)</f>
        <v>0</v>
      </c>
      <c r="Q92" s="194"/>
      <c r="R92" s="195">
        <f>SUM(R93:R99)</f>
        <v>0</v>
      </c>
      <c r="S92" s="194"/>
      <c r="T92" s="196">
        <f>SUM(T93:T99)</f>
        <v>0</v>
      </c>
      <c r="AR92" s="197" t="s">
        <v>82</v>
      </c>
      <c r="AT92" s="198" t="s">
        <v>73</v>
      </c>
      <c r="AU92" s="198" t="s">
        <v>74</v>
      </c>
      <c r="AY92" s="197" t="s">
        <v>308</v>
      </c>
      <c r="BK92" s="199">
        <f>SUM(BK93:BK99)</f>
        <v>0</v>
      </c>
    </row>
    <row r="93" spans="2:65" s="1" customFormat="1" ht="22.5" customHeight="1">
      <c r="B93" s="42"/>
      <c r="C93" s="203" t="s">
        <v>82</v>
      </c>
      <c r="D93" s="203" t="s">
        <v>311</v>
      </c>
      <c r="E93" s="204" t="s">
        <v>13839</v>
      </c>
      <c r="F93" s="205" t="s">
        <v>14031</v>
      </c>
      <c r="G93" s="206" t="s">
        <v>449</v>
      </c>
      <c r="H93" s="207">
        <v>12.42</v>
      </c>
      <c r="I93" s="208"/>
      <c r="J93" s="209">
        <f t="shared" ref="J93:J99" si="0">ROUND(I93*H93,2)</f>
        <v>0</v>
      </c>
      <c r="K93" s="205" t="s">
        <v>21</v>
      </c>
      <c r="L93" s="62"/>
      <c r="M93" s="210" t="s">
        <v>21</v>
      </c>
      <c r="N93" s="211" t="s">
        <v>45</v>
      </c>
      <c r="O93" s="43"/>
      <c r="P93" s="212">
        <f t="shared" ref="P93:P99" si="1">O93*H93</f>
        <v>0</v>
      </c>
      <c r="Q93" s="212">
        <v>0</v>
      </c>
      <c r="R93" s="212">
        <f t="shared" ref="R93:R99" si="2">Q93*H93</f>
        <v>0</v>
      </c>
      <c r="S93" s="212">
        <v>0</v>
      </c>
      <c r="T93" s="213">
        <f t="shared" ref="T93:T99" si="3">S93*H93</f>
        <v>0</v>
      </c>
      <c r="AR93" s="25" t="s">
        <v>327</v>
      </c>
      <c r="AT93" s="25" t="s">
        <v>311</v>
      </c>
      <c r="AU93" s="25" t="s">
        <v>82</v>
      </c>
      <c r="AY93" s="25" t="s">
        <v>308</v>
      </c>
      <c r="BE93" s="214">
        <f t="shared" ref="BE93:BE99" si="4">IF(N93="základní",J93,0)</f>
        <v>0</v>
      </c>
      <c r="BF93" s="214">
        <f t="shared" ref="BF93:BF99" si="5">IF(N93="snížená",J93,0)</f>
        <v>0</v>
      </c>
      <c r="BG93" s="214">
        <f t="shared" ref="BG93:BG99" si="6">IF(N93="zákl. přenesená",J93,0)</f>
        <v>0</v>
      </c>
      <c r="BH93" s="214">
        <f t="shared" ref="BH93:BH99" si="7">IF(N93="sníž. přenesená",J93,0)</f>
        <v>0</v>
      </c>
      <c r="BI93" s="214">
        <f t="shared" ref="BI93:BI99" si="8">IF(N93="nulová",J93,0)</f>
        <v>0</v>
      </c>
      <c r="BJ93" s="25" t="s">
        <v>82</v>
      </c>
      <c r="BK93" s="214">
        <f t="shared" ref="BK93:BK99" si="9">ROUND(I93*H93,2)</f>
        <v>0</v>
      </c>
      <c r="BL93" s="25" t="s">
        <v>327</v>
      </c>
      <c r="BM93" s="25" t="s">
        <v>84</v>
      </c>
    </row>
    <row r="94" spans="2:65" s="1" customFormat="1" ht="22.5" customHeight="1">
      <c r="B94" s="42"/>
      <c r="C94" s="203" t="s">
        <v>84</v>
      </c>
      <c r="D94" s="203" t="s">
        <v>311</v>
      </c>
      <c r="E94" s="204" t="s">
        <v>13845</v>
      </c>
      <c r="F94" s="205" t="s">
        <v>13846</v>
      </c>
      <c r="G94" s="206" t="s">
        <v>449</v>
      </c>
      <c r="H94" s="207">
        <v>12.42</v>
      </c>
      <c r="I94" s="208"/>
      <c r="J94" s="209">
        <f t="shared" si="0"/>
        <v>0</v>
      </c>
      <c r="K94" s="205" t="s">
        <v>21</v>
      </c>
      <c r="L94" s="62"/>
      <c r="M94" s="210" t="s">
        <v>21</v>
      </c>
      <c r="N94" s="211" t="s">
        <v>45</v>
      </c>
      <c r="O94" s="43"/>
      <c r="P94" s="212">
        <f t="shared" si="1"/>
        <v>0</v>
      </c>
      <c r="Q94" s="212">
        <v>0</v>
      </c>
      <c r="R94" s="212">
        <f t="shared" si="2"/>
        <v>0</v>
      </c>
      <c r="S94" s="212">
        <v>0</v>
      </c>
      <c r="T94" s="213">
        <f t="shared" si="3"/>
        <v>0</v>
      </c>
      <c r="AR94" s="25" t="s">
        <v>327</v>
      </c>
      <c r="AT94" s="25" t="s">
        <v>311</v>
      </c>
      <c r="AU94" s="25" t="s">
        <v>82</v>
      </c>
      <c r="AY94" s="25" t="s">
        <v>308</v>
      </c>
      <c r="BE94" s="214">
        <f t="shared" si="4"/>
        <v>0</v>
      </c>
      <c r="BF94" s="214">
        <f t="shared" si="5"/>
        <v>0</v>
      </c>
      <c r="BG94" s="214">
        <f t="shared" si="6"/>
        <v>0</v>
      </c>
      <c r="BH94" s="214">
        <f t="shared" si="7"/>
        <v>0</v>
      </c>
      <c r="BI94" s="214">
        <f t="shared" si="8"/>
        <v>0</v>
      </c>
      <c r="BJ94" s="25" t="s">
        <v>82</v>
      </c>
      <c r="BK94" s="214">
        <f t="shared" si="9"/>
        <v>0</v>
      </c>
      <c r="BL94" s="25" t="s">
        <v>327</v>
      </c>
      <c r="BM94" s="25" t="s">
        <v>327</v>
      </c>
    </row>
    <row r="95" spans="2:65" s="1" customFormat="1" ht="22.5" customHeight="1">
      <c r="B95" s="42"/>
      <c r="C95" s="203" t="s">
        <v>95</v>
      </c>
      <c r="D95" s="203" t="s">
        <v>311</v>
      </c>
      <c r="E95" s="204" t="s">
        <v>13847</v>
      </c>
      <c r="F95" s="205" t="s">
        <v>13848</v>
      </c>
      <c r="G95" s="206" t="s">
        <v>449</v>
      </c>
      <c r="H95" s="207">
        <v>12.42</v>
      </c>
      <c r="I95" s="208"/>
      <c r="J95" s="209">
        <f t="shared" si="0"/>
        <v>0</v>
      </c>
      <c r="K95" s="205" t="s">
        <v>21</v>
      </c>
      <c r="L95" s="62"/>
      <c r="M95" s="210" t="s">
        <v>21</v>
      </c>
      <c r="N95" s="211" t="s">
        <v>45</v>
      </c>
      <c r="O95" s="43"/>
      <c r="P95" s="212">
        <f t="shared" si="1"/>
        <v>0</v>
      </c>
      <c r="Q95" s="212">
        <v>0</v>
      </c>
      <c r="R95" s="212">
        <f t="shared" si="2"/>
        <v>0</v>
      </c>
      <c r="S95" s="212">
        <v>0</v>
      </c>
      <c r="T95" s="213">
        <f t="shared" si="3"/>
        <v>0</v>
      </c>
      <c r="AR95" s="25" t="s">
        <v>327</v>
      </c>
      <c r="AT95" s="25" t="s">
        <v>311</v>
      </c>
      <c r="AU95" s="25" t="s">
        <v>82</v>
      </c>
      <c r="AY95" s="25" t="s">
        <v>308</v>
      </c>
      <c r="BE95" s="214">
        <f t="shared" si="4"/>
        <v>0</v>
      </c>
      <c r="BF95" s="214">
        <f t="shared" si="5"/>
        <v>0</v>
      </c>
      <c r="BG95" s="214">
        <f t="shared" si="6"/>
        <v>0</v>
      </c>
      <c r="BH95" s="214">
        <f t="shared" si="7"/>
        <v>0</v>
      </c>
      <c r="BI95" s="214">
        <f t="shared" si="8"/>
        <v>0</v>
      </c>
      <c r="BJ95" s="25" t="s">
        <v>82</v>
      </c>
      <c r="BK95" s="214">
        <f t="shared" si="9"/>
        <v>0</v>
      </c>
      <c r="BL95" s="25" t="s">
        <v>327</v>
      </c>
      <c r="BM95" s="25" t="s">
        <v>334</v>
      </c>
    </row>
    <row r="96" spans="2:65" s="1" customFormat="1" ht="22.5" customHeight="1">
      <c r="B96" s="42"/>
      <c r="C96" s="203" t="s">
        <v>327</v>
      </c>
      <c r="D96" s="203" t="s">
        <v>311</v>
      </c>
      <c r="E96" s="204" t="s">
        <v>13849</v>
      </c>
      <c r="F96" s="205" t="s">
        <v>13850</v>
      </c>
      <c r="G96" s="206" t="s">
        <v>449</v>
      </c>
      <c r="H96" s="207">
        <v>12.42</v>
      </c>
      <c r="I96" s="208"/>
      <c r="J96" s="209">
        <f t="shared" si="0"/>
        <v>0</v>
      </c>
      <c r="K96" s="205" t="s">
        <v>21</v>
      </c>
      <c r="L96" s="62"/>
      <c r="M96" s="210" t="s">
        <v>21</v>
      </c>
      <c r="N96" s="211" t="s">
        <v>45</v>
      </c>
      <c r="O96" s="43"/>
      <c r="P96" s="212">
        <f t="shared" si="1"/>
        <v>0</v>
      </c>
      <c r="Q96" s="212">
        <v>0</v>
      </c>
      <c r="R96" s="212">
        <f t="shared" si="2"/>
        <v>0</v>
      </c>
      <c r="S96" s="212">
        <v>0</v>
      </c>
      <c r="T96" s="213">
        <f t="shared" si="3"/>
        <v>0</v>
      </c>
      <c r="AR96" s="25" t="s">
        <v>327</v>
      </c>
      <c r="AT96" s="25" t="s">
        <v>311</v>
      </c>
      <c r="AU96" s="25" t="s">
        <v>82</v>
      </c>
      <c r="AY96" s="25" t="s">
        <v>308</v>
      </c>
      <c r="BE96" s="214">
        <f t="shared" si="4"/>
        <v>0</v>
      </c>
      <c r="BF96" s="214">
        <f t="shared" si="5"/>
        <v>0</v>
      </c>
      <c r="BG96" s="214">
        <f t="shared" si="6"/>
        <v>0</v>
      </c>
      <c r="BH96" s="214">
        <f t="shared" si="7"/>
        <v>0</v>
      </c>
      <c r="BI96" s="214">
        <f t="shared" si="8"/>
        <v>0</v>
      </c>
      <c r="BJ96" s="25" t="s">
        <v>82</v>
      </c>
      <c r="BK96" s="214">
        <f t="shared" si="9"/>
        <v>0</v>
      </c>
      <c r="BL96" s="25" t="s">
        <v>327</v>
      </c>
      <c r="BM96" s="25" t="s">
        <v>342</v>
      </c>
    </row>
    <row r="97" spans="2:65" s="1" customFormat="1" ht="22.5" customHeight="1">
      <c r="B97" s="42"/>
      <c r="C97" s="203" t="s">
        <v>307</v>
      </c>
      <c r="D97" s="203" t="s">
        <v>311</v>
      </c>
      <c r="E97" s="204" t="s">
        <v>13857</v>
      </c>
      <c r="F97" s="205" t="s">
        <v>13858</v>
      </c>
      <c r="G97" s="206" t="s">
        <v>508</v>
      </c>
      <c r="H97" s="207">
        <v>395.4</v>
      </c>
      <c r="I97" s="208"/>
      <c r="J97" s="209">
        <f t="shared" si="0"/>
        <v>0</v>
      </c>
      <c r="K97" s="205" t="s">
        <v>21</v>
      </c>
      <c r="L97" s="62"/>
      <c r="M97" s="210" t="s">
        <v>21</v>
      </c>
      <c r="N97" s="211" t="s">
        <v>45</v>
      </c>
      <c r="O97" s="43"/>
      <c r="P97" s="212">
        <f t="shared" si="1"/>
        <v>0</v>
      </c>
      <c r="Q97" s="212">
        <v>0</v>
      </c>
      <c r="R97" s="212">
        <f t="shared" si="2"/>
        <v>0</v>
      </c>
      <c r="S97" s="212">
        <v>0</v>
      </c>
      <c r="T97" s="213">
        <f t="shared" si="3"/>
        <v>0</v>
      </c>
      <c r="AR97" s="25" t="s">
        <v>327</v>
      </c>
      <c r="AT97" s="25" t="s">
        <v>311</v>
      </c>
      <c r="AU97" s="25" t="s">
        <v>82</v>
      </c>
      <c r="AY97" s="25" t="s">
        <v>308</v>
      </c>
      <c r="BE97" s="214">
        <f t="shared" si="4"/>
        <v>0</v>
      </c>
      <c r="BF97" s="214">
        <f t="shared" si="5"/>
        <v>0</v>
      </c>
      <c r="BG97" s="214">
        <f t="shared" si="6"/>
        <v>0</v>
      </c>
      <c r="BH97" s="214">
        <f t="shared" si="7"/>
        <v>0</v>
      </c>
      <c r="BI97" s="214">
        <f t="shared" si="8"/>
        <v>0</v>
      </c>
      <c r="BJ97" s="25" t="s">
        <v>82</v>
      </c>
      <c r="BK97" s="214">
        <f t="shared" si="9"/>
        <v>0</v>
      </c>
      <c r="BL97" s="25" t="s">
        <v>327</v>
      </c>
      <c r="BM97" s="25" t="s">
        <v>350</v>
      </c>
    </row>
    <row r="98" spans="2:65" s="1" customFormat="1" ht="22.5" customHeight="1">
      <c r="B98" s="42"/>
      <c r="C98" s="203" t="s">
        <v>334</v>
      </c>
      <c r="D98" s="203" t="s">
        <v>311</v>
      </c>
      <c r="E98" s="204" t="s">
        <v>13859</v>
      </c>
      <c r="F98" s="205" t="s">
        <v>13860</v>
      </c>
      <c r="G98" s="206" t="s">
        <v>508</v>
      </c>
      <c r="H98" s="207">
        <v>395.4</v>
      </c>
      <c r="I98" s="208"/>
      <c r="J98" s="209">
        <f t="shared" si="0"/>
        <v>0</v>
      </c>
      <c r="K98" s="205" t="s">
        <v>21</v>
      </c>
      <c r="L98" s="62"/>
      <c r="M98" s="210" t="s">
        <v>21</v>
      </c>
      <c r="N98" s="211" t="s">
        <v>45</v>
      </c>
      <c r="O98" s="43"/>
      <c r="P98" s="212">
        <f t="shared" si="1"/>
        <v>0</v>
      </c>
      <c r="Q98" s="212">
        <v>0</v>
      </c>
      <c r="R98" s="212">
        <f t="shared" si="2"/>
        <v>0</v>
      </c>
      <c r="S98" s="212">
        <v>0</v>
      </c>
      <c r="T98" s="213">
        <f t="shared" si="3"/>
        <v>0</v>
      </c>
      <c r="AR98" s="25" t="s">
        <v>327</v>
      </c>
      <c r="AT98" s="25" t="s">
        <v>311</v>
      </c>
      <c r="AU98" s="25" t="s">
        <v>82</v>
      </c>
      <c r="AY98" s="25" t="s">
        <v>308</v>
      </c>
      <c r="BE98" s="214">
        <f t="shared" si="4"/>
        <v>0</v>
      </c>
      <c r="BF98" s="214">
        <f t="shared" si="5"/>
        <v>0</v>
      </c>
      <c r="BG98" s="214">
        <f t="shared" si="6"/>
        <v>0</v>
      </c>
      <c r="BH98" s="214">
        <f t="shared" si="7"/>
        <v>0</v>
      </c>
      <c r="BI98" s="214">
        <f t="shared" si="8"/>
        <v>0</v>
      </c>
      <c r="BJ98" s="25" t="s">
        <v>82</v>
      </c>
      <c r="BK98" s="214">
        <f t="shared" si="9"/>
        <v>0</v>
      </c>
      <c r="BL98" s="25" t="s">
        <v>327</v>
      </c>
      <c r="BM98" s="25" t="s">
        <v>360</v>
      </c>
    </row>
    <row r="99" spans="2:65" s="1" customFormat="1" ht="22.5" customHeight="1">
      <c r="B99" s="42"/>
      <c r="C99" s="277" t="s">
        <v>338</v>
      </c>
      <c r="D99" s="277" t="s">
        <v>1079</v>
      </c>
      <c r="E99" s="278" t="s">
        <v>13882</v>
      </c>
      <c r="F99" s="279" t="s">
        <v>14032</v>
      </c>
      <c r="G99" s="280" t="s">
        <v>449</v>
      </c>
      <c r="H99" s="281">
        <v>4.72</v>
      </c>
      <c r="I99" s="282"/>
      <c r="J99" s="283">
        <f t="shared" si="0"/>
        <v>0</v>
      </c>
      <c r="K99" s="279" t="s">
        <v>21</v>
      </c>
      <c r="L99" s="284"/>
      <c r="M99" s="285" t="s">
        <v>21</v>
      </c>
      <c r="N99" s="286" t="s">
        <v>45</v>
      </c>
      <c r="O99" s="43"/>
      <c r="P99" s="212">
        <f t="shared" si="1"/>
        <v>0</v>
      </c>
      <c r="Q99" s="212">
        <v>0</v>
      </c>
      <c r="R99" s="212">
        <f t="shared" si="2"/>
        <v>0</v>
      </c>
      <c r="S99" s="212">
        <v>0</v>
      </c>
      <c r="T99" s="213">
        <f t="shared" si="3"/>
        <v>0</v>
      </c>
      <c r="AR99" s="25" t="s">
        <v>342</v>
      </c>
      <c r="AT99" s="25" t="s">
        <v>1079</v>
      </c>
      <c r="AU99" s="25" t="s">
        <v>82</v>
      </c>
      <c r="AY99" s="25" t="s">
        <v>308</v>
      </c>
      <c r="BE99" s="214">
        <f t="shared" si="4"/>
        <v>0</v>
      </c>
      <c r="BF99" s="214">
        <f t="shared" si="5"/>
        <v>0</v>
      </c>
      <c r="BG99" s="214">
        <f t="shared" si="6"/>
        <v>0</v>
      </c>
      <c r="BH99" s="214">
        <f t="shared" si="7"/>
        <v>0</v>
      </c>
      <c r="BI99" s="214">
        <f t="shared" si="8"/>
        <v>0</v>
      </c>
      <c r="BJ99" s="25" t="s">
        <v>82</v>
      </c>
      <c r="BK99" s="214">
        <f t="shared" si="9"/>
        <v>0</v>
      </c>
      <c r="BL99" s="25" t="s">
        <v>327</v>
      </c>
      <c r="BM99" s="25" t="s">
        <v>368</v>
      </c>
    </row>
    <row r="100" spans="2:65" s="11" customFormat="1" ht="37.35" customHeight="1">
      <c r="B100" s="186"/>
      <c r="C100" s="187"/>
      <c r="D100" s="200" t="s">
        <v>73</v>
      </c>
      <c r="E100" s="296" t="s">
        <v>2518</v>
      </c>
      <c r="F100" s="296" t="s">
        <v>13887</v>
      </c>
      <c r="G100" s="187"/>
      <c r="H100" s="187"/>
      <c r="I100" s="190"/>
      <c r="J100" s="297">
        <f>BK100</f>
        <v>0</v>
      </c>
      <c r="K100" s="187"/>
      <c r="L100" s="192"/>
      <c r="M100" s="193"/>
      <c r="N100" s="194"/>
      <c r="O100" s="194"/>
      <c r="P100" s="195">
        <f>SUM(P101:P132)</f>
        <v>0</v>
      </c>
      <c r="Q100" s="194"/>
      <c r="R100" s="195">
        <f>SUM(R101:R132)</f>
        <v>0</v>
      </c>
      <c r="S100" s="194"/>
      <c r="T100" s="196">
        <f>SUM(T101:T132)</f>
        <v>0</v>
      </c>
      <c r="AR100" s="197" t="s">
        <v>82</v>
      </c>
      <c r="AT100" s="198" t="s">
        <v>73</v>
      </c>
      <c r="AU100" s="198" t="s">
        <v>74</v>
      </c>
      <c r="AY100" s="197" t="s">
        <v>308</v>
      </c>
      <c r="BK100" s="199">
        <f>SUM(BK101:BK132)</f>
        <v>0</v>
      </c>
    </row>
    <row r="101" spans="2:65" s="1" customFormat="1" ht="22.5" customHeight="1">
      <c r="B101" s="42"/>
      <c r="C101" s="203" t="s">
        <v>342</v>
      </c>
      <c r="D101" s="203" t="s">
        <v>311</v>
      </c>
      <c r="E101" s="204" t="s">
        <v>13892</v>
      </c>
      <c r="F101" s="205" t="s">
        <v>13893</v>
      </c>
      <c r="G101" s="206" t="s">
        <v>578</v>
      </c>
      <c r="H101" s="207">
        <v>1</v>
      </c>
      <c r="I101" s="208"/>
      <c r="J101" s="209">
        <f t="shared" ref="J101:J118" si="10">ROUND(I101*H101,2)</f>
        <v>0</v>
      </c>
      <c r="K101" s="205" t="s">
        <v>21</v>
      </c>
      <c r="L101" s="62"/>
      <c r="M101" s="210" t="s">
        <v>21</v>
      </c>
      <c r="N101" s="211" t="s">
        <v>45</v>
      </c>
      <c r="O101" s="43"/>
      <c r="P101" s="212">
        <f t="shared" ref="P101:P118" si="11">O101*H101</f>
        <v>0</v>
      </c>
      <c r="Q101" s="212">
        <v>0</v>
      </c>
      <c r="R101" s="212">
        <f t="shared" ref="R101:R118" si="12">Q101*H101</f>
        <v>0</v>
      </c>
      <c r="S101" s="212">
        <v>0</v>
      </c>
      <c r="T101" s="213">
        <f t="shared" ref="T101:T118" si="13">S101*H101</f>
        <v>0</v>
      </c>
      <c r="AR101" s="25" t="s">
        <v>327</v>
      </c>
      <c r="AT101" s="25" t="s">
        <v>311</v>
      </c>
      <c r="AU101" s="25" t="s">
        <v>82</v>
      </c>
      <c r="AY101" s="25" t="s">
        <v>308</v>
      </c>
      <c r="BE101" s="214">
        <f t="shared" ref="BE101:BE118" si="14">IF(N101="základní",J101,0)</f>
        <v>0</v>
      </c>
      <c r="BF101" s="214">
        <f t="shared" ref="BF101:BF118" si="15">IF(N101="snížená",J101,0)</f>
        <v>0</v>
      </c>
      <c r="BG101" s="214">
        <f t="shared" ref="BG101:BG118" si="16">IF(N101="zákl. přenesená",J101,0)</f>
        <v>0</v>
      </c>
      <c r="BH101" s="214">
        <f t="shared" ref="BH101:BH118" si="17">IF(N101="sníž. přenesená",J101,0)</f>
        <v>0</v>
      </c>
      <c r="BI101" s="214">
        <f t="shared" ref="BI101:BI118" si="18">IF(N101="nulová",J101,0)</f>
        <v>0</v>
      </c>
      <c r="BJ101" s="25" t="s">
        <v>82</v>
      </c>
      <c r="BK101" s="214">
        <f t="shared" ref="BK101:BK118" si="19">ROUND(I101*H101,2)</f>
        <v>0</v>
      </c>
      <c r="BL101" s="25" t="s">
        <v>327</v>
      </c>
      <c r="BM101" s="25" t="s">
        <v>375</v>
      </c>
    </row>
    <row r="102" spans="2:65" s="1" customFormat="1" ht="22.5" customHeight="1">
      <c r="B102" s="42"/>
      <c r="C102" s="203" t="s">
        <v>346</v>
      </c>
      <c r="D102" s="203" t="s">
        <v>311</v>
      </c>
      <c r="E102" s="204" t="s">
        <v>13894</v>
      </c>
      <c r="F102" s="205" t="s">
        <v>13895</v>
      </c>
      <c r="G102" s="206" t="s">
        <v>578</v>
      </c>
      <c r="H102" s="207">
        <v>3</v>
      </c>
      <c r="I102" s="208"/>
      <c r="J102" s="209">
        <f t="shared" si="10"/>
        <v>0</v>
      </c>
      <c r="K102" s="205" t="s">
        <v>21</v>
      </c>
      <c r="L102" s="62"/>
      <c r="M102" s="210" t="s">
        <v>21</v>
      </c>
      <c r="N102" s="211" t="s">
        <v>45</v>
      </c>
      <c r="O102" s="43"/>
      <c r="P102" s="212">
        <f t="shared" si="11"/>
        <v>0</v>
      </c>
      <c r="Q102" s="212">
        <v>0</v>
      </c>
      <c r="R102" s="212">
        <f t="shared" si="12"/>
        <v>0</v>
      </c>
      <c r="S102" s="212">
        <v>0</v>
      </c>
      <c r="T102" s="213">
        <f t="shared" si="13"/>
        <v>0</v>
      </c>
      <c r="AR102" s="25" t="s">
        <v>327</v>
      </c>
      <c r="AT102" s="25" t="s">
        <v>311</v>
      </c>
      <c r="AU102" s="25" t="s">
        <v>82</v>
      </c>
      <c r="AY102" s="25" t="s">
        <v>308</v>
      </c>
      <c r="BE102" s="214">
        <f t="shared" si="14"/>
        <v>0</v>
      </c>
      <c r="BF102" s="214">
        <f t="shared" si="15"/>
        <v>0</v>
      </c>
      <c r="BG102" s="214">
        <f t="shared" si="16"/>
        <v>0</v>
      </c>
      <c r="BH102" s="214">
        <f t="shared" si="17"/>
        <v>0</v>
      </c>
      <c r="BI102" s="214">
        <f t="shared" si="18"/>
        <v>0</v>
      </c>
      <c r="BJ102" s="25" t="s">
        <v>82</v>
      </c>
      <c r="BK102" s="214">
        <f t="shared" si="19"/>
        <v>0</v>
      </c>
      <c r="BL102" s="25" t="s">
        <v>327</v>
      </c>
      <c r="BM102" s="25" t="s">
        <v>385</v>
      </c>
    </row>
    <row r="103" spans="2:65" s="1" customFormat="1" ht="22.5" customHeight="1">
      <c r="B103" s="42"/>
      <c r="C103" s="203" t="s">
        <v>350</v>
      </c>
      <c r="D103" s="203" t="s">
        <v>311</v>
      </c>
      <c r="E103" s="204" t="s">
        <v>13896</v>
      </c>
      <c r="F103" s="205" t="s">
        <v>13897</v>
      </c>
      <c r="G103" s="206" t="s">
        <v>578</v>
      </c>
      <c r="H103" s="207">
        <v>1</v>
      </c>
      <c r="I103" s="208"/>
      <c r="J103" s="209">
        <f t="shared" si="10"/>
        <v>0</v>
      </c>
      <c r="K103" s="205" t="s">
        <v>21</v>
      </c>
      <c r="L103" s="62"/>
      <c r="M103" s="210" t="s">
        <v>21</v>
      </c>
      <c r="N103" s="211" t="s">
        <v>45</v>
      </c>
      <c r="O103" s="43"/>
      <c r="P103" s="212">
        <f t="shared" si="11"/>
        <v>0</v>
      </c>
      <c r="Q103" s="212">
        <v>0</v>
      </c>
      <c r="R103" s="212">
        <f t="shared" si="12"/>
        <v>0</v>
      </c>
      <c r="S103" s="212">
        <v>0</v>
      </c>
      <c r="T103" s="213">
        <f t="shared" si="13"/>
        <v>0</v>
      </c>
      <c r="AR103" s="25" t="s">
        <v>327</v>
      </c>
      <c r="AT103" s="25" t="s">
        <v>311</v>
      </c>
      <c r="AU103" s="25" t="s">
        <v>82</v>
      </c>
      <c r="AY103" s="25" t="s">
        <v>308</v>
      </c>
      <c r="BE103" s="214">
        <f t="shared" si="14"/>
        <v>0</v>
      </c>
      <c r="BF103" s="214">
        <f t="shared" si="15"/>
        <v>0</v>
      </c>
      <c r="BG103" s="214">
        <f t="shared" si="16"/>
        <v>0</v>
      </c>
      <c r="BH103" s="214">
        <f t="shared" si="17"/>
        <v>0</v>
      </c>
      <c r="BI103" s="214">
        <f t="shared" si="18"/>
        <v>0</v>
      </c>
      <c r="BJ103" s="25" t="s">
        <v>82</v>
      </c>
      <c r="BK103" s="214">
        <f t="shared" si="19"/>
        <v>0</v>
      </c>
      <c r="BL103" s="25" t="s">
        <v>327</v>
      </c>
      <c r="BM103" s="25" t="s">
        <v>393</v>
      </c>
    </row>
    <row r="104" spans="2:65" s="1" customFormat="1" ht="22.5" customHeight="1">
      <c r="B104" s="42"/>
      <c r="C104" s="203" t="s">
        <v>356</v>
      </c>
      <c r="D104" s="203" t="s">
        <v>311</v>
      </c>
      <c r="E104" s="204" t="s">
        <v>14033</v>
      </c>
      <c r="F104" s="205" t="s">
        <v>14034</v>
      </c>
      <c r="G104" s="206" t="s">
        <v>578</v>
      </c>
      <c r="H104" s="207">
        <v>1</v>
      </c>
      <c r="I104" s="208"/>
      <c r="J104" s="209">
        <f t="shared" si="10"/>
        <v>0</v>
      </c>
      <c r="K104" s="205" t="s">
        <v>21</v>
      </c>
      <c r="L104" s="62"/>
      <c r="M104" s="210" t="s">
        <v>21</v>
      </c>
      <c r="N104" s="211" t="s">
        <v>45</v>
      </c>
      <c r="O104" s="43"/>
      <c r="P104" s="212">
        <f t="shared" si="11"/>
        <v>0</v>
      </c>
      <c r="Q104" s="212">
        <v>0</v>
      </c>
      <c r="R104" s="212">
        <f t="shared" si="12"/>
        <v>0</v>
      </c>
      <c r="S104" s="212">
        <v>0</v>
      </c>
      <c r="T104" s="213">
        <f t="shared" si="13"/>
        <v>0</v>
      </c>
      <c r="AR104" s="25" t="s">
        <v>327</v>
      </c>
      <c r="AT104" s="25" t="s">
        <v>311</v>
      </c>
      <c r="AU104" s="25" t="s">
        <v>82</v>
      </c>
      <c r="AY104" s="25" t="s">
        <v>308</v>
      </c>
      <c r="BE104" s="214">
        <f t="shared" si="14"/>
        <v>0</v>
      </c>
      <c r="BF104" s="214">
        <f t="shared" si="15"/>
        <v>0</v>
      </c>
      <c r="BG104" s="214">
        <f t="shared" si="16"/>
        <v>0</v>
      </c>
      <c r="BH104" s="214">
        <f t="shared" si="17"/>
        <v>0</v>
      </c>
      <c r="BI104" s="214">
        <f t="shared" si="18"/>
        <v>0</v>
      </c>
      <c r="BJ104" s="25" t="s">
        <v>82</v>
      </c>
      <c r="BK104" s="214">
        <f t="shared" si="19"/>
        <v>0</v>
      </c>
      <c r="BL104" s="25" t="s">
        <v>327</v>
      </c>
      <c r="BM104" s="25" t="s">
        <v>402</v>
      </c>
    </row>
    <row r="105" spans="2:65" s="1" customFormat="1" ht="22.5" customHeight="1">
      <c r="B105" s="42"/>
      <c r="C105" s="203" t="s">
        <v>360</v>
      </c>
      <c r="D105" s="203" t="s">
        <v>311</v>
      </c>
      <c r="E105" s="204" t="s">
        <v>14035</v>
      </c>
      <c r="F105" s="205" t="s">
        <v>14036</v>
      </c>
      <c r="G105" s="206" t="s">
        <v>578</v>
      </c>
      <c r="H105" s="207">
        <v>4540</v>
      </c>
      <c r="I105" s="208"/>
      <c r="J105" s="209">
        <f t="shared" si="10"/>
        <v>0</v>
      </c>
      <c r="K105" s="205" t="s">
        <v>21</v>
      </c>
      <c r="L105" s="62"/>
      <c r="M105" s="210" t="s">
        <v>21</v>
      </c>
      <c r="N105" s="211" t="s">
        <v>45</v>
      </c>
      <c r="O105" s="43"/>
      <c r="P105" s="212">
        <f t="shared" si="11"/>
        <v>0</v>
      </c>
      <c r="Q105" s="212">
        <v>0</v>
      </c>
      <c r="R105" s="212">
        <f t="shared" si="12"/>
        <v>0</v>
      </c>
      <c r="S105" s="212">
        <v>0</v>
      </c>
      <c r="T105" s="213">
        <f t="shared" si="13"/>
        <v>0</v>
      </c>
      <c r="AR105" s="25" t="s">
        <v>327</v>
      </c>
      <c r="AT105" s="25" t="s">
        <v>311</v>
      </c>
      <c r="AU105" s="25" t="s">
        <v>82</v>
      </c>
      <c r="AY105" s="25" t="s">
        <v>308</v>
      </c>
      <c r="BE105" s="214">
        <f t="shared" si="14"/>
        <v>0</v>
      </c>
      <c r="BF105" s="214">
        <f t="shared" si="15"/>
        <v>0</v>
      </c>
      <c r="BG105" s="214">
        <f t="shared" si="16"/>
        <v>0</v>
      </c>
      <c r="BH105" s="214">
        <f t="shared" si="17"/>
        <v>0</v>
      </c>
      <c r="BI105" s="214">
        <f t="shared" si="18"/>
        <v>0</v>
      </c>
      <c r="BJ105" s="25" t="s">
        <v>82</v>
      </c>
      <c r="BK105" s="214">
        <f t="shared" si="19"/>
        <v>0</v>
      </c>
      <c r="BL105" s="25" t="s">
        <v>327</v>
      </c>
      <c r="BM105" s="25" t="s">
        <v>410</v>
      </c>
    </row>
    <row r="106" spans="2:65" s="1" customFormat="1" ht="22.5" customHeight="1">
      <c r="B106" s="42"/>
      <c r="C106" s="203" t="s">
        <v>364</v>
      </c>
      <c r="D106" s="203" t="s">
        <v>311</v>
      </c>
      <c r="E106" s="204" t="s">
        <v>13907</v>
      </c>
      <c r="F106" s="205" t="s">
        <v>13908</v>
      </c>
      <c r="G106" s="206" t="s">
        <v>578</v>
      </c>
      <c r="H106" s="207">
        <v>1</v>
      </c>
      <c r="I106" s="208"/>
      <c r="J106" s="209">
        <f t="shared" si="10"/>
        <v>0</v>
      </c>
      <c r="K106" s="205" t="s">
        <v>21</v>
      </c>
      <c r="L106" s="62"/>
      <c r="M106" s="210" t="s">
        <v>21</v>
      </c>
      <c r="N106" s="211" t="s">
        <v>45</v>
      </c>
      <c r="O106" s="43"/>
      <c r="P106" s="212">
        <f t="shared" si="11"/>
        <v>0</v>
      </c>
      <c r="Q106" s="212">
        <v>0</v>
      </c>
      <c r="R106" s="212">
        <f t="shared" si="12"/>
        <v>0</v>
      </c>
      <c r="S106" s="212">
        <v>0</v>
      </c>
      <c r="T106" s="213">
        <f t="shared" si="13"/>
        <v>0</v>
      </c>
      <c r="AR106" s="25" t="s">
        <v>327</v>
      </c>
      <c r="AT106" s="25" t="s">
        <v>311</v>
      </c>
      <c r="AU106" s="25" t="s">
        <v>82</v>
      </c>
      <c r="AY106" s="25" t="s">
        <v>308</v>
      </c>
      <c r="BE106" s="214">
        <f t="shared" si="14"/>
        <v>0</v>
      </c>
      <c r="BF106" s="214">
        <f t="shared" si="15"/>
        <v>0</v>
      </c>
      <c r="BG106" s="214">
        <f t="shared" si="16"/>
        <v>0</v>
      </c>
      <c r="BH106" s="214">
        <f t="shared" si="17"/>
        <v>0</v>
      </c>
      <c r="BI106" s="214">
        <f t="shared" si="18"/>
        <v>0</v>
      </c>
      <c r="BJ106" s="25" t="s">
        <v>82</v>
      </c>
      <c r="BK106" s="214">
        <f t="shared" si="19"/>
        <v>0</v>
      </c>
      <c r="BL106" s="25" t="s">
        <v>327</v>
      </c>
      <c r="BM106" s="25" t="s">
        <v>420</v>
      </c>
    </row>
    <row r="107" spans="2:65" s="1" customFormat="1" ht="22.5" customHeight="1">
      <c r="B107" s="42"/>
      <c r="C107" s="203" t="s">
        <v>368</v>
      </c>
      <c r="D107" s="203" t="s">
        <v>311</v>
      </c>
      <c r="E107" s="204" t="s">
        <v>13911</v>
      </c>
      <c r="F107" s="205" t="s">
        <v>13912</v>
      </c>
      <c r="G107" s="206" t="s">
        <v>578</v>
      </c>
      <c r="H107" s="207">
        <v>3</v>
      </c>
      <c r="I107" s="208"/>
      <c r="J107" s="209">
        <f t="shared" si="10"/>
        <v>0</v>
      </c>
      <c r="K107" s="205" t="s">
        <v>21</v>
      </c>
      <c r="L107" s="62"/>
      <c r="M107" s="210" t="s">
        <v>21</v>
      </c>
      <c r="N107" s="211" t="s">
        <v>45</v>
      </c>
      <c r="O107" s="43"/>
      <c r="P107" s="212">
        <f t="shared" si="11"/>
        <v>0</v>
      </c>
      <c r="Q107" s="212">
        <v>0</v>
      </c>
      <c r="R107" s="212">
        <f t="shared" si="12"/>
        <v>0</v>
      </c>
      <c r="S107" s="212">
        <v>0</v>
      </c>
      <c r="T107" s="213">
        <f t="shared" si="13"/>
        <v>0</v>
      </c>
      <c r="AR107" s="25" t="s">
        <v>327</v>
      </c>
      <c r="AT107" s="25" t="s">
        <v>311</v>
      </c>
      <c r="AU107" s="25" t="s">
        <v>82</v>
      </c>
      <c r="AY107" s="25" t="s">
        <v>308</v>
      </c>
      <c r="BE107" s="214">
        <f t="shared" si="14"/>
        <v>0</v>
      </c>
      <c r="BF107" s="214">
        <f t="shared" si="15"/>
        <v>0</v>
      </c>
      <c r="BG107" s="214">
        <f t="shared" si="16"/>
        <v>0</v>
      </c>
      <c r="BH107" s="214">
        <f t="shared" si="17"/>
        <v>0</v>
      </c>
      <c r="BI107" s="214">
        <f t="shared" si="18"/>
        <v>0</v>
      </c>
      <c r="BJ107" s="25" t="s">
        <v>82</v>
      </c>
      <c r="BK107" s="214">
        <f t="shared" si="19"/>
        <v>0</v>
      </c>
      <c r="BL107" s="25" t="s">
        <v>327</v>
      </c>
      <c r="BM107" s="25" t="s">
        <v>598</v>
      </c>
    </row>
    <row r="108" spans="2:65" s="1" customFormat="1" ht="22.5" customHeight="1">
      <c r="B108" s="42"/>
      <c r="C108" s="203" t="s">
        <v>10</v>
      </c>
      <c r="D108" s="203" t="s">
        <v>311</v>
      </c>
      <c r="E108" s="204" t="s">
        <v>14037</v>
      </c>
      <c r="F108" s="205" t="s">
        <v>14038</v>
      </c>
      <c r="G108" s="206" t="s">
        <v>578</v>
      </c>
      <c r="H108" s="207">
        <v>1</v>
      </c>
      <c r="I108" s="208"/>
      <c r="J108" s="209">
        <f t="shared" si="10"/>
        <v>0</v>
      </c>
      <c r="K108" s="205" t="s">
        <v>21</v>
      </c>
      <c r="L108" s="62"/>
      <c r="M108" s="210" t="s">
        <v>21</v>
      </c>
      <c r="N108" s="211" t="s">
        <v>45</v>
      </c>
      <c r="O108" s="43"/>
      <c r="P108" s="212">
        <f t="shared" si="11"/>
        <v>0</v>
      </c>
      <c r="Q108" s="212">
        <v>0</v>
      </c>
      <c r="R108" s="212">
        <f t="shared" si="12"/>
        <v>0</v>
      </c>
      <c r="S108" s="212">
        <v>0</v>
      </c>
      <c r="T108" s="213">
        <f t="shared" si="13"/>
        <v>0</v>
      </c>
      <c r="AR108" s="25" t="s">
        <v>327</v>
      </c>
      <c r="AT108" s="25" t="s">
        <v>311</v>
      </c>
      <c r="AU108" s="25" t="s">
        <v>82</v>
      </c>
      <c r="AY108" s="25" t="s">
        <v>308</v>
      </c>
      <c r="BE108" s="214">
        <f t="shared" si="14"/>
        <v>0</v>
      </c>
      <c r="BF108" s="214">
        <f t="shared" si="15"/>
        <v>0</v>
      </c>
      <c r="BG108" s="214">
        <f t="shared" si="16"/>
        <v>0</v>
      </c>
      <c r="BH108" s="214">
        <f t="shared" si="17"/>
        <v>0</v>
      </c>
      <c r="BI108" s="214">
        <f t="shared" si="18"/>
        <v>0</v>
      </c>
      <c r="BJ108" s="25" t="s">
        <v>82</v>
      </c>
      <c r="BK108" s="214">
        <f t="shared" si="19"/>
        <v>0</v>
      </c>
      <c r="BL108" s="25" t="s">
        <v>327</v>
      </c>
      <c r="BM108" s="25" t="s">
        <v>608</v>
      </c>
    </row>
    <row r="109" spans="2:65" s="1" customFormat="1" ht="22.5" customHeight="1">
      <c r="B109" s="42"/>
      <c r="C109" s="203" t="s">
        <v>375</v>
      </c>
      <c r="D109" s="203" t="s">
        <v>311</v>
      </c>
      <c r="E109" s="204" t="s">
        <v>13917</v>
      </c>
      <c r="F109" s="205" t="s">
        <v>13918</v>
      </c>
      <c r="G109" s="206" t="s">
        <v>578</v>
      </c>
      <c r="H109" s="207">
        <v>1</v>
      </c>
      <c r="I109" s="208"/>
      <c r="J109" s="209">
        <f t="shared" si="10"/>
        <v>0</v>
      </c>
      <c r="K109" s="205" t="s">
        <v>21</v>
      </c>
      <c r="L109" s="62"/>
      <c r="M109" s="210" t="s">
        <v>21</v>
      </c>
      <c r="N109" s="211" t="s">
        <v>45</v>
      </c>
      <c r="O109" s="43"/>
      <c r="P109" s="212">
        <f t="shared" si="11"/>
        <v>0</v>
      </c>
      <c r="Q109" s="212">
        <v>0</v>
      </c>
      <c r="R109" s="212">
        <f t="shared" si="12"/>
        <v>0</v>
      </c>
      <c r="S109" s="212">
        <v>0</v>
      </c>
      <c r="T109" s="213">
        <f t="shared" si="13"/>
        <v>0</v>
      </c>
      <c r="AR109" s="25" t="s">
        <v>327</v>
      </c>
      <c r="AT109" s="25" t="s">
        <v>311</v>
      </c>
      <c r="AU109" s="25" t="s">
        <v>82</v>
      </c>
      <c r="AY109" s="25" t="s">
        <v>308</v>
      </c>
      <c r="BE109" s="214">
        <f t="shared" si="14"/>
        <v>0</v>
      </c>
      <c r="BF109" s="214">
        <f t="shared" si="15"/>
        <v>0</v>
      </c>
      <c r="BG109" s="214">
        <f t="shared" si="16"/>
        <v>0</v>
      </c>
      <c r="BH109" s="214">
        <f t="shared" si="17"/>
        <v>0</v>
      </c>
      <c r="BI109" s="214">
        <f t="shared" si="18"/>
        <v>0</v>
      </c>
      <c r="BJ109" s="25" t="s">
        <v>82</v>
      </c>
      <c r="BK109" s="214">
        <f t="shared" si="19"/>
        <v>0</v>
      </c>
      <c r="BL109" s="25" t="s">
        <v>327</v>
      </c>
      <c r="BM109" s="25" t="s">
        <v>619</v>
      </c>
    </row>
    <row r="110" spans="2:65" s="1" customFormat="1" ht="22.5" customHeight="1">
      <c r="B110" s="42"/>
      <c r="C110" s="203" t="s">
        <v>381</v>
      </c>
      <c r="D110" s="203" t="s">
        <v>311</v>
      </c>
      <c r="E110" s="204" t="s">
        <v>13919</v>
      </c>
      <c r="F110" s="205" t="s">
        <v>13920</v>
      </c>
      <c r="G110" s="206" t="s">
        <v>578</v>
      </c>
      <c r="H110" s="207">
        <v>2</v>
      </c>
      <c r="I110" s="208"/>
      <c r="J110" s="209">
        <f t="shared" si="10"/>
        <v>0</v>
      </c>
      <c r="K110" s="205" t="s">
        <v>21</v>
      </c>
      <c r="L110" s="62"/>
      <c r="M110" s="210" t="s">
        <v>21</v>
      </c>
      <c r="N110" s="211" t="s">
        <v>45</v>
      </c>
      <c r="O110" s="43"/>
      <c r="P110" s="212">
        <f t="shared" si="11"/>
        <v>0</v>
      </c>
      <c r="Q110" s="212">
        <v>0</v>
      </c>
      <c r="R110" s="212">
        <f t="shared" si="12"/>
        <v>0</v>
      </c>
      <c r="S110" s="212">
        <v>0</v>
      </c>
      <c r="T110" s="213">
        <f t="shared" si="13"/>
        <v>0</v>
      </c>
      <c r="AR110" s="25" t="s">
        <v>327</v>
      </c>
      <c r="AT110" s="25" t="s">
        <v>311</v>
      </c>
      <c r="AU110" s="25" t="s">
        <v>82</v>
      </c>
      <c r="AY110" s="25" t="s">
        <v>308</v>
      </c>
      <c r="BE110" s="214">
        <f t="shared" si="14"/>
        <v>0</v>
      </c>
      <c r="BF110" s="214">
        <f t="shared" si="15"/>
        <v>0</v>
      </c>
      <c r="BG110" s="214">
        <f t="shared" si="16"/>
        <v>0</v>
      </c>
      <c r="BH110" s="214">
        <f t="shared" si="17"/>
        <v>0</v>
      </c>
      <c r="BI110" s="214">
        <f t="shared" si="18"/>
        <v>0</v>
      </c>
      <c r="BJ110" s="25" t="s">
        <v>82</v>
      </c>
      <c r="BK110" s="214">
        <f t="shared" si="19"/>
        <v>0</v>
      </c>
      <c r="BL110" s="25" t="s">
        <v>327</v>
      </c>
      <c r="BM110" s="25" t="s">
        <v>632</v>
      </c>
    </row>
    <row r="111" spans="2:65" s="1" customFormat="1" ht="22.5" customHeight="1">
      <c r="B111" s="42"/>
      <c r="C111" s="203" t="s">
        <v>385</v>
      </c>
      <c r="D111" s="203" t="s">
        <v>311</v>
      </c>
      <c r="E111" s="204" t="s">
        <v>13925</v>
      </c>
      <c r="F111" s="205" t="s">
        <v>13926</v>
      </c>
      <c r="G111" s="206" t="s">
        <v>578</v>
      </c>
      <c r="H111" s="207">
        <v>4</v>
      </c>
      <c r="I111" s="208"/>
      <c r="J111" s="209">
        <f t="shared" si="10"/>
        <v>0</v>
      </c>
      <c r="K111" s="205" t="s">
        <v>21</v>
      </c>
      <c r="L111" s="62"/>
      <c r="M111" s="210" t="s">
        <v>21</v>
      </c>
      <c r="N111" s="211" t="s">
        <v>45</v>
      </c>
      <c r="O111" s="43"/>
      <c r="P111" s="212">
        <f t="shared" si="11"/>
        <v>0</v>
      </c>
      <c r="Q111" s="212">
        <v>0</v>
      </c>
      <c r="R111" s="212">
        <f t="shared" si="12"/>
        <v>0</v>
      </c>
      <c r="S111" s="212">
        <v>0</v>
      </c>
      <c r="T111" s="213">
        <f t="shared" si="13"/>
        <v>0</v>
      </c>
      <c r="AR111" s="25" t="s">
        <v>327</v>
      </c>
      <c r="AT111" s="25" t="s">
        <v>311</v>
      </c>
      <c r="AU111" s="25" t="s">
        <v>82</v>
      </c>
      <c r="AY111" s="25" t="s">
        <v>308</v>
      </c>
      <c r="BE111" s="214">
        <f t="shared" si="14"/>
        <v>0</v>
      </c>
      <c r="BF111" s="214">
        <f t="shared" si="15"/>
        <v>0</v>
      </c>
      <c r="BG111" s="214">
        <f t="shared" si="16"/>
        <v>0</v>
      </c>
      <c r="BH111" s="214">
        <f t="shared" si="17"/>
        <v>0</v>
      </c>
      <c r="BI111" s="214">
        <f t="shared" si="18"/>
        <v>0</v>
      </c>
      <c r="BJ111" s="25" t="s">
        <v>82</v>
      </c>
      <c r="BK111" s="214">
        <f t="shared" si="19"/>
        <v>0</v>
      </c>
      <c r="BL111" s="25" t="s">
        <v>327</v>
      </c>
      <c r="BM111" s="25" t="s">
        <v>644</v>
      </c>
    </row>
    <row r="112" spans="2:65" s="1" customFormat="1" ht="22.5" customHeight="1">
      <c r="B112" s="42"/>
      <c r="C112" s="203" t="s">
        <v>389</v>
      </c>
      <c r="D112" s="203" t="s">
        <v>311</v>
      </c>
      <c r="E112" s="204" t="s">
        <v>13927</v>
      </c>
      <c r="F112" s="205" t="s">
        <v>13928</v>
      </c>
      <c r="G112" s="206" t="s">
        <v>578</v>
      </c>
      <c r="H112" s="207">
        <v>2</v>
      </c>
      <c r="I112" s="208"/>
      <c r="J112" s="209">
        <f t="shared" si="10"/>
        <v>0</v>
      </c>
      <c r="K112" s="205" t="s">
        <v>21</v>
      </c>
      <c r="L112" s="62"/>
      <c r="M112" s="210" t="s">
        <v>21</v>
      </c>
      <c r="N112" s="211" t="s">
        <v>45</v>
      </c>
      <c r="O112" s="43"/>
      <c r="P112" s="212">
        <f t="shared" si="11"/>
        <v>0</v>
      </c>
      <c r="Q112" s="212">
        <v>0</v>
      </c>
      <c r="R112" s="212">
        <f t="shared" si="12"/>
        <v>0</v>
      </c>
      <c r="S112" s="212">
        <v>0</v>
      </c>
      <c r="T112" s="213">
        <f t="shared" si="13"/>
        <v>0</v>
      </c>
      <c r="AR112" s="25" t="s">
        <v>327</v>
      </c>
      <c r="AT112" s="25" t="s">
        <v>311</v>
      </c>
      <c r="AU112" s="25" t="s">
        <v>82</v>
      </c>
      <c r="AY112" s="25" t="s">
        <v>308</v>
      </c>
      <c r="BE112" s="214">
        <f t="shared" si="14"/>
        <v>0</v>
      </c>
      <c r="BF112" s="214">
        <f t="shared" si="15"/>
        <v>0</v>
      </c>
      <c r="BG112" s="214">
        <f t="shared" si="16"/>
        <v>0</v>
      </c>
      <c r="BH112" s="214">
        <f t="shared" si="17"/>
        <v>0</v>
      </c>
      <c r="BI112" s="214">
        <f t="shared" si="18"/>
        <v>0</v>
      </c>
      <c r="BJ112" s="25" t="s">
        <v>82</v>
      </c>
      <c r="BK112" s="214">
        <f t="shared" si="19"/>
        <v>0</v>
      </c>
      <c r="BL112" s="25" t="s">
        <v>327</v>
      </c>
      <c r="BM112" s="25" t="s">
        <v>653</v>
      </c>
    </row>
    <row r="113" spans="2:65" s="1" customFormat="1" ht="22.5" customHeight="1">
      <c r="B113" s="42"/>
      <c r="C113" s="203" t="s">
        <v>393</v>
      </c>
      <c r="D113" s="203" t="s">
        <v>311</v>
      </c>
      <c r="E113" s="204" t="s">
        <v>13929</v>
      </c>
      <c r="F113" s="205" t="s">
        <v>13930</v>
      </c>
      <c r="G113" s="206" t="s">
        <v>508</v>
      </c>
      <c r="H113" s="207">
        <v>4.71</v>
      </c>
      <c r="I113" s="208"/>
      <c r="J113" s="209">
        <f t="shared" si="10"/>
        <v>0</v>
      </c>
      <c r="K113" s="205" t="s">
        <v>21</v>
      </c>
      <c r="L113" s="62"/>
      <c r="M113" s="210" t="s">
        <v>21</v>
      </c>
      <c r="N113" s="211" t="s">
        <v>45</v>
      </c>
      <c r="O113" s="43"/>
      <c r="P113" s="212">
        <f t="shared" si="11"/>
        <v>0</v>
      </c>
      <c r="Q113" s="212">
        <v>0</v>
      </c>
      <c r="R113" s="212">
        <f t="shared" si="12"/>
        <v>0</v>
      </c>
      <c r="S113" s="212">
        <v>0</v>
      </c>
      <c r="T113" s="213">
        <f t="shared" si="13"/>
        <v>0</v>
      </c>
      <c r="AR113" s="25" t="s">
        <v>327</v>
      </c>
      <c r="AT113" s="25" t="s">
        <v>311</v>
      </c>
      <c r="AU113" s="25" t="s">
        <v>82</v>
      </c>
      <c r="AY113" s="25" t="s">
        <v>308</v>
      </c>
      <c r="BE113" s="214">
        <f t="shared" si="14"/>
        <v>0</v>
      </c>
      <c r="BF113" s="214">
        <f t="shared" si="15"/>
        <v>0</v>
      </c>
      <c r="BG113" s="214">
        <f t="shared" si="16"/>
        <v>0</v>
      </c>
      <c r="BH113" s="214">
        <f t="shared" si="17"/>
        <v>0</v>
      </c>
      <c r="BI113" s="214">
        <f t="shared" si="18"/>
        <v>0</v>
      </c>
      <c r="BJ113" s="25" t="s">
        <v>82</v>
      </c>
      <c r="BK113" s="214">
        <f t="shared" si="19"/>
        <v>0</v>
      </c>
      <c r="BL113" s="25" t="s">
        <v>327</v>
      </c>
      <c r="BM113" s="25" t="s">
        <v>661</v>
      </c>
    </row>
    <row r="114" spans="2:65" s="1" customFormat="1" ht="22.5" customHeight="1">
      <c r="B114" s="42"/>
      <c r="C114" s="203" t="s">
        <v>9</v>
      </c>
      <c r="D114" s="203" t="s">
        <v>311</v>
      </c>
      <c r="E114" s="204" t="s">
        <v>13935</v>
      </c>
      <c r="F114" s="205" t="s">
        <v>14039</v>
      </c>
      <c r="G114" s="206" t="s">
        <v>508</v>
      </c>
      <c r="H114" s="207">
        <v>395.4</v>
      </c>
      <c r="I114" s="208"/>
      <c r="J114" s="209">
        <f t="shared" si="10"/>
        <v>0</v>
      </c>
      <c r="K114" s="205" t="s">
        <v>21</v>
      </c>
      <c r="L114" s="62"/>
      <c r="M114" s="210" t="s">
        <v>21</v>
      </c>
      <c r="N114" s="211" t="s">
        <v>45</v>
      </c>
      <c r="O114" s="43"/>
      <c r="P114" s="212">
        <f t="shared" si="11"/>
        <v>0</v>
      </c>
      <c r="Q114" s="212">
        <v>0</v>
      </c>
      <c r="R114" s="212">
        <f t="shared" si="12"/>
        <v>0</v>
      </c>
      <c r="S114" s="212">
        <v>0</v>
      </c>
      <c r="T114" s="213">
        <f t="shared" si="13"/>
        <v>0</v>
      </c>
      <c r="AR114" s="25" t="s">
        <v>327</v>
      </c>
      <c r="AT114" s="25" t="s">
        <v>311</v>
      </c>
      <c r="AU114" s="25" t="s">
        <v>82</v>
      </c>
      <c r="AY114" s="25" t="s">
        <v>308</v>
      </c>
      <c r="BE114" s="214">
        <f t="shared" si="14"/>
        <v>0</v>
      </c>
      <c r="BF114" s="214">
        <f t="shared" si="15"/>
        <v>0</v>
      </c>
      <c r="BG114" s="214">
        <f t="shared" si="16"/>
        <v>0</v>
      </c>
      <c r="BH114" s="214">
        <f t="shared" si="17"/>
        <v>0</v>
      </c>
      <c r="BI114" s="214">
        <f t="shared" si="18"/>
        <v>0</v>
      </c>
      <c r="BJ114" s="25" t="s">
        <v>82</v>
      </c>
      <c r="BK114" s="214">
        <f t="shared" si="19"/>
        <v>0</v>
      </c>
      <c r="BL114" s="25" t="s">
        <v>327</v>
      </c>
      <c r="BM114" s="25" t="s">
        <v>669</v>
      </c>
    </row>
    <row r="115" spans="2:65" s="1" customFormat="1" ht="22.5" customHeight="1">
      <c r="B115" s="42"/>
      <c r="C115" s="203" t="s">
        <v>402</v>
      </c>
      <c r="D115" s="203" t="s">
        <v>311</v>
      </c>
      <c r="E115" s="204" t="s">
        <v>13937</v>
      </c>
      <c r="F115" s="205" t="s">
        <v>13938</v>
      </c>
      <c r="G115" s="206" t="s">
        <v>449</v>
      </c>
      <c r="H115" s="207">
        <v>63.756</v>
      </c>
      <c r="I115" s="208"/>
      <c r="J115" s="209">
        <f t="shared" si="10"/>
        <v>0</v>
      </c>
      <c r="K115" s="205" t="s">
        <v>21</v>
      </c>
      <c r="L115" s="62"/>
      <c r="M115" s="210" t="s">
        <v>21</v>
      </c>
      <c r="N115" s="211" t="s">
        <v>45</v>
      </c>
      <c r="O115" s="43"/>
      <c r="P115" s="212">
        <f t="shared" si="11"/>
        <v>0</v>
      </c>
      <c r="Q115" s="212">
        <v>0</v>
      </c>
      <c r="R115" s="212">
        <f t="shared" si="12"/>
        <v>0</v>
      </c>
      <c r="S115" s="212">
        <v>0</v>
      </c>
      <c r="T115" s="213">
        <f t="shared" si="13"/>
        <v>0</v>
      </c>
      <c r="AR115" s="25" t="s">
        <v>327</v>
      </c>
      <c r="AT115" s="25" t="s">
        <v>311</v>
      </c>
      <c r="AU115" s="25" t="s">
        <v>82</v>
      </c>
      <c r="AY115" s="25" t="s">
        <v>308</v>
      </c>
      <c r="BE115" s="214">
        <f t="shared" si="14"/>
        <v>0</v>
      </c>
      <c r="BF115" s="214">
        <f t="shared" si="15"/>
        <v>0</v>
      </c>
      <c r="BG115" s="214">
        <f t="shared" si="16"/>
        <v>0</v>
      </c>
      <c r="BH115" s="214">
        <f t="shared" si="17"/>
        <v>0</v>
      </c>
      <c r="BI115" s="214">
        <f t="shared" si="18"/>
        <v>0</v>
      </c>
      <c r="BJ115" s="25" t="s">
        <v>82</v>
      </c>
      <c r="BK115" s="214">
        <f t="shared" si="19"/>
        <v>0</v>
      </c>
      <c r="BL115" s="25" t="s">
        <v>327</v>
      </c>
      <c r="BM115" s="25" t="s">
        <v>677</v>
      </c>
    </row>
    <row r="116" spans="2:65" s="1" customFormat="1" ht="22.5" customHeight="1">
      <c r="B116" s="42"/>
      <c r="C116" s="203" t="s">
        <v>406</v>
      </c>
      <c r="D116" s="203" t="s">
        <v>311</v>
      </c>
      <c r="E116" s="204" t="s">
        <v>13939</v>
      </c>
      <c r="F116" s="205" t="s">
        <v>13940</v>
      </c>
      <c r="G116" s="206" t="s">
        <v>449</v>
      </c>
      <c r="H116" s="207">
        <v>63.756</v>
      </c>
      <c r="I116" s="208"/>
      <c r="J116" s="209">
        <f t="shared" si="10"/>
        <v>0</v>
      </c>
      <c r="K116" s="205" t="s">
        <v>21</v>
      </c>
      <c r="L116" s="62"/>
      <c r="M116" s="210" t="s">
        <v>21</v>
      </c>
      <c r="N116" s="211" t="s">
        <v>45</v>
      </c>
      <c r="O116" s="43"/>
      <c r="P116" s="212">
        <f t="shared" si="11"/>
        <v>0</v>
      </c>
      <c r="Q116" s="212">
        <v>0</v>
      </c>
      <c r="R116" s="212">
        <f t="shared" si="12"/>
        <v>0</v>
      </c>
      <c r="S116" s="212">
        <v>0</v>
      </c>
      <c r="T116" s="213">
        <f t="shared" si="13"/>
        <v>0</v>
      </c>
      <c r="AR116" s="25" t="s">
        <v>327</v>
      </c>
      <c r="AT116" s="25" t="s">
        <v>311</v>
      </c>
      <c r="AU116" s="25" t="s">
        <v>82</v>
      </c>
      <c r="AY116" s="25" t="s">
        <v>308</v>
      </c>
      <c r="BE116" s="214">
        <f t="shared" si="14"/>
        <v>0</v>
      </c>
      <c r="BF116" s="214">
        <f t="shared" si="15"/>
        <v>0</v>
      </c>
      <c r="BG116" s="214">
        <f t="shared" si="16"/>
        <v>0</v>
      </c>
      <c r="BH116" s="214">
        <f t="shared" si="17"/>
        <v>0</v>
      </c>
      <c r="BI116" s="214">
        <f t="shared" si="18"/>
        <v>0</v>
      </c>
      <c r="BJ116" s="25" t="s">
        <v>82</v>
      </c>
      <c r="BK116" s="214">
        <f t="shared" si="19"/>
        <v>0</v>
      </c>
      <c r="BL116" s="25" t="s">
        <v>327</v>
      </c>
      <c r="BM116" s="25" t="s">
        <v>685</v>
      </c>
    </row>
    <row r="117" spans="2:65" s="1" customFormat="1" ht="22.5" customHeight="1">
      <c r="B117" s="42"/>
      <c r="C117" s="203" t="s">
        <v>410</v>
      </c>
      <c r="D117" s="203" t="s">
        <v>311</v>
      </c>
      <c r="E117" s="204" t="s">
        <v>13941</v>
      </c>
      <c r="F117" s="205" t="s">
        <v>13942</v>
      </c>
      <c r="G117" s="206" t="s">
        <v>578</v>
      </c>
      <c r="H117" s="207">
        <v>4540</v>
      </c>
      <c r="I117" s="208"/>
      <c r="J117" s="209">
        <f t="shared" si="10"/>
        <v>0</v>
      </c>
      <c r="K117" s="205" t="s">
        <v>21</v>
      </c>
      <c r="L117" s="62"/>
      <c r="M117" s="210" t="s">
        <v>21</v>
      </c>
      <c r="N117" s="211" t="s">
        <v>45</v>
      </c>
      <c r="O117" s="43"/>
      <c r="P117" s="212">
        <f t="shared" si="11"/>
        <v>0</v>
      </c>
      <c r="Q117" s="212">
        <v>0</v>
      </c>
      <c r="R117" s="212">
        <f t="shared" si="12"/>
        <v>0</v>
      </c>
      <c r="S117" s="212">
        <v>0</v>
      </c>
      <c r="T117" s="213">
        <f t="shared" si="13"/>
        <v>0</v>
      </c>
      <c r="AR117" s="25" t="s">
        <v>327</v>
      </c>
      <c r="AT117" s="25" t="s">
        <v>311</v>
      </c>
      <c r="AU117" s="25" t="s">
        <v>82</v>
      </c>
      <c r="AY117" s="25" t="s">
        <v>308</v>
      </c>
      <c r="BE117" s="214">
        <f t="shared" si="14"/>
        <v>0</v>
      </c>
      <c r="BF117" s="214">
        <f t="shared" si="15"/>
        <v>0</v>
      </c>
      <c r="BG117" s="214">
        <f t="shared" si="16"/>
        <v>0</v>
      </c>
      <c r="BH117" s="214">
        <f t="shared" si="17"/>
        <v>0</v>
      </c>
      <c r="BI117" s="214">
        <f t="shared" si="18"/>
        <v>0</v>
      </c>
      <c r="BJ117" s="25" t="s">
        <v>82</v>
      </c>
      <c r="BK117" s="214">
        <f t="shared" si="19"/>
        <v>0</v>
      </c>
      <c r="BL117" s="25" t="s">
        <v>327</v>
      </c>
      <c r="BM117" s="25" t="s">
        <v>693</v>
      </c>
    </row>
    <row r="118" spans="2:65" s="1" customFormat="1" ht="22.5" customHeight="1">
      <c r="B118" s="42"/>
      <c r="C118" s="203" t="s">
        <v>416</v>
      </c>
      <c r="D118" s="203" t="s">
        <v>311</v>
      </c>
      <c r="E118" s="204" t="s">
        <v>14040</v>
      </c>
      <c r="F118" s="205" t="s">
        <v>14041</v>
      </c>
      <c r="G118" s="206" t="s">
        <v>508</v>
      </c>
      <c r="H118" s="207">
        <v>395.4</v>
      </c>
      <c r="I118" s="208"/>
      <c r="J118" s="209">
        <f t="shared" si="10"/>
        <v>0</v>
      </c>
      <c r="K118" s="205" t="s">
        <v>21</v>
      </c>
      <c r="L118" s="62"/>
      <c r="M118" s="210" t="s">
        <v>21</v>
      </c>
      <c r="N118" s="211" t="s">
        <v>45</v>
      </c>
      <c r="O118" s="43"/>
      <c r="P118" s="212">
        <f t="shared" si="11"/>
        <v>0</v>
      </c>
      <c r="Q118" s="212">
        <v>0</v>
      </c>
      <c r="R118" s="212">
        <f t="shared" si="12"/>
        <v>0</v>
      </c>
      <c r="S118" s="212">
        <v>0</v>
      </c>
      <c r="T118" s="213">
        <f t="shared" si="13"/>
        <v>0</v>
      </c>
      <c r="AR118" s="25" t="s">
        <v>327</v>
      </c>
      <c r="AT118" s="25" t="s">
        <v>311</v>
      </c>
      <c r="AU118" s="25" t="s">
        <v>82</v>
      </c>
      <c r="AY118" s="25" t="s">
        <v>308</v>
      </c>
      <c r="BE118" s="214">
        <f t="shared" si="14"/>
        <v>0</v>
      </c>
      <c r="BF118" s="214">
        <f t="shared" si="15"/>
        <v>0</v>
      </c>
      <c r="BG118" s="214">
        <f t="shared" si="16"/>
        <v>0</v>
      </c>
      <c r="BH118" s="214">
        <f t="shared" si="17"/>
        <v>0</v>
      </c>
      <c r="BI118" s="214">
        <f t="shared" si="18"/>
        <v>0</v>
      </c>
      <c r="BJ118" s="25" t="s">
        <v>82</v>
      </c>
      <c r="BK118" s="214">
        <f t="shared" si="19"/>
        <v>0</v>
      </c>
      <c r="BL118" s="25" t="s">
        <v>327</v>
      </c>
      <c r="BM118" s="25" t="s">
        <v>702</v>
      </c>
    </row>
    <row r="119" spans="2:65" s="1" customFormat="1" ht="27">
      <c r="B119" s="42"/>
      <c r="C119" s="64"/>
      <c r="D119" s="246" t="s">
        <v>1656</v>
      </c>
      <c r="E119" s="64"/>
      <c r="F119" s="290" t="s">
        <v>13902</v>
      </c>
      <c r="G119" s="64"/>
      <c r="H119" s="64"/>
      <c r="I119" s="173"/>
      <c r="J119" s="64"/>
      <c r="K119" s="64"/>
      <c r="L119" s="62"/>
      <c r="M119" s="291"/>
      <c r="N119" s="43"/>
      <c r="O119" s="43"/>
      <c r="P119" s="43"/>
      <c r="Q119" s="43"/>
      <c r="R119" s="43"/>
      <c r="S119" s="43"/>
      <c r="T119" s="79"/>
      <c r="AT119" s="25" t="s">
        <v>1656</v>
      </c>
      <c r="AU119" s="25" t="s">
        <v>82</v>
      </c>
    </row>
    <row r="120" spans="2:65" s="1" customFormat="1" ht="22.5" customHeight="1">
      <c r="B120" s="42"/>
      <c r="C120" s="203" t="s">
        <v>420</v>
      </c>
      <c r="D120" s="203" t="s">
        <v>311</v>
      </c>
      <c r="E120" s="204" t="s">
        <v>13943</v>
      </c>
      <c r="F120" s="205" t="s">
        <v>13944</v>
      </c>
      <c r="G120" s="206" t="s">
        <v>578</v>
      </c>
      <c r="H120" s="207">
        <v>2</v>
      </c>
      <c r="I120" s="208"/>
      <c r="J120" s="209">
        <f>ROUND(I120*H120,2)</f>
        <v>0</v>
      </c>
      <c r="K120" s="205" t="s">
        <v>21</v>
      </c>
      <c r="L120" s="62"/>
      <c r="M120" s="210" t="s">
        <v>21</v>
      </c>
      <c r="N120" s="211" t="s">
        <v>45</v>
      </c>
      <c r="O120" s="43"/>
      <c r="P120" s="212">
        <f>O120*H120</f>
        <v>0</v>
      </c>
      <c r="Q120" s="212">
        <v>0</v>
      </c>
      <c r="R120" s="212">
        <f>Q120*H120</f>
        <v>0</v>
      </c>
      <c r="S120" s="212">
        <v>0</v>
      </c>
      <c r="T120" s="213">
        <f>S120*H120</f>
        <v>0</v>
      </c>
      <c r="AR120" s="25" t="s">
        <v>327</v>
      </c>
      <c r="AT120" s="25" t="s">
        <v>311</v>
      </c>
      <c r="AU120" s="25" t="s">
        <v>82</v>
      </c>
      <c r="AY120" s="25" t="s">
        <v>308</v>
      </c>
      <c r="BE120" s="214">
        <f>IF(N120="základní",J120,0)</f>
        <v>0</v>
      </c>
      <c r="BF120" s="214">
        <f>IF(N120="snížená",J120,0)</f>
        <v>0</v>
      </c>
      <c r="BG120" s="214">
        <f>IF(N120="zákl. přenesená",J120,0)</f>
        <v>0</v>
      </c>
      <c r="BH120" s="214">
        <f>IF(N120="sníž. přenesená",J120,0)</f>
        <v>0</v>
      </c>
      <c r="BI120" s="214">
        <f>IF(N120="nulová",J120,0)</f>
        <v>0</v>
      </c>
      <c r="BJ120" s="25" t="s">
        <v>82</v>
      </c>
      <c r="BK120" s="214">
        <f>ROUND(I120*H120,2)</f>
        <v>0</v>
      </c>
      <c r="BL120" s="25" t="s">
        <v>327</v>
      </c>
      <c r="BM120" s="25" t="s">
        <v>710</v>
      </c>
    </row>
    <row r="121" spans="2:65" s="1" customFormat="1" ht="27">
      <c r="B121" s="42"/>
      <c r="C121" s="64"/>
      <c r="D121" s="246" t="s">
        <v>1656</v>
      </c>
      <c r="E121" s="64"/>
      <c r="F121" s="290" t="s">
        <v>13945</v>
      </c>
      <c r="G121" s="64"/>
      <c r="H121" s="64"/>
      <c r="I121" s="173"/>
      <c r="J121" s="64"/>
      <c r="K121" s="64"/>
      <c r="L121" s="62"/>
      <c r="M121" s="291"/>
      <c r="N121" s="43"/>
      <c r="O121" s="43"/>
      <c r="P121" s="43"/>
      <c r="Q121" s="43"/>
      <c r="R121" s="43"/>
      <c r="S121" s="43"/>
      <c r="T121" s="79"/>
      <c r="AT121" s="25" t="s">
        <v>1656</v>
      </c>
      <c r="AU121" s="25" t="s">
        <v>82</v>
      </c>
    </row>
    <row r="122" spans="2:65" s="1" customFormat="1" ht="22.5" customHeight="1">
      <c r="B122" s="42"/>
      <c r="C122" s="203" t="s">
        <v>593</v>
      </c>
      <c r="D122" s="203" t="s">
        <v>311</v>
      </c>
      <c r="E122" s="204" t="s">
        <v>13946</v>
      </c>
      <c r="F122" s="205" t="s">
        <v>13947</v>
      </c>
      <c r="G122" s="206" t="s">
        <v>578</v>
      </c>
      <c r="H122" s="207">
        <v>4</v>
      </c>
      <c r="I122" s="208"/>
      <c r="J122" s="209">
        <f t="shared" ref="J122:J132" si="20">ROUND(I122*H122,2)</f>
        <v>0</v>
      </c>
      <c r="K122" s="205" t="s">
        <v>21</v>
      </c>
      <c r="L122" s="62"/>
      <c r="M122" s="210" t="s">
        <v>21</v>
      </c>
      <c r="N122" s="211" t="s">
        <v>45</v>
      </c>
      <c r="O122" s="43"/>
      <c r="P122" s="212">
        <f t="shared" ref="P122:P132" si="21">O122*H122</f>
        <v>0</v>
      </c>
      <c r="Q122" s="212">
        <v>0</v>
      </c>
      <c r="R122" s="212">
        <f t="shared" ref="R122:R132" si="22">Q122*H122</f>
        <v>0</v>
      </c>
      <c r="S122" s="212">
        <v>0</v>
      </c>
      <c r="T122" s="213">
        <f t="shared" ref="T122:T132" si="23">S122*H122</f>
        <v>0</v>
      </c>
      <c r="AR122" s="25" t="s">
        <v>327</v>
      </c>
      <c r="AT122" s="25" t="s">
        <v>311</v>
      </c>
      <c r="AU122" s="25" t="s">
        <v>82</v>
      </c>
      <c r="AY122" s="25" t="s">
        <v>308</v>
      </c>
      <c r="BE122" s="214">
        <f t="shared" ref="BE122:BE132" si="24">IF(N122="základní",J122,0)</f>
        <v>0</v>
      </c>
      <c r="BF122" s="214">
        <f t="shared" ref="BF122:BF132" si="25">IF(N122="snížená",J122,0)</f>
        <v>0</v>
      </c>
      <c r="BG122" s="214">
        <f t="shared" ref="BG122:BG132" si="26">IF(N122="zákl. přenesená",J122,0)</f>
        <v>0</v>
      </c>
      <c r="BH122" s="214">
        <f t="shared" ref="BH122:BH132" si="27">IF(N122="sníž. přenesená",J122,0)</f>
        <v>0</v>
      </c>
      <c r="BI122" s="214">
        <f t="shared" ref="BI122:BI132" si="28">IF(N122="nulová",J122,0)</f>
        <v>0</v>
      </c>
      <c r="BJ122" s="25" t="s">
        <v>82</v>
      </c>
      <c r="BK122" s="214">
        <f t="shared" ref="BK122:BK132" si="29">ROUND(I122*H122,2)</f>
        <v>0</v>
      </c>
      <c r="BL122" s="25" t="s">
        <v>327</v>
      </c>
      <c r="BM122" s="25" t="s">
        <v>721</v>
      </c>
    </row>
    <row r="123" spans="2:65" s="1" customFormat="1" ht="22.5" customHeight="1">
      <c r="B123" s="42"/>
      <c r="C123" s="277" t="s">
        <v>598</v>
      </c>
      <c r="D123" s="277" t="s">
        <v>1079</v>
      </c>
      <c r="E123" s="278" t="s">
        <v>13950</v>
      </c>
      <c r="F123" s="279" t="s">
        <v>13951</v>
      </c>
      <c r="G123" s="280" t="s">
        <v>578</v>
      </c>
      <c r="H123" s="281">
        <v>60</v>
      </c>
      <c r="I123" s="282"/>
      <c r="J123" s="283">
        <f t="shared" si="20"/>
        <v>0</v>
      </c>
      <c r="K123" s="279" t="s">
        <v>21</v>
      </c>
      <c r="L123" s="284"/>
      <c r="M123" s="285" t="s">
        <v>21</v>
      </c>
      <c r="N123" s="286" t="s">
        <v>45</v>
      </c>
      <c r="O123" s="43"/>
      <c r="P123" s="212">
        <f t="shared" si="21"/>
        <v>0</v>
      </c>
      <c r="Q123" s="212">
        <v>0</v>
      </c>
      <c r="R123" s="212">
        <f t="shared" si="22"/>
        <v>0</v>
      </c>
      <c r="S123" s="212">
        <v>0</v>
      </c>
      <c r="T123" s="213">
        <f t="shared" si="23"/>
        <v>0</v>
      </c>
      <c r="AR123" s="25" t="s">
        <v>342</v>
      </c>
      <c r="AT123" s="25" t="s">
        <v>1079</v>
      </c>
      <c r="AU123" s="25" t="s">
        <v>82</v>
      </c>
      <c r="AY123" s="25" t="s">
        <v>308</v>
      </c>
      <c r="BE123" s="214">
        <f t="shared" si="24"/>
        <v>0</v>
      </c>
      <c r="BF123" s="214">
        <f t="shared" si="25"/>
        <v>0</v>
      </c>
      <c r="BG123" s="214">
        <f t="shared" si="26"/>
        <v>0</v>
      </c>
      <c r="BH123" s="214">
        <f t="shared" si="27"/>
        <v>0</v>
      </c>
      <c r="BI123" s="214">
        <f t="shared" si="28"/>
        <v>0</v>
      </c>
      <c r="BJ123" s="25" t="s">
        <v>82</v>
      </c>
      <c r="BK123" s="214">
        <f t="shared" si="29"/>
        <v>0</v>
      </c>
      <c r="BL123" s="25" t="s">
        <v>327</v>
      </c>
      <c r="BM123" s="25" t="s">
        <v>730</v>
      </c>
    </row>
    <row r="124" spans="2:65" s="1" customFormat="1" ht="22.5" customHeight="1">
      <c r="B124" s="42"/>
      <c r="C124" s="277" t="s">
        <v>603</v>
      </c>
      <c r="D124" s="277" t="s">
        <v>1079</v>
      </c>
      <c r="E124" s="278" t="s">
        <v>13956</v>
      </c>
      <c r="F124" s="279" t="s">
        <v>13957</v>
      </c>
      <c r="G124" s="280" t="s">
        <v>578</v>
      </c>
      <c r="H124" s="281">
        <v>4</v>
      </c>
      <c r="I124" s="282"/>
      <c r="J124" s="283">
        <f t="shared" si="20"/>
        <v>0</v>
      </c>
      <c r="K124" s="279" t="s">
        <v>21</v>
      </c>
      <c r="L124" s="284"/>
      <c r="M124" s="285" t="s">
        <v>21</v>
      </c>
      <c r="N124" s="286" t="s">
        <v>45</v>
      </c>
      <c r="O124" s="43"/>
      <c r="P124" s="212">
        <f t="shared" si="21"/>
        <v>0</v>
      </c>
      <c r="Q124" s="212">
        <v>0</v>
      </c>
      <c r="R124" s="212">
        <f t="shared" si="22"/>
        <v>0</v>
      </c>
      <c r="S124" s="212">
        <v>0</v>
      </c>
      <c r="T124" s="213">
        <f t="shared" si="23"/>
        <v>0</v>
      </c>
      <c r="AR124" s="25" t="s">
        <v>342</v>
      </c>
      <c r="AT124" s="25" t="s">
        <v>1079</v>
      </c>
      <c r="AU124" s="25" t="s">
        <v>82</v>
      </c>
      <c r="AY124" s="25" t="s">
        <v>308</v>
      </c>
      <c r="BE124" s="214">
        <f t="shared" si="24"/>
        <v>0</v>
      </c>
      <c r="BF124" s="214">
        <f t="shared" si="25"/>
        <v>0</v>
      </c>
      <c r="BG124" s="214">
        <f t="shared" si="26"/>
        <v>0</v>
      </c>
      <c r="BH124" s="214">
        <f t="shared" si="27"/>
        <v>0</v>
      </c>
      <c r="BI124" s="214">
        <f t="shared" si="28"/>
        <v>0</v>
      </c>
      <c r="BJ124" s="25" t="s">
        <v>82</v>
      </c>
      <c r="BK124" s="214">
        <f t="shared" si="29"/>
        <v>0</v>
      </c>
      <c r="BL124" s="25" t="s">
        <v>327</v>
      </c>
      <c r="BM124" s="25" t="s">
        <v>740</v>
      </c>
    </row>
    <row r="125" spans="2:65" s="1" customFormat="1" ht="22.5" customHeight="1">
      <c r="B125" s="42"/>
      <c r="C125" s="277" t="s">
        <v>608</v>
      </c>
      <c r="D125" s="277" t="s">
        <v>1079</v>
      </c>
      <c r="E125" s="278" t="s">
        <v>13958</v>
      </c>
      <c r="F125" s="279" t="s">
        <v>13959</v>
      </c>
      <c r="G125" s="280" t="s">
        <v>578</v>
      </c>
      <c r="H125" s="281">
        <v>1</v>
      </c>
      <c r="I125" s="282"/>
      <c r="J125" s="283">
        <f t="shared" si="20"/>
        <v>0</v>
      </c>
      <c r="K125" s="279" t="s">
        <v>21</v>
      </c>
      <c r="L125" s="284"/>
      <c r="M125" s="285" t="s">
        <v>21</v>
      </c>
      <c r="N125" s="286" t="s">
        <v>45</v>
      </c>
      <c r="O125" s="43"/>
      <c r="P125" s="212">
        <f t="shared" si="21"/>
        <v>0</v>
      </c>
      <c r="Q125" s="212">
        <v>0</v>
      </c>
      <c r="R125" s="212">
        <f t="shared" si="22"/>
        <v>0</v>
      </c>
      <c r="S125" s="212">
        <v>0</v>
      </c>
      <c r="T125" s="213">
        <f t="shared" si="23"/>
        <v>0</v>
      </c>
      <c r="AR125" s="25" t="s">
        <v>342</v>
      </c>
      <c r="AT125" s="25" t="s">
        <v>1079</v>
      </c>
      <c r="AU125" s="25" t="s">
        <v>82</v>
      </c>
      <c r="AY125" s="25" t="s">
        <v>308</v>
      </c>
      <c r="BE125" s="214">
        <f t="shared" si="24"/>
        <v>0</v>
      </c>
      <c r="BF125" s="214">
        <f t="shared" si="25"/>
        <v>0</v>
      </c>
      <c r="BG125" s="214">
        <f t="shared" si="26"/>
        <v>0</v>
      </c>
      <c r="BH125" s="214">
        <f t="shared" si="27"/>
        <v>0</v>
      </c>
      <c r="BI125" s="214">
        <f t="shared" si="28"/>
        <v>0</v>
      </c>
      <c r="BJ125" s="25" t="s">
        <v>82</v>
      </c>
      <c r="BK125" s="214">
        <f t="shared" si="29"/>
        <v>0</v>
      </c>
      <c r="BL125" s="25" t="s">
        <v>327</v>
      </c>
      <c r="BM125" s="25" t="s">
        <v>750</v>
      </c>
    </row>
    <row r="126" spans="2:65" s="1" customFormat="1" ht="22.5" customHeight="1">
      <c r="B126" s="42"/>
      <c r="C126" s="277" t="s">
        <v>613</v>
      </c>
      <c r="D126" s="277" t="s">
        <v>1079</v>
      </c>
      <c r="E126" s="278" t="s">
        <v>14042</v>
      </c>
      <c r="F126" s="279" t="s">
        <v>14043</v>
      </c>
      <c r="G126" s="280" t="s">
        <v>578</v>
      </c>
      <c r="H126" s="281">
        <v>1</v>
      </c>
      <c r="I126" s="282"/>
      <c r="J126" s="283">
        <f t="shared" si="20"/>
        <v>0</v>
      </c>
      <c r="K126" s="279" t="s">
        <v>21</v>
      </c>
      <c r="L126" s="284"/>
      <c r="M126" s="285" t="s">
        <v>21</v>
      </c>
      <c r="N126" s="286" t="s">
        <v>45</v>
      </c>
      <c r="O126" s="43"/>
      <c r="P126" s="212">
        <f t="shared" si="21"/>
        <v>0</v>
      </c>
      <c r="Q126" s="212">
        <v>0</v>
      </c>
      <c r="R126" s="212">
        <f t="shared" si="22"/>
        <v>0</v>
      </c>
      <c r="S126" s="212">
        <v>0</v>
      </c>
      <c r="T126" s="213">
        <f t="shared" si="23"/>
        <v>0</v>
      </c>
      <c r="AR126" s="25" t="s">
        <v>342</v>
      </c>
      <c r="AT126" s="25" t="s">
        <v>1079</v>
      </c>
      <c r="AU126" s="25" t="s">
        <v>82</v>
      </c>
      <c r="AY126" s="25" t="s">
        <v>308</v>
      </c>
      <c r="BE126" s="214">
        <f t="shared" si="24"/>
        <v>0</v>
      </c>
      <c r="BF126" s="214">
        <f t="shared" si="25"/>
        <v>0</v>
      </c>
      <c r="BG126" s="214">
        <f t="shared" si="26"/>
        <v>0</v>
      </c>
      <c r="BH126" s="214">
        <f t="shared" si="27"/>
        <v>0</v>
      </c>
      <c r="BI126" s="214">
        <f t="shared" si="28"/>
        <v>0</v>
      </c>
      <c r="BJ126" s="25" t="s">
        <v>82</v>
      </c>
      <c r="BK126" s="214">
        <f t="shared" si="29"/>
        <v>0</v>
      </c>
      <c r="BL126" s="25" t="s">
        <v>327</v>
      </c>
      <c r="BM126" s="25" t="s">
        <v>1248</v>
      </c>
    </row>
    <row r="127" spans="2:65" s="1" customFormat="1" ht="22.5" customHeight="1">
      <c r="B127" s="42"/>
      <c r="C127" s="277" t="s">
        <v>619</v>
      </c>
      <c r="D127" s="277" t="s">
        <v>1079</v>
      </c>
      <c r="E127" s="278" t="s">
        <v>13968</v>
      </c>
      <c r="F127" s="279" t="s">
        <v>13969</v>
      </c>
      <c r="G127" s="280" t="s">
        <v>578</v>
      </c>
      <c r="H127" s="281">
        <v>6</v>
      </c>
      <c r="I127" s="282"/>
      <c r="J127" s="283">
        <f t="shared" si="20"/>
        <v>0</v>
      </c>
      <c r="K127" s="279" t="s">
        <v>21</v>
      </c>
      <c r="L127" s="284"/>
      <c r="M127" s="285" t="s">
        <v>21</v>
      </c>
      <c r="N127" s="286" t="s">
        <v>45</v>
      </c>
      <c r="O127" s="43"/>
      <c r="P127" s="212">
        <f t="shared" si="21"/>
        <v>0</v>
      </c>
      <c r="Q127" s="212">
        <v>0</v>
      </c>
      <c r="R127" s="212">
        <f t="shared" si="22"/>
        <v>0</v>
      </c>
      <c r="S127" s="212">
        <v>0</v>
      </c>
      <c r="T127" s="213">
        <f t="shared" si="23"/>
        <v>0</v>
      </c>
      <c r="AR127" s="25" t="s">
        <v>342</v>
      </c>
      <c r="AT127" s="25" t="s">
        <v>1079</v>
      </c>
      <c r="AU127" s="25" t="s">
        <v>82</v>
      </c>
      <c r="AY127" s="25" t="s">
        <v>308</v>
      </c>
      <c r="BE127" s="214">
        <f t="shared" si="24"/>
        <v>0</v>
      </c>
      <c r="BF127" s="214">
        <f t="shared" si="25"/>
        <v>0</v>
      </c>
      <c r="BG127" s="214">
        <f t="shared" si="26"/>
        <v>0</v>
      </c>
      <c r="BH127" s="214">
        <f t="shared" si="27"/>
        <v>0</v>
      </c>
      <c r="BI127" s="214">
        <f t="shared" si="28"/>
        <v>0</v>
      </c>
      <c r="BJ127" s="25" t="s">
        <v>82</v>
      </c>
      <c r="BK127" s="214">
        <f t="shared" si="29"/>
        <v>0</v>
      </c>
      <c r="BL127" s="25" t="s">
        <v>327</v>
      </c>
      <c r="BM127" s="25" t="s">
        <v>570</v>
      </c>
    </row>
    <row r="128" spans="2:65" s="1" customFormat="1" ht="22.5" customHeight="1">
      <c r="B128" s="42"/>
      <c r="C128" s="277" t="s">
        <v>624</v>
      </c>
      <c r="D128" s="277" t="s">
        <v>1079</v>
      </c>
      <c r="E128" s="278" t="s">
        <v>13970</v>
      </c>
      <c r="F128" s="279" t="s">
        <v>13971</v>
      </c>
      <c r="G128" s="280" t="s">
        <v>647</v>
      </c>
      <c r="H128" s="281">
        <v>2</v>
      </c>
      <c r="I128" s="282"/>
      <c r="J128" s="283">
        <f t="shared" si="20"/>
        <v>0</v>
      </c>
      <c r="K128" s="279" t="s">
        <v>21</v>
      </c>
      <c r="L128" s="284"/>
      <c r="M128" s="285" t="s">
        <v>21</v>
      </c>
      <c r="N128" s="286" t="s">
        <v>45</v>
      </c>
      <c r="O128" s="43"/>
      <c r="P128" s="212">
        <f t="shared" si="21"/>
        <v>0</v>
      </c>
      <c r="Q128" s="212">
        <v>0</v>
      </c>
      <c r="R128" s="212">
        <f t="shared" si="22"/>
        <v>0</v>
      </c>
      <c r="S128" s="212">
        <v>0</v>
      </c>
      <c r="T128" s="213">
        <f t="shared" si="23"/>
        <v>0</v>
      </c>
      <c r="AR128" s="25" t="s">
        <v>342</v>
      </c>
      <c r="AT128" s="25" t="s">
        <v>1079</v>
      </c>
      <c r="AU128" s="25" t="s">
        <v>82</v>
      </c>
      <c r="AY128" s="25" t="s">
        <v>308</v>
      </c>
      <c r="BE128" s="214">
        <f t="shared" si="24"/>
        <v>0</v>
      </c>
      <c r="BF128" s="214">
        <f t="shared" si="25"/>
        <v>0</v>
      </c>
      <c r="BG128" s="214">
        <f t="shared" si="26"/>
        <v>0</v>
      </c>
      <c r="BH128" s="214">
        <f t="shared" si="27"/>
        <v>0</v>
      </c>
      <c r="BI128" s="214">
        <f t="shared" si="28"/>
        <v>0</v>
      </c>
      <c r="BJ128" s="25" t="s">
        <v>82</v>
      </c>
      <c r="BK128" s="214">
        <f t="shared" si="29"/>
        <v>0</v>
      </c>
      <c r="BL128" s="25" t="s">
        <v>327</v>
      </c>
      <c r="BM128" s="25" t="s">
        <v>2042</v>
      </c>
    </row>
    <row r="129" spans="2:65" s="1" customFormat="1" ht="22.5" customHeight="1">
      <c r="B129" s="42"/>
      <c r="C129" s="277" t="s">
        <v>632</v>
      </c>
      <c r="D129" s="277" t="s">
        <v>1079</v>
      </c>
      <c r="E129" s="278" t="s">
        <v>13972</v>
      </c>
      <c r="F129" s="279" t="s">
        <v>13973</v>
      </c>
      <c r="G129" s="280" t="s">
        <v>578</v>
      </c>
      <c r="H129" s="281">
        <v>4540</v>
      </c>
      <c r="I129" s="282"/>
      <c r="J129" s="283">
        <f t="shared" si="20"/>
        <v>0</v>
      </c>
      <c r="K129" s="279" t="s">
        <v>21</v>
      </c>
      <c r="L129" s="284"/>
      <c r="M129" s="285" t="s">
        <v>21</v>
      </c>
      <c r="N129" s="286" t="s">
        <v>45</v>
      </c>
      <c r="O129" s="43"/>
      <c r="P129" s="212">
        <f t="shared" si="21"/>
        <v>0</v>
      </c>
      <c r="Q129" s="212">
        <v>0</v>
      </c>
      <c r="R129" s="212">
        <f t="shared" si="22"/>
        <v>0</v>
      </c>
      <c r="S129" s="212">
        <v>0</v>
      </c>
      <c r="T129" s="213">
        <f t="shared" si="23"/>
        <v>0</v>
      </c>
      <c r="AR129" s="25" t="s">
        <v>342</v>
      </c>
      <c r="AT129" s="25" t="s">
        <v>1079</v>
      </c>
      <c r="AU129" s="25" t="s">
        <v>82</v>
      </c>
      <c r="AY129" s="25" t="s">
        <v>308</v>
      </c>
      <c r="BE129" s="214">
        <f t="shared" si="24"/>
        <v>0</v>
      </c>
      <c r="BF129" s="214">
        <f t="shared" si="25"/>
        <v>0</v>
      </c>
      <c r="BG129" s="214">
        <f t="shared" si="26"/>
        <v>0</v>
      </c>
      <c r="BH129" s="214">
        <f t="shared" si="27"/>
        <v>0</v>
      </c>
      <c r="BI129" s="214">
        <f t="shared" si="28"/>
        <v>0</v>
      </c>
      <c r="BJ129" s="25" t="s">
        <v>82</v>
      </c>
      <c r="BK129" s="214">
        <f t="shared" si="29"/>
        <v>0</v>
      </c>
      <c r="BL129" s="25" t="s">
        <v>327</v>
      </c>
      <c r="BM129" s="25" t="s">
        <v>2048</v>
      </c>
    </row>
    <row r="130" spans="2:65" s="1" customFormat="1" ht="22.5" customHeight="1">
      <c r="B130" s="42"/>
      <c r="C130" s="277" t="s">
        <v>638</v>
      </c>
      <c r="D130" s="277" t="s">
        <v>1079</v>
      </c>
      <c r="E130" s="278" t="s">
        <v>13980</v>
      </c>
      <c r="F130" s="279" t="s">
        <v>13981</v>
      </c>
      <c r="G130" s="280" t="s">
        <v>449</v>
      </c>
      <c r="H130" s="281">
        <v>0.6</v>
      </c>
      <c r="I130" s="282"/>
      <c r="J130" s="283">
        <f t="shared" si="20"/>
        <v>0</v>
      </c>
      <c r="K130" s="279" t="s">
        <v>21</v>
      </c>
      <c r="L130" s="284"/>
      <c r="M130" s="285" t="s">
        <v>21</v>
      </c>
      <c r="N130" s="286" t="s">
        <v>45</v>
      </c>
      <c r="O130" s="43"/>
      <c r="P130" s="212">
        <f t="shared" si="21"/>
        <v>0</v>
      </c>
      <c r="Q130" s="212">
        <v>0</v>
      </c>
      <c r="R130" s="212">
        <f t="shared" si="22"/>
        <v>0</v>
      </c>
      <c r="S130" s="212">
        <v>0</v>
      </c>
      <c r="T130" s="213">
        <f t="shared" si="23"/>
        <v>0</v>
      </c>
      <c r="AR130" s="25" t="s">
        <v>342</v>
      </c>
      <c r="AT130" s="25" t="s">
        <v>1079</v>
      </c>
      <c r="AU130" s="25" t="s">
        <v>82</v>
      </c>
      <c r="AY130" s="25" t="s">
        <v>308</v>
      </c>
      <c r="BE130" s="214">
        <f t="shared" si="24"/>
        <v>0</v>
      </c>
      <c r="BF130" s="214">
        <f t="shared" si="25"/>
        <v>0</v>
      </c>
      <c r="BG130" s="214">
        <f t="shared" si="26"/>
        <v>0</v>
      </c>
      <c r="BH130" s="214">
        <f t="shared" si="27"/>
        <v>0</v>
      </c>
      <c r="BI130" s="214">
        <f t="shared" si="28"/>
        <v>0</v>
      </c>
      <c r="BJ130" s="25" t="s">
        <v>82</v>
      </c>
      <c r="BK130" s="214">
        <f t="shared" si="29"/>
        <v>0</v>
      </c>
      <c r="BL130" s="25" t="s">
        <v>327</v>
      </c>
      <c r="BM130" s="25" t="s">
        <v>2055</v>
      </c>
    </row>
    <row r="131" spans="2:65" s="1" customFormat="1" ht="22.5" customHeight="1">
      <c r="B131" s="42"/>
      <c r="C131" s="277" t="s">
        <v>644</v>
      </c>
      <c r="D131" s="277" t="s">
        <v>1079</v>
      </c>
      <c r="E131" s="278" t="s">
        <v>13982</v>
      </c>
      <c r="F131" s="279" t="s">
        <v>13983</v>
      </c>
      <c r="G131" s="280" t="s">
        <v>449</v>
      </c>
      <c r="H131" s="281">
        <v>0.377</v>
      </c>
      <c r="I131" s="282"/>
      <c r="J131" s="283">
        <f t="shared" si="20"/>
        <v>0</v>
      </c>
      <c r="K131" s="279" t="s">
        <v>21</v>
      </c>
      <c r="L131" s="284"/>
      <c r="M131" s="285" t="s">
        <v>21</v>
      </c>
      <c r="N131" s="286" t="s">
        <v>45</v>
      </c>
      <c r="O131" s="43"/>
      <c r="P131" s="212">
        <f t="shared" si="21"/>
        <v>0</v>
      </c>
      <c r="Q131" s="212">
        <v>0</v>
      </c>
      <c r="R131" s="212">
        <f t="shared" si="22"/>
        <v>0</v>
      </c>
      <c r="S131" s="212">
        <v>0</v>
      </c>
      <c r="T131" s="213">
        <f t="shared" si="23"/>
        <v>0</v>
      </c>
      <c r="AR131" s="25" t="s">
        <v>342</v>
      </c>
      <c r="AT131" s="25" t="s">
        <v>1079</v>
      </c>
      <c r="AU131" s="25" t="s">
        <v>82</v>
      </c>
      <c r="AY131" s="25" t="s">
        <v>308</v>
      </c>
      <c r="BE131" s="214">
        <f t="shared" si="24"/>
        <v>0</v>
      </c>
      <c r="BF131" s="214">
        <f t="shared" si="25"/>
        <v>0</v>
      </c>
      <c r="BG131" s="214">
        <f t="shared" si="26"/>
        <v>0</v>
      </c>
      <c r="BH131" s="214">
        <f t="shared" si="27"/>
        <v>0</v>
      </c>
      <c r="BI131" s="214">
        <f t="shared" si="28"/>
        <v>0</v>
      </c>
      <c r="BJ131" s="25" t="s">
        <v>82</v>
      </c>
      <c r="BK131" s="214">
        <f t="shared" si="29"/>
        <v>0</v>
      </c>
      <c r="BL131" s="25" t="s">
        <v>327</v>
      </c>
      <c r="BM131" s="25" t="s">
        <v>2061</v>
      </c>
    </row>
    <row r="132" spans="2:65" s="1" customFormat="1" ht="22.5" customHeight="1">
      <c r="B132" s="42"/>
      <c r="C132" s="277" t="s">
        <v>649</v>
      </c>
      <c r="D132" s="277" t="s">
        <v>1079</v>
      </c>
      <c r="E132" s="278" t="s">
        <v>13984</v>
      </c>
      <c r="F132" s="279" t="s">
        <v>13985</v>
      </c>
      <c r="G132" s="280" t="s">
        <v>13986</v>
      </c>
      <c r="H132" s="281">
        <v>39.56</v>
      </c>
      <c r="I132" s="282"/>
      <c r="J132" s="283">
        <f t="shared" si="20"/>
        <v>0</v>
      </c>
      <c r="K132" s="279" t="s">
        <v>21</v>
      </c>
      <c r="L132" s="284"/>
      <c r="M132" s="285" t="s">
        <v>21</v>
      </c>
      <c r="N132" s="286" t="s">
        <v>45</v>
      </c>
      <c r="O132" s="43"/>
      <c r="P132" s="212">
        <f t="shared" si="21"/>
        <v>0</v>
      </c>
      <c r="Q132" s="212">
        <v>0</v>
      </c>
      <c r="R132" s="212">
        <f t="shared" si="22"/>
        <v>0</v>
      </c>
      <c r="S132" s="212">
        <v>0</v>
      </c>
      <c r="T132" s="213">
        <f t="shared" si="23"/>
        <v>0</v>
      </c>
      <c r="AR132" s="25" t="s">
        <v>342</v>
      </c>
      <c r="AT132" s="25" t="s">
        <v>1079</v>
      </c>
      <c r="AU132" s="25" t="s">
        <v>82</v>
      </c>
      <c r="AY132" s="25" t="s">
        <v>308</v>
      </c>
      <c r="BE132" s="214">
        <f t="shared" si="24"/>
        <v>0</v>
      </c>
      <c r="BF132" s="214">
        <f t="shared" si="25"/>
        <v>0</v>
      </c>
      <c r="BG132" s="214">
        <f t="shared" si="26"/>
        <v>0</v>
      </c>
      <c r="BH132" s="214">
        <f t="shared" si="27"/>
        <v>0</v>
      </c>
      <c r="BI132" s="214">
        <f t="shared" si="28"/>
        <v>0</v>
      </c>
      <c r="BJ132" s="25" t="s">
        <v>82</v>
      </c>
      <c r="BK132" s="214">
        <f t="shared" si="29"/>
        <v>0</v>
      </c>
      <c r="BL132" s="25" t="s">
        <v>327</v>
      </c>
      <c r="BM132" s="25" t="s">
        <v>2067</v>
      </c>
    </row>
    <row r="133" spans="2:65" s="11" customFormat="1" ht="37.35" customHeight="1">
      <c r="B133" s="186"/>
      <c r="C133" s="187"/>
      <c r="D133" s="200" t="s">
        <v>73</v>
      </c>
      <c r="E133" s="296" t="s">
        <v>2166</v>
      </c>
      <c r="F133" s="296" t="s">
        <v>13987</v>
      </c>
      <c r="G133" s="187"/>
      <c r="H133" s="187"/>
      <c r="I133" s="190"/>
      <c r="J133" s="297">
        <f>BK133</f>
        <v>0</v>
      </c>
      <c r="K133" s="187"/>
      <c r="L133" s="192"/>
      <c r="M133" s="193"/>
      <c r="N133" s="194"/>
      <c r="O133" s="194"/>
      <c r="P133" s="195">
        <f>P134</f>
        <v>0</v>
      </c>
      <c r="Q133" s="194"/>
      <c r="R133" s="195">
        <f>R134</f>
        <v>0</v>
      </c>
      <c r="S133" s="194"/>
      <c r="T133" s="196">
        <f>T134</f>
        <v>0</v>
      </c>
      <c r="AR133" s="197" t="s">
        <v>82</v>
      </c>
      <c r="AT133" s="198" t="s">
        <v>73</v>
      </c>
      <c r="AU133" s="198" t="s">
        <v>74</v>
      </c>
      <c r="AY133" s="197" t="s">
        <v>308</v>
      </c>
      <c r="BK133" s="199">
        <f>BK134</f>
        <v>0</v>
      </c>
    </row>
    <row r="134" spans="2:65" s="1" customFormat="1" ht="22.5" customHeight="1">
      <c r="B134" s="42"/>
      <c r="C134" s="203" t="s">
        <v>653</v>
      </c>
      <c r="D134" s="203" t="s">
        <v>311</v>
      </c>
      <c r="E134" s="204" t="s">
        <v>13988</v>
      </c>
      <c r="F134" s="205" t="s">
        <v>13989</v>
      </c>
      <c r="G134" s="206" t="s">
        <v>719</v>
      </c>
      <c r="H134" s="207">
        <v>9.1240000000000006</v>
      </c>
      <c r="I134" s="208"/>
      <c r="J134" s="209">
        <f>ROUND(I134*H134,2)</f>
        <v>0</v>
      </c>
      <c r="K134" s="205" t="s">
        <v>21</v>
      </c>
      <c r="L134" s="62"/>
      <c r="M134" s="210" t="s">
        <v>21</v>
      </c>
      <c r="N134" s="215" t="s">
        <v>45</v>
      </c>
      <c r="O134" s="216"/>
      <c r="P134" s="217">
        <f>O134*H134</f>
        <v>0</v>
      </c>
      <c r="Q134" s="217">
        <v>0</v>
      </c>
      <c r="R134" s="217">
        <f>Q134*H134</f>
        <v>0</v>
      </c>
      <c r="S134" s="217">
        <v>0</v>
      </c>
      <c r="T134" s="218">
        <f>S134*H134</f>
        <v>0</v>
      </c>
      <c r="AR134" s="25" t="s">
        <v>327</v>
      </c>
      <c r="AT134" s="25" t="s">
        <v>311</v>
      </c>
      <c r="AU134" s="25" t="s">
        <v>82</v>
      </c>
      <c r="AY134" s="25" t="s">
        <v>308</v>
      </c>
      <c r="BE134" s="214">
        <f>IF(N134="základní",J134,0)</f>
        <v>0</v>
      </c>
      <c r="BF134" s="214">
        <f>IF(N134="snížená",J134,0)</f>
        <v>0</v>
      </c>
      <c r="BG134" s="214">
        <f>IF(N134="zákl. přenesená",J134,0)</f>
        <v>0</v>
      </c>
      <c r="BH134" s="214">
        <f>IF(N134="sníž. přenesená",J134,0)</f>
        <v>0</v>
      </c>
      <c r="BI134" s="214">
        <f>IF(N134="nulová",J134,0)</f>
        <v>0</v>
      </c>
      <c r="BJ134" s="25" t="s">
        <v>82</v>
      </c>
      <c r="BK134" s="214">
        <f>ROUND(I134*H134,2)</f>
        <v>0</v>
      </c>
      <c r="BL134" s="25" t="s">
        <v>327</v>
      </c>
      <c r="BM134" s="25" t="s">
        <v>2075</v>
      </c>
    </row>
    <row r="135" spans="2:65" s="1" customFormat="1" ht="6.95" customHeight="1">
      <c r="B135" s="57"/>
      <c r="C135" s="58"/>
      <c r="D135" s="58"/>
      <c r="E135" s="58"/>
      <c r="F135" s="58"/>
      <c r="G135" s="58"/>
      <c r="H135" s="58"/>
      <c r="I135" s="149"/>
      <c r="J135" s="58"/>
      <c r="K135" s="58"/>
      <c r="L135" s="62"/>
    </row>
  </sheetData>
  <sheetProtection password="CC35" sheet="1" objects="1" scenarios="1" formatCells="0" formatColumns="0" formatRows="0" sort="0" autoFilter="0"/>
  <autoFilter ref="C90:K134"/>
  <mergeCells count="15">
    <mergeCell ref="E81:H81"/>
    <mergeCell ref="E79:H79"/>
    <mergeCell ref="E83:H83"/>
    <mergeCell ref="G1:H1"/>
    <mergeCell ref="L2:V2"/>
    <mergeCell ref="E49:H49"/>
    <mergeCell ref="E53:H53"/>
    <mergeCell ref="E51:H51"/>
    <mergeCell ref="E55:H55"/>
    <mergeCell ref="E77:H77"/>
    <mergeCell ref="E7:H7"/>
    <mergeCell ref="E11:H11"/>
    <mergeCell ref="E9:H9"/>
    <mergeCell ref="E13:H13"/>
    <mergeCell ref="E28:H28"/>
  </mergeCells>
  <hyperlinks>
    <hyperlink ref="F1:G1" location="C2" display="1) Krycí list soupisu"/>
    <hyperlink ref="G1:H1" location="C62" display="2) Rekapitulace"/>
    <hyperlink ref="J1" location="C90" display="3) Soupis prací"/>
    <hyperlink ref="L1:V1" location="'Rekapitulace stavby'!C2" display="Rekapitulace stavby"/>
  </hyperlinks>
  <pageMargins left="0.58333330000000005" right="0.58333330000000005" top="0.58333330000000005" bottom="0.58333330000000005" header="0" footer="0"/>
  <pageSetup paperSize="9" fitToHeight="100" orientation="landscape" blackAndWhite="1" r:id="rId1"/>
  <headerFooter>
    <oddFooter>&amp;CStrana &amp;P z &amp;N</oddFooter>
  </headerFooter>
  <drawing r:id="rId2"/>
</worksheet>
</file>

<file path=xl/worksheets/sheet44.xml><?xml version="1.0" encoding="utf-8"?>
<worksheet xmlns="http://schemas.openxmlformats.org/spreadsheetml/2006/main" xmlns:r="http://schemas.openxmlformats.org/officeDocument/2006/relationships">
  <sheetPr>
    <pageSetUpPr fitToPage="1"/>
  </sheetPr>
  <dimension ref="A1:BR109"/>
  <sheetViews>
    <sheetView showGridLines="0" workbookViewId="0">
      <pane ySplit="1" topLeftCell="A2" activePane="bottomLeft" state="frozen"/>
      <selection pane="bottomLeft"/>
    </sheetView>
  </sheetViews>
  <sheetFormatPr defaultRowHeight="15"/>
  <cols>
    <col min="1" max="1" width="8.33203125" customWidth="1"/>
    <col min="2" max="2" width="1.6640625" customWidth="1"/>
    <col min="3" max="3" width="4.1640625" customWidth="1"/>
    <col min="4" max="4" width="4.33203125" customWidth="1"/>
    <col min="5" max="5" width="17.1640625" customWidth="1"/>
    <col min="6" max="6" width="75" customWidth="1"/>
    <col min="7" max="7" width="8.6640625" customWidth="1"/>
    <col min="8" max="8" width="11.1640625" customWidth="1"/>
    <col min="9" max="9" width="12.6640625" style="121" customWidth="1"/>
    <col min="10" max="10" width="23.5" customWidth="1"/>
    <col min="11" max="11" width="15.5" customWidth="1"/>
    <col min="19" max="19" width="8.1640625" customWidth="1"/>
    <col min="20" max="20" width="29.6640625" customWidth="1"/>
    <col min="21" max="21" width="16.33203125"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1" spans="1:70" ht="21.75" customHeight="1">
      <c r="A1" s="22"/>
      <c r="B1" s="122"/>
      <c r="C1" s="122"/>
      <c r="D1" s="123" t="s">
        <v>1</v>
      </c>
      <c r="E1" s="122"/>
      <c r="F1" s="124" t="s">
        <v>272</v>
      </c>
      <c r="G1" s="427" t="s">
        <v>273</v>
      </c>
      <c r="H1" s="427"/>
      <c r="I1" s="125"/>
      <c r="J1" s="124" t="s">
        <v>274</v>
      </c>
      <c r="K1" s="123" t="s">
        <v>275</v>
      </c>
      <c r="L1" s="124" t="s">
        <v>276</v>
      </c>
      <c r="M1" s="124"/>
      <c r="N1" s="124"/>
      <c r="O1" s="124"/>
      <c r="P1" s="124"/>
      <c r="Q1" s="124"/>
      <c r="R1" s="124"/>
      <c r="S1" s="124"/>
      <c r="T1" s="124"/>
      <c r="U1" s="21"/>
      <c r="V1" s="21"/>
      <c r="W1" s="22"/>
      <c r="X1" s="22"/>
      <c r="Y1" s="22"/>
      <c r="Z1" s="22"/>
      <c r="AA1" s="22"/>
      <c r="AB1" s="22"/>
      <c r="AC1" s="22"/>
      <c r="AD1" s="22"/>
      <c r="AE1" s="22"/>
      <c r="AF1" s="22"/>
      <c r="AG1" s="22"/>
      <c r="AH1" s="22"/>
      <c r="AI1" s="22"/>
      <c r="AJ1" s="22"/>
      <c r="AK1" s="22"/>
      <c r="AL1" s="22"/>
      <c r="AM1" s="22"/>
      <c r="AN1" s="22"/>
      <c r="AO1" s="22"/>
      <c r="AP1" s="22"/>
      <c r="AQ1" s="22"/>
      <c r="AR1" s="22"/>
      <c r="AS1" s="22"/>
      <c r="AT1" s="22"/>
      <c r="AU1" s="22"/>
      <c r="AV1" s="22"/>
      <c r="AW1" s="22"/>
      <c r="AX1" s="22"/>
      <c r="AY1" s="22"/>
      <c r="AZ1" s="22"/>
      <c r="BA1" s="22"/>
      <c r="BB1" s="22"/>
      <c r="BC1" s="22"/>
      <c r="BD1" s="22"/>
      <c r="BE1" s="22"/>
      <c r="BF1" s="22"/>
      <c r="BG1" s="22"/>
      <c r="BH1" s="22"/>
      <c r="BI1" s="22"/>
      <c r="BJ1" s="22"/>
      <c r="BK1" s="22"/>
      <c r="BL1" s="22"/>
      <c r="BM1" s="22"/>
      <c r="BN1" s="22"/>
      <c r="BO1" s="22"/>
      <c r="BP1" s="22"/>
      <c r="BQ1" s="22"/>
      <c r="BR1" s="22"/>
    </row>
    <row r="2" spans="1:70" ht="36.950000000000003" customHeight="1">
      <c r="L2" s="419"/>
      <c r="M2" s="419"/>
      <c r="N2" s="419"/>
      <c r="O2" s="419"/>
      <c r="P2" s="419"/>
      <c r="Q2" s="419"/>
      <c r="R2" s="419"/>
      <c r="S2" s="419"/>
      <c r="T2" s="419"/>
      <c r="U2" s="419"/>
      <c r="V2" s="419"/>
      <c r="AT2" s="25" t="s">
        <v>232</v>
      </c>
    </row>
    <row r="3" spans="1:70" ht="6.95" customHeight="1">
      <c r="B3" s="26"/>
      <c r="C3" s="27"/>
      <c r="D3" s="27"/>
      <c r="E3" s="27"/>
      <c r="F3" s="27"/>
      <c r="G3" s="27"/>
      <c r="H3" s="27"/>
      <c r="I3" s="126"/>
      <c r="J3" s="27"/>
      <c r="K3" s="28"/>
      <c r="AT3" s="25" t="s">
        <v>84</v>
      </c>
    </row>
    <row r="4" spans="1:70" ht="36.950000000000003" customHeight="1">
      <c r="B4" s="29"/>
      <c r="C4" s="30"/>
      <c r="D4" s="31" t="s">
        <v>277</v>
      </c>
      <c r="E4" s="30"/>
      <c r="F4" s="30"/>
      <c r="G4" s="30"/>
      <c r="H4" s="30"/>
      <c r="I4" s="127"/>
      <c r="J4" s="30"/>
      <c r="K4" s="32"/>
      <c r="M4" s="33" t="s">
        <v>12</v>
      </c>
      <c r="AT4" s="25" t="s">
        <v>6</v>
      </c>
    </row>
    <row r="5" spans="1:70" ht="6.95" customHeight="1">
      <c r="B5" s="29"/>
      <c r="C5" s="30"/>
      <c r="D5" s="30"/>
      <c r="E5" s="30"/>
      <c r="F5" s="30"/>
      <c r="G5" s="30"/>
      <c r="H5" s="30"/>
      <c r="I5" s="127"/>
      <c r="J5" s="30"/>
      <c r="K5" s="32"/>
    </row>
    <row r="6" spans="1:70">
      <c r="B6" s="29"/>
      <c r="C6" s="30"/>
      <c r="D6" s="38" t="s">
        <v>18</v>
      </c>
      <c r="E6" s="30"/>
      <c r="F6" s="30"/>
      <c r="G6" s="30"/>
      <c r="H6" s="30"/>
      <c r="I6" s="127"/>
      <c r="J6" s="30"/>
      <c r="K6" s="32"/>
    </row>
    <row r="7" spans="1:70" ht="22.5" customHeight="1">
      <c r="B7" s="29"/>
      <c r="C7" s="30"/>
      <c r="D7" s="30"/>
      <c r="E7" s="420" t="str">
        <f>'Rekapitulace stavby'!K6</f>
        <v>Národní telemedicínské centrum</v>
      </c>
      <c r="F7" s="421"/>
      <c r="G7" s="421"/>
      <c r="H7" s="421"/>
      <c r="I7" s="127"/>
      <c r="J7" s="30"/>
      <c r="K7" s="32"/>
    </row>
    <row r="8" spans="1:70">
      <c r="B8" s="29"/>
      <c r="C8" s="30"/>
      <c r="D8" s="38" t="s">
        <v>278</v>
      </c>
      <c r="E8" s="30"/>
      <c r="F8" s="30"/>
      <c r="G8" s="30"/>
      <c r="H8" s="30"/>
      <c r="I8" s="127"/>
      <c r="J8" s="30"/>
      <c r="K8" s="32"/>
    </row>
    <row r="9" spans="1:70" ht="22.5" customHeight="1">
      <c r="B9" s="29"/>
      <c r="C9" s="30"/>
      <c r="D9" s="30"/>
      <c r="E9" s="420" t="s">
        <v>13517</v>
      </c>
      <c r="F9" s="380"/>
      <c r="G9" s="380"/>
      <c r="H9" s="380"/>
      <c r="I9" s="127"/>
      <c r="J9" s="30"/>
      <c r="K9" s="32"/>
    </row>
    <row r="10" spans="1:70">
      <c r="B10" s="29"/>
      <c r="C10" s="30"/>
      <c r="D10" s="38" t="s">
        <v>425</v>
      </c>
      <c r="E10" s="30"/>
      <c r="F10" s="30"/>
      <c r="G10" s="30"/>
      <c r="H10" s="30"/>
      <c r="I10" s="127"/>
      <c r="J10" s="30"/>
      <c r="K10" s="32"/>
    </row>
    <row r="11" spans="1:70" s="1" customFormat="1" ht="22.5" customHeight="1">
      <c r="B11" s="42"/>
      <c r="C11" s="43"/>
      <c r="D11" s="43"/>
      <c r="E11" s="404" t="s">
        <v>13750</v>
      </c>
      <c r="F11" s="423"/>
      <c r="G11" s="423"/>
      <c r="H11" s="423"/>
      <c r="I11" s="128"/>
      <c r="J11" s="43"/>
      <c r="K11" s="46"/>
    </row>
    <row r="12" spans="1:70" s="1" customFormat="1">
      <c r="B12" s="42"/>
      <c r="C12" s="43"/>
      <c r="D12" s="38" t="s">
        <v>427</v>
      </c>
      <c r="E12" s="43"/>
      <c r="F12" s="43"/>
      <c r="G12" s="43"/>
      <c r="H12" s="43"/>
      <c r="I12" s="128"/>
      <c r="J12" s="43"/>
      <c r="K12" s="46"/>
    </row>
    <row r="13" spans="1:70" s="1" customFormat="1" ht="36.950000000000003" customHeight="1">
      <c r="B13" s="42"/>
      <c r="C13" s="43"/>
      <c r="D13" s="43"/>
      <c r="E13" s="422" t="s">
        <v>14044</v>
      </c>
      <c r="F13" s="423"/>
      <c r="G13" s="423"/>
      <c r="H13" s="423"/>
      <c r="I13" s="128"/>
      <c r="J13" s="43"/>
      <c r="K13" s="46"/>
    </row>
    <row r="14" spans="1:70" s="1" customFormat="1" ht="13.5">
      <c r="B14" s="42"/>
      <c r="C14" s="43"/>
      <c r="D14" s="43"/>
      <c r="E14" s="43"/>
      <c r="F14" s="43"/>
      <c r="G14" s="43"/>
      <c r="H14" s="43"/>
      <c r="I14" s="128"/>
      <c r="J14" s="43"/>
      <c r="K14" s="46"/>
    </row>
    <row r="15" spans="1:70" s="1" customFormat="1" ht="14.45" customHeight="1">
      <c r="B15" s="42"/>
      <c r="C15" s="43"/>
      <c r="D15" s="38" t="s">
        <v>20</v>
      </c>
      <c r="E15" s="43"/>
      <c r="F15" s="36" t="s">
        <v>21</v>
      </c>
      <c r="G15" s="43"/>
      <c r="H15" s="43"/>
      <c r="I15" s="129" t="s">
        <v>22</v>
      </c>
      <c r="J15" s="36" t="s">
        <v>21</v>
      </c>
      <c r="K15" s="46"/>
    </row>
    <row r="16" spans="1:70" s="1" customFormat="1" ht="14.45" customHeight="1">
      <c r="B16" s="42"/>
      <c r="C16" s="43"/>
      <c r="D16" s="38" t="s">
        <v>23</v>
      </c>
      <c r="E16" s="43"/>
      <c r="F16" s="36" t="s">
        <v>24</v>
      </c>
      <c r="G16" s="43"/>
      <c r="H16" s="43"/>
      <c r="I16" s="129" t="s">
        <v>25</v>
      </c>
      <c r="J16" s="130" t="str">
        <f>'Rekapitulace stavby'!AN8</f>
        <v>26.1.2017</v>
      </c>
      <c r="K16" s="46"/>
    </row>
    <row r="17" spans="2:11" s="1" customFormat="1" ht="10.9" customHeight="1">
      <c r="B17" s="42"/>
      <c r="C17" s="43"/>
      <c r="D17" s="43"/>
      <c r="E17" s="43"/>
      <c r="F17" s="43"/>
      <c r="G17" s="43"/>
      <c r="H17" s="43"/>
      <c r="I17" s="128"/>
      <c r="J17" s="43"/>
      <c r="K17" s="46"/>
    </row>
    <row r="18" spans="2:11" s="1" customFormat="1" ht="14.45" customHeight="1">
      <c r="B18" s="42"/>
      <c r="C18" s="43"/>
      <c r="D18" s="38" t="s">
        <v>27</v>
      </c>
      <c r="E18" s="43"/>
      <c r="F18" s="43"/>
      <c r="G18" s="43"/>
      <c r="H18" s="43"/>
      <c r="I18" s="129" t="s">
        <v>28</v>
      </c>
      <c r="J18" s="36" t="s">
        <v>29</v>
      </c>
      <c r="K18" s="46"/>
    </row>
    <row r="19" spans="2:11" s="1" customFormat="1" ht="18" customHeight="1">
      <c r="B19" s="42"/>
      <c r="C19" s="43"/>
      <c r="D19" s="43"/>
      <c r="E19" s="36" t="s">
        <v>30</v>
      </c>
      <c r="F19" s="43"/>
      <c r="G19" s="43"/>
      <c r="H19" s="43"/>
      <c r="I19" s="129" t="s">
        <v>31</v>
      </c>
      <c r="J19" s="36" t="s">
        <v>21</v>
      </c>
      <c r="K19" s="46"/>
    </row>
    <row r="20" spans="2:11" s="1" customFormat="1" ht="6.95" customHeight="1">
      <c r="B20" s="42"/>
      <c r="C20" s="43"/>
      <c r="D20" s="43"/>
      <c r="E20" s="43"/>
      <c r="F20" s="43"/>
      <c r="G20" s="43"/>
      <c r="H20" s="43"/>
      <c r="I20" s="128"/>
      <c r="J20" s="43"/>
      <c r="K20" s="46"/>
    </row>
    <row r="21" spans="2:11" s="1" customFormat="1" ht="14.45" customHeight="1">
      <c r="B21" s="42"/>
      <c r="C21" s="43"/>
      <c r="D21" s="38" t="s">
        <v>32</v>
      </c>
      <c r="E21" s="43"/>
      <c r="F21" s="43"/>
      <c r="G21" s="43"/>
      <c r="H21" s="43"/>
      <c r="I21" s="129" t="s">
        <v>28</v>
      </c>
      <c r="J21" s="36" t="str">
        <f>IF('Rekapitulace stavby'!AN13="Vyplň údaj","",IF('Rekapitulace stavby'!AN13="","",'Rekapitulace stavby'!AN13))</f>
        <v/>
      </c>
      <c r="K21" s="46"/>
    </row>
    <row r="22" spans="2:11" s="1" customFormat="1" ht="18" customHeight="1">
      <c r="B22" s="42"/>
      <c r="C22" s="43"/>
      <c r="D22" s="43"/>
      <c r="E22" s="36" t="str">
        <f>IF('Rekapitulace stavby'!E14="Vyplň údaj","",IF('Rekapitulace stavby'!E14="","",'Rekapitulace stavby'!E14))</f>
        <v/>
      </c>
      <c r="F22" s="43"/>
      <c r="G22" s="43"/>
      <c r="H22" s="43"/>
      <c r="I22" s="129" t="s">
        <v>31</v>
      </c>
      <c r="J22" s="36" t="str">
        <f>IF('Rekapitulace stavby'!AN14="Vyplň údaj","",IF('Rekapitulace stavby'!AN14="","",'Rekapitulace stavby'!AN14))</f>
        <v/>
      </c>
      <c r="K22" s="46"/>
    </row>
    <row r="23" spans="2:11" s="1" customFormat="1" ht="6.95" customHeight="1">
      <c r="B23" s="42"/>
      <c r="C23" s="43"/>
      <c r="D23" s="43"/>
      <c r="E23" s="43"/>
      <c r="F23" s="43"/>
      <c r="G23" s="43"/>
      <c r="H23" s="43"/>
      <c r="I23" s="128"/>
      <c r="J23" s="43"/>
      <c r="K23" s="46"/>
    </row>
    <row r="24" spans="2:11" s="1" customFormat="1" ht="14.45" customHeight="1">
      <c r="B24" s="42"/>
      <c r="C24" s="43"/>
      <c r="D24" s="38" t="s">
        <v>34</v>
      </c>
      <c r="E24" s="43"/>
      <c r="F24" s="43"/>
      <c r="G24" s="43"/>
      <c r="H24" s="43"/>
      <c r="I24" s="129" t="s">
        <v>28</v>
      </c>
      <c r="J24" s="36" t="s">
        <v>35</v>
      </c>
      <c r="K24" s="46"/>
    </row>
    <row r="25" spans="2:11" s="1" customFormat="1" ht="18" customHeight="1">
      <c r="B25" s="42"/>
      <c r="C25" s="43"/>
      <c r="D25" s="43"/>
      <c r="E25" s="36" t="s">
        <v>36</v>
      </c>
      <c r="F25" s="43"/>
      <c r="G25" s="43"/>
      <c r="H25" s="43"/>
      <c r="I25" s="129" t="s">
        <v>31</v>
      </c>
      <c r="J25" s="36" t="s">
        <v>21</v>
      </c>
      <c r="K25" s="46"/>
    </row>
    <row r="26" spans="2:11" s="1" customFormat="1" ht="6.95" customHeight="1">
      <c r="B26" s="42"/>
      <c r="C26" s="43"/>
      <c r="D26" s="43"/>
      <c r="E26" s="43"/>
      <c r="F26" s="43"/>
      <c r="G26" s="43"/>
      <c r="H26" s="43"/>
      <c r="I26" s="128"/>
      <c r="J26" s="43"/>
      <c r="K26" s="46"/>
    </row>
    <row r="27" spans="2:11" s="1" customFormat="1" ht="14.45" customHeight="1">
      <c r="B27" s="42"/>
      <c r="C27" s="43"/>
      <c r="D27" s="38" t="s">
        <v>38</v>
      </c>
      <c r="E27" s="43"/>
      <c r="F27" s="43"/>
      <c r="G27" s="43"/>
      <c r="H27" s="43"/>
      <c r="I27" s="128"/>
      <c r="J27" s="43"/>
      <c r="K27" s="46"/>
    </row>
    <row r="28" spans="2:11" s="7" customFormat="1" ht="22.5" customHeight="1">
      <c r="B28" s="131"/>
      <c r="C28" s="132"/>
      <c r="D28" s="132"/>
      <c r="E28" s="384" t="s">
        <v>21</v>
      </c>
      <c r="F28" s="384"/>
      <c r="G28" s="384"/>
      <c r="H28" s="384"/>
      <c r="I28" s="133"/>
      <c r="J28" s="132"/>
      <c r="K28" s="134"/>
    </row>
    <row r="29" spans="2:11" s="1" customFormat="1" ht="6.95" customHeight="1">
      <c r="B29" s="42"/>
      <c r="C29" s="43"/>
      <c r="D29" s="43"/>
      <c r="E29" s="43"/>
      <c r="F29" s="43"/>
      <c r="G29" s="43"/>
      <c r="H29" s="43"/>
      <c r="I29" s="128"/>
      <c r="J29" s="43"/>
      <c r="K29" s="46"/>
    </row>
    <row r="30" spans="2:11" s="1" customFormat="1" ht="6.95" customHeight="1">
      <c r="B30" s="42"/>
      <c r="C30" s="43"/>
      <c r="D30" s="86"/>
      <c r="E30" s="86"/>
      <c r="F30" s="86"/>
      <c r="G30" s="86"/>
      <c r="H30" s="86"/>
      <c r="I30" s="135"/>
      <c r="J30" s="86"/>
      <c r="K30" s="136"/>
    </row>
    <row r="31" spans="2:11" s="1" customFormat="1" ht="25.35" customHeight="1">
      <c r="B31" s="42"/>
      <c r="C31" s="43"/>
      <c r="D31" s="137" t="s">
        <v>40</v>
      </c>
      <c r="E31" s="43"/>
      <c r="F31" s="43"/>
      <c r="G31" s="43"/>
      <c r="H31" s="43"/>
      <c r="I31" s="128"/>
      <c r="J31" s="138">
        <f>ROUND(J91,2)</f>
        <v>0</v>
      </c>
      <c r="K31" s="46"/>
    </row>
    <row r="32" spans="2:11" s="1" customFormat="1" ht="6.95" customHeight="1">
      <c r="B32" s="42"/>
      <c r="C32" s="43"/>
      <c r="D32" s="86"/>
      <c r="E32" s="86"/>
      <c r="F32" s="86"/>
      <c r="G32" s="86"/>
      <c r="H32" s="86"/>
      <c r="I32" s="135"/>
      <c r="J32" s="86"/>
      <c r="K32" s="136"/>
    </row>
    <row r="33" spans="2:11" s="1" customFormat="1" ht="14.45" customHeight="1">
      <c r="B33" s="42"/>
      <c r="C33" s="43"/>
      <c r="D33" s="43"/>
      <c r="E33" s="43"/>
      <c r="F33" s="47" t="s">
        <v>42</v>
      </c>
      <c r="G33" s="43"/>
      <c r="H33" s="43"/>
      <c r="I33" s="139" t="s">
        <v>41</v>
      </c>
      <c r="J33" s="47" t="s">
        <v>43</v>
      </c>
      <c r="K33" s="46"/>
    </row>
    <row r="34" spans="2:11" s="1" customFormat="1" ht="14.45" customHeight="1">
      <c r="B34" s="42"/>
      <c r="C34" s="43"/>
      <c r="D34" s="50" t="s">
        <v>44</v>
      </c>
      <c r="E34" s="50" t="s">
        <v>45</v>
      </c>
      <c r="F34" s="140">
        <f>ROUND(SUM(BE91:BE108), 2)</f>
        <v>0</v>
      </c>
      <c r="G34" s="43"/>
      <c r="H34" s="43"/>
      <c r="I34" s="141">
        <v>0.21</v>
      </c>
      <c r="J34" s="140">
        <f>ROUND(ROUND((SUM(BE91:BE108)), 2)*I34, 2)</f>
        <v>0</v>
      </c>
      <c r="K34" s="46"/>
    </row>
    <row r="35" spans="2:11" s="1" customFormat="1" ht="14.45" customHeight="1">
      <c r="B35" s="42"/>
      <c r="C35" s="43"/>
      <c r="D35" s="43"/>
      <c r="E35" s="50" t="s">
        <v>46</v>
      </c>
      <c r="F35" s="140">
        <f>ROUND(SUM(BF91:BF108), 2)</f>
        <v>0</v>
      </c>
      <c r="G35" s="43"/>
      <c r="H35" s="43"/>
      <c r="I35" s="141">
        <v>0.15</v>
      </c>
      <c r="J35" s="140">
        <f>ROUND(ROUND((SUM(BF91:BF108)), 2)*I35, 2)</f>
        <v>0</v>
      </c>
      <c r="K35" s="46"/>
    </row>
    <row r="36" spans="2:11" s="1" customFormat="1" ht="14.45" hidden="1" customHeight="1">
      <c r="B36" s="42"/>
      <c r="C36" s="43"/>
      <c r="D36" s="43"/>
      <c r="E36" s="50" t="s">
        <v>47</v>
      </c>
      <c r="F36" s="140">
        <f>ROUND(SUM(BG91:BG108), 2)</f>
        <v>0</v>
      </c>
      <c r="G36" s="43"/>
      <c r="H36" s="43"/>
      <c r="I36" s="141">
        <v>0.21</v>
      </c>
      <c r="J36" s="140">
        <v>0</v>
      </c>
      <c r="K36" s="46"/>
    </row>
    <row r="37" spans="2:11" s="1" customFormat="1" ht="14.45" hidden="1" customHeight="1">
      <c r="B37" s="42"/>
      <c r="C37" s="43"/>
      <c r="D37" s="43"/>
      <c r="E37" s="50" t="s">
        <v>48</v>
      </c>
      <c r="F37" s="140">
        <f>ROUND(SUM(BH91:BH108), 2)</f>
        <v>0</v>
      </c>
      <c r="G37" s="43"/>
      <c r="H37" s="43"/>
      <c r="I37" s="141">
        <v>0.15</v>
      </c>
      <c r="J37" s="140">
        <v>0</v>
      </c>
      <c r="K37" s="46"/>
    </row>
    <row r="38" spans="2:11" s="1" customFormat="1" ht="14.45" hidden="1" customHeight="1">
      <c r="B38" s="42"/>
      <c r="C38" s="43"/>
      <c r="D38" s="43"/>
      <c r="E38" s="50" t="s">
        <v>49</v>
      </c>
      <c r="F38" s="140">
        <f>ROUND(SUM(BI91:BI108), 2)</f>
        <v>0</v>
      </c>
      <c r="G38" s="43"/>
      <c r="H38" s="43"/>
      <c r="I38" s="141">
        <v>0</v>
      </c>
      <c r="J38" s="140">
        <v>0</v>
      </c>
      <c r="K38" s="46"/>
    </row>
    <row r="39" spans="2:11" s="1" customFormat="1" ht="6.95" customHeight="1">
      <c r="B39" s="42"/>
      <c r="C39" s="43"/>
      <c r="D39" s="43"/>
      <c r="E39" s="43"/>
      <c r="F39" s="43"/>
      <c r="G39" s="43"/>
      <c r="H39" s="43"/>
      <c r="I39" s="128"/>
      <c r="J39" s="43"/>
      <c r="K39" s="46"/>
    </row>
    <row r="40" spans="2:11" s="1" customFormat="1" ht="25.35" customHeight="1">
      <c r="B40" s="42"/>
      <c r="C40" s="142"/>
      <c r="D40" s="143" t="s">
        <v>50</v>
      </c>
      <c r="E40" s="80"/>
      <c r="F40" s="80"/>
      <c r="G40" s="144" t="s">
        <v>51</v>
      </c>
      <c r="H40" s="145" t="s">
        <v>52</v>
      </c>
      <c r="I40" s="146"/>
      <c r="J40" s="147">
        <f>SUM(J31:J38)</f>
        <v>0</v>
      </c>
      <c r="K40" s="148"/>
    </row>
    <row r="41" spans="2:11" s="1" customFormat="1" ht="14.45" customHeight="1">
      <c r="B41" s="57"/>
      <c r="C41" s="58"/>
      <c r="D41" s="58"/>
      <c r="E41" s="58"/>
      <c r="F41" s="58"/>
      <c r="G41" s="58"/>
      <c r="H41" s="58"/>
      <c r="I41" s="149"/>
      <c r="J41" s="58"/>
      <c r="K41" s="59"/>
    </row>
    <row r="45" spans="2:11" s="1" customFormat="1" ht="6.95" customHeight="1">
      <c r="B45" s="150"/>
      <c r="C45" s="151"/>
      <c r="D45" s="151"/>
      <c r="E45" s="151"/>
      <c r="F45" s="151"/>
      <c r="G45" s="151"/>
      <c r="H45" s="151"/>
      <c r="I45" s="152"/>
      <c r="J45" s="151"/>
      <c r="K45" s="153"/>
    </row>
    <row r="46" spans="2:11" s="1" customFormat="1" ht="36.950000000000003" customHeight="1">
      <c r="B46" s="42"/>
      <c r="C46" s="31" t="s">
        <v>280</v>
      </c>
      <c r="D46" s="43"/>
      <c r="E46" s="43"/>
      <c r="F46" s="43"/>
      <c r="G46" s="43"/>
      <c r="H46" s="43"/>
      <c r="I46" s="128"/>
      <c r="J46" s="43"/>
      <c r="K46" s="46"/>
    </row>
    <row r="47" spans="2:11" s="1" customFormat="1" ht="6.95" customHeight="1">
      <c r="B47" s="42"/>
      <c r="C47" s="43"/>
      <c r="D47" s="43"/>
      <c r="E47" s="43"/>
      <c r="F47" s="43"/>
      <c r="G47" s="43"/>
      <c r="H47" s="43"/>
      <c r="I47" s="128"/>
      <c r="J47" s="43"/>
      <c r="K47" s="46"/>
    </row>
    <row r="48" spans="2:11" s="1" customFormat="1" ht="14.45" customHeight="1">
      <c r="B48" s="42"/>
      <c r="C48" s="38" t="s">
        <v>18</v>
      </c>
      <c r="D48" s="43"/>
      <c r="E48" s="43"/>
      <c r="F48" s="43"/>
      <c r="G48" s="43"/>
      <c r="H48" s="43"/>
      <c r="I48" s="128"/>
      <c r="J48" s="43"/>
      <c r="K48" s="46"/>
    </row>
    <row r="49" spans="2:47" s="1" customFormat="1" ht="22.5" customHeight="1">
      <c r="B49" s="42"/>
      <c r="C49" s="43"/>
      <c r="D49" s="43"/>
      <c r="E49" s="420" t="str">
        <f>E7</f>
        <v>Národní telemedicínské centrum</v>
      </c>
      <c r="F49" s="421"/>
      <c r="G49" s="421"/>
      <c r="H49" s="421"/>
      <c r="I49" s="128"/>
      <c r="J49" s="43"/>
      <c r="K49" s="46"/>
    </row>
    <row r="50" spans="2:47">
      <c r="B50" s="29"/>
      <c r="C50" s="38" t="s">
        <v>278</v>
      </c>
      <c r="D50" s="30"/>
      <c r="E50" s="30"/>
      <c r="F50" s="30"/>
      <c r="G50" s="30"/>
      <c r="H50" s="30"/>
      <c r="I50" s="127"/>
      <c r="J50" s="30"/>
      <c r="K50" s="32"/>
    </row>
    <row r="51" spans="2:47" ht="22.5" customHeight="1">
      <c r="B51" s="29"/>
      <c r="C51" s="30"/>
      <c r="D51" s="30"/>
      <c r="E51" s="420" t="s">
        <v>13517</v>
      </c>
      <c r="F51" s="380"/>
      <c r="G51" s="380"/>
      <c r="H51" s="380"/>
      <c r="I51" s="127"/>
      <c r="J51" s="30"/>
      <c r="K51" s="32"/>
    </row>
    <row r="52" spans="2:47">
      <c r="B52" s="29"/>
      <c r="C52" s="38" t="s">
        <v>425</v>
      </c>
      <c r="D52" s="30"/>
      <c r="E52" s="30"/>
      <c r="F52" s="30"/>
      <c r="G52" s="30"/>
      <c r="H52" s="30"/>
      <c r="I52" s="127"/>
      <c r="J52" s="30"/>
      <c r="K52" s="32"/>
    </row>
    <row r="53" spans="2:47" s="1" customFormat="1" ht="22.5" customHeight="1">
      <c r="B53" s="42"/>
      <c r="C53" s="43"/>
      <c r="D53" s="43"/>
      <c r="E53" s="404" t="s">
        <v>13750</v>
      </c>
      <c r="F53" s="423"/>
      <c r="G53" s="423"/>
      <c r="H53" s="423"/>
      <c r="I53" s="128"/>
      <c r="J53" s="43"/>
      <c r="K53" s="46"/>
    </row>
    <row r="54" spans="2:47" s="1" customFormat="1" ht="14.45" customHeight="1">
      <c r="B54" s="42"/>
      <c r="C54" s="38" t="s">
        <v>427</v>
      </c>
      <c r="D54" s="43"/>
      <c r="E54" s="43"/>
      <c r="F54" s="43"/>
      <c r="G54" s="43"/>
      <c r="H54" s="43"/>
      <c r="I54" s="128"/>
      <c r="J54" s="43"/>
      <c r="K54" s="46"/>
    </row>
    <row r="55" spans="2:47" s="1" customFormat="1" ht="23.25" customHeight="1">
      <c r="B55" s="42"/>
      <c r="C55" s="43"/>
      <c r="D55" s="43"/>
      <c r="E55" s="422" t="str">
        <f>E13</f>
        <v>02e - Střešní zahrady</v>
      </c>
      <c r="F55" s="423"/>
      <c r="G55" s="423"/>
      <c r="H55" s="423"/>
      <c r="I55" s="128"/>
      <c r="J55" s="43"/>
      <c r="K55" s="46"/>
    </row>
    <row r="56" spans="2:47" s="1" customFormat="1" ht="6.95" customHeight="1">
      <c r="B56" s="42"/>
      <c r="C56" s="43"/>
      <c r="D56" s="43"/>
      <c r="E56" s="43"/>
      <c r="F56" s="43"/>
      <c r="G56" s="43"/>
      <c r="H56" s="43"/>
      <c r="I56" s="128"/>
      <c r="J56" s="43"/>
      <c r="K56" s="46"/>
    </row>
    <row r="57" spans="2:47" s="1" customFormat="1" ht="18" customHeight="1">
      <c r="B57" s="42"/>
      <c r="C57" s="38" t="s">
        <v>23</v>
      </c>
      <c r="D57" s="43"/>
      <c r="E57" s="43"/>
      <c r="F57" s="36" t="str">
        <f>F16</f>
        <v>FN Olomouc</v>
      </c>
      <c r="G57" s="43"/>
      <c r="H57" s="43"/>
      <c r="I57" s="129" t="s">
        <v>25</v>
      </c>
      <c r="J57" s="130" t="str">
        <f>IF(J16="","",J16)</f>
        <v>26.1.2017</v>
      </c>
      <c r="K57" s="46"/>
    </row>
    <row r="58" spans="2:47" s="1" customFormat="1" ht="6.95" customHeight="1">
      <c r="B58" s="42"/>
      <c r="C58" s="43"/>
      <c r="D58" s="43"/>
      <c r="E58" s="43"/>
      <c r="F58" s="43"/>
      <c r="G58" s="43"/>
      <c r="H58" s="43"/>
      <c r="I58" s="128"/>
      <c r="J58" s="43"/>
      <c r="K58" s="46"/>
    </row>
    <row r="59" spans="2:47" s="1" customFormat="1">
      <c r="B59" s="42"/>
      <c r="C59" s="38" t="s">
        <v>27</v>
      </c>
      <c r="D59" s="43"/>
      <c r="E59" s="43"/>
      <c r="F59" s="36" t="str">
        <f>E19</f>
        <v>SPS Projekt s. r.o., Za Návsí 1670/9, Praha 10</v>
      </c>
      <c r="G59" s="43"/>
      <c r="H59" s="43"/>
      <c r="I59" s="129" t="s">
        <v>34</v>
      </c>
      <c r="J59" s="36" t="str">
        <f>E25</f>
        <v>OK Plan Architects s.r.o., Na Závodí 631, Humpolec</v>
      </c>
      <c r="K59" s="46"/>
    </row>
    <row r="60" spans="2:47" s="1" customFormat="1" ht="14.45" customHeight="1">
      <c r="B60" s="42"/>
      <c r="C60" s="38" t="s">
        <v>32</v>
      </c>
      <c r="D60" s="43"/>
      <c r="E60" s="43"/>
      <c r="F60" s="36" t="str">
        <f>IF(E22="","",E22)</f>
        <v/>
      </c>
      <c r="G60" s="43"/>
      <c r="H60" s="43"/>
      <c r="I60" s="128"/>
      <c r="J60" s="43"/>
      <c r="K60" s="46"/>
    </row>
    <row r="61" spans="2:47" s="1" customFormat="1" ht="10.35" customHeight="1">
      <c r="B61" s="42"/>
      <c r="C61" s="43"/>
      <c r="D61" s="43"/>
      <c r="E61" s="43"/>
      <c r="F61" s="43"/>
      <c r="G61" s="43"/>
      <c r="H61" s="43"/>
      <c r="I61" s="128"/>
      <c r="J61" s="43"/>
      <c r="K61" s="46"/>
    </row>
    <row r="62" spans="2:47" s="1" customFormat="1" ht="29.25" customHeight="1">
      <c r="B62" s="42"/>
      <c r="C62" s="154" t="s">
        <v>281</v>
      </c>
      <c r="D62" s="142"/>
      <c r="E62" s="142"/>
      <c r="F62" s="142"/>
      <c r="G62" s="142"/>
      <c r="H62" s="142"/>
      <c r="I62" s="155"/>
      <c r="J62" s="156" t="s">
        <v>282</v>
      </c>
      <c r="K62" s="157"/>
    </row>
    <row r="63" spans="2:47" s="1" customFormat="1" ht="10.35" customHeight="1">
      <c r="B63" s="42"/>
      <c r="C63" s="43"/>
      <c r="D63" s="43"/>
      <c r="E63" s="43"/>
      <c r="F63" s="43"/>
      <c r="G63" s="43"/>
      <c r="H63" s="43"/>
      <c r="I63" s="128"/>
      <c r="J63" s="43"/>
      <c r="K63" s="46"/>
    </row>
    <row r="64" spans="2:47" s="1" customFormat="1" ht="29.25" customHeight="1">
      <c r="B64" s="42"/>
      <c r="C64" s="158" t="s">
        <v>283</v>
      </c>
      <c r="D64" s="43"/>
      <c r="E64" s="43"/>
      <c r="F64" s="43"/>
      <c r="G64" s="43"/>
      <c r="H64" s="43"/>
      <c r="I64" s="128"/>
      <c r="J64" s="138">
        <f>J91</f>
        <v>0</v>
      </c>
      <c r="K64" s="46"/>
      <c r="AU64" s="25" t="s">
        <v>284</v>
      </c>
    </row>
    <row r="65" spans="2:12" s="8" customFormat="1" ht="24.95" customHeight="1">
      <c r="B65" s="159"/>
      <c r="C65" s="160"/>
      <c r="D65" s="161" t="s">
        <v>13833</v>
      </c>
      <c r="E65" s="162"/>
      <c r="F65" s="162"/>
      <c r="G65" s="162"/>
      <c r="H65" s="162"/>
      <c r="I65" s="163"/>
      <c r="J65" s="164">
        <f>J92</f>
        <v>0</v>
      </c>
      <c r="K65" s="165"/>
    </row>
    <row r="66" spans="2:12" s="8" customFormat="1" ht="24.95" customHeight="1">
      <c r="B66" s="159"/>
      <c r="C66" s="160"/>
      <c r="D66" s="161" t="s">
        <v>14045</v>
      </c>
      <c r="E66" s="162"/>
      <c r="F66" s="162"/>
      <c r="G66" s="162"/>
      <c r="H66" s="162"/>
      <c r="I66" s="163"/>
      <c r="J66" s="164">
        <f>J99</f>
        <v>0</v>
      </c>
      <c r="K66" s="165"/>
    </row>
    <row r="67" spans="2:12" s="8" customFormat="1" ht="24.95" customHeight="1">
      <c r="B67" s="159"/>
      <c r="C67" s="160"/>
      <c r="D67" s="161" t="s">
        <v>13834</v>
      </c>
      <c r="E67" s="162"/>
      <c r="F67" s="162"/>
      <c r="G67" s="162"/>
      <c r="H67" s="162"/>
      <c r="I67" s="163"/>
      <c r="J67" s="164">
        <f>J107</f>
        <v>0</v>
      </c>
      <c r="K67" s="165"/>
    </row>
    <row r="68" spans="2:12" s="1" customFormat="1" ht="21.75" customHeight="1">
      <c r="B68" s="42"/>
      <c r="C68" s="43"/>
      <c r="D68" s="43"/>
      <c r="E68" s="43"/>
      <c r="F68" s="43"/>
      <c r="G68" s="43"/>
      <c r="H68" s="43"/>
      <c r="I68" s="128"/>
      <c r="J68" s="43"/>
      <c r="K68" s="46"/>
    </row>
    <row r="69" spans="2:12" s="1" customFormat="1" ht="6.95" customHeight="1">
      <c r="B69" s="57"/>
      <c r="C69" s="58"/>
      <c r="D69" s="58"/>
      <c r="E69" s="58"/>
      <c r="F69" s="58"/>
      <c r="G69" s="58"/>
      <c r="H69" s="58"/>
      <c r="I69" s="149"/>
      <c r="J69" s="58"/>
      <c r="K69" s="59"/>
    </row>
    <row r="73" spans="2:12" s="1" customFormat="1" ht="6.95" customHeight="1">
      <c r="B73" s="60"/>
      <c r="C73" s="61"/>
      <c r="D73" s="61"/>
      <c r="E73" s="61"/>
      <c r="F73" s="61"/>
      <c r="G73" s="61"/>
      <c r="H73" s="61"/>
      <c r="I73" s="152"/>
      <c r="J73" s="61"/>
      <c r="K73" s="61"/>
      <c r="L73" s="62"/>
    </row>
    <row r="74" spans="2:12" s="1" customFormat="1" ht="36.950000000000003" customHeight="1">
      <c r="B74" s="42"/>
      <c r="C74" s="63" t="s">
        <v>292</v>
      </c>
      <c r="D74" s="64"/>
      <c r="E74" s="64"/>
      <c r="F74" s="64"/>
      <c r="G74" s="64"/>
      <c r="H74" s="64"/>
      <c r="I74" s="173"/>
      <c r="J74" s="64"/>
      <c r="K74" s="64"/>
      <c r="L74" s="62"/>
    </row>
    <row r="75" spans="2:12" s="1" customFormat="1" ht="6.95" customHeight="1">
      <c r="B75" s="42"/>
      <c r="C75" s="64"/>
      <c r="D75" s="64"/>
      <c r="E75" s="64"/>
      <c r="F75" s="64"/>
      <c r="G75" s="64"/>
      <c r="H75" s="64"/>
      <c r="I75" s="173"/>
      <c r="J75" s="64"/>
      <c r="K75" s="64"/>
      <c r="L75" s="62"/>
    </row>
    <row r="76" spans="2:12" s="1" customFormat="1" ht="14.45" customHeight="1">
      <c r="B76" s="42"/>
      <c r="C76" s="66" t="s">
        <v>18</v>
      </c>
      <c r="D76" s="64"/>
      <c r="E76" s="64"/>
      <c r="F76" s="64"/>
      <c r="G76" s="64"/>
      <c r="H76" s="64"/>
      <c r="I76" s="173"/>
      <c r="J76" s="64"/>
      <c r="K76" s="64"/>
      <c r="L76" s="62"/>
    </row>
    <row r="77" spans="2:12" s="1" customFormat="1" ht="22.5" customHeight="1">
      <c r="B77" s="42"/>
      <c r="C77" s="64"/>
      <c r="D77" s="64"/>
      <c r="E77" s="424" t="str">
        <f>E7</f>
        <v>Národní telemedicínské centrum</v>
      </c>
      <c r="F77" s="425"/>
      <c r="G77" s="425"/>
      <c r="H77" s="425"/>
      <c r="I77" s="173"/>
      <c r="J77" s="64"/>
      <c r="K77" s="64"/>
      <c r="L77" s="62"/>
    </row>
    <row r="78" spans="2:12">
      <c r="B78" s="29"/>
      <c r="C78" s="66" t="s">
        <v>278</v>
      </c>
      <c r="D78" s="219"/>
      <c r="E78" s="219"/>
      <c r="F78" s="219"/>
      <c r="G78" s="219"/>
      <c r="H78" s="219"/>
      <c r="J78" s="219"/>
      <c r="K78" s="219"/>
      <c r="L78" s="220"/>
    </row>
    <row r="79" spans="2:12" ht="22.5" customHeight="1">
      <c r="B79" s="29"/>
      <c r="C79" s="219"/>
      <c r="D79" s="219"/>
      <c r="E79" s="424" t="s">
        <v>13517</v>
      </c>
      <c r="F79" s="429"/>
      <c r="G79" s="429"/>
      <c r="H79" s="429"/>
      <c r="J79" s="219"/>
      <c r="K79" s="219"/>
      <c r="L79" s="220"/>
    </row>
    <row r="80" spans="2:12">
      <c r="B80" s="29"/>
      <c r="C80" s="66" t="s">
        <v>425</v>
      </c>
      <c r="D80" s="219"/>
      <c r="E80" s="219"/>
      <c r="F80" s="219"/>
      <c r="G80" s="219"/>
      <c r="H80" s="219"/>
      <c r="J80" s="219"/>
      <c r="K80" s="219"/>
      <c r="L80" s="220"/>
    </row>
    <row r="81" spans="2:65" s="1" customFormat="1" ht="22.5" customHeight="1">
      <c r="B81" s="42"/>
      <c r="C81" s="64"/>
      <c r="D81" s="64"/>
      <c r="E81" s="428" t="s">
        <v>13750</v>
      </c>
      <c r="F81" s="426"/>
      <c r="G81" s="426"/>
      <c r="H81" s="426"/>
      <c r="I81" s="173"/>
      <c r="J81" s="64"/>
      <c r="K81" s="64"/>
      <c r="L81" s="62"/>
    </row>
    <row r="82" spans="2:65" s="1" customFormat="1" ht="14.45" customHeight="1">
      <c r="B82" s="42"/>
      <c r="C82" s="66" t="s">
        <v>427</v>
      </c>
      <c r="D82" s="64"/>
      <c r="E82" s="64"/>
      <c r="F82" s="64"/>
      <c r="G82" s="64"/>
      <c r="H82" s="64"/>
      <c r="I82" s="173"/>
      <c r="J82" s="64"/>
      <c r="K82" s="64"/>
      <c r="L82" s="62"/>
    </row>
    <row r="83" spans="2:65" s="1" customFormat="1" ht="23.25" customHeight="1">
      <c r="B83" s="42"/>
      <c r="C83" s="64"/>
      <c r="D83" s="64"/>
      <c r="E83" s="395" t="str">
        <f>E13</f>
        <v>02e - Střešní zahrady</v>
      </c>
      <c r="F83" s="426"/>
      <c r="G83" s="426"/>
      <c r="H83" s="426"/>
      <c r="I83" s="173"/>
      <c r="J83" s="64"/>
      <c r="K83" s="64"/>
      <c r="L83" s="62"/>
    </row>
    <row r="84" spans="2:65" s="1" customFormat="1" ht="6.95" customHeight="1">
      <c r="B84" s="42"/>
      <c r="C84" s="64"/>
      <c r="D84" s="64"/>
      <c r="E84" s="64"/>
      <c r="F84" s="64"/>
      <c r="G84" s="64"/>
      <c r="H84" s="64"/>
      <c r="I84" s="173"/>
      <c r="J84" s="64"/>
      <c r="K84" s="64"/>
      <c r="L84" s="62"/>
    </row>
    <row r="85" spans="2:65" s="1" customFormat="1" ht="18" customHeight="1">
      <c r="B85" s="42"/>
      <c r="C85" s="66" t="s">
        <v>23</v>
      </c>
      <c r="D85" s="64"/>
      <c r="E85" s="64"/>
      <c r="F85" s="174" t="str">
        <f>F16</f>
        <v>FN Olomouc</v>
      </c>
      <c r="G85" s="64"/>
      <c r="H85" s="64"/>
      <c r="I85" s="175" t="s">
        <v>25</v>
      </c>
      <c r="J85" s="74" t="str">
        <f>IF(J16="","",J16)</f>
        <v>26.1.2017</v>
      </c>
      <c r="K85" s="64"/>
      <c r="L85" s="62"/>
    </row>
    <row r="86" spans="2:65" s="1" customFormat="1" ht="6.95" customHeight="1">
      <c r="B86" s="42"/>
      <c r="C86" s="64"/>
      <c r="D86" s="64"/>
      <c r="E86" s="64"/>
      <c r="F86" s="64"/>
      <c r="G86" s="64"/>
      <c r="H86" s="64"/>
      <c r="I86" s="173"/>
      <c r="J86" s="64"/>
      <c r="K86" s="64"/>
      <c r="L86" s="62"/>
    </row>
    <row r="87" spans="2:65" s="1" customFormat="1">
      <c r="B87" s="42"/>
      <c r="C87" s="66" t="s">
        <v>27</v>
      </c>
      <c r="D87" s="64"/>
      <c r="E87" s="64"/>
      <c r="F87" s="174" t="str">
        <f>E19</f>
        <v>SPS Projekt s. r.o., Za Návsí 1670/9, Praha 10</v>
      </c>
      <c r="G87" s="64"/>
      <c r="H87" s="64"/>
      <c r="I87" s="175" t="s">
        <v>34</v>
      </c>
      <c r="J87" s="174" t="str">
        <f>E25</f>
        <v>OK Plan Architects s.r.o., Na Závodí 631, Humpolec</v>
      </c>
      <c r="K87" s="64"/>
      <c r="L87" s="62"/>
    </row>
    <row r="88" spans="2:65" s="1" customFormat="1" ht="14.45" customHeight="1">
      <c r="B88" s="42"/>
      <c r="C88" s="66" t="s">
        <v>32</v>
      </c>
      <c r="D88" s="64"/>
      <c r="E88" s="64"/>
      <c r="F88" s="174" t="str">
        <f>IF(E22="","",E22)</f>
        <v/>
      </c>
      <c r="G88" s="64"/>
      <c r="H88" s="64"/>
      <c r="I88" s="173"/>
      <c r="J88" s="64"/>
      <c r="K88" s="64"/>
      <c r="L88" s="62"/>
    </row>
    <row r="89" spans="2:65" s="1" customFormat="1" ht="10.35" customHeight="1">
      <c r="B89" s="42"/>
      <c r="C89" s="64"/>
      <c r="D89" s="64"/>
      <c r="E89" s="64"/>
      <c r="F89" s="64"/>
      <c r="G89" s="64"/>
      <c r="H89" s="64"/>
      <c r="I89" s="173"/>
      <c r="J89" s="64"/>
      <c r="K89" s="64"/>
      <c r="L89" s="62"/>
    </row>
    <row r="90" spans="2:65" s="10" customFormat="1" ht="29.25" customHeight="1">
      <c r="B90" s="176"/>
      <c r="C90" s="177" t="s">
        <v>293</v>
      </c>
      <c r="D90" s="178" t="s">
        <v>59</v>
      </c>
      <c r="E90" s="178" t="s">
        <v>55</v>
      </c>
      <c r="F90" s="178" t="s">
        <v>294</v>
      </c>
      <c r="G90" s="178" t="s">
        <v>295</v>
      </c>
      <c r="H90" s="178" t="s">
        <v>296</v>
      </c>
      <c r="I90" s="179" t="s">
        <v>297</v>
      </c>
      <c r="J90" s="178" t="s">
        <v>282</v>
      </c>
      <c r="K90" s="180" t="s">
        <v>298</v>
      </c>
      <c r="L90" s="181"/>
      <c r="M90" s="82" t="s">
        <v>299</v>
      </c>
      <c r="N90" s="83" t="s">
        <v>44</v>
      </c>
      <c r="O90" s="83" t="s">
        <v>300</v>
      </c>
      <c r="P90" s="83" t="s">
        <v>301</v>
      </c>
      <c r="Q90" s="83" t="s">
        <v>302</v>
      </c>
      <c r="R90" s="83" t="s">
        <v>303</v>
      </c>
      <c r="S90" s="83" t="s">
        <v>304</v>
      </c>
      <c r="T90" s="84" t="s">
        <v>305</v>
      </c>
    </row>
    <row r="91" spans="2:65" s="1" customFormat="1" ht="29.25" customHeight="1">
      <c r="B91" s="42"/>
      <c r="C91" s="88" t="s">
        <v>283</v>
      </c>
      <c r="D91" s="64"/>
      <c r="E91" s="64"/>
      <c r="F91" s="64"/>
      <c r="G91" s="64"/>
      <c r="H91" s="64"/>
      <c r="I91" s="173"/>
      <c r="J91" s="182">
        <f>BK91</f>
        <v>0</v>
      </c>
      <c r="K91" s="64"/>
      <c r="L91" s="62"/>
      <c r="M91" s="85"/>
      <c r="N91" s="86"/>
      <c r="O91" s="86"/>
      <c r="P91" s="183">
        <f>P92+P99+P107</f>
        <v>0</v>
      </c>
      <c r="Q91" s="86"/>
      <c r="R91" s="183">
        <f>R92+R99+R107</f>
        <v>0</v>
      </c>
      <c r="S91" s="86"/>
      <c r="T91" s="184">
        <f>T92+T99+T107</f>
        <v>0</v>
      </c>
      <c r="AT91" s="25" t="s">
        <v>73</v>
      </c>
      <c r="AU91" s="25" t="s">
        <v>284</v>
      </c>
      <c r="BK91" s="185">
        <f>BK92+BK99+BK107</f>
        <v>0</v>
      </c>
    </row>
    <row r="92" spans="2:65" s="11" customFormat="1" ht="37.35" customHeight="1">
      <c r="B92" s="186"/>
      <c r="C92" s="187"/>
      <c r="D92" s="200" t="s">
        <v>73</v>
      </c>
      <c r="E92" s="296" t="s">
        <v>2518</v>
      </c>
      <c r="F92" s="296" t="s">
        <v>13887</v>
      </c>
      <c r="G92" s="187"/>
      <c r="H92" s="187"/>
      <c r="I92" s="190"/>
      <c r="J92" s="297">
        <f>BK92</f>
        <v>0</v>
      </c>
      <c r="K92" s="187"/>
      <c r="L92" s="192"/>
      <c r="M92" s="193"/>
      <c r="N92" s="194"/>
      <c r="O92" s="194"/>
      <c r="P92" s="195">
        <f>SUM(P93:P98)</f>
        <v>0</v>
      </c>
      <c r="Q92" s="194"/>
      <c r="R92" s="195">
        <f>SUM(R93:R98)</f>
        <v>0</v>
      </c>
      <c r="S92" s="194"/>
      <c r="T92" s="196">
        <f>SUM(T93:T98)</f>
        <v>0</v>
      </c>
      <c r="AR92" s="197" t="s">
        <v>82</v>
      </c>
      <c r="AT92" s="198" t="s">
        <v>73</v>
      </c>
      <c r="AU92" s="198" t="s">
        <v>74</v>
      </c>
      <c r="AY92" s="197" t="s">
        <v>308</v>
      </c>
      <c r="BK92" s="199">
        <f>SUM(BK93:BK98)</f>
        <v>0</v>
      </c>
    </row>
    <row r="93" spans="2:65" s="1" customFormat="1" ht="22.5" customHeight="1">
      <c r="B93" s="42"/>
      <c r="C93" s="203" t="s">
        <v>82</v>
      </c>
      <c r="D93" s="203" t="s">
        <v>311</v>
      </c>
      <c r="E93" s="204" t="s">
        <v>13937</v>
      </c>
      <c r="F93" s="205" t="s">
        <v>13938</v>
      </c>
      <c r="G93" s="206" t="s">
        <v>449</v>
      </c>
      <c r="H93" s="207">
        <v>42.545999999999999</v>
      </c>
      <c r="I93" s="208"/>
      <c r="J93" s="209">
        <f>ROUND(I93*H93,2)</f>
        <v>0</v>
      </c>
      <c r="K93" s="205" t="s">
        <v>21</v>
      </c>
      <c r="L93" s="62"/>
      <c r="M93" s="210" t="s">
        <v>21</v>
      </c>
      <c r="N93" s="211" t="s">
        <v>45</v>
      </c>
      <c r="O93" s="43"/>
      <c r="P93" s="212">
        <f>O93*H93</f>
        <v>0</v>
      </c>
      <c r="Q93" s="212">
        <v>0</v>
      </c>
      <c r="R93" s="212">
        <f>Q93*H93</f>
        <v>0</v>
      </c>
      <c r="S93" s="212">
        <v>0</v>
      </c>
      <c r="T93" s="213">
        <f>S93*H93</f>
        <v>0</v>
      </c>
      <c r="AR93" s="25" t="s">
        <v>327</v>
      </c>
      <c r="AT93" s="25" t="s">
        <v>311</v>
      </c>
      <c r="AU93" s="25" t="s">
        <v>82</v>
      </c>
      <c r="AY93" s="25" t="s">
        <v>308</v>
      </c>
      <c r="BE93" s="214">
        <f>IF(N93="základní",J93,0)</f>
        <v>0</v>
      </c>
      <c r="BF93" s="214">
        <f>IF(N93="snížená",J93,0)</f>
        <v>0</v>
      </c>
      <c r="BG93" s="214">
        <f>IF(N93="zákl. přenesená",J93,0)</f>
        <v>0</v>
      </c>
      <c r="BH93" s="214">
        <f>IF(N93="sníž. přenesená",J93,0)</f>
        <v>0</v>
      </c>
      <c r="BI93" s="214">
        <f>IF(N93="nulová",J93,0)</f>
        <v>0</v>
      </c>
      <c r="BJ93" s="25" t="s">
        <v>82</v>
      </c>
      <c r="BK93" s="214">
        <f>ROUND(I93*H93,2)</f>
        <v>0</v>
      </c>
      <c r="BL93" s="25" t="s">
        <v>327</v>
      </c>
      <c r="BM93" s="25" t="s">
        <v>84</v>
      </c>
    </row>
    <row r="94" spans="2:65" s="1" customFormat="1" ht="22.5" customHeight="1">
      <c r="B94" s="42"/>
      <c r="C94" s="203" t="s">
        <v>84</v>
      </c>
      <c r="D94" s="203" t="s">
        <v>311</v>
      </c>
      <c r="E94" s="204" t="s">
        <v>13939</v>
      </c>
      <c r="F94" s="205" t="s">
        <v>13940</v>
      </c>
      <c r="G94" s="206" t="s">
        <v>449</v>
      </c>
      <c r="H94" s="207">
        <v>42.545999999999999</v>
      </c>
      <c r="I94" s="208"/>
      <c r="J94" s="209">
        <f>ROUND(I94*H94,2)</f>
        <v>0</v>
      </c>
      <c r="K94" s="205" t="s">
        <v>21</v>
      </c>
      <c r="L94" s="62"/>
      <c r="M94" s="210" t="s">
        <v>21</v>
      </c>
      <c r="N94" s="211" t="s">
        <v>45</v>
      </c>
      <c r="O94" s="43"/>
      <c r="P94" s="212">
        <f>O94*H94</f>
        <v>0</v>
      </c>
      <c r="Q94" s="212">
        <v>0</v>
      </c>
      <c r="R94" s="212">
        <f>Q94*H94</f>
        <v>0</v>
      </c>
      <c r="S94" s="212">
        <v>0</v>
      </c>
      <c r="T94" s="213">
        <f>S94*H94</f>
        <v>0</v>
      </c>
      <c r="AR94" s="25" t="s">
        <v>327</v>
      </c>
      <c r="AT94" s="25" t="s">
        <v>311</v>
      </c>
      <c r="AU94" s="25" t="s">
        <v>82</v>
      </c>
      <c r="AY94" s="25" t="s">
        <v>308</v>
      </c>
      <c r="BE94" s="214">
        <f>IF(N94="základní",J94,0)</f>
        <v>0</v>
      </c>
      <c r="BF94" s="214">
        <f>IF(N94="snížená",J94,0)</f>
        <v>0</v>
      </c>
      <c r="BG94" s="214">
        <f>IF(N94="zákl. přenesená",J94,0)</f>
        <v>0</v>
      </c>
      <c r="BH94" s="214">
        <f>IF(N94="sníž. přenesená",J94,0)</f>
        <v>0</v>
      </c>
      <c r="BI94" s="214">
        <f>IF(N94="nulová",J94,0)</f>
        <v>0</v>
      </c>
      <c r="BJ94" s="25" t="s">
        <v>82</v>
      </c>
      <c r="BK94" s="214">
        <f>ROUND(I94*H94,2)</f>
        <v>0</v>
      </c>
      <c r="BL94" s="25" t="s">
        <v>327</v>
      </c>
      <c r="BM94" s="25" t="s">
        <v>327</v>
      </c>
    </row>
    <row r="95" spans="2:65" s="1" customFormat="1" ht="22.5" customHeight="1">
      <c r="B95" s="42"/>
      <c r="C95" s="203" t="s">
        <v>95</v>
      </c>
      <c r="D95" s="203" t="s">
        <v>311</v>
      </c>
      <c r="E95" s="204" t="s">
        <v>14046</v>
      </c>
      <c r="F95" s="205" t="s">
        <v>14047</v>
      </c>
      <c r="G95" s="206" t="s">
        <v>508</v>
      </c>
      <c r="H95" s="207">
        <v>303.89999999999998</v>
      </c>
      <c r="I95" s="208"/>
      <c r="J95" s="209">
        <f>ROUND(I95*H95,2)</f>
        <v>0</v>
      </c>
      <c r="K95" s="205" t="s">
        <v>21</v>
      </c>
      <c r="L95" s="62"/>
      <c r="M95" s="210" t="s">
        <v>21</v>
      </c>
      <c r="N95" s="211" t="s">
        <v>45</v>
      </c>
      <c r="O95" s="43"/>
      <c r="P95" s="212">
        <f>O95*H95</f>
        <v>0</v>
      </c>
      <c r="Q95" s="212">
        <v>0</v>
      </c>
      <c r="R95" s="212">
        <f>Q95*H95</f>
        <v>0</v>
      </c>
      <c r="S95" s="212">
        <v>0</v>
      </c>
      <c r="T95" s="213">
        <f>S95*H95</f>
        <v>0</v>
      </c>
      <c r="AR95" s="25" t="s">
        <v>327</v>
      </c>
      <c r="AT95" s="25" t="s">
        <v>311</v>
      </c>
      <c r="AU95" s="25" t="s">
        <v>82</v>
      </c>
      <c r="AY95" s="25" t="s">
        <v>308</v>
      </c>
      <c r="BE95" s="214">
        <f>IF(N95="základní",J95,0)</f>
        <v>0</v>
      </c>
      <c r="BF95" s="214">
        <f>IF(N95="snížená",J95,0)</f>
        <v>0</v>
      </c>
      <c r="BG95" s="214">
        <f>IF(N95="zákl. přenesená",J95,0)</f>
        <v>0</v>
      </c>
      <c r="BH95" s="214">
        <f>IF(N95="sníž. přenesená",J95,0)</f>
        <v>0</v>
      </c>
      <c r="BI95" s="214">
        <f>IF(N95="nulová",J95,0)</f>
        <v>0</v>
      </c>
      <c r="BJ95" s="25" t="s">
        <v>82</v>
      </c>
      <c r="BK95" s="214">
        <f>ROUND(I95*H95,2)</f>
        <v>0</v>
      </c>
      <c r="BL95" s="25" t="s">
        <v>327</v>
      </c>
      <c r="BM95" s="25" t="s">
        <v>334</v>
      </c>
    </row>
    <row r="96" spans="2:65" s="1" customFormat="1" ht="40.5">
      <c r="B96" s="42"/>
      <c r="C96" s="64"/>
      <c r="D96" s="246" t="s">
        <v>1656</v>
      </c>
      <c r="E96" s="64"/>
      <c r="F96" s="290" t="s">
        <v>14048</v>
      </c>
      <c r="G96" s="64"/>
      <c r="H96" s="64"/>
      <c r="I96" s="173"/>
      <c r="J96" s="64"/>
      <c r="K96" s="64"/>
      <c r="L96" s="62"/>
      <c r="M96" s="291"/>
      <c r="N96" s="43"/>
      <c r="O96" s="43"/>
      <c r="P96" s="43"/>
      <c r="Q96" s="43"/>
      <c r="R96" s="43"/>
      <c r="S96" s="43"/>
      <c r="T96" s="79"/>
      <c r="AT96" s="25" t="s">
        <v>1656</v>
      </c>
      <c r="AU96" s="25" t="s">
        <v>82</v>
      </c>
    </row>
    <row r="97" spans="2:65" s="1" customFormat="1" ht="22.5" customHeight="1">
      <c r="B97" s="42"/>
      <c r="C97" s="203" t="s">
        <v>327</v>
      </c>
      <c r="D97" s="203" t="s">
        <v>311</v>
      </c>
      <c r="E97" s="204" t="s">
        <v>14049</v>
      </c>
      <c r="F97" s="205" t="s">
        <v>14050</v>
      </c>
      <c r="G97" s="206" t="s">
        <v>508</v>
      </c>
      <c r="H97" s="207">
        <v>303.89999999999998</v>
      </c>
      <c r="I97" s="208"/>
      <c r="J97" s="209">
        <f>ROUND(I97*H97,2)</f>
        <v>0</v>
      </c>
      <c r="K97" s="205" t="s">
        <v>21</v>
      </c>
      <c r="L97" s="62"/>
      <c r="M97" s="210" t="s">
        <v>21</v>
      </c>
      <c r="N97" s="211" t="s">
        <v>45</v>
      </c>
      <c r="O97" s="43"/>
      <c r="P97" s="212">
        <f>O97*H97</f>
        <v>0</v>
      </c>
      <c r="Q97" s="212">
        <v>0</v>
      </c>
      <c r="R97" s="212">
        <f>Q97*H97</f>
        <v>0</v>
      </c>
      <c r="S97" s="212">
        <v>0</v>
      </c>
      <c r="T97" s="213">
        <f>S97*H97</f>
        <v>0</v>
      </c>
      <c r="AR97" s="25" t="s">
        <v>327</v>
      </c>
      <c r="AT97" s="25" t="s">
        <v>311</v>
      </c>
      <c r="AU97" s="25" t="s">
        <v>82</v>
      </c>
      <c r="AY97" s="25" t="s">
        <v>308</v>
      </c>
      <c r="BE97" s="214">
        <f>IF(N97="základní",J97,0)</f>
        <v>0</v>
      </c>
      <c r="BF97" s="214">
        <f>IF(N97="snížená",J97,0)</f>
        <v>0</v>
      </c>
      <c r="BG97" s="214">
        <f>IF(N97="zákl. přenesená",J97,0)</f>
        <v>0</v>
      </c>
      <c r="BH97" s="214">
        <f>IF(N97="sníž. přenesená",J97,0)</f>
        <v>0</v>
      </c>
      <c r="BI97" s="214">
        <f>IF(N97="nulová",J97,0)</f>
        <v>0</v>
      </c>
      <c r="BJ97" s="25" t="s">
        <v>82</v>
      </c>
      <c r="BK97" s="214">
        <f>ROUND(I97*H97,2)</f>
        <v>0</v>
      </c>
      <c r="BL97" s="25" t="s">
        <v>327</v>
      </c>
      <c r="BM97" s="25" t="s">
        <v>342</v>
      </c>
    </row>
    <row r="98" spans="2:65" s="1" customFormat="1" ht="22.5" customHeight="1">
      <c r="B98" s="42"/>
      <c r="C98" s="277" t="s">
        <v>307</v>
      </c>
      <c r="D98" s="277" t="s">
        <v>1079</v>
      </c>
      <c r="E98" s="278" t="s">
        <v>14051</v>
      </c>
      <c r="F98" s="279" t="s">
        <v>14052</v>
      </c>
      <c r="G98" s="280" t="s">
        <v>4354</v>
      </c>
      <c r="H98" s="281">
        <v>46.045000000000002</v>
      </c>
      <c r="I98" s="282"/>
      <c r="J98" s="283">
        <f>ROUND(I98*H98,2)</f>
        <v>0</v>
      </c>
      <c r="K98" s="279" t="s">
        <v>21</v>
      </c>
      <c r="L98" s="284"/>
      <c r="M98" s="285" t="s">
        <v>21</v>
      </c>
      <c r="N98" s="286" t="s">
        <v>45</v>
      </c>
      <c r="O98" s="43"/>
      <c r="P98" s="212">
        <f>O98*H98</f>
        <v>0</v>
      </c>
      <c r="Q98" s="212">
        <v>0</v>
      </c>
      <c r="R98" s="212">
        <f>Q98*H98</f>
        <v>0</v>
      </c>
      <c r="S98" s="212">
        <v>0</v>
      </c>
      <c r="T98" s="213">
        <f>S98*H98</f>
        <v>0</v>
      </c>
      <c r="AR98" s="25" t="s">
        <v>342</v>
      </c>
      <c r="AT98" s="25" t="s">
        <v>1079</v>
      </c>
      <c r="AU98" s="25" t="s">
        <v>82</v>
      </c>
      <c r="AY98" s="25" t="s">
        <v>308</v>
      </c>
      <c r="BE98" s="214">
        <f>IF(N98="základní",J98,0)</f>
        <v>0</v>
      </c>
      <c r="BF98" s="214">
        <f>IF(N98="snížená",J98,0)</f>
        <v>0</v>
      </c>
      <c r="BG98" s="214">
        <f>IF(N98="zákl. přenesená",J98,0)</f>
        <v>0</v>
      </c>
      <c r="BH98" s="214">
        <f>IF(N98="sníž. přenesená",J98,0)</f>
        <v>0</v>
      </c>
      <c r="BI98" s="214">
        <f>IF(N98="nulová",J98,0)</f>
        <v>0</v>
      </c>
      <c r="BJ98" s="25" t="s">
        <v>82</v>
      </c>
      <c r="BK98" s="214">
        <f>ROUND(I98*H98,2)</f>
        <v>0</v>
      </c>
      <c r="BL98" s="25" t="s">
        <v>327</v>
      </c>
      <c r="BM98" s="25" t="s">
        <v>350</v>
      </c>
    </row>
    <row r="99" spans="2:65" s="11" customFormat="1" ht="37.35" customHeight="1">
      <c r="B99" s="186"/>
      <c r="C99" s="187"/>
      <c r="D99" s="200" t="s">
        <v>73</v>
      </c>
      <c r="E99" s="296" t="s">
        <v>2038</v>
      </c>
      <c r="F99" s="296" t="s">
        <v>14053</v>
      </c>
      <c r="G99" s="187"/>
      <c r="H99" s="187"/>
      <c r="I99" s="190"/>
      <c r="J99" s="297">
        <f>BK99</f>
        <v>0</v>
      </c>
      <c r="K99" s="187"/>
      <c r="L99" s="192"/>
      <c r="M99" s="193"/>
      <c r="N99" s="194"/>
      <c r="O99" s="194"/>
      <c r="P99" s="195">
        <f>SUM(P100:P106)</f>
        <v>0</v>
      </c>
      <c r="Q99" s="194"/>
      <c r="R99" s="195">
        <f>SUM(R100:R106)</f>
        <v>0</v>
      </c>
      <c r="S99" s="194"/>
      <c r="T99" s="196">
        <f>SUM(T100:T106)</f>
        <v>0</v>
      </c>
      <c r="AR99" s="197" t="s">
        <v>82</v>
      </c>
      <c r="AT99" s="198" t="s">
        <v>73</v>
      </c>
      <c r="AU99" s="198" t="s">
        <v>74</v>
      </c>
      <c r="AY99" s="197" t="s">
        <v>308</v>
      </c>
      <c r="BK99" s="199">
        <f>SUM(BK100:BK106)</f>
        <v>0</v>
      </c>
    </row>
    <row r="100" spans="2:65" s="1" customFormat="1" ht="22.5" customHeight="1">
      <c r="B100" s="42"/>
      <c r="C100" s="203" t="s">
        <v>334</v>
      </c>
      <c r="D100" s="203" t="s">
        <v>311</v>
      </c>
      <c r="E100" s="204" t="s">
        <v>14054</v>
      </c>
      <c r="F100" s="205" t="s">
        <v>14055</v>
      </c>
      <c r="G100" s="206" t="s">
        <v>449</v>
      </c>
      <c r="H100" s="207">
        <v>34.6</v>
      </c>
      <c r="I100" s="208"/>
      <c r="J100" s="209">
        <f>ROUND(I100*H100,2)</f>
        <v>0</v>
      </c>
      <c r="K100" s="205" t="s">
        <v>21</v>
      </c>
      <c r="L100" s="62"/>
      <c r="M100" s="210" t="s">
        <v>21</v>
      </c>
      <c r="N100" s="211" t="s">
        <v>45</v>
      </c>
      <c r="O100" s="43"/>
      <c r="P100" s="212">
        <f>O100*H100</f>
        <v>0</v>
      </c>
      <c r="Q100" s="212">
        <v>0</v>
      </c>
      <c r="R100" s="212">
        <f>Q100*H100</f>
        <v>0</v>
      </c>
      <c r="S100" s="212">
        <v>0</v>
      </c>
      <c r="T100" s="213">
        <f>S100*H100</f>
        <v>0</v>
      </c>
      <c r="AR100" s="25" t="s">
        <v>327</v>
      </c>
      <c r="AT100" s="25" t="s">
        <v>311</v>
      </c>
      <c r="AU100" s="25" t="s">
        <v>82</v>
      </c>
      <c r="AY100" s="25" t="s">
        <v>308</v>
      </c>
      <c r="BE100" s="214">
        <f>IF(N100="základní",J100,0)</f>
        <v>0</v>
      </c>
      <c r="BF100" s="214">
        <f>IF(N100="snížená",J100,0)</f>
        <v>0</v>
      </c>
      <c r="BG100" s="214">
        <f>IF(N100="zákl. přenesená",J100,0)</f>
        <v>0</v>
      </c>
      <c r="BH100" s="214">
        <f>IF(N100="sníž. přenesená",J100,0)</f>
        <v>0</v>
      </c>
      <c r="BI100" s="214">
        <f>IF(N100="nulová",J100,0)</f>
        <v>0</v>
      </c>
      <c r="BJ100" s="25" t="s">
        <v>82</v>
      </c>
      <c r="BK100" s="214">
        <f>ROUND(I100*H100,2)</f>
        <v>0</v>
      </c>
      <c r="BL100" s="25" t="s">
        <v>327</v>
      </c>
      <c r="BM100" s="25" t="s">
        <v>360</v>
      </c>
    </row>
    <row r="101" spans="2:65" s="1" customFormat="1" ht="22.5" customHeight="1">
      <c r="B101" s="42"/>
      <c r="C101" s="203" t="s">
        <v>338</v>
      </c>
      <c r="D101" s="203" t="s">
        <v>311</v>
      </c>
      <c r="E101" s="204" t="s">
        <v>14056</v>
      </c>
      <c r="F101" s="205" t="s">
        <v>14057</v>
      </c>
      <c r="G101" s="206" t="s">
        <v>508</v>
      </c>
      <c r="H101" s="207">
        <v>303.89999999999998</v>
      </c>
      <c r="I101" s="208"/>
      <c r="J101" s="209">
        <f>ROUND(I101*H101,2)</f>
        <v>0</v>
      </c>
      <c r="K101" s="205" t="s">
        <v>21</v>
      </c>
      <c r="L101" s="62"/>
      <c r="M101" s="210" t="s">
        <v>21</v>
      </c>
      <c r="N101" s="211" t="s">
        <v>45</v>
      </c>
      <c r="O101" s="43"/>
      <c r="P101" s="212">
        <f>O101*H101</f>
        <v>0</v>
      </c>
      <c r="Q101" s="212">
        <v>0</v>
      </c>
      <c r="R101" s="212">
        <f>Q101*H101</f>
        <v>0</v>
      </c>
      <c r="S101" s="212">
        <v>0</v>
      </c>
      <c r="T101" s="213">
        <f>S101*H101</f>
        <v>0</v>
      </c>
      <c r="AR101" s="25" t="s">
        <v>327</v>
      </c>
      <c r="AT101" s="25" t="s">
        <v>311</v>
      </c>
      <c r="AU101" s="25" t="s">
        <v>82</v>
      </c>
      <c r="AY101" s="25" t="s">
        <v>308</v>
      </c>
      <c r="BE101" s="214">
        <f>IF(N101="základní",J101,0)</f>
        <v>0</v>
      </c>
      <c r="BF101" s="214">
        <f>IF(N101="snížená",J101,0)</f>
        <v>0</v>
      </c>
      <c r="BG101" s="214">
        <f>IF(N101="zákl. přenesená",J101,0)</f>
        <v>0</v>
      </c>
      <c r="BH101" s="214">
        <f>IF(N101="sníž. přenesená",J101,0)</f>
        <v>0</v>
      </c>
      <c r="BI101" s="214">
        <f>IF(N101="nulová",J101,0)</f>
        <v>0</v>
      </c>
      <c r="BJ101" s="25" t="s">
        <v>82</v>
      </c>
      <c r="BK101" s="214">
        <f>ROUND(I101*H101,2)</f>
        <v>0</v>
      </c>
      <c r="BL101" s="25" t="s">
        <v>327</v>
      </c>
      <c r="BM101" s="25" t="s">
        <v>368</v>
      </c>
    </row>
    <row r="102" spans="2:65" s="1" customFormat="1" ht="27">
      <c r="B102" s="42"/>
      <c r="C102" s="64"/>
      <c r="D102" s="246" t="s">
        <v>1656</v>
      </c>
      <c r="E102" s="64"/>
      <c r="F102" s="290" t="s">
        <v>14058</v>
      </c>
      <c r="G102" s="64"/>
      <c r="H102" s="64"/>
      <c r="I102" s="173"/>
      <c r="J102" s="64"/>
      <c r="K102" s="64"/>
      <c r="L102" s="62"/>
      <c r="M102" s="291"/>
      <c r="N102" s="43"/>
      <c r="O102" s="43"/>
      <c r="P102" s="43"/>
      <c r="Q102" s="43"/>
      <c r="R102" s="43"/>
      <c r="S102" s="43"/>
      <c r="T102" s="79"/>
      <c r="AT102" s="25" t="s">
        <v>1656</v>
      </c>
      <c r="AU102" s="25" t="s">
        <v>82</v>
      </c>
    </row>
    <row r="103" spans="2:65" s="1" customFormat="1" ht="31.5" customHeight="1">
      <c r="B103" s="42"/>
      <c r="C103" s="203" t="s">
        <v>342</v>
      </c>
      <c r="D103" s="203" t="s">
        <v>311</v>
      </c>
      <c r="E103" s="204" t="s">
        <v>14059</v>
      </c>
      <c r="F103" s="205" t="s">
        <v>14060</v>
      </c>
      <c r="G103" s="206" t="s">
        <v>508</v>
      </c>
      <c r="H103" s="207">
        <v>303.89999999999998</v>
      </c>
      <c r="I103" s="208"/>
      <c r="J103" s="209">
        <f>ROUND(I103*H103,2)</f>
        <v>0</v>
      </c>
      <c r="K103" s="205" t="s">
        <v>21</v>
      </c>
      <c r="L103" s="62"/>
      <c r="M103" s="210" t="s">
        <v>21</v>
      </c>
      <c r="N103" s="211" t="s">
        <v>45</v>
      </c>
      <c r="O103" s="43"/>
      <c r="P103" s="212">
        <f>O103*H103</f>
        <v>0</v>
      </c>
      <c r="Q103" s="212">
        <v>0</v>
      </c>
      <c r="R103" s="212">
        <f>Q103*H103</f>
        <v>0</v>
      </c>
      <c r="S103" s="212">
        <v>0</v>
      </c>
      <c r="T103" s="213">
        <f>S103*H103</f>
        <v>0</v>
      </c>
      <c r="AR103" s="25" t="s">
        <v>327</v>
      </c>
      <c r="AT103" s="25" t="s">
        <v>311</v>
      </c>
      <c r="AU103" s="25" t="s">
        <v>82</v>
      </c>
      <c r="AY103" s="25" t="s">
        <v>308</v>
      </c>
      <c r="BE103" s="214">
        <f>IF(N103="základní",J103,0)</f>
        <v>0</v>
      </c>
      <c r="BF103" s="214">
        <f>IF(N103="snížená",J103,0)</f>
        <v>0</v>
      </c>
      <c r="BG103" s="214">
        <f>IF(N103="zákl. přenesená",J103,0)</f>
        <v>0</v>
      </c>
      <c r="BH103" s="214">
        <f>IF(N103="sníž. přenesená",J103,0)</f>
        <v>0</v>
      </c>
      <c r="BI103" s="214">
        <f>IF(N103="nulová",J103,0)</f>
        <v>0</v>
      </c>
      <c r="BJ103" s="25" t="s">
        <v>82</v>
      </c>
      <c r="BK103" s="214">
        <f>ROUND(I103*H103,2)</f>
        <v>0</v>
      </c>
      <c r="BL103" s="25" t="s">
        <v>327</v>
      </c>
      <c r="BM103" s="25" t="s">
        <v>375</v>
      </c>
    </row>
    <row r="104" spans="2:65" s="1" customFormat="1" ht="22.5" customHeight="1">
      <c r="B104" s="42"/>
      <c r="C104" s="203" t="s">
        <v>346</v>
      </c>
      <c r="D104" s="203" t="s">
        <v>311</v>
      </c>
      <c r="E104" s="204" t="s">
        <v>14061</v>
      </c>
      <c r="F104" s="205" t="s">
        <v>14062</v>
      </c>
      <c r="G104" s="206" t="s">
        <v>508</v>
      </c>
      <c r="H104" s="207">
        <v>303.89999999999998</v>
      </c>
      <c r="I104" s="208"/>
      <c r="J104" s="209">
        <f>ROUND(I104*H104,2)</f>
        <v>0</v>
      </c>
      <c r="K104" s="205" t="s">
        <v>21</v>
      </c>
      <c r="L104" s="62"/>
      <c r="M104" s="210" t="s">
        <v>21</v>
      </c>
      <c r="N104" s="211" t="s">
        <v>45</v>
      </c>
      <c r="O104" s="43"/>
      <c r="P104" s="212">
        <f>O104*H104</f>
        <v>0</v>
      </c>
      <c r="Q104" s="212">
        <v>0</v>
      </c>
      <c r="R104" s="212">
        <f>Q104*H104</f>
        <v>0</v>
      </c>
      <c r="S104" s="212">
        <v>0</v>
      </c>
      <c r="T104" s="213">
        <f>S104*H104</f>
        <v>0</v>
      </c>
      <c r="AR104" s="25" t="s">
        <v>327</v>
      </c>
      <c r="AT104" s="25" t="s">
        <v>311</v>
      </c>
      <c r="AU104" s="25" t="s">
        <v>82</v>
      </c>
      <c r="AY104" s="25" t="s">
        <v>308</v>
      </c>
      <c r="BE104" s="214">
        <f>IF(N104="základní",J104,0)</f>
        <v>0</v>
      </c>
      <c r="BF104" s="214">
        <f>IF(N104="snížená",J104,0)</f>
        <v>0</v>
      </c>
      <c r="BG104" s="214">
        <f>IF(N104="zákl. přenesená",J104,0)</f>
        <v>0</v>
      </c>
      <c r="BH104" s="214">
        <f>IF(N104="sníž. přenesená",J104,0)</f>
        <v>0</v>
      </c>
      <c r="BI104" s="214">
        <f>IF(N104="nulová",J104,0)</f>
        <v>0</v>
      </c>
      <c r="BJ104" s="25" t="s">
        <v>82</v>
      </c>
      <c r="BK104" s="214">
        <f>ROUND(I104*H104,2)</f>
        <v>0</v>
      </c>
      <c r="BL104" s="25" t="s">
        <v>327</v>
      </c>
      <c r="BM104" s="25" t="s">
        <v>385</v>
      </c>
    </row>
    <row r="105" spans="2:65" s="1" customFormat="1" ht="22.5" customHeight="1">
      <c r="B105" s="42"/>
      <c r="C105" s="277" t="s">
        <v>350</v>
      </c>
      <c r="D105" s="277" t="s">
        <v>1079</v>
      </c>
      <c r="E105" s="278" t="s">
        <v>14063</v>
      </c>
      <c r="F105" s="279" t="s">
        <v>14064</v>
      </c>
      <c r="G105" s="280" t="s">
        <v>449</v>
      </c>
      <c r="H105" s="281">
        <v>18.234000000000002</v>
      </c>
      <c r="I105" s="282"/>
      <c r="J105" s="283">
        <f>ROUND(I105*H105,2)</f>
        <v>0</v>
      </c>
      <c r="K105" s="279" t="s">
        <v>21</v>
      </c>
      <c r="L105" s="284"/>
      <c r="M105" s="285" t="s">
        <v>21</v>
      </c>
      <c r="N105" s="286" t="s">
        <v>45</v>
      </c>
      <c r="O105" s="43"/>
      <c r="P105" s="212">
        <f>O105*H105</f>
        <v>0</v>
      </c>
      <c r="Q105" s="212">
        <v>0</v>
      </c>
      <c r="R105" s="212">
        <f>Q105*H105</f>
        <v>0</v>
      </c>
      <c r="S105" s="212">
        <v>0</v>
      </c>
      <c r="T105" s="213">
        <f>S105*H105</f>
        <v>0</v>
      </c>
      <c r="AR105" s="25" t="s">
        <v>342</v>
      </c>
      <c r="AT105" s="25" t="s">
        <v>1079</v>
      </c>
      <c r="AU105" s="25" t="s">
        <v>82</v>
      </c>
      <c r="AY105" s="25" t="s">
        <v>308</v>
      </c>
      <c r="BE105" s="214">
        <f>IF(N105="základní",J105,0)</f>
        <v>0</v>
      </c>
      <c r="BF105" s="214">
        <f>IF(N105="snížená",J105,0)</f>
        <v>0</v>
      </c>
      <c r="BG105" s="214">
        <f>IF(N105="zákl. přenesená",J105,0)</f>
        <v>0</v>
      </c>
      <c r="BH105" s="214">
        <f>IF(N105="sníž. přenesená",J105,0)</f>
        <v>0</v>
      </c>
      <c r="BI105" s="214">
        <f>IF(N105="nulová",J105,0)</f>
        <v>0</v>
      </c>
      <c r="BJ105" s="25" t="s">
        <v>82</v>
      </c>
      <c r="BK105" s="214">
        <f>ROUND(I105*H105,2)</f>
        <v>0</v>
      </c>
      <c r="BL105" s="25" t="s">
        <v>327</v>
      </c>
      <c r="BM105" s="25" t="s">
        <v>393</v>
      </c>
    </row>
    <row r="106" spans="2:65" s="1" customFormat="1" ht="22.5" customHeight="1">
      <c r="B106" s="42"/>
      <c r="C106" s="277" t="s">
        <v>356</v>
      </c>
      <c r="D106" s="277" t="s">
        <v>1079</v>
      </c>
      <c r="E106" s="278" t="s">
        <v>14065</v>
      </c>
      <c r="F106" s="279" t="s">
        <v>14066</v>
      </c>
      <c r="G106" s="280" t="s">
        <v>508</v>
      </c>
      <c r="H106" s="281">
        <v>303.89999999999998</v>
      </c>
      <c r="I106" s="282"/>
      <c r="J106" s="283">
        <f>ROUND(I106*H106,2)</f>
        <v>0</v>
      </c>
      <c r="K106" s="279" t="s">
        <v>21</v>
      </c>
      <c r="L106" s="284"/>
      <c r="M106" s="285" t="s">
        <v>21</v>
      </c>
      <c r="N106" s="286" t="s">
        <v>45</v>
      </c>
      <c r="O106" s="43"/>
      <c r="P106" s="212">
        <f>O106*H106</f>
        <v>0</v>
      </c>
      <c r="Q106" s="212">
        <v>0</v>
      </c>
      <c r="R106" s="212">
        <f>Q106*H106</f>
        <v>0</v>
      </c>
      <c r="S106" s="212">
        <v>0</v>
      </c>
      <c r="T106" s="213">
        <f>S106*H106</f>
        <v>0</v>
      </c>
      <c r="AR106" s="25" t="s">
        <v>342</v>
      </c>
      <c r="AT106" s="25" t="s">
        <v>1079</v>
      </c>
      <c r="AU106" s="25" t="s">
        <v>82</v>
      </c>
      <c r="AY106" s="25" t="s">
        <v>308</v>
      </c>
      <c r="BE106" s="214">
        <f>IF(N106="základní",J106,0)</f>
        <v>0</v>
      </c>
      <c r="BF106" s="214">
        <f>IF(N106="snížená",J106,0)</f>
        <v>0</v>
      </c>
      <c r="BG106" s="214">
        <f>IF(N106="zákl. přenesená",J106,0)</f>
        <v>0</v>
      </c>
      <c r="BH106" s="214">
        <f>IF(N106="sníž. přenesená",J106,0)</f>
        <v>0</v>
      </c>
      <c r="BI106" s="214">
        <f>IF(N106="nulová",J106,0)</f>
        <v>0</v>
      </c>
      <c r="BJ106" s="25" t="s">
        <v>82</v>
      </c>
      <c r="BK106" s="214">
        <f>ROUND(I106*H106,2)</f>
        <v>0</v>
      </c>
      <c r="BL106" s="25" t="s">
        <v>327</v>
      </c>
      <c r="BM106" s="25" t="s">
        <v>402</v>
      </c>
    </row>
    <row r="107" spans="2:65" s="11" customFormat="1" ht="37.35" customHeight="1">
      <c r="B107" s="186"/>
      <c r="C107" s="187"/>
      <c r="D107" s="200" t="s">
        <v>73</v>
      </c>
      <c r="E107" s="296" t="s">
        <v>2166</v>
      </c>
      <c r="F107" s="296" t="s">
        <v>13987</v>
      </c>
      <c r="G107" s="187"/>
      <c r="H107" s="187"/>
      <c r="I107" s="190"/>
      <c r="J107" s="297">
        <f>BK107</f>
        <v>0</v>
      </c>
      <c r="K107" s="187"/>
      <c r="L107" s="192"/>
      <c r="M107" s="193"/>
      <c r="N107" s="194"/>
      <c r="O107" s="194"/>
      <c r="P107" s="195">
        <f>P108</f>
        <v>0</v>
      </c>
      <c r="Q107" s="194"/>
      <c r="R107" s="195">
        <f>R108</f>
        <v>0</v>
      </c>
      <c r="S107" s="194"/>
      <c r="T107" s="196">
        <f>T108</f>
        <v>0</v>
      </c>
      <c r="AR107" s="197" t="s">
        <v>82</v>
      </c>
      <c r="AT107" s="198" t="s">
        <v>73</v>
      </c>
      <c r="AU107" s="198" t="s">
        <v>74</v>
      </c>
      <c r="AY107" s="197" t="s">
        <v>308</v>
      </c>
      <c r="BK107" s="199">
        <f>BK108</f>
        <v>0</v>
      </c>
    </row>
    <row r="108" spans="2:65" s="1" customFormat="1" ht="22.5" customHeight="1">
      <c r="B108" s="42"/>
      <c r="C108" s="203" t="s">
        <v>360</v>
      </c>
      <c r="D108" s="203" t="s">
        <v>311</v>
      </c>
      <c r="E108" s="204" t="s">
        <v>13988</v>
      </c>
      <c r="F108" s="205" t="s">
        <v>13989</v>
      </c>
      <c r="G108" s="206" t="s">
        <v>719</v>
      </c>
      <c r="H108" s="207">
        <v>47.542000000000002</v>
      </c>
      <c r="I108" s="208"/>
      <c r="J108" s="209">
        <f>ROUND(I108*H108,2)</f>
        <v>0</v>
      </c>
      <c r="K108" s="205" t="s">
        <v>21</v>
      </c>
      <c r="L108" s="62"/>
      <c r="M108" s="210" t="s">
        <v>21</v>
      </c>
      <c r="N108" s="215" t="s">
        <v>45</v>
      </c>
      <c r="O108" s="216"/>
      <c r="P108" s="217">
        <f>O108*H108</f>
        <v>0</v>
      </c>
      <c r="Q108" s="217">
        <v>0</v>
      </c>
      <c r="R108" s="217">
        <f>Q108*H108</f>
        <v>0</v>
      </c>
      <c r="S108" s="217">
        <v>0</v>
      </c>
      <c r="T108" s="218">
        <f>S108*H108</f>
        <v>0</v>
      </c>
      <c r="AR108" s="25" t="s">
        <v>327</v>
      </c>
      <c r="AT108" s="25" t="s">
        <v>311</v>
      </c>
      <c r="AU108" s="25" t="s">
        <v>82</v>
      </c>
      <c r="AY108" s="25" t="s">
        <v>308</v>
      </c>
      <c r="BE108" s="214">
        <f>IF(N108="základní",J108,0)</f>
        <v>0</v>
      </c>
      <c r="BF108" s="214">
        <f>IF(N108="snížená",J108,0)</f>
        <v>0</v>
      </c>
      <c r="BG108" s="214">
        <f>IF(N108="zákl. přenesená",J108,0)</f>
        <v>0</v>
      </c>
      <c r="BH108" s="214">
        <f>IF(N108="sníž. přenesená",J108,0)</f>
        <v>0</v>
      </c>
      <c r="BI108" s="214">
        <f>IF(N108="nulová",J108,0)</f>
        <v>0</v>
      </c>
      <c r="BJ108" s="25" t="s">
        <v>82</v>
      </c>
      <c r="BK108" s="214">
        <f>ROUND(I108*H108,2)</f>
        <v>0</v>
      </c>
      <c r="BL108" s="25" t="s">
        <v>327</v>
      </c>
      <c r="BM108" s="25" t="s">
        <v>410</v>
      </c>
    </row>
    <row r="109" spans="2:65" s="1" customFormat="1" ht="6.95" customHeight="1">
      <c r="B109" s="57"/>
      <c r="C109" s="58"/>
      <c r="D109" s="58"/>
      <c r="E109" s="58"/>
      <c r="F109" s="58"/>
      <c r="G109" s="58"/>
      <c r="H109" s="58"/>
      <c r="I109" s="149"/>
      <c r="J109" s="58"/>
      <c r="K109" s="58"/>
      <c r="L109" s="62"/>
    </row>
  </sheetData>
  <sheetProtection password="CC35" sheet="1" objects="1" scenarios="1" formatCells="0" formatColumns="0" formatRows="0" sort="0" autoFilter="0"/>
  <autoFilter ref="C90:K108"/>
  <mergeCells count="15">
    <mergeCell ref="E81:H81"/>
    <mergeCell ref="E79:H79"/>
    <mergeCell ref="E83:H83"/>
    <mergeCell ref="G1:H1"/>
    <mergeCell ref="L2:V2"/>
    <mergeCell ref="E49:H49"/>
    <mergeCell ref="E53:H53"/>
    <mergeCell ref="E51:H51"/>
    <mergeCell ref="E55:H55"/>
    <mergeCell ref="E77:H77"/>
    <mergeCell ref="E7:H7"/>
    <mergeCell ref="E11:H11"/>
    <mergeCell ref="E9:H9"/>
    <mergeCell ref="E13:H13"/>
    <mergeCell ref="E28:H28"/>
  </mergeCells>
  <hyperlinks>
    <hyperlink ref="F1:G1" location="C2" display="1) Krycí list soupisu"/>
    <hyperlink ref="G1:H1" location="C62" display="2) Rekapitulace"/>
    <hyperlink ref="J1" location="C90" display="3) Soupis prací"/>
    <hyperlink ref="L1:V1" location="'Rekapitulace stavby'!C2" display="Rekapitulace stavby"/>
  </hyperlinks>
  <pageMargins left="0.58333330000000005" right="0.58333330000000005" top="0.58333330000000005" bottom="0.58333330000000005" header="0" footer="0"/>
  <pageSetup paperSize="9" fitToHeight="100" orientation="landscape" blackAndWhite="1" r:id="rId1"/>
  <headerFooter>
    <oddFooter>&amp;CStrana &amp;P z &amp;N</oddFooter>
  </headerFooter>
  <drawing r:id="rId2"/>
</worksheet>
</file>

<file path=xl/worksheets/sheet45.xml><?xml version="1.0" encoding="utf-8"?>
<worksheet xmlns="http://schemas.openxmlformats.org/spreadsheetml/2006/main" xmlns:r="http://schemas.openxmlformats.org/officeDocument/2006/relationships">
  <sheetPr>
    <pageSetUpPr fitToPage="1"/>
  </sheetPr>
  <dimension ref="A1:BR202"/>
  <sheetViews>
    <sheetView showGridLines="0" workbookViewId="0">
      <pane ySplit="1" topLeftCell="A2" activePane="bottomLeft" state="frozen"/>
      <selection pane="bottomLeft"/>
    </sheetView>
  </sheetViews>
  <sheetFormatPr defaultRowHeight="15"/>
  <cols>
    <col min="1" max="1" width="8.33203125" customWidth="1"/>
    <col min="2" max="2" width="1.6640625" customWidth="1"/>
    <col min="3" max="3" width="4.1640625" customWidth="1"/>
    <col min="4" max="4" width="4.33203125" customWidth="1"/>
    <col min="5" max="5" width="17.1640625" customWidth="1"/>
    <col min="6" max="6" width="75" customWidth="1"/>
    <col min="7" max="7" width="8.6640625" customWidth="1"/>
    <col min="8" max="8" width="11.1640625" customWidth="1"/>
    <col min="9" max="9" width="12.6640625" style="121" customWidth="1"/>
    <col min="10" max="10" width="23.5" customWidth="1"/>
    <col min="11" max="11" width="15.5" customWidth="1"/>
    <col min="19" max="19" width="8.1640625" customWidth="1"/>
    <col min="20" max="20" width="29.6640625" customWidth="1"/>
    <col min="21" max="21" width="16.33203125"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1" spans="1:70" ht="21.75" customHeight="1">
      <c r="A1" s="22"/>
      <c r="B1" s="122"/>
      <c r="C1" s="122"/>
      <c r="D1" s="123" t="s">
        <v>1</v>
      </c>
      <c r="E1" s="122"/>
      <c r="F1" s="124" t="s">
        <v>272</v>
      </c>
      <c r="G1" s="427" t="s">
        <v>273</v>
      </c>
      <c r="H1" s="427"/>
      <c r="I1" s="125"/>
      <c r="J1" s="124" t="s">
        <v>274</v>
      </c>
      <c r="K1" s="123" t="s">
        <v>275</v>
      </c>
      <c r="L1" s="124" t="s">
        <v>276</v>
      </c>
      <c r="M1" s="124"/>
      <c r="N1" s="124"/>
      <c r="O1" s="124"/>
      <c r="P1" s="124"/>
      <c r="Q1" s="124"/>
      <c r="R1" s="124"/>
      <c r="S1" s="124"/>
      <c r="T1" s="124"/>
      <c r="U1" s="21"/>
      <c r="V1" s="21"/>
      <c r="W1" s="22"/>
      <c r="X1" s="22"/>
      <c r="Y1" s="22"/>
      <c r="Z1" s="22"/>
      <c r="AA1" s="22"/>
      <c r="AB1" s="22"/>
      <c r="AC1" s="22"/>
      <c r="AD1" s="22"/>
      <c r="AE1" s="22"/>
      <c r="AF1" s="22"/>
      <c r="AG1" s="22"/>
      <c r="AH1" s="22"/>
      <c r="AI1" s="22"/>
      <c r="AJ1" s="22"/>
      <c r="AK1" s="22"/>
      <c r="AL1" s="22"/>
      <c r="AM1" s="22"/>
      <c r="AN1" s="22"/>
      <c r="AO1" s="22"/>
      <c r="AP1" s="22"/>
      <c r="AQ1" s="22"/>
      <c r="AR1" s="22"/>
      <c r="AS1" s="22"/>
      <c r="AT1" s="22"/>
      <c r="AU1" s="22"/>
      <c r="AV1" s="22"/>
      <c r="AW1" s="22"/>
      <c r="AX1" s="22"/>
      <c r="AY1" s="22"/>
      <c r="AZ1" s="22"/>
      <c r="BA1" s="22"/>
      <c r="BB1" s="22"/>
      <c r="BC1" s="22"/>
      <c r="BD1" s="22"/>
      <c r="BE1" s="22"/>
      <c r="BF1" s="22"/>
      <c r="BG1" s="22"/>
      <c r="BH1" s="22"/>
      <c r="BI1" s="22"/>
      <c r="BJ1" s="22"/>
      <c r="BK1" s="22"/>
      <c r="BL1" s="22"/>
      <c r="BM1" s="22"/>
      <c r="BN1" s="22"/>
      <c r="BO1" s="22"/>
      <c r="BP1" s="22"/>
      <c r="BQ1" s="22"/>
      <c r="BR1" s="22"/>
    </row>
    <row r="2" spans="1:70" ht="36.950000000000003" customHeight="1">
      <c r="L2" s="419"/>
      <c r="M2" s="419"/>
      <c r="N2" s="419"/>
      <c r="O2" s="419"/>
      <c r="P2" s="419"/>
      <c r="Q2" s="419"/>
      <c r="R2" s="419"/>
      <c r="S2" s="419"/>
      <c r="T2" s="419"/>
      <c r="U2" s="419"/>
      <c r="V2" s="419"/>
      <c r="AT2" s="25" t="s">
        <v>234</v>
      </c>
    </row>
    <row r="3" spans="1:70" ht="6.95" customHeight="1">
      <c r="B3" s="26"/>
      <c r="C3" s="27"/>
      <c r="D3" s="27"/>
      <c r="E3" s="27"/>
      <c r="F3" s="27"/>
      <c r="G3" s="27"/>
      <c r="H3" s="27"/>
      <c r="I3" s="126"/>
      <c r="J3" s="27"/>
      <c r="K3" s="28"/>
      <c r="AT3" s="25" t="s">
        <v>84</v>
      </c>
    </row>
    <row r="4" spans="1:70" ht="36.950000000000003" customHeight="1">
      <c r="B4" s="29"/>
      <c r="C4" s="30"/>
      <c r="D4" s="31" t="s">
        <v>277</v>
      </c>
      <c r="E4" s="30"/>
      <c r="F4" s="30"/>
      <c r="G4" s="30"/>
      <c r="H4" s="30"/>
      <c r="I4" s="127"/>
      <c r="J4" s="30"/>
      <c r="K4" s="32"/>
      <c r="M4" s="33" t="s">
        <v>12</v>
      </c>
      <c r="AT4" s="25" t="s">
        <v>6</v>
      </c>
    </row>
    <row r="5" spans="1:70" ht="6.95" customHeight="1">
      <c r="B5" s="29"/>
      <c r="C5" s="30"/>
      <c r="D5" s="30"/>
      <c r="E5" s="30"/>
      <c r="F5" s="30"/>
      <c r="G5" s="30"/>
      <c r="H5" s="30"/>
      <c r="I5" s="127"/>
      <c r="J5" s="30"/>
      <c r="K5" s="32"/>
    </row>
    <row r="6" spans="1:70">
      <c r="B6" s="29"/>
      <c r="C6" s="30"/>
      <c r="D6" s="38" t="s">
        <v>18</v>
      </c>
      <c r="E6" s="30"/>
      <c r="F6" s="30"/>
      <c r="G6" s="30"/>
      <c r="H6" s="30"/>
      <c r="I6" s="127"/>
      <c r="J6" s="30"/>
      <c r="K6" s="32"/>
    </row>
    <row r="7" spans="1:70" ht="22.5" customHeight="1">
      <c r="B7" s="29"/>
      <c r="C7" s="30"/>
      <c r="D7" s="30"/>
      <c r="E7" s="420" t="str">
        <f>'Rekapitulace stavby'!K6</f>
        <v>Národní telemedicínské centrum</v>
      </c>
      <c r="F7" s="421"/>
      <c r="G7" s="421"/>
      <c r="H7" s="421"/>
      <c r="I7" s="127"/>
      <c r="J7" s="30"/>
      <c r="K7" s="32"/>
    </row>
    <row r="8" spans="1:70">
      <c r="B8" s="29"/>
      <c r="C8" s="30"/>
      <c r="D8" s="38" t="s">
        <v>278</v>
      </c>
      <c r="E8" s="30"/>
      <c r="F8" s="30"/>
      <c r="G8" s="30"/>
      <c r="H8" s="30"/>
      <c r="I8" s="127"/>
      <c r="J8" s="30"/>
      <c r="K8" s="32"/>
    </row>
    <row r="9" spans="1:70" s="1" customFormat="1" ht="22.5" customHeight="1">
      <c r="B9" s="42"/>
      <c r="C9" s="43"/>
      <c r="D9" s="43"/>
      <c r="E9" s="420" t="s">
        <v>13517</v>
      </c>
      <c r="F9" s="423"/>
      <c r="G9" s="423"/>
      <c r="H9" s="423"/>
      <c r="I9" s="128"/>
      <c r="J9" s="43"/>
      <c r="K9" s="46"/>
    </row>
    <row r="10" spans="1:70" s="1" customFormat="1">
      <c r="B10" s="42"/>
      <c r="C10" s="43"/>
      <c r="D10" s="38" t="s">
        <v>425</v>
      </c>
      <c r="E10" s="43"/>
      <c r="F10" s="43"/>
      <c r="G10" s="43"/>
      <c r="H10" s="43"/>
      <c r="I10" s="128"/>
      <c r="J10" s="43"/>
      <c r="K10" s="46"/>
    </row>
    <row r="11" spans="1:70" s="1" customFormat="1" ht="36.950000000000003" customHeight="1">
      <c r="B11" s="42"/>
      <c r="C11" s="43"/>
      <c r="D11" s="43"/>
      <c r="E11" s="422" t="s">
        <v>14067</v>
      </c>
      <c r="F11" s="423"/>
      <c r="G11" s="423"/>
      <c r="H11" s="423"/>
      <c r="I11" s="128"/>
      <c r="J11" s="43"/>
      <c r="K11" s="46"/>
    </row>
    <row r="12" spans="1:70" s="1" customFormat="1" ht="13.5">
      <c r="B12" s="42"/>
      <c r="C12" s="43"/>
      <c r="D12" s="43"/>
      <c r="E12" s="43"/>
      <c r="F12" s="43"/>
      <c r="G12" s="43"/>
      <c r="H12" s="43"/>
      <c r="I12" s="128"/>
      <c r="J12" s="43"/>
      <c r="K12" s="46"/>
    </row>
    <row r="13" spans="1:70" s="1" customFormat="1" ht="14.45" customHeight="1">
      <c r="B13" s="42"/>
      <c r="C13" s="43"/>
      <c r="D13" s="38" t="s">
        <v>20</v>
      </c>
      <c r="E13" s="43"/>
      <c r="F13" s="36" t="s">
        <v>21</v>
      </c>
      <c r="G13" s="43"/>
      <c r="H13" s="43"/>
      <c r="I13" s="129" t="s">
        <v>22</v>
      </c>
      <c r="J13" s="36" t="s">
        <v>21</v>
      </c>
      <c r="K13" s="46"/>
    </row>
    <row r="14" spans="1:70" s="1" customFormat="1" ht="14.45" customHeight="1">
      <c r="B14" s="42"/>
      <c r="C14" s="43"/>
      <c r="D14" s="38" t="s">
        <v>23</v>
      </c>
      <c r="E14" s="43"/>
      <c r="F14" s="36" t="s">
        <v>24</v>
      </c>
      <c r="G14" s="43"/>
      <c r="H14" s="43"/>
      <c r="I14" s="129" t="s">
        <v>25</v>
      </c>
      <c r="J14" s="130" t="str">
        <f>'Rekapitulace stavby'!AN8</f>
        <v>26.1.2017</v>
      </c>
      <c r="K14" s="46"/>
    </row>
    <row r="15" spans="1:70" s="1" customFormat="1" ht="10.9" customHeight="1">
      <c r="B15" s="42"/>
      <c r="C15" s="43"/>
      <c r="D15" s="43"/>
      <c r="E15" s="43"/>
      <c r="F15" s="43"/>
      <c r="G15" s="43"/>
      <c r="H15" s="43"/>
      <c r="I15" s="128"/>
      <c r="J15" s="43"/>
      <c r="K15" s="46"/>
    </row>
    <row r="16" spans="1:70" s="1" customFormat="1" ht="14.45" customHeight="1">
      <c r="B16" s="42"/>
      <c r="C16" s="43"/>
      <c r="D16" s="38" t="s">
        <v>27</v>
      </c>
      <c r="E16" s="43"/>
      <c r="F16" s="43"/>
      <c r="G16" s="43"/>
      <c r="H16" s="43"/>
      <c r="I16" s="129" t="s">
        <v>28</v>
      </c>
      <c r="J16" s="36" t="s">
        <v>29</v>
      </c>
      <c r="K16" s="46"/>
    </row>
    <row r="17" spans="2:11" s="1" customFormat="1" ht="18" customHeight="1">
      <c r="B17" s="42"/>
      <c r="C17" s="43"/>
      <c r="D17" s="43"/>
      <c r="E17" s="36" t="s">
        <v>30</v>
      </c>
      <c r="F17" s="43"/>
      <c r="G17" s="43"/>
      <c r="H17" s="43"/>
      <c r="I17" s="129" t="s">
        <v>31</v>
      </c>
      <c r="J17" s="36" t="s">
        <v>21</v>
      </c>
      <c r="K17" s="46"/>
    </row>
    <row r="18" spans="2:11" s="1" customFormat="1" ht="6.95" customHeight="1">
      <c r="B18" s="42"/>
      <c r="C18" s="43"/>
      <c r="D18" s="43"/>
      <c r="E18" s="43"/>
      <c r="F18" s="43"/>
      <c r="G18" s="43"/>
      <c r="H18" s="43"/>
      <c r="I18" s="128"/>
      <c r="J18" s="43"/>
      <c r="K18" s="46"/>
    </row>
    <row r="19" spans="2:11" s="1" customFormat="1" ht="14.45" customHeight="1">
      <c r="B19" s="42"/>
      <c r="C19" s="43"/>
      <c r="D19" s="38" t="s">
        <v>32</v>
      </c>
      <c r="E19" s="43"/>
      <c r="F19" s="43"/>
      <c r="G19" s="43"/>
      <c r="H19" s="43"/>
      <c r="I19" s="129" t="s">
        <v>28</v>
      </c>
      <c r="J19" s="36" t="str">
        <f>IF('Rekapitulace stavby'!AN13="Vyplň údaj","",IF('Rekapitulace stavby'!AN13="","",'Rekapitulace stavby'!AN13))</f>
        <v/>
      </c>
      <c r="K19" s="46"/>
    </row>
    <row r="20" spans="2:11" s="1" customFormat="1" ht="18" customHeight="1">
      <c r="B20" s="42"/>
      <c r="C20" s="43"/>
      <c r="D20" s="43"/>
      <c r="E20" s="36" t="str">
        <f>IF('Rekapitulace stavby'!E14="Vyplň údaj","",IF('Rekapitulace stavby'!E14="","",'Rekapitulace stavby'!E14))</f>
        <v/>
      </c>
      <c r="F20" s="43"/>
      <c r="G20" s="43"/>
      <c r="H20" s="43"/>
      <c r="I20" s="129" t="s">
        <v>31</v>
      </c>
      <c r="J20" s="36" t="str">
        <f>IF('Rekapitulace stavby'!AN14="Vyplň údaj","",IF('Rekapitulace stavby'!AN14="","",'Rekapitulace stavby'!AN14))</f>
        <v/>
      </c>
      <c r="K20" s="46"/>
    </row>
    <row r="21" spans="2:11" s="1" customFormat="1" ht="6.95" customHeight="1">
      <c r="B21" s="42"/>
      <c r="C21" s="43"/>
      <c r="D21" s="43"/>
      <c r="E21" s="43"/>
      <c r="F21" s="43"/>
      <c r="G21" s="43"/>
      <c r="H21" s="43"/>
      <c r="I21" s="128"/>
      <c r="J21" s="43"/>
      <c r="K21" s="46"/>
    </row>
    <row r="22" spans="2:11" s="1" customFormat="1" ht="14.45" customHeight="1">
      <c r="B22" s="42"/>
      <c r="C22" s="43"/>
      <c r="D22" s="38" t="s">
        <v>34</v>
      </c>
      <c r="E22" s="43"/>
      <c r="F22" s="43"/>
      <c r="G22" s="43"/>
      <c r="H22" s="43"/>
      <c r="I22" s="129" t="s">
        <v>28</v>
      </c>
      <c r="J22" s="36" t="s">
        <v>35</v>
      </c>
      <c r="K22" s="46"/>
    </row>
    <row r="23" spans="2:11" s="1" customFormat="1" ht="18" customHeight="1">
      <c r="B23" s="42"/>
      <c r="C23" s="43"/>
      <c r="D23" s="43"/>
      <c r="E23" s="36" t="s">
        <v>36</v>
      </c>
      <c r="F23" s="43"/>
      <c r="G23" s="43"/>
      <c r="H23" s="43"/>
      <c r="I23" s="129" t="s">
        <v>31</v>
      </c>
      <c r="J23" s="36" t="s">
        <v>21</v>
      </c>
      <c r="K23" s="46"/>
    </row>
    <row r="24" spans="2:11" s="1" customFormat="1" ht="6.95" customHeight="1">
      <c r="B24" s="42"/>
      <c r="C24" s="43"/>
      <c r="D24" s="43"/>
      <c r="E24" s="43"/>
      <c r="F24" s="43"/>
      <c r="G24" s="43"/>
      <c r="H24" s="43"/>
      <c r="I24" s="128"/>
      <c r="J24" s="43"/>
      <c r="K24" s="46"/>
    </row>
    <row r="25" spans="2:11" s="1" customFormat="1" ht="14.45" customHeight="1">
      <c r="B25" s="42"/>
      <c r="C25" s="43"/>
      <c r="D25" s="38" t="s">
        <v>38</v>
      </c>
      <c r="E25" s="43"/>
      <c r="F25" s="43"/>
      <c r="G25" s="43"/>
      <c r="H25" s="43"/>
      <c r="I25" s="128"/>
      <c r="J25" s="43"/>
      <c r="K25" s="46"/>
    </row>
    <row r="26" spans="2:11" s="7" customFormat="1" ht="148.5" customHeight="1">
      <c r="B26" s="131"/>
      <c r="C26" s="132"/>
      <c r="D26" s="132"/>
      <c r="E26" s="384" t="s">
        <v>14068</v>
      </c>
      <c r="F26" s="384"/>
      <c r="G26" s="384"/>
      <c r="H26" s="384"/>
      <c r="I26" s="133"/>
      <c r="J26" s="132"/>
      <c r="K26" s="134"/>
    </row>
    <row r="27" spans="2:11" s="1" customFormat="1" ht="6.95" customHeight="1">
      <c r="B27" s="42"/>
      <c r="C27" s="43"/>
      <c r="D27" s="43"/>
      <c r="E27" s="43"/>
      <c r="F27" s="43"/>
      <c r="G27" s="43"/>
      <c r="H27" s="43"/>
      <c r="I27" s="128"/>
      <c r="J27" s="43"/>
      <c r="K27" s="46"/>
    </row>
    <row r="28" spans="2:11" s="1" customFormat="1" ht="6.95" customHeight="1">
      <c r="B28" s="42"/>
      <c r="C28" s="43"/>
      <c r="D28" s="86"/>
      <c r="E28" s="86"/>
      <c r="F28" s="86"/>
      <c r="G28" s="86"/>
      <c r="H28" s="86"/>
      <c r="I28" s="135"/>
      <c r="J28" s="86"/>
      <c r="K28" s="136"/>
    </row>
    <row r="29" spans="2:11" s="1" customFormat="1" ht="25.35" customHeight="1">
      <c r="B29" s="42"/>
      <c r="C29" s="43"/>
      <c r="D29" s="137" t="s">
        <v>40</v>
      </c>
      <c r="E29" s="43"/>
      <c r="F29" s="43"/>
      <c r="G29" s="43"/>
      <c r="H29" s="43"/>
      <c r="I29" s="128"/>
      <c r="J29" s="138">
        <f>ROUND(J92,2)</f>
        <v>0</v>
      </c>
      <c r="K29" s="46"/>
    </row>
    <row r="30" spans="2:11" s="1" customFormat="1" ht="6.95" customHeight="1">
      <c r="B30" s="42"/>
      <c r="C30" s="43"/>
      <c r="D30" s="86"/>
      <c r="E30" s="86"/>
      <c r="F30" s="86"/>
      <c r="G30" s="86"/>
      <c r="H30" s="86"/>
      <c r="I30" s="135"/>
      <c r="J30" s="86"/>
      <c r="K30" s="136"/>
    </row>
    <row r="31" spans="2:11" s="1" customFormat="1" ht="14.45" customHeight="1">
      <c r="B31" s="42"/>
      <c r="C31" s="43"/>
      <c r="D31" s="43"/>
      <c r="E31" s="43"/>
      <c r="F31" s="47" t="s">
        <v>42</v>
      </c>
      <c r="G31" s="43"/>
      <c r="H31" s="43"/>
      <c r="I31" s="139" t="s">
        <v>41</v>
      </c>
      <c r="J31" s="47" t="s">
        <v>43</v>
      </c>
      <c r="K31" s="46"/>
    </row>
    <row r="32" spans="2:11" s="1" customFormat="1" ht="14.45" customHeight="1">
      <c r="B32" s="42"/>
      <c r="C32" s="43"/>
      <c r="D32" s="50" t="s">
        <v>44</v>
      </c>
      <c r="E32" s="50" t="s">
        <v>45</v>
      </c>
      <c r="F32" s="140">
        <f>ROUND(SUM(BE92:BE201), 2)</f>
        <v>0</v>
      </c>
      <c r="G32" s="43"/>
      <c r="H32" s="43"/>
      <c r="I32" s="141">
        <v>0.21</v>
      </c>
      <c r="J32" s="140">
        <f>ROUND(ROUND((SUM(BE92:BE201)), 2)*I32, 2)</f>
        <v>0</v>
      </c>
      <c r="K32" s="46"/>
    </row>
    <row r="33" spans="2:11" s="1" customFormat="1" ht="14.45" customHeight="1">
      <c r="B33" s="42"/>
      <c r="C33" s="43"/>
      <c r="D33" s="43"/>
      <c r="E33" s="50" t="s">
        <v>46</v>
      </c>
      <c r="F33" s="140">
        <f>ROUND(SUM(BF92:BF201), 2)</f>
        <v>0</v>
      </c>
      <c r="G33" s="43"/>
      <c r="H33" s="43"/>
      <c r="I33" s="141">
        <v>0.15</v>
      </c>
      <c r="J33" s="140">
        <f>ROUND(ROUND((SUM(BF92:BF201)), 2)*I33, 2)</f>
        <v>0</v>
      </c>
      <c r="K33" s="46"/>
    </row>
    <row r="34" spans="2:11" s="1" customFormat="1" ht="14.45" hidden="1" customHeight="1">
      <c r="B34" s="42"/>
      <c r="C34" s="43"/>
      <c r="D34" s="43"/>
      <c r="E34" s="50" t="s">
        <v>47</v>
      </c>
      <c r="F34" s="140">
        <f>ROUND(SUM(BG92:BG201), 2)</f>
        <v>0</v>
      </c>
      <c r="G34" s="43"/>
      <c r="H34" s="43"/>
      <c r="I34" s="141">
        <v>0.21</v>
      </c>
      <c r="J34" s="140">
        <v>0</v>
      </c>
      <c r="K34" s="46"/>
    </row>
    <row r="35" spans="2:11" s="1" customFormat="1" ht="14.45" hidden="1" customHeight="1">
      <c r="B35" s="42"/>
      <c r="C35" s="43"/>
      <c r="D35" s="43"/>
      <c r="E35" s="50" t="s">
        <v>48</v>
      </c>
      <c r="F35" s="140">
        <f>ROUND(SUM(BH92:BH201), 2)</f>
        <v>0</v>
      </c>
      <c r="G35" s="43"/>
      <c r="H35" s="43"/>
      <c r="I35" s="141">
        <v>0.15</v>
      </c>
      <c r="J35" s="140">
        <v>0</v>
      </c>
      <c r="K35" s="46"/>
    </row>
    <row r="36" spans="2:11" s="1" customFormat="1" ht="14.45" hidden="1" customHeight="1">
      <c r="B36" s="42"/>
      <c r="C36" s="43"/>
      <c r="D36" s="43"/>
      <c r="E36" s="50" t="s">
        <v>49</v>
      </c>
      <c r="F36" s="140">
        <f>ROUND(SUM(BI92:BI201), 2)</f>
        <v>0</v>
      </c>
      <c r="G36" s="43"/>
      <c r="H36" s="43"/>
      <c r="I36" s="141">
        <v>0</v>
      </c>
      <c r="J36" s="140">
        <v>0</v>
      </c>
      <c r="K36" s="46"/>
    </row>
    <row r="37" spans="2:11" s="1" customFormat="1" ht="6.95" customHeight="1">
      <c r="B37" s="42"/>
      <c r="C37" s="43"/>
      <c r="D37" s="43"/>
      <c r="E37" s="43"/>
      <c r="F37" s="43"/>
      <c r="G37" s="43"/>
      <c r="H37" s="43"/>
      <c r="I37" s="128"/>
      <c r="J37" s="43"/>
      <c r="K37" s="46"/>
    </row>
    <row r="38" spans="2:11" s="1" customFormat="1" ht="25.35" customHeight="1">
      <c r="B38" s="42"/>
      <c r="C38" s="142"/>
      <c r="D38" s="143" t="s">
        <v>50</v>
      </c>
      <c r="E38" s="80"/>
      <c r="F38" s="80"/>
      <c r="G38" s="144" t="s">
        <v>51</v>
      </c>
      <c r="H38" s="145" t="s">
        <v>52</v>
      </c>
      <c r="I38" s="146"/>
      <c r="J38" s="147">
        <f>SUM(J29:J36)</f>
        <v>0</v>
      </c>
      <c r="K38" s="148"/>
    </row>
    <row r="39" spans="2:11" s="1" customFormat="1" ht="14.45" customHeight="1">
      <c r="B39" s="57"/>
      <c r="C39" s="58"/>
      <c r="D39" s="58"/>
      <c r="E39" s="58"/>
      <c r="F39" s="58"/>
      <c r="G39" s="58"/>
      <c r="H39" s="58"/>
      <c r="I39" s="149"/>
      <c r="J39" s="58"/>
      <c r="K39" s="59"/>
    </row>
    <row r="43" spans="2:11" s="1" customFormat="1" ht="6.95" customHeight="1">
      <c r="B43" s="150"/>
      <c r="C43" s="151"/>
      <c r="D43" s="151"/>
      <c r="E43" s="151"/>
      <c r="F43" s="151"/>
      <c r="G43" s="151"/>
      <c r="H43" s="151"/>
      <c r="I43" s="152"/>
      <c r="J43" s="151"/>
      <c r="K43" s="153"/>
    </row>
    <row r="44" spans="2:11" s="1" customFormat="1" ht="36.950000000000003" customHeight="1">
      <c r="B44" s="42"/>
      <c r="C44" s="31" t="s">
        <v>280</v>
      </c>
      <c r="D44" s="43"/>
      <c r="E44" s="43"/>
      <c r="F44" s="43"/>
      <c r="G44" s="43"/>
      <c r="H44" s="43"/>
      <c r="I44" s="128"/>
      <c r="J44" s="43"/>
      <c r="K44" s="46"/>
    </row>
    <row r="45" spans="2:11" s="1" customFormat="1" ht="6.95" customHeight="1">
      <c r="B45" s="42"/>
      <c r="C45" s="43"/>
      <c r="D45" s="43"/>
      <c r="E45" s="43"/>
      <c r="F45" s="43"/>
      <c r="G45" s="43"/>
      <c r="H45" s="43"/>
      <c r="I45" s="128"/>
      <c r="J45" s="43"/>
      <c r="K45" s="46"/>
    </row>
    <row r="46" spans="2:11" s="1" customFormat="1" ht="14.45" customHeight="1">
      <c r="B46" s="42"/>
      <c r="C46" s="38" t="s">
        <v>18</v>
      </c>
      <c r="D46" s="43"/>
      <c r="E46" s="43"/>
      <c r="F46" s="43"/>
      <c r="G46" s="43"/>
      <c r="H46" s="43"/>
      <c r="I46" s="128"/>
      <c r="J46" s="43"/>
      <c r="K46" s="46"/>
    </row>
    <row r="47" spans="2:11" s="1" customFormat="1" ht="22.5" customHeight="1">
      <c r="B47" s="42"/>
      <c r="C47" s="43"/>
      <c r="D47" s="43"/>
      <c r="E47" s="420" t="str">
        <f>E7</f>
        <v>Národní telemedicínské centrum</v>
      </c>
      <c r="F47" s="421"/>
      <c r="G47" s="421"/>
      <c r="H47" s="421"/>
      <c r="I47" s="128"/>
      <c r="J47" s="43"/>
      <c r="K47" s="46"/>
    </row>
    <row r="48" spans="2:11">
      <c r="B48" s="29"/>
      <c r="C48" s="38" t="s">
        <v>278</v>
      </c>
      <c r="D48" s="30"/>
      <c r="E48" s="30"/>
      <c r="F48" s="30"/>
      <c r="G48" s="30"/>
      <c r="H48" s="30"/>
      <c r="I48" s="127"/>
      <c r="J48" s="30"/>
      <c r="K48" s="32"/>
    </row>
    <row r="49" spans="2:47" s="1" customFormat="1" ht="22.5" customHeight="1">
      <c r="B49" s="42"/>
      <c r="C49" s="43"/>
      <c r="D49" s="43"/>
      <c r="E49" s="420" t="s">
        <v>13517</v>
      </c>
      <c r="F49" s="423"/>
      <c r="G49" s="423"/>
      <c r="H49" s="423"/>
      <c r="I49" s="128"/>
      <c r="J49" s="43"/>
      <c r="K49" s="46"/>
    </row>
    <row r="50" spans="2:47" s="1" customFormat="1" ht="14.45" customHeight="1">
      <c r="B50" s="42"/>
      <c r="C50" s="38" t="s">
        <v>425</v>
      </c>
      <c r="D50" s="43"/>
      <c r="E50" s="43"/>
      <c r="F50" s="43"/>
      <c r="G50" s="43"/>
      <c r="H50" s="43"/>
      <c r="I50" s="128"/>
      <c r="J50" s="43"/>
      <c r="K50" s="46"/>
    </row>
    <row r="51" spans="2:47" s="1" customFormat="1" ht="23.25" customHeight="1">
      <c r="B51" s="42"/>
      <c r="C51" s="43"/>
      <c r="D51" s="43"/>
      <c r="E51" s="422" t="str">
        <f>E11</f>
        <v>03 - Přípojka teplovodu</v>
      </c>
      <c r="F51" s="423"/>
      <c r="G51" s="423"/>
      <c r="H51" s="423"/>
      <c r="I51" s="128"/>
      <c r="J51" s="43"/>
      <c r="K51" s="46"/>
    </row>
    <row r="52" spans="2:47" s="1" customFormat="1" ht="6.95" customHeight="1">
      <c r="B52" s="42"/>
      <c r="C52" s="43"/>
      <c r="D52" s="43"/>
      <c r="E52" s="43"/>
      <c r="F52" s="43"/>
      <c r="G52" s="43"/>
      <c r="H52" s="43"/>
      <c r="I52" s="128"/>
      <c r="J52" s="43"/>
      <c r="K52" s="46"/>
    </row>
    <row r="53" spans="2:47" s="1" customFormat="1" ht="18" customHeight="1">
      <c r="B53" s="42"/>
      <c r="C53" s="38" t="s">
        <v>23</v>
      </c>
      <c r="D53" s="43"/>
      <c r="E53" s="43"/>
      <c r="F53" s="36" t="str">
        <f>F14</f>
        <v>FN Olomouc</v>
      </c>
      <c r="G53" s="43"/>
      <c r="H53" s="43"/>
      <c r="I53" s="129" t="s">
        <v>25</v>
      </c>
      <c r="J53" s="130" t="str">
        <f>IF(J14="","",J14)</f>
        <v>26.1.2017</v>
      </c>
      <c r="K53" s="46"/>
    </row>
    <row r="54" spans="2:47" s="1" customFormat="1" ht="6.95" customHeight="1">
      <c r="B54" s="42"/>
      <c r="C54" s="43"/>
      <c r="D54" s="43"/>
      <c r="E54" s="43"/>
      <c r="F54" s="43"/>
      <c r="G54" s="43"/>
      <c r="H54" s="43"/>
      <c r="I54" s="128"/>
      <c r="J54" s="43"/>
      <c r="K54" s="46"/>
    </row>
    <row r="55" spans="2:47" s="1" customFormat="1">
      <c r="B55" s="42"/>
      <c r="C55" s="38" t="s">
        <v>27</v>
      </c>
      <c r="D55" s="43"/>
      <c r="E55" s="43"/>
      <c r="F55" s="36" t="str">
        <f>E17</f>
        <v>SPS Projekt s. r.o., Za Návsí 1670/9, Praha 10</v>
      </c>
      <c r="G55" s="43"/>
      <c r="H55" s="43"/>
      <c r="I55" s="129" t="s">
        <v>34</v>
      </c>
      <c r="J55" s="36" t="str">
        <f>E23</f>
        <v>OK Plan Architects s.r.o., Na Závodí 631, Humpolec</v>
      </c>
      <c r="K55" s="46"/>
    </row>
    <row r="56" spans="2:47" s="1" customFormat="1" ht="14.45" customHeight="1">
      <c r="B56" s="42"/>
      <c r="C56" s="38" t="s">
        <v>32</v>
      </c>
      <c r="D56" s="43"/>
      <c r="E56" s="43"/>
      <c r="F56" s="36" t="str">
        <f>IF(E20="","",E20)</f>
        <v/>
      </c>
      <c r="G56" s="43"/>
      <c r="H56" s="43"/>
      <c r="I56" s="128"/>
      <c r="J56" s="43"/>
      <c r="K56" s="46"/>
    </row>
    <row r="57" spans="2:47" s="1" customFormat="1" ht="10.35" customHeight="1">
      <c r="B57" s="42"/>
      <c r="C57" s="43"/>
      <c r="D57" s="43"/>
      <c r="E57" s="43"/>
      <c r="F57" s="43"/>
      <c r="G57" s="43"/>
      <c r="H57" s="43"/>
      <c r="I57" s="128"/>
      <c r="J57" s="43"/>
      <c r="K57" s="46"/>
    </row>
    <row r="58" spans="2:47" s="1" customFormat="1" ht="29.25" customHeight="1">
      <c r="B58" s="42"/>
      <c r="C58" s="154" t="s">
        <v>281</v>
      </c>
      <c r="D58" s="142"/>
      <c r="E58" s="142"/>
      <c r="F58" s="142"/>
      <c r="G58" s="142"/>
      <c r="H58" s="142"/>
      <c r="I58" s="155"/>
      <c r="J58" s="156" t="s">
        <v>282</v>
      </c>
      <c r="K58" s="157"/>
    </row>
    <row r="59" spans="2:47" s="1" customFormat="1" ht="10.35" customHeight="1">
      <c r="B59" s="42"/>
      <c r="C59" s="43"/>
      <c r="D59" s="43"/>
      <c r="E59" s="43"/>
      <c r="F59" s="43"/>
      <c r="G59" s="43"/>
      <c r="H59" s="43"/>
      <c r="I59" s="128"/>
      <c r="J59" s="43"/>
      <c r="K59" s="46"/>
    </row>
    <row r="60" spans="2:47" s="1" customFormat="1" ht="29.25" customHeight="1">
      <c r="B60" s="42"/>
      <c r="C60" s="158" t="s">
        <v>283</v>
      </c>
      <c r="D60" s="43"/>
      <c r="E60" s="43"/>
      <c r="F60" s="43"/>
      <c r="G60" s="43"/>
      <c r="H60" s="43"/>
      <c r="I60" s="128"/>
      <c r="J60" s="138">
        <f>J92</f>
        <v>0</v>
      </c>
      <c r="K60" s="46"/>
      <c r="AU60" s="25" t="s">
        <v>284</v>
      </c>
    </row>
    <row r="61" spans="2:47" s="8" customFormat="1" ht="24.95" customHeight="1">
      <c r="B61" s="159"/>
      <c r="C61" s="160"/>
      <c r="D61" s="161" t="s">
        <v>1646</v>
      </c>
      <c r="E61" s="162"/>
      <c r="F61" s="162"/>
      <c r="G61" s="162"/>
      <c r="H61" s="162"/>
      <c r="I61" s="163"/>
      <c r="J61" s="164">
        <f>J93</f>
        <v>0</v>
      </c>
      <c r="K61" s="165"/>
    </row>
    <row r="62" spans="2:47" s="9" customFormat="1" ht="19.899999999999999" customHeight="1">
      <c r="B62" s="166"/>
      <c r="C62" s="167"/>
      <c r="D62" s="168" t="s">
        <v>430</v>
      </c>
      <c r="E62" s="169"/>
      <c r="F62" s="169"/>
      <c r="G62" s="169"/>
      <c r="H62" s="169"/>
      <c r="I62" s="170"/>
      <c r="J62" s="171">
        <f>J94</f>
        <v>0</v>
      </c>
      <c r="K62" s="172"/>
    </row>
    <row r="63" spans="2:47" s="9" customFormat="1" ht="19.899999999999999" customHeight="1">
      <c r="B63" s="166"/>
      <c r="C63" s="167"/>
      <c r="D63" s="168" t="s">
        <v>6589</v>
      </c>
      <c r="E63" s="169"/>
      <c r="F63" s="169"/>
      <c r="G63" s="169"/>
      <c r="H63" s="169"/>
      <c r="I63" s="170"/>
      <c r="J63" s="171">
        <f>J151</f>
        <v>0</v>
      </c>
      <c r="K63" s="172"/>
    </row>
    <row r="64" spans="2:47" s="9" customFormat="1" ht="19.899999999999999" customHeight="1">
      <c r="B64" s="166"/>
      <c r="C64" s="167"/>
      <c r="D64" s="168" t="s">
        <v>14069</v>
      </c>
      <c r="E64" s="169"/>
      <c r="F64" s="169"/>
      <c r="G64" s="169"/>
      <c r="H64" s="169"/>
      <c r="I64" s="170"/>
      <c r="J64" s="171">
        <f>J154</f>
        <v>0</v>
      </c>
      <c r="K64" s="172"/>
    </row>
    <row r="65" spans="2:12" s="9" customFormat="1" ht="19.899999999999999" customHeight="1">
      <c r="B65" s="166"/>
      <c r="C65" s="167"/>
      <c r="D65" s="168" t="s">
        <v>14070</v>
      </c>
      <c r="E65" s="169"/>
      <c r="F65" s="169"/>
      <c r="G65" s="169"/>
      <c r="H65" s="169"/>
      <c r="I65" s="170"/>
      <c r="J65" s="171">
        <f>J165</f>
        <v>0</v>
      </c>
      <c r="K65" s="172"/>
    </row>
    <row r="66" spans="2:12" s="9" customFormat="1" ht="19.899999999999999" customHeight="1">
      <c r="B66" s="166"/>
      <c r="C66" s="167"/>
      <c r="D66" s="168" t="s">
        <v>1605</v>
      </c>
      <c r="E66" s="169"/>
      <c r="F66" s="169"/>
      <c r="G66" s="169"/>
      <c r="H66" s="169"/>
      <c r="I66" s="170"/>
      <c r="J66" s="171">
        <f>J183</f>
        <v>0</v>
      </c>
      <c r="K66" s="172"/>
    </row>
    <row r="67" spans="2:12" s="9" customFormat="1" ht="19.899999999999999" customHeight="1">
      <c r="B67" s="166"/>
      <c r="C67" s="167"/>
      <c r="D67" s="168" t="s">
        <v>442</v>
      </c>
      <c r="E67" s="169"/>
      <c r="F67" s="169"/>
      <c r="G67" s="169"/>
      <c r="H67" s="169"/>
      <c r="I67" s="170"/>
      <c r="J67" s="171">
        <f>J186</f>
        <v>0</v>
      </c>
      <c r="K67" s="172"/>
    </row>
    <row r="68" spans="2:12" s="8" customFormat="1" ht="24.95" customHeight="1">
      <c r="B68" s="159"/>
      <c r="C68" s="160"/>
      <c r="D68" s="161" t="s">
        <v>285</v>
      </c>
      <c r="E68" s="162"/>
      <c r="F68" s="162"/>
      <c r="G68" s="162"/>
      <c r="H68" s="162"/>
      <c r="I68" s="163"/>
      <c r="J68" s="164">
        <f>J192</f>
        <v>0</v>
      </c>
      <c r="K68" s="165"/>
    </row>
    <row r="69" spans="2:12" s="9" customFormat="1" ht="19.899999999999999" customHeight="1">
      <c r="B69" s="166"/>
      <c r="C69" s="167"/>
      <c r="D69" s="168" t="s">
        <v>14071</v>
      </c>
      <c r="E69" s="169"/>
      <c r="F69" s="169"/>
      <c r="G69" s="169"/>
      <c r="H69" s="169"/>
      <c r="I69" s="170"/>
      <c r="J69" s="171">
        <f>J193</f>
        <v>0</v>
      </c>
      <c r="K69" s="172"/>
    </row>
    <row r="70" spans="2:12" s="9" customFormat="1" ht="19.899999999999999" customHeight="1">
      <c r="B70" s="166"/>
      <c r="C70" s="167"/>
      <c r="D70" s="168" t="s">
        <v>291</v>
      </c>
      <c r="E70" s="169"/>
      <c r="F70" s="169"/>
      <c r="G70" s="169"/>
      <c r="H70" s="169"/>
      <c r="I70" s="170"/>
      <c r="J70" s="171">
        <f>J195</f>
        <v>0</v>
      </c>
      <c r="K70" s="172"/>
    </row>
    <row r="71" spans="2:12" s="1" customFormat="1" ht="21.75" customHeight="1">
      <c r="B71" s="42"/>
      <c r="C71" s="43"/>
      <c r="D71" s="43"/>
      <c r="E71" s="43"/>
      <c r="F71" s="43"/>
      <c r="G71" s="43"/>
      <c r="H71" s="43"/>
      <c r="I71" s="128"/>
      <c r="J71" s="43"/>
      <c r="K71" s="46"/>
    </row>
    <row r="72" spans="2:12" s="1" customFormat="1" ht="6.95" customHeight="1">
      <c r="B72" s="57"/>
      <c r="C72" s="58"/>
      <c r="D72" s="58"/>
      <c r="E72" s="58"/>
      <c r="F72" s="58"/>
      <c r="G72" s="58"/>
      <c r="H72" s="58"/>
      <c r="I72" s="149"/>
      <c r="J72" s="58"/>
      <c r="K72" s="59"/>
    </row>
    <row r="76" spans="2:12" s="1" customFormat="1" ht="6.95" customHeight="1">
      <c r="B76" s="60"/>
      <c r="C76" s="61"/>
      <c r="D76" s="61"/>
      <c r="E76" s="61"/>
      <c r="F76" s="61"/>
      <c r="G76" s="61"/>
      <c r="H76" s="61"/>
      <c r="I76" s="152"/>
      <c r="J76" s="61"/>
      <c r="K76" s="61"/>
      <c r="L76" s="62"/>
    </row>
    <row r="77" spans="2:12" s="1" customFormat="1" ht="36.950000000000003" customHeight="1">
      <c r="B77" s="42"/>
      <c r="C77" s="63" t="s">
        <v>292</v>
      </c>
      <c r="D77" s="64"/>
      <c r="E77" s="64"/>
      <c r="F77" s="64"/>
      <c r="G77" s="64"/>
      <c r="H77" s="64"/>
      <c r="I77" s="173"/>
      <c r="J77" s="64"/>
      <c r="K77" s="64"/>
      <c r="L77" s="62"/>
    </row>
    <row r="78" spans="2:12" s="1" customFormat="1" ht="6.95" customHeight="1">
      <c r="B78" s="42"/>
      <c r="C78" s="64"/>
      <c r="D78" s="64"/>
      <c r="E78" s="64"/>
      <c r="F78" s="64"/>
      <c r="G78" s="64"/>
      <c r="H78" s="64"/>
      <c r="I78" s="173"/>
      <c r="J78" s="64"/>
      <c r="K78" s="64"/>
      <c r="L78" s="62"/>
    </row>
    <row r="79" spans="2:12" s="1" customFormat="1" ht="14.45" customHeight="1">
      <c r="B79" s="42"/>
      <c r="C79" s="66" t="s">
        <v>18</v>
      </c>
      <c r="D79" s="64"/>
      <c r="E79" s="64"/>
      <c r="F79" s="64"/>
      <c r="G79" s="64"/>
      <c r="H79" s="64"/>
      <c r="I79" s="173"/>
      <c r="J79" s="64"/>
      <c r="K79" s="64"/>
      <c r="L79" s="62"/>
    </row>
    <row r="80" spans="2:12" s="1" customFormat="1" ht="22.5" customHeight="1">
      <c r="B80" s="42"/>
      <c r="C80" s="64"/>
      <c r="D80" s="64"/>
      <c r="E80" s="424" t="str">
        <f>E7</f>
        <v>Národní telemedicínské centrum</v>
      </c>
      <c r="F80" s="425"/>
      <c r="G80" s="425"/>
      <c r="H80" s="425"/>
      <c r="I80" s="173"/>
      <c r="J80" s="64"/>
      <c r="K80" s="64"/>
      <c r="L80" s="62"/>
    </row>
    <row r="81" spans="2:65">
      <c r="B81" s="29"/>
      <c r="C81" s="66" t="s">
        <v>278</v>
      </c>
      <c r="D81" s="219"/>
      <c r="E81" s="219"/>
      <c r="F81" s="219"/>
      <c r="G81" s="219"/>
      <c r="H81" s="219"/>
      <c r="J81" s="219"/>
      <c r="K81" s="219"/>
      <c r="L81" s="220"/>
    </row>
    <row r="82" spans="2:65" s="1" customFormat="1" ht="22.5" customHeight="1">
      <c r="B82" s="42"/>
      <c r="C82" s="64"/>
      <c r="D82" s="64"/>
      <c r="E82" s="424" t="s">
        <v>13517</v>
      </c>
      <c r="F82" s="426"/>
      <c r="G82" s="426"/>
      <c r="H82" s="426"/>
      <c r="I82" s="173"/>
      <c r="J82" s="64"/>
      <c r="K82" s="64"/>
      <c r="L82" s="62"/>
    </row>
    <row r="83" spans="2:65" s="1" customFormat="1" ht="14.45" customHeight="1">
      <c r="B83" s="42"/>
      <c r="C83" s="66" t="s">
        <v>425</v>
      </c>
      <c r="D83" s="64"/>
      <c r="E83" s="64"/>
      <c r="F83" s="64"/>
      <c r="G83" s="64"/>
      <c r="H83" s="64"/>
      <c r="I83" s="173"/>
      <c r="J83" s="64"/>
      <c r="K83" s="64"/>
      <c r="L83" s="62"/>
    </row>
    <row r="84" spans="2:65" s="1" customFormat="1" ht="23.25" customHeight="1">
      <c r="B84" s="42"/>
      <c r="C84" s="64"/>
      <c r="D84" s="64"/>
      <c r="E84" s="395" t="str">
        <f>E11</f>
        <v>03 - Přípojka teplovodu</v>
      </c>
      <c r="F84" s="426"/>
      <c r="G84" s="426"/>
      <c r="H84" s="426"/>
      <c r="I84" s="173"/>
      <c r="J84" s="64"/>
      <c r="K84" s="64"/>
      <c r="L84" s="62"/>
    </row>
    <row r="85" spans="2:65" s="1" customFormat="1" ht="6.95" customHeight="1">
      <c r="B85" s="42"/>
      <c r="C85" s="64"/>
      <c r="D85" s="64"/>
      <c r="E85" s="64"/>
      <c r="F85" s="64"/>
      <c r="G85" s="64"/>
      <c r="H85" s="64"/>
      <c r="I85" s="173"/>
      <c r="J85" s="64"/>
      <c r="K85" s="64"/>
      <c r="L85" s="62"/>
    </row>
    <row r="86" spans="2:65" s="1" customFormat="1" ht="18" customHeight="1">
      <c r="B86" s="42"/>
      <c r="C86" s="66" t="s">
        <v>23</v>
      </c>
      <c r="D86" s="64"/>
      <c r="E86" s="64"/>
      <c r="F86" s="174" t="str">
        <f>F14</f>
        <v>FN Olomouc</v>
      </c>
      <c r="G86" s="64"/>
      <c r="H86" s="64"/>
      <c r="I86" s="175" t="s">
        <v>25</v>
      </c>
      <c r="J86" s="74" t="str">
        <f>IF(J14="","",J14)</f>
        <v>26.1.2017</v>
      </c>
      <c r="K86" s="64"/>
      <c r="L86" s="62"/>
    </row>
    <row r="87" spans="2:65" s="1" customFormat="1" ht="6.95" customHeight="1">
      <c r="B87" s="42"/>
      <c r="C87" s="64"/>
      <c r="D87" s="64"/>
      <c r="E87" s="64"/>
      <c r="F87" s="64"/>
      <c r="G87" s="64"/>
      <c r="H87" s="64"/>
      <c r="I87" s="173"/>
      <c r="J87" s="64"/>
      <c r="K87" s="64"/>
      <c r="L87" s="62"/>
    </row>
    <row r="88" spans="2:65" s="1" customFormat="1">
      <c r="B88" s="42"/>
      <c r="C88" s="66" t="s">
        <v>27</v>
      </c>
      <c r="D88" s="64"/>
      <c r="E88" s="64"/>
      <c r="F88" s="174" t="str">
        <f>E17</f>
        <v>SPS Projekt s. r.o., Za Návsí 1670/9, Praha 10</v>
      </c>
      <c r="G88" s="64"/>
      <c r="H88" s="64"/>
      <c r="I88" s="175" t="s">
        <v>34</v>
      </c>
      <c r="J88" s="174" t="str">
        <f>E23</f>
        <v>OK Plan Architects s.r.o., Na Závodí 631, Humpolec</v>
      </c>
      <c r="K88" s="64"/>
      <c r="L88" s="62"/>
    </row>
    <row r="89" spans="2:65" s="1" customFormat="1" ht="14.45" customHeight="1">
      <c r="B89" s="42"/>
      <c r="C89" s="66" t="s">
        <v>32</v>
      </c>
      <c r="D89" s="64"/>
      <c r="E89" s="64"/>
      <c r="F89" s="174" t="str">
        <f>IF(E20="","",E20)</f>
        <v/>
      </c>
      <c r="G89" s="64"/>
      <c r="H89" s="64"/>
      <c r="I89" s="173"/>
      <c r="J89" s="64"/>
      <c r="K89" s="64"/>
      <c r="L89" s="62"/>
    </row>
    <row r="90" spans="2:65" s="1" customFormat="1" ht="10.35" customHeight="1">
      <c r="B90" s="42"/>
      <c r="C90" s="64"/>
      <c r="D90" s="64"/>
      <c r="E90" s="64"/>
      <c r="F90" s="64"/>
      <c r="G90" s="64"/>
      <c r="H90" s="64"/>
      <c r="I90" s="173"/>
      <c r="J90" s="64"/>
      <c r="K90" s="64"/>
      <c r="L90" s="62"/>
    </row>
    <row r="91" spans="2:65" s="10" customFormat="1" ht="29.25" customHeight="1">
      <c r="B91" s="176"/>
      <c r="C91" s="177" t="s">
        <v>293</v>
      </c>
      <c r="D91" s="178" t="s">
        <v>59</v>
      </c>
      <c r="E91" s="178" t="s">
        <v>55</v>
      </c>
      <c r="F91" s="178" t="s">
        <v>294</v>
      </c>
      <c r="G91" s="178" t="s">
        <v>295</v>
      </c>
      <c r="H91" s="178" t="s">
        <v>296</v>
      </c>
      <c r="I91" s="179" t="s">
        <v>297</v>
      </c>
      <c r="J91" s="178" t="s">
        <v>282</v>
      </c>
      <c r="K91" s="180" t="s">
        <v>298</v>
      </c>
      <c r="L91" s="181"/>
      <c r="M91" s="82" t="s">
        <v>299</v>
      </c>
      <c r="N91" s="83" t="s">
        <v>44</v>
      </c>
      <c r="O91" s="83" t="s">
        <v>300</v>
      </c>
      <c r="P91" s="83" t="s">
        <v>301</v>
      </c>
      <c r="Q91" s="83" t="s">
        <v>302</v>
      </c>
      <c r="R91" s="83" t="s">
        <v>303</v>
      </c>
      <c r="S91" s="83" t="s">
        <v>304</v>
      </c>
      <c r="T91" s="84" t="s">
        <v>305</v>
      </c>
    </row>
    <row r="92" spans="2:65" s="1" customFormat="1" ht="29.25" customHeight="1">
      <c r="B92" s="42"/>
      <c r="C92" s="88" t="s">
        <v>283</v>
      </c>
      <c r="D92" s="64"/>
      <c r="E92" s="64"/>
      <c r="F92" s="64"/>
      <c r="G92" s="64"/>
      <c r="H92" s="64"/>
      <c r="I92" s="173"/>
      <c r="J92" s="182">
        <f>BK92</f>
        <v>0</v>
      </c>
      <c r="K92" s="64"/>
      <c r="L92" s="62"/>
      <c r="M92" s="85"/>
      <c r="N92" s="86"/>
      <c r="O92" s="86"/>
      <c r="P92" s="183">
        <f>P93+P192</f>
        <v>0</v>
      </c>
      <c r="Q92" s="86"/>
      <c r="R92" s="183">
        <f>R93+R192</f>
        <v>111.00192</v>
      </c>
      <c r="S92" s="86"/>
      <c r="T92" s="184">
        <f>T93+T192</f>
        <v>26.145000000000003</v>
      </c>
      <c r="AT92" s="25" t="s">
        <v>73</v>
      </c>
      <c r="AU92" s="25" t="s">
        <v>284</v>
      </c>
      <c r="BK92" s="185">
        <f>BK93+BK192</f>
        <v>0</v>
      </c>
    </row>
    <row r="93" spans="2:65" s="11" customFormat="1" ht="37.35" customHeight="1">
      <c r="B93" s="186"/>
      <c r="C93" s="187"/>
      <c r="D93" s="188" t="s">
        <v>73</v>
      </c>
      <c r="E93" s="189" t="s">
        <v>444</v>
      </c>
      <c r="F93" s="189" t="s">
        <v>1651</v>
      </c>
      <c r="G93" s="187"/>
      <c r="H93" s="187"/>
      <c r="I93" s="190"/>
      <c r="J93" s="191">
        <f>BK93</f>
        <v>0</v>
      </c>
      <c r="K93" s="187"/>
      <c r="L93" s="192"/>
      <c r="M93" s="193"/>
      <c r="N93" s="194"/>
      <c r="O93" s="194"/>
      <c r="P93" s="195">
        <f>P94+P151+P154+P165+P183+P186</f>
        <v>0</v>
      </c>
      <c r="Q93" s="194"/>
      <c r="R93" s="195">
        <f>R94+R151+R154+R165+R183+R186</f>
        <v>111.00192</v>
      </c>
      <c r="S93" s="194"/>
      <c r="T93" s="196">
        <f>T94+T151+T154+T165+T183+T186</f>
        <v>26.145000000000003</v>
      </c>
      <c r="AR93" s="197" t="s">
        <v>82</v>
      </c>
      <c r="AT93" s="198" t="s">
        <v>73</v>
      </c>
      <c r="AU93" s="198" t="s">
        <v>74</v>
      </c>
      <c r="AY93" s="197" t="s">
        <v>308</v>
      </c>
      <c r="BK93" s="199">
        <f>BK94+BK151+BK154+BK165+BK183+BK186</f>
        <v>0</v>
      </c>
    </row>
    <row r="94" spans="2:65" s="11" customFormat="1" ht="19.899999999999999" customHeight="1">
      <c r="B94" s="186"/>
      <c r="C94" s="187"/>
      <c r="D94" s="200" t="s">
        <v>73</v>
      </c>
      <c r="E94" s="201" t="s">
        <v>82</v>
      </c>
      <c r="F94" s="201" t="s">
        <v>446</v>
      </c>
      <c r="G94" s="187"/>
      <c r="H94" s="187"/>
      <c r="I94" s="190"/>
      <c r="J94" s="202">
        <f>BK94</f>
        <v>0</v>
      </c>
      <c r="K94" s="187"/>
      <c r="L94" s="192"/>
      <c r="M94" s="193"/>
      <c r="N94" s="194"/>
      <c r="O94" s="194"/>
      <c r="P94" s="195">
        <f>SUM(P95:P150)</f>
        <v>0</v>
      </c>
      <c r="Q94" s="194"/>
      <c r="R94" s="195">
        <f>SUM(R95:R150)</f>
        <v>76.594999999999999</v>
      </c>
      <c r="S94" s="194"/>
      <c r="T94" s="196">
        <f>SUM(T95:T150)</f>
        <v>26.145000000000003</v>
      </c>
      <c r="AR94" s="197" t="s">
        <v>82</v>
      </c>
      <c r="AT94" s="198" t="s">
        <v>73</v>
      </c>
      <c r="AU94" s="198" t="s">
        <v>82</v>
      </c>
      <c r="AY94" s="197" t="s">
        <v>308</v>
      </c>
      <c r="BK94" s="199">
        <f>SUM(BK95:BK150)</f>
        <v>0</v>
      </c>
    </row>
    <row r="95" spans="2:65" s="1" customFormat="1" ht="22.5" customHeight="1">
      <c r="B95" s="42"/>
      <c r="C95" s="203" t="s">
        <v>82</v>
      </c>
      <c r="D95" s="203" t="s">
        <v>311</v>
      </c>
      <c r="E95" s="204" t="s">
        <v>14072</v>
      </c>
      <c r="F95" s="205" t="s">
        <v>14073</v>
      </c>
      <c r="G95" s="206" t="s">
        <v>508</v>
      </c>
      <c r="H95" s="207">
        <v>35</v>
      </c>
      <c r="I95" s="208"/>
      <c r="J95" s="209">
        <f>ROUND(I95*H95,2)</f>
        <v>0</v>
      </c>
      <c r="K95" s="205" t="s">
        <v>6599</v>
      </c>
      <c r="L95" s="62"/>
      <c r="M95" s="210" t="s">
        <v>21</v>
      </c>
      <c r="N95" s="211" t="s">
        <v>45</v>
      </c>
      <c r="O95" s="43"/>
      <c r="P95" s="212">
        <f>O95*H95</f>
        <v>0</v>
      </c>
      <c r="Q95" s="212">
        <v>0</v>
      </c>
      <c r="R95" s="212">
        <f>Q95*H95</f>
        <v>0</v>
      </c>
      <c r="S95" s="212">
        <v>0.23499999999999999</v>
      </c>
      <c r="T95" s="213">
        <f>S95*H95</f>
        <v>8.2249999999999996</v>
      </c>
      <c r="AR95" s="25" t="s">
        <v>327</v>
      </c>
      <c r="AT95" s="25" t="s">
        <v>311</v>
      </c>
      <c r="AU95" s="25" t="s">
        <v>84</v>
      </c>
      <c r="AY95" s="25" t="s">
        <v>308</v>
      </c>
      <c r="BE95" s="214">
        <f>IF(N95="základní",J95,0)</f>
        <v>0</v>
      </c>
      <c r="BF95" s="214">
        <f>IF(N95="snížená",J95,0)</f>
        <v>0</v>
      </c>
      <c r="BG95" s="214">
        <f>IF(N95="zákl. přenesená",J95,0)</f>
        <v>0</v>
      </c>
      <c r="BH95" s="214">
        <f>IF(N95="sníž. přenesená",J95,0)</f>
        <v>0</v>
      </c>
      <c r="BI95" s="214">
        <f>IF(N95="nulová",J95,0)</f>
        <v>0</v>
      </c>
      <c r="BJ95" s="25" t="s">
        <v>82</v>
      </c>
      <c r="BK95" s="214">
        <f>ROUND(I95*H95,2)</f>
        <v>0</v>
      </c>
      <c r="BL95" s="25" t="s">
        <v>327</v>
      </c>
      <c r="BM95" s="25" t="s">
        <v>14074</v>
      </c>
    </row>
    <row r="96" spans="2:65" s="13" customFormat="1" ht="13.5">
      <c r="B96" s="233"/>
      <c r="C96" s="234"/>
      <c r="D96" s="246" t="s">
        <v>451</v>
      </c>
      <c r="E96" s="256" t="s">
        <v>21</v>
      </c>
      <c r="F96" s="257" t="s">
        <v>638</v>
      </c>
      <c r="G96" s="234"/>
      <c r="H96" s="258">
        <v>35</v>
      </c>
      <c r="I96" s="238"/>
      <c r="J96" s="234"/>
      <c r="K96" s="234"/>
      <c r="L96" s="239"/>
      <c r="M96" s="240"/>
      <c r="N96" s="241"/>
      <c r="O96" s="241"/>
      <c r="P96" s="241"/>
      <c r="Q96" s="241"/>
      <c r="R96" s="241"/>
      <c r="S96" s="241"/>
      <c r="T96" s="242"/>
      <c r="AT96" s="243" t="s">
        <v>451</v>
      </c>
      <c r="AU96" s="243" t="s">
        <v>84</v>
      </c>
      <c r="AV96" s="13" t="s">
        <v>84</v>
      </c>
      <c r="AW96" s="13" t="s">
        <v>37</v>
      </c>
      <c r="AX96" s="13" t="s">
        <v>82</v>
      </c>
      <c r="AY96" s="243" t="s">
        <v>308</v>
      </c>
    </row>
    <row r="97" spans="2:65" s="1" customFormat="1" ht="22.5" customHeight="1">
      <c r="B97" s="42"/>
      <c r="C97" s="203" t="s">
        <v>84</v>
      </c>
      <c r="D97" s="203" t="s">
        <v>311</v>
      </c>
      <c r="E97" s="204" t="s">
        <v>14075</v>
      </c>
      <c r="F97" s="205" t="s">
        <v>14076</v>
      </c>
      <c r="G97" s="206" t="s">
        <v>508</v>
      </c>
      <c r="H97" s="207">
        <v>35</v>
      </c>
      <c r="I97" s="208"/>
      <c r="J97" s="209">
        <f>ROUND(I97*H97,2)</f>
        <v>0</v>
      </c>
      <c r="K97" s="205" t="s">
        <v>6599</v>
      </c>
      <c r="L97" s="62"/>
      <c r="M97" s="210" t="s">
        <v>21</v>
      </c>
      <c r="N97" s="211" t="s">
        <v>45</v>
      </c>
      <c r="O97" s="43"/>
      <c r="P97" s="212">
        <f>O97*H97</f>
        <v>0</v>
      </c>
      <c r="Q97" s="212">
        <v>1.2999999999999999E-4</v>
      </c>
      <c r="R97" s="212">
        <f>Q97*H97</f>
        <v>4.5499999999999994E-3</v>
      </c>
      <c r="S97" s="212">
        <v>0.25600000000000001</v>
      </c>
      <c r="T97" s="213">
        <f>S97*H97</f>
        <v>8.9600000000000009</v>
      </c>
      <c r="AR97" s="25" t="s">
        <v>327</v>
      </c>
      <c r="AT97" s="25" t="s">
        <v>311</v>
      </c>
      <c r="AU97" s="25" t="s">
        <v>84</v>
      </c>
      <c r="AY97" s="25" t="s">
        <v>308</v>
      </c>
      <c r="BE97" s="214">
        <f>IF(N97="základní",J97,0)</f>
        <v>0</v>
      </c>
      <c r="BF97" s="214">
        <f>IF(N97="snížená",J97,0)</f>
        <v>0</v>
      </c>
      <c r="BG97" s="214">
        <f>IF(N97="zákl. přenesená",J97,0)</f>
        <v>0</v>
      </c>
      <c r="BH97" s="214">
        <f>IF(N97="sníž. přenesená",J97,0)</f>
        <v>0</v>
      </c>
      <c r="BI97" s="214">
        <f>IF(N97="nulová",J97,0)</f>
        <v>0</v>
      </c>
      <c r="BJ97" s="25" t="s">
        <v>82</v>
      </c>
      <c r="BK97" s="214">
        <f>ROUND(I97*H97,2)</f>
        <v>0</v>
      </c>
      <c r="BL97" s="25" t="s">
        <v>327</v>
      </c>
      <c r="BM97" s="25" t="s">
        <v>14077</v>
      </c>
    </row>
    <row r="98" spans="2:65" s="13" customFormat="1" ht="13.5">
      <c r="B98" s="233"/>
      <c r="C98" s="234"/>
      <c r="D98" s="246" t="s">
        <v>451</v>
      </c>
      <c r="E98" s="256" t="s">
        <v>21</v>
      </c>
      <c r="F98" s="257" t="s">
        <v>638</v>
      </c>
      <c r="G98" s="234"/>
      <c r="H98" s="258">
        <v>35</v>
      </c>
      <c r="I98" s="238"/>
      <c r="J98" s="234"/>
      <c r="K98" s="234"/>
      <c r="L98" s="239"/>
      <c r="M98" s="240"/>
      <c r="N98" s="241"/>
      <c r="O98" s="241"/>
      <c r="P98" s="241"/>
      <c r="Q98" s="241"/>
      <c r="R98" s="241"/>
      <c r="S98" s="241"/>
      <c r="T98" s="242"/>
      <c r="AT98" s="243" t="s">
        <v>451</v>
      </c>
      <c r="AU98" s="243" t="s">
        <v>84</v>
      </c>
      <c r="AV98" s="13" t="s">
        <v>84</v>
      </c>
      <c r="AW98" s="13" t="s">
        <v>37</v>
      </c>
      <c r="AX98" s="13" t="s">
        <v>82</v>
      </c>
      <c r="AY98" s="243" t="s">
        <v>308</v>
      </c>
    </row>
    <row r="99" spans="2:65" s="1" customFormat="1" ht="22.5" customHeight="1">
      <c r="B99" s="42"/>
      <c r="C99" s="203" t="s">
        <v>95</v>
      </c>
      <c r="D99" s="203" t="s">
        <v>311</v>
      </c>
      <c r="E99" s="204" t="s">
        <v>14078</v>
      </c>
      <c r="F99" s="205" t="s">
        <v>14079</v>
      </c>
      <c r="G99" s="206" t="s">
        <v>508</v>
      </c>
      <c r="H99" s="207">
        <v>35</v>
      </c>
      <c r="I99" s="208"/>
      <c r="J99" s="209">
        <f>ROUND(I99*H99,2)</f>
        <v>0</v>
      </c>
      <c r="K99" s="205" t="s">
        <v>6599</v>
      </c>
      <c r="L99" s="62"/>
      <c r="M99" s="210" t="s">
        <v>21</v>
      </c>
      <c r="N99" s="211" t="s">
        <v>45</v>
      </c>
      <c r="O99" s="43"/>
      <c r="P99" s="212">
        <f>O99*H99</f>
        <v>0</v>
      </c>
      <c r="Q99" s="212">
        <v>1.7000000000000001E-4</v>
      </c>
      <c r="R99" s="212">
        <f>Q99*H99</f>
        <v>5.9500000000000004E-3</v>
      </c>
      <c r="S99" s="212">
        <v>0.25600000000000001</v>
      </c>
      <c r="T99" s="213">
        <f>S99*H99</f>
        <v>8.9600000000000009</v>
      </c>
      <c r="AR99" s="25" t="s">
        <v>327</v>
      </c>
      <c r="AT99" s="25" t="s">
        <v>311</v>
      </c>
      <c r="AU99" s="25" t="s">
        <v>84</v>
      </c>
      <c r="AY99" s="25" t="s">
        <v>308</v>
      </c>
      <c r="BE99" s="214">
        <f>IF(N99="základní",J99,0)</f>
        <v>0</v>
      </c>
      <c r="BF99" s="214">
        <f>IF(N99="snížená",J99,0)</f>
        <v>0</v>
      </c>
      <c r="BG99" s="214">
        <f>IF(N99="zákl. přenesená",J99,0)</f>
        <v>0</v>
      </c>
      <c r="BH99" s="214">
        <f>IF(N99="sníž. přenesená",J99,0)</f>
        <v>0</v>
      </c>
      <c r="BI99" s="214">
        <f>IF(N99="nulová",J99,0)</f>
        <v>0</v>
      </c>
      <c r="BJ99" s="25" t="s">
        <v>82</v>
      </c>
      <c r="BK99" s="214">
        <f>ROUND(I99*H99,2)</f>
        <v>0</v>
      </c>
      <c r="BL99" s="25" t="s">
        <v>327</v>
      </c>
      <c r="BM99" s="25" t="s">
        <v>14080</v>
      </c>
    </row>
    <row r="100" spans="2:65" s="13" customFormat="1" ht="13.5">
      <c r="B100" s="233"/>
      <c r="C100" s="234"/>
      <c r="D100" s="246" t="s">
        <v>451</v>
      </c>
      <c r="E100" s="256" t="s">
        <v>21</v>
      </c>
      <c r="F100" s="257" t="s">
        <v>638</v>
      </c>
      <c r="G100" s="234"/>
      <c r="H100" s="258">
        <v>35</v>
      </c>
      <c r="I100" s="238"/>
      <c r="J100" s="234"/>
      <c r="K100" s="234"/>
      <c r="L100" s="239"/>
      <c r="M100" s="240"/>
      <c r="N100" s="241"/>
      <c r="O100" s="241"/>
      <c r="P100" s="241"/>
      <c r="Q100" s="241"/>
      <c r="R100" s="241"/>
      <c r="S100" s="241"/>
      <c r="T100" s="242"/>
      <c r="AT100" s="243" t="s">
        <v>451</v>
      </c>
      <c r="AU100" s="243" t="s">
        <v>84</v>
      </c>
      <c r="AV100" s="13" t="s">
        <v>84</v>
      </c>
      <c r="AW100" s="13" t="s">
        <v>37</v>
      </c>
      <c r="AX100" s="13" t="s">
        <v>82</v>
      </c>
      <c r="AY100" s="243" t="s">
        <v>308</v>
      </c>
    </row>
    <row r="101" spans="2:65" s="1" customFormat="1" ht="22.5" customHeight="1">
      <c r="B101" s="42"/>
      <c r="C101" s="203" t="s">
        <v>327</v>
      </c>
      <c r="D101" s="203" t="s">
        <v>311</v>
      </c>
      <c r="E101" s="204" t="s">
        <v>1842</v>
      </c>
      <c r="F101" s="205" t="s">
        <v>1843</v>
      </c>
      <c r="G101" s="206" t="s">
        <v>449</v>
      </c>
      <c r="H101" s="207">
        <v>183</v>
      </c>
      <c r="I101" s="208"/>
      <c r="J101" s="209">
        <f>ROUND(I101*H101,2)</f>
        <v>0</v>
      </c>
      <c r="K101" s="205" t="s">
        <v>6599</v>
      </c>
      <c r="L101" s="62"/>
      <c r="M101" s="210" t="s">
        <v>21</v>
      </c>
      <c r="N101" s="211" t="s">
        <v>45</v>
      </c>
      <c r="O101" s="43"/>
      <c r="P101" s="212">
        <f>O101*H101</f>
        <v>0</v>
      </c>
      <c r="Q101" s="212">
        <v>0</v>
      </c>
      <c r="R101" s="212">
        <f>Q101*H101</f>
        <v>0</v>
      </c>
      <c r="S101" s="212">
        <v>0</v>
      </c>
      <c r="T101" s="213">
        <f>S101*H101</f>
        <v>0</v>
      </c>
      <c r="AR101" s="25" t="s">
        <v>327</v>
      </c>
      <c r="AT101" s="25" t="s">
        <v>311</v>
      </c>
      <c r="AU101" s="25" t="s">
        <v>84</v>
      </c>
      <c r="AY101" s="25" t="s">
        <v>308</v>
      </c>
      <c r="BE101" s="214">
        <f>IF(N101="základní",J101,0)</f>
        <v>0</v>
      </c>
      <c r="BF101" s="214">
        <f>IF(N101="snížená",J101,0)</f>
        <v>0</v>
      </c>
      <c r="BG101" s="214">
        <f>IF(N101="zákl. přenesená",J101,0)</f>
        <v>0</v>
      </c>
      <c r="BH101" s="214">
        <f>IF(N101="sníž. přenesená",J101,0)</f>
        <v>0</v>
      </c>
      <c r="BI101" s="214">
        <f>IF(N101="nulová",J101,0)</f>
        <v>0</v>
      </c>
      <c r="BJ101" s="25" t="s">
        <v>82</v>
      </c>
      <c r="BK101" s="214">
        <f>ROUND(I101*H101,2)</f>
        <v>0</v>
      </c>
      <c r="BL101" s="25" t="s">
        <v>327</v>
      </c>
      <c r="BM101" s="25" t="s">
        <v>14081</v>
      </c>
    </row>
    <row r="102" spans="2:65" s="13" customFormat="1" ht="13.5">
      <c r="B102" s="233"/>
      <c r="C102" s="234"/>
      <c r="D102" s="246" t="s">
        <v>451</v>
      </c>
      <c r="E102" s="256" t="s">
        <v>21</v>
      </c>
      <c r="F102" s="257" t="s">
        <v>2525</v>
      </c>
      <c r="G102" s="234"/>
      <c r="H102" s="258">
        <v>183</v>
      </c>
      <c r="I102" s="238"/>
      <c r="J102" s="234"/>
      <c r="K102" s="234"/>
      <c r="L102" s="239"/>
      <c r="M102" s="240"/>
      <c r="N102" s="241"/>
      <c r="O102" s="241"/>
      <c r="P102" s="241"/>
      <c r="Q102" s="241"/>
      <c r="R102" s="241"/>
      <c r="S102" s="241"/>
      <c r="T102" s="242"/>
      <c r="AT102" s="243" t="s">
        <v>451</v>
      </c>
      <c r="AU102" s="243" t="s">
        <v>84</v>
      </c>
      <c r="AV102" s="13" t="s">
        <v>84</v>
      </c>
      <c r="AW102" s="13" t="s">
        <v>37</v>
      </c>
      <c r="AX102" s="13" t="s">
        <v>82</v>
      </c>
      <c r="AY102" s="243" t="s">
        <v>308</v>
      </c>
    </row>
    <row r="103" spans="2:65" s="1" customFormat="1" ht="22.5" customHeight="1">
      <c r="B103" s="42"/>
      <c r="C103" s="203" t="s">
        <v>307</v>
      </c>
      <c r="D103" s="203" t="s">
        <v>311</v>
      </c>
      <c r="E103" s="204" t="s">
        <v>14082</v>
      </c>
      <c r="F103" s="205" t="s">
        <v>14083</v>
      </c>
      <c r="G103" s="206" t="s">
        <v>449</v>
      </c>
      <c r="H103" s="207">
        <v>54.9</v>
      </c>
      <c r="I103" s="208"/>
      <c r="J103" s="209">
        <f>ROUND(I103*H103,2)</f>
        <v>0</v>
      </c>
      <c r="K103" s="205" t="s">
        <v>6599</v>
      </c>
      <c r="L103" s="62"/>
      <c r="M103" s="210" t="s">
        <v>21</v>
      </c>
      <c r="N103" s="211" t="s">
        <v>45</v>
      </c>
      <c r="O103" s="43"/>
      <c r="P103" s="212">
        <f>O103*H103</f>
        <v>0</v>
      </c>
      <c r="Q103" s="212">
        <v>0</v>
      </c>
      <c r="R103" s="212">
        <f>Q103*H103</f>
        <v>0</v>
      </c>
      <c r="S103" s="212">
        <v>0</v>
      </c>
      <c r="T103" s="213">
        <f>S103*H103</f>
        <v>0</v>
      </c>
      <c r="AR103" s="25" t="s">
        <v>327</v>
      </c>
      <c r="AT103" s="25" t="s">
        <v>311</v>
      </c>
      <c r="AU103" s="25" t="s">
        <v>84</v>
      </c>
      <c r="AY103" s="25" t="s">
        <v>308</v>
      </c>
      <c r="BE103" s="214">
        <f>IF(N103="základní",J103,0)</f>
        <v>0</v>
      </c>
      <c r="BF103" s="214">
        <f>IF(N103="snížená",J103,0)</f>
        <v>0</v>
      </c>
      <c r="BG103" s="214">
        <f>IF(N103="zákl. přenesená",J103,0)</f>
        <v>0</v>
      </c>
      <c r="BH103" s="214">
        <f>IF(N103="sníž. přenesená",J103,0)</f>
        <v>0</v>
      </c>
      <c r="BI103" s="214">
        <f>IF(N103="nulová",J103,0)</f>
        <v>0</v>
      </c>
      <c r="BJ103" s="25" t="s">
        <v>82</v>
      </c>
      <c r="BK103" s="214">
        <f>ROUND(I103*H103,2)</f>
        <v>0</v>
      </c>
      <c r="BL103" s="25" t="s">
        <v>327</v>
      </c>
      <c r="BM103" s="25" t="s">
        <v>14084</v>
      </c>
    </row>
    <row r="104" spans="2:65" s="12" customFormat="1" ht="13.5">
      <c r="B104" s="221"/>
      <c r="C104" s="222"/>
      <c r="D104" s="223" t="s">
        <v>451</v>
      </c>
      <c r="E104" s="224" t="s">
        <v>21</v>
      </c>
      <c r="F104" s="225" t="s">
        <v>6605</v>
      </c>
      <c r="G104" s="222"/>
      <c r="H104" s="226" t="s">
        <v>21</v>
      </c>
      <c r="I104" s="227"/>
      <c r="J104" s="222"/>
      <c r="K104" s="222"/>
      <c r="L104" s="228"/>
      <c r="M104" s="229"/>
      <c r="N104" s="230"/>
      <c r="O104" s="230"/>
      <c r="P104" s="230"/>
      <c r="Q104" s="230"/>
      <c r="R104" s="230"/>
      <c r="S104" s="230"/>
      <c r="T104" s="231"/>
      <c r="AT104" s="232" t="s">
        <v>451</v>
      </c>
      <c r="AU104" s="232" t="s">
        <v>84</v>
      </c>
      <c r="AV104" s="12" t="s">
        <v>82</v>
      </c>
      <c r="AW104" s="12" t="s">
        <v>37</v>
      </c>
      <c r="AX104" s="12" t="s">
        <v>74</v>
      </c>
      <c r="AY104" s="232" t="s">
        <v>308</v>
      </c>
    </row>
    <row r="105" spans="2:65" s="13" customFormat="1" ht="13.5">
      <c r="B105" s="233"/>
      <c r="C105" s="234"/>
      <c r="D105" s="223" t="s">
        <v>451</v>
      </c>
      <c r="E105" s="235" t="s">
        <v>21</v>
      </c>
      <c r="F105" s="236" t="s">
        <v>2525</v>
      </c>
      <c r="G105" s="234"/>
      <c r="H105" s="237">
        <v>183</v>
      </c>
      <c r="I105" s="238"/>
      <c r="J105" s="234"/>
      <c r="K105" s="234"/>
      <c r="L105" s="239"/>
      <c r="M105" s="240"/>
      <c r="N105" s="241"/>
      <c r="O105" s="241"/>
      <c r="P105" s="241"/>
      <c r="Q105" s="241"/>
      <c r="R105" s="241"/>
      <c r="S105" s="241"/>
      <c r="T105" s="242"/>
      <c r="AT105" s="243" t="s">
        <v>451</v>
      </c>
      <c r="AU105" s="243" t="s">
        <v>84</v>
      </c>
      <c r="AV105" s="13" t="s">
        <v>84</v>
      </c>
      <c r="AW105" s="13" t="s">
        <v>37</v>
      </c>
      <c r="AX105" s="13" t="s">
        <v>82</v>
      </c>
      <c r="AY105" s="243" t="s">
        <v>308</v>
      </c>
    </row>
    <row r="106" spans="2:65" s="13" customFormat="1" ht="13.5">
      <c r="B106" s="233"/>
      <c r="C106" s="234"/>
      <c r="D106" s="246" t="s">
        <v>451</v>
      </c>
      <c r="E106" s="234"/>
      <c r="F106" s="257" t="s">
        <v>14085</v>
      </c>
      <c r="G106" s="234"/>
      <c r="H106" s="258">
        <v>54.9</v>
      </c>
      <c r="I106" s="238"/>
      <c r="J106" s="234"/>
      <c r="K106" s="234"/>
      <c r="L106" s="239"/>
      <c r="M106" s="240"/>
      <c r="N106" s="241"/>
      <c r="O106" s="241"/>
      <c r="P106" s="241"/>
      <c r="Q106" s="241"/>
      <c r="R106" s="241"/>
      <c r="S106" s="241"/>
      <c r="T106" s="242"/>
      <c r="AT106" s="243" t="s">
        <v>451</v>
      </c>
      <c r="AU106" s="243" t="s">
        <v>84</v>
      </c>
      <c r="AV106" s="13" t="s">
        <v>84</v>
      </c>
      <c r="AW106" s="13" t="s">
        <v>6</v>
      </c>
      <c r="AX106" s="13" t="s">
        <v>82</v>
      </c>
      <c r="AY106" s="243" t="s">
        <v>308</v>
      </c>
    </row>
    <row r="107" spans="2:65" s="1" customFormat="1" ht="31.5" customHeight="1">
      <c r="B107" s="42"/>
      <c r="C107" s="203" t="s">
        <v>334</v>
      </c>
      <c r="D107" s="203" t="s">
        <v>311</v>
      </c>
      <c r="E107" s="204" t="s">
        <v>14086</v>
      </c>
      <c r="F107" s="205" t="s">
        <v>14087</v>
      </c>
      <c r="G107" s="206" t="s">
        <v>449</v>
      </c>
      <c r="H107" s="207">
        <v>20</v>
      </c>
      <c r="I107" s="208"/>
      <c r="J107" s="209">
        <f>ROUND(I107*H107,2)</f>
        <v>0</v>
      </c>
      <c r="K107" s="205" t="s">
        <v>6599</v>
      </c>
      <c r="L107" s="62"/>
      <c r="M107" s="210" t="s">
        <v>21</v>
      </c>
      <c r="N107" s="211" t="s">
        <v>45</v>
      </c>
      <c r="O107" s="43"/>
      <c r="P107" s="212">
        <f>O107*H107</f>
        <v>0</v>
      </c>
      <c r="Q107" s="212">
        <v>0</v>
      </c>
      <c r="R107" s="212">
        <f>Q107*H107</f>
        <v>0</v>
      </c>
      <c r="S107" s="212">
        <v>0</v>
      </c>
      <c r="T107" s="213">
        <f>S107*H107</f>
        <v>0</v>
      </c>
      <c r="AR107" s="25" t="s">
        <v>327</v>
      </c>
      <c r="AT107" s="25" t="s">
        <v>311</v>
      </c>
      <c r="AU107" s="25" t="s">
        <v>84</v>
      </c>
      <c r="AY107" s="25" t="s">
        <v>308</v>
      </c>
      <c r="BE107" s="214">
        <f>IF(N107="základní",J107,0)</f>
        <v>0</v>
      </c>
      <c r="BF107" s="214">
        <f>IF(N107="snížená",J107,0)</f>
        <v>0</v>
      </c>
      <c r="BG107" s="214">
        <f>IF(N107="zákl. přenesená",J107,0)</f>
        <v>0</v>
      </c>
      <c r="BH107" s="214">
        <f>IF(N107="sníž. přenesená",J107,0)</f>
        <v>0</v>
      </c>
      <c r="BI107" s="214">
        <f>IF(N107="nulová",J107,0)</f>
        <v>0</v>
      </c>
      <c r="BJ107" s="25" t="s">
        <v>82</v>
      </c>
      <c r="BK107" s="214">
        <f>ROUND(I107*H107,2)</f>
        <v>0</v>
      </c>
      <c r="BL107" s="25" t="s">
        <v>327</v>
      </c>
      <c r="BM107" s="25" t="s">
        <v>14088</v>
      </c>
    </row>
    <row r="108" spans="2:65" s="1" customFormat="1" ht="27">
      <c r="B108" s="42"/>
      <c r="C108" s="64"/>
      <c r="D108" s="223" t="s">
        <v>1656</v>
      </c>
      <c r="E108" s="64"/>
      <c r="F108" s="292" t="s">
        <v>14089</v>
      </c>
      <c r="G108" s="64"/>
      <c r="H108" s="64"/>
      <c r="I108" s="173"/>
      <c r="J108" s="64"/>
      <c r="K108" s="64"/>
      <c r="L108" s="62"/>
      <c r="M108" s="291"/>
      <c r="N108" s="43"/>
      <c r="O108" s="43"/>
      <c r="P108" s="43"/>
      <c r="Q108" s="43"/>
      <c r="R108" s="43"/>
      <c r="S108" s="43"/>
      <c r="T108" s="79"/>
      <c r="AT108" s="25" t="s">
        <v>1656</v>
      </c>
      <c r="AU108" s="25" t="s">
        <v>84</v>
      </c>
    </row>
    <row r="109" spans="2:65" s="13" customFormat="1" ht="13.5">
      <c r="B109" s="233"/>
      <c r="C109" s="234"/>
      <c r="D109" s="246" t="s">
        <v>451</v>
      </c>
      <c r="E109" s="256" t="s">
        <v>21</v>
      </c>
      <c r="F109" s="257" t="s">
        <v>393</v>
      </c>
      <c r="G109" s="234"/>
      <c r="H109" s="258">
        <v>20</v>
      </c>
      <c r="I109" s="238"/>
      <c r="J109" s="234"/>
      <c r="K109" s="234"/>
      <c r="L109" s="239"/>
      <c r="M109" s="240"/>
      <c r="N109" s="241"/>
      <c r="O109" s="241"/>
      <c r="P109" s="241"/>
      <c r="Q109" s="241"/>
      <c r="R109" s="241"/>
      <c r="S109" s="241"/>
      <c r="T109" s="242"/>
      <c r="AT109" s="243" t="s">
        <v>451</v>
      </c>
      <c r="AU109" s="243" t="s">
        <v>84</v>
      </c>
      <c r="AV109" s="13" t="s">
        <v>84</v>
      </c>
      <c r="AW109" s="13" t="s">
        <v>37</v>
      </c>
      <c r="AX109" s="13" t="s">
        <v>82</v>
      </c>
      <c r="AY109" s="243" t="s">
        <v>308</v>
      </c>
    </row>
    <row r="110" spans="2:65" s="1" customFormat="1" ht="31.5" customHeight="1">
      <c r="B110" s="42"/>
      <c r="C110" s="203" t="s">
        <v>338</v>
      </c>
      <c r="D110" s="203" t="s">
        <v>311</v>
      </c>
      <c r="E110" s="204" t="s">
        <v>14090</v>
      </c>
      <c r="F110" s="205" t="s">
        <v>14091</v>
      </c>
      <c r="G110" s="206" t="s">
        <v>449</v>
      </c>
      <c r="H110" s="207">
        <v>6</v>
      </c>
      <c r="I110" s="208"/>
      <c r="J110" s="209">
        <f>ROUND(I110*H110,2)</f>
        <v>0</v>
      </c>
      <c r="K110" s="205" t="s">
        <v>6599</v>
      </c>
      <c r="L110" s="62"/>
      <c r="M110" s="210" t="s">
        <v>21</v>
      </c>
      <c r="N110" s="211" t="s">
        <v>45</v>
      </c>
      <c r="O110" s="43"/>
      <c r="P110" s="212">
        <f>O110*H110</f>
        <v>0</v>
      </c>
      <c r="Q110" s="212">
        <v>0</v>
      </c>
      <c r="R110" s="212">
        <f>Q110*H110</f>
        <v>0</v>
      </c>
      <c r="S110" s="212">
        <v>0</v>
      </c>
      <c r="T110" s="213">
        <f>S110*H110</f>
        <v>0</v>
      </c>
      <c r="AR110" s="25" t="s">
        <v>327</v>
      </c>
      <c r="AT110" s="25" t="s">
        <v>311</v>
      </c>
      <c r="AU110" s="25" t="s">
        <v>84</v>
      </c>
      <c r="AY110" s="25" t="s">
        <v>308</v>
      </c>
      <c r="BE110" s="214">
        <f>IF(N110="základní",J110,0)</f>
        <v>0</v>
      </c>
      <c r="BF110" s="214">
        <f>IF(N110="snížená",J110,0)</f>
        <v>0</v>
      </c>
      <c r="BG110" s="214">
        <f>IF(N110="zákl. přenesená",J110,0)</f>
        <v>0</v>
      </c>
      <c r="BH110" s="214">
        <f>IF(N110="sníž. přenesená",J110,0)</f>
        <v>0</v>
      </c>
      <c r="BI110" s="214">
        <f>IF(N110="nulová",J110,0)</f>
        <v>0</v>
      </c>
      <c r="BJ110" s="25" t="s">
        <v>82</v>
      </c>
      <c r="BK110" s="214">
        <f>ROUND(I110*H110,2)</f>
        <v>0</v>
      </c>
      <c r="BL110" s="25" t="s">
        <v>327</v>
      </c>
      <c r="BM110" s="25" t="s">
        <v>14092</v>
      </c>
    </row>
    <row r="111" spans="2:65" s="12" customFormat="1" ht="13.5">
      <c r="B111" s="221"/>
      <c r="C111" s="222"/>
      <c r="D111" s="223" t="s">
        <v>451</v>
      </c>
      <c r="E111" s="224" t="s">
        <v>21</v>
      </c>
      <c r="F111" s="225" t="s">
        <v>6605</v>
      </c>
      <c r="G111" s="222"/>
      <c r="H111" s="226" t="s">
        <v>21</v>
      </c>
      <c r="I111" s="227"/>
      <c r="J111" s="222"/>
      <c r="K111" s="222"/>
      <c r="L111" s="228"/>
      <c r="M111" s="229"/>
      <c r="N111" s="230"/>
      <c r="O111" s="230"/>
      <c r="P111" s="230"/>
      <c r="Q111" s="230"/>
      <c r="R111" s="230"/>
      <c r="S111" s="230"/>
      <c r="T111" s="231"/>
      <c r="AT111" s="232" t="s">
        <v>451</v>
      </c>
      <c r="AU111" s="232" t="s">
        <v>84</v>
      </c>
      <c r="AV111" s="12" t="s">
        <v>82</v>
      </c>
      <c r="AW111" s="12" t="s">
        <v>37</v>
      </c>
      <c r="AX111" s="12" t="s">
        <v>74</v>
      </c>
      <c r="AY111" s="232" t="s">
        <v>308</v>
      </c>
    </row>
    <row r="112" spans="2:65" s="13" customFormat="1" ht="13.5">
      <c r="B112" s="233"/>
      <c r="C112" s="234"/>
      <c r="D112" s="223" t="s">
        <v>451</v>
      </c>
      <c r="E112" s="235" t="s">
        <v>21</v>
      </c>
      <c r="F112" s="236" t="s">
        <v>393</v>
      </c>
      <c r="G112" s="234"/>
      <c r="H112" s="237">
        <v>20</v>
      </c>
      <c r="I112" s="238"/>
      <c r="J112" s="234"/>
      <c r="K112" s="234"/>
      <c r="L112" s="239"/>
      <c r="M112" s="240"/>
      <c r="N112" s="241"/>
      <c r="O112" s="241"/>
      <c r="P112" s="241"/>
      <c r="Q112" s="241"/>
      <c r="R112" s="241"/>
      <c r="S112" s="241"/>
      <c r="T112" s="242"/>
      <c r="AT112" s="243" t="s">
        <v>451</v>
      </c>
      <c r="AU112" s="243" t="s">
        <v>84</v>
      </c>
      <c r="AV112" s="13" t="s">
        <v>84</v>
      </c>
      <c r="AW112" s="13" t="s">
        <v>37</v>
      </c>
      <c r="AX112" s="13" t="s">
        <v>82</v>
      </c>
      <c r="AY112" s="243" t="s">
        <v>308</v>
      </c>
    </row>
    <row r="113" spans="2:65" s="13" customFormat="1" ht="13.5">
      <c r="B113" s="233"/>
      <c r="C113" s="234"/>
      <c r="D113" s="246" t="s">
        <v>451</v>
      </c>
      <c r="E113" s="234"/>
      <c r="F113" s="257" t="s">
        <v>14093</v>
      </c>
      <c r="G113" s="234"/>
      <c r="H113" s="258">
        <v>6</v>
      </c>
      <c r="I113" s="238"/>
      <c r="J113" s="234"/>
      <c r="K113" s="234"/>
      <c r="L113" s="239"/>
      <c r="M113" s="240"/>
      <c r="N113" s="241"/>
      <c r="O113" s="241"/>
      <c r="P113" s="241"/>
      <c r="Q113" s="241"/>
      <c r="R113" s="241"/>
      <c r="S113" s="241"/>
      <c r="T113" s="242"/>
      <c r="AT113" s="243" t="s">
        <v>451</v>
      </c>
      <c r="AU113" s="243" t="s">
        <v>84</v>
      </c>
      <c r="AV113" s="13" t="s">
        <v>84</v>
      </c>
      <c r="AW113" s="13" t="s">
        <v>6</v>
      </c>
      <c r="AX113" s="13" t="s">
        <v>82</v>
      </c>
      <c r="AY113" s="243" t="s">
        <v>308</v>
      </c>
    </row>
    <row r="114" spans="2:65" s="1" customFormat="1" ht="22.5" customHeight="1">
      <c r="B114" s="42"/>
      <c r="C114" s="203" t="s">
        <v>342</v>
      </c>
      <c r="D114" s="203" t="s">
        <v>311</v>
      </c>
      <c r="E114" s="204" t="s">
        <v>14094</v>
      </c>
      <c r="F114" s="205" t="s">
        <v>14095</v>
      </c>
      <c r="G114" s="206" t="s">
        <v>508</v>
      </c>
      <c r="H114" s="207">
        <v>690</v>
      </c>
      <c r="I114" s="208"/>
      <c r="J114" s="209">
        <f>ROUND(I114*H114,2)</f>
        <v>0</v>
      </c>
      <c r="K114" s="205" t="s">
        <v>6599</v>
      </c>
      <c r="L114" s="62"/>
      <c r="M114" s="210" t="s">
        <v>21</v>
      </c>
      <c r="N114" s="211" t="s">
        <v>45</v>
      </c>
      <c r="O114" s="43"/>
      <c r="P114" s="212">
        <f>O114*H114</f>
        <v>0</v>
      </c>
      <c r="Q114" s="212">
        <v>8.4999999999999995E-4</v>
      </c>
      <c r="R114" s="212">
        <f>Q114*H114</f>
        <v>0.58650000000000002</v>
      </c>
      <c r="S114" s="212">
        <v>0</v>
      </c>
      <c r="T114" s="213">
        <f>S114*H114</f>
        <v>0</v>
      </c>
      <c r="AR114" s="25" t="s">
        <v>327</v>
      </c>
      <c r="AT114" s="25" t="s">
        <v>311</v>
      </c>
      <c r="AU114" s="25" t="s">
        <v>84</v>
      </c>
      <c r="AY114" s="25" t="s">
        <v>308</v>
      </c>
      <c r="BE114" s="214">
        <f>IF(N114="základní",J114,0)</f>
        <v>0</v>
      </c>
      <c r="BF114" s="214">
        <f>IF(N114="snížená",J114,0)</f>
        <v>0</v>
      </c>
      <c r="BG114" s="214">
        <f>IF(N114="zákl. přenesená",J114,0)</f>
        <v>0</v>
      </c>
      <c r="BH114" s="214">
        <f>IF(N114="sníž. přenesená",J114,0)</f>
        <v>0</v>
      </c>
      <c r="BI114" s="214">
        <f>IF(N114="nulová",J114,0)</f>
        <v>0</v>
      </c>
      <c r="BJ114" s="25" t="s">
        <v>82</v>
      </c>
      <c r="BK114" s="214">
        <f>ROUND(I114*H114,2)</f>
        <v>0</v>
      </c>
      <c r="BL114" s="25" t="s">
        <v>327</v>
      </c>
      <c r="BM114" s="25" t="s">
        <v>14096</v>
      </c>
    </row>
    <row r="115" spans="2:65" s="13" customFormat="1" ht="13.5">
      <c r="B115" s="233"/>
      <c r="C115" s="234"/>
      <c r="D115" s="246" t="s">
        <v>451</v>
      </c>
      <c r="E115" s="256" t="s">
        <v>21</v>
      </c>
      <c r="F115" s="257" t="s">
        <v>9924</v>
      </c>
      <c r="G115" s="234"/>
      <c r="H115" s="258">
        <v>690</v>
      </c>
      <c r="I115" s="238"/>
      <c r="J115" s="234"/>
      <c r="K115" s="234"/>
      <c r="L115" s="239"/>
      <c r="M115" s="240"/>
      <c r="N115" s="241"/>
      <c r="O115" s="241"/>
      <c r="P115" s="241"/>
      <c r="Q115" s="241"/>
      <c r="R115" s="241"/>
      <c r="S115" s="241"/>
      <c r="T115" s="242"/>
      <c r="AT115" s="243" t="s">
        <v>451</v>
      </c>
      <c r="AU115" s="243" t="s">
        <v>84</v>
      </c>
      <c r="AV115" s="13" t="s">
        <v>84</v>
      </c>
      <c r="AW115" s="13" t="s">
        <v>37</v>
      </c>
      <c r="AX115" s="13" t="s">
        <v>82</v>
      </c>
      <c r="AY115" s="243" t="s">
        <v>308</v>
      </c>
    </row>
    <row r="116" spans="2:65" s="1" customFormat="1" ht="22.5" customHeight="1">
      <c r="B116" s="42"/>
      <c r="C116" s="203" t="s">
        <v>346</v>
      </c>
      <c r="D116" s="203" t="s">
        <v>311</v>
      </c>
      <c r="E116" s="204" t="s">
        <v>14097</v>
      </c>
      <c r="F116" s="205" t="s">
        <v>14098</v>
      </c>
      <c r="G116" s="206" t="s">
        <v>508</v>
      </c>
      <c r="H116" s="207">
        <v>690</v>
      </c>
      <c r="I116" s="208"/>
      <c r="J116" s="209">
        <f>ROUND(I116*H116,2)</f>
        <v>0</v>
      </c>
      <c r="K116" s="205" t="s">
        <v>6599</v>
      </c>
      <c r="L116" s="62"/>
      <c r="M116" s="210" t="s">
        <v>21</v>
      </c>
      <c r="N116" s="211" t="s">
        <v>45</v>
      </c>
      <c r="O116" s="43"/>
      <c r="P116" s="212">
        <f>O116*H116</f>
        <v>0</v>
      </c>
      <c r="Q116" s="212">
        <v>0</v>
      </c>
      <c r="R116" s="212">
        <f>Q116*H116</f>
        <v>0</v>
      </c>
      <c r="S116" s="212">
        <v>0</v>
      </c>
      <c r="T116" s="213">
        <f>S116*H116</f>
        <v>0</v>
      </c>
      <c r="AR116" s="25" t="s">
        <v>327</v>
      </c>
      <c r="AT116" s="25" t="s">
        <v>311</v>
      </c>
      <c r="AU116" s="25" t="s">
        <v>84</v>
      </c>
      <c r="AY116" s="25" t="s">
        <v>308</v>
      </c>
      <c r="BE116" s="214">
        <f>IF(N116="základní",J116,0)</f>
        <v>0</v>
      </c>
      <c r="BF116" s="214">
        <f>IF(N116="snížená",J116,0)</f>
        <v>0</v>
      </c>
      <c r="BG116" s="214">
        <f>IF(N116="zákl. přenesená",J116,0)</f>
        <v>0</v>
      </c>
      <c r="BH116" s="214">
        <f>IF(N116="sníž. přenesená",J116,0)</f>
        <v>0</v>
      </c>
      <c r="BI116" s="214">
        <f>IF(N116="nulová",J116,0)</f>
        <v>0</v>
      </c>
      <c r="BJ116" s="25" t="s">
        <v>82</v>
      </c>
      <c r="BK116" s="214">
        <f>ROUND(I116*H116,2)</f>
        <v>0</v>
      </c>
      <c r="BL116" s="25" t="s">
        <v>327</v>
      </c>
      <c r="BM116" s="25" t="s">
        <v>14099</v>
      </c>
    </row>
    <row r="117" spans="2:65" s="13" customFormat="1" ht="13.5">
      <c r="B117" s="233"/>
      <c r="C117" s="234"/>
      <c r="D117" s="246" t="s">
        <v>451</v>
      </c>
      <c r="E117" s="256" t="s">
        <v>21</v>
      </c>
      <c r="F117" s="257" t="s">
        <v>9924</v>
      </c>
      <c r="G117" s="234"/>
      <c r="H117" s="258">
        <v>690</v>
      </c>
      <c r="I117" s="238"/>
      <c r="J117" s="234"/>
      <c r="K117" s="234"/>
      <c r="L117" s="239"/>
      <c r="M117" s="240"/>
      <c r="N117" s="241"/>
      <c r="O117" s="241"/>
      <c r="P117" s="241"/>
      <c r="Q117" s="241"/>
      <c r="R117" s="241"/>
      <c r="S117" s="241"/>
      <c r="T117" s="242"/>
      <c r="AT117" s="243" t="s">
        <v>451</v>
      </c>
      <c r="AU117" s="243" t="s">
        <v>84</v>
      </c>
      <c r="AV117" s="13" t="s">
        <v>84</v>
      </c>
      <c r="AW117" s="13" t="s">
        <v>37</v>
      </c>
      <c r="AX117" s="13" t="s">
        <v>82</v>
      </c>
      <c r="AY117" s="243" t="s">
        <v>308</v>
      </c>
    </row>
    <row r="118" spans="2:65" s="1" customFormat="1" ht="22.5" customHeight="1">
      <c r="B118" s="42"/>
      <c r="C118" s="203" t="s">
        <v>350</v>
      </c>
      <c r="D118" s="203" t="s">
        <v>311</v>
      </c>
      <c r="E118" s="204" t="s">
        <v>1845</v>
      </c>
      <c r="F118" s="205" t="s">
        <v>1846</v>
      </c>
      <c r="G118" s="206" t="s">
        <v>449</v>
      </c>
      <c r="H118" s="207">
        <v>203</v>
      </c>
      <c r="I118" s="208"/>
      <c r="J118" s="209">
        <f>ROUND(I118*H118,2)</f>
        <v>0</v>
      </c>
      <c r="K118" s="205" t="s">
        <v>6599</v>
      </c>
      <c r="L118" s="62"/>
      <c r="M118" s="210" t="s">
        <v>21</v>
      </c>
      <c r="N118" s="211" t="s">
        <v>45</v>
      </c>
      <c r="O118" s="43"/>
      <c r="P118" s="212">
        <f>O118*H118</f>
        <v>0</v>
      </c>
      <c r="Q118" s="212">
        <v>0</v>
      </c>
      <c r="R118" s="212">
        <f>Q118*H118</f>
        <v>0</v>
      </c>
      <c r="S118" s="212">
        <v>0</v>
      </c>
      <c r="T118" s="213">
        <f>S118*H118</f>
        <v>0</v>
      </c>
      <c r="AR118" s="25" t="s">
        <v>327</v>
      </c>
      <c r="AT118" s="25" t="s">
        <v>311</v>
      </c>
      <c r="AU118" s="25" t="s">
        <v>84</v>
      </c>
      <c r="AY118" s="25" t="s">
        <v>308</v>
      </c>
      <c r="BE118" s="214">
        <f>IF(N118="základní",J118,0)</f>
        <v>0</v>
      </c>
      <c r="BF118" s="214">
        <f>IF(N118="snížená",J118,0)</f>
        <v>0</v>
      </c>
      <c r="BG118" s="214">
        <f>IF(N118="zákl. přenesená",J118,0)</f>
        <v>0</v>
      </c>
      <c r="BH118" s="214">
        <f>IF(N118="sníž. přenesená",J118,0)</f>
        <v>0</v>
      </c>
      <c r="BI118" s="214">
        <f>IF(N118="nulová",J118,0)</f>
        <v>0</v>
      </c>
      <c r="BJ118" s="25" t="s">
        <v>82</v>
      </c>
      <c r="BK118" s="214">
        <f>ROUND(I118*H118,2)</f>
        <v>0</v>
      </c>
      <c r="BL118" s="25" t="s">
        <v>327</v>
      </c>
      <c r="BM118" s="25" t="s">
        <v>14100</v>
      </c>
    </row>
    <row r="119" spans="2:65" s="12" customFormat="1" ht="13.5">
      <c r="B119" s="221"/>
      <c r="C119" s="222"/>
      <c r="D119" s="223" t="s">
        <v>451</v>
      </c>
      <c r="E119" s="224" t="s">
        <v>21</v>
      </c>
      <c r="F119" s="225" t="s">
        <v>6609</v>
      </c>
      <c r="G119" s="222"/>
      <c r="H119" s="226" t="s">
        <v>21</v>
      </c>
      <c r="I119" s="227"/>
      <c r="J119" s="222"/>
      <c r="K119" s="222"/>
      <c r="L119" s="228"/>
      <c r="M119" s="229"/>
      <c r="N119" s="230"/>
      <c r="O119" s="230"/>
      <c r="P119" s="230"/>
      <c r="Q119" s="230"/>
      <c r="R119" s="230"/>
      <c r="S119" s="230"/>
      <c r="T119" s="231"/>
      <c r="AT119" s="232" t="s">
        <v>451</v>
      </c>
      <c r="AU119" s="232" t="s">
        <v>84</v>
      </c>
      <c r="AV119" s="12" t="s">
        <v>82</v>
      </c>
      <c r="AW119" s="12" t="s">
        <v>37</v>
      </c>
      <c r="AX119" s="12" t="s">
        <v>74</v>
      </c>
      <c r="AY119" s="232" t="s">
        <v>308</v>
      </c>
    </row>
    <row r="120" spans="2:65" s="13" customFormat="1" ht="13.5">
      <c r="B120" s="233"/>
      <c r="C120" s="234"/>
      <c r="D120" s="246" t="s">
        <v>451</v>
      </c>
      <c r="E120" s="256" t="s">
        <v>21</v>
      </c>
      <c r="F120" s="257" t="s">
        <v>14101</v>
      </c>
      <c r="G120" s="234"/>
      <c r="H120" s="258">
        <v>203</v>
      </c>
      <c r="I120" s="238"/>
      <c r="J120" s="234"/>
      <c r="K120" s="234"/>
      <c r="L120" s="239"/>
      <c r="M120" s="240"/>
      <c r="N120" s="241"/>
      <c r="O120" s="241"/>
      <c r="P120" s="241"/>
      <c r="Q120" s="241"/>
      <c r="R120" s="241"/>
      <c r="S120" s="241"/>
      <c r="T120" s="242"/>
      <c r="AT120" s="243" t="s">
        <v>451</v>
      </c>
      <c r="AU120" s="243" t="s">
        <v>84</v>
      </c>
      <c r="AV120" s="13" t="s">
        <v>84</v>
      </c>
      <c r="AW120" s="13" t="s">
        <v>37</v>
      </c>
      <c r="AX120" s="13" t="s">
        <v>82</v>
      </c>
      <c r="AY120" s="243" t="s">
        <v>308</v>
      </c>
    </row>
    <row r="121" spans="2:65" s="1" customFormat="1" ht="22.5" customHeight="1">
      <c r="B121" s="42"/>
      <c r="C121" s="203" t="s">
        <v>356</v>
      </c>
      <c r="D121" s="203" t="s">
        <v>311</v>
      </c>
      <c r="E121" s="204" t="s">
        <v>1877</v>
      </c>
      <c r="F121" s="205" t="s">
        <v>1878</v>
      </c>
      <c r="G121" s="206" t="s">
        <v>449</v>
      </c>
      <c r="H121" s="207">
        <v>359</v>
      </c>
      <c r="I121" s="208"/>
      <c r="J121" s="209">
        <f>ROUND(I121*H121,2)</f>
        <v>0</v>
      </c>
      <c r="K121" s="205" t="s">
        <v>6599</v>
      </c>
      <c r="L121" s="62"/>
      <c r="M121" s="210" t="s">
        <v>21</v>
      </c>
      <c r="N121" s="211" t="s">
        <v>45</v>
      </c>
      <c r="O121" s="43"/>
      <c r="P121" s="212">
        <f>O121*H121</f>
        <v>0</v>
      </c>
      <c r="Q121" s="212">
        <v>0</v>
      </c>
      <c r="R121" s="212">
        <f>Q121*H121</f>
        <v>0</v>
      </c>
      <c r="S121" s="212">
        <v>0</v>
      </c>
      <c r="T121" s="213">
        <f>S121*H121</f>
        <v>0</v>
      </c>
      <c r="AR121" s="25" t="s">
        <v>327</v>
      </c>
      <c r="AT121" s="25" t="s">
        <v>311</v>
      </c>
      <c r="AU121" s="25" t="s">
        <v>84</v>
      </c>
      <c r="AY121" s="25" t="s">
        <v>308</v>
      </c>
      <c r="BE121" s="214">
        <f>IF(N121="základní",J121,0)</f>
        <v>0</v>
      </c>
      <c r="BF121" s="214">
        <f>IF(N121="snížená",J121,0)</f>
        <v>0</v>
      </c>
      <c r="BG121" s="214">
        <f>IF(N121="zákl. přenesená",J121,0)</f>
        <v>0</v>
      </c>
      <c r="BH121" s="214">
        <f>IF(N121="sníž. přenesená",J121,0)</f>
        <v>0</v>
      </c>
      <c r="BI121" s="214">
        <f>IF(N121="nulová",J121,0)</f>
        <v>0</v>
      </c>
      <c r="BJ121" s="25" t="s">
        <v>82</v>
      </c>
      <c r="BK121" s="214">
        <f>ROUND(I121*H121,2)</f>
        <v>0</v>
      </c>
      <c r="BL121" s="25" t="s">
        <v>327</v>
      </c>
      <c r="BM121" s="25" t="s">
        <v>14102</v>
      </c>
    </row>
    <row r="122" spans="2:65" s="12" customFormat="1" ht="13.5">
      <c r="B122" s="221"/>
      <c r="C122" s="222"/>
      <c r="D122" s="223" t="s">
        <v>451</v>
      </c>
      <c r="E122" s="224" t="s">
        <v>21</v>
      </c>
      <c r="F122" s="225" t="s">
        <v>6609</v>
      </c>
      <c r="G122" s="222"/>
      <c r="H122" s="226" t="s">
        <v>21</v>
      </c>
      <c r="I122" s="227"/>
      <c r="J122" s="222"/>
      <c r="K122" s="222"/>
      <c r="L122" s="228"/>
      <c r="M122" s="229"/>
      <c r="N122" s="230"/>
      <c r="O122" s="230"/>
      <c r="P122" s="230"/>
      <c r="Q122" s="230"/>
      <c r="R122" s="230"/>
      <c r="S122" s="230"/>
      <c r="T122" s="231"/>
      <c r="AT122" s="232" t="s">
        <v>451</v>
      </c>
      <c r="AU122" s="232" t="s">
        <v>84</v>
      </c>
      <c r="AV122" s="12" t="s">
        <v>82</v>
      </c>
      <c r="AW122" s="12" t="s">
        <v>37</v>
      </c>
      <c r="AX122" s="12" t="s">
        <v>74</v>
      </c>
      <c r="AY122" s="232" t="s">
        <v>308</v>
      </c>
    </row>
    <row r="123" spans="2:65" s="13" customFormat="1" ht="13.5">
      <c r="B123" s="233"/>
      <c r="C123" s="234"/>
      <c r="D123" s="223" t="s">
        <v>451</v>
      </c>
      <c r="E123" s="235" t="s">
        <v>21</v>
      </c>
      <c r="F123" s="236" t="s">
        <v>2603</v>
      </c>
      <c r="G123" s="234"/>
      <c r="H123" s="237">
        <v>203</v>
      </c>
      <c r="I123" s="238"/>
      <c r="J123" s="234"/>
      <c r="K123" s="234"/>
      <c r="L123" s="239"/>
      <c r="M123" s="240"/>
      <c r="N123" s="241"/>
      <c r="O123" s="241"/>
      <c r="P123" s="241"/>
      <c r="Q123" s="241"/>
      <c r="R123" s="241"/>
      <c r="S123" s="241"/>
      <c r="T123" s="242"/>
      <c r="AT123" s="243" t="s">
        <v>451</v>
      </c>
      <c r="AU123" s="243" t="s">
        <v>84</v>
      </c>
      <c r="AV123" s="13" t="s">
        <v>84</v>
      </c>
      <c r="AW123" s="13" t="s">
        <v>37</v>
      </c>
      <c r="AX123" s="13" t="s">
        <v>74</v>
      </c>
      <c r="AY123" s="243" t="s">
        <v>308</v>
      </c>
    </row>
    <row r="124" spans="2:65" s="12" customFormat="1" ht="13.5">
      <c r="B124" s="221"/>
      <c r="C124" s="222"/>
      <c r="D124" s="223" t="s">
        <v>451</v>
      </c>
      <c r="E124" s="224" t="s">
        <v>21</v>
      </c>
      <c r="F124" s="225" t="s">
        <v>6611</v>
      </c>
      <c r="G124" s="222"/>
      <c r="H124" s="226" t="s">
        <v>21</v>
      </c>
      <c r="I124" s="227"/>
      <c r="J124" s="222"/>
      <c r="K124" s="222"/>
      <c r="L124" s="228"/>
      <c r="M124" s="229"/>
      <c r="N124" s="230"/>
      <c r="O124" s="230"/>
      <c r="P124" s="230"/>
      <c r="Q124" s="230"/>
      <c r="R124" s="230"/>
      <c r="S124" s="230"/>
      <c r="T124" s="231"/>
      <c r="AT124" s="232" t="s">
        <v>451</v>
      </c>
      <c r="AU124" s="232" t="s">
        <v>84</v>
      </c>
      <c r="AV124" s="12" t="s">
        <v>82</v>
      </c>
      <c r="AW124" s="12" t="s">
        <v>37</v>
      </c>
      <c r="AX124" s="12" t="s">
        <v>74</v>
      </c>
      <c r="AY124" s="232" t="s">
        <v>308</v>
      </c>
    </row>
    <row r="125" spans="2:65" s="13" customFormat="1" ht="13.5">
      <c r="B125" s="233"/>
      <c r="C125" s="234"/>
      <c r="D125" s="223" t="s">
        <v>451</v>
      </c>
      <c r="E125" s="235" t="s">
        <v>21</v>
      </c>
      <c r="F125" s="236" t="s">
        <v>2408</v>
      </c>
      <c r="G125" s="234"/>
      <c r="H125" s="237">
        <v>156</v>
      </c>
      <c r="I125" s="238"/>
      <c r="J125" s="234"/>
      <c r="K125" s="234"/>
      <c r="L125" s="239"/>
      <c r="M125" s="240"/>
      <c r="N125" s="241"/>
      <c r="O125" s="241"/>
      <c r="P125" s="241"/>
      <c r="Q125" s="241"/>
      <c r="R125" s="241"/>
      <c r="S125" s="241"/>
      <c r="T125" s="242"/>
      <c r="AT125" s="243" t="s">
        <v>451</v>
      </c>
      <c r="AU125" s="243" t="s">
        <v>84</v>
      </c>
      <c r="AV125" s="13" t="s">
        <v>84</v>
      </c>
      <c r="AW125" s="13" t="s">
        <v>37</v>
      </c>
      <c r="AX125" s="13" t="s">
        <v>74</v>
      </c>
      <c r="AY125" s="243" t="s">
        <v>308</v>
      </c>
    </row>
    <row r="126" spans="2:65" s="14" customFormat="1" ht="13.5">
      <c r="B126" s="244"/>
      <c r="C126" s="245"/>
      <c r="D126" s="246" t="s">
        <v>451</v>
      </c>
      <c r="E126" s="247" t="s">
        <v>21</v>
      </c>
      <c r="F126" s="248" t="s">
        <v>459</v>
      </c>
      <c r="G126" s="245"/>
      <c r="H126" s="249">
        <v>359</v>
      </c>
      <c r="I126" s="250"/>
      <c r="J126" s="245"/>
      <c r="K126" s="245"/>
      <c r="L126" s="251"/>
      <c r="M126" s="252"/>
      <c r="N126" s="253"/>
      <c r="O126" s="253"/>
      <c r="P126" s="253"/>
      <c r="Q126" s="253"/>
      <c r="R126" s="253"/>
      <c r="S126" s="253"/>
      <c r="T126" s="254"/>
      <c r="AT126" s="255" t="s">
        <v>451</v>
      </c>
      <c r="AU126" s="255" t="s">
        <v>84</v>
      </c>
      <c r="AV126" s="14" t="s">
        <v>327</v>
      </c>
      <c r="AW126" s="14" t="s">
        <v>37</v>
      </c>
      <c r="AX126" s="14" t="s">
        <v>82</v>
      </c>
      <c r="AY126" s="255" t="s">
        <v>308</v>
      </c>
    </row>
    <row r="127" spans="2:65" s="1" customFormat="1" ht="22.5" customHeight="1">
      <c r="B127" s="42"/>
      <c r="C127" s="203" t="s">
        <v>360</v>
      </c>
      <c r="D127" s="203" t="s">
        <v>311</v>
      </c>
      <c r="E127" s="204" t="s">
        <v>1653</v>
      </c>
      <c r="F127" s="205" t="s">
        <v>1654</v>
      </c>
      <c r="G127" s="206" t="s">
        <v>449</v>
      </c>
      <c r="H127" s="207">
        <v>47</v>
      </c>
      <c r="I127" s="208"/>
      <c r="J127" s="209">
        <f>ROUND(I127*H127,2)</f>
        <v>0</v>
      </c>
      <c r="K127" s="205" t="s">
        <v>6599</v>
      </c>
      <c r="L127" s="62"/>
      <c r="M127" s="210" t="s">
        <v>21</v>
      </c>
      <c r="N127" s="211" t="s">
        <v>45</v>
      </c>
      <c r="O127" s="43"/>
      <c r="P127" s="212">
        <f>O127*H127</f>
        <v>0</v>
      </c>
      <c r="Q127" s="212">
        <v>0</v>
      </c>
      <c r="R127" s="212">
        <f>Q127*H127</f>
        <v>0</v>
      </c>
      <c r="S127" s="212">
        <v>0</v>
      </c>
      <c r="T127" s="213">
        <f>S127*H127</f>
        <v>0</v>
      </c>
      <c r="AR127" s="25" t="s">
        <v>327</v>
      </c>
      <c r="AT127" s="25" t="s">
        <v>311</v>
      </c>
      <c r="AU127" s="25" t="s">
        <v>84</v>
      </c>
      <c r="AY127" s="25" t="s">
        <v>308</v>
      </c>
      <c r="BE127" s="214">
        <f>IF(N127="základní",J127,0)</f>
        <v>0</v>
      </c>
      <c r="BF127" s="214">
        <f>IF(N127="snížená",J127,0)</f>
        <v>0</v>
      </c>
      <c r="BG127" s="214">
        <f>IF(N127="zákl. přenesená",J127,0)</f>
        <v>0</v>
      </c>
      <c r="BH127" s="214">
        <f>IF(N127="sníž. přenesená",J127,0)</f>
        <v>0</v>
      </c>
      <c r="BI127" s="214">
        <f>IF(N127="nulová",J127,0)</f>
        <v>0</v>
      </c>
      <c r="BJ127" s="25" t="s">
        <v>82</v>
      </c>
      <c r="BK127" s="214">
        <f>ROUND(I127*H127,2)</f>
        <v>0</v>
      </c>
      <c r="BL127" s="25" t="s">
        <v>327</v>
      </c>
      <c r="BM127" s="25" t="s">
        <v>14103</v>
      </c>
    </row>
    <row r="128" spans="2:65" s="12" customFormat="1" ht="13.5">
      <c r="B128" s="221"/>
      <c r="C128" s="222"/>
      <c r="D128" s="223" t="s">
        <v>451</v>
      </c>
      <c r="E128" s="224" t="s">
        <v>21</v>
      </c>
      <c r="F128" s="225" t="s">
        <v>6614</v>
      </c>
      <c r="G128" s="222"/>
      <c r="H128" s="226" t="s">
        <v>21</v>
      </c>
      <c r="I128" s="227"/>
      <c r="J128" s="222"/>
      <c r="K128" s="222"/>
      <c r="L128" s="228"/>
      <c r="M128" s="229"/>
      <c r="N128" s="230"/>
      <c r="O128" s="230"/>
      <c r="P128" s="230"/>
      <c r="Q128" s="230"/>
      <c r="R128" s="230"/>
      <c r="S128" s="230"/>
      <c r="T128" s="231"/>
      <c r="AT128" s="232" t="s">
        <v>451</v>
      </c>
      <c r="AU128" s="232" t="s">
        <v>84</v>
      </c>
      <c r="AV128" s="12" t="s">
        <v>82</v>
      </c>
      <c r="AW128" s="12" t="s">
        <v>37</v>
      </c>
      <c r="AX128" s="12" t="s">
        <v>74</v>
      </c>
      <c r="AY128" s="232" t="s">
        <v>308</v>
      </c>
    </row>
    <row r="129" spans="2:65" s="13" customFormat="1" ht="13.5">
      <c r="B129" s="233"/>
      <c r="C129" s="234"/>
      <c r="D129" s="246" t="s">
        <v>451</v>
      </c>
      <c r="E129" s="256" t="s">
        <v>21</v>
      </c>
      <c r="F129" s="257" t="s">
        <v>14104</v>
      </c>
      <c r="G129" s="234"/>
      <c r="H129" s="258">
        <v>47</v>
      </c>
      <c r="I129" s="238"/>
      <c r="J129" s="234"/>
      <c r="K129" s="234"/>
      <c r="L129" s="239"/>
      <c r="M129" s="240"/>
      <c r="N129" s="241"/>
      <c r="O129" s="241"/>
      <c r="P129" s="241"/>
      <c r="Q129" s="241"/>
      <c r="R129" s="241"/>
      <c r="S129" s="241"/>
      <c r="T129" s="242"/>
      <c r="AT129" s="243" t="s">
        <v>451</v>
      </c>
      <c r="AU129" s="243" t="s">
        <v>84</v>
      </c>
      <c r="AV129" s="13" t="s">
        <v>84</v>
      </c>
      <c r="AW129" s="13" t="s">
        <v>37</v>
      </c>
      <c r="AX129" s="13" t="s">
        <v>82</v>
      </c>
      <c r="AY129" s="243" t="s">
        <v>308</v>
      </c>
    </row>
    <row r="130" spans="2:65" s="1" customFormat="1" ht="31.5" customHeight="1">
      <c r="B130" s="42"/>
      <c r="C130" s="203" t="s">
        <v>364</v>
      </c>
      <c r="D130" s="203" t="s">
        <v>311</v>
      </c>
      <c r="E130" s="204" t="s">
        <v>1658</v>
      </c>
      <c r="F130" s="205" t="s">
        <v>1659</v>
      </c>
      <c r="G130" s="206" t="s">
        <v>449</v>
      </c>
      <c r="H130" s="207">
        <v>940</v>
      </c>
      <c r="I130" s="208"/>
      <c r="J130" s="209">
        <f>ROUND(I130*H130,2)</f>
        <v>0</v>
      </c>
      <c r="K130" s="205" t="s">
        <v>6599</v>
      </c>
      <c r="L130" s="62"/>
      <c r="M130" s="210" t="s">
        <v>21</v>
      </c>
      <c r="N130" s="211" t="s">
        <v>45</v>
      </c>
      <c r="O130" s="43"/>
      <c r="P130" s="212">
        <f>O130*H130</f>
        <v>0</v>
      </c>
      <c r="Q130" s="212">
        <v>0</v>
      </c>
      <c r="R130" s="212">
        <f>Q130*H130</f>
        <v>0</v>
      </c>
      <c r="S130" s="212">
        <v>0</v>
      </c>
      <c r="T130" s="213">
        <f>S130*H130</f>
        <v>0</v>
      </c>
      <c r="AR130" s="25" t="s">
        <v>327</v>
      </c>
      <c r="AT130" s="25" t="s">
        <v>311</v>
      </c>
      <c r="AU130" s="25" t="s">
        <v>84</v>
      </c>
      <c r="AY130" s="25" t="s">
        <v>308</v>
      </c>
      <c r="BE130" s="214">
        <f>IF(N130="základní",J130,0)</f>
        <v>0</v>
      </c>
      <c r="BF130" s="214">
        <f>IF(N130="snížená",J130,0)</f>
        <v>0</v>
      </c>
      <c r="BG130" s="214">
        <f>IF(N130="zákl. přenesená",J130,0)</f>
        <v>0</v>
      </c>
      <c r="BH130" s="214">
        <f>IF(N130="sníž. přenesená",J130,0)</f>
        <v>0</v>
      </c>
      <c r="BI130" s="214">
        <f>IF(N130="nulová",J130,0)</f>
        <v>0</v>
      </c>
      <c r="BJ130" s="25" t="s">
        <v>82</v>
      </c>
      <c r="BK130" s="214">
        <f>ROUND(I130*H130,2)</f>
        <v>0</v>
      </c>
      <c r="BL130" s="25" t="s">
        <v>327</v>
      </c>
      <c r="BM130" s="25" t="s">
        <v>14105</v>
      </c>
    </row>
    <row r="131" spans="2:65" s="13" customFormat="1" ht="13.5">
      <c r="B131" s="233"/>
      <c r="C131" s="234"/>
      <c r="D131" s="223" t="s">
        <v>451</v>
      </c>
      <c r="E131" s="235" t="s">
        <v>21</v>
      </c>
      <c r="F131" s="236" t="s">
        <v>689</v>
      </c>
      <c r="G131" s="234"/>
      <c r="H131" s="237">
        <v>47</v>
      </c>
      <c r="I131" s="238"/>
      <c r="J131" s="234"/>
      <c r="K131" s="234"/>
      <c r="L131" s="239"/>
      <c r="M131" s="240"/>
      <c r="N131" s="241"/>
      <c r="O131" s="241"/>
      <c r="P131" s="241"/>
      <c r="Q131" s="241"/>
      <c r="R131" s="241"/>
      <c r="S131" s="241"/>
      <c r="T131" s="242"/>
      <c r="AT131" s="243" t="s">
        <v>451</v>
      </c>
      <c r="AU131" s="243" t="s">
        <v>84</v>
      </c>
      <c r="AV131" s="13" t="s">
        <v>84</v>
      </c>
      <c r="AW131" s="13" t="s">
        <v>37</v>
      </c>
      <c r="AX131" s="13" t="s">
        <v>82</v>
      </c>
      <c r="AY131" s="243" t="s">
        <v>308</v>
      </c>
    </row>
    <row r="132" spans="2:65" s="13" customFormat="1" ht="13.5">
      <c r="B132" s="233"/>
      <c r="C132" s="234"/>
      <c r="D132" s="246" t="s">
        <v>451</v>
      </c>
      <c r="E132" s="234"/>
      <c r="F132" s="257" t="s">
        <v>14106</v>
      </c>
      <c r="G132" s="234"/>
      <c r="H132" s="258">
        <v>940</v>
      </c>
      <c r="I132" s="238"/>
      <c r="J132" s="234"/>
      <c r="K132" s="234"/>
      <c r="L132" s="239"/>
      <c r="M132" s="240"/>
      <c r="N132" s="241"/>
      <c r="O132" s="241"/>
      <c r="P132" s="241"/>
      <c r="Q132" s="241"/>
      <c r="R132" s="241"/>
      <c r="S132" s="241"/>
      <c r="T132" s="242"/>
      <c r="AT132" s="243" t="s">
        <v>451</v>
      </c>
      <c r="AU132" s="243" t="s">
        <v>84</v>
      </c>
      <c r="AV132" s="13" t="s">
        <v>84</v>
      </c>
      <c r="AW132" s="13" t="s">
        <v>6</v>
      </c>
      <c r="AX132" s="13" t="s">
        <v>82</v>
      </c>
      <c r="AY132" s="243" t="s">
        <v>308</v>
      </c>
    </row>
    <row r="133" spans="2:65" s="1" customFormat="1" ht="22.5" customHeight="1">
      <c r="B133" s="42"/>
      <c r="C133" s="203" t="s">
        <v>368</v>
      </c>
      <c r="D133" s="203" t="s">
        <v>311</v>
      </c>
      <c r="E133" s="204" t="s">
        <v>1662</v>
      </c>
      <c r="F133" s="205" t="s">
        <v>1663</v>
      </c>
      <c r="G133" s="206" t="s">
        <v>449</v>
      </c>
      <c r="H133" s="207">
        <v>203</v>
      </c>
      <c r="I133" s="208"/>
      <c r="J133" s="209">
        <f>ROUND(I133*H133,2)</f>
        <v>0</v>
      </c>
      <c r="K133" s="205" t="s">
        <v>6599</v>
      </c>
      <c r="L133" s="62"/>
      <c r="M133" s="210" t="s">
        <v>21</v>
      </c>
      <c r="N133" s="211" t="s">
        <v>45</v>
      </c>
      <c r="O133" s="43"/>
      <c r="P133" s="212">
        <f>O133*H133</f>
        <v>0</v>
      </c>
      <c r="Q133" s="212">
        <v>0</v>
      </c>
      <c r="R133" s="212">
        <f>Q133*H133</f>
        <v>0</v>
      </c>
      <c r="S133" s="212">
        <v>0</v>
      </c>
      <c r="T133" s="213">
        <f>S133*H133</f>
        <v>0</v>
      </c>
      <c r="AR133" s="25" t="s">
        <v>327</v>
      </c>
      <c r="AT133" s="25" t="s">
        <v>311</v>
      </c>
      <c r="AU133" s="25" t="s">
        <v>84</v>
      </c>
      <c r="AY133" s="25" t="s">
        <v>308</v>
      </c>
      <c r="BE133" s="214">
        <f>IF(N133="základní",J133,0)</f>
        <v>0</v>
      </c>
      <c r="BF133" s="214">
        <f>IF(N133="snížená",J133,0)</f>
        <v>0</v>
      </c>
      <c r="BG133" s="214">
        <f>IF(N133="zákl. přenesená",J133,0)</f>
        <v>0</v>
      </c>
      <c r="BH133" s="214">
        <f>IF(N133="sníž. přenesená",J133,0)</f>
        <v>0</v>
      </c>
      <c r="BI133" s="214">
        <f>IF(N133="nulová",J133,0)</f>
        <v>0</v>
      </c>
      <c r="BJ133" s="25" t="s">
        <v>82</v>
      </c>
      <c r="BK133" s="214">
        <f>ROUND(I133*H133,2)</f>
        <v>0</v>
      </c>
      <c r="BL133" s="25" t="s">
        <v>327</v>
      </c>
      <c r="BM133" s="25" t="s">
        <v>14107</v>
      </c>
    </row>
    <row r="134" spans="2:65" s="12" customFormat="1" ht="13.5">
      <c r="B134" s="221"/>
      <c r="C134" s="222"/>
      <c r="D134" s="223" t="s">
        <v>451</v>
      </c>
      <c r="E134" s="224" t="s">
        <v>21</v>
      </c>
      <c r="F134" s="225" t="s">
        <v>6620</v>
      </c>
      <c r="G134" s="222"/>
      <c r="H134" s="226" t="s">
        <v>21</v>
      </c>
      <c r="I134" s="227"/>
      <c r="J134" s="222"/>
      <c r="K134" s="222"/>
      <c r="L134" s="228"/>
      <c r="M134" s="229"/>
      <c r="N134" s="230"/>
      <c r="O134" s="230"/>
      <c r="P134" s="230"/>
      <c r="Q134" s="230"/>
      <c r="R134" s="230"/>
      <c r="S134" s="230"/>
      <c r="T134" s="231"/>
      <c r="AT134" s="232" t="s">
        <v>451</v>
      </c>
      <c r="AU134" s="232" t="s">
        <v>84</v>
      </c>
      <c r="AV134" s="12" t="s">
        <v>82</v>
      </c>
      <c r="AW134" s="12" t="s">
        <v>37</v>
      </c>
      <c r="AX134" s="12" t="s">
        <v>74</v>
      </c>
      <c r="AY134" s="232" t="s">
        <v>308</v>
      </c>
    </row>
    <row r="135" spans="2:65" s="13" customFormat="1" ht="13.5">
      <c r="B135" s="233"/>
      <c r="C135" s="234"/>
      <c r="D135" s="223" t="s">
        <v>451</v>
      </c>
      <c r="E135" s="235" t="s">
        <v>21</v>
      </c>
      <c r="F135" s="236" t="s">
        <v>689</v>
      </c>
      <c r="G135" s="234"/>
      <c r="H135" s="237">
        <v>47</v>
      </c>
      <c r="I135" s="238"/>
      <c r="J135" s="234"/>
      <c r="K135" s="234"/>
      <c r="L135" s="239"/>
      <c r="M135" s="240"/>
      <c r="N135" s="241"/>
      <c r="O135" s="241"/>
      <c r="P135" s="241"/>
      <c r="Q135" s="241"/>
      <c r="R135" s="241"/>
      <c r="S135" s="241"/>
      <c r="T135" s="242"/>
      <c r="AT135" s="243" t="s">
        <v>451</v>
      </c>
      <c r="AU135" s="243" t="s">
        <v>84</v>
      </c>
      <c r="AV135" s="13" t="s">
        <v>84</v>
      </c>
      <c r="AW135" s="13" t="s">
        <v>37</v>
      </c>
      <c r="AX135" s="13" t="s">
        <v>74</v>
      </c>
      <c r="AY135" s="243" t="s">
        <v>308</v>
      </c>
    </row>
    <row r="136" spans="2:65" s="12" customFormat="1" ht="13.5">
      <c r="B136" s="221"/>
      <c r="C136" s="222"/>
      <c r="D136" s="223" t="s">
        <v>451</v>
      </c>
      <c r="E136" s="224" t="s">
        <v>21</v>
      </c>
      <c r="F136" s="225" t="s">
        <v>6611</v>
      </c>
      <c r="G136" s="222"/>
      <c r="H136" s="226" t="s">
        <v>21</v>
      </c>
      <c r="I136" s="227"/>
      <c r="J136" s="222"/>
      <c r="K136" s="222"/>
      <c r="L136" s="228"/>
      <c r="M136" s="229"/>
      <c r="N136" s="230"/>
      <c r="O136" s="230"/>
      <c r="P136" s="230"/>
      <c r="Q136" s="230"/>
      <c r="R136" s="230"/>
      <c r="S136" s="230"/>
      <c r="T136" s="231"/>
      <c r="AT136" s="232" t="s">
        <v>451</v>
      </c>
      <c r="AU136" s="232" t="s">
        <v>84</v>
      </c>
      <c r="AV136" s="12" t="s">
        <v>82</v>
      </c>
      <c r="AW136" s="12" t="s">
        <v>37</v>
      </c>
      <c r="AX136" s="12" t="s">
        <v>74</v>
      </c>
      <c r="AY136" s="232" t="s">
        <v>308</v>
      </c>
    </row>
    <row r="137" spans="2:65" s="13" customFormat="1" ht="13.5">
      <c r="B137" s="233"/>
      <c r="C137" s="234"/>
      <c r="D137" s="223" t="s">
        <v>451</v>
      </c>
      <c r="E137" s="235" t="s">
        <v>21</v>
      </c>
      <c r="F137" s="236" t="s">
        <v>2408</v>
      </c>
      <c r="G137" s="234"/>
      <c r="H137" s="237">
        <v>156</v>
      </c>
      <c r="I137" s="238"/>
      <c r="J137" s="234"/>
      <c r="K137" s="234"/>
      <c r="L137" s="239"/>
      <c r="M137" s="240"/>
      <c r="N137" s="241"/>
      <c r="O137" s="241"/>
      <c r="P137" s="241"/>
      <c r="Q137" s="241"/>
      <c r="R137" s="241"/>
      <c r="S137" s="241"/>
      <c r="T137" s="242"/>
      <c r="AT137" s="243" t="s">
        <v>451</v>
      </c>
      <c r="AU137" s="243" t="s">
        <v>84</v>
      </c>
      <c r="AV137" s="13" t="s">
        <v>84</v>
      </c>
      <c r="AW137" s="13" t="s">
        <v>37</v>
      </c>
      <c r="AX137" s="13" t="s">
        <v>74</v>
      </c>
      <c r="AY137" s="243" t="s">
        <v>308</v>
      </c>
    </row>
    <row r="138" spans="2:65" s="14" customFormat="1" ht="13.5">
      <c r="B138" s="244"/>
      <c r="C138" s="245"/>
      <c r="D138" s="246" t="s">
        <v>451</v>
      </c>
      <c r="E138" s="247" t="s">
        <v>21</v>
      </c>
      <c r="F138" s="248" t="s">
        <v>459</v>
      </c>
      <c r="G138" s="245"/>
      <c r="H138" s="249">
        <v>203</v>
      </c>
      <c r="I138" s="250"/>
      <c r="J138" s="245"/>
      <c r="K138" s="245"/>
      <c r="L138" s="251"/>
      <c r="M138" s="252"/>
      <c r="N138" s="253"/>
      <c r="O138" s="253"/>
      <c r="P138" s="253"/>
      <c r="Q138" s="253"/>
      <c r="R138" s="253"/>
      <c r="S138" s="253"/>
      <c r="T138" s="254"/>
      <c r="AT138" s="255" t="s">
        <v>451</v>
      </c>
      <c r="AU138" s="255" t="s">
        <v>84</v>
      </c>
      <c r="AV138" s="14" t="s">
        <v>327</v>
      </c>
      <c r="AW138" s="14" t="s">
        <v>37</v>
      </c>
      <c r="AX138" s="14" t="s">
        <v>82</v>
      </c>
      <c r="AY138" s="255" t="s">
        <v>308</v>
      </c>
    </row>
    <row r="139" spans="2:65" s="1" customFormat="1" ht="22.5" customHeight="1">
      <c r="B139" s="42"/>
      <c r="C139" s="203" t="s">
        <v>10</v>
      </c>
      <c r="D139" s="203" t="s">
        <v>311</v>
      </c>
      <c r="E139" s="204" t="s">
        <v>1665</v>
      </c>
      <c r="F139" s="205" t="s">
        <v>1666</v>
      </c>
      <c r="G139" s="206" t="s">
        <v>449</v>
      </c>
      <c r="H139" s="207">
        <v>47</v>
      </c>
      <c r="I139" s="208"/>
      <c r="J139" s="209">
        <f>ROUND(I139*H139,2)</f>
        <v>0</v>
      </c>
      <c r="K139" s="205" t="s">
        <v>6599</v>
      </c>
      <c r="L139" s="62"/>
      <c r="M139" s="210" t="s">
        <v>21</v>
      </c>
      <c r="N139" s="211" t="s">
        <v>45</v>
      </c>
      <c r="O139" s="43"/>
      <c r="P139" s="212">
        <f>O139*H139</f>
        <v>0</v>
      </c>
      <c r="Q139" s="212">
        <v>0</v>
      </c>
      <c r="R139" s="212">
        <f>Q139*H139</f>
        <v>0</v>
      </c>
      <c r="S139" s="212">
        <v>0</v>
      </c>
      <c r="T139" s="213">
        <f>S139*H139</f>
        <v>0</v>
      </c>
      <c r="AR139" s="25" t="s">
        <v>327</v>
      </c>
      <c r="AT139" s="25" t="s">
        <v>311</v>
      </c>
      <c r="AU139" s="25" t="s">
        <v>84</v>
      </c>
      <c r="AY139" s="25" t="s">
        <v>308</v>
      </c>
      <c r="BE139" s="214">
        <f>IF(N139="základní",J139,0)</f>
        <v>0</v>
      </c>
      <c r="BF139" s="214">
        <f>IF(N139="snížená",J139,0)</f>
        <v>0</v>
      </c>
      <c r="BG139" s="214">
        <f>IF(N139="zákl. přenesená",J139,0)</f>
        <v>0</v>
      </c>
      <c r="BH139" s="214">
        <f>IF(N139="sníž. přenesená",J139,0)</f>
        <v>0</v>
      </c>
      <c r="BI139" s="214">
        <f>IF(N139="nulová",J139,0)</f>
        <v>0</v>
      </c>
      <c r="BJ139" s="25" t="s">
        <v>82</v>
      </c>
      <c r="BK139" s="214">
        <f>ROUND(I139*H139,2)</f>
        <v>0</v>
      </c>
      <c r="BL139" s="25" t="s">
        <v>327</v>
      </c>
      <c r="BM139" s="25" t="s">
        <v>14108</v>
      </c>
    </row>
    <row r="140" spans="2:65" s="13" customFormat="1" ht="13.5">
      <c r="B140" s="233"/>
      <c r="C140" s="234"/>
      <c r="D140" s="246" t="s">
        <v>451</v>
      </c>
      <c r="E140" s="256" t="s">
        <v>21</v>
      </c>
      <c r="F140" s="257" t="s">
        <v>689</v>
      </c>
      <c r="G140" s="234"/>
      <c r="H140" s="258">
        <v>47</v>
      </c>
      <c r="I140" s="238"/>
      <c r="J140" s="234"/>
      <c r="K140" s="234"/>
      <c r="L140" s="239"/>
      <c r="M140" s="240"/>
      <c r="N140" s="241"/>
      <c r="O140" s="241"/>
      <c r="P140" s="241"/>
      <c r="Q140" s="241"/>
      <c r="R140" s="241"/>
      <c r="S140" s="241"/>
      <c r="T140" s="242"/>
      <c r="AT140" s="243" t="s">
        <v>451</v>
      </c>
      <c r="AU140" s="243" t="s">
        <v>84</v>
      </c>
      <c r="AV140" s="13" t="s">
        <v>84</v>
      </c>
      <c r="AW140" s="13" t="s">
        <v>37</v>
      </c>
      <c r="AX140" s="13" t="s">
        <v>82</v>
      </c>
      <c r="AY140" s="243" t="s">
        <v>308</v>
      </c>
    </row>
    <row r="141" spans="2:65" s="1" customFormat="1" ht="22.5" customHeight="1">
      <c r="B141" s="42"/>
      <c r="C141" s="203" t="s">
        <v>375</v>
      </c>
      <c r="D141" s="203" t="s">
        <v>311</v>
      </c>
      <c r="E141" s="204" t="s">
        <v>1595</v>
      </c>
      <c r="F141" s="205" t="s">
        <v>1596</v>
      </c>
      <c r="G141" s="206" t="s">
        <v>719</v>
      </c>
      <c r="H141" s="207">
        <v>96.537999999999997</v>
      </c>
      <c r="I141" s="208"/>
      <c r="J141" s="209">
        <f>ROUND(I141*H141,2)</f>
        <v>0</v>
      </c>
      <c r="K141" s="205" t="s">
        <v>6599</v>
      </c>
      <c r="L141" s="62"/>
      <c r="M141" s="210" t="s">
        <v>21</v>
      </c>
      <c r="N141" s="211" t="s">
        <v>45</v>
      </c>
      <c r="O141" s="43"/>
      <c r="P141" s="212">
        <f>O141*H141</f>
        <v>0</v>
      </c>
      <c r="Q141" s="212">
        <v>0</v>
      </c>
      <c r="R141" s="212">
        <f>Q141*H141</f>
        <v>0</v>
      </c>
      <c r="S141" s="212">
        <v>0</v>
      </c>
      <c r="T141" s="213">
        <f>S141*H141</f>
        <v>0</v>
      </c>
      <c r="AR141" s="25" t="s">
        <v>327</v>
      </c>
      <c r="AT141" s="25" t="s">
        <v>311</v>
      </c>
      <c r="AU141" s="25" t="s">
        <v>84</v>
      </c>
      <c r="AY141" s="25" t="s">
        <v>308</v>
      </c>
      <c r="BE141" s="214">
        <f>IF(N141="základní",J141,0)</f>
        <v>0</v>
      </c>
      <c r="BF141" s="214">
        <f>IF(N141="snížená",J141,0)</f>
        <v>0</v>
      </c>
      <c r="BG141" s="214">
        <f>IF(N141="zákl. přenesená",J141,0)</f>
        <v>0</v>
      </c>
      <c r="BH141" s="214">
        <f>IF(N141="sníž. přenesená",J141,0)</f>
        <v>0</v>
      </c>
      <c r="BI141" s="214">
        <f>IF(N141="nulová",J141,0)</f>
        <v>0</v>
      </c>
      <c r="BJ141" s="25" t="s">
        <v>82</v>
      </c>
      <c r="BK141" s="214">
        <f>ROUND(I141*H141,2)</f>
        <v>0</v>
      </c>
      <c r="BL141" s="25" t="s">
        <v>327</v>
      </c>
      <c r="BM141" s="25" t="s">
        <v>14109</v>
      </c>
    </row>
    <row r="142" spans="2:65" s="13" customFormat="1" ht="13.5">
      <c r="B142" s="233"/>
      <c r="C142" s="234"/>
      <c r="D142" s="223" t="s">
        <v>451</v>
      </c>
      <c r="E142" s="235" t="s">
        <v>21</v>
      </c>
      <c r="F142" s="236" t="s">
        <v>689</v>
      </c>
      <c r="G142" s="234"/>
      <c r="H142" s="237">
        <v>47</v>
      </c>
      <c r="I142" s="238"/>
      <c r="J142" s="234"/>
      <c r="K142" s="234"/>
      <c r="L142" s="239"/>
      <c r="M142" s="240"/>
      <c r="N142" s="241"/>
      <c r="O142" s="241"/>
      <c r="P142" s="241"/>
      <c r="Q142" s="241"/>
      <c r="R142" s="241"/>
      <c r="S142" s="241"/>
      <c r="T142" s="242"/>
      <c r="AT142" s="243" t="s">
        <v>451</v>
      </c>
      <c r="AU142" s="243" t="s">
        <v>84</v>
      </c>
      <c r="AV142" s="13" t="s">
        <v>84</v>
      </c>
      <c r="AW142" s="13" t="s">
        <v>37</v>
      </c>
      <c r="AX142" s="13" t="s">
        <v>82</v>
      </c>
      <c r="AY142" s="243" t="s">
        <v>308</v>
      </c>
    </row>
    <row r="143" spans="2:65" s="13" customFormat="1" ht="13.5">
      <c r="B143" s="233"/>
      <c r="C143" s="234"/>
      <c r="D143" s="246" t="s">
        <v>451</v>
      </c>
      <c r="E143" s="234"/>
      <c r="F143" s="257" t="s">
        <v>14110</v>
      </c>
      <c r="G143" s="234"/>
      <c r="H143" s="258">
        <v>96.537999999999997</v>
      </c>
      <c r="I143" s="238"/>
      <c r="J143" s="234"/>
      <c r="K143" s="234"/>
      <c r="L143" s="239"/>
      <c r="M143" s="240"/>
      <c r="N143" s="241"/>
      <c r="O143" s="241"/>
      <c r="P143" s="241"/>
      <c r="Q143" s="241"/>
      <c r="R143" s="241"/>
      <c r="S143" s="241"/>
      <c r="T143" s="242"/>
      <c r="AT143" s="243" t="s">
        <v>451</v>
      </c>
      <c r="AU143" s="243" t="s">
        <v>84</v>
      </c>
      <c r="AV143" s="13" t="s">
        <v>84</v>
      </c>
      <c r="AW143" s="13" t="s">
        <v>6</v>
      </c>
      <c r="AX143" s="13" t="s">
        <v>82</v>
      </c>
      <c r="AY143" s="243" t="s">
        <v>308</v>
      </c>
    </row>
    <row r="144" spans="2:65" s="1" customFormat="1" ht="22.5" customHeight="1">
      <c r="B144" s="42"/>
      <c r="C144" s="203" t="s">
        <v>381</v>
      </c>
      <c r="D144" s="203" t="s">
        <v>311</v>
      </c>
      <c r="E144" s="204" t="s">
        <v>1848</v>
      </c>
      <c r="F144" s="205" t="s">
        <v>1849</v>
      </c>
      <c r="G144" s="206" t="s">
        <v>449</v>
      </c>
      <c r="H144" s="207">
        <v>156</v>
      </c>
      <c r="I144" s="208"/>
      <c r="J144" s="209">
        <f>ROUND(I144*H144,2)</f>
        <v>0</v>
      </c>
      <c r="K144" s="205" t="s">
        <v>6599</v>
      </c>
      <c r="L144" s="62"/>
      <c r="M144" s="210" t="s">
        <v>21</v>
      </c>
      <c r="N144" s="211" t="s">
        <v>45</v>
      </c>
      <c r="O144" s="43"/>
      <c r="P144" s="212">
        <f>O144*H144</f>
        <v>0</v>
      </c>
      <c r="Q144" s="212">
        <v>0</v>
      </c>
      <c r="R144" s="212">
        <f>Q144*H144</f>
        <v>0</v>
      </c>
      <c r="S144" s="212">
        <v>0</v>
      </c>
      <c r="T144" s="213">
        <f>S144*H144</f>
        <v>0</v>
      </c>
      <c r="AR144" s="25" t="s">
        <v>327</v>
      </c>
      <c r="AT144" s="25" t="s">
        <v>311</v>
      </c>
      <c r="AU144" s="25" t="s">
        <v>84</v>
      </c>
      <c r="AY144" s="25" t="s">
        <v>308</v>
      </c>
      <c r="BE144" s="214">
        <f>IF(N144="základní",J144,0)</f>
        <v>0</v>
      </c>
      <c r="BF144" s="214">
        <f>IF(N144="snížená",J144,0)</f>
        <v>0</v>
      </c>
      <c r="BG144" s="214">
        <f>IF(N144="zákl. přenesená",J144,0)</f>
        <v>0</v>
      </c>
      <c r="BH144" s="214">
        <f>IF(N144="sníž. přenesená",J144,0)</f>
        <v>0</v>
      </c>
      <c r="BI144" s="214">
        <f>IF(N144="nulová",J144,0)</f>
        <v>0</v>
      </c>
      <c r="BJ144" s="25" t="s">
        <v>82</v>
      </c>
      <c r="BK144" s="214">
        <f>ROUND(I144*H144,2)</f>
        <v>0</v>
      </c>
      <c r="BL144" s="25" t="s">
        <v>327</v>
      </c>
      <c r="BM144" s="25" t="s">
        <v>14111</v>
      </c>
    </row>
    <row r="145" spans="2:65" s="13" customFormat="1" ht="13.5">
      <c r="B145" s="233"/>
      <c r="C145" s="234"/>
      <c r="D145" s="246" t="s">
        <v>451</v>
      </c>
      <c r="E145" s="256" t="s">
        <v>21</v>
      </c>
      <c r="F145" s="257" t="s">
        <v>14112</v>
      </c>
      <c r="G145" s="234"/>
      <c r="H145" s="258">
        <v>156</v>
      </c>
      <c r="I145" s="238"/>
      <c r="J145" s="234"/>
      <c r="K145" s="234"/>
      <c r="L145" s="239"/>
      <c r="M145" s="240"/>
      <c r="N145" s="241"/>
      <c r="O145" s="241"/>
      <c r="P145" s="241"/>
      <c r="Q145" s="241"/>
      <c r="R145" s="241"/>
      <c r="S145" s="241"/>
      <c r="T145" s="242"/>
      <c r="AT145" s="243" t="s">
        <v>451</v>
      </c>
      <c r="AU145" s="243" t="s">
        <v>84</v>
      </c>
      <c r="AV145" s="13" t="s">
        <v>84</v>
      </c>
      <c r="AW145" s="13" t="s">
        <v>37</v>
      </c>
      <c r="AX145" s="13" t="s">
        <v>82</v>
      </c>
      <c r="AY145" s="243" t="s">
        <v>308</v>
      </c>
    </row>
    <row r="146" spans="2:65" s="1" customFormat="1" ht="22.5" customHeight="1">
      <c r="B146" s="42"/>
      <c r="C146" s="203" t="s">
        <v>385</v>
      </c>
      <c r="D146" s="203" t="s">
        <v>311</v>
      </c>
      <c r="E146" s="204" t="s">
        <v>6626</v>
      </c>
      <c r="F146" s="205" t="s">
        <v>6627</v>
      </c>
      <c r="G146" s="206" t="s">
        <v>449</v>
      </c>
      <c r="H146" s="207">
        <v>37</v>
      </c>
      <c r="I146" s="208"/>
      <c r="J146" s="209">
        <f>ROUND(I146*H146,2)</f>
        <v>0</v>
      </c>
      <c r="K146" s="205" t="s">
        <v>6599</v>
      </c>
      <c r="L146" s="62"/>
      <c r="M146" s="210" t="s">
        <v>21</v>
      </c>
      <c r="N146" s="211" t="s">
        <v>45</v>
      </c>
      <c r="O146" s="43"/>
      <c r="P146" s="212">
        <f>O146*H146</f>
        <v>0</v>
      </c>
      <c r="Q146" s="212">
        <v>0</v>
      </c>
      <c r="R146" s="212">
        <f>Q146*H146</f>
        <v>0</v>
      </c>
      <c r="S146" s="212">
        <v>0</v>
      </c>
      <c r="T146" s="213">
        <f>S146*H146</f>
        <v>0</v>
      </c>
      <c r="AR146" s="25" t="s">
        <v>327</v>
      </c>
      <c r="AT146" s="25" t="s">
        <v>311</v>
      </c>
      <c r="AU146" s="25" t="s">
        <v>84</v>
      </c>
      <c r="AY146" s="25" t="s">
        <v>308</v>
      </c>
      <c r="BE146" s="214">
        <f>IF(N146="základní",J146,0)</f>
        <v>0</v>
      </c>
      <c r="BF146" s="214">
        <f>IF(N146="snížená",J146,0)</f>
        <v>0</v>
      </c>
      <c r="BG146" s="214">
        <f>IF(N146="zákl. přenesená",J146,0)</f>
        <v>0</v>
      </c>
      <c r="BH146" s="214">
        <f>IF(N146="sníž. přenesená",J146,0)</f>
        <v>0</v>
      </c>
      <c r="BI146" s="214">
        <f>IF(N146="nulová",J146,0)</f>
        <v>0</v>
      </c>
      <c r="BJ146" s="25" t="s">
        <v>82</v>
      </c>
      <c r="BK146" s="214">
        <f>ROUND(I146*H146,2)</f>
        <v>0</v>
      </c>
      <c r="BL146" s="25" t="s">
        <v>327</v>
      </c>
      <c r="BM146" s="25" t="s">
        <v>14113</v>
      </c>
    </row>
    <row r="147" spans="2:65" s="13" customFormat="1" ht="13.5">
      <c r="B147" s="233"/>
      <c r="C147" s="234"/>
      <c r="D147" s="246" t="s">
        <v>451</v>
      </c>
      <c r="E147" s="256" t="s">
        <v>21</v>
      </c>
      <c r="F147" s="257" t="s">
        <v>649</v>
      </c>
      <c r="G147" s="234"/>
      <c r="H147" s="258">
        <v>37</v>
      </c>
      <c r="I147" s="238"/>
      <c r="J147" s="234"/>
      <c r="K147" s="234"/>
      <c r="L147" s="239"/>
      <c r="M147" s="240"/>
      <c r="N147" s="241"/>
      <c r="O147" s="241"/>
      <c r="P147" s="241"/>
      <c r="Q147" s="241"/>
      <c r="R147" s="241"/>
      <c r="S147" s="241"/>
      <c r="T147" s="242"/>
      <c r="AT147" s="243" t="s">
        <v>451</v>
      </c>
      <c r="AU147" s="243" t="s">
        <v>84</v>
      </c>
      <c r="AV147" s="13" t="s">
        <v>84</v>
      </c>
      <c r="AW147" s="13" t="s">
        <v>37</v>
      </c>
      <c r="AX147" s="13" t="s">
        <v>82</v>
      </c>
      <c r="AY147" s="243" t="s">
        <v>308</v>
      </c>
    </row>
    <row r="148" spans="2:65" s="1" customFormat="1" ht="22.5" customHeight="1">
      <c r="B148" s="42"/>
      <c r="C148" s="277" t="s">
        <v>389</v>
      </c>
      <c r="D148" s="277" t="s">
        <v>1079</v>
      </c>
      <c r="E148" s="278" t="s">
        <v>6630</v>
      </c>
      <c r="F148" s="279" t="s">
        <v>6631</v>
      </c>
      <c r="G148" s="280" t="s">
        <v>719</v>
      </c>
      <c r="H148" s="281">
        <v>75.998000000000005</v>
      </c>
      <c r="I148" s="282"/>
      <c r="J148" s="283">
        <f>ROUND(I148*H148,2)</f>
        <v>0</v>
      </c>
      <c r="K148" s="279" t="s">
        <v>6599</v>
      </c>
      <c r="L148" s="284"/>
      <c r="M148" s="285" t="s">
        <v>21</v>
      </c>
      <c r="N148" s="286" t="s">
        <v>45</v>
      </c>
      <c r="O148" s="43"/>
      <c r="P148" s="212">
        <f>O148*H148</f>
        <v>0</v>
      </c>
      <c r="Q148" s="212">
        <v>1</v>
      </c>
      <c r="R148" s="212">
        <f>Q148*H148</f>
        <v>75.998000000000005</v>
      </c>
      <c r="S148" s="212">
        <v>0</v>
      </c>
      <c r="T148" s="213">
        <f>S148*H148</f>
        <v>0</v>
      </c>
      <c r="AR148" s="25" t="s">
        <v>342</v>
      </c>
      <c r="AT148" s="25" t="s">
        <v>1079</v>
      </c>
      <c r="AU148" s="25" t="s">
        <v>84</v>
      </c>
      <c r="AY148" s="25" t="s">
        <v>308</v>
      </c>
      <c r="BE148" s="214">
        <f>IF(N148="základní",J148,0)</f>
        <v>0</v>
      </c>
      <c r="BF148" s="214">
        <f>IF(N148="snížená",J148,0)</f>
        <v>0</v>
      </c>
      <c r="BG148" s="214">
        <f>IF(N148="zákl. přenesená",J148,0)</f>
        <v>0</v>
      </c>
      <c r="BH148" s="214">
        <f>IF(N148="sníž. přenesená",J148,0)</f>
        <v>0</v>
      </c>
      <c r="BI148" s="214">
        <f>IF(N148="nulová",J148,0)</f>
        <v>0</v>
      </c>
      <c r="BJ148" s="25" t="s">
        <v>82</v>
      </c>
      <c r="BK148" s="214">
        <f>ROUND(I148*H148,2)</f>
        <v>0</v>
      </c>
      <c r="BL148" s="25" t="s">
        <v>327</v>
      </c>
      <c r="BM148" s="25" t="s">
        <v>14114</v>
      </c>
    </row>
    <row r="149" spans="2:65" s="13" customFormat="1" ht="13.5">
      <c r="B149" s="233"/>
      <c r="C149" s="234"/>
      <c r="D149" s="223" t="s">
        <v>451</v>
      </c>
      <c r="E149" s="235" t="s">
        <v>21</v>
      </c>
      <c r="F149" s="236" t="s">
        <v>649</v>
      </c>
      <c r="G149" s="234"/>
      <c r="H149" s="237">
        <v>37</v>
      </c>
      <c r="I149" s="238"/>
      <c r="J149" s="234"/>
      <c r="K149" s="234"/>
      <c r="L149" s="239"/>
      <c r="M149" s="240"/>
      <c r="N149" s="241"/>
      <c r="O149" s="241"/>
      <c r="P149" s="241"/>
      <c r="Q149" s="241"/>
      <c r="R149" s="241"/>
      <c r="S149" s="241"/>
      <c r="T149" s="242"/>
      <c r="AT149" s="243" t="s">
        <v>451</v>
      </c>
      <c r="AU149" s="243" t="s">
        <v>84</v>
      </c>
      <c r="AV149" s="13" t="s">
        <v>84</v>
      </c>
      <c r="AW149" s="13" t="s">
        <v>37</v>
      </c>
      <c r="AX149" s="13" t="s">
        <v>82</v>
      </c>
      <c r="AY149" s="243" t="s">
        <v>308</v>
      </c>
    </row>
    <row r="150" spans="2:65" s="13" customFormat="1" ht="13.5">
      <c r="B150" s="233"/>
      <c r="C150" s="234"/>
      <c r="D150" s="223" t="s">
        <v>451</v>
      </c>
      <c r="E150" s="234"/>
      <c r="F150" s="236" t="s">
        <v>14115</v>
      </c>
      <c r="G150" s="234"/>
      <c r="H150" s="237">
        <v>75.998000000000005</v>
      </c>
      <c r="I150" s="238"/>
      <c r="J150" s="234"/>
      <c r="K150" s="234"/>
      <c r="L150" s="239"/>
      <c r="M150" s="240"/>
      <c r="N150" s="241"/>
      <c r="O150" s="241"/>
      <c r="P150" s="241"/>
      <c r="Q150" s="241"/>
      <c r="R150" s="241"/>
      <c r="S150" s="241"/>
      <c r="T150" s="242"/>
      <c r="AT150" s="243" t="s">
        <v>451</v>
      </c>
      <c r="AU150" s="243" t="s">
        <v>84</v>
      </c>
      <c r="AV150" s="13" t="s">
        <v>84</v>
      </c>
      <c r="AW150" s="13" t="s">
        <v>6</v>
      </c>
      <c r="AX150" s="13" t="s">
        <v>82</v>
      </c>
      <c r="AY150" s="243" t="s">
        <v>308</v>
      </c>
    </row>
    <row r="151" spans="2:65" s="11" customFormat="1" ht="29.85" customHeight="1">
      <c r="B151" s="186"/>
      <c r="C151" s="187"/>
      <c r="D151" s="200" t="s">
        <v>73</v>
      </c>
      <c r="E151" s="201" t="s">
        <v>327</v>
      </c>
      <c r="F151" s="201" t="s">
        <v>2769</v>
      </c>
      <c r="G151" s="187"/>
      <c r="H151" s="187"/>
      <c r="I151" s="190"/>
      <c r="J151" s="202">
        <f>BK151</f>
        <v>0</v>
      </c>
      <c r="K151" s="187"/>
      <c r="L151" s="192"/>
      <c r="M151" s="193"/>
      <c r="N151" s="194"/>
      <c r="O151" s="194"/>
      <c r="P151" s="195">
        <f>SUM(P152:P153)</f>
        <v>0</v>
      </c>
      <c r="Q151" s="194"/>
      <c r="R151" s="195">
        <f>SUM(R152:R153)</f>
        <v>0</v>
      </c>
      <c r="S151" s="194"/>
      <c r="T151" s="196">
        <f>SUM(T152:T153)</f>
        <v>0</v>
      </c>
      <c r="AR151" s="197" t="s">
        <v>82</v>
      </c>
      <c r="AT151" s="198" t="s">
        <v>73</v>
      </c>
      <c r="AU151" s="198" t="s">
        <v>82</v>
      </c>
      <c r="AY151" s="197" t="s">
        <v>308</v>
      </c>
      <c r="BK151" s="199">
        <f>SUM(BK152:BK153)</f>
        <v>0</v>
      </c>
    </row>
    <row r="152" spans="2:65" s="1" customFormat="1" ht="22.5" customHeight="1">
      <c r="B152" s="42"/>
      <c r="C152" s="203" t="s">
        <v>393</v>
      </c>
      <c r="D152" s="203" t="s">
        <v>311</v>
      </c>
      <c r="E152" s="204" t="s">
        <v>6635</v>
      </c>
      <c r="F152" s="205" t="s">
        <v>6636</v>
      </c>
      <c r="G152" s="206" t="s">
        <v>449</v>
      </c>
      <c r="H152" s="207">
        <v>10</v>
      </c>
      <c r="I152" s="208"/>
      <c r="J152" s="209">
        <f>ROUND(I152*H152,2)</f>
        <v>0</v>
      </c>
      <c r="K152" s="205" t="s">
        <v>6599</v>
      </c>
      <c r="L152" s="62"/>
      <c r="M152" s="210" t="s">
        <v>21</v>
      </c>
      <c r="N152" s="211" t="s">
        <v>45</v>
      </c>
      <c r="O152" s="43"/>
      <c r="P152" s="212">
        <f>O152*H152</f>
        <v>0</v>
      </c>
      <c r="Q152" s="212">
        <v>0</v>
      </c>
      <c r="R152" s="212">
        <f>Q152*H152</f>
        <v>0</v>
      </c>
      <c r="S152" s="212">
        <v>0</v>
      </c>
      <c r="T152" s="213">
        <f>S152*H152</f>
        <v>0</v>
      </c>
      <c r="AR152" s="25" t="s">
        <v>327</v>
      </c>
      <c r="AT152" s="25" t="s">
        <v>311</v>
      </c>
      <c r="AU152" s="25" t="s">
        <v>84</v>
      </c>
      <c r="AY152" s="25" t="s">
        <v>308</v>
      </c>
      <c r="BE152" s="214">
        <f>IF(N152="základní",J152,0)</f>
        <v>0</v>
      </c>
      <c r="BF152" s="214">
        <f>IF(N152="snížená",J152,0)</f>
        <v>0</v>
      </c>
      <c r="BG152" s="214">
        <f>IF(N152="zákl. přenesená",J152,0)</f>
        <v>0</v>
      </c>
      <c r="BH152" s="214">
        <f>IF(N152="sníž. přenesená",J152,0)</f>
        <v>0</v>
      </c>
      <c r="BI152" s="214">
        <f>IF(N152="nulová",J152,0)</f>
        <v>0</v>
      </c>
      <c r="BJ152" s="25" t="s">
        <v>82</v>
      </c>
      <c r="BK152" s="214">
        <f>ROUND(I152*H152,2)</f>
        <v>0</v>
      </c>
      <c r="BL152" s="25" t="s">
        <v>327</v>
      </c>
      <c r="BM152" s="25" t="s">
        <v>14116</v>
      </c>
    </row>
    <row r="153" spans="2:65" s="13" customFormat="1" ht="13.5">
      <c r="B153" s="233"/>
      <c r="C153" s="234"/>
      <c r="D153" s="223" t="s">
        <v>451</v>
      </c>
      <c r="E153" s="235" t="s">
        <v>21</v>
      </c>
      <c r="F153" s="236" t="s">
        <v>350</v>
      </c>
      <c r="G153" s="234"/>
      <c r="H153" s="237">
        <v>10</v>
      </c>
      <c r="I153" s="238"/>
      <c r="J153" s="234"/>
      <c r="K153" s="234"/>
      <c r="L153" s="239"/>
      <c r="M153" s="240"/>
      <c r="N153" s="241"/>
      <c r="O153" s="241"/>
      <c r="P153" s="241"/>
      <c r="Q153" s="241"/>
      <c r="R153" s="241"/>
      <c r="S153" s="241"/>
      <c r="T153" s="242"/>
      <c r="AT153" s="243" t="s">
        <v>451</v>
      </c>
      <c r="AU153" s="243" t="s">
        <v>84</v>
      </c>
      <c r="AV153" s="13" t="s">
        <v>84</v>
      </c>
      <c r="AW153" s="13" t="s">
        <v>37</v>
      </c>
      <c r="AX153" s="13" t="s">
        <v>82</v>
      </c>
      <c r="AY153" s="243" t="s">
        <v>308</v>
      </c>
    </row>
    <row r="154" spans="2:65" s="11" customFormat="1" ht="29.85" customHeight="1">
      <c r="B154" s="186"/>
      <c r="C154" s="187"/>
      <c r="D154" s="200" t="s">
        <v>73</v>
      </c>
      <c r="E154" s="201" t="s">
        <v>307</v>
      </c>
      <c r="F154" s="201" t="s">
        <v>14117</v>
      </c>
      <c r="G154" s="187"/>
      <c r="H154" s="187"/>
      <c r="I154" s="190"/>
      <c r="J154" s="202">
        <f>BK154</f>
        <v>0</v>
      </c>
      <c r="K154" s="187"/>
      <c r="L154" s="192"/>
      <c r="M154" s="193"/>
      <c r="N154" s="194"/>
      <c r="O154" s="194"/>
      <c r="P154" s="195">
        <f>SUM(P155:P164)</f>
        <v>0</v>
      </c>
      <c r="Q154" s="194"/>
      <c r="R154" s="195">
        <f>SUM(R155:R164)</f>
        <v>32.294499999999999</v>
      </c>
      <c r="S154" s="194"/>
      <c r="T154" s="196">
        <f>SUM(T155:T164)</f>
        <v>0</v>
      </c>
      <c r="AR154" s="197" t="s">
        <v>82</v>
      </c>
      <c r="AT154" s="198" t="s">
        <v>73</v>
      </c>
      <c r="AU154" s="198" t="s">
        <v>82</v>
      </c>
      <c r="AY154" s="197" t="s">
        <v>308</v>
      </c>
      <c r="BK154" s="199">
        <f>SUM(BK155:BK164)</f>
        <v>0</v>
      </c>
    </row>
    <row r="155" spans="2:65" s="1" customFormat="1" ht="22.5" customHeight="1">
      <c r="B155" s="42"/>
      <c r="C155" s="203" t="s">
        <v>9</v>
      </c>
      <c r="D155" s="203" t="s">
        <v>311</v>
      </c>
      <c r="E155" s="204" t="s">
        <v>14118</v>
      </c>
      <c r="F155" s="205" t="s">
        <v>14119</v>
      </c>
      <c r="G155" s="206" t="s">
        <v>508</v>
      </c>
      <c r="H155" s="207">
        <v>35</v>
      </c>
      <c r="I155" s="208"/>
      <c r="J155" s="209">
        <f>ROUND(I155*H155,2)</f>
        <v>0</v>
      </c>
      <c r="K155" s="205" t="s">
        <v>6599</v>
      </c>
      <c r="L155" s="62"/>
      <c r="M155" s="210" t="s">
        <v>21</v>
      </c>
      <c r="N155" s="211" t="s">
        <v>45</v>
      </c>
      <c r="O155" s="43"/>
      <c r="P155" s="212">
        <f>O155*H155</f>
        <v>0</v>
      </c>
      <c r="Q155" s="212">
        <v>0.38624999999999998</v>
      </c>
      <c r="R155" s="212">
        <f>Q155*H155</f>
        <v>13.518749999999999</v>
      </c>
      <c r="S155" s="212">
        <v>0</v>
      </c>
      <c r="T155" s="213">
        <f>S155*H155</f>
        <v>0</v>
      </c>
      <c r="AR155" s="25" t="s">
        <v>327</v>
      </c>
      <c r="AT155" s="25" t="s">
        <v>311</v>
      </c>
      <c r="AU155" s="25" t="s">
        <v>84</v>
      </c>
      <c r="AY155" s="25" t="s">
        <v>308</v>
      </c>
      <c r="BE155" s="214">
        <f>IF(N155="základní",J155,0)</f>
        <v>0</v>
      </c>
      <c r="BF155" s="214">
        <f>IF(N155="snížená",J155,0)</f>
        <v>0</v>
      </c>
      <c r="BG155" s="214">
        <f>IF(N155="zákl. přenesená",J155,0)</f>
        <v>0</v>
      </c>
      <c r="BH155" s="214">
        <f>IF(N155="sníž. přenesená",J155,0)</f>
        <v>0</v>
      </c>
      <c r="BI155" s="214">
        <f>IF(N155="nulová",J155,0)</f>
        <v>0</v>
      </c>
      <c r="BJ155" s="25" t="s">
        <v>82</v>
      </c>
      <c r="BK155" s="214">
        <f>ROUND(I155*H155,2)</f>
        <v>0</v>
      </c>
      <c r="BL155" s="25" t="s">
        <v>327</v>
      </c>
      <c r="BM155" s="25" t="s">
        <v>14120</v>
      </c>
    </row>
    <row r="156" spans="2:65" s="13" customFormat="1" ht="13.5">
      <c r="B156" s="233"/>
      <c r="C156" s="234"/>
      <c r="D156" s="246" t="s">
        <v>451</v>
      </c>
      <c r="E156" s="256" t="s">
        <v>21</v>
      </c>
      <c r="F156" s="257" t="s">
        <v>638</v>
      </c>
      <c r="G156" s="234"/>
      <c r="H156" s="258">
        <v>35</v>
      </c>
      <c r="I156" s="238"/>
      <c r="J156" s="234"/>
      <c r="K156" s="234"/>
      <c r="L156" s="239"/>
      <c r="M156" s="240"/>
      <c r="N156" s="241"/>
      <c r="O156" s="241"/>
      <c r="P156" s="241"/>
      <c r="Q156" s="241"/>
      <c r="R156" s="241"/>
      <c r="S156" s="241"/>
      <c r="T156" s="242"/>
      <c r="AT156" s="243" t="s">
        <v>451</v>
      </c>
      <c r="AU156" s="243" t="s">
        <v>84</v>
      </c>
      <c r="AV156" s="13" t="s">
        <v>84</v>
      </c>
      <c r="AW156" s="13" t="s">
        <v>37</v>
      </c>
      <c r="AX156" s="13" t="s">
        <v>82</v>
      </c>
      <c r="AY156" s="243" t="s">
        <v>308</v>
      </c>
    </row>
    <row r="157" spans="2:65" s="1" customFormat="1" ht="22.5" customHeight="1">
      <c r="B157" s="42"/>
      <c r="C157" s="203" t="s">
        <v>402</v>
      </c>
      <c r="D157" s="203" t="s">
        <v>311</v>
      </c>
      <c r="E157" s="204" t="s">
        <v>14121</v>
      </c>
      <c r="F157" s="205" t="s">
        <v>14122</v>
      </c>
      <c r="G157" s="206" t="s">
        <v>508</v>
      </c>
      <c r="H157" s="207">
        <v>35</v>
      </c>
      <c r="I157" s="208"/>
      <c r="J157" s="209">
        <f>ROUND(I157*H157,2)</f>
        <v>0</v>
      </c>
      <c r="K157" s="205" t="s">
        <v>6599</v>
      </c>
      <c r="L157" s="62"/>
      <c r="M157" s="210" t="s">
        <v>21</v>
      </c>
      <c r="N157" s="211" t="s">
        <v>45</v>
      </c>
      <c r="O157" s="43"/>
      <c r="P157" s="212">
        <f>O157*H157</f>
        <v>0</v>
      </c>
      <c r="Q157" s="212">
        <v>0.26375999999999999</v>
      </c>
      <c r="R157" s="212">
        <f>Q157*H157</f>
        <v>9.2316000000000003</v>
      </c>
      <c r="S157" s="212">
        <v>0</v>
      </c>
      <c r="T157" s="213">
        <f>S157*H157</f>
        <v>0</v>
      </c>
      <c r="AR157" s="25" t="s">
        <v>327</v>
      </c>
      <c r="AT157" s="25" t="s">
        <v>311</v>
      </c>
      <c r="AU157" s="25" t="s">
        <v>84</v>
      </c>
      <c r="AY157" s="25" t="s">
        <v>308</v>
      </c>
      <c r="BE157" s="214">
        <f>IF(N157="základní",J157,0)</f>
        <v>0</v>
      </c>
      <c r="BF157" s="214">
        <f>IF(N157="snížená",J157,0)</f>
        <v>0</v>
      </c>
      <c r="BG157" s="214">
        <f>IF(N157="zákl. přenesená",J157,0)</f>
        <v>0</v>
      </c>
      <c r="BH157" s="214">
        <f>IF(N157="sníž. přenesená",J157,0)</f>
        <v>0</v>
      </c>
      <c r="BI157" s="214">
        <f>IF(N157="nulová",J157,0)</f>
        <v>0</v>
      </c>
      <c r="BJ157" s="25" t="s">
        <v>82</v>
      </c>
      <c r="BK157" s="214">
        <f>ROUND(I157*H157,2)</f>
        <v>0</v>
      </c>
      <c r="BL157" s="25" t="s">
        <v>327</v>
      </c>
      <c r="BM157" s="25" t="s">
        <v>14123</v>
      </c>
    </row>
    <row r="158" spans="2:65" s="13" customFormat="1" ht="13.5">
      <c r="B158" s="233"/>
      <c r="C158" s="234"/>
      <c r="D158" s="246" t="s">
        <v>451</v>
      </c>
      <c r="E158" s="256" t="s">
        <v>21</v>
      </c>
      <c r="F158" s="257" t="s">
        <v>638</v>
      </c>
      <c r="G158" s="234"/>
      <c r="H158" s="258">
        <v>35</v>
      </c>
      <c r="I158" s="238"/>
      <c r="J158" s="234"/>
      <c r="K158" s="234"/>
      <c r="L158" s="239"/>
      <c r="M158" s="240"/>
      <c r="N158" s="241"/>
      <c r="O158" s="241"/>
      <c r="P158" s="241"/>
      <c r="Q158" s="241"/>
      <c r="R158" s="241"/>
      <c r="S158" s="241"/>
      <c r="T158" s="242"/>
      <c r="AT158" s="243" t="s">
        <v>451</v>
      </c>
      <c r="AU158" s="243" t="s">
        <v>84</v>
      </c>
      <c r="AV158" s="13" t="s">
        <v>84</v>
      </c>
      <c r="AW158" s="13" t="s">
        <v>37</v>
      </c>
      <c r="AX158" s="13" t="s">
        <v>82</v>
      </c>
      <c r="AY158" s="243" t="s">
        <v>308</v>
      </c>
    </row>
    <row r="159" spans="2:65" s="1" customFormat="1" ht="22.5" customHeight="1">
      <c r="B159" s="42"/>
      <c r="C159" s="203" t="s">
        <v>406</v>
      </c>
      <c r="D159" s="203" t="s">
        <v>311</v>
      </c>
      <c r="E159" s="204" t="s">
        <v>14124</v>
      </c>
      <c r="F159" s="205" t="s">
        <v>14125</v>
      </c>
      <c r="G159" s="206" t="s">
        <v>508</v>
      </c>
      <c r="H159" s="207">
        <v>35</v>
      </c>
      <c r="I159" s="208"/>
      <c r="J159" s="209">
        <f>ROUND(I159*H159,2)</f>
        <v>0</v>
      </c>
      <c r="K159" s="205" t="s">
        <v>6599</v>
      </c>
      <c r="L159" s="62"/>
      <c r="M159" s="210" t="s">
        <v>21</v>
      </c>
      <c r="N159" s="211" t="s">
        <v>45</v>
      </c>
      <c r="O159" s="43"/>
      <c r="P159" s="212">
        <f>O159*H159</f>
        <v>0</v>
      </c>
      <c r="Q159" s="212">
        <v>1.337E-2</v>
      </c>
      <c r="R159" s="212">
        <f>Q159*H159</f>
        <v>0.46794999999999998</v>
      </c>
      <c r="S159" s="212">
        <v>0</v>
      </c>
      <c r="T159" s="213">
        <f>S159*H159</f>
        <v>0</v>
      </c>
      <c r="AR159" s="25" t="s">
        <v>327</v>
      </c>
      <c r="AT159" s="25" t="s">
        <v>311</v>
      </c>
      <c r="AU159" s="25" t="s">
        <v>84</v>
      </c>
      <c r="AY159" s="25" t="s">
        <v>308</v>
      </c>
      <c r="BE159" s="214">
        <f>IF(N159="základní",J159,0)</f>
        <v>0</v>
      </c>
      <c r="BF159" s="214">
        <f>IF(N159="snížená",J159,0)</f>
        <v>0</v>
      </c>
      <c r="BG159" s="214">
        <f>IF(N159="zákl. přenesená",J159,0)</f>
        <v>0</v>
      </c>
      <c r="BH159" s="214">
        <f>IF(N159="sníž. přenesená",J159,0)</f>
        <v>0</v>
      </c>
      <c r="BI159" s="214">
        <f>IF(N159="nulová",J159,0)</f>
        <v>0</v>
      </c>
      <c r="BJ159" s="25" t="s">
        <v>82</v>
      </c>
      <c r="BK159" s="214">
        <f>ROUND(I159*H159,2)</f>
        <v>0</v>
      </c>
      <c r="BL159" s="25" t="s">
        <v>327</v>
      </c>
      <c r="BM159" s="25" t="s">
        <v>14126</v>
      </c>
    </row>
    <row r="160" spans="2:65" s="13" customFormat="1" ht="13.5">
      <c r="B160" s="233"/>
      <c r="C160" s="234"/>
      <c r="D160" s="246" t="s">
        <v>451</v>
      </c>
      <c r="E160" s="256" t="s">
        <v>21</v>
      </c>
      <c r="F160" s="257" t="s">
        <v>638</v>
      </c>
      <c r="G160" s="234"/>
      <c r="H160" s="258">
        <v>35</v>
      </c>
      <c r="I160" s="238"/>
      <c r="J160" s="234"/>
      <c r="K160" s="234"/>
      <c r="L160" s="239"/>
      <c r="M160" s="240"/>
      <c r="N160" s="241"/>
      <c r="O160" s="241"/>
      <c r="P160" s="241"/>
      <c r="Q160" s="241"/>
      <c r="R160" s="241"/>
      <c r="S160" s="241"/>
      <c r="T160" s="242"/>
      <c r="AT160" s="243" t="s">
        <v>451</v>
      </c>
      <c r="AU160" s="243" t="s">
        <v>84</v>
      </c>
      <c r="AV160" s="13" t="s">
        <v>84</v>
      </c>
      <c r="AW160" s="13" t="s">
        <v>37</v>
      </c>
      <c r="AX160" s="13" t="s">
        <v>82</v>
      </c>
      <c r="AY160" s="243" t="s">
        <v>308</v>
      </c>
    </row>
    <row r="161" spans="2:65" s="1" customFormat="1" ht="31.5" customHeight="1">
      <c r="B161" s="42"/>
      <c r="C161" s="203" t="s">
        <v>410</v>
      </c>
      <c r="D161" s="203" t="s">
        <v>311</v>
      </c>
      <c r="E161" s="204" t="s">
        <v>14127</v>
      </c>
      <c r="F161" s="205" t="s">
        <v>14128</v>
      </c>
      <c r="G161" s="206" t="s">
        <v>508</v>
      </c>
      <c r="H161" s="207">
        <v>35</v>
      </c>
      <c r="I161" s="208"/>
      <c r="J161" s="209">
        <f>ROUND(I161*H161,2)</f>
        <v>0</v>
      </c>
      <c r="K161" s="205" t="s">
        <v>6599</v>
      </c>
      <c r="L161" s="62"/>
      <c r="M161" s="210" t="s">
        <v>21</v>
      </c>
      <c r="N161" s="211" t="s">
        <v>45</v>
      </c>
      <c r="O161" s="43"/>
      <c r="P161" s="212">
        <f>O161*H161</f>
        <v>0</v>
      </c>
      <c r="Q161" s="212">
        <v>0.12966</v>
      </c>
      <c r="R161" s="212">
        <f>Q161*H161</f>
        <v>4.5381</v>
      </c>
      <c r="S161" s="212">
        <v>0</v>
      </c>
      <c r="T161" s="213">
        <f>S161*H161</f>
        <v>0</v>
      </c>
      <c r="AR161" s="25" t="s">
        <v>327</v>
      </c>
      <c r="AT161" s="25" t="s">
        <v>311</v>
      </c>
      <c r="AU161" s="25" t="s">
        <v>84</v>
      </c>
      <c r="AY161" s="25" t="s">
        <v>308</v>
      </c>
      <c r="BE161" s="214">
        <f>IF(N161="základní",J161,0)</f>
        <v>0</v>
      </c>
      <c r="BF161" s="214">
        <f>IF(N161="snížená",J161,0)</f>
        <v>0</v>
      </c>
      <c r="BG161" s="214">
        <f>IF(N161="zákl. přenesená",J161,0)</f>
        <v>0</v>
      </c>
      <c r="BH161" s="214">
        <f>IF(N161="sníž. přenesená",J161,0)</f>
        <v>0</v>
      </c>
      <c r="BI161" s="214">
        <f>IF(N161="nulová",J161,0)</f>
        <v>0</v>
      </c>
      <c r="BJ161" s="25" t="s">
        <v>82</v>
      </c>
      <c r="BK161" s="214">
        <f>ROUND(I161*H161,2)</f>
        <v>0</v>
      </c>
      <c r="BL161" s="25" t="s">
        <v>327</v>
      </c>
      <c r="BM161" s="25" t="s">
        <v>14129</v>
      </c>
    </row>
    <row r="162" spans="2:65" s="13" customFormat="1" ht="13.5">
      <c r="B162" s="233"/>
      <c r="C162" s="234"/>
      <c r="D162" s="246" t="s">
        <v>451</v>
      </c>
      <c r="E162" s="256" t="s">
        <v>21</v>
      </c>
      <c r="F162" s="257" t="s">
        <v>638</v>
      </c>
      <c r="G162" s="234"/>
      <c r="H162" s="258">
        <v>35</v>
      </c>
      <c r="I162" s="238"/>
      <c r="J162" s="234"/>
      <c r="K162" s="234"/>
      <c r="L162" s="239"/>
      <c r="M162" s="240"/>
      <c r="N162" s="241"/>
      <c r="O162" s="241"/>
      <c r="P162" s="241"/>
      <c r="Q162" s="241"/>
      <c r="R162" s="241"/>
      <c r="S162" s="241"/>
      <c r="T162" s="242"/>
      <c r="AT162" s="243" t="s">
        <v>451</v>
      </c>
      <c r="AU162" s="243" t="s">
        <v>84</v>
      </c>
      <c r="AV162" s="13" t="s">
        <v>84</v>
      </c>
      <c r="AW162" s="13" t="s">
        <v>37</v>
      </c>
      <c r="AX162" s="13" t="s">
        <v>82</v>
      </c>
      <c r="AY162" s="243" t="s">
        <v>308</v>
      </c>
    </row>
    <row r="163" spans="2:65" s="1" customFormat="1" ht="31.5" customHeight="1">
      <c r="B163" s="42"/>
      <c r="C163" s="203" t="s">
        <v>416</v>
      </c>
      <c r="D163" s="203" t="s">
        <v>311</v>
      </c>
      <c r="E163" s="204" t="s">
        <v>14130</v>
      </c>
      <c r="F163" s="205" t="s">
        <v>14131</v>
      </c>
      <c r="G163" s="206" t="s">
        <v>508</v>
      </c>
      <c r="H163" s="207">
        <v>35</v>
      </c>
      <c r="I163" s="208"/>
      <c r="J163" s="209">
        <f>ROUND(I163*H163,2)</f>
        <v>0</v>
      </c>
      <c r="K163" s="205" t="s">
        <v>6599</v>
      </c>
      <c r="L163" s="62"/>
      <c r="M163" s="210" t="s">
        <v>21</v>
      </c>
      <c r="N163" s="211" t="s">
        <v>45</v>
      </c>
      <c r="O163" s="43"/>
      <c r="P163" s="212">
        <f>O163*H163</f>
        <v>0</v>
      </c>
      <c r="Q163" s="212">
        <v>0.12966</v>
      </c>
      <c r="R163" s="212">
        <f>Q163*H163</f>
        <v>4.5381</v>
      </c>
      <c r="S163" s="212">
        <v>0</v>
      </c>
      <c r="T163" s="213">
        <f>S163*H163</f>
        <v>0</v>
      </c>
      <c r="AR163" s="25" t="s">
        <v>327</v>
      </c>
      <c r="AT163" s="25" t="s">
        <v>311</v>
      </c>
      <c r="AU163" s="25" t="s">
        <v>84</v>
      </c>
      <c r="AY163" s="25" t="s">
        <v>308</v>
      </c>
      <c r="BE163" s="214">
        <f>IF(N163="základní",J163,0)</f>
        <v>0</v>
      </c>
      <c r="BF163" s="214">
        <f>IF(N163="snížená",J163,0)</f>
        <v>0</v>
      </c>
      <c r="BG163" s="214">
        <f>IF(N163="zákl. přenesená",J163,0)</f>
        <v>0</v>
      </c>
      <c r="BH163" s="214">
        <f>IF(N163="sníž. přenesená",J163,0)</f>
        <v>0</v>
      </c>
      <c r="BI163" s="214">
        <f>IF(N163="nulová",J163,0)</f>
        <v>0</v>
      </c>
      <c r="BJ163" s="25" t="s">
        <v>82</v>
      </c>
      <c r="BK163" s="214">
        <f>ROUND(I163*H163,2)</f>
        <v>0</v>
      </c>
      <c r="BL163" s="25" t="s">
        <v>327</v>
      </c>
      <c r="BM163" s="25" t="s">
        <v>14132</v>
      </c>
    </row>
    <row r="164" spans="2:65" s="13" customFormat="1" ht="13.5">
      <c r="B164" s="233"/>
      <c r="C164" s="234"/>
      <c r="D164" s="223" t="s">
        <v>451</v>
      </c>
      <c r="E164" s="235" t="s">
        <v>21</v>
      </c>
      <c r="F164" s="236" t="s">
        <v>638</v>
      </c>
      <c r="G164" s="234"/>
      <c r="H164" s="237">
        <v>35</v>
      </c>
      <c r="I164" s="238"/>
      <c r="J164" s="234"/>
      <c r="K164" s="234"/>
      <c r="L164" s="239"/>
      <c r="M164" s="240"/>
      <c r="N164" s="241"/>
      <c r="O164" s="241"/>
      <c r="P164" s="241"/>
      <c r="Q164" s="241"/>
      <c r="R164" s="241"/>
      <c r="S164" s="241"/>
      <c r="T164" s="242"/>
      <c r="AT164" s="243" t="s">
        <v>451</v>
      </c>
      <c r="AU164" s="243" t="s">
        <v>84</v>
      </c>
      <c r="AV164" s="13" t="s">
        <v>84</v>
      </c>
      <c r="AW164" s="13" t="s">
        <v>37</v>
      </c>
      <c r="AX164" s="13" t="s">
        <v>82</v>
      </c>
      <c r="AY164" s="243" t="s">
        <v>308</v>
      </c>
    </row>
    <row r="165" spans="2:65" s="11" customFormat="1" ht="29.85" customHeight="1">
      <c r="B165" s="186"/>
      <c r="C165" s="187"/>
      <c r="D165" s="200" t="s">
        <v>73</v>
      </c>
      <c r="E165" s="201" t="s">
        <v>342</v>
      </c>
      <c r="F165" s="201" t="s">
        <v>13705</v>
      </c>
      <c r="G165" s="187"/>
      <c r="H165" s="187"/>
      <c r="I165" s="190"/>
      <c r="J165" s="202">
        <f>BK165</f>
        <v>0</v>
      </c>
      <c r="K165" s="187"/>
      <c r="L165" s="192"/>
      <c r="M165" s="193"/>
      <c r="N165" s="194"/>
      <c r="O165" s="194"/>
      <c r="P165" s="195">
        <f>SUM(P166:P182)</f>
        <v>0</v>
      </c>
      <c r="Q165" s="194"/>
      <c r="R165" s="195">
        <f>SUM(R166:R182)</f>
        <v>2.1116539999999997</v>
      </c>
      <c r="S165" s="194"/>
      <c r="T165" s="196">
        <f>SUM(T166:T182)</f>
        <v>0</v>
      </c>
      <c r="AR165" s="197" t="s">
        <v>82</v>
      </c>
      <c r="AT165" s="198" t="s">
        <v>73</v>
      </c>
      <c r="AU165" s="198" t="s">
        <v>82</v>
      </c>
      <c r="AY165" s="197" t="s">
        <v>308</v>
      </c>
      <c r="BK165" s="199">
        <f>SUM(BK166:BK182)</f>
        <v>0</v>
      </c>
    </row>
    <row r="166" spans="2:65" s="1" customFormat="1" ht="22.5" customHeight="1">
      <c r="B166" s="42"/>
      <c r="C166" s="203" t="s">
        <v>420</v>
      </c>
      <c r="D166" s="203" t="s">
        <v>311</v>
      </c>
      <c r="E166" s="204" t="s">
        <v>14133</v>
      </c>
      <c r="F166" s="205" t="s">
        <v>14134</v>
      </c>
      <c r="G166" s="206" t="s">
        <v>538</v>
      </c>
      <c r="H166" s="207">
        <v>183</v>
      </c>
      <c r="I166" s="208"/>
      <c r="J166" s="209">
        <f t="shared" ref="J166:J182" si="0">ROUND(I166*H166,2)</f>
        <v>0</v>
      </c>
      <c r="K166" s="205" t="s">
        <v>6599</v>
      </c>
      <c r="L166" s="62"/>
      <c r="M166" s="210" t="s">
        <v>21</v>
      </c>
      <c r="N166" s="211" t="s">
        <v>45</v>
      </c>
      <c r="O166" s="43"/>
      <c r="P166" s="212">
        <f t="shared" ref="P166:P182" si="1">O166*H166</f>
        <v>0</v>
      </c>
      <c r="Q166" s="212">
        <v>7.3999999999999999E-4</v>
      </c>
      <c r="R166" s="212">
        <f t="shared" ref="R166:R182" si="2">Q166*H166</f>
        <v>0.13541999999999998</v>
      </c>
      <c r="S166" s="212">
        <v>0</v>
      </c>
      <c r="T166" s="213">
        <f t="shared" ref="T166:T182" si="3">S166*H166</f>
        <v>0</v>
      </c>
      <c r="AR166" s="25" t="s">
        <v>327</v>
      </c>
      <c r="AT166" s="25" t="s">
        <v>311</v>
      </c>
      <c r="AU166" s="25" t="s">
        <v>84</v>
      </c>
      <c r="AY166" s="25" t="s">
        <v>308</v>
      </c>
      <c r="BE166" s="214">
        <f t="shared" ref="BE166:BE182" si="4">IF(N166="základní",J166,0)</f>
        <v>0</v>
      </c>
      <c r="BF166" s="214">
        <f t="shared" ref="BF166:BF182" si="5">IF(N166="snížená",J166,0)</f>
        <v>0</v>
      </c>
      <c r="BG166" s="214">
        <f t="shared" ref="BG166:BG182" si="6">IF(N166="zákl. přenesená",J166,0)</f>
        <v>0</v>
      </c>
      <c r="BH166" s="214">
        <f t="shared" ref="BH166:BH182" si="7">IF(N166="sníž. přenesená",J166,0)</f>
        <v>0</v>
      </c>
      <c r="BI166" s="214">
        <f t="shared" ref="BI166:BI182" si="8">IF(N166="nulová",J166,0)</f>
        <v>0</v>
      </c>
      <c r="BJ166" s="25" t="s">
        <v>82</v>
      </c>
      <c r="BK166" s="214">
        <f t="shared" ref="BK166:BK182" si="9">ROUND(I166*H166,2)</f>
        <v>0</v>
      </c>
      <c r="BL166" s="25" t="s">
        <v>327</v>
      </c>
      <c r="BM166" s="25" t="s">
        <v>14135</v>
      </c>
    </row>
    <row r="167" spans="2:65" s="1" customFormat="1" ht="22.5" customHeight="1">
      <c r="B167" s="42"/>
      <c r="C167" s="277" t="s">
        <v>593</v>
      </c>
      <c r="D167" s="277" t="s">
        <v>1079</v>
      </c>
      <c r="E167" s="278" t="s">
        <v>14136</v>
      </c>
      <c r="F167" s="279" t="s">
        <v>14137</v>
      </c>
      <c r="G167" s="280" t="s">
        <v>538</v>
      </c>
      <c r="H167" s="281">
        <v>135</v>
      </c>
      <c r="I167" s="282"/>
      <c r="J167" s="283">
        <f t="shared" si="0"/>
        <v>0</v>
      </c>
      <c r="K167" s="279" t="s">
        <v>6599</v>
      </c>
      <c r="L167" s="284"/>
      <c r="M167" s="285" t="s">
        <v>21</v>
      </c>
      <c r="N167" s="286" t="s">
        <v>45</v>
      </c>
      <c r="O167" s="43"/>
      <c r="P167" s="212">
        <f t="shared" si="1"/>
        <v>0</v>
      </c>
      <c r="Q167" s="212">
        <v>9.9299999999999996E-3</v>
      </c>
      <c r="R167" s="212">
        <f t="shared" si="2"/>
        <v>1.3405499999999999</v>
      </c>
      <c r="S167" s="212">
        <v>0</v>
      </c>
      <c r="T167" s="213">
        <f t="shared" si="3"/>
        <v>0</v>
      </c>
      <c r="AR167" s="25" t="s">
        <v>342</v>
      </c>
      <c r="AT167" s="25" t="s">
        <v>1079</v>
      </c>
      <c r="AU167" s="25" t="s">
        <v>84</v>
      </c>
      <c r="AY167" s="25" t="s">
        <v>308</v>
      </c>
      <c r="BE167" s="214">
        <f t="shared" si="4"/>
        <v>0</v>
      </c>
      <c r="BF167" s="214">
        <f t="shared" si="5"/>
        <v>0</v>
      </c>
      <c r="BG167" s="214">
        <f t="shared" si="6"/>
        <v>0</v>
      </c>
      <c r="BH167" s="214">
        <f t="shared" si="7"/>
        <v>0</v>
      </c>
      <c r="BI167" s="214">
        <f t="shared" si="8"/>
        <v>0</v>
      </c>
      <c r="BJ167" s="25" t="s">
        <v>82</v>
      </c>
      <c r="BK167" s="214">
        <f t="shared" si="9"/>
        <v>0</v>
      </c>
      <c r="BL167" s="25" t="s">
        <v>327</v>
      </c>
      <c r="BM167" s="25" t="s">
        <v>14138</v>
      </c>
    </row>
    <row r="168" spans="2:65" s="1" customFormat="1" ht="22.5" customHeight="1">
      <c r="B168" s="42"/>
      <c r="C168" s="277" t="s">
        <v>598</v>
      </c>
      <c r="D168" s="277" t="s">
        <v>1079</v>
      </c>
      <c r="E168" s="278" t="s">
        <v>14139</v>
      </c>
      <c r="F168" s="279" t="s">
        <v>14140</v>
      </c>
      <c r="G168" s="280" t="s">
        <v>538</v>
      </c>
      <c r="H168" s="281">
        <v>48</v>
      </c>
      <c r="I168" s="282"/>
      <c r="J168" s="283">
        <f t="shared" si="0"/>
        <v>0</v>
      </c>
      <c r="K168" s="279" t="s">
        <v>21</v>
      </c>
      <c r="L168" s="284"/>
      <c r="M168" s="285" t="s">
        <v>21</v>
      </c>
      <c r="N168" s="286" t="s">
        <v>45</v>
      </c>
      <c r="O168" s="43"/>
      <c r="P168" s="212">
        <f t="shared" si="1"/>
        <v>0</v>
      </c>
      <c r="Q168" s="212">
        <v>9.9299999999999996E-3</v>
      </c>
      <c r="R168" s="212">
        <f t="shared" si="2"/>
        <v>0.47663999999999995</v>
      </c>
      <c r="S168" s="212">
        <v>0</v>
      </c>
      <c r="T168" s="213">
        <f t="shared" si="3"/>
        <v>0</v>
      </c>
      <c r="AR168" s="25" t="s">
        <v>342</v>
      </c>
      <c r="AT168" s="25" t="s">
        <v>1079</v>
      </c>
      <c r="AU168" s="25" t="s">
        <v>84</v>
      </c>
      <c r="AY168" s="25" t="s">
        <v>308</v>
      </c>
      <c r="BE168" s="214">
        <f t="shared" si="4"/>
        <v>0</v>
      </c>
      <c r="BF168" s="214">
        <f t="shared" si="5"/>
        <v>0</v>
      </c>
      <c r="BG168" s="214">
        <f t="shared" si="6"/>
        <v>0</v>
      </c>
      <c r="BH168" s="214">
        <f t="shared" si="7"/>
        <v>0</v>
      </c>
      <c r="BI168" s="214">
        <f t="shared" si="8"/>
        <v>0</v>
      </c>
      <c r="BJ168" s="25" t="s">
        <v>82</v>
      </c>
      <c r="BK168" s="214">
        <f t="shared" si="9"/>
        <v>0</v>
      </c>
      <c r="BL168" s="25" t="s">
        <v>327</v>
      </c>
      <c r="BM168" s="25" t="s">
        <v>14141</v>
      </c>
    </row>
    <row r="169" spans="2:65" s="1" customFormat="1" ht="31.5" customHeight="1">
      <c r="B169" s="42"/>
      <c r="C169" s="203" t="s">
        <v>603</v>
      </c>
      <c r="D169" s="203" t="s">
        <v>311</v>
      </c>
      <c r="E169" s="204" t="s">
        <v>14142</v>
      </c>
      <c r="F169" s="205" t="s">
        <v>14143</v>
      </c>
      <c r="G169" s="206" t="s">
        <v>578</v>
      </c>
      <c r="H169" s="207">
        <v>12</v>
      </c>
      <c r="I169" s="208"/>
      <c r="J169" s="209">
        <f t="shared" si="0"/>
        <v>0</v>
      </c>
      <c r="K169" s="205" t="s">
        <v>21</v>
      </c>
      <c r="L169" s="62"/>
      <c r="M169" s="210" t="s">
        <v>21</v>
      </c>
      <c r="N169" s="211" t="s">
        <v>45</v>
      </c>
      <c r="O169" s="43"/>
      <c r="P169" s="212">
        <f t="shared" si="1"/>
        <v>0</v>
      </c>
      <c r="Q169" s="212">
        <v>7.3999999999999999E-4</v>
      </c>
      <c r="R169" s="212">
        <f t="shared" si="2"/>
        <v>8.879999999999999E-3</v>
      </c>
      <c r="S169" s="212">
        <v>0</v>
      </c>
      <c r="T169" s="213">
        <f t="shared" si="3"/>
        <v>0</v>
      </c>
      <c r="AR169" s="25" t="s">
        <v>327</v>
      </c>
      <c r="AT169" s="25" t="s">
        <v>311</v>
      </c>
      <c r="AU169" s="25" t="s">
        <v>84</v>
      </c>
      <c r="AY169" s="25" t="s">
        <v>308</v>
      </c>
      <c r="BE169" s="214">
        <f t="shared" si="4"/>
        <v>0</v>
      </c>
      <c r="BF169" s="214">
        <f t="shared" si="5"/>
        <v>0</v>
      </c>
      <c r="BG169" s="214">
        <f t="shared" si="6"/>
        <v>0</v>
      </c>
      <c r="BH169" s="214">
        <f t="shared" si="7"/>
        <v>0</v>
      </c>
      <c r="BI169" s="214">
        <f t="shared" si="8"/>
        <v>0</v>
      </c>
      <c r="BJ169" s="25" t="s">
        <v>82</v>
      </c>
      <c r="BK169" s="214">
        <f t="shared" si="9"/>
        <v>0</v>
      </c>
      <c r="BL169" s="25" t="s">
        <v>327</v>
      </c>
      <c r="BM169" s="25" t="s">
        <v>14144</v>
      </c>
    </row>
    <row r="170" spans="2:65" s="1" customFormat="1" ht="22.5" customHeight="1">
      <c r="B170" s="42"/>
      <c r="C170" s="277" t="s">
        <v>608</v>
      </c>
      <c r="D170" s="277" t="s">
        <v>1079</v>
      </c>
      <c r="E170" s="278" t="s">
        <v>14145</v>
      </c>
      <c r="F170" s="279" t="s">
        <v>14146</v>
      </c>
      <c r="G170" s="280" t="s">
        <v>5275</v>
      </c>
      <c r="H170" s="281">
        <v>2</v>
      </c>
      <c r="I170" s="282"/>
      <c r="J170" s="283">
        <f t="shared" si="0"/>
        <v>0</v>
      </c>
      <c r="K170" s="279" t="s">
        <v>21</v>
      </c>
      <c r="L170" s="284"/>
      <c r="M170" s="285" t="s">
        <v>21</v>
      </c>
      <c r="N170" s="286" t="s">
        <v>45</v>
      </c>
      <c r="O170" s="43"/>
      <c r="P170" s="212">
        <f t="shared" si="1"/>
        <v>0</v>
      </c>
      <c r="Q170" s="212">
        <v>0</v>
      </c>
      <c r="R170" s="212">
        <f t="shared" si="2"/>
        <v>0</v>
      </c>
      <c r="S170" s="212">
        <v>0</v>
      </c>
      <c r="T170" s="213">
        <f t="shared" si="3"/>
        <v>0</v>
      </c>
      <c r="AR170" s="25" t="s">
        <v>342</v>
      </c>
      <c r="AT170" s="25" t="s">
        <v>1079</v>
      </c>
      <c r="AU170" s="25" t="s">
        <v>84</v>
      </c>
      <c r="AY170" s="25" t="s">
        <v>308</v>
      </c>
      <c r="BE170" s="214">
        <f t="shared" si="4"/>
        <v>0</v>
      </c>
      <c r="BF170" s="214">
        <f t="shared" si="5"/>
        <v>0</v>
      </c>
      <c r="BG170" s="214">
        <f t="shared" si="6"/>
        <v>0</v>
      </c>
      <c r="BH170" s="214">
        <f t="shared" si="7"/>
        <v>0</v>
      </c>
      <c r="BI170" s="214">
        <f t="shared" si="8"/>
        <v>0</v>
      </c>
      <c r="BJ170" s="25" t="s">
        <v>82</v>
      </c>
      <c r="BK170" s="214">
        <f t="shared" si="9"/>
        <v>0</v>
      </c>
      <c r="BL170" s="25" t="s">
        <v>327</v>
      </c>
      <c r="BM170" s="25" t="s">
        <v>14147</v>
      </c>
    </row>
    <row r="171" spans="2:65" s="1" customFormat="1" ht="22.5" customHeight="1">
      <c r="B171" s="42"/>
      <c r="C171" s="277" t="s">
        <v>613</v>
      </c>
      <c r="D171" s="277" t="s">
        <v>1079</v>
      </c>
      <c r="E171" s="278" t="s">
        <v>14148</v>
      </c>
      <c r="F171" s="279" t="s">
        <v>14149</v>
      </c>
      <c r="G171" s="280" t="s">
        <v>5275</v>
      </c>
      <c r="H171" s="281">
        <v>10</v>
      </c>
      <c r="I171" s="282"/>
      <c r="J171" s="283">
        <f t="shared" si="0"/>
        <v>0</v>
      </c>
      <c r="K171" s="279" t="s">
        <v>21</v>
      </c>
      <c r="L171" s="284"/>
      <c r="M171" s="285" t="s">
        <v>21</v>
      </c>
      <c r="N171" s="286" t="s">
        <v>45</v>
      </c>
      <c r="O171" s="43"/>
      <c r="P171" s="212">
        <f t="shared" si="1"/>
        <v>0</v>
      </c>
      <c r="Q171" s="212">
        <v>0</v>
      </c>
      <c r="R171" s="212">
        <f t="shared" si="2"/>
        <v>0</v>
      </c>
      <c r="S171" s="212">
        <v>0</v>
      </c>
      <c r="T171" s="213">
        <f t="shared" si="3"/>
        <v>0</v>
      </c>
      <c r="AR171" s="25" t="s">
        <v>342</v>
      </c>
      <c r="AT171" s="25" t="s">
        <v>1079</v>
      </c>
      <c r="AU171" s="25" t="s">
        <v>84</v>
      </c>
      <c r="AY171" s="25" t="s">
        <v>308</v>
      </c>
      <c r="BE171" s="214">
        <f t="shared" si="4"/>
        <v>0</v>
      </c>
      <c r="BF171" s="214">
        <f t="shared" si="5"/>
        <v>0</v>
      </c>
      <c r="BG171" s="214">
        <f t="shared" si="6"/>
        <v>0</v>
      </c>
      <c r="BH171" s="214">
        <f t="shared" si="7"/>
        <v>0</v>
      </c>
      <c r="BI171" s="214">
        <f t="shared" si="8"/>
        <v>0</v>
      </c>
      <c r="BJ171" s="25" t="s">
        <v>82</v>
      </c>
      <c r="BK171" s="214">
        <f t="shared" si="9"/>
        <v>0</v>
      </c>
      <c r="BL171" s="25" t="s">
        <v>327</v>
      </c>
      <c r="BM171" s="25" t="s">
        <v>14150</v>
      </c>
    </row>
    <row r="172" spans="2:65" s="1" customFormat="1" ht="22.5" customHeight="1">
      <c r="B172" s="42"/>
      <c r="C172" s="203" t="s">
        <v>619</v>
      </c>
      <c r="D172" s="203" t="s">
        <v>311</v>
      </c>
      <c r="E172" s="204" t="s">
        <v>14151</v>
      </c>
      <c r="F172" s="205" t="s">
        <v>14152</v>
      </c>
      <c r="G172" s="206" t="s">
        <v>578</v>
      </c>
      <c r="H172" s="207">
        <v>32</v>
      </c>
      <c r="I172" s="208"/>
      <c r="J172" s="209">
        <f t="shared" si="0"/>
        <v>0</v>
      </c>
      <c r="K172" s="205" t="s">
        <v>21</v>
      </c>
      <c r="L172" s="62"/>
      <c r="M172" s="210" t="s">
        <v>21</v>
      </c>
      <c r="N172" s="211" t="s">
        <v>45</v>
      </c>
      <c r="O172" s="43"/>
      <c r="P172" s="212">
        <f t="shared" si="1"/>
        <v>0</v>
      </c>
      <c r="Q172" s="212">
        <v>7.3999999999999999E-4</v>
      </c>
      <c r="R172" s="212">
        <f t="shared" si="2"/>
        <v>2.368E-2</v>
      </c>
      <c r="S172" s="212">
        <v>0</v>
      </c>
      <c r="T172" s="213">
        <f t="shared" si="3"/>
        <v>0</v>
      </c>
      <c r="AR172" s="25" t="s">
        <v>327</v>
      </c>
      <c r="AT172" s="25" t="s">
        <v>311</v>
      </c>
      <c r="AU172" s="25" t="s">
        <v>84</v>
      </c>
      <c r="AY172" s="25" t="s">
        <v>308</v>
      </c>
      <c r="BE172" s="214">
        <f t="shared" si="4"/>
        <v>0</v>
      </c>
      <c r="BF172" s="214">
        <f t="shared" si="5"/>
        <v>0</v>
      </c>
      <c r="BG172" s="214">
        <f t="shared" si="6"/>
        <v>0</v>
      </c>
      <c r="BH172" s="214">
        <f t="shared" si="7"/>
        <v>0</v>
      </c>
      <c r="BI172" s="214">
        <f t="shared" si="8"/>
        <v>0</v>
      </c>
      <c r="BJ172" s="25" t="s">
        <v>82</v>
      </c>
      <c r="BK172" s="214">
        <f t="shared" si="9"/>
        <v>0</v>
      </c>
      <c r="BL172" s="25" t="s">
        <v>327</v>
      </c>
      <c r="BM172" s="25" t="s">
        <v>14153</v>
      </c>
    </row>
    <row r="173" spans="2:65" s="1" customFormat="1" ht="31.5" customHeight="1">
      <c r="B173" s="42"/>
      <c r="C173" s="277" t="s">
        <v>624</v>
      </c>
      <c r="D173" s="277" t="s">
        <v>1079</v>
      </c>
      <c r="E173" s="278" t="s">
        <v>14154</v>
      </c>
      <c r="F173" s="279" t="s">
        <v>14155</v>
      </c>
      <c r="G173" s="280" t="s">
        <v>5275</v>
      </c>
      <c r="H173" s="281">
        <v>32</v>
      </c>
      <c r="I173" s="282"/>
      <c r="J173" s="283">
        <f t="shared" si="0"/>
        <v>0</v>
      </c>
      <c r="K173" s="279" t="s">
        <v>21</v>
      </c>
      <c r="L173" s="284"/>
      <c r="M173" s="285" t="s">
        <v>21</v>
      </c>
      <c r="N173" s="286" t="s">
        <v>45</v>
      </c>
      <c r="O173" s="43"/>
      <c r="P173" s="212">
        <f t="shared" si="1"/>
        <v>0</v>
      </c>
      <c r="Q173" s="212">
        <v>0</v>
      </c>
      <c r="R173" s="212">
        <f t="shared" si="2"/>
        <v>0</v>
      </c>
      <c r="S173" s="212">
        <v>0</v>
      </c>
      <c r="T173" s="213">
        <f t="shared" si="3"/>
        <v>0</v>
      </c>
      <c r="AR173" s="25" t="s">
        <v>342</v>
      </c>
      <c r="AT173" s="25" t="s">
        <v>1079</v>
      </c>
      <c r="AU173" s="25" t="s">
        <v>84</v>
      </c>
      <c r="AY173" s="25" t="s">
        <v>308</v>
      </c>
      <c r="BE173" s="214">
        <f t="shared" si="4"/>
        <v>0</v>
      </c>
      <c r="BF173" s="214">
        <f t="shared" si="5"/>
        <v>0</v>
      </c>
      <c r="BG173" s="214">
        <f t="shared" si="6"/>
        <v>0</v>
      </c>
      <c r="BH173" s="214">
        <f t="shared" si="7"/>
        <v>0</v>
      </c>
      <c r="BI173" s="214">
        <f t="shared" si="8"/>
        <v>0</v>
      </c>
      <c r="BJ173" s="25" t="s">
        <v>82</v>
      </c>
      <c r="BK173" s="214">
        <f t="shared" si="9"/>
        <v>0</v>
      </c>
      <c r="BL173" s="25" t="s">
        <v>327</v>
      </c>
      <c r="BM173" s="25" t="s">
        <v>14156</v>
      </c>
    </row>
    <row r="174" spans="2:65" s="1" customFormat="1" ht="22.5" customHeight="1">
      <c r="B174" s="42"/>
      <c r="C174" s="277" t="s">
        <v>632</v>
      </c>
      <c r="D174" s="277" t="s">
        <v>1079</v>
      </c>
      <c r="E174" s="278" t="s">
        <v>14157</v>
      </c>
      <c r="F174" s="279" t="s">
        <v>14158</v>
      </c>
      <c r="G174" s="280" t="s">
        <v>5275</v>
      </c>
      <c r="H174" s="281">
        <v>32</v>
      </c>
      <c r="I174" s="282"/>
      <c r="J174" s="283">
        <f t="shared" si="0"/>
        <v>0</v>
      </c>
      <c r="K174" s="279" t="s">
        <v>21</v>
      </c>
      <c r="L174" s="284"/>
      <c r="M174" s="285" t="s">
        <v>21</v>
      </c>
      <c r="N174" s="286" t="s">
        <v>45</v>
      </c>
      <c r="O174" s="43"/>
      <c r="P174" s="212">
        <f t="shared" si="1"/>
        <v>0</v>
      </c>
      <c r="Q174" s="212">
        <v>0</v>
      </c>
      <c r="R174" s="212">
        <f t="shared" si="2"/>
        <v>0</v>
      </c>
      <c r="S174" s="212">
        <v>0</v>
      </c>
      <c r="T174" s="213">
        <f t="shared" si="3"/>
        <v>0</v>
      </c>
      <c r="AR174" s="25" t="s">
        <v>342</v>
      </c>
      <c r="AT174" s="25" t="s">
        <v>1079</v>
      </c>
      <c r="AU174" s="25" t="s">
        <v>84</v>
      </c>
      <c r="AY174" s="25" t="s">
        <v>308</v>
      </c>
      <c r="BE174" s="214">
        <f t="shared" si="4"/>
        <v>0</v>
      </c>
      <c r="BF174" s="214">
        <f t="shared" si="5"/>
        <v>0</v>
      </c>
      <c r="BG174" s="214">
        <f t="shared" si="6"/>
        <v>0</v>
      </c>
      <c r="BH174" s="214">
        <f t="shared" si="7"/>
        <v>0</v>
      </c>
      <c r="BI174" s="214">
        <f t="shared" si="8"/>
        <v>0</v>
      </c>
      <c r="BJ174" s="25" t="s">
        <v>82</v>
      </c>
      <c r="BK174" s="214">
        <f t="shared" si="9"/>
        <v>0</v>
      </c>
      <c r="BL174" s="25" t="s">
        <v>327</v>
      </c>
      <c r="BM174" s="25" t="s">
        <v>14159</v>
      </c>
    </row>
    <row r="175" spans="2:65" s="1" customFormat="1" ht="22.5" customHeight="1">
      <c r="B175" s="42"/>
      <c r="C175" s="277" t="s">
        <v>638</v>
      </c>
      <c r="D175" s="277" t="s">
        <v>1079</v>
      </c>
      <c r="E175" s="278" t="s">
        <v>14160</v>
      </c>
      <c r="F175" s="279" t="s">
        <v>14161</v>
      </c>
      <c r="G175" s="280" t="s">
        <v>5275</v>
      </c>
      <c r="H175" s="281">
        <v>32</v>
      </c>
      <c r="I175" s="282"/>
      <c r="J175" s="283">
        <f t="shared" si="0"/>
        <v>0</v>
      </c>
      <c r="K175" s="279" t="s">
        <v>21</v>
      </c>
      <c r="L175" s="284"/>
      <c r="M175" s="285" t="s">
        <v>21</v>
      </c>
      <c r="N175" s="286" t="s">
        <v>45</v>
      </c>
      <c r="O175" s="43"/>
      <c r="P175" s="212">
        <f t="shared" si="1"/>
        <v>0</v>
      </c>
      <c r="Q175" s="212">
        <v>0</v>
      </c>
      <c r="R175" s="212">
        <f t="shared" si="2"/>
        <v>0</v>
      </c>
      <c r="S175" s="212">
        <v>0</v>
      </c>
      <c r="T175" s="213">
        <f t="shared" si="3"/>
        <v>0</v>
      </c>
      <c r="AR175" s="25" t="s">
        <v>342</v>
      </c>
      <c r="AT175" s="25" t="s">
        <v>1079</v>
      </c>
      <c r="AU175" s="25" t="s">
        <v>84</v>
      </c>
      <c r="AY175" s="25" t="s">
        <v>308</v>
      </c>
      <c r="BE175" s="214">
        <f t="shared" si="4"/>
        <v>0</v>
      </c>
      <c r="BF175" s="214">
        <f t="shared" si="5"/>
        <v>0</v>
      </c>
      <c r="BG175" s="214">
        <f t="shared" si="6"/>
        <v>0</v>
      </c>
      <c r="BH175" s="214">
        <f t="shared" si="7"/>
        <v>0</v>
      </c>
      <c r="BI175" s="214">
        <f t="shared" si="8"/>
        <v>0</v>
      </c>
      <c r="BJ175" s="25" t="s">
        <v>82</v>
      </c>
      <c r="BK175" s="214">
        <f t="shared" si="9"/>
        <v>0</v>
      </c>
      <c r="BL175" s="25" t="s">
        <v>327</v>
      </c>
      <c r="BM175" s="25" t="s">
        <v>14162</v>
      </c>
    </row>
    <row r="176" spans="2:65" s="1" customFormat="1" ht="22.5" customHeight="1">
      <c r="B176" s="42"/>
      <c r="C176" s="203" t="s">
        <v>644</v>
      </c>
      <c r="D176" s="203" t="s">
        <v>311</v>
      </c>
      <c r="E176" s="204" t="s">
        <v>14133</v>
      </c>
      <c r="F176" s="205" t="s">
        <v>14134</v>
      </c>
      <c r="G176" s="206" t="s">
        <v>538</v>
      </c>
      <c r="H176" s="207">
        <v>2.6</v>
      </c>
      <c r="I176" s="208"/>
      <c r="J176" s="209">
        <f t="shared" si="0"/>
        <v>0</v>
      </c>
      <c r="K176" s="205" t="s">
        <v>6599</v>
      </c>
      <c r="L176" s="62"/>
      <c r="M176" s="210" t="s">
        <v>21</v>
      </c>
      <c r="N176" s="211" t="s">
        <v>45</v>
      </c>
      <c r="O176" s="43"/>
      <c r="P176" s="212">
        <f t="shared" si="1"/>
        <v>0</v>
      </c>
      <c r="Q176" s="212">
        <v>7.3999999999999999E-4</v>
      </c>
      <c r="R176" s="212">
        <f t="shared" si="2"/>
        <v>1.9240000000000001E-3</v>
      </c>
      <c r="S176" s="212">
        <v>0</v>
      </c>
      <c r="T176" s="213">
        <f t="shared" si="3"/>
        <v>0</v>
      </c>
      <c r="AR176" s="25" t="s">
        <v>327</v>
      </c>
      <c r="AT176" s="25" t="s">
        <v>311</v>
      </c>
      <c r="AU176" s="25" t="s">
        <v>84</v>
      </c>
      <c r="AY176" s="25" t="s">
        <v>308</v>
      </c>
      <c r="BE176" s="214">
        <f t="shared" si="4"/>
        <v>0</v>
      </c>
      <c r="BF176" s="214">
        <f t="shared" si="5"/>
        <v>0</v>
      </c>
      <c r="BG176" s="214">
        <f t="shared" si="6"/>
        <v>0</v>
      </c>
      <c r="BH176" s="214">
        <f t="shared" si="7"/>
        <v>0</v>
      </c>
      <c r="BI176" s="214">
        <f t="shared" si="8"/>
        <v>0</v>
      </c>
      <c r="BJ176" s="25" t="s">
        <v>82</v>
      </c>
      <c r="BK176" s="214">
        <f t="shared" si="9"/>
        <v>0</v>
      </c>
      <c r="BL176" s="25" t="s">
        <v>327</v>
      </c>
      <c r="BM176" s="25" t="s">
        <v>14163</v>
      </c>
    </row>
    <row r="177" spans="2:65" s="1" customFormat="1" ht="22.5" customHeight="1">
      <c r="B177" s="42"/>
      <c r="C177" s="277" t="s">
        <v>649</v>
      </c>
      <c r="D177" s="277" t="s">
        <v>1079</v>
      </c>
      <c r="E177" s="278" t="s">
        <v>14164</v>
      </c>
      <c r="F177" s="279" t="s">
        <v>14165</v>
      </c>
      <c r="G177" s="280" t="s">
        <v>647</v>
      </c>
      <c r="H177" s="281">
        <v>2</v>
      </c>
      <c r="I177" s="282"/>
      <c r="J177" s="283">
        <f t="shared" si="0"/>
        <v>0</v>
      </c>
      <c r="K177" s="279" t="s">
        <v>21</v>
      </c>
      <c r="L177" s="284"/>
      <c r="M177" s="285" t="s">
        <v>21</v>
      </c>
      <c r="N177" s="286" t="s">
        <v>45</v>
      </c>
      <c r="O177" s="43"/>
      <c r="P177" s="212">
        <f t="shared" si="1"/>
        <v>0</v>
      </c>
      <c r="Q177" s="212">
        <v>0</v>
      </c>
      <c r="R177" s="212">
        <f t="shared" si="2"/>
        <v>0</v>
      </c>
      <c r="S177" s="212">
        <v>0</v>
      </c>
      <c r="T177" s="213">
        <f t="shared" si="3"/>
        <v>0</v>
      </c>
      <c r="AR177" s="25" t="s">
        <v>342</v>
      </c>
      <c r="AT177" s="25" t="s">
        <v>1079</v>
      </c>
      <c r="AU177" s="25" t="s">
        <v>84</v>
      </c>
      <c r="AY177" s="25" t="s">
        <v>308</v>
      </c>
      <c r="BE177" s="214">
        <f t="shared" si="4"/>
        <v>0</v>
      </c>
      <c r="BF177" s="214">
        <f t="shared" si="5"/>
        <v>0</v>
      </c>
      <c r="BG177" s="214">
        <f t="shared" si="6"/>
        <v>0</v>
      </c>
      <c r="BH177" s="214">
        <f t="shared" si="7"/>
        <v>0</v>
      </c>
      <c r="BI177" s="214">
        <f t="shared" si="8"/>
        <v>0</v>
      </c>
      <c r="BJ177" s="25" t="s">
        <v>82</v>
      </c>
      <c r="BK177" s="214">
        <f t="shared" si="9"/>
        <v>0</v>
      </c>
      <c r="BL177" s="25" t="s">
        <v>327</v>
      </c>
      <c r="BM177" s="25" t="s">
        <v>14166</v>
      </c>
    </row>
    <row r="178" spans="2:65" s="1" customFormat="1" ht="22.5" customHeight="1">
      <c r="B178" s="42"/>
      <c r="C178" s="277" t="s">
        <v>653</v>
      </c>
      <c r="D178" s="277" t="s">
        <v>1079</v>
      </c>
      <c r="E178" s="278" t="s">
        <v>14167</v>
      </c>
      <c r="F178" s="279" t="s">
        <v>14168</v>
      </c>
      <c r="G178" s="280" t="s">
        <v>5275</v>
      </c>
      <c r="H178" s="281">
        <v>4</v>
      </c>
      <c r="I178" s="282"/>
      <c r="J178" s="283">
        <f t="shared" si="0"/>
        <v>0</v>
      </c>
      <c r="K178" s="279" t="s">
        <v>21</v>
      </c>
      <c r="L178" s="284"/>
      <c r="M178" s="285" t="s">
        <v>21</v>
      </c>
      <c r="N178" s="286" t="s">
        <v>45</v>
      </c>
      <c r="O178" s="43"/>
      <c r="P178" s="212">
        <f t="shared" si="1"/>
        <v>0</v>
      </c>
      <c r="Q178" s="212">
        <v>0</v>
      </c>
      <c r="R178" s="212">
        <f t="shared" si="2"/>
        <v>0</v>
      </c>
      <c r="S178" s="212">
        <v>0</v>
      </c>
      <c r="T178" s="213">
        <f t="shared" si="3"/>
        <v>0</v>
      </c>
      <c r="AR178" s="25" t="s">
        <v>342</v>
      </c>
      <c r="AT178" s="25" t="s">
        <v>1079</v>
      </c>
      <c r="AU178" s="25" t="s">
        <v>84</v>
      </c>
      <c r="AY178" s="25" t="s">
        <v>308</v>
      </c>
      <c r="BE178" s="214">
        <f t="shared" si="4"/>
        <v>0</v>
      </c>
      <c r="BF178" s="214">
        <f t="shared" si="5"/>
        <v>0</v>
      </c>
      <c r="BG178" s="214">
        <f t="shared" si="6"/>
        <v>0</v>
      </c>
      <c r="BH178" s="214">
        <f t="shared" si="7"/>
        <v>0</v>
      </c>
      <c r="BI178" s="214">
        <f t="shared" si="8"/>
        <v>0</v>
      </c>
      <c r="BJ178" s="25" t="s">
        <v>82</v>
      </c>
      <c r="BK178" s="214">
        <f t="shared" si="9"/>
        <v>0</v>
      </c>
      <c r="BL178" s="25" t="s">
        <v>327</v>
      </c>
      <c r="BM178" s="25" t="s">
        <v>14169</v>
      </c>
    </row>
    <row r="179" spans="2:65" s="1" customFormat="1" ht="22.5" customHeight="1">
      <c r="B179" s="42"/>
      <c r="C179" s="277" t="s">
        <v>657</v>
      </c>
      <c r="D179" s="277" t="s">
        <v>1079</v>
      </c>
      <c r="E179" s="278" t="s">
        <v>14170</v>
      </c>
      <c r="F179" s="279" t="s">
        <v>14171</v>
      </c>
      <c r="G179" s="280" t="s">
        <v>5275</v>
      </c>
      <c r="H179" s="281">
        <v>2</v>
      </c>
      <c r="I179" s="282"/>
      <c r="J179" s="283">
        <f t="shared" si="0"/>
        <v>0</v>
      </c>
      <c r="K179" s="279" t="s">
        <v>21</v>
      </c>
      <c r="L179" s="284"/>
      <c r="M179" s="285" t="s">
        <v>21</v>
      </c>
      <c r="N179" s="286" t="s">
        <v>45</v>
      </c>
      <c r="O179" s="43"/>
      <c r="P179" s="212">
        <f t="shared" si="1"/>
        <v>0</v>
      </c>
      <c r="Q179" s="212">
        <v>0</v>
      </c>
      <c r="R179" s="212">
        <f t="shared" si="2"/>
        <v>0</v>
      </c>
      <c r="S179" s="212">
        <v>0</v>
      </c>
      <c r="T179" s="213">
        <f t="shared" si="3"/>
        <v>0</v>
      </c>
      <c r="AR179" s="25" t="s">
        <v>342</v>
      </c>
      <c r="AT179" s="25" t="s">
        <v>1079</v>
      </c>
      <c r="AU179" s="25" t="s">
        <v>84</v>
      </c>
      <c r="AY179" s="25" t="s">
        <v>308</v>
      </c>
      <c r="BE179" s="214">
        <f t="shared" si="4"/>
        <v>0</v>
      </c>
      <c r="BF179" s="214">
        <f t="shared" si="5"/>
        <v>0</v>
      </c>
      <c r="BG179" s="214">
        <f t="shared" si="6"/>
        <v>0</v>
      </c>
      <c r="BH179" s="214">
        <f t="shared" si="7"/>
        <v>0</v>
      </c>
      <c r="BI179" s="214">
        <f t="shared" si="8"/>
        <v>0</v>
      </c>
      <c r="BJ179" s="25" t="s">
        <v>82</v>
      </c>
      <c r="BK179" s="214">
        <f t="shared" si="9"/>
        <v>0</v>
      </c>
      <c r="BL179" s="25" t="s">
        <v>327</v>
      </c>
      <c r="BM179" s="25" t="s">
        <v>14172</v>
      </c>
    </row>
    <row r="180" spans="2:65" s="1" customFormat="1" ht="22.5" customHeight="1">
      <c r="B180" s="42"/>
      <c r="C180" s="203" t="s">
        <v>661</v>
      </c>
      <c r="D180" s="203" t="s">
        <v>311</v>
      </c>
      <c r="E180" s="204" t="s">
        <v>14173</v>
      </c>
      <c r="F180" s="205" t="s">
        <v>14174</v>
      </c>
      <c r="G180" s="206" t="s">
        <v>578</v>
      </c>
      <c r="H180" s="207">
        <v>144</v>
      </c>
      <c r="I180" s="208"/>
      <c r="J180" s="209">
        <f t="shared" si="0"/>
        <v>0</v>
      </c>
      <c r="K180" s="205" t="s">
        <v>21</v>
      </c>
      <c r="L180" s="62"/>
      <c r="M180" s="210" t="s">
        <v>21</v>
      </c>
      <c r="N180" s="211" t="s">
        <v>45</v>
      </c>
      <c r="O180" s="43"/>
      <c r="P180" s="212">
        <f t="shared" si="1"/>
        <v>0</v>
      </c>
      <c r="Q180" s="212">
        <v>7.3999999999999999E-4</v>
      </c>
      <c r="R180" s="212">
        <f t="shared" si="2"/>
        <v>0.10656</v>
      </c>
      <c r="S180" s="212">
        <v>0</v>
      </c>
      <c r="T180" s="213">
        <f t="shared" si="3"/>
        <v>0</v>
      </c>
      <c r="AR180" s="25" t="s">
        <v>327</v>
      </c>
      <c r="AT180" s="25" t="s">
        <v>311</v>
      </c>
      <c r="AU180" s="25" t="s">
        <v>84</v>
      </c>
      <c r="AY180" s="25" t="s">
        <v>308</v>
      </c>
      <c r="BE180" s="214">
        <f t="shared" si="4"/>
        <v>0</v>
      </c>
      <c r="BF180" s="214">
        <f t="shared" si="5"/>
        <v>0</v>
      </c>
      <c r="BG180" s="214">
        <f t="shared" si="6"/>
        <v>0</v>
      </c>
      <c r="BH180" s="214">
        <f t="shared" si="7"/>
        <v>0</v>
      </c>
      <c r="BI180" s="214">
        <f t="shared" si="8"/>
        <v>0</v>
      </c>
      <c r="BJ180" s="25" t="s">
        <v>82</v>
      </c>
      <c r="BK180" s="214">
        <f t="shared" si="9"/>
        <v>0</v>
      </c>
      <c r="BL180" s="25" t="s">
        <v>327</v>
      </c>
      <c r="BM180" s="25" t="s">
        <v>14175</v>
      </c>
    </row>
    <row r="181" spans="2:65" s="1" customFormat="1" ht="22.5" customHeight="1">
      <c r="B181" s="42"/>
      <c r="C181" s="277" t="s">
        <v>665</v>
      </c>
      <c r="D181" s="277" t="s">
        <v>1079</v>
      </c>
      <c r="E181" s="278" t="s">
        <v>14176</v>
      </c>
      <c r="F181" s="279" t="s">
        <v>14177</v>
      </c>
      <c r="G181" s="280" t="s">
        <v>5275</v>
      </c>
      <c r="H181" s="281">
        <v>144</v>
      </c>
      <c r="I181" s="282"/>
      <c r="J181" s="283">
        <f t="shared" si="0"/>
        <v>0</v>
      </c>
      <c r="K181" s="279" t="s">
        <v>21</v>
      </c>
      <c r="L181" s="284"/>
      <c r="M181" s="285" t="s">
        <v>21</v>
      </c>
      <c r="N181" s="286" t="s">
        <v>45</v>
      </c>
      <c r="O181" s="43"/>
      <c r="P181" s="212">
        <f t="shared" si="1"/>
        <v>0</v>
      </c>
      <c r="Q181" s="212">
        <v>0</v>
      </c>
      <c r="R181" s="212">
        <f t="shared" si="2"/>
        <v>0</v>
      </c>
      <c r="S181" s="212">
        <v>0</v>
      </c>
      <c r="T181" s="213">
        <f t="shared" si="3"/>
        <v>0</v>
      </c>
      <c r="AR181" s="25" t="s">
        <v>342</v>
      </c>
      <c r="AT181" s="25" t="s">
        <v>1079</v>
      </c>
      <c r="AU181" s="25" t="s">
        <v>84</v>
      </c>
      <c r="AY181" s="25" t="s">
        <v>308</v>
      </c>
      <c r="BE181" s="214">
        <f t="shared" si="4"/>
        <v>0</v>
      </c>
      <c r="BF181" s="214">
        <f t="shared" si="5"/>
        <v>0</v>
      </c>
      <c r="BG181" s="214">
        <f t="shared" si="6"/>
        <v>0</v>
      </c>
      <c r="BH181" s="214">
        <f t="shared" si="7"/>
        <v>0</v>
      </c>
      <c r="BI181" s="214">
        <f t="shared" si="8"/>
        <v>0</v>
      </c>
      <c r="BJ181" s="25" t="s">
        <v>82</v>
      </c>
      <c r="BK181" s="214">
        <f t="shared" si="9"/>
        <v>0</v>
      </c>
      <c r="BL181" s="25" t="s">
        <v>327</v>
      </c>
      <c r="BM181" s="25" t="s">
        <v>14178</v>
      </c>
    </row>
    <row r="182" spans="2:65" s="1" customFormat="1" ht="22.5" customHeight="1">
      <c r="B182" s="42"/>
      <c r="C182" s="203" t="s">
        <v>669</v>
      </c>
      <c r="D182" s="203" t="s">
        <v>311</v>
      </c>
      <c r="E182" s="204" t="s">
        <v>14179</v>
      </c>
      <c r="F182" s="205" t="s">
        <v>14180</v>
      </c>
      <c r="G182" s="206" t="s">
        <v>538</v>
      </c>
      <c r="H182" s="207">
        <v>200</v>
      </c>
      <c r="I182" s="208"/>
      <c r="J182" s="209">
        <f t="shared" si="0"/>
        <v>0</v>
      </c>
      <c r="K182" s="205" t="s">
        <v>6599</v>
      </c>
      <c r="L182" s="62"/>
      <c r="M182" s="210" t="s">
        <v>21</v>
      </c>
      <c r="N182" s="211" t="s">
        <v>45</v>
      </c>
      <c r="O182" s="43"/>
      <c r="P182" s="212">
        <f t="shared" si="1"/>
        <v>0</v>
      </c>
      <c r="Q182" s="212">
        <v>9.0000000000000006E-5</v>
      </c>
      <c r="R182" s="212">
        <f t="shared" si="2"/>
        <v>1.8000000000000002E-2</v>
      </c>
      <c r="S182" s="212">
        <v>0</v>
      </c>
      <c r="T182" s="213">
        <f t="shared" si="3"/>
        <v>0</v>
      </c>
      <c r="AR182" s="25" t="s">
        <v>327</v>
      </c>
      <c r="AT182" s="25" t="s">
        <v>311</v>
      </c>
      <c r="AU182" s="25" t="s">
        <v>84</v>
      </c>
      <c r="AY182" s="25" t="s">
        <v>308</v>
      </c>
      <c r="BE182" s="214">
        <f t="shared" si="4"/>
        <v>0</v>
      </c>
      <c r="BF182" s="214">
        <f t="shared" si="5"/>
        <v>0</v>
      </c>
      <c r="BG182" s="214">
        <f t="shared" si="6"/>
        <v>0</v>
      </c>
      <c r="BH182" s="214">
        <f t="shared" si="7"/>
        <v>0</v>
      </c>
      <c r="BI182" s="214">
        <f t="shared" si="8"/>
        <v>0</v>
      </c>
      <c r="BJ182" s="25" t="s">
        <v>82</v>
      </c>
      <c r="BK182" s="214">
        <f t="shared" si="9"/>
        <v>0</v>
      </c>
      <c r="BL182" s="25" t="s">
        <v>327</v>
      </c>
      <c r="BM182" s="25" t="s">
        <v>14181</v>
      </c>
    </row>
    <row r="183" spans="2:65" s="11" customFormat="1" ht="29.85" customHeight="1">
      <c r="B183" s="186"/>
      <c r="C183" s="187"/>
      <c r="D183" s="200" t="s">
        <v>73</v>
      </c>
      <c r="E183" s="201" t="s">
        <v>346</v>
      </c>
      <c r="F183" s="201" t="s">
        <v>1607</v>
      </c>
      <c r="G183" s="187"/>
      <c r="H183" s="187"/>
      <c r="I183" s="190"/>
      <c r="J183" s="202">
        <f>BK183</f>
        <v>0</v>
      </c>
      <c r="K183" s="187"/>
      <c r="L183" s="192"/>
      <c r="M183" s="193"/>
      <c r="N183" s="194"/>
      <c r="O183" s="194"/>
      <c r="P183" s="195">
        <f>SUM(P184:P185)</f>
        <v>0</v>
      </c>
      <c r="Q183" s="194"/>
      <c r="R183" s="195">
        <f>SUM(R184:R185)</f>
        <v>7.6599999999999997E-4</v>
      </c>
      <c r="S183" s="194"/>
      <c r="T183" s="196">
        <f>SUM(T184:T185)</f>
        <v>0</v>
      </c>
      <c r="AR183" s="197" t="s">
        <v>82</v>
      </c>
      <c r="AT183" s="198" t="s">
        <v>73</v>
      </c>
      <c r="AU183" s="198" t="s">
        <v>82</v>
      </c>
      <c r="AY183" s="197" t="s">
        <v>308</v>
      </c>
      <c r="BK183" s="199">
        <f>SUM(BK184:BK185)</f>
        <v>0</v>
      </c>
    </row>
    <row r="184" spans="2:65" s="1" customFormat="1" ht="31.5" customHeight="1">
      <c r="B184" s="42"/>
      <c r="C184" s="203" t="s">
        <v>673</v>
      </c>
      <c r="D184" s="203" t="s">
        <v>311</v>
      </c>
      <c r="E184" s="204" t="s">
        <v>14182</v>
      </c>
      <c r="F184" s="205" t="s">
        <v>14183</v>
      </c>
      <c r="G184" s="206" t="s">
        <v>538</v>
      </c>
      <c r="H184" s="207">
        <v>76.599999999999994</v>
      </c>
      <c r="I184" s="208"/>
      <c r="J184" s="209">
        <f>ROUND(I184*H184,2)</f>
        <v>0</v>
      </c>
      <c r="K184" s="205" t="s">
        <v>6599</v>
      </c>
      <c r="L184" s="62"/>
      <c r="M184" s="210" t="s">
        <v>21</v>
      </c>
      <c r="N184" s="211" t="s">
        <v>45</v>
      </c>
      <c r="O184" s="43"/>
      <c r="P184" s="212">
        <f>O184*H184</f>
        <v>0</v>
      </c>
      <c r="Q184" s="212">
        <v>1.0000000000000001E-5</v>
      </c>
      <c r="R184" s="212">
        <f>Q184*H184</f>
        <v>7.6599999999999997E-4</v>
      </c>
      <c r="S184" s="212">
        <v>0</v>
      </c>
      <c r="T184" s="213">
        <f>S184*H184</f>
        <v>0</v>
      </c>
      <c r="AR184" s="25" t="s">
        <v>327</v>
      </c>
      <c r="AT184" s="25" t="s">
        <v>311</v>
      </c>
      <c r="AU184" s="25" t="s">
        <v>84</v>
      </c>
      <c r="AY184" s="25" t="s">
        <v>308</v>
      </c>
      <c r="BE184" s="214">
        <f>IF(N184="základní",J184,0)</f>
        <v>0</v>
      </c>
      <c r="BF184" s="214">
        <f>IF(N184="snížená",J184,0)</f>
        <v>0</v>
      </c>
      <c r="BG184" s="214">
        <f>IF(N184="zákl. přenesená",J184,0)</f>
        <v>0</v>
      </c>
      <c r="BH184" s="214">
        <f>IF(N184="sníž. přenesená",J184,0)</f>
        <v>0</v>
      </c>
      <c r="BI184" s="214">
        <f>IF(N184="nulová",J184,0)</f>
        <v>0</v>
      </c>
      <c r="BJ184" s="25" t="s">
        <v>82</v>
      </c>
      <c r="BK184" s="214">
        <f>ROUND(I184*H184,2)</f>
        <v>0</v>
      </c>
      <c r="BL184" s="25" t="s">
        <v>327</v>
      </c>
      <c r="BM184" s="25" t="s">
        <v>14184</v>
      </c>
    </row>
    <row r="185" spans="2:65" s="13" customFormat="1" ht="13.5">
      <c r="B185" s="233"/>
      <c r="C185" s="234"/>
      <c r="D185" s="223" t="s">
        <v>451</v>
      </c>
      <c r="E185" s="235" t="s">
        <v>21</v>
      </c>
      <c r="F185" s="236" t="s">
        <v>14185</v>
      </c>
      <c r="G185" s="234"/>
      <c r="H185" s="237">
        <v>76.599999999999994</v>
      </c>
      <c r="I185" s="238"/>
      <c r="J185" s="234"/>
      <c r="K185" s="234"/>
      <c r="L185" s="239"/>
      <c r="M185" s="240"/>
      <c r="N185" s="241"/>
      <c r="O185" s="241"/>
      <c r="P185" s="241"/>
      <c r="Q185" s="241"/>
      <c r="R185" s="241"/>
      <c r="S185" s="241"/>
      <c r="T185" s="242"/>
      <c r="AT185" s="243" t="s">
        <v>451</v>
      </c>
      <c r="AU185" s="243" t="s">
        <v>84</v>
      </c>
      <c r="AV185" s="13" t="s">
        <v>84</v>
      </c>
      <c r="AW185" s="13" t="s">
        <v>37</v>
      </c>
      <c r="AX185" s="13" t="s">
        <v>82</v>
      </c>
      <c r="AY185" s="243" t="s">
        <v>308</v>
      </c>
    </row>
    <row r="186" spans="2:65" s="11" customFormat="1" ht="29.85" customHeight="1">
      <c r="B186" s="186"/>
      <c r="C186" s="187"/>
      <c r="D186" s="200" t="s">
        <v>73</v>
      </c>
      <c r="E186" s="201" t="s">
        <v>714</v>
      </c>
      <c r="F186" s="201" t="s">
        <v>715</v>
      </c>
      <c r="G186" s="187"/>
      <c r="H186" s="187"/>
      <c r="I186" s="190"/>
      <c r="J186" s="202">
        <f>BK186</f>
        <v>0</v>
      </c>
      <c r="K186" s="187"/>
      <c r="L186" s="192"/>
      <c r="M186" s="193"/>
      <c r="N186" s="194"/>
      <c r="O186" s="194"/>
      <c r="P186" s="195">
        <f>SUM(P187:P191)</f>
        <v>0</v>
      </c>
      <c r="Q186" s="194"/>
      <c r="R186" s="195">
        <f>SUM(R187:R191)</f>
        <v>0</v>
      </c>
      <c r="S186" s="194"/>
      <c r="T186" s="196">
        <f>SUM(T187:T191)</f>
        <v>0</v>
      </c>
      <c r="AR186" s="197" t="s">
        <v>82</v>
      </c>
      <c r="AT186" s="198" t="s">
        <v>73</v>
      </c>
      <c r="AU186" s="198" t="s">
        <v>82</v>
      </c>
      <c r="AY186" s="197" t="s">
        <v>308</v>
      </c>
      <c r="BK186" s="199">
        <f>SUM(BK187:BK191)</f>
        <v>0</v>
      </c>
    </row>
    <row r="187" spans="2:65" s="1" customFormat="1" ht="22.5" customHeight="1">
      <c r="B187" s="42"/>
      <c r="C187" s="203" t="s">
        <v>677</v>
      </c>
      <c r="D187" s="203" t="s">
        <v>311</v>
      </c>
      <c r="E187" s="204" t="s">
        <v>14186</v>
      </c>
      <c r="F187" s="205" t="s">
        <v>14187</v>
      </c>
      <c r="G187" s="206" t="s">
        <v>719</v>
      </c>
      <c r="H187" s="207">
        <v>26.145</v>
      </c>
      <c r="I187" s="208"/>
      <c r="J187" s="209">
        <f>ROUND(I187*H187,2)</f>
        <v>0</v>
      </c>
      <c r="K187" s="205" t="s">
        <v>6599</v>
      </c>
      <c r="L187" s="62"/>
      <c r="M187" s="210" t="s">
        <v>21</v>
      </c>
      <c r="N187" s="211" t="s">
        <v>45</v>
      </c>
      <c r="O187" s="43"/>
      <c r="P187" s="212">
        <f>O187*H187</f>
        <v>0</v>
      </c>
      <c r="Q187" s="212">
        <v>0</v>
      </c>
      <c r="R187" s="212">
        <f>Q187*H187</f>
        <v>0</v>
      </c>
      <c r="S187" s="212">
        <v>0</v>
      </c>
      <c r="T187" s="213">
        <f>S187*H187</f>
        <v>0</v>
      </c>
      <c r="AR187" s="25" t="s">
        <v>327</v>
      </c>
      <c r="AT187" s="25" t="s">
        <v>311</v>
      </c>
      <c r="AU187" s="25" t="s">
        <v>84</v>
      </c>
      <c r="AY187" s="25" t="s">
        <v>308</v>
      </c>
      <c r="BE187" s="214">
        <f>IF(N187="základní",J187,0)</f>
        <v>0</v>
      </c>
      <c r="BF187" s="214">
        <f>IF(N187="snížená",J187,0)</f>
        <v>0</v>
      </c>
      <c r="BG187" s="214">
        <f>IF(N187="zákl. přenesená",J187,0)</f>
        <v>0</v>
      </c>
      <c r="BH187" s="214">
        <f>IF(N187="sníž. přenesená",J187,0)</f>
        <v>0</v>
      </c>
      <c r="BI187" s="214">
        <f>IF(N187="nulová",J187,0)</f>
        <v>0</v>
      </c>
      <c r="BJ187" s="25" t="s">
        <v>82</v>
      </c>
      <c r="BK187" s="214">
        <f>ROUND(I187*H187,2)</f>
        <v>0</v>
      </c>
      <c r="BL187" s="25" t="s">
        <v>327</v>
      </c>
      <c r="BM187" s="25" t="s">
        <v>14188</v>
      </c>
    </row>
    <row r="188" spans="2:65" s="1" customFormat="1" ht="22.5" customHeight="1">
      <c r="B188" s="42"/>
      <c r="C188" s="203" t="s">
        <v>681</v>
      </c>
      <c r="D188" s="203" t="s">
        <v>311</v>
      </c>
      <c r="E188" s="204" t="s">
        <v>14189</v>
      </c>
      <c r="F188" s="205" t="s">
        <v>14190</v>
      </c>
      <c r="G188" s="206" t="s">
        <v>719</v>
      </c>
      <c r="H188" s="207">
        <v>758.20500000000004</v>
      </c>
      <c r="I188" s="208"/>
      <c r="J188" s="209">
        <f>ROUND(I188*H188,2)</f>
        <v>0</v>
      </c>
      <c r="K188" s="205" t="s">
        <v>6599</v>
      </c>
      <c r="L188" s="62"/>
      <c r="M188" s="210" t="s">
        <v>21</v>
      </c>
      <c r="N188" s="211" t="s">
        <v>45</v>
      </c>
      <c r="O188" s="43"/>
      <c r="P188" s="212">
        <f>O188*H188</f>
        <v>0</v>
      </c>
      <c r="Q188" s="212">
        <v>0</v>
      </c>
      <c r="R188" s="212">
        <f>Q188*H188</f>
        <v>0</v>
      </c>
      <c r="S188" s="212">
        <v>0</v>
      </c>
      <c r="T188" s="213">
        <f>S188*H188</f>
        <v>0</v>
      </c>
      <c r="AR188" s="25" t="s">
        <v>327</v>
      </c>
      <c r="AT188" s="25" t="s">
        <v>311</v>
      </c>
      <c r="AU188" s="25" t="s">
        <v>84</v>
      </c>
      <c r="AY188" s="25" t="s">
        <v>308</v>
      </c>
      <c r="BE188" s="214">
        <f>IF(N188="základní",J188,0)</f>
        <v>0</v>
      </c>
      <c r="BF188" s="214">
        <f>IF(N188="snížená",J188,0)</f>
        <v>0</v>
      </c>
      <c r="BG188" s="214">
        <f>IF(N188="zákl. přenesená",J188,0)</f>
        <v>0</v>
      </c>
      <c r="BH188" s="214">
        <f>IF(N188="sníž. přenesená",J188,0)</f>
        <v>0</v>
      </c>
      <c r="BI188" s="214">
        <f>IF(N188="nulová",J188,0)</f>
        <v>0</v>
      </c>
      <c r="BJ188" s="25" t="s">
        <v>82</v>
      </c>
      <c r="BK188" s="214">
        <f>ROUND(I188*H188,2)</f>
        <v>0</v>
      </c>
      <c r="BL188" s="25" t="s">
        <v>327</v>
      </c>
      <c r="BM188" s="25" t="s">
        <v>14191</v>
      </c>
    </row>
    <row r="189" spans="2:65" s="13" customFormat="1" ht="13.5">
      <c r="B189" s="233"/>
      <c r="C189" s="234"/>
      <c r="D189" s="246" t="s">
        <v>451</v>
      </c>
      <c r="E189" s="234"/>
      <c r="F189" s="257" t="s">
        <v>14192</v>
      </c>
      <c r="G189" s="234"/>
      <c r="H189" s="258">
        <v>758.20500000000004</v>
      </c>
      <c r="I189" s="238"/>
      <c r="J189" s="234"/>
      <c r="K189" s="234"/>
      <c r="L189" s="239"/>
      <c r="M189" s="240"/>
      <c r="N189" s="241"/>
      <c r="O189" s="241"/>
      <c r="P189" s="241"/>
      <c r="Q189" s="241"/>
      <c r="R189" s="241"/>
      <c r="S189" s="241"/>
      <c r="T189" s="242"/>
      <c r="AT189" s="243" t="s">
        <v>451</v>
      </c>
      <c r="AU189" s="243" t="s">
        <v>84</v>
      </c>
      <c r="AV189" s="13" t="s">
        <v>84</v>
      </c>
      <c r="AW189" s="13" t="s">
        <v>6</v>
      </c>
      <c r="AX189" s="13" t="s">
        <v>82</v>
      </c>
      <c r="AY189" s="243" t="s">
        <v>308</v>
      </c>
    </row>
    <row r="190" spans="2:65" s="1" customFormat="1" ht="22.5" customHeight="1">
      <c r="B190" s="42"/>
      <c r="C190" s="203" t="s">
        <v>685</v>
      </c>
      <c r="D190" s="203" t="s">
        <v>311</v>
      </c>
      <c r="E190" s="204" t="s">
        <v>13725</v>
      </c>
      <c r="F190" s="205" t="s">
        <v>13726</v>
      </c>
      <c r="G190" s="206" t="s">
        <v>719</v>
      </c>
      <c r="H190" s="207">
        <v>26.145</v>
      </c>
      <c r="I190" s="208"/>
      <c r="J190" s="209">
        <f>ROUND(I190*H190,2)</f>
        <v>0</v>
      </c>
      <c r="K190" s="205" t="s">
        <v>6599</v>
      </c>
      <c r="L190" s="62"/>
      <c r="M190" s="210" t="s">
        <v>21</v>
      </c>
      <c r="N190" s="211" t="s">
        <v>45</v>
      </c>
      <c r="O190" s="43"/>
      <c r="P190" s="212">
        <f>O190*H190</f>
        <v>0</v>
      </c>
      <c r="Q190" s="212">
        <v>0</v>
      </c>
      <c r="R190" s="212">
        <f>Q190*H190</f>
        <v>0</v>
      </c>
      <c r="S190" s="212">
        <v>0</v>
      </c>
      <c r="T190" s="213">
        <f>S190*H190</f>
        <v>0</v>
      </c>
      <c r="AR190" s="25" t="s">
        <v>327</v>
      </c>
      <c r="AT190" s="25" t="s">
        <v>311</v>
      </c>
      <c r="AU190" s="25" t="s">
        <v>84</v>
      </c>
      <c r="AY190" s="25" t="s">
        <v>308</v>
      </c>
      <c r="BE190" s="214">
        <f>IF(N190="základní",J190,0)</f>
        <v>0</v>
      </c>
      <c r="BF190" s="214">
        <f>IF(N190="snížená",J190,0)</f>
        <v>0</v>
      </c>
      <c r="BG190" s="214">
        <f>IF(N190="zákl. přenesená",J190,0)</f>
        <v>0</v>
      </c>
      <c r="BH190" s="214">
        <f>IF(N190="sníž. přenesená",J190,0)</f>
        <v>0</v>
      </c>
      <c r="BI190" s="214">
        <f>IF(N190="nulová",J190,0)</f>
        <v>0</v>
      </c>
      <c r="BJ190" s="25" t="s">
        <v>82</v>
      </c>
      <c r="BK190" s="214">
        <f>ROUND(I190*H190,2)</f>
        <v>0</v>
      </c>
      <c r="BL190" s="25" t="s">
        <v>327</v>
      </c>
      <c r="BM190" s="25" t="s">
        <v>14193</v>
      </c>
    </row>
    <row r="191" spans="2:65" s="1" customFormat="1" ht="22.5" customHeight="1">
      <c r="B191" s="42"/>
      <c r="C191" s="203" t="s">
        <v>689</v>
      </c>
      <c r="D191" s="203" t="s">
        <v>311</v>
      </c>
      <c r="E191" s="204" t="s">
        <v>14194</v>
      </c>
      <c r="F191" s="205" t="s">
        <v>13737</v>
      </c>
      <c r="G191" s="206" t="s">
        <v>719</v>
      </c>
      <c r="H191" s="207">
        <v>26.145</v>
      </c>
      <c r="I191" s="208"/>
      <c r="J191" s="209">
        <f>ROUND(I191*H191,2)</f>
        <v>0</v>
      </c>
      <c r="K191" s="205" t="s">
        <v>21</v>
      </c>
      <c r="L191" s="62"/>
      <c r="M191" s="210" t="s">
        <v>21</v>
      </c>
      <c r="N191" s="211" t="s">
        <v>45</v>
      </c>
      <c r="O191" s="43"/>
      <c r="P191" s="212">
        <f>O191*H191</f>
        <v>0</v>
      </c>
      <c r="Q191" s="212">
        <v>0</v>
      </c>
      <c r="R191" s="212">
        <f>Q191*H191</f>
        <v>0</v>
      </c>
      <c r="S191" s="212">
        <v>0</v>
      </c>
      <c r="T191" s="213">
        <f>S191*H191</f>
        <v>0</v>
      </c>
      <c r="AR191" s="25" t="s">
        <v>327</v>
      </c>
      <c r="AT191" s="25" t="s">
        <v>311</v>
      </c>
      <c r="AU191" s="25" t="s">
        <v>84</v>
      </c>
      <c r="AY191" s="25" t="s">
        <v>308</v>
      </c>
      <c r="BE191" s="214">
        <f>IF(N191="základní",J191,0)</f>
        <v>0</v>
      </c>
      <c r="BF191" s="214">
        <f>IF(N191="snížená",J191,0)</f>
        <v>0</v>
      </c>
      <c r="BG191" s="214">
        <f>IF(N191="zákl. přenesená",J191,0)</f>
        <v>0</v>
      </c>
      <c r="BH191" s="214">
        <f>IF(N191="sníž. přenesená",J191,0)</f>
        <v>0</v>
      </c>
      <c r="BI191" s="214">
        <f>IF(N191="nulová",J191,0)</f>
        <v>0</v>
      </c>
      <c r="BJ191" s="25" t="s">
        <v>82</v>
      </c>
      <c r="BK191" s="214">
        <f>ROUND(I191*H191,2)</f>
        <v>0</v>
      </c>
      <c r="BL191" s="25" t="s">
        <v>327</v>
      </c>
      <c r="BM191" s="25" t="s">
        <v>14195</v>
      </c>
    </row>
    <row r="192" spans="2:65" s="11" customFormat="1" ht="37.35" customHeight="1">
      <c r="B192" s="186"/>
      <c r="C192" s="187"/>
      <c r="D192" s="188" t="s">
        <v>73</v>
      </c>
      <c r="E192" s="189" t="s">
        <v>80</v>
      </c>
      <c r="F192" s="189" t="s">
        <v>306</v>
      </c>
      <c r="G192" s="187"/>
      <c r="H192" s="187"/>
      <c r="I192" s="190"/>
      <c r="J192" s="191">
        <f>BK192</f>
        <v>0</v>
      </c>
      <c r="K192" s="187"/>
      <c r="L192" s="192"/>
      <c r="M192" s="193"/>
      <c r="N192" s="194"/>
      <c r="O192" s="194"/>
      <c r="P192" s="195">
        <f>P193+P195</f>
        <v>0</v>
      </c>
      <c r="Q192" s="194"/>
      <c r="R192" s="195">
        <f>R193+R195</f>
        <v>0</v>
      </c>
      <c r="S192" s="194"/>
      <c r="T192" s="196">
        <f>T193+T195</f>
        <v>0</v>
      </c>
      <c r="AR192" s="197" t="s">
        <v>307</v>
      </c>
      <c r="AT192" s="198" t="s">
        <v>73</v>
      </c>
      <c r="AU192" s="198" t="s">
        <v>74</v>
      </c>
      <c r="AY192" s="197" t="s">
        <v>308</v>
      </c>
      <c r="BK192" s="199">
        <f>BK193+BK195</f>
        <v>0</v>
      </c>
    </row>
    <row r="193" spans="2:65" s="11" customFormat="1" ht="19.899999999999999" customHeight="1">
      <c r="B193" s="186"/>
      <c r="C193" s="187"/>
      <c r="D193" s="200" t="s">
        <v>73</v>
      </c>
      <c r="E193" s="201" t="s">
        <v>309</v>
      </c>
      <c r="F193" s="201" t="s">
        <v>14196</v>
      </c>
      <c r="G193" s="187"/>
      <c r="H193" s="187"/>
      <c r="I193" s="190"/>
      <c r="J193" s="202">
        <f>BK193</f>
        <v>0</v>
      </c>
      <c r="K193" s="187"/>
      <c r="L193" s="192"/>
      <c r="M193" s="193"/>
      <c r="N193" s="194"/>
      <c r="O193" s="194"/>
      <c r="P193" s="195">
        <f>P194</f>
        <v>0</v>
      </c>
      <c r="Q193" s="194"/>
      <c r="R193" s="195">
        <f>R194</f>
        <v>0</v>
      </c>
      <c r="S193" s="194"/>
      <c r="T193" s="196">
        <f>T194</f>
        <v>0</v>
      </c>
      <c r="AR193" s="197" t="s">
        <v>307</v>
      </c>
      <c r="AT193" s="198" t="s">
        <v>73</v>
      </c>
      <c r="AU193" s="198" t="s">
        <v>82</v>
      </c>
      <c r="AY193" s="197" t="s">
        <v>308</v>
      </c>
      <c r="BK193" s="199">
        <f>BK194</f>
        <v>0</v>
      </c>
    </row>
    <row r="194" spans="2:65" s="1" customFormat="1" ht="22.5" customHeight="1">
      <c r="B194" s="42"/>
      <c r="C194" s="203" t="s">
        <v>693</v>
      </c>
      <c r="D194" s="203" t="s">
        <v>311</v>
      </c>
      <c r="E194" s="204" t="s">
        <v>14197</v>
      </c>
      <c r="F194" s="205" t="s">
        <v>14198</v>
      </c>
      <c r="G194" s="206" t="s">
        <v>647</v>
      </c>
      <c r="H194" s="207">
        <v>1</v>
      </c>
      <c r="I194" s="208"/>
      <c r="J194" s="209">
        <f>ROUND(I194*H194,2)</f>
        <v>0</v>
      </c>
      <c r="K194" s="205" t="s">
        <v>6599</v>
      </c>
      <c r="L194" s="62"/>
      <c r="M194" s="210" t="s">
        <v>21</v>
      </c>
      <c r="N194" s="211" t="s">
        <v>45</v>
      </c>
      <c r="O194" s="43"/>
      <c r="P194" s="212">
        <f>O194*H194</f>
        <v>0</v>
      </c>
      <c r="Q194" s="212">
        <v>0</v>
      </c>
      <c r="R194" s="212">
        <f>Q194*H194</f>
        <v>0</v>
      </c>
      <c r="S194" s="212">
        <v>0</v>
      </c>
      <c r="T194" s="213">
        <f>S194*H194</f>
        <v>0</v>
      </c>
      <c r="AR194" s="25" t="s">
        <v>316</v>
      </c>
      <c r="AT194" s="25" t="s">
        <v>311</v>
      </c>
      <c r="AU194" s="25" t="s">
        <v>84</v>
      </c>
      <c r="AY194" s="25" t="s">
        <v>308</v>
      </c>
      <c r="BE194" s="214">
        <f>IF(N194="základní",J194,0)</f>
        <v>0</v>
      </c>
      <c r="BF194" s="214">
        <f>IF(N194="snížená",J194,0)</f>
        <v>0</v>
      </c>
      <c r="BG194" s="214">
        <f>IF(N194="zákl. přenesená",J194,0)</f>
        <v>0</v>
      </c>
      <c r="BH194" s="214">
        <f>IF(N194="sníž. přenesená",J194,0)</f>
        <v>0</v>
      </c>
      <c r="BI194" s="214">
        <f>IF(N194="nulová",J194,0)</f>
        <v>0</v>
      </c>
      <c r="BJ194" s="25" t="s">
        <v>82</v>
      </c>
      <c r="BK194" s="214">
        <f>ROUND(I194*H194,2)</f>
        <v>0</v>
      </c>
      <c r="BL194" s="25" t="s">
        <v>316</v>
      </c>
      <c r="BM194" s="25" t="s">
        <v>14199</v>
      </c>
    </row>
    <row r="195" spans="2:65" s="11" customFormat="1" ht="29.85" customHeight="1">
      <c r="B195" s="186"/>
      <c r="C195" s="187"/>
      <c r="D195" s="200" t="s">
        <v>73</v>
      </c>
      <c r="E195" s="201" t="s">
        <v>414</v>
      </c>
      <c r="F195" s="201" t="s">
        <v>415</v>
      </c>
      <c r="G195" s="187"/>
      <c r="H195" s="187"/>
      <c r="I195" s="190"/>
      <c r="J195" s="202">
        <f>BK195</f>
        <v>0</v>
      </c>
      <c r="K195" s="187"/>
      <c r="L195" s="192"/>
      <c r="M195" s="193"/>
      <c r="N195" s="194"/>
      <c r="O195" s="194"/>
      <c r="P195" s="195">
        <f>SUM(P196:P201)</f>
        <v>0</v>
      </c>
      <c r="Q195" s="194"/>
      <c r="R195" s="195">
        <f>SUM(R196:R201)</f>
        <v>0</v>
      </c>
      <c r="S195" s="194"/>
      <c r="T195" s="196">
        <f>SUM(T196:T201)</f>
        <v>0</v>
      </c>
      <c r="AR195" s="197" t="s">
        <v>307</v>
      </c>
      <c r="AT195" s="198" t="s">
        <v>73</v>
      </c>
      <c r="AU195" s="198" t="s">
        <v>82</v>
      </c>
      <c r="AY195" s="197" t="s">
        <v>308</v>
      </c>
      <c r="BK195" s="199">
        <f>SUM(BK196:BK201)</f>
        <v>0</v>
      </c>
    </row>
    <row r="196" spans="2:65" s="1" customFormat="1" ht="22.5" customHeight="1">
      <c r="B196" s="42"/>
      <c r="C196" s="203" t="s">
        <v>697</v>
      </c>
      <c r="D196" s="203" t="s">
        <v>311</v>
      </c>
      <c r="E196" s="204" t="s">
        <v>14200</v>
      </c>
      <c r="F196" s="205" t="s">
        <v>8870</v>
      </c>
      <c r="G196" s="206" t="s">
        <v>700</v>
      </c>
      <c r="H196" s="207">
        <v>1</v>
      </c>
      <c r="I196" s="208"/>
      <c r="J196" s="209">
        <f t="shared" ref="J196:J201" si="10">ROUND(I196*H196,2)</f>
        <v>0</v>
      </c>
      <c r="K196" s="205" t="s">
        <v>21</v>
      </c>
      <c r="L196" s="62"/>
      <c r="M196" s="210" t="s">
        <v>21</v>
      </c>
      <c r="N196" s="211" t="s">
        <v>45</v>
      </c>
      <c r="O196" s="43"/>
      <c r="P196" s="212">
        <f t="shared" ref="P196:P201" si="11">O196*H196</f>
        <v>0</v>
      </c>
      <c r="Q196" s="212">
        <v>0</v>
      </c>
      <c r="R196" s="212">
        <f t="shared" ref="R196:R201" si="12">Q196*H196</f>
        <v>0</v>
      </c>
      <c r="S196" s="212">
        <v>0</v>
      </c>
      <c r="T196" s="213">
        <f t="shared" ref="T196:T201" si="13">S196*H196</f>
        <v>0</v>
      </c>
      <c r="AR196" s="25" t="s">
        <v>327</v>
      </c>
      <c r="AT196" s="25" t="s">
        <v>311</v>
      </c>
      <c r="AU196" s="25" t="s">
        <v>84</v>
      </c>
      <c r="AY196" s="25" t="s">
        <v>308</v>
      </c>
      <c r="BE196" s="214">
        <f t="shared" ref="BE196:BE201" si="14">IF(N196="základní",J196,0)</f>
        <v>0</v>
      </c>
      <c r="BF196" s="214">
        <f t="shared" ref="BF196:BF201" si="15">IF(N196="snížená",J196,0)</f>
        <v>0</v>
      </c>
      <c r="BG196" s="214">
        <f t="shared" ref="BG196:BG201" si="16">IF(N196="zákl. přenesená",J196,0)</f>
        <v>0</v>
      </c>
      <c r="BH196" s="214">
        <f t="shared" ref="BH196:BH201" si="17">IF(N196="sníž. přenesená",J196,0)</f>
        <v>0</v>
      </c>
      <c r="BI196" s="214">
        <f t="shared" ref="BI196:BI201" si="18">IF(N196="nulová",J196,0)</f>
        <v>0</v>
      </c>
      <c r="BJ196" s="25" t="s">
        <v>82</v>
      </c>
      <c r="BK196" s="214">
        <f t="shared" ref="BK196:BK201" si="19">ROUND(I196*H196,2)</f>
        <v>0</v>
      </c>
      <c r="BL196" s="25" t="s">
        <v>327</v>
      </c>
      <c r="BM196" s="25" t="s">
        <v>14201</v>
      </c>
    </row>
    <row r="197" spans="2:65" s="1" customFormat="1" ht="22.5" customHeight="1">
      <c r="B197" s="42"/>
      <c r="C197" s="203" t="s">
        <v>702</v>
      </c>
      <c r="D197" s="203" t="s">
        <v>311</v>
      </c>
      <c r="E197" s="204" t="s">
        <v>14202</v>
      </c>
      <c r="F197" s="205" t="s">
        <v>8872</v>
      </c>
      <c r="G197" s="206" t="s">
        <v>700</v>
      </c>
      <c r="H197" s="207">
        <v>1</v>
      </c>
      <c r="I197" s="208"/>
      <c r="J197" s="209">
        <f t="shared" si="10"/>
        <v>0</v>
      </c>
      <c r="K197" s="205" t="s">
        <v>21</v>
      </c>
      <c r="L197" s="62"/>
      <c r="M197" s="210" t="s">
        <v>21</v>
      </c>
      <c r="N197" s="211" t="s">
        <v>45</v>
      </c>
      <c r="O197" s="43"/>
      <c r="P197" s="212">
        <f t="shared" si="11"/>
        <v>0</v>
      </c>
      <c r="Q197" s="212">
        <v>0</v>
      </c>
      <c r="R197" s="212">
        <f t="shared" si="12"/>
        <v>0</v>
      </c>
      <c r="S197" s="212">
        <v>0</v>
      </c>
      <c r="T197" s="213">
        <f t="shared" si="13"/>
        <v>0</v>
      </c>
      <c r="AR197" s="25" t="s">
        <v>327</v>
      </c>
      <c r="AT197" s="25" t="s">
        <v>311</v>
      </c>
      <c r="AU197" s="25" t="s">
        <v>84</v>
      </c>
      <c r="AY197" s="25" t="s">
        <v>308</v>
      </c>
      <c r="BE197" s="214">
        <f t="shared" si="14"/>
        <v>0</v>
      </c>
      <c r="BF197" s="214">
        <f t="shared" si="15"/>
        <v>0</v>
      </c>
      <c r="BG197" s="214">
        <f t="shared" si="16"/>
        <v>0</v>
      </c>
      <c r="BH197" s="214">
        <f t="shared" si="17"/>
        <v>0</v>
      </c>
      <c r="BI197" s="214">
        <f t="shared" si="18"/>
        <v>0</v>
      </c>
      <c r="BJ197" s="25" t="s">
        <v>82</v>
      </c>
      <c r="BK197" s="214">
        <f t="shared" si="19"/>
        <v>0</v>
      </c>
      <c r="BL197" s="25" t="s">
        <v>327</v>
      </c>
      <c r="BM197" s="25" t="s">
        <v>14203</v>
      </c>
    </row>
    <row r="198" spans="2:65" s="1" customFormat="1" ht="22.5" customHeight="1">
      <c r="B198" s="42"/>
      <c r="C198" s="203" t="s">
        <v>706</v>
      </c>
      <c r="D198" s="203" t="s">
        <v>311</v>
      </c>
      <c r="E198" s="204" t="s">
        <v>14204</v>
      </c>
      <c r="F198" s="205" t="s">
        <v>7227</v>
      </c>
      <c r="G198" s="206" t="s">
        <v>8882</v>
      </c>
      <c r="H198" s="207">
        <v>12</v>
      </c>
      <c r="I198" s="208"/>
      <c r="J198" s="209">
        <f t="shared" si="10"/>
        <v>0</v>
      </c>
      <c r="K198" s="205" t="s">
        <v>21</v>
      </c>
      <c r="L198" s="62"/>
      <c r="M198" s="210" t="s">
        <v>21</v>
      </c>
      <c r="N198" s="211" t="s">
        <v>45</v>
      </c>
      <c r="O198" s="43"/>
      <c r="P198" s="212">
        <f t="shared" si="11"/>
        <v>0</v>
      </c>
      <c r="Q198" s="212">
        <v>0</v>
      </c>
      <c r="R198" s="212">
        <f t="shared" si="12"/>
        <v>0</v>
      </c>
      <c r="S198" s="212">
        <v>0</v>
      </c>
      <c r="T198" s="213">
        <f t="shared" si="13"/>
        <v>0</v>
      </c>
      <c r="AR198" s="25" t="s">
        <v>327</v>
      </c>
      <c r="AT198" s="25" t="s">
        <v>311</v>
      </c>
      <c r="AU198" s="25" t="s">
        <v>84</v>
      </c>
      <c r="AY198" s="25" t="s">
        <v>308</v>
      </c>
      <c r="BE198" s="214">
        <f t="shared" si="14"/>
        <v>0</v>
      </c>
      <c r="BF198" s="214">
        <f t="shared" si="15"/>
        <v>0</v>
      </c>
      <c r="BG198" s="214">
        <f t="shared" si="16"/>
        <v>0</v>
      </c>
      <c r="BH198" s="214">
        <f t="shared" si="17"/>
        <v>0</v>
      </c>
      <c r="BI198" s="214">
        <f t="shared" si="18"/>
        <v>0</v>
      </c>
      <c r="BJ198" s="25" t="s">
        <v>82</v>
      </c>
      <c r="BK198" s="214">
        <f t="shared" si="19"/>
        <v>0</v>
      </c>
      <c r="BL198" s="25" t="s">
        <v>327</v>
      </c>
      <c r="BM198" s="25" t="s">
        <v>14205</v>
      </c>
    </row>
    <row r="199" spans="2:65" s="1" customFormat="1" ht="22.5" customHeight="1">
      <c r="B199" s="42"/>
      <c r="C199" s="203" t="s">
        <v>710</v>
      </c>
      <c r="D199" s="203" t="s">
        <v>311</v>
      </c>
      <c r="E199" s="204" t="s">
        <v>14206</v>
      </c>
      <c r="F199" s="205" t="s">
        <v>8884</v>
      </c>
      <c r="G199" s="206" t="s">
        <v>8882</v>
      </c>
      <c r="H199" s="207">
        <v>72</v>
      </c>
      <c r="I199" s="208"/>
      <c r="J199" s="209">
        <f t="shared" si="10"/>
        <v>0</v>
      </c>
      <c r="K199" s="205" t="s">
        <v>21</v>
      </c>
      <c r="L199" s="62"/>
      <c r="M199" s="210" t="s">
        <v>21</v>
      </c>
      <c r="N199" s="211" t="s">
        <v>45</v>
      </c>
      <c r="O199" s="43"/>
      <c r="P199" s="212">
        <f t="shared" si="11"/>
        <v>0</v>
      </c>
      <c r="Q199" s="212">
        <v>0</v>
      </c>
      <c r="R199" s="212">
        <f t="shared" si="12"/>
        <v>0</v>
      </c>
      <c r="S199" s="212">
        <v>0</v>
      </c>
      <c r="T199" s="213">
        <f t="shared" si="13"/>
        <v>0</v>
      </c>
      <c r="AR199" s="25" t="s">
        <v>327</v>
      </c>
      <c r="AT199" s="25" t="s">
        <v>311</v>
      </c>
      <c r="AU199" s="25" t="s">
        <v>84</v>
      </c>
      <c r="AY199" s="25" t="s">
        <v>308</v>
      </c>
      <c r="BE199" s="214">
        <f t="shared" si="14"/>
        <v>0</v>
      </c>
      <c r="BF199" s="214">
        <f t="shared" si="15"/>
        <v>0</v>
      </c>
      <c r="BG199" s="214">
        <f t="shared" si="16"/>
        <v>0</v>
      </c>
      <c r="BH199" s="214">
        <f t="shared" si="17"/>
        <v>0</v>
      </c>
      <c r="BI199" s="214">
        <f t="shared" si="18"/>
        <v>0</v>
      </c>
      <c r="BJ199" s="25" t="s">
        <v>82</v>
      </c>
      <c r="BK199" s="214">
        <f t="shared" si="19"/>
        <v>0</v>
      </c>
      <c r="BL199" s="25" t="s">
        <v>327</v>
      </c>
      <c r="BM199" s="25" t="s">
        <v>14207</v>
      </c>
    </row>
    <row r="200" spans="2:65" s="1" customFormat="1" ht="22.5" customHeight="1">
      <c r="B200" s="42"/>
      <c r="C200" s="203" t="s">
        <v>716</v>
      </c>
      <c r="D200" s="203" t="s">
        <v>311</v>
      </c>
      <c r="E200" s="204" t="s">
        <v>14208</v>
      </c>
      <c r="F200" s="205" t="s">
        <v>7244</v>
      </c>
      <c r="G200" s="206" t="s">
        <v>700</v>
      </c>
      <c r="H200" s="207">
        <v>1</v>
      </c>
      <c r="I200" s="208"/>
      <c r="J200" s="209">
        <f t="shared" si="10"/>
        <v>0</v>
      </c>
      <c r="K200" s="205" t="s">
        <v>21</v>
      </c>
      <c r="L200" s="62"/>
      <c r="M200" s="210" t="s">
        <v>21</v>
      </c>
      <c r="N200" s="211" t="s">
        <v>45</v>
      </c>
      <c r="O200" s="43"/>
      <c r="P200" s="212">
        <f t="shared" si="11"/>
        <v>0</v>
      </c>
      <c r="Q200" s="212">
        <v>0</v>
      </c>
      <c r="R200" s="212">
        <f t="shared" si="12"/>
        <v>0</v>
      </c>
      <c r="S200" s="212">
        <v>0</v>
      </c>
      <c r="T200" s="213">
        <f t="shared" si="13"/>
        <v>0</v>
      </c>
      <c r="AR200" s="25" t="s">
        <v>327</v>
      </c>
      <c r="AT200" s="25" t="s">
        <v>311</v>
      </c>
      <c r="AU200" s="25" t="s">
        <v>84</v>
      </c>
      <c r="AY200" s="25" t="s">
        <v>308</v>
      </c>
      <c r="BE200" s="214">
        <f t="shared" si="14"/>
        <v>0</v>
      </c>
      <c r="BF200" s="214">
        <f t="shared" si="15"/>
        <v>0</v>
      </c>
      <c r="BG200" s="214">
        <f t="shared" si="16"/>
        <v>0</v>
      </c>
      <c r="BH200" s="214">
        <f t="shared" si="17"/>
        <v>0</v>
      </c>
      <c r="BI200" s="214">
        <f t="shared" si="18"/>
        <v>0</v>
      </c>
      <c r="BJ200" s="25" t="s">
        <v>82</v>
      </c>
      <c r="BK200" s="214">
        <f t="shared" si="19"/>
        <v>0</v>
      </c>
      <c r="BL200" s="25" t="s">
        <v>327</v>
      </c>
      <c r="BM200" s="25" t="s">
        <v>14209</v>
      </c>
    </row>
    <row r="201" spans="2:65" s="1" customFormat="1" ht="22.5" customHeight="1">
      <c r="B201" s="42"/>
      <c r="C201" s="203" t="s">
        <v>721</v>
      </c>
      <c r="D201" s="203" t="s">
        <v>311</v>
      </c>
      <c r="E201" s="204" t="s">
        <v>14210</v>
      </c>
      <c r="F201" s="205" t="s">
        <v>7247</v>
      </c>
      <c r="G201" s="206" t="s">
        <v>700</v>
      </c>
      <c r="H201" s="207">
        <v>1</v>
      </c>
      <c r="I201" s="208"/>
      <c r="J201" s="209">
        <f t="shared" si="10"/>
        <v>0</v>
      </c>
      <c r="K201" s="205" t="s">
        <v>21</v>
      </c>
      <c r="L201" s="62"/>
      <c r="M201" s="210" t="s">
        <v>21</v>
      </c>
      <c r="N201" s="215" t="s">
        <v>45</v>
      </c>
      <c r="O201" s="216"/>
      <c r="P201" s="217">
        <f t="shared" si="11"/>
        <v>0</v>
      </c>
      <c r="Q201" s="217">
        <v>0</v>
      </c>
      <c r="R201" s="217">
        <f t="shared" si="12"/>
        <v>0</v>
      </c>
      <c r="S201" s="217">
        <v>0</v>
      </c>
      <c r="T201" s="218">
        <f t="shared" si="13"/>
        <v>0</v>
      </c>
      <c r="AR201" s="25" t="s">
        <v>327</v>
      </c>
      <c r="AT201" s="25" t="s">
        <v>311</v>
      </c>
      <c r="AU201" s="25" t="s">
        <v>84</v>
      </c>
      <c r="AY201" s="25" t="s">
        <v>308</v>
      </c>
      <c r="BE201" s="214">
        <f t="shared" si="14"/>
        <v>0</v>
      </c>
      <c r="BF201" s="214">
        <f t="shared" si="15"/>
        <v>0</v>
      </c>
      <c r="BG201" s="214">
        <f t="shared" si="16"/>
        <v>0</v>
      </c>
      <c r="BH201" s="214">
        <f t="shared" si="17"/>
        <v>0</v>
      </c>
      <c r="BI201" s="214">
        <f t="shared" si="18"/>
        <v>0</v>
      </c>
      <c r="BJ201" s="25" t="s">
        <v>82</v>
      </c>
      <c r="BK201" s="214">
        <f t="shared" si="19"/>
        <v>0</v>
      </c>
      <c r="BL201" s="25" t="s">
        <v>327</v>
      </c>
      <c r="BM201" s="25" t="s">
        <v>14211</v>
      </c>
    </row>
    <row r="202" spans="2:65" s="1" customFormat="1" ht="6.95" customHeight="1">
      <c r="B202" s="57"/>
      <c r="C202" s="58"/>
      <c r="D202" s="58"/>
      <c r="E202" s="58"/>
      <c r="F202" s="58"/>
      <c r="G202" s="58"/>
      <c r="H202" s="58"/>
      <c r="I202" s="149"/>
      <c r="J202" s="58"/>
      <c r="K202" s="58"/>
      <c r="L202" s="62"/>
    </row>
  </sheetData>
  <sheetProtection password="CC35" sheet="1" objects="1" scenarios="1" formatCells="0" formatColumns="0" formatRows="0" sort="0" autoFilter="0"/>
  <autoFilter ref="C91:K201"/>
  <mergeCells count="12">
    <mergeCell ref="G1:H1"/>
    <mergeCell ref="L2:V2"/>
    <mergeCell ref="E49:H49"/>
    <mergeCell ref="E51:H51"/>
    <mergeCell ref="E80:H80"/>
    <mergeCell ref="E82:H82"/>
    <mergeCell ref="E84:H84"/>
    <mergeCell ref="E7:H7"/>
    <mergeCell ref="E9:H9"/>
    <mergeCell ref="E11:H11"/>
    <mergeCell ref="E26:H26"/>
    <mergeCell ref="E47:H47"/>
  </mergeCells>
  <hyperlinks>
    <hyperlink ref="F1:G1" location="C2" display="1) Krycí list soupisu"/>
    <hyperlink ref="G1:H1" location="C58" display="2) Rekapitulace"/>
    <hyperlink ref="J1" location="C91" display="3) Soupis prací"/>
    <hyperlink ref="L1:V1" location="'Rekapitulace stavby'!C2" display="Rekapitulace stavby"/>
  </hyperlinks>
  <pageMargins left="0.58333330000000005" right="0.58333330000000005" top="0.58333330000000005" bottom="0.58333330000000005" header="0" footer="0"/>
  <pageSetup paperSize="9" fitToHeight="100" orientation="landscape" blackAndWhite="1" r:id="rId1"/>
  <headerFooter>
    <oddFooter>&amp;CStrana &amp;P z &amp;N</oddFooter>
  </headerFooter>
  <drawing r:id="rId2"/>
</worksheet>
</file>

<file path=xl/worksheets/sheet46.xml><?xml version="1.0" encoding="utf-8"?>
<worksheet xmlns="http://schemas.openxmlformats.org/spreadsheetml/2006/main" xmlns:r="http://schemas.openxmlformats.org/officeDocument/2006/relationships">
  <sheetPr>
    <pageSetUpPr fitToPage="1"/>
  </sheetPr>
  <dimension ref="A1:BR217"/>
  <sheetViews>
    <sheetView showGridLines="0" workbookViewId="0">
      <pane ySplit="1" topLeftCell="A2" activePane="bottomLeft" state="frozen"/>
      <selection pane="bottomLeft"/>
    </sheetView>
  </sheetViews>
  <sheetFormatPr defaultRowHeight="15"/>
  <cols>
    <col min="1" max="1" width="8.33203125" customWidth="1"/>
    <col min="2" max="2" width="1.6640625" customWidth="1"/>
    <col min="3" max="3" width="4.1640625" customWidth="1"/>
    <col min="4" max="4" width="4.33203125" customWidth="1"/>
    <col min="5" max="5" width="17.1640625" customWidth="1"/>
    <col min="6" max="6" width="75" customWidth="1"/>
    <col min="7" max="7" width="8.6640625" customWidth="1"/>
    <col min="8" max="8" width="11.1640625" customWidth="1"/>
    <col min="9" max="9" width="12.6640625" style="121" customWidth="1"/>
    <col min="10" max="10" width="23.5" customWidth="1"/>
    <col min="11" max="11" width="15.5" customWidth="1"/>
    <col min="19" max="19" width="8.1640625" customWidth="1"/>
    <col min="20" max="20" width="29.6640625" customWidth="1"/>
    <col min="21" max="21" width="16.33203125"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1" spans="1:70" ht="21.75" customHeight="1">
      <c r="A1" s="22"/>
      <c r="B1" s="122"/>
      <c r="C1" s="122"/>
      <c r="D1" s="123" t="s">
        <v>1</v>
      </c>
      <c r="E1" s="122"/>
      <c r="F1" s="124" t="s">
        <v>272</v>
      </c>
      <c r="G1" s="427" t="s">
        <v>273</v>
      </c>
      <c r="H1" s="427"/>
      <c r="I1" s="125"/>
      <c r="J1" s="124" t="s">
        <v>274</v>
      </c>
      <c r="K1" s="123" t="s">
        <v>275</v>
      </c>
      <c r="L1" s="124" t="s">
        <v>276</v>
      </c>
      <c r="M1" s="124"/>
      <c r="N1" s="124"/>
      <c r="O1" s="124"/>
      <c r="P1" s="124"/>
      <c r="Q1" s="124"/>
      <c r="R1" s="124"/>
      <c r="S1" s="124"/>
      <c r="T1" s="124"/>
      <c r="U1" s="21"/>
      <c r="V1" s="21"/>
      <c r="W1" s="22"/>
      <c r="X1" s="22"/>
      <c r="Y1" s="22"/>
      <c r="Z1" s="22"/>
      <c r="AA1" s="22"/>
      <c r="AB1" s="22"/>
      <c r="AC1" s="22"/>
      <c r="AD1" s="22"/>
      <c r="AE1" s="22"/>
      <c r="AF1" s="22"/>
      <c r="AG1" s="22"/>
      <c r="AH1" s="22"/>
      <c r="AI1" s="22"/>
      <c r="AJ1" s="22"/>
      <c r="AK1" s="22"/>
      <c r="AL1" s="22"/>
      <c r="AM1" s="22"/>
      <c r="AN1" s="22"/>
      <c r="AO1" s="22"/>
      <c r="AP1" s="22"/>
      <c r="AQ1" s="22"/>
      <c r="AR1" s="22"/>
      <c r="AS1" s="22"/>
      <c r="AT1" s="22"/>
      <c r="AU1" s="22"/>
      <c r="AV1" s="22"/>
      <c r="AW1" s="22"/>
      <c r="AX1" s="22"/>
      <c r="AY1" s="22"/>
      <c r="AZ1" s="22"/>
      <c r="BA1" s="22"/>
      <c r="BB1" s="22"/>
      <c r="BC1" s="22"/>
      <c r="BD1" s="22"/>
      <c r="BE1" s="22"/>
      <c r="BF1" s="22"/>
      <c r="BG1" s="22"/>
      <c r="BH1" s="22"/>
      <c r="BI1" s="22"/>
      <c r="BJ1" s="22"/>
      <c r="BK1" s="22"/>
      <c r="BL1" s="22"/>
      <c r="BM1" s="22"/>
      <c r="BN1" s="22"/>
      <c r="BO1" s="22"/>
      <c r="BP1" s="22"/>
      <c r="BQ1" s="22"/>
      <c r="BR1" s="22"/>
    </row>
    <row r="2" spans="1:70" ht="36.950000000000003" customHeight="1">
      <c r="L2" s="419"/>
      <c r="M2" s="419"/>
      <c r="N2" s="419"/>
      <c r="O2" s="419"/>
      <c r="P2" s="419"/>
      <c r="Q2" s="419"/>
      <c r="R2" s="419"/>
      <c r="S2" s="419"/>
      <c r="T2" s="419"/>
      <c r="U2" s="419"/>
      <c r="V2" s="419"/>
      <c r="AT2" s="25" t="s">
        <v>236</v>
      </c>
    </row>
    <row r="3" spans="1:70" ht="6.95" customHeight="1">
      <c r="B3" s="26"/>
      <c r="C3" s="27"/>
      <c r="D3" s="27"/>
      <c r="E3" s="27"/>
      <c r="F3" s="27"/>
      <c r="G3" s="27"/>
      <c r="H3" s="27"/>
      <c r="I3" s="126"/>
      <c r="J3" s="27"/>
      <c r="K3" s="28"/>
      <c r="AT3" s="25" t="s">
        <v>84</v>
      </c>
    </row>
    <row r="4" spans="1:70" ht="36.950000000000003" customHeight="1">
      <c r="B4" s="29"/>
      <c r="C4" s="30"/>
      <c r="D4" s="31" t="s">
        <v>277</v>
      </c>
      <c r="E4" s="30"/>
      <c r="F4" s="30"/>
      <c r="G4" s="30"/>
      <c r="H4" s="30"/>
      <c r="I4" s="127"/>
      <c r="J4" s="30"/>
      <c r="K4" s="32"/>
      <c r="M4" s="33" t="s">
        <v>12</v>
      </c>
      <c r="AT4" s="25" t="s">
        <v>6</v>
      </c>
    </row>
    <row r="5" spans="1:70" ht="6.95" customHeight="1">
      <c r="B5" s="29"/>
      <c r="C5" s="30"/>
      <c r="D5" s="30"/>
      <c r="E5" s="30"/>
      <c r="F5" s="30"/>
      <c r="G5" s="30"/>
      <c r="H5" s="30"/>
      <c r="I5" s="127"/>
      <c r="J5" s="30"/>
      <c r="K5" s="32"/>
    </row>
    <row r="6" spans="1:70">
      <c r="B6" s="29"/>
      <c r="C6" s="30"/>
      <c r="D6" s="38" t="s">
        <v>18</v>
      </c>
      <c r="E6" s="30"/>
      <c r="F6" s="30"/>
      <c r="G6" s="30"/>
      <c r="H6" s="30"/>
      <c r="I6" s="127"/>
      <c r="J6" s="30"/>
      <c r="K6" s="32"/>
    </row>
    <row r="7" spans="1:70" ht="22.5" customHeight="1">
      <c r="B7" s="29"/>
      <c r="C7" s="30"/>
      <c r="D7" s="30"/>
      <c r="E7" s="420" t="str">
        <f>'Rekapitulace stavby'!K6</f>
        <v>Národní telemedicínské centrum</v>
      </c>
      <c r="F7" s="421"/>
      <c r="G7" s="421"/>
      <c r="H7" s="421"/>
      <c r="I7" s="127"/>
      <c r="J7" s="30"/>
      <c r="K7" s="32"/>
    </row>
    <row r="8" spans="1:70">
      <c r="B8" s="29"/>
      <c r="C8" s="30"/>
      <c r="D8" s="38" t="s">
        <v>278</v>
      </c>
      <c r="E8" s="30"/>
      <c r="F8" s="30"/>
      <c r="G8" s="30"/>
      <c r="H8" s="30"/>
      <c r="I8" s="127"/>
      <c r="J8" s="30"/>
      <c r="K8" s="32"/>
    </row>
    <row r="9" spans="1:70" s="1" customFormat="1" ht="22.5" customHeight="1">
      <c r="B9" s="42"/>
      <c r="C9" s="43"/>
      <c r="D9" s="43"/>
      <c r="E9" s="420" t="s">
        <v>13517</v>
      </c>
      <c r="F9" s="423"/>
      <c r="G9" s="423"/>
      <c r="H9" s="423"/>
      <c r="I9" s="128"/>
      <c r="J9" s="43"/>
      <c r="K9" s="46"/>
    </row>
    <row r="10" spans="1:70" s="1" customFormat="1">
      <c r="B10" s="42"/>
      <c r="C10" s="43"/>
      <c r="D10" s="38" t="s">
        <v>425</v>
      </c>
      <c r="E10" s="43"/>
      <c r="F10" s="43"/>
      <c r="G10" s="43"/>
      <c r="H10" s="43"/>
      <c r="I10" s="128"/>
      <c r="J10" s="43"/>
      <c r="K10" s="46"/>
    </row>
    <row r="11" spans="1:70" s="1" customFormat="1" ht="36.950000000000003" customHeight="1">
      <c r="B11" s="42"/>
      <c r="C11" s="43"/>
      <c r="D11" s="43"/>
      <c r="E11" s="422" t="s">
        <v>14212</v>
      </c>
      <c r="F11" s="423"/>
      <c r="G11" s="423"/>
      <c r="H11" s="423"/>
      <c r="I11" s="128"/>
      <c r="J11" s="43"/>
      <c r="K11" s="46"/>
    </row>
    <row r="12" spans="1:70" s="1" customFormat="1" ht="13.5">
      <c r="B12" s="42"/>
      <c r="C12" s="43"/>
      <c r="D12" s="43"/>
      <c r="E12" s="43"/>
      <c r="F12" s="43"/>
      <c r="G12" s="43"/>
      <c r="H12" s="43"/>
      <c r="I12" s="128"/>
      <c r="J12" s="43"/>
      <c r="K12" s="46"/>
    </row>
    <row r="13" spans="1:70" s="1" customFormat="1" ht="14.45" customHeight="1">
      <c r="B13" s="42"/>
      <c r="C13" s="43"/>
      <c r="D13" s="38" t="s">
        <v>20</v>
      </c>
      <c r="E13" s="43"/>
      <c r="F13" s="36" t="s">
        <v>21</v>
      </c>
      <c r="G13" s="43"/>
      <c r="H13" s="43"/>
      <c r="I13" s="129" t="s">
        <v>22</v>
      </c>
      <c r="J13" s="36" t="s">
        <v>21</v>
      </c>
      <c r="K13" s="46"/>
    </row>
    <row r="14" spans="1:70" s="1" customFormat="1" ht="14.45" customHeight="1">
      <c r="B14" s="42"/>
      <c r="C14" s="43"/>
      <c r="D14" s="38" t="s">
        <v>23</v>
      </c>
      <c r="E14" s="43"/>
      <c r="F14" s="36" t="s">
        <v>24</v>
      </c>
      <c r="G14" s="43"/>
      <c r="H14" s="43"/>
      <c r="I14" s="129" t="s">
        <v>25</v>
      </c>
      <c r="J14" s="130" t="str">
        <f>'Rekapitulace stavby'!AN8</f>
        <v>26.1.2017</v>
      </c>
      <c r="K14" s="46"/>
    </row>
    <row r="15" spans="1:70" s="1" customFormat="1" ht="10.9" customHeight="1">
      <c r="B15" s="42"/>
      <c r="C15" s="43"/>
      <c r="D15" s="43"/>
      <c r="E15" s="43"/>
      <c r="F15" s="43"/>
      <c r="G15" s="43"/>
      <c r="H15" s="43"/>
      <c r="I15" s="128"/>
      <c r="J15" s="43"/>
      <c r="K15" s="46"/>
    </row>
    <row r="16" spans="1:70" s="1" customFormat="1" ht="14.45" customHeight="1">
      <c r="B16" s="42"/>
      <c r="C16" s="43"/>
      <c r="D16" s="38" t="s">
        <v>27</v>
      </c>
      <c r="E16" s="43"/>
      <c r="F16" s="43"/>
      <c r="G16" s="43"/>
      <c r="H16" s="43"/>
      <c r="I16" s="129" t="s">
        <v>28</v>
      </c>
      <c r="J16" s="36" t="s">
        <v>29</v>
      </c>
      <c r="K16" s="46"/>
    </row>
    <row r="17" spans="2:11" s="1" customFormat="1" ht="18" customHeight="1">
      <c r="B17" s="42"/>
      <c r="C17" s="43"/>
      <c r="D17" s="43"/>
      <c r="E17" s="36" t="s">
        <v>30</v>
      </c>
      <c r="F17" s="43"/>
      <c r="G17" s="43"/>
      <c r="H17" s="43"/>
      <c r="I17" s="129" t="s">
        <v>31</v>
      </c>
      <c r="J17" s="36" t="s">
        <v>21</v>
      </c>
      <c r="K17" s="46"/>
    </row>
    <row r="18" spans="2:11" s="1" customFormat="1" ht="6.95" customHeight="1">
      <c r="B18" s="42"/>
      <c r="C18" s="43"/>
      <c r="D18" s="43"/>
      <c r="E18" s="43"/>
      <c r="F18" s="43"/>
      <c r="G18" s="43"/>
      <c r="H18" s="43"/>
      <c r="I18" s="128"/>
      <c r="J18" s="43"/>
      <c r="K18" s="46"/>
    </row>
    <row r="19" spans="2:11" s="1" customFormat="1" ht="14.45" customHeight="1">
      <c r="B19" s="42"/>
      <c r="C19" s="43"/>
      <c r="D19" s="38" t="s">
        <v>32</v>
      </c>
      <c r="E19" s="43"/>
      <c r="F19" s="43"/>
      <c r="G19" s="43"/>
      <c r="H19" s="43"/>
      <c r="I19" s="129" t="s">
        <v>28</v>
      </c>
      <c r="J19" s="36" t="str">
        <f>IF('Rekapitulace stavby'!AN13="Vyplň údaj","",IF('Rekapitulace stavby'!AN13="","",'Rekapitulace stavby'!AN13))</f>
        <v/>
      </c>
      <c r="K19" s="46"/>
    </row>
    <row r="20" spans="2:11" s="1" customFormat="1" ht="18" customHeight="1">
      <c r="B20" s="42"/>
      <c r="C20" s="43"/>
      <c r="D20" s="43"/>
      <c r="E20" s="36" t="str">
        <f>IF('Rekapitulace stavby'!E14="Vyplň údaj","",IF('Rekapitulace stavby'!E14="","",'Rekapitulace stavby'!E14))</f>
        <v/>
      </c>
      <c r="F20" s="43"/>
      <c r="G20" s="43"/>
      <c r="H20" s="43"/>
      <c r="I20" s="129" t="s">
        <v>31</v>
      </c>
      <c r="J20" s="36" t="str">
        <f>IF('Rekapitulace stavby'!AN14="Vyplň údaj","",IF('Rekapitulace stavby'!AN14="","",'Rekapitulace stavby'!AN14))</f>
        <v/>
      </c>
      <c r="K20" s="46"/>
    </row>
    <row r="21" spans="2:11" s="1" customFormat="1" ht="6.95" customHeight="1">
      <c r="B21" s="42"/>
      <c r="C21" s="43"/>
      <c r="D21" s="43"/>
      <c r="E21" s="43"/>
      <c r="F21" s="43"/>
      <c r="G21" s="43"/>
      <c r="H21" s="43"/>
      <c r="I21" s="128"/>
      <c r="J21" s="43"/>
      <c r="K21" s="46"/>
    </row>
    <row r="22" spans="2:11" s="1" customFormat="1" ht="14.45" customHeight="1">
      <c r="B22" s="42"/>
      <c r="C22" s="43"/>
      <c r="D22" s="38" t="s">
        <v>34</v>
      </c>
      <c r="E22" s="43"/>
      <c r="F22" s="43"/>
      <c r="G22" s="43"/>
      <c r="H22" s="43"/>
      <c r="I22" s="129" t="s">
        <v>28</v>
      </c>
      <c r="J22" s="36" t="s">
        <v>35</v>
      </c>
      <c r="K22" s="46"/>
    </row>
    <row r="23" spans="2:11" s="1" customFormat="1" ht="18" customHeight="1">
      <c r="B23" s="42"/>
      <c r="C23" s="43"/>
      <c r="D23" s="43"/>
      <c r="E23" s="36" t="s">
        <v>36</v>
      </c>
      <c r="F23" s="43"/>
      <c r="G23" s="43"/>
      <c r="H23" s="43"/>
      <c r="I23" s="129" t="s">
        <v>31</v>
      </c>
      <c r="J23" s="36" t="s">
        <v>21</v>
      </c>
      <c r="K23" s="46"/>
    </row>
    <row r="24" spans="2:11" s="1" customFormat="1" ht="6.95" customHeight="1">
      <c r="B24" s="42"/>
      <c r="C24" s="43"/>
      <c r="D24" s="43"/>
      <c r="E24" s="43"/>
      <c r="F24" s="43"/>
      <c r="G24" s="43"/>
      <c r="H24" s="43"/>
      <c r="I24" s="128"/>
      <c r="J24" s="43"/>
      <c r="K24" s="46"/>
    </row>
    <row r="25" spans="2:11" s="1" customFormat="1" ht="14.45" customHeight="1">
      <c r="B25" s="42"/>
      <c r="C25" s="43"/>
      <c r="D25" s="38" t="s">
        <v>38</v>
      </c>
      <c r="E25" s="43"/>
      <c r="F25" s="43"/>
      <c r="G25" s="43"/>
      <c r="H25" s="43"/>
      <c r="I25" s="128"/>
      <c r="J25" s="43"/>
      <c r="K25" s="46"/>
    </row>
    <row r="26" spans="2:11" s="7" customFormat="1" ht="148.5" customHeight="1">
      <c r="B26" s="131"/>
      <c r="C26" s="132"/>
      <c r="D26" s="132"/>
      <c r="E26" s="384" t="s">
        <v>14068</v>
      </c>
      <c r="F26" s="384"/>
      <c r="G26" s="384"/>
      <c r="H26" s="384"/>
      <c r="I26" s="133"/>
      <c r="J26" s="132"/>
      <c r="K26" s="134"/>
    </row>
    <row r="27" spans="2:11" s="1" customFormat="1" ht="6.95" customHeight="1">
      <c r="B27" s="42"/>
      <c r="C27" s="43"/>
      <c r="D27" s="43"/>
      <c r="E27" s="43"/>
      <c r="F27" s="43"/>
      <c r="G27" s="43"/>
      <c r="H27" s="43"/>
      <c r="I27" s="128"/>
      <c r="J27" s="43"/>
      <c r="K27" s="46"/>
    </row>
    <row r="28" spans="2:11" s="1" customFormat="1" ht="6.95" customHeight="1">
      <c r="B28" s="42"/>
      <c r="C28" s="43"/>
      <c r="D28" s="86"/>
      <c r="E28" s="86"/>
      <c r="F28" s="86"/>
      <c r="G28" s="86"/>
      <c r="H28" s="86"/>
      <c r="I28" s="135"/>
      <c r="J28" s="86"/>
      <c r="K28" s="136"/>
    </row>
    <row r="29" spans="2:11" s="1" customFormat="1" ht="25.35" customHeight="1">
      <c r="B29" s="42"/>
      <c r="C29" s="43"/>
      <c r="D29" s="137" t="s">
        <v>40</v>
      </c>
      <c r="E29" s="43"/>
      <c r="F29" s="43"/>
      <c r="G29" s="43"/>
      <c r="H29" s="43"/>
      <c r="I29" s="128"/>
      <c r="J29" s="138">
        <f>ROUND(J92,2)</f>
        <v>0</v>
      </c>
      <c r="K29" s="46"/>
    </row>
    <row r="30" spans="2:11" s="1" customFormat="1" ht="6.95" customHeight="1">
      <c r="B30" s="42"/>
      <c r="C30" s="43"/>
      <c r="D30" s="86"/>
      <c r="E30" s="86"/>
      <c r="F30" s="86"/>
      <c r="G30" s="86"/>
      <c r="H30" s="86"/>
      <c r="I30" s="135"/>
      <c r="J30" s="86"/>
      <c r="K30" s="136"/>
    </row>
    <row r="31" spans="2:11" s="1" customFormat="1" ht="14.45" customHeight="1">
      <c r="B31" s="42"/>
      <c r="C31" s="43"/>
      <c r="D31" s="43"/>
      <c r="E31" s="43"/>
      <c r="F31" s="47" t="s">
        <v>42</v>
      </c>
      <c r="G31" s="43"/>
      <c r="H31" s="43"/>
      <c r="I31" s="139" t="s">
        <v>41</v>
      </c>
      <c r="J31" s="47" t="s">
        <v>43</v>
      </c>
      <c r="K31" s="46"/>
    </row>
    <row r="32" spans="2:11" s="1" customFormat="1" ht="14.45" customHeight="1">
      <c r="B32" s="42"/>
      <c r="C32" s="43"/>
      <c r="D32" s="50" t="s">
        <v>44</v>
      </c>
      <c r="E32" s="50" t="s">
        <v>45</v>
      </c>
      <c r="F32" s="140">
        <f>ROUND(SUM(BE92:BE216), 2)</f>
        <v>0</v>
      </c>
      <c r="G32" s="43"/>
      <c r="H32" s="43"/>
      <c r="I32" s="141">
        <v>0.21</v>
      </c>
      <c r="J32" s="140">
        <f>ROUND(ROUND((SUM(BE92:BE216)), 2)*I32, 2)</f>
        <v>0</v>
      </c>
      <c r="K32" s="46"/>
    </row>
    <row r="33" spans="2:11" s="1" customFormat="1" ht="14.45" customHeight="1">
      <c r="B33" s="42"/>
      <c r="C33" s="43"/>
      <c r="D33" s="43"/>
      <c r="E33" s="50" t="s">
        <v>46</v>
      </c>
      <c r="F33" s="140">
        <f>ROUND(SUM(BF92:BF216), 2)</f>
        <v>0</v>
      </c>
      <c r="G33" s="43"/>
      <c r="H33" s="43"/>
      <c r="I33" s="141">
        <v>0.15</v>
      </c>
      <c r="J33" s="140">
        <f>ROUND(ROUND((SUM(BF92:BF216)), 2)*I33, 2)</f>
        <v>0</v>
      </c>
      <c r="K33" s="46"/>
    </row>
    <row r="34" spans="2:11" s="1" customFormat="1" ht="14.45" hidden="1" customHeight="1">
      <c r="B34" s="42"/>
      <c r="C34" s="43"/>
      <c r="D34" s="43"/>
      <c r="E34" s="50" t="s">
        <v>47</v>
      </c>
      <c r="F34" s="140">
        <f>ROUND(SUM(BG92:BG216), 2)</f>
        <v>0</v>
      </c>
      <c r="G34" s="43"/>
      <c r="H34" s="43"/>
      <c r="I34" s="141">
        <v>0.21</v>
      </c>
      <c r="J34" s="140">
        <v>0</v>
      </c>
      <c r="K34" s="46"/>
    </row>
    <row r="35" spans="2:11" s="1" customFormat="1" ht="14.45" hidden="1" customHeight="1">
      <c r="B35" s="42"/>
      <c r="C35" s="43"/>
      <c r="D35" s="43"/>
      <c r="E35" s="50" t="s">
        <v>48</v>
      </c>
      <c r="F35" s="140">
        <f>ROUND(SUM(BH92:BH216), 2)</f>
        <v>0</v>
      </c>
      <c r="G35" s="43"/>
      <c r="H35" s="43"/>
      <c r="I35" s="141">
        <v>0.15</v>
      </c>
      <c r="J35" s="140">
        <v>0</v>
      </c>
      <c r="K35" s="46"/>
    </row>
    <row r="36" spans="2:11" s="1" customFormat="1" ht="14.45" hidden="1" customHeight="1">
      <c r="B36" s="42"/>
      <c r="C36" s="43"/>
      <c r="D36" s="43"/>
      <c r="E36" s="50" t="s">
        <v>49</v>
      </c>
      <c r="F36" s="140">
        <f>ROUND(SUM(BI92:BI216), 2)</f>
        <v>0</v>
      </c>
      <c r="G36" s="43"/>
      <c r="H36" s="43"/>
      <c r="I36" s="141">
        <v>0</v>
      </c>
      <c r="J36" s="140">
        <v>0</v>
      </c>
      <c r="K36" s="46"/>
    </row>
    <row r="37" spans="2:11" s="1" customFormat="1" ht="6.95" customHeight="1">
      <c r="B37" s="42"/>
      <c r="C37" s="43"/>
      <c r="D37" s="43"/>
      <c r="E37" s="43"/>
      <c r="F37" s="43"/>
      <c r="G37" s="43"/>
      <c r="H37" s="43"/>
      <c r="I37" s="128"/>
      <c r="J37" s="43"/>
      <c r="K37" s="46"/>
    </row>
    <row r="38" spans="2:11" s="1" customFormat="1" ht="25.35" customHeight="1">
      <c r="B38" s="42"/>
      <c r="C38" s="142"/>
      <c r="D38" s="143" t="s">
        <v>50</v>
      </c>
      <c r="E38" s="80"/>
      <c r="F38" s="80"/>
      <c r="G38" s="144" t="s">
        <v>51</v>
      </c>
      <c r="H38" s="145" t="s">
        <v>52</v>
      </c>
      <c r="I38" s="146"/>
      <c r="J38" s="147">
        <f>SUM(J29:J36)</f>
        <v>0</v>
      </c>
      <c r="K38" s="148"/>
    </row>
    <row r="39" spans="2:11" s="1" customFormat="1" ht="14.45" customHeight="1">
      <c r="B39" s="57"/>
      <c r="C39" s="58"/>
      <c r="D39" s="58"/>
      <c r="E39" s="58"/>
      <c r="F39" s="58"/>
      <c r="G39" s="58"/>
      <c r="H39" s="58"/>
      <c r="I39" s="149"/>
      <c r="J39" s="58"/>
      <c r="K39" s="59"/>
    </row>
    <row r="43" spans="2:11" s="1" customFormat="1" ht="6.95" customHeight="1">
      <c r="B43" s="150"/>
      <c r="C43" s="151"/>
      <c r="D43" s="151"/>
      <c r="E43" s="151"/>
      <c r="F43" s="151"/>
      <c r="G43" s="151"/>
      <c r="H43" s="151"/>
      <c r="I43" s="152"/>
      <c r="J43" s="151"/>
      <c r="K43" s="153"/>
    </row>
    <row r="44" spans="2:11" s="1" customFormat="1" ht="36.950000000000003" customHeight="1">
      <c r="B44" s="42"/>
      <c r="C44" s="31" t="s">
        <v>280</v>
      </c>
      <c r="D44" s="43"/>
      <c r="E44" s="43"/>
      <c r="F44" s="43"/>
      <c r="G44" s="43"/>
      <c r="H44" s="43"/>
      <c r="I44" s="128"/>
      <c r="J44" s="43"/>
      <c r="K44" s="46"/>
    </row>
    <row r="45" spans="2:11" s="1" customFormat="1" ht="6.95" customHeight="1">
      <c r="B45" s="42"/>
      <c r="C45" s="43"/>
      <c r="D45" s="43"/>
      <c r="E45" s="43"/>
      <c r="F45" s="43"/>
      <c r="G45" s="43"/>
      <c r="H45" s="43"/>
      <c r="I45" s="128"/>
      <c r="J45" s="43"/>
      <c r="K45" s="46"/>
    </row>
    <row r="46" spans="2:11" s="1" customFormat="1" ht="14.45" customHeight="1">
      <c r="B46" s="42"/>
      <c r="C46" s="38" t="s">
        <v>18</v>
      </c>
      <c r="D46" s="43"/>
      <c r="E46" s="43"/>
      <c r="F46" s="43"/>
      <c r="G46" s="43"/>
      <c r="H46" s="43"/>
      <c r="I46" s="128"/>
      <c r="J46" s="43"/>
      <c r="K46" s="46"/>
    </row>
    <row r="47" spans="2:11" s="1" customFormat="1" ht="22.5" customHeight="1">
      <c r="B47" s="42"/>
      <c r="C47" s="43"/>
      <c r="D47" s="43"/>
      <c r="E47" s="420" t="str">
        <f>E7</f>
        <v>Národní telemedicínské centrum</v>
      </c>
      <c r="F47" s="421"/>
      <c r="G47" s="421"/>
      <c r="H47" s="421"/>
      <c r="I47" s="128"/>
      <c r="J47" s="43"/>
      <c r="K47" s="46"/>
    </row>
    <row r="48" spans="2:11">
      <c r="B48" s="29"/>
      <c r="C48" s="38" t="s">
        <v>278</v>
      </c>
      <c r="D48" s="30"/>
      <c r="E48" s="30"/>
      <c r="F48" s="30"/>
      <c r="G48" s="30"/>
      <c r="H48" s="30"/>
      <c r="I48" s="127"/>
      <c r="J48" s="30"/>
      <c r="K48" s="32"/>
    </row>
    <row r="49" spans="2:47" s="1" customFormat="1" ht="22.5" customHeight="1">
      <c r="B49" s="42"/>
      <c r="C49" s="43"/>
      <c r="D49" s="43"/>
      <c r="E49" s="420" t="s">
        <v>13517</v>
      </c>
      <c r="F49" s="423"/>
      <c r="G49" s="423"/>
      <c r="H49" s="423"/>
      <c r="I49" s="128"/>
      <c r="J49" s="43"/>
      <c r="K49" s="46"/>
    </row>
    <row r="50" spans="2:47" s="1" customFormat="1" ht="14.45" customHeight="1">
      <c r="B50" s="42"/>
      <c r="C50" s="38" t="s">
        <v>425</v>
      </c>
      <c r="D50" s="43"/>
      <c r="E50" s="43"/>
      <c r="F50" s="43"/>
      <c r="G50" s="43"/>
      <c r="H50" s="43"/>
      <c r="I50" s="128"/>
      <c r="J50" s="43"/>
      <c r="K50" s="46"/>
    </row>
    <row r="51" spans="2:47" s="1" customFormat="1" ht="23.25" customHeight="1">
      <c r="B51" s="42"/>
      <c r="C51" s="43"/>
      <c r="D51" s="43"/>
      <c r="E51" s="422" t="str">
        <f>E11</f>
        <v>04 - Venkovní kanalizace</v>
      </c>
      <c r="F51" s="423"/>
      <c r="G51" s="423"/>
      <c r="H51" s="423"/>
      <c r="I51" s="128"/>
      <c r="J51" s="43"/>
      <c r="K51" s="46"/>
    </row>
    <row r="52" spans="2:47" s="1" customFormat="1" ht="6.95" customHeight="1">
      <c r="B52" s="42"/>
      <c r="C52" s="43"/>
      <c r="D52" s="43"/>
      <c r="E52" s="43"/>
      <c r="F52" s="43"/>
      <c r="G52" s="43"/>
      <c r="H52" s="43"/>
      <c r="I52" s="128"/>
      <c r="J52" s="43"/>
      <c r="K52" s="46"/>
    </row>
    <row r="53" spans="2:47" s="1" customFormat="1" ht="18" customHeight="1">
      <c r="B53" s="42"/>
      <c r="C53" s="38" t="s">
        <v>23</v>
      </c>
      <c r="D53" s="43"/>
      <c r="E53" s="43"/>
      <c r="F53" s="36" t="str">
        <f>F14</f>
        <v>FN Olomouc</v>
      </c>
      <c r="G53" s="43"/>
      <c r="H53" s="43"/>
      <c r="I53" s="129" t="s">
        <v>25</v>
      </c>
      <c r="J53" s="130" t="str">
        <f>IF(J14="","",J14)</f>
        <v>26.1.2017</v>
      </c>
      <c r="K53" s="46"/>
    </row>
    <row r="54" spans="2:47" s="1" customFormat="1" ht="6.95" customHeight="1">
      <c r="B54" s="42"/>
      <c r="C54" s="43"/>
      <c r="D54" s="43"/>
      <c r="E54" s="43"/>
      <c r="F54" s="43"/>
      <c r="G54" s="43"/>
      <c r="H54" s="43"/>
      <c r="I54" s="128"/>
      <c r="J54" s="43"/>
      <c r="K54" s="46"/>
    </row>
    <row r="55" spans="2:47" s="1" customFormat="1">
      <c r="B55" s="42"/>
      <c r="C55" s="38" t="s">
        <v>27</v>
      </c>
      <c r="D55" s="43"/>
      <c r="E55" s="43"/>
      <c r="F55" s="36" t="str">
        <f>E17</f>
        <v>SPS Projekt s. r.o., Za Návsí 1670/9, Praha 10</v>
      </c>
      <c r="G55" s="43"/>
      <c r="H55" s="43"/>
      <c r="I55" s="129" t="s">
        <v>34</v>
      </c>
      <c r="J55" s="36" t="str">
        <f>E23</f>
        <v>OK Plan Architects s.r.o., Na Závodí 631, Humpolec</v>
      </c>
      <c r="K55" s="46"/>
    </row>
    <row r="56" spans="2:47" s="1" customFormat="1" ht="14.45" customHeight="1">
      <c r="B56" s="42"/>
      <c r="C56" s="38" t="s">
        <v>32</v>
      </c>
      <c r="D56" s="43"/>
      <c r="E56" s="43"/>
      <c r="F56" s="36" t="str">
        <f>IF(E20="","",E20)</f>
        <v/>
      </c>
      <c r="G56" s="43"/>
      <c r="H56" s="43"/>
      <c r="I56" s="128"/>
      <c r="J56" s="43"/>
      <c r="K56" s="46"/>
    </row>
    <row r="57" spans="2:47" s="1" customFormat="1" ht="10.35" customHeight="1">
      <c r="B57" s="42"/>
      <c r="C57" s="43"/>
      <c r="D57" s="43"/>
      <c r="E57" s="43"/>
      <c r="F57" s="43"/>
      <c r="G57" s="43"/>
      <c r="H57" s="43"/>
      <c r="I57" s="128"/>
      <c r="J57" s="43"/>
      <c r="K57" s="46"/>
    </row>
    <row r="58" spans="2:47" s="1" customFormat="1" ht="29.25" customHeight="1">
      <c r="B58" s="42"/>
      <c r="C58" s="154" t="s">
        <v>281</v>
      </c>
      <c r="D58" s="142"/>
      <c r="E58" s="142"/>
      <c r="F58" s="142"/>
      <c r="G58" s="142"/>
      <c r="H58" s="142"/>
      <c r="I58" s="155"/>
      <c r="J58" s="156" t="s">
        <v>282</v>
      </c>
      <c r="K58" s="157"/>
    </row>
    <row r="59" spans="2:47" s="1" customFormat="1" ht="10.35" customHeight="1">
      <c r="B59" s="42"/>
      <c r="C59" s="43"/>
      <c r="D59" s="43"/>
      <c r="E59" s="43"/>
      <c r="F59" s="43"/>
      <c r="G59" s="43"/>
      <c r="H59" s="43"/>
      <c r="I59" s="128"/>
      <c r="J59" s="43"/>
      <c r="K59" s="46"/>
    </row>
    <row r="60" spans="2:47" s="1" customFormat="1" ht="29.25" customHeight="1">
      <c r="B60" s="42"/>
      <c r="C60" s="158" t="s">
        <v>283</v>
      </c>
      <c r="D60" s="43"/>
      <c r="E60" s="43"/>
      <c r="F60" s="43"/>
      <c r="G60" s="43"/>
      <c r="H60" s="43"/>
      <c r="I60" s="128"/>
      <c r="J60" s="138">
        <f>J92</f>
        <v>0</v>
      </c>
      <c r="K60" s="46"/>
      <c r="AU60" s="25" t="s">
        <v>284</v>
      </c>
    </row>
    <row r="61" spans="2:47" s="8" customFormat="1" ht="24.95" customHeight="1">
      <c r="B61" s="159"/>
      <c r="C61" s="160"/>
      <c r="D61" s="161" t="s">
        <v>1646</v>
      </c>
      <c r="E61" s="162"/>
      <c r="F61" s="162"/>
      <c r="G61" s="162"/>
      <c r="H61" s="162"/>
      <c r="I61" s="163"/>
      <c r="J61" s="164">
        <f>J93</f>
        <v>0</v>
      </c>
      <c r="K61" s="165"/>
    </row>
    <row r="62" spans="2:47" s="9" customFormat="1" ht="19.899999999999999" customHeight="1">
      <c r="B62" s="166"/>
      <c r="C62" s="167"/>
      <c r="D62" s="168" t="s">
        <v>430</v>
      </c>
      <c r="E62" s="169"/>
      <c r="F62" s="169"/>
      <c r="G62" s="169"/>
      <c r="H62" s="169"/>
      <c r="I62" s="170"/>
      <c r="J62" s="171">
        <f>J94</f>
        <v>0</v>
      </c>
      <c r="K62" s="172"/>
    </row>
    <row r="63" spans="2:47" s="9" customFormat="1" ht="19.899999999999999" customHeight="1">
      <c r="B63" s="166"/>
      <c r="C63" s="167"/>
      <c r="D63" s="168" t="s">
        <v>6589</v>
      </c>
      <c r="E63" s="169"/>
      <c r="F63" s="169"/>
      <c r="G63" s="169"/>
      <c r="H63" s="169"/>
      <c r="I63" s="170"/>
      <c r="J63" s="171">
        <f>J150</f>
        <v>0</v>
      </c>
      <c r="K63" s="172"/>
    </row>
    <row r="64" spans="2:47" s="9" customFormat="1" ht="19.899999999999999" customHeight="1">
      <c r="B64" s="166"/>
      <c r="C64" s="167"/>
      <c r="D64" s="168" t="s">
        <v>14069</v>
      </c>
      <c r="E64" s="169"/>
      <c r="F64" s="169"/>
      <c r="G64" s="169"/>
      <c r="H64" s="169"/>
      <c r="I64" s="170"/>
      <c r="J64" s="171">
        <f>J153</f>
        <v>0</v>
      </c>
      <c r="K64" s="172"/>
    </row>
    <row r="65" spans="2:12" s="9" customFormat="1" ht="19.899999999999999" customHeight="1">
      <c r="B65" s="166"/>
      <c r="C65" s="167"/>
      <c r="D65" s="168" t="s">
        <v>14070</v>
      </c>
      <c r="E65" s="169"/>
      <c r="F65" s="169"/>
      <c r="G65" s="169"/>
      <c r="H65" s="169"/>
      <c r="I65" s="170"/>
      <c r="J65" s="171">
        <f>J164</f>
        <v>0</v>
      </c>
      <c r="K65" s="172"/>
    </row>
    <row r="66" spans="2:12" s="9" customFormat="1" ht="19.899999999999999" customHeight="1">
      <c r="B66" s="166"/>
      <c r="C66" s="167"/>
      <c r="D66" s="168" t="s">
        <v>1605</v>
      </c>
      <c r="E66" s="169"/>
      <c r="F66" s="169"/>
      <c r="G66" s="169"/>
      <c r="H66" s="169"/>
      <c r="I66" s="170"/>
      <c r="J66" s="171">
        <f>J190</f>
        <v>0</v>
      </c>
      <c r="K66" s="172"/>
    </row>
    <row r="67" spans="2:12" s="9" customFormat="1" ht="19.899999999999999" customHeight="1">
      <c r="B67" s="166"/>
      <c r="C67" s="167"/>
      <c r="D67" s="168" t="s">
        <v>442</v>
      </c>
      <c r="E67" s="169"/>
      <c r="F67" s="169"/>
      <c r="G67" s="169"/>
      <c r="H67" s="169"/>
      <c r="I67" s="170"/>
      <c r="J67" s="171">
        <f>J203</f>
        <v>0</v>
      </c>
      <c r="K67" s="172"/>
    </row>
    <row r="68" spans="2:12" s="8" customFormat="1" ht="24.95" customHeight="1">
      <c r="B68" s="159"/>
      <c r="C68" s="160"/>
      <c r="D68" s="161" t="s">
        <v>285</v>
      </c>
      <c r="E68" s="162"/>
      <c r="F68" s="162"/>
      <c r="G68" s="162"/>
      <c r="H68" s="162"/>
      <c r="I68" s="163"/>
      <c r="J68" s="164">
        <f>J209</f>
        <v>0</v>
      </c>
      <c r="K68" s="165"/>
    </row>
    <row r="69" spans="2:12" s="9" customFormat="1" ht="19.899999999999999" customHeight="1">
      <c r="B69" s="166"/>
      <c r="C69" s="167"/>
      <c r="D69" s="168" t="s">
        <v>14071</v>
      </c>
      <c r="E69" s="169"/>
      <c r="F69" s="169"/>
      <c r="G69" s="169"/>
      <c r="H69" s="169"/>
      <c r="I69" s="170"/>
      <c r="J69" s="171">
        <f>J210</f>
        <v>0</v>
      </c>
      <c r="K69" s="172"/>
    </row>
    <row r="70" spans="2:12" s="9" customFormat="1" ht="19.899999999999999" customHeight="1">
      <c r="B70" s="166"/>
      <c r="C70" s="167"/>
      <c r="D70" s="168" t="s">
        <v>291</v>
      </c>
      <c r="E70" s="169"/>
      <c r="F70" s="169"/>
      <c r="G70" s="169"/>
      <c r="H70" s="169"/>
      <c r="I70" s="170"/>
      <c r="J70" s="171">
        <f>J212</f>
        <v>0</v>
      </c>
      <c r="K70" s="172"/>
    </row>
    <row r="71" spans="2:12" s="1" customFormat="1" ht="21.75" customHeight="1">
      <c r="B71" s="42"/>
      <c r="C71" s="43"/>
      <c r="D71" s="43"/>
      <c r="E71" s="43"/>
      <c r="F71" s="43"/>
      <c r="G71" s="43"/>
      <c r="H71" s="43"/>
      <c r="I71" s="128"/>
      <c r="J71" s="43"/>
      <c r="K71" s="46"/>
    </row>
    <row r="72" spans="2:12" s="1" customFormat="1" ht="6.95" customHeight="1">
      <c r="B72" s="57"/>
      <c r="C72" s="58"/>
      <c r="D72" s="58"/>
      <c r="E72" s="58"/>
      <c r="F72" s="58"/>
      <c r="G72" s="58"/>
      <c r="H72" s="58"/>
      <c r="I72" s="149"/>
      <c r="J72" s="58"/>
      <c r="K72" s="59"/>
    </row>
    <row r="76" spans="2:12" s="1" customFormat="1" ht="6.95" customHeight="1">
      <c r="B76" s="60"/>
      <c r="C76" s="61"/>
      <c r="D76" s="61"/>
      <c r="E76" s="61"/>
      <c r="F76" s="61"/>
      <c r="G76" s="61"/>
      <c r="H76" s="61"/>
      <c r="I76" s="152"/>
      <c r="J76" s="61"/>
      <c r="K76" s="61"/>
      <c r="L76" s="62"/>
    </row>
    <row r="77" spans="2:12" s="1" customFormat="1" ht="36.950000000000003" customHeight="1">
      <c r="B77" s="42"/>
      <c r="C77" s="63" t="s">
        <v>292</v>
      </c>
      <c r="D77" s="64"/>
      <c r="E77" s="64"/>
      <c r="F77" s="64"/>
      <c r="G77" s="64"/>
      <c r="H77" s="64"/>
      <c r="I77" s="173"/>
      <c r="J77" s="64"/>
      <c r="K77" s="64"/>
      <c r="L77" s="62"/>
    </row>
    <row r="78" spans="2:12" s="1" customFormat="1" ht="6.95" customHeight="1">
      <c r="B78" s="42"/>
      <c r="C78" s="64"/>
      <c r="D78" s="64"/>
      <c r="E78" s="64"/>
      <c r="F78" s="64"/>
      <c r="G78" s="64"/>
      <c r="H78" s="64"/>
      <c r="I78" s="173"/>
      <c r="J78" s="64"/>
      <c r="K78" s="64"/>
      <c r="L78" s="62"/>
    </row>
    <row r="79" spans="2:12" s="1" customFormat="1" ht="14.45" customHeight="1">
      <c r="B79" s="42"/>
      <c r="C79" s="66" t="s">
        <v>18</v>
      </c>
      <c r="D79" s="64"/>
      <c r="E79" s="64"/>
      <c r="F79" s="64"/>
      <c r="G79" s="64"/>
      <c r="H79" s="64"/>
      <c r="I79" s="173"/>
      <c r="J79" s="64"/>
      <c r="K79" s="64"/>
      <c r="L79" s="62"/>
    </row>
    <row r="80" spans="2:12" s="1" customFormat="1" ht="22.5" customHeight="1">
      <c r="B80" s="42"/>
      <c r="C80" s="64"/>
      <c r="D80" s="64"/>
      <c r="E80" s="424" t="str">
        <f>E7</f>
        <v>Národní telemedicínské centrum</v>
      </c>
      <c r="F80" s="425"/>
      <c r="G80" s="425"/>
      <c r="H80" s="425"/>
      <c r="I80" s="173"/>
      <c r="J80" s="64"/>
      <c r="K80" s="64"/>
      <c r="L80" s="62"/>
    </row>
    <row r="81" spans="2:65">
      <c r="B81" s="29"/>
      <c r="C81" s="66" t="s">
        <v>278</v>
      </c>
      <c r="D81" s="219"/>
      <c r="E81" s="219"/>
      <c r="F81" s="219"/>
      <c r="G81" s="219"/>
      <c r="H81" s="219"/>
      <c r="J81" s="219"/>
      <c r="K81" s="219"/>
      <c r="L81" s="220"/>
    </row>
    <row r="82" spans="2:65" s="1" customFormat="1" ht="22.5" customHeight="1">
      <c r="B82" s="42"/>
      <c r="C82" s="64"/>
      <c r="D82" s="64"/>
      <c r="E82" s="424" t="s">
        <v>13517</v>
      </c>
      <c r="F82" s="426"/>
      <c r="G82" s="426"/>
      <c r="H82" s="426"/>
      <c r="I82" s="173"/>
      <c r="J82" s="64"/>
      <c r="K82" s="64"/>
      <c r="L82" s="62"/>
    </row>
    <row r="83" spans="2:65" s="1" customFormat="1" ht="14.45" customHeight="1">
      <c r="B83" s="42"/>
      <c r="C83" s="66" t="s">
        <v>425</v>
      </c>
      <c r="D83" s="64"/>
      <c r="E83" s="64"/>
      <c r="F83" s="64"/>
      <c r="G83" s="64"/>
      <c r="H83" s="64"/>
      <c r="I83" s="173"/>
      <c r="J83" s="64"/>
      <c r="K83" s="64"/>
      <c r="L83" s="62"/>
    </row>
    <row r="84" spans="2:65" s="1" customFormat="1" ht="23.25" customHeight="1">
      <c r="B84" s="42"/>
      <c r="C84" s="64"/>
      <c r="D84" s="64"/>
      <c r="E84" s="395" t="str">
        <f>E11</f>
        <v>04 - Venkovní kanalizace</v>
      </c>
      <c r="F84" s="426"/>
      <c r="G84" s="426"/>
      <c r="H84" s="426"/>
      <c r="I84" s="173"/>
      <c r="J84" s="64"/>
      <c r="K84" s="64"/>
      <c r="L84" s="62"/>
    </row>
    <row r="85" spans="2:65" s="1" customFormat="1" ht="6.95" customHeight="1">
      <c r="B85" s="42"/>
      <c r="C85" s="64"/>
      <c r="D85" s="64"/>
      <c r="E85" s="64"/>
      <c r="F85" s="64"/>
      <c r="G85" s="64"/>
      <c r="H85" s="64"/>
      <c r="I85" s="173"/>
      <c r="J85" s="64"/>
      <c r="K85" s="64"/>
      <c r="L85" s="62"/>
    </row>
    <row r="86" spans="2:65" s="1" customFormat="1" ht="18" customHeight="1">
      <c r="B86" s="42"/>
      <c r="C86" s="66" t="s">
        <v>23</v>
      </c>
      <c r="D86" s="64"/>
      <c r="E86" s="64"/>
      <c r="F86" s="174" t="str">
        <f>F14</f>
        <v>FN Olomouc</v>
      </c>
      <c r="G86" s="64"/>
      <c r="H86" s="64"/>
      <c r="I86" s="175" t="s">
        <v>25</v>
      </c>
      <c r="J86" s="74" t="str">
        <f>IF(J14="","",J14)</f>
        <v>26.1.2017</v>
      </c>
      <c r="K86" s="64"/>
      <c r="L86" s="62"/>
    </row>
    <row r="87" spans="2:65" s="1" customFormat="1" ht="6.95" customHeight="1">
      <c r="B87" s="42"/>
      <c r="C87" s="64"/>
      <c r="D87" s="64"/>
      <c r="E87" s="64"/>
      <c r="F87" s="64"/>
      <c r="G87" s="64"/>
      <c r="H87" s="64"/>
      <c r="I87" s="173"/>
      <c r="J87" s="64"/>
      <c r="K87" s="64"/>
      <c r="L87" s="62"/>
    </row>
    <row r="88" spans="2:65" s="1" customFormat="1">
      <c r="B88" s="42"/>
      <c r="C88" s="66" t="s">
        <v>27</v>
      </c>
      <c r="D88" s="64"/>
      <c r="E88" s="64"/>
      <c r="F88" s="174" t="str">
        <f>E17</f>
        <v>SPS Projekt s. r.o., Za Návsí 1670/9, Praha 10</v>
      </c>
      <c r="G88" s="64"/>
      <c r="H88" s="64"/>
      <c r="I88" s="175" t="s">
        <v>34</v>
      </c>
      <c r="J88" s="174" t="str">
        <f>E23</f>
        <v>OK Plan Architects s.r.o., Na Závodí 631, Humpolec</v>
      </c>
      <c r="K88" s="64"/>
      <c r="L88" s="62"/>
    </row>
    <row r="89" spans="2:65" s="1" customFormat="1" ht="14.45" customHeight="1">
      <c r="B89" s="42"/>
      <c r="C89" s="66" t="s">
        <v>32</v>
      </c>
      <c r="D89" s="64"/>
      <c r="E89" s="64"/>
      <c r="F89" s="174" t="str">
        <f>IF(E20="","",E20)</f>
        <v/>
      </c>
      <c r="G89" s="64"/>
      <c r="H89" s="64"/>
      <c r="I89" s="173"/>
      <c r="J89" s="64"/>
      <c r="K89" s="64"/>
      <c r="L89" s="62"/>
    </row>
    <row r="90" spans="2:65" s="1" customFormat="1" ht="10.35" customHeight="1">
      <c r="B90" s="42"/>
      <c r="C90" s="64"/>
      <c r="D90" s="64"/>
      <c r="E90" s="64"/>
      <c r="F90" s="64"/>
      <c r="G90" s="64"/>
      <c r="H90" s="64"/>
      <c r="I90" s="173"/>
      <c r="J90" s="64"/>
      <c r="K90" s="64"/>
      <c r="L90" s="62"/>
    </row>
    <row r="91" spans="2:65" s="10" customFormat="1" ht="29.25" customHeight="1">
      <c r="B91" s="176"/>
      <c r="C91" s="177" t="s">
        <v>293</v>
      </c>
      <c r="D91" s="178" t="s">
        <v>59</v>
      </c>
      <c r="E91" s="178" t="s">
        <v>55</v>
      </c>
      <c r="F91" s="178" t="s">
        <v>294</v>
      </c>
      <c r="G91" s="178" t="s">
        <v>295</v>
      </c>
      <c r="H91" s="178" t="s">
        <v>296</v>
      </c>
      <c r="I91" s="179" t="s">
        <v>297</v>
      </c>
      <c r="J91" s="178" t="s">
        <v>282</v>
      </c>
      <c r="K91" s="180" t="s">
        <v>298</v>
      </c>
      <c r="L91" s="181"/>
      <c r="M91" s="82" t="s">
        <v>299</v>
      </c>
      <c r="N91" s="83" t="s">
        <v>44</v>
      </c>
      <c r="O91" s="83" t="s">
        <v>300</v>
      </c>
      <c r="P91" s="83" t="s">
        <v>301</v>
      </c>
      <c r="Q91" s="83" t="s">
        <v>302</v>
      </c>
      <c r="R91" s="83" t="s">
        <v>303</v>
      </c>
      <c r="S91" s="83" t="s">
        <v>304</v>
      </c>
      <c r="T91" s="84" t="s">
        <v>305</v>
      </c>
    </row>
    <row r="92" spans="2:65" s="1" customFormat="1" ht="29.25" customHeight="1">
      <c r="B92" s="42"/>
      <c r="C92" s="88" t="s">
        <v>283</v>
      </c>
      <c r="D92" s="64"/>
      <c r="E92" s="64"/>
      <c r="F92" s="64"/>
      <c r="G92" s="64"/>
      <c r="H92" s="64"/>
      <c r="I92" s="173"/>
      <c r="J92" s="182">
        <f>BK92</f>
        <v>0</v>
      </c>
      <c r="K92" s="64"/>
      <c r="L92" s="62"/>
      <c r="M92" s="85"/>
      <c r="N92" s="86"/>
      <c r="O92" s="86"/>
      <c r="P92" s="183">
        <f>P93+P209</f>
        <v>0</v>
      </c>
      <c r="Q92" s="86"/>
      <c r="R92" s="183">
        <f>R93+R209</f>
        <v>169.427031</v>
      </c>
      <c r="S92" s="86"/>
      <c r="T92" s="184">
        <f>T93+T209</f>
        <v>20.0505</v>
      </c>
      <c r="AT92" s="25" t="s">
        <v>73</v>
      </c>
      <c r="AU92" s="25" t="s">
        <v>284</v>
      </c>
      <c r="BK92" s="185">
        <f>BK93+BK209</f>
        <v>0</v>
      </c>
    </row>
    <row r="93" spans="2:65" s="11" customFormat="1" ht="37.35" customHeight="1">
      <c r="B93" s="186"/>
      <c r="C93" s="187"/>
      <c r="D93" s="188" t="s">
        <v>73</v>
      </c>
      <c r="E93" s="189" t="s">
        <v>444</v>
      </c>
      <c r="F93" s="189" t="s">
        <v>1651</v>
      </c>
      <c r="G93" s="187"/>
      <c r="H93" s="187"/>
      <c r="I93" s="190"/>
      <c r="J93" s="191">
        <f>BK93</f>
        <v>0</v>
      </c>
      <c r="K93" s="187"/>
      <c r="L93" s="192"/>
      <c r="M93" s="193"/>
      <c r="N93" s="194"/>
      <c r="O93" s="194"/>
      <c r="P93" s="195">
        <f>P94+P150+P153+P164+P190+P203</f>
        <v>0</v>
      </c>
      <c r="Q93" s="194"/>
      <c r="R93" s="195">
        <f>R94+R150+R153+R164+R190+R203</f>
        <v>169.427031</v>
      </c>
      <c r="S93" s="194"/>
      <c r="T93" s="196">
        <f>T94+T150+T153+T164+T190+T203</f>
        <v>20.0505</v>
      </c>
      <c r="AR93" s="197" t="s">
        <v>82</v>
      </c>
      <c r="AT93" s="198" t="s">
        <v>73</v>
      </c>
      <c r="AU93" s="198" t="s">
        <v>74</v>
      </c>
      <c r="AY93" s="197" t="s">
        <v>308</v>
      </c>
      <c r="BK93" s="199">
        <f>BK94+BK150+BK153+BK164+BK190+BK203</f>
        <v>0</v>
      </c>
    </row>
    <row r="94" spans="2:65" s="11" customFormat="1" ht="19.899999999999999" customHeight="1">
      <c r="B94" s="186"/>
      <c r="C94" s="187"/>
      <c r="D94" s="200" t="s">
        <v>73</v>
      </c>
      <c r="E94" s="201" t="s">
        <v>82</v>
      </c>
      <c r="F94" s="201" t="s">
        <v>446</v>
      </c>
      <c r="G94" s="187"/>
      <c r="H94" s="187"/>
      <c r="I94" s="190"/>
      <c r="J94" s="202">
        <f>BK94</f>
        <v>0</v>
      </c>
      <c r="K94" s="187"/>
      <c r="L94" s="192"/>
      <c r="M94" s="193"/>
      <c r="N94" s="194"/>
      <c r="O94" s="194"/>
      <c r="P94" s="195">
        <f>SUM(P95:P149)</f>
        <v>0</v>
      </c>
      <c r="Q94" s="194"/>
      <c r="R94" s="195">
        <f>SUM(R95:R149)</f>
        <v>140.34202999999999</v>
      </c>
      <c r="S94" s="194"/>
      <c r="T94" s="196">
        <f>SUM(T95:T149)</f>
        <v>12.699</v>
      </c>
      <c r="AR94" s="197" t="s">
        <v>82</v>
      </c>
      <c r="AT94" s="198" t="s">
        <v>73</v>
      </c>
      <c r="AU94" s="198" t="s">
        <v>82</v>
      </c>
      <c r="AY94" s="197" t="s">
        <v>308</v>
      </c>
      <c r="BK94" s="199">
        <f>SUM(BK95:BK149)</f>
        <v>0</v>
      </c>
    </row>
    <row r="95" spans="2:65" s="1" customFormat="1" ht="22.5" customHeight="1">
      <c r="B95" s="42"/>
      <c r="C95" s="203" t="s">
        <v>82</v>
      </c>
      <c r="D95" s="203" t="s">
        <v>311</v>
      </c>
      <c r="E95" s="204" t="s">
        <v>14072</v>
      </c>
      <c r="F95" s="205" t="s">
        <v>14073</v>
      </c>
      <c r="G95" s="206" t="s">
        <v>508</v>
      </c>
      <c r="H95" s="207">
        <v>17</v>
      </c>
      <c r="I95" s="208"/>
      <c r="J95" s="209">
        <f>ROUND(I95*H95,2)</f>
        <v>0</v>
      </c>
      <c r="K95" s="205" t="s">
        <v>6599</v>
      </c>
      <c r="L95" s="62"/>
      <c r="M95" s="210" t="s">
        <v>21</v>
      </c>
      <c r="N95" s="211" t="s">
        <v>45</v>
      </c>
      <c r="O95" s="43"/>
      <c r="P95" s="212">
        <f>O95*H95</f>
        <v>0</v>
      </c>
      <c r="Q95" s="212">
        <v>0</v>
      </c>
      <c r="R95" s="212">
        <f>Q95*H95</f>
        <v>0</v>
      </c>
      <c r="S95" s="212">
        <v>0.23499999999999999</v>
      </c>
      <c r="T95" s="213">
        <f>S95*H95</f>
        <v>3.9949999999999997</v>
      </c>
      <c r="AR95" s="25" t="s">
        <v>327</v>
      </c>
      <c r="AT95" s="25" t="s">
        <v>311</v>
      </c>
      <c r="AU95" s="25" t="s">
        <v>84</v>
      </c>
      <c r="AY95" s="25" t="s">
        <v>308</v>
      </c>
      <c r="BE95" s="214">
        <f>IF(N95="základní",J95,0)</f>
        <v>0</v>
      </c>
      <c r="BF95" s="214">
        <f>IF(N95="snížená",J95,0)</f>
        <v>0</v>
      </c>
      <c r="BG95" s="214">
        <f>IF(N95="zákl. přenesená",J95,0)</f>
        <v>0</v>
      </c>
      <c r="BH95" s="214">
        <f>IF(N95="sníž. přenesená",J95,0)</f>
        <v>0</v>
      </c>
      <c r="BI95" s="214">
        <f>IF(N95="nulová",J95,0)</f>
        <v>0</v>
      </c>
      <c r="BJ95" s="25" t="s">
        <v>82</v>
      </c>
      <c r="BK95" s="214">
        <f>ROUND(I95*H95,2)</f>
        <v>0</v>
      </c>
      <c r="BL95" s="25" t="s">
        <v>327</v>
      </c>
      <c r="BM95" s="25" t="s">
        <v>14074</v>
      </c>
    </row>
    <row r="96" spans="2:65" s="13" customFormat="1" ht="13.5">
      <c r="B96" s="233"/>
      <c r="C96" s="234"/>
      <c r="D96" s="246" t="s">
        <v>451</v>
      </c>
      <c r="E96" s="256" t="s">
        <v>21</v>
      </c>
      <c r="F96" s="257" t="s">
        <v>381</v>
      </c>
      <c r="G96" s="234"/>
      <c r="H96" s="258">
        <v>17</v>
      </c>
      <c r="I96" s="238"/>
      <c r="J96" s="234"/>
      <c r="K96" s="234"/>
      <c r="L96" s="239"/>
      <c r="M96" s="240"/>
      <c r="N96" s="241"/>
      <c r="O96" s="241"/>
      <c r="P96" s="241"/>
      <c r="Q96" s="241"/>
      <c r="R96" s="241"/>
      <c r="S96" s="241"/>
      <c r="T96" s="242"/>
      <c r="AT96" s="243" t="s">
        <v>451</v>
      </c>
      <c r="AU96" s="243" t="s">
        <v>84</v>
      </c>
      <c r="AV96" s="13" t="s">
        <v>84</v>
      </c>
      <c r="AW96" s="13" t="s">
        <v>37</v>
      </c>
      <c r="AX96" s="13" t="s">
        <v>82</v>
      </c>
      <c r="AY96" s="243" t="s">
        <v>308</v>
      </c>
    </row>
    <row r="97" spans="2:65" s="1" customFormat="1" ht="22.5" customHeight="1">
      <c r="B97" s="42"/>
      <c r="C97" s="203" t="s">
        <v>84</v>
      </c>
      <c r="D97" s="203" t="s">
        <v>311</v>
      </c>
      <c r="E97" s="204" t="s">
        <v>14075</v>
      </c>
      <c r="F97" s="205" t="s">
        <v>14076</v>
      </c>
      <c r="G97" s="206" t="s">
        <v>508</v>
      </c>
      <c r="H97" s="207">
        <v>17</v>
      </c>
      <c r="I97" s="208"/>
      <c r="J97" s="209">
        <f>ROUND(I97*H97,2)</f>
        <v>0</v>
      </c>
      <c r="K97" s="205" t="s">
        <v>6599</v>
      </c>
      <c r="L97" s="62"/>
      <c r="M97" s="210" t="s">
        <v>21</v>
      </c>
      <c r="N97" s="211" t="s">
        <v>45</v>
      </c>
      <c r="O97" s="43"/>
      <c r="P97" s="212">
        <f>O97*H97</f>
        <v>0</v>
      </c>
      <c r="Q97" s="212">
        <v>1.2999999999999999E-4</v>
      </c>
      <c r="R97" s="212">
        <f>Q97*H97</f>
        <v>2.2099999999999997E-3</v>
      </c>
      <c r="S97" s="212">
        <v>0.25600000000000001</v>
      </c>
      <c r="T97" s="213">
        <f>S97*H97</f>
        <v>4.3520000000000003</v>
      </c>
      <c r="AR97" s="25" t="s">
        <v>327</v>
      </c>
      <c r="AT97" s="25" t="s">
        <v>311</v>
      </c>
      <c r="AU97" s="25" t="s">
        <v>84</v>
      </c>
      <c r="AY97" s="25" t="s">
        <v>308</v>
      </c>
      <c r="BE97" s="214">
        <f>IF(N97="základní",J97,0)</f>
        <v>0</v>
      </c>
      <c r="BF97" s="214">
        <f>IF(N97="snížená",J97,0)</f>
        <v>0</v>
      </c>
      <c r="BG97" s="214">
        <f>IF(N97="zákl. přenesená",J97,0)</f>
        <v>0</v>
      </c>
      <c r="BH97" s="214">
        <f>IF(N97="sníž. přenesená",J97,0)</f>
        <v>0</v>
      </c>
      <c r="BI97" s="214">
        <f>IF(N97="nulová",J97,0)</f>
        <v>0</v>
      </c>
      <c r="BJ97" s="25" t="s">
        <v>82</v>
      </c>
      <c r="BK97" s="214">
        <f>ROUND(I97*H97,2)</f>
        <v>0</v>
      </c>
      <c r="BL97" s="25" t="s">
        <v>327</v>
      </c>
      <c r="BM97" s="25" t="s">
        <v>14077</v>
      </c>
    </row>
    <row r="98" spans="2:65" s="13" customFormat="1" ht="13.5">
      <c r="B98" s="233"/>
      <c r="C98" s="234"/>
      <c r="D98" s="246" t="s">
        <v>451</v>
      </c>
      <c r="E98" s="256" t="s">
        <v>21</v>
      </c>
      <c r="F98" s="257" t="s">
        <v>381</v>
      </c>
      <c r="G98" s="234"/>
      <c r="H98" s="258">
        <v>17</v>
      </c>
      <c r="I98" s="238"/>
      <c r="J98" s="234"/>
      <c r="K98" s="234"/>
      <c r="L98" s="239"/>
      <c r="M98" s="240"/>
      <c r="N98" s="241"/>
      <c r="O98" s="241"/>
      <c r="P98" s="241"/>
      <c r="Q98" s="241"/>
      <c r="R98" s="241"/>
      <c r="S98" s="241"/>
      <c r="T98" s="242"/>
      <c r="AT98" s="243" t="s">
        <v>451</v>
      </c>
      <c r="AU98" s="243" t="s">
        <v>84</v>
      </c>
      <c r="AV98" s="13" t="s">
        <v>84</v>
      </c>
      <c r="AW98" s="13" t="s">
        <v>37</v>
      </c>
      <c r="AX98" s="13" t="s">
        <v>82</v>
      </c>
      <c r="AY98" s="243" t="s">
        <v>308</v>
      </c>
    </row>
    <row r="99" spans="2:65" s="1" customFormat="1" ht="22.5" customHeight="1">
      <c r="B99" s="42"/>
      <c r="C99" s="203" t="s">
        <v>95</v>
      </c>
      <c r="D99" s="203" t="s">
        <v>311</v>
      </c>
      <c r="E99" s="204" t="s">
        <v>14078</v>
      </c>
      <c r="F99" s="205" t="s">
        <v>14079</v>
      </c>
      <c r="G99" s="206" t="s">
        <v>508</v>
      </c>
      <c r="H99" s="207">
        <v>17</v>
      </c>
      <c r="I99" s="208"/>
      <c r="J99" s="209">
        <f>ROUND(I99*H99,2)</f>
        <v>0</v>
      </c>
      <c r="K99" s="205" t="s">
        <v>6599</v>
      </c>
      <c r="L99" s="62"/>
      <c r="M99" s="210" t="s">
        <v>21</v>
      </c>
      <c r="N99" s="211" t="s">
        <v>45</v>
      </c>
      <c r="O99" s="43"/>
      <c r="P99" s="212">
        <f>O99*H99</f>
        <v>0</v>
      </c>
      <c r="Q99" s="212">
        <v>1.7000000000000001E-4</v>
      </c>
      <c r="R99" s="212">
        <f>Q99*H99</f>
        <v>2.8900000000000002E-3</v>
      </c>
      <c r="S99" s="212">
        <v>0.25600000000000001</v>
      </c>
      <c r="T99" s="213">
        <f>S99*H99</f>
        <v>4.3520000000000003</v>
      </c>
      <c r="AR99" s="25" t="s">
        <v>327</v>
      </c>
      <c r="AT99" s="25" t="s">
        <v>311</v>
      </c>
      <c r="AU99" s="25" t="s">
        <v>84</v>
      </c>
      <c r="AY99" s="25" t="s">
        <v>308</v>
      </c>
      <c r="BE99" s="214">
        <f>IF(N99="základní",J99,0)</f>
        <v>0</v>
      </c>
      <c r="BF99" s="214">
        <f>IF(N99="snížená",J99,0)</f>
        <v>0</v>
      </c>
      <c r="BG99" s="214">
        <f>IF(N99="zákl. přenesená",J99,0)</f>
        <v>0</v>
      </c>
      <c r="BH99" s="214">
        <f>IF(N99="sníž. přenesená",J99,0)</f>
        <v>0</v>
      </c>
      <c r="BI99" s="214">
        <f>IF(N99="nulová",J99,0)</f>
        <v>0</v>
      </c>
      <c r="BJ99" s="25" t="s">
        <v>82</v>
      </c>
      <c r="BK99" s="214">
        <f>ROUND(I99*H99,2)</f>
        <v>0</v>
      </c>
      <c r="BL99" s="25" t="s">
        <v>327</v>
      </c>
      <c r="BM99" s="25" t="s">
        <v>14080</v>
      </c>
    </row>
    <row r="100" spans="2:65" s="13" customFormat="1" ht="13.5">
      <c r="B100" s="233"/>
      <c r="C100" s="234"/>
      <c r="D100" s="246" t="s">
        <v>451</v>
      </c>
      <c r="E100" s="256" t="s">
        <v>21</v>
      </c>
      <c r="F100" s="257" t="s">
        <v>381</v>
      </c>
      <c r="G100" s="234"/>
      <c r="H100" s="258">
        <v>17</v>
      </c>
      <c r="I100" s="238"/>
      <c r="J100" s="234"/>
      <c r="K100" s="234"/>
      <c r="L100" s="239"/>
      <c r="M100" s="240"/>
      <c r="N100" s="241"/>
      <c r="O100" s="241"/>
      <c r="P100" s="241"/>
      <c r="Q100" s="241"/>
      <c r="R100" s="241"/>
      <c r="S100" s="241"/>
      <c r="T100" s="242"/>
      <c r="AT100" s="243" t="s">
        <v>451</v>
      </c>
      <c r="AU100" s="243" t="s">
        <v>84</v>
      </c>
      <c r="AV100" s="13" t="s">
        <v>84</v>
      </c>
      <c r="AW100" s="13" t="s">
        <v>37</v>
      </c>
      <c r="AX100" s="13" t="s">
        <v>82</v>
      </c>
      <c r="AY100" s="243" t="s">
        <v>308</v>
      </c>
    </row>
    <row r="101" spans="2:65" s="1" customFormat="1" ht="22.5" customHeight="1">
      <c r="B101" s="42"/>
      <c r="C101" s="203" t="s">
        <v>327</v>
      </c>
      <c r="D101" s="203" t="s">
        <v>311</v>
      </c>
      <c r="E101" s="204" t="s">
        <v>14213</v>
      </c>
      <c r="F101" s="205" t="s">
        <v>14214</v>
      </c>
      <c r="G101" s="206" t="s">
        <v>538</v>
      </c>
      <c r="H101" s="207">
        <v>6</v>
      </c>
      <c r="I101" s="208"/>
      <c r="J101" s="209">
        <f>ROUND(I101*H101,2)</f>
        <v>0</v>
      </c>
      <c r="K101" s="205" t="s">
        <v>6599</v>
      </c>
      <c r="L101" s="62"/>
      <c r="M101" s="210" t="s">
        <v>21</v>
      </c>
      <c r="N101" s="211" t="s">
        <v>45</v>
      </c>
      <c r="O101" s="43"/>
      <c r="P101" s="212">
        <f>O101*H101</f>
        <v>0</v>
      </c>
      <c r="Q101" s="212">
        <v>6.053E-2</v>
      </c>
      <c r="R101" s="212">
        <f>Q101*H101</f>
        <v>0.36318</v>
      </c>
      <c r="S101" s="212">
        <v>0</v>
      </c>
      <c r="T101" s="213">
        <f>S101*H101</f>
        <v>0</v>
      </c>
      <c r="AR101" s="25" t="s">
        <v>327</v>
      </c>
      <c r="AT101" s="25" t="s">
        <v>311</v>
      </c>
      <c r="AU101" s="25" t="s">
        <v>84</v>
      </c>
      <c r="AY101" s="25" t="s">
        <v>308</v>
      </c>
      <c r="BE101" s="214">
        <f>IF(N101="základní",J101,0)</f>
        <v>0</v>
      </c>
      <c r="BF101" s="214">
        <f>IF(N101="snížená",J101,0)</f>
        <v>0</v>
      </c>
      <c r="BG101" s="214">
        <f>IF(N101="zákl. přenesená",J101,0)</f>
        <v>0</v>
      </c>
      <c r="BH101" s="214">
        <f>IF(N101="sníž. přenesená",J101,0)</f>
        <v>0</v>
      </c>
      <c r="BI101" s="214">
        <f>IF(N101="nulová",J101,0)</f>
        <v>0</v>
      </c>
      <c r="BJ101" s="25" t="s">
        <v>82</v>
      </c>
      <c r="BK101" s="214">
        <f>ROUND(I101*H101,2)</f>
        <v>0</v>
      </c>
      <c r="BL101" s="25" t="s">
        <v>327</v>
      </c>
      <c r="BM101" s="25" t="s">
        <v>14215</v>
      </c>
    </row>
    <row r="102" spans="2:65" s="1" customFormat="1" ht="22.5" customHeight="1">
      <c r="B102" s="42"/>
      <c r="C102" s="203" t="s">
        <v>307</v>
      </c>
      <c r="D102" s="203" t="s">
        <v>311</v>
      </c>
      <c r="E102" s="204" t="s">
        <v>14216</v>
      </c>
      <c r="F102" s="205" t="s">
        <v>14217</v>
      </c>
      <c r="G102" s="206" t="s">
        <v>449</v>
      </c>
      <c r="H102" s="207">
        <v>21</v>
      </c>
      <c r="I102" s="208"/>
      <c r="J102" s="209">
        <f>ROUND(I102*H102,2)</f>
        <v>0</v>
      </c>
      <c r="K102" s="205" t="s">
        <v>6599</v>
      </c>
      <c r="L102" s="62"/>
      <c r="M102" s="210" t="s">
        <v>21</v>
      </c>
      <c r="N102" s="211" t="s">
        <v>45</v>
      </c>
      <c r="O102" s="43"/>
      <c r="P102" s="212">
        <f>O102*H102</f>
        <v>0</v>
      </c>
      <c r="Q102" s="212">
        <v>0</v>
      </c>
      <c r="R102" s="212">
        <f>Q102*H102</f>
        <v>0</v>
      </c>
      <c r="S102" s="212">
        <v>0</v>
      </c>
      <c r="T102" s="213">
        <f>S102*H102</f>
        <v>0</v>
      </c>
      <c r="AR102" s="25" t="s">
        <v>327</v>
      </c>
      <c r="AT102" s="25" t="s">
        <v>311</v>
      </c>
      <c r="AU102" s="25" t="s">
        <v>84</v>
      </c>
      <c r="AY102" s="25" t="s">
        <v>308</v>
      </c>
      <c r="BE102" s="214">
        <f>IF(N102="základní",J102,0)</f>
        <v>0</v>
      </c>
      <c r="BF102" s="214">
        <f>IF(N102="snížená",J102,0)</f>
        <v>0</v>
      </c>
      <c r="BG102" s="214">
        <f>IF(N102="zákl. přenesená",J102,0)</f>
        <v>0</v>
      </c>
      <c r="BH102" s="214">
        <f>IF(N102="sníž. přenesená",J102,0)</f>
        <v>0</v>
      </c>
      <c r="BI102" s="214">
        <f>IF(N102="nulová",J102,0)</f>
        <v>0</v>
      </c>
      <c r="BJ102" s="25" t="s">
        <v>82</v>
      </c>
      <c r="BK102" s="214">
        <f>ROUND(I102*H102,2)</f>
        <v>0</v>
      </c>
      <c r="BL102" s="25" t="s">
        <v>327</v>
      </c>
      <c r="BM102" s="25" t="s">
        <v>14218</v>
      </c>
    </row>
    <row r="103" spans="2:65" s="1" customFormat="1" ht="22.5" customHeight="1">
      <c r="B103" s="42"/>
      <c r="C103" s="203" t="s">
        <v>334</v>
      </c>
      <c r="D103" s="203" t="s">
        <v>311</v>
      </c>
      <c r="E103" s="204" t="s">
        <v>14219</v>
      </c>
      <c r="F103" s="205" t="s">
        <v>14220</v>
      </c>
      <c r="G103" s="206" t="s">
        <v>449</v>
      </c>
      <c r="H103" s="207">
        <v>12</v>
      </c>
      <c r="I103" s="208"/>
      <c r="J103" s="209">
        <f>ROUND(I103*H103,2)</f>
        <v>0</v>
      </c>
      <c r="K103" s="205" t="s">
        <v>6599</v>
      </c>
      <c r="L103" s="62"/>
      <c r="M103" s="210" t="s">
        <v>21</v>
      </c>
      <c r="N103" s="211" t="s">
        <v>45</v>
      </c>
      <c r="O103" s="43"/>
      <c r="P103" s="212">
        <f>O103*H103</f>
        <v>0</v>
      </c>
      <c r="Q103" s="212">
        <v>0</v>
      </c>
      <c r="R103" s="212">
        <f>Q103*H103</f>
        <v>0</v>
      </c>
      <c r="S103" s="212">
        <v>0</v>
      </c>
      <c r="T103" s="213">
        <f>S103*H103</f>
        <v>0</v>
      </c>
      <c r="AR103" s="25" t="s">
        <v>327</v>
      </c>
      <c r="AT103" s="25" t="s">
        <v>311</v>
      </c>
      <c r="AU103" s="25" t="s">
        <v>84</v>
      </c>
      <c r="AY103" s="25" t="s">
        <v>308</v>
      </c>
      <c r="BE103" s="214">
        <f>IF(N103="základní",J103,0)</f>
        <v>0</v>
      </c>
      <c r="BF103" s="214">
        <f>IF(N103="snížená",J103,0)</f>
        <v>0</v>
      </c>
      <c r="BG103" s="214">
        <f>IF(N103="zákl. přenesená",J103,0)</f>
        <v>0</v>
      </c>
      <c r="BH103" s="214">
        <f>IF(N103="sníž. přenesená",J103,0)</f>
        <v>0</v>
      </c>
      <c r="BI103" s="214">
        <f>IF(N103="nulová",J103,0)</f>
        <v>0</v>
      </c>
      <c r="BJ103" s="25" t="s">
        <v>82</v>
      </c>
      <c r="BK103" s="214">
        <f>ROUND(I103*H103,2)</f>
        <v>0</v>
      </c>
      <c r="BL103" s="25" t="s">
        <v>327</v>
      </c>
      <c r="BM103" s="25" t="s">
        <v>14221</v>
      </c>
    </row>
    <row r="104" spans="2:65" s="1" customFormat="1" ht="22.5" customHeight="1">
      <c r="B104" s="42"/>
      <c r="C104" s="203" t="s">
        <v>338</v>
      </c>
      <c r="D104" s="203" t="s">
        <v>311</v>
      </c>
      <c r="E104" s="204" t="s">
        <v>1842</v>
      </c>
      <c r="F104" s="205" t="s">
        <v>1843</v>
      </c>
      <c r="G104" s="206" t="s">
        <v>449</v>
      </c>
      <c r="H104" s="207">
        <v>235</v>
      </c>
      <c r="I104" s="208"/>
      <c r="J104" s="209">
        <f>ROUND(I104*H104,2)</f>
        <v>0</v>
      </c>
      <c r="K104" s="205" t="s">
        <v>6599</v>
      </c>
      <c r="L104" s="62"/>
      <c r="M104" s="210" t="s">
        <v>21</v>
      </c>
      <c r="N104" s="211" t="s">
        <v>45</v>
      </c>
      <c r="O104" s="43"/>
      <c r="P104" s="212">
        <f>O104*H104</f>
        <v>0</v>
      </c>
      <c r="Q104" s="212">
        <v>0</v>
      </c>
      <c r="R104" s="212">
        <f>Q104*H104</f>
        <v>0</v>
      </c>
      <c r="S104" s="212">
        <v>0</v>
      </c>
      <c r="T104" s="213">
        <f>S104*H104</f>
        <v>0</v>
      </c>
      <c r="AR104" s="25" t="s">
        <v>327</v>
      </c>
      <c r="AT104" s="25" t="s">
        <v>311</v>
      </c>
      <c r="AU104" s="25" t="s">
        <v>84</v>
      </c>
      <c r="AY104" s="25" t="s">
        <v>308</v>
      </c>
      <c r="BE104" s="214">
        <f>IF(N104="základní",J104,0)</f>
        <v>0</v>
      </c>
      <c r="BF104" s="214">
        <f>IF(N104="snížená",J104,0)</f>
        <v>0</v>
      </c>
      <c r="BG104" s="214">
        <f>IF(N104="zákl. přenesená",J104,0)</f>
        <v>0</v>
      </c>
      <c r="BH104" s="214">
        <f>IF(N104="sníž. přenesená",J104,0)</f>
        <v>0</v>
      </c>
      <c r="BI104" s="214">
        <f>IF(N104="nulová",J104,0)</f>
        <v>0</v>
      </c>
      <c r="BJ104" s="25" t="s">
        <v>82</v>
      </c>
      <c r="BK104" s="214">
        <f>ROUND(I104*H104,2)</f>
        <v>0</v>
      </c>
      <c r="BL104" s="25" t="s">
        <v>327</v>
      </c>
      <c r="BM104" s="25" t="s">
        <v>14081</v>
      </c>
    </row>
    <row r="105" spans="2:65" s="13" customFormat="1" ht="13.5">
      <c r="B105" s="233"/>
      <c r="C105" s="234"/>
      <c r="D105" s="246" t="s">
        <v>451</v>
      </c>
      <c r="E105" s="256" t="s">
        <v>21</v>
      </c>
      <c r="F105" s="257" t="s">
        <v>2747</v>
      </c>
      <c r="G105" s="234"/>
      <c r="H105" s="258">
        <v>235</v>
      </c>
      <c r="I105" s="238"/>
      <c r="J105" s="234"/>
      <c r="K105" s="234"/>
      <c r="L105" s="239"/>
      <c r="M105" s="240"/>
      <c r="N105" s="241"/>
      <c r="O105" s="241"/>
      <c r="P105" s="241"/>
      <c r="Q105" s="241"/>
      <c r="R105" s="241"/>
      <c r="S105" s="241"/>
      <c r="T105" s="242"/>
      <c r="AT105" s="243" t="s">
        <v>451</v>
      </c>
      <c r="AU105" s="243" t="s">
        <v>84</v>
      </c>
      <c r="AV105" s="13" t="s">
        <v>84</v>
      </c>
      <c r="AW105" s="13" t="s">
        <v>37</v>
      </c>
      <c r="AX105" s="13" t="s">
        <v>82</v>
      </c>
      <c r="AY105" s="243" t="s">
        <v>308</v>
      </c>
    </row>
    <row r="106" spans="2:65" s="1" customFormat="1" ht="22.5" customHeight="1">
      <c r="B106" s="42"/>
      <c r="C106" s="203" t="s">
        <v>342</v>
      </c>
      <c r="D106" s="203" t="s">
        <v>311</v>
      </c>
      <c r="E106" s="204" t="s">
        <v>14082</v>
      </c>
      <c r="F106" s="205" t="s">
        <v>14083</v>
      </c>
      <c r="G106" s="206" t="s">
        <v>449</v>
      </c>
      <c r="H106" s="207">
        <v>70.5</v>
      </c>
      <c r="I106" s="208"/>
      <c r="J106" s="209">
        <f>ROUND(I106*H106,2)</f>
        <v>0</v>
      </c>
      <c r="K106" s="205" t="s">
        <v>6599</v>
      </c>
      <c r="L106" s="62"/>
      <c r="M106" s="210" t="s">
        <v>21</v>
      </c>
      <c r="N106" s="211" t="s">
        <v>45</v>
      </c>
      <c r="O106" s="43"/>
      <c r="P106" s="212">
        <f>O106*H106</f>
        <v>0</v>
      </c>
      <c r="Q106" s="212">
        <v>0</v>
      </c>
      <c r="R106" s="212">
        <f>Q106*H106</f>
        <v>0</v>
      </c>
      <c r="S106" s="212">
        <v>0</v>
      </c>
      <c r="T106" s="213">
        <f>S106*H106</f>
        <v>0</v>
      </c>
      <c r="AR106" s="25" t="s">
        <v>327</v>
      </c>
      <c r="AT106" s="25" t="s">
        <v>311</v>
      </c>
      <c r="AU106" s="25" t="s">
        <v>84</v>
      </c>
      <c r="AY106" s="25" t="s">
        <v>308</v>
      </c>
      <c r="BE106" s="214">
        <f>IF(N106="základní",J106,0)</f>
        <v>0</v>
      </c>
      <c r="BF106" s="214">
        <f>IF(N106="snížená",J106,0)</f>
        <v>0</v>
      </c>
      <c r="BG106" s="214">
        <f>IF(N106="zákl. přenesená",J106,0)</f>
        <v>0</v>
      </c>
      <c r="BH106" s="214">
        <f>IF(N106="sníž. přenesená",J106,0)</f>
        <v>0</v>
      </c>
      <c r="BI106" s="214">
        <f>IF(N106="nulová",J106,0)</f>
        <v>0</v>
      </c>
      <c r="BJ106" s="25" t="s">
        <v>82</v>
      </c>
      <c r="BK106" s="214">
        <f>ROUND(I106*H106,2)</f>
        <v>0</v>
      </c>
      <c r="BL106" s="25" t="s">
        <v>327</v>
      </c>
      <c r="BM106" s="25" t="s">
        <v>14084</v>
      </c>
    </row>
    <row r="107" spans="2:65" s="12" customFormat="1" ht="13.5">
      <c r="B107" s="221"/>
      <c r="C107" s="222"/>
      <c r="D107" s="223" t="s">
        <v>451</v>
      </c>
      <c r="E107" s="224" t="s">
        <v>21</v>
      </c>
      <c r="F107" s="225" t="s">
        <v>6605</v>
      </c>
      <c r="G107" s="222"/>
      <c r="H107" s="226" t="s">
        <v>21</v>
      </c>
      <c r="I107" s="227"/>
      <c r="J107" s="222"/>
      <c r="K107" s="222"/>
      <c r="L107" s="228"/>
      <c r="M107" s="229"/>
      <c r="N107" s="230"/>
      <c r="O107" s="230"/>
      <c r="P107" s="230"/>
      <c r="Q107" s="230"/>
      <c r="R107" s="230"/>
      <c r="S107" s="230"/>
      <c r="T107" s="231"/>
      <c r="AT107" s="232" t="s">
        <v>451</v>
      </c>
      <c r="AU107" s="232" t="s">
        <v>84</v>
      </c>
      <c r="AV107" s="12" t="s">
        <v>82</v>
      </c>
      <c r="AW107" s="12" t="s">
        <v>37</v>
      </c>
      <c r="AX107" s="12" t="s">
        <v>74</v>
      </c>
      <c r="AY107" s="232" t="s">
        <v>308</v>
      </c>
    </row>
    <row r="108" spans="2:65" s="13" customFormat="1" ht="13.5">
      <c r="B108" s="233"/>
      <c r="C108" s="234"/>
      <c r="D108" s="223" t="s">
        <v>451</v>
      </c>
      <c r="E108" s="235" t="s">
        <v>21</v>
      </c>
      <c r="F108" s="236" t="s">
        <v>2747</v>
      </c>
      <c r="G108" s="234"/>
      <c r="H108" s="237">
        <v>235</v>
      </c>
      <c r="I108" s="238"/>
      <c r="J108" s="234"/>
      <c r="K108" s="234"/>
      <c r="L108" s="239"/>
      <c r="M108" s="240"/>
      <c r="N108" s="241"/>
      <c r="O108" s="241"/>
      <c r="P108" s="241"/>
      <c r="Q108" s="241"/>
      <c r="R108" s="241"/>
      <c r="S108" s="241"/>
      <c r="T108" s="242"/>
      <c r="AT108" s="243" t="s">
        <v>451</v>
      </c>
      <c r="AU108" s="243" t="s">
        <v>84</v>
      </c>
      <c r="AV108" s="13" t="s">
        <v>84</v>
      </c>
      <c r="AW108" s="13" t="s">
        <v>37</v>
      </c>
      <c r="AX108" s="13" t="s">
        <v>82</v>
      </c>
      <c r="AY108" s="243" t="s">
        <v>308</v>
      </c>
    </row>
    <row r="109" spans="2:65" s="13" customFormat="1" ht="13.5">
      <c r="B109" s="233"/>
      <c r="C109" s="234"/>
      <c r="D109" s="246" t="s">
        <v>451</v>
      </c>
      <c r="E109" s="234"/>
      <c r="F109" s="257" t="s">
        <v>14222</v>
      </c>
      <c r="G109" s="234"/>
      <c r="H109" s="258">
        <v>70.5</v>
      </c>
      <c r="I109" s="238"/>
      <c r="J109" s="234"/>
      <c r="K109" s="234"/>
      <c r="L109" s="239"/>
      <c r="M109" s="240"/>
      <c r="N109" s="241"/>
      <c r="O109" s="241"/>
      <c r="P109" s="241"/>
      <c r="Q109" s="241"/>
      <c r="R109" s="241"/>
      <c r="S109" s="241"/>
      <c r="T109" s="242"/>
      <c r="AT109" s="243" t="s">
        <v>451</v>
      </c>
      <c r="AU109" s="243" t="s">
        <v>84</v>
      </c>
      <c r="AV109" s="13" t="s">
        <v>84</v>
      </c>
      <c r="AW109" s="13" t="s">
        <v>6</v>
      </c>
      <c r="AX109" s="13" t="s">
        <v>82</v>
      </c>
      <c r="AY109" s="243" t="s">
        <v>308</v>
      </c>
    </row>
    <row r="110" spans="2:65" s="1" customFormat="1" ht="22.5" customHeight="1">
      <c r="B110" s="42"/>
      <c r="C110" s="203" t="s">
        <v>346</v>
      </c>
      <c r="D110" s="203" t="s">
        <v>311</v>
      </c>
      <c r="E110" s="204" t="s">
        <v>14094</v>
      </c>
      <c r="F110" s="205" t="s">
        <v>14095</v>
      </c>
      <c r="G110" s="206" t="s">
        <v>508</v>
      </c>
      <c r="H110" s="207">
        <v>355</v>
      </c>
      <c r="I110" s="208"/>
      <c r="J110" s="209">
        <f>ROUND(I110*H110,2)</f>
        <v>0</v>
      </c>
      <c r="K110" s="205" t="s">
        <v>6599</v>
      </c>
      <c r="L110" s="62"/>
      <c r="M110" s="210" t="s">
        <v>21</v>
      </c>
      <c r="N110" s="211" t="s">
        <v>45</v>
      </c>
      <c r="O110" s="43"/>
      <c r="P110" s="212">
        <f>O110*H110</f>
        <v>0</v>
      </c>
      <c r="Q110" s="212">
        <v>8.4999999999999995E-4</v>
      </c>
      <c r="R110" s="212">
        <f>Q110*H110</f>
        <v>0.30174999999999996</v>
      </c>
      <c r="S110" s="212">
        <v>0</v>
      </c>
      <c r="T110" s="213">
        <f>S110*H110</f>
        <v>0</v>
      </c>
      <c r="AR110" s="25" t="s">
        <v>327</v>
      </c>
      <c r="AT110" s="25" t="s">
        <v>311</v>
      </c>
      <c r="AU110" s="25" t="s">
        <v>84</v>
      </c>
      <c r="AY110" s="25" t="s">
        <v>308</v>
      </c>
      <c r="BE110" s="214">
        <f>IF(N110="základní",J110,0)</f>
        <v>0</v>
      </c>
      <c r="BF110" s="214">
        <f>IF(N110="snížená",J110,0)</f>
        <v>0</v>
      </c>
      <c r="BG110" s="214">
        <f>IF(N110="zákl. přenesená",J110,0)</f>
        <v>0</v>
      </c>
      <c r="BH110" s="214">
        <f>IF(N110="sníž. přenesená",J110,0)</f>
        <v>0</v>
      </c>
      <c r="BI110" s="214">
        <f>IF(N110="nulová",J110,0)</f>
        <v>0</v>
      </c>
      <c r="BJ110" s="25" t="s">
        <v>82</v>
      </c>
      <c r="BK110" s="214">
        <f>ROUND(I110*H110,2)</f>
        <v>0</v>
      </c>
      <c r="BL110" s="25" t="s">
        <v>327</v>
      </c>
      <c r="BM110" s="25" t="s">
        <v>14096</v>
      </c>
    </row>
    <row r="111" spans="2:65" s="13" customFormat="1" ht="13.5">
      <c r="B111" s="233"/>
      <c r="C111" s="234"/>
      <c r="D111" s="246" t="s">
        <v>451</v>
      </c>
      <c r="E111" s="256" t="s">
        <v>21</v>
      </c>
      <c r="F111" s="257" t="s">
        <v>3283</v>
      </c>
      <c r="G111" s="234"/>
      <c r="H111" s="258">
        <v>355</v>
      </c>
      <c r="I111" s="238"/>
      <c r="J111" s="234"/>
      <c r="K111" s="234"/>
      <c r="L111" s="239"/>
      <c r="M111" s="240"/>
      <c r="N111" s="241"/>
      <c r="O111" s="241"/>
      <c r="P111" s="241"/>
      <c r="Q111" s="241"/>
      <c r="R111" s="241"/>
      <c r="S111" s="241"/>
      <c r="T111" s="242"/>
      <c r="AT111" s="243" t="s">
        <v>451</v>
      </c>
      <c r="AU111" s="243" t="s">
        <v>84</v>
      </c>
      <c r="AV111" s="13" t="s">
        <v>84</v>
      </c>
      <c r="AW111" s="13" t="s">
        <v>37</v>
      </c>
      <c r="AX111" s="13" t="s">
        <v>82</v>
      </c>
      <c r="AY111" s="243" t="s">
        <v>308</v>
      </c>
    </row>
    <row r="112" spans="2:65" s="1" customFormat="1" ht="22.5" customHeight="1">
      <c r="B112" s="42"/>
      <c r="C112" s="203" t="s">
        <v>350</v>
      </c>
      <c r="D112" s="203" t="s">
        <v>311</v>
      </c>
      <c r="E112" s="204" t="s">
        <v>14097</v>
      </c>
      <c r="F112" s="205" t="s">
        <v>14098</v>
      </c>
      <c r="G112" s="206" t="s">
        <v>508</v>
      </c>
      <c r="H112" s="207">
        <v>355</v>
      </c>
      <c r="I112" s="208"/>
      <c r="J112" s="209">
        <f>ROUND(I112*H112,2)</f>
        <v>0</v>
      </c>
      <c r="K112" s="205" t="s">
        <v>6599</v>
      </c>
      <c r="L112" s="62"/>
      <c r="M112" s="210" t="s">
        <v>21</v>
      </c>
      <c r="N112" s="211" t="s">
        <v>45</v>
      </c>
      <c r="O112" s="43"/>
      <c r="P112" s="212">
        <f>O112*H112</f>
        <v>0</v>
      </c>
      <c r="Q112" s="212">
        <v>0</v>
      </c>
      <c r="R112" s="212">
        <f>Q112*H112</f>
        <v>0</v>
      </c>
      <c r="S112" s="212">
        <v>0</v>
      </c>
      <c r="T112" s="213">
        <f>S112*H112</f>
        <v>0</v>
      </c>
      <c r="AR112" s="25" t="s">
        <v>327</v>
      </c>
      <c r="AT112" s="25" t="s">
        <v>311</v>
      </c>
      <c r="AU112" s="25" t="s">
        <v>84</v>
      </c>
      <c r="AY112" s="25" t="s">
        <v>308</v>
      </c>
      <c r="BE112" s="214">
        <f>IF(N112="základní",J112,0)</f>
        <v>0</v>
      </c>
      <c r="BF112" s="214">
        <f>IF(N112="snížená",J112,0)</f>
        <v>0</v>
      </c>
      <c r="BG112" s="214">
        <f>IF(N112="zákl. přenesená",J112,0)</f>
        <v>0</v>
      </c>
      <c r="BH112" s="214">
        <f>IF(N112="sníž. přenesená",J112,0)</f>
        <v>0</v>
      </c>
      <c r="BI112" s="214">
        <f>IF(N112="nulová",J112,0)</f>
        <v>0</v>
      </c>
      <c r="BJ112" s="25" t="s">
        <v>82</v>
      </c>
      <c r="BK112" s="214">
        <f>ROUND(I112*H112,2)</f>
        <v>0</v>
      </c>
      <c r="BL112" s="25" t="s">
        <v>327</v>
      </c>
      <c r="BM112" s="25" t="s">
        <v>14099</v>
      </c>
    </row>
    <row r="113" spans="2:65" s="13" customFormat="1" ht="13.5">
      <c r="B113" s="233"/>
      <c r="C113" s="234"/>
      <c r="D113" s="246" t="s">
        <v>451</v>
      </c>
      <c r="E113" s="256" t="s">
        <v>21</v>
      </c>
      <c r="F113" s="257" t="s">
        <v>3283</v>
      </c>
      <c r="G113" s="234"/>
      <c r="H113" s="258">
        <v>355</v>
      </c>
      <c r="I113" s="238"/>
      <c r="J113" s="234"/>
      <c r="K113" s="234"/>
      <c r="L113" s="239"/>
      <c r="M113" s="240"/>
      <c r="N113" s="241"/>
      <c r="O113" s="241"/>
      <c r="P113" s="241"/>
      <c r="Q113" s="241"/>
      <c r="R113" s="241"/>
      <c r="S113" s="241"/>
      <c r="T113" s="242"/>
      <c r="AT113" s="243" t="s">
        <v>451</v>
      </c>
      <c r="AU113" s="243" t="s">
        <v>84</v>
      </c>
      <c r="AV113" s="13" t="s">
        <v>84</v>
      </c>
      <c r="AW113" s="13" t="s">
        <v>37</v>
      </c>
      <c r="AX113" s="13" t="s">
        <v>82</v>
      </c>
      <c r="AY113" s="243" t="s">
        <v>308</v>
      </c>
    </row>
    <row r="114" spans="2:65" s="1" customFormat="1" ht="22.5" customHeight="1">
      <c r="B114" s="42"/>
      <c r="C114" s="203" t="s">
        <v>356</v>
      </c>
      <c r="D114" s="203" t="s">
        <v>311</v>
      </c>
      <c r="E114" s="204" t="s">
        <v>1845</v>
      </c>
      <c r="F114" s="205" t="s">
        <v>1846</v>
      </c>
      <c r="G114" s="206" t="s">
        <v>449</v>
      </c>
      <c r="H114" s="207">
        <v>235</v>
      </c>
      <c r="I114" s="208"/>
      <c r="J114" s="209">
        <f>ROUND(I114*H114,2)</f>
        <v>0</v>
      </c>
      <c r="K114" s="205" t="s">
        <v>6599</v>
      </c>
      <c r="L114" s="62"/>
      <c r="M114" s="210" t="s">
        <v>21</v>
      </c>
      <c r="N114" s="211" t="s">
        <v>45</v>
      </c>
      <c r="O114" s="43"/>
      <c r="P114" s="212">
        <f>O114*H114</f>
        <v>0</v>
      </c>
      <c r="Q114" s="212">
        <v>0</v>
      </c>
      <c r="R114" s="212">
        <f>Q114*H114</f>
        <v>0</v>
      </c>
      <c r="S114" s="212">
        <v>0</v>
      </c>
      <c r="T114" s="213">
        <f>S114*H114</f>
        <v>0</v>
      </c>
      <c r="AR114" s="25" t="s">
        <v>327</v>
      </c>
      <c r="AT114" s="25" t="s">
        <v>311</v>
      </c>
      <c r="AU114" s="25" t="s">
        <v>84</v>
      </c>
      <c r="AY114" s="25" t="s">
        <v>308</v>
      </c>
      <c r="BE114" s="214">
        <f>IF(N114="základní",J114,0)</f>
        <v>0</v>
      </c>
      <c r="BF114" s="214">
        <f>IF(N114="snížená",J114,0)</f>
        <v>0</v>
      </c>
      <c r="BG114" s="214">
        <f>IF(N114="zákl. přenesená",J114,0)</f>
        <v>0</v>
      </c>
      <c r="BH114" s="214">
        <f>IF(N114="sníž. přenesená",J114,0)</f>
        <v>0</v>
      </c>
      <c r="BI114" s="214">
        <f>IF(N114="nulová",J114,0)</f>
        <v>0</v>
      </c>
      <c r="BJ114" s="25" t="s">
        <v>82</v>
      </c>
      <c r="BK114" s="214">
        <f>ROUND(I114*H114,2)</f>
        <v>0</v>
      </c>
      <c r="BL114" s="25" t="s">
        <v>327</v>
      </c>
      <c r="BM114" s="25" t="s">
        <v>14100</v>
      </c>
    </row>
    <row r="115" spans="2:65" s="12" customFormat="1" ht="13.5">
      <c r="B115" s="221"/>
      <c r="C115" s="222"/>
      <c r="D115" s="223" t="s">
        <v>451</v>
      </c>
      <c r="E115" s="224" t="s">
        <v>21</v>
      </c>
      <c r="F115" s="225" t="s">
        <v>6609</v>
      </c>
      <c r="G115" s="222"/>
      <c r="H115" s="226" t="s">
        <v>21</v>
      </c>
      <c r="I115" s="227"/>
      <c r="J115" s="222"/>
      <c r="K115" s="222"/>
      <c r="L115" s="228"/>
      <c r="M115" s="229"/>
      <c r="N115" s="230"/>
      <c r="O115" s="230"/>
      <c r="P115" s="230"/>
      <c r="Q115" s="230"/>
      <c r="R115" s="230"/>
      <c r="S115" s="230"/>
      <c r="T115" s="231"/>
      <c r="AT115" s="232" t="s">
        <v>451</v>
      </c>
      <c r="AU115" s="232" t="s">
        <v>84</v>
      </c>
      <c r="AV115" s="12" t="s">
        <v>82</v>
      </c>
      <c r="AW115" s="12" t="s">
        <v>37</v>
      </c>
      <c r="AX115" s="12" t="s">
        <v>74</v>
      </c>
      <c r="AY115" s="232" t="s">
        <v>308</v>
      </c>
    </row>
    <row r="116" spans="2:65" s="13" customFormat="1" ht="13.5">
      <c r="B116" s="233"/>
      <c r="C116" s="234"/>
      <c r="D116" s="246" t="s">
        <v>451</v>
      </c>
      <c r="E116" s="256" t="s">
        <v>21</v>
      </c>
      <c r="F116" s="257" t="s">
        <v>2747</v>
      </c>
      <c r="G116" s="234"/>
      <c r="H116" s="258">
        <v>235</v>
      </c>
      <c r="I116" s="238"/>
      <c r="J116" s="234"/>
      <c r="K116" s="234"/>
      <c r="L116" s="239"/>
      <c r="M116" s="240"/>
      <c r="N116" s="241"/>
      <c r="O116" s="241"/>
      <c r="P116" s="241"/>
      <c r="Q116" s="241"/>
      <c r="R116" s="241"/>
      <c r="S116" s="241"/>
      <c r="T116" s="242"/>
      <c r="AT116" s="243" t="s">
        <v>451</v>
      </c>
      <c r="AU116" s="243" t="s">
        <v>84</v>
      </c>
      <c r="AV116" s="13" t="s">
        <v>84</v>
      </c>
      <c r="AW116" s="13" t="s">
        <v>37</v>
      </c>
      <c r="AX116" s="13" t="s">
        <v>82</v>
      </c>
      <c r="AY116" s="243" t="s">
        <v>308</v>
      </c>
    </row>
    <row r="117" spans="2:65" s="1" customFormat="1" ht="22.5" customHeight="1">
      <c r="B117" s="42"/>
      <c r="C117" s="203" t="s">
        <v>360</v>
      </c>
      <c r="D117" s="203" t="s">
        <v>311</v>
      </c>
      <c r="E117" s="204" t="s">
        <v>1877</v>
      </c>
      <c r="F117" s="205" t="s">
        <v>1878</v>
      </c>
      <c r="G117" s="206" t="s">
        <v>449</v>
      </c>
      <c r="H117" s="207">
        <v>411</v>
      </c>
      <c r="I117" s="208"/>
      <c r="J117" s="209">
        <f>ROUND(I117*H117,2)</f>
        <v>0</v>
      </c>
      <c r="K117" s="205" t="s">
        <v>6599</v>
      </c>
      <c r="L117" s="62"/>
      <c r="M117" s="210" t="s">
        <v>21</v>
      </c>
      <c r="N117" s="211" t="s">
        <v>45</v>
      </c>
      <c r="O117" s="43"/>
      <c r="P117" s="212">
        <f>O117*H117</f>
        <v>0</v>
      </c>
      <c r="Q117" s="212">
        <v>0</v>
      </c>
      <c r="R117" s="212">
        <f>Q117*H117</f>
        <v>0</v>
      </c>
      <c r="S117" s="212">
        <v>0</v>
      </c>
      <c r="T117" s="213">
        <f>S117*H117</f>
        <v>0</v>
      </c>
      <c r="AR117" s="25" t="s">
        <v>327</v>
      </c>
      <c r="AT117" s="25" t="s">
        <v>311</v>
      </c>
      <c r="AU117" s="25" t="s">
        <v>84</v>
      </c>
      <c r="AY117" s="25" t="s">
        <v>308</v>
      </c>
      <c r="BE117" s="214">
        <f>IF(N117="základní",J117,0)</f>
        <v>0</v>
      </c>
      <c r="BF117" s="214">
        <f>IF(N117="snížená",J117,0)</f>
        <v>0</v>
      </c>
      <c r="BG117" s="214">
        <f>IF(N117="zákl. přenesená",J117,0)</f>
        <v>0</v>
      </c>
      <c r="BH117" s="214">
        <f>IF(N117="sníž. přenesená",J117,0)</f>
        <v>0</v>
      </c>
      <c r="BI117" s="214">
        <f>IF(N117="nulová",J117,0)</f>
        <v>0</v>
      </c>
      <c r="BJ117" s="25" t="s">
        <v>82</v>
      </c>
      <c r="BK117" s="214">
        <f>ROUND(I117*H117,2)</f>
        <v>0</v>
      </c>
      <c r="BL117" s="25" t="s">
        <v>327</v>
      </c>
      <c r="BM117" s="25" t="s">
        <v>14102</v>
      </c>
    </row>
    <row r="118" spans="2:65" s="12" customFormat="1" ht="13.5">
      <c r="B118" s="221"/>
      <c r="C118" s="222"/>
      <c r="D118" s="223" t="s">
        <v>451</v>
      </c>
      <c r="E118" s="224" t="s">
        <v>21</v>
      </c>
      <c r="F118" s="225" t="s">
        <v>6609</v>
      </c>
      <c r="G118" s="222"/>
      <c r="H118" s="226" t="s">
        <v>21</v>
      </c>
      <c r="I118" s="227"/>
      <c r="J118" s="222"/>
      <c r="K118" s="222"/>
      <c r="L118" s="228"/>
      <c r="M118" s="229"/>
      <c r="N118" s="230"/>
      <c r="O118" s="230"/>
      <c r="P118" s="230"/>
      <c r="Q118" s="230"/>
      <c r="R118" s="230"/>
      <c r="S118" s="230"/>
      <c r="T118" s="231"/>
      <c r="AT118" s="232" t="s">
        <v>451</v>
      </c>
      <c r="AU118" s="232" t="s">
        <v>84</v>
      </c>
      <c r="AV118" s="12" t="s">
        <v>82</v>
      </c>
      <c r="AW118" s="12" t="s">
        <v>37</v>
      </c>
      <c r="AX118" s="12" t="s">
        <v>74</v>
      </c>
      <c r="AY118" s="232" t="s">
        <v>308</v>
      </c>
    </row>
    <row r="119" spans="2:65" s="13" customFormat="1" ht="13.5">
      <c r="B119" s="233"/>
      <c r="C119" s="234"/>
      <c r="D119" s="223" t="s">
        <v>451</v>
      </c>
      <c r="E119" s="235" t="s">
        <v>21</v>
      </c>
      <c r="F119" s="236" t="s">
        <v>2747</v>
      </c>
      <c r="G119" s="234"/>
      <c r="H119" s="237">
        <v>235</v>
      </c>
      <c r="I119" s="238"/>
      <c r="J119" s="234"/>
      <c r="K119" s="234"/>
      <c r="L119" s="239"/>
      <c r="M119" s="240"/>
      <c r="N119" s="241"/>
      <c r="O119" s="241"/>
      <c r="P119" s="241"/>
      <c r="Q119" s="241"/>
      <c r="R119" s="241"/>
      <c r="S119" s="241"/>
      <c r="T119" s="242"/>
      <c r="AT119" s="243" t="s">
        <v>451</v>
      </c>
      <c r="AU119" s="243" t="s">
        <v>84</v>
      </c>
      <c r="AV119" s="13" t="s">
        <v>84</v>
      </c>
      <c r="AW119" s="13" t="s">
        <v>37</v>
      </c>
      <c r="AX119" s="13" t="s">
        <v>74</v>
      </c>
      <c r="AY119" s="243" t="s">
        <v>308</v>
      </c>
    </row>
    <row r="120" spans="2:65" s="12" customFormat="1" ht="13.5">
      <c r="B120" s="221"/>
      <c r="C120" s="222"/>
      <c r="D120" s="223" t="s">
        <v>451</v>
      </c>
      <c r="E120" s="224" t="s">
        <v>21</v>
      </c>
      <c r="F120" s="225" t="s">
        <v>6611</v>
      </c>
      <c r="G120" s="222"/>
      <c r="H120" s="226" t="s">
        <v>21</v>
      </c>
      <c r="I120" s="227"/>
      <c r="J120" s="222"/>
      <c r="K120" s="222"/>
      <c r="L120" s="228"/>
      <c r="M120" s="229"/>
      <c r="N120" s="230"/>
      <c r="O120" s="230"/>
      <c r="P120" s="230"/>
      <c r="Q120" s="230"/>
      <c r="R120" s="230"/>
      <c r="S120" s="230"/>
      <c r="T120" s="231"/>
      <c r="AT120" s="232" t="s">
        <v>451</v>
      </c>
      <c r="AU120" s="232" t="s">
        <v>84</v>
      </c>
      <c r="AV120" s="12" t="s">
        <v>82</v>
      </c>
      <c r="AW120" s="12" t="s">
        <v>37</v>
      </c>
      <c r="AX120" s="12" t="s">
        <v>74</v>
      </c>
      <c r="AY120" s="232" t="s">
        <v>308</v>
      </c>
    </row>
    <row r="121" spans="2:65" s="13" customFormat="1" ht="13.5">
      <c r="B121" s="233"/>
      <c r="C121" s="234"/>
      <c r="D121" s="223" t="s">
        <v>451</v>
      </c>
      <c r="E121" s="235" t="s">
        <v>21</v>
      </c>
      <c r="F121" s="236" t="s">
        <v>2402</v>
      </c>
      <c r="G121" s="234"/>
      <c r="H121" s="237">
        <v>155</v>
      </c>
      <c r="I121" s="238"/>
      <c r="J121" s="234"/>
      <c r="K121" s="234"/>
      <c r="L121" s="239"/>
      <c r="M121" s="240"/>
      <c r="N121" s="241"/>
      <c r="O121" s="241"/>
      <c r="P121" s="241"/>
      <c r="Q121" s="241"/>
      <c r="R121" s="241"/>
      <c r="S121" s="241"/>
      <c r="T121" s="242"/>
      <c r="AT121" s="243" t="s">
        <v>451</v>
      </c>
      <c r="AU121" s="243" t="s">
        <v>84</v>
      </c>
      <c r="AV121" s="13" t="s">
        <v>84</v>
      </c>
      <c r="AW121" s="13" t="s">
        <v>37</v>
      </c>
      <c r="AX121" s="13" t="s">
        <v>74</v>
      </c>
      <c r="AY121" s="243" t="s">
        <v>308</v>
      </c>
    </row>
    <row r="122" spans="2:65" s="12" customFormat="1" ht="13.5">
      <c r="B122" s="221"/>
      <c r="C122" s="222"/>
      <c r="D122" s="223" t="s">
        <v>451</v>
      </c>
      <c r="E122" s="224" t="s">
        <v>21</v>
      </c>
      <c r="F122" s="225" t="s">
        <v>14223</v>
      </c>
      <c r="G122" s="222"/>
      <c r="H122" s="226" t="s">
        <v>21</v>
      </c>
      <c r="I122" s="227"/>
      <c r="J122" s="222"/>
      <c r="K122" s="222"/>
      <c r="L122" s="228"/>
      <c r="M122" s="229"/>
      <c r="N122" s="230"/>
      <c r="O122" s="230"/>
      <c r="P122" s="230"/>
      <c r="Q122" s="230"/>
      <c r="R122" s="230"/>
      <c r="S122" s="230"/>
      <c r="T122" s="231"/>
      <c r="AT122" s="232" t="s">
        <v>451</v>
      </c>
      <c r="AU122" s="232" t="s">
        <v>84</v>
      </c>
      <c r="AV122" s="12" t="s">
        <v>82</v>
      </c>
      <c r="AW122" s="12" t="s">
        <v>37</v>
      </c>
      <c r="AX122" s="12" t="s">
        <v>74</v>
      </c>
      <c r="AY122" s="232" t="s">
        <v>308</v>
      </c>
    </row>
    <row r="123" spans="2:65" s="13" customFormat="1" ht="13.5">
      <c r="B123" s="233"/>
      <c r="C123" s="234"/>
      <c r="D123" s="223" t="s">
        <v>451</v>
      </c>
      <c r="E123" s="235" t="s">
        <v>21</v>
      </c>
      <c r="F123" s="236" t="s">
        <v>9</v>
      </c>
      <c r="G123" s="234"/>
      <c r="H123" s="237">
        <v>21</v>
      </c>
      <c r="I123" s="238"/>
      <c r="J123" s="234"/>
      <c r="K123" s="234"/>
      <c r="L123" s="239"/>
      <c r="M123" s="240"/>
      <c r="N123" s="241"/>
      <c r="O123" s="241"/>
      <c r="P123" s="241"/>
      <c r="Q123" s="241"/>
      <c r="R123" s="241"/>
      <c r="S123" s="241"/>
      <c r="T123" s="242"/>
      <c r="AT123" s="243" t="s">
        <v>451</v>
      </c>
      <c r="AU123" s="243" t="s">
        <v>84</v>
      </c>
      <c r="AV123" s="13" t="s">
        <v>84</v>
      </c>
      <c r="AW123" s="13" t="s">
        <v>37</v>
      </c>
      <c r="AX123" s="13" t="s">
        <v>74</v>
      </c>
      <c r="AY123" s="243" t="s">
        <v>308</v>
      </c>
    </row>
    <row r="124" spans="2:65" s="14" customFormat="1" ht="13.5">
      <c r="B124" s="244"/>
      <c r="C124" s="245"/>
      <c r="D124" s="246" t="s">
        <v>451</v>
      </c>
      <c r="E124" s="247" t="s">
        <v>21</v>
      </c>
      <c r="F124" s="248" t="s">
        <v>459</v>
      </c>
      <c r="G124" s="245"/>
      <c r="H124" s="249">
        <v>411</v>
      </c>
      <c r="I124" s="250"/>
      <c r="J124" s="245"/>
      <c r="K124" s="245"/>
      <c r="L124" s="251"/>
      <c r="M124" s="252"/>
      <c r="N124" s="253"/>
      <c r="O124" s="253"/>
      <c r="P124" s="253"/>
      <c r="Q124" s="253"/>
      <c r="R124" s="253"/>
      <c r="S124" s="253"/>
      <c r="T124" s="254"/>
      <c r="AT124" s="255" t="s">
        <v>451</v>
      </c>
      <c r="AU124" s="255" t="s">
        <v>84</v>
      </c>
      <c r="AV124" s="14" t="s">
        <v>327</v>
      </c>
      <c r="AW124" s="14" t="s">
        <v>37</v>
      </c>
      <c r="AX124" s="14" t="s">
        <v>82</v>
      </c>
      <c r="AY124" s="255" t="s">
        <v>308</v>
      </c>
    </row>
    <row r="125" spans="2:65" s="1" customFormat="1" ht="22.5" customHeight="1">
      <c r="B125" s="42"/>
      <c r="C125" s="203" t="s">
        <v>364</v>
      </c>
      <c r="D125" s="203" t="s">
        <v>311</v>
      </c>
      <c r="E125" s="204" t="s">
        <v>1653</v>
      </c>
      <c r="F125" s="205" t="s">
        <v>1654</v>
      </c>
      <c r="G125" s="206" t="s">
        <v>449</v>
      </c>
      <c r="H125" s="207">
        <v>80</v>
      </c>
      <c r="I125" s="208"/>
      <c r="J125" s="209">
        <f>ROUND(I125*H125,2)</f>
        <v>0</v>
      </c>
      <c r="K125" s="205" t="s">
        <v>6599</v>
      </c>
      <c r="L125" s="62"/>
      <c r="M125" s="210" t="s">
        <v>21</v>
      </c>
      <c r="N125" s="211" t="s">
        <v>45</v>
      </c>
      <c r="O125" s="43"/>
      <c r="P125" s="212">
        <f>O125*H125</f>
        <v>0</v>
      </c>
      <c r="Q125" s="212">
        <v>0</v>
      </c>
      <c r="R125" s="212">
        <f>Q125*H125</f>
        <v>0</v>
      </c>
      <c r="S125" s="212">
        <v>0</v>
      </c>
      <c r="T125" s="213">
        <f>S125*H125</f>
        <v>0</v>
      </c>
      <c r="AR125" s="25" t="s">
        <v>327</v>
      </c>
      <c r="AT125" s="25" t="s">
        <v>311</v>
      </c>
      <c r="AU125" s="25" t="s">
        <v>84</v>
      </c>
      <c r="AY125" s="25" t="s">
        <v>308</v>
      </c>
      <c r="BE125" s="214">
        <f>IF(N125="základní",J125,0)</f>
        <v>0</v>
      </c>
      <c r="BF125" s="214">
        <f>IF(N125="snížená",J125,0)</f>
        <v>0</v>
      </c>
      <c r="BG125" s="214">
        <f>IF(N125="zákl. přenesená",J125,0)</f>
        <v>0</v>
      </c>
      <c r="BH125" s="214">
        <f>IF(N125="sníž. přenesená",J125,0)</f>
        <v>0</v>
      </c>
      <c r="BI125" s="214">
        <f>IF(N125="nulová",J125,0)</f>
        <v>0</v>
      </c>
      <c r="BJ125" s="25" t="s">
        <v>82</v>
      </c>
      <c r="BK125" s="214">
        <f>ROUND(I125*H125,2)</f>
        <v>0</v>
      </c>
      <c r="BL125" s="25" t="s">
        <v>327</v>
      </c>
      <c r="BM125" s="25" t="s">
        <v>14103</v>
      </c>
    </row>
    <row r="126" spans="2:65" s="12" customFormat="1" ht="13.5">
      <c r="B126" s="221"/>
      <c r="C126" s="222"/>
      <c r="D126" s="223" t="s">
        <v>451</v>
      </c>
      <c r="E126" s="224" t="s">
        <v>21</v>
      </c>
      <c r="F126" s="225" t="s">
        <v>6614</v>
      </c>
      <c r="G126" s="222"/>
      <c r="H126" s="226" t="s">
        <v>21</v>
      </c>
      <c r="I126" s="227"/>
      <c r="J126" s="222"/>
      <c r="K126" s="222"/>
      <c r="L126" s="228"/>
      <c r="M126" s="229"/>
      <c r="N126" s="230"/>
      <c r="O126" s="230"/>
      <c r="P126" s="230"/>
      <c r="Q126" s="230"/>
      <c r="R126" s="230"/>
      <c r="S126" s="230"/>
      <c r="T126" s="231"/>
      <c r="AT126" s="232" t="s">
        <v>451</v>
      </c>
      <c r="AU126" s="232" t="s">
        <v>84</v>
      </c>
      <c r="AV126" s="12" t="s">
        <v>82</v>
      </c>
      <c r="AW126" s="12" t="s">
        <v>37</v>
      </c>
      <c r="AX126" s="12" t="s">
        <v>74</v>
      </c>
      <c r="AY126" s="232" t="s">
        <v>308</v>
      </c>
    </row>
    <row r="127" spans="2:65" s="13" customFormat="1" ht="13.5">
      <c r="B127" s="233"/>
      <c r="C127" s="234"/>
      <c r="D127" s="246" t="s">
        <v>451</v>
      </c>
      <c r="E127" s="256" t="s">
        <v>21</v>
      </c>
      <c r="F127" s="257" t="s">
        <v>14224</v>
      </c>
      <c r="G127" s="234"/>
      <c r="H127" s="258">
        <v>80</v>
      </c>
      <c r="I127" s="238"/>
      <c r="J127" s="234"/>
      <c r="K127" s="234"/>
      <c r="L127" s="239"/>
      <c r="M127" s="240"/>
      <c r="N127" s="241"/>
      <c r="O127" s="241"/>
      <c r="P127" s="241"/>
      <c r="Q127" s="241"/>
      <c r="R127" s="241"/>
      <c r="S127" s="241"/>
      <c r="T127" s="242"/>
      <c r="AT127" s="243" t="s">
        <v>451</v>
      </c>
      <c r="AU127" s="243" t="s">
        <v>84</v>
      </c>
      <c r="AV127" s="13" t="s">
        <v>84</v>
      </c>
      <c r="AW127" s="13" t="s">
        <v>37</v>
      </c>
      <c r="AX127" s="13" t="s">
        <v>82</v>
      </c>
      <c r="AY127" s="243" t="s">
        <v>308</v>
      </c>
    </row>
    <row r="128" spans="2:65" s="1" customFormat="1" ht="31.5" customHeight="1">
      <c r="B128" s="42"/>
      <c r="C128" s="203" t="s">
        <v>368</v>
      </c>
      <c r="D128" s="203" t="s">
        <v>311</v>
      </c>
      <c r="E128" s="204" t="s">
        <v>1658</v>
      </c>
      <c r="F128" s="205" t="s">
        <v>1659</v>
      </c>
      <c r="G128" s="206" t="s">
        <v>449</v>
      </c>
      <c r="H128" s="207">
        <v>1600</v>
      </c>
      <c r="I128" s="208"/>
      <c r="J128" s="209">
        <f>ROUND(I128*H128,2)</f>
        <v>0</v>
      </c>
      <c r="K128" s="205" t="s">
        <v>6599</v>
      </c>
      <c r="L128" s="62"/>
      <c r="M128" s="210" t="s">
        <v>21</v>
      </c>
      <c r="N128" s="211" t="s">
        <v>45</v>
      </c>
      <c r="O128" s="43"/>
      <c r="P128" s="212">
        <f>O128*H128</f>
        <v>0</v>
      </c>
      <c r="Q128" s="212">
        <v>0</v>
      </c>
      <c r="R128" s="212">
        <f>Q128*H128</f>
        <v>0</v>
      </c>
      <c r="S128" s="212">
        <v>0</v>
      </c>
      <c r="T128" s="213">
        <f>S128*H128</f>
        <v>0</v>
      </c>
      <c r="AR128" s="25" t="s">
        <v>327</v>
      </c>
      <c r="AT128" s="25" t="s">
        <v>311</v>
      </c>
      <c r="AU128" s="25" t="s">
        <v>84</v>
      </c>
      <c r="AY128" s="25" t="s">
        <v>308</v>
      </c>
      <c r="BE128" s="214">
        <f>IF(N128="základní",J128,0)</f>
        <v>0</v>
      </c>
      <c r="BF128" s="214">
        <f>IF(N128="snížená",J128,0)</f>
        <v>0</v>
      </c>
      <c r="BG128" s="214">
        <f>IF(N128="zákl. přenesená",J128,0)</f>
        <v>0</v>
      </c>
      <c r="BH128" s="214">
        <f>IF(N128="sníž. přenesená",J128,0)</f>
        <v>0</v>
      </c>
      <c r="BI128" s="214">
        <f>IF(N128="nulová",J128,0)</f>
        <v>0</v>
      </c>
      <c r="BJ128" s="25" t="s">
        <v>82</v>
      </c>
      <c r="BK128" s="214">
        <f>ROUND(I128*H128,2)</f>
        <v>0</v>
      </c>
      <c r="BL128" s="25" t="s">
        <v>327</v>
      </c>
      <c r="BM128" s="25" t="s">
        <v>14105</v>
      </c>
    </row>
    <row r="129" spans="2:65" s="13" customFormat="1" ht="13.5">
      <c r="B129" s="233"/>
      <c r="C129" s="234"/>
      <c r="D129" s="223" t="s">
        <v>451</v>
      </c>
      <c r="E129" s="235" t="s">
        <v>21</v>
      </c>
      <c r="F129" s="236" t="s">
        <v>2091</v>
      </c>
      <c r="G129" s="234"/>
      <c r="H129" s="237">
        <v>80</v>
      </c>
      <c r="I129" s="238"/>
      <c r="J129" s="234"/>
      <c r="K129" s="234"/>
      <c r="L129" s="239"/>
      <c r="M129" s="240"/>
      <c r="N129" s="241"/>
      <c r="O129" s="241"/>
      <c r="P129" s="241"/>
      <c r="Q129" s="241"/>
      <c r="R129" s="241"/>
      <c r="S129" s="241"/>
      <c r="T129" s="242"/>
      <c r="AT129" s="243" t="s">
        <v>451</v>
      </c>
      <c r="AU129" s="243" t="s">
        <v>84</v>
      </c>
      <c r="AV129" s="13" t="s">
        <v>84</v>
      </c>
      <c r="AW129" s="13" t="s">
        <v>37</v>
      </c>
      <c r="AX129" s="13" t="s">
        <v>82</v>
      </c>
      <c r="AY129" s="243" t="s">
        <v>308</v>
      </c>
    </row>
    <row r="130" spans="2:65" s="13" customFormat="1" ht="13.5">
      <c r="B130" s="233"/>
      <c r="C130" s="234"/>
      <c r="D130" s="246" t="s">
        <v>451</v>
      </c>
      <c r="E130" s="234"/>
      <c r="F130" s="257" t="s">
        <v>14225</v>
      </c>
      <c r="G130" s="234"/>
      <c r="H130" s="258">
        <v>1600</v>
      </c>
      <c r="I130" s="238"/>
      <c r="J130" s="234"/>
      <c r="K130" s="234"/>
      <c r="L130" s="239"/>
      <c r="M130" s="240"/>
      <c r="N130" s="241"/>
      <c r="O130" s="241"/>
      <c r="P130" s="241"/>
      <c r="Q130" s="241"/>
      <c r="R130" s="241"/>
      <c r="S130" s="241"/>
      <c r="T130" s="242"/>
      <c r="AT130" s="243" t="s">
        <v>451</v>
      </c>
      <c r="AU130" s="243" t="s">
        <v>84</v>
      </c>
      <c r="AV130" s="13" t="s">
        <v>84</v>
      </c>
      <c r="AW130" s="13" t="s">
        <v>6</v>
      </c>
      <c r="AX130" s="13" t="s">
        <v>82</v>
      </c>
      <c r="AY130" s="243" t="s">
        <v>308</v>
      </c>
    </row>
    <row r="131" spans="2:65" s="1" customFormat="1" ht="22.5" customHeight="1">
      <c r="B131" s="42"/>
      <c r="C131" s="203" t="s">
        <v>10</v>
      </c>
      <c r="D131" s="203" t="s">
        <v>311</v>
      </c>
      <c r="E131" s="204" t="s">
        <v>1662</v>
      </c>
      <c r="F131" s="205" t="s">
        <v>1663</v>
      </c>
      <c r="G131" s="206" t="s">
        <v>449</v>
      </c>
      <c r="H131" s="207">
        <v>235</v>
      </c>
      <c r="I131" s="208"/>
      <c r="J131" s="209">
        <f>ROUND(I131*H131,2)</f>
        <v>0</v>
      </c>
      <c r="K131" s="205" t="s">
        <v>6599</v>
      </c>
      <c r="L131" s="62"/>
      <c r="M131" s="210" t="s">
        <v>21</v>
      </c>
      <c r="N131" s="211" t="s">
        <v>45</v>
      </c>
      <c r="O131" s="43"/>
      <c r="P131" s="212">
        <f>O131*H131</f>
        <v>0</v>
      </c>
      <c r="Q131" s="212">
        <v>0</v>
      </c>
      <c r="R131" s="212">
        <f>Q131*H131</f>
        <v>0</v>
      </c>
      <c r="S131" s="212">
        <v>0</v>
      </c>
      <c r="T131" s="213">
        <f>S131*H131</f>
        <v>0</v>
      </c>
      <c r="AR131" s="25" t="s">
        <v>327</v>
      </c>
      <c r="AT131" s="25" t="s">
        <v>311</v>
      </c>
      <c r="AU131" s="25" t="s">
        <v>84</v>
      </c>
      <c r="AY131" s="25" t="s">
        <v>308</v>
      </c>
      <c r="BE131" s="214">
        <f>IF(N131="základní",J131,0)</f>
        <v>0</v>
      </c>
      <c r="BF131" s="214">
        <f>IF(N131="snížená",J131,0)</f>
        <v>0</v>
      </c>
      <c r="BG131" s="214">
        <f>IF(N131="zákl. přenesená",J131,0)</f>
        <v>0</v>
      </c>
      <c r="BH131" s="214">
        <f>IF(N131="sníž. přenesená",J131,0)</f>
        <v>0</v>
      </c>
      <c r="BI131" s="214">
        <f>IF(N131="nulová",J131,0)</f>
        <v>0</v>
      </c>
      <c r="BJ131" s="25" t="s">
        <v>82</v>
      </c>
      <c r="BK131" s="214">
        <f>ROUND(I131*H131,2)</f>
        <v>0</v>
      </c>
      <c r="BL131" s="25" t="s">
        <v>327</v>
      </c>
      <c r="BM131" s="25" t="s">
        <v>14107</v>
      </c>
    </row>
    <row r="132" spans="2:65" s="12" customFormat="1" ht="13.5">
      <c r="B132" s="221"/>
      <c r="C132" s="222"/>
      <c r="D132" s="223" t="s">
        <v>451</v>
      </c>
      <c r="E132" s="224" t="s">
        <v>21</v>
      </c>
      <c r="F132" s="225" t="s">
        <v>6620</v>
      </c>
      <c r="G132" s="222"/>
      <c r="H132" s="226" t="s">
        <v>21</v>
      </c>
      <c r="I132" s="227"/>
      <c r="J132" s="222"/>
      <c r="K132" s="222"/>
      <c r="L132" s="228"/>
      <c r="M132" s="229"/>
      <c r="N132" s="230"/>
      <c r="O132" s="230"/>
      <c r="P132" s="230"/>
      <c r="Q132" s="230"/>
      <c r="R132" s="230"/>
      <c r="S132" s="230"/>
      <c r="T132" s="231"/>
      <c r="AT132" s="232" t="s">
        <v>451</v>
      </c>
      <c r="AU132" s="232" t="s">
        <v>84</v>
      </c>
      <c r="AV132" s="12" t="s">
        <v>82</v>
      </c>
      <c r="AW132" s="12" t="s">
        <v>37</v>
      </c>
      <c r="AX132" s="12" t="s">
        <v>74</v>
      </c>
      <c r="AY132" s="232" t="s">
        <v>308</v>
      </c>
    </row>
    <row r="133" spans="2:65" s="13" customFormat="1" ht="13.5">
      <c r="B133" s="233"/>
      <c r="C133" s="234"/>
      <c r="D133" s="223" t="s">
        <v>451</v>
      </c>
      <c r="E133" s="235" t="s">
        <v>21</v>
      </c>
      <c r="F133" s="236" t="s">
        <v>2091</v>
      </c>
      <c r="G133" s="234"/>
      <c r="H133" s="237">
        <v>80</v>
      </c>
      <c r="I133" s="238"/>
      <c r="J133" s="234"/>
      <c r="K133" s="234"/>
      <c r="L133" s="239"/>
      <c r="M133" s="240"/>
      <c r="N133" s="241"/>
      <c r="O133" s="241"/>
      <c r="P133" s="241"/>
      <c r="Q133" s="241"/>
      <c r="R133" s="241"/>
      <c r="S133" s="241"/>
      <c r="T133" s="242"/>
      <c r="AT133" s="243" t="s">
        <v>451</v>
      </c>
      <c r="AU133" s="243" t="s">
        <v>84</v>
      </c>
      <c r="AV133" s="13" t="s">
        <v>84</v>
      </c>
      <c r="AW133" s="13" t="s">
        <v>37</v>
      </c>
      <c r="AX133" s="13" t="s">
        <v>74</v>
      </c>
      <c r="AY133" s="243" t="s">
        <v>308</v>
      </c>
    </row>
    <row r="134" spans="2:65" s="12" customFormat="1" ht="13.5">
      <c r="B134" s="221"/>
      <c r="C134" s="222"/>
      <c r="D134" s="223" t="s">
        <v>451</v>
      </c>
      <c r="E134" s="224" t="s">
        <v>21</v>
      </c>
      <c r="F134" s="225" t="s">
        <v>6611</v>
      </c>
      <c r="G134" s="222"/>
      <c r="H134" s="226" t="s">
        <v>21</v>
      </c>
      <c r="I134" s="227"/>
      <c r="J134" s="222"/>
      <c r="K134" s="222"/>
      <c r="L134" s="228"/>
      <c r="M134" s="229"/>
      <c r="N134" s="230"/>
      <c r="O134" s="230"/>
      <c r="P134" s="230"/>
      <c r="Q134" s="230"/>
      <c r="R134" s="230"/>
      <c r="S134" s="230"/>
      <c r="T134" s="231"/>
      <c r="AT134" s="232" t="s">
        <v>451</v>
      </c>
      <c r="AU134" s="232" t="s">
        <v>84</v>
      </c>
      <c r="AV134" s="12" t="s">
        <v>82</v>
      </c>
      <c r="AW134" s="12" t="s">
        <v>37</v>
      </c>
      <c r="AX134" s="12" t="s">
        <v>74</v>
      </c>
      <c r="AY134" s="232" t="s">
        <v>308</v>
      </c>
    </row>
    <row r="135" spans="2:65" s="13" customFormat="1" ht="13.5">
      <c r="B135" s="233"/>
      <c r="C135" s="234"/>
      <c r="D135" s="223" t="s">
        <v>451</v>
      </c>
      <c r="E135" s="235" t="s">
        <v>21</v>
      </c>
      <c r="F135" s="236" t="s">
        <v>2402</v>
      </c>
      <c r="G135" s="234"/>
      <c r="H135" s="237">
        <v>155</v>
      </c>
      <c r="I135" s="238"/>
      <c r="J135" s="234"/>
      <c r="K135" s="234"/>
      <c r="L135" s="239"/>
      <c r="M135" s="240"/>
      <c r="N135" s="241"/>
      <c r="O135" s="241"/>
      <c r="P135" s="241"/>
      <c r="Q135" s="241"/>
      <c r="R135" s="241"/>
      <c r="S135" s="241"/>
      <c r="T135" s="242"/>
      <c r="AT135" s="243" t="s">
        <v>451</v>
      </c>
      <c r="AU135" s="243" t="s">
        <v>84</v>
      </c>
      <c r="AV135" s="13" t="s">
        <v>84</v>
      </c>
      <c r="AW135" s="13" t="s">
        <v>37</v>
      </c>
      <c r="AX135" s="13" t="s">
        <v>74</v>
      </c>
      <c r="AY135" s="243" t="s">
        <v>308</v>
      </c>
    </row>
    <row r="136" spans="2:65" s="14" customFormat="1" ht="13.5">
      <c r="B136" s="244"/>
      <c r="C136" s="245"/>
      <c r="D136" s="246" t="s">
        <v>451</v>
      </c>
      <c r="E136" s="247" t="s">
        <v>21</v>
      </c>
      <c r="F136" s="248" t="s">
        <v>459</v>
      </c>
      <c r="G136" s="245"/>
      <c r="H136" s="249">
        <v>235</v>
      </c>
      <c r="I136" s="250"/>
      <c r="J136" s="245"/>
      <c r="K136" s="245"/>
      <c r="L136" s="251"/>
      <c r="M136" s="252"/>
      <c r="N136" s="253"/>
      <c r="O136" s="253"/>
      <c r="P136" s="253"/>
      <c r="Q136" s="253"/>
      <c r="R136" s="253"/>
      <c r="S136" s="253"/>
      <c r="T136" s="254"/>
      <c r="AT136" s="255" t="s">
        <v>451</v>
      </c>
      <c r="AU136" s="255" t="s">
        <v>84</v>
      </c>
      <c r="AV136" s="14" t="s">
        <v>327</v>
      </c>
      <c r="AW136" s="14" t="s">
        <v>37</v>
      </c>
      <c r="AX136" s="14" t="s">
        <v>82</v>
      </c>
      <c r="AY136" s="255" t="s">
        <v>308</v>
      </c>
    </row>
    <row r="137" spans="2:65" s="1" customFormat="1" ht="22.5" customHeight="1">
      <c r="B137" s="42"/>
      <c r="C137" s="203" t="s">
        <v>375</v>
      </c>
      <c r="D137" s="203" t="s">
        <v>311</v>
      </c>
      <c r="E137" s="204" t="s">
        <v>1665</v>
      </c>
      <c r="F137" s="205" t="s">
        <v>1666</v>
      </c>
      <c r="G137" s="206" t="s">
        <v>449</v>
      </c>
      <c r="H137" s="207">
        <v>80</v>
      </c>
      <c r="I137" s="208"/>
      <c r="J137" s="209">
        <f>ROUND(I137*H137,2)</f>
        <v>0</v>
      </c>
      <c r="K137" s="205" t="s">
        <v>6599</v>
      </c>
      <c r="L137" s="62"/>
      <c r="M137" s="210" t="s">
        <v>21</v>
      </c>
      <c r="N137" s="211" t="s">
        <v>45</v>
      </c>
      <c r="O137" s="43"/>
      <c r="P137" s="212">
        <f>O137*H137</f>
        <v>0</v>
      </c>
      <c r="Q137" s="212">
        <v>0</v>
      </c>
      <c r="R137" s="212">
        <f>Q137*H137</f>
        <v>0</v>
      </c>
      <c r="S137" s="212">
        <v>0</v>
      </c>
      <c r="T137" s="213">
        <f>S137*H137</f>
        <v>0</v>
      </c>
      <c r="AR137" s="25" t="s">
        <v>327</v>
      </c>
      <c r="AT137" s="25" t="s">
        <v>311</v>
      </c>
      <c r="AU137" s="25" t="s">
        <v>84</v>
      </c>
      <c r="AY137" s="25" t="s">
        <v>308</v>
      </c>
      <c r="BE137" s="214">
        <f>IF(N137="základní",J137,0)</f>
        <v>0</v>
      </c>
      <c r="BF137" s="214">
        <f>IF(N137="snížená",J137,0)</f>
        <v>0</v>
      </c>
      <c r="BG137" s="214">
        <f>IF(N137="zákl. přenesená",J137,0)</f>
        <v>0</v>
      </c>
      <c r="BH137" s="214">
        <f>IF(N137="sníž. přenesená",J137,0)</f>
        <v>0</v>
      </c>
      <c r="BI137" s="214">
        <f>IF(N137="nulová",J137,0)</f>
        <v>0</v>
      </c>
      <c r="BJ137" s="25" t="s">
        <v>82</v>
      </c>
      <c r="BK137" s="214">
        <f>ROUND(I137*H137,2)</f>
        <v>0</v>
      </c>
      <c r="BL137" s="25" t="s">
        <v>327</v>
      </c>
      <c r="BM137" s="25" t="s">
        <v>14108</v>
      </c>
    </row>
    <row r="138" spans="2:65" s="13" customFormat="1" ht="13.5">
      <c r="B138" s="233"/>
      <c r="C138" s="234"/>
      <c r="D138" s="246" t="s">
        <v>451</v>
      </c>
      <c r="E138" s="256" t="s">
        <v>21</v>
      </c>
      <c r="F138" s="257" t="s">
        <v>2091</v>
      </c>
      <c r="G138" s="234"/>
      <c r="H138" s="258">
        <v>80</v>
      </c>
      <c r="I138" s="238"/>
      <c r="J138" s="234"/>
      <c r="K138" s="234"/>
      <c r="L138" s="239"/>
      <c r="M138" s="240"/>
      <c r="N138" s="241"/>
      <c r="O138" s="241"/>
      <c r="P138" s="241"/>
      <c r="Q138" s="241"/>
      <c r="R138" s="241"/>
      <c r="S138" s="241"/>
      <c r="T138" s="242"/>
      <c r="AT138" s="243" t="s">
        <v>451</v>
      </c>
      <c r="AU138" s="243" t="s">
        <v>84</v>
      </c>
      <c r="AV138" s="13" t="s">
        <v>84</v>
      </c>
      <c r="AW138" s="13" t="s">
        <v>37</v>
      </c>
      <c r="AX138" s="13" t="s">
        <v>82</v>
      </c>
      <c r="AY138" s="243" t="s">
        <v>308</v>
      </c>
    </row>
    <row r="139" spans="2:65" s="1" customFormat="1" ht="22.5" customHeight="1">
      <c r="B139" s="42"/>
      <c r="C139" s="203" t="s">
        <v>381</v>
      </c>
      <c r="D139" s="203" t="s">
        <v>311</v>
      </c>
      <c r="E139" s="204" t="s">
        <v>1595</v>
      </c>
      <c r="F139" s="205" t="s">
        <v>1596</v>
      </c>
      <c r="G139" s="206" t="s">
        <v>719</v>
      </c>
      <c r="H139" s="207">
        <v>164.32</v>
      </c>
      <c r="I139" s="208"/>
      <c r="J139" s="209">
        <f>ROUND(I139*H139,2)</f>
        <v>0</v>
      </c>
      <c r="K139" s="205" t="s">
        <v>6599</v>
      </c>
      <c r="L139" s="62"/>
      <c r="M139" s="210" t="s">
        <v>21</v>
      </c>
      <c r="N139" s="211" t="s">
        <v>45</v>
      </c>
      <c r="O139" s="43"/>
      <c r="P139" s="212">
        <f>O139*H139</f>
        <v>0</v>
      </c>
      <c r="Q139" s="212">
        <v>0</v>
      </c>
      <c r="R139" s="212">
        <f>Q139*H139</f>
        <v>0</v>
      </c>
      <c r="S139" s="212">
        <v>0</v>
      </c>
      <c r="T139" s="213">
        <f>S139*H139</f>
        <v>0</v>
      </c>
      <c r="AR139" s="25" t="s">
        <v>327</v>
      </c>
      <c r="AT139" s="25" t="s">
        <v>311</v>
      </c>
      <c r="AU139" s="25" t="s">
        <v>84</v>
      </c>
      <c r="AY139" s="25" t="s">
        <v>308</v>
      </c>
      <c r="BE139" s="214">
        <f>IF(N139="základní",J139,0)</f>
        <v>0</v>
      </c>
      <c r="BF139" s="214">
        <f>IF(N139="snížená",J139,0)</f>
        <v>0</v>
      </c>
      <c r="BG139" s="214">
        <f>IF(N139="zákl. přenesená",J139,0)</f>
        <v>0</v>
      </c>
      <c r="BH139" s="214">
        <f>IF(N139="sníž. přenesená",J139,0)</f>
        <v>0</v>
      </c>
      <c r="BI139" s="214">
        <f>IF(N139="nulová",J139,0)</f>
        <v>0</v>
      </c>
      <c r="BJ139" s="25" t="s">
        <v>82</v>
      </c>
      <c r="BK139" s="214">
        <f>ROUND(I139*H139,2)</f>
        <v>0</v>
      </c>
      <c r="BL139" s="25" t="s">
        <v>327</v>
      </c>
      <c r="BM139" s="25" t="s">
        <v>14109</v>
      </c>
    </row>
    <row r="140" spans="2:65" s="13" customFormat="1" ht="13.5">
      <c r="B140" s="233"/>
      <c r="C140" s="234"/>
      <c r="D140" s="223" t="s">
        <v>451</v>
      </c>
      <c r="E140" s="235" t="s">
        <v>21</v>
      </c>
      <c r="F140" s="236" t="s">
        <v>2091</v>
      </c>
      <c r="G140" s="234"/>
      <c r="H140" s="237">
        <v>80</v>
      </c>
      <c r="I140" s="238"/>
      <c r="J140" s="234"/>
      <c r="K140" s="234"/>
      <c r="L140" s="239"/>
      <c r="M140" s="240"/>
      <c r="N140" s="241"/>
      <c r="O140" s="241"/>
      <c r="P140" s="241"/>
      <c r="Q140" s="241"/>
      <c r="R140" s="241"/>
      <c r="S140" s="241"/>
      <c r="T140" s="242"/>
      <c r="AT140" s="243" t="s">
        <v>451</v>
      </c>
      <c r="AU140" s="243" t="s">
        <v>84</v>
      </c>
      <c r="AV140" s="13" t="s">
        <v>84</v>
      </c>
      <c r="AW140" s="13" t="s">
        <v>37</v>
      </c>
      <c r="AX140" s="13" t="s">
        <v>82</v>
      </c>
      <c r="AY140" s="243" t="s">
        <v>308</v>
      </c>
    </row>
    <row r="141" spans="2:65" s="13" customFormat="1" ht="13.5">
      <c r="B141" s="233"/>
      <c r="C141" s="234"/>
      <c r="D141" s="246" t="s">
        <v>451</v>
      </c>
      <c r="E141" s="234"/>
      <c r="F141" s="257" t="s">
        <v>14226</v>
      </c>
      <c r="G141" s="234"/>
      <c r="H141" s="258">
        <v>164.32</v>
      </c>
      <c r="I141" s="238"/>
      <c r="J141" s="234"/>
      <c r="K141" s="234"/>
      <c r="L141" s="239"/>
      <c r="M141" s="240"/>
      <c r="N141" s="241"/>
      <c r="O141" s="241"/>
      <c r="P141" s="241"/>
      <c r="Q141" s="241"/>
      <c r="R141" s="241"/>
      <c r="S141" s="241"/>
      <c r="T141" s="242"/>
      <c r="AT141" s="243" t="s">
        <v>451</v>
      </c>
      <c r="AU141" s="243" t="s">
        <v>84</v>
      </c>
      <c r="AV141" s="13" t="s">
        <v>84</v>
      </c>
      <c r="AW141" s="13" t="s">
        <v>6</v>
      </c>
      <c r="AX141" s="13" t="s">
        <v>82</v>
      </c>
      <c r="AY141" s="243" t="s">
        <v>308</v>
      </c>
    </row>
    <row r="142" spans="2:65" s="1" customFormat="1" ht="22.5" customHeight="1">
      <c r="B142" s="42"/>
      <c r="C142" s="203" t="s">
        <v>385</v>
      </c>
      <c r="D142" s="203" t="s">
        <v>311</v>
      </c>
      <c r="E142" s="204" t="s">
        <v>1848</v>
      </c>
      <c r="F142" s="205" t="s">
        <v>1849</v>
      </c>
      <c r="G142" s="206" t="s">
        <v>449</v>
      </c>
      <c r="H142" s="207">
        <v>155</v>
      </c>
      <c r="I142" s="208"/>
      <c r="J142" s="209">
        <f>ROUND(I142*H142,2)</f>
        <v>0</v>
      </c>
      <c r="K142" s="205" t="s">
        <v>6599</v>
      </c>
      <c r="L142" s="62"/>
      <c r="M142" s="210" t="s">
        <v>21</v>
      </c>
      <c r="N142" s="211" t="s">
        <v>45</v>
      </c>
      <c r="O142" s="43"/>
      <c r="P142" s="212">
        <f>O142*H142</f>
        <v>0</v>
      </c>
      <c r="Q142" s="212">
        <v>0</v>
      </c>
      <c r="R142" s="212">
        <f>Q142*H142</f>
        <v>0</v>
      </c>
      <c r="S142" s="212">
        <v>0</v>
      </c>
      <c r="T142" s="213">
        <f>S142*H142</f>
        <v>0</v>
      </c>
      <c r="AR142" s="25" t="s">
        <v>327</v>
      </c>
      <c r="AT142" s="25" t="s">
        <v>311</v>
      </c>
      <c r="AU142" s="25" t="s">
        <v>84</v>
      </c>
      <c r="AY142" s="25" t="s">
        <v>308</v>
      </c>
      <c r="BE142" s="214">
        <f>IF(N142="základní",J142,0)</f>
        <v>0</v>
      </c>
      <c r="BF142" s="214">
        <f>IF(N142="snížená",J142,0)</f>
        <v>0</v>
      </c>
      <c r="BG142" s="214">
        <f>IF(N142="zákl. přenesená",J142,0)</f>
        <v>0</v>
      </c>
      <c r="BH142" s="214">
        <f>IF(N142="sníž. přenesená",J142,0)</f>
        <v>0</v>
      </c>
      <c r="BI142" s="214">
        <f>IF(N142="nulová",J142,0)</f>
        <v>0</v>
      </c>
      <c r="BJ142" s="25" t="s">
        <v>82</v>
      </c>
      <c r="BK142" s="214">
        <f>ROUND(I142*H142,2)</f>
        <v>0</v>
      </c>
      <c r="BL142" s="25" t="s">
        <v>327</v>
      </c>
      <c r="BM142" s="25" t="s">
        <v>14111</v>
      </c>
    </row>
    <row r="143" spans="2:65" s="13" customFormat="1" ht="13.5">
      <c r="B143" s="233"/>
      <c r="C143" s="234"/>
      <c r="D143" s="246" t="s">
        <v>451</v>
      </c>
      <c r="E143" s="256" t="s">
        <v>21</v>
      </c>
      <c r="F143" s="257" t="s">
        <v>14227</v>
      </c>
      <c r="G143" s="234"/>
      <c r="H143" s="258">
        <v>155</v>
      </c>
      <c r="I143" s="238"/>
      <c r="J143" s="234"/>
      <c r="K143" s="234"/>
      <c r="L143" s="239"/>
      <c r="M143" s="240"/>
      <c r="N143" s="241"/>
      <c r="O143" s="241"/>
      <c r="P143" s="241"/>
      <c r="Q143" s="241"/>
      <c r="R143" s="241"/>
      <c r="S143" s="241"/>
      <c r="T143" s="242"/>
      <c r="AT143" s="243" t="s">
        <v>451</v>
      </c>
      <c r="AU143" s="243" t="s">
        <v>84</v>
      </c>
      <c r="AV143" s="13" t="s">
        <v>84</v>
      </c>
      <c r="AW143" s="13" t="s">
        <v>37</v>
      </c>
      <c r="AX143" s="13" t="s">
        <v>82</v>
      </c>
      <c r="AY143" s="243" t="s">
        <v>308</v>
      </c>
    </row>
    <row r="144" spans="2:65" s="1" customFormat="1" ht="22.5" customHeight="1">
      <c r="B144" s="42"/>
      <c r="C144" s="203" t="s">
        <v>389</v>
      </c>
      <c r="D144" s="203" t="s">
        <v>311</v>
      </c>
      <c r="E144" s="204" t="s">
        <v>6626</v>
      </c>
      <c r="F144" s="205" t="s">
        <v>6627</v>
      </c>
      <c r="G144" s="206" t="s">
        <v>449</v>
      </c>
      <c r="H144" s="207">
        <v>68</v>
      </c>
      <c r="I144" s="208"/>
      <c r="J144" s="209">
        <f>ROUND(I144*H144,2)</f>
        <v>0</v>
      </c>
      <c r="K144" s="205" t="s">
        <v>6599</v>
      </c>
      <c r="L144" s="62"/>
      <c r="M144" s="210" t="s">
        <v>21</v>
      </c>
      <c r="N144" s="211" t="s">
        <v>45</v>
      </c>
      <c r="O144" s="43"/>
      <c r="P144" s="212">
        <f>O144*H144</f>
        <v>0</v>
      </c>
      <c r="Q144" s="212">
        <v>0</v>
      </c>
      <c r="R144" s="212">
        <f>Q144*H144</f>
        <v>0</v>
      </c>
      <c r="S144" s="212">
        <v>0</v>
      </c>
      <c r="T144" s="213">
        <f>S144*H144</f>
        <v>0</v>
      </c>
      <c r="AR144" s="25" t="s">
        <v>327</v>
      </c>
      <c r="AT144" s="25" t="s">
        <v>311</v>
      </c>
      <c r="AU144" s="25" t="s">
        <v>84</v>
      </c>
      <c r="AY144" s="25" t="s">
        <v>308</v>
      </c>
      <c r="BE144" s="214">
        <f>IF(N144="základní",J144,0)</f>
        <v>0</v>
      </c>
      <c r="BF144" s="214">
        <f>IF(N144="snížená",J144,0)</f>
        <v>0</v>
      </c>
      <c r="BG144" s="214">
        <f>IF(N144="zákl. přenesená",J144,0)</f>
        <v>0</v>
      </c>
      <c r="BH144" s="214">
        <f>IF(N144="sníž. přenesená",J144,0)</f>
        <v>0</v>
      </c>
      <c r="BI144" s="214">
        <f>IF(N144="nulová",J144,0)</f>
        <v>0</v>
      </c>
      <c r="BJ144" s="25" t="s">
        <v>82</v>
      </c>
      <c r="BK144" s="214">
        <f>ROUND(I144*H144,2)</f>
        <v>0</v>
      </c>
      <c r="BL144" s="25" t="s">
        <v>327</v>
      </c>
      <c r="BM144" s="25" t="s">
        <v>14113</v>
      </c>
    </row>
    <row r="145" spans="2:65" s="13" customFormat="1" ht="13.5">
      <c r="B145" s="233"/>
      <c r="C145" s="234"/>
      <c r="D145" s="246" t="s">
        <v>451</v>
      </c>
      <c r="E145" s="256" t="s">
        <v>21</v>
      </c>
      <c r="F145" s="257" t="s">
        <v>2048</v>
      </c>
      <c r="G145" s="234"/>
      <c r="H145" s="258">
        <v>68</v>
      </c>
      <c r="I145" s="238"/>
      <c r="J145" s="234"/>
      <c r="K145" s="234"/>
      <c r="L145" s="239"/>
      <c r="M145" s="240"/>
      <c r="N145" s="241"/>
      <c r="O145" s="241"/>
      <c r="P145" s="241"/>
      <c r="Q145" s="241"/>
      <c r="R145" s="241"/>
      <c r="S145" s="241"/>
      <c r="T145" s="242"/>
      <c r="AT145" s="243" t="s">
        <v>451</v>
      </c>
      <c r="AU145" s="243" t="s">
        <v>84</v>
      </c>
      <c r="AV145" s="13" t="s">
        <v>84</v>
      </c>
      <c r="AW145" s="13" t="s">
        <v>37</v>
      </c>
      <c r="AX145" s="13" t="s">
        <v>82</v>
      </c>
      <c r="AY145" s="243" t="s">
        <v>308</v>
      </c>
    </row>
    <row r="146" spans="2:65" s="1" customFormat="1" ht="22.5" customHeight="1">
      <c r="B146" s="42"/>
      <c r="C146" s="277" t="s">
        <v>393</v>
      </c>
      <c r="D146" s="277" t="s">
        <v>1079</v>
      </c>
      <c r="E146" s="278" t="s">
        <v>6630</v>
      </c>
      <c r="F146" s="279" t="s">
        <v>6631</v>
      </c>
      <c r="G146" s="280" t="s">
        <v>719</v>
      </c>
      <c r="H146" s="281">
        <v>139.672</v>
      </c>
      <c r="I146" s="282"/>
      <c r="J146" s="283">
        <f>ROUND(I146*H146,2)</f>
        <v>0</v>
      </c>
      <c r="K146" s="279" t="s">
        <v>6599</v>
      </c>
      <c r="L146" s="284"/>
      <c r="M146" s="285" t="s">
        <v>21</v>
      </c>
      <c r="N146" s="286" t="s">
        <v>45</v>
      </c>
      <c r="O146" s="43"/>
      <c r="P146" s="212">
        <f>O146*H146</f>
        <v>0</v>
      </c>
      <c r="Q146" s="212">
        <v>1</v>
      </c>
      <c r="R146" s="212">
        <f>Q146*H146</f>
        <v>139.672</v>
      </c>
      <c r="S146" s="212">
        <v>0</v>
      </c>
      <c r="T146" s="213">
        <f>S146*H146</f>
        <v>0</v>
      </c>
      <c r="AR146" s="25" t="s">
        <v>342</v>
      </c>
      <c r="AT146" s="25" t="s">
        <v>1079</v>
      </c>
      <c r="AU146" s="25" t="s">
        <v>84</v>
      </c>
      <c r="AY146" s="25" t="s">
        <v>308</v>
      </c>
      <c r="BE146" s="214">
        <f>IF(N146="základní",J146,0)</f>
        <v>0</v>
      </c>
      <c r="BF146" s="214">
        <f>IF(N146="snížená",J146,0)</f>
        <v>0</v>
      </c>
      <c r="BG146" s="214">
        <f>IF(N146="zákl. přenesená",J146,0)</f>
        <v>0</v>
      </c>
      <c r="BH146" s="214">
        <f>IF(N146="sníž. přenesená",J146,0)</f>
        <v>0</v>
      </c>
      <c r="BI146" s="214">
        <f>IF(N146="nulová",J146,0)</f>
        <v>0</v>
      </c>
      <c r="BJ146" s="25" t="s">
        <v>82</v>
      </c>
      <c r="BK146" s="214">
        <f>ROUND(I146*H146,2)</f>
        <v>0</v>
      </c>
      <c r="BL146" s="25" t="s">
        <v>327</v>
      </c>
      <c r="BM146" s="25" t="s">
        <v>14114</v>
      </c>
    </row>
    <row r="147" spans="2:65" s="13" customFormat="1" ht="13.5">
      <c r="B147" s="233"/>
      <c r="C147" s="234"/>
      <c r="D147" s="223" t="s">
        <v>451</v>
      </c>
      <c r="E147" s="235" t="s">
        <v>21</v>
      </c>
      <c r="F147" s="236" t="s">
        <v>2048</v>
      </c>
      <c r="G147" s="234"/>
      <c r="H147" s="237">
        <v>68</v>
      </c>
      <c r="I147" s="238"/>
      <c r="J147" s="234"/>
      <c r="K147" s="234"/>
      <c r="L147" s="239"/>
      <c r="M147" s="240"/>
      <c r="N147" s="241"/>
      <c r="O147" s="241"/>
      <c r="P147" s="241"/>
      <c r="Q147" s="241"/>
      <c r="R147" s="241"/>
      <c r="S147" s="241"/>
      <c r="T147" s="242"/>
      <c r="AT147" s="243" t="s">
        <v>451</v>
      </c>
      <c r="AU147" s="243" t="s">
        <v>84</v>
      </c>
      <c r="AV147" s="13" t="s">
        <v>84</v>
      </c>
      <c r="AW147" s="13" t="s">
        <v>37</v>
      </c>
      <c r="AX147" s="13" t="s">
        <v>82</v>
      </c>
      <c r="AY147" s="243" t="s">
        <v>308</v>
      </c>
    </row>
    <row r="148" spans="2:65" s="13" customFormat="1" ht="13.5">
      <c r="B148" s="233"/>
      <c r="C148" s="234"/>
      <c r="D148" s="246" t="s">
        <v>451</v>
      </c>
      <c r="E148" s="234"/>
      <c r="F148" s="257" t="s">
        <v>14228</v>
      </c>
      <c r="G148" s="234"/>
      <c r="H148" s="258">
        <v>139.672</v>
      </c>
      <c r="I148" s="238"/>
      <c r="J148" s="234"/>
      <c r="K148" s="234"/>
      <c r="L148" s="239"/>
      <c r="M148" s="240"/>
      <c r="N148" s="241"/>
      <c r="O148" s="241"/>
      <c r="P148" s="241"/>
      <c r="Q148" s="241"/>
      <c r="R148" s="241"/>
      <c r="S148" s="241"/>
      <c r="T148" s="242"/>
      <c r="AT148" s="243" t="s">
        <v>451</v>
      </c>
      <c r="AU148" s="243" t="s">
        <v>84</v>
      </c>
      <c r="AV148" s="13" t="s">
        <v>84</v>
      </c>
      <c r="AW148" s="13" t="s">
        <v>6</v>
      </c>
      <c r="AX148" s="13" t="s">
        <v>82</v>
      </c>
      <c r="AY148" s="243" t="s">
        <v>308</v>
      </c>
    </row>
    <row r="149" spans="2:65" s="1" customFormat="1" ht="22.5" customHeight="1">
      <c r="B149" s="42"/>
      <c r="C149" s="203" t="s">
        <v>9</v>
      </c>
      <c r="D149" s="203" t="s">
        <v>311</v>
      </c>
      <c r="E149" s="204" t="s">
        <v>14229</v>
      </c>
      <c r="F149" s="205" t="s">
        <v>14230</v>
      </c>
      <c r="G149" s="206" t="s">
        <v>508</v>
      </c>
      <c r="H149" s="207">
        <v>21</v>
      </c>
      <c r="I149" s="208"/>
      <c r="J149" s="209">
        <f>ROUND(I149*H149,2)</f>
        <v>0</v>
      </c>
      <c r="K149" s="205" t="s">
        <v>6599</v>
      </c>
      <c r="L149" s="62"/>
      <c r="M149" s="210" t="s">
        <v>21</v>
      </c>
      <c r="N149" s="211" t="s">
        <v>45</v>
      </c>
      <c r="O149" s="43"/>
      <c r="P149" s="212">
        <f>O149*H149</f>
        <v>0</v>
      </c>
      <c r="Q149" s="212">
        <v>0</v>
      </c>
      <c r="R149" s="212">
        <f>Q149*H149</f>
        <v>0</v>
      </c>
      <c r="S149" s="212">
        <v>0</v>
      </c>
      <c r="T149" s="213">
        <f>S149*H149</f>
        <v>0</v>
      </c>
      <c r="AR149" s="25" t="s">
        <v>327</v>
      </c>
      <c r="AT149" s="25" t="s">
        <v>311</v>
      </c>
      <c r="AU149" s="25" t="s">
        <v>84</v>
      </c>
      <c r="AY149" s="25" t="s">
        <v>308</v>
      </c>
      <c r="BE149" s="214">
        <f>IF(N149="základní",J149,0)</f>
        <v>0</v>
      </c>
      <c r="BF149" s="214">
        <f>IF(N149="snížená",J149,0)</f>
        <v>0</v>
      </c>
      <c r="BG149" s="214">
        <f>IF(N149="zákl. přenesená",J149,0)</f>
        <v>0</v>
      </c>
      <c r="BH149" s="214">
        <f>IF(N149="sníž. přenesená",J149,0)</f>
        <v>0</v>
      </c>
      <c r="BI149" s="214">
        <f>IF(N149="nulová",J149,0)</f>
        <v>0</v>
      </c>
      <c r="BJ149" s="25" t="s">
        <v>82</v>
      </c>
      <c r="BK149" s="214">
        <f>ROUND(I149*H149,2)</f>
        <v>0</v>
      </c>
      <c r="BL149" s="25" t="s">
        <v>327</v>
      </c>
      <c r="BM149" s="25" t="s">
        <v>14231</v>
      </c>
    </row>
    <row r="150" spans="2:65" s="11" customFormat="1" ht="29.85" customHeight="1">
      <c r="B150" s="186"/>
      <c r="C150" s="187"/>
      <c r="D150" s="200" t="s">
        <v>73</v>
      </c>
      <c r="E150" s="201" t="s">
        <v>327</v>
      </c>
      <c r="F150" s="201" t="s">
        <v>2769</v>
      </c>
      <c r="G150" s="187"/>
      <c r="H150" s="187"/>
      <c r="I150" s="190"/>
      <c r="J150" s="202">
        <f>BK150</f>
        <v>0</v>
      </c>
      <c r="K150" s="187"/>
      <c r="L150" s="192"/>
      <c r="M150" s="193"/>
      <c r="N150" s="194"/>
      <c r="O150" s="194"/>
      <c r="P150" s="195">
        <f>SUM(P151:P152)</f>
        <v>0</v>
      </c>
      <c r="Q150" s="194"/>
      <c r="R150" s="195">
        <f>SUM(R151:R152)</f>
        <v>0</v>
      </c>
      <c r="S150" s="194"/>
      <c r="T150" s="196">
        <f>SUM(T151:T152)</f>
        <v>0</v>
      </c>
      <c r="AR150" s="197" t="s">
        <v>82</v>
      </c>
      <c r="AT150" s="198" t="s">
        <v>73</v>
      </c>
      <c r="AU150" s="198" t="s">
        <v>82</v>
      </c>
      <c r="AY150" s="197" t="s">
        <v>308</v>
      </c>
      <c r="BK150" s="199">
        <f>SUM(BK151:BK152)</f>
        <v>0</v>
      </c>
    </row>
    <row r="151" spans="2:65" s="1" customFormat="1" ht="22.5" customHeight="1">
      <c r="B151" s="42"/>
      <c r="C151" s="203" t="s">
        <v>402</v>
      </c>
      <c r="D151" s="203" t="s">
        <v>311</v>
      </c>
      <c r="E151" s="204" t="s">
        <v>6635</v>
      </c>
      <c r="F151" s="205" t="s">
        <v>6636</v>
      </c>
      <c r="G151" s="206" t="s">
        <v>449</v>
      </c>
      <c r="H151" s="207">
        <v>16</v>
      </c>
      <c r="I151" s="208"/>
      <c r="J151" s="209">
        <f>ROUND(I151*H151,2)</f>
        <v>0</v>
      </c>
      <c r="K151" s="205" t="s">
        <v>6599</v>
      </c>
      <c r="L151" s="62"/>
      <c r="M151" s="210" t="s">
        <v>21</v>
      </c>
      <c r="N151" s="211" t="s">
        <v>45</v>
      </c>
      <c r="O151" s="43"/>
      <c r="P151" s="212">
        <f>O151*H151</f>
        <v>0</v>
      </c>
      <c r="Q151" s="212">
        <v>0</v>
      </c>
      <c r="R151" s="212">
        <f>Q151*H151</f>
        <v>0</v>
      </c>
      <c r="S151" s="212">
        <v>0</v>
      </c>
      <c r="T151" s="213">
        <f>S151*H151</f>
        <v>0</v>
      </c>
      <c r="AR151" s="25" t="s">
        <v>327</v>
      </c>
      <c r="AT151" s="25" t="s">
        <v>311</v>
      </c>
      <c r="AU151" s="25" t="s">
        <v>84</v>
      </c>
      <c r="AY151" s="25" t="s">
        <v>308</v>
      </c>
      <c r="BE151" s="214">
        <f>IF(N151="základní",J151,0)</f>
        <v>0</v>
      </c>
      <c r="BF151" s="214">
        <f>IF(N151="snížená",J151,0)</f>
        <v>0</v>
      </c>
      <c r="BG151" s="214">
        <f>IF(N151="zákl. přenesená",J151,0)</f>
        <v>0</v>
      </c>
      <c r="BH151" s="214">
        <f>IF(N151="sníž. přenesená",J151,0)</f>
        <v>0</v>
      </c>
      <c r="BI151" s="214">
        <f>IF(N151="nulová",J151,0)</f>
        <v>0</v>
      </c>
      <c r="BJ151" s="25" t="s">
        <v>82</v>
      </c>
      <c r="BK151" s="214">
        <f>ROUND(I151*H151,2)</f>
        <v>0</v>
      </c>
      <c r="BL151" s="25" t="s">
        <v>327</v>
      </c>
      <c r="BM151" s="25" t="s">
        <v>14116</v>
      </c>
    </row>
    <row r="152" spans="2:65" s="13" customFormat="1" ht="13.5">
      <c r="B152" s="233"/>
      <c r="C152" s="234"/>
      <c r="D152" s="223" t="s">
        <v>451</v>
      </c>
      <c r="E152" s="235" t="s">
        <v>21</v>
      </c>
      <c r="F152" s="236" t="s">
        <v>375</v>
      </c>
      <c r="G152" s="234"/>
      <c r="H152" s="237">
        <v>16</v>
      </c>
      <c r="I152" s="238"/>
      <c r="J152" s="234"/>
      <c r="K152" s="234"/>
      <c r="L152" s="239"/>
      <c r="M152" s="240"/>
      <c r="N152" s="241"/>
      <c r="O152" s="241"/>
      <c r="P152" s="241"/>
      <c r="Q152" s="241"/>
      <c r="R152" s="241"/>
      <c r="S152" s="241"/>
      <c r="T152" s="242"/>
      <c r="AT152" s="243" t="s">
        <v>451</v>
      </c>
      <c r="AU152" s="243" t="s">
        <v>84</v>
      </c>
      <c r="AV152" s="13" t="s">
        <v>84</v>
      </c>
      <c r="AW152" s="13" t="s">
        <v>37</v>
      </c>
      <c r="AX152" s="13" t="s">
        <v>82</v>
      </c>
      <c r="AY152" s="243" t="s">
        <v>308</v>
      </c>
    </row>
    <row r="153" spans="2:65" s="11" customFormat="1" ht="29.85" customHeight="1">
      <c r="B153" s="186"/>
      <c r="C153" s="187"/>
      <c r="D153" s="200" t="s">
        <v>73</v>
      </c>
      <c r="E153" s="201" t="s">
        <v>307</v>
      </c>
      <c r="F153" s="201" t="s">
        <v>14117</v>
      </c>
      <c r="G153" s="187"/>
      <c r="H153" s="187"/>
      <c r="I153" s="190"/>
      <c r="J153" s="202">
        <f>BK153</f>
        <v>0</v>
      </c>
      <c r="K153" s="187"/>
      <c r="L153" s="192"/>
      <c r="M153" s="193"/>
      <c r="N153" s="194"/>
      <c r="O153" s="194"/>
      <c r="P153" s="195">
        <f>SUM(P154:P163)</f>
        <v>0</v>
      </c>
      <c r="Q153" s="194"/>
      <c r="R153" s="195">
        <f>SUM(R154:R163)</f>
        <v>15.685899999999998</v>
      </c>
      <c r="S153" s="194"/>
      <c r="T153" s="196">
        <f>SUM(T154:T163)</f>
        <v>0</v>
      </c>
      <c r="AR153" s="197" t="s">
        <v>82</v>
      </c>
      <c r="AT153" s="198" t="s">
        <v>73</v>
      </c>
      <c r="AU153" s="198" t="s">
        <v>82</v>
      </c>
      <c r="AY153" s="197" t="s">
        <v>308</v>
      </c>
      <c r="BK153" s="199">
        <f>SUM(BK154:BK163)</f>
        <v>0</v>
      </c>
    </row>
    <row r="154" spans="2:65" s="1" customFormat="1" ht="22.5" customHeight="1">
      <c r="B154" s="42"/>
      <c r="C154" s="203" t="s">
        <v>406</v>
      </c>
      <c r="D154" s="203" t="s">
        <v>311</v>
      </c>
      <c r="E154" s="204" t="s">
        <v>14118</v>
      </c>
      <c r="F154" s="205" t="s">
        <v>14119</v>
      </c>
      <c r="G154" s="206" t="s">
        <v>508</v>
      </c>
      <c r="H154" s="207">
        <v>17</v>
      </c>
      <c r="I154" s="208"/>
      <c r="J154" s="209">
        <f>ROUND(I154*H154,2)</f>
        <v>0</v>
      </c>
      <c r="K154" s="205" t="s">
        <v>6599</v>
      </c>
      <c r="L154" s="62"/>
      <c r="M154" s="210" t="s">
        <v>21</v>
      </c>
      <c r="N154" s="211" t="s">
        <v>45</v>
      </c>
      <c r="O154" s="43"/>
      <c r="P154" s="212">
        <f>O154*H154</f>
        <v>0</v>
      </c>
      <c r="Q154" s="212">
        <v>0.38624999999999998</v>
      </c>
      <c r="R154" s="212">
        <f>Q154*H154</f>
        <v>6.5662500000000001</v>
      </c>
      <c r="S154" s="212">
        <v>0</v>
      </c>
      <c r="T154" s="213">
        <f>S154*H154</f>
        <v>0</v>
      </c>
      <c r="AR154" s="25" t="s">
        <v>327</v>
      </c>
      <c r="AT154" s="25" t="s">
        <v>311</v>
      </c>
      <c r="AU154" s="25" t="s">
        <v>84</v>
      </c>
      <c r="AY154" s="25" t="s">
        <v>308</v>
      </c>
      <c r="BE154" s="214">
        <f>IF(N154="základní",J154,0)</f>
        <v>0</v>
      </c>
      <c r="BF154" s="214">
        <f>IF(N154="snížená",J154,0)</f>
        <v>0</v>
      </c>
      <c r="BG154" s="214">
        <f>IF(N154="zákl. přenesená",J154,0)</f>
        <v>0</v>
      </c>
      <c r="BH154" s="214">
        <f>IF(N154="sníž. přenesená",J154,0)</f>
        <v>0</v>
      </c>
      <c r="BI154" s="214">
        <f>IF(N154="nulová",J154,0)</f>
        <v>0</v>
      </c>
      <c r="BJ154" s="25" t="s">
        <v>82</v>
      </c>
      <c r="BK154" s="214">
        <f>ROUND(I154*H154,2)</f>
        <v>0</v>
      </c>
      <c r="BL154" s="25" t="s">
        <v>327</v>
      </c>
      <c r="BM154" s="25" t="s">
        <v>14120</v>
      </c>
    </row>
    <row r="155" spans="2:65" s="13" customFormat="1" ht="13.5">
      <c r="B155" s="233"/>
      <c r="C155" s="234"/>
      <c r="D155" s="246" t="s">
        <v>451</v>
      </c>
      <c r="E155" s="256" t="s">
        <v>21</v>
      </c>
      <c r="F155" s="257" t="s">
        <v>381</v>
      </c>
      <c r="G155" s="234"/>
      <c r="H155" s="258">
        <v>17</v>
      </c>
      <c r="I155" s="238"/>
      <c r="J155" s="234"/>
      <c r="K155" s="234"/>
      <c r="L155" s="239"/>
      <c r="M155" s="240"/>
      <c r="N155" s="241"/>
      <c r="O155" s="241"/>
      <c r="P155" s="241"/>
      <c r="Q155" s="241"/>
      <c r="R155" s="241"/>
      <c r="S155" s="241"/>
      <c r="T155" s="242"/>
      <c r="AT155" s="243" t="s">
        <v>451</v>
      </c>
      <c r="AU155" s="243" t="s">
        <v>84</v>
      </c>
      <c r="AV155" s="13" t="s">
        <v>84</v>
      </c>
      <c r="AW155" s="13" t="s">
        <v>37</v>
      </c>
      <c r="AX155" s="13" t="s">
        <v>82</v>
      </c>
      <c r="AY155" s="243" t="s">
        <v>308</v>
      </c>
    </row>
    <row r="156" spans="2:65" s="1" customFormat="1" ht="22.5" customHeight="1">
      <c r="B156" s="42"/>
      <c r="C156" s="203" t="s">
        <v>410</v>
      </c>
      <c r="D156" s="203" t="s">
        <v>311</v>
      </c>
      <c r="E156" s="204" t="s">
        <v>14121</v>
      </c>
      <c r="F156" s="205" t="s">
        <v>14122</v>
      </c>
      <c r="G156" s="206" t="s">
        <v>508</v>
      </c>
      <c r="H156" s="207">
        <v>17</v>
      </c>
      <c r="I156" s="208"/>
      <c r="J156" s="209">
        <f>ROUND(I156*H156,2)</f>
        <v>0</v>
      </c>
      <c r="K156" s="205" t="s">
        <v>6599</v>
      </c>
      <c r="L156" s="62"/>
      <c r="M156" s="210" t="s">
        <v>21</v>
      </c>
      <c r="N156" s="211" t="s">
        <v>45</v>
      </c>
      <c r="O156" s="43"/>
      <c r="P156" s="212">
        <f>O156*H156</f>
        <v>0</v>
      </c>
      <c r="Q156" s="212">
        <v>0.26375999999999999</v>
      </c>
      <c r="R156" s="212">
        <f>Q156*H156</f>
        <v>4.4839199999999995</v>
      </c>
      <c r="S156" s="212">
        <v>0</v>
      </c>
      <c r="T156" s="213">
        <f>S156*H156</f>
        <v>0</v>
      </c>
      <c r="AR156" s="25" t="s">
        <v>327</v>
      </c>
      <c r="AT156" s="25" t="s">
        <v>311</v>
      </c>
      <c r="AU156" s="25" t="s">
        <v>84</v>
      </c>
      <c r="AY156" s="25" t="s">
        <v>308</v>
      </c>
      <c r="BE156" s="214">
        <f>IF(N156="základní",J156,0)</f>
        <v>0</v>
      </c>
      <c r="BF156" s="214">
        <f>IF(N156="snížená",J156,0)</f>
        <v>0</v>
      </c>
      <c r="BG156" s="214">
        <f>IF(N156="zákl. přenesená",J156,0)</f>
        <v>0</v>
      </c>
      <c r="BH156" s="214">
        <f>IF(N156="sníž. přenesená",J156,0)</f>
        <v>0</v>
      </c>
      <c r="BI156" s="214">
        <f>IF(N156="nulová",J156,0)</f>
        <v>0</v>
      </c>
      <c r="BJ156" s="25" t="s">
        <v>82</v>
      </c>
      <c r="BK156" s="214">
        <f>ROUND(I156*H156,2)</f>
        <v>0</v>
      </c>
      <c r="BL156" s="25" t="s">
        <v>327</v>
      </c>
      <c r="BM156" s="25" t="s">
        <v>14123</v>
      </c>
    </row>
    <row r="157" spans="2:65" s="13" customFormat="1" ht="13.5">
      <c r="B157" s="233"/>
      <c r="C157" s="234"/>
      <c r="D157" s="246" t="s">
        <v>451</v>
      </c>
      <c r="E157" s="256" t="s">
        <v>21</v>
      </c>
      <c r="F157" s="257" t="s">
        <v>381</v>
      </c>
      <c r="G157" s="234"/>
      <c r="H157" s="258">
        <v>17</v>
      </c>
      <c r="I157" s="238"/>
      <c r="J157" s="234"/>
      <c r="K157" s="234"/>
      <c r="L157" s="239"/>
      <c r="M157" s="240"/>
      <c r="N157" s="241"/>
      <c r="O157" s="241"/>
      <c r="P157" s="241"/>
      <c r="Q157" s="241"/>
      <c r="R157" s="241"/>
      <c r="S157" s="241"/>
      <c r="T157" s="242"/>
      <c r="AT157" s="243" t="s">
        <v>451</v>
      </c>
      <c r="AU157" s="243" t="s">
        <v>84</v>
      </c>
      <c r="AV157" s="13" t="s">
        <v>84</v>
      </c>
      <c r="AW157" s="13" t="s">
        <v>37</v>
      </c>
      <c r="AX157" s="13" t="s">
        <v>82</v>
      </c>
      <c r="AY157" s="243" t="s">
        <v>308</v>
      </c>
    </row>
    <row r="158" spans="2:65" s="1" customFormat="1" ht="22.5" customHeight="1">
      <c r="B158" s="42"/>
      <c r="C158" s="203" t="s">
        <v>416</v>
      </c>
      <c r="D158" s="203" t="s">
        <v>311</v>
      </c>
      <c r="E158" s="204" t="s">
        <v>14124</v>
      </c>
      <c r="F158" s="205" t="s">
        <v>14125</v>
      </c>
      <c r="G158" s="206" t="s">
        <v>508</v>
      </c>
      <c r="H158" s="207">
        <v>17</v>
      </c>
      <c r="I158" s="208"/>
      <c r="J158" s="209">
        <f>ROUND(I158*H158,2)</f>
        <v>0</v>
      </c>
      <c r="K158" s="205" t="s">
        <v>6599</v>
      </c>
      <c r="L158" s="62"/>
      <c r="M158" s="210" t="s">
        <v>21</v>
      </c>
      <c r="N158" s="211" t="s">
        <v>45</v>
      </c>
      <c r="O158" s="43"/>
      <c r="P158" s="212">
        <f>O158*H158</f>
        <v>0</v>
      </c>
      <c r="Q158" s="212">
        <v>1.337E-2</v>
      </c>
      <c r="R158" s="212">
        <f>Q158*H158</f>
        <v>0.22728999999999999</v>
      </c>
      <c r="S158" s="212">
        <v>0</v>
      </c>
      <c r="T158" s="213">
        <f>S158*H158</f>
        <v>0</v>
      </c>
      <c r="AR158" s="25" t="s">
        <v>327</v>
      </c>
      <c r="AT158" s="25" t="s">
        <v>311</v>
      </c>
      <c r="AU158" s="25" t="s">
        <v>84</v>
      </c>
      <c r="AY158" s="25" t="s">
        <v>308</v>
      </c>
      <c r="BE158" s="214">
        <f>IF(N158="základní",J158,0)</f>
        <v>0</v>
      </c>
      <c r="BF158" s="214">
        <f>IF(N158="snížená",J158,0)</f>
        <v>0</v>
      </c>
      <c r="BG158" s="214">
        <f>IF(N158="zákl. přenesená",J158,0)</f>
        <v>0</v>
      </c>
      <c r="BH158" s="214">
        <f>IF(N158="sníž. přenesená",J158,0)</f>
        <v>0</v>
      </c>
      <c r="BI158" s="214">
        <f>IF(N158="nulová",J158,0)</f>
        <v>0</v>
      </c>
      <c r="BJ158" s="25" t="s">
        <v>82</v>
      </c>
      <c r="BK158" s="214">
        <f>ROUND(I158*H158,2)</f>
        <v>0</v>
      </c>
      <c r="BL158" s="25" t="s">
        <v>327</v>
      </c>
      <c r="BM158" s="25" t="s">
        <v>14126</v>
      </c>
    </row>
    <row r="159" spans="2:65" s="13" customFormat="1" ht="13.5">
      <c r="B159" s="233"/>
      <c r="C159" s="234"/>
      <c r="D159" s="246" t="s">
        <v>451</v>
      </c>
      <c r="E159" s="256" t="s">
        <v>21</v>
      </c>
      <c r="F159" s="257" t="s">
        <v>381</v>
      </c>
      <c r="G159" s="234"/>
      <c r="H159" s="258">
        <v>17</v>
      </c>
      <c r="I159" s="238"/>
      <c r="J159" s="234"/>
      <c r="K159" s="234"/>
      <c r="L159" s="239"/>
      <c r="M159" s="240"/>
      <c r="N159" s="241"/>
      <c r="O159" s="241"/>
      <c r="P159" s="241"/>
      <c r="Q159" s="241"/>
      <c r="R159" s="241"/>
      <c r="S159" s="241"/>
      <c r="T159" s="242"/>
      <c r="AT159" s="243" t="s">
        <v>451</v>
      </c>
      <c r="AU159" s="243" t="s">
        <v>84</v>
      </c>
      <c r="AV159" s="13" t="s">
        <v>84</v>
      </c>
      <c r="AW159" s="13" t="s">
        <v>37</v>
      </c>
      <c r="AX159" s="13" t="s">
        <v>82</v>
      </c>
      <c r="AY159" s="243" t="s">
        <v>308</v>
      </c>
    </row>
    <row r="160" spans="2:65" s="1" customFormat="1" ht="31.5" customHeight="1">
      <c r="B160" s="42"/>
      <c r="C160" s="203" t="s">
        <v>420</v>
      </c>
      <c r="D160" s="203" t="s">
        <v>311</v>
      </c>
      <c r="E160" s="204" t="s">
        <v>14127</v>
      </c>
      <c r="F160" s="205" t="s">
        <v>14128</v>
      </c>
      <c r="G160" s="206" t="s">
        <v>508</v>
      </c>
      <c r="H160" s="207">
        <v>17</v>
      </c>
      <c r="I160" s="208"/>
      <c r="J160" s="209">
        <f>ROUND(I160*H160,2)</f>
        <v>0</v>
      </c>
      <c r="K160" s="205" t="s">
        <v>6599</v>
      </c>
      <c r="L160" s="62"/>
      <c r="M160" s="210" t="s">
        <v>21</v>
      </c>
      <c r="N160" s="211" t="s">
        <v>45</v>
      </c>
      <c r="O160" s="43"/>
      <c r="P160" s="212">
        <f>O160*H160</f>
        <v>0</v>
      </c>
      <c r="Q160" s="212">
        <v>0.12966</v>
      </c>
      <c r="R160" s="212">
        <f>Q160*H160</f>
        <v>2.2042199999999998</v>
      </c>
      <c r="S160" s="212">
        <v>0</v>
      </c>
      <c r="T160" s="213">
        <f>S160*H160</f>
        <v>0</v>
      </c>
      <c r="AR160" s="25" t="s">
        <v>327</v>
      </c>
      <c r="AT160" s="25" t="s">
        <v>311</v>
      </c>
      <c r="AU160" s="25" t="s">
        <v>84</v>
      </c>
      <c r="AY160" s="25" t="s">
        <v>308</v>
      </c>
      <c r="BE160" s="214">
        <f>IF(N160="základní",J160,0)</f>
        <v>0</v>
      </c>
      <c r="BF160" s="214">
        <f>IF(N160="snížená",J160,0)</f>
        <v>0</v>
      </c>
      <c r="BG160" s="214">
        <f>IF(N160="zákl. přenesená",J160,0)</f>
        <v>0</v>
      </c>
      <c r="BH160" s="214">
        <f>IF(N160="sníž. přenesená",J160,0)</f>
        <v>0</v>
      </c>
      <c r="BI160" s="214">
        <f>IF(N160="nulová",J160,0)</f>
        <v>0</v>
      </c>
      <c r="BJ160" s="25" t="s">
        <v>82</v>
      </c>
      <c r="BK160" s="214">
        <f>ROUND(I160*H160,2)</f>
        <v>0</v>
      </c>
      <c r="BL160" s="25" t="s">
        <v>327</v>
      </c>
      <c r="BM160" s="25" t="s">
        <v>14129</v>
      </c>
    </row>
    <row r="161" spans="2:65" s="13" customFormat="1" ht="13.5">
      <c r="B161" s="233"/>
      <c r="C161" s="234"/>
      <c r="D161" s="246" t="s">
        <v>451</v>
      </c>
      <c r="E161" s="256" t="s">
        <v>21</v>
      </c>
      <c r="F161" s="257" t="s">
        <v>381</v>
      </c>
      <c r="G161" s="234"/>
      <c r="H161" s="258">
        <v>17</v>
      </c>
      <c r="I161" s="238"/>
      <c r="J161" s="234"/>
      <c r="K161" s="234"/>
      <c r="L161" s="239"/>
      <c r="M161" s="240"/>
      <c r="N161" s="241"/>
      <c r="O161" s="241"/>
      <c r="P161" s="241"/>
      <c r="Q161" s="241"/>
      <c r="R161" s="241"/>
      <c r="S161" s="241"/>
      <c r="T161" s="242"/>
      <c r="AT161" s="243" t="s">
        <v>451</v>
      </c>
      <c r="AU161" s="243" t="s">
        <v>84</v>
      </c>
      <c r="AV161" s="13" t="s">
        <v>84</v>
      </c>
      <c r="AW161" s="13" t="s">
        <v>37</v>
      </c>
      <c r="AX161" s="13" t="s">
        <v>82</v>
      </c>
      <c r="AY161" s="243" t="s">
        <v>308</v>
      </c>
    </row>
    <row r="162" spans="2:65" s="1" customFormat="1" ht="31.5" customHeight="1">
      <c r="B162" s="42"/>
      <c r="C162" s="203" t="s">
        <v>593</v>
      </c>
      <c r="D162" s="203" t="s">
        <v>311</v>
      </c>
      <c r="E162" s="204" t="s">
        <v>14130</v>
      </c>
      <c r="F162" s="205" t="s">
        <v>14131</v>
      </c>
      <c r="G162" s="206" t="s">
        <v>508</v>
      </c>
      <c r="H162" s="207">
        <v>17</v>
      </c>
      <c r="I162" s="208"/>
      <c r="J162" s="209">
        <f>ROUND(I162*H162,2)</f>
        <v>0</v>
      </c>
      <c r="K162" s="205" t="s">
        <v>6599</v>
      </c>
      <c r="L162" s="62"/>
      <c r="M162" s="210" t="s">
        <v>21</v>
      </c>
      <c r="N162" s="211" t="s">
        <v>45</v>
      </c>
      <c r="O162" s="43"/>
      <c r="P162" s="212">
        <f>O162*H162</f>
        <v>0</v>
      </c>
      <c r="Q162" s="212">
        <v>0.12966</v>
      </c>
      <c r="R162" s="212">
        <f>Q162*H162</f>
        <v>2.2042199999999998</v>
      </c>
      <c r="S162" s="212">
        <v>0</v>
      </c>
      <c r="T162" s="213">
        <f>S162*H162</f>
        <v>0</v>
      </c>
      <c r="AR162" s="25" t="s">
        <v>327</v>
      </c>
      <c r="AT162" s="25" t="s">
        <v>311</v>
      </c>
      <c r="AU162" s="25" t="s">
        <v>84</v>
      </c>
      <c r="AY162" s="25" t="s">
        <v>308</v>
      </c>
      <c r="BE162" s="214">
        <f>IF(N162="základní",J162,0)</f>
        <v>0</v>
      </c>
      <c r="BF162" s="214">
        <f>IF(N162="snížená",J162,0)</f>
        <v>0</v>
      </c>
      <c r="BG162" s="214">
        <f>IF(N162="zákl. přenesená",J162,0)</f>
        <v>0</v>
      </c>
      <c r="BH162" s="214">
        <f>IF(N162="sníž. přenesená",J162,0)</f>
        <v>0</v>
      </c>
      <c r="BI162" s="214">
        <f>IF(N162="nulová",J162,0)</f>
        <v>0</v>
      </c>
      <c r="BJ162" s="25" t="s">
        <v>82</v>
      </c>
      <c r="BK162" s="214">
        <f>ROUND(I162*H162,2)</f>
        <v>0</v>
      </c>
      <c r="BL162" s="25" t="s">
        <v>327</v>
      </c>
      <c r="BM162" s="25" t="s">
        <v>14132</v>
      </c>
    </row>
    <row r="163" spans="2:65" s="13" customFormat="1" ht="13.5">
      <c r="B163" s="233"/>
      <c r="C163" s="234"/>
      <c r="D163" s="223" t="s">
        <v>451</v>
      </c>
      <c r="E163" s="235" t="s">
        <v>21</v>
      </c>
      <c r="F163" s="236" t="s">
        <v>381</v>
      </c>
      <c r="G163" s="234"/>
      <c r="H163" s="237">
        <v>17</v>
      </c>
      <c r="I163" s="238"/>
      <c r="J163" s="234"/>
      <c r="K163" s="234"/>
      <c r="L163" s="239"/>
      <c r="M163" s="240"/>
      <c r="N163" s="241"/>
      <c r="O163" s="241"/>
      <c r="P163" s="241"/>
      <c r="Q163" s="241"/>
      <c r="R163" s="241"/>
      <c r="S163" s="241"/>
      <c r="T163" s="242"/>
      <c r="AT163" s="243" t="s">
        <v>451</v>
      </c>
      <c r="AU163" s="243" t="s">
        <v>84</v>
      </c>
      <c r="AV163" s="13" t="s">
        <v>84</v>
      </c>
      <c r="AW163" s="13" t="s">
        <v>37</v>
      </c>
      <c r="AX163" s="13" t="s">
        <v>82</v>
      </c>
      <c r="AY163" s="243" t="s">
        <v>308</v>
      </c>
    </row>
    <row r="164" spans="2:65" s="11" customFormat="1" ht="29.85" customHeight="1">
      <c r="B164" s="186"/>
      <c r="C164" s="187"/>
      <c r="D164" s="200" t="s">
        <v>73</v>
      </c>
      <c r="E164" s="201" t="s">
        <v>342</v>
      </c>
      <c r="F164" s="201" t="s">
        <v>13705</v>
      </c>
      <c r="G164" s="187"/>
      <c r="H164" s="187"/>
      <c r="I164" s="190"/>
      <c r="J164" s="202">
        <f>BK164</f>
        <v>0</v>
      </c>
      <c r="K164" s="187"/>
      <c r="L164" s="192"/>
      <c r="M164" s="193"/>
      <c r="N164" s="194"/>
      <c r="O164" s="194"/>
      <c r="P164" s="195">
        <f>SUM(P165:P189)</f>
        <v>0</v>
      </c>
      <c r="Q164" s="194"/>
      <c r="R164" s="195">
        <f>SUM(R165:R189)</f>
        <v>13.068669999999999</v>
      </c>
      <c r="S164" s="194"/>
      <c r="T164" s="196">
        <f>SUM(T165:T189)</f>
        <v>0</v>
      </c>
      <c r="AR164" s="197" t="s">
        <v>82</v>
      </c>
      <c r="AT164" s="198" t="s">
        <v>73</v>
      </c>
      <c r="AU164" s="198" t="s">
        <v>82</v>
      </c>
      <c r="AY164" s="197" t="s">
        <v>308</v>
      </c>
      <c r="BK164" s="199">
        <f>SUM(BK165:BK189)</f>
        <v>0</v>
      </c>
    </row>
    <row r="165" spans="2:65" s="1" customFormat="1" ht="22.5" customHeight="1">
      <c r="B165" s="42"/>
      <c r="C165" s="203" t="s">
        <v>598</v>
      </c>
      <c r="D165" s="203" t="s">
        <v>311</v>
      </c>
      <c r="E165" s="204" t="s">
        <v>14232</v>
      </c>
      <c r="F165" s="205" t="s">
        <v>14233</v>
      </c>
      <c r="G165" s="206" t="s">
        <v>538</v>
      </c>
      <c r="H165" s="207">
        <v>8</v>
      </c>
      <c r="I165" s="208"/>
      <c r="J165" s="209">
        <f t="shared" ref="J165:J189" si="0">ROUND(I165*H165,2)</f>
        <v>0</v>
      </c>
      <c r="K165" s="205" t="s">
        <v>6599</v>
      </c>
      <c r="L165" s="62"/>
      <c r="M165" s="210" t="s">
        <v>21</v>
      </c>
      <c r="N165" s="211" t="s">
        <v>45</v>
      </c>
      <c r="O165" s="43"/>
      <c r="P165" s="212">
        <f t="shared" ref="P165:P189" si="1">O165*H165</f>
        <v>0</v>
      </c>
      <c r="Q165" s="212">
        <v>2.0600000000000002E-3</v>
      </c>
      <c r="R165" s="212">
        <f t="shared" ref="R165:R189" si="2">Q165*H165</f>
        <v>1.6480000000000002E-2</v>
      </c>
      <c r="S165" s="212">
        <v>0</v>
      </c>
      <c r="T165" s="213">
        <f t="shared" ref="T165:T189" si="3">S165*H165</f>
        <v>0</v>
      </c>
      <c r="AR165" s="25" t="s">
        <v>327</v>
      </c>
      <c r="AT165" s="25" t="s">
        <v>311</v>
      </c>
      <c r="AU165" s="25" t="s">
        <v>84</v>
      </c>
      <c r="AY165" s="25" t="s">
        <v>308</v>
      </c>
      <c r="BE165" s="214">
        <f t="shared" ref="BE165:BE189" si="4">IF(N165="základní",J165,0)</f>
        <v>0</v>
      </c>
      <c r="BF165" s="214">
        <f t="shared" ref="BF165:BF189" si="5">IF(N165="snížená",J165,0)</f>
        <v>0</v>
      </c>
      <c r="BG165" s="214">
        <f t="shared" ref="BG165:BG189" si="6">IF(N165="zákl. přenesená",J165,0)</f>
        <v>0</v>
      </c>
      <c r="BH165" s="214">
        <f t="shared" ref="BH165:BH189" si="7">IF(N165="sníž. přenesená",J165,0)</f>
        <v>0</v>
      </c>
      <c r="BI165" s="214">
        <f t="shared" ref="BI165:BI189" si="8">IF(N165="nulová",J165,0)</f>
        <v>0</v>
      </c>
      <c r="BJ165" s="25" t="s">
        <v>82</v>
      </c>
      <c r="BK165" s="214">
        <f t="shared" ref="BK165:BK189" si="9">ROUND(I165*H165,2)</f>
        <v>0</v>
      </c>
      <c r="BL165" s="25" t="s">
        <v>327</v>
      </c>
      <c r="BM165" s="25" t="s">
        <v>14234</v>
      </c>
    </row>
    <row r="166" spans="2:65" s="1" customFormat="1" ht="22.5" customHeight="1">
      <c r="B166" s="42"/>
      <c r="C166" s="203" t="s">
        <v>603</v>
      </c>
      <c r="D166" s="203" t="s">
        <v>311</v>
      </c>
      <c r="E166" s="204" t="s">
        <v>14235</v>
      </c>
      <c r="F166" s="205" t="s">
        <v>14236</v>
      </c>
      <c r="G166" s="206" t="s">
        <v>538</v>
      </c>
      <c r="H166" s="207">
        <v>45</v>
      </c>
      <c r="I166" s="208"/>
      <c r="J166" s="209">
        <f t="shared" si="0"/>
        <v>0</v>
      </c>
      <c r="K166" s="205" t="s">
        <v>6599</v>
      </c>
      <c r="L166" s="62"/>
      <c r="M166" s="210" t="s">
        <v>21</v>
      </c>
      <c r="N166" s="211" t="s">
        <v>45</v>
      </c>
      <c r="O166" s="43"/>
      <c r="P166" s="212">
        <f t="shared" si="1"/>
        <v>0</v>
      </c>
      <c r="Q166" s="212">
        <v>3.3E-3</v>
      </c>
      <c r="R166" s="212">
        <f t="shared" si="2"/>
        <v>0.14849999999999999</v>
      </c>
      <c r="S166" s="212">
        <v>0</v>
      </c>
      <c r="T166" s="213">
        <f t="shared" si="3"/>
        <v>0</v>
      </c>
      <c r="AR166" s="25" t="s">
        <v>327</v>
      </c>
      <c r="AT166" s="25" t="s">
        <v>311</v>
      </c>
      <c r="AU166" s="25" t="s">
        <v>84</v>
      </c>
      <c r="AY166" s="25" t="s">
        <v>308</v>
      </c>
      <c r="BE166" s="214">
        <f t="shared" si="4"/>
        <v>0</v>
      </c>
      <c r="BF166" s="214">
        <f t="shared" si="5"/>
        <v>0</v>
      </c>
      <c r="BG166" s="214">
        <f t="shared" si="6"/>
        <v>0</v>
      </c>
      <c r="BH166" s="214">
        <f t="shared" si="7"/>
        <v>0</v>
      </c>
      <c r="BI166" s="214">
        <f t="shared" si="8"/>
        <v>0</v>
      </c>
      <c r="BJ166" s="25" t="s">
        <v>82</v>
      </c>
      <c r="BK166" s="214">
        <f t="shared" si="9"/>
        <v>0</v>
      </c>
      <c r="BL166" s="25" t="s">
        <v>327</v>
      </c>
      <c r="BM166" s="25" t="s">
        <v>14237</v>
      </c>
    </row>
    <row r="167" spans="2:65" s="1" customFormat="1" ht="22.5" customHeight="1">
      <c r="B167" s="42"/>
      <c r="C167" s="203" t="s">
        <v>608</v>
      </c>
      <c r="D167" s="203" t="s">
        <v>311</v>
      </c>
      <c r="E167" s="204" t="s">
        <v>14238</v>
      </c>
      <c r="F167" s="205" t="s">
        <v>14239</v>
      </c>
      <c r="G167" s="206" t="s">
        <v>538</v>
      </c>
      <c r="H167" s="207">
        <v>10</v>
      </c>
      <c r="I167" s="208"/>
      <c r="J167" s="209">
        <f t="shared" si="0"/>
        <v>0</v>
      </c>
      <c r="K167" s="205" t="s">
        <v>6599</v>
      </c>
      <c r="L167" s="62"/>
      <c r="M167" s="210" t="s">
        <v>21</v>
      </c>
      <c r="N167" s="211" t="s">
        <v>45</v>
      </c>
      <c r="O167" s="43"/>
      <c r="P167" s="212">
        <f t="shared" si="1"/>
        <v>0</v>
      </c>
      <c r="Q167" s="212">
        <v>4.8199999999999996E-3</v>
      </c>
      <c r="R167" s="212">
        <f t="shared" si="2"/>
        <v>4.8199999999999993E-2</v>
      </c>
      <c r="S167" s="212">
        <v>0</v>
      </c>
      <c r="T167" s="213">
        <f t="shared" si="3"/>
        <v>0</v>
      </c>
      <c r="AR167" s="25" t="s">
        <v>327</v>
      </c>
      <c r="AT167" s="25" t="s">
        <v>311</v>
      </c>
      <c r="AU167" s="25" t="s">
        <v>84</v>
      </c>
      <c r="AY167" s="25" t="s">
        <v>308</v>
      </c>
      <c r="BE167" s="214">
        <f t="shared" si="4"/>
        <v>0</v>
      </c>
      <c r="BF167" s="214">
        <f t="shared" si="5"/>
        <v>0</v>
      </c>
      <c r="BG167" s="214">
        <f t="shared" si="6"/>
        <v>0</v>
      </c>
      <c r="BH167" s="214">
        <f t="shared" si="7"/>
        <v>0</v>
      </c>
      <c r="BI167" s="214">
        <f t="shared" si="8"/>
        <v>0</v>
      </c>
      <c r="BJ167" s="25" t="s">
        <v>82</v>
      </c>
      <c r="BK167" s="214">
        <f t="shared" si="9"/>
        <v>0</v>
      </c>
      <c r="BL167" s="25" t="s">
        <v>327</v>
      </c>
      <c r="BM167" s="25" t="s">
        <v>14240</v>
      </c>
    </row>
    <row r="168" spans="2:65" s="1" customFormat="1" ht="22.5" customHeight="1">
      <c r="B168" s="42"/>
      <c r="C168" s="203" t="s">
        <v>613</v>
      </c>
      <c r="D168" s="203" t="s">
        <v>311</v>
      </c>
      <c r="E168" s="204" t="s">
        <v>14241</v>
      </c>
      <c r="F168" s="205" t="s">
        <v>14242</v>
      </c>
      <c r="G168" s="206" t="s">
        <v>538</v>
      </c>
      <c r="H168" s="207">
        <v>10</v>
      </c>
      <c r="I168" s="208"/>
      <c r="J168" s="209">
        <f t="shared" si="0"/>
        <v>0</v>
      </c>
      <c r="K168" s="205" t="s">
        <v>6599</v>
      </c>
      <c r="L168" s="62"/>
      <c r="M168" s="210" t="s">
        <v>21</v>
      </c>
      <c r="N168" s="211" t="s">
        <v>45</v>
      </c>
      <c r="O168" s="43"/>
      <c r="P168" s="212">
        <f t="shared" si="1"/>
        <v>0</v>
      </c>
      <c r="Q168" s="212">
        <v>7.2399999999999999E-3</v>
      </c>
      <c r="R168" s="212">
        <f t="shared" si="2"/>
        <v>7.2399999999999992E-2</v>
      </c>
      <c r="S168" s="212">
        <v>0</v>
      </c>
      <c r="T168" s="213">
        <f t="shared" si="3"/>
        <v>0</v>
      </c>
      <c r="AR168" s="25" t="s">
        <v>327</v>
      </c>
      <c r="AT168" s="25" t="s">
        <v>311</v>
      </c>
      <c r="AU168" s="25" t="s">
        <v>84</v>
      </c>
      <c r="AY168" s="25" t="s">
        <v>308</v>
      </c>
      <c r="BE168" s="214">
        <f t="shared" si="4"/>
        <v>0</v>
      </c>
      <c r="BF168" s="214">
        <f t="shared" si="5"/>
        <v>0</v>
      </c>
      <c r="BG168" s="214">
        <f t="shared" si="6"/>
        <v>0</v>
      </c>
      <c r="BH168" s="214">
        <f t="shared" si="7"/>
        <v>0</v>
      </c>
      <c r="BI168" s="214">
        <f t="shared" si="8"/>
        <v>0</v>
      </c>
      <c r="BJ168" s="25" t="s">
        <v>82</v>
      </c>
      <c r="BK168" s="214">
        <f t="shared" si="9"/>
        <v>0</v>
      </c>
      <c r="BL168" s="25" t="s">
        <v>327</v>
      </c>
      <c r="BM168" s="25" t="s">
        <v>14243</v>
      </c>
    </row>
    <row r="169" spans="2:65" s="1" customFormat="1" ht="22.5" customHeight="1">
      <c r="B169" s="42"/>
      <c r="C169" s="203" t="s">
        <v>619</v>
      </c>
      <c r="D169" s="203" t="s">
        <v>311</v>
      </c>
      <c r="E169" s="204" t="s">
        <v>14244</v>
      </c>
      <c r="F169" s="205" t="s">
        <v>14245</v>
      </c>
      <c r="G169" s="206" t="s">
        <v>538</v>
      </c>
      <c r="H169" s="207">
        <v>30</v>
      </c>
      <c r="I169" s="208"/>
      <c r="J169" s="209">
        <f t="shared" si="0"/>
        <v>0</v>
      </c>
      <c r="K169" s="205" t="s">
        <v>6599</v>
      </c>
      <c r="L169" s="62"/>
      <c r="M169" s="210" t="s">
        <v>21</v>
      </c>
      <c r="N169" s="211" t="s">
        <v>45</v>
      </c>
      <c r="O169" s="43"/>
      <c r="P169" s="212">
        <f t="shared" si="1"/>
        <v>0</v>
      </c>
      <c r="Q169" s="212">
        <v>1.146E-2</v>
      </c>
      <c r="R169" s="212">
        <f t="shared" si="2"/>
        <v>0.34379999999999999</v>
      </c>
      <c r="S169" s="212">
        <v>0</v>
      </c>
      <c r="T169" s="213">
        <f t="shared" si="3"/>
        <v>0</v>
      </c>
      <c r="AR169" s="25" t="s">
        <v>327</v>
      </c>
      <c r="AT169" s="25" t="s">
        <v>311</v>
      </c>
      <c r="AU169" s="25" t="s">
        <v>84</v>
      </c>
      <c r="AY169" s="25" t="s">
        <v>308</v>
      </c>
      <c r="BE169" s="214">
        <f t="shared" si="4"/>
        <v>0</v>
      </c>
      <c r="BF169" s="214">
        <f t="shared" si="5"/>
        <v>0</v>
      </c>
      <c r="BG169" s="214">
        <f t="shared" si="6"/>
        <v>0</v>
      </c>
      <c r="BH169" s="214">
        <f t="shared" si="7"/>
        <v>0</v>
      </c>
      <c r="BI169" s="214">
        <f t="shared" si="8"/>
        <v>0</v>
      </c>
      <c r="BJ169" s="25" t="s">
        <v>82</v>
      </c>
      <c r="BK169" s="214">
        <f t="shared" si="9"/>
        <v>0</v>
      </c>
      <c r="BL169" s="25" t="s">
        <v>327</v>
      </c>
      <c r="BM169" s="25" t="s">
        <v>14246</v>
      </c>
    </row>
    <row r="170" spans="2:65" s="1" customFormat="1" ht="22.5" customHeight="1">
      <c r="B170" s="42"/>
      <c r="C170" s="203" t="s">
        <v>624</v>
      </c>
      <c r="D170" s="203" t="s">
        <v>311</v>
      </c>
      <c r="E170" s="204" t="s">
        <v>14247</v>
      </c>
      <c r="F170" s="205" t="s">
        <v>14248</v>
      </c>
      <c r="G170" s="206" t="s">
        <v>578</v>
      </c>
      <c r="H170" s="207">
        <v>3</v>
      </c>
      <c r="I170" s="208"/>
      <c r="J170" s="209">
        <f t="shared" si="0"/>
        <v>0</v>
      </c>
      <c r="K170" s="205" t="s">
        <v>6599</v>
      </c>
      <c r="L170" s="62"/>
      <c r="M170" s="210" t="s">
        <v>21</v>
      </c>
      <c r="N170" s="211" t="s">
        <v>45</v>
      </c>
      <c r="O170" s="43"/>
      <c r="P170" s="212">
        <f t="shared" si="1"/>
        <v>0</v>
      </c>
      <c r="Q170" s="212">
        <v>0</v>
      </c>
      <c r="R170" s="212">
        <f t="shared" si="2"/>
        <v>0</v>
      </c>
      <c r="S170" s="212">
        <v>0</v>
      </c>
      <c r="T170" s="213">
        <f t="shared" si="3"/>
        <v>0</v>
      </c>
      <c r="AR170" s="25" t="s">
        <v>327</v>
      </c>
      <c r="AT170" s="25" t="s">
        <v>311</v>
      </c>
      <c r="AU170" s="25" t="s">
        <v>84</v>
      </c>
      <c r="AY170" s="25" t="s">
        <v>308</v>
      </c>
      <c r="BE170" s="214">
        <f t="shared" si="4"/>
        <v>0</v>
      </c>
      <c r="BF170" s="214">
        <f t="shared" si="5"/>
        <v>0</v>
      </c>
      <c r="BG170" s="214">
        <f t="shared" si="6"/>
        <v>0</v>
      </c>
      <c r="BH170" s="214">
        <f t="shared" si="7"/>
        <v>0</v>
      </c>
      <c r="BI170" s="214">
        <f t="shared" si="8"/>
        <v>0</v>
      </c>
      <c r="BJ170" s="25" t="s">
        <v>82</v>
      </c>
      <c r="BK170" s="214">
        <f t="shared" si="9"/>
        <v>0</v>
      </c>
      <c r="BL170" s="25" t="s">
        <v>327</v>
      </c>
      <c r="BM170" s="25" t="s">
        <v>14249</v>
      </c>
    </row>
    <row r="171" spans="2:65" s="1" customFormat="1" ht="22.5" customHeight="1">
      <c r="B171" s="42"/>
      <c r="C171" s="277" t="s">
        <v>632</v>
      </c>
      <c r="D171" s="277" t="s">
        <v>1079</v>
      </c>
      <c r="E171" s="278" t="s">
        <v>14250</v>
      </c>
      <c r="F171" s="279" t="s">
        <v>14251</v>
      </c>
      <c r="G171" s="280" t="s">
        <v>578</v>
      </c>
      <c r="H171" s="281">
        <v>1</v>
      </c>
      <c r="I171" s="282"/>
      <c r="J171" s="283">
        <f t="shared" si="0"/>
        <v>0</v>
      </c>
      <c r="K171" s="279" t="s">
        <v>6599</v>
      </c>
      <c r="L171" s="284"/>
      <c r="M171" s="285" t="s">
        <v>21</v>
      </c>
      <c r="N171" s="286" t="s">
        <v>45</v>
      </c>
      <c r="O171" s="43"/>
      <c r="P171" s="212">
        <f t="shared" si="1"/>
        <v>0</v>
      </c>
      <c r="Q171" s="212">
        <v>1.1999999999999999E-3</v>
      </c>
      <c r="R171" s="212">
        <f t="shared" si="2"/>
        <v>1.1999999999999999E-3</v>
      </c>
      <c r="S171" s="212">
        <v>0</v>
      </c>
      <c r="T171" s="213">
        <f t="shared" si="3"/>
        <v>0</v>
      </c>
      <c r="AR171" s="25" t="s">
        <v>342</v>
      </c>
      <c r="AT171" s="25" t="s">
        <v>1079</v>
      </c>
      <c r="AU171" s="25" t="s">
        <v>84</v>
      </c>
      <c r="AY171" s="25" t="s">
        <v>308</v>
      </c>
      <c r="BE171" s="214">
        <f t="shared" si="4"/>
        <v>0</v>
      </c>
      <c r="BF171" s="214">
        <f t="shared" si="5"/>
        <v>0</v>
      </c>
      <c r="BG171" s="214">
        <f t="shared" si="6"/>
        <v>0</v>
      </c>
      <c r="BH171" s="214">
        <f t="shared" si="7"/>
        <v>0</v>
      </c>
      <c r="BI171" s="214">
        <f t="shared" si="8"/>
        <v>0</v>
      </c>
      <c r="BJ171" s="25" t="s">
        <v>82</v>
      </c>
      <c r="BK171" s="214">
        <f t="shared" si="9"/>
        <v>0</v>
      </c>
      <c r="BL171" s="25" t="s">
        <v>327</v>
      </c>
      <c r="BM171" s="25" t="s">
        <v>14252</v>
      </c>
    </row>
    <row r="172" spans="2:65" s="1" customFormat="1" ht="22.5" customHeight="1">
      <c r="B172" s="42"/>
      <c r="C172" s="277" t="s">
        <v>638</v>
      </c>
      <c r="D172" s="277" t="s">
        <v>1079</v>
      </c>
      <c r="E172" s="278" t="s">
        <v>14253</v>
      </c>
      <c r="F172" s="279" t="s">
        <v>14254</v>
      </c>
      <c r="G172" s="280" t="s">
        <v>578</v>
      </c>
      <c r="H172" s="281">
        <v>2</v>
      </c>
      <c r="I172" s="282"/>
      <c r="J172" s="283">
        <f t="shared" si="0"/>
        <v>0</v>
      </c>
      <c r="K172" s="279" t="s">
        <v>21</v>
      </c>
      <c r="L172" s="284"/>
      <c r="M172" s="285" t="s">
        <v>21</v>
      </c>
      <c r="N172" s="286" t="s">
        <v>45</v>
      </c>
      <c r="O172" s="43"/>
      <c r="P172" s="212">
        <f t="shared" si="1"/>
        <v>0</v>
      </c>
      <c r="Q172" s="212">
        <v>1.8E-3</v>
      </c>
      <c r="R172" s="212">
        <f t="shared" si="2"/>
        <v>3.5999999999999999E-3</v>
      </c>
      <c r="S172" s="212">
        <v>0</v>
      </c>
      <c r="T172" s="213">
        <f t="shared" si="3"/>
        <v>0</v>
      </c>
      <c r="AR172" s="25" t="s">
        <v>342</v>
      </c>
      <c r="AT172" s="25" t="s">
        <v>1079</v>
      </c>
      <c r="AU172" s="25" t="s">
        <v>84</v>
      </c>
      <c r="AY172" s="25" t="s">
        <v>308</v>
      </c>
      <c r="BE172" s="214">
        <f t="shared" si="4"/>
        <v>0</v>
      </c>
      <c r="BF172" s="214">
        <f t="shared" si="5"/>
        <v>0</v>
      </c>
      <c r="BG172" s="214">
        <f t="shared" si="6"/>
        <v>0</v>
      </c>
      <c r="BH172" s="214">
        <f t="shared" si="7"/>
        <v>0</v>
      </c>
      <c r="BI172" s="214">
        <f t="shared" si="8"/>
        <v>0</v>
      </c>
      <c r="BJ172" s="25" t="s">
        <v>82</v>
      </c>
      <c r="BK172" s="214">
        <f t="shared" si="9"/>
        <v>0</v>
      </c>
      <c r="BL172" s="25" t="s">
        <v>327</v>
      </c>
      <c r="BM172" s="25" t="s">
        <v>14255</v>
      </c>
    </row>
    <row r="173" spans="2:65" s="1" customFormat="1" ht="22.5" customHeight="1">
      <c r="B173" s="42"/>
      <c r="C173" s="277" t="s">
        <v>644</v>
      </c>
      <c r="D173" s="277" t="s">
        <v>1079</v>
      </c>
      <c r="E173" s="278" t="s">
        <v>14256</v>
      </c>
      <c r="F173" s="279" t="s">
        <v>14257</v>
      </c>
      <c r="G173" s="280" t="s">
        <v>578</v>
      </c>
      <c r="H173" s="281">
        <v>1</v>
      </c>
      <c r="I173" s="282"/>
      <c r="J173" s="283">
        <f t="shared" si="0"/>
        <v>0</v>
      </c>
      <c r="K173" s="279" t="s">
        <v>21</v>
      </c>
      <c r="L173" s="284"/>
      <c r="M173" s="285" t="s">
        <v>21</v>
      </c>
      <c r="N173" s="286" t="s">
        <v>45</v>
      </c>
      <c r="O173" s="43"/>
      <c r="P173" s="212">
        <f t="shared" si="1"/>
        <v>0</v>
      </c>
      <c r="Q173" s="212">
        <v>2.0999999999999999E-3</v>
      </c>
      <c r="R173" s="212">
        <f t="shared" si="2"/>
        <v>2.0999999999999999E-3</v>
      </c>
      <c r="S173" s="212">
        <v>0</v>
      </c>
      <c r="T173" s="213">
        <f t="shared" si="3"/>
        <v>0</v>
      </c>
      <c r="AR173" s="25" t="s">
        <v>342</v>
      </c>
      <c r="AT173" s="25" t="s">
        <v>1079</v>
      </c>
      <c r="AU173" s="25" t="s">
        <v>84</v>
      </c>
      <c r="AY173" s="25" t="s">
        <v>308</v>
      </c>
      <c r="BE173" s="214">
        <f t="shared" si="4"/>
        <v>0</v>
      </c>
      <c r="BF173" s="214">
        <f t="shared" si="5"/>
        <v>0</v>
      </c>
      <c r="BG173" s="214">
        <f t="shared" si="6"/>
        <v>0</v>
      </c>
      <c r="BH173" s="214">
        <f t="shared" si="7"/>
        <v>0</v>
      </c>
      <c r="BI173" s="214">
        <f t="shared" si="8"/>
        <v>0</v>
      </c>
      <c r="BJ173" s="25" t="s">
        <v>82</v>
      </c>
      <c r="BK173" s="214">
        <f t="shared" si="9"/>
        <v>0</v>
      </c>
      <c r="BL173" s="25" t="s">
        <v>327</v>
      </c>
      <c r="BM173" s="25" t="s">
        <v>14258</v>
      </c>
    </row>
    <row r="174" spans="2:65" s="1" customFormat="1" ht="22.5" customHeight="1">
      <c r="B174" s="42"/>
      <c r="C174" s="203" t="s">
        <v>649</v>
      </c>
      <c r="D174" s="203" t="s">
        <v>311</v>
      </c>
      <c r="E174" s="204" t="s">
        <v>14259</v>
      </c>
      <c r="F174" s="205" t="s">
        <v>14260</v>
      </c>
      <c r="G174" s="206" t="s">
        <v>578</v>
      </c>
      <c r="H174" s="207">
        <v>1</v>
      </c>
      <c r="I174" s="208"/>
      <c r="J174" s="209">
        <f t="shared" si="0"/>
        <v>0</v>
      </c>
      <c r="K174" s="205" t="s">
        <v>6599</v>
      </c>
      <c r="L174" s="62"/>
      <c r="M174" s="210" t="s">
        <v>21</v>
      </c>
      <c r="N174" s="211" t="s">
        <v>45</v>
      </c>
      <c r="O174" s="43"/>
      <c r="P174" s="212">
        <f t="shared" si="1"/>
        <v>0</v>
      </c>
      <c r="Q174" s="212">
        <v>0</v>
      </c>
      <c r="R174" s="212">
        <f t="shared" si="2"/>
        <v>0</v>
      </c>
      <c r="S174" s="212">
        <v>0</v>
      </c>
      <c r="T174" s="213">
        <f t="shared" si="3"/>
        <v>0</v>
      </c>
      <c r="AR174" s="25" t="s">
        <v>327</v>
      </c>
      <c r="AT174" s="25" t="s">
        <v>311</v>
      </c>
      <c r="AU174" s="25" t="s">
        <v>84</v>
      </c>
      <c r="AY174" s="25" t="s">
        <v>308</v>
      </c>
      <c r="BE174" s="214">
        <f t="shared" si="4"/>
        <v>0</v>
      </c>
      <c r="BF174" s="214">
        <f t="shared" si="5"/>
        <v>0</v>
      </c>
      <c r="BG174" s="214">
        <f t="shared" si="6"/>
        <v>0</v>
      </c>
      <c r="BH174" s="214">
        <f t="shared" si="7"/>
        <v>0</v>
      </c>
      <c r="BI174" s="214">
        <f t="shared" si="8"/>
        <v>0</v>
      </c>
      <c r="BJ174" s="25" t="s">
        <v>82</v>
      </c>
      <c r="BK174" s="214">
        <f t="shared" si="9"/>
        <v>0</v>
      </c>
      <c r="BL174" s="25" t="s">
        <v>327</v>
      </c>
      <c r="BM174" s="25" t="s">
        <v>14261</v>
      </c>
    </row>
    <row r="175" spans="2:65" s="1" customFormat="1" ht="22.5" customHeight="1">
      <c r="B175" s="42"/>
      <c r="C175" s="277" t="s">
        <v>653</v>
      </c>
      <c r="D175" s="277" t="s">
        <v>1079</v>
      </c>
      <c r="E175" s="278" t="s">
        <v>14262</v>
      </c>
      <c r="F175" s="279" t="s">
        <v>14263</v>
      </c>
      <c r="G175" s="280" t="s">
        <v>578</v>
      </c>
      <c r="H175" s="281">
        <v>1</v>
      </c>
      <c r="I175" s="282"/>
      <c r="J175" s="283">
        <f t="shared" si="0"/>
        <v>0</v>
      </c>
      <c r="K175" s="279" t="s">
        <v>6599</v>
      </c>
      <c r="L175" s="284"/>
      <c r="M175" s="285" t="s">
        <v>21</v>
      </c>
      <c r="N175" s="286" t="s">
        <v>45</v>
      </c>
      <c r="O175" s="43"/>
      <c r="P175" s="212">
        <f t="shared" si="1"/>
        <v>0</v>
      </c>
      <c r="Q175" s="212">
        <v>5.9999999999999995E-4</v>
      </c>
      <c r="R175" s="212">
        <f t="shared" si="2"/>
        <v>5.9999999999999995E-4</v>
      </c>
      <c r="S175" s="212">
        <v>0</v>
      </c>
      <c r="T175" s="213">
        <f t="shared" si="3"/>
        <v>0</v>
      </c>
      <c r="AR175" s="25" t="s">
        <v>342</v>
      </c>
      <c r="AT175" s="25" t="s">
        <v>1079</v>
      </c>
      <c r="AU175" s="25" t="s">
        <v>84</v>
      </c>
      <c r="AY175" s="25" t="s">
        <v>308</v>
      </c>
      <c r="BE175" s="214">
        <f t="shared" si="4"/>
        <v>0</v>
      </c>
      <c r="BF175" s="214">
        <f t="shared" si="5"/>
        <v>0</v>
      </c>
      <c r="BG175" s="214">
        <f t="shared" si="6"/>
        <v>0</v>
      </c>
      <c r="BH175" s="214">
        <f t="shared" si="7"/>
        <v>0</v>
      </c>
      <c r="BI175" s="214">
        <f t="shared" si="8"/>
        <v>0</v>
      </c>
      <c r="BJ175" s="25" t="s">
        <v>82</v>
      </c>
      <c r="BK175" s="214">
        <f t="shared" si="9"/>
        <v>0</v>
      </c>
      <c r="BL175" s="25" t="s">
        <v>327</v>
      </c>
      <c r="BM175" s="25" t="s">
        <v>14264</v>
      </c>
    </row>
    <row r="176" spans="2:65" s="1" customFormat="1" ht="22.5" customHeight="1">
      <c r="B176" s="42"/>
      <c r="C176" s="203" t="s">
        <v>657</v>
      </c>
      <c r="D176" s="203" t="s">
        <v>311</v>
      </c>
      <c r="E176" s="204" t="s">
        <v>14265</v>
      </c>
      <c r="F176" s="205" t="s">
        <v>14266</v>
      </c>
      <c r="G176" s="206" t="s">
        <v>578</v>
      </c>
      <c r="H176" s="207">
        <v>5</v>
      </c>
      <c r="I176" s="208"/>
      <c r="J176" s="209">
        <f t="shared" si="0"/>
        <v>0</v>
      </c>
      <c r="K176" s="205" t="s">
        <v>6599</v>
      </c>
      <c r="L176" s="62"/>
      <c r="M176" s="210" t="s">
        <v>21</v>
      </c>
      <c r="N176" s="211" t="s">
        <v>45</v>
      </c>
      <c r="O176" s="43"/>
      <c r="P176" s="212">
        <f t="shared" si="1"/>
        <v>0</v>
      </c>
      <c r="Q176" s="212">
        <v>9.1800000000000007E-3</v>
      </c>
      <c r="R176" s="212">
        <f t="shared" si="2"/>
        <v>4.5900000000000003E-2</v>
      </c>
      <c r="S176" s="212">
        <v>0</v>
      </c>
      <c r="T176" s="213">
        <f t="shared" si="3"/>
        <v>0</v>
      </c>
      <c r="AR176" s="25" t="s">
        <v>327</v>
      </c>
      <c r="AT176" s="25" t="s">
        <v>311</v>
      </c>
      <c r="AU176" s="25" t="s">
        <v>84</v>
      </c>
      <c r="AY176" s="25" t="s">
        <v>308</v>
      </c>
      <c r="BE176" s="214">
        <f t="shared" si="4"/>
        <v>0</v>
      </c>
      <c r="BF176" s="214">
        <f t="shared" si="5"/>
        <v>0</v>
      </c>
      <c r="BG176" s="214">
        <f t="shared" si="6"/>
        <v>0</v>
      </c>
      <c r="BH176" s="214">
        <f t="shared" si="7"/>
        <v>0</v>
      </c>
      <c r="BI176" s="214">
        <f t="shared" si="8"/>
        <v>0</v>
      </c>
      <c r="BJ176" s="25" t="s">
        <v>82</v>
      </c>
      <c r="BK176" s="214">
        <f t="shared" si="9"/>
        <v>0</v>
      </c>
      <c r="BL176" s="25" t="s">
        <v>327</v>
      </c>
      <c r="BM176" s="25" t="s">
        <v>14267</v>
      </c>
    </row>
    <row r="177" spans="2:65" s="1" customFormat="1" ht="22.5" customHeight="1">
      <c r="B177" s="42"/>
      <c r="C177" s="277" t="s">
        <v>661</v>
      </c>
      <c r="D177" s="277" t="s">
        <v>1079</v>
      </c>
      <c r="E177" s="278" t="s">
        <v>14268</v>
      </c>
      <c r="F177" s="279" t="s">
        <v>14269</v>
      </c>
      <c r="G177" s="280" t="s">
        <v>578</v>
      </c>
      <c r="H177" s="281">
        <v>2</v>
      </c>
      <c r="I177" s="282"/>
      <c r="J177" s="283">
        <f t="shared" si="0"/>
        <v>0</v>
      </c>
      <c r="K177" s="279" t="s">
        <v>6599</v>
      </c>
      <c r="L177" s="284"/>
      <c r="M177" s="285" t="s">
        <v>21</v>
      </c>
      <c r="N177" s="286" t="s">
        <v>45</v>
      </c>
      <c r="O177" s="43"/>
      <c r="P177" s="212">
        <f t="shared" si="1"/>
        <v>0</v>
      </c>
      <c r="Q177" s="212">
        <v>6.4000000000000001E-2</v>
      </c>
      <c r="R177" s="212">
        <f t="shared" si="2"/>
        <v>0.128</v>
      </c>
      <c r="S177" s="212">
        <v>0</v>
      </c>
      <c r="T177" s="213">
        <f t="shared" si="3"/>
        <v>0</v>
      </c>
      <c r="AR177" s="25" t="s">
        <v>342</v>
      </c>
      <c r="AT177" s="25" t="s">
        <v>1079</v>
      </c>
      <c r="AU177" s="25" t="s">
        <v>84</v>
      </c>
      <c r="AY177" s="25" t="s">
        <v>308</v>
      </c>
      <c r="BE177" s="214">
        <f t="shared" si="4"/>
        <v>0</v>
      </c>
      <c r="BF177" s="214">
        <f t="shared" si="5"/>
        <v>0</v>
      </c>
      <c r="BG177" s="214">
        <f t="shared" si="6"/>
        <v>0</v>
      </c>
      <c r="BH177" s="214">
        <f t="shared" si="7"/>
        <v>0</v>
      </c>
      <c r="BI177" s="214">
        <f t="shared" si="8"/>
        <v>0</v>
      </c>
      <c r="BJ177" s="25" t="s">
        <v>82</v>
      </c>
      <c r="BK177" s="214">
        <f t="shared" si="9"/>
        <v>0</v>
      </c>
      <c r="BL177" s="25" t="s">
        <v>327</v>
      </c>
      <c r="BM177" s="25" t="s">
        <v>14270</v>
      </c>
    </row>
    <row r="178" spans="2:65" s="1" customFormat="1" ht="22.5" customHeight="1">
      <c r="B178" s="42"/>
      <c r="C178" s="277" t="s">
        <v>665</v>
      </c>
      <c r="D178" s="277" t="s">
        <v>1079</v>
      </c>
      <c r="E178" s="278" t="s">
        <v>14271</v>
      </c>
      <c r="F178" s="279" t="s">
        <v>14272</v>
      </c>
      <c r="G178" s="280" t="s">
        <v>578</v>
      </c>
      <c r="H178" s="281">
        <v>2</v>
      </c>
      <c r="I178" s="282"/>
      <c r="J178" s="283">
        <f t="shared" si="0"/>
        <v>0</v>
      </c>
      <c r="K178" s="279" t="s">
        <v>6599</v>
      </c>
      <c r="L178" s="284"/>
      <c r="M178" s="285" t="s">
        <v>21</v>
      </c>
      <c r="N178" s="286" t="s">
        <v>45</v>
      </c>
      <c r="O178" s="43"/>
      <c r="P178" s="212">
        <f t="shared" si="1"/>
        <v>0</v>
      </c>
      <c r="Q178" s="212">
        <v>0.25</v>
      </c>
      <c r="R178" s="212">
        <f t="shared" si="2"/>
        <v>0.5</v>
      </c>
      <c r="S178" s="212">
        <v>0</v>
      </c>
      <c r="T178" s="213">
        <f t="shared" si="3"/>
        <v>0</v>
      </c>
      <c r="AR178" s="25" t="s">
        <v>342</v>
      </c>
      <c r="AT178" s="25" t="s">
        <v>1079</v>
      </c>
      <c r="AU178" s="25" t="s">
        <v>84</v>
      </c>
      <c r="AY178" s="25" t="s">
        <v>308</v>
      </c>
      <c r="BE178" s="214">
        <f t="shared" si="4"/>
        <v>0</v>
      </c>
      <c r="BF178" s="214">
        <f t="shared" si="5"/>
        <v>0</v>
      </c>
      <c r="BG178" s="214">
        <f t="shared" si="6"/>
        <v>0</v>
      </c>
      <c r="BH178" s="214">
        <f t="shared" si="7"/>
        <v>0</v>
      </c>
      <c r="BI178" s="214">
        <f t="shared" si="8"/>
        <v>0</v>
      </c>
      <c r="BJ178" s="25" t="s">
        <v>82</v>
      </c>
      <c r="BK178" s="214">
        <f t="shared" si="9"/>
        <v>0</v>
      </c>
      <c r="BL178" s="25" t="s">
        <v>327</v>
      </c>
      <c r="BM178" s="25" t="s">
        <v>14273</v>
      </c>
    </row>
    <row r="179" spans="2:65" s="1" customFormat="1" ht="22.5" customHeight="1">
      <c r="B179" s="42"/>
      <c r="C179" s="277" t="s">
        <v>669</v>
      </c>
      <c r="D179" s="277" t="s">
        <v>1079</v>
      </c>
      <c r="E179" s="278" t="s">
        <v>14274</v>
      </c>
      <c r="F179" s="279" t="s">
        <v>14275</v>
      </c>
      <c r="G179" s="280" t="s">
        <v>578</v>
      </c>
      <c r="H179" s="281">
        <v>1</v>
      </c>
      <c r="I179" s="282"/>
      <c r="J179" s="283">
        <f t="shared" si="0"/>
        <v>0</v>
      </c>
      <c r="K179" s="279" t="s">
        <v>6599</v>
      </c>
      <c r="L179" s="284"/>
      <c r="M179" s="285" t="s">
        <v>21</v>
      </c>
      <c r="N179" s="286" t="s">
        <v>45</v>
      </c>
      <c r="O179" s="43"/>
      <c r="P179" s="212">
        <f t="shared" si="1"/>
        <v>0</v>
      </c>
      <c r="Q179" s="212">
        <v>0.5</v>
      </c>
      <c r="R179" s="212">
        <f t="shared" si="2"/>
        <v>0.5</v>
      </c>
      <c r="S179" s="212">
        <v>0</v>
      </c>
      <c r="T179" s="213">
        <f t="shared" si="3"/>
        <v>0</v>
      </c>
      <c r="AR179" s="25" t="s">
        <v>342</v>
      </c>
      <c r="AT179" s="25" t="s">
        <v>1079</v>
      </c>
      <c r="AU179" s="25" t="s">
        <v>84</v>
      </c>
      <c r="AY179" s="25" t="s">
        <v>308</v>
      </c>
      <c r="BE179" s="214">
        <f t="shared" si="4"/>
        <v>0</v>
      </c>
      <c r="BF179" s="214">
        <f t="shared" si="5"/>
        <v>0</v>
      </c>
      <c r="BG179" s="214">
        <f t="shared" si="6"/>
        <v>0</v>
      </c>
      <c r="BH179" s="214">
        <f t="shared" si="7"/>
        <v>0</v>
      </c>
      <c r="BI179" s="214">
        <f t="shared" si="8"/>
        <v>0</v>
      </c>
      <c r="BJ179" s="25" t="s">
        <v>82</v>
      </c>
      <c r="BK179" s="214">
        <f t="shared" si="9"/>
        <v>0</v>
      </c>
      <c r="BL179" s="25" t="s">
        <v>327</v>
      </c>
      <c r="BM179" s="25" t="s">
        <v>14276</v>
      </c>
    </row>
    <row r="180" spans="2:65" s="1" customFormat="1" ht="22.5" customHeight="1">
      <c r="B180" s="42"/>
      <c r="C180" s="203" t="s">
        <v>673</v>
      </c>
      <c r="D180" s="203" t="s">
        <v>311</v>
      </c>
      <c r="E180" s="204" t="s">
        <v>14277</v>
      </c>
      <c r="F180" s="205" t="s">
        <v>14278</v>
      </c>
      <c r="G180" s="206" t="s">
        <v>578</v>
      </c>
      <c r="H180" s="207">
        <v>4</v>
      </c>
      <c r="I180" s="208"/>
      <c r="J180" s="209">
        <f t="shared" si="0"/>
        <v>0</v>
      </c>
      <c r="K180" s="205" t="s">
        <v>6599</v>
      </c>
      <c r="L180" s="62"/>
      <c r="M180" s="210" t="s">
        <v>21</v>
      </c>
      <c r="N180" s="211" t="s">
        <v>45</v>
      </c>
      <c r="O180" s="43"/>
      <c r="P180" s="212">
        <f t="shared" si="1"/>
        <v>0</v>
      </c>
      <c r="Q180" s="212">
        <v>1.1469999999999999E-2</v>
      </c>
      <c r="R180" s="212">
        <f t="shared" si="2"/>
        <v>4.5879999999999997E-2</v>
      </c>
      <c r="S180" s="212">
        <v>0</v>
      </c>
      <c r="T180" s="213">
        <f t="shared" si="3"/>
        <v>0</v>
      </c>
      <c r="AR180" s="25" t="s">
        <v>327</v>
      </c>
      <c r="AT180" s="25" t="s">
        <v>311</v>
      </c>
      <c r="AU180" s="25" t="s">
        <v>84</v>
      </c>
      <c r="AY180" s="25" t="s">
        <v>308</v>
      </c>
      <c r="BE180" s="214">
        <f t="shared" si="4"/>
        <v>0</v>
      </c>
      <c r="BF180" s="214">
        <f t="shared" si="5"/>
        <v>0</v>
      </c>
      <c r="BG180" s="214">
        <f t="shared" si="6"/>
        <v>0</v>
      </c>
      <c r="BH180" s="214">
        <f t="shared" si="7"/>
        <v>0</v>
      </c>
      <c r="BI180" s="214">
        <f t="shared" si="8"/>
        <v>0</v>
      </c>
      <c r="BJ180" s="25" t="s">
        <v>82</v>
      </c>
      <c r="BK180" s="214">
        <f t="shared" si="9"/>
        <v>0</v>
      </c>
      <c r="BL180" s="25" t="s">
        <v>327</v>
      </c>
      <c r="BM180" s="25" t="s">
        <v>14279</v>
      </c>
    </row>
    <row r="181" spans="2:65" s="1" customFormat="1" ht="22.5" customHeight="1">
      <c r="B181" s="42"/>
      <c r="C181" s="277" t="s">
        <v>677</v>
      </c>
      <c r="D181" s="277" t="s">
        <v>1079</v>
      </c>
      <c r="E181" s="278" t="s">
        <v>14280</v>
      </c>
      <c r="F181" s="279" t="s">
        <v>14281</v>
      </c>
      <c r="G181" s="280" t="s">
        <v>578</v>
      </c>
      <c r="H181" s="281">
        <v>4</v>
      </c>
      <c r="I181" s="282"/>
      <c r="J181" s="283">
        <f t="shared" si="0"/>
        <v>0</v>
      </c>
      <c r="K181" s="279" t="s">
        <v>6599</v>
      </c>
      <c r="L181" s="284"/>
      <c r="M181" s="285" t="s">
        <v>21</v>
      </c>
      <c r="N181" s="286" t="s">
        <v>45</v>
      </c>
      <c r="O181" s="43"/>
      <c r="P181" s="212">
        <f t="shared" si="1"/>
        <v>0</v>
      </c>
      <c r="Q181" s="212">
        <v>0.58499999999999996</v>
      </c>
      <c r="R181" s="212">
        <f t="shared" si="2"/>
        <v>2.34</v>
      </c>
      <c r="S181" s="212">
        <v>0</v>
      </c>
      <c r="T181" s="213">
        <f t="shared" si="3"/>
        <v>0</v>
      </c>
      <c r="AR181" s="25" t="s">
        <v>342</v>
      </c>
      <c r="AT181" s="25" t="s">
        <v>1079</v>
      </c>
      <c r="AU181" s="25" t="s">
        <v>84</v>
      </c>
      <c r="AY181" s="25" t="s">
        <v>308</v>
      </c>
      <c r="BE181" s="214">
        <f t="shared" si="4"/>
        <v>0</v>
      </c>
      <c r="BF181" s="214">
        <f t="shared" si="5"/>
        <v>0</v>
      </c>
      <c r="BG181" s="214">
        <f t="shared" si="6"/>
        <v>0</v>
      </c>
      <c r="BH181" s="214">
        <f t="shared" si="7"/>
        <v>0</v>
      </c>
      <c r="BI181" s="214">
        <f t="shared" si="8"/>
        <v>0</v>
      </c>
      <c r="BJ181" s="25" t="s">
        <v>82</v>
      </c>
      <c r="BK181" s="214">
        <f t="shared" si="9"/>
        <v>0</v>
      </c>
      <c r="BL181" s="25" t="s">
        <v>327</v>
      </c>
      <c r="BM181" s="25" t="s">
        <v>14282</v>
      </c>
    </row>
    <row r="182" spans="2:65" s="1" customFormat="1" ht="22.5" customHeight="1">
      <c r="B182" s="42"/>
      <c r="C182" s="203" t="s">
        <v>681</v>
      </c>
      <c r="D182" s="203" t="s">
        <v>311</v>
      </c>
      <c r="E182" s="204" t="s">
        <v>14283</v>
      </c>
      <c r="F182" s="205" t="s">
        <v>14284</v>
      </c>
      <c r="G182" s="206" t="s">
        <v>578</v>
      </c>
      <c r="H182" s="207">
        <v>4</v>
      </c>
      <c r="I182" s="208"/>
      <c r="J182" s="209">
        <f t="shared" si="0"/>
        <v>0</v>
      </c>
      <c r="K182" s="205" t="s">
        <v>6599</v>
      </c>
      <c r="L182" s="62"/>
      <c r="M182" s="210" t="s">
        <v>21</v>
      </c>
      <c r="N182" s="211" t="s">
        <v>45</v>
      </c>
      <c r="O182" s="43"/>
      <c r="P182" s="212">
        <f t="shared" si="1"/>
        <v>0</v>
      </c>
      <c r="Q182" s="212">
        <v>2.7529999999999999E-2</v>
      </c>
      <c r="R182" s="212">
        <f t="shared" si="2"/>
        <v>0.11012</v>
      </c>
      <c r="S182" s="212">
        <v>0</v>
      </c>
      <c r="T182" s="213">
        <f t="shared" si="3"/>
        <v>0</v>
      </c>
      <c r="AR182" s="25" t="s">
        <v>327</v>
      </c>
      <c r="AT182" s="25" t="s">
        <v>311</v>
      </c>
      <c r="AU182" s="25" t="s">
        <v>84</v>
      </c>
      <c r="AY182" s="25" t="s">
        <v>308</v>
      </c>
      <c r="BE182" s="214">
        <f t="shared" si="4"/>
        <v>0</v>
      </c>
      <c r="BF182" s="214">
        <f t="shared" si="5"/>
        <v>0</v>
      </c>
      <c r="BG182" s="214">
        <f t="shared" si="6"/>
        <v>0</v>
      </c>
      <c r="BH182" s="214">
        <f t="shared" si="7"/>
        <v>0</v>
      </c>
      <c r="BI182" s="214">
        <f t="shared" si="8"/>
        <v>0</v>
      </c>
      <c r="BJ182" s="25" t="s">
        <v>82</v>
      </c>
      <c r="BK182" s="214">
        <f t="shared" si="9"/>
        <v>0</v>
      </c>
      <c r="BL182" s="25" t="s">
        <v>327</v>
      </c>
      <c r="BM182" s="25" t="s">
        <v>14285</v>
      </c>
    </row>
    <row r="183" spans="2:65" s="1" customFormat="1" ht="22.5" customHeight="1">
      <c r="B183" s="42"/>
      <c r="C183" s="277" t="s">
        <v>685</v>
      </c>
      <c r="D183" s="277" t="s">
        <v>1079</v>
      </c>
      <c r="E183" s="278" t="s">
        <v>14286</v>
      </c>
      <c r="F183" s="279" t="s">
        <v>14287</v>
      </c>
      <c r="G183" s="280" t="s">
        <v>578</v>
      </c>
      <c r="H183" s="281">
        <v>4</v>
      </c>
      <c r="I183" s="282"/>
      <c r="J183" s="283">
        <f t="shared" si="0"/>
        <v>0</v>
      </c>
      <c r="K183" s="279" t="s">
        <v>6599</v>
      </c>
      <c r="L183" s="284"/>
      <c r="M183" s="285" t="s">
        <v>21</v>
      </c>
      <c r="N183" s="286" t="s">
        <v>45</v>
      </c>
      <c r="O183" s="43"/>
      <c r="P183" s="212">
        <f t="shared" si="1"/>
        <v>0</v>
      </c>
      <c r="Q183" s="212">
        <v>2.1</v>
      </c>
      <c r="R183" s="212">
        <f t="shared" si="2"/>
        <v>8.4</v>
      </c>
      <c r="S183" s="212">
        <v>0</v>
      </c>
      <c r="T183" s="213">
        <f t="shared" si="3"/>
        <v>0</v>
      </c>
      <c r="AR183" s="25" t="s">
        <v>342</v>
      </c>
      <c r="AT183" s="25" t="s">
        <v>1079</v>
      </c>
      <c r="AU183" s="25" t="s">
        <v>84</v>
      </c>
      <c r="AY183" s="25" t="s">
        <v>308</v>
      </c>
      <c r="BE183" s="214">
        <f t="shared" si="4"/>
        <v>0</v>
      </c>
      <c r="BF183" s="214">
        <f t="shared" si="5"/>
        <v>0</v>
      </c>
      <c r="BG183" s="214">
        <f t="shared" si="6"/>
        <v>0</v>
      </c>
      <c r="BH183" s="214">
        <f t="shared" si="7"/>
        <v>0</v>
      </c>
      <c r="BI183" s="214">
        <f t="shared" si="8"/>
        <v>0</v>
      </c>
      <c r="BJ183" s="25" t="s">
        <v>82</v>
      </c>
      <c r="BK183" s="214">
        <f t="shared" si="9"/>
        <v>0</v>
      </c>
      <c r="BL183" s="25" t="s">
        <v>327</v>
      </c>
      <c r="BM183" s="25" t="s">
        <v>14288</v>
      </c>
    </row>
    <row r="184" spans="2:65" s="1" customFormat="1" ht="22.5" customHeight="1">
      <c r="B184" s="42"/>
      <c r="C184" s="203" t="s">
        <v>689</v>
      </c>
      <c r="D184" s="203" t="s">
        <v>311</v>
      </c>
      <c r="E184" s="204" t="s">
        <v>14289</v>
      </c>
      <c r="F184" s="205" t="s">
        <v>14290</v>
      </c>
      <c r="G184" s="206" t="s">
        <v>578</v>
      </c>
      <c r="H184" s="207">
        <v>1</v>
      </c>
      <c r="I184" s="208"/>
      <c r="J184" s="209">
        <f t="shared" si="0"/>
        <v>0</v>
      </c>
      <c r="K184" s="205" t="s">
        <v>6599</v>
      </c>
      <c r="L184" s="62"/>
      <c r="M184" s="210" t="s">
        <v>21</v>
      </c>
      <c r="N184" s="211" t="s">
        <v>45</v>
      </c>
      <c r="O184" s="43"/>
      <c r="P184" s="212">
        <f t="shared" si="1"/>
        <v>0</v>
      </c>
      <c r="Q184" s="212">
        <v>6.8959999999999994E-2</v>
      </c>
      <c r="R184" s="212">
        <f t="shared" si="2"/>
        <v>6.8959999999999994E-2</v>
      </c>
      <c r="S184" s="212">
        <v>0</v>
      </c>
      <c r="T184" s="213">
        <f t="shared" si="3"/>
        <v>0</v>
      </c>
      <c r="AR184" s="25" t="s">
        <v>327</v>
      </c>
      <c r="AT184" s="25" t="s">
        <v>311</v>
      </c>
      <c r="AU184" s="25" t="s">
        <v>84</v>
      </c>
      <c r="AY184" s="25" t="s">
        <v>308</v>
      </c>
      <c r="BE184" s="214">
        <f t="shared" si="4"/>
        <v>0</v>
      </c>
      <c r="BF184" s="214">
        <f t="shared" si="5"/>
        <v>0</v>
      </c>
      <c r="BG184" s="214">
        <f t="shared" si="6"/>
        <v>0</v>
      </c>
      <c r="BH184" s="214">
        <f t="shared" si="7"/>
        <v>0</v>
      </c>
      <c r="BI184" s="214">
        <f t="shared" si="8"/>
        <v>0</v>
      </c>
      <c r="BJ184" s="25" t="s">
        <v>82</v>
      </c>
      <c r="BK184" s="214">
        <f t="shared" si="9"/>
        <v>0</v>
      </c>
      <c r="BL184" s="25" t="s">
        <v>327</v>
      </c>
      <c r="BM184" s="25" t="s">
        <v>14291</v>
      </c>
    </row>
    <row r="185" spans="2:65" s="1" customFormat="1" ht="31.5" customHeight="1">
      <c r="B185" s="42"/>
      <c r="C185" s="203" t="s">
        <v>693</v>
      </c>
      <c r="D185" s="203" t="s">
        <v>311</v>
      </c>
      <c r="E185" s="204" t="s">
        <v>14292</v>
      </c>
      <c r="F185" s="205" t="s">
        <v>14293</v>
      </c>
      <c r="G185" s="206" t="s">
        <v>578</v>
      </c>
      <c r="H185" s="207">
        <v>1</v>
      </c>
      <c r="I185" s="208"/>
      <c r="J185" s="209">
        <f t="shared" si="0"/>
        <v>0</v>
      </c>
      <c r="K185" s="205" t="s">
        <v>6599</v>
      </c>
      <c r="L185" s="62"/>
      <c r="M185" s="210" t="s">
        <v>21</v>
      </c>
      <c r="N185" s="211" t="s">
        <v>45</v>
      </c>
      <c r="O185" s="43"/>
      <c r="P185" s="212">
        <f t="shared" si="1"/>
        <v>0</v>
      </c>
      <c r="Q185" s="212">
        <v>2.6710000000000001E-2</v>
      </c>
      <c r="R185" s="212">
        <f t="shared" si="2"/>
        <v>2.6710000000000001E-2</v>
      </c>
      <c r="S185" s="212">
        <v>0</v>
      </c>
      <c r="T185" s="213">
        <f t="shared" si="3"/>
        <v>0</v>
      </c>
      <c r="AR185" s="25" t="s">
        <v>327</v>
      </c>
      <c r="AT185" s="25" t="s">
        <v>311</v>
      </c>
      <c r="AU185" s="25" t="s">
        <v>84</v>
      </c>
      <c r="AY185" s="25" t="s">
        <v>308</v>
      </c>
      <c r="BE185" s="214">
        <f t="shared" si="4"/>
        <v>0</v>
      </c>
      <c r="BF185" s="214">
        <f t="shared" si="5"/>
        <v>0</v>
      </c>
      <c r="BG185" s="214">
        <f t="shared" si="6"/>
        <v>0</v>
      </c>
      <c r="BH185" s="214">
        <f t="shared" si="7"/>
        <v>0</v>
      </c>
      <c r="BI185" s="214">
        <f t="shared" si="8"/>
        <v>0</v>
      </c>
      <c r="BJ185" s="25" t="s">
        <v>82</v>
      </c>
      <c r="BK185" s="214">
        <f t="shared" si="9"/>
        <v>0</v>
      </c>
      <c r="BL185" s="25" t="s">
        <v>327</v>
      </c>
      <c r="BM185" s="25" t="s">
        <v>14294</v>
      </c>
    </row>
    <row r="186" spans="2:65" s="1" customFormat="1" ht="22.5" customHeight="1">
      <c r="B186" s="42"/>
      <c r="C186" s="203" t="s">
        <v>697</v>
      </c>
      <c r="D186" s="203" t="s">
        <v>311</v>
      </c>
      <c r="E186" s="204" t="s">
        <v>14295</v>
      </c>
      <c r="F186" s="205" t="s">
        <v>14296</v>
      </c>
      <c r="G186" s="206" t="s">
        <v>578</v>
      </c>
      <c r="H186" s="207">
        <v>1</v>
      </c>
      <c r="I186" s="208"/>
      <c r="J186" s="209">
        <f t="shared" si="0"/>
        <v>0</v>
      </c>
      <c r="K186" s="205" t="s">
        <v>6599</v>
      </c>
      <c r="L186" s="62"/>
      <c r="M186" s="210" t="s">
        <v>21</v>
      </c>
      <c r="N186" s="211" t="s">
        <v>45</v>
      </c>
      <c r="O186" s="43"/>
      <c r="P186" s="212">
        <f t="shared" si="1"/>
        <v>0</v>
      </c>
      <c r="Q186" s="212">
        <v>0</v>
      </c>
      <c r="R186" s="212">
        <f t="shared" si="2"/>
        <v>0</v>
      </c>
      <c r="S186" s="212">
        <v>0</v>
      </c>
      <c r="T186" s="213">
        <f t="shared" si="3"/>
        <v>0</v>
      </c>
      <c r="AR186" s="25" t="s">
        <v>327</v>
      </c>
      <c r="AT186" s="25" t="s">
        <v>311</v>
      </c>
      <c r="AU186" s="25" t="s">
        <v>84</v>
      </c>
      <c r="AY186" s="25" t="s">
        <v>308</v>
      </c>
      <c r="BE186" s="214">
        <f t="shared" si="4"/>
        <v>0</v>
      </c>
      <c r="BF186" s="214">
        <f t="shared" si="5"/>
        <v>0</v>
      </c>
      <c r="BG186" s="214">
        <f t="shared" si="6"/>
        <v>0</v>
      </c>
      <c r="BH186" s="214">
        <f t="shared" si="7"/>
        <v>0</v>
      </c>
      <c r="BI186" s="214">
        <f t="shared" si="8"/>
        <v>0</v>
      </c>
      <c r="BJ186" s="25" t="s">
        <v>82</v>
      </c>
      <c r="BK186" s="214">
        <f t="shared" si="9"/>
        <v>0</v>
      </c>
      <c r="BL186" s="25" t="s">
        <v>327</v>
      </c>
      <c r="BM186" s="25" t="s">
        <v>14297</v>
      </c>
    </row>
    <row r="187" spans="2:65" s="1" customFormat="1" ht="31.5" customHeight="1">
      <c r="B187" s="42"/>
      <c r="C187" s="203" t="s">
        <v>702</v>
      </c>
      <c r="D187" s="203" t="s">
        <v>311</v>
      </c>
      <c r="E187" s="204" t="s">
        <v>14298</v>
      </c>
      <c r="F187" s="205" t="s">
        <v>14299</v>
      </c>
      <c r="G187" s="206" t="s">
        <v>578</v>
      </c>
      <c r="H187" s="207">
        <v>1</v>
      </c>
      <c r="I187" s="208"/>
      <c r="J187" s="209">
        <f t="shared" si="0"/>
        <v>0</v>
      </c>
      <c r="K187" s="205" t="s">
        <v>6599</v>
      </c>
      <c r="L187" s="62"/>
      <c r="M187" s="210" t="s">
        <v>21</v>
      </c>
      <c r="N187" s="211" t="s">
        <v>45</v>
      </c>
      <c r="O187" s="43"/>
      <c r="P187" s="212">
        <f t="shared" si="1"/>
        <v>0</v>
      </c>
      <c r="Q187" s="212">
        <v>5.4140000000000001E-2</v>
      </c>
      <c r="R187" s="212">
        <f t="shared" si="2"/>
        <v>5.4140000000000001E-2</v>
      </c>
      <c r="S187" s="212">
        <v>0</v>
      </c>
      <c r="T187" s="213">
        <f t="shared" si="3"/>
        <v>0</v>
      </c>
      <c r="AR187" s="25" t="s">
        <v>327</v>
      </c>
      <c r="AT187" s="25" t="s">
        <v>311</v>
      </c>
      <c r="AU187" s="25" t="s">
        <v>84</v>
      </c>
      <c r="AY187" s="25" t="s">
        <v>308</v>
      </c>
      <c r="BE187" s="214">
        <f t="shared" si="4"/>
        <v>0</v>
      </c>
      <c r="BF187" s="214">
        <f t="shared" si="5"/>
        <v>0</v>
      </c>
      <c r="BG187" s="214">
        <f t="shared" si="6"/>
        <v>0</v>
      </c>
      <c r="BH187" s="214">
        <f t="shared" si="7"/>
        <v>0</v>
      </c>
      <c r="BI187" s="214">
        <f t="shared" si="8"/>
        <v>0</v>
      </c>
      <c r="BJ187" s="25" t="s">
        <v>82</v>
      </c>
      <c r="BK187" s="214">
        <f t="shared" si="9"/>
        <v>0</v>
      </c>
      <c r="BL187" s="25" t="s">
        <v>327</v>
      </c>
      <c r="BM187" s="25" t="s">
        <v>14300</v>
      </c>
    </row>
    <row r="188" spans="2:65" s="1" customFormat="1" ht="22.5" customHeight="1">
      <c r="B188" s="42"/>
      <c r="C188" s="203" t="s">
        <v>706</v>
      </c>
      <c r="D188" s="203" t="s">
        <v>311</v>
      </c>
      <c r="E188" s="204" t="s">
        <v>14301</v>
      </c>
      <c r="F188" s="205" t="s">
        <v>14302</v>
      </c>
      <c r="G188" s="206" t="s">
        <v>578</v>
      </c>
      <c r="H188" s="207">
        <v>4</v>
      </c>
      <c r="I188" s="208"/>
      <c r="J188" s="209">
        <f t="shared" si="0"/>
        <v>0</v>
      </c>
      <c r="K188" s="205" t="s">
        <v>6599</v>
      </c>
      <c r="L188" s="62"/>
      <c r="M188" s="210" t="s">
        <v>21</v>
      </c>
      <c r="N188" s="211" t="s">
        <v>45</v>
      </c>
      <c r="O188" s="43"/>
      <c r="P188" s="212">
        <f t="shared" si="1"/>
        <v>0</v>
      </c>
      <c r="Q188" s="212">
        <v>7.0200000000000002E-3</v>
      </c>
      <c r="R188" s="212">
        <f t="shared" si="2"/>
        <v>2.8080000000000001E-2</v>
      </c>
      <c r="S188" s="212">
        <v>0</v>
      </c>
      <c r="T188" s="213">
        <f t="shared" si="3"/>
        <v>0</v>
      </c>
      <c r="AR188" s="25" t="s">
        <v>327</v>
      </c>
      <c r="AT188" s="25" t="s">
        <v>311</v>
      </c>
      <c r="AU188" s="25" t="s">
        <v>84</v>
      </c>
      <c r="AY188" s="25" t="s">
        <v>308</v>
      </c>
      <c r="BE188" s="214">
        <f t="shared" si="4"/>
        <v>0</v>
      </c>
      <c r="BF188" s="214">
        <f t="shared" si="5"/>
        <v>0</v>
      </c>
      <c r="BG188" s="214">
        <f t="shared" si="6"/>
        <v>0</v>
      </c>
      <c r="BH188" s="214">
        <f t="shared" si="7"/>
        <v>0</v>
      </c>
      <c r="BI188" s="214">
        <f t="shared" si="8"/>
        <v>0</v>
      </c>
      <c r="BJ188" s="25" t="s">
        <v>82</v>
      </c>
      <c r="BK188" s="214">
        <f t="shared" si="9"/>
        <v>0</v>
      </c>
      <c r="BL188" s="25" t="s">
        <v>327</v>
      </c>
      <c r="BM188" s="25" t="s">
        <v>14303</v>
      </c>
    </row>
    <row r="189" spans="2:65" s="1" customFormat="1" ht="22.5" customHeight="1">
      <c r="B189" s="42"/>
      <c r="C189" s="277" t="s">
        <v>710</v>
      </c>
      <c r="D189" s="277" t="s">
        <v>1079</v>
      </c>
      <c r="E189" s="278" t="s">
        <v>14304</v>
      </c>
      <c r="F189" s="279" t="s">
        <v>14305</v>
      </c>
      <c r="G189" s="280" t="s">
        <v>578</v>
      </c>
      <c r="H189" s="281">
        <v>4</v>
      </c>
      <c r="I189" s="282"/>
      <c r="J189" s="283">
        <f t="shared" si="0"/>
        <v>0</v>
      </c>
      <c r="K189" s="279" t="s">
        <v>6599</v>
      </c>
      <c r="L189" s="284"/>
      <c r="M189" s="285" t="s">
        <v>21</v>
      </c>
      <c r="N189" s="286" t="s">
        <v>45</v>
      </c>
      <c r="O189" s="43"/>
      <c r="P189" s="212">
        <f t="shared" si="1"/>
        <v>0</v>
      </c>
      <c r="Q189" s="212">
        <v>4.5999999999999999E-2</v>
      </c>
      <c r="R189" s="212">
        <f t="shared" si="2"/>
        <v>0.184</v>
      </c>
      <c r="S189" s="212">
        <v>0</v>
      </c>
      <c r="T189" s="213">
        <f t="shared" si="3"/>
        <v>0</v>
      </c>
      <c r="AR189" s="25" t="s">
        <v>342</v>
      </c>
      <c r="AT189" s="25" t="s">
        <v>1079</v>
      </c>
      <c r="AU189" s="25" t="s">
        <v>84</v>
      </c>
      <c r="AY189" s="25" t="s">
        <v>308</v>
      </c>
      <c r="BE189" s="214">
        <f t="shared" si="4"/>
        <v>0</v>
      </c>
      <c r="BF189" s="214">
        <f t="shared" si="5"/>
        <v>0</v>
      </c>
      <c r="BG189" s="214">
        <f t="shared" si="6"/>
        <v>0</v>
      </c>
      <c r="BH189" s="214">
        <f t="shared" si="7"/>
        <v>0</v>
      </c>
      <c r="BI189" s="214">
        <f t="shared" si="8"/>
        <v>0</v>
      </c>
      <c r="BJ189" s="25" t="s">
        <v>82</v>
      </c>
      <c r="BK189" s="214">
        <f t="shared" si="9"/>
        <v>0</v>
      </c>
      <c r="BL189" s="25" t="s">
        <v>327</v>
      </c>
      <c r="BM189" s="25" t="s">
        <v>14306</v>
      </c>
    </row>
    <row r="190" spans="2:65" s="11" customFormat="1" ht="29.85" customHeight="1">
      <c r="B190" s="186"/>
      <c r="C190" s="187"/>
      <c r="D190" s="200" t="s">
        <v>73</v>
      </c>
      <c r="E190" s="201" t="s">
        <v>346</v>
      </c>
      <c r="F190" s="201" t="s">
        <v>1607</v>
      </c>
      <c r="G190" s="187"/>
      <c r="H190" s="187"/>
      <c r="I190" s="190"/>
      <c r="J190" s="202">
        <f>BK190</f>
        <v>0</v>
      </c>
      <c r="K190" s="187"/>
      <c r="L190" s="192"/>
      <c r="M190" s="193"/>
      <c r="N190" s="194"/>
      <c r="O190" s="194"/>
      <c r="P190" s="195">
        <f>SUM(P191:P202)</f>
        <v>0</v>
      </c>
      <c r="Q190" s="194"/>
      <c r="R190" s="195">
        <f>SUM(R191:R202)</f>
        <v>0.33043100000000009</v>
      </c>
      <c r="S190" s="194"/>
      <c r="T190" s="196">
        <f>SUM(T191:T202)</f>
        <v>7.3515000000000006</v>
      </c>
      <c r="AR190" s="197" t="s">
        <v>82</v>
      </c>
      <c r="AT190" s="198" t="s">
        <v>73</v>
      </c>
      <c r="AU190" s="198" t="s">
        <v>82</v>
      </c>
      <c r="AY190" s="197" t="s">
        <v>308</v>
      </c>
      <c r="BK190" s="199">
        <f>SUM(BK191:BK202)</f>
        <v>0</v>
      </c>
    </row>
    <row r="191" spans="2:65" s="1" customFormat="1" ht="31.5" customHeight="1">
      <c r="B191" s="42"/>
      <c r="C191" s="203" t="s">
        <v>716</v>
      </c>
      <c r="D191" s="203" t="s">
        <v>311</v>
      </c>
      <c r="E191" s="204" t="s">
        <v>14182</v>
      </c>
      <c r="F191" s="205" t="s">
        <v>14183</v>
      </c>
      <c r="G191" s="206" t="s">
        <v>538</v>
      </c>
      <c r="H191" s="207">
        <v>259.10000000000002</v>
      </c>
      <c r="I191" s="208"/>
      <c r="J191" s="209">
        <f>ROUND(I191*H191,2)</f>
        <v>0</v>
      </c>
      <c r="K191" s="205" t="s">
        <v>6599</v>
      </c>
      <c r="L191" s="62"/>
      <c r="M191" s="210" t="s">
        <v>21</v>
      </c>
      <c r="N191" s="211" t="s">
        <v>45</v>
      </c>
      <c r="O191" s="43"/>
      <c r="P191" s="212">
        <f>O191*H191</f>
        <v>0</v>
      </c>
      <c r="Q191" s="212">
        <v>1.0000000000000001E-5</v>
      </c>
      <c r="R191" s="212">
        <f>Q191*H191</f>
        <v>2.5910000000000004E-3</v>
      </c>
      <c r="S191" s="212">
        <v>0</v>
      </c>
      <c r="T191" s="213">
        <f>S191*H191</f>
        <v>0</v>
      </c>
      <c r="AR191" s="25" t="s">
        <v>327</v>
      </c>
      <c r="AT191" s="25" t="s">
        <v>311</v>
      </c>
      <c r="AU191" s="25" t="s">
        <v>84</v>
      </c>
      <c r="AY191" s="25" t="s">
        <v>308</v>
      </c>
      <c r="BE191" s="214">
        <f>IF(N191="základní",J191,0)</f>
        <v>0</v>
      </c>
      <c r="BF191" s="214">
        <f>IF(N191="snížená",J191,0)</f>
        <v>0</v>
      </c>
      <c r="BG191" s="214">
        <f>IF(N191="zákl. přenesená",J191,0)</f>
        <v>0</v>
      </c>
      <c r="BH191" s="214">
        <f>IF(N191="sníž. přenesená",J191,0)</f>
        <v>0</v>
      </c>
      <c r="BI191" s="214">
        <f>IF(N191="nulová",J191,0)</f>
        <v>0</v>
      </c>
      <c r="BJ191" s="25" t="s">
        <v>82</v>
      </c>
      <c r="BK191" s="214">
        <f>ROUND(I191*H191,2)</f>
        <v>0</v>
      </c>
      <c r="BL191" s="25" t="s">
        <v>327</v>
      </c>
      <c r="BM191" s="25" t="s">
        <v>14184</v>
      </c>
    </row>
    <row r="192" spans="2:65" s="13" customFormat="1" ht="13.5">
      <c r="B192" s="233"/>
      <c r="C192" s="234"/>
      <c r="D192" s="246" t="s">
        <v>451</v>
      </c>
      <c r="E192" s="256" t="s">
        <v>21</v>
      </c>
      <c r="F192" s="257" t="s">
        <v>14307</v>
      </c>
      <c r="G192" s="234"/>
      <c r="H192" s="258">
        <v>259.10000000000002</v>
      </c>
      <c r="I192" s="238"/>
      <c r="J192" s="234"/>
      <c r="K192" s="234"/>
      <c r="L192" s="239"/>
      <c r="M192" s="240"/>
      <c r="N192" s="241"/>
      <c r="O192" s="241"/>
      <c r="P192" s="241"/>
      <c r="Q192" s="241"/>
      <c r="R192" s="241"/>
      <c r="S192" s="241"/>
      <c r="T192" s="242"/>
      <c r="AT192" s="243" t="s">
        <v>451</v>
      </c>
      <c r="AU192" s="243" t="s">
        <v>84</v>
      </c>
      <c r="AV192" s="13" t="s">
        <v>84</v>
      </c>
      <c r="AW192" s="13" t="s">
        <v>37</v>
      </c>
      <c r="AX192" s="13" t="s">
        <v>82</v>
      </c>
      <c r="AY192" s="243" t="s">
        <v>308</v>
      </c>
    </row>
    <row r="193" spans="2:65" s="1" customFormat="1" ht="22.5" customHeight="1">
      <c r="B193" s="42"/>
      <c r="C193" s="203" t="s">
        <v>721</v>
      </c>
      <c r="D193" s="203" t="s">
        <v>311</v>
      </c>
      <c r="E193" s="204" t="s">
        <v>14308</v>
      </c>
      <c r="F193" s="205" t="s">
        <v>14309</v>
      </c>
      <c r="G193" s="206" t="s">
        <v>538</v>
      </c>
      <c r="H193" s="207">
        <v>2</v>
      </c>
      <c r="I193" s="208"/>
      <c r="J193" s="209">
        <f>ROUND(I193*H193,2)</f>
        <v>0</v>
      </c>
      <c r="K193" s="205" t="s">
        <v>6599</v>
      </c>
      <c r="L193" s="62"/>
      <c r="M193" s="210" t="s">
        <v>21</v>
      </c>
      <c r="N193" s="211" t="s">
        <v>45</v>
      </c>
      <c r="O193" s="43"/>
      <c r="P193" s="212">
        <f>O193*H193</f>
        <v>0</v>
      </c>
      <c r="Q193" s="212">
        <v>0.15396000000000001</v>
      </c>
      <c r="R193" s="212">
        <f>Q193*H193</f>
        <v>0.30792000000000003</v>
      </c>
      <c r="S193" s="212">
        <v>0</v>
      </c>
      <c r="T193" s="213">
        <f>S193*H193</f>
        <v>0</v>
      </c>
      <c r="AR193" s="25" t="s">
        <v>327</v>
      </c>
      <c r="AT193" s="25" t="s">
        <v>311</v>
      </c>
      <c r="AU193" s="25" t="s">
        <v>84</v>
      </c>
      <c r="AY193" s="25" t="s">
        <v>308</v>
      </c>
      <c r="BE193" s="214">
        <f>IF(N193="základní",J193,0)</f>
        <v>0</v>
      </c>
      <c r="BF193" s="214">
        <f>IF(N193="snížená",J193,0)</f>
        <v>0</v>
      </c>
      <c r="BG193" s="214">
        <f>IF(N193="zákl. přenesená",J193,0)</f>
        <v>0</v>
      </c>
      <c r="BH193" s="214">
        <f>IF(N193="sníž. přenesená",J193,0)</f>
        <v>0</v>
      </c>
      <c r="BI193" s="214">
        <f>IF(N193="nulová",J193,0)</f>
        <v>0</v>
      </c>
      <c r="BJ193" s="25" t="s">
        <v>82</v>
      </c>
      <c r="BK193" s="214">
        <f>ROUND(I193*H193,2)</f>
        <v>0</v>
      </c>
      <c r="BL193" s="25" t="s">
        <v>327</v>
      </c>
      <c r="BM193" s="25" t="s">
        <v>14310</v>
      </c>
    </row>
    <row r="194" spans="2:65" s="1" customFormat="1" ht="22.5" customHeight="1">
      <c r="B194" s="42"/>
      <c r="C194" s="203" t="s">
        <v>725</v>
      </c>
      <c r="D194" s="203" t="s">
        <v>311</v>
      </c>
      <c r="E194" s="204" t="s">
        <v>14311</v>
      </c>
      <c r="F194" s="205" t="s">
        <v>14312</v>
      </c>
      <c r="G194" s="206" t="s">
        <v>538</v>
      </c>
      <c r="H194" s="207">
        <v>63</v>
      </c>
      <c r="I194" s="208"/>
      <c r="J194" s="209">
        <f>ROUND(I194*H194,2)</f>
        <v>0</v>
      </c>
      <c r="K194" s="205" t="s">
        <v>6599</v>
      </c>
      <c r="L194" s="62"/>
      <c r="M194" s="210" t="s">
        <v>21</v>
      </c>
      <c r="N194" s="211" t="s">
        <v>45</v>
      </c>
      <c r="O194" s="43"/>
      <c r="P194" s="212">
        <f>O194*H194</f>
        <v>0</v>
      </c>
      <c r="Q194" s="212">
        <v>0</v>
      </c>
      <c r="R194" s="212">
        <f>Q194*H194</f>
        <v>0</v>
      </c>
      <c r="S194" s="212">
        <v>9.2999999999999999E-2</v>
      </c>
      <c r="T194" s="213">
        <f>S194*H194</f>
        <v>5.859</v>
      </c>
      <c r="AR194" s="25" t="s">
        <v>327</v>
      </c>
      <c r="AT194" s="25" t="s">
        <v>311</v>
      </c>
      <c r="AU194" s="25" t="s">
        <v>84</v>
      </c>
      <c r="AY194" s="25" t="s">
        <v>308</v>
      </c>
      <c r="BE194" s="214">
        <f>IF(N194="základní",J194,0)</f>
        <v>0</v>
      </c>
      <c r="BF194" s="214">
        <f>IF(N194="snížená",J194,0)</f>
        <v>0</v>
      </c>
      <c r="BG194" s="214">
        <f>IF(N194="zákl. přenesená",J194,0)</f>
        <v>0</v>
      </c>
      <c r="BH194" s="214">
        <f>IF(N194="sníž. přenesená",J194,0)</f>
        <v>0</v>
      </c>
      <c r="BI194" s="214">
        <f>IF(N194="nulová",J194,0)</f>
        <v>0</v>
      </c>
      <c r="BJ194" s="25" t="s">
        <v>82</v>
      </c>
      <c r="BK194" s="214">
        <f>ROUND(I194*H194,2)</f>
        <v>0</v>
      </c>
      <c r="BL194" s="25" t="s">
        <v>327</v>
      </c>
      <c r="BM194" s="25" t="s">
        <v>14313</v>
      </c>
    </row>
    <row r="195" spans="2:65" s="13" customFormat="1" ht="13.5">
      <c r="B195" s="233"/>
      <c r="C195" s="234"/>
      <c r="D195" s="246" t="s">
        <v>451</v>
      </c>
      <c r="E195" s="256" t="s">
        <v>21</v>
      </c>
      <c r="F195" s="257" t="s">
        <v>14314</v>
      </c>
      <c r="G195" s="234"/>
      <c r="H195" s="258">
        <v>63</v>
      </c>
      <c r="I195" s="238"/>
      <c r="J195" s="234"/>
      <c r="K195" s="234"/>
      <c r="L195" s="239"/>
      <c r="M195" s="240"/>
      <c r="N195" s="241"/>
      <c r="O195" s="241"/>
      <c r="P195" s="241"/>
      <c r="Q195" s="241"/>
      <c r="R195" s="241"/>
      <c r="S195" s="241"/>
      <c r="T195" s="242"/>
      <c r="AT195" s="243" t="s">
        <v>451</v>
      </c>
      <c r="AU195" s="243" t="s">
        <v>84</v>
      </c>
      <c r="AV195" s="13" t="s">
        <v>84</v>
      </c>
      <c r="AW195" s="13" t="s">
        <v>37</v>
      </c>
      <c r="AX195" s="13" t="s">
        <v>82</v>
      </c>
      <c r="AY195" s="243" t="s">
        <v>308</v>
      </c>
    </row>
    <row r="196" spans="2:65" s="1" customFormat="1" ht="22.5" customHeight="1">
      <c r="B196" s="42"/>
      <c r="C196" s="203" t="s">
        <v>730</v>
      </c>
      <c r="D196" s="203" t="s">
        <v>311</v>
      </c>
      <c r="E196" s="204" t="s">
        <v>14315</v>
      </c>
      <c r="F196" s="205" t="s">
        <v>14316</v>
      </c>
      <c r="G196" s="206" t="s">
        <v>538</v>
      </c>
      <c r="H196" s="207">
        <v>0.5</v>
      </c>
      <c r="I196" s="208"/>
      <c r="J196" s="209">
        <f>ROUND(I196*H196,2)</f>
        <v>0</v>
      </c>
      <c r="K196" s="205" t="s">
        <v>6599</v>
      </c>
      <c r="L196" s="62"/>
      <c r="M196" s="210" t="s">
        <v>21</v>
      </c>
      <c r="N196" s="211" t="s">
        <v>45</v>
      </c>
      <c r="O196" s="43"/>
      <c r="P196" s="212">
        <f>O196*H196</f>
        <v>0</v>
      </c>
      <c r="Q196" s="212">
        <v>2.82E-3</v>
      </c>
      <c r="R196" s="212">
        <f>Q196*H196</f>
        <v>1.41E-3</v>
      </c>
      <c r="S196" s="212">
        <v>0.10100000000000001</v>
      </c>
      <c r="T196" s="213">
        <f>S196*H196</f>
        <v>5.0500000000000003E-2</v>
      </c>
      <c r="AR196" s="25" t="s">
        <v>327</v>
      </c>
      <c r="AT196" s="25" t="s">
        <v>311</v>
      </c>
      <c r="AU196" s="25" t="s">
        <v>84</v>
      </c>
      <c r="AY196" s="25" t="s">
        <v>308</v>
      </c>
      <c r="BE196" s="214">
        <f>IF(N196="základní",J196,0)</f>
        <v>0</v>
      </c>
      <c r="BF196" s="214">
        <f>IF(N196="snížená",J196,0)</f>
        <v>0</v>
      </c>
      <c r="BG196" s="214">
        <f>IF(N196="zákl. přenesená",J196,0)</f>
        <v>0</v>
      </c>
      <c r="BH196" s="214">
        <f>IF(N196="sníž. přenesená",J196,0)</f>
        <v>0</v>
      </c>
      <c r="BI196" s="214">
        <f>IF(N196="nulová",J196,0)</f>
        <v>0</v>
      </c>
      <c r="BJ196" s="25" t="s">
        <v>82</v>
      </c>
      <c r="BK196" s="214">
        <f>ROUND(I196*H196,2)</f>
        <v>0</v>
      </c>
      <c r="BL196" s="25" t="s">
        <v>327</v>
      </c>
      <c r="BM196" s="25" t="s">
        <v>14317</v>
      </c>
    </row>
    <row r="197" spans="2:65" s="1" customFormat="1" ht="27">
      <c r="B197" s="42"/>
      <c r="C197" s="64"/>
      <c r="D197" s="246" t="s">
        <v>1656</v>
      </c>
      <c r="E197" s="64"/>
      <c r="F197" s="290" t="s">
        <v>14318</v>
      </c>
      <c r="G197" s="64"/>
      <c r="H197" s="64"/>
      <c r="I197" s="173"/>
      <c r="J197" s="64"/>
      <c r="K197" s="64"/>
      <c r="L197" s="62"/>
      <c r="M197" s="291"/>
      <c r="N197" s="43"/>
      <c r="O197" s="43"/>
      <c r="P197" s="43"/>
      <c r="Q197" s="43"/>
      <c r="R197" s="43"/>
      <c r="S197" s="43"/>
      <c r="T197" s="79"/>
      <c r="AT197" s="25" t="s">
        <v>1656</v>
      </c>
      <c r="AU197" s="25" t="s">
        <v>84</v>
      </c>
    </row>
    <row r="198" spans="2:65" s="1" customFormat="1" ht="22.5" customHeight="1">
      <c r="B198" s="42"/>
      <c r="C198" s="203" t="s">
        <v>735</v>
      </c>
      <c r="D198" s="203" t="s">
        <v>311</v>
      </c>
      <c r="E198" s="204" t="s">
        <v>3974</v>
      </c>
      <c r="F198" s="205" t="s">
        <v>3975</v>
      </c>
      <c r="G198" s="206" t="s">
        <v>538</v>
      </c>
      <c r="H198" s="207">
        <v>0.5</v>
      </c>
      <c r="I198" s="208"/>
      <c r="J198" s="209">
        <f>ROUND(I198*H198,2)</f>
        <v>0</v>
      </c>
      <c r="K198" s="205" t="s">
        <v>6599</v>
      </c>
      <c r="L198" s="62"/>
      <c r="M198" s="210" t="s">
        <v>21</v>
      </c>
      <c r="N198" s="211" t="s">
        <v>45</v>
      </c>
      <c r="O198" s="43"/>
      <c r="P198" s="212">
        <f>O198*H198</f>
        <v>0</v>
      </c>
      <c r="Q198" s="212">
        <v>3.63E-3</v>
      </c>
      <c r="R198" s="212">
        <f>Q198*H198</f>
        <v>1.815E-3</v>
      </c>
      <c r="S198" s="212">
        <v>0.19600000000000001</v>
      </c>
      <c r="T198" s="213">
        <f>S198*H198</f>
        <v>9.8000000000000004E-2</v>
      </c>
      <c r="AR198" s="25" t="s">
        <v>327</v>
      </c>
      <c r="AT198" s="25" t="s">
        <v>311</v>
      </c>
      <c r="AU198" s="25" t="s">
        <v>84</v>
      </c>
      <c r="AY198" s="25" t="s">
        <v>308</v>
      </c>
      <c r="BE198" s="214">
        <f>IF(N198="základní",J198,0)</f>
        <v>0</v>
      </c>
      <c r="BF198" s="214">
        <f>IF(N198="snížená",J198,0)</f>
        <v>0</v>
      </c>
      <c r="BG198" s="214">
        <f>IF(N198="zákl. přenesená",J198,0)</f>
        <v>0</v>
      </c>
      <c r="BH198" s="214">
        <f>IF(N198="sníž. přenesená",J198,0)</f>
        <v>0</v>
      </c>
      <c r="BI198" s="214">
        <f>IF(N198="nulová",J198,0)</f>
        <v>0</v>
      </c>
      <c r="BJ198" s="25" t="s">
        <v>82</v>
      </c>
      <c r="BK198" s="214">
        <f>ROUND(I198*H198,2)</f>
        <v>0</v>
      </c>
      <c r="BL198" s="25" t="s">
        <v>327</v>
      </c>
      <c r="BM198" s="25" t="s">
        <v>14319</v>
      </c>
    </row>
    <row r="199" spans="2:65" s="1" customFormat="1" ht="27">
      <c r="B199" s="42"/>
      <c r="C199" s="64"/>
      <c r="D199" s="246" t="s">
        <v>1656</v>
      </c>
      <c r="E199" s="64"/>
      <c r="F199" s="290" t="s">
        <v>14318</v>
      </c>
      <c r="G199" s="64"/>
      <c r="H199" s="64"/>
      <c r="I199" s="173"/>
      <c r="J199" s="64"/>
      <c r="K199" s="64"/>
      <c r="L199" s="62"/>
      <c r="M199" s="291"/>
      <c r="N199" s="43"/>
      <c r="O199" s="43"/>
      <c r="P199" s="43"/>
      <c r="Q199" s="43"/>
      <c r="R199" s="43"/>
      <c r="S199" s="43"/>
      <c r="T199" s="79"/>
      <c r="AT199" s="25" t="s">
        <v>1656</v>
      </c>
      <c r="AU199" s="25" t="s">
        <v>84</v>
      </c>
    </row>
    <row r="200" spans="2:65" s="1" customFormat="1" ht="22.5" customHeight="1">
      <c r="B200" s="42"/>
      <c r="C200" s="203" t="s">
        <v>740</v>
      </c>
      <c r="D200" s="203" t="s">
        <v>311</v>
      </c>
      <c r="E200" s="204" t="s">
        <v>4044</v>
      </c>
      <c r="F200" s="205" t="s">
        <v>4045</v>
      </c>
      <c r="G200" s="206" t="s">
        <v>538</v>
      </c>
      <c r="H200" s="207">
        <v>0.5</v>
      </c>
      <c r="I200" s="208"/>
      <c r="J200" s="209">
        <f>ROUND(I200*H200,2)</f>
        <v>0</v>
      </c>
      <c r="K200" s="205" t="s">
        <v>6599</v>
      </c>
      <c r="L200" s="62"/>
      <c r="M200" s="210" t="s">
        <v>21</v>
      </c>
      <c r="N200" s="211" t="s">
        <v>45</v>
      </c>
      <c r="O200" s="43"/>
      <c r="P200" s="212">
        <f>O200*H200</f>
        <v>0</v>
      </c>
      <c r="Q200" s="212">
        <v>4.7699999999999999E-3</v>
      </c>
      <c r="R200" s="212">
        <f>Q200*H200</f>
        <v>2.385E-3</v>
      </c>
      <c r="S200" s="212">
        <v>0.38400000000000001</v>
      </c>
      <c r="T200" s="213">
        <f>S200*H200</f>
        <v>0.192</v>
      </c>
      <c r="AR200" s="25" t="s">
        <v>327</v>
      </c>
      <c r="AT200" s="25" t="s">
        <v>311</v>
      </c>
      <c r="AU200" s="25" t="s">
        <v>84</v>
      </c>
      <c r="AY200" s="25" t="s">
        <v>308</v>
      </c>
      <c r="BE200" s="214">
        <f>IF(N200="základní",J200,0)</f>
        <v>0</v>
      </c>
      <c r="BF200" s="214">
        <f>IF(N200="snížená",J200,0)</f>
        <v>0</v>
      </c>
      <c r="BG200" s="214">
        <f>IF(N200="zákl. přenesená",J200,0)</f>
        <v>0</v>
      </c>
      <c r="BH200" s="214">
        <f>IF(N200="sníž. přenesená",J200,0)</f>
        <v>0</v>
      </c>
      <c r="BI200" s="214">
        <f>IF(N200="nulová",J200,0)</f>
        <v>0</v>
      </c>
      <c r="BJ200" s="25" t="s">
        <v>82</v>
      </c>
      <c r="BK200" s="214">
        <f>ROUND(I200*H200,2)</f>
        <v>0</v>
      </c>
      <c r="BL200" s="25" t="s">
        <v>327</v>
      </c>
      <c r="BM200" s="25" t="s">
        <v>14320</v>
      </c>
    </row>
    <row r="201" spans="2:65" s="1" customFormat="1" ht="27">
      <c r="B201" s="42"/>
      <c r="C201" s="64"/>
      <c r="D201" s="246" t="s">
        <v>1656</v>
      </c>
      <c r="E201" s="64"/>
      <c r="F201" s="290" t="s">
        <v>14318</v>
      </c>
      <c r="G201" s="64"/>
      <c r="H201" s="64"/>
      <c r="I201" s="173"/>
      <c r="J201" s="64"/>
      <c r="K201" s="64"/>
      <c r="L201" s="62"/>
      <c r="M201" s="291"/>
      <c r="N201" s="43"/>
      <c r="O201" s="43"/>
      <c r="P201" s="43"/>
      <c r="Q201" s="43"/>
      <c r="R201" s="43"/>
      <c r="S201" s="43"/>
      <c r="T201" s="79"/>
      <c r="AT201" s="25" t="s">
        <v>1656</v>
      </c>
      <c r="AU201" s="25" t="s">
        <v>84</v>
      </c>
    </row>
    <row r="202" spans="2:65" s="1" customFormat="1" ht="22.5" customHeight="1">
      <c r="B202" s="42"/>
      <c r="C202" s="203" t="s">
        <v>745</v>
      </c>
      <c r="D202" s="203" t="s">
        <v>311</v>
      </c>
      <c r="E202" s="204" t="s">
        <v>14321</v>
      </c>
      <c r="F202" s="205" t="s">
        <v>14322</v>
      </c>
      <c r="G202" s="206" t="s">
        <v>578</v>
      </c>
      <c r="H202" s="207">
        <v>3</v>
      </c>
      <c r="I202" s="208"/>
      <c r="J202" s="209">
        <f>ROUND(I202*H202,2)</f>
        <v>0</v>
      </c>
      <c r="K202" s="205" t="s">
        <v>21</v>
      </c>
      <c r="L202" s="62"/>
      <c r="M202" s="210" t="s">
        <v>21</v>
      </c>
      <c r="N202" s="211" t="s">
        <v>45</v>
      </c>
      <c r="O202" s="43"/>
      <c r="P202" s="212">
        <f>O202*H202</f>
        <v>0</v>
      </c>
      <c r="Q202" s="212">
        <v>4.7699999999999999E-3</v>
      </c>
      <c r="R202" s="212">
        <f>Q202*H202</f>
        <v>1.431E-2</v>
      </c>
      <c r="S202" s="212">
        <v>0.38400000000000001</v>
      </c>
      <c r="T202" s="213">
        <f>S202*H202</f>
        <v>1.1520000000000001</v>
      </c>
      <c r="AR202" s="25" t="s">
        <v>327</v>
      </c>
      <c r="AT202" s="25" t="s">
        <v>311</v>
      </c>
      <c r="AU202" s="25" t="s">
        <v>84</v>
      </c>
      <c r="AY202" s="25" t="s">
        <v>308</v>
      </c>
      <c r="BE202" s="214">
        <f>IF(N202="základní",J202,0)</f>
        <v>0</v>
      </c>
      <c r="BF202" s="214">
        <f>IF(N202="snížená",J202,0)</f>
        <v>0</v>
      </c>
      <c r="BG202" s="214">
        <f>IF(N202="zákl. přenesená",J202,0)</f>
        <v>0</v>
      </c>
      <c r="BH202" s="214">
        <f>IF(N202="sníž. přenesená",J202,0)</f>
        <v>0</v>
      </c>
      <c r="BI202" s="214">
        <f>IF(N202="nulová",J202,0)</f>
        <v>0</v>
      </c>
      <c r="BJ202" s="25" t="s">
        <v>82</v>
      </c>
      <c r="BK202" s="214">
        <f>ROUND(I202*H202,2)</f>
        <v>0</v>
      </c>
      <c r="BL202" s="25" t="s">
        <v>327</v>
      </c>
      <c r="BM202" s="25" t="s">
        <v>14323</v>
      </c>
    </row>
    <row r="203" spans="2:65" s="11" customFormat="1" ht="29.85" customHeight="1">
      <c r="B203" s="186"/>
      <c r="C203" s="187"/>
      <c r="D203" s="200" t="s">
        <v>73</v>
      </c>
      <c r="E203" s="201" t="s">
        <v>714</v>
      </c>
      <c r="F203" s="201" t="s">
        <v>715</v>
      </c>
      <c r="G203" s="187"/>
      <c r="H203" s="187"/>
      <c r="I203" s="190"/>
      <c r="J203" s="202">
        <f>BK203</f>
        <v>0</v>
      </c>
      <c r="K203" s="187"/>
      <c r="L203" s="192"/>
      <c r="M203" s="193"/>
      <c r="N203" s="194"/>
      <c r="O203" s="194"/>
      <c r="P203" s="195">
        <f>SUM(P204:P208)</f>
        <v>0</v>
      </c>
      <c r="Q203" s="194"/>
      <c r="R203" s="195">
        <f>SUM(R204:R208)</f>
        <v>0</v>
      </c>
      <c r="S203" s="194"/>
      <c r="T203" s="196">
        <f>SUM(T204:T208)</f>
        <v>0</v>
      </c>
      <c r="AR203" s="197" t="s">
        <v>82</v>
      </c>
      <c r="AT203" s="198" t="s">
        <v>73</v>
      </c>
      <c r="AU203" s="198" t="s">
        <v>82</v>
      </c>
      <c r="AY203" s="197" t="s">
        <v>308</v>
      </c>
      <c r="BK203" s="199">
        <f>SUM(BK204:BK208)</f>
        <v>0</v>
      </c>
    </row>
    <row r="204" spans="2:65" s="1" customFormat="1" ht="22.5" customHeight="1">
      <c r="B204" s="42"/>
      <c r="C204" s="203" t="s">
        <v>750</v>
      </c>
      <c r="D204" s="203" t="s">
        <v>311</v>
      </c>
      <c r="E204" s="204" t="s">
        <v>14186</v>
      </c>
      <c r="F204" s="205" t="s">
        <v>14187</v>
      </c>
      <c r="G204" s="206" t="s">
        <v>719</v>
      </c>
      <c r="H204" s="207">
        <v>20.050999999999998</v>
      </c>
      <c r="I204" s="208"/>
      <c r="J204" s="209">
        <f>ROUND(I204*H204,2)</f>
        <v>0</v>
      </c>
      <c r="K204" s="205" t="s">
        <v>6599</v>
      </c>
      <c r="L204" s="62"/>
      <c r="M204" s="210" t="s">
        <v>21</v>
      </c>
      <c r="N204" s="211" t="s">
        <v>45</v>
      </c>
      <c r="O204" s="43"/>
      <c r="P204" s="212">
        <f>O204*H204</f>
        <v>0</v>
      </c>
      <c r="Q204" s="212">
        <v>0</v>
      </c>
      <c r="R204" s="212">
        <f>Q204*H204</f>
        <v>0</v>
      </c>
      <c r="S204" s="212">
        <v>0</v>
      </c>
      <c r="T204" s="213">
        <f>S204*H204</f>
        <v>0</v>
      </c>
      <c r="AR204" s="25" t="s">
        <v>327</v>
      </c>
      <c r="AT204" s="25" t="s">
        <v>311</v>
      </c>
      <c r="AU204" s="25" t="s">
        <v>84</v>
      </c>
      <c r="AY204" s="25" t="s">
        <v>308</v>
      </c>
      <c r="BE204" s="214">
        <f>IF(N204="základní",J204,0)</f>
        <v>0</v>
      </c>
      <c r="BF204" s="214">
        <f>IF(N204="snížená",J204,0)</f>
        <v>0</v>
      </c>
      <c r="BG204" s="214">
        <f>IF(N204="zákl. přenesená",J204,0)</f>
        <v>0</v>
      </c>
      <c r="BH204" s="214">
        <f>IF(N204="sníž. přenesená",J204,0)</f>
        <v>0</v>
      </c>
      <c r="BI204" s="214">
        <f>IF(N204="nulová",J204,0)</f>
        <v>0</v>
      </c>
      <c r="BJ204" s="25" t="s">
        <v>82</v>
      </c>
      <c r="BK204" s="214">
        <f>ROUND(I204*H204,2)</f>
        <v>0</v>
      </c>
      <c r="BL204" s="25" t="s">
        <v>327</v>
      </c>
      <c r="BM204" s="25" t="s">
        <v>14188</v>
      </c>
    </row>
    <row r="205" spans="2:65" s="1" customFormat="1" ht="22.5" customHeight="1">
      <c r="B205" s="42"/>
      <c r="C205" s="203" t="s">
        <v>522</v>
      </c>
      <c r="D205" s="203" t="s">
        <v>311</v>
      </c>
      <c r="E205" s="204" t="s">
        <v>14189</v>
      </c>
      <c r="F205" s="205" t="s">
        <v>14190</v>
      </c>
      <c r="G205" s="206" t="s">
        <v>719</v>
      </c>
      <c r="H205" s="207">
        <v>581.47900000000004</v>
      </c>
      <c r="I205" s="208"/>
      <c r="J205" s="209">
        <f>ROUND(I205*H205,2)</f>
        <v>0</v>
      </c>
      <c r="K205" s="205" t="s">
        <v>6599</v>
      </c>
      <c r="L205" s="62"/>
      <c r="M205" s="210" t="s">
        <v>21</v>
      </c>
      <c r="N205" s="211" t="s">
        <v>45</v>
      </c>
      <c r="O205" s="43"/>
      <c r="P205" s="212">
        <f>O205*H205</f>
        <v>0</v>
      </c>
      <c r="Q205" s="212">
        <v>0</v>
      </c>
      <c r="R205" s="212">
        <f>Q205*H205</f>
        <v>0</v>
      </c>
      <c r="S205" s="212">
        <v>0</v>
      </c>
      <c r="T205" s="213">
        <f>S205*H205</f>
        <v>0</v>
      </c>
      <c r="AR205" s="25" t="s">
        <v>327</v>
      </c>
      <c r="AT205" s="25" t="s">
        <v>311</v>
      </c>
      <c r="AU205" s="25" t="s">
        <v>84</v>
      </c>
      <c r="AY205" s="25" t="s">
        <v>308</v>
      </c>
      <c r="BE205" s="214">
        <f>IF(N205="základní",J205,0)</f>
        <v>0</v>
      </c>
      <c r="BF205" s="214">
        <f>IF(N205="snížená",J205,0)</f>
        <v>0</v>
      </c>
      <c r="BG205" s="214">
        <f>IF(N205="zákl. přenesená",J205,0)</f>
        <v>0</v>
      </c>
      <c r="BH205" s="214">
        <f>IF(N205="sníž. přenesená",J205,0)</f>
        <v>0</v>
      </c>
      <c r="BI205" s="214">
        <f>IF(N205="nulová",J205,0)</f>
        <v>0</v>
      </c>
      <c r="BJ205" s="25" t="s">
        <v>82</v>
      </c>
      <c r="BK205" s="214">
        <f>ROUND(I205*H205,2)</f>
        <v>0</v>
      </c>
      <c r="BL205" s="25" t="s">
        <v>327</v>
      </c>
      <c r="BM205" s="25" t="s">
        <v>14191</v>
      </c>
    </row>
    <row r="206" spans="2:65" s="13" customFormat="1" ht="13.5">
      <c r="B206" s="233"/>
      <c r="C206" s="234"/>
      <c r="D206" s="246" t="s">
        <v>451</v>
      </c>
      <c r="E206" s="234"/>
      <c r="F206" s="257" t="s">
        <v>14324</v>
      </c>
      <c r="G206" s="234"/>
      <c r="H206" s="258">
        <v>581.47900000000004</v>
      </c>
      <c r="I206" s="238"/>
      <c r="J206" s="234"/>
      <c r="K206" s="234"/>
      <c r="L206" s="239"/>
      <c r="M206" s="240"/>
      <c r="N206" s="241"/>
      <c r="O206" s="241"/>
      <c r="P206" s="241"/>
      <c r="Q206" s="241"/>
      <c r="R206" s="241"/>
      <c r="S206" s="241"/>
      <c r="T206" s="242"/>
      <c r="AT206" s="243" t="s">
        <v>451</v>
      </c>
      <c r="AU206" s="243" t="s">
        <v>84</v>
      </c>
      <c r="AV206" s="13" t="s">
        <v>84</v>
      </c>
      <c r="AW206" s="13" t="s">
        <v>6</v>
      </c>
      <c r="AX206" s="13" t="s">
        <v>82</v>
      </c>
      <c r="AY206" s="243" t="s">
        <v>308</v>
      </c>
    </row>
    <row r="207" spans="2:65" s="1" customFormat="1" ht="22.5" customHeight="1">
      <c r="B207" s="42"/>
      <c r="C207" s="203" t="s">
        <v>1248</v>
      </c>
      <c r="D207" s="203" t="s">
        <v>311</v>
      </c>
      <c r="E207" s="204" t="s">
        <v>13725</v>
      </c>
      <c r="F207" s="205" t="s">
        <v>13726</v>
      </c>
      <c r="G207" s="206" t="s">
        <v>719</v>
      </c>
      <c r="H207" s="207">
        <v>20.050999999999998</v>
      </c>
      <c r="I207" s="208"/>
      <c r="J207" s="209">
        <f>ROUND(I207*H207,2)</f>
        <v>0</v>
      </c>
      <c r="K207" s="205" t="s">
        <v>6599</v>
      </c>
      <c r="L207" s="62"/>
      <c r="M207" s="210" t="s">
        <v>21</v>
      </c>
      <c r="N207" s="211" t="s">
        <v>45</v>
      </c>
      <c r="O207" s="43"/>
      <c r="P207" s="212">
        <f>O207*H207</f>
        <v>0</v>
      </c>
      <c r="Q207" s="212">
        <v>0</v>
      </c>
      <c r="R207" s="212">
        <f>Q207*H207</f>
        <v>0</v>
      </c>
      <c r="S207" s="212">
        <v>0</v>
      </c>
      <c r="T207" s="213">
        <f>S207*H207</f>
        <v>0</v>
      </c>
      <c r="AR207" s="25" t="s">
        <v>327</v>
      </c>
      <c r="AT207" s="25" t="s">
        <v>311</v>
      </c>
      <c r="AU207" s="25" t="s">
        <v>84</v>
      </c>
      <c r="AY207" s="25" t="s">
        <v>308</v>
      </c>
      <c r="BE207" s="214">
        <f>IF(N207="základní",J207,0)</f>
        <v>0</v>
      </c>
      <c r="BF207" s="214">
        <f>IF(N207="snížená",J207,0)</f>
        <v>0</v>
      </c>
      <c r="BG207" s="214">
        <f>IF(N207="zákl. přenesená",J207,0)</f>
        <v>0</v>
      </c>
      <c r="BH207" s="214">
        <f>IF(N207="sníž. přenesená",J207,0)</f>
        <v>0</v>
      </c>
      <c r="BI207" s="214">
        <f>IF(N207="nulová",J207,0)</f>
        <v>0</v>
      </c>
      <c r="BJ207" s="25" t="s">
        <v>82</v>
      </c>
      <c r="BK207" s="214">
        <f>ROUND(I207*H207,2)</f>
        <v>0</v>
      </c>
      <c r="BL207" s="25" t="s">
        <v>327</v>
      </c>
      <c r="BM207" s="25" t="s">
        <v>14193</v>
      </c>
    </row>
    <row r="208" spans="2:65" s="1" customFormat="1" ht="22.5" customHeight="1">
      <c r="B208" s="42"/>
      <c r="C208" s="203" t="s">
        <v>528</v>
      </c>
      <c r="D208" s="203" t="s">
        <v>311</v>
      </c>
      <c r="E208" s="204" t="s">
        <v>14194</v>
      </c>
      <c r="F208" s="205" t="s">
        <v>13737</v>
      </c>
      <c r="G208" s="206" t="s">
        <v>719</v>
      </c>
      <c r="H208" s="207">
        <v>20.050999999999998</v>
      </c>
      <c r="I208" s="208"/>
      <c r="J208" s="209">
        <f>ROUND(I208*H208,2)</f>
        <v>0</v>
      </c>
      <c r="K208" s="205" t="s">
        <v>21</v>
      </c>
      <c r="L208" s="62"/>
      <c r="M208" s="210" t="s">
        <v>21</v>
      </c>
      <c r="N208" s="211" t="s">
        <v>45</v>
      </c>
      <c r="O208" s="43"/>
      <c r="P208" s="212">
        <f>O208*H208</f>
        <v>0</v>
      </c>
      <c r="Q208" s="212">
        <v>0</v>
      </c>
      <c r="R208" s="212">
        <f>Q208*H208</f>
        <v>0</v>
      </c>
      <c r="S208" s="212">
        <v>0</v>
      </c>
      <c r="T208" s="213">
        <f>S208*H208</f>
        <v>0</v>
      </c>
      <c r="AR208" s="25" t="s">
        <v>327</v>
      </c>
      <c r="AT208" s="25" t="s">
        <v>311</v>
      </c>
      <c r="AU208" s="25" t="s">
        <v>84</v>
      </c>
      <c r="AY208" s="25" t="s">
        <v>308</v>
      </c>
      <c r="BE208" s="214">
        <f>IF(N208="základní",J208,0)</f>
        <v>0</v>
      </c>
      <c r="BF208" s="214">
        <f>IF(N208="snížená",J208,0)</f>
        <v>0</v>
      </c>
      <c r="BG208" s="214">
        <f>IF(N208="zákl. přenesená",J208,0)</f>
        <v>0</v>
      </c>
      <c r="BH208" s="214">
        <f>IF(N208="sníž. přenesená",J208,0)</f>
        <v>0</v>
      </c>
      <c r="BI208" s="214">
        <f>IF(N208="nulová",J208,0)</f>
        <v>0</v>
      </c>
      <c r="BJ208" s="25" t="s">
        <v>82</v>
      </c>
      <c r="BK208" s="214">
        <f>ROUND(I208*H208,2)</f>
        <v>0</v>
      </c>
      <c r="BL208" s="25" t="s">
        <v>327</v>
      </c>
      <c r="BM208" s="25" t="s">
        <v>14195</v>
      </c>
    </row>
    <row r="209" spans="2:65" s="11" customFormat="1" ht="37.35" customHeight="1">
      <c r="B209" s="186"/>
      <c r="C209" s="187"/>
      <c r="D209" s="188" t="s">
        <v>73</v>
      </c>
      <c r="E209" s="189" t="s">
        <v>80</v>
      </c>
      <c r="F209" s="189" t="s">
        <v>306</v>
      </c>
      <c r="G209" s="187"/>
      <c r="H209" s="187"/>
      <c r="I209" s="190"/>
      <c r="J209" s="191">
        <f>BK209</f>
        <v>0</v>
      </c>
      <c r="K209" s="187"/>
      <c r="L209" s="192"/>
      <c r="M209" s="193"/>
      <c r="N209" s="194"/>
      <c r="O209" s="194"/>
      <c r="P209" s="195">
        <f>P210+P212</f>
        <v>0</v>
      </c>
      <c r="Q209" s="194"/>
      <c r="R209" s="195">
        <f>R210+R212</f>
        <v>0</v>
      </c>
      <c r="S209" s="194"/>
      <c r="T209" s="196">
        <f>T210+T212</f>
        <v>0</v>
      </c>
      <c r="AR209" s="197" t="s">
        <v>307</v>
      </c>
      <c r="AT209" s="198" t="s">
        <v>73</v>
      </c>
      <c r="AU209" s="198" t="s">
        <v>74</v>
      </c>
      <c r="AY209" s="197" t="s">
        <v>308</v>
      </c>
      <c r="BK209" s="199">
        <f>BK210+BK212</f>
        <v>0</v>
      </c>
    </row>
    <row r="210" spans="2:65" s="11" customFormat="1" ht="19.899999999999999" customHeight="1">
      <c r="B210" s="186"/>
      <c r="C210" s="187"/>
      <c r="D210" s="200" t="s">
        <v>73</v>
      </c>
      <c r="E210" s="201" t="s">
        <v>309</v>
      </c>
      <c r="F210" s="201" t="s">
        <v>14196</v>
      </c>
      <c r="G210" s="187"/>
      <c r="H210" s="187"/>
      <c r="I210" s="190"/>
      <c r="J210" s="202">
        <f>BK210</f>
        <v>0</v>
      </c>
      <c r="K210" s="187"/>
      <c r="L210" s="192"/>
      <c r="M210" s="193"/>
      <c r="N210" s="194"/>
      <c r="O210" s="194"/>
      <c r="P210" s="195">
        <f>P211</f>
        <v>0</v>
      </c>
      <c r="Q210" s="194"/>
      <c r="R210" s="195">
        <f>R211</f>
        <v>0</v>
      </c>
      <c r="S210" s="194"/>
      <c r="T210" s="196">
        <f>T211</f>
        <v>0</v>
      </c>
      <c r="AR210" s="197" t="s">
        <v>307</v>
      </c>
      <c r="AT210" s="198" t="s">
        <v>73</v>
      </c>
      <c r="AU210" s="198" t="s">
        <v>82</v>
      </c>
      <c r="AY210" s="197" t="s">
        <v>308</v>
      </c>
      <c r="BK210" s="199">
        <f>BK211</f>
        <v>0</v>
      </c>
    </row>
    <row r="211" spans="2:65" s="1" customFormat="1" ht="22.5" customHeight="1">
      <c r="B211" s="42"/>
      <c r="C211" s="203" t="s">
        <v>570</v>
      </c>
      <c r="D211" s="203" t="s">
        <v>311</v>
      </c>
      <c r="E211" s="204" t="s">
        <v>14197</v>
      </c>
      <c r="F211" s="205" t="s">
        <v>14198</v>
      </c>
      <c r="G211" s="206" t="s">
        <v>647</v>
      </c>
      <c r="H211" s="207">
        <v>1</v>
      </c>
      <c r="I211" s="208"/>
      <c r="J211" s="209">
        <f>ROUND(I211*H211,2)</f>
        <v>0</v>
      </c>
      <c r="K211" s="205" t="s">
        <v>6599</v>
      </c>
      <c r="L211" s="62"/>
      <c r="M211" s="210" t="s">
        <v>21</v>
      </c>
      <c r="N211" s="211" t="s">
        <v>45</v>
      </c>
      <c r="O211" s="43"/>
      <c r="P211" s="212">
        <f>O211*H211</f>
        <v>0</v>
      </c>
      <c r="Q211" s="212">
        <v>0</v>
      </c>
      <c r="R211" s="212">
        <f>Q211*H211</f>
        <v>0</v>
      </c>
      <c r="S211" s="212">
        <v>0</v>
      </c>
      <c r="T211" s="213">
        <f>S211*H211</f>
        <v>0</v>
      </c>
      <c r="AR211" s="25" t="s">
        <v>316</v>
      </c>
      <c r="AT211" s="25" t="s">
        <v>311</v>
      </c>
      <c r="AU211" s="25" t="s">
        <v>84</v>
      </c>
      <c r="AY211" s="25" t="s">
        <v>308</v>
      </c>
      <c r="BE211" s="214">
        <f>IF(N211="základní",J211,0)</f>
        <v>0</v>
      </c>
      <c r="BF211" s="214">
        <f>IF(N211="snížená",J211,0)</f>
        <v>0</v>
      </c>
      <c r="BG211" s="214">
        <f>IF(N211="zákl. přenesená",J211,0)</f>
        <v>0</v>
      </c>
      <c r="BH211" s="214">
        <f>IF(N211="sníž. přenesená",J211,0)</f>
        <v>0</v>
      </c>
      <c r="BI211" s="214">
        <f>IF(N211="nulová",J211,0)</f>
        <v>0</v>
      </c>
      <c r="BJ211" s="25" t="s">
        <v>82</v>
      </c>
      <c r="BK211" s="214">
        <f>ROUND(I211*H211,2)</f>
        <v>0</v>
      </c>
      <c r="BL211" s="25" t="s">
        <v>316</v>
      </c>
      <c r="BM211" s="25" t="s">
        <v>14199</v>
      </c>
    </row>
    <row r="212" spans="2:65" s="11" customFormat="1" ht="29.85" customHeight="1">
      <c r="B212" s="186"/>
      <c r="C212" s="187"/>
      <c r="D212" s="200" t="s">
        <v>73</v>
      </c>
      <c r="E212" s="201" t="s">
        <v>414</v>
      </c>
      <c r="F212" s="201" t="s">
        <v>415</v>
      </c>
      <c r="G212" s="187"/>
      <c r="H212" s="187"/>
      <c r="I212" s="190"/>
      <c r="J212" s="202">
        <f>BK212</f>
        <v>0</v>
      </c>
      <c r="K212" s="187"/>
      <c r="L212" s="192"/>
      <c r="M212" s="193"/>
      <c r="N212" s="194"/>
      <c r="O212" s="194"/>
      <c r="P212" s="195">
        <f>SUM(P213:P216)</f>
        <v>0</v>
      </c>
      <c r="Q212" s="194"/>
      <c r="R212" s="195">
        <f>SUM(R213:R216)</f>
        <v>0</v>
      </c>
      <c r="S212" s="194"/>
      <c r="T212" s="196">
        <f>SUM(T213:T216)</f>
        <v>0</v>
      </c>
      <c r="AR212" s="197" t="s">
        <v>307</v>
      </c>
      <c r="AT212" s="198" t="s">
        <v>73</v>
      </c>
      <c r="AU212" s="198" t="s">
        <v>82</v>
      </c>
      <c r="AY212" s="197" t="s">
        <v>308</v>
      </c>
      <c r="BK212" s="199">
        <f>SUM(BK213:BK216)</f>
        <v>0</v>
      </c>
    </row>
    <row r="213" spans="2:65" s="1" customFormat="1" ht="22.5" customHeight="1">
      <c r="B213" s="42"/>
      <c r="C213" s="203" t="s">
        <v>2038</v>
      </c>
      <c r="D213" s="203" t="s">
        <v>311</v>
      </c>
      <c r="E213" s="204" t="s">
        <v>14325</v>
      </c>
      <c r="F213" s="205" t="s">
        <v>14326</v>
      </c>
      <c r="G213" s="206" t="s">
        <v>8882</v>
      </c>
      <c r="H213" s="207">
        <v>12</v>
      </c>
      <c r="I213" s="208"/>
      <c r="J213" s="209">
        <f>ROUND(I213*H213,2)</f>
        <v>0</v>
      </c>
      <c r="K213" s="205" t="s">
        <v>21</v>
      </c>
      <c r="L213" s="62"/>
      <c r="M213" s="210" t="s">
        <v>21</v>
      </c>
      <c r="N213" s="211" t="s">
        <v>45</v>
      </c>
      <c r="O213" s="43"/>
      <c r="P213" s="212">
        <f>O213*H213</f>
        <v>0</v>
      </c>
      <c r="Q213" s="212">
        <v>0</v>
      </c>
      <c r="R213" s="212">
        <f>Q213*H213</f>
        <v>0</v>
      </c>
      <c r="S213" s="212">
        <v>0</v>
      </c>
      <c r="T213" s="213">
        <f>S213*H213</f>
        <v>0</v>
      </c>
      <c r="AR213" s="25" t="s">
        <v>327</v>
      </c>
      <c r="AT213" s="25" t="s">
        <v>311</v>
      </c>
      <c r="AU213" s="25" t="s">
        <v>84</v>
      </c>
      <c r="AY213" s="25" t="s">
        <v>308</v>
      </c>
      <c r="BE213" s="214">
        <f>IF(N213="základní",J213,0)</f>
        <v>0</v>
      </c>
      <c r="BF213" s="214">
        <f>IF(N213="snížená",J213,0)</f>
        <v>0</v>
      </c>
      <c r="BG213" s="214">
        <f>IF(N213="zákl. přenesená",J213,0)</f>
        <v>0</v>
      </c>
      <c r="BH213" s="214">
        <f>IF(N213="sníž. přenesená",J213,0)</f>
        <v>0</v>
      </c>
      <c r="BI213" s="214">
        <f>IF(N213="nulová",J213,0)</f>
        <v>0</v>
      </c>
      <c r="BJ213" s="25" t="s">
        <v>82</v>
      </c>
      <c r="BK213" s="214">
        <f>ROUND(I213*H213,2)</f>
        <v>0</v>
      </c>
      <c r="BL213" s="25" t="s">
        <v>327</v>
      </c>
      <c r="BM213" s="25" t="s">
        <v>14205</v>
      </c>
    </row>
    <row r="214" spans="2:65" s="1" customFormat="1" ht="22.5" customHeight="1">
      <c r="B214" s="42"/>
      <c r="C214" s="203" t="s">
        <v>2042</v>
      </c>
      <c r="D214" s="203" t="s">
        <v>311</v>
      </c>
      <c r="E214" s="204" t="s">
        <v>14327</v>
      </c>
      <c r="F214" s="205" t="s">
        <v>14328</v>
      </c>
      <c r="G214" s="206" t="s">
        <v>578</v>
      </c>
      <c r="H214" s="207">
        <v>1</v>
      </c>
      <c r="I214" s="208"/>
      <c r="J214" s="209">
        <f>ROUND(I214*H214,2)</f>
        <v>0</v>
      </c>
      <c r="K214" s="205" t="s">
        <v>6599</v>
      </c>
      <c r="L214" s="62"/>
      <c r="M214" s="210" t="s">
        <v>21</v>
      </c>
      <c r="N214" s="211" t="s">
        <v>45</v>
      </c>
      <c r="O214" s="43"/>
      <c r="P214" s="212">
        <f>O214*H214</f>
        <v>0</v>
      </c>
      <c r="Q214" s="212">
        <v>0</v>
      </c>
      <c r="R214" s="212">
        <f>Q214*H214</f>
        <v>0</v>
      </c>
      <c r="S214" s="212">
        <v>0</v>
      </c>
      <c r="T214" s="213">
        <f>S214*H214</f>
        <v>0</v>
      </c>
      <c r="AR214" s="25" t="s">
        <v>327</v>
      </c>
      <c r="AT214" s="25" t="s">
        <v>311</v>
      </c>
      <c r="AU214" s="25" t="s">
        <v>84</v>
      </c>
      <c r="AY214" s="25" t="s">
        <v>308</v>
      </c>
      <c r="BE214" s="214">
        <f>IF(N214="základní",J214,0)</f>
        <v>0</v>
      </c>
      <c r="BF214" s="214">
        <f>IF(N214="snížená",J214,0)</f>
        <v>0</v>
      </c>
      <c r="BG214" s="214">
        <f>IF(N214="zákl. přenesená",J214,0)</f>
        <v>0</v>
      </c>
      <c r="BH214" s="214">
        <f>IF(N214="sníž. přenesená",J214,0)</f>
        <v>0</v>
      </c>
      <c r="BI214" s="214">
        <f>IF(N214="nulová",J214,0)</f>
        <v>0</v>
      </c>
      <c r="BJ214" s="25" t="s">
        <v>82</v>
      </c>
      <c r="BK214" s="214">
        <f>ROUND(I214*H214,2)</f>
        <v>0</v>
      </c>
      <c r="BL214" s="25" t="s">
        <v>327</v>
      </c>
      <c r="BM214" s="25" t="s">
        <v>14329</v>
      </c>
    </row>
    <row r="215" spans="2:65" s="1" customFormat="1" ht="22.5" customHeight="1">
      <c r="B215" s="42"/>
      <c r="C215" s="203" t="s">
        <v>2044</v>
      </c>
      <c r="D215" s="203" t="s">
        <v>311</v>
      </c>
      <c r="E215" s="204" t="s">
        <v>14330</v>
      </c>
      <c r="F215" s="205" t="s">
        <v>7244</v>
      </c>
      <c r="G215" s="206" t="s">
        <v>700</v>
      </c>
      <c r="H215" s="207">
        <v>1</v>
      </c>
      <c r="I215" s="208"/>
      <c r="J215" s="209">
        <f>ROUND(I215*H215,2)</f>
        <v>0</v>
      </c>
      <c r="K215" s="205" t="s">
        <v>21</v>
      </c>
      <c r="L215" s="62"/>
      <c r="M215" s="210" t="s">
        <v>21</v>
      </c>
      <c r="N215" s="211" t="s">
        <v>45</v>
      </c>
      <c r="O215" s="43"/>
      <c r="P215" s="212">
        <f>O215*H215</f>
        <v>0</v>
      </c>
      <c r="Q215" s="212">
        <v>0</v>
      </c>
      <c r="R215" s="212">
        <f>Q215*H215</f>
        <v>0</v>
      </c>
      <c r="S215" s="212">
        <v>0</v>
      </c>
      <c r="T215" s="213">
        <f>S215*H215</f>
        <v>0</v>
      </c>
      <c r="AR215" s="25" t="s">
        <v>327</v>
      </c>
      <c r="AT215" s="25" t="s">
        <v>311</v>
      </c>
      <c r="AU215" s="25" t="s">
        <v>84</v>
      </c>
      <c r="AY215" s="25" t="s">
        <v>308</v>
      </c>
      <c r="BE215" s="214">
        <f>IF(N215="základní",J215,0)</f>
        <v>0</v>
      </c>
      <c r="BF215" s="214">
        <f>IF(N215="snížená",J215,0)</f>
        <v>0</v>
      </c>
      <c r="BG215" s="214">
        <f>IF(N215="zákl. přenesená",J215,0)</f>
        <v>0</v>
      </c>
      <c r="BH215" s="214">
        <f>IF(N215="sníž. přenesená",J215,0)</f>
        <v>0</v>
      </c>
      <c r="BI215" s="214">
        <f>IF(N215="nulová",J215,0)</f>
        <v>0</v>
      </c>
      <c r="BJ215" s="25" t="s">
        <v>82</v>
      </c>
      <c r="BK215" s="214">
        <f>ROUND(I215*H215,2)</f>
        <v>0</v>
      </c>
      <c r="BL215" s="25" t="s">
        <v>327</v>
      </c>
      <c r="BM215" s="25" t="s">
        <v>14209</v>
      </c>
    </row>
    <row r="216" spans="2:65" s="1" customFormat="1" ht="22.5" customHeight="1">
      <c r="B216" s="42"/>
      <c r="C216" s="203" t="s">
        <v>2048</v>
      </c>
      <c r="D216" s="203" t="s">
        <v>311</v>
      </c>
      <c r="E216" s="204" t="s">
        <v>14331</v>
      </c>
      <c r="F216" s="205" t="s">
        <v>7247</v>
      </c>
      <c r="G216" s="206" t="s">
        <v>700</v>
      </c>
      <c r="H216" s="207">
        <v>1</v>
      </c>
      <c r="I216" s="208"/>
      <c r="J216" s="209">
        <f>ROUND(I216*H216,2)</f>
        <v>0</v>
      </c>
      <c r="K216" s="205" t="s">
        <v>21</v>
      </c>
      <c r="L216" s="62"/>
      <c r="M216" s="210" t="s">
        <v>21</v>
      </c>
      <c r="N216" s="215" t="s">
        <v>45</v>
      </c>
      <c r="O216" s="216"/>
      <c r="P216" s="217">
        <f>O216*H216</f>
        <v>0</v>
      </c>
      <c r="Q216" s="217">
        <v>0</v>
      </c>
      <c r="R216" s="217">
        <f>Q216*H216</f>
        <v>0</v>
      </c>
      <c r="S216" s="217">
        <v>0</v>
      </c>
      <c r="T216" s="218">
        <f>S216*H216</f>
        <v>0</v>
      </c>
      <c r="AR216" s="25" t="s">
        <v>327</v>
      </c>
      <c r="AT216" s="25" t="s">
        <v>311</v>
      </c>
      <c r="AU216" s="25" t="s">
        <v>84</v>
      </c>
      <c r="AY216" s="25" t="s">
        <v>308</v>
      </c>
      <c r="BE216" s="214">
        <f>IF(N216="základní",J216,0)</f>
        <v>0</v>
      </c>
      <c r="BF216" s="214">
        <f>IF(N216="snížená",J216,0)</f>
        <v>0</v>
      </c>
      <c r="BG216" s="214">
        <f>IF(N216="zákl. přenesená",J216,0)</f>
        <v>0</v>
      </c>
      <c r="BH216" s="214">
        <f>IF(N216="sníž. přenesená",J216,0)</f>
        <v>0</v>
      </c>
      <c r="BI216" s="214">
        <f>IF(N216="nulová",J216,0)</f>
        <v>0</v>
      </c>
      <c r="BJ216" s="25" t="s">
        <v>82</v>
      </c>
      <c r="BK216" s="214">
        <f>ROUND(I216*H216,2)</f>
        <v>0</v>
      </c>
      <c r="BL216" s="25" t="s">
        <v>327</v>
      </c>
      <c r="BM216" s="25" t="s">
        <v>14211</v>
      </c>
    </row>
    <row r="217" spans="2:65" s="1" customFormat="1" ht="6.95" customHeight="1">
      <c r="B217" s="57"/>
      <c r="C217" s="58"/>
      <c r="D217" s="58"/>
      <c r="E217" s="58"/>
      <c r="F217" s="58"/>
      <c r="G217" s="58"/>
      <c r="H217" s="58"/>
      <c r="I217" s="149"/>
      <c r="J217" s="58"/>
      <c r="K217" s="58"/>
      <c r="L217" s="62"/>
    </row>
  </sheetData>
  <sheetProtection password="CC35" sheet="1" objects="1" scenarios="1" formatCells="0" formatColumns="0" formatRows="0" sort="0" autoFilter="0"/>
  <autoFilter ref="C91:K216"/>
  <mergeCells count="12">
    <mergeCell ref="G1:H1"/>
    <mergeCell ref="L2:V2"/>
    <mergeCell ref="E49:H49"/>
    <mergeCell ref="E51:H51"/>
    <mergeCell ref="E80:H80"/>
    <mergeCell ref="E82:H82"/>
    <mergeCell ref="E84:H84"/>
    <mergeCell ref="E7:H7"/>
    <mergeCell ref="E9:H9"/>
    <mergeCell ref="E11:H11"/>
    <mergeCell ref="E26:H26"/>
    <mergeCell ref="E47:H47"/>
  </mergeCells>
  <hyperlinks>
    <hyperlink ref="F1:G1" location="C2" display="1) Krycí list soupisu"/>
    <hyperlink ref="G1:H1" location="C58" display="2) Rekapitulace"/>
    <hyperlink ref="J1" location="C91" display="3) Soupis prací"/>
    <hyperlink ref="L1:V1" location="'Rekapitulace stavby'!C2" display="Rekapitulace stavby"/>
  </hyperlinks>
  <pageMargins left="0.58333330000000005" right="0.58333330000000005" top="0.58333330000000005" bottom="0.58333330000000005" header="0" footer="0"/>
  <pageSetup paperSize="9" fitToHeight="100" orientation="landscape" blackAndWhite="1" r:id="rId1"/>
  <headerFooter>
    <oddFooter>&amp;CStrana &amp;P z &amp;N</oddFooter>
  </headerFooter>
  <drawing r:id="rId2"/>
</worksheet>
</file>

<file path=xl/worksheets/sheet47.xml><?xml version="1.0" encoding="utf-8"?>
<worksheet xmlns="http://schemas.openxmlformats.org/spreadsheetml/2006/main" xmlns:r="http://schemas.openxmlformats.org/officeDocument/2006/relationships">
  <sheetPr>
    <pageSetUpPr fitToPage="1"/>
  </sheetPr>
  <dimension ref="A1:BR132"/>
  <sheetViews>
    <sheetView showGridLines="0" workbookViewId="0">
      <pane ySplit="1" topLeftCell="A2" activePane="bottomLeft" state="frozen"/>
      <selection pane="bottomLeft"/>
    </sheetView>
  </sheetViews>
  <sheetFormatPr defaultRowHeight="15"/>
  <cols>
    <col min="1" max="1" width="8.33203125" customWidth="1"/>
    <col min="2" max="2" width="1.6640625" customWidth="1"/>
    <col min="3" max="3" width="4.1640625" customWidth="1"/>
    <col min="4" max="4" width="4.33203125" customWidth="1"/>
    <col min="5" max="5" width="17.1640625" customWidth="1"/>
    <col min="6" max="6" width="75" customWidth="1"/>
    <col min="7" max="7" width="8.6640625" customWidth="1"/>
    <col min="8" max="8" width="11.1640625" customWidth="1"/>
    <col min="9" max="9" width="12.6640625" style="121" customWidth="1"/>
    <col min="10" max="10" width="23.5" customWidth="1"/>
    <col min="11" max="11" width="15.5" customWidth="1"/>
    <col min="19" max="19" width="8.1640625" customWidth="1"/>
    <col min="20" max="20" width="29.6640625" customWidth="1"/>
    <col min="21" max="21" width="16.33203125"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1" spans="1:70" ht="21.75" customHeight="1">
      <c r="A1" s="22"/>
      <c r="B1" s="122"/>
      <c r="C1" s="122"/>
      <c r="D1" s="123" t="s">
        <v>1</v>
      </c>
      <c r="E1" s="122"/>
      <c r="F1" s="124" t="s">
        <v>272</v>
      </c>
      <c r="G1" s="427" t="s">
        <v>273</v>
      </c>
      <c r="H1" s="427"/>
      <c r="I1" s="125"/>
      <c r="J1" s="124" t="s">
        <v>274</v>
      </c>
      <c r="K1" s="123" t="s">
        <v>275</v>
      </c>
      <c r="L1" s="124" t="s">
        <v>276</v>
      </c>
      <c r="M1" s="124"/>
      <c r="N1" s="124"/>
      <c r="O1" s="124"/>
      <c r="P1" s="124"/>
      <c r="Q1" s="124"/>
      <c r="R1" s="124"/>
      <c r="S1" s="124"/>
      <c r="T1" s="124"/>
      <c r="U1" s="21"/>
      <c r="V1" s="21"/>
      <c r="W1" s="22"/>
      <c r="X1" s="22"/>
      <c r="Y1" s="22"/>
      <c r="Z1" s="22"/>
      <c r="AA1" s="22"/>
      <c r="AB1" s="22"/>
      <c r="AC1" s="22"/>
      <c r="AD1" s="22"/>
      <c r="AE1" s="22"/>
      <c r="AF1" s="22"/>
      <c r="AG1" s="22"/>
      <c r="AH1" s="22"/>
      <c r="AI1" s="22"/>
      <c r="AJ1" s="22"/>
      <c r="AK1" s="22"/>
      <c r="AL1" s="22"/>
      <c r="AM1" s="22"/>
      <c r="AN1" s="22"/>
      <c r="AO1" s="22"/>
      <c r="AP1" s="22"/>
      <c r="AQ1" s="22"/>
      <c r="AR1" s="22"/>
      <c r="AS1" s="22"/>
      <c r="AT1" s="22"/>
      <c r="AU1" s="22"/>
      <c r="AV1" s="22"/>
      <c r="AW1" s="22"/>
      <c r="AX1" s="22"/>
      <c r="AY1" s="22"/>
      <c r="AZ1" s="22"/>
      <c r="BA1" s="22"/>
      <c r="BB1" s="22"/>
      <c r="BC1" s="22"/>
      <c r="BD1" s="22"/>
      <c r="BE1" s="22"/>
      <c r="BF1" s="22"/>
      <c r="BG1" s="22"/>
      <c r="BH1" s="22"/>
      <c r="BI1" s="22"/>
      <c r="BJ1" s="22"/>
      <c r="BK1" s="22"/>
      <c r="BL1" s="22"/>
      <c r="BM1" s="22"/>
      <c r="BN1" s="22"/>
      <c r="BO1" s="22"/>
      <c r="BP1" s="22"/>
      <c r="BQ1" s="22"/>
      <c r="BR1" s="22"/>
    </row>
    <row r="2" spans="1:70" ht="36.950000000000003" customHeight="1">
      <c r="L2" s="419"/>
      <c r="M2" s="419"/>
      <c r="N2" s="419"/>
      <c r="O2" s="419"/>
      <c r="P2" s="419"/>
      <c r="Q2" s="419"/>
      <c r="R2" s="419"/>
      <c r="S2" s="419"/>
      <c r="T2" s="419"/>
      <c r="U2" s="419"/>
      <c r="V2" s="419"/>
      <c r="AT2" s="25" t="s">
        <v>243</v>
      </c>
    </row>
    <row r="3" spans="1:70" ht="6.95" customHeight="1">
      <c r="B3" s="26"/>
      <c r="C3" s="27"/>
      <c r="D3" s="27"/>
      <c r="E3" s="27"/>
      <c r="F3" s="27"/>
      <c r="G3" s="27"/>
      <c r="H3" s="27"/>
      <c r="I3" s="126"/>
      <c r="J3" s="27"/>
      <c r="K3" s="28"/>
      <c r="AT3" s="25" t="s">
        <v>84</v>
      </c>
    </row>
    <row r="4" spans="1:70" ht="36.950000000000003" customHeight="1">
      <c r="B4" s="29"/>
      <c r="C4" s="30"/>
      <c r="D4" s="31" t="s">
        <v>277</v>
      </c>
      <c r="E4" s="30"/>
      <c r="F4" s="30"/>
      <c r="G4" s="30"/>
      <c r="H4" s="30"/>
      <c r="I4" s="127"/>
      <c r="J4" s="30"/>
      <c r="K4" s="32"/>
      <c r="M4" s="33" t="s">
        <v>12</v>
      </c>
      <c r="AT4" s="25" t="s">
        <v>6</v>
      </c>
    </row>
    <row r="5" spans="1:70" ht="6.95" customHeight="1">
      <c r="B5" s="29"/>
      <c r="C5" s="30"/>
      <c r="D5" s="30"/>
      <c r="E5" s="30"/>
      <c r="F5" s="30"/>
      <c r="G5" s="30"/>
      <c r="H5" s="30"/>
      <c r="I5" s="127"/>
      <c r="J5" s="30"/>
      <c r="K5" s="32"/>
    </row>
    <row r="6" spans="1:70">
      <c r="B6" s="29"/>
      <c r="C6" s="30"/>
      <c r="D6" s="38" t="s">
        <v>18</v>
      </c>
      <c r="E6" s="30"/>
      <c r="F6" s="30"/>
      <c r="G6" s="30"/>
      <c r="H6" s="30"/>
      <c r="I6" s="127"/>
      <c r="J6" s="30"/>
      <c r="K6" s="32"/>
    </row>
    <row r="7" spans="1:70" ht="22.5" customHeight="1">
      <c r="B7" s="29"/>
      <c r="C7" s="30"/>
      <c r="D7" s="30"/>
      <c r="E7" s="420" t="str">
        <f>'Rekapitulace stavby'!K6</f>
        <v>Národní telemedicínské centrum</v>
      </c>
      <c r="F7" s="421"/>
      <c r="G7" s="421"/>
      <c r="H7" s="421"/>
      <c r="I7" s="127"/>
      <c r="J7" s="30"/>
      <c r="K7" s="32"/>
    </row>
    <row r="8" spans="1:70">
      <c r="B8" s="29"/>
      <c r="C8" s="30"/>
      <c r="D8" s="38" t="s">
        <v>278</v>
      </c>
      <c r="E8" s="30"/>
      <c r="F8" s="30"/>
      <c r="G8" s="30"/>
      <c r="H8" s="30"/>
      <c r="I8" s="127"/>
      <c r="J8" s="30"/>
      <c r="K8" s="32"/>
    </row>
    <row r="9" spans="1:70" s="1" customFormat="1" ht="22.5" customHeight="1">
      <c r="B9" s="42"/>
      <c r="C9" s="43"/>
      <c r="D9" s="43"/>
      <c r="E9" s="420" t="s">
        <v>14332</v>
      </c>
      <c r="F9" s="423"/>
      <c r="G9" s="423"/>
      <c r="H9" s="423"/>
      <c r="I9" s="128"/>
      <c r="J9" s="43"/>
      <c r="K9" s="46"/>
    </row>
    <row r="10" spans="1:70" s="1" customFormat="1">
      <c r="B10" s="42"/>
      <c r="C10" s="43"/>
      <c r="D10" s="38" t="s">
        <v>425</v>
      </c>
      <c r="E10" s="43"/>
      <c r="F10" s="43"/>
      <c r="G10" s="43"/>
      <c r="H10" s="43"/>
      <c r="I10" s="128"/>
      <c r="J10" s="43"/>
      <c r="K10" s="46"/>
    </row>
    <row r="11" spans="1:70" s="1" customFormat="1" ht="36.950000000000003" customHeight="1">
      <c r="B11" s="42"/>
      <c r="C11" s="43"/>
      <c r="D11" s="43"/>
      <c r="E11" s="422" t="s">
        <v>14333</v>
      </c>
      <c r="F11" s="423"/>
      <c r="G11" s="423"/>
      <c r="H11" s="423"/>
      <c r="I11" s="128"/>
      <c r="J11" s="43"/>
      <c r="K11" s="46"/>
    </row>
    <row r="12" spans="1:70" s="1" customFormat="1" ht="13.5">
      <c r="B12" s="42"/>
      <c r="C12" s="43"/>
      <c r="D12" s="43"/>
      <c r="E12" s="43"/>
      <c r="F12" s="43"/>
      <c r="G12" s="43"/>
      <c r="H12" s="43"/>
      <c r="I12" s="128"/>
      <c r="J12" s="43"/>
      <c r="K12" s="46"/>
    </row>
    <row r="13" spans="1:70" s="1" customFormat="1" ht="14.45" customHeight="1">
      <c r="B13" s="42"/>
      <c r="C13" s="43"/>
      <c r="D13" s="38" t="s">
        <v>20</v>
      </c>
      <c r="E13" s="43"/>
      <c r="F13" s="36" t="s">
        <v>21</v>
      </c>
      <c r="G13" s="43"/>
      <c r="H13" s="43"/>
      <c r="I13" s="129" t="s">
        <v>22</v>
      </c>
      <c r="J13" s="36" t="s">
        <v>21</v>
      </c>
      <c r="K13" s="46"/>
    </row>
    <row r="14" spans="1:70" s="1" customFormat="1" ht="14.45" customHeight="1">
      <c r="B14" s="42"/>
      <c r="C14" s="43"/>
      <c r="D14" s="38" t="s">
        <v>23</v>
      </c>
      <c r="E14" s="43"/>
      <c r="F14" s="36" t="s">
        <v>24</v>
      </c>
      <c r="G14" s="43"/>
      <c r="H14" s="43"/>
      <c r="I14" s="129" t="s">
        <v>25</v>
      </c>
      <c r="J14" s="130" t="str">
        <f>'Rekapitulace stavby'!AN8</f>
        <v>26.1.2017</v>
      </c>
      <c r="K14" s="46"/>
    </row>
    <row r="15" spans="1:70" s="1" customFormat="1" ht="10.9" customHeight="1">
      <c r="B15" s="42"/>
      <c r="C15" s="43"/>
      <c r="D15" s="43"/>
      <c r="E15" s="43"/>
      <c r="F15" s="43"/>
      <c r="G15" s="43"/>
      <c r="H15" s="43"/>
      <c r="I15" s="128"/>
      <c r="J15" s="43"/>
      <c r="K15" s="46"/>
    </row>
    <row r="16" spans="1:70" s="1" customFormat="1" ht="14.45" customHeight="1">
      <c r="B16" s="42"/>
      <c r="C16" s="43"/>
      <c r="D16" s="38" t="s">
        <v>27</v>
      </c>
      <c r="E16" s="43"/>
      <c r="F16" s="43"/>
      <c r="G16" s="43"/>
      <c r="H16" s="43"/>
      <c r="I16" s="129" t="s">
        <v>28</v>
      </c>
      <c r="J16" s="36" t="s">
        <v>29</v>
      </c>
      <c r="K16" s="46"/>
    </row>
    <row r="17" spans="2:11" s="1" customFormat="1" ht="18" customHeight="1">
      <c r="B17" s="42"/>
      <c r="C17" s="43"/>
      <c r="D17" s="43"/>
      <c r="E17" s="36" t="s">
        <v>30</v>
      </c>
      <c r="F17" s="43"/>
      <c r="G17" s="43"/>
      <c r="H17" s="43"/>
      <c r="I17" s="129" t="s">
        <v>31</v>
      </c>
      <c r="J17" s="36" t="s">
        <v>21</v>
      </c>
      <c r="K17" s="46"/>
    </row>
    <row r="18" spans="2:11" s="1" customFormat="1" ht="6.95" customHeight="1">
      <c r="B18" s="42"/>
      <c r="C18" s="43"/>
      <c r="D18" s="43"/>
      <c r="E18" s="43"/>
      <c r="F18" s="43"/>
      <c r="G18" s="43"/>
      <c r="H18" s="43"/>
      <c r="I18" s="128"/>
      <c r="J18" s="43"/>
      <c r="K18" s="46"/>
    </row>
    <row r="19" spans="2:11" s="1" customFormat="1" ht="14.45" customHeight="1">
      <c r="B19" s="42"/>
      <c r="C19" s="43"/>
      <c r="D19" s="38" t="s">
        <v>32</v>
      </c>
      <c r="E19" s="43"/>
      <c r="F19" s="43"/>
      <c r="G19" s="43"/>
      <c r="H19" s="43"/>
      <c r="I19" s="129" t="s">
        <v>28</v>
      </c>
      <c r="J19" s="36" t="str">
        <f>IF('Rekapitulace stavby'!AN13="Vyplň údaj","",IF('Rekapitulace stavby'!AN13="","",'Rekapitulace stavby'!AN13))</f>
        <v/>
      </c>
      <c r="K19" s="46"/>
    </row>
    <row r="20" spans="2:11" s="1" customFormat="1" ht="18" customHeight="1">
      <c r="B20" s="42"/>
      <c r="C20" s="43"/>
      <c r="D20" s="43"/>
      <c r="E20" s="36" t="str">
        <f>IF('Rekapitulace stavby'!E14="Vyplň údaj","",IF('Rekapitulace stavby'!E14="","",'Rekapitulace stavby'!E14))</f>
        <v/>
      </c>
      <c r="F20" s="43"/>
      <c r="G20" s="43"/>
      <c r="H20" s="43"/>
      <c r="I20" s="129" t="s">
        <v>31</v>
      </c>
      <c r="J20" s="36" t="str">
        <f>IF('Rekapitulace stavby'!AN14="Vyplň údaj","",IF('Rekapitulace stavby'!AN14="","",'Rekapitulace stavby'!AN14))</f>
        <v/>
      </c>
      <c r="K20" s="46"/>
    </row>
    <row r="21" spans="2:11" s="1" customFormat="1" ht="6.95" customHeight="1">
      <c r="B21" s="42"/>
      <c r="C21" s="43"/>
      <c r="D21" s="43"/>
      <c r="E21" s="43"/>
      <c r="F21" s="43"/>
      <c r="G21" s="43"/>
      <c r="H21" s="43"/>
      <c r="I21" s="128"/>
      <c r="J21" s="43"/>
      <c r="K21" s="46"/>
    </row>
    <row r="22" spans="2:11" s="1" customFormat="1" ht="14.45" customHeight="1">
      <c r="B22" s="42"/>
      <c r="C22" s="43"/>
      <c r="D22" s="38" t="s">
        <v>34</v>
      </c>
      <c r="E22" s="43"/>
      <c r="F22" s="43"/>
      <c r="G22" s="43"/>
      <c r="H22" s="43"/>
      <c r="I22" s="129" t="s">
        <v>28</v>
      </c>
      <c r="J22" s="36" t="s">
        <v>35</v>
      </c>
      <c r="K22" s="46"/>
    </row>
    <row r="23" spans="2:11" s="1" customFormat="1" ht="18" customHeight="1">
      <c r="B23" s="42"/>
      <c r="C23" s="43"/>
      <c r="D23" s="43"/>
      <c r="E23" s="36" t="s">
        <v>36</v>
      </c>
      <c r="F23" s="43"/>
      <c r="G23" s="43"/>
      <c r="H23" s="43"/>
      <c r="I23" s="129" t="s">
        <v>31</v>
      </c>
      <c r="J23" s="36" t="s">
        <v>21</v>
      </c>
      <c r="K23" s="46"/>
    </row>
    <row r="24" spans="2:11" s="1" customFormat="1" ht="6.95" customHeight="1">
      <c r="B24" s="42"/>
      <c r="C24" s="43"/>
      <c r="D24" s="43"/>
      <c r="E24" s="43"/>
      <c r="F24" s="43"/>
      <c r="G24" s="43"/>
      <c r="H24" s="43"/>
      <c r="I24" s="128"/>
      <c r="J24" s="43"/>
      <c r="K24" s="46"/>
    </row>
    <row r="25" spans="2:11" s="1" customFormat="1" ht="14.45" customHeight="1">
      <c r="B25" s="42"/>
      <c r="C25" s="43"/>
      <c r="D25" s="38" t="s">
        <v>38</v>
      </c>
      <c r="E25" s="43"/>
      <c r="F25" s="43"/>
      <c r="G25" s="43"/>
      <c r="H25" s="43"/>
      <c r="I25" s="128"/>
      <c r="J25" s="43"/>
      <c r="K25" s="46"/>
    </row>
    <row r="26" spans="2:11" s="7" customFormat="1" ht="22.5" customHeight="1">
      <c r="B26" s="131"/>
      <c r="C26" s="132"/>
      <c r="D26" s="132"/>
      <c r="E26" s="384" t="s">
        <v>21</v>
      </c>
      <c r="F26" s="384"/>
      <c r="G26" s="384"/>
      <c r="H26" s="384"/>
      <c r="I26" s="133"/>
      <c r="J26" s="132"/>
      <c r="K26" s="134"/>
    </row>
    <row r="27" spans="2:11" s="1" customFormat="1" ht="6.95" customHeight="1">
      <c r="B27" s="42"/>
      <c r="C27" s="43"/>
      <c r="D27" s="43"/>
      <c r="E27" s="43"/>
      <c r="F27" s="43"/>
      <c r="G27" s="43"/>
      <c r="H27" s="43"/>
      <c r="I27" s="128"/>
      <c r="J27" s="43"/>
      <c r="K27" s="46"/>
    </row>
    <row r="28" spans="2:11" s="1" customFormat="1" ht="6.95" customHeight="1">
      <c r="B28" s="42"/>
      <c r="C28" s="43"/>
      <c r="D28" s="86"/>
      <c r="E28" s="86"/>
      <c r="F28" s="86"/>
      <c r="G28" s="86"/>
      <c r="H28" s="86"/>
      <c r="I28" s="135"/>
      <c r="J28" s="86"/>
      <c r="K28" s="136"/>
    </row>
    <row r="29" spans="2:11" s="1" customFormat="1" ht="25.35" customHeight="1">
      <c r="B29" s="42"/>
      <c r="C29" s="43"/>
      <c r="D29" s="137" t="s">
        <v>40</v>
      </c>
      <c r="E29" s="43"/>
      <c r="F29" s="43"/>
      <c r="G29" s="43"/>
      <c r="H29" s="43"/>
      <c r="I29" s="128"/>
      <c r="J29" s="138">
        <f>ROUND(J88,2)</f>
        <v>0</v>
      </c>
      <c r="K29" s="46"/>
    </row>
    <row r="30" spans="2:11" s="1" customFormat="1" ht="6.95" customHeight="1">
      <c r="B30" s="42"/>
      <c r="C30" s="43"/>
      <c r="D30" s="86"/>
      <c r="E30" s="86"/>
      <c r="F30" s="86"/>
      <c r="G30" s="86"/>
      <c r="H30" s="86"/>
      <c r="I30" s="135"/>
      <c r="J30" s="86"/>
      <c r="K30" s="136"/>
    </row>
    <row r="31" spans="2:11" s="1" customFormat="1" ht="14.45" customHeight="1">
      <c r="B31" s="42"/>
      <c r="C31" s="43"/>
      <c r="D31" s="43"/>
      <c r="E31" s="43"/>
      <c r="F31" s="47" t="s">
        <v>42</v>
      </c>
      <c r="G31" s="43"/>
      <c r="H31" s="43"/>
      <c r="I31" s="139" t="s">
        <v>41</v>
      </c>
      <c r="J31" s="47" t="s">
        <v>43</v>
      </c>
      <c r="K31" s="46"/>
    </row>
    <row r="32" spans="2:11" s="1" customFormat="1" ht="14.45" customHeight="1">
      <c r="B32" s="42"/>
      <c r="C32" s="43"/>
      <c r="D32" s="50" t="s">
        <v>44</v>
      </c>
      <c r="E32" s="50" t="s">
        <v>45</v>
      </c>
      <c r="F32" s="140">
        <f>ROUND(SUM(BE88:BE131), 2)</f>
        <v>0</v>
      </c>
      <c r="G32" s="43"/>
      <c r="H32" s="43"/>
      <c r="I32" s="141">
        <v>0.21</v>
      </c>
      <c r="J32" s="140">
        <f>ROUND(ROUND((SUM(BE88:BE131)), 2)*I32, 2)</f>
        <v>0</v>
      </c>
      <c r="K32" s="46"/>
    </row>
    <row r="33" spans="2:11" s="1" customFormat="1" ht="14.45" customHeight="1">
      <c r="B33" s="42"/>
      <c r="C33" s="43"/>
      <c r="D33" s="43"/>
      <c r="E33" s="50" t="s">
        <v>46</v>
      </c>
      <c r="F33" s="140">
        <f>ROUND(SUM(BF88:BF131), 2)</f>
        <v>0</v>
      </c>
      <c r="G33" s="43"/>
      <c r="H33" s="43"/>
      <c r="I33" s="141">
        <v>0.15</v>
      </c>
      <c r="J33" s="140">
        <f>ROUND(ROUND((SUM(BF88:BF131)), 2)*I33, 2)</f>
        <v>0</v>
      </c>
      <c r="K33" s="46"/>
    </row>
    <row r="34" spans="2:11" s="1" customFormat="1" ht="14.45" hidden="1" customHeight="1">
      <c r="B34" s="42"/>
      <c r="C34" s="43"/>
      <c r="D34" s="43"/>
      <c r="E34" s="50" t="s">
        <v>47</v>
      </c>
      <c r="F34" s="140">
        <f>ROUND(SUM(BG88:BG131), 2)</f>
        <v>0</v>
      </c>
      <c r="G34" s="43"/>
      <c r="H34" s="43"/>
      <c r="I34" s="141">
        <v>0.21</v>
      </c>
      <c r="J34" s="140">
        <v>0</v>
      </c>
      <c r="K34" s="46"/>
    </row>
    <row r="35" spans="2:11" s="1" customFormat="1" ht="14.45" hidden="1" customHeight="1">
      <c r="B35" s="42"/>
      <c r="C35" s="43"/>
      <c r="D35" s="43"/>
      <c r="E35" s="50" t="s">
        <v>48</v>
      </c>
      <c r="F35" s="140">
        <f>ROUND(SUM(BH88:BH131), 2)</f>
        <v>0</v>
      </c>
      <c r="G35" s="43"/>
      <c r="H35" s="43"/>
      <c r="I35" s="141">
        <v>0.15</v>
      </c>
      <c r="J35" s="140">
        <v>0</v>
      </c>
      <c r="K35" s="46"/>
    </row>
    <row r="36" spans="2:11" s="1" customFormat="1" ht="14.45" hidden="1" customHeight="1">
      <c r="B36" s="42"/>
      <c r="C36" s="43"/>
      <c r="D36" s="43"/>
      <c r="E36" s="50" t="s">
        <v>49</v>
      </c>
      <c r="F36" s="140">
        <f>ROUND(SUM(BI88:BI131), 2)</f>
        <v>0</v>
      </c>
      <c r="G36" s="43"/>
      <c r="H36" s="43"/>
      <c r="I36" s="141">
        <v>0</v>
      </c>
      <c r="J36" s="140">
        <v>0</v>
      </c>
      <c r="K36" s="46"/>
    </row>
    <row r="37" spans="2:11" s="1" customFormat="1" ht="6.95" customHeight="1">
      <c r="B37" s="42"/>
      <c r="C37" s="43"/>
      <c r="D37" s="43"/>
      <c r="E37" s="43"/>
      <c r="F37" s="43"/>
      <c r="G37" s="43"/>
      <c r="H37" s="43"/>
      <c r="I37" s="128"/>
      <c r="J37" s="43"/>
      <c r="K37" s="46"/>
    </row>
    <row r="38" spans="2:11" s="1" customFormat="1" ht="25.35" customHeight="1">
      <c r="B38" s="42"/>
      <c r="C38" s="142"/>
      <c r="D38" s="143" t="s">
        <v>50</v>
      </c>
      <c r="E38" s="80"/>
      <c r="F38" s="80"/>
      <c r="G38" s="144" t="s">
        <v>51</v>
      </c>
      <c r="H38" s="145" t="s">
        <v>52</v>
      </c>
      <c r="I38" s="146"/>
      <c r="J38" s="147">
        <f>SUM(J29:J36)</f>
        <v>0</v>
      </c>
      <c r="K38" s="148"/>
    </row>
    <row r="39" spans="2:11" s="1" customFormat="1" ht="14.45" customHeight="1">
      <c r="B39" s="57"/>
      <c r="C39" s="58"/>
      <c r="D39" s="58"/>
      <c r="E39" s="58"/>
      <c r="F39" s="58"/>
      <c r="G39" s="58"/>
      <c r="H39" s="58"/>
      <c r="I39" s="149"/>
      <c r="J39" s="58"/>
      <c r="K39" s="59"/>
    </row>
    <row r="43" spans="2:11" s="1" customFormat="1" ht="6.95" customHeight="1">
      <c r="B43" s="150"/>
      <c r="C43" s="151"/>
      <c r="D43" s="151"/>
      <c r="E43" s="151"/>
      <c r="F43" s="151"/>
      <c r="G43" s="151"/>
      <c r="H43" s="151"/>
      <c r="I43" s="152"/>
      <c r="J43" s="151"/>
      <c r="K43" s="153"/>
    </row>
    <row r="44" spans="2:11" s="1" customFormat="1" ht="36.950000000000003" customHeight="1">
      <c r="B44" s="42"/>
      <c r="C44" s="31" t="s">
        <v>280</v>
      </c>
      <c r="D44" s="43"/>
      <c r="E44" s="43"/>
      <c r="F44" s="43"/>
      <c r="G44" s="43"/>
      <c r="H44" s="43"/>
      <c r="I44" s="128"/>
      <c r="J44" s="43"/>
      <c r="K44" s="46"/>
    </row>
    <row r="45" spans="2:11" s="1" customFormat="1" ht="6.95" customHeight="1">
      <c r="B45" s="42"/>
      <c r="C45" s="43"/>
      <c r="D45" s="43"/>
      <c r="E45" s="43"/>
      <c r="F45" s="43"/>
      <c r="G45" s="43"/>
      <c r="H45" s="43"/>
      <c r="I45" s="128"/>
      <c r="J45" s="43"/>
      <c r="K45" s="46"/>
    </row>
    <row r="46" spans="2:11" s="1" customFormat="1" ht="14.45" customHeight="1">
      <c r="B46" s="42"/>
      <c r="C46" s="38" t="s">
        <v>18</v>
      </c>
      <c r="D46" s="43"/>
      <c r="E46" s="43"/>
      <c r="F46" s="43"/>
      <c r="G46" s="43"/>
      <c r="H46" s="43"/>
      <c r="I46" s="128"/>
      <c r="J46" s="43"/>
      <c r="K46" s="46"/>
    </row>
    <row r="47" spans="2:11" s="1" customFormat="1" ht="22.5" customHeight="1">
      <c r="B47" s="42"/>
      <c r="C47" s="43"/>
      <c r="D47" s="43"/>
      <c r="E47" s="420" t="str">
        <f>E7</f>
        <v>Národní telemedicínské centrum</v>
      </c>
      <c r="F47" s="421"/>
      <c r="G47" s="421"/>
      <c r="H47" s="421"/>
      <c r="I47" s="128"/>
      <c r="J47" s="43"/>
      <c r="K47" s="46"/>
    </row>
    <row r="48" spans="2:11">
      <c r="B48" s="29"/>
      <c r="C48" s="38" t="s">
        <v>278</v>
      </c>
      <c r="D48" s="30"/>
      <c r="E48" s="30"/>
      <c r="F48" s="30"/>
      <c r="G48" s="30"/>
      <c r="H48" s="30"/>
      <c r="I48" s="127"/>
      <c r="J48" s="30"/>
      <c r="K48" s="32"/>
    </row>
    <row r="49" spans="2:47" s="1" customFormat="1" ht="22.5" customHeight="1">
      <c r="B49" s="42"/>
      <c r="C49" s="43"/>
      <c r="D49" s="43"/>
      <c r="E49" s="420" t="s">
        <v>14332</v>
      </c>
      <c r="F49" s="423"/>
      <c r="G49" s="423"/>
      <c r="H49" s="423"/>
      <c r="I49" s="128"/>
      <c r="J49" s="43"/>
      <c r="K49" s="46"/>
    </row>
    <row r="50" spans="2:47" s="1" customFormat="1" ht="14.45" customHeight="1">
      <c r="B50" s="42"/>
      <c r="C50" s="38" t="s">
        <v>425</v>
      </c>
      <c r="D50" s="43"/>
      <c r="E50" s="43"/>
      <c r="F50" s="43"/>
      <c r="G50" s="43"/>
      <c r="H50" s="43"/>
      <c r="I50" s="128"/>
      <c r="J50" s="43"/>
      <c r="K50" s="46"/>
    </row>
    <row r="51" spans="2:47" s="1" customFormat="1" ht="23.25" customHeight="1">
      <c r="B51" s="42"/>
      <c r="C51" s="43"/>
      <c r="D51" s="43"/>
      <c r="E51" s="422" t="str">
        <f>E11</f>
        <v>009 - Potrubní pošta</v>
      </c>
      <c r="F51" s="423"/>
      <c r="G51" s="423"/>
      <c r="H51" s="423"/>
      <c r="I51" s="128"/>
      <c r="J51" s="43"/>
      <c r="K51" s="46"/>
    </row>
    <row r="52" spans="2:47" s="1" customFormat="1" ht="6.95" customHeight="1">
      <c r="B52" s="42"/>
      <c r="C52" s="43"/>
      <c r="D52" s="43"/>
      <c r="E52" s="43"/>
      <c r="F52" s="43"/>
      <c r="G52" s="43"/>
      <c r="H52" s="43"/>
      <c r="I52" s="128"/>
      <c r="J52" s="43"/>
      <c r="K52" s="46"/>
    </row>
    <row r="53" spans="2:47" s="1" customFormat="1" ht="18" customHeight="1">
      <c r="B53" s="42"/>
      <c r="C53" s="38" t="s">
        <v>23</v>
      </c>
      <c r="D53" s="43"/>
      <c r="E53" s="43"/>
      <c r="F53" s="36" t="str">
        <f>F14</f>
        <v>FN Olomouc</v>
      </c>
      <c r="G53" s="43"/>
      <c r="H53" s="43"/>
      <c r="I53" s="129" t="s">
        <v>25</v>
      </c>
      <c r="J53" s="130" t="str">
        <f>IF(J14="","",J14)</f>
        <v>26.1.2017</v>
      </c>
      <c r="K53" s="46"/>
    </row>
    <row r="54" spans="2:47" s="1" customFormat="1" ht="6.95" customHeight="1">
      <c r="B54" s="42"/>
      <c r="C54" s="43"/>
      <c r="D54" s="43"/>
      <c r="E54" s="43"/>
      <c r="F54" s="43"/>
      <c r="G54" s="43"/>
      <c r="H54" s="43"/>
      <c r="I54" s="128"/>
      <c r="J54" s="43"/>
      <c r="K54" s="46"/>
    </row>
    <row r="55" spans="2:47" s="1" customFormat="1">
      <c r="B55" s="42"/>
      <c r="C55" s="38" t="s">
        <v>27</v>
      </c>
      <c r="D55" s="43"/>
      <c r="E55" s="43"/>
      <c r="F55" s="36" t="str">
        <f>E17</f>
        <v>SPS Projekt s. r.o., Za Návsí 1670/9, Praha 10</v>
      </c>
      <c r="G55" s="43"/>
      <c r="H55" s="43"/>
      <c r="I55" s="129" t="s">
        <v>34</v>
      </c>
      <c r="J55" s="36" t="str">
        <f>E23</f>
        <v>OK Plan Architects s.r.o., Na Závodí 631, Humpolec</v>
      </c>
      <c r="K55" s="46"/>
    </row>
    <row r="56" spans="2:47" s="1" customFormat="1" ht="14.45" customHeight="1">
      <c r="B56" s="42"/>
      <c r="C56" s="38" t="s">
        <v>32</v>
      </c>
      <c r="D56" s="43"/>
      <c r="E56" s="43"/>
      <c r="F56" s="36" t="str">
        <f>IF(E20="","",E20)</f>
        <v/>
      </c>
      <c r="G56" s="43"/>
      <c r="H56" s="43"/>
      <c r="I56" s="128"/>
      <c r="J56" s="43"/>
      <c r="K56" s="46"/>
    </row>
    <row r="57" spans="2:47" s="1" customFormat="1" ht="10.35" customHeight="1">
      <c r="B57" s="42"/>
      <c r="C57" s="43"/>
      <c r="D57" s="43"/>
      <c r="E57" s="43"/>
      <c r="F57" s="43"/>
      <c r="G57" s="43"/>
      <c r="H57" s="43"/>
      <c r="I57" s="128"/>
      <c r="J57" s="43"/>
      <c r="K57" s="46"/>
    </row>
    <row r="58" spans="2:47" s="1" customFormat="1" ht="29.25" customHeight="1">
      <c r="B58" s="42"/>
      <c r="C58" s="154" t="s">
        <v>281</v>
      </c>
      <c r="D58" s="142"/>
      <c r="E58" s="142"/>
      <c r="F58" s="142"/>
      <c r="G58" s="142"/>
      <c r="H58" s="142"/>
      <c r="I58" s="155"/>
      <c r="J58" s="156" t="s">
        <v>282</v>
      </c>
      <c r="K58" s="157"/>
    </row>
    <row r="59" spans="2:47" s="1" customFormat="1" ht="10.35" customHeight="1">
      <c r="B59" s="42"/>
      <c r="C59" s="43"/>
      <c r="D59" s="43"/>
      <c r="E59" s="43"/>
      <c r="F59" s="43"/>
      <c r="G59" s="43"/>
      <c r="H59" s="43"/>
      <c r="I59" s="128"/>
      <c r="J59" s="43"/>
      <c r="K59" s="46"/>
    </row>
    <row r="60" spans="2:47" s="1" customFormat="1" ht="29.25" customHeight="1">
      <c r="B60" s="42"/>
      <c r="C60" s="158" t="s">
        <v>283</v>
      </c>
      <c r="D60" s="43"/>
      <c r="E60" s="43"/>
      <c r="F60" s="43"/>
      <c r="G60" s="43"/>
      <c r="H60" s="43"/>
      <c r="I60" s="128"/>
      <c r="J60" s="138">
        <f>J88</f>
        <v>0</v>
      </c>
      <c r="K60" s="46"/>
      <c r="AU60" s="25" t="s">
        <v>284</v>
      </c>
    </row>
    <row r="61" spans="2:47" s="8" customFormat="1" ht="24.95" customHeight="1">
      <c r="B61" s="159"/>
      <c r="C61" s="160"/>
      <c r="D61" s="161" t="s">
        <v>14334</v>
      </c>
      <c r="E61" s="162"/>
      <c r="F61" s="162"/>
      <c r="G61" s="162"/>
      <c r="H61" s="162"/>
      <c r="I61" s="163"/>
      <c r="J61" s="164">
        <f>J89</f>
        <v>0</v>
      </c>
      <c r="K61" s="165"/>
    </row>
    <row r="62" spans="2:47" s="8" customFormat="1" ht="24.95" customHeight="1">
      <c r="B62" s="159"/>
      <c r="C62" s="160"/>
      <c r="D62" s="161" t="s">
        <v>14335</v>
      </c>
      <c r="E62" s="162"/>
      <c r="F62" s="162"/>
      <c r="G62" s="162"/>
      <c r="H62" s="162"/>
      <c r="I62" s="163"/>
      <c r="J62" s="164">
        <f>J97</f>
        <v>0</v>
      </c>
      <c r="K62" s="165"/>
    </row>
    <row r="63" spans="2:47" s="8" customFormat="1" ht="24.95" customHeight="1">
      <c r="B63" s="159"/>
      <c r="C63" s="160"/>
      <c r="D63" s="161" t="s">
        <v>14336</v>
      </c>
      <c r="E63" s="162"/>
      <c r="F63" s="162"/>
      <c r="G63" s="162"/>
      <c r="H63" s="162"/>
      <c r="I63" s="163"/>
      <c r="J63" s="164">
        <f>J102</f>
        <v>0</v>
      </c>
      <c r="K63" s="165"/>
    </row>
    <row r="64" spans="2:47" s="8" customFormat="1" ht="24.95" customHeight="1">
      <c r="B64" s="159"/>
      <c r="C64" s="160"/>
      <c r="D64" s="161" t="s">
        <v>14337</v>
      </c>
      <c r="E64" s="162"/>
      <c r="F64" s="162"/>
      <c r="G64" s="162"/>
      <c r="H64" s="162"/>
      <c r="I64" s="163"/>
      <c r="J64" s="164">
        <f>J106</f>
        <v>0</v>
      </c>
      <c r="K64" s="165"/>
    </row>
    <row r="65" spans="2:12" s="8" customFormat="1" ht="24.95" customHeight="1">
      <c r="B65" s="159"/>
      <c r="C65" s="160"/>
      <c r="D65" s="161" t="s">
        <v>14338</v>
      </c>
      <c r="E65" s="162"/>
      <c r="F65" s="162"/>
      <c r="G65" s="162"/>
      <c r="H65" s="162"/>
      <c r="I65" s="163"/>
      <c r="J65" s="164">
        <f>J117</f>
        <v>0</v>
      </c>
      <c r="K65" s="165"/>
    </row>
    <row r="66" spans="2:12" s="8" customFormat="1" ht="24.95" customHeight="1">
      <c r="B66" s="159"/>
      <c r="C66" s="160"/>
      <c r="D66" s="161" t="s">
        <v>14339</v>
      </c>
      <c r="E66" s="162"/>
      <c r="F66" s="162"/>
      <c r="G66" s="162"/>
      <c r="H66" s="162"/>
      <c r="I66" s="163"/>
      <c r="J66" s="164">
        <f>J123</f>
        <v>0</v>
      </c>
      <c r="K66" s="165"/>
    </row>
    <row r="67" spans="2:12" s="1" customFormat="1" ht="21.75" customHeight="1">
      <c r="B67" s="42"/>
      <c r="C67" s="43"/>
      <c r="D67" s="43"/>
      <c r="E67" s="43"/>
      <c r="F67" s="43"/>
      <c r="G67" s="43"/>
      <c r="H67" s="43"/>
      <c r="I67" s="128"/>
      <c r="J67" s="43"/>
      <c r="K67" s="46"/>
    </row>
    <row r="68" spans="2:12" s="1" customFormat="1" ht="6.95" customHeight="1">
      <c r="B68" s="57"/>
      <c r="C68" s="58"/>
      <c r="D68" s="58"/>
      <c r="E68" s="58"/>
      <c r="F68" s="58"/>
      <c r="G68" s="58"/>
      <c r="H68" s="58"/>
      <c r="I68" s="149"/>
      <c r="J68" s="58"/>
      <c r="K68" s="59"/>
    </row>
    <row r="72" spans="2:12" s="1" customFormat="1" ht="6.95" customHeight="1">
      <c r="B72" s="60"/>
      <c r="C72" s="61"/>
      <c r="D72" s="61"/>
      <c r="E72" s="61"/>
      <c r="F72" s="61"/>
      <c r="G72" s="61"/>
      <c r="H72" s="61"/>
      <c r="I72" s="152"/>
      <c r="J72" s="61"/>
      <c r="K72" s="61"/>
      <c r="L72" s="62"/>
    </row>
    <row r="73" spans="2:12" s="1" customFormat="1" ht="36.950000000000003" customHeight="1">
      <c r="B73" s="42"/>
      <c r="C73" s="63" t="s">
        <v>292</v>
      </c>
      <c r="D73" s="64"/>
      <c r="E73" s="64"/>
      <c r="F73" s="64"/>
      <c r="G73" s="64"/>
      <c r="H73" s="64"/>
      <c r="I73" s="173"/>
      <c r="J73" s="64"/>
      <c r="K73" s="64"/>
      <c r="L73" s="62"/>
    </row>
    <row r="74" spans="2:12" s="1" customFormat="1" ht="6.95" customHeight="1">
      <c r="B74" s="42"/>
      <c r="C74" s="64"/>
      <c r="D74" s="64"/>
      <c r="E74" s="64"/>
      <c r="F74" s="64"/>
      <c r="G74" s="64"/>
      <c r="H74" s="64"/>
      <c r="I74" s="173"/>
      <c r="J74" s="64"/>
      <c r="K74" s="64"/>
      <c r="L74" s="62"/>
    </row>
    <row r="75" spans="2:12" s="1" customFormat="1" ht="14.45" customHeight="1">
      <c r="B75" s="42"/>
      <c r="C75" s="66" t="s">
        <v>18</v>
      </c>
      <c r="D75" s="64"/>
      <c r="E75" s="64"/>
      <c r="F75" s="64"/>
      <c r="G75" s="64"/>
      <c r="H75" s="64"/>
      <c r="I75" s="173"/>
      <c r="J75" s="64"/>
      <c r="K75" s="64"/>
      <c r="L75" s="62"/>
    </row>
    <row r="76" spans="2:12" s="1" customFormat="1" ht="22.5" customHeight="1">
      <c r="B76" s="42"/>
      <c r="C76" s="64"/>
      <c r="D76" s="64"/>
      <c r="E76" s="424" t="str">
        <f>E7</f>
        <v>Národní telemedicínské centrum</v>
      </c>
      <c r="F76" s="425"/>
      <c r="G76" s="425"/>
      <c r="H76" s="425"/>
      <c r="I76" s="173"/>
      <c r="J76" s="64"/>
      <c r="K76" s="64"/>
      <c r="L76" s="62"/>
    </row>
    <row r="77" spans="2:12">
      <c r="B77" s="29"/>
      <c r="C77" s="66" t="s">
        <v>278</v>
      </c>
      <c r="D77" s="219"/>
      <c r="E77" s="219"/>
      <c r="F77" s="219"/>
      <c r="G77" s="219"/>
      <c r="H77" s="219"/>
      <c r="J77" s="219"/>
      <c r="K77" s="219"/>
      <c r="L77" s="220"/>
    </row>
    <row r="78" spans="2:12" s="1" customFormat="1" ht="22.5" customHeight="1">
      <c r="B78" s="42"/>
      <c r="C78" s="64"/>
      <c r="D78" s="64"/>
      <c r="E78" s="424" t="s">
        <v>14332</v>
      </c>
      <c r="F78" s="426"/>
      <c r="G78" s="426"/>
      <c r="H78" s="426"/>
      <c r="I78" s="173"/>
      <c r="J78" s="64"/>
      <c r="K78" s="64"/>
      <c r="L78" s="62"/>
    </row>
    <row r="79" spans="2:12" s="1" customFormat="1" ht="14.45" customHeight="1">
      <c r="B79" s="42"/>
      <c r="C79" s="66" t="s">
        <v>425</v>
      </c>
      <c r="D79" s="64"/>
      <c r="E79" s="64"/>
      <c r="F79" s="64"/>
      <c r="G79" s="64"/>
      <c r="H79" s="64"/>
      <c r="I79" s="173"/>
      <c r="J79" s="64"/>
      <c r="K79" s="64"/>
      <c r="L79" s="62"/>
    </row>
    <row r="80" spans="2:12" s="1" customFormat="1" ht="23.25" customHeight="1">
      <c r="B80" s="42"/>
      <c r="C80" s="64"/>
      <c r="D80" s="64"/>
      <c r="E80" s="395" t="str">
        <f>E11</f>
        <v>009 - Potrubní pošta</v>
      </c>
      <c r="F80" s="426"/>
      <c r="G80" s="426"/>
      <c r="H80" s="426"/>
      <c r="I80" s="173"/>
      <c r="J80" s="64"/>
      <c r="K80" s="64"/>
      <c r="L80" s="62"/>
    </row>
    <row r="81" spans="2:65" s="1" customFormat="1" ht="6.95" customHeight="1">
      <c r="B81" s="42"/>
      <c r="C81" s="64"/>
      <c r="D81" s="64"/>
      <c r="E81" s="64"/>
      <c r="F81" s="64"/>
      <c r="G81" s="64"/>
      <c r="H81" s="64"/>
      <c r="I81" s="173"/>
      <c r="J81" s="64"/>
      <c r="K81" s="64"/>
      <c r="L81" s="62"/>
    </row>
    <row r="82" spans="2:65" s="1" customFormat="1" ht="18" customHeight="1">
      <c r="B82" s="42"/>
      <c r="C82" s="66" t="s">
        <v>23</v>
      </c>
      <c r="D82" s="64"/>
      <c r="E82" s="64"/>
      <c r="F82" s="174" t="str">
        <f>F14</f>
        <v>FN Olomouc</v>
      </c>
      <c r="G82" s="64"/>
      <c r="H82" s="64"/>
      <c r="I82" s="175" t="s">
        <v>25</v>
      </c>
      <c r="J82" s="74" t="str">
        <f>IF(J14="","",J14)</f>
        <v>26.1.2017</v>
      </c>
      <c r="K82" s="64"/>
      <c r="L82" s="62"/>
    </row>
    <row r="83" spans="2:65" s="1" customFormat="1" ht="6.95" customHeight="1">
      <c r="B83" s="42"/>
      <c r="C83" s="64"/>
      <c r="D83" s="64"/>
      <c r="E83" s="64"/>
      <c r="F83" s="64"/>
      <c r="G83" s="64"/>
      <c r="H83" s="64"/>
      <c r="I83" s="173"/>
      <c r="J83" s="64"/>
      <c r="K83" s="64"/>
      <c r="L83" s="62"/>
    </row>
    <row r="84" spans="2:65" s="1" customFormat="1">
      <c r="B84" s="42"/>
      <c r="C84" s="66" t="s">
        <v>27</v>
      </c>
      <c r="D84" s="64"/>
      <c r="E84" s="64"/>
      <c r="F84" s="174" t="str">
        <f>E17</f>
        <v>SPS Projekt s. r.o., Za Návsí 1670/9, Praha 10</v>
      </c>
      <c r="G84" s="64"/>
      <c r="H84" s="64"/>
      <c r="I84" s="175" t="s">
        <v>34</v>
      </c>
      <c r="J84" s="174" t="str">
        <f>E23</f>
        <v>OK Plan Architects s.r.o., Na Závodí 631, Humpolec</v>
      </c>
      <c r="K84" s="64"/>
      <c r="L84" s="62"/>
    </row>
    <row r="85" spans="2:65" s="1" customFormat="1" ht="14.45" customHeight="1">
      <c r="B85" s="42"/>
      <c r="C85" s="66" t="s">
        <v>32</v>
      </c>
      <c r="D85" s="64"/>
      <c r="E85" s="64"/>
      <c r="F85" s="174" t="str">
        <f>IF(E20="","",E20)</f>
        <v/>
      </c>
      <c r="G85" s="64"/>
      <c r="H85" s="64"/>
      <c r="I85" s="173"/>
      <c r="J85" s="64"/>
      <c r="K85" s="64"/>
      <c r="L85" s="62"/>
    </row>
    <row r="86" spans="2:65" s="1" customFormat="1" ht="10.35" customHeight="1">
      <c r="B86" s="42"/>
      <c r="C86" s="64"/>
      <c r="D86" s="64"/>
      <c r="E86" s="64"/>
      <c r="F86" s="64"/>
      <c r="G86" s="64"/>
      <c r="H86" s="64"/>
      <c r="I86" s="173"/>
      <c r="J86" s="64"/>
      <c r="K86" s="64"/>
      <c r="L86" s="62"/>
    </row>
    <row r="87" spans="2:65" s="10" customFormat="1" ht="29.25" customHeight="1">
      <c r="B87" s="176"/>
      <c r="C87" s="177" t="s">
        <v>293</v>
      </c>
      <c r="D87" s="178" t="s">
        <v>59</v>
      </c>
      <c r="E87" s="178" t="s">
        <v>55</v>
      </c>
      <c r="F87" s="178" t="s">
        <v>294</v>
      </c>
      <c r="G87" s="178" t="s">
        <v>295</v>
      </c>
      <c r="H87" s="178" t="s">
        <v>296</v>
      </c>
      <c r="I87" s="179" t="s">
        <v>297</v>
      </c>
      <c r="J87" s="178" t="s">
        <v>282</v>
      </c>
      <c r="K87" s="180" t="s">
        <v>298</v>
      </c>
      <c r="L87" s="181"/>
      <c r="M87" s="82" t="s">
        <v>299</v>
      </c>
      <c r="N87" s="83" t="s">
        <v>44</v>
      </c>
      <c r="O87" s="83" t="s">
        <v>300</v>
      </c>
      <c r="P87" s="83" t="s">
        <v>301</v>
      </c>
      <c r="Q87" s="83" t="s">
        <v>302</v>
      </c>
      <c r="R87" s="83" t="s">
        <v>303</v>
      </c>
      <c r="S87" s="83" t="s">
        <v>304</v>
      </c>
      <c r="T87" s="84" t="s">
        <v>305</v>
      </c>
    </row>
    <row r="88" spans="2:65" s="1" customFormat="1" ht="29.25" customHeight="1">
      <c r="B88" s="42"/>
      <c r="C88" s="88" t="s">
        <v>283</v>
      </c>
      <c r="D88" s="64"/>
      <c r="E88" s="64"/>
      <c r="F88" s="64"/>
      <c r="G88" s="64"/>
      <c r="H88" s="64"/>
      <c r="I88" s="173"/>
      <c r="J88" s="182">
        <f>BK88</f>
        <v>0</v>
      </c>
      <c r="K88" s="64"/>
      <c r="L88" s="62"/>
      <c r="M88" s="85"/>
      <c r="N88" s="86"/>
      <c r="O88" s="86"/>
      <c r="P88" s="183">
        <f>P89+P97+P102+P106+P117+P123</f>
        <v>0</v>
      </c>
      <c r="Q88" s="86"/>
      <c r="R88" s="183">
        <f>R89+R97+R102+R106+R117+R123</f>
        <v>0</v>
      </c>
      <c r="S88" s="86"/>
      <c r="T88" s="184">
        <f>T89+T97+T102+T106+T117+T123</f>
        <v>0</v>
      </c>
      <c r="AT88" s="25" t="s">
        <v>73</v>
      </c>
      <c r="AU88" s="25" t="s">
        <v>284</v>
      </c>
      <c r="BK88" s="185">
        <f>BK89+BK97+BK102+BK106+BK117+BK123</f>
        <v>0</v>
      </c>
    </row>
    <row r="89" spans="2:65" s="11" customFormat="1" ht="37.35" customHeight="1">
      <c r="B89" s="186"/>
      <c r="C89" s="187"/>
      <c r="D89" s="200" t="s">
        <v>73</v>
      </c>
      <c r="E89" s="296" t="s">
        <v>5186</v>
      </c>
      <c r="F89" s="296" t="s">
        <v>14340</v>
      </c>
      <c r="G89" s="187"/>
      <c r="H89" s="187"/>
      <c r="I89" s="190"/>
      <c r="J89" s="297">
        <f>BK89</f>
        <v>0</v>
      </c>
      <c r="K89" s="187"/>
      <c r="L89" s="192"/>
      <c r="M89" s="193"/>
      <c r="N89" s="194"/>
      <c r="O89" s="194"/>
      <c r="P89" s="195">
        <f>SUM(P90:P96)</f>
        <v>0</v>
      </c>
      <c r="Q89" s="194"/>
      <c r="R89" s="195">
        <f>SUM(R90:R96)</f>
        <v>0</v>
      </c>
      <c r="S89" s="194"/>
      <c r="T89" s="196">
        <f>SUM(T90:T96)</f>
        <v>0</v>
      </c>
      <c r="AR89" s="197" t="s">
        <v>84</v>
      </c>
      <c r="AT89" s="198" t="s">
        <v>73</v>
      </c>
      <c r="AU89" s="198" t="s">
        <v>74</v>
      </c>
      <c r="AY89" s="197" t="s">
        <v>308</v>
      </c>
      <c r="BK89" s="199">
        <f>SUM(BK90:BK96)</f>
        <v>0</v>
      </c>
    </row>
    <row r="90" spans="2:65" s="1" customFormat="1" ht="57" customHeight="1">
      <c r="B90" s="42"/>
      <c r="C90" s="203" t="s">
        <v>82</v>
      </c>
      <c r="D90" s="203" t="s">
        <v>311</v>
      </c>
      <c r="E90" s="204" t="s">
        <v>6549</v>
      </c>
      <c r="F90" s="205" t="s">
        <v>14341</v>
      </c>
      <c r="G90" s="206" t="s">
        <v>5275</v>
      </c>
      <c r="H90" s="207">
        <v>1</v>
      </c>
      <c r="I90" s="208"/>
      <c r="J90" s="209">
        <f t="shared" ref="J90:J96" si="0">ROUND(I90*H90,2)</f>
        <v>0</v>
      </c>
      <c r="K90" s="205" t="s">
        <v>21</v>
      </c>
      <c r="L90" s="62"/>
      <c r="M90" s="210" t="s">
        <v>21</v>
      </c>
      <c r="N90" s="211" t="s">
        <v>45</v>
      </c>
      <c r="O90" s="43"/>
      <c r="P90" s="212">
        <f t="shared" ref="P90:P96" si="1">O90*H90</f>
        <v>0</v>
      </c>
      <c r="Q90" s="212">
        <v>0</v>
      </c>
      <c r="R90" s="212">
        <f t="shared" ref="R90:R96" si="2">Q90*H90</f>
        <v>0</v>
      </c>
      <c r="S90" s="212">
        <v>0</v>
      </c>
      <c r="T90" s="213">
        <f t="shared" ref="T90:T96" si="3">S90*H90</f>
        <v>0</v>
      </c>
      <c r="AR90" s="25" t="s">
        <v>375</v>
      </c>
      <c r="AT90" s="25" t="s">
        <v>311</v>
      </c>
      <c r="AU90" s="25" t="s">
        <v>82</v>
      </c>
      <c r="AY90" s="25" t="s">
        <v>308</v>
      </c>
      <c r="BE90" s="214">
        <f t="shared" ref="BE90:BE96" si="4">IF(N90="základní",J90,0)</f>
        <v>0</v>
      </c>
      <c r="BF90" s="214">
        <f t="shared" ref="BF90:BF96" si="5">IF(N90="snížená",J90,0)</f>
        <v>0</v>
      </c>
      <c r="BG90" s="214">
        <f t="shared" ref="BG90:BG96" si="6">IF(N90="zákl. přenesená",J90,0)</f>
        <v>0</v>
      </c>
      <c r="BH90" s="214">
        <f t="shared" ref="BH90:BH96" si="7">IF(N90="sníž. přenesená",J90,0)</f>
        <v>0</v>
      </c>
      <c r="BI90" s="214">
        <f t="shared" ref="BI90:BI96" si="8">IF(N90="nulová",J90,0)</f>
        <v>0</v>
      </c>
      <c r="BJ90" s="25" t="s">
        <v>82</v>
      </c>
      <c r="BK90" s="214">
        <f t="shared" ref="BK90:BK96" si="9">ROUND(I90*H90,2)</f>
        <v>0</v>
      </c>
      <c r="BL90" s="25" t="s">
        <v>375</v>
      </c>
      <c r="BM90" s="25" t="s">
        <v>84</v>
      </c>
    </row>
    <row r="91" spans="2:65" s="1" customFormat="1" ht="31.5" customHeight="1">
      <c r="B91" s="42"/>
      <c r="C91" s="203" t="s">
        <v>84</v>
      </c>
      <c r="D91" s="203" t="s">
        <v>311</v>
      </c>
      <c r="E91" s="204" t="s">
        <v>6010</v>
      </c>
      <c r="F91" s="205" t="s">
        <v>14342</v>
      </c>
      <c r="G91" s="206" t="s">
        <v>5275</v>
      </c>
      <c r="H91" s="207">
        <v>1</v>
      </c>
      <c r="I91" s="208"/>
      <c r="J91" s="209">
        <f t="shared" si="0"/>
        <v>0</v>
      </c>
      <c r="K91" s="205" t="s">
        <v>21</v>
      </c>
      <c r="L91" s="62"/>
      <c r="M91" s="210" t="s">
        <v>21</v>
      </c>
      <c r="N91" s="211" t="s">
        <v>45</v>
      </c>
      <c r="O91" s="43"/>
      <c r="P91" s="212">
        <f t="shared" si="1"/>
        <v>0</v>
      </c>
      <c r="Q91" s="212">
        <v>0</v>
      </c>
      <c r="R91" s="212">
        <f t="shared" si="2"/>
        <v>0</v>
      </c>
      <c r="S91" s="212">
        <v>0</v>
      </c>
      <c r="T91" s="213">
        <f t="shared" si="3"/>
        <v>0</v>
      </c>
      <c r="AR91" s="25" t="s">
        <v>375</v>
      </c>
      <c r="AT91" s="25" t="s">
        <v>311</v>
      </c>
      <c r="AU91" s="25" t="s">
        <v>82</v>
      </c>
      <c r="AY91" s="25" t="s">
        <v>308</v>
      </c>
      <c r="BE91" s="214">
        <f t="shared" si="4"/>
        <v>0</v>
      </c>
      <c r="BF91" s="214">
        <f t="shared" si="5"/>
        <v>0</v>
      </c>
      <c r="BG91" s="214">
        <f t="shared" si="6"/>
        <v>0</v>
      </c>
      <c r="BH91" s="214">
        <f t="shared" si="7"/>
        <v>0</v>
      </c>
      <c r="BI91" s="214">
        <f t="shared" si="8"/>
        <v>0</v>
      </c>
      <c r="BJ91" s="25" t="s">
        <v>82</v>
      </c>
      <c r="BK91" s="214">
        <f t="shared" si="9"/>
        <v>0</v>
      </c>
      <c r="BL91" s="25" t="s">
        <v>375</v>
      </c>
      <c r="BM91" s="25" t="s">
        <v>327</v>
      </c>
    </row>
    <row r="92" spans="2:65" s="1" customFormat="1" ht="22.5" customHeight="1">
      <c r="B92" s="42"/>
      <c r="C92" s="203" t="s">
        <v>95</v>
      </c>
      <c r="D92" s="203" t="s">
        <v>311</v>
      </c>
      <c r="E92" s="204" t="s">
        <v>6014</v>
      </c>
      <c r="F92" s="205" t="s">
        <v>14343</v>
      </c>
      <c r="G92" s="206" t="s">
        <v>5275</v>
      </c>
      <c r="H92" s="207">
        <v>1</v>
      </c>
      <c r="I92" s="208"/>
      <c r="J92" s="209">
        <f t="shared" si="0"/>
        <v>0</v>
      </c>
      <c r="K92" s="205" t="s">
        <v>21</v>
      </c>
      <c r="L92" s="62"/>
      <c r="M92" s="210" t="s">
        <v>21</v>
      </c>
      <c r="N92" s="211" t="s">
        <v>45</v>
      </c>
      <c r="O92" s="43"/>
      <c r="P92" s="212">
        <f t="shared" si="1"/>
        <v>0</v>
      </c>
      <c r="Q92" s="212">
        <v>0</v>
      </c>
      <c r="R92" s="212">
        <f t="shared" si="2"/>
        <v>0</v>
      </c>
      <c r="S92" s="212">
        <v>0</v>
      </c>
      <c r="T92" s="213">
        <f t="shared" si="3"/>
        <v>0</v>
      </c>
      <c r="AR92" s="25" t="s">
        <v>375</v>
      </c>
      <c r="AT92" s="25" t="s">
        <v>311</v>
      </c>
      <c r="AU92" s="25" t="s">
        <v>82</v>
      </c>
      <c r="AY92" s="25" t="s">
        <v>308</v>
      </c>
      <c r="BE92" s="214">
        <f t="shared" si="4"/>
        <v>0</v>
      </c>
      <c r="BF92" s="214">
        <f t="shared" si="5"/>
        <v>0</v>
      </c>
      <c r="BG92" s="214">
        <f t="shared" si="6"/>
        <v>0</v>
      </c>
      <c r="BH92" s="214">
        <f t="shared" si="7"/>
        <v>0</v>
      </c>
      <c r="BI92" s="214">
        <f t="shared" si="8"/>
        <v>0</v>
      </c>
      <c r="BJ92" s="25" t="s">
        <v>82</v>
      </c>
      <c r="BK92" s="214">
        <f t="shared" si="9"/>
        <v>0</v>
      </c>
      <c r="BL92" s="25" t="s">
        <v>375</v>
      </c>
      <c r="BM92" s="25" t="s">
        <v>334</v>
      </c>
    </row>
    <row r="93" spans="2:65" s="1" customFormat="1" ht="44.25" customHeight="1">
      <c r="B93" s="42"/>
      <c r="C93" s="203" t="s">
        <v>327</v>
      </c>
      <c r="D93" s="203" t="s">
        <v>311</v>
      </c>
      <c r="E93" s="204" t="s">
        <v>6552</v>
      </c>
      <c r="F93" s="205" t="s">
        <v>14344</v>
      </c>
      <c r="G93" s="206" t="s">
        <v>5275</v>
      </c>
      <c r="H93" s="207">
        <v>1</v>
      </c>
      <c r="I93" s="208"/>
      <c r="J93" s="209">
        <f t="shared" si="0"/>
        <v>0</v>
      </c>
      <c r="K93" s="205" t="s">
        <v>21</v>
      </c>
      <c r="L93" s="62"/>
      <c r="M93" s="210" t="s">
        <v>21</v>
      </c>
      <c r="N93" s="211" t="s">
        <v>45</v>
      </c>
      <c r="O93" s="43"/>
      <c r="P93" s="212">
        <f t="shared" si="1"/>
        <v>0</v>
      </c>
      <c r="Q93" s="212">
        <v>0</v>
      </c>
      <c r="R93" s="212">
        <f t="shared" si="2"/>
        <v>0</v>
      </c>
      <c r="S93" s="212">
        <v>0</v>
      </c>
      <c r="T93" s="213">
        <f t="shared" si="3"/>
        <v>0</v>
      </c>
      <c r="AR93" s="25" t="s">
        <v>375</v>
      </c>
      <c r="AT93" s="25" t="s">
        <v>311</v>
      </c>
      <c r="AU93" s="25" t="s">
        <v>82</v>
      </c>
      <c r="AY93" s="25" t="s">
        <v>308</v>
      </c>
      <c r="BE93" s="214">
        <f t="shared" si="4"/>
        <v>0</v>
      </c>
      <c r="BF93" s="214">
        <f t="shared" si="5"/>
        <v>0</v>
      </c>
      <c r="BG93" s="214">
        <f t="shared" si="6"/>
        <v>0</v>
      </c>
      <c r="BH93" s="214">
        <f t="shared" si="7"/>
        <v>0</v>
      </c>
      <c r="BI93" s="214">
        <f t="shared" si="8"/>
        <v>0</v>
      </c>
      <c r="BJ93" s="25" t="s">
        <v>82</v>
      </c>
      <c r="BK93" s="214">
        <f t="shared" si="9"/>
        <v>0</v>
      </c>
      <c r="BL93" s="25" t="s">
        <v>375</v>
      </c>
      <c r="BM93" s="25" t="s">
        <v>342</v>
      </c>
    </row>
    <row r="94" spans="2:65" s="1" customFormat="1" ht="22.5" customHeight="1">
      <c r="B94" s="42"/>
      <c r="C94" s="203" t="s">
        <v>307</v>
      </c>
      <c r="D94" s="203" t="s">
        <v>311</v>
      </c>
      <c r="E94" s="204" t="s">
        <v>6555</v>
      </c>
      <c r="F94" s="205" t="s">
        <v>14345</v>
      </c>
      <c r="G94" s="206" t="s">
        <v>5275</v>
      </c>
      <c r="H94" s="207">
        <v>1</v>
      </c>
      <c r="I94" s="208"/>
      <c r="J94" s="209">
        <f t="shared" si="0"/>
        <v>0</v>
      </c>
      <c r="K94" s="205" t="s">
        <v>21</v>
      </c>
      <c r="L94" s="62"/>
      <c r="M94" s="210" t="s">
        <v>21</v>
      </c>
      <c r="N94" s="211" t="s">
        <v>45</v>
      </c>
      <c r="O94" s="43"/>
      <c r="P94" s="212">
        <f t="shared" si="1"/>
        <v>0</v>
      </c>
      <c r="Q94" s="212">
        <v>0</v>
      </c>
      <c r="R94" s="212">
        <f t="shared" si="2"/>
        <v>0</v>
      </c>
      <c r="S94" s="212">
        <v>0</v>
      </c>
      <c r="T94" s="213">
        <f t="shared" si="3"/>
        <v>0</v>
      </c>
      <c r="AR94" s="25" t="s">
        <v>375</v>
      </c>
      <c r="AT94" s="25" t="s">
        <v>311</v>
      </c>
      <c r="AU94" s="25" t="s">
        <v>82</v>
      </c>
      <c r="AY94" s="25" t="s">
        <v>308</v>
      </c>
      <c r="BE94" s="214">
        <f t="shared" si="4"/>
        <v>0</v>
      </c>
      <c r="BF94" s="214">
        <f t="shared" si="5"/>
        <v>0</v>
      </c>
      <c r="BG94" s="214">
        <f t="shared" si="6"/>
        <v>0</v>
      </c>
      <c r="BH94" s="214">
        <f t="shared" si="7"/>
        <v>0</v>
      </c>
      <c r="BI94" s="214">
        <f t="shared" si="8"/>
        <v>0</v>
      </c>
      <c r="BJ94" s="25" t="s">
        <v>82</v>
      </c>
      <c r="BK94" s="214">
        <f t="shared" si="9"/>
        <v>0</v>
      </c>
      <c r="BL94" s="25" t="s">
        <v>375</v>
      </c>
      <c r="BM94" s="25" t="s">
        <v>350</v>
      </c>
    </row>
    <row r="95" spans="2:65" s="1" customFormat="1" ht="22.5" customHeight="1">
      <c r="B95" s="42"/>
      <c r="C95" s="203" t="s">
        <v>334</v>
      </c>
      <c r="D95" s="203" t="s">
        <v>311</v>
      </c>
      <c r="E95" s="204" t="s">
        <v>9598</v>
      </c>
      <c r="F95" s="205" t="s">
        <v>14346</v>
      </c>
      <c r="G95" s="206" t="s">
        <v>5275</v>
      </c>
      <c r="H95" s="207">
        <v>1</v>
      </c>
      <c r="I95" s="208"/>
      <c r="J95" s="209">
        <f t="shared" si="0"/>
        <v>0</v>
      </c>
      <c r="K95" s="205" t="s">
        <v>21</v>
      </c>
      <c r="L95" s="62"/>
      <c r="M95" s="210" t="s">
        <v>21</v>
      </c>
      <c r="N95" s="211" t="s">
        <v>45</v>
      </c>
      <c r="O95" s="43"/>
      <c r="P95" s="212">
        <f t="shared" si="1"/>
        <v>0</v>
      </c>
      <c r="Q95" s="212">
        <v>0</v>
      </c>
      <c r="R95" s="212">
        <f t="shared" si="2"/>
        <v>0</v>
      </c>
      <c r="S95" s="212">
        <v>0</v>
      </c>
      <c r="T95" s="213">
        <f t="shared" si="3"/>
        <v>0</v>
      </c>
      <c r="AR95" s="25" t="s">
        <v>375</v>
      </c>
      <c r="AT95" s="25" t="s">
        <v>311</v>
      </c>
      <c r="AU95" s="25" t="s">
        <v>82</v>
      </c>
      <c r="AY95" s="25" t="s">
        <v>308</v>
      </c>
      <c r="BE95" s="214">
        <f t="shared" si="4"/>
        <v>0</v>
      </c>
      <c r="BF95" s="214">
        <f t="shared" si="5"/>
        <v>0</v>
      </c>
      <c r="BG95" s="214">
        <f t="shared" si="6"/>
        <v>0</v>
      </c>
      <c r="BH95" s="214">
        <f t="shared" si="7"/>
        <v>0</v>
      </c>
      <c r="BI95" s="214">
        <f t="shared" si="8"/>
        <v>0</v>
      </c>
      <c r="BJ95" s="25" t="s">
        <v>82</v>
      </c>
      <c r="BK95" s="214">
        <f t="shared" si="9"/>
        <v>0</v>
      </c>
      <c r="BL95" s="25" t="s">
        <v>375</v>
      </c>
      <c r="BM95" s="25" t="s">
        <v>360</v>
      </c>
    </row>
    <row r="96" spans="2:65" s="1" customFormat="1" ht="22.5" customHeight="1">
      <c r="B96" s="42"/>
      <c r="C96" s="203" t="s">
        <v>338</v>
      </c>
      <c r="D96" s="203" t="s">
        <v>311</v>
      </c>
      <c r="E96" s="204" t="s">
        <v>9600</v>
      </c>
      <c r="F96" s="205" t="s">
        <v>14347</v>
      </c>
      <c r="G96" s="206" t="s">
        <v>5275</v>
      </c>
      <c r="H96" s="207">
        <v>1</v>
      </c>
      <c r="I96" s="208"/>
      <c r="J96" s="209">
        <f t="shared" si="0"/>
        <v>0</v>
      </c>
      <c r="K96" s="205" t="s">
        <v>21</v>
      </c>
      <c r="L96" s="62"/>
      <c r="M96" s="210" t="s">
        <v>21</v>
      </c>
      <c r="N96" s="211" t="s">
        <v>45</v>
      </c>
      <c r="O96" s="43"/>
      <c r="P96" s="212">
        <f t="shared" si="1"/>
        <v>0</v>
      </c>
      <c r="Q96" s="212">
        <v>0</v>
      </c>
      <c r="R96" s="212">
        <f t="shared" si="2"/>
        <v>0</v>
      </c>
      <c r="S96" s="212">
        <v>0</v>
      </c>
      <c r="T96" s="213">
        <f t="shared" si="3"/>
        <v>0</v>
      </c>
      <c r="AR96" s="25" t="s">
        <v>375</v>
      </c>
      <c r="AT96" s="25" t="s">
        <v>311</v>
      </c>
      <c r="AU96" s="25" t="s">
        <v>82</v>
      </c>
      <c r="AY96" s="25" t="s">
        <v>308</v>
      </c>
      <c r="BE96" s="214">
        <f t="shared" si="4"/>
        <v>0</v>
      </c>
      <c r="BF96" s="214">
        <f t="shared" si="5"/>
        <v>0</v>
      </c>
      <c r="BG96" s="214">
        <f t="shared" si="6"/>
        <v>0</v>
      </c>
      <c r="BH96" s="214">
        <f t="shared" si="7"/>
        <v>0</v>
      </c>
      <c r="BI96" s="214">
        <f t="shared" si="8"/>
        <v>0</v>
      </c>
      <c r="BJ96" s="25" t="s">
        <v>82</v>
      </c>
      <c r="BK96" s="214">
        <f t="shared" si="9"/>
        <v>0</v>
      </c>
      <c r="BL96" s="25" t="s">
        <v>375</v>
      </c>
      <c r="BM96" s="25" t="s">
        <v>368</v>
      </c>
    </row>
    <row r="97" spans="2:65" s="11" customFormat="1" ht="37.35" customHeight="1">
      <c r="B97" s="186"/>
      <c r="C97" s="187"/>
      <c r="D97" s="200" t="s">
        <v>73</v>
      </c>
      <c r="E97" s="296" t="s">
        <v>5458</v>
      </c>
      <c r="F97" s="296" t="s">
        <v>14348</v>
      </c>
      <c r="G97" s="187"/>
      <c r="H97" s="187"/>
      <c r="I97" s="190"/>
      <c r="J97" s="297">
        <f>BK97</f>
        <v>0</v>
      </c>
      <c r="K97" s="187"/>
      <c r="L97" s="192"/>
      <c r="M97" s="193"/>
      <c r="N97" s="194"/>
      <c r="O97" s="194"/>
      <c r="P97" s="195">
        <f>SUM(P98:P101)</f>
        <v>0</v>
      </c>
      <c r="Q97" s="194"/>
      <c r="R97" s="195">
        <f>SUM(R98:R101)</f>
        <v>0</v>
      </c>
      <c r="S97" s="194"/>
      <c r="T97" s="196">
        <f>SUM(T98:T101)</f>
        <v>0</v>
      </c>
      <c r="AR97" s="197" t="s">
        <v>84</v>
      </c>
      <c r="AT97" s="198" t="s">
        <v>73</v>
      </c>
      <c r="AU97" s="198" t="s">
        <v>74</v>
      </c>
      <c r="AY97" s="197" t="s">
        <v>308</v>
      </c>
      <c r="BK97" s="199">
        <f>SUM(BK98:BK101)</f>
        <v>0</v>
      </c>
    </row>
    <row r="98" spans="2:65" s="1" customFormat="1" ht="31.5" customHeight="1">
      <c r="B98" s="42"/>
      <c r="C98" s="203" t="s">
        <v>342</v>
      </c>
      <c r="D98" s="203" t="s">
        <v>311</v>
      </c>
      <c r="E98" s="204" t="s">
        <v>9602</v>
      </c>
      <c r="F98" s="205" t="s">
        <v>14349</v>
      </c>
      <c r="G98" s="206" t="s">
        <v>5275</v>
      </c>
      <c r="H98" s="207">
        <v>5</v>
      </c>
      <c r="I98" s="208"/>
      <c r="J98" s="209">
        <f>ROUND(I98*H98,2)</f>
        <v>0</v>
      </c>
      <c r="K98" s="205" t="s">
        <v>21</v>
      </c>
      <c r="L98" s="62"/>
      <c r="M98" s="210" t="s">
        <v>21</v>
      </c>
      <c r="N98" s="211" t="s">
        <v>45</v>
      </c>
      <c r="O98" s="43"/>
      <c r="P98" s="212">
        <f>O98*H98</f>
        <v>0</v>
      </c>
      <c r="Q98" s="212">
        <v>0</v>
      </c>
      <c r="R98" s="212">
        <f>Q98*H98</f>
        <v>0</v>
      </c>
      <c r="S98" s="212">
        <v>0</v>
      </c>
      <c r="T98" s="213">
        <f>S98*H98</f>
        <v>0</v>
      </c>
      <c r="AR98" s="25" t="s">
        <v>375</v>
      </c>
      <c r="AT98" s="25" t="s">
        <v>311</v>
      </c>
      <c r="AU98" s="25" t="s">
        <v>82</v>
      </c>
      <c r="AY98" s="25" t="s">
        <v>308</v>
      </c>
      <c r="BE98" s="214">
        <f>IF(N98="základní",J98,0)</f>
        <v>0</v>
      </c>
      <c r="BF98" s="214">
        <f>IF(N98="snížená",J98,0)</f>
        <v>0</v>
      </c>
      <c r="BG98" s="214">
        <f>IF(N98="zákl. přenesená",J98,0)</f>
        <v>0</v>
      </c>
      <c r="BH98" s="214">
        <f>IF(N98="sníž. přenesená",J98,0)</f>
        <v>0</v>
      </c>
      <c r="BI98" s="214">
        <f>IF(N98="nulová",J98,0)</f>
        <v>0</v>
      </c>
      <c r="BJ98" s="25" t="s">
        <v>82</v>
      </c>
      <c r="BK98" s="214">
        <f>ROUND(I98*H98,2)</f>
        <v>0</v>
      </c>
      <c r="BL98" s="25" t="s">
        <v>375</v>
      </c>
      <c r="BM98" s="25" t="s">
        <v>375</v>
      </c>
    </row>
    <row r="99" spans="2:65" s="1" customFormat="1" ht="31.5" customHeight="1">
      <c r="B99" s="42"/>
      <c r="C99" s="203" t="s">
        <v>346</v>
      </c>
      <c r="D99" s="203" t="s">
        <v>311</v>
      </c>
      <c r="E99" s="204" t="s">
        <v>9604</v>
      </c>
      <c r="F99" s="205" t="s">
        <v>14350</v>
      </c>
      <c r="G99" s="206" t="s">
        <v>5275</v>
      </c>
      <c r="H99" s="207">
        <v>3</v>
      </c>
      <c r="I99" s="208"/>
      <c r="J99" s="209">
        <f>ROUND(I99*H99,2)</f>
        <v>0</v>
      </c>
      <c r="K99" s="205" t="s">
        <v>21</v>
      </c>
      <c r="L99" s="62"/>
      <c r="M99" s="210" t="s">
        <v>21</v>
      </c>
      <c r="N99" s="211" t="s">
        <v>45</v>
      </c>
      <c r="O99" s="43"/>
      <c r="P99" s="212">
        <f>O99*H99</f>
        <v>0</v>
      </c>
      <c r="Q99" s="212">
        <v>0</v>
      </c>
      <c r="R99" s="212">
        <f>Q99*H99</f>
        <v>0</v>
      </c>
      <c r="S99" s="212">
        <v>0</v>
      </c>
      <c r="T99" s="213">
        <f>S99*H99</f>
        <v>0</v>
      </c>
      <c r="AR99" s="25" t="s">
        <v>375</v>
      </c>
      <c r="AT99" s="25" t="s">
        <v>311</v>
      </c>
      <c r="AU99" s="25" t="s">
        <v>82</v>
      </c>
      <c r="AY99" s="25" t="s">
        <v>308</v>
      </c>
      <c r="BE99" s="214">
        <f>IF(N99="základní",J99,0)</f>
        <v>0</v>
      </c>
      <c r="BF99" s="214">
        <f>IF(N99="snížená",J99,0)</f>
        <v>0</v>
      </c>
      <c r="BG99" s="214">
        <f>IF(N99="zákl. přenesená",J99,0)</f>
        <v>0</v>
      </c>
      <c r="BH99" s="214">
        <f>IF(N99="sníž. přenesená",J99,0)</f>
        <v>0</v>
      </c>
      <c r="BI99" s="214">
        <f>IF(N99="nulová",J99,0)</f>
        <v>0</v>
      </c>
      <c r="BJ99" s="25" t="s">
        <v>82</v>
      </c>
      <c r="BK99" s="214">
        <f>ROUND(I99*H99,2)</f>
        <v>0</v>
      </c>
      <c r="BL99" s="25" t="s">
        <v>375</v>
      </c>
      <c r="BM99" s="25" t="s">
        <v>385</v>
      </c>
    </row>
    <row r="100" spans="2:65" s="1" customFormat="1" ht="22.5" customHeight="1">
      <c r="B100" s="42"/>
      <c r="C100" s="203" t="s">
        <v>350</v>
      </c>
      <c r="D100" s="203" t="s">
        <v>311</v>
      </c>
      <c r="E100" s="204" t="s">
        <v>9606</v>
      </c>
      <c r="F100" s="205" t="s">
        <v>14351</v>
      </c>
      <c r="G100" s="206" t="s">
        <v>5275</v>
      </c>
      <c r="H100" s="207">
        <v>8</v>
      </c>
      <c r="I100" s="208"/>
      <c r="J100" s="209">
        <f>ROUND(I100*H100,2)</f>
        <v>0</v>
      </c>
      <c r="K100" s="205" t="s">
        <v>21</v>
      </c>
      <c r="L100" s="62"/>
      <c r="M100" s="210" t="s">
        <v>21</v>
      </c>
      <c r="N100" s="211" t="s">
        <v>45</v>
      </c>
      <c r="O100" s="43"/>
      <c r="P100" s="212">
        <f>O100*H100</f>
        <v>0</v>
      </c>
      <c r="Q100" s="212">
        <v>0</v>
      </c>
      <c r="R100" s="212">
        <f>Q100*H100</f>
        <v>0</v>
      </c>
      <c r="S100" s="212">
        <v>0</v>
      </c>
      <c r="T100" s="213">
        <f>S100*H100</f>
        <v>0</v>
      </c>
      <c r="AR100" s="25" t="s">
        <v>375</v>
      </c>
      <c r="AT100" s="25" t="s">
        <v>311</v>
      </c>
      <c r="AU100" s="25" t="s">
        <v>82</v>
      </c>
      <c r="AY100" s="25" t="s">
        <v>308</v>
      </c>
      <c r="BE100" s="214">
        <f>IF(N100="základní",J100,0)</f>
        <v>0</v>
      </c>
      <c r="BF100" s="214">
        <f>IF(N100="snížená",J100,0)</f>
        <v>0</v>
      </c>
      <c r="BG100" s="214">
        <f>IF(N100="zákl. přenesená",J100,0)</f>
        <v>0</v>
      </c>
      <c r="BH100" s="214">
        <f>IF(N100="sníž. přenesená",J100,0)</f>
        <v>0</v>
      </c>
      <c r="BI100" s="214">
        <f>IF(N100="nulová",J100,0)</f>
        <v>0</v>
      </c>
      <c r="BJ100" s="25" t="s">
        <v>82</v>
      </c>
      <c r="BK100" s="214">
        <f>ROUND(I100*H100,2)</f>
        <v>0</v>
      </c>
      <c r="BL100" s="25" t="s">
        <v>375</v>
      </c>
      <c r="BM100" s="25" t="s">
        <v>393</v>
      </c>
    </row>
    <row r="101" spans="2:65" s="1" customFormat="1" ht="22.5" customHeight="1">
      <c r="B101" s="42"/>
      <c r="C101" s="203" t="s">
        <v>356</v>
      </c>
      <c r="D101" s="203" t="s">
        <v>311</v>
      </c>
      <c r="E101" s="204" t="s">
        <v>9608</v>
      </c>
      <c r="F101" s="205" t="s">
        <v>14352</v>
      </c>
      <c r="G101" s="206" t="s">
        <v>5275</v>
      </c>
      <c r="H101" s="207">
        <v>5000</v>
      </c>
      <c r="I101" s="208"/>
      <c r="J101" s="209">
        <f>ROUND(I101*H101,2)</f>
        <v>0</v>
      </c>
      <c r="K101" s="205" t="s">
        <v>21</v>
      </c>
      <c r="L101" s="62"/>
      <c r="M101" s="210" t="s">
        <v>21</v>
      </c>
      <c r="N101" s="211" t="s">
        <v>45</v>
      </c>
      <c r="O101" s="43"/>
      <c r="P101" s="212">
        <f>O101*H101</f>
        <v>0</v>
      </c>
      <c r="Q101" s="212">
        <v>0</v>
      </c>
      <c r="R101" s="212">
        <f>Q101*H101</f>
        <v>0</v>
      </c>
      <c r="S101" s="212">
        <v>0</v>
      </c>
      <c r="T101" s="213">
        <f>S101*H101</f>
        <v>0</v>
      </c>
      <c r="AR101" s="25" t="s">
        <v>375</v>
      </c>
      <c r="AT101" s="25" t="s">
        <v>311</v>
      </c>
      <c r="AU101" s="25" t="s">
        <v>82</v>
      </c>
      <c r="AY101" s="25" t="s">
        <v>308</v>
      </c>
      <c r="BE101" s="214">
        <f>IF(N101="základní",J101,0)</f>
        <v>0</v>
      </c>
      <c r="BF101" s="214">
        <f>IF(N101="snížená",J101,0)</f>
        <v>0</v>
      </c>
      <c r="BG101" s="214">
        <f>IF(N101="zákl. přenesená",J101,0)</f>
        <v>0</v>
      </c>
      <c r="BH101" s="214">
        <f>IF(N101="sníž. přenesená",J101,0)</f>
        <v>0</v>
      </c>
      <c r="BI101" s="214">
        <f>IF(N101="nulová",J101,0)</f>
        <v>0</v>
      </c>
      <c r="BJ101" s="25" t="s">
        <v>82</v>
      </c>
      <c r="BK101" s="214">
        <f>ROUND(I101*H101,2)</f>
        <v>0</v>
      </c>
      <c r="BL101" s="25" t="s">
        <v>375</v>
      </c>
      <c r="BM101" s="25" t="s">
        <v>402</v>
      </c>
    </row>
    <row r="102" spans="2:65" s="11" customFormat="1" ht="37.35" customHeight="1">
      <c r="B102" s="186"/>
      <c r="C102" s="187"/>
      <c r="D102" s="200" t="s">
        <v>73</v>
      </c>
      <c r="E102" s="296" t="s">
        <v>5464</v>
      </c>
      <c r="F102" s="296" t="s">
        <v>14353</v>
      </c>
      <c r="G102" s="187"/>
      <c r="H102" s="187"/>
      <c r="I102" s="190"/>
      <c r="J102" s="297">
        <f>BK102</f>
        <v>0</v>
      </c>
      <c r="K102" s="187"/>
      <c r="L102" s="192"/>
      <c r="M102" s="193"/>
      <c r="N102" s="194"/>
      <c r="O102" s="194"/>
      <c r="P102" s="195">
        <f>SUM(P103:P105)</f>
        <v>0</v>
      </c>
      <c r="Q102" s="194"/>
      <c r="R102" s="195">
        <f>SUM(R103:R105)</f>
        <v>0</v>
      </c>
      <c r="S102" s="194"/>
      <c r="T102" s="196">
        <f>SUM(T103:T105)</f>
        <v>0</v>
      </c>
      <c r="AR102" s="197" t="s">
        <v>84</v>
      </c>
      <c r="AT102" s="198" t="s">
        <v>73</v>
      </c>
      <c r="AU102" s="198" t="s">
        <v>74</v>
      </c>
      <c r="AY102" s="197" t="s">
        <v>308</v>
      </c>
      <c r="BK102" s="199">
        <f>SUM(BK103:BK105)</f>
        <v>0</v>
      </c>
    </row>
    <row r="103" spans="2:65" s="1" customFormat="1" ht="22.5" customHeight="1">
      <c r="B103" s="42"/>
      <c r="C103" s="203" t="s">
        <v>360</v>
      </c>
      <c r="D103" s="203" t="s">
        <v>311</v>
      </c>
      <c r="E103" s="204" t="s">
        <v>9610</v>
      </c>
      <c r="F103" s="205" t="s">
        <v>14354</v>
      </c>
      <c r="G103" s="206" t="s">
        <v>538</v>
      </c>
      <c r="H103" s="207">
        <v>80</v>
      </c>
      <c r="I103" s="208"/>
      <c r="J103" s="209">
        <f>ROUND(I103*H103,2)</f>
        <v>0</v>
      </c>
      <c r="K103" s="205" t="s">
        <v>21</v>
      </c>
      <c r="L103" s="62"/>
      <c r="M103" s="210" t="s">
        <v>21</v>
      </c>
      <c r="N103" s="211" t="s">
        <v>45</v>
      </c>
      <c r="O103" s="43"/>
      <c r="P103" s="212">
        <f>O103*H103</f>
        <v>0</v>
      </c>
      <c r="Q103" s="212">
        <v>0</v>
      </c>
      <c r="R103" s="212">
        <f>Q103*H103</f>
        <v>0</v>
      </c>
      <c r="S103" s="212">
        <v>0</v>
      </c>
      <c r="T103" s="213">
        <f>S103*H103</f>
        <v>0</v>
      </c>
      <c r="AR103" s="25" t="s">
        <v>375</v>
      </c>
      <c r="AT103" s="25" t="s">
        <v>311</v>
      </c>
      <c r="AU103" s="25" t="s">
        <v>82</v>
      </c>
      <c r="AY103" s="25" t="s">
        <v>308</v>
      </c>
      <c r="BE103" s="214">
        <f>IF(N103="základní",J103,0)</f>
        <v>0</v>
      </c>
      <c r="BF103" s="214">
        <f>IF(N103="snížená",J103,0)</f>
        <v>0</v>
      </c>
      <c r="BG103" s="214">
        <f>IF(N103="zákl. přenesená",J103,0)</f>
        <v>0</v>
      </c>
      <c r="BH103" s="214">
        <f>IF(N103="sníž. přenesená",J103,0)</f>
        <v>0</v>
      </c>
      <c r="BI103" s="214">
        <f>IF(N103="nulová",J103,0)</f>
        <v>0</v>
      </c>
      <c r="BJ103" s="25" t="s">
        <v>82</v>
      </c>
      <c r="BK103" s="214">
        <f>ROUND(I103*H103,2)</f>
        <v>0</v>
      </c>
      <c r="BL103" s="25" t="s">
        <v>375</v>
      </c>
      <c r="BM103" s="25" t="s">
        <v>410</v>
      </c>
    </row>
    <row r="104" spans="2:65" s="1" customFormat="1" ht="22.5" customHeight="1">
      <c r="B104" s="42"/>
      <c r="C104" s="203" t="s">
        <v>364</v>
      </c>
      <c r="D104" s="203" t="s">
        <v>311</v>
      </c>
      <c r="E104" s="204" t="s">
        <v>9612</v>
      </c>
      <c r="F104" s="205" t="s">
        <v>14355</v>
      </c>
      <c r="G104" s="206" t="s">
        <v>538</v>
      </c>
      <c r="H104" s="207">
        <v>10</v>
      </c>
      <c r="I104" s="208"/>
      <c r="J104" s="209">
        <f>ROUND(I104*H104,2)</f>
        <v>0</v>
      </c>
      <c r="K104" s="205" t="s">
        <v>21</v>
      </c>
      <c r="L104" s="62"/>
      <c r="M104" s="210" t="s">
        <v>21</v>
      </c>
      <c r="N104" s="211" t="s">
        <v>45</v>
      </c>
      <c r="O104" s="43"/>
      <c r="P104" s="212">
        <f>O104*H104</f>
        <v>0</v>
      </c>
      <c r="Q104" s="212">
        <v>0</v>
      </c>
      <c r="R104" s="212">
        <f>Q104*H104</f>
        <v>0</v>
      </c>
      <c r="S104" s="212">
        <v>0</v>
      </c>
      <c r="T104" s="213">
        <f>S104*H104</f>
        <v>0</v>
      </c>
      <c r="AR104" s="25" t="s">
        <v>375</v>
      </c>
      <c r="AT104" s="25" t="s">
        <v>311</v>
      </c>
      <c r="AU104" s="25" t="s">
        <v>82</v>
      </c>
      <c r="AY104" s="25" t="s">
        <v>308</v>
      </c>
      <c r="BE104" s="214">
        <f>IF(N104="základní",J104,0)</f>
        <v>0</v>
      </c>
      <c r="BF104" s="214">
        <f>IF(N104="snížená",J104,0)</f>
        <v>0</v>
      </c>
      <c r="BG104" s="214">
        <f>IF(N104="zákl. přenesená",J104,0)</f>
        <v>0</v>
      </c>
      <c r="BH104" s="214">
        <f>IF(N104="sníž. přenesená",J104,0)</f>
        <v>0</v>
      </c>
      <c r="BI104" s="214">
        <f>IF(N104="nulová",J104,0)</f>
        <v>0</v>
      </c>
      <c r="BJ104" s="25" t="s">
        <v>82</v>
      </c>
      <c r="BK104" s="214">
        <f>ROUND(I104*H104,2)</f>
        <v>0</v>
      </c>
      <c r="BL104" s="25" t="s">
        <v>375</v>
      </c>
      <c r="BM104" s="25" t="s">
        <v>420</v>
      </c>
    </row>
    <row r="105" spans="2:65" s="1" customFormat="1" ht="22.5" customHeight="1">
      <c r="B105" s="42"/>
      <c r="C105" s="203" t="s">
        <v>368</v>
      </c>
      <c r="D105" s="203" t="s">
        <v>311</v>
      </c>
      <c r="E105" s="204" t="s">
        <v>9614</v>
      </c>
      <c r="F105" s="205" t="s">
        <v>14356</v>
      </c>
      <c r="G105" s="206" t="s">
        <v>700</v>
      </c>
      <c r="H105" s="207">
        <v>1</v>
      </c>
      <c r="I105" s="208"/>
      <c r="J105" s="209">
        <f>ROUND(I105*H105,2)</f>
        <v>0</v>
      </c>
      <c r="K105" s="205" t="s">
        <v>21</v>
      </c>
      <c r="L105" s="62"/>
      <c r="M105" s="210" t="s">
        <v>21</v>
      </c>
      <c r="N105" s="211" t="s">
        <v>45</v>
      </c>
      <c r="O105" s="43"/>
      <c r="P105" s="212">
        <f>O105*H105</f>
        <v>0</v>
      </c>
      <c r="Q105" s="212">
        <v>0</v>
      </c>
      <c r="R105" s="212">
        <f>Q105*H105</f>
        <v>0</v>
      </c>
      <c r="S105" s="212">
        <v>0</v>
      </c>
      <c r="T105" s="213">
        <f>S105*H105</f>
        <v>0</v>
      </c>
      <c r="AR105" s="25" t="s">
        <v>375</v>
      </c>
      <c r="AT105" s="25" t="s">
        <v>311</v>
      </c>
      <c r="AU105" s="25" t="s">
        <v>82</v>
      </c>
      <c r="AY105" s="25" t="s">
        <v>308</v>
      </c>
      <c r="BE105" s="214">
        <f>IF(N105="základní",J105,0)</f>
        <v>0</v>
      </c>
      <c r="BF105" s="214">
        <f>IF(N105="snížená",J105,0)</f>
        <v>0</v>
      </c>
      <c r="BG105" s="214">
        <f>IF(N105="zákl. přenesená",J105,0)</f>
        <v>0</v>
      </c>
      <c r="BH105" s="214">
        <f>IF(N105="sníž. přenesená",J105,0)</f>
        <v>0</v>
      </c>
      <c r="BI105" s="214">
        <f>IF(N105="nulová",J105,0)</f>
        <v>0</v>
      </c>
      <c r="BJ105" s="25" t="s">
        <v>82</v>
      </c>
      <c r="BK105" s="214">
        <f>ROUND(I105*H105,2)</f>
        <v>0</v>
      </c>
      <c r="BL105" s="25" t="s">
        <v>375</v>
      </c>
      <c r="BM105" s="25" t="s">
        <v>598</v>
      </c>
    </row>
    <row r="106" spans="2:65" s="11" customFormat="1" ht="37.35" customHeight="1">
      <c r="B106" s="186"/>
      <c r="C106" s="187"/>
      <c r="D106" s="200" t="s">
        <v>73</v>
      </c>
      <c r="E106" s="296" t="s">
        <v>5503</v>
      </c>
      <c r="F106" s="296" t="s">
        <v>14357</v>
      </c>
      <c r="G106" s="187"/>
      <c r="H106" s="187"/>
      <c r="I106" s="190"/>
      <c r="J106" s="297">
        <f>BK106</f>
        <v>0</v>
      </c>
      <c r="K106" s="187"/>
      <c r="L106" s="192"/>
      <c r="M106" s="193"/>
      <c r="N106" s="194"/>
      <c r="O106" s="194"/>
      <c r="P106" s="195">
        <f>SUM(P107:P116)</f>
        <v>0</v>
      </c>
      <c r="Q106" s="194"/>
      <c r="R106" s="195">
        <f>SUM(R107:R116)</f>
        <v>0</v>
      </c>
      <c r="S106" s="194"/>
      <c r="T106" s="196">
        <f>SUM(T107:T116)</f>
        <v>0</v>
      </c>
      <c r="AR106" s="197" t="s">
        <v>84</v>
      </c>
      <c r="AT106" s="198" t="s">
        <v>73</v>
      </c>
      <c r="AU106" s="198" t="s">
        <v>74</v>
      </c>
      <c r="AY106" s="197" t="s">
        <v>308</v>
      </c>
      <c r="BK106" s="199">
        <f>SUM(BK107:BK116)</f>
        <v>0</v>
      </c>
    </row>
    <row r="107" spans="2:65" s="1" customFormat="1" ht="31.5" customHeight="1">
      <c r="B107" s="42"/>
      <c r="C107" s="203" t="s">
        <v>10</v>
      </c>
      <c r="D107" s="203" t="s">
        <v>311</v>
      </c>
      <c r="E107" s="204" t="s">
        <v>9616</v>
      </c>
      <c r="F107" s="205" t="s">
        <v>14358</v>
      </c>
      <c r="G107" s="206" t="s">
        <v>538</v>
      </c>
      <c r="H107" s="207">
        <v>25</v>
      </c>
      <c r="I107" s="208"/>
      <c r="J107" s="209">
        <f t="shared" ref="J107:J116" si="10">ROUND(I107*H107,2)</f>
        <v>0</v>
      </c>
      <c r="K107" s="205" t="s">
        <v>21</v>
      </c>
      <c r="L107" s="62"/>
      <c r="M107" s="210" t="s">
        <v>21</v>
      </c>
      <c r="N107" s="211" t="s">
        <v>45</v>
      </c>
      <c r="O107" s="43"/>
      <c r="P107" s="212">
        <f t="shared" ref="P107:P116" si="11">O107*H107</f>
        <v>0</v>
      </c>
      <c r="Q107" s="212">
        <v>0</v>
      </c>
      <c r="R107" s="212">
        <f t="shared" ref="R107:R116" si="12">Q107*H107</f>
        <v>0</v>
      </c>
      <c r="S107" s="212">
        <v>0</v>
      </c>
      <c r="T107" s="213">
        <f t="shared" ref="T107:T116" si="13">S107*H107</f>
        <v>0</v>
      </c>
      <c r="AR107" s="25" t="s">
        <v>375</v>
      </c>
      <c r="AT107" s="25" t="s">
        <v>311</v>
      </c>
      <c r="AU107" s="25" t="s">
        <v>82</v>
      </c>
      <c r="AY107" s="25" t="s">
        <v>308</v>
      </c>
      <c r="BE107" s="214">
        <f t="shared" ref="BE107:BE116" si="14">IF(N107="základní",J107,0)</f>
        <v>0</v>
      </c>
      <c r="BF107" s="214">
        <f t="shared" ref="BF107:BF116" si="15">IF(N107="snížená",J107,0)</f>
        <v>0</v>
      </c>
      <c r="BG107" s="214">
        <f t="shared" ref="BG107:BG116" si="16">IF(N107="zákl. přenesená",J107,0)</f>
        <v>0</v>
      </c>
      <c r="BH107" s="214">
        <f t="shared" ref="BH107:BH116" si="17">IF(N107="sníž. přenesená",J107,0)</f>
        <v>0</v>
      </c>
      <c r="BI107" s="214">
        <f t="shared" ref="BI107:BI116" si="18">IF(N107="nulová",J107,0)</f>
        <v>0</v>
      </c>
      <c r="BJ107" s="25" t="s">
        <v>82</v>
      </c>
      <c r="BK107" s="214">
        <f t="shared" ref="BK107:BK116" si="19">ROUND(I107*H107,2)</f>
        <v>0</v>
      </c>
      <c r="BL107" s="25" t="s">
        <v>375</v>
      </c>
      <c r="BM107" s="25" t="s">
        <v>608</v>
      </c>
    </row>
    <row r="108" spans="2:65" s="1" customFormat="1" ht="31.5" customHeight="1">
      <c r="B108" s="42"/>
      <c r="C108" s="203" t="s">
        <v>375</v>
      </c>
      <c r="D108" s="203" t="s">
        <v>311</v>
      </c>
      <c r="E108" s="204" t="s">
        <v>9618</v>
      </c>
      <c r="F108" s="205" t="s">
        <v>14359</v>
      </c>
      <c r="G108" s="206" t="s">
        <v>5275</v>
      </c>
      <c r="H108" s="207">
        <v>7</v>
      </c>
      <c r="I108" s="208"/>
      <c r="J108" s="209">
        <f t="shared" si="10"/>
        <v>0</v>
      </c>
      <c r="K108" s="205" t="s">
        <v>21</v>
      </c>
      <c r="L108" s="62"/>
      <c r="M108" s="210" t="s">
        <v>21</v>
      </c>
      <c r="N108" s="211" t="s">
        <v>45</v>
      </c>
      <c r="O108" s="43"/>
      <c r="P108" s="212">
        <f t="shared" si="11"/>
        <v>0</v>
      </c>
      <c r="Q108" s="212">
        <v>0</v>
      </c>
      <c r="R108" s="212">
        <f t="shared" si="12"/>
        <v>0</v>
      </c>
      <c r="S108" s="212">
        <v>0</v>
      </c>
      <c r="T108" s="213">
        <f t="shared" si="13"/>
        <v>0</v>
      </c>
      <c r="AR108" s="25" t="s">
        <v>375</v>
      </c>
      <c r="AT108" s="25" t="s">
        <v>311</v>
      </c>
      <c r="AU108" s="25" t="s">
        <v>82</v>
      </c>
      <c r="AY108" s="25" t="s">
        <v>308</v>
      </c>
      <c r="BE108" s="214">
        <f t="shared" si="14"/>
        <v>0</v>
      </c>
      <c r="BF108" s="214">
        <f t="shared" si="15"/>
        <v>0</v>
      </c>
      <c r="BG108" s="214">
        <f t="shared" si="16"/>
        <v>0</v>
      </c>
      <c r="BH108" s="214">
        <f t="shared" si="17"/>
        <v>0</v>
      </c>
      <c r="BI108" s="214">
        <f t="shared" si="18"/>
        <v>0</v>
      </c>
      <c r="BJ108" s="25" t="s">
        <v>82</v>
      </c>
      <c r="BK108" s="214">
        <f t="shared" si="19"/>
        <v>0</v>
      </c>
      <c r="BL108" s="25" t="s">
        <v>375</v>
      </c>
      <c r="BM108" s="25" t="s">
        <v>619</v>
      </c>
    </row>
    <row r="109" spans="2:65" s="1" customFormat="1" ht="22.5" customHeight="1">
      <c r="B109" s="42"/>
      <c r="C109" s="203" t="s">
        <v>381</v>
      </c>
      <c r="D109" s="203" t="s">
        <v>311</v>
      </c>
      <c r="E109" s="204" t="s">
        <v>9620</v>
      </c>
      <c r="F109" s="205" t="s">
        <v>14360</v>
      </c>
      <c r="G109" s="206" t="s">
        <v>5275</v>
      </c>
      <c r="H109" s="207">
        <v>7</v>
      </c>
      <c r="I109" s="208"/>
      <c r="J109" s="209">
        <f t="shared" si="10"/>
        <v>0</v>
      </c>
      <c r="K109" s="205" t="s">
        <v>21</v>
      </c>
      <c r="L109" s="62"/>
      <c r="M109" s="210" t="s">
        <v>21</v>
      </c>
      <c r="N109" s="211" t="s">
        <v>45</v>
      </c>
      <c r="O109" s="43"/>
      <c r="P109" s="212">
        <f t="shared" si="11"/>
        <v>0</v>
      </c>
      <c r="Q109" s="212">
        <v>0</v>
      </c>
      <c r="R109" s="212">
        <f t="shared" si="12"/>
        <v>0</v>
      </c>
      <c r="S109" s="212">
        <v>0</v>
      </c>
      <c r="T109" s="213">
        <f t="shared" si="13"/>
        <v>0</v>
      </c>
      <c r="AR109" s="25" t="s">
        <v>375</v>
      </c>
      <c r="AT109" s="25" t="s">
        <v>311</v>
      </c>
      <c r="AU109" s="25" t="s">
        <v>82</v>
      </c>
      <c r="AY109" s="25" t="s">
        <v>308</v>
      </c>
      <c r="BE109" s="214">
        <f t="shared" si="14"/>
        <v>0</v>
      </c>
      <c r="BF109" s="214">
        <f t="shared" si="15"/>
        <v>0</v>
      </c>
      <c r="BG109" s="214">
        <f t="shared" si="16"/>
        <v>0</v>
      </c>
      <c r="BH109" s="214">
        <f t="shared" si="17"/>
        <v>0</v>
      </c>
      <c r="BI109" s="214">
        <f t="shared" si="18"/>
        <v>0</v>
      </c>
      <c r="BJ109" s="25" t="s">
        <v>82</v>
      </c>
      <c r="BK109" s="214">
        <f t="shared" si="19"/>
        <v>0</v>
      </c>
      <c r="BL109" s="25" t="s">
        <v>375</v>
      </c>
      <c r="BM109" s="25" t="s">
        <v>632</v>
      </c>
    </row>
    <row r="110" spans="2:65" s="1" customFormat="1" ht="31.5" customHeight="1">
      <c r="B110" s="42"/>
      <c r="C110" s="203" t="s">
        <v>385</v>
      </c>
      <c r="D110" s="203" t="s">
        <v>311</v>
      </c>
      <c r="E110" s="204" t="s">
        <v>9622</v>
      </c>
      <c r="F110" s="205" t="s">
        <v>14361</v>
      </c>
      <c r="G110" s="206" t="s">
        <v>538</v>
      </c>
      <c r="H110" s="207">
        <v>55</v>
      </c>
      <c r="I110" s="208"/>
      <c r="J110" s="209">
        <f t="shared" si="10"/>
        <v>0</v>
      </c>
      <c r="K110" s="205" t="s">
        <v>21</v>
      </c>
      <c r="L110" s="62"/>
      <c r="M110" s="210" t="s">
        <v>21</v>
      </c>
      <c r="N110" s="211" t="s">
        <v>45</v>
      </c>
      <c r="O110" s="43"/>
      <c r="P110" s="212">
        <f t="shared" si="11"/>
        <v>0</v>
      </c>
      <c r="Q110" s="212">
        <v>0</v>
      </c>
      <c r="R110" s="212">
        <f t="shared" si="12"/>
        <v>0</v>
      </c>
      <c r="S110" s="212">
        <v>0</v>
      </c>
      <c r="T110" s="213">
        <f t="shared" si="13"/>
        <v>0</v>
      </c>
      <c r="AR110" s="25" t="s">
        <v>375</v>
      </c>
      <c r="AT110" s="25" t="s">
        <v>311</v>
      </c>
      <c r="AU110" s="25" t="s">
        <v>82</v>
      </c>
      <c r="AY110" s="25" t="s">
        <v>308</v>
      </c>
      <c r="BE110" s="214">
        <f t="shared" si="14"/>
        <v>0</v>
      </c>
      <c r="BF110" s="214">
        <f t="shared" si="15"/>
        <v>0</v>
      </c>
      <c r="BG110" s="214">
        <f t="shared" si="16"/>
        <v>0</v>
      </c>
      <c r="BH110" s="214">
        <f t="shared" si="17"/>
        <v>0</v>
      </c>
      <c r="BI110" s="214">
        <f t="shared" si="18"/>
        <v>0</v>
      </c>
      <c r="BJ110" s="25" t="s">
        <v>82</v>
      </c>
      <c r="BK110" s="214">
        <f t="shared" si="19"/>
        <v>0</v>
      </c>
      <c r="BL110" s="25" t="s">
        <v>375</v>
      </c>
      <c r="BM110" s="25" t="s">
        <v>644</v>
      </c>
    </row>
    <row r="111" spans="2:65" s="1" customFormat="1" ht="44.25" customHeight="1">
      <c r="B111" s="42"/>
      <c r="C111" s="203" t="s">
        <v>389</v>
      </c>
      <c r="D111" s="203" t="s">
        <v>311</v>
      </c>
      <c r="E111" s="204" t="s">
        <v>9624</v>
      </c>
      <c r="F111" s="205" t="s">
        <v>14362</v>
      </c>
      <c r="G111" s="206" t="s">
        <v>5275</v>
      </c>
      <c r="H111" s="207">
        <v>10</v>
      </c>
      <c r="I111" s="208"/>
      <c r="J111" s="209">
        <f t="shared" si="10"/>
        <v>0</v>
      </c>
      <c r="K111" s="205" t="s">
        <v>21</v>
      </c>
      <c r="L111" s="62"/>
      <c r="M111" s="210" t="s">
        <v>21</v>
      </c>
      <c r="N111" s="211" t="s">
        <v>45</v>
      </c>
      <c r="O111" s="43"/>
      <c r="P111" s="212">
        <f t="shared" si="11"/>
        <v>0</v>
      </c>
      <c r="Q111" s="212">
        <v>0</v>
      </c>
      <c r="R111" s="212">
        <f t="shared" si="12"/>
        <v>0</v>
      </c>
      <c r="S111" s="212">
        <v>0</v>
      </c>
      <c r="T111" s="213">
        <f t="shared" si="13"/>
        <v>0</v>
      </c>
      <c r="AR111" s="25" t="s">
        <v>375</v>
      </c>
      <c r="AT111" s="25" t="s">
        <v>311</v>
      </c>
      <c r="AU111" s="25" t="s">
        <v>82</v>
      </c>
      <c r="AY111" s="25" t="s">
        <v>308</v>
      </c>
      <c r="BE111" s="214">
        <f t="shared" si="14"/>
        <v>0</v>
      </c>
      <c r="BF111" s="214">
        <f t="shared" si="15"/>
        <v>0</v>
      </c>
      <c r="BG111" s="214">
        <f t="shared" si="16"/>
        <v>0</v>
      </c>
      <c r="BH111" s="214">
        <f t="shared" si="17"/>
        <v>0</v>
      </c>
      <c r="BI111" s="214">
        <f t="shared" si="18"/>
        <v>0</v>
      </c>
      <c r="BJ111" s="25" t="s">
        <v>82</v>
      </c>
      <c r="BK111" s="214">
        <f t="shared" si="19"/>
        <v>0</v>
      </c>
      <c r="BL111" s="25" t="s">
        <v>375</v>
      </c>
      <c r="BM111" s="25" t="s">
        <v>653</v>
      </c>
    </row>
    <row r="112" spans="2:65" s="1" customFormat="1" ht="22.5" customHeight="1">
      <c r="B112" s="42"/>
      <c r="C112" s="203" t="s">
        <v>393</v>
      </c>
      <c r="D112" s="203" t="s">
        <v>311</v>
      </c>
      <c r="E112" s="204" t="s">
        <v>9626</v>
      </c>
      <c r="F112" s="205" t="s">
        <v>14363</v>
      </c>
      <c r="G112" s="206" t="s">
        <v>538</v>
      </c>
      <c r="H112" s="207">
        <v>30</v>
      </c>
      <c r="I112" s="208"/>
      <c r="J112" s="209">
        <f t="shared" si="10"/>
        <v>0</v>
      </c>
      <c r="K112" s="205" t="s">
        <v>21</v>
      </c>
      <c r="L112" s="62"/>
      <c r="M112" s="210" t="s">
        <v>21</v>
      </c>
      <c r="N112" s="211" t="s">
        <v>45</v>
      </c>
      <c r="O112" s="43"/>
      <c r="P112" s="212">
        <f t="shared" si="11"/>
        <v>0</v>
      </c>
      <c r="Q112" s="212">
        <v>0</v>
      </c>
      <c r="R112" s="212">
        <f t="shared" si="12"/>
        <v>0</v>
      </c>
      <c r="S112" s="212">
        <v>0</v>
      </c>
      <c r="T112" s="213">
        <f t="shared" si="13"/>
        <v>0</v>
      </c>
      <c r="AR112" s="25" t="s">
        <v>375</v>
      </c>
      <c r="AT112" s="25" t="s">
        <v>311</v>
      </c>
      <c r="AU112" s="25" t="s">
        <v>82</v>
      </c>
      <c r="AY112" s="25" t="s">
        <v>308</v>
      </c>
      <c r="BE112" s="214">
        <f t="shared" si="14"/>
        <v>0</v>
      </c>
      <c r="BF112" s="214">
        <f t="shared" si="15"/>
        <v>0</v>
      </c>
      <c r="BG112" s="214">
        <f t="shared" si="16"/>
        <v>0</v>
      </c>
      <c r="BH112" s="214">
        <f t="shared" si="17"/>
        <v>0</v>
      </c>
      <c r="BI112" s="214">
        <f t="shared" si="18"/>
        <v>0</v>
      </c>
      <c r="BJ112" s="25" t="s">
        <v>82</v>
      </c>
      <c r="BK112" s="214">
        <f t="shared" si="19"/>
        <v>0</v>
      </c>
      <c r="BL112" s="25" t="s">
        <v>375</v>
      </c>
      <c r="BM112" s="25" t="s">
        <v>661</v>
      </c>
    </row>
    <row r="113" spans="2:65" s="1" customFormat="1" ht="22.5" customHeight="1">
      <c r="B113" s="42"/>
      <c r="C113" s="203" t="s">
        <v>9</v>
      </c>
      <c r="D113" s="203" t="s">
        <v>311</v>
      </c>
      <c r="E113" s="204" t="s">
        <v>9627</v>
      </c>
      <c r="F113" s="205" t="s">
        <v>14364</v>
      </c>
      <c r="G113" s="206" t="s">
        <v>538</v>
      </c>
      <c r="H113" s="207">
        <v>30</v>
      </c>
      <c r="I113" s="208"/>
      <c r="J113" s="209">
        <f t="shared" si="10"/>
        <v>0</v>
      </c>
      <c r="K113" s="205" t="s">
        <v>21</v>
      </c>
      <c r="L113" s="62"/>
      <c r="M113" s="210" t="s">
        <v>21</v>
      </c>
      <c r="N113" s="211" t="s">
        <v>45</v>
      </c>
      <c r="O113" s="43"/>
      <c r="P113" s="212">
        <f t="shared" si="11"/>
        <v>0</v>
      </c>
      <c r="Q113" s="212">
        <v>0</v>
      </c>
      <c r="R113" s="212">
        <f t="shared" si="12"/>
        <v>0</v>
      </c>
      <c r="S113" s="212">
        <v>0</v>
      </c>
      <c r="T113" s="213">
        <f t="shared" si="13"/>
        <v>0</v>
      </c>
      <c r="AR113" s="25" t="s">
        <v>375</v>
      </c>
      <c r="AT113" s="25" t="s">
        <v>311</v>
      </c>
      <c r="AU113" s="25" t="s">
        <v>82</v>
      </c>
      <c r="AY113" s="25" t="s">
        <v>308</v>
      </c>
      <c r="BE113" s="214">
        <f t="shared" si="14"/>
        <v>0</v>
      </c>
      <c r="BF113" s="214">
        <f t="shared" si="15"/>
        <v>0</v>
      </c>
      <c r="BG113" s="214">
        <f t="shared" si="16"/>
        <v>0</v>
      </c>
      <c r="BH113" s="214">
        <f t="shared" si="17"/>
        <v>0</v>
      </c>
      <c r="BI113" s="214">
        <f t="shared" si="18"/>
        <v>0</v>
      </c>
      <c r="BJ113" s="25" t="s">
        <v>82</v>
      </c>
      <c r="BK113" s="214">
        <f t="shared" si="19"/>
        <v>0</v>
      </c>
      <c r="BL113" s="25" t="s">
        <v>375</v>
      </c>
      <c r="BM113" s="25" t="s">
        <v>669</v>
      </c>
    </row>
    <row r="114" spans="2:65" s="1" customFormat="1" ht="31.5" customHeight="1">
      <c r="B114" s="42"/>
      <c r="C114" s="203" t="s">
        <v>402</v>
      </c>
      <c r="D114" s="203" t="s">
        <v>311</v>
      </c>
      <c r="E114" s="204" t="s">
        <v>9629</v>
      </c>
      <c r="F114" s="205" t="s">
        <v>14365</v>
      </c>
      <c r="G114" s="206" t="s">
        <v>5275</v>
      </c>
      <c r="H114" s="207">
        <v>4</v>
      </c>
      <c r="I114" s="208"/>
      <c r="J114" s="209">
        <f t="shared" si="10"/>
        <v>0</v>
      </c>
      <c r="K114" s="205" t="s">
        <v>21</v>
      </c>
      <c r="L114" s="62"/>
      <c r="M114" s="210" t="s">
        <v>21</v>
      </c>
      <c r="N114" s="211" t="s">
        <v>45</v>
      </c>
      <c r="O114" s="43"/>
      <c r="P114" s="212">
        <f t="shared" si="11"/>
        <v>0</v>
      </c>
      <c r="Q114" s="212">
        <v>0</v>
      </c>
      <c r="R114" s="212">
        <f t="shared" si="12"/>
        <v>0</v>
      </c>
      <c r="S114" s="212">
        <v>0</v>
      </c>
      <c r="T114" s="213">
        <f t="shared" si="13"/>
        <v>0</v>
      </c>
      <c r="AR114" s="25" t="s">
        <v>375</v>
      </c>
      <c r="AT114" s="25" t="s">
        <v>311</v>
      </c>
      <c r="AU114" s="25" t="s">
        <v>82</v>
      </c>
      <c r="AY114" s="25" t="s">
        <v>308</v>
      </c>
      <c r="BE114" s="214">
        <f t="shared" si="14"/>
        <v>0</v>
      </c>
      <c r="BF114" s="214">
        <f t="shared" si="15"/>
        <v>0</v>
      </c>
      <c r="BG114" s="214">
        <f t="shared" si="16"/>
        <v>0</v>
      </c>
      <c r="BH114" s="214">
        <f t="shared" si="17"/>
        <v>0</v>
      </c>
      <c r="BI114" s="214">
        <f t="shared" si="18"/>
        <v>0</v>
      </c>
      <c r="BJ114" s="25" t="s">
        <v>82</v>
      </c>
      <c r="BK114" s="214">
        <f t="shared" si="19"/>
        <v>0</v>
      </c>
      <c r="BL114" s="25" t="s">
        <v>375</v>
      </c>
      <c r="BM114" s="25" t="s">
        <v>677</v>
      </c>
    </row>
    <row r="115" spans="2:65" s="1" customFormat="1" ht="22.5" customHeight="1">
      <c r="B115" s="42"/>
      <c r="C115" s="203" t="s">
        <v>406</v>
      </c>
      <c r="D115" s="203" t="s">
        <v>311</v>
      </c>
      <c r="E115" s="204" t="s">
        <v>9631</v>
      </c>
      <c r="F115" s="205" t="s">
        <v>14366</v>
      </c>
      <c r="G115" s="206" t="s">
        <v>700</v>
      </c>
      <c r="H115" s="207">
        <v>1</v>
      </c>
      <c r="I115" s="208"/>
      <c r="J115" s="209">
        <f t="shared" si="10"/>
        <v>0</v>
      </c>
      <c r="K115" s="205" t="s">
        <v>21</v>
      </c>
      <c r="L115" s="62"/>
      <c r="M115" s="210" t="s">
        <v>21</v>
      </c>
      <c r="N115" s="211" t="s">
        <v>45</v>
      </c>
      <c r="O115" s="43"/>
      <c r="P115" s="212">
        <f t="shared" si="11"/>
        <v>0</v>
      </c>
      <c r="Q115" s="212">
        <v>0</v>
      </c>
      <c r="R115" s="212">
        <f t="shared" si="12"/>
        <v>0</v>
      </c>
      <c r="S115" s="212">
        <v>0</v>
      </c>
      <c r="T115" s="213">
        <f t="shared" si="13"/>
        <v>0</v>
      </c>
      <c r="AR115" s="25" t="s">
        <v>375</v>
      </c>
      <c r="AT115" s="25" t="s">
        <v>311</v>
      </c>
      <c r="AU115" s="25" t="s">
        <v>82</v>
      </c>
      <c r="AY115" s="25" t="s">
        <v>308</v>
      </c>
      <c r="BE115" s="214">
        <f t="shared" si="14"/>
        <v>0</v>
      </c>
      <c r="BF115" s="214">
        <f t="shared" si="15"/>
        <v>0</v>
      </c>
      <c r="BG115" s="214">
        <f t="shared" si="16"/>
        <v>0</v>
      </c>
      <c r="BH115" s="214">
        <f t="shared" si="17"/>
        <v>0</v>
      </c>
      <c r="BI115" s="214">
        <f t="shared" si="18"/>
        <v>0</v>
      </c>
      <c r="BJ115" s="25" t="s">
        <v>82</v>
      </c>
      <c r="BK115" s="214">
        <f t="shared" si="19"/>
        <v>0</v>
      </c>
      <c r="BL115" s="25" t="s">
        <v>375</v>
      </c>
      <c r="BM115" s="25" t="s">
        <v>685</v>
      </c>
    </row>
    <row r="116" spans="2:65" s="1" customFormat="1" ht="31.5" customHeight="1">
      <c r="B116" s="42"/>
      <c r="C116" s="203" t="s">
        <v>410</v>
      </c>
      <c r="D116" s="203" t="s">
        <v>311</v>
      </c>
      <c r="E116" s="204" t="s">
        <v>9633</v>
      </c>
      <c r="F116" s="205" t="s">
        <v>14367</v>
      </c>
      <c r="G116" s="206" t="s">
        <v>700</v>
      </c>
      <c r="H116" s="207">
        <v>1</v>
      </c>
      <c r="I116" s="208"/>
      <c r="J116" s="209">
        <f t="shared" si="10"/>
        <v>0</v>
      </c>
      <c r="K116" s="205" t="s">
        <v>21</v>
      </c>
      <c r="L116" s="62"/>
      <c r="M116" s="210" t="s">
        <v>21</v>
      </c>
      <c r="N116" s="211" t="s">
        <v>45</v>
      </c>
      <c r="O116" s="43"/>
      <c r="P116" s="212">
        <f t="shared" si="11"/>
        <v>0</v>
      </c>
      <c r="Q116" s="212">
        <v>0</v>
      </c>
      <c r="R116" s="212">
        <f t="shared" si="12"/>
        <v>0</v>
      </c>
      <c r="S116" s="212">
        <v>0</v>
      </c>
      <c r="T116" s="213">
        <f t="shared" si="13"/>
        <v>0</v>
      </c>
      <c r="AR116" s="25" t="s">
        <v>375</v>
      </c>
      <c r="AT116" s="25" t="s">
        <v>311</v>
      </c>
      <c r="AU116" s="25" t="s">
        <v>82</v>
      </c>
      <c r="AY116" s="25" t="s">
        <v>308</v>
      </c>
      <c r="BE116" s="214">
        <f t="shared" si="14"/>
        <v>0</v>
      </c>
      <c r="BF116" s="214">
        <f t="shared" si="15"/>
        <v>0</v>
      </c>
      <c r="BG116" s="214">
        <f t="shared" si="16"/>
        <v>0</v>
      </c>
      <c r="BH116" s="214">
        <f t="shared" si="17"/>
        <v>0</v>
      </c>
      <c r="BI116" s="214">
        <f t="shared" si="18"/>
        <v>0</v>
      </c>
      <c r="BJ116" s="25" t="s">
        <v>82</v>
      </c>
      <c r="BK116" s="214">
        <f t="shared" si="19"/>
        <v>0</v>
      </c>
      <c r="BL116" s="25" t="s">
        <v>375</v>
      </c>
      <c r="BM116" s="25" t="s">
        <v>693</v>
      </c>
    </row>
    <row r="117" spans="2:65" s="11" customFormat="1" ht="37.35" customHeight="1">
      <c r="B117" s="186"/>
      <c r="C117" s="187"/>
      <c r="D117" s="200" t="s">
        <v>73</v>
      </c>
      <c r="E117" s="296" t="s">
        <v>5539</v>
      </c>
      <c r="F117" s="296" t="s">
        <v>14368</v>
      </c>
      <c r="G117" s="187"/>
      <c r="H117" s="187"/>
      <c r="I117" s="190"/>
      <c r="J117" s="297">
        <f>BK117</f>
        <v>0</v>
      </c>
      <c r="K117" s="187"/>
      <c r="L117" s="192"/>
      <c r="M117" s="193"/>
      <c r="N117" s="194"/>
      <c r="O117" s="194"/>
      <c r="P117" s="195">
        <f>SUM(P118:P122)</f>
        <v>0</v>
      </c>
      <c r="Q117" s="194"/>
      <c r="R117" s="195">
        <f>SUM(R118:R122)</f>
        <v>0</v>
      </c>
      <c r="S117" s="194"/>
      <c r="T117" s="196">
        <f>SUM(T118:T122)</f>
        <v>0</v>
      </c>
      <c r="AR117" s="197" t="s">
        <v>84</v>
      </c>
      <c r="AT117" s="198" t="s">
        <v>73</v>
      </c>
      <c r="AU117" s="198" t="s">
        <v>74</v>
      </c>
      <c r="AY117" s="197" t="s">
        <v>308</v>
      </c>
      <c r="BK117" s="199">
        <f>SUM(BK118:BK122)</f>
        <v>0</v>
      </c>
    </row>
    <row r="118" spans="2:65" s="1" customFormat="1" ht="22.5" customHeight="1">
      <c r="B118" s="42"/>
      <c r="C118" s="203" t="s">
        <v>416</v>
      </c>
      <c r="D118" s="203" t="s">
        <v>311</v>
      </c>
      <c r="E118" s="204" t="s">
        <v>9635</v>
      </c>
      <c r="F118" s="205" t="s">
        <v>14369</v>
      </c>
      <c r="G118" s="206" t="s">
        <v>5275</v>
      </c>
      <c r="H118" s="207">
        <v>2</v>
      </c>
      <c r="I118" s="208"/>
      <c r="J118" s="209">
        <f>ROUND(I118*H118,2)</f>
        <v>0</v>
      </c>
      <c r="K118" s="205" t="s">
        <v>21</v>
      </c>
      <c r="L118" s="62"/>
      <c r="M118" s="210" t="s">
        <v>21</v>
      </c>
      <c r="N118" s="211" t="s">
        <v>45</v>
      </c>
      <c r="O118" s="43"/>
      <c r="P118" s="212">
        <f>O118*H118</f>
        <v>0</v>
      </c>
      <c r="Q118" s="212">
        <v>0</v>
      </c>
      <c r="R118" s="212">
        <f>Q118*H118</f>
        <v>0</v>
      </c>
      <c r="S118" s="212">
        <v>0</v>
      </c>
      <c r="T118" s="213">
        <f>S118*H118</f>
        <v>0</v>
      </c>
      <c r="AR118" s="25" t="s">
        <v>375</v>
      </c>
      <c r="AT118" s="25" t="s">
        <v>311</v>
      </c>
      <c r="AU118" s="25" t="s">
        <v>82</v>
      </c>
      <c r="AY118" s="25" t="s">
        <v>308</v>
      </c>
      <c r="BE118" s="214">
        <f>IF(N118="základní",J118,0)</f>
        <v>0</v>
      </c>
      <c r="BF118" s="214">
        <f>IF(N118="snížená",J118,0)</f>
        <v>0</v>
      </c>
      <c r="BG118" s="214">
        <f>IF(N118="zákl. přenesená",J118,0)</f>
        <v>0</v>
      </c>
      <c r="BH118" s="214">
        <f>IF(N118="sníž. přenesená",J118,0)</f>
        <v>0</v>
      </c>
      <c r="BI118" s="214">
        <f>IF(N118="nulová",J118,0)</f>
        <v>0</v>
      </c>
      <c r="BJ118" s="25" t="s">
        <v>82</v>
      </c>
      <c r="BK118" s="214">
        <f>ROUND(I118*H118,2)</f>
        <v>0</v>
      </c>
      <c r="BL118" s="25" t="s">
        <v>375</v>
      </c>
      <c r="BM118" s="25" t="s">
        <v>702</v>
      </c>
    </row>
    <row r="119" spans="2:65" s="1" customFormat="1" ht="31.5" customHeight="1">
      <c r="B119" s="42"/>
      <c r="C119" s="203" t="s">
        <v>420</v>
      </c>
      <c r="D119" s="203" t="s">
        <v>311</v>
      </c>
      <c r="E119" s="204" t="s">
        <v>9637</v>
      </c>
      <c r="F119" s="205" t="s">
        <v>14370</v>
      </c>
      <c r="G119" s="206" t="s">
        <v>5275</v>
      </c>
      <c r="H119" s="207">
        <v>2</v>
      </c>
      <c r="I119" s="208"/>
      <c r="J119" s="209">
        <f>ROUND(I119*H119,2)</f>
        <v>0</v>
      </c>
      <c r="K119" s="205" t="s">
        <v>21</v>
      </c>
      <c r="L119" s="62"/>
      <c r="M119" s="210" t="s">
        <v>21</v>
      </c>
      <c r="N119" s="211" t="s">
        <v>45</v>
      </c>
      <c r="O119" s="43"/>
      <c r="P119" s="212">
        <f>O119*H119</f>
        <v>0</v>
      </c>
      <c r="Q119" s="212">
        <v>0</v>
      </c>
      <c r="R119" s="212">
        <f>Q119*H119</f>
        <v>0</v>
      </c>
      <c r="S119" s="212">
        <v>0</v>
      </c>
      <c r="T119" s="213">
        <f>S119*H119</f>
        <v>0</v>
      </c>
      <c r="AR119" s="25" t="s">
        <v>375</v>
      </c>
      <c r="AT119" s="25" t="s">
        <v>311</v>
      </c>
      <c r="AU119" s="25" t="s">
        <v>82</v>
      </c>
      <c r="AY119" s="25" t="s">
        <v>308</v>
      </c>
      <c r="BE119" s="214">
        <f>IF(N119="základní",J119,0)</f>
        <v>0</v>
      </c>
      <c r="BF119" s="214">
        <f>IF(N119="snížená",J119,0)</f>
        <v>0</v>
      </c>
      <c r="BG119" s="214">
        <f>IF(N119="zákl. přenesená",J119,0)</f>
        <v>0</v>
      </c>
      <c r="BH119" s="214">
        <f>IF(N119="sníž. přenesená",J119,0)</f>
        <v>0</v>
      </c>
      <c r="BI119" s="214">
        <f>IF(N119="nulová",J119,0)</f>
        <v>0</v>
      </c>
      <c r="BJ119" s="25" t="s">
        <v>82</v>
      </c>
      <c r="BK119" s="214">
        <f>ROUND(I119*H119,2)</f>
        <v>0</v>
      </c>
      <c r="BL119" s="25" t="s">
        <v>375</v>
      </c>
      <c r="BM119" s="25" t="s">
        <v>710</v>
      </c>
    </row>
    <row r="120" spans="2:65" s="1" customFormat="1" ht="31.5" customHeight="1">
      <c r="B120" s="42"/>
      <c r="C120" s="203" t="s">
        <v>593</v>
      </c>
      <c r="D120" s="203" t="s">
        <v>311</v>
      </c>
      <c r="E120" s="204" t="s">
        <v>9639</v>
      </c>
      <c r="F120" s="205" t="s">
        <v>14371</v>
      </c>
      <c r="G120" s="206" t="s">
        <v>5275</v>
      </c>
      <c r="H120" s="207">
        <v>2</v>
      </c>
      <c r="I120" s="208"/>
      <c r="J120" s="209">
        <f>ROUND(I120*H120,2)</f>
        <v>0</v>
      </c>
      <c r="K120" s="205" t="s">
        <v>21</v>
      </c>
      <c r="L120" s="62"/>
      <c r="M120" s="210" t="s">
        <v>21</v>
      </c>
      <c r="N120" s="211" t="s">
        <v>45</v>
      </c>
      <c r="O120" s="43"/>
      <c r="P120" s="212">
        <f>O120*H120</f>
        <v>0</v>
      </c>
      <c r="Q120" s="212">
        <v>0</v>
      </c>
      <c r="R120" s="212">
        <f>Q120*H120</f>
        <v>0</v>
      </c>
      <c r="S120" s="212">
        <v>0</v>
      </c>
      <c r="T120" s="213">
        <f>S120*H120</f>
        <v>0</v>
      </c>
      <c r="AR120" s="25" t="s">
        <v>375</v>
      </c>
      <c r="AT120" s="25" t="s">
        <v>311</v>
      </c>
      <c r="AU120" s="25" t="s">
        <v>82</v>
      </c>
      <c r="AY120" s="25" t="s">
        <v>308</v>
      </c>
      <c r="BE120" s="214">
        <f>IF(N120="základní",J120,0)</f>
        <v>0</v>
      </c>
      <c r="BF120" s="214">
        <f>IF(N120="snížená",J120,0)</f>
        <v>0</v>
      </c>
      <c r="BG120" s="214">
        <f>IF(N120="zákl. přenesená",J120,0)</f>
        <v>0</v>
      </c>
      <c r="BH120" s="214">
        <f>IF(N120="sníž. přenesená",J120,0)</f>
        <v>0</v>
      </c>
      <c r="BI120" s="214">
        <f>IF(N120="nulová",J120,0)</f>
        <v>0</v>
      </c>
      <c r="BJ120" s="25" t="s">
        <v>82</v>
      </c>
      <c r="BK120" s="214">
        <f>ROUND(I120*H120,2)</f>
        <v>0</v>
      </c>
      <c r="BL120" s="25" t="s">
        <v>375</v>
      </c>
      <c r="BM120" s="25" t="s">
        <v>721</v>
      </c>
    </row>
    <row r="121" spans="2:65" s="1" customFormat="1" ht="22.5" customHeight="1">
      <c r="B121" s="42"/>
      <c r="C121" s="203" t="s">
        <v>598</v>
      </c>
      <c r="D121" s="203" t="s">
        <v>311</v>
      </c>
      <c r="E121" s="204" t="s">
        <v>9641</v>
      </c>
      <c r="F121" s="205" t="s">
        <v>14372</v>
      </c>
      <c r="G121" s="206" t="s">
        <v>5275</v>
      </c>
      <c r="H121" s="207">
        <v>1</v>
      </c>
      <c r="I121" s="208"/>
      <c r="J121" s="209">
        <f>ROUND(I121*H121,2)</f>
        <v>0</v>
      </c>
      <c r="K121" s="205" t="s">
        <v>21</v>
      </c>
      <c r="L121" s="62"/>
      <c r="M121" s="210" t="s">
        <v>21</v>
      </c>
      <c r="N121" s="211" t="s">
        <v>45</v>
      </c>
      <c r="O121" s="43"/>
      <c r="P121" s="212">
        <f>O121*H121</f>
        <v>0</v>
      </c>
      <c r="Q121" s="212">
        <v>0</v>
      </c>
      <c r="R121" s="212">
        <f>Q121*H121</f>
        <v>0</v>
      </c>
      <c r="S121" s="212">
        <v>0</v>
      </c>
      <c r="T121" s="213">
        <f>S121*H121</f>
        <v>0</v>
      </c>
      <c r="AR121" s="25" t="s">
        <v>375</v>
      </c>
      <c r="AT121" s="25" t="s">
        <v>311</v>
      </c>
      <c r="AU121" s="25" t="s">
        <v>82</v>
      </c>
      <c r="AY121" s="25" t="s">
        <v>308</v>
      </c>
      <c r="BE121" s="214">
        <f>IF(N121="základní",J121,0)</f>
        <v>0</v>
      </c>
      <c r="BF121" s="214">
        <f>IF(N121="snížená",J121,0)</f>
        <v>0</v>
      </c>
      <c r="BG121" s="214">
        <f>IF(N121="zákl. přenesená",J121,0)</f>
        <v>0</v>
      </c>
      <c r="BH121" s="214">
        <f>IF(N121="sníž. přenesená",J121,0)</f>
        <v>0</v>
      </c>
      <c r="BI121" s="214">
        <f>IF(N121="nulová",J121,0)</f>
        <v>0</v>
      </c>
      <c r="BJ121" s="25" t="s">
        <v>82</v>
      </c>
      <c r="BK121" s="214">
        <f>ROUND(I121*H121,2)</f>
        <v>0</v>
      </c>
      <c r="BL121" s="25" t="s">
        <v>375</v>
      </c>
      <c r="BM121" s="25" t="s">
        <v>730</v>
      </c>
    </row>
    <row r="122" spans="2:65" s="1" customFormat="1" ht="22.5" customHeight="1">
      <c r="B122" s="42"/>
      <c r="C122" s="203" t="s">
        <v>603</v>
      </c>
      <c r="D122" s="203" t="s">
        <v>311</v>
      </c>
      <c r="E122" s="204" t="s">
        <v>9643</v>
      </c>
      <c r="F122" s="205" t="s">
        <v>14373</v>
      </c>
      <c r="G122" s="206" t="s">
        <v>5275</v>
      </c>
      <c r="H122" s="207">
        <v>1</v>
      </c>
      <c r="I122" s="208"/>
      <c r="J122" s="209">
        <f>ROUND(I122*H122,2)</f>
        <v>0</v>
      </c>
      <c r="K122" s="205" t="s">
        <v>21</v>
      </c>
      <c r="L122" s="62"/>
      <c r="M122" s="210" t="s">
        <v>21</v>
      </c>
      <c r="N122" s="211" t="s">
        <v>45</v>
      </c>
      <c r="O122" s="43"/>
      <c r="P122" s="212">
        <f>O122*H122</f>
        <v>0</v>
      </c>
      <c r="Q122" s="212">
        <v>0</v>
      </c>
      <c r="R122" s="212">
        <f>Q122*H122</f>
        <v>0</v>
      </c>
      <c r="S122" s="212">
        <v>0</v>
      </c>
      <c r="T122" s="213">
        <f>S122*H122</f>
        <v>0</v>
      </c>
      <c r="AR122" s="25" t="s">
        <v>375</v>
      </c>
      <c r="AT122" s="25" t="s">
        <v>311</v>
      </c>
      <c r="AU122" s="25" t="s">
        <v>82</v>
      </c>
      <c r="AY122" s="25" t="s">
        <v>308</v>
      </c>
      <c r="BE122" s="214">
        <f>IF(N122="základní",J122,0)</f>
        <v>0</v>
      </c>
      <c r="BF122" s="214">
        <f>IF(N122="snížená",J122,0)</f>
        <v>0</v>
      </c>
      <c r="BG122" s="214">
        <f>IF(N122="zákl. přenesená",J122,0)</f>
        <v>0</v>
      </c>
      <c r="BH122" s="214">
        <f>IF(N122="sníž. přenesená",J122,0)</f>
        <v>0</v>
      </c>
      <c r="BI122" s="214">
        <f>IF(N122="nulová",J122,0)</f>
        <v>0</v>
      </c>
      <c r="BJ122" s="25" t="s">
        <v>82</v>
      </c>
      <c r="BK122" s="214">
        <f>ROUND(I122*H122,2)</f>
        <v>0</v>
      </c>
      <c r="BL122" s="25" t="s">
        <v>375</v>
      </c>
      <c r="BM122" s="25" t="s">
        <v>740</v>
      </c>
    </row>
    <row r="123" spans="2:65" s="11" customFormat="1" ht="37.35" customHeight="1">
      <c r="B123" s="186"/>
      <c r="C123" s="187"/>
      <c r="D123" s="200" t="s">
        <v>73</v>
      </c>
      <c r="E123" s="296" t="s">
        <v>5555</v>
      </c>
      <c r="F123" s="296" t="s">
        <v>14374</v>
      </c>
      <c r="G123" s="187"/>
      <c r="H123" s="187"/>
      <c r="I123" s="190"/>
      <c r="J123" s="297">
        <f>BK123</f>
        <v>0</v>
      </c>
      <c r="K123" s="187"/>
      <c r="L123" s="192"/>
      <c r="M123" s="193"/>
      <c r="N123" s="194"/>
      <c r="O123" s="194"/>
      <c r="P123" s="195">
        <f>SUM(P124:P131)</f>
        <v>0</v>
      </c>
      <c r="Q123" s="194"/>
      <c r="R123" s="195">
        <f>SUM(R124:R131)</f>
        <v>0</v>
      </c>
      <c r="S123" s="194"/>
      <c r="T123" s="196">
        <f>SUM(T124:T131)</f>
        <v>0</v>
      </c>
      <c r="AR123" s="197" t="s">
        <v>84</v>
      </c>
      <c r="AT123" s="198" t="s">
        <v>73</v>
      </c>
      <c r="AU123" s="198" t="s">
        <v>74</v>
      </c>
      <c r="AY123" s="197" t="s">
        <v>308</v>
      </c>
      <c r="BK123" s="199">
        <f>SUM(BK124:BK131)</f>
        <v>0</v>
      </c>
    </row>
    <row r="124" spans="2:65" s="1" customFormat="1" ht="22.5" customHeight="1">
      <c r="B124" s="42"/>
      <c r="C124" s="203" t="s">
        <v>608</v>
      </c>
      <c r="D124" s="203" t="s">
        <v>311</v>
      </c>
      <c r="E124" s="204" t="s">
        <v>9645</v>
      </c>
      <c r="F124" s="205" t="s">
        <v>14375</v>
      </c>
      <c r="G124" s="206" t="s">
        <v>5275</v>
      </c>
      <c r="H124" s="207">
        <v>1</v>
      </c>
      <c r="I124" s="208"/>
      <c r="J124" s="209">
        <f t="shared" ref="J124:J131" si="20">ROUND(I124*H124,2)</f>
        <v>0</v>
      </c>
      <c r="K124" s="205" t="s">
        <v>21</v>
      </c>
      <c r="L124" s="62"/>
      <c r="M124" s="210" t="s">
        <v>21</v>
      </c>
      <c r="N124" s="211" t="s">
        <v>45</v>
      </c>
      <c r="O124" s="43"/>
      <c r="P124" s="212">
        <f t="shared" ref="P124:P131" si="21">O124*H124</f>
        <v>0</v>
      </c>
      <c r="Q124" s="212">
        <v>0</v>
      </c>
      <c r="R124" s="212">
        <f t="shared" ref="R124:R131" si="22">Q124*H124</f>
        <v>0</v>
      </c>
      <c r="S124" s="212">
        <v>0</v>
      </c>
      <c r="T124" s="213">
        <f t="shared" ref="T124:T131" si="23">S124*H124</f>
        <v>0</v>
      </c>
      <c r="AR124" s="25" t="s">
        <v>375</v>
      </c>
      <c r="AT124" s="25" t="s">
        <v>311</v>
      </c>
      <c r="AU124" s="25" t="s">
        <v>82</v>
      </c>
      <c r="AY124" s="25" t="s">
        <v>308</v>
      </c>
      <c r="BE124" s="214">
        <f t="shared" ref="BE124:BE131" si="24">IF(N124="základní",J124,0)</f>
        <v>0</v>
      </c>
      <c r="BF124" s="214">
        <f t="shared" ref="BF124:BF131" si="25">IF(N124="snížená",J124,0)</f>
        <v>0</v>
      </c>
      <c r="BG124" s="214">
        <f t="shared" ref="BG124:BG131" si="26">IF(N124="zákl. přenesená",J124,0)</f>
        <v>0</v>
      </c>
      <c r="BH124" s="214">
        <f t="shared" ref="BH124:BH131" si="27">IF(N124="sníž. přenesená",J124,0)</f>
        <v>0</v>
      </c>
      <c r="BI124" s="214">
        <f t="shared" ref="BI124:BI131" si="28">IF(N124="nulová",J124,0)</f>
        <v>0</v>
      </c>
      <c r="BJ124" s="25" t="s">
        <v>82</v>
      </c>
      <c r="BK124" s="214">
        <f t="shared" ref="BK124:BK131" si="29">ROUND(I124*H124,2)</f>
        <v>0</v>
      </c>
      <c r="BL124" s="25" t="s">
        <v>375</v>
      </c>
      <c r="BM124" s="25" t="s">
        <v>750</v>
      </c>
    </row>
    <row r="125" spans="2:65" s="1" customFormat="1" ht="22.5" customHeight="1">
      <c r="B125" s="42"/>
      <c r="C125" s="203" t="s">
        <v>613</v>
      </c>
      <c r="D125" s="203" t="s">
        <v>311</v>
      </c>
      <c r="E125" s="204" t="s">
        <v>9647</v>
      </c>
      <c r="F125" s="205" t="s">
        <v>14376</v>
      </c>
      <c r="G125" s="206" t="s">
        <v>5275</v>
      </c>
      <c r="H125" s="207">
        <v>1</v>
      </c>
      <c r="I125" s="208"/>
      <c r="J125" s="209">
        <f t="shared" si="20"/>
        <v>0</v>
      </c>
      <c r="K125" s="205" t="s">
        <v>21</v>
      </c>
      <c r="L125" s="62"/>
      <c r="M125" s="210" t="s">
        <v>21</v>
      </c>
      <c r="N125" s="211" t="s">
        <v>45</v>
      </c>
      <c r="O125" s="43"/>
      <c r="P125" s="212">
        <f t="shared" si="21"/>
        <v>0</v>
      </c>
      <c r="Q125" s="212">
        <v>0</v>
      </c>
      <c r="R125" s="212">
        <f t="shared" si="22"/>
        <v>0</v>
      </c>
      <c r="S125" s="212">
        <v>0</v>
      </c>
      <c r="T125" s="213">
        <f t="shared" si="23"/>
        <v>0</v>
      </c>
      <c r="AR125" s="25" t="s">
        <v>375</v>
      </c>
      <c r="AT125" s="25" t="s">
        <v>311</v>
      </c>
      <c r="AU125" s="25" t="s">
        <v>82</v>
      </c>
      <c r="AY125" s="25" t="s">
        <v>308</v>
      </c>
      <c r="BE125" s="214">
        <f t="shared" si="24"/>
        <v>0</v>
      </c>
      <c r="BF125" s="214">
        <f t="shared" si="25"/>
        <v>0</v>
      </c>
      <c r="BG125" s="214">
        <f t="shared" si="26"/>
        <v>0</v>
      </c>
      <c r="BH125" s="214">
        <f t="shared" si="27"/>
        <v>0</v>
      </c>
      <c r="BI125" s="214">
        <f t="shared" si="28"/>
        <v>0</v>
      </c>
      <c r="BJ125" s="25" t="s">
        <v>82</v>
      </c>
      <c r="BK125" s="214">
        <f t="shared" si="29"/>
        <v>0</v>
      </c>
      <c r="BL125" s="25" t="s">
        <v>375</v>
      </c>
      <c r="BM125" s="25" t="s">
        <v>1248</v>
      </c>
    </row>
    <row r="126" spans="2:65" s="1" customFormat="1" ht="31.5" customHeight="1">
      <c r="B126" s="42"/>
      <c r="C126" s="203" t="s">
        <v>619</v>
      </c>
      <c r="D126" s="203" t="s">
        <v>311</v>
      </c>
      <c r="E126" s="204" t="s">
        <v>9649</v>
      </c>
      <c r="F126" s="205" t="s">
        <v>14377</v>
      </c>
      <c r="G126" s="206" t="s">
        <v>5275</v>
      </c>
      <c r="H126" s="207">
        <v>1</v>
      </c>
      <c r="I126" s="208"/>
      <c r="J126" s="209">
        <f t="shared" si="20"/>
        <v>0</v>
      </c>
      <c r="K126" s="205" t="s">
        <v>21</v>
      </c>
      <c r="L126" s="62"/>
      <c r="M126" s="210" t="s">
        <v>21</v>
      </c>
      <c r="N126" s="211" t="s">
        <v>45</v>
      </c>
      <c r="O126" s="43"/>
      <c r="P126" s="212">
        <f t="shared" si="21"/>
        <v>0</v>
      </c>
      <c r="Q126" s="212">
        <v>0</v>
      </c>
      <c r="R126" s="212">
        <f t="shared" si="22"/>
        <v>0</v>
      </c>
      <c r="S126" s="212">
        <v>0</v>
      </c>
      <c r="T126" s="213">
        <f t="shared" si="23"/>
        <v>0</v>
      </c>
      <c r="AR126" s="25" t="s">
        <v>375</v>
      </c>
      <c r="AT126" s="25" t="s">
        <v>311</v>
      </c>
      <c r="AU126" s="25" t="s">
        <v>82</v>
      </c>
      <c r="AY126" s="25" t="s">
        <v>308</v>
      </c>
      <c r="BE126" s="214">
        <f t="shared" si="24"/>
        <v>0</v>
      </c>
      <c r="BF126" s="214">
        <f t="shared" si="25"/>
        <v>0</v>
      </c>
      <c r="BG126" s="214">
        <f t="shared" si="26"/>
        <v>0</v>
      </c>
      <c r="BH126" s="214">
        <f t="shared" si="27"/>
        <v>0</v>
      </c>
      <c r="BI126" s="214">
        <f t="shared" si="28"/>
        <v>0</v>
      </c>
      <c r="BJ126" s="25" t="s">
        <v>82</v>
      </c>
      <c r="BK126" s="214">
        <f t="shared" si="29"/>
        <v>0</v>
      </c>
      <c r="BL126" s="25" t="s">
        <v>375</v>
      </c>
      <c r="BM126" s="25" t="s">
        <v>570</v>
      </c>
    </row>
    <row r="127" spans="2:65" s="1" customFormat="1" ht="57" customHeight="1">
      <c r="B127" s="42"/>
      <c r="C127" s="203" t="s">
        <v>624</v>
      </c>
      <c r="D127" s="203" t="s">
        <v>311</v>
      </c>
      <c r="E127" s="204" t="s">
        <v>9651</v>
      </c>
      <c r="F127" s="205" t="s">
        <v>14378</v>
      </c>
      <c r="G127" s="206" t="s">
        <v>5275</v>
      </c>
      <c r="H127" s="207">
        <v>1</v>
      </c>
      <c r="I127" s="208"/>
      <c r="J127" s="209">
        <f t="shared" si="20"/>
        <v>0</v>
      </c>
      <c r="K127" s="205" t="s">
        <v>21</v>
      </c>
      <c r="L127" s="62"/>
      <c r="M127" s="210" t="s">
        <v>21</v>
      </c>
      <c r="N127" s="211" t="s">
        <v>45</v>
      </c>
      <c r="O127" s="43"/>
      <c r="P127" s="212">
        <f t="shared" si="21"/>
        <v>0</v>
      </c>
      <c r="Q127" s="212">
        <v>0</v>
      </c>
      <c r="R127" s="212">
        <f t="shared" si="22"/>
        <v>0</v>
      </c>
      <c r="S127" s="212">
        <v>0</v>
      </c>
      <c r="T127" s="213">
        <f t="shared" si="23"/>
        <v>0</v>
      </c>
      <c r="AR127" s="25" t="s">
        <v>375</v>
      </c>
      <c r="AT127" s="25" t="s">
        <v>311</v>
      </c>
      <c r="AU127" s="25" t="s">
        <v>82</v>
      </c>
      <c r="AY127" s="25" t="s">
        <v>308</v>
      </c>
      <c r="BE127" s="214">
        <f t="shared" si="24"/>
        <v>0</v>
      </c>
      <c r="BF127" s="214">
        <f t="shared" si="25"/>
        <v>0</v>
      </c>
      <c r="BG127" s="214">
        <f t="shared" si="26"/>
        <v>0</v>
      </c>
      <c r="BH127" s="214">
        <f t="shared" si="27"/>
        <v>0</v>
      </c>
      <c r="BI127" s="214">
        <f t="shared" si="28"/>
        <v>0</v>
      </c>
      <c r="BJ127" s="25" t="s">
        <v>82</v>
      </c>
      <c r="BK127" s="214">
        <f t="shared" si="29"/>
        <v>0</v>
      </c>
      <c r="BL127" s="25" t="s">
        <v>375</v>
      </c>
      <c r="BM127" s="25" t="s">
        <v>2042</v>
      </c>
    </row>
    <row r="128" spans="2:65" s="1" customFormat="1" ht="22.5" customHeight="1">
      <c r="B128" s="42"/>
      <c r="C128" s="203" t="s">
        <v>632</v>
      </c>
      <c r="D128" s="203" t="s">
        <v>311</v>
      </c>
      <c r="E128" s="204" t="s">
        <v>9653</v>
      </c>
      <c r="F128" s="205" t="s">
        <v>14379</v>
      </c>
      <c r="G128" s="206" t="s">
        <v>8882</v>
      </c>
      <c r="H128" s="207">
        <v>1</v>
      </c>
      <c r="I128" s="208"/>
      <c r="J128" s="209">
        <f t="shared" si="20"/>
        <v>0</v>
      </c>
      <c r="K128" s="205" t="s">
        <v>21</v>
      </c>
      <c r="L128" s="62"/>
      <c r="M128" s="210" t="s">
        <v>21</v>
      </c>
      <c r="N128" s="211" t="s">
        <v>45</v>
      </c>
      <c r="O128" s="43"/>
      <c r="P128" s="212">
        <f t="shared" si="21"/>
        <v>0</v>
      </c>
      <c r="Q128" s="212">
        <v>0</v>
      </c>
      <c r="R128" s="212">
        <f t="shared" si="22"/>
        <v>0</v>
      </c>
      <c r="S128" s="212">
        <v>0</v>
      </c>
      <c r="T128" s="213">
        <f t="shared" si="23"/>
        <v>0</v>
      </c>
      <c r="AR128" s="25" t="s">
        <v>375</v>
      </c>
      <c r="AT128" s="25" t="s">
        <v>311</v>
      </c>
      <c r="AU128" s="25" t="s">
        <v>82</v>
      </c>
      <c r="AY128" s="25" t="s">
        <v>308</v>
      </c>
      <c r="BE128" s="214">
        <f t="shared" si="24"/>
        <v>0</v>
      </c>
      <c r="BF128" s="214">
        <f t="shared" si="25"/>
        <v>0</v>
      </c>
      <c r="BG128" s="214">
        <f t="shared" si="26"/>
        <v>0</v>
      </c>
      <c r="BH128" s="214">
        <f t="shared" si="27"/>
        <v>0</v>
      </c>
      <c r="BI128" s="214">
        <f t="shared" si="28"/>
        <v>0</v>
      </c>
      <c r="BJ128" s="25" t="s">
        <v>82</v>
      </c>
      <c r="BK128" s="214">
        <f t="shared" si="29"/>
        <v>0</v>
      </c>
      <c r="BL128" s="25" t="s">
        <v>375</v>
      </c>
      <c r="BM128" s="25" t="s">
        <v>2048</v>
      </c>
    </row>
    <row r="129" spans="2:65" s="1" customFormat="1" ht="22.5" customHeight="1">
      <c r="B129" s="42"/>
      <c r="C129" s="203" t="s">
        <v>638</v>
      </c>
      <c r="D129" s="203" t="s">
        <v>311</v>
      </c>
      <c r="E129" s="204" t="s">
        <v>9655</v>
      </c>
      <c r="F129" s="205" t="s">
        <v>14380</v>
      </c>
      <c r="G129" s="206" t="s">
        <v>5275</v>
      </c>
      <c r="H129" s="207">
        <v>1</v>
      </c>
      <c r="I129" s="208"/>
      <c r="J129" s="209">
        <f t="shared" si="20"/>
        <v>0</v>
      </c>
      <c r="K129" s="205" t="s">
        <v>21</v>
      </c>
      <c r="L129" s="62"/>
      <c r="M129" s="210" t="s">
        <v>21</v>
      </c>
      <c r="N129" s="211" t="s">
        <v>45</v>
      </c>
      <c r="O129" s="43"/>
      <c r="P129" s="212">
        <f t="shared" si="21"/>
        <v>0</v>
      </c>
      <c r="Q129" s="212">
        <v>0</v>
      </c>
      <c r="R129" s="212">
        <f t="shared" si="22"/>
        <v>0</v>
      </c>
      <c r="S129" s="212">
        <v>0</v>
      </c>
      <c r="T129" s="213">
        <f t="shared" si="23"/>
        <v>0</v>
      </c>
      <c r="AR129" s="25" t="s">
        <v>375</v>
      </c>
      <c r="AT129" s="25" t="s">
        <v>311</v>
      </c>
      <c r="AU129" s="25" t="s">
        <v>82</v>
      </c>
      <c r="AY129" s="25" t="s">
        <v>308</v>
      </c>
      <c r="BE129" s="214">
        <f t="shared" si="24"/>
        <v>0</v>
      </c>
      <c r="BF129" s="214">
        <f t="shared" si="25"/>
        <v>0</v>
      </c>
      <c r="BG129" s="214">
        <f t="shared" si="26"/>
        <v>0</v>
      </c>
      <c r="BH129" s="214">
        <f t="shared" si="27"/>
        <v>0</v>
      </c>
      <c r="BI129" s="214">
        <f t="shared" si="28"/>
        <v>0</v>
      </c>
      <c r="BJ129" s="25" t="s">
        <v>82</v>
      </c>
      <c r="BK129" s="214">
        <f t="shared" si="29"/>
        <v>0</v>
      </c>
      <c r="BL129" s="25" t="s">
        <v>375</v>
      </c>
      <c r="BM129" s="25" t="s">
        <v>2055</v>
      </c>
    </row>
    <row r="130" spans="2:65" s="1" customFormat="1" ht="22.5" customHeight="1">
      <c r="B130" s="42"/>
      <c r="C130" s="203" t="s">
        <v>644</v>
      </c>
      <c r="D130" s="203" t="s">
        <v>311</v>
      </c>
      <c r="E130" s="204" t="s">
        <v>9659</v>
      </c>
      <c r="F130" s="205" t="s">
        <v>14381</v>
      </c>
      <c r="G130" s="206" t="s">
        <v>5275</v>
      </c>
      <c r="H130" s="207">
        <v>1</v>
      </c>
      <c r="I130" s="208"/>
      <c r="J130" s="209">
        <f t="shared" si="20"/>
        <v>0</v>
      </c>
      <c r="K130" s="205" t="s">
        <v>21</v>
      </c>
      <c r="L130" s="62"/>
      <c r="M130" s="210" t="s">
        <v>21</v>
      </c>
      <c r="N130" s="211" t="s">
        <v>45</v>
      </c>
      <c r="O130" s="43"/>
      <c r="P130" s="212">
        <f t="shared" si="21"/>
        <v>0</v>
      </c>
      <c r="Q130" s="212">
        <v>0</v>
      </c>
      <c r="R130" s="212">
        <f t="shared" si="22"/>
        <v>0</v>
      </c>
      <c r="S130" s="212">
        <v>0</v>
      </c>
      <c r="T130" s="213">
        <f t="shared" si="23"/>
        <v>0</v>
      </c>
      <c r="AR130" s="25" t="s">
        <v>375</v>
      </c>
      <c r="AT130" s="25" t="s">
        <v>311</v>
      </c>
      <c r="AU130" s="25" t="s">
        <v>82</v>
      </c>
      <c r="AY130" s="25" t="s">
        <v>308</v>
      </c>
      <c r="BE130" s="214">
        <f t="shared" si="24"/>
        <v>0</v>
      </c>
      <c r="BF130" s="214">
        <f t="shared" si="25"/>
        <v>0</v>
      </c>
      <c r="BG130" s="214">
        <f t="shared" si="26"/>
        <v>0</v>
      </c>
      <c r="BH130" s="214">
        <f t="shared" si="27"/>
        <v>0</v>
      </c>
      <c r="BI130" s="214">
        <f t="shared" si="28"/>
        <v>0</v>
      </c>
      <c r="BJ130" s="25" t="s">
        <v>82</v>
      </c>
      <c r="BK130" s="214">
        <f t="shared" si="29"/>
        <v>0</v>
      </c>
      <c r="BL130" s="25" t="s">
        <v>375</v>
      </c>
      <c r="BM130" s="25" t="s">
        <v>2067</v>
      </c>
    </row>
    <row r="131" spans="2:65" s="1" customFormat="1" ht="22.5" customHeight="1">
      <c r="B131" s="42"/>
      <c r="C131" s="203" t="s">
        <v>649</v>
      </c>
      <c r="D131" s="203" t="s">
        <v>311</v>
      </c>
      <c r="E131" s="204" t="s">
        <v>9662</v>
      </c>
      <c r="F131" s="205" t="s">
        <v>14382</v>
      </c>
      <c r="G131" s="206" t="s">
        <v>5275</v>
      </c>
      <c r="H131" s="207">
        <v>1</v>
      </c>
      <c r="I131" s="208"/>
      <c r="J131" s="209">
        <f t="shared" si="20"/>
        <v>0</v>
      </c>
      <c r="K131" s="205" t="s">
        <v>21</v>
      </c>
      <c r="L131" s="62"/>
      <c r="M131" s="210" t="s">
        <v>21</v>
      </c>
      <c r="N131" s="215" t="s">
        <v>45</v>
      </c>
      <c r="O131" s="216"/>
      <c r="P131" s="217">
        <f t="shared" si="21"/>
        <v>0</v>
      </c>
      <c r="Q131" s="217">
        <v>0</v>
      </c>
      <c r="R131" s="217">
        <f t="shared" si="22"/>
        <v>0</v>
      </c>
      <c r="S131" s="217">
        <v>0</v>
      </c>
      <c r="T131" s="218">
        <f t="shared" si="23"/>
        <v>0</v>
      </c>
      <c r="AR131" s="25" t="s">
        <v>375</v>
      </c>
      <c r="AT131" s="25" t="s">
        <v>311</v>
      </c>
      <c r="AU131" s="25" t="s">
        <v>82</v>
      </c>
      <c r="AY131" s="25" t="s">
        <v>308</v>
      </c>
      <c r="BE131" s="214">
        <f t="shared" si="24"/>
        <v>0</v>
      </c>
      <c r="BF131" s="214">
        <f t="shared" si="25"/>
        <v>0</v>
      </c>
      <c r="BG131" s="214">
        <f t="shared" si="26"/>
        <v>0</v>
      </c>
      <c r="BH131" s="214">
        <f t="shared" si="27"/>
        <v>0</v>
      </c>
      <c r="BI131" s="214">
        <f t="shared" si="28"/>
        <v>0</v>
      </c>
      <c r="BJ131" s="25" t="s">
        <v>82</v>
      </c>
      <c r="BK131" s="214">
        <f t="shared" si="29"/>
        <v>0</v>
      </c>
      <c r="BL131" s="25" t="s">
        <v>375</v>
      </c>
      <c r="BM131" s="25" t="s">
        <v>2075</v>
      </c>
    </row>
    <row r="132" spans="2:65" s="1" customFormat="1" ht="6.95" customHeight="1">
      <c r="B132" s="57"/>
      <c r="C132" s="58"/>
      <c r="D132" s="58"/>
      <c r="E132" s="58"/>
      <c r="F132" s="58"/>
      <c r="G132" s="58"/>
      <c r="H132" s="58"/>
      <c r="I132" s="149"/>
      <c r="J132" s="58"/>
      <c r="K132" s="58"/>
      <c r="L132" s="62"/>
    </row>
  </sheetData>
  <sheetProtection password="CC35" sheet="1" objects="1" scenarios="1" formatCells="0" formatColumns="0" formatRows="0" sort="0" autoFilter="0"/>
  <autoFilter ref="C87:K131"/>
  <mergeCells count="12">
    <mergeCell ref="G1:H1"/>
    <mergeCell ref="L2:V2"/>
    <mergeCell ref="E49:H49"/>
    <mergeCell ref="E51:H51"/>
    <mergeCell ref="E76:H76"/>
    <mergeCell ref="E78:H78"/>
    <mergeCell ref="E80:H80"/>
    <mergeCell ref="E7:H7"/>
    <mergeCell ref="E9:H9"/>
    <mergeCell ref="E11:H11"/>
    <mergeCell ref="E26:H26"/>
    <mergeCell ref="E47:H47"/>
  </mergeCells>
  <hyperlinks>
    <hyperlink ref="F1:G1" location="C2" display="1) Krycí list soupisu"/>
    <hyperlink ref="G1:H1" location="C58" display="2) Rekapitulace"/>
    <hyperlink ref="J1" location="C87" display="3) Soupis prací"/>
    <hyperlink ref="L1:V1" location="'Rekapitulace stavby'!C2" display="Rekapitulace stavby"/>
  </hyperlinks>
  <pageMargins left="0.58333330000000005" right="0.58333330000000005" top="0.58333330000000005" bottom="0.58333330000000005" header="0" footer="0"/>
  <pageSetup paperSize="9" fitToHeight="100" orientation="landscape" blackAndWhite="1" r:id="rId1"/>
  <headerFooter>
    <oddFooter>&amp;CStrana &amp;P z &amp;N</oddFooter>
  </headerFooter>
  <drawing r:id="rId2"/>
</worksheet>
</file>

<file path=xl/worksheets/sheet48.xml><?xml version="1.0" encoding="utf-8"?>
<worksheet xmlns="http://schemas.openxmlformats.org/spreadsheetml/2006/main" xmlns:r="http://schemas.openxmlformats.org/officeDocument/2006/relationships">
  <sheetPr>
    <pageSetUpPr fitToPage="1"/>
  </sheetPr>
  <dimension ref="A1:BR132"/>
  <sheetViews>
    <sheetView showGridLines="0" workbookViewId="0">
      <pane ySplit="1" topLeftCell="A2" activePane="bottomLeft" state="frozen"/>
      <selection pane="bottomLeft"/>
    </sheetView>
  </sheetViews>
  <sheetFormatPr defaultRowHeight="15"/>
  <cols>
    <col min="1" max="1" width="8.33203125" customWidth="1"/>
    <col min="2" max="2" width="1.6640625" customWidth="1"/>
    <col min="3" max="3" width="4.1640625" customWidth="1"/>
    <col min="4" max="4" width="4.33203125" customWidth="1"/>
    <col min="5" max="5" width="17.1640625" customWidth="1"/>
    <col min="6" max="6" width="75" customWidth="1"/>
    <col min="7" max="7" width="8.6640625" customWidth="1"/>
    <col min="8" max="8" width="11.1640625" customWidth="1"/>
    <col min="9" max="9" width="12.6640625" style="121" customWidth="1"/>
    <col min="10" max="10" width="23.5" customWidth="1"/>
    <col min="11" max="11" width="15.5" customWidth="1"/>
    <col min="19" max="19" width="8.1640625" customWidth="1"/>
    <col min="20" max="20" width="29.6640625" customWidth="1"/>
    <col min="21" max="21" width="16.33203125"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1" spans="1:70" ht="21.75" customHeight="1">
      <c r="A1" s="22"/>
      <c r="B1" s="122"/>
      <c r="C1" s="122"/>
      <c r="D1" s="123" t="s">
        <v>1</v>
      </c>
      <c r="E1" s="122"/>
      <c r="F1" s="124" t="s">
        <v>272</v>
      </c>
      <c r="G1" s="427" t="s">
        <v>273</v>
      </c>
      <c r="H1" s="427"/>
      <c r="I1" s="125"/>
      <c r="J1" s="124" t="s">
        <v>274</v>
      </c>
      <c r="K1" s="123" t="s">
        <v>275</v>
      </c>
      <c r="L1" s="124" t="s">
        <v>276</v>
      </c>
      <c r="M1" s="124"/>
      <c r="N1" s="124"/>
      <c r="O1" s="124"/>
      <c r="P1" s="124"/>
      <c r="Q1" s="124"/>
      <c r="R1" s="124"/>
      <c r="S1" s="124"/>
      <c r="T1" s="124"/>
      <c r="U1" s="21"/>
      <c r="V1" s="21"/>
      <c r="W1" s="22"/>
      <c r="X1" s="22"/>
      <c r="Y1" s="22"/>
      <c r="Z1" s="22"/>
      <c r="AA1" s="22"/>
      <c r="AB1" s="22"/>
      <c r="AC1" s="22"/>
      <c r="AD1" s="22"/>
      <c r="AE1" s="22"/>
      <c r="AF1" s="22"/>
      <c r="AG1" s="22"/>
      <c r="AH1" s="22"/>
      <c r="AI1" s="22"/>
      <c r="AJ1" s="22"/>
      <c r="AK1" s="22"/>
      <c r="AL1" s="22"/>
      <c r="AM1" s="22"/>
      <c r="AN1" s="22"/>
      <c r="AO1" s="22"/>
      <c r="AP1" s="22"/>
      <c r="AQ1" s="22"/>
      <c r="AR1" s="22"/>
      <c r="AS1" s="22"/>
      <c r="AT1" s="22"/>
      <c r="AU1" s="22"/>
      <c r="AV1" s="22"/>
      <c r="AW1" s="22"/>
      <c r="AX1" s="22"/>
      <c r="AY1" s="22"/>
      <c r="AZ1" s="22"/>
      <c r="BA1" s="22"/>
      <c r="BB1" s="22"/>
      <c r="BC1" s="22"/>
      <c r="BD1" s="22"/>
      <c r="BE1" s="22"/>
      <c r="BF1" s="22"/>
      <c r="BG1" s="22"/>
      <c r="BH1" s="22"/>
      <c r="BI1" s="22"/>
      <c r="BJ1" s="22"/>
      <c r="BK1" s="22"/>
      <c r="BL1" s="22"/>
      <c r="BM1" s="22"/>
      <c r="BN1" s="22"/>
      <c r="BO1" s="22"/>
      <c r="BP1" s="22"/>
      <c r="BQ1" s="22"/>
      <c r="BR1" s="22"/>
    </row>
    <row r="2" spans="1:70" ht="36.950000000000003" customHeight="1">
      <c r="L2" s="419"/>
      <c r="M2" s="419"/>
      <c r="N2" s="419"/>
      <c r="O2" s="419"/>
      <c r="P2" s="419"/>
      <c r="Q2" s="419"/>
      <c r="R2" s="419"/>
      <c r="S2" s="419"/>
      <c r="T2" s="419"/>
      <c r="U2" s="419"/>
      <c r="V2" s="419"/>
      <c r="AT2" s="25" t="s">
        <v>245</v>
      </c>
    </row>
    <row r="3" spans="1:70" ht="6.95" customHeight="1">
      <c r="B3" s="26"/>
      <c r="C3" s="27"/>
      <c r="D3" s="27"/>
      <c r="E3" s="27"/>
      <c r="F3" s="27"/>
      <c r="G3" s="27"/>
      <c r="H3" s="27"/>
      <c r="I3" s="126"/>
      <c r="J3" s="27"/>
      <c r="K3" s="28"/>
      <c r="AT3" s="25" t="s">
        <v>84</v>
      </c>
    </row>
    <row r="4" spans="1:70" ht="36.950000000000003" customHeight="1">
      <c r="B4" s="29"/>
      <c r="C4" s="30"/>
      <c r="D4" s="31" t="s">
        <v>277</v>
      </c>
      <c r="E4" s="30"/>
      <c r="F4" s="30"/>
      <c r="G4" s="30"/>
      <c r="H4" s="30"/>
      <c r="I4" s="127"/>
      <c r="J4" s="30"/>
      <c r="K4" s="32"/>
      <c r="M4" s="33" t="s">
        <v>12</v>
      </c>
      <c r="AT4" s="25" t="s">
        <v>6</v>
      </c>
    </row>
    <row r="5" spans="1:70" ht="6.95" customHeight="1">
      <c r="B5" s="29"/>
      <c r="C5" s="30"/>
      <c r="D5" s="30"/>
      <c r="E5" s="30"/>
      <c r="F5" s="30"/>
      <c r="G5" s="30"/>
      <c r="H5" s="30"/>
      <c r="I5" s="127"/>
      <c r="J5" s="30"/>
      <c r="K5" s="32"/>
    </row>
    <row r="6" spans="1:70">
      <c r="B6" s="29"/>
      <c r="C6" s="30"/>
      <c r="D6" s="38" t="s">
        <v>18</v>
      </c>
      <c r="E6" s="30"/>
      <c r="F6" s="30"/>
      <c r="G6" s="30"/>
      <c r="H6" s="30"/>
      <c r="I6" s="127"/>
      <c r="J6" s="30"/>
      <c r="K6" s="32"/>
    </row>
    <row r="7" spans="1:70" ht="22.5" customHeight="1">
      <c r="B7" s="29"/>
      <c r="C7" s="30"/>
      <c r="D7" s="30"/>
      <c r="E7" s="420" t="str">
        <f>'Rekapitulace stavby'!K6</f>
        <v>Národní telemedicínské centrum</v>
      </c>
      <c r="F7" s="421"/>
      <c r="G7" s="421"/>
      <c r="H7" s="421"/>
      <c r="I7" s="127"/>
      <c r="J7" s="30"/>
      <c r="K7" s="32"/>
    </row>
    <row r="8" spans="1:70">
      <c r="B8" s="29"/>
      <c r="C8" s="30"/>
      <c r="D8" s="38" t="s">
        <v>278</v>
      </c>
      <c r="E8" s="30"/>
      <c r="F8" s="30"/>
      <c r="G8" s="30"/>
      <c r="H8" s="30"/>
      <c r="I8" s="127"/>
      <c r="J8" s="30"/>
      <c r="K8" s="32"/>
    </row>
    <row r="9" spans="1:70" s="1" customFormat="1" ht="22.5" customHeight="1">
      <c r="B9" s="42"/>
      <c r="C9" s="43"/>
      <c r="D9" s="43"/>
      <c r="E9" s="420" t="s">
        <v>14332</v>
      </c>
      <c r="F9" s="423"/>
      <c r="G9" s="423"/>
      <c r="H9" s="423"/>
      <c r="I9" s="128"/>
      <c r="J9" s="43"/>
      <c r="K9" s="46"/>
    </row>
    <row r="10" spans="1:70" s="1" customFormat="1">
      <c r="B10" s="42"/>
      <c r="C10" s="43"/>
      <c r="D10" s="38" t="s">
        <v>425</v>
      </c>
      <c r="E10" s="43"/>
      <c r="F10" s="43"/>
      <c r="G10" s="43"/>
      <c r="H10" s="43"/>
      <c r="I10" s="128"/>
      <c r="J10" s="43"/>
      <c r="K10" s="46"/>
    </row>
    <row r="11" spans="1:70" s="1" customFormat="1" ht="36.950000000000003" customHeight="1">
      <c r="B11" s="42"/>
      <c r="C11" s="43"/>
      <c r="D11" s="43"/>
      <c r="E11" s="422" t="s">
        <v>14383</v>
      </c>
      <c r="F11" s="423"/>
      <c r="G11" s="423"/>
      <c r="H11" s="423"/>
      <c r="I11" s="128"/>
      <c r="J11" s="43"/>
      <c r="K11" s="46"/>
    </row>
    <row r="12" spans="1:70" s="1" customFormat="1" ht="13.5">
      <c r="B12" s="42"/>
      <c r="C12" s="43"/>
      <c r="D12" s="43"/>
      <c r="E12" s="43"/>
      <c r="F12" s="43"/>
      <c r="G12" s="43"/>
      <c r="H12" s="43"/>
      <c r="I12" s="128"/>
      <c r="J12" s="43"/>
      <c r="K12" s="46"/>
    </row>
    <row r="13" spans="1:70" s="1" customFormat="1" ht="14.45" customHeight="1">
      <c r="B13" s="42"/>
      <c r="C13" s="43"/>
      <c r="D13" s="38" t="s">
        <v>20</v>
      </c>
      <c r="E13" s="43"/>
      <c r="F13" s="36" t="s">
        <v>21</v>
      </c>
      <c r="G13" s="43"/>
      <c r="H13" s="43"/>
      <c r="I13" s="129" t="s">
        <v>22</v>
      </c>
      <c r="J13" s="36" t="s">
        <v>21</v>
      </c>
      <c r="K13" s="46"/>
    </row>
    <row r="14" spans="1:70" s="1" customFormat="1" ht="14.45" customHeight="1">
      <c r="B14" s="42"/>
      <c r="C14" s="43"/>
      <c r="D14" s="38" t="s">
        <v>23</v>
      </c>
      <c r="E14" s="43"/>
      <c r="F14" s="36" t="s">
        <v>24</v>
      </c>
      <c r="G14" s="43"/>
      <c r="H14" s="43"/>
      <c r="I14" s="129" t="s">
        <v>25</v>
      </c>
      <c r="J14" s="130" t="str">
        <f>'Rekapitulace stavby'!AN8</f>
        <v>26.1.2017</v>
      </c>
      <c r="K14" s="46"/>
    </row>
    <row r="15" spans="1:70" s="1" customFormat="1" ht="10.9" customHeight="1">
      <c r="B15" s="42"/>
      <c r="C15" s="43"/>
      <c r="D15" s="43"/>
      <c r="E15" s="43"/>
      <c r="F15" s="43"/>
      <c r="G15" s="43"/>
      <c r="H15" s="43"/>
      <c r="I15" s="128"/>
      <c r="J15" s="43"/>
      <c r="K15" s="46"/>
    </row>
    <row r="16" spans="1:70" s="1" customFormat="1" ht="14.45" customHeight="1">
      <c r="B16" s="42"/>
      <c r="C16" s="43"/>
      <c r="D16" s="38" t="s">
        <v>27</v>
      </c>
      <c r="E16" s="43"/>
      <c r="F16" s="43"/>
      <c r="G16" s="43"/>
      <c r="H16" s="43"/>
      <c r="I16" s="129" t="s">
        <v>28</v>
      </c>
      <c r="J16" s="36" t="s">
        <v>29</v>
      </c>
      <c r="K16" s="46"/>
    </row>
    <row r="17" spans="2:11" s="1" customFormat="1" ht="18" customHeight="1">
      <c r="B17" s="42"/>
      <c r="C17" s="43"/>
      <c r="D17" s="43"/>
      <c r="E17" s="36" t="s">
        <v>30</v>
      </c>
      <c r="F17" s="43"/>
      <c r="G17" s="43"/>
      <c r="H17" s="43"/>
      <c r="I17" s="129" t="s">
        <v>31</v>
      </c>
      <c r="J17" s="36" t="s">
        <v>21</v>
      </c>
      <c r="K17" s="46"/>
    </row>
    <row r="18" spans="2:11" s="1" customFormat="1" ht="6.95" customHeight="1">
      <c r="B18" s="42"/>
      <c r="C18" s="43"/>
      <c r="D18" s="43"/>
      <c r="E18" s="43"/>
      <c r="F18" s="43"/>
      <c r="G18" s="43"/>
      <c r="H18" s="43"/>
      <c r="I18" s="128"/>
      <c r="J18" s="43"/>
      <c r="K18" s="46"/>
    </row>
    <row r="19" spans="2:11" s="1" customFormat="1" ht="14.45" customHeight="1">
      <c r="B19" s="42"/>
      <c r="C19" s="43"/>
      <c r="D19" s="38" t="s">
        <v>32</v>
      </c>
      <c r="E19" s="43"/>
      <c r="F19" s="43"/>
      <c r="G19" s="43"/>
      <c r="H19" s="43"/>
      <c r="I19" s="129" t="s">
        <v>28</v>
      </c>
      <c r="J19" s="36" t="str">
        <f>IF('Rekapitulace stavby'!AN13="Vyplň údaj","",IF('Rekapitulace stavby'!AN13="","",'Rekapitulace stavby'!AN13))</f>
        <v/>
      </c>
      <c r="K19" s="46"/>
    </row>
    <row r="20" spans="2:11" s="1" customFormat="1" ht="18" customHeight="1">
      <c r="B20" s="42"/>
      <c r="C20" s="43"/>
      <c r="D20" s="43"/>
      <c r="E20" s="36" t="str">
        <f>IF('Rekapitulace stavby'!E14="Vyplň údaj","",IF('Rekapitulace stavby'!E14="","",'Rekapitulace stavby'!E14))</f>
        <v/>
      </c>
      <c r="F20" s="43"/>
      <c r="G20" s="43"/>
      <c r="H20" s="43"/>
      <c r="I20" s="129" t="s">
        <v>31</v>
      </c>
      <c r="J20" s="36" t="str">
        <f>IF('Rekapitulace stavby'!AN14="Vyplň údaj","",IF('Rekapitulace stavby'!AN14="","",'Rekapitulace stavby'!AN14))</f>
        <v/>
      </c>
      <c r="K20" s="46"/>
    </row>
    <row r="21" spans="2:11" s="1" customFormat="1" ht="6.95" customHeight="1">
      <c r="B21" s="42"/>
      <c r="C21" s="43"/>
      <c r="D21" s="43"/>
      <c r="E21" s="43"/>
      <c r="F21" s="43"/>
      <c r="G21" s="43"/>
      <c r="H21" s="43"/>
      <c r="I21" s="128"/>
      <c r="J21" s="43"/>
      <c r="K21" s="46"/>
    </row>
    <row r="22" spans="2:11" s="1" customFormat="1" ht="14.45" customHeight="1">
      <c r="B22" s="42"/>
      <c r="C22" s="43"/>
      <c r="D22" s="38" t="s">
        <v>34</v>
      </c>
      <c r="E22" s="43"/>
      <c r="F22" s="43"/>
      <c r="G22" s="43"/>
      <c r="H22" s="43"/>
      <c r="I22" s="129" t="s">
        <v>28</v>
      </c>
      <c r="J22" s="36" t="s">
        <v>35</v>
      </c>
      <c r="K22" s="46"/>
    </row>
    <row r="23" spans="2:11" s="1" customFormat="1" ht="18" customHeight="1">
      <c r="B23" s="42"/>
      <c r="C23" s="43"/>
      <c r="D23" s="43"/>
      <c r="E23" s="36" t="s">
        <v>36</v>
      </c>
      <c r="F23" s="43"/>
      <c r="G23" s="43"/>
      <c r="H23" s="43"/>
      <c r="I23" s="129" t="s">
        <v>31</v>
      </c>
      <c r="J23" s="36" t="s">
        <v>21</v>
      </c>
      <c r="K23" s="46"/>
    </row>
    <row r="24" spans="2:11" s="1" customFormat="1" ht="6.95" customHeight="1">
      <c r="B24" s="42"/>
      <c r="C24" s="43"/>
      <c r="D24" s="43"/>
      <c r="E24" s="43"/>
      <c r="F24" s="43"/>
      <c r="G24" s="43"/>
      <c r="H24" s="43"/>
      <c r="I24" s="128"/>
      <c r="J24" s="43"/>
      <c r="K24" s="46"/>
    </row>
    <row r="25" spans="2:11" s="1" customFormat="1" ht="14.45" customHeight="1">
      <c r="B25" s="42"/>
      <c r="C25" s="43"/>
      <c r="D25" s="38" t="s">
        <v>38</v>
      </c>
      <c r="E25" s="43"/>
      <c r="F25" s="43"/>
      <c r="G25" s="43"/>
      <c r="H25" s="43"/>
      <c r="I25" s="128"/>
      <c r="J25" s="43"/>
      <c r="K25" s="46"/>
    </row>
    <row r="26" spans="2:11" s="7" customFormat="1" ht="22.5" customHeight="1">
      <c r="B26" s="131"/>
      <c r="C26" s="132"/>
      <c r="D26" s="132"/>
      <c r="E26" s="384" t="s">
        <v>21</v>
      </c>
      <c r="F26" s="384"/>
      <c r="G26" s="384"/>
      <c r="H26" s="384"/>
      <c r="I26" s="133"/>
      <c r="J26" s="132"/>
      <c r="K26" s="134"/>
    </row>
    <row r="27" spans="2:11" s="1" customFormat="1" ht="6.95" customHeight="1">
      <c r="B27" s="42"/>
      <c r="C27" s="43"/>
      <c r="D27" s="43"/>
      <c r="E27" s="43"/>
      <c r="F27" s="43"/>
      <c r="G27" s="43"/>
      <c r="H27" s="43"/>
      <c r="I27" s="128"/>
      <c r="J27" s="43"/>
      <c r="K27" s="46"/>
    </row>
    <row r="28" spans="2:11" s="1" customFormat="1" ht="6.95" customHeight="1">
      <c r="B28" s="42"/>
      <c r="C28" s="43"/>
      <c r="D28" s="86"/>
      <c r="E28" s="86"/>
      <c r="F28" s="86"/>
      <c r="G28" s="86"/>
      <c r="H28" s="86"/>
      <c r="I28" s="135"/>
      <c r="J28" s="86"/>
      <c r="K28" s="136"/>
    </row>
    <row r="29" spans="2:11" s="1" customFormat="1" ht="25.35" customHeight="1">
      <c r="B29" s="42"/>
      <c r="C29" s="43"/>
      <c r="D29" s="137" t="s">
        <v>40</v>
      </c>
      <c r="E29" s="43"/>
      <c r="F29" s="43"/>
      <c r="G29" s="43"/>
      <c r="H29" s="43"/>
      <c r="I29" s="128"/>
      <c r="J29" s="138">
        <f>ROUND(J83,2)</f>
        <v>0</v>
      </c>
      <c r="K29" s="46"/>
    </row>
    <row r="30" spans="2:11" s="1" customFormat="1" ht="6.95" customHeight="1">
      <c r="B30" s="42"/>
      <c r="C30" s="43"/>
      <c r="D30" s="86"/>
      <c r="E30" s="86"/>
      <c r="F30" s="86"/>
      <c r="G30" s="86"/>
      <c r="H30" s="86"/>
      <c r="I30" s="135"/>
      <c r="J30" s="86"/>
      <c r="K30" s="136"/>
    </row>
    <row r="31" spans="2:11" s="1" customFormat="1" ht="14.45" customHeight="1">
      <c r="B31" s="42"/>
      <c r="C31" s="43"/>
      <c r="D31" s="43"/>
      <c r="E31" s="43"/>
      <c r="F31" s="47" t="s">
        <v>42</v>
      </c>
      <c r="G31" s="43"/>
      <c r="H31" s="43"/>
      <c r="I31" s="139" t="s">
        <v>41</v>
      </c>
      <c r="J31" s="47" t="s">
        <v>43</v>
      </c>
      <c r="K31" s="46"/>
    </row>
    <row r="32" spans="2:11" s="1" customFormat="1" ht="14.45" customHeight="1">
      <c r="B32" s="42"/>
      <c r="C32" s="43"/>
      <c r="D32" s="50" t="s">
        <v>44</v>
      </c>
      <c r="E32" s="50" t="s">
        <v>45</v>
      </c>
      <c r="F32" s="140">
        <f>ROUND(SUM(BE83:BE131), 2)</f>
        <v>0</v>
      </c>
      <c r="G32" s="43"/>
      <c r="H32" s="43"/>
      <c r="I32" s="141">
        <v>0.21</v>
      </c>
      <c r="J32" s="140">
        <f>ROUND(ROUND((SUM(BE83:BE131)), 2)*I32, 2)</f>
        <v>0</v>
      </c>
      <c r="K32" s="46"/>
    </row>
    <row r="33" spans="2:11" s="1" customFormat="1" ht="14.45" customHeight="1">
      <c r="B33" s="42"/>
      <c r="C33" s="43"/>
      <c r="D33" s="43"/>
      <c r="E33" s="50" t="s">
        <v>46</v>
      </c>
      <c r="F33" s="140">
        <f>ROUND(SUM(BF83:BF131), 2)</f>
        <v>0</v>
      </c>
      <c r="G33" s="43"/>
      <c r="H33" s="43"/>
      <c r="I33" s="141">
        <v>0.15</v>
      </c>
      <c r="J33" s="140">
        <f>ROUND(ROUND((SUM(BF83:BF131)), 2)*I33, 2)</f>
        <v>0</v>
      </c>
      <c r="K33" s="46"/>
    </row>
    <row r="34" spans="2:11" s="1" customFormat="1" ht="14.45" hidden="1" customHeight="1">
      <c r="B34" s="42"/>
      <c r="C34" s="43"/>
      <c r="D34" s="43"/>
      <c r="E34" s="50" t="s">
        <v>47</v>
      </c>
      <c r="F34" s="140">
        <f>ROUND(SUM(BG83:BG131), 2)</f>
        <v>0</v>
      </c>
      <c r="G34" s="43"/>
      <c r="H34" s="43"/>
      <c r="I34" s="141">
        <v>0.21</v>
      </c>
      <c r="J34" s="140">
        <v>0</v>
      </c>
      <c r="K34" s="46"/>
    </row>
    <row r="35" spans="2:11" s="1" customFormat="1" ht="14.45" hidden="1" customHeight="1">
      <c r="B35" s="42"/>
      <c r="C35" s="43"/>
      <c r="D35" s="43"/>
      <c r="E35" s="50" t="s">
        <v>48</v>
      </c>
      <c r="F35" s="140">
        <f>ROUND(SUM(BH83:BH131), 2)</f>
        <v>0</v>
      </c>
      <c r="G35" s="43"/>
      <c r="H35" s="43"/>
      <c r="I35" s="141">
        <v>0.15</v>
      </c>
      <c r="J35" s="140">
        <v>0</v>
      </c>
      <c r="K35" s="46"/>
    </row>
    <row r="36" spans="2:11" s="1" customFormat="1" ht="14.45" hidden="1" customHeight="1">
      <c r="B36" s="42"/>
      <c r="C36" s="43"/>
      <c r="D36" s="43"/>
      <c r="E36" s="50" t="s">
        <v>49</v>
      </c>
      <c r="F36" s="140">
        <f>ROUND(SUM(BI83:BI131), 2)</f>
        <v>0</v>
      </c>
      <c r="G36" s="43"/>
      <c r="H36" s="43"/>
      <c r="I36" s="141">
        <v>0</v>
      </c>
      <c r="J36" s="140">
        <v>0</v>
      </c>
      <c r="K36" s="46"/>
    </row>
    <row r="37" spans="2:11" s="1" customFormat="1" ht="6.95" customHeight="1">
      <c r="B37" s="42"/>
      <c r="C37" s="43"/>
      <c r="D37" s="43"/>
      <c r="E37" s="43"/>
      <c r="F37" s="43"/>
      <c r="G37" s="43"/>
      <c r="H37" s="43"/>
      <c r="I37" s="128"/>
      <c r="J37" s="43"/>
      <c r="K37" s="46"/>
    </row>
    <row r="38" spans="2:11" s="1" customFormat="1" ht="25.35" customHeight="1">
      <c r="B38" s="42"/>
      <c r="C38" s="142"/>
      <c r="D38" s="143" t="s">
        <v>50</v>
      </c>
      <c r="E38" s="80"/>
      <c r="F38" s="80"/>
      <c r="G38" s="144" t="s">
        <v>51</v>
      </c>
      <c r="H38" s="145" t="s">
        <v>52</v>
      </c>
      <c r="I38" s="146"/>
      <c r="J38" s="147">
        <f>SUM(J29:J36)</f>
        <v>0</v>
      </c>
      <c r="K38" s="148"/>
    </row>
    <row r="39" spans="2:11" s="1" customFormat="1" ht="14.45" customHeight="1">
      <c r="B39" s="57"/>
      <c r="C39" s="58"/>
      <c r="D39" s="58"/>
      <c r="E39" s="58"/>
      <c r="F39" s="58"/>
      <c r="G39" s="58"/>
      <c r="H39" s="58"/>
      <c r="I39" s="149"/>
      <c r="J39" s="58"/>
      <c r="K39" s="59"/>
    </row>
    <row r="43" spans="2:11" s="1" customFormat="1" ht="6.95" customHeight="1">
      <c r="B43" s="150"/>
      <c r="C43" s="151"/>
      <c r="D43" s="151"/>
      <c r="E43" s="151"/>
      <c r="F43" s="151"/>
      <c r="G43" s="151"/>
      <c r="H43" s="151"/>
      <c r="I43" s="152"/>
      <c r="J43" s="151"/>
      <c r="K43" s="153"/>
    </row>
    <row r="44" spans="2:11" s="1" customFormat="1" ht="36.950000000000003" customHeight="1">
      <c r="B44" s="42"/>
      <c r="C44" s="31" t="s">
        <v>280</v>
      </c>
      <c r="D44" s="43"/>
      <c r="E44" s="43"/>
      <c r="F44" s="43"/>
      <c r="G44" s="43"/>
      <c r="H44" s="43"/>
      <c r="I44" s="128"/>
      <c r="J44" s="43"/>
      <c r="K44" s="46"/>
    </row>
    <row r="45" spans="2:11" s="1" customFormat="1" ht="6.95" customHeight="1">
      <c r="B45" s="42"/>
      <c r="C45" s="43"/>
      <c r="D45" s="43"/>
      <c r="E45" s="43"/>
      <c r="F45" s="43"/>
      <c r="G45" s="43"/>
      <c r="H45" s="43"/>
      <c r="I45" s="128"/>
      <c r="J45" s="43"/>
      <c r="K45" s="46"/>
    </row>
    <row r="46" spans="2:11" s="1" customFormat="1" ht="14.45" customHeight="1">
      <c r="B46" s="42"/>
      <c r="C46" s="38" t="s">
        <v>18</v>
      </c>
      <c r="D46" s="43"/>
      <c r="E46" s="43"/>
      <c r="F46" s="43"/>
      <c r="G46" s="43"/>
      <c r="H46" s="43"/>
      <c r="I46" s="128"/>
      <c r="J46" s="43"/>
      <c r="K46" s="46"/>
    </row>
    <row r="47" spans="2:11" s="1" customFormat="1" ht="22.5" customHeight="1">
      <c r="B47" s="42"/>
      <c r="C47" s="43"/>
      <c r="D47" s="43"/>
      <c r="E47" s="420" t="str">
        <f>E7</f>
        <v>Národní telemedicínské centrum</v>
      </c>
      <c r="F47" s="421"/>
      <c r="G47" s="421"/>
      <c r="H47" s="421"/>
      <c r="I47" s="128"/>
      <c r="J47" s="43"/>
      <c r="K47" s="46"/>
    </row>
    <row r="48" spans="2:11">
      <c r="B48" s="29"/>
      <c r="C48" s="38" t="s">
        <v>278</v>
      </c>
      <c r="D48" s="30"/>
      <c r="E48" s="30"/>
      <c r="F48" s="30"/>
      <c r="G48" s="30"/>
      <c r="H48" s="30"/>
      <c r="I48" s="127"/>
      <c r="J48" s="30"/>
      <c r="K48" s="32"/>
    </row>
    <row r="49" spans="2:47" s="1" customFormat="1" ht="22.5" customHeight="1">
      <c r="B49" s="42"/>
      <c r="C49" s="43"/>
      <c r="D49" s="43"/>
      <c r="E49" s="420" t="s">
        <v>14332</v>
      </c>
      <c r="F49" s="423"/>
      <c r="G49" s="423"/>
      <c r="H49" s="423"/>
      <c r="I49" s="128"/>
      <c r="J49" s="43"/>
      <c r="K49" s="46"/>
    </row>
    <row r="50" spans="2:47" s="1" customFormat="1" ht="14.45" customHeight="1">
      <c r="B50" s="42"/>
      <c r="C50" s="38" t="s">
        <v>425</v>
      </c>
      <c r="D50" s="43"/>
      <c r="E50" s="43"/>
      <c r="F50" s="43"/>
      <c r="G50" s="43"/>
      <c r="H50" s="43"/>
      <c r="I50" s="128"/>
      <c r="J50" s="43"/>
      <c r="K50" s="46"/>
    </row>
    <row r="51" spans="2:47" s="1" customFormat="1" ht="23.25" customHeight="1">
      <c r="B51" s="42"/>
      <c r="C51" s="43"/>
      <c r="D51" s="43"/>
      <c r="E51" s="422" t="str">
        <f>E11</f>
        <v>01 - Zdroje a rozvody medicinálních plynů</v>
      </c>
      <c r="F51" s="423"/>
      <c r="G51" s="423"/>
      <c r="H51" s="423"/>
      <c r="I51" s="128"/>
      <c r="J51" s="43"/>
      <c r="K51" s="46"/>
    </row>
    <row r="52" spans="2:47" s="1" customFormat="1" ht="6.95" customHeight="1">
      <c r="B52" s="42"/>
      <c r="C52" s="43"/>
      <c r="D52" s="43"/>
      <c r="E52" s="43"/>
      <c r="F52" s="43"/>
      <c r="G52" s="43"/>
      <c r="H52" s="43"/>
      <c r="I52" s="128"/>
      <c r="J52" s="43"/>
      <c r="K52" s="46"/>
    </row>
    <row r="53" spans="2:47" s="1" customFormat="1" ht="18" customHeight="1">
      <c r="B53" s="42"/>
      <c r="C53" s="38" t="s">
        <v>23</v>
      </c>
      <c r="D53" s="43"/>
      <c r="E53" s="43"/>
      <c r="F53" s="36" t="str">
        <f>F14</f>
        <v>FN Olomouc</v>
      </c>
      <c r="G53" s="43"/>
      <c r="H53" s="43"/>
      <c r="I53" s="129" t="s">
        <v>25</v>
      </c>
      <c r="J53" s="130" t="str">
        <f>IF(J14="","",J14)</f>
        <v>26.1.2017</v>
      </c>
      <c r="K53" s="46"/>
    </row>
    <row r="54" spans="2:47" s="1" customFormat="1" ht="6.95" customHeight="1">
      <c r="B54" s="42"/>
      <c r="C54" s="43"/>
      <c r="D54" s="43"/>
      <c r="E54" s="43"/>
      <c r="F54" s="43"/>
      <c r="G54" s="43"/>
      <c r="H54" s="43"/>
      <c r="I54" s="128"/>
      <c r="J54" s="43"/>
      <c r="K54" s="46"/>
    </row>
    <row r="55" spans="2:47" s="1" customFormat="1">
      <c r="B55" s="42"/>
      <c r="C55" s="38" t="s">
        <v>27</v>
      </c>
      <c r="D55" s="43"/>
      <c r="E55" s="43"/>
      <c r="F55" s="36" t="str">
        <f>E17</f>
        <v>SPS Projekt s. r.o., Za Návsí 1670/9, Praha 10</v>
      </c>
      <c r="G55" s="43"/>
      <c r="H55" s="43"/>
      <c r="I55" s="129" t="s">
        <v>34</v>
      </c>
      <c r="J55" s="36" t="str">
        <f>E23</f>
        <v>OK Plan Architects s.r.o., Na Závodí 631, Humpolec</v>
      </c>
      <c r="K55" s="46"/>
    </row>
    <row r="56" spans="2:47" s="1" customFormat="1" ht="14.45" customHeight="1">
      <c r="B56" s="42"/>
      <c r="C56" s="38" t="s">
        <v>32</v>
      </c>
      <c r="D56" s="43"/>
      <c r="E56" s="43"/>
      <c r="F56" s="36" t="str">
        <f>IF(E20="","",E20)</f>
        <v/>
      </c>
      <c r="G56" s="43"/>
      <c r="H56" s="43"/>
      <c r="I56" s="128"/>
      <c r="J56" s="43"/>
      <c r="K56" s="46"/>
    </row>
    <row r="57" spans="2:47" s="1" customFormat="1" ht="10.35" customHeight="1">
      <c r="B57" s="42"/>
      <c r="C57" s="43"/>
      <c r="D57" s="43"/>
      <c r="E57" s="43"/>
      <c r="F57" s="43"/>
      <c r="G57" s="43"/>
      <c r="H57" s="43"/>
      <c r="I57" s="128"/>
      <c r="J57" s="43"/>
      <c r="K57" s="46"/>
    </row>
    <row r="58" spans="2:47" s="1" customFormat="1" ht="29.25" customHeight="1">
      <c r="B58" s="42"/>
      <c r="C58" s="154" t="s">
        <v>281</v>
      </c>
      <c r="D58" s="142"/>
      <c r="E58" s="142"/>
      <c r="F58" s="142"/>
      <c r="G58" s="142"/>
      <c r="H58" s="142"/>
      <c r="I58" s="155"/>
      <c r="J58" s="156" t="s">
        <v>282</v>
      </c>
      <c r="K58" s="157"/>
    </row>
    <row r="59" spans="2:47" s="1" customFormat="1" ht="10.35" customHeight="1">
      <c r="B59" s="42"/>
      <c r="C59" s="43"/>
      <c r="D59" s="43"/>
      <c r="E59" s="43"/>
      <c r="F59" s="43"/>
      <c r="G59" s="43"/>
      <c r="H59" s="43"/>
      <c r="I59" s="128"/>
      <c r="J59" s="43"/>
      <c r="K59" s="46"/>
    </row>
    <row r="60" spans="2:47" s="1" customFormat="1" ht="29.25" customHeight="1">
      <c r="B60" s="42"/>
      <c r="C60" s="158" t="s">
        <v>283</v>
      </c>
      <c r="D60" s="43"/>
      <c r="E60" s="43"/>
      <c r="F60" s="43"/>
      <c r="G60" s="43"/>
      <c r="H60" s="43"/>
      <c r="I60" s="128"/>
      <c r="J60" s="138">
        <f>J83</f>
        <v>0</v>
      </c>
      <c r="K60" s="46"/>
      <c r="AU60" s="25" t="s">
        <v>284</v>
      </c>
    </row>
    <row r="61" spans="2:47" s="8" customFormat="1" ht="24.95" customHeight="1">
      <c r="B61" s="159"/>
      <c r="C61" s="160"/>
      <c r="D61" s="161" t="s">
        <v>14384</v>
      </c>
      <c r="E61" s="162"/>
      <c r="F61" s="162"/>
      <c r="G61" s="162"/>
      <c r="H61" s="162"/>
      <c r="I61" s="163"/>
      <c r="J61" s="164">
        <f>J84</f>
        <v>0</v>
      </c>
      <c r="K61" s="165"/>
    </row>
    <row r="62" spans="2:47" s="1" customFormat="1" ht="21.75" customHeight="1">
      <c r="B62" s="42"/>
      <c r="C62" s="43"/>
      <c r="D62" s="43"/>
      <c r="E62" s="43"/>
      <c r="F62" s="43"/>
      <c r="G62" s="43"/>
      <c r="H62" s="43"/>
      <c r="I62" s="128"/>
      <c r="J62" s="43"/>
      <c r="K62" s="46"/>
    </row>
    <row r="63" spans="2:47" s="1" customFormat="1" ht="6.95" customHeight="1">
      <c r="B63" s="57"/>
      <c r="C63" s="58"/>
      <c r="D63" s="58"/>
      <c r="E63" s="58"/>
      <c r="F63" s="58"/>
      <c r="G63" s="58"/>
      <c r="H63" s="58"/>
      <c r="I63" s="149"/>
      <c r="J63" s="58"/>
      <c r="K63" s="59"/>
    </row>
    <row r="67" spans="2:12" s="1" customFormat="1" ht="6.95" customHeight="1">
      <c r="B67" s="60"/>
      <c r="C67" s="61"/>
      <c r="D67" s="61"/>
      <c r="E67" s="61"/>
      <c r="F67" s="61"/>
      <c r="G67" s="61"/>
      <c r="H67" s="61"/>
      <c r="I67" s="152"/>
      <c r="J67" s="61"/>
      <c r="K67" s="61"/>
      <c r="L67" s="62"/>
    </row>
    <row r="68" spans="2:12" s="1" customFormat="1" ht="36.950000000000003" customHeight="1">
      <c r="B68" s="42"/>
      <c r="C68" s="63" t="s">
        <v>292</v>
      </c>
      <c r="D68" s="64"/>
      <c r="E68" s="64"/>
      <c r="F68" s="64"/>
      <c r="G68" s="64"/>
      <c r="H68" s="64"/>
      <c r="I68" s="173"/>
      <c r="J68" s="64"/>
      <c r="K68" s="64"/>
      <c r="L68" s="62"/>
    </row>
    <row r="69" spans="2:12" s="1" customFormat="1" ht="6.95" customHeight="1">
      <c r="B69" s="42"/>
      <c r="C69" s="64"/>
      <c r="D69" s="64"/>
      <c r="E69" s="64"/>
      <c r="F69" s="64"/>
      <c r="G69" s="64"/>
      <c r="H69" s="64"/>
      <c r="I69" s="173"/>
      <c r="J69" s="64"/>
      <c r="K69" s="64"/>
      <c r="L69" s="62"/>
    </row>
    <row r="70" spans="2:12" s="1" customFormat="1" ht="14.45" customHeight="1">
      <c r="B70" s="42"/>
      <c r="C70" s="66" t="s">
        <v>18</v>
      </c>
      <c r="D70" s="64"/>
      <c r="E70" s="64"/>
      <c r="F70" s="64"/>
      <c r="G70" s="64"/>
      <c r="H70" s="64"/>
      <c r="I70" s="173"/>
      <c r="J70" s="64"/>
      <c r="K70" s="64"/>
      <c r="L70" s="62"/>
    </row>
    <row r="71" spans="2:12" s="1" customFormat="1" ht="22.5" customHeight="1">
      <c r="B71" s="42"/>
      <c r="C71" s="64"/>
      <c r="D71" s="64"/>
      <c r="E71" s="424" t="str">
        <f>E7</f>
        <v>Národní telemedicínské centrum</v>
      </c>
      <c r="F71" s="425"/>
      <c r="G71" s="425"/>
      <c r="H71" s="425"/>
      <c r="I71" s="173"/>
      <c r="J71" s="64"/>
      <c r="K71" s="64"/>
      <c r="L71" s="62"/>
    </row>
    <row r="72" spans="2:12">
      <c r="B72" s="29"/>
      <c r="C72" s="66" t="s">
        <v>278</v>
      </c>
      <c r="D72" s="219"/>
      <c r="E72" s="219"/>
      <c r="F72" s="219"/>
      <c r="G72" s="219"/>
      <c r="H72" s="219"/>
      <c r="J72" s="219"/>
      <c r="K72" s="219"/>
      <c r="L72" s="220"/>
    </row>
    <row r="73" spans="2:12" s="1" customFormat="1" ht="22.5" customHeight="1">
      <c r="B73" s="42"/>
      <c r="C73" s="64"/>
      <c r="D73" s="64"/>
      <c r="E73" s="424" t="s">
        <v>14332</v>
      </c>
      <c r="F73" s="426"/>
      <c r="G73" s="426"/>
      <c r="H73" s="426"/>
      <c r="I73" s="173"/>
      <c r="J73" s="64"/>
      <c r="K73" s="64"/>
      <c r="L73" s="62"/>
    </row>
    <row r="74" spans="2:12" s="1" customFormat="1" ht="14.45" customHeight="1">
      <c r="B74" s="42"/>
      <c r="C74" s="66" t="s">
        <v>425</v>
      </c>
      <c r="D74" s="64"/>
      <c r="E74" s="64"/>
      <c r="F74" s="64"/>
      <c r="G74" s="64"/>
      <c r="H74" s="64"/>
      <c r="I74" s="173"/>
      <c r="J74" s="64"/>
      <c r="K74" s="64"/>
      <c r="L74" s="62"/>
    </row>
    <row r="75" spans="2:12" s="1" customFormat="1" ht="23.25" customHeight="1">
      <c r="B75" s="42"/>
      <c r="C75" s="64"/>
      <c r="D75" s="64"/>
      <c r="E75" s="395" t="str">
        <f>E11</f>
        <v>01 - Zdroje a rozvody medicinálních plynů</v>
      </c>
      <c r="F75" s="426"/>
      <c r="G75" s="426"/>
      <c r="H75" s="426"/>
      <c r="I75" s="173"/>
      <c r="J75" s="64"/>
      <c r="K75" s="64"/>
      <c r="L75" s="62"/>
    </row>
    <row r="76" spans="2:12" s="1" customFormat="1" ht="6.95" customHeight="1">
      <c r="B76" s="42"/>
      <c r="C76" s="64"/>
      <c r="D76" s="64"/>
      <c r="E76" s="64"/>
      <c r="F76" s="64"/>
      <c r="G76" s="64"/>
      <c r="H76" s="64"/>
      <c r="I76" s="173"/>
      <c r="J76" s="64"/>
      <c r="K76" s="64"/>
      <c r="L76" s="62"/>
    </row>
    <row r="77" spans="2:12" s="1" customFormat="1" ht="18" customHeight="1">
      <c r="B77" s="42"/>
      <c r="C77" s="66" t="s">
        <v>23</v>
      </c>
      <c r="D77" s="64"/>
      <c r="E77" s="64"/>
      <c r="F77" s="174" t="str">
        <f>F14</f>
        <v>FN Olomouc</v>
      </c>
      <c r="G77" s="64"/>
      <c r="H77" s="64"/>
      <c r="I77" s="175" t="s">
        <v>25</v>
      </c>
      <c r="J77" s="74" t="str">
        <f>IF(J14="","",J14)</f>
        <v>26.1.2017</v>
      </c>
      <c r="K77" s="64"/>
      <c r="L77" s="62"/>
    </row>
    <row r="78" spans="2:12" s="1" customFormat="1" ht="6.95" customHeight="1">
      <c r="B78" s="42"/>
      <c r="C78" s="64"/>
      <c r="D78" s="64"/>
      <c r="E78" s="64"/>
      <c r="F78" s="64"/>
      <c r="G78" s="64"/>
      <c r="H78" s="64"/>
      <c r="I78" s="173"/>
      <c r="J78" s="64"/>
      <c r="K78" s="64"/>
      <c r="L78" s="62"/>
    </row>
    <row r="79" spans="2:12" s="1" customFormat="1">
      <c r="B79" s="42"/>
      <c r="C79" s="66" t="s">
        <v>27</v>
      </c>
      <c r="D79" s="64"/>
      <c r="E79" s="64"/>
      <c r="F79" s="174" t="str">
        <f>E17</f>
        <v>SPS Projekt s. r.o., Za Návsí 1670/9, Praha 10</v>
      </c>
      <c r="G79" s="64"/>
      <c r="H79" s="64"/>
      <c r="I79" s="175" t="s">
        <v>34</v>
      </c>
      <c r="J79" s="174" t="str">
        <f>E23</f>
        <v>OK Plan Architects s.r.o., Na Závodí 631, Humpolec</v>
      </c>
      <c r="K79" s="64"/>
      <c r="L79" s="62"/>
    </row>
    <row r="80" spans="2:12" s="1" customFormat="1" ht="14.45" customHeight="1">
      <c r="B80" s="42"/>
      <c r="C80" s="66" t="s">
        <v>32</v>
      </c>
      <c r="D80" s="64"/>
      <c r="E80" s="64"/>
      <c r="F80" s="174" t="str">
        <f>IF(E20="","",E20)</f>
        <v/>
      </c>
      <c r="G80" s="64"/>
      <c r="H80" s="64"/>
      <c r="I80" s="173"/>
      <c r="J80" s="64"/>
      <c r="K80" s="64"/>
      <c r="L80" s="62"/>
    </row>
    <row r="81" spans="2:65" s="1" customFormat="1" ht="10.35" customHeight="1">
      <c r="B81" s="42"/>
      <c r="C81" s="64"/>
      <c r="D81" s="64"/>
      <c r="E81" s="64"/>
      <c r="F81" s="64"/>
      <c r="G81" s="64"/>
      <c r="H81" s="64"/>
      <c r="I81" s="173"/>
      <c r="J81" s="64"/>
      <c r="K81" s="64"/>
      <c r="L81" s="62"/>
    </row>
    <row r="82" spans="2:65" s="10" customFormat="1" ht="29.25" customHeight="1">
      <c r="B82" s="176"/>
      <c r="C82" s="177" t="s">
        <v>293</v>
      </c>
      <c r="D82" s="178" t="s">
        <v>59</v>
      </c>
      <c r="E82" s="178" t="s">
        <v>55</v>
      </c>
      <c r="F82" s="178" t="s">
        <v>294</v>
      </c>
      <c r="G82" s="178" t="s">
        <v>295</v>
      </c>
      <c r="H82" s="178" t="s">
        <v>296</v>
      </c>
      <c r="I82" s="179" t="s">
        <v>297</v>
      </c>
      <c r="J82" s="178" t="s">
        <v>282</v>
      </c>
      <c r="K82" s="180" t="s">
        <v>298</v>
      </c>
      <c r="L82" s="181"/>
      <c r="M82" s="82" t="s">
        <v>299</v>
      </c>
      <c r="N82" s="83" t="s">
        <v>44</v>
      </c>
      <c r="O82" s="83" t="s">
        <v>300</v>
      </c>
      <c r="P82" s="83" t="s">
        <v>301</v>
      </c>
      <c r="Q82" s="83" t="s">
        <v>302</v>
      </c>
      <c r="R82" s="83" t="s">
        <v>303</v>
      </c>
      <c r="S82" s="83" t="s">
        <v>304</v>
      </c>
      <c r="T82" s="84" t="s">
        <v>305</v>
      </c>
    </row>
    <row r="83" spans="2:65" s="1" customFormat="1" ht="29.25" customHeight="1">
      <c r="B83" s="42"/>
      <c r="C83" s="88" t="s">
        <v>283</v>
      </c>
      <c r="D83" s="64"/>
      <c r="E83" s="64"/>
      <c r="F83" s="64"/>
      <c r="G83" s="64"/>
      <c r="H83" s="64"/>
      <c r="I83" s="173"/>
      <c r="J83" s="182">
        <f>BK83</f>
        <v>0</v>
      </c>
      <c r="K83" s="64"/>
      <c r="L83" s="62"/>
      <c r="M83" s="85"/>
      <c r="N83" s="86"/>
      <c r="O83" s="86"/>
      <c r="P83" s="183">
        <f>P84</f>
        <v>0</v>
      </c>
      <c r="Q83" s="86"/>
      <c r="R83" s="183">
        <f>R84</f>
        <v>0</v>
      </c>
      <c r="S83" s="86"/>
      <c r="T83" s="184">
        <f>T84</f>
        <v>0</v>
      </c>
      <c r="AT83" s="25" t="s">
        <v>73</v>
      </c>
      <c r="AU83" s="25" t="s">
        <v>284</v>
      </c>
      <c r="BK83" s="185">
        <f>BK84</f>
        <v>0</v>
      </c>
    </row>
    <row r="84" spans="2:65" s="11" customFormat="1" ht="37.35" customHeight="1">
      <c r="B84" s="186"/>
      <c r="C84" s="187"/>
      <c r="D84" s="200" t="s">
        <v>73</v>
      </c>
      <c r="E84" s="296" t="s">
        <v>5186</v>
      </c>
      <c r="F84" s="296" t="s">
        <v>14385</v>
      </c>
      <c r="G84" s="187"/>
      <c r="H84" s="187"/>
      <c r="I84" s="190"/>
      <c r="J84" s="297">
        <f>BK84</f>
        <v>0</v>
      </c>
      <c r="K84" s="187"/>
      <c r="L84" s="192"/>
      <c r="M84" s="193"/>
      <c r="N84" s="194"/>
      <c r="O84" s="194"/>
      <c r="P84" s="195">
        <f>SUM(P85:P131)</f>
        <v>0</v>
      </c>
      <c r="Q84" s="194"/>
      <c r="R84" s="195">
        <f>SUM(R85:R131)</f>
        <v>0</v>
      </c>
      <c r="S84" s="194"/>
      <c r="T84" s="196">
        <f>SUM(T85:T131)</f>
        <v>0</v>
      </c>
      <c r="AR84" s="197" t="s">
        <v>82</v>
      </c>
      <c r="AT84" s="198" t="s">
        <v>73</v>
      </c>
      <c r="AU84" s="198" t="s">
        <v>74</v>
      </c>
      <c r="AY84" s="197" t="s">
        <v>308</v>
      </c>
      <c r="BK84" s="199">
        <f>SUM(BK85:BK131)</f>
        <v>0</v>
      </c>
    </row>
    <row r="85" spans="2:65" s="1" customFormat="1" ht="22.5" customHeight="1">
      <c r="B85" s="42"/>
      <c r="C85" s="203" t="s">
        <v>82</v>
      </c>
      <c r="D85" s="203" t="s">
        <v>311</v>
      </c>
      <c r="E85" s="204" t="s">
        <v>9468</v>
      </c>
      <c r="F85" s="205" t="s">
        <v>14386</v>
      </c>
      <c r="G85" s="206" t="s">
        <v>538</v>
      </c>
      <c r="H85" s="207">
        <v>123</v>
      </c>
      <c r="I85" s="208"/>
      <c r="J85" s="209">
        <f t="shared" ref="J85:J131" si="0">ROUND(I85*H85,2)</f>
        <v>0</v>
      </c>
      <c r="K85" s="205" t="s">
        <v>21</v>
      </c>
      <c r="L85" s="62"/>
      <c r="M85" s="210" t="s">
        <v>21</v>
      </c>
      <c r="N85" s="211" t="s">
        <v>45</v>
      </c>
      <c r="O85" s="43"/>
      <c r="P85" s="212">
        <f t="shared" ref="P85:P131" si="1">O85*H85</f>
        <v>0</v>
      </c>
      <c r="Q85" s="212">
        <v>0</v>
      </c>
      <c r="R85" s="212">
        <f t="shared" ref="R85:R131" si="2">Q85*H85</f>
        <v>0</v>
      </c>
      <c r="S85" s="212">
        <v>0</v>
      </c>
      <c r="T85" s="213">
        <f t="shared" ref="T85:T131" si="3">S85*H85</f>
        <v>0</v>
      </c>
      <c r="AR85" s="25" t="s">
        <v>375</v>
      </c>
      <c r="AT85" s="25" t="s">
        <v>311</v>
      </c>
      <c r="AU85" s="25" t="s">
        <v>82</v>
      </c>
      <c r="AY85" s="25" t="s">
        <v>308</v>
      </c>
      <c r="BE85" s="214">
        <f t="shared" ref="BE85:BE131" si="4">IF(N85="základní",J85,0)</f>
        <v>0</v>
      </c>
      <c r="BF85" s="214">
        <f t="shared" ref="BF85:BF131" si="5">IF(N85="snížená",J85,0)</f>
        <v>0</v>
      </c>
      <c r="BG85" s="214">
        <f t="shared" ref="BG85:BG131" si="6">IF(N85="zákl. přenesená",J85,0)</f>
        <v>0</v>
      </c>
      <c r="BH85" s="214">
        <f t="shared" ref="BH85:BH131" si="7">IF(N85="sníž. přenesená",J85,0)</f>
        <v>0</v>
      </c>
      <c r="BI85" s="214">
        <f t="shared" ref="BI85:BI131" si="8">IF(N85="nulová",J85,0)</f>
        <v>0</v>
      </c>
      <c r="BJ85" s="25" t="s">
        <v>82</v>
      </c>
      <c r="BK85" s="214">
        <f t="shared" ref="BK85:BK131" si="9">ROUND(I85*H85,2)</f>
        <v>0</v>
      </c>
      <c r="BL85" s="25" t="s">
        <v>375</v>
      </c>
      <c r="BM85" s="25" t="s">
        <v>84</v>
      </c>
    </row>
    <row r="86" spans="2:65" s="1" customFormat="1" ht="22.5" customHeight="1">
      <c r="B86" s="42"/>
      <c r="C86" s="203" t="s">
        <v>84</v>
      </c>
      <c r="D86" s="203" t="s">
        <v>311</v>
      </c>
      <c r="E86" s="204" t="s">
        <v>9470</v>
      </c>
      <c r="F86" s="205" t="s">
        <v>14387</v>
      </c>
      <c r="G86" s="206" t="s">
        <v>538</v>
      </c>
      <c r="H86" s="207">
        <v>227</v>
      </c>
      <c r="I86" s="208"/>
      <c r="J86" s="209">
        <f t="shared" si="0"/>
        <v>0</v>
      </c>
      <c r="K86" s="205" t="s">
        <v>21</v>
      </c>
      <c r="L86" s="62"/>
      <c r="M86" s="210" t="s">
        <v>21</v>
      </c>
      <c r="N86" s="211" t="s">
        <v>45</v>
      </c>
      <c r="O86" s="43"/>
      <c r="P86" s="212">
        <f t="shared" si="1"/>
        <v>0</v>
      </c>
      <c r="Q86" s="212">
        <v>0</v>
      </c>
      <c r="R86" s="212">
        <f t="shared" si="2"/>
        <v>0</v>
      </c>
      <c r="S86" s="212">
        <v>0</v>
      </c>
      <c r="T86" s="213">
        <f t="shared" si="3"/>
        <v>0</v>
      </c>
      <c r="AR86" s="25" t="s">
        <v>375</v>
      </c>
      <c r="AT86" s="25" t="s">
        <v>311</v>
      </c>
      <c r="AU86" s="25" t="s">
        <v>82</v>
      </c>
      <c r="AY86" s="25" t="s">
        <v>308</v>
      </c>
      <c r="BE86" s="214">
        <f t="shared" si="4"/>
        <v>0</v>
      </c>
      <c r="BF86" s="214">
        <f t="shared" si="5"/>
        <v>0</v>
      </c>
      <c r="BG86" s="214">
        <f t="shared" si="6"/>
        <v>0</v>
      </c>
      <c r="BH86" s="214">
        <f t="shared" si="7"/>
        <v>0</v>
      </c>
      <c r="BI86" s="214">
        <f t="shared" si="8"/>
        <v>0</v>
      </c>
      <c r="BJ86" s="25" t="s">
        <v>82</v>
      </c>
      <c r="BK86" s="214">
        <f t="shared" si="9"/>
        <v>0</v>
      </c>
      <c r="BL86" s="25" t="s">
        <v>375</v>
      </c>
      <c r="BM86" s="25" t="s">
        <v>327</v>
      </c>
    </row>
    <row r="87" spans="2:65" s="1" customFormat="1" ht="22.5" customHeight="1">
      <c r="B87" s="42"/>
      <c r="C87" s="203" t="s">
        <v>95</v>
      </c>
      <c r="D87" s="203" t="s">
        <v>311</v>
      </c>
      <c r="E87" s="204" t="s">
        <v>9472</v>
      </c>
      <c r="F87" s="205" t="s">
        <v>14388</v>
      </c>
      <c r="G87" s="206" t="s">
        <v>538</v>
      </c>
      <c r="H87" s="207">
        <v>622</v>
      </c>
      <c r="I87" s="208"/>
      <c r="J87" s="209">
        <f t="shared" si="0"/>
        <v>0</v>
      </c>
      <c r="K87" s="205" t="s">
        <v>21</v>
      </c>
      <c r="L87" s="62"/>
      <c r="M87" s="210" t="s">
        <v>21</v>
      </c>
      <c r="N87" s="211" t="s">
        <v>45</v>
      </c>
      <c r="O87" s="43"/>
      <c r="P87" s="212">
        <f t="shared" si="1"/>
        <v>0</v>
      </c>
      <c r="Q87" s="212">
        <v>0</v>
      </c>
      <c r="R87" s="212">
        <f t="shared" si="2"/>
        <v>0</v>
      </c>
      <c r="S87" s="212">
        <v>0</v>
      </c>
      <c r="T87" s="213">
        <f t="shared" si="3"/>
        <v>0</v>
      </c>
      <c r="AR87" s="25" t="s">
        <v>375</v>
      </c>
      <c r="AT87" s="25" t="s">
        <v>311</v>
      </c>
      <c r="AU87" s="25" t="s">
        <v>82</v>
      </c>
      <c r="AY87" s="25" t="s">
        <v>308</v>
      </c>
      <c r="BE87" s="214">
        <f t="shared" si="4"/>
        <v>0</v>
      </c>
      <c r="BF87" s="214">
        <f t="shared" si="5"/>
        <v>0</v>
      </c>
      <c r="BG87" s="214">
        <f t="shared" si="6"/>
        <v>0</v>
      </c>
      <c r="BH87" s="214">
        <f t="shared" si="7"/>
        <v>0</v>
      </c>
      <c r="BI87" s="214">
        <f t="shared" si="8"/>
        <v>0</v>
      </c>
      <c r="BJ87" s="25" t="s">
        <v>82</v>
      </c>
      <c r="BK87" s="214">
        <f t="shared" si="9"/>
        <v>0</v>
      </c>
      <c r="BL87" s="25" t="s">
        <v>375</v>
      </c>
      <c r="BM87" s="25" t="s">
        <v>334</v>
      </c>
    </row>
    <row r="88" spans="2:65" s="1" customFormat="1" ht="22.5" customHeight="1">
      <c r="B88" s="42"/>
      <c r="C88" s="203" t="s">
        <v>327</v>
      </c>
      <c r="D88" s="203" t="s">
        <v>311</v>
      </c>
      <c r="E88" s="204" t="s">
        <v>9474</v>
      </c>
      <c r="F88" s="205" t="s">
        <v>14389</v>
      </c>
      <c r="G88" s="206" t="s">
        <v>538</v>
      </c>
      <c r="H88" s="207">
        <v>312</v>
      </c>
      <c r="I88" s="208"/>
      <c r="J88" s="209">
        <f t="shared" si="0"/>
        <v>0</v>
      </c>
      <c r="K88" s="205" t="s">
        <v>21</v>
      </c>
      <c r="L88" s="62"/>
      <c r="M88" s="210" t="s">
        <v>21</v>
      </c>
      <c r="N88" s="211" t="s">
        <v>45</v>
      </c>
      <c r="O88" s="43"/>
      <c r="P88" s="212">
        <f t="shared" si="1"/>
        <v>0</v>
      </c>
      <c r="Q88" s="212">
        <v>0</v>
      </c>
      <c r="R88" s="212">
        <f t="shared" si="2"/>
        <v>0</v>
      </c>
      <c r="S88" s="212">
        <v>0</v>
      </c>
      <c r="T88" s="213">
        <f t="shared" si="3"/>
        <v>0</v>
      </c>
      <c r="AR88" s="25" t="s">
        <v>375</v>
      </c>
      <c r="AT88" s="25" t="s">
        <v>311</v>
      </c>
      <c r="AU88" s="25" t="s">
        <v>82</v>
      </c>
      <c r="AY88" s="25" t="s">
        <v>308</v>
      </c>
      <c r="BE88" s="214">
        <f t="shared" si="4"/>
        <v>0</v>
      </c>
      <c r="BF88" s="214">
        <f t="shared" si="5"/>
        <v>0</v>
      </c>
      <c r="BG88" s="214">
        <f t="shared" si="6"/>
        <v>0</v>
      </c>
      <c r="BH88" s="214">
        <f t="shared" si="7"/>
        <v>0</v>
      </c>
      <c r="BI88" s="214">
        <f t="shared" si="8"/>
        <v>0</v>
      </c>
      <c r="BJ88" s="25" t="s">
        <v>82</v>
      </c>
      <c r="BK88" s="214">
        <f t="shared" si="9"/>
        <v>0</v>
      </c>
      <c r="BL88" s="25" t="s">
        <v>375</v>
      </c>
      <c r="BM88" s="25" t="s">
        <v>342</v>
      </c>
    </row>
    <row r="89" spans="2:65" s="1" customFormat="1" ht="22.5" customHeight="1">
      <c r="B89" s="42"/>
      <c r="C89" s="203" t="s">
        <v>307</v>
      </c>
      <c r="D89" s="203" t="s">
        <v>311</v>
      </c>
      <c r="E89" s="204" t="s">
        <v>9476</v>
      </c>
      <c r="F89" s="205" t="s">
        <v>14390</v>
      </c>
      <c r="G89" s="206" t="s">
        <v>538</v>
      </c>
      <c r="H89" s="207">
        <v>174</v>
      </c>
      <c r="I89" s="208"/>
      <c r="J89" s="209">
        <f t="shared" si="0"/>
        <v>0</v>
      </c>
      <c r="K89" s="205" t="s">
        <v>21</v>
      </c>
      <c r="L89" s="62"/>
      <c r="M89" s="210" t="s">
        <v>21</v>
      </c>
      <c r="N89" s="211" t="s">
        <v>45</v>
      </c>
      <c r="O89" s="43"/>
      <c r="P89" s="212">
        <f t="shared" si="1"/>
        <v>0</v>
      </c>
      <c r="Q89" s="212">
        <v>0</v>
      </c>
      <c r="R89" s="212">
        <f t="shared" si="2"/>
        <v>0</v>
      </c>
      <c r="S89" s="212">
        <v>0</v>
      </c>
      <c r="T89" s="213">
        <f t="shared" si="3"/>
        <v>0</v>
      </c>
      <c r="AR89" s="25" t="s">
        <v>375</v>
      </c>
      <c r="AT89" s="25" t="s">
        <v>311</v>
      </c>
      <c r="AU89" s="25" t="s">
        <v>82</v>
      </c>
      <c r="AY89" s="25" t="s">
        <v>308</v>
      </c>
      <c r="BE89" s="214">
        <f t="shared" si="4"/>
        <v>0</v>
      </c>
      <c r="BF89" s="214">
        <f t="shared" si="5"/>
        <v>0</v>
      </c>
      <c r="BG89" s="214">
        <f t="shared" si="6"/>
        <v>0</v>
      </c>
      <c r="BH89" s="214">
        <f t="shared" si="7"/>
        <v>0</v>
      </c>
      <c r="BI89" s="214">
        <f t="shared" si="8"/>
        <v>0</v>
      </c>
      <c r="BJ89" s="25" t="s">
        <v>82</v>
      </c>
      <c r="BK89" s="214">
        <f t="shared" si="9"/>
        <v>0</v>
      </c>
      <c r="BL89" s="25" t="s">
        <v>375</v>
      </c>
      <c r="BM89" s="25" t="s">
        <v>350</v>
      </c>
    </row>
    <row r="90" spans="2:65" s="1" customFormat="1" ht="22.5" customHeight="1">
      <c r="B90" s="42"/>
      <c r="C90" s="277" t="s">
        <v>334</v>
      </c>
      <c r="D90" s="277" t="s">
        <v>1079</v>
      </c>
      <c r="E90" s="278" t="s">
        <v>9478</v>
      </c>
      <c r="F90" s="279" t="s">
        <v>14391</v>
      </c>
      <c r="G90" s="280" t="s">
        <v>700</v>
      </c>
      <c r="H90" s="281">
        <v>1</v>
      </c>
      <c r="I90" s="282"/>
      <c r="J90" s="283">
        <f t="shared" si="0"/>
        <v>0</v>
      </c>
      <c r="K90" s="279" t="s">
        <v>21</v>
      </c>
      <c r="L90" s="284"/>
      <c r="M90" s="285" t="s">
        <v>21</v>
      </c>
      <c r="N90" s="286" t="s">
        <v>45</v>
      </c>
      <c r="O90" s="43"/>
      <c r="P90" s="212">
        <f t="shared" si="1"/>
        <v>0</v>
      </c>
      <c r="Q90" s="212">
        <v>0</v>
      </c>
      <c r="R90" s="212">
        <f t="shared" si="2"/>
        <v>0</v>
      </c>
      <c r="S90" s="212">
        <v>0</v>
      </c>
      <c r="T90" s="213">
        <f t="shared" si="3"/>
        <v>0</v>
      </c>
      <c r="AR90" s="25" t="s">
        <v>619</v>
      </c>
      <c r="AT90" s="25" t="s">
        <v>1079</v>
      </c>
      <c r="AU90" s="25" t="s">
        <v>82</v>
      </c>
      <c r="AY90" s="25" t="s">
        <v>308</v>
      </c>
      <c r="BE90" s="214">
        <f t="shared" si="4"/>
        <v>0</v>
      </c>
      <c r="BF90" s="214">
        <f t="shared" si="5"/>
        <v>0</v>
      </c>
      <c r="BG90" s="214">
        <f t="shared" si="6"/>
        <v>0</v>
      </c>
      <c r="BH90" s="214">
        <f t="shared" si="7"/>
        <v>0</v>
      </c>
      <c r="BI90" s="214">
        <f t="shared" si="8"/>
        <v>0</v>
      </c>
      <c r="BJ90" s="25" t="s">
        <v>82</v>
      </c>
      <c r="BK90" s="214">
        <f t="shared" si="9"/>
        <v>0</v>
      </c>
      <c r="BL90" s="25" t="s">
        <v>375</v>
      </c>
      <c r="BM90" s="25" t="s">
        <v>360</v>
      </c>
    </row>
    <row r="91" spans="2:65" s="1" customFormat="1" ht="22.5" customHeight="1">
      <c r="B91" s="42"/>
      <c r="C91" s="277" t="s">
        <v>338</v>
      </c>
      <c r="D91" s="277" t="s">
        <v>1079</v>
      </c>
      <c r="E91" s="278" t="s">
        <v>9480</v>
      </c>
      <c r="F91" s="279" t="s">
        <v>14392</v>
      </c>
      <c r="G91" s="280" t="s">
        <v>14393</v>
      </c>
      <c r="H91" s="281">
        <v>4000</v>
      </c>
      <c r="I91" s="282"/>
      <c r="J91" s="283">
        <f t="shared" si="0"/>
        <v>0</v>
      </c>
      <c r="K91" s="279" t="s">
        <v>21</v>
      </c>
      <c r="L91" s="284"/>
      <c r="M91" s="285" t="s">
        <v>21</v>
      </c>
      <c r="N91" s="286" t="s">
        <v>45</v>
      </c>
      <c r="O91" s="43"/>
      <c r="P91" s="212">
        <f t="shared" si="1"/>
        <v>0</v>
      </c>
      <c r="Q91" s="212">
        <v>0</v>
      </c>
      <c r="R91" s="212">
        <f t="shared" si="2"/>
        <v>0</v>
      </c>
      <c r="S91" s="212">
        <v>0</v>
      </c>
      <c r="T91" s="213">
        <f t="shared" si="3"/>
        <v>0</v>
      </c>
      <c r="AR91" s="25" t="s">
        <v>619</v>
      </c>
      <c r="AT91" s="25" t="s">
        <v>1079</v>
      </c>
      <c r="AU91" s="25" t="s">
        <v>82</v>
      </c>
      <c r="AY91" s="25" t="s">
        <v>308</v>
      </c>
      <c r="BE91" s="214">
        <f t="shared" si="4"/>
        <v>0</v>
      </c>
      <c r="BF91" s="214">
        <f t="shared" si="5"/>
        <v>0</v>
      </c>
      <c r="BG91" s="214">
        <f t="shared" si="6"/>
        <v>0</v>
      </c>
      <c r="BH91" s="214">
        <f t="shared" si="7"/>
        <v>0</v>
      </c>
      <c r="BI91" s="214">
        <f t="shared" si="8"/>
        <v>0</v>
      </c>
      <c r="BJ91" s="25" t="s">
        <v>82</v>
      </c>
      <c r="BK91" s="214">
        <f t="shared" si="9"/>
        <v>0</v>
      </c>
      <c r="BL91" s="25" t="s">
        <v>375</v>
      </c>
      <c r="BM91" s="25" t="s">
        <v>368</v>
      </c>
    </row>
    <row r="92" spans="2:65" s="1" customFormat="1" ht="22.5" customHeight="1">
      <c r="B92" s="42"/>
      <c r="C92" s="203" t="s">
        <v>342</v>
      </c>
      <c r="D92" s="203" t="s">
        <v>311</v>
      </c>
      <c r="E92" s="204" t="s">
        <v>9482</v>
      </c>
      <c r="F92" s="205" t="s">
        <v>14394</v>
      </c>
      <c r="G92" s="206" t="s">
        <v>578</v>
      </c>
      <c r="H92" s="207">
        <v>34</v>
      </c>
      <c r="I92" s="208"/>
      <c r="J92" s="209">
        <f t="shared" si="0"/>
        <v>0</v>
      </c>
      <c r="K92" s="205" t="s">
        <v>21</v>
      </c>
      <c r="L92" s="62"/>
      <c r="M92" s="210" t="s">
        <v>21</v>
      </c>
      <c r="N92" s="211" t="s">
        <v>45</v>
      </c>
      <c r="O92" s="43"/>
      <c r="P92" s="212">
        <f t="shared" si="1"/>
        <v>0</v>
      </c>
      <c r="Q92" s="212">
        <v>0</v>
      </c>
      <c r="R92" s="212">
        <f t="shared" si="2"/>
        <v>0</v>
      </c>
      <c r="S92" s="212">
        <v>0</v>
      </c>
      <c r="T92" s="213">
        <f t="shared" si="3"/>
        <v>0</v>
      </c>
      <c r="AR92" s="25" t="s">
        <v>375</v>
      </c>
      <c r="AT92" s="25" t="s">
        <v>311</v>
      </c>
      <c r="AU92" s="25" t="s">
        <v>82</v>
      </c>
      <c r="AY92" s="25" t="s">
        <v>308</v>
      </c>
      <c r="BE92" s="214">
        <f t="shared" si="4"/>
        <v>0</v>
      </c>
      <c r="BF92" s="214">
        <f t="shared" si="5"/>
        <v>0</v>
      </c>
      <c r="BG92" s="214">
        <f t="shared" si="6"/>
        <v>0</v>
      </c>
      <c r="BH92" s="214">
        <f t="shared" si="7"/>
        <v>0</v>
      </c>
      <c r="BI92" s="214">
        <f t="shared" si="8"/>
        <v>0</v>
      </c>
      <c r="BJ92" s="25" t="s">
        <v>82</v>
      </c>
      <c r="BK92" s="214">
        <f t="shared" si="9"/>
        <v>0</v>
      </c>
      <c r="BL92" s="25" t="s">
        <v>375</v>
      </c>
      <c r="BM92" s="25" t="s">
        <v>375</v>
      </c>
    </row>
    <row r="93" spans="2:65" s="1" customFormat="1" ht="22.5" customHeight="1">
      <c r="B93" s="42"/>
      <c r="C93" s="203" t="s">
        <v>346</v>
      </c>
      <c r="D93" s="203" t="s">
        <v>311</v>
      </c>
      <c r="E93" s="204" t="s">
        <v>9484</v>
      </c>
      <c r="F93" s="205" t="s">
        <v>14395</v>
      </c>
      <c r="G93" s="206" t="s">
        <v>578</v>
      </c>
      <c r="H93" s="207">
        <v>35</v>
      </c>
      <c r="I93" s="208"/>
      <c r="J93" s="209">
        <f t="shared" si="0"/>
        <v>0</v>
      </c>
      <c r="K93" s="205" t="s">
        <v>21</v>
      </c>
      <c r="L93" s="62"/>
      <c r="M93" s="210" t="s">
        <v>21</v>
      </c>
      <c r="N93" s="211" t="s">
        <v>45</v>
      </c>
      <c r="O93" s="43"/>
      <c r="P93" s="212">
        <f t="shared" si="1"/>
        <v>0</v>
      </c>
      <c r="Q93" s="212">
        <v>0</v>
      </c>
      <c r="R93" s="212">
        <f t="shared" si="2"/>
        <v>0</v>
      </c>
      <c r="S93" s="212">
        <v>0</v>
      </c>
      <c r="T93" s="213">
        <f t="shared" si="3"/>
        <v>0</v>
      </c>
      <c r="AR93" s="25" t="s">
        <v>375</v>
      </c>
      <c r="AT93" s="25" t="s">
        <v>311</v>
      </c>
      <c r="AU93" s="25" t="s">
        <v>82</v>
      </c>
      <c r="AY93" s="25" t="s">
        <v>308</v>
      </c>
      <c r="BE93" s="214">
        <f t="shared" si="4"/>
        <v>0</v>
      </c>
      <c r="BF93" s="214">
        <f t="shared" si="5"/>
        <v>0</v>
      </c>
      <c r="BG93" s="214">
        <f t="shared" si="6"/>
        <v>0</v>
      </c>
      <c r="BH93" s="214">
        <f t="shared" si="7"/>
        <v>0</v>
      </c>
      <c r="BI93" s="214">
        <f t="shared" si="8"/>
        <v>0</v>
      </c>
      <c r="BJ93" s="25" t="s">
        <v>82</v>
      </c>
      <c r="BK93" s="214">
        <f t="shared" si="9"/>
        <v>0</v>
      </c>
      <c r="BL93" s="25" t="s">
        <v>375</v>
      </c>
      <c r="BM93" s="25" t="s">
        <v>385</v>
      </c>
    </row>
    <row r="94" spans="2:65" s="1" customFormat="1" ht="22.5" customHeight="1">
      <c r="B94" s="42"/>
      <c r="C94" s="203" t="s">
        <v>350</v>
      </c>
      <c r="D94" s="203" t="s">
        <v>311</v>
      </c>
      <c r="E94" s="204" t="s">
        <v>9486</v>
      </c>
      <c r="F94" s="205" t="s">
        <v>14396</v>
      </c>
      <c r="G94" s="206" t="s">
        <v>578</v>
      </c>
      <c r="H94" s="207">
        <v>37</v>
      </c>
      <c r="I94" s="208"/>
      <c r="J94" s="209">
        <f t="shared" si="0"/>
        <v>0</v>
      </c>
      <c r="K94" s="205" t="s">
        <v>21</v>
      </c>
      <c r="L94" s="62"/>
      <c r="M94" s="210" t="s">
        <v>21</v>
      </c>
      <c r="N94" s="211" t="s">
        <v>45</v>
      </c>
      <c r="O94" s="43"/>
      <c r="P94" s="212">
        <f t="shared" si="1"/>
        <v>0</v>
      </c>
      <c r="Q94" s="212">
        <v>0</v>
      </c>
      <c r="R94" s="212">
        <f t="shared" si="2"/>
        <v>0</v>
      </c>
      <c r="S94" s="212">
        <v>0</v>
      </c>
      <c r="T94" s="213">
        <f t="shared" si="3"/>
        <v>0</v>
      </c>
      <c r="AR94" s="25" t="s">
        <v>375</v>
      </c>
      <c r="AT94" s="25" t="s">
        <v>311</v>
      </c>
      <c r="AU94" s="25" t="s">
        <v>82</v>
      </c>
      <c r="AY94" s="25" t="s">
        <v>308</v>
      </c>
      <c r="BE94" s="214">
        <f t="shared" si="4"/>
        <v>0</v>
      </c>
      <c r="BF94" s="214">
        <f t="shared" si="5"/>
        <v>0</v>
      </c>
      <c r="BG94" s="214">
        <f t="shared" si="6"/>
        <v>0</v>
      </c>
      <c r="BH94" s="214">
        <f t="shared" si="7"/>
        <v>0</v>
      </c>
      <c r="BI94" s="214">
        <f t="shared" si="8"/>
        <v>0</v>
      </c>
      <c r="BJ94" s="25" t="s">
        <v>82</v>
      </c>
      <c r="BK94" s="214">
        <f t="shared" si="9"/>
        <v>0</v>
      </c>
      <c r="BL94" s="25" t="s">
        <v>375</v>
      </c>
      <c r="BM94" s="25" t="s">
        <v>393</v>
      </c>
    </row>
    <row r="95" spans="2:65" s="1" customFormat="1" ht="22.5" customHeight="1">
      <c r="B95" s="42"/>
      <c r="C95" s="203" t="s">
        <v>356</v>
      </c>
      <c r="D95" s="203" t="s">
        <v>311</v>
      </c>
      <c r="E95" s="204" t="s">
        <v>9488</v>
      </c>
      <c r="F95" s="205" t="s">
        <v>14397</v>
      </c>
      <c r="G95" s="206" t="s">
        <v>578</v>
      </c>
      <c r="H95" s="207">
        <v>13</v>
      </c>
      <c r="I95" s="208"/>
      <c r="J95" s="209">
        <f t="shared" si="0"/>
        <v>0</v>
      </c>
      <c r="K95" s="205" t="s">
        <v>21</v>
      </c>
      <c r="L95" s="62"/>
      <c r="M95" s="210" t="s">
        <v>21</v>
      </c>
      <c r="N95" s="211" t="s">
        <v>45</v>
      </c>
      <c r="O95" s="43"/>
      <c r="P95" s="212">
        <f t="shared" si="1"/>
        <v>0</v>
      </c>
      <c r="Q95" s="212">
        <v>0</v>
      </c>
      <c r="R95" s="212">
        <f t="shared" si="2"/>
        <v>0</v>
      </c>
      <c r="S95" s="212">
        <v>0</v>
      </c>
      <c r="T95" s="213">
        <f t="shared" si="3"/>
        <v>0</v>
      </c>
      <c r="AR95" s="25" t="s">
        <v>375</v>
      </c>
      <c r="AT95" s="25" t="s">
        <v>311</v>
      </c>
      <c r="AU95" s="25" t="s">
        <v>82</v>
      </c>
      <c r="AY95" s="25" t="s">
        <v>308</v>
      </c>
      <c r="BE95" s="214">
        <f t="shared" si="4"/>
        <v>0</v>
      </c>
      <c r="BF95" s="214">
        <f t="shared" si="5"/>
        <v>0</v>
      </c>
      <c r="BG95" s="214">
        <f t="shared" si="6"/>
        <v>0</v>
      </c>
      <c r="BH95" s="214">
        <f t="shared" si="7"/>
        <v>0</v>
      </c>
      <c r="BI95" s="214">
        <f t="shared" si="8"/>
        <v>0</v>
      </c>
      <c r="BJ95" s="25" t="s">
        <v>82</v>
      </c>
      <c r="BK95" s="214">
        <f t="shared" si="9"/>
        <v>0</v>
      </c>
      <c r="BL95" s="25" t="s">
        <v>375</v>
      </c>
      <c r="BM95" s="25" t="s">
        <v>402</v>
      </c>
    </row>
    <row r="96" spans="2:65" s="1" customFormat="1" ht="22.5" customHeight="1">
      <c r="B96" s="42"/>
      <c r="C96" s="203" t="s">
        <v>360</v>
      </c>
      <c r="D96" s="203" t="s">
        <v>311</v>
      </c>
      <c r="E96" s="204" t="s">
        <v>9490</v>
      </c>
      <c r="F96" s="205" t="s">
        <v>14398</v>
      </c>
      <c r="G96" s="206" t="s">
        <v>578</v>
      </c>
      <c r="H96" s="207">
        <v>59</v>
      </c>
      <c r="I96" s="208"/>
      <c r="J96" s="209">
        <f t="shared" si="0"/>
        <v>0</v>
      </c>
      <c r="K96" s="205" t="s">
        <v>21</v>
      </c>
      <c r="L96" s="62"/>
      <c r="M96" s="210" t="s">
        <v>21</v>
      </c>
      <c r="N96" s="211" t="s">
        <v>45</v>
      </c>
      <c r="O96" s="43"/>
      <c r="P96" s="212">
        <f t="shared" si="1"/>
        <v>0</v>
      </c>
      <c r="Q96" s="212">
        <v>0</v>
      </c>
      <c r="R96" s="212">
        <f t="shared" si="2"/>
        <v>0</v>
      </c>
      <c r="S96" s="212">
        <v>0</v>
      </c>
      <c r="T96" s="213">
        <f t="shared" si="3"/>
        <v>0</v>
      </c>
      <c r="AR96" s="25" t="s">
        <v>375</v>
      </c>
      <c r="AT96" s="25" t="s">
        <v>311</v>
      </c>
      <c r="AU96" s="25" t="s">
        <v>82</v>
      </c>
      <c r="AY96" s="25" t="s">
        <v>308</v>
      </c>
      <c r="BE96" s="214">
        <f t="shared" si="4"/>
        <v>0</v>
      </c>
      <c r="BF96" s="214">
        <f t="shared" si="5"/>
        <v>0</v>
      </c>
      <c r="BG96" s="214">
        <f t="shared" si="6"/>
        <v>0</v>
      </c>
      <c r="BH96" s="214">
        <f t="shared" si="7"/>
        <v>0</v>
      </c>
      <c r="BI96" s="214">
        <f t="shared" si="8"/>
        <v>0</v>
      </c>
      <c r="BJ96" s="25" t="s">
        <v>82</v>
      </c>
      <c r="BK96" s="214">
        <f t="shared" si="9"/>
        <v>0</v>
      </c>
      <c r="BL96" s="25" t="s">
        <v>375</v>
      </c>
      <c r="BM96" s="25" t="s">
        <v>410</v>
      </c>
    </row>
    <row r="97" spans="2:65" s="1" customFormat="1" ht="22.5" customHeight="1">
      <c r="B97" s="42"/>
      <c r="C97" s="203" t="s">
        <v>364</v>
      </c>
      <c r="D97" s="203" t="s">
        <v>311</v>
      </c>
      <c r="E97" s="204" t="s">
        <v>9492</v>
      </c>
      <c r="F97" s="205" t="s">
        <v>14399</v>
      </c>
      <c r="G97" s="206" t="s">
        <v>578</v>
      </c>
      <c r="H97" s="207">
        <v>583</v>
      </c>
      <c r="I97" s="208"/>
      <c r="J97" s="209">
        <f t="shared" si="0"/>
        <v>0</v>
      </c>
      <c r="K97" s="205" t="s">
        <v>21</v>
      </c>
      <c r="L97" s="62"/>
      <c r="M97" s="210" t="s">
        <v>21</v>
      </c>
      <c r="N97" s="211" t="s">
        <v>45</v>
      </c>
      <c r="O97" s="43"/>
      <c r="P97" s="212">
        <f t="shared" si="1"/>
        <v>0</v>
      </c>
      <c r="Q97" s="212">
        <v>0</v>
      </c>
      <c r="R97" s="212">
        <f t="shared" si="2"/>
        <v>0</v>
      </c>
      <c r="S97" s="212">
        <v>0</v>
      </c>
      <c r="T97" s="213">
        <f t="shared" si="3"/>
        <v>0</v>
      </c>
      <c r="AR97" s="25" t="s">
        <v>375</v>
      </c>
      <c r="AT97" s="25" t="s">
        <v>311</v>
      </c>
      <c r="AU97" s="25" t="s">
        <v>82</v>
      </c>
      <c r="AY97" s="25" t="s">
        <v>308</v>
      </c>
      <c r="BE97" s="214">
        <f t="shared" si="4"/>
        <v>0</v>
      </c>
      <c r="BF97" s="214">
        <f t="shared" si="5"/>
        <v>0</v>
      </c>
      <c r="BG97" s="214">
        <f t="shared" si="6"/>
        <v>0</v>
      </c>
      <c r="BH97" s="214">
        <f t="shared" si="7"/>
        <v>0</v>
      </c>
      <c r="BI97" s="214">
        <f t="shared" si="8"/>
        <v>0</v>
      </c>
      <c r="BJ97" s="25" t="s">
        <v>82</v>
      </c>
      <c r="BK97" s="214">
        <f t="shared" si="9"/>
        <v>0</v>
      </c>
      <c r="BL97" s="25" t="s">
        <v>375</v>
      </c>
      <c r="BM97" s="25" t="s">
        <v>420</v>
      </c>
    </row>
    <row r="98" spans="2:65" s="1" customFormat="1" ht="22.5" customHeight="1">
      <c r="B98" s="42"/>
      <c r="C98" s="203" t="s">
        <v>368</v>
      </c>
      <c r="D98" s="203" t="s">
        <v>311</v>
      </c>
      <c r="E98" s="204" t="s">
        <v>9494</v>
      </c>
      <c r="F98" s="205" t="s">
        <v>14400</v>
      </c>
      <c r="G98" s="206" t="s">
        <v>578</v>
      </c>
      <c r="H98" s="207">
        <v>405</v>
      </c>
      <c r="I98" s="208"/>
      <c r="J98" s="209">
        <f t="shared" si="0"/>
        <v>0</v>
      </c>
      <c r="K98" s="205" t="s">
        <v>21</v>
      </c>
      <c r="L98" s="62"/>
      <c r="M98" s="210" t="s">
        <v>21</v>
      </c>
      <c r="N98" s="211" t="s">
        <v>45</v>
      </c>
      <c r="O98" s="43"/>
      <c r="P98" s="212">
        <f t="shared" si="1"/>
        <v>0</v>
      </c>
      <c r="Q98" s="212">
        <v>0</v>
      </c>
      <c r="R98" s="212">
        <f t="shared" si="2"/>
        <v>0</v>
      </c>
      <c r="S98" s="212">
        <v>0</v>
      </c>
      <c r="T98" s="213">
        <f t="shared" si="3"/>
        <v>0</v>
      </c>
      <c r="AR98" s="25" t="s">
        <v>375</v>
      </c>
      <c r="AT98" s="25" t="s">
        <v>311</v>
      </c>
      <c r="AU98" s="25" t="s">
        <v>82</v>
      </c>
      <c r="AY98" s="25" t="s">
        <v>308</v>
      </c>
      <c r="BE98" s="214">
        <f t="shared" si="4"/>
        <v>0</v>
      </c>
      <c r="BF98" s="214">
        <f t="shared" si="5"/>
        <v>0</v>
      </c>
      <c r="BG98" s="214">
        <f t="shared" si="6"/>
        <v>0</v>
      </c>
      <c r="BH98" s="214">
        <f t="shared" si="7"/>
        <v>0</v>
      </c>
      <c r="BI98" s="214">
        <f t="shared" si="8"/>
        <v>0</v>
      </c>
      <c r="BJ98" s="25" t="s">
        <v>82</v>
      </c>
      <c r="BK98" s="214">
        <f t="shared" si="9"/>
        <v>0</v>
      </c>
      <c r="BL98" s="25" t="s">
        <v>375</v>
      </c>
      <c r="BM98" s="25" t="s">
        <v>598</v>
      </c>
    </row>
    <row r="99" spans="2:65" s="1" customFormat="1" ht="22.5" customHeight="1">
      <c r="B99" s="42"/>
      <c r="C99" s="203" t="s">
        <v>10</v>
      </c>
      <c r="D99" s="203" t="s">
        <v>311</v>
      </c>
      <c r="E99" s="204" t="s">
        <v>9496</v>
      </c>
      <c r="F99" s="205" t="s">
        <v>14401</v>
      </c>
      <c r="G99" s="206" t="s">
        <v>578</v>
      </c>
      <c r="H99" s="207">
        <v>162</v>
      </c>
      <c r="I99" s="208"/>
      <c r="J99" s="209">
        <f t="shared" si="0"/>
        <v>0</v>
      </c>
      <c r="K99" s="205" t="s">
        <v>21</v>
      </c>
      <c r="L99" s="62"/>
      <c r="M99" s="210" t="s">
        <v>21</v>
      </c>
      <c r="N99" s="211" t="s">
        <v>45</v>
      </c>
      <c r="O99" s="43"/>
      <c r="P99" s="212">
        <f t="shared" si="1"/>
        <v>0</v>
      </c>
      <c r="Q99" s="212">
        <v>0</v>
      </c>
      <c r="R99" s="212">
        <f t="shared" si="2"/>
        <v>0</v>
      </c>
      <c r="S99" s="212">
        <v>0</v>
      </c>
      <c r="T99" s="213">
        <f t="shared" si="3"/>
        <v>0</v>
      </c>
      <c r="AR99" s="25" t="s">
        <v>375</v>
      </c>
      <c r="AT99" s="25" t="s">
        <v>311</v>
      </c>
      <c r="AU99" s="25" t="s">
        <v>82</v>
      </c>
      <c r="AY99" s="25" t="s">
        <v>308</v>
      </c>
      <c r="BE99" s="214">
        <f t="shared" si="4"/>
        <v>0</v>
      </c>
      <c r="BF99" s="214">
        <f t="shared" si="5"/>
        <v>0</v>
      </c>
      <c r="BG99" s="214">
        <f t="shared" si="6"/>
        <v>0</v>
      </c>
      <c r="BH99" s="214">
        <f t="shared" si="7"/>
        <v>0</v>
      </c>
      <c r="BI99" s="214">
        <f t="shared" si="8"/>
        <v>0</v>
      </c>
      <c r="BJ99" s="25" t="s">
        <v>82</v>
      </c>
      <c r="BK99" s="214">
        <f t="shared" si="9"/>
        <v>0</v>
      </c>
      <c r="BL99" s="25" t="s">
        <v>375</v>
      </c>
      <c r="BM99" s="25" t="s">
        <v>608</v>
      </c>
    </row>
    <row r="100" spans="2:65" s="1" customFormat="1" ht="22.5" customHeight="1">
      <c r="B100" s="42"/>
      <c r="C100" s="203" t="s">
        <v>375</v>
      </c>
      <c r="D100" s="203" t="s">
        <v>311</v>
      </c>
      <c r="E100" s="204" t="s">
        <v>9498</v>
      </c>
      <c r="F100" s="205" t="s">
        <v>14402</v>
      </c>
      <c r="G100" s="206" t="s">
        <v>538</v>
      </c>
      <c r="H100" s="207">
        <v>1458</v>
      </c>
      <c r="I100" s="208"/>
      <c r="J100" s="209">
        <f t="shared" si="0"/>
        <v>0</v>
      </c>
      <c r="K100" s="205" t="s">
        <v>21</v>
      </c>
      <c r="L100" s="62"/>
      <c r="M100" s="210" t="s">
        <v>21</v>
      </c>
      <c r="N100" s="211" t="s">
        <v>45</v>
      </c>
      <c r="O100" s="43"/>
      <c r="P100" s="212">
        <f t="shared" si="1"/>
        <v>0</v>
      </c>
      <c r="Q100" s="212">
        <v>0</v>
      </c>
      <c r="R100" s="212">
        <f t="shared" si="2"/>
        <v>0</v>
      </c>
      <c r="S100" s="212">
        <v>0</v>
      </c>
      <c r="T100" s="213">
        <f t="shared" si="3"/>
        <v>0</v>
      </c>
      <c r="AR100" s="25" t="s">
        <v>375</v>
      </c>
      <c r="AT100" s="25" t="s">
        <v>311</v>
      </c>
      <c r="AU100" s="25" t="s">
        <v>82</v>
      </c>
      <c r="AY100" s="25" t="s">
        <v>308</v>
      </c>
      <c r="BE100" s="214">
        <f t="shared" si="4"/>
        <v>0</v>
      </c>
      <c r="BF100" s="214">
        <f t="shared" si="5"/>
        <v>0</v>
      </c>
      <c r="BG100" s="214">
        <f t="shared" si="6"/>
        <v>0</v>
      </c>
      <c r="BH100" s="214">
        <f t="shared" si="7"/>
        <v>0</v>
      </c>
      <c r="BI100" s="214">
        <f t="shared" si="8"/>
        <v>0</v>
      </c>
      <c r="BJ100" s="25" t="s">
        <v>82</v>
      </c>
      <c r="BK100" s="214">
        <f t="shared" si="9"/>
        <v>0</v>
      </c>
      <c r="BL100" s="25" t="s">
        <v>375</v>
      </c>
      <c r="BM100" s="25" t="s">
        <v>619</v>
      </c>
    </row>
    <row r="101" spans="2:65" s="1" customFormat="1" ht="22.5" customHeight="1">
      <c r="B101" s="42"/>
      <c r="C101" s="277" t="s">
        <v>381</v>
      </c>
      <c r="D101" s="277" t="s">
        <v>1079</v>
      </c>
      <c r="E101" s="278" t="s">
        <v>9500</v>
      </c>
      <c r="F101" s="279" t="s">
        <v>14403</v>
      </c>
      <c r="G101" s="280" t="s">
        <v>538</v>
      </c>
      <c r="H101" s="281">
        <v>1458</v>
      </c>
      <c r="I101" s="282"/>
      <c r="J101" s="283">
        <f t="shared" si="0"/>
        <v>0</v>
      </c>
      <c r="K101" s="279" t="s">
        <v>21</v>
      </c>
      <c r="L101" s="284"/>
      <c r="M101" s="285" t="s">
        <v>21</v>
      </c>
      <c r="N101" s="286" t="s">
        <v>45</v>
      </c>
      <c r="O101" s="43"/>
      <c r="P101" s="212">
        <f t="shared" si="1"/>
        <v>0</v>
      </c>
      <c r="Q101" s="212">
        <v>0</v>
      </c>
      <c r="R101" s="212">
        <f t="shared" si="2"/>
        <v>0</v>
      </c>
      <c r="S101" s="212">
        <v>0</v>
      </c>
      <c r="T101" s="213">
        <f t="shared" si="3"/>
        <v>0</v>
      </c>
      <c r="AR101" s="25" t="s">
        <v>619</v>
      </c>
      <c r="AT101" s="25" t="s">
        <v>1079</v>
      </c>
      <c r="AU101" s="25" t="s">
        <v>82</v>
      </c>
      <c r="AY101" s="25" t="s">
        <v>308</v>
      </c>
      <c r="BE101" s="214">
        <f t="shared" si="4"/>
        <v>0</v>
      </c>
      <c r="BF101" s="214">
        <f t="shared" si="5"/>
        <v>0</v>
      </c>
      <c r="BG101" s="214">
        <f t="shared" si="6"/>
        <v>0</v>
      </c>
      <c r="BH101" s="214">
        <f t="shared" si="7"/>
        <v>0</v>
      </c>
      <c r="BI101" s="214">
        <f t="shared" si="8"/>
        <v>0</v>
      </c>
      <c r="BJ101" s="25" t="s">
        <v>82</v>
      </c>
      <c r="BK101" s="214">
        <f t="shared" si="9"/>
        <v>0</v>
      </c>
      <c r="BL101" s="25" t="s">
        <v>375</v>
      </c>
      <c r="BM101" s="25" t="s">
        <v>632</v>
      </c>
    </row>
    <row r="102" spans="2:65" s="1" customFormat="1" ht="22.5" customHeight="1">
      <c r="B102" s="42"/>
      <c r="C102" s="203" t="s">
        <v>385</v>
      </c>
      <c r="D102" s="203" t="s">
        <v>311</v>
      </c>
      <c r="E102" s="204" t="s">
        <v>9502</v>
      </c>
      <c r="F102" s="205" t="s">
        <v>14404</v>
      </c>
      <c r="G102" s="206" t="s">
        <v>538</v>
      </c>
      <c r="H102" s="207">
        <v>1458</v>
      </c>
      <c r="I102" s="208"/>
      <c r="J102" s="209">
        <f t="shared" si="0"/>
        <v>0</v>
      </c>
      <c r="K102" s="205" t="s">
        <v>21</v>
      </c>
      <c r="L102" s="62"/>
      <c r="M102" s="210" t="s">
        <v>21</v>
      </c>
      <c r="N102" s="211" t="s">
        <v>45</v>
      </c>
      <c r="O102" s="43"/>
      <c r="P102" s="212">
        <f t="shared" si="1"/>
        <v>0</v>
      </c>
      <c r="Q102" s="212">
        <v>0</v>
      </c>
      <c r="R102" s="212">
        <f t="shared" si="2"/>
        <v>0</v>
      </c>
      <c r="S102" s="212">
        <v>0</v>
      </c>
      <c r="T102" s="213">
        <f t="shared" si="3"/>
        <v>0</v>
      </c>
      <c r="AR102" s="25" t="s">
        <v>375</v>
      </c>
      <c r="AT102" s="25" t="s">
        <v>311</v>
      </c>
      <c r="AU102" s="25" t="s">
        <v>82</v>
      </c>
      <c r="AY102" s="25" t="s">
        <v>308</v>
      </c>
      <c r="BE102" s="214">
        <f t="shared" si="4"/>
        <v>0</v>
      </c>
      <c r="BF102" s="214">
        <f t="shared" si="5"/>
        <v>0</v>
      </c>
      <c r="BG102" s="214">
        <f t="shared" si="6"/>
        <v>0</v>
      </c>
      <c r="BH102" s="214">
        <f t="shared" si="7"/>
        <v>0</v>
      </c>
      <c r="BI102" s="214">
        <f t="shared" si="8"/>
        <v>0</v>
      </c>
      <c r="BJ102" s="25" t="s">
        <v>82</v>
      </c>
      <c r="BK102" s="214">
        <f t="shared" si="9"/>
        <v>0</v>
      </c>
      <c r="BL102" s="25" t="s">
        <v>375</v>
      </c>
      <c r="BM102" s="25" t="s">
        <v>644</v>
      </c>
    </row>
    <row r="103" spans="2:65" s="1" customFormat="1" ht="22.5" customHeight="1">
      <c r="B103" s="42"/>
      <c r="C103" s="203" t="s">
        <v>389</v>
      </c>
      <c r="D103" s="203" t="s">
        <v>311</v>
      </c>
      <c r="E103" s="204" t="s">
        <v>9504</v>
      </c>
      <c r="F103" s="205" t="s">
        <v>14405</v>
      </c>
      <c r="G103" s="206" t="s">
        <v>578</v>
      </c>
      <c r="H103" s="207">
        <v>18</v>
      </c>
      <c r="I103" s="208"/>
      <c r="J103" s="209">
        <f t="shared" si="0"/>
        <v>0</v>
      </c>
      <c r="K103" s="205" t="s">
        <v>21</v>
      </c>
      <c r="L103" s="62"/>
      <c r="M103" s="210" t="s">
        <v>21</v>
      </c>
      <c r="N103" s="211" t="s">
        <v>45</v>
      </c>
      <c r="O103" s="43"/>
      <c r="P103" s="212">
        <f t="shared" si="1"/>
        <v>0</v>
      </c>
      <c r="Q103" s="212">
        <v>0</v>
      </c>
      <c r="R103" s="212">
        <f t="shared" si="2"/>
        <v>0</v>
      </c>
      <c r="S103" s="212">
        <v>0</v>
      </c>
      <c r="T103" s="213">
        <f t="shared" si="3"/>
        <v>0</v>
      </c>
      <c r="AR103" s="25" t="s">
        <v>375</v>
      </c>
      <c r="AT103" s="25" t="s">
        <v>311</v>
      </c>
      <c r="AU103" s="25" t="s">
        <v>82</v>
      </c>
      <c r="AY103" s="25" t="s">
        <v>308</v>
      </c>
      <c r="BE103" s="214">
        <f t="shared" si="4"/>
        <v>0</v>
      </c>
      <c r="BF103" s="214">
        <f t="shared" si="5"/>
        <v>0</v>
      </c>
      <c r="BG103" s="214">
        <f t="shared" si="6"/>
        <v>0</v>
      </c>
      <c r="BH103" s="214">
        <f t="shared" si="7"/>
        <v>0</v>
      </c>
      <c r="BI103" s="214">
        <f t="shared" si="8"/>
        <v>0</v>
      </c>
      <c r="BJ103" s="25" t="s">
        <v>82</v>
      </c>
      <c r="BK103" s="214">
        <f t="shared" si="9"/>
        <v>0</v>
      </c>
      <c r="BL103" s="25" t="s">
        <v>375</v>
      </c>
      <c r="BM103" s="25" t="s">
        <v>653</v>
      </c>
    </row>
    <row r="104" spans="2:65" s="1" customFormat="1" ht="22.5" customHeight="1">
      <c r="B104" s="42"/>
      <c r="C104" s="203" t="s">
        <v>393</v>
      </c>
      <c r="D104" s="203" t="s">
        <v>311</v>
      </c>
      <c r="E104" s="204" t="s">
        <v>9506</v>
      </c>
      <c r="F104" s="205" t="s">
        <v>14406</v>
      </c>
      <c r="G104" s="206" t="s">
        <v>578</v>
      </c>
      <c r="H104" s="207">
        <v>3</v>
      </c>
      <c r="I104" s="208"/>
      <c r="J104" s="209">
        <f t="shared" si="0"/>
        <v>0</v>
      </c>
      <c r="K104" s="205" t="s">
        <v>21</v>
      </c>
      <c r="L104" s="62"/>
      <c r="M104" s="210" t="s">
        <v>21</v>
      </c>
      <c r="N104" s="211" t="s">
        <v>45</v>
      </c>
      <c r="O104" s="43"/>
      <c r="P104" s="212">
        <f t="shared" si="1"/>
        <v>0</v>
      </c>
      <c r="Q104" s="212">
        <v>0</v>
      </c>
      <c r="R104" s="212">
        <f t="shared" si="2"/>
        <v>0</v>
      </c>
      <c r="S104" s="212">
        <v>0</v>
      </c>
      <c r="T104" s="213">
        <f t="shared" si="3"/>
        <v>0</v>
      </c>
      <c r="AR104" s="25" t="s">
        <v>375</v>
      </c>
      <c r="AT104" s="25" t="s">
        <v>311</v>
      </c>
      <c r="AU104" s="25" t="s">
        <v>82</v>
      </c>
      <c r="AY104" s="25" t="s">
        <v>308</v>
      </c>
      <c r="BE104" s="214">
        <f t="shared" si="4"/>
        <v>0</v>
      </c>
      <c r="BF104" s="214">
        <f t="shared" si="5"/>
        <v>0</v>
      </c>
      <c r="BG104" s="214">
        <f t="shared" si="6"/>
        <v>0</v>
      </c>
      <c r="BH104" s="214">
        <f t="shared" si="7"/>
        <v>0</v>
      </c>
      <c r="BI104" s="214">
        <f t="shared" si="8"/>
        <v>0</v>
      </c>
      <c r="BJ104" s="25" t="s">
        <v>82</v>
      </c>
      <c r="BK104" s="214">
        <f t="shared" si="9"/>
        <v>0</v>
      </c>
      <c r="BL104" s="25" t="s">
        <v>375</v>
      </c>
      <c r="BM104" s="25" t="s">
        <v>661</v>
      </c>
    </row>
    <row r="105" spans="2:65" s="1" customFormat="1" ht="22.5" customHeight="1">
      <c r="B105" s="42"/>
      <c r="C105" s="203" t="s">
        <v>9</v>
      </c>
      <c r="D105" s="203" t="s">
        <v>311</v>
      </c>
      <c r="E105" s="204" t="s">
        <v>9508</v>
      </c>
      <c r="F105" s="205" t="s">
        <v>14407</v>
      </c>
      <c r="G105" s="206" t="s">
        <v>578</v>
      </c>
      <c r="H105" s="207">
        <v>2</v>
      </c>
      <c r="I105" s="208"/>
      <c r="J105" s="209">
        <f t="shared" si="0"/>
        <v>0</v>
      </c>
      <c r="K105" s="205" t="s">
        <v>21</v>
      </c>
      <c r="L105" s="62"/>
      <c r="M105" s="210" t="s">
        <v>21</v>
      </c>
      <c r="N105" s="211" t="s">
        <v>45</v>
      </c>
      <c r="O105" s="43"/>
      <c r="P105" s="212">
        <f t="shared" si="1"/>
        <v>0</v>
      </c>
      <c r="Q105" s="212">
        <v>0</v>
      </c>
      <c r="R105" s="212">
        <f t="shared" si="2"/>
        <v>0</v>
      </c>
      <c r="S105" s="212">
        <v>0</v>
      </c>
      <c r="T105" s="213">
        <f t="shared" si="3"/>
        <v>0</v>
      </c>
      <c r="AR105" s="25" t="s">
        <v>375</v>
      </c>
      <c r="AT105" s="25" t="s">
        <v>311</v>
      </c>
      <c r="AU105" s="25" t="s">
        <v>82</v>
      </c>
      <c r="AY105" s="25" t="s">
        <v>308</v>
      </c>
      <c r="BE105" s="214">
        <f t="shared" si="4"/>
        <v>0</v>
      </c>
      <c r="BF105" s="214">
        <f t="shared" si="5"/>
        <v>0</v>
      </c>
      <c r="BG105" s="214">
        <f t="shared" si="6"/>
        <v>0</v>
      </c>
      <c r="BH105" s="214">
        <f t="shared" si="7"/>
        <v>0</v>
      </c>
      <c r="BI105" s="214">
        <f t="shared" si="8"/>
        <v>0</v>
      </c>
      <c r="BJ105" s="25" t="s">
        <v>82</v>
      </c>
      <c r="BK105" s="214">
        <f t="shared" si="9"/>
        <v>0</v>
      </c>
      <c r="BL105" s="25" t="s">
        <v>375</v>
      </c>
      <c r="BM105" s="25" t="s">
        <v>669</v>
      </c>
    </row>
    <row r="106" spans="2:65" s="1" customFormat="1" ht="22.5" customHeight="1">
      <c r="B106" s="42"/>
      <c r="C106" s="203" t="s">
        <v>402</v>
      </c>
      <c r="D106" s="203" t="s">
        <v>311</v>
      </c>
      <c r="E106" s="204" t="s">
        <v>9510</v>
      </c>
      <c r="F106" s="205" t="s">
        <v>14408</v>
      </c>
      <c r="G106" s="206" t="s">
        <v>578</v>
      </c>
      <c r="H106" s="207">
        <v>4</v>
      </c>
      <c r="I106" s="208"/>
      <c r="J106" s="209">
        <f t="shared" si="0"/>
        <v>0</v>
      </c>
      <c r="K106" s="205" t="s">
        <v>21</v>
      </c>
      <c r="L106" s="62"/>
      <c r="M106" s="210" t="s">
        <v>21</v>
      </c>
      <c r="N106" s="211" t="s">
        <v>45</v>
      </c>
      <c r="O106" s="43"/>
      <c r="P106" s="212">
        <f t="shared" si="1"/>
        <v>0</v>
      </c>
      <c r="Q106" s="212">
        <v>0</v>
      </c>
      <c r="R106" s="212">
        <f t="shared" si="2"/>
        <v>0</v>
      </c>
      <c r="S106" s="212">
        <v>0</v>
      </c>
      <c r="T106" s="213">
        <f t="shared" si="3"/>
        <v>0</v>
      </c>
      <c r="AR106" s="25" t="s">
        <v>375</v>
      </c>
      <c r="AT106" s="25" t="s">
        <v>311</v>
      </c>
      <c r="AU106" s="25" t="s">
        <v>82</v>
      </c>
      <c r="AY106" s="25" t="s">
        <v>308</v>
      </c>
      <c r="BE106" s="214">
        <f t="shared" si="4"/>
        <v>0</v>
      </c>
      <c r="BF106" s="214">
        <f t="shared" si="5"/>
        <v>0</v>
      </c>
      <c r="BG106" s="214">
        <f t="shared" si="6"/>
        <v>0</v>
      </c>
      <c r="BH106" s="214">
        <f t="shared" si="7"/>
        <v>0</v>
      </c>
      <c r="BI106" s="214">
        <f t="shared" si="8"/>
        <v>0</v>
      </c>
      <c r="BJ106" s="25" t="s">
        <v>82</v>
      </c>
      <c r="BK106" s="214">
        <f t="shared" si="9"/>
        <v>0</v>
      </c>
      <c r="BL106" s="25" t="s">
        <v>375</v>
      </c>
      <c r="BM106" s="25" t="s">
        <v>677</v>
      </c>
    </row>
    <row r="107" spans="2:65" s="1" customFormat="1" ht="22.5" customHeight="1">
      <c r="B107" s="42"/>
      <c r="C107" s="203" t="s">
        <v>406</v>
      </c>
      <c r="D107" s="203" t="s">
        <v>311</v>
      </c>
      <c r="E107" s="204" t="s">
        <v>9512</v>
      </c>
      <c r="F107" s="205" t="s">
        <v>14409</v>
      </c>
      <c r="G107" s="206" t="s">
        <v>578</v>
      </c>
      <c r="H107" s="207">
        <v>7</v>
      </c>
      <c r="I107" s="208"/>
      <c r="J107" s="209">
        <f t="shared" si="0"/>
        <v>0</v>
      </c>
      <c r="K107" s="205" t="s">
        <v>21</v>
      </c>
      <c r="L107" s="62"/>
      <c r="M107" s="210" t="s">
        <v>21</v>
      </c>
      <c r="N107" s="211" t="s">
        <v>45</v>
      </c>
      <c r="O107" s="43"/>
      <c r="P107" s="212">
        <f t="shared" si="1"/>
        <v>0</v>
      </c>
      <c r="Q107" s="212">
        <v>0</v>
      </c>
      <c r="R107" s="212">
        <f t="shared" si="2"/>
        <v>0</v>
      </c>
      <c r="S107" s="212">
        <v>0</v>
      </c>
      <c r="T107" s="213">
        <f t="shared" si="3"/>
        <v>0</v>
      </c>
      <c r="AR107" s="25" t="s">
        <v>375</v>
      </c>
      <c r="AT107" s="25" t="s">
        <v>311</v>
      </c>
      <c r="AU107" s="25" t="s">
        <v>82</v>
      </c>
      <c r="AY107" s="25" t="s">
        <v>308</v>
      </c>
      <c r="BE107" s="214">
        <f t="shared" si="4"/>
        <v>0</v>
      </c>
      <c r="BF107" s="214">
        <f t="shared" si="5"/>
        <v>0</v>
      </c>
      <c r="BG107" s="214">
        <f t="shared" si="6"/>
        <v>0</v>
      </c>
      <c r="BH107" s="214">
        <f t="shared" si="7"/>
        <v>0</v>
      </c>
      <c r="BI107" s="214">
        <f t="shared" si="8"/>
        <v>0</v>
      </c>
      <c r="BJ107" s="25" t="s">
        <v>82</v>
      </c>
      <c r="BK107" s="214">
        <f t="shared" si="9"/>
        <v>0</v>
      </c>
      <c r="BL107" s="25" t="s">
        <v>375</v>
      </c>
      <c r="BM107" s="25" t="s">
        <v>685</v>
      </c>
    </row>
    <row r="108" spans="2:65" s="1" customFormat="1" ht="22.5" customHeight="1">
      <c r="B108" s="42"/>
      <c r="C108" s="203" t="s">
        <v>410</v>
      </c>
      <c r="D108" s="203" t="s">
        <v>311</v>
      </c>
      <c r="E108" s="204" t="s">
        <v>9514</v>
      </c>
      <c r="F108" s="205" t="s">
        <v>14410</v>
      </c>
      <c r="G108" s="206" t="s">
        <v>578</v>
      </c>
      <c r="H108" s="207">
        <v>4</v>
      </c>
      <c r="I108" s="208"/>
      <c r="J108" s="209">
        <f t="shared" si="0"/>
        <v>0</v>
      </c>
      <c r="K108" s="205" t="s">
        <v>21</v>
      </c>
      <c r="L108" s="62"/>
      <c r="M108" s="210" t="s">
        <v>21</v>
      </c>
      <c r="N108" s="211" t="s">
        <v>45</v>
      </c>
      <c r="O108" s="43"/>
      <c r="P108" s="212">
        <f t="shared" si="1"/>
        <v>0</v>
      </c>
      <c r="Q108" s="212">
        <v>0</v>
      </c>
      <c r="R108" s="212">
        <f t="shared" si="2"/>
        <v>0</v>
      </c>
      <c r="S108" s="212">
        <v>0</v>
      </c>
      <c r="T108" s="213">
        <f t="shared" si="3"/>
        <v>0</v>
      </c>
      <c r="AR108" s="25" t="s">
        <v>375</v>
      </c>
      <c r="AT108" s="25" t="s">
        <v>311</v>
      </c>
      <c r="AU108" s="25" t="s">
        <v>82</v>
      </c>
      <c r="AY108" s="25" t="s">
        <v>308</v>
      </c>
      <c r="BE108" s="214">
        <f t="shared" si="4"/>
        <v>0</v>
      </c>
      <c r="BF108" s="214">
        <f t="shared" si="5"/>
        <v>0</v>
      </c>
      <c r="BG108" s="214">
        <f t="shared" si="6"/>
        <v>0</v>
      </c>
      <c r="BH108" s="214">
        <f t="shared" si="7"/>
        <v>0</v>
      </c>
      <c r="BI108" s="214">
        <f t="shared" si="8"/>
        <v>0</v>
      </c>
      <c r="BJ108" s="25" t="s">
        <v>82</v>
      </c>
      <c r="BK108" s="214">
        <f t="shared" si="9"/>
        <v>0</v>
      </c>
      <c r="BL108" s="25" t="s">
        <v>375</v>
      </c>
      <c r="BM108" s="25" t="s">
        <v>693</v>
      </c>
    </row>
    <row r="109" spans="2:65" s="1" customFormat="1" ht="22.5" customHeight="1">
      <c r="B109" s="42"/>
      <c r="C109" s="203" t="s">
        <v>416</v>
      </c>
      <c r="D109" s="203" t="s">
        <v>311</v>
      </c>
      <c r="E109" s="204" t="s">
        <v>9516</v>
      </c>
      <c r="F109" s="205" t="s">
        <v>14411</v>
      </c>
      <c r="G109" s="206" t="s">
        <v>578</v>
      </c>
      <c r="H109" s="207">
        <v>5</v>
      </c>
      <c r="I109" s="208"/>
      <c r="J109" s="209">
        <f t="shared" si="0"/>
        <v>0</v>
      </c>
      <c r="K109" s="205" t="s">
        <v>21</v>
      </c>
      <c r="L109" s="62"/>
      <c r="M109" s="210" t="s">
        <v>21</v>
      </c>
      <c r="N109" s="211" t="s">
        <v>45</v>
      </c>
      <c r="O109" s="43"/>
      <c r="P109" s="212">
        <f t="shared" si="1"/>
        <v>0</v>
      </c>
      <c r="Q109" s="212">
        <v>0</v>
      </c>
      <c r="R109" s="212">
        <f t="shared" si="2"/>
        <v>0</v>
      </c>
      <c r="S109" s="212">
        <v>0</v>
      </c>
      <c r="T109" s="213">
        <f t="shared" si="3"/>
        <v>0</v>
      </c>
      <c r="AR109" s="25" t="s">
        <v>375</v>
      </c>
      <c r="AT109" s="25" t="s">
        <v>311</v>
      </c>
      <c r="AU109" s="25" t="s">
        <v>82</v>
      </c>
      <c r="AY109" s="25" t="s">
        <v>308</v>
      </c>
      <c r="BE109" s="214">
        <f t="shared" si="4"/>
        <v>0</v>
      </c>
      <c r="BF109" s="214">
        <f t="shared" si="5"/>
        <v>0</v>
      </c>
      <c r="BG109" s="214">
        <f t="shared" si="6"/>
        <v>0</v>
      </c>
      <c r="BH109" s="214">
        <f t="shared" si="7"/>
        <v>0</v>
      </c>
      <c r="BI109" s="214">
        <f t="shared" si="8"/>
        <v>0</v>
      </c>
      <c r="BJ109" s="25" t="s">
        <v>82</v>
      </c>
      <c r="BK109" s="214">
        <f t="shared" si="9"/>
        <v>0</v>
      </c>
      <c r="BL109" s="25" t="s">
        <v>375</v>
      </c>
      <c r="BM109" s="25" t="s">
        <v>702</v>
      </c>
    </row>
    <row r="110" spans="2:65" s="1" customFormat="1" ht="22.5" customHeight="1">
      <c r="B110" s="42"/>
      <c r="C110" s="203" t="s">
        <v>420</v>
      </c>
      <c r="D110" s="203" t="s">
        <v>311</v>
      </c>
      <c r="E110" s="204" t="s">
        <v>9518</v>
      </c>
      <c r="F110" s="205" t="s">
        <v>14412</v>
      </c>
      <c r="G110" s="206" t="s">
        <v>578</v>
      </c>
      <c r="H110" s="207">
        <v>27</v>
      </c>
      <c r="I110" s="208"/>
      <c r="J110" s="209">
        <f t="shared" si="0"/>
        <v>0</v>
      </c>
      <c r="K110" s="205" t="s">
        <v>21</v>
      </c>
      <c r="L110" s="62"/>
      <c r="M110" s="210" t="s">
        <v>21</v>
      </c>
      <c r="N110" s="211" t="s">
        <v>45</v>
      </c>
      <c r="O110" s="43"/>
      <c r="P110" s="212">
        <f t="shared" si="1"/>
        <v>0</v>
      </c>
      <c r="Q110" s="212">
        <v>0</v>
      </c>
      <c r="R110" s="212">
        <f t="shared" si="2"/>
        <v>0</v>
      </c>
      <c r="S110" s="212">
        <v>0</v>
      </c>
      <c r="T110" s="213">
        <f t="shared" si="3"/>
        <v>0</v>
      </c>
      <c r="AR110" s="25" t="s">
        <v>375</v>
      </c>
      <c r="AT110" s="25" t="s">
        <v>311</v>
      </c>
      <c r="AU110" s="25" t="s">
        <v>82</v>
      </c>
      <c r="AY110" s="25" t="s">
        <v>308</v>
      </c>
      <c r="BE110" s="214">
        <f t="shared" si="4"/>
        <v>0</v>
      </c>
      <c r="BF110" s="214">
        <f t="shared" si="5"/>
        <v>0</v>
      </c>
      <c r="BG110" s="214">
        <f t="shared" si="6"/>
        <v>0</v>
      </c>
      <c r="BH110" s="214">
        <f t="shared" si="7"/>
        <v>0</v>
      </c>
      <c r="BI110" s="214">
        <f t="shared" si="8"/>
        <v>0</v>
      </c>
      <c r="BJ110" s="25" t="s">
        <v>82</v>
      </c>
      <c r="BK110" s="214">
        <f t="shared" si="9"/>
        <v>0</v>
      </c>
      <c r="BL110" s="25" t="s">
        <v>375</v>
      </c>
      <c r="BM110" s="25" t="s">
        <v>710</v>
      </c>
    </row>
    <row r="111" spans="2:65" s="1" customFormat="1" ht="22.5" customHeight="1">
      <c r="B111" s="42"/>
      <c r="C111" s="203" t="s">
        <v>593</v>
      </c>
      <c r="D111" s="203" t="s">
        <v>311</v>
      </c>
      <c r="E111" s="204" t="s">
        <v>9520</v>
      </c>
      <c r="F111" s="205" t="s">
        <v>14413</v>
      </c>
      <c r="G111" s="206" t="s">
        <v>578</v>
      </c>
      <c r="H111" s="207">
        <v>1</v>
      </c>
      <c r="I111" s="208"/>
      <c r="J111" s="209">
        <f t="shared" si="0"/>
        <v>0</v>
      </c>
      <c r="K111" s="205" t="s">
        <v>21</v>
      </c>
      <c r="L111" s="62"/>
      <c r="M111" s="210" t="s">
        <v>21</v>
      </c>
      <c r="N111" s="211" t="s">
        <v>45</v>
      </c>
      <c r="O111" s="43"/>
      <c r="P111" s="212">
        <f t="shared" si="1"/>
        <v>0</v>
      </c>
      <c r="Q111" s="212">
        <v>0</v>
      </c>
      <c r="R111" s="212">
        <f t="shared" si="2"/>
        <v>0</v>
      </c>
      <c r="S111" s="212">
        <v>0</v>
      </c>
      <c r="T111" s="213">
        <f t="shared" si="3"/>
        <v>0</v>
      </c>
      <c r="AR111" s="25" t="s">
        <v>375</v>
      </c>
      <c r="AT111" s="25" t="s">
        <v>311</v>
      </c>
      <c r="AU111" s="25" t="s">
        <v>82</v>
      </c>
      <c r="AY111" s="25" t="s">
        <v>308</v>
      </c>
      <c r="BE111" s="214">
        <f t="shared" si="4"/>
        <v>0</v>
      </c>
      <c r="BF111" s="214">
        <f t="shared" si="5"/>
        <v>0</v>
      </c>
      <c r="BG111" s="214">
        <f t="shared" si="6"/>
        <v>0</v>
      </c>
      <c r="BH111" s="214">
        <f t="shared" si="7"/>
        <v>0</v>
      </c>
      <c r="BI111" s="214">
        <f t="shared" si="8"/>
        <v>0</v>
      </c>
      <c r="BJ111" s="25" t="s">
        <v>82</v>
      </c>
      <c r="BK111" s="214">
        <f t="shared" si="9"/>
        <v>0</v>
      </c>
      <c r="BL111" s="25" t="s">
        <v>375</v>
      </c>
      <c r="BM111" s="25" t="s">
        <v>721</v>
      </c>
    </row>
    <row r="112" spans="2:65" s="1" customFormat="1" ht="22.5" customHeight="1">
      <c r="B112" s="42"/>
      <c r="C112" s="203" t="s">
        <v>598</v>
      </c>
      <c r="D112" s="203" t="s">
        <v>311</v>
      </c>
      <c r="E112" s="204" t="s">
        <v>9522</v>
      </c>
      <c r="F112" s="205" t="s">
        <v>14414</v>
      </c>
      <c r="G112" s="206" t="s">
        <v>578</v>
      </c>
      <c r="H112" s="207">
        <v>8</v>
      </c>
      <c r="I112" s="208"/>
      <c r="J112" s="209">
        <f t="shared" si="0"/>
        <v>0</v>
      </c>
      <c r="K112" s="205" t="s">
        <v>21</v>
      </c>
      <c r="L112" s="62"/>
      <c r="M112" s="210" t="s">
        <v>21</v>
      </c>
      <c r="N112" s="211" t="s">
        <v>45</v>
      </c>
      <c r="O112" s="43"/>
      <c r="P112" s="212">
        <f t="shared" si="1"/>
        <v>0</v>
      </c>
      <c r="Q112" s="212">
        <v>0</v>
      </c>
      <c r="R112" s="212">
        <f t="shared" si="2"/>
        <v>0</v>
      </c>
      <c r="S112" s="212">
        <v>0</v>
      </c>
      <c r="T112" s="213">
        <f t="shared" si="3"/>
        <v>0</v>
      </c>
      <c r="AR112" s="25" t="s">
        <v>375</v>
      </c>
      <c r="AT112" s="25" t="s">
        <v>311</v>
      </c>
      <c r="AU112" s="25" t="s">
        <v>82</v>
      </c>
      <c r="AY112" s="25" t="s">
        <v>308</v>
      </c>
      <c r="BE112" s="214">
        <f t="shared" si="4"/>
        <v>0</v>
      </c>
      <c r="BF112" s="214">
        <f t="shared" si="5"/>
        <v>0</v>
      </c>
      <c r="BG112" s="214">
        <f t="shared" si="6"/>
        <v>0</v>
      </c>
      <c r="BH112" s="214">
        <f t="shared" si="7"/>
        <v>0</v>
      </c>
      <c r="BI112" s="214">
        <f t="shared" si="8"/>
        <v>0</v>
      </c>
      <c r="BJ112" s="25" t="s">
        <v>82</v>
      </c>
      <c r="BK112" s="214">
        <f t="shared" si="9"/>
        <v>0</v>
      </c>
      <c r="BL112" s="25" t="s">
        <v>375</v>
      </c>
      <c r="BM112" s="25" t="s">
        <v>730</v>
      </c>
    </row>
    <row r="113" spans="2:65" s="1" customFormat="1" ht="22.5" customHeight="1">
      <c r="B113" s="42"/>
      <c r="C113" s="203" t="s">
        <v>603</v>
      </c>
      <c r="D113" s="203" t="s">
        <v>311</v>
      </c>
      <c r="E113" s="204" t="s">
        <v>9524</v>
      </c>
      <c r="F113" s="205" t="s">
        <v>14415</v>
      </c>
      <c r="G113" s="206" t="s">
        <v>578</v>
      </c>
      <c r="H113" s="207">
        <v>4</v>
      </c>
      <c r="I113" s="208"/>
      <c r="J113" s="209">
        <f t="shared" si="0"/>
        <v>0</v>
      </c>
      <c r="K113" s="205" t="s">
        <v>21</v>
      </c>
      <c r="L113" s="62"/>
      <c r="M113" s="210" t="s">
        <v>21</v>
      </c>
      <c r="N113" s="211" t="s">
        <v>45</v>
      </c>
      <c r="O113" s="43"/>
      <c r="P113" s="212">
        <f t="shared" si="1"/>
        <v>0</v>
      </c>
      <c r="Q113" s="212">
        <v>0</v>
      </c>
      <c r="R113" s="212">
        <f t="shared" si="2"/>
        <v>0</v>
      </c>
      <c r="S113" s="212">
        <v>0</v>
      </c>
      <c r="T113" s="213">
        <f t="shared" si="3"/>
        <v>0</v>
      </c>
      <c r="AR113" s="25" t="s">
        <v>375</v>
      </c>
      <c r="AT113" s="25" t="s">
        <v>311</v>
      </c>
      <c r="AU113" s="25" t="s">
        <v>82</v>
      </c>
      <c r="AY113" s="25" t="s">
        <v>308</v>
      </c>
      <c r="BE113" s="214">
        <f t="shared" si="4"/>
        <v>0</v>
      </c>
      <c r="BF113" s="214">
        <f t="shared" si="5"/>
        <v>0</v>
      </c>
      <c r="BG113" s="214">
        <f t="shared" si="6"/>
        <v>0</v>
      </c>
      <c r="BH113" s="214">
        <f t="shared" si="7"/>
        <v>0</v>
      </c>
      <c r="BI113" s="214">
        <f t="shared" si="8"/>
        <v>0</v>
      </c>
      <c r="BJ113" s="25" t="s">
        <v>82</v>
      </c>
      <c r="BK113" s="214">
        <f t="shared" si="9"/>
        <v>0</v>
      </c>
      <c r="BL113" s="25" t="s">
        <v>375</v>
      </c>
      <c r="BM113" s="25" t="s">
        <v>740</v>
      </c>
    </row>
    <row r="114" spans="2:65" s="1" customFormat="1" ht="22.5" customHeight="1">
      <c r="B114" s="42"/>
      <c r="C114" s="203" t="s">
        <v>608</v>
      </c>
      <c r="D114" s="203" t="s">
        <v>311</v>
      </c>
      <c r="E114" s="204" t="s">
        <v>9526</v>
      </c>
      <c r="F114" s="205" t="s">
        <v>14416</v>
      </c>
      <c r="G114" s="206" t="s">
        <v>578</v>
      </c>
      <c r="H114" s="207">
        <v>8</v>
      </c>
      <c r="I114" s="208"/>
      <c r="J114" s="209">
        <f t="shared" si="0"/>
        <v>0</v>
      </c>
      <c r="K114" s="205" t="s">
        <v>21</v>
      </c>
      <c r="L114" s="62"/>
      <c r="M114" s="210" t="s">
        <v>21</v>
      </c>
      <c r="N114" s="211" t="s">
        <v>45</v>
      </c>
      <c r="O114" s="43"/>
      <c r="P114" s="212">
        <f t="shared" si="1"/>
        <v>0</v>
      </c>
      <c r="Q114" s="212">
        <v>0</v>
      </c>
      <c r="R114" s="212">
        <f t="shared" si="2"/>
        <v>0</v>
      </c>
      <c r="S114" s="212">
        <v>0</v>
      </c>
      <c r="T114" s="213">
        <f t="shared" si="3"/>
        <v>0</v>
      </c>
      <c r="AR114" s="25" t="s">
        <v>375</v>
      </c>
      <c r="AT114" s="25" t="s">
        <v>311</v>
      </c>
      <c r="AU114" s="25" t="s">
        <v>82</v>
      </c>
      <c r="AY114" s="25" t="s">
        <v>308</v>
      </c>
      <c r="BE114" s="214">
        <f t="shared" si="4"/>
        <v>0</v>
      </c>
      <c r="BF114" s="214">
        <f t="shared" si="5"/>
        <v>0</v>
      </c>
      <c r="BG114" s="214">
        <f t="shared" si="6"/>
        <v>0</v>
      </c>
      <c r="BH114" s="214">
        <f t="shared" si="7"/>
        <v>0</v>
      </c>
      <c r="BI114" s="214">
        <f t="shared" si="8"/>
        <v>0</v>
      </c>
      <c r="BJ114" s="25" t="s">
        <v>82</v>
      </c>
      <c r="BK114" s="214">
        <f t="shared" si="9"/>
        <v>0</v>
      </c>
      <c r="BL114" s="25" t="s">
        <v>375</v>
      </c>
      <c r="BM114" s="25" t="s">
        <v>750</v>
      </c>
    </row>
    <row r="115" spans="2:65" s="1" customFormat="1" ht="22.5" customHeight="1">
      <c r="B115" s="42"/>
      <c r="C115" s="203" t="s">
        <v>613</v>
      </c>
      <c r="D115" s="203" t="s">
        <v>311</v>
      </c>
      <c r="E115" s="204" t="s">
        <v>9529</v>
      </c>
      <c r="F115" s="205" t="s">
        <v>14417</v>
      </c>
      <c r="G115" s="206" t="s">
        <v>578</v>
      </c>
      <c r="H115" s="207">
        <v>4</v>
      </c>
      <c r="I115" s="208"/>
      <c r="J115" s="209">
        <f t="shared" si="0"/>
        <v>0</v>
      </c>
      <c r="K115" s="205" t="s">
        <v>21</v>
      </c>
      <c r="L115" s="62"/>
      <c r="M115" s="210" t="s">
        <v>21</v>
      </c>
      <c r="N115" s="211" t="s">
        <v>45</v>
      </c>
      <c r="O115" s="43"/>
      <c r="P115" s="212">
        <f t="shared" si="1"/>
        <v>0</v>
      </c>
      <c r="Q115" s="212">
        <v>0</v>
      </c>
      <c r="R115" s="212">
        <f t="shared" si="2"/>
        <v>0</v>
      </c>
      <c r="S115" s="212">
        <v>0</v>
      </c>
      <c r="T115" s="213">
        <f t="shared" si="3"/>
        <v>0</v>
      </c>
      <c r="AR115" s="25" t="s">
        <v>375</v>
      </c>
      <c r="AT115" s="25" t="s">
        <v>311</v>
      </c>
      <c r="AU115" s="25" t="s">
        <v>82</v>
      </c>
      <c r="AY115" s="25" t="s">
        <v>308</v>
      </c>
      <c r="BE115" s="214">
        <f t="shared" si="4"/>
        <v>0</v>
      </c>
      <c r="BF115" s="214">
        <f t="shared" si="5"/>
        <v>0</v>
      </c>
      <c r="BG115" s="214">
        <f t="shared" si="6"/>
        <v>0</v>
      </c>
      <c r="BH115" s="214">
        <f t="shared" si="7"/>
        <v>0</v>
      </c>
      <c r="BI115" s="214">
        <f t="shared" si="8"/>
        <v>0</v>
      </c>
      <c r="BJ115" s="25" t="s">
        <v>82</v>
      </c>
      <c r="BK115" s="214">
        <f t="shared" si="9"/>
        <v>0</v>
      </c>
      <c r="BL115" s="25" t="s">
        <v>375</v>
      </c>
      <c r="BM115" s="25" t="s">
        <v>1248</v>
      </c>
    </row>
    <row r="116" spans="2:65" s="1" customFormat="1" ht="22.5" customHeight="1">
      <c r="B116" s="42"/>
      <c r="C116" s="203" t="s">
        <v>619</v>
      </c>
      <c r="D116" s="203" t="s">
        <v>311</v>
      </c>
      <c r="E116" s="204" t="s">
        <v>9530</v>
      </c>
      <c r="F116" s="205" t="s">
        <v>14418</v>
      </c>
      <c r="G116" s="206" t="s">
        <v>578</v>
      </c>
      <c r="H116" s="207">
        <v>2</v>
      </c>
      <c r="I116" s="208"/>
      <c r="J116" s="209">
        <f t="shared" si="0"/>
        <v>0</v>
      </c>
      <c r="K116" s="205" t="s">
        <v>21</v>
      </c>
      <c r="L116" s="62"/>
      <c r="M116" s="210" t="s">
        <v>21</v>
      </c>
      <c r="N116" s="211" t="s">
        <v>45</v>
      </c>
      <c r="O116" s="43"/>
      <c r="P116" s="212">
        <f t="shared" si="1"/>
        <v>0</v>
      </c>
      <c r="Q116" s="212">
        <v>0</v>
      </c>
      <c r="R116" s="212">
        <f t="shared" si="2"/>
        <v>0</v>
      </c>
      <c r="S116" s="212">
        <v>0</v>
      </c>
      <c r="T116" s="213">
        <f t="shared" si="3"/>
        <v>0</v>
      </c>
      <c r="AR116" s="25" t="s">
        <v>375</v>
      </c>
      <c r="AT116" s="25" t="s">
        <v>311</v>
      </c>
      <c r="AU116" s="25" t="s">
        <v>82</v>
      </c>
      <c r="AY116" s="25" t="s">
        <v>308</v>
      </c>
      <c r="BE116" s="214">
        <f t="shared" si="4"/>
        <v>0</v>
      </c>
      <c r="BF116" s="214">
        <f t="shared" si="5"/>
        <v>0</v>
      </c>
      <c r="BG116" s="214">
        <f t="shared" si="6"/>
        <v>0</v>
      </c>
      <c r="BH116" s="214">
        <f t="shared" si="7"/>
        <v>0</v>
      </c>
      <c r="BI116" s="214">
        <f t="shared" si="8"/>
        <v>0</v>
      </c>
      <c r="BJ116" s="25" t="s">
        <v>82</v>
      </c>
      <c r="BK116" s="214">
        <f t="shared" si="9"/>
        <v>0</v>
      </c>
      <c r="BL116" s="25" t="s">
        <v>375</v>
      </c>
      <c r="BM116" s="25" t="s">
        <v>570</v>
      </c>
    </row>
    <row r="117" spans="2:65" s="1" customFormat="1" ht="22.5" customHeight="1">
      <c r="B117" s="42"/>
      <c r="C117" s="203" t="s">
        <v>624</v>
      </c>
      <c r="D117" s="203" t="s">
        <v>311</v>
      </c>
      <c r="E117" s="204" t="s">
        <v>9531</v>
      </c>
      <c r="F117" s="205" t="s">
        <v>14419</v>
      </c>
      <c r="G117" s="206" t="s">
        <v>578</v>
      </c>
      <c r="H117" s="207">
        <v>1</v>
      </c>
      <c r="I117" s="208"/>
      <c r="J117" s="209">
        <f t="shared" si="0"/>
        <v>0</v>
      </c>
      <c r="K117" s="205" t="s">
        <v>21</v>
      </c>
      <c r="L117" s="62"/>
      <c r="M117" s="210" t="s">
        <v>21</v>
      </c>
      <c r="N117" s="211" t="s">
        <v>45</v>
      </c>
      <c r="O117" s="43"/>
      <c r="P117" s="212">
        <f t="shared" si="1"/>
        <v>0</v>
      </c>
      <c r="Q117" s="212">
        <v>0</v>
      </c>
      <c r="R117" s="212">
        <f t="shared" si="2"/>
        <v>0</v>
      </c>
      <c r="S117" s="212">
        <v>0</v>
      </c>
      <c r="T117" s="213">
        <f t="shared" si="3"/>
        <v>0</v>
      </c>
      <c r="AR117" s="25" t="s">
        <v>375</v>
      </c>
      <c r="AT117" s="25" t="s">
        <v>311</v>
      </c>
      <c r="AU117" s="25" t="s">
        <v>82</v>
      </c>
      <c r="AY117" s="25" t="s">
        <v>308</v>
      </c>
      <c r="BE117" s="214">
        <f t="shared" si="4"/>
        <v>0</v>
      </c>
      <c r="BF117" s="214">
        <f t="shared" si="5"/>
        <v>0</v>
      </c>
      <c r="BG117" s="214">
        <f t="shared" si="6"/>
        <v>0</v>
      </c>
      <c r="BH117" s="214">
        <f t="shared" si="7"/>
        <v>0</v>
      </c>
      <c r="BI117" s="214">
        <f t="shared" si="8"/>
        <v>0</v>
      </c>
      <c r="BJ117" s="25" t="s">
        <v>82</v>
      </c>
      <c r="BK117" s="214">
        <f t="shared" si="9"/>
        <v>0</v>
      </c>
      <c r="BL117" s="25" t="s">
        <v>375</v>
      </c>
      <c r="BM117" s="25" t="s">
        <v>2042</v>
      </c>
    </row>
    <row r="118" spans="2:65" s="1" customFormat="1" ht="31.5" customHeight="1">
      <c r="B118" s="42"/>
      <c r="C118" s="203" t="s">
        <v>632</v>
      </c>
      <c r="D118" s="203" t="s">
        <v>311</v>
      </c>
      <c r="E118" s="204" t="s">
        <v>9532</v>
      </c>
      <c r="F118" s="205" t="s">
        <v>14420</v>
      </c>
      <c r="G118" s="206" t="s">
        <v>578</v>
      </c>
      <c r="H118" s="207">
        <v>3</v>
      </c>
      <c r="I118" s="208"/>
      <c r="J118" s="209">
        <f t="shared" si="0"/>
        <v>0</v>
      </c>
      <c r="K118" s="205" t="s">
        <v>21</v>
      </c>
      <c r="L118" s="62"/>
      <c r="M118" s="210" t="s">
        <v>21</v>
      </c>
      <c r="N118" s="211" t="s">
        <v>45</v>
      </c>
      <c r="O118" s="43"/>
      <c r="P118" s="212">
        <f t="shared" si="1"/>
        <v>0</v>
      </c>
      <c r="Q118" s="212">
        <v>0</v>
      </c>
      <c r="R118" s="212">
        <f t="shared" si="2"/>
        <v>0</v>
      </c>
      <c r="S118" s="212">
        <v>0</v>
      </c>
      <c r="T118" s="213">
        <f t="shared" si="3"/>
        <v>0</v>
      </c>
      <c r="AR118" s="25" t="s">
        <v>375</v>
      </c>
      <c r="AT118" s="25" t="s">
        <v>311</v>
      </c>
      <c r="AU118" s="25" t="s">
        <v>82</v>
      </c>
      <c r="AY118" s="25" t="s">
        <v>308</v>
      </c>
      <c r="BE118" s="214">
        <f t="shared" si="4"/>
        <v>0</v>
      </c>
      <c r="BF118" s="214">
        <f t="shared" si="5"/>
        <v>0</v>
      </c>
      <c r="BG118" s="214">
        <f t="shared" si="6"/>
        <v>0</v>
      </c>
      <c r="BH118" s="214">
        <f t="shared" si="7"/>
        <v>0</v>
      </c>
      <c r="BI118" s="214">
        <f t="shared" si="8"/>
        <v>0</v>
      </c>
      <c r="BJ118" s="25" t="s">
        <v>82</v>
      </c>
      <c r="BK118" s="214">
        <f t="shared" si="9"/>
        <v>0</v>
      </c>
      <c r="BL118" s="25" t="s">
        <v>375</v>
      </c>
      <c r="BM118" s="25" t="s">
        <v>2048</v>
      </c>
    </row>
    <row r="119" spans="2:65" s="1" customFormat="1" ht="31.5" customHeight="1">
      <c r="B119" s="42"/>
      <c r="C119" s="203" t="s">
        <v>638</v>
      </c>
      <c r="D119" s="203" t="s">
        <v>311</v>
      </c>
      <c r="E119" s="204" t="s">
        <v>9533</v>
      </c>
      <c r="F119" s="205" t="s">
        <v>14421</v>
      </c>
      <c r="G119" s="206" t="s">
        <v>578</v>
      </c>
      <c r="H119" s="207">
        <v>1</v>
      </c>
      <c r="I119" s="208"/>
      <c r="J119" s="209">
        <f t="shared" si="0"/>
        <v>0</v>
      </c>
      <c r="K119" s="205" t="s">
        <v>21</v>
      </c>
      <c r="L119" s="62"/>
      <c r="M119" s="210" t="s">
        <v>21</v>
      </c>
      <c r="N119" s="211" t="s">
        <v>45</v>
      </c>
      <c r="O119" s="43"/>
      <c r="P119" s="212">
        <f t="shared" si="1"/>
        <v>0</v>
      </c>
      <c r="Q119" s="212">
        <v>0</v>
      </c>
      <c r="R119" s="212">
        <f t="shared" si="2"/>
        <v>0</v>
      </c>
      <c r="S119" s="212">
        <v>0</v>
      </c>
      <c r="T119" s="213">
        <f t="shared" si="3"/>
        <v>0</v>
      </c>
      <c r="AR119" s="25" t="s">
        <v>375</v>
      </c>
      <c r="AT119" s="25" t="s">
        <v>311</v>
      </c>
      <c r="AU119" s="25" t="s">
        <v>82</v>
      </c>
      <c r="AY119" s="25" t="s">
        <v>308</v>
      </c>
      <c r="BE119" s="214">
        <f t="shared" si="4"/>
        <v>0</v>
      </c>
      <c r="BF119" s="214">
        <f t="shared" si="5"/>
        <v>0</v>
      </c>
      <c r="BG119" s="214">
        <f t="shared" si="6"/>
        <v>0</v>
      </c>
      <c r="BH119" s="214">
        <f t="shared" si="7"/>
        <v>0</v>
      </c>
      <c r="BI119" s="214">
        <f t="shared" si="8"/>
        <v>0</v>
      </c>
      <c r="BJ119" s="25" t="s">
        <v>82</v>
      </c>
      <c r="BK119" s="214">
        <f t="shared" si="9"/>
        <v>0</v>
      </c>
      <c r="BL119" s="25" t="s">
        <v>375</v>
      </c>
      <c r="BM119" s="25" t="s">
        <v>2055</v>
      </c>
    </row>
    <row r="120" spans="2:65" s="1" customFormat="1" ht="31.5" customHeight="1">
      <c r="B120" s="42"/>
      <c r="C120" s="203" t="s">
        <v>644</v>
      </c>
      <c r="D120" s="203" t="s">
        <v>311</v>
      </c>
      <c r="E120" s="204" t="s">
        <v>9534</v>
      </c>
      <c r="F120" s="205" t="s">
        <v>14422</v>
      </c>
      <c r="G120" s="206" t="s">
        <v>578</v>
      </c>
      <c r="H120" s="207">
        <v>1</v>
      </c>
      <c r="I120" s="208"/>
      <c r="J120" s="209">
        <f t="shared" si="0"/>
        <v>0</v>
      </c>
      <c r="K120" s="205" t="s">
        <v>21</v>
      </c>
      <c r="L120" s="62"/>
      <c r="M120" s="210" t="s">
        <v>21</v>
      </c>
      <c r="N120" s="211" t="s">
        <v>45</v>
      </c>
      <c r="O120" s="43"/>
      <c r="P120" s="212">
        <f t="shared" si="1"/>
        <v>0</v>
      </c>
      <c r="Q120" s="212">
        <v>0</v>
      </c>
      <c r="R120" s="212">
        <f t="shared" si="2"/>
        <v>0</v>
      </c>
      <c r="S120" s="212">
        <v>0</v>
      </c>
      <c r="T120" s="213">
        <f t="shared" si="3"/>
        <v>0</v>
      </c>
      <c r="AR120" s="25" t="s">
        <v>375</v>
      </c>
      <c r="AT120" s="25" t="s">
        <v>311</v>
      </c>
      <c r="AU120" s="25" t="s">
        <v>82</v>
      </c>
      <c r="AY120" s="25" t="s">
        <v>308</v>
      </c>
      <c r="BE120" s="214">
        <f t="shared" si="4"/>
        <v>0</v>
      </c>
      <c r="BF120" s="214">
        <f t="shared" si="5"/>
        <v>0</v>
      </c>
      <c r="BG120" s="214">
        <f t="shared" si="6"/>
        <v>0</v>
      </c>
      <c r="BH120" s="214">
        <f t="shared" si="7"/>
        <v>0</v>
      </c>
      <c r="BI120" s="214">
        <f t="shared" si="8"/>
        <v>0</v>
      </c>
      <c r="BJ120" s="25" t="s">
        <v>82</v>
      </c>
      <c r="BK120" s="214">
        <f t="shared" si="9"/>
        <v>0</v>
      </c>
      <c r="BL120" s="25" t="s">
        <v>375</v>
      </c>
      <c r="BM120" s="25" t="s">
        <v>2061</v>
      </c>
    </row>
    <row r="121" spans="2:65" s="1" customFormat="1" ht="22.5" customHeight="1">
      <c r="B121" s="42"/>
      <c r="C121" s="203" t="s">
        <v>649</v>
      </c>
      <c r="D121" s="203" t="s">
        <v>311</v>
      </c>
      <c r="E121" s="204" t="s">
        <v>9535</v>
      </c>
      <c r="F121" s="205" t="s">
        <v>14423</v>
      </c>
      <c r="G121" s="206" t="s">
        <v>578</v>
      </c>
      <c r="H121" s="207">
        <v>5</v>
      </c>
      <c r="I121" s="208"/>
      <c r="J121" s="209">
        <f t="shared" si="0"/>
        <v>0</v>
      </c>
      <c r="K121" s="205" t="s">
        <v>21</v>
      </c>
      <c r="L121" s="62"/>
      <c r="M121" s="210" t="s">
        <v>21</v>
      </c>
      <c r="N121" s="211" t="s">
        <v>45</v>
      </c>
      <c r="O121" s="43"/>
      <c r="P121" s="212">
        <f t="shared" si="1"/>
        <v>0</v>
      </c>
      <c r="Q121" s="212">
        <v>0</v>
      </c>
      <c r="R121" s="212">
        <f t="shared" si="2"/>
        <v>0</v>
      </c>
      <c r="S121" s="212">
        <v>0</v>
      </c>
      <c r="T121" s="213">
        <f t="shared" si="3"/>
        <v>0</v>
      </c>
      <c r="AR121" s="25" t="s">
        <v>375</v>
      </c>
      <c r="AT121" s="25" t="s">
        <v>311</v>
      </c>
      <c r="AU121" s="25" t="s">
        <v>82</v>
      </c>
      <c r="AY121" s="25" t="s">
        <v>308</v>
      </c>
      <c r="BE121" s="214">
        <f t="shared" si="4"/>
        <v>0</v>
      </c>
      <c r="BF121" s="214">
        <f t="shared" si="5"/>
        <v>0</v>
      </c>
      <c r="BG121" s="214">
        <f t="shared" si="6"/>
        <v>0</v>
      </c>
      <c r="BH121" s="214">
        <f t="shared" si="7"/>
        <v>0</v>
      </c>
      <c r="BI121" s="214">
        <f t="shared" si="8"/>
        <v>0</v>
      </c>
      <c r="BJ121" s="25" t="s">
        <v>82</v>
      </c>
      <c r="BK121" s="214">
        <f t="shared" si="9"/>
        <v>0</v>
      </c>
      <c r="BL121" s="25" t="s">
        <v>375</v>
      </c>
      <c r="BM121" s="25" t="s">
        <v>2067</v>
      </c>
    </row>
    <row r="122" spans="2:65" s="1" customFormat="1" ht="22.5" customHeight="1">
      <c r="B122" s="42"/>
      <c r="C122" s="203" t="s">
        <v>653</v>
      </c>
      <c r="D122" s="203" t="s">
        <v>311</v>
      </c>
      <c r="E122" s="204" t="s">
        <v>9536</v>
      </c>
      <c r="F122" s="205" t="s">
        <v>14424</v>
      </c>
      <c r="G122" s="206" t="s">
        <v>538</v>
      </c>
      <c r="H122" s="207">
        <v>225</v>
      </c>
      <c r="I122" s="208"/>
      <c r="J122" s="209">
        <f t="shared" si="0"/>
        <v>0</v>
      </c>
      <c r="K122" s="205" t="s">
        <v>21</v>
      </c>
      <c r="L122" s="62"/>
      <c r="M122" s="210" t="s">
        <v>21</v>
      </c>
      <c r="N122" s="211" t="s">
        <v>45</v>
      </c>
      <c r="O122" s="43"/>
      <c r="P122" s="212">
        <f t="shared" si="1"/>
        <v>0</v>
      </c>
      <c r="Q122" s="212">
        <v>0</v>
      </c>
      <c r="R122" s="212">
        <f t="shared" si="2"/>
        <v>0</v>
      </c>
      <c r="S122" s="212">
        <v>0</v>
      </c>
      <c r="T122" s="213">
        <f t="shared" si="3"/>
        <v>0</v>
      </c>
      <c r="AR122" s="25" t="s">
        <v>375</v>
      </c>
      <c r="AT122" s="25" t="s">
        <v>311</v>
      </c>
      <c r="AU122" s="25" t="s">
        <v>82</v>
      </c>
      <c r="AY122" s="25" t="s">
        <v>308</v>
      </c>
      <c r="BE122" s="214">
        <f t="shared" si="4"/>
        <v>0</v>
      </c>
      <c r="BF122" s="214">
        <f t="shared" si="5"/>
        <v>0</v>
      </c>
      <c r="BG122" s="214">
        <f t="shared" si="6"/>
        <v>0</v>
      </c>
      <c r="BH122" s="214">
        <f t="shared" si="7"/>
        <v>0</v>
      </c>
      <c r="BI122" s="214">
        <f t="shared" si="8"/>
        <v>0</v>
      </c>
      <c r="BJ122" s="25" t="s">
        <v>82</v>
      </c>
      <c r="BK122" s="214">
        <f t="shared" si="9"/>
        <v>0</v>
      </c>
      <c r="BL122" s="25" t="s">
        <v>375</v>
      </c>
      <c r="BM122" s="25" t="s">
        <v>2075</v>
      </c>
    </row>
    <row r="123" spans="2:65" s="1" customFormat="1" ht="22.5" customHeight="1">
      <c r="B123" s="42"/>
      <c r="C123" s="203" t="s">
        <v>657</v>
      </c>
      <c r="D123" s="203" t="s">
        <v>311</v>
      </c>
      <c r="E123" s="204" t="s">
        <v>9537</v>
      </c>
      <c r="F123" s="205" t="s">
        <v>14425</v>
      </c>
      <c r="G123" s="206" t="s">
        <v>578</v>
      </c>
      <c r="H123" s="207">
        <v>30</v>
      </c>
      <c r="I123" s="208"/>
      <c r="J123" s="209">
        <f t="shared" si="0"/>
        <v>0</v>
      </c>
      <c r="K123" s="205" t="s">
        <v>21</v>
      </c>
      <c r="L123" s="62"/>
      <c r="M123" s="210" t="s">
        <v>21</v>
      </c>
      <c r="N123" s="211" t="s">
        <v>45</v>
      </c>
      <c r="O123" s="43"/>
      <c r="P123" s="212">
        <f t="shared" si="1"/>
        <v>0</v>
      </c>
      <c r="Q123" s="212">
        <v>0</v>
      </c>
      <c r="R123" s="212">
        <f t="shared" si="2"/>
        <v>0</v>
      </c>
      <c r="S123" s="212">
        <v>0</v>
      </c>
      <c r="T123" s="213">
        <f t="shared" si="3"/>
        <v>0</v>
      </c>
      <c r="AR123" s="25" t="s">
        <v>375</v>
      </c>
      <c r="AT123" s="25" t="s">
        <v>311</v>
      </c>
      <c r="AU123" s="25" t="s">
        <v>82</v>
      </c>
      <c r="AY123" s="25" t="s">
        <v>308</v>
      </c>
      <c r="BE123" s="214">
        <f t="shared" si="4"/>
        <v>0</v>
      </c>
      <c r="BF123" s="214">
        <f t="shared" si="5"/>
        <v>0</v>
      </c>
      <c r="BG123" s="214">
        <f t="shared" si="6"/>
        <v>0</v>
      </c>
      <c r="BH123" s="214">
        <f t="shared" si="7"/>
        <v>0</v>
      </c>
      <c r="BI123" s="214">
        <f t="shared" si="8"/>
        <v>0</v>
      </c>
      <c r="BJ123" s="25" t="s">
        <v>82</v>
      </c>
      <c r="BK123" s="214">
        <f t="shared" si="9"/>
        <v>0</v>
      </c>
      <c r="BL123" s="25" t="s">
        <v>375</v>
      </c>
      <c r="BM123" s="25" t="s">
        <v>2084</v>
      </c>
    </row>
    <row r="124" spans="2:65" s="1" customFormat="1" ht="22.5" customHeight="1">
      <c r="B124" s="42"/>
      <c r="C124" s="203" t="s">
        <v>661</v>
      </c>
      <c r="D124" s="203" t="s">
        <v>311</v>
      </c>
      <c r="E124" s="204" t="s">
        <v>9538</v>
      </c>
      <c r="F124" s="205" t="s">
        <v>14426</v>
      </c>
      <c r="G124" s="206" t="s">
        <v>578</v>
      </c>
      <c r="H124" s="207">
        <v>3</v>
      </c>
      <c r="I124" s="208"/>
      <c r="J124" s="209">
        <f t="shared" si="0"/>
        <v>0</v>
      </c>
      <c r="K124" s="205" t="s">
        <v>21</v>
      </c>
      <c r="L124" s="62"/>
      <c r="M124" s="210" t="s">
        <v>21</v>
      </c>
      <c r="N124" s="211" t="s">
        <v>45</v>
      </c>
      <c r="O124" s="43"/>
      <c r="P124" s="212">
        <f t="shared" si="1"/>
        <v>0</v>
      </c>
      <c r="Q124" s="212">
        <v>0</v>
      </c>
      <c r="R124" s="212">
        <f t="shared" si="2"/>
        <v>0</v>
      </c>
      <c r="S124" s="212">
        <v>0</v>
      </c>
      <c r="T124" s="213">
        <f t="shared" si="3"/>
        <v>0</v>
      </c>
      <c r="AR124" s="25" t="s">
        <v>375</v>
      </c>
      <c r="AT124" s="25" t="s">
        <v>311</v>
      </c>
      <c r="AU124" s="25" t="s">
        <v>82</v>
      </c>
      <c r="AY124" s="25" t="s">
        <v>308</v>
      </c>
      <c r="BE124" s="214">
        <f t="shared" si="4"/>
        <v>0</v>
      </c>
      <c r="BF124" s="214">
        <f t="shared" si="5"/>
        <v>0</v>
      </c>
      <c r="BG124" s="214">
        <f t="shared" si="6"/>
        <v>0</v>
      </c>
      <c r="BH124" s="214">
        <f t="shared" si="7"/>
        <v>0</v>
      </c>
      <c r="BI124" s="214">
        <f t="shared" si="8"/>
        <v>0</v>
      </c>
      <c r="BJ124" s="25" t="s">
        <v>82</v>
      </c>
      <c r="BK124" s="214">
        <f t="shared" si="9"/>
        <v>0</v>
      </c>
      <c r="BL124" s="25" t="s">
        <v>375</v>
      </c>
      <c r="BM124" s="25" t="s">
        <v>2091</v>
      </c>
    </row>
    <row r="125" spans="2:65" s="1" customFormat="1" ht="22.5" customHeight="1">
      <c r="B125" s="42"/>
      <c r="C125" s="203" t="s">
        <v>665</v>
      </c>
      <c r="D125" s="203" t="s">
        <v>311</v>
      </c>
      <c r="E125" s="204" t="s">
        <v>9539</v>
      </c>
      <c r="F125" s="205" t="s">
        <v>14427</v>
      </c>
      <c r="G125" s="206" t="s">
        <v>578</v>
      </c>
      <c r="H125" s="207">
        <v>3</v>
      </c>
      <c r="I125" s="208"/>
      <c r="J125" s="209">
        <f t="shared" si="0"/>
        <v>0</v>
      </c>
      <c r="K125" s="205" t="s">
        <v>21</v>
      </c>
      <c r="L125" s="62"/>
      <c r="M125" s="210" t="s">
        <v>21</v>
      </c>
      <c r="N125" s="211" t="s">
        <v>45</v>
      </c>
      <c r="O125" s="43"/>
      <c r="P125" s="212">
        <f t="shared" si="1"/>
        <v>0</v>
      </c>
      <c r="Q125" s="212">
        <v>0</v>
      </c>
      <c r="R125" s="212">
        <f t="shared" si="2"/>
        <v>0</v>
      </c>
      <c r="S125" s="212">
        <v>0</v>
      </c>
      <c r="T125" s="213">
        <f t="shared" si="3"/>
        <v>0</v>
      </c>
      <c r="AR125" s="25" t="s">
        <v>375</v>
      </c>
      <c r="AT125" s="25" t="s">
        <v>311</v>
      </c>
      <c r="AU125" s="25" t="s">
        <v>82</v>
      </c>
      <c r="AY125" s="25" t="s">
        <v>308</v>
      </c>
      <c r="BE125" s="214">
        <f t="shared" si="4"/>
        <v>0</v>
      </c>
      <c r="BF125" s="214">
        <f t="shared" si="5"/>
        <v>0</v>
      </c>
      <c r="BG125" s="214">
        <f t="shared" si="6"/>
        <v>0</v>
      </c>
      <c r="BH125" s="214">
        <f t="shared" si="7"/>
        <v>0</v>
      </c>
      <c r="BI125" s="214">
        <f t="shared" si="8"/>
        <v>0</v>
      </c>
      <c r="BJ125" s="25" t="s">
        <v>82</v>
      </c>
      <c r="BK125" s="214">
        <f t="shared" si="9"/>
        <v>0</v>
      </c>
      <c r="BL125" s="25" t="s">
        <v>375</v>
      </c>
      <c r="BM125" s="25" t="s">
        <v>2098</v>
      </c>
    </row>
    <row r="126" spans="2:65" s="1" customFormat="1" ht="44.25" customHeight="1">
      <c r="B126" s="42"/>
      <c r="C126" s="203" t="s">
        <v>669</v>
      </c>
      <c r="D126" s="203" t="s">
        <v>311</v>
      </c>
      <c r="E126" s="204" t="s">
        <v>9540</v>
      </c>
      <c r="F126" s="205" t="s">
        <v>14428</v>
      </c>
      <c r="G126" s="206" t="s">
        <v>578</v>
      </c>
      <c r="H126" s="207">
        <v>6</v>
      </c>
      <c r="I126" s="208"/>
      <c r="J126" s="209">
        <f t="shared" si="0"/>
        <v>0</v>
      </c>
      <c r="K126" s="205" t="s">
        <v>21</v>
      </c>
      <c r="L126" s="62"/>
      <c r="M126" s="210" t="s">
        <v>21</v>
      </c>
      <c r="N126" s="211" t="s">
        <v>45</v>
      </c>
      <c r="O126" s="43"/>
      <c r="P126" s="212">
        <f t="shared" si="1"/>
        <v>0</v>
      </c>
      <c r="Q126" s="212">
        <v>0</v>
      </c>
      <c r="R126" s="212">
        <f t="shared" si="2"/>
        <v>0</v>
      </c>
      <c r="S126" s="212">
        <v>0</v>
      </c>
      <c r="T126" s="213">
        <f t="shared" si="3"/>
        <v>0</v>
      </c>
      <c r="AR126" s="25" t="s">
        <v>375</v>
      </c>
      <c r="AT126" s="25" t="s">
        <v>311</v>
      </c>
      <c r="AU126" s="25" t="s">
        <v>82</v>
      </c>
      <c r="AY126" s="25" t="s">
        <v>308</v>
      </c>
      <c r="BE126" s="214">
        <f t="shared" si="4"/>
        <v>0</v>
      </c>
      <c r="BF126" s="214">
        <f t="shared" si="5"/>
        <v>0</v>
      </c>
      <c r="BG126" s="214">
        <f t="shared" si="6"/>
        <v>0</v>
      </c>
      <c r="BH126" s="214">
        <f t="shared" si="7"/>
        <v>0</v>
      </c>
      <c r="BI126" s="214">
        <f t="shared" si="8"/>
        <v>0</v>
      </c>
      <c r="BJ126" s="25" t="s">
        <v>82</v>
      </c>
      <c r="BK126" s="214">
        <f t="shared" si="9"/>
        <v>0</v>
      </c>
      <c r="BL126" s="25" t="s">
        <v>375</v>
      </c>
      <c r="BM126" s="25" t="s">
        <v>2103</v>
      </c>
    </row>
    <row r="127" spans="2:65" s="1" customFormat="1" ht="22.5" customHeight="1">
      <c r="B127" s="42"/>
      <c r="C127" s="203" t="s">
        <v>673</v>
      </c>
      <c r="D127" s="203" t="s">
        <v>311</v>
      </c>
      <c r="E127" s="204" t="s">
        <v>9541</v>
      </c>
      <c r="F127" s="205" t="s">
        <v>14429</v>
      </c>
      <c r="G127" s="206" t="s">
        <v>578</v>
      </c>
      <c r="H127" s="207">
        <v>1</v>
      </c>
      <c r="I127" s="208"/>
      <c r="J127" s="209">
        <f t="shared" si="0"/>
        <v>0</v>
      </c>
      <c r="K127" s="205" t="s">
        <v>21</v>
      </c>
      <c r="L127" s="62"/>
      <c r="M127" s="210" t="s">
        <v>21</v>
      </c>
      <c r="N127" s="211" t="s">
        <v>45</v>
      </c>
      <c r="O127" s="43"/>
      <c r="P127" s="212">
        <f t="shared" si="1"/>
        <v>0</v>
      </c>
      <c r="Q127" s="212">
        <v>0</v>
      </c>
      <c r="R127" s="212">
        <f t="shared" si="2"/>
        <v>0</v>
      </c>
      <c r="S127" s="212">
        <v>0</v>
      </c>
      <c r="T127" s="213">
        <f t="shared" si="3"/>
        <v>0</v>
      </c>
      <c r="AR127" s="25" t="s">
        <v>375</v>
      </c>
      <c r="AT127" s="25" t="s">
        <v>311</v>
      </c>
      <c r="AU127" s="25" t="s">
        <v>82</v>
      </c>
      <c r="AY127" s="25" t="s">
        <v>308</v>
      </c>
      <c r="BE127" s="214">
        <f t="shared" si="4"/>
        <v>0</v>
      </c>
      <c r="BF127" s="214">
        <f t="shared" si="5"/>
        <v>0</v>
      </c>
      <c r="BG127" s="214">
        <f t="shared" si="6"/>
        <v>0</v>
      </c>
      <c r="BH127" s="214">
        <f t="shared" si="7"/>
        <v>0</v>
      </c>
      <c r="BI127" s="214">
        <f t="shared" si="8"/>
        <v>0</v>
      </c>
      <c r="BJ127" s="25" t="s">
        <v>82</v>
      </c>
      <c r="BK127" s="214">
        <f t="shared" si="9"/>
        <v>0</v>
      </c>
      <c r="BL127" s="25" t="s">
        <v>375</v>
      </c>
      <c r="BM127" s="25" t="s">
        <v>2112</v>
      </c>
    </row>
    <row r="128" spans="2:65" s="1" customFormat="1" ht="22.5" customHeight="1">
      <c r="B128" s="42"/>
      <c r="C128" s="203" t="s">
        <v>677</v>
      </c>
      <c r="D128" s="203" t="s">
        <v>311</v>
      </c>
      <c r="E128" s="204" t="s">
        <v>9542</v>
      </c>
      <c r="F128" s="205" t="s">
        <v>14430</v>
      </c>
      <c r="G128" s="206" t="s">
        <v>578</v>
      </c>
      <c r="H128" s="207">
        <v>1</v>
      </c>
      <c r="I128" s="208"/>
      <c r="J128" s="209">
        <f t="shared" si="0"/>
        <v>0</v>
      </c>
      <c r="K128" s="205" t="s">
        <v>21</v>
      </c>
      <c r="L128" s="62"/>
      <c r="M128" s="210" t="s">
        <v>21</v>
      </c>
      <c r="N128" s="211" t="s">
        <v>45</v>
      </c>
      <c r="O128" s="43"/>
      <c r="P128" s="212">
        <f t="shared" si="1"/>
        <v>0</v>
      </c>
      <c r="Q128" s="212">
        <v>0</v>
      </c>
      <c r="R128" s="212">
        <f t="shared" si="2"/>
        <v>0</v>
      </c>
      <c r="S128" s="212">
        <v>0</v>
      </c>
      <c r="T128" s="213">
        <f t="shared" si="3"/>
        <v>0</v>
      </c>
      <c r="AR128" s="25" t="s">
        <v>375</v>
      </c>
      <c r="AT128" s="25" t="s">
        <v>311</v>
      </c>
      <c r="AU128" s="25" t="s">
        <v>82</v>
      </c>
      <c r="AY128" s="25" t="s">
        <v>308</v>
      </c>
      <c r="BE128" s="214">
        <f t="shared" si="4"/>
        <v>0</v>
      </c>
      <c r="BF128" s="214">
        <f t="shared" si="5"/>
        <v>0</v>
      </c>
      <c r="BG128" s="214">
        <f t="shared" si="6"/>
        <v>0</v>
      </c>
      <c r="BH128" s="214">
        <f t="shared" si="7"/>
        <v>0</v>
      </c>
      <c r="BI128" s="214">
        <f t="shared" si="8"/>
        <v>0</v>
      </c>
      <c r="BJ128" s="25" t="s">
        <v>82</v>
      </c>
      <c r="BK128" s="214">
        <f t="shared" si="9"/>
        <v>0</v>
      </c>
      <c r="BL128" s="25" t="s">
        <v>375</v>
      </c>
      <c r="BM128" s="25" t="s">
        <v>2122</v>
      </c>
    </row>
    <row r="129" spans="2:65" s="1" customFormat="1" ht="22.5" customHeight="1">
      <c r="B129" s="42"/>
      <c r="C129" s="203" t="s">
        <v>681</v>
      </c>
      <c r="D129" s="203" t="s">
        <v>311</v>
      </c>
      <c r="E129" s="204" t="s">
        <v>9543</v>
      </c>
      <c r="F129" s="205" t="s">
        <v>14431</v>
      </c>
      <c r="G129" s="206" t="s">
        <v>578</v>
      </c>
      <c r="H129" s="207">
        <v>1</v>
      </c>
      <c r="I129" s="208"/>
      <c r="J129" s="209">
        <f t="shared" si="0"/>
        <v>0</v>
      </c>
      <c r="K129" s="205" t="s">
        <v>21</v>
      </c>
      <c r="L129" s="62"/>
      <c r="M129" s="210" t="s">
        <v>21</v>
      </c>
      <c r="N129" s="211" t="s">
        <v>45</v>
      </c>
      <c r="O129" s="43"/>
      <c r="P129" s="212">
        <f t="shared" si="1"/>
        <v>0</v>
      </c>
      <c r="Q129" s="212">
        <v>0</v>
      </c>
      <c r="R129" s="212">
        <f t="shared" si="2"/>
        <v>0</v>
      </c>
      <c r="S129" s="212">
        <v>0</v>
      </c>
      <c r="T129" s="213">
        <f t="shared" si="3"/>
        <v>0</v>
      </c>
      <c r="AR129" s="25" t="s">
        <v>375</v>
      </c>
      <c r="AT129" s="25" t="s">
        <v>311</v>
      </c>
      <c r="AU129" s="25" t="s">
        <v>82</v>
      </c>
      <c r="AY129" s="25" t="s">
        <v>308</v>
      </c>
      <c r="BE129" s="214">
        <f t="shared" si="4"/>
        <v>0</v>
      </c>
      <c r="BF129" s="214">
        <f t="shared" si="5"/>
        <v>0</v>
      </c>
      <c r="BG129" s="214">
        <f t="shared" si="6"/>
        <v>0</v>
      </c>
      <c r="BH129" s="214">
        <f t="shared" si="7"/>
        <v>0</v>
      </c>
      <c r="BI129" s="214">
        <f t="shared" si="8"/>
        <v>0</v>
      </c>
      <c r="BJ129" s="25" t="s">
        <v>82</v>
      </c>
      <c r="BK129" s="214">
        <f t="shared" si="9"/>
        <v>0</v>
      </c>
      <c r="BL129" s="25" t="s">
        <v>375</v>
      </c>
      <c r="BM129" s="25" t="s">
        <v>2130</v>
      </c>
    </row>
    <row r="130" spans="2:65" s="1" customFormat="1" ht="22.5" customHeight="1">
      <c r="B130" s="42"/>
      <c r="C130" s="203" t="s">
        <v>685</v>
      </c>
      <c r="D130" s="203" t="s">
        <v>311</v>
      </c>
      <c r="E130" s="204" t="s">
        <v>9544</v>
      </c>
      <c r="F130" s="205" t="s">
        <v>14432</v>
      </c>
      <c r="G130" s="206" t="s">
        <v>578</v>
      </c>
      <c r="H130" s="207">
        <v>1</v>
      </c>
      <c r="I130" s="208"/>
      <c r="J130" s="209">
        <f t="shared" si="0"/>
        <v>0</v>
      </c>
      <c r="K130" s="205" t="s">
        <v>21</v>
      </c>
      <c r="L130" s="62"/>
      <c r="M130" s="210" t="s">
        <v>21</v>
      </c>
      <c r="N130" s="211" t="s">
        <v>45</v>
      </c>
      <c r="O130" s="43"/>
      <c r="P130" s="212">
        <f t="shared" si="1"/>
        <v>0</v>
      </c>
      <c r="Q130" s="212">
        <v>0</v>
      </c>
      <c r="R130" s="212">
        <f t="shared" si="2"/>
        <v>0</v>
      </c>
      <c r="S130" s="212">
        <v>0</v>
      </c>
      <c r="T130" s="213">
        <f t="shared" si="3"/>
        <v>0</v>
      </c>
      <c r="AR130" s="25" t="s">
        <v>375</v>
      </c>
      <c r="AT130" s="25" t="s">
        <v>311</v>
      </c>
      <c r="AU130" s="25" t="s">
        <v>82</v>
      </c>
      <c r="AY130" s="25" t="s">
        <v>308</v>
      </c>
      <c r="BE130" s="214">
        <f t="shared" si="4"/>
        <v>0</v>
      </c>
      <c r="BF130" s="214">
        <f t="shared" si="5"/>
        <v>0</v>
      </c>
      <c r="BG130" s="214">
        <f t="shared" si="6"/>
        <v>0</v>
      </c>
      <c r="BH130" s="214">
        <f t="shared" si="7"/>
        <v>0</v>
      </c>
      <c r="BI130" s="214">
        <f t="shared" si="8"/>
        <v>0</v>
      </c>
      <c r="BJ130" s="25" t="s">
        <v>82</v>
      </c>
      <c r="BK130" s="214">
        <f t="shared" si="9"/>
        <v>0</v>
      </c>
      <c r="BL130" s="25" t="s">
        <v>375</v>
      </c>
      <c r="BM130" s="25" t="s">
        <v>2139</v>
      </c>
    </row>
    <row r="131" spans="2:65" s="1" customFormat="1" ht="22.5" customHeight="1">
      <c r="B131" s="42"/>
      <c r="C131" s="203" t="s">
        <v>689</v>
      </c>
      <c r="D131" s="203" t="s">
        <v>311</v>
      </c>
      <c r="E131" s="204" t="s">
        <v>9545</v>
      </c>
      <c r="F131" s="205" t="s">
        <v>14433</v>
      </c>
      <c r="G131" s="206" t="s">
        <v>700</v>
      </c>
      <c r="H131" s="207">
        <v>1</v>
      </c>
      <c r="I131" s="208"/>
      <c r="J131" s="209">
        <f t="shared" si="0"/>
        <v>0</v>
      </c>
      <c r="K131" s="205" t="s">
        <v>21</v>
      </c>
      <c r="L131" s="62"/>
      <c r="M131" s="210" t="s">
        <v>21</v>
      </c>
      <c r="N131" s="215" t="s">
        <v>45</v>
      </c>
      <c r="O131" s="216"/>
      <c r="P131" s="217">
        <f t="shared" si="1"/>
        <v>0</v>
      </c>
      <c r="Q131" s="217">
        <v>0</v>
      </c>
      <c r="R131" s="217">
        <f t="shared" si="2"/>
        <v>0</v>
      </c>
      <c r="S131" s="217">
        <v>0</v>
      </c>
      <c r="T131" s="218">
        <f t="shared" si="3"/>
        <v>0</v>
      </c>
      <c r="AR131" s="25" t="s">
        <v>375</v>
      </c>
      <c r="AT131" s="25" t="s">
        <v>311</v>
      </c>
      <c r="AU131" s="25" t="s">
        <v>82</v>
      </c>
      <c r="AY131" s="25" t="s">
        <v>308</v>
      </c>
      <c r="BE131" s="214">
        <f t="shared" si="4"/>
        <v>0</v>
      </c>
      <c r="BF131" s="214">
        <f t="shared" si="5"/>
        <v>0</v>
      </c>
      <c r="BG131" s="214">
        <f t="shared" si="6"/>
        <v>0</v>
      </c>
      <c r="BH131" s="214">
        <f t="shared" si="7"/>
        <v>0</v>
      </c>
      <c r="BI131" s="214">
        <f t="shared" si="8"/>
        <v>0</v>
      </c>
      <c r="BJ131" s="25" t="s">
        <v>82</v>
      </c>
      <c r="BK131" s="214">
        <f t="shared" si="9"/>
        <v>0</v>
      </c>
      <c r="BL131" s="25" t="s">
        <v>375</v>
      </c>
      <c r="BM131" s="25" t="s">
        <v>630</v>
      </c>
    </row>
    <row r="132" spans="2:65" s="1" customFormat="1" ht="6.95" customHeight="1">
      <c r="B132" s="57"/>
      <c r="C132" s="58"/>
      <c r="D132" s="58"/>
      <c r="E132" s="58"/>
      <c r="F132" s="58"/>
      <c r="G132" s="58"/>
      <c r="H132" s="58"/>
      <c r="I132" s="149"/>
      <c r="J132" s="58"/>
      <c r="K132" s="58"/>
      <c r="L132" s="62"/>
    </row>
  </sheetData>
  <sheetProtection password="CC35" sheet="1" objects="1" scenarios="1" formatCells="0" formatColumns="0" formatRows="0" sort="0" autoFilter="0"/>
  <autoFilter ref="C82:K131"/>
  <mergeCells count="12">
    <mergeCell ref="G1:H1"/>
    <mergeCell ref="L2:V2"/>
    <mergeCell ref="E49:H49"/>
    <mergeCell ref="E51:H51"/>
    <mergeCell ref="E71:H71"/>
    <mergeCell ref="E73:H73"/>
    <mergeCell ref="E75:H75"/>
    <mergeCell ref="E7:H7"/>
    <mergeCell ref="E9:H9"/>
    <mergeCell ref="E11:H11"/>
    <mergeCell ref="E26:H26"/>
    <mergeCell ref="E47:H47"/>
  </mergeCells>
  <hyperlinks>
    <hyperlink ref="F1:G1" location="C2" display="1) Krycí list soupisu"/>
    <hyperlink ref="G1:H1" location="C58" display="2) Rekapitulace"/>
    <hyperlink ref="J1" location="C82" display="3) Soupis prací"/>
    <hyperlink ref="L1:V1" location="'Rekapitulace stavby'!C2" display="Rekapitulace stavby"/>
  </hyperlinks>
  <pageMargins left="0.58333330000000005" right="0.58333330000000005" top="0.58333330000000005" bottom="0.58333330000000005" header="0" footer="0"/>
  <pageSetup paperSize="9" fitToHeight="100" orientation="landscape" blackAndWhite="1" r:id="rId1"/>
  <headerFooter>
    <oddFooter>&amp;CStrana &amp;P z &amp;N</oddFooter>
  </headerFooter>
  <drawing r:id="rId2"/>
</worksheet>
</file>

<file path=xl/worksheets/sheet49.xml><?xml version="1.0" encoding="utf-8"?>
<worksheet xmlns="http://schemas.openxmlformats.org/spreadsheetml/2006/main" xmlns:r="http://schemas.openxmlformats.org/officeDocument/2006/relationships">
  <sheetPr>
    <pageSetUpPr fitToPage="1"/>
  </sheetPr>
  <dimension ref="A1:BR165"/>
  <sheetViews>
    <sheetView showGridLines="0" workbookViewId="0">
      <pane ySplit="1" topLeftCell="A2" activePane="bottomLeft" state="frozen"/>
      <selection pane="bottomLeft"/>
    </sheetView>
  </sheetViews>
  <sheetFormatPr defaultRowHeight="15"/>
  <cols>
    <col min="1" max="1" width="8.33203125" customWidth="1"/>
    <col min="2" max="2" width="1.6640625" customWidth="1"/>
    <col min="3" max="3" width="4.1640625" customWidth="1"/>
    <col min="4" max="4" width="4.33203125" customWidth="1"/>
    <col min="5" max="5" width="17.1640625" customWidth="1"/>
    <col min="6" max="6" width="75" customWidth="1"/>
    <col min="7" max="7" width="8.6640625" customWidth="1"/>
    <col min="8" max="8" width="11.1640625" customWidth="1"/>
    <col min="9" max="9" width="12.6640625" style="121" customWidth="1"/>
    <col min="10" max="10" width="23.5" customWidth="1"/>
    <col min="11" max="11" width="15.5" customWidth="1"/>
    <col min="19" max="19" width="8.1640625" customWidth="1"/>
    <col min="20" max="20" width="29.6640625" customWidth="1"/>
    <col min="21" max="21" width="16.33203125"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1" spans="1:70" ht="21.75" customHeight="1">
      <c r="A1" s="22"/>
      <c r="B1" s="122"/>
      <c r="C1" s="122"/>
      <c r="D1" s="123" t="s">
        <v>1</v>
      </c>
      <c r="E1" s="122"/>
      <c r="F1" s="124" t="s">
        <v>272</v>
      </c>
      <c r="G1" s="427" t="s">
        <v>273</v>
      </c>
      <c r="H1" s="427"/>
      <c r="I1" s="125"/>
      <c r="J1" s="124" t="s">
        <v>274</v>
      </c>
      <c r="K1" s="123" t="s">
        <v>275</v>
      </c>
      <c r="L1" s="124" t="s">
        <v>276</v>
      </c>
      <c r="M1" s="124"/>
      <c r="N1" s="124"/>
      <c r="O1" s="124"/>
      <c r="P1" s="124"/>
      <c r="Q1" s="124"/>
      <c r="R1" s="124"/>
      <c r="S1" s="124"/>
      <c r="T1" s="124"/>
      <c r="U1" s="21"/>
      <c r="V1" s="21"/>
      <c r="W1" s="22"/>
      <c r="X1" s="22"/>
      <c r="Y1" s="22"/>
      <c r="Z1" s="22"/>
      <c r="AA1" s="22"/>
      <c r="AB1" s="22"/>
      <c r="AC1" s="22"/>
      <c r="AD1" s="22"/>
      <c r="AE1" s="22"/>
      <c r="AF1" s="22"/>
      <c r="AG1" s="22"/>
      <c r="AH1" s="22"/>
      <c r="AI1" s="22"/>
      <c r="AJ1" s="22"/>
      <c r="AK1" s="22"/>
      <c r="AL1" s="22"/>
      <c r="AM1" s="22"/>
      <c r="AN1" s="22"/>
      <c r="AO1" s="22"/>
      <c r="AP1" s="22"/>
      <c r="AQ1" s="22"/>
      <c r="AR1" s="22"/>
      <c r="AS1" s="22"/>
      <c r="AT1" s="22"/>
      <c r="AU1" s="22"/>
      <c r="AV1" s="22"/>
      <c r="AW1" s="22"/>
      <c r="AX1" s="22"/>
      <c r="AY1" s="22"/>
      <c r="AZ1" s="22"/>
      <c r="BA1" s="22"/>
      <c r="BB1" s="22"/>
      <c r="BC1" s="22"/>
      <c r="BD1" s="22"/>
      <c r="BE1" s="22"/>
      <c r="BF1" s="22"/>
      <c r="BG1" s="22"/>
      <c r="BH1" s="22"/>
      <c r="BI1" s="22"/>
      <c r="BJ1" s="22"/>
      <c r="BK1" s="22"/>
      <c r="BL1" s="22"/>
      <c r="BM1" s="22"/>
      <c r="BN1" s="22"/>
      <c r="BO1" s="22"/>
      <c r="BP1" s="22"/>
      <c r="BQ1" s="22"/>
      <c r="BR1" s="22"/>
    </row>
    <row r="2" spans="1:70" ht="36.950000000000003" customHeight="1">
      <c r="L2" s="419"/>
      <c r="M2" s="419"/>
      <c r="N2" s="419"/>
      <c r="O2" s="419"/>
      <c r="P2" s="419"/>
      <c r="Q2" s="419"/>
      <c r="R2" s="419"/>
      <c r="S2" s="419"/>
      <c r="T2" s="419"/>
      <c r="U2" s="419"/>
      <c r="V2" s="419"/>
      <c r="AT2" s="25" t="s">
        <v>249</v>
      </c>
    </row>
    <row r="3" spans="1:70" ht="6.95" customHeight="1">
      <c r="B3" s="26"/>
      <c r="C3" s="27"/>
      <c r="D3" s="27"/>
      <c r="E3" s="27"/>
      <c r="F3" s="27"/>
      <c r="G3" s="27"/>
      <c r="H3" s="27"/>
      <c r="I3" s="126"/>
      <c r="J3" s="27"/>
      <c r="K3" s="28"/>
      <c r="AT3" s="25" t="s">
        <v>84</v>
      </c>
    </row>
    <row r="4" spans="1:70" ht="36.950000000000003" customHeight="1">
      <c r="B4" s="29"/>
      <c r="C4" s="30"/>
      <c r="D4" s="31" t="s">
        <v>277</v>
      </c>
      <c r="E4" s="30"/>
      <c r="F4" s="30"/>
      <c r="G4" s="30"/>
      <c r="H4" s="30"/>
      <c r="I4" s="127"/>
      <c r="J4" s="30"/>
      <c r="K4" s="32"/>
      <c r="M4" s="33" t="s">
        <v>12</v>
      </c>
      <c r="AT4" s="25" t="s">
        <v>6</v>
      </c>
    </row>
    <row r="5" spans="1:70" ht="6.95" customHeight="1">
      <c r="B5" s="29"/>
      <c r="C5" s="30"/>
      <c r="D5" s="30"/>
      <c r="E5" s="30"/>
      <c r="F5" s="30"/>
      <c r="G5" s="30"/>
      <c r="H5" s="30"/>
      <c r="I5" s="127"/>
      <c r="J5" s="30"/>
      <c r="K5" s="32"/>
    </row>
    <row r="6" spans="1:70">
      <c r="B6" s="29"/>
      <c r="C6" s="30"/>
      <c r="D6" s="38" t="s">
        <v>18</v>
      </c>
      <c r="E6" s="30"/>
      <c r="F6" s="30"/>
      <c r="G6" s="30"/>
      <c r="H6" s="30"/>
      <c r="I6" s="127"/>
      <c r="J6" s="30"/>
      <c r="K6" s="32"/>
    </row>
    <row r="7" spans="1:70" ht="22.5" customHeight="1">
      <c r="B7" s="29"/>
      <c r="C7" s="30"/>
      <c r="D7" s="30"/>
      <c r="E7" s="420" t="str">
        <f>'Rekapitulace stavby'!K6</f>
        <v>Národní telemedicínské centrum</v>
      </c>
      <c r="F7" s="421"/>
      <c r="G7" s="421"/>
      <c r="H7" s="421"/>
      <c r="I7" s="127"/>
      <c r="J7" s="30"/>
      <c r="K7" s="32"/>
    </row>
    <row r="8" spans="1:70">
      <c r="B8" s="29"/>
      <c r="C8" s="30"/>
      <c r="D8" s="38" t="s">
        <v>278</v>
      </c>
      <c r="E8" s="30"/>
      <c r="F8" s="30"/>
      <c r="G8" s="30"/>
      <c r="H8" s="30"/>
      <c r="I8" s="127"/>
      <c r="J8" s="30"/>
      <c r="K8" s="32"/>
    </row>
    <row r="9" spans="1:70" ht="22.5" customHeight="1">
      <c r="B9" s="29"/>
      <c r="C9" s="30"/>
      <c r="D9" s="30"/>
      <c r="E9" s="420" t="s">
        <v>14332</v>
      </c>
      <c r="F9" s="380"/>
      <c r="G9" s="380"/>
      <c r="H9" s="380"/>
      <c r="I9" s="127"/>
      <c r="J9" s="30"/>
      <c r="K9" s="32"/>
    </row>
    <row r="10" spans="1:70">
      <c r="B10" s="29"/>
      <c r="C10" s="30"/>
      <c r="D10" s="38" t="s">
        <v>425</v>
      </c>
      <c r="E10" s="30"/>
      <c r="F10" s="30"/>
      <c r="G10" s="30"/>
      <c r="H10" s="30"/>
      <c r="I10" s="127"/>
      <c r="J10" s="30"/>
      <c r="K10" s="32"/>
    </row>
    <row r="11" spans="1:70" s="1" customFormat="1" ht="22.5" customHeight="1">
      <c r="B11" s="42"/>
      <c r="C11" s="43"/>
      <c r="D11" s="43"/>
      <c r="E11" s="404" t="s">
        <v>14434</v>
      </c>
      <c r="F11" s="423"/>
      <c r="G11" s="423"/>
      <c r="H11" s="423"/>
      <c r="I11" s="128"/>
      <c r="J11" s="43"/>
      <c r="K11" s="46"/>
    </row>
    <row r="12" spans="1:70" s="1" customFormat="1">
      <c r="B12" s="42"/>
      <c r="C12" s="43"/>
      <c r="D12" s="38" t="s">
        <v>427</v>
      </c>
      <c r="E12" s="43"/>
      <c r="F12" s="43"/>
      <c r="G12" s="43"/>
      <c r="H12" s="43"/>
      <c r="I12" s="128"/>
      <c r="J12" s="43"/>
      <c r="K12" s="46"/>
    </row>
    <row r="13" spans="1:70" s="1" customFormat="1" ht="36.950000000000003" customHeight="1">
      <c r="B13" s="42"/>
      <c r="C13" s="43"/>
      <c r="D13" s="43"/>
      <c r="E13" s="422" t="s">
        <v>14435</v>
      </c>
      <c r="F13" s="423"/>
      <c r="G13" s="423"/>
      <c r="H13" s="423"/>
      <c r="I13" s="128"/>
      <c r="J13" s="43"/>
      <c r="K13" s="46"/>
    </row>
    <row r="14" spans="1:70" s="1" customFormat="1" ht="13.5">
      <c r="B14" s="42"/>
      <c r="C14" s="43"/>
      <c r="D14" s="43"/>
      <c r="E14" s="43"/>
      <c r="F14" s="43"/>
      <c r="G14" s="43"/>
      <c r="H14" s="43"/>
      <c r="I14" s="128"/>
      <c r="J14" s="43"/>
      <c r="K14" s="46"/>
    </row>
    <row r="15" spans="1:70" s="1" customFormat="1" ht="14.45" customHeight="1">
      <c r="B15" s="42"/>
      <c r="C15" s="43"/>
      <c r="D15" s="38" t="s">
        <v>20</v>
      </c>
      <c r="E15" s="43"/>
      <c r="F15" s="36" t="s">
        <v>21</v>
      </c>
      <c r="G15" s="43"/>
      <c r="H15" s="43"/>
      <c r="I15" s="129" t="s">
        <v>22</v>
      </c>
      <c r="J15" s="36" t="s">
        <v>21</v>
      </c>
      <c r="K15" s="46"/>
    </row>
    <row r="16" spans="1:70" s="1" customFormat="1" ht="14.45" customHeight="1">
      <c r="B16" s="42"/>
      <c r="C16" s="43"/>
      <c r="D16" s="38" t="s">
        <v>23</v>
      </c>
      <c r="E16" s="43"/>
      <c r="F16" s="36" t="s">
        <v>24</v>
      </c>
      <c r="G16" s="43"/>
      <c r="H16" s="43"/>
      <c r="I16" s="129" t="s">
        <v>25</v>
      </c>
      <c r="J16" s="130" t="str">
        <f>'Rekapitulace stavby'!AN8</f>
        <v>26.1.2017</v>
      </c>
      <c r="K16" s="46"/>
    </row>
    <row r="17" spans="2:11" s="1" customFormat="1" ht="10.9" customHeight="1">
      <c r="B17" s="42"/>
      <c r="C17" s="43"/>
      <c r="D17" s="43"/>
      <c r="E17" s="43"/>
      <c r="F17" s="43"/>
      <c r="G17" s="43"/>
      <c r="H17" s="43"/>
      <c r="I17" s="128"/>
      <c r="J17" s="43"/>
      <c r="K17" s="46"/>
    </row>
    <row r="18" spans="2:11" s="1" customFormat="1" ht="14.45" customHeight="1">
      <c r="B18" s="42"/>
      <c r="C18" s="43"/>
      <c r="D18" s="38" t="s">
        <v>27</v>
      </c>
      <c r="E18" s="43"/>
      <c r="F18" s="43"/>
      <c r="G18" s="43"/>
      <c r="H18" s="43"/>
      <c r="I18" s="129" t="s">
        <v>28</v>
      </c>
      <c r="J18" s="36" t="s">
        <v>29</v>
      </c>
      <c r="K18" s="46"/>
    </row>
    <row r="19" spans="2:11" s="1" customFormat="1" ht="18" customHeight="1">
      <c r="B19" s="42"/>
      <c r="C19" s="43"/>
      <c r="D19" s="43"/>
      <c r="E19" s="36" t="s">
        <v>30</v>
      </c>
      <c r="F19" s="43"/>
      <c r="G19" s="43"/>
      <c r="H19" s="43"/>
      <c r="I19" s="129" t="s">
        <v>31</v>
      </c>
      <c r="J19" s="36" t="s">
        <v>21</v>
      </c>
      <c r="K19" s="46"/>
    </row>
    <row r="20" spans="2:11" s="1" customFormat="1" ht="6.95" customHeight="1">
      <c r="B20" s="42"/>
      <c r="C20" s="43"/>
      <c r="D20" s="43"/>
      <c r="E20" s="43"/>
      <c r="F20" s="43"/>
      <c r="G20" s="43"/>
      <c r="H20" s="43"/>
      <c r="I20" s="128"/>
      <c r="J20" s="43"/>
      <c r="K20" s="46"/>
    </row>
    <row r="21" spans="2:11" s="1" customFormat="1" ht="14.45" customHeight="1">
      <c r="B21" s="42"/>
      <c r="C21" s="43"/>
      <c r="D21" s="38" t="s">
        <v>32</v>
      </c>
      <c r="E21" s="43"/>
      <c r="F21" s="43"/>
      <c r="G21" s="43"/>
      <c r="H21" s="43"/>
      <c r="I21" s="129" t="s">
        <v>28</v>
      </c>
      <c r="J21" s="36" t="str">
        <f>IF('Rekapitulace stavby'!AN13="Vyplň údaj","",IF('Rekapitulace stavby'!AN13="","",'Rekapitulace stavby'!AN13))</f>
        <v/>
      </c>
      <c r="K21" s="46"/>
    </row>
    <row r="22" spans="2:11" s="1" customFormat="1" ht="18" customHeight="1">
      <c r="B22" s="42"/>
      <c r="C22" s="43"/>
      <c r="D22" s="43"/>
      <c r="E22" s="36" t="str">
        <f>IF('Rekapitulace stavby'!E14="Vyplň údaj","",IF('Rekapitulace stavby'!E14="","",'Rekapitulace stavby'!E14))</f>
        <v/>
      </c>
      <c r="F22" s="43"/>
      <c r="G22" s="43"/>
      <c r="H22" s="43"/>
      <c r="I22" s="129" t="s">
        <v>31</v>
      </c>
      <c r="J22" s="36" t="str">
        <f>IF('Rekapitulace stavby'!AN14="Vyplň údaj","",IF('Rekapitulace stavby'!AN14="","",'Rekapitulace stavby'!AN14))</f>
        <v/>
      </c>
      <c r="K22" s="46"/>
    </row>
    <row r="23" spans="2:11" s="1" customFormat="1" ht="6.95" customHeight="1">
      <c r="B23" s="42"/>
      <c r="C23" s="43"/>
      <c r="D23" s="43"/>
      <c r="E23" s="43"/>
      <c r="F23" s="43"/>
      <c r="G23" s="43"/>
      <c r="H23" s="43"/>
      <c r="I23" s="128"/>
      <c r="J23" s="43"/>
      <c r="K23" s="46"/>
    </row>
    <row r="24" spans="2:11" s="1" customFormat="1" ht="14.45" customHeight="1">
      <c r="B24" s="42"/>
      <c r="C24" s="43"/>
      <c r="D24" s="38" t="s">
        <v>34</v>
      </c>
      <c r="E24" s="43"/>
      <c r="F24" s="43"/>
      <c r="G24" s="43"/>
      <c r="H24" s="43"/>
      <c r="I24" s="129" t="s">
        <v>28</v>
      </c>
      <c r="J24" s="36" t="s">
        <v>35</v>
      </c>
      <c r="K24" s="46"/>
    </row>
    <row r="25" spans="2:11" s="1" customFormat="1" ht="18" customHeight="1">
      <c r="B25" s="42"/>
      <c r="C25" s="43"/>
      <c r="D25" s="43"/>
      <c r="E25" s="36" t="s">
        <v>36</v>
      </c>
      <c r="F25" s="43"/>
      <c r="G25" s="43"/>
      <c r="H25" s="43"/>
      <c r="I25" s="129" t="s">
        <v>31</v>
      </c>
      <c r="J25" s="36" t="s">
        <v>21</v>
      </c>
      <c r="K25" s="46"/>
    </row>
    <row r="26" spans="2:11" s="1" customFormat="1" ht="6.95" customHeight="1">
      <c r="B26" s="42"/>
      <c r="C26" s="43"/>
      <c r="D26" s="43"/>
      <c r="E26" s="43"/>
      <c r="F26" s="43"/>
      <c r="G26" s="43"/>
      <c r="H26" s="43"/>
      <c r="I26" s="128"/>
      <c r="J26" s="43"/>
      <c r="K26" s="46"/>
    </row>
    <row r="27" spans="2:11" s="1" customFormat="1" ht="14.45" customHeight="1">
      <c r="B27" s="42"/>
      <c r="C27" s="43"/>
      <c r="D27" s="38" t="s">
        <v>38</v>
      </c>
      <c r="E27" s="43"/>
      <c r="F27" s="43"/>
      <c r="G27" s="43"/>
      <c r="H27" s="43"/>
      <c r="I27" s="128"/>
      <c r="J27" s="43"/>
      <c r="K27" s="46"/>
    </row>
    <row r="28" spans="2:11" s="7" customFormat="1" ht="22.5" customHeight="1">
      <c r="B28" s="131"/>
      <c r="C28" s="132"/>
      <c r="D28" s="132"/>
      <c r="E28" s="384" t="s">
        <v>21</v>
      </c>
      <c r="F28" s="384"/>
      <c r="G28" s="384"/>
      <c r="H28" s="384"/>
      <c r="I28" s="133"/>
      <c r="J28" s="132"/>
      <c r="K28" s="134"/>
    </row>
    <row r="29" spans="2:11" s="1" customFormat="1" ht="6.95" customHeight="1">
      <c r="B29" s="42"/>
      <c r="C29" s="43"/>
      <c r="D29" s="43"/>
      <c r="E29" s="43"/>
      <c r="F29" s="43"/>
      <c r="G29" s="43"/>
      <c r="H29" s="43"/>
      <c r="I29" s="128"/>
      <c r="J29" s="43"/>
      <c r="K29" s="46"/>
    </row>
    <row r="30" spans="2:11" s="1" customFormat="1" ht="6.95" customHeight="1">
      <c r="B30" s="42"/>
      <c r="C30" s="43"/>
      <c r="D30" s="86"/>
      <c r="E30" s="86"/>
      <c r="F30" s="86"/>
      <c r="G30" s="86"/>
      <c r="H30" s="86"/>
      <c r="I30" s="135"/>
      <c r="J30" s="86"/>
      <c r="K30" s="136"/>
    </row>
    <row r="31" spans="2:11" s="1" customFormat="1" ht="25.35" customHeight="1">
      <c r="B31" s="42"/>
      <c r="C31" s="43"/>
      <c r="D31" s="137" t="s">
        <v>40</v>
      </c>
      <c r="E31" s="43"/>
      <c r="F31" s="43"/>
      <c r="G31" s="43"/>
      <c r="H31" s="43"/>
      <c r="I31" s="128"/>
      <c r="J31" s="138">
        <f>ROUND(J98,2)</f>
        <v>0</v>
      </c>
      <c r="K31" s="46"/>
    </row>
    <row r="32" spans="2:11" s="1" customFormat="1" ht="6.95" customHeight="1">
      <c r="B32" s="42"/>
      <c r="C32" s="43"/>
      <c r="D32" s="86"/>
      <c r="E32" s="86"/>
      <c r="F32" s="86"/>
      <c r="G32" s="86"/>
      <c r="H32" s="86"/>
      <c r="I32" s="135"/>
      <c r="J32" s="86"/>
      <c r="K32" s="136"/>
    </row>
    <row r="33" spans="2:11" s="1" customFormat="1" ht="14.45" customHeight="1">
      <c r="B33" s="42"/>
      <c r="C33" s="43"/>
      <c r="D33" s="43"/>
      <c r="E33" s="43"/>
      <c r="F33" s="47" t="s">
        <v>42</v>
      </c>
      <c r="G33" s="43"/>
      <c r="H33" s="43"/>
      <c r="I33" s="139" t="s">
        <v>41</v>
      </c>
      <c r="J33" s="47" t="s">
        <v>43</v>
      </c>
      <c r="K33" s="46"/>
    </row>
    <row r="34" spans="2:11" s="1" customFormat="1" ht="14.45" customHeight="1">
      <c r="B34" s="42"/>
      <c r="C34" s="43"/>
      <c r="D34" s="50" t="s">
        <v>44</v>
      </c>
      <c r="E34" s="50" t="s">
        <v>45</v>
      </c>
      <c r="F34" s="140">
        <f>ROUND(SUM(BE98:BE164), 2)</f>
        <v>0</v>
      </c>
      <c r="G34" s="43"/>
      <c r="H34" s="43"/>
      <c r="I34" s="141">
        <v>0.21</v>
      </c>
      <c r="J34" s="140">
        <f>ROUND(ROUND((SUM(BE98:BE164)), 2)*I34, 2)</f>
        <v>0</v>
      </c>
      <c r="K34" s="46"/>
    </row>
    <row r="35" spans="2:11" s="1" customFormat="1" ht="14.45" customHeight="1">
      <c r="B35" s="42"/>
      <c r="C35" s="43"/>
      <c r="D35" s="43"/>
      <c r="E35" s="50" t="s">
        <v>46</v>
      </c>
      <c r="F35" s="140">
        <f>ROUND(SUM(BF98:BF164), 2)</f>
        <v>0</v>
      </c>
      <c r="G35" s="43"/>
      <c r="H35" s="43"/>
      <c r="I35" s="141">
        <v>0.15</v>
      </c>
      <c r="J35" s="140">
        <f>ROUND(ROUND((SUM(BF98:BF164)), 2)*I35, 2)</f>
        <v>0</v>
      </c>
      <c r="K35" s="46"/>
    </row>
    <row r="36" spans="2:11" s="1" customFormat="1" ht="14.45" hidden="1" customHeight="1">
      <c r="B36" s="42"/>
      <c r="C36" s="43"/>
      <c r="D36" s="43"/>
      <c r="E36" s="50" t="s">
        <v>47</v>
      </c>
      <c r="F36" s="140">
        <f>ROUND(SUM(BG98:BG164), 2)</f>
        <v>0</v>
      </c>
      <c r="G36" s="43"/>
      <c r="H36" s="43"/>
      <c r="I36" s="141">
        <v>0.21</v>
      </c>
      <c r="J36" s="140">
        <v>0</v>
      </c>
      <c r="K36" s="46"/>
    </row>
    <row r="37" spans="2:11" s="1" customFormat="1" ht="14.45" hidden="1" customHeight="1">
      <c r="B37" s="42"/>
      <c r="C37" s="43"/>
      <c r="D37" s="43"/>
      <c r="E37" s="50" t="s">
        <v>48</v>
      </c>
      <c r="F37" s="140">
        <f>ROUND(SUM(BH98:BH164), 2)</f>
        <v>0</v>
      </c>
      <c r="G37" s="43"/>
      <c r="H37" s="43"/>
      <c r="I37" s="141">
        <v>0.15</v>
      </c>
      <c r="J37" s="140">
        <v>0</v>
      </c>
      <c r="K37" s="46"/>
    </row>
    <row r="38" spans="2:11" s="1" customFormat="1" ht="14.45" hidden="1" customHeight="1">
      <c r="B38" s="42"/>
      <c r="C38" s="43"/>
      <c r="D38" s="43"/>
      <c r="E38" s="50" t="s">
        <v>49</v>
      </c>
      <c r="F38" s="140">
        <f>ROUND(SUM(BI98:BI164), 2)</f>
        <v>0</v>
      </c>
      <c r="G38" s="43"/>
      <c r="H38" s="43"/>
      <c r="I38" s="141">
        <v>0</v>
      </c>
      <c r="J38" s="140">
        <v>0</v>
      </c>
      <c r="K38" s="46"/>
    </row>
    <row r="39" spans="2:11" s="1" customFormat="1" ht="6.95" customHeight="1">
      <c r="B39" s="42"/>
      <c r="C39" s="43"/>
      <c r="D39" s="43"/>
      <c r="E39" s="43"/>
      <c r="F39" s="43"/>
      <c r="G39" s="43"/>
      <c r="H39" s="43"/>
      <c r="I39" s="128"/>
      <c r="J39" s="43"/>
      <c r="K39" s="46"/>
    </row>
    <row r="40" spans="2:11" s="1" customFormat="1" ht="25.35" customHeight="1">
      <c r="B40" s="42"/>
      <c r="C40" s="142"/>
      <c r="D40" s="143" t="s">
        <v>50</v>
      </c>
      <c r="E40" s="80"/>
      <c r="F40" s="80"/>
      <c r="G40" s="144" t="s">
        <v>51</v>
      </c>
      <c r="H40" s="145" t="s">
        <v>52</v>
      </c>
      <c r="I40" s="146"/>
      <c r="J40" s="147">
        <f>SUM(J31:J38)</f>
        <v>0</v>
      </c>
      <c r="K40" s="148"/>
    </row>
    <row r="41" spans="2:11" s="1" customFormat="1" ht="14.45" customHeight="1">
      <c r="B41" s="57"/>
      <c r="C41" s="58"/>
      <c r="D41" s="58"/>
      <c r="E41" s="58"/>
      <c r="F41" s="58"/>
      <c r="G41" s="58"/>
      <c r="H41" s="58"/>
      <c r="I41" s="149"/>
      <c r="J41" s="58"/>
      <c r="K41" s="59"/>
    </row>
    <row r="45" spans="2:11" s="1" customFormat="1" ht="6.95" customHeight="1">
      <c r="B45" s="150"/>
      <c r="C45" s="151"/>
      <c r="D45" s="151"/>
      <c r="E45" s="151"/>
      <c r="F45" s="151"/>
      <c r="G45" s="151"/>
      <c r="H45" s="151"/>
      <c r="I45" s="152"/>
      <c r="J45" s="151"/>
      <c r="K45" s="153"/>
    </row>
    <row r="46" spans="2:11" s="1" customFormat="1" ht="36.950000000000003" customHeight="1">
      <c r="B46" s="42"/>
      <c r="C46" s="31" t="s">
        <v>280</v>
      </c>
      <c r="D46" s="43"/>
      <c r="E46" s="43"/>
      <c r="F46" s="43"/>
      <c r="G46" s="43"/>
      <c r="H46" s="43"/>
      <c r="I46" s="128"/>
      <c r="J46" s="43"/>
      <c r="K46" s="46"/>
    </row>
    <row r="47" spans="2:11" s="1" customFormat="1" ht="6.95" customHeight="1">
      <c r="B47" s="42"/>
      <c r="C47" s="43"/>
      <c r="D47" s="43"/>
      <c r="E47" s="43"/>
      <c r="F47" s="43"/>
      <c r="G47" s="43"/>
      <c r="H47" s="43"/>
      <c r="I47" s="128"/>
      <c r="J47" s="43"/>
      <c r="K47" s="46"/>
    </row>
    <row r="48" spans="2:11" s="1" customFormat="1" ht="14.45" customHeight="1">
      <c r="B48" s="42"/>
      <c r="C48" s="38" t="s">
        <v>18</v>
      </c>
      <c r="D48" s="43"/>
      <c r="E48" s="43"/>
      <c r="F48" s="43"/>
      <c r="G48" s="43"/>
      <c r="H48" s="43"/>
      <c r="I48" s="128"/>
      <c r="J48" s="43"/>
      <c r="K48" s="46"/>
    </row>
    <row r="49" spans="2:47" s="1" customFormat="1" ht="22.5" customHeight="1">
      <c r="B49" s="42"/>
      <c r="C49" s="43"/>
      <c r="D49" s="43"/>
      <c r="E49" s="420" t="str">
        <f>E7</f>
        <v>Národní telemedicínské centrum</v>
      </c>
      <c r="F49" s="421"/>
      <c r="G49" s="421"/>
      <c r="H49" s="421"/>
      <c r="I49" s="128"/>
      <c r="J49" s="43"/>
      <c r="K49" s="46"/>
    </row>
    <row r="50" spans="2:47">
      <c r="B50" s="29"/>
      <c r="C50" s="38" t="s">
        <v>278</v>
      </c>
      <c r="D50" s="30"/>
      <c r="E50" s="30"/>
      <c r="F50" s="30"/>
      <c r="G50" s="30"/>
      <c r="H50" s="30"/>
      <c r="I50" s="127"/>
      <c r="J50" s="30"/>
      <c r="K50" s="32"/>
    </row>
    <row r="51" spans="2:47" ht="22.5" customHeight="1">
      <c r="B51" s="29"/>
      <c r="C51" s="30"/>
      <c r="D51" s="30"/>
      <c r="E51" s="420" t="s">
        <v>14332</v>
      </c>
      <c r="F51" s="380"/>
      <c r="G51" s="380"/>
      <c r="H51" s="380"/>
      <c r="I51" s="127"/>
      <c r="J51" s="30"/>
      <c r="K51" s="32"/>
    </row>
    <row r="52" spans="2:47">
      <c r="B52" s="29"/>
      <c r="C52" s="38" t="s">
        <v>425</v>
      </c>
      <c r="D52" s="30"/>
      <c r="E52" s="30"/>
      <c r="F52" s="30"/>
      <c r="G52" s="30"/>
      <c r="H52" s="30"/>
      <c r="I52" s="127"/>
      <c r="J52" s="30"/>
      <c r="K52" s="32"/>
    </row>
    <row r="53" spans="2:47" s="1" customFormat="1" ht="22.5" customHeight="1">
      <c r="B53" s="42"/>
      <c r="C53" s="43"/>
      <c r="D53" s="43"/>
      <c r="E53" s="404" t="s">
        <v>14434</v>
      </c>
      <c r="F53" s="423"/>
      <c r="G53" s="423"/>
      <c r="H53" s="423"/>
      <c r="I53" s="128"/>
      <c r="J53" s="43"/>
      <c r="K53" s="46"/>
    </row>
    <row r="54" spans="2:47" s="1" customFormat="1" ht="14.45" customHeight="1">
      <c r="B54" s="42"/>
      <c r="C54" s="38" t="s">
        <v>427</v>
      </c>
      <c r="D54" s="43"/>
      <c r="E54" s="43"/>
      <c r="F54" s="43"/>
      <c r="G54" s="43"/>
      <c r="H54" s="43"/>
      <c r="I54" s="128"/>
      <c r="J54" s="43"/>
      <c r="K54" s="46"/>
    </row>
    <row r="55" spans="2:47" s="1" customFormat="1" ht="23.25" customHeight="1">
      <c r="B55" s="42"/>
      <c r="C55" s="43"/>
      <c r="D55" s="43"/>
      <c r="E55" s="422" t="str">
        <f>E13</f>
        <v>03a - Elektrická požární signalizace</v>
      </c>
      <c r="F55" s="423"/>
      <c r="G55" s="423"/>
      <c r="H55" s="423"/>
      <c r="I55" s="128"/>
      <c r="J55" s="43"/>
      <c r="K55" s="46"/>
    </row>
    <row r="56" spans="2:47" s="1" customFormat="1" ht="6.95" customHeight="1">
      <c r="B56" s="42"/>
      <c r="C56" s="43"/>
      <c r="D56" s="43"/>
      <c r="E56" s="43"/>
      <c r="F56" s="43"/>
      <c r="G56" s="43"/>
      <c r="H56" s="43"/>
      <c r="I56" s="128"/>
      <c r="J56" s="43"/>
      <c r="K56" s="46"/>
    </row>
    <row r="57" spans="2:47" s="1" customFormat="1" ht="18" customHeight="1">
      <c r="B57" s="42"/>
      <c r="C57" s="38" t="s">
        <v>23</v>
      </c>
      <c r="D57" s="43"/>
      <c r="E57" s="43"/>
      <c r="F57" s="36" t="str">
        <f>F16</f>
        <v>FN Olomouc</v>
      </c>
      <c r="G57" s="43"/>
      <c r="H57" s="43"/>
      <c r="I57" s="129" t="s">
        <v>25</v>
      </c>
      <c r="J57" s="130" t="str">
        <f>IF(J16="","",J16)</f>
        <v>26.1.2017</v>
      </c>
      <c r="K57" s="46"/>
    </row>
    <row r="58" spans="2:47" s="1" customFormat="1" ht="6.95" customHeight="1">
      <c r="B58" s="42"/>
      <c r="C58" s="43"/>
      <c r="D58" s="43"/>
      <c r="E58" s="43"/>
      <c r="F58" s="43"/>
      <c r="G58" s="43"/>
      <c r="H58" s="43"/>
      <c r="I58" s="128"/>
      <c r="J58" s="43"/>
      <c r="K58" s="46"/>
    </row>
    <row r="59" spans="2:47" s="1" customFormat="1">
      <c r="B59" s="42"/>
      <c r="C59" s="38" t="s">
        <v>27</v>
      </c>
      <c r="D59" s="43"/>
      <c r="E59" s="43"/>
      <c r="F59" s="36" t="str">
        <f>E19</f>
        <v>SPS Projekt s. r.o., Za Návsí 1670/9, Praha 10</v>
      </c>
      <c r="G59" s="43"/>
      <c r="H59" s="43"/>
      <c r="I59" s="129" t="s">
        <v>34</v>
      </c>
      <c r="J59" s="36" t="str">
        <f>E25</f>
        <v>OK Plan Architects s.r.o., Na Závodí 631, Humpolec</v>
      </c>
      <c r="K59" s="46"/>
    </row>
    <row r="60" spans="2:47" s="1" customFormat="1" ht="14.45" customHeight="1">
      <c r="B60" s="42"/>
      <c r="C60" s="38" t="s">
        <v>32</v>
      </c>
      <c r="D60" s="43"/>
      <c r="E60" s="43"/>
      <c r="F60" s="36" t="str">
        <f>IF(E22="","",E22)</f>
        <v/>
      </c>
      <c r="G60" s="43"/>
      <c r="H60" s="43"/>
      <c r="I60" s="128"/>
      <c r="J60" s="43"/>
      <c r="K60" s="46"/>
    </row>
    <row r="61" spans="2:47" s="1" customFormat="1" ht="10.35" customHeight="1">
      <c r="B61" s="42"/>
      <c r="C61" s="43"/>
      <c r="D61" s="43"/>
      <c r="E61" s="43"/>
      <c r="F61" s="43"/>
      <c r="G61" s="43"/>
      <c r="H61" s="43"/>
      <c r="I61" s="128"/>
      <c r="J61" s="43"/>
      <c r="K61" s="46"/>
    </row>
    <row r="62" spans="2:47" s="1" customFormat="1" ht="29.25" customHeight="1">
      <c r="B62" s="42"/>
      <c r="C62" s="154" t="s">
        <v>281</v>
      </c>
      <c r="D62" s="142"/>
      <c r="E62" s="142"/>
      <c r="F62" s="142"/>
      <c r="G62" s="142"/>
      <c r="H62" s="142"/>
      <c r="I62" s="155"/>
      <c r="J62" s="156" t="s">
        <v>282</v>
      </c>
      <c r="K62" s="157"/>
    </row>
    <row r="63" spans="2:47" s="1" customFormat="1" ht="10.35" customHeight="1">
      <c r="B63" s="42"/>
      <c r="C63" s="43"/>
      <c r="D63" s="43"/>
      <c r="E63" s="43"/>
      <c r="F63" s="43"/>
      <c r="G63" s="43"/>
      <c r="H63" s="43"/>
      <c r="I63" s="128"/>
      <c r="J63" s="43"/>
      <c r="K63" s="46"/>
    </row>
    <row r="64" spans="2:47" s="1" customFormat="1" ht="29.25" customHeight="1">
      <c r="B64" s="42"/>
      <c r="C64" s="158" t="s">
        <v>283</v>
      </c>
      <c r="D64" s="43"/>
      <c r="E64" s="43"/>
      <c r="F64" s="43"/>
      <c r="G64" s="43"/>
      <c r="H64" s="43"/>
      <c r="I64" s="128"/>
      <c r="J64" s="138">
        <f>J98</f>
        <v>0</v>
      </c>
      <c r="K64" s="46"/>
      <c r="AU64" s="25" t="s">
        <v>284</v>
      </c>
    </row>
    <row r="65" spans="2:12" s="8" customFormat="1" ht="24.95" customHeight="1">
      <c r="B65" s="159"/>
      <c r="C65" s="160"/>
      <c r="D65" s="161" t="s">
        <v>14436</v>
      </c>
      <c r="E65" s="162"/>
      <c r="F65" s="162"/>
      <c r="G65" s="162"/>
      <c r="H65" s="162"/>
      <c r="I65" s="163"/>
      <c r="J65" s="164">
        <f>J99</f>
        <v>0</v>
      </c>
      <c r="K65" s="165"/>
    </row>
    <row r="66" spans="2:12" s="9" customFormat="1" ht="19.899999999999999" customHeight="1">
      <c r="B66" s="166"/>
      <c r="C66" s="167"/>
      <c r="D66" s="168" t="s">
        <v>14437</v>
      </c>
      <c r="E66" s="169"/>
      <c r="F66" s="169"/>
      <c r="G66" s="169"/>
      <c r="H66" s="169"/>
      <c r="I66" s="170"/>
      <c r="J66" s="171">
        <f>J100</f>
        <v>0</v>
      </c>
      <c r="K66" s="172"/>
    </row>
    <row r="67" spans="2:12" s="9" customFormat="1" ht="19.899999999999999" customHeight="1">
      <c r="B67" s="166"/>
      <c r="C67" s="167"/>
      <c r="D67" s="168" t="s">
        <v>14438</v>
      </c>
      <c r="E67" s="169"/>
      <c r="F67" s="169"/>
      <c r="G67" s="169"/>
      <c r="H67" s="169"/>
      <c r="I67" s="170"/>
      <c r="J67" s="171">
        <f>J110</f>
        <v>0</v>
      </c>
      <c r="K67" s="172"/>
    </row>
    <row r="68" spans="2:12" s="9" customFormat="1" ht="19.899999999999999" customHeight="1">
      <c r="B68" s="166"/>
      <c r="C68" s="167"/>
      <c r="D68" s="168" t="s">
        <v>14439</v>
      </c>
      <c r="E68" s="169"/>
      <c r="F68" s="169"/>
      <c r="G68" s="169"/>
      <c r="H68" s="169"/>
      <c r="I68" s="170"/>
      <c r="J68" s="171">
        <f>J118</f>
        <v>0</v>
      </c>
      <c r="K68" s="172"/>
    </row>
    <row r="69" spans="2:12" s="9" customFormat="1" ht="19.899999999999999" customHeight="1">
      <c r="B69" s="166"/>
      <c r="C69" s="167"/>
      <c r="D69" s="168" t="s">
        <v>14440</v>
      </c>
      <c r="E69" s="169"/>
      <c r="F69" s="169"/>
      <c r="G69" s="169"/>
      <c r="H69" s="169"/>
      <c r="I69" s="170"/>
      <c r="J69" s="171">
        <f>J121</f>
        <v>0</v>
      </c>
      <c r="K69" s="172"/>
    </row>
    <row r="70" spans="2:12" s="9" customFormat="1" ht="19.899999999999999" customHeight="1">
      <c r="B70" s="166"/>
      <c r="C70" s="167"/>
      <c r="D70" s="168" t="s">
        <v>14441</v>
      </c>
      <c r="E70" s="169"/>
      <c r="F70" s="169"/>
      <c r="G70" s="169"/>
      <c r="H70" s="169"/>
      <c r="I70" s="170"/>
      <c r="J70" s="171">
        <f>J129</f>
        <v>0</v>
      </c>
      <c r="K70" s="172"/>
    </row>
    <row r="71" spans="2:12" s="9" customFormat="1" ht="19.899999999999999" customHeight="1">
      <c r="B71" s="166"/>
      <c r="C71" s="167"/>
      <c r="D71" s="168" t="s">
        <v>14442</v>
      </c>
      <c r="E71" s="169"/>
      <c r="F71" s="169"/>
      <c r="G71" s="169"/>
      <c r="H71" s="169"/>
      <c r="I71" s="170"/>
      <c r="J71" s="171">
        <f>J139</f>
        <v>0</v>
      </c>
      <c r="K71" s="172"/>
    </row>
    <row r="72" spans="2:12" s="9" customFormat="1" ht="19.899999999999999" customHeight="1">
      <c r="B72" s="166"/>
      <c r="C72" s="167"/>
      <c r="D72" s="168" t="s">
        <v>14443</v>
      </c>
      <c r="E72" s="169"/>
      <c r="F72" s="169"/>
      <c r="G72" s="169"/>
      <c r="H72" s="169"/>
      <c r="I72" s="170"/>
      <c r="J72" s="171">
        <f>J142</f>
        <v>0</v>
      </c>
      <c r="K72" s="172"/>
    </row>
    <row r="73" spans="2:12" s="9" customFormat="1" ht="19.899999999999999" customHeight="1">
      <c r="B73" s="166"/>
      <c r="C73" s="167"/>
      <c r="D73" s="168" t="s">
        <v>14444</v>
      </c>
      <c r="E73" s="169"/>
      <c r="F73" s="169"/>
      <c r="G73" s="169"/>
      <c r="H73" s="169"/>
      <c r="I73" s="170"/>
      <c r="J73" s="171">
        <f>J151</f>
        <v>0</v>
      </c>
      <c r="K73" s="172"/>
    </row>
    <row r="74" spans="2:12" s="9" customFormat="1" ht="19.899999999999999" customHeight="1">
      <c r="B74" s="166"/>
      <c r="C74" s="167"/>
      <c r="D74" s="168" t="s">
        <v>14445</v>
      </c>
      <c r="E74" s="169"/>
      <c r="F74" s="169"/>
      <c r="G74" s="169"/>
      <c r="H74" s="169"/>
      <c r="I74" s="170"/>
      <c r="J74" s="171">
        <f>J156</f>
        <v>0</v>
      </c>
      <c r="K74" s="172"/>
    </row>
    <row r="75" spans="2:12" s="1" customFormat="1" ht="21.75" customHeight="1">
      <c r="B75" s="42"/>
      <c r="C75" s="43"/>
      <c r="D75" s="43"/>
      <c r="E75" s="43"/>
      <c r="F75" s="43"/>
      <c r="G75" s="43"/>
      <c r="H75" s="43"/>
      <c r="I75" s="128"/>
      <c r="J75" s="43"/>
      <c r="K75" s="46"/>
    </row>
    <row r="76" spans="2:12" s="1" customFormat="1" ht="6.95" customHeight="1">
      <c r="B76" s="57"/>
      <c r="C76" s="58"/>
      <c r="D76" s="58"/>
      <c r="E76" s="58"/>
      <c r="F76" s="58"/>
      <c r="G76" s="58"/>
      <c r="H76" s="58"/>
      <c r="I76" s="149"/>
      <c r="J76" s="58"/>
      <c r="K76" s="59"/>
    </row>
    <row r="80" spans="2:12" s="1" customFormat="1" ht="6.95" customHeight="1">
      <c r="B80" s="60"/>
      <c r="C80" s="61"/>
      <c r="D80" s="61"/>
      <c r="E80" s="61"/>
      <c r="F80" s="61"/>
      <c r="G80" s="61"/>
      <c r="H80" s="61"/>
      <c r="I80" s="152"/>
      <c r="J80" s="61"/>
      <c r="K80" s="61"/>
      <c r="L80" s="62"/>
    </row>
    <row r="81" spans="2:12" s="1" customFormat="1" ht="36.950000000000003" customHeight="1">
      <c r="B81" s="42"/>
      <c r="C81" s="63" t="s">
        <v>292</v>
      </c>
      <c r="D81" s="64"/>
      <c r="E81" s="64"/>
      <c r="F81" s="64"/>
      <c r="G81" s="64"/>
      <c r="H81" s="64"/>
      <c r="I81" s="173"/>
      <c r="J81" s="64"/>
      <c r="K81" s="64"/>
      <c r="L81" s="62"/>
    </row>
    <row r="82" spans="2:12" s="1" customFormat="1" ht="6.95" customHeight="1">
      <c r="B82" s="42"/>
      <c r="C82" s="64"/>
      <c r="D82" s="64"/>
      <c r="E82" s="64"/>
      <c r="F82" s="64"/>
      <c r="G82" s="64"/>
      <c r="H82" s="64"/>
      <c r="I82" s="173"/>
      <c r="J82" s="64"/>
      <c r="K82" s="64"/>
      <c r="L82" s="62"/>
    </row>
    <row r="83" spans="2:12" s="1" customFormat="1" ht="14.45" customHeight="1">
      <c r="B83" s="42"/>
      <c r="C83" s="66" t="s">
        <v>18</v>
      </c>
      <c r="D83" s="64"/>
      <c r="E83" s="64"/>
      <c r="F83" s="64"/>
      <c r="G83" s="64"/>
      <c r="H83" s="64"/>
      <c r="I83" s="173"/>
      <c r="J83" s="64"/>
      <c r="K83" s="64"/>
      <c r="L83" s="62"/>
    </row>
    <row r="84" spans="2:12" s="1" customFormat="1" ht="22.5" customHeight="1">
      <c r="B84" s="42"/>
      <c r="C84" s="64"/>
      <c r="D84" s="64"/>
      <c r="E84" s="424" t="str">
        <f>E7</f>
        <v>Národní telemedicínské centrum</v>
      </c>
      <c r="F84" s="425"/>
      <c r="G84" s="425"/>
      <c r="H84" s="425"/>
      <c r="I84" s="173"/>
      <c r="J84" s="64"/>
      <c r="K84" s="64"/>
      <c r="L84" s="62"/>
    </row>
    <row r="85" spans="2:12">
      <c r="B85" s="29"/>
      <c r="C85" s="66" t="s">
        <v>278</v>
      </c>
      <c r="D85" s="219"/>
      <c r="E85" s="219"/>
      <c r="F85" s="219"/>
      <c r="G85" s="219"/>
      <c r="H85" s="219"/>
      <c r="J85" s="219"/>
      <c r="K85" s="219"/>
      <c r="L85" s="220"/>
    </row>
    <row r="86" spans="2:12" ht="22.5" customHeight="1">
      <c r="B86" s="29"/>
      <c r="C86" s="219"/>
      <c r="D86" s="219"/>
      <c r="E86" s="424" t="s">
        <v>14332</v>
      </c>
      <c r="F86" s="429"/>
      <c r="G86" s="429"/>
      <c r="H86" s="429"/>
      <c r="J86" s="219"/>
      <c r="K86" s="219"/>
      <c r="L86" s="220"/>
    </row>
    <row r="87" spans="2:12">
      <c r="B87" s="29"/>
      <c r="C87" s="66" t="s">
        <v>425</v>
      </c>
      <c r="D87" s="219"/>
      <c r="E87" s="219"/>
      <c r="F87" s="219"/>
      <c r="G87" s="219"/>
      <c r="H87" s="219"/>
      <c r="J87" s="219"/>
      <c r="K87" s="219"/>
      <c r="L87" s="220"/>
    </row>
    <row r="88" spans="2:12" s="1" customFormat="1" ht="22.5" customHeight="1">
      <c r="B88" s="42"/>
      <c r="C88" s="64"/>
      <c r="D88" s="64"/>
      <c r="E88" s="428" t="s">
        <v>14434</v>
      </c>
      <c r="F88" s="426"/>
      <c r="G88" s="426"/>
      <c r="H88" s="426"/>
      <c r="I88" s="173"/>
      <c r="J88" s="64"/>
      <c r="K88" s="64"/>
      <c r="L88" s="62"/>
    </row>
    <row r="89" spans="2:12" s="1" customFormat="1" ht="14.45" customHeight="1">
      <c r="B89" s="42"/>
      <c r="C89" s="66" t="s">
        <v>427</v>
      </c>
      <c r="D89" s="64"/>
      <c r="E89" s="64"/>
      <c r="F89" s="64"/>
      <c r="G89" s="64"/>
      <c r="H89" s="64"/>
      <c r="I89" s="173"/>
      <c r="J89" s="64"/>
      <c r="K89" s="64"/>
      <c r="L89" s="62"/>
    </row>
    <row r="90" spans="2:12" s="1" customFormat="1" ht="23.25" customHeight="1">
      <c r="B90" s="42"/>
      <c r="C90" s="64"/>
      <c r="D90" s="64"/>
      <c r="E90" s="395" t="str">
        <f>E13</f>
        <v>03a - Elektrická požární signalizace</v>
      </c>
      <c r="F90" s="426"/>
      <c r="G90" s="426"/>
      <c r="H90" s="426"/>
      <c r="I90" s="173"/>
      <c r="J90" s="64"/>
      <c r="K90" s="64"/>
      <c r="L90" s="62"/>
    </row>
    <row r="91" spans="2:12" s="1" customFormat="1" ht="6.95" customHeight="1">
      <c r="B91" s="42"/>
      <c r="C91" s="64"/>
      <c r="D91" s="64"/>
      <c r="E91" s="64"/>
      <c r="F91" s="64"/>
      <c r="G91" s="64"/>
      <c r="H91" s="64"/>
      <c r="I91" s="173"/>
      <c r="J91" s="64"/>
      <c r="K91" s="64"/>
      <c r="L91" s="62"/>
    </row>
    <row r="92" spans="2:12" s="1" customFormat="1" ht="18" customHeight="1">
      <c r="B92" s="42"/>
      <c r="C92" s="66" t="s">
        <v>23</v>
      </c>
      <c r="D92" s="64"/>
      <c r="E92" s="64"/>
      <c r="F92" s="174" t="str">
        <f>F16</f>
        <v>FN Olomouc</v>
      </c>
      <c r="G92" s="64"/>
      <c r="H92" s="64"/>
      <c r="I92" s="175" t="s">
        <v>25</v>
      </c>
      <c r="J92" s="74" t="str">
        <f>IF(J16="","",J16)</f>
        <v>26.1.2017</v>
      </c>
      <c r="K92" s="64"/>
      <c r="L92" s="62"/>
    </row>
    <row r="93" spans="2:12" s="1" customFormat="1" ht="6.95" customHeight="1">
      <c r="B93" s="42"/>
      <c r="C93" s="64"/>
      <c r="D93" s="64"/>
      <c r="E93" s="64"/>
      <c r="F93" s="64"/>
      <c r="G93" s="64"/>
      <c r="H93" s="64"/>
      <c r="I93" s="173"/>
      <c r="J93" s="64"/>
      <c r="K93" s="64"/>
      <c r="L93" s="62"/>
    </row>
    <row r="94" spans="2:12" s="1" customFormat="1">
      <c r="B94" s="42"/>
      <c r="C94" s="66" t="s">
        <v>27</v>
      </c>
      <c r="D94" s="64"/>
      <c r="E94" s="64"/>
      <c r="F94" s="174" t="str">
        <f>E19</f>
        <v>SPS Projekt s. r.o., Za Návsí 1670/9, Praha 10</v>
      </c>
      <c r="G94" s="64"/>
      <c r="H94" s="64"/>
      <c r="I94" s="175" t="s">
        <v>34</v>
      </c>
      <c r="J94" s="174" t="str">
        <f>E25</f>
        <v>OK Plan Architects s.r.o., Na Závodí 631, Humpolec</v>
      </c>
      <c r="K94" s="64"/>
      <c r="L94" s="62"/>
    </row>
    <row r="95" spans="2:12" s="1" customFormat="1" ht="14.45" customHeight="1">
      <c r="B95" s="42"/>
      <c r="C95" s="66" t="s">
        <v>32</v>
      </c>
      <c r="D95" s="64"/>
      <c r="E95" s="64"/>
      <c r="F95" s="174" t="str">
        <f>IF(E22="","",E22)</f>
        <v/>
      </c>
      <c r="G95" s="64"/>
      <c r="H95" s="64"/>
      <c r="I95" s="173"/>
      <c r="J95" s="64"/>
      <c r="K95" s="64"/>
      <c r="L95" s="62"/>
    </row>
    <row r="96" spans="2:12" s="1" customFormat="1" ht="10.35" customHeight="1">
      <c r="B96" s="42"/>
      <c r="C96" s="64"/>
      <c r="D96" s="64"/>
      <c r="E96" s="64"/>
      <c r="F96" s="64"/>
      <c r="G96" s="64"/>
      <c r="H96" s="64"/>
      <c r="I96" s="173"/>
      <c r="J96" s="64"/>
      <c r="K96" s="64"/>
      <c r="L96" s="62"/>
    </row>
    <row r="97" spans="2:65" s="10" customFormat="1" ht="29.25" customHeight="1">
      <c r="B97" s="176"/>
      <c r="C97" s="177" t="s">
        <v>293</v>
      </c>
      <c r="D97" s="178" t="s">
        <v>59</v>
      </c>
      <c r="E97" s="178" t="s">
        <v>55</v>
      </c>
      <c r="F97" s="178" t="s">
        <v>294</v>
      </c>
      <c r="G97" s="178" t="s">
        <v>295</v>
      </c>
      <c r="H97" s="178" t="s">
        <v>296</v>
      </c>
      <c r="I97" s="179" t="s">
        <v>297</v>
      </c>
      <c r="J97" s="178" t="s">
        <v>282</v>
      </c>
      <c r="K97" s="180" t="s">
        <v>298</v>
      </c>
      <c r="L97" s="181"/>
      <c r="M97" s="82" t="s">
        <v>299</v>
      </c>
      <c r="N97" s="83" t="s">
        <v>44</v>
      </c>
      <c r="O97" s="83" t="s">
        <v>300</v>
      </c>
      <c r="P97" s="83" t="s">
        <v>301</v>
      </c>
      <c r="Q97" s="83" t="s">
        <v>302</v>
      </c>
      <c r="R97" s="83" t="s">
        <v>303</v>
      </c>
      <c r="S97" s="83" t="s">
        <v>304</v>
      </c>
      <c r="T97" s="84" t="s">
        <v>305</v>
      </c>
    </row>
    <row r="98" spans="2:65" s="1" customFormat="1" ht="29.25" customHeight="1">
      <c r="B98" s="42"/>
      <c r="C98" s="88" t="s">
        <v>283</v>
      </c>
      <c r="D98" s="64"/>
      <c r="E98" s="64"/>
      <c r="F98" s="64"/>
      <c r="G98" s="64"/>
      <c r="H98" s="64"/>
      <c r="I98" s="173"/>
      <c r="J98" s="182">
        <f>BK98</f>
        <v>0</v>
      </c>
      <c r="K98" s="64"/>
      <c r="L98" s="62"/>
      <c r="M98" s="85"/>
      <c r="N98" s="86"/>
      <c r="O98" s="86"/>
      <c r="P98" s="183">
        <f>P99</f>
        <v>0</v>
      </c>
      <c r="Q98" s="86"/>
      <c r="R98" s="183">
        <f>R99</f>
        <v>0</v>
      </c>
      <c r="S98" s="86"/>
      <c r="T98" s="184">
        <f>T99</f>
        <v>0</v>
      </c>
      <c r="AT98" s="25" t="s">
        <v>73</v>
      </c>
      <c r="AU98" s="25" t="s">
        <v>284</v>
      </c>
      <c r="BK98" s="185">
        <f>BK99</f>
        <v>0</v>
      </c>
    </row>
    <row r="99" spans="2:65" s="11" customFormat="1" ht="37.35" customHeight="1">
      <c r="B99" s="186"/>
      <c r="C99" s="187"/>
      <c r="D99" s="188" t="s">
        <v>73</v>
      </c>
      <c r="E99" s="189" t="s">
        <v>5186</v>
      </c>
      <c r="F99" s="189" t="s">
        <v>248</v>
      </c>
      <c r="G99" s="187"/>
      <c r="H99" s="187"/>
      <c r="I99" s="190"/>
      <c r="J99" s="191">
        <f>BK99</f>
        <v>0</v>
      </c>
      <c r="K99" s="187"/>
      <c r="L99" s="192"/>
      <c r="M99" s="193"/>
      <c r="N99" s="194"/>
      <c r="O99" s="194"/>
      <c r="P99" s="195">
        <f>P100+P110+P118+P121+P129+P139+P142+P151+P156</f>
        <v>0</v>
      </c>
      <c r="Q99" s="194"/>
      <c r="R99" s="195">
        <f>R100+R110+R118+R121+R129+R139+R142+R151+R156</f>
        <v>0</v>
      </c>
      <c r="S99" s="194"/>
      <c r="T99" s="196">
        <f>T100+T110+T118+T121+T129+T139+T142+T151+T156</f>
        <v>0</v>
      </c>
      <c r="AR99" s="197" t="s">
        <v>84</v>
      </c>
      <c r="AT99" s="198" t="s">
        <v>73</v>
      </c>
      <c r="AU99" s="198" t="s">
        <v>74</v>
      </c>
      <c r="AY99" s="197" t="s">
        <v>308</v>
      </c>
      <c r="BK99" s="199">
        <f>BK100+BK110+BK118+BK121+BK129+BK139+BK142+BK151+BK156</f>
        <v>0</v>
      </c>
    </row>
    <row r="100" spans="2:65" s="11" customFormat="1" ht="19.899999999999999" customHeight="1">
      <c r="B100" s="186"/>
      <c r="C100" s="187"/>
      <c r="D100" s="200" t="s">
        <v>73</v>
      </c>
      <c r="E100" s="201" t="s">
        <v>5458</v>
      </c>
      <c r="F100" s="201" t="s">
        <v>14446</v>
      </c>
      <c r="G100" s="187"/>
      <c r="H100" s="187"/>
      <c r="I100" s="190"/>
      <c r="J100" s="202">
        <f>BK100</f>
        <v>0</v>
      </c>
      <c r="K100" s="187"/>
      <c r="L100" s="192"/>
      <c r="M100" s="193"/>
      <c r="N100" s="194"/>
      <c r="O100" s="194"/>
      <c r="P100" s="195">
        <f>SUM(P101:P109)</f>
        <v>0</v>
      </c>
      <c r="Q100" s="194"/>
      <c r="R100" s="195">
        <f>SUM(R101:R109)</f>
        <v>0</v>
      </c>
      <c r="S100" s="194"/>
      <c r="T100" s="196">
        <f>SUM(T101:T109)</f>
        <v>0</v>
      </c>
      <c r="AR100" s="197" t="s">
        <v>84</v>
      </c>
      <c r="AT100" s="198" t="s">
        <v>73</v>
      </c>
      <c r="AU100" s="198" t="s">
        <v>82</v>
      </c>
      <c r="AY100" s="197" t="s">
        <v>308</v>
      </c>
      <c r="BK100" s="199">
        <f>SUM(BK101:BK109)</f>
        <v>0</v>
      </c>
    </row>
    <row r="101" spans="2:65" s="1" customFormat="1" ht="44.25" customHeight="1">
      <c r="B101" s="42"/>
      <c r="C101" s="203" t="s">
        <v>82</v>
      </c>
      <c r="D101" s="203" t="s">
        <v>311</v>
      </c>
      <c r="E101" s="204" t="s">
        <v>9923</v>
      </c>
      <c r="F101" s="205" t="s">
        <v>14447</v>
      </c>
      <c r="G101" s="206" t="s">
        <v>5275</v>
      </c>
      <c r="H101" s="207">
        <v>1</v>
      </c>
      <c r="I101" s="208"/>
      <c r="J101" s="209">
        <f t="shared" ref="J101:J109" si="0">ROUND(I101*H101,2)</f>
        <v>0</v>
      </c>
      <c r="K101" s="205" t="s">
        <v>21</v>
      </c>
      <c r="L101" s="62"/>
      <c r="M101" s="210" t="s">
        <v>21</v>
      </c>
      <c r="N101" s="211" t="s">
        <v>45</v>
      </c>
      <c r="O101" s="43"/>
      <c r="P101" s="212">
        <f t="shared" ref="P101:P109" si="1">O101*H101</f>
        <v>0</v>
      </c>
      <c r="Q101" s="212">
        <v>0</v>
      </c>
      <c r="R101" s="212">
        <f t="shared" ref="R101:R109" si="2">Q101*H101</f>
        <v>0</v>
      </c>
      <c r="S101" s="212">
        <v>0</v>
      </c>
      <c r="T101" s="213">
        <f t="shared" ref="T101:T109" si="3">S101*H101</f>
        <v>0</v>
      </c>
      <c r="AR101" s="25" t="s">
        <v>375</v>
      </c>
      <c r="AT101" s="25" t="s">
        <v>311</v>
      </c>
      <c r="AU101" s="25" t="s">
        <v>84</v>
      </c>
      <c r="AY101" s="25" t="s">
        <v>308</v>
      </c>
      <c r="BE101" s="214">
        <f t="shared" ref="BE101:BE109" si="4">IF(N101="základní",J101,0)</f>
        <v>0</v>
      </c>
      <c r="BF101" s="214">
        <f t="shared" ref="BF101:BF109" si="5">IF(N101="snížená",J101,0)</f>
        <v>0</v>
      </c>
      <c r="BG101" s="214">
        <f t="shared" ref="BG101:BG109" si="6">IF(N101="zákl. přenesená",J101,0)</f>
        <v>0</v>
      </c>
      <c r="BH101" s="214">
        <f t="shared" ref="BH101:BH109" si="7">IF(N101="sníž. přenesená",J101,0)</f>
        <v>0</v>
      </c>
      <c r="BI101" s="214">
        <f t="shared" ref="BI101:BI109" si="8">IF(N101="nulová",J101,0)</f>
        <v>0</v>
      </c>
      <c r="BJ101" s="25" t="s">
        <v>82</v>
      </c>
      <c r="BK101" s="214">
        <f t="shared" ref="BK101:BK109" si="9">ROUND(I101*H101,2)</f>
        <v>0</v>
      </c>
      <c r="BL101" s="25" t="s">
        <v>375</v>
      </c>
      <c r="BM101" s="25" t="s">
        <v>84</v>
      </c>
    </row>
    <row r="102" spans="2:65" s="1" customFormat="1" ht="22.5" customHeight="1">
      <c r="B102" s="42"/>
      <c r="C102" s="203" t="s">
        <v>84</v>
      </c>
      <c r="D102" s="203" t="s">
        <v>311</v>
      </c>
      <c r="E102" s="204" t="s">
        <v>9925</v>
      </c>
      <c r="F102" s="205" t="s">
        <v>14448</v>
      </c>
      <c r="G102" s="206" t="s">
        <v>5275</v>
      </c>
      <c r="H102" s="207">
        <v>1</v>
      </c>
      <c r="I102" s="208"/>
      <c r="J102" s="209">
        <f t="shared" si="0"/>
        <v>0</v>
      </c>
      <c r="K102" s="205" t="s">
        <v>21</v>
      </c>
      <c r="L102" s="62"/>
      <c r="M102" s="210" t="s">
        <v>21</v>
      </c>
      <c r="N102" s="211" t="s">
        <v>45</v>
      </c>
      <c r="O102" s="43"/>
      <c r="P102" s="212">
        <f t="shared" si="1"/>
        <v>0</v>
      </c>
      <c r="Q102" s="212">
        <v>0</v>
      </c>
      <c r="R102" s="212">
        <f t="shared" si="2"/>
        <v>0</v>
      </c>
      <c r="S102" s="212">
        <v>0</v>
      </c>
      <c r="T102" s="213">
        <f t="shared" si="3"/>
        <v>0</v>
      </c>
      <c r="AR102" s="25" t="s">
        <v>375</v>
      </c>
      <c r="AT102" s="25" t="s">
        <v>311</v>
      </c>
      <c r="AU102" s="25" t="s">
        <v>84</v>
      </c>
      <c r="AY102" s="25" t="s">
        <v>308</v>
      </c>
      <c r="BE102" s="214">
        <f t="shared" si="4"/>
        <v>0</v>
      </c>
      <c r="BF102" s="214">
        <f t="shared" si="5"/>
        <v>0</v>
      </c>
      <c r="BG102" s="214">
        <f t="shared" si="6"/>
        <v>0</v>
      </c>
      <c r="BH102" s="214">
        <f t="shared" si="7"/>
        <v>0</v>
      </c>
      <c r="BI102" s="214">
        <f t="shared" si="8"/>
        <v>0</v>
      </c>
      <c r="BJ102" s="25" t="s">
        <v>82</v>
      </c>
      <c r="BK102" s="214">
        <f t="shared" si="9"/>
        <v>0</v>
      </c>
      <c r="BL102" s="25" t="s">
        <v>375</v>
      </c>
      <c r="BM102" s="25" t="s">
        <v>327</v>
      </c>
    </row>
    <row r="103" spans="2:65" s="1" customFormat="1" ht="22.5" customHeight="1">
      <c r="B103" s="42"/>
      <c r="C103" s="203" t="s">
        <v>95</v>
      </c>
      <c r="D103" s="203" t="s">
        <v>311</v>
      </c>
      <c r="E103" s="204" t="s">
        <v>9927</v>
      </c>
      <c r="F103" s="205" t="s">
        <v>14449</v>
      </c>
      <c r="G103" s="206" t="s">
        <v>5275</v>
      </c>
      <c r="H103" s="207">
        <v>1</v>
      </c>
      <c r="I103" s="208"/>
      <c r="J103" s="209">
        <f t="shared" si="0"/>
        <v>0</v>
      </c>
      <c r="K103" s="205" t="s">
        <v>21</v>
      </c>
      <c r="L103" s="62"/>
      <c r="M103" s="210" t="s">
        <v>21</v>
      </c>
      <c r="N103" s="211" t="s">
        <v>45</v>
      </c>
      <c r="O103" s="43"/>
      <c r="P103" s="212">
        <f t="shared" si="1"/>
        <v>0</v>
      </c>
      <c r="Q103" s="212">
        <v>0</v>
      </c>
      <c r="R103" s="212">
        <f t="shared" si="2"/>
        <v>0</v>
      </c>
      <c r="S103" s="212">
        <v>0</v>
      </c>
      <c r="T103" s="213">
        <f t="shared" si="3"/>
        <v>0</v>
      </c>
      <c r="AR103" s="25" t="s">
        <v>375</v>
      </c>
      <c r="AT103" s="25" t="s">
        <v>311</v>
      </c>
      <c r="AU103" s="25" t="s">
        <v>84</v>
      </c>
      <c r="AY103" s="25" t="s">
        <v>308</v>
      </c>
      <c r="BE103" s="214">
        <f t="shared" si="4"/>
        <v>0</v>
      </c>
      <c r="BF103" s="214">
        <f t="shared" si="5"/>
        <v>0</v>
      </c>
      <c r="BG103" s="214">
        <f t="shared" si="6"/>
        <v>0</v>
      </c>
      <c r="BH103" s="214">
        <f t="shared" si="7"/>
        <v>0</v>
      </c>
      <c r="BI103" s="214">
        <f t="shared" si="8"/>
        <v>0</v>
      </c>
      <c r="BJ103" s="25" t="s">
        <v>82</v>
      </c>
      <c r="BK103" s="214">
        <f t="shared" si="9"/>
        <v>0</v>
      </c>
      <c r="BL103" s="25" t="s">
        <v>375</v>
      </c>
      <c r="BM103" s="25" t="s">
        <v>334</v>
      </c>
    </row>
    <row r="104" spans="2:65" s="1" customFormat="1" ht="31.5" customHeight="1">
      <c r="B104" s="42"/>
      <c r="C104" s="203" t="s">
        <v>327</v>
      </c>
      <c r="D104" s="203" t="s">
        <v>311</v>
      </c>
      <c r="E104" s="204" t="s">
        <v>9929</v>
      </c>
      <c r="F104" s="205" t="s">
        <v>14450</v>
      </c>
      <c r="G104" s="206" t="s">
        <v>5275</v>
      </c>
      <c r="H104" s="207">
        <v>2</v>
      </c>
      <c r="I104" s="208"/>
      <c r="J104" s="209">
        <f t="shared" si="0"/>
        <v>0</v>
      </c>
      <c r="K104" s="205" t="s">
        <v>21</v>
      </c>
      <c r="L104" s="62"/>
      <c r="M104" s="210" t="s">
        <v>21</v>
      </c>
      <c r="N104" s="211" t="s">
        <v>45</v>
      </c>
      <c r="O104" s="43"/>
      <c r="P104" s="212">
        <f t="shared" si="1"/>
        <v>0</v>
      </c>
      <c r="Q104" s="212">
        <v>0</v>
      </c>
      <c r="R104" s="212">
        <f t="shared" si="2"/>
        <v>0</v>
      </c>
      <c r="S104" s="212">
        <v>0</v>
      </c>
      <c r="T104" s="213">
        <f t="shared" si="3"/>
        <v>0</v>
      </c>
      <c r="AR104" s="25" t="s">
        <v>375</v>
      </c>
      <c r="AT104" s="25" t="s">
        <v>311</v>
      </c>
      <c r="AU104" s="25" t="s">
        <v>84</v>
      </c>
      <c r="AY104" s="25" t="s">
        <v>308</v>
      </c>
      <c r="BE104" s="214">
        <f t="shared" si="4"/>
        <v>0</v>
      </c>
      <c r="BF104" s="214">
        <f t="shared" si="5"/>
        <v>0</v>
      </c>
      <c r="BG104" s="214">
        <f t="shared" si="6"/>
        <v>0</v>
      </c>
      <c r="BH104" s="214">
        <f t="shared" si="7"/>
        <v>0</v>
      </c>
      <c r="BI104" s="214">
        <f t="shared" si="8"/>
        <v>0</v>
      </c>
      <c r="BJ104" s="25" t="s">
        <v>82</v>
      </c>
      <c r="BK104" s="214">
        <f t="shared" si="9"/>
        <v>0</v>
      </c>
      <c r="BL104" s="25" t="s">
        <v>375</v>
      </c>
      <c r="BM104" s="25" t="s">
        <v>342</v>
      </c>
    </row>
    <row r="105" spans="2:65" s="1" customFormat="1" ht="22.5" customHeight="1">
      <c r="B105" s="42"/>
      <c r="C105" s="203" t="s">
        <v>307</v>
      </c>
      <c r="D105" s="203" t="s">
        <v>311</v>
      </c>
      <c r="E105" s="204" t="s">
        <v>9931</v>
      </c>
      <c r="F105" s="205" t="s">
        <v>14451</v>
      </c>
      <c r="G105" s="206" t="s">
        <v>5275</v>
      </c>
      <c r="H105" s="207">
        <v>5</v>
      </c>
      <c r="I105" s="208"/>
      <c r="J105" s="209">
        <f t="shared" si="0"/>
        <v>0</v>
      </c>
      <c r="K105" s="205" t="s">
        <v>21</v>
      </c>
      <c r="L105" s="62"/>
      <c r="M105" s="210" t="s">
        <v>21</v>
      </c>
      <c r="N105" s="211" t="s">
        <v>45</v>
      </c>
      <c r="O105" s="43"/>
      <c r="P105" s="212">
        <f t="shared" si="1"/>
        <v>0</v>
      </c>
      <c r="Q105" s="212">
        <v>0</v>
      </c>
      <c r="R105" s="212">
        <f t="shared" si="2"/>
        <v>0</v>
      </c>
      <c r="S105" s="212">
        <v>0</v>
      </c>
      <c r="T105" s="213">
        <f t="shared" si="3"/>
        <v>0</v>
      </c>
      <c r="AR105" s="25" t="s">
        <v>375</v>
      </c>
      <c r="AT105" s="25" t="s">
        <v>311</v>
      </c>
      <c r="AU105" s="25" t="s">
        <v>84</v>
      </c>
      <c r="AY105" s="25" t="s">
        <v>308</v>
      </c>
      <c r="BE105" s="214">
        <f t="shared" si="4"/>
        <v>0</v>
      </c>
      <c r="BF105" s="214">
        <f t="shared" si="5"/>
        <v>0</v>
      </c>
      <c r="BG105" s="214">
        <f t="shared" si="6"/>
        <v>0</v>
      </c>
      <c r="BH105" s="214">
        <f t="shared" si="7"/>
        <v>0</v>
      </c>
      <c r="BI105" s="214">
        <f t="shared" si="8"/>
        <v>0</v>
      </c>
      <c r="BJ105" s="25" t="s">
        <v>82</v>
      </c>
      <c r="BK105" s="214">
        <f t="shared" si="9"/>
        <v>0</v>
      </c>
      <c r="BL105" s="25" t="s">
        <v>375</v>
      </c>
      <c r="BM105" s="25" t="s">
        <v>350</v>
      </c>
    </row>
    <row r="106" spans="2:65" s="1" customFormat="1" ht="22.5" customHeight="1">
      <c r="B106" s="42"/>
      <c r="C106" s="203" t="s">
        <v>334</v>
      </c>
      <c r="D106" s="203" t="s">
        <v>311</v>
      </c>
      <c r="E106" s="204" t="s">
        <v>9933</v>
      </c>
      <c r="F106" s="205" t="s">
        <v>14452</v>
      </c>
      <c r="G106" s="206" t="s">
        <v>5275</v>
      </c>
      <c r="H106" s="207">
        <v>1</v>
      </c>
      <c r="I106" s="208"/>
      <c r="J106" s="209">
        <f t="shared" si="0"/>
        <v>0</v>
      </c>
      <c r="K106" s="205" t="s">
        <v>21</v>
      </c>
      <c r="L106" s="62"/>
      <c r="M106" s="210" t="s">
        <v>21</v>
      </c>
      <c r="N106" s="211" t="s">
        <v>45</v>
      </c>
      <c r="O106" s="43"/>
      <c r="P106" s="212">
        <f t="shared" si="1"/>
        <v>0</v>
      </c>
      <c r="Q106" s="212">
        <v>0</v>
      </c>
      <c r="R106" s="212">
        <f t="shared" si="2"/>
        <v>0</v>
      </c>
      <c r="S106" s="212">
        <v>0</v>
      </c>
      <c r="T106" s="213">
        <f t="shared" si="3"/>
        <v>0</v>
      </c>
      <c r="AR106" s="25" t="s">
        <v>375</v>
      </c>
      <c r="AT106" s="25" t="s">
        <v>311</v>
      </c>
      <c r="AU106" s="25" t="s">
        <v>84</v>
      </c>
      <c r="AY106" s="25" t="s">
        <v>308</v>
      </c>
      <c r="BE106" s="214">
        <f t="shared" si="4"/>
        <v>0</v>
      </c>
      <c r="BF106" s="214">
        <f t="shared" si="5"/>
        <v>0</v>
      </c>
      <c r="BG106" s="214">
        <f t="shared" si="6"/>
        <v>0</v>
      </c>
      <c r="BH106" s="214">
        <f t="shared" si="7"/>
        <v>0</v>
      </c>
      <c r="BI106" s="214">
        <f t="shared" si="8"/>
        <v>0</v>
      </c>
      <c r="BJ106" s="25" t="s">
        <v>82</v>
      </c>
      <c r="BK106" s="214">
        <f t="shared" si="9"/>
        <v>0</v>
      </c>
      <c r="BL106" s="25" t="s">
        <v>375</v>
      </c>
      <c r="BM106" s="25" t="s">
        <v>360</v>
      </c>
    </row>
    <row r="107" spans="2:65" s="1" customFormat="1" ht="22.5" customHeight="1">
      <c r="B107" s="42"/>
      <c r="C107" s="203" t="s">
        <v>338</v>
      </c>
      <c r="D107" s="203" t="s">
        <v>311</v>
      </c>
      <c r="E107" s="204" t="s">
        <v>9935</v>
      </c>
      <c r="F107" s="205" t="s">
        <v>14453</v>
      </c>
      <c r="G107" s="206" t="s">
        <v>5275</v>
      </c>
      <c r="H107" s="207">
        <v>1</v>
      </c>
      <c r="I107" s="208"/>
      <c r="J107" s="209">
        <f t="shared" si="0"/>
        <v>0</v>
      </c>
      <c r="K107" s="205" t="s">
        <v>21</v>
      </c>
      <c r="L107" s="62"/>
      <c r="M107" s="210" t="s">
        <v>21</v>
      </c>
      <c r="N107" s="211" t="s">
        <v>45</v>
      </c>
      <c r="O107" s="43"/>
      <c r="P107" s="212">
        <f t="shared" si="1"/>
        <v>0</v>
      </c>
      <c r="Q107" s="212">
        <v>0</v>
      </c>
      <c r="R107" s="212">
        <f t="shared" si="2"/>
        <v>0</v>
      </c>
      <c r="S107" s="212">
        <v>0</v>
      </c>
      <c r="T107" s="213">
        <f t="shared" si="3"/>
        <v>0</v>
      </c>
      <c r="AR107" s="25" t="s">
        <v>375</v>
      </c>
      <c r="AT107" s="25" t="s">
        <v>311</v>
      </c>
      <c r="AU107" s="25" t="s">
        <v>84</v>
      </c>
      <c r="AY107" s="25" t="s">
        <v>308</v>
      </c>
      <c r="BE107" s="214">
        <f t="shared" si="4"/>
        <v>0</v>
      </c>
      <c r="BF107" s="214">
        <f t="shared" si="5"/>
        <v>0</v>
      </c>
      <c r="BG107" s="214">
        <f t="shared" si="6"/>
        <v>0</v>
      </c>
      <c r="BH107" s="214">
        <f t="shared" si="7"/>
        <v>0</v>
      </c>
      <c r="BI107" s="214">
        <f t="shared" si="8"/>
        <v>0</v>
      </c>
      <c r="BJ107" s="25" t="s">
        <v>82</v>
      </c>
      <c r="BK107" s="214">
        <f t="shared" si="9"/>
        <v>0</v>
      </c>
      <c r="BL107" s="25" t="s">
        <v>375</v>
      </c>
      <c r="BM107" s="25" t="s">
        <v>368</v>
      </c>
    </row>
    <row r="108" spans="2:65" s="1" customFormat="1" ht="22.5" customHeight="1">
      <c r="B108" s="42"/>
      <c r="C108" s="203" t="s">
        <v>342</v>
      </c>
      <c r="D108" s="203" t="s">
        <v>311</v>
      </c>
      <c r="E108" s="204" t="s">
        <v>9937</v>
      </c>
      <c r="F108" s="205" t="s">
        <v>14454</v>
      </c>
      <c r="G108" s="206" t="s">
        <v>14455</v>
      </c>
      <c r="H108" s="207">
        <v>1</v>
      </c>
      <c r="I108" s="208"/>
      <c r="J108" s="209">
        <f t="shared" si="0"/>
        <v>0</v>
      </c>
      <c r="K108" s="205" t="s">
        <v>21</v>
      </c>
      <c r="L108" s="62"/>
      <c r="M108" s="210" t="s">
        <v>21</v>
      </c>
      <c r="N108" s="211" t="s">
        <v>45</v>
      </c>
      <c r="O108" s="43"/>
      <c r="P108" s="212">
        <f t="shared" si="1"/>
        <v>0</v>
      </c>
      <c r="Q108" s="212">
        <v>0</v>
      </c>
      <c r="R108" s="212">
        <f t="shared" si="2"/>
        <v>0</v>
      </c>
      <c r="S108" s="212">
        <v>0</v>
      </c>
      <c r="T108" s="213">
        <f t="shared" si="3"/>
        <v>0</v>
      </c>
      <c r="AR108" s="25" t="s">
        <v>375</v>
      </c>
      <c r="AT108" s="25" t="s">
        <v>311</v>
      </c>
      <c r="AU108" s="25" t="s">
        <v>84</v>
      </c>
      <c r="AY108" s="25" t="s">
        <v>308</v>
      </c>
      <c r="BE108" s="214">
        <f t="shared" si="4"/>
        <v>0</v>
      </c>
      <c r="BF108" s="214">
        <f t="shared" si="5"/>
        <v>0</v>
      </c>
      <c r="BG108" s="214">
        <f t="shared" si="6"/>
        <v>0</v>
      </c>
      <c r="BH108" s="214">
        <f t="shared" si="7"/>
        <v>0</v>
      </c>
      <c r="BI108" s="214">
        <f t="shared" si="8"/>
        <v>0</v>
      </c>
      <c r="BJ108" s="25" t="s">
        <v>82</v>
      </c>
      <c r="BK108" s="214">
        <f t="shared" si="9"/>
        <v>0</v>
      </c>
      <c r="BL108" s="25" t="s">
        <v>375</v>
      </c>
      <c r="BM108" s="25" t="s">
        <v>375</v>
      </c>
    </row>
    <row r="109" spans="2:65" s="1" customFormat="1" ht="22.5" customHeight="1">
      <c r="B109" s="42"/>
      <c r="C109" s="203" t="s">
        <v>346</v>
      </c>
      <c r="D109" s="203" t="s">
        <v>311</v>
      </c>
      <c r="E109" s="204" t="s">
        <v>9941</v>
      </c>
      <c r="F109" s="205" t="s">
        <v>14456</v>
      </c>
      <c r="G109" s="206" t="s">
        <v>5275</v>
      </c>
      <c r="H109" s="207">
        <v>2</v>
      </c>
      <c r="I109" s="208"/>
      <c r="J109" s="209">
        <f t="shared" si="0"/>
        <v>0</v>
      </c>
      <c r="K109" s="205" t="s">
        <v>21</v>
      </c>
      <c r="L109" s="62"/>
      <c r="M109" s="210" t="s">
        <v>21</v>
      </c>
      <c r="N109" s="211" t="s">
        <v>45</v>
      </c>
      <c r="O109" s="43"/>
      <c r="P109" s="212">
        <f t="shared" si="1"/>
        <v>0</v>
      </c>
      <c r="Q109" s="212">
        <v>0</v>
      </c>
      <c r="R109" s="212">
        <f t="shared" si="2"/>
        <v>0</v>
      </c>
      <c r="S109" s="212">
        <v>0</v>
      </c>
      <c r="T109" s="213">
        <f t="shared" si="3"/>
        <v>0</v>
      </c>
      <c r="AR109" s="25" t="s">
        <v>375</v>
      </c>
      <c r="AT109" s="25" t="s">
        <v>311</v>
      </c>
      <c r="AU109" s="25" t="s">
        <v>84</v>
      </c>
      <c r="AY109" s="25" t="s">
        <v>308</v>
      </c>
      <c r="BE109" s="214">
        <f t="shared" si="4"/>
        <v>0</v>
      </c>
      <c r="BF109" s="214">
        <f t="shared" si="5"/>
        <v>0</v>
      </c>
      <c r="BG109" s="214">
        <f t="shared" si="6"/>
        <v>0</v>
      </c>
      <c r="BH109" s="214">
        <f t="shared" si="7"/>
        <v>0</v>
      </c>
      <c r="BI109" s="214">
        <f t="shared" si="8"/>
        <v>0</v>
      </c>
      <c r="BJ109" s="25" t="s">
        <v>82</v>
      </c>
      <c r="BK109" s="214">
        <f t="shared" si="9"/>
        <v>0</v>
      </c>
      <c r="BL109" s="25" t="s">
        <v>375</v>
      </c>
      <c r="BM109" s="25" t="s">
        <v>385</v>
      </c>
    </row>
    <row r="110" spans="2:65" s="11" customFormat="1" ht="29.85" customHeight="1">
      <c r="B110" s="186"/>
      <c r="C110" s="187"/>
      <c r="D110" s="200" t="s">
        <v>73</v>
      </c>
      <c r="E110" s="201" t="s">
        <v>5464</v>
      </c>
      <c r="F110" s="201" t="s">
        <v>14457</v>
      </c>
      <c r="G110" s="187"/>
      <c r="H110" s="187"/>
      <c r="I110" s="190"/>
      <c r="J110" s="202">
        <f>BK110</f>
        <v>0</v>
      </c>
      <c r="K110" s="187"/>
      <c r="L110" s="192"/>
      <c r="M110" s="193"/>
      <c r="N110" s="194"/>
      <c r="O110" s="194"/>
      <c r="P110" s="195">
        <f>SUM(P111:P117)</f>
        <v>0</v>
      </c>
      <c r="Q110" s="194"/>
      <c r="R110" s="195">
        <f>SUM(R111:R117)</f>
        <v>0</v>
      </c>
      <c r="S110" s="194"/>
      <c r="T110" s="196">
        <f>SUM(T111:T117)</f>
        <v>0</v>
      </c>
      <c r="AR110" s="197" t="s">
        <v>84</v>
      </c>
      <c r="AT110" s="198" t="s">
        <v>73</v>
      </c>
      <c r="AU110" s="198" t="s">
        <v>82</v>
      </c>
      <c r="AY110" s="197" t="s">
        <v>308</v>
      </c>
      <c r="BK110" s="199">
        <f>SUM(BK111:BK117)</f>
        <v>0</v>
      </c>
    </row>
    <row r="111" spans="2:65" s="1" customFormat="1" ht="22.5" customHeight="1">
      <c r="B111" s="42"/>
      <c r="C111" s="203" t="s">
        <v>350</v>
      </c>
      <c r="D111" s="203" t="s">
        <v>311</v>
      </c>
      <c r="E111" s="204" t="s">
        <v>9943</v>
      </c>
      <c r="F111" s="205" t="s">
        <v>14458</v>
      </c>
      <c r="G111" s="206" t="s">
        <v>5275</v>
      </c>
      <c r="H111" s="207">
        <v>1</v>
      </c>
      <c r="I111" s="208"/>
      <c r="J111" s="209">
        <f t="shared" ref="J111:J117" si="10">ROUND(I111*H111,2)</f>
        <v>0</v>
      </c>
      <c r="K111" s="205" t="s">
        <v>21</v>
      </c>
      <c r="L111" s="62"/>
      <c r="M111" s="210" t="s">
        <v>21</v>
      </c>
      <c r="N111" s="211" t="s">
        <v>45</v>
      </c>
      <c r="O111" s="43"/>
      <c r="P111" s="212">
        <f t="shared" ref="P111:P117" si="11">O111*H111</f>
        <v>0</v>
      </c>
      <c r="Q111" s="212">
        <v>0</v>
      </c>
      <c r="R111" s="212">
        <f t="shared" ref="R111:R117" si="12">Q111*H111</f>
        <v>0</v>
      </c>
      <c r="S111" s="212">
        <v>0</v>
      </c>
      <c r="T111" s="213">
        <f t="shared" ref="T111:T117" si="13">S111*H111</f>
        <v>0</v>
      </c>
      <c r="AR111" s="25" t="s">
        <v>375</v>
      </c>
      <c r="AT111" s="25" t="s">
        <v>311</v>
      </c>
      <c r="AU111" s="25" t="s">
        <v>84</v>
      </c>
      <c r="AY111" s="25" t="s">
        <v>308</v>
      </c>
      <c r="BE111" s="214">
        <f t="shared" ref="BE111:BE117" si="14">IF(N111="základní",J111,0)</f>
        <v>0</v>
      </c>
      <c r="BF111" s="214">
        <f t="shared" ref="BF111:BF117" si="15">IF(N111="snížená",J111,0)</f>
        <v>0</v>
      </c>
      <c r="BG111" s="214">
        <f t="shared" ref="BG111:BG117" si="16">IF(N111="zákl. přenesená",J111,0)</f>
        <v>0</v>
      </c>
      <c r="BH111" s="214">
        <f t="shared" ref="BH111:BH117" si="17">IF(N111="sníž. přenesená",J111,0)</f>
        <v>0</v>
      </c>
      <c r="BI111" s="214">
        <f t="shared" ref="BI111:BI117" si="18">IF(N111="nulová",J111,0)</f>
        <v>0</v>
      </c>
      <c r="BJ111" s="25" t="s">
        <v>82</v>
      </c>
      <c r="BK111" s="214">
        <f t="shared" ref="BK111:BK117" si="19">ROUND(I111*H111,2)</f>
        <v>0</v>
      </c>
      <c r="BL111" s="25" t="s">
        <v>375</v>
      </c>
      <c r="BM111" s="25" t="s">
        <v>393</v>
      </c>
    </row>
    <row r="112" spans="2:65" s="1" customFormat="1" ht="22.5" customHeight="1">
      <c r="B112" s="42"/>
      <c r="C112" s="203" t="s">
        <v>356</v>
      </c>
      <c r="D112" s="203" t="s">
        <v>311</v>
      </c>
      <c r="E112" s="204" t="s">
        <v>9925</v>
      </c>
      <c r="F112" s="205" t="s">
        <v>14448</v>
      </c>
      <c r="G112" s="206" t="s">
        <v>5275</v>
      </c>
      <c r="H112" s="207">
        <v>1</v>
      </c>
      <c r="I112" s="208"/>
      <c r="J112" s="209">
        <f t="shared" si="10"/>
        <v>0</v>
      </c>
      <c r="K112" s="205" t="s">
        <v>21</v>
      </c>
      <c r="L112" s="62"/>
      <c r="M112" s="210" t="s">
        <v>21</v>
      </c>
      <c r="N112" s="211" t="s">
        <v>45</v>
      </c>
      <c r="O112" s="43"/>
      <c r="P112" s="212">
        <f t="shared" si="11"/>
        <v>0</v>
      </c>
      <c r="Q112" s="212">
        <v>0</v>
      </c>
      <c r="R112" s="212">
        <f t="shared" si="12"/>
        <v>0</v>
      </c>
      <c r="S112" s="212">
        <v>0</v>
      </c>
      <c r="T112" s="213">
        <f t="shared" si="13"/>
        <v>0</v>
      </c>
      <c r="AR112" s="25" t="s">
        <v>375</v>
      </c>
      <c r="AT112" s="25" t="s">
        <v>311</v>
      </c>
      <c r="AU112" s="25" t="s">
        <v>84</v>
      </c>
      <c r="AY112" s="25" t="s">
        <v>308</v>
      </c>
      <c r="BE112" s="214">
        <f t="shared" si="14"/>
        <v>0</v>
      </c>
      <c r="BF112" s="214">
        <f t="shared" si="15"/>
        <v>0</v>
      </c>
      <c r="BG112" s="214">
        <f t="shared" si="16"/>
        <v>0</v>
      </c>
      <c r="BH112" s="214">
        <f t="shared" si="17"/>
        <v>0</v>
      </c>
      <c r="BI112" s="214">
        <f t="shared" si="18"/>
        <v>0</v>
      </c>
      <c r="BJ112" s="25" t="s">
        <v>82</v>
      </c>
      <c r="BK112" s="214">
        <f t="shared" si="19"/>
        <v>0</v>
      </c>
      <c r="BL112" s="25" t="s">
        <v>375</v>
      </c>
      <c r="BM112" s="25" t="s">
        <v>402</v>
      </c>
    </row>
    <row r="113" spans="2:65" s="1" customFormat="1" ht="22.5" customHeight="1">
      <c r="B113" s="42"/>
      <c r="C113" s="203" t="s">
        <v>360</v>
      </c>
      <c r="D113" s="203" t="s">
        <v>311</v>
      </c>
      <c r="E113" s="204" t="s">
        <v>9927</v>
      </c>
      <c r="F113" s="205" t="s">
        <v>14449</v>
      </c>
      <c r="G113" s="206" t="s">
        <v>5275</v>
      </c>
      <c r="H113" s="207">
        <v>1</v>
      </c>
      <c r="I113" s="208"/>
      <c r="J113" s="209">
        <f t="shared" si="10"/>
        <v>0</v>
      </c>
      <c r="K113" s="205" t="s">
        <v>21</v>
      </c>
      <c r="L113" s="62"/>
      <c r="M113" s="210" t="s">
        <v>21</v>
      </c>
      <c r="N113" s="211" t="s">
        <v>45</v>
      </c>
      <c r="O113" s="43"/>
      <c r="P113" s="212">
        <f t="shared" si="11"/>
        <v>0</v>
      </c>
      <c r="Q113" s="212">
        <v>0</v>
      </c>
      <c r="R113" s="212">
        <f t="shared" si="12"/>
        <v>0</v>
      </c>
      <c r="S113" s="212">
        <v>0</v>
      </c>
      <c r="T113" s="213">
        <f t="shared" si="13"/>
        <v>0</v>
      </c>
      <c r="AR113" s="25" t="s">
        <v>375</v>
      </c>
      <c r="AT113" s="25" t="s">
        <v>311</v>
      </c>
      <c r="AU113" s="25" t="s">
        <v>84</v>
      </c>
      <c r="AY113" s="25" t="s">
        <v>308</v>
      </c>
      <c r="BE113" s="214">
        <f t="shared" si="14"/>
        <v>0</v>
      </c>
      <c r="BF113" s="214">
        <f t="shared" si="15"/>
        <v>0</v>
      </c>
      <c r="BG113" s="214">
        <f t="shared" si="16"/>
        <v>0</v>
      </c>
      <c r="BH113" s="214">
        <f t="shared" si="17"/>
        <v>0</v>
      </c>
      <c r="BI113" s="214">
        <f t="shared" si="18"/>
        <v>0</v>
      </c>
      <c r="BJ113" s="25" t="s">
        <v>82</v>
      </c>
      <c r="BK113" s="214">
        <f t="shared" si="19"/>
        <v>0</v>
      </c>
      <c r="BL113" s="25" t="s">
        <v>375</v>
      </c>
      <c r="BM113" s="25" t="s">
        <v>410</v>
      </c>
    </row>
    <row r="114" spans="2:65" s="1" customFormat="1" ht="22.5" customHeight="1">
      <c r="B114" s="42"/>
      <c r="C114" s="203" t="s">
        <v>364</v>
      </c>
      <c r="D114" s="203" t="s">
        <v>311</v>
      </c>
      <c r="E114" s="204" t="s">
        <v>9933</v>
      </c>
      <c r="F114" s="205" t="s">
        <v>14452</v>
      </c>
      <c r="G114" s="206" t="s">
        <v>5275</v>
      </c>
      <c r="H114" s="207">
        <v>1</v>
      </c>
      <c r="I114" s="208"/>
      <c r="J114" s="209">
        <f t="shared" si="10"/>
        <v>0</v>
      </c>
      <c r="K114" s="205" t="s">
        <v>21</v>
      </c>
      <c r="L114" s="62"/>
      <c r="M114" s="210" t="s">
        <v>21</v>
      </c>
      <c r="N114" s="211" t="s">
        <v>45</v>
      </c>
      <c r="O114" s="43"/>
      <c r="P114" s="212">
        <f t="shared" si="11"/>
        <v>0</v>
      </c>
      <c r="Q114" s="212">
        <v>0</v>
      </c>
      <c r="R114" s="212">
        <f t="shared" si="12"/>
        <v>0</v>
      </c>
      <c r="S114" s="212">
        <v>0</v>
      </c>
      <c r="T114" s="213">
        <f t="shared" si="13"/>
        <v>0</v>
      </c>
      <c r="AR114" s="25" t="s">
        <v>375</v>
      </c>
      <c r="AT114" s="25" t="s">
        <v>311</v>
      </c>
      <c r="AU114" s="25" t="s">
        <v>84</v>
      </c>
      <c r="AY114" s="25" t="s">
        <v>308</v>
      </c>
      <c r="BE114" s="214">
        <f t="shared" si="14"/>
        <v>0</v>
      </c>
      <c r="BF114" s="214">
        <f t="shared" si="15"/>
        <v>0</v>
      </c>
      <c r="BG114" s="214">
        <f t="shared" si="16"/>
        <v>0</v>
      </c>
      <c r="BH114" s="214">
        <f t="shared" si="17"/>
        <v>0</v>
      </c>
      <c r="BI114" s="214">
        <f t="shared" si="18"/>
        <v>0</v>
      </c>
      <c r="BJ114" s="25" t="s">
        <v>82</v>
      </c>
      <c r="BK114" s="214">
        <f t="shared" si="19"/>
        <v>0</v>
      </c>
      <c r="BL114" s="25" t="s">
        <v>375</v>
      </c>
      <c r="BM114" s="25" t="s">
        <v>420</v>
      </c>
    </row>
    <row r="115" spans="2:65" s="1" customFormat="1" ht="22.5" customHeight="1">
      <c r="B115" s="42"/>
      <c r="C115" s="203" t="s">
        <v>368</v>
      </c>
      <c r="D115" s="203" t="s">
        <v>311</v>
      </c>
      <c r="E115" s="204" t="s">
        <v>9935</v>
      </c>
      <c r="F115" s="205" t="s">
        <v>14453</v>
      </c>
      <c r="G115" s="206" t="s">
        <v>5275</v>
      </c>
      <c r="H115" s="207">
        <v>1</v>
      </c>
      <c r="I115" s="208"/>
      <c r="J115" s="209">
        <f t="shared" si="10"/>
        <v>0</v>
      </c>
      <c r="K115" s="205" t="s">
        <v>21</v>
      </c>
      <c r="L115" s="62"/>
      <c r="M115" s="210" t="s">
        <v>21</v>
      </c>
      <c r="N115" s="211" t="s">
        <v>45</v>
      </c>
      <c r="O115" s="43"/>
      <c r="P115" s="212">
        <f t="shared" si="11"/>
        <v>0</v>
      </c>
      <c r="Q115" s="212">
        <v>0</v>
      </c>
      <c r="R115" s="212">
        <f t="shared" si="12"/>
        <v>0</v>
      </c>
      <c r="S115" s="212">
        <v>0</v>
      </c>
      <c r="T115" s="213">
        <f t="shared" si="13"/>
        <v>0</v>
      </c>
      <c r="AR115" s="25" t="s">
        <v>375</v>
      </c>
      <c r="AT115" s="25" t="s">
        <v>311</v>
      </c>
      <c r="AU115" s="25" t="s">
        <v>84</v>
      </c>
      <c r="AY115" s="25" t="s">
        <v>308</v>
      </c>
      <c r="BE115" s="214">
        <f t="shared" si="14"/>
        <v>0</v>
      </c>
      <c r="BF115" s="214">
        <f t="shared" si="15"/>
        <v>0</v>
      </c>
      <c r="BG115" s="214">
        <f t="shared" si="16"/>
        <v>0</v>
      </c>
      <c r="BH115" s="214">
        <f t="shared" si="17"/>
        <v>0</v>
      </c>
      <c r="BI115" s="214">
        <f t="shared" si="18"/>
        <v>0</v>
      </c>
      <c r="BJ115" s="25" t="s">
        <v>82</v>
      </c>
      <c r="BK115" s="214">
        <f t="shared" si="19"/>
        <v>0</v>
      </c>
      <c r="BL115" s="25" t="s">
        <v>375</v>
      </c>
      <c r="BM115" s="25" t="s">
        <v>598</v>
      </c>
    </row>
    <row r="116" spans="2:65" s="1" customFormat="1" ht="22.5" customHeight="1">
      <c r="B116" s="42"/>
      <c r="C116" s="203" t="s">
        <v>10</v>
      </c>
      <c r="D116" s="203" t="s">
        <v>311</v>
      </c>
      <c r="E116" s="204" t="s">
        <v>9944</v>
      </c>
      <c r="F116" s="205" t="s">
        <v>14454</v>
      </c>
      <c r="G116" s="206" t="s">
        <v>14455</v>
      </c>
      <c r="H116" s="207">
        <v>1</v>
      </c>
      <c r="I116" s="208"/>
      <c r="J116" s="209">
        <f t="shared" si="10"/>
        <v>0</v>
      </c>
      <c r="K116" s="205" t="s">
        <v>21</v>
      </c>
      <c r="L116" s="62"/>
      <c r="M116" s="210" t="s">
        <v>21</v>
      </c>
      <c r="N116" s="211" t="s">
        <v>45</v>
      </c>
      <c r="O116" s="43"/>
      <c r="P116" s="212">
        <f t="shared" si="11"/>
        <v>0</v>
      </c>
      <c r="Q116" s="212">
        <v>0</v>
      </c>
      <c r="R116" s="212">
        <f t="shared" si="12"/>
        <v>0</v>
      </c>
      <c r="S116" s="212">
        <v>0</v>
      </c>
      <c r="T116" s="213">
        <f t="shared" si="13"/>
        <v>0</v>
      </c>
      <c r="AR116" s="25" t="s">
        <v>375</v>
      </c>
      <c r="AT116" s="25" t="s">
        <v>311</v>
      </c>
      <c r="AU116" s="25" t="s">
        <v>84</v>
      </c>
      <c r="AY116" s="25" t="s">
        <v>308</v>
      </c>
      <c r="BE116" s="214">
        <f t="shared" si="14"/>
        <v>0</v>
      </c>
      <c r="BF116" s="214">
        <f t="shared" si="15"/>
        <v>0</v>
      </c>
      <c r="BG116" s="214">
        <f t="shared" si="16"/>
        <v>0</v>
      </c>
      <c r="BH116" s="214">
        <f t="shared" si="17"/>
        <v>0</v>
      </c>
      <c r="BI116" s="214">
        <f t="shared" si="18"/>
        <v>0</v>
      </c>
      <c r="BJ116" s="25" t="s">
        <v>82</v>
      </c>
      <c r="BK116" s="214">
        <f t="shared" si="19"/>
        <v>0</v>
      </c>
      <c r="BL116" s="25" t="s">
        <v>375</v>
      </c>
      <c r="BM116" s="25" t="s">
        <v>608</v>
      </c>
    </row>
    <row r="117" spans="2:65" s="1" customFormat="1" ht="22.5" customHeight="1">
      <c r="B117" s="42"/>
      <c r="C117" s="203" t="s">
        <v>375</v>
      </c>
      <c r="D117" s="203" t="s">
        <v>311</v>
      </c>
      <c r="E117" s="204" t="s">
        <v>9945</v>
      </c>
      <c r="F117" s="205" t="s">
        <v>14459</v>
      </c>
      <c r="G117" s="206" t="s">
        <v>5275</v>
      </c>
      <c r="H117" s="207">
        <v>2</v>
      </c>
      <c r="I117" s="208"/>
      <c r="J117" s="209">
        <f t="shared" si="10"/>
        <v>0</v>
      </c>
      <c r="K117" s="205" t="s">
        <v>21</v>
      </c>
      <c r="L117" s="62"/>
      <c r="M117" s="210" t="s">
        <v>21</v>
      </c>
      <c r="N117" s="211" t="s">
        <v>45</v>
      </c>
      <c r="O117" s="43"/>
      <c r="P117" s="212">
        <f t="shared" si="11"/>
        <v>0</v>
      </c>
      <c r="Q117" s="212">
        <v>0</v>
      </c>
      <c r="R117" s="212">
        <f t="shared" si="12"/>
        <v>0</v>
      </c>
      <c r="S117" s="212">
        <v>0</v>
      </c>
      <c r="T117" s="213">
        <f t="shared" si="13"/>
        <v>0</v>
      </c>
      <c r="AR117" s="25" t="s">
        <v>375</v>
      </c>
      <c r="AT117" s="25" t="s">
        <v>311</v>
      </c>
      <c r="AU117" s="25" t="s">
        <v>84</v>
      </c>
      <c r="AY117" s="25" t="s">
        <v>308</v>
      </c>
      <c r="BE117" s="214">
        <f t="shared" si="14"/>
        <v>0</v>
      </c>
      <c r="BF117" s="214">
        <f t="shared" si="15"/>
        <v>0</v>
      </c>
      <c r="BG117" s="214">
        <f t="shared" si="16"/>
        <v>0</v>
      </c>
      <c r="BH117" s="214">
        <f t="shared" si="17"/>
        <v>0</v>
      </c>
      <c r="BI117" s="214">
        <f t="shared" si="18"/>
        <v>0</v>
      </c>
      <c r="BJ117" s="25" t="s">
        <v>82</v>
      </c>
      <c r="BK117" s="214">
        <f t="shared" si="19"/>
        <v>0</v>
      </c>
      <c r="BL117" s="25" t="s">
        <v>375</v>
      </c>
      <c r="BM117" s="25" t="s">
        <v>619</v>
      </c>
    </row>
    <row r="118" spans="2:65" s="11" customFormat="1" ht="29.85" customHeight="1">
      <c r="B118" s="186"/>
      <c r="C118" s="187"/>
      <c r="D118" s="200" t="s">
        <v>73</v>
      </c>
      <c r="E118" s="201" t="s">
        <v>5503</v>
      </c>
      <c r="F118" s="201" t="s">
        <v>14460</v>
      </c>
      <c r="G118" s="187"/>
      <c r="H118" s="187"/>
      <c r="I118" s="190"/>
      <c r="J118" s="202">
        <f>BK118</f>
        <v>0</v>
      </c>
      <c r="K118" s="187"/>
      <c r="L118" s="192"/>
      <c r="M118" s="193"/>
      <c r="N118" s="194"/>
      <c r="O118" s="194"/>
      <c r="P118" s="195">
        <f>SUM(P119:P120)</f>
        <v>0</v>
      </c>
      <c r="Q118" s="194"/>
      <c r="R118" s="195">
        <f>SUM(R119:R120)</f>
        <v>0</v>
      </c>
      <c r="S118" s="194"/>
      <c r="T118" s="196">
        <f>SUM(T119:T120)</f>
        <v>0</v>
      </c>
      <c r="AR118" s="197" t="s">
        <v>84</v>
      </c>
      <c r="AT118" s="198" t="s">
        <v>73</v>
      </c>
      <c r="AU118" s="198" t="s">
        <v>82</v>
      </c>
      <c r="AY118" s="197" t="s">
        <v>308</v>
      </c>
      <c r="BK118" s="199">
        <f>SUM(BK119:BK120)</f>
        <v>0</v>
      </c>
    </row>
    <row r="119" spans="2:65" s="1" customFormat="1" ht="44.25" customHeight="1">
      <c r="B119" s="42"/>
      <c r="C119" s="203" t="s">
        <v>381</v>
      </c>
      <c r="D119" s="203" t="s">
        <v>311</v>
      </c>
      <c r="E119" s="204" t="s">
        <v>9947</v>
      </c>
      <c r="F119" s="205" t="s">
        <v>14461</v>
      </c>
      <c r="G119" s="206" t="s">
        <v>700</v>
      </c>
      <c r="H119" s="207">
        <v>1</v>
      </c>
      <c r="I119" s="208"/>
      <c r="J119" s="209">
        <f>ROUND(I119*H119,2)</f>
        <v>0</v>
      </c>
      <c r="K119" s="205" t="s">
        <v>21</v>
      </c>
      <c r="L119" s="62"/>
      <c r="M119" s="210" t="s">
        <v>21</v>
      </c>
      <c r="N119" s="211" t="s">
        <v>45</v>
      </c>
      <c r="O119" s="43"/>
      <c r="P119" s="212">
        <f>O119*H119</f>
        <v>0</v>
      </c>
      <c r="Q119" s="212">
        <v>0</v>
      </c>
      <c r="R119" s="212">
        <f>Q119*H119</f>
        <v>0</v>
      </c>
      <c r="S119" s="212">
        <v>0</v>
      </c>
      <c r="T119" s="213">
        <f>S119*H119</f>
        <v>0</v>
      </c>
      <c r="AR119" s="25" t="s">
        <v>375</v>
      </c>
      <c r="AT119" s="25" t="s">
        <v>311</v>
      </c>
      <c r="AU119" s="25" t="s">
        <v>84</v>
      </c>
      <c r="AY119" s="25" t="s">
        <v>308</v>
      </c>
      <c r="BE119" s="214">
        <f>IF(N119="základní",J119,0)</f>
        <v>0</v>
      </c>
      <c r="BF119" s="214">
        <f>IF(N119="snížená",J119,0)</f>
        <v>0</v>
      </c>
      <c r="BG119" s="214">
        <f>IF(N119="zákl. přenesená",J119,0)</f>
        <v>0</v>
      </c>
      <c r="BH119" s="214">
        <f>IF(N119="sníž. přenesená",J119,0)</f>
        <v>0</v>
      </c>
      <c r="BI119" s="214">
        <f>IF(N119="nulová",J119,0)</f>
        <v>0</v>
      </c>
      <c r="BJ119" s="25" t="s">
        <v>82</v>
      </c>
      <c r="BK119" s="214">
        <f>ROUND(I119*H119,2)</f>
        <v>0</v>
      </c>
      <c r="BL119" s="25" t="s">
        <v>375</v>
      </c>
      <c r="BM119" s="25" t="s">
        <v>632</v>
      </c>
    </row>
    <row r="120" spans="2:65" s="1" customFormat="1" ht="44.25" customHeight="1">
      <c r="B120" s="42"/>
      <c r="C120" s="203" t="s">
        <v>385</v>
      </c>
      <c r="D120" s="203" t="s">
        <v>311</v>
      </c>
      <c r="E120" s="204" t="s">
        <v>9949</v>
      </c>
      <c r="F120" s="205" t="s">
        <v>14462</v>
      </c>
      <c r="G120" s="206" t="s">
        <v>700</v>
      </c>
      <c r="H120" s="207">
        <v>1</v>
      </c>
      <c r="I120" s="208"/>
      <c r="J120" s="209">
        <f>ROUND(I120*H120,2)</f>
        <v>0</v>
      </c>
      <c r="K120" s="205" t="s">
        <v>21</v>
      </c>
      <c r="L120" s="62"/>
      <c r="M120" s="210" t="s">
        <v>21</v>
      </c>
      <c r="N120" s="211" t="s">
        <v>45</v>
      </c>
      <c r="O120" s="43"/>
      <c r="P120" s="212">
        <f>O120*H120</f>
        <v>0</v>
      </c>
      <c r="Q120" s="212">
        <v>0</v>
      </c>
      <c r="R120" s="212">
        <f>Q120*H120</f>
        <v>0</v>
      </c>
      <c r="S120" s="212">
        <v>0</v>
      </c>
      <c r="T120" s="213">
        <f>S120*H120</f>
        <v>0</v>
      </c>
      <c r="AR120" s="25" t="s">
        <v>375</v>
      </c>
      <c r="AT120" s="25" t="s">
        <v>311</v>
      </c>
      <c r="AU120" s="25" t="s">
        <v>84</v>
      </c>
      <c r="AY120" s="25" t="s">
        <v>308</v>
      </c>
      <c r="BE120" s="214">
        <f>IF(N120="základní",J120,0)</f>
        <v>0</v>
      </c>
      <c r="BF120" s="214">
        <f>IF(N120="snížená",J120,0)</f>
        <v>0</v>
      </c>
      <c r="BG120" s="214">
        <f>IF(N120="zákl. přenesená",J120,0)</f>
        <v>0</v>
      </c>
      <c r="BH120" s="214">
        <f>IF(N120="sníž. přenesená",J120,0)</f>
        <v>0</v>
      </c>
      <c r="BI120" s="214">
        <f>IF(N120="nulová",J120,0)</f>
        <v>0</v>
      </c>
      <c r="BJ120" s="25" t="s">
        <v>82</v>
      </c>
      <c r="BK120" s="214">
        <f>ROUND(I120*H120,2)</f>
        <v>0</v>
      </c>
      <c r="BL120" s="25" t="s">
        <v>375</v>
      </c>
      <c r="BM120" s="25" t="s">
        <v>644</v>
      </c>
    </row>
    <row r="121" spans="2:65" s="11" customFormat="1" ht="29.85" customHeight="1">
      <c r="B121" s="186"/>
      <c r="C121" s="187"/>
      <c r="D121" s="200" t="s">
        <v>73</v>
      </c>
      <c r="E121" s="201" t="s">
        <v>5539</v>
      </c>
      <c r="F121" s="201" t="s">
        <v>14463</v>
      </c>
      <c r="G121" s="187"/>
      <c r="H121" s="187"/>
      <c r="I121" s="190"/>
      <c r="J121" s="202">
        <f>BK121</f>
        <v>0</v>
      </c>
      <c r="K121" s="187"/>
      <c r="L121" s="192"/>
      <c r="M121" s="193"/>
      <c r="N121" s="194"/>
      <c r="O121" s="194"/>
      <c r="P121" s="195">
        <f>SUM(P122:P128)</f>
        <v>0</v>
      </c>
      <c r="Q121" s="194"/>
      <c r="R121" s="195">
        <f>SUM(R122:R128)</f>
        <v>0</v>
      </c>
      <c r="S121" s="194"/>
      <c r="T121" s="196">
        <f>SUM(T122:T128)</f>
        <v>0</v>
      </c>
      <c r="AR121" s="197" t="s">
        <v>84</v>
      </c>
      <c r="AT121" s="198" t="s">
        <v>73</v>
      </c>
      <c r="AU121" s="198" t="s">
        <v>82</v>
      </c>
      <c r="AY121" s="197" t="s">
        <v>308</v>
      </c>
      <c r="BK121" s="199">
        <f>SUM(BK122:BK128)</f>
        <v>0</v>
      </c>
    </row>
    <row r="122" spans="2:65" s="1" customFormat="1" ht="31.5" customHeight="1">
      <c r="B122" s="42"/>
      <c r="C122" s="203" t="s">
        <v>389</v>
      </c>
      <c r="D122" s="203" t="s">
        <v>311</v>
      </c>
      <c r="E122" s="204" t="s">
        <v>9951</v>
      </c>
      <c r="F122" s="205" t="s">
        <v>14464</v>
      </c>
      <c r="G122" s="206" t="s">
        <v>5275</v>
      </c>
      <c r="H122" s="207">
        <v>2</v>
      </c>
      <c r="I122" s="208"/>
      <c r="J122" s="209">
        <f t="shared" ref="J122:J128" si="20">ROUND(I122*H122,2)</f>
        <v>0</v>
      </c>
      <c r="K122" s="205" t="s">
        <v>21</v>
      </c>
      <c r="L122" s="62"/>
      <c r="M122" s="210" t="s">
        <v>21</v>
      </c>
      <c r="N122" s="211" t="s">
        <v>45</v>
      </c>
      <c r="O122" s="43"/>
      <c r="P122" s="212">
        <f t="shared" ref="P122:P128" si="21">O122*H122</f>
        <v>0</v>
      </c>
      <c r="Q122" s="212">
        <v>0</v>
      </c>
      <c r="R122" s="212">
        <f t="shared" ref="R122:R128" si="22">Q122*H122</f>
        <v>0</v>
      </c>
      <c r="S122" s="212">
        <v>0</v>
      </c>
      <c r="T122" s="213">
        <f t="shared" ref="T122:T128" si="23">S122*H122</f>
        <v>0</v>
      </c>
      <c r="AR122" s="25" t="s">
        <v>375</v>
      </c>
      <c r="AT122" s="25" t="s">
        <v>311</v>
      </c>
      <c r="AU122" s="25" t="s">
        <v>84</v>
      </c>
      <c r="AY122" s="25" t="s">
        <v>308</v>
      </c>
      <c r="BE122" s="214">
        <f t="shared" ref="BE122:BE128" si="24">IF(N122="základní",J122,0)</f>
        <v>0</v>
      </c>
      <c r="BF122" s="214">
        <f t="shared" ref="BF122:BF128" si="25">IF(N122="snížená",J122,0)</f>
        <v>0</v>
      </c>
      <c r="BG122" s="214">
        <f t="shared" ref="BG122:BG128" si="26">IF(N122="zákl. přenesená",J122,0)</f>
        <v>0</v>
      </c>
      <c r="BH122" s="214">
        <f t="shared" ref="BH122:BH128" si="27">IF(N122="sníž. přenesená",J122,0)</f>
        <v>0</v>
      </c>
      <c r="BI122" s="214">
        <f t="shared" ref="BI122:BI128" si="28">IF(N122="nulová",J122,0)</f>
        <v>0</v>
      </c>
      <c r="BJ122" s="25" t="s">
        <v>82</v>
      </c>
      <c r="BK122" s="214">
        <f t="shared" ref="BK122:BK128" si="29">ROUND(I122*H122,2)</f>
        <v>0</v>
      </c>
      <c r="BL122" s="25" t="s">
        <v>375</v>
      </c>
      <c r="BM122" s="25" t="s">
        <v>653</v>
      </c>
    </row>
    <row r="123" spans="2:65" s="1" customFormat="1" ht="22.5" customHeight="1">
      <c r="B123" s="42"/>
      <c r="C123" s="203" t="s">
        <v>393</v>
      </c>
      <c r="D123" s="203" t="s">
        <v>311</v>
      </c>
      <c r="E123" s="204" t="s">
        <v>9952</v>
      </c>
      <c r="F123" s="205" t="s">
        <v>14465</v>
      </c>
      <c r="G123" s="206" t="s">
        <v>700</v>
      </c>
      <c r="H123" s="207">
        <v>1</v>
      </c>
      <c r="I123" s="208"/>
      <c r="J123" s="209">
        <f t="shared" si="20"/>
        <v>0</v>
      </c>
      <c r="K123" s="205" t="s">
        <v>21</v>
      </c>
      <c r="L123" s="62"/>
      <c r="M123" s="210" t="s">
        <v>21</v>
      </c>
      <c r="N123" s="211" t="s">
        <v>45</v>
      </c>
      <c r="O123" s="43"/>
      <c r="P123" s="212">
        <f t="shared" si="21"/>
        <v>0</v>
      </c>
      <c r="Q123" s="212">
        <v>0</v>
      </c>
      <c r="R123" s="212">
        <f t="shared" si="22"/>
        <v>0</v>
      </c>
      <c r="S123" s="212">
        <v>0</v>
      </c>
      <c r="T123" s="213">
        <f t="shared" si="23"/>
        <v>0</v>
      </c>
      <c r="AR123" s="25" t="s">
        <v>375</v>
      </c>
      <c r="AT123" s="25" t="s">
        <v>311</v>
      </c>
      <c r="AU123" s="25" t="s">
        <v>84</v>
      </c>
      <c r="AY123" s="25" t="s">
        <v>308</v>
      </c>
      <c r="BE123" s="214">
        <f t="shared" si="24"/>
        <v>0</v>
      </c>
      <c r="BF123" s="214">
        <f t="shared" si="25"/>
        <v>0</v>
      </c>
      <c r="BG123" s="214">
        <f t="shared" si="26"/>
        <v>0</v>
      </c>
      <c r="BH123" s="214">
        <f t="shared" si="27"/>
        <v>0</v>
      </c>
      <c r="BI123" s="214">
        <f t="shared" si="28"/>
        <v>0</v>
      </c>
      <c r="BJ123" s="25" t="s">
        <v>82</v>
      </c>
      <c r="BK123" s="214">
        <f t="shared" si="29"/>
        <v>0</v>
      </c>
      <c r="BL123" s="25" t="s">
        <v>375</v>
      </c>
      <c r="BM123" s="25" t="s">
        <v>661</v>
      </c>
    </row>
    <row r="124" spans="2:65" s="1" customFormat="1" ht="22.5" customHeight="1">
      <c r="B124" s="42"/>
      <c r="C124" s="203" t="s">
        <v>9</v>
      </c>
      <c r="D124" s="203" t="s">
        <v>311</v>
      </c>
      <c r="E124" s="204" t="s">
        <v>9954</v>
      </c>
      <c r="F124" s="205" t="s">
        <v>14466</v>
      </c>
      <c r="G124" s="206" t="s">
        <v>5275</v>
      </c>
      <c r="H124" s="207">
        <v>1</v>
      </c>
      <c r="I124" s="208"/>
      <c r="J124" s="209">
        <f t="shared" si="20"/>
        <v>0</v>
      </c>
      <c r="K124" s="205" t="s">
        <v>21</v>
      </c>
      <c r="L124" s="62"/>
      <c r="M124" s="210" t="s">
        <v>21</v>
      </c>
      <c r="N124" s="211" t="s">
        <v>45</v>
      </c>
      <c r="O124" s="43"/>
      <c r="P124" s="212">
        <f t="shared" si="21"/>
        <v>0</v>
      </c>
      <c r="Q124" s="212">
        <v>0</v>
      </c>
      <c r="R124" s="212">
        <f t="shared" si="22"/>
        <v>0</v>
      </c>
      <c r="S124" s="212">
        <v>0</v>
      </c>
      <c r="T124" s="213">
        <f t="shared" si="23"/>
        <v>0</v>
      </c>
      <c r="AR124" s="25" t="s">
        <v>375</v>
      </c>
      <c r="AT124" s="25" t="s">
        <v>311</v>
      </c>
      <c r="AU124" s="25" t="s">
        <v>84</v>
      </c>
      <c r="AY124" s="25" t="s">
        <v>308</v>
      </c>
      <c r="BE124" s="214">
        <f t="shared" si="24"/>
        <v>0</v>
      </c>
      <c r="BF124" s="214">
        <f t="shared" si="25"/>
        <v>0</v>
      </c>
      <c r="BG124" s="214">
        <f t="shared" si="26"/>
        <v>0</v>
      </c>
      <c r="BH124" s="214">
        <f t="shared" si="27"/>
        <v>0</v>
      </c>
      <c r="BI124" s="214">
        <f t="shared" si="28"/>
        <v>0</v>
      </c>
      <c r="BJ124" s="25" t="s">
        <v>82</v>
      </c>
      <c r="BK124" s="214">
        <f t="shared" si="29"/>
        <v>0</v>
      </c>
      <c r="BL124" s="25" t="s">
        <v>375</v>
      </c>
      <c r="BM124" s="25" t="s">
        <v>669</v>
      </c>
    </row>
    <row r="125" spans="2:65" s="1" customFormat="1" ht="22.5" customHeight="1">
      <c r="B125" s="42"/>
      <c r="C125" s="203" t="s">
        <v>402</v>
      </c>
      <c r="D125" s="203" t="s">
        <v>311</v>
      </c>
      <c r="E125" s="204" t="s">
        <v>9955</v>
      </c>
      <c r="F125" s="205" t="s">
        <v>14467</v>
      </c>
      <c r="G125" s="206" t="s">
        <v>5275</v>
      </c>
      <c r="H125" s="207">
        <v>350</v>
      </c>
      <c r="I125" s="208"/>
      <c r="J125" s="209">
        <f t="shared" si="20"/>
        <v>0</v>
      </c>
      <c r="K125" s="205" t="s">
        <v>21</v>
      </c>
      <c r="L125" s="62"/>
      <c r="M125" s="210" t="s">
        <v>21</v>
      </c>
      <c r="N125" s="211" t="s">
        <v>45</v>
      </c>
      <c r="O125" s="43"/>
      <c r="P125" s="212">
        <f t="shared" si="21"/>
        <v>0</v>
      </c>
      <c r="Q125" s="212">
        <v>0</v>
      </c>
      <c r="R125" s="212">
        <f t="shared" si="22"/>
        <v>0</v>
      </c>
      <c r="S125" s="212">
        <v>0</v>
      </c>
      <c r="T125" s="213">
        <f t="shared" si="23"/>
        <v>0</v>
      </c>
      <c r="AR125" s="25" t="s">
        <v>375</v>
      </c>
      <c r="AT125" s="25" t="s">
        <v>311</v>
      </c>
      <c r="AU125" s="25" t="s">
        <v>84</v>
      </c>
      <c r="AY125" s="25" t="s">
        <v>308</v>
      </c>
      <c r="BE125" s="214">
        <f t="shared" si="24"/>
        <v>0</v>
      </c>
      <c r="BF125" s="214">
        <f t="shared" si="25"/>
        <v>0</v>
      </c>
      <c r="BG125" s="214">
        <f t="shared" si="26"/>
        <v>0</v>
      </c>
      <c r="BH125" s="214">
        <f t="shared" si="27"/>
        <v>0</v>
      </c>
      <c r="BI125" s="214">
        <f t="shared" si="28"/>
        <v>0</v>
      </c>
      <c r="BJ125" s="25" t="s">
        <v>82</v>
      </c>
      <c r="BK125" s="214">
        <f t="shared" si="29"/>
        <v>0</v>
      </c>
      <c r="BL125" s="25" t="s">
        <v>375</v>
      </c>
      <c r="BM125" s="25" t="s">
        <v>677</v>
      </c>
    </row>
    <row r="126" spans="2:65" s="1" customFormat="1" ht="22.5" customHeight="1">
      <c r="B126" s="42"/>
      <c r="C126" s="203" t="s">
        <v>406</v>
      </c>
      <c r="D126" s="203" t="s">
        <v>311</v>
      </c>
      <c r="E126" s="204" t="s">
        <v>9957</v>
      </c>
      <c r="F126" s="205" t="s">
        <v>13117</v>
      </c>
      <c r="G126" s="206" t="s">
        <v>5275</v>
      </c>
      <c r="H126" s="207">
        <v>1</v>
      </c>
      <c r="I126" s="208"/>
      <c r="J126" s="209">
        <f t="shared" si="20"/>
        <v>0</v>
      </c>
      <c r="K126" s="205" t="s">
        <v>21</v>
      </c>
      <c r="L126" s="62"/>
      <c r="M126" s="210" t="s">
        <v>21</v>
      </c>
      <c r="N126" s="211" t="s">
        <v>45</v>
      </c>
      <c r="O126" s="43"/>
      <c r="P126" s="212">
        <f t="shared" si="21"/>
        <v>0</v>
      </c>
      <c r="Q126" s="212">
        <v>0</v>
      </c>
      <c r="R126" s="212">
        <f t="shared" si="22"/>
        <v>0</v>
      </c>
      <c r="S126" s="212">
        <v>0</v>
      </c>
      <c r="T126" s="213">
        <f t="shared" si="23"/>
        <v>0</v>
      </c>
      <c r="AR126" s="25" t="s">
        <v>375</v>
      </c>
      <c r="AT126" s="25" t="s">
        <v>311</v>
      </c>
      <c r="AU126" s="25" t="s">
        <v>84</v>
      </c>
      <c r="AY126" s="25" t="s">
        <v>308</v>
      </c>
      <c r="BE126" s="214">
        <f t="shared" si="24"/>
        <v>0</v>
      </c>
      <c r="BF126" s="214">
        <f t="shared" si="25"/>
        <v>0</v>
      </c>
      <c r="BG126" s="214">
        <f t="shared" si="26"/>
        <v>0</v>
      </c>
      <c r="BH126" s="214">
        <f t="shared" si="27"/>
        <v>0</v>
      </c>
      <c r="BI126" s="214">
        <f t="shared" si="28"/>
        <v>0</v>
      </c>
      <c r="BJ126" s="25" t="s">
        <v>82</v>
      </c>
      <c r="BK126" s="214">
        <f t="shared" si="29"/>
        <v>0</v>
      </c>
      <c r="BL126" s="25" t="s">
        <v>375</v>
      </c>
      <c r="BM126" s="25" t="s">
        <v>685</v>
      </c>
    </row>
    <row r="127" spans="2:65" s="1" customFormat="1" ht="22.5" customHeight="1">
      <c r="B127" s="42"/>
      <c r="C127" s="203" t="s">
        <v>410</v>
      </c>
      <c r="D127" s="203" t="s">
        <v>311</v>
      </c>
      <c r="E127" s="204" t="s">
        <v>9959</v>
      </c>
      <c r="F127" s="205" t="s">
        <v>14468</v>
      </c>
      <c r="G127" s="206" t="s">
        <v>5275</v>
      </c>
      <c r="H127" s="207">
        <v>10</v>
      </c>
      <c r="I127" s="208"/>
      <c r="J127" s="209">
        <f t="shared" si="20"/>
        <v>0</v>
      </c>
      <c r="K127" s="205" t="s">
        <v>21</v>
      </c>
      <c r="L127" s="62"/>
      <c r="M127" s="210" t="s">
        <v>21</v>
      </c>
      <c r="N127" s="211" t="s">
        <v>45</v>
      </c>
      <c r="O127" s="43"/>
      <c r="P127" s="212">
        <f t="shared" si="21"/>
        <v>0</v>
      </c>
      <c r="Q127" s="212">
        <v>0</v>
      </c>
      <c r="R127" s="212">
        <f t="shared" si="22"/>
        <v>0</v>
      </c>
      <c r="S127" s="212">
        <v>0</v>
      </c>
      <c r="T127" s="213">
        <f t="shared" si="23"/>
        <v>0</v>
      </c>
      <c r="AR127" s="25" t="s">
        <v>375</v>
      </c>
      <c r="AT127" s="25" t="s">
        <v>311</v>
      </c>
      <c r="AU127" s="25" t="s">
        <v>84</v>
      </c>
      <c r="AY127" s="25" t="s">
        <v>308</v>
      </c>
      <c r="BE127" s="214">
        <f t="shared" si="24"/>
        <v>0</v>
      </c>
      <c r="BF127" s="214">
        <f t="shared" si="25"/>
        <v>0</v>
      </c>
      <c r="BG127" s="214">
        <f t="shared" si="26"/>
        <v>0</v>
      </c>
      <c r="BH127" s="214">
        <f t="shared" si="27"/>
        <v>0</v>
      </c>
      <c r="BI127" s="214">
        <f t="shared" si="28"/>
        <v>0</v>
      </c>
      <c r="BJ127" s="25" t="s">
        <v>82</v>
      </c>
      <c r="BK127" s="214">
        <f t="shared" si="29"/>
        <v>0</v>
      </c>
      <c r="BL127" s="25" t="s">
        <v>375</v>
      </c>
      <c r="BM127" s="25" t="s">
        <v>693</v>
      </c>
    </row>
    <row r="128" spans="2:65" s="1" customFormat="1" ht="22.5" customHeight="1">
      <c r="B128" s="42"/>
      <c r="C128" s="203" t="s">
        <v>416</v>
      </c>
      <c r="D128" s="203" t="s">
        <v>311</v>
      </c>
      <c r="E128" s="204" t="s">
        <v>9960</v>
      </c>
      <c r="F128" s="205" t="s">
        <v>14469</v>
      </c>
      <c r="G128" s="206" t="s">
        <v>5275</v>
      </c>
      <c r="H128" s="207">
        <v>1</v>
      </c>
      <c r="I128" s="208"/>
      <c r="J128" s="209">
        <f t="shared" si="20"/>
        <v>0</v>
      </c>
      <c r="K128" s="205" t="s">
        <v>21</v>
      </c>
      <c r="L128" s="62"/>
      <c r="M128" s="210" t="s">
        <v>21</v>
      </c>
      <c r="N128" s="211" t="s">
        <v>45</v>
      </c>
      <c r="O128" s="43"/>
      <c r="P128" s="212">
        <f t="shared" si="21"/>
        <v>0</v>
      </c>
      <c r="Q128" s="212">
        <v>0</v>
      </c>
      <c r="R128" s="212">
        <f t="shared" si="22"/>
        <v>0</v>
      </c>
      <c r="S128" s="212">
        <v>0</v>
      </c>
      <c r="T128" s="213">
        <f t="shared" si="23"/>
        <v>0</v>
      </c>
      <c r="AR128" s="25" t="s">
        <v>375</v>
      </c>
      <c r="AT128" s="25" t="s">
        <v>311</v>
      </c>
      <c r="AU128" s="25" t="s">
        <v>84</v>
      </c>
      <c r="AY128" s="25" t="s">
        <v>308</v>
      </c>
      <c r="BE128" s="214">
        <f t="shared" si="24"/>
        <v>0</v>
      </c>
      <c r="BF128" s="214">
        <f t="shared" si="25"/>
        <v>0</v>
      </c>
      <c r="BG128" s="214">
        <f t="shared" si="26"/>
        <v>0</v>
      </c>
      <c r="BH128" s="214">
        <f t="shared" si="27"/>
        <v>0</v>
      </c>
      <c r="BI128" s="214">
        <f t="shared" si="28"/>
        <v>0</v>
      </c>
      <c r="BJ128" s="25" t="s">
        <v>82</v>
      </c>
      <c r="BK128" s="214">
        <f t="shared" si="29"/>
        <v>0</v>
      </c>
      <c r="BL128" s="25" t="s">
        <v>375</v>
      </c>
      <c r="BM128" s="25" t="s">
        <v>702</v>
      </c>
    </row>
    <row r="129" spans="2:65" s="11" customFormat="1" ht="29.85" customHeight="1">
      <c r="B129" s="186"/>
      <c r="C129" s="187"/>
      <c r="D129" s="200" t="s">
        <v>73</v>
      </c>
      <c r="E129" s="201" t="s">
        <v>5555</v>
      </c>
      <c r="F129" s="201" t="s">
        <v>14470</v>
      </c>
      <c r="G129" s="187"/>
      <c r="H129" s="187"/>
      <c r="I129" s="190"/>
      <c r="J129" s="202">
        <f>BK129</f>
        <v>0</v>
      </c>
      <c r="K129" s="187"/>
      <c r="L129" s="192"/>
      <c r="M129" s="193"/>
      <c r="N129" s="194"/>
      <c r="O129" s="194"/>
      <c r="P129" s="195">
        <f>SUM(P130:P138)</f>
        <v>0</v>
      </c>
      <c r="Q129" s="194"/>
      <c r="R129" s="195">
        <f>SUM(R130:R138)</f>
        <v>0</v>
      </c>
      <c r="S129" s="194"/>
      <c r="T129" s="196">
        <f>SUM(T130:T138)</f>
        <v>0</v>
      </c>
      <c r="AR129" s="197" t="s">
        <v>84</v>
      </c>
      <c r="AT129" s="198" t="s">
        <v>73</v>
      </c>
      <c r="AU129" s="198" t="s">
        <v>82</v>
      </c>
      <c r="AY129" s="197" t="s">
        <v>308</v>
      </c>
      <c r="BK129" s="199">
        <f>SUM(BK130:BK138)</f>
        <v>0</v>
      </c>
    </row>
    <row r="130" spans="2:65" s="1" customFormat="1" ht="31.5" customHeight="1">
      <c r="B130" s="42"/>
      <c r="C130" s="203" t="s">
        <v>420</v>
      </c>
      <c r="D130" s="203" t="s">
        <v>311</v>
      </c>
      <c r="E130" s="204" t="s">
        <v>9961</v>
      </c>
      <c r="F130" s="205" t="s">
        <v>14471</v>
      </c>
      <c r="G130" s="206" t="s">
        <v>5275</v>
      </c>
      <c r="H130" s="207">
        <v>2</v>
      </c>
      <c r="I130" s="208"/>
      <c r="J130" s="209">
        <f>ROUND(I130*H130,2)</f>
        <v>0</v>
      </c>
      <c r="K130" s="205" t="s">
        <v>21</v>
      </c>
      <c r="L130" s="62"/>
      <c r="M130" s="210" t="s">
        <v>21</v>
      </c>
      <c r="N130" s="211" t="s">
        <v>45</v>
      </c>
      <c r="O130" s="43"/>
      <c r="P130" s="212">
        <f>O130*H130</f>
        <v>0</v>
      </c>
      <c r="Q130" s="212">
        <v>0</v>
      </c>
      <c r="R130" s="212">
        <f>Q130*H130</f>
        <v>0</v>
      </c>
      <c r="S130" s="212">
        <v>0</v>
      </c>
      <c r="T130" s="213">
        <f>S130*H130</f>
        <v>0</v>
      </c>
      <c r="AR130" s="25" t="s">
        <v>375</v>
      </c>
      <c r="AT130" s="25" t="s">
        <v>311</v>
      </c>
      <c r="AU130" s="25" t="s">
        <v>84</v>
      </c>
      <c r="AY130" s="25" t="s">
        <v>308</v>
      </c>
      <c r="BE130" s="214">
        <f>IF(N130="základní",J130,0)</f>
        <v>0</v>
      </c>
      <c r="BF130" s="214">
        <f>IF(N130="snížená",J130,0)</f>
        <v>0</v>
      </c>
      <c r="BG130" s="214">
        <f>IF(N130="zákl. přenesená",J130,0)</f>
        <v>0</v>
      </c>
      <c r="BH130" s="214">
        <f>IF(N130="sníž. přenesená",J130,0)</f>
        <v>0</v>
      </c>
      <c r="BI130" s="214">
        <f>IF(N130="nulová",J130,0)</f>
        <v>0</v>
      </c>
      <c r="BJ130" s="25" t="s">
        <v>82</v>
      </c>
      <c r="BK130" s="214">
        <f>ROUND(I130*H130,2)</f>
        <v>0</v>
      </c>
      <c r="BL130" s="25" t="s">
        <v>375</v>
      </c>
      <c r="BM130" s="25" t="s">
        <v>710</v>
      </c>
    </row>
    <row r="131" spans="2:65" s="1" customFormat="1" ht="67.5">
      <c r="B131" s="42"/>
      <c r="C131" s="64"/>
      <c r="D131" s="246" t="s">
        <v>1656</v>
      </c>
      <c r="E131" s="64"/>
      <c r="F131" s="290" t="s">
        <v>14472</v>
      </c>
      <c r="G131" s="64"/>
      <c r="H131" s="64"/>
      <c r="I131" s="173"/>
      <c r="J131" s="64"/>
      <c r="K131" s="64"/>
      <c r="L131" s="62"/>
      <c r="M131" s="291"/>
      <c r="N131" s="43"/>
      <c r="O131" s="43"/>
      <c r="P131" s="43"/>
      <c r="Q131" s="43"/>
      <c r="R131" s="43"/>
      <c r="S131" s="43"/>
      <c r="T131" s="79"/>
      <c r="AT131" s="25" t="s">
        <v>1656</v>
      </c>
      <c r="AU131" s="25" t="s">
        <v>84</v>
      </c>
    </row>
    <row r="132" spans="2:65" s="1" customFormat="1" ht="31.5" customHeight="1">
      <c r="B132" s="42"/>
      <c r="C132" s="203" t="s">
        <v>593</v>
      </c>
      <c r="D132" s="203" t="s">
        <v>311</v>
      </c>
      <c r="E132" s="204" t="s">
        <v>9965</v>
      </c>
      <c r="F132" s="205" t="s">
        <v>14473</v>
      </c>
      <c r="G132" s="206" t="s">
        <v>5275</v>
      </c>
      <c r="H132" s="207">
        <v>4</v>
      </c>
      <c r="I132" s="208"/>
      <c r="J132" s="209">
        <f t="shared" ref="J132:J138" si="30">ROUND(I132*H132,2)</f>
        <v>0</v>
      </c>
      <c r="K132" s="205" t="s">
        <v>21</v>
      </c>
      <c r="L132" s="62"/>
      <c r="M132" s="210" t="s">
        <v>21</v>
      </c>
      <c r="N132" s="211" t="s">
        <v>45</v>
      </c>
      <c r="O132" s="43"/>
      <c r="P132" s="212">
        <f t="shared" ref="P132:P138" si="31">O132*H132</f>
        <v>0</v>
      </c>
      <c r="Q132" s="212">
        <v>0</v>
      </c>
      <c r="R132" s="212">
        <f t="shared" ref="R132:R138" si="32">Q132*H132</f>
        <v>0</v>
      </c>
      <c r="S132" s="212">
        <v>0</v>
      </c>
      <c r="T132" s="213">
        <f t="shared" ref="T132:T138" si="33">S132*H132</f>
        <v>0</v>
      </c>
      <c r="AR132" s="25" t="s">
        <v>375</v>
      </c>
      <c r="AT132" s="25" t="s">
        <v>311</v>
      </c>
      <c r="AU132" s="25" t="s">
        <v>84</v>
      </c>
      <c r="AY132" s="25" t="s">
        <v>308</v>
      </c>
      <c r="BE132" s="214">
        <f t="shared" ref="BE132:BE138" si="34">IF(N132="základní",J132,0)</f>
        <v>0</v>
      </c>
      <c r="BF132" s="214">
        <f t="shared" ref="BF132:BF138" si="35">IF(N132="snížená",J132,0)</f>
        <v>0</v>
      </c>
      <c r="BG132" s="214">
        <f t="shared" ref="BG132:BG138" si="36">IF(N132="zákl. přenesená",J132,0)</f>
        <v>0</v>
      </c>
      <c r="BH132" s="214">
        <f t="shared" ref="BH132:BH138" si="37">IF(N132="sníž. přenesená",J132,0)</f>
        <v>0</v>
      </c>
      <c r="BI132" s="214">
        <f t="shared" ref="BI132:BI138" si="38">IF(N132="nulová",J132,0)</f>
        <v>0</v>
      </c>
      <c r="BJ132" s="25" t="s">
        <v>82</v>
      </c>
      <c r="BK132" s="214">
        <f t="shared" ref="BK132:BK138" si="39">ROUND(I132*H132,2)</f>
        <v>0</v>
      </c>
      <c r="BL132" s="25" t="s">
        <v>375</v>
      </c>
      <c r="BM132" s="25" t="s">
        <v>721</v>
      </c>
    </row>
    <row r="133" spans="2:65" s="1" customFormat="1" ht="22.5" customHeight="1">
      <c r="B133" s="42"/>
      <c r="C133" s="203" t="s">
        <v>598</v>
      </c>
      <c r="D133" s="203" t="s">
        <v>311</v>
      </c>
      <c r="E133" s="204" t="s">
        <v>9968</v>
      </c>
      <c r="F133" s="205" t="s">
        <v>14474</v>
      </c>
      <c r="G133" s="206" t="s">
        <v>5275</v>
      </c>
      <c r="H133" s="207">
        <v>8</v>
      </c>
      <c r="I133" s="208"/>
      <c r="J133" s="209">
        <f t="shared" si="30"/>
        <v>0</v>
      </c>
      <c r="K133" s="205" t="s">
        <v>21</v>
      </c>
      <c r="L133" s="62"/>
      <c r="M133" s="210" t="s">
        <v>21</v>
      </c>
      <c r="N133" s="211" t="s">
        <v>45</v>
      </c>
      <c r="O133" s="43"/>
      <c r="P133" s="212">
        <f t="shared" si="31"/>
        <v>0</v>
      </c>
      <c r="Q133" s="212">
        <v>0</v>
      </c>
      <c r="R133" s="212">
        <f t="shared" si="32"/>
        <v>0</v>
      </c>
      <c r="S133" s="212">
        <v>0</v>
      </c>
      <c r="T133" s="213">
        <f t="shared" si="33"/>
        <v>0</v>
      </c>
      <c r="AR133" s="25" t="s">
        <v>375</v>
      </c>
      <c r="AT133" s="25" t="s">
        <v>311</v>
      </c>
      <c r="AU133" s="25" t="s">
        <v>84</v>
      </c>
      <c r="AY133" s="25" t="s">
        <v>308</v>
      </c>
      <c r="BE133" s="214">
        <f t="shared" si="34"/>
        <v>0</v>
      </c>
      <c r="BF133" s="214">
        <f t="shared" si="35"/>
        <v>0</v>
      </c>
      <c r="BG133" s="214">
        <f t="shared" si="36"/>
        <v>0</v>
      </c>
      <c r="BH133" s="214">
        <f t="shared" si="37"/>
        <v>0</v>
      </c>
      <c r="BI133" s="214">
        <f t="shared" si="38"/>
        <v>0</v>
      </c>
      <c r="BJ133" s="25" t="s">
        <v>82</v>
      </c>
      <c r="BK133" s="214">
        <f t="shared" si="39"/>
        <v>0</v>
      </c>
      <c r="BL133" s="25" t="s">
        <v>375</v>
      </c>
      <c r="BM133" s="25" t="s">
        <v>730</v>
      </c>
    </row>
    <row r="134" spans="2:65" s="1" customFormat="1" ht="22.5" customHeight="1">
      <c r="B134" s="42"/>
      <c r="C134" s="203" t="s">
        <v>603</v>
      </c>
      <c r="D134" s="203" t="s">
        <v>311</v>
      </c>
      <c r="E134" s="204" t="s">
        <v>9971</v>
      </c>
      <c r="F134" s="205" t="s">
        <v>14475</v>
      </c>
      <c r="G134" s="206" t="s">
        <v>5275</v>
      </c>
      <c r="H134" s="207">
        <v>18</v>
      </c>
      <c r="I134" s="208"/>
      <c r="J134" s="209">
        <f t="shared" si="30"/>
        <v>0</v>
      </c>
      <c r="K134" s="205" t="s">
        <v>21</v>
      </c>
      <c r="L134" s="62"/>
      <c r="M134" s="210" t="s">
        <v>21</v>
      </c>
      <c r="N134" s="211" t="s">
        <v>45</v>
      </c>
      <c r="O134" s="43"/>
      <c r="P134" s="212">
        <f t="shared" si="31"/>
        <v>0</v>
      </c>
      <c r="Q134" s="212">
        <v>0</v>
      </c>
      <c r="R134" s="212">
        <f t="shared" si="32"/>
        <v>0</v>
      </c>
      <c r="S134" s="212">
        <v>0</v>
      </c>
      <c r="T134" s="213">
        <f t="shared" si="33"/>
        <v>0</v>
      </c>
      <c r="AR134" s="25" t="s">
        <v>375</v>
      </c>
      <c r="AT134" s="25" t="s">
        <v>311</v>
      </c>
      <c r="AU134" s="25" t="s">
        <v>84</v>
      </c>
      <c r="AY134" s="25" t="s">
        <v>308</v>
      </c>
      <c r="BE134" s="214">
        <f t="shared" si="34"/>
        <v>0</v>
      </c>
      <c r="BF134" s="214">
        <f t="shared" si="35"/>
        <v>0</v>
      </c>
      <c r="BG134" s="214">
        <f t="shared" si="36"/>
        <v>0</v>
      </c>
      <c r="BH134" s="214">
        <f t="shared" si="37"/>
        <v>0</v>
      </c>
      <c r="BI134" s="214">
        <f t="shared" si="38"/>
        <v>0</v>
      </c>
      <c r="BJ134" s="25" t="s">
        <v>82</v>
      </c>
      <c r="BK134" s="214">
        <f t="shared" si="39"/>
        <v>0</v>
      </c>
      <c r="BL134" s="25" t="s">
        <v>375</v>
      </c>
      <c r="BM134" s="25" t="s">
        <v>740</v>
      </c>
    </row>
    <row r="135" spans="2:65" s="1" customFormat="1" ht="22.5" customHeight="1">
      <c r="B135" s="42"/>
      <c r="C135" s="203" t="s">
        <v>608</v>
      </c>
      <c r="D135" s="203" t="s">
        <v>311</v>
      </c>
      <c r="E135" s="204" t="s">
        <v>9974</v>
      </c>
      <c r="F135" s="205" t="s">
        <v>14476</v>
      </c>
      <c r="G135" s="206" t="s">
        <v>5275</v>
      </c>
      <c r="H135" s="207">
        <v>11</v>
      </c>
      <c r="I135" s="208"/>
      <c r="J135" s="209">
        <f t="shared" si="30"/>
        <v>0</v>
      </c>
      <c r="K135" s="205" t="s">
        <v>21</v>
      </c>
      <c r="L135" s="62"/>
      <c r="M135" s="210" t="s">
        <v>21</v>
      </c>
      <c r="N135" s="211" t="s">
        <v>45</v>
      </c>
      <c r="O135" s="43"/>
      <c r="P135" s="212">
        <f t="shared" si="31"/>
        <v>0</v>
      </c>
      <c r="Q135" s="212">
        <v>0</v>
      </c>
      <c r="R135" s="212">
        <f t="shared" si="32"/>
        <v>0</v>
      </c>
      <c r="S135" s="212">
        <v>0</v>
      </c>
      <c r="T135" s="213">
        <f t="shared" si="33"/>
        <v>0</v>
      </c>
      <c r="AR135" s="25" t="s">
        <v>375</v>
      </c>
      <c r="AT135" s="25" t="s">
        <v>311</v>
      </c>
      <c r="AU135" s="25" t="s">
        <v>84</v>
      </c>
      <c r="AY135" s="25" t="s">
        <v>308</v>
      </c>
      <c r="BE135" s="214">
        <f t="shared" si="34"/>
        <v>0</v>
      </c>
      <c r="BF135" s="214">
        <f t="shared" si="35"/>
        <v>0</v>
      </c>
      <c r="BG135" s="214">
        <f t="shared" si="36"/>
        <v>0</v>
      </c>
      <c r="BH135" s="214">
        <f t="shared" si="37"/>
        <v>0</v>
      </c>
      <c r="BI135" s="214">
        <f t="shared" si="38"/>
        <v>0</v>
      </c>
      <c r="BJ135" s="25" t="s">
        <v>82</v>
      </c>
      <c r="BK135" s="214">
        <f t="shared" si="39"/>
        <v>0</v>
      </c>
      <c r="BL135" s="25" t="s">
        <v>375</v>
      </c>
      <c r="BM135" s="25" t="s">
        <v>750</v>
      </c>
    </row>
    <row r="136" spans="2:65" s="1" customFormat="1" ht="22.5" customHeight="1">
      <c r="B136" s="42"/>
      <c r="C136" s="203" t="s">
        <v>613</v>
      </c>
      <c r="D136" s="203" t="s">
        <v>311</v>
      </c>
      <c r="E136" s="204" t="s">
        <v>9976</v>
      </c>
      <c r="F136" s="205" t="s">
        <v>14477</v>
      </c>
      <c r="G136" s="206" t="s">
        <v>5275</v>
      </c>
      <c r="H136" s="207">
        <v>7</v>
      </c>
      <c r="I136" s="208"/>
      <c r="J136" s="209">
        <f t="shared" si="30"/>
        <v>0</v>
      </c>
      <c r="K136" s="205" t="s">
        <v>21</v>
      </c>
      <c r="L136" s="62"/>
      <c r="M136" s="210" t="s">
        <v>21</v>
      </c>
      <c r="N136" s="211" t="s">
        <v>45</v>
      </c>
      <c r="O136" s="43"/>
      <c r="P136" s="212">
        <f t="shared" si="31"/>
        <v>0</v>
      </c>
      <c r="Q136" s="212">
        <v>0</v>
      </c>
      <c r="R136" s="212">
        <f t="shared" si="32"/>
        <v>0</v>
      </c>
      <c r="S136" s="212">
        <v>0</v>
      </c>
      <c r="T136" s="213">
        <f t="shared" si="33"/>
        <v>0</v>
      </c>
      <c r="AR136" s="25" t="s">
        <v>375</v>
      </c>
      <c r="AT136" s="25" t="s">
        <v>311</v>
      </c>
      <c r="AU136" s="25" t="s">
        <v>84</v>
      </c>
      <c r="AY136" s="25" t="s">
        <v>308</v>
      </c>
      <c r="BE136" s="214">
        <f t="shared" si="34"/>
        <v>0</v>
      </c>
      <c r="BF136" s="214">
        <f t="shared" si="35"/>
        <v>0</v>
      </c>
      <c r="BG136" s="214">
        <f t="shared" si="36"/>
        <v>0</v>
      </c>
      <c r="BH136" s="214">
        <f t="shared" si="37"/>
        <v>0</v>
      </c>
      <c r="BI136" s="214">
        <f t="shared" si="38"/>
        <v>0</v>
      </c>
      <c r="BJ136" s="25" t="s">
        <v>82</v>
      </c>
      <c r="BK136" s="214">
        <f t="shared" si="39"/>
        <v>0</v>
      </c>
      <c r="BL136" s="25" t="s">
        <v>375</v>
      </c>
      <c r="BM136" s="25" t="s">
        <v>1248</v>
      </c>
    </row>
    <row r="137" spans="2:65" s="1" customFormat="1" ht="22.5" customHeight="1">
      <c r="B137" s="42"/>
      <c r="C137" s="203" t="s">
        <v>619</v>
      </c>
      <c r="D137" s="203" t="s">
        <v>311</v>
      </c>
      <c r="E137" s="204" t="s">
        <v>9979</v>
      </c>
      <c r="F137" s="205" t="s">
        <v>14478</v>
      </c>
      <c r="G137" s="206" t="s">
        <v>5275</v>
      </c>
      <c r="H137" s="207">
        <v>18</v>
      </c>
      <c r="I137" s="208"/>
      <c r="J137" s="209">
        <f t="shared" si="30"/>
        <v>0</v>
      </c>
      <c r="K137" s="205" t="s">
        <v>21</v>
      </c>
      <c r="L137" s="62"/>
      <c r="M137" s="210" t="s">
        <v>21</v>
      </c>
      <c r="N137" s="211" t="s">
        <v>45</v>
      </c>
      <c r="O137" s="43"/>
      <c r="P137" s="212">
        <f t="shared" si="31"/>
        <v>0</v>
      </c>
      <c r="Q137" s="212">
        <v>0</v>
      </c>
      <c r="R137" s="212">
        <f t="shared" si="32"/>
        <v>0</v>
      </c>
      <c r="S137" s="212">
        <v>0</v>
      </c>
      <c r="T137" s="213">
        <f t="shared" si="33"/>
        <v>0</v>
      </c>
      <c r="AR137" s="25" t="s">
        <v>375</v>
      </c>
      <c r="AT137" s="25" t="s">
        <v>311</v>
      </c>
      <c r="AU137" s="25" t="s">
        <v>84</v>
      </c>
      <c r="AY137" s="25" t="s">
        <v>308</v>
      </c>
      <c r="BE137" s="214">
        <f t="shared" si="34"/>
        <v>0</v>
      </c>
      <c r="BF137" s="214">
        <f t="shared" si="35"/>
        <v>0</v>
      </c>
      <c r="BG137" s="214">
        <f t="shared" si="36"/>
        <v>0</v>
      </c>
      <c r="BH137" s="214">
        <f t="shared" si="37"/>
        <v>0</v>
      </c>
      <c r="BI137" s="214">
        <f t="shared" si="38"/>
        <v>0</v>
      </c>
      <c r="BJ137" s="25" t="s">
        <v>82</v>
      </c>
      <c r="BK137" s="214">
        <f t="shared" si="39"/>
        <v>0</v>
      </c>
      <c r="BL137" s="25" t="s">
        <v>375</v>
      </c>
      <c r="BM137" s="25" t="s">
        <v>570</v>
      </c>
    </row>
    <row r="138" spans="2:65" s="1" customFormat="1" ht="22.5" customHeight="1">
      <c r="B138" s="42"/>
      <c r="C138" s="203" t="s">
        <v>624</v>
      </c>
      <c r="D138" s="203" t="s">
        <v>311</v>
      </c>
      <c r="E138" s="204" t="s">
        <v>9982</v>
      </c>
      <c r="F138" s="205" t="s">
        <v>14479</v>
      </c>
      <c r="G138" s="206" t="s">
        <v>5275</v>
      </c>
      <c r="H138" s="207">
        <v>18</v>
      </c>
      <c r="I138" s="208"/>
      <c r="J138" s="209">
        <f t="shared" si="30"/>
        <v>0</v>
      </c>
      <c r="K138" s="205" t="s">
        <v>21</v>
      </c>
      <c r="L138" s="62"/>
      <c r="M138" s="210" t="s">
        <v>21</v>
      </c>
      <c r="N138" s="211" t="s">
        <v>45</v>
      </c>
      <c r="O138" s="43"/>
      <c r="P138" s="212">
        <f t="shared" si="31"/>
        <v>0</v>
      </c>
      <c r="Q138" s="212">
        <v>0</v>
      </c>
      <c r="R138" s="212">
        <f t="shared" si="32"/>
        <v>0</v>
      </c>
      <c r="S138" s="212">
        <v>0</v>
      </c>
      <c r="T138" s="213">
        <f t="shared" si="33"/>
        <v>0</v>
      </c>
      <c r="AR138" s="25" t="s">
        <v>375</v>
      </c>
      <c r="AT138" s="25" t="s">
        <v>311</v>
      </c>
      <c r="AU138" s="25" t="s">
        <v>84</v>
      </c>
      <c r="AY138" s="25" t="s">
        <v>308</v>
      </c>
      <c r="BE138" s="214">
        <f t="shared" si="34"/>
        <v>0</v>
      </c>
      <c r="BF138" s="214">
        <f t="shared" si="35"/>
        <v>0</v>
      </c>
      <c r="BG138" s="214">
        <f t="shared" si="36"/>
        <v>0</v>
      </c>
      <c r="BH138" s="214">
        <f t="shared" si="37"/>
        <v>0</v>
      </c>
      <c r="BI138" s="214">
        <f t="shared" si="38"/>
        <v>0</v>
      </c>
      <c r="BJ138" s="25" t="s">
        <v>82</v>
      </c>
      <c r="BK138" s="214">
        <f t="shared" si="39"/>
        <v>0</v>
      </c>
      <c r="BL138" s="25" t="s">
        <v>375</v>
      </c>
      <c r="BM138" s="25" t="s">
        <v>2042</v>
      </c>
    </row>
    <row r="139" spans="2:65" s="11" customFormat="1" ht="29.85" customHeight="1">
      <c r="B139" s="186"/>
      <c r="C139" s="187"/>
      <c r="D139" s="200" t="s">
        <v>73</v>
      </c>
      <c r="E139" s="201" t="s">
        <v>5570</v>
      </c>
      <c r="F139" s="201" t="s">
        <v>14480</v>
      </c>
      <c r="G139" s="187"/>
      <c r="H139" s="187"/>
      <c r="I139" s="190"/>
      <c r="J139" s="202">
        <f>BK139</f>
        <v>0</v>
      </c>
      <c r="K139" s="187"/>
      <c r="L139" s="192"/>
      <c r="M139" s="193"/>
      <c r="N139" s="194"/>
      <c r="O139" s="194"/>
      <c r="P139" s="195">
        <f>SUM(P140:P141)</f>
        <v>0</v>
      </c>
      <c r="Q139" s="194"/>
      <c r="R139" s="195">
        <f>SUM(R140:R141)</f>
        <v>0</v>
      </c>
      <c r="S139" s="194"/>
      <c r="T139" s="196">
        <f>SUM(T140:T141)</f>
        <v>0</v>
      </c>
      <c r="AR139" s="197" t="s">
        <v>84</v>
      </c>
      <c r="AT139" s="198" t="s">
        <v>73</v>
      </c>
      <c r="AU139" s="198" t="s">
        <v>82</v>
      </c>
      <c r="AY139" s="197" t="s">
        <v>308</v>
      </c>
      <c r="BK139" s="199">
        <f>SUM(BK140:BK141)</f>
        <v>0</v>
      </c>
    </row>
    <row r="140" spans="2:65" s="1" customFormat="1" ht="31.5" customHeight="1">
      <c r="B140" s="42"/>
      <c r="C140" s="203" t="s">
        <v>632</v>
      </c>
      <c r="D140" s="203" t="s">
        <v>311</v>
      </c>
      <c r="E140" s="204" t="s">
        <v>9985</v>
      </c>
      <c r="F140" s="205" t="s">
        <v>14481</v>
      </c>
      <c r="G140" s="206" t="s">
        <v>700</v>
      </c>
      <c r="H140" s="207">
        <v>62</v>
      </c>
      <c r="I140" s="208"/>
      <c r="J140" s="209">
        <f>ROUND(I140*H140,2)</f>
        <v>0</v>
      </c>
      <c r="K140" s="205" t="s">
        <v>21</v>
      </c>
      <c r="L140" s="62"/>
      <c r="M140" s="210" t="s">
        <v>21</v>
      </c>
      <c r="N140" s="211" t="s">
        <v>45</v>
      </c>
      <c r="O140" s="43"/>
      <c r="P140" s="212">
        <f>O140*H140</f>
        <v>0</v>
      </c>
      <c r="Q140" s="212">
        <v>0</v>
      </c>
      <c r="R140" s="212">
        <f>Q140*H140</f>
        <v>0</v>
      </c>
      <c r="S140" s="212">
        <v>0</v>
      </c>
      <c r="T140" s="213">
        <f>S140*H140</f>
        <v>0</v>
      </c>
      <c r="AR140" s="25" t="s">
        <v>375</v>
      </c>
      <c r="AT140" s="25" t="s">
        <v>311</v>
      </c>
      <c r="AU140" s="25" t="s">
        <v>84</v>
      </c>
      <c r="AY140" s="25" t="s">
        <v>308</v>
      </c>
      <c r="BE140" s="214">
        <f>IF(N140="základní",J140,0)</f>
        <v>0</v>
      </c>
      <c r="BF140" s="214">
        <f>IF(N140="snížená",J140,0)</f>
        <v>0</v>
      </c>
      <c r="BG140" s="214">
        <f>IF(N140="zákl. přenesená",J140,0)</f>
        <v>0</v>
      </c>
      <c r="BH140" s="214">
        <f>IF(N140="sníž. přenesená",J140,0)</f>
        <v>0</v>
      </c>
      <c r="BI140" s="214">
        <f>IF(N140="nulová",J140,0)</f>
        <v>0</v>
      </c>
      <c r="BJ140" s="25" t="s">
        <v>82</v>
      </c>
      <c r="BK140" s="214">
        <f>ROUND(I140*H140,2)</f>
        <v>0</v>
      </c>
      <c r="BL140" s="25" t="s">
        <v>375</v>
      </c>
      <c r="BM140" s="25" t="s">
        <v>2048</v>
      </c>
    </row>
    <row r="141" spans="2:65" s="1" customFormat="1" ht="44.25" customHeight="1">
      <c r="B141" s="42"/>
      <c r="C141" s="203" t="s">
        <v>638</v>
      </c>
      <c r="D141" s="203" t="s">
        <v>311</v>
      </c>
      <c r="E141" s="204" t="s">
        <v>9988</v>
      </c>
      <c r="F141" s="205" t="s">
        <v>14482</v>
      </c>
      <c r="G141" s="206" t="s">
        <v>5275</v>
      </c>
      <c r="H141" s="207">
        <v>12</v>
      </c>
      <c r="I141" s="208"/>
      <c r="J141" s="209">
        <f>ROUND(I141*H141,2)</f>
        <v>0</v>
      </c>
      <c r="K141" s="205" t="s">
        <v>21</v>
      </c>
      <c r="L141" s="62"/>
      <c r="M141" s="210" t="s">
        <v>21</v>
      </c>
      <c r="N141" s="211" t="s">
        <v>45</v>
      </c>
      <c r="O141" s="43"/>
      <c r="P141" s="212">
        <f>O141*H141</f>
        <v>0</v>
      </c>
      <c r="Q141" s="212">
        <v>0</v>
      </c>
      <c r="R141" s="212">
        <f>Q141*H141</f>
        <v>0</v>
      </c>
      <c r="S141" s="212">
        <v>0</v>
      </c>
      <c r="T141" s="213">
        <f>S141*H141</f>
        <v>0</v>
      </c>
      <c r="AR141" s="25" t="s">
        <v>375</v>
      </c>
      <c r="AT141" s="25" t="s">
        <v>311</v>
      </c>
      <c r="AU141" s="25" t="s">
        <v>84</v>
      </c>
      <c r="AY141" s="25" t="s">
        <v>308</v>
      </c>
      <c r="BE141" s="214">
        <f>IF(N141="základní",J141,0)</f>
        <v>0</v>
      </c>
      <c r="BF141" s="214">
        <f>IF(N141="snížená",J141,0)</f>
        <v>0</v>
      </c>
      <c r="BG141" s="214">
        <f>IF(N141="zákl. přenesená",J141,0)</f>
        <v>0</v>
      </c>
      <c r="BH141" s="214">
        <f>IF(N141="sníž. přenesená",J141,0)</f>
        <v>0</v>
      </c>
      <c r="BI141" s="214">
        <f>IF(N141="nulová",J141,0)</f>
        <v>0</v>
      </c>
      <c r="BJ141" s="25" t="s">
        <v>82</v>
      </c>
      <c r="BK141" s="214">
        <f>ROUND(I141*H141,2)</f>
        <v>0</v>
      </c>
      <c r="BL141" s="25" t="s">
        <v>375</v>
      </c>
      <c r="BM141" s="25" t="s">
        <v>2055</v>
      </c>
    </row>
    <row r="142" spans="2:65" s="11" customFormat="1" ht="29.85" customHeight="1">
      <c r="B142" s="186"/>
      <c r="C142" s="187"/>
      <c r="D142" s="200" t="s">
        <v>73</v>
      </c>
      <c r="E142" s="201" t="s">
        <v>9675</v>
      </c>
      <c r="F142" s="201" t="s">
        <v>14483</v>
      </c>
      <c r="G142" s="187"/>
      <c r="H142" s="187"/>
      <c r="I142" s="190"/>
      <c r="J142" s="202">
        <f>BK142</f>
        <v>0</v>
      </c>
      <c r="K142" s="187"/>
      <c r="L142" s="192"/>
      <c r="M142" s="193"/>
      <c r="N142" s="194"/>
      <c r="O142" s="194"/>
      <c r="P142" s="195">
        <f>SUM(P143:P150)</f>
        <v>0</v>
      </c>
      <c r="Q142" s="194"/>
      <c r="R142" s="195">
        <f>SUM(R143:R150)</f>
        <v>0</v>
      </c>
      <c r="S142" s="194"/>
      <c r="T142" s="196">
        <f>SUM(T143:T150)</f>
        <v>0</v>
      </c>
      <c r="AR142" s="197" t="s">
        <v>84</v>
      </c>
      <c r="AT142" s="198" t="s">
        <v>73</v>
      </c>
      <c r="AU142" s="198" t="s">
        <v>82</v>
      </c>
      <c r="AY142" s="197" t="s">
        <v>308</v>
      </c>
      <c r="BK142" s="199">
        <f>SUM(BK143:BK150)</f>
        <v>0</v>
      </c>
    </row>
    <row r="143" spans="2:65" s="1" customFormat="1" ht="22.5" customHeight="1">
      <c r="B143" s="42"/>
      <c r="C143" s="203" t="s">
        <v>644</v>
      </c>
      <c r="D143" s="203" t="s">
        <v>311</v>
      </c>
      <c r="E143" s="204" t="s">
        <v>9991</v>
      </c>
      <c r="F143" s="205" t="s">
        <v>14484</v>
      </c>
      <c r="G143" s="206" t="s">
        <v>5275</v>
      </c>
      <c r="H143" s="207">
        <v>52</v>
      </c>
      <c r="I143" s="208"/>
      <c r="J143" s="209">
        <f t="shared" ref="J143:J150" si="40">ROUND(I143*H143,2)</f>
        <v>0</v>
      </c>
      <c r="K143" s="205" t="s">
        <v>21</v>
      </c>
      <c r="L143" s="62"/>
      <c r="M143" s="210" t="s">
        <v>21</v>
      </c>
      <c r="N143" s="211" t="s">
        <v>45</v>
      </c>
      <c r="O143" s="43"/>
      <c r="P143" s="212">
        <f t="shared" ref="P143:P150" si="41">O143*H143</f>
        <v>0</v>
      </c>
      <c r="Q143" s="212">
        <v>0</v>
      </c>
      <c r="R143" s="212">
        <f t="shared" ref="R143:R150" si="42">Q143*H143</f>
        <v>0</v>
      </c>
      <c r="S143" s="212">
        <v>0</v>
      </c>
      <c r="T143" s="213">
        <f t="shared" ref="T143:T150" si="43">S143*H143</f>
        <v>0</v>
      </c>
      <c r="AR143" s="25" t="s">
        <v>375</v>
      </c>
      <c r="AT143" s="25" t="s">
        <v>311</v>
      </c>
      <c r="AU143" s="25" t="s">
        <v>84</v>
      </c>
      <c r="AY143" s="25" t="s">
        <v>308</v>
      </c>
      <c r="BE143" s="214">
        <f t="shared" ref="BE143:BE150" si="44">IF(N143="základní",J143,0)</f>
        <v>0</v>
      </c>
      <c r="BF143" s="214">
        <f t="shared" ref="BF143:BF150" si="45">IF(N143="snížená",J143,0)</f>
        <v>0</v>
      </c>
      <c r="BG143" s="214">
        <f t="shared" ref="BG143:BG150" si="46">IF(N143="zákl. přenesená",J143,0)</f>
        <v>0</v>
      </c>
      <c r="BH143" s="214">
        <f t="shared" ref="BH143:BH150" si="47">IF(N143="sníž. přenesená",J143,0)</f>
        <v>0</v>
      </c>
      <c r="BI143" s="214">
        <f t="shared" ref="BI143:BI150" si="48">IF(N143="nulová",J143,0)</f>
        <v>0</v>
      </c>
      <c r="BJ143" s="25" t="s">
        <v>82</v>
      </c>
      <c r="BK143" s="214">
        <f t="shared" ref="BK143:BK150" si="49">ROUND(I143*H143,2)</f>
        <v>0</v>
      </c>
      <c r="BL143" s="25" t="s">
        <v>375</v>
      </c>
      <c r="BM143" s="25" t="s">
        <v>2061</v>
      </c>
    </row>
    <row r="144" spans="2:65" s="1" customFormat="1" ht="22.5" customHeight="1">
      <c r="B144" s="42"/>
      <c r="C144" s="203" t="s">
        <v>649</v>
      </c>
      <c r="D144" s="203" t="s">
        <v>311</v>
      </c>
      <c r="E144" s="204" t="s">
        <v>9994</v>
      </c>
      <c r="F144" s="205" t="s">
        <v>14485</v>
      </c>
      <c r="G144" s="206" t="s">
        <v>5275</v>
      </c>
      <c r="H144" s="207">
        <v>10</v>
      </c>
      <c r="I144" s="208"/>
      <c r="J144" s="209">
        <f t="shared" si="40"/>
        <v>0</v>
      </c>
      <c r="K144" s="205" t="s">
        <v>21</v>
      </c>
      <c r="L144" s="62"/>
      <c r="M144" s="210" t="s">
        <v>21</v>
      </c>
      <c r="N144" s="211" t="s">
        <v>45</v>
      </c>
      <c r="O144" s="43"/>
      <c r="P144" s="212">
        <f t="shared" si="41"/>
        <v>0</v>
      </c>
      <c r="Q144" s="212">
        <v>0</v>
      </c>
      <c r="R144" s="212">
        <f t="shared" si="42"/>
        <v>0</v>
      </c>
      <c r="S144" s="212">
        <v>0</v>
      </c>
      <c r="T144" s="213">
        <f t="shared" si="43"/>
        <v>0</v>
      </c>
      <c r="AR144" s="25" t="s">
        <v>375</v>
      </c>
      <c r="AT144" s="25" t="s">
        <v>311</v>
      </c>
      <c r="AU144" s="25" t="s">
        <v>84</v>
      </c>
      <c r="AY144" s="25" t="s">
        <v>308</v>
      </c>
      <c r="BE144" s="214">
        <f t="shared" si="44"/>
        <v>0</v>
      </c>
      <c r="BF144" s="214">
        <f t="shared" si="45"/>
        <v>0</v>
      </c>
      <c r="BG144" s="214">
        <f t="shared" si="46"/>
        <v>0</v>
      </c>
      <c r="BH144" s="214">
        <f t="shared" si="47"/>
        <v>0</v>
      </c>
      <c r="BI144" s="214">
        <f t="shared" si="48"/>
        <v>0</v>
      </c>
      <c r="BJ144" s="25" t="s">
        <v>82</v>
      </c>
      <c r="BK144" s="214">
        <f t="shared" si="49"/>
        <v>0</v>
      </c>
      <c r="BL144" s="25" t="s">
        <v>375</v>
      </c>
      <c r="BM144" s="25" t="s">
        <v>2067</v>
      </c>
    </row>
    <row r="145" spans="2:65" s="1" customFormat="1" ht="22.5" customHeight="1">
      <c r="B145" s="42"/>
      <c r="C145" s="203" t="s">
        <v>653</v>
      </c>
      <c r="D145" s="203" t="s">
        <v>311</v>
      </c>
      <c r="E145" s="204" t="s">
        <v>9997</v>
      </c>
      <c r="F145" s="205" t="s">
        <v>14486</v>
      </c>
      <c r="G145" s="206" t="s">
        <v>5275</v>
      </c>
      <c r="H145" s="207">
        <v>52</v>
      </c>
      <c r="I145" s="208"/>
      <c r="J145" s="209">
        <f t="shared" si="40"/>
        <v>0</v>
      </c>
      <c r="K145" s="205" t="s">
        <v>21</v>
      </c>
      <c r="L145" s="62"/>
      <c r="M145" s="210" t="s">
        <v>21</v>
      </c>
      <c r="N145" s="211" t="s">
        <v>45</v>
      </c>
      <c r="O145" s="43"/>
      <c r="P145" s="212">
        <f t="shared" si="41"/>
        <v>0</v>
      </c>
      <c r="Q145" s="212">
        <v>0</v>
      </c>
      <c r="R145" s="212">
        <f t="shared" si="42"/>
        <v>0</v>
      </c>
      <c r="S145" s="212">
        <v>0</v>
      </c>
      <c r="T145" s="213">
        <f t="shared" si="43"/>
        <v>0</v>
      </c>
      <c r="AR145" s="25" t="s">
        <v>375</v>
      </c>
      <c r="AT145" s="25" t="s">
        <v>311</v>
      </c>
      <c r="AU145" s="25" t="s">
        <v>84</v>
      </c>
      <c r="AY145" s="25" t="s">
        <v>308</v>
      </c>
      <c r="BE145" s="214">
        <f t="shared" si="44"/>
        <v>0</v>
      </c>
      <c r="BF145" s="214">
        <f t="shared" si="45"/>
        <v>0</v>
      </c>
      <c r="BG145" s="214">
        <f t="shared" si="46"/>
        <v>0</v>
      </c>
      <c r="BH145" s="214">
        <f t="shared" si="47"/>
        <v>0</v>
      </c>
      <c r="BI145" s="214">
        <f t="shared" si="48"/>
        <v>0</v>
      </c>
      <c r="BJ145" s="25" t="s">
        <v>82</v>
      </c>
      <c r="BK145" s="214">
        <f t="shared" si="49"/>
        <v>0</v>
      </c>
      <c r="BL145" s="25" t="s">
        <v>375</v>
      </c>
      <c r="BM145" s="25" t="s">
        <v>2075</v>
      </c>
    </row>
    <row r="146" spans="2:65" s="1" customFormat="1" ht="22.5" customHeight="1">
      <c r="B146" s="42"/>
      <c r="C146" s="203" t="s">
        <v>657</v>
      </c>
      <c r="D146" s="203" t="s">
        <v>311</v>
      </c>
      <c r="E146" s="204" t="s">
        <v>10000</v>
      </c>
      <c r="F146" s="205" t="s">
        <v>14487</v>
      </c>
      <c r="G146" s="206" t="s">
        <v>5275</v>
      </c>
      <c r="H146" s="207">
        <v>280</v>
      </c>
      <c r="I146" s="208"/>
      <c r="J146" s="209">
        <f t="shared" si="40"/>
        <v>0</v>
      </c>
      <c r="K146" s="205" t="s">
        <v>21</v>
      </c>
      <c r="L146" s="62"/>
      <c r="M146" s="210" t="s">
        <v>21</v>
      </c>
      <c r="N146" s="211" t="s">
        <v>45</v>
      </c>
      <c r="O146" s="43"/>
      <c r="P146" s="212">
        <f t="shared" si="41"/>
        <v>0</v>
      </c>
      <c r="Q146" s="212">
        <v>0</v>
      </c>
      <c r="R146" s="212">
        <f t="shared" si="42"/>
        <v>0</v>
      </c>
      <c r="S146" s="212">
        <v>0</v>
      </c>
      <c r="T146" s="213">
        <f t="shared" si="43"/>
        <v>0</v>
      </c>
      <c r="AR146" s="25" t="s">
        <v>375</v>
      </c>
      <c r="AT146" s="25" t="s">
        <v>311</v>
      </c>
      <c r="AU146" s="25" t="s">
        <v>84</v>
      </c>
      <c r="AY146" s="25" t="s">
        <v>308</v>
      </c>
      <c r="BE146" s="214">
        <f t="shared" si="44"/>
        <v>0</v>
      </c>
      <c r="BF146" s="214">
        <f t="shared" si="45"/>
        <v>0</v>
      </c>
      <c r="BG146" s="214">
        <f t="shared" si="46"/>
        <v>0</v>
      </c>
      <c r="BH146" s="214">
        <f t="shared" si="47"/>
        <v>0</v>
      </c>
      <c r="BI146" s="214">
        <f t="shared" si="48"/>
        <v>0</v>
      </c>
      <c r="BJ146" s="25" t="s">
        <v>82</v>
      </c>
      <c r="BK146" s="214">
        <f t="shared" si="49"/>
        <v>0</v>
      </c>
      <c r="BL146" s="25" t="s">
        <v>375</v>
      </c>
      <c r="BM146" s="25" t="s">
        <v>2084</v>
      </c>
    </row>
    <row r="147" spans="2:65" s="1" customFormat="1" ht="22.5" customHeight="1">
      <c r="B147" s="42"/>
      <c r="C147" s="203" t="s">
        <v>661</v>
      </c>
      <c r="D147" s="203" t="s">
        <v>311</v>
      </c>
      <c r="E147" s="204" t="s">
        <v>10002</v>
      </c>
      <c r="F147" s="205" t="s">
        <v>14488</v>
      </c>
      <c r="G147" s="206" t="s">
        <v>5275</v>
      </c>
      <c r="H147" s="207">
        <v>272</v>
      </c>
      <c r="I147" s="208"/>
      <c r="J147" s="209">
        <f t="shared" si="40"/>
        <v>0</v>
      </c>
      <c r="K147" s="205" t="s">
        <v>21</v>
      </c>
      <c r="L147" s="62"/>
      <c r="M147" s="210" t="s">
        <v>21</v>
      </c>
      <c r="N147" s="211" t="s">
        <v>45</v>
      </c>
      <c r="O147" s="43"/>
      <c r="P147" s="212">
        <f t="shared" si="41"/>
        <v>0</v>
      </c>
      <c r="Q147" s="212">
        <v>0</v>
      </c>
      <c r="R147" s="212">
        <f t="shared" si="42"/>
        <v>0</v>
      </c>
      <c r="S147" s="212">
        <v>0</v>
      </c>
      <c r="T147" s="213">
        <f t="shared" si="43"/>
        <v>0</v>
      </c>
      <c r="AR147" s="25" t="s">
        <v>375</v>
      </c>
      <c r="AT147" s="25" t="s">
        <v>311</v>
      </c>
      <c r="AU147" s="25" t="s">
        <v>84</v>
      </c>
      <c r="AY147" s="25" t="s">
        <v>308</v>
      </c>
      <c r="BE147" s="214">
        <f t="shared" si="44"/>
        <v>0</v>
      </c>
      <c r="BF147" s="214">
        <f t="shared" si="45"/>
        <v>0</v>
      </c>
      <c r="BG147" s="214">
        <f t="shared" si="46"/>
        <v>0</v>
      </c>
      <c r="BH147" s="214">
        <f t="shared" si="47"/>
        <v>0</v>
      </c>
      <c r="BI147" s="214">
        <f t="shared" si="48"/>
        <v>0</v>
      </c>
      <c r="BJ147" s="25" t="s">
        <v>82</v>
      </c>
      <c r="BK147" s="214">
        <f t="shared" si="49"/>
        <v>0</v>
      </c>
      <c r="BL147" s="25" t="s">
        <v>375</v>
      </c>
      <c r="BM147" s="25" t="s">
        <v>2091</v>
      </c>
    </row>
    <row r="148" spans="2:65" s="1" customFormat="1" ht="22.5" customHeight="1">
      <c r="B148" s="42"/>
      <c r="C148" s="203" t="s">
        <v>665</v>
      </c>
      <c r="D148" s="203" t="s">
        <v>311</v>
      </c>
      <c r="E148" s="204" t="s">
        <v>10004</v>
      </c>
      <c r="F148" s="205" t="s">
        <v>14489</v>
      </c>
      <c r="G148" s="206" t="s">
        <v>5275</v>
      </c>
      <c r="H148" s="207">
        <v>8</v>
      </c>
      <c r="I148" s="208"/>
      <c r="J148" s="209">
        <f t="shared" si="40"/>
        <v>0</v>
      </c>
      <c r="K148" s="205" t="s">
        <v>21</v>
      </c>
      <c r="L148" s="62"/>
      <c r="M148" s="210" t="s">
        <v>21</v>
      </c>
      <c r="N148" s="211" t="s">
        <v>45</v>
      </c>
      <c r="O148" s="43"/>
      <c r="P148" s="212">
        <f t="shared" si="41"/>
        <v>0</v>
      </c>
      <c r="Q148" s="212">
        <v>0</v>
      </c>
      <c r="R148" s="212">
        <f t="shared" si="42"/>
        <v>0</v>
      </c>
      <c r="S148" s="212">
        <v>0</v>
      </c>
      <c r="T148" s="213">
        <f t="shared" si="43"/>
        <v>0</v>
      </c>
      <c r="AR148" s="25" t="s">
        <v>375</v>
      </c>
      <c r="AT148" s="25" t="s">
        <v>311</v>
      </c>
      <c r="AU148" s="25" t="s">
        <v>84</v>
      </c>
      <c r="AY148" s="25" t="s">
        <v>308</v>
      </c>
      <c r="BE148" s="214">
        <f t="shared" si="44"/>
        <v>0</v>
      </c>
      <c r="BF148" s="214">
        <f t="shared" si="45"/>
        <v>0</v>
      </c>
      <c r="BG148" s="214">
        <f t="shared" si="46"/>
        <v>0</v>
      </c>
      <c r="BH148" s="214">
        <f t="shared" si="47"/>
        <v>0</v>
      </c>
      <c r="BI148" s="214">
        <f t="shared" si="48"/>
        <v>0</v>
      </c>
      <c r="BJ148" s="25" t="s">
        <v>82</v>
      </c>
      <c r="BK148" s="214">
        <f t="shared" si="49"/>
        <v>0</v>
      </c>
      <c r="BL148" s="25" t="s">
        <v>375</v>
      </c>
      <c r="BM148" s="25" t="s">
        <v>2098</v>
      </c>
    </row>
    <row r="149" spans="2:65" s="1" customFormat="1" ht="22.5" customHeight="1">
      <c r="B149" s="42"/>
      <c r="C149" s="203" t="s">
        <v>669</v>
      </c>
      <c r="D149" s="203" t="s">
        <v>311</v>
      </c>
      <c r="E149" s="204" t="s">
        <v>10006</v>
      </c>
      <c r="F149" s="205" t="s">
        <v>14490</v>
      </c>
      <c r="G149" s="206" t="s">
        <v>5275</v>
      </c>
      <c r="H149" s="207">
        <v>280</v>
      </c>
      <c r="I149" s="208"/>
      <c r="J149" s="209">
        <f t="shared" si="40"/>
        <v>0</v>
      </c>
      <c r="K149" s="205" t="s">
        <v>21</v>
      </c>
      <c r="L149" s="62"/>
      <c r="M149" s="210" t="s">
        <v>21</v>
      </c>
      <c r="N149" s="211" t="s">
        <v>45</v>
      </c>
      <c r="O149" s="43"/>
      <c r="P149" s="212">
        <f t="shared" si="41"/>
        <v>0</v>
      </c>
      <c r="Q149" s="212">
        <v>0</v>
      </c>
      <c r="R149" s="212">
        <f t="shared" si="42"/>
        <v>0</v>
      </c>
      <c r="S149" s="212">
        <v>0</v>
      </c>
      <c r="T149" s="213">
        <f t="shared" si="43"/>
        <v>0</v>
      </c>
      <c r="AR149" s="25" t="s">
        <v>375</v>
      </c>
      <c r="AT149" s="25" t="s">
        <v>311</v>
      </c>
      <c r="AU149" s="25" t="s">
        <v>84</v>
      </c>
      <c r="AY149" s="25" t="s">
        <v>308</v>
      </c>
      <c r="BE149" s="214">
        <f t="shared" si="44"/>
        <v>0</v>
      </c>
      <c r="BF149" s="214">
        <f t="shared" si="45"/>
        <v>0</v>
      </c>
      <c r="BG149" s="214">
        <f t="shared" si="46"/>
        <v>0</v>
      </c>
      <c r="BH149" s="214">
        <f t="shared" si="47"/>
        <v>0</v>
      </c>
      <c r="BI149" s="214">
        <f t="shared" si="48"/>
        <v>0</v>
      </c>
      <c r="BJ149" s="25" t="s">
        <v>82</v>
      </c>
      <c r="BK149" s="214">
        <f t="shared" si="49"/>
        <v>0</v>
      </c>
      <c r="BL149" s="25" t="s">
        <v>375</v>
      </c>
      <c r="BM149" s="25" t="s">
        <v>2103</v>
      </c>
    </row>
    <row r="150" spans="2:65" s="1" customFormat="1" ht="22.5" customHeight="1">
      <c r="B150" s="42"/>
      <c r="C150" s="203" t="s">
        <v>673</v>
      </c>
      <c r="D150" s="203" t="s">
        <v>311</v>
      </c>
      <c r="E150" s="204" t="s">
        <v>9982</v>
      </c>
      <c r="F150" s="205" t="s">
        <v>14479</v>
      </c>
      <c r="G150" s="206" t="s">
        <v>5275</v>
      </c>
      <c r="H150" s="207">
        <v>280</v>
      </c>
      <c r="I150" s="208"/>
      <c r="J150" s="209">
        <f t="shared" si="40"/>
        <v>0</v>
      </c>
      <c r="K150" s="205" t="s">
        <v>21</v>
      </c>
      <c r="L150" s="62"/>
      <c r="M150" s="210" t="s">
        <v>21</v>
      </c>
      <c r="N150" s="211" t="s">
        <v>45</v>
      </c>
      <c r="O150" s="43"/>
      <c r="P150" s="212">
        <f t="shared" si="41"/>
        <v>0</v>
      </c>
      <c r="Q150" s="212">
        <v>0</v>
      </c>
      <c r="R150" s="212">
        <f t="shared" si="42"/>
        <v>0</v>
      </c>
      <c r="S150" s="212">
        <v>0</v>
      </c>
      <c r="T150" s="213">
        <f t="shared" si="43"/>
        <v>0</v>
      </c>
      <c r="AR150" s="25" t="s">
        <v>375</v>
      </c>
      <c r="AT150" s="25" t="s">
        <v>311</v>
      </c>
      <c r="AU150" s="25" t="s">
        <v>84</v>
      </c>
      <c r="AY150" s="25" t="s">
        <v>308</v>
      </c>
      <c r="BE150" s="214">
        <f t="shared" si="44"/>
        <v>0</v>
      </c>
      <c r="BF150" s="214">
        <f t="shared" si="45"/>
        <v>0</v>
      </c>
      <c r="BG150" s="214">
        <f t="shared" si="46"/>
        <v>0</v>
      </c>
      <c r="BH150" s="214">
        <f t="shared" si="47"/>
        <v>0</v>
      </c>
      <c r="BI150" s="214">
        <f t="shared" si="48"/>
        <v>0</v>
      </c>
      <c r="BJ150" s="25" t="s">
        <v>82</v>
      </c>
      <c r="BK150" s="214">
        <f t="shared" si="49"/>
        <v>0</v>
      </c>
      <c r="BL150" s="25" t="s">
        <v>375</v>
      </c>
      <c r="BM150" s="25" t="s">
        <v>2112</v>
      </c>
    </row>
    <row r="151" spans="2:65" s="11" customFormat="1" ht="29.85" customHeight="1">
      <c r="B151" s="186"/>
      <c r="C151" s="187"/>
      <c r="D151" s="200" t="s">
        <v>73</v>
      </c>
      <c r="E151" s="201" t="s">
        <v>9677</v>
      </c>
      <c r="F151" s="201" t="s">
        <v>14491</v>
      </c>
      <c r="G151" s="187"/>
      <c r="H151" s="187"/>
      <c r="I151" s="190"/>
      <c r="J151" s="202">
        <f>BK151</f>
        <v>0</v>
      </c>
      <c r="K151" s="187"/>
      <c r="L151" s="192"/>
      <c r="M151" s="193"/>
      <c r="N151" s="194"/>
      <c r="O151" s="194"/>
      <c r="P151" s="195">
        <f>SUM(P152:P155)</f>
        <v>0</v>
      </c>
      <c r="Q151" s="194"/>
      <c r="R151" s="195">
        <f>SUM(R152:R155)</f>
        <v>0</v>
      </c>
      <c r="S151" s="194"/>
      <c r="T151" s="196">
        <f>SUM(T152:T155)</f>
        <v>0</v>
      </c>
      <c r="AR151" s="197" t="s">
        <v>84</v>
      </c>
      <c r="AT151" s="198" t="s">
        <v>73</v>
      </c>
      <c r="AU151" s="198" t="s">
        <v>82</v>
      </c>
      <c r="AY151" s="197" t="s">
        <v>308</v>
      </c>
      <c r="BK151" s="199">
        <f>SUM(BK152:BK155)</f>
        <v>0</v>
      </c>
    </row>
    <row r="152" spans="2:65" s="1" customFormat="1" ht="31.5" customHeight="1">
      <c r="B152" s="42"/>
      <c r="C152" s="203" t="s">
        <v>677</v>
      </c>
      <c r="D152" s="203" t="s">
        <v>311</v>
      </c>
      <c r="E152" s="204" t="s">
        <v>10009</v>
      </c>
      <c r="F152" s="205" t="s">
        <v>14492</v>
      </c>
      <c r="G152" s="206" t="s">
        <v>538</v>
      </c>
      <c r="H152" s="207">
        <v>5540</v>
      </c>
      <c r="I152" s="208"/>
      <c r="J152" s="209">
        <f>ROUND(I152*H152,2)</f>
        <v>0</v>
      </c>
      <c r="K152" s="205" t="s">
        <v>21</v>
      </c>
      <c r="L152" s="62"/>
      <c r="M152" s="210" t="s">
        <v>21</v>
      </c>
      <c r="N152" s="211" t="s">
        <v>45</v>
      </c>
      <c r="O152" s="43"/>
      <c r="P152" s="212">
        <f>O152*H152</f>
        <v>0</v>
      </c>
      <c r="Q152" s="212">
        <v>0</v>
      </c>
      <c r="R152" s="212">
        <f>Q152*H152</f>
        <v>0</v>
      </c>
      <c r="S152" s="212">
        <v>0</v>
      </c>
      <c r="T152" s="213">
        <f>S152*H152</f>
        <v>0</v>
      </c>
      <c r="AR152" s="25" t="s">
        <v>375</v>
      </c>
      <c r="AT152" s="25" t="s">
        <v>311</v>
      </c>
      <c r="AU152" s="25" t="s">
        <v>84</v>
      </c>
      <c r="AY152" s="25" t="s">
        <v>308</v>
      </c>
      <c r="BE152" s="214">
        <f>IF(N152="základní",J152,0)</f>
        <v>0</v>
      </c>
      <c r="BF152" s="214">
        <f>IF(N152="snížená",J152,0)</f>
        <v>0</v>
      </c>
      <c r="BG152" s="214">
        <f>IF(N152="zákl. přenesená",J152,0)</f>
        <v>0</v>
      </c>
      <c r="BH152" s="214">
        <f>IF(N152="sníž. přenesená",J152,0)</f>
        <v>0</v>
      </c>
      <c r="BI152" s="214">
        <f>IF(N152="nulová",J152,0)</f>
        <v>0</v>
      </c>
      <c r="BJ152" s="25" t="s">
        <v>82</v>
      </c>
      <c r="BK152" s="214">
        <f>ROUND(I152*H152,2)</f>
        <v>0</v>
      </c>
      <c r="BL152" s="25" t="s">
        <v>375</v>
      </c>
      <c r="BM152" s="25" t="s">
        <v>2122</v>
      </c>
    </row>
    <row r="153" spans="2:65" s="1" customFormat="1" ht="31.5" customHeight="1">
      <c r="B153" s="42"/>
      <c r="C153" s="203" t="s">
        <v>681</v>
      </c>
      <c r="D153" s="203" t="s">
        <v>311</v>
      </c>
      <c r="E153" s="204" t="s">
        <v>10012</v>
      </c>
      <c r="F153" s="205" t="s">
        <v>14493</v>
      </c>
      <c r="G153" s="206" t="s">
        <v>538</v>
      </c>
      <c r="H153" s="207">
        <v>1180</v>
      </c>
      <c r="I153" s="208"/>
      <c r="J153" s="209">
        <f>ROUND(I153*H153,2)</f>
        <v>0</v>
      </c>
      <c r="K153" s="205" t="s">
        <v>21</v>
      </c>
      <c r="L153" s="62"/>
      <c r="M153" s="210" t="s">
        <v>21</v>
      </c>
      <c r="N153" s="211" t="s">
        <v>45</v>
      </c>
      <c r="O153" s="43"/>
      <c r="P153" s="212">
        <f>O153*H153</f>
        <v>0</v>
      </c>
      <c r="Q153" s="212">
        <v>0</v>
      </c>
      <c r="R153" s="212">
        <f>Q153*H153</f>
        <v>0</v>
      </c>
      <c r="S153" s="212">
        <v>0</v>
      </c>
      <c r="T153" s="213">
        <f>S153*H153</f>
        <v>0</v>
      </c>
      <c r="AR153" s="25" t="s">
        <v>375</v>
      </c>
      <c r="AT153" s="25" t="s">
        <v>311</v>
      </c>
      <c r="AU153" s="25" t="s">
        <v>84</v>
      </c>
      <c r="AY153" s="25" t="s">
        <v>308</v>
      </c>
      <c r="BE153" s="214">
        <f>IF(N153="základní",J153,0)</f>
        <v>0</v>
      </c>
      <c r="BF153" s="214">
        <f>IF(N153="snížená",J153,0)</f>
        <v>0</v>
      </c>
      <c r="BG153" s="214">
        <f>IF(N153="zákl. přenesená",J153,0)</f>
        <v>0</v>
      </c>
      <c r="BH153" s="214">
        <f>IF(N153="sníž. přenesená",J153,0)</f>
        <v>0</v>
      </c>
      <c r="BI153" s="214">
        <f>IF(N153="nulová",J153,0)</f>
        <v>0</v>
      </c>
      <c r="BJ153" s="25" t="s">
        <v>82</v>
      </c>
      <c r="BK153" s="214">
        <f>ROUND(I153*H153,2)</f>
        <v>0</v>
      </c>
      <c r="BL153" s="25" t="s">
        <v>375</v>
      </c>
      <c r="BM153" s="25" t="s">
        <v>2130</v>
      </c>
    </row>
    <row r="154" spans="2:65" s="1" customFormat="1" ht="31.5" customHeight="1">
      <c r="B154" s="42"/>
      <c r="C154" s="203" t="s">
        <v>685</v>
      </c>
      <c r="D154" s="203" t="s">
        <v>311</v>
      </c>
      <c r="E154" s="204" t="s">
        <v>10015</v>
      </c>
      <c r="F154" s="205" t="s">
        <v>14494</v>
      </c>
      <c r="G154" s="206" t="s">
        <v>538</v>
      </c>
      <c r="H154" s="207">
        <v>500</v>
      </c>
      <c r="I154" s="208"/>
      <c r="J154" s="209">
        <f>ROUND(I154*H154,2)</f>
        <v>0</v>
      </c>
      <c r="K154" s="205" t="s">
        <v>21</v>
      </c>
      <c r="L154" s="62"/>
      <c r="M154" s="210" t="s">
        <v>21</v>
      </c>
      <c r="N154" s="211" t="s">
        <v>45</v>
      </c>
      <c r="O154" s="43"/>
      <c r="P154" s="212">
        <f>O154*H154</f>
        <v>0</v>
      </c>
      <c r="Q154" s="212">
        <v>0</v>
      </c>
      <c r="R154" s="212">
        <f>Q154*H154</f>
        <v>0</v>
      </c>
      <c r="S154" s="212">
        <v>0</v>
      </c>
      <c r="T154" s="213">
        <f>S154*H154</f>
        <v>0</v>
      </c>
      <c r="AR154" s="25" t="s">
        <v>375</v>
      </c>
      <c r="AT154" s="25" t="s">
        <v>311</v>
      </c>
      <c r="AU154" s="25" t="s">
        <v>84</v>
      </c>
      <c r="AY154" s="25" t="s">
        <v>308</v>
      </c>
      <c r="BE154" s="214">
        <f>IF(N154="základní",J154,0)</f>
        <v>0</v>
      </c>
      <c r="BF154" s="214">
        <f>IF(N154="snížená",J154,0)</f>
        <v>0</v>
      </c>
      <c r="BG154" s="214">
        <f>IF(N154="zákl. přenesená",J154,0)</f>
        <v>0</v>
      </c>
      <c r="BH154" s="214">
        <f>IF(N154="sníž. přenesená",J154,0)</f>
        <v>0</v>
      </c>
      <c r="BI154" s="214">
        <f>IF(N154="nulová",J154,0)</f>
        <v>0</v>
      </c>
      <c r="BJ154" s="25" t="s">
        <v>82</v>
      </c>
      <c r="BK154" s="214">
        <f>ROUND(I154*H154,2)</f>
        <v>0</v>
      </c>
      <c r="BL154" s="25" t="s">
        <v>375</v>
      </c>
      <c r="BM154" s="25" t="s">
        <v>2139</v>
      </c>
    </row>
    <row r="155" spans="2:65" s="1" customFormat="1" ht="44.25" customHeight="1">
      <c r="B155" s="42"/>
      <c r="C155" s="203" t="s">
        <v>689</v>
      </c>
      <c r="D155" s="203" t="s">
        <v>311</v>
      </c>
      <c r="E155" s="204" t="s">
        <v>10018</v>
      </c>
      <c r="F155" s="205" t="s">
        <v>14495</v>
      </c>
      <c r="G155" s="206" t="s">
        <v>5275</v>
      </c>
      <c r="H155" s="207">
        <v>21700</v>
      </c>
      <c r="I155" s="208"/>
      <c r="J155" s="209">
        <f>ROUND(I155*H155,2)</f>
        <v>0</v>
      </c>
      <c r="K155" s="205" t="s">
        <v>21</v>
      </c>
      <c r="L155" s="62"/>
      <c r="M155" s="210" t="s">
        <v>21</v>
      </c>
      <c r="N155" s="211" t="s">
        <v>45</v>
      </c>
      <c r="O155" s="43"/>
      <c r="P155" s="212">
        <f>O155*H155</f>
        <v>0</v>
      </c>
      <c r="Q155" s="212">
        <v>0</v>
      </c>
      <c r="R155" s="212">
        <f>Q155*H155</f>
        <v>0</v>
      </c>
      <c r="S155" s="212">
        <v>0</v>
      </c>
      <c r="T155" s="213">
        <f>S155*H155</f>
        <v>0</v>
      </c>
      <c r="AR155" s="25" t="s">
        <v>375</v>
      </c>
      <c r="AT155" s="25" t="s">
        <v>311</v>
      </c>
      <c r="AU155" s="25" t="s">
        <v>84</v>
      </c>
      <c r="AY155" s="25" t="s">
        <v>308</v>
      </c>
      <c r="BE155" s="214">
        <f>IF(N155="základní",J155,0)</f>
        <v>0</v>
      </c>
      <c r="BF155" s="214">
        <f>IF(N155="snížená",J155,0)</f>
        <v>0</v>
      </c>
      <c r="BG155" s="214">
        <f>IF(N155="zákl. přenesená",J155,0)</f>
        <v>0</v>
      </c>
      <c r="BH155" s="214">
        <f>IF(N155="sníž. přenesená",J155,0)</f>
        <v>0</v>
      </c>
      <c r="BI155" s="214">
        <f>IF(N155="nulová",J155,0)</f>
        <v>0</v>
      </c>
      <c r="BJ155" s="25" t="s">
        <v>82</v>
      </c>
      <c r="BK155" s="214">
        <f>ROUND(I155*H155,2)</f>
        <v>0</v>
      </c>
      <c r="BL155" s="25" t="s">
        <v>375</v>
      </c>
      <c r="BM155" s="25" t="s">
        <v>630</v>
      </c>
    </row>
    <row r="156" spans="2:65" s="11" customFormat="1" ht="29.85" customHeight="1">
      <c r="B156" s="186"/>
      <c r="C156" s="187"/>
      <c r="D156" s="200" t="s">
        <v>73</v>
      </c>
      <c r="E156" s="201" t="s">
        <v>9704</v>
      </c>
      <c r="F156" s="201" t="s">
        <v>14496</v>
      </c>
      <c r="G156" s="187"/>
      <c r="H156" s="187"/>
      <c r="I156" s="190"/>
      <c r="J156" s="202">
        <f>BK156</f>
        <v>0</v>
      </c>
      <c r="K156" s="187"/>
      <c r="L156" s="192"/>
      <c r="M156" s="193"/>
      <c r="N156" s="194"/>
      <c r="O156" s="194"/>
      <c r="P156" s="195">
        <f>SUM(P157:P164)</f>
        <v>0</v>
      </c>
      <c r="Q156" s="194"/>
      <c r="R156" s="195">
        <f>SUM(R157:R164)</f>
        <v>0</v>
      </c>
      <c r="S156" s="194"/>
      <c r="T156" s="196">
        <f>SUM(T157:T164)</f>
        <v>0</v>
      </c>
      <c r="AR156" s="197" t="s">
        <v>84</v>
      </c>
      <c r="AT156" s="198" t="s">
        <v>73</v>
      </c>
      <c r="AU156" s="198" t="s">
        <v>82</v>
      </c>
      <c r="AY156" s="197" t="s">
        <v>308</v>
      </c>
      <c r="BK156" s="199">
        <f>SUM(BK157:BK164)</f>
        <v>0</v>
      </c>
    </row>
    <row r="157" spans="2:65" s="1" customFormat="1" ht="22.5" customHeight="1">
      <c r="B157" s="42"/>
      <c r="C157" s="203" t="s">
        <v>693</v>
      </c>
      <c r="D157" s="203" t="s">
        <v>311</v>
      </c>
      <c r="E157" s="204" t="s">
        <v>10020</v>
      </c>
      <c r="F157" s="205" t="s">
        <v>14497</v>
      </c>
      <c r="G157" s="206" t="s">
        <v>700</v>
      </c>
      <c r="H157" s="207">
        <v>1</v>
      </c>
      <c r="I157" s="208"/>
      <c r="J157" s="209">
        <f t="shared" ref="J157:J164" si="50">ROUND(I157*H157,2)</f>
        <v>0</v>
      </c>
      <c r="K157" s="205" t="s">
        <v>21</v>
      </c>
      <c r="L157" s="62"/>
      <c r="M157" s="210" t="s">
        <v>21</v>
      </c>
      <c r="N157" s="211" t="s">
        <v>45</v>
      </c>
      <c r="O157" s="43"/>
      <c r="P157" s="212">
        <f t="shared" ref="P157:P164" si="51">O157*H157</f>
        <v>0</v>
      </c>
      <c r="Q157" s="212">
        <v>0</v>
      </c>
      <c r="R157" s="212">
        <f t="shared" ref="R157:R164" si="52">Q157*H157</f>
        <v>0</v>
      </c>
      <c r="S157" s="212">
        <v>0</v>
      </c>
      <c r="T157" s="213">
        <f t="shared" ref="T157:T164" si="53">S157*H157</f>
        <v>0</v>
      </c>
      <c r="AR157" s="25" t="s">
        <v>375</v>
      </c>
      <c r="AT157" s="25" t="s">
        <v>311</v>
      </c>
      <c r="AU157" s="25" t="s">
        <v>84</v>
      </c>
      <c r="AY157" s="25" t="s">
        <v>308</v>
      </c>
      <c r="BE157" s="214">
        <f t="shared" ref="BE157:BE164" si="54">IF(N157="základní",J157,0)</f>
        <v>0</v>
      </c>
      <c r="BF157" s="214">
        <f t="shared" ref="BF157:BF164" si="55">IF(N157="snížená",J157,0)</f>
        <v>0</v>
      </c>
      <c r="BG157" s="214">
        <f t="shared" ref="BG157:BG164" si="56">IF(N157="zákl. přenesená",J157,0)</f>
        <v>0</v>
      </c>
      <c r="BH157" s="214">
        <f t="shared" ref="BH157:BH164" si="57">IF(N157="sníž. přenesená",J157,0)</f>
        <v>0</v>
      </c>
      <c r="BI157" s="214">
        <f t="shared" ref="BI157:BI164" si="58">IF(N157="nulová",J157,0)</f>
        <v>0</v>
      </c>
      <c r="BJ157" s="25" t="s">
        <v>82</v>
      </c>
      <c r="BK157" s="214">
        <f t="shared" ref="BK157:BK164" si="59">ROUND(I157*H157,2)</f>
        <v>0</v>
      </c>
      <c r="BL157" s="25" t="s">
        <v>375</v>
      </c>
      <c r="BM157" s="25" t="s">
        <v>642</v>
      </c>
    </row>
    <row r="158" spans="2:65" s="1" customFormat="1" ht="22.5" customHeight="1">
      <c r="B158" s="42"/>
      <c r="C158" s="203" t="s">
        <v>697</v>
      </c>
      <c r="D158" s="203" t="s">
        <v>311</v>
      </c>
      <c r="E158" s="204" t="s">
        <v>10023</v>
      </c>
      <c r="F158" s="205" t="s">
        <v>14498</v>
      </c>
      <c r="G158" s="206" t="s">
        <v>700</v>
      </c>
      <c r="H158" s="207">
        <v>1</v>
      </c>
      <c r="I158" s="208"/>
      <c r="J158" s="209">
        <f t="shared" si="50"/>
        <v>0</v>
      </c>
      <c r="K158" s="205" t="s">
        <v>21</v>
      </c>
      <c r="L158" s="62"/>
      <c r="M158" s="210" t="s">
        <v>21</v>
      </c>
      <c r="N158" s="211" t="s">
        <v>45</v>
      </c>
      <c r="O158" s="43"/>
      <c r="P158" s="212">
        <f t="shared" si="51"/>
        <v>0</v>
      </c>
      <c r="Q158" s="212">
        <v>0</v>
      </c>
      <c r="R158" s="212">
        <f t="shared" si="52"/>
        <v>0</v>
      </c>
      <c r="S158" s="212">
        <v>0</v>
      </c>
      <c r="T158" s="213">
        <f t="shared" si="53"/>
        <v>0</v>
      </c>
      <c r="AR158" s="25" t="s">
        <v>375</v>
      </c>
      <c r="AT158" s="25" t="s">
        <v>311</v>
      </c>
      <c r="AU158" s="25" t="s">
        <v>84</v>
      </c>
      <c r="AY158" s="25" t="s">
        <v>308</v>
      </c>
      <c r="BE158" s="214">
        <f t="shared" si="54"/>
        <v>0</v>
      </c>
      <c r="BF158" s="214">
        <f t="shared" si="55"/>
        <v>0</v>
      </c>
      <c r="BG158" s="214">
        <f t="shared" si="56"/>
        <v>0</v>
      </c>
      <c r="BH158" s="214">
        <f t="shared" si="57"/>
        <v>0</v>
      </c>
      <c r="BI158" s="214">
        <f t="shared" si="58"/>
        <v>0</v>
      </c>
      <c r="BJ158" s="25" t="s">
        <v>82</v>
      </c>
      <c r="BK158" s="214">
        <f t="shared" si="59"/>
        <v>0</v>
      </c>
      <c r="BL158" s="25" t="s">
        <v>375</v>
      </c>
      <c r="BM158" s="25" t="s">
        <v>2161</v>
      </c>
    </row>
    <row r="159" spans="2:65" s="1" customFormat="1" ht="22.5" customHeight="1">
      <c r="B159" s="42"/>
      <c r="C159" s="203" t="s">
        <v>702</v>
      </c>
      <c r="D159" s="203" t="s">
        <v>311</v>
      </c>
      <c r="E159" s="204" t="s">
        <v>10027</v>
      </c>
      <c r="F159" s="205" t="s">
        <v>14499</v>
      </c>
      <c r="G159" s="206" t="s">
        <v>14455</v>
      </c>
      <c r="H159" s="207">
        <v>1</v>
      </c>
      <c r="I159" s="208"/>
      <c r="J159" s="209">
        <f t="shared" si="50"/>
        <v>0</v>
      </c>
      <c r="K159" s="205" t="s">
        <v>21</v>
      </c>
      <c r="L159" s="62"/>
      <c r="M159" s="210" t="s">
        <v>21</v>
      </c>
      <c r="N159" s="211" t="s">
        <v>45</v>
      </c>
      <c r="O159" s="43"/>
      <c r="P159" s="212">
        <f t="shared" si="51"/>
        <v>0</v>
      </c>
      <c r="Q159" s="212">
        <v>0</v>
      </c>
      <c r="R159" s="212">
        <f t="shared" si="52"/>
        <v>0</v>
      </c>
      <c r="S159" s="212">
        <v>0</v>
      </c>
      <c r="T159" s="213">
        <f t="shared" si="53"/>
        <v>0</v>
      </c>
      <c r="AR159" s="25" t="s">
        <v>375</v>
      </c>
      <c r="AT159" s="25" t="s">
        <v>311</v>
      </c>
      <c r="AU159" s="25" t="s">
        <v>84</v>
      </c>
      <c r="AY159" s="25" t="s">
        <v>308</v>
      </c>
      <c r="BE159" s="214">
        <f t="shared" si="54"/>
        <v>0</v>
      </c>
      <c r="BF159" s="214">
        <f t="shared" si="55"/>
        <v>0</v>
      </c>
      <c r="BG159" s="214">
        <f t="shared" si="56"/>
        <v>0</v>
      </c>
      <c r="BH159" s="214">
        <f t="shared" si="57"/>
        <v>0</v>
      </c>
      <c r="BI159" s="214">
        <f t="shared" si="58"/>
        <v>0</v>
      </c>
      <c r="BJ159" s="25" t="s">
        <v>82</v>
      </c>
      <c r="BK159" s="214">
        <f t="shared" si="59"/>
        <v>0</v>
      </c>
      <c r="BL159" s="25" t="s">
        <v>375</v>
      </c>
      <c r="BM159" s="25" t="s">
        <v>2172</v>
      </c>
    </row>
    <row r="160" spans="2:65" s="1" customFormat="1" ht="22.5" customHeight="1">
      <c r="B160" s="42"/>
      <c r="C160" s="203" t="s">
        <v>706</v>
      </c>
      <c r="D160" s="203" t="s">
        <v>311</v>
      </c>
      <c r="E160" s="204" t="s">
        <v>10030</v>
      </c>
      <c r="F160" s="205" t="s">
        <v>14500</v>
      </c>
      <c r="G160" s="206" t="s">
        <v>14455</v>
      </c>
      <c r="H160" s="207">
        <v>1</v>
      </c>
      <c r="I160" s="208"/>
      <c r="J160" s="209">
        <f t="shared" si="50"/>
        <v>0</v>
      </c>
      <c r="K160" s="205" t="s">
        <v>21</v>
      </c>
      <c r="L160" s="62"/>
      <c r="M160" s="210" t="s">
        <v>21</v>
      </c>
      <c r="N160" s="211" t="s">
        <v>45</v>
      </c>
      <c r="O160" s="43"/>
      <c r="P160" s="212">
        <f t="shared" si="51"/>
        <v>0</v>
      </c>
      <c r="Q160" s="212">
        <v>0</v>
      </c>
      <c r="R160" s="212">
        <f t="shared" si="52"/>
        <v>0</v>
      </c>
      <c r="S160" s="212">
        <v>0</v>
      </c>
      <c r="T160" s="213">
        <f t="shared" si="53"/>
        <v>0</v>
      </c>
      <c r="AR160" s="25" t="s">
        <v>375</v>
      </c>
      <c r="AT160" s="25" t="s">
        <v>311</v>
      </c>
      <c r="AU160" s="25" t="s">
        <v>84</v>
      </c>
      <c r="AY160" s="25" t="s">
        <v>308</v>
      </c>
      <c r="BE160" s="214">
        <f t="shared" si="54"/>
        <v>0</v>
      </c>
      <c r="BF160" s="214">
        <f t="shared" si="55"/>
        <v>0</v>
      </c>
      <c r="BG160" s="214">
        <f t="shared" si="56"/>
        <v>0</v>
      </c>
      <c r="BH160" s="214">
        <f t="shared" si="57"/>
        <v>0</v>
      </c>
      <c r="BI160" s="214">
        <f t="shared" si="58"/>
        <v>0</v>
      </c>
      <c r="BJ160" s="25" t="s">
        <v>82</v>
      </c>
      <c r="BK160" s="214">
        <f t="shared" si="59"/>
        <v>0</v>
      </c>
      <c r="BL160" s="25" t="s">
        <v>375</v>
      </c>
      <c r="BM160" s="25" t="s">
        <v>2180</v>
      </c>
    </row>
    <row r="161" spans="2:65" s="1" customFormat="1" ht="31.5" customHeight="1">
      <c r="B161" s="42"/>
      <c r="C161" s="203" t="s">
        <v>710</v>
      </c>
      <c r="D161" s="203" t="s">
        <v>311</v>
      </c>
      <c r="E161" s="204" t="s">
        <v>10032</v>
      </c>
      <c r="F161" s="205" t="s">
        <v>14501</v>
      </c>
      <c r="G161" s="206" t="s">
        <v>14455</v>
      </c>
      <c r="H161" s="207">
        <v>1</v>
      </c>
      <c r="I161" s="208"/>
      <c r="J161" s="209">
        <f t="shared" si="50"/>
        <v>0</v>
      </c>
      <c r="K161" s="205" t="s">
        <v>21</v>
      </c>
      <c r="L161" s="62"/>
      <c r="M161" s="210" t="s">
        <v>21</v>
      </c>
      <c r="N161" s="211" t="s">
        <v>45</v>
      </c>
      <c r="O161" s="43"/>
      <c r="P161" s="212">
        <f t="shared" si="51"/>
        <v>0</v>
      </c>
      <c r="Q161" s="212">
        <v>0</v>
      </c>
      <c r="R161" s="212">
        <f t="shared" si="52"/>
        <v>0</v>
      </c>
      <c r="S161" s="212">
        <v>0</v>
      </c>
      <c r="T161" s="213">
        <f t="shared" si="53"/>
        <v>0</v>
      </c>
      <c r="AR161" s="25" t="s">
        <v>375</v>
      </c>
      <c r="AT161" s="25" t="s">
        <v>311</v>
      </c>
      <c r="AU161" s="25" t="s">
        <v>84</v>
      </c>
      <c r="AY161" s="25" t="s">
        <v>308</v>
      </c>
      <c r="BE161" s="214">
        <f t="shared" si="54"/>
        <v>0</v>
      </c>
      <c r="BF161" s="214">
        <f t="shared" si="55"/>
        <v>0</v>
      </c>
      <c r="BG161" s="214">
        <f t="shared" si="56"/>
        <v>0</v>
      </c>
      <c r="BH161" s="214">
        <f t="shared" si="57"/>
        <v>0</v>
      </c>
      <c r="BI161" s="214">
        <f t="shared" si="58"/>
        <v>0</v>
      </c>
      <c r="BJ161" s="25" t="s">
        <v>82</v>
      </c>
      <c r="BK161" s="214">
        <f t="shared" si="59"/>
        <v>0</v>
      </c>
      <c r="BL161" s="25" t="s">
        <v>375</v>
      </c>
      <c r="BM161" s="25" t="s">
        <v>2189</v>
      </c>
    </row>
    <row r="162" spans="2:65" s="1" customFormat="1" ht="22.5" customHeight="1">
      <c r="B162" s="42"/>
      <c r="C162" s="203" t="s">
        <v>716</v>
      </c>
      <c r="D162" s="203" t="s">
        <v>311</v>
      </c>
      <c r="E162" s="204" t="s">
        <v>10034</v>
      </c>
      <c r="F162" s="205" t="s">
        <v>14502</v>
      </c>
      <c r="G162" s="206" t="s">
        <v>8882</v>
      </c>
      <c r="H162" s="207">
        <v>40</v>
      </c>
      <c r="I162" s="208"/>
      <c r="J162" s="209">
        <f t="shared" si="50"/>
        <v>0</v>
      </c>
      <c r="K162" s="205" t="s">
        <v>21</v>
      </c>
      <c r="L162" s="62"/>
      <c r="M162" s="210" t="s">
        <v>21</v>
      </c>
      <c r="N162" s="211" t="s">
        <v>45</v>
      </c>
      <c r="O162" s="43"/>
      <c r="P162" s="212">
        <f t="shared" si="51"/>
        <v>0</v>
      </c>
      <c r="Q162" s="212">
        <v>0</v>
      </c>
      <c r="R162" s="212">
        <f t="shared" si="52"/>
        <v>0</v>
      </c>
      <c r="S162" s="212">
        <v>0</v>
      </c>
      <c r="T162" s="213">
        <f t="shared" si="53"/>
        <v>0</v>
      </c>
      <c r="AR162" s="25" t="s">
        <v>375</v>
      </c>
      <c r="AT162" s="25" t="s">
        <v>311</v>
      </c>
      <c r="AU162" s="25" t="s">
        <v>84</v>
      </c>
      <c r="AY162" s="25" t="s">
        <v>308</v>
      </c>
      <c r="BE162" s="214">
        <f t="shared" si="54"/>
        <v>0</v>
      </c>
      <c r="BF162" s="214">
        <f t="shared" si="55"/>
        <v>0</v>
      </c>
      <c r="BG162" s="214">
        <f t="shared" si="56"/>
        <v>0</v>
      </c>
      <c r="BH162" s="214">
        <f t="shared" si="57"/>
        <v>0</v>
      </c>
      <c r="BI162" s="214">
        <f t="shared" si="58"/>
        <v>0</v>
      </c>
      <c r="BJ162" s="25" t="s">
        <v>82</v>
      </c>
      <c r="BK162" s="214">
        <f t="shared" si="59"/>
        <v>0</v>
      </c>
      <c r="BL162" s="25" t="s">
        <v>375</v>
      </c>
      <c r="BM162" s="25" t="s">
        <v>2198</v>
      </c>
    </row>
    <row r="163" spans="2:65" s="1" customFormat="1" ht="22.5" customHeight="1">
      <c r="B163" s="42"/>
      <c r="C163" s="203" t="s">
        <v>721</v>
      </c>
      <c r="D163" s="203" t="s">
        <v>311</v>
      </c>
      <c r="E163" s="204" t="s">
        <v>10037</v>
      </c>
      <c r="F163" s="205" t="s">
        <v>14503</v>
      </c>
      <c r="G163" s="206" t="s">
        <v>14455</v>
      </c>
      <c r="H163" s="207">
        <v>1</v>
      </c>
      <c r="I163" s="208"/>
      <c r="J163" s="209">
        <f t="shared" si="50"/>
        <v>0</v>
      </c>
      <c r="K163" s="205" t="s">
        <v>21</v>
      </c>
      <c r="L163" s="62"/>
      <c r="M163" s="210" t="s">
        <v>21</v>
      </c>
      <c r="N163" s="211" t="s">
        <v>45</v>
      </c>
      <c r="O163" s="43"/>
      <c r="P163" s="212">
        <f t="shared" si="51"/>
        <v>0</v>
      </c>
      <c r="Q163" s="212">
        <v>0</v>
      </c>
      <c r="R163" s="212">
        <f t="shared" si="52"/>
        <v>0</v>
      </c>
      <c r="S163" s="212">
        <v>0</v>
      </c>
      <c r="T163" s="213">
        <f t="shared" si="53"/>
        <v>0</v>
      </c>
      <c r="AR163" s="25" t="s">
        <v>375</v>
      </c>
      <c r="AT163" s="25" t="s">
        <v>311</v>
      </c>
      <c r="AU163" s="25" t="s">
        <v>84</v>
      </c>
      <c r="AY163" s="25" t="s">
        <v>308</v>
      </c>
      <c r="BE163" s="214">
        <f t="shared" si="54"/>
        <v>0</v>
      </c>
      <c r="BF163" s="214">
        <f t="shared" si="55"/>
        <v>0</v>
      </c>
      <c r="BG163" s="214">
        <f t="shared" si="56"/>
        <v>0</v>
      </c>
      <c r="BH163" s="214">
        <f t="shared" si="57"/>
        <v>0</v>
      </c>
      <c r="BI163" s="214">
        <f t="shared" si="58"/>
        <v>0</v>
      </c>
      <c r="BJ163" s="25" t="s">
        <v>82</v>
      </c>
      <c r="BK163" s="214">
        <f t="shared" si="59"/>
        <v>0</v>
      </c>
      <c r="BL163" s="25" t="s">
        <v>375</v>
      </c>
      <c r="BM163" s="25" t="s">
        <v>2206</v>
      </c>
    </row>
    <row r="164" spans="2:65" s="1" customFormat="1" ht="22.5" customHeight="1">
      <c r="B164" s="42"/>
      <c r="C164" s="203" t="s">
        <v>725</v>
      </c>
      <c r="D164" s="203" t="s">
        <v>311</v>
      </c>
      <c r="E164" s="204" t="s">
        <v>10040</v>
      </c>
      <c r="F164" s="205" t="s">
        <v>14504</v>
      </c>
      <c r="G164" s="206" t="s">
        <v>5275</v>
      </c>
      <c r="H164" s="207">
        <v>1</v>
      </c>
      <c r="I164" s="208"/>
      <c r="J164" s="209">
        <f t="shared" si="50"/>
        <v>0</v>
      </c>
      <c r="K164" s="205" t="s">
        <v>21</v>
      </c>
      <c r="L164" s="62"/>
      <c r="M164" s="210" t="s">
        <v>21</v>
      </c>
      <c r="N164" s="215" t="s">
        <v>45</v>
      </c>
      <c r="O164" s="216"/>
      <c r="P164" s="217">
        <f t="shared" si="51"/>
        <v>0</v>
      </c>
      <c r="Q164" s="217">
        <v>0</v>
      </c>
      <c r="R164" s="217">
        <f t="shared" si="52"/>
        <v>0</v>
      </c>
      <c r="S164" s="217">
        <v>0</v>
      </c>
      <c r="T164" s="218">
        <f t="shared" si="53"/>
        <v>0</v>
      </c>
      <c r="AR164" s="25" t="s">
        <v>375</v>
      </c>
      <c r="AT164" s="25" t="s">
        <v>311</v>
      </c>
      <c r="AU164" s="25" t="s">
        <v>84</v>
      </c>
      <c r="AY164" s="25" t="s">
        <v>308</v>
      </c>
      <c r="BE164" s="214">
        <f t="shared" si="54"/>
        <v>0</v>
      </c>
      <c r="BF164" s="214">
        <f t="shared" si="55"/>
        <v>0</v>
      </c>
      <c r="BG164" s="214">
        <f t="shared" si="56"/>
        <v>0</v>
      </c>
      <c r="BH164" s="214">
        <f t="shared" si="57"/>
        <v>0</v>
      </c>
      <c r="BI164" s="214">
        <f t="shared" si="58"/>
        <v>0</v>
      </c>
      <c r="BJ164" s="25" t="s">
        <v>82</v>
      </c>
      <c r="BK164" s="214">
        <f t="shared" si="59"/>
        <v>0</v>
      </c>
      <c r="BL164" s="25" t="s">
        <v>375</v>
      </c>
      <c r="BM164" s="25" t="s">
        <v>2215</v>
      </c>
    </row>
    <row r="165" spans="2:65" s="1" customFormat="1" ht="6.95" customHeight="1">
      <c r="B165" s="57"/>
      <c r="C165" s="58"/>
      <c r="D165" s="58"/>
      <c r="E165" s="58"/>
      <c r="F165" s="58"/>
      <c r="G165" s="58"/>
      <c r="H165" s="58"/>
      <c r="I165" s="149"/>
      <c r="J165" s="58"/>
      <c r="K165" s="58"/>
      <c r="L165" s="62"/>
    </row>
  </sheetData>
  <sheetProtection password="CC35" sheet="1" objects="1" scenarios="1" formatCells="0" formatColumns="0" formatRows="0" sort="0" autoFilter="0"/>
  <autoFilter ref="C97:K164"/>
  <mergeCells count="15">
    <mergeCell ref="E88:H88"/>
    <mergeCell ref="E86:H86"/>
    <mergeCell ref="E90:H90"/>
    <mergeCell ref="G1:H1"/>
    <mergeCell ref="L2:V2"/>
    <mergeCell ref="E49:H49"/>
    <mergeCell ref="E53:H53"/>
    <mergeCell ref="E51:H51"/>
    <mergeCell ref="E55:H55"/>
    <mergeCell ref="E84:H84"/>
    <mergeCell ref="E7:H7"/>
    <mergeCell ref="E11:H11"/>
    <mergeCell ref="E9:H9"/>
    <mergeCell ref="E13:H13"/>
    <mergeCell ref="E28:H28"/>
  </mergeCells>
  <hyperlinks>
    <hyperlink ref="F1:G1" location="C2" display="1) Krycí list soupisu"/>
    <hyperlink ref="G1:H1" location="C62" display="2) Rekapitulace"/>
    <hyperlink ref="J1" location="C97" display="3) Soupis prací"/>
    <hyperlink ref="L1:V1" location="'Rekapitulace stavby'!C2" display="Rekapitulace stavby"/>
  </hyperlinks>
  <pageMargins left="0.58333330000000005" right="0.58333330000000005" top="0.58333330000000005" bottom="0.58333330000000005" header="0" footer="0"/>
  <pageSetup paperSize="9" fitToHeight="100" orientation="landscape" blackAndWhite="1" r:id="rId1"/>
  <headerFooter>
    <oddFooter>&amp;CStrana &amp;P z &amp;N</oddFooter>
  </headerFooter>
  <drawing r:id="rId2"/>
</worksheet>
</file>

<file path=xl/worksheets/sheet5.xml><?xml version="1.0" encoding="utf-8"?>
<worksheet xmlns="http://schemas.openxmlformats.org/spreadsheetml/2006/main" xmlns:r="http://schemas.openxmlformats.org/officeDocument/2006/relationships">
  <sheetPr>
    <pageSetUpPr fitToPage="1"/>
  </sheetPr>
  <dimension ref="A1:BR195"/>
  <sheetViews>
    <sheetView showGridLines="0" workbookViewId="0">
      <pane ySplit="1" topLeftCell="A2" activePane="bottomLeft" state="frozen"/>
      <selection pane="bottomLeft"/>
    </sheetView>
  </sheetViews>
  <sheetFormatPr defaultRowHeight="15"/>
  <cols>
    <col min="1" max="1" width="8.33203125" customWidth="1"/>
    <col min="2" max="2" width="1.6640625" customWidth="1"/>
    <col min="3" max="3" width="4.1640625" customWidth="1"/>
    <col min="4" max="4" width="4.33203125" customWidth="1"/>
    <col min="5" max="5" width="17.1640625" customWidth="1"/>
    <col min="6" max="6" width="75" customWidth="1"/>
    <col min="7" max="7" width="8.6640625" customWidth="1"/>
    <col min="8" max="8" width="11.1640625" customWidth="1"/>
    <col min="9" max="9" width="12.6640625" style="121" customWidth="1"/>
    <col min="10" max="10" width="23.5" customWidth="1"/>
    <col min="11" max="11" width="15.5" customWidth="1"/>
    <col min="19" max="19" width="8.1640625" customWidth="1"/>
    <col min="20" max="20" width="29.6640625" customWidth="1"/>
    <col min="21" max="21" width="16.33203125"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1" spans="1:70" ht="21.75" customHeight="1">
      <c r="A1" s="22"/>
      <c r="B1" s="122"/>
      <c r="C1" s="122"/>
      <c r="D1" s="123" t="s">
        <v>1</v>
      </c>
      <c r="E1" s="122"/>
      <c r="F1" s="124" t="s">
        <v>272</v>
      </c>
      <c r="G1" s="427" t="s">
        <v>273</v>
      </c>
      <c r="H1" s="427"/>
      <c r="I1" s="125"/>
      <c r="J1" s="124" t="s">
        <v>274</v>
      </c>
      <c r="K1" s="123" t="s">
        <v>275</v>
      </c>
      <c r="L1" s="124" t="s">
        <v>276</v>
      </c>
      <c r="M1" s="124"/>
      <c r="N1" s="124"/>
      <c r="O1" s="124"/>
      <c r="P1" s="124"/>
      <c r="Q1" s="124"/>
      <c r="R1" s="124"/>
      <c r="S1" s="124"/>
      <c r="T1" s="124"/>
      <c r="U1" s="21"/>
      <c r="V1" s="21"/>
      <c r="W1" s="22"/>
      <c r="X1" s="22"/>
      <c r="Y1" s="22"/>
      <c r="Z1" s="22"/>
      <c r="AA1" s="22"/>
      <c r="AB1" s="22"/>
      <c r="AC1" s="22"/>
      <c r="AD1" s="22"/>
      <c r="AE1" s="22"/>
      <c r="AF1" s="22"/>
      <c r="AG1" s="22"/>
      <c r="AH1" s="22"/>
      <c r="AI1" s="22"/>
      <c r="AJ1" s="22"/>
      <c r="AK1" s="22"/>
      <c r="AL1" s="22"/>
      <c r="AM1" s="22"/>
      <c r="AN1" s="22"/>
      <c r="AO1" s="22"/>
      <c r="AP1" s="22"/>
      <c r="AQ1" s="22"/>
      <c r="AR1" s="22"/>
      <c r="AS1" s="22"/>
      <c r="AT1" s="22"/>
      <c r="AU1" s="22"/>
      <c r="AV1" s="22"/>
      <c r="AW1" s="22"/>
      <c r="AX1" s="22"/>
      <c r="AY1" s="22"/>
      <c r="AZ1" s="22"/>
      <c r="BA1" s="22"/>
      <c r="BB1" s="22"/>
      <c r="BC1" s="22"/>
      <c r="BD1" s="22"/>
      <c r="BE1" s="22"/>
      <c r="BF1" s="22"/>
      <c r="BG1" s="22"/>
      <c r="BH1" s="22"/>
      <c r="BI1" s="22"/>
      <c r="BJ1" s="22"/>
      <c r="BK1" s="22"/>
      <c r="BL1" s="22"/>
      <c r="BM1" s="22"/>
      <c r="BN1" s="22"/>
      <c r="BO1" s="22"/>
      <c r="BP1" s="22"/>
      <c r="BQ1" s="22"/>
      <c r="BR1" s="22"/>
    </row>
    <row r="2" spans="1:70" ht="36.950000000000003" customHeight="1">
      <c r="L2" s="419"/>
      <c r="M2" s="419"/>
      <c r="N2" s="419"/>
      <c r="O2" s="419"/>
      <c r="P2" s="419"/>
      <c r="Q2" s="419"/>
      <c r="R2" s="419"/>
      <c r="S2" s="419"/>
      <c r="T2" s="419"/>
      <c r="U2" s="419"/>
      <c r="V2" s="419"/>
      <c r="AT2" s="25" t="s">
        <v>102</v>
      </c>
    </row>
    <row r="3" spans="1:70" ht="6.95" customHeight="1">
      <c r="B3" s="26"/>
      <c r="C3" s="27"/>
      <c r="D3" s="27"/>
      <c r="E3" s="27"/>
      <c r="F3" s="27"/>
      <c r="G3" s="27"/>
      <c r="H3" s="27"/>
      <c r="I3" s="126"/>
      <c r="J3" s="27"/>
      <c r="K3" s="28"/>
      <c r="AT3" s="25" t="s">
        <v>84</v>
      </c>
    </row>
    <row r="4" spans="1:70" ht="36.950000000000003" customHeight="1">
      <c r="B4" s="29"/>
      <c r="C4" s="30"/>
      <c r="D4" s="31" t="s">
        <v>277</v>
      </c>
      <c r="E4" s="30"/>
      <c r="F4" s="30"/>
      <c r="G4" s="30"/>
      <c r="H4" s="30"/>
      <c r="I4" s="127"/>
      <c r="J4" s="30"/>
      <c r="K4" s="32"/>
      <c r="M4" s="33" t="s">
        <v>12</v>
      </c>
      <c r="AT4" s="25" t="s">
        <v>6</v>
      </c>
    </row>
    <row r="5" spans="1:70" ht="6.95" customHeight="1">
      <c r="B5" s="29"/>
      <c r="C5" s="30"/>
      <c r="D5" s="30"/>
      <c r="E5" s="30"/>
      <c r="F5" s="30"/>
      <c r="G5" s="30"/>
      <c r="H5" s="30"/>
      <c r="I5" s="127"/>
      <c r="J5" s="30"/>
      <c r="K5" s="32"/>
    </row>
    <row r="6" spans="1:70">
      <c r="B6" s="29"/>
      <c r="C6" s="30"/>
      <c r="D6" s="38" t="s">
        <v>18</v>
      </c>
      <c r="E6" s="30"/>
      <c r="F6" s="30"/>
      <c r="G6" s="30"/>
      <c r="H6" s="30"/>
      <c r="I6" s="127"/>
      <c r="J6" s="30"/>
      <c r="K6" s="32"/>
    </row>
    <row r="7" spans="1:70" ht="22.5" customHeight="1">
      <c r="B7" s="29"/>
      <c r="C7" s="30"/>
      <c r="D7" s="30"/>
      <c r="E7" s="420" t="str">
        <f>'Rekapitulace stavby'!K6</f>
        <v>Národní telemedicínské centrum</v>
      </c>
      <c r="F7" s="421"/>
      <c r="G7" s="421"/>
      <c r="H7" s="421"/>
      <c r="I7" s="127"/>
      <c r="J7" s="30"/>
      <c r="K7" s="32"/>
    </row>
    <row r="8" spans="1:70">
      <c r="B8" s="29"/>
      <c r="C8" s="30"/>
      <c r="D8" s="38" t="s">
        <v>278</v>
      </c>
      <c r="E8" s="30"/>
      <c r="F8" s="30"/>
      <c r="G8" s="30"/>
      <c r="H8" s="30"/>
      <c r="I8" s="127"/>
      <c r="J8" s="30"/>
      <c r="K8" s="32"/>
    </row>
    <row r="9" spans="1:70" ht="22.5" customHeight="1">
      <c r="B9" s="29"/>
      <c r="C9" s="30"/>
      <c r="D9" s="30"/>
      <c r="E9" s="420" t="s">
        <v>424</v>
      </c>
      <c r="F9" s="380"/>
      <c r="G9" s="380"/>
      <c r="H9" s="380"/>
      <c r="I9" s="127"/>
      <c r="J9" s="30"/>
      <c r="K9" s="32"/>
    </row>
    <row r="10" spans="1:70">
      <c r="B10" s="29"/>
      <c r="C10" s="30"/>
      <c r="D10" s="38" t="s">
        <v>425</v>
      </c>
      <c r="E10" s="30"/>
      <c r="F10" s="30"/>
      <c r="G10" s="30"/>
      <c r="H10" s="30"/>
      <c r="I10" s="127"/>
      <c r="J10" s="30"/>
      <c r="K10" s="32"/>
    </row>
    <row r="11" spans="1:70" s="1" customFormat="1" ht="22.5" customHeight="1">
      <c r="B11" s="42"/>
      <c r="C11" s="43"/>
      <c r="D11" s="43"/>
      <c r="E11" s="404" t="s">
        <v>426</v>
      </c>
      <c r="F11" s="423"/>
      <c r="G11" s="423"/>
      <c r="H11" s="423"/>
      <c r="I11" s="128"/>
      <c r="J11" s="43"/>
      <c r="K11" s="46"/>
    </row>
    <row r="12" spans="1:70" s="1" customFormat="1">
      <c r="B12" s="42"/>
      <c r="C12" s="43"/>
      <c r="D12" s="38" t="s">
        <v>427</v>
      </c>
      <c r="E12" s="43"/>
      <c r="F12" s="43"/>
      <c r="G12" s="43"/>
      <c r="H12" s="43"/>
      <c r="I12" s="128"/>
      <c r="J12" s="43"/>
      <c r="K12" s="46"/>
    </row>
    <row r="13" spans="1:70" s="1" customFormat="1" ht="36.950000000000003" customHeight="1">
      <c r="B13" s="42"/>
      <c r="C13" s="43"/>
      <c r="D13" s="43"/>
      <c r="E13" s="422" t="s">
        <v>875</v>
      </c>
      <c r="F13" s="423"/>
      <c r="G13" s="423"/>
      <c r="H13" s="423"/>
      <c r="I13" s="128"/>
      <c r="J13" s="43"/>
      <c r="K13" s="46"/>
    </row>
    <row r="14" spans="1:70" s="1" customFormat="1" ht="13.5">
      <c r="B14" s="42"/>
      <c r="C14" s="43"/>
      <c r="D14" s="43"/>
      <c r="E14" s="43"/>
      <c r="F14" s="43"/>
      <c r="G14" s="43"/>
      <c r="H14" s="43"/>
      <c r="I14" s="128"/>
      <c r="J14" s="43"/>
      <c r="K14" s="46"/>
    </row>
    <row r="15" spans="1:70" s="1" customFormat="1" ht="14.45" customHeight="1">
      <c r="B15" s="42"/>
      <c r="C15" s="43"/>
      <c r="D15" s="38" t="s">
        <v>20</v>
      </c>
      <c r="E15" s="43"/>
      <c r="F15" s="36" t="s">
        <v>21</v>
      </c>
      <c r="G15" s="43"/>
      <c r="H15" s="43"/>
      <c r="I15" s="129" t="s">
        <v>22</v>
      </c>
      <c r="J15" s="36" t="s">
        <v>21</v>
      </c>
      <c r="K15" s="46"/>
    </row>
    <row r="16" spans="1:70" s="1" customFormat="1" ht="14.45" customHeight="1">
      <c r="B16" s="42"/>
      <c r="C16" s="43"/>
      <c r="D16" s="38" t="s">
        <v>23</v>
      </c>
      <c r="E16" s="43"/>
      <c r="F16" s="36" t="s">
        <v>24</v>
      </c>
      <c r="G16" s="43"/>
      <c r="H16" s="43"/>
      <c r="I16" s="129" t="s">
        <v>25</v>
      </c>
      <c r="J16" s="130" t="str">
        <f>'Rekapitulace stavby'!AN8</f>
        <v>26.1.2017</v>
      </c>
      <c r="K16" s="46"/>
    </row>
    <row r="17" spans="2:11" s="1" customFormat="1" ht="10.9" customHeight="1">
      <c r="B17" s="42"/>
      <c r="C17" s="43"/>
      <c r="D17" s="43"/>
      <c r="E17" s="43"/>
      <c r="F17" s="43"/>
      <c r="G17" s="43"/>
      <c r="H17" s="43"/>
      <c r="I17" s="128"/>
      <c r="J17" s="43"/>
      <c r="K17" s="46"/>
    </row>
    <row r="18" spans="2:11" s="1" customFormat="1" ht="14.45" customHeight="1">
      <c r="B18" s="42"/>
      <c r="C18" s="43"/>
      <c r="D18" s="38" t="s">
        <v>27</v>
      </c>
      <c r="E18" s="43"/>
      <c r="F18" s="43"/>
      <c r="G18" s="43"/>
      <c r="H18" s="43"/>
      <c r="I18" s="129" t="s">
        <v>28</v>
      </c>
      <c r="J18" s="36" t="s">
        <v>29</v>
      </c>
      <c r="K18" s="46"/>
    </row>
    <row r="19" spans="2:11" s="1" customFormat="1" ht="18" customHeight="1">
      <c r="B19" s="42"/>
      <c r="C19" s="43"/>
      <c r="D19" s="43"/>
      <c r="E19" s="36" t="s">
        <v>30</v>
      </c>
      <c r="F19" s="43"/>
      <c r="G19" s="43"/>
      <c r="H19" s="43"/>
      <c r="I19" s="129" t="s">
        <v>31</v>
      </c>
      <c r="J19" s="36" t="s">
        <v>21</v>
      </c>
      <c r="K19" s="46"/>
    </row>
    <row r="20" spans="2:11" s="1" customFormat="1" ht="6.95" customHeight="1">
      <c r="B20" s="42"/>
      <c r="C20" s="43"/>
      <c r="D20" s="43"/>
      <c r="E20" s="43"/>
      <c r="F20" s="43"/>
      <c r="G20" s="43"/>
      <c r="H20" s="43"/>
      <c r="I20" s="128"/>
      <c r="J20" s="43"/>
      <c r="K20" s="46"/>
    </row>
    <row r="21" spans="2:11" s="1" customFormat="1" ht="14.45" customHeight="1">
      <c r="B21" s="42"/>
      <c r="C21" s="43"/>
      <c r="D21" s="38" t="s">
        <v>32</v>
      </c>
      <c r="E21" s="43"/>
      <c r="F21" s="43"/>
      <c r="G21" s="43"/>
      <c r="H21" s="43"/>
      <c r="I21" s="129" t="s">
        <v>28</v>
      </c>
      <c r="J21" s="36" t="str">
        <f>IF('Rekapitulace stavby'!AN13="Vyplň údaj","",IF('Rekapitulace stavby'!AN13="","",'Rekapitulace stavby'!AN13))</f>
        <v/>
      </c>
      <c r="K21" s="46"/>
    </row>
    <row r="22" spans="2:11" s="1" customFormat="1" ht="18" customHeight="1">
      <c r="B22" s="42"/>
      <c r="C22" s="43"/>
      <c r="D22" s="43"/>
      <c r="E22" s="36" t="str">
        <f>IF('Rekapitulace stavby'!E14="Vyplň údaj","",IF('Rekapitulace stavby'!E14="","",'Rekapitulace stavby'!E14))</f>
        <v/>
      </c>
      <c r="F22" s="43"/>
      <c r="G22" s="43"/>
      <c r="H22" s="43"/>
      <c r="I22" s="129" t="s">
        <v>31</v>
      </c>
      <c r="J22" s="36" t="str">
        <f>IF('Rekapitulace stavby'!AN14="Vyplň údaj","",IF('Rekapitulace stavby'!AN14="","",'Rekapitulace stavby'!AN14))</f>
        <v/>
      </c>
      <c r="K22" s="46"/>
    </row>
    <row r="23" spans="2:11" s="1" customFormat="1" ht="6.95" customHeight="1">
      <c r="B23" s="42"/>
      <c r="C23" s="43"/>
      <c r="D23" s="43"/>
      <c r="E23" s="43"/>
      <c r="F23" s="43"/>
      <c r="G23" s="43"/>
      <c r="H23" s="43"/>
      <c r="I23" s="128"/>
      <c r="J23" s="43"/>
      <c r="K23" s="46"/>
    </row>
    <row r="24" spans="2:11" s="1" customFormat="1" ht="14.45" customHeight="1">
      <c r="B24" s="42"/>
      <c r="C24" s="43"/>
      <c r="D24" s="38" t="s">
        <v>34</v>
      </c>
      <c r="E24" s="43"/>
      <c r="F24" s="43"/>
      <c r="G24" s="43"/>
      <c r="H24" s="43"/>
      <c r="I24" s="129" t="s">
        <v>28</v>
      </c>
      <c r="J24" s="36" t="s">
        <v>35</v>
      </c>
      <c r="K24" s="46"/>
    </row>
    <row r="25" spans="2:11" s="1" customFormat="1" ht="18" customHeight="1">
      <c r="B25" s="42"/>
      <c r="C25" s="43"/>
      <c r="D25" s="43"/>
      <c r="E25" s="36" t="s">
        <v>36</v>
      </c>
      <c r="F25" s="43"/>
      <c r="G25" s="43"/>
      <c r="H25" s="43"/>
      <c r="I25" s="129" t="s">
        <v>31</v>
      </c>
      <c r="J25" s="36" t="s">
        <v>21</v>
      </c>
      <c r="K25" s="46"/>
    </row>
    <row r="26" spans="2:11" s="1" customFormat="1" ht="6.95" customHeight="1">
      <c r="B26" s="42"/>
      <c r="C26" s="43"/>
      <c r="D26" s="43"/>
      <c r="E26" s="43"/>
      <c r="F26" s="43"/>
      <c r="G26" s="43"/>
      <c r="H26" s="43"/>
      <c r="I26" s="128"/>
      <c r="J26" s="43"/>
      <c r="K26" s="46"/>
    </row>
    <row r="27" spans="2:11" s="1" customFormat="1" ht="14.45" customHeight="1">
      <c r="B27" s="42"/>
      <c r="C27" s="43"/>
      <c r="D27" s="38" t="s">
        <v>38</v>
      </c>
      <c r="E27" s="43"/>
      <c r="F27" s="43"/>
      <c r="G27" s="43"/>
      <c r="H27" s="43"/>
      <c r="I27" s="128"/>
      <c r="J27" s="43"/>
      <c r="K27" s="46"/>
    </row>
    <row r="28" spans="2:11" s="7" customFormat="1" ht="22.5" customHeight="1">
      <c r="B28" s="131"/>
      <c r="C28" s="132"/>
      <c r="D28" s="132"/>
      <c r="E28" s="384" t="s">
        <v>21</v>
      </c>
      <c r="F28" s="384"/>
      <c r="G28" s="384"/>
      <c r="H28" s="384"/>
      <c r="I28" s="133"/>
      <c r="J28" s="132"/>
      <c r="K28" s="134"/>
    </row>
    <row r="29" spans="2:11" s="1" customFormat="1" ht="6.95" customHeight="1">
      <c r="B29" s="42"/>
      <c r="C29" s="43"/>
      <c r="D29" s="43"/>
      <c r="E29" s="43"/>
      <c r="F29" s="43"/>
      <c r="G29" s="43"/>
      <c r="H29" s="43"/>
      <c r="I29" s="128"/>
      <c r="J29" s="43"/>
      <c r="K29" s="46"/>
    </row>
    <row r="30" spans="2:11" s="1" customFormat="1" ht="6.95" customHeight="1">
      <c r="B30" s="42"/>
      <c r="C30" s="43"/>
      <c r="D30" s="86"/>
      <c r="E30" s="86"/>
      <c r="F30" s="86"/>
      <c r="G30" s="86"/>
      <c r="H30" s="86"/>
      <c r="I30" s="135"/>
      <c r="J30" s="86"/>
      <c r="K30" s="136"/>
    </row>
    <row r="31" spans="2:11" s="1" customFormat="1" ht="25.35" customHeight="1">
      <c r="B31" s="42"/>
      <c r="C31" s="43"/>
      <c r="D31" s="137" t="s">
        <v>40</v>
      </c>
      <c r="E31" s="43"/>
      <c r="F31" s="43"/>
      <c r="G31" s="43"/>
      <c r="H31" s="43"/>
      <c r="I31" s="128"/>
      <c r="J31" s="138">
        <f>ROUND(J101,2)</f>
        <v>0</v>
      </c>
      <c r="K31" s="46"/>
    </row>
    <row r="32" spans="2:11" s="1" customFormat="1" ht="6.95" customHeight="1">
      <c r="B32" s="42"/>
      <c r="C32" s="43"/>
      <c r="D32" s="86"/>
      <c r="E32" s="86"/>
      <c r="F32" s="86"/>
      <c r="G32" s="86"/>
      <c r="H32" s="86"/>
      <c r="I32" s="135"/>
      <c r="J32" s="86"/>
      <c r="K32" s="136"/>
    </row>
    <row r="33" spans="2:11" s="1" customFormat="1" ht="14.45" customHeight="1">
      <c r="B33" s="42"/>
      <c r="C33" s="43"/>
      <c r="D33" s="43"/>
      <c r="E33" s="43"/>
      <c r="F33" s="47" t="s">
        <v>42</v>
      </c>
      <c r="G33" s="43"/>
      <c r="H33" s="43"/>
      <c r="I33" s="139" t="s">
        <v>41</v>
      </c>
      <c r="J33" s="47" t="s">
        <v>43</v>
      </c>
      <c r="K33" s="46"/>
    </row>
    <row r="34" spans="2:11" s="1" customFormat="1" ht="14.45" customHeight="1">
      <c r="B34" s="42"/>
      <c r="C34" s="43"/>
      <c r="D34" s="50" t="s">
        <v>44</v>
      </c>
      <c r="E34" s="50" t="s">
        <v>45</v>
      </c>
      <c r="F34" s="140">
        <f>ROUND(SUM(BE101:BE194), 2)</f>
        <v>0</v>
      </c>
      <c r="G34" s="43"/>
      <c r="H34" s="43"/>
      <c r="I34" s="141">
        <v>0.21</v>
      </c>
      <c r="J34" s="140">
        <f>ROUND(ROUND((SUM(BE101:BE194)), 2)*I34, 2)</f>
        <v>0</v>
      </c>
      <c r="K34" s="46"/>
    </row>
    <row r="35" spans="2:11" s="1" customFormat="1" ht="14.45" customHeight="1">
      <c r="B35" s="42"/>
      <c r="C35" s="43"/>
      <c r="D35" s="43"/>
      <c r="E35" s="50" t="s">
        <v>46</v>
      </c>
      <c r="F35" s="140">
        <f>ROUND(SUM(BF101:BF194), 2)</f>
        <v>0</v>
      </c>
      <c r="G35" s="43"/>
      <c r="H35" s="43"/>
      <c r="I35" s="141">
        <v>0.15</v>
      </c>
      <c r="J35" s="140">
        <f>ROUND(ROUND((SUM(BF101:BF194)), 2)*I35, 2)</f>
        <v>0</v>
      </c>
      <c r="K35" s="46"/>
    </row>
    <row r="36" spans="2:11" s="1" customFormat="1" ht="14.45" hidden="1" customHeight="1">
      <c r="B36" s="42"/>
      <c r="C36" s="43"/>
      <c r="D36" s="43"/>
      <c r="E36" s="50" t="s">
        <v>47</v>
      </c>
      <c r="F36" s="140">
        <f>ROUND(SUM(BG101:BG194), 2)</f>
        <v>0</v>
      </c>
      <c r="G36" s="43"/>
      <c r="H36" s="43"/>
      <c r="I36" s="141">
        <v>0.21</v>
      </c>
      <c r="J36" s="140">
        <v>0</v>
      </c>
      <c r="K36" s="46"/>
    </row>
    <row r="37" spans="2:11" s="1" customFormat="1" ht="14.45" hidden="1" customHeight="1">
      <c r="B37" s="42"/>
      <c r="C37" s="43"/>
      <c r="D37" s="43"/>
      <c r="E37" s="50" t="s">
        <v>48</v>
      </c>
      <c r="F37" s="140">
        <f>ROUND(SUM(BH101:BH194), 2)</f>
        <v>0</v>
      </c>
      <c r="G37" s="43"/>
      <c r="H37" s="43"/>
      <c r="I37" s="141">
        <v>0.15</v>
      </c>
      <c r="J37" s="140">
        <v>0</v>
      </c>
      <c r="K37" s="46"/>
    </row>
    <row r="38" spans="2:11" s="1" customFormat="1" ht="14.45" hidden="1" customHeight="1">
      <c r="B38" s="42"/>
      <c r="C38" s="43"/>
      <c r="D38" s="43"/>
      <c r="E38" s="50" t="s">
        <v>49</v>
      </c>
      <c r="F38" s="140">
        <f>ROUND(SUM(BI101:BI194), 2)</f>
        <v>0</v>
      </c>
      <c r="G38" s="43"/>
      <c r="H38" s="43"/>
      <c r="I38" s="141">
        <v>0</v>
      </c>
      <c r="J38" s="140">
        <v>0</v>
      </c>
      <c r="K38" s="46"/>
    </row>
    <row r="39" spans="2:11" s="1" customFormat="1" ht="6.95" customHeight="1">
      <c r="B39" s="42"/>
      <c r="C39" s="43"/>
      <c r="D39" s="43"/>
      <c r="E39" s="43"/>
      <c r="F39" s="43"/>
      <c r="G39" s="43"/>
      <c r="H39" s="43"/>
      <c r="I39" s="128"/>
      <c r="J39" s="43"/>
      <c r="K39" s="46"/>
    </row>
    <row r="40" spans="2:11" s="1" customFormat="1" ht="25.35" customHeight="1">
      <c r="B40" s="42"/>
      <c r="C40" s="142"/>
      <c r="D40" s="143" t="s">
        <v>50</v>
      </c>
      <c r="E40" s="80"/>
      <c r="F40" s="80"/>
      <c r="G40" s="144" t="s">
        <v>51</v>
      </c>
      <c r="H40" s="145" t="s">
        <v>52</v>
      </c>
      <c r="I40" s="146"/>
      <c r="J40" s="147">
        <f>SUM(J31:J38)</f>
        <v>0</v>
      </c>
      <c r="K40" s="148"/>
    </row>
    <row r="41" spans="2:11" s="1" customFormat="1" ht="14.45" customHeight="1">
      <c r="B41" s="57"/>
      <c r="C41" s="58"/>
      <c r="D41" s="58"/>
      <c r="E41" s="58"/>
      <c r="F41" s="58"/>
      <c r="G41" s="58"/>
      <c r="H41" s="58"/>
      <c r="I41" s="149"/>
      <c r="J41" s="58"/>
      <c r="K41" s="59"/>
    </row>
    <row r="45" spans="2:11" s="1" customFormat="1" ht="6.95" customHeight="1">
      <c r="B45" s="150"/>
      <c r="C45" s="151"/>
      <c r="D45" s="151"/>
      <c r="E45" s="151"/>
      <c r="F45" s="151"/>
      <c r="G45" s="151"/>
      <c r="H45" s="151"/>
      <c r="I45" s="152"/>
      <c r="J45" s="151"/>
      <c r="K45" s="153"/>
    </row>
    <row r="46" spans="2:11" s="1" customFormat="1" ht="36.950000000000003" customHeight="1">
      <c r="B46" s="42"/>
      <c r="C46" s="31" t="s">
        <v>280</v>
      </c>
      <c r="D46" s="43"/>
      <c r="E46" s="43"/>
      <c r="F46" s="43"/>
      <c r="G46" s="43"/>
      <c r="H46" s="43"/>
      <c r="I46" s="128"/>
      <c r="J46" s="43"/>
      <c r="K46" s="46"/>
    </row>
    <row r="47" spans="2:11" s="1" customFormat="1" ht="6.95" customHeight="1">
      <c r="B47" s="42"/>
      <c r="C47" s="43"/>
      <c r="D47" s="43"/>
      <c r="E47" s="43"/>
      <c r="F47" s="43"/>
      <c r="G47" s="43"/>
      <c r="H47" s="43"/>
      <c r="I47" s="128"/>
      <c r="J47" s="43"/>
      <c r="K47" s="46"/>
    </row>
    <row r="48" spans="2:11" s="1" customFormat="1" ht="14.45" customHeight="1">
      <c r="B48" s="42"/>
      <c r="C48" s="38" t="s">
        <v>18</v>
      </c>
      <c r="D48" s="43"/>
      <c r="E48" s="43"/>
      <c r="F48" s="43"/>
      <c r="G48" s="43"/>
      <c r="H48" s="43"/>
      <c r="I48" s="128"/>
      <c r="J48" s="43"/>
      <c r="K48" s="46"/>
    </row>
    <row r="49" spans="2:47" s="1" customFormat="1" ht="22.5" customHeight="1">
      <c r="B49" s="42"/>
      <c r="C49" s="43"/>
      <c r="D49" s="43"/>
      <c r="E49" s="420" t="str">
        <f>E7</f>
        <v>Národní telemedicínské centrum</v>
      </c>
      <c r="F49" s="421"/>
      <c r="G49" s="421"/>
      <c r="H49" s="421"/>
      <c r="I49" s="128"/>
      <c r="J49" s="43"/>
      <c r="K49" s="46"/>
    </row>
    <row r="50" spans="2:47">
      <c r="B50" s="29"/>
      <c r="C50" s="38" t="s">
        <v>278</v>
      </c>
      <c r="D50" s="30"/>
      <c r="E50" s="30"/>
      <c r="F50" s="30"/>
      <c r="G50" s="30"/>
      <c r="H50" s="30"/>
      <c r="I50" s="127"/>
      <c r="J50" s="30"/>
      <c r="K50" s="32"/>
    </row>
    <row r="51" spans="2:47" ht="22.5" customHeight="1">
      <c r="B51" s="29"/>
      <c r="C51" s="30"/>
      <c r="D51" s="30"/>
      <c r="E51" s="420" t="s">
        <v>424</v>
      </c>
      <c r="F51" s="380"/>
      <c r="G51" s="380"/>
      <c r="H51" s="380"/>
      <c r="I51" s="127"/>
      <c r="J51" s="30"/>
      <c r="K51" s="32"/>
    </row>
    <row r="52" spans="2:47">
      <c r="B52" s="29"/>
      <c r="C52" s="38" t="s">
        <v>425</v>
      </c>
      <c r="D52" s="30"/>
      <c r="E52" s="30"/>
      <c r="F52" s="30"/>
      <c r="G52" s="30"/>
      <c r="H52" s="30"/>
      <c r="I52" s="127"/>
      <c r="J52" s="30"/>
      <c r="K52" s="32"/>
    </row>
    <row r="53" spans="2:47" s="1" customFormat="1" ht="22.5" customHeight="1">
      <c r="B53" s="42"/>
      <c r="C53" s="43"/>
      <c r="D53" s="43"/>
      <c r="E53" s="404" t="s">
        <v>426</v>
      </c>
      <c r="F53" s="423"/>
      <c r="G53" s="423"/>
      <c r="H53" s="423"/>
      <c r="I53" s="128"/>
      <c r="J53" s="43"/>
      <c r="K53" s="46"/>
    </row>
    <row r="54" spans="2:47" s="1" customFormat="1" ht="14.45" customHeight="1">
      <c r="B54" s="42"/>
      <c r="C54" s="38" t="s">
        <v>427</v>
      </c>
      <c r="D54" s="43"/>
      <c r="E54" s="43"/>
      <c r="F54" s="43"/>
      <c r="G54" s="43"/>
      <c r="H54" s="43"/>
      <c r="I54" s="128"/>
      <c r="J54" s="43"/>
      <c r="K54" s="46"/>
    </row>
    <row r="55" spans="2:47" s="1" customFormat="1" ht="23.25" customHeight="1">
      <c r="B55" s="42"/>
      <c r="C55" s="43"/>
      <c r="D55" s="43"/>
      <c r="E55" s="422" t="str">
        <f>E13</f>
        <v>01c - 2.NP</v>
      </c>
      <c r="F55" s="423"/>
      <c r="G55" s="423"/>
      <c r="H55" s="423"/>
      <c r="I55" s="128"/>
      <c r="J55" s="43"/>
      <c r="K55" s="46"/>
    </row>
    <row r="56" spans="2:47" s="1" customFormat="1" ht="6.95" customHeight="1">
      <c r="B56" s="42"/>
      <c r="C56" s="43"/>
      <c r="D56" s="43"/>
      <c r="E56" s="43"/>
      <c r="F56" s="43"/>
      <c r="G56" s="43"/>
      <c r="H56" s="43"/>
      <c r="I56" s="128"/>
      <c r="J56" s="43"/>
      <c r="K56" s="46"/>
    </row>
    <row r="57" spans="2:47" s="1" customFormat="1" ht="18" customHeight="1">
      <c r="B57" s="42"/>
      <c r="C57" s="38" t="s">
        <v>23</v>
      </c>
      <c r="D57" s="43"/>
      <c r="E57" s="43"/>
      <c r="F57" s="36" t="str">
        <f>F16</f>
        <v>FN Olomouc</v>
      </c>
      <c r="G57" s="43"/>
      <c r="H57" s="43"/>
      <c r="I57" s="129" t="s">
        <v>25</v>
      </c>
      <c r="J57" s="130" t="str">
        <f>IF(J16="","",J16)</f>
        <v>26.1.2017</v>
      </c>
      <c r="K57" s="46"/>
    </row>
    <row r="58" spans="2:47" s="1" customFormat="1" ht="6.95" customHeight="1">
      <c r="B58" s="42"/>
      <c r="C58" s="43"/>
      <c r="D58" s="43"/>
      <c r="E58" s="43"/>
      <c r="F58" s="43"/>
      <c r="G58" s="43"/>
      <c r="H58" s="43"/>
      <c r="I58" s="128"/>
      <c r="J58" s="43"/>
      <c r="K58" s="46"/>
    </row>
    <row r="59" spans="2:47" s="1" customFormat="1">
      <c r="B59" s="42"/>
      <c r="C59" s="38" t="s">
        <v>27</v>
      </c>
      <c r="D59" s="43"/>
      <c r="E59" s="43"/>
      <c r="F59" s="36" t="str">
        <f>E19</f>
        <v>SPS Projekt s. r.o., Za Návsí 1670/9, Praha 10</v>
      </c>
      <c r="G59" s="43"/>
      <c r="H59" s="43"/>
      <c r="I59" s="129" t="s">
        <v>34</v>
      </c>
      <c r="J59" s="36" t="str">
        <f>E25</f>
        <v>OK Plan Architects s.r.o., Na Závodí 631, Humpolec</v>
      </c>
      <c r="K59" s="46"/>
    </row>
    <row r="60" spans="2:47" s="1" customFormat="1" ht="14.45" customHeight="1">
      <c r="B60" s="42"/>
      <c r="C60" s="38" t="s">
        <v>32</v>
      </c>
      <c r="D60" s="43"/>
      <c r="E60" s="43"/>
      <c r="F60" s="36" t="str">
        <f>IF(E22="","",E22)</f>
        <v/>
      </c>
      <c r="G60" s="43"/>
      <c r="H60" s="43"/>
      <c r="I60" s="128"/>
      <c r="J60" s="43"/>
      <c r="K60" s="46"/>
    </row>
    <row r="61" spans="2:47" s="1" customFormat="1" ht="10.35" customHeight="1">
      <c r="B61" s="42"/>
      <c r="C61" s="43"/>
      <c r="D61" s="43"/>
      <c r="E61" s="43"/>
      <c r="F61" s="43"/>
      <c r="G61" s="43"/>
      <c r="H61" s="43"/>
      <c r="I61" s="128"/>
      <c r="J61" s="43"/>
      <c r="K61" s="46"/>
    </row>
    <row r="62" spans="2:47" s="1" customFormat="1" ht="29.25" customHeight="1">
      <c r="B62" s="42"/>
      <c r="C62" s="154" t="s">
        <v>281</v>
      </c>
      <c r="D62" s="142"/>
      <c r="E62" s="142"/>
      <c r="F62" s="142"/>
      <c r="G62" s="142"/>
      <c r="H62" s="142"/>
      <c r="I62" s="155"/>
      <c r="J62" s="156" t="s">
        <v>282</v>
      </c>
      <c r="K62" s="157"/>
    </row>
    <row r="63" spans="2:47" s="1" customFormat="1" ht="10.35" customHeight="1">
      <c r="B63" s="42"/>
      <c r="C63" s="43"/>
      <c r="D63" s="43"/>
      <c r="E63" s="43"/>
      <c r="F63" s="43"/>
      <c r="G63" s="43"/>
      <c r="H63" s="43"/>
      <c r="I63" s="128"/>
      <c r="J63" s="43"/>
      <c r="K63" s="46"/>
    </row>
    <row r="64" spans="2:47" s="1" customFormat="1" ht="29.25" customHeight="1">
      <c r="B64" s="42"/>
      <c r="C64" s="158" t="s">
        <v>283</v>
      </c>
      <c r="D64" s="43"/>
      <c r="E64" s="43"/>
      <c r="F64" s="43"/>
      <c r="G64" s="43"/>
      <c r="H64" s="43"/>
      <c r="I64" s="128"/>
      <c r="J64" s="138">
        <f>J101</f>
        <v>0</v>
      </c>
      <c r="K64" s="46"/>
      <c r="AU64" s="25" t="s">
        <v>284</v>
      </c>
    </row>
    <row r="65" spans="2:11" s="8" customFormat="1" ht="24.95" customHeight="1">
      <c r="B65" s="159"/>
      <c r="C65" s="160"/>
      <c r="D65" s="161" t="s">
        <v>876</v>
      </c>
      <c r="E65" s="162"/>
      <c r="F65" s="162"/>
      <c r="G65" s="162"/>
      <c r="H65" s="162"/>
      <c r="I65" s="163"/>
      <c r="J65" s="164">
        <f>J102</f>
        <v>0</v>
      </c>
      <c r="K65" s="165"/>
    </row>
    <row r="66" spans="2:11" s="9" customFormat="1" ht="19.899999999999999" customHeight="1">
      <c r="B66" s="166"/>
      <c r="C66" s="167"/>
      <c r="D66" s="168" t="s">
        <v>432</v>
      </c>
      <c r="E66" s="169"/>
      <c r="F66" s="169"/>
      <c r="G66" s="169"/>
      <c r="H66" s="169"/>
      <c r="I66" s="170"/>
      <c r="J66" s="171">
        <f>J103</f>
        <v>0</v>
      </c>
      <c r="K66" s="172"/>
    </row>
    <row r="67" spans="2:11" s="9" customFormat="1" ht="19.899999999999999" customHeight="1">
      <c r="B67" s="166"/>
      <c r="C67" s="167"/>
      <c r="D67" s="168" t="s">
        <v>433</v>
      </c>
      <c r="E67" s="169"/>
      <c r="F67" s="169"/>
      <c r="G67" s="169"/>
      <c r="H67" s="169"/>
      <c r="I67" s="170"/>
      <c r="J67" s="171">
        <f>J122</f>
        <v>0</v>
      </c>
      <c r="K67" s="172"/>
    </row>
    <row r="68" spans="2:11" s="9" customFormat="1" ht="14.85" customHeight="1">
      <c r="B68" s="166"/>
      <c r="C68" s="167"/>
      <c r="D68" s="168" t="s">
        <v>434</v>
      </c>
      <c r="E68" s="169"/>
      <c r="F68" s="169"/>
      <c r="G68" s="169"/>
      <c r="H68" s="169"/>
      <c r="I68" s="170"/>
      <c r="J68" s="171">
        <f>J123</f>
        <v>0</v>
      </c>
      <c r="K68" s="172"/>
    </row>
    <row r="69" spans="2:11" s="9" customFormat="1" ht="14.85" customHeight="1">
      <c r="B69" s="166"/>
      <c r="C69" s="167"/>
      <c r="D69" s="168" t="s">
        <v>435</v>
      </c>
      <c r="E69" s="169"/>
      <c r="F69" s="169"/>
      <c r="G69" s="169"/>
      <c r="H69" s="169"/>
      <c r="I69" s="170"/>
      <c r="J69" s="171">
        <f>J126</f>
        <v>0</v>
      </c>
      <c r="K69" s="172"/>
    </row>
    <row r="70" spans="2:11" s="9" customFormat="1" ht="21.75" customHeight="1">
      <c r="B70" s="166"/>
      <c r="C70" s="167"/>
      <c r="D70" s="168" t="s">
        <v>877</v>
      </c>
      <c r="E70" s="169"/>
      <c r="F70" s="169"/>
      <c r="G70" s="169"/>
      <c r="H70" s="169"/>
      <c r="I70" s="170"/>
      <c r="J70" s="171">
        <f>J127</f>
        <v>0</v>
      </c>
      <c r="K70" s="172"/>
    </row>
    <row r="71" spans="2:11" s="9" customFormat="1" ht="14.85" customHeight="1">
      <c r="B71" s="166"/>
      <c r="C71" s="167"/>
      <c r="D71" s="168" t="s">
        <v>437</v>
      </c>
      <c r="E71" s="169"/>
      <c r="F71" s="169"/>
      <c r="G71" s="169"/>
      <c r="H71" s="169"/>
      <c r="I71" s="170"/>
      <c r="J71" s="171">
        <f>J146</f>
        <v>0</v>
      </c>
      <c r="K71" s="172"/>
    </row>
    <row r="72" spans="2:11" s="9" customFormat="1" ht="19.899999999999999" customHeight="1">
      <c r="B72" s="166"/>
      <c r="C72" s="167"/>
      <c r="D72" s="168" t="s">
        <v>438</v>
      </c>
      <c r="E72" s="169"/>
      <c r="F72" s="169"/>
      <c r="G72" s="169"/>
      <c r="H72" s="169"/>
      <c r="I72" s="170"/>
      <c r="J72" s="171">
        <f>J160</f>
        <v>0</v>
      </c>
      <c r="K72" s="172"/>
    </row>
    <row r="73" spans="2:11" s="9" customFormat="1" ht="14.85" customHeight="1">
      <c r="B73" s="166"/>
      <c r="C73" s="167"/>
      <c r="D73" s="168" t="s">
        <v>439</v>
      </c>
      <c r="E73" s="169"/>
      <c r="F73" s="169"/>
      <c r="G73" s="169"/>
      <c r="H73" s="169"/>
      <c r="I73" s="170"/>
      <c r="J73" s="171">
        <f>J161</f>
        <v>0</v>
      </c>
      <c r="K73" s="172"/>
    </row>
    <row r="74" spans="2:11" s="9" customFormat="1" ht="14.85" customHeight="1">
      <c r="B74" s="166"/>
      <c r="C74" s="167"/>
      <c r="D74" s="168" t="s">
        <v>440</v>
      </c>
      <c r="E74" s="169"/>
      <c r="F74" s="169"/>
      <c r="G74" s="169"/>
      <c r="H74" s="169"/>
      <c r="I74" s="170"/>
      <c r="J74" s="171">
        <f>J163</f>
        <v>0</v>
      </c>
      <c r="K74" s="172"/>
    </row>
    <row r="75" spans="2:11" s="9" customFormat="1" ht="14.85" customHeight="1">
      <c r="B75" s="166"/>
      <c r="C75" s="167"/>
      <c r="D75" s="168" t="s">
        <v>441</v>
      </c>
      <c r="E75" s="169"/>
      <c r="F75" s="169"/>
      <c r="G75" s="169"/>
      <c r="H75" s="169"/>
      <c r="I75" s="170"/>
      <c r="J75" s="171">
        <f>J165</f>
        <v>0</v>
      </c>
      <c r="K75" s="172"/>
    </row>
    <row r="76" spans="2:11" s="9" customFormat="1" ht="19.899999999999999" customHeight="1">
      <c r="B76" s="166"/>
      <c r="C76" s="167"/>
      <c r="D76" s="168" t="s">
        <v>442</v>
      </c>
      <c r="E76" s="169"/>
      <c r="F76" s="169"/>
      <c r="G76" s="169"/>
      <c r="H76" s="169"/>
      <c r="I76" s="170"/>
      <c r="J76" s="171">
        <f>J182</f>
        <v>0</v>
      </c>
      <c r="K76" s="172"/>
    </row>
    <row r="77" spans="2:11" s="9" customFormat="1" ht="19.899999999999999" customHeight="1">
      <c r="B77" s="166"/>
      <c r="C77" s="167"/>
      <c r="D77" s="168" t="s">
        <v>443</v>
      </c>
      <c r="E77" s="169"/>
      <c r="F77" s="169"/>
      <c r="G77" s="169"/>
      <c r="H77" s="169"/>
      <c r="I77" s="170"/>
      <c r="J77" s="171">
        <f>J193</f>
        <v>0</v>
      </c>
      <c r="K77" s="172"/>
    </row>
    <row r="78" spans="2:11" s="1" customFormat="1" ht="21.75" customHeight="1">
      <c r="B78" s="42"/>
      <c r="C78" s="43"/>
      <c r="D78" s="43"/>
      <c r="E78" s="43"/>
      <c r="F78" s="43"/>
      <c r="G78" s="43"/>
      <c r="H78" s="43"/>
      <c r="I78" s="128"/>
      <c r="J78" s="43"/>
      <c r="K78" s="46"/>
    </row>
    <row r="79" spans="2:11" s="1" customFormat="1" ht="6.95" customHeight="1">
      <c r="B79" s="57"/>
      <c r="C79" s="58"/>
      <c r="D79" s="58"/>
      <c r="E79" s="58"/>
      <c r="F79" s="58"/>
      <c r="G79" s="58"/>
      <c r="H79" s="58"/>
      <c r="I79" s="149"/>
      <c r="J79" s="58"/>
      <c r="K79" s="59"/>
    </row>
    <row r="83" spans="2:12" s="1" customFormat="1" ht="6.95" customHeight="1">
      <c r="B83" s="60"/>
      <c r="C83" s="61"/>
      <c r="D83" s="61"/>
      <c r="E83" s="61"/>
      <c r="F83" s="61"/>
      <c r="G83" s="61"/>
      <c r="H83" s="61"/>
      <c r="I83" s="152"/>
      <c r="J83" s="61"/>
      <c r="K83" s="61"/>
      <c r="L83" s="62"/>
    </row>
    <row r="84" spans="2:12" s="1" customFormat="1" ht="36.950000000000003" customHeight="1">
      <c r="B84" s="42"/>
      <c r="C84" s="63" t="s">
        <v>292</v>
      </c>
      <c r="D84" s="64"/>
      <c r="E84" s="64"/>
      <c r="F84" s="64"/>
      <c r="G84" s="64"/>
      <c r="H84" s="64"/>
      <c r="I84" s="173"/>
      <c r="J84" s="64"/>
      <c r="K84" s="64"/>
      <c r="L84" s="62"/>
    </row>
    <row r="85" spans="2:12" s="1" customFormat="1" ht="6.95" customHeight="1">
      <c r="B85" s="42"/>
      <c r="C85" s="64"/>
      <c r="D85" s="64"/>
      <c r="E85" s="64"/>
      <c r="F85" s="64"/>
      <c r="G85" s="64"/>
      <c r="H85" s="64"/>
      <c r="I85" s="173"/>
      <c r="J85" s="64"/>
      <c r="K85" s="64"/>
      <c r="L85" s="62"/>
    </row>
    <row r="86" spans="2:12" s="1" customFormat="1" ht="14.45" customHeight="1">
      <c r="B86" s="42"/>
      <c r="C86" s="66" t="s">
        <v>18</v>
      </c>
      <c r="D86" s="64"/>
      <c r="E86" s="64"/>
      <c r="F86" s="64"/>
      <c r="G86" s="64"/>
      <c r="H86" s="64"/>
      <c r="I86" s="173"/>
      <c r="J86" s="64"/>
      <c r="K86" s="64"/>
      <c r="L86" s="62"/>
    </row>
    <row r="87" spans="2:12" s="1" customFormat="1" ht="22.5" customHeight="1">
      <c r="B87" s="42"/>
      <c r="C87" s="64"/>
      <c r="D87" s="64"/>
      <c r="E87" s="424" t="str">
        <f>E7</f>
        <v>Národní telemedicínské centrum</v>
      </c>
      <c r="F87" s="425"/>
      <c r="G87" s="425"/>
      <c r="H87" s="425"/>
      <c r="I87" s="173"/>
      <c r="J87" s="64"/>
      <c r="K87" s="64"/>
      <c r="L87" s="62"/>
    </row>
    <row r="88" spans="2:12">
      <c r="B88" s="29"/>
      <c r="C88" s="66" t="s">
        <v>278</v>
      </c>
      <c r="D88" s="219"/>
      <c r="E88" s="219"/>
      <c r="F88" s="219"/>
      <c r="G88" s="219"/>
      <c r="H88" s="219"/>
      <c r="J88" s="219"/>
      <c r="K88" s="219"/>
      <c r="L88" s="220"/>
    </row>
    <row r="89" spans="2:12" ht="22.5" customHeight="1">
      <c r="B89" s="29"/>
      <c r="C89" s="219"/>
      <c r="D89" s="219"/>
      <c r="E89" s="424" t="s">
        <v>424</v>
      </c>
      <c r="F89" s="429"/>
      <c r="G89" s="429"/>
      <c r="H89" s="429"/>
      <c r="J89" s="219"/>
      <c r="K89" s="219"/>
      <c r="L89" s="220"/>
    </row>
    <row r="90" spans="2:12">
      <c r="B90" s="29"/>
      <c r="C90" s="66" t="s">
        <v>425</v>
      </c>
      <c r="D90" s="219"/>
      <c r="E90" s="219"/>
      <c r="F90" s="219"/>
      <c r="G90" s="219"/>
      <c r="H90" s="219"/>
      <c r="J90" s="219"/>
      <c r="K90" s="219"/>
      <c r="L90" s="220"/>
    </row>
    <row r="91" spans="2:12" s="1" customFormat="1" ht="22.5" customHeight="1">
      <c r="B91" s="42"/>
      <c r="C91" s="64"/>
      <c r="D91" s="64"/>
      <c r="E91" s="428" t="s">
        <v>426</v>
      </c>
      <c r="F91" s="426"/>
      <c r="G91" s="426"/>
      <c r="H91" s="426"/>
      <c r="I91" s="173"/>
      <c r="J91" s="64"/>
      <c r="K91" s="64"/>
      <c r="L91" s="62"/>
    </row>
    <row r="92" spans="2:12" s="1" customFormat="1" ht="14.45" customHeight="1">
      <c r="B92" s="42"/>
      <c r="C92" s="66" t="s">
        <v>427</v>
      </c>
      <c r="D92" s="64"/>
      <c r="E92" s="64"/>
      <c r="F92" s="64"/>
      <c r="G92" s="64"/>
      <c r="H92" s="64"/>
      <c r="I92" s="173"/>
      <c r="J92" s="64"/>
      <c r="K92" s="64"/>
      <c r="L92" s="62"/>
    </row>
    <row r="93" spans="2:12" s="1" customFormat="1" ht="23.25" customHeight="1">
      <c r="B93" s="42"/>
      <c r="C93" s="64"/>
      <c r="D93" s="64"/>
      <c r="E93" s="395" t="str">
        <f>E13</f>
        <v>01c - 2.NP</v>
      </c>
      <c r="F93" s="426"/>
      <c r="G93" s="426"/>
      <c r="H93" s="426"/>
      <c r="I93" s="173"/>
      <c r="J93" s="64"/>
      <c r="K93" s="64"/>
      <c r="L93" s="62"/>
    </row>
    <row r="94" spans="2:12" s="1" customFormat="1" ht="6.95" customHeight="1">
      <c r="B94" s="42"/>
      <c r="C94" s="64"/>
      <c r="D94" s="64"/>
      <c r="E94" s="64"/>
      <c r="F94" s="64"/>
      <c r="G94" s="64"/>
      <c r="H94" s="64"/>
      <c r="I94" s="173"/>
      <c r="J94" s="64"/>
      <c r="K94" s="64"/>
      <c r="L94" s="62"/>
    </row>
    <row r="95" spans="2:12" s="1" customFormat="1" ht="18" customHeight="1">
      <c r="B95" s="42"/>
      <c r="C95" s="66" t="s">
        <v>23</v>
      </c>
      <c r="D95" s="64"/>
      <c r="E95" s="64"/>
      <c r="F95" s="174" t="str">
        <f>F16</f>
        <v>FN Olomouc</v>
      </c>
      <c r="G95" s="64"/>
      <c r="H95" s="64"/>
      <c r="I95" s="175" t="s">
        <v>25</v>
      </c>
      <c r="J95" s="74" t="str">
        <f>IF(J16="","",J16)</f>
        <v>26.1.2017</v>
      </c>
      <c r="K95" s="64"/>
      <c r="L95" s="62"/>
    </row>
    <row r="96" spans="2:12" s="1" customFormat="1" ht="6.95" customHeight="1">
      <c r="B96" s="42"/>
      <c r="C96" s="64"/>
      <c r="D96" s="64"/>
      <c r="E96" s="64"/>
      <c r="F96" s="64"/>
      <c r="G96" s="64"/>
      <c r="H96" s="64"/>
      <c r="I96" s="173"/>
      <c r="J96" s="64"/>
      <c r="K96" s="64"/>
      <c r="L96" s="62"/>
    </row>
    <row r="97" spans="2:65" s="1" customFormat="1">
      <c r="B97" s="42"/>
      <c r="C97" s="66" t="s">
        <v>27</v>
      </c>
      <c r="D97" s="64"/>
      <c r="E97" s="64"/>
      <c r="F97" s="174" t="str">
        <f>E19</f>
        <v>SPS Projekt s. r.o., Za Návsí 1670/9, Praha 10</v>
      </c>
      <c r="G97" s="64"/>
      <c r="H97" s="64"/>
      <c r="I97" s="175" t="s">
        <v>34</v>
      </c>
      <c r="J97" s="174" t="str">
        <f>E25</f>
        <v>OK Plan Architects s.r.o., Na Závodí 631, Humpolec</v>
      </c>
      <c r="K97" s="64"/>
      <c r="L97" s="62"/>
    </row>
    <row r="98" spans="2:65" s="1" customFormat="1" ht="14.45" customHeight="1">
      <c r="B98" s="42"/>
      <c r="C98" s="66" t="s">
        <v>32</v>
      </c>
      <c r="D98" s="64"/>
      <c r="E98" s="64"/>
      <c r="F98" s="174" t="str">
        <f>IF(E22="","",E22)</f>
        <v/>
      </c>
      <c r="G98" s="64"/>
      <c r="H98" s="64"/>
      <c r="I98" s="173"/>
      <c r="J98" s="64"/>
      <c r="K98" s="64"/>
      <c r="L98" s="62"/>
    </row>
    <row r="99" spans="2:65" s="1" customFormat="1" ht="10.35" customHeight="1">
      <c r="B99" s="42"/>
      <c r="C99" s="64"/>
      <c r="D99" s="64"/>
      <c r="E99" s="64"/>
      <c r="F99" s="64"/>
      <c r="G99" s="64"/>
      <c r="H99" s="64"/>
      <c r="I99" s="173"/>
      <c r="J99" s="64"/>
      <c r="K99" s="64"/>
      <c r="L99" s="62"/>
    </row>
    <row r="100" spans="2:65" s="10" customFormat="1" ht="29.25" customHeight="1">
      <c r="B100" s="176"/>
      <c r="C100" s="177" t="s">
        <v>293</v>
      </c>
      <c r="D100" s="178" t="s">
        <v>59</v>
      </c>
      <c r="E100" s="178" t="s">
        <v>55</v>
      </c>
      <c r="F100" s="178" t="s">
        <v>294</v>
      </c>
      <c r="G100" s="178" t="s">
        <v>295</v>
      </c>
      <c r="H100" s="178" t="s">
        <v>296</v>
      </c>
      <c r="I100" s="179" t="s">
        <v>297</v>
      </c>
      <c r="J100" s="178" t="s">
        <v>282</v>
      </c>
      <c r="K100" s="180" t="s">
        <v>298</v>
      </c>
      <c r="L100" s="181"/>
      <c r="M100" s="82" t="s">
        <v>299</v>
      </c>
      <c r="N100" s="83" t="s">
        <v>44</v>
      </c>
      <c r="O100" s="83" t="s">
        <v>300</v>
      </c>
      <c r="P100" s="83" t="s">
        <v>301</v>
      </c>
      <c r="Q100" s="83" t="s">
        <v>302</v>
      </c>
      <c r="R100" s="83" t="s">
        <v>303</v>
      </c>
      <c r="S100" s="83" t="s">
        <v>304</v>
      </c>
      <c r="T100" s="84" t="s">
        <v>305</v>
      </c>
    </row>
    <row r="101" spans="2:65" s="1" customFormat="1" ht="29.25" customHeight="1">
      <c r="B101" s="42"/>
      <c r="C101" s="88" t="s">
        <v>283</v>
      </c>
      <c r="D101" s="64"/>
      <c r="E101" s="64"/>
      <c r="F101" s="64"/>
      <c r="G101" s="64"/>
      <c r="H101" s="64"/>
      <c r="I101" s="173"/>
      <c r="J101" s="182">
        <f>BK101</f>
        <v>0</v>
      </c>
      <c r="K101" s="64"/>
      <c r="L101" s="62"/>
      <c r="M101" s="85"/>
      <c r="N101" s="86"/>
      <c r="O101" s="86"/>
      <c r="P101" s="183">
        <f>P102</f>
        <v>0</v>
      </c>
      <c r="Q101" s="86"/>
      <c r="R101" s="183">
        <f>R102</f>
        <v>6.9233059999999999E-2</v>
      </c>
      <c r="S101" s="86"/>
      <c r="T101" s="184">
        <f>T102</f>
        <v>309.88427880000006</v>
      </c>
      <c r="AT101" s="25" t="s">
        <v>73</v>
      </c>
      <c r="AU101" s="25" t="s">
        <v>284</v>
      </c>
      <c r="BK101" s="185">
        <f>BK102</f>
        <v>0</v>
      </c>
    </row>
    <row r="102" spans="2:65" s="11" customFormat="1" ht="37.35" customHeight="1">
      <c r="B102" s="186"/>
      <c r="C102" s="187"/>
      <c r="D102" s="188" t="s">
        <v>73</v>
      </c>
      <c r="E102" s="189" t="s">
        <v>444</v>
      </c>
      <c r="F102" s="189" t="s">
        <v>878</v>
      </c>
      <c r="G102" s="187"/>
      <c r="H102" s="187"/>
      <c r="I102" s="190"/>
      <c r="J102" s="191">
        <f>BK102</f>
        <v>0</v>
      </c>
      <c r="K102" s="187"/>
      <c r="L102" s="192"/>
      <c r="M102" s="193"/>
      <c r="N102" s="194"/>
      <c r="O102" s="194"/>
      <c r="P102" s="195">
        <f>P103+P122+P160+P182+P193</f>
        <v>0</v>
      </c>
      <c r="Q102" s="194"/>
      <c r="R102" s="195">
        <f>R103+R122+R160+R182+R193</f>
        <v>6.9233059999999999E-2</v>
      </c>
      <c r="S102" s="194"/>
      <c r="T102" s="196">
        <f>T103+T122+T160+T182+T193</f>
        <v>309.88427880000006</v>
      </c>
      <c r="AR102" s="197" t="s">
        <v>82</v>
      </c>
      <c r="AT102" s="198" t="s">
        <v>73</v>
      </c>
      <c r="AU102" s="198" t="s">
        <v>74</v>
      </c>
      <c r="AY102" s="197" t="s">
        <v>308</v>
      </c>
      <c r="BK102" s="199">
        <f>BK103+BK122+BK160+BK182+BK193</f>
        <v>0</v>
      </c>
    </row>
    <row r="103" spans="2:65" s="11" customFormat="1" ht="19.899999999999999" customHeight="1">
      <c r="B103" s="186"/>
      <c r="C103" s="187"/>
      <c r="D103" s="200" t="s">
        <v>73</v>
      </c>
      <c r="E103" s="201" t="s">
        <v>95</v>
      </c>
      <c r="F103" s="201" t="s">
        <v>484</v>
      </c>
      <c r="G103" s="187"/>
      <c r="H103" s="187"/>
      <c r="I103" s="190"/>
      <c r="J103" s="202">
        <f>BK103</f>
        <v>0</v>
      </c>
      <c r="K103" s="187"/>
      <c r="L103" s="192"/>
      <c r="M103" s="193"/>
      <c r="N103" s="194"/>
      <c r="O103" s="194"/>
      <c r="P103" s="195">
        <f>SUM(P104:P121)</f>
        <v>0</v>
      </c>
      <c r="Q103" s="194"/>
      <c r="R103" s="195">
        <f>SUM(R104:R121)</f>
        <v>0</v>
      </c>
      <c r="S103" s="194"/>
      <c r="T103" s="196">
        <f>SUM(T104:T121)</f>
        <v>169.50461799999999</v>
      </c>
      <c r="AR103" s="197" t="s">
        <v>82</v>
      </c>
      <c r="AT103" s="198" t="s">
        <v>73</v>
      </c>
      <c r="AU103" s="198" t="s">
        <v>82</v>
      </c>
      <c r="AY103" s="197" t="s">
        <v>308</v>
      </c>
      <c r="BK103" s="199">
        <f>SUM(BK104:BK121)</f>
        <v>0</v>
      </c>
    </row>
    <row r="104" spans="2:65" s="1" customFormat="1" ht="31.5" customHeight="1">
      <c r="B104" s="42"/>
      <c r="C104" s="203" t="s">
        <v>82</v>
      </c>
      <c r="D104" s="203" t="s">
        <v>311</v>
      </c>
      <c r="E104" s="204" t="s">
        <v>765</v>
      </c>
      <c r="F104" s="205" t="s">
        <v>766</v>
      </c>
      <c r="G104" s="206" t="s">
        <v>508</v>
      </c>
      <c r="H104" s="207">
        <v>121.44</v>
      </c>
      <c r="I104" s="208"/>
      <c r="J104" s="209">
        <f>ROUND(I104*H104,2)</f>
        <v>0</v>
      </c>
      <c r="K104" s="205" t="s">
        <v>315</v>
      </c>
      <c r="L104" s="62"/>
      <c r="M104" s="210" t="s">
        <v>21</v>
      </c>
      <c r="N104" s="211" t="s">
        <v>45</v>
      </c>
      <c r="O104" s="43"/>
      <c r="P104" s="212">
        <f>O104*H104</f>
        <v>0</v>
      </c>
      <c r="Q104" s="212">
        <v>0</v>
      </c>
      <c r="R104" s="212">
        <f>Q104*H104</f>
        <v>0</v>
      </c>
      <c r="S104" s="212">
        <v>2.5000000000000001E-2</v>
      </c>
      <c r="T104" s="213">
        <f>S104*H104</f>
        <v>3.036</v>
      </c>
      <c r="AR104" s="25" t="s">
        <v>327</v>
      </c>
      <c r="AT104" s="25" t="s">
        <v>311</v>
      </c>
      <c r="AU104" s="25" t="s">
        <v>84</v>
      </c>
      <c r="AY104" s="25" t="s">
        <v>308</v>
      </c>
      <c r="BE104" s="214">
        <f>IF(N104="základní",J104,0)</f>
        <v>0</v>
      </c>
      <c r="BF104" s="214">
        <f>IF(N104="snížená",J104,0)</f>
        <v>0</v>
      </c>
      <c r="BG104" s="214">
        <f>IF(N104="zákl. přenesená",J104,0)</f>
        <v>0</v>
      </c>
      <c r="BH104" s="214">
        <f>IF(N104="sníž. přenesená",J104,0)</f>
        <v>0</v>
      </c>
      <c r="BI104" s="214">
        <f>IF(N104="nulová",J104,0)</f>
        <v>0</v>
      </c>
      <c r="BJ104" s="25" t="s">
        <v>82</v>
      </c>
      <c r="BK104" s="214">
        <f>ROUND(I104*H104,2)</f>
        <v>0</v>
      </c>
      <c r="BL104" s="25" t="s">
        <v>327</v>
      </c>
      <c r="BM104" s="25" t="s">
        <v>879</v>
      </c>
    </row>
    <row r="105" spans="2:65" s="13" customFormat="1" ht="13.5">
      <c r="B105" s="233"/>
      <c r="C105" s="234"/>
      <c r="D105" s="246" t="s">
        <v>451</v>
      </c>
      <c r="E105" s="256" t="s">
        <v>21</v>
      </c>
      <c r="F105" s="257" t="s">
        <v>880</v>
      </c>
      <c r="G105" s="234"/>
      <c r="H105" s="258">
        <v>121.44</v>
      </c>
      <c r="I105" s="238"/>
      <c r="J105" s="234"/>
      <c r="K105" s="234"/>
      <c r="L105" s="239"/>
      <c r="M105" s="240"/>
      <c r="N105" s="241"/>
      <c r="O105" s="241"/>
      <c r="P105" s="241"/>
      <c r="Q105" s="241"/>
      <c r="R105" s="241"/>
      <c r="S105" s="241"/>
      <c r="T105" s="242"/>
      <c r="AT105" s="243" t="s">
        <v>451</v>
      </c>
      <c r="AU105" s="243" t="s">
        <v>84</v>
      </c>
      <c r="AV105" s="13" t="s">
        <v>84</v>
      </c>
      <c r="AW105" s="13" t="s">
        <v>37</v>
      </c>
      <c r="AX105" s="13" t="s">
        <v>82</v>
      </c>
      <c r="AY105" s="243" t="s">
        <v>308</v>
      </c>
    </row>
    <row r="106" spans="2:65" s="1" customFormat="1" ht="22.5" customHeight="1">
      <c r="B106" s="42"/>
      <c r="C106" s="203" t="s">
        <v>84</v>
      </c>
      <c r="D106" s="203" t="s">
        <v>311</v>
      </c>
      <c r="E106" s="204" t="s">
        <v>485</v>
      </c>
      <c r="F106" s="205" t="s">
        <v>486</v>
      </c>
      <c r="G106" s="206" t="s">
        <v>449</v>
      </c>
      <c r="H106" s="207">
        <v>63.680999999999997</v>
      </c>
      <c r="I106" s="208"/>
      <c r="J106" s="209">
        <f>ROUND(I106*H106,2)</f>
        <v>0</v>
      </c>
      <c r="K106" s="205" t="s">
        <v>315</v>
      </c>
      <c r="L106" s="62"/>
      <c r="M106" s="210" t="s">
        <v>21</v>
      </c>
      <c r="N106" s="211" t="s">
        <v>45</v>
      </c>
      <c r="O106" s="43"/>
      <c r="P106" s="212">
        <f>O106*H106</f>
        <v>0</v>
      </c>
      <c r="Q106" s="212">
        <v>0</v>
      </c>
      <c r="R106" s="212">
        <f>Q106*H106</f>
        <v>0</v>
      </c>
      <c r="S106" s="212">
        <v>1.8</v>
      </c>
      <c r="T106" s="213">
        <f>S106*H106</f>
        <v>114.6258</v>
      </c>
      <c r="AR106" s="25" t="s">
        <v>327</v>
      </c>
      <c r="AT106" s="25" t="s">
        <v>311</v>
      </c>
      <c r="AU106" s="25" t="s">
        <v>84</v>
      </c>
      <c r="AY106" s="25" t="s">
        <v>308</v>
      </c>
      <c r="BE106" s="214">
        <f>IF(N106="základní",J106,0)</f>
        <v>0</v>
      </c>
      <c r="BF106" s="214">
        <f>IF(N106="snížená",J106,0)</f>
        <v>0</v>
      </c>
      <c r="BG106" s="214">
        <f>IF(N106="zákl. přenesená",J106,0)</f>
        <v>0</v>
      </c>
      <c r="BH106" s="214">
        <f>IF(N106="sníž. přenesená",J106,0)</f>
        <v>0</v>
      </c>
      <c r="BI106" s="214">
        <f>IF(N106="nulová",J106,0)</f>
        <v>0</v>
      </c>
      <c r="BJ106" s="25" t="s">
        <v>82</v>
      </c>
      <c r="BK106" s="214">
        <f>ROUND(I106*H106,2)</f>
        <v>0</v>
      </c>
      <c r="BL106" s="25" t="s">
        <v>327</v>
      </c>
      <c r="BM106" s="25" t="s">
        <v>881</v>
      </c>
    </row>
    <row r="107" spans="2:65" s="13" customFormat="1" ht="27">
      <c r="B107" s="233"/>
      <c r="C107" s="234"/>
      <c r="D107" s="223" t="s">
        <v>451</v>
      </c>
      <c r="E107" s="235" t="s">
        <v>21</v>
      </c>
      <c r="F107" s="236" t="s">
        <v>882</v>
      </c>
      <c r="G107" s="234"/>
      <c r="H107" s="237">
        <v>12.061999999999999</v>
      </c>
      <c r="I107" s="238"/>
      <c r="J107" s="234"/>
      <c r="K107" s="234"/>
      <c r="L107" s="239"/>
      <c r="M107" s="240"/>
      <c r="N107" s="241"/>
      <c r="O107" s="241"/>
      <c r="P107" s="241"/>
      <c r="Q107" s="241"/>
      <c r="R107" s="241"/>
      <c r="S107" s="241"/>
      <c r="T107" s="242"/>
      <c r="AT107" s="243" t="s">
        <v>451</v>
      </c>
      <c r="AU107" s="243" t="s">
        <v>84</v>
      </c>
      <c r="AV107" s="13" t="s">
        <v>84</v>
      </c>
      <c r="AW107" s="13" t="s">
        <v>37</v>
      </c>
      <c r="AX107" s="13" t="s">
        <v>74</v>
      </c>
      <c r="AY107" s="243" t="s">
        <v>308</v>
      </c>
    </row>
    <row r="108" spans="2:65" s="13" customFormat="1" ht="27">
      <c r="B108" s="233"/>
      <c r="C108" s="234"/>
      <c r="D108" s="223" t="s">
        <v>451</v>
      </c>
      <c r="E108" s="235" t="s">
        <v>21</v>
      </c>
      <c r="F108" s="236" t="s">
        <v>770</v>
      </c>
      <c r="G108" s="234"/>
      <c r="H108" s="237">
        <v>11.954000000000001</v>
      </c>
      <c r="I108" s="238"/>
      <c r="J108" s="234"/>
      <c r="K108" s="234"/>
      <c r="L108" s="239"/>
      <c r="M108" s="240"/>
      <c r="N108" s="241"/>
      <c r="O108" s="241"/>
      <c r="P108" s="241"/>
      <c r="Q108" s="241"/>
      <c r="R108" s="241"/>
      <c r="S108" s="241"/>
      <c r="T108" s="242"/>
      <c r="AT108" s="243" t="s">
        <v>451</v>
      </c>
      <c r="AU108" s="243" t="s">
        <v>84</v>
      </c>
      <c r="AV108" s="13" t="s">
        <v>84</v>
      </c>
      <c r="AW108" s="13" t="s">
        <v>37</v>
      </c>
      <c r="AX108" s="13" t="s">
        <v>74</v>
      </c>
      <c r="AY108" s="243" t="s">
        <v>308</v>
      </c>
    </row>
    <row r="109" spans="2:65" s="13" customFormat="1" ht="27">
      <c r="B109" s="233"/>
      <c r="C109" s="234"/>
      <c r="D109" s="223" t="s">
        <v>451</v>
      </c>
      <c r="E109" s="235" t="s">
        <v>21</v>
      </c>
      <c r="F109" s="236" t="s">
        <v>771</v>
      </c>
      <c r="G109" s="234"/>
      <c r="H109" s="237">
        <v>17.777000000000001</v>
      </c>
      <c r="I109" s="238"/>
      <c r="J109" s="234"/>
      <c r="K109" s="234"/>
      <c r="L109" s="239"/>
      <c r="M109" s="240"/>
      <c r="N109" s="241"/>
      <c r="O109" s="241"/>
      <c r="P109" s="241"/>
      <c r="Q109" s="241"/>
      <c r="R109" s="241"/>
      <c r="S109" s="241"/>
      <c r="T109" s="242"/>
      <c r="AT109" s="243" t="s">
        <v>451</v>
      </c>
      <c r="AU109" s="243" t="s">
        <v>84</v>
      </c>
      <c r="AV109" s="13" t="s">
        <v>84</v>
      </c>
      <c r="AW109" s="13" t="s">
        <v>37</v>
      </c>
      <c r="AX109" s="13" t="s">
        <v>74</v>
      </c>
      <c r="AY109" s="243" t="s">
        <v>308</v>
      </c>
    </row>
    <row r="110" spans="2:65" s="13" customFormat="1" ht="13.5">
      <c r="B110" s="233"/>
      <c r="C110" s="234"/>
      <c r="D110" s="223" t="s">
        <v>451</v>
      </c>
      <c r="E110" s="235" t="s">
        <v>21</v>
      </c>
      <c r="F110" s="236" t="s">
        <v>772</v>
      </c>
      <c r="G110" s="234"/>
      <c r="H110" s="237">
        <v>20.527999999999999</v>
      </c>
      <c r="I110" s="238"/>
      <c r="J110" s="234"/>
      <c r="K110" s="234"/>
      <c r="L110" s="239"/>
      <c r="M110" s="240"/>
      <c r="N110" s="241"/>
      <c r="O110" s="241"/>
      <c r="P110" s="241"/>
      <c r="Q110" s="241"/>
      <c r="R110" s="241"/>
      <c r="S110" s="241"/>
      <c r="T110" s="242"/>
      <c r="AT110" s="243" t="s">
        <v>451</v>
      </c>
      <c r="AU110" s="243" t="s">
        <v>84</v>
      </c>
      <c r="AV110" s="13" t="s">
        <v>84</v>
      </c>
      <c r="AW110" s="13" t="s">
        <v>37</v>
      </c>
      <c r="AX110" s="13" t="s">
        <v>74</v>
      </c>
      <c r="AY110" s="243" t="s">
        <v>308</v>
      </c>
    </row>
    <row r="111" spans="2:65" s="13" customFormat="1" ht="13.5">
      <c r="B111" s="233"/>
      <c r="C111" s="234"/>
      <c r="D111" s="223" t="s">
        <v>451</v>
      </c>
      <c r="E111" s="235" t="s">
        <v>21</v>
      </c>
      <c r="F111" s="236" t="s">
        <v>773</v>
      </c>
      <c r="G111" s="234"/>
      <c r="H111" s="237">
        <v>1.36</v>
      </c>
      <c r="I111" s="238"/>
      <c r="J111" s="234"/>
      <c r="K111" s="234"/>
      <c r="L111" s="239"/>
      <c r="M111" s="240"/>
      <c r="N111" s="241"/>
      <c r="O111" s="241"/>
      <c r="P111" s="241"/>
      <c r="Q111" s="241"/>
      <c r="R111" s="241"/>
      <c r="S111" s="241"/>
      <c r="T111" s="242"/>
      <c r="AT111" s="243" t="s">
        <v>451</v>
      </c>
      <c r="AU111" s="243" t="s">
        <v>84</v>
      </c>
      <c r="AV111" s="13" t="s">
        <v>84</v>
      </c>
      <c r="AW111" s="13" t="s">
        <v>37</v>
      </c>
      <c r="AX111" s="13" t="s">
        <v>74</v>
      </c>
      <c r="AY111" s="243" t="s">
        <v>308</v>
      </c>
    </row>
    <row r="112" spans="2:65" s="14" customFormat="1" ht="13.5">
      <c r="B112" s="244"/>
      <c r="C112" s="245"/>
      <c r="D112" s="246" t="s">
        <v>451</v>
      </c>
      <c r="E112" s="247" t="s">
        <v>21</v>
      </c>
      <c r="F112" s="248" t="s">
        <v>459</v>
      </c>
      <c r="G112" s="245"/>
      <c r="H112" s="249">
        <v>63.680999999999997</v>
      </c>
      <c r="I112" s="250"/>
      <c r="J112" s="245"/>
      <c r="K112" s="245"/>
      <c r="L112" s="251"/>
      <c r="M112" s="252"/>
      <c r="N112" s="253"/>
      <c r="O112" s="253"/>
      <c r="P112" s="253"/>
      <c r="Q112" s="253"/>
      <c r="R112" s="253"/>
      <c r="S112" s="253"/>
      <c r="T112" s="254"/>
      <c r="AT112" s="255" t="s">
        <v>451</v>
      </c>
      <c r="AU112" s="255" t="s">
        <v>84</v>
      </c>
      <c r="AV112" s="14" t="s">
        <v>327</v>
      </c>
      <c r="AW112" s="14" t="s">
        <v>37</v>
      </c>
      <c r="AX112" s="14" t="s">
        <v>82</v>
      </c>
      <c r="AY112" s="255" t="s">
        <v>308</v>
      </c>
    </row>
    <row r="113" spans="2:65" s="1" customFormat="1" ht="22.5" customHeight="1">
      <c r="B113" s="42"/>
      <c r="C113" s="203" t="s">
        <v>95</v>
      </c>
      <c r="D113" s="203" t="s">
        <v>311</v>
      </c>
      <c r="E113" s="204" t="s">
        <v>506</v>
      </c>
      <c r="F113" s="205" t="s">
        <v>507</v>
      </c>
      <c r="G113" s="206" t="s">
        <v>508</v>
      </c>
      <c r="H113" s="207">
        <v>217.928</v>
      </c>
      <c r="I113" s="208"/>
      <c r="J113" s="209">
        <f>ROUND(I113*H113,2)</f>
        <v>0</v>
      </c>
      <c r="K113" s="205" t="s">
        <v>315</v>
      </c>
      <c r="L113" s="62"/>
      <c r="M113" s="210" t="s">
        <v>21</v>
      </c>
      <c r="N113" s="211" t="s">
        <v>45</v>
      </c>
      <c r="O113" s="43"/>
      <c r="P113" s="212">
        <f>O113*H113</f>
        <v>0</v>
      </c>
      <c r="Q113" s="212">
        <v>0</v>
      </c>
      <c r="R113" s="212">
        <f>Q113*H113</f>
        <v>0</v>
      </c>
      <c r="S113" s="212">
        <v>0.13100000000000001</v>
      </c>
      <c r="T113" s="213">
        <f>S113*H113</f>
        <v>28.548568</v>
      </c>
      <c r="AR113" s="25" t="s">
        <v>327</v>
      </c>
      <c r="AT113" s="25" t="s">
        <v>311</v>
      </c>
      <c r="AU113" s="25" t="s">
        <v>84</v>
      </c>
      <c r="AY113" s="25" t="s">
        <v>308</v>
      </c>
      <c r="BE113" s="214">
        <f>IF(N113="základní",J113,0)</f>
        <v>0</v>
      </c>
      <c r="BF113" s="214">
        <f>IF(N113="snížená",J113,0)</f>
        <v>0</v>
      </c>
      <c r="BG113" s="214">
        <f>IF(N113="zákl. přenesená",J113,0)</f>
        <v>0</v>
      </c>
      <c r="BH113" s="214">
        <f>IF(N113="sníž. přenesená",J113,0)</f>
        <v>0</v>
      </c>
      <c r="BI113" s="214">
        <f>IF(N113="nulová",J113,0)</f>
        <v>0</v>
      </c>
      <c r="BJ113" s="25" t="s">
        <v>82</v>
      </c>
      <c r="BK113" s="214">
        <f>ROUND(I113*H113,2)</f>
        <v>0</v>
      </c>
      <c r="BL113" s="25" t="s">
        <v>327</v>
      </c>
      <c r="BM113" s="25" t="s">
        <v>883</v>
      </c>
    </row>
    <row r="114" spans="2:65" s="13" customFormat="1" ht="27">
      <c r="B114" s="233"/>
      <c r="C114" s="234"/>
      <c r="D114" s="223" t="s">
        <v>451</v>
      </c>
      <c r="E114" s="235" t="s">
        <v>21</v>
      </c>
      <c r="F114" s="236" t="s">
        <v>775</v>
      </c>
      <c r="G114" s="234"/>
      <c r="H114" s="237">
        <v>96.6</v>
      </c>
      <c r="I114" s="238"/>
      <c r="J114" s="234"/>
      <c r="K114" s="234"/>
      <c r="L114" s="239"/>
      <c r="M114" s="240"/>
      <c r="N114" s="241"/>
      <c r="O114" s="241"/>
      <c r="P114" s="241"/>
      <c r="Q114" s="241"/>
      <c r="R114" s="241"/>
      <c r="S114" s="241"/>
      <c r="T114" s="242"/>
      <c r="AT114" s="243" t="s">
        <v>451</v>
      </c>
      <c r="AU114" s="243" t="s">
        <v>84</v>
      </c>
      <c r="AV114" s="13" t="s">
        <v>84</v>
      </c>
      <c r="AW114" s="13" t="s">
        <v>37</v>
      </c>
      <c r="AX114" s="13" t="s">
        <v>74</v>
      </c>
      <c r="AY114" s="243" t="s">
        <v>308</v>
      </c>
    </row>
    <row r="115" spans="2:65" s="13" customFormat="1" ht="27">
      <c r="B115" s="233"/>
      <c r="C115" s="234"/>
      <c r="D115" s="223" t="s">
        <v>451</v>
      </c>
      <c r="E115" s="235" t="s">
        <v>21</v>
      </c>
      <c r="F115" s="236" t="s">
        <v>884</v>
      </c>
      <c r="G115" s="234"/>
      <c r="H115" s="237">
        <v>82.227999999999994</v>
      </c>
      <c r="I115" s="238"/>
      <c r="J115" s="234"/>
      <c r="K115" s="234"/>
      <c r="L115" s="239"/>
      <c r="M115" s="240"/>
      <c r="N115" s="241"/>
      <c r="O115" s="241"/>
      <c r="P115" s="241"/>
      <c r="Q115" s="241"/>
      <c r="R115" s="241"/>
      <c r="S115" s="241"/>
      <c r="T115" s="242"/>
      <c r="AT115" s="243" t="s">
        <v>451</v>
      </c>
      <c r="AU115" s="243" t="s">
        <v>84</v>
      </c>
      <c r="AV115" s="13" t="s">
        <v>84</v>
      </c>
      <c r="AW115" s="13" t="s">
        <v>37</v>
      </c>
      <c r="AX115" s="13" t="s">
        <v>74</v>
      </c>
      <c r="AY115" s="243" t="s">
        <v>308</v>
      </c>
    </row>
    <row r="116" spans="2:65" s="13" customFormat="1" ht="13.5">
      <c r="B116" s="233"/>
      <c r="C116" s="234"/>
      <c r="D116" s="223" t="s">
        <v>451</v>
      </c>
      <c r="E116" s="235" t="s">
        <v>21</v>
      </c>
      <c r="F116" s="236" t="s">
        <v>777</v>
      </c>
      <c r="G116" s="234"/>
      <c r="H116" s="237">
        <v>39.1</v>
      </c>
      <c r="I116" s="238"/>
      <c r="J116" s="234"/>
      <c r="K116" s="234"/>
      <c r="L116" s="239"/>
      <c r="M116" s="240"/>
      <c r="N116" s="241"/>
      <c r="O116" s="241"/>
      <c r="P116" s="241"/>
      <c r="Q116" s="241"/>
      <c r="R116" s="241"/>
      <c r="S116" s="241"/>
      <c r="T116" s="242"/>
      <c r="AT116" s="243" t="s">
        <v>451</v>
      </c>
      <c r="AU116" s="243" t="s">
        <v>84</v>
      </c>
      <c r="AV116" s="13" t="s">
        <v>84</v>
      </c>
      <c r="AW116" s="13" t="s">
        <v>37</v>
      </c>
      <c r="AX116" s="13" t="s">
        <v>74</v>
      </c>
      <c r="AY116" s="243" t="s">
        <v>308</v>
      </c>
    </row>
    <row r="117" spans="2:65" s="14" customFormat="1" ht="13.5">
      <c r="B117" s="244"/>
      <c r="C117" s="245"/>
      <c r="D117" s="246" t="s">
        <v>451</v>
      </c>
      <c r="E117" s="247" t="s">
        <v>21</v>
      </c>
      <c r="F117" s="248" t="s">
        <v>459</v>
      </c>
      <c r="G117" s="245"/>
      <c r="H117" s="249">
        <v>217.928</v>
      </c>
      <c r="I117" s="250"/>
      <c r="J117" s="245"/>
      <c r="K117" s="245"/>
      <c r="L117" s="251"/>
      <c r="M117" s="252"/>
      <c r="N117" s="253"/>
      <c r="O117" s="253"/>
      <c r="P117" s="253"/>
      <c r="Q117" s="253"/>
      <c r="R117" s="253"/>
      <c r="S117" s="253"/>
      <c r="T117" s="254"/>
      <c r="AT117" s="255" t="s">
        <v>451</v>
      </c>
      <c r="AU117" s="255" t="s">
        <v>84</v>
      </c>
      <c r="AV117" s="14" t="s">
        <v>327</v>
      </c>
      <c r="AW117" s="14" t="s">
        <v>37</v>
      </c>
      <c r="AX117" s="14" t="s">
        <v>82</v>
      </c>
      <c r="AY117" s="255" t="s">
        <v>308</v>
      </c>
    </row>
    <row r="118" spans="2:65" s="1" customFormat="1" ht="22.5" customHeight="1">
      <c r="B118" s="42"/>
      <c r="C118" s="203" t="s">
        <v>327</v>
      </c>
      <c r="D118" s="203" t="s">
        <v>311</v>
      </c>
      <c r="E118" s="204" t="s">
        <v>516</v>
      </c>
      <c r="F118" s="205" t="s">
        <v>517</v>
      </c>
      <c r="G118" s="206" t="s">
        <v>508</v>
      </c>
      <c r="H118" s="207">
        <v>89.25</v>
      </c>
      <c r="I118" s="208"/>
      <c r="J118" s="209">
        <f>ROUND(I118*H118,2)</f>
        <v>0</v>
      </c>
      <c r="K118" s="205" t="s">
        <v>315</v>
      </c>
      <c r="L118" s="62"/>
      <c r="M118" s="210" t="s">
        <v>21</v>
      </c>
      <c r="N118" s="211" t="s">
        <v>45</v>
      </c>
      <c r="O118" s="43"/>
      <c r="P118" s="212">
        <f>O118*H118</f>
        <v>0</v>
      </c>
      <c r="Q118" s="212">
        <v>0</v>
      </c>
      <c r="R118" s="212">
        <f>Q118*H118</f>
        <v>0</v>
      </c>
      <c r="S118" s="212">
        <v>0.26100000000000001</v>
      </c>
      <c r="T118" s="213">
        <f>S118*H118</f>
        <v>23.294250000000002</v>
      </c>
      <c r="AR118" s="25" t="s">
        <v>327</v>
      </c>
      <c r="AT118" s="25" t="s">
        <v>311</v>
      </c>
      <c r="AU118" s="25" t="s">
        <v>84</v>
      </c>
      <c r="AY118" s="25" t="s">
        <v>308</v>
      </c>
      <c r="BE118" s="214">
        <f>IF(N118="základní",J118,0)</f>
        <v>0</v>
      </c>
      <c r="BF118" s="214">
        <f>IF(N118="snížená",J118,0)</f>
        <v>0</v>
      </c>
      <c r="BG118" s="214">
        <f>IF(N118="zákl. přenesená",J118,0)</f>
        <v>0</v>
      </c>
      <c r="BH118" s="214">
        <f>IF(N118="sníž. přenesená",J118,0)</f>
        <v>0</v>
      </c>
      <c r="BI118" s="214">
        <f>IF(N118="nulová",J118,0)</f>
        <v>0</v>
      </c>
      <c r="BJ118" s="25" t="s">
        <v>82</v>
      </c>
      <c r="BK118" s="214">
        <f>ROUND(I118*H118,2)</f>
        <v>0</v>
      </c>
      <c r="BL118" s="25" t="s">
        <v>327</v>
      </c>
      <c r="BM118" s="25" t="s">
        <v>885</v>
      </c>
    </row>
    <row r="119" spans="2:65" s="13" customFormat="1" ht="13.5">
      <c r="B119" s="233"/>
      <c r="C119" s="234"/>
      <c r="D119" s="223" t="s">
        <v>451</v>
      </c>
      <c r="E119" s="235" t="s">
        <v>21</v>
      </c>
      <c r="F119" s="236" t="s">
        <v>519</v>
      </c>
      <c r="G119" s="234"/>
      <c r="H119" s="237">
        <v>45.25</v>
      </c>
      <c r="I119" s="238"/>
      <c r="J119" s="234"/>
      <c r="K119" s="234"/>
      <c r="L119" s="239"/>
      <c r="M119" s="240"/>
      <c r="N119" s="241"/>
      <c r="O119" s="241"/>
      <c r="P119" s="241"/>
      <c r="Q119" s="241"/>
      <c r="R119" s="241"/>
      <c r="S119" s="241"/>
      <c r="T119" s="242"/>
      <c r="AT119" s="243" t="s">
        <v>451</v>
      </c>
      <c r="AU119" s="243" t="s">
        <v>84</v>
      </c>
      <c r="AV119" s="13" t="s">
        <v>84</v>
      </c>
      <c r="AW119" s="13" t="s">
        <v>37</v>
      </c>
      <c r="AX119" s="13" t="s">
        <v>74</v>
      </c>
      <c r="AY119" s="243" t="s">
        <v>308</v>
      </c>
    </row>
    <row r="120" spans="2:65" s="13" customFormat="1" ht="13.5">
      <c r="B120" s="233"/>
      <c r="C120" s="234"/>
      <c r="D120" s="223" t="s">
        <v>451</v>
      </c>
      <c r="E120" s="235" t="s">
        <v>21</v>
      </c>
      <c r="F120" s="236" t="s">
        <v>886</v>
      </c>
      <c r="G120" s="234"/>
      <c r="H120" s="237">
        <v>44</v>
      </c>
      <c r="I120" s="238"/>
      <c r="J120" s="234"/>
      <c r="K120" s="234"/>
      <c r="L120" s="239"/>
      <c r="M120" s="240"/>
      <c r="N120" s="241"/>
      <c r="O120" s="241"/>
      <c r="P120" s="241"/>
      <c r="Q120" s="241"/>
      <c r="R120" s="241"/>
      <c r="S120" s="241"/>
      <c r="T120" s="242"/>
      <c r="AT120" s="243" t="s">
        <v>451</v>
      </c>
      <c r="AU120" s="243" t="s">
        <v>84</v>
      </c>
      <c r="AV120" s="13" t="s">
        <v>84</v>
      </c>
      <c r="AW120" s="13" t="s">
        <v>37</v>
      </c>
      <c r="AX120" s="13" t="s">
        <v>74</v>
      </c>
      <c r="AY120" s="243" t="s">
        <v>308</v>
      </c>
    </row>
    <row r="121" spans="2:65" s="14" customFormat="1" ht="13.5">
      <c r="B121" s="244"/>
      <c r="C121" s="245"/>
      <c r="D121" s="223" t="s">
        <v>451</v>
      </c>
      <c r="E121" s="259" t="s">
        <v>21</v>
      </c>
      <c r="F121" s="260" t="s">
        <v>459</v>
      </c>
      <c r="G121" s="245"/>
      <c r="H121" s="261">
        <v>89.25</v>
      </c>
      <c r="I121" s="250"/>
      <c r="J121" s="245"/>
      <c r="K121" s="245"/>
      <c r="L121" s="251"/>
      <c r="M121" s="252"/>
      <c r="N121" s="253"/>
      <c r="O121" s="253"/>
      <c r="P121" s="253"/>
      <c r="Q121" s="253"/>
      <c r="R121" s="253"/>
      <c r="S121" s="253"/>
      <c r="T121" s="254"/>
      <c r="AT121" s="255" t="s">
        <v>451</v>
      </c>
      <c r="AU121" s="255" t="s">
        <v>84</v>
      </c>
      <c r="AV121" s="14" t="s">
        <v>327</v>
      </c>
      <c r="AW121" s="14" t="s">
        <v>37</v>
      </c>
      <c r="AX121" s="14" t="s">
        <v>82</v>
      </c>
      <c r="AY121" s="255" t="s">
        <v>308</v>
      </c>
    </row>
    <row r="122" spans="2:65" s="11" customFormat="1" ht="29.85" customHeight="1">
      <c r="B122" s="186"/>
      <c r="C122" s="187"/>
      <c r="D122" s="188" t="s">
        <v>73</v>
      </c>
      <c r="E122" s="262" t="s">
        <v>334</v>
      </c>
      <c r="F122" s="262" t="s">
        <v>521</v>
      </c>
      <c r="G122" s="187"/>
      <c r="H122" s="187"/>
      <c r="I122" s="190"/>
      <c r="J122" s="263">
        <f>BK122</f>
        <v>0</v>
      </c>
      <c r="K122" s="187"/>
      <c r="L122" s="192"/>
      <c r="M122" s="193"/>
      <c r="N122" s="194"/>
      <c r="O122" s="194"/>
      <c r="P122" s="195">
        <f>P123+P126+P146</f>
        <v>0</v>
      </c>
      <c r="Q122" s="194"/>
      <c r="R122" s="195">
        <f>R123+R126+R146</f>
        <v>0</v>
      </c>
      <c r="S122" s="194"/>
      <c r="T122" s="196">
        <f>T123+T126+T146</f>
        <v>135.20018080000003</v>
      </c>
      <c r="AR122" s="197" t="s">
        <v>82</v>
      </c>
      <c r="AT122" s="198" t="s">
        <v>73</v>
      </c>
      <c r="AU122" s="198" t="s">
        <v>82</v>
      </c>
      <c r="AY122" s="197" t="s">
        <v>308</v>
      </c>
      <c r="BK122" s="199">
        <f>BK123+BK126+BK146</f>
        <v>0</v>
      </c>
    </row>
    <row r="123" spans="2:65" s="11" customFormat="1" ht="14.85" customHeight="1">
      <c r="B123" s="186"/>
      <c r="C123" s="187"/>
      <c r="D123" s="200" t="s">
        <v>73</v>
      </c>
      <c r="E123" s="201" t="s">
        <v>522</v>
      </c>
      <c r="F123" s="201" t="s">
        <v>523</v>
      </c>
      <c r="G123" s="187"/>
      <c r="H123" s="187"/>
      <c r="I123" s="190"/>
      <c r="J123" s="202">
        <f>BK123</f>
        <v>0</v>
      </c>
      <c r="K123" s="187"/>
      <c r="L123" s="192"/>
      <c r="M123" s="193"/>
      <c r="N123" s="194"/>
      <c r="O123" s="194"/>
      <c r="P123" s="195">
        <f>SUM(P124:P125)</f>
        <v>0</v>
      </c>
      <c r="Q123" s="194"/>
      <c r="R123" s="195">
        <f>SUM(R124:R125)</f>
        <v>0</v>
      </c>
      <c r="S123" s="194"/>
      <c r="T123" s="196">
        <f>SUM(T124:T125)</f>
        <v>17.950900000000001</v>
      </c>
      <c r="AR123" s="197" t="s">
        <v>82</v>
      </c>
      <c r="AT123" s="198" t="s">
        <v>73</v>
      </c>
      <c r="AU123" s="198" t="s">
        <v>84</v>
      </c>
      <c r="AY123" s="197" t="s">
        <v>308</v>
      </c>
      <c r="BK123" s="199">
        <f>SUM(BK124:BK125)</f>
        <v>0</v>
      </c>
    </row>
    <row r="124" spans="2:65" s="1" customFormat="1" ht="22.5" customHeight="1">
      <c r="B124" s="42"/>
      <c r="C124" s="203" t="s">
        <v>307</v>
      </c>
      <c r="D124" s="203" t="s">
        <v>311</v>
      </c>
      <c r="E124" s="204" t="s">
        <v>524</v>
      </c>
      <c r="F124" s="205" t="s">
        <v>525</v>
      </c>
      <c r="G124" s="206" t="s">
        <v>508</v>
      </c>
      <c r="H124" s="207">
        <v>359.01799999999997</v>
      </c>
      <c r="I124" s="208"/>
      <c r="J124" s="209">
        <f>ROUND(I124*H124,2)</f>
        <v>0</v>
      </c>
      <c r="K124" s="205" t="s">
        <v>315</v>
      </c>
      <c r="L124" s="62"/>
      <c r="M124" s="210" t="s">
        <v>21</v>
      </c>
      <c r="N124" s="211" t="s">
        <v>45</v>
      </c>
      <c r="O124" s="43"/>
      <c r="P124" s="212">
        <f>O124*H124</f>
        <v>0</v>
      </c>
      <c r="Q124" s="212">
        <v>0</v>
      </c>
      <c r="R124" s="212">
        <f>Q124*H124</f>
        <v>0</v>
      </c>
      <c r="S124" s="212">
        <v>0.05</v>
      </c>
      <c r="T124" s="213">
        <f>S124*H124</f>
        <v>17.950900000000001</v>
      </c>
      <c r="AR124" s="25" t="s">
        <v>327</v>
      </c>
      <c r="AT124" s="25" t="s">
        <v>311</v>
      </c>
      <c r="AU124" s="25" t="s">
        <v>95</v>
      </c>
      <c r="AY124" s="25" t="s">
        <v>308</v>
      </c>
      <c r="BE124" s="214">
        <f>IF(N124="základní",J124,0)</f>
        <v>0</v>
      </c>
      <c r="BF124" s="214">
        <f>IF(N124="snížená",J124,0)</f>
        <v>0</v>
      </c>
      <c r="BG124" s="214">
        <f>IF(N124="zákl. přenesená",J124,0)</f>
        <v>0</v>
      </c>
      <c r="BH124" s="214">
        <f>IF(N124="sníž. přenesená",J124,0)</f>
        <v>0</v>
      </c>
      <c r="BI124" s="214">
        <f>IF(N124="nulová",J124,0)</f>
        <v>0</v>
      </c>
      <c r="BJ124" s="25" t="s">
        <v>82</v>
      </c>
      <c r="BK124" s="214">
        <f>ROUND(I124*H124,2)</f>
        <v>0</v>
      </c>
      <c r="BL124" s="25" t="s">
        <v>327</v>
      </c>
      <c r="BM124" s="25" t="s">
        <v>887</v>
      </c>
    </row>
    <row r="125" spans="2:65" s="13" customFormat="1" ht="13.5">
      <c r="B125" s="233"/>
      <c r="C125" s="234"/>
      <c r="D125" s="223" t="s">
        <v>451</v>
      </c>
      <c r="E125" s="235" t="s">
        <v>21</v>
      </c>
      <c r="F125" s="236" t="s">
        <v>888</v>
      </c>
      <c r="G125" s="234"/>
      <c r="H125" s="237">
        <v>359.01799999999997</v>
      </c>
      <c r="I125" s="238"/>
      <c r="J125" s="234"/>
      <c r="K125" s="234"/>
      <c r="L125" s="239"/>
      <c r="M125" s="240"/>
      <c r="N125" s="241"/>
      <c r="O125" s="241"/>
      <c r="P125" s="241"/>
      <c r="Q125" s="241"/>
      <c r="R125" s="241"/>
      <c r="S125" s="241"/>
      <c r="T125" s="242"/>
      <c r="AT125" s="243" t="s">
        <v>451</v>
      </c>
      <c r="AU125" s="243" t="s">
        <v>95</v>
      </c>
      <c r="AV125" s="13" t="s">
        <v>84</v>
      </c>
      <c r="AW125" s="13" t="s">
        <v>37</v>
      </c>
      <c r="AX125" s="13" t="s">
        <v>82</v>
      </c>
      <c r="AY125" s="243" t="s">
        <v>308</v>
      </c>
    </row>
    <row r="126" spans="2:65" s="11" customFormat="1" ht="22.35" customHeight="1">
      <c r="B126" s="186"/>
      <c r="C126" s="187"/>
      <c r="D126" s="188" t="s">
        <v>73</v>
      </c>
      <c r="E126" s="262" t="s">
        <v>528</v>
      </c>
      <c r="F126" s="262" t="s">
        <v>529</v>
      </c>
      <c r="G126" s="187"/>
      <c r="H126" s="187"/>
      <c r="I126" s="190"/>
      <c r="J126" s="263">
        <f>BK126</f>
        <v>0</v>
      </c>
      <c r="K126" s="187"/>
      <c r="L126" s="192"/>
      <c r="M126" s="193"/>
      <c r="N126" s="194"/>
      <c r="O126" s="194"/>
      <c r="P126" s="195">
        <f>P127</f>
        <v>0</v>
      </c>
      <c r="Q126" s="194"/>
      <c r="R126" s="195">
        <f>R127</f>
        <v>0</v>
      </c>
      <c r="S126" s="194"/>
      <c r="T126" s="196">
        <f>T127</f>
        <v>113.88730160000001</v>
      </c>
      <c r="AR126" s="197" t="s">
        <v>82</v>
      </c>
      <c r="AT126" s="198" t="s">
        <v>73</v>
      </c>
      <c r="AU126" s="198" t="s">
        <v>84</v>
      </c>
      <c r="AY126" s="197" t="s">
        <v>308</v>
      </c>
      <c r="BK126" s="199">
        <f>BK127</f>
        <v>0</v>
      </c>
    </row>
    <row r="127" spans="2:65" s="15" customFormat="1" ht="14.45" customHeight="1">
      <c r="B127" s="264"/>
      <c r="C127" s="265"/>
      <c r="D127" s="266" t="s">
        <v>73</v>
      </c>
      <c r="E127" s="266" t="s">
        <v>889</v>
      </c>
      <c r="F127" s="266" t="s">
        <v>890</v>
      </c>
      <c r="G127" s="265"/>
      <c r="H127" s="265"/>
      <c r="I127" s="267"/>
      <c r="J127" s="268">
        <f>BK127</f>
        <v>0</v>
      </c>
      <c r="K127" s="265"/>
      <c r="L127" s="269"/>
      <c r="M127" s="270"/>
      <c r="N127" s="271"/>
      <c r="O127" s="271"/>
      <c r="P127" s="272">
        <f>SUM(P128:P145)</f>
        <v>0</v>
      </c>
      <c r="Q127" s="271"/>
      <c r="R127" s="272">
        <f>SUM(R128:R145)</f>
        <v>0</v>
      </c>
      <c r="S127" s="271"/>
      <c r="T127" s="273">
        <f>SUM(T128:T145)</f>
        <v>113.88730160000001</v>
      </c>
      <c r="AR127" s="274" t="s">
        <v>82</v>
      </c>
      <c r="AT127" s="275" t="s">
        <v>73</v>
      </c>
      <c r="AU127" s="275" t="s">
        <v>95</v>
      </c>
      <c r="AY127" s="274" t="s">
        <v>308</v>
      </c>
      <c r="BK127" s="276">
        <f>SUM(BK128:BK145)</f>
        <v>0</v>
      </c>
    </row>
    <row r="128" spans="2:65" s="1" customFormat="1" ht="22.5" customHeight="1">
      <c r="B128" s="42"/>
      <c r="C128" s="203" t="s">
        <v>334</v>
      </c>
      <c r="D128" s="203" t="s">
        <v>311</v>
      </c>
      <c r="E128" s="204" t="s">
        <v>545</v>
      </c>
      <c r="F128" s="205" t="s">
        <v>546</v>
      </c>
      <c r="G128" s="206" t="s">
        <v>538</v>
      </c>
      <c r="H128" s="207">
        <v>300</v>
      </c>
      <c r="I128" s="208"/>
      <c r="J128" s="209">
        <f>ROUND(I128*H128,2)</f>
        <v>0</v>
      </c>
      <c r="K128" s="205" t="s">
        <v>315</v>
      </c>
      <c r="L128" s="62"/>
      <c r="M128" s="210" t="s">
        <v>21</v>
      </c>
      <c r="N128" s="211" t="s">
        <v>45</v>
      </c>
      <c r="O128" s="43"/>
      <c r="P128" s="212">
        <f>O128*H128</f>
        <v>0</v>
      </c>
      <c r="Q128" s="212">
        <v>0</v>
      </c>
      <c r="R128" s="212">
        <f>Q128*H128</f>
        <v>0</v>
      </c>
      <c r="S128" s="212">
        <v>1.174E-2</v>
      </c>
      <c r="T128" s="213">
        <f>S128*H128</f>
        <v>3.5220000000000002</v>
      </c>
      <c r="AR128" s="25" t="s">
        <v>375</v>
      </c>
      <c r="AT128" s="25" t="s">
        <v>311</v>
      </c>
      <c r="AU128" s="25" t="s">
        <v>327</v>
      </c>
      <c r="AY128" s="25" t="s">
        <v>308</v>
      </c>
      <c r="BE128" s="214">
        <f>IF(N128="základní",J128,0)</f>
        <v>0</v>
      </c>
      <c r="BF128" s="214">
        <f>IF(N128="snížená",J128,0)</f>
        <v>0</v>
      </c>
      <c r="BG128" s="214">
        <f>IF(N128="zákl. přenesená",J128,0)</f>
        <v>0</v>
      </c>
      <c r="BH128" s="214">
        <f>IF(N128="sníž. přenesená",J128,0)</f>
        <v>0</v>
      </c>
      <c r="BI128" s="214">
        <f>IF(N128="nulová",J128,0)</f>
        <v>0</v>
      </c>
      <c r="BJ128" s="25" t="s">
        <v>82</v>
      </c>
      <c r="BK128" s="214">
        <f>ROUND(I128*H128,2)</f>
        <v>0</v>
      </c>
      <c r="BL128" s="25" t="s">
        <v>375</v>
      </c>
      <c r="BM128" s="25" t="s">
        <v>891</v>
      </c>
    </row>
    <row r="129" spans="2:65" s="1" customFormat="1" ht="22.5" customHeight="1">
      <c r="B129" s="42"/>
      <c r="C129" s="203" t="s">
        <v>338</v>
      </c>
      <c r="D129" s="203" t="s">
        <v>311</v>
      </c>
      <c r="E129" s="204" t="s">
        <v>548</v>
      </c>
      <c r="F129" s="205" t="s">
        <v>549</v>
      </c>
      <c r="G129" s="206" t="s">
        <v>508</v>
      </c>
      <c r="H129" s="207">
        <v>279.27999999999997</v>
      </c>
      <c r="I129" s="208"/>
      <c r="J129" s="209">
        <f>ROUND(I129*H129,2)</f>
        <v>0</v>
      </c>
      <c r="K129" s="205" t="s">
        <v>315</v>
      </c>
      <c r="L129" s="62"/>
      <c r="M129" s="210" t="s">
        <v>21</v>
      </c>
      <c r="N129" s="211" t="s">
        <v>45</v>
      </c>
      <c r="O129" s="43"/>
      <c r="P129" s="212">
        <f>O129*H129</f>
        <v>0</v>
      </c>
      <c r="Q129" s="212">
        <v>0</v>
      </c>
      <c r="R129" s="212">
        <f>Q129*H129</f>
        <v>0</v>
      </c>
      <c r="S129" s="212">
        <v>8.3169999999999994E-2</v>
      </c>
      <c r="T129" s="213">
        <f>S129*H129</f>
        <v>23.227717599999995</v>
      </c>
      <c r="AR129" s="25" t="s">
        <v>375</v>
      </c>
      <c r="AT129" s="25" t="s">
        <v>311</v>
      </c>
      <c r="AU129" s="25" t="s">
        <v>327</v>
      </c>
      <c r="AY129" s="25" t="s">
        <v>308</v>
      </c>
      <c r="BE129" s="214">
        <f>IF(N129="základní",J129,0)</f>
        <v>0</v>
      </c>
      <c r="BF129" s="214">
        <f>IF(N129="snížená",J129,0)</f>
        <v>0</v>
      </c>
      <c r="BG129" s="214">
        <f>IF(N129="zákl. přenesená",J129,0)</f>
        <v>0</v>
      </c>
      <c r="BH129" s="214">
        <f>IF(N129="sníž. přenesená",J129,0)</f>
        <v>0</v>
      </c>
      <c r="BI129" s="214">
        <f>IF(N129="nulová",J129,0)</f>
        <v>0</v>
      </c>
      <c r="BJ129" s="25" t="s">
        <v>82</v>
      </c>
      <c r="BK129" s="214">
        <f>ROUND(I129*H129,2)</f>
        <v>0</v>
      </c>
      <c r="BL129" s="25" t="s">
        <v>375</v>
      </c>
      <c r="BM129" s="25" t="s">
        <v>892</v>
      </c>
    </row>
    <row r="130" spans="2:65" s="13" customFormat="1" ht="27">
      <c r="B130" s="233"/>
      <c r="C130" s="234"/>
      <c r="D130" s="223" t="s">
        <v>451</v>
      </c>
      <c r="E130" s="235" t="s">
        <v>21</v>
      </c>
      <c r="F130" s="236" t="s">
        <v>893</v>
      </c>
      <c r="G130" s="234"/>
      <c r="H130" s="237">
        <v>184.786</v>
      </c>
      <c r="I130" s="238"/>
      <c r="J130" s="234"/>
      <c r="K130" s="234"/>
      <c r="L130" s="239"/>
      <c r="M130" s="240"/>
      <c r="N130" s="241"/>
      <c r="O130" s="241"/>
      <c r="P130" s="241"/>
      <c r="Q130" s="241"/>
      <c r="R130" s="241"/>
      <c r="S130" s="241"/>
      <c r="T130" s="242"/>
      <c r="AT130" s="243" t="s">
        <v>451</v>
      </c>
      <c r="AU130" s="243" t="s">
        <v>327</v>
      </c>
      <c r="AV130" s="13" t="s">
        <v>84</v>
      </c>
      <c r="AW130" s="13" t="s">
        <v>37</v>
      </c>
      <c r="AX130" s="13" t="s">
        <v>74</v>
      </c>
      <c r="AY130" s="243" t="s">
        <v>308</v>
      </c>
    </row>
    <row r="131" spans="2:65" s="13" customFormat="1" ht="13.5">
      <c r="B131" s="233"/>
      <c r="C131" s="234"/>
      <c r="D131" s="223" t="s">
        <v>451</v>
      </c>
      <c r="E131" s="235" t="s">
        <v>21</v>
      </c>
      <c r="F131" s="236" t="s">
        <v>894</v>
      </c>
      <c r="G131" s="234"/>
      <c r="H131" s="237">
        <v>94.494</v>
      </c>
      <c r="I131" s="238"/>
      <c r="J131" s="234"/>
      <c r="K131" s="234"/>
      <c r="L131" s="239"/>
      <c r="M131" s="240"/>
      <c r="N131" s="241"/>
      <c r="O131" s="241"/>
      <c r="P131" s="241"/>
      <c r="Q131" s="241"/>
      <c r="R131" s="241"/>
      <c r="S131" s="241"/>
      <c r="T131" s="242"/>
      <c r="AT131" s="243" t="s">
        <v>451</v>
      </c>
      <c r="AU131" s="243" t="s">
        <v>327</v>
      </c>
      <c r="AV131" s="13" t="s">
        <v>84</v>
      </c>
      <c r="AW131" s="13" t="s">
        <v>37</v>
      </c>
      <c r="AX131" s="13" t="s">
        <v>74</v>
      </c>
      <c r="AY131" s="243" t="s">
        <v>308</v>
      </c>
    </row>
    <row r="132" spans="2:65" s="14" customFormat="1" ht="13.5">
      <c r="B132" s="244"/>
      <c r="C132" s="245"/>
      <c r="D132" s="246" t="s">
        <v>451</v>
      </c>
      <c r="E132" s="247" t="s">
        <v>21</v>
      </c>
      <c r="F132" s="248" t="s">
        <v>459</v>
      </c>
      <c r="G132" s="245"/>
      <c r="H132" s="249">
        <v>279.27999999999997</v>
      </c>
      <c r="I132" s="250"/>
      <c r="J132" s="245"/>
      <c r="K132" s="245"/>
      <c r="L132" s="251"/>
      <c r="M132" s="252"/>
      <c r="N132" s="253"/>
      <c r="O132" s="253"/>
      <c r="P132" s="253"/>
      <c r="Q132" s="253"/>
      <c r="R132" s="253"/>
      <c r="S132" s="253"/>
      <c r="T132" s="254"/>
      <c r="AT132" s="255" t="s">
        <v>451</v>
      </c>
      <c r="AU132" s="255" t="s">
        <v>327</v>
      </c>
      <c r="AV132" s="14" t="s">
        <v>327</v>
      </c>
      <c r="AW132" s="14" t="s">
        <v>37</v>
      </c>
      <c r="AX132" s="14" t="s">
        <v>82</v>
      </c>
      <c r="AY132" s="255" t="s">
        <v>308</v>
      </c>
    </row>
    <row r="133" spans="2:65" s="1" customFormat="1" ht="22.5" customHeight="1">
      <c r="B133" s="42"/>
      <c r="C133" s="203" t="s">
        <v>342</v>
      </c>
      <c r="D133" s="203" t="s">
        <v>311</v>
      </c>
      <c r="E133" s="204" t="s">
        <v>536</v>
      </c>
      <c r="F133" s="205" t="s">
        <v>537</v>
      </c>
      <c r="G133" s="206" t="s">
        <v>538</v>
      </c>
      <c r="H133" s="207">
        <v>80</v>
      </c>
      <c r="I133" s="208"/>
      <c r="J133" s="209">
        <f>ROUND(I133*H133,2)</f>
        <v>0</v>
      </c>
      <c r="K133" s="205" t="s">
        <v>315</v>
      </c>
      <c r="L133" s="62"/>
      <c r="M133" s="210" t="s">
        <v>21</v>
      </c>
      <c r="N133" s="211" t="s">
        <v>45</v>
      </c>
      <c r="O133" s="43"/>
      <c r="P133" s="212">
        <f>O133*H133</f>
        <v>0</v>
      </c>
      <c r="Q133" s="212">
        <v>0</v>
      </c>
      <c r="R133" s="212">
        <f>Q133*H133</f>
        <v>0</v>
      </c>
      <c r="S133" s="212">
        <v>2.9999999999999997E-4</v>
      </c>
      <c r="T133" s="213">
        <f>S133*H133</f>
        <v>2.3999999999999997E-2</v>
      </c>
      <c r="AR133" s="25" t="s">
        <v>375</v>
      </c>
      <c r="AT133" s="25" t="s">
        <v>311</v>
      </c>
      <c r="AU133" s="25" t="s">
        <v>327</v>
      </c>
      <c r="AY133" s="25" t="s">
        <v>308</v>
      </c>
      <c r="BE133" s="214">
        <f>IF(N133="základní",J133,0)</f>
        <v>0</v>
      </c>
      <c r="BF133" s="214">
        <f>IF(N133="snížená",J133,0)</f>
        <v>0</v>
      </c>
      <c r="BG133" s="214">
        <f>IF(N133="zákl. přenesená",J133,0)</f>
        <v>0</v>
      </c>
      <c r="BH133" s="214">
        <f>IF(N133="sníž. přenesená",J133,0)</f>
        <v>0</v>
      </c>
      <c r="BI133" s="214">
        <f>IF(N133="nulová",J133,0)</f>
        <v>0</v>
      </c>
      <c r="BJ133" s="25" t="s">
        <v>82</v>
      </c>
      <c r="BK133" s="214">
        <f>ROUND(I133*H133,2)</f>
        <v>0</v>
      </c>
      <c r="BL133" s="25" t="s">
        <v>375</v>
      </c>
      <c r="BM133" s="25" t="s">
        <v>895</v>
      </c>
    </row>
    <row r="134" spans="2:65" s="1" customFormat="1" ht="22.5" customHeight="1">
      <c r="B134" s="42"/>
      <c r="C134" s="203" t="s">
        <v>346</v>
      </c>
      <c r="D134" s="203" t="s">
        <v>311</v>
      </c>
      <c r="E134" s="204" t="s">
        <v>540</v>
      </c>
      <c r="F134" s="205" t="s">
        <v>896</v>
      </c>
      <c r="G134" s="206" t="s">
        <v>508</v>
      </c>
      <c r="H134" s="207">
        <v>16.059999999999999</v>
      </c>
      <c r="I134" s="208"/>
      <c r="J134" s="209">
        <f>ROUND(I134*H134,2)</f>
        <v>0</v>
      </c>
      <c r="K134" s="205" t="s">
        <v>315</v>
      </c>
      <c r="L134" s="62"/>
      <c r="M134" s="210" t="s">
        <v>21</v>
      </c>
      <c r="N134" s="211" t="s">
        <v>45</v>
      </c>
      <c r="O134" s="43"/>
      <c r="P134" s="212">
        <f>O134*H134</f>
        <v>0</v>
      </c>
      <c r="Q134" s="212">
        <v>0</v>
      </c>
      <c r="R134" s="212">
        <f>Q134*H134</f>
        <v>0</v>
      </c>
      <c r="S134" s="212">
        <v>2.5000000000000001E-3</v>
      </c>
      <c r="T134" s="213">
        <f>S134*H134</f>
        <v>4.0149999999999998E-2</v>
      </c>
      <c r="AR134" s="25" t="s">
        <v>375</v>
      </c>
      <c r="AT134" s="25" t="s">
        <v>311</v>
      </c>
      <c r="AU134" s="25" t="s">
        <v>327</v>
      </c>
      <c r="AY134" s="25" t="s">
        <v>308</v>
      </c>
      <c r="BE134" s="214">
        <f>IF(N134="základní",J134,0)</f>
        <v>0</v>
      </c>
      <c r="BF134" s="214">
        <f>IF(N134="snížená",J134,0)</f>
        <v>0</v>
      </c>
      <c r="BG134" s="214">
        <f>IF(N134="zákl. přenesená",J134,0)</f>
        <v>0</v>
      </c>
      <c r="BH134" s="214">
        <f>IF(N134="sníž. přenesená",J134,0)</f>
        <v>0</v>
      </c>
      <c r="BI134" s="214">
        <f>IF(N134="nulová",J134,0)</f>
        <v>0</v>
      </c>
      <c r="BJ134" s="25" t="s">
        <v>82</v>
      </c>
      <c r="BK134" s="214">
        <f>ROUND(I134*H134,2)</f>
        <v>0</v>
      </c>
      <c r="BL134" s="25" t="s">
        <v>375</v>
      </c>
      <c r="BM134" s="25" t="s">
        <v>897</v>
      </c>
    </row>
    <row r="135" spans="2:65" s="13" customFormat="1" ht="13.5">
      <c r="B135" s="233"/>
      <c r="C135" s="234"/>
      <c r="D135" s="246" t="s">
        <v>451</v>
      </c>
      <c r="E135" s="256" t="s">
        <v>21</v>
      </c>
      <c r="F135" s="257" t="s">
        <v>898</v>
      </c>
      <c r="G135" s="234"/>
      <c r="H135" s="258">
        <v>16.059999999999999</v>
      </c>
      <c r="I135" s="238"/>
      <c r="J135" s="234"/>
      <c r="K135" s="234"/>
      <c r="L135" s="239"/>
      <c r="M135" s="240"/>
      <c r="N135" s="241"/>
      <c r="O135" s="241"/>
      <c r="P135" s="241"/>
      <c r="Q135" s="241"/>
      <c r="R135" s="241"/>
      <c r="S135" s="241"/>
      <c r="T135" s="242"/>
      <c r="AT135" s="243" t="s">
        <v>451</v>
      </c>
      <c r="AU135" s="243" t="s">
        <v>327</v>
      </c>
      <c r="AV135" s="13" t="s">
        <v>84</v>
      </c>
      <c r="AW135" s="13" t="s">
        <v>37</v>
      </c>
      <c r="AX135" s="13" t="s">
        <v>82</v>
      </c>
      <c r="AY135" s="243" t="s">
        <v>308</v>
      </c>
    </row>
    <row r="136" spans="2:65" s="1" customFormat="1" ht="22.5" customHeight="1">
      <c r="B136" s="42"/>
      <c r="C136" s="203" t="s">
        <v>350</v>
      </c>
      <c r="D136" s="203" t="s">
        <v>311</v>
      </c>
      <c r="E136" s="204" t="s">
        <v>899</v>
      </c>
      <c r="F136" s="205" t="s">
        <v>900</v>
      </c>
      <c r="G136" s="206" t="s">
        <v>508</v>
      </c>
      <c r="H136" s="207">
        <v>63.677999999999997</v>
      </c>
      <c r="I136" s="208"/>
      <c r="J136" s="209">
        <f>ROUND(I136*H136,2)</f>
        <v>0</v>
      </c>
      <c r="K136" s="205" t="s">
        <v>315</v>
      </c>
      <c r="L136" s="62"/>
      <c r="M136" s="210" t="s">
        <v>21</v>
      </c>
      <c r="N136" s="211" t="s">
        <v>45</v>
      </c>
      <c r="O136" s="43"/>
      <c r="P136" s="212">
        <f>O136*H136</f>
        <v>0</v>
      </c>
      <c r="Q136" s="212">
        <v>0</v>
      </c>
      <c r="R136" s="212">
        <f>Q136*H136</f>
        <v>0</v>
      </c>
      <c r="S136" s="212">
        <v>3.0000000000000001E-3</v>
      </c>
      <c r="T136" s="213">
        <f>S136*H136</f>
        <v>0.19103400000000001</v>
      </c>
      <c r="AR136" s="25" t="s">
        <v>375</v>
      </c>
      <c r="AT136" s="25" t="s">
        <v>311</v>
      </c>
      <c r="AU136" s="25" t="s">
        <v>327</v>
      </c>
      <c r="AY136" s="25" t="s">
        <v>308</v>
      </c>
      <c r="BE136" s="214">
        <f>IF(N136="základní",J136,0)</f>
        <v>0</v>
      </c>
      <c r="BF136" s="214">
        <f>IF(N136="snížená",J136,0)</f>
        <v>0</v>
      </c>
      <c r="BG136" s="214">
        <f>IF(N136="zákl. přenesená",J136,0)</f>
        <v>0</v>
      </c>
      <c r="BH136" s="214">
        <f>IF(N136="sníž. přenesená",J136,0)</f>
        <v>0</v>
      </c>
      <c r="BI136" s="214">
        <f>IF(N136="nulová",J136,0)</f>
        <v>0</v>
      </c>
      <c r="BJ136" s="25" t="s">
        <v>82</v>
      </c>
      <c r="BK136" s="214">
        <f>ROUND(I136*H136,2)</f>
        <v>0</v>
      </c>
      <c r="BL136" s="25" t="s">
        <v>375</v>
      </c>
      <c r="BM136" s="25" t="s">
        <v>901</v>
      </c>
    </row>
    <row r="137" spans="2:65" s="13" customFormat="1" ht="13.5">
      <c r="B137" s="233"/>
      <c r="C137" s="234"/>
      <c r="D137" s="223" t="s">
        <v>451</v>
      </c>
      <c r="E137" s="235" t="s">
        <v>21</v>
      </c>
      <c r="F137" s="236" t="s">
        <v>902</v>
      </c>
      <c r="G137" s="234"/>
      <c r="H137" s="237">
        <v>33.478000000000002</v>
      </c>
      <c r="I137" s="238"/>
      <c r="J137" s="234"/>
      <c r="K137" s="234"/>
      <c r="L137" s="239"/>
      <c r="M137" s="240"/>
      <c r="N137" s="241"/>
      <c r="O137" s="241"/>
      <c r="P137" s="241"/>
      <c r="Q137" s="241"/>
      <c r="R137" s="241"/>
      <c r="S137" s="241"/>
      <c r="T137" s="242"/>
      <c r="AT137" s="243" t="s">
        <v>451</v>
      </c>
      <c r="AU137" s="243" t="s">
        <v>327</v>
      </c>
      <c r="AV137" s="13" t="s">
        <v>84</v>
      </c>
      <c r="AW137" s="13" t="s">
        <v>37</v>
      </c>
      <c r="AX137" s="13" t="s">
        <v>74</v>
      </c>
      <c r="AY137" s="243" t="s">
        <v>308</v>
      </c>
    </row>
    <row r="138" spans="2:65" s="13" customFormat="1" ht="13.5">
      <c r="B138" s="233"/>
      <c r="C138" s="234"/>
      <c r="D138" s="223" t="s">
        <v>451</v>
      </c>
      <c r="E138" s="235" t="s">
        <v>21</v>
      </c>
      <c r="F138" s="236" t="s">
        <v>903</v>
      </c>
      <c r="G138" s="234"/>
      <c r="H138" s="237">
        <v>30.2</v>
      </c>
      <c r="I138" s="238"/>
      <c r="J138" s="234"/>
      <c r="K138" s="234"/>
      <c r="L138" s="239"/>
      <c r="M138" s="240"/>
      <c r="N138" s="241"/>
      <c r="O138" s="241"/>
      <c r="P138" s="241"/>
      <c r="Q138" s="241"/>
      <c r="R138" s="241"/>
      <c r="S138" s="241"/>
      <c r="T138" s="242"/>
      <c r="AT138" s="243" t="s">
        <v>451</v>
      </c>
      <c r="AU138" s="243" t="s">
        <v>327</v>
      </c>
      <c r="AV138" s="13" t="s">
        <v>84</v>
      </c>
      <c r="AW138" s="13" t="s">
        <v>37</v>
      </c>
      <c r="AX138" s="13" t="s">
        <v>74</v>
      </c>
      <c r="AY138" s="243" t="s">
        <v>308</v>
      </c>
    </row>
    <row r="139" spans="2:65" s="14" customFormat="1" ht="13.5">
      <c r="B139" s="244"/>
      <c r="C139" s="245"/>
      <c r="D139" s="246" t="s">
        <v>451</v>
      </c>
      <c r="E139" s="247" t="s">
        <v>21</v>
      </c>
      <c r="F139" s="248" t="s">
        <v>459</v>
      </c>
      <c r="G139" s="245"/>
      <c r="H139" s="249">
        <v>63.677999999999997</v>
      </c>
      <c r="I139" s="250"/>
      <c r="J139" s="245"/>
      <c r="K139" s="245"/>
      <c r="L139" s="251"/>
      <c r="M139" s="252"/>
      <c r="N139" s="253"/>
      <c r="O139" s="253"/>
      <c r="P139" s="253"/>
      <c r="Q139" s="253"/>
      <c r="R139" s="253"/>
      <c r="S139" s="253"/>
      <c r="T139" s="254"/>
      <c r="AT139" s="255" t="s">
        <v>451</v>
      </c>
      <c r="AU139" s="255" t="s">
        <v>327</v>
      </c>
      <c r="AV139" s="14" t="s">
        <v>327</v>
      </c>
      <c r="AW139" s="14" t="s">
        <v>37</v>
      </c>
      <c r="AX139" s="14" t="s">
        <v>82</v>
      </c>
      <c r="AY139" s="255" t="s">
        <v>308</v>
      </c>
    </row>
    <row r="140" spans="2:65" s="1" customFormat="1" ht="22.5" customHeight="1">
      <c r="B140" s="42"/>
      <c r="C140" s="203" t="s">
        <v>356</v>
      </c>
      <c r="D140" s="203" t="s">
        <v>311</v>
      </c>
      <c r="E140" s="204" t="s">
        <v>553</v>
      </c>
      <c r="F140" s="205" t="s">
        <v>554</v>
      </c>
      <c r="G140" s="206" t="s">
        <v>449</v>
      </c>
      <c r="H140" s="207">
        <v>17.951000000000001</v>
      </c>
      <c r="I140" s="208"/>
      <c r="J140" s="209">
        <f>ROUND(I140*H140,2)</f>
        <v>0</v>
      </c>
      <c r="K140" s="205" t="s">
        <v>315</v>
      </c>
      <c r="L140" s="62"/>
      <c r="M140" s="210" t="s">
        <v>21</v>
      </c>
      <c r="N140" s="211" t="s">
        <v>45</v>
      </c>
      <c r="O140" s="43"/>
      <c r="P140" s="212">
        <f>O140*H140</f>
        <v>0</v>
      </c>
      <c r="Q140" s="212">
        <v>0</v>
      </c>
      <c r="R140" s="212">
        <f>Q140*H140</f>
        <v>0</v>
      </c>
      <c r="S140" s="212">
        <v>2.2000000000000002</v>
      </c>
      <c r="T140" s="213">
        <f>S140*H140</f>
        <v>39.492200000000004</v>
      </c>
      <c r="AR140" s="25" t="s">
        <v>327</v>
      </c>
      <c r="AT140" s="25" t="s">
        <v>311</v>
      </c>
      <c r="AU140" s="25" t="s">
        <v>327</v>
      </c>
      <c r="AY140" s="25" t="s">
        <v>308</v>
      </c>
      <c r="BE140" s="214">
        <f>IF(N140="základní",J140,0)</f>
        <v>0</v>
      </c>
      <c r="BF140" s="214">
        <f>IF(N140="snížená",J140,0)</f>
        <v>0</v>
      </c>
      <c r="BG140" s="214">
        <f>IF(N140="zákl. přenesená",J140,0)</f>
        <v>0</v>
      </c>
      <c r="BH140" s="214">
        <f>IF(N140="sníž. přenesená",J140,0)</f>
        <v>0</v>
      </c>
      <c r="BI140" s="214">
        <f>IF(N140="nulová",J140,0)</f>
        <v>0</v>
      </c>
      <c r="BJ140" s="25" t="s">
        <v>82</v>
      </c>
      <c r="BK140" s="214">
        <f>ROUND(I140*H140,2)</f>
        <v>0</v>
      </c>
      <c r="BL140" s="25" t="s">
        <v>327</v>
      </c>
      <c r="BM140" s="25" t="s">
        <v>904</v>
      </c>
    </row>
    <row r="141" spans="2:65" s="12" customFormat="1" ht="13.5">
      <c r="B141" s="221"/>
      <c r="C141" s="222"/>
      <c r="D141" s="223" t="s">
        <v>451</v>
      </c>
      <c r="E141" s="224" t="s">
        <v>21</v>
      </c>
      <c r="F141" s="225" t="s">
        <v>824</v>
      </c>
      <c r="G141" s="222"/>
      <c r="H141" s="226" t="s">
        <v>21</v>
      </c>
      <c r="I141" s="227"/>
      <c r="J141" s="222"/>
      <c r="K141" s="222"/>
      <c r="L141" s="228"/>
      <c r="M141" s="229"/>
      <c r="N141" s="230"/>
      <c r="O141" s="230"/>
      <c r="P141" s="230"/>
      <c r="Q141" s="230"/>
      <c r="R141" s="230"/>
      <c r="S141" s="230"/>
      <c r="T141" s="231"/>
      <c r="AT141" s="232" t="s">
        <v>451</v>
      </c>
      <c r="AU141" s="232" t="s">
        <v>327</v>
      </c>
      <c r="AV141" s="12" t="s">
        <v>82</v>
      </c>
      <c r="AW141" s="12" t="s">
        <v>37</v>
      </c>
      <c r="AX141" s="12" t="s">
        <v>74</v>
      </c>
      <c r="AY141" s="232" t="s">
        <v>308</v>
      </c>
    </row>
    <row r="142" spans="2:65" s="13" customFormat="1" ht="13.5">
      <c r="B142" s="233"/>
      <c r="C142" s="234"/>
      <c r="D142" s="246" t="s">
        <v>451</v>
      </c>
      <c r="E142" s="256" t="s">
        <v>21</v>
      </c>
      <c r="F142" s="257" t="s">
        <v>905</v>
      </c>
      <c r="G142" s="234"/>
      <c r="H142" s="258">
        <v>17.951000000000001</v>
      </c>
      <c r="I142" s="238"/>
      <c r="J142" s="234"/>
      <c r="K142" s="234"/>
      <c r="L142" s="239"/>
      <c r="M142" s="240"/>
      <c r="N142" s="241"/>
      <c r="O142" s="241"/>
      <c r="P142" s="241"/>
      <c r="Q142" s="241"/>
      <c r="R142" s="241"/>
      <c r="S142" s="241"/>
      <c r="T142" s="242"/>
      <c r="AT142" s="243" t="s">
        <v>451</v>
      </c>
      <c r="AU142" s="243" t="s">
        <v>327</v>
      </c>
      <c r="AV142" s="13" t="s">
        <v>84</v>
      </c>
      <c r="AW142" s="13" t="s">
        <v>37</v>
      </c>
      <c r="AX142" s="13" t="s">
        <v>82</v>
      </c>
      <c r="AY142" s="243" t="s">
        <v>308</v>
      </c>
    </row>
    <row r="143" spans="2:65" s="1" customFormat="1" ht="22.5" customHeight="1">
      <c r="B143" s="42"/>
      <c r="C143" s="203" t="s">
        <v>360</v>
      </c>
      <c r="D143" s="203" t="s">
        <v>311</v>
      </c>
      <c r="E143" s="204" t="s">
        <v>553</v>
      </c>
      <c r="F143" s="205" t="s">
        <v>554</v>
      </c>
      <c r="G143" s="206" t="s">
        <v>449</v>
      </c>
      <c r="H143" s="207">
        <v>21.541</v>
      </c>
      <c r="I143" s="208"/>
      <c r="J143" s="209">
        <f>ROUND(I143*H143,2)</f>
        <v>0</v>
      </c>
      <c r="K143" s="205" t="s">
        <v>315</v>
      </c>
      <c r="L143" s="62"/>
      <c r="M143" s="210" t="s">
        <v>21</v>
      </c>
      <c r="N143" s="211" t="s">
        <v>45</v>
      </c>
      <c r="O143" s="43"/>
      <c r="P143" s="212">
        <f>O143*H143</f>
        <v>0</v>
      </c>
      <c r="Q143" s="212">
        <v>0</v>
      </c>
      <c r="R143" s="212">
        <f>Q143*H143</f>
        <v>0</v>
      </c>
      <c r="S143" s="212">
        <v>2.2000000000000002</v>
      </c>
      <c r="T143" s="213">
        <f>S143*H143</f>
        <v>47.390200000000007</v>
      </c>
      <c r="AR143" s="25" t="s">
        <v>327</v>
      </c>
      <c r="AT143" s="25" t="s">
        <v>311</v>
      </c>
      <c r="AU143" s="25" t="s">
        <v>327</v>
      </c>
      <c r="AY143" s="25" t="s">
        <v>308</v>
      </c>
      <c r="BE143" s="214">
        <f>IF(N143="základní",J143,0)</f>
        <v>0</v>
      </c>
      <c r="BF143" s="214">
        <f>IF(N143="snížená",J143,0)</f>
        <v>0</v>
      </c>
      <c r="BG143" s="214">
        <f>IF(N143="zákl. přenesená",J143,0)</f>
        <v>0</v>
      </c>
      <c r="BH143" s="214">
        <f>IF(N143="sníž. přenesená",J143,0)</f>
        <v>0</v>
      </c>
      <c r="BI143" s="214">
        <f>IF(N143="nulová",J143,0)</f>
        <v>0</v>
      </c>
      <c r="BJ143" s="25" t="s">
        <v>82</v>
      </c>
      <c r="BK143" s="214">
        <f>ROUND(I143*H143,2)</f>
        <v>0</v>
      </c>
      <c r="BL143" s="25" t="s">
        <v>327</v>
      </c>
      <c r="BM143" s="25" t="s">
        <v>906</v>
      </c>
    </row>
    <row r="144" spans="2:65" s="12" customFormat="1" ht="13.5">
      <c r="B144" s="221"/>
      <c r="C144" s="222"/>
      <c r="D144" s="223" t="s">
        <v>451</v>
      </c>
      <c r="E144" s="224" t="s">
        <v>21</v>
      </c>
      <c r="F144" s="225" t="s">
        <v>827</v>
      </c>
      <c r="G144" s="222"/>
      <c r="H144" s="226" t="s">
        <v>21</v>
      </c>
      <c r="I144" s="227"/>
      <c r="J144" s="222"/>
      <c r="K144" s="222"/>
      <c r="L144" s="228"/>
      <c r="M144" s="229"/>
      <c r="N144" s="230"/>
      <c r="O144" s="230"/>
      <c r="P144" s="230"/>
      <c r="Q144" s="230"/>
      <c r="R144" s="230"/>
      <c r="S144" s="230"/>
      <c r="T144" s="231"/>
      <c r="AT144" s="232" t="s">
        <v>451</v>
      </c>
      <c r="AU144" s="232" t="s">
        <v>327</v>
      </c>
      <c r="AV144" s="12" t="s">
        <v>82</v>
      </c>
      <c r="AW144" s="12" t="s">
        <v>37</v>
      </c>
      <c r="AX144" s="12" t="s">
        <v>74</v>
      </c>
      <c r="AY144" s="232" t="s">
        <v>308</v>
      </c>
    </row>
    <row r="145" spans="2:65" s="13" customFormat="1" ht="13.5">
      <c r="B145" s="233"/>
      <c r="C145" s="234"/>
      <c r="D145" s="223" t="s">
        <v>451</v>
      </c>
      <c r="E145" s="235" t="s">
        <v>21</v>
      </c>
      <c r="F145" s="236" t="s">
        <v>907</v>
      </c>
      <c r="G145" s="234"/>
      <c r="H145" s="237">
        <v>21.541</v>
      </c>
      <c r="I145" s="238"/>
      <c r="J145" s="234"/>
      <c r="K145" s="234"/>
      <c r="L145" s="239"/>
      <c r="M145" s="240"/>
      <c r="N145" s="241"/>
      <c r="O145" s="241"/>
      <c r="P145" s="241"/>
      <c r="Q145" s="241"/>
      <c r="R145" s="241"/>
      <c r="S145" s="241"/>
      <c r="T145" s="242"/>
      <c r="AT145" s="243" t="s">
        <v>451</v>
      </c>
      <c r="AU145" s="243" t="s">
        <v>327</v>
      </c>
      <c r="AV145" s="13" t="s">
        <v>84</v>
      </c>
      <c r="AW145" s="13" t="s">
        <v>37</v>
      </c>
      <c r="AX145" s="13" t="s">
        <v>82</v>
      </c>
      <c r="AY145" s="243" t="s">
        <v>308</v>
      </c>
    </row>
    <row r="146" spans="2:65" s="11" customFormat="1" ht="22.35" customHeight="1">
      <c r="B146" s="186"/>
      <c r="C146" s="187"/>
      <c r="D146" s="200" t="s">
        <v>73</v>
      </c>
      <c r="E146" s="201" t="s">
        <v>570</v>
      </c>
      <c r="F146" s="201" t="s">
        <v>571</v>
      </c>
      <c r="G146" s="187"/>
      <c r="H146" s="187"/>
      <c r="I146" s="190"/>
      <c r="J146" s="202">
        <f>BK146</f>
        <v>0</v>
      </c>
      <c r="K146" s="187"/>
      <c r="L146" s="192"/>
      <c r="M146" s="193"/>
      <c r="N146" s="194"/>
      <c r="O146" s="194"/>
      <c r="P146" s="195">
        <f>SUM(P147:P159)</f>
        <v>0</v>
      </c>
      <c r="Q146" s="194"/>
      <c r="R146" s="195">
        <f>SUM(R147:R159)</f>
        <v>0</v>
      </c>
      <c r="S146" s="194"/>
      <c r="T146" s="196">
        <f>SUM(T147:T159)</f>
        <v>3.3619792000000004</v>
      </c>
      <c r="AR146" s="197" t="s">
        <v>82</v>
      </c>
      <c r="AT146" s="198" t="s">
        <v>73</v>
      </c>
      <c r="AU146" s="198" t="s">
        <v>84</v>
      </c>
      <c r="AY146" s="197" t="s">
        <v>308</v>
      </c>
      <c r="BK146" s="199">
        <f>SUM(BK147:BK159)</f>
        <v>0</v>
      </c>
    </row>
    <row r="147" spans="2:65" s="1" customFormat="1" ht="22.5" customHeight="1">
      <c r="B147" s="42"/>
      <c r="C147" s="203" t="s">
        <v>364</v>
      </c>
      <c r="D147" s="203" t="s">
        <v>311</v>
      </c>
      <c r="E147" s="204" t="s">
        <v>572</v>
      </c>
      <c r="F147" s="205" t="s">
        <v>573</v>
      </c>
      <c r="G147" s="206" t="s">
        <v>538</v>
      </c>
      <c r="H147" s="207">
        <v>9.76</v>
      </c>
      <c r="I147" s="208"/>
      <c r="J147" s="209">
        <f>ROUND(I147*H147,2)</f>
        <v>0</v>
      </c>
      <c r="K147" s="205" t="s">
        <v>315</v>
      </c>
      <c r="L147" s="62"/>
      <c r="M147" s="210" t="s">
        <v>21</v>
      </c>
      <c r="N147" s="211" t="s">
        <v>45</v>
      </c>
      <c r="O147" s="43"/>
      <c r="P147" s="212">
        <f>O147*H147</f>
        <v>0</v>
      </c>
      <c r="Q147" s="212">
        <v>0</v>
      </c>
      <c r="R147" s="212">
        <f>Q147*H147</f>
        <v>0</v>
      </c>
      <c r="S147" s="212">
        <v>1.67E-3</v>
      </c>
      <c r="T147" s="213">
        <f>S147*H147</f>
        <v>1.62992E-2</v>
      </c>
      <c r="AR147" s="25" t="s">
        <v>375</v>
      </c>
      <c r="AT147" s="25" t="s">
        <v>311</v>
      </c>
      <c r="AU147" s="25" t="s">
        <v>95</v>
      </c>
      <c r="AY147" s="25" t="s">
        <v>308</v>
      </c>
      <c r="BE147" s="214">
        <f>IF(N147="základní",J147,0)</f>
        <v>0</v>
      </c>
      <c r="BF147" s="214">
        <f>IF(N147="snížená",J147,0)</f>
        <v>0</v>
      </c>
      <c r="BG147" s="214">
        <f>IF(N147="zákl. přenesená",J147,0)</f>
        <v>0</v>
      </c>
      <c r="BH147" s="214">
        <f>IF(N147="sníž. přenesená",J147,0)</f>
        <v>0</v>
      </c>
      <c r="BI147" s="214">
        <f>IF(N147="nulová",J147,0)</f>
        <v>0</v>
      </c>
      <c r="BJ147" s="25" t="s">
        <v>82</v>
      </c>
      <c r="BK147" s="214">
        <f>ROUND(I147*H147,2)</f>
        <v>0</v>
      </c>
      <c r="BL147" s="25" t="s">
        <v>375</v>
      </c>
      <c r="BM147" s="25" t="s">
        <v>908</v>
      </c>
    </row>
    <row r="148" spans="2:65" s="13" customFormat="1" ht="13.5">
      <c r="B148" s="233"/>
      <c r="C148" s="234"/>
      <c r="D148" s="246" t="s">
        <v>451</v>
      </c>
      <c r="E148" s="256" t="s">
        <v>21</v>
      </c>
      <c r="F148" s="257" t="s">
        <v>909</v>
      </c>
      <c r="G148" s="234"/>
      <c r="H148" s="258">
        <v>9.76</v>
      </c>
      <c r="I148" s="238"/>
      <c r="J148" s="234"/>
      <c r="K148" s="234"/>
      <c r="L148" s="239"/>
      <c r="M148" s="240"/>
      <c r="N148" s="241"/>
      <c r="O148" s="241"/>
      <c r="P148" s="241"/>
      <c r="Q148" s="241"/>
      <c r="R148" s="241"/>
      <c r="S148" s="241"/>
      <c r="T148" s="242"/>
      <c r="AT148" s="243" t="s">
        <v>451</v>
      </c>
      <c r="AU148" s="243" t="s">
        <v>95</v>
      </c>
      <c r="AV148" s="13" t="s">
        <v>84</v>
      </c>
      <c r="AW148" s="13" t="s">
        <v>37</v>
      </c>
      <c r="AX148" s="13" t="s">
        <v>82</v>
      </c>
      <c r="AY148" s="243" t="s">
        <v>308</v>
      </c>
    </row>
    <row r="149" spans="2:65" s="1" customFormat="1" ht="22.5" customHeight="1">
      <c r="B149" s="42"/>
      <c r="C149" s="203" t="s">
        <v>368</v>
      </c>
      <c r="D149" s="203" t="s">
        <v>311</v>
      </c>
      <c r="E149" s="204" t="s">
        <v>576</v>
      </c>
      <c r="F149" s="205" t="s">
        <v>577</v>
      </c>
      <c r="G149" s="206" t="s">
        <v>578</v>
      </c>
      <c r="H149" s="207">
        <v>8</v>
      </c>
      <c r="I149" s="208"/>
      <c r="J149" s="209">
        <f>ROUND(I149*H149,2)</f>
        <v>0</v>
      </c>
      <c r="K149" s="205" t="s">
        <v>315</v>
      </c>
      <c r="L149" s="62"/>
      <c r="M149" s="210" t="s">
        <v>21</v>
      </c>
      <c r="N149" s="211" t="s">
        <v>45</v>
      </c>
      <c r="O149" s="43"/>
      <c r="P149" s="212">
        <f>O149*H149</f>
        <v>0</v>
      </c>
      <c r="Q149" s="212">
        <v>0</v>
      </c>
      <c r="R149" s="212">
        <f>Q149*H149</f>
        <v>0</v>
      </c>
      <c r="S149" s="212">
        <v>3.0000000000000001E-3</v>
      </c>
      <c r="T149" s="213">
        <f>S149*H149</f>
        <v>2.4E-2</v>
      </c>
      <c r="AR149" s="25" t="s">
        <v>375</v>
      </c>
      <c r="AT149" s="25" t="s">
        <v>311</v>
      </c>
      <c r="AU149" s="25" t="s">
        <v>95</v>
      </c>
      <c r="AY149" s="25" t="s">
        <v>308</v>
      </c>
      <c r="BE149" s="214">
        <f>IF(N149="základní",J149,0)</f>
        <v>0</v>
      </c>
      <c r="BF149" s="214">
        <f>IF(N149="snížená",J149,0)</f>
        <v>0</v>
      </c>
      <c r="BG149" s="214">
        <f>IF(N149="zákl. přenesená",J149,0)</f>
        <v>0</v>
      </c>
      <c r="BH149" s="214">
        <f>IF(N149="sníž. přenesená",J149,0)</f>
        <v>0</v>
      </c>
      <c r="BI149" s="214">
        <f>IF(N149="nulová",J149,0)</f>
        <v>0</v>
      </c>
      <c r="BJ149" s="25" t="s">
        <v>82</v>
      </c>
      <c r="BK149" s="214">
        <f>ROUND(I149*H149,2)</f>
        <v>0</v>
      </c>
      <c r="BL149" s="25" t="s">
        <v>375</v>
      </c>
      <c r="BM149" s="25" t="s">
        <v>910</v>
      </c>
    </row>
    <row r="150" spans="2:65" s="1" customFormat="1" ht="22.5" customHeight="1">
      <c r="B150" s="42"/>
      <c r="C150" s="203" t="s">
        <v>10</v>
      </c>
      <c r="D150" s="203" t="s">
        <v>311</v>
      </c>
      <c r="E150" s="204" t="s">
        <v>581</v>
      </c>
      <c r="F150" s="205" t="s">
        <v>582</v>
      </c>
      <c r="G150" s="206" t="s">
        <v>508</v>
      </c>
      <c r="H150" s="207">
        <v>0.36</v>
      </c>
      <c r="I150" s="208"/>
      <c r="J150" s="209">
        <f>ROUND(I150*H150,2)</f>
        <v>0</v>
      </c>
      <c r="K150" s="205" t="s">
        <v>315</v>
      </c>
      <c r="L150" s="62"/>
      <c r="M150" s="210" t="s">
        <v>21</v>
      </c>
      <c r="N150" s="211" t="s">
        <v>45</v>
      </c>
      <c r="O150" s="43"/>
      <c r="P150" s="212">
        <f>O150*H150</f>
        <v>0</v>
      </c>
      <c r="Q150" s="212">
        <v>0</v>
      </c>
      <c r="R150" s="212">
        <f>Q150*H150</f>
        <v>0</v>
      </c>
      <c r="S150" s="212">
        <v>0</v>
      </c>
      <c r="T150" s="213">
        <f>S150*H150</f>
        <v>0</v>
      </c>
      <c r="AR150" s="25" t="s">
        <v>375</v>
      </c>
      <c r="AT150" s="25" t="s">
        <v>311</v>
      </c>
      <c r="AU150" s="25" t="s">
        <v>95</v>
      </c>
      <c r="AY150" s="25" t="s">
        <v>308</v>
      </c>
      <c r="BE150" s="214">
        <f>IF(N150="základní",J150,0)</f>
        <v>0</v>
      </c>
      <c r="BF150" s="214">
        <f>IF(N150="snížená",J150,0)</f>
        <v>0</v>
      </c>
      <c r="BG150" s="214">
        <f>IF(N150="zákl. přenesená",J150,0)</f>
        <v>0</v>
      </c>
      <c r="BH150" s="214">
        <f>IF(N150="sníž. přenesená",J150,0)</f>
        <v>0</v>
      </c>
      <c r="BI150" s="214">
        <f>IF(N150="nulová",J150,0)</f>
        <v>0</v>
      </c>
      <c r="BJ150" s="25" t="s">
        <v>82</v>
      </c>
      <c r="BK150" s="214">
        <f>ROUND(I150*H150,2)</f>
        <v>0</v>
      </c>
      <c r="BL150" s="25" t="s">
        <v>375</v>
      </c>
      <c r="BM150" s="25" t="s">
        <v>911</v>
      </c>
    </row>
    <row r="151" spans="2:65" s="13" customFormat="1" ht="13.5">
      <c r="B151" s="233"/>
      <c r="C151" s="234"/>
      <c r="D151" s="246" t="s">
        <v>451</v>
      </c>
      <c r="E151" s="256" t="s">
        <v>21</v>
      </c>
      <c r="F151" s="257" t="s">
        <v>912</v>
      </c>
      <c r="G151" s="234"/>
      <c r="H151" s="258">
        <v>0.36</v>
      </c>
      <c r="I151" s="238"/>
      <c r="J151" s="234"/>
      <c r="K151" s="234"/>
      <c r="L151" s="239"/>
      <c r="M151" s="240"/>
      <c r="N151" s="241"/>
      <c r="O151" s="241"/>
      <c r="P151" s="241"/>
      <c r="Q151" s="241"/>
      <c r="R151" s="241"/>
      <c r="S151" s="241"/>
      <c r="T151" s="242"/>
      <c r="AT151" s="243" t="s">
        <v>451</v>
      </c>
      <c r="AU151" s="243" t="s">
        <v>95</v>
      </c>
      <c r="AV151" s="13" t="s">
        <v>84</v>
      </c>
      <c r="AW151" s="13" t="s">
        <v>37</v>
      </c>
      <c r="AX151" s="13" t="s">
        <v>82</v>
      </c>
      <c r="AY151" s="243" t="s">
        <v>308</v>
      </c>
    </row>
    <row r="152" spans="2:65" s="1" customFormat="1" ht="22.5" customHeight="1">
      <c r="B152" s="42"/>
      <c r="C152" s="203" t="s">
        <v>375</v>
      </c>
      <c r="D152" s="203" t="s">
        <v>311</v>
      </c>
      <c r="E152" s="204" t="s">
        <v>589</v>
      </c>
      <c r="F152" s="205" t="s">
        <v>836</v>
      </c>
      <c r="G152" s="206" t="s">
        <v>508</v>
      </c>
      <c r="H152" s="207">
        <v>18.32</v>
      </c>
      <c r="I152" s="208"/>
      <c r="J152" s="209">
        <f>ROUND(I152*H152,2)</f>
        <v>0</v>
      </c>
      <c r="K152" s="205" t="s">
        <v>315</v>
      </c>
      <c r="L152" s="62"/>
      <c r="M152" s="210" t="s">
        <v>21</v>
      </c>
      <c r="N152" s="211" t="s">
        <v>45</v>
      </c>
      <c r="O152" s="43"/>
      <c r="P152" s="212">
        <f>O152*H152</f>
        <v>0</v>
      </c>
      <c r="Q152" s="212">
        <v>0</v>
      </c>
      <c r="R152" s="212">
        <f>Q152*H152</f>
        <v>0</v>
      </c>
      <c r="S152" s="212">
        <v>0</v>
      </c>
      <c r="T152" s="213">
        <f>S152*H152</f>
        <v>0</v>
      </c>
      <c r="AR152" s="25" t="s">
        <v>375</v>
      </c>
      <c r="AT152" s="25" t="s">
        <v>311</v>
      </c>
      <c r="AU152" s="25" t="s">
        <v>95</v>
      </c>
      <c r="AY152" s="25" t="s">
        <v>308</v>
      </c>
      <c r="BE152" s="214">
        <f>IF(N152="základní",J152,0)</f>
        <v>0</v>
      </c>
      <c r="BF152" s="214">
        <f>IF(N152="snížená",J152,0)</f>
        <v>0</v>
      </c>
      <c r="BG152" s="214">
        <f>IF(N152="zákl. přenesená",J152,0)</f>
        <v>0</v>
      </c>
      <c r="BH152" s="214">
        <f>IF(N152="sníž. přenesená",J152,0)</f>
        <v>0</v>
      </c>
      <c r="BI152" s="214">
        <f>IF(N152="nulová",J152,0)</f>
        <v>0</v>
      </c>
      <c r="BJ152" s="25" t="s">
        <v>82</v>
      </c>
      <c r="BK152" s="214">
        <f>ROUND(I152*H152,2)</f>
        <v>0</v>
      </c>
      <c r="BL152" s="25" t="s">
        <v>375</v>
      </c>
      <c r="BM152" s="25" t="s">
        <v>913</v>
      </c>
    </row>
    <row r="153" spans="2:65" s="13" customFormat="1" ht="13.5">
      <c r="B153" s="233"/>
      <c r="C153" s="234"/>
      <c r="D153" s="246" t="s">
        <v>451</v>
      </c>
      <c r="E153" s="256" t="s">
        <v>21</v>
      </c>
      <c r="F153" s="257" t="s">
        <v>914</v>
      </c>
      <c r="G153" s="234"/>
      <c r="H153" s="258">
        <v>18.32</v>
      </c>
      <c r="I153" s="238"/>
      <c r="J153" s="234"/>
      <c r="K153" s="234"/>
      <c r="L153" s="239"/>
      <c r="M153" s="240"/>
      <c r="N153" s="241"/>
      <c r="O153" s="241"/>
      <c r="P153" s="241"/>
      <c r="Q153" s="241"/>
      <c r="R153" s="241"/>
      <c r="S153" s="241"/>
      <c r="T153" s="242"/>
      <c r="AT153" s="243" t="s">
        <v>451</v>
      </c>
      <c r="AU153" s="243" t="s">
        <v>95</v>
      </c>
      <c r="AV153" s="13" t="s">
        <v>84</v>
      </c>
      <c r="AW153" s="13" t="s">
        <v>37</v>
      </c>
      <c r="AX153" s="13" t="s">
        <v>82</v>
      </c>
      <c r="AY153" s="243" t="s">
        <v>308</v>
      </c>
    </row>
    <row r="154" spans="2:65" s="1" customFormat="1" ht="22.5" customHeight="1">
      <c r="B154" s="42"/>
      <c r="C154" s="203" t="s">
        <v>381</v>
      </c>
      <c r="D154" s="203" t="s">
        <v>311</v>
      </c>
      <c r="E154" s="204" t="s">
        <v>594</v>
      </c>
      <c r="F154" s="205" t="s">
        <v>915</v>
      </c>
      <c r="G154" s="206" t="s">
        <v>578</v>
      </c>
      <c r="H154" s="207">
        <v>12</v>
      </c>
      <c r="I154" s="208"/>
      <c r="J154" s="209">
        <f>ROUND(I154*H154,2)</f>
        <v>0</v>
      </c>
      <c r="K154" s="205" t="s">
        <v>315</v>
      </c>
      <c r="L154" s="62"/>
      <c r="M154" s="210" t="s">
        <v>21</v>
      </c>
      <c r="N154" s="211" t="s">
        <v>45</v>
      </c>
      <c r="O154" s="43"/>
      <c r="P154" s="212">
        <f>O154*H154</f>
        <v>0</v>
      </c>
      <c r="Q154" s="212">
        <v>0</v>
      </c>
      <c r="R154" s="212">
        <f>Q154*H154</f>
        <v>0</v>
      </c>
      <c r="S154" s="212">
        <v>0</v>
      </c>
      <c r="T154" s="213">
        <f>S154*H154</f>
        <v>0</v>
      </c>
      <c r="AR154" s="25" t="s">
        <v>375</v>
      </c>
      <c r="AT154" s="25" t="s">
        <v>311</v>
      </c>
      <c r="AU154" s="25" t="s">
        <v>95</v>
      </c>
      <c r="AY154" s="25" t="s">
        <v>308</v>
      </c>
      <c r="BE154" s="214">
        <f>IF(N154="základní",J154,0)</f>
        <v>0</v>
      </c>
      <c r="BF154" s="214">
        <f>IF(N154="snížená",J154,0)</f>
        <v>0</v>
      </c>
      <c r="BG154" s="214">
        <f>IF(N154="zákl. přenesená",J154,0)</f>
        <v>0</v>
      </c>
      <c r="BH154" s="214">
        <f>IF(N154="sníž. přenesená",J154,0)</f>
        <v>0</v>
      </c>
      <c r="BI154" s="214">
        <f>IF(N154="nulová",J154,0)</f>
        <v>0</v>
      </c>
      <c r="BJ154" s="25" t="s">
        <v>82</v>
      </c>
      <c r="BK154" s="214">
        <f>ROUND(I154*H154,2)</f>
        <v>0</v>
      </c>
      <c r="BL154" s="25" t="s">
        <v>375</v>
      </c>
      <c r="BM154" s="25" t="s">
        <v>916</v>
      </c>
    </row>
    <row r="155" spans="2:65" s="1" customFormat="1" ht="22.5" customHeight="1">
      <c r="B155" s="42"/>
      <c r="C155" s="203" t="s">
        <v>385</v>
      </c>
      <c r="D155" s="203" t="s">
        <v>311</v>
      </c>
      <c r="E155" s="204" t="s">
        <v>604</v>
      </c>
      <c r="F155" s="205" t="s">
        <v>605</v>
      </c>
      <c r="G155" s="206" t="s">
        <v>508</v>
      </c>
      <c r="H155" s="207">
        <v>11.76</v>
      </c>
      <c r="I155" s="208"/>
      <c r="J155" s="209">
        <f>ROUND(I155*H155,2)</f>
        <v>0</v>
      </c>
      <c r="K155" s="205" t="s">
        <v>21</v>
      </c>
      <c r="L155" s="62"/>
      <c r="M155" s="210" t="s">
        <v>21</v>
      </c>
      <c r="N155" s="211" t="s">
        <v>45</v>
      </c>
      <c r="O155" s="43"/>
      <c r="P155" s="212">
        <f>O155*H155</f>
        <v>0</v>
      </c>
      <c r="Q155" s="212">
        <v>0</v>
      </c>
      <c r="R155" s="212">
        <f>Q155*H155</f>
        <v>0</v>
      </c>
      <c r="S155" s="212">
        <v>3.3000000000000002E-2</v>
      </c>
      <c r="T155" s="213">
        <f>S155*H155</f>
        <v>0.38808000000000004</v>
      </c>
      <c r="AR155" s="25" t="s">
        <v>327</v>
      </c>
      <c r="AT155" s="25" t="s">
        <v>311</v>
      </c>
      <c r="AU155" s="25" t="s">
        <v>95</v>
      </c>
      <c r="AY155" s="25" t="s">
        <v>308</v>
      </c>
      <c r="BE155" s="214">
        <f>IF(N155="základní",J155,0)</f>
        <v>0</v>
      </c>
      <c r="BF155" s="214">
        <f>IF(N155="snížená",J155,0)</f>
        <v>0</v>
      </c>
      <c r="BG155" s="214">
        <f>IF(N155="zákl. přenesená",J155,0)</f>
        <v>0</v>
      </c>
      <c r="BH155" s="214">
        <f>IF(N155="sníž. přenesená",J155,0)</f>
        <v>0</v>
      </c>
      <c r="BI155" s="214">
        <f>IF(N155="nulová",J155,0)</f>
        <v>0</v>
      </c>
      <c r="BJ155" s="25" t="s">
        <v>82</v>
      </c>
      <c r="BK155" s="214">
        <f>ROUND(I155*H155,2)</f>
        <v>0</v>
      </c>
      <c r="BL155" s="25" t="s">
        <v>327</v>
      </c>
      <c r="BM155" s="25" t="s">
        <v>917</v>
      </c>
    </row>
    <row r="156" spans="2:65" s="13" customFormat="1" ht="13.5">
      <c r="B156" s="233"/>
      <c r="C156" s="234"/>
      <c r="D156" s="246" t="s">
        <v>451</v>
      </c>
      <c r="E156" s="256" t="s">
        <v>21</v>
      </c>
      <c r="F156" s="257" t="s">
        <v>918</v>
      </c>
      <c r="G156" s="234"/>
      <c r="H156" s="258">
        <v>11.76</v>
      </c>
      <c r="I156" s="238"/>
      <c r="J156" s="234"/>
      <c r="K156" s="234"/>
      <c r="L156" s="239"/>
      <c r="M156" s="240"/>
      <c r="N156" s="241"/>
      <c r="O156" s="241"/>
      <c r="P156" s="241"/>
      <c r="Q156" s="241"/>
      <c r="R156" s="241"/>
      <c r="S156" s="241"/>
      <c r="T156" s="242"/>
      <c r="AT156" s="243" t="s">
        <v>451</v>
      </c>
      <c r="AU156" s="243" t="s">
        <v>95</v>
      </c>
      <c r="AV156" s="13" t="s">
        <v>84</v>
      </c>
      <c r="AW156" s="13" t="s">
        <v>37</v>
      </c>
      <c r="AX156" s="13" t="s">
        <v>82</v>
      </c>
      <c r="AY156" s="243" t="s">
        <v>308</v>
      </c>
    </row>
    <row r="157" spans="2:65" s="1" customFormat="1" ht="22.5" customHeight="1">
      <c r="B157" s="42"/>
      <c r="C157" s="203" t="s">
        <v>389</v>
      </c>
      <c r="D157" s="203" t="s">
        <v>311</v>
      </c>
      <c r="E157" s="204" t="s">
        <v>614</v>
      </c>
      <c r="F157" s="205" t="s">
        <v>615</v>
      </c>
      <c r="G157" s="206" t="s">
        <v>508</v>
      </c>
      <c r="H157" s="207">
        <v>38.6</v>
      </c>
      <c r="I157" s="208"/>
      <c r="J157" s="209">
        <f>ROUND(I157*H157,2)</f>
        <v>0</v>
      </c>
      <c r="K157" s="205" t="s">
        <v>616</v>
      </c>
      <c r="L157" s="62"/>
      <c r="M157" s="210" t="s">
        <v>21</v>
      </c>
      <c r="N157" s="211" t="s">
        <v>45</v>
      </c>
      <c r="O157" s="43"/>
      <c r="P157" s="212">
        <f>O157*H157</f>
        <v>0</v>
      </c>
      <c r="Q157" s="212">
        <v>0</v>
      </c>
      <c r="R157" s="212">
        <f>Q157*H157</f>
        <v>0</v>
      </c>
      <c r="S157" s="212">
        <v>0</v>
      </c>
      <c r="T157" s="213">
        <f>S157*H157</f>
        <v>0</v>
      </c>
      <c r="AR157" s="25" t="s">
        <v>375</v>
      </c>
      <c r="AT157" s="25" t="s">
        <v>311</v>
      </c>
      <c r="AU157" s="25" t="s">
        <v>95</v>
      </c>
      <c r="AY157" s="25" t="s">
        <v>308</v>
      </c>
      <c r="BE157" s="214">
        <f>IF(N157="základní",J157,0)</f>
        <v>0</v>
      </c>
      <c r="BF157" s="214">
        <f>IF(N157="snížená",J157,0)</f>
        <v>0</v>
      </c>
      <c r="BG157" s="214">
        <f>IF(N157="zákl. přenesená",J157,0)</f>
        <v>0</v>
      </c>
      <c r="BH157" s="214">
        <f>IF(N157="sníž. přenesená",J157,0)</f>
        <v>0</v>
      </c>
      <c r="BI157" s="214">
        <f>IF(N157="nulová",J157,0)</f>
        <v>0</v>
      </c>
      <c r="BJ157" s="25" t="s">
        <v>82</v>
      </c>
      <c r="BK157" s="214">
        <f>ROUND(I157*H157,2)</f>
        <v>0</v>
      </c>
      <c r="BL157" s="25" t="s">
        <v>375</v>
      </c>
      <c r="BM157" s="25" t="s">
        <v>919</v>
      </c>
    </row>
    <row r="158" spans="2:65" s="13" customFormat="1" ht="13.5">
      <c r="B158" s="233"/>
      <c r="C158" s="234"/>
      <c r="D158" s="246" t="s">
        <v>451</v>
      </c>
      <c r="E158" s="256" t="s">
        <v>21</v>
      </c>
      <c r="F158" s="257" t="s">
        <v>920</v>
      </c>
      <c r="G158" s="234"/>
      <c r="H158" s="258">
        <v>38.6</v>
      </c>
      <c r="I158" s="238"/>
      <c r="J158" s="234"/>
      <c r="K158" s="234"/>
      <c r="L158" s="239"/>
      <c r="M158" s="240"/>
      <c r="N158" s="241"/>
      <c r="O158" s="241"/>
      <c r="P158" s="241"/>
      <c r="Q158" s="241"/>
      <c r="R158" s="241"/>
      <c r="S158" s="241"/>
      <c r="T158" s="242"/>
      <c r="AT158" s="243" t="s">
        <v>451</v>
      </c>
      <c r="AU158" s="243" t="s">
        <v>95</v>
      </c>
      <c r="AV158" s="13" t="s">
        <v>84</v>
      </c>
      <c r="AW158" s="13" t="s">
        <v>37</v>
      </c>
      <c r="AX158" s="13" t="s">
        <v>82</v>
      </c>
      <c r="AY158" s="243" t="s">
        <v>308</v>
      </c>
    </row>
    <row r="159" spans="2:65" s="1" customFormat="1" ht="22.5" customHeight="1">
      <c r="B159" s="42"/>
      <c r="C159" s="203" t="s">
        <v>393</v>
      </c>
      <c r="D159" s="203" t="s">
        <v>311</v>
      </c>
      <c r="E159" s="204" t="s">
        <v>620</v>
      </c>
      <c r="F159" s="205" t="s">
        <v>621</v>
      </c>
      <c r="G159" s="206" t="s">
        <v>508</v>
      </c>
      <c r="H159" s="207">
        <v>38.6</v>
      </c>
      <c r="I159" s="208"/>
      <c r="J159" s="209">
        <f>ROUND(I159*H159,2)</f>
        <v>0</v>
      </c>
      <c r="K159" s="205" t="s">
        <v>315</v>
      </c>
      <c r="L159" s="62"/>
      <c r="M159" s="210" t="s">
        <v>21</v>
      </c>
      <c r="N159" s="211" t="s">
        <v>45</v>
      </c>
      <c r="O159" s="43"/>
      <c r="P159" s="212">
        <f>O159*H159</f>
        <v>0</v>
      </c>
      <c r="Q159" s="212">
        <v>0</v>
      </c>
      <c r="R159" s="212">
        <f>Q159*H159</f>
        <v>0</v>
      </c>
      <c r="S159" s="212">
        <v>7.5999999999999998E-2</v>
      </c>
      <c r="T159" s="213">
        <f>S159*H159</f>
        <v>2.9336000000000002</v>
      </c>
      <c r="AR159" s="25" t="s">
        <v>327</v>
      </c>
      <c r="AT159" s="25" t="s">
        <v>311</v>
      </c>
      <c r="AU159" s="25" t="s">
        <v>95</v>
      </c>
      <c r="AY159" s="25" t="s">
        <v>308</v>
      </c>
      <c r="BE159" s="214">
        <f>IF(N159="základní",J159,0)</f>
        <v>0</v>
      </c>
      <c r="BF159" s="214">
        <f>IF(N159="snížená",J159,0)</f>
        <v>0</v>
      </c>
      <c r="BG159" s="214">
        <f>IF(N159="zákl. přenesená",J159,0)</f>
        <v>0</v>
      </c>
      <c r="BH159" s="214">
        <f>IF(N159="sníž. přenesená",J159,0)</f>
        <v>0</v>
      </c>
      <c r="BI159" s="214">
        <f>IF(N159="nulová",J159,0)</f>
        <v>0</v>
      </c>
      <c r="BJ159" s="25" t="s">
        <v>82</v>
      </c>
      <c r="BK159" s="214">
        <f>ROUND(I159*H159,2)</f>
        <v>0</v>
      </c>
      <c r="BL159" s="25" t="s">
        <v>327</v>
      </c>
      <c r="BM159" s="25" t="s">
        <v>921</v>
      </c>
    </row>
    <row r="160" spans="2:65" s="11" customFormat="1" ht="29.85" customHeight="1">
      <c r="B160" s="186"/>
      <c r="C160" s="187"/>
      <c r="D160" s="188" t="s">
        <v>73</v>
      </c>
      <c r="E160" s="262" t="s">
        <v>346</v>
      </c>
      <c r="F160" s="262" t="s">
        <v>629</v>
      </c>
      <c r="G160" s="187"/>
      <c r="H160" s="187"/>
      <c r="I160" s="190"/>
      <c r="J160" s="263">
        <f>BK160</f>
        <v>0</v>
      </c>
      <c r="K160" s="187"/>
      <c r="L160" s="192"/>
      <c r="M160" s="193"/>
      <c r="N160" s="194"/>
      <c r="O160" s="194"/>
      <c r="P160" s="195">
        <f>P161+P163+P165</f>
        <v>0</v>
      </c>
      <c r="Q160" s="194"/>
      <c r="R160" s="195">
        <f>R161+R163+R165</f>
        <v>6.9233059999999999E-2</v>
      </c>
      <c r="S160" s="194"/>
      <c r="T160" s="196">
        <f>T161+T163+T165</f>
        <v>5.1794799999999999</v>
      </c>
      <c r="AR160" s="197" t="s">
        <v>82</v>
      </c>
      <c r="AT160" s="198" t="s">
        <v>73</v>
      </c>
      <c r="AU160" s="198" t="s">
        <v>82</v>
      </c>
      <c r="AY160" s="197" t="s">
        <v>308</v>
      </c>
      <c r="BK160" s="199">
        <f>BK161+BK163+BK165</f>
        <v>0</v>
      </c>
    </row>
    <row r="161" spans="2:65" s="11" customFormat="1" ht="14.85" customHeight="1">
      <c r="B161" s="186"/>
      <c r="C161" s="187"/>
      <c r="D161" s="200" t="s">
        <v>73</v>
      </c>
      <c r="E161" s="201" t="s">
        <v>630</v>
      </c>
      <c r="F161" s="201" t="s">
        <v>631</v>
      </c>
      <c r="G161" s="187"/>
      <c r="H161" s="187"/>
      <c r="I161" s="190"/>
      <c r="J161" s="202">
        <f>BK161</f>
        <v>0</v>
      </c>
      <c r="K161" s="187"/>
      <c r="L161" s="192"/>
      <c r="M161" s="193"/>
      <c r="N161" s="194"/>
      <c r="O161" s="194"/>
      <c r="P161" s="195">
        <f>P162</f>
        <v>0</v>
      </c>
      <c r="Q161" s="194"/>
      <c r="R161" s="195">
        <f>R162</f>
        <v>4.6672339999999993E-2</v>
      </c>
      <c r="S161" s="194"/>
      <c r="T161" s="196">
        <f>T162</f>
        <v>0</v>
      </c>
      <c r="AR161" s="197" t="s">
        <v>82</v>
      </c>
      <c r="AT161" s="198" t="s">
        <v>73</v>
      </c>
      <c r="AU161" s="198" t="s">
        <v>84</v>
      </c>
      <c r="AY161" s="197" t="s">
        <v>308</v>
      </c>
      <c r="BK161" s="199">
        <f>BK162</f>
        <v>0</v>
      </c>
    </row>
    <row r="162" spans="2:65" s="1" customFormat="1" ht="31.5" customHeight="1">
      <c r="B162" s="42"/>
      <c r="C162" s="203" t="s">
        <v>9</v>
      </c>
      <c r="D162" s="203" t="s">
        <v>311</v>
      </c>
      <c r="E162" s="204" t="s">
        <v>633</v>
      </c>
      <c r="F162" s="205" t="s">
        <v>634</v>
      </c>
      <c r="G162" s="206" t="s">
        <v>508</v>
      </c>
      <c r="H162" s="207">
        <v>359.01799999999997</v>
      </c>
      <c r="I162" s="208"/>
      <c r="J162" s="209">
        <f>ROUND(I162*H162,2)</f>
        <v>0</v>
      </c>
      <c r="K162" s="205" t="s">
        <v>315</v>
      </c>
      <c r="L162" s="62"/>
      <c r="M162" s="210" t="s">
        <v>21</v>
      </c>
      <c r="N162" s="211" t="s">
        <v>45</v>
      </c>
      <c r="O162" s="43"/>
      <c r="P162" s="212">
        <f>O162*H162</f>
        <v>0</v>
      </c>
      <c r="Q162" s="212">
        <v>1.2999999999999999E-4</v>
      </c>
      <c r="R162" s="212">
        <f>Q162*H162</f>
        <v>4.6672339999999993E-2</v>
      </c>
      <c r="S162" s="212">
        <v>0</v>
      </c>
      <c r="T162" s="213">
        <f>S162*H162</f>
        <v>0</v>
      </c>
      <c r="AR162" s="25" t="s">
        <v>327</v>
      </c>
      <c r="AT162" s="25" t="s">
        <v>311</v>
      </c>
      <c r="AU162" s="25" t="s">
        <v>95</v>
      </c>
      <c r="AY162" s="25" t="s">
        <v>308</v>
      </c>
      <c r="BE162" s="214">
        <f>IF(N162="základní",J162,0)</f>
        <v>0</v>
      </c>
      <c r="BF162" s="214">
        <f>IF(N162="snížená",J162,0)</f>
        <v>0</v>
      </c>
      <c r="BG162" s="214">
        <f>IF(N162="zákl. přenesená",J162,0)</f>
        <v>0</v>
      </c>
      <c r="BH162" s="214">
        <f>IF(N162="sníž. přenesená",J162,0)</f>
        <v>0</v>
      </c>
      <c r="BI162" s="214">
        <f>IF(N162="nulová",J162,0)</f>
        <v>0</v>
      </c>
      <c r="BJ162" s="25" t="s">
        <v>82</v>
      </c>
      <c r="BK162" s="214">
        <f>ROUND(I162*H162,2)</f>
        <v>0</v>
      </c>
      <c r="BL162" s="25" t="s">
        <v>327</v>
      </c>
      <c r="BM162" s="25" t="s">
        <v>922</v>
      </c>
    </row>
    <row r="163" spans="2:65" s="11" customFormat="1" ht="22.35" customHeight="1">
      <c r="B163" s="186"/>
      <c r="C163" s="187"/>
      <c r="D163" s="200" t="s">
        <v>73</v>
      </c>
      <c r="E163" s="201" t="s">
        <v>636</v>
      </c>
      <c r="F163" s="201" t="s">
        <v>637</v>
      </c>
      <c r="G163" s="187"/>
      <c r="H163" s="187"/>
      <c r="I163" s="190"/>
      <c r="J163" s="202">
        <f>BK163</f>
        <v>0</v>
      </c>
      <c r="K163" s="187"/>
      <c r="L163" s="192"/>
      <c r="M163" s="193"/>
      <c r="N163" s="194"/>
      <c r="O163" s="194"/>
      <c r="P163" s="195">
        <f>P164</f>
        <v>0</v>
      </c>
      <c r="Q163" s="194"/>
      <c r="R163" s="195">
        <f>R164</f>
        <v>1.436072E-2</v>
      </c>
      <c r="S163" s="194"/>
      <c r="T163" s="196">
        <f>T164</f>
        <v>0</v>
      </c>
      <c r="AR163" s="197" t="s">
        <v>82</v>
      </c>
      <c r="AT163" s="198" t="s">
        <v>73</v>
      </c>
      <c r="AU163" s="198" t="s">
        <v>84</v>
      </c>
      <c r="AY163" s="197" t="s">
        <v>308</v>
      </c>
      <c r="BK163" s="199">
        <f>BK164</f>
        <v>0</v>
      </c>
    </row>
    <row r="164" spans="2:65" s="1" customFormat="1" ht="22.5" customHeight="1">
      <c r="B164" s="42"/>
      <c r="C164" s="203" t="s">
        <v>402</v>
      </c>
      <c r="D164" s="203" t="s">
        <v>311</v>
      </c>
      <c r="E164" s="204" t="s">
        <v>639</v>
      </c>
      <c r="F164" s="205" t="s">
        <v>640</v>
      </c>
      <c r="G164" s="206" t="s">
        <v>508</v>
      </c>
      <c r="H164" s="207">
        <v>359.01799999999997</v>
      </c>
      <c r="I164" s="208"/>
      <c r="J164" s="209">
        <f>ROUND(I164*H164,2)</f>
        <v>0</v>
      </c>
      <c r="K164" s="205" t="s">
        <v>315</v>
      </c>
      <c r="L164" s="62"/>
      <c r="M164" s="210" t="s">
        <v>21</v>
      </c>
      <c r="N164" s="211" t="s">
        <v>45</v>
      </c>
      <c r="O164" s="43"/>
      <c r="P164" s="212">
        <f>O164*H164</f>
        <v>0</v>
      </c>
      <c r="Q164" s="212">
        <v>4.0000000000000003E-5</v>
      </c>
      <c r="R164" s="212">
        <f>Q164*H164</f>
        <v>1.436072E-2</v>
      </c>
      <c r="S164" s="212">
        <v>0</v>
      </c>
      <c r="T164" s="213">
        <f>S164*H164</f>
        <v>0</v>
      </c>
      <c r="AR164" s="25" t="s">
        <v>327</v>
      </c>
      <c r="AT164" s="25" t="s">
        <v>311</v>
      </c>
      <c r="AU164" s="25" t="s">
        <v>95</v>
      </c>
      <c r="AY164" s="25" t="s">
        <v>308</v>
      </c>
      <c r="BE164" s="214">
        <f>IF(N164="základní",J164,0)</f>
        <v>0</v>
      </c>
      <c r="BF164" s="214">
        <f>IF(N164="snížená",J164,0)</f>
        <v>0</v>
      </c>
      <c r="BG164" s="214">
        <f>IF(N164="zákl. přenesená",J164,0)</f>
        <v>0</v>
      </c>
      <c r="BH164" s="214">
        <f>IF(N164="sníž. přenesená",J164,0)</f>
        <v>0</v>
      </c>
      <c r="BI164" s="214">
        <f>IF(N164="nulová",J164,0)</f>
        <v>0</v>
      </c>
      <c r="BJ164" s="25" t="s">
        <v>82</v>
      </c>
      <c r="BK164" s="214">
        <f>ROUND(I164*H164,2)</f>
        <v>0</v>
      </c>
      <c r="BL164" s="25" t="s">
        <v>327</v>
      </c>
      <c r="BM164" s="25" t="s">
        <v>923</v>
      </c>
    </row>
    <row r="165" spans="2:65" s="11" customFormat="1" ht="22.35" customHeight="1">
      <c r="B165" s="186"/>
      <c r="C165" s="187"/>
      <c r="D165" s="200" t="s">
        <v>73</v>
      </c>
      <c r="E165" s="201" t="s">
        <v>642</v>
      </c>
      <c r="F165" s="201" t="s">
        <v>643</v>
      </c>
      <c r="G165" s="187"/>
      <c r="H165" s="187"/>
      <c r="I165" s="190"/>
      <c r="J165" s="202">
        <f>BK165</f>
        <v>0</v>
      </c>
      <c r="K165" s="187"/>
      <c r="L165" s="192"/>
      <c r="M165" s="193"/>
      <c r="N165" s="194"/>
      <c r="O165" s="194"/>
      <c r="P165" s="195">
        <f>SUM(P166:P181)</f>
        <v>0</v>
      </c>
      <c r="Q165" s="194"/>
      <c r="R165" s="195">
        <f>SUM(R166:R181)</f>
        <v>8.2000000000000007E-3</v>
      </c>
      <c r="S165" s="194"/>
      <c r="T165" s="196">
        <f>SUM(T166:T181)</f>
        <v>5.1794799999999999</v>
      </c>
      <c r="AR165" s="197" t="s">
        <v>82</v>
      </c>
      <c r="AT165" s="198" t="s">
        <v>73</v>
      </c>
      <c r="AU165" s="198" t="s">
        <v>84</v>
      </c>
      <c r="AY165" s="197" t="s">
        <v>308</v>
      </c>
      <c r="BK165" s="199">
        <f>SUM(BK166:BK181)</f>
        <v>0</v>
      </c>
    </row>
    <row r="166" spans="2:65" s="1" customFormat="1" ht="22.5" customHeight="1">
      <c r="B166" s="42"/>
      <c r="C166" s="203" t="s">
        <v>406</v>
      </c>
      <c r="D166" s="203" t="s">
        <v>311</v>
      </c>
      <c r="E166" s="204" t="s">
        <v>645</v>
      </c>
      <c r="F166" s="205" t="s">
        <v>646</v>
      </c>
      <c r="G166" s="206" t="s">
        <v>647</v>
      </c>
      <c r="H166" s="207">
        <v>2</v>
      </c>
      <c r="I166" s="208"/>
      <c r="J166" s="209">
        <f t="shared" ref="J166:J181" si="0">ROUND(I166*H166,2)</f>
        <v>0</v>
      </c>
      <c r="K166" s="205" t="s">
        <v>315</v>
      </c>
      <c r="L166" s="62"/>
      <c r="M166" s="210" t="s">
        <v>21</v>
      </c>
      <c r="N166" s="211" t="s">
        <v>45</v>
      </c>
      <c r="O166" s="43"/>
      <c r="P166" s="212">
        <f t="shared" ref="P166:P181" si="1">O166*H166</f>
        <v>0</v>
      </c>
      <c r="Q166" s="212">
        <v>0</v>
      </c>
      <c r="R166" s="212">
        <f t="shared" ref="R166:R181" si="2">Q166*H166</f>
        <v>0</v>
      </c>
      <c r="S166" s="212">
        <v>3.4200000000000001E-2</v>
      </c>
      <c r="T166" s="213">
        <f t="shared" ref="T166:T181" si="3">S166*H166</f>
        <v>6.8400000000000002E-2</v>
      </c>
      <c r="AR166" s="25" t="s">
        <v>375</v>
      </c>
      <c r="AT166" s="25" t="s">
        <v>311</v>
      </c>
      <c r="AU166" s="25" t="s">
        <v>95</v>
      </c>
      <c r="AY166" s="25" t="s">
        <v>308</v>
      </c>
      <c r="BE166" s="214">
        <f t="shared" ref="BE166:BE181" si="4">IF(N166="základní",J166,0)</f>
        <v>0</v>
      </c>
      <c r="BF166" s="214">
        <f t="shared" ref="BF166:BF181" si="5">IF(N166="snížená",J166,0)</f>
        <v>0</v>
      </c>
      <c r="BG166" s="214">
        <f t="shared" ref="BG166:BG181" si="6">IF(N166="zákl. přenesená",J166,0)</f>
        <v>0</v>
      </c>
      <c r="BH166" s="214">
        <f t="shared" ref="BH166:BH181" si="7">IF(N166="sníž. přenesená",J166,0)</f>
        <v>0</v>
      </c>
      <c r="BI166" s="214">
        <f t="shared" ref="BI166:BI181" si="8">IF(N166="nulová",J166,0)</f>
        <v>0</v>
      </c>
      <c r="BJ166" s="25" t="s">
        <v>82</v>
      </c>
      <c r="BK166" s="214">
        <f t="shared" ref="BK166:BK181" si="9">ROUND(I166*H166,2)</f>
        <v>0</v>
      </c>
      <c r="BL166" s="25" t="s">
        <v>375</v>
      </c>
      <c r="BM166" s="25" t="s">
        <v>924</v>
      </c>
    </row>
    <row r="167" spans="2:65" s="1" customFormat="1" ht="22.5" customHeight="1">
      <c r="B167" s="42"/>
      <c r="C167" s="203" t="s">
        <v>410</v>
      </c>
      <c r="D167" s="203" t="s">
        <v>311</v>
      </c>
      <c r="E167" s="204" t="s">
        <v>650</v>
      </c>
      <c r="F167" s="205" t="s">
        <v>651</v>
      </c>
      <c r="G167" s="206" t="s">
        <v>647</v>
      </c>
      <c r="H167" s="207">
        <v>9</v>
      </c>
      <c r="I167" s="208"/>
      <c r="J167" s="209">
        <f t="shared" si="0"/>
        <v>0</v>
      </c>
      <c r="K167" s="205" t="s">
        <v>315</v>
      </c>
      <c r="L167" s="62"/>
      <c r="M167" s="210" t="s">
        <v>21</v>
      </c>
      <c r="N167" s="211" t="s">
        <v>45</v>
      </c>
      <c r="O167" s="43"/>
      <c r="P167" s="212">
        <f t="shared" si="1"/>
        <v>0</v>
      </c>
      <c r="Q167" s="212">
        <v>0</v>
      </c>
      <c r="R167" s="212">
        <f t="shared" si="2"/>
        <v>0</v>
      </c>
      <c r="S167" s="212">
        <v>1.9460000000000002E-2</v>
      </c>
      <c r="T167" s="213">
        <f t="shared" si="3"/>
        <v>0.17514000000000002</v>
      </c>
      <c r="AR167" s="25" t="s">
        <v>375</v>
      </c>
      <c r="AT167" s="25" t="s">
        <v>311</v>
      </c>
      <c r="AU167" s="25" t="s">
        <v>95</v>
      </c>
      <c r="AY167" s="25" t="s">
        <v>308</v>
      </c>
      <c r="BE167" s="214">
        <f t="shared" si="4"/>
        <v>0</v>
      </c>
      <c r="BF167" s="214">
        <f t="shared" si="5"/>
        <v>0</v>
      </c>
      <c r="BG167" s="214">
        <f t="shared" si="6"/>
        <v>0</v>
      </c>
      <c r="BH167" s="214">
        <f t="shared" si="7"/>
        <v>0</v>
      </c>
      <c r="BI167" s="214">
        <f t="shared" si="8"/>
        <v>0</v>
      </c>
      <c r="BJ167" s="25" t="s">
        <v>82</v>
      </c>
      <c r="BK167" s="214">
        <f t="shared" si="9"/>
        <v>0</v>
      </c>
      <c r="BL167" s="25" t="s">
        <v>375</v>
      </c>
      <c r="BM167" s="25" t="s">
        <v>925</v>
      </c>
    </row>
    <row r="168" spans="2:65" s="1" customFormat="1" ht="22.5" customHeight="1">
      <c r="B168" s="42"/>
      <c r="C168" s="203" t="s">
        <v>416</v>
      </c>
      <c r="D168" s="203" t="s">
        <v>311</v>
      </c>
      <c r="E168" s="204" t="s">
        <v>654</v>
      </c>
      <c r="F168" s="205" t="s">
        <v>655</v>
      </c>
      <c r="G168" s="206" t="s">
        <v>647</v>
      </c>
      <c r="H168" s="207">
        <v>4</v>
      </c>
      <c r="I168" s="208"/>
      <c r="J168" s="209">
        <f t="shared" si="0"/>
        <v>0</v>
      </c>
      <c r="K168" s="205" t="s">
        <v>315</v>
      </c>
      <c r="L168" s="62"/>
      <c r="M168" s="210" t="s">
        <v>21</v>
      </c>
      <c r="N168" s="211" t="s">
        <v>45</v>
      </c>
      <c r="O168" s="43"/>
      <c r="P168" s="212">
        <f t="shared" si="1"/>
        <v>0</v>
      </c>
      <c r="Q168" s="212">
        <v>0</v>
      </c>
      <c r="R168" s="212">
        <f t="shared" si="2"/>
        <v>0</v>
      </c>
      <c r="S168" s="212">
        <v>2.4500000000000001E-2</v>
      </c>
      <c r="T168" s="213">
        <f t="shared" si="3"/>
        <v>9.8000000000000004E-2</v>
      </c>
      <c r="AR168" s="25" t="s">
        <v>375</v>
      </c>
      <c r="AT168" s="25" t="s">
        <v>311</v>
      </c>
      <c r="AU168" s="25" t="s">
        <v>95</v>
      </c>
      <c r="AY168" s="25" t="s">
        <v>308</v>
      </c>
      <c r="BE168" s="214">
        <f t="shared" si="4"/>
        <v>0</v>
      </c>
      <c r="BF168" s="214">
        <f t="shared" si="5"/>
        <v>0</v>
      </c>
      <c r="BG168" s="214">
        <f t="shared" si="6"/>
        <v>0</v>
      </c>
      <c r="BH168" s="214">
        <f t="shared" si="7"/>
        <v>0</v>
      </c>
      <c r="BI168" s="214">
        <f t="shared" si="8"/>
        <v>0</v>
      </c>
      <c r="BJ168" s="25" t="s">
        <v>82</v>
      </c>
      <c r="BK168" s="214">
        <f t="shared" si="9"/>
        <v>0</v>
      </c>
      <c r="BL168" s="25" t="s">
        <v>375</v>
      </c>
      <c r="BM168" s="25" t="s">
        <v>926</v>
      </c>
    </row>
    <row r="169" spans="2:65" s="1" customFormat="1" ht="31.5" customHeight="1">
      <c r="B169" s="42"/>
      <c r="C169" s="203" t="s">
        <v>420</v>
      </c>
      <c r="D169" s="203" t="s">
        <v>311</v>
      </c>
      <c r="E169" s="204" t="s">
        <v>658</v>
      </c>
      <c r="F169" s="205" t="s">
        <v>659</v>
      </c>
      <c r="G169" s="206" t="s">
        <v>647</v>
      </c>
      <c r="H169" s="207">
        <v>3</v>
      </c>
      <c r="I169" s="208"/>
      <c r="J169" s="209">
        <f t="shared" si="0"/>
        <v>0</v>
      </c>
      <c r="K169" s="205" t="s">
        <v>315</v>
      </c>
      <c r="L169" s="62"/>
      <c r="M169" s="210" t="s">
        <v>21</v>
      </c>
      <c r="N169" s="211" t="s">
        <v>45</v>
      </c>
      <c r="O169" s="43"/>
      <c r="P169" s="212">
        <f t="shared" si="1"/>
        <v>0</v>
      </c>
      <c r="Q169" s="212">
        <v>0</v>
      </c>
      <c r="R169" s="212">
        <f t="shared" si="2"/>
        <v>0</v>
      </c>
      <c r="S169" s="212">
        <v>9.1999999999999998E-3</v>
      </c>
      <c r="T169" s="213">
        <f t="shared" si="3"/>
        <v>2.76E-2</v>
      </c>
      <c r="AR169" s="25" t="s">
        <v>375</v>
      </c>
      <c r="AT169" s="25" t="s">
        <v>311</v>
      </c>
      <c r="AU169" s="25" t="s">
        <v>95</v>
      </c>
      <c r="AY169" s="25" t="s">
        <v>308</v>
      </c>
      <c r="BE169" s="214">
        <f t="shared" si="4"/>
        <v>0</v>
      </c>
      <c r="BF169" s="214">
        <f t="shared" si="5"/>
        <v>0</v>
      </c>
      <c r="BG169" s="214">
        <f t="shared" si="6"/>
        <v>0</v>
      </c>
      <c r="BH169" s="214">
        <f t="shared" si="7"/>
        <v>0</v>
      </c>
      <c r="BI169" s="214">
        <f t="shared" si="8"/>
        <v>0</v>
      </c>
      <c r="BJ169" s="25" t="s">
        <v>82</v>
      </c>
      <c r="BK169" s="214">
        <f t="shared" si="9"/>
        <v>0</v>
      </c>
      <c r="BL169" s="25" t="s">
        <v>375</v>
      </c>
      <c r="BM169" s="25" t="s">
        <v>927</v>
      </c>
    </row>
    <row r="170" spans="2:65" s="1" customFormat="1" ht="22.5" customHeight="1">
      <c r="B170" s="42"/>
      <c r="C170" s="203" t="s">
        <v>593</v>
      </c>
      <c r="D170" s="203" t="s">
        <v>311</v>
      </c>
      <c r="E170" s="204" t="s">
        <v>662</v>
      </c>
      <c r="F170" s="205" t="s">
        <v>663</v>
      </c>
      <c r="G170" s="206" t="s">
        <v>647</v>
      </c>
      <c r="H170" s="207">
        <v>1</v>
      </c>
      <c r="I170" s="208"/>
      <c r="J170" s="209">
        <f t="shared" si="0"/>
        <v>0</v>
      </c>
      <c r="K170" s="205" t="s">
        <v>315</v>
      </c>
      <c r="L170" s="62"/>
      <c r="M170" s="210" t="s">
        <v>21</v>
      </c>
      <c r="N170" s="211" t="s">
        <v>45</v>
      </c>
      <c r="O170" s="43"/>
      <c r="P170" s="212">
        <f t="shared" si="1"/>
        <v>0</v>
      </c>
      <c r="Q170" s="212">
        <v>0</v>
      </c>
      <c r="R170" s="212">
        <f t="shared" si="2"/>
        <v>0</v>
      </c>
      <c r="S170" s="212">
        <v>3.4700000000000002E-2</v>
      </c>
      <c r="T170" s="213">
        <f t="shared" si="3"/>
        <v>3.4700000000000002E-2</v>
      </c>
      <c r="AR170" s="25" t="s">
        <v>375</v>
      </c>
      <c r="AT170" s="25" t="s">
        <v>311</v>
      </c>
      <c r="AU170" s="25" t="s">
        <v>95</v>
      </c>
      <c r="AY170" s="25" t="s">
        <v>308</v>
      </c>
      <c r="BE170" s="214">
        <f t="shared" si="4"/>
        <v>0</v>
      </c>
      <c r="BF170" s="214">
        <f t="shared" si="5"/>
        <v>0</v>
      </c>
      <c r="BG170" s="214">
        <f t="shared" si="6"/>
        <v>0</v>
      </c>
      <c r="BH170" s="214">
        <f t="shared" si="7"/>
        <v>0</v>
      </c>
      <c r="BI170" s="214">
        <f t="shared" si="8"/>
        <v>0</v>
      </c>
      <c r="BJ170" s="25" t="s">
        <v>82</v>
      </c>
      <c r="BK170" s="214">
        <f t="shared" si="9"/>
        <v>0</v>
      </c>
      <c r="BL170" s="25" t="s">
        <v>375</v>
      </c>
      <c r="BM170" s="25" t="s">
        <v>928</v>
      </c>
    </row>
    <row r="171" spans="2:65" s="1" customFormat="1" ht="22.5" customHeight="1">
      <c r="B171" s="42"/>
      <c r="C171" s="203" t="s">
        <v>598</v>
      </c>
      <c r="D171" s="203" t="s">
        <v>311</v>
      </c>
      <c r="E171" s="204" t="s">
        <v>666</v>
      </c>
      <c r="F171" s="205" t="s">
        <v>667</v>
      </c>
      <c r="G171" s="206" t="s">
        <v>647</v>
      </c>
      <c r="H171" s="207">
        <v>1</v>
      </c>
      <c r="I171" s="208"/>
      <c r="J171" s="209">
        <f t="shared" si="0"/>
        <v>0</v>
      </c>
      <c r="K171" s="205" t="s">
        <v>315</v>
      </c>
      <c r="L171" s="62"/>
      <c r="M171" s="210" t="s">
        <v>21</v>
      </c>
      <c r="N171" s="211" t="s">
        <v>45</v>
      </c>
      <c r="O171" s="43"/>
      <c r="P171" s="212">
        <f t="shared" si="1"/>
        <v>0</v>
      </c>
      <c r="Q171" s="212">
        <v>0</v>
      </c>
      <c r="R171" s="212">
        <f t="shared" si="2"/>
        <v>0</v>
      </c>
      <c r="S171" s="212">
        <v>1.56E-3</v>
      </c>
      <c r="T171" s="213">
        <f t="shared" si="3"/>
        <v>1.56E-3</v>
      </c>
      <c r="AR171" s="25" t="s">
        <v>375</v>
      </c>
      <c r="AT171" s="25" t="s">
        <v>311</v>
      </c>
      <c r="AU171" s="25" t="s">
        <v>95</v>
      </c>
      <c r="AY171" s="25" t="s">
        <v>308</v>
      </c>
      <c r="BE171" s="214">
        <f t="shared" si="4"/>
        <v>0</v>
      </c>
      <c r="BF171" s="214">
        <f t="shared" si="5"/>
        <v>0</v>
      </c>
      <c r="BG171" s="214">
        <f t="shared" si="6"/>
        <v>0</v>
      </c>
      <c r="BH171" s="214">
        <f t="shared" si="7"/>
        <v>0</v>
      </c>
      <c r="BI171" s="214">
        <f t="shared" si="8"/>
        <v>0</v>
      </c>
      <c r="BJ171" s="25" t="s">
        <v>82</v>
      </c>
      <c r="BK171" s="214">
        <f t="shared" si="9"/>
        <v>0</v>
      </c>
      <c r="BL171" s="25" t="s">
        <v>375</v>
      </c>
      <c r="BM171" s="25" t="s">
        <v>929</v>
      </c>
    </row>
    <row r="172" spans="2:65" s="1" customFormat="1" ht="22.5" customHeight="1">
      <c r="B172" s="42"/>
      <c r="C172" s="203" t="s">
        <v>603</v>
      </c>
      <c r="D172" s="203" t="s">
        <v>311</v>
      </c>
      <c r="E172" s="204" t="s">
        <v>670</v>
      </c>
      <c r="F172" s="205" t="s">
        <v>671</v>
      </c>
      <c r="G172" s="206" t="s">
        <v>647</v>
      </c>
      <c r="H172" s="207">
        <v>12</v>
      </c>
      <c r="I172" s="208"/>
      <c r="J172" s="209">
        <f t="shared" si="0"/>
        <v>0</v>
      </c>
      <c r="K172" s="205" t="s">
        <v>315</v>
      </c>
      <c r="L172" s="62"/>
      <c r="M172" s="210" t="s">
        <v>21</v>
      </c>
      <c r="N172" s="211" t="s">
        <v>45</v>
      </c>
      <c r="O172" s="43"/>
      <c r="P172" s="212">
        <f t="shared" si="1"/>
        <v>0</v>
      </c>
      <c r="Q172" s="212">
        <v>0</v>
      </c>
      <c r="R172" s="212">
        <f t="shared" si="2"/>
        <v>0</v>
      </c>
      <c r="S172" s="212">
        <v>8.5999999999999998E-4</v>
      </c>
      <c r="T172" s="213">
        <f t="shared" si="3"/>
        <v>1.0319999999999999E-2</v>
      </c>
      <c r="AR172" s="25" t="s">
        <v>375</v>
      </c>
      <c r="AT172" s="25" t="s">
        <v>311</v>
      </c>
      <c r="AU172" s="25" t="s">
        <v>95</v>
      </c>
      <c r="AY172" s="25" t="s">
        <v>308</v>
      </c>
      <c r="BE172" s="214">
        <f t="shared" si="4"/>
        <v>0</v>
      </c>
      <c r="BF172" s="214">
        <f t="shared" si="5"/>
        <v>0</v>
      </c>
      <c r="BG172" s="214">
        <f t="shared" si="6"/>
        <v>0</v>
      </c>
      <c r="BH172" s="214">
        <f t="shared" si="7"/>
        <v>0</v>
      </c>
      <c r="BI172" s="214">
        <f t="shared" si="8"/>
        <v>0</v>
      </c>
      <c r="BJ172" s="25" t="s">
        <v>82</v>
      </c>
      <c r="BK172" s="214">
        <f t="shared" si="9"/>
        <v>0</v>
      </c>
      <c r="BL172" s="25" t="s">
        <v>375</v>
      </c>
      <c r="BM172" s="25" t="s">
        <v>930</v>
      </c>
    </row>
    <row r="173" spans="2:65" s="1" customFormat="1" ht="22.5" customHeight="1">
      <c r="B173" s="42"/>
      <c r="C173" s="203" t="s">
        <v>608</v>
      </c>
      <c r="D173" s="203" t="s">
        <v>311</v>
      </c>
      <c r="E173" s="204" t="s">
        <v>674</v>
      </c>
      <c r="F173" s="205" t="s">
        <v>675</v>
      </c>
      <c r="G173" s="206" t="s">
        <v>578</v>
      </c>
      <c r="H173" s="207">
        <v>4</v>
      </c>
      <c r="I173" s="208"/>
      <c r="J173" s="209">
        <f t="shared" si="0"/>
        <v>0</v>
      </c>
      <c r="K173" s="205" t="s">
        <v>315</v>
      </c>
      <c r="L173" s="62"/>
      <c r="M173" s="210" t="s">
        <v>21</v>
      </c>
      <c r="N173" s="211" t="s">
        <v>45</v>
      </c>
      <c r="O173" s="43"/>
      <c r="P173" s="212">
        <f t="shared" si="1"/>
        <v>0</v>
      </c>
      <c r="Q173" s="212">
        <v>0</v>
      </c>
      <c r="R173" s="212">
        <f t="shared" si="2"/>
        <v>0</v>
      </c>
      <c r="S173" s="212">
        <v>7.62E-3</v>
      </c>
      <c r="T173" s="213">
        <f t="shared" si="3"/>
        <v>3.048E-2</v>
      </c>
      <c r="AR173" s="25" t="s">
        <v>375</v>
      </c>
      <c r="AT173" s="25" t="s">
        <v>311</v>
      </c>
      <c r="AU173" s="25" t="s">
        <v>95</v>
      </c>
      <c r="AY173" s="25" t="s">
        <v>308</v>
      </c>
      <c r="BE173" s="214">
        <f t="shared" si="4"/>
        <v>0</v>
      </c>
      <c r="BF173" s="214">
        <f t="shared" si="5"/>
        <v>0</v>
      </c>
      <c r="BG173" s="214">
        <f t="shared" si="6"/>
        <v>0</v>
      </c>
      <c r="BH173" s="214">
        <f t="shared" si="7"/>
        <v>0</v>
      </c>
      <c r="BI173" s="214">
        <f t="shared" si="8"/>
        <v>0</v>
      </c>
      <c r="BJ173" s="25" t="s">
        <v>82</v>
      </c>
      <c r="BK173" s="214">
        <f t="shared" si="9"/>
        <v>0</v>
      </c>
      <c r="BL173" s="25" t="s">
        <v>375</v>
      </c>
      <c r="BM173" s="25" t="s">
        <v>931</v>
      </c>
    </row>
    <row r="174" spans="2:65" s="1" customFormat="1" ht="22.5" customHeight="1">
      <c r="B174" s="42"/>
      <c r="C174" s="203" t="s">
        <v>613</v>
      </c>
      <c r="D174" s="203" t="s">
        <v>311</v>
      </c>
      <c r="E174" s="204" t="s">
        <v>678</v>
      </c>
      <c r="F174" s="205" t="s">
        <v>679</v>
      </c>
      <c r="G174" s="206" t="s">
        <v>578</v>
      </c>
      <c r="H174" s="207">
        <v>4</v>
      </c>
      <c r="I174" s="208"/>
      <c r="J174" s="209">
        <f t="shared" si="0"/>
        <v>0</v>
      </c>
      <c r="K174" s="205" t="s">
        <v>315</v>
      </c>
      <c r="L174" s="62"/>
      <c r="M174" s="210" t="s">
        <v>21</v>
      </c>
      <c r="N174" s="211" t="s">
        <v>45</v>
      </c>
      <c r="O174" s="43"/>
      <c r="P174" s="212">
        <f t="shared" si="1"/>
        <v>0</v>
      </c>
      <c r="Q174" s="212">
        <v>0</v>
      </c>
      <c r="R174" s="212">
        <f t="shared" si="2"/>
        <v>0</v>
      </c>
      <c r="S174" s="212">
        <v>5.1999999999999995E-4</v>
      </c>
      <c r="T174" s="213">
        <f t="shared" si="3"/>
        <v>2.0799999999999998E-3</v>
      </c>
      <c r="AR174" s="25" t="s">
        <v>375</v>
      </c>
      <c r="AT174" s="25" t="s">
        <v>311</v>
      </c>
      <c r="AU174" s="25" t="s">
        <v>95</v>
      </c>
      <c r="AY174" s="25" t="s">
        <v>308</v>
      </c>
      <c r="BE174" s="214">
        <f t="shared" si="4"/>
        <v>0</v>
      </c>
      <c r="BF174" s="214">
        <f t="shared" si="5"/>
        <v>0</v>
      </c>
      <c r="BG174" s="214">
        <f t="shared" si="6"/>
        <v>0</v>
      </c>
      <c r="BH174" s="214">
        <f t="shared" si="7"/>
        <v>0</v>
      </c>
      <c r="BI174" s="214">
        <f t="shared" si="8"/>
        <v>0</v>
      </c>
      <c r="BJ174" s="25" t="s">
        <v>82</v>
      </c>
      <c r="BK174" s="214">
        <f t="shared" si="9"/>
        <v>0</v>
      </c>
      <c r="BL174" s="25" t="s">
        <v>375</v>
      </c>
      <c r="BM174" s="25" t="s">
        <v>932</v>
      </c>
    </row>
    <row r="175" spans="2:65" s="1" customFormat="1" ht="22.5" customHeight="1">
      <c r="B175" s="42"/>
      <c r="C175" s="203" t="s">
        <v>619</v>
      </c>
      <c r="D175" s="203" t="s">
        <v>311</v>
      </c>
      <c r="E175" s="204" t="s">
        <v>682</v>
      </c>
      <c r="F175" s="205" t="s">
        <v>683</v>
      </c>
      <c r="G175" s="206" t="s">
        <v>578</v>
      </c>
      <c r="H175" s="207">
        <v>16</v>
      </c>
      <c r="I175" s="208"/>
      <c r="J175" s="209">
        <f t="shared" si="0"/>
        <v>0</v>
      </c>
      <c r="K175" s="205" t="s">
        <v>315</v>
      </c>
      <c r="L175" s="62"/>
      <c r="M175" s="210" t="s">
        <v>21</v>
      </c>
      <c r="N175" s="211" t="s">
        <v>45</v>
      </c>
      <c r="O175" s="43"/>
      <c r="P175" s="212">
        <f t="shared" si="1"/>
        <v>0</v>
      </c>
      <c r="Q175" s="212">
        <v>0</v>
      </c>
      <c r="R175" s="212">
        <f t="shared" si="2"/>
        <v>0</v>
      </c>
      <c r="S175" s="212">
        <v>8.4999999999999995E-4</v>
      </c>
      <c r="T175" s="213">
        <f t="shared" si="3"/>
        <v>1.3599999999999999E-2</v>
      </c>
      <c r="AR175" s="25" t="s">
        <v>375</v>
      </c>
      <c r="AT175" s="25" t="s">
        <v>311</v>
      </c>
      <c r="AU175" s="25" t="s">
        <v>95</v>
      </c>
      <c r="AY175" s="25" t="s">
        <v>308</v>
      </c>
      <c r="BE175" s="214">
        <f t="shared" si="4"/>
        <v>0</v>
      </c>
      <c r="BF175" s="214">
        <f t="shared" si="5"/>
        <v>0</v>
      </c>
      <c r="BG175" s="214">
        <f t="shared" si="6"/>
        <v>0</v>
      </c>
      <c r="BH175" s="214">
        <f t="shared" si="7"/>
        <v>0</v>
      </c>
      <c r="BI175" s="214">
        <f t="shared" si="8"/>
        <v>0</v>
      </c>
      <c r="BJ175" s="25" t="s">
        <v>82</v>
      </c>
      <c r="BK175" s="214">
        <f t="shared" si="9"/>
        <v>0</v>
      </c>
      <c r="BL175" s="25" t="s">
        <v>375</v>
      </c>
      <c r="BM175" s="25" t="s">
        <v>933</v>
      </c>
    </row>
    <row r="176" spans="2:65" s="1" customFormat="1" ht="22.5" customHeight="1">
      <c r="B176" s="42"/>
      <c r="C176" s="203" t="s">
        <v>624</v>
      </c>
      <c r="D176" s="203" t="s">
        <v>311</v>
      </c>
      <c r="E176" s="204" t="s">
        <v>686</v>
      </c>
      <c r="F176" s="205" t="s">
        <v>687</v>
      </c>
      <c r="G176" s="206" t="s">
        <v>538</v>
      </c>
      <c r="H176" s="207">
        <v>60</v>
      </c>
      <c r="I176" s="208"/>
      <c r="J176" s="209">
        <f t="shared" si="0"/>
        <v>0</v>
      </c>
      <c r="K176" s="205" t="s">
        <v>315</v>
      </c>
      <c r="L176" s="62"/>
      <c r="M176" s="210" t="s">
        <v>21</v>
      </c>
      <c r="N176" s="211" t="s">
        <v>45</v>
      </c>
      <c r="O176" s="43"/>
      <c r="P176" s="212">
        <f t="shared" si="1"/>
        <v>0</v>
      </c>
      <c r="Q176" s="212">
        <v>2.0000000000000002E-5</v>
      </c>
      <c r="R176" s="212">
        <f t="shared" si="2"/>
        <v>1.2000000000000001E-3</v>
      </c>
      <c r="S176" s="212">
        <v>3.2000000000000002E-3</v>
      </c>
      <c r="T176" s="213">
        <f t="shared" si="3"/>
        <v>0.192</v>
      </c>
      <c r="AR176" s="25" t="s">
        <v>375</v>
      </c>
      <c r="AT176" s="25" t="s">
        <v>311</v>
      </c>
      <c r="AU176" s="25" t="s">
        <v>95</v>
      </c>
      <c r="AY176" s="25" t="s">
        <v>308</v>
      </c>
      <c r="BE176" s="214">
        <f t="shared" si="4"/>
        <v>0</v>
      </c>
      <c r="BF176" s="214">
        <f t="shared" si="5"/>
        <v>0</v>
      </c>
      <c r="BG176" s="214">
        <f t="shared" si="6"/>
        <v>0</v>
      </c>
      <c r="BH176" s="214">
        <f t="shared" si="7"/>
        <v>0</v>
      </c>
      <c r="BI176" s="214">
        <f t="shared" si="8"/>
        <v>0</v>
      </c>
      <c r="BJ176" s="25" t="s">
        <v>82</v>
      </c>
      <c r="BK176" s="214">
        <f t="shared" si="9"/>
        <v>0</v>
      </c>
      <c r="BL176" s="25" t="s">
        <v>375</v>
      </c>
      <c r="BM176" s="25" t="s">
        <v>934</v>
      </c>
    </row>
    <row r="177" spans="2:65" s="1" customFormat="1" ht="22.5" customHeight="1">
      <c r="B177" s="42"/>
      <c r="C177" s="203" t="s">
        <v>632</v>
      </c>
      <c r="D177" s="203" t="s">
        <v>311</v>
      </c>
      <c r="E177" s="204" t="s">
        <v>690</v>
      </c>
      <c r="F177" s="205" t="s">
        <v>691</v>
      </c>
      <c r="G177" s="206" t="s">
        <v>578</v>
      </c>
      <c r="H177" s="207">
        <v>60</v>
      </c>
      <c r="I177" s="208"/>
      <c r="J177" s="209">
        <f t="shared" si="0"/>
        <v>0</v>
      </c>
      <c r="K177" s="205" t="s">
        <v>315</v>
      </c>
      <c r="L177" s="62"/>
      <c r="M177" s="210" t="s">
        <v>21</v>
      </c>
      <c r="N177" s="211" t="s">
        <v>45</v>
      </c>
      <c r="O177" s="43"/>
      <c r="P177" s="212">
        <f t="shared" si="1"/>
        <v>0</v>
      </c>
      <c r="Q177" s="212">
        <v>9.0000000000000006E-5</v>
      </c>
      <c r="R177" s="212">
        <f t="shared" si="2"/>
        <v>5.4000000000000003E-3</v>
      </c>
      <c r="S177" s="212">
        <v>4.4999999999999999E-4</v>
      </c>
      <c r="T177" s="213">
        <f t="shared" si="3"/>
        <v>2.7E-2</v>
      </c>
      <c r="AR177" s="25" t="s">
        <v>375</v>
      </c>
      <c r="AT177" s="25" t="s">
        <v>311</v>
      </c>
      <c r="AU177" s="25" t="s">
        <v>95</v>
      </c>
      <c r="AY177" s="25" t="s">
        <v>308</v>
      </c>
      <c r="BE177" s="214">
        <f t="shared" si="4"/>
        <v>0</v>
      </c>
      <c r="BF177" s="214">
        <f t="shared" si="5"/>
        <v>0</v>
      </c>
      <c r="BG177" s="214">
        <f t="shared" si="6"/>
        <v>0</v>
      </c>
      <c r="BH177" s="214">
        <f t="shared" si="7"/>
        <v>0</v>
      </c>
      <c r="BI177" s="214">
        <f t="shared" si="8"/>
        <v>0</v>
      </c>
      <c r="BJ177" s="25" t="s">
        <v>82</v>
      </c>
      <c r="BK177" s="214">
        <f t="shared" si="9"/>
        <v>0</v>
      </c>
      <c r="BL177" s="25" t="s">
        <v>375</v>
      </c>
      <c r="BM177" s="25" t="s">
        <v>935</v>
      </c>
    </row>
    <row r="178" spans="2:65" s="1" customFormat="1" ht="22.5" customHeight="1">
      <c r="B178" s="42"/>
      <c r="C178" s="203" t="s">
        <v>638</v>
      </c>
      <c r="D178" s="203" t="s">
        <v>311</v>
      </c>
      <c r="E178" s="204" t="s">
        <v>694</v>
      </c>
      <c r="F178" s="205" t="s">
        <v>695</v>
      </c>
      <c r="G178" s="206" t="s">
        <v>578</v>
      </c>
      <c r="H178" s="207">
        <v>20</v>
      </c>
      <c r="I178" s="208"/>
      <c r="J178" s="209">
        <f t="shared" si="0"/>
        <v>0</v>
      </c>
      <c r="K178" s="205" t="s">
        <v>315</v>
      </c>
      <c r="L178" s="62"/>
      <c r="M178" s="210" t="s">
        <v>21</v>
      </c>
      <c r="N178" s="211" t="s">
        <v>45</v>
      </c>
      <c r="O178" s="43"/>
      <c r="P178" s="212">
        <f t="shared" si="1"/>
        <v>0</v>
      </c>
      <c r="Q178" s="212">
        <v>8.0000000000000007E-5</v>
      </c>
      <c r="R178" s="212">
        <f t="shared" si="2"/>
        <v>1.6000000000000001E-3</v>
      </c>
      <c r="S178" s="212">
        <v>2.4930000000000001E-2</v>
      </c>
      <c r="T178" s="213">
        <f t="shared" si="3"/>
        <v>0.49860000000000004</v>
      </c>
      <c r="AR178" s="25" t="s">
        <v>375</v>
      </c>
      <c r="AT178" s="25" t="s">
        <v>311</v>
      </c>
      <c r="AU178" s="25" t="s">
        <v>95</v>
      </c>
      <c r="AY178" s="25" t="s">
        <v>308</v>
      </c>
      <c r="BE178" s="214">
        <f t="shared" si="4"/>
        <v>0</v>
      </c>
      <c r="BF178" s="214">
        <f t="shared" si="5"/>
        <v>0</v>
      </c>
      <c r="BG178" s="214">
        <f t="shared" si="6"/>
        <v>0</v>
      </c>
      <c r="BH178" s="214">
        <f t="shared" si="7"/>
        <v>0</v>
      </c>
      <c r="BI178" s="214">
        <f t="shared" si="8"/>
        <v>0</v>
      </c>
      <c r="BJ178" s="25" t="s">
        <v>82</v>
      </c>
      <c r="BK178" s="214">
        <f t="shared" si="9"/>
        <v>0</v>
      </c>
      <c r="BL178" s="25" t="s">
        <v>375</v>
      </c>
      <c r="BM178" s="25" t="s">
        <v>936</v>
      </c>
    </row>
    <row r="179" spans="2:65" s="1" customFormat="1" ht="22.5" customHeight="1">
      <c r="B179" s="42"/>
      <c r="C179" s="203" t="s">
        <v>644</v>
      </c>
      <c r="D179" s="203" t="s">
        <v>311</v>
      </c>
      <c r="E179" s="204" t="s">
        <v>698</v>
      </c>
      <c r="F179" s="205" t="s">
        <v>699</v>
      </c>
      <c r="G179" s="206" t="s">
        <v>700</v>
      </c>
      <c r="H179" s="207">
        <v>1</v>
      </c>
      <c r="I179" s="208"/>
      <c r="J179" s="209">
        <f t="shared" si="0"/>
        <v>0</v>
      </c>
      <c r="K179" s="205" t="s">
        <v>21</v>
      </c>
      <c r="L179" s="62"/>
      <c r="M179" s="210" t="s">
        <v>21</v>
      </c>
      <c r="N179" s="211" t="s">
        <v>45</v>
      </c>
      <c r="O179" s="43"/>
      <c r="P179" s="212">
        <f t="shared" si="1"/>
        <v>0</v>
      </c>
      <c r="Q179" s="212">
        <v>0</v>
      </c>
      <c r="R179" s="212">
        <f t="shared" si="2"/>
        <v>0</v>
      </c>
      <c r="S179" s="212">
        <v>0</v>
      </c>
      <c r="T179" s="213">
        <f t="shared" si="3"/>
        <v>0</v>
      </c>
      <c r="AR179" s="25" t="s">
        <v>327</v>
      </c>
      <c r="AT179" s="25" t="s">
        <v>311</v>
      </c>
      <c r="AU179" s="25" t="s">
        <v>95</v>
      </c>
      <c r="AY179" s="25" t="s">
        <v>308</v>
      </c>
      <c r="BE179" s="214">
        <f t="shared" si="4"/>
        <v>0</v>
      </c>
      <c r="BF179" s="214">
        <f t="shared" si="5"/>
        <v>0</v>
      </c>
      <c r="BG179" s="214">
        <f t="shared" si="6"/>
        <v>0</v>
      </c>
      <c r="BH179" s="214">
        <f t="shared" si="7"/>
        <v>0</v>
      </c>
      <c r="BI179" s="214">
        <f t="shared" si="8"/>
        <v>0</v>
      </c>
      <c r="BJ179" s="25" t="s">
        <v>82</v>
      </c>
      <c r="BK179" s="214">
        <f t="shared" si="9"/>
        <v>0</v>
      </c>
      <c r="BL179" s="25" t="s">
        <v>327</v>
      </c>
      <c r="BM179" s="25" t="s">
        <v>937</v>
      </c>
    </row>
    <row r="180" spans="2:65" s="1" customFormat="1" ht="22.5" customHeight="1">
      <c r="B180" s="42"/>
      <c r="C180" s="203" t="s">
        <v>649</v>
      </c>
      <c r="D180" s="203" t="s">
        <v>311</v>
      </c>
      <c r="E180" s="204" t="s">
        <v>703</v>
      </c>
      <c r="F180" s="205" t="s">
        <v>704</v>
      </c>
      <c r="G180" s="206" t="s">
        <v>538</v>
      </c>
      <c r="H180" s="207">
        <v>80</v>
      </c>
      <c r="I180" s="208"/>
      <c r="J180" s="209">
        <f t="shared" si="0"/>
        <v>0</v>
      </c>
      <c r="K180" s="205" t="s">
        <v>315</v>
      </c>
      <c r="L180" s="62"/>
      <c r="M180" s="210" t="s">
        <v>21</v>
      </c>
      <c r="N180" s="211" t="s">
        <v>45</v>
      </c>
      <c r="O180" s="43"/>
      <c r="P180" s="212">
        <f t="shared" si="1"/>
        <v>0</v>
      </c>
      <c r="Q180" s="212">
        <v>0</v>
      </c>
      <c r="R180" s="212">
        <f t="shared" si="2"/>
        <v>0</v>
      </c>
      <c r="S180" s="212">
        <v>1.2999999999999999E-2</v>
      </c>
      <c r="T180" s="213">
        <f t="shared" si="3"/>
        <v>1.04</v>
      </c>
      <c r="AR180" s="25" t="s">
        <v>327</v>
      </c>
      <c r="AT180" s="25" t="s">
        <v>311</v>
      </c>
      <c r="AU180" s="25" t="s">
        <v>95</v>
      </c>
      <c r="AY180" s="25" t="s">
        <v>308</v>
      </c>
      <c r="BE180" s="214">
        <f t="shared" si="4"/>
        <v>0</v>
      </c>
      <c r="BF180" s="214">
        <f t="shared" si="5"/>
        <v>0</v>
      </c>
      <c r="BG180" s="214">
        <f t="shared" si="6"/>
        <v>0</v>
      </c>
      <c r="BH180" s="214">
        <f t="shared" si="7"/>
        <v>0</v>
      </c>
      <c r="BI180" s="214">
        <f t="shared" si="8"/>
        <v>0</v>
      </c>
      <c r="BJ180" s="25" t="s">
        <v>82</v>
      </c>
      <c r="BK180" s="214">
        <f t="shared" si="9"/>
        <v>0</v>
      </c>
      <c r="BL180" s="25" t="s">
        <v>327</v>
      </c>
      <c r="BM180" s="25" t="s">
        <v>938</v>
      </c>
    </row>
    <row r="181" spans="2:65" s="1" customFormat="1" ht="22.5" customHeight="1">
      <c r="B181" s="42"/>
      <c r="C181" s="203" t="s">
        <v>653</v>
      </c>
      <c r="D181" s="203" t="s">
        <v>311</v>
      </c>
      <c r="E181" s="204" t="s">
        <v>707</v>
      </c>
      <c r="F181" s="205" t="s">
        <v>708</v>
      </c>
      <c r="G181" s="206" t="s">
        <v>538</v>
      </c>
      <c r="H181" s="207">
        <v>80</v>
      </c>
      <c r="I181" s="208"/>
      <c r="J181" s="209">
        <f t="shared" si="0"/>
        <v>0</v>
      </c>
      <c r="K181" s="205" t="s">
        <v>315</v>
      </c>
      <c r="L181" s="62"/>
      <c r="M181" s="210" t="s">
        <v>21</v>
      </c>
      <c r="N181" s="211" t="s">
        <v>45</v>
      </c>
      <c r="O181" s="43"/>
      <c r="P181" s="212">
        <f t="shared" si="1"/>
        <v>0</v>
      </c>
      <c r="Q181" s="212">
        <v>0</v>
      </c>
      <c r="R181" s="212">
        <f t="shared" si="2"/>
        <v>0</v>
      </c>
      <c r="S181" s="212">
        <v>3.6999999999999998E-2</v>
      </c>
      <c r="T181" s="213">
        <f t="shared" si="3"/>
        <v>2.96</v>
      </c>
      <c r="AR181" s="25" t="s">
        <v>327</v>
      </c>
      <c r="AT181" s="25" t="s">
        <v>311</v>
      </c>
      <c r="AU181" s="25" t="s">
        <v>95</v>
      </c>
      <c r="AY181" s="25" t="s">
        <v>308</v>
      </c>
      <c r="BE181" s="214">
        <f t="shared" si="4"/>
        <v>0</v>
      </c>
      <c r="BF181" s="214">
        <f t="shared" si="5"/>
        <v>0</v>
      </c>
      <c r="BG181" s="214">
        <f t="shared" si="6"/>
        <v>0</v>
      </c>
      <c r="BH181" s="214">
        <f t="shared" si="7"/>
        <v>0</v>
      </c>
      <c r="BI181" s="214">
        <f t="shared" si="8"/>
        <v>0</v>
      </c>
      <c r="BJ181" s="25" t="s">
        <v>82</v>
      </c>
      <c r="BK181" s="214">
        <f t="shared" si="9"/>
        <v>0</v>
      </c>
      <c r="BL181" s="25" t="s">
        <v>327</v>
      </c>
      <c r="BM181" s="25" t="s">
        <v>939</v>
      </c>
    </row>
    <row r="182" spans="2:65" s="11" customFormat="1" ht="29.85" customHeight="1">
      <c r="B182" s="186"/>
      <c r="C182" s="187"/>
      <c r="D182" s="200" t="s">
        <v>73</v>
      </c>
      <c r="E182" s="201" t="s">
        <v>714</v>
      </c>
      <c r="F182" s="201" t="s">
        <v>715</v>
      </c>
      <c r="G182" s="187"/>
      <c r="H182" s="187"/>
      <c r="I182" s="190"/>
      <c r="J182" s="202">
        <f>BK182</f>
        <v>0</v>
      </c>
      <c r="K182" s="187"/>
      <c r="L182" s="192"/>
      <c r="M182" s="193"/>
      <c r="N182" s="194"/>
      <c r="O182" s="194"/>
      <c r="P182" s="195">
        <f>SUM(P183:P192)</f>
        <v>0</v>
      </c>
      <c r="Q182" s="194"/>
      <c r="R182" s="195">
        <f>SUM(R183:R192)</f>
        <v>0</v>
      </c>
      <c r="S182" s="194"/>
      <c r="T182" s="196">
        <f>SUM(T183:T192)</f>
        <v>0</v>
      </c>
      <c r="AR182" s="197" t="s">
        <v>82</v>
      </c>
      <c r="AT182" s="198" t="s">
        <v>73</v>
      </c>
      <c r="AU182" s="198" t="s">
        <v>82</v>
      </c>
      <c r="AY182" s="197" t="s">
        <v>308</v>
      </c>
      <c r="BK182" s="199">
        <f>SUM(BK183:BK192)</f>
        <v>0</v>
      </c>
    </row>
    <row r="183" spans="2:65" s="1" customFormat="1" ht="31.5" customHeight="1">
      <c r="B183" s="42"/>
      <c r="C183" s="203" t="s">
        <v>657</v>
      </c>
      <c r="D183" s="203" t="s">
        <v>311</v>
      </c>
      <c r="E183" s="204" t="s">
        <v>717</v>
      </c>
      <c r="F183" s="205" t="s">
        <v>718</v>
      </c>
      <c r="G183" s="206" t="s">
        <v>719</v>
      </c>
      <c r="H183" s="207">
        <v>309.88400000000001</v>
      </c>
      <c r="I183" s="208"/>
      <c r="J183" s="209">
        <f>ROUND(I183*H183,2)</f>
        <v>0</v>
      </c>
      <c r="K183" s="205" t="s">
        <v>315</v>
      </c>
      <c r="L183" s="62"/>
      <c r="M183" s="210" t="s">
        <v>21</v>
      </c>
      <c r="N183" s="211" t="s">
        <v>45</v>
      </c>
      <c r="O183" s="43"/>
      <c r="P183" s="212">
        <f>O183*H183</f>
        <v>0</v>
      </c>
      <c r="Q183" s="212">
        <v>0</v>
      </c>
      <c r="R183" s="212">
        <f>Q183*H183</f>
        <v>0</v>
      </c>
      <c r="S183" s="212">
        <v>0</v>
      </c>
      <c r="T183" s="213">
        <f>S183*H183</f>
        <v>0</v>
      </c>
      <c r="AR183" s="25" t="s">
        <v>327</v>
      </c>
      <c r="AT183" s="25" t="s">
        <v>311</v>
      </c>
      <c r="AU183" s="25" t="s">
        <v>84</v>
      </c>
      <c r="AY183" s="25" t="s">
        <v>308</v>
      </c>
      <c r="BE183" s="214">
        <f>IF(N183="základní",J183,0)</f>
        <v>0</v>
      </c>
      <c r="BF183" s="214">
        <f>IF(N183="snížená",J183,0)</f>
        <v>0</v>
      </c>
      <c r="BG183" s="214">
        <f>IF(N183="zákl. přenesená",J183,0)</f>
        <v>0</v>
      </c>
      <c r="BH183" s="214">
        <f>IF(N183="sníž. přenesená",J183,0)</f>
        <v>0</v>
      </c>
      <c r="BI183" s="214">
        <f>IF(N183="nulová",J183,0)</f>
        <v>0</v>
      </c>
      <c r="BJ183" s="25" t="s">
        <v>82</v>
      </c>
      <c r="BK183" s="214">
        <f>ROUND(I183*H183,2)</f>
        <v>0</v>
      </c>
      <c r="BL183" s="25" t="s">
        <v>327</v>
      </c>
      <c r="BM183" s="25" t="s">
        <v>940</v>
      </c>
    </row>
    <row r="184" spans="2:65" s="1" customFormat="1" ht="31.5" customHeight="1">
      <c r="B184" s="42"/>
      <c r="C184" s="203" t="s">
        <v>661</v>
      </c>
      <c r="D184" s="203" t="s">
        <v>311</v>
      </c>
      <c r="E184" s="204" t="s">
        <v>722</v>
      </c>
      <c r="F184" s="205" t="s">
        <v>723</v>
      </c>
      <c r="G184" s="206" t="s">
        <v>719</v>
      </c>
      <c r="H184" s="207">
        <v>309.88400000000001</v>
      </c>
      <c r="I184" s="208"/>
      <c r="J184" s="209">
        <f>ROUND(I184*H184,2)</f>
        <v>0</v>
      </c>
      <c r="K184" s="205" t="s">
        <v>315</v>
      </c>
      <c r="L184" s="62"/>
      <c r="M184" s="210" t="s">
        <v>21</v>
      </c>
      <c r="N184" s="211" t="s">
        <v>45</v>
      </c>
      <c r="O184" s="43"/>
      <c r="P184" s="212">
        <f>O184*H184</f>
        <v>0</v>
      </c>
      <c r="Q184" s="212">
        <v>0</v>
      </c>
      <c r="R184" s="212">
        <f>Q184*H184</f>
        <v>0</v>
      </c>
      <c r="S184" s="212">
        <v>0</v>
      </c>
      <c r="T184" s="213">
        <f>S184*H184</f>
        <v>0</v>
      </c>
      <c r="AR184" s="25" t="s">
        <v>327</v>
      </c>
      <c r="AT184" s="25" t="s">
        <v>311</v>
      </c>
      <c r="AU184" s="25" t="s">
        <v>84</v>
      </c>
      <c r="AY184" s="25" t="s">
        <v>308</v>
      </c>
      <c r="BE184" s="214">
        <f>IF(N184="základní",J184,0)</f>
        <v>0</v>
      </c>
      <c r="BF184" s="214">
        <f>IF(N184="snížená",J184,0)</f>
        <v>0</v>
      </c>
      <c r="BG184" s="214">
        <f>IF(N184="zákl. přenesená",J184,0)</f>
        <v>0</v>
      </c>
      <c r="BH184" s="214">
        <f>IF(N184="sníž. přenesená",J184,0)</f>
        <v>0</v>
      </c>
      <c r="BI184" s="214">
        <f>IF(N184="nulová",J184,0)</f>
        <v>0</v>
      </c>
      <c r="BJ184" s="25" t="s">
        <v>82</v>
      </c>
      <c r="BK184" s="214">
        <f>ROUND(I184*H184,2)</f>
        <v>0</v>
      </c>
      <c r="BL184" s="25" t="s">
        <v>327</v>
      </c>
      <c r="BM184" s="25" t="s">
        <v>941</v>
      </c>
    </row>
    <row r="185" spans="2:65" s="1" customFormat="1" ht="22.5" customHeight="1">
      <c r="B185" s="42"/>
      <c r="C185" s="203" t="s">
        <v>665</v>
      </c>
      <c r="D185" s="203" t="s">
        <v>311</v>
      </c>
      <c r="E185" s="204" t="s">
        <v>726</v>
      </c>
      <c r="F185" s="205" t="s">
        <v>727</v>
      </c>
      <c r="G185" s="206" t="s">
        <v>719</v>
      </c>
      <c r="H185" s="207">
        <v>7728.6719999999996</v>
      </c>
      <c r="I185" s="208"/>
      <c r="J185" s="209">
        <f>ROUND(I185*H185,2)</f>
        <v>0</v>
      </c>
      <c r="K185" s="205" t="s">
        <v>315</v>
      </c>
      <c r="L185" s="62"/>
      <c r="M185" s="210" t="s">
        <v>21</v>
      </c>
      <c r="N185" s="211" t="s">
        <v>45</v>
      </c>
      <c r="O185" s="43"/>
      <c r="P185" s="212">
        <f>O185*H185</f>
        <v>0</v>
      </c>
      <c r="Q185" s="212">
        <v>0</v>
      </c>
      <c r="R185" s="212">
        <f>Q185*H185</f>
        <v>0</v>
      </c>
      <c r="S185" s="212">
        <v>0</v>
      </c>
      <c r="T185" s="213">
        <f>S185*H185</f>
        <v>0</v>
      </c>
      <c r="AR185" s="25" t="s">
        <v>327</v>
      </c>
      <c r="AT185" s="25" t="s">
        <v>311</v>
      </c>
      <c r="AU185" s="25" t="s">
        <v>84</v>
      </c>
      <c r="AY185" s="25" t="s">
        <v>308</v>
      </c>
      <c r="BE185" s="214">
        <f>IF(N185="základní",J185,0)</f>
        <v>0</v>
      </c>
      <c r="BF185" s="214">
        <f>IF(N185="snížená",J185,0)</f>
        <v>0</v>
      </c>
      <c r="BG185" s="214">
        <f>IF(N185="zákl. přenesená",J185,0)</f>
        <v>0</v>
      </c>
      <c r="BH185" s="214">
        <f>IF(N185="sníž. přenesená",J185,0)</f>
        <v>0</v>
      </c>
      <c r="BI185" s="214">
        <f>IF(N185="nulová",J185,0)</f>
        <v>0</v>
      </c>
      <c r="BJ185" s="25" t="s">
        <v>82</v>
      </c>
      <c r="BK185" s="214">
        <f>ROUND(I185*H185,2)</f>
        <v>0</v>
      </c>
      <c r="BL185" s="25" t="s">
        <v>327</v>
      </c>
      <c r="BM185" s="25" t="s">
        <v>942</v>
      </c>
    </row>
    <row r="186" spans="2:65" s="13" customFormat="1" ht="13.5">
      <c r="B186" s="233"/>
      <c r="C186" s="234"/>
      <c r="D186" s="246" t="s">
        <v>451</v>
      </c>
      <c r="E186" s="256" t="s">
        <v>21</v>
      </c>
      <c r="F186" s="257" t="s">
        <v>943</v>
      </c>
      <c r="G186" s="234"/>
      <c r="H186" s="258">
        <v>7728.6719999999996</v>
      </c>
      <c r="I186" s="238"/>
      <c r="J186" s="234"/>
      <c r="K186" s="234"/>
      <c r="L186" s="239"/>
      <c r="M186" s="240"/>
      <c r="N186" s="241"/>
      <c r="O186" s="241"/>
      <c r="P186" s="241"/>
      <c r="Q186" s="241"/>
      <c r="R186" s="241"/>
      <c r="S186" s="241"/>
      <c r="T186" s="242"/>
      <c r="AT186" s="243" t="s">
        <v>451</v>
      </c>
      <c r="AU186" s="243" t="s">
        <v>84</v>
      </c>
      <c r="AV186" s="13" t="s">
        <v>84</v>
      </c>
      <c r="AW186" s="13" t="s">
        <v>37</v>
      </c>
      <c r="AX186" s="13" t="s">
        <v>82</v>
      </c>
      <c r="AY186" s="243" t="s">
        <v>308</v>
      </c>
    </row>
    <row r="187" spans="2:65" s="1" customFormat="1" ht="22.5" customHeight="1">
      <c r="B187" s="42"/>
      <c r="C187" s="203" t="s">
        <v>669</v>
      </c>
      <c r="D187" s="203" t="s">
        <v>311</v>
      </c>
      <c r="E187" s="204" t="s">
        <v>731</v>
      </c>
      <c r="F187" s="205" t="s">
        <v>732</v>
      </c>
      <c r="G187" s="206" t="s">
        <v>719</v>
      </c>
      <c r="H187" s="207">
        <v>86.882000000000005</v>
      </c>
      <c r="I187" s="208"/>
      <c r="J187" s="209">
        <f>ROUND(I187*H187,2)</f>
        <v>0</v>
      </c>
      <c r="K187" s="205" t="s">
        <v>315</v>
      </c>
      <c r="L187" s="62"/>
      <c r="M187" s="210" t="s">
        <v>21</v>
      </c>
      <c r="N187" s="211" t="s">
        <v>45</v>
      </c>
      <c r="O187" s="43"/>
      <c r="P187" s="212">
        <f>O187*H187</f>
        <v>0</v>
      </c>
      <c r="Q187" s="212">
        <v>0</v>
      </c>
      <c r="R187" s="212">
        <f>Q187*H187</f>
        <v>0</v>
      </c>
      <c r="S187" s="212">
        <v>0</v>
      </c>
      <c r="T187" s="213">
        <f>S187*H187</f>
        <v>0</v>
      </c>
      <c r="AR187" s="25" t="s">
        <v>327</v>
      </c>
      <c r="AT187" s="25" t="s">
        <v>311</v>
      </c>
      <c r="AU187" s="25" t="s">
        <v>84</v>
      </c>
      <c r="AY187" s="25" t="s">
        <v>308</v>
      </c>
      <c r="BE187" s="214">
        <f>IF(N187="základní",J187,0)</f>
        <v>0</v>
      </c>
      <c r="BF187" s="214">
        <f>IF(N187="snížená",J187,0)</f>
        <v>0</v>
      </c>
      <c r="BG187" s="214">
        <f>IF(N187="zákl. přenesená",J187,0)</f>
        <v>0</v>
      </c>
      <c r="BH187" s="214">
        <f>IF(N187="sníž. přenesená",J187,0)</f>
        <v>0</v>
      </c>
      <c r="BI187" s="214">
        <f>IF(N187="nulová",J187,0)</f>
        <v>0</v>
      </c>
      <c r="BJ187" s="25" t="s">
        <v>82</v>
      </c>
      <c r="BK187" s="214">
        <f>ROUND(I187*H187,2)</f>
        <v>0</v>
      </c>
      <c r="BL187" s="25" t="s">
        <v>327</v>
      </c>
      <c r="BM187" s="25" t="s">
        <v>944</v>
      </c>
    </row>
    <row r="188" spans="2:65" s="13" customFormat="1" ht="13.5">
      <c r="B188" s="233"/>
      <c r="C188" s="234"/>
      <c r="D188" s="246" t="s">
        <v>451</v>
      </c>
      <c r="E188" s="256" t="s">
        <v>21</v>
      </c>
      <c r="F188" s="257" t="s">
        <v>945</v>
      </c>
      <c r="G188" s="234"/>
      <c r="H188" s="258">
        <v>86.882000000000005</v>
      </c>
      <c r="I188" s="238"/>
      <c r="J188" s="234"/>
      <c r="K188" s="234"/>
      <c r="L188" s="239"/>
      <c r="M188" s="240"/>
      <c r="N188" s="241"/>
      <c r="O188" s="241"/>
      <c r="P188" s="241"/>
      <c r="Q188" s="241"/>
      <c r="R188" s="241"/>
      <c r="S188" s="241"/>
      <c r="T188" s="242"/>
      <c r="AT188" s="243" t="s">
        <v>451</v>
      </c>
      <c r="AU188" s="243" t="s">
        <v>84</v>
      </c>
      <c r="AV188" s="13" t="s">
        <v>84</v>
      </c>
      <c r="AW188" s="13" t="s">
        <v>37</v>
      </c>
      <c r="AX188" s="13" t="s">
        <v>82</v>
      </c>
      <c r="AY188" s="243" t="s">
        <v>308</v>
      </c>
    </row>
    <row r="189" spans="2:65" s="1" customFormat="1" ht="31.5" customHeight="1">
      <c r="B189" s="42"/>
      <c r="C189" s="203" t="s">
        <v>673</v>
      </c>
      <c r="D189" s="203" t="s">
        <v>311</v>
      </c>
      <c r="E189" s="204" t="s">
        <v>736</v>
      </c>
      <c r="F189" s="205" t="s">
        <v>737</v>
      </c>
      <c r="G189" s="206" t="s">
        <v>719</v>
      </c>
      <c r="H189" s="207">
        <v>193.21899999999999</v>
      </c>
      <c r="I189" s="208"/>
      <c r="J189" s="209">
        <f>ROUND(I189*H189,2)</f>
        <v>0</v>
      </c>
      <c r="K189" s="205" t="s">
        <v>315</v>
      </c>
      <c r="L189" s="62"/>
      <c r="M189" s="210" t="s">
        <v>21</v>
      </c>
      <c r="N189" s="211" t="s">
        <v>45</v>
      </c>
      <c r="O189" s="43"/>
      <c r="P189" s="212">
        <f>O189*H189</f>
        <v>0</v>
      </c>
      <c r="Q189" s="212">
        <v>0</v>
      </c>
      <c r="R189" s="212">
        <f>Q189*H189</f>
        <v>0</v>
      </c>
      <c r="S189" s="212">
        <v>0</v>
      </c>
      <c r="T189" s="213">
        <f>S189*H189</f>
        <v>0</v>
      </c>
      <c r="AR189" s="25" t="s">
        <v>327</v>
      </c>
      <c r="AT189" s="25" t="s">
        <v>311</v>
      </c>
      <c r="AU189" s="25" t="s">
        <v>84</v>
      </c>
      <c r="AY189" s="25" t="s">
        <v>308</v>
      </c>
      <c r="BE189" s="214">
        <f>IF(N189="základní",J189,0)</f>
        <v>0</v>
      </c>
      <c r="BF189" s="214">
        <f>IF(N189="snížená",J189,0)</f>
        <v>0</v>
      </c>
      <c r="BG189" s="214">
        <f>IF(N189="zákl. přenesená",J189,0)</f>
        <v>0</v>
      </c>
      <c r="BH189" s="214">
        <f>IF(N189="sníž. přenesená",J189,0)</f>
        <v>0</v>
      </c>
      <c r="BI189" s="214">
        <f>IF(N189="nulová",J189,0)</f>
        <v>0</v>
      </c>
      <c r="BJ189" s="25" t="s">
        <v>82</v>
      </c>
      <c r="BK189" s="214">
        <f>ROUND(I189*H189,2)</f>
        <v>0</v>
      </c>
      <c r="BL189" s="25" t="s">
        <v>327</v>
      </c>
      <c r="BM189" s="25" t="s">
        <v>946</v>
      </c>
    </row>
    <row r="190" spans="2:65" s="13" customFormat="1" ht="13.5">
      <c r="B190" s="233"/>
      <c r="C190" s="234"/>
      <c r="D190" s="246" t="s">
        <v>451</v>
      </c>
      <c r="E190" s="256" t="s">
        <v>21</v>
      </c>
      <c r="F190" s="257" t="s">
        <v>947</v>
      </c>
      <c r="G190" s="234"/>
      <c r="H190" s="258">
        <v>193.21899999999999</v>
      </c>
      <c r="I190" s="238"/>
      <c r="J190" s="234"/>
      <c r="K190" s="234"/>
      <c r="L190" s="239"/>
      <c r="M190" s="240"/>
      <c r="N190" s="241"/>
      <c r="O190" s="241"/>
      <c r="P190" s="241"/>
      <c r="Q190" s="241"/>
      <c r="R190" s="241"/>
      <c r="S190" s="241"/>
      <c r="T190" s="242"/>
      <c r="AT190" s="243" t="s">
        <v>451</v>
      </c>
      <c r="AU190" s="243" t="s">
        <v>84</v>
      </c>
      <c r="AV190" s="13" t="s">
        <v>84</v>
      </c>
      <c r="AW190" s="13" t="s">
        <v>37</v>
      </c>
      <c r="AX190" s="13" t="s">
        <v>82</v>
      </c>
      <c r="AY190" s="243" t="s">
        <v>308</v>
      </c>
    </row>
    <row r="191" spans="2:65" s="1" customFormat="1" ht="22.5" customHeight="1">
      <c r="B191" s="42"/>
      <c r="C191" s="203" t="s">
        <v>677</v>
      </c>
      <c r="D191" s="203" t="s">
        <v>311</v>
      </c>
      <c r="E191" s="204" t="s">
        <v>751</v>
      </c>
      <c r="F191" s="205" t="s">
        <v>752</v>
      </c>
      <c r="G191" s="206" t="s">
        <v>719</v>
      </c>
      <c r="H191" s="207">
        <v>41.927</v>
      </c>
      <c r="I191" s="208"/>
      <c r="J191" s="209">
        <f>ROUND(I191*H191,2)</f>
        <v>0</v>
      </c>
      <c r="K191" s="205" t="s">
        <v>315</v>
      </c>
      <c r="L191" s="62"/>
      <c r="M191" s="210" t="s">
        <v>21</v>
      </c>
      <c r="N191" s="211" t="s">
        <v>45</v>
      </c>
      <c r="O191" s="43"/>
      <c r="P191" s="212">
        <f>O191*H191</f>
        <v>0</v>
      </c>
      <c r="Q191" s="212">
        <v>0</v>
      </c>
      <c r="R191" s="212">
        <f>Q191*H191</f>
        <v>0</v>
      </c>
      <c r="S191" s="212">
        <v>0</v>
      </c>
      <c r="T191" s="213">
        <f>S191*H191</f>
        <v>0</v>
      </c>
      <c r="AR191" s="25" t="s">
        <v>327</v>
      </c>
      <c r="AT191" s="25" t="s">
        <v>311</v>
      </c>
      <c r="AU191" s="25" t="s">
        <v>84</v>
      </c>
      <c r="AY191" s="25" t="s">
        <v>308</v>
      </c>
      <c r="BE191" s="214">
        <f>IF(N191="základní",J191,0)</f>
        <v>0</v>
      </c>
      <c r="BF191" s="214">
        <f>IF(N191="snížená",J191,0)</f>
        <v>0</v>
      </c>
      <c r="BG191" s="214">
        <f>IF(N191="zákl. přenesená",J191,0)</f>
        <v>0</v>
      </c>
      <c r="BH191" s="214">
        <f>IF(N191="sníž. přenesená",J191,0)</f>
        <v>0</v>
      </c>
      <c r="BI191" s="214">
        <f>IF(N191="nulová",J191,0)</f>
        <v>0</v>
      </c>
      <c r="BJ191" s="25" t="s">
        <v>82</v>
      </c>
      <c r="BK191" s="214">
        <f>ROUND(I191*H191,2)</f>
        <v>0</v>
      </c>
      <c r="BL191" s="25" t="s">
        <v>327</v>
      </c>
      <c r="BM191" s="25" t="s">
        <v>948</v>
      </c>
    </row>
    <row r="192" spans="2:65" s="13" customFormat="1" ht="13.5">
      <c r="B192" s="233"/>
      <c r="C192" s="234"/>
      <c r="D192" s="223" t="s">
        <v>451</v>
      </c>
      <c r="E192" s="235" t="s">
        <v>21</v>
      </c>
      <c r="F192" s="236" t="s">
        <v>949</v>
      </c>
      <c r="G192" s="234"/>
      <c r="H192" s="237">
        <v>41.927</v>
      </c>
      <c r="I192" s="238"/>
      <c r="J192" s="234"/>
      <c r="K192" s="234"/>
      <c r="L192" s="239"/>
      <c r="M192" s="240"/>
      <c r="N192" s="241"/>
      <c r="O192" s="241"/>
      <c r="P192" s="241"/>
      <c r="Q192" s="241"/>
      <c r="R192" s="241"/>
      <c r="S192" s="241"/>
      <c r="T192" s="242"/>
      <c r="AT192" s="243" t="s">
        <v>451</v>
      </c>
      <c r="AU192" s="243" t="s">
        <v>84</v>
      </c>
      <c r="AV192" s="13" t="s">
        <v>84</v>
      </c>
      <c r="AW192" s="13" t="s">
        <v>37</v>
      </c>
      <c r="AX192" s="13" t="s">
        <v>82</v>
      </c>
      <c r="AY192" s="243" t="s">
        <v>308</v>
      </c>
    </row>
    <row r="193" spans="2:65" s="11" customFormat="1" ht="29.85" customHeight="1">
      <c r="B193" s="186"/>
      <c r="C193" s="187"/>
      <c r="D193" s="200" t="s">
        <v>73</v>
      </c>
      <c r="E193" s="201" t="s">
        <v>755</v>
      </c>
      <c r="F193" s="201" t="s">
        <v>756</v>
      </c>
      <c r="G193" s="187"/>
      <c r="H193" s="187"/>
      <c r="I193" s="190"/>
      <c r="J193" s="202">
        <f>BK193</f>
        <v>0</v>
      </c>
      <c r="K193" s="187"/>
      <c r="L193" s="192"/>
      <c r="M193" s="193"/>
      <c r="N193" s="194"/>
      <c r="O193" s="194"/>
      <c r="P193" s="195">
        <f>P194</f>
        <v>0</v>
      </c>
      <c r="Q193" s="194"/>
      <c r="R193" s="195">
        <f>R194</f>
        <v>0</v>
      </c>
      <c r="S193" s="194"/>
      <c r="T193" s="196">
        <f>T194</f>
        <v>0</v>
      </c>
      <c r="AR193" s="197" t="s">
        <v>82</v>
      </c>
      <c r="AT193" s="198" t="s">
        <v>73</v>
      </c>
      <c r="AU193" s="198" t="s">
        <v>82</v>
      </c>
      <c r="AY193" s="197" t="s">
        <v>308</v>
      </c>
      <c r="BK193" s="199">
        <f>BK194</f>
        <v>0</v>
      </c>
    </row>
    <row r="194" spans="2:65" s="1" customFormat="1" ht="22.5" customHeight="1">
      <c r="B194" s="42"/>
      <c r="C194" s="203" t="s">
        <v>681</v>
      </c>
      <c r="D194" s="203" t="s">
        <v>311</v>
      </c>
      <c r="E194" s="204" t="s">
        <v>757</v>
      </c>
      <c r="F194" s="205" t="s">
        <v>758</v>
      </c>
      <c r="G194" s="206" t="s">
        <v>719</v>
      </c>
      <c r="H194" s="207">
        <v>6.0999999999999999E-2</v>
      </c>
      <c r="I194" s="208"/>
      <c r="J194" s="209">
        <f>ROUND(I194*H194,2)</f>
        <v>0</v>
      </c>
      <c r="K194" s="205" t="s">
        <v>315</v>
      </c>
      <c r="L194" s="62"/>
      <c r="M194" s="210" t="s">
        <v>21</v>
      </c>
      <c r="N194" s="215" t="s">
        <v>45</v>
      </c>
      <c r="O194" s="216"/>
      <c r="P194" s="217">
        <f>O194*H194</f>
        <v>0</v>
      </c>
      <c r="Q194" s="217">
        <v>0</v>
      </c>
      <c r="R194" s="217">
        <f>Q194*H194</f>
        <v>0</v>
      </c>
      <c r="S194" s="217">
        <v>0</v>
      </c>
      <c r="T194" s="218">
        <f>S194*H194</f>
        <v>0</v>
      </c>
      <c r="AR194" s="25" t="s">
        <v>327</v>
      </c>
      <c r="AT194" s="25" t="s">
        <v>311</v>
      </c>
      <c r="AU194" s="25" t="s">
        <v>84</v>
      </c>
      <c r="AY194" s="25" t="s">
        <v>308</v>
      </c>
      <c r="BE194" s="214">
        <f>IF(N194="základní",J194,0)</f>
        <v>0</v>
      </c>
      <c r="BF194" s="214">
        <f>IF(N194="snížená",J194,0)</f>
        <v>0</v>
      </c>
      <c r="BG194" s="214">
        <f>IF(N194="zákl. přenesená",J194,0)</f>
        <v>0</v>
      </c>
      <c r="BH194" s="214">
        <f>IF(N194="sníž. přenesená",J194,0)</f>
        <v>0</v>
      </c>
      <c r="BI194" s="214">
        <f>IF(N194="nulová",J194,0)</f>
        <v>0</v>
      </c>
      <c r="BJ194" s="25" t="s">
        <v>82</v>
      </c>
      <c r="BK194" s="214">
        <f>ROUND(I194*H194,2)</f>
        <v>0</v>
      </c>
      <c r="BL194" s="25" t="s">
        <v>327</v>
      </c>
      <c r="BM194" s="25" t="s">
        <v>950</v>
      </c>
    </row>
    <row r="195" spans="2:65" s="1" customFormat="1" ht="6.95" customHeight="1">
      <c r="B195" s="57"/>
      <c r="C195" s="58"/>
      <c r="D195" s="58"/>
      <c r="E195" s="58"/>
      <c r="F195" s="58"/>
      <c r="G195" s="58"/>
      <c r="H195" s="58"/>
      <c r="I195" s="149"/>
      <c r="J195" s="58"/>
      <c r="K195" s="58"/>
      <c r="L195" s="62"/>
    </row>
  </sheetData>
  <sheetProtection password="CC35" sheet="1" objects="1" scenarios="1" formatCells="0" formatColumns="0" formatRows="0" sort="0" autoFilter="0"/>
  <autoFilter ref="C100:K194"/>
  <mergeCells count="15">
    <mergeCell ref="E91:H91"/>
    <mergeCell ref="E89:H89"/>
    <mergeCell ref="E93:H93"/>
    <mergeCell ref="G1:H1"/>
    <mergeCell ref="L2:V2"/>
    <mergeCell ref="E49:H49"/>
    <mergeCell ref="E53:H53"/>
    <mergeCell ref="E51:H51"/>
    <mergeCell ref="E55:H55"/>
    <mergeCell ref="E87:H87"/>
    <mergeCell ref="E7:H7"/>
    <mergeCell ref="E11:H11"/>
    <mergeCell ref="E9:H9"/>
    <mergeCell ref="E13:H13"/>
    <mergeCell ref="E28:H28"/>
  </mergeCells>
  <hyperlinks>
    <hyperlink ref="F1:G1" location="C2" display="1) Krycí list soupisu"/>
    <hyperlink ref="G1:H1" location="C62" display="2) Rekapitulace"/>
    <hyperlink ref="J1" location="C100" display="3) Soupis prací"/>
    <hyperlink ref="L1:V1" location="'Rekapitulace stavby'!C2" display="Rekapitulace stavby"/>
  </hyperlinks>
  <pageMargins left="0.58333330000000005" right="0.58333330000000005" top="0.58333330000000005" bottom="0.58333330000000005" header="0" footer="0"/>
  <pageSetup paperSize="9" fitToHeight="100" orientation="landscape" blackAndWhite="1" r:id="rId1"/>
  <headerFooter>
    <oddFooter>&amp;CStrana &amp;P z &amp;N</oddFooter>
  </headerFooter>
  <drawing r:id="rId2"/>
</worksheet>
</file>

<file path=xl/worksheets/sheet50.xml><?xml version="1.0" encoding="utf-8"?>
<worksheet xmlns="http://schemas.openxmlformats.org/spreadsheetml/2006/main" xmlns:r="http://schemas.openxmlformats.org/officeDocument/2006/relationships">
  <sheetPr>
    <pageSetUpPr fitToPage="1"/>
  </sheetPr>
  <dimension ref="A1:BR151"/>
  <sheetViews>
    <sheetView showGridLines="0" workbookViewId="0">
      <pane ySplit="1" topLeftCell="A2" activePane="bottomLeft" state="frozen"/>
      <selection pane="bottomLeft"/>
    </sheetView>
  </sheetViews>
  <sheetFormatPr defaultRowHeight="15"/>
  <cols>
    <col min="1" max="1" width="8.33203125" customWidth="1"/>
    <col min="2" max="2" width="1.6640625" customWidth="1"/>
    <col min="3" max="3" width="4.1640625" customWidth="1"/>
    <col min="4" max="4" width="4.33203125" customWidth="1"/>
    <col min="5" max="5" width="17.1640625" customWidth="1"/>
    <col min="6" max="6" width="75" customWidth="1"/>
    <col min="7" max="7" width="8.6640625" customWidth="1"/>
    <col min="8" max="8" width="11.1640625" customWidth="1"/>
    <col min="9" max="9" width="12.6640625" style="121" customWidth="1"/>
    <col min="10" max="10" width="23.5" customWidth="1"/>
    <col min="11" max="11" width="15.5" customWidth="1"/>
    <col min="19" max="19" width="8.1640625" customWidth="1"/>
    <col min="20" max="20" width="29.6640625" customWidth="1"/>
    <col min="21" max="21" width="16.33203125"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1" spans="1:70" ht="21.75" customHeight="1">
      <c r="A1" s="22"/>
      <c r="B1" s="122"/>
      <c r="C1" s="122"/>
      <c r="D1" s="123" t="s">
        <v>1</v>
      </c>
      <c r="E1" s="122"/>
      <c r="F1" s="124" t="s">
        <v>272</v>
      </c>
      <c r="G1" s="427" t="s">
        <v>273</v>
      </c>
      <c r="H1" s="427"/>
      <c r="I1" s="125"/>
      <c r="J1" s="124" t="s">
        <v>274</v>
      </c>
      <c r="K1" s="123" t="s">
        <v>275</v>
      </c>
      <c r="L1" s="124" t="s">
        <v>276</v>
      </c>
      <c r="M1" s="124"/>
      <c r="N1" s="124"/>
      <c r="O1" s="124"/>
      <c r="P1" s="124"/>
      <c r="Q1" s="124"/>
      <c r="R1" s="124"/>
      <c r="S1" s="124"/>
      <c r="T1" s="124"/>
      <c r="U1" s="21"/>
      <c r="V1" s="21"/>
      <c r="W1" s="22"/>
      <c r="X1" s="22"/>
      <c r="Y1" s="22"/>
      <c r="Z1" s="22"/>
      <c r="AA1" s="22"/>
      <c r="AB1" s="22"/>
      <c r="AC1" s="22"/>
      <c r="AD1" s="22"/>
      <c r="AE1" s="22"/>
      <c r="AF1" s="22"/>
      <c r="AG1" s="22"/>
      <c r="AH1" s="22"/>
      <c r="AI1" s="22"/>
      <c r="AJ1" s="22"/>
      <c r="AK1" s="22"/>
      <c r="AL1" s="22"/>
      <c r="AM1" s="22"/>
      <c r="AN1" s="22"/>
      <c r="AO1" s="22"/>
      <c r="AP1" s="22"/>
      <c r="AQ1" s="22"/>
      <c r="AR1" s="22"/>
      <c r="AS1" s="22"/>
      <c r="AT1" s="22"/>
      <c r="AU1" s="22"/>
      <c r="AV1" s="22"/>
      <c r="AW1" s="22"/>
      <c r="AX1" s="22"/>
      <c r="AY1" s="22"/>
      <c r="AZ1" s="22"/>
      <c r="BA1" s="22"/>
      <c r="BB1" s="22"/>
      <c r="BC1" s="22"/>
      <c r="BD1" s="22"/>
      <c r="BE1" s="22"/>
      <c r="BF1" s="22"/>
      <c r="BG1" s="22"/>
      <c r="BH1" s="22"/>
      <c r="BI1" s="22"/>
      <c r="BJ1" s="22"/>
      <c r="BK1" s="22"/>
      <c r="BL1" s="22"/>
      <c r="BM1" s="22"/>
      <c r="BN1" s="22"/>
      <c r="BO1" s="22"/>
      <c r="BP1" s="22"/>
      <c r="BQ1" s="22"/>
      <c r="BR1" s="22"/>
    </row>
    <row r="2" spans="1:70" ht="36.950000000000003" customHeight="1">
      <c r="L2" s="419"/>
      <c r="M2" s="419"/>
      <c r="N2" s="419"/>
      <c r="O2" s="419"/>
      <c r="P2" s="419"/>
      <c r="Q2" s="419"/>
      <c r="R2" s="419"/>
      <c r="S2" s="419"/>
      <c r="T2" s="419"/>
      <c r="U2" s="419"/>
      <c r="V2" s="419"/>
      <c r="AT2" s="25" t="s">
        <v>252</v>
      </c>
    </row>
    <row r="3" spans="1:70" ht="6.95" customHeight="1">
      <c r="B3" s="26"/>
      <c r="C3" s="27"/>
      <c r="D3" s="27"/>
      <c r="E3" s="27"/>
      <c r="F3" s="27"/>
      <c r="G3" s="27"/>
      <c r="H3" s="27"/>
      <c r="I3" s="126"/>
      <c r="J3" s="27"/>
      <c r="K3" s="28"/>
      <c r="AT3" s="25" t="s">
        <v>84</v>
      </c>
    </row>
    <row r="4" spans="1:70" ht="36.950000000000003" customHeight="1">
      <c r="B4" s="29"/>
      <c r="C4" s="30"/>
      <c r="D4" s="31" t="s">
        <v>277</v>
      </c>
      <c r="E4" s="30"/>
      <c r="F4" s="30"/>
      <c r="G4" s="30"/>
      <c r="H4" s="30"/>
      <c r="I4" s="127"/>
      <c r="J4" s="30"/>
      <c r="K4" s="32"/>
      <c r="M4" s="33" t="s">
        <v>12</v>
      </c>
      <c r="AT4" s="25" t="s">
        <v>6</v>
      </c>
    </row>
    <row r="5" spans="1:70" ht="6.95" customHeight="1">
      <c r="B5" s="29"/>
      <c r="C5" s="30"/>
      <c r="D5" s="30"/>
      <c r="E5" s="30"/>
      <c r="F5" s="30"/>
      <c r="G5" s="30"/>
      <c r="H5" s="30"/>
      <c r="I5" s="127"/>
      <c r="J5" s="30"/>
      <c r="K5" s="32"/>
    </row>
    <row r="6" spans="1:70">
      <c r="B6" s="29"/>
      <c r="C6" s="30"/>
      <c r="D6" s="38" t="s">
        <v>18</v>
      </c>
      <c r="E6" s="30"/>
      <c r="F6" s="30"/>
      <c r="G6" s="30"/>
      <c r="H6" s="30"/>
      <c r="I6" s="127"/>
      <c r="J6" s="30"/>
      <c r="K6" s="32"/>
    </row>
    <row r="7" spans="1:70" ht="22.5" customHeight="1">
      <c r="B7" s="29"/>
      <c r="C7" s="30"/>
      <c r="D7" s="30"/>
      <c r="E7" s="420" t="str">
        <f>'Rekapitulace stavby'!K6</f>
        <v>Národní telemedicínské centrum</v>
      </c>
      <c r="F7" s="421"/>
      <c r="G7" s="421"/>
      <c r="H7" s="421"/>
      <c r="I7" s="127"/>
      <c r="J7" s="30"/>
      <c r="K7" s="32"/>
    </row>
    <row r="8" spans="1:70">
      <c r="B8" s="29"/>
      <c r="C8" s="30"/>
      <c r="D8" s="38" t="s">
        <v>278</v>
      </c>
      <c r="E8" s="30"/>
      <c r="F8" s="30"/>
      <c r="G8" s="30"/>
      <c r="H8" s="30"/>
      <c r="I8" s="127"/>
      <c r="J8" s="30"/>
      <c r="K8" s="32"/>
    </row>
    <row r="9" spans="1:70" ht="22.5" customHeight="1">
      <c r="B9" s="29"/>
      <c r="C9" s="30"/>
      <c r="D9" s="30"/>
      <c r="E9" s="420" t="s">
        <v>14332</v>
      </c>
      <c r="F9" s="380"/>
      <c r="G9" s="380"/>
      <c r="H9" s="380"/>
      <c r="I9" s="127"/>
      <c r="J9" s="30"/>
      <c r="K9" s="32"/>
    </row>
    <row r="10" spans="1:70">
      <c r="B10" s="29"/>
      <c r="C10" s="30"/>
      <c r="D10" s="38" t="s">
        <v>425</v>
      </c>
      <c r="E10" s="30"/>
      <c r="F10" s="30"/>
      <c r="G10" s="30"/>
      <c r="H10" s="30"/>
      <c r="I10" s="127"/>
      <c r="J10" s="30"/>
      <c r="K10" s="32"/>
    </row>
    <row r="11" spans="1:70" s="1" customFormat="1" ht="22.5" customHeight="1">
      <c r="B11" s="42"/>
      <c r="C11" s="43"/>
      <c r="D11" s="43"/>
      <c r="E11" s="404" t="s">
        <v>14434</v>
      </c>
      <c r="F11" s="423"/>
      <c r="G11" s="423"/>
      <c r="H11" s="423"/>
      <c r="I11" s="128"/>
      <c r="J11" s="43"/>
      <c r="K11" s="46"/>
    </row>
    <row r="12" spans="1:70" s="1" customFormat="1">
      <c r="B12" s="42"/>
      <c r="C12" s="43"/>
      <c r="D12" s="38" t="s">
        <v>427</v>
      </c>
      <c r="E12" s="43"/>
      <c r="F12" s="43"/>
      <c r="G12" s="43"/>
      <c r="H12" s="43"/>
      <c r="I12" s="128"/>
      <c r="J12" s="43"/>
      <c r="K12" s="46"/>
    </row>
    <row r="13" spans="1:70" s="1" customFormat="1" ht="36.950000000000003" customHeight="1">
      <c r="B13" s="42"/>
      <c r="C13" s="43"/>
      <c r="D13" s="43"/>
      <c r="E13" s="422" t="s">
        <v>14505</v>
      </c>
      <c r="F13" s="423"/>
      <c r="G13" s="423"/>
      <c r="H13" s="423"/>
      <c r="I13" s="128"/>
      <c r="J13" s="43"/>
      <c r="K13" s="46"/>
    </row>
    <row r="14" spans="1:70" s="1" customFormat="1" ht="13.5">
      <c r="B14" s="42"/>
      <c r="C14" s="43"/>
      <c r="D14" s="43"/>
      <c r="E14" s="43"/>
      <c r="F14" s="43"/>
      <c r="G14" s="43"/>
      <c r="H14" s="43"/>
      <c r="I14" s="128"/>
      <c r="J14" s="43"/>
      <c r="K14" s="46"/>
    </row>
    <row r="15" spans="1:70" s="1" customFormat="1" ht="14.45" customHeight="1">
      <c r="B15" s="42"/>
      <c r="C15" s="43"/>
      <c r="D15" s="38" t="s">
        <v>20</v>
      </c>
      <c r="E15" s="43"/>
      <c r="F15" s="36" t="s">
        <v>21</v>
      </c>
      <c r="G15" s="43"/>
      <c r="H15" s="43"/>
      <c r="I15" s="129" t="s">
        <v>22</v>
      </c>
      <c r="J15" s="36" t="s">
        <v>21</v>
      </c>
      <c r="K15" s="46"/>
    </row>
    <row r="16" spans="1:70" s="1" customFormat="1" ht="14.45" customHeight="1">
      <c r="B16" s="42"/>
      <c r="C16" s="43"/>
      <c r="D16" s="38" t="s">
        <v>23</v>
      </c>
      <c r="E16" s="43"/>
      <c r="F16" s="36" t="s">
        <v>24</v>
      </c>
      <c r="G16" s="43"/>
      <c r="H16" s="43"/>
      <c r="I16" s="129" t="s">
        <v>25</v>
      </c>
      <c r="J16" s="130" t="str">
        <f>'Rekapitulace stavby'!AN8</f>
        <v>26.1.2017</v>
      </c>
      <c r="K16" s="46"/>
    </row>
    <row r="17" spans="2:11" s="1" customFormat="1" ht="10.9" customHeight="1">
      <c r="B17" s="42"/>
      <c r="C17" s="43"/>
      <c r="D17" s="43"/>
      <c r="E17" s="43"/>
      <c r="F17" s="43"/>
      <c r="G17" s="43"/>
      <c r="H17" s="43"/>
      <c r="I17" s="128"/>
      <c r="J17" s="43"/>
      <c r="K17" s="46"/>
    </row>
    <row r="18" spans="2:11" s="1" customFormat="1" ht="14.45" customHeight="1">
      <c r="B18" s="42"/>
      <c r="C18" s="43"/>
      <c r="D18" s="38" t="s">
        <v>27</v>
      </c>
      <c r="E18" s="43"/>
      <c r="F18" s="43"/>
      <c r="G18" s="43"/>
      <c r="H18" s="43"/>
      <c r="I18" s="129" t="s">
        <v>28</v>
      </c>
      <c r="J18" s="36" t="s">
        <v>29</v>
      </c>
      <c r="K18" s="46"/>
    </row>
    <row r="19" spans="2:11" s="1" customFormat="1" ht="18" customHeight="1">
      <c r="B19" s="42"/>
      <c r="C19" s="43"/>
      <c r="D19" s="43"/>
      <c r="E19" s="36" t="s">
        <v>30</v>
      </c>
      <c r="F19" s="43"/>
      <c r="G19" s="43"/>
      <c r="H19" s="43"/>
      <c r="I19" s="129" t="s">
        <v>31</v>
      </c>
      <c r="J19" s="36" t="s">
        <v>21</v>
      </c>
      <c r="K19" s="46"/>
    </row>
    <row r="20" spans="2:11" s="1" customFormat="1" ht="6.95" customHeight="1">
      <c r="B20" s="42"/>
      <c r="C20" s="43"/>
      <c r="D20" s="43"/>
      <c r="E20" s="43"/>
      <c r="F20" s="43"/>
      <c r="G20" s="43"/>
      <c r="H20" s="43"/>
      <c r="I20" s="128"/>
      <c r="J20" s="43"/>
      <c r="K20" s="46"/>
    </row>
    <row r="21" spans="2:11" s="1" customFormat="1" ht="14.45" customHeight="1">
      <c r="B21" s="42"/>
      <c r="C21" s="43"/>
      <c r="D21" s="38" t="s">
        <v>32</v>
      </c>
      <c r="E21" s="43"/>
      <c r="F21" s="43"/>
      <c r="G21" s="43"/>
      <c r="H21" s="43"/>
      <c r="I21" s="129" t="s">
        <v>28</v>
      </c>
      <c r="J21" s="36" t="str">
        <f>IF('Rekapitulace stavby'!AN13="Vyplň údaj","",IF('Rekapitulace stavby'!AN13="","",'Rekapitulace stavby'!AN13))</f>
        <v/>
      </c>
      <c r="K21" s="46"/>
    </row>
    <row r="22" spans="2:11" s="1" customFormat="1" ht="18" customHeight="1">
      <c r="B22" s="42"/>
      <c r="C22" s="43"/>
      <c r="D22" s="43"/>
      <c r="E22" s="36" t="str">
        <f>IF('Rekapitulace stavby'!E14="Vyplň údaj","",IF('Rekapitulace stavby'!E14="","",'Rekapitulace stavby'!E14))</f>
        <v/>
      </c>
      <c r="F22" s="43"/>
      <c r="G22" s="43"/>
      <c r="H22" s="43"/>
      <c r="I22" s="129" t="s">
        <v>31</v>
      </c>
      <c r="J22" s="36" t="str">
        <f>IF('Rekapitulace stavby'!AN14="Vyplň údaj","",IF('Rekapitulace stavby'!AN14="","",'Rekapitulace stavby'!AN14))</f>
        <v/>
      </c>
      <c r="K22" s="46"/>
    </row>
    <row r="23" spans="2:11" s="1" customFormat="1" ht="6.95" customHeight="1">
      <c r="B23" s="42"/>
      <c r="C23" s="43"/>
      <c r="D23" s="43"/>
      <c r="E23" s="43"/>
      <c r="F23" s="43"/>
      <c r="G23" s="43"/>
      <c r="H23" s="43"/>
      <c r="I23" s="128"/>
      <c r="J23" s="43"/>
      <c r="K23" s="46"/>
    </row>
    <row r="24" spans="2:11" s="1" customFormat="1" ht="14.45" customHeight="1">
      <c r="B24" s="42"/>
      <c r="C24" s="43"/>
      <c r="D24" s="38" t="s">
        <v>34</v>
      </c>
      <c r="E24" s="43"/>
      <c r="F24" s="43"/>
      <c r="G24" s="43"/>
      <c r="H24" s="43"/>
      <c r="I24" s="129" t="s">
        <v>28</v>
      </c>
      <c r="J24" s="36" t="s">
        <v>35</v>
      </c>
      <c r="K24" s="46"/>
    </row>
    <row r="25" spans="2:11" s="1" customFormat="1" ht="18" customHeight="1">
      <c r="B25" s="42"/>
      <c r="C25" s="43"/>
      <c r="D25" s="43"/>
      <c r="E25" s="36" t="s">
        <v>36</v>
      </c>
      <c r="F25" s="43"/>
      <c r="G25" s="43"/>
      <c r="H25" s="43"/>
      <c r="I25" s="129" t="s">
        <v>31</v>
      </c>
      <c r="J25" s="36" t="s">
        <v>21</v>
      </c>
      <c r="K25" s="46"/>
    </row>
    <row r="26" spans="2:11" s="1" customFormat="1" ht="6.95" customHeight="1">
      <c r="B26" s="42"/>
      <c r="C26" s="43"/>
      <c r="D26" s="43"/>
      <c r="E26" s="43"/>
      <c r="F26" s="43"/>
      <c r="G26" s="43"/>
      <c r="H26" s="43"/>
      <c r="I26" s="128"/>
      <c r="J26" s="43"/>
      <c r="K26" s="46"/>
    </row>
    <row r="27" spans="2:11" s="1" customFormat="1" ht="14.45" customHeight="1">
      <c r="B27" s="42"/>
      <c r="C27" s="43"/>
      <c r="D27" s="38" t="s">
        <v>38</v>
      </c>
      <c r="E27" s="43"/>
      <c r="F27" s="43"/>
      <c r="G27" s="43"/>
      <c r="H27" s="43"/>
      <c r="I27" s="128"/>
      <c r="J27" s="43"/>
      <c r="K27" s="46"/>
    </row>
    <row r="28" spans="2:11" s="7" customFormat="1" ht="22.5" customHeight="1">
      <c r="B28" s="131"/>
      <c r="C28" s="132"/>
      <c r="D28" s="132"/>
      <c r="E28" s="384" t="s">
        <v>21</v>
      </c>
      <c r="F28" s="384"/>
      <c r="G28" s="384"/>
      <c r="H28" s="384"/>
      <c r="I28" s="133"/>
      <c r="J28" s="132"/>
      <c r="K28" s="134"/>
    </row>
    <row r="29" spans="2:11" s="1" customFormat="1" ht="6.95" customHeight="1">
      <c r="B29" s="42"/>
      <c r="C29" s="43"/>
      <c r="D29" s="43"/>
      <c r="E29" s="43"/>
      <c r="F29" s="43"/>
      <c r="G29" s="43"/>
      <c r="H29" s="43"/>
      <c r="I29" s="128"/>
      <c r="J29" s="43"/>
      <c r="K29" s="46"/>
    </row>
    <row r="30" spans="2:11" s="1" customFormat="1" ht="6.95" customHeight="1">
      <c r="B30" s="42"/>
      <c r="C30" s="43"/>
      <c r="D30" s="86"/>
      <c r="E30" s="86"/>
      <c r="F30" s="86"/>
      <c r="G30" s="86"/>
      <c r="H30" s="86"/>
      <c r="I30" s="135"/>
      <c r="J30" s="86"/>
      <c r="K30" s="136"/>
    </row>
    <row r="31" spans="2:11" s="1" customFormat="1" ht="25.35" customHeight="1">
      <c r="B31" s="42"/>
      <c r="C31" s="43"/>
      <c r="D31" s="137" t="s">
        <v>40</v>
      </c>
      <c r="E31" s="43"/>
      <c r="F31" s="43"/>
      <c r="G31" s="43"/>
      <c r="H31" s="43"/>
      <c r="I31" s="128"/>
      <c r="J31" s="138">
        <f>ROUND(J94,2)</f>
        <v>0</v>
      </c>
      <c r="K31" s="46"/>
    </row>
    <row r="32" spans="2:11" s="1" customFormat="1" ht="6.95" customHeight="1">
      <c r="B32" s="42"/>
      <c r="C32" s="43"/>
      <c r="D32" s="86"/>
      <c r="E32" s="86"/>
      <c r="F32" s="86"/>
      <c r="G32" s="86"/>
      <c r="H32" s="86"/>
      <c r="I32" s="135"/>
      <c r="J32" s="86"/>
      <c r="K32" s="136"/>
    </row>
    <row r="33" spans="2:11" s="1" customFormat="1" ht="14.45" customHeight="1">
      <c r="B33" s="42"/>
      <c r="C33" s="43"/>
      <c r="D33" s="43"/>
      <c r="E33" s="43"/>
      <c r="F33" s="47" t="s">
        <v>42</v>
      </c>
      <c r="G33" s="43"/>
      <c r="H33" s="43"/>
      <c r="I33" s="139" t="s">
        <v>41</v>
      </c>
      <c r="J33" s="47" t="s">
        <v>43</v>
      </c>
      <c r="K33" s="46"/>
    </row>
    <row r="34" spans="2:11" s="1" customFormat="1" ht="14.45" customHeight="1">
      <c r="B34" s="42"/>
      <c r="C34" s="43"/>
      <c r="D34" s="50" t="s">
        <v>44</v>
      </c>
      <c r="E34" s="50" t="s">
        <v>45</v>
      </c>
      <c r="F34" s="140">
        <f>ROUND(SUM(BE94:BE150), 2)</f>
        <v>0</v>
      </c>
      <c r="G34" s="43"/>
      <c r="H34" s="43"/>
      <c r="I34" s="141">
        <v>0.21</v>
      </c>
      <c r="J34" s="140">
        <f>ROUND(ROUND((SUM(BE94:BE150)), 2)*I34, 2)</f>
        <v>0</v>
      </c>
      <c r="K34" s="46"/>
    </row>
    <row r="35" spans="2:11" s="1" customFormat="1" ht="14.45" customHeight="1">
      <c r="B35" s="42"/>
      <c r="C35" s="43"/>
      <c r="D35" s="43"/>
      <c r="E35" s="50" t="s">
        <v>46</v>
      </c>
      <c r="F35" s="140">
        <f>ROUND(SUM(BF94:BF150), 2)</f>
        <v>0</v>
      </c>
      <c r="G35" s="43"/>
      <c r="H35" s="43"/>
      <c r="I35" s="141">
        <v>0.15</v>
      </c>
      <c r="J35" s="140">
        <f>ROUND(ROUND((SUM(BF94:BF150)), 2)*I35, 2)</f>
        <v>0</v>
      </c>
      <c r="K35" s="46"/>
    </row>
    <row r="36" spans="2:11" s="1" customFormat="1" ht="14.45" hidden="1" customHeight="1">
      <c r="B36" s="42"/>
      <c r="C36" s="43"/>
      <c r="D36" s="43"/>
      <c r="E36" s="50" t="s">
        <v>47</v>
      </c>
      <c r="F36" s="140">
        <f>ROUND(SUM(BG94:BG150), 2)</f>
        <v>0</v>
      </c>
      <c r="G36" s="43"/>
      <c r="H36" s="43"/>
      <c r="I36" s="141">
        <v>0.21</v>
      </c>
      <c r="J36" s="140">
        <v>0</v>
      </c>
      <c r="K36" s="46"/>
    </row>
    <row r="37" spans="2:11" s="1" customFormat="1" ht="14.45" hidden="1" customHeight="1">
      <c r="B37" s="42"/>
      <c r="C37" s="43"/>
      <c r="D37" s="43"/>
      <c r="E37" s="50" t="s">
        <v>48</v>
      </c>
      <c r="F37" s="140">
        <f>ROUND(SUM(BH94:BH150), 2)</f>
        <v>0</v>
      </c>
      <c r="G37" s="43"/>
      <c r="H37" s="43"/>
      <c r="I37" s="141">
        <v>0.15</v>
      </c>
      <c r="J37" s="140">
        <v>0</v>
      </c>
      <c r="K37" s="46"/>
    </row>
    <row r="38" spans="2:11" s="1" customFormat="1" ht="14.45" hidden="1" customHeight="1">
      <c r="B38" s="42"/>
      <c r="C38" s="43"/>
      <c r="D38" s="43"/>
      <c r="E38" s="50" t="s">
        <v>49</v>
      </c>
      <c r="F38" s="140">
        <f>ROUND(SUM(BI94:BI150), 2)</f>
        <v>0</v>
      </c>
      <c r="G38" s="43"/>
      <c r="H38" s="43"/>
      <c r="I38" s="141">
        <v>0</v>
      </c>
      <c r="J38" s="140">
        <v>0</v>
      </c>
      <c r="K38" s="46"/>
    </row>
    <row r="39" spans="2:11" s="1" customFormat="1" ht="6.95" customHeight="1">
      <c r="B39" s="42"/>
      <c r="C39" s="43"/>
      <c r="D39" s="43"/>
      <c r="E39" s="43"/>
      <c r="F39" s="43"/>
      <c r="G39" s="43"/>
      <c r="H39" s="43"/>
      <c r="I39" s="128"/>
      <c r="J39" s="43"/>
      <c r="K39" s="46"/>
    </row>
    <row r="40" spans="2:11" s="1" customFormat="1" ht="25.35" customHeight="1">
      <c r="B40" s="42"/>
      <c r="C40" s="142"/>
      <c r="D40" s="143" t="s">
        <v>50</v>
      </c>
      <c r="E40" s="80"/>
      <c r="F40" s="80"/>
      <c r="G40" s="144" t="s">
        <v>51</v>
      </c>
      <c r="H40" s="145" t="s">
        <v>52</v>
      </c>
      <c r="I40" s="146"/>
      <c r="J40" s="147">
        <f>SUM(J31:J38)</f>
        <v>0</v>
      </c>
      <c r="K40" s="148"/>
    </row>
    <row r="41" spans="2:11" s="1" customFormat="1" ht="14.45" customHeight="1">
      <c r="B41" s="57"/>
      <c r="C41" s="58"/>
      <c r="D41" s="58"/>
      <c r="E41" s="58"/>
      <c r="F41" s="58"/>
      <c r="G41" s="58"/>
      <c r="H41" s="58"/>
      <c r="I41" s="149"/>
      <c r="J41" s="58"/>
      <c r="K41" s="59"/>
    </row>
    <row r="45" spans="2:11" s="1" customFormat="1" ht="6.95" customHeight="1">
      <c r="B45" s="150"/>
      <c r="C45" s="151"/>
      <c r="D45" s="151"/>
      <c r="E45" s="151"/>
      <c r="F45" s="151"/>
      <c r="G45" s="151"/>
      <c r="H45" s="151"/>
      <c r="I45" s="152"/>
      <c r="J45" s="151"/>
      <c r="K45" s="153"/>
    </row>
    <row r="46" spans="2:11" s="1" customFormat="1" ht="36.950000000000003" customHeight="1">
      <c r="B46" s="42"/>
      <c r="C46" s="31" t="s">
        <v>280</v>
      </c>
      <c r="D46" s="43"/>
      <c r="E46" s="43"/>
      <c r="F46" s="43"/>
      <c r="G46" s="43"/>
      <c r="H46" s="43"/>
      <c r="I46" s="128"/>
      <c r="J46" s="43"/>
      <c r="K46" s="46"/>
    </row>
    <row r="47" spans="2:11" s="1" customFormat="1" ht="6.95" customHeight="1">
      <c r="B47" s="42"/>
      <c r="C47" s="43"/>
      <c r="D47" s="43"/>
      <c r="E47" s="43"/>
      <c r="F47" s="43"/>
      <c r="G47" s="43"/>
      <c r="H47" s="43"/>
      <c r="I47" s="128"/>
      <c r="J47" s="43"/>
      <c r="K47" s="46"/>
    </row>
    <row r="48" spans="2:11" s="1" customFormat="1" ht="14.45" customHeight="1">
      <c r="B48" s="42"/>
      <c r="C48" s="38" t="s">
        <v>18</v>
      </c>
      <c r="D48" s="43"/>
      <c r="E48" s="43"/>
      <c r="F48" s="43"/>
      <c r="G48" s="43"/>
      <c r="H48" s="43"/>
      <c r="I48" s="128"/>
      <c r="J48" s="43"/>
      <c r="K48" s="46"/>
    </row>
    <row r="49" spans="2:47" s="1" customFormat="1" ht="22.5" customHeight="1">
      <c r="B49" s="42"/>
      <c r="C49" s="43"/>
      <c r="D49" s="43"/>
      <c r="E49" s="420" t="str">
        <f>E7</f>
        <v>Národní telemedicínské centrum</v>
      </c>
      <c r="F49" s="421"/>
      <c r="G49" s="421"/>
      <c r="H49" s="421"/>
      <c r="I49" s="128"/>
      <c r="J49" s="43"/>
      <c r="K49" s="46"/>
    </row>
    <row r="50" spans="2:47">
      <c r="B50" s="29"/>
      <c r="C50" s="38" t="s">
        <v>278</v>
      </c>
      <c r="D50" s="30"/>
      <c r="E50" s="30"/>
      <c r="F50" s="30"/>
      <c r="G50" s="30"/>
      <c r="H50" s="30"/>
      <c r="I50" s="127"/>
      <c r="J50" s="30"/>
      <c r="K50" s="32"/>
    </row>
    <row r="51" spans="2:47" ht="22.5" customHeight="1">
      <c r="B51" s="29"/>
      <c r="C51" s="30"/>
      <c r="D51" s="30"/>
      <c r="E51" s="420" t="s">
        <v>14332</v>
      </c>
      <c r="F51" s="380"/>
      <c r="G51" s="380"/>
      <c r="H51" s="380"/>
      <c r="I51" s="127"/>
      <c r="J51" s="30"/>
      <c r="K51" s="32"/>
    </row>
    <row r="52" spans="2:47">
      <c r="B52" s="29"/>
      <c r="C52" s="38" t="s">
        <v>425</v>
      </c>
      <c r="D52" s="30"/>
      <c r="E52" s="30"/>
      <c r="F52" s="30"/>
      <c r="G52" s="30"/>
      <c r="H52" s="30"/>
      <c r="I52" s="127"/>
      <c r="J52" s="30"/>
      <c r="K52" s="32"/>
    </row>
    <row r="53" spans="2:47" s="1" customFormat="1" ht="22.5" customHeight="1">
      <c r="B53" s="42"/>
      <c r="C53" s="43"/>
      <c r="D53" s="43"/>
      <c r="E53" s="404" t="s">
        <v>14434</v>
      </c>
      <c r="F53" s="423"/>
      <c r="G53" s="423"/>
      <c r="H53" s="423"/>
      <c r="I53" s="128"/>
      <c r="J53" s="43"/>
      <c r="K53" s="46"/>
    </row>
    <row r="54" spans="2:47" s="1" customFormat="1" ht="14.45" customHeight="1">
      <c r="B54" s="42"/>
      <c r="C54" s="38" t="s">
        <v>427</v>
      </c>
      <c r="D54" s="43"/>
      <c r="E54" s="43"/>
      <c r="F54" s="43"/>
      <c r="G54" s="43"/>
      <c r="H54" s="43"/>
      <c r="I54" s="128"/>
      <c r="J54" s="43"/>
      <c r="K54" s="46"/>
    </row>
    <row r="55" spans="2:47" s="1" customFormat="1" ht="23.25" customHeight="1">
      <c r="B55" s="42"/>
      <c r="C55" s="43"/>
      <c r="D55" s="43"/>
      <c r="E55" s="422" t="str">
        <f>E13</f>
        <v>03b - Evakuační rozhlas</v>
      </c>
      <c r="F55" s="423"/>
      <c r="G55" s="423"/>
      <c r="H55" s="423"/>
      <c r="I55" s="128"/>
      <c r="J55" s="43"/>
      <c r="K55" s="46"/>
    </row>
    <row r="56" spans="2:47" s="1" customFormat="1" ht="6.95" customHeight="1">
      <c r="B56" s="42"/>
      <c r="C56" s="43"/>
      <c r="D56" s="43"/>
      <c r="E56" s="43"/>
      <c r="F56" s="43"/>
      <c r="G56" s="43"/>
      <c r="H56" s="43"/>
      <c r="I56" s="128"/>
      <c r="J56" s="43"/>
      <c r="K56" s="46"/>
    </row>
    <row r="57" spans="2:47" s="1" customFormat="1" ht="18" customHeight="1">
      <c r="B57" s="42"/>
      <c r="C57" s="38" t="s">
        <v>23</v>
      </c>
      <c r="D57" s="43"/>
      <c r="E57" s="43"/>
      <c r="F57" s="36" t="str">
        <f>F16</f>
        <v>FN Olomouc</v>
      </c>
      <c r="G57" s="43"/>
      <c r="H57" s="43"/>
      <c r="I57" s="129" t="s">
        <v>25</v>
      </c>
      <c r="J57" s="130" t="str">
        <f>IF(J16="","",J16)</f>
        <v>26.1.2017</v>
      </c>
      <c r="K57" s="46"/>
    </row>
    <row r="58" spans="2:47" s="1" customFormat="1" ht="6.95" customHeight="1">
      <c r="B58" s="42"/>
      <c r="C58" s="43"/>
      <c r="D58" s="43"/>
      <c r="E58" s="43"/>
      <c r="F58" s="43"/>
      <c r="G58" s="43"/>
      <c r="H58" s="43"/>
      <c r="I58" s="128"/>
      <c r="J58" s="43"/>
      <c r="K58" s="46"/>
    </row>
    <row r="59" spans="2:47" s="1" customFormat="1">
      <c r="B59" s="42"/>
      <c r="C59" s="38" t="s">
        <v>27</v>
      </c>
      <c r="D59" s="43"/>
      <c r="E59" s="43"/>
      <c r="F59" s="36" t="str">
        <f>E19</f>
        <v>SPS Projekt s. r.o., Za Návsí 1670/9, Praha 10</v>
      </c>
      <c r="G59" s="43"/>
      <c r="H59" s="43"/>
      <c r="I59" s="129" t="s">
        <v>34</v>
      </c>
      <c r="J59" s="36" t="str">
        <f>E25</f>
        <v>OK Plan Architects s.r.o., Na Závodí 631, Humpolec</v>
      </c>
      <c r="K59" s="46"/>
    </row>
    <row r="60" spans="2:47" s="1" customFormat="1" ht="14.45" customHeight="1">
      <c r="B60" s="42"/>
      <c r="C60" s="38" t="s">
        <v>32</v>
      </c>
      <c r="D60" s="43"/>
      <c r="E60" s="43"/>
      <c r="F60" s="36" t="str">
        <f>IF(E22="","",E22)</f>
        <v/>
      </c>
      <c r="G60" s="43"/>
      <c r="H60" s="43"/>
      <c r="I60" s="128"/>
      <c r="J60" s="43"/>
      <c r="K60" s="46"/>
    </row>
    <row r="61" spans="2:47" s="1" customFormat="1" ht="10.35" customHeight="1">
      <c r="B61" s="42"/>
      <c r="C61" s="43"/>
      <c r="D61" s="43"/>
      <c r="E61" s="43"/>
      <c r="F61" s="43"/>
      <c r="G61" s="43"/>
      <c r="H61" s="43"/>
      <c r="I61" s="128"/>
      <c r="J61" s="43"/>
      <c r="K61" s="46"/>
    </row>
    <row r="62" spans="2:47" s="1" customFormat="1" ht="29.25" customHeight="1">
      <c r="B62" s="42"/>
      <c r="C62" s="154" t="s">
        <v>281</v>
      </c>
      <c r="D62" s="142"/>
      <c r="E62" s="142"/>
      <c r="F62" s="142"/>
      <c r="G62" s="142"/>
      <c r="H62" s="142"/>
      <c r="I62" s="155"/>
      <c r="J62" s="156" t="s">
        <v>282</v>
      </c>
      <c r="K62" s="157"/>
    </row>
    <row r="63" spans="2:47" s="1" customFormat="1" ht="10.35" customHeight="1">
      <c r="B63" s="42"/>
      <c r="C63" s="43"/>
      <c r="D63" s="43"/>
      <c r="E63" s="43"/>
      <c r="F63" s="43"/>
      <c r="G63" s="43"/>
      <c r="H63" s="43"/>
      <c r="I63" s="128"/>
      <c r="J63" s="43"/>
      <c r="K63" s="46"/>
    </row>
    <row r="64" spans="2:47" s="1" customFormat="1" ht="29.25" customHeight="1">
      <c r="B64" s="42"/>
      <c r="C64" s="158" t="s">
        <v>283</v>
      </c>
      <c r="D64" s="43"/>
      <c r="E64" s="43"/>
      <c r="F64" s="43"/>
      <c r="G64" s="43"/>
      <c r="H64" s="43"/>
      <c r="I64" s="128"/>
      <c r="J64" s="138">
        <f>J94</f>
        <v>0</v>
      </c>
      <c r="K64" s="46"/>
      <c r="AU64" s="25" t="s">
        <v>284</v>
      </c>
    </row>
    <row r="65" spans="2:12" s="8" customFormat="1" ht="24.95" customHeight="1">
      <c r="B65" s="159"/>
      <c r="C65" s="160"/>
      <c r="D65" s="161" t="s">
        <v>14506</v>
      </c>
      <c r="E65" s="162"/>
      <c r="F65" s="162"/>
      <c r="G65" s="162"/>
      <c r="H65" s="162"/>
      <c r="I65" s="163"/>
      <c r="J65" s="164">
        <f>J95</f>
        <v>0</v>
      </c>
      <c r="K65" s="165"/>
    </row>
    <row r="66" spans="2:12" s="9" customFormat="1" ht="19.899999999999999" customHeight="1">
      <c r="B66" s="166"/>
      <c r="C66" s="167"/>
      <c r="D66" s="168" t="s">
        <v>14507</v>
      </c>
      <c r="E66" s="169"/>
      <c r="F66" s="169"/>
      <c r="G66" s="169"/>
      <c r="H66" s="169"/>
      <c r="I66" s="170"/>
      <c r="J66" s="171">
        <f>J96</f>
        <v>0</v>
      </c>
      <c r="K66" s="172"/>
    </row>
    <row r="67" spans="2:12" s="9" customFormat="1" ht="19.899999999999999" customHeight="1">
      <c r="B67" s="166"/>
      <c r="C67" s="167"/>
      <c r="D67" s="168" t="s">
        <v>14508</v>
      </c>
      <c r="E67" s="169"/>
      <c r="F67" s="169"/>
      <c r="G67" s="169"/>
      <c r="H67" s="169"/>
      <c r="I67" s="170"/>
      <c r="J67" s="171">
        <f>J120</f>
        <v>0</v>
      </c>
      <c r="K67" s="172"/>
    </row>
    <row r="68" spans="2:12" s="9" customFormat="1" ht="19.899999999999999" customHeight="1">
      <c r="B68" s="166"/>
      <c r="C68" s="167"/>
      <c r="D68" s="168" t="s">
        <v>14509</v>
      </c>
      <c r="E68" s="169"/>
      <c r="F68" s="169"/>
      <c r="G68" s="169"/>
      <c r="H68" s="169"/>
      <c r="I68" s="170"/>
      <c r="J68" s="171">
        <f>J125</f>
        <v>0</v>
      </c>
      <c r="K68" s="172"/>
    </row>
    <row r="69" spans="2:12" s="9" customFormat="1" ht="19.899999999999999" customHeight="1">
      <c r="B69" s="166"/>
      <c r="C69" s="167"/>
      <c r="D69" s="168" t="s">
        <v>14510</v>
      </c>
      <c r="E69" s="169"/>
      <c r="F69" s="169"/>
      <c r="G69" s="169"/>
      <c r="H69" s="169"/>
      <c r="I69" s="170"/>
      <c r="J69" s="171">
        <f>J137</f>
        <v>0</v>
      </c>
      <c r="K69" s="172"/>
    </row>
    <row r="70" spans="2:12" s="9" customFormat="1" ht="19.899999999999999" customHeight="1">
      <c r="B70" s="166"/>
      <c r="C70" s="167"/>
      <c r="D70" s="168" t="s">
        <v>14511</v>
      </c>
      <c r="E70" s="169"/>
      <c r="F70" s="169"/>
      <c r="G70" s="169"/>
      <c r="H70" s="169"/>
      <c r="I70" s="170"/>
      <c r="J70" s="171">
        <f>J141</f>
        <v>0</v>
      </c>
      <c r="K70" s="172"/>
    </row>
    <row r="71" spans="2:12" s="1" customFormat="1" ht="21.75" customHeight="1">
      <c r="B71" s="42"/>
      <c r="C71" s="43"/>
      <c r="D71" s="43"/>
      <c r="E71" s="43"/>
      <c r="F71" s="43"/>
      <c r="G71" s="43"/>
      <c r="H71" s="43"/>
      <c r="I71" s="128"/>
      <c r="J71" s="43"/>
      <c r="K71" s="46"/>
    </row>
    <row r="72" spans="2:12" s="1" customFormat="1" ht="6.95" customHeight="1">
      <c r="B72" s="57"/>
      <c r="C72" s="58"/>
      <c r="D72" s="58"/>
      <c r="E72" s="58"/>
      <c r="F72" s="58"/>
      <c r="G72" s="58"/>
      <c r="H72" s="58"/>
      <c r="I72" s="149"/>
      <c r="J72" s="58"/>
      <c r="K72" s="59"/>
    </row>
    <row r="76" spans="2:12" s="1" customFormat="1" ht="6.95" customHeight="1">
      <c r="B76" s="60"/>
      <c r="C76" s="61"/>
      <c r="D76" s="61"/>
      <c r="E76" s="61"/>
      <c r="F76" s="61"/>
      <c r="G76" s="61"/>
      <c r="H76" s="61"/>
      <c r="I76" s="152"/>
      <c r="J76" s="61"/>
      <c r="K76" s="61"/>
      <c r="L76" s="62"/>
    </row>
    <row r="77" spans="2:12" s="1" customFormat="1" ht="36.950000000000003" customHeight="1">
      <c r="B77" s="42"/>
      <c r="C77" s="63" t="s">
        <v>292</v>
      </c>
      <c r="D77" s="64"/>
      <c r="E77" s="64"/>
      <c r="F77" s="64"/>
      <c r="G77" s="64"/>
      <c r="H77" s="64"/>
      <c r="I77" s="173"/>
      <c r="J77" s="64"/>
      <c r="K77" s="64"/>
      <c r="L77" s="62"/>
    </row>
    <row r="78" spans="2:12" s="1" customFormat="1" ht="6.95" customHeight="1">
      <c r="B78" s="42"/>
      <c r="C78" s="64"/>
      <c r="D78" s="64"/>
      <c r="E78" s="64"/>
      <c r="F78" s="64"/>
      <c r="G78" s="64"/>
      <c r="H78" s="64"/>
      <c r="I78" s="173"/>
      <c r="J78" s="64"/>
      <c r="K78" s="64"/>
      <c r="L78" s="62"/>
    </row>
    <row r="79" spans="2:12" s="1" customFormat="1" ht="14.45" customHeight="1">
      <c r="B79" s="42"/>
      <c r="C79" s="66" t="s">
        <v>18</v>
      </c>
      <c r="D79" s="64"/>
      <c r="E79" s="64"/>
      <c r="F79" s="64"/>
      <c r="G79" s="64"/>
      <c r="H79" s="64"/>
      <c r="I79" s="173"/>
      <c r="J79" s="64"/>
      <c r="K79" s="64"/>
      <c r="L79" s="62"/>
    </row>
    <row r="80" spans="2:12" s="1" customFormat="1" ht="22.5" customHeight="1">
      <c r="B80" s="42"/>
      <c r="C80" s="64"/>
      <c r="D80" s="64"/>
      <c r="E80" s="424" t="str">
        <f>E7</f>
        <v>Národní telemedicínské centrum</v>
      </c>
      <c r="F80" s="425"/>
      <c r="G80" s="425"/>
      <c r="H80" s="425"/>
      <c r="I80" s="173"/>
      <c r="J80" s="64"/>
      <c r="K80" s="64"/>
      <c r="L80" s="62"/>
    </row>
    <row r="81" spans="2:63">
      <c r="B81" s="29"/>
      <c r="C81" s="66" t="s">
        <v>278</v>
      </c>
      <c r="D81" s="219"/>
      <c r="E81" s="219"/>
      <c r="F81" s="219"/>
      <c r="G81" s="219"/>
      <c r="H81" s="219"/>
      <c r="J81" s="219"/>
      <c r="K81" s="219"/>
      <c r="L81" s="220"/>
    </row>
    <row r="82" spans="2:63" ht="22.5" customHeight="1">
      <c r="B82" s="29"/>
      <c r="C82" s="219"/>
      <c r="D82" s="219"/>
      <c r="E82" s="424" t="s">
        <v>14332</v>
      </c>
      <c r="F82" s="429"/>
      <c r="G82" s="429"/>
      <c r="H82" s="429"/>
      <c r="J82" s="219"/>
      <c r="K82" s="219"/>
      <c r="L82" s="220"/>
    </row>
    <row r="83" spans="2:63">
      <c r="B83" s="29"/>
      <c r="C83" s="66" t="s">
        <v>425</v>
      </c>
      <c r="D83" s="219"/>
      <c r="E83" s="219"/>
      <c r="F83" s="219"/>
      <c r="G83" s="219"/>
      <c r="H83" s="219"/>
      <c r="J83" s="219"/>
      <c r="K83" s="219"/>
      <c r="L83" s="220"/>
    </row>
    <row r="84" spans="2:63" s="1" customFormat="1" ht="22.5" customHeight="1">
      <c r="B84" s="42"/>
      <c r="C84" s="64"/>
      <c r="D84" s="64"/>
      <c r="E84" s="428" t="s">
        <v>14434</v>
      </c>
      <c r="F84" s="426"/>
      <c r="G84" s="426"/>
      <c r="H84" s="426"/>
      <c r="I84" s="173"/>
      <c r="J84" s="64"/>
      <c r="K84" s="64"/>
      <c r="L84" s="62"/>
    </row>
    <row r="85" spans="2:63" s="1" customFormat="1" ht="14.45" customHeight="1">
      <c r="B85" s="42"/>
      <c r="C85" s="66" t="s">
        <v>427</v>
      </c>
      <c r="D85" s="64"/>
      <c r="E85" s="64"/>
      <c r="F85" s="64"/>
      <c r="G85" s="64"/>
      <c r="H85" s="64"/>
      <c r="I85" s="173"/>
      <c r="J85" s="64"/>
      <c r="K85" s="64"/>
      <c r="L85" s="62"/>
    </row>
    <row r="86" spans="2:63" s="1" customFormat="1" ht="23.25" customHeight="1">
      <c r="B86" s="42"/>
      <c r="C86" s="64"/>
      <c r="D86" s="64"/>
      <c r="E86" s="395" t="str">
        <f>E13</f>
        <v>03b - Evakuační rozhlas</v>
      </c>
      <c r="F86" s="426"/>
      <c r="G86" s="426"/>
      <c r="H86" s="426"/>
      <c r="I86" s="173"/>
      <c r="J86" s="64"/>
      <c r="K86" s="64"/>
      <c r="L86" s="62"/>
    </row>
    <row r="87" spans="2:63" s="1" customFormat="1" ht="6.95" customHeight="1">
      <c r="B87" s="42"/>
      <c r="C87" s="64"/>
      <c r="D87" s="64"/>
      <c r="E87" s="64"/>
      <c r="F87" s="64"/>
      <c r="G87" s="64"/>
      <c r="H87" s="64"/>
      <c r="I87" s="173"/>
      <c r="J87" s="64"/>
      <c r="K87" s="64"/>
      <c r="L87" s="62"/>
    </row>
    <row r="88" spans="2:63" s="1" customFormat="1" ht="18" customHeight="1">
      <c r="B88" s="42"/>
      <c r="C88" s="66" t="s">
        <v>23</v>
      </c>
      <c r="D88" s="64"/>
      <c r="E88" s="64"/>
      <c r="F88" s="174" t="str">
        <f>F16</f>
        <v>FN Olomouc</v>
      </c>
      <c r="G88" s="64"/>
      <c r="H88" s="64"/>
      <c r="I88" s="175" t="s">
        <v>25</v>
      </c>
      <c r="J88" s="74" t="str">
        <f>IF(J16="","",J16)</f>
        <v>26.1.2017</v>
      </c>
      <c r="K88" s="64"/>
      <c r="L88" s="62"/>
    </row>
    <row r="89" spans="2:63" s="1" customFormat="1" ht="6.95" customHeight="1">
      <c r="B89" s="42"/>
      <c r="C89" s="64"/>
      <c r="D89" s="64"/>
      <c r="E89" s="64"/>
      <c r="F89" s="64"/>
      <c r="G89" s="64"/>
      <c r="H89" s="64"/>
      <c r="I89" s="173"/>
      <c r="J89" s="64"/>
      <c r="K89" s="64"/>
      <c r="L89" s="62"/>
    </row>
    <row r="90" spans="2:63" s="1" customFormat="1">
      <c r="B90" s="42"/>
      <c r="C90" s="66" t="s">
        <v>27</v>
      </c>
      <c r="D90" s="64"/>
      <c r="E90" s="64"/>
      <c r="F90" s="174" t="str">
        <f>E19</f>
        <v>SPS Projekt s. r.o., Za Návsí 1670/9, Praha 10</v>
      </c>
      <c r="G90" s="64"/>
      <c r="H90" s="64"/>
      <c r="I90" s="175" t="s">
        <v>34</v>
      </c>
      <c r="J90" s="174" t="str">
        <f>E25</f>
        <v>OK Plan Architects s.r.o., Na Závodí 631, Humpolec</v>
      </c>
      <c r="K90" s="64"/>
      <c r="L90" s="62"/>
    </row>
    <row r="91" spans="2:63" s="1" customFormat="1" ht="14.45" customHeight="1">
      <c r="B91" s="42"/>
      <c r="C91" s="66" t="s">
        <v>32</v>
      </c>
      <c r="D91" s="64"/>
      <c r="E91" s="64"/>
      <c r="F91" s="174" t="str">
        <f>IF(E22="","",E22)</f>
        <v/>
      </c>
      <c r="G91" s="64"/>
      <c r="H91" s="64"/>
      <c r="I91" s="173"/>
      <c r="J91" s="64"/>
      <c r="K91" s="64"/>
      <c r="L91" s="62"/>
    </row>
    <row r="92" spans="2:63" s="1" customFormat="1" ht="10.35" customHeight="1">
      <c r="B92" s="42"/>
      <c r="C92" s="64"/>
      <c r="D92" s="64"/>
      <c r="E92" s="64"/>
      <c r="F92" s="64"/>
      <c r="G92" s="64"/>
      <c r="H92" s="64"/>
      <c r="I92" s="173"/>
      <c r="J92" s="64"/>
      <c r="K92" s="64"/>
      <c r="L92" s="62"/>
    </row>
    <row r="93" spans="2:63" s="10" customFormat="1" ht="29.25" customHeight="1">
      <c r="B93" s="176"/>
      <c r="C93" s="177" t="s">
        <v>293</v>
      </c>
      <c r="D93" s="178" t="s">
        <v>59</v>
      </c>
      <c r="E93" s="178" t="s">
        <v>55</v>
      </c>
      <c r="F93" s="178" t="s">
        <v>294</v>
      </c>
      <c r="G93" s="178" t="s">
        <v>295</v>
      </c>
      <c r="H93" s="178" t="s">
        <v>296</v>
      </c>
      <c r="I93" s="179" t="s">
        <v>297</v>
      </c>
      <c r="J93" s="178" t="s">
        <v>282</v>
      </c>
      <c r="K93" s="180" t="s">
        <v>298</v>
      </c>
      <c r="L93" s="181"/>
      <c r="M93" s="82" t="s">
        <v>299</v>
      </c>
      <c r="N93" s="83" t="s">
        <v>44</v>
      </c>
      <c r="O93" s="83" t="s">
        <v>300</v>
      </c>
      <c r="P93" s="83" t="s">
        <v>301</v>
      </c>
      <c r="Q93" s="83" t="s">
        <v>302</v>
      </c>
      <c r="R93" s="83" t="s">
        <v>303</v>
      </c>
      <c r="S93" s="83" t="s">
        <v>304</v>
      </c>
      <c r="T93" s="84" t="s">
        <v>305</v>
      </c>
    </row>
    <row r="94" spans="2:63" s="1" customFormat="1" ht="29.25" customHeight="1">
      <c r="B94" s="42"/>
      <c r="C94" s="88" t="s">
        <v>283</v>
      </c>
      <c r="D94" s="64"/>
      <c r="E94" s="64"/>
      <c r="F94" s="64"/>
      <c r="G94" s="64"/>
      <c r="H94" s="64"/>
      <c r="I94" s="173"/>
      <c r="J94" s="182">
        <f>BK94</f>
        <v>0</v>
      </c>
      <c r="K94" s="64"/>
      <c r="L94" s="62"/>
      <c r="M94" s="85"/>
      <c r="N94" s="86"/>
      <c r="O94" s="86"/>
      <c r="P94" s="183">
        <f>P95</f>
        <v>0</v>
      </c>
      <c r="Q94" s="86"/>
      <c r="R94" s="183">
        <f>R95</f>
        <v>0</v>
      </c>
      <c r="S94" s="86"/>
      <c r="T94" s="184">
        <f>T95</f>
        <v>0</v>
      </c>
      <c r="AT94" s="25" t="s">
        <v>73</v>
      </c>
      <c r="AU94" s="25" t="s">
        <v>284</v>
      </c>
      <c r="BK94" s="185">
        <f>BK95</f>
        <v>0</v>
      </c>
    </row>
    <row r="95" spans="2:63" s="11" customFormat="1" ht="37.35" customHeight="1">
      <c r="B95" s="186"/>
      <c r="C95" s="187"/>
      <c r="D95" s="188" t="s">
        <v>73</v>
      </c>
      <c r="E95" s="189" t="s">
        <v>5186</v>
      </c>
      <c r="F95" s="189" t="s">
        <v>251</v>
      </c>
      <c r="G95" s="187"/>
      <c r="H95" s="187"/>
      <c r="I95" s="190"/>
      <c r="J95" s="191">
        <f>BK95</f>
        <v>0</v>
      </c>
      <c r="K95" s="187"/>
      <c r="L95" s="192"/>
      <c r="M95" s="193"/>
      <c r="N95" s="194"/>
      <c r="O95" s="194"/>
      <c r="P95" s="195">
        <f>P96+P120+P125+P137+P141</f>
        <v>0</v>
      </c>
      <c r="Q95" s="194"/>
      <c r="R95" s="195">
        <f>R96+R120+R125+R137+R141</f>
        <v>0</v>
      </c>
      <c r="S95" s="194"/>
      <c r="T95" s="196">
        <f>T96+T120+T125+T137+T141</f>
        <v>0</v>
      </c>
      <c r="AR95" s="197" t="s">
        <v>84</v>
      </c>
      <c r="AT95" s="198" t="s">
        <v>73</v>
      </c>
      <c r="AU95" s="198" t="s">
        <v>74</v>
      </c>
      <c r="AY95" s="197" t="s">
        <v>308</v>
      </c>
      <c r="BK95" s="199">
        <f>BK96+BK120+BK125+BK137+BK141</f>
        <v>0</v>
      </c>
    </row>
    <row r="96" spans="2:63" s="11" customFormat="1" ht="19.899999999999999" customHeight="1">
      <c r="B96" s="186"/>
      <c r="C96" s="187"/>
      <c r="D96" s="200" t="s">
        <v>73</v>
      </c>
      <c r="E96" s="201" t="s">
        <v>5458</v>
      </c>
      <c r="F96" s="201" t="s">
        <v>14512</v>
      </c>
      <c r="G96" s="187"/>
      <c r="H96" s="187"/>
      <c r="I96" s="190"/>
      <c r="J96" s="202">
        <f>BK96</f>
        <v>0</v>
      </c>
      <c r="K96" s="187"/>
      <c r="L96" s="192"/>
      <c r="M96" s="193"/>
      <c r="N96" s="194"/>
      <c r="O96" s="194"/>
      <c r="P96" s="195">
        <f>SUM(P97:P119)</f>
        <v>0</v>
      </c>
      <c r="Q96" s="194"/>
      <c r="R96" s="195">
        <f>SUM(R97:R119)</f>
        <v>0</v>
      </c>
      <c r="S96" s="194"/>
      <c r="T96" s="196">
        <f>SUM(T97:T119)</f>
        <v>0</v>
      </c>
      <c r="AR96" s="197" t="s">
        <v>84</v>
      </c>
      <c r="AT96" s="198" t="s">
        <v>73</v>
      </c>
      <c r="AU96" s="198" t="s">
        <v>82</v>
      </c>
      <c r="AY96" s="197" t="s">
        <v>308</v>
      </c>
      <c r="BK96" s="199">
        <f>SUM(BK97:BK119)</f>
        <v>0</v>
      </c>
    </row>
    <row r="97" spans="2:65" s="1" customFormat="1" ht="44.25" customHeight="1">
      <c r="B97" s="42"/>
      <c r="C97" s="203" t="s">
        <v>82</v>
      </c>
      <c r="D97" s="203" t="s">
        <v>311</v>
      </c>
      <c r="E97" s="204" t="s">
        <v>10043</v>
      </c>
      <c r="F97" s="205" t="s">
        <v>14513</v>
      </c>
      <c r="G97" s="206" t="s">
        <v>5275</v>
      </c>
      <c r="H97" s="207">
        <v>1</v>
      </c>
      <c r="I97" s="208"/>
      <c r="J97" s="209">
        <f>ROUND(I97*H97,2)</f>
        <v>0</v>
      </c>
      <c r="K97" s="205" t="s">
        <v>21</v>
      </c>
      <c r="L97" s="62"/>
      <c r="M97" s="210" t="s">
        <v>21</v>
      </c>
      <c r="N97" s="211" t="s">
        <v>45</v>
      </c>
      <c r="O97" s="43"/>
      <c r="P97" s="212">
        <f>O97*H97</f>
        <v>0</v>
      </c>
      <c r="Q97" s="212">
        <v>0</v>
      </c>
      <c r="R97" s="212">
        <f>Q97*H97</f>
        <v>0</v>
      </c>
      <c r="S97" s="212">
        <v>0</v>
      </c>
      <c r="T97" s="213">
        <f>S97*H97</f>
        <v>0</v>
      </c>
      <c r="AR97" s="25" t="s">
        <v>375</v>
      </c>
      <c r="AT97" s="25" t="s">
        <v>311</v>
      </c>
      <c r="AU97" s="25" t="s">
        <v>84</v>
      </c>
      <c r="AY97" s="25" t="s">
        <v>308</v>
      </c>
      <c r="BE97" s="214">
        <f>IF(N97="základní",J97,0)</f>
        <v>0</v>
      </c>
      <c r="BF97" s="214">
        <f>IF(N97="snížená",J97,0)</f>
        <v>0</v>
      </c>
      <c r="BG97" s="214">
        <f>IF(N97="zákl. přenesená",J97,0)</f>
        <v>0</v>
      </c>
      <c r="BH97" s="214">
        <f>IF(N97="sníž. přenesená",J97,0)</f>
        <v>0</v>
      </c>
      <c r="BI97" s="214">
        <f>IF(N97="nulová",J97,0)</f>
        <v>0</v>
      </c>
      <c r="BJ97" s="25" t="s">
        <v>82</v>
      </c>
      <c r="BK97" s="214">
        <f>ROUND(I97*H97,2)</f>
        <v>0</v>
      </c>
      <c r="BL97" s="25" t="s">
        <v>375</v>
      </c>
      <c r="BM97" s="25" t="s">
        <v>84</v>
      </c>
    </row>
    <row r="98" spans="2:65" s="1" customFormat="1" ht="22.5" customHeight="1">
      <c r="B98" s="42"/>
      <c r="C98" s="203" t="s">
        <v>84</v>
      </c>
      <c r="D98" s="203" t="s">
        <v>311</v>
      </c>
      <c r="E98" s="204" t="s">
        <v>10046</v>
      </c>
      <c r="F98" s="205" t="s">
        <v>14514</v>
      </c>
      <c r="G98" s="206" t="s">
        <v>5275</v>
      </c>
      <c r="H98" s="207">
        <v>1</v>
      </c>
      <c r="I98" s="208"/>
      <c r="J98" s="209">
        <f>ROUND(I98*H98,2)</f>
        <v>0</v>
      </c>
      <c r="K98" s="205" t="s">
        <v>21</v>
      </c>
      <c r="L98" s="62"/>
      <c r="M98" s="210" t="s">
        <v>21</v>
      </c>
      <c r="N98" s="211" t="s">
        <v>45</v>
      </c>
      <c r="O98" s="43"/>
      <c r="P98" s="212">
        <f>O98*H98</f>
        <v>0</v>
      </c>
      <c r="Q98" s="212">
        <v>0</v>
      </c>
      <c r="R98" s="212">
        <f>Q98*H98</f>
        <v>0</v>
      </c>
      <c r="S98" s="212">
        <v>0</v>
      </c>
      <c r="T98" s="213">
        <f>S98*H98</f>
        <v>0</v>
      </c>
      <c r="AR98" s="25" t="s">
        <v>375</v>
      </c>
      <c r="AT98" s="25" t="s">
        <v>311</v>
      </c>
      <c r="AU98" s="25" t="s">
        <v>84</v>
      </c>
      <c r="AY98" s="25" t="s">
        <v>308</v>
      </c>
      <c r="BE98" s="214">
        <f>IF(N98="základní",J98,0)</f>
        <v>0</v>
      </c>
      <c r="BF98" s="214">
        <f>IF(N98="snížená",J98,0)</f>
        <v>0</v>
      </c>
      <c r="BG98" s="214">
        <f>IF(N98="zákl. přenesená",J98,0)</f>
        <v>0</v>
      </c>
      <c r="BH98" s="214">
        <f>IF(N98="sníž. přenesená",J98,0)</f>
        <v>0</v>
      </c>
      <c r="BI98" s="214">
        <f>IF(N98="nulová",J98,0)</f>
        <v>0</v>
      </c>
      <c r="BJ98" s="25" t="s">
        <v>82</v>
      </c>
      <c r="BK98" s="214">
        <f>ROUND(I98*H98,2)</f>
        <v>0</v>
      </c>
      <c r="BL98" s="25" t="s">
        <v>375</v>
      </c>
      <c r="BM98" s="25" t="s">
        <v>327</v>
      </c>
    </row>
    <row r="99" spans="2:65" s="1" customFormat="1" ht="22.5" customHeight="1">
      <c r="B99" s="42"/>
      <c r="C99" s="203" t="s">
        <v>95</v>
      </c>
      <c r="D99" s="203" t="s">
        <v>311</v>
      </c>
      <c r="E99" s="204" t="s">
        <v>10049</v>
      </c>
      <c r="F99" s="205" t="s">
        <v>14515</v>
      </c>
      <c r="G99" s="206" t="s">
        <v>5275</v>
      </c>
      <c r="H99" s="207">
        <v>2</v>
      </c>
      <c r="I99" s="208"/>
      <c r="J99" s="209">
        <f>ROUND(I99*H99,2)</f>
        <v>0</v>
      </c>
      <c r="K99" s="205" t="s">
        <v>21</v>
      </c>
      <c r="L99" s="62"/>
      <c r="M99" s="210" t="s">
        <v>21</v>
      </c>
      <c r="N99" s="211" t="s">
        <v>45</v>
      </c>
      <c r="O99" s="43"/>
      <c r="P99" s="212">
        <f>O99*H99</f>
        <v>0</v>
      </c>
      <c r="Q99" s="212">
        <v>0</v>
      </c>
      <c r="R99" s="212">
        <f>Q99*H99</f>
        <v>0</v>
      </c>
      <c r="S99" s="212">
        <v>0</v>
      </c>
      <c r="T99" s="213">
        <f>S99*H99</f>
        <v>0</v>
      </c>
      <c r="AR99" s="25" t="s">
        <v>375</v>
      </c>
      <c r="AT99" s="25" t="s">
        <v>311</v>
      </c>
      <c r="AU99" s="25" t="s">
        <v>84</v>
      </c>
      <c r="AY99" s="25" t="s">
        <v>308</v>
      </c>
      <c r="BE99" s="214">
        <f>IF(N99="základní",J99,0)</f>
        <v>0</v>
      </c>
      <c r="BF99" s="214">
        <f>IF(N99="snížená",J99,0)</f>
        <v>0</v>
      </c>
      <c r="BG99" s="214">
        <f>IF(N99="zákl. přenesená",J99,0)</f>
        <v>0</v>
      </c>
      <c r="BH99" s="214">
        <f>IF(N99="sníž. přenesená",J99,0)</f>
        <v>0</v>
      </c>
      <c r="BI99" s="214">
        <f>IF(N99="nulová",J99,0)</f>
        <v>0</v>
      </c>
      <c r="BJ99" s="25" t="s">
        <v>82</v>
      </c>
      <c r="BK99" s="214">
        <f>ROUND(I99*H99,2)</f>
        <v>0</v>
      </c>
      <c r="BL99" s="25" t="s">
        <v>375</v>
      </c>
      <c r="BM99" s="25" t="s">
        <v>334</v>
      </c>
    </row>
    <row r="100" spans="2:65" s="1" customFormat="1" ht="22.5" customHeight="1">
      <c r="B100" s="42"/>
      <c r="C100" s="203" t="s">
        <v>327</v>
      </c>
      <c r="D100" s="203" t="s">
        <v>311</v>
      </c>
      <c r="E100" s="204" t="s">
        <v>10052</v>
      </c>
      <c r="F100" s="205" t="s">
        <v>14516</v>
      </c>
      <c r="G100" s="206" t="s">
        <v>5275</v>
      </c>
      <c r="H100" s="207">
        <v>1</v>
      </c>
      <c r="I100" s="208"/>
      <c r="J100" s="209">
        <f>ROUND(I100*H100,2)</f>
        <v>0</v>
      </c>
      <c r="K100" s="205" t="s">
        <v>21</v>
      </c>
      <c r="L100" s="62"/>
      <c r="M100" s="210" t="s">
        <v>21</v>
      </c>
      <c r="N100" s="211" t="s">
        <v>45</v>
      </c>
      <c r="O100" s="43"/>
      <c r="P100" s="212">
        <f>O100*H100</f>
        <v>0</v>
      </c>
      <c r="Q100" s="212">
        <v>0</v>
      </c>
      <c r="R100" s="212">
        <f>Q100*H100</f>
        <v>0</v>
      </c>
      <c r="S100" s="212">
        <v>0</v>
      </c>
      <c r="T100" s="213">
        <f>S100*H100</f>
        <v>0</v>
      </c>
      <c r="AR100" s="25" t="s">
        <v>375</v>
      </c>
      <c r="AT100" s="25" t="s">
        <v>311</v>
      </c>
      <c r="AU100" s="25" t="s">
        <v>84</v>
      </c>
      <c r="AY100" s="25" t="s">
        <v>308</v>
      </c>
      <c r="BE100" s="214">
        <f>IF(N100="základní",J100,0)</f>
        <v>0</v>
      </c>
      <c r="BF100" s="214">
        <f>IF(N100="snížená",J100,0)</f>
        <v>0</v>
      </c>
      <c r="BG100" s="214">
        <f>IF(N100="zákl. přenesená",J100,0)</f>
        <v>0</v>
      </c>
      <c r="BH100" s="214">
        <f>IF(N100="sníž. přenesená",J100,0)</f>
        <v>0</v>
      </c>
      <c r="BI100" s="214">
        <f>IF(N100="nulová",J100,0)</f>
        <v>0</v>
      </c>
      <c r="BJ100" s="25" t="s">
        <v>82</v>
      </c>
      <c r="BK100" s="214">
        <f>ROUND(I100*H100,2)</f>
        <v>0</v>
      </c>
      <c r="BL100" s="25" t="s">
        <v>375</v>
      </c>
      <c r="BM100" s="25" t="s">
        <v>342</v>
      </c>
    </row>
    <row r="101" spans="2:65" s="1" customFormat="1" ht="67.5">
      <c r="B101" s="42"/>
      <c r="C101" s="64"/>
      <c r="D101" s="246" t="s">
        <v>1656</v>
      </c>
      <c r="E101" s="64"/>
      <c r="F101" s="290" t="s">
        <v>14517</v>
      </c>
      <c r="G101" s="64"/>
      <c r="H101" s="64"/>
      <c r="I101" s="173"/>
      <c r="J101" s="64"/>
      <c r="K101" s="64"/>
      <c r="L101" s="62"/>
      <c r="M101" s="291"/>
      <c r="N101" s="43"/>
      <c r="O101" s="43"/>
      <c r="P101" s="43"/>
      <c r="Q101" s="43"/>
      <c r="R101" s="43"/>
      <c r="S101" s="43"/>
      <c r="T101" s="79"/>
      <c r="AT101" s="25" t="s">
        <v>1656</v>
      </c>
      <c r="AU101" s="25" t="s">
        <v>84</v>
      </c>
    </row>
    <row r="102" spans="2:65" s="1" customFormat="1" ht="22.5" customHeight="1">
      <c r="B102" s="42"/>
      <c r="C102" s="203" t="s">
        <v>307</v>
      </c>
      <c r="D102" s="203" t="s">
        <v>311</v>
      </c>
      <c r="E102" s="204" t="s">
        <v>10055</v>
      </c>
      <c r="F102" s="205" t="s">
        <v>14518</v>
      </c>
      <c r="G102" s="206" t="s">
        <v>5275</v>
      </c>
      <c r="H102" s="207">
        <v>1</v>
      </c>
      <c r="I102" s="208"/>
      <c r="J102" s="209">
        <f>ROUND(I102*H102,2)</f>
        <v>0</v>
      </c>
      <c r="K102" s="205" t="s">
        <v>21</v>
      </c>
      <c r="L102" s="62"/>
      <c r="M102" s="210" t="s">
        <v>21</v>
      </c>
      <c r="N102" s="211" t="s">
        <v>45</v>
      </c>
      <c r="O102" s="43"/>
      <c r="P102" s="212">
        <f>O102*H102</f>
        <v>0</v>
      </c>
      <c r="Q102" s="212">
        <v>0</v>
      </c>
      <c r="R102" s="212">
        <f>Q102*H102</f>
        <v>0</v>
      </c>
      <c r="S102" s="212">
        <v>0</v>
      </c>
      <c r="T102" s="213">
        <f>S102*H102</f>
        <v>0</v>
      </c>
      <c r="AR102" s="25" t="s">
        <v>375</v>
      </c>
      <c r="AT102" s="25" t="s">
        <v>311</v>
      </c>
      <c r="AU102" s="25" t="s">
        <v>84</v>
      </c>
      <c r="AY102" s="25" t="s">
        <v>308</v>
      </c>
      <c r="BE102" s="214">
        <f>IF(N102="základní",J102,0)</f>
        <v>0</v>
      </c>
      <c r="BF102" s="214">
        <f>IF(N102="snížená",J102,0)</f>
        <v>0</v>
      </c>
      <c r="BG102" s="214">
        <f>IF(N102="zákl. přenesená",J102,0)</f>
        <v>0</v>
      </c>
      <c r="BH102" s="214">
        <f>IF(N102="sníž. přenesená",J102,0)</f>
        <v>0</v>
      </c>
      <c r="BI102" s="214">
        <f>IF(N102="nulová",J102,0)</f>
        <v>0</v>
      </c>
      <c r="BJ102" s="25" t="s">
        <v>82</v>
      </c>
      <c r="BK102" s="214">
        <f>ROUND(I102*H102,2)</f>
        <v>0</v>
      </c>
      <c r="BL102" s="25" t="s">
        <v>375</v>
      </c>
      <c r="BM102" s="25" t="s">
        <v>350</v>
      </c>
    </row>
    <row r="103" spans="2:65" s="1" customFormat="1" ht="81">
      <c r="B103" s="42"/>
      <c r="C103" s="64"/>
      <c r="D103" s="246" t="s">
        <v>1656</v>
      </c>
      <c r="E103" s="64"/>
      <c r="F103" s="290" t="s">
        <v>14519</v>
      </c>
      <c r="G103" s="64"/>
      <c r="H103" s="64"/>
      <c r="I103" s="173"/>
      <c r="J103" s="64"/>
      <c r="K103" s="64"/>
      <c r="L103" s="62"/>
      <c r="M103" s="291"/>
      <c r="N103" s="43"/>
      <c r="O103" s="43"/>
      <c r="P103" s="43"/>
      <c r="Q103" s="43"/>
      <c r="R103" s="43"/>
      <c r="S103" s="43"/>
      <c r="T103" s="79"/>
      <c r="AT103" s="25" t="s">
        <v>1656</v>
      </c>
      <c r="AU103" s="25" t="s">
        <v>84</v>
      </c>
    </row>
    <row r="104" spans="2:65" s="1" customFormat="1" ht="22.5" customHeight="1">
      <c r="B104" s="42"/>
      <c r="C104" s="203" t="s">
        <v>334</v>
      </c>
      <c r="D104" s="203" t="s">
        <v>311</v>
      </c>
      <c r="E104" s="204" t="s">
        <v>10058</v>
      </c>
      <c r="F104" s="205" t="s">
        <v>14520</v>
      </c>
      <c r="G104" s="206" t="s">
        <v>5275</v>
      </c>
      <c r="H104" s="207">
        <v>1</v>
      </c>
      <c r="I104" s="208"/>
      <c r="J104" s="209">
        <f>ROUND(I104*H104,2)</f>
        <v>0</v>
      </c>
      <c r="K104" s="205" t="s">
        <v>21</v>
      </c>
      <c r="L104" s="62"/>
      <c r="M104" s="210" t="s">
        <v>21</v>
      </c>
      <c r="N104" s="211" t="s">
        <v>45</v>
      </c>
      <c r="O104" s="43"/>
      <c r="P104" s="212">
        <f>O104*H104</f>
        <v>0</v>
      </c>
      <c r="Q104" s="212">
        <v>0</v>
      </c>
      <c r="R104" s="212">
        <f>Q104*H104</f>
        <v>0</v>
      </c>
      <c r="S104" s="212">
        <v>0</v>
      </c>
      <c r="T104" s="213">
        <f>S104*H104</f>
        <v>0</v>
      </c>
      <c r="AR104" s="25" t="s">
        <v>375</v>
      </c>
      <c r="AT104" s="25" t="s">
        <v>311</v>
      </c>
      <c r="AU104" s="25" t="s">
        <v>84</v>
      </c>
      <c r="AY104" s="25" t="s">
        <v>308</v>
      </c>
      <c r="BE104" s="214">
        <f>IF(N104="základní",J104,0)</f>
        <v>0</v>
      </c>
      <c r="BF104" s="214">
        <f>IF(N104="snížená",J104,0)</f>
        <v>0</v>
      </c>
      <c r="BG104" s="214">
        <f>IF(N104="zákl. přenesená",J104,0)</f>
        <v>0</v>
      </c>
      <c r="BH104" s="214">
        <f>IF(N104="sníž. přenesená",J104,0)</f>
        <v>0</v>
      </c>
      <c r="BI104" s="214">
        <f>IF(N104="nulová",J104,0)</f>
        <v>0</v>
      </c>
      <c r="BJ104" s="25" t="s">
        <v>82</v>
      </c>
      <c r="BK104" s="214">
        <f>ROUND(I104*H104,2)</f>
        <v>0</v>
      </c>
      <c r="BL104" s="25" t="s">
        <v>375</v>
      </c>
      <c r="BM104" s="25" t="s">
        <v>360</v>
      </c>
    </row>
    <row r="105" spans="2:65" s="1" customFormat="1" ht="162">
      <c r="B105" s="42"/>
      <c r="C105" s="64"/>
      <c r="D105" s="246" t="s">
        <v>1656</v>
      </c>
      <c r="E105" s="64"/>
      <c r="F105" s="290" t="s">
        <v>14521</v>
      </c>
      <c r="G105" s="64"/>
      <c r="H105" s="64"/>
      <c r="I105" s="173"/>
      <c r="J105" s="64"/>
      <c r="K105" s="64"/>
      <c r="L105" s="62"/>
      <c r="M105" s="291"/>
      <c r="N105" s="43"/>
      <c r="O105" s="43"/>
      <c r="P105" s="43"/>
      <c r="Q105" s="43"/>
      <c r="R105" s="43"/>
      <c r="S105" s="43"/>
      <c r="T105" s="79"/>
      <c r="AT105" s="25" t="s">
        <v>1656</v>
      </c>
      <c r="AU105" s="25" t="s">
        <v>84</v>
      </c>
    </row>
    <row r="106" spans="2:65" s="1" customFormat="1" ht="22.5" customHeight="1">
      <c r="B106" s="42"/>
      <c r="C106" s="203" t="s">
        <v>338</v>
      </c>
      <c r="D106" s="203" t="s">
        <v>311</v>
      </c>
      <c r="E106" s="204" t="s">
        <v>10061</v>
      </c>
      <c r="F106" s="205" t="s">
        <v>14522</v>
      </c>
      <c r="G106" s="206" t="s">
        <v>5275</v>
      </c>
      <c r="H106" s="207">
        <v>1</v>
      </c>
      <c r="I106" s="208"/>
      <c r="J106" s="209">
        <f>ROUND(I106*H106,2)</f>
        <v>0</v>
      </c>
      <c r="K106" s="205" t="s">
        <v>21</v>
      </c>
      <c r="L106" s="62"/>
      <c r="M106" s="210" t="s">
        <v>21</v>
      </c>
      <c r="N106" s="211" t="s">
        <v>45</v>
      </c>
      <c r="O106" s="43"/>
      <c r="P106" s="212">
        <f>O106*H106</f>
        <v>0</v>
      </c>
      <c r="Q106" s="212">
        <v>0</v>
      </c>
      <c r="R106" s="212">
        <f>Q106*H106</f>
        <v>0</v>
      </c>
      <c r="S106" s="212">
        <v>0</v>
      </c>
      <c r="T106" s="213">
        <f>S106*H106</f>
        <v>0</v>
      </c>
      <c r="AR106" s="25" t="s">
        <v>375</v>
      </c>
      <c r="AT106" s="25" t="s">
        <v>311</v>
      </c>
      <c r="AU106" s="25" t="s">
        <v>84</v>
      </c>
      <c r="AY106" s="25" t="s">
        <v>308</v>
      </c>
      <c r="BE106" s="214">
        <f>IF(N106="základní",J106,0)</f>
        <v>0</v>
      </c>
      <c r="BF106" s="214">
        <f>IF(N106="snížená",J106,0)</f>
        <v>0</v>
      </c>
      <c r="BG106" s="214">
        <f>IF(N106="zákl. přenesená",J106,0)</f>
        <v>0</v>
      </c>
      <c r="BH106" s="214">
        <f>IF(N106="sníž. přenesená",J106,0)</f>
        <v>0</v>
      </c>
      <c r="BI106" s="214">
        <f>IF(N106="nulová",J106,0)</f>
        <v>0</v>
      </c>
      <c r="BJ106" s="25" t="s">
        <v>82</v>
      </c>
      <c r="BK106" s="214">
        <f>ROUND(I106*H106,2)</f>
        <v>0</v>
      </c>
      <c r="BL106" s="25" t="s">
        <v>375</v>
      </c>
      <c r="BM106" s="25" t="s">
        <v>368</v>
      </c>
    </row>
    <row r="107" spans="2:65" s="1" customFormat="1" ht="94.5">
      <c r="B107" s="42"/>
      <c r="C107" s="64"/>
      <c r="D107" s="246" t="s">
        <v>1656</v>
      </c>
      <c r="E107" s="64"/>
      <c r="F107" s="290" t="s">
        <v>14523</v>
      </c>
      <c r="G107" s="64"/>
      <c r="H107" s="64"/>
      <c r="I107" s="173"/>
      <c r="J107" s="64"/>
      <c r="K107" s="64"/>
      <c r="L107" s="62"/>
      <c r="M107" s="291"/>
      <c r="N107" s="43"/>
      <c r="O107" s="43"/>
      <c r="P107" s="43"/>
      <c r="Q107" s="43"/>
      <c r="R107" s="43"/>
      <c r="S107" s="43"/>
      <c r="T107" s="79"/>
      <c r="AT107" s="25" t="s">
        <v>1656</v>
      </c>
      <c r="AU107" s="25" t="s">
        <v>84</v>
      </c>
    </row>
    <row r="108" spans="2:65" s="1" customFormat="1" ht="22.5" customHeight="1">
      <c r="B108" s="42"/>
      <c r="C108" s="203" t="s">
        <v>342</v>
      </c>
      <c r="D108" s="203" t="s">
        <v>311</v>
      </c>
      <c r="E108" s="204" t="s">
        <v>10064</v>
      </c>
      <c r="F108" s="205" t="s">
        <v>14524</v>
      </c>
      <c r="G108" s="206" t="s">
        <v>5275</v>
      </c>
      <c r="H108" s="207">
        <v>1</v>
      </c>
      <c r="I108" s="208"/>
      <c r="J108" s="209">
        <f t="shared" ref="J108:J119" si="0">ROUND(I108*H108,2)</f>
        <v>0</v>
      </c>
      <c r="K108" s="205" t="s">
        <v>21</v>
      </c>
      <c r="L108" s="62"/>
      <c r="M108" s="210" t="s">
        <v>21</v>
      </c>
      <c r="N108" s="211" t="s">
        <v>45</v>
      </c>
      <c r="O108" s="43"/>
      <c r="P108" s="212">
        <f t="shared" ref="P108:P119" si="1">O108*H108</f>
        <v>0</v>
      </c>
      <c r="Q108" s="212">
        <v>0</v>
      </c>
      <c r="R108" s="212">
        <f t="shared" ref="R108:R119" si="2">Q108*H108</f>
        <v>0</v>
      </c>
      <c r="S108" s="212">
        <v>0</v>
      </c>
      <c r="T108" s="213">
        <f t="shared" ref="T108:T119" si="3">S108*H108</f>
        <v>0</v>
      </c>
      <c r="AR108" s="25" t="s">
        <v>375</v>
      </c>
      <c r="AT108" s="25" t="s">
        <v>311</v>
      </c>
      <c r="AU108" s="25" t="s">
        <v>84</v>
      </c>
      <c r="AY108" s="25" t="s">
        <v>308</v>
      </c>
      <c r="BE108" s="214">
        <f t="shared" ref="BE108:BE119" si="4">IF(N108="základní",J108,0)</f>
        <v>0</v>
      </c>
      <c r="BF108" s="214">
        <f t="shared" ref="BF108:BF119" si="5">IF(N108="snížená",J108,0)</f>
        <v>0</v>
      </c>
      <c r="BG108" s="214">
        <f t="shared" ref="BG108:BG119" si="6">IF(N108="zákl. přenesená",J108,0)</f>
        <v>0</v>
      </c>
      <c r="BH108" s="214">
        <f t="shared" ref="BH108:BH119" si="7">IF(N108="sníž. přenesená",J108,0)</f>
        <v>0</v>
      </c>
      <c r="BI108" s="214">
        <f t="shared" ref="BI108:BI119" si="8">IF(N108="nulová",J108,0)</f>
        <v>0</v>
      </c>
      <c r="BJ108" s="25" t="s">
        <v>82</v>
      </c>
      <c r="BK108" s="214">
        <f t="shared" ref="BK108:BK119" si="9">ROUND(I108*H108,2)</f>
        <v>0</v>
      </c>
      <c r="BL108" s="25" t="s">
        <v>375</v>
      </c>
      <c r="BM108" s="25" t="s">
        <v>375</v>
      </c>
    </row>
    <row r="109" spans="2:65" s="1" customFormat="1" ht="22.5" customHeight="1">
      <c r="B109" s="42"/>
      <c r="C109" s="203" t="s">
        <v>346</v>
      </c>
      <c r="D109" s="203" t="s">
        <v>311</v>
      </c>
      <c r="E109" s="204" t="s">
        <v>10067</v>
      </c>
      <c r="F109" s="205" t="s">
        <v>14525</v>
      </c>
      <c r="G109" s="206" t="s">
        <v>5275</v>
      </c>
      <c r="H109" s="207">
        <v>1</v>
      </c>
      <c r="I109" s="208"/>
      <c r="J109" s="209">
        <f t="shared" si="0"/>
        <v>0</v>
      </c>
      <c r="K109" s="205" t="s">
        <v>21</v>
      </c>
      <c r="L109" s="62"/>
      <c r="M109" s="210" t="s">
        <v>21</v>
      </c>
      <c r="N109" s="211" t="s">
        <v>45</v>
      </c>
      <c r="O109" s="43"/>
      <c r="P109" s="212">
        <f t="shared" si="1"/>
        <v>0</v>
      </c>
      <c r="Q109" s="212">
        <v>0</v>
      </c>
      <c r="R109" s="212">
        <f t="shared" si="2"/>
        <v>0</v>
      </c>
      <c r="S109" s="212">
        <v>0</v>
      </c>
      <c r="T109" s="213">
        <f t="shared" si="3"/>
        <v>0</v>
      </c>
      <c r="AR109" s="25" t="s">
        <v>375</v>
      </c>
      <c r="AT109" s="25" t="s">
        <v>311</v>
      </c>
      <c r="AU109" s="25" t="s">
        <v>84</v>
      </c>
      <c r="AY109" s="25" t="s">
        <v>308</v>
      </c>
      <c r="BE109" s="214">
        <f t="shared" si="4"/>
        <v>0</v>
      </c>
      <c r="BF109" s="214">
        <f t="shared" si="5"/>
        <v>0</v>
      </c>
      <c r="BG109" s="214">
        <f t="shared" si="6"/>
        <v>0</v>
      </c>
      <c r="BH109" s="214">
        <f t="shared" si="7"/>
        <v>0</v>
      </c>
      <c r="BI109" s="214">
        <f t="shared" si="8"/>
        <v>0</v>
      </c>
      <c r="BJ109" s="25" t="s">
        <v>82</v>
      </c>
      <c r="BK109" s="214">
        <f t="shared" si="9"/>
        <v>0</v>
      </c>
      <c r="BL109" s="25" t="s">
        <v>375</v>
      </c>
      <c r="BM109" s="25" t="s">
        <v>385</v>
      </c>
    </row>
    <row r="110" spans="2:65" s="1" customFormat="1" ht="22.5" customHeight="1">
      <c r="B110" s="42"/>
      <c r="C110" s="203" t="s">
        <v>350</v>
      </c>
      <c r="D110" s="203" t="s">
        <v>311</v>
      </c>
      <c r="E110" s="204" t="s">
        <v>10071</v>
      </c>
      <c r="F110" s="205" t="s">
        <v>14526</v>
      </c>
      <c r="G110" s="206" t="s">
        <v>5275</v>
      </c>
      <c r="H110" s="207">
        <v>1</v>
      </c>
      <c r="I110" s="208"/>
      <c r="J110" s="209">
        <f t="shared" si="0"/>
        <v>0</v>
      </c>
      <c r="K110" s="205" t="s">
        <v>21</v>
      </c>
      <c r="L110" s="62"/>
      <c r="M110" s="210" t="s">
        <v>21</v>
      </c>
      <c r="N110" s="211" t="s">
        <v>45</v>
      </c>
      <c r="O110" s="43"/>
      <c r="P110" s="212">
        <f t="shared" si="1"/>
        <v>0</v>
      </c>
      <c r="Q110" s="212">
        <v>0</v>
      </c>
      <c r="R110" s="212">
        <f t="shared" si="2"/>
        <v>0</v>
      </c>
      <c r="S110" s="212">
        <v>0</v>
      </c>
      <c r="T110" s="213">
        <f t="shared" si="3"/>
        <v>0</v>
      </c>
      <c r="AR110" s="25" t="s">
        <v>375</v>
      </c>
      <c r="AT110" s="25" t="s">
        <v>311</v>
      </c>
      <c r="AU110" s="25" t="s">
        <v>84</v>
      </c>
      <c r="AY110" s="25" t="s">
        <v>308</v>
      </c>
      <c r="BE110" s="214">
        <f t="shared" si="4"/>
        <v>0</v>
      </c>
      <c r="BF110" s="214">
        <f t="shared" si="5"/>
        <v>0</v>
      </c>
      <c r="BG110" s="214">
        <f t="shared" si="6"/>
        <v>0</v>
      </c>
      <c r="BH110" s="214">
        <f t="shared" si="7"/>
        <v>0</v>
      </c>
      <c r="BI110" s="214">
        <f t="shared" si="8"/>
        <v>0</v>
      </c>
      <c r="BJ110" s="25" t="s">
        <v>82</v>
      </c>
      <c r="BK110" s="214">
        <f t="shared" si="9"/>
        <v>0</v>
      </c>
      <c r="BL110" s="25" t="s">
        <v>375</v>
      </c>
      <c r="BM110" s="25" t="s">
        <v>393</v>
      </c>
    </row>
    <row r="111" spans="2:65" s="1" customFormat="1" ht="22.5" customHeight="1">
      <c r="B111" s="42"/>
      <c r="C111" s="203" t="s">
        <v>356</v>
      </c>
      <c r="D111" s="203" t="s">
        <v>311</v>
      </c>
      <c r="E111" s="204" t="s">
        <v>10074</v>
      </c>
      <c r="F111" s="205" t="s">
        <v>14527</v>
      </c>
      <c r="G111" s="206" t="s">
        <v>5275</v>
      </c>
      <c r="H111" s="207">
        <v>2</v>
      </c>
      <c r="I111" s="208"/>
      <c r="J111" s="209">
        <f t="shared" si="0"/>
        <v>0</v>
      </c>
      <c r="K111" s="205" t="s">
        <v>21</v>
      </c>
      <c r="L111" s="62"/>
      <c r="M111" s="210" t="s">
        <v>21</v>
      </c>
      <c r="N111" s="211" t="s">
        <v>45</v>
      </c>
      <c r="O111" s="43"/>
      <c r="P111" s="212">
        <f t="shared" si="1"/>
        <v>0</v>
      </c>
      <c r="Q111" s="212">
        <v>0</v>
      </c>
      <c r="R111" s="212">
        <f t="shared" si="2"/>
        <v>0</v>
      </c>
      <c r="S111" s="212">
        <v>0</v>
      </c>
      <c r="T111" s="213">
        <f t="shared" si="3"/>
        <v>0</v>
      </c>
      <c r="AR111" s="25" t="s">
        <v>375</v>
      </c>
      <c r="AT111" s="25" t="s">
        <v>311</v>
      </c>
      <c r="AU111" s="25" t="s">
        <v>84</v>
      </c>
      <c r="AY111" s="25" t="s">
        <v>308</v>
      </c>
      <c r="BE111" s="214">
        <f t="shared" si="4"/>
        <v>0</v>
      </c>
      <c r="BF111" s="214">
        <f t="shared" si="5"/>
        <v>0</v>
      </c>
      <c r="BG111" s="214">
        <f t="shared" si="6"/>
        <v>0</v>
      </c>
      <c r="BH111" s="214">
        <f t="shared" si="7"/>
        <v>0</v>
      </c>
      <c r="BI111" s="214">
        <f t="shared" si="8"/>
        <v>0</v>
      </c>
      <c r="BJ111" s="25" t="s">
        <v>82</v>
      </c>
      <c r="BK111" s="214">
        <f t="shared" si="9"/>
        <v>0</v>
      </c>
      <c r="BL111" s="25" t="s">
        <v>375</v>
      </c>
      <c r="BM111" s="25" t="s">
        <v>402</v>
      </c>
    </row>
    <row r="112" spans="2:65" s="1" customFormat="1" ht="22.5" customHeight="1">
      <c r="B112" s="42"/>
      <c r="C112" s="203" t="s">
        <v>360</v>
      </c>
      <c r="D112" s="203" t="s">
        <v>311</v>
      </c>
      <c r="E112" s="204" t="s">
        <v>10079</v>
      </c>
      <c r="F112" s="205" t="s">
        <v>14528</v>
      </c>
      <c r="G112" s="206" t="s">
        <v>700</v>
      </c>
      <c r="H112" s="207">
        <v>1</v>
      </c>
      <c r="I112" s="208"/>
      <c r="J112" s="209">
        <f t="shared" si="0"/>
        <v>0</v>
      </c>
      <c r="K112" s="205" t="s">
        <v>21</v>
      </c>
      <c r="L112" s="62"/>
      <c r="M112" s="210" t="s">
        <v>21</v>
      </c>
      <c r="N112" s="211" t="s">
        <v>45</v>
      </c>
      <c r="O112" s="43"/>
      <c r="P112" s="212">
        <f t="shared" si="1"/>
        <v>0</v>
      </c>
      <c r="Q112" s="212">
        <v>0</v>
      </c>
      <c r="R112" s="212">
        <f t="shared" si="2"/>
        <v>0</v>
      </c>
      <c r="S112" s="212">
        <v>0</v>
      </c>
      <c r="T112" s="213">
        <f t="shared" si="3"/>
        <v>0</v>
      </c>
      <c r="AR112" s="25" t="s">
        <v>375</v>
      </c>
      <c r="AT112" s="25" t="s">
        <v>311</v>
      </c>
      <c r="AU112" s="25" t="s">
        <v>84</v>
      </c>
      <c r="AY112" s="25" t="s">
        <v>308</v>
      </c>
      <c r="BE112" s="214">
        <f t="shared" si="4"/>
        <v>0</v>
      </c>
      <c r="BF112" s="214">
        <f t="shared" si="5"/>
        <v>0</v>
      </c>
      <c r="BG112" s="214">
        <f t="shared" si="6"/>
        <v>0</v>
      </c>
      <c r="BH112" s="214">
        <f t="shared" si="7"/>
        <v>0</v>
      </c>
      <c r="BI112" s="214">
        <f t="shared" si="8"/>
        <v>0</v>
      </c>
      <c r="BJ112" s="25" t="s">
        <v>82</v>
      </c>
      <c r="BK112" s="214">
        <f t="shared" si="9"/>
        <v>0</v>
      </c>
      <c r="BL112" s="25" t="s">
        <v>375</v>
      </c>
      <c r="BM112" s="25" t="s">
        <v>410</v>
      </c>
    </row>
    <row r="113" spans="2:65" s="1" customFormat="1" ht="22.5" customHeight="1">
      <c r="B113" s="42"/>
      <c r="C113" s="203" t="s">
        <v>364</v>
      </c>
      <c r="D113" s="203" t="s">
        <v>311</v>
      </c>
      <c r="E113" s="204" t="s">
        <v>10081</v>
      </c>
      <c r="F113" s="205" t="s">
        <v>14529</v>
      </c>
      <c r="G113" s="206" t="s">
        <v>5275</v>
      </c>
      <c r="H113" s="207">
        <v>1</v>
      </c>
      <c r="I113" s="208"/>
      <c r="J113" s="209">
        <f t="shared" si="0"/>
        <v>0</v>
      </c>
      <c r="K113" s="205" t="s">
        <v>21</v>
      </c>
      <c r="L113" s="62"/>
      <c r="M113" s="210" t="s">
        <v>21</v>
      </c>
      <c r="N113" s="211" t="s">
        <v>45</v>
      </c>
      <c r="O113" s="43"/>
      <c r="P113" s="212">
        <f t="shared" si="1"/>
        <v>0</v>
      </c>
      <c r="Q113" s="212">
        <v>0</v>
      </c>
      <c r="R113" s="212">
        <f t="shared" si="2"/>
        <v>0</v>
      </c>
      <c r="S113" s="212">
        <v>0</v>
      </c>
      <c r="T113" s="213">
        <f t="shared" si="3"/>
        <v>0</v>
      </c>
      <c r="AR113" s="25" t="s">
        <v>375</v>
      </c>
      <c r="AT113" s="25" t="s">
        <v>311</v>
      </c>
      <c r="AU113" s="25" t="s">
        <v>84</v>
      </c>
      <c r="AY113" s="25" t="s">
        <v>308</v>
      </c>
      <c r="BE113" s="214">
        <f t="shared" si="4"/>
        <v>0</v>
      </c>
      <c r="BF113" s="214">
        <f t="shared" si="5"/>
        <v>0</v>
      </c>
      <c r="BG113" s="214">
        <f t="shared" si="6"/>
        <v>0</v>
      </c>
      <c r="BH113" s="214">
        <f t="shared" si="7"/>
        <v>0</v>
      </c>
      <c r="BI113" s="214">
        <f t="shared" si="8"/>
        <v>0</v>
      </c>
      <c r="BJ113" s="25" t="s">
        <v>82</v>
      </c>
      <c r="BK113" s="214">
        <f t="shared" si="9"/>
        <v>0</v>
      </c>
      <c r="BL113" s="25" t="s">
        <v>375</v>
      </c>
      <c r="BM113" s="25" t="s">
        <v>420</v>
      </c>
    </row>
    <row r="114" spans="2:65" s="1" customFormat="1" ht="22.5" customHeight="1">
      <c r="B114" s="42"/>
      <c r="C114" s="203" t="s">
        <v>368</v>
      </c>
      <c r="D114" s="203" t="s">
        <v>311</v>
      </c>
      <c r="E114" s="204" t="s">
        <v>10083</v>
      </c>
      <c r="F114" s="205" t="s">
        <v>14530</v>
      </c>
      <c r="G114" s="206" t="s">
        <v>5275</v>
      </c>
      <c r="H114" s="207">
        <v>2</v>
      </c>
      <c r="I114" s="208"/>
      <c r="J114" s="209">
        <f t="shared" si="0"/>
        <v>0</v>
      </c>
      <c r="K114" s="205" t="s">
        <v>21</v>
      </c>
      <c r="L114" s="62"/>
      <c r="M114" s="210" t="s">
        <v>21</v>
      </c>
      <c r="N114" s="211" t="s">
        <v>45</v>
      </c>
      <c r="O114" s="43"/>
      <c r="P114" s="212">
        <f t="shared" si="1"/>
        <v>0</v>
      </c>
      <c r="Q114" s="212">
        <v>0</v>
      </c>
      <c r="R114" s="212">
        <f t="shared" si="2"/>
        <v>0</v>
      </c>
      <c r="S114" s="212">
        <v>0</v>
      </c>
      <c r="T114" s="213">
        <f t="shared" si="3"/>
        <v>0</v>
      </c>
      <c r="AR114" s="25" t="s">
        <v>375</v>
      </c>
      <c r="AT114" s="25" t="s">
        <v>311</v>
      </c>
      <c r="AU114" s="25" t="s">
        <v>84</v>
      </c>
      <c r="AY114" s="25" t="s">
        <v>308</v>
      </c>
      <c r="BE114" s="214">
        <f t="shared" si="4"/>
        <v>0</v>
      </c>
      <c r="BF114" s="214">
        <f t="shared" si="5"/>
        <v>0</v>
      </c>
      <c r="BG114" s="214">
        <f t="shared" si="6"/>
        <v>0</v>
      </c>
      <c r="BH114" s="214">
        <f t="shared" si="7"/>
        <v>0</v>
      </c>
      <c r="BI114" s="214">
        <f t="shared" si="8"/>
        <v>0</v>
      </c>
      <c r="BJ114" s="25" t="s">
        <v>82</v>
      </c>
      <c r="BK114" s="214">
        <f t="shared" si="9"/>
        <v>0</v>
      </c>
      <c r="BL114" s="25" t="s">
        <v>375</v>
      </c>
      <c r="BM114" s="25" t="s">
        <v>598</v>
      </c>
    </row>
    <row r="115" spans="2:65" s="1" customFormat="1" ht="22.5" customHeight="1">
      <c r="B115" s="42"/>
      <c r="C115" s="203" t="s">
        <v>10</v>
      </c>
      <c r="D115" s="203" t="s">
        <v>311</v>
      </c>
      <c r="E115" s="204" t="s">
        <v>10085</v>
      </c>
      <c r="F115" s="205" t="s">
        <v>14531</v>
      </c>
      <c r="G115" s="206" t="s">
        <v>5275</v>
      </c>
      <c r="H115" s="207">
        <v>2</v>
      </c>
      <c r="I115" s="208"/>
      <c r="J115" s="209">
        <f t="shared" si="0"/>
        <v>0</v>
      </c>
      <c r="K115" s="205" t="s">
        <v>21</v>
      </c>
      <c r="L115" s="62"/>
      <c r="M115" s="210" t="s">
        <v>21</v>
      </c>
      <c r="N115" s="211" t="s">
        <v>45</v>
      </c>
      <c r="O115" s="43"/>
      <c r="P115" s="212">
        <f t="shared" si="1"/>
        <v>0</v>
      </c>
      <c r="Q115" s="212">
        <v>0</v>
      </c>
      <c r="R115" s="212">
        <f t="shared" si="2"/>
        <v>0</v>
      </c>
      <c r="S115" s="212">
        <v>0</v>
      </c>
      <c r="T115" s="213">
        <f t="shared" si="3"/>
        <v>0</v>
      </c>
      <c r="AR115" s="25" t="s">
        <v>375</v>
      </c>
      <c r="AT115" s="25" t="s">
        <v>311</v>
      </c>
      <c r="AU115" s="25" t="s">
        <v>84</v>
      </c>
      <c r="AY115" s="25" t="s">
        <v>308</v>
      </c>
      <c r="BE115" s="214">
        <f t="shared" si="4"/>
        <v>0</v>
      </c>
      <c r="BF115" s="214">
        <f t="shared" si="5"/>
        <v>0</v>
      </c>
      <c r="BG115" s="214">
        <f t="shared" si="6"/>
        <v>0</v>
      </c>
      <c r="BH115" s="214">
        <f t="shared" si="7"/>
        <v>0</v>
      </c>
      <c r="BI115" s="214">
        <f t="shared" si="8"/>
        <v>0</v>
      </c>
      <c r="BJ115" s="25" t="s">
        <v>82</v>
      </c>
      <c r="BK115" s="214">
        <f t="shared" si="9"/>
        <v>0</v>
      </c>
      <c r="BL115" s="25" t="s">
        <v>375</v>
      </c>
      <c r="BM115" s="25" t="s">
        <v>608</v>
      </c>
    </row>
    <row r="116" spans="2:65" s="1" customFormat="1" ht="22.5" customHeight="1">
      <c r="B116" s="42"/>
      <c r="C116" s="203" t="s">
        <v>375</v>
      </c>
      <c r="D116" s="203" t="s">
        <v>311</v>
      </c>
      <c r="E116" s="204" t="s">
        <v>10087</v>
      </c>
      <c r="F116" s="205" t="s">
        <v>14532</v>
      </c>
      <c r="G116" s="206" t="s">
        <v>5275</v>
      </c>
      <c r="H116" s="207">
        <v>2</v>
      </c>
      <c r="I116" s="208"/>
      <c r="J116" s="209">
        <f t="shared" si="0"/>
        <v>0</v>
      </c>
      <c r="K116" s="205" t="s">
        <v>21</v>
      </c>
      <c r="L116" s="62"/>
      <c r="M116" s="210" t="s">
        <v>21</v>
      </c>
      <c r="N116" s="211" t="s">
        <v>45</v>
      </c>
      <c r="O116" s="43"/>
      <c r="P116" s="212">
        <f t="shared" si="1"/>
        <v>0</v>
      </c>
      <c r="Q116" s="212">
        <v>0</v>
      </c>
      <c r="R116" s="212">
        <f t="shared" si="2"/>
        <v>0</v>
      </c>
      <c r="S116" s="212">
        <v>0</v>
      </c>
      <c r="T116" s="213">
        <f t="shared" si="3"/>
        <v>0</v>
      </c>
      <c r="AR116" s="25" t="s">
        <v>375</v>
      </c>
      <c r="AT116" s="25" t="s">
        <v>311</v>
      </c>
      <c r="AU116" s="25" t="s">
        <v>84</v>
      </c>
      <c r="AY116" s="25" t="s">
        <v>308</v>
      </c>
      <c r="BE116" s="214">
        <f t="shared" si="4"/>
        <v>0</v>
      </c>
      <c r="BF116" s="214">
        <f t="shared" si="5"/>
        <v>0</v>
      </c>
      <c r="BG116" s="214">
        <f t="shared" si="6"/>
        <v>0</v>
      </c>
      <c r="BH116" s="214">
        <f t="shared" si="7"/>
        <v>0</v>
      </c>
      <c r="BI116" s="214">
        <f t="shared" si="8"/>
        <v>0</v>
      </c>
      <c r="BJ116" s="25" t="s">
        <v>82</v>
      </c>
      <c r="BK116" s="214">
        <f t="shared" si="9"/>
        <v>0</v>
      </c>
      <c r="BL116" s="25" t="s">
        <v>375</v>
      </c>
      <c r="BM116" s="25" t="s">
        <v>619</v>
      </c>
    </row>
    <row r="117" spans="2:65" s="1" customFormat="1" ht="22.5" customHeight="1">
      <c r="B117" s="42"/>
      <c r="C117" s="203" t="s">
        <v>381</v>
      </c>
      <c r="D117" s="203" t="s">
        <v>311</v>
      </c>
      <c r="E117" s="204" t="s">
        <v>10089</v>
      </c>
      <c r="F117" s="205" t="s">
        <v>14533</v>
      </c>
      <c r="G117" s="206" t="s">
        <v>700</v>
      </c>
      <c r="H117" s="207">
        <v>1</v>
      </c>
      <c r="I117" s="208"/>
      <c r="J117" s="209">
        <f t="shared" si="0"/>
        <v>0</v>
      </c>
      <c r="K117" s="205" t="s">
        <v>21</v>
      </c>
      <c r="L117" s="62"/>
      <c r="M117" s="210" t="s">
        <v>21</v>
      </c>
      <c r="N117" s="211" t="s">
        <v>45</v>
      </c>
      <c r="O117" s="43"/>
      <c r="P117" s="212">
        <f t="shared" si="1"/>
        <v>0</v>
      </c>
      <c r="Q117" s="212">
        <v>0</v>
      </c>
      <c r="R117" s="212">
        <f t="shared" si="2"/>
        <v>0</v>
      </c>
      <c r="S117" s="212">
        <v>0</v>
      </c>
      <c r="T117" s="213">
        <f t="shared" si="3"/>
        <v>0</v>
      </c>
      <c r="AR117" s="25" t="s">
        <v>375</v>
      </c>
      <c r="AT117" s="25" t="s">
        <v>311</v>
      </c>
      <c r="AU117" s="25" t="s">
        <v>84</v>
      </c>
      <c r="AY117" s="25" t="s">
        <v>308</v>
      </c>
      <c r="BE117" s="214">
        <f t="shared" si="4"/>
        <v>0</v>
      </c>
      <c r="BF117" s="214">
        <f t="shared" si="5"/>
        <v>0</v>
      </c>
      <c r="BG117" s="214">
        <f t="shared" si="6"/>
        <v>0</v>
      </c>
      <c r="BH117" s="214">
        <f t="shared" si="7"/>
        <v>0</v>
      </c>
      <c r="BI117" s="214">
        <f t="shared" si="8"/>
        <v>0</v>
      </c>
      <c r="BJ117" s="25" t="s">
        <v>82</v>
      </c>
      <c r="BK117" s="214">
        <f t="shared" si="9"/>
        <v>0</v>
      </c>
      <c r="BL117" s="25" t="s">
        <v>375</v>
      </c>
      <c r="BM117" s="25" t="s">
        <v>632</v>
      </c>
    </row>
    <row r="118" spans="2:65" s="1" customFormat="1" ht="22.5" customHeight="1">
      <c r="B118" s="42"/>
      <c r="C118" s="203" t="s">
        <v>385</v>
      </c>
      <c r="D118" s="203" t="s">
        <v>311</v>
      </c>
      <c r="E118" s="204" t="s">
        <v>10091</v>
      </c>
      <c r="F118" s="205" t="s">
        <v>14534</v>
      </c>
      <c r="G118" s="206" t="s">
        <v>700</v>
      </c>
      <c r="H118" s="207">
        <v>1</v>
      </c>
      <c r="I118" s="208"/>
      <c r="J118" s="209">
        <f t="shared" si="0"/>
        <v>0</v>
      </c>
      <c r="K118" s="205" t="s">
        <v>21</v>
      </c>
      <c r="L118" s="62"/>
      <c r="M118" s="210" t="s">
        <v>21</v>
      </c>
      <c r="N118" s="211" t="s">
        <v>45</v>
      </c>
      <c r="O118" s="43"/>
      <c r="P118" s="212">
        <f t="shared" si="1"/>
        <v>0</v>
      </c>
      <c r="Q118" s="212">
        <v>0</v>
      </c>
      <c r="R118" s="212">
        <f t="shared" si="2"/>
        <v>0</v>
      </c>
      <c r="S118" s="212">
        <v>0</v>
      </c>
      <c r="T118" s="213">
        <f t="shared" si="3"/>
        <v>0</v>
      </c>
      <c r="AR118" s="25" t="s">
        <v>375</v>
      </c>
      <c r="AT118" s="25" t="s">
        <v>311</v>
      </c>
      <c r="AU118" s="25" t="s">
        <v>84</v>
      </c>
      <c r="AY118" s="25" t="s">
        <v>308</v>
      </c>
      <c r="BE118" s="214">
        <f t="shared" si="4"/>
        <v>0</v>
      </c>
      <c r="BF118" s="214">
        <f t="shared" si="5"/>
        <v>0</v>
      </c>
      <c r="BG118" s="214">
        <f t="shared" si="6"/>
        <v>0</v>
      </c>
      <c r="BH118" s="214">
        <f t="shared" si="7"/>
        <v>0</v>
      </c>
      <c r="BI118" s="214">
        <f t="shared" si="8"/>
        <v>0</v>
      </c>
      <c r="BJ118" s="25" t="s">
        <v>82</v>
      </c>
      <c r="BK118" s="214">
        <f t="shared" si="9"/>
        <v>0</v>
      </c>
      <c r="BL118" s="25" t="s">
        <v>375</v>
      </c>
      <c r="BM118" s="25" t="s">
        <v>644</v>
      </c>
    </row>
    <row r="119" spans="2:65" s="1" customFormat="1" ht="22.5" customHeight="1">
      <c r="B119" s="42"/>
      <c r="C119" s="203" t="s">
        <v>389</v>
      </c>
      <c r="D119" s="203" t="s">
        <v>311</v>
      </c>
      <c r="E119" s="204" t="s">
        <v>10093</v>
      </c>
      <c r="F119" s="205" t="s">
        <v>14535</v>
      </c>
      <c r="G119" s="206" t="s">
        <v>700</v>
      </c>
      <c r="H119" s="207">
        <v>1</v>
      </c>
      <c r="I119" s="208"/>
      <c r="J119" s="209">
        <f t="shared" si="0"/>
        <v>0</v>
      </c>
      <c r="K119" s="205" t="s">
        <v>21</v>
      </c>
      <c r="L119" s="62"/>
      <c r="M119" s="210" t="s">
        <v>21</v>
      </c>
      <c r="N119" s="211" t="s">
        <v>45</v>
      </c>
      <c r="O119" s="43"/>
      <c r="P119" s="212">
        <f t="shared" si="1"/>
        <v>0</v>
      </c>
      <c r="Q119" s="212">
        <v>0</v>
      </c>
      <c r="R119" s="212">
        <f t="shared" si="2"/>
        <v>0</v>
      </c>
      <c r="S119" s="212">
        <v>0</v>
      </c>
      <c r="T119" s="213">
        <f t="shared" si="3"/>
        <v>0</v>
      </c>
      <c r="AR119" s="25" t="s">
        <v>375</v>
      </c>
      <c r="AT119" s="25" t="s">
        <v>311</v>
      </c>
      <c r="AU119" s="25" t="s">
        <v>84</v>
      </c>
      <c r="AY119" s="25" t="s">
        <v>308</v>
      </c>
      <c r="BE119" s="214">
        <f t="shared" si="4"/>
        <v>0</v>
      </c>
      <c r="BF119" s="214">
        <f t="shared" si="5"/>
        <v>0</v>
      </c>
      <c r="BG119" s="214">
        <f t="shared" si="6"/>
        <v>0</v>
      </c>
      <c r="BH119" s="214">
        <f t="shared" si="7"/>
        <v>0</v>
      </c>
      <c r="BI119" s="214">
        <f t="shared" si="8"/>
        <v>0</v>
      </c>
      <c r="BJ119" s="25" t="s">
        <v>82</v>
      </c>
      <c r="BK119" s="214">
        <f t="shared" si="9"/>
        <v>0</v>
      </c>
      <c r="BL119" s="25" t="s">
        <v>375</v>
      </c>
      <c r="BM119" s="25" t="s">
        <v>653</v>
      </c>
    </row>
    <row r="120" spans="2:65" s="11" customFormat="1" ht="29.85" customHeight="1">
      <c r="B120" s="186"/>
      <c r="C120" s="187"/>
      <c r="D120" s="200" t="s">
        <v>73</v>
      </c>
      <c r="E120" s="201" t="s">
        <v>5464</v>
      </c>
      <c r="F120" s="201" t="s">
        <v>14536</v>
      </c>
      <c r="G120" s="187"/>
      <c r="H120" s="187"/>
      <c r="I120" s="190"/>
      <c r="J120" s="202">
        <f>BK120</f>
        <v>0</v>
      </c>
      <c r="K120" s="187"/>
      <c r="L120" s="192"/>
      <c r="M120" s="193"/>
      <c r="N120" s="194"/>
      <c r="O120" s="194"/>
      <c r="P120" s="195">
        <f>SUM(P121:P124)</f>
        <v>0</v>
      </c>
      <c r="Q120" s="194"/>
      <c r="R120" s="195">
        <f>SUM(R121:R124)</f>
        <v>0</v>
      </c>
      <c r="S120" s="194"/>
      <c r="T120" s="196">
        <f>SUM(T121:T124)</f>
        <v>0</v>
      </c>
      <c r="AR120" s="197" t="s">
        <v>84</v>
      </c>
      <c r="AT120" s="198" t="s">
        <v>73</v>
      </c>
      <c r="AU120" s="198" t="s">
        <v>82</v>
      </c>
      <c r="AY120" s="197" t="s">
        <v>308</v>
      </c>
      <c r="BK120" s="199">
        <f>SUM(BK121:BK124)</f>
        <v>0</v>
      </c>
    </row>
    <row r="121" spans="2:65" s="1" customFormat="1" ht="44.25" customHeight="1">
      <c r="B121" s="42"/>
      <c r="C121" s="203" t="s">
        <v>393</v>
      </c>
      <c r="D121" s="203" t="s">
        <v>311</v>
      </c>
      <c r="E121" s="204" t="s">
        <v>10095</v>
      </c>
      <c r="F121" s="205" t="s">
        <v>14537</v>
      </c>
      <c r="G121" s="206" t="s">
        <v>5275</v>
      </c>
      <c r="H121" s="207">
        <v>2</v>
      </c>
      <c r="I121" s="208"/>
      <c r="J121" s="209">
        <f>ROUND(I121*H121,2)</f>
        <v>0</v>
      </c>
      <c r="K121" s="205" t="s">
        <v>21</v>
      </c>
      <c r="L121" s="62"/>
      <c r="M121" s="210" t="s">
        <v>21</v>
      </c>
      <c r="N121" s="211" t="s">
        <v>45</v>
      </c>
      <c r="O121" s="43"/>
      <c r="P121" s="212">
        <f>O121*H121</f>
        <v>0</v>
      </c>
      <c r="Q121" s="212">
        <v>0</v>
      </c>
      <c r="R121" s="212">
        <f>Q121*H121</f>
        <v>0</v>
      </c>
      <c r="S121" s="212">
        <v>0</v>
      </c>
      <c r="T121" s="213">
        <f>S121*H121</f>
        <v>0</v>
      </c>
      <c r="AR121" s="25" t="s">
        <v>375</v>
      </c>
      <c r="AT121" s="25" t="s">
        <v>311</v>
      </c>
      <c r="AU121" s="25" t="s">
        <v>84</v>
      </c>
      <c r="AY121" s="25" t="s">
        <v>308</v>
      </c>
      <c r="BE121" s="214">
        <f>IF(N121="základní",J121,0)</f>
        <v>0</v>
      </c>
      <c r="BF121" s="214">
        <f>IF(N121="snížená",J121,0)</f>
        <v>0</v>
      </c>
      <c r="BG121" s="214">
        <f>IF(N121="zákl. přenesená",J121,0)</f>
        <v>0</v>
      </c>
      <c r="BH121" s="214">
        <f>IF(N121="sníž. přenesená",J121,0)</f>
        <v>0</v>
      </c>
      <c r="BI121" s="214">
        <f>IF(N121="nulová",J121,0)</f>
        <v>0</v>
      </c>
      <c r="BJ121" s="25" t="s">
        <v>82</v>
      </c>
      <c r="BK121" s="214">
        <f>ROUND(I121*H121,2)</f>
        <v>0</v>
      </c>
      <c r="BL121" s="25" t="s">
        <v>375</v>
      </c>
      <c r="BM121" s="25" t="s">
        <v>661</v>
      </c>
    </row>
    <row r="122" spans="2:65" s="1" customFormat="1" ht="22.5" customHeight="1">
      <c r="B122" s="42"/>
      <c r="C122" s="203" t="s">
        <v>9</v>
      </c>
      <c r="D122" s="203" t="s">
        <v>311</v>
      </c>
      <c r="E122" s="204" t="s">
        <v>10097</v>
      </c>
      <c r="F122" s="205" t="s">
        <v>14538</v>
      </c>
      <c r="G122" s="206" t="s">
        <v>5275</v>
      </c>
      <c r="H122" s="207">
        <v>2</v>
      </c>
      <c r="I122" s="208"/>
      <c r="J122" s="209">
        <f>ROUND(I122*H122,2)</f>
        <v>0</v>
      </c>
      <c r="K122" s="205" t="s">
        <v>21</v>
      </c>
      <c r="L122" s="62"/>
      <c r="M122" s="210" t="s">
        <v>21</v>
      </c>
      <c r="N122" s="211" t="s">
        <v>45</v>
      </c>
      <c r="O122" s="43"/>
      <c r="P122" s="212">
        <f>O122*H122</f>
        <v>0</v>
      </c>
      <c r="Q122" s="212">
        <v>0</v>
      </c>
      <c r="R122" s="212">
        <f>Q122*H122</f>
        <v>0</v>
      </c>
      <c r="S122" s="212">
        <v>0</v>
      </c>
      <c r="T122" s="213">
        <f>S122*H122</f>
        <v>0</v>
      </c>
      <c r="AR122" s="25" t="s">
        <v>375</v>
      </c>
      <c r="AT122" s="25" t="s">
        <v>311</v>
      </c>
      <c r="AU122" s="25" t="s">
        <v>84</v>
      </c>
      <c r="AY122" s="25" t="s">
        <v>308</v>
      </c>
      <c r="BE122" s="214">
        <f>IF(N122="základní",J122,0)</f>
        <v>0</v>
      </c>
      <c r="BF122" s="214">
        <f>IF(N122="snížená",J122,0)</f>
        <v>0</v>
      </c>
      <c r="BG122" s="214">
        <f>IF(N122="zákl. přenesená",J122,0)</f>
        <v>0</v>
      </c>
      <c r="BH122" s="214">
        <f>IF(N122="sníž. přenesená",J122,0)</f>
        <v>0</v>
      </c>
      <c r="BI122" s="214">
        <f>IF(N122="nulová",J122,0)</f>
        <v>0</v>
      </c>
      <c r="BJ122" s="25" t="s">
        <v>82</v>
      </c>
      <c r="BK122" s="214">
        <f>ROUND(I122*H122,2)</f>
        <v>0</v>
      </c>
      <c r="BL122" s="25" t="s">
        <v>375</v>
      </c>
      <c r="BM122" s="25" t="s">
        <v>669</v>
      </c>
    </row>
    <row r="123" spans="2:65" s="1" customFormat="1" ht="22.5" customHeight="1">
      <c r="B123" s="42"/>
      <c r="C123" s="203" t="s">
        <v>402</v>
      </c>
      <c r="D123" s="203" t="s">
        <v>311</v>
      </c>
      <c r="E123" s="204" t="s">
        <v>10099</v>
      </c>
      <c r="F123" s="205" t="s">
        <v>14531</v>
      </c>
      <c r="G123" s="206" t="s">
        <v>5275</v>
      </c>
      <c r="H123" s="207">
        <v>4</v>
      </c>
      <c r="I123" s="208"/>
      <c r="J123" s="209">
        <f>ROUND(I123*H123,2)</f>
        <v>0</v>
      </c>
      <c r="K123" s="205" t="s">
        <v>21</v>
      </c>
      <c r="L123" s="62"/>
      <c r="M123" s="210" t="s">
        <v>21</v>
      </c>
      <c r="N123" s="211" t="s">
        <v>45</v>
      </c>
      <c r="O123" s="43"/>
      <c r="P123" s="212">
        <f>O123*H123</f>
        <v>0</v>
      </c>
      <c r="Q123" s="212">
        <v>0</v>
      </c>
      <c r="R123" s="212">
        <f>Q123*H123</f>
        <v>0</v>
      </c>
      <c r="S123" s="212">
        <v>0</v>
      </c>
      <c r="T123" s="213">
        <f>S123*H123</f>
        <v>0</v>
      </c>
      <c r="AR123" s="25" t="s">
        <v>375</v>
      </c>
      <c r="AT123" s="25" t="s">
        <v>311</v>
      </c>
      <c r="AU123" s="25" t="s">
        <v>84</v>
      </c>
      <c r="AY123" s="25" t="s">
        <v>308</v>
      </c>
      <c r="BE123" s="214">
        <f>IF(N123="základní",J123,0)</f>
        <v>0</v>
      </c>
      <c r="BF123" s="214">
        <f>IF(N123="snížená",J123,0)</f>
        <v>0</v>
      </c>
      <c r="BG123" s="214">
        <f>IF(N123="zákl. přenesená",J123,0)</f>
        <v>0</v>
      </c>
      <c r="BH123" s="214">
        <f>IF(N123="sníž. přenesená",J123,0)</f>
        <v>0</v>
      </c>
      <c r="BI123" s="214">
        <f>IF(N123="nulová",J123,0)</f>
        <v>0</v>
      </c>
      <c r="BJ123" s="25" t="s">
        <v>82</v>
      </c>
      <c r="BK123" s="214">
        <f>ROUND(I123*H123,2)</f>
        <v>0</v>
      </c>
      <c r="BL123" s="25" t="s">
        <v>375</v>
      </c>
      <c r="BM123" s="25" t="s">
        <v>677</v>
      </c>
    </row>
    <row r="124" spans="2:65" s="1" customFormat="1" ht="22.5" customHeight="1">
      <c r="B124" s="42"/>
      <c r="C124" s="203" t="s">
        <v>406</v>
      </c>
      <c r="D124" s="203" t="s">
        <v>311</v>
      </c>
      <c r="E124" s="204" t="s">
        <v>10101</v>
      </c>
      <c r="F124" s="205" t="s">
        <v>14539</v>
      </c>
      <c r="G124" s="206" t="s">
        <v>5275</v>
      </c>
      <c r="H124" s="207">
        <v>4</v>
      </c>
      <c r="I124" s="208"/>
      <c r="J124" s="209">
        <f>ROUND(I124*H124,2)</f>
        <v>0</v>
      </c>
      <c r="K124" s="205" t="s">
        <v>21</v>
      </c>
      <c r="L124" s="62"/>
      <c r="M124" s="210" t="s">
        <v>21</v>
      </c>
      <c r="N124" s="211" t="s">
        <v>45</v>
      </c>
      <c r="O124" s="43"/>
      <c r="P124" s="212">
        <f>O124*H124</f>
        <v>0</v>
      </c>
      <c r="Q124" s="212">
        <v>0</v>
      </c>
      <c r="R124" s="212">
        <f>Q124*H124</f>
        <v>0</v>
      </c>
      <c r="S124" s="212">
        <v>0</v>
      </c>
      <c r="T124" s="213">
        <f>S124*H124</f>
        <v>0</v>
      </c>
      <c r="AR124" s="25" t="s">
        <v>375</v>
      </c>
      <c r="AT124" s="25" t="s">
        <v>311</v>
      </c>
      <c r="AU124" s="25" t="s">
        <v>84</v>
      </c>
      <c r="AY124" s="25" t="s">
        <v>308</v>
      </c>
      <c r="BE124" s="214">
        <f>IF(N124="základní",J124,0)</f>
        <v>0</v>
      </c>
      <c r="BF124" s="214">
        <f>IF(N124="snížená",J124,0)</f>
        <v>0</v>
      </c>
      <c r="BG124" s="214">
        <f>IF(N124="zákl. přenesená",J124,0)</f>
        <v>0</v>
      </c>
      <c r="BH124" s="214">
        <f>IF(N124="sníž. přenesená",J124,0)</f>
        <v>0</v>
      </c>
      <c r="BI124" s="214">
        <f>IF(N124="nulová",J124,0)</f>
        <v>0</v>
      </c>
      <c r="BJ124" s="25" t="s">
        <v>82</v>
      </c>
      <c r="BK124" s="214">
        <f>ROUND(I124*H124,2)</f>
        <v>0</v>
      </c>
      <c r="BL124" s="25" t="s">
        <v>375</v>
      </c>
      <c r="BM124" s="25" t="s">
        <v>685</v>
      </c>
    </row>
    <row r="125" spans="2:65" s="11" customFormat="1" ht="29.85" customHeight="1">
      <c r="B125" s="186"/>
      <c r="C125" s="187"/>
      <c r="D125" s="200" t="s">
        <v>73</v>
      </c>
      <c r="E125" s="201" t="s">
        <v>5503</v>
      </c>
      <c r="F125" s="201" t="s">
        <v>14540</v>
      </c>
      <c r="G125" s="187"/>
      <c r="H125" s="187"/>
      <c r="I125" s="190"/>
      <c r="J125" s="202">
        <f>BK125</f>
        <v>0</v>
      </c>
      <c r="K125" s="187"/>
      <c r="L125" s="192"/>
      <c r="M125" s="193"/>
      <c r="N125" s="194"/>
      <c r="O125" s="194"/>
      <c r="P125" s="195">
        <f>SUM(P126:P136)</f>
        <v>0</v>
      </c>
      <c r="Q125" s="194"/>
      <c r="R125" s="195">
        <f>SUM(R126:R136)</f>
        <v>0</v>
      </c>
      <c r="S125" s="194"/>
      <c r="T125" s="196">
        <f>SUM(T126:T136)</f>
        <v>0</v>
      </c>
      <c r="AR125" s="197" t="s">
        <v>84</v>
      </c>
      <c r="AT125" s="198" t="s">
        <v>73</v>
      </c>
      <c r="AU125" s="198" t="s">
        <v>82</v>
      </c>
      <c r="AY125" s="197" t="s">
        <v>308</v>
      </c>
      <c r="BK125" s="199">
        <f>SUM(BK126:BK136)</f>
        <v>0</v>
      </c>
    </row>
    <row r="126" spans="2:65" s="1" customFormat="1" ht="22.5" customHeight="1">
      <c r="B126" s="42"/>
      <c r="C126" s="203" t="s">
        <v>410</v>
      </c>
      <c r="D126" s="203" t="s">
        <v>311</v>
      </c>
      <c r="E126" s="204" t="s">
        <v>10103</v>
      </c>
      <c r="F126" s="205" t="s">
        <v>14541</v>
      </c>
      <c r="G126" s="206" t="s">
        <v>5275</v>
      </c>
      <c r="H126" s="207">
        <v>88</v>
      </c>
      <c r="I126" s="208"/>
      <c r="J126" s="209">
        <f>ROUND(I126*H126,2)</f>
        <v>0</v>
      </c>
      <c r="K126" s="205" t="s">
        <v>21</v>
      </c>
      <c r="L126" s="62"/>
      <c r="M126" s="210" t="s">
        <v>21</v>
      </c>
      <c r="N126" s="211" t="s">
        <v>45</v>
      </c>
      <c r="O126" s="43"/>
      <c r="P126" s="212">
        <f>O126*H126</f>
        <v>0</v>
      </c>
      <c r="Q126" s="212">
        <v>0</v>
      </c>
      <c r="R126" s="212">
        <f>Q126*H126</f>
        <v>0</v>
      </c>
      <c r="S126" s="212">
        <v>0</v>
      </c>
      <c r="T126" s="213">
        <f>S126*H126</f>
        <v>0</v>
      </c>
      <c r="AR126" s="25" t="s">
        <v>375</v>
      </c>
      <c r="AT126" s="25" t="s">
        <v>311</v>
      </c>
      <c r="AU126" s="25" t="s">
        <v>84</v>
      </c>
      <c r="AY126" s="25" t="s">
        <v>308</v>
      </c>
      <c r="BE126" s="214">
        <f>IF(N126="základní",J126,0)</f>
        <v>0</v>
      </c>
      <c r="BF126" s="214">
        <f>IF(N126="snížená",J126,0)</f>
        <v>0</v>
      </c>
      <c r="BG126" s="214">
        <f>IF(N126="zákl. přenesená",J126,0)</f>
        <v>0</v>
      </c>
      <c r="BH126" s="214">
        <f>IF(N126="sníž. přenesená",J126,0)</f>
        <v>0</v>
      </c>
      <c r="BI126" s="214">
        <f>IF(N126="nulová",J126,0)</f>
        <v>0</v>
      </c>
      <c r="BJ126" s="25" t="s">
        <v>82</v>
      </c>
      <c r="BK126" s="214">
        <f>ROUND(I126*H126,2)</f>
        <v>0</v>
      </c>
      <c r="BL126" s="25" t="s">
        <v>375</v>
      </c>
      <c r="BM126" s="25" t="s">
        <v>693</v>
      </c>
    </row>
    <row r="127" spans="2:65" s="1" customFormat="1" ht="54">
      <c r="B127" s="42"/>
      <c r="C127" s="64"/>
      <c r="D127" s="246" t="s">
        <v>1656</v>
      </c>
      <c r="E127" s="64"/>
      <c r="F127" s="290" t="s">
        <v>14542</v>
      </c>
      <c r="G127" s="64"/>
      <c r="H127" s="64"/>
      <c r="I127" s="173"/>
      <c r="J127" s="64"/>
      <c r="K127" s="64"/>
      <c r="L127" s="62"/>
      <c r="M127" s="291"/>
      <c r="N127" s="43"/>
      <c r="O127" s="43"/>
      <c r="P127" s="43"/>
      <c r="Q127" s="43"/>
      <c r="R127" s="43"/>
      <c r="S127" s="43"/>
      <c r="T127" s="79"/>
      <c r="AT127" s="25" t="s">
        <v>1656</v>
      </c>
      <c r="AU127" s="25" t="s">
        <v>84</v>
      </c>
    </row>
    <row r="128" spans="2:65" s="1" customFormat="1" ht="22.5" customHeight="1">
      <c r="B128" s="42"/>
      <c r="C128" s="203" t="s">
        <v>416</v>
      </c>
      <c r="D128" s="203" t="s">
        <v>311</v>
      </c>
      <c r="E128" s="204" t="s">
        <v>10105</v>
      </c>
      <c r="F128" s="205" t="s">
        <v>14543</v>
      </c>
      <c r="G128" s="206" t="s">
        <v>5275</v>
      </c>
      <c r="H128" s="207">
        <v>5</v>
      </c>
      <c r="I128" s="208"/>
      <c r="J128" s="209">
        <f>ROUND(I128*H128,2)</f>
        <v>0</v>
      </c>
      <c r="K128" s="205" t="s">
        <v>21</v>
      </c>
      <c r="L128" s="62"/>
      <c r="M128" s="210" t="s">
        <v>21</v>
      </c>
      <c r="N128" s="211" t="s">
        <v>45</v>
      </c>
      <c r="O128" s="43"/>
      <c r="P128" s="212">
        <f>O128*H128</f>
        <v>0</v>
      </c>
      <c r="Q128" s="212">
        <v>0</v>
      </c>
      <c r="R128" s="212">
        <f>Q128*H128</f>
        <v>0</v>
      </c>
      <c r="S128" s="212">
        <v>0</v>
      </c>
      <c r="T128" s="213">
        <f>S128*H128</f>
        <v>0</v>
      </c>
      <c r="AR128" s="25" t="s">
        <v>375</v>
      </c>
      <c r="AT128" s="25" t="s">
        <v>311</v>
      </c>
      <c r="AU128" s="25" t="s">
        <v>84</v>
      </c>
      <c r="AY128" s="25" t="s">
        <v>308</v>
      </c>
      <c r="BE128" s="214">
        <f>IF(N128="základní",J128,0)</f>
        <v>0</v>
      </c>
      <c r="BF128" s="214">
        <f>IF(N128="snížená",J128,0)</f>
        <v>0</v>
      </c>
      <c r="BG128" s="214">
        <f>IF(N128="zákl. přenesená",J128,0)</f>
        <v>0</v>
      </c>
      <c r="BH128" s="214">
        <f>IF(N128="sníž. přenesená",J128,0)</f>
        <v>0</v>
      </c>
      <c r="BI128" s="214">
        <f>IF(N128="nulová",J128,0)</f>
        <v>0</v>
      </c>
      <c r="BJ128" s="25" t="s">
        <v>82</v>
      </c>
      <c r="BK128" s="214">
        <f>ROUND(I128*H128,2)</f>
        <v>0</v>
      </c>
      <c r="BL128" s="25" t="s">
        <v>375</v>
      </c>
      <c r="BM128" s="25" t="s">
        <v>702</v>
      </c>
    </row>
    <row r="129" spans="2:65" s="1" customFormat="1" ht="54">
      <c r="B129" s="42"/>
      <c r="C129" s="64"/>
      <c r="D129" s="246" t="s">
        <v>1656</v>
      </c>
      <c r="E129" s="64"/>
      <c r="F129" s="290" t="s">
        <v>14544</v>
      </c>
      <c r="G129" s="64"/>
      <c r="H129" s="64"/>
      <c r="I129" s="173"/>
      <c r="J129" s="64"/>
      <c r="K129" s="64"/>
      <c r="L129" s="62"/>
      <c r="M129" s="291"/>
      <c r="N129" s="43"/>
      <c r="O129" s="43"/>
      <c r="P129" s="43"/>
      <c r="Q129" s="43"/>
      <c r="R129" s="43"/>
      <c r="S129" s="43"/>
      <c r="T129" s="79"/>
      <c r="AT129" s="25" t="s">
        <v>1656</v>
      </c>
      <c r="AU129" s="25" t="s">
        <v>84</v>
      </c>
    </row>
    <row r="130" spans="2:65" s="1" customFormat="1" ht="22.5" customHeight="1">
      <c r="B130" s="42"/>
      <c r="C130" s="203" t="s">
        <v>420</v>
      </c>
      <c r="D130" s="203" t="s">
        <v>311</v>
      </c>
      <c r="E130" s="204" t="s">
        <v>10107</v>
      </c>
      <c r="F130" s="205" t="s">
        <v>14545</v>
      </c>
      <c r="G130" s="206" t="s">
        <v>5275</v>
      </c>
      <c r="H130" s="207">
        <v>151</v>
      </c>
      <c r="I130" s="208"/>
      <c r="J130" s="209">
        <f>ROUND(I130*H130,2)</f>
        <v>0</v>
      </c>
      <c r="K130" s="205" t="s">
        <v>21</v>
      </c>
      <c r="L130" s="62"/>
      <c r="M130" s="210" t="s">
        <v>21</v>
      </c>
      <c r="N130" s="211" t="s">
        <v>45</v>
      </c>
      <c r="O130" s="43"/>
      <c r="P130" s="212">
        <f>O130*H130</f>
        <v>0</v>
      </c>
      <c r="Q130" s="212">
        <v>0</v>
      </c>
      <c r="R130" s="212">
        <f>Q130*H130</f>
        <v>0</v>
      </c>
      <c r="S130" s="212">
        <v>0</v>
      </c>
      <c r="T130" s="213">
        <f>S130*H130</f>
        <v>0</v>
      </c>
      <c r="AR130" s="25" t="s">
        <v>375</v>
      </c>
      <c r="AT130" s="25" t="s">
        <v>311</v>
      </c>
      <c r="AU130" s="25" t="s">
        <v>84</v>
      </c>
      <c r="AY130" s="25" t="s">
        <v>308</v>
      </c>
      <c r="BE130" s="214">
        <f>IF(N130="základní",J130,0)</f>
        <v>0</v>
      </c>
      <c r="BF130" s="214">
        <f>IF(N130="snížená",J130,0)</f>
        <v>0</v>
      </c>
      <c r="BG130" s="214">
        <f>IF(N130="zákl. přenesená",J130,0)</f>
        <v>0</v>
      </c>
      <c r="BH130" s="214">
        <f>IF(N130="sníž. přenesená",J130,0)</f>
        <v>0</v>
      </c>
      <c r="BI130" s="214">
        <f>IF(N130="nulová",J130,0)</f>
        <v>0</v>
      </c>
      <c r="BJ130" s="25" t="s">
        <v>82</v>
      </c>
      <c r="BK130" s="214">
        <f>ROUND(I130*H130,2)</f>
        <v>0</v>
      </c>
      <c r="BL130" s="25" t="s">
        <v>375</v>
      </c>
      <c r="BM130" s="25" t="s">
        <v>710</v>
      </c>
    </row>
    <row r="131" spans="2:65" s="1" customFormat="1" ht="40.5">
      <c r="B131" s="42"/>
      <c r="C131" s="64"/>
      <c r="D131" s="246" t="s">
        <v>1656</v>
      </c>
      <c r="E131" s="64"/>
      <c r="F131" s="290" t="s">
        <v>14546</v>
      </c>
      <c r="G131" s="64"/>
      <c r="H131" s="64"/>
      <c r="I131" s="173"/>
      <c r="J131" s="64"/>
      <c r="K131" s="64"/>
      <c r="L131" s="62"/>
      <c r="M131" s="291"/>
      <c r="N131" s="43"/>
      <c r="O131" s="43"/>
      <c r="P131" s="43"/>
      <c r="Q131" s="43"/>
      <c r="R131" s="43"/>
      <c r="S131" s="43"/>
      <c r="T131" s="79"/>
      <c r="AT131" s="25" t="s">
        <v>1656</v>
      </c>
      <c r="AU131" s="25" t="s">
        <v>84</v>
      </c>
    </row>
    <row r="132" spans="2:65" s="1" customFormat="1" ht="22.5" customHeight="1">
      <c r="B132" s="42"/>
      <c r="C132" s="203" t="s">
        <v>593</v>
      </c>
      <c r="D132" s="203" t="s">
        <v>311</v>
      </c>
      <c r="E132" s="204" t="s">
        <v>10109</v>
      </c>
      <c r="F132" s="205" t="s">
        <v>14547</v>
      </c>
      <c r="G132" s="206" t="s">
        <v>5275</v>
      </c>
      <c r="H132" s="207">
        <v>12</v>
      </c>
      <c r="I132" s="208"/>
      <c r="J132" s="209">
        <f>ROUND(I132*H132,2)</f>
        <v>0</v>
      </c>
      <c r="K132" s="205" t="s">
        <v>21</v>
      </c>
      <c r="L132" s="62"/>
      <c r="M132" s="210" t="s">
        <v>21</v>
      </c>
      <c r="N132" s="211" t="s">
        <v>45</v>
      </c>
      <c r="O132" s="43"/>
      <c r="P132" s="212">
        <f>O132*H132</f>
        <v>0</v>
      </c>
      <c r="Q132" s="212">
        <v>0</v>
      </c>
      <c r="R132" s="212">
        <f>Q132*H132</f>
        <v>0</v>
      </c>
      <c r="S132" s="212">
        <v>0</v>
      </c>
      <c r="T132" s="213">
        <f>S132*H132</f>
        <v>0</v>
      </c>
      <c r="AR132" s="25" t="s">
        <v>375</v>
      </c>
      <c r="AT132" s="25" t="s">
        <v>311</v>
      </c>
      <c r="AU132" s="25" t="s">
        <v>84</v>
      </c>
      <c r="AY132" s="25" t="s">
        <v>308</v>
      </c>
      <c r="BE132" s="214">
        <f>IF(N132="základní",J132,0)</f>
        <v>0</v>
      </c>
      <c r="BF132" s="214">
        <f>IF(N132="snížená",J132,0)</f>
        <v>0</v>
      </c>
      <c r="BG132" s="214">
        <f>IF(N132="zákl. přenesená",J132,0)</f>
        <v>0</v>
      </c>
      <c r="BH132" s="214">
        <f>IF(N132="sníž. přenesená",J132,0)</f>
        <v>0</v>
      </c>
      <c r="BI132" s="214">
        <f>IF(N132="nulová",J132,0)</f>
        <v>0</v>
      </c>
      <c r="BJ132" s="25" t="s">
        <v>82</v>
      </c>
      <c r="BK132" s="214">
        <f>ROUND(I132*H132,2)</f>
        <v>0</v>
      </c>
      <c r="BL132" s="25" t="s">
        <v>375</v>
      </c>
      <c r="BM132" s="25" t="s">
        <v>721</v>
      </c>
    </row>
    <row r="133" spans="2:65" s="1" customFormat="1" ht="22.5" customHeight="1">
      <c r="B133" s="42"/>
      <c r="C133" s="203" t="s">
        <v>598</v>
      </c>
      <c r="D133" s="203" t="s">
        <v>311</v>
      </c>
      <c r="E133" s="204" t="s">
        <v>10111</v>
      </c>
      <c r="F133" s="205" t="s">
        <v>14548</v>
      </c>
      <c r="G133" s="206" t="s">
        <v>5275</v>
      </c>
      <c r="H133" s="207">
        <v>5</v>
      </c>
      <c r="I133" s="208"/>
      <c r="J133" s="209">
        <f>ROUND(I133*H133,2)</f>
        <v>0</v>
      </c>
      <c r="K133" s="205" t="s">
        <v>21</v>
      </c>
      <c r="L133" s="62"/>
      <c r="M133" s="210" t="s">
        <v>21</v>
      </c>
      <c r="N133" s="211" t="s">
        <v>45</v>
      </c>
      <c r="O133" s="43"/>
      <c r="P133" s="212">
        <f>O133*H133</f>
        <v>0</v>
      </c>
      <c r="Q133" s="212">
        <v>0</v>
      </c>
      <c r="R133" s="212">
        <f>Q133*H133</f>
        <v>0</v>
      </c>
      <c r="S133" s="212">
        <v>0</v>
      </c>
      <c r="T133" s="213">
        <f>S133*H133</f>
        <v>0</v>
      </c>
      <c r="AR133" s="25" t="s">
        <v>375</v>
      </c>
      <c r="AT133" s="25" t="s">
        <v>311</v>
      </c>
      <c r="AU133" s="25" t="s">
        <v>84</v>
      </c>
      <c r="AY133" s="25" t="s">
        <v>308</v>
      </c>
      <c r="BE133" s="214">
        <f>IF(N133="základní",J133,0)</f>
        <v>0</v>
      </c>
      <c r="BF133" s="214">
        <f>IF(N133="snížená",J133,0)</f>
        <v>0</v>
      </c>
      <c r="BG133" s="214">
        <f>IF(N133="zákl. přenesená",J133,0)</f>
        <v>0</v>
      </c>
      <c r="BH133" s="214">
        <f>IF(N133="sníž. přenesená",J133,0)</f>
        <v>0</v>
      </c>
      <c r="BI133" s="214">
        <f>IF(N133="nulová",J133,0)</f>
        <v>0</v>
      </c>
      <c r="BJ133" s="25" t="s">
        <v>82</v>
      </c>
      <c r="BK133" s="214">
        <f>ROUND(I133*H133,2)</f>
        <v>0</v>
      </c>
      <c r="BL133" s="25" t="s">
        <v>375</v>
      </c>
      <c r="BM133" s="25" t="s">
        <v>730</v>
      </c>
    </row>
    <row r="134" spans="2:65" s="1" customFormat="1" ht="54">
      <c r="B134" s="42"/>
      <c r="C134" s="64"/>
      <c r="D134" s="246" t="s">
        <v>1656</v>
      </c>
      <c r="E134" s="64"/>
      <c r="F134" s="290" t="s">
        <v>14549</v>
      </c>
      <c r="G134" s="64"/>
      <c r="H134" s="64"/>
      <c r="I134" s="173"/>
      <c r="J134" s="64"/>
      <c r="K134" s="64"/>
      <c r="L134" s="62"/>
      <c r="M134" s="291"/>
      <c r="N134" s="43"/>
      <c r="O134" s="43"/>
      <c r="P134" s="43"/>
      <c r="Q134" s="43"/>
      <c r="R134" s="43"/>
      <c r="S134" s="43"/>
      <c r="T134" s="79"/>
      <c r="AT134" s="25" t="s">
        <v>1656</v>
      </c>
      <c r="AU134" s="25" t="s">
        <v>84</v>
      </c>
    </row>
    <row r="135" spans="2:65" s="1" customFormat="1" ht="22.5" customHeight="1">
      <c r="B135" s="42"/>
      <c r="C135" s="203" t="s">
        <v>603</v>
      </c>
      <c r="D135" s="203" t="s">
        <v>311</v>
      </c>
      <c r="E135" s="204" t="s">
        <v>10113</v>
      </c>
      <c r="F135" s="205" t="s">
        <v>14550</v>
      </c>
      <c r="G135" s="206" t="s">
        <v>5275</v>
      </c>
      <c r="H135" s="207">
        <v>20</v>
      </c>
      <c r="I135" s="208"/>
      <c r="J135" s="209">
        <f>ROUND(I135*H135,2)</f>
        <v>0</v>
      </c>
      <c r="K135" s="205" t="s">
        <v>21</v>
      </c>
      <c r="L135" s="62"/>
      <c r="M135" s="210" t="s">
        <v>21</v>
      </c>
      <c r="N135" s="211" t="s">
        <v>45</v>
      </c>
      <c r="O135" s="43"/>
      <c r="P135" s="212">
        <f>O135*H135</f>
        <v>0</v>
      </c>
      <c r="Q135" s="212">
        <v>0</v>
      </c>
      <c r="R135" s="212">
        <f>Q135*H135</f>
        <v>0</v>
      </c>
      <c r="S135" s="212">
        <v>0</v>
      </c>
      <c r="T135" s="213">
        <f>S135*H135</f>
        <v>0</v>
      </c>
      <c r="AR135" s="25" t="s">
        <v>375</v>
      </c>
      <c r="AT135" s="25" t="s">
        <v>311</v>
      </c>
      <c r="AU135" s="25" t="s">
        <v>84</v>
      </c>
      <c r="AY135" s="25" t="s">
        <v>308</v>
      </c>
      <c r="BE135" s="214">
        <f>IF(N135="základní",J135,0)</f>
        <v>0</v>
      </c>
      <c r="BF135" s="214">
        <f>IF(N135="snížená",J135,0)</f>
        <v>0</v>
      </c>
      <c r="BG135" s="214">
        <f>IF(N135="zákl. přenesená",J135,0)</f>
        <v>0</v>
      </c>
      <c r="BH135" s="214">
        <f>IF(N135="sníž. přenesená",J135,0)</f>
        <v>0</v>
      </c>
      <c r="BI135" s="214">
        <f>IF(N135="nulová",J135,0)</f>
        <v>0</v>
      </c>
      <c r="BJ135" s="25" t="s">
        <v>82</v>
      </c>
      <c r="BK135" s="214">
        <f>ROUND(I135*H135,2)</f>
        <v>0</v>
      </c>
      <c r="BL135" s="25" t="s">
        <v>375</v>
      </c>
      <c r="BM135" s="25" t="s">
        <v>740</v>
      </c>
    </row>
    <row r="136" spans="2:65" s="1" customFormat="1" ht="22.5" customHeight="1">
      <c r="B136" s="42"/>
      <c r="C136" s="203" t="s">
        <v>608</v>
      </c>
      <c r="D136" s="203" t="s">
        <v>311</v>
      </c>
      <c r="E136" s="204" t="s">
        <v>10115</v>
      </c>
      <c r="F136" s="205" t="s">
        <v>14551</v>
      </c>
      <c r="G136" s="206" t="s">
        <v>5275</v>
      </c>
      <c r="H136" s="207">
        <v>261</v>
      </c>
      <c r="I136" s="208"/>
      <c r="J136" s="209">
        <f>ROUND(I136*H136,2)</f>
        <v>0</v>
      </c>
      <c r="K136" s="205" t="s">
        <v>21</v>
      </c>
      <c r="L136" s="62"/>
      <c r="M136" s="210" t="s">
        <v>21</v>
      </c>
      <c r="N136" s="211" t="s">
        <v>45</v>
      </c>
      <c r="O136" s="43"/>
      <c r="P136" s="212">
        <f>O136*H136</f>
        <v>0</v>
      </c>
      <c r="Q136" s="212">
        <v>0</v>
      </c>
      <c r="R136" s="212">
        <f>Q136*H136</f>
        <v>0</v>
      </c>
      <c r="S136" s="212">
        <v>0</v>
      </c>
      <c r="T136" s="213">
        <f>S136*H136</f>
        <v>0</v>
      </c>
      <c r="AR136" s="25" t="s">
        <v>375</v>
      </c>
      <c r="AT136" s="25" t="s">
        <v>311</v>
      </c>
      <c r="AU136" s="25" t="s">
        <v>84</v>
      </c>
      <c r="AY136" s="25" t="s">
        <v>308</v>
      </c>
      <c r="BE136" s="214">
        <f>IF(N136="základní",J136,0)</f>
        <v>0</v>
      </c>
      <c r="BF136" s="214">
        <f>IF(N136="snížená",J136,0)</f>
        <v>0</v>
      </c>
      <c r="BG136" s="214">
        <f>IF(N136="zákl. přenesená",J136,0)</f>
        <v>0</v>
      </c>
      <c r="BH136" s="214">
        <f>IF(N136="sníž. přenesená",J136,0)</f>
        <v>0</v>
      </c>
      <c r="BI136" s="214">
        <f>IF(N136="nulová",J136,0)</f>
        <v>0</v>
      </c>
      <c r="BJ136" s="25" t="s">
        <v>82</v>
      </c>
      <c r="BK136" s="214">
        <f>ROUND(I136*H136,2)</f>
        <v>0</v>
      </c>
      <c r="BL136" s="25" t="s">
        <v>375</v>
      </c>
      <c r="BM136" s="25" t="s">
        <v>750</v>
      </c>
    </row>
    <row r="137" spans="2:65" s="11" customFormat="1" ht="29.85" customHeight="1">
      <c r="B137" s="186"/>
      <c r="C137" s="187"/>
      <c r="D137" s="200" t="s">
        <v>73</v>
      </c>
      <c r="E137" s="201" t="s">
        <v>5539</v>
      </c>
      <c r="F137" s="201" t="s">
        <v>14552</v>
      </c>
      <c r="G137" s="187"/>
      <c r="H137" s="187"/>
      <c r="I137" s="190"/>
      <c r="J137" s="202">
        <f>BK137</f>
        <v>0</v>
      </c>
      <c r="K137" s="187"/>
      <c r="L137" s="192"/>
      <c r="M137" s="193"/>
      <c r="N137" s="194"/>
      <c r="O137" s="194"/>
      <c r="P137" s="195">
        <f>SUM(P138:P140)</f>
        <v>0</v>
      </c>
      <c r="Q137" s="194"/>
      <c r="R137" s="195">
        <f>SUM(R138:R140)</f>
        <v>0</v>
      </c>
      <c r="S137" s="194"/>
      <c r="T137" s="196">
        <f>SUM(T138:T140)</f>
        <v>0</v>
      </c>
      <c r="AR137" s="197" t="s">
        <v>84</v>
      </c>
      <c r="AT137" s="198" t="s">
        <v>73</v>
      </c>
      <c r="AU137" s="198" t="s">
        <v>82</v>
      </c>
      <c r="AY137" s="197" t="s">
        <v>308</v>
      </c>
      <c r="BK137" s="199">
        <f>SUM(BK138:BK140)</f>
        <v>0</v>
      </c>
    </row>
    <row r="138" spans="2:65" s="1" customFormat="1" ht="31.5" customHeight="1">
      <c r="B138" s="42"/>
      <c r="C138" s="203" t="s">
        <v>613</v>
      </c>
      <c r="D138" s="203" t="s">
        <v>311</v>
      </c>
      <c r="E138" s="204" t="s">
        <v>10117</v>
      </c>
      <c r="F138" s="205" t="s">
        <v>14553</v>
      </c>
      <c r="G138" s="206" t="s">
        <v>538</v>
      </c>
      <c r="H138" s="207">
        <v>4980</v>
      </c>
      <c r="I138" s="208"/>
      <c r="J138" s="209">
        <f>ROUND(I138*H138,2)</f>
        <v>0</v>
      </c>
      <c r="K138" s="205" t="s">
        <v>21</v>
      </c>
      <c r="L138" s="62"/>
      <c r="M138" s="210" t="s">
        <v>21</v>
      </c>
      <c r="N138" s="211" t="s">
        <v>45</v>
      </c>
      <c r="O138" s="43"/>
      <c r="P138" s="212">
        <f>O138*H138</f>
        <v>0</v>
      </c>
      <c r="Q138" s="212">
        <v>0</v>
      </c>
      <c r="R138" s="212">
        <f>Q138*H138</f>
        <v>0</v>
      </c>
      <c r="S138" s="212">
        <v>0</v>
      </c>
      <c r="T138" s="213">
        <f>S138*H138</f>
        <v>0</v>
      </c>
      <c r="AR138" s="25" t="s">
        <v>375</v>
      </c>
      <c r="AT138" s="25" t="s">
        <v>311</v>
      </c>
      <c r="AU138" s="25" t="s">
        <v>84</v>
      </c>
      <c r="AY138" s="25" t="s">
        <v>308</v>
      </c>
      <c r="BE138" s="214">
        <f>IF(N138="základní",J138,0)</f>
        <v>0</v>
      </c>
      <c r="BF138" s="214">
        <f>IF(N138="snížená",J138,0)</f>
        <v>0</v>
      </c>
      <c r="BG138" s="214">
        <f>IF(N138="zákl. přenesená",J138,0)</f>
        <v>0</v>
      </c>
      <c r="BH138" s="214">
        <f>IF(N138="sníž. přenesená",J138,0)</f>
        <v>0</v>
      </c>
      <c r="BI138" s="214">
        <f>IF(N138="nulová",J138,0)</f>
        <v>0</v>
      </c>
      <c r="BJ138" s="25" t="s">
        <v>82</v>
      </c>
      <c r="BK138" s="214">
        <f>ROUND(I138*H138,2)</f>
        <v>0</v>
      </c>
      <c r="BL138" s="25" t="s">
        <v>375</v>
      </c>
      <c r="BM138" s="25" t="s">
        <v>1248</v>
      </c>
    </row>
    <row r="139" spans="2:65" s="1" customFormat="1" ht="31.5" customHeight="1">
      <c r="B139" s="42"/>
      <c r="C139" s="203" t="s">
        <v>619</v>
      </c>
      <c r="D139" s="203" t="s">
        <v>311</v>
      </c>
      <c r="E139" s="204" t="s">
        <v>10119</v>
      </c>
      <c r="F139" s="205" t="s">
        <v>14554</v>
      </c>
      <c r="G139" s="206" t="s">
        <v>538</v>
      </c>
      <c r="H139" s="207">
        <v>140</v>
      </c>
      <c r="I139" s="208"/>
      <c r="J139" s="209">
        <f>ROUND(I139*H139,2)</f>
        <v>0</v>
      </c>
      <c r="K139" s="205" t="s">
        <v>21</v>
      </c>
      <c r="L139" s="62"/>
      <c r="M139" s="210" t="s">
        <v>21</v>
      </c>
      <c r="N139" s="211" t="s">
        <v>45</v>
      </c>
      <c r="O139" s="43"/>
      <c r="P139" s="212">
        <f>O139*H139</f>
        <v>0</v>
      </c>
      <c r="Q139" s="212">
        <v>0</v>
      </c>
      <c r="R139" s="212">
        <f>Q139*H139</f>
        <v>0</v>
      </c>
      <c r="S139" s="212">
        <v>0</v>
      </c>
      <c r="T139" s="213">
        <f>S139*H139</f>
        <v>0</v>
      </c>
      <c r="AR139" s="25" t="s">
        <v>375</v>
      </c>
      <c r="AT139" s="25" t="s">
        <v>311</v>
      </c>
      <c r="AU139" s="25" t="s">
        <v>84</v>
      </c>
      <c r="AY139" s="25" t="s">
        <v>308</v>
      </c>
      <c r="BE139" s="214">
        <f>IF(N139="základní",J139,0)</f>
        <v>0</v>
      </c>
      <c r="BF139" s="214">
        <f>IF(N139="snížená",J139,0)</f>
        <v>0</v>
      </c>
      <c r="BG139" s="214">
        <f>IF(N139="zákl. přenesená",J139,0)</f>
        <v>0</v>
      </c>
      <c r="BH139" s="214">
        <f>IF(N139="sníž. přenesená",J139,0)</f>
        <v>0</v>
      </c>
      <c r="BI139" s="214">
        <f>IF(N139="nulová",J139,0)</f>
        <v>0</v>
      </c>
      <c r="BJ139" s="25" t="s">
        <v>82</v>
      </c>
      <c r="BK139" s="214">
        <f>ROUND(I139*H139,2)</f>
        <v>0</v>
      </c>
      <c r="BL139" s="25" t="s">
        <v>375</v>
      </c>
      <c r="BM139" s="25" t="s">
        <v>570</v>
      </c>
    </row>
    <row r="140" spans="2:65" s="1" customFormat="1" ht="44.25" customHeight="1">
      <c r="B140" s="42"/>
      <c r="C140" s="203" t="s">
        <v>624</v>
      </c>
      <c r="D140" s="203" t="s">
        <v>311</v>
      </c>
      <c r="E140" s="204" t="s">
        <v>10018</v>
      </c>
      <c r="F140" s="205" t="s">
        <v>14495</v>
      </c>
      <c r="G140" s="206" t="s">
        <v>5275</v>
      </c>
      <c r="H140" s="207">
        <v>15400</v>
      </c>
      <c r="I140" s="208"/>
      <c r="J140" s="209">
        <f>ROUND(I140*H140,2)</f>
        <v>0</v>
      </c>
      <c r="K140" s="205" t="s">
        <v>21</v>
      </c>
      <c r="L140" s="62"/>
      <c r="M140" s="210" t="s">
        <v>21</v>
      </c>
      <c r="N140" s="211" t="s">
        <v>45</v>
      </c>
      <c r="O140" s="43"/>
      <c r="P140" s="212">
        <f>O140*H140</f>
        <v>0</v>
      </c>
      <c r="Q140" s="212">
        <v>0</v>
      </c>
      <c r="R140" s="212">
        <f>Q140*H140</f>
        <v>0</v>
      </c>
      <c r="S140" s="212">
        <v>0</v>
      </c>
      <c r="T140" s="213">
        <f>S140*H140</f>
        <v>0</v>
      </c>
      <c r="AR140" s="25" t="s">
        <v>375</v>
      </c>
      <c r="AT140" s="25" t="s">
        <v>311</v>
      </c>
      <c r="AU140" s="25" t="s">
        <v>84</v>
      </c>
      <c r="AY140" s="25" t="s">
        <v>308</v>
      </c>
      <c r="BE140" s="214">
        <f>IF(N140="základní",J140,0)</f>
        <v>0</v>
      </c>
      <c r="BF140" s="214">
        <f>IF(N140="snížená",J140,0)</f>
        <v>0</v>
      </c>
      <c r="BG140" s="214">
        <f>IF(N140="zákl. přenesená",J140,0)</f>
        <v>0</v>
      </c>
      <c r="BH140" s="214">
        <f>IF(N140="sníž. přenesená",J140,0)</f>
        <v>0</v>
      </c>
      <c r="BI140" s="214">
        <f>IF(N140="nulová",J140,0)</f>
        <v>0</v>
      </c>
      <c r="BJ140" s="25" t="s">
        <v>82</v>
      </c>
      <c r="BK140" s="214">
        <f>ROUND(I140*H140,2)</f>
        <v>0</v>
      </c>
      <c r="BL140" s="25" t="s">
        <v>375</v>
      </c>
      <c r="BM140" s="25" t="s">
        <v>2042</v>
      </c>
    </row>
    <row r="141" spans="2:65" s="11" customFormat="1" ht="29.85" customHeight="1">
      <c r="B141" s="186"/>
      <c r="C141" s="187"/>
      <c r="D141" s="200" t="s">
        <v>73</v>
      </c>
      <c r="E141" s="201" t="s">
        <v>5555</v>
      </c>
      <c r="F141" s="201" t="s">
        <v>14496</v>
      </c>
      <c r="G141" s="187"/>
      <c r="H141" s="187"/>
      <c r="I141" s="190"/>
      <c r="J141" s="202">
        <f>BK141</f>
        <v>0</v>
      </c>
      <c r="K141" s="187"/>
      <c r="L141" s="192"/>
      <c r="M141" s="193"/>
      <c r="N141" s="194"/>
      <c r="O141" s="194"/>
      <c r="P141" s="195">
        <f>SUM(P142:P150)</f>
        <v>0</v>
      </c>
      <c r="Q141" s="194"/>
      <c r="R141" s="195">
        <f>SUM(R142:R150)</f>
        <v>0</v>
      </c>
      <c r="S141" s="194"/>
      <c r="T141" s="196">
        <f>SUM(T142:T150)</f>
        <v>0</v>
      </c>
      <c r="AR141" s="197" t="s">
        <v>84</v>
      </c>
      <c r="AT141" s="198" t="s">
        <v>73</v>
      </c>
      <c r="AU141" s="198" t="s">
        <v>82</v>
      </c>
      <c r="AY141" s="197" t="s">
        <v>308</v>
      </c>
      <c r="BK141" s="199">
        <f>SUM(BK142:BK150)</f>
        <v>0</v>
      </c>
    </row>
    <row r="142" spans="2:65" s="1" customFormat="1" ht="22.5" customHeight="1">
      <c r="B142" s="42"/>
      <c r="C142" s="203" t="s">
        <v>632</v>
      </c>
      <c r="D142" s="203" t="s">
        <v>311</v>
      </c>
      <c r="E142" s="204" t="s">
        <v>10121</v>
      </c>
      <c r="F142" s="205" t="s">
        <v>14555</v>
      </c>
      <c r="G142" s="206" t="s">
        <v>700</v>
      </c>
      <c r="H142" s="207">
        <v>1</v>
      </c>
      <c r="I142" s="208"/>
      <c r="J142" s="209">
        <f>ROUND(I142*H142,2)</f>
        <v>0</v>
      </c>
      <c r="K142" s="205" t="s">
        <v>21</v>
      </c>
      <c r="L142" s="62"/>
      <c r="M142" s="210" t="s">
        <v>21</v>
      </c>
      <c r="N142" s="211" t="s">
        <v>45</v>
      </c>
      <c r="O142" s="43"/>
      <c r="P142" s="212">
        <f>O142*H142</f>
        <v>0</v>
      </c>
      <c r="Q142" s="212">
        <v>0</v>
      </c>
      <c r="R142" s="212">
        <f>Q142*H142</f>
        <v>0</v>
      </c>
      <c r="S142" s="212">
        <v>0</v>
      </c>
      <c r="T142" s="213">
        <f>S142*H142</f>
        <v>0</v>
      </c>
      <c r="AR142" s="25" t="s">
        <v>375</v>
      </c>
      <c r="AT142" s="25" t="s">
        <v>311</v>
      </c>
      <c r="AU142" s="25" t="s">
        <v>84</v>
      </c>
      <c r="AY142" s="25" t="s">
        <v>308</v>
      </c>
      <c r="BE142" s="214">
        <f>IF(N142="základní",J142,0)</f>
        <v>0</v>
      </c>
      <c r="BF142" s="214">
        <f>IF(N142="snížená",J142,0)</f>
        <v>0</v>
      </c>
      <c r="BG142" s="214">
        <f>IF(N142="zákl. přenesená",J142,0)</f>
        <v>0</v>
      </c>
      <c r="BH142" s="214">
        <f>IF(N142="sníž. přenesená",J142,0)</f>
        <v>0</v>
      </c>
      <c r="BI142" s="214">
        <f>IF(N142="nulová",J142,0)</f>
        <v>0</v>
      </c>
      <c r="BJ142" s="25" t="s">
        <v>82</v>
      </c>
      <c r="BK142" s="214">
        <f>ROUND(I142*H142,2)</f>
        <v>0</v>
      </c>
      <c r="BL142" s="25" t="s">
        <v>375</v>
      </c>
      <c r="BM142" s="25" t="s">
        <v>2048</v>
      </c>
    </row>
    <row r="143" spans="2:65" s="1" customFormat="1" ht="22.5" customHeight="1">
      <c r="B143" s="42"/>
      <c r="C143" s="203" t="s">
        <v>638</v>
      </c>
      <c r="D143" s="203" t="s">
        <v>311</v>
      </c>
      <c r="E143" s="204" t="s">
        <v>10123</v>
      </c>
      <c r="F143" s="205" t="s">
        <v>14556</v>
      </c>
      <c r="G143" s="206" t="s">
        <v>700</v>
      </c>
      <c r="H143" s="207">
        <v>1</v>
      </c>
      <c r="I143" s="208"/>
      <c r="J143" s="209">
        <f>ROUND(I143*H143,2)</f>
        <v>0</v>
      </c>
      <c r="K143" s="205" t="s">
        <v>21</v>
      </c>
      <c r="L143" s="62"/>
      <c r="M143" s="210" t="s">
        <v>21</v>
      </c>
      <c r="N143" s="211" t="s">
        <v>45</v>
      </c>
      <c r="O143" s="43"/>
      <c r="P143" s="212">
        <f>O143*H143</f>
        <v>0</v>
      </c>
      <c r="Q143" s="212">
        <v>0</v>
      </c>
      <c r="R143" s="212">
        <f>Q143*H143</f>
        <v>0</v>
      </c>
      <c r="S143" s="212">
        <v>0</v>
      </c>
      <c r="T143" s="213">
        <f>S143*H143</f>
        <v>0</v>
      </c>
      <c r="AR143" s="25" t="s">
        <v>375</v>
      </c>
      <c r="AT143" s="25" t="s">
        <v>311</v>
      </c>
      <c r="AU143" s="25" t="s">
        <v>84</v>
      </c>
      <c r="AY143" s="25" t="s">
        <v>308</v>
      </c>
      <c r="BE143" s="214">
        <f>IF(N143="základní",J143,0)</f>
        <v>0</v>
      </c>
      <c r="BF143" s="214">
        <f>IF(N143="snížená",J143,0)</f>
        <v>0</v>
      </c>
      <c r="BG143" s="214">
        <f>IF(N143="zákl. přenesená",J143,0)</f>
        <v>0</v>
      </c>
      <c r="BH143" s="214">
        <f>IF(N143="sníž. přenesená",J143,0)</f>
        <v>0</v>
      </c>
      <c r="BI143" s="214">
        <f>IF(N143="nulová",J143,0)</f>
        <v>0</v>
      </c>
      <c r="BJ143" s="25" t="s">
        <v>82</v>
      </c>
      <c r="BK143" s="214">
        <f>ROUND(I143*H143,2)</f>
        <v>0</v>
      </c>
      <c r="BL143" s="25" t="s">
        <v>375</v>
      </c>
      <c r="BM143" s="25" t="s">
        <v>2055</v>
      </c>
    </row>
    <row r="144" spans="2:65" s="1" customFormat="1" ht="31.5" customHeight="1">
      <c r="B144" s="42"/>
      <c r="C144" s="203" t="s">
        <v>644</v>
      </c>
      <c r="D144" s="203" t="s">
        <v>311</v>
      </c>
      <c r="E144" s="204" t="s">
        <v>10125</v>
      </c>
      <c r="F144" s="205" t="s">
        <v>14501</v>
      </c>
      <c r="G144" s="206" t="s">
        <v>700</v>
      </c>
      <c r="H144" s="207">
        <v>1</v>
      </c>
      <c r="I144" s="208"/>
      <c r="J144" s="209">
        <f>ROUND(I144*H144,2)</f>
        <v>0</v>
      </c>
      <c r="K144" s="205" t="s">
        <v>21</v>
      </c>
      <c r="L144" s="62"/>
      <c r="M144" s="210" t="s">
        <v>21</v>
      </c>
      <c r="N144" s="211" t="s">
        <v>45</v>
      </c>
      <c r="O144" s="43"/>
      <c r="P144" s="212">
        <f>O144*H144</f>
        <v>0</v>
      </c>
      <c r="Q144" s="212">
        <v>0</v>
      </c>
      <c r="R144" s="212">
        <f>Q144*H144</f>
        <v>0</v>
      </c>
      <c r="S144" s="212">
        <v>0</v>
      </c>
      <c r="T144" s="213">
        <f>S144*H144</f>
        <v>0</v>
      </c>
      <c r="AR144" s="25" t="s">
        <v>375</v>
      </c>
      <c r="AT144" s="25" t="s">
        <v>311</v>
      </c>
      <c r="AU144" s="25" t="s">
        <v>84</v>
      </c>
      <c r="AY144" s="25" t="s">
        <v>308</v>
      </c>
      <c r="BE144" s="214">
        <f>IF(N144="základní",J144,0)</f>
        <v>0</v>
      </c>
      <c r="BF144" s="214">
        <f>IF(N144="snížená",J144,0)</f>
        <v>0</v>
      </c>
      <c r="BG144" s="214">
        <f>IF(N144="zákl. přenesená",J144,0)</f>
        <v>0</v>
      </c>
      <c r="BH144" s="214">
        <f>IF(N144="sníž. přenesená",J144,0)</f>
        <v>0</v>
      </c>
      <c r="BI144" s="214">
        <f>IF(N144="nulová",J144,0)</f>
        <v>0</v>
      </c>
      <c r="BJ144" s="25" t="s">
        <v>82</v>
      </c>
      <c r="BK144" s="214">
        <f>ROUND(I144*H144,2)</f>
        <v>0</v>
      </c>
      <c r="BL144" s="25" t="s">
        <v>375</v>
      </c>
      <c r="BM144" s="25" t="s">
        <v>2061</v>
      </c>
    </row>
    <row r="145" spans="2:65" s="1" customFormat="1" ht="22.5" customHeight="1">
      <c r="B145" s="42"/>
      <c r="C145" s="203" t="s">
        <v>649</v>
      </c>
      <c r="D145" s="203" t="s">
        <v>311</v>
      </c>
      <c r="E145" s="204" t="s">
        <v>10127</v>
      </c>
      <c r="F145" s="205" t="s">
        <v>14557</v>
      </c>
      <c r="G145" s="206" t="s">
        <v>8882</v>
      </c>
      <c r="H145" s="207">
        <v>40</v>
      </c>
      <c r="I145" s="208"/>
      <c r="J145" s="209">
        <f>ROUND(I145*H145,2)</f>
        <v>0</v>
      </c>
      <c r="K145" s="205" t="s">
        <v>21</v>
      </c>
      <c r="L145" s="62"/>
      <c r="M145" s="210" t="s">
        <v>21</v>
      </c>
      <c r="N145" s="211" t="s">
        <v>45</v>
      </c>
      <c r="O145" s="43"/>
      <c r="P145" s="212">
        <f>O145*H145</f>
        <v>0</v>
      </c>
      <c r="Q145" s="212">
        <v>0</v>
      </c>
      <c r="R145" s="212">
        <f>Q145*H145</f>
        <v>0</v>
      </c>
      <c r="S145" s="212">
        <v>0</v>
      </c>
      <c r="T145" s="213">
        <f>S145*H145</f>
        <v>0</v>
      </c>
      <c r="AR145" s="25" t="s">
        <v>375</v>
      </c>
      <c r="AT145" s="25" t="s">
        <v>311</v>
      </c>
      <c r="AU145" s="25" t="s">
        <v>84</v>
      </c>
      <c r="AY145" s="25" t="s">
        <v>308</v>
      </c>
      <c r="BE145" s="214">
        <f>IF(N145="základní",J145,0)</f>
        <v>0</v>
      </c>
      <c r="BF145" s="214">
        <f>IF(N145="snížená",J145,0)</f>
        <v>0</v>
      </c>
      <c r="BG145" s="214">
        <f>IF(N145="zákl. přenesená",J145,0)</f>
        <v>0</v>
      </c>
      <c r="BH145" s="214">
        <f>IF(N145="sníž. přenesená",J145,0)</f>
        <v>0</v>
      </c>
      <c r="BI145" s="214">
        <f>IF(N145="nulová",J145,0)</f>
        <v>0</v>
      </c>
      <c r="BJ145" s="25" t="s">
        <v>82</v>
      </c>
      <c r="BK145" s="214">
        <f>ROUND(I145*H145,2)</f>
        <v>0</v>
      </c>
      <c r="BL145" s="25" t="s">
        <v>375</v>
      </c>
      <c r="BM145" s="25" t="s">
        <v>2067</v>
      </c>
    </row>
    <row r="146" spans="2:65" s="1" customFormat="1" ht="31.5" customHeight="1">
      <c r="B146" s="42"/>
      <c r="C146" s="203" t="s">
        <v>653</v>
      </c>
      <c r="D146" s="203" t="s">
        <v>311</v>
      </c>
      <c r="E146" s="204" t="s">
        <v>10129</v>
      </c>
      <c r="F146" s="205" t="s">
        <v>14558</v>
      </c>
      <c r="G146" s="206" t="s">
        <v>700</v>
      </c>
      <c r="H146" s="207">
        <v>1</v>
      </c>
      <c r="I146" s="208"/>
      <c r="J146" s="209">
        <f>ROUND(I146*H146,2)</f>
        <v>0</v>
      </c>
      <c r="K146" s="205" t="s">
        <v>21</v>
      </c>
      <c r="L146" s="62"/>
      <c r="M146" s="210" t="s">
        <v>21</v>
      </c>
      <c r="N146" s="211" t="s">
        <v>45</v>
      </c>
      <c r="O146" s="43"/>
      <c r="P146" s="212">
        <f>O146*H146</f>
        <v>0</v>
      </c>
      <c r="Q146" s="212">
        <v>0</v>
      </c>
      <c r="R146" s="212">
        <f>Q146*H146</f>
        <v>0</v>
      </c>
      <c r="S146" s="212">
        <v>0</v>
      </c>
      <c r="T146" s="213">
        <f>S146*H146</f>
        <v>0</v>
      </c>
      <c r="AR146" s="25" t="s">
        <v>375</v>
      </c>
      <c r="AT146" s="25" t="s">
        <v>311</v>
      </c>
      <c r="AU146" s="25" t="s">
        <v>84</v>
      </c>
      <c r="AY146" s="25" t="s">
        <v>308</v>
      </c>
      <c r="BE146" s="214">
        <f>IF(N146="základní",J146,0)</f>
        <v>0</v>
      </c>
      <c r="BF146" s="214">
        <f>IF(N146="snížená",J146,0)</f>
        <v>0</v>
      </c>
      <c r="BG146" s="214">
        <f>IF(N146="zákl. přenesená",J146,0)</f>
        <v>0</v>
      </c>
      <c r="BH146" s="214">
        <f>IF(N146="sníž. přenesená",J146,0)</f>
        <v>0</v>
      </c>
      <c r="BI146" s="214">
        <f>IF(N146="nulová",J146,0)</f>
        <v>0</v>
      </c>
      <c r="BJ146" s="25" t="s">
        <v>82</v>
      </c>
      <c r="BK146" s="214">
        <f>ROUND(I146*H146,2)</f>
        <v>0</v>
      </c>
      <c r="BL146" s="25" t="s">
        <v>375</v>
      </c>
      <c r="BM146" s="25" t="s">
        <v>2075</v>
      </c>
    </row>
    <row r="147" spans="2:65" s="1" customFormat="1" ht="108">
      <c r="B147" s="42"/>
      <c r="C147" s="64"/>
      <c r="D147" s="246" t="s">
        <v>1656</v>
      </c>
      <c r="E147" s="64"/>
      <c r="F147" s="290" t="s">
        <v>14559</v>
      </c>
      <c r="G147" s="64"/>
      <c r="H147" s="64"/>
      <c r="I147" s="173"/>
      <c r="J147" s="64"/>
      <c r="K147" s="64"/>
      <c r="L147" s="62"/>
      <c r="M147" s="291"/>
      <c r="N147" s="43"/>
      <c r="O147" s="43"/>
      <c r="P147" s="43"/>
      <c r="Q147" s="43"/>
      <c r="R147" s="43"/>
      <c r="S147" s="43"/>
      <c r="T147" s="79"/>
      <c r="AT147" s="25" t="s">
        <v>1656</v>
      </c>
      <c r="AU147" s="25" t="s">
        <v>84</v>
      </c>
    </row>
    <row r="148" spans="2:65" s="1" customFormat="1" ht="31.5" customHeight="1">
      <c r="B148" s="42"/>
      <c r="C148" s="203" t="s">
        <v>657</v>
      </c>
      <c r="D148" s="203" t="s">
        <v>311</v>
      </c>
      <c r="E148" s="204" t="s">
        <v>10131</v>
      </c>
      <c r="F148" s="205" t="s">
        <v>14560</v>
      </c>
      <c r="G148" s="206" t="s">
        <v>700</v>
      </c>
      <c r="H148" s="207">
        <v>1</v>
      </c>
      <c r="I148" s="208"/>
      <c r="J148" s="209">
        <f>ROUND(I148*H148,2)</f>
        <v>0</v>
      </c>
      <c r="K148" s="205" t="s">
        <v>21</v>
      </c>
      <c r="L148" s="62"/>
      <c r="M148" s="210" t="s">
        <v>21</v>
      </c>
      <c r="N148" s="211" t="s">
        <v>45</v>
      </c>
      <c r="O148" s="43"/>
      <c r="P148" s="212">
        <f>O148*H148</f>
        <v>0</v>
      </c>
      <c r="Q148" s="212">
        <v>0</v>
      </c>
      <c r="R148" s="212">
        <f>Q148*H148</f>
        <v>0</v>
      </c>
      <c r="S148" s="212">
        <v>0</v>
      </c>
      <c r="T148" s="213">
        <f>S148*H148</f>
        <v>0</v>
      </c>
      <c r="AR148" s="25" t="s">
        <v>375</v>
      </c>
      <c r="AT148" s="25" t="s">
        <v>311</v>
      </c>
      <c r="AU148" s="25" t="s">
        <v>84</v>
      </c>
      <c r="AY148" s="25" t="s">
        <v>308</v>
      </c>
      <c r="BE148" s="214">
        <f>IF(N148="základní",J148,0)</f>
        <v>0</v>
      </c>
      <c r="BF148" s="214">
        <f>IF(N148="snížená",J148,0)</f>
        <v>0</v>
      </c>
      <c r="BG148" s="214">
        <f>IF(N148="zákl. přenesená",J148,0)</f>
        <v>0</v>
      </c>
      <c r="BH148" s="214">
        <f>IF(N148="sníž. přenesená",J148,0)</f>
        <v>0</v>
      </c>
      <c r="BI148" s="214">
        <f>IF(N148="nulová",J148,0)</f>
        <v>0</v>
      </c>
      <c r="BJ148" s="25" t="s">
        <v>82</v>
      </c>
      <c r="BK148" s="214">
        <f>ROUND(I148*H148,2)</f>
        <v>0</v>
      </c>
      <c r="BL148" s="25" t="s">
        <v>375</v>
      </c>
      <c r="BM148" s="25" t="s">
        <v>2084</v>
      </c>
    </row>
    <row r="149" spans="2:65" s="1" customFormat="1" ht="67.5">
      <c r="B149" s="42"/>
      <c r="C149" s="64"/>
      <c r="D149" s="246" t="s">
        <v>1656</v>
      </c>
      <c r="E149" s="64"/>
      <c r="F149" s="290" t="s">
        <v>14561</v>
      </c>
      <c r="G149" s="64"/>
      <c r="H149" s="64"/>
      <c r="I149" s="173"/>
      <c r="J149" s="64"/>
      <c r="K149" s="64"/>
      <c r="L149" s="62"/>
      <c r="M149" s="291"/>
      <c r="N149" s="43"/>
      <c r="O149" s="43"/>
      <c r="P149" s="43"/>
      <c r="Q149" s="43"/>
      <c r="R149" s="43"/>
      <c r="S149" s="43"/>
      <c r="T149" s="79"/>
      <c r="AT149" s="25" t="s">
        <v>1656</v>
      </c>
      <c r="AU149" s="25" t="s">
        <v>84</v>
      </c>
    </row>
    <row r="150" spans="2:65" s="1" customFormat="1" ht="22.5" customHeight="1">
      <c r="B150" s="42"/>
      <c r="C150" s="203" t="s">
        <v>661</v>
      </c>
      <c r="D150" s="203" t="s">
        <v>311</v>
      </c>
      <c r="E150" s="204" t="s">
        <v>10133</v>
      </c>
      <c r="F150" s="205" t="s">
        <v>14562</v>
      </c>
      <c r="G150" s="206" t="s">
        <v>5275</v>
      </c>
      <c r="H150" s="207">
        <v>1</v>
      </c>
      <c r="I150" s="208"/>
      <c r="J150" s="209">
        <f>ROUND(I150*H150,2)</f>
        <v>0</v>
      </c>
      <c r="K150" s="205" t="s">
        <v>21</v>
      </c>
      <c r="L150" s="62"/>
      <c r="M150" s="210" t="s">
        <v>21</v>
      </c>
      <c r="N150" s="215" t="s">
        <v>45</v>
      </c>
      <c r="O150" s="216"/>
      <c r="P150" s="217">
        <f>O150*H150</f>
        <v>0</v>
      </c>
      <c r="Q150" s="217">
        <v>0</v>
      </c>
      <c r="R150" s="217">
        <f>Q150*H150</f>
        <v>0</v>
      </c>
      <c r="S150" s="217">
        <v>0</v>
      </c>
      <c r="T150" s="218">
        <f>S150*H150</f>
        <v>0</v>
      </c>
      <c r="AR150" s="25" t="s">
        <v>375</v>
      </c>
      <c r="AT150" s="25" t="s">
        <v>311</v>
      </c>
      <c r="AU150" s="25" t="s">
        <v>84</v>
      </c>
      <c r="AY150" s="25" t="s">
        <v>308</v>
      </c>
      <c r="BE150" s="214">
        <f>IF(N150="základní",J150,0)</f>
        <v>0</v>
      </c>
      <c r="BF150" s="214">
        <f>IF(N150="snížená",J150,0)</f>
        <v>0</v>
      </c>
      <c r="BG150" s="214">
        <f>IF(N150="zákl. přenesená",J150,0)</f>
        <v>0</v>
      </c>
      <c r="BH150" s="214">
        <f>IF(N150="sníž. přenesená",J150,0)</f>
        <v>0</v>
      </c>
      <c r="BI150" s="214">
        <f>IF(N150="nulová",J150,0)</f>
        <v>0</v>
      </c>
      <c r="BJ150" s="25" t="s">
        <v>82</v>
      </c>
      <c r="BK150" s="214">
        <f>ROUND(I150*H150,2)</f>
        <v>0</v>
      </c>
      <c r="BL150" s="25" t="s">
        <v>375</v>
      </c>
      <c r="BM150" s="25" t="s">
        <v>2091</v>
      </c>
    </row>
    <row r="151" spans="2:65" s="1" customFormat="1" ht="6.95" customHeight="1">
      <c r="B151" s="57"/>
      <c r="C151" s="58"/>
      <c r="D151" s="58"/>
      <c r="E151" s="58"/>
      <c r="F151" s="58"/>
      <c r="G151" s="58"/>
      <c r="H151" s="58"/>
      <c r="I151" s="149"/>
      <c r="J151" s="58"/>
      <c r="K151" s="58"/>
      <c r="L151" s="62"/>
    </row>
  </sheetData>
  <sheetProtection password="CC35" sheet="1" objects="1" scenarios="1" formatCells="0" formatColumns="0" formatRows="0" sort="0" autoFilter="0"/>
  <autoFilter ref="C93:K150"/>
  <mergeCells count="15">
    <mergeCell ref="E84:H84"/>
    <mergeCell ref="E82:H82"/>
    <mergeCell ref="E86:H86"/>
    <mergeCell ref="G1:H1"/>
    <mergeCell ref="L2:V2"/>
    <mergeCell ref="E49:H49"/>
    <mergeCell ref="E53:H53"/>
    <mergeCell ref="E51:H51"/>
    <mergeCell ref="E55:H55"/>
    <mergeCell ref="E80:H80"/>
    <mergeCell ref="E7:H7"/>
    <mergeCell ref="E11:H11"/>
    <mergeCell ref="E9:H9"/>
    <mergeCell ref="E13:H13"/>
    <mergeCell ref="E28:H28"/>
  </mergeCells>
  <hyperlinks>
    <hyperlink ref="F1:G1" location="C2" display="1) Krycí list soupisu"/>
    <hyperlink ref="G1:H1" location="C62" display="2) Rekapitulace"/>
    <hyperlink ref="J1" location="C93" display="3) Soupis prací"/>
    <hyperlink ref="L1:V1" location="'Rekapitulace stavby'!C2" display="Rekapitulace stavby"/>
  </hyperlinks>
  <pageMargins left="0.58333330000000005" right="0.58333330000000005" top="0.58333330000000005" bottom="0.58333330000000005" header="0" footer="0"/>
  <pageSetup paperSize="9" fitToHeight="100" orientation="landscape" blackAndWhite="1" r:id="rId1"/>
  <headerFooter>
    <oddFooter>&amp;CStrana &amp;P z &amp;N</oddFooter>
  </headerFooter>
  <drawing r:id="rId2"/>
</worksheet>
</file>

<file path=xl/worksheets/sheet51.xml><?xml version="1.0" encoding="utf-8"?>
<worksheet xmlns="http://schemas.openxmlformats.org/spreadsheetml/2006/main" xmlns:r="http://schemas.openxmlformats.org/officeDocument/2006/relationships">
  <sheetPr>
    <pageSetUpPr fitToPage="1"/>
  </sheetPr>
  <dimension ref="A1:BR614"/>
  <sheetViews>
    <sheetView showGridLines="0" workbookViewId="0">
      <pane ySplit="1" topLeftCell="A2" activePane="bottomLeft" state="frozen"/>
      <selection pane="bottomLeft"/>
    </sheetView>
  </sheetViews>
  <sheetFormatPr defaultRowHeight="15"/>
  <cols>
    <col min="1" max="1" width="8.33203125" customWidth="1"/>
    <col min="2" max="2" width="1.6640625" customWidth="1"/>
    <col min="3" max="3" width="4.1640625" customWidth="1"/>
    <col min="4" max="4" width="4.33203125" customWidth="1"/>
    <col min="5" max="5" width="17.1640625" customWidth="1"/>
    <col min="6" max="6" width="75" customWidth="1"/>
    <col min="7" max="7" width="8.6640625" customWidth="1"/>
    <col min="8" max="8" width="11.1640625" customWidth="1"/>
    <col min="9" max="9" width="12.6640625" style="121" customWidth="1"/>
    <col min="10" max="10" width="23.5" customWidth="1"/>
    <col min="11" max="11" width="15.5" customWidth="1"/>
    <col min="19" max="19" width="8.1640625" customWidth="1"/>
    <col min="20" max="20" width="29.6640625" customWidth="1"/>
    <col min="21" max="21" width="16.33203125"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1" spans="1:70" ht="21.75" customHeight="1">
      <c r="A1" s="22"/>
      <c r="B1" s="122"/>
      <c r="C1" s="122"/>
      <c r="D1" s="123" t="s">
        <v>1</v>
      </c>
      <c r="E1" s="122"/>
      <c r="F1" s="124" t="s">
        <v>272</v>
      </c>
      <c r="G1" s="427" t="s">
        <v>273</v>
      </c>
      <c r="H1" s="427"/>
      <c r="I1" s="125"/>
      <c r="J1" s="124" t="s">
        <v>274</v>
      </c>
      <c r="K1" s="123" t="s">
        <v>275</v>
      </c>
      <c r="L1" s="124" t="s">
        <v>276</v>
      </c>
      <c r="M1" s="124"/>
      <c r="N1" s="124"/>
      <c r="O1" s="124"/>
      <c r="P1" s="124"/>
      <c r="Q1" s="124"/>
      <c r="R1" s="124"/>
      <c r="S1" s="124"/>
      <c r="T1" s="124"/>
      <c r="U1" s="21"/>
      <c r="V1" s="21"/>
      <c r="W1" s="22"/>
      <c r="X1" s="22"/>
      <c r="Y1" s="22"/>
      <c r="Z1" s="22"/>
      <c r="AA1" s="22"/>
      <c r="AB1" s="22"/>
      <c r="AC1" s="22"/>
      <c r="AD1" s="22"/>
      <c r="AE1" s="22"/>
      <c r="AF1" s="22"/>
      <c r="AG1" s="22"/>
      <c r="AH1" s="22"/>
      <c r="AI1" s="22"/>
      <c r="AJ1" s="22"/>
      <c r="AK1" s="22"/>
      <c r="AL1" s="22"/>
      <c r="AM1" s="22"/>
      <c r="AN1" s="22"/>
      <c r="AO1" s="22"/>
      <c r="AP1" s="22"/>
      <c r="AQ1" s="22"/>
      <c r="AR1" s="22"/>
      <c r="AS1" s="22"/>
      <c r="AT1" s="22"/>
      <c r="AU1" s="22"/>
      <c r="AV1" s="22"/>
      <c r="AW1" s="22"/>
      <c r="AX1" s="22"/>
      <c r="AY1" s="22"/>
      <c r="AZ1" s="22"/>
      <c r="BA1" s="22"/>
      <c r="BB1" s="22"/>
      <c r="BC1" s="22"/>
      <c r="BD1" s="22"/>
      <c r="BE1" s="22"/>
      <c r="BF1" s="22"/>
      <c r="BG1" s="22"/>
      <c r="BH1" s="22"/>
      <c r="BI1" s="22"/>
      <c r="BJ1" s="22"/>
      <c r="BK1" s="22"/>
      <c r="BL1" s="22"/>
      <c r="BM1" s="22"/>
      <c r="BN1" s="22"/>
      <c r="BO1" s="22"/>
      <c r="BP1" s="22"/>
      <c r="BQ1" s="22"/>
      <c r="BR1" s="22"/>
    </row>
    <row r="2" spans="1:70" ht="36.950000000000003" customHeight="1">
      <c r="L2" s="419"/>
      <c r="M2" s="419"/>
      <c r="N2" s="419"/>
      <c r="O2" s="419"/>
      <c r="P2" s="419"/>
      <c r="Q2" s="419"/>
      <c r="R2" s="419"/>
      <c r="S2" s="419"/>
      <c r="T2" s="419"/>
      <c r="U2" s="419"/>
      <c r="V2" s="419"/>
      <c r="AT2" s="25" t="s">
        <v>256</v>
      </c>
    </row>
    <row r="3" spans="1:70" ht="6.95" customHeight="1">
      <c r="B3" s="26"/>
      <c r="C3" s="27"/>
      <c r="D3" s="27"/>
      <c r="E3" s="27"/>
      <c r="F3" s="27"/>
      <c r="G3" s="27"/>
      <c r="H3" s="27"/>
      <c r="I3" s="126"/>
      <c r="J3" s="27"/>
      <c r="K3" s="28"/>
      <c r="AT3" s="25" t="s">
        <v>84</v>
      </c>
    </row>
    <row r="4" spans="1:70" ht="36.950000000000003" customHeight="1">
      <c r="B4" s="29"/>
      <c r="C4" s="30"/>
      <c r="D4" s="31" t="s">
        <v>277</v>
      </c>
      <c r="E4" s="30"/>
      <c r="F4" s="30"/>
      <c r="G4" s="30"/>
      <c r="H4" s="30"/>
      <c r="I4" s="127"/>
      <c r="J4" s="30"/>
      <c r="K4" s="32"/>
      <c r="M4" s="33" t="s">
        <v>12</v>
      </c>
      <c r="AT4" s="25" t="s">
        <v>6</v>
      </c>
    </row>
    <row r="5" spans="1:70" ht="6.95" customHeight="1">
      <c r="B5" s="29"/>
      <c r="C5" s="30"/>
      <c r="D5" s="30"/>
      <c r="E5" s="30"/>
      <c r="F5" s="30"/>
      <c r="G5" s="30"/>
      <c r="H5" s="30"/>
      <c r="I5" s="127"/>
      <c r="J5" s="30"/>
      <c r="K5" s="32"/>
    </row>
    <row r="6" spans="1:70">
      <c r="B6" s="29"/>
      <c r="C6" s="30"/>
      <c r="D6" s="38" t="s">
        <v>18</v>
      </c>
      <c r="E6" s="30"/>
      <c r="F6" s="30"/>
      <c r="G6" s="30"/>
      <c r="H6" s="30"/>
      <c r="I6" s="127"/>
      <c r="J6" s="30"/>
      <c r="K6" s="32"/>
    </row>
    <row r="7" spans="1:70" ht="22.5" customHeight="1">
      <c r="B7" s="29"/>
      <c r="C7" s="30"/>
      <c r="D7" s="30"/>
      <c r="E7" s="420" t="str">
        <f>'Rekapitulace stavby'!K6</f>
        <v>Národní telemedicínské centrum</v>
      </c>
      <c r="F7" s="421"/>
      <c r="G7" s="421"/>
      <c r="H7" s="421"/>
      <c r="I7" s="127"/>
      <c r="J7" s="30"/>
      <c r="K7" s="32"/>
    </row>
    <row r="8" spans="1:70">
      <c r="B8" s="29"/>
      <c r="C8" s="30"/>
      <c r="D8" s="38" t="s">
        <v>278</v>
      </c>
      <c r="E8" s="30"/>
      <c r="F8" s="30"/>
      <c r="G8" s="30"/>
      <c r="H8" s="30"/>
      <c r="I8" s="127"/>
      <c r="J8" s="30"/>
      <c r="K8" s="32"/>
    </row>
    <row r="9" spans="1:70" ht="22.5" customHeight="1">
      <c r="B9" s="29"/>
      <c r="C9" s="30"/>
      <c r="D9" s="30"/>
      <c r="E9" s="420" t="s">
        <v>14332</v>
      </c>
      <c r="F9" s="380"/>
      <c r="G9" s="380"/>
      <c r="H9" s="380"/>
      <c r="I9" s="127"/>
      <c r="J9" s="30"/>
      <c r="K9" s="32"/>
    </row>
    <row r="10" spans="1:70">
      <c r="B10" s="29"/>
      <c r="C10" s="30"/>
      <c r="D10" s="38" t="s">
        <v>425</v>
      </c>
      <c r="E10" s="30"/>
      <c r="F10" s="30"/>
      <c r="G10" s="30"/>
      <c r="H10" s="30"/>
      <c r="I10" s="127"/>
      <c r="J10" s="30"/>
      <c r="K10" s="32"/>
    </row>
    <row r="11" spans="1:70" s="1" customFormat="1" ht="22.5" customHeight="1">
      <c r="B11" s="42"/>
      <c r="C11" s="43"/>
      <c r="D11" s="43"/>
      <c r="E11" s="404" t="s">
        <v>14563</v>
      </c>
      <c r="F11" s="423"/>
      <c r="G11" s="423"/>
      <c r="H11" s="423"/>
      <c r="I11" s="128"/>
      <c r="J11" s="43"/>
      <c r="K11" s="46"/>
    </row>
    <row r="12" spans="1:70" s="1" customFormat="1">
      <c r="B12" s="42"/>
      <c r="C12" s="43"/>
      <c r="D12" s="38" t="s">
        <v>427</v>
      </c>
      <c r="E12" s="43"/>
      <c r="F12" s="43"/>
      <c r="G12" s="43"/>
      <c r="H12" s="43"/>
      <c r="I12" s="128"/>
      <c r="J12" s="43"/>
      <c r="K12" s="46"/>
    </row>
    <row r="13" spans="1:70" s="1" customFormat="1" ht="36.950000000000003" customHeight="1">
      <c r="B13" s="42"/>
      <c r="C13" s="43"/>
      <c r="D13" s="43"/>
      <c r="E13" s="422" t="s">
        <v>14564</v>
      </c>
      <c r="F13" s="423"/>
      <c r="G13" s="423"/>
      <c r="H13" s="423"/>
      <c r="I13" s="128"/>
      <c r="J13" s="43"/>
      <c r="K13" s="46"/>
    </row>
    <row r="14" spans="1:70" s="1" customFormat="1" ht="13.5">
      <c r="B14" s="42"/>
      <c r="C14" s="43"/>
      <c r="D14" s="43"/>
      <c r="E14" s="43"/>
      <c r="F14" s="43"/>
      <c r="G14" s="43"/>
      <c r="H14" s="43"/>
      <c r="I14" s="128"/>
      <c r="J14" s="43"/>
      <c r="K14" s="46"/>
    </row>
    <row r="15" spans="1:70" s="1" customFormat="1" ht="14.45" customHeight="1">
      <c r="B15" s="42"/>
      <c r="C15" s="43"/>
      <c r="D15" s="38" t="s">
        <v>20</v>
      </c>
      <c r="E15" s="43"/>
      <c r="F15" s="36" t="s">
        <v>21</v>
      </c>
      <c r="G15" s="43"/>
      <c r="H15" s="43"/>
      <c r="I15" s="129" t="s">
        <v>22</v>
      </c>
      <c r="J15" s="36" t="s">
        <v>21</v>
      </c>
      <c r="K15" s="46"/>
    </row>
    <row r="16" spans="1:70" s="1" customFormat="1" ht="14.45" customHeight="1">
      <c r="B16" s="42"/>
      <c r="C16" s="43"/>
      <c r="D16" s="38" t="s">
        <v>23</v>
      </c>
      <c r="E16" s="43"/>
      <c r="F16" s="36" t="s">
        <v>24</v>
      </c>
      <c r="G16" s="43"/>
      <c r="H16" s="43"/>
      <c r="I16" s="129" t="s">
        <v>25</v>
      </c>
      <c r="J16" s="130" t="str">
        <f>'Rekapitulace stavby'!AN8</f>
        <v>26.1.2017</v>
      </c>
      <c r="K16" s="46"/>
    </row>
    <row r="17" spans="2:11" s="1" customFormat="1" ht="10.9" customHeight="1">
      <c r="B17" s="42"/>
      <c r="C17" s="43"/>
      <c r="D17" s="43"/>
      <c r="E17" s="43"/>
      <c r="F17" s="43"/>
      <c r="G17" s="43"/>
      <c r="H17" s="43"/>
      <c r="I17" s="128"/>
      <c r="J17" s="43"/>
      <c r="K17" s="46"/>
    </row>
    <row r="18" spans="2:11" s="1" customFormat="1" ht="14.45" customHeight="1">
      <c r="B18" s="42"/>
      <c r="C18" s="43"/>
      <c r="D18" s="38" t="s">
        <v>27</v>
      </c>
      <c r="E18" s="43"/>
      <c r="F18" s="43"/>
      <c r="G18" s="43"/>
      <c r="H18" s="43"/>
      <c r="I18" s="129" t="s">
        <v>28</v>
      </c>
      <c r="J18" s="36" t="s">
        <v>29</v>
      </c>
      <c r="K18" s="46"/>
    </row>
    <row r="19" spans="2:11" s="1" customFormat="1" ht="18" customHeight="1">
      <c r="B19" s="42"/>
      <c r="C19" s="43"/>
      <c r="D19" s="43"/>
      <c r="E19" s="36" t="s">
        <v>30</v>
      </c>
      <c r="F19" s="43"/>
      <c r="G19" s="43"/>
      <c r="H19" s="43"/>
      <c r="I19" s="129" t="s">
        <v>31</v>
      </c>
      <c r="J19" s="36" t="s">
        <v>21</v>
      </c>
      <c r="K19" s="46"/>
    </row>
    <row r="20" spans="2:11" s="1" customFormat="1" ht="6.95" customHeight="1">
      <c r="B20" s="42"/>
      <c r="C20" s="43"/>
      <c r="D20" s="43"/>
      <c r="E20" s="43"/>
      <c r="F20" s="43"/>
      <c r="G20" s="43"/>
      <c r="H20" s="43"/>
      <c r="I20" s="128"/>
      <c r="J20" s="43"/>
      <c r="K20" s="46"/>
    </row>
    <row r="21" spans="2:11" s="1" customFormat="1" ht="14.45" customHeight="1">
      <c r="B21" s="42"/>
      <c r="C21" s="43"/>
      <c r="D21" s="38" t="s">
        <v>32</v>
      </c>
      <c r="E21" s="43"/>
      <c r="F21" s="43"/>
      <c r="G21" s="43"/>
      <c r="H21" s="43"/>
      <c r="I21" s="129" t="s">
        <v>28</v>
      </c>
      <c r="J21" s="36" t="str">
        <f>IF('Rekapitulace stavby'!AN13="Vyplň údaj","",IF('Rekapitulace stavby'!AN13="","",'Rekapitulace stavby'!AN13))</f>
        <v/>
      </c>
      <c r="K21" s="46"/>
    </row>
    <row r="22" spans="2:11" s="1" customFormat="1" ht="18" customHeight="1">
      <c r="B22" s="42"/>
      <c r="C22" s="43"/>
      <c r="D22" s="43"/>
      <c r="E22" s="36" t="str">
        <f>IF('Rekapitulace stavby'!E14="Vyplň údaj","",IF('Rekapitulace stavby'!E14="","",'Rekapitulace stavby'!E14))</f>
        <v/>
      </c>
      <c r="F22" s="43"/>
      <c r="G22" s="43"/>
      <c r="H22" s="43"/>
      <c r="I22" s="129" t="s">
        <v>31</v>
      </c>
      <c r="J22" s="36" t="str">
        <f>IF('Rekapitulace stavby'!AN14="Vyplň údaj","",IF('Rekapitulace stavby'!AN14="","",'Rekapitulace stavby'!AN14))</f>
        <v/>
      </c>
      <c r="K22" s="46"/>
    </row>
    <row r="23" spans="2:11" s="1" customFormat="1" ht="6.95" customHeight="1">
      <c r="B23" s="42"/>
      <c r="C23" s="43"/>
      <c r="D23" s="43"/>
      <c r="E23" s="43"/>
      <c r="F23" s="43"/>
      <c r="G23" s="43"/>
      <c r="H23" s="43"/>
      <c r="I23" s="128"/>
      <c r="J23" s="43"/>
      <c r="K23" s="46"/>
    </row>
    <row r="24" spans="2:11" s="1" customFormat="1" ht="14.45" customHeight="1">
      <c r="B24" s="42"/>
      <c r="C24" s="43"/>
      <c r="D24" s="38" t="s">
        <v>34</v>
      </c>
      <c r="E24" s="43"/>
      <c r="F24" s="43"/>
      <c r="G24" s="43"/>
      <c r="H24" s="43"/>
      <c r="I24" s="129" t="s">
        <v>28</v>
      </c>
      <c r="J24" s="36" t="s">
        <v>35</v>
      </c>
      <c r="K24" s="46"/>
    </row>
    <row r="25" spans="2:11" s="1" customFormat="1" ht="18" customHeight="1">
      <c r="B25" s="42"/>
      <c r="C25" s="43"/>
      <c r="D25" s="43"/>
      <c r="E25" s="36" t="s">
        <v>36</v>
      </c>
      <c r="F25" s="43"/>
      <c r="G25" s="43"/>
      <c r="H25" s="43"/>
      <c r="I25" s="129" t="s">
        <v>31</v>
      </c>
      <c r="J25" s="36" t="s">
        <v>21</v>
      </c>
      <c r="K25" s="46"/>
    </row>
    <row r="26" spans="2:11" s="1" customFormat="1" ht="6.95" customHeight="1">
      <c r="B26" s="42"/>
      <c r="C26" s="43"/>
      <c r="D26" s="43"/>
      <c r="E26" s="43"/>
      <c r="F26" s="43"/>
      <c r="G26" s="43"/>
      <c r="H26" s="43"/>
      <c r="I26" s="128"/>
      <c r="J26" s="43"/>
      <c r="K26" s="46"/>
    </row>
    <row r="27" spans="2:11" s="1" customFormat="1" ht="14.45" customHeight="1">
      <c r="B27" s="42"/>
      <c r="C27" s="43"/>
      <c r="D27" s="38" t="s">
        <v>38</v>
      </c>
      <c r="E27" s="43"/>
      <c r="F27" s="43"/>
      <c r="G27" s="43"/>
      <c r="H27" s="43"/>
      <c r="I27" s="128"/>
      <c r="J27" s="43"/>
      <c r="K27" s="46"/>
    </row>
    <row r="28" spans="2:11" s="7" customFormat="1" ht="22.5" customHeight="1">
      <c r="B28" s="131"/>
      <c r="C28" s="132"/>
      <c r="D28" s="132"/>
      <c r="E28" s="384" t="s">
        <v>21</v>
      </c>
      <c r="F28" s="384"/>
      <c r="G28" s="384"/>
      <c r="H28" s="384"/>
      <c r="I28" s="133"/>
      <c r="J28" s="132"/>
      <c r="K28" s="134"/>
    </row>
    <row r="29" spans="2:11" s="1" customFormat="1" ht="6.95" customHeight="1">
      <c r="B29" s="42"/>
      <c r="C29" s="43"/>
      <c r="D29" s="43"/>
      <c r="E29" s="43"/>
      <c r="F29" s="43"/>
      <c r="G29" s="43"/>
      <c r="H29" s="43"/>
      <c r="I29" s="128"/>
      <c r="J29" s="43"/>
      <c r="K29" s="46"/>
    </row>
    <row r="30" spans="2:11" s="1" customFormat="1" ht="6.95" customHeight="1">
      <c r="B30" s="42"/>
      <c r="C30" s="43"/>
      <c r="D30" s="86"/>
      <c r="E30" s="86"/>
      <c r="F30" s="86"/>
      <c r="G30" s="86"/>
      <c r="H30" s="86"/>
      <c r="I30" s="135"/>
      <c r="J30" s="86"/>
      <c r="K30" s="136"/>
    </row>
    <row r="31" spans="2:11" s="1" customFormat="1" ht="25.35" customHeight="1">
      <c r="B31" s="42"/>
      <c r="C31" s="43"/>
      <c r="D31" s="137" t="s">
        <v>40</v>
      </c>
      <c r="E31" s="43"/>
      <c r="F31" s="43"/>
      <c r="G31" s="43"/>
      <c r="H31" s="43"/>
      <c r="I31" s="128"/>
      <c r="J31" s="138">
        <f>ROUND(J123,2)</f>
        <v>0</v>
      </c>
      <c r="K31" s="46"/>
    </row>
    <row r="32" spans="2:11" s="1" customFormat="1" ht="6.95" customHeight="1">
      <c r="B32" s="42"/>
      <c r="C32" s="43"/>
      <c r="D32" s="86"/>
      <c r="E32" s="86"/>
      <c r="F32" s="86"/>
      <c r="G32" s="86"/>
      <c r="H32" s="86"/>
      <c r="I32" s="135"/>
      <c r="J32" s="86"/>
      <c r="K32" s="136"/>
    </row>
    <row r="33" spans="2:11" s="1" customFormat="1" ht="14.45" customHeight="1">
      <c r="B33" s="42"/>
      <c r="C33" s="43"/>
      <c r="D33" s="43"/>
      <c r="E33" s="43"/>
      <c r="F33" s="47" t="s">
        <v>42</v>
      </c>
      <c r="G33" s="43"/>
      <c r="H33" s="43"/>
      <c r="I33" s="139" t="s">
        <v>41</v>
      </c>
      <c r="J33" s="47" t="s">
        <v>43</v>
      </c>
      <c r="K33" s="46"/>
    </row>
    <row r="34" spans="2:11" s="1" customFormat="1" ht="14.45" customHeight="1">
      <c r="B34" s="42"/>
      <c r="C34" s="43"/>
      <c r="D34" s="50" t="s">
        <v>44</v>
      </c>
      <c r="E34" s="50" t="s">
        <v>45</v>
      </c>
      <c r="F34" s="140">
        <f>ROUND(SUM(BE123:BE613), 2)</f>
        <v>0</v>
      </c>
      <c r="G34" s="43"/>
      <c r="H34" s="43"/>
      <c r="I34" s="141">
        <v>0.21</v>
      </c>
      <c r="J34" s="140">
        <f>ROUND(ROUND((SUM(BE123:BE613)), 2)*I34, 2)</f>
        <v>0</v>
      </c>
      <c r="K34" s="46"/>
    </row>
    <row r="35" spans="2:11" s="1" customFormat="1" ht="14.45" customHeight="1">
      <c r="B35" s="42"/>
      <c r="C35" s="43"/>
      <c r="D35" s="43"/>
      <c r="E35" s="50" t="s">
        <v>46</v>
      </c>
      <c r="F35" s="140">
        <f>ROUND(SUM(BF123:BF613), 2)</f>
        <v>0</v>
      </c>
      <c r="G35" s="43"/>
      <c r="H35" s="43"/>
      <c r="I35" s="141">
        <v>0.15</v>
      </c>
      <c r="J35" s="140">
        <f>ROUND(ROUND((SUM(BF123:BF613)), 2)*I35, 2)</f>
        <v>0</v>
      </c>
      <c r="K35" s="46"/>
    </row>
    <row r="36" spans="2:11" s="1" customFormat="1" ht="14.45" hidden="1" customHeight="1">
      <c r="B36" s="42"/>
      <c r="C36" s="43"/>
      <c r="D36" s="43"/>
      <c r="E36" s="50" t="s">
        <v>47</v>
      </c>
      <c r="F36" s="140">
        <f>ROUND(SUM(BG123:BG613), 2)</f>
        <v>0</v>
      </c>
      <c r="G36" s="43"/>
      <c r="H36" s="43"/>
      <c r="I36" s="141">
        <v>0.21</v>
      </c>
      <c r="J36" s="140">
        <v>0</v>
      </c>
      <c r="K36" s="46"/>
    </row>
    <row r="37" spans="2:11" s="1" customFormat="1" ht="14.45" hidden="1" customHeight="1">
      <c r="B37" s="42"/>
      <c r="C37" s="43"/>
      <c r="D37" s="43"/>
      <c r="E37" s="50" t="s">
        <v>48</v>
      </c>
      <c r="F37" s="140">
        <f>ROUND(SUM(BH123:BH613), 2)</f>
        <v>0</v>
      </c>
      <c r="G37" s="43"/>
      <c r="H37" s="43"/>
      <c r="I37" s="141">
        <v>0.15</v>
      </c>
      <c r="J37" s="140">
        <v>0</v>
      </c>
      <c r="K37" s="46"/>
    </row>
    <row r="38" spans="2:11" s="1" customFormat="1" ht="14.45" hidden="1" customHeight="1">
      <c r="B38" s="42"/>
      <c r="C38" s="43"/>
      <c r="D38" s="43"/>
      <c r="E38" s="50" t="s">
        <v>49</v>
      </c>
      <c r="F38" s="140">
        <f>ROUND(SUM(BI123:BI613), 2)</f>
        <v>0</v>
      </c>
      <c r="G38" s="43"/>
      <c r="H38" s="43"/>
      <c r="I38" s="141">
        <v>0</v>
      </c>
      <c r="J38" s="140">
        <v>0</v>
      </c>
      <c r="K38" s="46"/>
    </row>
    <row r="39" spans="2:11" s="1" customFormat="1" ht="6.95" customHeight="1">
      <c r="B39" s="42"/>
      <c r="C39" s="43"/>
      <c r="D39" s="43"/>
      <c r="E39" s="43"/>
      <c r="F39" s="43"/>
      <c r="G39" s="43"/>
      <c r="H39" s="43"/>
      <c r="I39" s="128"/>
      <c r="J39" s="43"/>
      <c r="K39" s="46"/>
    </row>
    <row r="40" spans="2:11" s="1" customFormat="1" ht="25.35" customHeight="1">
      <c r="B40" s="42"/>
      <c r="C40" s="142"/>
      <c r="D40" s="143" t="s">
        <v>50</v>
      </c>
      <c r="E40" s="80"/>
      <c r="F40" s="80"/>
      <c r="G40" s="144" t="s">
        <v>51</v>
      </c>
      <c r="H40" s="145" t="s">
        <v>52</v>
      </c>
      <c r="I40" s="146"/>
      <c r="J40" s="147">
        <f>SUM(J31:J38)</f>
        <v>0</v>
      </c>
      <c r="K40" s="148"/>
    </row>
    <row r="41" spans="2:11" s="1" customFormat="1" ht="14.45" customHeight="1">
      <c r="B41" s="57"/>
      <c r="C41" s="58"/>
      <c r="D41" s="58"/>
      <c r="E41" s="58"/>
      <c r="F41" s="58"/>
      <c r="G41" s="58"/>
      <c r="H41" s="58"/>
      <c r="I41" s="149"/>
      <c r="J41" s="58"/>
      <c r="K41" s="59"/>
    </row>
    <row r="45" spans="2:11" s="1" customFormat="1" ht="6.95" customHeight="1">
      <c r="B45" s="150"/>
      <c r="C45" s="151"/>
      <c r="D45" s="151"/>
      <c r="E45" s="151"/>
      <c r="F45" s="151"/>
      <c r="G45" s="151"/>
      <c r="H45" s="151"/>
      <c r="I45" s="152"/>
      <c r="J45" s="151"/>
      <c r="K45" s="153"/>
    </row>
    <row r="46" spans="2:11" s="1" customFormat="1" ht="36.950000000000003" customHeight="1">
      <c r="B46" s="42"/>
      <c r="C46" s="31" t="s">
        <v>280</v>
      </c>
      <c r="D46" s="43"/>
      <c r="E46" s="43"/>
      <c r="F46" s="43"/>
      <c r="G46" s="43"/>
      <c r="H46" s="43"/>
      <c r="I46" s="128"/>
      <c r="J46" s="43"/>
      <c r="K46" s="46"/>
    </row>
    <row r="47" spans="2:11" s="1" customFormat="1" ht="6.95" customHeight="1">
      <c r="B47" s="42"/>
      <c r="C47" s="43"/>
      <c r="D47" s="43"/>
      <c r="E47" s="43"/>
      <c r="F47" s="43"/>
      <c r="G47" s="43"/>
      <c r="H47" s="43"/>
      <c r="I47" s="128"/>
      <c r="J47" s="43"/>
      <c r="K47" s="46"/>
    </row>
    <row r="48" spans="2:11" s="1" customFormat="1" ht="14.45" customHeight="1">
      <c r="B48" s="42"/>
      <c r="C48" s="38" t="s">
        <v>18</v>
      </c>
      <c r="D48" s="43"/>
      <c r="E48" s="43"/>
      <c r="F48" s="43"/>
      <c r="G48" s="43"/>
      <c r="H48" s="43"/>
      <c r="I48" s="128"/>
      <c r="J48" s="43"/>
      <c r="K48" s="46"/>
    </row>
    <row r="49" spans="2:47" s="1" customFormat="1" ht="22.5" customHeight="1">
      <c r="B49" s="42"/>
      <c r="C49" s="43"/>
      <c r="D49" s="43"/>
      <c r="E49" s="420" t="str">
        <f>E7</f>
        <v>Národní telemedicínské centrum</v>
      </c>
      <c r="F49" s="421"/>
      <c r="G49" s="421"/>
      <c r="H49" s="421"/>
      <c r="I49" s="128"/>
      <c r="J49" s="43"/>
      <c r="K49" s="46"/>
    </row>
    <row r="50" spans="2:47">
      <c r="B50" s="29"/>
      <c r="C50" s="38" t="s">
        <v>278</v>
      </c>
      <c r="D50" s="30"/>
      <c r="E50" s="30"/>
      <c r="F50" s="30"/>
      <c r="G50" s="30"/>
      <c r="H50" s="30"/>
      <c r="I50" s="127"/>
      <c r="J50" s="30"/>
      <c r="K50" s="32"/>
    </row>
    <row r="51" spans="2:47" ht="22.5" customHeight="1">
      <c r="B51" s="29"/>
      <c r="C51" s="30"/>
      <c r="D51" s="30"/>
      <c r="E51" s="420" t="s">
        <v>14332</v>
      </c>
      <c r="F51" s="380"/>
      <c r="G51" s="380"/>
      <c r="H51" s="380"/>
      <c r="I51" s="127"/>
      <c r="J51" s="30"/>
      <c r="K51" s="32"/>
    </row>
    <row r="52" spans="2:47">
      <c r="B52" s="29"/>
      <c r="C52" s="38" t="s">
        <v>425</v>
      </c>
      <c r="D52" s="30"/>
      <c r="E52" s="30"/>
      <c r="F52" s="30"/>
      <c r="G52" s="30"/>
      <c r="H52" s="30"/>
      <c r="I52" s="127"/>
      <c r="J52" s="30"/>
      <c r="K52" s="32"/>
    </row>
    <row r="53" spans="2:47" s="1" customFormat="1" ht="22.5" customHeight="1">
      <c r="B53" s="42"/>
      <c r="C53" s="43"/>
      <c r="D53" s="43"/>
      <c r="E53" s="404" t="s">
        <v>14563</v>
      </c>
      <c r="F53" s="423"/>
      <c r="G53" s="423"/>
      <c r="H53" s="423"/>
      <c r="I53" s="128"/>
      <c r="J53" s="43"/>
      <c r="K53" s="46"/>
    </row>
    <row r="54" spans="2:47" s="1" customFormat="1" ht="14.45" customHeight="1">
      <c r="B54" s="42"/>
      <c r="C54" s="38" t="s">
        <v>427</v>
      </c>
      <c r="D54" s="43"/>
      <c r="E54" s="43"/>
      <c r="F54" s="43"/>
      <c r="G54" s="43"/>
      <c r="H54" s="43"/>
      <c r="I54" s="128"/>
      <c r="J54" s="43"/>
      <c r="K54" s="46"/>
    </row>
    <row r="55" spans="2:47" s="1" customFormat="1" ht="23.25" customHeight="1">
      <c r="B55" s="42"/>
      <c r="C55" s="43"/>
      <c r="D55" s="43"/>
      <c r="E55" s="422" t="str">
        <f>E13</f>
        <v>05a - 1.NP</v>
      </c>
      <c r="F55" s="423"/>
      <c r="G55" s="423"/>
      <c r="H55" s="423"/>
      <c r="I55" s="128"/>
      <c r="J55" s="43"/>
      <c r="K55" s="46"/>
    </row>
    <row r="56" spans="2:47" s="1" customFormat="1" ht="6.95" customHeight="1">
      <c r="B56" s="42"/>
      <c r="C56" s="43"/>
      <c r="D56" s="43"/>
      <c r="E56" s="43"/>
      <c r="F56" s="43"/>
      <c r="G56" s="43"/>
      <c r="H56" s="43"/>
      <c r="I56" s="128"/>
      <c r="J56" s="43"/>
      <c r="K56" s="46"/>
    </row>
    <row r="57" spans="2:47" s="1" customFormat="1" ht="18" customHeight="1">
      <c r="B57" s="42"/>
      <c r="C57" s="38" t="s">
        <v>23</v>
      </c>
      <c r="D57" s="43"/>
      <c r="E57" s="43"/>
      <c r="F57" s="36" t="str">
        <f>F16</f>
        <v>FN Olomouc</v>
      </c>
      <c r="G57" s="43"/>
      <c r="H57" s="43"/>
      <c r="I57" s="129" t="s">
        <v>25</v>
      </c>
      <c r="J57" s="130" t="str">
        <f>IF(J16="","",J16)</f>
        <v>26.1.2017</v>
      </c>
      <c r="K57" s="46"/>
    </row>
    <row r="58" spans="2:47" s="1" customFormat="1" ht="6.95" customHeight="1">
      <c r="B58" s="42"/>
      <c r="C58" s="43"/>
      <c r="D58" s="43"/>
      <c r="E58" s="43"/>
      <c r="F58" s="43"/>
      <c r="G58" s="43"/>
      <c r="H58" s="43"/>
      <c r="I58" s="128"/>
      <c r="J58" s="43"/>
      <c r="K58" s="46"/>
    </row>
    <row r="59" spans="2:47" s="1" customFormat="1">
      <c r="B59" s="42"/>
      <c r="C59" s="38" t="s">
        <v>27</v>
      </c>
      <c r="D59" s="43"/>
      <c r="E59" s="43"/>
      <c r="F59" s="36" t="str">
        <f>E19</f>
        <v>SPS Projekt s. r.o., Za Návsí 1670/9, Praha 10</v>
      </c>
      <c r="G59" s="43"/>
      <c r="H59" s="43"/>
      <c r="I59" s="129" t="s">
        <v>34</v>
      </c>
      <c r="J59" s="36" t="str">
        <f>E25</f>
        <v>OK Plan Architects s.r.o., Na Závodí 631, Humpolec</v>
      </c>
      <c r="K59" s="46"/>
    </row>
    <row r="60" spans="2:47" s="1" customFormat="1" ht="14.45" customHeight="1">
      <c r="B60" s="42"/>
      <c r="C60" s="38" t="s">
        <v>32</v>
      </c>
      <c r="D60" s="43"/>
      <c r="E60" s="43"/>
      <c r="F60" s="36" t="str">
        <f>IF(E22="","",E22)</f>
        <v/>
      </c>
      <c r="G60" s="43"/>
      <c r="H60" s="43"/>
      <c r="I60" s="128"/>
      <c r="J60" s="43"/>
      <c r="K60" s="46"/>
    </row>
    <row r="61" spans="2:47" s="1" customFormat="1" ht="10.35" customHeight="1">
      <c r="B61" s="42"/>
      <c r="C61" s="43"/>
      <c r="D61" s="43"/>
      <c r="E61" s="43"/>
      <c r="F61" s="43"/>
      <c r="G61" s="43"/>
      <c r="H61" s="43"/>
      <c r="I61" s="128"/>
      <c r="J61" s="43"/>
      <c r="K61" s="46"/>
    </row>
    <row r="62" spans="2:47" s="1" customFormat="1" ht="29.25" customHeight="1">
      <c r="B62" s="42"/>
      <c r="C62" s="154" t="s">
        <v>281</v>
      </c>
      <c r="D62" s="142"/>
      <c r="E62" s="142"/>
      <c r="F62" s="142"/>
      <c r="G62" s="142"/>
      <c r="H62" s="142"/>
      <c r="I62" s="155"/>
      <c r="J62" s="156" t="s">
        <v>282</v>
      </c>
      <c r="K62" s="157"/>
    </row>
    <row r="63" spans="2:47" s="1" customFormat="1" ht="10.35" customHeight="1">
      <c r="B63" s="42"/>
      <c r="C63" s="43"/>
      <c r="D63" s="43"/>
      <c r="E63" s="43"/>
      <c r="F63" s="43"/>
      <c r="G63" s="43"/>
      <c r="H63" s="43"/>
      <c r="I63" s="128"/>
      <c r="J63" s="43"/>
      <c r="K63" s="46"/>
    </row>
    <row r="64" spans="2:47" s="1" customFormat="1" ht="29.25" customHeight="1">
      <c r="B64" s="42"/>
      <c r="C64" s="158" t="s">
        <v>283</v>
      </c>
      <c r="D64" s="43"/>
      <c r="E64" s="43"/>
      <c r="F64" s="43"/>
      <c r="G64" s="43"/>
      <c r="H64" s="43"/>
      <c r="I64" s="128"/>
      <c r="J64" s="138">
        <f>J123</f>
        <v>0</v>
      </c>
      <c r="K64" s="46"/>
      <c r="AU64" s="25" t="s">
        <v>284</v>
      </c>
    </row>
    <row r="65" spans="2:11" s="8" customFormat="1" ht="24.95" customHeight="1">
      <c r="B65" s="159"/>
      <c r="C65" s="160"/>
      <c r="D65" s="161" t="s">
        <v>14565</v>
      </c>
      <c r="E65" s="162"/>
      <c r="F65" s="162"/>
      <c r="G65" s="162"/>
      <c r="H65" s="162"/>
      <c r="I65" s="163"/>
      <c r="J65" s="164">
        <f>J124</f>
        <v>0</v>
      </c>
      <c r="K65" s="165"/>
    </row>
    <row r="66" spans="2:11" s="8" customFormat="1" ht="24.95" customHeight="1">
      <c r="B66" s="159"/>
      <c r="C66" s="160"/>
      <c r="D66" s="161" t="s">
        <v>14566</v>
      </c>
      <c r="E66" s="162"/>
      <c r="F66" s="162"/>
      <c r="G66" s="162"/>
      <c r="H66" s="162"/>
      <c r="I66" s="163"/>
      <c r="J66" s="164">
        <f>J129</f>
        <v>0</v>
      </c>
      <c r="K66" s="165"/>
    </row>
    <row r="67" spans="2:11" s="8" customFormat="1" ht="24.95" customHeight="1">
      <c r="B67" s="159"/>
      <c r="C67" s="160"/>
      <c r="D67" s="161" t="s">
        <v>14567</v>
      </c>
      <c r="E67" s="162"/>
      <c r="F67" s="162"/>
      <c r="G67" s="162"/>
      <c r="H67" s="162"/>
      <c r="I67" s="163"/>
      <c r="J67" s="164">
        <f>J134</f>
        <v>0</v>
      </c>
      <c r="K67" s="165"/>
    </row>
    <row r="68" spans="2:11" s="8" customFormat="1" ht="24.95" customHeight="1">
      <c r="B68" s="159"/>
      <c r="C68" s="160"/>
      <c r="D68" s="161" t="s">
        <v>14568</v>
      </c>
      <c r="E68" s="162"/>
      <c r="F68" s="162"/>
      <c r="G68" s="162"/>
      <c r="H68" s="162"/>
      <c r="I68" s="163"/>
      <c r="J68" s="164">
        <f>J139</f>
        <v>0</v>
      </c>
      <c r="K68" s="165"/>
    </row>
    <row r="69" spans="2:11" s="8" customFormat="1" ht="24.95" customHeight="1">
      <c r="B69" s="159"/>
      <c r="C69" s="160"/>
      <c r="D69" s="161" t="s">
        <v>14569</v>
      </c>
      <c r="E69" s="162"/>
      <c r="F69" s="162"/>
      <c r="G69" s="162"/>
      <c r="H69" s="162"/>
      <c r="I69" s="163"/>
      <c r="J69" s="164">
        <f>J142</f>
        <v>0</v>
      </c>
      <c r="K69" s="165"/>
    </row>
    <row r="70" spans="2:11" s="8" customFormat="1" ht="24.95" customHeight="1">
      <c r="B70" s="159"/>
      <c r="C70" s="160"/>
      <c r="D70" s="161" t="s">
        <v>14570</v>
      </c>
      <c r="E70" s="162"/>
      <c r="F70" s="162"/>
      <c r="G70" s="162"/>
      <c r="H70" s="162"/>
      <c r="I70" s="163"/>
      <c r="J70" s="164">
        <f>J146</f>
        <v>0</v>
      </c>
      <c r="K70" s="165"/>
    </row>
    <row r="71" spans="2:11" s="8" customFormat="1" ht="24.95" customHeight="1">
      <c r="B71" s="159"/>
      <c r="C71" s="160"/>
      <c r="D71" s="161" t="s">
        <v>14571</v>
      </c>
      <c r="E71" s="162"/>
      <c r="F71" s="162"/>
      <c r="G71" s="162"/>
      <c r="H71" s="162"/>
      <c r="I71" s="163"/>
      <c r="J71" s="164">
        <f>J167</f>
        <v>0</v>
      </c>
      <c r="K71" s="165"/>
    </row>
    <row r="72" spans="2:11" s="8" customFormat="1" ht="24.95" customHeight="1">
      <c r="B72" s="159"/>
      <c r="C72" s="160"/>
      <c r="D72" s="161" t="s">
        <v>14572</v>
      </c>
      <c r="E72" s="162"/>
      <c r="F72" s="162"/>
      <c r="G72" s="162"/>
      <c r="H72" s="162"/>
      <c r="I72" s="163"/>
      <c r="J72" s="164">
        <f>J188</f>
        <v>0</v>
      </c>
      <c r="K72" s="165"/>
    </row>
    <row r="73" spans="2:11" s="8" customFormat="1" ht="24.95" customHeight="1">
      <c r="B73" s="159"/>
      <c r="C73" s="160"/>
      <c r="D73" s="161" t="s">
        <v>14573</v>
      </c>
      <c r="E73" s="162"/>
      <c r="F73" s="162"/>
      <c r="G73" s="162"/>
      <c r="H73" s="162"/>
      <c r="I73" s="163"/>
      <c r="J73" s="164">
        <f>J209</f>
        <v>0</v>
      </c>
      <c r="K73" s="165"/>
    </row>
    <row r="74" spans="2:11" s="8" customFormat="1" ht="24.95" customHeight="1">
      <c r="B74" s="159"/>
      <c r="C74" s="160"/>
      <c r="D74" s="161" t="s">
        <v>14574</v>
      </c>
      <c r="E74" s="162"/>
      <c r="F74" s="162"/>
      <c r="G74" s="162"/>
      <c r="H74" s="162"/>
      <c r="I74" s="163"/>
      <c r="J74" s="164">
        <f>J230</f>
        <v>0</v>
      </c>
      <c r="K74" s="165"/>
    </row>
    <row r="75" spans="2:11" s="8" customFormat="1" ht="24.95" customHeight="1">
      <c r="B75" s="159"/>
      <c r="C75" s="160"/>
      <c r="D75" s="161" t="s">
        <v>14575</v>
      </c>
      <c r="E75" s="162"/>
      <c r="F75" s="162"/>
      <c r="G75" s="162"/>
      <c r="H75" s="162"/>
      <c r="I75" s="163"/>
      <c r="J75" s="164">
        <f>J247</f>
        <v>0</v>
      </c>
      <c r="K75" s="165"/>
    </row>
    <row r="76" spans="2:11" s="8" customFormat="1" ht="24.95" customHeight="1">
      <c r="B76" s="159"/>
      <c r="C76" s="160"/>
      <c r="D76" s="161" t="s">
        <v>14576</v>
      </c>
      <c r="E76" s="162"/>
      <c r="F76" s="162"/>
      <c r="G76" s="162"/>
      <c r="H76" s="162"/>
      <c r="I76" s="163"/>
      <c r="J76" s="164">
        <f>J254</f>
        <v>0</v>
      </c>
      <c r="K76" s="165"/>
    </row>
    <row r="77" spans="2:11" s="8" customFormat="1" ht="24.95" customHeight="1">
      <c r="B77" s="159"/>
      <c r="C77" s="160"/>
      <c r="D77" s="161" t="s">
        <v>14577</v>
      </c>
      <c r="E77" s="162"/>
      <c r="F77" s="162"/>
      <c r="G77" s="162"/>
      <c r="H77" s="162"/>
      <c r="I77" s="163"/>
      <c r="J77" s="164">
        <f>J277</f>
        <v>0</v>
      </c>
      <c r="K77" s="165"/>
    </row>
    <row r="78" spans="2:11" s="8" customFormat="1" ht="24.95" customHeight="1">
      <c r="B78" s="159"/>
      <c r="C78" s="160"/>
      <c r="D78" s="161" t="s">
        <v>14578</v>
      </c>
      <c r="E78" s="162"/>
      <c r="F78" s="162"/>
      <c r="G78" s="162"/>
      <c r="H78" s="162"/>
      <c r="I78" s="163"/>
      <c r="J78" s="164">
        <f>J296</f>
        <v>0</v>
      </c>
      <c r="K78" s="165"/>
    </row>
    <row r="79" spans="2:11" s="8" customFormat="1" ht="24.95" customHeight="1">
      <c r="B79" s="159"/>
      <c r="C79" s="160"/>
      <c r="D79" s="161" t="s">
        <v>14579</v>
      </c>
      <c r="E79" s="162"/>
      <c r="F79" s="162"/>
      <c r="G79" s="162"/>
      <c r="H79" s="162"/>
      <c r="I79" s="163"/>
      <c r="J79" s="164">
        <f>J318</f>
        <v>0</v>
      </c>
      <c r="K79" s="165"/>
    </row>
    <row r="80" spans="2:11" s="8" customFormat="1" ht="24.95" customHeight="1">
      <c r="B80" s="159"/>
      <c r="C80" s="160"/>
      <c r="D80" s="161" t="s">
        <v>14580</v>
      </c>
      <c r="E80" s="162"/>
      <c r="F80" s="162"/>
      <c r="G80" s="162"/>
      <c r="H80" s="162"/>
      <c r="I80" s="163"/>
      <c r="J80" s="164">
        <f>J334</f>
        <v>0</v>
      </c>
      <c r="K80" s="165"/>
    </row>
    <row r="81" spans="2:11" s="8" customFormat="1" ht="24.95" customHeight="1">
      <c r="B81" s="159"/>
      <c r="C81" s="160"/>
      <c r="D81" s="161" t="s">
        <v>14581</v>
      </c>
      <c r="E81" s="162"/>
      <c r="F81" s="162"/>
      <c r="G81" s="162"/>
      <c r="H81" s="162"/>
      <c r="I81" s="163"/>
      <c r="J81" s="164">
        <f>J355</f>
        <v>0</v>
      </c>
      <c r="K81" s="165"/>
    </row>
    <row r="82" spans="2:11" s="8" customFormat="1" ht="24.95" customHeight="1">
      <c r="B82" s="159"/>
      <c r="C82" s="160"/>
      <c r="D82" s="161" t="s">
        <v>14582</v>
      </c>
      <c r="E82" s="162"/>
      <c r="F82" s="162"/>
      <c r="G82" s="162"/>
      <c r="H82" s="162"/>
      <c r="I82" s="163"/>
      <c r="J82" s="164">
        <f>J376</f>
        <v>0</v>
      </c>
      <c r="K82" s="165"/>
    </row>
    <row r="83" spans="2:11" s="8" customFormat="1" ht="24.95" customHeight="1">
      <c r="B83" s="159"/>
      <c r="C83" s="160"/>
      <c r="D83" s="161" t="s">
        <v>14583</v>
      </c>
      <c r="E83" s="162"/>
      <c r="F83" s="162"/>
      <c r="G83" s="162"/>
      <c r="H83" s="162"/>
      <c r="I83" s="163"/>
      <c r="J83" s="164">
        <f>J397</f>
        <v>0</v>
      </c>
      <c r="K83" s="165"/>
    </row>
    <row r="84" spans="2:11" s="8" customFormat="1" ht="24.95" customHeight="1">
      <c r="B84" s="159"/>
      <c r="C84" s="160"/>
      <c r="D84" s="161" t="s">
        <v>14584</v>
      </c>
      <c r="E84" s="162"/>
      <c r="F84" s="162"/>
      <c r="G84" s="162"/>
      <c r="H84" s="162"/>
      <c r="I84" s="163"/>
      <c r="J84" s="164">
        <f>J418</f>
        <v>0</v>
      </c>
      <c r="K84" s="165"/>
    </row>
    <row r="85" spans="2:11" s="8" customFormat="1" ht="24.95" customHeight="1">
      <c r="B85" s="159"/>
      <c r="C85" s="160"/>
      <c r="D85" s="161" t="s">
        <v>14585</v>
      </c>
      <c r="E85" s="162"/>
      <c r="F85" s="162"/>
      <c r="G85" s="162"/>
      <c r="H85" s="162"/>
      <c r="I85" s="163"/>
      <c r="J85" s="164">
        <f>J439</f>
        <v>0</v>
      </c>
      <c r="K85" s="165"/>
    </row>
    <row r="86" spans="2:11" s="8" customFormat="1" ht="24.95" customHeight="1">
      <c r="B86" s="159"/>
      <c r="C86" s="160"/>
      <c r="D86" s="161" t="s">
        <v>14586</v>
      </c>
      <c r="E86" s="162"/>
      <c r="F86" s="162"/>
      <c r="G86" s="162"/>
      <c r="H86" s="162"/>
      <c r="I86" s="163"/>
      <c r="J86" s="164">
        <f>J459</f>
        <v>0</v>
      </c>
      <c r="K86" s="165"/>
    </row>
    <row r="87" spans="2:11" s="8" customFormat="1" ht="24.95" customHeight="1">
      <c r="B87" s="159"/>
      <c r="C87" s="160"/>
      <c r="D87" s="161" t="s">
        <v>14587</v>
      </c>
      <c r="E87" s="162"/>
      <c r="F87" s="162"/>
      <c r="G87" s="162"/>
      <c r="H87" s="162"/>
      <c r="I87" s="163"/>
      <c r="J87" s="164">
        <f>J477</f>
        <v>0</v>
      </c>
      <c r="K87" s="165"/>
    </row>
    <row r="88" spans="2:11" s="8" customFormat="1" ht="24.95" customHeight="1">
      <c r="B88" s="159"/>
      <c r="C88" s="160"/>
      <c r="D88" s="161" t="s">
        <v>14588</v>
      </c>
      <c r="E88" s="162"/>
      <c r="F88" s="162"/>
      <c r="G88" s="162"/>
      <c r="H88" s="162"/>
      <c r="I88" s="163"/>
      <c r="J88" s="164">
        <f>J495</f>
        <v>0</v>
      </c>
      <c r="K88" s="165"/>
    </row>
    <row r="89" spans="2:11" s="8" customFormat="1" ht="24.95" customHeight="1">
      <c r="B89" s="159"/>
      <c r="C89" s="160"/>
      <c r="D89" s="161" t="s">
        <v>14589</v>
      </c>
      <c r="E89" s="162"/>
      <c r="F89" s="162"/>
      <c r="G89" s="162"/>
      <c r="H89" s="162"/>
      <c r="I89" s="163"/>
      <c r="J89" s="164">
        <f>J506</f>
        <v>0</v>
      </c>
      <c r="K89" s="165"/>
    </row>
    <row r="90" spans="2:11" s="8" customFormat="1" ht="24.95" customHeight="1">
      <c r="B90" s="159"/>
      <c r="C90" s="160"/>
      <c r="D90" s="161" t="s">
        <v>14589</v>
      </c>
      <c r="E90" s="162"/>
      <c r="F90" s="162"/>
      <c r="G90" s="162"/>
      <c r="H90" s="162"/>
      <c r="I90" s="163"/>
      <c r="J90" s="164">
        <f>J527</f>
        <v>0</v>
      </c>
      <c r="K90" s="165"/>
    </row>
    <row r="91" spans="2:11" s="8" customFormat="1" ht="24.95" customHeight="1">
      <c r="B91" s="159"/>
      <c r="C91" s="160"/>
      <c r="D91" s="161" t="s">
        <v>14589</v>
      </c>
      <c r="E91" s="162"/>
      <c r="F91" s="162"/>
      <c r="G91" s="162"/>
      <c r="H91" s="162"/>
      <c r="I91" s="163"/>
      <c r="J91" s="164">
        <f>J548</f>
        <v>0</v>
      </c>
      <c r="K91" s="165"/>
    </row>
    <row r="92" spans="2:11" s="8" customFormat="1" ht="24.95" customHeight="1">
      <c r="B92" s="159"/>
      <c r="C92" s="160"/>
      <c r="D92" s="161" t="s">
        <v>14590</v>
      </c>
      <c r="E92" s="162"/>
      <c r="F92" s="162"/>
      <c r="G92" s="162"/>
      <c r="H92" s="162"/>
      <c r="I92" s="163"/>
      <c r="J92" s="164">
        <f>J569</f>
        <v>0</v>
      </c>
      <c r="K92" s="165"/>
    </row>
    <row r="93" spans="2:11" s="8" customFormat="1" ht="24.95" customHeight="1">
      <c r="B93" s="159"/>
      <c r="C93" s="160"/>
      <c r="D93" s="161" t="s">
        <v>14591</v>
      </c>
      <c r="E93" s="162"/>
      <c r="F93" s="162"/>
      <c r="G93" s="162"/>
      <c r="H93" s="162"/>
      <c r="I93" s="163"/>
      <c r="J93" s="164">
        <f>J575</f>
        <v>0</v>
      </c>
      <c r="K93" s="165"/>
    </row>
    <row r="94" spans="2:11" s="8" customFormat="1" ht="24.95" customHeight="1">
      <c r="B94" s="159"/>
      <c r="C94" s="160"/>
      <c r="D94" s="161" t="s">
        <v>14591</v>
      </c>
      <c r="E94" s="162"/>
      <c r="F94" s="162"/>
      <c r="G94" s="162"/>
      <c r="H94" s="162"/>
      <c r="I94" s="163"/>
      <c r="J94" s="164">
        <f>J581</f>
        <v>0</v>
      </c>
      <c r="K94" s="165"/>
    </row>
    <row r="95" spans="2:11" s="8" customFormat="1" ht="24.95" customHeight="1">
      <c r="B95" s="159"/>
      <c r="C95" s="160"/>
      <c r="D95" s="161" t="s">
        <v>14569</v>
      </c>
      <c r="E95" s="162"/>
      <c r="F95" s="162"/>
      <c r="G95" s="162"/>
      <c r="H95" s="162"/>
      <c r="I95" s="163"/>
      <c r="J95" s="164">
        <f>J587</f>
        <v>0</v>
      </c>
      <c r="K95" s="165"/>
    </row>
    <row r="96" spans="2:11" s="8" customFormat="1" ht="24.95" customHeight="1">
      <c r="B96" s="159"/>
      <c r="C96" s="160"/>
      <c r="D96" s="161" t="s">
        <v>14575</v>
      </c>
      <c r="E96" s="162"/>
      <c r="F96" s="162"/>
      <c r="G96" s="162"/>
      <c r="H96" s="162"/>
      <c r="I96" s="163"/>
      <c r="J96" s="164">
        <f>J591</f>
        <v>0</v>
      </c>
      <c r="K96" s="165"/>
    </row>
    <row r="97" spans="2:12" s="8" customFormat="1" ht="24.95" customHeight="1">
      <c r="B97" s="159"/>
      <c r="C97" s="160"/>
      <c r="D97" s="161" t="s">
        <v>14592</v>
      </c>
      <c r="E97" s="162"/>
      <c r="F97" s="162"/>
      <c r="G97" s="162"/>
      <c r="H97" s="162"/>
      <c r="I97" s="163"/>
      <c r="J97" s="164">
        <f>J596</f>
        <v>0</v>
      </c>
      <c r="K97" s="165"/>
    </row>
    <row r="98" spans="2:12" s="8" customFormat="1" ht="24.95" customHeight="1">
      <c r="B98" s="159"/>
      <c r="C98" s="160"/>
      <c r="D98" s="161" t="s">
        <v>14593</v>
      </c>
      <c r="E98" s="162"/>
      <c r="F98" s="162"/>
      <c r="G98" s="162"/>
      <c r="H98" s="162"/>
      <c r="I98" s="163"/>
      <c r="J98" s="164">
        <f>J603</f>
        <v>0</v>
      </c>
      <c r="K98" s="165"/>
    </row>
    <row r="99" spans="2:12" s="8" customFormat="1" ht="24.95" customHeight="1">
      <c r="B99" s="159"/>
      <c r="C99" s="160"/>
      <c r="D99" s="161" t="s">
        <v>14594</v>
      </c>
      <c r="E99" s="162"/>
      <c r="F99" s="162"/>
      <c r="G99" s="162"/>
      <c r="H99" s="162"/>
      <c r="I99" s="163"/>
      <c r="J99" s="164">
        <f>J611</f>
        <v>0</v>
      </c>
      <c r="K99" s="165"/>
    </row>
    <row r="100" spans="2:12" s="1" customFormat="1" ht="21.75" customHeight="1">
      <c r="B100" s="42"/>
      <c r="C100" s="43"/>
      <c r="D100" s="43"/>
      <c r="E100" s="43"/>
      <c r="F100" s="43"/>
      <c r="G100" s="43"/>
      <c r="H100" s="43"/>
      <c r="I100" s="128"/>
      <c r="J100" s="43"/>
      <c r="K100" s="46"/>
    </row>
    <row r="101" spans="2:12" s="1" customFormat="1" ht="6.95" customHeight="1">
      <c r="B101" s="57"/>
      <c r="C101" s="58"/>
      <c r="D101" s="58"/>
      <c r="E101" s="58"/>
      <c r="F101" s="58"/>
      <c r="G101" s="58"/>
      <c r="H101" s="58"/>
      <c r="I101" s="149"/>
      <c r="J101" s="58"/>
      <c r="K101" s="59"/>
    </row>
    <row r="105" spans="2:12" s="1" customFormat="1" ht="6.95" customHeight="1">
      <c r="B105" s="60"/>
      <c r="C105" s="61"/>
      <c r="D105" s="61"/>
      <c r="E105" s="61"/>
      <c r="F105" s="61"/>
      <c r="G105" s="61"/>
      <c r="H105" s="61"/>
      <c r="I105" s="152"/>
      <c r="J105" s="61"/>
      <c r="K105" s="61"/>
      <c r="L105" s="62"/>
    </row>
    <row r="106" spans="2:12" s="1" customFormat="1" ht="36.950000000000003" customHeight="1">
      <c r="B106" s="42"/>
      <c r="C106" s="63" t="s">
        <v>292</v>
      </c>
      <c r="D106" s="64"/>
      <c r="E106" s="64"/>
      <c r="F106" s="64"/>
      <c r="G106" s="64"/>
      <c r="H106" s="64"/>
      <c r="I106" s="173"/>
      <c r="J106" s="64"/>
      <c r="K106" s="64"/>
      <c r="L106" s="62"/>
    </row>
    <row r="107" spans="2:12" s="1" customFormat="1" ht="6.95" customHeight="1">
      <c r="B107" s="42"/>
      <c r="C107" s="64"/>
      <c r="D107" s="64"/>
      <c r="E107" s="64"/>
      <c r="F107" s="64"/>
      <c r="G107" s="64"/>
      <c r="H107" s="64"/>
      <c r="I107" s="173"/>
      <c r="J107" s="64"/>
      <c r="K107" s="64"/>
      <c r="L107" s="62"/>
    </row>
    <row r="108" spans="2:12" s="1" customFormat="1" ht="14.45" customHeight="1">
      <c r="B108" s="42"/>
      <c r="C108" s="66" t="s">
        <v>18</v>
      </c>
      <c r="D108" s="64"/>
      <c r="E108" s="64"/>
      <c r="F108" s="64"/>
      <c r="G108" s="64"/>
      <c r="H108" s="64"/>
      <c r="I108" s="173"/>
      <c r="J108" s="64"/>
      <c r="K108" s="64"/>
      <c r="L108" s="62"/>
    </row>
    <row r="109" spans="2:12" s="1" customFormat="1" ht="22.5" customHeight="1">
      <c r="B109" s="42"/>
      <c r="C109" s="64"/>
      <c r="D109" s="64"/>
      <c r="E109" s="424" t="str">
        <f>E7</f>
        <v>Národní telemedicínské centrum</v>
      </c>
      <c r="F109" s="425"/>
      <c r="G109" s="425"/>
      <c r="H109" s="425"/>
      <c r="I109" s="173"/>
      <c r="J109" s="64"/>
      <c r="K109" s="64"/>
      <c r="L109" s="62"/>
    </row>
    <row r="110" spans="2:12">
      <c r="B110" s="29"/>
      <c r="C110" s="66" t="s">
        <v>278</v>
      </c>
      <c r="D110" s="219"/>
      <c r="E110" s="219"/>
      <c r="F110" s="219"/>
      <c r="G110" s="219"/>
      <c r="H110" s="219"/>
      <c r="J110" s="219"/>
      <c r="K110" s="219"/>
      <c r="L110" s="220"/>
    </row>
    <row r="111" spans="2:12" ht="22.5" customHeight="1">
      <c r="B111" s="29"/>
      <c r="C111" s="219"/>
      <c r="D111" s="219"/>
      <c r="E111" s="424" t="s">
        <v>14332</v>
      </c>
      <c r="F111" s="429"/>
      <c r="G111" s="429"/>
      <c r="H111" s="429"/>
      <c r="J111" s="219"/>
      <c r="K111" s="219"/>
      <c r="L111" s="220"/>
    </row>
    <row r="112" spans="2:12">
      <c r="B112" s="29"/>
      <c r="C112" s="66" t="s">
        <v>425</v>
      </c>
      <c r="D112" s="219"/>
      <c r="E112" s="219"/>
      <c r="F112" s="219"/>
      <c r="G112" s="219"/>
      <c r="H112" s="219"/>
      <c r="J112" s="219"/>
      <c r="K112" s="219"/>
      <c r="L112" s="220"/>
    </row>
    <row r="113" spans="2:65" s="1" customFormat="1" ht="22.5" customHeight="1">
      <c r="B113" s="42"/>
      <c r="C113" s="64"/>
      <c r="D113" s="64"/>
      <c r="E113" s="428" t="s">
        <v>14563</v>
      </c>
      <c r="F113" s="426"/>
      <c r="G113" s="426"/>
      <c r="H113" s="426"/>
      <c r="I113" s="173"/>
      <c r="J113" s="64"/>
      <c r="K113" s="64"/>
      <c r="L113" s="62"/>
    </row>
    <row r="114" spans="2:65" s="1" customFormat="1" ht="14.45" customHeight="1">
      <c r="B114" s="42"/>
      <c r="C114" s="66" t="s">
        <v>427</v>
      </c>
      <c r="D114" s="64"/>
      <c r="E114" s="64"/>
      <c r="F114" s="64"/>
      <c r="G114" s="64"/>
      <c r="H114" s="64"/>
      <c r="I114" s="173"/>
      <c r="J114" s="64"/>
      <c r="K114" s="64"/>
      <c r="L114" s="62"/>
    </row>
    <row r="115" spans="2:65" s="1" customFormat="1" ht="23.25" customHeight="1">
      <c r="B115" s="42"/>
      <c r="C115" s="64"/>
      <c r="D115" s="64"/>
      <c r="E115" s="395" t="str">
        <f>E13</f>
        <v>05a - 1.NP</v>
      </c>
      <c r="F115" s="426"/>
      <c r="G115" s="426"/>
      <c r="H115" s="426"/>
      <c r="I115" s="173"/>
      <c r="J115" s="64"/>
      <c r="K115" s="64"/>
      <c r="L115" s="62"/>
    </row>
    <row r="116" spans="2:65" s="1" customFormat="1" ht="6.95" customHeight="1">
      <c r="B116" s="42"/>
      <c r="C116" s="64"/>
      <c r="D116" s="64"/>
      <c r="E116" s="64"/>
      <c r="F116" s="64"/>
      <c r="G116" s="64"/>
      <c r="H116" s="64"/>
      <c r="I116" s="173"/>
      <c r="J116" s="64"/>
      <c r="K116" s="64"/>
      <c r="L116" s="62"/>
    </row>
    <row r="117" spans="2:65" s="1" customFormat="1" ht="18" customHeight="1">
      <c r="B117" s="42"/>
      <c r="C117" s="66" t="s">
        <v>23</v>
      </c>
      <c r="D117" s="64"/>
      <c r="E117" s="64"/>
      <c r="F117" s="174" t="str">
        <f>F16</f>
        <v>FN Olomouc</v>
      </c>
      <c r="G117" s="64"/>
      <c r="H117" s="64"/>
      <c r="I117" s="175" t="s">
        <v>25</v>
      </c>
      <c r="J117" s="74" t="str">
        <f>IF(J16="","",J16)</f>
        <v>26.1.2017</v>
      </c>
      <c r="K117" s="64"/>
      <c r="L117" s="62"/>
    </row>
    <row r="118" spans="2:65" s="1" customFormat="1" ht="6.95" customHeight="1">
      <c r="B118" s="42"/>
      <c r="C118" s="64"/>
      <c r="D118" s="64"/>
      <c r="E118" s="64"/>
      <c r="F118" s="64"/>
      <c r="G118" s="64"/>
      <c r="H118" s="64"/>
      <c r="I118" s="173"/>
      <c r="J118" s="64"/>
      <c r="K118" s="64"/>
      <c r="L118" s="62"/>
    </row>
    <row r="119" spans="2:65" s="1" customFormat="1">
      <c r="B119" s="42"/>
      <c r="C119" s="66" t="s">
        <v>27</v>
      </c>
      <c r="D119" s="64"/>
      <c r="E119" s="64"/>
      <c r="F119" s="174" t="str">
        <f>E19</f>
        <v>SPS Projekt s. r.o., Za Návsí 1670/9, Praha 10</v>
      </c>
      <c r="G119" s="64"/>
      <c r="H119" s="64"/>
      <c r="I119" s="175" t="s">
        <v>34</v>
      </c>
      <c r="J119" s="174" t="str">
        <f>E25</f>
        <v>OK Plan Architects s.r.o., Na Závodí 631, Humpolec</v>
      </c>
      <c r="K119" s="64"/>
      <c r="L119" s="62"/>
    </row>
    <row r="120" spans="2:65" s="1" customFormat="1" ht="14.45" customHeight="1">
      <c r="B120" s="42"/>
      <c r="C120" s="66" t="s">
        <v>32</v>
      </c>
      <c r="D120" s="64"/>
      <c r="E120" s="64"/>
      <c r="F120" s="174" t="str">
        <f>IF(E22="","",E22)</f>
        <v/>
      </c>
      <c r="G120" s="64"/>
      <c r="H120" s="64"/>
      <c r="I120" s="173"/>
      <c r="J120" s="64"/>
      <c r="K120" s="64"/>
      <c r="L120" s="62"/>
    </row>
    <row r="121" spans="2:65" s="1" customFormat="1" ht="10.35" customHeight="1">
      <c r="B121" s="42"/>
      <c r="C121" s="64"/>
      <c r="D121" s="64"/>
      <c r="E121" s="64"/>
      <c r="F121" s="64"/>
      <c r="G121" s="64"/>
      <c r="H121" s="64"/>
      <c r="I121" s="173"/>
      <c r="J121" s="64"/>
      <c r="K121" s="64"/>
      <c r="L121" s="62"/>
    </row>
    <row r="122" spans="2:65" s="10" customFormat="1" ht="29.25" customHeight="1">
      <c r="B122" s="176"/>
      <c r="C122" s="177" t="s">
        <v>293</v>
      </c>
      <c r="D122" s="178" t="s">
        <v>59</v>
      </c>
      <c r="E122" s="178" t="s">
        <v>55</v>
      </c>
      <c r="F122" s="178" t="s">
        <v>294</v>
      </c>
      <c r="G122" s="178" t="s">
        <v>295</v>
      </c>
      <c r="H122" s="178" t="s">
        <v>296</v>
      </c>
      <c r="I122" s="179" t="s">
        <v>297</v>
      </c>
      <c r="J122" s="178" t="s">
        <v>282</v>
      </c>
      <c r="K122" s="180" t="s">
        <v>298</v>
      </c>
      <c r="L122" s="181"/>
      <c r="M122" s="82" t="s">
        <v>299</v>
      </c>
      <c r="N122" s="83" t="s">
        <v>44</v>
      </c>
      <c r="O122" s="83" t="s">
        <v>300</v>
      </c>
      <c r="P122" s="83" t="s">
        <v>301</v>
      </c>
      <c r="Q122" s="83" t="s">
        <v>302</v>
      </c>
      <c r="R122" s="83" t="s">
        <v>303</v>
      </c>
      <c r="S122" s="83" t="s">
        <v>304</v>
      </c>
      <c r="T122" s="84" t="s">
        <v>305</v>
      </c>
    </row>
    <row r="123" spans="2:65" s="1" customFormat="1" ht="29.25" customHeight="1">
      <c r="B123" s="42"/>
      <c r="C123" s="88" t="s">
        <v>283</v>
      </c>
      <c r="D123" s="64"/>
      <c r="E123" s="64"/>
      <c r="F123" s="64"/>
      <c r="G123" s="64"/>
      <c r="H123" s="64"/>
      <c r="I123" s="173"/>
      <c r="J123" s="182">
        <f>BK123</f>
        <v>0</v>
      </c>
      <c r="K123" s="64"/>
      <c r="L123" s="62"/>
      <c r="M123" s="85"/>
      <c r="N123" s="86"/>
      <c r="O123" s="86"/>
      <c r="P123" s="183">
        <f>P124+P129+P134+P139+P142+P146+P167+P188+P209+P230+P247+P254+P277+P296+P318+P334+P355+P376+P397+P418+P439+P459+P477+P495+P506+P527+P548+P569+P575+P581+P587+P591+P596+P603+P611</f>
        <v>0</v>
      </c>
      <c r="Q123" s="86"/>
      <c r="R123" s="183">
        <f>R124+R129+R134+R139+R142+R146+R167+R188+R209+R230+R247+R254+R277+R296+R318+R334+R355+R376+R397+R418+R439+R459+R477+R495+R506+R527+R548+R569+R575+R581+R587+R591+R596+R603+R611</f>
        <v>0</v>
      </c>
      <c r="S123" s="86"/>
      <c r="T123" s="184">
        <f>T124+T129+T134+T139+T142+T146+T167+T188+T209+T230+T247+T254+T277+T296+T318+T334+T355+T376+T397+T418+T439+T459+T477+T495+T506+T527+T548+T569+T575+T581+T587+T591+T596+T603+T611</f>
        <v>0</v>
      </c>
      <c r="AT123" s="25" t="s">
        <v>73</v>
      </c>
      <c r="AU123" s="25" t="s">
        <v>284</v>
      </c>
      <c r="BK123" s="185">
        <f>BK124+BK129+BK134+BK139+BK142+BK146+BK167+BK188+BK209+BK230+BK247+BK254+BK277+BK296+BK318+BK334+BK355+BK376+BK397+BK418+BK439+BK459+BK477+BK495+BK506+BK527+BK548+BK569+BK575+BK581+BK587+BK591+BK596+BK603+BK611</f>
        <v>0</v>
      </c>
    </row>
    <row r="124" spans="2:65" s="11" customFormat="1" ht="37.35" customHeight="1">
      <c r="B124" s="186"/>
      <c r="C124" s="187"/>
      <c r="D124" s="200" t="s">
        <v>73</v>
      </c>
      <c r="E124" s="296" t="s">
        <v>5186</v>
      </c>
      <c r="F124" s="296" t="s">
        <v>14595</v>
      </c>
      <c r="G124" s="187"/>
      <c r="H124" s="187"/>
      <c r="I124" s="190"/>
      <c r="J124" s="297">
        <f>BK124</f>
        <v>0</v>
      </c>
      <c r="K124" s="187"/>
      <c r="L124" s="192"/>
      <c r="M124" s="193"/>
      <c r="N124" s="194"/>
      <c r="O124" s="194"/>
      <c r="P124" s="195">
        <f>SUM(P125:P128)</f>
        <v>0</v>
      </c>
      <c r="Q124" s="194"/>
      <c r="R124" s="195">
        <f>SUM(R125:R128)</f>
        <v>0</v>
      </c>
      <c r="S124" s="194"/>
      <c r="T124" s="196">
        <f>SUM(T125:T128)</f>
        <v>0</v>
      </c>
      <c r="AR124" s="197" t="s">
        <v>84</v>
      </c>
      <c r="AT124" s="198" t="s">
        <v>73</v>
      </c>
      <c r="AU124" s="198" t="s">
        <v>74</v>
      </c>
      <c r="AY124" s="197" t="s">
        <v>308</v>
      </c>
      <c r="BK124" s="199">
        <f>SUM(BK125:BK128)</f>
        <v>0</v>
      </c>
    </row>
    <row r="125" spans="2:65" s="1" customFormat="1" ht="22.5" customHeight="1">
      <c r="B125" s="42"/>
      <c r="C125" s="203" t="s">
        <v>82</v>
      </c>
      <c r="D125" s="203" t="s">
        <v>311</v>
      </c>
      <c r="E125" s="204" t="s">
        <v>9546</v>
      </c>
      <c r="F125" s="205" t="s">
        <v>14596</v>
      </c>
      <c r="G125" s="206" t="s">
        <v>578</v>
      </c>
      <c r="H125" s="207">
        <v>2</v>
      </c>
      <c r="I125" s="208"/>
      <c r="J125" s="209">
        <f>ROUND(I125*H125,2)</f>
        <v>0</v>
      </c>
      <c r="K125" s="205" t="s">
        <v>21</v>
      </c>
      <c r="L125" s="62"/>
      <c r="M125" s="210" t="s">
        <v>21</v>
      </c>
      <c r="N125" s="211" t="s">
        <v>45</v>
      </c>
      <c r="O125" s="43"/>
      <c r="P125" s="212">
        <f>O125*H125</f>
        <v>0</v>
      </c>
      <c r="Q125" s="212">
        <v>0</v>
      </c>
      <c r="R125" s="212">
        <f>Q125*H125</f>
        <v>0</v>
      </c>
      <c r="S125" s="212">
        <v>0</v>
      </c>
      <c r="T125" s="213">
        <f>S125*H125</f>
        <v>0</v>
      </c>
      <c r="AR125" s="25" t="s">
        <v>375</v>
      </c>
      <c r="AT125" s="25" t="s">
        <v>311</v>
      </c>
      <c r="AU125" s="25" t="s">
        <v>82</v>
      </c>
      <c r="AY125" s="25" t="s">
        <v>308</v>
      </c>
      <c r="BE125" s="214">
        <f>IF(N125="základní",J125,0)</f>
        <v>0</v>
      </c>
      <c r="BF125" s="214">
        <f>IF(N125="snížená",J125,0)</f>
        <v>0</v>
      </c>
      <c r="BG125" s="214">
        <f>IF(N125="zákl. přenesená",J125,0)</f>
        <v>0</v>
      </c>
      <c r="BH125" s="214">
        <f>IF(N125="sníž. přenesená",J125,0)</f>
        <v>0</v>
      </c>
      <c r="BI125" s="214">
        <f>IF(N125="nulová",J125,0)</f>
        <v>0</v>
      </c>
      <c r="BJ125" s="25" t="s">
        <v>82</v>
      </c>
      <c r="BK125" s="214">
        <f>ROUND(I125*H125,2)</f>
        <v>0</v>
      </c>
      <c r="BL125" s="25" t="s">
        <v>375</v>
      </c>
      <c r="BM125" s="25" t="s">
        <v>84</v>
      </c>
    </row>
    <row r="126" spans="2:65" s="1" customFormat="1" ht="27">
      <c r="B126" s="42"/>
      <c r="C126" s="64"/>
      <c r="D126" s="246" t="s">
        <v>1656</v>
      </c>
      <c r="E126" s="64"/>
      <c r="F126" s="290" t="s">
        <v>14597</v>
      </c>
      <c r="G126" s="64"/>
      <c r="H126" s="64"/>
      <c r="I126" s="173"/>
      <c r="J126" s="64"/>
      <c r="K126" s="64"/>
      <c r="L126" s="62"/>
      <c r="M126" s="291"/>
      <c r="N126" s="43"/>
      <c r="O126" s="43"/>
      <c r="P126" s="43"/>
      <c r="Q126" s="43"/>
      <c r="R126" s="43"/>
      <c r="S126" s="43"/>
      <c r="T126" s="79"/>
      <c r="AT126" s="25" t="s">
        <v>1656</v>
      </c>
      <c r="AU126" s="25" t="s">
        <v>82</v>
      </c>
    </row>
    <row r="127" spans="2:65" s="1" customFormat="1" ht="22.5" customHeight="1">
      <c r="B127" s="42"/>
      <c r="C127" s="203" t="s">
        <v>84</v>
      </c>
      <c r="D127" s="203" t="s">
        <v>311</v>
      </c>
      <c r="E127" s="204" t="s">
        <v>9546</v>
      </c>
      <c r="F127" s="205" t="s">
        <v>14596</v>
      </c>
      <c r="G127" s="206" t="s">
        <v>578</v>
      </c>
      <c r="H127" s="207">
        <v>1</v>
      </c>
      <c r="I127" s="208"/>
      <c r="J127" s="209">
        <f>ROUND(I127*H127,2)</f>
        <v>0</v>
      </c>
      <c r="K127" s="205" t="s">
        <v>21</v>
      </c>
      <c r="L127" s="62"/>
      <c r="M127" s="210" t="s">
        <v>21</v>
      </c>
      <c r="N127" s="211" t="s">
        <v>45</v>
      </c>
      <c r="O127" s="43"/>
      <c r="P127" s="212">
        <f>O127*H127</f>
        <v>0</v>
      </c>
      <c r="Q127" s="212">
        <v>0</v>
      </c>
      <c r="R127" s="212">
        <f>Q127*H127</f>
        <v>0</v>
      </c>
      <c r="S127" s="212">
        <v>0</v>
      </c>
      <c r="T127" s="213">
        <f>S127*H127</f>
        <v>0</v>
      </c>
      <c r="AR127" s="25" t="s">
        <v>375</v>
      </c>
      <c r="AT127" s="25" t="s">
        <v>311</v>
      </c>
      <c r="AU127" s="25" t="s">
        <v>82</v>
      </c>
      <c r="AY127" s="25" t="s">
        <v>308</v>
      </c>
      <c r="BE127" s="214">
        <f>IF(N127="základní",J127,0)</f>
        <v>0</v>
      </c>
      <c r="BF127" s="214">
        <f>IF(N127="snížená",J127,0)</f>
        <v>0</v>
      </c>
      <c r="BG127" s="214">
        <f>IF(N127="zákl. přenesená",J127,0)</f>
        <v>0</v>
      </c>
      <c r="BH127" s="214">
        <f>IF(N127="sníž. přenesená",J127,0)</f>
        <v>0</v>
      </c>
      <c r="BI127" s="214">
        <f>IF(N127="nulová",J127,0)</f>
        <v>0</v>
      </c>
      <c r="BJ127" s="25" t="s">
        <v>82</v>
      </c>
      <c r="BK127" s="214">
        <f>ROUND(I127*H127,2)</f>
        <v>0</v>
      </c>
      <c r="BL127" s="25" t="s">
        <v>375</v>
      </c>
      <c r="BM127" s="25" t="s">
        <v>327</v>
      </c>
    </row>
    <row r="128" spans="2:65" s="1" customFormat="1" ht="27">
      <c r="B128" s="42"/>
      <c r="C128" s="64"/>
      <c r="D128" s="223" t="s">
        <v>1656</v>
      </c>
      <c r="E128" s="64"/>
      <c r="F128" s="292" t="s">
        <v>14598</v>
      </c>
      <c r="G128" s="64"/>
      <c r="H128" s="64"/>
      <c r="I128" s="173"/>
      <c r="J128" s="64"/>
      <c r="K128" s="64"/>
      <c r="L128" s="62"/>
      <c r="M128" s="291"/>
      <c r="N128" s="43"/>
      <c r="O128" s="43"/>
      <c r="P128" s="43"/>
      <c r="Q128" s="43"/>
      <c r="R128" s="43"/>
      <c r="S128" s="43"/>
      <c r="T128" s="79"/>
      <c r="AT128" s="25" t="s">
        <v>1656</v>
      </c>
      <c r="AU128" s="25" t="s">
        <v>82</v>
      </c>
    </row>
    <row r="129" spans="2:65" s="11" customFormat="1" ht="37.35" customHeight="1">
      <c r="B129" s="186"/>
      <c r="C129" s="187"/>
      <c r="D129" s="200" t="s">
        <v>73</v>
      </c>
      <c r="E129" s="296" t="s">
        <v>5458</v>
      </c>
      <c r="F129" s="296" t="s">
        <v>14599</v>
      </c>
      <c r="G129" s="187"/>
      <c r="H129" s="187"/>
      <c r="I129" s="190"/>
      <c r="J129" s="297">
        <f>BK129</f>
        <v>0</v>
      </c>
      <c r="K129" s="187"/>
      <c r="L129" s="192"/>
      <c r="M129" s="193"/>
      <c r="N129" s="194"/>
      <c r="O129" s="194"/>
      <c r="P129" s="195">
        <f>SUM(P130:P133)</f>
        <v>0</v>
      </c>
      <c r="Q129" s="194"/>
      <c r="R129" s="195">
        <f>SUM(R130:R133)</f>
        <v>0</v>
      </c>
      <c r="S129" s="194"/>
      <c r="T129" s="196">
        <f>SUM(T130:T133)</f>
        <v>0</v>
      </c>
      <c r="AR129" s="197" t="s">
        <v>84</v>
      </c>
      <c r="AT129" s="198" t="s">
        <v>73</v>
      </c>
      <c r="AU129" s="198" t="s">
        <v>74</v>
      </c>
      <c r="AY129" s="197" t="s">
        <v>308</v>
      </c>
      <c r="BK129" s="199">
        <f>SUM(BK130:BK133)</f>
        <v>0</v>
      </c>
    </row>
    <row r="130" spans="2:65" s="1" customFormat="1" ht="22.5" customHeight="1">
      <c r="B130" s="42"/>
      <c r="C130" s="203" t="s">
        <v>95</v>
      </c>
      <c r="D130" s="203" t="s">
        <v>311</v>
      </c>
      <c r="E130" s="204" t="s">
        <v>9547</v>
      </c>
      <c r="F130" s="205" t="s">
        <v>14600</v>
      </c>
      <c r="G130" s="206" t="s">
        <v>578</v>
      </c>
      <c r="H130" s="207">
        <v>2</v>
      </c>
      <c r="I130" s="208"/>
      <c r="J130" s="209">
        <f>ROUND(I130*H130,2)</f>
        <v>0</v>
      </c>
      <c r="K130" s="205" t="s">
        <v>21</v>
      </c>
      <c r="L130" s="62"/>
      <c r="M130" s="210" t="s">
        <v>21</v>
      </c>
      <c r="N130" s="211" t="s">
        <v>45</v>
      </c>
      <c r="O130" s="43"/>
      <c r="P130" s="212">
        <f>O130*H130</f>
        <v>0</v>
      </c>
      <c r="Q130" s="212">
        <v>0</v>
      </c>
      <c r="R130" s="212">
        <f>Q130*H130</f>
        <v>0</v>
      </c>
      <c r="S130" s="212">
        <v>0</v>
      </c>
      <c r="T130" s="213">
        <f>S130*H130</f>
        <v>0</v>
      </c>
      <c r="AR130" s="25" t="s">
        <v>375</v>
      </c>
      <c r="AT130" s="25" t="s">
        <v>311</v>
      </c>
      <c r="AU130" s="25" t="s">
        <v>82</v>
      </c>
      <c r="AY130" s="25" t="s">
        <v>308</v>
      </c>
      <c r="BE130" s="214">
        <f>IF(N130="základní",J130,0)</f>
        <v>0</v>
      </c>
      <c r="BF130" s="214">
        <f>IF(N130="snížená",J130,0)</f>
        <v>0</v>
      </c>
      <c r="BG130" s="214">
        <f>IF(N130="zákl. přenesená",J130,0)</f>
        <v>0</v>
      </c>
      <c r="BH130" s="214">
        <f>IF(N130="sníž. přenesená",J130,0)</f>
        <v>0</v>
      </c>
      <c r="BI130" s="214">
        <f>IF(N130="nulová",J130,0)</f>
        <v>0</v>
      </c>
      <c r="BJ130" s="25" t="s">
        <v>82</v>
      </c>
      <c r="BK130" s="214">
        <f>ROUND(I130*H130,2)</f>
        <v>0</v>
      </c>
      <c r="BL130" s="25" t="s">
        <v>375</v>
      </c>
      <c r="BM130" s="25" t="s">
        <v>334</v>
      </c>
    </row>
    <row r="131" spans="2:65" s="1" customFormat="1" ht="27">
      <c r="B131" s="42"/>
      <c r="C131" s="64"/>
      <c r="D131" s="246" t="s">
        <v>1656</v>
      </c>
      <c r="E131" s="64"/>
      <c r="F131" s="290" t="s">
        <v>14601</v>
      </c>
      <c r="G131" s="64"/>
      <c r="H131" s="64"/>
      <c r="I131" s="173"/>
      <c r="J131" s="64"/>
      <c r="K131" s="64"/>
      <c r="L131" s="62"/>
      <c r="M131" s="291"/>
      <c r="N131" s="43"/>
      <c r="O131" s="43"/>
      <c r="P131" s="43"/>
      <c r="Q131" s="43"/>
      <c r="R131" s="43"/>
      <c r="S131" s="43"/>
      <c r="T131" s="79"/>
      <c r="AT131" s="25" t="s">
        <v>1656</v>
      </c>
      <c r="AU131" s="25" t="s">
        <v>82</v>
      </c>
    </row>
    <row r="132" spans="2:65" s="1" customFormat="1" ht="22.5" customHeight="1">
      <c r="B132" s="42"/>
      <c r="C132" s="203" t="s">
        <v>327</v>
      </c>
      <c r="D132" s="203" t="s">
        <v>311</v>
      </c>
      <c r="E132" s="204" t="s">
        <v>9548</v>
      </c>
      <c r="F132" s="205" t="s">
        <v>14602</v>
      </c>
      <c r="G132" s="206" t="s">
        <v>578</v>
      </c>
      <c r="H132" s="207">
        <v>1</v>
      </c>
      <c r="I132" s="208"/>
      <c r="J132" s="209">
        <f>ROUND(I132*H132,2)</f>
        <v>0</v>
      </c>
      <c r="K132" s="205" t="s">
        <v>21</v>
      </c>
      <c r="L132" s="62"/>
      <c r="M132" s="210" t="s">
        <v>21</v>
      </c>
      <c r="N132" s="211" t="s">
        <v>45</v>
      </c>
      <c r="O132" s="43"/>
      <c r="P132" s="212">
        <f>O132*H132</f>
        <v>0</v>
      </c>
      <c r="Q132" s="212">
        <v>0</v>
      </c>
      <c r="R132" s="212">
        <f>Q132*H132</f>
        <v>0</v>
      </c>
      <c r="S132" s="212">
        <v>0</v>
      </c>
      <c r="T132" s="213">
        <f>S132*H132</f>
        <v>0</v>
      </c>
      <c r="AR132" s="25" t="s">
        <v>375</v>
      </c>
      <c r="AT132" s="25" t="s">
        <v>311</v>
      </c>
      <c r="AU132" s="25" t="s">
        <v>82</v>
      </c>
      <c r="AY132" s="25" t="s">
        <v>308</v>
      </c>
      <c r="BE132" s="214">
        <f>IF(N132="základní",J132,0)</f>
        <v>0</v>
      </c>
      <c r="BF132" s="214">
        <f>IF(N132="snížená",J132,0)</f>
        <v>0</v>
      </c>
      <c r="BG132" s="214">
        <f>IF(N132="zákl. přenesená",J132,0)</f>
        <v>0</v>
      </c>
      <c r="BH132" s="214">
        <f>IF(N132="sníž. přenesená",J132,0)</f>
        <v>0</v>
      </c>
      <c r="BI132" s="214">
        <f>IF(N132="nulová",J132,0)</f>
        <v>0</v>
      </c>
      <c r="BJ132" s="25" t="s">
        <v>82</v>
      </c>
      <c r="BK132" s="214">
        <f>ROUND(I132*H132,2)</f>
        <v>0</v>
      </c>
      <c r="BL132" s="25" t="s">
        <v>375</v>
      </c>
      <c r="BM132" s="25" t="s">
        <v>342</v>
      </c>
    </row>
    <row r="133" spans="2:65" s="1" customFormat="1" ht="27">
      <c r="B133" s="42"/>
      <c r="C133" s="64"/>
      <c r="D133" s="223" t="s">
        <v>1656</v>
      </c>
      <c r="E133" s="64"/>
      <c r="F133" s="292" t="s">
        <v>14603</v>
      </c>
      <c r="G133" s="64"/>
      <c r="H133" s="64"/>
      <c r="I133" s="173"/>
      <c r="J133" s="64"/>
      <c r="K133" s="64"/>
      <c r="L133" s="62"/>
      <c r="M133" s="291"/>
      <c r="N133" s="43"/>
      <c r="O133" s="43"/>
      <c r="P133" s="43"/>
      <c r="Q133" s="43"/>
      <c r="R133" s="43"/>
      <c r="S133" s="43"/>
      <c r="T133" s="79"/>
      <c r="AT133" s="25" t="s">
        <v>1656</v>
      </c>
      <c r="AU133" s="25" t="s">
        <v>82</v>
      </c>
    </row>
    <row r="134" spans="2:65" s="11" customFormat="1" ht="37.35" customHeight="1">
      <c r="B134" s="186"/>
      <c r="C134" s="187"/>
      <c r="D134" s="200" t="s">
        <v>73</v>
      </c>
      <c r="E134" s="296" t="s">
        <v>5464</v>
      </c>
      <c r="F134" s="296" t="s">
        <v>14604</v>
      </c>
      <c r="G134" s="187"/>
      <c r="H134" s="187"/>
      <c r="I134" s="190"/>
      <c r="J134" s="297">
        <f>BK134</f>
        <v>0</v>
      </c>
      <c r="K134" s="187"/>
      <c r="L134" s="192"/>
      <c r="M134" s="193"/>
      <c r="N134" s="194"/>
      <c r="O134" s="194"/>
      <c r="P134" s="195">
        <f>SUM(P135:P138)</f>
        <v>0</v>
      </c>
      <c r="Q134" s="194"/>
      <c r="R134" s="195">
        <f>SUM(R135:R138)</f>
        <v>0</v>
      </c>
      <c r="S134" s="194"/>
      <c r="T134" s="196">
        <f>SUM(T135:T138)</f>
        <v>0</v>
      </c>
      <c r="AR134" s="197" t="s">
        <v>84</v>
      </c>
      <c r="AT134" s="198" t="s">
        <v>73</v>
      </c>
      <c r="AU134" s="198" t="s">
        <v>74</v>
      </c>
      <c r="AY134" s="197" t="s">
        <v>308</v>
      </c>
      <c r="BK134" s="199">
        <f>SUM(BK135:BK138)</f>
        <v>0</v>
      </c>
    </row>
    <row r="135" spans="2:65" s="1" customFormat="1" ht="22.5" customHeight="1">
      <c r="B135" s="42"/>
      <c r="C135" s="203" t="s">
        <v>307</v>
      </c>
      <c r="D135" s="203" t="s">
        <v>311</v>
      </c>
      <c r="E135" s="204" t="s">
        <v>9549</v>
      </c>
      <c r="F135" s="205" t="s">
        <v>14605</v>
      </c>
      <c r="G135" s="206" t="s">
        <v>578</v>
      </c>
      <c r="H135" s="207">
        <v>7</v>
      </c>
      <c r="I135" s="208"/>
      <c r="J135" s="209">
        <f>ROUND(I135*H135,2)</f>
        <v>0</v>
      </c>
      <c r="K135" s="205" t="s">
        <v>21</v>
      </c>
      <c r="L135" s="62"/>
      <c r="M135" s="210" t="s">
        <v>21</v>
      </c>
      <c r="N135" s="211" t="s">
        <v>45</v>
      </c>
      <c r="O135" s="43"/>
      <c r="P135" s="212">
        <f>O135*H135</f>
        <v>0</v>
      </c>
      <c r="Q135" s="212">
        <v>0</v>
      </c>
      <c r="R135" s="212">
        <f>Q135*H135</f>
        <v>0</v>
      </c>
      <c r="S135" s="212">
        <v>0</v>
      </c>
      <c r="T135" s="213">
        <f>S135*H135</f>
        <v>0</v>
      </c>
      <c r="AR135" s="25" t="s">
        <v>375</v>
      </c>
      <c r="AT135" s="25" t="s">
        <v>311</v>
      </c>
      <c r="AU135" s="25" t="s">
        <v>82</v>
      </c>
      <c r="AY135" s="25" t="s">
        <v>308</v>
      </c>
      <c r="BE135" s="214">
        <f>IF(N135="základní",J135,0)</f>
        <v>0</v>
      </c>
      <c r="BF135" s="214">
        <f>IF(N135="snížená",J135,0)</f>
        <v>0</v>
      </c>
      <c r="BG135" s="214">
        <f>IF(N135="zákl. přenesená",J135,0)</f>
        <v>0</v>
      </c>
      <c r="BH135" s="214">
        <f>IF(N135="sníž. přenesená",J135,0)</f>
        <v>0</v>
      </c>
      <c r="BI135" s="214">
        <f>IF(N135="nulová",J135,0)</f>
        <v>0</v>
      </c>
      <c r="BJ135" s="25" t="s">
        <v>82</v>
      </c>
      <c r="BK135" s="214">
        <f>ROUND(I135*H135,2)</f>
        <v>0</v>
      </c>
      <c r="BL135" s="25" t="s">
        <v>375</v>
      </c>
      <c r="BM135" s="25" t="s">
        <v>350</v>
      </c>
    </row>
    <row r="136" spans="2:65" s="1" customFormat="1" ht="27">
      <c r="B136" s="42"/>
      <c r="C136" s="64"/>
      <c r="D136" s="246" t="s">
        <v>1656</v>
      </c>
      <c r="E136" s="64"/>
      <c r="F136" s="290" t="s">
        <v>14597</v>
      </c>
      <c r="G136" s="64"/>
      <c r="H136" s="64"/>
      <c r="I136" s="173"/>
      <c r="J136" s="64"/>
      <c r="K136" s="64"/>
      <c r="L136" s="62"/>
      <c r="M136" s="291"/>
      <c r="N136" s="43"/>
      <c r="O136" s="43"/>
      <c r="P136" s="43"/>
      <c r="Q136" s="43"/>
      <c r="R136" s="43"/>
      <c r="S136" s="43"/>
      <c r="T136" s="79"/>
      <c r="AT136" s="25" t="s">
        <v>1656</v>
      </c>
      <c r="AU136" s="25" t="s">
        <v>82</v>
      </c>
    </row>
    <row r="137" spans="2:65" s="1" customFormat="1" ht="22.5" customHeight="1">
      <c r="B137" s="42"/>
      <c r="C137" s="203" t="s">
        <v>334</v>
      </c>
      <c r="D137" s="203" t="s">
        <v>311</v>
      </c>
      <c r="E137" s="204" t="s">
        <v>9550</v>
      </c>
      <c r="F137" s="205" t="s">
        <v>14606</v>
      </c>
      <c r="G137" s="206" t="s">
        <v>578</v>
      </c>
      <c r="H137" s="207">
        <v>1</v>
      </c>
      <c r="I137" s="208"/>
      <c r="J137" s="209">
        <f>ROUND(I137*H137,2)</f>
        <v>0</v>
      </c>
      <c r="K137" s="205" t="s">
        <v>21</v>
      </c>
      <c r="L137" s="62"/>
      <c r="M137" s="210" t="s">
        <v>21</v>
      </c>
      <c r="N137" s="211" t="s">
        <v>45</v>
      </c>
      <c r="O137" s="43"/>
      <c r="P137" s="212">
        <f>O137*H137</f>
        <v>0</v>
      </c>
      <c r="Q137" s="212">
        <v>0</v>
      </c>
      <c r="R137" s="212">
        <f>Q137*H137</f>
        <v>0</v>
      </c>
      <c r="S137" s="212">
        <v>0</v>
      </c>
      <c r="T137" s="213">
        <f>S137*H137</f>
        <v>0</v>
      </c>
      <c r="AR137" s="25" t="s">
        <v>375</v>
      </c>
      <c r="AT137" s="25" t="s">
        <v>311</v>
      </c>
      <c r="AU137" s="25" t="s">
        <v>82</v>
      </c>
      <c r="AY137" s="25" t="s">
        <v>308</v>
      </c>
      <c r="BE137" s="214">
        <f>IF(N137="základní",J137,0)</f>
        <v>0</v>
      </c>
      <c r="BF137" s="214">
        <f>IF(N137="snížená",J137,0)</f>
        <v>0</v>
      </c>
      <c r="BG137" s="214">
        <f>IF(N137="zákl. přenesená",J137,0)</f>
        <v>0</v>
      </c>
      <c r="BH137" s="214">
        <f>IF(N137="sníž. přenesená",J137,0)</f>
        <v>0</v>
      </c>
      <c r="BI137" s="214">
        <f>IF(N137="nulová",J137,0)</f>
        <v>0</v>
      </c>
      <c r="BJ137" s="25" t="s">
        <v>82</v>
      </c>
      <c r="BK137" s="214">
        <f>ROUND(I137*H137,2)</f>
        <v>0</v>
      </c>
      <c r="BL137" s="25" t="s">
        <v>375</v>
      </c>
      <c r="BM137" s="25" t="s">
        <v>360</v>
      </c>
    </row>
    <row r="138" spans="2:65" s="1" customFormat="1" ht="27">
      <c r="B138" s="42"/>
      <c r="C138" s="64"/>
      <c r="D138" s="223" t="s">
        <v>1656</v>
      </c>
      <c r="E138" s="64"/>
      <c r="F138" s="292" t="s">
        <v>14607</v>
      </c>
      <c r="G138" s="64"/>
      <c r="H138" s="64"/>
      <c r="I138" s="173"/>
      <c r="J138" s="64"/>
      <c r="K138" s="64"/>
      <c r="L138" s="62"/>
      <c r="M138" s="291"/>
      <c r="N138" s="43"/>
      <c r="O138" s="43"/>
      <c r="P138" s="43"/>
      <c r="Q138" s="43"/>
      <c r="R138" s="43"/>
      <c r="S138" s="43"/>
      <c r="T138" s="79"/>
      <c r="AT138" s="25" t="s">
        <v>1656</v>
      </c>
      <c r="AU138" s="25" t="s">
        <v>82</v>
      </c>
    </row>
    <row r="139" spans="2:65" s="11" customFormat="1" ht="37.35" customHeight="1">
      <c r="B139" s="186"/>
      <c r="C139" s="187"/>
      <c r="D139" s="200" t="s">
        <v>73</v>
      </c>
      <c r="E139" s="296" t="s">
        <v>5503</v>
      </c>
      <c r="F139" s="296" t="s">
        <v>14608</v>
      </c>
      <c r="G139" s="187"/>
      <c r="H139" s="187"/>
      <c r="I139" s="190"/>
      <c r="J139" s="297">
        <f>BK139</f>
        <v>0</v>
      </c>
      <c r="K139" s="187"/>
      <c r="L139" s="192"/>
      <c r="M139" s="193"/>
      <c r="N139" s="194"/>
      <c r="O139" s="194"/>
      <c r="P139" s="195">
        <f>SUM(P140:P141)</f>
        <v>0</v>
      </c>
      <c r="Q139" s="194"/>
      <c r="R139" s="195">
        <f>SUM(R140:R141)</f>
        <v>0</v>
      </c>
      <c r="S139" s="194"/>
      <c r="T139" s="196">
        <f>SUM(T140:T141)</f>
        <v>0</v>
      </c>
      <c r="AR139" s="197" t="s">
        <v>84</v>
      </c>
      <c r="AT139" s="198" t="s">
        <v>73</v>
      </c>
      <c r="AU139" s="198" t="s">
        <v>74</v>
      </c>
      <c r="AY139" s="197" t="s">
        <v>308</v>
      </c>
      <c r="BK139" s="199">
        <f>SUM(BK140:BK141)</f>
        <v>0</v>
      </c>
    </row>
    <row r="140" spans="2:65" s="1" customFormat="1" ht="22.5" customHeight="1">
      <c r="B140" s="42"/>
      <c r="C140" s="203" t="s">
        <v>338</v>
      </c>
      <c r="D140" s="203" t="s">
        <v>311</v>
      </c>
      <c r="E140" s="204" t="s">
        <v>9551</v>
      </c>
      <c r="F140" s="205" t="s">
        <v>14609</v>
      </c>
      <c r="G140" s="206" t="s">
        <v>578</v>
      </c>
      <c r="H140" s="207">
        <v>1</v>
      </c>
      <c r="I140" s="208"/>
      <c r="J140" s="209">
        <f>ROUND(I140*H140,2)</f>
        <v>0</v>
      </c>
      <c r="K140" s="205" t="s">
        <v>21</v>
      </c>
      <c r="L140" s="62"/>
      <c r="M140" s="210" t="s">
        <v>21</v>
      </c>
      <c r="N140" s="211" t="s">
        <v>45</v>
      </c>
      <c r="O140" s="43"/>
      <c r="P140" s="212">
        <f>O140*H140</f>
        <v>0</v>
      </c>
      <c r="Q140" s="212">
        <v>0</v>
      </c>
      <c r="R140" s="212">
        <f>Q140*H140</f>
        <v>0</v>
      </c>
      <c r="S140" s="212">
        <v>0</v>
      </c>
      <c r="T140" s="213">
        <f>S140*H140</f>
        <v>0</v>
      </c>
      <c r="AR140" s="25" t="s">
        <v>375</v>
      </c>
      <c r="AT140" s="25" t="s">
        <v>311</v>
      </c>
      <c r="AU140" s="25" t="s">
        <v>82</v>
      </c>
      <c r="AY140" s="25" t="s">
        <v>308</v>
      </c>
      <c r="BE140" s="214">
        <f>IF(N140="základní",J140,0)</f>
        <v>0</v>
      </c>
      <c r="BF140" s="214">
        <f>IF(N140="snížená",J140,0)</f>
        <v>0</v>
      </c>
      <c r="BG140" s="214">
        <f>IF(N140="zákl. přenesená",J140,0)</f>
        <v>0</v>
      </c>
      <c r="BH140" s="214">
        <f>IF(N140="sníž. přenesená",J140,0)</f>
        <v>0</v>
      </c>
      <c r="BI140" s="214">
        <f>IF(N140="nulová",J140,0)</f>
        <v>0</v>
      </c>
      <c r="BJ140" s="25" t="s">
        <v>82</v>
      </c>
      <c r="BK140" s="214">
        <f>ROUND(I140*H140,2)</f>
        <v>0</v>
      </c>
      <c r="BL140" s="25" t="s">
        <v>375</v>
      </c>
      <c r="BM140" s="25" t="s">
        <v>368</v>
      </c>
    </row>
    <row r="141" spans="2:65" s="1" customFormat="1" ht="27">
      <c r="B141" s="42"/>
      <c r="C141" s="64"/>
      <c r="D141" s="223" t="s">
        <v>1656</v>
      </c>
      <c r="E141" s="64"/>
      <c r="F141" s="292" t="s">
        <v>14610</v>
      </c>
      <c r="G141" s="64"/>
      <c r="H141" s="64"/>
      <c r="I141" s="173"/>
      <c r="J141" s="64"/>
      <c r="K141" s="64"/>
      <c r="L141" s="62"/>
      <c r="M141" s="291"/>
      <c r="N141" s="43"/>
      <c r="O141" s="43"/>
      <c r="P141" s="43"/>
      <c r="Q141" s="43"/>
      <c r="R141" s="43"/>
      <c r="S141" s="43"/>
      <c r="T141" s="79"/>
      <c r="AT141" s="25" t="s">
        <v>1656</v>
      </c>
      <c r="AU141" s="25" t="s">
        <v>82</v>
      </c>
    </row>
    <row r="142" spans="2:65" s="11" customFormat="1" ht="37.35" customHeight="1">
      <c r="B142" s="186"/>
      <c r="C142" s="187"/>
      <c r="D142" s="200" t="s">
        <v>73</v>
      </c>
      <c r="E142" s="296" t="s">
        <v>5539</v>
      </c>
      <c r="F142" s="296" t="s">
        <v>14611</v>
      </c>
      <c r="G142" s="187"/>
      <c r="H142" s="187"/>
      <c r="I142" s="190"/>
      <c r="J142" s="297">
        <f>BK142</f>
        <v>0</v>
      </c>
      <c r="K142" s="187"/>
      <c r="L142" s="192"/>
      <c r="M142" s="193"/>
      <c r="N142" s="194"/>
      <c r="O142" s="194"/>
      <c r="P142" s="195">
        <f>SUM(P143:P145)</f>
        <v>0</v>
      </c>
      <c r="Q142" s="194"/>
      <c r="R142" s="195">
        <f>SUM(R143:R145)</f>
        <v>0</v>
      </c>
      <c r="S142" s="194"/>
      <c r="T142" s="196">
        <f>SUM(T143:T145)</f>
        <v>0</v>
      </c>
      <c r="AR142" s="197" t="s">
        <v>84</v>
      </c>
      <c r="AT142" s="198" t="s">
        <v>73</v>
      </c>
      <c r="AU142" s="198" t="s">
        <v>74</v>
      </c>
      <c r="AY142" s="197" t="s">
        <v>308</v>
      </c>
      <c r="BK142" s="199">
        <f>SUM(BK143:BK145)</f>
        <v>0</v>
      </c>
    </row>
    <row r="143" spans="2:65" s="1" customFormat="1" ht="22.5" customHeight="1">
      <c r="B143" s="42"/>
      <c r="C143" s="203" t="s">
        <v>342</v>
      </c>
      <c r="D143" s="203" t="s">
        <v>311</v>
      </c>
      <c r="E143" s="204" t="s">
        <v>9552</v>
      </c>
      <c r="F143" s="205" t="s">
        <v>14612</v>
      </c>
      <c r="G143" s="206" t="s">
        <v>578</v>
      </c>
      <c r="H143" s="207">
        <v>1</v>
      </c>
      <c r="I143" s="208"/>
      <c r="J143" s="209">
        <f>ROUND(I143*H143,2)</f>
        <v>0</v>
      </c>
      <c r="K143" s="205" t="s">
        <v>21</v>
      </c>
      <c r="L143" s="62"/>
      <c r="M143" s="210" t="s">
        <v>21</v>
      </c>
      <c r="N143" s="211" t="s">
        <v>45</v>
      </c>
      <c r="O143" s="43"/>
      <c r="P143" s="212">
        <f>O143*H143</f>
        <v>0</v>
      </c>
      <c r="Q143" s="212">
        <v>0</v>
      </c>
      <c r="R143" s="212">
        <f>Q143*H143</f>
        <v>0</v>
      </c>
      <c r="S143" s="212">
        <v>0</v>
      </c>
      <c r="T143" s="213">
        <f>S143*H143</f>
        <v>0</v>
      </c>
      <c r="AR143" s="25" t="s">
        <v>375</v>
      </c>
      <c r="AT143" s="25" t="s">
        <v>311</v>
      </c>
      <c r="AU143" s="25" t="s">
        <v>82</v>
      </c>
      <c r="AY143" s="25" t="s">
        <v>308</v>
      </c>
      <c r="BE143" s="214">
        <f>IF(N143="základní",J143,0)</f>
        <v>0</v>
      </c>
      <c r="BF143" s="214">
        <f>IF(N143="snížená",J143,0)</f>
        <v>0</v>
      </c>
      <c r="BG143" s="214">
        <f>IF(N143="zákl. přenesená",J143,0)</f>
        <v>0</v>
      </c>
      <c r="BH143" s="214">
        <f>IF(N143="sníž. přenesená",J143,0)</f>
        <v>0</v>
      </c>
      <c r="BI143" s="214">
        <f>IF(N143="nulová",J143,0)</f>
        <v>0</v>
      </c>
      <c r="BJ143" s="25" t="s">
        <v>82</v>
      </c>
      <c r="BK143" s="214">
        <f>ROUND(I143*H143,2)</f>
        <v>0</v>
      </c>
      <c r="BL143" s="25" t="s">
        <v>375</v>
      </c>
      <c r="BM143" s="25" t="s">
        <v>375</v>
      </c>
    </row>
    <row r="144" spans="2:65" s="1" customFormat="1" ht="27">
      <c r="B144" s="42"/>
      <c r="C144" s="64"/>
      <c r="D144" s="246" t="s">
        <v>1656</v>
      </c>
      <c r="E144" s="64"/>
      <c r="F144" s="290" t="s">
        <v>14613</v>
      </c>
      <c r="G144" s="64"/>
      <c r="H144" s="64"/>
      <c r="I144" s="173"/>
      <c r="J144" s="64"/>
      <c r="K144" s="64"/>
      <c r="L144" s="62"/>
      <c r="M144" s="291"/>
      <c r="N144" s="43"/>
      <c r="O144" s="43"/>
      <c r="P144" s="43"/>
      <c r="Q144" s="43"/>
      <c r="R144" s="43"/>
      <c r="S144" s="43"/>
      <c r="T144" s="79"/>
      <c r="AT144" s="25" t="s">
        <v>1656</v>
      </c>
      <c r="AU144" s="25" t="s">
        <v>82</v>
      </c>
    </row>
    <row r="145" spans="2:65" s="1" customFormat="1" ht="22.5" customHeight="1">
      <c r="B145" s="42"/>
      <c r="C145" s="203" t="s">
        <v>346</v>
      </c>
      <c r="D145" s="203" t="s">
        <v>311</v>
      </c>
      <c r="E145" s="204" t="s">
        <v>9553</v>
      </c>
      <c r="F145" s="205" t="s">
        <v>14614</v>
      </c>
      <c r="G145" s="206" t="s">
        <v>578</v>
      </c>
      <c r="H145" s="207">
        <v>1</v>
      </c>
      <c r="I145" s="208"/>
      <c r="J145" s="209">
        <f>ROUND(I145*H145,2)</f>
        <v>0</v>
      </c>
      <c r="K145" s="205" t="s">
        <v>21</v>
      </c>
      <c r="L145" s="62"/>
      <c r="M145" s="210" t="s">
        <v>21</v>
      </c>
      <c r="N145" s="211" t="s">
        <v>45</v>
      </c>
      <c r="O145" s="43"/>
      <c r="P145" s="212">
        <f>O145*H145</f>
        <v>0</v>
      </c>
      <c r="Q145" s="212">
        <v>0</v>
      </c>
      <c r="R145" s="212">
        <f>Q145*H145</f>
        <v>0</v>
      </c>
      <c r="S145" s="212">
        <v>0</v>
      </c>
      <c r="T145" s="213">
        <f>S145*H145</f>
        <v>0</v>
      </c>
      <c r="AR145" s="25" t="s">
        <v>375</v>
      </c>
      <c r="AT145" s="25" t="s">
        <v>311</v>
      </c>
      <c r="AU145" s="25" t="s">
        <v>82</v>
      </c>
      <c r="AY145" s="25" t="s">
        <v>308</v>
      </c>
      <c r="BE145" s="214">
        <f>IF(N145="základní",J145,0)</f>
        <v>0</v>
      </c>
      <c r="BF145" s="214">
        <f>IF(N145="snížená",J145,0)</f>
        <v>0</v>
      </c>
      <c r="BG145" s="214">
        <f>IF(N145="zákl. přenesená",J145,0)</f>
        <v>0</v>
      </c>
      <c r="BH145" s="214">
        <f>IF(N145="sníž. přenesená",J145,0)</f>
        <v>0</v>
      </c>
      <c r="BI145" s="214">
        <f>IF(N145="nulová",J145,0)</f>
        <v>0</v>
      </c>
      <c r="BJ145" s="25" t="s">
        <v>82</v>
      </c>
      <c r="BK145" s="214">
        <f>ROUND(I145*H145,2)</f>
        <v>0</v>
      </c>
      <c r="BL145" s="25" t="s">
        <v>375</v>
      </c>
      <c r="BM145" s="25" t="s">
        <v>385</v>
      </c>
    </row>
    <row r="146" spans="2:65" s="11" customFormat="1" ht="37.35" customHeight="1">
      <c r="B146" s="186"/>
      <c r="C146" s="187"/>
      <c r="D146" s="200" t="s">
        <v>73</v>
      </c>
      <c r="E146" s="296" t="s">
        <v>5555</v>
      </c>
      <c r="F146" s="296" t="s">
        <v>14615</v>
      </c>
      <c r="G146" s="187"/>
      <c r="H146" s="187"/>
      <c r="I146" s="190"/>
      <c r="J146" s="297">
        <f>BK146</f>
        <v>0</v>
      </c>
      <c r="K146" s="187"/>
      <c r="L146" s="192"/>
      <c r="M146" s="193"/>
      <c r="N146" s="194"/>
      <c r="O146" s="194"/>
      <c r="P146" s="195">
        <f>SUM(P147:P166)</f>
        <v>0</v>
      </c>
      <c r="Q146" s="194"/>
      <c r="R146" s="195">
        <f>SUM(R147:R166)</f>
        <v>0</v>
      </c>
      <c r="S146" s="194"/>
      <c r="T146" s="196">
        <f>SUM(T147:T166)</f>
        <v>0</v>
      </c>
      <c r="AR146" s="197" t="s">
        <v>84</v>
      </c>
      <c r="AT146" s="198" t="s">
        <v>73</v>
      </c>
      <c r="AU146" s="198" t="s">
        <v>74</v>
      </c>
      <c r="AY146" s="197" t="s">
        <v>308</v>
      </c>
      <c r="BK146" s="199">
        <f>SUM(BK147:BK166)</f>
        <v>0</v>
      </c>
    </row>
    <row r="147" spans="2:65" s="1" customFormat="1" ht="22.5" customHeight="1">
      <c r="B147" s="42"/>
      <c r="C147" s="203" t="s">
        <v>350</v>
      </c>
      <c r="D147" s="203" t="s">
        <v>311</v>
      </c>
      <c r="E147" s="204" t="s">
        <v>9554</v>
      </c>
      <c r="F147" s="205" t="s">
        <v>14616</v>
      </c>
      <c r="G147" s="206" t="s">
        <v>578</v>
      </c>
      <c r="H147" s="207">
        <v>1</v>
      </c>
      <c r="I147" s="208"/>
      <c r="J147" s="209">
        <f>ROUND(I147*H147,2)</f>
        <v>0</v>
      </c>
      <c r="K147" s="205" t="s">
        <v>21</v>
      </c>
      <c r="L147" s="62"/>
      <c r="M147" s="210" t="s">
        <v>21</v>
      </c>
      <c r="N147" s="211" t="s">
        <v>45</v>
      </c>
      <c r="O147" s="43"/>
      <c r="P147" s="212">
        <f>O147*H147</f>
        <v>0</v>
      </c>
      <c r="Q147" s="212">
        <v>0</v>
      </c>
      <c r="R147" s="212">
        <f>Q147*H147</f>
        <v>0</v>
      </c>
      <c r="S147" s="212">
        <v>0</v>
      </c>
      <c r="T147" s="213">
        <f>S147*H147</f>
        <v>0</v>
      </c>
      <c r="AR147" s="25" t="s">
        <v>375</v>
      </c>
      <c r="AT147" s="25" t="s">
        <v>311</v>
      </c>
      <c r="AU147" s="25" t="s">
        <v>82</v>
      </c>
      <c r="AY147" s="25" t="s">
        <v>308</v>
      </c>
      <c r="BE147" s="214">
        <f>IF(N147="základní",J147,0)</f>
        <v>0</v>
      </c>
      <c r="BF147" s="214">
        <f>IF(N147="snížená",J147,0)</f>
        <v>0</v>
      </c>
      <c r="BG147" s="214">
        <f>IF(N147="zákl. přenesená",J147,0)</f>
        <v>0</v>
      </c>
      <c r="BH147" s="214">
        <f>IF(N147="sníž. přenesená",J147,0)</f>
        <v>0</v>
      </c>
      <c r="BI147" s="214">
        <f>IF(N147="nulová",J147,0)</f>
        <v>0</v>
      </c>
      <c r="BJ147" s="25" t="s">
        <v>82</v>
      </c>
      <c r="BK147" s="214">
        <f>ROUND(I147*H147,2)</f>
        <v>0</v>
      </c>
      <c r="BL147" s="25" t="s">
        <v>375</v>
      </c>
      <c r="BM147" s="25" t="s">
        <v>393</v>
      </c>
    </row>
    <row r="148" spans="2:65" s="1" customFormat="1" ht="27">
      <c r="B148" s="42"/>
      <c r="C148" s="64"/>
      <c r="D148" s="246" t="s">
        <v>1656</v>
      </c>
      <c r="E148" s="64"/>
      <c r="F148" s="290" t="s">
        <v>14617</v>
      </c>
      <c r="G148" s="64"/>
      <c r="H148" s="64"/>
      <c r="I148" s="173"/>
      <c r="J148" s="64"/>
      <c r="K148" s="64"/>
      <c r="L148" s="62"/>
      <c r="M148" s="291"/>
      <c r="N148" s="43"/>
      <c r="O148" s="43"/>
      <c r="P148" s="43"/>
      <c r="Q148" s="43"/>
      <c r="R148" s="43"/>
      <c r="S148" s="43"/>
      <c r="T148" s="79"/>
      <c r="AT148" s="25" t="s">
        <v>1656</v>
      </c>
      <c r="AU148" s="25" t="s">
        <v>82</v>
      </c>
    </row>
    <row r="149" spans="2:65" s="1" customFormat="1" ht="22.5" customHeight="1">
      <c r="B149" s="42"/>
      <c r="C149" s="203" t="s">
        <v>356</v>
      </c>
      <c r="D149" s="203" t="s">
        <v>311</v>
      </c>
      <c r="E149" s="204" t="s">
        <v>9555</v>
      </c>
      <c r="F149" s="205" t="s">
        <v>14618</v>
      </c>
      <c r="G149" s="206" t="s">
        <v>578</v>
      </c>
      <c r="H149" s="207">
        <v>1</v>
      </c>
      <c r="I149" s="208"/>
      <c r="J149" s="209">
        <f>ROUND(I149*H149,2)</f>
        <v>0</v>
      </c>
      <c r="K149" s="205" t="s">
        <v>21</v>
      </c>
      <c r="L149" s="62"/>
      <c r="M149" s="210" t="s">
        <v>21</v>
      </c>
      <c r="N149" s="211" t="s">
        <v>45</v>
      </c>
      <c r="O149" s="43"/>
      <c r="P149" s="212">
        <f>O149*H149</f>
        <v>0</v>
      </c>
      <c r="Q149" s="212">
        <v>0</v>
      </c>
      <c r="R149" s="212">
        <f>Q149*H149</f>
        <v>0</v>
      </c>
      <c r="S149" s="212">
        <v>0</v>
      </c>
      <c r="T149" s="213">
        <f>S149*H149</f>
        <v>0</v>
      </c>
      <c r="AR149" s="25" t="s">
        <v>375</v>
      </c>
      <c r="AT149" s="25" t="s">
        <v>311</v>
      </c>
      <c r="AU149" s="25" t="s">
        <v>82</v>
      </c>
      <c r="AY149" s="25" t="s">
        <v>308</v>
      </c>
      <c r="BE149" s="214">
        <f>IF(N149="základní",J149,0)</f>
        <v>0</v>
      </c>
      <c r="BF149" s="214">
        <f>IF(N149="snížená",J149,0)</f>
        <v>0</v>
      </c>
      <c r="BG149" s="214">
        <f>IF(N149="zákl. přenesená",J149,0)</f>
        <v>0</v>
      </c>
      <c r="BH149" s="214">
        <f>IF(N149="sníž. přenesená",J149,0)</f>
        <v>0</v>
      </c>
      <c r="BI149" s="214">
        <f>IF(N149="nulová",J149,0)</f>
        <v>0</v>
      </c>
      <c r="BJ149" s="25" t="s">
        <v>82</v>
      </c>
      <c r="BK149" s="214">
        <f>ROUND(I149*H149,2)</f>
        <v>0</v>
      </c>
      <c r="BL149" s="25" t="s">
        <v>375</v>
      </c>
      <c r="BM149" s="25" t="s">
        <v>402</v>
      </c>
    </row>
    <row r="150" spans="2:65" s="1" customFormat="1" ht="27">
      <c r="B150" s="42"/>
      <c r="C150" s="64"/>
      <c r="D150" s="246" t="s">
        <v>1656</v>
      </c>
      <c r="E150" s="64"/>
      <c r="F150" s="290" t="s">
        <v>14619</v>
      </c>
      <c r="G150" s="64"/>
      <c r="H150" s="64"/>
      <c r="I150" s="173"/>
      <c r="J150" s="64"/>
      <c r="K150" s="64"/>
      <c r="L150" s="62"/>
      <c r="M150" s="291"/>
      <c r="N150" s="43"/>
      <c r="O150" s="43"/>
      <c r="P150" s="43"/>
      <c r="Q150" s="43"/>
      <c r="R150" s="43"/>
      <c r="S150" s="43"/>
      <c r="T150" s="79"/>
      <c r="AT150" s="25" t="s">
        <v>1656</v>
      </c>
      <c r="AU150" s="25" t="s">
        <v>82</v>
      </c>
    </row>
    <row r="151" spans="2:65" s="1" customFormat="1" ht="22.5" customHeight="1">
      <c r="B151" s="42"/>
      <c r="C151" s="203" t="s">
        <v>360</v>
      </c>
      <c r="D151" s="203" t="s">
        <v>311</v>
      </c>
      <c r="E151" s="204" t="s">
        <v>9556</v>
      </c>
      <c r="F151" s="205" t="s">
        <v>14620</v>
      </c>
      <c r="G151" s="206" t="s">
        <v>578</v>
      </c>
      <c r="H151" s="207">
        <v>2</v>
      </c>
      <c r="I151" s="208"/>
      <c r="J151" s="209">
        <f>ROUND(I151*H151,2)</f>
        <v>0</v>
      </c>
      <c r="K151" s="205" t="s">
        <v>21</v>
      </c>
      <c r="L151" s="62"/>
      <c r="M151" s="210" t="s">
        <v>21</v>
      </c>
      <c r="N151" s="211" t="s">
        <v>45</v>
      </c>
      <c r="O151" s="43"/>
      <c r="P151" s="212">
        <f>O151*H151</f>
        <v>0</v>
      </c>
      <c r="Q151" s="212">
        <v>0</v>
      </c>
      <c r="R151" s="212">
        <f>Q151*H151</f>
        <v>0</v>
      </c>
      <c r="S151" s="212">
        <v>0</v>
      </c>
      <c r="T151" s="213">
        <f>S151*H151</f>
        <v>0</v>
      </c>
      <c r="AR151" s="25" t="s">
        <v>375</v>
      </c>
      <c r="AT151" s="25" t="s">
        <v>311</v>
      </c>
      <c r="AU151" s="25" t="s">
        <v>82</v>
      </c>
      <c r="AY151" s="25" t="s">
        <v>308</v>
      </c>
      <c r="BE151" s="214">
        <f>IF(N151="základní",J151,0)</f>
        <v>0</v>
      </c>
      <c r="BF151" s="214">
        <f>IF(N151="snížená",J151,0)</f>
        <v>0</v>
      </c>
      <c r="BG151" s="214">
        <f>IF(N151="zákl. přenesená",J151,0)</f>
        <v>0</v>
      </c>
      <c r="BH151" s="214">
        <f>IF(N151="sníž. přenesená",J151,0)</f>
        <v>0</v>
      </c>
      <c r="BI151" s="214">
        <f>IF(N151="nulová",J151,0)</f>
        <v>0</v>
      </c>
      <c r="BJ151" s="25" t="s">
        <v>82</v>
      </c>
      <c r="BK151" s="214">
        <f>ROUND(I151*H151,2)</f>
        <v>0</v>
      </c>
      <c r="BL151" s="25" t="s">
        <v>375</v>
      </c>
      <c r="BM151" s="25" t="s">
        <v>410</v>
      </c>
    </row>
    <row r="152" spans="2:65" s="1" customFormat="1" ht="22.5" customHeight="1">
      <c r="B152" s="42"/>
      <c r="C152" s="203" t="s">
        <v>364</v>
      </c>
      <c r="D152" s="203" t="s">
        <v>311</v>
      </c>
      <c r="E152" s="204" t="s">
        <v>9557</v>
      </c>
      <c r="F152" s="205" t="s">
        <v>14621</v>
      </c>
      <c r="G152" s="206" t="s">
        <v>578</v>
      </c>
      <c r="H152" s="207">
        <v>1</v>
      </c>
      <c r="I152" s="208"/>
      <c r="J152" s="209">
        <f>ROUND(I152*H152,2)</f>
        <v>0</v>
      </c>
      <c r="K152" s="205" t="s">
        <v>21</v>
      </c>
      <c r="L152" s="62"/>
      <c r="M152" s="210" t="s">
        <v>21</v>
      </c>
      <c r="N152" s="211" t="s">
        <v>45</v>
      </c>
      <c r="O152" s="43"/>
      <c r="P152" s="212">
        <f>O152*H152</f>
        <v>0</v>
      </c>
      <c r="Q152" s="212">
        <v>0</v>
      </c>
      <c r="R152" s="212">
        <f>Q152*H152</f>
        <v>0</v>
      </c>
      <c r="S152" s="212">
        <v>0</v>
      </c>
      <c r="T152" s="213">
        <f>S152*H152</f>
        <v>0</v>
      </c>
      <c r="AR152" s="25" t="s">
        <v>375</v>
      </c>
      <c r="AT152" s="25" t="s">
        <v>311</v>
      </c>
      <c r="AU152" s="25" t="s">
        <v>82</v>
      </c>
      <c r="AY152" s="25" t="s">
        <v>308</v>
      </c>
      <c r="BE152" s="214">
        <f>IF(N152="základní",J152,0)</f>
        <v>0</v>
      </c>
      <c r="BF152" s="214">
        <f>IF(N152="snížená",J152,0)</f>
        <v>0</v>
      </c>
      <c r="BG152" s="214">
        <f>IF(N152="zákl. přenesená",J152,0)</f>
        <v>0</v>
      </c>
      <c r="BH152" s="214">
        <f>IF(N152="sníž. přenesená",J152,0)</f>
        <v>0</v>
      </c>
      <c r="BI152" s="214">
        <f>IF(N152="nulová",J152,0)</f>
        <v>0</v>
      </c>
      <c r="BJ152" s="25" t="s">
        <v>82</v>
      </c>
      <c r="BK152" s="214">
        <f>ROUND(I152*H152,2)</f>
        <v>0</v>
      </c>
      <c r="BL152" s="25" t="s">
        <v>375</v>
      </c>
      <c r="BM152" s="25" t="s">
        <v>420</v>
      </c>
    </row>
    <row r="153" spans="2:65" s="1" customFormat="1" ht="27">
      <c r="B153" s="42"/>
      <c r="C153" s="64"/>
      <c r="D153" s="246" t="s">
        <v>1656</v>
      </c>
      <c r="E153" s="64"/>
      <c r="F153" s="290" t="s">
        <v>14622</v>
      </c>
      <c r="G153" s="64"/>
      <c r="H153" s="64"/>
      <c r="I153" s="173"/>
      <c r="J153" s="64"/>
      <c r="K153" s="64"/>
      <c r="L153" s="62"/>
      <c r="M153" s="291"/>
      <c r="N153" s="43"/>
      <c r="O153" s="43"/>
      <c r="P153" s="43"/>
      <c r="Q153" s="43"/>
      <c r="R153" s="43"/>
      <c r="S153" s="43"/>
      <c r="T153" s="79"/>
      <c r="AT153" s="25" t="s">
        <v>1656</v>
      </c>
      <c r="AU153" s="25" t="s">
        <v>82</v>
      </c>
    </row>
    <row r="154" spans="2:65" s="1" customFormat="1" ht="22.5" customHeight="1">
      <c r="B154" s="42"/>
      <c r="C154" s="203" t="s">
        <v>368</v>
      </c>
      <c r="D154" s="203" t="s">
        <v>311</v>
      </c>
      <c r="E154" s="204" t="s">
        <v>9558</v>
      </c>
      <c r="F154" s="205" t="s">
        <v>14623</v>
      </c>
      <c r="G154" s="206" t="s">
        <v>578</v>
      </c>
      <c r="H154" s="207">
        <v>1</v>
      </c>
      <c r="I154" s="208"/>
      <c r="J154" s="209">
        <f>ROUND(I154*H154,2)</f>
        <v>0</v>
      </c>
      <c r="K154" s="205" t="s">
        <v>21</v>
      </c>
      <c r="L154" s="62"/>
      <c r="M154" s="210" t="s">
        <v>21</v>
      </c>
      <c r="N154" s="211" t="s">
        <v>45</v>
      </c>
      <c r="O154" s="43"/>
      <c r="P154" s="212">
        <f>O154*H154</f>
        <v>0</v>
      </c>
      <c r="Q154" s="212">
        <v>0</v>
      </c>
      <c r="R154" s="212">
        <f>Q154*H154</f>
        <v>0</v>
      </c>
      <c r="S154" s="212">
        <v>0</v>
      </c>
      <c r="T154" s="213">
        <f>S154*H154</f>
        <v>0</v>
      </c>
      <c r="AR154" s="25" t="s">
        <v>375</v>
      </c>
      <c r="AT154" s="25" t="s">
        <v>311</v>
      </c>
      <c r="AU154" s="25" t="s">
        <v>82</v>
      </c>
      <c r="AY154" s="25" t="s">
        <v>308</v>
      </c>
      <c r="BE154" s="214">
        <f>IF(N154="základní",J154,0)</f>
        <v>0</v>
      </c>
      <c r="BF154" s="214">
        <f>IF(N154="snížená",J154,0)</f>
        <v>0</v>
      </c>
      <c r="BG154" s="214">
        <f>IF(N154="zákl. přenesená",J154,0)</f>
        <v>0</v>
      </c>
      <c r="BH154" s="214">
        <f>IF(N154="sníž. přenesená",J154,0)</f>
        <v>0</v>
      </c>
      <c r="BI154" s="214">
        <f>IF(N154="nulová",J154,0)</f>
        <v>0</v>
      </c>
      <c r="BJ154" s="25" t="s">
        <v>82</v>
      </c>
      <c r="BK154" s="214">
        <f>ROUND(I154*H154,2)</f>
        <v>0</v>
      </c>
      <c r="BL154" s="25" t="s">
        <v>375</v>
      </c>
      <c r="BM154" s="25" t="s">
        <v>598</v>
      </c>
    </row>
    <row r="155" spans="2:65" s="1" customFormat="1" ht="27">
      <c r="B155" s="42"/>
      <c r="C155" s="64"/>
      <c r="D155" s="246" t="s">
        <v>1656</v>
      </c>
      <c r="E155" s="64"/>
      <c r="F155" s="290" t="s">
        <v>14624</v>
      </c>
      <c r="G155" s="64"/>
      <c r="H155" s="64"/>
      <c r="I155" s="173"/>
      <c r="J155" s="64"/>
      <c r="K155" s="64"/>
      <c r="L155" s="62"/>
      <c r="M155" s="291"/>
      <c r="N155" s="43"/>
      <c r="O155" s="43"/>
      <c r="P155" s="43"/>
      <c r="Q155" s="43"/>
      <c r="R155" s="43"/>
      <c r="S155" s="43"/>
      <c r="T155" s="79"/>
      <c r="AT155" s="25" t="s">
        <v>1656</v>
      </c>
      <c r="AU155" s="25" t="s">
        <v>82</v>
      </c>
    </row>
    <row r="156" spans="2:65" s="1" customFormat="1" ht="22.5" customHeight="1">
      <c r="B156" s="42"/>
      <c r="C156" s="203" t="s">
        <v>10</v>
      </c>
      <c r="D156" s="203" t="s">
        <v>311</v>
      </c>
      <c r="E156" s="204" t="s">
        <v>9559</v>
      </c>
      <c r="F156" s="205" t="s">
        <v>14625</v>
      </c>
      <c r="G156" s="206" t="s">
        <v>578</v>
      </c>
      <c r="H156" s="207">
        <v>1</v>
      </c>
      <c r="I156" s="208"/>
      <c r="J156" s="209">
        <f>ROUND(I156*H156,2)</f>
        <v>0</v>
      </c>
      <c r="K156" s="205" t="s">
        <v>21</v>
      </c>
      <c r="L156" s="62"/>
      <c r="M156" s="210" t="s">
        <v>21</v>
      </c>
      <c r="N156" s="211" t="s">
        <v>45</v>
      </c>
      <c r="O156" s="43"/>
      <c r="P156" s="212">
        <f>O156*H156</f>
        <v>0</v>
      </c>
      <c r="Q156" s="212">
        <v>0</v>
      </c>
      <c r="R156" s="212">
        <f>Q156*H156</f>
        <v>0</v>
      </c>
      <c r="S156" s="212">
        <v>0</v>
      </c>
      <c r="T156" s="213">
        <f>S156*H156</f>
        <v>0</v>
      </c>
      <c r="AR156" s="25" t="s">
        <v>375</v>
      </c>
      <c r="AT156" s="25" t="s">
        <v>311</v>
      </c>
      <c r="AU156" s="25" t="s">
        <v>82</v>
      </c>
      <c r="AY156" s="25" t="s">
        <v>308</v>
      </c>
      <c r="BE156" s="214">
        <f>IF(N156="základní",J156,0)</f>
        <v>0</v>
      </c>
      <c r="BF156" s="214">
        <f>IF(N156="snížená",J156,0)</f>
        <v>0</v>
      </c>
      <c r="BG156" s="214">
        <f>IF(N156="zákl. přenesená",J156,0)</f>
        <v>0</v>
      </c>
      <c r="BH156" s="214">
        <f>IF(N156="sníž. přenesená",J156,0)</f>
        <v>0</v>
      </c>
      <c r="BI156" s="214">
        <f>IF(N156="nulová",J156,0)</f>
        <v>0</v>
      </c>
      <c r="BJ156" s="25" t="s">
        <v>82</v>
      </c>
      <c r="BK156" s="214">
        <f>ROUND(I156*H156,2)</f>
        <v>0</v>
      </c>
      <c r="BL156" s="25" t="s">
        <v>375</v>
      </c>
      <c r="BM156" s="25" t="s">
        <v>608</v>
      </c>
    </row>
    <row r="157" spans="2:65" s="1" customFormat="1" ht="22.5" customHeight="1">
      <c r="B157" s="42"/>
      <c r="C157" s="203" t="s">
        <v>375</v>
      </c>
      <c r="D157" s="203" t="s">
        <v>311</v>
      </c>
      <c r="E157" s="204" t="s">
        <v>9560</v>
      </c>
      <c r="F157" s="205" t="s">
        <v>14626</v>
      </c>
      <c r="G157" s="206" t="s">
        <v>578</v>
      </c>
      <c r="H157" s="207">
        <v>1</v>
      </c>
      <c r="I157" s="208"/>
      <c r="J157" s="209">
        <f>ROUND(I157*H157,2)</f>
        <v>0</v>
      </c>
      <c r="K157" s="205" t="s">
        <v>21</v>
      </c>
      <c r="L157" s="62"/>
      <c r="M157" s="210" t="s">
        <v>21</v>
      </c>
      <c r="N157" s="211" t="s">
        <v>45</v>
      </c>
      <c r="O157" s="43"/>
      <c r="P157" s="212">
        <f>O157*H157</f>
        <v>0</v>
      </c>
      <c r="Q157" s="212">
        <v>0</v>
      </c>
      <c r="R157" s="212">
        <f>Q157*H157</f>
        <v>0</v>
      </c>
      <c r="S157" s="212">
        <v>0</v>
      </c>
      <c r="T157" s="213">
        <f>S157*H157</f>
        <v>0</v>
      </c>
      <c r="AR157" s="25" t="s">
        <v>375</v>
      </c>
      <c r="AT157" s="25" t="s">
        <v>311</v>
      </c>
      <c r="AU157" s="25" t="s">
        <v>82</v>
      </c>
      <c r="AY157" s="25" t="s">
        <v>308</v>
      </c>
      <c r="BE157" s="214">
        <f>IF(N157="základní",J157,0)</f>
        <v>0</v>
      </c>
      <c r="BF157" s="214">
        <f>IF(N157="snížená",J157,0)</f>
        <v>0</v>
      </c>
      <c r="BG157" s="214">
        <f>IF(N157="zákl. přenesená",J157,0)</f>
        <v>0</v>
      </c>
      <c r="BH157" s="214">
        <f>IF(N157="sníž. přenesená",J157,0)</f>
        <v>0</v>
      </c>
      <c r="BI157" s="214">
        <f>IF(N157="nulová",J157,0)</f>
        <v>0</v>
      </c>
      <c r="BJ157" s="25" t="s">
        <v>82</v>
      </c>
      <c r="BK157" s="214">
        <f>ROUND(I157*H157,2)</f>
        <v>0</v>
      </c>
      <c r="BL157" s="25" t="s">
        <v>375</v>
      </c>
      <c r="BM157" s="25" t="s">
        <v>619</v>
      </c>
    </row>
    <row r="158" spans="2:65" s="1" customFormat="1" ht="27">
      <c r="B158" s="42"/>
      <c r="C158" s="64"/>
      <c r="D158" s="246" t="s">
        <v>1656</v>
      </c>
      <c r="E158" s="64"/>
      <c r="F158" s="290" t="s">
        <v>14627</v>
      </c>
      <c r="G158" s="64"/>
      <c r="H158" s="64"/>
      <c r="I158" s="173"/>
      <c r="J158" s="64"/>
      <c r="K158" s="64"/>
      <c r="L158" s="62"/>
      <c r="M158" s="291"/>
      <c r="N158" s="43"/>
      <c r="O158" s="43"/>
      <c r="P158" s="43"/>
      <c r="Q158" s="43"/>
      <c r="R158" s="43"/>
      <c r="S158" s="43"/>
      <c r="T158" s="79"/>
      <c r="AT158" s="25" t="s">
        <v>1656</v>
      </c>
      <c r="AU158" s="25" t="s">
        <v>82</v>
      </c>
    </row>
    <row r="159" spans="2:65" s="1" customFormat="1" ht="22.5" customHeight="1">
      <c r="B159" s="42"/>
      <c r="C159" s="203" t="s">
        <v>381</v>
      </c>
      <c r="D159" s="203" t="s">
        <v>311</v>
      </c>
      <c r="E159" s="204" t="s">
        <v>9561</v>
      </c>
      <c r="F159" s="205" t="s">
        <v>14628</v>
      </c>
      <c r="G159" s="206" t="s">
        <v>578</v>
      </c>
      <c r="H159" s="207">
        <v>1</v>
      </c>
      <c r="I159" s="208"/>
      <c r="J159" s="209">
        <f>ROUND(I159*H159,2)</f>
        <v>0</v>
      </c>
      <c r="K159" s="205" t="s">
        <v>21</v>
      </c>
      <c r="L159" s="62"/>
      <c r="M159" s="210" t="s">
        <v>21</v>
      </c>
      <c r="N159" s="211" t="s">
        <v>45</v>
      </c>
      <c r="O159" s="43"/>
      <c r="P159" s="212">
        <f>O159*H159</f>
        <v>0</v>
      </c>
      <c r="Q159" s="212">
        <v>0</v>
      </c>
      <c r="R159" s="212">
        <f>Q159*H159</f>
        <v>0</v>
      </c>
      <c r="S159" s="212">
        <v>0</v>
      </c>
      <c r="T159" s="213">
        <f>S159*H159</f>
        <v>0</v>
      </c>
      <c r="AR159" s="25" t="s">
        <v>375</v>
      </c>
      <c r="AT159" s="25" t="s">
        <v>311</v>
      </c>
      <c r="AU159" s="25" t="s">
        <v>82</v>
      </c>
      <c r="AY159" s="25" t="s">
        <v>308</v>
      </c>
      <c r="BE159" s="214">
        <f>IF(N159="základní",J159,0)</f>
        <v>0</v>
      </c>
      <c r="BF159" s="214">
        <f>IF(N159="snížená",J159,0)</f>
        <v>0</v>
      </c>
      <c r="BG159" s="214">
        <f>IF(N159="zákl. přenesená",J159,0)</f>
        <v>0</v>
      </c>
      <c r="BH159" s="214">
        <f>IF(N159="sníž. přenesená",J159,0)</f>
        <v>0</v>
      </c>
      <c r="BI159" s="214">
        <f>IF(N159="nulová",J159,0)</f>
        <v>0</v>
      </c>
      <c r="BJ159" s="25" t="s">
        <v>82</v>
      </c>
      <c r="BK159" s="214">
        <f>ROUND(I159*H159,2)</f>
        <v>0</v>
      </c>
      <c r="BL159" s="25" t="s">
        <v>375</v>
      </c>
      <c r="BM159" s="25" t="s">
        <v>632</v>
      </c>
    </row>
    <row r="160" spans="2:65" s="1" customFormat="1" ht="27">
      <c r="B160" s="42"/>
      <c r="C160" s="64"/>
      <c r="D160" s="246" t="s">
        <v>1656</v>
      </c>
      <c r="E160" s="64"/>
      <c r="F160" s="290" t="s">
        <v>14629</v>
      </c>
      <c r="G160" s="64"/>
      <c r="H160" s="64"/>
      <c r="I160" s="173"/>
      <c r="J160" s="64"/>
      <c r="K160" s="64"/>
      <c r="L160" s="62"/>
      <c r="M160" s="291"/>
      <c r="N160" s="43"/>
      <c r="O160" s="43"/>
      <c r="P160" s="43"/>
      <c r="Q160" s="43"/>
      <c r="R160" s="43"/>
      <c r="S160" s="43"/>
      <c r="T160" s="79"/>
      <c r="AT160" s="25" t="s">
        <v>1656</v>
      </c>
      <c r="AU160" s="25" t="s">
        <v>82</v>
      </c>
    </row>
    <row r="161" spans="2:65" s="1" customFormat="1" ht="22.5" customHeight="1">
      <c r="B161" s="42"/>
      <c r="C161" s="203" t="s">
        <v>385</v>
      </c>
      <c r="D161" s="203" t="s">
        <v>311</v>
      </c>
      <c r="E161" s="204" t="s">
        <v>9562</v>
      </c>
      <c r="F161" s="205" t="s">
        <v>14630</v>
      </c>
      <c r="G161" s="206" t="s">
        <v>578</v>
      </c>
      <c r="H161" s="207">
        <v>1</v>
      </c>
      <c r="I161" s="208"/>
      <c r="J161" s="209">
        <f>ROUND(I161*H161,2)</f>
        <v>0</v>
      </c>
      <c r="K161" s="205" t="s">
        <v>21</v>
      </c>
      <c r="L161" s="62"/>
      <c r="M161" s="210" t="s">
        <v>21</v>
      </c>
      <c r="N161" s="211" t="s">
        <v>45</v>
      </c>
      <c r="O161" s="43"/>
      <c r="P161" s="212">
        <f>O161*H161</f>
        <v>0</v>
      </c>
      <c r="Q161" s="212">
        <v>0</v>
      </c>
      <c r="R161" s="212">
        <f>Q161*H161</f>
        <v>0</v>
      </c>
      <c r="S161" s="212">
        <v>0</v>
      </c>
      <c r="T161" s="213">
        <f>S161*H161</f>
        <v>0</v>
      </c>
      <c r="AR161" s="25" t="s">
        <v>375</v>
      </c>
      <c r="AT161" s="25" t="s">
        <v>311</v>
      </c>
      <c r="AU161" s="25" t="s">
        <v>82</v>
      </c>
      <c r="AY161" s="25" t="s">
        <v>308</v>
      </c>
      <c r="BE161" s="214">
        <f>IF(N161="základní",J161,0)</f>
        <v>0</v>
      </c>
      <c r="BF161" s="214">
        <f>IF(N161="snížená",J161,0)</f>
        <v>0</v>
      </c>
      <c r="BG161" s="214">
        <f>IF(N161="zákl. přenesená",J161,0)</f>
        <v>0</v>
      </c>
      <c r="BH161" s="214">
        <f>IF(N161="sníž. přenesená",J161,0)</f>
        <v>0</v>
      </c>
      <c r="BI161" s="214">
        <f>IF(N161="nulová",J161,0)</f>
        <v>0</v>
      </c>
      <c r="BJ161" s="25" t="s">
        <v>82</v>
      </c>
      <c r="BK161" s="214">
        <f>ROUND(I161*H161,2)</f>
        <v>0</v>
      </c>
      <c r="BL161" s="25" t="s">
        <v>375</v>
      </c>
      <c r="BM161" s="25" t="s">
        <v>644</v>
      </c>
    </row>
    <row r="162" spans="2:65" s="1" customFormat="1" ht="27">
      <c r="B162" s="42"/>
      <c r="C162" s="64"/>
      <c r="D162" s="246" t="s">
        <v>1656</v>
      </c>
      <c r="E162" s="64"/>
      <c r="F162" s="290" t="s">
        <v>14631</v>
      </c>
      <c r="G162" s="64"/>
      <c r="H162" s="64"/>
      <c r="I162" s="173"/>
      <c r="J162" s="64"/>
      <c r="K162" s="64"/>
      <c r="L162" s="62"/>
      <c r="M162" s="291"/>
      <c r="N162" s="43"/>
      <c r="O162" s="43"/>
      <c r="P162" s="43"/>
      <c r="Q162" s="43"/>
      <c r="R162" s="43"/>
      <c r="S162" s="43"/>
      <c r="T162" s="79"/>
      <c r="AT162" s="25" t="s">
        <v>1656</v>
      </c>
      <c r="AU162" s="25" t="s">
        <v>82</v>
      </c>
    </row>
    <row r="163" spans="2:65" s="1" customFormat="1" ht="22.5" customHeight="1">
      <c r="B163" s="42"/>
      <c r="C163" s="203" t="s">
        <v>389</v>
      </c>
      <c r="D163" s="203" t="s">
        <v>311</v>
      </c>
      <c r="E163" s="204" t="s">
        <v>5824</v>
      </c>
      <c r="F163" s="205" t="s">
        <v>14632</v>
      </c>
      <c r="G163" s="206" t="s">
        <v>578</v>
      </c>
      <c r="H163" s="207">
        <v>1</v>
      </c>
      <c r="I163" s="208"/>
      <c r="J163" s="209">
        <f>ROUND(I163*H163,2)</f>
        <v>0</v>
      </c>
      <c r="K163" s="205" t="s">
        <v>21</v>
      </c>
      <c r="L163" s="62"/>
      <c r="M163" s="210" t="s">
        <v>21</v>
      </c>
      <c r="N163" s="211" t="s">
        <v>45</v>
      </c>
      <c r="O163" s="43"/>
      <c r="P163" s="212">
        <f>O163*H163</f>
        <v>0</v>
      </c>
      <c r="Q163" s="212">
        <v>0</v>
      </c>
      <c r="R163" s="212">
        <f>Q163*H163</f>
        <v>0</v>
      </c>
      <c r="S163" s="212">
        <v>0</v>
      </c>
      <c r="T163" s="213">
        <f>S163*H163</f>
        <v>0</v>
      </c>
      <c r="AR163" s="25" t="s">
        <v>375</v>
      </c>
      <c r="AT163" s="25" t="s">
        <v>311</v>
      </c>
      <c r="AU163" s="25" t="s">
        <v>82</v>
      </c>
      <c r="AY163" s="25" t="s">
        <v>308</v>
      </c>
      <c r="BE163" s="214">
        <f>IF(N163="základní",J163,0)</f>
        <v>0</v>
      </c>
      <c r="BF163" s="214">
        <f>IF(N163="snížená",J163,0)</f>
        <v>0</v>
      </c>
      <c r="BG163" s="214">
        <f>IF(N163="zákl. přenesená",J163,0)</f>
        <v>0</v>
      </c>
      <c r="BH163" s="214">
        <f>IF(N163="sníž. přenesená",J163,0)</f>
        <v>0</v>
      </c>
      <c r="BI163" s="214">
        <f>IF(N163="nulová",J163,0)</f>
        <v>0</v>
      </c>
      <c r="BJ163" s="25" t="s">
        <v>82</v>
      </c>
      <c r="BK163" s="214">
        <f>ROUND(I163*H163,2)</f>
        <v>0</v>
      </c>
      <c r="BL163" s="25" t="s">
        <v>375</v>
      </c>
      <c r="BM163" s="25" t="s">
        <v>653</v>
      </c>
    </row>
    <row r="164" spans="2:65" s="1" customFormat="1" ht="40.5">
      <c r="B164" s="42"/>
      <c r="C164" s="64"/>
      <c r="D164" s="246" t="s">
        <v>1656</v>
      </c>
      <c r="E164" s="64"/>
      <c r="F164" s="290" t="s">
        <v>14633</v>
      </c>
      <c r="G164" s="64"/>
      <c r="H164" s="64"/>
      <c r="I164" s="173"/>
      <c r="J164" s="64"/>
      <c r="K164" s="64"/>
      <c r="L164" s="62"/>
      <c r="M164" s="291"/>
      <c r="N164" s="43"/>
      <c r="O164" s="43"/>
      <c r="P164" s="43"/>
      <c r="Q164" s="43"/>
      <c r="R164" s="43"/>
      <c r="S164" s="43"/>
      <c r="T164" s="79"/>
      <c r="AT164" s="25" t="s">
        <v>1656</v>
      </c>
      <c r="AU164" s="25" t="s">
        <v>82</v>
      </c>
    </row>
    <row r="165" spans="2:65" s="1" customFormat="1" ht="22.5" customHeight="1">
      <c r="B165" s="42"/>
      <c r="C165" s="203" t="s">
        <v>393</v>
      </c>
      <c r="D165" s="203" t="s">
        <v>311</v>
      </c>
      <c r="E165" s="204" t="s">
        <v>5826</v>
      </c>
      <c r="F165" s="205" t="s">
        <v>14634</v>
      </c>
      <c r="G165" s="206" t="s">
        <v>578</v>
      </c>
      <c r="H165" s="207">
        <v>1</v>
      </c>
      <c r="I165" s="208"/>
      <c r="J165" s="209">
        <f>ROUND(I165*H165,2)</f>
        <v>0</v>
      </c>
      <c r="K165" s="205" t="s">
        <v>21</v>
      </c>
      <c r="L165" s="62"/>
      <c r="M165" s="210" t="s">
        <v>21</v>
      </c>
      <c r="N165" s="211" t="s">
        <v>45</v>
      </c>
      <c r="O165" s="43"/>
      <c r="P165" s="212">
        <f>O165*H165</f>
        <v>0</v>
      </c>
      <c r="Q165" s="212">
        <v>0</v>
      </c>
      <c r="R165" s="212">
        <f>Q165*H165</f>
        <v>0</v>
      </c>
      <c r="S165" s="212">
        <v>0</v>
      </c>
      <c r="T165" s="213">
        <f>S165*H165</f>
        <v>0</v>
      </c>
      <c r="AR165" s="25" t="s">
        <v>375</v>
      </c>
      <c r="AT165" s="25" t="s">
        <v>311</v>
      </c>
      <c r="AU165" s="25" t="s">
        <v>82</v>
      </c>
      <c r="AY165" s="25" t="s">
        <v>308</v>
      </c>
      <c r="BE165" s="214">
        <f>IF(N165="základní",J165,0)</f>
        <v>0</v>
      </c>
      <c r="BF165" s="214">
        <f>IF(N165="snížená",J165,0)</f>
        <v>0</v>
      </c>
      <c r="BG165" s="214">
        <f>IF(N165="zákl. přenesená",J165,0)</f>
        <v>0</v>
      </c>
      <c r="BH165" s="214">
        <f>IF(N165="sníž. přenesená",J165,0)</f>
        <v>0</v>
      </c>
      <c r="BI165" s="214">
        <f>IF(N165="nulová",J165,0)</f>
        <v>0</v>
      </c>
      <c r="BJ165" s="25" t="s">
        <v>82</v>
      </c>
      <c r="BK165" s="214">
        <f>ROUND(I165*H165,2)</f>
        <v>0</v>
      </c>
      <c r="BL165" s="25" t="s">
        <v>375</v>
      </c>
      <c r="BM165" s="25" t="s">
        <v>661</v>
      </c>
    </row>
    <row r="166" spans="2:65" s="1" customFormat="1" ht="27">
      <c r="B166" s="42"/>
      <c r="C166" s="64"/>
      <c r="D166" s="223" t="s">
        <v>1656</v>
      </c>
      <c r="E166" s="64"/>
      <c r="F166" s="292" t="s">
        <v>14635</v>
      </c>
      <c r="G166" s="64"/>
      <c r="H166" s="64"/>
      <c r="I166" s="173"/>
      <c r="J166" s="64"/>
      <c r="K166" s="64"/>
      <c r="L166" s="62"/>
      <c r="M166" s="291"/>
      <c r="N166" s="43"/>
      <c r="O166" s="43"/>
      <c r="P166" s="43"/>
      <c r="Q166" s="43"/>
      <c r="R166" s="43"/>
      <c r="S166" s="43"/>
      <c r="T166" s="79"/>
      <c r="AT166" s="25" t="s">
        <v>1656</v>
      </c>
      <c r="AU166" s="25" t="s">
        <v>82</v>
      </c>
    </row>
    <row r="167" spans="2:65" s="11" customFormat="1" ht="37.35" customHeight="1">
      <c r="B167" s="186"/>
      <c r="C167" s="187"/>
      <c r="D167" s="200" t="s">
        <v>73</v>
      </c>
      <c r="E167" s="296" t="s">
        <v>5570</v>
      </c>
      <c r="F167" s="296" t="s">
        <v>14636</v>
      </c>
      <c r="G167" s="187"/>
      <c r="H167" s="187"/>
      <c r="I167" s="190"/>
      <c r="J167" s="297">
        <f>BK167</f>
        <v>0</v>
      </c>
      <c r="K167" s="187"/>
      <c r="L167" s="192"/>
      <c r="M167" s="193"/>
      <c r="N167" s="194"/>
      <c r="O167" s="194"/>
      <c r="P167" s="195">
        <f>SUM(P168:P187)</f>
        <v>0</v>
      </c>
      <c r="Q167" s="194"/>
      <c r="R167" s="195">
        <f>SUM(R168:R187)</f>
        <v>0</v>
      </c>
      <c r="S167" s="194"/>
      <c r="T167" s="196">
        <f>SUM(T168:T187)</f>
        <v>0</v>
      </c>
      <c r="AR167" s="197" t="s">
        <v>84</v>
      </c>
      <c r="AT167" s="198" t="s">
        <v>73</v>
      </c>
      <c r="AU167" s="198" t="s">
        <v>74</v>
      </c>
      <c r="AY167" s="197" t="s">
        <v>308</v>
      </c>
      <c r="BK167" s="199">
        <f>SUM(BK168:BK187)</f>
        <v>0</v>
      </c>
    </row>
    <row r="168" spans="2:65" s="1" customFormat="1" ht="22.5" customHeight="1">
      <c r="B168" s="42"/>
      <c r="C168" s="203" t="s">
        <v>9</v>
      </c>
      <c r="D168" s="203" t="s">
        <v>311</v>
      </c>
      <c r="E168" s="204" t="s">
        <v>9554</v>
      </c>
      <c r="F168" s="205" t="s">
        <v>14616</v>
      </c>
      <c r="G168" s="206" t="s">
        <v>578</v>
      </c>
      <c r="H168" s="207">
        <v>1</v>
      </c>
      <c r="I168" s="208"/>
      <c r="J168" s="209">
        <f>ROUND(I168*H168,2)</f>
        <v>0</v>
      </c>
      <c r="K168" s="205" t="s">
        <v>21</v>
      </c>
      <c r="L168" s="62"/>
      <c r="M168" s="210" t="s">
        <v>21</v>
      </c>
      <c r="N168" s="211" t="s">
        <v>45</v>
      </c>
      <c r="O168" s="43"/>
      <c r="P168" s="212">
        <f>O168*H168</f>
        <v>0</v>
      </c>
      <c r="Q168" s="212">
        <v>0</v>
      </c>
      <c r="R168" s="212">
        <f>Q168*H168</f>
        <v>0</v>
      </c>
      <c r="S168" s="212">
        <v>0</v>
      </c>
      <c r="T168" s="213">
        <f>S168*H168</f>
        <v>0</v>
      </c>
      <c r="AR168" s="25" t="s">
        <v>375</v>
      </c>
      <c r="AT168" s="25" t="s">
        <v>311</v>
      </c>
      <c r="AU168" s="25" t="s">
        <v>82</v>
      </c>
      <c r="AY168" s="25" t="s">
        <v>308</v>
      </c>
      <c r="BE168" s="214">
        <f>IF(N168="základní",J168,0)</f>
        <v>0</v>
      </c>
      <c r="BF168" s="214">
        <f>IF(N168="snížená",J168,0)</f>
        <v>0</v>
      </c>
      <c r="BG168" s="214">
        <f>IF(N168="zákl. přenesená",J168,0)</f>
        <v>0</v>
      </c>
      <c r="BH168" s="214">
        <f>IF(N168="sníž. přenesená",J168,0)</f>
        <v>0</v>
      </c>
      <c r="BI168" s="214">
        <f>IF(N168="nulová",J168,0)</f>
        <v>0</v>
      </c>
      <c r="BJ168" s="25" t="s">
        <v>82</v>
      </c>
      <c r="BK168" s="214">
        <f>ROUND(I168*H168,2)</f>
        <v>0</v>
      </c>
      <c r="BL168" s="25" t="s">
        <v>375</v>
      </c>
      <c r="BM168" s="25" t="s">
        <v>669</v>
      </c>
    </row>
    <row r="169" spans="2:65" s="1" customFormat="1" ht="27">
      <c r="B169" s="42"/>
      <c r="C169" s="64"/>
      <c r="D169" s="246" t="s">
        <v>1656</v>
      </c>
      <c r="E169" s="64"/>
      <c r="F169" s="290" t="s">
        <v>14617</v>
      </c>
      <c r="G169" s="64"/>
      <c r="H169" s="64"/>
      <c r="I169" s="173"/>
      <c r="J169" s="64"/>
      <c r="K169" s="64"/>
      <c r="L169" s="62"/>
      <c r="M169" s="291"/>
      <c r="N169" s="43"/>
      <c r="O169" s="43"/>
      <c r="P169" s="43"/>
      <c r="Q169" s="43"/>
      <c r="R169" s="43"/>
      <c r="S169" s="43"/>
      <c r="T169" s="79"/>
      <c r="AT169" s="25" t="s">
        <v>1656</v>
      </c>
      <c r="AU169" s="25" t="s">
        <v>82</v>
      </c>
    </row>
    <row r="170" spans="2:65" s="1" customFormat="1" ht="22.5" customHeight="1">
      <c r="B170" s="42"/>
      <c r="C170" s="203" t="s">
        <v>402</v>
      </c>
      <c r="D170" s="203" t="s">
        <v>311</v>
      </c>
      <c r="E170" s="204" t="s">
        <v>9555</v>
      </c>
      <c r="F170" s="205" t="s">
        <v>14618</v>
      </c>
      <c r="G170" s="206" t="s">
        <v>578</v>
      </c>
      <c r="H170" s="207">
        <v>1</v>
      </c>
      <c r="I170" s="208"/>
      <c r="J170" s="209">
        <f>ROUND(I170*H170,2)</f>
        <v>0</v>
      </c>
      <c r="K170" s="205" t="s">
        <v>21</v>
      </c>
      <c r="L170" s="62"/>
      <c r="M170" s="210" t="s">
        <v>21</v>
      </c>
      <c r="N170" s="211" t="s">
        <v>45</v>
      </c>
      <c r="O170" s="43"/>
      <c r="P170" s="212">
        <f>O170*H170</f>
        <v>0</v>
      </c>
      <c r="Q170" s="212">
        <v>0</v>
      </c>
      <c r="R170" s="212">
        <f>Q170*H170</f>
        <v>0</v>
      </c>
      <c r="S170" s="212">
        <v>0</v>
      </c>
      <c r="T170" s="213">
        <f>S170*H170</f>
        <v>0</v>
      </c>
      <c r="AR170" s="25" t="s">
        <v>375</v>
      </c>
      <c r="AT170" s="25" t="s">
        <v>311</v>
      </c>
      <c r="AU170" s="25" t="s">
        <v>82</v>
      </c>
      <c r="AY170" s="25" t="s">
        <v>308</v>
      </c>
      <c r="BE170" s="214">
        <f>IF(N170="základní",J170,0)</f>
        <v>0</v>
      </c>
      <c r="BF170" s="214">
        <f>IF(N170="snížená",J170,0)</f>
        <v>0</v>
      </c>
      <c r="BG170" s="214">
        <f>IF(N170="zákl. přenesená",J170,0)</f>
        <v>0</v>
      </c>
      <c r="BH170" s="214">
        <f>IF(N170="sníž. přenesená",J170,0)</f>
        <v>0</v>
      </c>
      <c r="BI170" s="214">
        <f>IF(N170="nulová",J170,0)</f>
        <v>0</v>
      </c>
      <c r="BJ170" s="25" t="s">
        <v>82</v>
      </c>
      <c r="BK170" s="214">
        <f>ROUND(I170*H170,2)</f>
        <v>0</v>
      </c>
      <c r="BL170" s="25" t="s">
        <v>375</v>
      </c>
      <c r="BM170" s="25" t="s">
        <v>677</v>
      </c>
    </row>
    <row r="171" spans="2:65" s="1" customFormat="1" ht="27">
      <c r="B171" s="42"/>
      <c r="C171" s="64"/>
      <c r="D171" s="246" t="s">
        <v>1656</v>
      </c>
      <c r="E171" s="64"/>
      <c r="F171" s="290" t="s">
        <v>14619</v>
      </c>
      <c r="G171" s="64"/>
      <c r="H171" s="64"/>
      <c r="I171" s="173"/>
      <c r="J171" s="64"/>
      <c r="K171" s="64"/>
      <c r="L171" s="62"/>
      <c r="M171" s="291"/>
      <c r="N171" s="43"/>
      <c r="O171" s="43"/>
      <c r="P171" s="43"/>
      <c r="Q171" s="43"/>
      <c r="R171" s="43"/>
      <c r="S171" s="43"/>
      <c r="T171" s="79"/>
      <c r="AT171" s="25" t="s">
        <v>1656</v>
      </c>
      <c r="AU171" s="25" t="s">
        <v>82</v>
      </c>
    </row>
    <row r="172" spans="2:65" s="1" customFormat="1" ht="22.5" customHeight="1">
      <c r="B172" s="42"/>
      <c r="C172" s="203" t="s">
        <v>406</v>
      </c>
      <c r="D172" s="203" t="s">
        <v>311</v>
      </c>
      <c r="E172" s="204" t="s">
        <v>9556</v>
      </c>
      <c r="F172" s="205" t="s">
        <v>14620</v>
      </c>
      <c r="G172" s="206" t="s">
        <v>578</v>
      </c>
      <c r="H172" s="207">
        <v>2</v>
      </c>
      <c r="I172" s="208"/>
      <c r="J172" s="209">
        <f>ROUND(I172*H172,2)</f>
        <v>0</v>
      </c>
      <c r="K172" s="205" t="s">
        <v>21</v>
      </c>
      <c r="L172" s="62"/>
      <c r="M172" s="210" t="s">
        <v>21</v>
      </c>
      <c r="N172" s="211" t="s">
        <v>45</v>
      </c>
      <c r="O172" s="43"/>
      <c r="P172" s="212">
        <f>O172*H172</f>
        <v>0</v>
      </c>
      <c r="Q172" s="212">
        <v>0</v>
      </c>
      <c r="R172" s="212">
        <f>Q172*H172</f>
        <v>0</v>
      </c>
      <c r="S172" s="212">
        <v>0</v>
      </c>
      <c r="T172" s="213">
        <f>S172*H172</f>
        <v>0</v>
      </c>
      <c r="AR172" s="25" t="s">
        <v>375</v>
      </c>
      <c r="AT172" s="25" t="s">
        <v>311</v>
      </c>
      <c r="AU172" s="25" t="s">
        <v>82</v>
      </c>
      <c r="AY172" s="25" t="s">
        <v>308</v>
      </c>
      <c r="BE172" s="214">
        <f>IF(N172="základní",J172,0)</f>
        <v>0</v>
      </c>
      <c r="BF172" s="214">
        <f>IF(N172="snížená",J172,0)</f>
        <v>0</v>
      </c>
      <c r="BG172" s="214">
        <f>IF(N172="zákl. přenesená",J172,0)</f>
        <v>0</v>
      </c>
      <c r="BH172" s="214">
        <f>IF(N172="sníž. přenesená",J172,0)</f>
        <v>0</v>
      </c>
      <c r="BI172" s="214">
        <f>IF(N172="nulová",J172,0)</f>
        <v>0</v>
      </c>
      <c r="BJ172" s="25" t="s">
        <v>82</v>
      </c>
      <c r="BK172" s="214">
        <f>ROUND(I172*H172,2)</f>
        <v>0</v>
      </c>
      <c r="BL172" s="25" t="s">
        <v>375</v>
      </c>
      <c r="BM172" s="25" t="s">
        <v>685</v>
      </c>
    </row>
    <row r="173" spans="2:65" s="1" customFormat="1" ht="22.5" customHeight="1">
      <c r="B173" s="42"/>
      <c r="C173" s="203" t="s">
        <v>410</v>
      </c>
      <c r="D173" s="203" t="s">
        <v>311</v>
      </c>
      <c r="E173" s="204" t="s">
        <v>9557</v>
      </c>
      <c r="F173" s="205" t="s">
        <v>14621</v>
      </c>
      <c r="G173" s="206" t="s">
        <v>578</v>
      </c>
      <c r="H173" s="207">
        <v>1</v>
      </c>
      <c r="I173" s="208"/>
      <c r="J173" s="209">
        <f>ROUND(I173*H173,2)</f>
        <v>0</v>
      </c>
      <c r="K173" s="205" t="s">
        <v>21</v>
      </c>
      <c r="L173" s="62"/>
      <c r="M173" s="210" t="s">
        <v>21</v>
      </c>
      <c r="N173" s="211" t="s">
        <v>45</v>
      </c>
      <c r="O173" s="43"/>
      <c r="P173" s="212">
        <f>O173*H173</f>
        <v>0</v>
      </c>
      <c r="Q173" s="212">
        <v>0</v>
      </c>
      <c r="R173" s="212">
        <f>Q173*H173</f>
        <v>0</v>
      </c>
      <c r="S173" s="212">
        <v>0</v>
      </c>
      <c r="T173" s="213">
        <f>S173*H173</f>
        <v>0</v>
      </c>
      <c r="AR173" s="25" t="s">
        <v>375</v>
      </c>
      <c r="AT173" s="25" t="s">
        <v>311</v>
      </c>
      <c r="AU173" s="25" t="s">
        <v>82</v>
      </c>
      <c r="AY173" s="25" t="s">
        <v>308</v>
      </c>
      <c r="BE173" s="214">
        <f>IF(N173="základní",J173,0)</f>
        <v>0</v>
      </c>
      <c r="BF173" s="214">
        <f>IF(N173="snížená",J173,0)</f>
        <v>0</v>
      </c>
      <c r="BG173" s="214">
        <f>IF(N173="zákl. přenesená",J173,0)</f>
        <v>0</v>
      </c>
      <c r="BH173" s="214">
        <f>IF(N173="sníž. přenesená",J173,0)</f>
        <v>0</v>
      </c>
      <c r="BI173" s="214">
        <f>IF(N173="nulová",J173,0)</f>
        <v>0</v>
      </c>
      <c r="BJ173" s="25" t="s">
        <v>82</v>
      </c>
      <c r="BK173" s="214">
        <f>ROUND(I173*H173,2)</f>
        <v>0</v>
      </c>
      <c r="BL173" s="25" t="s">
        <v>375</v>
      </c>
      <c r="BM173" s="25" t="s">
        <v>693</v>
      </c>
    </row>
    <row r="174" spans="2:65" s="1" customFormat="1" ht="27">
      <c r="B174" s="42"/>
      <c r="C174" s="64"/>
      <c r="D174" s="246" t="s">
        <v>1656</v>
      </c>
      <c r="E174" s="64"/>
      <c r="F174" s="290" t="s">
        <v>14622</v>
      </c>
      <c r="G174" s="64"/>
      <c r="H174" s="64"/>
      <c r="I174" s="173"/>
      <c r="J174" s="64"/>
      <c r="K174" s="64"/>
      <c r="L174" s="62"/>
      <c r="M174" s="291"/>
      <c r="N174" s="43"/>
      <c r="O174" s="43"/>
      <c r="P174" s="43"/>
      <c r="Q174" s="43"/>
      <c r="R174" s="43"/>
      <c r="S174" s="43"/>
      <c r="T174" s="79"/>
      <c r="AT174" s="25" t="s">
        <v>1656</v>
      </c>
      <c r="AU174" s="25" t="s">
        <v>82</v>
      </c>
    </row>
    <row r="175" spans="2:65" s="1" customFormat="1" ht="22.5" customHeight="1">
      <c r="B175" s="42"/>
      <c r="C175" s="203" t="s">
        <v>416</v>
      </c>
      <c r="D175" s="203" t="s">
        <v>311</v>
      </c>
      <c r="E175" s="204" t="s">
        <v>9558</v>
      </c>
      <c r="F175" s="205" t="s">
        <v>14623</v>
      </c>
      <c r="G175" s="206" t="s">
        <v>578</v>
      </c>
      <c r="H175" s="207">
        <v>1</v>
      </c>
      <c r="I175" s="208"/>
      <c r="J175" s="209">
        <f>ROUND(I175*H175,2)</f>
        <v>0</v>
      </c>
      <c r="K175" s="205" t="s">
        <v>21</v>
      </c>
      <c r="L175" s="62"/>
      <c r="M175" s="210" t="s">
        <v>21</v>
      </c>
      <c r="N175" s="211" t="s">
        <v>45</v>
      </c>
      <c r="O175" s="43"/>
      <c r="P175" s="212">
        <f>O175*H175</f>
        <v>0</v>
      </c>
      <c r="Q175" s="212">
        <v>0</v>
      </c>
      <c r="R175" s="212">
        <f>Q175*H175</f>
        <v>0</v>
      </c>
      <c r="S175" s="212">
        <v>0</v>
      </c>
      <c r="T175" s="213">
        <f>S175*H175</f>
        <v>0</v>
      </c>
      <c r="AR175" s="25" t="s">
        <v>375</v>
      </c>
      <c r="AT175" s="25" t="s">
        <v>311</v>
      </c>
      <c r="AU175" s="25" t="s">
        <v>82</v>
      </c>
      <c r="AY175" s="25" t="s">
        <v>308</v>
      </c>
      <c r="BE175" s="214">
        <f>IF(N175="základní",J175,0)</f>
        <v>0</v>
      </c>
      <c r="BF175" s="214">
        <f>IF(N175="snížená",J175,0)</f>
        <v>0</v>
      </c>
      <c r="BG175" s="214">
        <f>IF(N175="zákl. přenesená",J175,0)</f>
        <v>0</v>
      </c>
      <c r="BH175" s="214">
        <f>IF(N175="sníž. přenesená",J175,0)</f>
        <v>0</v>
      </c>
      <c r="BI175" s="214">
        <f>IF(N175="nulová",J175,0)</f>
        <v>0</v>
      </c>
      <c r="BJ175" s="25" t="s">
        <v>82</v>
      </c>
      <c r="BK175" s="214">
        <f>ROUND(I175*H175,2)</f>
        <v>0</v>
      </c>
      <c r="BL175" s="25" t="s">
        <v>375</v>
      </c>
      <c r="BM175" s="25" t="s">
        <v>702</v>
      </c>
    </row>
    <row r="176" spans="2:65" s="1" customFormat="1" ht="27">
      <c r="B176" s="42"/>
      <c r="C176" s="64"/>
      <c r="D176" s="246" t="s">
        <v>1656</v>
      </c>
      <c r="E176" s="64"/>
      <c r="F176" s="290" t="s">
        <v>14624</v>
      </c>
      <c r="G176" s="64"/>
      <c r="H176" s="64"/>
      <c r="I176" s="173"/>
      <c r="J176" s="64"/>
      <c r="K176" s="64"/>
      <c r="L176" s="62"/>
      <c r="M176" s="291"/>
      <c r="N176" s="43"/>
      <c r="O176" s="43"/>
      <c r="P176" s="43"/>
      <c r="Q176" s="43"/>
      <c r="R176" s="43"/>
      <c r="S176" s="43"/>
      <c r="T176" s="79"/>
      <c r="AT176" s="25" t="s">
        <v>1656</v>
      </c>
      <c r="AU176" s="25" t="s">
        <v>82</v>
      </c>
    </row>
    <row r="177" spans="2:65" s="1" customFormat="1" ht="22.5" customHeight="1">
      <c r="B177" s="42"/>
      <c r="C177" s="203" t="s">
        <v>420</v>
      </c>
      <c r="D177" s="203" t="s">
        <v>311</v>
      </c>
      <c r="E177" s="204" t="s">
        <v>9559</v>
      </c>
      <c r="F177" s="205" t="s">
        <v>14625</v>
      </c>
      <c r="G177" s="206" t="s">
        <v>578</v>
      </c>
      <c r="H177" s="207">
        <v>1</v>
      </c>
      <c r="I177" s="208"/>
      <c r="J177" s="209">
        <f>ROUND(I177*H177,2)</f>
        <v>0</v>
      </c>
      <c r="K177" s="205" t="s">
        <v>21</v>
      </c>
      <c r="L177" s="62"/>
      <c r="M177" s="210" t="s">
        <v>21</v>
      </c>
      <c r="N177" s="211" t="s">
        <v>45</v>
      </c>
      <c r="O177" s="43"/>
      <c r="P177" s="212">
        <f>O177*H177</f>
        <v>0</v>
      </c>
      <c r="Q177" s="212">
        <v>0</v>
      </c>
      <c r="R177" s="212">
        <f>Q177*H177</f>
        <v>0</v>
      </c>
      <c r="S177" s="212">
        <v>0</v>
      </c>
      <c r="T177" s="213">
        <f>S177*H177</f>
        <v>0</v>
      </c>
      <c r="AR177" s="25" t="s">
        <v>375</v>
      </c>
      <c r="AT177" s="25" t="s">
        <v>311</v>
      </c>
      <c r="AU177" s="25" t="s">
        <v>82</v>
      </c>
      <c r="AY177" s="25" t="s">
        <v>308</v>
      </c>
      <c r="BE177" s="214">
        <f>IF(N177="základní",J177,0)</f>
        <v>0</v>
      </c>
      <c r="BF177" s="214">
        <f>IF(N177="snížená",J177,0)</f>
        <v>0</v>
      </c>
      <c r="BG177" s="214">
        <f>IF(N177="zákl. přenesená",J177,0)</f>
        <v>0</v>
      </c>
      <c r="BH177" s="214">
        <f>IF(N177="sníž. přenesená",J177,0)</f>
        <v>0</v>
      </c>
      <c r="BI177" s="214">
        <f>IF(N177="nulová",J177,0)</f>
        <v>0</v>
      </c>
      <c r="BJ177" s="25" t="s">
        <v>82</v>
      </c>
      <c r="BK177" s="214">
        <f>ROUND(I177*H177,2)</f>
        <v>0</v>
      </c>
      <c r="BL177" s="25" t="s">
        <v>375</v>
      </c>
      <c r="BM177" s="25" t="s">
        <v>710</v>
      </c>
    </row>
    <row r="178" spans="2:65" s="1" customFormat="1" ht="22.5" customHeight="1">
      <c r="B178" s="42"/>
      <c r="C178" s="203" t="s">
        <v>593</v>
      </c>
      <c r="D178" s="203" t="s">
        <v>311</v>
      </c>
      <c r="E178" s="204" t="s">
        <v>9560</v>
      </c>
      <c r="F178" s="205" t="s">
        <v>14626</v>
      </c>
      <c r="G178" s="206" t="s">
        <v>578</v>
      </c>
      <c r="H178" s="207">
        <v>1</v>
      </c>
      <c r="I178" s="208"/>
      <c r="J178" s="209">
        <f>ROUND(I178*H178,2)</f>
        <v>0</v>
      </c>
      <c r="K178" s="205" t="s">
        <v>21</v>
      </c>
      <c r="L178" s="62"/>
      <c r="M178" s="210" t="s">
        <v>21</v>
      </c>
      <c r="N178" s="211" t="s">
        <v>45</v>
      </c>
      <c r="O178" s="43"/>
      <c r="P178" s="212">
        <f>O178*H178</f>
        <v>0</v>
      </c>
      <c r="Q178" s="212">
        <v>0</v>
      </c>
      <c r="R178" s="212">
        <f>Q178*H178</f>
        <v>0</v>
      </c>
      <c r="S178" s="212">
        <v>0</v>
      </c>
      <c r="T178" s="213">
        <f>S178*H178</f>
        <v>0</v>
      </c>
      <c r="AR178" s="25" t="s">
        <v>375</v>
      </c>
      <c r="AT178" s="25" t="s">
        <v>311</v>
      </c>
      <c r="AU178" s="25" t="s">
        <v>82</v>
      </c>
      <c r="AY178" s="25" t="s">
        <v>308</v>
      </c>
      <c r="BE178" s="214">
        <f>IF(N178="základní",J178,0)</f>
        <v>0</v>
      </c>
      <c r="BF178" s="214">
        <f>IF(N178="snížená",J178,0)</f>
        <v>0</v>
      </c>
      <c r="BG178" s="214">
        <f>IF(N178="zákl. přenesená",J178,0)</f>
        <v>0</v>
      </c>
      <c r="BH178" s="214">
        <f>IF(N178="sníž. přenesená",J178,0)</f>
        <v>0</v>
      </c>
      <c r="BI178" s="214">
        <f>IF(N178="nulová",J178,0)</f>
        <v>0</v>
      </c>
      <c r="BJ178" s="25" t="s">
        <v>82</v>
      </c>
      <c r="BK178" s="214">
        <f>ROUND(I178*H178,2)</f>
        <v>0</v>
      </c>
      <c r="BL178" s="25" t="s">
        <v>375</v>
      </c>
      <c r="BM178" s="25" t="s">
        <v>721</v>
      </c>
    </row>
    <row r="179" spans="2:65" s="1" customFormat="1" ht="27">
      <c r="B179" s="42"/>
      <c r="C179" s="64"/>
      <c r="D179" s="246" t="s">
        <v>1656</v>
      </c>
      <c r="E179" s="64"/>
      <c r="F179" s="290" t="s">
        <v>14627</v>
      </c>
      <c r="G179" s="64"/>
      <c r="H179" s="64"/>
      <c r="I179" s="173"/>
      <c r="J179" s="64"/>
      <c r="K179" s="64"/>
      <c r="L179" s="62"/>
      <c r="M179" s="291"/>
      <c r="N179" s="43"/>
      <c r="O179" s="43"/>
      <c r="P179" s="43"/>
      <c r="Q179" s="43"/>
      <c r="R179" s="43"/>
      <c r="S179" s="43"/>
      <c r="T179" s="79"/>
      <c r="AT179" s="25" t="s">
        <v>1656</v>
      </c>
      <c r="AU179" s="25" t="s">
        <v>82</v>
      </c>
    </row>
    <row r="180" spans="2:65" s="1" customFormat="1" ht="22.5" customHeight="1">
      <c r="B180" s="42"/>
      <c r="C180" s="203" t="s">
        <v>598</v>
      </c>
      <c r="D180" s="203" t="s">
        <v>311</v>
      </c>
      <c r="E180" s="204" t="s">
        <v>9561</v>
      </c>
      <c r="F180" s="205" t="s">
        <v>14628</v>
      </c>
      <c r="G180" s="206" t="s">
        <v>578</v>
      </c>
      <c r="H180" s="207">
        <v>1</v>
      </c>
      <c r="I180" s="208"/>
      <c r="J180" s="209">
        <f>ROUND(I180*H180,2)</f>
        <v>0</v>
      </c>
      <c r="K180" s="205" t="s">
        <v>21</v>
      </c>
      <c r="L180" s="62"/>
      <c r="M180" s="210" t="s">
        <v>21</v>
      </c>
      <c r="N180" s="211" t="s">
        <v>45</v>
      </c>
      <c r="O180" s="43"/>
      <c r="P180" s="212">
        <f>O180*H180</f>
        <v>0</v>
      </c>
      <c r="Q180" s="212">
        <v>0</v>
      </c>
      <c r="R180" s="212">
        <f>Q180*H180</f>
        <v>0</v>
      </c>
      <c r="S180" s="212">
        <v>0</v>
      </c>
      <c r="T180" s="213">
        <f>S180*H180</f>
        <v>0</v>
      </c>
      <c r="AR180" s="25" t="s">
        <v>375</v>
      </c>
      <c r="AT180" s="25" t="s">
        <v>311</v>
      </c>
      <c r="AU180" s="25" t="s">
        <v>82</v>
      </c>
      <c r="AY180" s="25" t="s">
        <v>308</v>
      </c>
      <c r="BE180" s="214">
        <f>IF(N180="základní",J180,0)</f>
        <v>0</v>
      </c>
      <c r="BF180" s="214">
        <f>IF(N180="snížená",J180,0)</f>
        <v>0</v>
      </c>
      <c r="BG180" s="214">
        <f>IF(N180="zákl. přenesená",J180,0)</f>
        <v>0</v>
      </c>
      <c r="BH180" s="214">
        <f>IF(N180="sníž. přenesená",J180,0)</f>
        <v>0</v>
      </c>
      <c r="BI180" s="214">
        <f>IF(N180="nulová",J180,0)</f>
        <v>0</v>
      </c>
      <c r="BJ180" s="25" t="s">
        <v>82</v>
      </c>
      <c r="BK180" s="214">
        <f>ROUND(I180*H180,2)</f>
        <v>0</v>
      </c>
      <c r="BL180" s="25" t="s">
        <v>375</v>
      </c>
      <c r="BM180" s="25" t="s">
        <v>730</v>
      </c>
    </row>
    <row r="181" spans="2:65" s="1" customFormat="1" ht="27">
      <c r="B181" s="42"/>
      <c r="C181" s="64"/>
      <c r="D181" s="246" t="s">
        <v>1656</v>
      </c>
      <c r="E181" s="64"/>
      <c r="F181" s="290" t="s">
        <v>14629</v>
      </c>
      <c r="G181" s="64"/>
      <c r="H181" s="64"/>
      <c r="I181" s="173"/>
      <c r="J181" s="64"/>
      <c r="K181" s="64"/>
      <c r="L181" s="62"/>
      <c r="M181" s="291"/>
      <c r="N181" s="43"/>
      <c r="O181" s="43"/>
      <c r="P181" s="43"/>
      <c r="Q181" s="43"/>
      <c r="R181" s="43"/>
      <c r="S181" s="43"/>
      <c r="T181" s="79"/>
      <c r="AT181" s="25" t="s">
        <v>1656</v>
      </c>
      <c r="AU181" s="25" t="s">
        <v>82</v>
      </c>
    </row>
    <row r="182" spans="2:65" s="1" customFormat="1" ht="22.5" customHeight="1">
      <c r="B182" s="42"/>
      <c r="C182" s="203" t="s">
        <v>603</v>
      </c>
      <c r="D182" s="203" t="s">
        <v>311</v>
      </c>
      <c r="E182" s="204" t="s">
        <v>9562</v>
      </c>
      <c r="F182" s="205" t="s">
        <v>14630</v>
      </c>
      <c r="G182" s="206" t="s">
        <v>578</v>
      </c>
      <c r="H182" s="207">
        <v>1</v>
      </c>
      <c r="I182" s="208"/>
      <c r="J182" s="209">
        <f>ROUND(I182*H182,2)</f>
        <v>0</v>
      </c>
      <c r="K182" s="205" t="s">
        <v>21</v>
      </c>
      <c r="L182" s="62"/>
      <c r="M182" s="210" t="s">
        <v>21</v>
      </c>
      <c r="N182" s="211" t="s">
        <v>45</v>
      </c>
      <c r="O182" s="43"/>
      <c r="P182" s="212">
        <f>O182*H182</f>
        <v>0</v>
      </c>
      <c r="Q182" s="212">
        <v>0</v>
      </c>
      <c r="R182" s="212">
        <f>Q182*H182</f>
        <v>0</v>
      </c>
      <c r="S182" s="212">
        <v>0</v>
      </c>
      <c r="T182" s="213">
        <f>S182*H182</f>
        <v>0</v>
      </c>
      <c r="AR182" s="25" t="s">
        <v>375</v>
      </c>
      <c r="AT182" s="25" t="s">
        <v>311</v>
      </c>
      <c r="AU182" s="25" t="s">
        <v>82</v>
      </c>
      <c r="AY182" s="25" t="s">
        <v>308</v>
      </c>
      <c r="BE182" s="214">
        <f>IF(N182="základní",J182,0)</f>
        <v>0</v>
      </c>
      <c r="BF182" s="214">
        <f>IF(N182="snížená",J182,0)</f>
        <v>0</v>
      </c>
      <c r="BG182" s="214">
        <f>IF(N182="zákl. přenesená",J182,0)</f>
        <v>0</v>
      </c>
      <c r="BH182" s="214">
        <f>IF(N182="sníž. přenesená",J182,0)</f>
        <v>0</v>
      </c>
      <c r="BI182" s="214">
        <f>IF(N182="nulová",J182,0)</f>
        <v>0</v>
      </c>
      <c r="BJ182" s="25" t="s">
        <v>82</v>
      </c>
      <c r="BK182" s="214">
        <f>ROUND(I182*H182,2)</f>
        <v>0</v>
      </c>
      <c r="BL182" s="25" t="s">
        <v>375</v>
      </c>
      <c r="BM182" s="25" t="s">
        <v>740</v>
      </c>
    </row>
    <row r="183" spans="2:65" s="1" customFormat="1" ht="27">
      <c r="B183" s="42"/>
      <c r="C183" s="64"/>
      <c r="D183" s="246" t="s">
        <v>1656</v>
      </c>
      <c r="E183" s="64"/>
      <c r="F183" s="290" t="s">
        <v>14631</v>
      </c>
      <c r="G183" s="64"/>
      <c r="H183" s="64"/>
      <c r="I183" s="173"/>
      <c r="J183" s="64"/>
      <c r="K183" s="64"/>
      <c r="L183" s="62"/>
      <c r="M183" s="291"/>
      <c r="N183" s="43"/>
      <c r="O183" s="43"/>
      <c r="P183" s="43"/>
      <c r="Q183" s="43"/>
      <c r="R183" s="43"/>
      <c r="S183" s="43"/>
      <c r="T183" s="79"/>
      <c r="AT183" s="25" t="s">
        <v>1656</v>
      </c>
      <c r="AU183" s="25" t="s">
        <v>82</v>
      </c>
    </row>
    <row r="184" spans="2:65" s="1" customFormat="1" ht="22.5" customHeight="1">
      <c r="B184" s="42"/>
      <c r="C184" s="203" t="s">
        <v>608</v>
      </c>
      <c r="D184" s="203" t="s">
        <v>311</v>
      </c>
      <c r="E184" s="204" t="s">
        <v>5824</v>
      </c>
      <c r="F184" s="205" t="s">
        <v>14632</v>
      </c>
      <c r="G184" s="206" t="s">
        <v>578</v>
      </c>
      <c r="H184" s="207">
        <v>1</v>
      </c>
      <c r="I184" s="208"/>
      <c r="J184" s="209">
        <f>ROUND(I184*H184,2)</f>
        <v>0</v>
      </c>
      <c r="K184" s="205" t="s">
        <v>21</v>
      </c>
      <c r="L184" s="62"/>
      <c r="M184" s="210" t="s">
        <v>21</v>
      </c>
      <c r="N184" s="211" t="s">
        <v>45</v>
      </c>
      <c r="O184" s="43"/>
      <c r="P184" s="212">
        <f>O184*H184</f>
        <v>0</v>
      </c>
      <c r="Q184" s="212">
        <v>0</v>
      </c>
      <c r="R184" s="212">
        <f>Q184*H184</f>
        <v>0</v>
      </c>
      <c r="S184" s="212">
        <v>0</v>
      </c>
      <c r="T184" s="213">
        <f>S184*H184</f>
        <v>0</v>
      </c>
      <c r="AR184" s="25" t="s">
        <v>375</v>
      </c>
      <c r="AT184" s="25" t="s">
        <v>311</v>
      </c>
      <c r="AU184" s="25" t="s">
        <v>82</v>
      </c>
      <c r="AY184" s="25" t="s">
        <v>308</v>
      </c>
      <c r="BE184" s="214">
        <f>IF(N184="základní",J184,0)</f>
        <v>0</v>
      </c>
      <c r="BF184" s="214">
        <f>IF(N184="snížená",J184,0)</f>
        <v>0</v>
      </c>
      <c r="BG184" s="214">
        <f>IF(N184="zákl. přenesená",J184,0)</f>
        <v>0</v>
      </c>
      <c r="BH184" s="214">
        <f>IF(N184="sníž. přenesená",J184,0)</f>
        <v>0</v>
      </c>
      <c r="BI184" s="214">
        <f>IF(N184="nulová",J184,0)</f>
        <v>0</v>
      </c>
      <c r="BJ184" s="25" t="s">
        <v>82</v>
      </c>
      <c r="BK184" s="214">
        <f>ROUND(I184*H184,2)</f>
        <v>0</v>
      </c>
      <c r="BL184" s="25" t="s">
        <v>375</v>
      </c>
      <c r="BM184" s="25" t="s">
        <v>750</v>
      </c>
    </row>
    <row r="185" spans="2:65" s="1" customFormat="1" ht="40.5">
      <c r="B185" s="42"/>
      <c r="C185" s="64"/>
      <c r="D185" s="246" t="s">
        <v>1656</v>
      </c>
      <c r="E185" s="64"/>
      <c r="F185" s="290" t="s">
        <v>14633</v>
      </c>
      <c r="G185" s="64"/>
      <c r="H185" s="64"/>
      <c r="I185" s="173"/>
      <c r="J185" s="64"/>
      <c r="K185" s="64"/>
      <c r="L185" s="62"/>
      <c r="M185" s="291"/>
      <c r="N185" s="43"/>
      <c r="O185" s="43"/>
      <c r="P185" s="43"/>
      <c r="Q185" s="43"/>
      <c r="R185" s="43"/>
      <c r="S185" s="43"/>
      <c r="T185" s="79"/>
      <c r="AT185" s="25" t="s">
        <v>1656</v>
      </c>
      <c r="AU185" s="25" t="s">
        <v>82</v>
      </c>
    </row>
    <row r="186" spans="2:65" s="1" customFormat="1" ht="22.5" customHeight="1">
      <c r="B186" s="42"/>
      <c r="C186" s="203" t="s">
        <v>613</v>
      </c>
      <c r="D186" s="203" t="s">
        <v>311</v>
      </c>
      <c r="E186" s="204" t="s">
        <v>5826</v>
      </c>
      <c r="F186" s="205" t="s">
        <v>14634</v>
      </c>
      <c r="G186" s="206" t="s">
        <v>578</v>
      </c>
      <c r="H186" s="207">
        <v>1</v>
      </c>
      <c r="I186" s="208"/>
      <c r="J186" s="209">
        <f>ROUND(I186*H186,2)</f>
        <v>0</v>
      </c>
      <c r="K186" s="205" t="s">
        <v>21</v>
      </c>
      <c r="L186" s="62"/>
      <c r="M186" s="210" t="s">
        <v>21</v>
      </c>
      <c r="N186" s="211" t="s">
        <v>45</v>
      </c>
      <c r="O186" s="43"/>
      <c r="P186" s="212">
        <f>O186*H186</f>
        <v>0</v>
      </c>
      <c r="Q186" s="212">
        <v>0</v>
      </c>
      <c r="R186" s="212">
        <f>Q186*H186</f>
        <v>0</v>
      </c>
      <c r="S186" s="212">
        <v>0</v>
      </c>
      <c r="T186" s="213">
        <f>S186*H186</f>
        <v>0</v>
      </c>
      <c r="AR186" s="25" t="s">
        <v>375</v>
      </c>
      <c r="AT186" s="25" t="s">
        <v>311</v>
      </c>
      <c r="AU186" s="25" t="s">
        <v>82</v>
      </c>
      <c r="AY186" s="25" t="s">
        <v>308</v>
      </c>
      <c r="BE186" s="214">
        <f>IF(N186="základní",J186,0)</f>
        <v>0</v>
      </c>
      <c r="BF186" s="214">
        <f>IF(N186="snížená",J186,0)</f>
        <v>0</v>
      </c>
      <c r="BG186" s="214">
        <f>IF(N186="zákl. přenesená",J186,0)</f>
        <v>0</v>
      </c>
      <c r="BH186" s="214">
        <f>IF(N186="sníž. přenesená",J186,0)</f>
        <v>0</v>
      </c>
      <c r="BI186" s="214">
        <f>IF(N186="nulová",J186,0)</f>
        <v>0</v>
      </c>
      <c r="BJ186" s="25" t="s">
        <v>82</v>
      </c>
      <c r="BK186" s="214">
        <f>ROUND(I186*H186,2)</f>
        <v>0</v>
      </c>
      <c r="BL186" s="25" t="s">
        <v>375</v>
      </c>
      <c r="BM186" s="25" t="s">
        <v>1248</v>
      </c>
    </row>
    <row r="187" spans="2:65" s="1" customFormat="1" ht="27">
      <c r="B187" s="42"/>
      <c r="C187" s="64"/>
      <c r="D187" s="223" t="s">
        <v>1656</v>
      </c>
      <c r="E187" s="64"/>
      <c r="F187" s="292" t="s">
        <v>14635</v>
      </c>
      <c r="G187" s="64"/>
      <c r="H187" s="64"/>
      <c r="I187" s="173"/>
      <c r="J187" s="64"/>
      <c r="K187" s="64"/>
      <c r="L187" s="62"/>
      <c r="M187" s="291"/>
      <c r="N187" s="43"/>
      <c r="O187" s="43"/>
      <c r="P187" s="43"/>
      <c r="Q187" s="43"/>
      <c r="R187" s="43"/>
      <c r="S187" s="43"/>
      <c r="T187" s="79"/>
      <c r="AT187" s="25" t="s">
        <v>1656</v>
      </c>
      <c r="AU187" s="25" t="s">
        <v>82</v>
      </c>
    </row>
    <row r="188" spans="2:65" s="11" customFormat="1" ht="37.35" customHeight="1">
      <c r="B188" s="186"/>
      <c r="C188" s="187"/>
      <c r="D188" s="200" t="s">
        <v>73</v>
      </c>
      <c r="E188" s="296" t="s">
        <v>9675</v>
      </c>
      <c r="F188" s="296" t="s">
        <v>14637</v>
      </c>
      <c r="G188" s="187"/>
      <c r="H188" s="187"/>
      <c r="I188" s="190"/>
      <c r="J188" s="297">
        <f>BK188</f>
        <v>0</v>
      </c>
      <c r="K188" s="187"/>
      <c r="L188" s="192"/>
      <c r="M188" s="193"/>
      <c r="N188" s="194"/>
      <c r="O188" s="194"/>
      <c r="P188" s="195">
        <f>SUM(P189:P208)</f>
        <v>0</v>
      </c>
      <c r="Q188" s="194"/>
      <c r="R188" s="195">
        <f>SUM(R189:R208)</f>
        <v>0</v>
      </c>
      <c r="S188" s="194"/>
      <c r="T188" s="196">
        <f>SUM(T189:T208)</f>
        <v>0</v>
      </c>
      <c r="AR188" s="197" t="s">
        <v>84</v>
      </c>
      <c r="AT188" s="198" t="s">
        <v>73</v>
      </c>
      <c r="AU188" s="198" t="s">
        <v>74</v>
      </c>
      <c r="AY188" s="197" t="s">
        <v>308</v>
      </c>
      <c r="BK188" s="199">
        <f>SUM(BK189:BK208)</f>
        <v>0</v>
      </c>
    </row>
    <row r="189" spans="2:65" s="1" customFormat="1" ht="22.5" customHeight="1">
      <c r="B189" s="42"/>
      <c r="C189" s="203" t="s">
        <v>619</v>
      </c>
      <c r="D189" s="203" t="s">
        <v>311</v>
      </c>
      <c r="E189" s="204" t="s">
        <v>9554</v>
      </c>
      <c r="F189" s="205" t="s">
        <v>14616</v>
      </c>
      <c r="G189" s="206" t="s">
        <v>578</v>
      </c>
      <c r="H189" s="207">
        <v>1</v>
      </c>
      <c r="I189" s="208"/>
      <c r="J189" s="209">
        <f>ROUND(I189*H189,2)</f>
        <v>0</v>
      </c>
      <c r="K189" s="205" t="s">
        <v>21</v>
      </c>
      <c r="L189" s="62"/>
      <c r="M189" s="210" t="s">
        <v>21</v>
      </c>
      <c r="N189" s="211" t="s">
        <v>45</v>
      </c>
      <c r="O189" s="43"/>
      <c r="P189" s="212">
        <f>O189*H189</f>
        <v>0</v>
      </c>
      <c r="Q189" s="212">
        <v>0</v>
      </c>
      <c r="R189" s="212">
        <f>Q189*H189</f>
        <v>0</v>
      </c>
      <c r="S189" s="212">
        <v>0</v>
      </c>
      <c r="T189" s="213">
        <f>S189*H189</f>
        <v>0</v>
      </c>
      <c r="AR189" s="25" t="s">
        <v>375</v>
      </c>
      <c r="AT189" s="25" t="s">
        <v>311</v>
      </c>
      <c r="AU189" s="25" t="s">
        <v>82</v>
      </c>
      <c r="AY189" s="25" t="s">
        <v>308</v>
      </c>
      <c r="BE189" s="214">
        <f>IF(N189="základní",J189,0)</f>
        <v>0</v>
      </c>
      <c r="BF189" s="214">
        <f>IF(N189="snížená",J189,0)</f>
        <v>0</v>
      </c>
      <c r="BG189" s="214">
        <f>IF(N189="zákl. přenesená",J189,0)</f>
        <v>0</v>
      </c>
      <c r="BH189" s="214">
        <f>IF(N189="sníž. přenesená",J189,0)</f>
        <v>0</v>
      </c>
      <c r="BI189" s="214">
        <f>IF(N189="nulová",J189,0)</f>
        <v>0</v>
      </c>
      <c r="BJ189" s="25" t="s">
        <v>82</v>
      </c>
      <c r="BK189" s="214">
        <f>ROUND(I189*H189,2)</f>
        <v>0</v>
      </c>
      <c r="BL189" s="25" t="s">
        <v>375</v>
      </c>
      <c r="BM189" s="25" t="s">
        <v>570</v>
      </c>
    </row>
    <row r="190" spans="2:65" s="1" customFormat="1" ht="27">
      <c r="B190" s="42"/>
      <c r="C190" s="64"/>
      <c r="D190" s="246" t="s">
        <v>1656</v>
      </c>
      <c r="E190" s="64"/>
      <c r="F190" s="290" t="s">
        <v>14617</v>
      </c>
      <c r="G190" s="64"/>
      <c r="H190" s="64"/>
      <c r="I190" s="173"/>
      <c r="J190" s="64"/>
      <c r="K190" s="64"/>
      <c r="L190" s="62"/>
      <c r="M190" s="291"/>
      <c r="N190" s="43"/>
      <c r="O190" s="43"/>
      <c r="P190" s="43"/>
      <c r="Q190" s="43"/>
      <c r="R190" s="43"/>
      <c r="S190" s="43"/>
      <c r="T190" s="79"/>
      <c r="AT190" s="25" t="s">
        <v>1656</v>
      </c>
      <c r="AU190" s="25" t="s">
        <v>82</v>
      </c>
    </row>
    <row r="191" spans="2:65" s="1" customFormat="1" ht="22.5" customHeight="1">
      <c r="B191" s="42"/>
      <c r="C191" s="203" t="s">
        <v>624</v>
      </c>
      <c r="D191" s="203" t="s">
        <v>311</v>
      </c>
      <c r="E191" s="204" t="s">
        <v>9555</v>
      </c>
      <c r="F191" s="205" t="s">
        <v>14618</v>
      </c>
      <c r="G191" s="206" t="s">
        <v>578</v>
      </c>
      <c r="H191" s="207">
        <v>1</v>
      </c>
      <c r="I191" s="208"/>
      <c r="J191" s="209">
        <f>ROUND(I191*H191,2)</f>
        <v>0</v>
      </c>
      <c r="K191" s="205" t="s">
        <v>21</v>
      </c>
      <c r="L191" s="62"/>
      <c r="M191" s="210" t="s">
        <v>21</v>
      </c>
      <c r="N191" s="211" t="s">
        <v>45</v>
      </c>
      <c r="O191" s="43"/>
      <c r="P191" s="212">
        <f>O191*H191</f>
        <v>0</v>
      </c>
      <c r="Q191" s="212">
        <v>0</v>
      </c>
      <c r="R191" s="212">
        <f>Q191*H191</f>
        <v>0</v>
      </c>
      <c r="S191" s="212">
        <v>0</v>
      </c>
      <c r="T191" s="213">
        <f>S191*H191</f>
        <v>0</v>
      </c>
      <c r="AR191" s="25" t="s">
        <v>375</v>
      </c>
      <c r="AT191" s="25" t="s">
        <v>311</v>
      </c>
      <c r="AU191" s="25" t="s">
        <v>82</v>
      </c>
      <c r="AY191" s="25" t="s">
        <v>308</v>
      </c>
      <c r="BE191" s="214">
        <f>IF(N191="základní",J191,0)</f>
        <v>0</v>
      </c>
      <c r="BF191" s="214">
        <f>IF(N191="snížená",J191,0)</f>
        <v>0</v>
      </c>
      <c r="BG191" s="214">
        <f>IF(N191="zákl. přenesená",J191,0)</f>
        <v>0</v>
      </c>
      <c r="BH191" s="214">
        <f>IF(N191="sníž. přenesená",J191,0)</f>
        <v>0</v>
      </c>
      <c r="BI191" s="214">
        <f>IF(N191="nulová",J191,0)</f>
        <v>0</v>
      </c>
      <c r="BJ191" s="25" t="s">
        <v>82</v>
      </c>
      <c r="BK191" s="214">
        <f>ROUND(I191*H191,2)</f>
        <v>0</v>
      </c>
      <c r="BL191" s="25" t="s">
        <v>375</v>
      </c>
      <c r="BM191" s="25" t="s">
        <v>2042</v>
      </c>
    </row>
    <row r="192" spans="2:65" s="1" customFormat="1" ht="27">
      <c r="B192" s="42"/>
      <c r="C192" s="64"/>
      <c r="D192" s="246" t="s">
        <v>1656</v>
      </c>
      <c r="E192" s="64"/>
      <c r="F192" s="290" t="s">
        <v>14619</v>
      </c>
      <c r="G192" s="64"/>
      <c r="H192" s="64"/>
      <c r="I192" s="173"/>
      <c r="J192" s="64"/>
      <c r="K192" s="64"/>
      <c r="L192" s="62"/>
      <c r="M192" s="291"/>
      <c r="N192" s="43"/>
      <c r="O192" s="43"/>
      <c r="P192" s="43"/>
      <c r="Q192" s="43"/>
      <c r="R192" s="43"/>
      <c r="S192" s="43"/>
      <c r="T192" s="79"/>
      <c r="AT192" s="25" t="s">
        <v>1656</v>
      </c>
      <c r="AU192" s="25" t="s">
        <v>82</v>
      </c>
    </row>
    <row r="193" spans="2:65" s="1" customFormat="1" ht="22.5" customHeight="1">
      <c r="B193" s="42"/>
      <c r="C193" s="203" t="s">
        <v>632</v>
      </c>
      <c r="D193" s="203" t="s">
        <v>311</v>
      </c>
      <c r="E193" s="204" t="s">
        <v>9556</v>
      </c>
      <c r="F193" s="205" t="s">
        <v>14620</v>
      </c>
      <c r="G193" s="206" t="s">
        <v>578</v>
      </c>
      <c r="H193" s="207">
        <v>2</v>
      </c>
      <c r="I193" s="208"/>
      <c r="J193" s="209">
        <f>ROUND(I193*H193,2)</f>
        <v>0</v>
      </c>
      <c r="K193" s="205" t="s">
        <v>21</v>
      </c>
      <c r="L193" s="62"/>
      <c r="M193" s="210" t="s">
        <v>21</v>
      </c>
      <c r="N193" s="211" t="s">
        <v>45</v>
      </c>
      <c r="O193" s="43"/>
      <c r="P193" s="212">
        <f>O193*H193</f>
        <v>0</v>
      </c>
      <c r="Q193" s="212">
        <v>0</v>
      </c>
      <c r="R193" s="212">
        <f>Q193*H193</f>
        <v>0</v>
      </c>
      <c r="S193" s="212">
        <v>0</v>
      </c>
      <c r="T193" s="213">
        <f>S193*H193</f>
        <v>0</v>
      </c>
      <c r="AR193" s="25" t="s">
        <v>375</v>
      </c>
      <c r="AT193" s="25" t="s">
        <v>311</v>
      </c>
      <c r="AU193" s="25" t="s">
        <v>82</v>
      </c>
      <c r="AY193" s="25" t="s">
        <v>308</v>
      </c>
      <c r="BE193" s="214">
        <f>IF(N193="základní",J193,0)</f>
        <v>0</v>
      </c>
      <c r="BF193" s="214">
        <f>IF(N193="snížená",J193,0)</f>
        <v>0</v>
      </c>
      <c r="BG193" s="214">
        <f>IF(N193="zákl. přenesená",J193,0)</f>
        <v>0</v>
      </c>
      <c r="BH193" s="214">
        <f>IF(N193="sníž. přenesená",J193,0)</f>
        <v>0</v>
      </c>
      <c r="BI193" s="214">
        <f>IF(N193="nulová",J193,0)</f>
        <v>0</v>
      </c>
      <c r="BJ193" s="25" t="s">
        <v>82</v>
      </c>
      <c r="BK193" s="214">
        <f>ROUND(I193*H193,2)</f>
        <v>0</v>
      </c>
      <c r="BL193" s="25" t="s">
        <v>375</v>
      </c>
      <c r="BM193" s="25" t="s">
        <v>2048</v>
      </c>
    </row>
    <row r="194" spans="2:65" s="1" customFormat="1" ht="22.5" customHeight="1">
      <c r="B194" s="42"/>
      <c r="C194" s="203" t="s">
        <v>638</v>
      </c>
      <c r="D194" s="203" t="s">
        <v>311</v>
      </c>
      <c r="E194" s="204" t="s">
        <v>9557</v>
      </c>
      <c r="F194" s="205" t="s">
        <v>14621</v>
      </c>
      <c r="G194" s="206" t="s">
        <v>578</v>
      </c>
      <c r="H194" s="207">
        <v>1</v>
      </c>
      <c r="I194" s="208"/>
      <c r="J194" s="209">
        <f>ROUND(I194*H194,2)</f>
        <v>0</v>
      </c>
      <c r="K194" s="205" t="s">
        <v>21</v>
      </c>
      <c r="L194" s="62"/>
      <c r="M194" s="210" t="s">
        <v>21</v>
      </c>
      <c r="N194" s="211" t="s">
        <v>45</v>
      </c>
      <c r="O194" s="43"/>
      <c r="P194" s="212">
        <f>O194*H194</f>
        <v>0</v>
      </c>
      <c r="Q194" s="212">
        <v>0</v>
      </c>
      <c r="R194" s="212">
        <f>Q194*H194</f>
        <v>0</v>
      </c>
      <c r="S194" s="212">
        <v>0</v>
      </c>
      <c r="T194" s="213">
        <f>S194*H194</f>
        <v>0</v>
      </c>
      <c r="AR194" s="25" t="s">
        <v>375</v>
      </c>
      <c r="AT194" s="25" t="s">
        <v>311</v>
      </c>
      <c r="AU194" s="25" t="s">
        <v>82</v>
      </c>
      <c r="AY194" s="25" t="s">
        <v>308</v>
      </c>
      <c r="BE194" s="214">
        <f>IF(N194="základní",J194,0)</f>
        <v>0</v>
      </c>
      <c r="BF194" s="214">
        <f>IF(N194="snížená",J194,0)</f>
        <v>0</v>
      </c>
      <c r="BG194" s="214">
        <f>IF(N194="zákl. přenesená",J194,0)</f>
        <v>0</v>
      </c>
      <c r="BH194" s="214">
        <f>IF(N194="sníž. přenesená",J194,0)</f>
        <v>0</v>
      </c>
      <c r="BI194" s="214">
        <f>IF(N194="nulová",J194,0)</f>
        <v>0</v>
      </c>
      <c r="BJ194" s="25" t="s">
        <v>82</v>
      </c>
      <c r="BK194" s="214">
        <f>ROUND(I194*H194,2)</f>
        <v>0</v>
      </c>
      <c r="BL194" s="25" t="s">
        <v>375</v>
      </c>
      <c r="BM194" s="25" t="s">
        <v>2055</v>
      </c>
    </row>
    <row r="195" spans="2:65" s="1" customFormat="1" ht="27">
      <c r="B195" s="42"/>
      <c r="C195" s="64"/>
      <c r="D195" s="246" t="s">
        <v>1656</v>
      </c>
      <c r="E195" s="64"/>
      <c r="F195" s="290" t="s">
        <v>14622</v>
      </c>
      <c r="G195" s="64"/>
      <c r="H195" s="64"/>
      <c r="I195" s="173"/>
      <c r="J195" s="64"/>
      <c r="K195" s="64"/>
      <c r="L195" s="62"/>
      <c r="M195" s="291"/>
      <c r="N195" s="43"/>
      <c r="O195" s="43"/>
      <c r="P195" s="43"/>
      <c r="Q195" s="43"/>
      <c r="R195" s="43"/>
      <c r="S195" s="43"/>
      <c r="T195" s="79"/>
      <c r="AT195" s="25" t="s">
        <v>1656</v>
      </c>
      <c r="AU195" s="25" t="s">
        <v>82</v>
      </c>
    </row>
    <row r="196" spans="2:65" s="1" customFormat="1" ht="22.5" customHeight="1">
      <c r="B196" s="42"/>
      <c r="C196" s="203" t="s">
        <v>644</v>
      </c>
      <c r="D196" s="203" t="s">
        <v>311</v>
      </c>
      <c r="E196" s="204" t="s">
        <v>9558</v>
      </c>
      <c r="F196" s="205" t="s">
        <v>14623</v>
      </c>
      <c r="G196" s="206" t="s">
        <v>578</v>
      </c>
      <c r="H196" s="207">
        <v>1</v>
      </c>
      <c r="I196" s="208"/>
      <c r="J196" s="209">
        <f>ROUND(I196*H196,2)</f>
        <v>0</v>
      </c>
      <c r="K196" s="205" t="s">
        <v>21</v>
      </c>
      <c r="L196" s="62"/>
      <c r="M196" s="210" t="s">
        <v>21</v>
      </c>
      <c r="N196" s="211" t="s">
        <v>45</v>
      </c>
      <c r="O196" s="43"/>
      <c r="P196" s="212">
        <f>O196*H196</f>
        <v>0</v>
      </c>
      <c r="Q196" s="212">
        <v>0</v>
      </c>
      <c r="R196" s="212">
        <f>Q196*H196</f>
        <v>0</v>
      </c>
      <c r="S196" s="212">
        <v>0</v>
      </c>
      <c r="T196" s="213">
        <f>S196*H196</f>
        <v>0</v>
      </c>
      <c r="AR196" s="25" t="s">
        <v>375</v>
      </c>
      <c r="AT196" s="25" t="s">
        <v>311</v>
      </c>
      <c r="AU196" s="25" t="s">
        <v>82</v>
      </c>
      <c r="AY196" s="25" t="s">
        <v>308</v>
      </c>
      <c r="BE196" s="214">
        <f>IF(N196="základní",J196,0)</f>
        <v>0</v>
      </c>
      <c r="BF196" s="214">
        <f>IF(N196="snížená",J196,0)</f>
        <v>0</v>
      </c>
      <c r="BG196" s="214">
        <f>IF(N196="zákl. přenesená",J196,0)</f>
        <v>0</v>
      </c>
      <c r="BH196" s="214">
        <f>IF(N196="sníž. přenesená",J196,0)</f>
        <v>0</v>
      </c>
      <c r="BI196" s="214">
        <f>IF(N196="nulová",J196,0)</f>
        <v>0</v>
      </c>
      <c r="BJ196" s="25" t="s">
        <v>82</v>
      </c>
      <c r="BK196" s="214">
        <f>ROUND(I196*H196,2)</f>
        <v>0</v>
      </c>
      <c r="BL196" s="25" t="s">
        <v>375</v>
      </c>
      <c r="BM196" s="25" t="s">
        <v>2061</v>
      </c>
    </row>
    <row r="197" spans="2:65" s="1" customFormat="1" ht="27">
      <c r="B197" s="42"/>
      <c r="C197" s="64"/>
      <c r="D197" s="246" t="s">
        <v>1656</v>
      </c>
      <c r="E197" s="64"/>
      <c r="F197" s="290" t="s">
        <v>14624</v>
      </c>
      <c r="G197" s="64"/>
      <c r="H197" s="64"/>
      <c r="I197" s="173"/>
      <c r="J197" s="64"/>
      <c r="K197" s="64"/>
      <c r="L197" s="62"/>
      <c r="M197" s="291"/>
      <c r="N197" s="43"/>
      <c r="O197" s="43"/>
      <c r="P197" s="43"/>
      <c r="Q197" s="43"/>
      <c r="R197" s="43"/>
      <c r="S197" s="43"/>
      <c r="T197" s="79"/>
      <c r="AT197" s="25" t="s">
        <v>1656</v>
      </c>
      <c r="AU197" s="25" t="s">
        <v>82</v>
      </c>
    </row>
    <row r="198" spans="2:65" s="1" customFormat="1" ht="22.5" customHeight="1">
      <c r="B198" s="42"/>
      <c r="C198" s="203" t="s">
        <v>649</v>
      </c>
      <c r="D198" s="203" t="s">
        <v>311</v>
      </c>
      <c r="E198" s="204" t="s">
        <v>9559</v>
      </c>
      <c r="F198" s="205" t="s">
        <v>14625</v>
      </c>
      <c r="G198" s="206" t="s">
        <v>578</v>
      </c>
      <c r="H198" s="207">
        <v>1</v>
      </c>
      <c r="I198" s="208"/>
      <c r="J198" s="209">
        <f>ROUND(I198*H198,2)</f>
        <v>0</v>
      </c>
      <c r="K198" s="205" t="s">
        <v>21</v>
      </c>
      <c r="L198" s="62"/>
      <c r="M198" s="210" t="s">
        <v>21</v>
      </c>
      <c r="N198" s="211" t="s">
        <v>45</v>
      </c>
      <c r="O198" s="43"/>
      <c r="P198" s="212">
        <f>O198*H198</f>
        <v>0</v>
      </c>
      <c r="Q198" s="212">
        <v>0</v>
      </c>
      <c r="R198" s="212">
        <f>Q198*H198</f>
        <v>0</v>
      </c>
      <c r="S198" s="212">
        <v>0</v>
      </c>
      <c r="T198" s="213">
        <f>S198*H198</f>
        <v>0</v>
      </c>
      <c r="AR198" s="25" t="s">
        <v>375</v>
      </c>
      <c r="AT198" s="25" t="s">
        <v>311</v>
      </c>
      <c r="AU198" s="25" t="s">
        <v>82</v>
      </c>
      <c r="AY198" s="25" t="s">
        <v>308</v>
      </c>
      <c r="BE198" s="214">
        <f>IF(N198="základní",J198,0)</f>
        <v>0</v>
      </c>
      <c r="BF198" s="214">
        <f>IF(N198="snížená",J198,0)</f>
        <v>0</v>
      </c>
      <c r="BG198" s="214">
        <f>IF(N198="zákl. přenesená",J198,0)</f>
        <v>0</v>
      </c>
      <c r="BH198" s="214">
        <f>IF(N198="sníž. přenesená",J198,0)</f>
        <v>0</v>
      </c>
      <c r="BI198" s="214">
        <f>IF(N198="nulová",J198,0)</f>
        <v>0</v>
      </c>
      <c r="BJ198" s="25" t="s">
        <v>82</v>
      </c>
      <c r="BK198" s="214">
        <f>ROUND(I198*H198,2)</f>
        <v>0</v>
      </c>
      <c r="BL198" s="25" t="s">
        <v>375</v>
      </c>
      <c r="BM198" s="25" t="s">
        <v>2067</v>
      </c>
    </row>
    <row r="199" spans="2:65" s="1" customFormat="1" ht="22.5" customHeight="1">
      <c r="B199" s="42"/>
      <c r="C199" s="203" t="s">
        <v>653</v>
      </c>
      <c r="D199" s="203" t="s">
        <v>311</v>
      </c>
      <c r="E199" s="204" t="s">
        <v>9560</v>
      </c>
      <c r="F199" s="205" t="s">
        <v>14626</v>
      </c>
      <c r="G199" s="206" t="s">
        <v>578</v>
      </c>
      <c r="H199" s="207">
        <v>1</v>
      </c>
      <c r="I199" s="208"/>
      <c r="J199" s="209">
        <f>ROUND(I199*H199,2)</f>
        <v>0</v>
      </c>
      <c r="K199" s="205" t="s">
        <v>21</v>
      </c>
      <c r="L199" s="62"/>
      <c r="M199" s="210" t="s">
        <v>21</v>
      </c>
      <c r="N199" s="211" t="s">
        <v>45</v>
      </c>
      <c r="O199" s="43"/>
      <c r="P199" s="212">
        <f>O199*H199</f>
        <v>0</v>
      </c>
      <c r="Q199" s="212">
        <v>0</v>
      </c>
      <c r="R199" s="212">
        <f>Q199*H199</f>
        <v>0</v>
      </c>
      <c r="S199" s="212">
        <v>0</v>
      </c>
      <c r="T199" s="213">
        <f>S199*H199</f>
        <v>0</v>
      </c>
      <c r="AR199" s="25" t="s">
        <v>375</v>
      </c>
      <c r="AT199" s="25" t="s">
        <v>311</v>
      </c>
      <c r="AU199" s="25" t="s">
        <v>82</v>
      </c>
      <c r="AY199" s="25" t="s">
        <v>308</v>
      </c>
      <c r="BE199" s="214">
        <f>IF(N199="základní",J199,0)</f>
        <v>0</v>
      </c>
      <c r="BF199" s="214">
        <f>IF(N199="snížená",J199,0)</f>
        <v>0</v>
      </c>
      <c r="BG199" s="214">
        <f>IF(N199="zákl. přenesená",J199,0)</f>
        <v>0</v>
      </c>
      <c r="BH199" s="214">
        <f>IF(N199="sníž. přenesená",J199,0)</f>
        <v>0</v>
      </c>
      <c r="BI199" s="214">
        <f>IF(N199="nulová",J199,0)</f>
        <v>0</v>
      </c>
      <c r="BJ199" s="25" t="s">
        <v>82</v>
      </c>
      <c r="BK199" s="214">
        <f>ROUND(I199*H199,2)</f>
        <v>0</v>
      </c>
      <c r="BL199" s="25" t="s">
        <v>375</v>
      </c>
      <c r="BM199" s="25" t="s">
        <v>2075</v>
      </c>
    </row>
    <row r="200" spans="2:65" s="1" customFormat="1" ht="27">
      <c r="B200" s="42"/>
      <c r="C200" s="64"/>
      <c r="D200" s="246" t="s">
        <v>1656</v>
      </c>
      <c r="E200" s="64"/>
      <c r="F200" s="290" t="s">
        <v>14627</v>
      </c>
      <c r="G200" s="64"/>
      <c r="H200" s="64"/>
      <c r="I200" s="173"/>
      <c r="J200" s="64"/>
      <c r="K200" s="64"/>
      <c r="L200" s="62"/>
      <c r="M200" s="291"/>
      <c r="N200" s="43"/>
      <c r="O200" s="43"/>
      <c r="P200" s="43"/>
      <c r="Q200" s="43"/>
      <c r="R200" s="43"/>
      <c r="S200" s="43"/>
      <c r="T200" s="79"/>
      <c r="AT200" s="25" t="s">
        <v>1656</v>
      </c>
      <c r="AU200" s="25" t="s">
        <v>82</v>
      </c>
    </row>
    <row r="201" spans="2:65" s="1" customFormat="1" ht="22.5" customHeight="1">
      <c r="B201" s="42"/>
      <c r="C201" s="203" t="s">
        <v>657</v>
      </c>
      <c r="D201" s="203" t="s">
        <v>311</v>
      </c>
      <c r="E201" s="204" t="s">
        <v>9561</v>
      </c>
      <c r="F201" s="205" t="s">
        <v>14628</v>
      </c>
      <c r="G201" s="206" t="s">
        <v>578</v>
      </c>
      <c r="H201" s="207">
        <v>1</v>
      </c>
      <c r="I201" s="208"/>
      <c r="J201" s="209">
        <f>ROUND(I201*H201,2)</f>
        <v>0</v>
      </c>
      <c r="K201" s="205" t="s">
        <v>21</v>
      </c>
      <c r="L201" s="62"/>
      <c r="M201" s="210" t="s">
        <v>21</v>
      </c>
      <c r="N201" s="211" t="s">
        <v>45</v>
      </c>
      <c r="O201" s="43"/>
      <c r="P201" s="212">
        <f>O201*H201</f>
        <v>0</v>
      </c>
      <c r="Q201" s="212">
        <v>0</v>
      </c>
      <c r="R201" s="212">
        <f>Q201*H201</f>
        <v>0</v>
      </c>
      <c r="S201" s="212">
        <v>0</v>
      </c>
      <c r="T201" s="213">
        <f>S201*H201</f>
        <v>0</v>
      </c>
      <c r="AR201" s="25" t="s">
        <v>375</v>
      </c>
      <c r="AT201" s="25" t="s">
        <v>311</v>
      </c>
      <c r="AU201" s="25" t="s">
        <v>82</v>
      </c>
      <c r="AY201" s="25" t="s">
        <v>308</v>
      </c>
      <c r="BE201" s="214">
        <f>IF(N201="základní",J201,0)</f>
        <v>0</v>
      </c>
      <c r="BF201" s="214">
        <f>IF(N201="snížená",J201,0)</f>
        <v>0</v>
      </c>
      <c r="BG201" s="214">
        <f>IF(N201="zákl. přenesená",J201,0)</f>
        <v>0</v>
      </c>
      <c r="BH201" s="214">
        <f>IF(N201="sníž. přenesená",J201,0)</f>
        <v>0</v>
      </c>
      <c r="BI201" s="214">
        <f>IF(N201="nulová",J201,0)</f>
        <v>0</v>
      </c>
      <c r="BJ201" s="25" t="s">
        <v>82</v>
      </c>
      <c r="BK201" s="214">
        <f>ROUND(I201*H201,2)</f>
        <v>0</v>
      </c>
      <c r="BL201" s="25" t="s">
        <v>375</v>
      </c>
      <c r="BM201" s="25" t="s">
        <v>2084</v>
      </c>
    </row>
    <row r="202" spans="2:65" s="1" customFormat="1" ht="27">
      <c r="B202" s="42"/>
      <c r="C202" s="64"/>
      <c r="D202" s="246" t="s">
        <v>1656</v>
      </c>
      <c r="E202" s="64"/>
      <c r="F202" s="290" t="s">
        <v>14629</v>
      </c>
      <c r="G202" s="64"/>
      <c r="H202" s="64"/>
      <c r="I202" s="173"/>
      <c r="J202" s="64"/>
      <c r="K202" s="64"/>
      <c r="L202" s="62"/>
      <c r="M202" s="291"/>
      <c r="N202" s="43"/>
      <c r="O202" s="43"/>
      <c r="P202" s="43"/>
      <c r="Q202" s="43"/>
      <c r="R202" s="43"/>
      <c r="S202" s="43"/>
      <c r="T202" s="79"/>
      <c r="AT202" s="25" t="s">
        <v>1656</v>
      </c>
      <c r="AU202" s="25" t="s">
        <v>82</v>
      </c>
    </row>
    <row r="203" spans="2:65" s="1" customFormat="1" ht="22.5" customHeight="1">
      <c r="B203" s="42"/>
      <c r="C203" s="203" t="s">
        <v>661</v>
      </c>
      <c r="D203" s="203" t="s">
        <v>311</v>
      </c>
      <c r="E203" s="204" t="s">
        <v>9562</v>
      </c>
      <c r="F203" s="205" t="s">
        <v>14630</v>
      </c>
      <c r="G203" s="206" t="s">
        <v>578</v>
      </c>
      <c r="H203" s="207">
        <v>1</v>
      </c>
      <c r="I203" s="208"/>
      <c r="J203" s="209">
        <f>ROUND(I203*H203,2)</f>
        <v>0</v>
      </c>
      <c r="K203" s="205" t="s">
        <v>21</v>
      </c>
      <c r="L203" s="62"/>
      <c r="M203" s="210" t="s">
        <v>21</v>
      </c>
      <c r="N203" s="211" t="s">
        <v>45</v>
      </c>
      <c r="O203" s="43"/>
      <c r="P203" s="212">
        <f>O203*H203</f>
        <v>0</v>
      </c>
      <c r="Q203" s="212">
        <v>0</v>
      </c>
      <c r="R203" s="212">
        <f>Q203*H203</f>
        <v>0</v>
      </c>
      <c r="S203" s="212">
        <v>0</v>
      </c>
      <c r="T203" s="213">
        <f>S203*H203</f>
        <v>0</v>
      </c>
      <c r="AR203" s="25" t="s">
        <v>375</v>
      </c>
      <c r="AT203" s="25" t="s">
        <v>311</v>
      </c>
      <c r="AU203" s="25" t="s">
        <v>82</v>
      </c>
      <c r="AY203" s="25" t="s">
        <v>308</v>
      </c>
      <c r="BE203" s="214">
        <f>IF(N203="základní",J203,0)</f>
        <v>0</v>
      </c>
      <c r="BF203" s="214">
        <f>IF(N203="snížená",J203,0)</f>
        <v>0</v>
      </c>
      <c r="BG203" s="214">
        <f>IF(N203="zákl. přenesená",J203,0)</f>
        <v>0</v>
      </c>
      <c r="BH203" s="214">
        <f>IF(N203="sníž. přenesená",J203,0)</f>
        <v>0</v>
      </c>
      <c r="BI203" s="214">
        <f>IF(N203="nulová",J203,0)</f>
        <v>0</v>
      </c>
      <c r="BJ203" s="25" t="s">
        <v>82</v>
      </c>
      <c r="BK203" s="214">
        <f>ROUND(I203*H203,2)</f>
        <v>0</v>
      </c>
      <c r="BL203" s="25" t="s">
        <v>375</v>
      </c>
      <c r="BM203" s="25" t="s">
        <v>2091</v>
      </c>
    </row>
    <row r="204" spans="2:65" s="1" customFormat="1" ht="27">
      <c r="B204" s="42"/>
      <c r="C204" s="64"/>
      <c r="D204" s="246" t="s">
        <v>1656</v>
      </c>
      <c r="E204" s="64"/>
      <c r="F204" s="290" t="s">
        <v>14631</v>
      </c>
      <c r="G204" s="64"/>
      <c r="H204" s="64"/>
      <c r="I204" s="173"/>
      <c r="J204" s="64"/>
      <c r="K204" s="64"/>
      <c r="L204" s="62"/>
      <c r="M204" s="291"/>
      <c r="N204" s="43"/>
      <c r="O204" s="43"/>
      <c r="P204" s="43"/>
      <c r="Q204" s="43"/>
      <c r="R204" s="43"/>
      <c r="S204" s="43"/>
      <c r="T204" s="79"/>
      <c r="AT204" s="25" t="s">
        <v>1656</v>
      </c>
      <c r="AU204" s="25" t="s">
        <v>82</v>
      </c>
    </row>
    <row r="205" spans="2:65" s="1" customFormat="1" ht="22.5" customHeight="1">
      <c r="B205" s="42"/>
      <c r="C205" s="203" t="s">
        <v>665</v>
      </c>
      <c r="D205" s="203" t="s">
        <v>311</v>
      </c>
      <c r="E205" s="204" t="s">
        <v>5824</v>
      </c>
      <c r="F205" s="205" t="s">
        <v>14632</v>
      </c>
      <c r="G205" s="206" t="s">
        <v>578</v>
      </c>
      <c r="H205" s="207">
        <v>1</v>
      </c>
      <c r="I205" s="208"/>
      <c r="J205" s="209">
        <f>ROUND(I205*H205,2)</f>
        <v>0</v>
      </c>
      <c r="K205" s="205" t="s">
        <v>21</v>
      </c>
      <c r="L205" s="62"/>
      <c r="M205" s="210" t="s">
        <v>21</v>
      </c>
      <c r="N205" s="211" t="s">
        <v>45</v>
      </c>
      <c r="O205" s="43"/>
      <c r="P205" s="212">
        <f>O205*H205</f>
        <v>0</v>
      </c>
      <c r="Q205" s="212">
        <v>0</v>
      </c>
      <c r="R205" s="212">
        <f>Q205*H205</f>
        <v>0</v>
      </c>
      <c r="S205" s="212">
        <v>0</v>
      </c>
      <c r="T205" s="213">
        <f>S205*H205</f>
        <v>0</v>
      </c>
      <c r="AR205" s="25" t="s">
        <v>375</v>
      </c>
      <c r="AT205" s="25" t="s">
        <v>311</v>
      </c>
      <c r="AU205" s="25" t="s">
        <v>82</v>
      </c>
      <c r="AY205" s="25" t="s">
        <v>308</v>
      </c>
      <c r="BE205" s="214">
        <f>IF(N205="základní",J205,0)</f>
        <v>0</v>
      </c>
      <c r="BF205" s="214">
        <f>IF(N205="snížená",J205,0)</f>
        <v>0</v>
      </c>
      <c r="BG205" s="214">
        <f>IF(N205="zákl. přenesená",J205,0)</f>
        <v>0</v>
      </c>
      <c r="BH205" s="214">
        <f>IF(N205="sníž. přenesená",J205,0)</f>
        <v>0</v>
      </c>
      <c r="BI205" s="214">
        <f>IF(N205="nulová",J205,0)</f>
        <v>0</v>
      </c>
      <c r="BJ205" s="25" t="s">
        <v>82</v>
      </c>
      <c r="BK205" s="214">
        <f>ROUND(I205*H205,2)</f>
        <v>0</v>
      </c>
      <c r="BL205" s="25" t="s">
        <v>375</v>
      </c>
      <c r="BM205" s="25" t="s">
        <v>2098</v>
      </c>
    </row>
    <row r="206" spans="2:65" s="1" customFormat="1" ht="40.5">
      <c r="B206" s="42"/>
      <c r="C206" s="64"/>
      <c r="D206" s="246" t="s">
        <v>1656</v>
      </c>
      <c r="E206" s="64"/>
      <c r="F206" s="290" t="s">
        <v>14633</v>
      </c>
      <c r="G206" s="64"/>
      <c r="H206" s="64"/>
      <c r="I206" s="173"/>
      <c r="J206" s="64"/>
      <c r="K206" s="64"/>
      <c r="L206" s="62"/>
      <c r="M206" s="291"/>
      <c r="N206" s="43"/>
      <c r="O206" s="43"/>
      <c r="P206" s="43"/>
      <c r="Q206" s="43"/>
      <c r="R206" s="43"/>
      <c r="S206" s="43"/>
      <c r="T206" s="79"/>
      <c r="AT206" s="25" t="s">
        <v>1656</v>
      </c>
      <c r="AU206" s="25" t="s">
        <v>82</v>
      </c>
    </row>
    <row r="207" spans="2:65" s="1" customFormat="1" ht="22.5" customHeight="1">
      <c r="B207" s="42"/>
      <c r="C207" s="203" t="s">
        <v>669</v>
      </c>
      <c r="D207" s="203" t="s">
        <v>311</v>
      </c>
      <c r="E207" s="204" t="s">
        <v>5826</v>
      </c>
      <c r="F207" s="205" t="s">
        <v>14634</v>
      </c>
      <c r="G207" s="206" t="s">
        <v>578</v>
      </c>
      <c r="H207" s="207">
        <v>1</v>
      </c>
      <c r="I207" s="208"/>
      <c r="J207" s="209">
        <f>ROUND(I207*H207,2)</f>
        <v>0</v>
      </c>
      <c r="K207" s="205" t="s">
        <v>21</v>
      </c>
      <c r="L207" s="62"/>
      <c r="M207" s="210" t="s">
        <v>21</v>
      </c>
      <c r="N207" s="211" t="s">
        <v>45</v>
      </c>
      <c r="O207" s="43"/>
      <c r="P207" s="212">
        <f>O207*H207</f>
        <v>0</v>
      </c>
      <c r="Q207" s="212">
        <v>0</v>
      </c>
      <c r="R207" s="212">
        <f>Q207*H207</f>
        <v>0</v>
      </c>
      <c r="S207" s="212">
        <v>0</v>
      </c>
      <c r="T207" s="213">
        <f>S207*H207</f>
        <v>0</v>
      </c>
      <c r="AR207" s="25" t="s">
        <v>375</v>
      </c>
      <c r="AT207" s="25" t="s">
        <v>311</v>
      </c>
      <c r="AU207" s="25" t="s">
        <v>82</v>
      </c>
      <c r="AY207" s="25" t="s">
        <v>308</v>
      </c>
      <c r="BE207" s="214">
        <f>IF(N207="základní",J207,0)</f>
        <v>0</v>
      </c>
      <c r="BF207" s="214">
        <f>IF(N207="snížená",J207,0)</f>
        <v>0</v>
      </c>
      <c r="BG207" s="214">
        <f>IF(N207="zákl. přenesená",J207,0)</f>
        <v>0</v>
      </c>
      <c r="BH207" s="214">
        <f>IF(N207="sníž. přenesená",J207,0)</f>
        <v>0</v>
      </c>
      <c r="BI207" s="214">
        <f>IF(N207="nulová",J207,0)</f>
        <v>0</v>
      </c>
      <c r="BJ207" s="25" t="s">
        <v>82</v>
      </c>
      <c r="BK207" s="214">
        <f>ROUND(I207*H207,2)</f>
        <v>0</v>
      </c>
      <c r="BL207" s="25" t="s">
        <v>375</v>
      </c>
      <c r="BM207" s="25" t="s">
        <v>2103</v>
      </c>
    </row>
    <row r="208" spans="2:65" s="1" customFormat="1" ht="27">
      <c r="B208" s="42"/>
      <c r="C208" s="64"/>
      <c r="D208" s="223" t="s">
        <v>1656</v>
      </c>
      <c r="E208" s="64"/>
      <c r="F208" s="292" t="s">
        <v>14635</v>
      </c>
      <c r="G208" s="64"/>
      <c r="H208" s="64"/>
      <c r="I208" s="173"/>
      <c r="J208" s="64"/>
      <c r="K208" s="64"/>
      <c r="L208" s="62"/>
      <c r="M208" s="291"/>
      <c r="N208" s="43"/>
      <c r="O208" s="43"/>
      <c r="P208" s="43"/>
      <c r="Q208" s="43"/>
      <c r="R208" s="43"/>
      <c r="S208" s="43"/>
      <c r="T208" s="79"/>
      <c r="AT208" s="25" t="s">
        <v>1656</v>
      </c>
      <c r="AU208" s="25" t="s">
        <v>82</v>
      </c>
    </row>
    <row r="209" spans="2:65" s="11" customFormat="1" ht="37.35" customHeight="1">
      <c r="B209" s="186"/>
      <c r="C209" s="187"/>
      <c r="D209" s="200" t="s">
        <v>73</v>
      </c>
      <c r="E209" s="296" t="s">
        <v>9677</v>
      </c>
      <c r="F209" s="296" t="s">
        <v>14638</v>
      </c>
      <c r="G209" s="187"/>
      <c r="H209" s="187"/>
      <c r="I209" s="190"/>
      <c r="J209" s="297">
        <f>BK209</f>
        <v>0</v>
      </c>
      <c r="K209" s="187"/>
      <c r="L209" s="192"/>
      <c r="M209" s="193"/>
      <c r="N209" s="194"/>
      <c r="O209" s="194"/>
      <c r="P209" s="195">
        <f>SUM(P210:P229)</f>
        <v>0</v>
      </c>
      <c r="Q209" s="194"/>
      <c r="R209" s="195">
        <f>SUM(R210:R229)</f>
        <v>0</v>
      </c>
      <c r="S209" s="194"/>
      <c r="T209" s="196">
        <f>SUM(T210:T229)</f>
        <v>0</v>
      </c>
      <c r="AR209" s="197" t="s">
        <v>84</v>
      </c>
      <c r="AT209" s="198" t="s">
        <v>73</v>
      </c>
      <c r="AU209" s="198" t="s">
        <v>74</v>
      </c>
      <c r="AY209" s="197" t="s">
        <v>308</v>
      </c>
      <c r="BK209" s="199">
        <f>SUM(BK210:BK229)</f>
        <v>0</v>
      </c>
    </row>
    <row r="210" spans="2:65" s="1" customFormat="1" ht="22.5" customHeight="1">
      <c r="B210" s="42"/>
      <c r="C210" s="203" t="s">
        <v>673</v>
      </c>
      <c r="D210" s="203" t="s">
        <v>311</v>
      </c>
      <c r="E210" s="204" t="s">
        <v>9554</v>
      </c>
      <c r="F210" s="205" t="s">
        <v>14616</v>
      </c>
      <c r="G210" s="206" t="s">
        <v>578</v>
      </c>
      <c r="H210" s="207">
        <v>1</v>
      </c>
      <c r="I210" s="208"/>
      <c r="J210" s="209">
        <f>ROUND(I210*H210,2)</f>
        <v>0</v>
      </c>
      <c r="K210" s="205" t="s">
        <v>21</v>
      </c>
      <c r="L210" s="62"/>
      <c r="M210" s="210" t="s">
        <v>21</v>
      </c>
      <c r="N210" s="211" t="s">
        <v>45</v>
      </c>
      <c r="O210" s="43"/>
      <c r="P210" s="212">
        <f>O210*H210</f>
        <v>0</v>
      </c>
      <c r="Q210" s="212">
        <v>0</v>
      </c>
      <c r="R210" s="212">
        <f>Q210*H210</f>
        <v>0</v>
      </c>
      <c r="S210" s="212">
        <v>0</v>
      </c>
      <c r="T210" s="213">
        <f>S210*H210</f>
        <v>0</v>
      </c>
      <c r="AR210" s="25" t="s">
        <v>375</v>
      </c>
      <c r="AT210" s="25" t="s">
        <v>311</v>
      </c>
      <c r="AU210" s="25" t="s">
        <v>82</v>
      </c>
      <c r="AY210" s="25" t="s">
        <v>308</v>
      </c>
      <c r="BE210" s="214">
        <f>IF(N210="základní",J210,0)</f>
        <v>0</v>
      </c>
      <c r="BF210" s="214">
        <f>IF(N210="snížená",J210,0)</f>
        <v>0</v>
      </c>
      <c r="BG210" s="214">
        <f>IF(N210="zákl. přenesená",J210,0)</f>
        <v>0</v>
      </c>
      <c r="BH210" s="214">
        <f>IF(N210="sníž. přenesená",J210,0)</f>
        <v>0</v>
      </c>
      <c r="BI210" s="214">
        <f>IF(N210="nulová",J210,0)</f>
        <v>0</v>
      </c>
      <c r="BJ210" s="25" t="s">
        <v>82</v>
      </c>
      <c r="BK210" s="214">
        <f>ROUND(I210*H210,2)</f>
        <v>0</v>
      </c>
      <c r="BL210" s="25" t="s">
        <v>375</v>
      </c>
      <c r="BM210" s="25" t="s">
        <v>2112</v>
      </c>
    </row>
    <row r="211" spans="2:65" s="1" customFormat="1" ht="27">
      <c r="B211" s="42"/>
      <c r="C211" s="64"/>
      <c r="D211" s="246" t="s">
        <v>1656</v>
      </c>
      <c r="E211" s="64"/>
      <c r="F211" s="290" t="s">
        <v>14617</v>
      </c>
      <c r="G211" s="64"/>
      <c r="H211" s="64"/>
      <c r="I211" s="173"/>
      <c r="J211" s="64"/>
      <c r="K211" s="64"/>
      <c r="L211" s="62"/>
      <c r="M211" s="291"/>
      <c r="N211" s="43"/>
      <c r="O211" s="43"/>
      <c r="P211" s="43"/>
      <c r="Q211" s="43"/>
      <c r="R211" s="43"/>
      <c r="S211" s="43"/>
      <c r="T211" s="79"/>
      <c r="AT211" s="25" t="s">
        <v>1656</v>
      </c>
      <c r="AU211" s="25" t="s">
        <v>82</v>
      </c>
    </row>
    <row r="212" spans="2:65" s="1" customFormat="1" ht="22.5" customHeight="1">
      <c r="B212" s="42"/>
      <c r="C212" s="203" t="s">
        <v>677</v>
      </c>
      <c r="D212" s="203" t="s">
        <v>311</v>
      </c>
      <c r="E212" s="204" t="s">
        <v>9555</v>
      </c>
      <c r="F212" s="205" t="s">
        <v>14618</v>
      </c>
      <c r="G212" s="206" t="s">
        <v>578</v>
      </c>
      <c r="H212" s="207">
        <v>1</v>
      </c>
      <c r="I212" s="208"/>
      <c r="J212" s="209">
        <f>ROUND(I212*H212,2)</f>
        <v>0</v>
      </c>
      <c r="K212" s="205" t="s">
        <v>21</v>
      </c>
      <c r="L212" s="62"/>
      <c r="M212" s="210" t="s">
        <v>21</v>
      </c>
      <c r="N212" s="211" t="s">
        <v>45</v>
      </c>
      <c r="O212" s="43"/>
      <c r="P212" s="212">
        <f>O212*H212</f>
        <v>0</v>
      </c>
      <c r="Q212" s="212">
        <v>0</v>
      </c>
      <c r="R212" s="212">
        <f>Q212*H212</f>
        <v>0</v>
      </c>
      <c r="S212" s="212">
        <v>0</v>
      </c>
      <c r="T212" s="213">
        <f>S212*H212</f>
        <v>0</v>
      </c>
      <c r="AR212" s="25" t="s">
        <v>375</v>
      </c>
      <c r="AT212" s="25" t="s">
        <v>311</v>
      </c>
      <c r="AU212" s="25" t="s">
        <v>82</v>
      </c>
      <c r="AY212" s="25" t="s">
        <v>308</v>
      </c>
      <c r="BE212" s="214">
        <f>IF(N212="základní",J212,0)</f>
        <v>0</v>
      </c>
      <c r="BF212" s="214">
        <f>IF(N212="snížená",J212,0)</f>
        <v>0</v>
      </c>
      <c r="BG212" s="214">
        <f>IF(N212="zákl. přenesená",J212,0)</f>
        <v>0</v>
      </c>
      <c r="BH212" s="214">
        <f>IF(N212="sníž. přenesená",J212,0)</f>
        <v>0</v>
      </c>
      <c r="BI212" s="214">
        <f>IF(N212="nulová",J212,0)</f>
        <v>0</v>
      </c>
      <c r="BJ212" s="25" t="s">
        <v>82</v>
      </c>
      <c r="BK212" s="214">
        <f>ROUND(I212*H212,2)</f>
        <v>0</v>
      </c>
      <c r="BL212" s="25" t="s">
        <v>375</v>
      </c>
      <c r="BM212" s="25" t="s">
        <v>2122</v>
      </c>
    </row>
    <row r="213" spans="2:65" s="1" customFormat="1" ht="27">
      <c r="B213" s="42"/>
      <c r="C213" s="64"/>
      <c r="D213" s="246" t="s">
        <v>1656</v>
      </c>
      <c r="E213" s="64"/>
      <c r="F213" s="290" t="s">
        <v>14619</v>
      </c>
      <c r="G213" s="64"/>
      <c r="H213" s="64"/>
      <c r="I213" s="173"/>
      <c r="J213" s="64"/>
      <c r="K213" s="64"/>
      <c r="L213" s="62"/>
      <c r="M213" s="291"/>
      <c r="N213" s="43"/>
      <c r="O213" s="43"/>
      <c r="P213" s="43"/>
      <c r="Q213" s="43"/>
      <c r="R213" s="43"/>
      <c r="S213" s="43"/>
      <c r="T213" s="79"/>
      <c r="AT213" s="25" t="s">
        <v>1656</v>
      </c>
      <c r="AU213" s="25" t="s">
        <v>82</v>
      </c>
    </row>
    <row r="214" spans="2:65" s="1" customFormat="1" ht="22.5" customHeight="1">
      <c r="B214" s="42"/>
      <c r="C214" s="203" t="s">
        <v>681</v>
      </c>
      <c r="D214" s="203" t="s">
        <v>311</v>
      </c>
      <c r="E214" s="204" t="s">
        <v>9556</v>
      </c>
      <c r="F214" s="205" t="s">
        <v>14620</v>
      </c>
      <c r="G214" s="206" t="s">
        <v>578</v>
      </c>
      <c r="H214" s="207">
        <v>2</v>
      </c>
      <c r="I214" s="208"/>
      <c r="J214" s="209">
        <f>ROUND(I214*H214,2)</f>
        <v>0</v>
      </c>
      <c r="K214" s="205" t="s">
        <v>21</v>
      </c>
      <c r="L214" s="62"/>
      <c r="M214" s="210" t="s">
        <v>21</v>
      </c>
      <c r="N214" s="211" t="s">
        <v>45</v>
      </c>
      <c r="O214" s="43"/>
      <c r="P214" s="212">
        <f>O214*H214</f>
        <v>0</v>
      </c>
      <c r="Q214" s="212">
        <v>0</v>
      </c>
      <c r="R214" s="212">
        <f>Q214*H214</f>
        <v>0</v>
      </c>
      <c r="S214" s="212">
        <v>0</v>
      </c>
      <c r="T214" s="213">
        <f>S214*H214</f>
        <v>0</v>
      </c>
      <c r="AR214" s="25" t="s">
        <v>375</v>
      </c>
      <c r="AT214" s="25" t="s">
        <v>311</v>
      </c>
      <c r="AU214" s="25" t="s">
        <v>82</v>
      </c>
      <c r="AY214" s="25" t="s">
        <v>308</v>
      </c>
      <c r="BE214" s="214">
        <f>IF(N214="základní",J214,0)</f>
        <v>0</v>
      </c>
      <c r="BF214" s="214">
        <f>IF(N214="snížená",J214,0)</f>
        <v>0</v>
      </c>
      <c r="BG214" s="214">
        <f>IF(N214="zákl. přenesená",J214,0)</f>
        <v>0</v>
      </c>
      <c r="BH214" s="214">
        <f>IF(N214="sníž. přenesená",J214,0)</f>
        <v>0</v>
      </c>
      <c r="BI214" s="214">
        <f>IF(N214="nulová",J214,0)</f>
        <v>0</v>
      </c>
      <c r="BJ214" s="25" t="s">
        <v>82</v>
      </c>
      <c r="BK214" s="214">
        <f>ROUND(I214*H214,2)</f>
        <v>0</v>
      </c>
      <c r="BL214" s="25" t="s">
        <v>375</v>
      </c>
      <c r="BM214" s="25" t="s">
        <v>2130</v>
      </c>
    </row>
    <row r="215" spans="2:65" s="1" customFormat="1" ht="22.5" customHeight="1">
      <c r="B215" s="42"/>
      <c r="C215" s="203" t="s">
        <v>685</v>
      </c>
      <c r="D215" s="203" t="s">
        <v>311</v>
      </c>
      <c r="E215" s="204" t="s">
        <v>9557</v>
      </c>
      <c r="F215" s="205" t="s">
        <v>14621</v>
      </c>
      <c r="G215" s="206" t="s">
        <v>578</v>
      </c>
      <c r="H215" s="207">
        <v>1</v>
      </c>
      <c r="I215" s="208"/>
      <c r="J215" s="209">
        <f>ROUND(I215*H215,2)</f>
        <v>0</v>
      </c>
      <c r="K215" s="205" t="s">
        <v>21</v>
      </c>
      <c r="L215" s="62"/>
      <c r="M215" s="210" t="s">
        <v>21</v>
      </c>
      <c r="N215" s="211" t="s">
        <v>45</v>
      </c>
      <c r="O215" s="43"/>
      <c r="P215" s="212">
        <f>O215*H215</f>
        <v>0</v>
      </c>
      <c r="Q215" s="212">
        <v>0</v>
      </c>
      <c r="R215" s="212">
        <f>Q215*H215</f>
        <v>0</v>
      </c>
      <c r="S215" s="212">
        <v>0</v>
      </c>
      <c r="T215" s="213">
        <f>S215*H215</f>
        <v>0</v>
      </c>
      <c r="AR215" s="25" t="s">
        <v>375</v>
      </c>
      <c r="AT215" s="25" t="s">
        <v>311</v>
      </c>
      <c r="AU215" s="25" t="s">
        <v>82</v>
      </c>
      <c r="AY215" s="25" t="s">
        <v>308</v>
      </c>
      <c r="BE215" s="214">
        <f>IF(N215="základní",J215,0)</f>
        <v>0</v>
      </c>
      <c r="BF215" s="214">
        <f>IF(N215="snížená",J215,0)</f>
        <v>0</v>
      </c>
      <c r="BG215" s="214">
        <f>IF(N215="zákl. přenesená",J215,0)</f>
        <v>0</v>
      </c>
      <c r="BH215" s="214">
        <f>IF(N215="sníž. přenesená",J215,0)</f>
        <v>0</v>
      </c>
      <c r="BI215" s="214">
        <f>IF(N215="nulová",J215,0)</f>
        <v>0</v>
      </c>
      <c r="BJ215" s="25" t="s">
        <v>82</v>
      </c>
      <c r="BK215" s="214">
        <f>ROUND(I215*H215,2)</f>
        <v>0</v>
      </c>
      <c r="BL215" s="25" t="s">
        <v>375</v>
      </c>
      <c r="BM215" s="25" t="s">
        <v>2139</v>
      </c>
    </row>
    <row r="216" spans="2:65" s="1" customFormat="1" ht="27">
      <c r="B216" s="42"/>
      <c r="C216" s="64"/>
      <c r="D216" s="246" t="s">
        <v>1656</v>
      </c>
      <c r="E216" s="64"/>
      <c r="F216" s="290" t="s">
        <v>14622</v>
      </c>
      <c r="G216" s="64"/>
      <c r="H216" s="64"/>
      <c r="I216" s="173"/>
      <c r="J216" s="64"/>
      <c r="K216" s="64"/>
      <c r="L216" s="62"/>
      <c r="M216" s="291"/>
      <c r="N216" s="43"/>
      <c r="O216" s="43"/>
      <c r="P216" s="43"/>
      <c r="Q216" s="43"/>
      <c r="R216" s="43"/>
      <c r="S216" s="43"/>
      <c r="T216" s="79"/>
      <c r="AT216" s="25" t="s">
        <v>1656</v>
      </c>
      <c r="AU216" s="25" t="s">
        <v>82</v>
      </c>
    </row>
    <row r="217" spans="2:65" s="1" customFormat="1" ht="22.5" customHeight="1">
      <c r="B217" s="42"/>
      <c r="C217" s="203" t="s">
        <v>689</v>
      </c>
      <c r="D217" s="203" t="s">
        <v>311</v>
      </c>
      <c r="E217" s="204" t="s">
        <v>9558</v>
      </c>
      <c r="F217" s="205" t="s">
        <v>14623</v>
      </c>
      <c r="G217" s="206" t="s">
        <v>578</v>
      </c>
      <c r="H217" s="207">
        <v>1</v>
      </c>
      <c r="I217" s="208"/>
      <c r="J217" s="209">
        <f>ROUND(I217*H217,2)</f>
        <v>0</v>
      </c>
      <c r="K217" s="205" t="s">
        <v>21</v>
      </c>
      <c r="L217" s="62"/>
      <c r="M217" s="210" t="s">
        <v>21</v>
      </c>
      <c r="N217" s="211" t="s">
        <v>45</v>
      </c>
      <c r="O217" s="43"/>
      <c r="P217" s="212">
        <f>O217*H217</f>
        <v>0</v>
      </c>
      <c r="Q217" s="212">
        <v>0</v>
      </c>
      <c r="R217" s="212">
        <f>Q217*H217</f>
        <v>0</v>
      </c>
      <c r="S217" s="212">
        <v>0</v>
      </c>
      <c r="T217" s="213">
        <f>S217*H217</f>
        <v>0</v>
      </c>
      <c r="AR217" s="25" t="s">
        <v>375</v>
      </c>
      <c r="AT217" s="25" t="s">
        <v>311</v>
      </c>
      <c r="AU217" s="25" t="s">
        <v>82</v>
      </c>
      <c r="AY217" s="25" t="s">
        <v>308</v>
      </c>
      <c r="BE217" s="214">
        <f>IF(N217="základní",J217,0)</f>
        <v>0</v>
      </c>
      <c r="BF217" s="214">
        <f>IF(N217="snížená",J217,0)</f>
        <v>0</v>
      </c>
      <c r="BG217" s="214">
        <f>IF(N217="zákl. přenesená",J217,0)</f>
        <v>0</v>
      </c>
      <c r="BH217" s="214">
        <f>IF(N217="sníž. přenesená",J217,0)</f>
        <v>0</v>
      </c>
      <c r="BI217" s="214">
        <f>IF(N217="nulová",J217,0)</f>
        <v>0</v>
      </c>
      <c r="BJ217" s="25" t="s">
        <v>82</v>
      </c>
      <c r="BK217" s="214">
        <f>ROUND(I217*H217,2)</f>
        <v>0</v>
      </c>
      <c r="BL217" s="25" t="s">
        <v>375</v>
      </c>
      <c r="BM217" s="25" t="s">
        <v>630</v>
      </c>
    </row>
    <row r="218" spans="2:65" s="1" customFormat="1" ht="27">
      <c r="B218" s="42"/>
      <c r="C218" s="64"/>
      <c r="D218" s="246" t="s">
        <v>1656</v>
      </c>
      <c r="E218" s="64"/>
      <c r="F218" s="290" t="s">
        <v>14624</v>
      </c>
      <c r="G218" s="64"/>
      <c r="H218" s="64"/>
      <c r="I218" s="173"/>
      <c r="J218" s="64"/>
      <c r="K218" s="64"/>
      <c r="L218" s="62"/>
      <c r="M218" s="291"/>
      <c r="N218" s="43"/>
      <c r="O218" s="43"/>
      <c r="P218" s="43"/>
      <c r="Q218" s="43"/>
      <c r="R218" s="43"/>
      <c r="S218" s="43"/>
      <c r="T218" s="79"/>
      <c r="AT218" s="25" t="s">
        <v>1656</v>
      </c>
      <c r="AU218" s="25" t="s">
        <v>82</v>
      </c>
    </row>
    <row r="219" spans="2:65" s="1" customFormat="1" ht="22.5" customHeight="1">
      <c r="B219" s="42"/>
      <c r="C219" s="203" t="s">
        <v>693</v>
      </c>
      <c r="D219" s="203" t="s">
        <v>311</v>
      </c>
      <c r="E219" s="204" t="s">
        <v>9559</v>
      </c>
      <c r="F219" s="205" t="s">
        <v>14625</v>
      </c>
      <c r="G219" s="206" t="s">
        <v>578</v>
      </c>
      <c r="H219" s="207">
        <v>1</v>
      </c>
      <c r="I219" s="208"/>
      <c r="J219" s="209">
        <f>ROUND(I219*H219,2)</f>
        <v>0</v>
      </c>
      <c r="K219" s="205" t="s">
        <v>21</v>
      </c>
      <c r="L219" s="62"/>
      <c r="M219" s="210" t="s">
        <v>21</v>
      </c>
      <c r="N219" s="211" t="s">
        <v>45</v>
      </c>
      <c r="O219" s="43"/>
      <c r="P219" s="212">
        <f>O219*H219</f>
        <v>0</v>
      </c>
      <c r="Q219" s="212">
        <v>0</v>
      </c>
      <c r="R219" s="212">
        <f>Q219*H219</f>
        <v>0</v>
      </c>
      <c r="S219" s="212">
        <v>0</v>
      </c>
      <c r="T219" s="213">
        <f>S219*H219</f>
        <v>0</v>
      </c>
      <c r="AR219" s="25" t="s">
        <v>375</v>
      </c>
      <c r="AT219" s="25" t="s">
        <v>311</v>
      </c>
      <c r="AU219" s="25" t="s">
        <v>82</v>
      </c>
      <c r="AY219" s="25" t="s">
        <v>308</v>
      </c>
      <c r="BE219" s="214">
        <f>IF(N219="základní",J219,0)</f>
        <v>0</v>
      </c>
      <c r="BF219" s="214">
        <f>IF(N219="snížená",J219,0)</f>
        <v>0</v>
      </c>
      <c r="BG219" s="214">
        <f>IF(N219="zákl. přenesená",J219,0)</f>
        <v>0</v>
      </c>
      <c r="BH219" s="214">
        <f>IF(N219="sníž. přenesená",J219,0)</f>
        <v>0</v>
      </c>
      <c r="BI219" s="214">
        <f>IF(N219="nulová",J219,0)</f>
        <v>0</v>
      </c>
      <c r="BJ219" s="25" t="s">
        <v>82</v>
      </c>
      <c r="BK219" s="214">
        <f>ROUND(I219*H219,2)</f>
        <v>0</v>
      </c>
      <c r="BL219" s="25" t="s">
        <v>375</v>
      </c>
      <c r="BM219" s="25" t="s">
        <v>642</v>
      </c>
    </row>
    <row r="220" spans="2:65" s="1" customFormat="1" ht="22.5" customHeight="1">
      <c r="B220" s="42"/>
      <c r="C220" s="203" t="s">
        <v>697</v>
      </c>
      <c r="D220" s="203" t="s">
        <v>311</v>
      </c>
      <c r="E220" s="204" t="s">
        <v>9560</v>
      </c>
      <c r="F220" s="205" t="s">
        <v>14626</v>
      </c>
      <c r="G220" s="206" t="s">
        <v>578</v>
      </c>
      <c r="H220" s="207">
        <v>1</v>
      </c>
      <c r="I220" s="208"/>
      <c r="J220" s="209">
        <f>ROUND(I220*H220,2)</f>
        <v>0</v>
      </c>
      <c r="K220" s="205" t="s">
        <v>21</v>
      </c>
      <c r="L220" s="62"/>
      <c r="M220" s="210" t="s">
        <v>21</v>
      </c>
      <c r="N220" s="211" t="s">
        <v>45</v>
      </c>
      <c r="O220" s="43"/>
      <c r="P220" s="212">
        <f>O220*H220</f>
        <v>0</v>
      </c>
      <c r="Q220" s="212">
        <v>0</v>
      </c>
      <c r="R220" s="212">
        <f>Q220*H220</f>
        <v>0</v>
      </c>
      <c r="S220" s="212">
        <v>0</v>
      </c>
      <c r="T220" s="213">
        <f>S220*H220</f>
        <v>0</v>
      </c>
      <c r="AR220" s="25" t="s">
        <v>375</v>
      </c>
      <c r="AT220" s="25" t="s">
        <v>311</v>
      </c>
      <c r="AU220" s="25" t="s">
        <v>82</v>
      </c>
      <c r="AY220" s="25" t="s">
        <v>308</v>
      </c>
      <c r="BE220" s="214">
        <f>IF(N220="základní",J220,0)</f>
        <v>0</v>
      </c>
      <c r="BF220" s="214">
        <f>IF(N220="snížená",J220,0)</f>
        <v>0</v>
      </c>
      <c r="BG220" s="214">
        <f>IF(N220="zákl. přenesená",J220,0)</f>
        <v>0</v>
      </c>
      <c r="BH220" s="214">
        <f>IF(N220="sníž. přenesená",J220,0)</f>
        <v>0</v>
      </c>
      <c r="BI220" s="214">
        <f>IF(N220="nulová",J220,0)</f>
        <v>0</v>
      </c>
      <c r="BJ220" s="25" t="s">
        <v>82</v>
      </c>
      <c r="BK220" s="214">
        <f>ROUND(I220*H220,2)</f>
        <v>0</v>
      </c>
      <c r="BL220" s="25" t="s">
        <v>375</v>
      </c>
      <c r="BM220" s="25" t="s">
        <v>2161</v>
      </c>
    </row>
    <row r="221" spans="2:65" s="1" customFormat="1" ht="27">
      <c r="B221" s="42"/>
      <c r="C221" s="64"/>
      <c r="D221" s="246" t="s">
        <v>1656</v>
      </c>
      <c r="E221" s="64"/>
      <c r="F221" s="290" t="s">
        <v>14627</v>
      </c>
      <c r="G221" s="64"/>
      <c r="H221" s="64"/>
      <c r="I221" s="173"/>
      <c r="J221" s="64"/>
      <c r="K221" s="64"/>
      <c r="L221" s="62"/>
      <c r="M221" s="291"/>
      <c r="N221" s="43"/>
      <c r="O221" s="43"/>
      <c r="P221" s="43"/>
      <c r="Q221" s="43"/>
      <c r="R221" s="43"/>
      <c r="S221" s="43"/>
      <c r="T221" s="79"/>
      <c r="AT221" s="25" t="s">
        <v>1656</v>
      </c>
      <c r="AU221" s="25" t="s">
        <v>82</v>
      </c>
    </row>
    <row r="222" spans="2:65" s="1" customFormat="1" ht="22.5" customHeight="1">
      <c r="B222" s="42"/>
      <c r="C222" s="203" t="s">
        <v>702</v>
      </c>
      <c r="D222" s="203" t="s">
        <v>311</v>
      </c>
      <c r="E222" s="204" t="s">
        <v>9561</v>
      </c>
      <c r="F222" s="205" t="s">
        <v>14628</v>
      </c>
      <c r="G222" s="206" t="s">
        <v>578</v>
      </c>
      <c r="H222" s="207">
        <v>1</v>
      </c>
      <c r="I222" s="208"/>
      <c r="J222" s="209">
        <f>ROUND(I222*H222,2)</f>
        <v>0</v>
      </c>
      <c r="K222" s="205" t="s">
        <v>21</v>
      </c>
      <c r="L222" s="62"/>
      <c r="M222" s="210" t="s">
        <v>21</v>
      </c>
      <c r="N222" s="211" t="s">
        <v>45</v>
      </c>
      <c r="O222" s="43"/>
      <c r="P222" s="212">
        <f>O222*H222</f>
        <v>0</v>
      </c>
      <c r="Q222" s="212">
        <v>0</v>
      </c>
      <c r="R222" s="212">
        <f>Q222*H222</f>
        <v>0</v>
      </c>
      <c r="S222" s="212">
        <v>0</v>
      </c>
      <c r="T222" s="213">
        <f>S222*H222</f>
        <v>0</v>
      </c>
      <c r="AR222" s="25" t="s">
        <v>375</v>
      </c>
      <c r="AT222" s="25" t="s">
        <v>311</v>
      </c>
      <c r="AU222" s="25" t="s">
        <v>82</v>
      </c>
      <c r="AY222" s="25" t="s">
        <v>308</v>
      </c>
      <c r="BE222" s="214">
        <f>IF(N222="základní",J222,0)</f>
        <v>0</v>
      </c>
      <c r="BF222" s="214">
        <f>IF(N222="snížená",J222,0)</f>
        <v>0</v>
      </c>
      <c r="BG222" s="214">
        <f>IF(N222="zákl. přenesená",J222,0)</f>
        <v>0</v>
      </c>
      <c r="BH222" s="214">
        <f>IF(N222="sníž. přenesená",J222,0)</f>
        <v>0</v>
      </c>
      <c r="BI222" s="214">
        <f>IF(N222="nulová",J222,0)</f>
        <v>0</v>
      </c>
      <c r="BJ222" s="25" t="s">
        <v>82</v>
      </c>
      <c r="BK222" s="214">
        <f>ROUND(I222*H222,2)</f>
        <v>0</v>
      </c>
      <c r="BL222" s="25" t="s">
        <v>375</v>
      </c>
      <c r="BM222" s="25" t="s">
        <v>2172</v>
      </c>
    </row>
    <row r="223" spans="2:65" s="1" customFormat="1" ht="27">
      <c r="B223" s="42"/>
      <c r="C223" s="64"/>
      <c r="D223" s="246" t="s">
        <v>1656</v>
      </c>
      <c r="E223" s="64"/>
      <c r="F223" s="290" t="s">
        <v>14629</v>
      </c>
      <c r="G223" s="64"/>
      <c r="H223" s="64"/>
      <c r="I223" s="173"/>
      <c r="J223" s="64"/>
      <c r="K223" s="64"/>
      <c r="L223" s="62"/>
      <c r="M223" s="291"/>
      <c r="N223" s="43"/>
      <c r="O223" s="43"/>
      <c r="P223" s="43"/>
      <c r="Q223" s="43"/>
      <c r="R223" s="43"/>
      <c r="S223" s="43"/>
      <c r="T223" s="79"/>
      <c r="AT223" s="25" t="s">
        <v>1656</v>
      </c>
      <c r="AU223" s="25" t="s">
        <v>82</v>
      </c>
    </row>
    <row r="224" spans="2:65" s="1" customFormat="1" ht="22.5" customHeight="1">
      <c r="B224" s="42"/>
      <c r="C224" s="203" t="s">
        <v>706</v>
      </c>
      <c r="D224" s="203" t="s">
        <v>311</v>
      </c>
      <c r="E224" s="204" t="s">
        <v>9562</v>
      </c>
      <c r="F224" s="205" t="s">
        <v>14630</v>
      </c>
      <c r="G224" s="206" t="s">
        <v>578</v>
      </c>
      <c r="H224" s="207">
        <v>1</v>
      </c>
      <c r="I224" s="208"/>
      <c r="J224" s="209">
        <f>ROUND(I224*H224,2)</f>
        <v>0</v>
      </c>
      <c r="K224" s="205" t="s">
        <v>21</v>
      </c>
      <c r="L224" s="62"/>
      <c r="M224" s="210" t="s">
        <v>21</v>
      </c>
      <c r="N224" s="211" t="s">
        <v>45</v>
      </c>
      <c r="O224" s="43"/>
      <c r="P224" s="212">
        <f>O224*H224</f>
        <v>0</v>
      </c>
      <c r="Q224" s="212">
        <v>0</v>
      </c>
      <c r="R224" s="212">
        <f>Q224*H224</f>
        <v>0</v>
      </c>
      <c r="S224" s="212">
        <v>0</v>
      </c>
      <c r="T224" s="213">
        <f>S224*H224</f>
        <v>0</v>
      </c>
      <c r="AR224" s="25" t="s">
        <v>375</v>
      </c>
      <c r="AT224" s="25" t="s">
        <v>311</v>
      </c>
      <c r="AU224" s="25" t="s">
        <v>82</v>
      </c>
      <c r="AY224" s="25" t="s">
        <v>308</v>
      </c>
      <c r="BE224" s="214">
        <f>IF(N224="základní",J224,0)</f>
        <v>0</v>
      </c>
      <c r="BF224" s="214">
        <f>IF(N224="snížená",J224,0)</f>
        <v>0</v>
      </c>
      <c r="BG224" s="214">
        <f>IF(N224="zákl. přenesená",J224,0)</f>
        <v>0</v>
      </c>
      <c r="BH224" s="214">
        <f>IF(N224="sníž. přenesená",J224,0)</f>
        <v>0</v>
      </c>
      <c r="BI224" s="214">
        <f>IF(N224="nulová",J224,0)</f>
        <v>0</v>
      </c>
      <c r="BJ224" s="25" t="s">
        <v>82</v>
      </c>
      <c r="BK224" s="214">
        <f>ROUND(I224*H224,2)</f>
        <v>0</v>
      </c>
      <c r="BL224" s="25" t="s">
        <v>375</v>
      </c>
      <c r="BM224" s="25" t="s">
        <v>2180</v>
      </c>
    </row>
    <row r="225" spans="2:65" s="1" customFormat="1" ht="27">
      <c r="B225" s="42"/>
      <c r="C225" s="64"/>
      <c r="D225" s="246" t="s">
        <v>1656</v>
      </c>
      <c r="E225" s="64"/>
      <c r="F225" s="290" t="s">
        <v>14631</v>
      </c>
      <c r="G225" s="64"/>
      <c r="H225" s="64"/>
      <c r="I225" s="173"/>
      <c r="J225" s="64"/>
      <c r="K225" s="64"/>
      <c r="L225" s="62"/>
      <c r="M225" s="291"/>
      <c r="N225" s="43"/>
      <c r="O225" s="43"/>
      <c r="P225" s="43"/>
      <c r="Q225" s="43"/>
      <c r="R225" s="43"/>
      <c r="S225" s="43"/>
      <c r="T225" s="79"/>
      <c r="AT225" s="25" t="s">
        <v>1656</v>
      </c>
      <c r="AU225" s="25" t="s">
        <v>82</v>
      </c>
    </row>
    <row r="226" spans="2:65" s="1" customFormat="1" ht="22.5" customHeight="1">
      <c r="B226" s="42"/>
      <c r="C226" s="203" t="s">
        <v>710</v>
      </c>
      <c r="D226" s="203" t="s">
        <v>311</v>
      </c>
      <c r="E226" s="204" t="s">
        <v>5824</v>
      </c>
      <c r="F226" s="205" t="s">
        <v>14632</v>
      </c>
      <c r="G226" s="206" t="s">
        <v>578</v>
      </c>
      <c r="H226" s="207">
        <v>1</v>
      </c>
      <c r="I226" s="208"/>
      <c r="J226" s="209">
        <f>ROUND(I226*H226,2)</f>
        <v>0</v>
      </c>
      <c r="K226" s="205" t="s">
        <v>21</v>
      </c>
      <c r="L226" s="62"/>
      <c r="M226" s="210" t="s">
        <v>21</v>
      </c>
      <c r="N226" s="211" t="s">
        <v>45</v>
      </c>
      <c r="O226" s="43"/>
      <c r="P226" s="212">
        <f>O226*H226</f>
        <v>0</v>
      </c>
      <c r="Q226" s="212">
        <v>0</v>
      </c>
      <c r="R226" s="212">
        <f>Q226*H226</f>
        <v>0</v>
      </c>
      <c r="S226" s="212">
        <v>0</v>
      </c>
      <c r="T226" s="213">
        <f>S226*H226</f>
        <v>0</v>
      </c>
      <c r="AR226" s="25" t="s">
        <v>375</v>
      </c>
      <c r="AT226" s="25" t="s">
        <v>311</v>
      </c>
      <c r="AU226" s="25" t="s">
        <v>82</v>
      </c>
      <c r="AY226" s="25" t="s">
        <v>308</v>
      </c>
      <c r="BE226" s="214">
        <f>IF(N226="základní",J226,0)</f>
        <v>0</v>
      </c>
      <c r="BF226" s="214">
        <f>IF(N226="snížená",J226,0)</f>
        <v>0</v>
      </c>
      <c r="BG226" s="214">
        <f>IF(N226="zákl. přenesená",J226,0)</f>
        <v>0</v>
      </c>
      <c r="BH226" s="214">
        <f>IF(N226="sníž. přenesená",J226,0)</f>
        <v>0</v>
      </c>
      <c r="BI226" s="214">
        <f>IF(N226="nulová",J226,0)</f>
        <v>0</v>
      </c>
      <c r="BJ226" s="25" t="s">
        <v>82</v>
      </c>
      <c r="BK226" s="214">
        <f>ROUND(I226*H226,2)</f>
        <v>0</v>
      </c>
      <c r="BL226" s="25" t="s">
        <v>375</v>
      </c>
      <c r="BM226" s="25" t="s">
        <v>2189</v>
      </c>
    </row>
    <row r="227" spans="2:65" s="1" customFormat="1" ht="40.5">
      <c r="B227" s="42"/>
      <c r="C227" s="64"/>
      <c r="D227" s="246" t="s">
        <v>1656</v>
      </c>
      <c r="E227" s="64"/>
      <c r="F227" s="290" t="s">
        <v>14633</v>
      </c>
      <c r="G227" s="64"/>
      <c r="H227" s="64"/>
      <c r="I227" s="173"/>
      <c r="J227" s="64"/>
      <c r="K227" s="64"/>
      <c r="L227" s="62"/>
      <c r="M227" s="291"/>
      <c r="N227" s="43"/>
      <c r="O227" s="43"/>
      <c r="P227" s="43"/>
      <c r="Q227" s="43"/>
      <c r="R227" s="43"/>
      <c r="S227" s="43"/>
      <c r="T227" s="79"/>
      <c r="AT227" s="25" t="s">
        <v>1656</v>
      </c>
      <c r="AU227" s="25" t="s">
        <v>82</v>
      </c>
    </row>
    <row r="228" spans="2:65" s="1" customFormat="1" ht="22.5" customHeight="1">
      <c r="B228" s="42"/>
      <c r="C228" s="203" t="s">
        <v>716</v>
      </c>
      <c r="D228" s="203" t="s">
        <v>311</v>
      </c>
      <c r="E228" s="204" t="s">
        <v>5826</v>
      </c>
      <c r="F228" s="205" t="s">
        <v>14634</v>
      </c>
      <c r="G228" s="206" t="s">
        <v>578</v>
      </c>
      <c r="H228" s="207">
        <v>1</v>
      </c>
      <c r="I228" s="208"/>
      <c r="J228" s="209">
        <f>ROUND(I228*H228,2)</f>
        <v>0</v>
      </c>
      <c r="K228" s="205" t="s">
        <v>21</v>
      </c>
      <c r="L228" s="62"/>
      <c r="M228" s="210" t="s">
        <v>21</v>
      </c>
      <c r="N228" s="211" t="s">
        <v>45</v>
      </c>
      <c r="O228" s="43"/>
      <c r="P228" s="212">
        <f>O228*H228</f>
        <v>0</v>
      </c>
      <c r="Q228" s="212">
        <v>0</v>
      </c>
      <c r="R228" s="212">
        <f>Q228*H228</f>
        <v>0</v>
      </c>
      <c r="S228" s="212">
        <v>0</v>
      </c>
      <c r="T228" s="213">
        <f>S228*H228</f>
        <v>0</v>
      </c>
      <c r="AR228" s="25" t="s">
        <v>375</v>
      </c>
      <c r="AT228" s="25" t="s">
        <v>311</v>
      </c>
      <c r="AU228" s="25" t="s">
        <v>82</v>
      </c>
      <c r="AY228" s="25" t="s">
        <v>308</v>
      </c>
      <c r="BE228" s="214">
        <f>IF(N228="základní",J228,0)</f>
        <v>0</v>
      </c>
      <c r="BF228" s="214">
        <f>IF(N228="snížená",J228,0)</f>
        <v>0</v>
      </c>
      <c r="BG228" s="214">
        <f>IF(N228="zákl. přenesená",J228,0)</f>
        <v>0</v>
      </c>
      <c r="BH228" s="214">
        <f>IF(N228="sníž. přenesená",J228,0)</f>
        <v>0</v>
      </c>
      <c r="BI228" s="214">
        <f>IF(N228="nulová",J228,0)</f>
        <v>0</v>
      </c>
      <c r="BJ228" s="25" t="s">
        <v>82</v>
      </c>
      <c r="BK228" s="214">
        <f>ROUND(I228*H228,2)</f>
        <v>0</v>
      </c>
      <c r="BL228" s="25" t="s">
        <v>375</v>
      </c>
      <c r="BM228" s="25" t="s">
        <v>2198</v>
      </c>
    </row>
    <row r="229" spans="2:65" s="1" customFormat="1" ht="27">
      <c r="B229" s="42"/>
      <c r="C229" s="64"/>
      <c r="D229" s="223" t="s">
        <v>1656</v>
      </c>
      <c r="E229" s="64"/>
      <c r="F229" s="292" t="s">
        <v>14635</v>
      </c>
      <c r="G229" s="64"/>
      <c r="H229" s="64"/>
      <c r="I229" s="173"/>
      <c r="J229" s="64"/>
      <c r="K229" s="64"/>
      <c r="L229" s="62"/>
      <c r="M229" s="291"/>
      <c r="N229" s="43"/>
      <c r="O229" s="43"/>
      <c r="P229" s="43"/>
      <c r="Q229" s="43"/>
      <c r="R229" s="43"/>
      <c r="S229" s="43"/>
      <c r="T229" s="79"/>
      <c r="AT229" s="25" t="s">
        <v>1656</v>
      </c>
      <c r="AU229" s="25" t="s">
        <v>82</v>
      </c>
    </row>
    <row r="230" spans="2:65" s="11" customFormat="1" ht="37.35" customHeight="1">
      <c r="B230" s="186"/>
      <c r="C230" s="187"/>
      <c r="D230" s="200" t="s">
        <v>73</v>
      </c>
      <c r="E230" s="296" t="s">
        <v>9704</v>
      </c>
      <c r="F230" s="296" t="s">
        <v>14639</v>
      </c>
      <c r="G230" s="187"/>
      <c r="H230" s="187"/>
      <c r="I230" s="190"/>
      <c r="J230" s="297">
        <f>BK230</f>
        <v>0</v>
      </c>
      <c r="K230" s="187"/>
      <c r="L230" s="192"/>
      <c r="M230" s="193"/>
      <c r="N230" s="194"/>
      <c r="O230" s="194"/>
      <c r="P230" s="195">
        <f>SUM(P231:P246)</f>
        <v>0</v>
      </c>
      <c r="Q230" s="194"/>
      <c r="R230" s="195">
        <f>SUM(R231:R246)</f>
        <v>0</v>
      </c>
      <c r="S230" s="194"/>
      <c r="T230" s="196">
        <f>SUM(T231:T246)</f>
        <v>0</v>
      </c>
      <c r="AR230" s="197" t="s">
        <v>84</v>
      </c>
      <c r="AT230" s="198" t="s">
        <v>73</v>
      </c>
      <c r="AU230" s="198" t="s">
        <v>74</v>
      </c>
      <c r="AY230" s="197" t="s">
        <v>308</v>
      </c>
      <c r="BK230" s="199">
        <f>SUM(BK231:BK246)</f>
        <v>0</v>
      </c>
    </row>
    <row r="231" spans="2:65" s="1" customFormat="1" ht="22.5" customHeight="1">
      <c r="B231" s="42"/>
      <c r="C231" s="203" t="s">
        <v>721</v>
      </c>
      <c r="D231" s="203" t="s">
        <v>311</v>
      </c>
      <c r="E231" s="204" t="s">
        <v>9555</v>
      </c>
      <c r="F231" s="205" t="s">
        <v>14618</v>
      </c>
      <c r="G231" s="206" t="s">
        <v>578</v>
      </c>
      <c r="H231" s="207">
        <v>6</v>
      </c>
      <c r="I231" s="208"/>
      <c r="J231" s="209">
        <f>ROUND(I231*H231,2)</f>
        <v>0</v>
      </c>
      <c r="K231" s="205" t="s">
        <v>21</v>
      </c>
      <c r="L231" s="62"/>
      <c r="M231" s="210" t="s">
        <v>21</v>
      </c>
      <c r="N231" s="211" t="s">
        <v>45</v>
      </c>
      <c r="O231" s="43"/>
      <c r="P231" s="212">
        <f>O231*H231</f>
        <v>0</v>
      </c>
      <c r="Q231" s="212">
        <v>0</v>
      </c>
      <c r="R231" s="212">
        <f>Q231*H231</f>
        <v>0</v>
      </c>
      <c r="S231" s="212">
        <v>0</v>
      </c>
      <c r="T231" s="213">
        <f>S231*H231</f>
        <v>0</v>
      </c>
      <c r="AR231" s="25" t="s">
        <v>375</v>
      </c>
      <c r="AT231" s="25" t="s">
        <v>311</v>
      </c>
      <c r="AU231" s="25" t="s">
        <v>82</v>
      </c>
      <c r="AY231" s="25" t="s">
        <v>308</v>
      </c>
      <c r="BE231" s="214">
        <f>IF(N231="základní",J231,0)</f>
        <v>0</v>
      </c>
      <c r="BF231" s="214">
        <f>IF(N231="snížená",J231,0)</f>
        <v>0</v>
      </c>
      <c r="BG231" s="214">
        <f>IF(N231="zákl. přenesená",J231,0)</f>
        <v>0</v>
      </c>
      <c r="BH231" s="214">
        <f>IF(N231="sníž. přenesená",J231,0)</f>
        <v>0</v>
      </c>
      <c r="BI231" s="214">
        <f>IF(N231="nulová",J231,0)</f>
        <v>0</v>
      </c>
      <c r="BJ231" s="25" t="s">
        <v>82</v>
      </c>
      <c r="BK231" s="214">
        <f>ROUND(I231*H231,2)</f>
        <v>0</v>
      </c>
      <c r="BL231" s="25" t="s">
        <v>375</v>
      </c>
      <c r="BM231" s="25" t="s">
        <v>2206</v>
      </c>
    </row>
    <row r="232" spans="2:65" s="1" customFormat="1" ht="27">
      <c r="B232" s="42"/>
      <c r="C232" s="64"/>
      <c r="D232" s="246" t="s">
        <v>1656</v>
      </c>
      <c r="E232" s="64"/>
      <c r="F232" s="290" t="s">
        <v>14640</v>
      </c>
      <c r="G232" s="64"/>
      <c r="H232" s="64"/>
      <c r="I232" s="173"/>
      <c r="J232" s="64"/>
      <c r="K232" s="64"/>
      <c r="L232" s="62"/>
      <c r="M232" s="291"/>
      <c r="N232" s="43"/>
      <c r="O232" s="43"/>
      <c r="P232" s="43"/>
      <c r="Q232" s="43"/>
      <c r="R232" s="43"/>
      <c r="S232" s="43"/>
      <c r="T232" s="79"/>
      <c r="AT232" s="25" t="s">
        <v>1656</v>
      </c>
      <c r="AU232" s="25" t="s">
        <v>82</v>
      </c>
    </row>
    <row r="233" spans="2:65" s="1" customFormat="1" ht="22.5" customHeight="1">
      <c r="B233" s="42"/>
      <c r="C233" s="203" t="s">
        <v>725</v>
      </c>
      <c r="D233" s="203" t="s">
        <v>311</v>
      </c>
      <c r="E233" s="204" t="s">
        <v>5828</v>
      </c>
      <c r="F233" s="205" t="s">
        <v>14641</v>
      </c>
      <c r="G233" s="206" t="s">
        <v>578</v>
      </c>
      <c r="H233" s="207">
        <v>1</v>
      </c>
      <c r="I233" s="208"/>
      <c r="J233" s="209">
        <f>ROUND(I233*H233,2)</f>
        <v>0</v>
      </c>
      <c r="K233" s="205" t="s">
        <v>21</v>
      </c>
      <c r="L233" s="62"/>
      <c r="M233" s="210" t="s">
        <v>21</v>
      </c>
      <c r="N233" s="211" t="s">
        <v>45</v>
      </c>
      <c r="O233" s="43"/>
      <c r="P233" s="212">
        <f>O233*H233</f>
        <v>0</v>
      </c>
      <c r="Q233" s="212">
        <v>0</v>
      </c>
      <c r="R233" s="212">
        <f>Q233*H233</f>
        <v>0</v>
      </c>
      <c r="S233" s="212">
        <v>0</v>
      </c>
      <c r="T233" s="213">
        <f>S233*H233</f>
        <v>0</v>
      </c>
      <c r="AR233" s="25" t="s">
        <v>375</v>
      </c>
      <c r="AT233" s="25" t="s">
        <v>311</v>
      </c>
      <c r="AU233" s="25" t="s">
        <v>82</v>
      </c>
      <c r="AY233" s="25" t="s">
        <v>308</v>
      </c>
      <c r="BE233" s="214">
        <f>IF(N233="základní",J233,0)</f>
        <v>0</v>
      </c>
      <c r="BF233" s="214">
        <f>IF(N233="snížená",J233,0)</f>
        <v>0</v>
      </c>
      <c r="BG233" s="214">
        <f>IF(N233="zákl. přenesená",J233,0)</f>
        <v>0</v>
      </c>
      <c r="BH233" s="214">
        <f>IF(N233="sníž. přenesená",J233,0)</f>
        <v>0</v>
      </c>
      <c r="BI233" s="214">
        <f>IF(N233="nulová",J233,0)</f>
        <v>0</v>
      </c>
      <c r="BJ233" s="25" t="s">
        <v>82</v>
      </c>
      <c r="BK233" s="214">
        <f>ROUND(I233*H233,2)</f>
        <v>0</v>
      </c>
      <c r="BL233" s="25" t="s">
        <v>375</v>
      </c>
      <c r="BM233" s="25" t="s">
        <v>2215</v>
      </c>
    </row>
    <row r="234" spans="2:65" s="1" customFormat="1" ht="22.5" customHeight="1">
      <c r="B234" s="42"/>
      <c r="C234" s="203" t="s">
        <v>730</v>
      </c>
      <c r="D234" s="203" t="s">
        <v>311</v>
      </c>
      <c r="E234" s="204" t="s">
        <v>5830</v>
      </c>
      <c r="F234" s="205" t="s">
        <v>14642</v>
      </c>
      <c r="G234" s="206" t="s">
        <v>578</v>
      </c>
      <c r="H234" s="207">
        <v>1</v>
      </c>
      <c r="I234" s="208"/>
      <c r="J234" s="209">
        <f>ROUND(I234*H234,2)</f>
        <v>0</v>
      </c>
      <c r="K234" s="205" t="s">
        <v>21</v>
      </c>
      <c r="L234" s="62"/>
      <c r="M234" s="210" t="s">
        <v>21</v>
      </c>
      <c r="N234" s="211" t="s">
        <v>45</v>
      </c>
      <c r="O234" s="43"/>
      <c r="P234" s="212">
        <f>O234*H234</f>
        <v>0</v>
      </c>
      <c r="Q234" s="212">
        <v>0</v>
      </c>
      <c r="R234" s="212">
        <f>Q234*H234</f>
        <v>0</v>
      </c>
      <c r="S234" s="212">
        <v>0</v>
      </c>
      <c r="T234" s="213">
        <f>S234*H234</f>
        <v>0</v>
      </c>
      <c r="AR234" s="25" t="s">
        <v>375</v>
      </c>
      <c r="AT234" s="25" t="s">
        <v>311</v>
      </c>
      <c r="AU234" s="25" t="s">
        <v>82</v>
      </c>
      <c r="AY234" s="25" t="s">
        <v>308</v>
      </c>
      <c r="BE234" s="214">
        <f>IF(N234="základní",J234,0)</f>
        <v>0</v>
      </c>
      <c r="BF234" s="214">
        <f>IF(N234="snížená",J234,0)</f>
        <v>0</v>
      </c>
      <c r="BG234" s="214">
        <f>IF(N234="zákl. přenesená",J234,0)</f>
        <v>0</v>
      </c>
      <c r="BH234" s="214">
        <f>IF(N234="sníž. přenesená",J234,0)</f>
        <v>0</v>
      </c>
      <c r="BI234" s="214">
        <f>IF(N234="nulová",J234,0)</f>
        <v>0</v>
      </c>
      <c r="BJ234" s="25" t="s">
        <v>82</v>
      </c>
      <c r="BK234" s="214">
        <f>ROUND(I234*H234,2)</f>
        <v>0</v>
      </c>
      <c r="BL234" s="25" t="s">
        <v>375</v>
      </c>
      <c r="BM234" s="25" t="s">
        <v>2224</v>
      </c>
    </row>
    <row r="235" spans="2:65" s="1" customFormat="1" ht="27">
      <c r="B235" s="42"/>
      <c r="C235" s="64"/>
      <c r="D235" s="246" t="s">
        <v>1656</v>
      </c>
      <c r="E235" s="64"/>
      <c r="F235" s="290" t="s">
        <v>14643</v>
      </c>
      <c r="G235" s="64"/>
      <c r="H235" s="64"/>
      <c r="I235" s="173"/>
      <c r="J235" s="64"/>
      <c r="K235" s="64"/>
      <c r="L235" s="62"/>
      <c r="M235" s="291"/>
      <c r="N235" s="43"/>
      <c r="O235" s="43"/>
      <c r="P235" s="43"/>
      <c r="Q235" s="43"/>
      <c r="R235" s="43"/>
      <c r="S235" s="43"/>
      <c r="T235" s="79"/>
      <c r="AT235" s="25" t="s">
        <v>1656</v>
      </c>
      <c r="AU235" s="25" t="s">
        <v>82</v>
      </c>
    </row>
    <row r="236" spans="2:65" s="1" customFormat="1" ht="22.5" customHeight="1">
      <c r="B236" s="42"/>
      <c r="C236" s="203" t="s">
        <v>735</v>
      </c>
      <c r="D236" s="203" t="s">
        <v>311</v>
      </c>
      <c r="E236" s="204" t="s">
        <v>9562</v>
      </c>
      <c r="F236" s="205" t="s">
        <v>14630</v>
      </c>
      <c r="G236" s="206" t="s">
        <v>578</v>
      </c>
      <c r="H236" s="207">
        <v>2</v>
      </c>
      <c r="I236" s="208"/>
      <c r="J236" s="209">
        <f>ROUND(I236*H236,2)</f>
        <v>0</v>
      </c>
      <c r="K236" s="205" t="s">
        <v>21</v>
      </c>
      <c r="L236" s="62"/>
      <c r="M236" s="210" t="s">
        <v>21</v>
      </c>
      <c r="N236" s="211" t="s">
        <v>45</v>
      </c>
      <c r="O236" s="43"/>
      <c r="P236" s="212">
        <f>O236*H236</f>
        <v>0</v>
      </c>
      <c r="Q236" s="212">
        <v>0</v>
      </c>
      <c r="R236" s="212">
        <f>Q236*H236</f>
        <v>0</v>
      </c>
      <c r="S236" s="212">
        <v>0</v>
      </c>
      <c r="T236" s="213">
        <f>S236*H236</f>
        <v>0</v>
      </c>
      <c r="AR236" s="25" t="s">
        <v>375</v>
      </c>
      <c r="AT236" s="25" t="s">
        <v>311</v>
      </c>
      <c r="AU236" s="25" t="s">
        <v>82</v>
      </c>
      <c r="AY236" s="25" t="s">
        <v>308</v>
      </c>
      <c r="BE236" s="214">
        <f>IF(N236="základní",J236,0)</f>
        <v>0</v>
      </c>
      <c r="BF236" s="214">
        <f>IF(N236="snížená",J236,0)</f>
        <v>0</v>
      </c>
      <c r="BG236" s="214">
        <f>IF(N236="zákl. přenesená",J236,0)</f>
        <v>0</v>
      </c>
      <c r="BH236" s="214">
        <f>IF(N236="sníž. přenesená",J236,0)</f>
        <v>0</v>
      </c>
      <c r="BI236" s="214">
        <f>IF(N236="nulová",J236,0)</f>
        <v>0</v>
      </c>
      <c r="BJ236" s="25" t="s">
        <v>82</v>
      </c>
      <c r="BK236" s="214">
        <f>ROUND(I236*H236,2)</f>
        <v>0</v>
      </c>
      <c r="BL236" s="25" t="s">
        <v>375</v>
      </c>
      <c r="BM236" s="25" t="s">
        <v>2234</v>
      </c>
    </row>
    <row r="237" spans="2:65" s="1" customFormat="1" ht="27">
      <c r="B237" s="42"/>
      <c r="C237" s="64"/>
      <c r="D237" s="246" t="s">
        <v>1656</v>
      </c>
      <c r="E237" s="64"/>
      <c r="F237" s="290" t="s">
        <v>14644</v>
      </c>
      <c r="G237" s="64"/>
      <c r="H237" s="64"/>
      <c r="I237" s="173"/>
      <c r="J237" s="64"/>
      <c r="K237" s="64"/>
      <c r="L237" s="62"/>
      <c r="M237" s="291"/>
      <c r="N237" s="43"/>
      <c r="O237" s="43"/>
      <c r="P237" s="43"/>
      <c r="Q237" s="43"/>
      <c r="R237" s="43"/>
      <c r="S237" s="43"/>
      <c r="T237" s="79"/>
      <c r="AT237" s="25" t="s">
        <v>1656</v>
      </c>
      <c r="AU237" s="25" t="s">
        <v>82</v>
      </c>
    </row>
    <row r="238" spans="2:65" s="1" customFormat="1" ht="22.5" customHeight="1">
      <c r="B238" s="42"/>
      <c r="C238" s="203" t="s">
        <v>740</v>
      </c>
      <c r="D238" s="203" t="s">
        <v>311</v>
      </c>
      <c r="E238" s="204" t="s">
        <v>5832</v>
      </c>
      <c r="F238" s="205" t="s">
        <v>14645</v>
      </c>
      <c r="G238" s="206" t="s">
        <v>578</v>
      </c>
      <c r="H238" s="207">
        <v>1</v>
      </c>
      <c r="I238" s="208"/>
      <c r="J238" s="209">
        <f>ROUND(I238*H238,2)</f>
        <v>0</v>
      </c>
      <c r="K238" s="205" t="s">
        <v>21</v>
      </c>
      <c r="L238" s="62"/>
      <c r="M238" s="210" t="s">
        <v>21</v>
      </c>
      <c r="N238" s="211" t="s">
        <v>45</v>
      </c>
      <c r="O238" s="43"/>
      <c r="P238" s="212">
        <f>O238*H238</f>
        <v>0</v>
      </c>
      <c r="Q238" s="212">
        <v>0</v>
      </c>
      <c r="R238" s="212">
        <f>Q238*H238</f>
        <v>0</v>
      </c>
      <c r="S238" s="212">
        <v>0</v>
      </c>
      <c r="T238" s="213">
        <f>S238*H238</f>
        <v>0</v>
      </c>
      <c r="AR238" s="25" t="s">
        <v>375</v>
      </c>
      <c r="AT238" s="25" t="s">
        <v>311</v>
      </c>
      <c r="AU238" s="25" t="s">
        <v>82</v>
      </c>
      <c r="AY238" s="25" t="s">
        <v>308</v>
      </c>
      <c r="BE238" s="214">
        <f>IF(N238="základní",J238,0)</f>
        <v>0</v>
      </c>
      <c r="BF238" s="214">
        <f>IF(N238="snížená",J238,0)</f>
        <v>0</v>
      </c>
      <c r="BG238" s="214">
        <f>IF(N238="zákl. přenesená",J238,0)</f>
        <v>0</v>
      </c>
      <c r="BH238" s="214">
        <f>IF(N238="sníž. přenesená",J238,0)</f>
        <v>0</v>
      </c>
      <c r="BI238" s="214">
        <f>IF(N238="nulová",J238,0)</f>
        <v>0</v>
      </c>
      <c r="BJ238" s="25" t="s">
        <v>82</v>
      </c>
      <c r="BK238" s="214">
        <f>ROUND(I238*H238,2)</f>
        <v>0</v>
      </c>
      <c r="BL238" s="25" t="s">
        <v>375</v>
      </c>
      <c r="BM238" s="25" t="s">
        <v>2241</v>
      </c>
    </row>
    <row r="239" spans="2:65" s="1" customFormat="1" ht="40.5">
      <c r="B239" s="42"/>
      <c r="C239" s="64"/>
      <c r="D239" s="246" t="s">
        <v>1656</v>
      </c>
      <c r="E239" s="64"/>
      <c r="F239" s="290" t="s">
        <v>14646</v>
      </c>
      <c r="G239" s="64"/>
      <c r="H239" s="64"/>
      <c r="I239" s="173"/>
      <c r="J239" s="64"/>
      <c r="K239" s="64"/>
      <c r="L239" s="62"/>
      <c r="M239" s="291"/>
      <c r="N239" s="43"/>
      <c r="O239" s="43"/>
      <c r="P239" s="43"/>
      <c r="Q239" s="43"/>
      <c r="R239" s="43"/>
      <c r="S239" s="43"/>
      <c r="T239" s="79"/>
      <c r="AT239" s="25" t="s">
        <v>1656</v>
      </c>
      <c r="AU239" s="25" t="s">
        <v>82</v>
      </c>
    </row>
    <row r="240" spans="2:65" s="1" customFormat="1" ht="22.5" customHeight="1">
      <c r="B240" s="42"/>
      <c r="C240" s="203" t="s">
        <v>745</v>
      </c>
      <c r="D240" s="203" t="s">
        <v>311</v>
      </c>
      <c r="E240" s="204" t="s">
        <v>5834</v>
      </c>
      <c r="F240" s="205" t="s">
        <v>14647</v>
      </c>
      <c r="G240" s="206" t="s">
        <v>578</v>
      </c>
      <c r="H240" s="207">
        <v>1</v>
      </c>
      <c r="I240" s="208"/>
      <c r="J240" s="209">
        <f>ROUND(I240*H240,2)</f>
        <v>0</v>
      </c>
      <c r="K240" s="205" t="s">
        <v>21</v>
      </c>
      <c r="L240" s="62"/>
      <c r="M240" s="210" t="s">
        <v>21</v>
      </c>
      <c r="N240" s="211" t="s">
        <v>45</v>
      </c>
      <c r="O240" s="43"/>
      <c r="P240" s="212">
        <f>O240*H240</f>
        <v>0</v>
      </c>
      <c r="Q240" s="212">
        <v>0</v>
      </c>
      <c r="R240" s="212">
        <f>Q240*H240</f>
        <v>0</v>
      </c>
      <c r="S240" s="212">
        <v>0</v>
      </c>
      <c r="T240" s="213">
        <f>S240*H240</f>
        <v>0</v>
      </c>
      <c r="AR240" s="25" t="s">
        <v>375</v>
      </c>
      <c r="AT240" s="25" t="s">
        <v>311</v>
      </c>
      <c r="AU240" s="25" t="s">
        <v>82</v>
      </c>
      <c r="AY240" s="25" t="s">
        <v>308</v>
      </c>
      <c r="BE240" s="214">
        <f>IF(N240="základní",J240,0)</f>
        <v>0</v>
      </c>
      <c r="BF240" s="214">
        <f>IF(N240="snížená",J240,0)</f>
        <v>0</v>
      </c>
      <c r="BG240" s="214">
        <f>IF(N240="zákl. přenesená",J240,0)</f>
        <v>0</v>
      </c>
      <c r="BH240" s="214">
        <f>IF(N240="sníž. přenesená",J240,0)</f>
        <v>0</v>
      </c>
      <c r="BI240" s="214">
        <f>IF(N240="nulová",J240,0)</f>
        <v>0</v>
      </c>
      <c r="BJ240" s="25" t="s">
        <v>82</v>
      </c>
      <c r="BK240" s="214">
        <f>ROUND(I240*H240,2)</f>
        <v>0</v>
      </c>
      <c r="BL240" s="25" t="s">
        <v>375</v>
      </c>
      <c r="BM240" s="25" t="s">
        <v>2248</v>
      </c>
    </row>
    <row r="241" spans="2:65" s="1" customFormat="1" ht="27">
      <c r="B241" s="42"/>
      <c r="C241" s="64"/>
      <c r="D241" s="246" t="s">
        <v>1656</v>
      </c>
      <c r="E241" s="64"/>
      <c r="F241" s="290" t="s">
        <v>14648</v>
      </c>
      <c r="G241" s="64"/>
      <c r="H241" s="64"/>
      <c r="I241" s="173"/>
      <c r="J241" s="64"/>
      <c r="K241" s="64"/>
      <c r="L241" s="62"/>
      <c r="M241" s="291"/>
      <c r="N241" s="43"/>
      <c r="O241" s="43"/>
      <c r="P241" s="43"/>
      <c r="Q241" s="43"/>
      <c r="R241" s="43"/>
      <c r="S241" s="43"/>
      <c r="T241" s="79"/>
      <c r="AT241" s="25" t="s">
        <v>1656</v>
      </c>
      <c r="AU241" s="25" t="s">
        <v>82</v>
      </c>
    </row>
    <row r="242" spans="2:65" s="1" customFormat="1" ht="22.5" customHeight="1">
      <c r="B242" s="42"/>
      <c r="C242" s="203" t="s">
        <v>750</v>
      </c>
      <c r="D242" s="203" t="s">
        <v>311</v>
      </c>
      <c r="E242" s="204" t="s">
        <v>5837</v>
      </c>
      <c r="F242" s="205" t="s">
        <v>14649</v>
      </c>
      <c r="G242" s="206" t="s">
        <v>578</v>
      </c>
      <c r="H242" s="207">
        <v>2</v>
      </c>
      <c r="I242" s="208"/>
      <c r="J242" s="209">
        <f>ROUND(I242*H242,2)</f>
        <v>0</v>
      </c>
      <c r="K242" s="205" t="s">
        <v>21</v>
      </c>
      <c r="L242" s="62"/>
      <c r="M242" s="210" t="s">
        <v>21</v>
      </c>
      <c r="N242" s="211" t="s">
        <v>45</v>
      </c>
      <c r="O242" s="43"/>
      <c r="P242" s="212">
        <f>O242*H242</f>
        <v>0</v>
      </c>
      <c r="Q242" s="212">
        <v>0</v>
      </c>
      <c r="R242" s="212">
        <f>Q242*H242</f>
        <v>0</v>
      </c>
      <c r="S242" s="212">
        <v>0</v>
      </c>
      <c r="T242" s="213">
        <f>S242*H242</f>
        <v>0</v>
      </c>
      <c r="AR242" s="25" t="s">
        <v>375</v>
      </c>
      <c r="AT242" s="25" t="s">
        <v>311</v>
      </c>
      <c r="AU242" s="25" t="s">
        <v>82</v>
      </c>
      <c r="AY242" s="25" t="s">
        <v>308</v>
      </c>
      <c r="BE242" s="214">
        <f>IF(N242="základní",J242,0)</f>
        <v>0</v>
      </c>
      <c r="BF242" s="214">
        <f>IF(N242="snížená",J242,0)</f>
        <v>0</v>
      </c>
      <c r="BG242" s="214">
        <f>IF(N242="zákl. přenesená",J242,0)</f>
        <v>0</v>
      </c>
      <c r="BH242" s="214">
        <f>IF(N242="sníž. přenesená",J242,0)</f>
        <v>0</v>
      </c>
      <c r="BI242" s="214">
        <f>IF(N242="nulová",J242,0)</f>
        <v>0</v>
      </c>
      <c r="BJ242" s="25" t="s">
        <v>82</v>
      </c>
      <c r="BK242" s="214">
        <f>ROUND(I242*H242,2)</f>
        <v>0</v>
      </c>
      <c r="BL242" s="25" t="s">
        <v>375</v>
      </c>
      <c r="BM242" s="25" t="s">
        <v>2257</v>
      </c>
    </row>
    <row r="243" spans="2:65" s="1" customFormat="1" ht="22.5" customHeight="1">
      <c r="B243" s="42"/>
      <c r="C243" s="203" t="s">
        <v>522</v>
      </c>
      <c r="D243" s="203" t="s">
        <v>311</v>
      </c>
      <c r="E243" s="204" t="s">
        <v>5839</v>
      </c>
      <c r="F243" s="205" t="s">
        <v>14650</v>
      </c>
      <c r="G243" s="206" t="s">
        <v>578</v>
      </c>
      <c r="H243" s="207">
        <v>1</v>
      </c>
      <c r="I243" s="208"/>
      <c r="J243" s="209">
        <f>ROUND(I243*H243,2)</f>
        <v>0</v>
      </c>
      <c r="K243" s="205" t="s">
        <v>21</v>
      </c>
      <c r="L243" s="62"/>
      <c r="M243" s="210" t="s">
        <v>21</v>
      </c>
      <c r="N243" s="211" t="s">
        <v>45</v>
      </c>
      <c r="O243" s="43"/>
      <c r="P243" s="212">
        <f>O243*H243</f>
        <v>0</v>
      </c>
      <c r="Q243" s="212">
        <v>0</v>
      </c>
      <c r="R243" s="212">
        <f>Q243*H243</f>
        <v>0</v>
      </c>
      <c r="S243" s="212">
        <v>0</v>
      </c>
      <c r="T243" s="213">
        <f>S243*H243</f>
        <v>0</v>
      </c>
      <c r="AR243" s="25" t="s">
        <v>375</v>
      </c>
      <c r="AT243" s="25" t="s">
        <v>311</v>
      </c>
      <c r="AU243" s="25" t="s">
        <v>82</v>
      </c>
      <c r="AY243" s="25" t="s">
        <v>308</v>
      </c>
      <c r="BE243" s="214">
        <f>IF(N243="základní",J243,0)</f>
        <v>0</v>
      </c>
      <c r="BF243" s="214">
        <f>IF(N243="snížená",J243,0)</f>
        <v>0</v>
      </c>
      <c r="BG243" s="214">
        <f>IF(N243="zákl. přenesená",J243,0)</f>
        <v>0</v>
      </c>
      <c r="BH243" s="214">
        <f>IF(N243="sníž. přenesená",J243,0)</f>
        <v>0</v>
      </c>
      <c r="BI243" s="214">
        <f>IF(N243="nulová",J243,0)</f>
        <v>0</v>
      </c>
      <c r="BJ243" s="25" t="s">
        <v>82</v>
      </c>
      <c r="BK243" s="214">
        <f>ROUND(I243*H243,2)</f>
        <v>0</v>
      </c>
      <c r="BL243" s="25" t="s">
        <v>375</v>
      </c>
      <c r="BM243" s="25" t="s">
        <v>2266</v>
      </c>
    </row>
    <row r="244" spans="2:65" s="1" customFormat="1" ht="27">
      <c r="B244" s="42"/>
      <c r="C244" s="64"/>
      <c r="D244" s="246" t="s">
        <v>1656</v>
      </c>
      <c r="E244" s="64"/>
      <c r="F244" s="290" t="s">
        <v>14651</v>
      </c>
      <c r="G244" s="64"/>
      <c r="H244" s="64"/>
      <c r="I244" s="173"/>
      <c r="J244" s="64"/>
      <c r="K244" s="64"/>
      <c r="L244" s="62"/>
      <c r="M244" s="291"/>
      <c r="N244" s="43"/>
      <c r="O244" s="43"/>
      <c r="P244" s="43"/>
      <c r="Q244" s="43"/>
      <c r="R244" s="43"/>
      <c r="S244" s="43"/>
      <c r="T244" s="79"/>
      <c r="AT244" s="25" t="s">
        <v>1656</v>
      </c>
      <c r="AU244" s="25" t="s">
        <v>82</v>
      </c>
    </row>
    <row r="245" spans="2:65" s="1" customFormat="1" ht="22.5" customHeight="1">
      <c r="B245" s="42"/>
      <c r="C245" s="203" t="s">
        <v>1248</v>
      </c>
      <c r="D245" s="203" t="s">
        <v>311</v>
      </c>
      <c r="E245" s="204" t="s">
        <v>5841</v>
      </c>
      <c r="F245" s="205" t="s">
        <v>14652</v>
      </c>
      <c r="G245" s="206" t="s">
        <v>578</v>
      </c>
      <c r="H245" s="207">
        <v>1</v>
      </c>
      <c r="I245" s="208"/>
      <c r="J245" s="209">
        <f>ROUND(I245*H245,2)</f>
        <v>0</v>
      </c>
      <c r="K245" s="205" t="s">
        <v>21</v>
      </c>
      <c r="L245" s="62"/>
      <c r="M245" s="210" t="s">
        <v>21</v>
      </c>
      <c r="N245" s="211" t="s">
        <v>45</v>
      </c>
      <c r="O245" s="43"/>
      <c r="P245" s="212">
        <f>O245*H245</f>
        <v>0</v>
      </c>
      <c r="Q245" s="212">
        <v>0</v>
      </c>
      <c r="R245" s="212">
        <f>Q245*H245</f>
        <v>0</v>
      </c>
      <c r="S245" s="212">
        <v>0</v>
      </c>
      <c r="T245" s="213">
        <f>S245*H245</f>
        <v>0</v>
      </c>
      <c r="AR245" s="25" t="s">
        <v>375</v>
      </c>
      <c r="AT245" s="25" t="s">
        <v>311</v>
      </c>
      <c r="AU245" s="25" t="s">
        <v>82</v>
      </c>
      <c r="AY245" s="25" t="s">
        <v>308</v>
      </c>
      <c r="BE245" s="214">
        <f>IF(N245="základní",J245,0)</f>
        <v>0</v>
      </c>
      <c r="BF245" s="214">
        <f>IF(N245="snížená",J245,0)</f>
        <v>0</v>
      </c>
      <c r="BG245" s="214">
        <f>IF(N245="zákl. přenesená",J245,0)</f>
        <v>0</v>
      </c>
      <c r="BH245" s="214">
        <f>IF(N245="sníž. přenesená",J245,0)</f>
        <v>0</v>
      </c>
      <c r="BI245" s="214">
        <f>IF(N245="nulová",J245,0)</f>
        <v>0</v>
      </c>
      <c r="BJ245" s="25" t="s">
        <v>82</v>
      </c>
      <c r="BK245" s="214">
        <f>ROUND(I245*H245,2)</f>
        <v>0</v>
      </c>
      <c r="BL245" s="25" t="s">
        <v>375</v>
      </c>
      <c r="BM245" s="25" t="s">
        <v>2277</v>
      </c>
    </row>
    <row r="246" spans="2:65" s="1" customFormat="1" ht="22.5" customHeight="1">
      <c r="B246" s="42"/>
      <c r="C246" s="203" t="s">
        <v>528</v>
      </c>
      <c r="D246" s="203" t="s">
        <v>311</v>
      </c>
      <c r="E246" s="204" t="s">
        <v>5843</v>
      </c>
      <c r="F246" s="205" t="s">
        <v>14653</v>
      </c>
      <c r="G246" s="206" t="s">
        <v>578</v>
      </c>
      <c r="H246" s="207">
        <v>1</v>
      </c>
      <c r="I246" s="208"/>
      <c r="J246" s="209">
        <f>ROUND(I246*H246,2)</f>
        <v>0</v>
      </c>
      <c r="K246" s="205" t="s">
        <v>21</v>
      </c>
      <c r="L246" s="62"/>
      <c r="M246" s="210" t="s">
        <v>21</v>
      </c>
      <c r="N246" s="211" t="s">
        <v>45</v>
      </c>
      <c r="O246" s="43"/>
      <c r="P246" s="212">
        <f>O246*H246</f>
        <v>0</v>
      </c>
      <c r="Q246" s="212">
        <v>0</v>
      </c>
      <c r="R246" s="212">
        <f>Q246*H246</f>
        <v>0</v>
      </c>
      <c r="S246" s="212">
        <v>0</v>
      </c>
      <c r="T246" s="213">
        <f>S246*H246</f>
        <v>0</v>
      </c>
      <c r="AR246" s="25" t="s">
        <v>375</v>
      </c>
      <c r="AT246" s="25" t="s">
        <v>311</v>
      </c>
      <c r="AU246" s="25" t="s">
        <v>82</v>
      </c>
      <c r="AY246" s="25" t="s">
        <v>308</v>
      </c>
      <c r="BE246" s="214">
        <f>IF(N246="základní",J246,0)</f>
        <v>0</v>
      </c>
      <c r="BF246" s="214">
        <f>IF(N246="snížená",J246,0)</f>
        <v>0</v>
      </c>
      <c r="BG246" s="214">
        <f>IF(N246="zákl. přenesená",J246,0)</f>
        <v>0</v>
      </c>
      <c r="BH246" s="214">
        <f>IF(N246="sníž. přenesená",J246,0)</f>
        <v>0</v>
      </c>
      <c r="BI246" s="214">
        <f>IF(N246="nulová",J246,0)</f>
        <v>0</v>
      </c>
      <c r="BJ246" s="25" t="s">
        <v>82</v>
      </c>
      <c r="BK246" s="214">
        <f>ROUND(I246*H246,2)</f>
        <v>0</v>
      </c>
      <c r="BL246" s="25" t="s">
        <v>375</v>
      </c>
      <c r="BM246" s="25" t="s">
        <v>2285</v>
      </c>
    </row>
    <row r="247" spans="2:65" s="11" customFormat="1" ht="37.35" customHeight="1">
      <c r="B247" s="186"/>
      <c r="C247" s="187"/>
      <c r="D247" s="200" t="s">
        <v>73</v>
      </c>
      <c r="E247" s="296" t="s">
        <v>9736</v>
      </c>
      <c r="F247" s="296" t="s">
        <v>14654</v>
      </c>
      <c r="G247" s="187"/>
      <c r="H247" s="187"/>
      <c r="I247" s="190"/>
      <c r="J247" s="297">
        <f>BK247</f>
        <v>0</v>
      </c>
      <c r="K247" s="187"/>
      <c r="L247" s="192"/>
      <c r="M247" s="193"/>
      <c r="N247" s="194"/>
      <c r="O247" s="194"/>
      <c r="P247" s="195">
        <f>SUM(P248:P253)</f>
        <v>0</v>
      </c>
      <c r="Q247" s="194"/>
      <c r="R247" s="195">
        <f>SUM(R248:R253)</f>
        <v>0</v>
      </c>
      <c r="S247" s="194"/>
      <c r="T247" s="196">
        <f>SUM(T248:T253)</f>
        <v>0</v>
      </c>
      <c r="AR247" s="197" t="s">
        <v>84</v>
      </c>
      <c r="AT247" s="198" t="s">
        <v>73</v>
      </c>
      <c r="AU247" s="198" t="s">
        <v>74</v>
      </c>
      <c r="AY247" s="197" t="s">
        <v>308</v>
      </c>
      <c r="BK247" s="199">
        <f>SUM(BK248:BK253)</f>
        <v>0</v>
      </c>
    </row>
    <row r="248" spans="2:65" s="1" customFormat="1" ht="22.5" customHeight="1">
      <c r="B248" s="42"/>
      <c r="C248" s="203" t="s">
        <v>570</v>
      </c>
      <c r="D248" s="203" t="s">
        <v>311</v>
      </c>
      <c r="E248" s="204" t="s">
        <v>5845</v>
      </c>
      <c r="F248" s="205" t="s">
        <v>14655</v>
      </c>
      <c r="G248" s="206" t="s">
        <v>578</v>
      </c>
      <c r="H248" s="207">
        <v>1</v>
      </c>
      <c r="I248" s="208"/>
      <c r="J248" s="209">
        <f>ROUND(I248*H248,2)</f>
        <v>0</v>
      </c>
      <c r="K248" s="205" t="s">
        <v>21</v>
      </c>
      <c r="L248" s="62"/>
      <c r="M248" s="210" t="s">
        <v>21</v>
      </c>
      <c r="N248" s="211" t="s">
        <v>45</v>
      </c>
      <c r="O248" s="43"/>
      <c r="P248" s="212">
        <f>O248*H248</f>
        <v>0</v>
      </c>
      <c r="Q248" s="212">
        <v>0</v>
      </c>
      <c r="R248" s="212">
        <f>Q248*H248</f>
        <v>0</v>
      </c>
      <c r="S248" s="212">
        <v>0</v>
      </c>
      <c r="T248" s="213">
        <f>S248*H248</f>
        <v>0</v>
      </c>
      <c r="AR248" s="25" t="s">
        <v>375</v>
      </c>
      <c r="AT248" s="25" t="s">
        <v>311</v>
      </c>
      <c r="AU248" s="25" t="s">
        <v>82</v>
      </c>
      <c r="AY248" s="25" t="s">
        <v>308</v>
      </c>
      <c r="BE248" s="214">
        <f>IF(N248="základní",J248,0)</f>
        <v>0</v>
      </c>
      <c r="BF248" s="214">
        <f>IF(N248="snížená",J248,0)</f>
        <v>0</v>
      </c>
      <c r="BG248" s="214">
        <f>IF(N248="zákl. přenesená",J248,0)</f>
        <v>0</v>
      </c>
      <c r="BH248" s="214">
        <f>IF(N248="sníž. přenesená",J248,0)</f>
        <v>0</v>
      </c>
      <c r="BI248" s="214">
        <f>IF(N248="nulová",J248,0)</f>
        <v>0</v>
      </c>
      <c r="BJ248" s="25" t="s">
        <v>82</v>
      </c>
      <c r="BK248" s="214">
        <f>ROUND(I248*H248,2)</f>
        <v>0</v>
      </c>
      <c r="BL248" s="25" t="s">
        <v>375</v>
      </c>
      <c r="BM248" s="25" t="s">
        <v>2292</v>
      </c>
    </row>
    <row r="249" spans="2:65" s="1" customFormat="1" ht="40.5">
      <c r="B249" s="42"/>
      <c r="C249" s="64"/>
      <c r="D249" s="246" t="s">
        <v>1656</v>
      </c>
      <c r="E249" s="64"/>
      <c r="F249" s="290" t="s">
        <v>14656</v>
      </c>
      <c r="G249" s="64"/>
      <c r="H249" s="64"/>
      <c r="I249" s="173"/>
      <c r="J249" s="64"/>
      <c r="K249" s="64"/>
      <c r="L249" s="62"/>
      <c r="M249" s="291"/>
      <c r="N249" s="43"/>
      <c r="O249" s="43"/>
      <c r="P249" s="43"/>
      <c r="Q249" s="43"/>
      <c r="R249" s="43"/>
      <c r="S249" s="43"/>
      <c r="T249" s="79"/>
      <c r="AT249" s="25" t="s">
        <v>1656</v>
      </c>
      <c r="AU249" s="25" t="s">
        <v>82</v>
      </c>
    </row>
    <row r="250" spans="2:65" s="1" customFormat="1" ht="22.5" customHeight="1">
      <c r="B250" s="42"/>
      <c r="C250" s="203" t="s">
        <v>2038</v>
      </c>
      <c r="D250" s="203" t="s">
        <v>311</v>
      </c>
      <c r="E250" s="204" t="s">
        <v>5847</v>
      </c>
      <c r="F250" s="205" t="s">
        <v>14657</v>
      </c>
      <c r="G250" s="206" t="s">
        <v>578</v>
      </c>
      <c r="H250" s="207">
        <v>1</v>
      </c>
      <c r="I250" s="208"/>
      <c r="J250" s="209">
        <f>ROUND(I250*H250,2)</f>
        <v>0</v>
      </c>
      <c r="K250" s="205" t="s">
        <v>21</v>
      </c>
      <c r="L250" s="62"/>
      <c r="M250" s="210" t="s">
        <v>21</v>
      </c>
      <c r="N250" s="211" t="s">
        <v>45</v>
      </c>
      <c r="O250" s="43"/>
      <c r="P250" s="212">
        <f>O250*H250</f>
        <v>0</v>
      </c>
      <c r="Q250" s="212">
        <v>0</v>
      </c>
      <c r="R250" s="212">
        <f>Q250*H250</f>
        <v>0</v>
      </c>
      <c r="S250" s="212">
        <v>0</v>
      </c>
      <c r="T250" s="213">
        <f>S250*H250</f>
        <v>0</v>
      </c>
      <c r="AR250" s="25" t="s">
        <v>375</v>
      </c>
      <c r="AT250" s="25" t="s">
        <v>311</v>
      </c>
      <c r="AU250" s="25" t="s">
        <v>82</v>
      </c>
      <c r="AY250" s="25" t="s">
        <v>308</v>
      </c>
      <c r="BE250" s="214">
        <f>IF(N250="základní",J250,0)</f>
        <v>0</v>
      </c>
      <c r="BF250" s="214">
        <f>IF(N250="snížená",J250,0)</f>
        <v>0</v>
      </c>
      <c r="BG250" s="214">
        <f>IF(N250="zákl. přenesená",J250,0)</f>
        <v>0</v>
      </c>
      <c r="BH250" s="214">
        <f>IF(N250="sníž. přenesená",J250,0)</f>
        <v>0</v>
      </c>
      <c r="BI250" s="214">
        <f>IF(N250="nulová",J250,0)</f>
        <v>0</v>
      </c>
      <c r="BJ250" s="25" t="s">
        <v>82</v>
      </c>
      <c r="BK250" s="214">
        <f>ROUND(I250*H250,2)</f>
        <v>0</v>
      </c>
      <c r="BL250" s="25" t="s">
        <v>375</v>
      </c>
      <c r="BM250" s="25" t="s">
        <v>2301</v>
      </c>
    </row>
    <row r="251" spans="2:65" s="1" customFormat="1" ht="27">
      <c r="B251" s="42"/>
      <c r="C251" s="64"/>
      <c r="D251" s="246" t="s">
        <v>1656</v>
      </c>
      <c r="E251" s="64"/>
      <c r="F251" s="290" t="s">
        <v>14658</v>
      </c>
      <c r="G251" s="64"/>
      <c r="H251" s="64"/>
      <c r="I251" s="173"/>
      <c r="J251" s="64"/>
      <c r="K251" s="64"/>
      <c r="L251" s="62"/>
      <c r="M251" s="291"/>
      <c r="N251" s="43"/>
      <c r="O251" s="43"/>
      <c r="P251" s="43"/>
      <c r="Q251" s="43"/>
      <c r="R251" s="43"/>
      <c r="S251" s="43"/>
      <c r="T251" s="79"/>
      <c r="AT251" s="25" t="s">
        <v>1656</v>
      </c>
      <c r="AU251" s="25" t="s">
        <v>82</v>
      </c>
    </row>
    <row r="252" spans="2:65" s="1" customFormat="1" ht="22.5" customHeight="1">
      <c r="B252" s="42"/>
      <c r="C252" s="203" t="s">
        <v>2042</v>
      </c>
      <c r="D252" s="203" t="s">
        <v>311</v>
      </c>
      <c r="E252" s="204" t="s">
        <v>5849</v>
      </c>
      <c r="F252" s="205" t="s">
        <v>14659</v>
      </c>
      <c r="G252" s="206" t="s">
        <v>578</v>
      </c>
      <c r="H252" s="207">
        <v>1</v>
      </c>
      <c r="I252" s="208"/>
      <c r="J252" s="209">
        <f>ROUND(I252*H252,2)</f>
        <v>0</v>
      </c>
      <c r="K252" s="205" t="s">
        <v>21</v>
      </c>
      <c r="L252" s="62"/>
      <c r="M252" s="210" t="s">
        <v>21</v>
      </c>
      <c r="N252" s="211" t="s">
        <v>45</v>
      </c>
      <c r="O252" s="43"/>
      <c r="P252" s="212">
        <f>O252*H252</f>
        <v>0</v>
      </c>
      <c r="Q252" s="212">
        <v>0</v>
      </c>
      <c r="R252" s="212">
        <f>Q252*H252</f>
        <v>0</v>
      </c>
      <c r="S252" s="212">
        <v>0</v>
      </c>
      <c r="T252" s="213">
        <f>S252*H252</f>
        <v>0</v>
      </c>
      <c r="AR252" s="25" t="s">
        <v>375</v>
      </c>
      <c r="AT252" s="25" t="s">
        <v>311</v>
      </c>
      <c r="AU252" s="25" t="s">
        <v>82</v>
      </c>
      <c r="AY252" s="25" t="s">
        <v>308</v>
      </c>
      <c r="BE252" s="214">
        <f>IF(N252="základní",J252,0)</f>
        <v>0</v>
      </c>
      <c r="BF252" s="214">
        <f>IF(N252="snížená",J252,0)</f>
        <v>0</v>
      </c>
      <c r="BG252" s="214">
        <f>IF(N252="zákl. přenesená",J252,0)</f>
        <v>0</v>
      </c>
      <c r="BH252" s="214">
        <f>IF(N252="sníž. přenesená",J252,0)</f>
        <v>0</v>
      </c>
      <c r="BI252" s="214">
        <f>IF(N252="nulová",J252,0)</f>
        <v>0</v>
      </c>
      <c r="BJ252" s="25" t="s">
        <v>82</v>
      </c>
      <c r="BK252" s="214">
        <f>ROUND(I252*H252,2)</f>
        <v>0</v>
      </c>
      <c r="BL252" s="25" t="s">
        <v>375</v>
      </c>
      <c r="BM252" s="25" t="s">
        <v>2311</v>
      </c>
    </row>
    <row r="253" spans="2:65" s="1" customFormat="1" ht="27">
      <c r="B253" s="42"/>
      <c r="C253" s="64"/>
      <c r="D253" s="223" t="s">
        <v>1656</v>
      </c>
      <c r="E253" s="64"/>
      <c r="F253" s="292" t="s">
        <v>14660</v>
      </c>
      <c r="G253" s="64"/>
      <c r="H253" s="64"/>
      <c r="I253" s="173"/>
      <c r="J253" s="64"/>
      <c r="K253" s="64"/>
      <c r="L253" s="62"/>
      <c r="M253" s="291"/>
      <c r="N253" s="43"/>
      <c r="O253" s="43"/>
      <c r="P253" s="43"/>
      <c r="Q253" s="43"/>
      <c r="R253" s="43"/>
      <c r="S253" s="43"/>
      <c r="T253" s="79"/>
      <c r="AT253" s="25" t="s">
        <v>1656</v>
      </c>
      <c r="AU253" s="25" t="s">
        <v>82</v>
      </c>
    </row>
    <row r="254" spans="2:65" s="11" customFormat="1" ht="37.35" customHeight="1">
      <c r="B254" s="186"/>
      <c r="C254" s="187"/>
      <c r="D254" s="200" t="s">
        <v>73</v>
      </c>
      <c r="E254" s="296" t="s">
        <v>9762</v>
      </c>
      <c r="F254" s="296" t="s">
        <v>14661</v>
      </c>
      <c r="G254" s="187"/>
      <c r="H254" s="187"/>
      <c r="I254" s="190"/>
      <c r="J254" s="297">
        <f>BK254</f>
        <v>0</v>
      </c>
      <c r="K254" s="187"/>
      <c r="L254" s="192"/>
      <c r="M254" s="193"/>
      <c r="N254" s="194"/>
      <c r="O254" s="194"/>
      <c r="P254" s="195">
        <f>SUM(P255:P276)</f>
        <v>0</v>
      </c>
      <c r="Q254" s="194"/>
      <c r="R254" s="195">
        <f>SUM(R255:R276)</f>
        <v>0</v>
      </c>
      <c r="S254" s="194"/>
      <c r="T254" s="196">
        <f>SUM(T255:T276)</f>
        <v>0</v>
      </c>
      <c r="AR254" s="197" t="s">
        <v>84</v>
      </c>
      <c r="AT254" s="198" t="s">
        <v>73</v>
      </c>
      <c r="AU254" s="198" t="s">
        <v>74</v>
      </c>
      <c r="AY254" s="197" t="s">
        <v>308</v>
      </c>
      <c r="BK254" s="199">
        <f>SUM(BK255:BK276)</f>
        <v>0</v>
      </c>
    </row>
    <row r="255" spans="2:65" s="1" customFormat="1" ht="22.5" customHeight="1">
      <c r="B255" s="42"/>
      <c r="C255" s="203" t="s">
        <v>2044</v>
      </c>
      <c r="D255" s="203" t="s">
        <v>311</v>
      </c>
      <c r="E255" s="204" t="s">
        <v>5851</v>
      </c>
      <c r="F255" s="205" t="s">
        <v>14662</v>
      </c>
      <c r="G255" s="206" t="s">
        <v>578</v>
      </c>
      <c r="H255" s="207">
        <v>3</v>
      </c>
      <c r="I255" s="208"/>
      <c r="J255" s="209">
        <f>ROUND(I255*H255,2)</f>
        <v>0</v>
      </c>
      <c r="K255" s="205" t="s">
        <v>21</v>
      </c>
      <c r="L255" s="62"/>
      <c r="M255" s="210" t="s">
        <v>21</v>
      </c>
      <c r="N255" s="211" t="s">
        <v>45</v>
      </c>
      <c r="O255" s="43"/>
      <c r="P255" s="212">
        <f>O255*H255</f>
        <v>0</v>
      </c>
      <c r="Q255" s="212">
        <v>0</v>
      </c>
      <c r="R255" s="212">
        <f>Q255*H255</f>
        <v>0</v>
      </c>
      <c r="S255" s="212">
        <v>0</v>
      </c>
      <c r="T255" s="213">
        <f>S255*H255</f>
        <v>0</v>
      </c>
      <c r="AR255" s="25" t="s">
        <v>375</v>
      </c>
      <c r="AT255" s="25" t="s">
        <v>311</v>
      </c>
      <c r="AU255" s="25" t="s">
        <v>82</v>
      </c>
      <c r="AY255" s="25" t="s">
        <v>308</v>
      </c>
      <c r="BE255" s="214">
        <f>IF(N255="základní",J255,0)</f>
        <v>0</v>
      </c>
      <c r="BF255" s="214">
        <f>IF(N255="snížená",J255,0)</f>
        <v>0</v>
      </c>
      <c r="BG255" s="214">
        <f>IF(N255="zákl. přenesená",J255,0)</f>
        <v>0</v>
      </c>
      <c r="BH255" s="214">
        <f>IF(N255="sníž. přenesená",J255,0)</f>
        <v>0</v>
      </c>
      <c r="BI255" s="214">
        <f>IF(N255="nulová",J255,0)</f>
        <v>0</v>
      </c>
      <c r="BJ255" s="25" t="s">
        <v>82</v>
      </c>
      <c r="BK255" s="214">
        <f>ROUND(I255*H255,2)</f>
        <v>0</v>
      </c>
      <c r="BL255" s="25" t="s">
        <v>375</v>
      </c>
      <c r="BM255" s="25" t="s">
        <v>2319</v>
      </c>
    </row>
    <row r="256" spans="2:65" s="1" customFormat="1" ht="27">
      <c r="B256" s="42"/>
      <c r="C256" s="64"/>
      <c r="D256" s="246" t="s">
        <v>1656</v>
      </c>
      <c r="E256" s="64"/>
      <c r="F256" s="290" t="s">
        <v>14663</v>
      </c>
      <c r="G256" s="64"/>
      <c r="H256" s="64"/>
      <c r="I256" s="173"/>
      <c r="J256" s="64"/>
      <c r="K256" s="64"/>
      <c r="L256" s="62"/>
      <c r="M256" s="291"/>
      <c r="N256" s="43"/>
      <c r="O256" s="43"/>
      <c r="P256" s="43"/>
      <c r="Q256" s="43"/>
      <c r="R256" s="43"/>
      <c r="S256" s="43"/>
      <c r="T256" s="79"/>
      <c r="AT256" s="25" t="s">
        <v>1656</v>
      </c>
      <c r="AU256" s="25" t="s">
        <v>82</v>
      </c>
    </row>
    <row r="257" spans="2:65" s="1" customFormat="1" ht="22.5" customHeight="1">
      <c r="B257" s="42"/>
      <c r="C257" s="203" t="s">
        <v>2048</v>
      </c>
      <c r="D257" s="203" t="s">
        <v>311</v>
      </c>
      <c r="E257" s="204" t="s">
        <v>5853</v>
      </c>
      <c r="F257" s="205" t="s">
        <v>14664</v>
      </c>
      <c r="G257" s="206" t="s">
        <v>578</v>
      </c>
      <c r="H257" s="207">
        <v>3</v>
      </c>
      <c r="I257" s="208"/>
      <c r="J257" s="209">
        <f>ROUND(I257*H257,2)</f>
        <v>0</v>
      </c>
      <c r="K257" s="205" t="s">
        <v>21</v>
      </c>
      <c r="L257" s="62"/>
      <c r="M257" s="210" t="s">
        <v>21</v>
      </c>
      <c r="N257" s="211" t="s">
        <v>45</v>
      </c>
      <c r="O257" s="43"/>
      <c r="P257" s="212">
        <f>O257*H257</f>
        <v>0</v>
      </c>
      <c r="Q257" s="212">
        <v>0</v>
      </c>
      <c r="R257" s="212">
        <f>Q257*H257</f>
        <v>0</v>
      </c>
      <c r="S257" s="212">
        <v>0</v>
      </c>
      <c r="T257" s="213">
        <f>S257*H257</f>
        <v>0</v>
      </c>
      <c r="AR257" s="25" t="s">
        <v>375</v>
      </c>
      <c r="AT257" s="25" t="s">
        <v>311</v>
      </c>
      <c r="AU257" s="25" t="s">
        <v>82</v>
      </c>
      <c r="AY257" s="25" t="s">
        <v>308</v>
      </c>
      <c r="BE257" s="214">
        <f>IF(N257="základní",J257,0)</f>
        <v>0</v>
      </c>
      <c r="BF257" s="214">
        <f>IF(N257="snížená",J257,0)</f>
        <v>0</v>
      </c>
      <c r="BG257" s="214">
        <f>IF(N257="zákl. přenesená",J257,0)</f>
        <v>0</v>
      </c>
      <c r="BH257" s="214">
        <f>IF(N257="sníž. přenesená",J257,0)</f>
        <v>0</v>
      </c>
      <c r="BI257" s="214">
        <f>IF(N257="nulová",J257,0)</f>
        <v>0</v>
      </c>
      <c r="BJ257" s="25" t="s">
        <v>82</v>
      </c>
      <c r="BK257" s="214">
        <f>ROUND(I257*H257,2)</f>
        <v>0</v>
      </c>
      <c r="BL257" s="25" t="s">
        <v>375</v>
      </c>
      <c r="BM257" s="25" t="s">
        <v>2327</v>
      </c>
    </row>
    <row r="258" spans="2:65" s="1" customFormat="1" ht="22.5" customHeight="1">
      <c r="B258" s="42"/>
      <c r="C258" s="203" t="s">
        <v>2051</v>
      </c>
      <c r="D258" s="203" t="s">
        <v>311</v>
      </c>
      <c r="E258" s="204" t="s">
        <v>5824</v>
      </c>
      <c r="F258" s="205" t="s">
        <v>14632</v>
      </c>
      <c r="G258" s="206" t="s">
        <v>578</v>
      </c>
      <c r="H258" s="207">
        <v>3</v>
      </c>
      <c r="I258" s="208"/>
      <c r="J258" s="209">
        <f>ROUND(I258*H258,2)</f>
        <v>0</v>
      </c>
      <c r="K258" s="205" t="s">
        <v>21</v>
      </c>
      <c r="L258" s="62"/>
      <c r="M258" s="210" t="s">
        <v>21</v>
      </c>
      <c r="N258" s="211" t="s">
        <v>45</v>
      </c>
      <c r="O258" s="43"/>
      <c r="P258" s="212">
        <f>O258*H258</f>
        <v>0</v>
      </c>
      <c r="Q258" s="212">
        <v>0</v>
      </c>
      <c r="R258" s="212">
        <f>Q258*H258</f>
        <v>0</v>
      </c>
      <c r="S258" s="212">
        <v>0</v>
      </c>
      <c r="T258" s="213">
        <f>S258*H258</f>
        <v>0</v>
      </c>
      <c r="AR258" s="25" t="s">
        <v>375</v>
      </c>
      <c r="AT258" s="25" t="s">
        <v>311</v>
      </c>
      <c r="AU258" s="25" t="s">
        <v>82</v>
      </c>
      <c r="AY258" s="25" t="s">
        <v>308</v>
      </c>
      <c r="BE258" s="214">
        <f>IF(N258="základní",J258,0)</f>
        <v>0</v>
      </c>
      <c r="BF258" s="214">
        <f>IF(N258="snížená",J258,0)</f>
        <v>0</v>
      </c>
      <c r="BG258" s="214">
        <f>IF(N258="zákl. přenesená",J258,0)</f>
        <v>0</v>
      </c>
      <c r="BH258" s="214">
        <f>IF(N258="sníž. přenesená",J258,0)</f>
        <v>0</v>
      </c>
      <c r="BI258" s="214">
        <f>IF(N258="nulová",J258,0)</f>
        <v>0</v>
      </c>
      <c r="BJ258" s="25" t="s">
        <v>82</v>
      </c>
      <c r="BK258" s="214">
        <f>ROUND(I258*H258,2)</f>
        <v>0</v>
      </c>
      <c r="BL258" s="25" t="s">
        <v>375</v>
      </c>
      <c r="BM258" s="25" t="s">
        <v>2335</v>
      </c>
    </row>
    <row r="259" spans="2:65" s="1" customFormat="1" ht="40.5">
      <c r="B259" s="42"/>
      <c r="C259" s="64"/>
      <c r="D259" s="246" t="s">
        <v>1656</v>
      </c>
      <c r="E259" s="64"/>
      <c r="F259" s="290" t="s">
        <v>14633</v>
      </c>
      <c r="G259" s="64"/>
      <c r="H259" s="64"/>
      <c r="I259" s="173"/>
      <c r="J259" s="64"/>
      <c r="K259" s="64"/>
      <c r="L259" s="62"/>
      <c r="M259" s="291"/>
      <c r="N259" s="43"/>
      <c r="O259" s="43"/>
      <c r="P259" s="43"/>
      <c r="Q259" s="43"/>
      <c r="R259" s="43"/>
      <c r="S259" s="43"/>
      <c r="T259" s="79"/>
      <c r="AT259" s="25" t="s">
        <v>1656</v>
      </c>
      <c r="AU259" s="25" t="s">
        <v>82</v>
      </c>
    </row>
    <row r="260" spans="2:65" s="1" customFormat="1" ht="22.5" customHeight="1">
      <c r="B260" s="42"/>
      <c r="C260" s="203" t="s">
        <v>2055</v>
      </c>
      <c r="D260" s="203" t="s">
        <v>311</v>
      </c>
      <c r="E260" s="204" t="s">
        <v>5855</v>
      </c>
      <c r="F260" s="205" t="s">
        <v>14665</v>
      </c>
      <c r="G260" s="206" t="s">
        <v>578</v>
      </c>
      <c r="H260" s="207">
        <v>1</v>
      </c>
      <c r="I260" s="208"/>
      <c r="J260" s="209">
        <f>ROUND(I260*H260,2)</f>
        <v>0</v>
      </c>
      <c r="K260" s="205" t="s">
        <v>21</v>
      </c>
      <c r="L260" s="62"/>
      <c r="M260" s="210" t="s">
        <v>21</v>
      </c>
      <c r="N260" s="211" t="s">
        <v>45</v>
      </c>
      <c r="O260" s="43"/>
      <c r="P260" s="212">
        <f>O260*H260</f>
        <v>0</v>
      </c>
      <c r="Q260" s="212">
        <v>0</v>
      </c>
      <c r="R260" s="212">
        <f>Q260*H260</f>
        <v>0</v>
      </c>
      <c r="S260" s="212">
        <v>0</v>
      </c>
      <c r="T260" s="213">
        <f>S260*H260</f>
        <v>0</v>
      </c>
      <c r="AR260" s="25" t="s">
        <v>375</v>
      </c>
      <c r="AT260" s="25" t="s">
        <v>311</v>
      </c>
      <c r="AU260" s="25" t="s">
        <v>82</v>
      </c>
      <c r="AY260" s="25" t="s">
        <v>308</v>
      </c>
      <c r="BE260" s="214">
        <f>IF(N260="základní",J260,0)</f>
        <v>0</v>
      </c>
      <c r="BF260" s="214">
        <f>IF(N260="snížená",J260,0)</f>
        <v>0</v>
      </c>
      <c r="BG260" s="214">
        <f>IF(N260="zákl. přenesená",J260,0)</f>
        <v>0</v>
      </c>
      <c r="BH260" s="214">
        <f>IF(N260="sníž. přenesená",J260,0)</f>
        <v>0</v>
      </c>
      <c r="BI260" s="214">
        <f>IF(N260="nulová",J260,0)</f>
        <v>0</v>
      </c>
      <c r="BJ260" s="25" t="s">
        <v>82</v>
      </c>
      <c r="BK260" s="214">
        <f>ROUND(I260*H260,2)</f>
        <v>0</v>
      </c>
      <c r="BL260" s="25" t="s">
        <v>375</v>
      </c>
      <c r="BM260" s="25" t="s">
        <v>2340</v>
      </c>
    </row>
    <row r="261" spans="2:65" s="1" customFormat="1" ht="40.5">
      <c r="B261" s="42"/>
      <c r="C261" s="64"/>
      <c r="D261" s="246" t="s">
        <v>1656</v>
      </c>
      <c r="E261" s="64"/>
      <c r="F261" s="290" t="s">
        <v>14666</v>
      </c>
      <c r="G261" s="64"/>
      <c r="H261" s="64"/>
      <c r="I261" s="173"/>
      <c r="J261" s="64"/>
      <c r="K261" s="64"/>
      <c r="L261" s="62"/>
      <c r="M261" s="291"/>
      <c r="N261" s="43"/>
      <c r="O261" s="43"/>
      <c r="P261" s="43"/>
      <c r="Q261" s="43"/>
      <c r="R261" s="43"/>
      <c r="S261" s="43"/>
      <c r="T261" s="79"/>
      <c r="AT261" s="25" t="s">
        <v>1656</v>
      </c>
      <c r="AU261" s="25" t="s">
        <v>82</v>
      </c>
    </row>
    <row r="262" spans="2:65" s="1" customFormat="1" ht="22.5" customHeight="1">
      <c r="B262" s="42"/>
      <c r="C262" s="203" t="s">
        <v>2057</v>
      </c>
      <c r="D262" s="203" t="s">
        <v>311</v>
      </c>
      <c r="E262" s="204" t="s">
        <v>9555</v>
      </c>
      <c r="F262" s="205" t="s">
        <v>14618</v>
      </c>
      <c r="G262" s="206" t="s">
        <v>578</v>
      </c>
      <c r="H262" s="207">
        <v>1</v>
      </c>
      <c r="I262" s="208"/>
      <c r="J262" s="209">
        <f>ROUND(I262*H262,2)</f>
        <v>0</v>
      </c>
      <c r="K262" s="205" t="s">
        <v>21</v>
      </c>
      <c r="L262" s="62"/>
      <c r="M262" s="210" t="s">
        <v>21</v>
      </c>
      <c r="N262" s="211" t="s">
        <v>45</v>
      </c>
      <c r="O262" s="43"/>
      <c r="P262" s="212">
        <f>O262*H262</f>
        <v>0</v>
      </c>
      <c r="Q262" s="212">
        <v>0</v>
      </c>
      <c r="R262" s="212">
        <f>Q262*H262</f>
        <v>0</v>
      </c>
      <c r="S262" s="212">
        <v>0</v>
      </c>
      <c r="T262" s="213">
        <f>S262*H262</f>
        <v>0</v>
      </c>
      <c r="AR262" s="25" t="s">
        <v>375</v>
      </c>
      <c r="AT262" s="25" t="s">
        <v>311</v>
      </c>
      <c r="AU262" s="25" t="s">
        <v>82</v>
      </c>
      <c r="AY262" s="25" t="s">
        <v>308</v>
      </c>
      <c r="BE262" s="214">
        <f>IF(N262="základní",J262,0)</f>
        <v>0</v>
      </c>
      <c r="BF262" s="214">
        <f>IF(N262="snížená",J262,0)</f>
        <v>0</v>
      </c>
      <c r="BG262" s="214">
        <f>IF(N262="zákl. přenesená",J262,0)</f>
        <v>0</v>
      </c>
      <c r="BH262" s="214">
        <f>IF(N262="sníž. přenesená",J262,0)</f>
        <v>0</v>
      </c>
      <c r="BI262" s="214">
        <f>IF(N262="nulová",J262,0)</f>
        <v>0</v>
      </c>
      <c r="BJ262" s="25" t="s">
        <v>82</v>
      </c>
      <c r="BK262" s="214">
        <f>ROUND(I262*H262,2)</f>
        <v>0</v>
      </c>
      <c r="BL262" s="25" t="s">
        <v>375</v>
      </c>
      <c r="BM262" s="25" t="s">
        <v>2348</v>
      </c>
    </row>
    <row r="263" spans="2:65" s="1" customFormat="1" ht="27">
      <c r="B263" s="42"/>
      <c r="C263" s="64"/>
      <c r="D263" s="246" t="s">
        <v>1656</v>
      </c>
      <c r="E263" s="64"/>
      <c r="F263" s="290" t="s">
        <v>14619</v>
      </c>
      <c r="G263" s="64"/>
      <c r="H263" s="64"/>
      <c r="I263" s="173"/>
      <c r="J263" s="64"/>
      <c r="K263" s="64"/>
      <c r="L263" s="62"/>
      <c r="M263" s="291"/>
      <c r="N263" s="43"/>
      <c r="O263" s="43"/>
      <c r="P263" s="43"/>
      <c r="Q263" s="43"/>
      <c r="R263" s="43"/>
      <c r="S263" s="43"/>
      <c r="T263" s="79"/>
      <c r="AT263" s="25" t="s">
        <v>1656</v>
      </c>
      <c r="AU263" s="25" t="s">
        <v>82</v>
      </c>
    </row>
    <row r="264" spans="2:65" s="1" customFormat="1" ht="22.5" customHeight="1">
      <c r="B264" s="42"/>
      <c r="C264" s="203" t="s">
        <v>2061</v>
      </c>
      <c r="D264" s="203" t="s">
        <v>311</v>
      </c>
      <c r="E264" s="204" t="s">
        <v>9554</v>
      </c>
      <c r="F264" s="205" t="s">
        <v>14616</v>
      </c>
      <c r="G264" s="206" t="s">
        <v>578</v>
      </c>
      <c r="H264" s="207">
        <v>1</v>
      </c>
      <c r="I264" s="208"/>
      <c r="J264" s="209">
        <f>ROUND(I264*H264,2)</f>
        <v>0</v>
      </c>
      <c r="K264" s="205" t="s">
        <v>21</v>
      </c>
      <c r="L264" s="62"/>
      <c r="M264" s="210" t="s">
        <v>21</v>
      </c>
      <c r="N264" s="211" t="s">
        <v>45</v>
      </c>
      <c r="O264" s="43"/>
      <c r="P264" s="212">
        <f>O264*H264</f>
        <v>0</v>
      </c>
      <c r="Q264" s="212">
        <v>0</v>
      </c>
      <c r="R264" s="212">
        <f>Q264*H264</f>
        <v>0</v>
      </c>
      <c r="S264" s="212">
        <v>0</v>
      </c>
      <c r="T264" s="213">
        <f>S264*H264</f>
        <v>0</v>
      </c>
      <c r="AR264" s="25" t="s">
        <v>375</v>
      </c>
      <c r="AT264" s="25" t="s">
        <v>311</v>
      </c>
      <c r="AU264" s="25" t="s">
        <v>82</v>
      </c>
      <c r="AY264" s="25" t="s">
        <v>308</v>
      </c>
      <c r="BE264" s="214">
        <f>IF(N264="základní",J264,0)</f>
        <v>0</v>
      </c>
      <c r="BF264" s="214">
        <f>IF(N264="snížená",J264,0)</f>
        <v>0</v>
      </c>
      <c r="BG264" s="214">
        <f>IF(N264="zákl. přenesená",J264,0)</f>
        <v>0</v>
      </c>
      <c r="BH264" s="214">
        <f>IF(N264="sníž. přenesená",J264,0)</f>
        <v>0</v>
      </c>
      <c r="BI264" s="214">
        <f>IF(N264="nulová",J264,0)</f>
        <v>0</v>
      </c>
      <c r="BJ264" s="25" t="s">
        <v>82</v>
      </c>
      <c r="BK264" s="214">
        <f>ROUND(I264*H264,2)</f>
        <v>0</v>
      </c>
      <c r="BL264" s="25" t="s">
        <v>375</v>
      </c>
      <c r="BM264" s="25" t="s">
        <v>2358</v>
      </c>
    </row>
    <row r="265" spans="2:65" s="1" customFormat="1" ht="27">
      <c r="B265" s="42"/>
      <c r="C265" s="64"/>
      <c r="D265" s="246" t="s">
        <v>1656</v>
      </c>
      <c r="E265" s="64"/>
      <c r="F265" s="290" t="s">
        <v>14617</v>
      </c>
      <c r="G265" s="64"/>
      <c r="H265" s="64"/>
      <c r="I265" s="173"/>
      <c r="J265" s="64"/>
      <c r="K265" s="64"/>
      <c r="L265" s="62"/>
      <c r="M265" s="291"/>
      <c r="N265" s="43"/>
      <c r="O265" s="43"/>
      <c r="P265" s="43"/>
      <c r="Q265" s="43"/>
      <c r="R265" s="43"/>
      <c r="S265" s="43"/>
      <c r="T265" s="79"/>
      <c r="AT265" s="25" t="s">
        <v>1656</v>
      </c>
      <c r="AU265" s="25" t="s">
        <v>82</v>
      </c>
    </row>
    <row r="266" spans="2:65" s="1" customFormat="1" ht="22.5" customHeight="1">
      <c r="B266" s="42"/>
      <c r="C266" s="203" t="s">
        <v>2063</v>
      </c>
      <c r="D266" s="203" t="s">
        <v>311</v>
      </c>
      <c r="E266" s="204" t="s">
        <v>9560</v>
      </c>
      <c r="F266" s="205" t="s">
        <v>14626</v>
      </c>
      <c r="G266" s="206" t="s">
        <v>578</v>
      </c>
      <c r="H266" s="207">
        <v>2</v>
      </c>
      <c r="I266" s="208"/>
      <c r="J266" s="209">
        <f>ROUND(I266*H266,2)</f>
        <v>0</v>
      </c>
      <c r="K266" s="205" t="s">
        <v>21</v>
      </c>
      <c r="L266" s="62"/>
      <c r="M266" s="210" t="s">
        <v>21</v>
      </c>
      <c r="N266" s="211" t="s">
        <v>45</v>
      </c>
      <c r="O266" s="43"/>
      <c r="P266" s="212">
        <f>O266*H266</f>
        <v>0</v>
      </c>
      <c r="Q266" s="212">
        <v>0</v>
      </c>
      <c r="R266" s="212">
        <f>Q266*H266</f>
        <v>0</v>
      </c>
      <c r="S266" s="212">
        <v>0</v>
      </c>
      <c r="T266" s="213">
        <f>S266*H266</f>
        <v>0</v>
      </c>
      <c r="AR266" s="25" t="s">
        <v>375</v>
      </c>
      <c r="AT266" s="25" t="s">
        <v>311</v>
      </c>
      <c r="AU266" s="25" t="s">
        <v>82</v>
      </c>
      <c r="AY266" s="25" t="s">
        <v>308</v>
      </c>
      <c r="BE266" s="214">
        <f>IF(N266="základní",J266,0)</f>
        <v>0</v>
      </c>
      <c r="BF266" s="214">
        <f>IF(N266="snížená",J266,0)</f>
        <v>0</v>
      </c>
      <c r="BG266" s="214">
        <f>IF(N266="zákl. přenesená",J266,0)</f>
        <v>0</v>
      </c>
      <c r="BH266" s="214">
        <f>IF(N266="sníž. přenesená",J266,0)</f>
        <v>0</v>
      </c>
      <c r="BI266" s="214">
        <f>IF(N266="nulová",J266,0)</f>
        <v>0</v>
      </c>
      <c r="BJ266" s="25" t="s">
        <v>82</v>
      </c>
      <c r="BK266" s="214">
        <f>ROUND(I266*H266,2)</f>
        <v>0</v>
      </c>
      <c r="BL266" s="25" t="s">
        <v>375</v>
      </c>
      <c r="BM266" s="25" t="s">
        <v>2365</v>
      </c>
    </row>
    <row r="267" spans="2:65" s="1" customFormat="1" ht="27">
      <c r="B267" s="42"/>
      <c r="C267" s="64"/>
      <c r="D267" s="246" t="s">
        <v>1656</v>
      </c>
      <c r="E267" s="64"/>
      <c r="F267" s="290" t="s">
        <v>14667</v>
      </c>
      <c r="G267" s="64"/>
      <c r="H267" s="64"/>
      <c r="I267" s="173"/>
      <c r="J267" s="64"/>
      <c r="K267" s="64"/>
      <c r="L267" s="62"/>
      <c r="M267" s="291"/>
      <c r="N267" s="43"/>
      <c r="O267" s="43"/>
      <c r="P267" s="43"/>
      <c r="Q267" s="43"/>
      <c r="R267" s="43"/>
      <c r="S267" s="43"/>
      <c r="T267" s="79"/>
      <c r="AT267" s="25" t="s">
        <v>1656</v>
      </c>
      <c r="AU267" s="25" t="s">
        <v>82</v>
      </c>
    </row>
    <row r="268" spans="2:65" s="1" customFormat="1" ht="22.5" customHeight="1">
      <c r="B268" s="42"/>
      <c r="C268" s="203" t="s">
        <v>2067</v>
      </c>
      <c r="D268" s="203" t="s">
        <v>311</v>
      </c>
      <c r="E268" s="204" t="s">
        <v>9561</v>
      </c>
      <c r="F268" s="205" t="s">
        <v>14628</v>
      </c>
      <c r="G268" s="206" t="s">
        <v>578</v>
      </c>
      <c r="H268" s="207">
        <v>1</v>
      </c>
      <c r="I268" s="208"/>
      <c r="J268" s="209">
        <f>ROUND(I268*H268,2)</f>
        <v>0</v>
      </c>
      <c r="K268" s="205" t="s">
        <v>21</v>
      </c>
      <c r="L268" s="62"/>
      <c r="M268" s="210" t="s">
        <v>21</v>
      </c>
      <c r="N268" s="211" t="s">
        <v>45</v>
      </c>
      <c r="O268" s="43"/>
      <c r="P268" s="212">
        <f>O268*H268</f>
        <v>0</v>
      </c>
      <c r="Q268" s="212">
        <v>0</v>
      </c>
      <c r="R268" s="212">
        <f>Q268*H268</f>
        <v>0</v>
      </c>
      <c r="S268" s="212">
        <v>0</v>
      </c>
      <c r="T268" s="213">
        <f>S268*H268</f>
        <v>0</v>
      </c>
      <c r="AR268" s="25" t="s">
        <v>375</v>
      </c>
      <c r="AT268" s="25" t="s">
        <v>311</v>
      </c>
      <c r="AU268" s="25" t="s">
        <v>82</v>
      </c>
      <c r="AY268" s="25" t="s">
        <v>308</v>
      </c>
      <c r="BE268" s="214">
        <f>IF(N268="základní",J268,0)</f>
        <v>0</v>
      </c>
      <c r="BF268" s="214">
        <f>IF(N268="snížená",J268,0)</f>
        <v>0</v>
      </c>
      <c r="BG268" s="214">
        <f>IF(N268="zákl. přenesená",J268,0)</f>
        <v>0</v>
      </c>
      <c r="BH268" s="214">
        <f>IF(N268="sníž. přenesená",J268,0)</f>
        <v>0</v>
      </c>
      <c r="BI268" s="214">
        <f>IF(N268="nulová",J268,0)</f>
        <v>0</v>
      </c>
      <c r="BJ268" s="25" t="s">
        <v>82</v>
      </c>
      <c r="BK268" s="214">
        <f>ROUND(I268*H268,2)</f>
        <v>0</v>
      </c>
      <c r="BL268" s="25" t="s">
        <v>375</v>
      </c>
      <c r="BM268" s="25" t="s">
        <v>2372</v>
      </c>
    </row>
    <row r="269" spans="2:65" s="1" customFormat="1" ht="27">
      <c r="B269" s="42"/>
      <c r="C269" s="64"/>
      <c r="D269" s="246" t="s">
        <v>1656</v>
      </c>
      <c r="E269" s="64"/>
      <c r="F269" s="290" t="s">
        <v>14668</v>
      </c>
      <c r="G269" s="64"/>
      <c r="H269" s="64"/>
      <c r="I269" s="173"/>
      <c r="J269" s="64"/>
      <c r="K269" s="64"/>
      <c r="L269" s="62"/>
      <c r="M269" s="291"/>
      <c r="N269" s="43"/>
      <c r="O269" s="43"/>
      <c r="P269" s="43"/>
      <c r="Q269" s="43"/>
      <c r="R269" s="43"/>
      <c r="S269" s="43"/>
      <c r="T269" s="79"/>
      <c r="AT269" s="25" t="s">
        <v>1656</v>
      </c>
      <c r="AU269" s="25" t="s">
        <v>82</v>
      </c>
    </row>
    <row r="270" spans="2:65" s="1" customFormat="1" ht="22.5" customHeight="1">
      <c r="B270" s="42"/>
      <c r="C270" s="203" t="s">
        <v>2071</v>
      </c>
      <c r="D270" s="203" t="s">
        <v>311</v>
      </c>
      <c r="E270" s="204" t="s">
        <v>9562</v>
      </c>
      <c r="F270" s="205" t="s">
        <v>14630</v>
      </c>
      <c r="G270" s="206" t="s">
        <v>578</v>
      </c>
      <c r="H270" s="207">
        <v>2</v>
      </c>
      <c r="I270" s="208"/>
      <c r="J270" s="209">
        <f>ROUND(I270*H270,2)</f>
        <v>0</v>
      </c>
      <c r="K270" s="205" t="s">
        <v>21</v>
      </c>
      <c r="L270" s="62"/>
      <c r="M270" s="210" t="s">
        <v>21</v>
      </c>
      <c r="N270" s="211" t="s">
        <v>45</v>
      </c>
      <c r="O270" s="43"/>
      <c r="P270" s="212">
        <f>O270*H270</f>
        <v>0</v>
      </c>
      <c r="Q270" s="212">
        <v>0</v>
      </c>
      <c r="R270" s="212">
        <f>Q270*H270</f>
        <v>0</v>
      </c>
      <c r="S270" s="212">
        <v>0</v>
      </c>
      <c r="T270" s="213">
        <f>S270*H270</f>
        <v>0</v>
      </c>
      <c r="AR270" s="25" t="s">
        <v>375</v>
      </c>
      <c r="AT270" s="25" t="s">
        <v>311</v>
      </c>
      <c r="AU270" s="25" t="s">
        <v>82</v>
      </c>
      <c r="AY270" s="25" t="s">
        <v>308</v>
      </c>
      <c r="BE270" s="214">
        <f>IF(N270="základní",J270,0)</f>
        <v>0</v>
      </c>
      <c r="BF270" s="214">
        <f>IF(N270="snížená",J270,0)</f>
        <v>0</v>
      </c>
      <c r="BG270" s="214">
        <f>IF(N270="zákl. přenesená",J270,0)</f>
        <v>0</v>
      </c>
      <c r="BH270" s="214">
        <f>IF(N270="sníž. přenesená",J270,0)</f>
        <v>0</v>
      </c>
      <c r="BI270" s="214">
        <f>IF(N270="nulová",J270,0)</f>
        <v>0</v>
      </c>
      <c r="BJ270" s="25" t="s">
        <v>82</v>
      </c>
      <c r="BK270" s="214">
        <f>ROUND(I270*H270,2)</f>
        <v>0</v>
      </c>
      <c r="BL270" s="25" t="s">
        <v>375</v>
      </c>
      <c r="BM270" s="25" t="s">
        <v>2381</v>
      </c>
    </row>
    <row r="271" spans="2:65" s="1" customFormat="1" ht="27">
      <c r="B271" s="42"/>
      <c r="C271" s="64"/>
      <c r="D271" s="246" t="s">
        <v>1656</v>
      </c>
      <c r="E271" s="64"/>
      <c r="F271" s="290" t="s">
        <v>14644</v>
      </c>
      <c r="G271" s="64"/>
      <c r="H271" s="64"/>
      <c r="I271" s="173"/>
      <c r="J271" s="64"/>
      <c r="K271" s="64"/>
      <c r="L271" s="62"/>
      <c r="M271" s="291"/>
      <c r="N271" s="43"/>
      <c r="O271" s="43"/>
      <c r="P271" s="43"/>
      <c r="Q271" s="43"/>
      <c r="R271" s="43"/>
      <c r="S271" s="43"/>
      <c r="T271" s="79"/>
      <c r="AT271" s="25" t="s">
        <v>1656</v>
      </c>
      <c r="AU271" s="25" t="s">
        <v>82</v>
      </c>
    </row>
    <row r="272" spans="2:65" s="1" customFormat="1" ht="22.5" customHeight="1">
      <c r="B272" s="42"/>
      <c r="C272" s="203" t="s">
        <v>2075</v>
      </c>
      <c r="D272" s="203" t="s">
        <v>311</v>
      </c>
      <c r="E272" s="204" t="s">
        <v>5857</v>
      </c>
      <c r="F272" s="205" t="s">
        <v>14669</v>
      </c>
      <c r="G272" s="206" t="s">
        <v>578</v>
      </c>
      <c r="H272" s="207">
        <v>3</v>
      </c>
      <c r="I272" s="208"/>
      <c r="J272" s="209">
        <f>ROUND(I272*H272,2)</f>
        <v>0</v>
      </c>
      <c r="K272" s="205" t="s">
        <v>21</v>
      </c>
      <c r="L272" s="62"/>
      <c r="M272" s="210" t="s">
        <v>21</v>
      </c>
      <c r="N272" s="211" t="s">
        <v>45</v>
      </c>
      <c r="O272" s="43"/>
      <c r="P272" s="212">
        <f>O272*H272</f>
        <v>0</v>
      </c>
      <c r="Q272" s="212">
        <v>0</v>
      </c>
      <c r="R272" s="212">
        <f>Q272*H272</f>
        <v>0</v>
      </c>
      <c r="S272" s="212">
        <v>0</v>
      </c>
      <c r="T272" s="213">
        <f>S272*H272</f>
        <v>0</v>
      </c>
      <c r="AR272" s="25" t="s">
        <v>375</v>
      </c>
      <c r="AT272" s="25" t="s">
        <v>311</v>
      </c>
      <c r="AU272" s="25" t="s">
        <v>82</v>
      </c>
      <c r="AY272" s="25" t="s">
        <v>308</v>
      </c>
      <c r="BE272" s="214">
        <f>IF(N272="základní",J272,0)</f>
        <v>0</v>
      </c>
      <c r="BF272" s="214">
        <f>IF(N272="snížená",J272,0)</f>
        <v>0</v>
      </c>
      <c r="BG272" s="214">
        <f>IF(N272="zákl. přenesená",J272,0)</f>
        <v>0</v>
      </c>
      <c r="BH272" s="214">
        <f>IF(N272="sníž. přenesená",J272,0)</f>
        <v>0</v>
      </c>
      <c r="BI272" s="214">
        <f>IF(N272="nulová",J272,0)</f>
        <v>0</v>
      </c>
      <c r="BJ272" s="25" t="s">
        <v>82</v>
      </c>
      <c r="BK272" s="214">
        <f>ROUND(I272*H272,2)</f>
        <v>0</v>
      </c>
      <c r="BL272" s="25" t="s">
        <v>375</v>
      </c>
      <c r="BM272" s="25" t="s">
        <v>2389</v>
      </c>
    </row>
    <row r="273" spans="2:65" s="1" customFormat="1" ht="27">
      <c r="B273" s="42"/>
      <c r="C273" s="64"/>
      <c r="D273" s="246" t="s">
        <v>1656</v>
      </c>
      <c r="E273" s="64"/>
      <c r="F273" s="290" t="s">
        <v>14670</v>
      </c>
      <c r="G273" s="64"/>
      <c r="H273" s="64"/>
      <c r="I273" s="173"/>
      <c r="J273" s="64"/>
      <c r="K273" s="64"/>
      <c r="L273" s="62"/>
      <c r="M273" s="291"/>
      <c r="N273" s="43"/>
      <c r="O273" s="43"/>
      <c r="P273" s="43"/>
      <c r="Q273" s="43"/>
      <c r="R273" s="43"/>
      <c r="S273" s="43"/>
      <c r="T273" s="79"/>
      <c r="AT273" s="25" t="s">
        <v>1656</v>
      </c>
      <c r="AU273" s="25" t="s">
        <v>82</v>
      </c>
    </row>
    <row r="274" spans="2:65" s="1" customFormat="1" ht="22.5" customHeight="1">
      <c r="B274" s="42"/>
      <c r="C274" s="203" t="s">
        <v>2080</v>
      </c>
      <c r="D274" s="203" t="s">
        <v>311</v>
      </c>
      <c r="E274" s="204" t="s">
        <v>5855</v>
      </c>
      <c r="F274" s="205" t="s">
        <v>14665</v>
      </c>
      <c r="G274" s="206" t="s">
        <v>578</v>
      </c>
      <c r="H274" s="207">
        <v>1</v>
      </c>
      <c r="I274" s="208"/>
      <c r="J274" s="209">
        <f>ROUND(I274*H274,2)</f>
        <v>0</v>
      </c>
      <c r="K274" s="205" t="s">
        <v>21</v>
      </c>
      <c r="L274" s="62"/>
      <c r="M274" s="210" t="s">
        <v>21</v>
      </c>
      <c r="N274" s="211" t="s">
        <v>45</v>
      </c>
      <c r="O274" s="43"/>
      <c r="P274" s="212">
        <f>O274*H274</f>
        <v>0</v>
      </c>
      <c r="Q274" s="212">
        <v>0</v>
      </c>
      <c r="R274" s="212">
        <f>Q274*H274</f>
        <v>0</v>
      </c>
      <c r="S274" s="212">
        <v>0</v>
      </c>
      <c r="T274" s="213">
        <f>S274*H274</f>
        <v>0</v>
      </c>
      <c r="AR274" s="25" t="s">
        <v>375</v>
      </c>
      <c r="AT274" s="25" t="s">
        <v>311</v>
      </c>
      <c r="AU274" s="25" t="s">
        <v>82</v>
      </c>
      <c r="AY274" s="25" t="s">
        <v>308</v>
      </c>
      <c r="BE274" s="214">
        <f>IF(N274="základní",J274,0)</f>
        <v>0</v>
      </c>
      <c r="BF274" s="214">
        <f>IF(N274="snížená",J274,0)</f>
        <v>0</v>
      </c>
      <c r="BG274" s="214">
        <f>IF(N274="zákl. přenesená",J274,0)</f>
        <v>0</v>
      </c>
      <c r="BH274" s="214">
        <f>IF(N274="sníž. přenesená",J274,0)</f>
        <v>0</v>
      </c>
      <c r="BI274" s="214">
        <f>IF(N274="nulová",J274,0)</f>
        <v>0</v>
      </c>
      <c r="BJ274" s="25" t="s">
        <v>82</v>
      </c>
      <c r="BK274" s="214">
        <f>ROUND(I274*H274,2)</f>
        <v>0</v>
      </c>
      <c r="BL274" s="25" t="s">
        <v>375</v>
      </c>
      <c r="BM274" s="25" t="s">
        <v>2398</v>
      </c>
    </row>
    <row r="275" spans="2:65" s="1" customFormat="1" ht="40.5">
      <c r="B275" s="42"/>
      <c r="C275" s="64"/>
      <c r="D275" s="246" t="s">
        <v>1656</v>
      </c>
      <c r="E275" s="64"/>
      <c r="F275" s="290" t="s">
        <v>14671</v>
      </c>
      <c r="G275" s="64"/>
      <c r="H275" s="64"/>
      <c r="I275" s="173"/>
      <c r="J275" s="64"/>
      <c r="K275" s="64"/>
      <c r="L275" s="62"/>
      <c r="M275" s="291"/>
      <c r="N275" s="43"/>
      <c r="O275" s="43"/>
      <c r="P275" s="43"/>
      <c r="Q275" s="43"/>
      <c r="R275" s="43"/>
      <c r="S275" s="43"/>
      <c r="T275" s="79"/>
      <c r="AT275" s="25" t="s">
        <v>1656</v>
      </c>
      <c r="AU275" s="25" t="s">
        <v>82</v>
      </c>
    </row>
    <row r="276" spans="2:65" s="1" customFormat="1" ht="22.5" customHeight="1">
      <c r="B276" s="42"/>
      <c r="C276" s="203" t="s">
        <v>2084</v>
      </c>
      <c r="D276" s="203" t="s">
        <v>311</v>
      </c>
      <c r="E276" s="204" t="s">
        <v>5859</v>
      </c>
      <c r="F276" s="205" t="s">
        <v>14672</v>
      </c>
      <c r="G276" s="206" t="s">
        <v>578</v>
      </c>
      <c r="H276" s="207">
        <v>1</v>
      </c>
      <c r="I276" s="208"/>
      <c r="J276" s="209">
        <f>ROUND(I276*H276,2)</f>
        <v>0</v>
      </c>
      <c r="K276" s="205" t="s">
        <v>21</v>
      </c>
      <c r="L276" s="62"/>
      <c r="M276" s="210" t="s">
        <v>21</v>
      </c>
      <c r="N276" s="211" t="s">
        <v>45</v>
      </c>
      <c r="O276" s="43"/>
      <c r="P276" s="212">
        <f>O276*H276</f>
        <v>0</v>
      </c>
      <c r="Q276" s="212">
        <v>0</v>
      </c>
      <c r="R276" s="212">
        <f>Q276*H276</f>
        <v>0</v>
      </c>
      <c r="S276" s="212">
        <v>0</v>
      </c>
      <c r="T276" s="213">
        <f>S276*H276</f>
        <v>0</v>
      </c>
      <c r="AR276" s="25" t="s">
        <v>375</v>
      </c>
      <c r="AT276" s="25" t="s">
        <v>311</v>
      </c>
      <c r="AU276" s="25" t="s">
        <v>82</v>
      </c>
      <c r="AY276" s="25" t="s">
        <v>308</v>
      </c>
      <c r="BE276" s="214">
        <f>IF(N276="základní",J276,0)</f>
        <v>0</v>
      </c>
      <c r="BF276" s="214">
        <f>IF(N276="snížená",J276,0)</f>
        <v>0</v>
      </c>
      <c r="BG276" s="214">
        <f>IF(N276="zákl. přenesená",J276,0)</f>
        <v>0</v>
      </c>
      <c r="BH276" s="214">
        <f>IF(N276="sníž. přenesená",J276,0)</f>
        <v>0</v>
      </c>
      <c r="BI276" s="214">
        <f>IF(N276="nulová",J276,0)</f>
        <v>0</v>
      </c>
      <c r="BJ276" s="25" t="s">
        <v>82</v>
      </c>
      <c r="BK276" s="214">
        <f>ROUND(I276*H276,2)</f>
        <v>0</v>
      </c>
      <c r="BL276" s="25" t="s">
        <v>375</v>
      </c>
      <c r="BM276" s="25" t="s">
        <v>2408</v>
      </c>
    </row>
    <row r="277" spans="2:65" s="11" customFormat="1" ht="37.35" customHeight="1">
      <c r="B277" s="186"/>
      <c r="C277" s="187"/>
      <c r="D277" s="200" t="s">
        <v>73</v>
      </c>
      <c r="E277" s="296" t="s">
        <v>9780</v>
      </c>
      <c r="F277" s="296" t="s">
        <v>14673</v>
      </c>
      <c r="G277" s="187"/>
      <c r="H277" s="187"/>
      <c r="I277" s="190"/>
      <c r="J277" s="297">
        <f>BK277</f>
        <v>0</v>
      </c>
      <c r="K277" s="187"/>
      <c r="L277" s="192"/>
      <c r="M277" s="193"/>
      <c r="N277" s="194"/>
      <c r="O277" s="194"/>
      <c r="P277" s="195">
        <f>SUM(P278:P295)</f>
        <v>0</v>
      </c>
      <c r="Q277" s="194"/>
      <c r="R277" s="195">
        <f>SUM(R278:R295)</f>
        <v>0</v>
      </c>
      <c r="S277" s="194"/>
      <c r="T277" s="196">
        <f>SUM(T278:T295)</f>
        <v>0</v>
      </c>
      <c r="AR277" s="197" t="s">
        <v>84</v>
      </c>
      <c r="AT277" s="198" t="s">
        <v>73</v>
      </c>
      <c r="AU277" s="198" t="s">
        <v>74</v>
      </c>
      <c r="AY277" s="197" t="s">
        <v>308</v>
      </c>
      <c r="BK277" s="199">
        <f>SUM(BK278:BK295)</f>
        <v>0</v>
      </c>
    </row>
    <row r="278" spans="2:65" s="1" customFormat="1" ht="22.5" customHeight="1">
      <c r="B278" s="42"/>
      <c r="C278" s="203" t="s">
        <v>2088</v>
      </c>
      <c r="D278" s="203" t="s">
        <v>311</v>
      </c>
      <c r="E278" s="204" t="s">
        <v>9554</v>
      </c>
      <c r="F278" s="205" t="s">
        <v>14616</v>
      </c>
      <c r="G278" s="206" t="s">
        <v>578</v>
      </c>
      <c r="H278" s="207">
        <v>1</v>
      </c>
      <c r="I278" s="208"/>
      <c r="J278" s="209">
        <f>ROUND(I278*H278,2)</f>
        <v>0</v>
      </c>
      <c r="K278" s="205" t="s">
        <v>21</v>
      </c>
      <c r="L278" s="62"/>
      <c r="M278" s="210" t="s">
        <v>21</v>
      </c>
      <c r="N278" s="211" t="s">
        <v>45</v>
      </c>
      <c r="O278" s="43"/>
      <c r="P278" s="212">
        <f>O278*H278</f>
        <v>0</v>
      </c>
      <c r="Q278" s="212">
        <v>0</v>
      </c>
      <c r="R278" s="212">
        <f>Q278*H278</f>
        <v>0</v>
      </c>
      <c r="S278" s="212">
        <v>0</v>
      </c>
      <c r="T278" s="213">
        <f>S278*H278</f>
        <v>0</v>
      </c>
      <c r="AR278" s="25" t="s">
        <v>375</v>
      </c>
      <c r="AT278" s="25" t="s">
        <v>311</v>
      </c>
      <c r="AU278" s="25" t="s">
        <v>82</v>
      </c>
      <c r="AY278" s="25" t="s">
        <v>308</v>
      </c>
      <c r="BE278" s="214">
        <f>IF(N278="základní",J278,0)</f>
        <v>0</v>
      </c>
      <c r="BF278" s="214">
        <f>IF(N278="snížená",J278,0)</f>
        <v>0</v>
      </c>
      <c r="BG278" s="214">
        <f>IF(N278="zákl. přenesená",J278,0)</f>
        <v>0</v>
      </c>
      <c r="BH278" s="214">
        <f>IF(N278="sníž. přenesená",J278,0)</f>
        <v>0</v>
      </c>
      <c r="BI278" s="214">
        <f>IF(N278="nulová",J278,0)</f>
        <v>0</v>
      </c>
      <c r="BJ278" s="25" t="s">
        <v>82</v>
      </c>
      <c r="BK278" s="214">
        <f>ROUND(I278*H278,2)</f>
        <v>0</v>
      </c>
      <c r="BL278" s="25" t="s">
        <v>375</v>
      </c>
      <c r="BM278" s="25" t="s">
        <v>2419</v>
      </c>
    </row>
    <row r="279" spans="2:65" s="1" customFormat="1" ht="27">
      <c r="B279" s="42"/>
      <c r="C279" s="64"/>
      <c r="D279" s="246" t="s">
        <v>1656</v>
      </c>
      <c r="E279" s="64"/>
      <c r="F279" s="290" t="s">
        <v>14674</v>
      </c>
      <c r="G279" s="64"/>
      <c r="H279" s="64"/>
      <c r="I279" s="173"/>
      <c r="J279" s="64"/>
      <c r="K279" s="64"/>
      <c r="L279" s="62"/>
      <c r="M279" s="291"/>
      <c r="N279" s="43"/>
      <c r="O279" s="43"/>
      <c r="P279" s="43"/>
      <c r="Q279" s="43"/>
      <c r="R279" s="43"/>
      <c r="S279" s="43"/>
      <c r="T279" s="79"/>
      <c r="AT279" s="25" t="s">
        <v>1656</v>
      </c>
      <c r="AU279" s="25" t="s">
        <v>82</v>
      </c>
    </row>
    <row r="280" spans="2:65" s="1" customFormat="1" ht="22.5" customHeight="1">
      <c r="B280" s="42"/>
      <c r="C280" s="203" t="s">
        <v>2091</v>
      </c>
      <c r="D280" s="203" t="s">
        <v>311</v>
      </c>
      <c r="E280" s="204" t="s">
        <v>9555</v>
      </c>
      <c r="F280" s="205" t="s">
        <v>14618</v>
      </c>
      <c r="G280" s="206" t="s">
        <v>578</v>
      </c>
      <c r="H280" s="207">
        <v>1</v>
      </c>
      <c r="I280" s="208"/>
      <c r="J280" s="209">
        <f>ROUND(I280*H280,2)</f>
        <v>0</v>
      </c>
      <c r="K280" s="205" t="s">
        <v>21</v>
      </c>
      <c r="L280" s="62"/>
      <c r="M280" s="210" t="s">
        <v>21</v>
      </c>
      <c r="N280" s="211" t="s">
        <v>45</v>
      </c>
      <c r="O280" s="43"/>
      <c r="P280" s="212">
        <f>O280*H280</f>
        <v>0</v>
      </c>
      <c r="Q280" s="212">
        <v>0</v>
      </c>
      <c r="R280" s="212">
        <f>Q280*H280</f>
        <v>0</v>
      </c>
      <c r="S280" s="212">
        <v>0</v>
      </c>
      <c r="T280" s="213">
        <f>S280*H280</f>
        <v>0</v>
      </c>
      <c r="AR280" s="25" t="s">
        <v>375</v>
      </c>
      <c r="AT280" s="25" t="s">
        <v>311</v>
      </c>
      <c r="AU280" s="25" t="s">
        <v>82</v>
      </c>
      <c r="AY280" s="25" t="s">
        <v>308</v>
      </c>
      <c r="BE280" s="214">
        <f>IF(N280="základní",J280,0)</f>
        <v>0</v>
      </c>
      <c r="BF280" s="214">
        <f>IF(N280="snížená",J280,0)</f>
        <v>0</v>
      </c>
      <c r="BG280" s="214">
        <f>IF(N280="zákl. přenesená",J280,0)</f>
        <v>0</v>
      </c>
      <c r="BH280" s="214">
        <f>IF(N280="sníž. přenesená",J280,0)</f>
        <v>0</v>
      </c>
      <c r="BI280" s="214">
        <f>IF(N280="nulová",J280,0)</f>
        <v>0</v>
      </c>
      <c r="BJ280" s="25" t="s">
        <v>82</v>
      </c>
      <c r="BK280" s="214">
        <f>ROUND(I280*H280,2)</f>
        <v>0</v>
      </c>
      <c r="BL280" s="25" t="s">
        <v>375</v>
      </c>
      <c r="BM280" s="25" t="s">
        <v>2425</v>
      </c>
    </row>
    <row r="281" spans="2:65" s="1" customFormat="1" ht="27">
      <c r="B281" s="42"/>
      <c r="C281" s="64"/>
      <c r="D281" s="246" t="s">
        <v>1656</v>
      </c>
      <c r="E281" s="64"/>
      <c r="F281" s="290" t="s">
        <v>14619</v>
      </c>
      <c r="G281" s="64"/>
      <c r="H281" s="64"/>
      <c r="I281" s="173"/>
      <c r="J281" s="64"/>
      <c r="K281" s="64"/>
      <c r="L281" s="62"/>
      <c r="M281" s="291"/>
      <c r="N281" s="43"/>
      <c r="O281" s="43"/>
      <c r="P281" s="43"/>
      <c r="Q281" s="43"/>
      <c r="R281" s="43"/>
      <c r="S281" s="43"/>
      <c r="T281" s="79"/>
      <c r="AT281" s="25" t="s">
        <v>1656</v>
      </c>
      <c r="AU281" s="25" t="s">
        <v>82</v>
      </c>
    </row>
    <row r="282" spans="2:65" s="1" customFormat="1" ht="22.5" customHeight="1">
      <c r="B282" s="42"/>
      <c r="C282" s="203" t="s">
        <v>2094</v>
      </c>
      <c r="D282" s="203" t="s">
        <v>311</v>
      </c>
      <c r="E282" s="204" t="s">
        <v>9556</v>
      </c>
      <c r="F282" s="205" t="s">
        <v>14620</v>
      </c>
      <c r="G282" s="206" t="s">
        <v>578</v>
      </c>
      <c r="H282" s="207">
        <v>3</v>
      </c>
      <c r="I282" s="208"/>
      <c r="J282" s="209">
        <f>ROUND(I282*H282,2)</f>
        <v>0</v>
      </c>
      <c r="K282" s="205" t="s">
        <v>21</v>
      </c>
      <c r="L282" s="62"/>
      <c r="M282" s="210" t="s">
        <v>21</v>
      </c>
      <c r="N282" s="211" t="s">
        <v>45</v>
      </c>
      <c r="O282" s="43"/>
      <c r="P282" s="212">
        <f>O282*H282</f>
        <v>0</v>
      </c>
      <c r="Q282" s="212">
        <v>0</v>
      </c>
      <c r="R282" s="212">
        <f>Q282*H282</f>
        <v>0</v>
      </c>
      <c r="S282" s="212">
        <v>0</v>
      </c>
      <c r="T282" s="213">
        <f>S282*H282</f>
        <v>0</v>
      </c>
      <c r="AR282" s="25" t="s">
        <v>375</v>
      </c>
      <c r="AT282" s="25" t="s">
        <v>311</v>
      </c>
      <c r="AU282" s="25" t="s">
        <v>82</v>
      </c>
      <c r="AY282" s="25" t="s">
        <v>308</v>
      </c>
      <c r="BE282" s="214">
        <f>IF(N282="základní",J282,0)</f>
        <v>0</v>
      </c>
      <c r="BF282" s="214">
        <f>IF(N282="snížená",J282,0)</f>
        <v>0</v>
      </c>
      <c r="BG282" s="214">
        <f>IF(N282="zákl. přenesená",J282,0)</f>
        <v>0</v>
      </c>
      <c r="BH282" s="214">
        <f>IF(N282="sníž. přenesená",J282,0)</f>
        <v>0</v>
      </c>
      <c r="BI282" s="214">
        <f>IF(N282="nulová",J282,0)</f>
        <v>0</v>
      </c>
      <c r="BJ282" s="25" t="s">
        <v>82</v>
      </c>
      <c r="BK282" s="214">
        <f>ROUND(I282*H282,2)</f>
        <v>0</v>
      </c>
      <c r="BL282" s="25" t="s">
        <v>375</v>
      </c>
      <c r="BM282" s="25" t="s">
        <v>2432</v>
      </c>
    </row>
    <row r="283" spans="2:65" s="1" customFormat="1" ht="22.5" customHeight="1">
      <c r="B283" s="42"/>
      <c r="C283" s="203" t="s">
        <v>2098</v>
      </c>
      <c r="D283" s="203" t="s">
        <v>311</v>
      </c>
      <c r="E283" s="204" t="s">
        <v>9557</v>
      </c>
      <c r="F283" s="205" t="s">
        <v>14621</v>
      </c>
      <c r="G283" s="206" t="s">
        <v>578</v>
      </c>
      <c r="H283" s="207">
        <v>1</v>
      </c>
      <c r="I283" s="208"/>
      <c r="J283" s="209">
        <f>ROUND(I283*H283,2)</f>
        <v>0</v>
      </c>
      <c r="K283" s="205" t="s">
        <v>21</v>
      </c>
      <c r="L283" s="62"/>
      <c r="M283" s="210" t="s">
        <v>21</v>
      </c>
      <c r="N283" s="211" t="s">
        <v>45</v>
      </c>
      <c r="O283" s="43"/>
      <c r="P283" s="212">
        <f>O283*H283</f>
        <v>0</v>
      </c>
      <c r="Q283" s="212">
        <v>0</v>
      </c>
      <c r="R283" s="212">
        <f>Q283*H283</f>
        <v>0</v>
      </c>
      <c r="S283" s="212">
        <v>0</v>
      </c>
      <c r="T283" s="213">
        <f>S283*H283</f>
        <v>0</v>
      </c>
      <c r="AR283" s="25" t="s">
        <v>375</v>
      </c>
      <c r="AT283" s="25" t="s">
        <v>311</v>
      </c>
      <c r="AU283" s="25" t="s">
        <v>82</v>
      </c>
      <c r="AY283" s="25" t="s">
        <v>308</v>
      </c>
      <c r="BE283" s="214">
        <f>IF(N283="základní",J283,0)</f>
        <v>0</v>
      </c>
      <c r="BF283" s="214">
        <f>IF(N283="snížená",J283,0)</f>
        <v>0</v>
      </c>
      <c r="BG283" s="214">
        <f>IF(N283="zákl. přenesená",J283,0)</f>
        <v>0</v>
      </c>
      <c r="BH283" s="214">
        <f>IF(N283="sníž. přenesená",J283,0)</f>
        <v>0</v>
      </c>
      <c r="BI283" s="214">
        <f>IF(N283="nulová",J283,0)</f>
        <v>0</v>
      </c>
      <c r="BJ283" s="25" t="s">
        <v>82</v>
      </c>
      <c r="BK283" s="214">
        <f>ROUND(I283*H283,2)</f>
        <v>0</v>
      </c>
      <c r="BL283" s="25" t="s">
        <v>375</v>
      </c>
      <c r="BM283" s="25" t="s">
        <v>2440</v>
      </c>
    </row>
    <row r="284" spans="2:65" s="1" customFormat="1" ht="27">
      <c r="B284" s="42"/>
      <c r="C284" s="64"/>
      <c r="D284" s="246" t="s">
        <v>1656</v>
      </c>
      <c r="E284" s="64"/>
      <c r="F284" s="290" t="s">
        <v>14622</v>
      </c>
      <c r="G284" s="64"/>
      <c r="H284" s="64"/>
      <c r="I284" s="173"/>
      <c r="J284" s="64"/>
      <c r="K284" s="64"/>
      <c r="L284" s="62"/>
      <c r="M284" s="291"/>
      <c r="N284" s="43"/>
      <c r="O284" s="43"/>
      <c r="P284" s="43"/>
      <c r="Q284" s="43"/>
      <c r="R284" s="43"/>
      <c r="S284" s="43"/>
      <c r="T284" s="79"/>
      <c r="AT284" s="25" t="s">
        <v>1656</v>
      </c>
      <c r="AU284" s="25" t="s">
        <v>82</v>
      </c>
    </row>
    <row r="285" spans="2:65" s="1" customFormat="1" ht="22.5" customHeight="1">
      <c r="B285" s="42"/>
      <c r="C285" s="203" t="s">
        <v>2100</v>
      </c>
      <c r="D285" s="203" t="s">
        <v>311</v>
      </c>
      <c r="E285" s="204" t="s">
        <v>9558</v>
      </c>
      <c r="F285" s="205" t="s">
        <v>14623</v>
      </c>
      <c r="G285" s="206" t="s">
        <v>578</v>
      </c>
      <c r="H285" s="207">
        <v>1</v>
      </c>
      <c r="I285" s="208"/>
      <c r="J285" s="209">
        <f>ROUND(I285*H285,2)</f>
        <v>0</v>
      </c>
      <c r="K285" s="205" t="s">
        <v>21</v>
      </c>
      <c r="L285" s="62"/>
      <c r="M285" s="210" t="s">
        <v>21</v>
      </c>
      <c r="N285" s="211" t="s">
        <v>45</v>
      </c>
      <c r="O285" s="43"/>
      <c r="P285" s="212">
        <f>O285*H285</f>
        <v>0</v>
      </c>
      <c r="Q285" s="212">
        <v>0</v>
      </c>
      <c r="R285" s="212">
        <f>Q285*H285</f>
        <v>0</v>
      </c>
      <c r="S285" s="212">
        <v>0</v>
      </c>
      <c r="T285" s="213">
        <f>S285*H285</f>
        <v>0</v>
      </c>
      <c r="AR285" s="25" t="s">
        <v>375</v>
      </c>
      <c r="AT285" s="25" t="s">
        <v>311</v>
      </c>
      <c r="AU285" s="25" t="s">
        <v>82</v>
      </c>
      <c r="AY285" s="25" t="s">
        <v>308</v>
      </c>
      <c r="BE285" s="214">
        <f>IF(N285="základní",J285,0)</f>
        <v>0</v>
      </c>
      <c r="BF285" s="214">
        <f>IF(N285="snížená",J285,0)</f>
        <v>0</v>
      </c>
      <c r="BG285" s="214">
        <f>IF(N285="zákl. přenesená",J285,0)</f>
        <v>0</v>
      </c>
      <c r="BH285" s="214">
        <f>IF(N285="sníž. přenesená",J285,0)</f>
        <v>0</v>
      </c>
      <c r="BI285" s="214">
        <f>IF(N285="nulová",J285,0)</f>
        <v>0</v>
      </c>
      <c r="BJ285" s="25" t="s">
        <v>82</v>
      </c>
      <c r="BK285" s="214">
        <f>ROUND(I285*H285,2)</f>
        <v>0</v>
      </c>
      <c r="BL285" s="25" t="s">
        <v>375</v>
      </c>
      <c r="BM285" s="25" t="s">
        <v>2450</v>
      </c>
    </row>
    <row r="286" spans="2:65" s="1" customFormat="1" ht="27">
      <c r="B286" s="42"/>
      <c r="C286" s="64"/>
      <c r="D286" s="246" t="s">
        <v>1656</v>
      </c>
      <c r="E286" s="64"/>
      <c r="F286" s="290" t="s">
        <v>14675</v>
      </c>
      <c r="G286" s="64"/>
      <c r="H286" s="64"/>
      <c r="I286" s="173"/>
      <c r="J286" s="64"/>
      <c r="K286" s="64"/>
      <c r="L286" s="62"/>
      <c r="M286" s="291"/>
      <c r="N286" s="43"/>
      <c r="O286" s="43"/>
      <c r="P286" s="43"/>
      <c r="Q286" s="43"/>
      <c r="R286" s="43"/>
      <c r="S286" s="43"/>
      <c r="T286" s="79"/>
      <c r="AT286" s="25" t="s">
        <v>1656</v>
      </c>
      <c r="AU286" s="25" t="s">
        <v>82</v>
      </c>
    </row>
    <row r="287" spans="2:65" s="1" customFormat="1" ht="22.5" customHeight="1">
      <c r="B287" s="42"/>
      <c r="C287" s="203" t="s">
        <v>2103</v>
      </c>
      <c r="D287" s="203" t="s">
        <v>311</v>
      </c>
      <c r="E287" s="204" t="s">
        <v>9559</v>
      </c>
      <c r="F287" s="205" t="s">
        <v>14625</v>
      </c>
      <c r="G287" s="206" t="s">
        <v>578</v>
      </c>
      <c r="H287" s="207">
        <v>1</v>
      </c>
      <c r="I287" s="208"/>
      <c r="J287" s="209">
        <f>ROUND(I287*H287,2)</f>
        <v>0</v>
      </c>
      <c r="K287" s="205" t="s">
        <v>21</v>
      </c>
      <c r="L287" s="62"/>
      <c r="M287" s="210" t="s">
        <v>21</v>
      </c>
      <c r="N287" s="211" t="s">
        <v>45</v>
      </c>
      <c r="O287" s="43"/>
      <c r="P287" s="212">
        <f>O287*H287</f>
        <v>0</v>
      </c>
      <c r="Q287" s="212">
        <v>0</v>
      </c>
      <c r="R287" s="212">
        <f>Q287*H287</f>
        <v>0</v>
      </c>
      <c r="S287" s="212">
        <v>0</v>
      </c>
      <c r="T287" s="213">
        <f>S287*H287</f>
        <v>0</v>
      </c>
      <c r="AR287" s="25" t="s">
        <v>375</v>
      </c>
      <c r="AT287" s="25" t="s">
        <v>311</v>
      </c>
      <c r="AU287" s="25" t="s">
        <v>82</v>
      </c>
      <c r="AY287" s="25" t="s">
        <v>308</v>
      </c>
      <c r="BE287" s="214">
        <f>IF(N287="základní",J287,0)</f>
        <v>0</v>
      </c>
      <c r="BF287" s="214">
        <f>IF(N287="snížená",J287,0)</f>
        <v>0</v>
      </c>
      <c r="BG287" s="214">
        <f>IF(N287="zákl. přenesená",J287,0)</f>
        <v>0</v>
      </c>
      <c r="BH287" s="214">
        <f>IF(N287="sníž. přenesená",J287,0)</f>
        <v>0</v>
      </c>
      <c r="BI287" s="214">
        <f>IF(N287="nulová",J287,0)</f>
        <v>0</v>
      </c>
      <c r="BJ287" s="25" t="s">
        <v>82</v>
      </c>
      <c r="BK287" s="214">
        <f>ROUND(I287*H287,2)</f>
        <v>0</v>
      </c>
      <c r="BL287" s="25" t="s">
        <v>375</v>
      </c>
      <c r="BM287" s="25" t="s">
        <v>2458</v>
      </c>
    </row>
    <row r="288" spans="2:65" s="1" customFormat="1" ht="22.5" customHeight="1">
      <c r="B288" s="42"/>
      <c r="C288" s="203" t="s">
        <v>2108</v>
      </c>
      <c r="D288" s="203" t="s">
        <v>311</v>
      </c>
      <c r="E288" s="204" t="s">
        <v>9560</v>
      </c>
      <c r="F288" s="205" t="s">
        <v>14626</v>
      </c>
      <c r="G288" s="206" t="s">
        <v>578</v>
      </c>
      <c r="H288" s="207">
        <v>1</v>
      </c>
      <c r="I288" s="208"/>
      <c r="J288" s="209">
        <f>ROUND(I288*H288,2)</f>
        <v>0</v>
      </c>
      <c r="K288" s="205" t="s">
        <v>21</v>
      </c>
      <c r="L288" s="62"/>
      <c r="M288" s="210" t="s">
        <v>21</v>
      </c>
      <c r="N288" s="211" t="s">
        <v>45</v>
      </c>
      <c r="O288" s="43"/>
      <c r="P288" s="212">
        <f>O288*H288</f>
        <v>0</v>
      </c>
      <c r="Q288" s="212">
        <v>0</v>
      </c>
      <c r="R288" s="212">
        <f>Q288*H288</f>
        <v>0</v>
      </c>
      <c r="S288" s="212">
        <v>0</v>
      </c>
      <c r="T288" s="213">
        <f>S288*H288</f>
        <v>0</v>
      </c>
      <c r="AR288" s="25" t="s">
        <v>375</v>
      </c>
      <c r="AT288" s="25" t="s">
        <v>311</v>
      </c>
      <c r="AU288" s="25" t="s">
        <v>82</v>
      </c>
      <c r="AY288" s="25" t="s">
        <v>308</v>
      </c>
      <c r="BE288" s="214">
        <f>IF(N288="základní",J288,0)</f>
        <v>0</v>
      </c>
      <c r="BF288" s="214">
        <f>IF(N288="snížená",J288,0)</f>
        <v>0</v>
      </c>
      <c r="BG288" s="214">
        <f>IF(N288="zákl. přenesená",J288,0)</f>
        <v>0</v>
      </c>
      <c r="BH288" s="214">
        <f>IF(N288="sníž. přenesená",J288,0)</f>
        <v>0</v>
      </c>
      <c r="BI288" s="214">
        <f>IF(N288="nulová",J288,0)</f>
        <v>0</v>
      </c>
      <c r="BJ288" s="25" t="s">
        <v>82</v>
      </c>
      <c r="BK288" s="214">
        <f>ROUND(I288*H288,2)</f>
        <v>0</v>
      </c>
      <c r="BL288" s="25" t="s">
        <v>375</v>
      </c>
      <c r="BM288" s="25" t="s">
        <v>2469</v>
      </c>
    </row>
    <row r="289" spans="2:65" s="1" customFormat="1" ht="27">
      <c r="B289" s="42"/>
      <c r="C289" s="64"/>
      <c r="D289" s="246" t="s">
        <v>1656</v>
      </c>
      <c r="E289" s="64"/>
      <c r="F289" s="290" t="s">
        <v>14667</v>
      </c>
      <c r="G289" s="64"/>
      <c r="H289" s="64"/>
      <c r="I289" s="173"/>
      <c r="J289" s="64"/>
      <c r="K289" s="64"/>
      <c r="L289" s="62"/>
      <c r="M289" s="291"/>
      <c r="N289" s="43"/>
      <c r="O289" s="43"/>
      <c r="P289" s="43"/>
      <c r="Q289" s="43"/>
      <c r="R289" s="43"/>
      <c r="S289" s="43"/>
      <c r="T289" s="79"/>
      <c r="AT289" s="25" t="s">
        <v>1656</v>
      </c>
      <c r="AU289" s="25" t="s">
        <v>82</v>
      </c>
    </row>
    <row r="290" spans="2:65" s="1" customFormat="1" ht="22.5" customHeight="1">
      <c r="B290" s="42"/>
      <c r="C290" s="203" t="s">
        <v>2112</v>
      </c>
      <c r="D290" s="203" t="s">
        <v>311</v>
      </c>
      <c r="E290" s="204" t="s">
        <v>5824</v>
      </c>
      <c r="F290" s="205" t="s">
        <v>14632</v>
      </c>
      <c r="G290" s="206" t="s">
        <v>578</v>
      </c>
      <c r="H290" s="207">
        <v>1</v>
      </c>
      <c r="I290" s="208"/>
      <c r="J290" s="209">
        <f>ROUND(I290*H290,2)</f>
        <v>0</v>
      </c>
      <c r="K290" s="205" t="s">
        <v>21</v>
      </c>
      <c r="L290" s="62"/>
      <c r="M290" s="210" t="s">
        <v>21</v>
      </c>
      <c r="N290" s="211" t="s">
        <v>45</v>
      </c>
      <c r="O290" s="43"/>
      <c r="P290" s="212">
        <f>O290*H290</f>
        <v>0</v>
      </c>
      <c r="Q290" s="212">
        <v>0</v>
      </c>
      <c r="R290" s="212">
        <f>Q290*H290</f>
        <v>0</v>
      </c>
      <c r="S290" s="212">
        <v>0</v>
      </c>
      <c r="T290" s="213">
        <f>S290*H290</f>
        <v>0</v>
      </c>
      <c r="AR290" s="25" t="s">
        <v>375</v>
      </c>
      <c r="AT290" s="25" t="s">
        <v>311</v>
      </c>
      <c r="AU290" s="25" t="s">
        <v>82</v>
      </c>
      <c r="AY290" s="25" t="s">
        <v>308</v>
      </c>
      <c r="BE290" s="214">
        <f>IF(N290="základní",J290,0)</f>
        <v>0</v>
      </c>
      <c r="BF290" s="214">
        <f>IF(N290="snížená",J290,0)</f>
        <v>0</v>
      </c>
      <c r="BG290" s="214">
        <f>IF(N290="zákl. přenesená",J290,0)</f>
        <v>0</v>
      </c>
      <c r="BH290" s="214">
        <f>IF(N290="sníž. přenesená",J290,0)</f>
        <v>0</v>
      </c>
      <c r="BI290" s="214">
        <f>IF(N290="nulová",J290,0)</f>
        <v>0</v>
      </c>
      <c r="BJ290" s="25" t="s">
        <v>82</v>
      </c>
      <c r="BK290" s="214">
        <f>ROUND(I290*H290,2)</f>
        <v>0</v>
      </c>
      <c r="BL290" s="25" t="s">
        <v>375</v>
      </c>
      <c r="BM290" s="25" t="s">
        <v>2478</v>
      </c>
    </row>
    <row r="291" spans="2:65" s="1" customFormat="1" ht="40.5">
      <c r="B291" s="42"/>
      <c r="C291" s="64"/>
      <c r="D291" s="246" t="s">
        <v>1656</v>
      </c>
      <c r="E291" s="64"/>
      <c r="F291" s="290" t="s">
        <v>14633</v>
      </c>
      <c r="G291" s="64"/>
      <c r="H291" s="64"/>
      <c r="I291" s="173"/>
      <c r="J291" s="64"/>
      <c r="K291" s="64"/>
      <c r="L291" s="62"/>
      <c r="M291" s="291"/>
      <c r="N291" s="43"/>
      <c r="O291" s="43"/>
      <c r="P291" s="43"/>
      <c r="Q291" s="43"/>
      <c r="R291" s="43"/>
      <c r="S291" s="43"/>
      <c r="T291" s="79"/>
      <c r="AT291" s="25" t="s">
        <v>1656</v>
      </c>
      <c r="AU291" s="25" t="s">
        <v>82</v>
      </c>
    </row>
    <row r="292" spans="2:65" s="1" customFormat="1" ht="22.5" customHeight="1">
      <c r="B292" s="42"/>
      <c r="C292" s="203" t="s">
        <v>2117</v>
      </c>
      <c r="D292" s="203" t="s">
        <v>311</v>
      </c>
      <c r="E292" s="204" t="s">
        <v>5861</v>
      </c>
      <c r="F292" s="205" t="s">
        <v>14642</v>
      </c>
      <c r="G292" s="206" t="s">
        <v>578</v>
      </c>
      <c r="H292" s="207">
        <v>2</v>
      </c>
      <c r="I292" s="208"/>
      <c r="J292" s="209">
        <f>ROUND(I292*H292,2)</f>
        <v>0</v>
      </c>
      <c r="K292" s="205" t="s">
        <v>21</v>
      </c>
      <c r="L292" s="62"/>
      <c r="M292" s="210" t="s">
        <v>21</v>
      </c>
      <c r="N292" s="211" t="s">
        <v>45</v>
      </c>
      <c r="O292" s="43"/>
      <c r="P292" s="212">
        <f>O292*H292</f>
        <v>0</v>
      </c>
      <c r="Q292" s="212">
        <v>0</v>
      </c>
      <c r="R292" s="212">
        <f>Q292*H292</f>
        <v>0</v>
      </c>
      <c r="S292" s="212">
        <v>0</v>
      </c>
      <c r="T292" s="213">
        <f>S292*H292</f>
        <v>0</v>
      </c>
      <c r="AR292" s="25" t="s">
        <v>375</v>
      </c>
      <c r="AT292" s="25" t="s">
        <v>311</v>
      </c>
      <c r="AU292" s="25" t="s">
        <v>82</v>
      </c>
      <c r="AY292" s="25" t="s">
        <v>308</v>
      </c>
      <c r="BE292" s="214">
        <f>IF(N292="základní",J292,0)</f>
        <v>0</v>
      </c>
      <c r="BF292" s="214">
        <f>IF(N292="snížená",J292,0)</f>
        <v>0</v>
      </c>
      <c r="BG292" s="214">
        <f>IF(N292="zákl. přenesená",J292,0)</f>
        <v>0</v>
      </c>
      <c r="BH292" s="214">
        <f>IF(N292="sníž. přenesená",J292,0)</f>
        <v>0</v>
      </c>
      <c r="BI292" s="214">
        <f>IF(N292="nulová",J292,0)</f>
        <v>0</v>
      </c>
      <c r="BJ292" s="25" t="s">
        <v>82</v>
      </c>
      <c r="BK292" s="214">
        <f>ROUND(I292*H292,2)</f>
        <v>0</v>
      </c>
      <c r="BL292" s="25" t="s">
        <v>375</v>
      </c>
      <c r="BM292" s="25" t="s">
        <v>2486</v>
      </c>
    </row>
    <row r="293" spans="2:65" s="1" customFormat="1" ht="27">
      <c r="B293" s="42"/>
      <c r="C293" s="64"/>
      <c r="D293" s="246" t="s">
        <v>1656</v>
      </c>
      <c r="E293" s="64"/>
      <c r="F293" s="290" t="s">
        <v>14676</v>
      </c>
      <c r="G293" s="64"/>
      <c r="H293" s="64"/>
      <c r="I293" s="173"/>
      <c r="J293" s="64"/>
      <c r="K293" s="64"/>
      <c r="L293" s="62"/>
      <c r="M293" s="291"/>
      <c r="N293" s="43"/>
      <c r="O293" s="43"/>
      <c r="P293" s="43"/>
      <c r="Q293" s="43"/>
      <c r="R293" s="43"/>
      <c r="S293" s="43"/>
      <c r="T293" s="79"/>
      <c r="AT293" s="25" t="s">
        <v>1656</v>
      </c>
      <c r="AU293" s="25" t="s">
        <v>82</v>
      </c>
    </row>
    <row r="294" spans="2:65" s="1" customFormat="1" ht="22.5" customHeight="1">
      <c r="B294" s="42"/>
      <c r="C294" s="203" t="s">
        <v>2122</v>
      </c>
      <c r="D294" s="203" t="s">
        <v>311</v>
      </c>
      <c r="E294" s="204" t="s">
        <v>5855</v>
      </c>
      <c r="F294" s="205" t="s">
        <v>14665</v>
      </c>
      <c r="G294" s="206" t="s">
        <v>578</v>
      </c>
      <c r="H294" s="207">
        <v>1</v>
      </c>
      <c r="I294" s="208"/>
      <c r="J294" s="209">
        <f>ROUND(I294*H294,2)</f>
        <v>0</v>
      </c>
      <c r="K294" s="205" t="s">
        <v>21</v>
      </c>
      <c r="L294" s="62"/>
      <c r="M294" s="210" t="s">
        <v>21</v>
      </c>
      <c r="N294" s="211" t="s">
        <v>45</v>
      </c>
      <c r="O294" s="43"/>
      <c r="P294" s="212">
        <f>O294*H294</f>
        <v>0</v>
      </c>
      <c r="Q294" s="212">
        <v>0</v>
      </c>
      <c r="R294" s="212">
        <f>Q294*H294</f>
        <v>0</v>
      </c>
      <c r="S294" s="212">
        <v>0</v>
      </c>
      <c r="T294" s="213">
        <f>S294*H294</f>
        <v>0</v>
      </c>
      <c r="AR294" s="25" t="s">
        <v>375</v>
      </c>
      <c r="AT294" s="25" t="s">
        <v>311</v>
      </c>
      <c r="AU294" s="25" t="s">
        <v>82</v>
      </c>
      <c r="AY294" s="25" t="s">
        <v>308</v>
      </c>
      <c r="BE294" s="214">
        <f>IF(N294="základní",J294,0)</f>
        <v>0</v>
      </c>
      <c r="BF294" s="214">
        <f>IF(N294="snížená",J294,0)</f>
        <v>0</v>
      </c>
      <c r="BG294" s="214">
        <f>IF(N294="zákl. přenesená",J294,0)</f>
        <v>0</v>
      </c>
      <c r="BH294" s="214">
        <f>IF(N294="sníž. přenesená",J294,0)</f>
        <v>0</v>
      </c>
      <c r="BI294" s="214">
        <f>IF(N294="nulová",J294,0)</f>
        <v>0</v>
      </c>
      <c r="BJ294" s="25" t="s">
        <v>82</v>
      </c>
      <c r="BK294" s="214">
        <f>ROUND(I294*H294,2)</f>
        <v>0</v>
      </c>
      <c r="BL294" s="25" t="s">
        <v>375</v>
      </c>
      <c r="BM294" s="25" t="s">
        <v>2495</v>
      </c>
    </row>
    <row r="295" spans="2:65" s="1" customFormat="1" ht="40.5">
      <c r="B295" s="42"/>
      <c r="C295" s="64"/>
      <c r="D295" s="223" t="s">
        <v>1656</v>
      </c>
      <c r="E295" s="64"/>
      <c r="F295" s="292" t="s">
        <v>14677</v>
      </c>
      <c r="G295" s="64"/>
      <c r="H295" s="64"/>
      <c r="I295" s="173"/>
      <c r="J295" s="64"/>
      <c r="K295" s="64"/>
      <c r="L295" s="62"/>
      <c r="M295" s="291"/>
      <c r="N295" s="43"/>
      <c r="O295" s="43"/>
      <c r="P295" s="43"/>
      <c r="Q295" s="43"/>
      <c r="R295" s="43"/>
      <c r="S295" s="43"/>
      <c r="T295" s="79"/>
      <c r="AT295" s="25" t="s">
        <v>1656</v>
      </c>
      <c r="AU295" s="25" t="s">
        <v>82</v>
      </c>
    </row>
    <row r="296" spans="2:65" s="11" customFormat="1" ht="37.35" customHeight="1">
      <c r="B296" s="186"/>
      <c r="C296" s="187"/>
      <c r="D296" s="200" t="s">
        <v>73</v>
      </c>
      <c r="E296" s="296" t="s">
        <v>9893</v>
      </c>
      <c r="F296" s="296" t="s">
        <v>14678</v>
      </c>
      <c r="G296" s="187"/>
      <c r="H296" s="187"/>
      <c r="I296" s="190"/>
      <c r="J296" s="297">
        <f>BK296</f>
        <v>0</v>
      </c>
      <c r="K296" s="187"/>
      <c r="L296" s="192"/>
      <c r="M296" s="193"/>
      <c r="N296" s="194"/>
      <c r="O296" s="194"/>
      <c r="P296" s="195">
        <f>SUM(P297:P317)</f>
        <v>0</v>
      </c>
      <c r="Q296" s="194"/>
      <c r="R296" s="195">
        <f>SUM(R297:R317)</f>
        <v>0</v>
      </c>
      <c r="S296" s="194"/>
      <c r="T296" s="196">
        <f>SUM(T297:T317)</f>
        <v>0</v>
      </c>
      <c r="AR296" s="197" t="s">
        <v>84</v>
      </c>
      <c r="AT296" s="198" t="s">
        <v>73</v>
      </c>
      <c r="AU296" s="198" t="s">
        <v>74</v>
      </c>
      <c r="AY296" s="197" t="s">
        <v>308</v>
      </c>
      <c r="BK296" s="199">
        <f>SUM(BK297:BK317)</f>
        <v>0</v>
      </c>
    </row>
    <row r="297" spans="2:65" s="1" customFormat="1" ht="22.5" customHeight="1">
      <c r="B297" s="42"/>
      <c r="C297" s="203" t="s">
        <v>2126</v>
      </c>
      <c r="D297" s="203" t="s">
        <v>311</v>
      </c>
      <c r="E297" s="204" t="s">
        <v>5851</v>
      </c>
      <c r="F297" s="205" t="s">
        <v>14662</v>
      </c>
      <c r="G297" s="206" t="s">
        <v>578</v>
      </c>
      <c r="H297" s="207">
        <v>2</v>
      </c>
      <c r="I297" s="208"/>
      <c r="J297" s="209">
        <f>ROUND(I297*H297,2)</f>
        <v>0</v>
      </c>
      <c r="K297" s="205" t="s">
        <v>21</v>
      </c>
      <c r="L297" s="62"/>
      <c r="M297" s="210" t="s">
        <v>21</v>
      </c>
      <c r="N297" s="211" t="s">
        <v>45</v>
      </c>
      <c r="O297" s="43"/>
      <c r="P297" s="212">
        <f>O297*H297</f>
        <v>0</v>
      </c>
      <c r="Q297" s="212">
        <v>0</v>
      </c>
      <c r="R297" s="212">
        <f>Q297*H297</f>
        <v>0</v>
      </c>
      <c r="S297" s="212">
        <v>0</v>
      </c>
      <c r="T297" s="213">
        <f>S297*H297</f>
        <v>0</v>
      </c>
      <c r="AR297" s="25" t="s">
        <v>375</v>
      </c>
      <c r="AT297" s="25" t="s">
        <v>311</v>
      </c>
      <c r="AU297" s="25" t="s">
        <v>82</v>
      </c>
      <c r="AY297" s="25" t="s">
        <v>308</v>
      </c>
      <c r="BE297" s="214">
        <f>IF(N297="základní",J297,0)</f>
        <v>0</v>
      </c>
      <c r="BF297" s="214">
        <f>IF(N297="snížená",J297,0)</f>
        <v>0</v>
      </c>
      <c r="BG297" s="214">
        <f>IF(N297="zákl. přenesená",J297,0)</f>
        <v>0</v>
      </c>
      <c r="BH297" s="214">
        <f>IF(N297="sníž. přenesená",J297,0)</f>
        <v>0</v>
      </c>
      <c r="BI297" s="214">
        <f>IF(N297="nulová",J297,0)</f>
        <v>0</v>
      </c>
      <c r="BJ297" s="25" t="s">
        <v>82</v>
      </c>
      <c r="BK297" s="214">
        <f>ROUND(I297*H297,2)</f>
        <v>0</v>
      </c>
      <c r="BL297" s="25" t="s">
        <v>375</v>
      </c>
      <c r="BM297" s="25" t="s">
        <v>2506</v>
      </c>
    </row>
    <row r="298" spans="2:65" s="1" customFormat="1" ht="27">
      <c r="B298" s="42"/>
      <c r="C298" s="64"/>
      <c r="D298" s="246" t="s">
        <v>1656</v>
      </c>
      <c r="E298" s="64"/>
      <c r="F298" s="290" t="s">
        <v>14663</v>
      </c>
      <c r="G298" s="64"/>
      <c r="H298" s="64"/>
      <c r="I298" s="173"/>
      <c r="J298" s="64"/>
      <c r="K298" s="64"/>
      <c r="L298" s="62"/>
      <c r="M298" s="291"/>
      <c r="N298" s="43"/>
      <c r="O298" s="43"/>
      <c r="P298" s="43"/>
      <c r="Q298" s="43"/>
      <c r="R298" s="43"/>
      <c r="S298" s="43"/>
      <c r="T298" s="79"/>
      <c r="AT298" s="25" t="s">
        <v>1656</v>
      </c>
      <c r="AU298" s="25" t="s">
        <v>82</v>
      </c>
    </row>
    <row r="299" spans="2:65" s="1" customFormat="1" ht="22.5" customHeight="1">
      <c r="B299" s="42"/>
      <c r="C299" s="203" t="s">
        <v>2130</v>
      </c>
      <c r="D299" s="203" t="s">
        <v>311</v>
      </c>
      <c r="E299" s="204" t="s">
        <v>5863</v>
      </c>
      <c r="F299" s="205" t="s">
        <v>14679</v>
      </c>
      <c r="G299" s="206" t="s">
        <v>578</v>
      </c>
      <c r="H299" s="207">
        <v>2</v>
      </c>
      <c r="I299" s="208"/>
      <c r="J299" s="209">
        <f>ROUND(I299*H299,2)</f>
        <v>0</v>
      </c>
      <c r="K299" s="205" t="s">
        <v>21</v>
      </c>
      <c r="L299" s="62"/>
      <c r="M299" s="210" t="s">
        <v>21</v>
      </c>
      <c r="N299" s="211" t="s">
        <v>45</v>
      </c>
      <c r="O299" s="43"/>
      <c r="P299" s="212">
        <f>O299*H299</f>
        <v>0</v>
      </c>
      <c r="Q299" s="212">
        <v>0</v>
      </c>
      <c r="R299" s="212">
        <f>Q299*H299</f>
        <v>0</v>
      </c>
      <c r="S299" s="212">
        <v>0</v>
      </c>
      <c r="T299" s="213">
        <f>S299*H299</f>
        <v>0</v>
      </c>
      <c r="AR299" s="25" t="s">
        <v>375</v>
      </c>
      <c r="AT299" s="25" t="s">
        <v>311</v>
      </c>
      <c r="AU299" s="25" t="s">
        <v>82</v>
      </c>
      <c r="AY299" s="25" t="s">
        <v>308</v>
      </c>
      <c r="BE299" s="214">
        <f>IF(N299="základní",J299,0)</f>
        <v>0</v>
      </c>
      <c r="BF299" s="214">
        <f>IF(N299="snížená",J299,0)</f>
        <v>0</v>
      </c>
      <c r="BG299" s="214">
        <f>IF(N299="zákl. přenesená",J299,0)</f>
        <v>0</v>
      </c>
      <c r="BH299" s="214">
        <f>IF(N299="sníž. přenesená",J299,0)</f>
        <v>0</v>
      </c>
      <c r="BI299" s="214">
        <f>IF(N299="nulová",J299,0)</f>
        <v>0</v>
      </c>
      <c r="BJ299" s="25" t="s">
        <v>82</v>
      </c>
      <c r="BK299" s="214">
        <f>ROUND(I299*H299,2)</f>
        <v>0</v>
      </c>
      <c r="BL299" s="25" t="s">
        <v>375</v>
      </c>
      <c r="BM299" s="25" t="s">
        <v>2515</v>
      </c>
    </row>
    <row r="300" spans="2:65" s="1" customFormat="1" ht="22.5" customHeight="1">
      <c r="B300" s="42"/>
      <c r="C300" s="203" t="s">
        <v>2134</v>
      </c>
      <c r="D300" s="203" t="s">
        <v>311</v>
      </c>
      <c r="E300" s="204" t="s">
        <v>5824</v>
      </c>
      <c r="F300" s="205" t="s">
        <v>14632</v>
      </c>
      <c r="G300" s="206" t="s">
        <v>578</v>
      </c>
      <c r="H300" s="207">
        <v>2</v>
      </c>
      <c r="I300" s="208"/>
      <c r="J300" s="209">
        <f>ROUND(I300*H300,2)</f>
        <v>0</v>
      </c>
      <c r="K300" s="205" t="s">
        <v>21</v>
      </c>
      <c r="L300" s="62"/>
      <c r="M300" s="210" t="s">
        <v>21</v>
      </c>
      <c r="N300" s="211" t="s">
        <v>45</v>
      </c>
      <c r="O300" s="43"/>
      <c r="P300" s="212">
        <f>O300*H300</f>
        <v>0</v>
      </c>
      <c r="Q300" s="212">
        <v>0</v>
      </c>
      <c r="R300" s="212">
        <f>Q300*H300</f>
        <v>0</v>
      </c>
      <c r="S300" s="212">
        <v>0</v>
      </c>
      <c r="T300" s="213">
        <f>S300*H300</f>
        <v>0</v>
      </c>
      <c r="AR300" s="25" t="s">
        <v>375</v>
      </c>
      <c r="AT300" s="25" t="s">
        <v>311</v>
      </c>
      <c r="AU300" s="25" t="s">
        <v>82</v>
      </c>
      <c r="AY300" s="25" t="s">
        <v>308</v>
      </c>
      <c r="BE300" s="214">
        <f>IF(N300="základní",J300,0)</f>
        <v>0</v>
      </c>
      <c r="BF300" s="214">
        <f>IF(N300="snížená",J300,0)</f>
        <v>0</v>
      </c>
      <c r="BG300" s="214">
        <f>IF(N300="zákl. přenesená",J300,0)</f>
        <v>0</v>
      </c>
      <c r="BH300" s="214">
        <f>IF(N300="sníž. přenesená",J300,0)</f>
        <v>0</v>
      </c>
      <c r="BI300" s="214">
        <f>IF(N300="nulová",J300,0)</f>
        <v>0</v>
      </c>
      <c r="BJ300" s="25" t="s">
        <v>82</v>
      </c>
      <c r="BK300" s="214">
        <f>ROUND(I300*H300,2)</f>
        <v>0</v>
      </c>
      <c r="BL300" s="25" t="s">
        <v>375</v>
      </c>
      <c r="BM300" s="25" t="s">
        <v>2522</v>
      </c>
    </row>
    <row r="301" spans="2:65" s="1" customFormat="1" ht="40.5">
      <c r="B301" s="42"/>
      <c r="C301" s="64"/>
      <c r="D301" s="246" t="s">
        <v>1656</v>
      </c>
      <c r="E301" s="64"/>
      <c r="F301" s="290" t="s">
        <v>14633</v>
      </c>
      <c r="G301" s="64"/>
      <c r="H301" s="64"/>
      <c r="I301" s="173"/>
      <c r="J301" s="64"/>
      <c r="K301" s="64"/>
      <c r="L301" s="62"/>
      <c r="M301" s="291"/>
      <c r="N301" s="43"/>
      <c r="O301" s="43"/>
      <c r="P301" s="43"/>
      <c r="Q301" s="43"/>
      <c r="R301" s="43"/>
      <c r="S301" s="43"/>
      <c r="T301" s="79"/>
      <c r="AT301" s="25" t="s">
        <v>1656</v>
      </c>
      <c r="AU301" s="25" t="s">
        <v>82</v>
      </c>
    </row>
    <row r="302" spans="2:65" s="1" customFormat="1" ht="22.5" customHeight="1">
      <c r="B302" s="42"/>
      <c r="C302" s="203" t="s">
        <v>2139</v>
      </c>
      <c r="D302" s="203" t="s">
        <v>311</v>
      </c>
      <c r="E302" s="204" t="s">
        <v>9558</v>
      </c>
      <c r="F302" s="205" t="s">
        <v>14623</v>
      </c>
      <c r="G302" s="206" t="s">
        <v>578</v>
      </c>
      <c r="H302" s="207">
        <v>2</v>
      </c>
      <c r="I302" s="208"/>
      <c r="J302" s="209">
        <f>ROUND(I302*H302,2)</f>
        <v>0</v>
      </c>
      <c r="K302" s="205" t="s">
        <v>21</v>
      </c>
      <c r="L302" s="62"/>
      <c r="M302" s="210" t="s">
        <v>21</v>
      </c>
      <c r="N302" s="211" t="s">
        <v>45</v>
      </c>
      <c r="O302" s="43"/>
      <c r="P302" s="212">
        <f>O302*H302</f>
        <v>0</v>
      </c>
      <c r="Q302" s="212">
        <v>0</v>
      </c>
      <c r="R302" s="212">
        <f>Q302*H302</f>
        <v>0</v>
      </c>
      <c r="S302" s="212">
        <v>0</v>
      </c>
      <c r="T302" s="213">
        <f>S302*H302</f>
        <v>0</v>
      </c>
      <c r="AR302" s="25" t="s">
        <v>375</v>
      </c>
      <c r="AT302" s="25" t="s">
        <v>311</v>
      </c>
      <c r="AU302" s="25" t="s">
        <v>82</v>
      </c>
      <c r="AY302" s="25" t="s">
        <v>308</v>
      </c>
      <c r="BE302" s="214">
        <f>IF(N302="základní",J302,0)</f>
        <v>0</v>
      </c>
      <c r="BF302" s="214">
        <f>IF(N302="snížená",J302,0)</f>
        <v>0</v>
      </c>
      <c r="BG302" s="214">
        <f>IF(N302="zákl. přenesená",J302,0)</f>
        <v>0</v>
      </c>
      <c r="BH302" s="214">
        <f>IF(N302="sníž. přenesená",J302,0)</f>
        <v>0</v>
      </c>
      <c r="BI302" s="214">
        <f>IF(N302="nulová",J302,0)</f>
        <v>0</v>
      </c>
      <c r="BJ302" s="25" t="s">
        <v>82</v>
      </c>
      <c r="BK302" s="214">
        <f>ROUND(I302*H302,2)</f>
        <v>0</v>
      </c>
      <c r="BL302" s="25" t="s">
        <v>375</v>
      </c>
      <c r="BM302" s="25" t="s">
        <v>2528</v>
      </c>
    </row>
    <row r="303" spans="2:65" s="1" customFormat="1" ht="27">
      <c r="B303" s="42"/>
      <c r="C303" s="64"/>
      <c r="D303" s="246" t="s">
        <v>1656</v>
      </c>
      <c r="E303" s="64"/>
      <c r="F303" s="290" t="s">
        <v>14624</v>
      </c>
      <c r="G303" s="64"/>
      <c r="H303" s="64"/>
      <c r="I303" s="173"/>
      <c r="J303" s="64"/>
      <c r="K303" s="64"/>
      <c r="L303" s="62"/>
      <c r="M303" s="291"/>
      <c r="N303" s="43"/>
      <c r="O303" s="43"/>
      <c r="P303" s="43"/>
      <c r="Q303" s="43"/>
      <c r="R303" s="43"/>
      <c r="S303" s="43"/>
      <c r="T303" s="79"/>
      <c r="AT303" s="25" t="s">
        <v>1656</v>
      </c>
      <c r="AU303" s="25" t="s">
        <v>82</v>
      </c>
    </row>
    <row r="304" spans="2:65" s="1" customFormat="1" ht="22.5" customHeight="1">
      <c r="B304" s="42"/>
      <c r="C304" s="203" t="s">
        <v>2143</v>
      </c>
      <c r="D304" s="203" t="s">
        <v>311</v>
      </c>
      <c r="E304" s="204" t="s">
        <v>5861</v>
      </c>
      <c r="F304" s="205" t="s">
        <v>14642</v>
      </c>
      <c r="G304" s="206" t="s">
        <v>578</v>
      </c>
      <c r="H304" s="207">
        <v>2</v>
      </c>
      <c r="I304" s="208"/>
      <c r="J304" s="209">
        <f>ROUND(I304*H304,2)</f>
        <v>0</v>
      </c>
      <c r="K304" s="205" t="s">
        <v>21</v>
      </c>
      <c r="L304" s="62"/>
      <c r="M304" s="210" t="s">
        <v>21</v>
      </c>
      <c r="N304" s="211" t="s">
        <v>45</v>
      </c>
      <c r="O304" s="43"/>
      <c r="P304" s="212">
        <f>O304*H304</f>
        <v>0</v>
      </c>
      <c r="Q304" s="212">
        <v>0</v>
      </c>
      <c r="R304" s="212">
        <f>Q304*H304</f>
        <v>0</v>
      </c>
      <c r="S304" s="212">
        <v>0</v>
      </c>
      <c r="T304" s="213">
        <f>S304*H304</f>
        <v>0</v>
      </c>
      <c r="AR304" s="25" t="s">
        <v>375</v>
      </c>
      <c r="AT304" s="25" t="s">
        <v>311</v>
      </c>
      <c r="AU304" s="25" t="s">
        <v>82</v>
      </c>
      <c r="AY304" s="25" t="s">
        <v>308</v>
      </c>
      <c r="BE304" s="214">
        <f>IF(N304="základní",J304,0)</f>
        <v>0</v>
      </c>
      <c r="BF304" s="214">
        <f>IF(N304="snížená",J304,0)</f>
        <v>0</v>
      </c>
      <c r="BG304" s="214">
        <f>IF(N304="zákl. přenesená",J304,0)</f>
        <v>0</v>
      </c>
      <c r="BH304" s="214">
        <f>IF(N304="sníž. přenesená",J304,0)</f>
        <v>0</v>
      </c>
      <c r="BI304" s="214">
        <f>IF(N304="nulová",J304,0)</f>
        <v>0</v>
      </c>
      <c r="BJ304" s="25" t="s">
        <v>82</v>
      </c>
      <c r="BK304" s="214">
        <f>ROUND(I304*H304,2)</f>
        <v>0</v>
      </c>
      <c r="BL304" s="25" t="s">
        <v>375</v>
      </c>
      <c r="BM304" s="25" t="s">
        <v>2537</v>
      </c>
    </row>
    <row r="305" spans="2:65" s="1" customFormat="1" ht="27">
      <c r="B305" s="42"/>
      <c r="C305" s="64"/>
      <c r="D305" s="246" t="s">
        <v>1656</v>
      </c>
      <c r="E305" s="64"/>
      <c r="F305" s="290" t="s">
        <v>14680</v>
      </c>
      <c r="G305" s="64"/>
      <c r="H305" s="64"/>
      <c r="I305" s="173"/>
      <c r="J305" s="64"/>
      <c r="K305" s="64"/>
      <c r="L305" s="62"/>
      <c r="M305" s="291"/>
      <c r="N305" s="43"/>
      <c r="O305" s="43"/>
      <c r="P305" s="43"/>
      <c r="Q305" s="43"/>
      <c r="R305" s="43"/>
      <c r="S305" s="43"/>
      <c r="T305" s="79"/>
      <c r="AT305" s="25" t="s">
        <v>1656</v>
      </c>
      <c r="AU305" s="25" t="s">
        <v>82</v>
      </c>
    </row>
    <row r="306" spans="2:65" s="1" customFormat="1" ht="22.5" customHeight="1">
      <c r="B306" s="42"/>
      <c r="C306" s="203" t="s">
        <v>630</v>
      </c>
      <c r="D306" s="203" t="s">
        <v>311</v>
      </c>
      <c r="E306" s="204" t="s">
        <v>9554</v>
      </c>
      <c r="F306" s="205" t="s">
        <v>14616</v>
      </c>
      <c r="G306" s="206" t="s">
        <v>578</v>
      </c>
      <c r="H306" s="207">
        <v>1</v>
      </c>
      <c r="I306" s="208"/>
      <c r="J306" s="209">
        <f>ROUND(I306*H306,2)</f>
        <v>0</v>
      </c>
      <c r="K306" s="205" t="s">
        <v>21</v>
      </c>
      <c r="L306" s="62"/>
      <c r="M306" s="210" t="s">
        <v>21</v>
      </c>
      <c r="N306" s="211" t="s">
        <v>45</v>
      </c>
      <c r="O306" s="43"/>
      <c r="P306" s="212">
        <f>O306*H306</f>
        <v>0</v>
      </c>
      <c r="Q306" s="212">
        <v>0</v>
      </c>
      <c r="R306" s="212">
        <f>Q306*H306</f>
        <v>0</v>
      </c>
      <c r="S306" s="212">
        <v>0</v>
      </c>
      <c r="T306" s="213">
        <f>S306*H306</f>
        <v>0</v>
      </c>
      <c r="AR306" s="25" t="s">
        <v>375</v>
      </c>
      <c r="AT306" s="25" t="s">
        <v>311</v>
      </c>
      <c r="AU306" s="25" t="s">
        <v>82</v>
      </c>
      <c r="AY306" s="25" t="s">
        <v>308</v>
      </c>
      <c r="BE306" s="214">
        <f>IF(N306="základní",J306,0)</f>
        <v>0</v>
      </c>
      <c r="BF306" s="214">
        <f>IF(N306="snížená",J306,0)</f>
        <v>0</v>
      </c>
      <c r="BG306" s="214">
        <f>IF(N306="zákl. přenesená",J306,0)</f>
        <v>0</v>
      </c>
      <c r="BH306" s="214">
        <f>IF(N306="sníž. přenesená",J306,0)</f>
        <v>0</v>
      </c>
      <c r="BI306" s="214">
        <f>IF(N306="nulová",J306,0)</f>
        <v>0</v>
      </c>
      <c r="BJ306" s="25" t="s">
        <v>82</v>
      </c>
      <c r="BK306" s="214">
        <f>ROUND(I306*H306,2)</f>
        <v>0</v>
      </c>
      <c r="BL306" s="25" t="s">
        <v>375</v>
      </c>
      <c r="BM306" s="25" t="s">
        <v>2546</v>
      </c>
    </row>
    <row r="307" spans="2:65" s="1" customFormat="1" ht="27">
      <c r="B307" s="42"/>
      <c r="C307" s="64"/>
      <c r="D307" s="246" t="s">
        <v>1656</v>
      </c>
      <c r="E307" s="64"/>
      <c r="F307" s="290" t="s">
        <v>14674</v>
      </c>
      <c r="G307" s="64"/>
      <c r="H307" s="64"/>
      <c r="I307" s="173"/>
      <c r="J307" s="64"/>
      <c r="K307" s="64"/>
      <c r="L307" s="62"/>
      <c r="M307" s="291"/>
      <c r="N307" s="43"/>
      <c r="O307" s="43"/>
      <c r="P307" s="43"/>
      <c r="Q307" s="43"/>
      <c r="R307" s="43"/>
      <c r="S307" s="43"/>
      <c r="T307" s="79"/>
      <c r="AT307" s="25" t="s">
        <v>1656</v>
      </c>
      <c r="AU307" s="25" t="s">
        <v>82</v>
      </c>
    </row>
    <row r="308" spans="2:65" s="1" customFormat="1" ht="22.5" customHeight="1">
      <c r="B308" s="42"/>
      <c r="C308" s="203" t="s">
        <v>636</v>
      </c>
      <c r="D308" s="203" t="s">
        <v>311</v>
      </c>
      <c r="E308" s="204" t="s">
        <v>9555</v>
      </c>
      <c r="F308" s="205" t="s">
        <v>14618</v>
      </c>
      <c r="G308" s="206" t="s">
        <v>578</v>
      </c>
      <c r="H308" s="207">
        <v>1</v>
      </c>
      <c r="I308" s="208"/>
      <c r="J308" s="209">
        <f>ROUND(I308*H308,2)</f>
        <v>0</v>
      </c>
      <c r="K308" s="205" t="s">
        <v>21</v>
      </c>
      <c r="L308" s="62"/>
      <c r="M308" s="210" t="s">
        <v>21</v>
      </c>
      <c r="N308" s="211" t="s">
        <v>45</v>
      </c>
      <c r="O308" s="43"/>
      <c r="P308" s="212">
        <f>O308*H308</f>
        <v>0</v>
      </c>
      <c r="Q308" s="212">
        <v>0</v>
      </c>
      <c r="R308" s="212">
        <f>Q308*H308</f>
        <v>0</v>
      </c>
      <c r="S308" s="212">
        <v>0</v>
      </c>
      <c r="T308" s="213">
        <f>S308*H308</f>
        <v>0</v>
      </c>
      <c r="AR308" s="25" t="s">
        <v>375</v>
      </c>
      <c r="AT308" s="25" t="s">
        <v>311</v>
      </c>
      <c r="AU308" s="25" t="s">
        <v>82</v>
      </c>
      <c r="AY308" s="25" t="s">
        <v>308</v>
      </c>
      <c r="BE308" s="214">
        <f>IF(N308="základní",J308,0)</f>
        <v>0</v>
      </c>
      <c r="BF308" s="214">
        <f>IF(N308="snížená",J308,0)</f>
        <v>0</v>
      </c>
      <c r="BG308" s="214">
        <f>IF(N308="zákl. přenesená",J308,0)</f>
        <v>0</v>
      </c>
      <c r="BH308" s="214">
        <f>IF(N308="sníž. přenesená",J308,0)</f>
        <v>0</v>
      </c>
      <c r="BI308" s="214">
        <f>IF(N308="nulová",J308,0)</f>
        <v>0</v>
      </c>
      <c r="BJ308" s="25" t="s">
        <v>82</v>
      </c>
      <c r="BK308" s="214">
        <f>ROUND(I308*H308,2)</f>
        <v>0</v>
      </c>
      <c r="BL308" s="25" t="s">
        <v>375</v>
      </c>
      <c r="BM308" s="25" t="s">
        <v>2555</v>
      </c>
    </row>
    <row r="309" spans="2:65" s="1" customFormat="1" ht="27">
      <c r="B309" s="42"/>
      <c r="C309" s="64"/>
      <c r="D309" s="246" t="s">
        <v>1656</v>
      </c>
      <c r="E309" s="64"/>
      <c r="F309" s="290" t="s">
        <v>14619</v>
      </c>
      <c r="G309" s="64"/>
      <c r="H309" s="64"/>
      <c r="I309" s="173"/>
      <c r="J309" s="64"/>
      <c r="K309" s="64"/>
      <c r="L309" s="62"/>
      <c r="M309" s="291"/>
      <c r="N309" s="43"/>
      <c r="O309" s="43"/>
      <c r="P309" s="43"/>
      <c r="Q309" s="43"/>
      <c r="R309" s="43"/>
      <c r="S309" s="43"/>
      <c r="T309" s="79"/>
      <c r="AT309" s="25" t="s">
        <v>1656</v>
      </c>
      <c r="AU309" s="25" t="s">
        <v>82</v>
      </c>
    </row>
    <row r="310" spans="2:65" s="1" customFormat="1" ht="22.5" customHeight="1">
      <c r="B310" s="42"/>
      <c r="C310" s="203" t="s">
        <v>642</v>
      </c>
      <c r="D310" s="203" t="s">
        <v>311</v>
      </c>
      <c r="E310" s="204" t="s">
        <v>9556</v>
      </c>
      <c r="F310" s="205" t="s">
        <v>14620</v>
      </c>
      <c r="G310" s="206" t="s">
        <v>578</v>
      </c>
      <c r="H310" s="207">
        <v>2</v>
      </c>
      <c r="I310" s="208"/>
      <c r="J310" s="209">
        <f>ROUND(I310*H310,2)</f>
        <v>0</v>
      </c>
      <c r="K310" s="205" t="s">
        <v>21</v>
      </c>
      <c r="L310" s="62"/>
      <c r="M310" s="210" t="s">
        <v>21</v>
      </c>
      <c r="N310" s="211" t="s">
        <v>45</v>
      </c>
      <c r="O310" s="43"/>
      <c r="P310" s="212">
        <f>O310*H310</f>
        <v>0</v>
      </c>
      <c r="Q310" s="212">
        <v>0</v>
      </c>
      <c r="R310" s="212">
        <f>Q310*H310</f>
        <v>0</v>
      </c>
      <c r="S310" s="212">
        <v>0</v>
      </c>
      <c r="T310" s="213">
        <f>S310*H310</f>
        <v>0</v>
      </c>
      <c r="AR310" s="25" t="s">
        <v>375</v>
      </c>
      <c r="AT310" s="25" t="s">
        <v>311</v>
      </c>
      <c r="AU310" s="25" t="s">
        <v>82</v>
      </c>
      <c r="AY310" s="25" t="s">
        <v>308</v>
      </c>
      <c r="BE310" s="214">
        <f>IF(N310="základní",J310,0)</f>
        <v>0</v>
      </c>
      <c r="BF310" s="214">
        <f>IF(N310="snížená",J310,0)</f>
        <v>0</v>
      </c>
      <c r="BG310" s="214">
        <f>IF(N310="zákl. přenesená",J310,0)</f>
        <v>0</v>
      </c>
      <c r="BH310" s="214">
        <f>IF(N310="sníž. přenesená",J310,0)</f>
        <v>0</v>
      </c>
      <c r="BI310" s="214">
        <f>IF(N310="nulová",J310,0)</f>
        <v>0</v>
      </c>
      <c r="BJ310" s="25" t="s">
        <v>82</v>
      </c>
      <c r="BK310" s="214">
        <f>ROUND(I310*H310,2)</f>
        <v>0</v>
      </c>
      <c r="BL310" s="25" t="s">
        <v>375</v>
      </c>
      <c r="BM310" s="25" t="s">
        <v>2561</v>
      </c>
    </row>
    <row r="311" spans="2:65" s="1" customFormat="1" ht="22.5" customHeight="1">
      <c r="B311" s="42"/>
      <c r="C311" s="203" t="s">
        <v>2156</v>
      </c>
      <c r="D311" s="203" t="s">
        <v>311</v>
      </c>
      <c r="E311" s="204" t="s">
        <v>9562</v>
      </c>
      <c r="F311" s="205" t="s">
        <v>14630</v>
      </c>
      <c r="G311" s="206" t="s">
        <v>578</v>
      </c>
      <c r="H311" s="207">
        <v>2</v>
      </c>
      <c r="I311" s="208"/>
      <c r="J311" s="209">
        <f>ROUND(I311*H311,2)</f>
        <v>0</v>
      </c>
      <c r="K311" s="205" t="s">
        <v>21</v>
      </c>
      <c r="L311" s="62"/>
      <c r="M311" s="210" t="s">
        <v>21</v>
      </c>
      <c r="N311" s="211" t="s">
        <v>45</v>
      </c>
      <c r="O311" s="43"/>
      <c r="P311" s="212">
        <f>O311*H311</f>
        <v>0</v>
      </c>
      <c r="Q311" s="212">
        <v>0</v>
      </c>
      <c r="R311" s="212">
        <f>Q311*H311</f>
        <v>0</v>
      </c>
      <c r="S311" s="212">
        <v>0</v>
      </c>
      <c r="T311" s="213">
        <f>S311*H311</f>
        <v>0</v>
      </c>
      <c r="AR311" s="25" t="s">
        <v>375</v>
      </c>
      <c r="AT311" s="25" t="s">
        <v>311</v>
      </c>
      <c r="AU311" s="25" t="s">
        <v>82</v>
      </c>
      <c r="AY311" s="25" t="s">
        <v>308</v>
      </c>
      <c r="BE311" s="214">
        <f>IF(N311="základní",J311,0)</f>
        <v>0</v>
      </c>
      <c r="BF311" s="214">
        <f>IF(N311="snížená",J311,0)</f>
        <v>0</v>
      </c>
      <c r="BG311" s="214">
        <f>IF(N311="zákl. přenesená",J311,0)</f>
        <v>0</v>
      </c>
      <c r="BH311" s="214">
        <f>IF(N311="sníž. přenesená",J311,0)</f>
        <v>0</v>
      </c>
      <c r="BI311" s="214">
        <f>IF(N311="nulová",J311,0)</f>
        <v>0</v>
      </c>
      <c r="BJ311" s="25" t="s">
        <v>82</v>
      </c>
      <c r="BK311" s="214">
        <f>ROUND(I311*H311,2)</f>
        <v>0</v>
      </c>
      <c r="BL311" s="25" t="s">
        <v>375</v>
      </c>
      <c r="BM311" s="25" t="s">
        <v>2566</v>
      </c>
    </row>
    <row r="312" spans="2:65" s="1" customFormat="1" ht="27">
      <c r="B312" s="42"/>
      <c r="C312" s="64"/>
      <c r="D312" s="246" t="s">
        <v>1656</v>
      </c>
      <c r="E312" s="64"/>
      <c r="F312" s="290" t="s">
        <v>14644</v>
      </c>
      <c r="G312" s="64"/>
      <c r="H312" s="64"/>
      <c r="I312" s="173"/>
      <c r="J312" s="64"/>
      <c r="K312" s="64"/>
      <c r="L312" s="62"/>
      <c r="M312" s="291"/>
      <c r="N312" s="43"/>
      <c r="O312" s="43"/>
      <c r="P312" s="43"/>
      <c r="Q312" s="43"/>
      <c r="R312" s="43"/>
      <c r="S312" s="43"/>
      <c r="T312" s="79"/>
      <c r="AT312" s="25" t="s">
        <v>1656</v>
      </c>
      <c r="AU312" s="25" t="s">
        <v>82</v>
      </c>
    </row>
    <row r="313" spans="2:65" s="1" customFormat="1" ht="22.5" customHeight="1">
      <c r="B313" s="42"/>
      <c r="C313" s="203" t="s">
        <v>2161</v>
      </c>
      <c r="D313" s="203" t="s">
        <v>311</v>
      </c>
      <c r="E313" s="204" t="s">
        <v>9561</v>
      </c>
      <c r="F313" s="205" t="s">
        <v>14628</v>
      </c>
      <c r="G313" s="206" t="s">
        <v>578</v>
      </c>
      <c r="H313" s="207">
        <v>1</v>
      </c>
      <c r="I313" s="208"/>
      <c r="J313" s="209">
        <f>ROUND(I313*H313,2)</f>
        <v>0</v>
      </c>
      <c r="K313" s="205" t="s">
        <v>21</v>
      </c>
      <c r="L313" s="62"/>
      <c r="M313" s="210" t="s">
        <v>21</v>
      </c>
      <c r="N313" s="211" t="s">
        <v>45</v>
      </c>
      <c r="O313" s="43"/>
      <c r="P313" s="212">
        <f>O313*H313</f>
        <v>0</v>
      </c>
      <c r="Q313" s="212">
        <v>0</v>
      </c>
      <c r="R313" s="212">
        <f>Q313*H313</f>
        <v>0</v>
      </c>
      <c r="S313" s="212">
        <v>0</v>
      </c>
      <c r="T313" s="213">
        <f>S313*H313</f>
        <v>0</v>
      </c>
      <c r="AR313" s="25" t="s">
        <v>375</v>
      </c>
      <c r="AT313" s="25" t="s">
        <v>311</v>
      </c>
      <c r="AU313" s="25" t="s">
        <v>82</v>
      </c>
      <c r="AY313" s="25" t="s">
        <v>308</v>
      </c>
      <c r="BE313" s="214">
        <f>IF(N313="základní",J313,0)</f>
        <v>0</v>
      </c>
      <c r="BF313" s="214">
        <f>IF(N313="snížená",J313,0)</f>
        <v>0</v>
      </c>
      <c r="BG313" s="214">
        <f>IF(N313="zákl. přenesená",J313,0)</f>
        <v>0</v>
      </c>
      <c r="BH313" s="214">
        <f>IF(N313="sníž. přenesená",J313,0)</f>
        <v>0</v>
      </c>
      <c r="BI313" s="214">
        <f>IF(N313="nulová",J313,0)</f>
        <v>0</v>
      </c>
      <c r="BJ313" s="25" t="s">
        <v>82</v>
      </c>
      <c r="BK313" s="214">
        <f>ROUND(I313*H313,2)</f>
        <v>0</v>
      </c>
      <c r="BL313" s="25" t="s">
        <v>375</v>
      </c>
      <c r="BM313" s="25" t="s">
        <v>2572</v>
      </c>
    </row>
    <row r="314" spans="2:65" s="1" customFormat="1" ht="27">
      <c r="B314" s="42"/>
      <c r="C314" s="64"/>
      <c r="D314" s="246" t="s">
        <v>1656</v>
      </c>
      <c r="E314" s="64"/>
      <c r="F314" s="290" t="s">
        <v>14668</v>
      </c>
      <c r="G314" s="64"/>
      <c r="H314" s="64"/>
      <c r="I314" s="173"/>
      <c r="J314" s="64"/>
      <c r="K314" s="64"/>
      <c r="L314" s="62"/>
      <c r="M314" s="291"/>
      <c r="N314" s="43"/>
      <c r="O314" s="43"/>
      <c r="P314" s="43"/>
      <c r="Q314" s="43"/>
      <c r="R314" s="43"/>
      <c r="S314" s="43"/>
      <c r="T314" s="79"/>
      <c r="AT314" s="25" t="s">
        <v>1656</v>
      </c>
      <c r="AU314" s="25" t="s">
        <v>82</v>
      </c>
    </row>
    <row r="315" spans="2:65" s="1" customFormat="1" ht="22.5" customHeight="1">
      <c r="B315" s="42"/>
      <c r="C315" s="203" t="s">
        <v>2166</v>
      </c>
      <c r="D315" s="203" t="s">
        <v>311</v>
      </c>
      <c r="E315" s="204" t="s">
        <v>9560</v>
      </c>
      <c r="F315" s="205" t="s">
        <v>14626</v>
      </c>
      <c r="G315" s="206" t="s">
        <v>578</v>
      </c>
      <c r="H315" s="207">
        <v>1</v>
      </c>
      <c r="I315" s="208"/>
      <c r="J315" s="209">
        <f>ROUND(I315*H315,2)</f>
        <v>0</v>
      </c>
      <c r="K315" s="205" t="s">
        <v>21</v>
      </c>
      <c r="L315" s="62"/>
      <c r="M315" s="210" t="s">
        <v>21</v>
      </c>
      <c r="N315" s="211" t="s">
        <v>45</v>
      </c>
      <c r="O315" s="43"/>
      <c r="P315" s="212">
        <f>O315*H315</f>
        <v>0</v>
      </c>
      <c r="Q315" s="212">
        <v>0</v>
      </c>
      <c r="R315" s="212">
        <f>Q315*H315</f>
        <v>0</v>
      </c>
      <c r="S315" s="212">
        <v>0</v>
      </c>
      <c r="T315" s="213">
        <f>S315*H315</f>
        <v>0</v>
      </c>
      <c r="AR315" s="25" t="s">
        <v>375</v>
      </c>
      <c r="AT315" s="25" t="s">
        <v>311</v>
      </c>
      <c r="AU315" s="25" t="s">
        <v>82</v>
      </c>
      <c r="AY315" s="25" t="s">
        <v>308</v>
      </c>
      <c r="BE315" s="214">
        <f>IF(N315="základní",J315,0)</f>
        <v>0</v>
      </c>
      <c r="BF315" s="214">
        <f>IF(N315="snížená",J315,0)</f>
        <v>0</v>
      </c>
      <c r="BG315" s="214">
        <f>IF(N315="zákl. přenesená",J315,0)</f>
        <v>0</v>
      </c>
      <c r="BH315" s="214">
        <f>IF(N315="sníž. přenesená",J315,0)</f>
        <v>0</v>
      </c>
      <c r="BI315" s="214">
        <f>IF(N315="nulová",J315,0)</f>
        <v>0</v>
      </c>
      <c r="BJ315" s="25" t="s">
        <v>82</v>
      </c>
      <c r="BK315" s="214">
        <f>ROUND(I315*H315,2)</f>
        <v>0</v>
      </c>
      <c r="BL315" s="25" t="s">
        <v>375</v>
      </c>
      <c r="BM315" s="25" t="s">
        <v>2582</v>
      </c>
    </row>
    <row r="316" spans="2:65" s="1" customFormat="1" ht="27">
      <c r="B316" s="42"/>
      <c r="C316" s="64"/>
      <c r="D316" s="246" t="s">
        <v>1656</v>
      </c>
      <c r="E316" s="64"/>
      <c r="F316" s="290" t="s">
        <v>14667</v>
      </c>
      <c r="G316" s="64"/>
      <c r="H316" s="64"/>
      <c r="I316" s="173"/>
      <c r="J316" s="64"/>
      <c r="K316" s="64"/>
      <c r="L316" s="62"/>
      <c r="M316" s="291"/>
      <c r="N316" s="43"/>
      <c r="O316" s="43"/>
      <c r="P316" s="43"/>
      <c r="Q316" s="43"/>
      <c r="R316" s="43"/>
      <c r="S316" s="43"/>
      <c r="T316" s="79"/>
      <c r="AT316" s="25" t="s">
        <v>1656</v>
      </c>
      <c r="AU316" s="25" t="s">
        <v>82</v>
      </c>
    </row>
    <row r="317" spans="2:65" s="1" customFormat="1" ht="22.5" customHeight="1">
      <c r="B317" s="42"/>
      <c r="C317" s="203" t="s">
        <v>2172</v>
      </c>
      <c r="D317" s="203" t="s">
        <v>311</v>
      </c>
      <c r="E317" s="204" t="s">
        <v>5865</v>
      </c>
      <c r="F317" s="205" t="s">
        <v>14681</v>
      </c>
      <c r="G317" s="206" t="s">
        <v>578</v>
      </c>
      <c r="H317" s="207">
        <v>2</v>
      </c>
      <c r="I317" s="208"/>
      <c r="J317" s="209">
        <f>ROUND(I317*H317,2)</f>
        <v>0</v>
      </c>
      <c r="K317" s="205" t="s">
        <v>21</v>
      </c>
      <c r="L317" s="62"/>
      <c r="M317" s="210" t="s">
        <v>21</v>
      </c>
      <c r="N317" s="211" t="s">
        <v>45</v>
      </c>
      <c r="O317" s="43"/>
      <c r="P317" s="212">
        <f>O317*H317</f>
        <v>0</v>
      </c>
      <c r="Q317" s="212">
        <v>0</v>
      </c>
      <c r="R317" s="212">
        <f>Q317*H317</f>
        <v>0</v>
      </c>
      <c r="S317" s="212">
        <v>0</v>
      </c>
      <c r="T317" s="213">
        <f>S317*H317</f>
        <v>0</v>
      </c>
      <c r="AR317" s="25" t="s">
        <v>375</v>
      </c>
      <c r="AT317" s="25" t="s">
        <v>311</v>
      </c>
      <c r="AU317" s="25" t="s">
        <v>82</v>
      </c>
      <c r="AY317" s="25" t="s">
        <v>308</v>
      </c>
      <c r="BE317" s="214">
        <f>IF(N317="základní",J317,0)</f>
        <v>0</v>
      </c>
      <c r="BF317" s="214">
        <f>IF(N317="snížená",J317,0)</f>
        <v>0</v>
      </c>
      <c r="BG317" s="214">
        <f>IF(N317="zákl. přenesená",J317,0)</f>
        <v>0</v>
      </c>
      <c r="BH317" s="214">
        <f>IF(N317="sníž. přenesená",J317,0)</f>
        <v>0</v>
      </c>
      <c r="BI317" s="214">
        <f>IF(N317="nulová",J317,0)</f>
        <v>0</v>
      </c>
      <c r="BJ317" s="25" t="s">
        <v>82</v>
      </c>
      <c r="BK317" s="214">
        <f>ROUND(I317*H317,2)</f>
        <v>0</v>
      </c>
      <c r="BL317" s="25" t="s">
        <v>375</v>
      </c>
      <c r="BM317" s="25" t="s">
        <v>2592</v>
      </c>
    </row>
    <row r="318" spans="2:65" s="11" customFormat="1" ht="37.35" customHeight="1">
      <c r="B318" s="186"/>
      <c r="C318" s="187"/>
      <c r="D318" s="200" t="s">
        <v>73</v>
      </c>
      <c r="E318" s="296" t="s">
        <v>9963</v>
      </c>
      <c r="F318" s="296" t="s">
        <v>14682</v>
      </c>
      <c r="G318" s="187"/>
      <c r="H318" s="187"/>
      <c r="I318" s="190"/>
      <c r="J318" s="297">
        <f>BK318</f>
        <v>0</v>
      </c>
      <c r="K318" s="187"/>
      <c r="L318" s="192"/>
      <c r="M318" s="193"/>
      <c r="N318" s="194"/>
      <c r="O318" s="194"/>
      <c r="P318" s="195">
        <f>SUM(P319:P333)</f>
        <v>0</v>
      </c>
      <c r="Q318" s="194"/>
      <c r="R318" s="195">
        <f>SUM(R319:R333)</f>
        <v>0</v>
      </c>
      <c r="S318" s="194"/>
      <c r="T318" s="196">
        <f>SUM(T319:T333)</f>
        <v>0</v>
      </c>
      <c r="AR318" s="197" t="s">
        <v>84</v>
      </c>
      <c r="AT318" s="198" t="s">
        <v>73</v>
      </c>
      <c r="AU318" s="198" t="s">
        <v>74</v>
      </c>
      <c r="AY318" s="197" t="s">
        <v>308</v>
      </c>
      <c r="BK318" s="199">
        <f>SUM(BK319:BK333)</f>
        <v>0</v>
      </c>
    </row>
    <row r="319" spans="2:65" s="1" customFormat="1" ht="22.5" customHeight="1">
      <c r="B319" s="42"/>
      <c r="C319" s="203" t="s">
        <v>2176</v>
      </c>
      <c r="D319" s="203" t="s">
        <v>311</v>
      </c>
      <c r="E319" s="204" t="s">
        <v>5851</v>
      </c>
      <c r="F319" s="205" t="s">
        <v>14662</v>
      </c>
      <c r="G319" s="206" t="s">
        <v>578</v>
      </c>
      <c r="H319" s="207">
        <v>3</v>
      </c>
      <c r="I319" s="208"/>
      <c r="J319" s="209">
        <f>ROUND(I319*H319,2)</f>
        <v>0</v>
      </c>
      <c r="K319" s="205" t="s">
        <v>21</v>
      </c>
      <c r="L319" s="62"/>
      <c r="M319" s="210" t="s">
        <v>21</v>
      </c>
      <c r="N319" s="211" t="s">
        <v>45</v>
      </c>
      <c r="O319" s="43"/>
      <c r="P319" s="212">
        <f>O319*H319</f>
        <v>0</v>
      </c>
      <c r="Q319" s="212">
        <v>0</v>
      </c>
      <c r="R319" s="212">
        <f>Q319*H319</f>
        <v>0</v>
      </c>
      <c r="S319" s="212">
        <v>0</v>
      </c>
      <c r="T319" s="213">
        <f>S319*H319</f>
        <v>0</v>
      </c>
      <c r="AR319" s="25" t="s">
        <v>375</v>
      </c>
      <c r="AT319" s="25" t="s">
        <v>311</v>
      </c>
      <c r="AU319" s="25" t="s">
        <v>82</v>
      </c>
      <c r="AY319" s="25" t="s">
        <v>308</v>
      </c>
      <c r="BE319" s="214">
        <f>IF(N319="základní",J319,0)</f>
        <v>0</v>
      </c>
      <c r="BF319" s="214">
        <f>IF(N319="snížená",J319,0)</f>
        <v>0</v>
      </c>
      <c r="BG319" s="214">
        <f>IF(N319="zákl. přenesená",J319,0)</f>
        <v>0</v>
      </c>
      <c r="BH319" s="214">
        <f>IF(N319="sníž. přenesená",J319,0)</f>
        <v>0</v>
      </c>
      <c r="BI319" s="214">
        <f>IF(N319="nulová",J319,0)</f>
        <v>0</v>
      </c>
      <c r="BJ319" s="25" t="s">
        <v>82</v>
      </c>
      <c r="BK319" s="214">
        <f>ROUND(I319*H319,2)</f>
        <v>0</v>
      </c>
      <c r="BL319" s="25" t="s">
        <v>375</v>
      </c>
      <c r="BM319" s="25" t="s">
        <v>269</v>
      </c>
    </row>
    <row r="320" spans="2:65" s="1" customFormat="1" ht="27">
      <c r="B320" s="42"/>
      <c r="C320" s="64"/>
      <c r="D320" s="246" t="s">
        <v>1656</v>
      </c>
      <c r="E320" s="64"/>
      <c r="F320" s="290" t="s">
        <v>14663</v>
      </c>
      <c r="G320" s="64"/>
      <c r="H320" s="64"/>
      <c r="I320" s="173"/>
      <c r="J320" s="64"/>
      <c r="K320" s="64"/>
      <c r="L320" s="62"/>
      <c r="M320" s="291"/>
      <c r="N320" s="43"/>
      <c r="O320" s="43"/>
      <c r="P320" s="43"/>
      <c r="Q320" s="43"/>
      <c r="R320" s="43"/>
      <c r="S320" s="43"/>
      <c r="T320" s="79"/>
      <c r="AT320" s="25" t="s">
        <v>1656</v>
      </c>
      <c r="AU320" s="25" t="s">
        <v>82</v>
      </c>
    </row>
    <row r="321" spans="2:65" s="1" customFormat="1" ht="22.5" customHeight="1">
      <c r="B321" s="42"/>
      <c r="C321" s="203" t="s">
        <v>2180</v>
      </c>
      <c r="D321" s="203" t="s">
        <v>311</v>
      </c>
      <c r="E321" s="204" t="s">
        <v>5863</v>
      </c>
      <c r="F321" s="205" t="s">
        <v>14679</v>
      </c>
      <c r="G321" s="206" t="s">
        <v>578</v>
      </c>
      <c r="H321" s="207">
        <v>1</v>
      </c>
      <c r="I321" s="208"/>
      <c r="J321" s="209">
        <f>ROUND(I321*H321,2)</f>
        <v>0</v>
      </c>
      <c r="K321" s="205" t="s">
        <v>21</v>
      </c>
      <c r="L321" s="62"/>
      <c r="M321" s="210" t="s">
        <v>21</v>
      </c>
      <c r="N321" s="211" t="s">
        <v>45</v>
      </c>
      <c r="O321" s="43"/>
      <c r="P321" s="212">
        <f>O321*H321</f>
        <v>0</v>
      </c>
      <c r="Q321" s="212">
        <v>0</v>
      </c>
      <c r="R321" s="212">
        <f>Q321*H321</f>
        <v>0</v>
      </c>
      <c r="S321" s="212">
        <v>0</v>
      </c>
      <c r="T321" s="213">
        <f>S321*H321</f>
        <v>0</v>
      </c>
      <c r="AR321" s="25" t="s">
        <v>375</v>
      </c>
      <c r="AT321" s="25" t="s">
        <v>311</v>
      </c>
      <c r="AU321" s="25" t="s">
        <v>82</v>
      </c>
      <c r="AY321" s="25" t="s">
        <v>308</v>
      </c>
      <c r="BE321" s="214">
        <f>IF(N321="základní",J321,0)</f>
        <v>0</v>
      </c>
      <c r="BF321" s="214">
        <f>IF(N321="snížená",J321,0)</f>
        <v>0</v>
      </c>
      <c r="BG321" s="214">
        <f>IF(N321="zákl. přenesená",J321,0)</f>
        <v>0</v>
      </c>
      <c r="BH321" s="214">
        <f>IF(N321="sníž. přenesená",J321,0)</f>
        <v>0</v>
      </c>
      <c r="BI321" s="214">
        <f>IF(N321="nulová",J321,0)</f>
        <v>0</v>
      </c>
      <c r="BJ321" s="25" t="s">
        <v>82</v>
      </c>
      <c r="BK321" s="214">
        <f>ROUND(I321*H321,2)</f>
        <v>0</v>
      </c>
      <c r="BL321" s="25" t="s">
        <v>375</v>
      </c>
      <c r="BM321" s="25" t="s">
        <v>2609</v>
      </c>
    </row>
    <row r="322" spans="2:65" s="1" customFormat="1" ht="22.5" customHeight="1">
      <c r="B322" s="42"/>
      <c r="C322" s="203" t="s">
        <v>2184</v>
      </c>
      <c r="D322" s="203" t="s">
        <v>311</v>
      </c>
      <c r="E322" s="204" t="s">
        <v>9559</v>
      </c>
      <c r="F322" s="205" t="s">
        <v>14625</v>
      </c>
      <c r="G322" s="206" t="s">
        <v>578</v>
      </c>
      <c r="H322" s="207">
        <v>4</v>
      </c>
      <c r="I322" s="208"/>
      <c r="J322" s="209">
        <f>ROUND(I322*H322,2)</f>
        <v>0</v>
      </c>
      <c r="K322" s="205" t="s">
        <v>21</v>
      </c>
      <c r="L322" s="62"/>
      <c r="M322" s="210" t="s">
        <v>21</v>
      </c>
      <c r="N322" s="211" t="s">
        <v>45</v>
      </c>
      <c r="O322" s="43"/>
      <c r="P322" s="212">
        <f>O322*H322</f>
        <v>0</v>
      </c>
      <c r="Q322" s="212">
        <v>0</v>
      </c>
      <c r="R322" s="212">
        <f>Q322*H322</f>
        <v>0</v>
      </c>
      <c r="S322" s="212">
        <v>0</v>
      </c>
      <c r="T322" s="213">
        <f>S322*H322</f>
        <v>0</v>
      </c>
      <c r="AR322" s="25" t="s">
        <v>375</v>
      </c>
      <c r="AT322" s="25" t="s">
        <v>311</v>
      </c>
      <c r="AU322" s="25" t="s">
        <v>82</v>
      </c>
      <c r="AY322" s="25" t="s">
        <v>308</v>
      </c>
      <c r="BE322" s="214">
        <f>IF(N322="základní",J322,0)</f>
        <v>0</v>
      </c>
      <c r="BF322" s="214">
        <f>IF(N322="snížená",J322,0)</f>
        <v>0</v>
      </c>
      <c r="BG322" s="214">
        <f>IF(N322="zákl. přenesená",J322,0)</f>
        <v>0</v>
      </c>
      <c r="BH322" s="214">
        <f>IF(N322="sníž. přenesená",J322,0)</f>
        <v>0</v>
      </c>
      <c r="BI322" s="214">
        <f>IF(N322="nulová",J322,0)</f>
        <v>0</v>
      </c>
      <c r="BJ322" s="25" t="s">
        <v>82</v>
      </c>
      <c r="BK322" s="214">
        <f>ROUND(I322*H322,2)</f>
        <v>0</v>
      </c>
      <c r="BL322" s="25" t="s">
        <v>375</v>
      </c>
      <c r="BM322" s="25" t="s">
        <v>2619</v>
      </c>
    </row>
    <row r="323" spans="2:65" s="1" customFormat="1" ht="22.5" customHeight="1">
      <c r="B323" s="42"/>
      <c r="C323" s="203" t="s">
        <v>2189</v>
      </c>
      <c r="D323" s="203" t="s">
        <v>311</v>
      </c>
      <c r="E323" s="204" t="s">
        <v>9554</v>
      </c>
      <c r="F323" s="205" t="s">
        <v>14616</v>
      </c>
      <c r="G323" s="206" t="s">
        <v>578</v>
      </c>
      <c r="H323" s="207">
        <v>1</v>
      </c>
      <c r="I323" s="208"/>
      <c r="J323" s="209">
        <f>ROUND(I323*H323,2)</f>
        <v>0</v>
      </c>
      <c r="K323" s="205" t="s">
        <v>21</v>
      </c>
      <c r="L323" s="62"/>
      <c r="M323" s="210" t="s">
        <v>21</v>
      </c>
      <c r="N323" s="211" t="s">
        <v>45</v>
      </c>
      <c r="O323" s="43"/>
      <c r="P323" s="212">
        <f>O323*H323</f>
        <v>0</v>
      </c>
      <c r="Q323" s="212">
        <v>0</v>
      </c>
      <c r="R323" s="212">
        <f>Q323*H323</f>
        <v>0</v>
      </c>
      <c r="S323" s="212">
        <v>0</v>
      </c>
      <c r="T323" s="213">
        <f>S323*H323</f>
        <v>0</v>
      </c>
      <c r="AR323" s="25" t="s">
        <v>375</v>
      </c>
      <c r="AT323" s="25" t="s">
        <v>311</v>
      </c>
      <c r="AU323" s="25" t="s">
        <v>82</v>
      </c>
      <c r="AY323" s="25" t="s">
        <v>308</v>
      </c>
      <c r="BE323" s="214">
        <f>IF(N323="základní",J323,0)</f>
        <v>0</v>
      </c>
      <c r="BF323" s="214">
        <f>IF(N323="snížená",J323,0)</f>
        <v>0</v>
      </c>
      <c r="BG323" s="214">
        <f>IF(N323="zákl. přenesená",J323,0)</f>
        <v>0</v>
      </c>
      <c r="BH323" s="214">
        <f>IF(N323="sníž. přenesená",J323,0)</f>
        <v>0</v>
      </c>
      <c r="BI323" s="214">
        <f>IF(N323="nulová",J323,0)</f>
        <v>0</v>
      </c>
      <c r="BJ323" s="25" t="s">
        <v>82</v>
      </c>
      <c r="BK323" s="214">
        <f>ROUND(I323*H323,2)</f>
        <v>0</v>
      </c>
      <c r="BL323" s="25" t="s">
        <v>375</v>
      </c>
      <c r="BM323" s="25" t="s">
        <v>2628</v>
      </c>
    </row>
    <row r="324" spans="2:65" s="1" customFormat="1" ht="27">
      <c r="B324" s="42"/>
      <c r="C324" s="64"/>
      <c r="D324" s="246" t="s">
        <v>1656</v>
      </c>
      <c r="E324" s="64"/>
      <c r="F324" s="290" t="s">
        <v>14617</v>
      </c>
      <c r="G324" s="64"/>
      <c r="H324" s="64"/>
      <c r="I324" s="173"/>
      <c r="J324" s="64"/>
      <c r="K324" s="64"/>
      <c r="L324" s="62"/>
      <c r="M324" s="291"/>
      <c r="N324" s="43"/>
      <c r="O324" s="43"/>
      <c r="P324" s="43"/>
      <c r="Q324" s="43"/>
      <c r="R324" s="43"/>
      <c r="S324" s="43"/>
      <c r="T324" s="79"/>
      <c r="AT324" s="25" t="s">
        <v>1656</v>
      </c>
      <c r="AU324" s="25" t="s">
        <v>82</v>
      </c>
    </row>
    <row r="325" spans="2:65" s="1" customFormat="1" ht="22.5" customHeight="1">
      <c r="B325" s="42"/>
      <c r="C325" s="203" t="s">
        <v>2193</v>
      </c>
      <c r="D325" s="203" t="s">
        <v>311</v>
      </c>
      <c r="E325" s="204" t="s">
        <v>9555</v>
      </c>
      <c r="F325" s="205" t="s">
        <v>14618</v>
      </c>
      <c r="G325" s="206" t="s">
        <v>578</v>
      </c>
      <c r="H325" s="207">
        <v>1</v>
      </c>
      <c r="I325" s="208"/>
      <c r="J325" s="209">
        <f>ROUND(I325*H325,2)</f>
        <v>0</v>
      </c>
      <c r="K325" s="205" t="s">
        <v>21</v>
      </c>
      <c r="L325" s="62"/>
      <c r="M325" s="210" t="s">
        <v>21</v>
      </c>
      <c r="N325" s="211" t="s">
        <v>45</v>
      </c>
      <c r="O325" s="43"/>
      <c r="P325" s="212">
        <f>O325*H325</f>
        <v>0</v>
      </c>
      <c r="Q325" s="212">
        <v>0</v>
      </c>
      <c r="R325" s="212">
        <f>Q325*H325</f>
        <v>0</v>
      </c>
      <c r="S325" s="212">
        <v>0</v>
      </c>
      <c r="T325" s="213">
        <f>S325*H325</f>
        <v>0</v>
      </c>
      <c r="AR325" s="25" t="s">
        <v>375</v>
      </c>
      <c r="AT325" s="25" t="s">
        <v>311</v>
      </c>
      <c r="AU325" s="25" t="s">
        <v>82</v>
      </c>
      <c r="AY325" s="25" t="s">
        <v>308</v>
      </c>
      <c r="BE325" s="214">
        <f>IF(N325="základní",J325,0)</f>
        <v>0</v>
      </c>
      <c r="BF325" s="214">
        <f>IF(N325="snížená",J325,0)</f>
        <v>0</v>
      </c>
      <c r="BG325" s="214">
        <f>IF(N325="zákl. přenesená",J325,0)</f>
        <v>0</v>
      </c>
      <c r="BH325" s="214">
        <f>IF(N325="sníž. přenesená",J325,0)</f>
        <v>0</v>
      </c>
      <c r="BI325" s="214">
        <f>IF(N325="nulová",J325,0)</f>
        <v>0</v>
      </c>
      <c r="BJ325" s="25" t="s">
        <v>82</v>
      </c>
      <c r="BK325" s="214">
        <f>ROUND(I325*H325,2)</f>
        <v>0</v>
      </c>
      <c r="BL325" s="25" t="s">
        <v>375</v>
      </c>
      <c r="BM325" s="25" t="s">
        <v>2639</v>
      </c>
    </row>
    <row r="326" spans="2:65" s="1" customFormat="1" ht="27">
      <c r="B326" s="42"/>
      <c r="C326" s="64"/>
      <c r="D326" s="246" t="s">
        <v>1656</v>
      </c>
      <c r="E326" s="64"/>
      <c r="F326" s="290" t="s">
        <v>14619</v>
      </c>
      <c r="G326" s="64"/>
      <c r="H326" s="64"/>
      <c r="I326" s="173"/>
      <c r="J326" s="64"/>
      <c r="K326" s="64"/>
      <c r="L326" s="62"/>
      <c r="M326" s="291"/>
      <c r="N326" s="43"/>
      <c r="O326" s="43"/>
      <c r="P326" s="43"/>
      <c r="Q326" s="43"/>
      <c r="R326" s="43"/>
      <c r="S326" s="43"/>
      <c r="T326" s="79"/>
      <c r="AT326" s="25" t="s">
        <v>1656</v>
      </c>
      <c r="AU326" s="25" t="s">
        <v>82</v>
      </c>
    </row>
    <row r="327" spans="2:65" s="1" customFormat="1" ht="22.5" customHeight="1">
      <c r="B327" s="42"/>
      <c r="C327" s="203" t="s">
        <v>2198</v>
      </c>
      <c r="D327" s="203" t="s">
        <v>311</v>
      </c>
      <c r="E327" s="204" t="s">
        <v>9562</v>
      </c>
      <c r="F327" s="205" t="s">
        <v>14630</v>
      </c>
      <c r="G327" s="206" t="s">
        <v>578</v>
      </c>
      <c r="H327" s="207">
        <v>2</v>
      </c>
      <c r="I327" s="208"/>
      <c r="J327" s="209">
        <f>ROUND(I327*H327,2)</f>
        <v>0</v>
      </c>
      <c r="K327" s="205" t="s">
        <v>21</v>
      </c>
      <c r="L327" s="62"/>
      <c r="M327" s="210" t="s">
        <v>21</v>
      </c>
      <c r="N327" s="211" t="s">
        <v>45</v>
      </c>
      <c r="O327" s="43"/>
      <c r="P327" s="212">
        <f>O327*H327</f>
        <v>0</v>
      </c>
      <c r="Q327" s="212">
        <v>0</v>
      </c>
      <c r="R327" s="212">
        <f>Q327*H327</f>
        <v>0</v>
      </c>
      <c r="S327" s="212">
        <v>0</v>
      </c>
      <c r="T327" s="213">
        <f>S327*H327</f>
        <v>0</v>
      </c>
      <c r="AR327" s="25" t="s">
        <v>375</v>
      </c>
      <c r="AT327" s="25" t="s">
        <v>311</v>
      </c>
      <c r="AU327" s="25" t="s">
        <v>82</v>
      </c>
      <c r="AY327" s="25" t="s">
        <v>308</v>
      </c>
      <c r="BE327" s="214">
        <f>IF(N327="základní",J327,0)</f>
        <v>0</v>
      </c>
      <c r="BF327" s="214">
        <f>IF(N327="snížená",J327,0)</f>
        <v>0</v>
      </c>
      <c r="BG327" s="214">
        <f>IF(N327="zákl. přenesená",J327,0)</f>
        <v>0</v>
      </c>
      <c r="BH327" s="214">
        <f>IF(N327="sníž. přenesená",J327,0)</f>
        <v>0</v>
      </c>
      <c r="BI327" s="214">
        <f>IF(N327="nulová",J327,0)</f>
        <v>0</v>
      </c>
      <c r="BJ327" s="25" t="s">
        <v>82</v>
      </c>
      <c r="BK327" s="214">
        <f>ROUND(I327*H327,2)</f>
        <v>0</v>
      </c>
      <c r="BL327" s="25" t="s">
        <v>375</v>
      </c>
      <c r="BM327" s="25" t="s">
        <v>2649</v>
      </c>
    </row>
    <row r="328" spans="2:65" s="1" customFormat="1" ht="27">
      <c r="B328" s="42"/>
      <c r="C328" s="64"/>
      <c r="D328" s="246" t="s">
        <v>1656</v>
      </c>
      <c r="E328" s="64"/>
      <c r="F328" s="290" t="s">
        <v>14683</v>
      </c>
      <c r="G328" s="64"/>
      <c r="H328" s="64"/>
      <c r="I328" s="173"/>
      <c r="J328" s="64"/>
      <c r="K328" s="64"/>
      <c r="L328" s="62"/>
      <c r="M328" s="291"/>
      <c r="N328" s="43"/>
      <c r="O328" s="43"/>
      <c r="P328" s="43"/>
      <c r="Q328" s="43"/>
      <c r="R328" s="43"/>
      <c r="S328" s="43"/>
      <c r="T328" s="79"/>
      <c r="AT328" s="25" t="s">
        <v>1656</v>
      </c>
      <c r="AU328" s="25" t="s">
        <v>82</v>
      </c>
    </row>
    <row r="329" spans="2:65" s="1" customFormat="1" ht="22.5" customHeight="1">
      <c r="B329" s="42"/>
      <c r="C329" s="203" t="s">
        <v>2202</v>
      </c>
      <c r="D329" s="203" t="s">
        <v>311</v>
      </c>
      <c r="E329" s="204" t="s">
        <v>9560</v>
      </c>
      <c r="F329" s="205" t="s">
        <v>14626</v>
      </c>
      <c r="G329" s="206" t="s">
        <v>578</v>
      </c>
      <c r="H329" s="207">
        <v>2</v>
      </c>
      <c r="I329" s="208"/>
      <c r="J329" s="209">
        <f>ROUND(I329*H329,2)</f>
        <v>0</v>
      </c>
      <c r="K329" s="205" t="s">
        <v>21</v>
      </c>
      <c r="L329" s="62"/>
      <c r="M329" s="210" t="s">
        <v>21</v>
      </c>
      <c r="N329" s="211" t="s">
        <v>45</v>
      </c>
      <c r="O329" s="43"/>
      <c r="P329" s="212">
        <f>O329*H329</f>
        <v>0</v>
      </c>
      <c r="Q329" s="212">
        <v>0</v>
      </c>
      <c r="R329" s="212">
        <f>Q329*H329</f>
        <v>0</v>
      </c>
      <c r="S329" s="212">
        <v>0</v>
      </c>
      <c r="T329" s="213">
        <f>S329*H329</f>
        <v>0</v>
      </c>
      <c r="AR329" s="25" t="s">
        <v>375</v>
      </c>
      <c r="AT329" s="25" t="s">
        <v>311</v>
      </c>
      <c r="AU329" s="25" t="s">
        <v>82</v>
      </c>
      <c r="AY329" s="25" t="s">
        <v>308</v>
      </c>
      <c r="BE329" s="214">
        <f>IF(N329="základní",J329,0)</f>
        <v>0</v>
      </c>
      <c r="BF329" s="214">
        <f>IF(N329="snížená",J329,0)</f>
        <v>0</v>
      </c>
      <c r="BG329" s="214">
        <f>IF(N329="zákl. přenesená",J329,0)</f>
        <v>0</v>
      </c>
      <c r="BH329" s="214">
        <f>IF(N329="sníž. přenesená",J329,0)</f>
        <v>0</v>
      </c>
      <c r="BI329" s="214">
        <f>IF(N329="nulová",J329,0)</f>
        <v>0</v>
      </c>
      <c r="BJ329" s="25" t="s">
        <v>82</v>
      </c>
      <c r="BK329" s="214">
        <f>ROUND(I329*H329,2)</f>
        <v>0</v>
      </c>
      <c r="BL329" s="25" t="s">
        <v>375</v>
      </c>
      <c r="BM329" s="25" t="s">
        <v>2661</v>
      </c>
    </row>
    <row r="330" spans="2:65" s="1" customFormat="1" ht="27">
      <c r="B330" s="42"/>
      <c r="C330" s="64"/>
      <c r="D330" s="246" t="s">
        <v>1656</v>
      </c>
      <c r="E330" s="64"/>
      <c r="F330" s="290" t="s">
        <v>14667</v>
      </c>
      <c r="G330" s="64"/>
      <c r="H330" s="64"/>
      <c r="I330" s="173"/>
      <c r="J330" s="64"/>
      <c r="K330" s="64"/>
      <c r="L330" s="62"/>
      <c r="M330" s="291"/>
      <c r="N330" s="43"/>
      <c r="O330" s="43"/>
      <c r="P330" s="43"/>
      <c r="Q330" s="43"/>
      <c r="R330" s="43"/>
      <c r="S330" s="43"/>
      <c r="T330" s="79"/>
      <c r="AT330" s="25" t="s">
        <v>1656</v>
      </c>
      <c r="AU330" s="25" t="s">
        <v>82</v>
      </c>
    </row>
    <row r="331" spans="2:65" s="1" customFormat="1" ht="22.5" customHeight="1">
      <c r="B331" s="42"/>
      <c r="C331" s="203" t="s">
        <v>2206</v>
      </c>
      <c r="D331" s="203" t="s">
        <v>311</v>
      </c>
      <c r="E331" s="204" t="s">
        <v>5855</v>
      </c>
      <c r="F331" s="205" t="s">
        <v>14665</v>
      </c>
      <c r="G331" s="206" t="s">
        <v>578</v>
      </c>
      <c r="H331" s="207">
        <v>1</v>
      </c>
      <c r="I331" s="208"/>
      <c r="J331" s="209">
        <f>ROUND(I331*H331,2)</f>
        <v>0</v>
      </c>
      <c r="K331" s="205" t="s">
        <v>21</v>
      </c>
      <c r="L331" s="62"/>
      <c r="M331" s="210" t="s">
        <v>21</v>
      </c>
      <c r="N331" s="211" t="s">
        <v>45</v>
      </c>
      <c r="O331" s="43"/>
      <c r="P331" s="212">
        <f>O331*H331</f>
        <v>0</v>
      </c>
      <c r="Q331" s="212">
        <v>0</v>
      </c>
      <c r="R331" s="212">
        <f>Q331*H331</f>
        <v>0</v>
      </c>
      <c r="S331" s="212">
        <v>0</v>
      </c>
      <c r="T331" s="213">
        <f>S331*H331</f>
        <v>0</v>
      </c>
      <c r="AR331" s="25" t="s">
        <v>375</v>
      </c>
      <c r="AT331" s="25" t="s">
        <v>311</v>
      </c>
      <c r="AU331" s="25" t="s">
        <v>82</v>
      </c>
      <c r="AY331" s="25" t="s">
        <v>308</v>
      </c>
      <c r="BE331" s="214">
        <f>IF(N331="základní",J331,0)</f>
        <v>0</v>
      </c>
      <c r="BF331" s="214">
        <f>IF(N331="snížená",J331,0)</f>
        <v>0</v>
      </c>
      <c r="BG331" s="214">
        <f>IF(N331="zákl. přenesená",J331,0)</f>
        <v>0</v>
      </c>
      <c r="BH331" s="214">
        <f>IF(N331="sníž. přenesená",J331,0)</f>
        <v>0</v>
      </c>
      <c r="BI331" s="214">
        <f>IF(N331="nulová",J331,0)</f>
        <v>0</v>
      </c>
      <c r="BJ331" s="25" t="s">
        <v>82</v>
      </c>
      <c r="BK331" s="214">
        <f>ROUND(I331*H331,2)</f>
        <v>0</v>
      </c>
      <c r="BL331" s="25" t="s">
        <v>375</v>
      </c>
      <c r="BM331" s="25" t="s">
        <v>2669</v>
      </c>
    </row>
    <row r="332" spans="2:65" s="1" customFormat="1" ht="40.5">
      <c r="B332" s="42"/>
      <c r="C332" s="64"/>
      <c r="D332" s="246" t="s">
        <v>1656</v>
      </c>
      <c r="E332" s="64"/>
      <c r="F332" s="290" t="s">
        <v>14684</v>
      </c>
      <c r="G332" s="64"/>
      <c r="H332" s="64"/>
      <c r="I332" s="173"/>
      <c r="J332" s="64"/>
      <c r="K332" s="64"/>
      <c r="L332" s="62"/>
      <c r="M332" s="291"/>
      <c r="N332" s="43"/>
      <c r="O332" s="43"/>
      <c r="P332" s="43"/>
      <c r="Q332" s="43"/>
      <c r="R332" s="43"/>
      <c r="S332" s="43"/>
      <c r="T332" s="79"/>
      <c r="AT332" s="25" t="s">
        <v>1656</v>
      </c>
      <c r="AU332" s="25" t="s">
        <v>82</v>
      </c>
    </row>
    <row r="333" spans="2:65" s="1" customFormat="1" ht="22.5" customHeight="1">
      <c r="B333" s="42"/>
      <c r="C333" s="203" t="s">
        <v>2211</v>
      </c>
      <c r="D333" s="203" t="s">
        <v>311</v>
      </c>
      <c r="E333" s="204" t="s">
        <v>5865</v>
      </c>
      <c r="F333" s="205" t="s">
        <v>14681</v>
      </c>
      <c r="G333" s="206" t="s">
        <v>578</v>
      </c>
      <c r="H333" s="207">
        <v>3</v>
      </c>
      <c r="I333" s="208"/>
      <c r="J333" s="209">
        <f>ROUND(I333*H333,2)</f>
        <v>0</v>
      </c>
      <c r="K333" s="205" t="s">
        <v>21</v>
      </c>
      <c r="L333" s="62"/>
      <c r="M333" s="210" t="s">
        <v>21</v>
      </c>
      <c r="N333" s="211" t="s">
        <v>45</v>
      </c>
      <c r="O333" s="43"/>
      <c r="P333" s="212">
        <f>O333*H333</f>
        <v>0</v>
      </c>
      <c r="Q333" s="212">
        <v>0</v>
      </c>
      <c r="R333" s="212">
        <f>Q333*H333</f>
        <v>0</v>
      </c>
      <c r="S333" s="212">
        <v>0</v>
      </c>
      <c r="T333" s="213">
        <f>S333*H333</f>
        <v>0</v>
      </c>
      <c r="AR333" s="25" t="s">
        <v>375</v>
      </c>
      <c r="AT333" s="25" t="s">
        <v>311</v>
      </c>
      <c r="AU333" s="25" t="s">
        <v>82</v>
      </c>
      <c r="AY333" s="25" t="s">
        <v>308</v>
      </c>
      <c r="BE333" s="214">
        <f>IF(N333="základní",J333,0)</f>
        <v>0</v>
      </c>
      <c r="BF333" s="214">
        <f>IF(N333="snížená",J333,0)</f>
        <v>0</v>
      </c>
      <c r="BG333" s="214">
        <f>IF(N333="zákl. přenesená",J333,0)</f>
        <v>0</v>
      </c>
      <c r="BH333" s="214">
        <f>IF(N333="sníž. přenesená",J333,0)</f>
        <v>0</v>
      </c>
      <c r="BI333" s="214">
        <f>IF(N333="nulová",J333,0)</f>
        <v>0</v>
      </c>
      <c r="BJ333" s="25" t="s">
        <v>82</v>
      </c>
      <c r="BK333" s="214">
        <f>ROUND(I333*H333,2)</f>
        <v>0</v>
      </c>
      <c r="BL333" s="25" t="s">
        <v>375</v>
      </c>
      <c r="BM333" s="25" t="s">
        <v>2677</v>
      </c>
    </row>
    <row r="334" spans="2:65" s="11" customFormat="1" ht="37.35" customHeight="1">
      <c r="B334" s="186"/>
      <c r="C334" s="187"/>
      <c r="D334" s="200" t="s">
        <v>73</v>
      </c>
      <c r="E334" s="296" t="s">
        <v>10077</v>
      </c>
      <c r="F334" s="296" t="s">
        <v>14685</v>
      </c>
      <c r="G334" s="187"/>
      <c r="H334" s="187"/>
      <c r="I334" s="190"/>
      <c r="J334" s="297">
        <f>BK334</f>
        <v>0</v>
      </c>
      <c r="K334" s="187"/>
      <c r="L334" s="192"/>
      <c r="M334" s="193"/>
      <c r="N334" s="194"/>
      <c r="O334" s="194"/>
      <c r="P334" s="195">
        <f>SUM(P335:P354)</f>
        <v>0</v>
      </c>
      <c r="Q334" s="194"/>
      <c r="R334" s="195">
        <f>SUM(R335:R354)</f>
        <v>0</v>
      </c>
      <c r="S334" s="194"/>
      <c r="T334" s="196">
        <f>SUM(T335:T354)</f>
        <v>0</v>
      </c>
      <c r="AR334" s="197" t="s">
        <v>84</v>
      </c>
      <c r="AT334" s="198" t="s">
        <v>73</v>
      </c>
      <c r="AU334" s="198" t="s">
        <v>74</v>
      </c>
      <c r="AY334" s="197" t="s">
        <v>308</v>
      </c>
      <c r="BK334" s="199">
        <f>SUM(BK335:BK354)</f>
        <v>0</v>
      </c>
    </row>
    <row r="335" spans="2:65" s="1" customFormat="1" ht="22.5" customHeight="1">
      <c r="B335" s="42"/>
      <c r="C335" s="203" t="s">
        <v>2215</v>
      </c>
      <c r="D335" s="203" t="s">
        <v>311</v>
      </c>
      <c r="E335" s="204" t="s">
        <v>9554</v>
      </c>
      <c r="F335" s="205" t="s">
        <v>14616</v>
      </c>
      <c r="G335" s="206" t="s">
        <v>578</v>
      </c>
      <c r="H335" s="207">
        <v>1</v>
      </c>
      <c r="I335" s="208"/>
      <c r="J335" s="209">
        <f>ROUND(I335*H335,2)</f>
        <v>0</v>
      </c>
      <c r="K335" s="205" t="s">
        <v>21</v>
      </c>
      <c r="L335" s="62"/>
      <c r="M335" s="210" t="s">
        <v>21</v>
      </c>
      <c r="N335" s="211" t="s">
        <v>45</v>
      </c>
      <c r="O335" s="43"/>
      <c r="P335" s="212">
        <f>O335*H335</f>
        <v>0</v>
      </c>
      <c r="Q335" s="212">
        <v>0</v>
      </c>
      <c r="R335" s="212">
        <f>Q335*H335</f>
        <v>0</v>
      </c>
      <c r="S335" s="212">
        <v>0</v>
      </c>
      <c r="T335" s="213">
        <f>S335*H335</f>
        <v>0</v>
      </c>
      <c r="AR335" s="25" t="s">
        <v>375</v>
      </c>
      <c r="AT335" s="25" t="s">
        <v>311</v>
      </c>
      <c r="AU335" s="25" t="s">
        <v>82</v>
      </c>
      <c r="AY335" s="25" t="s">
        <v>308</v>
      </c>
      <c r="BE335" s="214">
        <f>IF(N335="základní",J335,0)</f>
        <v>0</v>
      </c>
      <c r="BF335" s="214">
        <f>IF(N335="snížená",J335,0)</f>
        <v>0</v>
      </c>
      <c r="BG335" s="214">
        <f>IF(N335="zákl. přenesená",J335,0)</f>
        <v>0</v>
      </c>
      <c r="BH335" s="214">
        <f>IF(N335="sníž. přenesená",J335,0)</f>
        <v>0</v>
      </c>
      <c r="BI335" s="214">
        <f>IF(N335="nulová",J335,0)</f>
        <v>0</v>
      </c>
      <c r="BJ335" s="25" t="s">
        <v>82</v>
      </c>
      <c r="BK335" s="214">
        <f>ROUND(I335*H335,2)</f>
        <v>0</v>
      </c>
      <c r="BL335" s="25" t="s">
        <v>375</v>
      </c>
      <c r="BM335" s="25" t="s">
        <v>2685</v>
      </c>
    </row>
    <row r="336" spans="2:65" s="1" customFormat="1" ht="27">
      <c r="B336" s="42"/>
      <c r="C336" s="64"/>
      <c r="D336" s="246" t="s">
        <v>1656</v>
      </c>
      <c r="E336" s="64"/>
      <c r="F336" s="290" t="s">
        <v>14617</v>
      </c>
      <c r="G336" s="64"/>
      <c r="H336" s="64"/>
      <c r="I336" s="173"/>
      <c r="J336" s="64"/>
      <c r="K336" s="64"/>
      <c r="L336" s="62"/>
      <c r="M336" s="291"/>
      <c r="N336" s="43"/>
      <c r="O336" s="43"/>
      <c r="P336" s="43"/>
      <c r="Q336" s="43"/>
      <c r="R336" s="43"/>
      <c r="S336" s="43"/>
      <c r="T336" s="79"/>
      <c r="AT336" s="25" t="s">
        <v>1656</v>
      </c>
      <c r="AU336" s="25" t="s">
        <v>82</v>
      </c>
    </row>
    <row r="337" spans="2:65" s="1" customFormat="1" ht="22.5" customHeight="1">
      <c r="B337" s="42"/>
      <c r="C337" s="203" t="s">
        <v>2220</v>
      </c>
      <c r="D337" s="203" t="s">
        <v>311</v>
      </c>
      <c r="E337" s="204" t="s">
        <v>9555</v>
      </c>
      <c r="F337" s="205" t="s">
        <v>14618</v>
      </c>
      <c r="G337" s="206" t="s">
        <v>578</v>
      </c>
      <c r="H337" s="207">
        <v>1</v>
      </c>
      <c r="I337" s="208"/>
      <c r="J337" s="209">
        <f>ROUND(I337*H337,2)</f>
        <v>0</v>
      </c>
      <c r="K337" s="205" t="s">
        <v>21</v>
      </c>
      <c r="L337" s="62"/>
      <c r="M337" s="210" t="s">
        <v>21</v>
      </c>
      <c r="N337" s="211" t="s">
        <v>45</v>
      </c>
      <c r="O337" s="43"/>
      <c r="P337" s="212">
        <f>O337*H337</f>
        <v>0</v>
      </c>
      <c r="Q337" s="212">
        <v>0</v>
      </c>
      <c r="R337" s="212">
        <f>Q337*H337</f>
        <v>0</v>
      </c>
      <c r="S337" s="212">
        <v>0</v>
      </c>
      <c r="T337" s="213">
        <f>S337*H337</f>
        <v>0</v>
      </c>
      <c r="AR337" s="25" t="s">
        <v>375</v>
      </c>
      <c r="AT337" s="25" t="s">
        <v>311</v>
      </c>
      <c r="AU337" s="25" t="s">
        <v>82</v>
      </c>
      <c r="AY337" s="25" t="s">
        <v>308</v>
      </c>
      <c r="BE337" s="214">
        <f>IF(N337="základní",J337,0)</f>
        <v>0</v>
      </c>
      <c r="BF337" s="214">
        <f>IF(N337="snížená",J337,0)</f>
        <v>0</v>
      </c>
      <c r="BG337" s="214">
        <f>IF(N337="zákl. přenesená",J337,0)</f>
        <v>0</v>
      </c>
      <c r="BH337" s="214">
        <f>IF(N337="sníž. přenesená",J337,0)</f>
        <v>0</v>
      </c>
      <c r="BI337" s="214">
        <f>IF(N337="nulová",J337,0)</f>
        <v>0</v>
      </c>
      <c r="BJ337" s="25" t="s">
        <v>82</v>
      </c>
      <c r="BK337" s="214">
        <f>ROUND(I337*H337,2)</f>
        <v>0</v>
      </c>
      <c r="BL337" s="25" t="s">
        <v>375</v>
      </c>
      <c r="BM337" s="25" t="s">
        <v>2693</v>
      </c>
    </row>
    <row r="338" spans="2:65" s="1" customFormat="1" ht="27">
      <c r="B338" s="42"/>
      <c r="C338" s="64"/>
      <c r="D338" s="246" t="s">
        <v>1656</v>
      </c>
      <c r="E338" s="64"/>
      <c r="F338" s="290" t="s">
        <v>14619</v>
      </c>
      <c r="G338" s="64"/>
      <c r="H338" s="64"/>
      <c r="I338" s="173"/>
      <c r="J338" s="64"/>
      <c r="K338" s="64"/>
      <c r="L338" s="62"/>
      <c r="M338" s="291"/>
      <c r="N338" s="43"/>
      <c r="O338" s="43"/>
      <c r="P338" s="43"/>
      <c r="Q338" s="43"/>
      <c r="R338" s="43"/>
      <c r="S338" s="43"/>
      <c r="T338" s="79"/>
      <c r="AT338" s="25" t="s">
        <v>1656</v>
      </c>
      <c r="AU338" s="25" t="s">
        <v>82</v>
      </c>
    </row>
    <row r="339" spans="2:65" s="1" customFormat="1" ht="22.5" customHeight="1">
      <c r="B339" s="42"/>
      <c r="C339" s="203" t="s">
        <v>2224</v>
      </c>
      <c r="D339" s="203" t="s">
        <v>311</v>
      </c>
      <c r="E339" s="204" t="s">
        <v>9556</v>
      </c>
      <c r="F339" s="205" t="s">
        <v>14620</v>
      </c>
      <c r="G339" s="206" t="s">
        <v>578</v>
      </c>
      <c r="H339" s="207">
        <v>2</v>
      </c>
      <c r="I339" s="208"/>
      <c r="J339" s="209">
        <f>ROUND(I339*H339,2)</f>
        <v>0</v>
      </c>
      <c r="K339" s="205" t="s">
        <v>21</v>
      </c>
      <c r="L339" s="62"/>
      <c r="M339" s="210" t="s">
        <v>21</v>
      </c>
      <c r="N339" s="211" t="s">
        <v>45</v>
      </c>
      <c r="O339" s="43"/>
      <c r="P339" s="212">
        <f>O339*H339</f>
        <v>0</v>
      </c>
      <c r="Q339" s="212">
        <v>0</v>
      </c>
      <c r="R339" s="212">
        <f>Q339*H339</f>
        <v>0</v>
      </c>
      <c r="S339" s="212">
        <v>0</v>
      </c>
      <c r="T339" s="213">
        <f>S339*H339</f>
        <v>0</v>
      </c>
      <c r="AR339" s="25" t="s">
        <v>375</v>
      </c>
      <c r="AT339" s="25" t="s">
        <v>311</v>
      </c>
      <c r="AU339" s="25" t="s">
        <v>82</v>
      </c>
      <c r="AY339" s="25" t="s">
        <v>308</v>
      </c>
      <c r="BE339" s="214">
        <f>IF(N339="základní",J339,0)</f>
        <v>0</v>
      </c>
      <c r="BF339" s="214">
        <f>IF(N339="snížená",J339,0)</f>
        <v>0</v>
      </c>
      <c r="BG339" s="214">
        <f>IF(N339="zákl. přenesená",J339,0)</f>
        <v>0</v>
      </c>
      <c r="BH339" s="214">
        <f>IF(N339="sníž. přenesená",J339,0)</f>
        <v>0</v>
      </c>
      <c r="BI339" s="214">
        <f>IF(N339="nulová",J339,0)</f>
        <v>0</v>
      </c>
      <c r="BJ339" s="25" t="s">
        <v>82</v>
      </c>
      <c r="BK339" s="214">
        <f>ROUND(I339*H339,2)</f>
        <v>0</v>
      </c>
      <c r="BL339" s="25" t="s">
        <v>375</v>
      </c>
      <c r="BM339" s="25" t="s">
        <v>2701</v>
      </c>
    </row>
    <row r="340" spans="2:65" s="1" customFormat="1" ht="22.5" customHeight="1">
      <c r="B340" s="42"/>
      <c r="C340" s="203" t="s">
        <v>2229</v>
      </c>
      <c r="D340" s="203" t="s">
        <v>311</v>
      </c>
      <c r="E340" s="204" t="s">
        <v>9557</v>
      </c>
      <c r="F340" s="205" t="s">
        <v>14621</v>
      </c>
      <c r="G340" s="206" t="s">
        <v>578</v>
      </c>
      <c r="H340" s="207">
        <v>1</v>
      </c>
      <c r="I340" s="208"/>
      <c r="J340" s="209">
        <f>ROUND(I340*H340,2)</f>
        <v>0</v>
      </c>
      <c r="K340" s="205" t="s">
        <v>21</v>
      </c>
      <c r="L340" s="62"/>
      <c r="M340" s="210" t="s">
        <v>21</v>
      </c>
      <c r="N340" s="211" t="s">
        <v>45</v>
      </c>
      <c r="O340" s="43"/>
      <c r="P340" s="212">
        <f>O340*H340</f>
        <v>0</v>
      </c>
      <c r="Q340" s="212">
        <v>0</v>
      </c>
      <c r="R340" s="212">
        <f>Q340*H340</f>
        <v>0</v>
      </c>
      <c r="S340" s="212">
        <v>0</v>
      </c>
      <c r="T340" s="213">
        <f>S340*H340</f>
        <v>0</v>
      </c>
      <c r="AR340" s="25" t="s">
        <v>375</v>
      </c>
      <c r="AT340" s="25" t="s">
        <v>311</v>
      </c>
      <c r="AU340" s="25" t="s">
        <v>82</v>
      </c>
      <c r="AY340" s="25" t="s">
        <v>308</v>
      </c>
      <c r="BE340" s="214">
        <f>IF(N340="základní",J340,0)</f>
        <v>0</v>
      </c>
      <c r="BF340" s="214">
        <f>IF(N340="snížená",J340,0)</f>
        <v>0</v>
      </c>
      <c r="BG340" s="214">
        <f>IF(N340="zákl. přenesená",J340,0)</f>
        <v>0</v>
      </c>
      <c r="BH340" s="214">
        <f>IF(N340="sníž. přenesená",J340,0)</f>
        <v>0</v>
      </c>
      <c r="BI340" s="214">
        <f>IF(N340="nulová",J340,0)</f>
        <v>0</v>
      </c>
      <c r="BJ340" s="25" t="s">
        <v>82</v>
      </c>
      <c r="BK340" s="214">
        <f>ROUND(I340*H340,2)</f>
        <v>0</v>
      </c>
      <c r="BL340" s="25" t="s">
        <v>375</v>
      </c>
      <c r="BM340" s="25" t="s">
        <v>2709</v>
      </c>
    </row>
    <row r="341" spans="2:65" s="1" customFormat="1" ht="27">
      <c r="B341" s="42"/>
      <c r="C341" s="64"/>
      <c r="D341" s="246" t="s">
        <v>1656</v>
      </c>
      <c r="E341" s="64"/>
      <c r="F341" s="290" t="s">
        <v>14622</v>
      </c>
      <c r="G341" s="64"/>
      <c r="H341" s="64"/>
      <c r="I341" s="173"/>
      <c r="J341" s="64"/>
      <c r="K341" s="64"/>
      <c r="L341" s="62"/>
      <c r="M341" s="291"/>
      <c r="N341" s="43"/>
      <c r="O341" s="43"/>
      <c r="P341" s="43"/>
      <c r="Q341" s="43"/>
      <c r="R341" s="43"/>
      <c r="S341" s="43"/>
      <c r="T341" s="79"/>
      <c r="AT341" s="25" t="s">
        <v>1656</v>
      </c>
      <c r="AU341" s="25" t="s">
        <v>82</v>
      </c>
    </row>
    <row r="342" spans="2:65" s="1" customFormat="1" ht="22.5" customHeight="1">
      <c r="B342" s="42"/>
      <c r="C342" s="203" t="s">
        <v>2234</v>
      </c>
      <c r="D342" s="203" t="s">
        <v>311</v>
      </c>
      <c r="E342" s="204" t="s">
        <v>9558</v>
      </c>
      <c r="F342" s="205" t="s">
        <v>14623</v>
      </c>
      <c r="G342" s="206" t="s">
        <v>578</v>
      </c>
      <c r="H342" s="207">
        <v>1</v>
      </c>
      <c r="I342" s="208"/>
      <c r="J342" s="209">
        <f>ROUND(I342*H342,2)</f>
        <v>0</v>
      </c>
      <c r="K342" s="205" t="s">
        <v>21</v>
      </c>
      <c r="L342" s="62"/>
      <c r="M342" s="210" t="s">
        <v>21</v>
      </c>
      <c r="N342" s="211" t="s">
        <v>45</v>
      </c>
      <c r="O342" s="43"/>
      <c r="P342" s="212">
        <f>O342*H342</f>
        <v>0</v>
      </c>
      <c r="Q342" s="212">
        <v>0</v>
      </c>
      <c r="R342" s="212">
        <f>Q342*H342</f>
        <v>0</v>
      </c>
      <c r="S342" s="212">
        <v>0</v>
      </c>
      <c r="T342" s="213">
        <f>S342*H342</f>
        <v>0</v>
      </c>
      <c r="AR342" s="25" t="s">
        <v>375</v>
      </c>
      <c r="AT342" s="25" t="s">
        <v>311</v>
      </c>
      <c r="AU342" s="25" t="s">
        <v>82</v>
      </c>
      <c r="AY342" s="25" t="s">
        <v>308</v>
      </c>
      <c r="BE342" s="214">
        <f>IF(N342="základní",J342,0)</f>
        <v>0</v>
      </c>
      <c r="BF342" s="214">
        <f>IF(N342="snížená",J342,0)</f>
        <v>0</v>
      </c>
      <c r="BG342" s="214">
        <f>IF(N342="zákl. přenesená",J342,0)</f>
        <v>0</v>
      </c>
      <c r="BH342" s="214">
        <f>IF(N342="sníž. přenesená",J342,0)</f>
        <v>0</v>
      </c>
      <c r="BI342" s="214">
        <f>IF(N342="nulová",J342,0)</f>
        <v>0</v>
      </c>
      <c r="BJ342" s="25" t="s">
        <v>82</v>
      </c>
      <c r="BK342" s="214">
        <f>ROUND(I342*H342,2)</f>
        <v>0</v>
      </c>
      <c r="BL342" s="25" t="s">
        <v>375</v>
      </c>
      <c r="BM342" s="25" t="s">
        <v>2716</v>
      </c>
    </row>
    <row r="343" spans="2:65" s="1" customFormat="1" ht="27">
      <c r="B343" s="42"/>
      <c r="C343" s="64"/>
      <c r="D343" s="246" t="s">
        <v>1656</v>
      </c>
      <c r="E343" s="64"/>
      <c r="F343" s="290" t="s">
        <v>14624</v>
      </c>
      <c r="G343" s="64"/>
      <c r="H343" s="64"/>
      <c r="I343" s="173"/>
      <c r="J343" s="64"/>
      <c r="K343" s="64"/>
      <c r="L343" s="62"/>
      <c r="M343" s="291"/>
      <c r="N343" s="43"/>
      <c r="O343" s="43"/>
      <c r="P343" s="43"/>
      <c r="Q343" s="43"/>
      <c r="R343" s="43"/>
      <c r="S343" s="43"/>
      <c r="T343" s="79"/>
      <c r="AT343" s="25" t="s">
        <v>1656</v>
      </c>
      <c r="AU343" s="25" t="s">
        <v>82</v>
      </c>
    </row>
    <row r="344" spans="2:65" s="1" customFormat="1" ht="22.5" customHeight="1">
      <c r="B344" s="42"/>
      <c r="C344" s="203" t="s">
        <v>2238</v>
      </c>
      <c r="D344" s="203" t="s">
        <v>311</v>
      </c>
      <c r="E344" s="204" t="s">
        <v>9559</v>
      </c>
      <c r="F344" s="205" t="s">
        <v>14625</v>
      </c>
      <c r="G344" s="206" t="s">
        <v>578</v>
      </c>
      <c r="H344" s="207">
        <v>1</v>
      </c>
      <c r="I344" s="208"/>
      <c r="J344" s="209">
        <f>ROUND(I344*H344,2)</f>
        <v>0</v>
      </c>
      <c r="K344" s="205" t="s">
        <v>21</v>
      </c>
      <c r="L344" s="62"/>
      <c r="M344" s="210" t="s">
        <v>21</v>
      </c>
      <c r="N344" s="211" t="s">
        <v>45</v>
      </c>
      <c r="O344" s="43"/>
      <c r="P344" s="212">
        <f>O344*H344</f>
        <v>0</v>
      </c>
      <c r="Q344" s="212">
        <v>0</v>
      </c>
      <c r="R344" s="212">
        <f>Q344*H344</f>
        <v>0</v>
      </c>
      <c r="S344" s="212">
        <v>0</v>
      </c>
      <c r="T344" s="213">
        <f>S344*H344</f>
        <v>0</v>
      </c>
      <c r="AR344" s="25" t="s">
        <v>375</v>
      </c>
      <c r="AT344" s="25" t="s">
        <v>311</v>
      </c>
      <c r="AU344" s="25" t="s">
        <v>82</v>
      </c>
      <c r="AY344" s="25" t="s">
        <v>308</v>
      </c>
      <c r="BE344" s="214">
        <f>IF(N344="základní",J344,0)</f>
        <v>0</v>
      </c>
      <c r="BF344" s="214">
        <f>IF(N344="snížená",J344,0)</f>
        <v>0</v>
      </c>
      <c r="BG344" s="214">
        <f>IF(N344="zákl. přenesená",J344,0)</f>
        <v>0</v>
      </c>
      <c r="BH344" s="214">
        <f>IF(N344="sníž. přenesená",J344,0)</f>
        <v>0</v>
      </c>
      <c r="BI344" s="214">
        <f>IF(N344="nulová",J344,0)</f>
        <v>0</v>
      </c>
      <c r="BJ344" s="25" t="s">
        <v>82</v>
      </c>
      <c r="BK344" s="214">
        <f>ROUND(I344*H344,2)</f>
        <v>0</v>
      </c>
      <c r="BL344" s="25" t="s">
        <v>375</v>
      </c>
      <c r="BM344" s="25" t="s">
        <v>2725</v>
      </c>
    </row>
    <row r="345" spans="2:65" s="1" customFormat="1" ht="22.5" customHeight="1">
      <c r="B345" s="42"/>
      <c r="C345" s="203" t="s">
        <v>2241</v>
      </c>
      <c r="D345" s="203" t="s">
        <v>311</v>
      </c>
      <c r="E345" s="204" t="s">
        <v>9560</v>
      </c>
      <c r="F345" s="205" t="s">
        <v>14626</v>
      </c>
      <c r="G345" s="206" t="s">
        <v>578</v>
      </c>
      <c r="H345" s="207">
        <v>1</v>
      </c>
      <c r="I345" s="208"/>
      <c r="J345" s="209">
        <f>ROUND(I345*H345,2)</f>
        <v>0</v>
      </c>
      <c r="K345" s="205" t="s">
        <v>21</v>
      </c>
      <c r="L345" s="62"/>
      <c r="M345" s="210" t="s">
        <v>21</v>
      </c>
      <c r="N345" s="211" t="s">
        <v>45</v>
      </c>
      <c r="O345" s="43"/>
      <c r="P345" s="212">
        <f>O345*H345</f>
        <v>0</v>
      </c>
      <c r="Q345" s="212">
        <v>0</v>
      </c>
      <c r="R345" s="212">
        <f>Q345*H345</f>
        <v>0</v>
      </c>
      <c r="S345" s="212">
        <v>0</v>
      </c>
      <c r="T345" s="213">
        <f>S345*H345</f>
        <v>0</v>
      </c>
      <c r="AR345" s="25" t="s">
        <v>375</v>
      </c>
      <c r="AT345" s="25" t="s">
        <v>311</v>
      </c>
      <c r="AU345" s="25" t="s">
        <v>82</v>
      </c>
      <c r="AY345" s="25" t="s">
        <v>308</v>
      </c>
      <c r="BE345" s="214">
        <f>IF(N345="základní",J345,0)</f>
        <v>0</v>
      </c>
      <c r="BF345" s="214">
        <f>IF(N345="snížená",J345,0)</f>
        <v>0</v>
      </c>
      <c r="BG345" s="214">
        <f>IF(N345="zákl. přenesená",J345,0)</f>
        <v>0</v>
      </c>
      <c r="BH345" s="214">
        <f>IF(N345="sníž. přenesená",J345,0)</f>
        <v>0</v>
      </c>
      <c r="BI345" s="214">
        <f>IF(N345="nulová",J345,0)</f>
        <v>0</v>
      </c>
      <c r="BJ345" s="25" t="s">
        <v>82</v>
      </c>
      <c r="BK345" s="214">
        <f>ROUND(I345*H345,2)</f>
        <v>0</v>
      </c>
      <c r="BL345" s="25" t="s">
        <v>375</v>
      </c>
      <c r="BM345" s="25" t="s">
        <v>2733</v>
      </c>
    </row>
    <row r="346" spans="2:65" s="1" customFormat="1" ht="27">
      <c r="B346" s="42"/>
      <c r="C346" s="64"/>
      <c r="D346" s="246" t="s">
        <v>1656</v>
      </c>
      <c r="E346" s="64"/>
      <c r="F346" s="290" t="s">
        <v>14627</v>
      </c>
      <c r="G346" s="64"/>
      <c r="H346" s="64"/>
      <c r="I346" s="173"/>
      <c r="J346" s="64"/>
      <c r="K346" s="64"/>
      <c r="L346" s="62"/>
      <c r="M346" s="291"/>
      <c r="N346" s="43"/>
      <c r="O346" s="43"/>
      <c r="P346" s="43"/>
      <c r="Q346" s="43"/>
      <c r="R346" s="43"/>
      <c r="S346" s="43"/>
      <c r="T346" s="79"/>
      <c r="AT346" s="25" t="s">
        <v>1656</v>
      </c>
      <c r="AU346" s="25" t="s">
        <v>82</v>
      </c>
    </row>
    <row r="347" spans="2:65" s="1" customFormat="1" ht="22.5" customHeight="1">
      <c r="B347" s="42"/>
      <c r="C347" s="203" t="s">
        <v>2245</v>
      </c>
      <c r="D347" s="203" t="s">
        <v>311</v>
      </c>
      <c r="E347" s="204" t="s">
        <v>9561</v>
      </c>
      <c r="F347" s="205" t="s">
        <v>14628</v>
      </c>
      <c r="G347" s="206" t="s">
        <v>578</v>
      </c>
      <c r="H347" s="207">
        <v>1</v>
      </c>
      <c r="I347" s="208"/>
      <c r="J347" s="209">
        <f>ROUND(I347*H347,2)</f>
        <v>0</v>
      </c>
      <c r="K347" s="205" t="s">
        <v>21</v>
      </c>
      <c r="L347" s="62"/>
      <c r="M347" s="210" t="s">
        <v>21</v>
      </c>
      <c r="N347" s="211" t="s">
        <v>45</v>
      </c>
      <c r="O347" s="43"/>
      <c r="P347" s="212">
        <f>O347*H347</f>
        <v>0</v>
      </c>
      <c r="Q347" s="212">
        <v>0</v>
      </c>
      <c r="R347" s="212">
        <f>Q347*H347</f>
        <v>0</v>
      </c>
      <c r="S347" s="212">
        <v>0</v>
      </c>
      <c r="T347" s="213">
        <f>S347*H347</f>
        <v>0</v>
      </c>
      <c r="AR347" s="25" t="s">
        <v>375</v>
      </c>
      <c r="AT347" s="25" t="s">
        <v>311</v>
      </c>
      <c r="AU347" s="25" t="s">
        <v>82</v>
      </c>
      <c r="AY347" s="25" t="s">
        <v>308</v>
      </c>
      <c r="BE347" s="214">
        <f>IF(N347="základní",J347,0)</f>
        <v>0</v>
      </c>
      <c r="BF347" s="214">
        <f>IF(N347="snížená",J347,0)</f>
        <v>0</v>
      </c>
      <c r="BG347" s="214">
        <f>IF(N347="zákl. přenesená",J347,0)</f>
        <v>0</v>
      </c>
      <c r="BH347" s="214">
        <f>IF(N347="sníž. přenesená",J347,0)</f>
        <v>0</v>
      </c>
      <c r="BI347" s="214">
        <f>IF(N347="nulová",J347,0)</f>
        <v>0</v>
      </c>
      <c r="BJ347" s="25" t="s">
        <v>82</v>
      </c>
      <c r="BK347" s="214">
        <f>ROUND(I347*H347,2)</f>
        <v>0</v>
      </c>
      <c r="BL347" s="25" t="s">
        <v>375</v>
      </c>
      <c r="BM347" s="25" t="s">
        <v>2743</v>
      </c>
    </row>
    <row r="348" spans="2:65" s="1" customFormat="1" ht="27">
      <c r="B348" s="42"/>
      <c r="C348" s="64"/>
      <c r="D348" s="246" t="s">
        <v>1656</v>
      </c>
      <c r="E348" s="64"/>
      <c r="F348" s="290" t="s">
        <v>14629</v>
      </c>
      <c r="G348" s="64"/>
      <c r="H348" s="64"/>
      <c r="I348" s="173"/>
      <c r="J348" s="64"/>
      <c r="K348" s="64"/>
      <c r="L348" s="62"/>
      <c r="M348" s="291"/>
      <c r="N348" s="43"/>
      <c r="O348" s="43"/>
      <c r="P348" s="43"/>
      <c r="Q348" s="43"/>
      <c r="R348" s="43"/>
      <c r="S348" s="43"/>
      <c r="T348" s="79"/>
      <c r="AT348" s="25" t="s">
        <v>1656</v>
      </c>
      <c r="AU348" s="25" t="s">
        <v>82</v>
      </c>
    </row>
    <row r="349" spans="2:65" s="1" customFormat="1" ht="22.5" customHeight="1">
      <c r="B349" s="42"/>
      <c r="C349" s="203" t="s">
        <v>2248</v>
      </c>
      <c r="D349" s="203" t="s">
        <v>311</v>
      </c>
      <c r="E349" s="204" t="s">
        <v>9562</v>
      </c>
      <c r="F349" s="205" t="s">
        <v>14630</v>
      </c>
      <c r="G349" s="206" t="s">
        <v>578</v>
      </c>
      <c r="H349" s="207">
        <v>1</v>
      </c>
      <c r="I349" s="208"/>
      <c r="J349" s="209">
        <f>ROUND(I349*H349,2)</f>
        <v>0</v>
      </c>
      <c r="K349" s="205" t="s">
        <v>21</v>
      </c>
      <c r="L349" s="62"/>
      <c r="M349" s="210" t="s">
        <v>21</v>
      </c>
      <c r="N349" s="211" t="s">
        <v>45</v>
      </c>
      <c r="O349" s="43"/>
      <c r="P349" s="212">
        <f>O349*H349</f>
        <v>0</v>
      </c>
      <c r="Q349" s="212">
        <v>0</v>
      </c>
      <c r="R349" s="212">
        <f>Q349*H349</f>
        <v>0</v>
      </c>
      <c r="S349" s="212">
        <v>0</v>
      </c>
      <c r="T349" s="213">
        <f>S349*H349</f>
        <v>0</v>
      </c>
      <c r="AR349" s="25" t="s">
        <v>375</v>
      </c>
      <c r="AT349" s="25" t="s">
        <v>311</v>
      </c>
      <c r="AU349" s="25" t="s">
        <v>82</v>
      </c>
      <c r="AY349" s="25" t="s">
        <v>308</v>
      </c>
      <c r="BE349" s="214">
        <f>IF(N349="základní",J349,0)</f>
        <v>0</v>
      </c>
      <c r="BF349" s="214">
        <f>IF(N349="snížená",J349,0)</f>
        <v>0</v>
      </c>
      <c r="BG349" s="214">
        <f>IF(N349="zákl. přenesená",J349,0)</f>
        <v>0</v>
      </c>
      <c r="BH349" s="214">
        <f>IF(N349="sníž. přenesená",J349,0)</f>
        <v>0</v>
      </c>
      <c r="BI349" s="214">
        <f>IF(N349="nulová",J349,0)</f>
        <v>0</v>
      </c>
      <c r="BJ349" s="25" t="s">
        <v>82</v>
      </c>
      <c r="BK349" s="214">
        <f>ROUND(I349*H349,2)</f>
        <v>0</v>
      </c>
      <c r="BL349" s="25" t="s">
        <v>375</v>
      </c>
      <c r="BM349" s="25" t="s">
        <v>2752</v>
      </c>
    </row>
    <row r="350" spans="2:65" s="1" customFormat="1" ht="27">
      <c r="B350" s="42"/>
      <c r="C350" s="64"/>
      <c r="D350" s="246" t="s">
        <v>1656</v>
      </c>
      <c r="E350" s="64"/>
      <c r="F350" s="290" t="s">
        <v>14631</v>
      </c>
      <c r="G350" s="64"/>
      <c r="H350" s="64"/>
      <c r="I350" s="173"/>
      <c r="J350" s="64"/>
      <c r="K350" s="64"/>
      <c r="L350" s="62"/>
      <c r="M350" s="291"/>
      <c r="N350" s="43"/>
      <c r="O350" s="43"/>
      <c r="P350" s="43"/>
      <c r="Q350" s="43"/>
      <c r="R350" s="43"/>
      <c r="S350" s="43"/>
      <c r="T350" s="79"/>
      <c r="AT350" s="25" t="s">
        <v>1656</v>
      </c>
      <c r="AU350" s="25" t="s">
        <v>82</v>
      </c>
    </row>
    <row r="351" spans="2:65" s="1" customFormat="1" ht="22.5" customHeight="1">
      <c r="B351" s="42"/>
      <c r="C351" s="203" t="s">
        <v>2253</v>
      </c>
      <c r="D351" s="203" t="s">
        <v>311</v>
      </c>
      <c r="E351" s="204" t="s">
        <v>5824</v>
      </c>
      <c r="F351" s="205" t="s">
        <v>14632</v>
      </c>
      <c r="G351" s="206" t="s">
        <v>578</v>
      </c>
      <c r="H351" s="207">
        <v>1</v>
      </c>
      <c r="I351" s="208"/>
      <c r="J351" s="209">
        <f>ROUND(I351*H351,2)</f>
        <v>0</v>
      </c>
      <c r="K351" s="205" t="s">
        <v>21</v>
      </c>
      <c r="L351" s="62"/>
      <c r="M351" s="210" t="s">
        <v>21</v>
      </c>
      <c r="N351" s="211" t="s">
        <v>45</v>
      </c>
      <c r="O351" s="43"/>
      <c r="P351" s="212">
        <f>O351*H351</f>
        <v>0</v>
      </c>
      <c r="Q351" s="212">
        <v>0</v>
      </c>
      <c r="R351" s="212">
        <f>Q351*H351</f>
        <v>0</v>
      </c>
      <c r="S351" s="212">
        <v>0</v>
      </c>
      <c r="T351" s="213">
        <f>S351*H351</f>
        <v>0</v>
      </c>
      <c r="AR351" s="25" t="s">
        <v>375</v>
      </c>
      <c r="AT351" s="25" t="s">
        <v>311</v>
      </c>
      <c r="AU351" s="25" t="s">
        <v>82</v>
      </c>
      <c r="AY351" s="25" t="s">
        <v>308</v>
      </c>
      <c r="BE351" s="214">
        <f>IF(N351="základní",J351,0)</f>
        <v>0</v>
      </c>
      <c r="BF351" s="214">
        <f>IF(N351="snížená",J351,0)</f>
        <v>0</v>
      </c>
      <c r="BG351" s="214">
        <f>IF(N351="zákl. přenesená",J351,0)</f>
        <v>0</v>
      </c>
      <c r="BH351" s="214">
        <f>IF(N351="sníž. přenesená",J351,0)</f>
        <v>0</v>
      </c>
      <c r="BI351" s="214">
        <f>IF(N351="nulová",J351,0)</f>
        <v>0</v>
      </c>
      <c r="BJ351" s="25" t="s">
        <v>82</v>
      </c>
      <c r="BK351" s="214">
        <f>ROUND(I351*H351,2)</f>
        <v>0</v>
      </c>
      <c r="BL351" s="25" t="s">
        <v>375</v>
      </c>
      <c r="BM351" s="25" t="s">
        <v>2760</v>
      </c>
    </row>
    <row r="352" spans="2:65" s="1" customFormat="1" ht="40.5">
      <c r="B352" s="42"/>
      <c r="C352" s="64"/>
      <c r="D352" s="246" t="s">
        <v>1656</v>
      </c>
      <c r="E352" s="64"/>
      <c r="F352" s="290" t="s">
        <v>14633</v>
      </c>
      <c r="G352" s="64"/>
      <c r="H352" s="64"/>
      <c r="I352" s="173"/>
      <c r="J352" s="64"/>
      <c r="K352" s="64"/>
      <c r="L352" s="62"/>
      <c r="M352" s="291"/>
      <c r="N352" s="43"/>
      <c r="O352" s="43"/>
      <c r="P352" s="43"/>
      <c r="Q352" s="43"/>
      <c r="R352" s="43"/>
      <c r="S352" s="43"/>
      <c r="T352" s="79"/>
      <c r="AT352" s="25" t="s">
        <v>1656</v>
      </c>
      <c r="AU352" s="25" t="s">
        <v>82</v>
      </c>
    </row>
    <row r="353" spans="2:65" s="1" customFormat="1" ht="22.5" customHeight="1">
      <c r="B353" s="42"/>
      <c r="C353" s="203" t="s">
        <v>2257</v>
      </c>
      <c r="D353" s="203" t="s">
        <v>311</v>
      </c>
      <c r="E353" s="204" t="s">
        <v>5826</v>
      </c>
      <c r="F353" s="205" t="s">
        <v>14634</v>
      </c>
      <c r="G353" s="206" t="s">
        <v>578</v>
      </c>
      <c r="H353" s="207">
        <v>1</v>
      </c>
      <c r="I353" s="208"/>
      <c r="J353" s="209">
        <f>ROUND(I353*H353,2)</f>
        <v>0</v>
      </c>
      <c r="K353" s="205" t="s">
        <v>21</v>
      </c>
      <c r="L353" s="62"/>
      <c r="M353" s="210" t="s">
        <v>21</v>
      </c>
      <c r="N353" s="211" t="s">
        <v>45</v>
      </c>
      <c r="O353" s="43"/>
      <c r="P353" s="212">
        <f>O353*H353</f>
        <v>0</v>
      </c>
      <c r="Q353" s="212">
        <v>0</v>
      </c>
      <c r="R353" s="212">
        <f>Q353*H353</f>
        <v>0</v>
      </c>
      <c r="S353" s="212">
        <v>0</v>
      </c>
      <c r="T353" s="213">
        <f>S353*H353</f>
        <v>0</v>
      </c>
      <c r="AR353" s="25" t="s">
        <v>375</v>
      </c>
      <c r="AT353" s="25" t="s">
        <v>311</v>
      </c>
      <c r="AU353" s="25" t="s">
        <v>82</v>
      </c>
      <c r="AY353" s="25" t="s">
        <v>308</v>
      </c>
      <c r="BE353" s="214">
        <f>IF(N353="základní",J353,0)</f>
        <v>0</v>
      </c>
      <c r="BF353" s="214">
        <f>IF(N353="snížená",J353,0)</f>
        <v>0</v>
      </c>
      <c r="BG353" s="214">
        <f>IF(N353="zákl. přenesená",J353,0)</f>
        <v>0</v>
      </c>
      <c r="BH353" s="214">
        <f>IF(N353="sníž. přenesená",J353,0)</f>
        <v>0</v>
      </c>
      <c r="BI353" s="214">
        <f>IF(N353="nulová",J353,0)</f>
        <v>0</v>
      </c>
      <c r="BJ353" s="25" t="s">
        <v>82</v>
      </c>
      <c r="BK353" s="214">
        <f>ROUND(I353*H353,2)</f>
        <v>0</v>
      </c>
      <c r="BL353" s="25" t="s">
        <v>375</v>
      </c>
      <c r="BM353" s="25" t="s">
        <v>2770</v>
      </c>
    </row>
    <row r="354" spans="2:65" s="1" customFormat="1" ht="27">
      <c r="B354" s="42"/>
      <c r="C354" s="64"/>
      <c r="D354" s="223" t="s">
        <v>1656</v>
      </c>
      <c r="E354" s="64"/>
      <c r="F354" s="292" t="s">
        <v>14635</v>
      </c>
      <c r="G354" s="64"/>
      <c r="H354" s="64"/>
      <c r="I354" s="173"/>
      <c r="J354" s="64"/>
      <c r="K354" s="64"/>
      <c r="L354" s="62"/>
      <c r="M354" s="291"/>
      <c r="N354" s="43"/>
      <c r="O354" s="43"/>
      <c r="P354" s="43"/>
      <c r="Q354" s="43"/>
      <c r="R354" s="43"/>
      <c r="S354" s="43"/>
      <c r="T354" s="79"/>
      <c r="AT354" s="25" t="s">
        <v>1656</v>
      </c>
      <c r="AU354" s="25" t="s">
        <v>82</v>
      </c>
    </row>
    <row r="355" spans="2:65" s="11" customFormat="1" ht="37.35" customHeight="1">
      <c r="B355" s="186"/>
      <c r="C355" s="187"/>
      <c r="D355" s="200" t="s">
        <v>73</v>
      </c>
      <c r="E355" s="296" t="s">
        <v>10157</v>
      </c>
      <c r="F355" s="296" t="s">
        <v>14686</v>
      </c>
      <c r="G355" s="187"/>
      <c r="H355" s="187"/>
      <c r="I355" s="190"/>
      <c r="J355" s="297">
        <f>BK355</f>
        <v>0</v>
      </c>
      <c r="K355" s="187"/>
      <c r="L355" s="192"/>
      <c r="M355" s="193"/>
      <c r="N355" s="194"/>
      <c r="O355" s="194"/>
      <c r="P355" s="195">
        <f>SUM(P356:P375)</f>
        <v>0</v>
      </c>
      <c r="Q355" s="194"/>
      <c r="R355" s="195">
        <f>SUM(R356:R375)</f>
        <v>0</v>
      </c>
      <c r="S355" s="194"/>
      <c r="T355" s="196">
        <f>SUM(T356:T375)</f>
        <v>0</v>
      </c>
      <c r="AR355" s="197" t="s">
        <v>84</v>
      </c>
      <c r="AT355" s="198" t="s">
        <v>73</v>
      </c>
      <c r="AU355" s="198" t="s">
        <v>74</v>
      </c>
      <c r="AY355" s="197" t="s">
        <v>308</v>
      </c>
      <c r="BK355" s="199">
        <f>SUM(BK356:BK375)</f>
        <v>0</v>
      </c>
    </row>
    <row r="356" spans="2:65" s="1" customFormat="1" ht="22.5" customHeight="1">
      <c r="B356" s="42"/>
      <c r="C356" s="203" t="s">
        <v>2261</v>
      </c>
      <c r="D356" s="203" t="s">
        <v>311</v>
      </c>
      <c r="E356" s="204" t="s">
        <v>9554</v>
      </c>
      <c r="F356" s="205" t="s">
        <v>14616</v>
      </c>
      <c r="G356" s="206" t="s">
        <v>578</v>
      </c>
      <c r="H356" s="207">
        <v>1</v>
      </c>
      <c r="I356" s="208"/>
      <c r="J356" s="209">
        <f>ROUND(I356*H356,2)</f>
        <v>0</v>
      </c>
      <c r="K356" s="205" t="s">
        <v>21</v>
      </c>
      <c r="L356" s="62"/>
      <c r="M356" s="210" t="s">
        <v>21</v>
      </c>
      <c r="N356" s="211" t="s">
        <v>45</v>
      </c>
      <c r="O356" s="43"/>
      <c r="P356" s="212">
        <f>O356*H356</f>
        <v>0</v>
      </c>
      <c r="Q356" s="212">
        <v>0</v>
      </c>
      <c r="R356" s="212">
        <f>Q356*H356</f>
        <v>0</v>
      </c>
      <c r="S356" s="212">
        <v>0</v>
      </c>
      <c r="T356" s="213">
        <f>S356*H356</f>
        <v>0</v>
      </c>
      <c r="AR356" s="25" t="s">
        <v>375</v>
      </c>
      <c r="AT356" s="25" t="s">
        <v>311</v>
      </c>
      <c r="AU356" s="25" t="s">
        <v>82</v>
      </c>
      <c r="AY356" s="25" t="s">
        <v>308</v>
      </c>
      <c r="BE356" s="214">
        <f>IF(N356="základní",J356,0)</f>
        <v>0</v>
      </c>
      <c r="BF356" s="214">
        <f>IF(N356="snížená",J356,0)</f>
        <v>0</v>
      </c>
      <c r="BG356" s="214">
        <f>IF(N356="zákl. přenesená",J356,0)</f>
        <v>0</v>
      </c>
      <c r="BH356" s="214">
        <f>IF(N356="sníž. přenesená",J356,0)</f>
        <v>0</v>
      </c>
      <c r="BI356" s="214">
        <f>IF(N356="nulová",J356,0)</f>
        <v>0</v>
      </c>
      <c r="BJ356" s="25" t="s">
        <v>82</v>
      </c>
      <c r="BK356" s="214">
        <f>ROUND(I356*H356,2)</f>
        <v>0</v>
      </c>
      <c r="BL356" s="25" t="s">
        <v>375</v>
      </c>
      <c r="BM356" s="25" t="s">
        <v>2779</v>
      </c>
    </row>
    <row r="357" spans="2:65" s="1" customFormat="1" ht="27">
      <c r="B357" s="42"/>
      <c r="C357" s="64"/>
      <c r="D357" s="246" t="s">
        <v>1656</v>
      </c>
      <c r="E357" s="64"/>
      <c r="F357" s="290" t="s">
        <v>14617</v>
      </c>
      <c r="G357" s="64"/>
      <c r="H357" s="64"/>
      <c r="I357" s="173"/>
      <c r="J357" s="64"/>
      <c r="K357" s="64"/>
      <c r="L357" s="62"/>
      <c r="M357" s="291"/>
      <c r="N357" s="43"/>
      <c r="O357" s="43"/>
      <c r="P357" s="43"/>
      <c r="Q357" s="43"/>
      <c r="R357" s="43"/>
      <c r="S357" s="43"/>
      <c r="T357" s="79"/>
      <c r="AT357" s="25" t="s">
        <v>1656</v>
      </c>
      <c r="AU357" s="25" t="s">
        <v>82</v>
      </c>
    </row>
    <row r="358" spans="2:65" s="1" customFormat="1" ht="22.5" customHeight="1">
      <c r="B358" s="42"/>
      <c r="C358" s="203" t="s">
        <v>2266</v>
      </c>
      <c r="D358" s="203" t="s">
        <v>311</v>
      </c>
      <c r="E358" s="204" t="s">
        <v>9555</v>
      </c>
      <c r="F358" s="205" t="s">
        <v>14618</v>
      </c>
      <c r="G358" s="206" t="s">
        <v>578</v>
      </c>
      <c r="H358" s="207">
        <v>1</v>
      </c>
      <c r="I358" s="208"/>
      <c r="J358" s="209">
        <f>ROUND(I358*H358,2)</f>
        <v>0</v>
      </c>
      <c r="K358" s="205" t="s">
        <v>21</v>
      </c>
      <c r="L358" s="62"/>
      <c r="M358" s="210" t="s">
        <v>21</v>
      </c>
      <c r="N358" s="211" t="s">
        <v>45</v>
      </c>
      <c r="O358" s="43"/>
      <c r="P358" s="212">
        <f>O358*H358</f>
        <v>0</v>
      </c>
      <c r="Q358" s="212">
        <v>0</v>
      </c>
      <c r="R358" s="212">
        <f>Q358*H358</f>
        <v>0</v>
      </c>
      <c r="S358" s="212">
        <v>0</v>
      </c>
      <c r="T358" s="213">
        <f>S358*H358</f>
        <v>0</v>
      </c>
      <c r="AR358" s="25" t="s">
        <v>375</v>
      </c>
      <c r="AT358" s="25" t="s">
        <v>311</v>
      </c>
      <c r="AU358" s="25" t="s">
        <v>82</v>
      </c>
      <c r="AY358" s="25" t="s">
        <v>308</v>
      </c>
      <c r="BE358" s="214">
        <f>IF(N358="základní",J358,0)</f>
        <v>0</v>
      </c>
      <c r="BF358" s="214">
        <f>IF(N358="snížená",J358,0)</f>
        <v>0</v>
      </c>
      <c r="BG358" s="214">
        <f>IF(N358="zákl. přenesená",J358,0)</f>
        <v>0</v>
      </c>
      <c r="BH358" s="214">
        <f>IF(N358="sníž. přenesená",J358,0)</f>
        <v>0</v>
      </c>
      <c r="BI358" s="214">
        <f>IF(N358="nulová",J358,0)</f>
        <v>0</v>
      </c>
      <c r="BJ358" s="25" t="s">
        <v>82</v>
      </c>
      <c r="BK358" s="214">
        <f>ROUND(I358*H358,2)</f>
        <v>0</v>
      </c>
      <c r="BL358" s="25" t="s">
        <v>375</v>
      </c>
      <c r="BM358" s="25" t="s">
        <v>2788</v>
      </c>
    </row>
    <row r="359" spans="2:65" s="1" customFormat="1" ht="27">
      <c r="B359" s="42"/>
      <c r="C359" s="64"/>
      <c r="D359" s="246" t="s">
        <v>1656</v>
      </c>
      <c r="E359" s="64"/>
      <c r="F359" s="290" t="s">
        <v>14619</v>
      </c>
      <c r="G359" s="64"/>
      <c r="H359" s="64"/>
      <c r="I359" s="173"/>
      <c r="J359" s="64"/>
      <c r="K359" s="64"/>
      <c r="L359" s="62"/>
      <c r="M359" s="291"/>
      <c r="N359" s="43"/>
      <c r="O359" s="43"/>
      <c r="P359" s="43"/>
      <c r="Q359" s="43"/>
      <c r="R359" s="43"/>
      <c r="S359" s="43"/>
      <c r="T359" s="79"/>
      <c r="AT359" s="25" t="s">
        <v>1656</v>
      </c>
      <c r="AU359" s="25" t="s">
        <v>82</v>
      </c>
    </row>
    <row r="360" spans="2:65" s="1" customFormat="1" ht="22.5" customHeight="1">
      <c r="B360" s="42"/>
      <c r="C360" s="203" t="s">
        <v>2270</v>
      </c>
      <c r="D360" s="203" t="s">
        <v>311</v>
      </c>
      <c r="E360" s="204" t="s">
        <v>9556</v>
      </c>
      <c r="F360" s="205" t="s">
        <v>14620</v>
      </c>
      <c r="G360" s="206" t="s">
        <v>578</v>
      </c>
      <c r="H360" s="207">
        <v>2</v>
      </c>
      <c r="I360" s="208"/>
      <c r="J360" s="209">
        <f>ROUND(I360*H360,2)</f>
        <v>0</v>
      </c>
      <c r="K360" s="205" t="s">
        <v>21</v>
      </c>
      <c r="L360" s="62"/>
      <c r="M360" s="210" t="s">
        <v>21</v>
      </c>
      <c r="N360" s="211" t="s">
        <v>45</v>
      </c>
      <c r="O360" s="43"/>
      <c r="P360" s="212">
        <f>O360*H360</f>
        <v>0</v>
      </c>
      <c r="Q360" s="212">
        <v>0</v>
      </c>
      <c r="R360" s="212">
        <f>Q360*H360</f>
        <v>0</v>
      </c>
      <c r="S360" s="212">
        <v>0</v>
      </c>
      <c r="T360" s="213">
        <f>S360*H360</f>
        <v>0</v>
      </c>
      <c r="AR360" s="25" t="s">
        <v>375</v>
      </c>
      <c r="AT360" s="25" t="s">
        <v>311</v>
      </c>
      <c r="AU360" s="25" t="s">
        <v>82</v>
      </c>
      <c r="AY360" s="25" t="s">
        <v>308</v>
      </c>
      <c r="BE360" s="214">
        <f>IF(N360="základní",J360,0)</f>
        <v>0</v>
      </c>
      <c r="BF360" s="214">
        <f>IF(N360="snížená",J360,0)</f>
        <v>0</v>
      </c>
      <c r="BG360" s="214">
        <f>IF(N360="zákl. přenesená",J360,0)</f>
        <v>0</v>
      </c>
      <c r="BH360" s="214">
        <f>IF(N360="sníž. přenesená",J360,0)</f>
        <v>0</v>
      </c>
      <c r="BI360" s="214">
        <f>IF(N360="nulová",J360,0)</f>
        <v>0</v>
      </c>
      <c r="BJ360" s="25" t="s">
        <v>82</v>
      </c>
      <c r="BK360" s="214">
        <f>ROUND(I360*H360,2)</f>
        <v>0</v>
      </c>
      <c r="BL360" s="25" t="s">
        <v>375</v>
      </c>
      <c r="BM360" s="25" t="s">
        <v>2796</v>
      </c>
    </row>
    <row r="361" spans="2:65" s="1" customFormat="1" ht="22.5" customHeight="1">
      <c r="B361" s="42"/>
      <c r="C361" s="203" t="s">
        <v>2277</v>
      </c>
      <c r="D361" s="203" t="s">
        <v>311</v>
      </c>
      <c r="E361" s="204" t="s">
        <v>9557</v>
      </c>
      <c r="F361" s="205" t="s">
        <v>14621</v>
      </c>
      <c r="G361" s="206" t="s">
        <v>578</v>
      </c>
      <c r="H361" s="207">
        <v>1</v>
      </c>
      <c r="I361" s="208"/>
      <c r="J361" s="209">
        <f>ROUND(I361*H361,2)</f>
        <v>0</v>
      </c>
      <c r="K361" s="205" t="s">
        <v>21</v>
      </c>
      <c r="L361" s="62"/>
      <c r="M361" s="210" t="s">
        <v>21</v>
      </c>
      <c r="N361" s="211" t="s">
        <v>45</v>
      </c>
      <c r="O361" s="43"/>
      <c r="P361" s="212">
        <f>O361*H361</f>
        <v>0</v>
      </c>
      <c r="Q361" s="212">
        <v>0</v>
      </c>
      <c r="R361" s="212">
        <f>Q361*H361</f>
        <v>0</v>
      </c>
      <c r="S361" s="212">
        <v>0</v>
      </c>
      <c r="T361" s="213">
        <f>S361*H361</f>
        <v>0</v>
      </c>
      <c r="AR361" s="25" t="s">
        <v>375</v>
      </c>
      <c r="AT361" s="25" t="s">
        <v>311</v>
      </c>
      <c r="AU361" s="25" t="s">
        <v>82</v>
      </c>
      <c r="AY361" s="25" t="s">
        <v>308</v>
      </c>
      <c r="BE361" s="214">
        <f>IF(N361="základní",J361,0)</f>
        <v>0</v>
      </c>
      <c r="BF361" s="214">
        <f>IF(N361="snížená",J361,0)</f>
        <v>0</v>
      </c>
      <c r="BG361" s="214">
        <f>IF(N361="zákl. přenesená",J361,0)</f>
        <v>0</v>
      </c>
      <c r="BH361" s="214">
        <f>IF(N361="sníž. přenesená",J361,0)</f>
        <v>0</v>
      </c>
      <c r="BI361" s="214">
        <f>IF(N361="nulová",J361,0)</f>
        <v>0</v>
      </c>
      <c r="BJ361" s="25" t="s">
        <v>82</v>
      </c>
      <c r="BK361" s="214">
        <f>ROUND(I361*H361,2)</f>
        <v>0</v>
      </c>
      <c r="BL361" s="25" t="s">
        <v>375</v>
      </c>
      <c r="BM361" s="25" t="s">
        <v>2805</v>
      </c>
    </row>
    <row r="362" spans="2:65" s="1" customFormat="1" ht="27">
      <c r="B362" s="42"/>
      <c r="C362" s="64"/>
      <c r="D362" s="246" t="s">
        <v>1656</v>
      </c>
      <c r="E362" s="64"/>
      <c r="F362" s="290" t="s">
        <v>14622</v>
      </c>
      <c r="G362" s="64"/>
      <c r="H362" s="64"/>
      <c r="I362" s="173"/>
      <c r="J362" s="64"/>
      <c r="K362" s="64"/>
      <c r="L362" s="62"/>
      <c r="M362" s="291"/>
      <c r="N362" s="43"/>
      <c r="O362" s="43"/>
      <c r="P362" s="43"/>
      <c r="Q362" s="43"/>
      <c r="R362" s="43"/>
      <c r="S362" s="43"/>
      <c r="T362" s="79"/>
      <c r="AT362" s="25" t="s">
        <v>1656</v>
      </c>
      <c r="AU362" s="25" t="s">
        <v>82</v>
      </c>
    </row>
    <row r="363" spans="2:65" s="1" customFormat="1" ht="22.5" customHeight="1">
      <c r="B363" s="42"/>
      <c r="C363" s="203" t="s">
        <v>2282</v>
      </c>
      <c r="D363" s="203" t="s">
        <v>311</v>
      </c>
      <c r="E363" s="204" t="s">
        <v>9558</v>
      </c>
      <c r="F363" s="205" t="s">
        <v>14623</v>
      </c>
      <c r="G363" s="206" t="s">
        <v>578</v>
      </c>
      <c r="H363" s="207">
        <v>1</v>
      </c>
      <c r="I363" s="208"/>
      <c r="J363" s="209">
        <f>ROUND(I363*H363,2)</f>
        <v>0</v>
      </c>
      <c r="K363" s="205" t="s">
        <v>21</v>
      </c>
      <c r="L363" s="62"/>
      <c r="M363" s="210" t="s">
        <v>21</v>
      </c>
      <c r="N363" s="211" t="s">
        <v>45</v>
      </c>
      <c r="O363" s="43"/>
      <c r="P363" s="212">
        <f>O363*H363</f>
        <v>0</v>
      </c>
      <c r="Q363" s="212">
        <v>0</v>
      </c>
      <c r="R363" s="212">
        <f>Q363*H363</f>
        <v>0</v>
      </c>
      <c r="S363" s="212">
        <v>0</v>
      </c>
      <c r="T363" s="213">
        <f>S363*H363</f>
        <v>0</v>
      </c>
      <c r="AR363" s="25" t="s">
        <v>375</v>
      </c>
      <c r="AT363" s="25" t="s">
        <v>311</v>
      </c>
      <c r="AU363" s="25" t="s">
        <v>82</v>
      </c>
      <c r="AY363" s="25" t="s">
        <v>308</v>
      </c>
      <c r="BE363" s="214">
        <f>IF(N363="základní",J363,0)</f>
        <v>0</v>
      </c>
      <c r="BF363" s="214">
        <f>IF(N363="snížená",J363,0)</f>
        <v>0</v>
      </c>
      <c r="BG363" s="214">
        <f>IF(N363="zákl. přenesená",J363,0)</f>
        <v>0</v>
      </c>
      <c r="BH363" s="214">
        <f>IF(N363="sníž. přenesená",J363,0)</f>
        <v>0</v>
      </c>
      <c r="BI363" s="214">
        <f>IF(N363="nulová",J363,0)</f>
        <v>0</v>
      </c>
      <c r="BJ363" s="25" t="s">
        <v>82</v>
      </c>
      <c r="BK363" s="214">
        <f>ROUND(I363*H363,2)</f>
        <v>0</v>
      </c>
      <c r="BL363" s="25" t="s">
        <v>375</v>
      </c>
      <c r="BM363" s="25" t="s">
        <v>2814</v>
      </c>
    </row>
    <row r="364" spans="2:65" s="1" customFormat="1" ht="27">
      <c r="B364" s="42"/>
      <c r="C364" s="64"/>
      <c r="D364" s="246" t="s">
        <v>1656</v>
      </c>
      <c r="E364" s="64"/>
      <c r="F364" s="290" t="s">
        <v>14624</v>
      </c>
      <c r="G364" s="64"/>
      <c r="H364" s="64"/>
      <c r="I364" s="173"/>
      <c r="J364" s="64"/>
      <c r="K364" s="64"/>
      <c r="L364" s="62"/>
      <c r="M364" s="291"/>
      <c r="N364" s="43"/>
      <c r="O364" s="43"/>
      <c r="P364" s="43"/>
      <c r="Q364" s="43"/>
      <c r="R364" s="43"/>
      <c r="S364" s="43"/>
      <c r="T364" s="79"/>
      <c r="AT364" s="25" t="s">
        <v>1656</v>
      </c>
      <c r="AU364" s="25" t="s">
        <v>82</v>
      </c>
    </row>
    <row r="365" spans="2:65" s="1" customFormat="1" ht="22.5" customHeight="1">
      <c r="B365" s="42"/>
      <c r="C365" s="203" t="s">
        <v>2285</v>
      </c>
      <c r="D365" s="203" t="s">
        <v>311</v>
      </c>
      <c r="E365" s="204" t="s">
        <v>9559</v>
      </c>
      <c r="F365" s="205" t="s">
        <v>14625</v>
      </c>
      <c r="G365" s="206" t="s">
        <v>578</v>
      </c>
      <c r="H365" s="207">
        <v>1</v>
      </c>
      <c r="I365" s="208"/>
      <c r="J365" s="209">
        <f>ROUND(I365*H365,2)</f>
        <v>0</v>
      </c>
      <c r="K365" s="205" t="s">
        <v>21</v>
      </c>
      <c r="L365" s="62"/>
      <c r="M365" s="210" t="s">
        <v>21</v>
      </c>
      <c r="N365" s="211" t="s">
        <v>45</v>
      </c>
      <c r="O365" s="43"/>
      <c r="P365" s="212">
        <f>O365*H365</f>
        <v>0</v>
      </c>
      <c r="Q365" s="212">
        <v>0</v>
      </c>
      <c r="R365" s="212">
        <f>Q365*H365</f>
        <v>0</v>
      </c>
      <c r="S365" s="212">
        <v>0</v>
      </c>
      <c r="T365" s="213">
        <f>S365*H365</f>
        <v>0</v>
      </c>
      <c r="AR365" s="25" t="s">
        <v>375</v>
      </c>
      <c r="AT365" s="25" t="s">
        <v>311</v>
      </c>
      <c r="AU365" s="25" t="s">
        <v>82</v>
      </c>
      <c r="AY365" s="25" t="s">
        <v>308</v>
      </c>
      <c r="BE365" s="214">
        <f>IF(N365="základní",J365,0)</f>
        <v>0</v>
      </c>
      <c r="BF365" s="214">
        <f>IF(N365="snížená",J365,0)</f>
        <v>0</v>
      </c>
      <c r="BG365" s="214">
        <f>IF(N365="zákl. přenesená",J365,0)</f>
        <v>0</v>
      </c>
      <c r="BH365" s="214">
        <f>IF(N365="sníž. přenesená",J365,0)</f>
        <v>0</v>
      </c>
      <c r="BI365" s="214">
        <f>IF(N365="nulová",J365,0)</f>
        <v>0</v>
      </c>
      <c r="BJ365" s="25" t="s">
        <v>82</v>
      </c>
      <c r="BK365" s="214">
        <f>ROUND(I365*H365,2)</f>
        <v>0</v>
      </c>
      <c r="BL365" s="25" t="s">
        <v>375</v>
      </c>
      <c r="BM365" s="25" t="s">
        <v>2823</v>
      </c>
    </row>
    <row r="366" spans="2:65" s="1" customFormat="1" ht="22.5" customHeight="1">
      <c r="B366" s="42"/>
      <c r="C366" s="203" t="s">
        <v>2288</v>
      </c>
      <c r="D366" s="203" t="s">
        <v>311</v>
      </c>
      <c r="E366" s="204" t="s">
        <v>9560</v>
      </c>
      <c r="F366" s="205" t="s">
        <v>14626</v>
      </c>
      <c r="G366" s="206" t="s">
        <v>578</v>
      </c>
      <c r="H366" s="207">
        <v>1</v>
      </c>
      <c r="I366" s="208"/>
      <c r="J366" s="209">
        <f>ROUND(I366*H366,2)</f>
        <v>0</v>
      </c>
      <c r="K366" s="205" t="s">
        <v>21</v>
      </c>
      <c r="L366" s="62"/>
      <c r="M366" s="210" t="s">
        <v>21</v>
      </c>
      <c r="N366" s="211" t="s">
        <v>45</v>
      </c>
      <c r="O366" s="43"/>
      <c r="P366" s="212">
        <f>O366*H366</f>
        <v>0</v>
      </c>
      <c r="Q366" s="212">
        <v>0</v>
      </c>
      <c r="R366" s="212">
        <f>Q366*H366</f>
        <v>0</v>
      </c>
      <c r="S366" s="212">
        <v>0</v>
      </c>
      <c r="T366" s="213">
        <f>S366*H366</f>
        <v>0</v>
      </c>
      <c r="AR366" s="25" t="s">
        <v>375</v>
      </c>
      <c r="AT366" s="25" t="s">
        <v>311</v>
      </c>
      <c r="AU366" s="25" t="s">
        <v>82</v>
      </c>
      <c r="AY366" s="25" t="s">
        <v>308</v>
      </c>
      <c r="BE366" s="214">
        <f>IF(N366="základní",J366,0)</f>
        <v>0</v>
      </c>
      <c r="BF366" s="214">
        <f>IF(N366="snížená",J366,0)</f>
        <v>0</v>
      </c>
      <c r="BG366" s="214">
        <f>IF(N366="zákl. přenesená",J366,0)</f>
        <v>0</v>
      </c>
      <c r="BH366" s="214">
        <f>IF(N366="sníž. přenesená",J366,0)</f>
        <v>0</v>
      </c>
      <c r="BI366" s="214">
        <f>IF(N366="nulová",J366,0)</f>
        <v>0</v>
      </c>
      <c r="BJ366" s="25" t="s">
        <v>82</v>
      </c>
      <c r="BK366" s="214">
        <f>ROUND(I366*H366,2)</f>
        <v>0</v>
      </c>
      <c r="BL366" s="25" t="s">
        <v>375</v>
      </c>
      <c r="BM366" s="25" t="s">
        <v>2831</v>
      </c>
    </row>
    <row r="367" spans="2:65" s="1" customFormat="1" ht="27">
      <c r="B367" s="42"/>
      <c r="C367" s="64"/>
      <c r="D367" s="246" t="s">
        <v>1656</v>
      </c>
      <c r="E367" s="64"/>
      <c r="F367" s="290" t="s">
        <v>14627</v>
      </c>
      <c r="G367" s="64"/>
      <c r="H367" s="64"/>
      <c r="I367" s="173"/>
      <c r="J367" s="64"/>
      <c r="K367" s="64"/>
      <c r="L367" s="62"/>
      <c r="M367" s="291"/>
      <c r="N367" s="43"/>
      <c r="O367" s="43"/>
      <c r="P367" s="43"/>
      <c r="Q367" s="43"/>
      <c r="R367" s="43"/>
      <c r="S367" s="43"/>
      <c r="T367" s="79"/>
      <c r="AT367" s="25" t="s">
        <v>1656</v>
      </c>
      <c r="AU367" s="25" t="s">
        <v>82</v>
      </c>
    </row>
    <row r="368" spans="2:65" s="1" customFormat="1" ht="22.5" customHeight="1">
      <c r="B368" s="42"/>
      <c r="C368" s="203" t="s">
        <v>2292</v>
      </c>
      <c r="D368" s="203" t="s">
        <v>311</v>
      </c>
      <c r="E368" s="204" t="s">
        <v>9561</v>
      </c>
      <c r="F368" s="205" t="s">
        <v>14628</v>
      </c>
      <c r="G368" s="206" t="s">
        <v>578</v>
      </c>
      <c r="H368" s="207">
        <v>1</v>
      </c>
      <c r="I368" s="208"/>
      <c r="J368" s="209">
        <f>ROUND(I368*H368,2)</f>
        <v>0</v>
      </c>
      <c r="K368" s="205" t="s">
        <v>21</v>
      </c>
      <c r="L368" s="62"/>
      <c r="M368" s="210" t="s">
        <v>21</v>
      </c>
      <c r="N368" s="211" t="s">
        <v>45</v>
      </c>
      <c r="O368" s="43"/>
      <c r="P368" s="212">
        <f>O368*H368</f>
        <v>0</v>
      </c>
      <c r="Q368" s="212">
        <v>0</v>
      </c>
      <c r="R368" s="212">
        <f>Q368*H368</f>
        <v>0</v>
      </c>
      <c r="S368" s="212">
        <v>0</v>
      </c>
      <c r="T368" s="213">
        <f>S368*H368</f>
        <v>0</v>
      </c>
      <c r="AR368" s="25" t="s">
        <v>375</v>
      </c>
      <c r="AT368" s="25" t="s">
        <v>311</v>
      </c>
      <c r="AU368" s="25" t="s">
        <v>82</v>
      </c>
      <c r="AY368" s="25" t="s">
        <v>308</v>
      </c>
      <c r="BE368" s="214">
        <f>IF(N368="základní",J368,0)</f>
        <v>0</v>
      </c>
      <c r="BF368" s="214">
        <f>IF(N368="snížená",J368,0)</f>
        <v>0</v>
      </c>
      <c r="BG368" s="214">
        <f>IF(N368="zákl. přenesená",J368,0)</f>
        <v>0</v>
      </c>
      <c r="BH368" s="214">
        <f>IF(N368="sníž. přenesená",J368,0)</f>
        <v>0</v>
      </c>
      <c r="BI368" s="214">
        <f>IF(N368="nulová",J368,0)</f>
        <v>0</v>
      </c>
      <c r="BJ368" s="25" t="s">
        <v>82</v>
      </c>
      <c r="BK368" s="214">
        <f>ROUND(I368*H368,2)</f>
        <v>0</v>
      </c>
      <c r="BL368" s="25" t="s">
        <v>375</v>
      </c>
      <c r="BM368" s="25" t="s">
        <v>2840</v>
      </c>
    </row>
    <row r="369" spans="2:65" s="1" customFormat="1" ht="27">
      <c r="B369" s="42"/>
      <c r="C369" s="64"/>
      <c r="D369" s="246" t="s">
        <v>1656</v>
      </c>
      <c r="E369" s="64"/>
      <c r="F369" s="290" t="s">
        <v>14629</v>
      </c>
      <c r="G369" s="64"/>
      <c r="H369" s="64"/>
      <c r="I369" s="173"/>
      <c r="J369" s="64"/>
      <c r="K369" s="64"/>
      <c r="L369" s="62"/>
      <c r="M369" s="291"/>
      <c r="N369" s="43"/>
      <c r="O369" s="43"/>
      <c r="P369" s="43"/>
      <c r="Q369" s="43"/>
      <c r="R369" s="43"/>
      <c r="S369" s="43"/>
      <c r="T369" s="79"/>
      <c r="AT369" s="25" t="s">
        <v>1656</v>
      </c>
      <c r="AU369" s="25" t="s">
        <v>82</v>
      </c>
    </row>
    <row r="370" spans="2:65" s="1" customFormat="1" ht="22.5" customHeight="1">
      <c r="B370" s="42"/>
      <c r="C370" s="203" t="s">
        <v>2296</v>
      </c>
      <c r="D370" s="203" t="s">
        <v>311</v>
      </c>
      <c r="E370" s="204" t="s">
        <v>9562</v>
      </c>
      <c r="F370" s="205" t="s">
        <v>14630</v>
      </c>
      <c r="G370" s="206" t="s">
        <v>578</v>
      </c>
      <c r="H370" s="207">
        <v>1</v>
      </c>
      <c r="I370" s="208"/>
      <c r="J370" s="209">
        <f>ROUND(I370*H370,2)</f>
        <v>0</v>
      </c>
      <c r="K370" s="205" t="s">
        <v>21</v>
      </c>
      <c r="L370" s="62"/>
      <c r="M370" s="210" t="s">
        <v>21</v>
      </c>
      <c r="N370" s="211" t="s">
        <v>45</v>
      </c>
      <c r="O370" s="43"/>
      <c r="P370" s="212">
        <f>O370*H370</f>
        <v>0</v>
      </c>
      <c r="Q370" s="212">
        <v>0</v>
      </c>
      <c r="R370" s="212">
        <f>Q370*H370</f>
        <v>0</v>
      </c>
      <c r="S370" s="212">
        <v>0</v>
      </c>
      <c r="T370" s="213">
        <f>S370*H370</f>
        <v>0</v>
      </c>
      <c r="AR370" s="25" t="s">
        <v>375</v>
      </c>
      <c r="AT370" s="25" t="s">
        <v>311</v>
      </c>
      <c r="AU370" s="25" t="s">
        <v>82</v>
      </c>
      <c r="AY370" s="25" t="s">
        <v>308</v>
      </c>
      <c r="BE370" s="214">
        <f>IF(N370="základní",J370,0)</f>
        <v>0</v>
      </c>
      <c r="BF370" s="214">
        <f>IF(N370="snížená",J370,0)</f>
        <v>0</v>
      </c>
      <c r="BG370" s="214">
        <f>IF(N370="zákl. přenesená",J370,0)</f>
        <v>0</v>
      </c>
      <c r="BH370" s="214">
        <f>IF(N370="sníž. přenesená",J370,0)</f>
        <v>0</v>
      </c>
      <c r="BI370" s="214">
        <f>IF(N370="nulová",J370,0)</f>
        <v>0</v>
      </c>
      <c r="BJ370" s="25" t="s">
        <v>82</v>
      </c>
      <c r="BK370" s="214">
        <f>ROUND(I370*H370,2)</f>
        <v>0</v>
      </c>
      <c r="BL370" s="25" t="s">
        <v>375</v>
      </c>
      <c r="BM370" s="25" t="s">
        <v>2848</v>
      </c>
    </row>
    <row r="371" spans="2:65" s="1" customFormat="1" ht="27">
      <c r="B371" s="42"/>
      <c r="C371" s="64"/>
      <c r="D371" s="246" t="s">
        <v>1656</v>
      </c>
      <c r="E371" s="64"/>
      <c r="F371" s="290" t="s">
        <v>14631</v>
      </c>
      <c r="G371" s="64"/>
      <c r="H371" s="64"/>
      <c r="I371" s="173"/>
      <c r="J371" s="64"/>
      <c r="K371" s="64"/>
      <c r="L371" s="62"/>
      <c r="M371" s="291"/>
      <c r="N371" s="43"/>
      <c r="O371" s="43"/>
      <c r="P371" s="43"/>
      <c r="Q371" s="43"/>
      <c r="R371" s="43"/>
      <c r="S371" s="43"/>
      <c r="T371" s="79"/>
      <c r="AT371" s="25" t="s">
        <v>1656</v>
      </c>
      <c r="AU371" s="25" t="s">
        <v>82</v>
      </c>
    </row>
    <row r="372" spans="2:65" s="1" customFormat="1" ht="22.5" customHeight="1">
      <c r="B372" s="42"/>
      <c r="C372" s="203" t="s">
        <v>2301</v>
      </c>
      <c r="D372" s="203" t="s">
        <v>311</v>
      </c>
      <c r="E372" s="204" t="s">
        <v>5824</v>
      </c>
      <c r="F372" s="205" t="s">
        <v>14632</v>
      </c>
      <c r="G372" s="206" t="s">
        <v>578</v>
      </c>
      <c r="H372" s="207">
        <v>1</v>
      </c>
      <c r="I372" s="208"/>
      <c r="J372" s="209">
        <f>ROUND(I372*H372,2)</f>
        <v>0</v>
      </c>
      <c r="K372" s="205" t="s">
        <v>21</v>
      </c>
      <c r="L372" s="62"/>
      <c r="M372" s="210" t="s">
        <v>21</v>
      </c>
      <c r="N372" s="211" t="s">
        <v>45</v>
      </c>
      <c r="O372" s="43"/>
      <c r="P372" s="212">
        <f>O372*H372</f>
        <v>0</v>
      </c>
      <c r="Q372" s="212">
        <v>0</v>
      </c>
      <c r="R372" s="212">
        <f>Q372*H372</f>
        <v>0</v>
      </c>
      <c r="S372" s="212">
        <v>0</v>
      </c>
      <c r="T372" s="213">
        <f>S372*H372</f>
        <v>0</v>
      </c>
      <c r="AR372" s="25" t="s">
        <v>375</v>
      </c>
      <c r="AT372" s="25" t="s">
        <v>311</v>
      </c>
      <c r="AU372" s="25" t="s">
        <v>82</v>
      </c>
      <c r="AY372" s="25" t="s">
        <v>308</v>
      </c>
      <c r="BE372" s="214">
        <f>IF(N372="základní",J372,0)</f>
        <v>0</v>
      </c>
      <c r="BF372" s="214">
        <f>IF(N372="snížená",J372,0)</f>
        <v>0</v>
      </c>
      <c r="BG372" s="214">
        <f>IF(N372="zákl. přenesená",J372,0)</f>
        <v>0</v>
      </c>
      <c r="BH372" s="214">
        <f>IF(N372="sníž. přenesená",J372,0)</f>
        <v>0</v>
      </c>
      <c r="BI372" s="214">
        <f>IF(N372="nulová",J372,0)</f>
        <v>0</v>
      </c>
      <c r="BJ372" s="25" t="s">
        <v>82</v>
      </c>
      <c r="BK372" s="214">
        <f>ROUND(I372*H372,2)</f>
        <v>0</v>
      </c>
      <c r="BL372" s="25" t="s">
        <v>375</v>
      </c>
      <c r="BM372" s="25" t="s">
        <v>2857</v>
      </c>
    </row>
    <row r="373" spans="2:65" s="1" customFormat="1" ht="40.5">
      <c r="B373" s="42"/>
      <c r="C373" s="64"/>
      <c r="D373" s="246" t="s">
        <v>1656</v>
      </c>
      <c r="E373" s="64"/>
      <c r="F373" s="290" t="s">
        <v>14633</v>
      </c>
      <c r="G373" s="64"/>
      <c r="H373" s="64"/>
      <c r="I373" s="173"/>
      <c r="J373" s="64"/>
      <c r="K373" s="64"/>
      <c r="L373" s="62"/>
      <c r="M373" s="291"/>
      <c r="N373" s="43"/>
      <c r="O373" s="43"/>
      <c r="P373" s="43"/>
      <c r="Q373" s="43"/>
      <c r="R373" s="43"/>
      <c r="S373" s="43"/>
      <c r="T373" s="79"/>
      <c r="AT373" s="25" t="s">
        <v>1656</v>
      </c>
      <c r="AU373" s="25" t="s">
        <v>82</v>
      </c>
    </row>
    <row r="374" spans="2:65" s="1" customFormat="1" ht="22.5" customHeight="1">
      <c r="B374" s="42"/>
      <c r="C374" s="203" t="s">
        <v>2306</v>
      </c>
      <c r="D374" s="203" t="s">
        <v>311</v>
      </c>
      <c r="E374" s="204" t="s">
        <v>5826</v>
      </c>
      <c r="F374" s="205" t="s">
        <v>14634</v>
      </c>
      <c r="G374" s="206" t="s">
        <v>578</v>
      </c>
      <c r="H374" s="207">
        <v>1</v>
      </c>
      <c r="I374" s="208"/>
      <c r="J374" s="209">
        <f>ROUND(I374*H374,2)</f>
        <v>0</v>
      </c>
      <c r="K374" s="205" t="s">
        <v>21</v>
      </c>
      <c r="L374" s="62"/>
      <c r="M374" s="210" t="s">
        <v>21</v>
      </c>
      <c r="N374" s="211" t="s">
        <v>45</v>
      </c>
      <c r="O374" s="43"/>
      <c r="P374" s="212">
        <f>O374*H374</f>
        <v>0</v>
      </c>
      <c r="Q374" s="212">
        <v>0</v>
      </c>
      <c r="R374" s="212">
        <f>Q374*H374</f>
        <v>0</v>
      </c>
      <c r="S374" s="212">
        <v>0</v>
      </c>
      <c r="T374" s="213">
        <f>S374*H374</f>
        <v>0</v>
      </c>
      <c r="AR374" s="25" t="s">
        <v>375</v>
      </c>
      <c r="AT374" s="25" t="s">
        <v>311</v>
      </c>
      <c r="AU374" s="25" t="s">
        <v>82</v>
      </c>
      <c r="AY374" s="25" t="s">
        <v>308</v>
      </c>
      <c r="BE374" s="214">
        <f>IF(N374="základní",J374,0)</f>
        <v>0</v>
      </c>
      <c r="BF374" s="214">
        <f>IF(N374="snížená",J374,0)</f>
        <v>0</v>
      </c>
      <c r="BG374" s="214">
        <f>IF(N374="zákl. přenesená",J374,0)</f>
        <v>0</v>
      </c>
      <c r="BH374" s="214">
        <f>IF(N374="sníž. přenesená",J374,0)</f>
        <v>0</v>
      </c>
      <c r="BI374" s="214">
        <f>IF(N374="nulová",J374,0)</f>
        <v>0</v>
      </c>
      <c r="BJ374" s="25" t="s">
        <v>82</v>
      </c>
      <c r="BK374" s="214">
        <f>ROUND(I374*H374,2)</f>
        <v>0</v>
      </c>
      <c r="BL374" s="25" t="s">
        <v>375</v>
      </c>
      <c r="BM374" s="25" t="s">
        <v>2865</v>
      </c>
    </row>
    <row r="375" spans="2:65" s="1" customFormat="1" ht="27">
      <c r="B375" s="42"/>
      <c r="C375" s="64"/>
      <c r="D375" s="223" t="s">
        <v>1656</v>
      </c>
      <c r="E375" s="64"/>
      <c r="F375" s="292" t="s">
        <v>14635</v>
      </c>
      <c r="G375" s="64"/>
      <c r="H375" s="64"/>
      <c r="I375" s="173"/>
      <c r="J375" s="64"/>
      <c r="K375" s="64"/>
      <c r="L375" s="62"/>
      <c r="M375" s="291"/>
      <c r="N375" s="43"/>
      <c r="O375" s="43"/>
      <c r="P375" s="43"/>
      <c r="Q375" s="43"/>
      <c r="R375" s="43"/>
      <c r="S375" s="43"/>
      <c r="T375" s="79"/>
      <c r="AT375" s="25" t="s">
        <v>1656</v>
      </c>
      <c r="AU375" s="25" t="s">
        <v>82</v>
      </c>
    </row>
    <row r="376" spans="2:65" s="11" customFormat="1" ht="37.35" customHeight="1">
      <c r="B376" s="186"/>
      <c r="C376" s="187"/>
      <c r="D376" s="200" t="s">
        <v>73</v>
      </c>
      <c r="E376" s="296" t="s">
        <v>10178</v>
      </c>
      <c r="F376" s="296" t="s">
        <v>14687</v>
      </c>
      <c r="G376" s="187"/>
      <c r="H376" s="187"/>
      <c r="I376" s="190"/>
      <c r="J376" s="297">
        <f>BK376</f>
        <v>0</v>
      </c>
      <c r="K376" s="187"/>
      <c r="L376" s="192"/>
      <c r="M376" s="193"/>
      <c r="N376" s="194"/>
      <c r="O376" s="194"/>
      <c r="P376" s="195">
        <f>SUM(P377:P396)</f>
        <v>0</v>
      </c>
      <c r="Q376" s="194"/>
      <c r="R376" s="195">
        <f>SUM(R377:R396)</f>
        <v>0</v>
      </c>
      <c r="S376" s="194"/>
      <c r="T376" s="196">
        <f>SUM(T377:T396)</f>
        <v>0</v>
      </c>
      <c r="AR376" s="197" t="s">
        <v>84</v>
      </c>
      <c r="AT376" s="198" t="s">
        <v>73</v>
      </c>
      <c r="AU376" s="198" t="s">
        <v>74</v>
      </c>
      <c r="AY376" s="197" t="s">
        <v>308</v>
      </c>
      <c r="BK376" s="199">
        <f>SUM(BK377:BK396)</f>
        <v>0</v>
      </c>
    </row>
    <row r="377" spans="2:65" s="1" customFormat="1" ht="22.5" customHeight="1">
      <c r="B377" s="42"/>
      <c r="C377" s="203" t="s">
        <v>2311</v>
      </c>
      <c r="D377" s="203" t="s">
        <v>311</v>
      </c>
      <c r="E377" s="204" t="s">
        <v>9554</v>
      </c>
      <c r="F377" s="205" t="s">
        <v>14616</v>
      </c>
      <c r="G377" s="206" t="s">
        <v>578</v>
      </c>
      <c r="H377" s="207">
        <v>1</v>
      </c>
      <c r="I377" s="208"/>
      <c r="J377" s="209">
        <f>ROUND(I377*H377,2)</f>
        <v>0</v>
      </c>
      <c r="K377" s="205" t="s">
        <v>21</v>
      </c>
      <c r="L377" s="62"/>
      <c r="M377" s="210" t="s">
        <v>21</v>
      </c>
      <c r="N377" s="211" t="s">
        <v>45</v>
      </c>
      <c r="O377" s="43"/>
      <c r="P377" s="212">
        <f>O377*H377</f>
        <v>0</v>
      </c>
      <c r="Q377" s="212">
        <v>0</v>
      </c>
      <c r="R377" s="212">
        <f>Q377*H377</f>
        <v>0</v>
      </c>
      <c r="S377" s="212">
        <v>0</v>
      </c>
      <c r="T377" s="213">
        <f>S377*H377</f>
        <v>0</v>
      </c>
      <c r="AR377" s="25" t="s">
        <v>375</v>
      </c>
      <c r="AT377" s="25" t="s">
        <v>311</v>
      </c>
      <c r="AU377" s="25" t="s">
        <v>82</v>
      </c>
      <c r="AY377" s="25" t="s">
        <v>308</v>
      </c>
      <c r="BE377" s="214">
        <f>IF(N377="základní",J377,0)</f>
        <v>0</v>
      </c>
      <c r="BF377" s="214">
        <f>IF(N377="snížená",J377,0)</f>
        <v>0</v>
      </c>
      <c r="BG377" s="214">
        <f>IF(N377="zákl. přenesená",J377,0)</f>
        <v>0</v>
      </c>
      <c r="BH377" s="214">
        <f>IF(N377="sníž. přenesená",J377,0)</f>
        <v>0</v>
      </c>
      <c r="BI377" s="214">
        <f>IF(N377="nulová",J377,0)</f>
        <v>0</v>
      </c>
      <c r="BJ377" s="25" t="s">
        <v>82</v>
      </c>
      <c r="BK377" s="214">
        <f>ROUND(I377*H377,2)</f>
        <v>0</v>
      </c>
      <c r="BL377" s="25" t="s">
        <v>375</v>
      </c>
      <c r="BM377" s="25" t="s">
        <v>2874</v>
      </c>
    </row>
    <row r="378" spans="2:65" s="1" customFormat="1" ht="27">
      <c r="B378" s="42"/>
      <c r="C378" s="64"/>
      <c r="D378" s="246" t="s">
        <v>1656</v>
      </c>
      <c r="E378" s="64"/>
      <c r="F378" s="290" t="s">
        <v>14617</v>
      </c>
      <c r="G378" s="64"/>
      <c r="H378" s="64"/>
      <c r="I378" s="173"/>
      <c r="J378" s="64"/>
      <c r="K378" s="64"/>
      <c r="L378" s="62"/>
      <c r="M378" s="291"/>
      <c r="N378" s="43"/>
      <c r="O378" s="43"/>
      <c r="P378" s="43"/>
      <c r="Q378" s="43"/>
      <c r="R378" s="43"/>
      <c r="S378" s="43"/>
      <c r="T378" s="79"/>
      <c r="AT378" s="25" t="s">
        <v>1656</v>
      </c>
      <c r="AU378" s="25" t="s">
        <v>82</v>
      </c>
    </row>
    <row r="379" spans="2:65" s="1" customFormat="1" ht="22.5" customHeight="1">
      <c r="B379" s="42"/>
      <c r="C379" s="203" t="s">
        <v>2316</v>
      </c>
      <c r="D379" s="203" t="s">
        <v>311</v>
      </c>
      <c r="E379" s="204" t="s">
        <v>9555</v>
      </c>
      <c r="F379" s="205" t="s">
        <v>14618</v>
      </c>
      <c r="G379" s="206" t="s">
        <v>578</v>
      </c>
      <c r="H379" s="207">
        <v>1</v>
      </c>
      <c r="I379" s="208"/>
      <c r="J379" s="209">
        <f>ROUND(I379*H379,2)</f>
        <v>0</v>
      </c>
      <c r="K379" s="205" t="s">
        <v>21</v>
      </c>
      <c r="L379" s="62"/>
      <c r="M379" s="210" t="s">
        <v>21</v>
      </c>
      <c r="N379" s="211" t="s">
        <v>45</v>
      </c>
      <c r="O379" s="43"/>
      <c r="P379" s="212">
        <f>O379*H379</f>
        <v>0</v>
      </c>
      <c r="Q379" s="212">
        <v>0</v>
      </c>
      <c r="R379" s="212">
        <f>Q379*H379</f>
        <v>0</v>
      </c>
      <c r="S379" s="212">
        <v>0</v>
      </c>
      <c r="T379" s="213">
        <f>S379*H379</f>
        <v>0</v>
      </c>
      <c r="AR379" s="25" t="s">
        <v>375</v>
      </c>
      <c r="AT379" s="25" t="s">
        <v>311</v>
      </c>
      <c r="AU379" s="25" t="s">
        <v>82</v>
      </c>
      <c r="AY379" s="25" t="s">
        <v>308</v>
      </c>
      <c r="BE379" s="214">
        <f>IF(N379="základní",J379,0)</f>
        <v>0</v>
      </c>
      <c r="BF379" s="214">
        <f>IF(N379="snížená",J379,0)</f>
        <v>0</v>
      </c>
      <c r="BG379" s="214">
        <f>IF(N379="zákl. přenesená",J379,0)</f>
        <v>0</v>
      </c>
      <c r="BH379" s="214">
        <f>IF(N379="sníž. přenesená",J379,0)</f>
        <v>0</v>
      </c>
      <c r="BI379" s="214">
        <f>IF(N379="nulová",J379,0)</f>
        <v>0</v>
      </c>
      <c r="BJ379" s="25" t="s">
        <v>82</v>
      </c>
      <c r="BK379" s="214">
        <f>ROUND(I379*H379,2)</f>
        <v>0</v>
      </c>
      <c r="BL379" s="25" t="s">
        <v>375</v>
      </c>
      <c r="BM379" s="25" t="s">
        <v>2883</v>
      </c>
    </row>
    <row r="380" spans="2:65" s="1" customFormat="1" ht="27">
      <c r="B380" s="42"/>
      <c r="C380" s="64"/>
      <c r="D380" s="246" t="s">
        <v>1656</v>
      </c>
      <c r="E380" s="64"/>
      <c r="F380" s="290" t="s">
        <v>14619</v>
      </c>
      <c r="G380" s="64"/>
      <c r="H380" s="64"/>
      <c r="I380" s="173"/>
      <c r="J380" s="64"/>
      <c r="K380" s="64"/>
      <c r="L380" s="62"/>
      <c r="M380" s="291"/>
      <c r="N380" s="43"/>
      <c r="O380" s="43"/>
      <c r="P380" s="43"/>
      <c r="Q380" s="43"/>
      <c r="R380" s="43"/>
      <c r="S380" s="43"/>
      <c r="T380" s="79"/>
      <c r="AT380" s="25" t="s">
        <v>1656</v>
      </c>
      <c r="AU380" s="25" t="s">
        <v>82</v>
      </c>
    </row>
    <row r="381" spans="2:65" s="1" customFormat="1" ht="22.5" customHeight="1">
      <c r="B381" s="42"/>
      <c r="C381" s="203" t="s">
        <v>2319</v>
      </c>
      <c r="D381" s="203" t="s">
        <v>311</v>
      </c>
      <c r="E381" s="204" t="s">
        <v>9556</v>
      </c>
      <c r="F381" s="205" t="s">
        <v>14620</v>
      </c>
      <c r="G381" s="206" t="s">
        <v>578</v>
      </c>
      <c r="H381" s="207">
        <v>2</v>
      </c>
      <c r="I381" s="208"/>
      <c r="J381" s="209">
        <f>ROUND(I381*H381,2)</f>
        <v>0</v>
      </c>
      <c r="K381" s="205" t="s">
        <v>21</v>
      </c>
      <c r="L381" s="62"/>
      <c r="M381" s="210" t="s">
        <v>21</v>
      </c>
      <c r="N381" s="211" t="s">
        <v>45</v>
      </c>
      <c r="O381" s="43"/>
      <c r="P381" s="212">
        <f>O381*H381</f>
        <v>0</v>
      </c>
      <c r="Q381" s="212">
        <v>0</v>
      </c>
      <c r="R381" s="212">
        <f>Q381*H381</f>
        <v>0</v>
      </c>
      <c r="S381" s="212">
        <v>0</v>
      </c>
      <c r="T381" s="213">
        <f>S381*H381</f>
        <v>0</v>
      </c>
      <c r="AR381" s="25" t="s">
        <v>375</v>
      </c>
      <c r="AT381" s="25" t="s">
        <v>311</v>
      </c>
      <c r="AU381" s="25" t="s">
        <v>82</v>
      </c>
      <c r="AY381" s="25" t="s">
        <v>308</v>
      </c>
      <c r="BE381" s="214">
        <f>IF(N381="základní",J381,0)</f>
        <v>0</v>
      </c>
      <c r="BF381" s="214">
        <f>IF(N381="snížená",J381,0)</f>
        <v>0</v>
      </c>
      <c r="BG381" s="214">
        <f>IF(N381="zákl. přenesená",J381,0)</f>
        <v>0</v>
      </c>
      <c r="BH381" s="214">
        <f>IF(N381="sníž. přenesená",J381,0)</f>
        <v>0</v>
      </c>
      <c r="BI381" s="214">
        <f>IF(N381="nulová",J381,0)</f>
        <v>0</v>
      </c>
      <c r="BJ381" s="25" t="s">
        <v>82</v>
      </c>
      <c r="BK381" s="214">
        <f>ROUND(I381*H381,2)</f>
        <v>0</v>
      </c>
      <c r="BL381" s="25" t="s">
        <v>375</v>
      </c>
      <c r="BM381" s="25" t="s">
        <v>2891</v>
      </c>
    </row>
    <row r="382" spans="2:65" s="1" customFormat="1" ht="22.5" customHeight="1">
      <c r="B382" s="42"/>
      <c r="C382" s="203" t="s">
        <v>2324</v>
      </c>
      <c r="D382" s="203" t="s">
        <v>311</v>
      </c>
      <c r="E382" s="204" t="s">
        <v>9557</v>
      </c>
      <c r="F382" s="205" t="s">
        <v>14621</v>
      </c>
      <c r="G382" s="206" t="s">
        <v>578</v>
      </c>
      <c r="H382" s="207">
        <v>1</v>
      </c>
      <c r="I382" s="208"/>
      <c r="J382" s="209">
        <f>ROUND(I382*H382,2)</f>
        <v>0</v>
      </c>
      <c r="K382" s="205" t="s">
        <v>21</v>
      </c>
      <c r="L382" s="62"/>
      <c r="M382" s="210" t="s">
        <v>21</v>
      </c>
      <c r="N382" s="211" t="s">
        <v>45</v>
      </c>
      <c r="O382" s="43"/>
      <c r="P382" s="212">
        <f>O382*H382</f>
        <v>0</v>
      </c>
      <c r="Q382" s="212">
        <v>0</v>
      </c>
      <c r="R382" s="212">
        <f>Q382*H382</f>
        <v>0</v>
      </c>
      <c r="S382" s="212">
        <v>0</v>
      </c>
      <c r="T382" s="213">
        <f>S382*H382</f>
        <v>0</v>
      </c>
      <c r="AR382" s="25" t="s">
        <v>375</v>
      </c>
      <c r="AT382" s="25" t="s">
        <v>311</v>
      </c>
      <c r="AU382" s="25" t="s">
        <v>82</v>
      </c>
      <c r="AY382" s="25" t="s">
        <v>308</v>
      </c>
      <c r="BE382" s="214">
        <f>IF(N382="základní",J382,0)</f>
        <v>0</v>
      </c>
      <c r="BF382" s="214">
        <f>IF(N382="snížená",J382,0)</f>
        <v>0</v>
      </c>
      <c r="BG382" s="214">
        <f>IF(N382="zákl. přenesená",J382,0)</f>
        <v>0</v>
      </c>
      <c r="BH382" s="214">
        <f>IF(N382="sníž. přenesená",J382,0)</f>
        <v>0</v>
      </c>
      <c r="BI382" s="214">
        <f>IF(N382="nulová",J382,0)</f>
        <v>0</v>
      </c>
      <c r="BJ382" s="25" t="s">
        <v>82</v>
      </c>
      <c r="BK382" s="214">
        <f>ROUND(I382*H382,2)</f>
        <v>0</v>
      </c>
      <c r="BL382" s="25" t="s">
        <v>375</v>
      </c>
      <c r="BM382" s="25" t="s">
        <v>2899</v>
      </c>
    </row>
    <row r="383" spans="2:65" s="1" customFormat="1" ht="27">
      <c r="B383" s="42"/>
      <c r="C383" s="64"/>
      <c r="D383" s="246" t="s">
        <v>1656</v>
      </c>
      <c r="E383" s="64"/>
      <c r="F383" s="290" t="s">
        <v>14622</v>
      </c>
      <c r="G383" s="64"/>
      <c r="H383" s="64"/>
      <c r="I383" s="173"/>
      <c r="J383" s="64"/>
      <c r="K383" s="64"/>
      <c r="L383" s="62"/>
      <c r="M383" s="291"/>
      <c r="N383" s="43"/>
      <c r="O383" s="43"/>
      <c r="P383" s="43"/>
      <c r="Q383" s="43"/>
      <c r="R383" s="43"/>
      <c r="S383" s="43"/>
      <c r="T383" s="79"/>
      <c r="AT383" s="25" t="s">
        <v>1656</v>
      </c>
      <c r="AU383" s="25" t="s">
        <v>82</v>
      </c>
    </row>
    <row r="384" spans="2:65" s="1" customFormat="1" ht="22.5" customHeight="1">
      <c r="B384" s="42"/>
      <c r="C384" s="203" t="s">
        <v>2327</v>
      </c>
      <c r="D384" s="203" t="s">
        <v>311</v>
      </c>
      <c r="E384" s="204" t="s">
        <v>9558</v>
      </c>
      <c r="F384" s="205" t="s">
        <v>14623</v>
      </c>
      <c r="G384" s="206" t="s">
        <v>578</v>
      </c>
      <c r="H384" s="207">
        <v>1</v>
      </c>
      <c r="I384" s="208"/>
      <c r="J384" s="209">
        <f>ROUND(I384*H384,2)</f>
        <v>0</v>
      </c>
      <c r="K384" s="205" t="s">
        <v>21</v>
      </c>
      <c r="L384" s="62"/>
      <c r="M384" s="210" t="s">
        <v>21</v>
      </c>
      <c r="N384" s="211" t="s">
        <v>45</v>
      </c>
      <c r="O384" s="43"/>
      <c r="P384" s="212">
        <f>O384*H384</f>
        <v>0</v>
      </c>
      <c r="Q384" s="212">
        <v>0</v>
      </c>
      <c r="R384" s="212">
        <f>Q384*H384</f>
        <v>0</v>
      </c>
      <c r="S384" s="212">
        <v>0</v>
      </c>
      <c r="T384" s="213">
        <f>S384*H384</f>
        <v>0</v>
      </c>
      <c r="AR384" s="25" t="s">
        <v>375</v>
      </c>
      <c r="AT384" s="25" t="s">
        <v>311</v>
      </c>
      <c r="AU384" s="25" t="s">
        <v>82</v>
      </c>
      <c r="AY384" s="25" t="s">
        <v>308</v>
      </c>
      <c r="BE384" s="214">
        <f>IF(N384="základní",J384,0)</f>
        <v>0</v>
      </c>
      <c r="BF384" s="214">
        <f>IF(N384="snížená",J384,0)</f>
        <v>0</v>
      </c>
      <c r="BG384" s="214">
        <f>IF(N384="zákl. přenesená",J384,0)</f>
        <v>0</v>
      </c>
      <c r="BH384" s="214">
        <f>IF(N384="sníž. přenesená",J384,0)</f>
        <v>0</v>
      </c>
      <c r="BI384" s="214">
        <f>IF(N384="nulová",J384,0)</f>
        <v>0</v>
      </c>
      <c r="BJ384" s="25" t="s">
        <v>82</v>
      </c>
      <c r="BK384" s="214">
        <f>ROUND(I384*H384,2)</f>
        <v>0</v>
      </c>
      <c r="BL384" s="25" t="s">
        <v>375</v>
      </c>
      <c r="BM384" s="25" t="s">
        <v>2907</v>
      </c>
    </row>
    <row r="385" spans="2:65" s="1" customFormat="1" ht="27">
      <c r="B385" s="42"/>
      <c r="C385" s="64"/>
      <c r="D385" s="246" t="s">
        <v>1656</v>
      </c>
      <c r="E385" s="64"/>
      <c r="F385" s="290" t="s">
        <v>14624</v>
      </c>
      <c r="G385" s="64"/>
      <c r="H385" s="64"/>
      <c r="I385" s="173"/>
      <c r="J385" s="64"/>
      <c r="K385" s="64"/>
      <c r="L385" s="62"/>
      <c r="M385" s="291"/>
      <c r="N385" s="43"/>
      <c r="O385" s="43"/>
      <c r="P385" s="43"/>
      <c r="Q385" s="43"/>
      <c r="R385" s="43"/>
      <c r="S385" s="43"/>
      <c r="T385" s="79"/>
      <c r="AT385" s="25" t="s">
        <v>1656</v>
      </c>
      <c r="AU385" s="25" t="s">
        <v>82</v>
      </c>
    </row>
    <row r="386" spans="2:65" s="1" customFormat="1" ht="22.5" customHeight="1">
      <c r="B386" s="42"/>
      <c r="C386" s="203" t="s">
        <v>2331</v>
      </c>
      <c r="D386" s="203" t="s">
        <v>311</v>
      </c>
      <c r="E386" s="204" t="s">
        <v>9559</v>
      </c>
      <c r="F386" s="205" t="s">
        <v>14625</v>
      </c>
      <c r="G386" s="206" t="s">
        <v>578</v>
      </c>
      <c r="H386" s="207">
        <v>1</v>
      </c>
      <c r="I386" s="208"/>
      <c r="J386" s="209">
        <f>ROUND(I386*H386,2)</f>
        <v>0</v>
      </c>
      <c r="K386" s="205" t="s">
        <v>21</v>
      </c>
      <c r="L386" s="62"/>
      <c r="M386" s="210" t="s">
        <v>21</v>
      </c>
      <c r="N386" s="211" t="s">
        <v>45</v>
      </c>
      <c r="O386" s="43"/>
      <c r="P386" s="212">
        <f>O386*H386</f>
        <v>0</v>
      </c>
      <c r="Q386" s="212">
        <v>0</v>
      </c>
      <c r="R386" s="212">
        <f>Q386*H386</f>
        <v>0</v>
      </c>
      <c r="S386" s="212">
        <v>0</v>
      </c>
      <c r="T386" s="213">
        <f>S386*H386</f>
        <v>0</v>
      </c>
      <c r="AR386" s="25" t="s">
        <v>375</v>
      </c>
      <c r="AT386" s="25" t="s">
        <v>311</v>
      </c>
      <c r="AU386" s="25" t="s">
        <v>82</v>
      </c>
      <c r="AY386" s="25" t="s">
        <v>308</v>
      </c>
      <c r="BE386" s="214">
        <f>IF(N386="základní",J386,0)</f>
        <v>0</v>
      </c>
      <c r="BF386" s="214">
        <f>IF(N386="snížená",J386,0)</f>
        <v>0</v>
      </c>
      <c r="BG386" s="214">
        <f>IF(N386="zákl. přenesená",J386,0)</f>
        <v>0</v>
      </c>
      <c r="BH386" s="214">
        <f>IF(N386="sníž. přenesená",J386,0)</f>
        <v>0</v>
      </c>
      <c r="BI386" s="214">
        <f>IF(N386="nulová",J386,0)</f>
        <v>0</v>
      </c>
      <c r="BJ386" s="25" t="s">
        <v>82</v>
      </c>
      <c r="BK386" s="214">
        <f>ROUND(I386*H386,2)</f>
        <v>0</v>
      </c>
      <c r="BL386" s="25" t="s">
        <v>375</v>
      </c>
      <c r="BM386" s="25" t="s">
        <v>2912</v>
      </c>
    </row>
    <row r="387" spans="2:65" s="1" customFormat="1" ht="22.5" customHeight="1">
      <c r="B387" s="42"/>
      <c r="C387" s="203" t="s">
        <v>2335</v>
      </c>
      <c r="D387" s="203" t="s">
        <v>311</v>
      </c>
      <c r="E387" s="204" t="s">
        <v>9560</v>
      </c>
      <c r="F387" s="205" t="s">
        <v>14626</v>
      </c>
      <c r="G387" s="206" t="s">
        <v>578</v>
      </c>
      <c r="H387" s="207">
        <v>1</v>
      </c>
      <c r="I387" s="208"/>
      <c r="J387" s="209">
        <f>ROUND(I387*H387,2)</f>
        <v>0</v>
      </c>
      <c r="K387" s="205" t="s">
        <v>21</v>
      </c>
      <c r="L387" s="62"/>
      <c r="M387" s="210" t="s">
        <v>21</v>
      </c>
      <c r="N387" s="211" t="s">
        <v>45</v>
      </c>
      <c r="O387" s="43"/>
      <c r="P387" s="212">
        <f>O387*H387</f>
        <v>0</v>
      </c>
      <c r="Q387" s="212">
        <v>0</v>
      </c>
      <c r="R387" s="212">
        <f>Q387*H387</f>
        <v>0</v>
      </c>
      <c r="S387" s="212">
        <v>0</v>
      </c>
      <c r="T387" s="213">
        <f>S387*H387</f>
        <v>0</v>
      </c>
      <c r="AR387" s="25" t="s">
        <v>375</v>
      </c>
      <c r="AT387" s="25" t="s">
        <v>311</v>
      </c>
      <c r="AU387" s="25" t="s">
        <v>82</v>
      </c>
      <c r="AY387" s="25" t="s">
        <v>308</v>
      </c>
      <c r="BE387" s="214">
        <f>IF(N387="základní",J387,0)</f>
        <v>0</v>
      </c>
      <c r="BF387" s="214">
        <f>IF(N387="snížená",J387,0)</f>
        <v>0</v>
      </c>
      <c r="BG387" s="214">
        <f>IF(N387="zákl. přenesená",J387,0)</f>
        <v>0</v>
      </c>
      <c r="BH387" s="214">
        <f>IF(N387="sníž. přenesená",J387,0)</f>
        <v>0</v>
      </c>
      <c r="BI387" s="214">
        <f>IF(N387="nulová",J387,0)</f>
        <v>0</v>
      </c>
      <c r="BJ387" s="25" t="s">
        <v>82</v>
      </c>
      <c r="BK387" s="214">
        <f>ROUND(I387*H387,2)</f>
        <v>0</v>
      </c>
      <c r="BL387" s="25" t="s">
        <v>375</v>
      </c>
      <c r="BM387" s="25" t="s">
        <v>2921</v>
      </c>
    </row>
    <row r="388" spans="2:65" s="1" customFormat="1" ht="27">
      <c r="B388" s="42"/>
      <c r="C388" s="64"/>
      <c r="D388" s="246" t="s">
        <v>1656</v>
      </c>
      <c r="E388" s="64"/>
      <c r="F388" s="290" t="s">
        <v>14627</v>
      </c>
      <c r="G388" s="64"/>
      <c r="H388" s="64"/>
      <c r="I388" s="173"/>
      <c r="J388" s="64"/>
      <c r="K388" s="64"/>
      <c r="L388" s="62"/>
      <c r="M388" s="291"/>
      <c r="N388" s="43"/>
      <c r="O388" s="43"/>
      <c r="P388" s="43"/>
      <c r="Q388" s="43"/>
      <c r="R388" s="43"/>
      <c r="S388" s="43"/>
      <c r="T388" s="79"/>
      <c r="AT388" s="25" t="s">
        <v>1656</v>
      </c>
      <c r="AU388" s="25" t="s">
        <v>82</v>
      </c>
    </row>
    <row r="389" spans="2:65" s="1" customFormat="1" ht="22.5" customHeight="1">
      <c r="B389" s="42"/>
      <c r="C389" s="203" t="s">
        <v>2337</v>
      </c>
      <c r="D389" s="203" t="s">
        <v>311</v>
      </c>
      <c r="E389" s="204" t="s">
        <v>9561</v>
      </c>
      <c r="F389" s="205" t="s">
        <v>14628</v>
      </c>
      <c r="G389" s="206" t="s">
        <v>578</v>
      </c>
      <c r="H389" s="207">
        <v>1</v>
      </c>
      <c r="I389" s="208"/>
      <c r="J389" s="209">
        <f>ROUND(I389*H389,2)</f>
        <v>0</v>
      </c>
      <c r="K389" s="205" t="s">
        <v>21</v>
      </c>
      <c r="L389" s="62"/>
      <c r="M389" s="210" t="s">
        <v>21</v>
      </c>
      <c r="N389" s="211" t="s">
        <v>45</v>
      </c>
      <c r="O389" s="43"/>
      <c r="P389" s="212">
        <f>O389*H389</f>
        <v>0</v>
      </c>
      <c r="Q389" s="212">
        <v>0</v>
      </c>
      <c r="R389" s="212">
        <f>Q389*H389</f>
        <v>0</v>
      </c>
      <c r="S389" s="212">
        <v>0</v>
      </c>
      <c r="T389" s="213">
        <f>S389*H389</f>
        <v>0</v>
      </c>
      <c r="AR389" s="25" t="s">
        <v>375</v>
      </c>
      <c r="AT389" s="25" t="s">
        <v>311</v>
      </c>
      <c r="AU389" s="25" t="s">
        <v>82</v>
      </c>
      <c r="AY389" s="25" t="s">
        <v>308</v>
      </c>
      <c r="BE389" s="214">
        <f>IF(N389="základní",J389,0)</f>
        <v>0</v>
      </c>
      <c r="BF389" s="214">
        <f>IF(N389="snížená",J389,0)</f>
        <v>0</v>
      </c>
      <c r="BG389" s="214">
        <f>IF(N389="zákl. přenesená",J389,0)</f>
        <v>0</v>
      </c>
      <c r="BH389" s="214">
        <f>IF(N389="sníž. přenesená",J389,0)</f>
        <v>0</v>
      </c>
      <c r="BI389" s="214">
        <f>IF(N389="nulová",J389,0)</f>
        <v>0</v>
      </c>
      <c r="BJ389" s="25" t="s">
        <v>82</v>
      </c>
      <c r="BK389" s="214">
        <f>ROUND(I389*H389,2)</f>
        <v>0</v>
      </c>
      <c r="BL389" s="25" t="s">
        <v>375</v>
      </c>
      <c r="BM389" s="25" t="s">
        <v>2930</v>
      </c>
    </row>
    <row r="390" spans="2:65" s="1" customFormat="1" ht="27">
      <c r="B390" s="42"/>
      <c r="C390" s="64"/>
      <c r="D390" s="246" t="s">
        <v>1656</v>
      </c>
      <c r="E390" s="64"/>
      <c r="F390" s="290" t="s">
        <v>14629</v>
      </c>
      <c r="G390" s="64"/>
      <c r="H390" s="64"/>
      <c r="I390" s="173"/>
      <c r="J390" s="64"/>
      <c r="K390" s="64"/>
      <c r="L390" s="62"/>
      <c r="M390" s="291"/>
      <c r="N390" s="43"/>
      <c r="O390" s="43"/>
      <c r="P390" s="43"/>
      <c r="Q390" s="43"/>
      <c r="R390" s="43"/>
      <c r="S390" s="43"/>
      <c r="T390" s="79"/>
      <c r="AT390" s="25" t="s">
        <v>1656</v>
      </c>
      <c r="AU390" s="25" t="s">
        <v>82</v>
      </c>
    </row>
    <row r="391" spans="2:65" s="1" customFormat="1" ht="22.5" customHeight="1">
      <c r="B391" s="42"/>
      <c r="C391" s="203" t="s">
        <v>2340</v>
      </c>
      <c r="D391" s="203" t="s">
        <v>311</v>
      </c>
      <c r="E391" s="204" t="s">
        <v>9562</v>
      </c>
      <c r="F391" s="205" t="s">
        <v>14630</v>
      </c>
      <c r="G391" s="206" t="s">
        <v>578</v>
      </c>
      <c r="H391" s="207">
        <v>1</v>
      </c>
      <c r="I391" s="208"/>
      <c r="J391" s="209">
        <f>ROUND(I391*H391,2)</f>
        <v>0</v>
      </c>
      <c r="K391" s="205" t="s">
        <v>21</v>
      </c>
      <c r="L391" s="62"/>
      <c r="M391" s="210" t="s">
        <v>21</v>
      </c>
      <c r="N391" s="211" t="s">
        <v>45</v>
      </c>
      <c r="O391" s="43"/>
      <c r="P391" s="212">
        <f>O391*H391</f>
        <v>0</v>
      </c>
      <c r="Q391" s="212">
        <v>0</v>
      </c>
      <c r="R391" s="212">
        <f>Q391*H391</f>
        <v>0</v>
      </c>
      <c r="S391" s="212">
        <v>0</v>
      </c>
      <c r="T391" s="213">
        <f>S391*H391</f>
        <v>0</v>
      </c>
      <c r="AR391" s="25" t="s">
        <v>375</v>
      </c>
      <c r="AT391" s="25" t="s">
        <v>311</v>
      </c>
      <c r="AU391" s="25" t="s">
        <v>82</v>
      </c>
      <c r="AY391" s="25" t="s">
        <v>308</v>
      </c>
      <c r="BE391" s="214">
        <f>IF(N391="základní",J391,0)</f>
        <v>0</v>
      </c>
      <c r="BF391" s="214">
        <f>IF(N391="snížená",J391,0)</f>
        <v>0</v>
      </c>
      <c r="BG391" s="214">
        <f>IF(N391="zákl. přenesená",J391,0)</f>
        <v>0</v>
      </c>
      <c r="BH391" s="214">
        <f>IF(N391="sníž. přenesená",J391,0)</f>
        <v>0</v>
      </c>
      <c r="BI391" s="214">
        <f>IF(N391="nulová",J391,0)</f>
        <v>0</v>
      </c>
      <c r="BJ391" s="25" t="s">
        <v>82</v>
      </c>
      <c r="BK391" s="214">
        <f>ROUND(I391*H391,2)</f>
        <v>0</v>
      </c>
      <c r="BL391" s="25" t="s">
        <v>375</v>
      </c>
      <c r="BM391" s="25" t="s">
        <v>2939</v>
      </c>
    </row>
    <row r="392" spans="2:65" s="1" customFormat="1" ht="27">
      <c r="B392" s="42"/>
      <c r="C392" s="64"/>
      <c r="D392" s="246" t="s">
        <v>1656</v>
      </c>
      <c r="E392" s="64"/>
      <c r="F392" s="290" t="s">
        <v>14631</v>
      </c>
      <c r="G392" s="64"/>
      <c r="H392" s="64"/>
      <c r="I392" s="173"/>
      <c r="J392" s="64"/>
      <c r="K392" s="64"/>
      <c r="L392" s="62"/>
      <c r="M392" s="291"/>
      <c r="N392" s="43"/>
      <c r="O392" s="43"/>
      <c r="P392" s="43"/>
      <c r="Q392" s="43"/>
      <c r="R392" s="43"/>
      <c r="S392" s="43"/>
      <c r="T392" s="79"/>
      <c r="AT392" s="25" t="s">
        <v>1656</v>
      </c>
      <c r="AU392" s="25" t="s">
        <v>82</v>
      </c>
    </row>
    <row r="393" spans="2:65" s="1" customFormat="1" ht="22.5" customHeight="1">
      <c r="B393" s="42"/>
      <c r="C393" s="203" t="s">
        <v>2344</v>
      </c>
      <c r="D393" s="203" t="s">
        <v>311</v>
      </c>
      <c r="E393" s="204" t="s">
        <v>5824</v>
      </c>
      <c r="F393" s="205" t="s">
        <v>14632</v>
      </c>
      <c r="G393" s="206" t="s">
        <v>578</v>
      </c>
      <c r="H393" s="207">
        <v>1</v>
      </c>
      <c r="I393" s="208"/>
      <c r="J393" s="209">
        <f>ROUND(I393*H393,2)</f>
        <v>0</v>
      </c>
      <c r="K393" s="205" t="s">
        <v>21</v>
      </c>
      <c r="L393" s="62"/>
      <c r="M393" s="210" t="s">
        <v>21</v>
      </c>
      <c r="N393" s="211" t="s">
        <v>45</v>
      </c>
      <c r="O393" s="43"/>
      <c r="P393" s="212">
        <f>O393*H393</f>
        <v>0</v>
      </c>
      <c r="Q393" s="212">
        <v>0</v>
      </c>
      <c r="R393" s="212">
        <f>Q393*H393</f>
        <v>0</v>
      </c>
      <c r="S393" s="212">
        <v>0</v>
      </c>
      <c r="T393" s="213">
        <f>S393*H393</f>
        <v>0</v>
      </c>
      <c r="AR393" s="25" t="s">
        <v>375</v>
      </c>
      <c r="AT393" s="25" t="s">
        <v>311</v>
      </c>
      <c r="AU393" s="25" t="s">
        <v>82</v>
      </c>
      <c r="AY393" s="25" t="s">
        <v>308</v>
      </c>
      <c r="BE393" s="214">
        <f>IF(N393="základní",J393,0)</f>
        <v>0</v>
      </c>
      <c r="BF393" s="214">
        <f>IF(N393="snížená",J393,0)</f>
        <v>0</v>
      </c>
      <c r="BG393" s="214">
        <f>IF(N393="zákl. přenesená",J393,0)</f>
        <v>0</v>
      </c>
      <c r="BH393" s="214">
        <f>IF(N393="sníž. přenesená",J393,0)</f>
        <v>0</v>
      </c>
      <c r="BI393" s="214">
        <f>IF(N393="nulová",J393,0)</f>
        <v>0</v>
      </c>
      <c r="BJ393" s="25" t="s">
        <v>82</v>
      </c>
      <c r="BK393" s="214">
        <f>ROUND(I393*H393,2)</f>
        <v>0</v>
      </c>
      <c r="BL393" s="25" t="s">
        <v>375</v>
      </c>
      <c r="BM393" s="25" t="s">
        <v>2950</v>
      </c>
    </row>
    <row r="394" spans="2:65" s="1" customFormat="1" ht="40.5">
      <c r="B394" s="42"/>
      <c r="C394" s="64"/>
      <c r="D394" s="246" t="s">
        <v>1656</v>
      </c>
      <c r="E394" s="64"/>
      <c r="F394" s="290" t="s">
        <v>14633</v>
      </c>
      <c r="G394" s="64"/>
      <c r="H394" s="64"/>
      <c r="I394" s="173"/>
      <c r="J394" s="64"/>
      <c r="K394" s="64"/>
      <c r="L394" s="62"/>
      <c r="M394" s="291"/>
      <c r="N394" s="43"/>
      <c r="O394" s="43"/>
      <c r="P394" s="43"/>
      <c r="Q394" s="43"/>
      <c r="R394" s="43"/>
      <c r="S394" s="43"/>
      <c r="T394" s="79"/>
      <c r="AT394" s="25" t="s">
        <v>1656</v>
      </c>
      <c r="AU394" s="25" t="s">
        <v>82</v>
      </c>
    </row>
    <row r="395" spans="2:65" s="1" customFormat="1" ht="22.5" customHeight="1">
      <c r="B395" s="42"/>
      <c r="C395" s="203" t="s">
        <v>2348</v>
      </c>
      <c r="D395" s="203" t="s">
        <v>311</v>
      </c>
      <c r="E395" s="204" t="s">
        <v>5826</v>
      </c>
      <c r="F395" s="205" t="s">
        <v>14634</v>
      </c>
      <c r="G395" s="206" t="s">
        <v>578</v>
      </c>
      <c r="H395" s="207">
        <v>1</v>
      </c>
      <c r="I395" s="208"/>
      <c r="J395" s="209">
        <f>ROUND(I395*H395,2)</f>
        <v>0</v>
      </c>
      <c r="K395" s="205" t="s">
        <v>21</v>
      </c>
      <c r="L395" s="62"/>
      <c r="M395" s="210" t="s">
        <v>21</v>
      </c>
      <c r="N395" s="211" t="s">
        <v>45</v>
      </c>
      <c r="O395" s="43"/>
      <c r="P395" s="212">
        <f>O395*H395</f>
        <v>0</v>
      </c>
      <c r="Q395" s="212">
        <v>0</v>
      </c>
      <c r="R395" s="212">
        <f>Q395*H395</f>
        <v>0</v>
      </c>
      <c r="S395" s="212">
        <v>0</v>
      </c>
      <c r="T395" s="213">
        <f>S395*H395</f>
        <v>0</v>
      </c>
      <c r="AR395" s="25" t="s">
        <v>375</v>
      </c>
      <c r="AT395" s="25" t="s">
        <v>311</v>
      </c>
      <c r="AU395" s="25" t="s">
        <v>82</v>
      </c>
      <c r="AY395" s="25" t="s">
        <v>308</v>
      </c>
      <c r="BE395" s="214">
        <f>IF(N395="základní",J395,0)</f>
        <v>0</v>
      </c>
      <c r="BF395" s="214">
        <f>IF(N395="snížená",J395,0)</f>
        <v>0</v>
      </c>
      <c r="BG395" s="214">
        <f>IF(N395="zákl. přenesená",J395,0)</f>
        <v>0</v>
      </c>
      <c r="BH395" s="214">
        <f>IF(N395="sníž. přenesená",J395,0)</f>
        <v>0</v>
      </c>
      <c r="BI395" s="214">
        <f>IF(N395="nulová",J395,0)</f>
        <v>0</v>
      </c>
      <c r="BJ395" s="25" t="s">
        <v>82</v>
      </c>
      <c r="BK395" s="214">
        <f>ROUND(I395*H395,2)</f>
        <v>0</v>
      </c>
      <c r="BL395" s="25" t="s">
        <v>375</v>
      </c>
      <c r="BM395" s="25" t="s">
        <v>2960</v>
      </c>
    </row>
    <row r="396" spans="2:65" s="1" customFormat="1" ht="27">
      <c r="B396" s="42"/>
      <c r="C396" s="64"/>
      <c r="D396" s="223" t="s">
        <v>1656</v>
      </c>
      <c r="E396" s="64"/>
      <c r="F396" s="292" t="s">
        <v>14635</v>
      </c>
      <c r="G396" s="64"/>
      <c r="H396" s="64"/>
      <c r="I396" s="173"/>
      <c r="J396" s="64"/>
      <c r="K396" s="64"/>
      <c r="L396" s="62"/>
      <c r="M396" s="291"/>
      <c r="N396" s="43"/>
      <c r="O396" s="43"/>
      <c r="P396" s="43"/>
      <c r="Q396" s="43"/>
      <c r="R396" s="43"/>
      <c r="S396" s="43"/>
      <c r="T396" s="79"/>
      <c r="AT396" s="25" t="s">
        <v>1656</v>
      </c>
      <c r="AU396" s="25" t="s">
        <v>82</v>
      </c>
    </row>
    <row r="397" spans="2:65" s="11" customFormat="1" ht="37.35" customHeight="1">
      <c r="B397" s="186"/>
      <c r="C397" s="187"/>
      <c r="D397" s="200" t="s">
        <v>73</v>
      </c>
      <c r="E397" s="296" t="s">
        <v>10193</v>
      </c>
      <c r="F397" s="296" t="s">
        <v>14688</v>
      </c>
      <c r="G397" s="187"/>
      <c r="H397" s="187"/>
      <c r="I397" s="190"/>
      <c r="J397" s="297">
        <f>BK397</f>
        <v>0</v>
      </c>
      <c r="K397" s="187"/>
      <c r="L397" s="192"/>
      <c r="M397" s="193"/>
      <c r="N397" s="194"/>
      <c r="O397" s="194"/>
      <c r="P397" s="195">
        <f>SUM(P398:P417)</f>
        <v>0</v>
      </c>
      <c r="Q397" s="194"/>
      <c r="R397" s="195">
        <f>SUM(R398:R417)</f>
        <v>0</v>
      </c>
      <c r="S397" s="194"/>
      <c r="T397" s="196">
        <f>SUM(T398:T417)</f>
        <v>0</v>
      </c>
      <c r="AR397" s="197" t="s">
        <v>84</v>
      </c>
      <c r="AT397" s="198" t="s">
        <v>73</v>
      </c>
      <c r="AU397" s="198" t="s">
        <v>74</v>
      </c>
      <c r="AY397" s="197" t="s">
        <v>308</v>
      </c>
      <c r="BK397" s="199">
        <f>SUM(BK398:BK417)</f>
        <v>0</v>
      </c>
    </row>
    <row r="398" spans="2:65" s="1" customFormat="1" ht="22.5" customHeight="1">
      <c r="B398" s="42"/>
      <c r="C398" s="203" t="s">
        <v>2353</v>
      </c>
      <c r="D398" s="203" t="s">
        <v>311</v>
      </c>
      <c r="E398" s="204" t="s">
        <v>9554</v>
      </c>
      <c r="F398" s="205" t="s">
        <v>14616</v>
      </c>
      <c r="G398" s="206" t="s">
        <v>578</v>
      </c>
      <c r="H398" s="207">
        <v>1</v>
      </c>
      <c r="I398" s="208"/>
      <c r="J398" s="209">
        <f>ROUND(I398*H398,2)</f>
        <v>0</v>
      </c>
      <c r="K398" s="205" t="s">
        <v>21</v>
      </c>
      <c r="L398" s="62"/>
      <c r="M398" s="210" t="s">
        <v>21</v>
      </c>
      <c r="N398" s="211" t="s">
        <v>45</v>
      </c>
      <c r="O398" s="43"/>
      <c r="P398" s="212">
        <f>O398*H398</f>
        <v>0</v>
      </c>
      <c r="Q398" s="212">
        <v>0</v>
      </c>
      <c r="R398" s="212">
        <f>Q398*H398</f>
        <v>0</v>
      </c>
      <c r="S398" s="212">
        <v>0</v>
      </c>
      <c r="T398" s="213">
        <f>S398*H398</f>
        <v>0</v>
      </c>
      <c r="AR398" s="25" t="s">
        <v>375</v>
      </c>
      <c r="AT398" s="25" t="s">
        <v>311</v>
      </c>
      <c r="AU398" s="25" t="s">
        <v>82</v>
      </c>
      <c r="AY398" s="25" t="s">
        <v>308</v>
      </c>
      <c r="BE398" s="214">
        <f>IF(N398="základní",J398,0)</f>
        <v>0</v>
      </c>
      <c r="BF398" s="214">
        <f>IF(N398="snížená",J398,0)</f>
        <v>0</v>
      </c>
      <c r="BG398" s="214">
        <f>IF(N398="zákl. přenesená",J398,0)</f>
        <v>0</v>
      </c>
      <c r="BH398" s="214">
        <f>IF(N398="sníž. přenesená",J398,0)</f>
        <v>0</v>
      </c>
      <c r="BI398" s="214">
        <f>IF(N398="nulová",J398,0)</f>
        <v>0</v>
      </c>
      <c r="BJ398" s="25" t="s">
        <v>82</v>
      </c>
      <c r="BK398" s="214">
        <f>ROUND(I398*H398,2)</f>
        <v>0</v>
      </c>
      <c r="BL398" s="25" t="s">
        <v>375</v>
      </c>
      <c r="BM398" s="25" t="s">
        <v>2970</v>
      </c>
    </row>
    <row r="399" spans="2:65" s="1" customFormat="1" ht="27">
      <c r="B399" s="42"/>
      <c r="C399" s="64"/>
      <c r="D399" s="246" t="s">
        <v>1656</v>
      </c>
      <c r="E399" s="64"/>
      <c r="F399" s="290" t="s">
        <v>14617</v>
      </c>
      <c r="G399" s="64"/>
      <c r="H399" s="64"/>
      <c r="I399" s="173"/>
      <c r="J399" s="64"/>
      <c r="K399" s="64"/>
      <c r="L399" s="62"/>
      <c r="M399" s="291"/>
      <c r="N399" s="43"/>
      <c r="O399" s="43"/>
      <c r="P399" s="43"/>
      <c r="Q399" s="43"/>
      <c r="R399" s="43"/>
      <c r="S399" s="43"/>
      <c r="T399" s="79"/>
      <c r="AT399" s="25" t="s">
        <v>1656</v>
      </c>
      <c r="AU399" s="25" t="s">
        <v>82</v>
      </c>
    </row>
    <row r="400" spans="2:65" s="1" customFormat="1" ht="22.5" customHeight="1">
      <c r="B400" s="42"/>
      <c r="C400" s="203" t="s">
        <v>2358</v>
      </c>
      <c r="D400" s="203" t="s">
        <v>311</v>
      </c>
      <c r="E400" s="204" t="s">
        <v>9555</v>
      </c>
      <c r="F400" s="205" t="s">
        <v>14618</v>
      </c>
      <c r="G400" s="206" t="s">
        <v>578</v>
      </c>
      <c r="H400" s="207">
        <v>1</v>
      </c>
      <c r="I400" s="208"/>
      <c r="J400" s="209">
        <f>ROUND(I400*H400,2)</f>
        <v>0</v>
      </c>
      <c r="K400" s="205" t="s">
        <v>21</v>
      </c>
      <c r="L400" s="62"/>
      <c r="M400" s="210" t="s">
        <v>21</v>
      </c>
      <c r="N400" s="211" t="s">
        <v>45</v>
      </c>
      <c r="O400" s="43"/>
      <c r="P400" s="212">
        <f>O400*H400</f>
        <v>0</v>
      </c>
      <c r="Q400" s="212">
        <v>0</v>
      </c>
      <c r="R400" s="212">
        <f>Q400*H400</f>
        <v>0</v>
      </c>
      <c r="S400" s="212">
        <v>0</v>
      </c>
      <c r="T400" s="213">
        <f>S400*H400</f>
        <v>0</v>
      </c>
      <c r="AR400" s="25" t="s">
        <v>375</v>
      </c>
      <c r="AT400" s="25" t="s">
        <v>311</v>
      </c>
      <c r="AU400" s="25" t="s">
        <v>82</v>
      </c>
      <c r="AY400" s="25" t="s">
        <v>308</v>
      </c>
      <c r="BE400" s="214">
        <f>IF(N400="základní",J400,0)</f>
        <v>0</v>
      </c>
      <c r="BF400" s="214">
        <f>IF(N400="snížená",J400,0)</f>
        <v>0</v>
      </c>
      <c r="BG400" s="214">
        <f>IF(N400="zákl. přenesená",J400,0)</f>
        <v>0</v>
      </c>
      <c r="BH400" s="214">
        <f>IF(N400="sníž. přenesená",J400,0)</f>
        <v>0</v>
      </c>
      <c r="BI400" s="214">
        <f>IF(N400="nulová",J400,0)</f>
        <v>0</v>
      </c>
      <c r="BJ400" s="25" t="s">
        <v>82</v>
      </c>
      <c r="BK400" s="214">
        <f>ROUND(I400*H400,2)</f>
        <v>0</v>
      </c>
      <c r="BL400" s="25" t="s">
        <v>375</v>
      </c>
      <c r="BM400" s="25" t="s">
        <v>2980</v>
      </c>
    </row>
    <row r="401" spans="2:65" s="1" customFormat="1" ht="27">
      <c r="B401" s="42"/>
      <c r="C401" s="64"/>
      <c r="D401" s="246" t="s">
        <v>1656</v>
      </c>
      <c r="E401" s="64"/>
      <c r="F401" s="290" t="s">
        <v>14619</v>
      </c>
      <c r="G401" s="64"/>
      <c r="H401" s="64"/>
      <c r="I401" s="173"/>
      <c r="J401" s="64"/>
      <c r="K401" s="64"/>
      <c r="L401" s="62"/>
      <c r="M401" s="291"/>
      <c r="N401" s="43"/>
      <c r="O401" s="43"/>
      <c r="P401" s="43"/>
      <c r="Q401" s="43"/>
      <c r="R401" s="43"/>
      <c r="S401" s="43"/>
      <c r="T401" s="79"/>
      <c r="AT401" s="25" t="s">
        <v>1656</v>
      </c>
      <c r="AU401" s="25" t="s">
        <v>82</v>
      </c>
    </row>
    <row r="402" spans="2:65" s="1" customFormat="1" ht="22.5" customHeight="1">
      <c r="B402" s="42"/>
      <c r="C402" s="203" t="s">
        <v>2363</v>
      </c>
      <c r="D402" s="203" t="s">
        <v>311</v>
      </c>
      <c r="E402" s="204" t="s">
        <v>9556</v>
      </c>
      <c r="F402" s="205" t="s">
        <v>14620</v>
      </c>
      <c r="G402" s="206" t="s">
        <v>578</v>
      </c>
      <c r="H402" s="207">
        <v>2</v>
      </c>
      <c r="I402" s="208"/>
      <c r="J402" s="209">
        <f>ROUND(I402*H402,2)</f>
        <v>0</v>
      </c>
      <c r="K402" s="205" t="s">
        <v>21</v>
      </c>
      <c r="L402" s="62"/>
      <c r="M402" s="210" t="s">
        <v>21</v>
      </c>
      <c r="N402" s="211" t="s">
        <v>45</v>
      </c>
      <c r="O402" s="43"/>
      <c r="P402" s="212">
        <f>O402*H402</f>
        <v>0</v>
      </c>
      <c r="Q402" s="212">
        <v>0</v>
      </c>
      <c r="R402" s="212">
        <f>Q402*H402</f>
        <v>0</v>
      </c>
      <c r="S402" s="212">
        <v>0</v>
      </c>
      <c r="T402" s="213">
        <f>S402*H402</f>
        <v>0</v>
      </c>
      <c r="AR402" s="25" t="s">
        <v>375</v>
      </c>
      <c r="AT402" s="25" t="s">
        <v>311</v>
      </c>
      <c r="AU402" s="25" t="s">
        <v>82</v>
      </c>
      <c r="AY402" s="25" t="s">
        <v>308</v>
      </c>
      <c r="BE402" s="214">
        <f>IF(N402="základní",J402,0)</f>
        <v>0</v>
      </c>
      <c r="BF402" s="214">
        <f>IF(N402="snížená",J402,0)</f>
        <v>0</v>
      </c>
      <c r="BG402" s="214">
        <f>IF(N402="zákl. přenesená",J402,0)</f>
        <v>0</v>
      </c>
      <c r="BH402" s="214">
        <f>IF(N402="sníž. přenesená",J402,0)</f>
        <v>0</v>
      </c>
      <c r="BI402" s="214">
        <f>IF(N402="nulová",J402,0)</f>
        <v>0</v>
      </c>
      <c r="BJ402" s="25" t="s">
        <v>82</v>
      </c>
      <c r="BK402" s="214">
        <f>ROUND(I402*H402,2)</f>
        <v>0</v>
      </c>
      <c r="BL402" s="25" t="s">
        <v>375</v>
      </c>
      <c r="BM402" s="25" t="s">
        <v>2990</v>
      </c>
    </row>
    <row r="403" spans="2:65" s="1" customFormat="1" ht="22.5" customHeight="1">
      <c r="B403" s="42"/>
      <c r="C403" s="203" t="s">
        <v>2365</v>
      </c>
      <c r="D403" s="203" t="s">
        <v>311</v>
      </c>
      <c r="E403" s="204" t="s">
        <v>9557</v>
      </c>
      <c r="F403" s="205" t="s">
        <v>14621</v>
      </c>
      <c r="G403" s="206" t="s">
        <v>578</v>
      </c>
      <c r="H403" s="207">
        <v>1</v>
      </c>
      <c r="I403" s="208"/>
      <c r="J403" s="209">
        <f>ROUND(I403*H403,2)</f>
        <v>0</v>
      </c>
      <c r="K403" s="205" t="s">
        <v>21</v>
      </c>
      <c r="L403" s="62"/>
      <c r="M403" s="210" t="s">
        <v>21</v>
      </c>
      <c r="N403" s="211" t="s">
        <v>45</v>
      </c>
      <c r="O403" s="43"/>
      <c r="P403" s="212">
        <f>O403*H403</f>
        <v>0</v>
      </c>
      <c r="Q403" s="212">
        <v>0</v>
      </c>
      <c r="R403" s="212">
        <f>Q403*H403</f>
        <v>0</v>
      </c>
      <c r="S403" s="212">
        <v>0</v>
      </c>
      <c r="T403" s="213">
        <f>S403*H403</f>
        <v>0</v>
      </c>
      <c r="AR403" s="25" t="s">
        <v>375</v>
      </c>
      <c r="AT403" s="25" t="s">
        <v>311</v>
      </c>
      <c r="AU403" s="25" t="s">
        <v>82</v>
      </c>
      <c r="AY403" s="25" t="s">
        <v>308</v>
      </c>
      <c r="BE403" s="214">
        <f>IF(N403="základní",J403,0)</f>
        <v>0</v>
      </c>
      <c r="BF403" s="214">
        <f>IF(N403="snížená",J403,0)</f>
        <v>0</v>
      </c>
      <c r="BG403" s="214">
        <f>IF(N403="zákl. přenesená",J403,0)</f>
        <v>0</v>
      </c>
      <c r="BH403" s="214">
        <f>IF(N403="sníž. přenesená",J403,0)</f>
        <v>0</v>
      </c>
      <c r="BI403" s="214">
        <f>IF(N403="nulová",J403,0)</f>
        <v>0</v>
      </c>
      <c r="BJ403" s="25" t="s">
        <v>82</v>
      </c>
      <c r="BK403" s="214">
        <f>ROUND(I403*H403,2)</f>
        <v>0</v>
      </c>
      <c r="BL403" s="25" t="s">
        <v>375</v>
      </c>
      <c r="BM403" s="25" t="s">
        <v>2998</v>
      </c>
    </row>
    <row r="404" spans="2:65" s="1" customFormat="1" ht="27">
      <c r="B404" s="42"/>
      <c r="C404" s="64"/>
      <c r="D404" s="246" t="s">
        <v>1656</v>
      </c>
      <c r="E404" s="64"/>
      <c r="F404" s="290" t="s">
        <v>14622</v>
      </c>
      <c r="G404" s="64"/>
      <c r="H404" s="64"/>
      <c r="I404" s="173"/>
      <c r="J404" s="64"/>
      <c r="K404" s="64"/>
      <c r="L404" s="62"/>
      <c r="M404" s="291"/>
      <c r="N404" s="43"/>
      <c r="O404" s="43"/>
      <c r="P404" s="43"/>
      <c r="Q404" s="43"/>
      <c r="R404" s="43"/>
      <c r="S404" s="43"/>
      <c r="T404" s="79"/>
      <c r="AT404" s="25" t="s">
        <v>1656</v>
      </c>
      <c r="AU404" s="25" t="s">
        <v>82</v>
      </c>
    </row>
    <row r="405" spans="2:65" s="1" customFormat="1" ht="22.5" customHeight="1">
      <c r="B405" s="42"/>
      <c r="C405" s="203" t="s">
        <v>2369</v>
      </c>
      <c r="D405" s="203" t="s">
        <v>311</v>
      </c>
      <c r="E405" s="204" t="s">
        <v>9558</v>
      </c>
      <c r="F405" s="205" t="s">
        <v>14623</v>
      </c>
      <c r="G405" s="206" t="s">
        <v>578</v>
      </c>
      <c r="H405" s="207">
        <v>1</v>
      </c>
      <c r="I405" s="208"/>
      <c r="J405" s="209">
        <f>ROUND(I405*H405,2)</f>
        <v>0</v>
      </c>
      <c r="K405" s="205" t="s">
        <v>21</v>
      </c>
      <c r="L405" s="62"/>
      <c r="M405" s="210" t="s">
        <v>21</v>
      </c>
      <c r="N405" s="211" t="s">
        <v>45</v>
      </c>
      <c r="O405" s="43"/>
      <c r="P405" s="212">
        <f>O405*H405</f>
        <v>0</v>
      </c>
      <c r="Q405" s="212">
        <v>0</v>
      </c>
      <c r="R405" s="212">
        <f>Q405*H405</f>
        <v>0</v>
      </c>
      <c r="S405" s="212">
        <v>0</v>
      </c>
      <c r="T405" s="213">
        <f>S405*H405</f>
        <v>0</v>
      </c>
      <c r="AR405" s="25" t="s">
        <v>375</v>
      </c>
      <c r="AT405" s="25" t="s">
        <v>311</v>
      </c>
      <c r="AU405" s="25" t="s">
        <v>82</v>
      </c>
      <c r="AY405" s="25" t="s">
        <v>308</v>
      </c>
      <c r="BE405" s="214">
        <f>IF(N405="základní",J405,0)</f>
        <v>0</v>
      </c>
      <c r="BF405" s="214">
        <f>IF(N405="snížená",J405,0)</f>
        <v>0</v>
      </c>
      <c r="BG405" s="214">
        <f>IF(N405="zákl. přenesená",J405,0)</f>
        <v>0</v>
      </c>
      <c r="BH405" s="214">
        <f>IF(N405="sníž. přenesená",J405,0)</f>
        <v>0</v>
      </c>
      <c r="BI405" s="214">
        <f>IF(N405="nulová",J405,0)</f>
        <v>0</v>
      </c>
      <c r="BJ405" s="25" t="s">
        <v>82</v>
      </c>
      <c r="BK405" s="214">
        <f>ROUND(I405*H405,2)</f>
        <v>0</v>
      </c>
      <c r="BL405" s="25" t="s">
        <v>375</v>
      </c>
      <c r="BM405" s="25" t="s">
        <v>3007</v>
      </c>
    </row>
    <row r="406" spans="2:65" s="1" customFormat="1" ht="27">
      <c r="B406" s="42"/>
      <c r="C406" s="64"/>
      <c r="D406" s="246" t="s">
        <v>1656</v>
      </c>
      <c r="E406" s="64"/>
      <c r="F406" s="290" t="s">
        <v>14624</v>
      </c>
      <c r="G406" s="64"/>
      <c r="H406" s="64"/>
      <c r="I406" s="173"/>
      <c r="J406" s="64"/>
      <c r="K406" s="64"/>
      <c r="L406" s="62"/>
      <c r="M406" s="291"/>
      <c r="N406" s="43"/>
      <c r="O406" s="43"/>
      <c r="P406" s="43"/>
      <c r="Q406" s="43"/>
      <c r="R406" s="43"/>
      <c r="S406" s="43"/>
      <c r="T406" s="79"/>
      <c r="AT406" s="25" t="s">
        <v>1656</v>
      </c>
      <c r="AU406" s="25" t="s">
        <v>82</v>
      </c>
    </row>
    <row r="407" spans="2:65" s="1" customFormat="1" ht="22.5" customHeight="1">
      <c r="B407" s="42"/>
      <c r="C407" s="203" t="s">
        <v>2372</v>
      </c>
      <c r="D407" s="203" t="s">
        <v>311</v>
      </c>
      <c r="E407" s="204" t="s">
        <v>9559</v>
      </c>
      <c r="F407" s="205" t="s">
        <v>14625</v>
      </c>
      <c r="G407" s="206" t="s">
        <v>578</v>
      </c>
      <c r="H407" s="207">
        <v>1</v>
      </c>
      <c r="I407" s="208"/>
      <c r="J407" s="209">
        <f>ROUND(I407*H407,2)</f>
        <v>0</v>
      </c>
      <c r="K407" s="205" t="s">
        <v>21</v>
      </c>
      <c r="L407" s="62"/>
      <c r="M407" s="210" t="s">
        <v>21</v>
      </c>
      <c r="N407" s="211" t="s">
        <v>45</v>
      </c>
      <c r="O407" s="43"/>
      <c r="P407" s="212">
        <f>O407*H407</f>
        <v>0</v>
      </c>
      <c r="Q407" s="212">
        <v>0</v>
      </c>
      <c r="R407" s="212">
        <f>Q407*H407</f>
        <v>0</v>
      </c>
      <c r="S407" s="212">
        <v>0</v>
      </c>
      <c r="T407" s="213">
        <f>S407*H407</f>
        <v>0</v>
      </c>
      <c r="AR407" s="25" t="s">
        <v>375</v>
      </c>
      <c r="AT407" s="25" t="s">
        <v>311</v>
      </c>
      <c r="AU407" s="25" t="s">
        <v>82</v>
      </c>
      <c r="AY407" s="25" t="s">
        <v>308</v>
      </c>
      <c r="BE407" s="214">
        <f>IF(N407="základní",J407,0)</f>
        <v>0</v>
      </c>
      <c r="BF407" s="214">
        <f>IF(N407="snížená",J407,0)</f>
        <v>0</v>
      </c>
      <c r="BG407" s="214">
        <f>IF(N407="zákl. přenesená",J407,0)</f>
        <v>0</v>
      </c>
      <c r="BH407" s="214">
        <f>IF(N407="sníž. přenesená",J407,0)</f>
        <v>0</v>
      </c>
      <c r="BI407" s="214">
        <f>IF(N407="nulová",J407,0)</f>
        <v>0</v>
      </c>
      <c r="BJ407" s="25" t="s">
        <v>82</v>
      </c>
      <c r="BK407" s="214">
        <f>ROUND(I407*H407,2)</f>
        <v>0</v>
      </c>
      <c r="BL407" s="25" t="s">
        <v>375</v>
      </c>
      <c r="BM407" s="25" t="s">
        <v>3015</v>
      </c>
    </row>
    <row r="408" spans="2:65" s="1" customFormat="1" ht="22.5" customHeight="1">
      <c r="B408" s="42"/>
      <c r="C408" s="203" t="s">
        <v>2376</v>
      </c>
      <c r="D408" s="203" t="s">
        <v>311</v>
      </c>
      <c r="E408" s="204" t="s">
        <v>9560</v>
      </c>
      <c r="F408" s="205" t="s">
        <v>14626</v>
      </c>
      <c r="G408" s="206" t="s">
        <v>578</v>
      </c>
      <c r="H408" s="207">
        <v>1</v>
      </c>
      <c r="I408" s="208"/>
      <c r="J408" s="209">
        <f>ROUND(I408*H408,2)</f>
        <v>0</v>
      </c>
      <c r="K408" s="205" t="s">
        <v>21</v>
      </c>
      <c r="L408" s="62"/>
      <c r="M408" s="210" t="s">
        <v>21</v>
      </c>
      <c r="N408" s="211" t="s">
        <v>45</v>
      </c>
      <c r="O408" s="43"/>
      <c r="P408" s="212">
        <f>O408*H408</f>
        <v>0</v>
      </c>
      <c r="Q408" s="212">
        <v>0</v>
      </c>
      <c r="R408" s="212">
        <f>Q408*H408</f>
        <v>0</v>
      </c>
      <c r="S408" s="212">
        <v>0</v>
      </c>
      <c r="T408" s="213">
        <f>S408*H408</f>
        <v>0</v>
      </c>
      <c r="AR408" s="25" t="s">
        <v>375</v>
      </c>
      <c r="AT408" s="25" t="s">
        <v>311</v>
      </c>
      <c r="AU408" s="25" t="s">
        <v>82</v>
      </c>
      <c r="AY408" s="25" t="s">
        <v>308</v>
      </c>
      <c r="BE408" s="214">
        <f>IF(N408="základní",J408,0)</f>
        <v>0</v>
      </c>
      <c r="BF408" s="214">
        <f>IF(N408="snížená",J408,0)</f>
        <v>0</v>
      </c>
      <c r="BG408" s="214">
        <f>IF(N408="zákl. přenesená",J408,0)</f>
        <v>0</v>
      </c>
      <c r="BH408" s="214">
        <f>IF(N408="sníž. přenesená",J408,0)</f>
        <v>0</v>
      </c>
      <c r="BI408" s="214">
        <f>IF(N408="nulová",J408,0)</f>
        <v>0</v>
      </c>
      <c r="BJ408" s="25" t="s">
        <v>82</v>
      </c>
      <c r="BK408" s="214">
        <f>ROUND(I408*H408,2)</f>
        <v>0</v>
      </c>
      <c r="BL408" s="25" t="s">
        <v>375</v>
      </c>
      <c r="BM408" s="25" t="s">
        <v>3023</v>
      </c>
    </row>
    <row r="409" spans="2:65" s="1" customFormat="1" ht="27">
      <c r="B409" s="42"/>
      <c r="C409" s="64"/>
      <c r="D409" s="246" t="s">
        <v>1656</v>
      </c>
      <c r="E409" s="64"/>
      <c r="F409" s="290" t="s">
        <v>14627</v>
      </c>
      <c r="G409" s="64"/>
      <c r="H409" s="64"/>
      <c r="I409" s="173"/>
      <c r="J409" s="64"/>
      <c r="K409" s="64"/>
      <c r="L409" s="62"/>
      <c r="M409" s="291"/>
      <c r="N409" s="43"/>
      <c r="O409" s="43"/>
      <c r="P409" s="43"/>
      <c r="Q409" s="43"/>
      <c r="R409" s="43"/>
      <c r="S409" s="43"/>
      <c r="T409" s="79"/>
      <c r="AT409" s="25" t="s">
        <v>1656</v>
      </c>
      <c r="AU409" s="25" t="s">
        <v>82</v>
      </c>
    </row>
    <row r="410" spans="2:65" s="1" customFormat="1" ht="22.5" customHeight="1">
      <c r="B410" s="42"/>
      <c r="C410" s="203" t="s">
        <v>2381</v>
      </c>
      <c r="D410" s="203" t="s">
        <v>311</v>
      </c>
      <c r="E410" s="204" t="s">
        <v>9561</v>
      </c>
      <c r="F410" s="205" t="s">
        <v>14628</v>
      </c>
      <c r="G410" s="206" t="s">
        <v>578</v>
      </c>
      <c r="H410" s="207">
        <v>1</v>
      </c>
      <c r="I410" s="208"/>
      <c r="J410" s="209">
        <f>ROUND(I410*H410,2)</f>
        <v>0</v>
      </c>
      <c r="K410" s="205" t="s">
        <v>21</v>
      </c>
      <c r="L410" s="62"/>
      <c r="M410" s="210" t="s">
        <v>21</v>
      </c>
      <c r="N410" s="211" t="s">
        <v>45</v>
      </c>
      <c r="O410" s="43"/>
      <c r="P410" s="212">
        <f>O410*H410</f>
        <v>0</v>
      </c>
      <c r="Q410" s="212">
        <v>0</v>
      </c>
      <c r="R410" s="212">
        <f>Q410*H410</f>
        <v>0</v>
      </c>
      <c r="S410" s="212">
        <v>0</v>
      </c>
      <c r="T410" s="213">
        <f>S410*H410</f>
        <v>0</v>
      </c>
      <c r="AR410" s="25" t="s">
        <v>375</v>
      </c>
      <c r="AT410" s="25" t="s">
        <v>311</v>
      </c>
      <c r="AU410" s="25" t="s">
        <v>82</v>
      </c>
      <c r="AY410" s="25" t="s">
        <v>308</v>
      </c>
      <c r="BE410" s="214">
        <f>IF(N410="základní",J410,0)</f>
        <v>0</v>
      </c>
      <c r="BF410" s="214">
        <f>IF(N410="snížená",J410,0)</f>
        <v>0</v>
      </c>
      <c r="BG410" s="214">
        <f>IF(N410="zákl. přenesená",J410,0)</f>
        <v>0</v>
      </c>
      <c r="BH410" s="214">
        <f>IF(N410="sníž. přenesená",J410,0)</f>
        <v>0</v>
      </c>
      <c r="BI410" s="214">
        <f>IF(N410="nulová",J410,0)</f>
        <v>0</v>
      </c>
      <c r="BJ410" s="25" t="s">
        <v>82</v>
      </c>
      <c r="BK410" s="214">
        <f>ROUND(I410*H410,2)</f>
        <v>0</v>
      </c>
      <c r="BL410" s="25" t="s">
        <v>375</v>
      </c>
      <c r="BM410" s="25" t="s">
        <v>3035</v>
      </c>
    </row>
    <row r="411" spans="2:65" s="1" customFormat="1" ht="27">
      <c r="B411" s="42"/>
      <c r="C411" s="64"/>
      <c r="D411" s="246" t="s">
        <v>1656</v>
      </c>
      <c r="E411" s="64"/>
      <c r="F411" s="290" t="s">
        <v>14629</v>
      </c>
      <c r="G411" s="64"/>
      <c r="H411" s="64"/>
      <c r="I411" s="173"/>
      <c r="J411" s="64"/>
      <c r="K411" s="64"/>
      <c r="L411" s="62"/>
      <c r="M411" s="291"/>
      <c r="N411" s="43"/>
      <c r="O411" s="43"/>
      <c r="P411" s="43"/>
      <c r="Q411" s="43"/>
      <c r="R411" s="43"/>
      <c r="S411" s="43"/>
      <c r="T411" s="79"/>
      <c r="AT411" s="25" t="s">
        <v>1656</v>
      </c>
      <c r="AU411" s="25" t="s">
        <v>82</v>
      </c>
    </row>
    <row r="412" spans="2:65" s="1" customFormat="1" ht="22.5" customHeight="1">
      <c r="B412" s="42"/>
      <c r="C412" s="203" t="s">
        <v>2385</v>
      </c>
      <c r="D412" s="203" t="s">
        <v>311</v>
      </c>
      <c r="E412" s="204" t="s">
        <v>9562</v>
      </c>
      <c r="F412" s="205" t="s">
        <v>14630</v>
      </c>
      <c r="G412" s="206" t="s">
        <v>578</v>
      </c>
      <c r="H412" s="207">
        <v>1</v>
      </c>
      <c r="I412" s="208"/>
      <c r="J412" s="209">
        <f>ROUND(I412*H412,2)</f>
        <v>0</v>
      </c>
      <c r="K412" s="205" t="s">
        <v>21</v>
      </c>
      <c r="L412" s="62"/>
      <c r="M412" s="210" t="s">
        <v>21</v>
      </c>
      <c r="N412" s="211" t="s">
        <v>45</v>
      </c>
      <c r="O412" s="43"/>
      <c r="P412" s="212">
        <f>O412*H412</f>
        <v>0</v>
      </c>
      <c r="Q412" s="212">
        <v>0</v>
      </c>
      <c r="R412" s="212">
        <f>Q412*H412</f>
        <v>0</v>
      </c>
      <c r="S412" s="212">
        <v>0</v>
      </c>
      <c r="T412" s="213">
        <f>S412*H412</f>
        <v>0</v>
      </c>
      <c r="AR412" s="25" t="s">
        <v>375</v>
      </c>
      <c r="AT412" s="25" t="s">
        <v>311</v>
      </c>
      <c r="AU412" s="25" t="s">
        <v>82</v>
      </c>
      <c r="AY412" s="25" t="s">
        <v>308</v>
      </c>
      <c r="BE412" s="214">
        <f>IF(N412="základní",J412,0)</f>
        <v>0</v>
      </c>
      <c r="BF412" s="214">
        <f>IF(N412="snížená",J412,0)</f>
        <v>0</v>
      </c>
      <c r="BG412" s="214">
        <f>IF(N412="zákl. přenesená",J412,0)</f>
        <v>0</v>
      </c>
      <c r="BH412" s="214">
        <f>IF(N412="sníž. přenesená",J412,0)</f>
        <v>0</v>
      </c>
      <c r="BI412" s="214">
        <f>IF(N412="nulová",J412,0)</f>
        <v>0</v>
      </c>
      <c r="BJ412" s="25" t="s">
        <v>82</v>
      </c>
      <c r="BK412" s="214">
        <f>ROUND(I412*H412,2)</f>
        <v>0</v>
      </c>
      <c r="BL412" s="25" t="s">
        <v>375</v>
      </c>
      <c r="BM412" s="25" t="s">
        <v>3043</v>
      </c>
    </row>
    <row r="413" spans="2:65" s="1" customFormat="1" ht="27">
      <c r="B413" s="42"/>
      <c r="C413" s="64"/>
      <c r="D413" s="246" t="s">
        <v>1656</v>
      </c>
      <c r="E413" s="64"/>
      <c r="F413" s="290" t="s">
        <v>14631</v>
      </c>
      <c r="G413" s="64"/>
      <c r="H413" s="64"/>
      <c r="I413" s="173"/>
      <c r="J413" s="64"/>
      <c r="K413" s="64"/>
      <c r="L413" s="62"/>
      <c r="M413" s="291"/>
      <c r="N413" s="43"/>
      <c r="O413" s="43"/>
      <c r="P413" s="43"/>
      <c r="Q413" s="43"/>
      <c r="R413" s="43"/>
      <c r="S413" s="43"/>
      <c r="T413" s="79"/>
      <c r="AT413" s="25" t="s">
        <v>1656</v>
      </c>
      <c r="AU413" s="25" t="s">
        <v>82</v>
      </c>
    </row>
    <row r="414" spans="2:65" s="1" customFormat="1" ht="22.5" customHeight="1">
      <c r="B414" s="42"/>
      <c r="C414" s="203" t="s">
        <v>2389</v>
      </c>
      <c r="D414" s="203" t="s">
        <v>311</v>
      </c>
      <c r="E414" s="204" t="s">
        <v>5824</v>
      </c>
      <c r="F414" s="205" t="s">
        <v>14632</v>
      </c>
      <c r="G414" s="206" t="s">
        <v>578</v>
      </c>
      <c r="H414" s="207">
        <v>1</v>
      </c>
      <c r="I414" s="208"/>
      <c r="J414" s="209">
        <f>ROUND(I414*H414,2)</f>
        <v>0</v>
      </c>
      <c r="K414" s="205" t="s">
        <v>21</v>
      </c>
      <c r="L414" s="62"/>
      <c r="M414" s="210" t="s">
        <v>21</v>
      </c>
      <c r="N414" s="211" t="s">
        <v>45</v>
      </c>
      <c r="O414" s="43"/>
      <c r="P414" s="212">
        <f>O414*H414</f>
        <v>0</v>
      </c>
      <c r="Q414" s="212">
        <v>0</v>
      </c>
      <c r="R414" s="212">
        <f>Q414*H414</f>
        <v>0</v>
      </c>
      <c r="S414" s="212">
        <v>0</v>
      </c>
      <c r="T414" s="213">
        <f>S414*H414</f>
        <v>0</v>
      </c>
      <c r="AR414" s="25" t="s">
        <v>375</v>
      </c>
      <c r="AT414" s="25" t="s">
        <v>311</v>
      </c>
      <c r="AU414" s="25" t="s">
        <v>82</v>
      </c>
      <c r="AY414" s="25" t="s">
        <v>308</v>
      </c>
      <c r="BE414" s="214">
        <f>IF(N414="základní",J414,0)</f>
        <v>0</v>
      </c>
      <c r="BF414" s="214">
        <f>IF(N414="snížená",J414,0)</f>
        <v>0</v>
      </c>
      <c r="BG414" s="214">
        <f>IF(N414="zákl. přenesená",J414,0)</f>
        <v>0</v>
      </c>
      <c r="BH414" s="214">
        <f>IF(N414="sníž. přenesená",J414,0)</f>
        <v>0</v>
      </c>
      <c r="BI414" s="214">
        <f>IF(N414="nulová",J414,0)</f>
        <v>0</v>
      </c>
      <c r="BJ414" s="25" t="s">
        <v>82</v>
      </c>
      <c r="BK414" s="214">
        <f>ROUND(I414*H414,2)</f>
        <v>0</v>
      </c>
      <c r="BL414" s="25" t="s">
        <v>375</v>
      </c>
      <c r="BM414" s="25" t="s">
        <v>3051</v>
      </c>
    </row>
    <row r="415" spans="2:65" s="1" customFormat="1" ht="40.5">
      <c r="B415" s="42"/>
      <c r="C415" s="64"/>
      <c r="D415" s="246" t="s">
        <v>1656</v>
      </c>
      <c r="E415" s="64"/>
      <c r="F415" s="290" t="s">
        <v>14633</v>
      </c>
      <c r="G415" s="64"/>
      <c r="H415" s="64"/>
      <c r="I415" s="173"/>
      <c r="J415" s="64"/>
      <c r="K415" s="64"/>
      <c r="L415" s="62"/>
      <c r="M415" s="291"/>
      <c r="N415" s="43"/>
      <c r="O415" s="43"/>
      <c r="P415" s="43"/>
      <c r="Q415" s="43"/>
      <c r="R415" s="43"/>
      <c r="S415" s="43"/>
      <c r="T415" s="79"/>
      <c r="AT415" s="25" t="s">
        <v>1656</v>
      </c>
      <c r="AU415" s="25" t="s">
        <v>82</v>
      </c>
    </row>
    <row r="416" spans="2:65" s="1" customFormat="1" ht="22.5" customHeight="1">
      <c r="B416" s="42"/>
      <c r="C416" s="203" t="s">
        <v>2393</v>
      </c>
      <c r="D416" s="203" t="s">
        <v>311</v>
      </c>
      <c r="E416" s="204" t="s">
        <v>5826</v>
      </c>
      <c r="F416" s="205" t="s">
        <v>14634</v>
      </c>
      <c r="G416" s="206" t="s">
        <v>578</v>
      </c>
      <c r="H416" s="207">
        <v>1</v>
      </c>
      <c r="I416" s="208"/>
      <c r="J416" s="209">
        <f>ROUND(I416*H416,2)</f>
        <v>0</v>
      </c>
      <c r="K416" s="205" t="s">
        <v>21</v>
      </c>
      <c r="L416" s="62"/>
      <c r="M416" s="210" t="s">
        <v>21</v>
      </c>
      <c r="N416" s="211" t="s">
        <v>45</v>
      </c>
      <c r="O416" s="43"/>
      <c r="P416" s="212">
        <f>O416*H416</f>
        <v>0</v>
      </c>
      <c r="Q416" s="212">
        <v>0</v>
      </c>
      <c r="R416" s="212">
        <f>Q416*H416</f>
        <v>0</v>
      </c>
      <c r="S416" s="212">
        <v>0</v>
      </c>
      <c r="T416" s="213">
        <f>S416*H416</f>
        <v>0</v>
      </c>
      <c r="AR416" s="25" t="s">
        <v>375</v>
      </c>
      <c r="AT416" s="25" t="s">
        <v>311</v>
      </c>
      <c r="AU416" s="25" t="s">
        <v>82</v>
      </c>
      <c r="AY416" s="25" t="s">
        <v>308</v>
      </c>
      <c r="BE416" s="214">
        <f>IF(N416="základní",J416,0)</f>
        <v>0</v>
      </c>
      <c r="BF416" s="214">
        <f>IF(N416="snížená",J416,0)</f>
        <v>0</v>
      </c>
      <c r="BG416" s="214">
        <f>IF(N416="zákl. přenesená",J416,0)</f>
        <v>0</v>
      </c>
      <c r="BH416" s="214">
        <f>IF(N416="sníž. přenesená",J416,0)</f>
        <v>0</v>
      </c>
      <c r="BI416" s="214">
        <f>IF(N416="nulová",J416,0)</f>
        <v>0</v>
      </c>
      <c r="BJ416" s="25" t="s">
        <v>82</v>
      </c>
      <c r="BK416" s="214">
        <f>ROUND(I416*H416,2)</f>
        <v>0</v>
      </c>
      <c r="BL416" s="25" t="s">
        <v>375</v>
      </c>
      <c r="BM416" s="25" t="s">
        <v>3060</v>
      </c>
    </row>
    <row r="417" spans="2:65" s="1" customFormat="1" ht="27">
      <c r="B417" s="42"/>
      <c r="C417" s="64"/>
      <c r="D417" s="223" t="s">
        <v>1656</v>
      </c>
      <c r="E417" s="64"/>
      <c r="F417" s="292" t="s">
        <v>14635</v>
      </c>
      <c r="G417" s="64"/>
      <c r="H417" s="64"/>
      <c r="I417" s="173"/>
      <c r="J417" s="64"/>
      <c r="K417" s="64"/>
      <c r="L417" s="62"/>
      <c r="M417" s="291"/>
      <c r="N417" s="43"/>
      <c r="O417" s="43"/>
      <c r="P417" s="43"/>
      <c r="Q417" s="43"/>
      <c r="R417" s="43"/>
      <c r="S417" s="43"/>
      <c r="T417" s="79"/>
      <c r="AT417" s="25" t="s">
        <v>1656</v>
      </c>
      <c r="AU417" s="25" t="s">
        <v>82</v>
      </c>
    </row>
    <row r="418" spans="2:65" s="11" customFormat="1" ht="37.35" customHeight="1">
      <c r="B418" s="186"/>
      <c r="C418" s="187"/>
      <c r="D418" s="200" t="s">
        <v>73</v>
      </c>
      <c r="E418" s="296" t="s">
        <v>10317</v>
      </c>
      <c r="F418" s="296" t="s">
        <v>14689</v>
      </c>
      <c r="G418" s="187"/>
      <c r="H418" s="187"/>
      <c r="I418" s="190"/>
      <c r="J418" s="297">
        <f>BK418</f>
        <v>0</v>
      </c>
      <c r="K418" s="187"/>
      <c r="L418" s="192"/>
      <c r="M418" s="193"/>
      <c r="N418" s="194"/>
      <c r="O418" s="194"/>
      <c r="P418" s="195">
        <f>SUM(P419:P438)</f>
        <v>0</v>
      </c>
      <c r="Q418" s="194"/>
      <c r="R418" s="195">
        <f>SUM(R419:R438)</f>
        <v>0</v>
      </c>
      <c r="S418" s="194"/>
      <c r="T418" s="196">
        <f>SUM(T419:T438)</f>
        <v>0</v>
      </c>
      <c r="AR418" s="197" t="s">
        <v>84</v>
      </c>
      <c r="AT418" s="198" t="s">
        <v>73</v>
      </c>
      <c r="AU418" s="198" t="s">
        <v>74</v>
      </c>
      <c r="AY418" s="197" t="s">
        <v>308</v>
      </c>
      <c r="BK418" s="199">
        <f>SUM(BK419:BK438)</f>
        <v>0</v>
      </c>
    </row>
    <row r="419" spans="2:65" s="1" customFormat="1" ht="22.5" customHeight="1">
      <c r="B419" s="42"/>
      <c r="C419" s="203" t="s">
        <v>2398</v>
      </c>
      <c r="D419" s="203" t="s">
        <v>311</v>
      </c>
      <c r="E419" s="204" t="s">
        <v>9554</v>
      </c>
      <c r="F419" s="205" t="s">
        <v>14616</v>
      </c>
      <c r="G419" s="206" t="s">
        <v>578</v>
      </c>
      <c r="H419" s="207">
        <v>1</v>
      </c>
      <c r="I419" s="208"/>
      <c r="J419" s="209">
        <f>ROUND(I419*H419,2)</f>
        <v>0</v>
      </c>
      <c r="K419" s="205" t="s">
        <v>21</v>
      </c>
      <c r="L419" s="62"/>
      <c r="M419" s="210" t="s">
        <v>21</v>
      </c>
      <c r="N419" s="211" t="s">
        <v>45</v>
      </c>
      <c r="O419" s="43"/>
      <c r="P419" s="212">
        <f>O419*H419</f>
        <v>0</v>
      </c>
      <c r="Q419" s="212">
        <v>0</v>
      </c>
      <c r="R419" s="212">
        <f>Q419*H419</f>
        <v>0</v>
      </c>
      <c r="S419" s="212">
        <v>0</v>
      </c>
      <c r="T419" s="213">
        <f>S419*H419</f>
        <v>0</v>
      </c>
      <c r="AR419" s="25" t="s">
        <v>375</v>
      </c>
      <c r="AT419" s="25" t="s">
        <v>311</v>
      </c>
      <c r="AU419" s="25" t="s">
        <v>82</v>
      </c>
      <c r="AY419" s="25" t="s">
        <v>308</v>
      </c>
      <c r="BE419" s="214">
        <f>IF(N419="základní",J419,0)</f>
        <v>0</v>
      </c>
      <c r="BF419" s="214">
        <f>IF(N419="snížená",J419,0)</f>
        <v>0</v>
      </c>
      <c r="BG419" s="214">
        <f>IF(N419="zákl. přenesená",J419,0)</f>
        <v>0</v>
      </c>
      <c r="BH419" s="214">
        <f>IF(N419="sníž. přenesená",J419,0)</f>
        <v>0</v>
      </c>
      <c r="BI419" s="214">
        <f>IF(N419="nulová",J419,0)</f>
        <v>0</v>
      </c>
      <c r="BJ419" s="25" t="s">
        <v>82</v>
      </c>
      <c r="BK419" s="214">
        <f>ROUND(I419*H419,2)</f>
        <v>0</v>
      </c>
      <c r="BL419" s="25" t="s">
        <v>375</v>
      </c>
      <c r="BM419" s="25" t="s">
        <v>3069</v>
      </c>
    </row>
    <row r="420" spans="2:65" s="1" customFormat="1" ht="27">
      <c r="B420" s="42"/>
      <c r="C420" s="64"/>
      <c r="D420" s="246" t="s">
        <v>1656</v>
      </c>
      <c r="E420" s="64"/>
      <c r="F420" s="290" t="s">
        <v>14617</v>
      </c>
      <c r="G420" s="64"/>
      <c r="H420" s="64"/>
      <c r="I420" s="173"/>
      <c r="J420" s="64"/>
      <c r="K420" s="64"/>
      <c r="L420" s="62"/>
      <c r="M420" s="291"/>
      <c r="N420" s="43"/>
      <c r="O420" s="43"/>
      <c r="P420" s="43"/>
      <c r="Q420" s="43"/>
      <c r="R420" s="43"/>
      <c r="S420" s="43"/>
      <c r="T420" s="79"/>
      <c r="AT420" s="25" t="s">
        <v>1656</v>
      </c>
      <c r="AU420" s="25" t="s">
        <v>82</v>
      </c>
    </row>
    <row r="421" spans="2:65" s="1" customFormat="1" ht="22.5" customHeight="1">
      <c r="B421" s="42"/>
      <c r="C421" s="203" t="s">
        <v>2402</v>
      </c>
      <c r="D421" s="203" t="s">
        <v>311</v>
      </c>
      <c r="E421" s="204" t="s">
        <v>9555</v>
      </c>
      <c r="F421" s="205" t="s">
        <v>14618</v>
      </c>
      <c r="G421" s="206" t="s">
        <v>578</v>
      </c>
      <c r="H421" s="207">
        <v>1</v>
      </c>
      <c r="I421" s="208"/>
      <c r="J421" s="209">
        <f>ROUND(I421*H421,2)</f>
        <v>0</v>
      </c>
      <c r="K421" s="205" t="s">
        <v>21</v>
      </c>
      <c r="L421" s="62"/>
      <c r="M421" s="210" t="s">
        <v>21</v>
      </c>
      <c r="N421" s="211" t="s">
        <v>45</v>
      </c>
      <c r="O421" s="43"/>
      <c r="P421" s="212">
        <f>O421*H421</f>
        <v>0</v>
      </c>
      <c r="Q421" s="212">
        <v>0</v>
      </c>
      <c r="R421" s="212">
        <f>Q421*H421</f>
        <v>0</v>
      </c>
      <c r="S421" s="212">
        <v>0</v>
      </c>
      <c r="T421" s="213">
        <f>S421*H421</f>
        <v>0</v>
      </c>
      <c r="AR421" s="25" t="s">
        <v>375</v>
      </c>
      <c r="AT421" s="25" t="s">
        <v>311</v>
      </c>
      <c r="AU421" s="25" t="s">
        <v>82</v>
      </c>
      <c r="AY421" s="25" t="s">
        <v>308</v>
      </c>
      <c r="BE421" s="214">
        <f>IF(N421="základní",J421,0)</f>
        <v>0</v>
      </c>
      <c r="BF421" s="214">
        <f>IF(N421="snížená",J421,0)</f>
        <v>0</v>
      </c>
      <c r="BG421" s="214">
        <f>IF(N421="zákl. přenesená",J421,0)</f>
        <v>0</v>
      </c>
      <c r="BH421" s="214">
        <f>IF(N421="sníž. přenesená",J421,0)</f>
        <v>0</v>
      </c>
      <c r="BI421" s="214">
        <f>IF(N421="nulová",J421,0)</f>
        <v>0</v>
      </c>
      <c r="BJ421" s="25" t="s">
        <v>82</v>
      </c>
      <c r="BK421" s="214">
        <f>ROUND(I421*H421,2)</f>
        <v>0</v>
      </c>
      <c r="BL421" s="25" t="s">
        <v>375</v>
      </c>
      <c r="BM421" s="25" t="s">
        <v>3077</v>
      </c>
    </row>
    <row r="422" spans="2:65" s="1" customFormat="1" ht="27">
      <c r="B422" s="42"/>
      <c r="C422" s="64"/>
      <c r="D422" s="246" t="s">
        <v>1656</v>
      </c>
      <c r="E422" s="64"/>
      <c r="F422" s="290" t="s">
        <v>14619</v>
      </c>
      <c r="G422" s="64"/>
      <c r="H422" s="64"/>
      <c r="I422" s="173"/>
      <c r="J422" s="64"/>
      <c r="K422" s="64"/>
      <c r="L422" s="62"/>
      <c r="M422" s="291"/>
      <c r="N422" s="43"/>
      <c r="O422" s="43"/>
      <c r="P422" s="43"/>
      <c r="Q422" s="43"/>
      <c r="R422" s="43"/>
      <c r="S422" s="43"/>
      <c r="T422" s="79"/>
      <c r="AT422" s="25" t="s">
        <v>1656</v>
      </c>
      <c r="AU422" s="25" t="s">
        <v>82</v>
      </c>
    </row>
    <row r="423" spans="2:65" s="1" customFormat="1" ht="22.5" customHeight="1">
      <c r="B423" s="42"/>
      <c r="C423" s="203" t="s">
        <v>2408</v>
      </c>
      <c r="D423" s="203" t="s">
        <v>311</v>
      </c>
      <c r="E423" s="204" t="s">
        <v>9556</v>
      </c>
      <c r="F423" s="205" t="s">
        <v>14620</v>
      </c>
      <c r="G423" s="206" t="s">
        <v>578</v>
      </c>
      <c r="H423" s="207">
        <v>2</v>
      </c>
      <c r="I423" s="208"/>
      <c r="J423" s="209">
        <f>ROUND(I423*H423,2)</f>
        <v>0</v>
      </c>
      <c r="K423" s="205" t="s">
        <v>21</v>
      </c>
      <c r="L423" s="62"/>
      <c r="M423" s="210" t="s">
        <v>21</v>
      </c>
      <c r="N423" s="211" t="s">
        <v>45</v>
      </c>
      <c r="O423" s="43"/>
      <c r="P423" s="212">
        <f>O423*H423</f>
        <v>0</v>
      </c>
      <c r="Q423" s="212">
        <v>0</v>
      </c>
      <c r="R423" s="212">
        <f>Q423*H423</f>
        <v>0</v>
      </c>
      <c r="S423" s="212">
        <v>0</v>
      </c>
      <c r="T423" s="213">
        <f>S423*H423</f>
        <v>0</v>
      </c>
      <c r="AR423" s="25" t="s">
        <v>375</v>
      </c>
      <c r="AT423" s="25" t="s">
        <v>311</v>
      </c>
      <c r="AU423" s="25" t="s">
        <v>82</v>
      </c>
      <c r="AY423" s="25" t="s">
        <v>308</v>
      </c>
      <c r="BE423" s="214">
        <f>IF(N423="základní",J423,0)</f>
        <v>0</v>
      </c>
      <c r="BF423" s="214">
        <f>IF(N423="snížená",J423,0)</f>
        <v>0</v>
      </c>
      <c r="BG423" s="214">
        <f>IF(N423="zákl. přenesená",J423,0)</f>
        <v>0</v>
      </c>
      <c r="BH423" s="214">
        <f>IF(N423="sníž. přenesená",J423,0)</f>
        <v>0</v>
      </c>
      <c r="BI423" s="214">
        <f>IF(N423="nulová",J423,0)</f>
        <v>0</v>
      </c>
      <c r="BJ423" s="25" t="s">
        <v>82</v>
      </c>
      <c r="BK423" s="214">
        <f>ROUND(I423*H423,2)</f>
        <v>0</v>
      </c>
      <c r="BL423" s="25" t="s">
        <v>375</v>
      </c>
      <c r="BM423" s="25" t="s">
        <v>3084</v>
      </c>
    </row>
    <row r="424" spans="2:65" s="1" customFormat="1" ht="22.5" customHeight="1">
      <c r="B424" s="42"/>
      <c r="C424" s="203" t="s">
        <v>2413</v>
      </c>
      <c r="D424" s="203" t="s">
        <v>311</v>
      </c>
      <c r="E424" s="204" t="s">
        <v>9557</v>
      </c>
      <c r="F424" s="205" t="s">
        <v>14621</v>
      </c>
      <c r="G424" s="206" t="s">
        <v>578</v>
      </c>
      <c r="H424" s="207">
        <v>1</v>
      </c>
      <c r="I424" s="208"/>
      <c r="J424" s="209">
        <f>ROUND(I424*H424,2)</f>
        <v>0</v>
      </c>
      <c r="K424" s="205" t="s">
        <v>21</v>
      </c>
      <c r="L424" s="62"/>
      <c r="M424" s="210" t="s">
        <v>21</v>
      </c>
      <c r="N424" s="211" t="s">
        <v>45</v>
      </c>
      <c r="O424" s="43"/>
      <c r="P424" s="212">
        <f>O424*H424</f>
        <v>0</v>
      </c>
      <c r="Q424" s="212">
        <v>0</v>
      </c>
      <c r="R424" s="212">
        <f>Q424*H424</f>
        <v>0</v>
      </c>
      <c r="S424" s="212">
        <v>0</v>
      </c>
      <c r="T424" s="213">
        <f>S424*H424</f>
        <v>0</v>
      </c>
      <c r="AR424" s="25" t="s">
        <v>375</v>
      </c>
      <c r="AT424" s="25" t="s">
        <v>311</v>
      </c>
      <c r="AU424" s="25" t="s">
        <v>82</v>
      </c>
      <c r="AY424" s="25" t="s">
        <v>308</v>
      </c>
      <c r="BE424" s="214">
        <f>IF(N424="základní",J424,0)</f>
        <v>0</v>
      </c>
      <c r="BF424" s="214">
        <f>IF(N424="snížená",J424,0)</f>
        <v>0</v>
      </c>
      <c r="BG424" s="214">
        <f>IF(N424="zákl. přenesená",J424,0)</f>
        <v>0</v>
      </c>
      <c r="BH424" s="214">
        <f>IF(N424="sníž. přenesená",J424,0)</f>
        <v>0</v>
      </c>
      <c r="BI424" s="214">
        <f>IF(N424="nulová",J424,0)</f>
        <v>0</v>
      </c>
      <c r="BJ424" s="25" t="s">
        <v>82</v>
      </c>
      <c r="BK424" s="214">
        <f>ROUND(I424*H424,2)</f>
        <v>0</v>
      </c>
      <c r="BL424" s="25" t="s">
        <v>375</v>
      </c>
      <c r="BM424" s="25" t="s">
        <v>3088</v>
      </c>
    </row>
    <row r="425" spans="2:65" s="1" customFormat="1" ht="27">
      <c r="B425" s="42"/>
      <c r="C425" s="64"/>
      <c r="D425" s="246" t="s">
        <v>1656</v>
      </c>
      <c r="E425" s="64"/>
      <c r="F425" s="290" t="s">
        <v>14622</v>
      </c>
      <c r="G425" s="64"/>
      <c r="H425" s="64"/>
      <c r="I425" s="173"/>
      <c r="J425" s="64"/>
      <c r="K425" s="64"/>
      <c r="L425" s="62"/>
      <c r="M425" s="291"/>
      <c r="N425" s="43"/>
      <c r="O425" s="43"/>
      <c r="P425" s="43"/>
      <c r="Q425" s="43"/>
      <c r="R425" s="43"/>
      <c r="S425" s="43"/>
      <c r="T425" s="79"/>
      <c r="AT425" s="25" t="s">
        <v>1656</v>
      </c>
      <c r="AU425" s="25" t="s">
        <v>82</v>
      </c>
    </row>
    <row r="426" spans="2:65" s="1" customFormat="1" ht="22.5" customHeight="1">
      <c r="B426" s="42"/>
      <c r="C426" s="203" t="s">
        <v>2419</v>
      </c>
      <c r="D426" s="203" t="s">
        <v>311</v>
      </c>
      <c r="E426" s="204" t="s">
        <v>9558</v>
      </c>
      <c r="F426" s="205" t="s">
        <v>14623</v>
      </c>
      <c r="G426" s="206" t="s">
        <v>578</v>
      </c>
      <c r="H426" s="207">
        <v>1</v>
      </c>
      <c r="I426" s="208"/>
      <c r="J426" s="209">
        <f>ROUND(I426*H426,2)</f>
        <v>0</v>
      </c>
      <c r="K426" s="205" t="s">
        <v>21</v>
      </c>
      <c r="L426" s="62"/>
      <c r="M426" s="210" t="s">
        <v>21</v>
      </c>
      <c r="N426" s="211" t="s">
        <v>45</v>
      </c>
      <c r="O426" s="43"/>
      <c r="P426" s="212">
        <f>O426*H426</f>
        <v>0</v>
      </c>
      <c r="Q426" s="212">
        <v>0</v>
      </c>
      <c r="R426" s="212">
        <f>Q426*H426</f>
        <v>0</v>
      </c>
      <c r="S426" s="212">
        <v>0</v>
      </c>
      <c r="T426" s="213">
        <f>S426*H426</f>
        <v>0</v>
      </c>
      <c r="AR426" s="25" t="s">
        <v>375</v>
      </c>
      <c r="AT426" s="25" t="s">
        <v>311</v>
      </c>
      <c r="AU426" s="25" t="s">
        <v>82</v>
      </c>
      <c r="AY426" s="25" t="s">
        <v>308</v>
      </c>
      <c r="BE426" s="214">
        <f>IF(N426="základní",J426,0)</f>
        <v>0</v>
      </c>
      <c r="BF426" s="214">
        <f>IF(N426="snížená",J426,0)</f>
        <v>0</v>
      </c>
      <c r="BG426" s="214">
        <f>IF(N426="zákl. přenesená",J426,0)</f>
        <v>0</v>
      </c>
      <c r="BH426" s="214">
        <f>IF(N426="sníž. přenesená",J426,0)</f>
        <v>0</v>
      </c>
      <c r="BI426" s="214">
        <f>IF(N426="nulová",J426,0)</f>
        <v>0</v>
      </c>
      <c r="BJ426" s="25" t="s">
        <v>82</v>
      </c>
      <c r="BK426" s="214">
        <f>ROUND(I426*H426,2)</f>
        <v>0</v>
      </c>
      <c r="BL426" s="25" t="s">
        <v>375</v>
      </c>
      <c r="BM426" s="25" t="s">
        <v>3095</v>
      </c>
    </row>
    <row r="427" spans="2:65" s="1" customFormat="1" ht="27">
      <c r="B427" s="42"/>
      <c r="C427" s="64"/>
      <c r="D427" s="246" t="s">
        <v>1656</v>
      </c>
      <c r="E427" s="64"/>
      <c r="F427" s="290" t="s">
        <v>14624</v>
      </c>
      <c r="G427" s="64"/>
      <c r="H427" s="64"/>
      <c r="I427" s="173"/>
      <c r="J427" s="64"/>
      <c r="K427" s="64"/>
      <c r="L427" s="62"/>
      <c r="M427" s="291"/>
      <c r="N427" s="43"/>
      <c r="O427" s="43"/>
      <c r="P427" s="43"/>
      <c r="Q427" s="43"/>
      <c r="R427" s="43"/>
      <c r="S427" s="43"/>
      <c r="T427" s="79"/>
      <c r="AT427" s="25" t="s">
        <v>1656</v>
      </c>
      <c r="AU427" s="25" t="s">
        <v>82</v>
      </c>
    </row>
    <row r="428" spans="2:65" s="1" customFormat="1" ht="22.5" customHeight="1">
      <c r="B428" s="42"/>
      <c r="C428" s="203" t="s">
        <v>2422</v>
      </c>
      <c r="D428" s="203" t="s">
        <v>311</v>
      </c>
      <c r="E428" s="204" t="s">
        <v>9559</v>
      </c>
      <c r="F428" s="205" t="s">
        <v>14625</v>
      </c>
      <c r="G428" s="206" t="s">
        <v>578</v>
      </c>
      <c r="H428" s="207">
        <v>1</v>
      </c>
      <c r="I428" s="208"/>
      <c r="J428" s="209">
        <f>ROUND(I428*H428,2)</f>
        <v>0</v>
      </c>
      <c r="K428" s="205" t="s">
        <v>21</v>
      </c>
      <c r="L428" s="62"/>
      <c r="M428" s="210" t="s">
        <v>21</v>
      </c>
      <c r="N428" s="211" t="s">
        <v>45</v>
      </c>
      <c r="O428" s="43"/>
      <c r="P428" s="212">
        <f>O428*H428</f>
        <v>0</v>
      </c>
      <c r="Q428" s="212">
        <v>0</v>
      </c>
      <c r="R428" s="212">
        <f>Q428*H428</f>
        <v>0</v>
      </c>
      <c r="S428" s="212">
        <v>0</v>
      </c>
      <c r="T428" s="213">
        <f>S428*H428</f>
        <v>0</v>
      </c>
      <c r="AR428" s="25" t="s">
        <v>375</v>
      </c>
      <c r="AT428" s="25" t="s">
        <v>311</v>
      </c>
      <c r="AU428" s="25" t="s">
        <v>82</v>
      </c>
      <c r="AY428" s="25" t="s">
        <v>308</v>
      </c>
      <c r="BE428" s="214">
        <f>IF(N428="základní",J428,0)</f>
        <v>0</v>
      </c>
      <c r="BF428" s="214">
        <f>IF(N428="snížená",J428,0)</f>
        <v>0</v>
      </c>
      <c r="BG428" s="214">
        <f>IF(N428="zákl. přenesená",J428,0)</f>
        <v>0</v>
      </c>
      <c r="BH428" s="214">
        <f>IF(N428="sníž. přenesená",J428,0)</f>
        <v>0</v>
      </c>
      <c r="BI428" s="214">
        <f>IF(N428="nulová",J428,0)</f>
        <v>0</v>
      </c>
      <c r="BJ428" s="25" t="s">
        <v>82</v>
      </c>
      <c r="BK428" s="214">
        <f>ROUND(I428*H428,2)</f>
        <v>0</v>
      </c>
      <c r="BL428" s="25" t="s">
        <v>375</v>
      </c>
      <c r="BM428" s="25" t="s">
        <v>3107</v>
      </c>
    </row>
    <row r="429" spans="2:65" s="1" customFormat="1" ht="22.5" customHeight="1">
      <c r="B429" s="42"/>
      <c r="C429" s="203" t="s">
        <v>2425</v>
      </c>
      <c r="D429" s="203" t="s">
        <v>311</v>
      </c>
      <c r="E429" s="204" t="s">
        <v>9560</v>
      </c>
      <c r="F429" s="205" t="s">
        <v>14626</v>
      </c>
      <c r="G429" s="206" t="s">
        <v>578</v>
      </c>
      <c r="H429" s="207">
        <v>1</v>
      </c>
      <c r="I429" s="208"/>
      <c r="J429" s="209">
        <f>ROUND(I429*H429,2)</f>
        <v>0</v>
      </c>
      <c r="K429" s="205" t="s">
        <v>21</v>
      </c>
      <c r="L429" s="62"/>
      <c r="M429" s="210" t="s">
        <v>21</v>
      </c>
      <c r="N429" s="211" t="s">
        <v>45</v>
      </c>
      <c r="O429" s="43"/>
      <c r="P429" s="212">
        <f>O429*H429</f>
        <v>0</v>
      </c>
      <c r="Q429" s="212">
        <v>0</v>
      </c>
      <c r="R429" s="212">
        <f>Q429*H429</f>
        <v>0</v>
      </c>
      <c r="S429" s="212">
        <v>0</v>
      </c>
      <c r="T429" s="213">
        <f>S429*H429</f>
        <v>0</v>
      </c>
      <c r="AR429" s="25" t="s">
        <v>375</v>
      </c>
      <c r="AT429" s="25" t="s">
        <v>311</v>
      </c>
      <c r="AU429" s="25" t="s">
        <v>82</v>
      </c>
      <c r="AY429" s="25" t="s">
        <v>308</v>
      </c>
      <c r="BE429" s="214">
        <f>IF(N429="základní",J429,0)</f>
        <v>0</v>
      </c>
      <c r="BF429" s="214">
        <f>IF(N429="snížená",J429,0)</f>
        <v>0</v>
      </c>
      <c r="BG429" s="214">
        <f>IF(N429="zákl. přenesená",J429,0)</f>
        <v>0</v>
      </c>
      <c r="BH429" s="214">
        <f>IF(N429="sníž. přenesená",J429,0)</f>
        <v>0</v>
      </c>
      <c r="BI429" s="214">
        <f>IF(N429="nulová",J429,0)</f>
        <v>0</v>
      </c>
      <c r="BJ429" s="25" t="s">
        <v>82</v>
      </c>
      <c r="BK429" s="214">
        <f>ROUND(I429*H429,2)</f>
        <v>0</v>
      </c>
      <c r="BL429" s="25" t="s">
        <v>375</v>
      </c>
      <c r="BM429" s="25" t="s">
        <v>3119</v>
      </c>
    </row>
    <row r="430" spans="2:65" s="1" customFormat="1" ht="27">
      <c r="B430" s="42"/>
      <c r="C430" s="64"/>
      <c r="D430" s="246" t="s">
        <v>1656</v>
      </c>
      <c r="E430" s="64"/>
      <c r="F430" s="290" t="s">
        <v>14627</v>
      </c>
      <c r="G430" s="64"/>
      <c r="H430" s="64"/>
      <c r="I430" s="173"/>
      <c r="J430" s="64"/>
      <c r="K430" s="64"/>
      <c r="L430" s="62"/>
      <c r="M430" s="291"/>
      <c r="N430" s="43"/>
      <c r="O430" s="43"/>
      <c r="P430" s="43"/>
      <c r="Q430" s="43"/>
      <c r="R430" s="43"/>
      <c r="S430" s="43"/>
      <c r="T430" s="79"/>
      <c r="AT430" s="25" t="s">
        <v>1656</v>
      </c>
      <c r="AU430" s="25" t="s">
        <v>82</v>
      </c>
    </row>
    <row r="431" spans="2:65" s="1" customFormat="1" ht="22.5" customHeight="1">
      <c r="B431" s="42"/>
      <c r="C431" s="203" t="s">
        <v>2429</v>
      </c>
      <c r="D431" s="203" t="s">
        <v>311</v>
      </c>
      <c r="E431" s="204" t="s">
        <v>9561</v>
      </c>
      <c r="F431" s="205" t="s">
        <v>14628</v>
      </c>
      <c r="G431" s="206" t="s">
        <v>578</v>
      </c>
      <c r="H431" s="207">
        <v>1</v>
      </c>
      <c r="I431" s="208"/>
      <c r="J431" s="209">
        <f>ROUND(I431*H431,2)</f>
        <v>0</v>
      </c>
      <c r="K431" s="205" t="s">
        <v>21</v>
      </c>
      <c r="L431" s="62"/>
      <c r="M431" s="210" t="s">
        <v>21</v>
      </c>
      <c r="N431" s="211" t="s">
        <v>45</v>
      </c>
      <c r="O431" s="43"/>
      <c r="P431" s="212">
        <f>O431*H431</f>
        <v>0</v>
      </c>
      <c r="Q431" s="212">
        <v>0</v>
      </c>
      <c r="R431" s="212">
        <f>Q431*H431</f>
        <v>0</v>
      </c>
      <c r="S431" s="212">
        <v>0</v>
      </c>
      <c r="T431" s="213">
        <f>S431*H431</f>
        <v>0</v>
      </c>
      <c r="AR431" s="25" t="s">
        <v>375</v>
      </c>
      <c r="AT431" s="25" t="s">
        <v>311</v>
      </c>
      <c r="AU431" s="25" t="s">
        <v>82</v>
      </c>
      <c r="AY431" s="25" t="s">
        <v>308</v>
      </c>
      <c r="BE431" s="214">
        <f>IF(N431="základní",J431,0)</f>
        <v>0</v>
      </c>
      <c r="BF431" s="214">
        <f>IF(N431="snížená",J431,0)</f>
        <v>0</v>
      </c>
      <c r="BG431" s="214">
        <f>IF(N431="zákl. přenesená",J431,0)</f>
        <v>0</v>
      </c>
      <c r="BH431" s="214">
        <f>IF(N431="sníž. přenesená",J431,0)</f>
        <v>0</v>
      </c>
      <c r="BI431" s="214">
        <f>IF(N431="nulová",J431,0)</f>
        <v>0</v>
      </c>
      <c r="BJ431" s="25" t="s">
        <v>82</v>
      </c>
      <c r="BK431" s="214">
        <f>ROUND(I431*H431,2)</f>
        <v>0</v>
      </c>
      <c r="BL431" s="25" t="s">
        <v>375</v>
      </c>
      <c r="BM431" s="25" t="s">
        <v>3129</v>
      </c>
    </row>
    <row r="432" spans="2:65" s="1" customFormat="1" ht="27">
      <c r="B432" s="42"/>
      <c r="C432" s="64"/>
      <c r="D432" s="246" t="s">
        <v>1656</v>
      </c>
      <c r="E432" s="64"/>
      <c r="F432" s="290" t="s">
        <v>14629</v>
      </c>
      <c r="G432" s="64"/>
      <c r="H432" s="64"/>
      <c r="I432" s="173"/>
      <c r="J432" s="64"/>
      <c r="K432" s="64"/>
      <c r="L432" s="62"/>
      <c r="M432" s="291"/>
      <c r="N432" s="43"/>
      <c r="O432" s="43"/>
      <c r="P432" s="43"/>
      <c r="Q432" s="43"/>
      <c r="R432" s="43"/>
      <c r="S432" s="43"/>
      <c r="T432" s="79"/>
      <c r="AT432" s="25" t="s">
        <v>1656</v>
      </c>
      <c r="AU432" s="25" t="s">
        <v>82</v>
      </c>
    </row>
    <row r="433" spans="2:65" s="1" customFormat="1" ht="22.5" customHeight="1">
      <c r="B433" s="42"/>
      <c r="C433" s="203" t="s">
        <v>2432</v>
      </c>
      <c r="D433" s="203" t="s">
        <v>311</v>
      </c>
      <c r="E433" s="204" t="s">
        <v>9562</v>
      </c>
      <c r="F433" s="205" t="s">
        <v>14630</v>
      </c>
      <c r="G433" s="206" t="s">
        <v>578</v>
      </c>
      <c r="H433" s="207">
        <v>1</v>
      </c>
      <c r="I433" s="208"/>
      <c r="J433" s="209">
        <f>ROUND(I433*H433,2)</f>
        <v>0</v>
      </c>
      <c r="K433" s="205" t="s">
        <v>21</v>
      </c>
      <c r="L433" s="62"/>
      <c r="M433" s="210" t="s">
        <v>21</v>
      </c>
      <c r="N433" s="211" t="s">
        <v>45</v>
      </c>
      <c r="O433" s="43"/>
      <c r="P433" s="212">
        <f>O433*H433</f>
        <v>0</v>
      </c>
      <c r="Q433" s="212">
        <v>0</v>
      </c>
      <c r="R433" s="212">
        <f>Q433*H433</f>
        <v>0</v>
      </c>
      <c r="S433" s="212">
        <v>0</v>
      </c>
      <c r="T433" s="213">
        <f>S433*H433</f>
        <v>0</v>
      </c>
      <c r="AR433" s="25" t="s">
        <v>375</v>
      </c>
      <c r="AT433" s="25" t="s">
        <v>311</v>
      </c>
      <c r="AU433" s="25" t="s">
        <v>82</v>
      </c>
      <c r="AY433" s="25" t="s">
        <v>308</v>
      </c>
      <c r="BE433" s="214">
        <f>IF(N433="základní",J433,0)</f>
        <v>0</v>
      </c>
      <c r="BF433" s="214">
        <f>IF(N433="snížená",J433,0)</f>
        <v>0</v>
      </c>
      <c r="BG433" s="214">
        <f>IF(N433="zákl. přenesená",J433,0)</f>
        <v>0</v>
      </c>
      <c r="BH433" s="214">
        <f>IF(N433="sníž. přenesená",J433,0)</f>
        <v>0</v>
      </c>
      <c r="BI433" s="214">
        <f>IF(N433="nulová",J433,0)</f>
        <v>0</v>
      </c>
      <c r="BJ433" s="25" t="s">
        <v>82</v>
      </c>
      <c r="BK433" s="214">
        <f>ROUND(I433*H433,2)</f>
        <v>0</v>
      </c>
      <c r="BL433" s="25" t="s">
        <v>375</v>
      </c>
      <c r="BM433" s="25" t="s">
        <v>3140</v>
      </c>
    </row>
    <row r="434" spans="2:65" s="1" customFormat="1" ht="27">
      <c r="B434" s="42"/>
      <c r="C434" s="64"/>
      <c r="D434" s="246" t="s">
        <v>1656</v>
      </c>
      <c r="E434" s="64"/>
      <c r="F434" s="290" t="s">
        <v>14631</v>
      </c>
      <c r="G434" s="64"/>
      <c r="H434" s="64"/>
      <c r="I434" s="173"/>
      <c r="J434" s="64"/>
      <c r="K434" s="64"/>
      <c r="L434" s="62"/>
      <c r="M434" s="291"/>
      <c r="N434" s="43"/>
      <c r="O434" s="43"/>
      <c r="P434" s="43"/>
      <c r="Q434" s="43"/>
      <c r="R434" s="43"/>
      <c r="S434" s="43"/>
      <c r="T434" s="79"/>
      <c r="AT434" s="25" t="s">
        <v>1656</v>
      </c>
      <c r="AU434" s="25" t="s">
        <v>82</v>
      </c>
    </row>
    <row r="435" spans="2:65" s="1" customFormat="1" ht="22.5" customHeight="1">
      <c r="B435" s="42"/>
      <c r="C435" s="203" t="s">
        <v>2436</v>
      </c>
      <c r="D435" s="203" t="s">
        <v>311</v>
      </c>
      <c r="E435" s="204" t="s">
        <v>5824</v>
      </c>
      <c r="F435" s="205" t="s">
        <v>14632</v>
      </c>
      <c r="G435" s="206" t="s">
        <v>578</v>
      </c>
      <c r="H435" s="207">
        <v>1</v>
      </c>
      <c r="I435" s="208"/>
      <c r="J435" s="209">
        <f>ROUND(I435*H435,2)</f>
        <v>0</v>
      </c>
      <c r="K435" s="205" t="s">
        <v>21</v>
      </c>
      <c r="L435" s="62"/>
      <c r="M435" s="210" t="s">
        <v>21</v>
      </c>
      <c r="N435" s="211" t="s">
        <v>45</v>
      </c>
      <c r="O435" s="43"/>
      <c r="P435" s="212">
        <f>O435*H435</f>
        <v>0</v>
      </c>
      <c r="Q435" s="212">
        <v>0</v>
      </c>
      <c r="R435" s="212">
        <f>Q435*H435</f>
        <v>0</v>
      </c>
      <c r="S435" s="212">
        <v>0</v>
      </c>
      <c r="T435" s="213">
        <f>S435*H435</f>
        <v>0</v>
      </c>
      <c r="AR435" s="25" t="s">
        <v>375</v>
      </c>
      <c r="AT435" s="25" t="s">
        <v>311</v>
      </c>
      <c r="AU435" s="25" t="s">
        <v>82</v>
      </c>
      <c r="AY435" s="25" t="s">
        <v>308</v>
      </c>
      <c r="BE435" s="214">
        <f>IF(N435="základní",J435,0)</f>
        <v>0</v>
      </c>
      <c r="BF435" s="214">
        <f>IF(N435="snížená",J435,0)</f>
        <v>0</v>
      </c>
      <c r="BG435" s="214">
        <f>IF(N435="zákl. přenesená",J435,0)</f>
        <v>0</v>
      </c>
      <c r="BH435" s="214">
        <f>IF(N435="sníž. přenesená",J435,0)</f>
        <v>0</v>
      </c>
      <c r="BI435" s="214">
        <f>IF(N435="nulová",J435,0)</f>
        <v>0</v>
      </c>
      <c r="BJ435" s="25" t="s">
        <v>82</v>
      </c>
      <c r="BK435" s="214">
        <f>ROUND(I435*H435,2)</f>
        <v>0</v>
      </c>
      <c r="BL435" s="25" t="s">
        <v>375</v>
      </c>
      <c r="BM435" s="25" t="s">
        <v>3152</v>
      </c>
    </row>
    <row r="436" spans="2:65" s="1" customFormat="1" ht="40.5">
      <c r="B436" s="42"/>
      <c r="C436" s="64"/>
      <c r="D436" s="246" t="s">
        <v>1656</v>
      </c>
      <c r="E436" s="64"/>
      <c r="F436" s="290" t="s">
        <v>14633</v>
      </c>
      <c r="G436" s="64"/>
      <c r="H436" s="64"/>
      <c r="I436" s="173"/>
      <c r="J436" s="64"/>
      <c r="K436" s="64"/>
      <c r="L436" s="62"/>
      <c r="M436" s="291"/>
      <c r="N436" s="43"/>
      <c r="O436" s="43"/>
      <c r="P436" s="43"/>
      <c r="Q436" s="43"/>
      <c r="R436" s="43"/>
      <c r="S436" s="43"/>
      <c r="T436" s="79"/>
      <c r="AT436" s="25" t="s">
        <v>1656</v>
      </c>
      <c r="AU436" s="25" t="s">
        <v>82</v>
      </c>
    </row>
    <row r="437" spans="2:65" s="1" customFormat="1" ht="22.5" customHeight="1">
      <c r="B437" s="42"/>
      <c r="C437" s="203" t="s">
        <v>2440</v>
      </c>
      <c r="D437" s="203" t="s">
        <v>311</v>
      </c>
      <c r="E437" s="204" t="s">
        <v>5826</v>
      </c>
      <c r="F437" s="205" t="s">
        <v>14634</v>
      </c>
      <c r="G437" s="206" t="s">
        <v>578</v>
      </c>
      <c r="H437" s="207">
        <v>1</v>
      </c>
      <c r="I437" s="208"/>
      <c r="J437" s="209">
        <f>ROUND(I437*H437,2)</f>
        <v>0</v>
      </c>
      <c r="K437" s="205" t="s">
        <v>21</v>
      </c>
      <c r="L437" s="62"/>
      <c r="M437" s="210" t="s">
        <v>21</v>
      </c>
      <c r="N437" s="211" t="s">
        <v>45</v>
      </c>
      <c r="O437" s="43"/>
      <c r="P437" s="212">
        <f>O437*H437</f>
        <v>0</v>
      </c>
      <c r="Q437" s="212">
        <v>0</v>
      </c>
      <c r="R437" s="212">
        <f>Q437*H437</f>
        <v>0</v>
      </c>
      <c r="S437" s="212">
        <v>0</v>
      </c>
      <c r="T437" s="213">
        <f>S437*H437</f>
        <v>0</v>
      </c>
      <c r="AR437" s="25" t="s">
        <v>375</v>
      </c>
      <c r="AT437" s="25" t="s">
        <v>311</v>
      </c>
      <c r="AU437" s="25" t="s">
        <v>82</v>
      </c>
      <c r="AY437" s="25" t="s">
        <v>308</v>
      </c>
      <c r="BE437" s="214">
        <f>IF(N437="základní",J437,0)</f>
        <v>0</v>
      </c>
      <c r="BF437" s="214">
        <f>IF(N437="snížená",J437,0)</f>
        <v>0</v>
      </c>
      <c r="BG437" s="214">
        <f>IF(N437="zákl. přenesená",J437,0)</f>
        <v>0</v>
      </c>
      <c r="BH437" s="214">
        <f>IF(N437="sníž. přenesená",J437,0)</f>
        <v>0</v>
      </c>
      <c r="BI437" s="214">
        <f>IF(N437="nulová",J437,0)</f>
        <v>0</v>
      </c>
      <c r="BJ437" s="25" t="s">
        <v>82</v>
      </c>
      <c r="BK437" s="214">
        <f>ROUND(I437*H437,2)</f>
        <v>0</v>
      </c>
      <c r="BL437" s="25" t="s">
        <v>375</v>
      </c>
      <c r="BM437" s="25" t="s">
        <v>3164</v>
      </c>
    </row>
    <row r="438" spans="2:65" s="1" customFormat="1" ht="27">
      <c r="B438" s="42"/>
      <c r="C438" s="64"/>
      <c r="D438" s="223" t="s">
        <v>1656</v>
      </c>
      <c r="E438" s="64"/>
      <c r="F438" s="292" t="s">
        <v>14635</v>
      </c>
      <c r="G438" s="64"/>
      <c r="H438" s="64"/>
      <c r="I438" s="173"/>
      <c r="J438" s="64"/>
      <c r="K438" s="64"/>
      <c r="L438" s="62"/>
      <c r="M438" s="291"/>
      <c r="N438" s="43"/>
      <c r="O438" s="43"/>
      <c r="P438" s="43"/>
      <c r="Q438" s="43"/>
      <c r="R438" s="43"/>
      <c r="S438" s="43"/>
      <c r="T438" s="79"/>
      <c r="AT438" s="25" t="s">
        <v>1656</v>
      </c>
      <c r="AU438" s="25" t="s">
        <v>82</v>
      </c>
    </row>
    <row r="439" spans="2:65" s="11" customFormat="1" ht="37.35" customHeight="1">
      <c r="B439" s="186"/>
      <c r="C439" s="187"/>
      <c r="D439" s="200" t="s">
        <v>73</v>
      </c>
      <c r="E439" s="296" t="s">
        <v>10382</v>
      </c>
      <c r="F439" s="296" t="s">
        <v>14690</v>
      </c>
      <c r="G439" s="187"/>
      <c r="H439" s="187"/>
      <c r="I439" s="190"/>
      <c r="J439" s="297">
        <f>BK439</f>
        <v>0</v>
      </c>
      <c r="K439" s="187"/>
      <c r="L439" s="192"/>
      <c r="M439" s="193"/>
      <c r="N439" s="194"/>
      <c r="O439" s="194"/>
      <c r="P439" s="195">
        <f>SUM(P440:P458)</f>
        <v>0</v>
      </c>
      <c r="Q439" s="194"/>
      <c r="R439" s="195">
        <f>SUM(R440:R458)</f>
        <v>0</v>
      </c>
      <c r="S439" s="194"/>
      <c r="T439" s="196">
        <f>SUM(T440:T458)</f>
        <v>0</v>
      </c>
      <c r="AR439" s="197" t="s">
        <v>84</v>
      </c>
      <c r="AT439" s="198" t="s">
        <v>73</v>
      </c>
      <c r="AU439" s="198" t="s">
        <v>74</v>
      </c>
      <c r="AY439" s="197" t="s">
        <v>308</v>
      </c>
      <c r="BK439" s="199">
        <f>SUM(BK440:BK458)</f>
        <v>0</v>
      </c>
    </row>
    <row r="440" spans="2:65" s="1" customFormat="1" ht="22.5" customHeight="1">
      <c r="B440" s="42"/>
      <c r="C440" s="203" t="s">
        <v>2446</v>
      </c>
      <c r="D440" s="203" t="s">
        <v>311</v>
      </c>
      <c r="E440" s="204" t="s">
        <v>5867</v>
      </c>
      <c r="F440" s="205" t="s">
        <v>14691</v>
      </c>
      <c r="G440" s="206" t="s">
        <v>578</v>
      </c>
      <c r="H440" s="207">
        <v>3</v>
      </c>
      <c r="I440" s="208"/>
      <c r="J440" s="209">
        <f>ROUND(I440*H440,2)</f>
        <v>0</v>
      </c>
      <c r="K440" s="205" t="s">
        <v>21</v>
      </c>
      <c r="L440" s="62"/>
      <c r="M440" s="210" t="s">
        <v>21</v>
      </c>
      <c r="N440" s="211" t="s">
        <v>45</v>
      </c>
      <c r="O440" s="43"/>
      <c r="P440" s="212">
        <f>O440*H440</f>
        <v>0</v>
      </c>
      <c r="Q440" s="212">
        <v>0</v>
      </c>
      <c r="R440" s="212">
        <f>Q440*H440</f>
        <v>0</v>
      </c>
      <c r="S440" s="212">
        <v>0</v>
      </c>
      <c r="T440" s="213">
        <f>S440*H440</f>
        <v>0</v>
      </c>
      <c r="AR440" s="25" t="s">
        <v>375</v>
      </c>
      <c r="AT440" s="25" t="s">
        <v>311</v>
      </c>
      <c r="AU440" s="25" t="s">
        <v>82</v>
      </c>
      <c r="AY440" s="25" t="s">
        <v>308</v>
      </c>
      <c r="BE440" s="214">
        <f>IF(N440="základní",J440,0)</f>
        <v>0</v>
      </c>
      <c r="BF440" s="214">
        <f>IF(N440="snížená",J440,0)</f>
        <v>0</v>
      </c>
      <c r="BG440" s="214">
        <f>IF(N440="zákl. přenesená",J440,0)</f>
        <v>0</v>
      </c>
      <c r="BH440" s="214">
        <f>IF(N440="sníž. přenesená",J440,0)</f>
        <v>0</v>
      </c>
      <c r="BI440" s="214">
        <f>IF(N440="nulová",J440,0)</f>
        <v>0</v>
      </c>
      <c r="BJ440" s="25" t="s">
        <v>82</v>
      </c>
      <c r="BK440" s="214">
        <f>ROUND(I440*H440,2)</f>
        <v>0</v>
      </c>
      <c r="BL440" s="25" t="s">
        <v>375</v>
      </c>
      <c r="BM440" s="25" t="s">
        <v>3177</v>
      </c>
    </row>
    <row r="441" spans="2:65" s="1" customFormat="1" ht="27">
      <c r="B441" s="42"/>
      <c r="C441" s="64"/>
      <c r="D441" s="246" t="s">
        <v>1656</v>
      </c>
      <c r="E441" s="64"/>
      <c r="F441" s="290" t="s">
        <v>14617</v>
      </c>
      <c r="G441" s="64"/>
      <c r="H441" s="64"/>
      <c r="I441" s="173"/>
      <c r="J441" s="64"/>
      <c r="K441" s="64"/>
      <c r="L441" s="62"/>
      <c r="M441" s="291"/>
      <c r="N441" s="43"/>
      <c r="O441" s="43"/>
      <c r="P441" s="43"/>
      <c r="Q441" s="43"/>
      <c r="R441" s="43"/>
      <c r="S441" s="43"/>
      <c r="T441" s="79"/>
      <c r="AT441" s="25" t="s">
        <v>1656</v>
      </c>
      <c r="AU441" s="25" t="s">
        <v>82</v>
      </c>
    </row>
    <row r="442" spans="2:65" s="1" customFormat="1" ht="22.5" customHeight="1">
      <c r="B442" s="42"/>
      <c r="C442" s="203" t="s">
        <v>2450</v>
      </c>
      <c r="D442" s="203" t="s">
        <v>311</v>
      </c>
      <c r="E442" s="204" t="s">
        <v>9555</v>
      </c>
      <c r="F442" s="205" t="s">
        <v>14618</v>
      </c>
      <c r="G442" s="206" t="s">
        <v>578</v>
      </c>
      <c r="H442" s="207">
        <v>3</v>
      </c>
      <c r="I442" s="208"/>
      <c r="J442" s="209">
        <f>ROUND(I442*H442,2)</f>
        <v>0</v>
      </c>
      <c r="K442" s="205" t="s">
        <v>21</v>
      </c>
      <c r="L442" s="62"/>
      <c r="M442" s="210" t="s">
        <v>21</v>
      </c>
      <c r="N442" s="211" t="s">
        <v>45</v>
      </c>
      <c r="O442" s="43"/>
      <c r="P442" s="212">
        <f>O442*H442</f>
        <v>0</v>
      </c>
      <c r="Q442" s="212">
        <v>0</v>
      </c>
      <c r="R442" s="212">
        <f>Q442*H442</f>
        <v>0</v>
      </c>
      <c r="S442" s="212">
        <v>0</v>
      </c>
      <c r="T442" s="213">
        <f>S442*H442</f>
        <v>0</v>
      </c>
      <c r="AR442" s="25" t="s">
        <v>375</v>
      </c>
      <c r="AT442" s="25" t="s">
        <v>311</v>
      </c>
      <c r="AU442" s="25" t="s">
        <v>82</v>
      </c>
      <c r="AY442" s="25" t="s">
        <v>308</v>
      </c>
      <c r="BE442" s="214">
        <f>IF(N442="základní",J442,0)</f>
        <v>0</v>
      </c>
      <c r="BF442" s="214">
        <f>IF(N442="snížená",J442,0)</f>
        <v>0</v>
      </c>
      <c r="BG442" s="214">
        <f>IF(N442="zákl. přenesená",J442,0)</f>
        <v>0</v>
      </c>
      <c r="BH442" s="214">
        <f>IF(N442="sníž. přenesená",J442,0)</f>
        <v>0</v>
      </c>
      <c r="BI442" s="214">
        <f>IF(N442="nulová",J442,0)</f>
        <v>0</v>
      </c>
      <c r="BJ442" s="25" t="s">
        <v>82</v>
      </c>
      <c r="BK442" s="214">
        <f>ROUND(I442*H442,2)</f>
        <v>0</v>
      </c>
      <c r="BL442" s="25" t="s">
        <v>375</v>
      </c>
      <c r="BM442" s="25" t="s">
        <v>3186</v>
      </c>
    </row>
    <row r="443" spans="2:65" s="1" customFormat="1" ht="27">
      <c r="B443" s="42"/>
      <c r="C443" s="64"/>
      <c r="D443" s="246" t="s">
        <v>1656</v>
      </c>
      <c r="E443" s="64"/>
      <c r="F443" s="290" t="s">
        <v>14619</v>
      </c>
      <c r="G443" s="64"/>
      <c r="H443" s="64"/>
      <c r="I443" s="173"/>
      <c r="J443" s="64"/>
      <c r="K443" s="64"/>
      <c r="L443" s="62"/>
      <c r="M443" s="291"/>
      <c r="N443" s="43"/>
      <c r="O443" s="43"/>
      <c r="P443" s="43"/>
      <c r="Q443" s="43"/>
      <c r="R443" s="43"/>
      <c r="S443" s="43"/>
      <c r="T443" s="79"/>
      <c r="AT443" s="25" t="s">
        <v>1656</v>
      </c>
      <c r="AU443" s="25" t="s">
        <v>82</v>
      </c>
    </row>
    <row r="444" spans="2:65" s="1" customFormat="1" ht="22.5" customHeight="1">
      <c r="B444" s="42"/>
      <c r="C444" s="203" t="s">
        <v>2456</v>
      </c>
      <c r="D444" s="203" t="s">
        <v>311</v>
      </c>
      <c r="E444" s="204" t="s">
        <v>9557</v>
      </c>
      <c r="F444" s="205" t="s">
        <v>14621</v>
      </c>
      <c r="G444" s="206" t="s">
        <v>578</v>
      </c>
      <c r="H444" s="207">
        <v>1</v>
      </c>
      <c r="I444" s="208"/>
      <c r="J444" s="209">
        <f>ROUND(I444*H444,2)</f>
        <v>0</v>
      </c>
      <c r="K444" s="205" t="s">
        <v>21</v>
      </c>
      <c r="L444" s="62"/>
      <c r="M444" s="210" t="s">
        <v>21</v>
      </c>
      <c r="N444" s="211" t="s">
        <v>45</v>
      </c>
      <c r="O444" s="43"/>
      <c r="P444" s="212">
        <f>O444*H444</f>
        <v>0</v>
      </c>
      <c r="Q444" s="212">
        <v>0</v>
      </c>
      <c r="R444" s="212">
        <f>Q444*H444</f>
        <v>0</v>
      </c>
      <c r="S444" s="212">
        <v>0</v>
      </c>
      <c r="T444" s="213">
        <f>S444*H444</f>
        <v>0</v>
      </c>
      <c r="AR444" s="25" t="s">
        <v>375</v>
      </c>
      <c r="AT444" s="25" t="s">
        <v>311</v>
      </c>
      <c r="AU444" s="25" t="s">
        <v>82</v>
      </c>
      <c r="AY444" s="25" t="s">
        <v>308</v>
      </c>
      <c r="BE444" s="214">
        <f>IF(N444="základní",J444,0)</f>
        <v>0</v>
      </c>
      <c r="BF444" s="214">
        <f>IF(N444="snížená",J444,0)</f>
        <v>0</v>
      </c>
      <c r="BG444" s="214">
        <f>IF(N444="zákl. přenesená",J444,0)</f>
        <v>0</v>
      </c>
      <c r="BH444" s="214">
        <f>IF(N444="sníž. přenesená",J444,0)</f>
        <v>0</v>
      </c>
      <c r="BI444" s="214">
        <f>IF(N444="nulová",J444,0)</f>
        <v>0</v>
      </c>
      <c r="BJ444" s="25" t="s">
        <v>82</v>
      </c>
      <c r="BK444" s="214">
        <f>ROUND(I444*H444,2)</f>
        <v>0</v>
      </c>
      <c r="BL444" s="25" t="s">
        <v>375</v>
      </c>
      <c r="BM444" s="25" t="s">
        <v>3194</v>
      </c>
    </row>
    <row r="445" spans="2:65" s="1" customFormat="1" ht="27">
      <c r="B445" s="42"/>
      <c r="C445" s="64"/>
      <c r="D445" s="246" t="s">
        <v>1656</v>
      </c>
      <c r="E445" s="64"/>
      <c r="F445" s="290" t="s">
        <v>14622</v>
      </c>
      <c r="G445" s="64"/>
      <c r="H445" s="64"/>
      <c r="I445" s="173"/>
      <c r="J445" s="64"/>
      <c r="K445" s="64"/>
      <c r="L445" s="62"/>
      <c r="M445" s="291"/>
      <c r="N445" s="43"/>
      <c r="O445" s="43"/>
      <c r="P445" s="43"/>
      <c r="Q445" s="43"/>
      <c r="R445" s="43"/>
      <c r="S445" s="43"/>
      <c r="T445" s="79"/>
      <c r="AT445" s="25" t="s">
        <v>1656</v>
      </c>
      <c r="AU445" s="25" t="s">
        <v>82</v>
      </c>
    </row>
    <row r="446" spans="2:65" s="1" customFormat="1" ht="22.5" customHeight="1">
      <c r="B446" s="42"/>
      <c r="C446" s="203" t="s">
        <v>2458</v>
      </c>
      <c r="D446" s="203" t="s">
        <v>311</v>
      </c>
      <c r="E446" s="204" t="s">
        <v>9556</v>
      </c>
      <c r="F446" s="205" t="s">
        <v>14620</v>
      </c>
      <c r="G446" s="206" t="s">
        <v>578</v>
      </c>
      <c r="H446" s="207">
        <v>1</v>
      </c>
      <c r="I446" s="208"/>
      <c r="J446" s="209">
        <f>ROUND(I446*H446,2)</f>
        <v>0</v>
      </c>
      <c r="K446" s="205" t="s">
        <v>21</v>
      </c>
      <c r="L446" s="62"/>
      <c r="M446" s="210" t="s">
        <v>21</v>
      </c>
      <c r="N446" s="211" t="s">
        <v>45</v>
      </c>
      <c r="O446" s="43"/>
      <c r="P446" s="212">
        <f>O446*H446</f>
        <v>0</v>
      </c>
      <c r="Q446" s="212">
        <v>0</v>
      </c>
      <c r="R446" s="212">
        <f>Q446*H446</f>
        <v>0</v>
      </c>
      <c r="S446" s="212">
        <v>0</v>
      </c>
      <c r="T446" s="213">
        <f>S446*H446</f>
        <v>0</v>
      </c>
      <c r="AR446" s="25" t="s">
        <v>375</v>
      </c>
      <c r="AT446" s="25" t="s">
        <v>311</v>
      </c>
      <c r="AU446" s="25" t="s">
        <v>82</v>
      </c>
      <c r="AY446" s="25" t="s">
        <v>308</v>
      </c>
      <c r="BE446" s="214">
        <f>IF(N446="základní",J446,0)</f>
        <v>0</v>
      </c>
      <c r="BF446" s="214">
        <f>IF(N446="snížená",J446,0)</f>
        <v>0</v>
      </c>
      <c r="BG446" s="214">
        <f>IF(N446="zákl. přenesená",J446,0)</f>
        <v>0</v>
      </c>
      <c r="BH446" s="214">
        <f>IF(N446="sníž. přenesená",J446,0)</f>
        <v>0</v>
      </c>
      <c r="BI446" s="214">
        <f>IF(N446="nulová",J446,0)</f>
        <v>0</v>
      </c>
      <c r="BJ446" s="25" t="s">
        <v>82</v>
      </c>
      <c r="BK446" s="214">
        <f>ROUND(I446*H446,2)</f>
        <v>0</v>
      </c>
      <c r="BL446" s="25" t="s">
        <v>375</v>
      </c>
      <c r="BM446" s="25" t="s">
        <v>3202</v>
      </c>
    </row>
    <row r="447" spans="2:65" s="1" customFormat="1" ht="22.5" customHeight="1">
      <c r="B447" s="42"/>
      <c r="C447" s="203" t="s">
        <v>2464</v>
      </c>
      <c r="D447" s="203" t="s">
        <v>311</v>
      </c>
      <c r="E447" s="204" t="s">
        <v>9562</v>
      </c>
      <c r="F447" s="205" t="s">
        <v>14630</v>
      </c>
      <c r="G447" s="206" t="s">
        <v>578</v>
      </c>
      <c r="H447" s="207">
        <v>2</v>
      </c>
      <c r="I447" s="208"/>
      <c r="J447" s="209">
        <f>ROUND(I447*H447,2)</f>
        <v>0</v>
      </c>
      <c r="K447" s="205" t="s">
        <v>21</v>
      </c>
      <c r="L447" s="62"/>
      <c r="M447" s="210" t="s">
        <v>21</v>
      </c>
      <c r="N447" s="211" t="s">
        <v>45</v>
      </c>
      <c r="O447" s="43"/>
      <c r="P447" s="212">
        <f>O447*H447</f>
        <v>0</v>
      </c>
      <c r="Q447" s="212">
        <v>0</v>
      </c>
      <c r="R447" s="212">
        <f>Q447*H447</f>
        <v>0</v>
      </c>
      <c r="S447" s="212">
        <v>0</v>
      </c>
      <c r="T447" s="213">
        <f>S447*H447</f>
        <v>0</v>
      </c>
      <c r="AR447" s="25" t="s">
        <v>375</v>
      </c>
      <c r="AT447" s="25" t="s">
        <v>311</v>
      </c>
      <c r="AU447" s="25" t="s">
        <v>82</v>
      </c>
      <c r="AY447" s="25" t="s">
        <v>308</v>
      </c>
      <c r="BE447" s="214">
        <f>IF(N447="základní",J447,0)</f>
        <v>0</v>
      </c>
      <c r="BF447" s="214">
        <f>IF(N447="snížená",J447,0)</f>
        <v>0</v>
      </c>
      <c r="BG447" s="214">
        <f>IF(N447="zákl. přenesená",J447,0)</f>
        <v>0</v>
      </c>
      <c r="BH447" s="214">
        <f>IF(N447="sníž. přenesená",J447,0)</f>
        <v>0</v>
      </c>
      <c r="BI447" s="214">
        <f>IF(N447="nulová",J447,0)</f>
        <v>0</v>
      </c>
      <c r="BJ447" s="25" t="s">
        <v>82</v>
      </c>
      <c r="BK447" s="214">
        <f>ROUND(I447*H447,2)</f>
        <v>0</v>
      </c>
      <c r="BL447" s="25" t="s">
        <v>375</v>
      </c>
      <c r="BM447" s="25" t="s">
        <v>3210</v>
      </c>
    </row>
    <row r="448" spans="2:65" s="1" customFormat="1" ht="27">
      <c r="B448" s="42"/>
      <c r="C448" s="64"/>
      <c r="D448" s="246" t="s">
        <v>1656</v>
      </c>
      <c r="E448" s="64"/>
      <c r="F448" s="290" t="s">
        <v>14683</v>
      </c>
      <c r="G448" s="64"/>
      <c r="H448" s="64"/>
      <c r="I448" s="173"/>
      <c r="J448" s="64"/>
      <c r="K448" s="64"/>
      <c r="L448" s="62"/>
      <c r="M448" s="291"/>
      <c r="N448" s="43"/>
      <c r="O448" s="43"/>
      <c r="P448" s="43"/>
      <c r="Q448" s="43"/>
      <c r="R448" s="43"/>
      <c r="S448" s="43"/>
      <c r="T448" s="79"/>
      <c r="AT448" s="25" t="s">
        <v>1656</v>
      </c>
      <c r="AU448" s="25" t="s">
        <v>82</v>
      </c>
    </row>
    <row r="449" spans="2:65" s="1" customFormat="1" ht="22.5" customHeight="1">
      <c r="B449" s="42"/>
      <c r="C449" s="203" t="s">
        <v>2469</v>
      </c>
      <c r="D449" s="203" t="s">
        <v>311</v>
      </c>
      <c r="E449" s="204" t="s">
        <v>5855</v>
      </c>
      <c r="F449" s="205" t="s">
        <v>14665</v>
      </c>
      <c r="G449" s="206" t="s">
        <v>578</v>
      </c>
      <c r="H449" s="207">
        <v>1</v>
      </c>
      <c r="I449" s="208"/>
      <c r="J449" s="209">
        <f>ROUND(I449*H449,2)</f>
        <v>0</v>
      </c>
      <c r="K449" s="205" t="s">
        <v>21</v>
      </c>
      <c r="L449" s="62"/>
      <c r="M449" s="210" t="s">
        <v>21</v>
      </c>
      <c r="N449" s="211" t="s">
        <v>45</v>
      </c>
      <c r="O449" s="43"/>
      <c r="P449" s="212">
        <f>O449*H449</f>
        <v>0</v>
      </c>
      <c r="Q449" s="212">
        <v>0</v>
      </c>
      <c r="R449" s="212">
        <f>Q449*H449</f>
        <v>0</v>
      </c>
      <c r="S449" s="212">
        <v>0</v>
      </c>
      <c r="T449" s="213">
        <f>S449*H449</f>
        <v>0</v>
      </c>
      <c r="AR449" s="25" t="s">
        <v>375</v>
      </c>
      <c r="AT449" s="25" t="s">
        <v>311</v>
      </c>
      <c r="AU449" s="25" t="s">
        <v>82</v>
      </c>
      <c r="AY449" s="25" t="s">
        <v>308</v>
      </c>
      <c r="BE449" s="214">
        <f>IF(N449="základní",J449,0)</f>
        <v>0</v>
      </c>
      <c r="BF449" s="214">
        <f>IF(N449="snížená",J449,0)</f>
        <v>0</v>
      </c>
      <c r="BG449" s="214">
        <f>IF(N449="zákl. přenesená",J449,0)</f>
        <v>0</v>
      </c>
      <c r="BH449" s="214">
        <f>IF(N449="sníž. přenesená",J449,0)</f>
        <v>0</v>
      </c>
      <c r="BI449" s="214">
        <f>IF(N449="nulová",J449,0)</f>
        <v>0</v>
      </c>
      <c r="BJ449" s="25" t="s">
        <v>82</v>
      </c>
      <c r="BK449" s="214">
        <f>ROUND(I449*H449,2)</f>
        <v>0</v>
      </c>
      <c r="BL449" s="25" t="s">
        <v>375</v>
      </c>
      <c r="BM449" s="25" t="s">
        <v>3218</v>
      </c>
    </row>
    <row r="450" spans="2:65" s="1" customFormat="1" ht="40.5">
      <c r="B450" s="42"/>
      <c r="C450" s="64"/>
      <c r="D450" s="246" t="s">
        <v>1656</v>
      </c>
      <c r="E450" s="64"/>
      <c r="F450" s="290" t="s">
        <v>14692</v>
      </c>
      <c r="G450" s="64"/>
      <c r="H450" s="64"/>
      <c r="I450" s="173"/>
      <c r="J450" s="64"/>
      <c r="K450" s="64"/>
      <c r="L450" s="62"/>
      <c r="M450" s="291"/>
      <c r="N450" s="43"/>
      <c r="O450" s="43"/>
      <c r="P450" s="43"/>
      <c r="Q450" s="43"/>
      <c r="R450" s="43"/>
      <c r="S450" s="43"/>
      <c r="T450" s="79"/>
      <c r="AT450" s="25" t="s">
        <v>1656</v>
      </c>
      <c r="AU450" s="25" t="s">
        <v>82</v>
      </c>
    </row>
    <row r="451" spans="2:65" s="1" customFormat="1" ht="22.5" customHeight="1">
      <c r="B451" s="42"/>
      <c r="C451" s="203" t="s">
        <v>2473</v>
      </c>
      <c r="D451" s="203" t="s">
        <v>311</v>
      </c>
      <c r="E451" s="204" t="s">
        <v>5826</v>
      </c>
      <c r="F451" s="205" t="s">
        <v>14634</v>
      </c>
      <c r="G451" s="206" t="s">
        <v>578</v>
      </c>
      <c r="H451" s="207">
        <v>1</v>
      </c>
      <c r="I451" s="208"/>
      <c r="J451" s="209">
        <f>ROUND(I451*H451,2)</f>
        <v>0</v>
      </c>
      <c r="K451" s="205" t="s">
        <v>21</v>
      </c>
      <c r="L451" s="62"/>
      <c r="M451" s="210" t="s">
        <v>21</v>
      </c>
      <c r="N451" s="211" t="s">
        <v>45</v>
      </c>
      <c r="O451" s="43"/>
      <c r="P451" s="212">
        <f>O451*H451</f>
        <v>0</v>
      </c>
      <c r="Q451" s="212">
        <v>0</v>
      </c>
      <c r="R451" s="212">
        <f>Q451*H451</f>
        <v>0</v>
      </c>
      <c r="S451" s="212">
        <v>0</v>
      </c>
      <c r="T451" s="213">
        <f>S451*H451</f>
        <v>0</v>
      </c>
      <c r="AR451" s="25" t="s">
        <v>375</v>
      </c>
      <c r="AT451" s="25" t="s">
        <v>311</v>
      </c>
      <c r="AU451" s="25" t="s">
        <v>82</v>
      </c>
      <c r="AY451" s="25" t="s">
        <v>308</v>
      </c>
      <c r="BE451" s="214">
        <f>IF(N451="základní",J451,0)</f>
        <v>0</v>
      </c>
      <c r="BF451" s="214">
        <f>IF(N451="snížená",J451,0)</f>
        <v>0</v>
      </c>
      <c r="BG451" s="214">
        <f>IF(N451="zákl. přenesená",J451,0)</f>
        <v>0</v>
      </c>
      <c r="BH451" s="214">
        <f>IF(N451="sníž. přenesená",J451,0)</f>
        <v>0</v>
      </c>
      <c r="BI451" s="214">
        <f>IF(N451="nulová",J451,0)</f>
        <v>0</v>
      </c>
      <c r="BJ451" s="25" t="s">
        <v>82</v>
      </c>
      <c r="BK451" s="214">
        <f>ROUND(I451*H451,2)</f>
        <v>0</v>
      </c>
      <c r="BL451" s="25" t="s">
        <v>375</v>
      </c>
      <c r="BM451" s="25" t="s">
        <v>3226</v>
      </c>
    </row>
    <row r="452" spans="2:65" s="1" customFormat="1" ht="27">
      <c r="B452" s="42"/>
      <c r="C452" s="64"/>
      <c r="D452" s="246" t="s">
        <v>1656</v>
      </c>
      <c r="E452" s="64"/>
      <c r="F452" s="290" t="s">
        <v>14693</v>
      </c>
      <c r="G452" s="64"/>
      <c r="H452" s="64"/>
      <c r="I452" s="173"/>
      <c r="J452" s="64"/>
      <c r="K452" s="64"/>
      <c r="L452" s="62"/>
      <c r="M452" s="291"/>
      <c r="N452" s="43"/>
      <c r="O452" s="43"/>
      <c r="P452" s="43"/>
      <c r="Q452" s="43"/>
      <c r="R452" s="43"/>
      <c r="S452" s="43"/>
      <c r="T452" s="79"/>
      <c r="AT452" s="25" t="s">
        <v>1656</v>
      </c>
      <c r="AU452" s="25" t="s">
        <v>82</v>
      </c>
    </row>
    <row r="453" spans="2:65" s="1" customFormat="1" ht="22.5" customHeight="1">
      <c r="B453" s="42"/>
      <c r="C453" s="203" t="s">
        <v>2478</v>
      </c>
      <c r="D453" s="203" t="s">
        <v>311</v>
      </c>
      <c r="E453" s="204" t="s">
        <v>9560</v>
      </c>
      <c r="F453" s="205" t="s">
        <v>14626</v>
      </c>
      <c r="G453" s="206" t="s">
        <v>578</v>
      </c>
      <c r="H453" s="207">
        <v>1</v>
      </c>
      <c r="I453" s="208"/>
      <c r="J453" s="209">
        <f>ROUND(I453*H453,2)</f>
        <v>0</v>
      </c>
      <c r="K453" s="205" t="s">
        <v>21</v>
      </c>
      <c r="L453" s="62"/>
      <c r="M453" s="210" t="s">
        <v>21</v>
      </c>
      <c r="N453" s="211" t="s">
        <v>45</v>
      </c>
      <c r="O453" s="43"/>
      <c r="P453" s="212">
        <f>O453*H453</f>
        <v>0</v>
      </c>
      <c r="Q453" s="212">
        <v>0</v>
      </c>
      <c r="R453" s="212">
        <f>Q453*H453</f>
        <v>0</v>
      </c>
      <c r="S453" s="212">
        <v>0</v>
      </c>
      <c r="T453" s="213">
        <f>S453*H453</f>
        <v>0</v>
      </c>
      <c r="AR453" s="25" t="s">
        <v>375</v>
      </c>
      <c r="AT453" s="25" t="s">
        <v>311</v>
      </c>
      <c r="AU453" s="25" t="s">
        <v>82</v>
      </c>
      <c r="AY453" s="25" t="s">
        <v>308</v>
      </c>
      <c r="BE453" s="214">
        <f>IF(N453="základní",J453,0)</f>
        <v>0</v>
      </c>
      <c r="BF453" s="214">
        <f>IF(N453="snížená",J453,0)</f>
        <v>0</v>
      </c>
      <c r="BG453" s="214">
        <f>IF(N453="zákl. přenesená",J453,0)</f>
        <v>0</v>
      </c>
      <c r="BH453" s="214">
        <f>IF(N453="sníž. přenesená",J453,0)</f>
        <v>0</v>
      </c>
      <c r="BI453" s="214">
        <f>IF(N453="nulová",J453,0)</f>
        <v>0</v>
      </c>
      <c r="BJ453" s="25" t="s">
        <v>82</v>
      </c>
      <c r="BK453" s="214">
        <f>ROUND(I453*H453,2)</f>
        <v>0</v>
      </c>
      <c r="BL453" s="25" t="s">
        <v>375</v>
      </c>
      <c r="BM453" s="25" t="s">
        <v>3234</v>
      </c>
    </row>
    <row r="454" spans="2:65" s="1" customFormat="1" ht="27">
      <c r="B454" s="42"/>
      <c r="C454" s="64"/>
      <c r="D454" s="246" t="s">
        <v>1656</v>
      </c>
      <c r="E454" s="64"/>
      <c r="F454" s="290" t="s">
        <v>14667</v>
      </c>
      <c r="G454" s="64"/>
      <c r="H454" s="64"/>
      <c r="I454" s="173"/>
      <c r="J454" s="64"/>
      <c r="K454" s="64"/>
      <c r="L454" s="62"/>
      <c r="M454" s="291"/>
      <c r="N454" s="43"/>
      <c r="O454" s="43"/>
      <c r="P454" s="43"/>
      <c r="Q454" s="43"/>
      <c r="R454" s="43"/>
      <c r="S454" s="43"/>
      <c r="T454" s="79"/>
      <c r="AT454" s="25" t="s">
        <v>1656</v>
      </c>
      <c r="AU454" s="25" t="s">
        <v>82</v>
      </c>
    </row>
    <row r="455" spans="2:65" s="1" customFormat="1" ht="22.5" customHeight="1">
      <c r="B455" s="42"/>
      <c r="C455" s="203" t="s">
        <v>2482</v>
      </c>
      <c r="D455" s="203" t="s">
        <v>311</v>
      </c>
      <c r="E455" s="204" t="s">
        <v>5869</v>
      </c>
      <c r="F455" s="205" t="s">
        <v>14694</v>
      </c>
      <c r="G455" s="206" t="s">
        <v>578</v>
      </c>
      <c r="H455" s="207">
        <v>3</v>
      </c>
      <c r="I455" s="208"/>
      <c r="J455" s="209">
        <f>ROUND(I455*H455,2)</f>
        <v>0</v>
      </c>
      <c r="K455" s="205" t="s">
        <v>21</v>
      </c>
      <c r="L455" s="62"/>
      <c r="M455" s="210" t="s">
        <v>21</v>
      </c>
      <c r="N455" s="211" t="s">
        <v>45</v>
      </c>
      <c r="O455" s="43"/>
      <c r="P455" s="212">
        <f>O455*H455</f>
        <v>0</v>
      </c>
      <c r="Q455" s="212">
        <v>0</v>
      </c>
      <c r="R455" s="212">
        <f>Q455*H455</f>
        <v>0</v>
      </c>
      <c r="S455" s="212">
        <v>0</v>
      </c>
      <c r="T455" s="213">
        <f>S455*H455</f>
        <v>0</v>
      </c>
      <c r="AR455" s="25" t="s">
        <v>375</v>
      </c>
      <c r="AT455" s="25" t="s">
        <v>311</v>
      </c>
      <c r="AU455" s="25" t="s">
        <v>82</v>
      </c>
      <c r="AY455" s="25" t="s">
        <v>308</v>
      </c>
      <c r="BE455" s="214">
        <f>IF(N455="základní",J455,0)</f>
        <v>0</v>
      </c>
      <c r="BF455" s="214">
        <f>IF(N455="snížená",J455,0)</f>
        <v>0</v>
      </c>
      <c r="BG455" s="214">
        <f>IF(N455="zákl. přenesená",J455,0)</f>
        <v>0</v>
      </c>
      <c r="BH455" s="214">
        <f>IF(N455="sníž. přenesená",J455,0)</f>
        <v>0</v>
      </c>
      <c r="BI455" s="214">
        <f>IF(N455="nulová",J455,0)</f>
        <v>0</v>
      </c>
      <c r="BJ455" s="25" t="s">
        <v>82</v>
      </c>
      <c r="BK455" s="214">
        <f>ROUND(I455*H455,2)</f>
        <v>0</v>
      </c>
      <c r="BL455" s="25" t="s">
        <v>375</v>
      </c>
      <c r="BM455" s="25" t="s">
        <v>3245</v>
      </c>
    </row>
    <row r="456" spans="2:65" s="1" customFormat="1" ht="27">
      <c r="B456" s="42"/>
      <c r="C456" s="64"/>
      <c r="D456" s="246" t="s">
        <v>1656</v>
      </c>
      <c r="E456" s="64"/>
      <c r="F456" s="290" t="s">
        <v>14695</v>
      </c>
      <c r="G456" s="64"/>
      <c r="H456" s="64"/>
      <c r="I456" s="173"/>
      <c r="J456" s="64"/>
      <c r="K456" s="64"/>
      <c r="L456" s="62"/>
      <c r="M456" s="291"/>
      <c r="N456" s="43"/>
      <c r="O456" s="43"/>
      <c r="P456" s="43"/>
      <c r="Q456" s="43"/>
      <c r="R456" s="43"/>
      <c r="S456" s="43"/>
      <c r="T456" s="79"/>
      <c r="AT456" s="25" t="s">
        <v>1656</v>
      </c>
      <c r="AU456" s="25" t="s">
        <v>82</v>
      </c>
    </row>
    <row r="457" spans="2:65" s="1" customFormat="1" ht="22.5" customHeight="1">
      <c r="B457" s="42"/>
      <c r="C457" s="203" t="s">
        <v>2486</v>
      </c>
      <c r="D457" s="203" t="s">
        <v>311</v>
      </c>
      <c r="E457" s="204" t="s">
        <v>5871</v>
      </c>
      <c r="F457" s="205" t="s">
        <v>14696</v>
      </c>
      <c r="G457" s="206" t="s">
        <v>578</v>
      </c>
      <c r="H457" s="207">
        <v>1</v>
      </c>
      <c r="I457" s="208"/>
      <c r="J457" s="209">
        <f>ROUND(I457*H457,2)</f>
        <v>0</v>
      </c>
      <c r="K457" s="205" t="s">
        <v>21</v>
      </c>
      <c r="L457" s="62"/>
      <c r="M457" s="210" t="s">
        <v>21</v>
      </c>
      <c r="N457" s="211" t="s">
        <v>45</v>
      </c>
      <c r="O457" s="43"/>
      <c r="P457" s="212">
        <f>O457*H457</f>
        <v>0</v>
      </c>
      <c r="Q457" s="212">
        <v>0</v>
      </c>
      <c r="R457" s="212">
        <f>Q457*H457</f>
        <v>0</v>
      </c>
      <c r="S457" s="212">
        <v>0</v>
      </c>
      <c r="T457" s="213">
        <f>S457*H457</f>
        <v>0</v>
      </c>
      <c r="AR457" s="25" t="s">
        <v>375</v>
      </c>
      <c r="AT457" s="25" t="s">
        <v>311</v>
      </c>
      <c r="AU457" s="25" t="s">
        <v>82</v>
      </c>
      <c r="AY457" s="25" t="s">
        <v>308</v>
      </c>
      <c r="BE457" s="214">
        <f>IF(N457="základní",J457,0)</f>
        <v>0</v>
      </c>
      <c r="BF457" s="214">
        <f>IF(N457="snížená",J457,0)</f>
        <v>0</v>
      </c>
      <c r="BG457" s="214">
        <f>IF(N457="zákl. přenesená",J457,0)</f>
        <v>0</v>
      </c>
      <c r="BH457" s="214">
        <f>IF(N457="sníž. přenesená",J457,0)</f>
        <v>0</v>
      </c>
      <c r="BI457" s="214">
        <f>IF(N457="nulová",J457,0)</f>
        <v>0</v>
      </c>
      <c r="BJ457" s="25" t="s">
        <v>82</v>
      </c>
      <c r="BK457" s="214">
        <f>ROUND(I457*H457,2)</f>
        <v>0</v>
      </c>
      <c r="BL457" s="25" t="s">
        <v>375</v>
      </c>
      <c r="BM457" s="25" t="s">
        <v>3253</v>
      </c>
    </row>
    <row r="458" spans="2:65" s="1" customFormat="1" ht="27">
      <c r="B458" s="42"/>
      <c r="C458" s="64"/>
      <c r="D458" s="223" t="s">
        <v>1656</v>
      </c>
      <c r="E458" s="64"/>
      <c r="F458" s="292" t="s">
        <v>14697</v>
      </c>
      <c r="G458" s="64"/>
      <c r="H458" s="64"/>
      <c r="I458" s="173"/>
      <c r="J458" s="64"/>
      <c r="K458" s="64"/>
      <c r="L458" s="62"/>
      <c r="M458" s="291"/>
      <c r="N458" s="43"/>
      <c r="O458" s="43"/>
      <c r="P458" s="43"/>
      <c r="Q458" s="43"/>
      <c r="R458" s="43"/>
      <c r="S458" s="43"/>
      <c r="T458" s="79"/>
      <c r="AT458" s="25" t="s">
        <v>1656</v>
      </c>
      <c r="AU458" s="25" t="s">
        <v>82</v>
      </c>
    </row>
    <row r="459" spans="2:65" s="11" customFormat="1" ht="37.35" customHeight="1">
      <c r="B459" s="186"/>
      <c r="C459" s="187"/>
      <c r="D459" s="200" t="s">
        <v>73</v>
      </c>
      <c r="E459" s="296" t="s">
        <v>10415</v>
      </c>
      <c r="F459" s="296" t="s">
        <v>14698</v>
      </c>
      <c r="G459" s="187"/>
      <c r="H459" s="187"/>
      <c r="I459" s="190"/>
      <c r="J459" s="297">
        <f>BK459</f>
        <v>0</v>
      </c>
      <c r="K459" s="187"/>
      <c r="L459" s="192"/>
      <c r="M459" s="193"/>
      <c r="N459" s="194"/>
      <c r="O459" s="194"/>
      <c r="P459" s="195">
        <f>SUM(P460:P476)</f>
        <v>0</v>
      </c>
      <c r="Q459" s="194"/>
      <c r="R459" s="195">
        <f>SUM(R460:R476)</f>
        <v>0</v>
      </c>
      <c r="S459" s="194"/>
      <c r="T459" s="196">
        <f>SUM(T460:T476)</f>
        <v>0</v>
      </c>
      <c r="AR459" s="197" t="s">
        <v>84</v>
      </c>
      <c r="AT459" s="198" t="s">
        <v>73</v>
      </c>
      <c r="AU459" s="198" t="s">
        <v>74</v>
      </c>
      <c r="AY459" s="197" t="s">
        <v>308</v>
      </c>
      <c r="BK459" s="199">
        <f>SUM(BK460:BK476)</f>
        <v>0</v>
      </c>
    </row>
    <row r="460" spans="2:65" s="1" customFormat="1" ht="22.5" customHeight="1">
      <c r="B460" s="42"/>
      <c r="C460" s="203" t="s">
        <v>2490</v>
      </c>
      <c r="D460" s="203" t="s">
        <v>311</v>
      </c>
      <c r="E460" s="204" t="s">
        <v>5874</v>
      </c>
      <c r="F460" s="205" t="s">
        <v>14699</v>
      </c>
      <c r="G460" s="206" t="s">
        <v>578</v>
      </c>
      <c r="H460" s="207">
        <v>1</v>
      </c>
      <c r="I460" s="208"/>
      <c r="J460" s="209">
        <f>ROUND(I460*H460,2)</f>
        <v>0</v>
      </c>
      <c r="K460" s="205" t="s">
        <v>21</v>
      </c>
      <c r="L460" s="62"/>
      <c r="M460" s="210" t="s">
        <v>21</v>
      </c>
      <c r="N460" s="211" t="s">
        <v>45</v>
      </c>
      <c r="O460" s="43"/>
      <c r="P460" s="212">
        <f>O460*H460</f>
        <v>0</v>
      </c>
      <c r="Q460" s="212">
        <v>0</v>
      </c>
      <c r="R460" s="212">
        <f>Q460*H460</f>
        <v>0</v>
      </c>
      <c r="S460" s="212">
        <v>0</v>
      </c>
      <c r="T460" s="213">
        <f>S460*H460</f>
        <v>0</v>
      </c>
      <c r="AR460" s="25" t="s">
        <v>375</v>
      </c>
      <c r="AT460" s="25" t="s">
        <v>311</v>
      </c>
      <c r="AU460" s="25" t="s">
        <v>82</v>
      </c>
      <c r="AY460" s="25" t="s">
        <v>308</v>
      </c>
      <c r="BE460" s="214">
        <f>IF(N460="základní",J460,0)</f>
        <v>0</v>
      </c>
      <c r="BF460" s="214">
        <f>IF(N460="snížená",J460,0)</f>
        <v>0</v>
      </c>
      <c r="BG460" s="214">
        <f>IF(N460="zákl. přenesená",J460,0)</f>
        <v>0</v>
      </c>
      <c r="BH460" s="214">
        <f>IF(N460="sníž. přenesená",J460,0)</f>
        <v>0</v>
      </c>
      <c r="BI460" s="214">
        <f>IF(N460="nulová",J460,0)</f>
        <v>0</v>
      </c>
      <c r="BJ460" s="25" t="s">
        <v>82</v>
      </c>
      <c r="BK460" s="214">
        <f>ROUND(I460*H460,2)</f>
        <v>0</v>
      </c>
      <c r="BL460" s="25" t="s">
        <v>375</v>
      </c>
      <c r="BM460" s="25" t="s">
        <v>3261</v>
      </c>
    </row>
    <row r="461" spans="2:65" s="1" customFormat="1" ht="27">
      <c r="B461" s="42"/>
      <c r="C461" s="64"/>
      <c r="D461" s="246" t="s">
        <v>1656</v>
      </c>
      <c r="E461" s="64"/>
      <c r="F461" s="290" t="s">
        <v>14617</v>
      </c>
      <c r="G461" s="64"/>
      <c r="H461" s="64"/>
      <c r="I461" s="173"/>
      <c r="J461" s="64"/>
      <c r="K461" s="64"/>
      <c r="L461" s="62"/>
      <c r="M461" s="291"/>
      <c r="N461" s="43"/>
      <c r="O461" s="43"/>
      <c r="P461" s="43"/>
      <c r="Q461" s="43"/>
      <c r="R461" s="43"/>
      <c r="S461" s="43"/>
      <c r="T461" s="79"/>
      <c r="AT461" s="25" t="s">
        <v>1656</v>
      </c>
      <c r="AU461" s="25" t="s">
        <v>82</v>
      </c>
    </row>
    <row r="462" spans="2:65" s="1" customFormat="1" ht="22.5" customHeight="1">
      <c r="B462" s="42"/>
      <c r="C462" s="203" t="s">
        <v>2495</v>
      </c>
      <c r="D462" s="203" t="s">
        <v>311</v>
      </c>
      <c r="E462" s="204" t="s">
        <v>9555</v>
      </c>
      <c r="F462" s="205" t="s">
        <v>14618</v>
      </c>
      <c r="G462" s="206" t="s">
        <v>578</v>
      </c>
      <c r="H462" s="207">
        <v>2</v>
      </c>
      <c r="I462" s="208"/>
      <c r="J462" s="209">
        <f>ROUND(I462*H462,2)</f>
        <v>0</v>
      </c>
      <c r="K462" s="205" t="s">
        <v>21</v>
      </c>
      <c r="L462" s="62"/>
      <c r="M462" s="210" t="s">
        <v>21</v>
      </c>
      <c r="N462" s="211" t="s">
        <v>45</v>
      </c>
      <c r="O462" s="43"/>
      <c r="P462" s="212">
        <f>O462*H462</f>
        <v>0</v>
      </c>
      <c r="Q462" s="212">
        <v>0</v>
      </c>
      <c r="R462" s="212">
        <f>Q462*H462</f>
        <v>0</v>
      </c>
      <c r="S462" s="212">
        <v>0</v>
      </c>
      <c r="T462" s="213">
        <f>S462*H462</f>
        <v>0</v>
      </c>
      <c r="AR462" s="25" t="s">
        <v>375</v>
      </c>
      <c r="AT462" s="25" t="s">
        <v>311</v>
      </c>
      <c r="AU462" s="25" t="s">
        <v>82</v>
      </c>
      <c r="AY462" s="25" t="s">
        <v>308</v>
      </c>
      <c r="BE462" s="214">
        <f>IF(N462="základní",J462,0)</f>
        <v>0</v>
      </c>
      <c r="BF462" s="214">
        <f>IF(N462="snížená",J462,0)</f>
        <v>0</v>
      </c>
      <c r="BG462" s="214">
        <f>IF(N462="zákl. přenesená",J462,0)</f>
        <v>0</v>
      </c>
      <c r="BH462" s="214">
        <f>IF(N462="sníž. přenesená",J462,0)</f>
        <v>0</v>
      </c>
      <c r="BI462" s="214">
        <f>IF(N462="nulová",J462,0)</f>
        <v>0</v>
      </c>
      <c r="BJ462" s="25" t="s">
        <v>82</v>
      </c>
      <c r="BK462" s="214">
        <f>ROUND(I462*H462,2)</f>
        <v>0</v>
      </c>
      <c r="BL462" s="25" t="s">
        <v>375</v>
      </c>
      <c r="BM462" s="25" t="s">
        <v>3270</v>
      </c>
    </row>
    <row r="463" spans="2:65" s="1" customFormat="1" ht="27">
      <c r="B463" s="42"/>
      <c r="C463" s="64"/>
      <c r="D463" s="246" t="s">
        <v>1656</v>
      </c>
      <c r="E463" s="64"/>
      <c r="F463" s="290" t="s">
        <v>14619</v>
      </c>
      <c r="G463" s="64"/>
      <c r="H463" s="64"/>
      <c r="I463" s="173"/>
      <c r="J463" s="64"/>
      <c r="K463" s="64"/>
      <c r="L463" s="62"/>
      <c r="M463" s="291"/>
      <c r="N463" s="43"/>
      <c r="O463" s="43"/>
      <c r="P463" s="43"/>
      <c r="Q463" s="43"/>
      <c r="R463" s="43"/>
      <c r="S463" s="43"/>
      <c r="T463" s="79"/>
      <c r="AT463" s="25" t="s">
        <v>1656</v>
      </c>
      <c r="AU463" s="25" t="s">
        <v>82</v>
      </c>
    </row>
    <row r="464" spans="2:65" s="1" customFormat="1" ht="22.5" customHeight="1">
      <c r="B464" s="42"/>
      <c r="C464" s="203" t="s">
        <v>2501</v>
      </c>
      <c r="D464" s="203" t="s">
        <v>311</v>
      </c>
      <c r="E464" s="204" t="s">
        <v>5876</v>
      </c>
      <c r="F464" s="205" t="s">
        <v>14700</v>
      </c>
      <c r="G464" s="206" t="s">
        <v>578</v>
      </c>
      <c r="H464" s="207">
        <v>2</v>
      </c>
      <c r="I464" s="208"/>
      <c r="J464" s="209">
        <f>ROUND(I464*H464,2)</f>
        <v>0</v>
      </c>
      <c r="K464" s="205" t="s">
        <v>21</v>
      </c>
      <c r="L464" s="62"/>
      <c r="M464" s="210" t="s">
        <v>21</v>
      </c>
      <c r="N464" s="211" t="s">
        <v>45</v>
      </c>
      <c r="O464" s="43"/>
      <c r="P464" s="212">
        <f>O464*H464</f>
        <v>0</v>
      </c>
      <c r="Q464" s="212">
        <v>0</v>
      </c>
      <c r="R464" s="212">
        <f>Q464*H464</f>
        <v>0</v>
      </c>
      <c r="S464" s="212">
        <v>0</v>
      </c>
      <c r="T464" s="213">
        <f>S464*H464</f>
        <v>0</v>
      </c>
      <c r="AR464" s="25" t="s">
        <v>375</v>
      </c>
      <c r="AT464" s="25" t="s">
        <v>311</v>
      </c>
      <c r="AU464" s="25" t="s">
        <v>82</v>
      </c>
      <c r="AY464" s="25" t="s">
        <v>308</v>
      </c>
      <c r="BE464" s="214">
        <f>IF(N464="základní",J464,0)</f>
        <v>0</v>
      </c>
      <c r="BF464" s="214">
        <f>IF(N464="snížená",J464,0)</f>
        <v>0</v>
      </c>
      <c r="BG464" s="214">
        <f>IF(N464="zákl. přenesená",J464,0)</f>
        <v>0</v>
      </c>
      <c r="BH464" s="214">
        <f>IF(N464="sníž. přenesená",J464,0)</f>
        <v>0</v>
      </c>
      <c r="BI464" s="214">
        <f>IF(N464="nulová",J464,0)</f>
        <v>0</v>
      </c>
      <c r="BJ464" s="25" t="s">
        <v>82</v>
      </c>
      <c r="BK464" s="214">
        <f>ROUND(I464*H464,2)</f>
        <v>0</v>
      </c>
      <c r="BL464" s="25" t="s">
        <v>375</v>
      </c>
      <c r="BM464" s="25" t="s">
        <v>3278</v>
      </c>
    </row>
    <row r="465" spans="2:65" s="1" customFormat="1" ht="22.5" customHeight="1">
      <c r="B465" s="42"/>
      <c r="C465" s="203" t="s">
        <v>2506</v>
      </c>
      <c r="D465" s="203" t="s">
        <v>311</v>
      </c>
      <c r="E465" s="204" t="s">
        <v>5878</v>
      </c>
      <c r="F465" s="205" t="s">
        <v>14701</v>
      </c>
      <c r="G465" s="206" t="s">
        <v>578</v>
      </c>
      <c r="H465" s="207">
        <v>1</v>
      </c>
      <c r="I465" s="208"/>
      <c r="J465" s="209">
        <f>ROUND(I465*H465,2)</f>
        <v>0</v>
      </c>
      <c r="K465" s="205" t="s">
        <v>21</v>
      </c>
      <c r="L465" s="62"/>
      <c r="M465" s="210" t="s">
        <v>21</v>
      </c>
      <c r="N465" s="211" t="s">
        <v>45</v>
      </c>
      <c r="O465" s="43"/>
      <c r="P465" s="212">
        <f>O465*H465</f>
        <v>0</v>
      </c>
      <c r="Q465" s="212">
        <v>0</v>
      </c>
      <c r="R465" s="212">
        <f>Q465*H465</f>
        <v>0</v>
      </c>
      <c r="S465" s="212">
        <v>0</v>
      </c>
      <c r="T465" s="213">
        <f>S465*H465</f>
        <v>0</v>
      </c>
      <c r="AR465" s="25" t="s">
        <v>375</v>
      </c>
      <c r="AT465" s="25" t="s">
        <v>311</v>
      </c>
      <c r="AU465" s="25" t="s">
        <v>82</v>
      </c>
      <c r="AY465" s="25" t="s">
        <v>308</v>
      </c>
      <c r="BE465" s="214">
        <f>IF(N465="základní",J465,0)</f>
        <v>0</v>
      </c>
      <c r="BF465" s="214">
        <f>IF(N465="snížená",J465,0)</f>
        <v>0</v>
      </c>
      <c r="BG465" s="214">
        <f>IF(N465="zákl. přenesená",J465,0)</f>
        <v>0</v>
      </c>
      <c r="BH465" s="214">
        <f>IF(N465="sníž. přenesená",J465,0)</f>
        <v>0</v>
      </c>
      <c r="BI465" s="214">
        <f>IF(N465="nulová",J465,0)</f>
        <v>0</v>
      </c>
      <c r="BJ465" s="25" t="s">
        <v>82</v>
      </c>
      <c r="BK465" s="214">
        <f>ROUND(I465*H465,2)</f>
        <v>0</v>
      </c>
      <c r="BL465" s="25" t="s">
        <v>375</v>
      </c>
      <c r="BM465" s="25" t="s">
        <v>3287</v>
      </c>
    </row>
    <row r="466" spans="2:65" s="1" customFormat="1" ht="27">
      <c r="B466" s="42"/>
      <c r="C466" s="64"/>
      <c r="D466" s="246" t="s">
        <v>1656</v>
      </c>
      <c r="E466" s="64"/>
      <c r="F466" s="290" t="s">
        <v>14702</v>
      </c>
      <c r="G466" s="64"/>
      <c r="H466" s="64"/>
      <c r="I466" s="173"/>
      <c r="J466" s="64"/>
      <c r="K466" s="64"/>
      <c r="L466" s="62"/>
      <c r="M466" s="291"/>
      <c r="N466" s="43"/>
      <c r="O466" s="43"/>
      <c r="P466" s="43"/>
      <c r="Q466" s="43"/>
      <c r="R466" s="43"/>
      <c r="S466" s="43"/>
      <c r="T466" s="79"/>
      <c r="AT466" s="25" t="s">
        <v>1656</v>
      </c>
      <c r="AU466" s="25" t="s">
        <v>82</v>
      </c>
    </row>
    <row r="467" spans="2:65" s="1" customFormat="1" ht="22.5" customHeight="1">
      <c r="B467" s="42"/>
      <c r="C467" s="203" t="s">
        <v>2511</v>
      </c>
      <c r="D467" s="203" t="s">
        <v>311</v>
      </c>
      <c r="E467" s="204" t="s">
        <v>9560</v>
      </c>
      <c r="F467" s="205" t="s">
        <v>14626</v>
      </c>
      <c r="G467" s="206" t="s">
        <v>578</v>
      </c>
      <c r="H467" s="207">
        <v>4</v>
      </c>
      <c r="I467" s="208"/>
      <c r="J467" s="209">
        <f>ROUND(I467*H467,2)</f>
        <v>0</v>
      </c>
      <c r="K467" s="205" t="s">
        <v>21</v>
      </c>
      <c r="L467" s="62"/>
      <c r="M467" s="210" t="s">
        <v>21</v>
      </c>
      <c r="N467" s="211" t="s">
        <v>45</v>
      </c>
      <c r="O467" s="43"/>
      <c r="P467" s="212">
        <f>O467*H467</f>
        <v>0</v>
      </c>
      <c r="Q467" s="212">
        <v>0</v>
      </c>
      <c r="R467" s="212">
        <f>Q467*H467</f>
        <v>0</v>
      </c>
      <c r="S467" s="212">
        <v>0</v>
      </c>
      <c r="T467" s="213">
        <f>S467*H467</f>
        <v>0</v>
      </c>
      <c r="AR467" s="25" t="s">
        <v>375</v>
      </c>
      <c r="AT467" s="25" t="s">
        <v>311</v>
      </c>
      <c r="AU467" s="25" t="s">
        <v>82</v>
      </c>
      <c r="AY467" s="25" t="s">
        <v>308</v>
      </c>
      <c r="BE467" s="214">
        <f>IF(N467="základní",J467,0)</f>
        <v>0</v>
      </c>
      <c r="BF467" s="214">
        <f>IF(N467="snížená",J467,0)</f>
        <v>0</v>
      </c>
      <c r="BG467" s="214">
        <f>IF(N467="zákl. přenesená",J467,0)</f>
        <v>0</v>
      </c>
      <c r="BH467" s="214">
        <f>IF(N467="sníž. přenesená",J467,0)</f>
        <v>0</v>
      </c>
      <c r="BI467" s="214">
        <f>IF(N467="nulová",J467,0)</f>
        <v>0</v>
      </c>
      <c r="BJ467" s="25" t="s">
        <v>82</v>
      </c>
      <c r="BK467" s="214">
        <f>ROUND(I467*H467,2)</f>
        <v>0</v>
      </c>
      <c r="BL467" s="25" t="s">
        <v>375</v>
      </c>
      <c r="BM467" s="25" t="s">
        <v>3295</v>
      </c>
    </row>
    <row r="468" spans="2:65" s="1" customFormat="1" ht="27">
      <c r="B468" s="42"/>
      <c r="C468" s="64"/>
      <c r="D468" s="246" t="s">
        <v>1656</v>
      </c>
      <c r="E468" s="64"/>
      <c r="F468" s="290" t="s">
        <v>14667</v>
      </c>
      <c r="G468" s="64"/>
      <c r="H468" s="64"/>
      <c r="I468" s="173"/>
      <c r="J468" s="64"/>
      <c r="K468" s="64"/>
      <c r="L468" s="62"/>
      <c r="M468" s="291"/>
      <c r="N468" s="43"/>
      <c r="O468" s="43"/>
      <c r="P468" s="43"/>
      <c r="Q468" s="43"/>
      <c r="R468" s="43"/>
      <c r="S468" s="43"/>
      <c r="T468" s="79"/>
      <c r="AT468" s="25" t="s">
        <v>1656</v>
      </c>
      <c r="AU468" s="25" t="s">
        <v>82</v>
      </c>
    </row>
    <row r="469" spans="2:65" s="1" customFormat="1" ht="22.5" customHeight="1">
      <c r="B469" s="42"/>
      <c r="C469" s="203" t="s">
        <v>2515</v>
      </c>
      <c r="D469" s="203" t="s">
        <v>311</v>
      </c>
      <c r="E469" s="204" t="s">
        <v>5879</v>
      </c>
      <c r="F469" s="205" t="s">
        <v>14703</v>
      </c>
      <c r="G469" s="206" t="s">
        <v>578</v>
      </c>
      <c r="H469" s="207">
        <v>2</v>
      </c>
      <c r="I469" s="208"/>
      <c r="J469" s="209">
        <f>ROUND(I469*H469,2)</f>
        <v>0</v>
      </c>
      <c r="K469" s="205" t="s">
        <v>21</v>
      </c>
      <c r="L469" s="62"/>
      <c r="M469" s="210" t="s">
        <v>21</v>
      </c>
      <c r="N469" s="211" t="s">
        <v>45</v>
      </c>
      <c r="O469" s="43"/>
      <c r="P469" s="212">
        <f>O469*H469</f>
        <v>0</v>
      </c>
      <c r="Q469" s="212">
        <v>0</v>
      </c>
      <c r="R469" s="212">
        <f>Q469*H469</f>
        <v>0</v>
      </c>
      <c r="S469" s="212">
        <v>0</v>
      </c>
      <c r="T469" s="213">
        <f>S469*H469</f>
        <v>0</v>
      </c>
      <c r="AR469" s="25" t="s">
        <v>375</v>
      </c>
      <c r="AT469" s="25" t="s">
        <v>311</v>
      </c>
      <c r="AU469" s="25" t="s">
        <v>82</v>
      </c>
      <c r="AY469" s="25" t="s">
        <v>308</v>
      </c>
      <c r="BE469" s="214">
        <f>IF(N469="základní",J469,0)</f>
        <v>0</v>
      </c>
      <c r="BF469" s="214">
        <f>IF(N469="snížená",J469,0)</f>
        <v>0</v>
      </c>
      <c r="BG469" s="214">
        <f>IF(N469="zákl. přenesená",J469,0)</f>
        <v>0</v>
      </c>
      <c r="BH469" s="214">
        <f>IF(N469="sníž. přenesená",J469,0)</f>
        <v>0</v>
      </c>
      <c r="BI469" s="214">
        <f>IF(N469="nulová",J469,0)</f>
        <v>0</v>
      </c>
      <c r="BJ469" s="25" t="s">
        <v>82</v>
      </c>
      <c r="BK469" s="214">
        <f>ROUND(I469*H469,2)</f>
        <v>0</v>
      </c>
      <c r="BL469" s="25" t="s">
        <v>375</v>
      </c>
      <c r="BM469" s="25" t="s">
        <v>3304</v>
      </c>
    </row>
    <row r="470" spans="2:65" s="1" customFormat="1" ht="27">
      <c r="B470" s="42"/>
      <c r="C470" s="64"/>
      <c r="D470" s="246" t="s">
        <v>1656</v>
      </c>
      <c r="E470" s="64"/>
      <c r="F470" s="290" t="s">
        <v>14704</v>
      </c>
      <c r="G470" s="64"/>
      <c r="H470" s="64"/>
      <c r="I470" s="173"/>
      <c r="J470" s="64"/>
      <c r="K470" s="64"/>
      <c r="L470" s="62"/>
      <c r="M470" s="291"/>
      <c r="N470" s="43"/>
      <c r="O470" s="43"/>
      <c r="P470" s="43"/>
      <c r="Q470" s="43"/>
      <c r="R470" s="43"/>
      <c r="S470" s="43"/>
      <c r="T470" s="79"/>
      <c r="AT470" s="25" t="s">
        <v>1656</v>
      </c>
      <c r="AU470" s="25" t="s">
        <v>82</v>
      </c>
    </row>
    <row r="471" spans="2:65" s="1" customFormat="1" ht="22.5" customHeight="1">
      <c r="B471" s="42"/>
      <c r="C471" s="203" t="s">
        <v>2518</v>
      </c>
      <c r="D471" s="203" t="s">
        <v>311</v>
      </c>
      <c r="E471" s="204" t="s">
        <v>5881</v>
      </c>
      <c r="F471" s="205" t="s">
        <v>14705</v>
      </c>
      <c r="G471" s="206" t="s">
        <v>578</v>
      </c>
      <c r="H471" s="207">
        <v>5</v>
      </c>
      <c r="I471" s="208"/>
      <c r="J471" s="209">
        <f>ROUND(I471*H471,2)</f>
        <v>0</v>
      </c>
      <c r="K471" s="205" t="s">
        <v>21</v>
      </c>
      <c r="L471" s="62"/>
      <c r="M471" s="210" t="s">
        <v>21</v>
      </c>
      <c r="N471" s="211" t="s">
        <v>45</v>
      </c>
      <c r="O471" s="43"/>
      <c r="P471" s="212">
        <f>O471*H471</f>
        <v>0</v>
      </c>
      <c r="Q471" s="212">
        <v>0</v>
      </c>
      <c r="R471" s="212">
        <f>Q471*H471</f>
        <v>0</v>
      </c>
      <c r="S471" s="212">
        <v>0</v>
      </c>
      <c r="T471" s="213">
        <f>S471*H471</f>
        <v>0</v>
      </c>
      <c r="AR471" s="25" t="s">
        <v>375</v>
      </c>
      <c r="AT471" s="25" t="s">
        <v>311</v>
      </c>
      <c r="AU471" s="25" t="s">
        <v>82</v>
      </c>
      <c r="AY471" s="25" t="s">
        <v>308</v>
      </c>
      <c r="BE471" s="214">
        <f>IF(N471="základní",J471,0)</f>
        <v>0</v>
      </c>
      <c r="BF471" s="214">
        <f>IF(N471="snížená",J471,0)</f>
        <v>0</v>
      </c>
      <c r="BG471" s="214">
        <f>IF(N471="zákl. přenesená",J471,0)</f>
        <v>0</v>
      </c>
      <c r="BH471" s="214">
        <f>IF(N471="sníž. přenesená",J471,0)</f>
        <v>0</v>
      </c>
      <c r="BI471" s="214">
        <f>IF(N471="nulová",J471,0)</f>
        <v>0</v>
      </c>
      <c r="BJ471" s="25" t="s">
        <v>82</v>
      </c>
      <c r="BK471" s="214">
        <f>ROUND(I471*H471,2)</f>
        <v>0</v>
      </c>
      <c r="BL471" s="25" t="s">
        <v>375</v>
      </c>
      <c r="BM471" s="25" t="s">
        <v>3312</v>
      </c>
    </row>
    <row r="472" spans="2:65" s="1" customFormat="1" ht="22.5" customHeight="1">
      <c r="B472" s="42"/>
      <c r="C472" s="203" t="s">
        <v>2522</v>
      </c>
      <c r="D472" s="203" t="s">
        <v>311</v>
      </c>
      <c r="E472" s="204" t="s">
        <v>9562</v>
      </c>
      <c r="F472" s="205" t="s">
        <v>14630</v>
      </c>
      <c r="G472" s="206" t="s">
        <v>578</v>
      </c>
      <c r="H472" s="207">
        <v>2</v>
      </c>
      <c r="I472" s="208"/>
      <c r="J472" s="209">
        <f>ROUND(I472*H472,2)</f>
        <v>0</v>
      </c>
      <c r="K472" s="205" t="s">
        <v>21</v>
      </c>
      <c r="L472" s="62"/>
      <c r="M472" s="210" t="s">
        <v>21</v>
      </c>
      <c r="N472" s="211" t="s">
        <v>45</v>
      </c>
      <c r="O472" s="43"/>
      <c r="P472" s="212">
        <f>O472*H472</f>
        <v>0</v>
      </c>
      <c r="Q472" s="212">
        <v>0</v>
      </c>
      <c r="R472" s="212">
        <f>Q472*H472</f>
        <v>0</v>
      </c>
      <c r="S472" s="212">
        <v>0</v>
      </c>
      <c r="T472" s="213">
        <f>S472*H472</f>
        <v>0</v>
      </c>
      <c r="AR472" s="25" t="s">
        <v>375</v>
      </c>
      <c r="AT472" s="25" t="s">
        <v>311</v>
      </c>
      <c r="AU472" s="25" t="s">
        <v>82</v>
      </c>
      <c r="AY472" s="25" t="s">
        <v>308</v>
      </c>
      <c r="BE472" s="214">
        <f>IF(N472="základní",J472,0)</f>
        <v>0</v>
      </c>
      <c r="BF472" s="214">
        <f>IF(N472="snížená",J472,0)</f>
        <v>0</v>
      </c>
      <c r="BG472" s="214">
        <f>IF(N472="zákl. přenesená",J472,0)</f>
        <v>0</v>
      </c>
      <c r="BH472" s="214">
        <f>IF(N472="sníž. přenesená",J472,0)</f>
        <v>0</v>
      </c>
      <c r="BI472" s="214">
        <f>IF(N472="nulová",J472,0)</f>
        <v>0</v>
      </c>
      <c r="BJ472" s="25" t="s">
        <v>82</v>
      </c>
      <c r="BK472" s="214">
        <f>ROUND(I472*H472,2)</f>
        <v>0</v>
      </c>
      <c r="BL472" s="25" t="s">
        <v>375</v>
      </c>
      <c r="BM472" s="25" t="s">
        <v>3320</v>
      </c>
    </row>
    <row r="473" spans="2:65" s="1" customFormat="1" ht="27">
      <c r="B473" s="42"/>
      <c r="C473" s="64"/>
      <c r="D473" s="246" t="s">
        <v>1656</v>
      </c>
      <c r="E473" s="64"/>
      <c r="F473" s="290" t="s">
        <v>14683</v>
      </c>
      <c r="G473" s="64"/>
      <c r="H473" s="64"/>
      <c r="I473" s="173"/>
      <c r="J473" s="64"/>
      <c r="K473" s="64"/>
      <c r="L473" s="62"/>
      <c r="M473" s="291"/>
      <c r="N473" s="43"/>
      <c r="O473" s="43"/>
      <c r="P473" s="43"/>
      <c r="Q473" s="43"/>
      <c r="R473" s="43"/>
      <c r="S473" s="43"/>
      <c r="T473" s="79"/>
      <c r="AT473" s="25" t="s">
        <v>1656</v>
      </c>
      <c r="AU473" s="25" t="s">
        <v>82</v>
      </c>
    </row>
    <row r="474" spans="2:65" s="1" customFormat="1" ht="22.5" customHeight="1">
      <c r="B474" s="42"/>
      <c r="C474" s="203" t="s">
        <v>2525</v>
      </c>
      <c r="D474" s="203" t="s">
        <v>311</v>
      </c>
      <c r="E474" s="204" t="s">
        <v>5884</v>
      </c>
      <c r="F474" s="205" t="s">
        <v>14706</v>
      </c>
      <c r="G474" s="206" t="s">
        <v>578</v>
      </c>
      <c r="H474" s="207">
        <v>1</v>
      </c>
      <c r="I474" s="208"/>
      <c r="J474" s="209">
        <f>ROUND(I474*H474,2)</f>
        <v>0</v>
      </c>
      <c r="K474" s="205" t="s">
        <v>21</v>
      </c>
      <c r="L474" s="62"/>
      <c r="M474" s="210" t="s">
        <v>21</v>
      </c>
      <c r="N474" s="211" t="s">
        <v>45</v>
      </c>
      <c r="O474" s="43"/>
      <c r="P474" s="212">
        <f>O474*H474</f>
        <v>0</v>
      </c>
      <c r="Q474" s="212">
        <v>0</v>
      </c>
      <c r="R474" s="212">
        <f>Q474*H474</f>
        <v>0</v>
      </c>
      <c r="S474" s="212">
        <v>0</v>
      </c>
      <c r="T474" s="213">
        <f>S474*H474</f>
        <v>0</v>
      </c>
      <c r="AR474" s="25" t="s">
        <v>375</v>
      </c>
      <c r="AT474" s="25" t="s">
        <v>311</v>
      </c>
      <c r="AU474" s="25" t="s">
        <v>82</v>
      </c>
      <c r="AY474" s="25" t="s">
        <v>308</v>
      </c>
      <c r="BE474" s="214">
        <f>IF(N474="základní",J474,0)</f>
        <v>0</v>
      </c>
      <c r="BF474" s="214">
        <f>IF(N474="snížená",J474,0)</f>
        <v>0</v>
      </c>
      <c r="BG474" s="214">
        <f>IF(N474="zákl. přenesená",J474,0)</f>
        <v>0</v>
      </c>
      <c r="BH474" s="214">
        <f>IF(N474="sníž. přenesená",J474,0)</f>
        <v>0</v>
      </c>
      <c r="BI474" s="214">
        <f>IF(N474="nulová",J474,0)</f>
        <v>0</v>
      </c>
      <c r="BJ474" s="25" t="s">
        <v>82</v>
      </c>
      <c r="BK474" s="214">
        <f>ROUND(I474*H474,2)</f>
        <v>0</v>
      </c>
      <c r="BL474" s="25" t="s">
        <v>375</v>
      </c>
      <c r="BM474" s="25" t="s">
        <v>3330</v>
      </c>
    </row>
    <row r="475" spans="2:65" s="1" customFormat="1" ht="22.5" customHeight="1">
      <c r="B475" s="42"/>
      <c r="C475" s="203" t="s">
        <v>2528</v>
      </c>
      <c r="D475" s="203" t="s">
        <v>311</v>
      </c>
      <c r="E475" s="204" t="s">
        <v>5824</v>
      </c>
      <c r="F475" s="205" t="s">
        <v>14632</v>
      </c>
      <c r="G475" s="206" t="s">
        <v>578</v>
      </c>
      <c r="H475" s="207">
        <v>1</v>
      </c>
      <c r="I475" s="208"/>
      <c r="J475" s="209">
        <f>ROUND(I475*H475,2)</f>
        <v>0</v>
      </c>
      <c r="K475" s="205" t="s">
        <v>21</v>
      </c>
      <c r="L475" s="62"/>
      <c r="M475" s="210" t="s">
        <v>21</v>
      </c>
      <c r="N475" s="211" t="s">
        <v>45</v>
      </c>
      <c r="O475" s="43"/>
      <c r="P475" s="212">
        <f>O475*H475</f>
        <v>0</v>
      </c>
      <c r="Q475" s="212">
        <v>0</v>
      </c>
      <c r="R475" s="212">
        <f>Q475*H475</f>
        <v>0</v>
      </c>
      <c r="S475" s="212">
        <v>0</v>
      </c>
      <c r="T475" s="213">
        <f>S475*H475</f>
        <v>0</v>
      </c>
      <c r="AR475" s="25" t="s">
        <v>375</v>
      </c>
      <c r="AT475" s="25" t="s">
        <v>311</v>
      </c>
      <c r="AU475" s="25" t="s">
        <v>82</v>
      </c>
      <c r="AY475" s="25" t="s">
        <v>308</v>
      </c>
      <c r="BE475" s="214">
        <f>IF(N475="základní",J475,0)</f>
        <v>0</v>
      </c>
      <c r="BF475" s="214">
        <f>IF(N475="snížená",J475,0)</f>
        <v>0</v>
      </c>
      <c r="BG475" s="214">
        <f>IF(N475="zákl. přenesená",J475,0)</f>
        <v>0</v>
      </c>
      <c r="BH475" s="214">
        <f>IF(N475="sníž. přenesená",J475,0)</f>
        <v>0</v>
      </c>
      <c r="BI475" s="214">
        <f>IF(N475="nulová",J475,0)</f>
        <v>0</v>
      </c>
      <c r="BJ475" s="25" t="s">
        <v>82</v>
      </c>
      <c r="BK475" s="214">
        <f>ROUND(I475*H475,2)</f>
        <v>0</v>
      </c>
      <c r="BL475" s="25" t="s">
        <v>375</v>
      </c>
      <c r="BM475" s="25" t="s">
        <v>3340</v>
      </c>
    </row>
    <row r="476" spans="2:65" s="1" customFormat="1" ht="40.5">
      <c r="B476" s="42"/>
      <c r="C476" s="64"/>
      <c r="D476" s="223" t="s">
        <v>1656</v>
      </c>
      <c r="E476" s="64"/>
      <c r="F476" s="292" t="s">
        <v>14633</v>
      </c>
      <c r="G476" s="64"/>
      <c r="H476" s="64"/>
      <c r="I476" s="173"/>
      <c r="J476" s="64"/>
      <c r="K476" s="64"/>
      <c r="L476" s="62"/>
      <c r="M476" s="291"/>
      <c r="N476" s="43"/>
      <c r="O476" s="43"/>
      <c r="P476" s="43"/>
      <c r="Q476" s="43"/>
      <c r="R476" s="43"/>
      <c r="S476" s="43"/>
      <c r="T476" s="79"/>
      <c r="AT476" s="25" t="s">
        <v>1656</v>
      </c>
      <c r="AU476" s="25" t="s">
        <v>82</v>
      </c>
    </row>
    <row r="477" spans="2:65" s="11" customFormat="1" ht="37.35" customHeight="1">
      <c r="B477" s="186"/>
      <c r="C477" s="187"/>
      <c r="D477" s="200" t="s">
        <v>73</v>
      </c>
      <c r="E477" s="296" t="s">
        <v>10440</v>
      </c>
      <c r="F477" s="296" t="s">
        <v>14707</v>
      </c>
      <c r="G477" s="187"/>
      <c r="H477" s="187"/>
      <c r="I477" s="190"/>
      <c r="J477" s="297">
        <f>BK477</f>
        <v>0</v>
      </c>
      <c r="K477" s="187"/>
      <c r="L477" s="192"/>
      <c r="M477" s="193"/>
      <c r="N477" s="194"/>
      <c r="O477" s="194"/>
      <c r="P477" s="195">
        <f>SUM(P478:P494)</f>
        <v>0</v>
      </c>
      <c r="Q477" s="194"/>
      <c r="R477" s="195">
        <f>SUM(R478:R494)</f>
        <v>0</v>
      </c>
      <c r="S477" s="194"/>
      <c r="T477" s="196">
        <f>SUM(T478:T494)</f>
        <v>0</v>
      </c>
      <c r="AR477" s="197" t="s">
        <v>84</v>
      </c>
      <c r="AT477" s="198" t="s">
        <v>73</v>
      </c>
      <c r="AU477" s="198" t="s">
        <v>74</v>
      </c>
      <c r="AY477" s="197" t="s">
        <v>308</v>
      </c>
      <c r="BK477" s="199">
        <f>SUM(BK478:BK494)</f>
        <v>0</v>
      </c>
    </row>
    <row r="478" spans="2:65" s="1" customFormat="1" ht="22.5" customHeight="1">
      <c r="B478" s="42"/>
      <c r="C478" s="203" t="s">
        <v>2534</v>
      </c>
      <c r="D478" s="203" t="s">
        <v>311</v>
      </c>
      <c r="E478" s="204" t="s">
        <v>9554</v>
      </c>
      <c r="F478" s="205" t="s">
        <v>14616</v>
      </c>
      <c r="G478" s="206" t="s">
        <v>578</v>
      </c>
      <c r="H478" s="207">
        <v>1</v>
      </c>
      <c r="I478" s="208"/>
      <c r="J478" s="209">
        <f>ROUND(I478*H478,2)</f>
        <v>0</v>
      </c>
      <c r="K478" s="205" t="s">
        <v>21</v>
      </c>
      <c r="L478" s="62"/>
      <c r="M478" s="210" t="s">
        <v>21</v>
      </c>
      <c r="N478" s="211" t="s">
        <v>45</v>
      </c>
      <c r="O478" s="43"/>
      <c r="P478" s="212">
        <f>O478*H478</f>
        <v>0</v>
      </c>
      <c r="Q478" s="212">
        <v>0</v>
      </c>
      <c r="R478" s="212">
        <f>Q478*H478</f>
        <v>0</v>
      </c>
      <c r="S478" s="212">
        <v>0</v>
      </c>
      <c r="T478" s="213">
        <f>S478*H478</f>
        <v>0</v>
      </c>
      <c r="AR478" s="25" t="s">
        <v>375</v>
      </c>
      <c r="AT478" s="25" t="s">
        <v>311</v>
      </c>
      <c r="AU478" s="25" t="s">
        <v>82</v>
      </c>
      <c r="AY478" s="25" t="s">
        <v>308</v>
      </c>
      <c r="BE478" s="214">
        <f>IF(N478="základní",J478,0)</f>
        <v>0</v>
      </c>
      <c r="BF478" s="214">
        <f>IF(N478="snížená",J478,0)</f>
        <v>0</v>
      </c>
      <c r="BG478" s="214">
        <f>IF(N478="zákl. přenesená",J478,0)</f>
        <v>0</v>
      </c>
      <c r="BH478" s="214">
        <f>IF(N478="sníž. přenesená",J478,0)</f>
        <v>0</v>
      </c>
      <c r="BI478" s="214">
        <f>IF(N478="nulová",J478,0)</f>
        <v>0</v>
      </c>
      <c r="BJ478" s="25" t="s">
        <v>82</v>
      </c>
      <c r="BK478" s="214">
        <f>ROUND(I478*H478,2)</f>
        <v>0</v>
      </c>
      <c r="BL478" s="25" t="s">
        <v>375</v>
      </c>
      <c r="BM478" s="25" t="s">
        <v>3350</v>
      </c>
    </row>
    <row r="479" spans="2:65" s="1" customFormat="1" ht="27">
      <c r="B479" s="42"/>
      <c r="C479" s="64"/>
      <c r="D479" s="246" t="s">
        <v>1656</v>
      </c>
      <c r="E479" s="64"/>
      <c r="F479" s="290" t="s">
        <v>14617</v>
      </c>
      <c r="G479" s="64"/>
      <c r="H479" s="64"/>
      <c r="I479" s="173"/>
      <c r="J479" s="64"/>
      <c r="K479" s="64"/>
      <c r="L479" s="62"/>
      <c r="M479" s="291"/>
      <c r="N479" s="43"/>
      <c r="O479" s="43"/>
      <c r="P479" s="43"/>
      <c r="Q479" s="43"/>
      <c r="R479" s="43"/>
      <c r="S479" s="43"/>
      <c r="T479" s="79"/>
      <c r="AT479" s="25" t="s">
        <v>1656</v>
      </c>
      <c r="AU479" s="25" t="s">
        <v>82</v>
      </c>
    </row>
    <row r="480" spans="2:65" s="1" customFormat="1" ht="22.5" customHeight="1">
      <c r="B480" s="42"/>
      <c r="C480" s="203" t="s">
        <v>2537</v>
      </c>
      <c r="D480" s="203" t="s">
        <v>311</v>
      </c>
      <c r="E480" s="204" t="s">
        <v>9555</v>
      </c>
      <c r="F480" s="205" t="s">
        <v>14618</v>
      </c>
      <c r="G480" s="206" t="s">
        <v>578</v>
      </c>
      <c r="H480" s="207">
        <v>1</v>
      </c>
      <c r="I480" s="208"/>
      <c r="J480" s="209">
        <f>ROUND(I480*H480,2)</f>
        <v>0</v>
      </c>
      <c r="K480" s="205" t="s">
        <v>21</v>
      </c>
      <c r="L480" s="62"/>
      <c r="M480" s="210" t="s">
        <v>21</v>
      </c>
      <c r="N480" s="211" t="s">
        <v>45</v>
      </c>
      <c r="O480" s="43"/>
      <c r="P480" s="212">
        <f>O480*H480</f>
        <v>0</v>
      </c>
      <c r="Q480" s="212">
        <v>0</v>
      </c>
      <c r="R480" s="212">
        <f>Q480*H480</f>
        <v>0</v>
      </c>
      <c r="S480" s="212">
        <v>0</v>
      </c>
      <c r="T480" s="213">
        <f>S480*H480</f>
        <v>0</v>
      </c>
      <c r="AR480" s="25" t="s">
        <v>375</v>
      </c>
      <c r="AT480" s="25" t="s">
        <v>311</v>
      </c>
      <c r="AU480" s="25" t="s">
        <v>82</v>
      </c>
      <c r="AY480" s="25" t="s">
        <v>308</v>
      </c>
      <c r="BE480" s="214">
        <f>IF(N480="základní",J480,0)</f>
        <v>0</v>
      </c>
      <c r="BF480" s="214">
        <f>IF(N480="snížená",J480,0)</f>
        <v>0</v>
      </c>
      <c r="BG480" s="214">
        <f>IF(N480="zákl. přenesená",J480,0)</f>
        <v>0</v>
      </c>
      <c r="BH480" s="214">
        <f>IF(N480="sníž. přenesená",J480,0)</f>
        <v>0</v>
      </c>
      <c r="BI480" s="214">
        <f>IF(N480="nulová",J480,0)</f>
        <v>0</v>
      </c>
      <c r="BJ480" s="25" t="s">
        <v>82</v>
      </c>
      <c r="BK480" s="214">
        <f>ROUND(I480*H480,2)</f>
        <v>0</v>
      </c>
      <c r="BL480" s="25" t="s">
        <v>375</v>
      </c>
      <c r="BM480" s="25" t="s">
        <v>3360</v>
      </c>
    </row>
    <row r="481" spans="2:65" s="1" customFormat="1" ht="27">
      <c r="B481" s="42"/>
      <c r="C481" s="64"/>
      <c r="D481" s="246" t="s">
        <v>1656</v>
      </c>
      <c r="E481" s="64"/>
      <c r="F481" s="290" t="s">
        <v>14619</v>
      </c>
      <c r="G481" s="64"/>
      <c r="H481" s="64"/>
      <c r="I481" s="173"/>
      <c r="J481" s="64"/>
      <c r="K481" s="64"/>
      <c r="L481" s="62"/>
      <c r="M481" s="291"/>
      <c r="N481" s="43"/>
      <c r="O481" s="43"/>
      <c r="P481" s="43"/>
      <c r="Q481" s="43"/>
      <c r="R481" s="43"/>
      <c r="S481" s="43"/>
      <c r="T481" s="79"/>
      <c r="AT481" s="25" t="s">
        <v>1656</v>
      </c>
      <c r="AU481" s="25" t="s">
        <v>82</v>
      </c>
    </row>
    <row r="482" spans="2:65" s="1" customFormat="1" ht="22.5" customHeight="1">
      <c r="B482" s="42"/>
      <c r="C482" s="203" t="s">
        <v>2543</v>
      </c>
      <c r="D482" s="203" t="s">
        <v>311</v>
      </c>
      <c r="E482" s="204" t="s">
        <v>9556</v>
      </c>
      <c r="F482" s="205" t="s">
        <v>14620</v>
      </c>
      <c r="G482" s="206" t="s">
        <v>578</v>
      </c>
      <c r="H482" s="207">
        <v>2</v>
      </c>
      <c r="I482" s="208"/>
      <c r="J482" s="209">
        <f>ROUND(I482*H482,2)</f>
        <v>0</v>
      </c>
      <c r="K482" s="205" t="s">
        <v>21</v>
      </c>
      <c r="L482" s="62"/>
      <c r="M482" s="210" t="s">
        <v>21</v>
      </c>
      <c r="N482" s="211" t="s">
        <v>45</v>
      </c>
      <c r="O482" s="43"/>
      <c r="P482" s="212">
        <f>O482*H482</f>
        <v>0</v>
      </c>
      <c r="Q482" s="212">
        <v>0</v>
      </c>
      <c r="R482" s="212">
        <f>Q482*H482</f>
        <v>0</v>
      </c>
      <c r="S482" s="212">
        <v>0</v>
      </c>
      <c r="T482" s="213">
        <f>S482*H482</f>
        <v>0</v>
      </c>
      <c r="AR482" s="25" t="s">
        <v>375</v>
      </c>
      <c r="AT482" s="25" t="s">
        <v>311</v>
      </c>
      <c r="AU482" s="25" t="s">
        <v>82</v>
      </c>
      <c r="AY482" s="25" t="s">
        <v>308</v>
      </c>
      <c r="BE482" s="214">
        <f>IF(N482="základní",J482,0)</f>
        <v>0</v>
      </c>
      <c r="BF482" s="214">
        <f>IF(N482="snížená",J482,0)</f>
        <v>0</v>
      </c>
      <c r="BG482" s="214">
        <f>IF(N482="zákl. přenesená",J482,0)</f>
        <v>0</v>
      </c>
      <c r="BH482" s="214">
        <f>IF(N482="sníž. přenesená",J482,0)</f>
        <v>0</v>
      </c>
      <c r="BI482" s="214">
        <f>IF(N482="nulová",J482,0)</f>
        <v>0</v>
      </c>
      <c r="BJ482" s="25" t="s">
        <v>82</v>
      </c>
      <c r="BK482" s="214">
        <f>ROUND(I482*H482,2)</f>
        <v>0</v>
      </c>
      <c r="BL482" s="25" t="s">
        <v>375</v>
      </c>
      <c r="BM482" s="25" t="s">
        <v>3368</v>
      </c>
    </row>
    <row r="483" spans="2:65" s="1" customFormat="1" ht="22.5" customHeight="1">
      <c r="B483" s="42"/>
      <c r="C483" s="203" t="s">
        <v>2546</v>
      </c>
      <c r="D483" s="203" t="s">
        <v>311</v>
      </c>
      <c r="E483" s="204" t="s">
        <v>5886</v>
      </c>
      <c r="F483" s="205" t="s">
        <v>14708</v>
      </c>
      <c r="G483" s="206" t="s">
        <v>578</v>
      </c>
      <c r="H483" s="207">
        <v>1</v>
      </c>
      <c r="I483" s="208"/>
      <c r="J483" s="209">
        <f>ROUND(I483*H483,2)</f>
        <v>0</v>
      </c>
      <c r="K483" s="205" t="s">
        <v>21</v>
      </c>
      <c r="L483" s="62"/>
      <c r="M483" s="210" t="s">
        <v>21</v>
      </c>
      <c r="N483" s="211" t="s">
        <v>45</v>
      </c>
      <c r="O483" s="43"/>
      <c r="P483" s="212">
        <f>O483*H483</f>
        <v>0</v>
      </c>
      <c r="Q483" s="212">
        <v>0</v>
      </c>
      <c r="R483" s="212">
        <f>Q483*H483</f>
        <v>0</v>
      </c>
      <c r="S483" s="212">
        <v>0</v>
      </c>
      <c r="T483" s="213">
        <f>S483*H483</f>
        <v>0</v>
      </c>
      <c r="AR483" s="25" t="s">
        <v>375</v>
      </c>
      <c r="AT483" s="25" t="s">
        <v>311</v>
      </c>
      <c r="AU483" s="25" t="s">
        <v>82</v>
      </c>
      <c r="AY483" s="25" t="s">
        <v>308</v>
      </c>
      <c r="BE483" s="214">
        <f>IF(N483="základní",J483,0)</f>
        <v>0</v>
      </c>
      <c r="BF483" s="214">
        <f>IF(N483="snížená",J483,0)</f>
        <v>0</v>
      </c>
      <c r="BG483" s="214">
        <f>IF(N483="zákl. přenesená",J483,0)</f>
        <v>0</v>
      </c>
      <c r="BH483" s="214">
        <f>IF(N483="sníž. přenesená",J483,0)</f>
        <v>0</v>
      </c>
      <c r="BI483" s="214">
        <f>IF(N483="nulová",J483,0)</f>
        <v>0</v>
      </c>
      <c r="BJ483" s="25" t="s">
        <v>82</v>
      </c>
      <c r="BK483" s="214">
        <f>ROUND(I483*H483,2)</f>
        <v>0</v>
      </c>
      <c r="BL483" s="25" t="s">
        <v>375</v>
      </c>
      <c r="BM483" s="25" t="s">
        <v>3378</v>
      </c>
    </row>
    <row r="484" spans="2:65" s="1" customFormat="1" ht="27">
      <c r="B484" s="42"/>
      <c r="C484" s="64"/>
      <c r="D484" s="246" t="s">
        <v>1656</v>
      </c>
      <c r="E484" s="64"/>
      <c r="F484" s="290" t="s">
        <v>14622</v>
      </c>
      <c r="G484" s="64"/>
      <c r="H484" s="64"/>
      <c r="I484" s="173"/>
      <c r="J484" s="64"/>
      <c r="K484" s="64"/>
      <c r="L484" s="62"/>
      <c r="M484" s="291"/>
      <c r="N484" s="43"/>
      <c r="O484" s="43"/>
      <c r="P484" s="43"/>
      <c r="Q484" s="43"/>
      <c r="R484" s="43"/>
      <c r="S484" s="43"/>
      <c r="T484" s="79"/>
      <c r="AT484" s="25" t="s">
        <v>1656</v>
      </c>
      <c r="AU484" s="25" t="s">
        <v>82</v>
      </c>
    </row>
    <row r="485" spans="2:65" s="1" customFormat="1" ht="22.5" customHeight="1">
      <c r="B485" s="42"/>
      <c r="C485" s="203" t="s">
        <v>2552</v>
      </c>
      <c r="D485" s="203" t="s">
        <v>311</v>
      </c>
      <c r="E485" s="204" t="s">
        <v>5888</v>
      </c>
      <c r="F485" s="205" t="s">
        <v>14709</v>
      </c>
      <c r="G485" s="206" t="s">
        <v>578</v>
      </c>
      <c r="H485" s="207">
        <v>1</v>
      </c>
      <c r="I485" s="208"/>
      <c r="J485" s="209">
        <f>ROUND(I485*H485,2)</f>
        <v>0</v>
      </c>
      <c r="K485" s="205" t="s">
        <v>21</v>
      </c>
      <c r="L485" s="62"/>
      <c r="M485" s="210" t="s">
        <v>21</v>
      </c>
      <c r="N485" s="211" t="s">
        <v>45</v>
      </c>
      <c r="O485" s="43"/>
      <c r="P485" s="212">
        <f>O485*H485</f>
        <v>0</v>
      </c>
      <c r="Q485" s="212">
        <v>0</v>
      </c>
      <c r="R485" s="212">
        <f>Q485*H485</f>
        <v>0</v>
      </c>
      <c r="S485" s="212">
        <v>0</v>
      </c>
      <c r="T485" s="213">
        <f>S485*H485</f>
        <v>0</v>
      </c>
      <c r="AR485" s="25" t="s">
        <v>375</v>
      </c>
      <c r="AT485" s="25" t="s">
        <v>311</v>
      </c>
      <c r="AU485" s="25" t="s">
        <v>82</v>
      </c>
      <c r="AY485" s="25" t="s">
        <v>308</v>
      </c>
      <c r="BE485" s="214">
        <f>IF(N485="základní",J485,0)</f>
        <v>0</v>
      </c>
      <c r="BF485" s="214">
        <f>IF(N485="snížená",J485,0)</f>
        <v>0</v>
      </c>
      <c r="BG485" s="214">
        <f>IF(N485="zákl. přenesená",J485,0)</f>
        <v>0</v>
      </c>
      <c r="BH485" s="214">
        <f>IF(N485="sníž. přenesená",J485,0)</f>
        <v>0</v>
      </c>
      <c r="BI485" s="214">
        <f>IF(N485="nulová",J485,0)</f>
        <v>0</v>
      </c>
      <c r="BJ485" s="25" t="s">
        <v>82</v>
      </c>
      <c r="BK485" s="214">
        <f>ROUND(I485*H485,2)</f>
        <v>0</v>
      </c>
      <c r="BL485" s="25" t="s">
        <v>375</v>
      </c>
      <c r="BM485" s="25" t="s">
        <v>3386</v>
      </c>
    </row>
    <row r="486" spans="2:65" s="1" customFormat="1" ht="27">
      <c r="B486" s="42"/>
      <c r="C486" s="64"/>
      <c r="D486" s="246" t="s">
        <v>1656</v>
      </c>
      <c r="E486" s="64"/>
      <c r="F486" s="290" t="s">
        <v>14710</v>
      </c>
      <c r="G486" s="64"/>
      <c r="H486" s="64"/>
      <c r="I486" s="173"/>
      <c r="J486" s="64"/>
      <c r="K486" s="64"/>
      <c r="L486" s="62"/>
      <c r="M486" s="291"/>
      <c r="N486" s="43"/>
      <c r="O486" s="43"/>
      <c r="P486" s="43"/>
      <c r="Q486" s="43"/>
      <c r="R486" s="43"/>
      <c r="S486" s="43"/>
      <c r="T486" s="79"/>
      <c r="AT486" s="25" t="s">
        <v>1656</v>
      </c>
      <c r="AU486" s="25" t="s">
        <v>82</v>
      </c>
    </row>
    <row r="487" spans="2:65" s="1" customFormat="1" ht="22.5" customHeight="1">
      <c r="B487" s="42"/>
      <c r="C487" s="203" t="s">
        <v>2555</v>
      </c>
      <c r="D487" s="203" t="s">
        <v>311</v>
      </c>
      <c r="E487" s="204" t="s">
        <v>9560</v>
      </c>
      <c r="F487" s="205" t="s">
        <v>14626</v>
      </c>
      <c r="G487" s="206" t="s">
        <v>578</v>
      </c>
      <c r="H487" s="207">
        <v>2</v>
      </c>
      <c r="I487" s="208"/>
      <c r="J487" s="209">
        <f>ROUND(I487*H487,2)</f>
        <v>0</v>
      </c>
      <c r="K487" s="205" t="s">
        <v>21</v>
      </c>
      <c r="L487" s="62"/>
      <c r="M487" s="210" t="s">
        <v>21</v>
      </c>
      <c r="N487" s="211" t="s">
        <v>45</v>
      </c>
      <c r="O487" s="43"/>
      <c r="P487" s="212">
        <f>O487*H487</f>
        <v>0</v>
      </c>
      <c r="Q487" s="212">
        <v>0</v>
      </c>
      <c r="R487" s="212">
        <f>Q487*H487</f>
        <v>0</v>
      </c>
      <c r="S487" s="212">
        <v>0</v>
      </c>
      <c r="T487" s="213">
        <f>S487*H487</f>
        <v>0</v>
      </c>
      <c r="AR487" s="25" t="s">
        <v>375</v>
      </c>
      <c r="AT487" s="25" t="s">
        <v>311</v>
      </c>
      <c r="AU487" s="25" t="s">
        <v>82</v>
      </c>
      <c r="AY487" s="25" t="s">
        <v>308</v>
      </c>
      <c r="BE487" s="214">
        <f>IF(N487="základní",J487,0)</f>
        <v>0</v>
      </c>
      <c r="BF487" s="214">
        <f>IF(N487="snížená",J487,0)</f>
        <v>0</v>
      </c>
      <c r="BG487" s="214">
        <f>IF(N487="zákl. přenesená",J487,0)</f>
        <v>0</v>
      </c>
      <c r="BH487" s="214">
        <f>IF(N487="sníž. přenesená",J487,0)</f>
        <v>0</v>
      </c>
      <c r="BI487" s="214">
        <f>IF(N487="nulová",J487,0)</f>
        <v>0</v>
      </c>
      <c r="BJ487" s="25" t="s">
        <v>82</v>
      </c>
      <c r="BK487" s="214">
        <f>ROUND(I487*H487,2)</f>
        <v>0</v>
      </c>
      <c r="BL487" s="25" t="s">
        <v>375</v>
      </c>
      <c r="BM487" s="25" t="s">
        <v>3396</v>
      </c>
    </row>
    <row r="488" spans="2:65" s="1" customFormat="1" ht="27">
      <c r="B488" s="42"/>
      <c r="C488" s="64"/>
      <c r="D488" s="246" t="s">
        <v>1656</v>
      </c>
      <c r="E488" s="64"/>
      <c r="F488" s="290" t="s">
        <v>14667</v>
      </c>
      <c r="G488" s="64"/>
      <c r="H488" s="64"/>
      <c r="I488" s="173"/>
      <c r="J488" s="64"/>
      <c r="K488" s="64"/>
      <c r="L488" s="62"/>
      <c r="M488" s="291"/>
      <c r="N488" s="43"/>
      <c r="O488" s="43"/>
      <c r="P488" s="43"/>
      <c r="Q488" s="43"/>
      <c r="R488" s="43"/>
      <c r="S488" s="43"/>
      <c r="T488" s="79"/>
      <c r="AT488" s="25" t="s">
        <v>1656</v>
      </c>
      <c r="AU488" s="25" t="s">
        <v>82</v>
      </c>
    </row>
    <row r="489" spans="2:65" s="1" customFormat="1" ht="22.5" customHeight="1">
      <c r="B489" s="42"/>
      <c r="C489" s="203" t="s">
        <v>2558</v>
      </c>
      <c r="D489" s="203" t="s">
        <v>311</v>
      </c>
      <c r="E489" s="204" t="s">
        <v>9562</v>
      </c>
      <c r="F489" s="205" t="s">
        <v>14630</v>
      </c>
      <c r="G489" s="206" t="s">
        <v>578</v>
      </c>
      <c r="H489" s="207">
        <v>1</v>
      </c>
      <c r="I489" s="208"/>
      <c r="J489" s="209">
        <f>ROUND(I489*H489,2)</f>
        <v>0</v>
      </c>
      <c r="K489" s="205" t="s">
        <v>21</v>
      </c>
      <c r="L489" s="62"/>
      <c r="M489" s="210" t="s">
        <v>21</v>
      </c>
      <c r="N489" s="211" t="s">
        <v>45</v>
      </c>
      <c r="O489" s="43"/>
      <c r="P489" s="212">
        <f>O489*H489</f>
        <v>0</v>
      </c>
      <c r="Q489" s="212">
        <v>0</v>
      </c>
      <c r="R489" s="212">
        <f>Q489*H489</f>
        <v>0</v>
      </c>
      <c r="S489" s="212">
        <v>0</v>
      </c>
      <c r="T489" s="213">
        <f>S489*H489</f>
        <v>0</v>
      </c>
      <c r="AR489" s="25" t="s">
        <v>375</v>
      </c>
      <c r="AT489" s="25" t="s">
        <v>311</v>
      </c>
      <c r="AU489" s="25" t="s">
        <v>82</v>
      </c>
      <c r="AY489" s="25" t="s">
        <v>308</v>
      </c>
      <c r="BE489" s="214">
        <f>IF(N489="základní",J489,0)</f>
        <v>0</v>
      </c>
      <c r="BF489" s="214">
        <f>IF(N489="snížená",J489,0)</f>
        <v>0</v>
      </c>
      <c r="BG489" s="214">
        <f>IF(N489="zákl. přenesená",J489,0)</f>
        <v>0</v>
      </c>
      <c r="BH489" s="214">
        <f>IF(N489="sníž. přenesená",J489,0)</f>
        <v>0</v>
      </c>
      <c r="BI489" s="214">
        <f>IF(N489="nulová",J489,0)</f>
        <v>0</v>
      </c>
      <c r="BJ489" s="25" t="s">
        <v>82</v>
      </c>
      <c r="BK489" s="214">
        <f>ROUND(I489*H489,2)</f>
        <v>0</v>
      </c>
      <c r="BL489" s="25" t="s">
        <v>375</v>
      </c>
      <c r="BM489" s="25" t="s">
        <v>3404</v>
      </c>
    </row>
    <row r="490" spans="2:65" s="1" customFormat="1" ht="27">
      <c r="B490" s="42"/>
      <c r="C490" s="64"/>
      <c r="D490" s="246" t="s">
        <v>1656</v>
      </c>
      <c r="E490" s="64"/>
      <c r="F490" s="290" t="s">
        <v>14644</v>
      </c>
      <c r="G490" s="64"/>
      <c r="H490" s="64"/>
      <c r="I490" s="173"/>
      <c r="J490" s="64"/>
      <c r="K490" s="64"/>
      <c r="L490" s="62"/>
      <c r="M490" s="291"/>
      <c r="N490" s="43"/>
      <c r="O490" s="43"/>
      <c r="P490" s="43"/>
      <c r="Q490" s="43"/>
      <c r="R490" s="43"/>
      <c r="S490" s="43"/>
      <c r="T490" s="79"/>
      <c r="AT490" s="25" t="s">
        <v>1656</v>
      </c>
      <c r="AU490" s="25" t="s">
        <v>82</v>
      </c>
    </row>
    <row r="491" spans="2:65" s="1" customFormat="1" ht="22.5" customHeight="1">
      <c r="B491" s="42"/>
      <c r="C491" s="203" t="s">
        <v>2561</v>
      </c>
      <c r="D491" s="203" t="s">
        <v>311</v>
      </c>
      <c r="E491" s="204" t="s">
        <v>5824</v>
      </c>
      <c r="F491" s="205" t="s">
        <v>14632</v>
      </c>
      <c r="G491" s="206" t="s">
        <v>578</v>
      </c>
      <c r="H491" s="207">
        <v>1</v>
      </c>
      <c r="I491" s="208"/>
      <c r="J491" s="209">
        <f>ROUND(I491*H491,2)</f>
        <v>0</v>
      </c>
      <c r="K491" s="205" t="s">
        <v>21</v>
      </c>
      <c r="L491" s="62"/>
      <c r="M491" s="210" t="s">
        <v>21</v>
      </c>
      <c r="N491" s="211" t="s">
        <v>45</v>
      </c>
      <c r="O491" s="43"/>
      <c r="P491" s="212">
        <f>O491*H491</f>
        <v>0</v>
      </c>
      <c r="Q491" s="212">
        <v>0</v>
      </c>
      <c r="R491" s="212">
        <f>Q491*H491</f>
        <v>0</v>
      </c>
      <c r="S491" s="212">
        <v>0</v>
      </c>
      <c r="T491" s="213">
        <f>S491*H491</f>
        <v>0</v>
      </c>
      <c r="AR491" s="25" t="s">
        <v>375</v>
      </c>
      <c r="AT491" s="25" t="s">
        <v>311</v>
      </c>
      <c r="AU491" s="25" t="s">
        <v>82</v>
      </c>
      <c r="AY491" s="25" t="s">
        <v>308</v>
      </c>
      <c r="BE491" s="214">
        <f>IF(N491="základní",J491,0)</f>
        <v>0</v>
      </c>
      <c r="BF491" s="214">
        <f>IF(N491="snížená",J491,0)</f>
        <v>0</v>
      </c>
      <c r="BG491" s="214">
        <f>IF(N491="zákl. přenesená",J491,0)</f>
        <v>0</v>
      </c>
      <c r="BH491" s="214">
        <f>IF(N491="sníž. přenesená",J491,0)</f>
        <v>0</v>
      </c>
      <c r="BI491" s="214">
        <f>IF(N491="nulová",J491,0)</f>
        <v>0</v>
      </c>
      <c r="BJ491" s="25" t="s">
        <v>82</v>
      </c>
      <c r="BK491" s="214">
        <f>ROUND(I491*H491,2)</f>
        <v>0</v>
      </c>
      <c r="BL491" s="25" t="s">
        <v>375</v>
      </c>
      <c r="BM491" s="25" t="s">
        <v>3413</v>
      </c>
    </row>
    <row r="492" spans="2:65" s="1" customFormat="1" ht="40.5">
      <c r="B492" s="42"/>
      <c r="C492" s="64"/>
      <c r="D492" s="246" t="s">
        <v>1656</v>
      </c>
      <c r="E492" s="64"/>
      <c r="F492" s="290" t="s">
        <v>14633</v>
      </c>
      <c r="G492" s="64"/>
      <c r="H492" s="64"/>
      <c r="I492" s="173"/>
      <c r="J492" s="64"/>
      <c r="K492" s="64"/>
      <c r="L492" s="62"/>
      <c r="M492" s="291"/>
      <c r="N492" s="43"/>
      <c r="O492" s="43"/>
      <c r="P492" s="43"/>
      <c r="Q492" s="43"/>
      <c r="R492" s="43"/>
      <c r="S492" s="43"/>
      <c r="T492" s="79"/>
      <c r="AT492" s="25" t="s">
        <v>1656</v>
      </c>
      <c r="AU492" s="25" t="s">
        <v>82</v>
      </c>
    </row>
    <row r="493" spans="2:65" s="1" customFormat="1" ht="22.5" customHeight="1">
      <c r="B493" s="42"/>
      <c r="C493" s="203" t="s">
        <v>2564</v>
      </c>
      <c r="D493" s="203" t="s">
        <v>311</v>
      </c>
      <c r="E493" s="204" t="s">
        <v>5890</v>
      </c>
      <c r="F493" s="205" t="s">
        <v>14711</v>
      </c>
      <c r="G493" s="206" t="s">
        <v>578</v>
      </c>
      <c r="H493" s="207">
        <v>1</v>
      </c>
      <c r="I493" s="208"/>
      <c r="J493" s="209">
        <f>ROUND(I493*H493,2)</f>
        <v>0</v>
      </c>
      <c r="K493" s="205" t="s">
        <v>21</v>
      </c>
      <c r="L493" s="62"/>
      <c r="M493" s="210" t="s">
        <v>21</v>
      </c>
      <c r="N493" s="211" t="s">
        <v>45</v>
      </c>
      <c r="O493" s="43"/>
      <c r="P493" s="212">
        <f>O493*H493</f>
        <v>0</v>
      </c>
      <c r="Q493" s="212">
        <v>0</v>
      </c>
      <c r="R493" s="212">
        <f>Q493*H493</f>
        <v>0</v>
      </c>
      <c r="S493" s="212">
        <v>0</v>
      </c>
      <c r="T493" s="213">
        <f>S493*H493</f>
        <v>0</v>
      </c>
      <c r="AR493" s="25" t="s">
        <v>375</v>
      </c>
      <c r="AT493" s="25" t="s">
        <v>311</v>
      </c>
      <c r="AU493" s="25" t="s">
        <v>82</v>
      </c>
      <c r="AY493" s="25" t="s">
        <v>308</v>
      </c>
      <c r="BE493" s="214">
        <f>IF(N493="základní",J493,0)</f>
        <v>0</v>
      </c>
      <c r="BF493" s="214">
        <f>IF(N493="snížená",J493,0)</f>
        <v>0</v>
      </c>
      <c r="BG493" s="214">
        <f>IF(N493="zákl. přenesená",J493,0)</f>
        <v>0</v>
      </c>
      <c r="BH493" s="214">
        <f>IF(N493="sníž. přenesená",J493,0)</f>
        <v>0</v>
      </c>
      <c r="BI493" s="214">
        <f>IF(N493="nulová",J493,0)</f>
        <v>0</v>
      </c>
      <c r="BJ493" s="25" t="s">
        <v>82</v>
      </c>
      <c r="BK493" s="214">
        <f>ROUND(I493*H493,2)</f>
        <v>0</v>
      </c>
      <c r="BL493" s="25" t="s">
        <v>375</v>
      </c>
      <c r="BM493" s="25" t="s">
        <v>3420</v>
      </c>
    </row>
    <row r="494" spans="2:65" s="1" customFormat="1" ht="27">
      <c r="B494" s="42"/>
      <c r="C494" s="64"/>
      <c r="D494" s="223" t="s">
        <v>1656</v>
      </c>
      <c r="E494" s="64"/>
      <c r="F494" s="292" t="s">
        <v>14712</v>
      </c>
      <c r="G494" s="64"/>
      <c r="H494" s="64"/>
      <c r="I494" s="173"/>
      <c r="J494" s="64"/>
      <c r="K494" s="64"/>
      <c r="L494" s="62"/>
      <c r="M494" s="291"/>
      <c r="N494" s="43"/>
      <c r="O494" s="43"/>
      <c r="P494" s="43"/>
      <c r="Q494" s="43"/>
      <c r="R494" s="43"/>
      <c r="S494" s="43"/>
      <c r="T494" s="79"/>
      <c r="AT494" s="25" t="s">
        <v>1656</v>
      </c>
      <c r="AU494" s="25" t="s">
        <v>82</v>
      </c>
    </row>
    <row r="495" spans="2:65" s="11" customFormat="1" ht="37.35" customHeight="1">
      <c r="B495" s="186"/>
      <c r="C495" s="187"/>
      <c r="D495" s="200" t="s">
        <v>73</v>
      </c>
      <c r="E495" s="296" t="s">
        <v>10494</v>
      </c>
      <c r="F495" s="296" t="s">
        <v>14713</v>
      </c>
      <c r="G495" s="187"/>
      <c r="H495" s="187"/>
      <c r="I495" s="190"/>
      <c r="J495" s="297">
        <f>BK495</f>
        <v>0</v>
      </c>
      <c r="K495" s="187"/>
      <c r="L495" s="192"/>
      <c r="M495" s="193"/>
      <c r="N495" s="194"/>
      <c r="O495" s="194"/>
      <c r="P495" s="195">
        <f>SUM(P496:P505)</f>
        <v>0</v>
      </c>
      <c r="Q495" s="194"/>
      <c r="R495" s="195">
        <f>SUM(R496:R505)</f>
        <v>0</v>
      </c>
      <c r="S495" s="194"/>
      <c r="T495" s="196">
        <f>SUM(T496:T505)</f>
        <v>0</v>
      </c>
      <c r="AR495" s="197" t="s">
        <v>84</v>
      </c>
      <c r="AT495" s="198" t="s">
        <v>73</v>
      </c>
      <c r="AU495" s="198" t="s">
        <v>74</v>
      </c>
      <c r="AY495" s="197" t="s">
        <v>308</v>
      </c>
      <c r="BK495" s="199">
        <f>SUM(BK496:BK505)</f>
        <v>0</v>
      </c>
    </row>
    <row r="496" spans="2:65" s="1" customFormat="1" ht="22.5" customHeight="1">
      <c r="B496" s="42"/>
      <c r="C496" s="203" t="s">
        <v>2566</v>
      </c>
      <c r="D496" s="203" t="s">
        <v>311</v>
      </c>
      <c r="E496" s="204" t="s">
        <v>5867</v>
      </c>
      <c r="F496" s="205" t="s">
        <v>14691</v>
      </c>
      <c r="G496" s="206" t="s">
        <v>578</v>
      </c>
      <c r="H496" s="207">
        <v>2</v>
      </c>
      <c r="I496" s="208"/>
      <c r="J496" s="209">
        <f>ROUND(I496*H496,2)</f>
        <v>0</v>
      </c>
      <c r="K496" s="205" t="s">
        <v>21</v>
      </c>
      <c r="L496" s="62"/>
      <c r="M496" s="210" t="s">
        <v>21</v>
      </c>
      <c r="N496" s="211" t="s">
        <v>45</v>
      </c>
      <c r="O496" s="43"/>
      <c r="P496" s="212">
        <f>O496*H496</f>
        <v>0</v>
      </c>
      <c r="Q496" s="212">
        <v>0</v>
      </c>
      <c r="R496" s="212">
        <f>Q496*H496</f>
        <v>0</v>
      </c>
      <c r="S496" s="212">
        <v>0</v>
      </c>
      <c r="T496" s="213">
        <f>S496*H496</f>
        <v>0</v>
      </c>
      <c r="AR496" s="25" t="s">
        <v>375</v>
      </c>
      <c r="AT496" s="25" t="s">
        <v>311</v>
      </c>
      <c r="AU496" s="25" t="s">
        <v>82</v>
      </c>
      <c r="AY496" s="25" t="s">
        <v>308</v>
      </c>
      <c r="BE496" s="214">
        <f>IF(N496="základní",J496,0)</f>
        <v>0</v>
      </c>
      <c r="BF496" s="214">
        <f>IF(N496="snížená",J496,0)</f>
        <v>0</v>
      </c>
      <c r="BG496" s="214">
        <f>IF(N496="zákl. přenesená",J496,0)</f>
        <v>0</v>
      </c>
      <c r="BH496" s="214">
        <f>IF(N496="sníž. přenesená",J496,0)</f>
        <v>0</v>
      </c>
      <c r="BI496" s="214">
        <f>IF(N496="nulová",J496,0)</f>
        <v>0</v>
      </c>
      <c r="BJ496" s="25" t="s">
        <v>82</v>
      </c>
      <c r="BK496" s="214">
        <f>ROUND(I496*H496,2)</f>
        <v>0</v>
      </c>
      <c r="BL496" s="25" t="s">
        <v>375</v>
      </c>
      <c r="BM496" s="25" t="s">
        <v>3430</v>
      </c>
    </row>
    <row r="497" spans="2:65" s="1" customFormat="1" ht="27">
      <c r="B497" s="42"/>
      <c r="C497" s="64"/>
      <c r="D497" s="246" t="s">
        <v>1656</v>
      </c>
      <c r="E497" s="64"/>
      <c r="F497" s="290" t="s">
        <v>14714</v>
      </c>
      <c r="G497" s="64"/>
      <c r="H497" s="64"/>
      <c r="I497" s="173"/>
      <c r="J497" s="64"/>
      <c r="K497" s="64"/>
      <c r="L497" s="62"/>
      <c r="M497" s="291"/>
      <c r="N497" s="43"/>
      <c r="O497" s="43"/>
      <c r="P497" s="43"/>
      <c r="Q497" s="43"/>
      <c r="R497" s="43"/>
      <c r="S497" s="43"/>
      <c r="T497" s="79"/>
      <c r="AT497" s="25" t="s">
        <v>1656</v>
      </c>
      <c r="AU497" s="25" t="s">
        <v>82</v>
      </c>
    </row>
    <row r="498" spans="2:65" s="1" customFormat="1" ht="22.5" customHeight="1">
      <c r="B498" s="42"/>
      <c r="C498" s="203" t="s">
        <v>2569</v>
      </c>
      <c r="D498" s="203" t="s">
        <v>311</v>
      </c>
      <c r="E498" s="204" t="s">
        <v>9555</v>
      </c>
      <c r="F498" s="205" t="s">
        <v>14618</v>
      </c>
      <c r="G498" s="206" t="s">
        <v>578</v>
      </c>
      <c r="H498" s="207">
        <v>2</v>
      </c>
      <c r="I498" s="208"/>
      <c r="J498" s="209">
        <f>ROUND(I498*H498,2)</f>
        <v>0</v>
      </c>
      <c r="K498" s="205" t="s">
        <v>21</v>
      </c>
      <c r="L498" s="62"/>
      <c r="M498" s="210" t="s">
        <v>21</v>
      </c>
      <c r="N498" s="211" t="s">
        <v>45</v>
      </c>
      <c r="O498" s="43"/>
      <c r="P498" s="212">
        <f>O498*H498</f>
        <v>0</v>
      </c>
      <c r="Q498" s="212">
        <v>0</v>
      </c>
      <c r="R498" s="212">
        <f>Q498*H498</f>
        <v>0</v>
      </c>
      <c r="S498" s="212">
        <v>0</v>
      </c>
      <c r="T498" s="213">
        <f>S498*H498</f>
        <v>0</v>
      </c>
      <c r="AR498" s="25" t="s">
        <v>375</v>
      </c>
      <c r="AT498" s="25" t="s">
        <v>311</v>
      </c>
      <c r="AU498" s="25" t="s">
        <v>82</v>
      </c>
      <c r="AY498" s="25" t="s">
        <v>308</v>
      </c>
      <c r="BE498" s="214">
        <f>IF(N498="základní",J498,0)</f>
        <v>0</v>
      </c>
      <c r="BF498" s="214">
        <f>IF(N498="snížená",J498,0)</f>
        <v>0</v>
      </c>
      <c r="BG498" s="214">
        <f>IF(N498="zákl. přenesená",J498,0)</f>
        <v>0</v>
      </c>
      <c r="BH498" s="214">
        <f>IF(N498="sníž. přenesená",J498,0)</f>
        <v>0</v>
      </c>
      <c r="BI498" s="214">
        <f>IF(N498="nulová",J498,0)</f>
        <v>0</v>
      </c>
      <c r="BJ498" s="25" t="s">
        <v>82</v>
      </c>
      <c r="BK498" s="214">
        <f>ROUND(I498*H498,2)</f>
        <v>0</v>
      </c>
      <c r="BL498" s="25" t="s">
        <v>375</v>
      </c>
      <c r="BM498" s="25" t="s">
        <v>8053</v>
      </c>
    </row>
    <row r="499" spans="2:65" s="1" customFormat="1" ht="27">
      <c r="B499" s="42"/>
      <c r="C499" s="64"/>
      <c r="D499" s="246" t="s">
        <v>1656</v>
      </c>
      <c r="E499" s="64"/>
      <c r="F499" s="290" t="s">
        <v>14619</v>
      </c>
      <c r="G499" s="64"/>
      <c r="H499" s="64"/>
      <c r="I499" s="173"/>
      <c r="J499" s="64"/>
      <c r="K499" s="64"/>
      <c r="L499" s="62"/>
      <c r="M499" s="291"/>
      <c r="N499" s="43"/>
      <c r="O499" s="43"/>
      <c r="P499" s="43"/>
      <c r="Q499" s="43"/>
      <c r="R499" s="43"/>
      <c r="S499" s="43"/>
      <c r="T499" s="79"/>
      <c r="AT499" s="25" t="s">
        <v>1656</v>
      </c>
      <c r="AU499" s="25" t="s">
        <v>82</v>
      </c>
    </row>
    <row r="500" spans="2:65" s="1" customFormat="1" ht="22.5" customHeight="1">
      <c r="B500" s="42"/>
      <c r="C500" s="203" t="s">
        <v>2572</v>
      </c>
      <c r="D500" s="203" t="s">
        <v>311</v>
      </c>
      <c r="E500" s="204" t="s">
        <v>5869</v>
      </c>
      <c r="F500" s="205" t="s">
        <v>14694</v>
      </c>
      <c r="G500" s="206" t="s">
        <v>578</v>
      </c>
      <c r="H500" s="207">
        <v>2</v>
      </c>
      <c r="I500" s="208"/>
      <c r="J500" s="209">
        <f>ROUND(I500*H500,2)</f>
        <v>0</v>
      </c>
      <c r="K500" s="205" t="s">
        <v>21</v>
      </c>
      <c r="L500" s="62"/>
      <c r="M500" s="210" t="s">
        <v>21</v>
      </c>
      <c r="N500" s="211" t="s">
        <v>45</v>
      </c>
      <c r="O500" s="43"/>
      <c r="P500" s="212">
        <f>O500*H500</f>
        <v>0</v>
      </c>
      <c r="Q500" s="212">
        <v>0</v>
      </c>
      <c r="R500" s="212">
        <f>Q500*H500</f>
        <v>0</v>
      </c>
      <c r="S500" s="212">
        <v>0</v>
      </c>
      <c r="T500" s="213">
        <f>S500*H500</f>
        <v>0</v>
      </c>
      <c r="AR500" s="25" t="s">
        <v>375</v>
      </c>
      <c r="AT500" s="25" t="s">
        <v>311</v>
      </c>
      <c r="AU500" s="25" t="s">
        <v>82</v>
      </c>
      <c r="AY500" s="25" t="s">
        <v>308</v>
      </c>
      <c r="BE500" s="214">
        <f>IF(N500="základní",J500,0)</f>
        <v>0</v>
      </c>
      <c r="BF500" s="214">
        <f>IF(N500="snížená",J500,0)</f>
        <v>0</v>
      </c>
      <c r="BG500" s="214">
        <f>IF(N500="zákl. přenesená",J500,0)</f>
        <v>0</v>
      </c>
      <c r="BH500" s="214">
        <f>IF(N500="sníž. přenesená",J500,0)</f>
        <v>0</v>
      </c>
      <c r="BI500" s="214">
        <f>IF(N500="nulová",J500,0)</f>
        <v>0</v>
      </c>
      <c r="BJ500" s="25" t="s">
        <v>82</v>
      </c>
      <c r="BK500" s="214">
        <f>ROUND(I500*H500,2)</f>
        <v>0</v>
      </c>
      <c r="BL500" s="25" t="s">
        <v>375</v>
      </c>
      <c r="BM500" s="25" t="s">
        <v>8057</v>
      </c>
    </row>
    <row r="501" spans="2:65" s="1" customFormat="1" ht="27">
      <c r="B501" s="42"/>
      <c r="C501" s="64"/>
      <c r="D501" s="246" t="s">
        <v>1656</v>
      </c>
      <c r="E501" s="64"/>
      <c r="F501" s="290" t="s">
        <v>14715</v>
      </c>
      <c r="G501" s="64"/>
      <c r="H501" s="64"/>
      <c r="I501" s="173"/>
      <c r="J501" s="64"/>
      <c r="K501" s="64"/>
      <c r="L501" s="62"/>
      <c r="M501" s="291"/>
      <c r="N501" s="43"/>
      <c r="O501" s="43"/>
      <c r="P501" s="43"/>
      <c r="Q501" s="43"/>
      <c r="R501" s="43"/>
      <c r="S501" s="43"/>
      <c r="T501" s="79"/>
      <c r="AT501" s="25" t="s">
        <v>1656</v>
      </c>
      <c r="AU501" s="25" t="s">
        <v>82</v>
      </c>
    </row>
    <row r="502" spans="2:65" s="1" customFormat="1" ht="22.5" customHeight="1">
      <c r="B502" s="42"/>
      <c r="C502" s="203" t="s">
        <v>2577</v>
      </c>
      <c r="D502" s="203" t="s">
        <v>311</v>
      </c>
      <c r="E502" s="204" t="s">
        <v>5855</v>
      </c>
      <c r="F502" s="205" t="s">
        <v>14665</v>
      </c>
      <c r="G502" s="206" t="s">
        <v>578</v>
      </c>
      <c r="H502" s="207">
        <v>1</v>
      </c>
      <c r="I502" s="208"/>
      <c r="J502" s="209">
        <f>ROUND(I502*H502,2)</f>
        <v>0</v>
      </c>
      <c r="K502" s="205" t="s">
        <v>21</v>
      </c>
      <c r="L502" s="62"/>
      <c r="M502" s="210" t="s">
        <v>21</v>
      </c>
      <c r="N502" s="211" t="s">
        <v>45</v>
      </c>
      <c r="O502" s="43"/>
      <c r="P502" s="212">
        <f>O502*H502</f>
        <v>0</v>
      </c>
      <c r="Q502" s="212">
        <v>0</v>
      </c>
      <c r="R502" s="212">
        <f>Q502*H502</f>
        <v>0</v>
      </c>
      <c r="S502" s="212">
        <v>0</v>
      </c>
      <c r="T502" s="213">
        <f>S502*H502</f>
        <v>0</v>
      </c>
      <c r="AR502" s="25" t="s">
        <v>375</v>
      </c>
      <c r="AT502" s="25" t="s">
        <v>311</v>
      </c>
      <c r="AU502" s="25" t="s">
        <v>82</v>
      </c>
      <c r="AY502" s="25" t="s">
        <v>308</v>
      </c>
      <c r="BE502" s="214">
        <f>IF(N502="základní",J502,0)</f>
        <v>0</v>
      </c>
      <c r="BF502" s="214">
        <f>IF(N502="snížená",J502,0)</f>
        <v>0</v>
      </c>
      <c r="BG502" s="214">
        <f>IF(N502="zákl. přenesená",J502,0)</f>
        <v>0</v>
      </c>
      <c r="BH502" s="214">
        <f>IF(N502="sníž. přenesená",J502,0)</f>
        <v>0</v>
      </c>
      <c r="BI502" s="214">
        <f>IF(N502="nulová",J502,0)</f>
        <v>0</v>
      </c>
      <c r="BJ502" s="25" t="s">
        <v>82</v>
      </c>
      <c r="BK502" s="214">
        <f>ROUND(I502*H502,2)</f>
        <v>0</v>
      </c>
      <c r="BL502" s="25" t="s">
        <v>375</v>
      </c>
      <c r="BM502" s="25" t="s">
        <v>8061</v>
      </c>
    </row>
    <row r="503" spans="2:65" s="1" customFormat="1" ht="40.5">
      <c r="B503" s="42"/>
      <c r="C503" s="64"/>
      <c r="D503" s="246" t="s">
        <v>1656</v>
      </c>
      <c r="E503" s="64"/>
      <c r="F503" s="290" t="s">
        <v>14716</v>
      </c>
      <c r="G503" s="64"/>
      <c r="H503" s="64"/>
      <c r="I503" s="173"/>
      <c r="J503" s="64"/>
      <c r="K503" s="64"/>
      <c r="L503" s="62"/>
      <c r="M503" s="291"/>
      <c r="N503" s="43"/>
      <c r="O503" s="43"/>
      <c r="P503" s="43"/>
      <c r="Q503" s="43"/>
      <c r="R503" s="43"/>
      <c r="S503" s="43"/>
      <c r="T503" s="79"/>
      <c r="AT503" s="25" t="s">
        <v>1656</v>
      </c>
      <c r="AU503" s="25" t="s">
        <v>82</v>
      </c>
    </row>
    <row r="504" spans="2:65" s="1" customFormat="1" ht="22.5" customHeight="1">
      <c r="B504" s="42"/>
      <c r="C504" s="203" t="s">
        <v>2582</v>
      </c>
      <c r="D504" s="203" t="s">
        <v>311</v>
      </c>
      <c r="E504" s="204" t="s">
        <v>9562</v>
      </c>
      <c r="F504" s="205" t="s">
        <v>14630</v>
      </c>
      <c r="G504" s="206" t="s">
        <v>578</v>
      </c>
      <c r="H504" s="207">
        <v>1</v>
      </c>
      <c r="I504" s="208"/>
      <c r="J504" s="209">
        <f>ROUND(I504*H504,2)</f>
        <v>0</v>
      </c>
      <c r="K504" s="205" t="s">
        <v>21</v>
      </c>
      <c r="L504" s="62"/>
      <c r="M504" s="210" t="s">
        <v>21</v>
      </c>
      <c r="N504" s="211" t="s">
        <v>45</v>
      </c>
      <c r="O504" s="43"/>
      <c r="P504" s="212">
        <f>O504*H504</f>
        <v>0</v>
      </c>
      <c r="Q504" s="212">
        <v>0</v>
      </c>
      <c r="R504" s="212">
        <f>Q504*H504</f>
        <v>0</v>
      </c>
      <c r="S504" s="212">
        <v>0</v>
      </c>
      <c r="T504" s="213">
        <f>S504*H504</f>
        <v>0</v>
      </c>
      <c r="AR504" s="25" t="s">
        <v>375</v>
      </c>
      <c r="AT504" s="25" t="s">
        <v>311</v>
      </c>
      <c r="AU504" s="25" t="s">
        <v>82</v>
      </c>
      <c r="AY504" s="25" t="s">
        <v>308</v>
      </c>
      <c r="BE504" s="214">
        <f>IF(N504="základní",J504,0)</f>
        <v>0</v>
      </c>
      <c r="BF504" s="214">
        <f>IF(N504="snížená",J504,0)</f>
        <v>0</v>
      </c>
      <c r="BG504" s="214">
        <f>IF(N504="zákl. přenesená",J504,0)</f>
        <v>0</v>
      </c>
      <c r="BH504" s="214">
        <f>IF(N504="sníž. přenesená",J504,0)</f>
        <v>0</v>
      </c>
      <c r="BI504" s="214">
        <f>IF(N504="nulová",J504,0)</f>
        <v>0</v>
      </c>
      <c r="BJ504" s="25" t="s">
        <v>82</v>
      </c>
      <c r="BK504" s="214">
        <f>ROUND(I504*H504,2)</f>
        <v>0</v>
      </c>
      <c r="BL504" s="25" t="s">
        <v>375</v>
      </c>
      <c r="BM504" s="25" t="s">
        <v>8065</v>
      </c>
    </row>
    <row r="505" spans="2:65" s="1" customFormat="1" ht="27">
      <c r="B505" s="42"/>
      <c r="C505" s="64"/>
      <c r="D505" s="223" t="s">
        <v>1656</v>
      </c>
      <c r="E505" s="64"/>
      <c r="F505" s="292" t="s">
        <v>14644</v>
      </c>
      <c r="G505" s="64"/>
      <c r="H505" s="64"/>
      <c r="I505" s="173"/>
      <c r="J505" s="64"/>
      <c r="K505" s="64"/>
      <c r="L505" s="62"/>
      <c r="M505" s="291"/>
      <c r="N505" s="43"/>
      <c r="O505" s="43"/>
      <c r="P505" s="43"/>
      <c r="Q505" s="43"/>
      <c r="R505" s="43"/>
      <c r="S505" s="43"/>
      <c r="T505" s="79"/>
      <c r="AT505" s="25" t="s">
        <v>1656</v>
      </c>
      <c r="AU505" s="25" t="s">
        <v>82</v>
      </c>
    </row>
    <row r="506" spans="2:65" s="11" customFormat="1" ht="37.35" customHeight="1">
      <c r="B506" s="186"/>
      <c r="C506" s="187"/>
      <c r="D506" s="200" t="s">
        <v>73</v>
      </c>
      <c r="E506" s="296" t="s">
        <v>10534</v>
      </c>
      <c r="F506" s="296" t="s">
        <v>14717</v>
      </c>
      <c r="G506" s="187"/>
      <c r="H506" s="187"/>
      <c r="I506" s="190"/>
      <c r="J506" s="297">
        <f>BK506</f>
        <v>0</v>
      </c>
      <c r="K506" s="187"/>
      <c r="L506" s="192"/>
      <c r="M506" s="193"/>
      <c r="N506" s="194"/>
      <c r="O506" s="194"/>
      <c r="P506" s="195">
        <f>SUM(P507:P526)</f>
        <v>0</v>
      </c>
      <c r="Q506" s="194"/>
      <c r="R506" s="195">
        <f>SUM(R507:R526)</f>
        <v>0</v>
      </c>
      <c r="S506" s="194"/>
      <c r="T506" s="196">
        <f>SUM(T507:T526)</f>
        <v>0</v>
      </c>
      <c r="AR506" s="197" t="s">
        <v>84</v>
      </c>
      <c r="AT506" s="198" t="s">
        <v>73</v>
      </c>
      <c r="AU506" s="198" t="s">
        <v>74</v>
      </c>
      <c r="AY506" s="197" t="s">
        <v>308</v>
      </c>
      <c r="BK506" s="199">
        <f>SUM(BK507:BK526)</f>
        <v>0</v>
      </c>
    </row>
    <row r="507" spans="2:65" s="1" customFormat="1" ht="22.5" customHeight="1">
      <c r="B507" s="42"/>
      <c r="C507" s="203" t="s">
        <v>2589</v>
      </c>
      <c r="D507" s="203" t="s">
        <v>311</v>
      </c>
      <c r="E507" s="204" t="s">
        <v>9554</v>
      </c>
      <c r="F507" s="205" t="s">
        <v>14616</v>
      </c>
      <c r="G507" s="206" t="s">
        <v>578</v>
      </c>
      <c r="H507" s="207">
        <v>1</v>
      </c>
      <c r="I507" s="208"/>
      <c r="J507" s="209">
        <f>ROUND(I507*H507,2)</f>
        <v>0</v>
      </c>
      <c r="K507" s="205" t="s">
        <v>21</v>
      </c>
      <c r="L507" s="62"/>
      <c r="M507" s="210" t="s">
        <v>21</v>
      </c>
      <c r="N507" s="211" t="s">
        <v>45</v>
      </c>
      <c r="O507" s="43"/>
      <c r="P507" s="212">
        <f>O507*H507</f>
        <v>0</v>
      </c>
      <c r="Q507" s="212">
        <v>0</v>
      </c>
      <c r="R507" s="212">
        <f>Q507*H507</f>
        <v>0</v>
      </c>
      <c r="S507" s="212">
        <v>0</v>
      </c>
      <c r="T507" s="213">
        <f>S507*H507</f>
        <v>0</v>
      </c>
      <c r="AR507" s="25" t="s">
        <v>375</v>
      </c>
      <c r="AT507" s="25" t="s">
        <v>311</v>
      </c>
      <c r="AU507" s="25" t="s">
        <v>82</v>
      </c>
      <c r="AY507" s="25" t="s">
        <v>308</v>
      </c>
      <c r="BE507" s="214">
        <f>IF(N507="základní",J507,0)</f>
        <v>0</v>
      </c>
      <c r="BF507" s="214">
        <f>IF(N507="snížená",J507,0)</f>
        <v>0</v>
      </c>
      <c r="BG507" s="214">
        <f>IF(N507="zákl. přenesená",J507,0)</f>
        <v>0</v>
      </c>
      <c r="BH507" s="214">
        <f>IF(N507="sníž. přenesená",J507,0)</f>
        <v>0</v>
      </c>
      <c r="BI507" s="214">
        <f>IF(N507="nulová",J507,0)</f>
        <v>0</v>
      </c>
      <c r="BJ507" s="25" t="s">
        <v>82</v>
      </c>
      <c r="BK507" s="214">
        <f>ROUND(I507*H507,2)</f>
        <v>0</v>
      </c>
      <c r="BL507" s="25" t="s">
        <v>375</v>
      </c>
      <c r="BM507" s="25" t="s">
        <v>8071</v>
      </c>
    </row>
    <row r="508" spans="2:65" s="1" customFormat="1" ht="27">
      <c r="B508" s="42"/>
      <c r="C508" s="64"/>
      <c r="D508" s="246" t="s">
        <v>1656</v>
      </c>
      <c r="E508" s="64"/>
      <c r="F508" s="290" t="s">
        <v>14617</v>
      </c>
      <c r="G508" s="64"/>
      <c r="H508" s="64"/>
      <c r="I508" s="173"/>
      <c r="J508" s="64"/>
      <c r="K508" s="64"/>
      <c r="L508" s="62"/>
      <c r="M508" s="291"/>
      <c r="N508" s="43"/>
      <c r="O508" s="43"/>
      <c r="P508" s="43"/>
      <c r="Q508" s="43"/>
      <c r="R508" s="43"/>
      <c r="S508" s="43"/>
      <c r="T508" s="79"/>
      <c r="AT508" s="25" t="s">
        <v>1656</v>
      </c>
      <c r="AU508" s="25" t="s">
        <v>82</v>
      </c>
    </row>
    <row r="509" spans="2:65" s="1" customFormat="1" ht="22.5" customHeight="1">
      <c r="B509" s="42"/>
      <c r="C509" s="203" t="s">
        <v>2592</v>
      </c>
      <c r="D509" s="203" t="s">
        <v>311</v>
      </c>
      <c r="E509" s="204" t="s">
        <v>9555</v>
      </c>
      <c r="F509" s="205" t="s">
        <v>14618</v>
      </c>
      <c r="G509" s="206" t="s">
        <v>578</v>
      </c>
      <c r="H509" s="207">
        <v>1</v>
      </c>
      <c r="I509" s="208"/>
      <c r="J509" s="209">
        <f>ROUND(I509*H509,2)</f>
        <v>0</v>
      </c>
      <c r="K509" s="205" t="s">
        <v>21</v>
      </c>
      <c r="L509" s="62"/>
      <c r="M509" s="210" t="s">
        <v>21</v>
      </c>
      <c r="N509" s="211" t="s">
        <v>45</v>
      </c>
      <c r="O509" s="43"/>
      <c r="P509" s="212">
        <f>O509*H509</f>
        <v>0</v>
      </c>
      <c r="Q509" s="212">
        <v>0</v>
      </c>
      <c r="R509" s="212">
        <f>Q509*H509</f>
        <v>0</v>
      </c>
      <c r="S509" s="212">
        <v>0</v>
      </c>
      <c r="T509" s="213">
        <f>S509*H509</f>
        <v>0</v>
      </c>
      <c r="AR509" s="25" t="s">
        <v>375</v>
      </c>
      <c r="AT509" s="25" t="s">
        <v>311</v>
      </c>
      <c r="AU509" s="25" t="s">
        <v>82</v>
      </c>
      <c r="AY509" s="25" t="s">
        <v>308</v>
      </c>
      <c r="BE509" s="214">
        <f>IF(N509="základní",J509,0)</f>
        <v>0</v>
      </c>
      <c r="BF509" s="214">
        <f>IF(N509="snížená",J509,0)</f>
        <v>0</v>
      </c>
      <c r="BG509" s="214">
        <f>IF(N509="zákl. přenesená",J509,0)</f>
        <v>0</v>
      </c>
      <c r="BH509" s="214">
        <f>IF(N509="sníž. přenesená",J509,0)</f>
        <v>0</v>
      </c>
      <c r="BI509" s="214">
        <f>IF(N509="nulová",J509,0)</f>
        <v>0</v>
      </c>
      <c r="BJ509" s="25" t="s">
        <v>82</v>
      </c>
      <c r="BK509" s="214">
        <f>ROUND(I509*H509,2)</f>
        <v>0</v>
      </c>
      <c r="BL509" s="25" t="s">
        <v>375</v>
      </c>
      <c r="BM509" s="25" t="s">
        <v>8077</v>
      </c>
    </row>
    <row r="510" spans="2:65" s="1" customFormat="1" ht="27">
      <c r="B510" s="42"/>
      <c r="C510" s="64"/>
      <c r="D510" s="246" t="s">
        <v>1656</v>
      </c>
      <c r="E510" s="64"/>
      <c r="F510" s="290" t="s">
        <v>14619</v>
      </c>
      <c r="G510" s="64"/>
      <c r="H510" s="64"/>
      <c r="I510" s="173"/>
      <c r="J510" s="64"/>
      <c r="K510" s="64"/>
      <c r="L510" s="62"/>
      <c r="M510" s="291"/>
      <c r="N510" s="43"/>
      <c r="O510" s="43"/>
      <c r="P510" s="43"/>
      <c r="Q510" s="43"/>
      <c r="R510" s="43"/>
      <c r="S510" s="43"/>
      <c r="T510" s="79"/>
      <c r="AT510" s="25" t="s">
        <v>1656</v>
      </c>
      <c r="AU510" s="25" t="s">
        <v>82</v>
      </c>
    </row>
    <row r="511" spans="2:65" s="1" customFormat="1" ht="22.5" customHeight="1">
      <c r="B511" s="42"/>
      <c r="C511" s="203" t="s">
        <v>266</v>
      </c>
      <c r="D511" s="203" t="s">
        <v>311</v>
      </c>
      <c r="E511" s="204" t="s">
        <v>9556</v>
      </c>
      <c r="F511" s="205" t="s">
        <v>14620</v>
      </c>
      <c r="G511" s="206" t="s">
        <v>578</v>
      </c>
      <c r="H511" s="207">
        <v>2</v>
      </c>
      <c r="I511" s="208"/>
      <c r="J511" s="209">
        <f>ROUND(I511*H511,2)</f>
        <v>0</v>
      </c>
      <c r="K511" s="205" t="s">
        <v>21</v>
      </c>
      <c r="L511" s="62"/>
      <c r="M511" s="210" t="s">
        <v>21</v>
      </c>
      <c r="N511" s="211" t="s">
        <v>45</v>
      </c>
      <c r="O511" s="43"/>
      <c r="P511" s="212">
        <f>O511*H511</f>
        <v>0</v>
      </c>
      <c r="Q511" s="212">
        <v>0</v>
      </c>
      <c r="R511" s="212">
        <f>Q511*H511</f>
        <v>0</v>
      </c>
      <c r="S511" s="212">
        <v>0</v>
      </c>
      <c r="T511" s="213">
        <f>S511*H511</f>
        <v>0</v>
      </c>
      <c r="AR511" s="25" t="s">
        <v>375</v>
      </c>
      <c r="AT511" s="25" t="s">
        <v>311</v>
      </c>
      <c r="AU511" s="25" t="s">
        <v>82</v>
      </c>
      <c r="AY511" s="25" t="s">
        <v>308</v>
      </c>
      <c r="BE511" s="214">
        <f>IF(N511="základní",J511,0)</f>
        <v>0</v>
      </c>
      <c r="BF511" s="214">
        <f>IF(N511="snížená",J511,0)</f>
        <v>0</v>
      </c>
      <c r="BG511" s="214">
        <f>IF(N511="zákl. přenesená",J511,0)</f>
        <v>0</v>
      </c>
      <c r="BH511" s="214">
        <f>IF(N511="sníž. přenesená",J511,0)</f>
        <v>0</v>
      </c>
      <c r="BI511" s="214">
        <f>IF(N511="nulová",J511,0)</f>
        <v>0</v>
      </c>
      <c r="BJ511" s="25" t="s">
        <v>82</v>
      </c>
      <c r="BK511" s="214">
        <f>ROUND(I511*H511,2)</f>
        <v>0</v>
      </c>
      <c r="BL511" s="25" t="s">
        <v>375</v>
      </c>
      <c r="BM511" s="25" t="s">
        <v>8081</v>
      </c>
    </row>
    <row r="512" spans="2:65" s="1" customFormat="1" ht="22.5" customHeight="1">
      <c r="B512" s="42"/>
      <c r="C512" s="203" t="s">
        <v>269</v>
      </c>
      <c r="D512" s="203" t="s">
        <v>311</v>
      </c>
      <c r="E512" s="204" t="s">
        <v>9557</v>
      </c>
      <c r="F512" s="205" t="s">
        <v>14621</v>
      </c>
      <c r="G512" s="206" t="s">
        <v>578</v>
      </c>
      <c r="H512" s="207">
        <v>1</v>
      </c>
      <c r="I512" s="208"/>
      <c r="J512" s="209">
        <f>ROUND(I512*H512,2)</f>
        <v>0</v>
      </c>
      <c r="K512" s="205" t="s">
        <v>21</v>
      </c>
      <c r="L512" s="62"/>
      <c r="M512" s="210" t="s">
        <v>21</v>
      </c>
      <c r="N512" s="211" t="s">
        <v>45</v>
      </c>
      <c r="O512" s="43"/>
      <c r="P512" s="212">
        <f>O512*H512</f>
        <v>0</v>
      </c>
      <c r="Q512" s="212">
        <v>0</v>
      </c>
      <c r="R512" s="212">
        <f>Q512*H512</f>
        <v>0</v>
      </c>
      <c r="S512" s="212">
        <v>0</v>
      </c>
      <c r="T512" s="213">
        <f>S512*H512</f>
        <v>0</v>
      </c>
      <c r="AR512" s="25" t="s">
        <v>375</v>
      </c>
      <c r="AT512" s="25" t="s">
        <v>311</v>
      </c>
      <c r="AU512" s="25" t="s">
        <v>82</v>
      </c>
      <c r="AY512" s="25" t="s">
        <v>308</v>
      </c>
      <c r="BE512" s="214">
        <f>IF(N512="základní",J512,0)</f>
        <v>0</v>
      </c>
      <c r="BF512" s="214">
        <f>IF(N512="snížená",J512,0)</f>
        <v>0</v>
      </c>
      <c r="BG512" s="214">
        <f>IF(N512="zákl. přenesená",J512,0)</f>
        <v>0</v>
      </c>
      <c r="BH512" s="214">
        <f>IF(N512="sníž. přenesená",J512,0)</f>
        <v>0</v>
      </c>
      <c r="BI512" s="214">
        <f>IF(N512="nulová",J512,0)</f>
        <v>0</v>
      </c>
      <c r="BJ512" s="25" t="s">
        <v>82</v>
      </c>
      <c r="BK512" s="214">
        <f>ROUND(I512*H512,2)</f>
        <v>0</v>
      </c>
      <c r="BL512" s="25" t="s">
        <v>375</v>
      </c>
      <c r="BM512" s="25" t="s">
        <v>8085</v>
      </c>
    </row>
    <row r="513" spans="2:65" s="1" customFormat="1" ht="27">
      <c r="B513" s="42"/>
      <c r="C513" s="64"/>
      <c r="D513" s="246" t="s">
        <v>1656</v>
      </c>
      <c r="E513" s="64"/>
      <c r="F513" s="290" t="s">
        <v>14622</v>
      </c>
      <c r="G513" s="64"/>
      <c r="H513" s="64"/>
      <c r="I513" s="173"/>
      <c r="J513" s="64"/>
      <c r="K513" s="64"/>
      <c r="L513" s="62"/>
      <c r="M513" s="291"/>
      <c r="N513" s="43"/>
      <c r="O513" s="43"/>
      <c r="P513" s="43"/>
      <c r="Q513" s="43"/>
      <c r="R513" s="43"/>
      <c r="S513" s="43"/>
      <c r="T513" s="79"/>
      <c r="AT513" s="25" t="s">
        <v>1656</v>
      </c>
      <c r="AU513" s="25" t="s">
        <v>82</v>
      </c>
    </row>
    <row r="514" spans="2:65" s="1" customFormat="1" ht="22.5" customHeight="1">
      <c r="B514" s="42"/>
      <c r="C514" s="203" t="s">
        <v>2603</v>
      </c>
      <c r="D514" s="203" t="s">
        <v>311</v>
      </c>
      <c r="E514" s="204" t="s">
        <v>9558</v>
      </c>
      <c r="F514" s="205" t="s">
        <v>14623</v>
      </c>
      <c r="G514" s="206" t="s">
        <v>578</v>
      </c>
      <c r="H514" s="207">
        <v>1</v>
      </c>
      <c r="I514" s="208"/>
      <c r="J514" s="209">
        <f>ROUND(I514*H514,2)</f>
        <v>0</v>
      </c>
      <c r="K514" s="205" t="s">
        <v>21</v>
      </c>
      <c r="L514" s="62"/>
      <c r="M514" s="210" t="s">
        <v>21</v>
      </c>
      <c r="N514" s="211" t="s">
        <v>45</v>
      </c>
      <c r="O514" s="43"/>
      <c r="P514" s="212">
        <f>O514*H514</f>
        <v>0</v>
      </c>
      <c r="Q514" s="212">
        <v>0</v>
      </c>
      <c r="R514" s="212">
        <f>Q514*H514</f>
        <v>0</v>
      </c>
      <c r="S514" s="212">
        <v>0</v>
      </c>
      <c r="T514" s="213">
        <f>S514*H514</f>
        <v>0</v>
      </c>
      <c r="AR514" s="25" t="s">
        <v>375</v>
      </c>
      <c r="AT514" s="25" t="s">
        <v>311</v>
      </c>
      <c r="AU514" s="25" t="s">
        <v>82</v>
      </c>
      <c r="AY514" s="25" t="s">
        <v>308</v>
      </c>
      <c r="BE514" s="214">
        <f>IF(N514="základní",J514,0)</f>
        <v>0</v>
      </c>
      <c r="BF514" s="214">
        <f>IF(N514="snížená",J514,0)</f>
        <v>0</v>
      </c>
      <c r="BG514" s="214">
        <f>IF(N514="zákl. přenesená",J514,0)</f>
        <v>0</v>
      </c>
      <c r="BH514" s="214">
        <f>IF(N514="sníž. přenesená",J514,0)</f>
        <v>0</v>
      </c>
      <c r="BI514" s="214">
        <f>IF(N514="nulová",J514,0)</f>
        <v>0</v>
      </c>
      <c r="BJ514" s="25" t="s">
        <v>82</v>
      </c>
      <c r="BK514" s="214">
        <f>ROUND(I514*H514,2)</f>
        <v>0</v>
      </c>
      <c r="BL514" s="25" t="s">
        <v>375</v>
      </c>
      <c r="BM514" s="25" t="s">
        <v>8089</v>
      </c>
    </row>
    <row r="515" spans="2:65" s="1" customFormat="1" ht="27">
      <c r="B515" s="42"/>
      <c r="C515" s="64"/>
      <c r="D515" s="246" t="s">
        <v>1656</v>
      </c>
      <c r="E515" s="64"/>
      <c r="F515" s="290" t="s">
        <v>14624</v>
      </c>
      <c r="G515" s="64"/>
      <c r="H515" s="64"/>
      <c r="I515" s="173"/>
      <c r="J515" s="64"/>
      <c r="K515" s="64"/>
      <c r="L515" s="62"/>
      <c r="M515" s="291"/>
      <c r="N515" s="43"/>
      <c r="O515" s="43"/>
      <c r="P515" s="43"/>
      <c r="Q515" s="43"/>
      <c r="R515" s="43"/>
      <c r="S515" s="43"/>
      <c r="T515" s="79"/>
      <c r="AT515" s="25" t="s">
        <v>1656</v>
      </c>
      <c r="AU515" s="25" t="s">
        <v>82</v>
      </c>
    </row>
    <row r="516" spans="2:65" s="1" customFormat="1" ht="22.5" customHeight="1">
      <c r="B516" s="42"/>
      <c r="C516" s="203" t="s">
        <v>2609</v>
      </c>
      <c r="D516" s="203" t="s">
        <v>311</v>
      </c>
      <c r="E516" s="204" t="s">
        <v>9559</v>
      </c>
      <c r="F516" s="205" t="s">
        <v>14625</v>
      </c>
      <c r="G516" s="206" t="s">
        <v>578</v>
      </c>
      <c r="H516" s="207">
        <v>1</v>
      </c>
      <c r="I516" s="208"/>
      <c r="J516" s="209">
        <f>ROUND(I516*H516,2)</f>
        <v>0</v>
      </c>
      <c r="K516" s="205" t="s">
        <v>21</v>
      </c>
      <c r="L516" s="62"/>
      <c r="M516" s="210" t="s">
        <v>21</v>
      </c>
      <c r="N516" s="211" t="s">
        <v>45</v>
      </c>
      <c r="O516" s="43"/>
      <c r="P516" s="212">
        <f>O516*H516</f>
        <v>0</v>
      </c>
      <c r="Q516" s="212">
        <v>0</v>
      </c>
      <c r="R516" s="212">
        <f>Q516*H516</f>
        <v>0</v>
      </c>
      <c r="S516" s="212">
        <v>0</v>
      </c>
      <c r="T516" s="213">
        <f>S516*H516</f>
        <v>0</v>
      </c>
      <c r="AR516" s="25" t="s">
        <v>375</v>
      </c>
      <c r="AT516" s="25" t="s">
        <v>311</v>
      </c>
      <c r="AU516" s="25" t="s">
        <v>82</v>
      </c>
      <c r="AY516" s="25" t="s">
        <v>308</v>
      </c>
      <c r="BE516" s="214">
        <f>IF(N516="základní",J516,0)</f>
        <v>0</v>
      </c>
      <c r="BF516" s="214">
        <f>IF(N516="snížená",J516,0)</f>
        <v>0</v>
      </c>
      <c r="BG516" s="214">
        <f>IF(N516="zákl. přenesená",J516,0)</f>
        <v>0</v>
      </c>
      <c r="BH516" s="214">
        <f>IF(N516="sníž. přenesená",J516,0)</f>
        <v>0</v>
      </c>
      <c r="BI516" s="214">
        <f>IF(N516="nulová",J516,0)</f>
        <v>0</v>
      </c>
      <c r="BJ516" s="25" t="s">
        <v>82</v>
      </c>
      <c r="BK516" s="214">
        <f>ROUND(I516*H516,2)</f>
        <v>0</v>
      </c>
      <c r="BL516" s="25" t="s">
        <v>375</v>
      </c>
      <c r="BM516" s="25" t="s">
        <v>8093</v>
      </c>
    </row>
    <row r="517" spans="2:65" s="1" customFormat="1" ht="22.5" customHeight="1">
      <c r="B517" s="42"/>
      <c r="C517" s="203" t="s">
        <v>2614</v>
      </c>
      <c r="D517" s="203" t="s">
        <v>311</v>
      </c>
      <c r="E517" s="204" t="s">
        <v>9560</v>
      </c>
      <c r="F517" s="205" t="s">
        <v>14626</v>
      </c>
      <c r="G517" s="206" t="s">
        <v>578</v>
      </c>
      <c r="H517" s="207">
        <v>1</v>
      </c>
      <c r="I517" s="208"/>
      <c r="J517" s="209">
        <f>ROUND(I517*H517,2)</f>
        <v>0</v>
      </c>
      <c r="K517" s="205" t="s">
        <v>21</v>
      </c>
      <c r="L517" s="62"/>
      <c r="M517" s="210" t="s">
        <v>21</v>
      </c>
      <c r="N517" s="211" t="s">
        <v>45</v>
      </c>
      <c r="O517" s="43"/>
      <c r="P517" s="212">
        <f>O517*H517</f>
        <v>0</v>
      </c>
      <c r="Q517" s="212">
        <v>0</v>
      </c>
      <c r="R517" s="212">
        <f>Q517*H517</f>
        <v>0</v>
      </c>
      <c r="S517" s="212">
        <v>0</v>
      </c>
      <c r="T517" s="213">
        <f>S517*H517</f>
        <v>0</v>
      </c>
      <c r="AR517" s="25" t="s">
        <v>375</v>
      </c>
      <c r="AT517" s="25" t="s">
        <v>311</v>
      </c>
      <c r="AU517" s="25" t="s">
        <v>82</v>
      </c>
      <c r="AY517" s="25" t="s">
        <v>308</v>
      </c>
      <c r="BE517" s="214">
        <f>IF(N517="základní",J517,0)</f>
        <v>0</v>
      </c>
      <c r="BF517" s="214">
        <f>IF(N517="snížená",J517,0)</f>
        <v>0</v>
      </c>
      <c r="BG517" s="214">
        <f>IF(N517="zákl. přenesená",J517,0)</f>
        <v>0</v>
      </c>
      <c r="BH517" s="214">
        <f>IF(N517="sníž. přenesená",J517,0)</f>
        <v>0</v>
      </c>
      <c r="BI517" s="214">
        <f>IF(N517="nulová",J517,0)</f>
        <v>0</v>
      </c>
      <c r="BJ517" s="25" t="s">
        <v>82</v>
      </c>
      <c r="BK517" s="214">
        <f>ROUND(I517*H517,2)</f>
        <v>0</v>
      </c>
      <c r="BL517" s="25" t="s">
        <v>375</v>
      </c>
      <c r="BM517" s="25" t="s">
        <v>8097</v>
      </c>
    </row>
    <row r="518" spans="2:65" s="1" customFormat="1" ht="27">
      <c r="B518" s="42"/>
      <c r="C518" s="64"/>
      <c r="D518" s="246" t="s">
        <v>1656</v>
      </c>
      <c r="E518" s="64"/>
      <c r="F518" s="290" t="s">
        <v>14627</v>
      </c>
      <c r="G518" s="64"/>
      <c r="H518" s="64"/>
      <c r="I518" s="173"/>
      <c r="J518" s="64"/>
      <c r="K518" s="64"/>
      <c r="L518" s="62"/>
      <c r="M518" s="291"/>
      <c r="N518" s="43"/>
      <c r="O518" s="43"/>
      <c r="P518" s="43"/>
      <c r="Q518" s="43"/>
      <c r="R518" s="43"/>
      <c r="S518" s="43"/>
      <c r="T518" s="79"/>
      <c r="AT518" s="25" t="s">
        <v>1656</v>
      </c>
      <c r="AU518" s="25" t="s">
        <v>82</v>
      </c>
    </row>
    <row r="519" spans="2:65" s="1" customFormat="1" ht="22.5" customHeight="1">
      <c r="B519" s="42"/>
      <c r="C519" s="203" t="s">
        <v>2619</v>
      </c>
      <c r="D519" s="203" t="s">
        <v>311</v>
      </c>
      <c r="E519" s="204" t="s">
        <v>9561</v>
      </c>
      <c r="F519" s="205" t="s">
        <v>14628</v>
      </c>
      <c r="G519" s="206" t="s">
        <v>578</v>
      </c>
      <c r="H519" s="207">
        <v>1</v>
      </c>
      <c r="I519" s="208"/>
      <c r="J519" s="209">
        <f>ROUND(I519*H519,2)</f>
        <v>0</v>
      </c>
      <c r="K519" s="205" t="s">
        <v>21</v>
      </c>
      <c r="L519" s="62"/>
      <c r="M519" s="210" t="s">
        <v>21</v>
      </c>
      <c r="N519" s="211" t="s">
        <v>45</v>
      </c>
      <c r="O519" s="43"/>
      <c r="P519" s="212">
        <f>O519*H519</f>
        <v>0</v>
      </c>
      <c r="Q519" s="212">
        <v>0</v>
      </c>
      <c r="R519" s="212">
        <f>Q519*H519</f>
        <v>0</v>
      </c>
      <c r="S519" s="212">
        <v>0</v>
      </c>
      <c r="T519" s="213">
        <f>S519*H519</f>
        <v>0</v>
      </c>
      <c r="AR519" s="25" t="s">
        <v>375</v>
      </c>
      <c r="AT519" s="25" t="s">
        <v>311</v>
      </c>
      <c r="AU519" s="25" t="s">
        <v>82</v>
      </c>
      <c r="AY519" s="25" t="s">
        <v>308</v>
      </c>
      <c r="BE519" s="214">
        <f>IF(N519="základní",J519,0)</f>
        <v>0</v>
      </c>
      <c r="BF519" s="214">
        <f>IF(N519="snížená",J519,0)</f>
        <v>0</v>
      </c>
      <c r="BG519" s="214">
        <f>IF(N519="zákl. přenesená",J519,0)</f>
        <v>0</v>
      </c>
      <c r="BH519" s="214">
        <f>IF(N519="sníž. přenesená",J519,0)</f>
        <v>0</v>
      </c>
      <c r="BI519" s="214">
        <f>IF(N519="nulová",J519,0)</f>
        <v>0</v>
      </c>
      <c r="BJ519" s="25" t="s">
        <v>82</v>
      </c>
      <c r="BK519" s="214">
        <f>ROUND(I519*H519,2)</f>
        <v>0</v>
      </c>
      <c r="BL519" s="25" t="s">
        <v>375</v>
      </c>
      <c r="BM519" s="25" t="s">
        <v>8101</v>
      </c>
    </row>
    <row r="520" spans="2:65" s="1" customFormat="1" ht="27">
      <c r="B520" s="42"/>
      <c r="C520" s="64"/>
      <c r="D520" s="246" t="s">
        <v>1656</v>
      </c>
      <c r="E520" s="64"/>
      <c r="F520" s="290" t="s">
        <v>14629</v>
      </c>
      <c r="G520" s="64"/>
      <c r="H520" s="64"/>
      <c r="I520" s="173"/>
      <c r="J520" s="64"/>
      <c r="K520" s="64"/>
      <c r="L520" s="62"/>
      <c r="M520" s="291"/>
      <c r="N520" s="43"/>
      <c r="O520" s="43"/>
      <c r="P520" s="43"/>
      <c r="Q520" s="43"/>
      <c r="R520" s="43"/>
      <c r="S520" s="43"/>
      <c r="T520" s="79"/>
      <c r="AT520" s="25" t="s">
        <v>1656</v>
      </c>
      <c r="AU520" s="25" t="s">
        <v>82</v>
      </c>
    </row>
    <row r="521" spans="2:65" s="1" customFormat="1" ht="22.5" customHeight="1">
      <c r="B521" s="42"/>
      <c r="C521" s="203" t="s">
        <v>2623</v>
      </c>
      <c r="D521" s="203" t="s">
        <v>311</v>
      </c>
      <c r="E521" s="204" t="s">
        <v>9562</v>
      </c>
      <c r="F521" s="205" t="s">
        <v>14630</v>
      </c>
      <c r="G521" s="206" t="s">
        <v>578</v>
      </c>
      <c r="H521" s="207">
        <v>1</v>
      </c>
      <c r="I521" s="208"/>
      <c r="J521" s="209">
        <f>ROUND(I521*H521,2)</f>
        <v>0</v>
      </c>
      <c r="K521" s="205" t="s">
        <v>21</v>
      </c>
      <c r="L521" s="62"/>
      <c r="M521" s="210" t="s">
        <v>21</v>
      </c>
      <c r="N521" s="211" t="s">
        <v>45</v>
      </c>
      <c r="O521" s="43"/>
      <c r="P521" s="212">
        <f>O521*H521</f>
        <v>0</v>
      </c>
      <c r="Q521" s="212">
        <v>0</v>
      </c>
      <c r="R521" s="212">
        <f>Q521*H521</f>
        <v>0</v>
      </c>
      <c r="S521" s="212">
        <v>0</v>
      </c>
      <c r="T521" s="213">
        <f>S521*H521</f>
        <v>0</v>
      </c>
      <c r="AR521" s="25" t="s">
        <v>375</v>
      </c>
      <c r="AT521" s="25" t="s">
        <v>311</v>
      </c>
      <c r="AU521" s="25" t="s">
        <v>82</v>
      </c>
      <c r="AY521" s="25" t="s">
        <v>308</v>
      </c>
      <c r="BE521" s="214">
        <f>IF(N521="základní",J521,0)</f>
        <v>0</v>
      </c>
      <c r="BF521" s="214">
        <f>IF(N521="snížená",J521,0)</f>
        <v>0</v>
      </c>
      <c r="BG521" s="214">
        <f>IF(N521="zákl. přenesená",J521,0)</f>
        <v>0</v>
      </c>
      <c r="BH521" s="214">
        <f>IF(N521="sníž. přenesená",J521,0)</f>
        <v>0</v>
      </c>
      <c r="BI521" s="214">
        <f>IF(N521="nulová",J521,0)</f>
        <v>0</v>
      </c>
      <c r="BJ521" s="25" t="s">
        <v>82</v>
      </c>
      <c r="BK521" s="214">
        <f>ROUND(I521*H521,2)</f>
        <v>0</v>
      </c>
      <c r="BL521" s="25" t="s">
        <v>375</v>
      </c>
      <c r="BM521" s="25" t="s">
        <v>8105</v>
      </c>
    </row>
    <row r="522" spans="2:65" s="1" customFormat="1" ht="27">
      <c r="B522" s="42"/>
      <c r="C522" s="64"/>
      <c r="D522" s="246" t="s">
        <v>1656</v>
      </c>
      <c r="E522" s="64"/>
      <c r="F522" s="290" t="s">
        <v>14631</v>
      </c>
      <c r="G522" s="64"/>
      <c r="H522" s="64"/>
      <c r="I522" s="173"/>
      <c r="J522" s="64"/>
      <c r="K522" s="64"/>
      <c r="L522" s="62"/>
      <c r="M522" s="291"/>
      <c r="N522" s="43"/>
      <c r="O522" s="43"/>
      <c r="P522" s="43"/>
      <c r="Q522" s="43"/>
      <c r="R522" s="43"/>
      <c r="S522" s="43"/>
      <c r="T522" s="79"/>
      <c r="AT522" s="25" t="s">
        <v>1656</v>
      </c>
      <c r="AU522" s="25" t="s">
        <v>82</v>
      </c>
    </row>
    <row r="523" spans="2:65" s="1" customFormat="1" ht="22.5" customHeight="1">
      <c r="B523" s="42"/>
      <c r="C523" s="203" t="s">
        <v>2628</v>
      </c>
      <c r="D523" s="203" t="s">
        <v>311</v>
      </c>
      <c r="E523" s="204" t="s">
        <v>5824</v>
      </c>
      <c r="F523" s="205" t="s">
        <v>14632</v>
      </c>
      <c r="G523" s="206" t="s">
        <v>578</v>
      </c>
      <c r="H523" s="207">
        <v>1</v>
      </c>
      <c r="I523" s="208"/>
      <c r="J523" s="209">
        <f>ROUND(I523*H523,2)</f>
        <v>0</v>
      </c>
      <c r="K523" s="205" t="s">
        <v>21</v>
      </c>
      <c r="L523" s="62"/>
      <c r="M523" s="210" t="s">
        <v>21</v>
      </c>
      <c r="N523" s="211" t="s">
        <v>45</v>
      </c>
      <c r="O523" s="43"/>
      <c r="P523" s="212">
        <f>O523*H523</f>
        <v>0</v>
      </c>
      <c r="Q523" s="212">
        <v>0</v>
      </c>
      <c r="R523" s="212">
        <f>Q523*H523</f>
        <v>0</v>
      </c>
      <c r="S523" s="212">
        <v>0</v>
      </c>
      <c r="T523" s="213">
        <f>S523*H523</f>
        <v>0</v>
      </c>
      <c r="AR523" s="25" t="s">
        <v>375</v>
      </c>
      <c r="AT523" s="25" t="s">
        <v>311</v>
      </c>
      <c r="AU523" s="25" t="s">
        <v>82</v>
      </c>
      <c r="AY523" s="25" t="s">
        <v>308</v>
      </c>
      <c r="BE523" s="214">
        <f>IF(N523="základní",J523,0)</f>
        <v>0</v>
      </c>
      <c r="BF523" s="214">
        <f>IF(N523="snížená",J523,0)</f>
        <v>0</v>
      </c>
      <c r="BG523" s="214">
        <f>IF(N523="zákl. přenesená",J523,0)</f>
        <v>0</v>
      </c>
      <c r="BH523" s="214">
        <f>IF(N523="sníž. přenesená",J523,0)</f>
        <v>0</v>
      </c>
      <c r="BI523" s="214">
        <f>IF(N523="nulová",J523,0)</f>
        <v>0</v>
      </c>
      <c r="BJ523" s="25" t="s">
        <v>82</v>
      </c>
      <c r="BK523" s="214">
        <f>ROUND(I523*H523,2)</f>
        <v>0</v>
      </c>
      <c r="BL523" s="25" t="s">
        <v>375</v>
      </c>
      <c r="BM523" s="25" t="s">
        <v>8109</v>
      </c>
    </row>
    <row r="524" spans="2:65" s="1" customFormat="1" ht="40.5">
      <c r="B524" s="42"/>
      <c r="C524" s="64"/>
      <c r="D524" s="246" t="s">
        <v>1656</v>
      </c>
      <c r="E524" s="64"/>
      <c r="F524" s="290" t="s">
        <v>14633</v>
      </c>
      <c r="G524" s="64"/>
      <c r="H524" s="64"/>
      <c r="I524" s="173"/>
      <c r="J524" s="64"/>
      <c r="K524" s="64"/>
      <c r="L524" s="62"/>
      <c r="M524" s="291"/>
      <c r="N524" s="43"/>
      <c r="O524" s="43"/>
      <c r="P524" s="43"/>
      <c r="Q524" s="43"/>
      <c r="R524" s="43"/>
      <c r="S524" s="43"/>
      <c r="T524" s="79"/>
      <c r="AT524" s="25" t="s">
        <v>1656</v>
      </c>
      <c r="AU524" s="25" t="s">
        <v>82</v>
      </c>
    </row>
    <row r="525" spans="2:65" s="1" customFormat="1" ht="22.5" customHeight="1">
      <c r="B525" s="42"/>
      <c r="C525" s="203" t="s">
        <v>2634</v>
      </c>
      <c r="D525" s="203" t="s">
        <v>311</v>
      </c>
      <c r="E525" s="204" t="s">
        <v>5826</v>
      </c>
      <c r="F525" s="205" t="s">
        <v>14634</v>
      </c>
      <c r="G525" s="206" t="s">
        <v>578</v>
      </c>
      <c r="H525" s="207">
        <v>1</v>
      </c>
      <c r="I525" s="208"/>
      <c r="J525" s="209">
        <f>ROUND(I525*H525,2)</f>
        <v>0</v>
      </c>
      <c r="K525" s="205" t="s">
        <v>21</v>
      </c>
      <c r="L525" s="62"/>
      <c r="M525" s="210" t="s">
        <v>21</v>
      </c>
      <c r="N525" s="211" t="s">
        <v>45</v>
      </c>
      <c r="O525" s="43"/>
      <c r="P525" s="212">
        <f>O525*H525</f>
        <v>0</v>
      </c>
      <c r="Q525" s="212">
        <v>0</v>
      </c>
      <c r="R525" s="212">
        <f>Q525*H525</f>
        <v>0</v>
      </c>
      <c r="S525" s="212">
        <v>0</v>
      </c>
      <c r="T525" s="213">
        <f>S525*H525</f>
        <v>0</v>
      </c>
      <c r="AR525" s="25" t="s">
        <v>375</v>
      </c>
      <c r="AT525" s="25" t="s">
        <v>311</v>
      </c>
      <c r="AU525" s="25" t="s">
        <v>82</v>
      </c>
      <c r="AY525" s="25" t="s">
        <v>308</v>
      </c>
      <c r="BE525" s="214">
        <f>IF(N525="základní",J525,0)</f>
        <v>0</v>
      </c>
      <c r="BF525" s="214">
        <f>IF(N525="snížená",J525,0)</f>
        <v>0</v>
      </c>
      <c r="BG525" s="214">
        <f>IF(N525="zákl. přenesená",J525,0)</f>
        <v>0</v>
      </c>
      <c r="BH525" s="214">
        <f>IF(N525="sníž. přenesená",J525,0)</f>
        <v>0</v>
      </c>
      <c r="BI525" s="214">
        <f>IF(N525="nulová",J525,0)</f>
        <v>0</v>
      </c>
      <c r="BJ525" s="25" t="s">
        <v>82</v>
      </c>
      <c r="BK525" s="214">
        <f>ROUND(I525*H525,2)</f>
        <v>0</v>
      </c>
      <c r="BL525" s="25" t="s">
        <v>375</v>
      </c>
      <c r="BM525" s="25" t="s">
        <v>8113</v>
      </c>
    </row>
    <row r="526" spans="2:65" s="1" customFormat="1" ht="27">
      <c r="B526" s="42"/>
      <c r="C526" s="64"/>
      <c r="D526" s="223" t="s">
        <v>1656</v>
      </c>
      <c r="E526" s="64"/>
      <c r="F526" s="292" t="s">
        <v>14635</v>
      </c>
      <c r="G526" s="64"/>
      <c r="H526" s="64"/>
      <c r="I526" s="173"/>
      <c r="J526" s="64"/>
      <c r="K526" s="64"/>
      <c r="L526" s="62"/>
      <c r="M526" s="291"/>
      <c r="N526" s="43"/>
      <c r="O526" s="43"/>
      <c r="P526" s="43"/>
      <c r="Q526" s="43"/>
      <c r="R526" s="43"/>
      <c r="S526" s="43"/>
      <c r="T526" s="79"/>
      <c r="AT526" s="25" t="s">
        <v>1656</v>
      </c>
      <c r="AU526" s="25" t="s">
        <v>82</v>
      </c>
    </row>
    <row r="527" spans="2:65" s="11" customFormat="1" ht="37.35" customHeight="1">
      <c r="B527" s="186"/>
      <c r="C527" s="187"/>
      <c r="D527" s="200" t="s">
        <v>73</v>
      </c>
      <c r="E527" s="296" t="s">
        <v>10534</v>
      </c>
      <c r="F527" s="296" t="s">
        <v>14717</v>
      </c>
      <c r="G527" s="187"/>
      <c r="H527" s="187"/>
      <c r="I527" s="190"/>
      <c r="J527" s="297">
        <f>BK527</f>
        <v>0</v>
      </c>
      <c r="K527" s="187"/>
      <c r="L527" s="192"/>
      <c r="M527" s="193"/>
      <c r="N527" s="194"/>
      <c r="O527" s="194"/>
      <c r="P527" s="195">
        <f>SUM(P528:P547)</f>
        <v>0</v>
      </c>
      <c r="Q527" s="194"/>
      <c r="R527" s="195">
        <f>SUM(R528:R547)</f>
        <v>0</v>
      </c>
      <c r="S527" s="194"/>
      <c r="T527" s="196">
        <f>SUM(T528:T547)</f>
        <v>0</v>
      </c>
      <c r="AR527" s="197" t="s">
        <v>84</v>
      </c>
      <c r="AT527" s="198" t="s">
        <v>73</v>
      </c>
      <c r="AU527" s="198" t="s">
        <v>74</v>
      </c>
      <c r="AY527" s="197" t="s">
        <v>308</v>
      </c>
      <c r="BK527" s="199">
        <f>SUM(BK528:BK547)</f>
        <v>0</v>
      </c>
    </row>
    <row r="528" spans="2:65" s="1" customFormat="1" ht="22.5" customHeight="1">
      <c r="B528" s="42"/>
      <c r="C528" s="203" t="s">
        <v>2639</v>
      </c>
      <c r="D528" s="203" t="s">
        <v>311</v>
      </c>
      <c r="E528" s="204" t="s">
        <v>9554</v>
      </c>
      <c r="F528" s="205" t="s">
        <v>14616</v>
      </c>
      <c r="G528" s="206" t="s">
        <v>578</v>
      </c>
      <c r="H528" s="207">
        <v>1</v>
      </c>
      <c r="I528" s="208"/>
      <c r="J528" s="209">
        <f>ROUND(I528*H528,2)</f>
        <v>0</v>
      </c>
      <c r="K528" s="205" t="s">
        <v>21</v>
      </c>
      <c r="L528" s="62"/>
      <c r="M528" s="210" t="s">
        <v>21</v>
      </c>
      <c r="N528" s="211" t="s">
        <v>45</v>
      </c>
      <c r="O528" s="43"/>
      <c r="P528" s="212">
        <f>O528*H528</f>
        <v>0</v>
      </c>
      <c r="Q528" s="212">
        <v>0</v>
      </c>
      <c r="R528" s="212">
        <f>Q528*H528</f>
        <v>0</v>
      </c>
      <c r="S528" s="212">
        <v>0</v>
      </c>
      <c r="T528" s="213">
        <f>S528*H528</f>
        <v>0</v>
      </c>
      <c r="AR528" s="25" t="s">
        <v>375</v>
      </c>
      <c r="AT528" s="25" t="s">
        <v>311</v>
      </c>
      <c r="AU528" s="25" t="s">
        <v>82</v>
      </c>
      <c r="AY528" s="25" t="s">
        <v>308</v>
      </c>
      <c r="BE528" s="214">
        <f>IF(N528="základní",J528,0)</f>
        <v>0</v>
      </c>
      <c r="BF528" s="214">
        <f>IF(N528="snížená",J528,0)</f>
        <v>0</v>
      </c>
      <c r="BG528" s="214">
        <f>IF(N528="zákl. přenesená",J528,0)</f>
        <v>0</v>
      </c>
      <c r="BH528" s="214">
        <f>IF(N528="sníž. přenesená",J528,0)</f>
        <v>0</v>
      </c>
      <c r="BI528" s="214">
        <f>IF(N528="nulová",J528,0)</f>
        <v>0</v>
      </c>
      <c r="BJ528" s="25" t="s">
        <v>82</v>
      </c>
      <c r="BK528" s="214">
        <f>ROUND(I528*H528,2)</f>
        <v>0</v>
      </c>
      <c r="BL528" s="25" t="s">
        <v>375</v>
      </c>
      <c r="BM528" s="25" t="s">
        <v>8117</v>
      </c>
    </row>
    <row r="529" spans="2:65" s="1" customFormat="1" ht="27">
      <c r="B529" s="42"/>
      <c r="C529" s="64"/>
      <c r="D529" s="246" t="s">
        <v>1656</v>
      </c>
      <c r="E529" s="64"/>
      <c r="F529" s="290" t="s">
        <v>14617</v>
      </c>
      <c r="G529" s="64"/>
      <c r="H529" s="64"/>
      <c r="I529" s="173"/>
      <c r="J529" s="64"/>
      <c r="K529" s="64"/>
      <c r="L529" s="62"/>
      <c r="M529" s="291"/>
      <c r="N529" s="43"/>
      <c r="O529" s="43"/>
      <c r="P529" s="43"/>
      <c r="Q529" s="43"/>
      <c r="R529" s="43"/>
      <c r="S529" s="43"/>
      <c r="T529" s="79"/>
      <c r="AT529" s="25" t="s">
        <v>1656</v>
      </c>
      <c r="AU529" s="25" t="s">
        <v>82</v>
      </c>
    </row>
    <row r="530" spans="2:65" s="1" customFormat="1" ht="22.5" customHeight="1">
      <c r="B530" s="42"/>
      <c r="C530" s="203" t="s">
        <v>2644</v>
      </c>
      <c r="D530" s="203" t="s">
        <v>311</v>
      </c>
      <c r="E530" s="204" t="s">
        <v>9555</v>
      </c>
      <c r="F530" s="205" t="s">
        <v>14618</v>
      </c>
      <c r="G530" s="206" t="s">
        <v>578</v>
      </c>
      <c r="H530" s="207">
        <v>1</v>
      </c>
      <c r="I530" s="208"/>
      <c r="J530" s="209">
        <f>ROUND(I530*H530,2)</f>
        <v>0</v>
      </c>
      <c r="K530" s="205" t="s">
        <v>21</v>
      </c>
      <c r="L530" s="62"/>
      <c r="M530" s="210" t="s">
        <v>21</v>
      </c>
      <c r="N530" s="211" t="s">
        <v>45</v>
      </c>
      <c r="O530" s="43"/>
      <c r="P530" s="212">
        <f>O530*H530</f>
        <v>0</v>
      </c>
      <c r="Q530" s="212">
        <v>0</v>
      </c>
      <c r="R530" s="212">
        <f>Q530*H530</f>
        <v>0</v>
      </c>
      <c r="S530" s="212">
        <v>0</v>
      </c>
      <c r="T530" s="213">
        <f>S530*H530</f>
        <v>0</v>
      </c>
      <c r="AR530" s="25" t="s">
        <v>375</v>
      </c>
      <c r="AT530" s="25" t="s">
        <v>311</v>
      </c>
      <c r="AU530" s="25" t="s">
        <v>82</v>
      </c>
      <c r="AY530" s="25" t="s">
        <v>308</v>
      </c>
      <c r="BE530" s="214">
        <f>IF(N530="základní",J530,0)</f>
        <v>0</v>
      </c>
      <c r="BF530" s="214">
        <f>IF(N530="snížená",J530,0)</f>
        <v>0</v>
      </c>
      <c r="BG530" s="214">
        <f>IF(N530="zákl. přenesená",J530,0)</f>
        <v>0</v>
      </c>
      <c r="BH530" s="214">
        <f>IF(N530="sníž. přenesená",J530,0)</f>
        <v>0</v>
      </c>
      <c r="BI530" s="214">
        <f>IF(N530="nulová",J530,0)</f>
        <v>0</v>
      </c>
      <c r="BJ530" s="25" t="s">
        <v>82</v>
      </c>
      <c r="BK530" s="214">
        <f>ROUND(I530*H530,2)</f>
        <v>0</v>
      </c>
      <c r="BL530" s="25" t="s">
        <v>375</v>
      </c>
      <c r="BM530" s="25" t="s">
        <v>8122</v>
      </c>
    </row>
    <row r="531" spans="2:65" s="1" customFormat="1" ht="27">
      <c r="B531" s="42"/>
      <c r="C531" s="64"/>
      <c r="D531" s="246" t="s">
        <v>1656</v>
      </c>
      <c r="E531" s="64"/>
      <c r="F531" s="290" t="s">
        <v>14619</v>
      </c>
      <c r="G531" s="64"/>
      <c r="H531" s="64"/>
      <c r="I531" s="173"/>
      <c r="J531" s="64"/>
      <c r="K531" s="64"/>
      <c r="L531" s="62"/>
      <c r="M531" s="291"/>
      <c r="N531" s="43"/>
      <c r="O531" s="43"/>
      <c r="P531" s="43"/>
      <c r="Q531" s="43"/>
      <c r="R531" s="43"/>
      <c r="S531" s="43"/>
      <c r="T531" s="79"/>
      <c r="AT531" s="25" t="s">
        <v>1656</v>
      </c>
      <c r="AU531" s="25" t="s">
        <v>82</v>
      </c>
    </row>
    <row r="532" spans="2:65" s="1" customFormat="1" ht="22.5" customHeight="1">
      <c r="B532" s="42"/>
      <c r="C532" s="203" t="s">
        <v>2649</v>
      </c>
      <c r="D532" s="203" t="s">
        <v>311</v>
      </c>
      <c r="E532" s="204" t="s">
        <v>9556</v>
      </c>
      <c r="F532" s="205" t="s">
        <v>14620</v>
      </c>
      <c r="G532" s="206" t="s">
        <v>578</v>
      </c>
      <c r="H532" s="207">
        <v>2</v>
      </c>
      <c r="I532" s="208"/>
      <c r="J532" s="209">
        <f>ROUND(I532*H532,2)</f>
        <v>0</v>
      </c>
      <c r="K532" s="205" t="s">
        <v>21</v>
      </c>
      <c r="L532" s="62"/>
      <c r="M532" s="210" t="s">
        <v>21</v>
      </c>
      <c r="N532" s="211" t="s">
        <v>45</v>
      </c>
      <c r="O532" s="43"/>
      <c r="P532" s="212">
        <f>O532*H532</f>
        <v>0</v>
      </c>
      <c r="Q532" s="212">
        <v>0</v>
      </c>
      <c r="R532" s="212">
        <f>Q532*H532</f>
        <v>0</v>
      </c>
      <c r="S532" s="212">
        <v>0</v>
      </c>
      <c r="T532" s="213">
        <f>S532*H532</f>
        <v>0</v>
      </c>
      <c r="AR532" s="25" t="s">
        <v>375</v>
      </c>
      <c r="AT532" s="25" t="s">
        <v>311</v>
      </c>
      <c r="AU532" s="25" t="s">
        <v>82</v>
      </c>
      <c r="AY532" s="25" t="s">
        <v>308</v>
      </c>
      <c r="BE532" s="214">
        <f>IF(N532="základní",J532,0)</f>
        <v>0</v>
      </c>
      <c r="BF532" s="214">
        <f>IF(N532="snížená",J532,0)</f>
        <v>0</v>
      </c>
      <c r="BG532" s="214">
        <f>IF(N532="zákl. přenesená",J532,0)</f>
        <v>0</v>
      </c>
      <c r="BH532" s="214">
        <f>IF(N532="sníž. přenesená",J532,0)</f>
        <v>0</v>
      </c>
      <c r="BI532" s="214">
        <f>IF(N532="nulová",J532,0)</f>
        <v>0</v>
      </c>
      <c r="BJ532" s="25" t="s">
        <v>82</v>
      </c>
      <c r="BK532" s="214">
        <f>ROUND(I532*H532,2)</f>
        <v>0</v>
      </c>
      <c r="BL532" s="25" t="s">
        <v>375</v>
      </c>
      <c r="BM532" s="25" t="s">
        <v>8126</v>
      </c>
    </row>
    <row r="533" spans="2:65" s="1" customFormat="1" ht="22.5" customHeight="1">
      <c r="B533" s="42"/>
      <c r="C533" s="203" t="s">
        <v>2653</v>
      </c>
      <c r="D533" s="203" t="s">
        <v>311</v>
      </c>
      <c r="E533" s="204" t="s">
        <v>9557</v>
      </c>
      <c r="F533" s="205" t="s">
        <v>14621</v>
      </c>
      <c r="G533" s="206" t="s">
        <v>578</v>
      </c>
      <c r="H533" s="207">
        <v>1</v>
      </c>
      <c r="I533" s="208"/>
      <c r="J533" s="209">
        <f>ROUND(I533*H533,2)</f>
        <v>0</v>
      </c>
      <c r="K533" s="205" t="s">
        <v>21</v>
      </c>
      <c r="L533" s="62"/>
      <c r="M533" s="210" t="s">
        <v>21</v>
      </c>
      <c r="N533" s="211" t="s">
        <v>45</v>
      </c>
      <c r="O533" s="43"/>
      <c r="P533" s="212">
        <f>O533*H533</f>
        <v>0</v>
      </c>
      <c r="Q533" s="212">
        <v>0</v>
      </c>
      <c r="R533" s="212">
        <f>Q533*H533</f>
        <v>0</v>
      </c>
      <c r="S533" s="212">
        <v>0</v>
      </c>
      <c r="T533" s="213">
        <f>S533*H533</f>
        <v>0</v>
      </c>
      <c r="AR533" s="25" t="s">
        <v>375</v>
      </c>
      <c r="AT533" s="25" t="s">
        <v>311</v>
      </c>
      <c r="AU533" s="25" t="s">
        <v>82</v>
      </c>
      <c r="AY533" s="25" t="s">
        <v>308</v>
      </c>
      <c r="BE533" s="214">
        <f>IF(N533="základní",J533,0)</f>
        <v>0</v>
      </c>
      <c r="BF533" s="214">
        <f>IF(N533="snížená",J533,0)</f>
        <v>0</v>
      </c>
      <c r="BG533" s="214">
        <f>IF(N533="zákl. přenesená",J533,0)</f>
        <v>0</v>
      </c>
      <c r="BH533" s="214">
        <f>IF(N533="sníž. přenesená",J533,0)</f>
        <v>0</v>
      </c>
      <c r="BI533" s="214">
        <f>IF(N533="nulová",J533,0)</f>
        <v>0</v>
      </c>
      <c r="BJ533" s="25" t="s">
        <v>82</v>
      </c>
      <c r="BK533" s="214">
        <f>ROUND(I533*H533,2)</f>
        <v>0</v>
      </c>
      <c r="BL533" s="25" t="s">
        <v>375</v>
      </c>
      <c r="BM533" s="25" t="s">
        <v>8130</v>
      </c>
    </row>
    <row r="534" spans="2:65" s="1" customFormat="1" ht="27">
      <c r="B534" s="42"/>
      <c r="C534" s="64"/>
      <c r="D534" s="246" t="s">
        <v>1656</v>
      </c>
      <c r="E534" s="64"/>
      <c r="F534" s="290" t="s">
        <v>14622</v>
      </c>
      <c r="G534" s="64"/>
      <c r="H534" s="64"/>
      <c r="I534" s="173"/>
      <c r="J534" s="64"/>
      <c r="K534" s="64"/>
      <c r="L534" s="62"/>
      <c r="M534" s="291"/>
      <c r="N534" s="43"/>
      <c r="O534" s="43"/>
      <c r="P534" s="43"/>
      <c r="Q534" s="43"/>
      <c r="R534" s="43"/>
      <c r="S534" s="43"/>
      <c r="T534" s="79"/>
      <c r="AT534" s="25" t="s">
        <v>1656</v>
      </c>
      <c r="AU534" s="25" t="s">
        <v>82</v>
      </c>
    </row>
    <row r="535" spans="2:65" s="1" customFormat="1" ht="22.5" customHeight="1">
      <c r="B535" s="42"/>
      <c r="C535" s="203" t="s">
        <v>2661</v>
      </c>
      <c r="D535" s="203" t="s">
        <v>311</v>
      </c>
      <c r="E535" s="204" t="s">
        <v>9558</v>
      </c>
      <c r="F535" s="205" t="s">
        <v>14623</v>
      </c>
      <c r="G535" s="206" t="s">
        <v>578</v>
      </c>
      <c r="H535" s="207">
        <v>1</v>
      </c>
      <c r="I535" s="208"/>
      <c r="J535" s="209">
        <f>ROUND(I535*H535,2)</f>
        <v>0</v>
      </c>
      <c r="K535" s="205" t="s">
        <v>21</v>
      </c>
      <c r="L535" s="62"/>
      <c r="M535" s="210" t="s">
        <v>21</v>
      </c>
      <c r="N535" s="211" t="s">
        <v>45</v>
      </c>
      <c r="O535" s="43"/>
      <c r="P535" s="212">
        <f>O535*H535</f>
        <v>0</v>
      </c>
      <c r="Q535" s="212">
        <v>0</v>
      </c>
      <c r="R535" s="212">
        <f>Q535*H535</f>
        <v>0</v>
      </c>
      <c r="S535" s="212">
        <v>0</v>
      </c>
      <c r="T535" s="213">
        <f>S535*H535</f>
        <v>0</v>
      </c>
      <c r="AR535" s="25" t="s">
        <v>375</v>
      </c>
      <c r="AT535" s="25" t="s">
        <v>311</v>
      </c>
      <c r="AU535" s="25" t="s">
        <v>82</v>
      </c>
      <c r="AY535" s="25" t="s">
        <v>308</v>
      </c>
      <c r="BE535" s="214">
        <f>IF(N535="základní",J535,0)</f>
        <v>0</v>
      </c>
      <c r="BF535" s="214">
        <f>IF(N535="snížená",J535,0)</f>
        <v>0</v>
      </c>
      <c r="BG535" s="214">
        <f>IF(N535="zákl. přenesená",J535,0)</f>
        <v>0</v>
      </c>
      <c r="BH535" s="214">
        <f>IF(N535="sníž. přenesená",J535,0)</f>
        <v>0</v>
      </c>
      <c r="BI535" s="214">
        <f>IF(N535="nulová",J535,0)</f>
        <v>0</v>
      </c>
      <c r="BJ535" s="25" t="s">
        <v>82</v>
      </c>
      <c r="BK535" s="214">
        <f>ROUND(I535*H535,2)</f>
        <v>0</v>
      </c>
      <c r="BL535" s="25" t="s">
        <v>375</v>
      </c>
      <c r="BM535" s="25" t="s">
        <v>8134</v>
      </c>
    </row>
    <row r="536" spans="2:65" s="1" customFormat="1" ht="27">
      <c r="B536" s="42"/>
      <c r="C536" s="64"/>
      <c r="D536" s="246" t="s">
        <v>1656</v>
      </c>
      <c r="E536" s="64"/>
      <c r="F536" s="290" t="s">
        <v>14624</v>
      </c>
      <c r="G536" s="64"/>
      <c r="H536" s="64"/>
      <c r="I536" s="173"/>
      <c r="J536" s="64"/>
      <c r="K536" s="64"/>
      <c r="L536" s="62"/>
      <c r="M536" s="291"/>
      <c r="N536" s="43"/>
      <c r="O536" s="43"/>
      <c r="P536" s="43"/>
      <c r="Q536" s="43"/>
      <c r="R536" s="43"/>
      <c r="S536" s="43"/>
      <c r="T536" s="79"/>
      <c r="AT536" s="25" t="s">
        <v>1656</v>
      </c>
      <c r="AU536" s="25" t="s">
        <v>82</v>
      </c>
    </row>
    <row r="537" spans="2:65" s="1" customFormat="1" ht="22.5" customHeight="1">
      <c r="B537" s="42"/>
      <c r="C537" s="203" t="s">
        <v>2665</v>
      </c>
      <c r="D537" s="203" t="s">
        <v>311</v>
      </c>
      <c r="E537" s="204" t="s">
        <v>9559</v>
      </c>
      <c r="F537" s="205" t="s">
        <v>14625</v>
      </c>
      <c r="G537" s="206" t="s">
        <v>578</v>
      </c>
      <c r="H537" s="207">
        <v>1</v>
      </c>
      <c r="I537" s="208"/>
      <c r="J537" s="209">
        <f>ROUND(I537*H537,2)</f>
        <v>0</v>
      </c>
      <c r="K537" s="205" t="s">
        <v>21</v>
      </c>
      <c r="L537" s="62"/>
      <c r="M537" s="210" t="s">
        <v>21</v>
      </c>
      <c r="N537" s="211" t="s">
        <v>45</v>
      </c>
      <c r="O537" s="43"/>
      <c r="P537" s="212">
        <f>O537*H537</f>
        <v>0</v>
      </c>
      <c r="Q537" s="212">
        <v>0</v>
      </c>
      <c r="R537" s="212">
        <f>Q537*H537</f>
        <v>0</v>
      </c>
      <c r="S537" s="212">
        <v>0</v>
      </c>
      <c r="T537" s="213">
        <f>S537*H537</f>
        <v>0</v>
      </c>
      <c r="AR537" s="25" t="s">
        <v>375</v>
      </c>
      <c r="AT537" s="25" t="s">
        <v>311</v>
      </c>
      <c r="AU537" s="25" t="s">
        <v>82</v>
      </c>
      <c r="AY537" s="25" t="s">
        <v>308</v>
      </c>
      <c r="BE537" s="214">
        <f>IF(N537="základní",J537,0)</f>
        <v>0</v>
      </c>
      <c r="BF537" s="214">
        <f>IF(N537="snížená",J537,0)</f>
        <v>0</v>
      </c>
      <c r="BG537" s="214">
        <f>IF(N537="zákl. přenesená",J537,0)</f>
        <v>0</v>
      </c>
      <c r="BH537" s="214">
        <f>IF(N537="sníž. přenesená",J537,0)</f>
        <v>0</v>
      </c>
      <c r="BI537" s="214">
        <f>IF(N537="nulová",J537,0)</f>
        <v>0</v>
      </c>
      <c r="BJ537" s="25" t="s">
        <v>82</v>
      </c>
      <c r="BK537" s="214">
        <f>ROUND(I537*H537,2)</f>
        <v>0</v>
      </c>
      <c r="BL537" s="25" t="s">
        <v>375</v>
      </c>
      <c r="BM537" s="25" t="s">
        <v>8138</v>
      </c>
    </row>
    <row r="538" spans="2:65" s="1" customFormat="1" ht="22.5" customHeight="1">
      <c r="B538" s="42"/>
      <c r="C538" s="203" t="s">
        <v>2669</v>
      </c>
      <c r="D538" s="203" t="s">
        <v>311</v>
      </c>
      <c r="E538" s="204" t="s">
        <v>9560</v>
      </c>
      <c r="F538" s="205" t="s">
        <v>14626</v>
      </c>
      <c r="G538" s="206" t="s">
        <v>578</v>
      </c>
      <c r="H538" s="207">
        <v>1</v>
      </c>
      <c r="I538" s="208"/>
      <c r="J538" s="209">
        <f>ROUND(I538*H538,2)</f>
        <v>0</v>
      </c>
      <c r="K538" s="205" t="s">
        <v>21</v>
      </c>
      <c r="L538" s="62"/>
      <c r="M538" s="210" t="s">
        <v>21</v>
      </c>
      <c r="N538" s="211" t="s">
        <v>45</v>
      </c>
      <c r="O538" s="43"/>
      <c r="P538" s="212">
        <f>O538*H538</f>
        <v>0</v>
      </c>
      <c r="Q538" s="212">
        <v>0</v>
      </c>
      <c r="R538" s="212">
        <f>Q538*H538</f>
        <v>0</v>
      </c>
      <c r="S538" s="212">
        <v>0</v>
      </c>
      <c r="T538" s="213">
        <f>S538*H538</f>
        <v>0</v>
      </c>
      <c r="AR538" s="25" t="s">
        <v>375</v>
      </c>
      <c r="AT538" s="25" t="s">
        <v>311</v>
      </c>
      <c r="AU538" s="25" t="s">
        <v>82</v>
      </c>
      <c r="AY538" s="25" t="s">
        <v>308</v>
      </c>
      <c r="BE538" s="214">
        <f>IF(N538="základní",J538,0)</f>
        <v>0</v>
      </c>
      <c r="BF538" s="214">
        <f>IF(N538="snížená",J538,0)</f>
        <v>0</v>
      </c>
      <c r="BG538" s="214">
        <f>IF(N538="zákl. přenesená",J538,0)</f>
        <v>0</v>
      </c>
      <c r="BH538" s="214">
        <f>IF(N538="sníž. přenesená",J538,0)</f>
        <v>0</v>
      </c>
      <c r="BI538" s="214">
        <f>IF(N538="nulová",J538,0)</f>
        <v>0</v>
      </c>
      <c r="BJ538" s="25" t="s">
        <v>82</v>
      </c>
      <c r="BK538" s="214">
        <f>ROUND(I538*H538,2)</f>
        <v>0</v>
      </c>
      <c r="BL538" s="25" t="s">
        <v>375</v>
      </c>
      <c r="BM538" s="25" t="s">
        <v>8142</v>
      </c>
    </row>
    <row r="539" spans="2:65" s="1" customFormat="1" ht="27">
      <c r="B539" s="42"/>
      <c r="C539" s="64"/>
      <c r="D539" s="246" t="s">
        <v>1656</v>
      </c>
      <c r="E539" s="64"/>
      <c r="F539" s="290" t="s">
        <v>14627</v>
      </c>
      <c r="G539" s="64"/>
      <c r="H539" s="64"/>
      <c r="I539" s="173"/>
      <c r="J539" s="64"/>
      <c r="K539" s="64"/>
      <c r="L539" s="62"/>
      <c r="M539" s="291"/>
      <c r="N539" s="43"/>
      <c r="O539" s="43"/>
      <c r="P539" s="43"/>
      <c r="Q539" s="43"/>
      <c r="R539" s="43"/>
      <c r="S539" s="43"/>
      <c r="T539" s="79"/>
      <c r="AT539" s="25" t="s">
        <v>1656</v>
      </c>
      <c r="AU539" s="25" t="s">
        <v>82</v>
      </c>
    </row>
    <row r="540" spans="2:65" s="1" customFormat="1" ht="22.5" customHeight="1">
      <c r="B540" s="42"/>
      <c r="C540" s="203" t="s">
        <v>2673</v>
      </c>
      <c r="D540" s="203" t="s">
        <v>311</v>
      </c>
      <c r="E540" s="204" t="s">
        <v>9561</v>
      </c>
      <c r="F540" s="205" t="s">
        <v>14628</v>
      </c>
      <c r="G540" s="206" t="s">
        <v>578</v>
      </c>
      <c r="H540" s="207">
        <v>1</v>
      </c>
      <c r="I540" s="208"/>
      <c r="J540" s="209">
        <f>ROUND(I540*H540,2)</f>
        <v>0</v>
      </c>
      <c r="K540" s="205" t="s">
        <v>21</v>
      </c>
      <c r="L540" s="62"/>
      <c r="M540" s="210" t="s">
        <v>21</v>
      </c>
      <c r="N540" s="211" t="s">
        <v>45</v>
      </c>
      <c r="O540" s="43"/>
      <c r="P540" s="212">
        <f>O540*H540</f>
        <v>0</v>
      </c>
      <c r="Q540" s="212">
        <v>0</v>
      </c>
      <c r="R540" s="212">
        <f>Q540*H540</f>
        <v>0</v>
      </c>
      <c r="S540" s="212">
        <v>0</v>
      </c>
      <c r="T540" s="213">
        <f>S540*H540</f>
        <v>0</v>
      </c>
      <c r="AR540" s="25" t="s">
        <v>375</v>
      </c>
      <c r="AT540" s="25" t="s">
        <v>311</v>
      </c>
      <c r="AU540" s="25" t="s">
        <v>82</v>
      </c>
      <c r="AY540" s="25" t="s">
        <v>308</v>
      </c>
      <c r="BE540" s="214">
        <f>IF(N540="základní",J540,0)</f>
        <v>0</v>
      </c>
      <c r="BF540" s="214">
        <f>IF(N540="snížená",J540,0)</f>
        <v>0</v>
      </c>
      <c r="BG540" s="214">
        <f>IF(N540="zákl. přenesená",J540,0)</f>
        <v>0</v>
      </c>
      <c r="BH540" s="214">
        <f>IF(N540="sníž. přenesená",J540,0)</f>
        <v>0</v>
      </c>
      <c r="BI540" s="214">
        <f>IF(N540="nulová",J540,0)</f>
        <v>0</v>
      </c>
      <c r="BJ540" s="25" t="s">
        <v>82</v>
      </c>
      <c r="BK540" s="214">
        <f>ROUND(I540*H540,2)</f>
        <v>0</v>
      </c>
      <c r="BL540" s="25" t="s">
        <v>375</v>
      </c>
      <c r="BM540" s="25" t="s">
        <v>8146</v>
      </c>
    </row>
    <row r="541" spans="2:65" s="1" customFormat="1" ht="27">
      <c r="B541" s="42"/>
      <c r="C541" s="64"/>
      <c r="D541" s="246" t="s">
        <v>1656</v>
      </c>
      <c r="E541" s="64"/>
      <c r="F541" s="290" t="s">
        <v>14629</v>
      </c>
      <c r="G541" s="64"/>
      <c r="H541" s="64"/>
      <c r="I541" s="173"/>
      <c r="J541" s="64"/>
      <c r="K541" s="64"/>
      <c r="L541" s="62"/>
      <c r="M541" s="291"/>
      <c r="N541" s="43"/>
      <c r="O541" s="43"/>
      <c r="P541" s="43"/>
      <c r="Q541" s="43"/>
      <c r="R541" s="43"/>
      <c r="S541" s="43"/>
      <c r="T541" s="79"/>
      <c r="AT541" s="25" t="s">
        <v>1656</v>
      </c>
      <c r="AU541" s="25" t="s">
        <v>82</v>
      </c>
    </row>
    <row r="542" spans="2:65" s="1" customFormat="1" ht="22.5" customHeight="1">
      <c r="B542" s="42"/>
      <c r="C542" s="203" t="s">
        <v>2677</v>
      </c>
      <c r="D542" s="203" t="s">
        <v>311</v>
      </c>
      <c r="E542" s="204" t="s">
        <v>9562</v>
      </c>
      <c r="F542" s="205" t="s">
        <v>14630</v>
      </c>
      <c r="G542" s="206" t="s">
        <v>578</v>
      </c>
      <c r="H542" s="207">
        <v>1</v>
      </c>
      <c r="I542" s="208"/>
      <c r="J542" s="209">
        <f>ROUND(I542*H542,2)</f>
        <v>0</v>
      </c>
      <c r="K542" s="205" t="s">
        <v>21</v>
      </c>
      <c r="L542" s="62"/>
      <c r="M542" s="210" t="s">
        <v>21</v>
      </c>
      <c r="N542" s="211" t="s">
        <v>45</v>
      </c>
      <c r="O542" s="43"/>
      <c r="P542" s="212">
        <f>O542*H542</f>
        <v>0</v>
      </c>
      <c r="Q542" s="212">
        <v>0</v>
      </c>
      <c r="R542" s="212">
        <f>Q542*H542</f>
        <v>0</v>
      </c>
      <c r="S542" s="212">
        <v>0</v>
      </c>
      <c r="T542" s="213">
        <f>S542*H542</f>
        <v>0</v>
      </c>
      <c r="AR542" s="25" t="s">
        <v>375</v>
      </c>
      <c r="AT542" s="25" t="s">
        <v>311</v>
      </c>
      <c r="AU542" s="25" t="s">
        <v>82</v>
      </c>
      <c r="AY542" s="25" t="s">
        <v>308</v>
      </c>
      <c r="BE542" s="214">
        <f>IF(N542="základní",J542,0)</f>
        <v>0</v>
      </c>
      <c r="BF542" s="214">
        <f>IF(N542="snížená",J542,0)</f>
        <v>0</v>
      </c>
      <c r="BG542" s="214">
        <f>IF(N542="zákl. přenesená",J542,0)</f>
        <v>0</v>
      </c>
      <c r="BH542" s="214">
        <f>IF(N542="sníž. přenesená",J542,0)</f>
        <v>0</v>
      </c>
      <c r="BI542" s="214">
        <f>IF(N542="nulová",J542,0)</f>
        <v>0</v>
      </c>
      <c r="BJ542" s="25" t="s">
        <v>82</v>
      </c>
      <c r="BK542" s="214">
        <f>ROUND(I542*H542,2)</f>
        <v>0</v>
      </c>
      <c r="BL542" s="25" t="s">
        <v>375</v>
      </c>
      <c r="BM542" s="25" t="s">
        <v>8150</v>
      </c>
    </row>
    <row r="543" spans="2:65" s="1" customFormat="1" ht="27">
      <c r="B543" s="42"/>
      <c r="C543" s="64"/>
      <c r="D543" s="246" t="s">
        <v>1656</v>
      </c>
      <c r="E543" s="64"/>
      <c r="F543" s="290" t="s">
        <v>14631</v>
      </c>
      <c r="G543" s="64"/>
      <c r="H543" s="64"/>
      <c r="I543" s="173"/>
      <c r="J543" s="64"/>
      <c r="K543" s="64"/>
      <c r="L543" s="62"/>
      <c r="M543" s="291"/>
      <c r="N543" s="43"/>
      <c r="O543" s="43"/>
      <c r="P543" s="43"/>
      <c r="Q543" s="43"/>
      <c r="R543" s="43"/>
      <c r="S543" s="43"/>
      <c r="T543" s="79"/>
      <c r="AT543" s="25" t="s">
        <v>1656</v>
      </c>
      <c r="AU543" s="25" t="s">
        <v>82</v>
      </c>
    </row>
    <row r="544" spans="2:65" s="1" customFormat="1" ht="22.5" customHeight="1">
      <c r="B544" s="42"/>
      <c r="C544" s="203" t="s">
        <v>2681</v>
      </c>
      <c r="D544" s="203" t="s">
        <v>311</v>
      </c>
      <c r="E544" s="204" t="s">
        <v>5824</v>
      </c>
      <c r="F544" s="205" t="s">
        <v>14632</v>
      </c>
      <c r="G544" s="206" t="s">
        <v>578</v>
      </c>
      <c r="H544" s="207">
        <v>1</v>
      </c>
      <c r="I544" s="208"/>
      <c r="J544" s="209">
        <f>ROUND(I544*H544,2)</f>
        <v>0</v>
      </c>
      <c r="K544" s="205" t="s">
        <v>21</v>
      </c>
      <c r="L544" s="62"/>
      <c r="M544" s="210" t="s">
        <v>21</v>
      </c>
      <c r="N544" s="211" t="s">
        <v>45</v>
      </c>
      <c r="O544" s="43"/>
      <c r="P544" s="212">
        <f>O544*H544</f>
        <v>0</v>
      </c>
      <c r="Q544" s="212">
        <v>0</v>
      </c>
      <c r="R544" s="212">
        <f>Q544*H544</f>
        <v>0</v>
      </c>
      <c r="S544" s="212">
        <v>0</v>
      </c>
      <c r="T544" s="213">
        <f>S544*H544</f>
        <v>0</v>
      </c>
      <c r="AR544" s="25" t="s">
        <v>375</v>
      </c>
      <c r="AT544" s="25" t="s">
        <v>311</v>
      </c>
      <c r="AU544" s="25" t="s">
        <v>82</v>
      </c>
      <c r="AY544" s="25" t="s">
        <v>308</v>
      </c>
      <c r="BE544" s="214">
        <f>IF(N544="základní",J544,0)</f>
        <v>0</v>
      </c>
      <c r="BF544" s="214">
        <f>IF(N544="snížená",J544,0)</f>
        <v>0</v>
      </c>
      <c r="BG544" s="214">
        <f>IF(N544="zákl. přenesená",J544,0)</f>
        <v>0</v>
      </c>
      <c r="BH544" s="214">
        <f>IF(N544="sníž. přenesená",J544,0)</f>
        <v>0</v>
      </c>
      <c r="BI544" s="214">
        <f>IF(N544="nulová",J544,0)</f>
        <v>0</v>
      </c>
      <c r="BJ544" s="25" t="s">
        <v>82</v>
      </c>
      <c r="BK544" s="214">
        <f>ROUND(I544*H544,2)</f>
        <v>0</v>
      </c>
      <c r="BL544" s="25" t="s">
        <v>375</v>
      </c>
      <c r="BM544" s="25" t="s">
        <v>8154</v>
      </c>
    </row>
    <row r="545" spans="2:65" s="1" customFormat="1" ht="40.5">
      <c r="B545" s="42"/>
      <c r="C545" s="64"/>
      <c r="D545" s="246" t="s">
        <v>1656</v>
      </c>
      <c r="E545" s="64"/>
      <c r="F545" s="290" t="s">
        <v>14633</v>
      </c>
      <c r="G545" s="64"/>
      <c r="H545" s="64"/>
      <c r="I545" s="173"/>
      <c r="J545" s="64"/>
      <c r="K545" s="64"/>
      <c r="L545" s="62"/>
      <c r="M545" s="291"/>
      <c r="N545" s="43"/>
      <c r="O545" s="43"/>
      <c r="P545" s="43"/>
      <c r="Q545" s="43"/>
      <c r="R545" s="43"/>
      <c r="S545" s="43"/>
      <c r="T545" s="79"/>
      <c r="AT545" s="25" t="s">
        <v>1656</v>
      </c>
      <c r="AU545" s="25" t="s">
        <v>82</v>
      </c>
    </row>
    <row r="546" spans="2:65" s="1" customFormat="1" ht="22.5" customHeight="1">
      <c r="B546" s="42"/>
      <c r="C546" s="203" t="s">
        <v>2685</v>
      </c>
      <c r="D546" s="203" t="s">
        <v>311</v>
      </c>
      <c r="E546" s="204" t="s">
        <v>5826</v>
      </c>
      <c r="F546" s="205" t="s">
        <v>14634</v>
      </c>
      <c r="G546" s="206" t="s">
        <v>578</v>
      </c>
      <c r="H546" s="207">
        <v>1</v>
      </c>
      <c r="I546" s="208"/>
      <c r="J546" s="209">
        <f>ROUND(I546*H546,2)</f>
        <v>0</v>
      </c>
      <c r="K546" s="205" t="s">
        <v>21</v>
      </c>
      <c r="L546" s="62"/>
      <c r="M546" s="210" t="s">
        <v>21</v>
      </c>
      <c r="N546" s="211" t="s">
        <v>45</v>
      </c>
      <c r="O546" s="43"/>
      <c r="P546" s="212">
        <f>O546*H546</f>
        <v>0</v>
      </c>
      <c r="Q546" s="212">
        <v>0</v>
      </c>
      <c r="R546" s="212">
        <f>Q546*H546</f>
        <v>0</v>
      </c>
      <c r="S546" s="212">
        <v>0</v>
      </c>
      <c r="T546" s="213">
        <f>S546*H546</f>
        <v>0</v>
      </c>
      <c r="AR546" s="25" t="s">
        <v>375</v>
      </c>
      <c r="AT546" s="25" t="s">
        <v>311</v>
      </c>
      <c r="AU546" s="25" t="s">
        <v>82</v>
      </c>
      <c r="AY546" s="25" t="s">
        <v>308</v>
      </c>
      <c r="BE546" s="214">
        <f>IF(N546="základní",J546,0)</f>
        <v>0</v>
      </c>
      <c r="BF546" s="214">
        <f>IF(N546="snížená",J546,0)</f>
        <v>0</v>
      </c>
      <c r="BG546" s="214">
        <f>IF(N546="zákl. přenesená",J546,0)</f>
        <v>0</v>
      </c>
      <c r="BH546" s="214">
        <f>IF(N546="sníž. přenesená",J546,0)</f>
        <v>0</v>
      </c>
      <c r="BI546" s="214">
        <f>IF(N546="nulová",J546,0)</f>
        <v>0</v>
      </c>
      <c r="BJ546" s="25" t="s">
        <v>82</v>
      </c>
      <c r="BK546" s="214">
        <f>ROUND(I546*H546,2)</f>
        <v>0</v>
      </c>
      <c r="BL546" s="25" t="s">
        <v>375</v>
      </c>
      <c r="BM546" s="25" t="s">
        <v>8159</v>
      </c>
    </row>
    <row r="547" spans="2:65" s="1" customFormat="1" ht="27">
      <c r="B547" s="42"/>
      <c r="C547" s="64"/>
      <c r="D547" s="223" t="s">
        <v>1656</v>
      </c>
      <c r="E547" s="64"/>
      <c r="F547" s="292" t="s">
        <v>14635</v>
      </c>
      <c r="G547" s="64"/>
      <c r="H547" s="64"/>
      <c r="I547" s="173"/>
      <c r="J547" s="64"/>
      <c r="K547" s="64"/>
      <c r="L547" s="62"/>
      <c r="M547" s="291"/>
      <c r="N547" s="43"/>
      <c r="O547" s="43"/>
      <c r="P547" s="43"/>
      <c r="Q547" s="43"/>
      <c r="R547" s="43"/>
      <c r="S547" s="43"/>
      <c r="T547" s="79"/>
      <c r="AT547" s="25" t="s">
        <v>1656</v>
      </c>
      <c r="AU547" s="25" t="s">
        <v>82</v>
      </c>
    </row>
    <row r="548" spans="2:65" s="11" customFormat="1" ht="37.35" customHeight="1">
      <c r="B548" s="186"/>
      <c r="C548" s="187"/>
      <c r="D548" s="200" t="s">
        <v>73</v>
      </c>
      <c r="E548" s="296" t="s">
        <v>10534</v>
      </c>
      <c r="F548" s="296" t="s">
        <v>14717</v>
      </c>
      <c r="G548" s="187"/>
      <c r="H548" s="187"/>
      <c r="I548" s="190"/>
      <c r="J548" s="297">
        <f>BK548</f>
        <v>0</v>
      </c>
      <c r="K548" s="187"/>
      <c r="L548" s="192"/>
      <c r="M548" s="193"/>
      <c r="N548" s="194"/>
      <c r="O548" s="194"/>
      <c r="P548" s="195">
        <f>SUM(P549:P568)</f>
        <v>0</v>
      </c>
      <c r="Q548" s="194"/>
      <c r="R548" s="195">
        <f>SUM(R549:R568)</f>
        <v>0</v>
      </c>
      <c r="S548" s="194"/>
      <c r="T548" s="196">
        <f>SUM(T549:T568)</f>
        <v>0</v>
      </c>
      <c r="AR548" s="197" t="s">
        <v>84</v>
      </c>
      <c r="AT548" s="198" t="s">
        <v>73</v>
      </c>
      <c r="AU548" s="198" t="s">
        <v>74</v>
      </c>
      <c r="AY548" s="197" t="s">
        <v>308</v>
      </c>
      <c r="BK548" s="199">
        <f>SUM(BK549:BK568)</f>
        <v>0</v>
      </c>
    </row>
    <row r="549" spans="2:65" s="1" customFormat="1" ht="22.5" customHeight="1">
      <c r="B549" s="42"/>
      <c r="C549" s="203" t="s">
        <v>2689</v>
      </c>
      <c r="D549" s="203" t="s">
        <v>311</v>
      </c>
      <c r="E549" s="204" t="s">
        <v>9554</v>
      </c>
      <c r="F549" s="205" t="s">
        <v>14616</v>
      </c>
      <c r="G549" s="206" t="s">
        <v>578</v>
      </c>
      <c r="H549" s="207">
        <v>1</v>
      </c>
      <c r="I549" s="208"/>
      <c r="J549" s="209">
        <f>ROUND(I549*H549,2)</f>
        <v>0</v>
      </c>
      <c r="K549" s="205" t="s">
        <v>21</v>
      </c>
      <c r="L549" s="62"/>
      <c r="M549" s="210" t="s">
        <v>21</v>
      </c>
      <c r="N549" s="211" t="s">
        <v>45</v>
      </c>
      <c r="O549" s="43"/>
      <c r="P549" s="212">
        <f>O549*H549</f>
        <v>0</v>
      </c>
      <c r="Q549" s="212">
        <v>0</v>
      </c>
      <c r="R549" s="212">
        <f>Q549*H549</f>
        <v>0</v>
      </c>
      <c r="S549" s="212">
        <v>0</v>
      </c>
      <c r="T549" s="213">
        <f>S549*H549</f>
        <v>0</v>
      </c>
      <c r="AR549" s="25" t="s">
        <v>375</v>
      </c>
      <c r="AT549" s="25" t="s">
        <v>311</v>
      </c>
      <c r="AU549" s="25" t="s">
        <v>82</v>
      </c>
      <c r="AY549" s="25" t="s">
        <v>308</v>
      </c>
      <c r="BE549" s="214">
        <f>IF(N549="základní",J549,0)</f>
        <v>0</v>
      </c>
      <c r="BF549" s="214">
        <f>IF(N549="snížená",J549,0)</f>
        <v>0</v>
      </c>
      <c r="BG549" s="214">
        <f>IF(N549="zákl. přenesená",J549,0)</f>
        <v>0</v>
      </c>
      <c r="BH549" s="214">
        <f>IF(N549="sníž. přenesená",J549,0)</f>
        <v>0</v>
      </c>
      <c r="BI549" s="214">
        <f>IF(N549="nulová",J549,0)</f>
        <v>0</v>
      </c>
      <c r="BJ549" s="25" t="s">
        <v>82</v>
      </c>
      <c r="BK549" s="214">
        <f>ROUND(I549*H549,2)</f>
        <v>0</v>
      </c>
      <c r="BL549" s="25" t="s">
        <v>375</v>
      </c>
      <c r="BM549" s="25" t="s">
        <v>8163</v>
      </c>
    </row>
    <row r="550" spans="2:65" s="1" customFormat="1" ht="27">
      <c r="B550" s="42"/>
      <c r="C550" s="64"/>
      <c r="D550" s="246" t="s">
        <v>1656</v>
      </c>
      <c r="E550" s="64"/>
      <c r="F550" s="290" t="s">
        <v>14617</v>
      </c>
      <c r="G550" s="64"/>
      <c r="H550" s="64"/>
      <c r="I550" s="173"/>
      <c r="J550" s="64"/>
      <c r="K550" s="64"/>
      <c r="L550" s="62"/>
      <c r="M550" s="291"/>
      <c r="N550" s="43"/>
      <c r="O550" s="43"/>
      <c r="P550" s="43"/>
      <c r="Q550" s="43"/>
      <c r="R550" s="43"/>
      <c r="S550" s="43"/>
      <c r="T550" s="79"/>
      <c r="AT550" s="25" t="s">
        <v>1656</v>
      </c>
      <c r="AU550" s="25" t="s">
        <v>82</v>
      </c>
    </row>
    <row r="551" spans="2:65" s="1" customFormat="1" ht="22.5" customHeight="1">
      <c r="B551" s="42"/>
      <c r="C551" s="203" t="s">
        <v>2693</v>
      </c>
      <c r="D551" s="203" t="s">
        <v>311</v>
      </c>
      <c r="E551" s="204" t="s">
        <v>9555</v>
      </c>
      <c r="F551" s="205" t="s">
        <v>14618</v>
      </c>
      <c r="G551" s="206" t="s">
        <v>578</v>
      </c>
      <c r="H551" s="207">
        <v>1</v>
      </c>
      <c r="I551" s="208"/>
      <c r="J551" s="209">
        <f>ROUND(I551*H551,2)</f>
        <v>0</v>
      </c>
      <c r="K551" s="205" t="s">
        <v>21</v>
      </c>
      <c r="L551" s="62"/>
      <c r="M551" s="210" t="s">
        <v>21</v>
      </c>
      <c r="N551" s="211" t="s">
        <v>45</v>
      </c>
      <c r="O551" s="43"/>
      <c r="P551" s="212">
        <f>O551*H551</f>
        <v>0</v>
      </c>
      <c r="Q551" s="212">
        <v>0</v>
      </c>
      <c r="R551" s="212">
        <f>Q551*H551</f>
        <v>0</v>
      </c>
      <c r="S551" s="212">
        <v>0</v>
      </c>
      <c r="T551" s="213">
        <f>S551*H551</f>
        <v>0</v>
      </c>
      <c r="AR551" s="25" t="s">
        <v>375</v>
      </c>
      <c r="AT551" s="25" t="s">
        <v>311</v>
      </c>
      <c r="AU551" s="25" t="s">
        <v>82</v>
      </c>
      <c r="AY551" s="25" t="s">
        <v>308</v>
      </c>
      <c r="BE551" s="214">
        <f>IF(N551="základní",J551,0)</f>
        <v>0</v>
      </c>
      <c r="BF551" s="214">
        <f>IF(N551="snížená",J551,0)</f>
        <v>0</v>
      </c>
      <c r="BG551" s="214">
        <f>IF(N551="zákl. přenesená",J551,0)</f>
        <v>0</v>
      </c>
      <c r="BH551" s="214">
        <f>IF(N551="sníž. přenesená",J551,0)</f>
        <v>0</v>
      </c>
      <c r="BI551" s="214">
        <f>IF(N551="nulová",J551,0)</f>
        <v>0</v>
      </c>
      <c r="BJ551" s="25" t="s">
        <v>82</v>
      </c>
      <c r="BK551" s="214">
        <f>ROUND(I551*H551,2)</f>
        <v>0</v>
      </c>
      <c r="BL551" s="25" t="s">
        <v>375</v>
      </c>
      <c r="BM551" s="25" t="s">
        <v>8168</v>
      </c>
    </row>
    <row r="552" spans="2:65" s="1" customFormat="1" ht="27">
      <c r="B552" s="42"/>
      <c r="C552" s="64"/>
      <c r="D552" s="246" t="s">
        <v>1656</v>
      </c>
      <c r="E552" s="64"/>
      <c r="F552" s="290" t="s">
        <v>14619</v>
      </c>
      <c r="G552" s="64"/>
      <c r="H552" s="64"/>
      <c r="I552" s="173"/>
      <c r="J552" s="64"/>
      <c r="K552" s="64"/>
      <c r="L552" s="62"/>
      <c r="M552" s="291"/>
      <c r="N552" s="43"/>
      <c r="O552" s="43"/>
      <c r="P552" s="43"/>
      <c r="Q552" s="43"/>
      <c r="R552" s="43"/>
      <c r="S552" s="43"/>
      <c r="T552" s="79"/>
      <c r="AT552" s="25" t="s">
        <v>1656</v>
      </c>
      <c r="AU552" s="25" t="s">
        <v>82</v>
      </c>
    </row>
    <row r="553" spans="2:65" s="1" customFormat="1" ht="22.5" customHeight="1">
      <c r="B553" s="42"/>
      <c r="C553" s="203" t="s">
        <v>2697</v>
      </c>
      <c r="D553" s="203" t="s">
        <v>311</v>
      </c>
      <c r="E553" s="204" t="s">
        <v>9556</v>
      </c>
      <c r="F553" s="205" t="s">
        <v>14620</v>
      </c>
      <c r="G553" s="206" t="s">
        <v>578</v>
      </c>
      <c r="H553" s="207">
        <v>2</v>
      </c>
      <c r="I553" s="208"/>
      <c r="J553" s="209">
        <f>ROUND(I553*H553,2)</f>
        <v>0</v>
      </c>
      <c r="K553" s="205" t="s">
        <v>21</v>
      </c>
      <c r="L553" s="62"/>
      <c r="M553" s="210" t="s">
        <v>21</v>
      </c>
      <c r="N553" s="211" t="s">
        <v>45</v>
      </c>
      <c r="O553" s="43"/>
      <c r="P553" s="212">
        <f>O553*H553</f>
        <v>0</v>
      </c>
      <c r="Q553" s="212">
        <v>0</v>
      </c>
      <c r="R553" s="212">
        <f>Q553*H553</f>
        <v>0</v>
      </c>
      <c r="S553" s="212">
        <v>0</v>
      </c>
      <c r="T553" s="213">
        <f>S553*H553</f>
        <v>0</v>
      </c>
      <c r="AR553" s="25" t="s">
        <v>375</v>
      </c>
      <c r="AT553" s="25" t="s">
        <v>311</v>
      </c>
      <c r="AU553" s="25" t="s">
        <v>82</v>
      </c>
      <c r="AY553" s="25" t="s">
        <v>308</v>
      </c>
      <c r="BE553" s="214">
        <f>IF(N553="základní",J553,0)</f>
        <v>0</v>
      </c>
      <c r="BF553" s="214">
        <f>IF(N553="snížená",J553,0)</f>
        <v>0</v>
      </c>
      <c r="BG553" s="214">
        <f>IF(N553="zákl. přenesená",J553,0)</f>
        <v>0</v>
      </c>
      <c r="BH553" s="214">
        <f>IF(N553="sníž. přenesená",J553,0)</f>
        <v>0</v>
      </c>
      <c r="BI553" s="214">
        <f>IF(N553="nulová",J553,0)</f>
        <v>0</v>
      </c>
      <c r="BJ553" s="25" t="s">
        <v>82</v>
      </c>
      <c r="BK553" s="214">
        <f>ROUND(I553*H553,2)</f>
        <v>0</v>
      </c>
      <c r="BL553" s="25" t="s">
        <v>375</v>
      </c>
      <c r="BM553" s="25" t="s">
        <v>8174</v>
      </c>
    </row>
    <row r="554" spans="2:65" s="1" customFormat="1" ht="22.5" customHeight="1">
      <c r="B554" s="42"/>
      <c r="C554" s="203" t="s">
        <v>2701</v>
      </c>
      <c r="D554" s="203" t="s">
        <v>311</v>
      </c>
      <c r="E554" s="204" t="s">
        <v>9557</v>
      </c>
      <c r="F554" s="205" t="s">
        <v>14621</v>
      </c>
      <c r="G554" s="206" t="s">
        <v>578</v>
      </c>
      <c r="H554" s="207">
        <v>1</v>
      </c>
      <c r="I554" s="208"/>
      <c r="J554" s="209">
        <f>ROUND(I554*H554,2)</f>
        <v>0</v>
      </c>
      <c r="K554" s="205" t="s">
        <v>21</v>
      </c>
      <c r="L554" s="62"/>
      <c r="M554" s="210" t="s">
        <v>21</v>
      </c>
      <c r="N554" s="211" t="s">
        <v>45</v>
      </c>
      <c r="O554" s="43"/>
      <c r="P554" s="212">
        <f>O554*H554</f>
        <v>0</v>
      </c>
      <c r="Q554" s="212">
        <v>0</v>
      </c>
      <c r="R554" s="212">
        <f>Q554*H554</f>
        <v>0</v>
      </c>
      <c r="S554" s="212">
        <v>0</v>
      </c>
      <c r="T554" s="213">
        <f>S554*H554</f>
        <v>0</v>
      </c>
      <c r="AR554" s="25" t="s">
        <v>375</v>
      </c>
      <c r="AT554" s="25" t="s">
        <v>311</v>
      </c>
      <c r="AU554" s="25" t="s">
        <v>82</v>
      </c>
      <c r="AY554" s="25" t="s">
        <v>308</v>
      </c>
      <c r="BE554" s="214">
        <f>IF(N554="základní",J554,0)</f>
        <v>0</v>
      </c>
      <c r="BF554" s="214">
        <f>IF(N554="snížená",J554,0)</f>
        <v>0</v>
      </c>
      <c r="BG554" s="214">
        <f>IF(N554="zákl. přenesená",J554,0)</f>
        <v>0</v>
      </c>
      <c r="BH554" s="214">
        <f>IF(N554="sníž. přenesená",J554,0)</f>
        <v>0</v>
      </c>
      <c r="BI554" s="214">
        <f>IF(N554="nulová",J554,0)</f>
        <v>0</v>
      </c>
      <c r="BJ554" s="25" t="s">
        <v>82</v>
      </c>
      <c r="BK554" s="214">
        <f>ROUND(I554*H554,2)</f>
        <v>0</v>
      </c>
      <c r="BL554" s="25" t="s">
        <v>375</v>
      </c>
      <c r="BM554" s="25" t="s">
        <v>8180</v>
      </c>
    </row>
    <row r="555" spans="2:65" s="1" customFormat="1" ht="27">
      <c r="B555" s="42"/>
      <c r="C555" s="64"/>
      <c r="D555" s="246" t="s">
        <v>1656</v>
      </c>
      <c r="E555" s="64"/>
      <c r="F555" s="290" t="s">
        <v>14622</v>
      </c>
      <c r="G555" s="64"/>
      <c r="H555" s="64"/>
      <c r="I555" s="173"/>
      <c r="J555" s="64"/>
      <c r="K555" s="64"/>
      <c r="L555" s="62"/>
      <c r="M555" s="291"/>
      <c r="N555" s="43"/>
      <c r="O555" s="43"/>
      <c r="P555" s="43"/>
      <c r="Q555" s="43"/>
      <c r="R555" s="43"/>
      <c r="S555" s="43"/>
      <c r="T555" s="79"/>
      <c r="AT555" s="25" t="s">
        <v>1656</v>
      </c>
      <c r="AU555" s="25" t="s">
        <v>82</v>
      </c>
    </row>
    <row r="556" spans="2:65" s="1" customFormat="1" ht="22.5" customHeight="1">
      <c r="B556" s="42"/>
      <c r="C556" s="203" t="s">
        <v>2705</v>
      </c>
      <c r="D556" s="203" t="s">
        <v>311</v>
      </c>
      <c r="E556" s="204" t="s">
        <v>9558</v>
      </c>
      <c r="F556" s="205" t="s">
        <v>14623</v>
      </c>
      <c r="G556" s="206" t="s">
        <v>578</v>
      </c>
      <c r="H556" s="207">
        <v>1</v>
      </c>
      <c r="I556" s="208"/>
      <c r="J556" s="209">
        <f>ROUND(I556*H556,2)</f>
        <v>0</v>
      </c>
      <c r="K556" s="205" t="s">
        <v>21</v>
      </c>
      <c r="L556" s="62"/>
      <c r="M556" s="210" t="s">
        <v>21</v>
      </c>
      <c r="N556" s="211" t="s">
        <v>45</v>
      </c>
      <c r="O556" s="43"/>
      <c r="P556" s="212">
        <f>O556*H556</f>
        <v>0</v>
      </c>
      <c r="Q556" s="212">
        <v>0</v>
      </c>
      <c r="R556" s="212">
        <f>Q556*H556</f>
        <v>0</v>
      </c>
      <c r="S556" s="212">
        <v>0</v>
      </c>
      <c r="T556" s="213">
        <f>S556*H556</f>
        <v>0</v>
      </c>
      <c r="AR556" s="25" t="s">
        <v>375</v>
      </c>
      <c r="AT556" s="25" t="s">
        <v>311</v>
      </c>
      <c r="AU556" s="25" t="s">
        <v>82</v>
      </c>
      <c r="AY556" s="25" t="s">
        <v>308</v>
      </c>
      <c r="BE556" s="214">
        <f>IF(N556="základní",J556,0)</f>
        <v>0</v>
      </c>
      <c r="BF556" s="214">
        <f>IF(N556="snížená",J556,0)</f>
        <v>0</v>
      </c>
      <c r="BG556" s="214">
        <f>IF(N556="zákl. přenesená",J556,0)</f>
        <v>0</v>
      </c>
      <c r="BH556" s="214">
        <f>IF(N556="sníž. přenesená",J556,0)</f>
        <v>0</v>
      </c>
      <c r="BI556" s="214">
        <f>IF(N556="nulová",J556,0)</f>
        <v>0</v>
      </c>
      <c r="BJ556" s="25" t="s">
        <v>82</v>
      </c>
      <c r="BK556" s="214">
        <f>ROUND(I556*H556,2)</f>
        <v>0</v>
      </c>
      <c r="BL556" s="25" t="s">
        <v>375</v>
      </c>
      <c r="BM556" s="25" t="s">
        <v>8186</v>
      </c>
    </row>
    <row r="557" spans="2:65" s="1" customFormat="1" ht="27">
      <c r="B557" s="42"/>
      <c r="C557" s="64"/>
      <c r="D557" s="246" t="s">
        <v>1656</v>
      </c>
      <c r="E557" s="64"/>
      <c r="F557" s="290" t="s">
        <v>14624</v>
      </c>
      <c r="G557" s="64"/>
      <c r="H557" s="64"/>
      <c r="I557" s="173"/>
      <c r="J557" s="64"/>
      <c r="K557" s="64"/>
      <c r="L557" s="62"/>
      <c r="M557" s="291"/>
      <c r="N557" s="43"/>
      <c r="O557" s="43"/>
      <c r="P557" s="43"/>
      <c r="Q557" s="43"/>
      <c r="R557" s="43"/>
      <c r="S557" s="43"/>
      <c r="T557" s="79"/>
      <c r="AT557" s="25" t="s">
        <v>1656</v>
      </c>
      <c r="AU557" s="25" t="s">
        <v>82</v>
      </c>
    </row>
    <row r="558" spans="2:65" s="1" customFormat="1" ht="22.5" customHeight="1">
      <c r="B558" s="42"/>
      <c r="C558" s="203" t="s">
        <v>2709</v>
      </c>
      <c r="D558" s="203" t="s">
        <v>311</v>
      </c>
      <c r="E558" s="204" t="s">
        <v>9559</v>
      </c>
      <c r="F558" s="205" t="s">
        <v>14625</v>
      </c>
      <c r="G558" s="206" t="s">
        <v>578</v>
      </c>
      <c r="H558" s="207">
        <v>1</v>
      </c>
      <c r="I558" s="208"/>
      <c r="J558" s="209">
        <f>ROUND(I558*H558,2)</f>
        <v>0</v>
      </c>
      <c r="K558" s="205" t="s">
        <v>21</v>
      </c>
      <c r="L558" s="62"/>
      <c r="M558" s="210" t="s">
        <v>21</v>
      </c>
      <c r="N558" s="211" t="s">
        <v>45</v>
      </c>
      <c r="O558" s="43"/>
      <c r="P558" s="212">
        <f>O558*H558</f>
        <v>0</v>
      </c>
      <c r="Q558" s="212">
        <v>0</v>
      </c>
      <c r="R558" s="212">
        <f>Q558*H558</f>
        <v>0</v>
      </c>
      <c r="S558" s="212">
        <v>0</v>
      </c>
      <c r="T558" s="213">
        <f>S558*H558</f>
        <v>0</v>
      </c>
      <c r="AR558" s="25" t="s">
        <v>375</v>
      </c>
      <c r="AT558" s="25" t="s">
        <v>311</v>
      </c>
      <c r="AU558" s="25" t="s">
        <v>82</v>
      </c>
      <c r="AY558" s="25" t="s">
        <v>308</v>
      </c>
      <c r="BE558" s="214">
        <f>IF(N558="základní",J558,0)</f>
        <v>0</v>
      </c>
      <c r="BF558" s="214">
        <f>IF(N558="snížená",J558,0)</f>
        <v>0</v>
      </c>
      <c r="BG558" s="214">
        <f>IF(N558="zákl. přenesená",J558,0)</f>
        <v>0</v>
      </c>
      <c r="BH558" s="214">
        <f>IF(N558="sníž. přenesená",J558,0)</f>
        <v>0</v>
      </c>
      <c r="BI558" s="214">
        <f>IF(N558="nulová",J558,0)</f>
        <v>0</v>
      </c>
      <c r="BJ558" s="25" t="s">
        <v>82</v>
      </c>
      <c r="BK558" s="214">
        <f>ROUND(I558*H558,2)</f>
        <v>0</v>
      </c>
      <c r="BL558" s="25" t="s">
        <v>375</v>
      </c>
      <c r="BM558" s="25" t="s">
        <v>8191</v>
      </c>
    </row>
    <row r="559" spans="2:65" s="1" customFormat="1" ht="22.5" customHeight="1">
      <c r="B559" s="42"/>
      <c r="C559" s="203" t="s">
        <v>2712</v>
      </c>
      <c r="D559" s="203" t="s">
        <v>311</v>
      </c>
      <c r="E559" s="204" t="s">
        <v>9560</v>
      </c>
      <c r="F559" s="205" t="s">
        <v>14626</v>
      </c>
      <c r="G559" s="206" t="s">
        <v>578</v>
      </c>
      <c r="H559" s="207">
        <v>1</v>
      </c>
      <c r="I559" s="208"/>
      <c r="J559" s="209">
        <f>ROUND(I559*H559,2)</f>
        <v>0</v>
      </c>
      <c r="K559" s="205" t="s">
        <v>21</v>
      </c>
      <c r="L559" s="62"/>
      <c r="M559" s="210" t="s">
        <v>21</v>
      </c>
      <c r="N559" s="211" t="s">
        <v>45</v>
      </c>
      <c r="O559" s="43"/>
      <c r="P559" s="212">
        <f>O559*H559</f>
        <v>0</v>
      </c>
      <c r="Q559" s="212">
        <v>0</v>
      </c>
      <c r="R559" s="212">
        <f>Q559*H559</f>
        <v>0</v>
      </c>
      <c r="S559" s="212">
        <v>0</v>
      </c>
      <c r="T559" s="213">
        <f>S559*H559</f>
        <v>0</v>
      </c>
      <c r="AR559" s="25" t="s">
        <v>375</v>
      </c>
      <c r="AT559" s="25" t="s">
        <v>311</v>
      </c>
      <c r="AU559" s="25" t="s">
        <v>82</v>
      </c>
      <c r="AY559" s="25" t="s">
        <v>308</v>
      </c>
      <c r="BE559" s="214">
        <f>IF(N559="základní",J559,0)</f>
        <v>0</v>
      </c>
      <c r="BF559" s="214">
        <f>IF(N559="snížená",J559,0)</f>
        <v>0</v>
      </c>
      <c r="BG559" s="214">
        <f>IF(N559="zákl. přenesená",J559,0)</f>
        <v>0</v>
      </c>
      <c r="BH559" s="214">
        <f>IF(N559="sníž. přenesená",J559,0)</f>
        <v>0</v>
      </c>
      <c r="BI559" s="214">
        <f>IF(N559="nulová",J559,0)</f>
        <v>0</v>
      </c>
      <c r="BJ559" s="25" t="s">
        <v>82</v>
      </c>
      <c r="BK559" s="214">
        <f>ROUND(I559*H559,2)</f>
        <v>0</v>
      </c>
      <c r="BL559" s="25" t="s">
        <v>375</v>
      </c>
      <c r="BM559" s="25" t="s">
        <v>8195</v>
      </c>
    </row>
    <row r="560" spans="2:65" s="1" customFormat="1" ht="27">
      <c r="B560" s="42"/>
      <c r="C560" s="64"/>
      <c r="D560" s="246" t="s">
        <v>1656</v>
      </c>
      <c r="E560" s="64"/>
      <c r="F560" s="290" t="s">
        <v>14627</v>
      </c>
      <c r="G560" s="64"/>
      <c r="H560" s="64"/>
      <c r="I560" s="173"/>
      <c r="J560" s="64"/>
      <c r="K560" s="64"/>
      <c r="L560" s="62"/>
      <c r="M560" s="291"/>
      <c r="N560" s="43"/>
      <c r="O560" s="43"/>
      <c r="P560" s="43"/>
      <c r="Q560" s="43"/>
      <c r="R560" s="43"/>
      <c r="S560" s="43"/>
      <c r="T560" s="79"/>
      <c r="AT560" s="25" t="s">
        <v>1656</v>
      </c>
      <c r="AU560" s="25" t="s">
        <v>82</v>
      </c>
    </row>
    <row r="561" spans="2:65" s="1" customFormat="1" ht="22.5" customHeight="1">
      <c r="B561" s="42"/>
      <c r="C561" s="203" t="s">
        <v>2716</v>
      </c>
      <c r="D561" s="203" t="s">
        <v>311</v>
      </c>
      <c r="E561" s="204" t="s">
        <v>9561</v>
      </c>
      <c r="F561" s="205" t="s">
        <v>14628</v>
      </c>
      <c r="G561" s="206" t="s">
        <v>578</v>
      </c>
      <c r="H561" s="207">
        <v>1</v>
      </c>
      <c r="I561" s="208"/>
      <c r="J561" s="209">
        <f>ROUND(I561*H561,2)</f>
        <v>0</v>
      </c>
      <c r="K561" s="205" t="s">
        <v>21</v>
      </c>
      <c r="L561" s="62"/>
      <c r="M561" s="210" t="s">
        <v>21</v>
      </c>
      <c r="N561" s="211" t="s">
        <v>45</v>
      </c>
      <c r="O561" s="43"/>
      <c r="P561" s="212">
        <f>O561*H561</f>
        <v>0</v>
      </c>
      <c r="Q561" s="212">
        <v>0</v>
      </c>
      <c r="R561" s="212">
        <f>Q561*H561</f>
        <v>0</v>
      </c>
      <c r="S561" s="212">
        <v>0</v>
      </c>
      <c r="T561" s="213">
        <f>S561*H561</f>
        <v>0</v>
      </c>
      <c r="AR561" s="25" t="s">
        <v>375</v>
      </c>
      <c r="AT561" s="25" t="s">
        <v>311</v>
      </c>
      <c r="AU561" s="25" t="s">
        <v>82</v>
      </c>
      <c r="AY561" s="25" t="s">
        <v>308</v>
      </c>
      <c r="BE561" s="214">
        <f>IF(N561="základní",J561,0)</f>
        <v>0</v>
      </c>
      <c r="BF561" s="214">
        <f>IF(N561="snížená",J561,0)</f>
        <v>0</v>
      </c>
      <c r="BG561" s="214">
        <f>IF(N561="zákl. přenesená",J561,0)</f>
        <v>0</v>
      </c>
      <c r="BH561" s="214">
        <f>IF(N561="sníž. přenesená",J561,0)</f>
        <v>0</v>
      </c>
      <c r="BI561" s="214">
        <f>IF(N561="nulová",J561,0)</f>
        <v>0</v>
      </c>
      <c r="BJ561" s="25" t="s">
        <v>82</v>
      </c>
      <c r="BK561" s="214">
        <f>ROUND(I561*H561,2)</f>
        <v>0</v>
      </c>
      <c r="BL561" s="25" t="s">
        <v>375</v>
      </c>
      <c r="BM561" s="25" t="s">
        <v>8200</v>
      </c>
    </row>
    <row r="562" spans="2:65" s="1" customFormat="1" ht="27">
      <c r="B562" s="42"/>
      <c r="C562" s="64"/>
      <c r="D562" s="246" t="s">
        <v>1656</v>
      </c>
      <c r="E562" s="64"/>
      <c r="F562" s="290" t="s">
        <v>14629</v>
      </c>
      <c r="G562" s="64"/>
      <c r="H562" s="64"/>
      <c r="I562" s="173"/>
      <c r="J562" s="64"/>
      <c r="K562" s="64"/>
      <c r="L562" s="62"/>
      <c r="M562" s="291"/>
      <c r="N562" s="43"/>
      <c r="O562" s="43"/>
      <c r="P562" s="43"/>
      <c r="Q562" s="43"/>
      <c r="R562" s="43"/>
      <c r="S562" s="43"/>
      <c r="T562" s="79"/>
      <c r="AT562" s="25" t="s">
        <v>1656</v>
      </c>
      <c r="AU562" s="25" t="s">
        <v>82</v>
      </c>
    </row>
    <row r="563" spans="2:65" s="1" customFormat="1" ht="22.5" customHeight="1">
      <c r="B563" s="42"/>
      <c r="C563" s="203" t="s">
        <v>2721</v>
      </c>
      <c r="D563" s="203" t="s">
        <v>311</v>
      </c>
      <c r="E563" s="204" t="s">
        <v>9562</v>
      </c>
      <c r="F563" s="205" t="s">
        <v>14630</v>
      </c>
      <c r="G563" s="206" t="s">
        <v>578</v>
      </c>
      <c r="H563" s="207">
        <v>1</v>
      </c>
      <c r="I563" s="208"/>
      <c r="J563" s="209">
        <f>ROUND(I563*H563,2)</f>
        <v>0</v>
      </c>
      <c r="K563" s="205" t="s">
        <v>21</v>
      </c>
      <c r="L563" s="62"/>
      <c r="M563" s="210" t="s">
        <v>21</v>
      </c>
      <c r="N563" s="211" t="s">
        <v>45</v>
      </c>
      <c r="O563" s="43"/>
      <c r="P563" s="212">
        <f>O563*H563</f>
        <v>0</v>
      </c>
      <c r="Q563" s="212">
        <v>0</v>
      </c>
      <c r="R563" s="212">
        <f>Q563*H563</f>
        <v>0</v>
      </c>
      <c r="S563" s="212">
        <v>0</v>
      </c>
      <c r="T563" s="213">
        <f>S563*H563</f>
        <v>0</v>
      </c>
      <c r="AR563" s="25" t="s">
        <v>375</v>
      </c>
      <c r="AT563" s="25" t="s">
        <v>311</v>
      </c>
      <c r="AU563" s="25" t="s">
        <v>82</v>
      </c>
      <c r="AY563" s="25" t="s">
        <v>308</v>
      </c>
      <c r="BE563" s="214">
        <f>IF(N563="základní",J563,0)</f>
        <v>0</v>
      </c>
      <c r="BF563" s="214">
        <f>IF(N563="snížená",J563,0)</f>
        <v>0</v>
      </c>
      <c r="BG563" s="214">
        <f>IF(N563="zákl. přenesená",J563,0)</f>
        <v>0</v>
      </c>
      <c r="BH563" s="214">
        <f>IF(N563="sníž. přenesená",J563,0)</f>
        <v>0</v>
      </c>
      <c r="BI563" s="214">
        <f>IF(N563="nulová",J563,0)</f>
        <v>0</v>
      </c>
      <c r="BJ563" s="25" t="s">
        <v>82</v>
      </c>
      <c r="BK563" s="214">
        <f>ROUND(I563*H563,2)</f>
        <v>0</v>
      </c>
      <c r="BL563" s="25" t="s">
        <v>375</v>
      </c>
      <c r="BM563" s="25" t="s">
        <v>8204</v>
      </c>
    </row>
    <row r="564" spans="2:65" s="1" customFormat="1" ht="27">
      <c r="B564" s="42"/>
      <c r="C564" s="64"/>
      <c r="D564" s="246" t="s">
        <v>1656</v>
      </c>
      <c r="E564" s="64"/>
      <c r="F564" s="290" t="s">
        <v>14631</v>
      </c>
      <c r="G564" s="64"/>
      <c r="H564" s="64"/>
      <c r="I564" s="173"/>
      <c r="J564" s="64"/>
      <c r="K564" s="64"/>
      <c r="L564" s="62"/>
      <c r="M564" s="291"/>
      <c r="N564" s="43"/>
      <c r="O564" s="43"/>
      <c r="P564" s="43"/>
      <c r="Q564" s="43"/>
      <c r="R564" s="43"/>
      <c r="S564" s="43"/>
      <c r="T564" s="79"/>
      <c r="AT564" s="25" t="s">
        <v>1656</v>
      </c>
      <c r="AU564" s="25" t="s">
        <v>82</v>
      </c>
    </row>
    <row r="565" spans="2:65" s="1" customFormat="1" ht="22.5" customHeight="1">
      <c r="B565" s="42"/>
      <c r="C565" s="203" t="s">
        <v>2725</v>
      </c>
      <c r="D565" s="203" t="s">
        <v>311</v>
      </c>
      <c r="E565" s="204" t="s">
        <v>5824</v>
      </c>
      <c r="F565" s="205" t="s">
        <v>14632</v>
      </c>
      <c r="G565" s="206" t="s">
        <v>578</v>
      </c>
      <c r="H565" s="207">
        <v>1</v>
      </c>
      <c r="I565" s="208"/>
      <c r="J565" s="209">
        <f>ROUND(I565*H565,2)</f>
        <v>0</v>
      </c>
      <c r="K565" s="205" t="s">
        <v>21</v>
      </c>
      <c r="L565" s="62"/>
      <c r="M565" s="210" t="s">
        <v>21</v>
      </c>
      <c r="N565" s="211" t="s">
        <v>45</v>
      </c>
      <c r="O565" s="43"/>
      <c r="P565" s="212">
        <f>O565*H565</f>
        <v>0</v>
      </c>
      <c r="Q565" s="212">
        <v>0</v>
      </c>
      <c r="R565" s="212">
        <f>Q565*H565</f>
        <v>0</v>
      </c>
      <c r="S565" s="212">
        <v>0</v>
      </c>
      <c r="T565" s="213">
        <f>S565*H565</f>
        <v>0</v>
      </c>
      <c r="AR565" s="25" t="s">
        <v>375</v>
      </c>
      <c r="AT565" s="25" t="s">
        <v>311</v>
      </c>
      <c r="AU565" s="25" t="s">
        <v>82</v>
      </c>
      <c r="AY565" s="25" t="s">
        <v>308</v>
      </c>
      <c r="BE565" s="214">
        <f>IF(N565="základní",J565,0)</f>
        <v>0</v>
      </c>
      <c r="BF565" s="214">
        <f>IF(N565="snížená",J565,0)</f>
        <v>0</v>
      </c>
      <c r="BG565" s="214">
        <f>IF(N565="zákl. přenesená",J565,0)</f>
        <v>0</v>
      </c>
      <c r="BH565" s="214">
        <f>IF(N565="sníž. přenesená",J565,0)</f>
        <v>0</v>
      </c>
      <c r="BI565" s="214">
        <f>IF(N565="nulová",J565,0)</f>
        <v>0</v>
      </c>
      <c r="BJ565" s="25" t="s">
        <v>82</v>
      </c>
      <c r="BK565" s="214">
        <f>ROUND(I565*H565,2)</f>
        <v>0</v>
      </c>
      <c r="BL565" s="25" t="s">
        <v>375</v>
      </c>
      <c r="BM565" s="25" t="s">
        <v>8209</v>
      </c>
    </row>
    <row r="566" spans="2:65" s="1" customFormat="1" ht="40.5">
      <c r="B566" s="42"/>
      <c r="C566" s="64"/>
      <c r="D566" s="246" t="s">
        <v>1656</v>
      </c>
      <c r="E566" s="64"/>
      <c r="F566" s="290" t="s">
        <v>14633</v>
      </c>
      <c r="G566" s="64"/>
      <c r="H566" s="64"/>
      <c r="I566" s="173"/>
      <c r="J566" s="64"/>
      <c r="K566" s="64"/>
      <c r="L566" s="62"/>
      <c r="M566" s="291"/>
      <c r="N566" s="43"/>
      <c r="O566" s="43"/>
      <c r="P566" s="43"/>
      <c r="Q566" s="43"/>
      <c r="R566" s="43"/>
      <c r="S566" s="43"/>
      <c r="T566" s="79"/>
      <c r="AT566" s="25" t="s">
        <v>1656</v>
      </c>
      <c r="AU566" s="25" t="s">
        <v>82</v>
      </c>
    </row>
    <row r="567" spans="2:65" s="1" customFormat="1" ht="22.5" customHeight="1">
      <c r="B567" s="42"/>
      <c r="C567" s="203" t="s">
        <v>2729</v>
      </c>
      <c r="D567" s="203" t="s">
        <v>311</v>
      </c>
      <c r="E567" s="204" t="s">
        <v>5826</v>
      </c>
      <c r="F567" s="205" t="s">
        <v>14634</v>
      </c>
      <c r="G567" s="206" t="s">
        <v>578</v>
      </c>
      <c r="H567" s="207">
        <v>1</v>
      </c>
      <c r="I567" s="208"/>
      <c r="J567" s="209">
        <f>ROUND(I567*H567,2)</f>
        <v>0</v>
      </c>
      <c r="K567" s="205" t="s">
        <v>21</v>
      </c>
      <c r="L567" s="62"/>
      <c r="M567" s="210" t="s">
        <v>21</v>
      </c>
      <c r="N567" s="211" t="s">
        <v>45</v>
      </c>
      <c r="O567" s="43"/>
      <c r="P567" s="212">
        <f>O567*H567</f>
        <v>0</v>
      </c>
      <c r="Q567" s="212">
        <v>0</v>
      </c>
      <c r="R567" s="212">
        <f>Q567*H567</f>
        <v>0</v>
      </c>
      <c r="S567" s="212">
        <v>0</v>
      </c>
      <c r="T567" s="213">
        <f>S567*H567</f>
        <v>0</v>
      </c>
      <c r="AR567" s="25" t="s">
        <v>375</v>
      </c>
      <c r="AT567" s="25" t="s">
        <v>311</v>
      </c>
      <c r="AU567" s="25" t="s">
        <v>82</v>
      </c>
      <c r="AY567" s="25" t="s">
        <v>308</v>
      </c>
      <c r="BE567" s="214">
        <f>IF(N567="základní",J567,0)</f>
        <v>0</v>
      </c>
      <c r="BF567" s="214">
        <f>IF(N567="snížená",J567,0)</f>
        <v>0</v>
      </c>
      <c r="BG567" s="214">
        <f>IF(N567="zákl. přenesená",J567,0)</f>
        <v>0</v>
      </c>
      <c r="BH567" s="214">
        <f>IF(N567="sníž. přenesená",J567,0)</f>
        <v>0</v>
      </c>
      <c r="BI567" s="214">
        <f>IF(N567="nulová",J567,0)</f>
        <v>0</v>
      </c>
      <c r="BJ567" s="25" t="s">
        <v>82</v>
      </c>
      <c r="BK567" s="214">
        <f>ROUND(I567*H567,2)</f>
        <v>0</v>
      </c>
      <c r="BL567" s="25" t="s">
        <v>375</v>
      </c>
      <c r="BM567" s="25" t="s">
        <v>8213</v>
      </c>
    </row>
    <row r="568" spans="2:65" s="1" customFormat="1" ht="27">
      <c r="B568" s="42"/>
      <c r="C568" s="64"/>
      <c r="D568" s="223" t="s">
        <v>1656</v>
      </c>
      <c r="E568" s="64"/>
      <c r="F568" s="292" t="s">
        <v>14635</v>
      </c>
      <c r="G568" s="64"/>
      <c r="H568" s="64"/>
      <c r="I568" s="173"/>
      <c r="J568" s="64"/>
      <c r="K568" s="64"/>
      <c r="L568" s="62"/>
      <c r="M568" s="291"/>
      <c r="N568" s="43"/>
      <c r="O568" s="43"/>
      <c r="P568" s="43"/>
      <c r="Q568" s="43"/>
      <c r="R568" s="43"/>
      <c r="S568" s="43"/>
      <c r="T568" s="79"/>
      <c r="AT568" s="25" t="s">
        <v>1656</v>
      </c>
      <c r="AU568" s="25" t="s">
        <v>82</v>
      </c>
    </row>
    <row r="569" spans="2:65" s="11" customFormat="1" ht="37.35" customHeight="1">
      <c r="B569" s="186"/>
      <c r="C569" s="187"/>
      <c r="D569" s="200" t="s">
        <v>73</v>
      </c>
      <c r="E569" s="296" t="s">
        <v>10585</v>
      </c>
      <c r="F569" s="296" t="s">
        <v>14718</v>
      </c>
      <c r="G569" s="187"/>
      <c r="H569" s="187"/>
      <c r="I569" s="190"/>
      <c r="J569" s="297">
        <f>BK569</f>
        <v>0</v>
      </c>
      <c r="K569" s="187"/>
      <c r="L569" s="192"/>
      <c r="M569" s="193"/>
      <c r="N569" s="194"/>
      <c r="O569" s="194"/>
      <c r="P569" s="195">
        <f>SUM(P570:P574)</f>
        <v>0</v>
      </c>
      <c r="Q569" s="194"/>
      <c r="R569" s="195">
        <f>SUM(R570:R574)</f>
        <v>0</v>
      </c>
      <c r="S569" s="194"/>
      <c r="T569" s="196">
        <f>SUM(T570:T574)</f>
        <v>0</v>
      </c>
      <c r="AR569" s="197" t="s">
        <v>84</v>
      </c>
      <c r="AT569" s="198" t="s">
        <v>73</v>
      </c>
      <c r="AU569" s="198" t="s">
        <v>74</v>
      </c>
      <c r="AY569" s="197" t="s">
        <v>308</v>
      </c>
      <c r="BK569" s="199">
        <f>SUM(BK570:BK574)</f>
        <v>0</v>
      </c>
    </row>
    <row r="570" spans="2:65" s="1" customFormat="1" ht="22.5" customHeight="1">
      <c r="B570" s="42"/>
      <c r="C570" s="203" t="s">
        <v>2733</v>
      </c>
      <c r="D570" s="203" t="s">
        <v>311</v>
      </c>
      <c r="E570" s="204" t="s">
        <v>5855</v>
      </c>
      <c r="F570" s="205" t="s">
        <v>14665</v>
      </c>
      <c r="G570" s="206" t="s">
        <v>578</v>
      </c>
      <c r="H570" s="207">
        <v>1</v>
      </c>
      <c r="I570" s="208"/>
      <c r="J570" s="209">
        <f>ROUND(I570*H570,2)</f>
        <v>0</v>
      </c>
      <c r="K570" s="205" t="s">
        <v>21</v>
      </c>
      <c r="L570" s="62"/>
      <c r="M570" s="210" t="s">
        <v>21</v>
      </c>
      <c r="N570" s="211" t="s">
        <v>45</v>
      </c>
      <c r="O570" s="43"/>
      <c r="P570" s="212">
        <f>O570*H570</f>
        <v>0</v>
      </c>
      <c r="Q570" s="212">
        <v>0</v>
      </c>
      <c r="R570" s="212">
        <f>Q570*H570</f>
        <v>0</v>
      </c>
      <c r="S570" s="212">
        <v>0</v>
      </c>
      <c r="T570" s="213">
        <f>S570*H570</f>
        <v>0</v>
      </c>
      <c r="AR570" s="25" t="s">
        <v>375</v>
      </c>
      <c r="AT570" s="25" t="s">
        <v>311</v>
      </c>
      <c r="AU570" s="25" t="s">
        <v>82</v>
      </c>
      <c r="AY570" s="25" t="s">
        <v>308</v>
      </c>
      <c r="BE570" s="214">
        <f>IF(N570="základní",J570,0)</f>
        <v>0</v>
      </c>
      <c r="BF570" s="214">
        <f>IF(N570="snížená",J570,0)</f>
        <v>0</v>
      </c>
      <c r="BG570" s="214">
        <f>IF(N570="zákl. přenesená",J570,0)</f>
        <v>0</v>
      </c>
      <c r="BH570" s="214">
        <f>IF(N570="sníž. přenesená",J570,0)</f>
        <v>0</v>
      </c>
      <c r="BI570" s="214">
        <f>IF(N570="nulová",J570,0)</f>
        <v>0</v>
      </c>
      <c r="BJ570" s="25" t="s">
        <v>82</v>
      </c>
      <c r="BK570" s="214">
        <f>ROUND(I570*H570,2)</f>
        <v>0</v>
      </c>
      <c r="BL570" s="25" t="s">
        <v>375</v>
      </c>
      <c r="BM570" s="25" t="s">
        <v>8217</v>
      </c>
    </row>
    <row r="571" spans="2:65" s="1" customFormat="1" ht="40.5">
      <c r="B571" s="42"/>
      <c r="C571" s="64"/>
      <c r="D571" s="246" t="s">
        <v>1656</v>
      </c>
      <c r="E571" s="64"/>
      <c r="F571" s="290" t="s">
        <v>14719</v>
      </c>
      <c r="G571" s="64"/>
      <c r="H571" s="64"/>
      <c r="I571" s="173"/>
      <c r="J571" s="64"/>
      <c r="K571" s="64"/>
      <c r="L571" s="62"/>
      <c r="M571" s="291"/>
      <c r="N571" s="43"/>
      <c r="O571" s="43"/>
      <c r="P571" s="43"/>
      <c r="Q571" s="43"/>
      <c r="R571" s="43"/>
      <c r="S571" s="43"/>
      <c r="T571" s="79"/>
      <c r="AT571" s="25" t="s">
        <v>1656</v>
      </c>
      <c r="AU571" s="25" t="s">
        <v>82</v>
      </c>
    </row>
    <row r="572" spans="2:65" s="1" customFormat="1" ht="22.5" customHeight="1">
      <c r="B572" s="42"/>
      <c r="C572" s="203" t="s">
        <v>2738</v>
      </c>
      <c r="D572" s="203" t="s">
        <v>311</v>
      </c>
      <c r="E572" s="204" t="s">
        <v>5892</v>
      </c>
      <c r="F572" s="205" t="s">
        <v>14720</v>
      </c>
      <c r="G572" s="206" t="s">
        <v>578</v>
      </c>
      <c r="H572" s="207">
        <v>1</v>
      </c>
      <c r="I572" s="208"/>
      <c r="J572" s="209">
        <f>ROUND(I572*H572,2)</f>
        <v>0</v>
      </c>
      <c r="K572" s="205" t="s">
        <v>21</v>
      </c>
      <c r="L572" s="62"/>
      <c r="M572" s="210" t="s">
        <v>21</v>
      </c>
      <c r="N572" s="211" t="s">
        <v>45</v>
      </c>
      <c r="O572" s="43"/>
      <c r="P572" s="212">
        <f>O572*H572</f>
        <v>0</v>
      </c>
      <c r="Q572" s="212">
        <v>0</v>
      </c>
      <c r="R572" s="212">
        <f>Q572*H572</f>
        <v>0</v>
      </c>
      <c r="S572" s="212">
        <v>0</v>
      </c>
      <c r="T572" s="213">
        <f>S572*H572</f>
        <v>0</v>
      </c>
      <c r="AR572" s="25" t="s">
        <v>375</v>
      </c>
      <c r="AT572" s="25" t="s">
        <v>311</v>
      </c>
      <c r="AU572" s="25" t="s">
        <v>82</v>
      </c>
      <c r="AY572" s="25" t="s">
        <v>308</v>
      </c>
      <c r="BE572" s="214">
        <f>IF(N572="základní",J572,0)</f>
        <v>0</v>
      </c>
      <c r="BF572" s="214">
        <f>IF(N572="snížená",J572,0)</f>
        <v>0</v>
      </c>
      <c r="BG572" s="214">
        <f>IF(N572="zákl. přenesená",J572,0)</f>
        <v>0</v>
      </c>
      <c r="BH572" s="214">
        <f>IF(N572="sníž. přenesená",J572,0)</f>
        <v>0</v>
      </c>
      <c r="BI572" s="214">
        <f>IF(N572="nulová",J572,0)</f>
        <v>0</v>
      </c>
      <c r="BJ572" s="25" t="s">
        <v>82</v>
      </c>
      <c r="BK572" s="214">
        <f>ROUND(I572*H572,2)</f>
        <v>0</v>
      </c>
      <c r="BL572" s="25" t="s">
        <v>375</v>
      </c>
      <c r="BM572" s="25" t="s">
        <v>8224</v>
      </c>
    </row>
    <row r="573" spans="2:65" s="1" customFormat="1" ht="27">
      <c r="B573" s="42"/>
      <c r="C573" s="64"/>
      <c r="D573" s="246" t="s">
        <v>1656</v>
      </c>
      <c r="E573" s="64"/>
      <c r="F573" s="290" t="s">
        <v>14721</v>
      </c>
      <c r="G573" s="64"/>
      <c r="H573" s="64"/>
      <c r="I573" s="173"/>
      <c r="J573" s="64"/>
      <c r="K573" s="64"/>
      <c r="L573" s="62"/>
      <c r="M573" s="291"/>
      <c r="N573" s="43"/>
      <c r="O573" s="43"/>
      <c r="P573" s="43"/>
      <c r="Q573" s="43"/>
      <c r="R573" s="43"/>
      <c r="S573" s="43"/>
      <c r="T573" s="79"/>
      <c r="AT573" s="25" t="s">
        <v>1656</v>
      </c>
      <c r="AU573" s="25" t="s">
        <v>82</v>
      </c>
    </row>
    <row r="574" spans="2:65" s="1" customFormat="1" ht="22.5" customHeight="1">
      <c r="B574" s="42"/>
      <c r="C574" s="203" t="s">
        <v>2743</v>
      </c>
      <c r="D574" s="203" t="s">
        <v>311</v>
      </c>
      <c r="E574" s="204" t="s">
        <v>9588</v>
      </c>
      <c r="F574" s="205" t="s">
        <v>14722</v>
      </c>
      <c r="G574" s="206" t="s">
        <v>578</v>
      </c>
      <c r="H574" s="207">
        <v>1</v>
      </c>
      <c r="I574" s="208"/>
      <c r="J574" s="209">
        <f>ROUND(I574*H574,2)</f>
        <v>0</v>
      </c>
      <c r="K574" s="205" t="s">
        <v>21</v>
      </c>
      <c r="L574" s="62"/>
      <c r="M574" s="210" t="s">
        <v>21</v>
      </c>
      <c r="N574" s="211" t="s">
        <v>45</v>
      </c>
      <c r="O574" s="43"/>
      <c r="P574" s="212">
        <f>O574*H574</f>
        <v>0</v>
      </c>
      <c r="Q574" s="212">
        <v>0</v>
      </c>
      <c r="R574" s="212">
        <f>Q574*H574</f>
        <v>0</v>
      </c>
      <c r="S574" s="212">
        <v>0</v>
      </c>
      <c r="T574" s="213">
        <f>S574*H574</f>
        <v>0</v>
      </c>
      <c r="AR574" s="25" t="s">
        <v>375</v>
      </c>
      <c r="AT574" s="25" t="s">
        <v>311</v>
      </c>
      <c r="AU574" s="25" t="s">
        <v>82</v>
      </c>
      <c r="AY574" s="25" t="s">
        <v>308</v>
      </c>
      <c r="BE574" s="214">
        <f>IF(N574="základní",J574,0)</f>
        <v>0</v>
      </c>
      <c r="BF574" s="214">
        <f>IF(N574="snížená",J574,0)</f>
        <v>0</v>
      </c>
      <c r="BG574" s="214">
        <f>IF(N574="zákl. přenesená",J574,0)</f>
        <v>0</v>
      </c>
      <c r="BH574" s="214">
        <f>IF(N574="sníž. přenesená",J574,0)</f>
        <v>0</v>
      </c>
      <c r="BI574" s="214">
        <f>IF(N574="nulová",J574,0)</f>
        <v>0</v>
      </c>
      <c r="BJ574" s="25" t="s">
        <v>82</v>
      </c>
      <c r="BK574" s="214">
        <f>ROUND(I574*H574,2)</f>
        <v>0</v>
      </c>
      <c r="BL574" s="25" t="s">
        <v>375</v>
      </c>
      <c r="BM574" s="25" t="s">
        <v>8230</v>
      </c>
    </row>
    <row r="575" spans="2:65" s="11" customFormat="1" ht="37.35" customHeight="1">
      <c r="B575" s="186"/>
      <c r="C575" s="187"/>
      <c r="D575" s="200" t="s">
        <v>73</v>
      </c>
      <c r="E575" s="296" t="s">
        <v>10621</v>
      </c>
      <c r="F575" s="296" t="s">
        <v>14723</v>
      </c>
      <c r="G575" s="187"/>
      <c r="H575" s="187"/>
      <c r="I575" s="190"/>
      <c r="J575" s="297">
        <f>BK575</f>
        <v>0</v>
      </c>
      <c r="K575" s="187"/>
      <c r="L575" s="192"/>
      <c r="M575" s="193"/>
      <c r="N575" s="194"/>
      <c r="O575" s="194"/>
      <c r="P575" s="195">
        <f>SUM(P576:P580)</f>
        <v>0</v>
      </c>
      <c r="Q575" s="194"/>
      <c r="R575" s="195">
        <f>SUM(R576:R580)</f>
        <v>0</v>
      </c>
      <c r="S575" s="194"/>
      <c r="T575" s="196">
        <f>SUM(T576:T580)</f>
        <v>0</v>
      </c>
      <c r="AR575" s="197" t="s">
        <v>84</v>
      </c>
      <c r="AT575" s="198" t="s">
        <v>73</v>
      </c>
      <c r="AU575" s="198" t="s">
        <v>74</v>
      </c>
      <c r="AY575" s="197" t="s">
        <v>308</v>
      </c>
      <c r="BK575" s="199">
        <f>SUM(BK576:BK580)</f>
        <v>0</v>
      </c>
    </row>
    <row r="576" spans="2:65" s="1" customFormat="1" ht="22.5" customHeight="1">
      <c r="B576" s="42"/>
      <c r="C576" s="203" t="s">
        <v>2747</v>
      </c>
      <c r="D576" s="203" t="s">
        <v>311</v>
      </c>
      <c r="E576" s="204" t="s">
        <v>9556</v>
      </c>
      <c r="F576" s="205" t="s">
        <v>14620</v>
      </c>
      <c r="G576" s="206" t="s">
        <v>578</v>
      </c>
      <c r="H576" s="207">
        <v>1</v>
      </c>
      <c r="I576" s="208"/>
      <c r="J576" s="209">
        <f>ROUND(I576*H576,2)</f>
        <v>0</v>
      </c>
      <c r="K576" s="205" t="s">
        <v>21</v>
      </c>
      <c r="L576" s="62"/>
      <c r="M576" s="210" t="s">
        <v>21</v>
      </c>
      <c r="N576" s="211" t="s">
        <v>45</v>
      </c>
      <c r="O576" s="43"/>
      <c r="P576" s="212">
        <f>O576*H576</f>
        <v>0</v>
      </c>
      <c r="Q576" s="212">
        <v>0</v>
      </c>
      <c r="R576" s="212">
        <f>Q576*H576</f>
        <v>0</v>
      </c>
      <c r="S576" s="212">
        <v>0</v>
      </c>
      <c r="T576" s="213">
        <f>S576*H576</f>
        <v>0</v>
      </c>
      <c r="AR576" s="25" t="s">
        <v>375</v>
      </c>
      <c r="AT576" s="25" t="s">
        <v>311</v>
      </c>
      <c r="AU576" s="25" t="s">
        <v>82</v>
      </c>
      <c r="AY576" s="25" t="s">
        <v>308</v>
      </c>
      <c r="BE576" s="214">
        <f>IF(N576="základní",J576,0)</f>
        <v>0</v>
      </c>
      <c r="BF576" s="214">
        <f>IF(N576="snížená",J576,0)</f>
        <v>0</v>
      </c>
      <c r="BG576" s="214">
        <f>IF(N576="zákl. přenesená",J576,0)</f>
        <v>0</v>
      </c>
      <c r="BH576" s="214">
        <f>IF(N576="sníž. přenesená",J576,0)</f>
        <v>0</v>
      </c>
      <c r="BI576" s="214">
        <f>IF(N576="nulová",J576,0)</f>
        <v>0</v>
      </c>
      <c r="BJ576" s="25" t="s">
        <v>82</v>
      </c>
      <c r="BK576" s="214">
        <f>ROUND(I576*H576,2)</f>
        <v>0</v>
      </c>
      <c r="BL576" s="25" t="s">
        <v>375</v>
      </c>
      <c r="BM576" s="25" t="s">
        <v>8235</v>
      </c>
    </row>
    <row r="577" spans="2:65" s="1" customFormat="1" ht="22.5" customHeight="1">
      <c r="B577" s="42"/>
      <c r="C577" s="203" t="s">
        <v>2752</v>
      </c>
      <c r="D577" s="203" t="s">
        <v>311</v>
      </c>
      <c r="E577" s="204" t="s">
        <v>9562</v>
      </c>
      <c r="F577" s="205" t="s">
        <v>14630</v>
      </c>
      <c r="G577" s="206" t="s">
        <v>578</v>
      </c>
      <c r="H577" s="207">
        <v>1</v>
      </c>
      <c r="I577" s="208"/>
      <c r="J577" s="209">
        <f>ROUND(I577*H577,2)</f>
        <v>0</v>
      </c>
      <c r="K577" s="205" t="s">
        <v>21</v>
      </c>
      <c r="L577" s="62"/>
      <c r="M577" s="210" t="s">
        <v>21</v>
      </c>
      <c r="N577" s="211" t="s">
        <v>45</v>
      </c>
      <c r="O577" s="43"/>
      <c r="P577" s="212">
        <f>O577*H577</f>
        <v>0</v>
      </c>
      <c r="Q577" s="212">
        <v>0</v>
      </c>
      <c r="R577" s="212">
        <f>Q577*H577</f>
        <v>0</v>
      </c>
      <c r="S577" s="212">
        <v>0</v>
      </c>
      <c r="T577" s="213">
        <f>S577*H577</f>
        <v>0</v>
      </c>
      <c r="AR577" s="25" t="s">
        <v>375</v>
      </c>
      <c r="AT577" s="25" t="s">
        <v>311</v>
      </c>
      <c r="AU577" s="25" t="s">
        <v>82</v>
      </c>
      <c r="AY577" s="25" t="s">
        <v>308</v>
      </c>
      <c r="BE577" s="214">
        <f>IF(N577="základní",J577,0)</f>
        <v>0</v>
      </c>
      <c r="BF577" s="214">
        <f>IF(N577="snížená",J577,0)</f>
        <v>0</v>
      </c>
      <c r="BG577" s="214">
        <f>IF(N577="zákl. přenesená",J577,0)</f>
        <v>0</v>
      </c>
      <c r="BH577" s="214">
        <f>IF(N577="sníž. přenesená",J577,0)</f>
        <v>0</v>
      </c>
      <c r="BI577" s="214">
        <f>IF(N577="nulová",J577,0)</f>
        <v>0</v>
      </c>
      <c r="BJ577" s="25" t="s">
        <v>82</v>
      </c>
      <c r="BK577" s="214">
        <f>ROUND(I577*H577,2)</f>
        <v>0</v>
      </c>
      <c r="BL577" s="25" t="s">
        <v>375</v>
      </c>
      <c r="BM577" s="25" t="s">
        <v>8241</v>
      </c>
    </row>
    <row r="578" spans="2:65" s="1" customFormat="1" ht="27">
      <c r="B578" s="42"/>
      <c r="C578" s="64"/>
      <c r="D578" s="246" t="s">
        <v>1656</v>
      </c>
      <c r="E578" s="64"/>
      <c r="F578" s="290" t="s">
        <v>14644</v>
      </c>
      <c r="G578" s="64"/>
      <c r="H578" s="64"/>
      <c r="I578" s="173"/>
      <c r="J578" s="64"/>
      <c r="K578" s="64"/>
      <c r="L578" s="62"/>
      <c r="M578" s="291"/>
      <c r="N578" s="43"/>
      <c r="O578" s="43"/>
      <c r="P578" s="43"/>
      <c r="Q578" s="43"/>
      <c r="R578" s="43"/>
      <c r="S578" s="43"/>
      <c r="T578" s="79"/>
      <c r="AT578" s="25" t="s">
        <v>1656</v>
      </c>
      <c r="AU578" s="25" t="s">
        <v>82</v>
      </c>
    </row>
    <row r="579" spans="2:65" s="1" customFormat="1" ht="22.5" customHeight="1">
      <c r="B579" s="42"/>
      <c r="C579" s="203" t="s">
        <v>2756</v>
      </c>
      <c r="D579" s="203" t="s">
        <v>311</v>
      </c>
      <c r="E579" s="204" t="s">
        <v>5897</v>
      </c>
      <c r="F579" s="205" t="s">
        <v>14724</v>
      </c>
      <c r="G579" s="206" t="s">
        <v>578</v>
      </c>
      <c r="H579" s="207">
        <v>1</v>
      </c>
      <c r="I579" s="208"/>
      <c r="J579" s="209">
        <f>ROUND(I579*H579,2)</f>
        <v>0</v>
      </c>
      <c r="K579" s="205" t="s">
        <v>21</v>
      </c>
      <c r="L579" s="62"/>
      <c r="M579" s="210" t="s">
        <v>21</v>
      </c>
      <c r="N579" s="211" t="s">
        <v>45</v>
      </c>
      <c r="O579" s="43"/>
      <c r="P579" s="212">
        <f>O579*H579</f>
        <v>0</v>
      </c>
      <c r="Q579" s="212">
        <v>0</v>
      </c>
      <c r="R579" s="212">
        <f>Q579*H579</f>
        <v>0</v>
      </c>
      <c r="S579" s="212">
        <v>0</v>
      </c>
      <c r="T579" s="213">
        <f>S579*H579</f>
        <v>0</v>
      </c>
      <c r="AR579" s="25" t="s">
        <v>375</v>
      </c>
      <c r="AT579" s="25" t="s">
        <v>311</v>
      </c>
      <c r="AU579" s="25" t="s">
        <v>82</v>
      </c>
      <c r="AY579" s="25" t="s">
        <v>308</v>
      </c>
      <c r="BE579" s="214">
        <f>IF(N579="základní",J579,0)</f>
        <v>0</v>
      </c>
      <c r="BF579" s="214">
        <f>IF(N579="snížená",J579,0)</f>
        <v>0</v>
      </c>
      <c r="BG579" s="214">
        <f>IF(N579="zákl. přenesená",J579,0)</f>
        <v>0</v>
      </c>
      <c r="BH579" s="214">
        <f>IF(N579="sníž. přenesená",J579,0)</f>
        <v>0</v>
      </c>
      <c r="BI579" s="214">
        <f>IF(N579="nulová",J579,0)</f>
        <v>0</v>
      </c>
      <c r="BJ579" s="25" t="s">
        <v>82</v>
      </c>
      <c r="BK579" s="214">
        <f>ROUND(I579*H579,2)</f>
        <v>0</v>
      </c>
      <c r="BL579" s="25" t="s">
        <v>375</v>
      </c>
      <c r="BM579" s="25" t="s">
        <v>8247</v>
      </c>
    </row>
    <row r="580" spans="2:65" s="1" customFormat="1" ht="27">
      <c r="B580" s="42"/>
      <c r="C580" s="64"/>
      <c r="D580" s="223" t="s">
        <v>1656</v>
      </c>
      <c r="E580" s="64"/>
      <c r="F580" s="292" t="s">
        <v>14725</v>
      </c>
      <c r="G580" s="64"/>
      <c r="H580" s="64"/>
      <c r="I580" s="173"/>
      <c r="J580" s="64"/>
      <c r="K580" s="64"/>
      <c r="L580" s="62"/>
      <c r="M580" s="291"/>
      <c r="N580" s="43"/>
      <c r="O580" s="43"/>
      <c r="P580" s="43"/>
      <c r="Q580" s="43"/>
      <c r="R580" s="43"/>
      <c r="S580" s="43"/>
      <c r="T580" s="79"/>
      <c r="AT580" s="25" t="s">
        <v>1656</v>
      </c>
      <c r="AU580" s="25" t="s">
        <v>82</v>
      </c>
    </row>
    <row r="581" spans="2:65" s="11" customFormat="1" ht="37.35" customHeight="1">
      <c r="B581" s="186"/>
      <c r="C581" s="187"/>
      <c r="D581" s="200" t="s">
        <v>73</v>
      </c>
      <c r="E581" s="296" t="s">
        <v>10621</v>
      </c>
      <c r="F581" s="296" t="s">
        <v>14723</v>
      </c>
      <c r="G581" s="187"/>
      <c r="H581" s="187"/>
      <c r="I581" s="190"/>
      <c r="J581" s="297">
        <f>BK581</f>
        <v>0</v>
      </c>
      <c r="K581" s="187"/>
      <c r="L581" s="192"/>
      <c r="M581" s="193"/>
      <c r="N581" s="194"/>
      <c r="O581" s="194"/>
      <c r="P581" s="195">
        <f>SUM(P582:P586)</f>
        <v>0</v>
      </c>
      <c r="Q581" s="194"/>
      <c r="R581" s="195">
        <f>SUM(R582:R586)</f>
        <v>0</v>
      </c>
      <c r="S581" s="194"/>
      <c r="T581" s="196">
        <f>SUM(T582:T586)</f>
        <v>0</v>
      </c>
      <c r="AR581" s="197" t="s">
        <v>84</v>
      </c>
      <c r="AT581" s="198" t="s">
        <v>73</v>
      </c>
      <c r="AU581" s="198" t="s">
        <v>74</v>
      </c>
      <c r="AY581" s="197" t="s">
        <v>308</v>
      </c>
      <c r="BK581" s="199">
        <f>SUM(BK582:BK586)</f>
        <v>0</v>
      </c>
    </row>
    <row r="582" spans="2:65" s="1" customFormat="1" ht="22.5" customHeight="1">
      <c r="B582" s="42"/>
      <c r="C582" s="203" t="s">
        <v>2760</v>
      </c>
      <c r="D582" s="203" t="s">
        <v>311</v>
      </c>
      <c r="E582" s="204" t="s">
        <v>9556</v>
      </c>
      <c r="F582" s="205" t="s">
        <v>14620</v>
      </c>
      <c r="G582" s="206" t="s">
        <v>578</v>
      </c>
      <c r="H582" s="207">
        <v>1</v>
      </c>
      <c r="I582" s="208"/>
      <c r="J582" s="209">
        <f>ROUND(I582*H582,2)</f>
        <v>0</v>
      </c>
      <c r="K582" s="205" t="s">
        <v>21</v>
      </c>
      <c r="L582" s="62"/>
      <c r="M582" s="210" t="s">
        <v>21</v>
      </c>
      <c r="N582" s="211" t="s">
        <v>45</v>
      </c>
      <c r="O582" s="43"/>
      <c r="P582" s="212">
        <f>O582*H582</f>
        <v>0</v>
      </c>
      <c r="Q582" s="212">
        <v>0</v>
      </c>
      <c r="R582" s="212">
        <f>Q582*H582</f>
        <v>0</v>
      </c>
      <c r="S582" s="212">
        <v>0</v>
      </c>
      <c r="T582" s="213">
        <f>S582*H582</f>
        <v>0</v>
      </c>
      <c r="AR582" s="25" t="s">
        <v>375</v>
      </c>
      <c r="AT582" s="25" t="s">
        <v>311</v>
      </c>
      <c r="AU582" s="25" t="s">
        <v>82</v>
      </c>
      <c r="AY582" s="25" t="s">
        <v>308</v>
      </c>
      <c r="BE582" s="214">
        <f>IF(N582="základní",J582,0)</f>
        <v>0</v>
      </c>
      <c r="BF582" s="214">
        <f>IF(N582="snížená",J582,0)</f>
        <v>0</v>
      </c>
      <c r="BG582" s="214">
        <f>IF(N582="zákl. přenesená",J582,0)</f>
        <v>0</v>
      </c>
      <c r="BH582" s="214">
        <f>IF(N582="sníž. přenesená",J582,0)</f>
        <v>0</v>
      </c>
      <c r="BI582" s="214">
        <f>IF(N582="nulová",J582,0)</f>
        <v>0</v>
      </c>
      <c r="BJ582" s="25" t="s">
        <v>82</v>
      </c>
      <c r="BK582" s="214">
        <f>ROUND(I582*H582,2)</f>
        <v>0</v>
      </c>
      <c r="BL582" s="25" t="s">
        <v>375</v>
      </c>
      <c r="BM582" s="25" t="s">
        <v>8251</v>
      </c>
    </row>
    <row r="583" spans="2:65" s="1" customFormat="1" ht="22.5" customHeight="1">
      <c r="B583" s="42"/>
      <c r="C583" s="203" t="s">
        <v>2764</v>
      </c>
      <c r="D583" s="203" t="s">
        <v>311</v>
      </c>
      <c r="E583" s="204" t="s">
        <v>9562</v>
      </c>
      <c r="F583" s="205" t="s">
        <v>14630</v>
      </c>
      <c r="G583" s="206" t="s">
        <v>578</v>
      </c>
      <c r="H583" s="207">
        <v>1</v>
      </c>
      <c r="I583" s="208"/>
      <c r="J583" s="209">
        <f>ROUND(I583*H583,2)</f>
        <v>0</v>
      </c>
      <c r="K583" s="205" t="s">
        <v>21</v>
      </c>
      <c r="L583" s="62"/>
      <c r="M583" s="210" t="s">
        <v>21</v>
      </c>
      <c r="N583" s="211" t="s">
        <v>45</v>
      </c>
      <c r="O583" s="43"/>
      <c r="P583" s="212">
        <f>O583*H583</f>
        <v>0</v>
      </c>
      <c r="Q583" s="212">
        <v>0</v>
      </c>
      <c r="R583" s="212">
        <f>Q583*H583</f>
        <v>0</v>
      </c>
      <c r="S583" s="212">
        <v>0</v>
      </c>
      <c r="T583" s="213">
        <f>S583*H583</f>
        <v>0</v>
      </c>
      <c r="AR583" s="25" t="s">
        <v>375</v>
      </c>
      <c r="AT583" s="25" t="s">
        <v>311</v>
      </c>
      <c r="AU583" s="25" t="s">
        <v>82</v>
      </c>
      <c r="AY583" s="25" t="s">
        <v>308</v>
      </c>
      <c r="BE583" s="214">
        <f>IF(N583="základní",J583,0)</f>
        <v>0</v>
      </c>
      <c r="BF583" s="214">
        <f>IF(N583="snížená",J583,0)</f>
        <v>0</v>
      </c>
      <c r="BG583" s="214">
        <f>IF(N583="zákl. přenesená",J583,0)</f>
        <v>0</v>
      </c>
      <c r="BH583" s="214">
        <f>IF(N583="sníž. přenesená",J583,0)</f>
        <v>0</v>
      </c>
      <c r="BI583" s="214">
        <f>IF(N583="nulová",J583,0)</f>
        <v>0</v>
      </c>
      <c r="BJ583" s="25" t="s">
        <v>82</v>
      </c>
      <c r="BK583" s="214">
        <f>ROUND(I583*H583,2)</f>
        <v>0</v>
      </c>
      <c r="BL583" s="25" t="s">
        <v>375</v>
      </c>
      <c r="BM583" s="25" t="s">
        <v>8258</v>
      </c>
    </row>
    <row r="584" spans="2:65" s="1" customFormat="1" ht="27">
      <c r="B584" s="42"/>
      <c r="C584" s="64"/>
      <c r="D584" s="246" t="s">
        <v>1656</v>
      </c>
      <c r="E584" s="64"/>
      <c r="F584" s="290" t="s">
        <v>14644</v>
      </c>
      <c r="G584" s="64"/>
      <c r="H584" s="64"/>
      <c r="I584" s="173"/>
      <c r="J584" s="64"/>
      <c r="K584" s="64"/>
      <c r="L584" s="62"/>
      <c r="M584" s="291"/>
      <c r="N584" s="43"/>
      <c r="O584" s="43"/>
      <c r="P584" s="43"/>
      <c r="Q584" s="43"/>
      <c r="R584" s="43"/>
      <c r="S584" s="43"/>
      <c r="T584" s="79"/>
      <c r="AT584" s="25" t="s">
        <v>1656</v>
      </c>
      <c r="AU584" s="25" t="s">
        <v>82</v>
      </c>
    </row>
    <row r="585" spans="2:65" s="1" customFormat="1" ht="22.5" customHeight="1">
      <c r="B585" s="42"/>
      <c r="C585" s="203" t="s">
        <v>2770</v>
      </c>
      <c r="D585" s="203" t="s">
        <v>311</v>
      </c>
      <c r="E585" s="204" t="s">
        <v>5897</v>
      </c>
      <c r="F585" s="205" t="s">
        <v>14724</v>
      </c>
      <c r="G585" s="206" t="s">
        <v>578</v>
      </c>
      <c r="H585" s="207">
        <v>1</v>
      </c>
      <c r="I585" s="208"/>
      <c r="J585" s="209">
        <f>ROUND(I585*H585,2)</f>
        <v>0</v>
      </c>
      <c r="K585" s="205" t="s">
        <v>21</v>
      </c>
      <c r="L585" s="62"/>
      <c r="M585" s="210" t="s">
        <v>21</v>
      </c>
      <c r="N585" s="211" t="s">
        <v>45</v>
      </c>
      <c r="O585" s="43"/>
      <c r="P585" s="212">
        <f>O585*H585</f>
        <v>0</v>
      </c>
      <c r="Q585" s="212">
        <v>0</v>
      </c>
      <c r="R585" s="212">
        <f>Q585*H585</f>
        <v>0</v>
      </c>
      <c r="S585" s="212">
        <v>0</v>
      </c>
      <c r="T585" s="213">
        <f>S585*H585</f>
        <v>0</v>
      </c>
      <c r="AR585" s="25" t="s">
        <v>375</v>
      </c>
      <c r="AT585" s="25" t="s">
        <v>311</v>
      </c>
      <c r="AU585" s="25" t="s">
        <v>82</v>
      </c>
      <c r="AY585" s="25" t="s">
        <v>308</v>
      </c>
      <c r="BE585" s="214">
        <f>IF(N585="základní",J585,0)</f>
        <v>0</v>
      </c>
      <c r="BF585" s="214">
        <f>IF(N585="snížená",J585,0)</f>
        <v>0</v>
      </c>
      <c r="BG585" s="214">
        <f>IF(N585="zákl. přenesená",J585,0)</f>
        <v>0</v>
      </c>
      <c r="BH585" s="214">
        <f>IF(N585="sníž. přenesená",J585,0)</f>
        <v>0</v>
      </c>
      <c r="BI585" s="214">
        <f>IF(N585="nulová",J585,0)</f>
        <v>0</v>
      </c>
      <c r="BJ585" s="25" t="s">
        <v>82</v>
      </c>
      <c r="BK585" s="214">
        <f>ROUND(I585*H585,2)</f>
        <v>0</v>
      </c>
      <c r="BL585" s="25" t="s">
        <v>375</v>
      </c>
      <c r="BM585" s="25" t="s">
        <v>8263</v>
      </c>
    </row>
    <row r="586" spans="2:65" s="1" customFormat="1" ht="27">
      <c r="B586" s="42"/>
      <c r="C586" s="64"/>
      <c r="D586" s="223" t="s">
        <v>1656</v>
      </c>
      <c r="E586" s="64"/>
      <c r="F586" s="292" t="s">
        <v>14725</v>
      </c>
      <c r="G586" s="64"/>
      <c r="H586" s="64"/>
      <c r="I586" s="173"/>
      <c r="J586" s="64"/>
      <c r="K586" s="64"/>
      <c r="L586" s="62"/>
      <c r="M586" s="291"/>
      <c r="N586" s="43"/>
      <c r="O586" s="43"/>
      <c r="P586" s="43"/>
      <c r="Q586" s="43"/>
      <c r="R586" s="43"/>
      <c r="S586" s="43"/>
      <c r="T586" s="79"/>
      <c r="AT586" s="25" t="s">
        <v>1656</v>
      </c>
      <c r="AU586" s="25" t="s">
        <v>82</v>
      </c>
    </row>
    <row r="587" spans="2:65" s="11" customFormat="1" ht="37.35" customHeight="1">
      <c r="B587" s="186"/>
      <c r="C587" s="187"/>
      <c r="D587" s="200" t="s">
        <v>73</v>
      </c>
      <c r="E587" s="296" t="s">
        <v>5539</v>
      </c>
      <c r="F587" s="296" t="s">
        <v>14611</v>
      </c>
      <c r="G587" s="187"/>
      <c r="H587" s="187"/>
      <c r="I587" s="190"/>
      <c r="J587" s="297">
        <f>BK587</f>
        <v>0</v>
      </c>
      <c r="K587" s="187"/>
      <c r="L587" s="192"/>
      <c r="M587" s="193"/>
      <c r="N587" s="194"/>
      <c r="O587" s="194"/>
      <c r="P587" s="195">
        <f>SUM(P588:P590)</f>
        <v>0</v>
      </c>
      <c r="Q587" s="194"/>
      <c r="R587" s="195">
        <f>SUM(R588:R590)</f>
        <v>0</v>
      </c>
      <c r="S587" s="194"/>
      <c r="T587" s="196">
        <f>SUM(T588:T590)</f>
        <v>0</v>
      </c>
      <c r="AR587" s="197" t="s">
        <v>84</v>
      </c>
      <c r="AT587" s="198" t="s">
        <v>73</v>
      </c>
      <c r="AU587" s="198" t="s">
        <v>74</v>
      </c>
      <c r="AY587" s="197" t="s">
        <v>308</v>
      </c>
      <c r="BK587" s="199">
        <f>SUM(BK588:BK590)</f>
        <v>0</v>
      </c>
    </row>
    <row r="588" spans="2:65" s="1" customFormat="1" ht="22.5" customHeight="1">
      <c r="B588" s="42"/>
      <c r="C588" s="203" t="s">
        <v>2775</v>
      </c>
      <c r="D588" s="203" t="s">
        <v>311</v>
      </c>
      <c r="E588" s="204" t="s">
        <v>5904</v>
      </c>
      <c r="F588" s="205" t="s">
        <v>14612</v>
      </c>
      <c r="G588" s="206" t="s">
        <v>578</v>
      </c>
      <c r="H588" s="207">
        <v>1</v>
      </c>
      <c r="I588" s="208"/>
      <c r="J588" s="209">
        <f>ROUND(I588*H588,2)</f>
        <v>0</v>
      </c>
      <c r="K588" s="205" t="s">
        <v>21</v>
      </c>
      <c r="L588" s="62"/>
      <c r="M588" s="210" t="s">
        <v>21</v>
      </c>
      <c r="N588" s="211" t="s">
        <v>45</v>
      </c>
      <c r="O588" s="43"/>
      <c r="P588" s="212">
        <f>O588*H588</f>
        <v>0</v>
      </c>
      <c r="Q588" s="212">
        <v>0</v>
      </c>
      <c r="R588" s="212">
        <f>Q588*H588</f>
        <v>0</v>
      </c>
      <c r="S588" s="212">
        <v>0</v>
      </c>
      <c r="T588" s="213">
        <f>S588*H588</f>
        <v>0</v>
      </c>
      <c r="AR588" s="25" t="s">
        <v>375</v>
      </c>
      <c r="AT588" s="25" t="s">
        <v>311</v>
      </c>
      <c r="AU588" s="25" t="s">
        <v>82</v>
      </c>
      <c r="AY588" s="25" t="s">
        <v>308</v>
      </c>
      <c r="BE588" s="214">
        <f>IF(N588="základní",J588,0)</f>
        <v>0</v>
      </c>
      <c r="BF588" s="214">
        <f>IF(N588="snížená",J588,0)</f>
        <v>0</v>
      </c>
      <c r="BG588" s="214">
        <f>IF(N588="zákl. přenesená",J588,0)</f>
        <v>0</v>
      </c>
      <c r="BH588" s="214">
        <f>IF(N588="sníž. přenesená",J588,0)</f>
        <v>0</v>
      </c>
      <c r="BI588" s="214">
        <f>IF(N588="nulová",J588,0)</f>
        <v>0</v>
      </c>
      <c r="BJ588" s="25" t="s">
        <v>82</v>
      </c>
      <c r="BK588" s="214">
        <f>ROUND(I588*H588,2)</f>
        <v>0</v>
      </c>
      <c r="BL588" s="25" t="s">
        <v>375</v>
      </c>
      <c r="BM588" s="25" t="s">
        <v>8269</v>
      </c>
    </row>
    <row r="589" spans="2:65" s="1" customFormat="1" ht="22.5" customHeight="1">
      <c r="B589" s="42"/>
      <c r="C589" s="203" t="s">
        <v>2779</v>
      </c>
      <c r="D589" s="203" t="s">
        <v>311</v>
      </c>
      <c r="E589" s="204" t="s">
        <v>5906</v>
      </c>
      <c r="F589" s="205" t="s">
        <v>14726</v>
      </c>
      <c r="G589" s="206" t="s">
        <v>578</v>
      </c>
      <c r="H589" s="207">
        <v>1</v>
      </c>
      <c r="I589" s="208"/>
      <c r="J589" s="209">
        <f>ROUND(I589*H589,2)</f>
        <v>0</v>
      </c>
      <c r="K589" s="205" t="s">
        <v>21</v>
      </c>
      <c r="L589" s="62"/>
      <c r="M589" s="210" t="s">
        <v>21</v>
      </c>
      <c r="N589" s="211" t="s">
        <v>45</v>
      </c>
      <c r="O589" s="43"/>
      <c r="P589" s="212">
        <f>O589*H589</f>
        <v>0</v>
      </c>
      <c r="Q589" s="212">
        <v>0</v>
      </c>
      <c r="R589" s="212">
        <f>Q589*H589</f>
        <v>0</v>
      </c>
      <c r="S589" s="212">
        <v>0</v>
      </c>
      <c r="T589" s="213">
        <f>S589*H589</f>
        <v>0</v>
      </c>
      <c r="AR589" s="25" t="s">
        <v>375</v>
      </c>
      <c r="AT589" s="25" t="s">
        <v>311</v>
      </c>
      <c r="AU589" s="25" t="s">
        <v>82</v>
      </c>
      <c r="AY589" s="25" t="s">
        <v>308</v>
      </c>
      <c r="BE589" s="214">
        <f>IF(N589="základní",J589,0)</f>
        <v>0</v>
      </c>
      <c r="BF589" s="214">
        <f>IF(N589="snížená",J589,0)</f>
        <v>0</v>
      </c>
      <c r="BG589" s="214">
        <f>IF(N589="zákl. přenesená",J589,0)</f>
        <v>0</v>
      </c>
      <c r="BH589" s="214">
        <f>IF(N589="sníž. přenesená",J589,0)</f>
        <v>0</v>
      </c>
      <c r="BI589" s="214">
        <f>IF(N589="nulová",J589,0)</f>
        <v>0</v>
      </c>
      <c r="BJ589" s="25" t="s">
        <v>82</v>
      </c>
      <c r="BK589" s="214">
        <f>ROUND(I589*H589,2)</f>
        <v>0</v>
      </c>
      <c r="BL589" s="25" t="s">
        <v>375</v>
      </c>
      <c r="BM589" s="25" t="s">
        <v>8273</v>
      </c>
    </row>
    <row r="590" spans="2:65" s="1" customFormat="1" ht="27">
      <c r="B590" s="42"/>
      <c r="C590" s="64"/>
      <c r="D590" s="223" t="s">
        <v>1656</v>
      </c>
      <c r="E590" s="64"/>
      <c r="F590" s="292" t="s">
        <v>14727</v>
      </c>
      <c r="G590" s="64"/>
      <c r="H590" s="64"/>
      <c r="I590" s="173"/>
      <c r="J590" s="64"/>
      <c r="K590" s="64"/>
      <c r="L590" s="62"/>
      <c r="M590" s="291"/>
      <c r="N590" s="43"/>
      <c r="O590" s="43"/>
      <c r="P590" s="43"/>
      <c r="Q590" s="43"/>
      <c r="R590" s="43"/>
      <c r="S590" s="43"/>
      <c r="T590" s="79"/>
      <c r="AT590" s="25" t="s">
        <v>1656</v>
      </c>
      <c r="AU590" s="25" t="s">
        <v>82</v>
      </c>
    </row>
    <row r="591" spans="2:65" s="11" customFormat="1" ht="37.35" customHeight="1">
      <c r="B591" s="186"/>
      <c r="C591" s="187"/>
      <c r="D591" s="200" t="s">
        <v>73</v>
      </c>
      <c r="E591" s="296" t="s">
        <v>9736</v>
      </c>
      <c r="F591" s="296" t="s">
        <v>14654</v>
      </c>
      <c r="G591" s="187"/>
      <c r="H591" s="187"/>
      <c r="I591" s="190"/>
      <c r="J591" s="297">
        <f>BK591</f>
        <v>0</v>
      </c>
      <c r="K591" s="187"/>
      <c r="L591" s="192"/>
      <c r="M591" s="193"/>
      <c r="N591" s="194"/>
      <c r="O591" s="194"/>
      <c r="P591" s="195">
        <f>SUM(P592:P595)</f>
        <v>0</v>
      </c>
      <c r="Q591" s="194"/>
      <c r="R591" s="195">
        <f>SUM(R592:R595)</f>
        <v>0</v>
      </c>
      <c r="S591" s="194"/>
      <c r="T591" s="196">
        <f>SUM(T592:T595)</f>
        <v>0</v>
      </c>
      <c r="AR591" s="197" t="s">
        <v>84</v>
      </c>
      <c r="AT591" s="198" t="s">
        <v>73</v>
      </c>
      <c r="AU591" s="198" t="s">
        <v>74</v>
      </c>
      <c r="AY591" s="197" t="s">
        <v>308</v>
      </c>
      <c r="BK591" s="199">
        <f>SUM(BK592:BK595)</f>
        <v>0</v>
      </c>
    </row>
    <row r="592" spans="2:65" s="1" customFormat="1" ht="22.5" customHeight="1">
      <c r="B592" s="42"/>
      <c r="C592" s="203" t="s">
        <v>2783</v>
      </c>
      <c r="D592" s="203" t="s">
        <v>311</v>
      </c>
      <c r="E592" s="204" t="s">
        <v>5909</v>
      </c>
      <c r="F592" s="205" t="s">
        <v>14655</v>
      </c>
      <c r="G592" s="206" t="s">
        <v>578</v>
      </c>
      <c r="H592" s="207">
        <v>1</v>
      </c>
      <c r="I592" s="208"/>
      <c r="J592" s="209">
        <f>ROUND(I592*H592,2)</f>
        <v>0</v>
      </c>
      <c r="K592" s="205" t="s">
        <v>21</v>
      </c>
      <c r="L592" s="62"/>
      <c r="M592" s="210" t="s">
        <v>21</v>
      </c>
      <c r="N592" s="211" t="s">
        <v>45</v>
      </c>
      <c r="O592" s="43"/>
      <c r="P592" s="212">
        <f>O592*H592</f>
        <v>0</v>
      </c>
      <c r="Q592" s="212">
        <v>0</v>
      </c>
      <c r="R592" s="212">
        <f>Q592*H592</f>
        <v>0</v>
      </c>
      <c r="S592" s="212">
        <v>0</v>
      </c>
      <c r="T592" s="213">
        <f>S592*H592</f>
        <v>0</v>
      </c>
      <c r="AR592" s="25" t="s">
        <v>375</v>
      </c>
      <c r="AT592" s="25" t="s">
        <v>311</v>
      </c>
      <c r="AU592" s="25" t="s">
        <v>82</v>
      </c>
      <c r="AY592" s="25" t="s">
        <v>308</v>
      </c>
      <c r="BE592" s="214">
        <f>IF(N592="základní",J592,0)</f>
        <v>0</v>
      </c>
      <c r="BF592" s="214">
        <f>IF(N592="snížená",J592,0)</f>
        <v>0</v>
      </c>
      <c r="BG592" s="214">
        <f>IF(N592="zákl. přenesená",J592,0)</f>
        <v>0</v>
      </c>
      <c r="BH592" s="214">
        <f>IF(N592="sníž. přenesená",J592,0)</f>
        <v>0</v>
      </c>
      <c r="BI592" s="214">
        <f>IF(N592="nulová",J592,0)</f>
        <v>0</v>
      </c>
      <c r="BJ592" s="25" t="s">
        <v>82</v>
      </c>
      <c r="BK592" s="214">
        <f>ROUND(I592*H592,2)</f>
        <v>0</v>
      </c>
      <c r="BL592" s="25" t="s">
        <v>375</v>
      </c>
      <c r="BM592" s="25" t="s">
        <v>8277</v>
      </c>
    </row>
    <row r="593" spans="2:65" s="1" customFormat="1" ht="40.5">
      <c r="B593" s="42"/>
      <c r="C593" s="64"/>
      <c r="D593" s="246" t="s">
        <v>1656</v>
      </c>
      <c r="E593" s="64"/>
      <c r="F593" s="290" t="s">
        <v>14728</v>
      </c>
      <c r="G593" s="64"/>
      <c r="H593" s="64"/>
      <c r="I593" s="173"/>
      <c r="J593" s="64"/>
      <c r="K593" s="64"/>
      <c r="L593" s="62"/>
      <c r="M593" s="291"/>
      <c r="N593" s="43"/>
      <c r="O593" s="43"/>
      <c r="P593" s="43"/>
      <c r="Q593" s="43"/>
      <c r="R593" s="43"/>
      <c r="S593" s="43"/>
      <c r="T593" s="79"/>
      <c r="AT593" s="25" t="s">
        <v>1656</v>
      </c>
      <c r="AU593" s="25" t="s">
        <v>82</v>
      </c>
    </row>
    <row r="594" spans="2:65" s="1" customFormat="1" ht="22.5" customHeight="1">
      <c r="B594" s="42"/>
      <c r="C594" s="203" t="s">
        <v>2788</v>
      </c>
      <c r="D594" s="203" t="s">
        <v>311</v>
      </c>
      <c r="E594" s="204" t="s">
        <v>5911</v>
      </c>
      <c r="F594" s="205" t="s">
        <v>14729</v>
      </c>
      <c r="G594" s="206" t="s">
        <v>578</v>
      </c>
      <c r="H594" s="207">
        <v>1</v>
      </c>
      <c r="I594" s="208"/>
      <c r="J594" s="209">
        <f>ROUND(I594*H594,2)</f>
        <v>0</v>
      </c>
      <c r="K594" s="205" t="s">
        <v>21</v>
      </c>
      <c r="L594" s="62"/>
      <c r="M594" s="210" t="s">
        <v>21</v>
      </c>
      <c r="N594" s="211" t="s">
        <v>45</v>
      </c>
      <c r="O594" s="43"/>
      <c r="P594" s="212">
        <f>O594*H594</f>
        <v>0</v>
      </c>
      <c r="Q594" s="212">
        <v>0</v>
      </c>
      <c r="R594" s="212">
        <f>Q594*H594</f>
        <v>0</v>
      </c>
      <c r="S594" s="212">
        <v>0</v>
      </c>
      <c r="T594" s="213">
        <f>S594*H594</f>
        <v>0</v>
      </c>
      <c r="AR594" s="25" t="s">
        <v>375</v>
      </c>
      <c r="AT594" s="25" t="s">
        <v>311</v>
      </c>
      <c r="AU594" s="25" t="s">
        <v>82</v>
      </c>
      <c r="AY594" s="25" t="s">
        <v>308</v>
      </c>
      <c r="BE594" s="214">
        <f>IF(N594="základní",J594,0)</f>
        <v>0</v>
      </c>
      <c r="BF594" s="214">
        <f>IF(N594="snížená",J594,0)</f>
        <v>0</v>
      </c>
      <c r="BG594" s="214">
        <f>IF(N594="zákl. přenesená",J594,0)</f>
        <v>0</v>
      </c>
      <c r="BH594" s="214">
        <f>IF(N594="sníž. přenesená",J594,0)</f>
        <v>0</v>
      </c>
      <c r="BI594" s="214">
        <f>IF(N594="nulová",J594,0)</f>
        <v>0</v>
      </c>
      <c r="BJ594" s="25" t="s">
        <v>82</v>
      </c>
      <c r="BK594" s="214">
        <f>ROUND(I594*H594,2)</f>
        <v>0</v>
      </c>
      <c r="BL594" s="25" t="s">
        <v>375</v>
      </c>
      <c r="BM594" s="25" t="s">
        <v>8282</v>
      </c>
    </row>
    <row r="595" spans="2:65" s="1" customFormat="1" ht="27">
      <c r="B595" s="42"/>
      <c r="C595" s="64"/>
      <c r="D595" s="223" t="s">
        <v>1656</v>
      </c>
      <c r="E595" s="64"/>
      <c r="F595" s="292" t="s">
        <v>14730</v>
      </c>
      <c r="G595" s="64"/>
      <c r="H595" s="64"/>
      <c r="I595" s="173"/>
      <c r="J595" s="64"/>
      <c r="K595" s="64"/>
      <c r="L595" s="62"/>
      <c r="M595" s="291"/>
      <c r="N595" s="43"/>
      <c r="O595" s="43"/>
      <c r="P595" s="43"/>
      <c r="Q595" s="43"/>
      <c r="R595" s="43"/>
      <c r="S595" s="43"/>
      <c r="T595" s="79"/>
      <c r="AT595" s="25" t="s">
        <v>1656</v>
      </c>
      <c r="AU595" s="25" t="s">
        <v>82</v>
      </c>
    </row>
    <row r="596" spans="2:65" s="11" customFormat="1" ht="37.35" customHeight="1">
      <c r="B596" s="186"/>
      <c r="C596" s="187"/>
      <c r="D596" s="200" t="s">
        <v>73</v>
      </c>
      <c r="E596" s="296" t="s">
        <v>10892</v>
      </c>
      <c r="F596" s="296" t="s">
        <v>14731</v>
      </c>
      <c r="G596" s="187"/>
      <c r="H596" s="187"/>
      <c r="I596" s="190"/>
      <c r="J596" s="297">
        <f>BK596</f>
        <v>0</v>
      </c>
      <c r="K596" s="187"/>
      <c r="L596" s="192"/>
      <c r="M596" s="193"/>
      <c r="N596" s="194"/>
      <c r="O596" s="194"/>
      <c r="P596" s="195">
        <f>SUM(P597:P602)</f>
        <v>0</v>
      </c>
      <c r="Q596" s="194"/>
      <c r="R596" s="195">
        <f>SUM(R597:R602)</f>
        <v>0</v>
      </c>
      <c r="S596" s="194"/>
      <c r="T596" s="196">
        <f>SUM(T597:T602)</f>
        <v>0</v>
      </c>
      <c r="AR596" s="197" t="s">
        <v>84</v>
      </c>
      <c r="AT596" s="198" t="s">
        <v>73</v>
      </c>
      <c r="AU596" s="198" t="s">
        <v>74</v>
      </c>
      <c r="AY596" s="197" t="s">
        <v>308</v>
      </c>
      <c r="BK596" s="199">
        <f>SUM(BK597:BK602)</f>
        <v>0</v>
      </c>
    </row>
    <row r="597" spans="2:65" s="1" customFormat="1" ht="22.5" customHeight="1">
      <c r="B597" s="42"/>
      <c r="C597" s="203" t="s">
        <v>2792</v>
      </c>
      <c r="D597" s="203" t="s">
        <v>311</v>
      </c>
      <c r="E597" s="204" t="s">
        <v>5922</v>
      </c>
      <c r="F597" s="205" t="s">
        <v>14732</v>
      </c>
      <c r="G597" s="206" t="s">
        <v>578</v>
      </c>
      <c r="H597" s="207">
        <v>2</v>
      </c>
      <c r="I597" s="208"/>
      <c r="J597" s="209">
        <f>ROUND(I597*H597,2)</f>
        <v>0</v>
      </c>
      <c r="K597" s="205" t="s">
        <v>21</v>
      </c>
      <c r="L597" s="62"/>
      <c r="M597" s="210" t="s">
        <v>21</v>
      </c>
      <c r="N597" s="211" t="s">
        <v>45</v>
      </c>
      <c r="O597" s="43"/>
      <c r="P597" s="212">
        <f>O597*H597</f>
        <v>0</v>
      </c>
      <c r="Q597" s="212">
        <v>0</v>
      </c>
      <c r="R597" s="212">
        <f>Q597*H597</f>
        <v>0</v>
      </c>
      <c r="S597" s="212">
        <v>0</v>
      </c>
      <c r="T597" s="213">
        <f>S597*H597</f>
        <v>0</v>
      </c>
      <c r="AR597" s="25" t="s">
        <v>375</v>
      </c>
      <c r="AT597" s="25" t="s">
        <v>311</v>
      </c>
      <c r="AU597" s="25" t="s">
        <v>82</v>
      </c>
      <c r="AY597" s="25" t="s">
        <v>308</v>
      </c>
      <c r="BE597" s="214">
        <f>IF(N597="základní",J597,0)</f>
        <v>0</v>
      </c>
      <c r="BF597" s="214">
        <f>IF(N597="snížená",J597,0)</f>
        <v>0</v>
      </c>
      <c r="BG597" s="214">
        <f>IF(N597="zákl. přenesená",J597,0)</f>
        <v>0</v>
      </c>
      <c r="BH597" s="214">
        <f>IF(N597="sníž. přenesená",J597,0)</f>
        <v>0</v>
      </c>
      <c r="BI597" s="214">
        <f>IF(N597="nulová",J597,0)</f>
        <v>0</v>
      </c>
      <c r="BJ597" s="25" t="s">
        <v>82</v>
      </c>
      <c r="BK597" s="214">
        <f>ROUND(I597*H597,2)</f>
        <v>0</v>
      </c>
      <c r="BL597" s="25" t="s">
        <v>375</v>
      </c>
      <c r="BM597" s="25" t="s">
        <v>8288</v>
      </c>
    </row>
    <row r="598" spans="2:65" s="1" customFormat="1" ht="27">
      <c r="B598" s="42"/>
      <c r="C598" s="64"/>
      <c r="D598" s="246" t="s">
        <v>1656</v>
      </c>
      <c r="E598" s="64"/>
      <c r="F598" s="290" t="s">
        <v>14714</v>
      </c>
      <c r="G598" s="64"/>
      <c r="H598" s="64"/>
      <c r="I598" s="173"/>
      <c r="J598" s="64"/>
      <c r="K598" s="64"/>
      <c r="L598" s="62"/>
      <c r="M598" s="291"/>
      <c r="N598" s="43"/>
      <c r="O598" s="43"/>
      <c r="P598" s="43"/>
      <c r="Q598" s="43"/>
      <c r="R598" s="43"/>
      <c r="S598" s="43"/>
      <c r="T598" s="79"/>
      <c r="AT598" s="25" t="s">
        <v>1656</v>
      </c>
      <c r="AU598" s="25" t="s">
        <v>82</v>
      </c>
    </row>
    <row r="599" spans="2:65" s="1" customFormat="1" ht="22.5" customHeight="1">
      <c r="B599" s="42"/>
      <c r="C599" s="203" t="s">
        <v>2796</v>
      </c>
      <c r="D599" s="203" t="s">
        <v>311</v>
      </c>
      <c r="E599" s="204" t="s">
        <v>9555</v>
      </c>
      <c r="F599" s="205" t="s">
        <v>14618</v>
      </c>
      <c r="G599" s="206" t="s">
        <v>578</v>
      </c>
      <c r="H599" s="207">
        <v>2</v>
      </c>
      <c r="I599" s="208"/>
      <c r="J599" s="209">
        <f>ROUND(I599*H599,2)</f>
        <v>0</v>
      </c>
      <c r="K599" s="205" t="s">
        <v>21</v>
      </c>
      <c r="L599" s="62"/>
      <c r="M599" s="210" t="s">
        <v>21</v>
      </c>
      <c r="N599" s="211" t="s">
        <v>45</v>
      </c>
      <c r="O599" s="43"/>
      <c r="P599" s="212">
        <f>O599*H599</f>
        <v>0</v>
      </c>
      <c r="Q599" s="212">
        <v>0</v>
      </c>
      <c r="R599" s="212">
        <f>Q599*H599</f>
        <v>0</v>
      </c>
      <c r="S599" s="212">
        <v>0</v>
      </c>
      <c r="T599" s="213">
        <f>S599*H599</f>
        <v>0</v>
      </c>
      <c r="AR599" s="25" t="s">
        <v>375</v>
      </c>
      <c r="AT599" s="25" t="s">
        <v>311</v>
      </c>
      <c r="AU599" s="25" t="s">
        <v>82</v>
      </c>
      <c r="AY599" s="25" t="s">
        <v>308</v>
      </c>
      <c r="BE599" s="214">
        <f>IF(N599="základní",J599,0)</f>
        <v>0</v>
      </c>
      <c r="BF599" s="214">
        <f>IF(N599="snížená",J599,0)</f>
        <v>0</v>
      </c>
      <c r="BG599" s="214">
        <f>IF(N599="zákl. přenesená",J599,0)</f>
        <v>0</v>
      </c>
      <c r="BH599" s="214">
        <f>IF(N599="sníž. přenesená",J599,0)</f>
        <v>0</v>
      </c>
      <c r="BI599" s="214">
        <f>IF(N599="nulová",J599,0)</f>
        <v>0</v>
      </c>
      <c r="BJ599" s="25" t="s">
        <v>82</v>
      </c>
      <c r="BK599" s="214">
        <f>ROUND(I599*H599,2)</f>
        <v>0</v>
      </c>
      <c r="BL599" s="25" t="s">
        <v>375</v>
      </c>
      <c r="BM599" s="25" t="s">
        <v>8294</v>
      </c>
    </row>
    <row r="600" spans="2:65" s="1" customFormat="1" ht="27">
      <c r="B600" s="42"/>
      <c r="C600" s="64"/>
      <c r="D600" s="246" t="s">
        <v>1656</v>
      </c>
      <c r="E600" s="64"/>
      <c r="F600" s="290" t="s">
        <v>14619</v>
      </c>
      <c r="G600" s="64"/>
      <c r="H600" s="64"/>
      <c r="I600" s="173"/>
      <c r="J600" s="64"/>
      <c r="K600" s="64"/>
      <c r="L600" s="62"/>
      <c r="M600" s="291"/>
      <c r="N600" s="43"/>
      <c r="O600" s="43"/>
      <c r="P600" s="43"/>
      <c r="Q600" s="43"/>
      <c r="R600" s="43"/>
      <c r="S600" s="43"/>
      <c r="T600" s="79"/>
      <c r="AT600" s="25" t="s">
        <v>1656</v>
      </c>
      <c r="AU600" s="25" t="s">
        <v>82</v>
      </c>
    </row>
    <row r="601" spans="2:65" s="1" customFormat="1" ht="22.5" customHeight="1">
      <c r="B601" s="42"/>
      <c r="C601" s="203" t="s">
        <v>2801</v>
      </c>
      <c r="D601" s="203" t="s">
        <v>311</v>
      </c>
      <c r="E601" s="204" t="s">
        <v>5925</v>
      </c>
      <c r="F601" s="205" t="s">
        <v>14733</v>
      </c>
      <c r="G601" s="206" t="s">
        <v>578</v>
      </c>
      <c r="H601" s="207">
        <v>2</v>
      </c>
      <c r="I601" s="208"/>
      <c r="J601" s="209">
        <f>ROUND(I601*H601,2)</f>
        <v>0</v>
      </c>
      <c r="K601" s="205" t="s">
        <v>21</v>
      </c>
      <c r="L601" s="62"/>
      <c r="M601" s="210" t="s">
        <v>21</v>
      </c>
      <c r="N601" s="211" t="s">
        <v>45</v>
      </c>
      <c r="O601" s="43"/>
      <c r="P601" s="212">
        <f>O601*H601</f>
        <v>0</v>
      </c>
      <c r="Q601" s="212">
        <v>0</v>
      </c>
      <c r="R601" s="212">
        <f>Q601*H601</f>
        <v>0</v>
      </c>
      <c r="S601" s="212">
        <v>0</v>
      </c>
      <c r="T601" s="213">
        <f>S601*H601</f>
        <v>0</v>
      </c>
      <c r="AR601" s="25" t="s">
        <v>375</v>
      </c>
      <c r="AT601" s="25" t="s">
        <v>311</v>
      </c>
      <c r="AU601" s="25" t="s">
        <v>82</v>
      </c>
      <c r="AY601" s="25" t="s">
        <v>308</v>
      </c>
      <c r="BE601" s="214">
        <f>IF(N601="základní",J601,0)</f>
        <v>0</v>
      </c>
      <c r="BF601" s="214">
        <f>IF(N601="snížená",J601,0)</f>
        <v>0</v>
      </c>
      <c r="BG601" s="214">
        <f>IF(N601="zákl. přenesená",J601,0)</f>
        <v>0</v>
      </c>
      <c r="BH601" s="214">
        <f>IF(N601="sníž. přenesená",J601,0)</f>
        <v>0</v>
      </c>
      <c r="BI601" s="214">
        <f>IF(N601="nulová",J601,0)</f>
        <v>0</v>
      </c>
      <c r="BJ601" s="25" t="s">
        <v>82</v>
      </c>
      <c r="BK601" s="214">
        <f>ROUND(I601*H601,2)</f>
        <v>0</v>
      </c>
      <c r="BL601" s="25" t="s">
        <v>375</v>
      </c>
      <c r="BM601" s="25" t="s">
        <v>8298</v>
      </c>
    </row>
    <row r="602" spans="2:65" s="1" customFormat="1" ht="27">
      <c r="B602" s="42"/>
      <c r="C602" s="64"/>
      <c r="D602" s="223" t="s">
        <v>1656</v>
      </c>
      <c r="E602" s="64"/>
      <c r="F602" s="292" t="s">
        <v>14667</v>
      </c>
      <c r="G602" s="64"/>
      <c r="H602" s="64"/>
      <c r="I602" s="173"/>
      <c r="J602" s="64"/>
      <c r="K602" s="64"/>
      <c r="L602" s="62"/>
      <c r="M602" s="291"/>
      <c r="N602" s="43"/>
      <c r="O602" s="43"/>
      <c r="P602" s="43"/>
      <c r="Q602" s="43"/>
      <c r="R602" s="43"/>
      <c r="S602" s="43"/>
      <c r="T602" s="79"/>
      <c r="AT602" s="25" t="s">
        <v>1656</v>
      </c>
      <c r="AU602" s="25" t="s">
        <v>82</v>
      </c>
    </row>
    <row r="603" spans="2:65" s="11" customFormat="1" ht="37.35" customHeight="1">
      <c r="B603" s="186"/>
      <c r="C603" s="187"/>
      <c r="D603" s="200" t="s">
        <v>73</v>
      </c>
      <c r="E603" s="296" t="s">
        <v>10980</v>
      </c>
      <c r="F603" s="296" t="s">
        <v>14734</v>
      </c>
      <c r="G603" s="187"/>
      <c r="H603" s="187"/>
      <c r="I603" s="190"/>
      <c r="J603" s="297">
        <f>BK603</f>
        <v>0</v>
      </c>
      <c r="K603" s="187"/>
      <c r="L603" s="192"/>
      <c r="M603" s="193"/>
      <c r="N603" s="194"/>
      <c r="O603" s="194"/>
      <c r="P603" s="195">
        <f>SUM(P604:P610)</f>
        <v>0</v>
      </c>
      <c r="Q603" s="194"/>
      <c r="R603" s="195">
        <f>SUM(R604:R610)</f>
        <v>0</v>
      </c>
      <c r="S603" s="194"/>
      <c r="T603" s="196">
        <f>SUM(T604:T610)</f>
        <v>0</v>
      </c>
      <c r="AR603" s="197" t="s">
        <v>84</v>
      </c>
      <c r="AT603" s="198" t="s">
        <v>73</v>
      </c>
      <c r="AU603" s="198" t="s">
        <v>74</v>
      </c>
      <c r="AY603" s="197" t="s">
        <v>308</v>
      </c>
      <c r="BK603" s="199">
        <f>SUM(BK604:BK610)</f>
        <v>0</v>
      </c>
    </row>
    <row r="604" spans="2:65" s="1" customFormat="1" ht="22.5" customHeight="1">
      <c r="B604" s="42"/>
      <c r="C604" s="203" t="s">
        <v>2805</v>
      </c>
      <c r="D604" s="203" t="s">
        <v>311</v>
      </c>
      <c r="E604" s="204" t="s">
        <v>5928</v>
      </c>
      <c r="F604" s="205" t="s">
        <v>14735</v>
      </c>
      <c r="G604" s="206" t="s">
        <v>578</v>
      </c>
      <c r="H604" s="207">
        <v>1</v>
      </c>
      <c r="I604" s="208"/>
      <c r="J604" s="209">
        <f>ROUND(I604*H604,2)</f>
        <v>0</v>
      </c>
      <c r="K604" s="205" t="s">
        <v>21</v>
      </c>
      <c r="L604" s="62"/>
      <c r="M604" s="210" t="s">
        <v>21</v>
      </c>
      <c r="N604" s="211" t="s">
        <v>45</v>
      </c>
      <c r="O604" s="43"/>
      <c r="P604" s="212">
        <f>O604*H604</f>
        <v>0</v>
      </c>
      <c r="Q604" s="212">
        <v>0</v>
      </c>
      <c r="R604" s="212">
        <f>Q604*H604</f>
        <v>0</v>
      </c>
      <c r="S604" s="212">
        <v>0</v>
      </c>
      <c r="T604" s="213">
        <f>S604*H604</f>
        <v>0</v>
      </c>
      <c r="AR604" s="25" t="s">
        <v>375</v>
      </c>
      <c r="AT604" s="25" t="s">
        <v>311</v>
      </c>
      <c r="AU604" s="25" t="s">
        <v>82</v>
      </c>
      <c r="AY604" s="25" t="s">
        <v>308</v>
      </c>
      <c r="BE604" s="214">
        <f>IF(N604="základní",J604,0)</f>
        <v>0</v>
      </c>
      <c r="BF604" s="214">
        <f>IF(N604="snížená",J604,0)</f>
        <v>0</v>
      </c>
      <c r="BG604" s="214">
        <f>IF(N604="zákl. přenesená",J604,0)</f>
        <v>0</v>
      </c>
      <c r="BH604" s="214">
        <f>IF(N604="sníž. přenesená",J604,0)</f>
        <v>0</v>
      </c>
      <c r="BI604" s="214">
        <f>IF(N604="nulová",J604,0)</f>
        <v>0</v>
      </c>
      <c r="BJ604" s="25" t="s">
        <v>82</v>
      </c>
      <c r="BK604" s="214">
        <f>ROUND(I604*H604,2)</f>
        <v>0</v>
      </c>
      <c r="BL604" s="25" t="s">
        <v>375</v>
      </c>
      <c r="BM604" s="25" t="s">
        <v>8304</v>
      </c>
    </row>
    <row r="605" spans="2:65" s="1" customFormat="1" ht="22.5" customHeight="1">
      <c r="B605" s="42"/>
      <c r="C605" s="203" t="s">
        <v>2810</v>
      </c>
      <c r="D605" s="203" t="s">
        <v>311</v>
      </c>
      <c r="E605" s="204" t="s">
        <v>9555</v>
      </c>
      <c r="F605" s="205" t="s">
        <v>14618</v>
      </c>
      <c r="G605" s="206" t="s">
        <v>578</v>
      </c>
      <c r="H605" s="207">
        <v>2</v>
      </c>
      <c r="I605" s="208"/>
      <c r="J605" s="209">
        <f>ROUND(I605*H605,2)</f>
        <v>0</v>
      </c>
      <c r="K605" s="205" t="s">
        <v>21</v>
      </c>
      <c r="L605" s="62"/>
      <c r="M605" s="210" t="s">
        <v>21</v>
      </c>
      <c r="N605" s="211" t="s">
        <v>45</v>
      </c>
      <c r="O605" s="43"/>
      <c r="P605" s="212">
        <f>O605*H605</f>
        <v>0</v>
      </c>
      <c r="Q605" s="212">
        <v>0</v>
      </c>
      <c r="R605" s="212">
        <f>Q605*H605</f>
        <v>0</v>
      </c>
      <c r="S605" s="212">
        <v>0</v>
      </c>
      <c r="T605" s="213">
        <f>S605*H605</f>
        <v>0</v>
      </c>
      <c r="AR605" s="25" t="s">
        <v>375</v>
      </c>
      <c r="AT605" s="25" t="s">
        <v>311</v>
      </c>
      <c r="AU605" s="25" t="s">
        <v>82</v>
      </c>
      <c r="AY605" s="25" t="s">
        <v>308</v>
      </c>
      <c r="BE605" s="214">
        <f>IF(N605="základní",J605,0)</f>
        <v>0</v>
      </c>
      <c r="BF605" s="214">
        <f>IF(N605="snížená",J605,0)</f>
        <v>0</v>
      </c>
      <c r="BG605" s="214">
        <f>IF(N605="zákl. přenesená",J605,0)</f>
        <v>0</v>
      </c>
      <c r="BH605" s="214">
        <f>IF(N605="sníž. přenesená",J605,0)</f>
        <v>0</v>
      </c>
      <c r="BI605" s="214">
        <f>IF(N605="nulová",J605,0)</f>
        <v>0</v>
      </c>
      <c r="BJ605" s="25" t="s">
        <v>82</v>
      </c>
      <c r="BK605" s="214">
        <f>ROUND(I605*H605,2)</f>
        <v>0</v>
      </c>
      <c r="BL605" s="25" t="s">
        <v>375</v>
      </c>
      <c r="BM605" s="25" t="s">
        <v>8310</v>
      </c>
    </row>
    <row r="606" spans="2:65" s="1" customFormat="1" ht="27">
      <c r="B606" s="42"/>
      <c r="C606" s="64"/>
      <c r="D606" s="246" t="s">
        <v>1656</v>
      </c>
      <c r="E606" s="64"/>
      <c r="F606" s="290" t="s">
        <v>14619</v>
      </c>
      <c r="G606" s="64"/>
      <c r="H606" s="64"/>
      <c r="I606" s="173"/>
      <c r="J606" s="64"/>
      <c r="K606" s="64"/>
      <c r="L606" s="62"/>
      <c r="M606" s="291"/>
      <c r="N606" s="43"/>
      <c r="O606" s="43"/>
      <c r="P606" s="43"/>
      <c r="Q606" s="43"/>
      <c r="R606" s="43"/>
      <c r="S606" s="43"/>
      <c r="T606" s="79"/>
      <c r="AT606" s="25" t="s">
        <v>1656</v>
      </c>
      <c r="AU606" s="25" t="s">
        <v>82</v>
      </c>
    </row>
    <row r="607" spans="2:65" s="1" customFormat="1" ht="22.5" customHeight="1">
      <c r="B607" s="42"/>
      <c r="C607" s="203" t="s">
        <v>2814</v>
      </c>
      <c r="D607" s="203" t="s">
        <v>311</v>
      </c>
      <c r="E607" s="204" t="s">
        <v>9562</v>
      </c>
      <c r="F607" s="205" t="s">
        <v>14630</v>
      </c>
      <c r="G607" s="206" t="s">
        <v>578</v>
      </c>
      <c r="H607" s="207">
        <v>1</v>
      </c>
      <c r="I607" s="208"/>
      <c r="J607" s="209">
        <f>ROUND(I607*H607,2)</f>
        <v>0</v>
      </c>
      <c r="K607" s="205" t="s">
        <v>21</v>
      </c>
      <c r="L607" s="62"/>
      <c r="M607" s="210" t="s">
        <v>21</v>
      </c>
      <c r="N607" s="211" t="s">
        <v>45</v>
      </c>
      <c r="O607" s="43"/>
      <c r="P607" s="212">
        <f>O607*H607</f>
        <v>0</v>
      </c>
      <c r="Q607" s="212">
        <v>0</v>
      </c>
      <c r="R607" s="212">
        <f>Q607*H607</f>
        <v>0</v>
      </c>
      <c r="S607" s="212">
        <v>0</v>
      </c>
      <c r="T607" s="213">
        <f>S607*H607</f>
        <v>0</v>
      </c>
      <c r="AR607" s="25" t="s">
        <v>375</v>
      </c>
      <c r="AT607" s="25" t="s">
        <v>311</v>
      </c>
      <c r="AU607" s="25" t="s">
        <v>82</v>
      </c>
      <c r="AY607" s="25" t="s">
        <v>308</v>
      </c>
      <c r="BE607" s="214">
        <f>IF(N607="základní",J607,0)</f>
        <v>0</v>
      </c>
      <c r="BF607" s="214">
        <f>IF(N607="snížená",J607,0)</f>
        <v>0</v>
      </c>
      <c r="BG607" s="214">
        <f>IF(N607="zákl. přenesená",J607,0)</f>
        <v>0</v>
      </c>
      <c r="BH607" s="214">
        <f>IF(N607="sníž. přenesená",J607,0)</f>
        <v>0</v>
      </c>
      <c r="BI607" s="214">
        <f>IF(N607="nulová",J607,0)</f>
        <v>0</v>
      </c>
      <c r="BJ607" s="25" t="s">
        <v>82</v>
      </c>
      <c r="BK607" s="214">
        <f>ROUND(I607*H607,2)</f>
        <v>0</v>
      </c>
      <c r="BL607" s="25" t="s">
        <v>375</v>
      </c>
      <c r="BM607" s="25" t="s">
        <v>8314</v>
      </c>
    </row>
    <row r="608" spans="2:65" s="1" customFormat="1" ht="27">
      <c r="B608" s="42"/>
      <c r="C608" s="64"/>
      <c r="D608" s="246" t="s">
        <v>1656</v>
      </c>
      <c r="E608" s="64"/>
      <c r="F608" s="290" t="s">
        <v>14644</v>
      </c>
      <c r="G608" s="64"/>
      <c r="H608" s="64"/>
      <c r="I608" s="173"/>
      <c r="J608" s="64"/>
      <c r="K608" s="64"/>
      <c r="L608" s="62"/>
      <c r="M608" s="291"/>
      <c r="N608" s="43"/>
      <c r="O608" s="43"/>
      <c r="P608" s="43"/>
      <c r="Q608" s="43"/>
      <c r="R608" s="43"/>
      <c r="S608" s="43"/>
      <c r="T608" s="79"/>
      <c r="AT608" s="25" t="s">
        <v>1656</v>
      </c>
      <c r="AU608" s="25" t="s">
        <v>82</v>
      </c>
    </row>
    <row r="609" spans="2:65" s="1" customFormat="1" ht="22.5" customHeight="1">
      <c r="B609" s="42"/>
      <c r="C609" s="203" t="s">
        <v>2818</v>
      </c>
      <c r="D609" s="203" t="s">
        <v>311</v>
      </c>
      <c r="E609" s="204" t="s">
        <v>5925</v>
      </c>
      <c r="F609" s="205" t="s">
        <v>14733</v>
      </c>
      <c r="G609" s="206" t="s">
        <v>578</v>
      </c>
      <c r="H609" s="207">
        <v>2</v>
      </c>
      <c r="I609" s="208"/>
      <c r="J609" s="209">
        <f>ROUND(I609*H609,2)</f>
        <v>0</v>
      </c>
      <c r="K609" s="205" t="s">
        <v>21</v>
      </c>
      <c r="L609" s="62"/>
      <c r="M609" s="210" t="s">
        <v>21</v>
      </c>
      <c r="N609" s="211" t="s">
        <v>45</v>
      </c>
      <c r="O609" s="43"/>
      <c r="P609" s="212">
        <f>O609*H609</f>
        <v>0</v>
      </c>
      <c r="Q609" s="212">
        <v>0</v>
      </c>
      <c r="R609" s="212">
        <f>Q609*H609</f>
        <v>0</v>
      </c>
      <c r="S609" s="212">
        <v>0</v>
      </c>
      <c r="T609" s="213">
        <f>S609*H609</f>
        <v>0</v>
      </c>
      <c r="AR609" s="25" t="s">
        <v>375</v>
      </c>
      <c r="AT609" s="25" t="s">
        <v>311</v>
      </c>
      <c r="AU609" s="25" t="s">
        <v>82</v>
      </c>
      <c r="AY609" s="25" t="s">
        <v>308</v>
      </c>
      <c r="BE609" s="214">
        <f>IF(N609="základní",J609,0)</f>
        <v>0</v>
      </c>
      <c r="BF609" s="214">
        <f>IF(N609="snížená",J609,0)</f>
        <v>0</v>
      </c>
      <c r="BG609" s="214">
        <f>IF(N609="zákl. přenesená",J609,0)</f>
        <v>0</v>
      </c>
      <c r="BH609" s="214">
        <f>IF(N609="sníž. přenesená",J609,0)</f>
        <v>0</v>
      </c>
      <c r="BI609" s="214">
        <f>IF(N609="nulová",J609,0)</f>
        <v>0</v>
      </c>
      <c r="BJ609" s="25" t="s">
        <v>82</v>
      </c>
      <c r="BK609" s="214">
        <f>ROUND(I609*H609,2)</f>
        <v>0</v>
      </c>
      <c r="BL609" s="25" t="s">
        <v>375</v>
      </c>
      <c r="BM609" s="25" t="s">
        <v>8320</v>
      </c>
    </row>
    <row r="610" spans="2:65" s="1" customFormat="1" ht="27">
      <c r="B610" s="42"/>
      <c r="C610" s="64"/>
      <c r="D610" s="223" t="s">
        <v>1656</v>
      </c>
      <c r="E610" s="64"/>
      <c r="F610" s="292" t="s">
        <v>14667</v>
      </c>
      <c r="G610" s="64"/>
      <c r="H610" s="64"/>
      <c r="I610" s="173"/>
      <c r="J610" s="64"/>
      <c r="K610" s="64"/>
      <c r="L610" s="62"/>
      <c r="M610" s="291"/>
      <c r="N610" s="43"/>
      <c r="O610" s="43"/>
      <c r="P610" s="43"/>
      <c r="Q610" s="43"/>
      <c r="R610" s="43"/>
      <c r="S610" s="43"/>
      <c r="T610" s="79"/>
      <c r="AT610" s="25" t="s">
        <v>1656</v>
      </c>
      <c r="AU610" s="25" t="s">
        <v>82</v>
      </c>
    </row>
    <row r="611" spans="2:65" s="11" customFormat="1" ht="37.35" customHeight="1">
      <c r="B611" s="186"/>
      <c r="C611" s="187"/>
      <c r="D611" s="200" t="s">
        <v>73</v>
      </c>
      <c r="E611" s="296" t="s">
        <v>11053</v>
      </c>
      <c r="F611" s="296" t="s">
        <v>14736</v>
      </c>
      <c r="G611" s="187"/>
      <c r="H611" s="187"/>
      <c r="I611" s="190"/>
      <c r="J611" s="297">
        <f>BK611</f>
        <v>0</v>
      </c>
      <c r="K611" s="187"/>
      <c r="L611" s="192"/>
      <c r="M611" s="193"/>
      <c r="N611" s="194"/>
      <c r="O611" s="194"/>
      <c r="P611" s="195">
        <f>SUM(P612:P613)</f>
        <v>0</v>
      </c>
      <c r="Q611" s="194"/>
      <c r="R611" s="195">
        <f>SUM(R612:R613)</f>
        <v>0</v>
      </c>
      <c r="S611" s="194"/>
      <c r="T611" s="196">
        <f>SUM(T612:T613)</f>
        <v>0</v>
      </c>
      <c r="AR611" s="197" t="s">
        <v>84</v>
      </c>
      <c r="AT611" s="198" t="s">
        <v>73</v>
      </c>
      <c r="AU611" s="198" t="s">
        <v>74</v>
      </c>
      <c r="AY611" s="197" t="s">
        <v>308</v>
      </c>
      <c r="BK611" s="199">
        <f>SUM(BK612:BK613)</f>
        <v>0</v>
      </c>
    </row>
    <row r="612" spans="2:65" s="1" customFormat="1" ht="22.5" customHeight="1">
      <c r="B612" s="42"/>
      <c r="C612" s="203" t="s">
        <v>2823</v>
      </c>
      <c r="D612" s="203" t="s">
        <v>311</v>
      </c>
      <c r="E612" s="204" t="s">
        <v>5931</v>
      </c>
      <c r="F612" s="205" t="s">
        <v>14737</v>
      </c>
      <c r="G612" s="206" t="s">
        <v>578</v>
      </c>
      <c r="H612" s="207">
        <v>1</v>
      </c>
      <c r="I612" s="208"/>
      <c r="J612" s="209">
        <f>ROUND(I612*H612,2)</f>
        <v>0</v>
      </c>
      <c r="K612" s="205" t="s">
        <v>21</v>
      </c>
      <c r="L612" s="62"/>
      <c r="M612" s="210" t="s">
        <v>21</v>
      </c>
      <c r="N612" s="211" t="s">
        <v>45</v>
      </c>
      <c r="O612" s="43"/>
      <c r="P612" s="212">
        <f>O612*H612</f>
        <v>0</v>
      </c>
      <c r="Q612" s="212">
        <v>0</v>
      </c>
      <c r="R612" s="212">
        <f>Q612*H612</f>
        <v>0</v>
      </c>
      <c r="S612" s="212">
        <v>0</v>
      </c>
      <c r="T612" s="213">
        <f>S612*H612</f>
        <v>0</v>
      </c>
      <c r="AR612" s="25" t="s">
        <v>375</v>
      </c>
      <c r="AT612" s="25" t="s">
        <v>311</v>
      </c>
      <c r="AU612" s="25" t="s">
        <v>82</v>
      </c>
      <c r="AY612" s="25" t="s">
        <v>308</v>
      </c>
      <c r="BE612" s="214">
        <f>IF(N612="základní",J612,0)</f>
        <v>0</v>
      </c>
      <c r="BF612" s="214">
        <f>IF(N612="snížená",J612,0)</f>
        <v>0</v>
      </c>
      <c r="BG612" s="214">
        <f>IF(N612="zákl. přenesená",J612,0)</f>
        <v>0</v>
      </c>
      <c r="BH612" s="214">
        <f>IF(N612="sníž. přenesená",J612,0)</f>
        <v>0</v>
      </c>
      <c r="BI612" s="214">
        <f>IF(N612="nulová",J612,0)</f>
        <v>0</v>
      </c>
      <c r="BJ612" s="25" t="s">
        <v>82</v>
      </c>
      <c r="BK612" s="214">
        <f>ROUND(I612*H612,2)</f>
        <v>0</v>
      </c>
      <c r="BL612" s="25" t="s">
        <v>375</v>
      </c>
      <c r="BM612" s="25" t="s">
        <v>8324</v>
      </c>
    </row>
    <row r="613" spans="2:65" s="1" customFormat="1" ht="22.5" customHeight="1">
      <c r="B613" s="42"/>
      <c r="C613" s="203" t="s">
        <v>2827</v>
      </c>
      <c r="D613" s="203" t="s">
        <v>311</v>
      </c>
      <c r="E613" s="204" t="s">
        <v>5933</v>
      </c>
      <c r="F613" s="205" t="s">
        <v>14738</v>
      </c>
      <c r="G613" s="206" t="s">
        <v>578</v>
      </c>
      <c r="H613" s="207">
        <v>1</v>
      </c>
      <c r="I613" s="208"/>
      <c r="J613" s="209">
        <f>ROUND(I613*H613,2)</f>
        <v>0</v>
      </c>
      <c r="K613" s="205" t="s">
        <v>21</v>
      </c>
      <c r="L613" s="62"/>
      <c r="M613" s="210" t="s">
        <v>21</v>
      </c>
      <c r="N613" s="215" t="s">
        <v>45</v>
      </c>
      <c r="O613" s="216"/>
      <c r="P613" s="217">
        <f>O613*H613</f>
        <v>0</v>
      </c>
      <c r="Q613" s="217">
        <v>0</v>
      </c>
      <c r="R613" s="217">
        <f>Q613*H613</f>
        <v>0</v>
      </c>
      <c r="S613" s="217">
        <v>0</v>
      </c>
      <c r="T613" s="218">
        <f>S613*H613</f>
        <v>0</v>
      </c>
      <c r="AR613" s="25" t="s">
        <v>375</v>
      </c>
      <c r="AT613" s="25" t="s">
        <v>311</v>
      </c>
      <c r="AU613" s="25" t="s">
        <v>82</v>
      </c>
      <c r="AY613" s="25" t="s">
        <v>308</v>
      </c>
      <c r="BE613" s="214">
        <f>IF(N613="základní",J613,0)</f>
        <v>0</v>
      </c>
      <c r="BF613" s="214">
        <f>IF(N613="snížená",J613,0)</f>
        <v>0</v>
      </c>
      <c r="BG613" s="214">
        <f>IF(N613="zákl. přenesená",J613,0)</f>
        <v>0</v>
      </c>
      <c r="BH613" s="214">
        <f>IF(N613="sníž. přenesená",J613,0)</f>
        <v>0</v>
      </c>
      <c r="BI613" s="214">
        <f>IF(N613="nulová",J613,0)</f>
        <v>0</v>
      </c>
      <c r="BJ613" s="25" t="s">
        <v>82</v>
      </c>
      <c r="BK613" s="214">
        <f>ROUND(I613*H613,2)</f>
        <v>0</v>
      </c>
      <c r="BL613" s="25" t="s">
        <v>375</v>
      </c>
      <c r="BM613" s="25" t="s">
        <v>8328</v>
      </c>
    </row>
    <row r="614" spans="2:65" s="1" customFormat="1" ht="6.95" customHeight="1">
      <c r="B614" s="57"/>
      <c r="C614" s="58"/>
      <c r="D614" s="58"/>
      <c r="E614" s="58"/>
      <c r="F614" s="58"/>
      <c r="G614" s="58"/>
      <c r="H614" s="58"/>
      <c r="I614" s="149"/>
      <c r="J614" s="58"/>
      <c r="K614" s="58"/>
      <c r="L614" s="62"/>
    </row>
  </sheetData>
  <sheetProtection password="CC35" sheet="1" objects="1" scenarios="1" formatCells="0" formatColumns="0" formatRows="0" sort="0" autoFilter="0"/>
  <autoFilter ref="C122:K613"/>
  <mergeCells count="15">
    <mergeCell ref="E113:H113"/>
    <mergeCell ref="E111:H111"/>
    <mergeCell ref="E115:H115"/>
    <mergeCell ref="G1:H1"/>
    <mergeCell ref="L2:V2"/>
    <mergeCell ref="E49:H49"/>
    <mergeCell ref="E53:H53"/>
    <mergeCell ref="E51:H51"/>
    <mergeCell ref="E55:H55"/>
    <mergeCell ref="E109:H109"/>
    <mergeCell ref="E7:H7"/>
    <mergeCell ref="E11:H11"/>
    <mergeCell ref="E9:H9"/>
    <mergeCell ref="E13:H13"/>
    <mergeCell ref="E28:H28"/>
  </mergeCells>
  <hyperlinks>
    <hyperlink ref="F1:G1" location="C2" display="1) Krycí list soupisu"/>
    <hyperlink ref="G1:H1" location="C62" display="2) Rekapitulace"/>
    <hyperlink ref="J1" location="C122" display="3) Soupis prací"/>
    <hyperlink ref="L1:V1" location="'Rekapitulace stavby'!C2" display="Rekapitulace stavby"/>
  </hyperlinks>
  <pageMargins left="0.58333330000000005" right="0.58333330000000005" top="0.58333330000000005" bottom="0.58333330000000005" header="0" footer="0"/>
  <pageSetup paperSize="9" fitToHeight="100" orientation="landscape" blackAndWhite="1" r:id="rId1"/>
  <headerFooter>
    <oddFooter>&amp;CStrana &amp;P z &amp;N</oddFooter>
  </headerFooter>
  <drawing r:id="rId2"/>
</worksheet>
</file>

<file path=xl/worksheets/sheet52.xml><?xml version="1.0" encoding="utf-8"?>
<worksheet xmlns="http://schemas.openxmlformats.org/spreadsheetml/2006/main" xmlns:r="http://schemas.openxmlformats.org/officeDocument/2006/relationships">
  <sheetPr>
    <pageSetUpPr fitToPage="1"/>
  </sheetPr>
  <dimension ref="A1:BR532"/>
  <sheetViews>
    <sheetView showGridLines="0" workbookViewId="0">
      <pane ySplit="1" topLeftCell="A2" activePane="bottomLeft" state="frozen"/>
      <selection pane="bottomLeft"/>
    </sheetView>
  </sheetViews>
  <sheetFormatPr defaultRowHeight="15"/>
  <cols>
    <col min="1" max="1" width="8.33203125" customWidth="1"/>
    <col min="2" max="2" width="1.6640625" customWidth="1"/>
    <col min="3" max="3" width="4.1640625" customWidth="1"/>
    <col min="4" max="4" width="4.33203125" customWidth="1"/>
    <col min="5" max="5" width="17.1640625" customWidth="1"/>
    <col min="6" max="6" width="75" customWidth="1"/>
    <col min="7" max="7" width="8.6640625" customWidth="1"/>
    <col min="8" max="8" width="11.1640625" customWidth="1"/>
    <col min="9" max="9" width="12.6640625" style="121" customWidth="1"/>
    <col min="10" max="10" width="23.5" customWidth="1"/>
    <col min="11" max="11" width="15.5" customWidth="1"/>
    <col min="19" max="19" width="8.1640625" customWidth="1"/>
    <col min="20" max="20" width="29.6640625" customWidth="1"/>
    <col min="21" max="21" width="16.33203125"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1" spans="1:70" ht="21.75" customHeight="1">
      <c r="A1" s="22"/>
      <c r="B1" s="122"/>
      <c r="C1" s="122"/>
      <c r="D1" s="123" t="s">
        <v>1</v>
      </c>
      <c r="E1" s="122"/>
      <c r="F1" s="124" t="s">
        <v>272</v>
      </c>
      <c r="G1" s="427" t="s">
        <v>273</v>
      </c>
      <c r="H1" s="427"/>
      <c r="I1" s="125"/>
      <c r="J1" s="124" t="s">
        <v>274</v>
      </c>
      <c r="K1" s="123" t="s">
        <v>275</v>
      </c>
      <c r="L1" s="124" t="s">
        <v>276</v>
      </c>
      <c r="M1" s="124"/>
      <c r="N1" s="124"/>
      <c r="O1" s="124"/>
      <c r="P1" s="124"/>
      <c r="Q1" s="124"/>
      <c r="R1" s="124"/>
      <c r="S1" s="124"/>
      <c r="T1" s="124"/>
      <c r="U1" s="21"/>
      <c r="V1" s="21"/>
      <c r="W1" s="22"/>
      <c r="X1" s="22"/>
      <c r="Y1" s="22"/>
      <c r="Z1" s="22"/>
      <c r="AA1" s="22"/>
      <c r="AB1" s="22"/>
      <c r="AC1" s="22"/>
      <c r="AD1" s="22"/>
      <c r="AE1" s="22"/>
      <c r="AF1" s="22"/>
      <c r="AG1" s="22"/>
      <c r="AH1" s="22"/>
      <c r="AI1" s="22"/>
      <c r="AJ1" s="22"/>
      <c r="AK1" s="22"/>
      <c r="AL1" s="22"/>
      <c r="AM1" s="22"/>
      <c r="AN1" s="22"/>
      <c r="AO1" s="22"/>
      <c r="AP1" s="22"/>
      <c r="AQ1" s="22"/>
      <c r="AR1" s="22"/>
      <c r="AS1" s="22"/>
      <c r="AT1" s="22"/>
      <c r="AU1" s="22"/>
      <c r="AV1" s="22"/>
      <c r="AW1" s="22"/>
      <c r="AX1" s="22"/>
      <c r="AY1" s="22"/>
      <c r="AZ1" s="22"/>
      <c r="BA1" s="22"/>
      <c r="BB1" s="22"/>
      <c r="BC1" s="22"/>
      <c r="BD1" s="22"/>
      <c r="BE1" s="22"/>
      <c r="BF1" s="22"/>
      <c r="BG1" s="22"/>
      <c r="BH1" s="22"/>
      <c r="BI1" s="22"/>
      <c r="BJ1" s="22"/>
      <c r="BK1" s="22"/>
      <c r="BL1" s="22"/>
      <c r="BM1" s="22"/>
      <c r="BN1" s="22"/>
      <c r="BO1" s="22"/>
      <c r="BP1" s="22"/>
      <c r="BQ1" s="22"/>
      <c r="BR1" s="22"/>
    </row>
    <row r="2" spans="1:70" ht="36.950000000000003" customHeight="1">
      <c r="L2" s="419"/>
      <c r="M2" s="419"/>
      <c r="N2" s="419"/>
      <c r="O2" s="419"/>
      <c r="P2" s="419"/>
      <c r="Q2" s="419"/>
      <c r="R2" s="419"/>
      <c r="S2" s="419"/>
      <c r="T2" s="419"/>
      <c r="U2" s="419"/>
      <c r="V2" s="419"/>
      <c r="AT2" s="25" t="s">
        <v>258</v>
      </c>
    </row>
    <row r="3" spans="1:70" ht="6.95" customHeight="1">
      <c r="B3" s="26"/>
      <c r="C3" s="27"/>
      <c r="D3" s="27"/>
      <c r="E3" s="27"/>
      <c r="F3" s="27"/>
      <c r="G3" s="27"/>
      <c r="H3" s="27"/>
      <c r="I3" s="126"/>
      <c r="J3" s="27"/>
      <c r="K3" s="28"/>
      <c r="AT3" s="25" t="s">
        <v>84</v>
      </c>
    </row>
    <row r="4" spans="1:70" ht="36.950000000000003" customHeight="1">
      <c r="B4" s="29"/>
      <c r="C4" s="30"/>
      <c r="D4" s="31" t="s">
        <v>277</v>
      </c>
      <c r="E4" s="30"/>
      <c r="F4" s="30"/>
      <c r="G4" s="30"/>
      <c r="H4" s="30"/>
      <c r="I4" s="127"/>
      <c r="J4" s="30"/>
      <c r="K4" s="32"/>
      <c r="M4" s="33" t="s">
        <v>12</v>
      </c>
      <c r="AT4" s="25" t="s">
        <v>6</v>
      </c>
    </row>
    <row r="5" spans="1:70" ht="6.95" customHeight="1">
      <c r="B5" s="29"/>
      <c r="C5" s="30"/>
      <c r="D5" s="30"/>
      <c r="E5" s="30"/>
      <c r="F5" s="30"/>
      <c r="G5" s="30"/>
      <c r="H5" s="30"/>
      <c r="I5" s="127"/>
      <c r="J5" s="30"/>
      <c r="K5" s="32"/>
    </row>
    <row r="6" spans="1:70">
      <c r="B6" s="29"/>
      <c r="C6" s="30"/>
      <c r="D6" s="38" t="s">
        <v>18</v>
      </c>
      <c r="E6" s="30"/>
      <c r="F6" s="30"/>
      <c r="G6" s="30"/>
      <c r="H6" s="30"/>
      <c r="I6" s="127"/>
      <c r="J6" s="30"/>
      <c r="K6" s="32"/>
    </row>
    <row r="7" spans="1:70" ht="22.5" customHeight="1">
      <c r="B7" s="29"/>
      <c r="C7" s="30"/>
      <c r="D7" s="30"/>
      <c r="E7" s="420" t="str">
        <f>'Rekapitulace stavby'!K6</f>
        <v>Národní telemedicínské centrum</v>
      </c>
      <c r="F7" s="421"/>
      <c r="G7" s="421"/>
      <c r="H7" s="421"/>
      <c r="I7" s="127"/>
      <c r="J7" s="30"/>
      <c r="K7" s="32"/>
    </row>
    <row r="8" spans="1:70">
      <c r="B8" s="29"/>
      <c r="C8" s="30"/>
      <c r="D8" s="38" t="s">
        <v>278</v>
      </c>
      <c r="E8" s="30"/>
      <c r="F8" s="30"/>
      <c r="G8" s="30"/>
      <c r="H8" s="30"/>
      <c r="I8" s="127"/>
      <c r="J8" s="30"/>
      <c r="K8" s="32"/>
    </row>
    <row r="9" spans="1:70" ht="22.5" customHeight="1">
      <c r="B9" s="29"/>
      <c r="C9" s="30"/>
      <c r="D9" s="30"/>
      <c r="E9" s="420" t="s">
        <v>14332</v>
      </c>
      <c r="F9" s="380"/>
      <c r="G9" s="380"/>
      <c r="H9" s="380"/>
      <c r="I9" s="127"/>
      <c r="J9" s="30"/>
      <c r="K9" s="32"/>
    </row>
    <row r="10" spans="1:70">
      <c r="B10" s="29"/>
      <c r="C10" s="30"/>
      <c r="D10" s="38" t="s">
        <v>425</v>
      </c>
      <c r="E10" s="30"/>
      <c r="F10" s="30"/>
      <c r="G10" s="30"/>
      <c r="H10" s="30"/>
      <c r="I10" s="127"/>
      <c r="J10" s="30"/>
      <c r="K10" s="32"/>
    </row>
    <row r="11" spans="1:70" s="1" customFormat="1" ht="22.5" customHeight="1">
      <c r="B11" s="42"/>
      <c r="C11" s="43"/>
      <c r="D11" s="43"/>
      <c r="E11" s="404" t="s">
        <v>14563</v>
      </c>
      <c r="F11" s="423"/>
      <c r="G11" s="423"/>
      <c r="H11" s="423"/>
      <c r="I11" s="128"/>
      <c r="J11" s="43"/>
      <c r="K11" s="46"/>
    </row>
    <row r="12" spans="1:70" s="1" customFormat="1">
      <c r="B12" s="42"/>
      <c r="C12" s="43"/>
      <c r="D12" s="38" t="s">
        <v>427</v>
      </c>
      <c r="E12" s="43"/>
      <c r="F12" s="43"/>
      <c r="G12" s="43"/>
      <c r="H12" s="43"/>
      <c r="I12" s="128"/>
      <c r="J12" s="43"/>
      <c r="K12" s="46"/>
    </row>
    <row r="13" spans="1:70" s="1" customFormat="1" ht="36.950000000000003" customHeight="1">
      <c r="B13" s="42"/>
      <c r="C13" s="43"/>
      <c r="D13" s="43"/>
      <c r="E13" s="422" t="s">
        <v>14739</v>
      </c>
      <c r="F13" s="423"/>
      <c r="G13" s="423"/>
      <c r="H13" s="423"/>
      <c r="I13" s="128"/>
      <c r="J13" s="43"/>
      <c r="K13" s="46"/>
    </row>
    <row r="14" spans="1:70" s="1" customFormat="1" ht="13.5">
      <c r="B14" s="42"/>
      <c r="C14" s="43"/>
      <c r="D14" s="43"/>
      <c r="E14" s="43"/>
      <c r="F14" s="43"/>
      <c r="G14" s="43"/>
      <c r="H14" s="43"/>
      <c r="I14" s="128"/>
      <c r="J14" s="43"/>
      <c r="K14" s="46"/>
    </row>
    <row r="15" spans="1:70" s="1" customFormat="1" ht="14.45" customHeight="1">
      <c r="B15" s="42"/>
      <c r="C15" s="43"/>
      <c r="D15" s="38" t="s">
        <v>20</v>
      </c>
      <c r="E15" s="43"/>
      <c r="F15" s="36" t="s">
        <v>21</v>
      </c>
      <c r="G15" s="43"/>
      <c r="H15" s="43"/>
      <c r="I15" s="129" t="s">
        <v>22</v>
      </c>
      <c r="J15" s="36" t="s">
        <v>21</v>
      </c>
      <c r="K15" s="46"/>
    </row>
    <row r="16" spans="1:70" s="1" customFormat="1" ht="14.45" customHeight="1">
      <c r="B16" s="42"/>
      <c r="C16" s="43"/>
      <c r="D16" s="38" t="s">
        <v>23</v>
      </c>
      <c r="E16" s="43"/>
      <c r="F16" s="36" t="s">
        <v>24</v>
      </c>
      <c r="G16" s="43"/>
      <c r="H16" s="43"/>
      <c r="I16" s="129" t="s">
        <v>25</v>
      </c>
      <c r="J16" s="130" t="str">
        <f>'Rekapitulace stavby'!AN8</f>
        <v>26.1.2017</v>
      </c>
      <c r="K16" s="46"/>
    </row>
    <row r="17" spans="2:11" s="1" customFormat="1" ht="10.9" customHeight="1">
      <c r="B17" s="42"/>
      <c r="C17" s="43"/>
      <c r="D17" s="43"/>
      <c r="E17" s="43"/>
      <c r="F17" s="43"/>
      <c r="G17" s="43"/>
      <c r="H17" s="43"/>
      <c r="I17" s="128"/>
      <c r="J17" s="43"/>
      <c r="K17" s="46"/>
    </row>
    <row r="18" spans="2:11" s="1" customFormat="1" ht="14.45" customHeight="1">
      <c r="B18" s="42"/>
      <c r="C18" s="43"/>
      <c r="D18" s="38" t="s">
        <v>27</v>
      </c>
      <c r="E18" s="43"/>
      <c r="F18" s="43"/>
      <c r="G18" s="43"/>
      <c r="H18" s="43"/>
      <c r="I18" s="129" t="s">
        <v>28</v>
      </c>
      <c r="J18" s="36" t="s">
        <v>29</v>
      </c>
      <c r="K18" s="46"/>
    </row>
    <row r="19" spans="2:11" s="1" customFormat="1" ht="18" customHeight="1">
      <c r="B19" s="42"/>
      <c r="C19" s="43"/>
      <c r="D19" s="43"/>
      <c r="E19" s="36" t="s">
        <v>30</v>
      </c>
      <c r="F19" s="43"/>
      <c r="G19" s="43"/>
      <c r="H19" s="43"/>
      <c r="I19" s="129" t="s">
        <v>31</v>
      </c>
      <c r="J19" s="36" t="s">
        <v>21</v>
      </c>
      <c r="K19" s="46"/>
    </row>
    <row r="20" spans="2:11" s="1" customFormat="1" ht="6.95" customHeight="1">
      <c r="B20" s="42"/>
      <c r="C20" s="43"/>
      <c r="D20" s="43"/>
      <c r="E20" s="43"/>
      <c r="F20" s="43"/>
      <c r="G20" s="43"/>
      <c r="H20" s="43"/>
      <c r="I20" s="128"/>
      <c r="J20" s="43"/>
      <c r="K20" s="46"/>
    </row>
    <row r="21" spans="2:11" s="1" customFormat="1" ht="14.45" customHeight="1">
      <c r="B21" s="42"/>
      <c r="C21" s="43"/>
      <c r="D21" s="38" t="s">
        <v>32</v>
      </c>
      <c r="E21" s="43"/>
      <c r="F21" s="43"/>
      <c r="G21" s="43"/>
      <c r="H21" s="43"/>
      <c r="I21" s="129" t="s">
        <v>28</v>
      </c>
      <c r="J21" s="36" t="str">
        <f>IF('Rekapitulace stavby'!AN13="Vyplň údaj","",IF('Rekapitulace stavby'!AN13="","",'Rekapitulace stavby'!AN13))</f>
        <v/>
      </c>
      <c r="K21" s="46"/>
    </row>
    <row r="22" spans="2:11" s="1" customFormat="1" ht="18" customHeight="1">
      <c r="B22" s="42"/>
      <c r="C22" s="43"/>
      <c r="D22" s="43"/>
      <c r="E22" s="36" t="str">
        <f>IF('Rekapitulace stavby'!E14="Vyplň údaj","",IF('Rekapitulace stavby'!E14="","",'Rekapitulace stavby'!E14))</f>
        <v/>
      </c>
      <c r="F22" s="43"/>
      <c r="G22" s="43"/>
      <c r="H22" s="43"/>
      <c r="I22" s="129" t="s">
        <v>31</v>
      </c>
      <c r="J22" s="36" t="str">
        <f>IF('Rekapitulace stavby'!AN14="Vyplň údaj","",IF('Rekapitulace stavby'!AN14="","",'Rekapitulace stavby'!AN14))</f>
        <v/>
      </c>
      <c r="K22" s="46"/>
    </row>
    <row r="23" spans="2:11" s="1" customFormat="1" ht="6.95" customHeight="1">
      <c r="B23" s="42"/>
      <c r="C23" s="43"/>
      <c r="D23" s="43"/>
      <c r="E23" s="43"/>
      <c r="F23" s="43"/>
      <c r="G23" s="43"/>
      <c r="H23" s="43"/>
      <c r="I23" s="128"/>
      <c r="J23" s="43"/>
      <c r="K23" s="46"/>
    </row>
    <row r="24" spans="2:11" s="1" customFormat="1" ht="14.45" customHeight="1">
      <c r="B24" s="42"/>
      <c r="C24" s="43"/>
      <c r="D24" s="38" t="s">
        <v>34</v>
      </c>
      <c r="E24" s="43"/>
      <c r="F24" s="43"/>
      <c r="G24" s="43"/>
      <c r="H24" s="43"/>
      <c r="I24" s="129" t="s">
        <v>28</v>
      </c>
      <c r="J24" s="36" t="s">
        <v>35</v>
      </c>
      <c r="K24" s="46"/>
    </row>
    <row r="25" spans="2:11" s="1" customFormat="1" ht="18" customHeight="1">
      <c r="B25" s="42"/>
      <c r="C25" s="43"/>
      <c r="D25" s="43"/>
      <c r="E25" s="36" t="s">
        <v>36</v>
      </c>
      <c r="F25" s="43"/>
      <c r="G25" s="43"/>
      <c r="H25" s="43"/>
      <c r="I25" s="129" t="s">
        <v>31</v>
      </c>
      <c r="J25" s="36" t="s">
        <v>21</v>
      </c>
      <c r="K25" s="46"/>
    </row>
    <row r="26" spans="2:11" s="1" customFormat="1" ht="6.95" customHeight="1">
      <c r="B26" s="42"/>
      <c r="C26" s="43"/>
      <c r="D26" s="43"/>
      <c r="E26" s="43"/>
      <c r="F26" s="43"/>
      <c r="G26" s="43"/>
      <c r="H26" s="43"/>
      <c r="I26" s="128"/>
      <c r="J26" s="43"/>
      <c r="K26" s="46"/>
    </row>
    <row r="27" spans="2:11" s="1" customFormat="1" ht="14.45" customHeight="1">
      <c r="B27" s="42"/>
      <c r="C27" s="43"/>
      <c r="D27" s="38" t="s">
        <v>38</v>
      </c>
      <c r="E27" s="43"/>
      <c r="F27" s="43"/>
      <c r="G27" s="43"/>
      <c r="H27" s="43"/>
      <c r="I27" s="128"/>
      <c r="J27" s="43"/>
      <c r="K27" s="46"/>
    </row>
    <row r="28" spans="2:11" s="7" customFormat="1" ht="22.5" customHeight="1">
      <c r="B28" s="131"/>
      <c r="C28" s="132"/>
      <c r="D28" s="132"/>
      <c r="E28" s="384" t="s">
        <v>21</v>
      </c>
      <c r="F28" s="384"/>
      <c r="G28" s="384"/>
      <c r="H28" s="384"/>
      <c r="I28" s="133"/>
      <c r="J28" s="132"/>
      <c r="K28" s="134"/>
    </row>
    <row r="29" spans="2:11" s="1" customFormat="1" ht="6.95" customHeight="1">
      <c r="B29" s="42"/>
      <c r="C29" s="43"/>
      <c r="D29" s="43"/>
      <c r="E29" s="43"/>
      <c r="F29" s="43"/>
      <c r="G29" s="43"/>
      <c r="H29" s="43"/>
      <c r="I29" s="128"/>
      <c r="J29" s="43"/>
      <c r="K29" s="46"/>
    </row>
    <row r="30" spans="2:11" s="1" customFormat="1" ht="6.95" customHeight="1">
      <c r="B30" s="42"/>
      <c r="C30" s="43"/>
      <c r="D30" s="86"/>
      <c r="E30" s="86"/>
      <c r="F30" s="86"/>
      <c r="G30" s="86"/>
      <c r="H30" s="86"/>
      <c r="I30" s="135"/>
      <c r="J30" s="86"/>
      <c r="K30" s="136"/>
    </row>
    <row r="31" spans="2:11" s="1" customFormat="1" ht="25.35" customHeight="1">
      <c r="B31" s="42"/>
      <c r="C31" s="43"/>
      <c r="D31" s="137" t="s">
        <v>40</v>
      </c>
      <c r="E31" s="43"/>
      <c r="F31" s="43"/>
      <c r="G31" s="43"/>
      <c r="H31" s="43"/>
      <c r="I31" s="128"/>
      <c r="J31" s="138">
        <f>ROUND(J125,2)</f>
        <v>0</v>
      </c>
      <c r="K31" s="46"/>
    </row>
    <row r="32" spans="2:11" s="1" customFormat="1" ht="6.95" customHeight="1">
      <c r="B32" s="42"/>
      <c r="C32" s="43"/>
      <c r="D32" s="86"/>
      <c r="E32" s="86"/>
      <c r="F32" s="86"/>
      <c r="G32" s="86"/>
      <c r="H32" s="86"/>
      <c r="I32" s="135"/>
      <c r="J32" s="86"/>
      <c r="K32" s="136"/>
    </row>
    <row r="33" spans="2:11" s="1" customFormat="1" ht="14.45" customHeight="1">
      <c r="B33" s="42"/>
      <c r="C33" s="43"/>
      <c r="D33" s="43"/>
      <c r="E33" s="43"/>
      <c r="F33" s="47" t="s">
        <v>42</v>
      </c>
      <c r="G33" s="43"/>
      <c r="H33" s="43"/>
      <c r="I33" s="139" t="s">
        <v>41</v>
      </c>
      <c r="J33" s="47" t="s">
        <v>43</v>
      </c>
      <c r="K33" s="46"/>
    </row>
    <row r="34" spans="2:11" s="1" customFormat="1" ht="14.45" customHeight="1">
      <c r="B34" s="42"/>
      <c r="C34" s="43"/>
      <c r="D34" s="50" t="s">
        <v>44</v>
      </c>
      <c r="E34" s="50" t="s">
        <v>45</v>
      </c>
      <c r="F34" s="140">
        <f>ROUND(SUM(BE125:BE531), 2)</f>
        <v>0</v>
      </c>
      <c r="G34" s="43"/>
      <c r="H34" s="43"/>
      <c r="I34" s="141">
        <v>0.21</v>
      </c>
      <c r="J34" s="140">
        <f>ROUND(ROUND((SUM(BE125:BE531)), 2)*I34, 2)</f>
        <v>0</v>
      </c>
      <c r="K34" s="46"/>
    </row>
    <row r="35" spans="2:11" s="1" customFormat="1" ht="14.45" customHeight="1">
      <c r="B35" s="42"/>
      <c r="C35" s="43"/>
      <c r="D35" s="43"/>
      <c r="E35" s="50" t="s">
        <v>46</v>
      </c>
      <c r="F35" s="140">
        <f>ROUND(SUM(BF125:BF531), 2)</f>
        <v>0</v>
      </c>
      <c r="G35" s="43"/>
      <c r="H35" s="43"/>
      <c r="I35" s="141">
        <v>0.15</v>
      </c>
      <c r="J35" s="140">
        <f>ROUND(ROUND((SUM(BF125:BF531)), 2)*I35, 2)</f>
        <v>0</v>
      </c>
      <c r="K35" s="46"/>
    </row>
    <row r="36" spans="2:11" s="1" customFormat="1" ht="14.45" hidden="1" customHeight="1">
      <c r="B36" s="42"/>
      <c r="C36" s="43"/>
      <c r="D36" s="43"/>
      <c r="E36" s="50" t="s">
        <v>47</v>
      </c>
      <c r="F36" s="140">
        <f>ROUND(SUM(BG125:BG531), 2)</f>
        <v>0</v>
      </c>
      <c r="G36" s="43"/>
      <c r="H36" s="43"/>
      <c r="I36" s="141">
        <v>0.21</v>
      </c>
      <c r="J36" s="140">
        <v>0</v>
      </c>
      <c r="K36" s="46"/>
    </row>
    <row r="37" spans="2:11" s="1" customFormat="1" ht="14.45" hidden="1" customHeight="1">
      <c r="B37" s="42"/>
      <c r="C37" s="43"/>
      <c r="D37" s="43"/>
      <c r="E37" s="50" t="s">
        <v>48</v>
      </c>
      <c r="F37" s="140">
        <f>ROUND(SUM(BH125:BH531), 2)</f>
        <v>0</v>
      </c>
      <c r="G37" s="43"/>
      <c r="H37" s="43"/>
      <c r="I37" s="141">
        <v>0.15</v>
      </c>
      <c r="J37" s="140">
        <v>0</v>
      </c>
      <c r="K37" s="46"/>
    </row>
    <row r="38" spans="2:11" s="1" customFormat="1" ht="14.45" hidden="1" customHeight="1">
      <c r="B38" s="42"/>
      <c r="C38" s="43"/>
      <c r="D38" s="43"/>
      <c r="E38" s="50" t="s">
        <v>49</v>
      </c>
      <c r="F38" s="140">
        <f>ROUND(SUM(BI125:BI531), 2)</f>
        <v>0</v>
      </c>
      <c r="G38" s="43"/>
      <c r="H38" s="43"/>
      <c r="I38" s="141">
        <v>0</v>
      </c>
      <c r="J38" s="140">
        <v>0</v>
      </c>
      <c r="K38" s="46"/>
    </row>
    <row r="39" spans="2:11" s="1" customFormat="1" ht="6.95" customHeight="1">
      <c r="B39" s="42"/>
      <c r="C39" s="43"/>
      <c r="D39" s="43"/>
      <c r="E39" s="43"/>
      <c r="F39" s="43"/>
      <c r="G39" s="43"/>
      <c r="H39" s="43"/>
      <c r="I39" s="128"/>
      <c r="J39" s="43"/>
      <c r="K39" s="46"/>
    </row>
    <row r="40" spans="2:11" s="1" customFormat="1" ht="25.35" customHeight="1">
      <c r="B40" s="42"/>
      <c r="C40" s="142"/>
      <c r="D40" s="143" t="s">
        <v>50</v>
      </c>
      <c r="E40" s="80"/>
      <c r="F40" s="80"/>
      <c r="G40" s="144" t="s">
        <v>51</v>
      </c>
      <c r="H40" s="145" t="s">
        <v>52</v>
      </c>
      <c r="I40" s="146"/>
      <c r="J40" s="147">
        <f>SUM(J31:J38)</f>
        <v>0</v>
      </c>
      <c r="K40" s="148"/>
    </row>
    <row r="41" spans="2:11" s="1" customFormat="1" ht="14.45" customHeight="1">
      <c r="B41" s="57"/>
      <c r="C41" s="58"/>
      <c r="D41" s="58"/>
      <c r="E41" s="58"/>
      <c r="F41" s="58"/>
      <c r="G41" s="58"/>
      <c r="H41" s="58"/>
      <c r="I41" s="149"/>
      <c r="J41" s="58"/>
      <c r="K41" s="59"/>
    </row>
    <row r="45" spans="2:11" s="1" customFormat="1" ht="6.95" customHeight="1">
      <c r="B45" s="150"/>
      <c r="C45" s="151"/>
      <c r="D45" s="151"/>
      <c r="E45" s="151"/>
      <c r="F45" s="151"/>
      <c r="G45" s="151"/>
      <c r="H45" s="151"/>
      <c r="I45" s="152"/>
      <c r="J45" s="151"/>
      <c r="K45" s="153"/>
    </row>
    <row r="46" spans="2:11" s="1" customFormat="1" ht="36.950000000000003" customHeight="1">
      <c r="B46" s="42"/>
      <c r="C46" s="31" t="s">
        <v>280</v>
      </c>
      <c r="D46" s="43"/>
      <c r="E46" s="43"/>
      <c r="F46" s="43"/>
      <c r="G46" s="43"/>
      <c r="H46" s="43"/>
      <c r="I46" s="128"/>
      <c r="J46" s="43"/>
      <c r="K46" s="46"/>
    </row>
    <row r="47" spans="2:11" s="1" customFormat="1" ht="6.95" customHeight="1">
      <c r="B47" s="42"/>
      <c r="C47" s="43"/>
      <c r="D47" s="43"/>
      <c r="E47" s="43"/>
      <c r="F47" s="43"/>
      <c r="G47" s="43"/>
      <c r="H47" s="43"/>
      <c r="I47" s="128"/>
      <c r="J47" s="43"/>
      <c r="K47" s="46"/>
    </row>
    <row r="48" spans="2:11" s="1" customFormat="1" ht="14.45" customHeight="1">
      <c r="B48" s="42"/>
      <c r="C48" s="38" t="s">
        <v>18</v>
      </c>
      <c r="D48" s="43"/>
      <c r="E48" s="43"/>
      <c r="F48" s="43"/>
      <c r="G48" s="43"/>
      <c r="H48" s="43"/>
      <c r="I48" s="128"/>
      <c r="J48" s="43"/>
      <c r="K48" s="46"/>
    </row>
    <row r="49" spans="2:47" s="1" customFormat="1" ht="22.5" customHeight="1">
      <c r="B49" s="42"/>
      <c r="C49" s="43"/>
      <c r="D49" s="43"/>
      <c r="E49" s="420" t="str">
        <f>E7</f>
        <v>Národní telemedicínské centrum</v>
      </c>
      <c r="F49" s="421"/>
      <c r="G49" s="421"/>
      <c r="H49" s="421"/>
      <c r="I49" s="128"/>
      <c r="J49" s="43"/>
      <c r="K49" s="46"/>
    </row>
    <row r="50" spans="2:47">
      <c r="B50" s="29"/>
      <c r="C50" s="38" t="s">
        <v>278</v>
      </c>
      <c r="D50" s="30"/>
      <c r="E50" s="30"/>
      <c r="F50" s="30"/>
      <c r="G50" s="30"/>
      <c r="H50" s="30"/>
      <c r="I50" s="127"/>
      <c r="J50" s="30"/>
      <c r="K50" s="32"/>
    </row>
    <row r="51" spans="2:47" ht="22.5" customHeight="1">
      <c r="B51" s="29"/>
      <c r="C51" s="30"/>
      <c r="D51" s="30"/>
      <c r="E51" s="420" t="s">
        <v>14332</v>
      </c>
      <c r="F51" s="380"/>
      <c r="G51" s="380"/>
      <c r="H51" s="380"/>
      <c r="I51" s="127"/>
      <c r="J51" s="30"/>
      <c r="K51" s="32"/>
    </row>
    <row r="52" spans="2:47">
      <c r="B52" s="29"/>
      <c r="C52" s="38" t="s">
        <v>425</v>
      </c>
      <c r="D52" s="30"/>
      <c r="E52" s="30"/>
      <c r="F52" s="30"/>
      <c r="G52" s="30"/>
      <c r="H52" s="30"/>
      <c r="I52" s="127"/>
      <c r="J52" s="30"/>
      <c r="K52" s="32"/>
    </row>
    <row r="53" spans="2:47" s="1" customFormat="1" ht="22.5" customHeight="1">
      <c r="B53" s="42"/>
      <c r="C53" s="43"/>
      <c r="D53" s="43"/>
      <c r="E53" s="404" t="s">
        <v>14563</v>
      </c>
      <c r="F53" s="423"/>
      <c r="G53" s="423"/>
      <c r="H53" s="423"/>
      <c r="I53" s="128"/>
      <c r="J53" s="43"/>
      <c r="K53" s="46"/>
    </row>
    <row r="54" spans="2:47" s="1" customFormat="1" ht="14.45" customHeight="1">
      <c r="B54" s="42"/>
      <c r="C54" s="38" t="s">
        <v>427</v>
      </c>
      <c r="D54" s="43"/>
      <c r="E54" s="43"/>
      <c r="F54" s="43"/>
      <c r="G54" s="43"/>
      <c r="H54" s="43"/>
      <c r="I54" s="128"/>
      <c r="J54" s="43"/>
      <c r="K54" s="46"/>
    </row>
    <row r="55" spans="2:47" s="1" customFormat="1" ht="23.25" customHeight="1">
      <c r="B55" s="42"/>
      <c r="C55" s="43"/>
      <c r="D55" s="43"/>
      <c r="E55" s="422" t="str">
        <f>E13</f>
        <v>05b - 2.NP</v>
      </c>
      <c r="F55" s="423"/>
      <c r="G55" s="423"/>
      <c r="H55" s="423"/>
      <c r="I55" s="128"/>
      <c r="J55" s="43"/>
      <c r="K55" s="46"/>
    </row>
    <row r="56" spans="2:47" s="1" customFormat="1" ht="6.95" customHeight="1">
      <c r="B56" s="42"/>
      <c r="C56" s="43"/>
      <c r="D56" s="43"/>
      <c r="E56" s="43"/>
      <c r="F56" s="43"/>
      <c r="G56" s="43"/>
      <c r="H56" s="43"/>
      <c r="I56" s="128"/>
      <c r="J56" s="43"/>
      <c r="K56" s="46"/>
    </row>
    <row r="57" spans="2:47" s="1" customFormat="1" ht="18" customHeight="1">
      <c r="B57" s="42"/>
      <c r="C57" s="38" t="s">
        <v>23</v>
      </c>
      <c r="D57" s="43"/>
      <c r="E57" s="43"/>
      <c r="F57" s="36" t="str">
        <f>F16</f>
        <v>FN Olomouc</v>
      </c>
      <c r="G57" s="43"/>
      <c r="H57" s="43"/>
      <c r="I57" s="129" t="s">
        <v>25</v>
      </c>
      <c r="J57" s="130" t="str">
        <f>IF(J16="","",J16)</f>
        <v>26.1.2017</v>
      </c>
      <c r="K57" s="46"/>
    </row>
    <row r="58" spans="2:47" s="1" customFormat="1" ht="6.95" customHeight="1">
      <c r="B58" s="42"/>
      <c r="C58" s="43"/>
      <c r="D58" s="43"/>
      <c r="E58" s="43"/>
      <c r="F58" s="43"/>
      <c r="G58" s="43"/>
      <c r="H58" s="43"/>
      <c r="I58" s="128"/>
      <c r="J58" s="43"/>
      <c r="K58" s="46"/>
    </row>
    <row r="59" spans="2:47" s="1" customFormat="1">
      <c r="B59" s="42"/>
      <c r="C59" s="38" t="s">
        <v>27</v>
      </c>
      <c r="D59" s="43"/>
      <c r="E59" s="43"/>
      <c r="F59" s="36" t="str">
        <f>E19</f>
        <v>SPS Projekt s. r.o., Za Návsí 1670/9, Praha 10</v>
      </c>
      <c r="G59" s="43"/>
      <c r="H59" s="43"/>
      <c r="I59" s="129" t="s">
        <v>34</v>
      </c>
      <c r="J59" s="36" t="str">
        <f>E25</f>
        <v>OK Plan Architects s.r.o., Na Závodí 631, Humpolec</v>
      </c>
      <c r="K59" s="46"/>
    </row>
    <row r="60" spans="2:47" s="1" customFormat="1" ht="14.45" customHeight="1">
      <c r="B60" s="42"/>
      <c r="C60" s="38" t="s">
        <v>32</v>
      </c>
      <c r="D60" s="43"/>
      <c r="E60" s="43"/>
      <c r="F60" s="36" t="str">
        <f>IF(E22="","",E22)</f>
        <v/>
      </c>
      <c r="G60" s="43"/>
      <c r="H60" s="43"/>
      <c r="I60" s="128"/>
      <c r="J60" s="43"/>
      <c r="K60" s="46"/>
    </row>
    <row r="61" spans="2:47" s="1" customFormat="1" ht="10.35" customHeight="1">
      <c r="B61" s="42"/>
      <c r="C61" s="43"/>
      <c r="D61" s="43"/>
      <c r="E61" s="43"/>
      <c r="F61" s="43"/>
      <c r="G61" s="43"/>
      <c r="H61" s="43"/>
      <c r="I61" s="128"/>
      <c r="J61" s="43"/>
      <c r="K61" s="46"/>
    </row>
    <row r="62" spans="2:47" s="1" customFormat="1" ht="29.25" customHeight="1">
      <c r="B62" s="42"/>
      <c r="C62" s="154" t="s">
        <v>281</v>
      </c>
      <c r="D62" s="142"/>
      <c r="E62" s="142"/>
      <c r="F62" s="142"/>
      <c r="G62" s="142"/>
      <c r="H62" s="142"/>
      <c r="I62" s="155"/>
      <c r="J62" s="156" t="s">
        <v>282</v>
      </c>
      <c r="K62" s="157"/>
    </row>
    <row r="63" spans="2:47" s="1" customFormat="1" ht="10.35" customHeight="1">
      <c r="B63" s="42"/>
      <c r="C63" s="43"/>
      <c r="D63" s="43"/>
      <c r="E63" s="43"/>
      <c r="F63" s="43"/>
      <c r="G63" s="43"/>
      <c r="H63" s="43"/>
      <c r="I63" s="128"/>
      <c r="J63" s="43"/>
      <c r="K63" s="46"/>
    </row>
    <row r="64" spans="2:47" s="1" customFormat="1" ht="29.25" customHeight="1">
      <c r="B64" s="42"/>
      <c r="C64" s="158" t="s">
        <v>283</v>
      </c>
      <c r="D64" s="43"/>
      <c r="E64" s="43"/>
      <c r="F64" s="43"/>
      <c r="G64" s="43"/>
      <c r="H64" s="43"/>
      <c r="I64" s="128"/>
      <c r="J64" s="138">
        <f>J125</f>
        <v>0</v>
      </c>
      <c r="K64" s="46"/>
      <c r="AU64" s="25" t="s">
        <v>284</v>
      </c>
    </row>
    <row r="65" spans="2:11" s="8" customFormat="1" ht="24.95" customHeight="1">
      <c r="B65" s="159"/>
      <c r="C65" s="160"/>
      <c r="D65" s="161" t="s">
        <v>14740</v>
      </c>
      <c r="E65" s="162"/>
      <c r="F65" s="162"/>
      <c r="G65" s="162"/>
      <c r="H65" s="162"/>
      <c r="I65" s="163"/>
      <c r="J65" s="164">
        <f>J126</f>
        <v>0</v>
      </c>
      <c r="K65" s="165"/>
    </row>
    <row r="66" spans="2:11" s="8" customFormat="1" ht="24.95" customHeight="1">
      <c r="B66" s="159"/>
      <c r="C66" s="160"/>
      <c r="D66" s="161" t="s">
        <v>14741</v>
      </c>
      <c r="E66" s="162"/>
      <c r="F66" s="162"/>
      <c r="G66" s="162"/>
      <c r="H66" s="162"/>
      <c r="I66" s="163"/>
      <c r="J66" s="164">
        <f>J130</f>
        <v>0</v>
      </c>
      <c r="K66" s="165"/>
    </row>
    <row r="67" spans="2:11" s="8" customFormat="1" ht="24.95" customHeight="1">
      <c r="B67" s="159"/>
      <c r="C67" s="160"/>
      <c r="D67" s="161" t="s">
        <v>14741</v>
      </c>
      <c r="E67" s="162"/>
      <c r="F67" s="162"/>
      <c r="G67" s="162"/>
      <c r="H67" s="162"/>
      <c r="I67" s="163"/>
      <c r="J67" s="164">
        <f>J147</f>
        <v>0</v>
      </c>
      <c r="K67" s="165"/>
    </row>
    <row r="68" spans="2:11" s="8" customFormat="1" ht="24.95" customHeight="1">
      <c r="B68" s="159"/>
      <c r="C68" s="160"/>
      <c r="D68" s="161" t="s">
        <v>14741</v>
      </c>
      <c r="E68" s="162"/>
      <c r="F68" s="162"/>
      <c r="G68" s="162"/>
      <c r="H68" s="162"/>
      <c r="I68" s="163"/>
      <c r="J68" s="164">
        <f>J166</f>
        <v>0</v>
      </c>
      <c r="K68" s="165"/>
    </row>
    <row r="69" spans="2:11" s="8" customFormat="1" ht="24.95" customHeight="1">
      <c r="B69" s="159"/>
      <c r="C69" s="160"/>
      <c r="D69" s="161" t="s">
        <v>14741</v>
      </c>
      <c r="E69" s="162"/>
      <c r="F69" s="162"/>
      <c r="G69" s="162"/>
      <c r="H69" s="162"/>
      <c r="I69" s="163"/>
      <c r="J69" s="164">
        <f>J183</f>
        <v>0</v>
      </c>
      <c r="K69" s="165"/>
    </row>
    <row r="70" spans="2:11" s="8" customFormat="1" ht="24.95" customHeight="1">
      <c r="B70" s="159"/>
      <c r="C70" s="160"/>
      <c r="D70" s="161" t="s">
        <v>14742</v>
      </c>
      <c r="E70" s="162"/>
      <c r="F70" s="162"/>
      <c r="G70" s="162"/>
      <c r="H70" s="162"/>
      <c r="I70" s="163"/>
      <c r="J70" s="164">
        <f>J200</f>
        <v>0</v>
      </c>
      <c r="K70" s="165"/>
    </row>
    <row r="71" spans="2:11" s="8" customFormat="1" ht="24.95" customHeight="1">
      <c r="B71" s="159"/>
      <c r="C71" s="160"/>
      <c r="D71" s="161" t="s">
        <v>14743</v>
      </c>
      <c r="E71" s="162"/>
      <c r="F71" s="162"/>
      <c r="G71" s="162"/>
      <c r="H71" s="162"/>
      <c r="I71" s="163"/>
      <c r="J71" s="164">
        <f>J207</f>
        <v>0</v>
      </c>
      <c r="K71" s="165"/>
    </row>
    <row r="72" spans="2:11" s="8" customFormat="1" ht="24.95" customHeight="1">
      <c r="B72" s="159"/>
      <c r="C72" s="160"/>
      <c r="D72" s="161" t="s">
        <v>14741</v>
      </c>
      <c r="E72" s="162"/>
      <c r="F72" s="162"/>
      <c r="G72" s="162"/>
      <c r="H72" s="162"/>
      <c r="I72" s="163"/>
      <c r="J72" s="164">
        <f>J213</f>
        <v>0</v>
      </c>
      <c r="K72" s="165"/>
    </row>
    <row r="73" spans="2:11" s="8" customFormat="1" ht="24.95" customHeight="1">
      <c r="B73" s="159"/>
      <c r="C73" s="160"/>
      <c r="D73" s="161" t="s">
        <v>14741</v>
      </c>
      <c r="E73" s="162"/>
      <c r="F73" s="162"/>
      <c r="G73" s="162"/>
      <c r="H73" s="162"/>
      <c r="I73" s="163"/>
      <c r="J73" s="164">
        <f>J230</f>
        <v>0</v>
      </c>
      <c r="K73" s="165"/>
    </row>
    <row r="74" spans="2:11" s="8" customFormat="1" ht="24.95" customHeight="1">
      <c r="B74" s="159"/>
      <c r="C74" s="160"/>
      <c r="D74" s="161" t="s">
        <v>14741</v>
      </c>
      <c r="E74" s="162"/>
      <c r="F74" s="162"/>
      <c r="G74" s="162"/>
      <c r="H74" s="162"/>
      <c r="I74" s="163"/>
      <c r="J74" s="164">
        <f>J247</f>
        <v>0</v>
      </c>
      <c r="K74" s="165"/>
    </row>
    <row r="75" spans="2:11" s="8" customFormat="1" ht="24.95" customHeight="1">
      <c r="B75" s="159"/>
      <c r="C75" s="160"/>
      <c r="D75" s="161" t="s">
        <v>14741</v>
      </c>
      <c r="E75" s="162"/>
      <c r="F75" s="162"/>
      <c r="G75" s="162"/>
      <c r="H75" s="162"/>
      <c r="I75" s="163"/>
      <c r="J75" s="164">
        <f>J264</f>
        <v>0</v>
      </c>
      <c r="K75" s="165"/>
    </row>
    <row r="76" spans="2:11" s="8" customFormat="1" ht="24.95" customHeight="1">
      <c r="B76" s="159"/>
      <c r="C76" s="160"/>
      <c r="D76" s="161" t="s">
        <v>14744</v>
      </c>
      <c r="E76" s="162"/>
      <c r="F76" s="162"/>
      <c r="G76" s="162"/>
      <c r="H76" s="162"/>
      <c r="I76" s="163"/>
      <c r="J76" s="164">
        <f>J281</f>
        <v>0</v>
      </c>
      <c r="K76" s="165"/>
    </row>
    <row r="77" spans="2:11" s="8" customFormat="1" ht="24.95" customHeight="1">
      <c r="B77" s="159"/>
      <c r="C77" s="160"/>
      <c r="D77" s="161" t="s">
        <v>14745</v>
      </c>
      <c r="E77" s="162"/>
      <c r="F77" s="162"/>
      <c r="G77" s="162"/>
      <c r="H77" s="162"/>
      <c r="I77" s="163"/>
      <c r="J77" s="164">
        <f>J288</f>
        <v>0</v>
      </c>
      <c r="K77" s="165"/>
    </row>
    <row r="78" spans="2:11" s="8" customFormat="1" ht="24.95" customHeight="1">
      <c r="B78" s="159"/>
      <c r="C78" s="160"/>
      <c r="D78" s="161" t="s">
        <v>14746</v>
      </c>
      <c r="E78" s="162"/>
      <c r="F78" s="162"/>
      <c r="G78" s="162"/>
      <c r="H78" s="162"/>
      <c r="I78" s="163"/>
      <c r="J78" s="164">
        <f>J293</f>
        <v>0</v>
      </c>
      <c r="K78" s="165"/>
    </row>
    <row r="79" spans="2:11" s="8" customFormat="1" ht="24.95" customHeight="1">
      <c r="B79" s="159"/>
      <c r="C79" s="160"/>
      <c r="D79" s="161" t="s">
        <v>14747</v>
      </c>
      <c r="E79" s="162"/>
      <c r="F79" s="162"/>
      <c r="G79" s="162"/>
      <c r="H79" s="162"/>
      <c r="I79" s="163"/>
      <c r="J79" s="164">
        <f>J300</f>
        <v>0</v>
      </c>
      <c r="K79" s="165"/>
    </row>
    <row r="80" spans="2:11" s="8" customFormat="1" ht="24.95" customHeight="1">
      <c r="B80" s="159"/>
      <c r="C80" s="160"/>
      <c r="D80" s="161" t="s">
        <v>14748</v>
      </c>
      <c r="E80" s="162"/>
      <c r="F80" s="162"/>
      <c r="G80" s="162"/>
      <c r="H80" s="162"/>
      <c r="I80" s="163"/>
      <c r="J80" s="164">
        <f>J317</f>
        <v>0</v>
      </c>
      <c r="K80" s="165"/>
    </row>
    <row r="81" spans="2:11" s="8" customFormat="1" ht="24.95" customHeight="1">
      <c r="B81" s="159"/>
      <c r="C81" s="160"/>
      <c r="D81" s="161" t="s">
        <v>14749</v>
      </c>
      <c r="E81" s="162"/>
      <c r="F81" s="162"/>
      <c r="G81" s="162"/>
      <c r="H81" s="162"/>
      <c r="I81" s="163"/>
      <c r="J81" s="164">
        <f>J334</f>
        <v>0</v>
      </c>
      <c r="K81" s="165"/>
    </row>
    <row r="82" spans="2:11" s="8" customFormat="1" ht="24.95" customHeight="1">
      <c r="B82" s="159"/>
      <c r="C82" s="160"/>
      <c r="D82" s="161" t="s">
        <v>14750</v>
      </c>
      <c r="E82" s="162"/>
      <c r="F82" s="162"/>
      <c r="G82" s="162"/>
      <c r="H82" s="162"/>
      <c r="I82" s="163"/>
      <c r="J82" s="164">
        <f>J342</f>
        <v>0</v>
      </c>
      <c r="K82" s="165"/>
    </row>
    <row r="83" spans="2:11" s="8" customFormat="1" ht="24.95" customHeight="1">
      <c r="B83" s="159"/>
      <c r="C83" s="160"/>
      <c r="D83" s="161" t="s">
        <v>14751</v>
      </c>
      <c r="E83" s="162"/>
      <c r="F83" s="162"/>
      <c r="G83" s="162"/>
      <c r="H83" s="162"/>
      <c r="I83" s="163"/>
      <c r="J83" s="164">
        <f>J350</f>
        <v>0</v>
      </c>
      <c r="K83" s="165"/>
    </row>
    <row r="84" spans="2:11" s="8" customFormat="1" ht="24.95" customHeight="1">
      <c r="B84" s="159"/>
      <c r="C84" s="160"/>
      <c r="D84" s="161" t="s">
        <v>14752</v>
      </c>
      <c r="E84" s="162"/>
      <c r="F84" s="162"/>
      <c r="G84" s="162"/>
      <c r="H84" s="162"/>
      <c r="I84" s="163"/>
      <c r="J84" s="164">
        <f>J353</f>
        <v>0</v>
      </c>
      <c r="K84" s="165"/>
    </row>
    <row r="85" spans="2:11" s="8" customFormat="1" ht="24.95" customHeight="1">
      <c r="B85" s="159"/>
      <c r="C85" s="160"/>
      <c r="D85" s="161" t="s">
        <v>14753</v>
      </c>
      <c r="E85" s="162"/>
      <c r="F85" s="162"/>
      <c r="G85" s="162"/>
      <c r="H85" s="162"/>
      <c r="I85" s="163"/>
      <c r="J85" s="164">
        <f>J356</f>
        <v>0</v>
      </c>
      <c r="K85" s="165"/>
    </row>
    <row r="86" spans="2:11" s="8" customFormat="1" ht="24.95" customHeight="1">
      <c r="B86" s="159"/>
      <c r="C86" s="160"/>
      <c r="D86" s="161" t="s">
        <v>14740</v>
      </c>
      <c r="E86" s="162"/>
      <c r="F86" s="162"/>
      <c r="G86" s="162"/>
      <c r="H86" s="162"/>
      <c r="I86" s="163"/>
      <c r="J86" s="164">
        <f>J359</f>
        <v>0</v>
      </c>
      <c r="K86" s="165"/>
    </row>
    <row r="87" spans="2:11" s="8" customFormat="1" ht="24.95" customHeight="1">
      <c r="B87" s="159"/>
      <c r="C87" s="160"/>
      <c r="D87" s="161" t="s">
        <v>14754</v>
      </c>
      <c r="E87" s="162"/>
      <c r="F87" s="162"/>
      <c r="G87" s="162"/>
      <c r="H87" s="162"/>
      <c r="I87" s="163"/>
      <c r="J87" s="164">
        <f>J363</f>
        <v>0</v>
      </c>
      <c r="K87" s="165"/>
    </row>
    <row r="88" spans="2:11" s="8" customFormat="1" ht="24.95" customHeight="1">
      <c r="B88" s="159"/>
      <c r="C88" s="160"/>
      <c r="D88" s="161" t="s">
        <v>14755</v>
      </c>
      <c r="E88" s="162"/>
      <c r="F88" s="162"/>
      <c r="G88" s="162"/>
      <c r="H88" s="162"/>
      <c r="I88" s="163"/>
      <c r="J88" s="164">
        <f>J370</f>
        <v>0</v>
      </c>
      <c r="K88" s="165"/>
    </row>
    <row r="89" spans="2:11" s="8" customFormat="1" ht="24.95" customHeight="1">
      <c r="B89" s="159"/>
      <c r="C89" s="160"/>
      <c r="D89" s="161" t="s">
        <v>14756</v>
      </c>
      <c r="E89" s="162"/>
      <c r="F89" s="162"/>
      <c r="G89" s="162"/>
      <c r="H89" s="162"/>
      <c r="I89" s="163"/>
      <c r="J89" s="164">
        <f>J380</f>
        <v>0</v>
      </c>
      <c r="K89" s="165"/>
    </row>
    <row r="90" spans="2:11" s="8" customFormat="1" ht="24.95" customHeight="1">
      <c r="B90" s="159"/>
      <c r="C90" s="160"/>
      <c r="D90" s="161" t="s">
        <v>14742</v>
      </c>
      <c r="E90" s="162"/>
      <c r="F90" s="162"/>
      <c r="G90" s="162"/>
      <c r="H90" s="162"/>
      <c r="I90" s="163"/>
      <c r="J90" s="164">
        <f>J393</f>
        <v>0</v>
      </c>
      <c r="K90" s="165"/>
    </row>
    <row r="91" spans="2:11" s="8" customFormat="1" ht="24.95" customHeight="1">
      <c r="B91" s="159"/>
      <c r="C91" s="160"/>
      <c r="D91" s="161" t="s">
        <v>14757</v>
      </c>
      <c r="E91" s="162"/>
      <c r="F91" s="162"/>
      <c r="G91" s="162"/>
      <c r="H91" s="162"/>
      <c r="I91" s="163"/>
      <c r="J91" s="164">
        <f>J400</f>
        <v>0</v>
      </c>
      <c r="K91" s="165"/>
    </row>
    <row r="92" spans="2:11" s="8" customFormat="1" ht="24.95" customHeight="1">
      <c r="B92" s="159"/>
      <c r="C92" s="160"/>
      <c r="D92" s="161" t="s">
        <v>14757</v>
      </c>
      <c r="E92" s="162"/>
      <c r="F92" s="162"/>
      <c r="G92" s="162"/>
      <c r="H92" s="162"/>
      <c r="I92" s="163"/>
      <c r="J92" s="164">
        <f>J415</f>
        <v>0</v>
      </c>
      <c r="K92" s="165"/>
    </row>
    <row r="93" spans="2:11" s="8" customFormat="1" ht="24.95" customHeight="1">
      <c r="B93" s="159"/>
      <c r="C93" s="160"/>
      <c r="D93" s="161" t="s">
        <v>14758</v>
      </c>
      <c r="E93" s="162"/>
      <c r="F93" s="162"/>
      <c r="G93" s="162"/>
      <c r="H93" s="162"/>
      <c r="I93" s="163"/>
      <c r="J93" s="164">
        <f>J430</f>
        <v>0</v>
      </c>
      <c r="K93" s="165"/>
    </row>
    <row r="94" spans="2:11" s="8" customFormat="1" ht="24.95" customHeight="1">
      <c r="B94" s="159"/>
      <c r="C94" s="160"/>
      <c r="D94" s="161" t="s">
        <v>14759</v>
      </c>
      <c r="E94" s="162"/>
      <c r="F94" s="162"/>
      <c r="G94" s="162"/>
      <c r="H94" s="162"/>
      <c r="I94" s="163"/>
      <c r="J94" s="164">
        <f>J439</f>
        <v>0</v>
      </c>
      <c r="K94" s="165"/>
    </row>
    <row r="95" spans="2:11" s="8" customFormat="1" ht="24.95" customHeight="1">
      <c r="B95" s="159"/>
      <c r="C95" s="160"/>
      <c r="D95" s="161" t="s">
        <v>14757</v>
      </c>
      <c r="E95" s="162"/>
      <c r="F95" s="162"/>
      <c r="G95" s="162"/>
      <c r="H95" s="162"/>
      <c r="I95" s="163"/>
      <c r="J95" s="164">
        <f>J448</f>
        <v>0</v>
      </c>
      <c r="K95" s="165"/>
    </row>
    <row r="96" spans="2:11" s="8" customFormat="1" ht="24.95" customHeight="1">
      <c r="B96" s="159"/>
      <c r="C96" s="160"/>
      <c r="D96" s="161" t="s">
        <v>14757</v>
      </c>
      <c r="E96" s="162"/>
      <c r="F96" s="162"/>
      <c r="G96" s="162"/>
      <c r="H96" s="162"/>
      <c r="I96" s="163"/>
      <c r="J96" s="164">
        <f>J463</f>
        <v>0</v>
      </c>
      <c r="K96" s="165"/>
    </row>
    <row r="97" spans="2:12" s="8" customFormat="1" ht="24.95" customHeight="1">
      <c r="B97" s="159"/>
      <c r="C97" s="160"/>
      <c r="D97" s="161" t="s">
        <v>14759</v>
      </c>
      <c r="E97" s="162"/>
      <c r="F97" s="162"/>
      <c r="G97" s="162"/>
      <c r="H97" s="162"/>
      <c r="I97" s="163"/>
      <c r="J97" s="164">
        <f>J478</f>
        <v>0</v>
      </c>
      <c r="K97" s="165"/>
    </row>
    <row r="98" spans="2:12" s="8" customFormat="1" ht="24.95" customHeight="1">
      <c r="B98" s="159"/>
      <c r="C98" s="160"/>
      <c r="D98" s="161" t="s">
        <v>14760</v>
      </c>
      <c r="E98" s="162"/>
      <c r="F98" s="162"/>
      <c r="G98" s="162"/>
      <c r="H98" s="162"/>
      <c r="I98" s="163"/>
      <c r="J98" s="164">
        <f>J487</f>
        <v>0</v>
      </c>
      <c r="K98" s="165"/>
    </row>
    <row r="99" spans="2:12" s="8" customFormat="1" ht="24.95" customHeight="1">
      <c r="B99" s="159"/>
      <c r="C99" s="160"/>
      <c r="D99" s="161" t="s">
        <v>14741</v>
      </c>
      <c r="E99" s="162"/>
      <c r="F99" s="162"/>
      <c r="G99" s="162"/>
      <c r="H99" s="162"/>
      <c r="I99" s="163"/>
      <c r="J99" s="164">
        <f>J493</f>
        <v>0</v>
      </c>
      <c r="K99" s="165"/>
    </row>
    <row r="100" spans="2:12" s="8" customFormat="1" ht="24.95" customHeight="1">
      <c r="B100" s="159"/>
      <c r="C100" s="160"/>
      <c r="D100" s="161" t="s">
        <v>14741</v>
      </c>
      <c r="E100" s="162"/>
      <c r="F100" s="162"/>
      <c r="G100" s="162"/>
      <c r="H100" s="162"/>
      <c r="I100" s="163"/>
      <c r="J100" s="164">
        <f>J510</f>
        <v>0</v>
      </c>
      <c r="K100" s="165"/>
    </row>
    <row r="101" spans="2:12" s="8" customFormat="1" ht="24.95" customHeight="1">
      <c r="B101" s="159"/>
      <c r="C101" s="160"/>
      <c r="D101" s="161" t="s">
        <v>14761</v>
      </c>
      <c r="E101" s="162"/>
      <c r="F101" s="162"/>
      <c r="G101" s="162"/>
      <c r="H101" s="162"/>
      <c r="I101" s="163"/>
      <c r="J101" s="164">
        <f>J527</f>
        <v>0</v>
      </c>
      <c r="K101" s="165"/>
    </row>
    <row r="102" spans="2:12" s="1" customFormat="1" ht="21.75" customHeight="1">
      <c r="B102" s="42"/>
      <c r="C102" s="43"/>
      <c r="D102" s="43"/>
      <c r="E102" s="43"/>
      <c r="F102" s="43"/>
      <c r="G102" s="43"/>
      <c r="H102" s="43"/>
      <c r="I102" s="128"/>
      <c r="J102" s="43"/>
      <c r="K102" s="46"/>
    </row>
    <row r="103" spans="2:12" s="1" customFormat="1" ht="6.95" customHeight="1">
      <c r="B103" s="57"/>
      <c r="C103" s="58"/>
      <c r="D103" s="58"/>
      <c r="E103" s="58"/>
      <c r="F103" s="58"/>
      <c r="G103" s="58"/>
      <c r="H103" s="58"/>
      <c r="I103" s="149"/>
      <c r="J103" s="58"/>
      <c r="K103" s="59"/>
    </row>
    <row r="107" spans="2:12" s="1" customFormat="1" ht="6.95" customHeight="1">
      <c r="B107" s="60"/>
      <c r="C107" s="61"/>
      <c r="D107" s="61"/>
      <c r="E107" s="61"/>
      <c r="F107" s="61"/>
      <c r="G107" s="61"/>
      <c r="H107" s="61"/>
      <c r="I107" s="152"/>
      <c r="J107" s="61"/>
      <c r="K107" s="61"/>
      <c r="L107" s="62"/>
    </row>
    <row r="108" spans="2:12" s="1" customFormat="1" ht="36.950000000000003" customHeight="1">
      <c r="B108" s="42"/>
      <c r="C108" s="63" t="s">
        <v>292</v>
      </c>
      <c r="D108" s="64"/>
      <c r="E108" s="64"/>
      <c r="F108" s="64"/>
      <c r="G108" s="64"/>
      <c r="H108" s="64"/>
      <c r="I108" s="173"/>
      <c r="J108" s="64"/>
      <c r="K108" s="64"/>
      <c r="L108" s="62"/>
    </row>
    <row r="109" spans="2:12" s="1" customFormat="1" ht="6.95" customHeight="1">
      <c r="B109" s="42"/>
      <c r="C109" s="64"/>
      <c r="D109" s="64"/>
      <c r="E109" s="64"/>
      <c r="F109" s="64"/>
      <c r="G109" s="64"/>
      <c r="H109" s="64"/>
      <c r="I109" s="173"/>
      <c r="J109" s="64"/>
      <c r="K109" s="64"/>
      <c r="L109" s="62"/>
    </row>
    <row r="110" spans="2:12" s="1" customFormat="1" ht="14.45" customHeight="1">
      <c r="B110" s="42"/>
      <c r="C110" s="66" t="s">
        <v>18</v>
      </c>
      <c r="D110" s="64"/>
      <c r="E110" s="64"/>
      <c r="F110" s="64"/>
      <c r="G110" s="64"/>
      <c r="H110" s="64"/>
      <c r="I110" s="173"/>
      <c r="J110" s="64"/>
      <c r="K110" s="64"/>
      <c r="L110" s="62"/>
    </row>
    <row r="111" spans="2:12" s="1" customFormat="1" ht="22.5" customHeight="1">
      <c r="B111" s="42"/>
      <c r="C111" s="64"/>
      <c r="D111" s="64"/>
      <c r="E111" s="424" t="str">
        <f>E7</f>
        <v>Národní telemedicínské centrum</v>
      </c>
      <c r="F111" s="425"/>
      <c r="G111" s="425"/>
      <c r="H111" s="425"/>
      <c r="I111" s="173"/>
      <c r="J111" s="64"/>
      <c r="K111" s="64"/>
      <c r="L111" s="62"/>
    </row>
    <row r="112" spans="2:12">
      <c r="B112" s="29"/>
      <c r="C112" s="66" t="s">
        <v>278</v>
      </c>
      <c r="D112" s="219"/>
      <c r="E112" s="219"/>
      <c r="F112" s="219"/>
      <c r="G112" s="219"/>
      <c r="H112" s="219"/>
      <c r="J112" s="219"/>
      <c r="K112" s="219"/>
      <c r="L112" s="220"/>
    </row>
    <row r="113" spans="2:65" ht="22.5" customHeight="1">
      <c r="B113" s="29"/>
      <c r="C113" s="219"/>
      <c r="D113" s="219"/>
      <c r="E113" s="424" t="s">
        <v>14332</v>
      </c>
      <c r="F113" s="429"/>
      <c r="G113" s="429"/>
      <c r="H113" s="429"/>
      <c r="J113" s="219"/>
      <c r="K113" s="219"/>
      <c r="L113" s="220"/>
    </row>
    <row r="114" spans="2:65">
      <c r="B114" s="29"/>
      <c r="C114" s="66" t="s">
        <v>425</v>
      </c>
      <c r="D114" s="219"/>
      <c r="E114" s="219"/>
      <c r="F114" s="219"/>
      <c r="G114" s="219"/>
      <c r="H114" s="219"/>
      <c r="J114" s="219"/>
      <c r="K114" s="219"/>
      <c r="L114" s="220"/>
    </row>
    <row r="115" spans="2:65" s="1" customFormat="1" ht="22.5" customHeight="1">
      <c r="B115" s="42"/>
      <c r="C115" s="64"/>
      <c r="D115" s="64"/>
      <c r="E115" s="428" t="s">
        <v>14563</v>
      </c>
      <c r="F115" s="426"/>
      <c r="G115" s="426"/>
      <c r="H115" s="426"/>
      <c r="I115" s="173"/>
      <c r="J115" s="64"/>
      <c r="K115" s="64"/>
      <c r="L115" s="62"/>
    </row>
    <row r="116" spans="2:65" s="1" customFormat="1" ht="14.45" customHeight="1">
      <c r="B116" s="42"/>
      <c r="C116" s="66" t="s">
        <v>427</v>
      </c>
      <c r="D116" s="64"/>
      <c r="E116" s="64"/>
      <c r="F116" s="64"/>
      <c r="G116" s="64"/>
      <c r="H116" s="64"/>
      <c r="I116" s="173"/>
      <c r="J116" s="64"/>
      <c r="K116" s="64"/>
      <c r="L116" s="62"/>
    </row>
    <row r="117" spans="2:65" s="1" customFormat="1" ht="23.25" customHeight="1">
      <c r="B117" s="42"/>
      <c r="C117" s="64"/>
      <c r="D117" s="64"/>
      <c r="E117" s="395" t="str">
        <f>E13</f>
        <v>05b - 2.NP</v>
      </c>
      <c r="F117" s="426"/>
      <c r="G117" s="426"/>
      <c r="H117" s="426"/>
      <c r="I117" s="173"/>
      <c r="J117" s="64"/>
      <c r="K117" s="64"/>
      <c r="L117" s="62"/>
    </row>
    <row r="118" spans="2:65" s="1" customFormat="1" ht="6.95" customHeight="1">
      <c r="B118" s="42"/>
      <c r="C118" s="64"/>
      <c r="D118" s="64"/>
      <c r="E118" s="64"/>
      <c r="F118" s="64"/>
      <c r="G118" s="64"/>
      <c r="H118" s="64"/>
      <c r="I118" s="173"/>
      <c r="J118" s="64"/>
      <c r="K118" s="64"/>
      <c r="L118" s="62"/>
    </row>
    <row r="119" spans="2:65" s="1" customFormat="1" ht="18" customHeight="1">
      <c r="B119" s="42"/>
      <c r="C119" s="66" t="s">
        <v>23</v>
      </c>
      <c r="D119" s="64"/>
      <c r="E119" s="64"/>
      <c r="F119" s="174" t="str">
        <f>F16</f>
        <v>FN Olomouc</v>
      </c>
      <c r="G119" s="64"/>
      <c r="H119" s="64"/>
      <c r="I119" s="175" t="s">
        <v>25</v>
      </c>
      <c r="J119" s="74" t="str">
        <f>IF(J16="","",J16)</f>
        <v>26.1.2017</v>
      </c>
      <c r="K119" s="64"/>
      <c r="L119" s="62"/>
    </row>
    <row r="120" spans="2:65" s="1" customFormat="1" ht="6.95" customHeight="1">
      <c r="B120" s="42"/>
      <c r="C120" s="64"/>
      <c r="D120" s="64"/>
      <c r="E120" s="64"/>
      <c r="F120" s="64"/>
      <c r="G120" s="64"/>
      <c r="H120" s="64"/>
      <c r="I120" s="173"/>
      <c r="J120" s="64"/>
      <c r="K120" s="64"/>
      <c r="L120" s="62"/>
    </row>
    <row r="121" spans="2:65" s="1" customFormat="1">
      <c r="B121" s="42"/>
      <c r="C121" s="66" t="s">
        <v>27</v>
      </c>
      <c r="D121" s="64"/>
      <c r="E121" s="64"/>
      <c r="F121" s="174" t="str">
        <f>E19</f>
        <v>SPS Projekt s. r.o., Za Návsí 1670/9, Praha 10</v>
      </c>
      <c r="G121" s="64"/>
      <c r="H121" s="64"/>
      <c r="I121" s="175" t="s">
        <v>34</v>
      </c>
      <c r="J121" s="174" t="str">
        <f>E25</f>
        <v>OK Plan Architects s.r.o., Na Závodí 631, Humpolec</v>
      </c>
      <c r="K121" s="64"/>
      <c r="L121" s="62"/>
    </row>
    <row r="122" spans="2:65" s="1" customFormat="1" ht="14.45" customHeight="1">
      <c r="B122" s="42"/>
      <c r="C122" s="66" t="s">
        <v>32</v>
      </c>
      <c r="D122" s="64"/>
      <c r="E122" s="64"/>
      <c r="F122" s="174" t="str">
        <f>IF(E22="","",E22)</f>
        <v/>
      </c>
      <c r="G122" s="64"/>
      <c r="H122" s="64"/>
      <c r="I122" s="173"/>
      <c r="J122" s="64"/>
      <c r="K122" s="64"/>
      <c r="L122" s="62"/>
    </row>
    <row r="123" spans="2:65" s="1" customFormat="1" ht="10.35" customHeight="1">
      <c r="B123" s="42"/>
      <c r="C123" s="64"/>
      <c r="D123" s="64"/>
      <c r="E123" s="64"/>
      <c r="F123" s="64"/>
      <c r="G123" s="64"/>
      <c r="H123" s="64"/>
      <c r="I123" s="173"/>
      <c r="J123" s="64"/>
      <c r="K123" s="64"/>
      <c r="L123" s="62"/>
    </row>
    <row r="124" spans="2:65" s="10" customFormat="1" ht="29.25" customHeight="1">
      <c r="B124" s="176"/>
      <c r="C124" s="177" t="s">
        <v>293</v>
      </c>
      <c r="D124" s="178" t="s">
        <v>59</v>
      </c>
      <c r="E124" s="178" t="s">
        <v>55</v>
      </c>
      <c r="F124" s="178" t="s">
        <v>294</v>
      </c>
      <c r="G124" s="178" t="s">
        <v>295</v>
      </c>
      <c r="H124" s="178" t="s">
        <v>296</v>
      </c>
      <c r="I124" s="179" t="s">
        <v>297</v>
      </c>
      <c r="J124" s="178" t="s">
        <v>282</v>
      </c>
      <c r="K124" s="180" t="s">
        <v>298</v>
      </c>
      <c r="L124" s="181"/>
      <c r="M124" s="82" t="s">
        <v>299</v>
      </c>
      <c r="N124" s="83" t="s">
        <v>44</v>
      </c>
      <c r="O124" s="83" t="s">
        <v>300</v>
      </c>
      <c r="P124" s="83" t="s">
        <v>301</v>
      </c>
      <c r="Q124" s="83" t="s">
        <v>302</v>
      </c>
      <c r="R124" s="83" t="s">
        <v>303</v>
      </c>
      <c r="S124" s="83" t="s">
        <v>304</v>
      </c>
      <c r="T124" s="84" t="s">
        <v>305</v>
      </c>
    </row>
    <row r="125" spans="2:65" s="1" customFormat="1" ht="29.25" customHeight="1">
      <c r="B125" s="42"/>
      <c r="C125" s="88" t="s">
        <v>283</v>
      </c>
      <c r="D125" s="64"/>
      <c r="E125" s="64"/>
      <c r="F125" s="64"/>
      <c r="G125" s="64"/>
      <c r="H125" s="64"/>
      <c r="I125" s="173"/>
      <c r="J125" s="182">
        <f>BK125</f>
        <v>0</v>
      </c>
      <c r="K125" s="64"/>
      <c r="L125" s="62"/>
      <c r="M125" s="85"/>
      <c r="N125" s="86"/>
      <c r="O125" s="86"/>
      <c r="P125" s="183">
        <f>P126+P130+P147+P166+P183+P200+P207+P213+P230+P247+P264+P281+P288+P293+P300+P317+P334+P342+P350+P353+P356+P359+P363+P370+P380+P393+P400+P415+P430+P439+P448+P463+P478+P487+P493+P510+P527</f>
        <v>0</v>
      </c>
      <c r="Q125" s="86"/>
      <c r="R125" s="183">
        <f>R126+R130+R147+R166+R183+R200+R207+R213+R230+R247+R264+R281+R288+R293+R300+R317+R334+R342+R350+R353+R356+R359+R363+R370+R380+R393+R400+R415+R430+R439+R448+R463+R478+R487+R493+R510+R527</f>
        <v>0</v>
      </c>
      <c r="S125" s="86"/>
      <c r="T125" s="184">
        <f>T126+T130+T147+T166+T183+T200+T207+T213+T230+T247+T264+T281+T288+T293+T300+T317+T334+T342+T350+T353+T356+T359+T363+T370+T380+T393+T400+T415+T430+T439+T448+T463+T478+T487+T493+T510+T527</f>
        <v>0</v>
      </c>
      <c r="AT125" s="25" t="s">
        <v>73</v>
      </c>
      <c r="AU125" s="25" t="s">
        <v>284</v>
      </c>
      <c r="BK125" s="185">
        <f>BK126+BK130+BK147+BK166+BK183+BK200+BK207+BK213+BK230+BK247+BK264+BK281+BK288+BK293+BK300+BK317+BK334+BK342+BK350+BK353+BK356+BK359+BK363+BK370+BK380+BK393+BK400+BK415+BK430+BK439+BK448+BK463+BK478+BK487+BK493+BK510+BK527</f>
        <v>0</v>
      </c>
    </row>
    <row r="126" spans="2:65" s="11" customFormat="1" ht="37.35" customHeight="1">
      <c r="B126" s="186"/>
      <c r="C126" s="187"/>
      <c r="D126" s="200" t="s">
        <v>73</v>
      </c>
      <c r="E126" s="296" t="s">
        <v>5186</v>
      </c>
      <c r="F126" s="296" t="s">
        <v>14611</v>
      </c>
      <c r="G126" s="187"/>
      <c r="H126" s="187"/>
      <c r="I126" s="190"/>
      <c r="J126" s="297">
        <f>BK126</f>
        <v>0</v>
      </c>
      <c r="K126" s="187"/>
      <c r="L126" s="192"/>
      <c r="M126" s="193"/>
      <c r="N126" s="194"/>
      <c r="O126" s="194"/>
      <c r="P126" s="195">
        <f>SUM(P127:P129)</f>
        <v>0</v>
      </c>
      <c r="Q126" s="194"/>
      <c r="R126" s="195">
        <f>SUM(R127:R129)</f>
        <v>0</v>
      </c>
      <c r="S126" s="194"/>
      <c r="T126" s="196">
        <f>SUM(T127:T129)</f>
        <v>0</v>
      </c>
      <c r="AR126" s="197" t="s">
        <v>84</v>
      </c>
      <c r="AT126" s="198" t="s">
        <v>73</v>
      </c>
      <c r="AU126" s="198" t="s">
        <v>74</v>
      </c>
      <c r="AY126" s="197" t="s">
        <v>308</v>
      </c>
      <c r="BK126" s="199">
        <f>SUM(BK127:BK129)</f>
        <v>0</v>
      </c>
    </row>
    <row r="127" spans="2:65" s="1" customFormat="1" ht="22.5" customHeight="1">
      <c r="B127" s="42"/>
      <c r="C127" s="203" t="s">
        <v>82</v>
      </c>
      <c r="D127" s="203" t="s">
        <v>311</v>
      </c>
      <c r="E127" s="204" t="s">
        <v>5904</v>
      </c>
      <c r="F127" s="205" t="s">
        <v>14612</v>
      </c>
      <c r="G127" s="206" t="s">
        <v>578</v>
      </c>
      <c r="H127" s="207">
        <v>1</v>
      </c>
      <c r="I127" s="208"/>
      <c r="J127" s="209">
        <f>ROUND(I127*H127,2)</f>
        <v>0</v>
      </c>
      <c r="K127" s="205" t="s">
        <v>21</v>
      </c>
      <c r="L127" s="62"/>
      <c r="M127" s="210" t="s">
        <v>21</v>
      </c>
      <c r="N127" s="211" t="s">
        <v>45</v>
      </c>
      <c r="O127" s="43"/>
      <c r="P127" s="212">
        <f>O127*H127</f>
        <v>0</v>
      </c>
      <c r="Q127" s="212">
        <v>0</v>
      </c>
      <c r="R127" s="212">
        <f>Q127*H127</f>
        <v>0</v>
      </c>
      <c r="S127" s="212">
        <v>0</v>
      </c>
      <c r="T127" s="213">
        <f>S127*H127</f>
        <v>0</v>
      </c>
      <c r="AR127" s="25" t="s">
        <v>375</v>
      </c>
      <c r="AT127" s="25" t="s">
        <v>311</v>
      </c>
      <c r="AU127" s="25" t="s">
        <v>82</v>
      </c>
      <c r="AY127" s="25" t="s">
        <v>308</v>
      </c>
      <c r="BE127" s="214">
        <f>IF(N127="základní",J127,0)</f>
        <v>0</v>
      </c>
      <c r="BF127" s="214">
        <f>IF(N127="snížená",J127,0)</f>
        <v>0</v>
      </c>
      <c r="BG127" s="214">
        <f>IF(N127="zákl. přenesená",J127,0)</f>
        <v>0</v>
      </c>
      <c r="BH127" s="214">
        <f>IF(N127="sníž. přenesená",J127,0)</f>
        <v>0</v>
      </c>
      <c r="BI127" s="214">
        <f>IF(N127="nulová",J127,0)</f>
        <v>0</v>
      </c>
      <c r="BJ127" s="25" t="s">
        <v>82</v>
      </c>
      <c r="BK127" s="214">
        <f>ROUND(I127*H127,2)</f>
        <v>0</v>
      </c>
      <c r="BL127" s="25" t="s">
        <v>375</v>
      </c>
      <c r="BM127" s="25" t="s">
        <v>84</v>
      </c>
    </row>
    <row r="128" spans="2:65" s="1" customFormat="1" ht="22.5" customHeight="1">
      <c r="B128" s="42"/>
      <c r="C128" s="203" t="s">
        <v>84</v>
      </c>
      <c r="D128" s="203" t="s">
        <v>311</v>
      </c>
      <c r="E128" s="204" t="s">
        <v>5906</v>
      </c>
      <c r="F128" s="205" t="s">
        <v>14726</v>
      </c>
      <c r="G128" s="206" t="s">
        <v>578</v>
      </c>
      <c r="H128" s="207">
        <v>1</v>
      </c>
      <c r="I128" s="208"/>
      <c r="J128" s="209">
        <f>ROUND(I128*H128,2)</f>
        <v>0</v>
      </c>
      <c r="K128" s="205" t="s">
        <v>21</v>
      </c>
      <c r="L128" s="62"/>
      <c r="M128" s="210" t="s">
        <v>21</v>
      </c>
      <c r="N128" s="211" t="s">
        <v>45</v>
      </c>
      <c r="O128" s="43"/>
      <c r="P128" s="212">
        <f>O128*H128</f>
        <v>0</v>
      </c>
      <c r="Q128" s="212">
        <v>0</v>
      </c>
      <c r="R128" s="212">
        <f>Q128*H128</f>
        <v>0</v>
      </c>
      <c r="S128" s="212">
        <v>0</v>
      </c>
      <c r="T128" s="213">
        <f>S128*H128</f>
        <v>0</v>
      </c>
      <c r="AR128" s="25" t="s">
        <v>375</v>
      </c>
      <c r="AT128" s="25" t="s">
        <v>311</v>
      </c>
      <c r="AU128" s="25" t="s">
        <v>82</v>
      </c>
      <c r="AY128" s="25" t="s">
        <v>308</v>
      </c>
      <c r="BE128" s="214">
        <f>IF(N128="základní",J128,0)</f>
        <v>0</v>
      </c>
      <c r="BF128" s="214">
        <f>IF(N128="snížená",J128,0)</f>
        <v>0</v>
      </c>
      <c r="BG128" s="214">
        <f>IF(N128="zákl. přenesená",J128,0)</f>
        <v>0</v>
      </c>
      <c r="BH128" s="214">
        <f>IF(N128="sníž. přenesená",J128,0)</f>
        <v>0</v>
      </c>
      <c r="BI128" s="214">
        <f>IF(N128="nulová",J128,0)</f>
        <v>0</v>
      </c>
      <c r="BJ128" s="25" t="s">
        <v>82</v>
      </c>
      <c r="BK128" s="214">
        <f>ROUND(I128*H128,2)</f>
        <v>0</v>
      </c>
      <c r="BL128" s="25" t="s">
        <v>375</v>
      </c>
      <c r="BM128" s="25" t="s">
        <v>327</v>
      </c>
    </row>
    <row r="129" spans="2:65" s="1" customFormat="1" ht="27">
      <c r="B129" s="42"/>
      <c r="C129" s="64"/>
      <c r="D129" s="223" t="s">
        <v>1656</v>
      </c>
      <c r="E129" s="64"/>
      <c r="F129" s="292" t="s">
        <v>14727</v>
      </c>
      <c r="G129" s="64"/>
      <c r="H129" s="64"/>
      <c r="I129" s="173"/>
      <c r="J129" s="64"/>
      <c r="K129" s="64"/>
      <c r="L129" s="62"/>
      <c r="M129" s="291"/>
      <c r="N129" s="43"/>
      <c r="O129" s="43"/>
      <c r="P129" s="43"/>
      <c r="Q129" s="43"/>
      <c r="R129" s="43"/>
      <c r="S129" s="43"/>
      <c r="T129" s="79"/>
      <c r="AT129" s="25" t="s">
        <v>1656</v>
      </c>
      <c r="AU129" s="25" t="s">
        <v>82</v>
      </c>
    </row>
    <row r="130" spans="2:65" s="11" customFormat="1" ht="37.35" customHeight="1">
      <c r="B130" s="186"/>
      <c r="C130" s="187"/>
      <c r="D130" s="200" t="s">
        <v>73</v>
      </c>
      <c r="E130" s="296" t="s">
        <v>5458</v>
      </c>
      <c r="F130" s="296" t="s">
        <v>14717</v>
      </c>
      <c r="G130" s="187"/>
      <c r="H130" s="187"/>
      <c r="I130" s="190"/>
      <c r="J130" s="297">
        <f>BK130</f>
        <v>0</v>
      </c>
      <c r="K130" s="187"/>
      <c r="L130" s="192"/>
      <c r="M130" s="193"/>
      <c r="N130" s="194"/>
      <c r="O130" s="194"/>
      <c r="P130" s="195">
        <f>SUM(P131:P146)</f>
        <v>0</v>
      </c>
      <c r="Q130" s="194"/>
      <c r="R130" s="195">
        <f>SUM(R131:R146)</f>
        <v>0</v>
      </c>
      <c r="S130" s="194"/>
      <c r="T130" s="196">
        <f>SUM(T131:T146)</f>
        <v>0</v>
      </c>
      <c r="AR130" s="197" t="s">
        <v>84</v>
      </c>
      <c r="AT130" s="198" t="s">
        <v>73</v>
      </c>
      <c r="AU130" s="198" t="s">
        <v>74</v>
      </c>
      <c r="AY130" s="197" t="s">
        <v>308</v>
      </c>
      <c r="BK130" s="199">
        <f>SUM(BK131:BK146)</f>
        <v>0</v>
      </c>
    </row>
    <row r="131" spans="2:65" s="1" customFormat="1" ht="22.5" customHeight="1">
      <c r="B131" s="42"/>
      <c r="C131" s="203" t="s">
        <v>95</v>
      </c>
      <c r="D131" s="203" t="s">
        <v>311</v>
      </c>
      <c r="E131" s="204" t="s">
        <v>9554</v>
      </c>
      <c r="F131" s="205" t="s">
        <v>14616</v>
      </c>
      <c r="G131" s="206" t="s">
        <v>578</v>
      </c>
      <c r="H131" s="207">
        <v>1</v>
      </c>
      <c r="I131" s="208"/>
      <c r="J131" s="209">
        <f>ROUND(I131*H131,2)</f>
        <v>0</v>
      </c>
      <c r="K131" s="205" t="s">
        <v>21</v>
      </c>
      <c r="L131" s="62"/>
      <c r="M131" s="210" t="s">
        <v>21</v>
      </c>
      <c r="N131" s="211" t="s">
        <v>45</v>
      </c>
      <c r="O131" s="43"/>
      <c r="P131" s="212">
        <f>O131*H131</f>
        <v>0</v>
      </c>
      <c r="Q131" s="212">
        <v>0</v>
      </c>
      <c r="R131" s="212">
        <f>Q131*H131</f>
        <v>0</v>
      </c>
      <c r="S131" s="212">
        <v>0</v>
      </c>
      <c r="T131" s="213">
        <f>S131*H131</f>
        <v>0</v>
      </c>
      <c r="AR131" s="25" t="s">
        <v>375</v>
      </c>
      <c r="AT131" s="25" t="s">
        <v>311</v>
      </c>
      <c r="AU131" s="25" t="s">
        <v>82</v>
      </c>
      <c r="AY131" s="25" t="s">
        <v>308</v>
      </c>
      <c r="BE131" s="214">
        <f>IF(N131="základní",J131,0)</f>
        <v>0</v>
      </c>
      <c r="BF131" s="214">
        <f>IF(N131="snížená",J131,0)</f>
        <v>0</v>
      </c>
      <c r="BG131" s="214">
        <f>IF(N131="zákl. přenesená",J131,0)</f>
        <v>0</v>
      </c>
      <c r="BH131" s="214">
        <f>IF(N131="sníž. přenesená",J131,0)</f>
        <v>0</v>
      </c>
      <c r="BI131" s="214">
        <f>IF(N131="nulová",J131,0)</f>
        <v>0</v>
      </c>
      <c r="BJ131" s="25" t="s">
        <v>82</v>
      </c>
      <c r="BK131" s="214">
        <f>ROUND(I131*H131,2)</f>
        <v>0</v>
      </c>
      <c r="BL131" s="25" t="s">
        <v>375</v>
      </c>
      <c r="BM131" s="25" t="s">
        <v>334</v>
      </c>
    </row>
    <row r="132" spans="2:65" s="1" customFormat="1" ht="27">
      <c r="B132" s="42"/>
      <c r="C132" s="64"/>
      <c r="D132" s="246" t="s">
        <v>1656</v>
      </c>
      <c r="E132" s="64"/>
      <c r="F132" s="290" t="s">
        <v>14714</v>
      </c>
      <c r="G132" s="64"/>
      <c r="H132" s="64"/>
      <c r="I132" s="173"/>
      <c r="J132" s="64"/>
      <c r="K132" s="64"/>
      <c r="L132" s="62"/>
      <c r="M132" s="291"/>
      <c r="N132" s="43"/>
      <c r="O132" s="43"/>
      <c r="P132" s="43"/>
      <c r="Q132" s="43"/>
      <c r="R132" s="43"/>
      <c r="S132" s="43"/>
      <c r="T132" s="79"/>
      <c r="AT132" s="25" t="s">
        <v>1656</v>
      </c>
      <c r="AU132" s="25" t="s">
        <v>82</v>
      </c>
    </row>
    <row r="133" spans="2:65" s="1" customFormat="1" ht="22.5" customHeight="1">
      <c r="B133" s="42"/>
      <c r="C133" s="203" t="s">
        <v>327</v>
      </c>
      <c r="D133" s="203" t="s">
        <v>311</v>
      </c>
      <c r="E133" s="204" t="s">
        <v>9555</v>
      </c>
      <c r="F133" s="205" t="s">
        <v>14618</v>
      </c>
      <c r="G133" s="206" t="s">
        <v>578</v>
      </c>
      <c r="H133" s="207">
        <v>1</v>
      </c>
      <c r="I133" s="208"/>
      <c r="J133" s="209">
        <f>ROUND(I133*H133,2)</f>
        <v>0</v>
      </c>
      <c r="K133" s="205" t="s">
        <v>21</v>
      </c>
      <c r="L133" s="62"/>
      <c r="M133" s="210" t="s">
        <v>21</v>
      </c>
      <c r="N133" s="211" t="s">
        <v>45</v>
      </c>
      <c r="O133" s="43"/>
      <c r="P133" s="212">
        <f>O133*H133</f>
        <v>0</v>
      </c>
      <c r="Q133" s="212">
        <v>0</v>
      </c>
      <c r="R133" s="212">
        <f>Q133*H133</f>
        <v>0</v>
      </c>
      <c r="S133" s="212">
        <v>0</v>
      </c>
      <c r="T133" s="213">
        <f>S133*H133</f>
        <v>0</v>
      </c>
      <c r="AR133" s="25" t="s">
        <v>375</v>
      </c>
      <c r="AT133" s="25" t="s">
        <v>311</v>
      </c>
      <c r="AU133" s="25" t="s">
        <v>82</v>
      </c>
      <c r="AY133" s="25" t="s">
        <v>308</v>
      </c>
      <c r="BE133" s="214">
        <f>IF(N133="základní",J133,0)</f>
        <v>0</v>
      </c>
      <c r="BF133" s="214">
        <f>IF(N133="snížená",J133,0)</f>
        <v>0</v>
      </c>
      <c r="BG133" s="214">
        <f>IF(N133="zákl. přenesená",J133,0)</f>
        <v>0</v>
      </c>
      <c r="BH133" s="214">
        <f>IF(N133="sníž. přenesená",J133,0)</f>
        <v>0</v>
      </c>
      <c r="BI133" s="214">
        <f>IF(N133="nulová",J133,0)</f>
        <v>0</v>
      </c>
      <c r="BJ133" s="25" t="s">
        <v>82</v>
      </c>
      <c r="BK133" s="214">
        <f>ROUND(I133*H133,2)</f>
        <v>0</v>
      </c>
      <c r="BL133" s="25" t="s">
        <v>375</v>
      </c>
      <c r="BM133" s="25" t="s">
        <v>342</v>
      </c>
    </row>
    <row r="134" spans="2:65" s="1" customFormat="1" ht="27">
      <c r="B134" s="42"/>
      <c r="C134" s="64"/>
      <c r="D134" s="246" t="s">
        <v>1656</v>
      </c>
      <c r="E134" s="64"/>
      <c r="F134" s="290" t="s">
        <v>14619</v>
      </c>
      <c r="G134" s="64"/>
      <c r="H134" s="64"/>
      <c r="I134" s="173"/>
      <c r="J134" s="64"/>
      <c r="K134" s="64"/>
      <c r="L134" s="62"/>
      <c r="M134" s="291"/>
      <c r="N134" s="43"/>
      <c r="O134" s="43"/>
      <c r="P134" s="43"/>
      <c r="Q134" s="43"/>
      <c r="R134" s="43"/>
      <c r="S134" s="43"/>
      <c r="T134" s="79"/>
      <c r="AT134" s="25" t="s">
        <v>1656</v>
      </c>
      <c r="AU134" s="25" t="s">
        <v>82</v>
      </c>
    </row>
    <row r="135" spans="2:65" s="1" customFormat="1" ht="22.5" customHeight="1">
      <c r="B135" s="42"/>
      <c r="C135" s="203" t="s">
        <v>307</v>
      </c>
      <c r="D135" s="203" t="s">
        <v>311</v>
      </c>
      <c r="E135" s="204" t="s">
        <v>9556</v>
      </c>
      <c r="F135" s="205" t="s">
        <v>14620</v>
      </c>
      <c r="G135" s="206" t="s">
        <v>578</v>
      </c>
      <c r="H135" s="207">
        <v>2</v>
      </c>
      <c r="I135" s="208"/>
      <c r="J135" s="209">
        <f>ROUND(I135*H135,2)</f>
        <v>0</v>
      </c>
      <c r="K135" s="205" t="s">
        <v>21</v>
      </c>
      <c r="L135" s="62"/>
      <c r="M135" s="210" t="s">
        <v>21</v>
      </c>
      <c r="N135" s="211" t="s">
        <v>45</v>
      </c>
      <c r="O135" s="43"/>
      <c r="P135" s="212">
        <f>O135*H135</f>
        <v>0</v>
      </c>
      <c r="Q135" s="212">
        <v>0</v>
      </c>
      <c r="R135" s="212">
        <f>Q135*H135</f>
        <v>0</v>
      </c>
      <c r="S135" s="212">
        <v>0</v>
      </c>
      <c r="T135" s="213">
        <f>S135*H135</f>
        <v>0</v>
      </c>
      <c r="AR135" s="25" t="s">
        <v>375</v>
      </c>
      <c r="AT135" s="25" t="s">
        <v>311</v>
      </c>
      <c r="AU135" s="25" t="s">
        <v>82</v>
      </c>
      <c r="AY135" s="25" t="s">
        <v>308</v>
      </c>
      <c r="BE135" s="214">
        <f>IF(N135="základní",J135,0)</f>
        <v>0</v>
      </c>
      <c r="BF135" s="214">
        <f>IF(N135="snížená",J135,0)</f>
        <v>0</v>
      </c>
      <c r="BG135" s="214">
        <f>IF(N135="zákl. přenesená",J135,0)</f>
        <v>0</v>
      </c>
      <c r="BH135" s="214">
        <f>IF(N135="sníž. přenesená",J135,0)</f>
        <v>0</v>
      </c>
      <c r="BI135" s="214">
        <f>IF(N135="nulová",J135,0)</f>
        <v>0</v>
      </c>
      <c r="BJ135" s="25" t="s">
        <v>82</v>
      </c>
      <c r="BK135" s="214">
        <f>ROUND(I135*H135,2)</f>
        <v>0</v>
      </c>
      <c r="BL135" s="25" t="s">
        <v>375</v>
      </c>
      <c r="BM135" s="25" t="s">
        <v>350</v>
      </c>
    </row>
    <row r="136" spans="2:65" s="1" customFormat="1" ht="22.5" customHeight="1">
      <c r="B136" s="42"/>
      <c r="C136" s="203" t="s">
        <v>334</v>
      </c>
      <c r="D136" s="203" t="s">
        <v>311</v>
      </c>
      <c r="E136" s="204" t="s">
        <v>9557</v>
      </c>
      <c r="F136" s="205" t="s">
        <v>14621</v>
      </c>
      <c r="G136" s="206" t="s">
        <v>578</v>
      </c>
      <c r="H136" s="207">
        <v>1</v>
      </c>
      <c r="I136" s="208"/>
      <c r="J136" s="209">
        <f>ROUND(I136*H136,2)</f>
        <v>0</v>
      </c>
      <c r="K136" s="205" t="s">
        <v>21</v>
      </c>
      <c r="L136" s="62"/>
      <c r="M136" s="210" t="s">
        <v>21</v>
      </c>
      <c r="N136" s="211" t="s">
        <v>45</v>
      </c>
      <c r="O136" s="43"/>
      <c r="P136" s="212">
        <f>O136*H136</f>
        <v>0</v>
      </c>
      <c r="Q136" s="212">
        <v>0</v>
      </c>
      <c r="R136" s="212">
        <f>Q136*H136</f>
        <v>0</v>
      </c>
      <c r="S136" s="212">
        <v>0</v>
      </c>
      <c r="T136" s="213">
        <f>S136*H136</f>
        <v>0</v>
      </c>
      <c r="AR136" s="25" t="s">
        <v>375</v>
      </c>
      <c r="AT136" s="25" t="s">
        <v>311</v>
      </c>
      <c r="AU136" s="25" t="s">
        <v>82</v>
      </c>
      <c r="AY136" s="25" t="s">
        <v>308</v>
      </c>
      <c r="BE136" s="214">
        <f>IF(N136="základní",J136,0)</f>
        <v>0</v>
      </c>
      <c r="BF136" s="214">
        <f>IF(N136="snížená",J136,0)</f>
        <v>0</v>
      </c>
      <c r="BG136" s="214">
        <f>IF(N136="zákl. přenesená",J136,0)</f>
        <v>0</v>
      </c>
      <c r="BH136" s="214">
        <f>IF(N136="sníž. přenesená",J136,0)</f>
        <v>0</v>
      </c>
      <c r="BI136" s="214">
        <f>IF(N136="nulová",J136,0)</f>
        <v>0</v>
      </c>
      <c r="BJ136" s="25" t="s">
        <v>82</v>
      </c>
      <c r="BK136" s="214">
        <f>ROUND(I136*H136,2)</f>
        <v>0</v>
      </c>
      <c r="BL136" s="25" t="s">
        <v>375</v>
      </c>
      <c r="BM136" s="25" t="s">
        <v>360</v>
      </c>
    </row>
    <row r="137" spans="2:65" s="1" customFormat="1" ht="27">
      <c r="B137" s="42"/>
      <c r="C137" s="64"/>
      <c r="D137" s="246" t="s">
        <v>1656</v>
      </c>
      <c r="E137" s="64"/>
      <c r="F137" s="290" t="s">
        <v>14622</v>
      </c>
      <c r="G137" s="64"/>
      <c r="H137" s="64"/>
      <c r="I137" s="173"/>
      <c r="J137" s="64"/>
      <c r="K137" s="64"/>
      <c r="L137" s="62"/>
      <c r="M137" s="291"/>
      <c r="N137" s="43"/>
      <c r="O137" s="43"/>
      <c r="P137" s="43"/>
      <c r="Q137" s="43"/>
      <c r="R137" s="43"/>
      <c r="S137" s="43"/>
      <c r="T137" s="79"/>
      <c r="AT137" s="25" t="s">
        <v>1656</v>
      </c>
      <c r="AU137" s="25" t="s">
        <v>82</v>
      </c>
    </row>
    <row r="138" spans="2:65" s="1" customFormat="1" ht="22.5" customHeight="1">
      <c r="B138" s="42"/>
      <c r="C138" s="203" t="s">
        <v>338</v>
      </c>
      <c r="D138" s="203" t="s">
        <v>311</v>
      </c>
      <c r="E138" s="204" t="s">
        <v>9558</v>
      </c>
      <c r="F138" s="205" t="s">
        <v>14623</v>
      </c>
      <c r="G138" s="206" t="s">
        <v>578</v>
      </c>
      <c r="H138" s="207">
        <v>1</v>
      </c>
      <c r="I138" s="208"/>
      <c r="J138" s="209">
        <f>ROUND(I138*H138,2)</f>
        <v>0</v>
      </c>
      <c r="K138" s="205" t="s">
        <v>21</v>
      </c>
      <c r="L138" s="62"/>
      <c r="M138" s="210" t="s">
        <v>21</v>
      </c>
      <c r="N138" s="211" t="s">
        <v>45</v>
      </c>
      <c r="O138" s="43"/>
      <c r="P138" s="212">
        <f>O138*H138</f>
        <v>0</v>
      </c>
      <c r="Q138" s="212">
        <v>0</v>
      </c>
      <c r="R138" s="212">
        <f>Q138*H138</f>
        <v>0</v>
      </c>
      <c r="S138" s="212">
        <v>0</v>
      </c>
      <c r="T138" s="213">
        <f>S138*H138</f>
        <v>0</v>
      </c>
      <c r="AR138" s="25" t="s">
        <v>375</v>
      </c>
      <c r="AT138" s="25" t="s">
        <v>311</v>
      </c>
      <c r="AU138" s="25" t="s">
        <v>82</v>
      </c>
      <c r="AY138" s="25" t="s">
        <v>308</v>
      </c>
      <c r="BE138" s="214">
        <f>IF(N138="základní",J138,0)</f>
        <v>0</v>
      </c>
      <c r="BF138" s="214">
        <f>IF(N138="snížená",J138,0)</f>
        <v>0</v>
      </c>
      <c r="BG138" s="214">
        <f>IF(N138="zákl. přenesená",J138,0)</f>
        <v>0</v>
      </c>
      <c r="BH138" s="214">
        <f>IF(N138="sníž. přenesená",J138,0)</f>
        <v>0</v>
      </c>
      <c r="BI138" s="214">
        <f>IF(N138="nulová",J138,0)</f>
        <v>0</v>
      </c>
      <c r="BJ138" s="25" t="s">
        <v>82</v>
      </c>
      <c r="BK138" s="214">
        <f>ROUND(I138*H138,2)</f>
        <v>0</v>
      </c>
      <c r="BL138" s="25" t="s">
        <v>375</v>
      </c>
      <c r="BM138" s="25" t="s">
        <v>368</v>
      </c>
    </row>
    <row r="139" spans="2:65" s="1" customFormat="1" ht="27">
      <c r="B139" s="42"/>
      <c r="C139" s="64"/>
      <c r="D139" s="246" t="s">
        <v>1656</v>
      </c>
      <c r="E139" s="64"/>
      <c r="F139" s="290" t="s">
        <v>14675</v>
      </c>
      <c r="G139" s="64"/>
      <c r="H139" s="64"/>
      <c r="I139" s="173"/>
      <c r="J139" s="64"/>
      <c r="K139" s="64"/>
      <c r="L139" s="62"/>
      <c r="M139" s="291"/>
      <c r="N139" s="43"/>
      <c r="O139" s="43"/>
      <c r="P139" s="43"/>
      <c r="Q139" s="43"/>
      <c r="R139" s="43"/>
      <c r="S139" s="43"/>
      <c r="T139" s="79"/>
      <c r="AT139" s="25" t="s">
        <v>1656</v>
      </c>
      <c r="AU139" s="25" t="s">
        <v>82</v>
      </c>
    </row>
    <row r="140" spans="2:65" s="1" customFormat="1" ht="22.5" customHeight="1">
      <c r="B140" s="42"/>
      <c r="C140" s="203" t="s">
        <v>342</v>
      </c>
      <c r="D140" s="203" t="s">
        <v>311</v>
      </c>
      <c r="E140" s="204" t="s">
        <v>9559</v>
      </c>
      <c r="F140" s="205" t="s">
        <v>14625</v>
      </c>
      <c r="G140" s="206" t="s">
        <v>578</v>
      </c>
      <c r="H140" s="207">
        <v>1</v>
      </c>
      <c r="I140" s="208"/>
      <c r="J140" s="209">
        <f>ROUND(I140*H140,2)</f>
        <v>0</v>
      </c>
      <c r="K140" s="205" t="s">
        <v>21</v>
      </c>
      <c r="L140" s="62"/>
      <c r="M140" s="210" t="s">
        <v>21</v>
      </c>
      <c r="N140" s="211" t="s">
        <v>45</v>
      </c>
      <c r="O140" s="43"/>
      <c r="P140" s="212">
        <f>O140*H140</f>
        <v>0</v>
      </c>
      <c r="Q140" s="212">
        <v>0</v>
      </c>
      <c r="R140" s="212">
        <f>Q140*H140</f>
        <v>0</v>
      </c>
      <c r="S140" s="212">
        <v>0</v>
      </c>
      <c r="T140" s="213">
        <f>S140*H140</f>
        <v>0</v>
      </c>
      <c r="AR140" s="25" t="s">
        <v>375</v>
      </c>
      <c r="AT140" s="25" t="s">
        <v>311</v>
      </c>
      <c r="AU140" s="25" t="s">
        <v>82</v>
      </c>
      <c r="AY140" s="25" t="s">
        <v>308</v>
      </c>
      <c r="BE140" s="214">
        <f>IF(N140="základní",J140,0)</f>
        <v>0</v>
      </c>
      <c r="BF140" s="214">
        <f>IF(N140="snížená",J140,0)</f>
        <v>0</v>
      </c>
      <c r="BG140" s="214">
        <f>IF(N140="zákl. přenesená",J140,0)</f>
        <v>0</v>
      </c>
      <c r="BH140" s="214">
        <f>IF(N140="sníž. přenesená",J140,0)</f>
        <v>0</v>
      </c>
      <c r="BI140" s="214">
        <f>IF(N140="nulová",J140,0)</f>
        <v>0</v>
      </c>
      <c r="BJ140" s="25" t="s">
        <v>82</v>
      </c>
      <c r="BK140" s="214">
        <f>ROUND(I140*H140,2)</f>
        <v>0</v>
      </c>
      <c r="BL140" s="25" t="s">
        <v>375</v>
      </c>
      <c r="BM140" s="25" t="s">
        <v>375</v>
      </c>
    </row>
    <row r="141" spans="2:65" s="1" customFormat="1" ht="22.5" customHeight="1">
      <c r="B141" s="42"/>
      <c r="C141" s="203" t="s">
        <v>346</v>
      </c>
      <c r="D141" s="203" t="s">
        <v>311</v>
      </c>
      <c r="E141" s="204" t="s">
        <v>9560</v>
      </c>
      <c r="F141" s="205" t="s">
        <v>14626</v>
      </c>
      <c r="G141" s="206" t="s">
        <v>578</v>
      </c>
      <c r="H141" s="207">
        <v>1</v>
      </c>
      <c r="I141" s="208"/>
      <c r="J141" s="209">
        <f>ROUND(I141*H141,2)</f>
        <v>0</v>
      </c>
      <c r="K141" s="205" t="s">
        <v>21</v>
      </c>
      <c r="L141" s="62"/>
      <c r="M141" s="210" t="s">
        <v>21</v>
      </c>
      <c r="N141" s="211" t="s">
        <v>45</v>
      </c>
      <c r="O141" s="43"/>
      <c r="P141" s="212">
        <f>O141*H141</f>
        <v>0</v>
      </c>
      <c r="Q141" s="212">
        <v>0</v>
      </c>
      <c r="R141" s="212">
        <f>Q141*H141</f>
        <v>0</v>
      </c>
      <c r="S141" s="212">
        <v>0</v>
      </c>
      <c r="T141" s="213">
        <f>S141*H141</f>
        <v>0</v>
      </c>
      <c r="AR141" s="25" t="s">
        <v>375</v>
      </c>
      <c r="AT141" s="25" t="s">
        <v>311</v>
      </c>
      <c r="AU141" s="25" t="s">
        <v>82</v>
      </c>
      <c r="AY141" s="25" t="s">
        <v>308</v>
      </c>
      <c r="BE141" s="214">
        <f>IF(N141="základní",J141,0)</f>
        <v>0</v>
      </c>
      <c r="BF141" s="214">
        <f>IF(N141="snížená",J141,0)</f>
        <v>0</v>
      </c>
      <c r="BG141" s="214">
        <f>IF(N141="zákl. přenesená",J141,0)</f>
        <v>0</v>
      </c>
      <c r="BH141" s="214">
        <f>IF(N141="sníž. přenesená",J141,0)</f>
        <v>0</v>
      </c>
      <c r="BI141" s="214">
        <f>IF(N141="nulová",J141,0)</f>
        <v>0</v>
      </c>
      <c r="BJ141" s="25" t="s">
        <v>82</v>
      </c>
      <c r="BK141" s="214">
        <f>ROUND(I141*H141,2)</f>
        <v>0</v>
      </c>
      <c r="BL141" s="25" t="s">
        <v>375</v>
      </c>
      <c r="BM141" s="25" t="s">
        <v>385</v>
      </c>
    </row>
    <row r="142" spans="2:65" s="1" customFormat="1" ht="27">
      <c r="B142" s="42"/>
      <c r="C142" s="64"/>
      <c r="D142" s="246" t="s">
        <v>1656</v>
      </c>
      <c r="E142" s="64"/>
      <c r="F142" s="290" t="s">
        <v>14667</v>
      </c>
      <c r="G142" s="64"/>
      <c r="H142" s="64"/>
      <c r="I142" s="173"/>
      <c r="J142" s="64"/>
      <c r="K142" s="64"/>
      <c r="L142" s="62"/>
      <c r="M142" s="291"/>
      <c r="N142" s="43"/>
      <c r="O142" s="43"/>
      <c r="P142" s="43"/>
      <c r="Q142" s="43"/>
      <c r="R142" s="43"/>
      <c r="S142" s="43"/>
      <c r="T142" s="79"/>
      <c r="AT142" s="25" t="s">
        <v>1656</v>
      </c>
      <c r="AU142" s="25" t="s">
        <v>82</v>
      </c>
    </row>
    <row r="143" spans="2:65" s="1" customFormat="1" ht="22.5" customHeight="1">
      <c r="B143" s="42"/>
      <c r="C143" s="203" t="s">
        <v>350</v>
      </c>
      <c r="D143" s="203" t="s">
        <v>311</v>
      </c>
      <c r="E143" s="204" t="s">
        <v>9561</v>
      </c>
      <c r="F143" s="205" t="s">
        <v>14628</v>
      </c>
      <c r="G143" s="206" t="s">
        <v>578</v>
      </c>
      <c r="H143" s="207">
        <v>1</v>
      </c>
      <c r="I143" s="208"/>
      <c r="J143" s="209">
        <f>ROUND(I143*H143,2)</f>
        <v>0</v>
      </c>
      <c r="K143" s="205" t="s">
        <v>21</v>
      </c>
      <c r="L143" s="62"/>
      <c r="M143" s="210" t="s">
        <v>21</v>
      </c>
      <c r="N143" s="211" t="s">
        <v>45</v>
      </c>
      <c r="O143" s="43"/>
      <c r="P143" s="212">
        <f>O143*H143</f>
        <v>0</v>
      </c>
      <c r="Q143" s="212">
        <v>0</v>
      </c>
      <c r="R143" s="212">
        <f>Q143*H143</f>
        <v>0</v>
      </c>
      <c r="S143" s="212">
        <v>0</v>
      </c>
      <c r="T143" s="213">
        <f>S143*H143</f>
        <v>0</v>
      </c>
      <c r="AR143" s="25" t="s">
        <v>375</v>
      </c>
      <c r="AT143" s="25" t="s">
        <v>311</v>
      </c>
      <c r="AU143" s="25" t="s">
        <v>82</v>
      </c>
      <c r="AY143" s="25" t="s">
        <v>308</v>
      </c>
      <c r="BE143" s="214">
        <f>IF(N143="základní",J143,0)</f>
        <v>0</v>
      </c>
      <c r="BF143" s="214">
        <f>IF(N143="snížená",J143,0)</f>
        <v>0</v>
      </c>
      <c r="BG143" s="214">
        <f>IF(N143="zákl. přenesená",J143,0)</f>
        <v>0</v>
      </c>
      <c r="BH143" s="214">
        <f>IF(N143="sníž. přenesená",J143,0)</f>
        <v>0</v>
      </c>
      <c r="BI143" s="214">
        <f>IF(N143="nulová",J143,0)</f>
        <v>0</v>
      </c>
      <c r="BJ143" s="25" t="s">
        <v>82</v>
      </c>
      <c r="BK143" s="214">
        <f>ROUND(I143*H143,2)</f>
        <v>0</v>
      </c>
      <c r="BL143" s="25" t="s">
        <v>375</v>
      </c>
      <c r="BM143" s="25" t="s">
        <v>393</v>
      </c>
    </row>
    <row r="144" spans="2:65" s="1" customFormat="1" ht="27">
      <c r="B144" s="42"/>
      <c r="C144" s="64"/>
      <c r="D144" s="246" t="s">
        <v>1656</v>
      </c>
      <c r="E144" s="64"/>
      <c r="F144" s="290" t="s">
        <v>14668</v>
      </c>
      <c r="G144" s="64"/>
      <c r="H144" s="64"/>
      <c r="I144" s="173"/>
      <c r="J144" s="64"/>
      <c r="K144" s="64"/>
      <c r="L144" s="62"/>
      <c r="M144" s="291"/>
      <c r="N144" s="43"/>
      <c r="O144" s="43"/>
      <c r="P144" s="43"/>
      <c r="Q144" s="43"/>
      <c r="R144" s="43"/>
      <c r="S144" s="43"/>
      <c r="T144" s="79"/>
      <c r="AT144" s="25" t="s">
        <v>1656</v>
      </c>
      <c r="AU144" s="25" t="s">
        <v>82</v>
      </c>
    </row>
    <row r="145" spans="2:65" s="1" customFormat="1" ht="22.5" customHeight="1">
      <c r="B145" s="42"/>
      <c r="C145" s="203" t="s">
        <v>356</v>
      </c>
      <c r="D145" s="203" t="s">
        <v>311</v>
      </c>
      <c r="E145" s="204" t="s">
        <v>9562</v>
      </c>
      <c r="F145" s="205" t="s">
        <v>14630</v>
      </c>
      <c r="G145" s="206" t="s">
        <v>578</v>
      </c>
      <c r="H145" s="207">
        <v>1</v>
      </c>
      <c r="I145" s="208"/>
      <c r="J145" s="209">
        <f>ROUND(I145*H145,2)</f>
        <v>0</v>
      </c>
      <c r="K145" s="205" t="s">
        <v>21</v>
      </c>
      <c r="L145" s="62"/>
      <c r="M145" s="210" t="s">
        <v>21</v>
      </c>
      <c r="N145" s="211" t="s">
        <v>45</v>
      </c>
      <c r="O145" s="43"/>
      <c r="P145" s="212">
        <f>O145*H145</f>
        <v>0</v>
      </c>
      <c r="Q145" s="212">
        <v>0</v>
      </c>
      <c r="R145" s="212">
        <f>Q145*H145</f>
        <v>0</v>
      </c>
      <c r="S145" s="212">
        <v>0</v>
      </c>
      <c r="T145" s="213">
        <f>S145*H145</f>
        <v>0</v>
      </c>
      <c r="AR145" s="25" t="s">
        <v>375</v>
      </c>
      <c r="AT145" s="25" t="s">
        <v>311</v>
      </c>
      <c r="AU145" s="25" t="s">
        <v>82</v>
      </c>
      <c r="AY145" s="25" t="s">
        <v>308</v>
      </c>
      <c r="BE145" s="214">
        <f>IF(N145="základní",J145,0)</f>
        <v>0</v>
      </c>
      <c r="BF145" s="214">
        <f>IF(N145="snížená",J145,0)</f>
        <v>0</v>
      </c>
      <c r="BG145" s="214">
        <f>IF(N145="zákl. přenesená",J145,0)</f>
        <v>0</v>
      </c>
      <c r="BH145" s="214">
        <f>IF(N145="sníž. přenesená",J145,0)</f>
        <v>0</v>
      </c>
      <c r="BI145" s="214">
        <f>IF(N145="nulová",J145,0)</f>
        <v>0</v>
      </c>
      <c r="BJ145" s="25" t="s">
        <v>82</v>
      </c>
      <c r="BK145" s="214">
        <f>ROUND(I145*H145,2)</f>
        <v>0</v>
      </c>
      <c r="BL145" s="25" t="s">
        <v>375</v>
      </c>
      <c r="BM145" s="25" t="s">
        <v>402</v>
      </c>
    </row>
    <row r="146" spans="2:65" s="1" customFormat="1" ht="27">
      <c r="B146" s="42"/>
      <c r="C146" s="64"/>
      <c r="D146" s="223" t="s">
        <v>1656</v>
      </c>
      <c r="E146" s="64"/>
      <c r="F146" s="292" t="s">
        <v>14644</v>
      </c>
      <c r="G146" s="64"/>
      <c r="H146" s="64"/>
      <c r="I146" s="173"/>
      <c r="J146" s="64"/>
      <c r="K146" s="64"/>
      <c r="L146" s="62"/>
      <c r="M146" s="291"/>
      <c r="N146" s="43"/>
      <c r="O146" s="43"/>
      <c r="P146" s="43"/>
      <c r="Q146" s="43"/>
      <c r="R146" s="43"/>
      <c r="S146" s="43"/>
      <c r="T146" s="79"/>
      <c r="AT146" s="25" t="s">
        <v>1656</v>
      </c>
      <c r="AU146" s="25" t="s">
        <v>82</v>
      </c>
    </row>
    <row r="147" spans="2:65" s="11" customFormat="1" ht="37.35" customHeight="1">
      <c r="B147" s="186"/>
      <c r="C147" s="187"/>
      <c r="D147" s="200" t="s">
        <v>73</v>
      </c>
      <c r="E147" s="296" t="s">
        <v>5458</v>
      </c>
      <c r="F147" s="296" t="s">
        <v>14717</v>
      </c>
      <c r="G147" s="187"/>
      <c r="H147" s="187"/>
      <c r="I147" s="190"/>
      <c r="J147" s="297">
        <f>BK147</f>
        <v>0</v>
      </c>
      <c r="K147" s="187"/>
      <c r="L147" s="192"/>
      <c r="M147" s="193"/>
      <c r="N147" s="194"/>
      <c r="O147" s="194"/>
      <c r="P147" s="195">
        <f>SUM(P148:P165)</f>
        <v>0</v>
      </c>
      <c r="Q147" s="194"/>
      <c r="R147" s="195">
        <f>SUM(R148:R165)</f>
        <v>0</v>
      </c>
      <c r="S147" s="194"/>
      <c r="T147" s="196">
        <f>SUM(T148:T165)</f>
        <v>0</v>
      </c>
      <c r="AR147" s="197" t="s">
        <v>84</v>
      </c>
      <c r="AT147" s="198" t="s">
        <v>73</v>
      </c>
      <c r="AU147" s="198" t="s">
        <v>74</v>
      </c>
      <c r="AY147" s="197" t="s">
        <v>308</v>
      </c>
      <c r="BK147" s="199">
        <f>SUM(BK148:BK165)</f>
        <v>0</v>
      </c>
    </row>
    <row r="148" spans="2:65" s="1" customFormat="1" ht="22.5" customHeight="1">
      <c r="B148" s="42"/>
      <c r="C148" s="203" t="s">
        <v>360</v>
      </c>
      <c r="D148" s="203" t="s">
        <v>311</v>
      </c>
      <c r="E148" s="204" t="s">
        <v>9554</v>
      </c>
      <c r="F148" s="205" t="s">
        <v>14616</v>
      </c>
      <c r="G148" s="206" t="s">
        <v>578</v>
      </c>
      <c r="H148" s="207">
        <v>1</v>
      </c>
      <c r="I148" s="208"/>
      <c r="J148" s="209">
        <f>ROUND(I148*H148,2)</f>
        <v>0</v>
      </c>
      <c r="K148" s="205" t="s">
        <v>21</v>
      </c>
      <c r="L148" s="62"/>
      <c r="M148" s="210" t="s">
        <v>21</v>
      </c>
      <c r="N148" s="211" t="s">
        <v>45</v>
      </c>
      <c r="O148" s="43"/>
      <c r="P148" s="212">
        <f>O148*H148</f>
        <v>0</v>
      </c>
      <c r="Q148" s="212">
        <v>0</v>
      </c>
      <c r="R148" s="212">
        <f>Q148*H148</f>
        <v>0</v>
      </c>
      <c r="S148" s="212">
        <v>0</v>
      </c>
      <c r="T148" s="213">
        <f>S148*H148</f>
        <v>0</v>
      </c>
      <c r="AR148" s="25" t="s">
        <v>375</v>
      </c>
      <c r="AT148" s="25" t="s">
        <v>311</v>
      </c>
      <c r="AU148" s="25" t="s">
        <v>82</v>
      </c>
      <c r="AY148" s="25" t="s">
        <v>308</v>
      </c>
      <c r="BE148" s="214">
        <f>IF(N148="základní",J148,0)</f>
        <v>0</v>
      </c>
      <c r="BF148" s="214">
        <f>IF(N148="snížená",J148,0)</f>
        <v>0</v>
      </c>
      <c r="BG148" s="214">
        <f>IF(N148="zákl. přenesená",J148,0)</f>
        <v>0</v>
      </c>
      <c r="BH148" s="214">
        <f>IF(N148="sníž. přenesená",J148,0)</f>
        <v>0</v>
      </c>
      <c r="BI148" s="214">
        <f>IF(N148="nulová",J148,0)</f>
        <v>0</v>
      </c>
      <c r="BJ148" s="25" t="s">
        <v>82</v>
      </c>
      <c r="BK148" s="214">
        <f>ROUND(I148*H148,2)</f>
        <v>0</v>
      </c>
      <c r="BL148" s="25" t="s">
        <v>375</v>
      </c>
      <c r="BM148" s="25" t="s">
        <v>410</v>
      </c>
    </row>
    <row r="149" spans="2:65" s="1" customFormat="1" ht="27">
      <c r="B149" s="42"/>
      <c r="C149" s="64"/>
      <c r="D149" s="246" t="s">
        <v>1656</v>
      </c>
      <c r="E149" s="64"/>
      <c r="F149" s="290" t="s">
        <v>14714</v>
      </c>
      <c r="G149" s="64"/>
      <c r="H149" s="64"/>
      <c r="I149" s="173"/>
      <c r="J149" s="64"/>
      <c r="K149" s="64"/>
      <c r="L149" s="62"/>
      <c r="M149" s="291"/>
      <c r="N149" s="43"/>
      <c r="O149" s="43"/>
      <c r="P149" s="43"/>
      <c r="Q149" s="43"/>
      <c r="R149" s="43"/>
      <c r="S149" s="43"/>
      <c r="T149" s="79"/>
      <c r="AT149" s="25" t="s">
        <v>1656</v>
      </c>
      <c r="AU149" s="25" t="s">
        <v>82</v>
      </c>
    </row>
    <row r="150" spans="2:65" s="1" customFormat="1" ht="22.5" customHeight="1">
      <c r="B150" s="42"/>
      <c r="C150" s="203" t="s">
        <v>364</v>
      </c>
      <c r="D150" s="203" t="s">
        <v>311</v>
      </c>
      <c r="E150" s="204" t="s">
        <v>9555</v>
      </c>
      <c r="F150" s="205" t="s">
        <v>14618</v>
      </c>
      <c r="G150" s="206" t="s">
        <v>578</v>
      </c>
      <c r="H150" s="207">
        <v>1</v>
      </c>
      <c r="I150" s="208"/>
      <c r="J150" s="209">
        <f>ROUND(I150*H150,2)</f>
        <v>0</v>
      </c>
      <c r="K150" s="205" t="s">
        <v>21</v>
      </c>
      <c r="L150" s="62"/>
      <c r="M150" s="210" t="s">
        <v>21</v>
      </c>
      <c r="N150" s="211" t="s">
        <v>45</v>
      </c>
      <c r="O150" s="43"/>
      <c r="P150" s="212">
        <f>O150*H150</f>
        <v>0</v>
      </c>
      <c r="Q150" s="212">
        <v>0</v>
      </c>
      <c r="R150" s="212">
        <f>Q150*H150</f>
        <v>0</v>
      </c>
      <c r="S150" s="212">
        <v>0</v>
      </c>
      <c r="T150" s="213">
        <f>S150*H150</f>
        <v>0</v>
      </c>
      <c r="AR150" s="25" t="s">
        <v>375</v>
      </c>
      <c r="AT150" s="25" t="s">
        <v>311</v>
      </c>
      <c r="AU150" s="25" t="s">
        <v>82</v>
      </c>
      <c r="AY150" s="25" t="s">
        <v>308</v>
      </c>
      <c r="BE150" s="214">
        <f>IF(N150="základní",J150,0)</f>
        <v>0</v>
      </c>
      <c r="BF150" s="214">
        <f>IF(N150="snížená",J150,0)</f>
        <v>0</v>
      </c>
      <c r="BG150" s="214">
        <f>IF(N150="zákl. přenesená",J150,0)</f>
        <v>0</v>
      </c>
      <c r="BH150" s="214">
        <f>IF(N150="sníž. přenesená",J150,0)</f>
        <v>0</v>
      </c>
      <c r="BI150" s="214">
        <f>IF(N150="nulová",J150,0)</f>
        <v>0</v>
      </c>
      <c r="BJ150" s="25" t="s">
        <v>82</v>
      </c>
      <c r="BK150" s="214">
        <f>ROUND(I150*H150,2)</f>
        <v>0</v>
      </c>
      <c r="BL150" s="25" t="s">
        <v>375</v>
      </c>
      <c r="BM150" s="25" t="s">
        <v>420</v>
      </c>
    </row>
    <row r="151" spans="2:65" s="1" customFormat="1" ht="27">
      <c r="B151" s="42"/>
      <c r="C151" s="64"/>
      <c r="D151" s="246" t="s">
        <v>1656</v>
      </c>
      <c r="E151" s="64"/>
      <c r="F151" s="290" t="s">
        <v>14619</v>
      </c>
      <c r="G151" s="64"/>
      <c r="H151" s="64"/>
      <c r="I151" s="173"/>
      <c r="J151" s="64"/>
      <c r="K151" s="64"/>
      <c r="L151" s="62"/>
      <c r="M151" s="291"/>
      <c r="N151" s="43"/>
      <c r="O151" s="43"/>
      <c r="P151" s="43"/>
      <c r="Q151" s="43"/>
      <c r="R151" s="43"/>
      <c r="S151" s="43"/>
      <c r="T151" s="79"/>
      <c r="AT151" s="25" t="s">
        <v>1656</v>
      </c>
      <c r="AU151" s="25" t="s">
        <v>82</v>
      </c>
    </row>
    <row r="152" spans="2:65" s="1" customFormat="1" ht="22.5" customHeight="1">
      <c r="B152" s="42"/>
      <c r="C152" s="203" t="s">
        <v>368</v>
      </c>
      <c r="D152" s="203" t="s">
        <v>311</v>
      </c>
      <c r="E152" s="204" t="s">
        <v>9556</v>
      </c>
      <c r="F152" s="205" t="s">
        <v>14620</v>
      </c>
      <c r="G152" s="206" t="s">
        <v>578</v>
      </c>
      <c r="H152" s="207">
        <v>2</v>
      </c>
      <c r="I152" s="208"/>
      <c r="J152" s="209">
        <f>ROUND(I152*H152,2)</f>
        <v>0</v>
      </c>
      <c r="K152" s="205" t="s">
        <v>21</v>
      </c>
      <c r="L152" s="62"/>
      <c r="M152" s="210" t="s">
        <v>21</v>
      </c>
      <c r="N152" s="211" t="s">
        <v>45</v>
      </c>
      <c r="O152" s="43"/>
      <c r="P152" s="212">
        <f>O152*H152</f>
        <v>0</v>
      </c>
      <c r="Q152" s="212">
        <v>0</v>
      </c>
      <c r="R152" s="212">
        <f>Q152*H152</f>
        <v>0</v>
      </c>
      <c r="S152" s="212">
        <v>0</v>
      </c>
      <c r="T152" s="213">
        <f>S152*H152</f>
        <v>0</v>
      </c>
      <c r="AR152" s="25" t="s">
        <v>375</v>
      </c>
      <c r="AT152" s="25" t="s">
        <v>311</v>
      </c>
      <c r="AU152" s="25" t="s">
        <v>82</v>
      </c>
      <c r="AY152" s="25" t="s">
        <v>308</v>
      </c>
      <c r="BE152" s="214">
        <f>IF(N152="základní",J152,0)</f>
        <v>0</v>
      </c>
      <c r="BF152" s="214">
        <f>IF(N152="snížená",J152,0)</f>
        <v>0</v>
      </c>
      <c r="BG152" s="214">
        <f>IF(N152="zákl. přenesená",J152,0)</f>
        <v>0</v>
      </c>
      <c r="BH152" s="214">
        <f>IF(N152="sníž. přenesená",J152,0)</f>
        <v>0</v>
      </c>
      <c r="BI152" s="214">
        <f>IF(N152="nulová",J152,0)</f>
        <v>0</v>
      </c>
      <c r="BJ152" s="25" t="s">
        <v>82</v>
      </c>
      <c r="BK152" s="214">
        <f>ROUND(I152*H152,2)</f>
        <v>0</v>
      </c>
      <c r="BL152" s="25" t="s">
        <v>375</v>
      </c>
      <c r="BM152" s="25" t="s">
        <v>598</v>
      </c>
    </row>
    <row r="153" spans="2:65" s="1" customFormat="1" ht="22.5" customHeight="1">
      <c r="B153" s="42"/>
      <c r="C153" s="203" t="s">
        <v>10</v>
      </c>
      <c r="D153" s="203" t="s">
        <v>311</v>
      </c>
      <c r="E153" s="204" t="s">
        <v>9557</v>
      </c>
      <c r="F153" s="205" t="s">
        <v>14621</v>
      </c>
      <c r="G153" s="206" t="s">
        <v>578</v>
      </c>
      <c r="H153" s="207">
        <v>1</v>
      </c>
      <c r="I153" s="208"/>
      <c r="J153" s="209">
        <f>ROUND(I153*H153,2)</f>
        <v>0</v>
      </c>
      <c r="K153" s="205" t="s">
        <v>21</v>
      </c>
      <c r="L153" s="62"/>
      <c r="M153" s="210" t="s">
        <v>21</v>
      </c>
      <c r="N153" s="211" t="s">
        <v>45</v>
      </c>
      <c r="O153" s="43"/>
      <c r="P153" s="212">
        <f>O153*H153</f>
        <v>0</v>
      </c>
      <c r="Q153" s="212">
        <v>0</v>
      </c>
      <c r="R153" s="212">
        <f>Q153*H153</f>
        <v>0</v>
      </c>
      <c r="S153" s="212">
        <v>0</v>
      </c>
      <c r="T153" s="213">
        <f>S153*H153</f>
        <v>0</v>
      </c>
      <c r="AR153" s="25" t="s">
        <v>375</v>
      </c>
      <c r="AT153" s="25" t="s">
        <v>311</v>
      </c>
      <c r="AU153" s="25" t="s">
        <v>82</v>
      </c>
      <c r="AY153" s="25" t="s">
        <v>308</v>
      </c>
      <c r="BE153" s="214">
        <f>IF(N153="základní",J153,0)</f>
        <v>0</v>
      </c>
      <c r="BF153" s="214">
        <f>IF(N153="snížená",J153,0)</f>
        <v>0</v>
      </c>
      <c r="BG153" s="214">
        <f>IF(N153="zákl. přenesená",J153,0)</f>
        <v>0</v>
      </c>
      <c r="BH153" s="214">
        <f>IF(N153="sníž. přenesená",J153,0)</f>
        <v>0</v>
      </c>
      <c r="BI153" s="214">
        <f>IF(N153="nulová",J153,0)</f>
        <v>0</v>
      </c>
      <c r="BJ153" s="25" t="s">
        <v>82</v>
      </c>
      <c r="BK153" s="214">
        <f>ROUND(I153*H153,2)</f>
        <v>0</v>
      </c>
      <c r="BL153" s="25" t="s">
        <v>375</v>
      </c>
      <c r="BM153" s="25" t="s">
        <v>608</v>
      </c>
    </row>
    <row r="154" spans="2:65" s="1" customFormat="1" ht="27">
      <c r="B154" s="42"/>
      <c r="C154" s="64"/>
      <c r="D154" s="246" t="s">
        <v>1656</v>
      </c>
      <c r="E154" s="64"/>
      <c r="F154" s="290" t="s">
        <v>14622</v>
      </c>
      <c r="G154" s="64"/>
      <c r="H154" s="64"/>
      <c r="I154" s="173"/>
      <c r="J154" s="64"/>
      <c r="K154" s="64"/>
      <c r="L154" s="62"/>
      <c r="M154" s="291"/>
      <c r="N154" s="43"/>
      <c r="O154" s="43"/>
      <c r="P154" s="43"/>
      <c r="Q154" s="43"/>
      <c r="R154" s="43"/>
      <c r="S154" s="43"/>
      <c r="T154" s="79"/>
      <c r="AT154" s="25" t="s">
        <v>1656</v>
      </c>
      <c r="AU154" s="25" t="s">
        <v>82</v>
      </c>
    </row>
    <row r="155" spans="2:65" s="1" customFormat="1" ht="22.5" customHeight="1">
      <c r="B155" s="42"/>
      <c r="C155" s="203" t="s">
        <v>375</v>
      </c>
      <c r="D155" s="203" t="s">
        <v>311</v>
      </c>
      <c r="E155" s="204" t="s">
        <v>9558</v>
      </c>
      <c r="F155" s="205" t="s">
        <v>14623</v>
      </c>
      <c r="G155" s="206" t="s">
        <v>578</v>
      </c>
      <c r="H155" s="207">
        <v>1</v>
      </c>
      <c r="I155" s="208"/>
      <c r="J155" s="209">
        <f>ROUND(I155*H155,2)</f>
        <v>0</v>
      </c>
      <c r="K155" s="205" t="s">
        <v>21</v>
      </c>
      <c r="L155" s="62"/>
      <c r="M155" s="210" t="s">
        <v>21</v>
      </c>
      <c r="N155" s="211" t="s">
        <v>45</v>
      </c>
      <c r="O155" s="43"/>
      <c r="P155" s="212">
        <f>O155*H155</f>
        <v>0</v>
      </c>
      <c r="Q155" s="212">
        <v>0</v>
      </c>
      <c r="R155" s="212">
        <f>Q155*H155</f>
        <v>0</v>
      </c>
      <c r="S155" s="212">
        <v>0</v>
      </c>
      <c r="T155" s="213">
        <f>S155*H155</f>
        <v>0</v>
      </c>
      <c r="AR155" s="25" t="s">
        <v>375</v>
      </c>
      <c r="AT155" s="25" t="s">
        <v>311</v>
      </c>
      <c r="AU155" s="25" t="s">
        <v>82</v>
      </c>
      <c r="AY155" s="25" t="s">
        <v>308</v>
      </c>
      <c r="BE155" s="214">
        <f>IF(N155="základní",J155,0)</f>
        <v>0</v>
      </c>
      <c r="BF155" s="214">
        <f>IF(N155="snížená",J155,0)</f>
        <v>0</v>
      </c>
      <c r="BG155" s="214">
        <f>IF(N155="zákl. přenesená",J155,0)</f>
        <v>0</v>
      </c>
      <c r="BH155" s="214">
        <f>IF(N155="sníž. přenesená",J155,0)</f>
        <v>0</v>
      </c>
      <c r="BI155" s="214">
        <f>IF(N155="nulová",J155,0)</f>
        <v>0</v>
      </c>
      <c r="BJ155" s="25" t="s">
        <v>82</v>
      </c>
      <c r="BK155" s="214">
        <f>ROUND(I155*H155,2)</f>
        <v>0</v>
      </c>
      <c r="BL155" s="25" t="s">
        <v>375</v>
      </c>
      <c r="BM155" s="25" t="s">
        <v>619</v>
      </c>
    </row>
    <row r="156" spans="2:65" s="1" customFormat="1" ht="27">
      <c r="B156" s="42"/>
      <c r="C156" s="64"/>
      <c r="D156" s="246" t="s">
        <v>1656</v>
      </c>
      <c r="E156" s="64"/>
      <c r="F156" s="290" t="s">
        <v>14675</v>
      </c>
      <c r="G156" s="64"/>
      <c r="H156" s="64"/>
      <c r="I156" s="173"/>
      <c r="J156" s="64"/>
      <c r="K156" s="64"/>
      <c r="L156" s="62"/>
      <c r="M156" s="291"/>
      <c r="N156" s="43"/>
      <c r="O156" s="43"/>
      <c r="P156" s="43"/>
      <c r="Q156" s="43"/>
      <c r="R156" s="43"/>
      <c r="S156" s="43"/>
      <c r="T156" s="79"/>
      <c r="AT156" s="25" t="s">
        <v>1656</v>
      </c>
      <c r="AU156" s="25" t="s">
        <v>82</v>
      </c>
    </row>
    <row r="157" spans="2:65" s="1" customFormat="1" ht="22.5" customHeight="1">
      <c r="B157" s="42"/>
      <c r="C157" s="203" t="s">
        <v>381</v>
      </c>
      <c r="D157" s="203" t="s">
        <v>311</v>
      </c>
      <c r="E157" s="204" t="s">
        <v>9558</v>
      </c>
      <c r="F157" s="205" t="s">
        <v>14623</v>
      </c>
      <c r="G157" s="206" t="s">
        <v>578</v>
      </c>
      <c r="H157" s="207">
        <v>1</v>
      </c>
      <c r="I157" s="208"/>
      <c r="J157" s="209">
        <f>ROUND(I157*H157,2)</f>
        <v>0</v>
      </c>
      <c r="K157" s="205" t="s">
        <v>21</v>
      </c>
      <c r="L157" s="62"/>
      <c r="M157" s="210" t="s">
        <v>21</v>
      </c>
      <c r="N157" s="211" t="s">
        <v>45</v>
      </c>
      <c r="O157" s="43"/>
      <c r="P157" s="212">
        <f>O157*H157</f>
        <v>0</v>
      </c>
      <c r="Q157" s="212">
        <v>0</v>
      </c>
      <c r="R157" s="212">
        <f>Q157*H157</f>
        <v>0</v>
      </c>
      <c r="S157" s="212">
        <v>0</v>
      </c>
      <c r="T157" s="213">
        <f>S157*H157</f>
        <v>0</v>
      </c>
      <c r="AR157" s="25" t="s">
        <v>375</v>
      </c>
      <c r="AT157" s="25" t="s">
        <v>311</v>
      </c>
      <c r="AU157" s="25" t="s">
        <v>82</v>
      </c>
      <c r="AY157" s="25" t="s">
        <v>308</v>
      </c>
      <c r="BE157" s="214">
        <f>IF(N157="základní",J157,0)</f>
        <v>0</v>
      </c>
      <c r="BF157" s="214">
        <f>IF(N157="snížená",J157,0)</f>
        <v>0</v>
      </c>
      <c r="BG157" s="214">
        <f>IF(N157="zákl. přenesená",J157,0)</f>
        <v>0</v>
      </c>
      <c r="BH157" s="214">
        <f>IF(N157="sníž. přenesená",J157,0)</f>
        <v>0</v>
      </c>
      <c r="BI157" s="214">
        <f>IF(N157="nulová",J157,0)</f>
        <v>0</v>
      </c>
      <c r="BJ157" s="25" t="s">
        <v>82</v>
      </c>
      <c r="BK157" s="214">
        <f>ROUND(I157*H157,2)</f>
        <v>0</v>
      </c>
      <c r="BL157" s="25" t="s">
        <v>375</v>
      </c>
      <c r="BM157" s="25" t="s">
        <v>632</v>
      </c>
    </row>
    <row r="158" spans="2:65" s="1" customFormat="1" ht="27">
      <c r="B158" s="42"/>
      <c r="C158" s="64"/>
      <c r="D158" s="246" t="s">
        <v>1656</v>
      </c>
      <c r="E158" s="64"/>
      <c r="F158" s="290" t="s">
        <v>14624</v>
      </c>
      <c r="G158" s="64"/>
      <c r="H158" s="64"/>
      <c r="I158" s="173"/>
      <c r="J158" s="64"/>
      <c r="K158" s="64"/>
      <c r="L158" s="62"/>
      <c r="M158" s="291"/>
      <c r="N158" s="43"/>
      <c r="O158" s="43"/>
      <c r="P158" s="43"/>
      <c r="Q158" s="43"/>
      <c r="R158" s="43"/>
      <c r="S158" s="43"/>
      <c r="T158" s="79"/>
      <c r="AT158" s="25" t="s">
        <v>1656</v>
      </c>
      <c r="AU158" s="25" t="s">
        <v>82</v>
      </c>
    </row>
    <row r="159" spans="2:65" s="1" customFormat="1" ht="22.5" customHeight="1">
      <c r="B159" s="42"/>
      <c r="C159" s="203" t="s">
        <v>385</v>
      </c>
      <c r="D159" s="203" t="s">
        <v>311</v>
      </c>
      <c r="E159" s="204" t="s">
        <v>9559</v>
      </c>
      <c r="F159" s="205" t="s">
        <v>14625</v>
      </c>
      <c r="G159" s="206" t="s">
        <v>578</v>
      </c>
      <c r="H159" s="207">
        <v>1</v>
      </c>
      <c r="I159" s="208"/>
      <c r="J159" s="209">
        <f>ROUND(I159*H159,2)</f>
        <v>0</v>
      </c>
      <c r="K159" s="205" t="s">
        <v>21</v>
      </c>
      <c r="L159" s="62"/>
      <c r="M159" s="210" t="s">
        <v>21</v>
      </c>
      <c r="N159" s="211" t="s">
        <v>45</v>
      </c>
      <c r="O159" s="43"/>
      <c r="P159" s="212">
        <f>O159*H159</f>
        <v>0</v>
      </c>
      <c r="Q159" s="212">
        <v>0</v>
      </c>
      <c r="R159" s="212">
        <f>Q159*H159</f>
        <v>0</v>
      </c>
      <c r="S159" s="212">
        <v>0</v>
      </c>
      <c r="T159" s="213">
        <f>S159*H159</f>
        <v>0</v>
      </c>
      <c r="AR159" s="25" t="s">
        <v>375</v>
      </c>
      <c r="AT159" s="25" t="s">
        <v>311</v>
      </c>
      <c r="AU159" s="25" t="s">
        <v>82</v>
      </c>
      <c r="AY159" s="25" t="s">
        <v>308</v>
      </c>
      <c r="BE159" s="214">
        <f>IF(N159="základní",J159,0)</f>
        <v>0</v>
      </c>
      <c r="BF159" s="214">
        <f>IF(N159="snížená",J159,0)</f>
        <v>0</v>
      </c>
      <c r="BG159" s="214">
        <f>IF(N159="zákl. přenesená",J159,0)</f>
        <v>0</v>
      </c>
      <c r="BH159" s="214">
        <f>IF(N159="sníž. přenesená",J159,0)</f>
        <v>0</v>
      </c>
      <c r="BI159" s="214">
        <f>IF(N159="nulová",J159,0)</f>
        <v>0</v>
      </c>
      <c r="BJ159" s="25" t="s">
        <v>82</v>
      </c>
      <c r="BK159" s="214">
        <f>ROUND(I159*H159,2)</f>
        <v>0</v>
      </c>
      <c r="BL159" s="25" t="s">
        <v>375</v>
      </c>
      <c r="BM159" s="25" t="s">
        <v>644</v>
      </c>
    </row>
    <row r="160" spans="2:65" s="1" customFormat="1" ht="22.5" customHeight="1">
      <c r="B160" s="42"/>
      <c r="C160" s="203" t="s">
        <v>389</v>
      </c>
      <c r="D160" s="203" t="s">
        <v>311</v>
      </c>
      <c r="E160" s="204" t="s">
        <v>9560</v>
      </c>
      <c r="F160" s="205" t="s">
        <v>14626</v>
      </c>
      <c r="G160" s="206" t="s">
        <v>578</v>
      </c>
      <c r="H160" s="207">
        <v>1</v>
      </c>
      <c r="I160" s="208"/>
      <c r="J160" s="209">
        <f>ROUND(I160*H160,2)</f>
        <v>0</v>
      </c>
      <c r="K160" s="205" t="s">
        <v>21</v>
      </c>
      <c r="L160" s="62"/>
      <c r="M160" s="210" t="s">
        <v>21</v>
      </c>
      <c r="N160" s="211" t="s">
        <v>45</v>
      </c>
      <c r="O160" s="43"/>
      <c r="P160" s="212">
        <f>O160*H160</f>
        <v>0</v>
      </c>
      <c r="Q160" s="212">
        <v>0</v>
      </c>
      <c r="R160" s="212">
        <f>Q160*H160</f>
        <v>0</v>
      </c>
      <c r="S160" s="212">
        <v>0</v>
      </c>
      <c r="T160" s="213">
        <f>S160*H160</f>
        <v>0</v>
      </c>
      <c r="AR160" s="25" t="s">
        <v>375</v>
      </c>
      <c r="AT160" s="25" t="s">
        <v>311</v>
      </c>
      <c r="AU160" s="25" t="s">
        <v>82</v>
      </c>
      <c r="AY160" s="25" t="s">
        <v>308</v>
      </c>
      <c r="BE160" s="214">
        <f>IF(N160="základní",J160,0)</f>
        <v>0</v>
      </c>
      <c r="BF160" s="214">
        <f>IF(N160="snížená",J160,0)</f>
        <v>0</v>
      </c>
      <c r="BG160" s="214">
        <f>IF(N160="zákl. přenesená",J160,0)</f>
        <v>0</v>
      </c>
      <c r="BH160" s="214">
        <f>IF(N160="sníž. přenesená",J160,0)</f>
        <v>0</v>
      </c>
      <c r="BI160" s="214">
        <f>IF(N160="nulová",J160,0)</f>
        <v>0</v>
      </c>
      <c r="BJ160" s="25" t="s">
        <v>82</v>
      </c>
      <c r="BK160" s="214">
        <f>ROUND(I160*H160,2)</f>
        <v>0</v>
      </c>
      <c r="BL160" s="25" t="s">
        <v>375</v>
      </c>
      <c r="BM160" s="25" t="s">
        <v>653</v>
      </c>
    </row>
    <row r="161" spans="2:65" s="1" customFormat="1" ht="27">
      <c r="B161" s="42"/>
      <c r="C161" s="64"/>
      <c r="D161" s="246" t="s">
        <v>1656</v>
      </c>
      <c r="E161" s="64"/>
      <c r="F161" s="290" t="s">
        <v>14667</v>
      </c>
      <c r="G161" s="64"/>
      <c r="H161" s="64"/>
      <c r="I161" s="173"/>
      <c r="J161" s="64"/>
      <c r="K161" s="64"/>
      <c r="L161" s="62"/>
      <c r="M161" s="291"/>
      <c r="N161" s="43"/>
      <c r="O161" s="43"/>
      <c r="P161" s="43"/>
      <c r="Q161" s="43"/>
      <c r="R161" s="43"/>
      <c r="S161" s="43"/>
      <c r="T161" s="79"/>
      <c r="AT161" s="25" t="s">
        <v>1656</v>
      </c>
      <c r="AU161" s="25" t="s">
        <v>82</v>
      </c>
    </row>
    <row r="162" spans="2:65" s="1" customFormat="1" ht="22.5" customHeight="1">
      <c r="B162" s="42"/>
      <c r="C162" s="203" t="s">
        <v>393</v>
      </c>
      <c r="D162" s="203" t="s">
        <v>311</v>
      </c>
      <c r="E162" s="204" t="s">
        <v>9561</v>
      </c>
      <c r="F162" s="205" t="s">
        <v>14628</v>
      </c>
      <c r="G162" s="206" t="s">
        <v>578</v>
      </c>
      <c r="H162" s="207">
        <v>1</v>
      </c>
      <c r="I162" s="208"/>
      <c r="J162" s="209">
        <f>ROUND(I162*H162,2)</f>
        <v>0</v>
      </c>
      <c r="K162" s="205" t="s">
        <v>21</v>
      </c>
      <c r="L162" s="62"/>
      <c r="M162" s="210" t="s">
        <v>21</v>
      </c>
      <c r="N162" s="211" t="s">
        <v>45</v>
      </c>
      <c r="O162" s="43"/>
      <c r="P162" s="212">
        <f>O162*H162</f>
        <v>0</v>
      </c>
      <c r="Q162" s="212">
        <v>0</v>
      </c>
      <c r="R162" s="212">
        <f>Q162*H162</f>
        <v>0</v>
      </c>
      <c r="S162" s="212">
        <v>0</v>
      </c>
      <c r="T162" s="213">
        <f>S162*H162</f>
        <v>0</v>
      </c>
      <c r="AR162" s="25" t="s">
        <v>375</v>
      </c>
      <c r="AT162" s="25" t="s">
        <v>311</v>
      </c>
      <c r="AU162" s="25" t="s">
        <v>82</v>
      </c>
      <c r="AY162" s="25" t="s">
        <v>308</v>
      </c>
      <c r="BE162" s="214">
        <f>IF(N162="základní",J162,0)</f>
        <v>0</v>
      </c>
      <c r="BF162" s="214">
        <f>IF(N162="snížená",J162,0)</f>
        <v>0</v>
      </c>
      <c r="BG162" s="214">
        <f>IF(N162="zákl. přenesená",J162,0)</f>
        <v>0</v>
      </c>
      <c r="BH162" s="214">
        <f>IF(N162="sníž. přenesená",J162,0)</f>
        <v>0</v>
      </c>
      <c r="BI162" s="214">
        <f>IF(N162="nulová",J162,0)</f>
        <v>0</v>
      </c>
      <c r="BJ162" s="25" t="s">
        <v>82</v>
      </c>
      <c r="BK162" s="214">
        <f>ROUND(I162*H162,2)</f>
        <v>0</v>
      </c>
      <c r="BL162" s="25" t="s">
        <v>375</v>
      </c>
      <c r="BM162" s="25" t="s">
        <v>661</v>
      </c>
    </row>
    <row r="163" spans="2:65" s="1" customFormat="1" ht="27">
      <c r="B163" s="42"/>
      <c r="C163" s="64"/>
      <c r="D163" s="246" t="s">
        <v>1656</v>
      </c>
      <c r="E163" s="64"/>
      <c r="F163" s="290" t="s">
        <v>14668</v>
      </c>
      <c r="G163" s="64"/>
      <c r="H163" s="64"/>
      <c r="I163" s="173"/>
      <c r="J163" s="64"/>
      <c r="K163" s="64"/>
      <c r="L163" s="62"/>
      <c r="M163" s="291"/>
      <c r="N163" s="43"/>
      <c r="O163" s="43"/>
      <c r="P163" s="43"/>
      <c r="Q163" s="43"/>
      <c r="R163" s="43"/>
      <c r="S163" s="43"/>
      <c r="T163" s="79"/>
      <c r="AT163" s="25" t="s">
        <v>1656</v>
      </c>
      <c r="AU163" s="25" t="s">
        <v>82</v>
      </c>
    </row>
    <row r="164" spans="2:65" s="1" customFormat="1" ht="22.5" customHeight="1">
      <c r="B164" s="42"/>
      <c r="C164" s="203" t="s">
        <v>9</v>
      </c>
      <c r="D164" s="203" t="s">
        <v>311</v>
      </c>
      <c r="E164" s="204" t="s">
        <v>9562</v>
      </c>
      <c r="F164" s="205" t="s">
        <v>14630</v>
      </c>
      <c r="G164" s="206" t="s">
        <v>578</v>
      </c>
      <c r="H164" s="207">
        <v>1</v>
      </c>
      <c r="I164" s="208"/>
      <c r="J164" s="209">
        <f>ROUND(I164*H164,2)</f>
        <v>0</v>
      </c>
      <c r="K164" s="205" t="s">
        <v>21</v>
      </c>
      <c r="L164" s="62"/>
      <c r="M164" s="210" t="s">
        <v>21</v>
      </c>
      <c r="N164" s="211" t="s">
        <v>45</v>
      </c>
      <c r="O164" s="43"/>
      <c r="P164" s="212">
        <f>O164*H164</f>
        <v>0</v>
      </c>
      <c r="Q164" s="212">
        <v>0</v>
      </c>
      <c r="R164" s="212">
        <f>Q164*H164</f>
        <v>0</v>
      </c>
      <c r="S164" s="212">
        <v>0</v>
      </c>
      <c r="T164" s="213">
        <f>S164*H164</f>
        <v>0</v>
      </c>
      <c r="AR164" s="25" t="s">
        <v>375</v>
      </c>
      <c r="AT164" s="25" t="s">
        <v>311</v>
      </c>
      <c r="AU164" s="25" t="s">
        <v>82</v>
      </c>
      <c r="AY164" s="25" t="s">
        <v>308</v>
      </c>
      <c r="BE164" s="214">
        <f>IF(N164="základní",J164,0)</f>
        <v>0</v>
      </c>
      <c r="BF164" s="214">
        <f>IF(N164="snížená",J164,0)</f>
        <v>0</v>
      </c>
      <c r="BG164" s="214">
        <f>IF(N164="zákl. přenesená",J164,0)</f>
        <v>0</v>
      </c>
      <c r="BH164" s="214">
        <f>IF(N164="sníž. přenesená",J164,0)</f>
        <v>0</v>
      </c>
      <c r="BI164" s="214">
        <f>IF(N164="nulová",J164,0)</f>
        <v>0</v>
      </c>
      <c r="BJ164" s="25" t="s">
        <v>82</v>
      </c>
      <c r="BK164" s="214">
        <f>ROUND(I164*H164,2)</f>
        <v>0</v>
      </c>
      <c r="BL164" s="25" t="s">
        <v>375</v>
      </c>
      <c r="BM164" s="25" t="s">
        <v>669</v>
      </c>
    </row>
    <row r="165" spans="2:65" s="1" customFormat="1" ht="27">
      <c r="B165" s="42"/>
      <c r="C165" s="64"/>
      <c r="D165" s="223" t="s">
        <v>1656</v>
      </c>
      <c r="E165" s="64"/>
      <c r="F165" s="292" t="s">
        <v>14644</v>
      </c>
      <c r="G165" s="64"/>
      <c r="H165" s="64"/>
      <c r="I165" s="173"/>
      <c r="J165" s="64"/>
      <c r="K165" s="64"/>
      <c r="L165" s="62"/>
      <c r="M165" s="291"/>
      <c r="N165" s="43"/>
      <c r="O165" s="43"/>
      <c r="P165" s="43"/>
      <c r="Q165" s="43"/>
      <c r="R165" s="43"/>
      <c r="S165" s="43"/>
      <c r="T165" s="79"/>
      <c r="AT165" s="25" t="s">
        <v>1656</v>
      </c>
      <c r="AU165" s="25" t="s">
        <v>82</v>
      </c>
    </row>
    <row r="166" spans="2:65" s="11" customFormat="1" ht="37.35" customHeight="1">
      <c r="B166" s="186"/>
      <c r="C166" s="187"/>
      <c r="D166" s="200" t="s">
        <v>73</v>
      </c>
      <c r="E166" s="296" t="s">
        <v>5458</v>
      </c>
      <c r="F166" s="296" t="s">
        <v>14717</v>
      </c>
      <c r="G166" s="187"/>
      <c r="H166" s="187"/>
      <c r="I166" s="190"/>
      <c r="J166" s="297">
        <f>BK166</f>
        <v>0</v>
      </c>
      <c r="K166" s="187"/>
      <c r="L166" s="192"/>
      <c r="M166" s="193"/>
      <c r="N166" s="194"/>
      <c r="O166" s="194"/>
      <c r="P166" s="195">
        <f>SUM(P167:P182)</f>
        <v>0</v>
      </c>
      <c r="Q166" s="194"/>
      <c r="R166" s="195">
        <f>SUM(R167:R182)</f>
        <v>0</v>
      </c>
      <c r="S166" s="194"/>
      <c r="T166" s="196">
        <f>SUM(T167:T182)</f>
        <v>0</v>
      </c>
      <c r="AR166" s="197" t="s">
        <v>84</v>
      </c>
      <c r="AT166" s="198" t="s">
        <v>73</v>
      </c>
      <c r="AU166" s="198" t="s">
        <v>74</v>
      </c>
      <c r="AY166" s="197" t="s">
        <v>308</v>
      </c>
      <c r="BK166" s="199">
        <f>SUM(BK167:BK182)</f>
        <v>0</v>
      </c>
    </row>
    <row r="167" spans="2:65" s="1" customFormat="1" ht="22.5" customHeight="1">
      <c r="B167" s="42"/>
      <c r="C167" s="203" t="s">
        <v>402</v>
      </c>
      <c r="D167" s="203" t="s">
        <v>311</v>
      </c>
      <c r="E167" s="204" t="s">
        <v>9554</v>
      </c>
      <c r="F167" s="205" t="s">
        <v>14616</v>
      </c>
      <c r="G167" s="206" t="s">
        <v>578</v>
      </c>
      <c r="H167" s="207">
        <v>1</v>
      </c>
      <c r="I167" s="208"/>
      <c r="J167" s="209">
        <f>ROUND(I167*H167,2)</f>
        <v>0</v>
      </c>
      <c r="K167" s="205" t="s">
        <v>21</v>
      </c>
      <c r="L167" s="62"/>
      <c r="M167" s="210" t="s">
        <v>21</v>
      </c>
      <c r="N167" s="211" t="s">
        <v>45</v>
      </c>
      <c r="O167" s="43"/>
      <c r="P167" s="212">
        <f>O167*H167</f>
        <v>0</v>
      </c>
      <c r="Q167" s="212">
        <v>0</v>
      </c>
      <c r="R167" s="212">
        <f>Q167*H167</f>
        <v>0</v>
      </c>
      <c r="S167" s="212">
        <v>0</v>
      </c>
      <c r="T167" s="213">
        <f>S167*H167</f>
        <v>0</v>
      </c>
      <c r="AR167" s="25" t="s">
        <v>375</v>
      </c>
      <c r="AT167" s="25" t="s">
        <v>311</v>
      </c>
      <c r="AU167" s="25" t="s">
        <v>82</v>
      </c>
      <c r="AY167" s="25" t="s">
        <v>308</v>
      </c>
      <c r="BE167" s="214">
        <f>IF(N167="základní",J167,0)</f>
        <v>0</v>
      </c>
      <c r="BF167" s="214">
        <f>IF(N167="snížená",J167,0)</f>
        <v>0</v>
      </c>
      <c r="BG167" s="214">
        <f>IF(N167="zákl. přenesená",J167,0)</f>
        <v>0</v>
      </c>
      <c r="BH167" s="214">
        <f>IF(N167="sníž. přenesená",J167,0)</f>
        <v>0</v>
      </c>
      <c r="BI167" s="214">
        <f>IF(N167="nulová",J167,0)</f>
        <v>0</v>
      </c>
      <c r="BJ167" s="25" t="s">
        <v>82</v>
      </c>
      <c r="BK167" s="214">
        <f>ROUND(I167*H167,2)</f>
        <v>0</v>
      </c>
      <c r="BL167" s="25" t="s">
        <v>375</v>
      </c>
      <c r="BM167" s="25" t="s">
        <v>677</v>
      </c>
    </row>
    <row r="168" spans="2:65" s="1" customFormat="1" ht="27">
      <c r="B168" s="42"/>
      <c r="C168" s="64"/>
      <c r="D168" s="246" t="s">
        <v>1656</v>
      </c>
      <c r="E168" s="64"/>
      <c r="F168" s="290" t="s">
        <v>14714</v>
      </c>
      <c r="G168" s="64"/>
      <c r="H168" s="64"/>
      <c r="I168" s="173"/>
      <c r="J168" s="64"/>
      <c r="K168" s="64"/>
      <c r="L168" s="62"/>
      <c r="M168" s="291"/>
      <c r="N168" s="43"/>
      <c r="O168" s="43"/>
      <c r="P168" s="43"/>
      <c r="Q168" s="43"/>
      <c r="R168" s="43"/>
      <c r="S168" s="43"/>
      <c r="T168" s="79"/>
      <c r="AT168" s="25" t="s">
        <v>1656</v>
      </c>
      <c r="AU168" s="25" t="s">
        <v>82</v>
      </c>
    </row>
    <row r="169" spans="2:65" s="1" customFormat="1" ht="22.5" customHeight="1">
      <c r="B169" s="42"/>
      <c r="C169" s="203" t="s">
        <v>406</v>
      </c>
      <c r="D169" s="203" t="s">
        <v>311</v>
      </c>
      <c r="E169" s="204" t="s">
        <v>9555</v>
      </c>
      <c r="F169" s="205" t="s">
        <v>14618</v>
      </c>
      <c r="G169" s="206" t="s">
        <v>578</v>
      </c>
      <c r="H169" s="207">
        <v>1</v>
      </c>
      <c r="I169" s="208"/>
      <c r="J169" s="209">
        <f>ROUND(I169*H169,2)</f>
        <v>0</v>
      </c>
      <c r="K169" s="205" t="s">
        <v>21</v>
      </c>
      <c r="L169" s="62"/>
      <c r="M169" s="210" t="s">
        <v>21</v>
      </c>
      <c r="N169" s="211" t="s">
        <v>45</v>
      </c>
      <c r="O169" s="43"/>
      <c r="P169" s="212">
        <f>O169*H169</f>
        <v>0</v>
      </c>
      <c r="Q169" s="212">
        <v>0</v>
      </c>
      <c r="R169" s="212">
        <f>Q169*H169</f>
        <v>0</v>
      </c>
      <c r="S169" s="212">
        <v>0</v>
      </c>
      <c r="T169" s="213">
        <f>S169*H169</f>
        <v>0</v>
      </c>
      <c r="AR169" s="25" t="s">
        <v>375</v>
      </c>
      <c r="AT169" s="25" t="s">
        <v>311</v>
      </c>
      <c r="AU169" s="25" t="s">
        <v>82</v>
      </c>
      <c r="AY169" s="25" t="s">
        <v>308</v>
      </c>
      <c r="BE169" s="214">
        <f>IF(N169="základní",J169,0)</f>
        <v>0</v>
      </c>
      <c r="BF169" s="214">
        <f>IF(N169="snížená",J169,0)</f>
        <v>0</v>
      </c>
      <c r="BG169" s="214">
        <f>IF(N169="zákl. přenesená",J169,0)</f>
        <v>0</v>
      </c>
      <c r="BH169" s="214">
        <f>IF(N169="sníž. přenesená",J169,0)</f>
        <v>0</v>
      </c>
      <c r="BI169" s="214">
        <f>IF(N169="nulová",J169,0)</f>
        <v>0</v>
      </c>
      <c r="BJ169" s="25" t="s">
        <v>82</v>
      </c>
      <c r="BK169" s="214">
        <f>ROUND(I169*H169,2)</f>
        <v>0</v>
      </c>
      <c r="BL169" s="25" t="s">
        <v>375</v>
      </c>
      <c r="BM169" s="25" t="s">
        <v>685</v>
      </c>
    </row>
    <row r="170" spans="2:65" s="1" customFormat="1" ht="27">
      <c r="B170" s="42"/>
      <c r="C170" s="64"/>
      <c r="D170" s="246" t="s">
        <v>1656</v>
      </c>
      <c r="E170" s="64"/>
      <c r="F170" s="290" t="s">
        <v>14619</v>
      </c>
      <c r="G170" s="64"/>
      <c r="H170" s="64"/>
      <c r="I170" s="173"/>
      <c r="J170" s="64"/>
      <c r="K170" s="64"/>
      <c r="L170" s="62"/>
      <c r="M170" s="291"/>
      <c r="N170" s="43"/>
      <c r="O170" s="43"/>
      <c r="P170" s="43"/>
      <c r="Q170" s="43"/>
      <c r="R170" s="43"/>
      <c r="S170" s="43"/>
      <c r="T170" s="79"/>
      <c r="AT170" s="25" t="s">
        <v>1656</v>
      </c>
      <c r="AU170" s="25" t="s">
        <v>82</v>
      </c>
    </row>
    <row r="171" spans="2:65" s="1" customFormat="1" ht="22.5" customHeight="1">
      <c r="B171" s="42"/>
      <c r="C171" s="203" t="s">
        <v>410</v>
      </c>
      <c r="D171" s="203" t="s">
        <v>311</v>
      </c>
      <c r="E171" s="204" t="s">
        <v>9556</v>
      </c>
      <c r="F171" s="205" t="s">
        <v>14620</v>
      </c>
      <c r="G171" s="206" t="s">
        <v>578</v>
      </c>
      <c r="H171" s="207">
        <v>2</v>
      </c>
      <c r="I171" s="208"/>
      <c r="J171" s="209">
        <f>ROUND(I171*H171,2)</f>
        <v>0</v>
      </c>
      <c r="K171" s="205" t="s">
        <v>21</v>
      </c>
      <c r="L171" s="62"/>
      <c r="M171" s="210" t="s">
        <v>21</v>
      </c>
      <c r="N171" s="211" t="s">
        <v>45</v>
      </c>
      <c r="O171" s="43"/>
      <c r="P171" s="212">
        <f>O171*H171</f>
        <v>0</v>
      </c>
      <c r="Q171" s="212">
        <v>0</v>
      </c>
      <c r="R171" s="212">
        <f>Q171*H171</f>
        <v>0</v>
      </c>
      <c r="S171" s="212">
        <v>0</v>
      </c>
      <c r="T171" s="213">
        <f>S171*H171</f>
        <v>0</v>
      </c>
      <c r="AR171" s="25" t="s">
        <v>375</v>
      </c>
      <c r="AT171" s="25" t="s">
        <v>311</v>
      </c>
      <c r="AU171" s="25" t="s">
        <v>82</v>
      </c>
      <c r="AY171" s="25" t="s">
        <v>308</v>
      </c>
      <c r="BE171" s="214">
        <f>IF(N171="základní",J171,0)</f>
        <v>0</v>
      </c>
      <c r="BF171" s="214">
        <f>IF(N171="snížená",J171,0)</f>
        <v>0</v>
      </c>
      <c r="BG171" s="214">
        <f>IF(N171="zákl. přenesená",J171,0)</f>
        <v>0</v>
      </c>
      <c r="BH171" s="214">
        <f>IF(N171="sníž. přenesená",J171,0)</f>
        <v>0</v>
      </c>
      <c r="BI171" s="214">
        <f>IF(N171="nulová",J171,0)</f>
        <v>0</v>
      </c>
      <c r="BJ171" s="25" t="s">
        <v>82</v>
      </c>
      <c r="BK171" s="214">
        <f>ROUND(I171*H171,2)</f>
        <v>0</v>
      </c>
      <c r="BL171" s="25" t="s">
        <v>375</v>
      </c>
      <c r="BM171" s="25" t="s">
        <v>693</v>
      </c>
    </row>
    <row r="172" spans="2:65" s="1" customFormat="1" ht="22.5" customHeight="1">
      <c r="B172" s="42"/>
      <c r="C172" s="203" t="s">
        <v>416</v>
      </c>
      <c r="D172" s="203" t="s">
        <v>311</v>
      </c>
      <c r="E172" s="204" t="s">
        <v>9557</v>
      </c>
      <c r="F172" s="205" t="s">
        <v>14621</v>
      </c>
      <c r="G172" s="206" t="s">
        <v>578</v>
      </c>
      <c r="H172" s="207">
        <v>1</v>
      </c>
      <c r="I172" s="208"/>
      <c r="J172" s="209">
        <f>ROUND(I172*H172,2)</f>
        <v>0</v>
      </c>
      <c r="K172" s="205" t="s">
        <v>21</v>
      </c>
      <c r="L172" s="62"/>
      <c r="M172" s="210" t="s">
        <v>21</v>
      </c>
      <c r="N172" s="211" t="s">
        <v>45</v>
      </c>
      <c r="O172" s="43"/>
      <c r="P172" s="212">
        <f>O172*H172</f>
        <v>0</v>
      </c>
      <c r="Q172" s="212">
        <v>0</v>
      </c>
      <c r="R172" s="212">
        <f>Q172*H172</f>
        <v>0</v>
      </c>
      <c r="S172" s="212">
        <v>0</v>
      </c>
      <c r="T172" s="213">
        <f>S172*H172</f>
        <v>0</v>
      </c>
      <c r="AR172" s="25" t="s">
        <v>375</v>
      </c>
      <c r="AT172" s="25" t="s">
        <v>311</v>
      </c>
      <c r="AU172" s="25" t="s">
        <v>82</v>
      </c>
      <c r="AY172" s="25" t="s">
        <v>308</v>
      </c>
      <c r="BE172" s="214">
        <f>IF(N172="základní",J172,0)</f>
        <v>0</v>
      </c>
      <c r="BF172" s="214">
        <f>IF(N172="snížená",J172,0)</f>
        <v>0</v>
      </c>
      <c r="BG172" s="214">
        <f>IF(N172="zákl. přenesená",J172,0)</f>
        <v>0</v>
      </c>
      <c r="BH172" s="214">
        <f>IF(N172="sníž. přenesená",J172,0)</f>
        <v>0</v>
      </c>
      <c r="BI172" s="214">
        <f>IF(N172="nulová",J172,0)</f>
        <v>0</v>
      </c>
      <c r="BJ172" s="25" t="s">
        <v>82</v>
      </c>
      <c r="BK172" s="214">
        <f>ROUND(I172*H172,2)</f>
        <v>0</v>
      </c>
      <c r="BL172" s="25" t="s">
        <v>375</v>
      </c>
      <c r="BM172" s="25" t="s">
        <v>702</v>
      </c>
    </row>
    <row r="173" spans="2:65" s="1" customFormat="1" ht="27">
      <c r="B173" s="42"/>
      <c r="C173" s="64"/>
      <c r="D173" s="246" t="s">
        <v>1656</v>
      </c>
      <c r="E173" s="64"/>
      <c r="F173" s="290" t="s">
        <v>14622</v>
      </c>
      <c r="G173" s="64"/>
      <c r="H173" s="64"/>
      <c r="I173" s="173"/>
      <c r="J173" s="64"/>
      <c r="K173" s="64"/>
      <c r="L173" s="62"/>
      <c r="M173" s="291"/>
      <c r="N173" s="43"/>
      <c r="O173" s="43"/>
      <c r="P173" s="43"/>
      <c r="Q173" s="43"/>
      <c r="R173" s="43"/>
      <c r="S173" s="43"/>
      <c r="T173" s="79"/>
      <c r="AT173" s="25" t="s">
        <v>1656</v>
      </c>
      <c r="AU173" s="25" t="s">
        <v>82</v>
      </c>
    </row>
    <row r="174" spans="2:65" s="1" customFormat="1" ht="22.5" customHeight="1">
      <c r="B174" s="42"/>
      <c r="C174" s="203" t="s">
        <v>420</v>
      </c>
      <c r="D174" s="203" t="s">
        <v>311</v>
      </c>
      <c r="E174" s="204" t="s">
        <v>9558</v>
      </c>
      <c r="F174" s="205" t="s">
        <v>14623</v>
      </c>
      <c r="G174" s="206" t="s">
        <v>578</v>
      </c>
      <c r="H174" s="207">
        <v>1</v>
      </c>
      <c r="I174" s="208"/>
      <c r="J174" s="209">
        <f>ROUND(I174*H174,2)</f>
        <v>0</v>
      </c>
      <c r="K174" s="205" t="s">
        <v>21</v>
      </c>
      <c r="L174" s="62"/>
      <c r="M174" s="210" t="s">
        <v>21</v>
      </c>
      <c r="N174" s="211" t="s">
        <v>45</v>
      </c>
      <c r="O174" s="43"/>
      <c r="P174" s="212">
        <f>O174*H174</f>
        <v>0</v>
      </c>
      <c r="Q174" s="212">
        <v>0</v>
      </c>
      <c r="R174" s="212">
        <f>Q174*H174</f>
        <v>0</v>
      </c>
      <c r="S174" s="212">
        <v>0</v>
      </c>
      <c r="T174" s="213">
        <f>S174*H174</f>
        <v>0</v>
      </c>
      <c r="AR174" s="25" t="s">
        <v>375</v>
      </c>
      <c r="AT174" s="25" t="s">
        <v>311</v>
      </c>
      <c r="AU174" s="25" t="s">
        <v>82</v>
      </c>
      <c r="AY174" s="25" t="s">
        <v>308</v>
      </c>
      <c r="BE174" s="214">
        <f>IF(N174="základní",J174,0)</f>
        <v>0</v>
      </c>
      <c r="BF174" s="214">
        <f>IF(N174="snížená",J174,0)</f>
        <v>0</v>
      </c>
      <c r="BG174" s="214">
        <f>IF(N174="zákl. přenesená",J174,0)</f>
        <v>0</v>
      </c>
      <c r="BH174" s="214">
        <f>IF(N174="sníž. přenesená",J174,0)</f>
        <v>0</v>
      </c>
      <c r="BI174" s="214">
        <f>IF(N174="nulová",J174,0)</f>
        <v>0</v>
      </c>
      <c r="BJ174" s="25" t="s">
        <v>82</v>
      </c>
      <c r="BK174" s="214">
        <f>ROUND(I174*H174,2)</f>
        <v>0</v>
      </c>
      <c r="BL174" s="25" t="s">
        <v>375</v>
      </c>
      <c r="BM174" s="25" t="s">
        <v>710</v>
      </c>
    </row>
    <row r="175" spans="2:65" s="1" customFormat="1" ht="27">
      <c r="B175" s="42"/>
      <c r="C175" s="64"/>
      <c r="D175" s="246" t="s">
        <v>1656</v>
      </c>
      <c r="E175" s="64"/>
      <c r="F175" s="290" t="s">
        <v>14675</v>
      </c>
      <c r="G175" s="64"/>
      <c r="H175" s="64"/>
      <c r="I175" s="173"/>
      <c r="J175" s="64"/>
      <c r="K175" s="64"/>
      <c r="L175" s="62"/>
      <c r="M175" s="291"/>
      <c r="N175" s="43"/>
      <c r="O175" s="43"/>
      <c r="P175" s="43"/>
      <c r="Q175" s="43"/>
      <c r="R175" s="43"/>
      <c r="S175" s="43"/>
      <c r="T175" s="79"/>
      <c r="AT175" s="25" t="s">
        <v>1656</v>
      </c>
      <c r="AU175" s="25" t="s">
        <v>82</v>
      </c>
    </row>
    <row r="176" spans="2:65" s="1" customFormat="1" ht="22.5" customHeight="1">
      <c r="B176" s="42"/>
      <c r="C176" s="203" t="s">
        <v>593</v>
      </c>
      <c r="D176" s="203" t="s">
        <v>311</v>
      </c>
      <c r="E176" s="204" t="s">
        <v>9559</v>
      </c>
      <c r="F176" s="205" t="s">
        <v>14625</v>
      </c>
      <c r="G176" s="206" t="s">
        <v>578</v>
      </c>
      <c r="H176" s="207">
        <v>1</v>
      </c>
      <c r="I176" s="208"/>
      <c r="J176" s="209">
        <f>ROUND(I176*H176,2)</f>
        <v>0</v>
      </c>
      <c r="K176" s="205" t="s">
        <v>21</v>
      </c>
      <c r="L176" s="62"/>
      <c r="M176" s="210" t="s">
        <v>21</v>
      </c>
      <c r="N176" s="211" t="s">
        <v>45</v>
      </c>
      <c r="O176" s="43"/>
      <c r="P176" s="212">
        <f>O176*H176</f>
        <v>0</v>
      </c>
      <c r="Q176" s="212">
        <v>0</v>
      </c>
      <c r="R176" s="212">
        <f>Q176*H176</f>
        <v>0</v>
      </c>
      <c r="S176" s="212">
        <v>0</v>
      </c>
      <c r="T176" s="213">
        <f>S176*H176</f>
        <v>0</v>
      </c>
      <c r="AR176" s="25" t="s">
        <v>375</v>
      </c>
      <c r="AT176" s="25" t="s">
        <v>311</v>
      </c>
      <c r="AU176" s="25" t="s">
        <v>82</v>
      </c>
      <c r="AY176" s="25" t="s">
        <v>308</v>
      </c>
      <c r="BE176" s="214">
        <f>IF(N176="základní",J176,0)</f>
        <v>0</v>
      </c>
      <c r="BF176" s="214">
        <f>IF(N176="snížená",J176,0)</f>
        <v>0</v>
      </c>
      <c r="BG176" s="214">
        <f>IF(N176="zákl. přenesená",J176,0)</f>
        <v>0</v>
      </c>
      <c r="BH176" s="214">
        <f>IF(N176="sníž. přenesená",J176,0)</f>
        <v>0</v>
      </c>
      <c r="BI176" s="214">
        <f>IF(N176="nulová",J176,0)</f>
        <v>0</v>
      </c>
      <c r="BJ176" s="25" t="s">
        <v>82</v>
      </c>
      <c r="BK176" s="214">
        <f>ROUND(I176*H176,2)</f>
        <v>0</v>
      </c>
      <c r="BL176" s="25" t="s">
        <v>375</v>
      </c>
      <c r="BM176" s="25" t="s">
        <v>721</v>
      </c>
    </row>
    <row r="177" spans="2:65" s="1" customFormat="1" ht="22.5" customHeight="1">
      <c r="B177" s="42"/>
      <c r="C177" s="203" t="s">
        <v>598</v>
      </c>
      <c r="D177" s="203" t="s">
        <v>311</v>
      </c>
      <c r="E177" s="204" t="s">
        <v>9560</v>
      </c>
      <c r="F177" s="205" t="s">
        <v>14626</v>
      </c>
      <c r="G177" s="206" t="s">
        <v>578</v>
      </c>
      <c r="H177" s="207">
        <v>1</v>
      </c>
      <c r="I177" s="208"/>
      <c r="J177" s="209">
        <f>ROUND(I177*H177,2)</f>
        <v>0</v>
      </c>
      <c r="K177" s="205" t="s">
        <v>21</v>
      </c>
      <c r="L177" s="62"/>
      <c r="M177" s="210" t="s">
        <v>21</v>
      </c>
      <c r="N177" s="211" t="s">
        <v>45</v>
      </c>
      <c r="O177" s="43"/>
      <c r="P177" s="212">
        <f>O177*H177</f>
        <v>0</v>
      </c>
      <c r="Q177" s="212">
        <v>0</v>
      </c>
      <c r="R177" s="212">
        <f>Q177*H177</f>
        <v>0</v>
      </c>
      <c r="S177" s="212">
        <v>0</v>
      </c>
      <c r="T177" s="213">
        <f>S177*H177</f>
        <v>0</v>
      </c>
      <c r="AR177" s="25" t="s">
        <v>375</v>
      </c>
      <c r="AT177" s="25" t="s">
        <v>311</v>
      </c>
      <c r="AU177" s="25" t="s">
        <v>82</v>
      </c>
      <c r="AY177" s="25" t="s">
        <v>308</v>
      </c>
      <c r="BE177" s="214">
        <f>IF(N177="základní",J177,0)</f>
        <v>0</v>
      </c>
      <c r="BF177" s="214">
        <f>IF(N177="snížená",J177,0)</f>
        <v>0</v>
      </c>
      <c r="BG177" s="214">
        <f>IF(N177="zákl. přenesená",J177,0)</f>
        <v>0</v>
      </c>
      <c r="BH177" s="214">
        <f>IF(N177="sníž. přenesená",J177,0)</f>
        <v>0</v>
      </c>
      <c r="BI177" s="214">
        <f>IF(N177="nulová",J177,0)</f>
        <v>0</v>
      </c>
      <c r="BJ177" s="25" t="s">
        <v>82</v>
      </c>
      <c r="BK177" s="214">
        <f>ROUND(I177*H177,2)</f>
        <v>0</v>
      </c>
      <c r="BL177" s="25" t="s">
        <v>375</v>
      </c>
      <c r="BM177" s="25" t="s">
        <v>730</v>
      </c>
    </row>
    <row r="178" spans="2:65" s="1" customFormat="1" ht="27">
      <c r="B178" s="42"/>
      <c r="C178" s="64"/>
      <c r="D178" s="246" t="s">
        <v>1656</v>
      </c>
      <c r="E178" s="64"/>
      <c r="F178" s="290" t="s">
        <v>14667</v>
      </c>
      <c r="G178" s="64"/>
      <c r="H178" s="64"/>
      <c r="I178" s="173"/>
      <c r="J178" s="64"/>
      <c r="K178" s="64"/>
      <c r="L178" s="62"/>
      <c r="M178" s="291"/>
      <c r="N178" s="43"/>
      <c r="O178" s="43"/>
      <c r="P178" s="43"/>
      <c r="Q178" s="43"/>
      <c r="R178" s="43"/>
      <c r="S178" s="43"/>
      <c r="T178" s="79"/>
      <c r="AT178" s="25" t="s">
        <v>1656</v>
      </c>
      <c r="AU178" s="25" t="s">
        <v>82</v>
      </c>
    </row>
    <row r="179" spans="2:65" s="1" customFormat="1" ht="22.5" customHeight="1">
      <c r="B179" s="42"/>
      <c r="C179" s="203" t="s">
        <v>603</v>
      </c>
      <c r="D179" s="203" t="s">
        <v>311</v>
      </c>
      <c r="E179" s="204" t="s">
        <v>9561</v>
      </c>
      <c r="F179" s="205" t="s">
        <v>14628</v>
      </c>
      <c r="G179" s="206" t="s">
        <v>578</v>
      </c>
      <c r="H179" s="207">
        <v>1</v>
      </c>
      <c r="I179" s="208"/>
      <c r="J179" s="209">
        <f>ROUND(I179*H179,2)</f>
        <v>0</v>
      </c>
      <c r="K179" s="205" t="s">
        <v>21</v>
      </c>
      <c r="L179" s="62"/>
      <c r="M179" s="210" t="s">
        <v>21</v>
      </c>
      <c r="N179" s="211" t="s">
        <v>45</v>
      </c>
      <c r="O179" s="43"/>
      <c r="P179" s="212">
        <f>O179*H179</f>
        <v>0</v>
      </c>
      <c r="Q179" s="212">
        <v>0</v>
      </c>
      <c r="R179" s="212">
        <f>Q179*H179</f>
        <v>0</v>
      </c>
      <c r="S179" s="212">
        <v>0</v>
      </c>
      <c r="T179" s="213">
        <f>S179*H179</f>
        <v>0</v>
      </c>
      <c r="AR179" s="25" t="s">
        <v>375</v>
      </c>
      <c r="AT179" s="25" t="s">
        <v>311</v>
      </c>
      <c r="AU179" s="25" t="s">
        <v>82</v>
      </c>
      <c r="AY179" s="25" t="s">
        <v>308</v>
      </c>
      <c r="BE179" s="214">
        <f>IF(N179="základní",J179,0)</f>
        <v>0</v>
      </c>
      <c r="BF179" s="214">
        <f>IF(N179="snížená",J179,0)</f>
        <v>0</v>
      </c>
      <c r="BG179" s="214">
        <f>IF(N179="zákl. přenesená",J179,0)</f>
        <v>0</v>
      </c>
      <c r="BH179" s="214">
        <f>IF(N179="sníž. přenesená",J179,0)</f>
        <v>0</v>
      </c>
      <c r="BI179" s="214">
        <f>IF(N179="nulová",J179,0)</f>
        <v>0</v>
      </c>
      <c r="BJ179" s="25" t="s">
        <v>82</v>
      </c>
      <c r="BK179" s="214">
        <f>ROUND(I179*H179,2)</f>
        <v>0</v>
      </c>
      <c r="BL179" s="25" t="s">
        <v>375</v>
      </c>
      <c r="BM179" s="25" t="s">
        <v>740</v>
      </c>
    </row>
    <row r="180" spans="2:65" s="1" customFormat="1" ht="27">
      <c r="B180" s="42"/>
      <c r="C180" s="64"/>
      <c r="D180" s="246" t="s">
        <v>1656</v>
      </c>
      <c r="E180" s="64"/>
      <c r="F180" s="290" t="s">
        <v>14668</v>
      </c>
      <c r="G180" s="64"/>
      <c r="H180" s="64"/>
      <c r="I180" s="173"/>
      <c r="J180" s="64"/>
      <c r="K180" s="64"/>
      <c r="L180" s="62"/>
      <c r="M180" s="291"/>
      <c r="N180" s="43"/>
      <c r="O180" s="43"/>
      <c r="P180" s="43"/>
      <c r="Q180" s="43"/>
      <c r="R180" s="43"/>
      <c r="S180" s="43"/>
      <c r="T180" s="79"/>
      <c r="AT180" s="25" t="s">
        <v>1656</v>
      </c>
      <c r="AU180" s="25" t="s">
        <v>82</v>
      </c>
    </row>
    <row r="181" spans="2:65" s="1" customFormat="1" ht="22.5" customHeight="1">
      <c r="B181" s="42"/>
      <c r="C181" s="203" t="s">
        <v>608</v>
      </c>
      <c r="D181" s="203" t="s">
        <v>311</v>
      </c>
      <c r="E181" s="204" t="s">
        <v>9562</v>
      </c>
      <c r="F181" s="205" t="s">
        <v>14630</v>
      </c>
      <c r="G181" s="206" t="s">
        <v>578</v>
      </c>
      <c r="H181" s="207">
        <v>1</v>
      </c>
      <c r="I181" s="208"/>
      <c r="J181" s="209">
        <f>ROUND(I181*H181,2)</f>
        <v>0</v>
      </c>
      <c r="K181" s="205" t="s">
        <v>21</v>
      </c>
      <c r="L181" s="62"/>
      <c r="M181" s="210" t="s">
        <v>21</v>
      </c>
      <c r="N181" s="211" t="s">
        <v>45</v>
      </c>
      <c r="O181" s="43"/>
      <c r="P181" s="212">
        <f>O181*H181</f>
        <v>0</v>
      </c>
      <c r="Q181" s="212">
        <v>0</v>
      </c>
      <c r="R181" s="212">
        <f>Q181*H181</f>
        <v>0</v>
      </c>
      <c r="S181" s="212">
        <v>0</v>
      </c>
      <c r="T181" s="213">
        <f>S181*H181</f>
        <v>0</v>
      </c>
      <c r="AR181" s="25" t="s">
        <v>375</v>
      </c>
      <c r="AT181" s="25" t="s">
        <v>311</v>
      </c>
      <c r="AU181" s="25" t="s">
        <v>82</v>
      </c>
      <c r="AY181" s="25" t="s">
        <v>308</v>
      </c>
      <c r="BE181" s="214">
        <f>IF(N181="základní",J181,0)</f>
        <v>0</v>
      </c>
      <c r="BF181" s="214">
        <f>IF(N181="snížená",J181,0)</f>
        <v>0</v>
      </c>
      <c r="BG181" s="214">
        <f>IF(N181="zákl. přenesená",J181,0)</f>
        <v>0</v>
      </c>
      <c r="BH181" s="214">
        <f>IF(N181="sníž. přenesená",J181,0)</f>
        <v>0</v>
      </c>
      <c r="BI181" s="214">
        <f>IF(N181="nulová",J181,0)</f>
        <v>0</v>
      </c>
      <c r="BJ181" s="25" t="s">
        <v>82</v>
      </c>
      <c r="BK181" s="214">
        <f>ROUND(I181*H181,2)</f>
        <v>0</v>
      </c>
      <c r="BL181" s="25" t="s">
        <v>375</v>
      </c>
      <c r="BM181" s="25" t="s">
        <v>750</v>
      </c>
    </row>
    <row r="182" spans="2:65" s="1" customFormat="1" ht="27">
      <c r="B182" s="42"/>
      <c r="C182" s="64"/>
      <c r="D182" s="223" t="s">
        <v>1656</v>
      </c>
      <c r="E182" s="64"/>
      <c r="F182" s="292" t="s">
        <v>14644</v>
      </c>
      <c r="G182" s="64"/>
      <c r="H182" s="64"/>
      <c r="I182" s="173"/>
      <c r="J182" s="64"/>
      <c r="K182" s="64"/>
      <c r="L182" s="62"/>
      <c r="M182" s="291"/>
      <c r="N182" s="43"/>
      <c r="O182" s="43"/>
      <c r="P182" s="43"/>
      <c r="Q182" s="43"/>
      <c r="R182" s="43"/>
      <c r="S182" s="43"/>
      <c r="T182" s="79"/>
      <c r="AT182" s="25" t="s">
        <v>1656</v>
      </c>
      <c r="AU182" s="25" t="s">
        <v>82</v>
      </c>
    </row>
    <row r="183" spans="2:65" s="11" customFormat="1" ht="37.35" customHeight="1">
      <c r="B183" s="186"/>
      <c r="C183" s="187"/>
      <c r="D183" s="200" t="s">
        <v>73</v>
      </c>
      <c r="E183" s="296" t="s">
        <v>5458</v>
      </c>
      <c r="F183" s="296" t="s">
        <v>14717</v>
      </c>
      <c r="G183" s="187"/>
      <c r="H183" s="187"/>
      <c r="I183" s="190"/>
      <c r="J183" s="297">
        <f>BK183</f>
        <v>0</v>
      </c>
      <c r="K183" s="187"/>
      <c r="L183" s="192"/>
      <c r="M183" s="193"/>
      <c r="N183" s="194"/>
      <c r="O183" s="194"/>
      <c r="P183" s="195">
        <f>SUM(P184:P199)</f>
        <v>0</v>
      </c>
      <c r="Q183" s="194"/>
      <c r="R183" s="195">
        <f>SUM(R184:R199)</f>
        <v>0</v>
      </c>
      <c r="S183" s="194"/>
      <c r="T183" s="196">
        <f>SUM(T184:T199)</f>
        <v>0</v>
      </c>
      <c r="AR183" s="197" t="s">
        <v>84</v>
      </c>
      <c r="AT183" s="198" t="s">
        <v>73</v>
      </c>
      <c r="AU183" s="198" t="s">
        <v>74</v>
      </c>
      <c r="AY183" s="197" t="s">
        <v>308</v>
      </c>
      <c r="BK183" s="199">
        <f>SUM(BK184:BK199)</f>
        <v>0</v>
      </c>
    </row>
    <row r="184" spans="2:65" s="1" customFormat="1" ht="22.5" customHeight="1">
      <c r="B184" s="42"/>
      <c r="C184" s="203" t="s">
        <v>613</v>
      </c>
      <c r="D184" s="203" t="s">
        <v>311</v>
      </c>
      <c r="E184" s="204" t="s">
        <v>9554</v>
      </c>
      <c r="F184" s="205" t="s">
        <v>14616</v>
      </c>
      <c r="G184" s="206" t="s">
        <v>578</v>
      </c>
      <c r="H184" s="207">
        <v>1</v>
      </c>
      <c r="I184" s="208"/>
      <c r="J184" s="209">
        <f>ROUND(I184*H184,2)</f>
        <v>0</v>
      </c>
      <c r="K184" s="205" t="s">
        <v>21</v>
      </c>
      <c r="L184" s="62"/>
      <c r="M184" s="210" t="s">
        <v>21</v>
      </c>
      <c r="N184" s="211" t="s">
        <v>45</v>
      </c>
      <c r="O184" s="43"/>
      <c r="P184" s="212">
        <f>O184*H184</f>
        <v>0</v>
      </c>
      <c r="Q184" s="212">
        <v>0</v>
      </c>
      <c r="R184" s="212">
        <f>Q184*H184</f>
        <v>0</v>
      </c>
      <c r="S184" s="212">
        <v>0</v>
      </c>
      <c r="T184" s="213">
        <f>S184*H184</f>
        <v>0</v>
      </c>
      <c r="AR184" s="25" t="s">
        <v>375</v>
      </c>
      <c r="AT184" s="25" t="s">
        <v>311</v>
      </c>
      <c r="AU184" s="25" t="s">
        <v>82</v>
      </c>
      <c r="AY184" s="25" t="s">
        <v>308</v>
      </c>
      <c r="BE184" s="214">
        <f>IF(N184="základní",J184,0)</f>
        <v>0</v>
      </c>
      <c r="BF184" s="214">
        <f>IF(N184="snížená",J184,0)</f>
        <v>0</v>
      </c>
      <c r="BG184" s="214">
        <f>IF(N184="zákl. přenesená",J184,0)</f>
        <v>0</v>
      </c>
      <c r="BH184" s="214">
        <f>IF(N184="sníž. přenesená",J184,0)</f>
        <v>0</v>
      </c>
      <c r="BI184" s="214">
        <f>IF(N184="nulová",J184,0)</f>
        <v>0</v>
      </c>
      <c r="BJ184" s="25" t="s">
        <v>82</v>
      </c>
      <c r="BK184" s="214">
        <f>ROUND(I184*H184,2)</f>
        <v>0</v>
      </c>
      <c r="BL184" s="25" t="s">
        <v>375</v>
      </c>
      <c r="BM184" s="25" t="s">
        <v>1248</v>
      </c>
    </row>
    <row r="185" spans="2:65" s="1" customFormat="1" ht="27">
      <c r="B185" s="42"/>
      <c r="C185" s="64"/>
      <c r="D185" s="246" t="s">
        <v>1656</v>
      </c>
      <c r="E185" s="64"/>
      <c r="F185" s="290" t="s">
        <v>14714</v>
      </c>
      <c r="G185" s="64"/>
      <c r="H185" s="64"/>
      <c r="I185" s="173"/>
      <c r="J185" s="64"/>
      <c r="K185" s="64"/>
      <c r="L185" s="62"/>
      <c r="M185" s="291"/>
      <c r="N185" s="43"/>
      <c r="O185" s="43"/>
      <c r="P185" s="43"/>
      <c r="Q185" s="43"/>
      <c r="R185" s="43"/>
      <c r="S185" s="43"/>
      <c r="T185" s="79"/>
      <c r="AT185" s="25" t="s">
        <v>1656</v>
      </c>
      <c r="AU185" s="25" t="s">
        <v>82</v>
      </c>
    </row>
    <row r="186" spans="2:65" s="1" customFormat="1" ht="22.5" customHeight="1">
      <c r="B186" s="42"/>
      <c r="C186" s="203" t="s">
        <v>619</v>
      </c>
      <c r="D186" s="203" t="s">
        <v>311</v>
      </c>
      <c r="E186" s="204" t="s">
        <v>9555</v>
      </c>
      <c r="F186" s="205" t="s">
        <v>14618</v>
      </c>
      <c r="G186" s="206" t="s">
        <v>578</v>
      </c>
      <c r="H186" s="207">
        <v>1</v>
      </c>
      <c r="I186" s="208"/>
      <c r="J186" s="209">
        <f>ROUND(I186*H186,2)</f>
        <v>0</v>
      </c>
      <c r="K186" s="205" t="s">
        <v>21</v>
      </c>
      <c r="L186" s="62"/>
      <c r="M186" s="210" t="s">
        <v>21</v>
      </c>
      <c r="N186" s="211" t="s">
        <v>45</v>
      </c>
      <c r="O186" s="43"/>
      <c r="P186" s="212">
        <f>O186*H186</f>
        <v>0</v>
      </c>
      <c r="Q186" s="212">
        <v>0</v>
      </c>
      <c r="R186" s="212">
        <f>Q186*H186</f>
        <v>0</v>
      </c>
      <c r="S186" s="212">
        <v>0</v>
      </c>
      <c r="T186" s="213">
        <f>S186*H186</f>
        <v>0</v>
      </c>
      <c r="AR186" s="25" t="s">
        <v>375</v>
      </c>
      <c r="AT186" s="25" t="s">
        <v>311</v>
      </c>
      <c r="AU186" s="25" t="s">
        <v>82</v>
      </c>
      <c r="AY186" s="25" t="s">
        <v>308</v>
      </c>
      <c r="BE186" s="214">
        <f>IF(N186="základní",J186,0)</f>
        <v>0</v>
      </c>
      <c r="BF186" s="214">
        <f>IF(N186="snížená",J186,0)</f>
        <v>0</v>
      </c>
      <c r="BG186" s="214">
        <f>IF(N186="zákl. přenesená",J186,0)</f>
        <v>0</v>
      </c>
      <c r="BH186" s="214">
        <f>IF(N186="sníž. přenesená",J186,0)</f>
        <v>0</v>
      </c>
      <c r="BI186" s="214">
        <f>IF(N186="nulová",J186,0)</f>
        <v>0</v>
      </c>
      <c r="BJ186" s="25" t="s">
        <v>82</v>
      </c>
      <c r="BK186" s="214">
        <f>ROUND(I186*H186,2)</f>
        <v>0</v>
      </c>
      <c r="BL186" s="25" t="s">
        <v>375</v>
      </c>
      <c r="BM186" s="25" t="s">
        <v>570</v>
      </c>
    </row>
    <row r="187" spans="2:65" s="1" customFormat="1" ht="27">
      <c r="B187" s="42"/>
      <c r="C187" s="64"/>
      <c r="D187" s="246" t="s">
        <v>1656</v>
      </c>
      <c r="E187" s="64"/>
      <c r="F187" s="290" t="s">
        <v>14619</v>
      </c>
      <c r="G187" s="64"/>
      <c r="H187" s="64"/>
      <c r="I187" s="173"/>
      <c r="J187" s="64"/>
      <c r="K187" s="64"/>
      <c r="L187" s="62"/>
      <c r="M187" s="291"/>
      <c r="N187" s="43"/>
      <c r="O187" s="43"/>
      <c r="P187" s="43"/>
      <c r="Q187" s="43"/>
      <c r="R187" s="43"/>
      <c r="S187" s="43"/>
      <c r="T187" s="79"/>
      <c r="AT187" s="25" t="s">
        <v>1656</v>
      </c>
      <c r="AU187" s="25" t="s">
        <v>82</v>
      </c>
    </row>
    <row r="188" spans="2:65" s="1" customFormat="1" ht="22.5" customHeight="1">
      <c r="B188" s="42"/>
      <c r="C188" s="203" t="s">
        <v>624</v>
      </c>
      <c r="D188" s="203" t="s">
        <v>311</v>
      </c>
      <c r="E188" s="204" t="s">
        <v>9556</v>
      </c>
      <c r="F188" s="205" t="s">
        <v>14620</v>
      </c>
      <c r="G188" s="206" t="s">
        <v>578</v>
      </c>
      <c r="H188" s="207">
        <v>2</v>
      </c>
      <c r="I188" s="208"/>
      <c r="J188" s="209">
        <f>ROUND(I188*H188,2)</f>
        <v>0</v>
      </c>
      <c r="K188" s="205" t="s">
        <v>21</v>
      </c>
      <c r="L188" s="62"/>
      <c r="M188" s="210" t="s">
        <v>21</v>
      </c>
      <c r="N188" s="211" t="s">
        <v>45</v>
      </c>
      <c r="O188" s="43"/>
      <c r="P188" s="212">
        <f>O188*H188</f>
        <v>0</v>
      </c>
      <c r="Q188" s="212">
        <v>0</v>
      </c>
      <c r="R188" s="212">
        <f>Q188*H188</f>
        <v>0</v>
      </c>
      <c r="S188" s="212">
        <v>0</v>
      </c>
      <c r="T188" s="213">
        <f>S188*H188</f>
        <v>0</v>
      </c>
      <c r="AR188" s="25" t="s">
        <v>375</v>
      </c>
      <c r="AT188" s="25" t="s">
        <v>311</v>
      </c>
      <c r="AU188" s="25" t="s">
        <v>82</v>
      </c>
      <c r="AY188" s="25" t="s">
        <v>308</v>
      </c>
      <c r="BE188" s="214">
        <f>IF(N188="základní",J188,0)</f>
        <v>0</v>
      </c>
      <c r="BF188" s="214">
        <f>IF(N188="snížená",J188,0)</f>
        <v>0</v>
      </c>
      <c r="BG188" s="214">
        <f>IF(N188="zákl. přenesená",J188,0)</f>
        <v>0</v>
      </c>
      <c r="BH188" s="214">
        <f>IF(N188="sníž. přenesená",J188,0)</f>
        <v>0</v>
      </c>
      <c r="BI188" s="214">
        <f>IF(N188="nulová",J188,0)</f>
        <v>0</v>
      </c>
      <c r="BJ188" s="25" t="s">
        <v>82</v>
      </c>
      <c r="BK188" s="214">
        <f>ROUND(I188*H188,2)</f>
        <v>0</v>
      </c>
      <c r="BL188" s="25" t="s">
        <v>375</v>
      </c>
      <c r="BM188" s="25" t="s">
        <v>2042</v>
      </c>
    </row>
    <row r="189" spans="2:65" s="1" customFormat="1" ht="22.5" customHeight="1">
      <c r="B189" s="42"/>
      <c r="C189" s="203" t="s">
        <v>632</v>
      </c>
      <c r="D189" s="203" t="s">
        <v>311</v>
      </c>
      <c r="E189" s="204" t="s">
        <v>9557</v>
      </c>
      <c r="F189" s="205" t="s">
        <v>14621</v>
      </c>
      <c r="G189" s="206" t="s">
        <v>578</v>
      </c>
      <c r="H189" s="207">
        <v>1</v>
      </c>
      <c r="I189" s="208"/>
      <c r="J189" s="209">
        <f>ROUND(I189*H189,2)</f>
        <v>0</v>
      </c>
      <c r="K189" s="205" t="s">
        <v>21</v>
      </c>
      <c r="L189" s="62"/>
      <c r="M189" s="210" t="s">
        <v>21</v>
      </c>
      <c r="N189" s="211" t="s">
        <v>45</v>
      </c>
      <c r="O189" s="43"/>
      <c r="P189" s="212">
        <f>O189*H189</f>
        <v>0</v>
      </c>
      <c r="Q189" s="212">
        <v>0</v>
      </c>
      <c r="R189" s="212">
        <f>Q189*H189</f>
        <v>0</v>
      </c>
      <c r="S189" s="212">
        <v>0</v>
      </c>
      <c r="T189" s="213">
        <f>S189*H189</f>
        <v>0</v>
      </c>
      <c r="AR189" s="25" t="s">
        <v>375</v>
      </c>
      <c r="AT189" s="25" t="s">
        <v>311</v>
      </c>
      <c r="AU189" s="25" t="s">
        <v>82</v>
      </c>
      <c r="AY189" s="25" t="s">
        <v>308</v>
      </c>
      <c r="BE189" s="214">
        <f>IF(N189="základní",J189,0)</f>
        <v>0</v>
      </c>
      <c r="BF189" s="214">
        <f>IF(N189="snížená",J189,0)</f>
        <v>0</v>
      </c>
      <c r="BG189" s="214">
        <f>IF(N189="zákl. přenesená",J189,0)</f>
        <v>0</v>
      </c>
      <c r="BH189" s="214">
        <f>IF(N189="sníž. přenesená",J189,0)</f>
        <v>0</v>
      </c>
      <c r="BI189" s="214">
        <f>IF(N189="nulová",J189,0)</f>
        <v>0</v>
      </c>
      <c r="BJ189" s="25" t="s">
        <v>82</v>
      </c>
      <c r="BK189" s="214">
        <f>ROUND(I189*H189,2)</f>
        <v>0</v>
      </c>
      <c r="BL189" s="25" t="s">
        <v>375</v>
      </c>
      <c r="BM189" s="25" t="s">
        <v>2048</v>
      </c>
    </row>
    <row r="190" spans="2:65" s="1" customFormat="1" ht="27">
      <c r="B190" s="42"/>
      <c r="C190" s="64"/>
      <c r="D190" s="246" t="s">
        <v>1656</v>
      </c>
      <c r="E190" s="64"/>
      <c r="F190" s="290" t="s">
        <v>14622</v>
      </c>
      <c r="G190" s="64"/>
      <c r="H190" s="64"/>
      <c r="I190" s="173"/>
      <c r="J190" s="64"/>
      <c r="K190" s="64"/>
      <c r="L190" s="62"/>
      <c r="M190" s="291"/>
      <c r="N190" s="43"/>
      <c r="O190" s="43"/>
      <c r="P190" s="43"/>
      <c r="Q190" s="43"/>
      <c r="R190" s="43"/>
      <c r="S190" s="43"/>
      <c r="T190" s="79"/>
      <c r="AT190" s="25" t="s">
        <v>1656</v>
      </c>
      <c r="AU190" s="25" t="s">
        <v>82</v>
      </c>
    </row>
    <row r="191" spans="2:65" s="1" customFormat="1" ht="22.5" customHeight="1">
      <c r="B191" s="42"/>
      <c r="C191" s="203" t="s">
        <v>638</v>
      </c>
      <c r="D191" s="203" t="s">
        <v>311</v>
      </c>
      <c r="E191" s="204" t="s">
        <v>9558</v>
      </c>
      <c r="F191" s="205" t="s">
        <v>14623</v>
      </c>
      <c r="G191" s="206" t="s">
        <v>578</v>
      </c>
      <c r="H191" s="207">
        <v>1</v>
      </c>
      <c r="I191" s="208"/>
      <c r="J191" s="209">
        <f>ROUND(I191*H191,2)</f>
        <v>0</v>
      </c>
      <c r="K191" s="205" t="s">
        <v>21</v>
      </c>
      <c r="L191" s="62"/>
      <c r="M191" s="210" t="s">
        <v>21</v>
      </c>
      <c r="N191" s="211" t="s">
        <v>45</v>
      </c>
      <c r="O191" s="43"/>
      <c r="P191" s="212">
        <f>O191*H191</f>
        <v>0</v>
      </c>
      <c r="Q191" s="212">
        <v>0</v>
      </c>
      <c r="R191" s="212">
        <f>Q191*H191</f>
        <v>0</v>
      </c>
      <c r="S191" s="212">
        <v>0</v>
      </c>
      <c r="T191" s="213">
        <f>S191*H191</f>
        <v>0</v>
      </c>
      <c r="AR191" s="25" t="s">
        <v>375</v>
      </c>
      <c r="AT191" s="25" t="s">
        <v>311</v>
      </c>
      <c r="AU191" s="25" t="s">
        <v>82</v>
      </c>
      <c r="AY191" s="25" t="s">
        <v>308</v>
      </c>
      <c r="BE191" s="214">
        <f>IF(N191="základní",J191,0)</f>
        <v>0</v>
      </c>
      <c r="BF191" s="214">
        <f>IF(N191="snížená",J191,0)</f>
        <v>0</v>
      </c>
      <c r="BG191" s="214">
        <f>IF(N191="zákl. přenesená",J191,0)</f>
        <v>0</v>
      </c>
      <c r="BH191" s="214">
        <f>IF(N191="sníž. přenesená",J191,0)</f>
        <v>0</v>
      </c>
      <c r="BI191" s="214">
        <f>IF(N191="nulová",J191,0)</f>
        <v>0</v>
      </c>
      <c r="BJ191" s="25" t="s">
        <v>82</v>
      </c>
      <c r="BK191" s="214">
        <f>ROUND(I191*H191,2)</f>
        <v>0</v>
      </c>
      <c r="BL191" s="25" t="s">
        <v>375</v>
      </c>
      <c r="BM191" s="25" t="s">
        <v>2055</v>
      </c>
    </row>
    <row r="192" spans="2:65" s="1" customFormat="1" ht="27">
      <c r="B192" s="42"/>
      <c r="C192" s="64"/>
      <c r="D192" s="246" t="s">
        <v>1656</v>
      </c>
      <c r="E192" s="64"/>
      <c r="F192" s="290" t="s">
        <v>14675</v>
      </c>
      <c r="G192" s="64"/>
      <c r="H192" s="64"/>
      <c r="I192" s="173"/>
      <c r="J192" s="64"/>
      <c r="K192" s="64"/>
      <c r="L192" s="62"/>
      <c r="M192" s="291"/>
      <c r="N192" s="43"/>
      <c r="O192" s="43"/>
      <c r="P192" s="43"/>
      <c r="Q192" s="43"/>
      <c r="R192" s="43"/>
      <c r="S192" s="43"/>
      <c r="T192" s="79"/>
      <c r="AT192" s="25" t="s">
        <v>1656</v>
      </c>
      <c r="AU192" s="25" t="s">
        <v>82</v>
      </c>
    </row>
    <row r="193" spans="2:65" s="1" customFormat="1" ht="22.5" customHeight="1">
      <c r="B193" s="42"/>
      <c r="C193" s="203" t="s">
        <v>644</v>
      </c>
      <c r="D193" s="203" t="s">
        <v>311</v>
      </c>
      <c r="E193" s="204" t="s">
        <v>9559</v>
      </c>
      <c r="F193" s="205" t="s">
        <v>14625</v>
      </c>
      <c r="G193" s="206" t="s">
        <v>578</v>
      </c>
      <c r="H193" s="207">
        <v>1</v>
      </c>
      <c r="I193" s="208"/>
      <c r="J193" s="209">
        <f>ROUND(I193*H193,2)</f>
        <v>0</v>
      </c>
      <c r="K193" s="205" t="s">
        <v>21</v>
      </c>
      <c r="L193" s="62"/>
      <c r="M193" s="210" t="s">
        <v>21</v>
      </c>
      <c r="N193" s="211" t="s">
        <v>45</v>
      </c>
      <c r="O193" s="43"/>
      <c r="P193" s="212">
        <f>O193*H193</f>
        <v>0</v>
      </c>
      <c r="Q193" s="212">
        <v>0</v>
      </c>
      <c r="R193" s="212">
        <f>Q193*H193</f>
        <v>0</v>
      </c>
      <c r="S193" s="212">
        <v>0</v>
      </c>
      <c r="T193" s="213">
        <f>S193*H193</f>
        <v>0</v>
      </c>
      <c r="AR193" s="25" t="s">
        <v>375</v>
      </c>
      <c r="AT193" s="25" t="s">
        <v>311</v>
      </c>
      <c r="AU193" s="25" t="s">
        <v>82</v>
      </c>
      <c r="AY193" s="25" t="s">
        <v>308</v>
      </c>
      <c r="BE193" s="214">
        <f>IF(N193="základní",J193,0)</f>
        <v>0</v>
      </c>
      <c r="BF193" s="214">
        <f>IF(N193="snížená",J193,0)</f>
        <v>0</v>
      </c>
      <c r="BG193" s="214">
        <f>IF(N193="zákl. přenesená",J193,0)</f>
        <v>0</v>
      </c>
      <c r="BH193" s="214">
        <f>IF(N193="sníž. přenesená",J193,0)</f>
        <v>0</v>
      </c>
      <c r="BI193" s="214">
        <f>IF(N193="nulová",J193,0)</f>
        <v>0</v>
      </c>
      <c r="BJ193" s="25" t="s">
        <v>82</v>
      </c>
      <c r="BK193" s="214">
        <f>ROUND(I193*H193,2)</f>
        <v>0</v>
      </c>
      <c r="BL193" s="25" t="s">
        <v>375</v>
      </c>
      <c r="BM193" s="25" t="s">
        <v>2061</v>
      </c>
    </row>
    <row r="194" spans="2:65" s="1" customFormat="1" ht="22.5" customHeight="1">
      <c r="B194" s="42"/>
      <c r="C194" s="203" t="s">
        <v>649</v>
      </c>
      <c r="D194" s="203" t="s">
        <v>311</v>
      </c>
      <c r="E194" s="204" t="s">
        <v>9560</v>
      </c>
      <c r="F194" s="205" t="s">
        <v>14626</v>
      </c>
      <c r="G194" s="206" t="s">
        <v>578</v>
      </c>
      <c r="H194" s="207">
        <v>1</v>
      </c>
      <c r="I194" s="208"/>
      <c r="J194" s="209">
        <f>ROUND(I194*H194,2)</f>
        <v>0</v>
      </c>
      <c r="K194" s="205" t="s">
        <v>21</v>
      </c>
      <c r="L194" s="62"/>
      <c r="M194" s="210" t="s">
        <v>21</v>
      </c>
      <c r="N194" s="211" t="s">
        <v>45</v>
      </c>
      <c r="O194" s="43"/>
      <c r="P194" s="212">
        <f>O194*H194</f>
        <v>0</v>
      </c>
      <c r="Q194" s="212">
        <v>0</v>
      </c>
      <c r="R194" s="212">
        <f>Q194*H194</f>
        <v>0</v>
      </c>
      <c r="S194" s="212">
        <v>0</v>
      </c>
      <c r="T194" s="213">
        <f>S194*H194</f>
        <v>0</v>
      </c>
      <c r="AR194" s="25" t="s">
        <v>375</v>
      </c>
      <c r="AT194" s="25" t="s">
        <v>311</v>
      </c>
      <c r="AU194" s="25" t="s">
        <v>82</v>
      </c>
      <c r="AY194" s="25" t="s">
        <v>308</v>
      </c>
      <c r="BE194" s="214">
        <f>IF(N194="základní",J194,0)</f>
        <v>0</v>
      </c>
      <c r="BF194" s="214">
        <f>IF(N194="snížená",J194,0)</f>
        <v>0</v>
      </c>
      <c r="BG194" s="214">
        <f>IF(N194="zákl. přenesená",J194,0)</f>
        <v>0</v>
      </c>
      <c r="BH194" s="214">
        <f>IF(N194="sníž. přenesená",J194,0)</f>
        <v>0</v>
      </c>
      <c r="BI194" s="214">
        <f>IF(N194="nulová",J194,0)</f>
        <v>0</v>
      </c>
      <c r="BJ194" s="25" t="s">
        <v>82</v>
      </c>
      <c r="BK194" s="214">
        <f>ROUND(I194*H194,2)</f>
        <v>0</v>
      </c>
      <c r="BL194" s="25" t="s">
        <v>375</v>
      </c>
      <c r="BM194" s="25" t="s">
        <v>2067</v>
      </c>
    </row>
    <row r="195" spans="2:65" s="1" customFormat="1" ht="27">
      <c r="B195" s="42"/>
      <c r="C195" s="64"/>
      <c r="D195" s="246" t="s">
        <v>1656</v>
      </c>
      <c r="E195" s="64"/>
      <c r="F195" s="290" t="s">
        <v>14667</v>
      </c>
      <c r="G195" s="64"/>
      <c r="H195" s="64"/>
      <c r="I195" s="173"/>
      <c r="J195" s="64"/>
      <c r="K195" s="64"/>
      <c r="L195" s="62"/>
      <c r="M195" s="291"/>
      <c r="N195" s="43"/>
      <c r="O195" s="43"/>
      <c r="P195" s="43"/>
      <c r="Q195" s="43"/>
      <c r="R195" s="43"/>
      <c r="S195" s="43"/>
      <c r="T195" s="79"/>
      <c r="AT195" s="25" t="s">
        <v>1656</v>
      </c>
      <c r="AU195" s="25" t="s">
        <v>82</v>
      </c>
    </row>
    <row r="196" spans="2:65" s="1" customFormat="1" ht="22.5" customHeight="1">
      <c r="B196" s="42"/>
      <c r="C196" s="203" t="s">
        <v>653</v>
      </c>
      <c r="D196" s="203" t="s">
        <v>311</v>
      </c>
      <c r="E196" s="204" t="s">
        <v>9561</v>
      </c>
      <c r="F196" s="205" t="s">
        <v>14628</v>
      </c>
      <c r="G196" s="206" t="s">
        <v>578</v>
      </c>
      <c r="H196" s="207">
        <v>1</v>
      </c>
      <c r="I196" s="208"/>
      <c r="J196" s="209">
        <f>ROUND(I196*H196,2)</f>
        <v>0</v>
      </c>
      <c r="K196" s="205" t="s">
        <v>21</v>
      </c>
      <c r="L196" s="62"/>
      <c r="M196" s="210" t="s">
        <v>21</v>
      </c>
      <c r="N196" s="211" t="s">
        <v>45</v>
      </c>
      <c r="O196" s="43"/>
      <c r="P196" s="212">
        <f>O196*H196</f>
        <v>0</v>
      </c>
      <c r="Q196" s="212">
        <v>0</v>
      </c>
      <c r="R196" s="212">
        <f>Q196*H196</f>
        <v>0</v>
      </c>
      <c r="S196" s="212">
        <v>0</v>
      </c>
      <c r="T196" s="213">
        <f>S196*H196</f>
        <v>0</v>
      </c>
      <c r="AR196" s="25" t="s">
        <v>375</v>
      </c>
      <c r="AT196" s="25" t="s">
        <v>311</v>
      </c>
      <c r="AU196" s="25" t="s">
        <v>82</v>
      </c>
      <c r="AY196" s="25" t="s">
        <v>308</v>
      </c>
      <c r="BE196" s="214">
        <f>IF(N196="základní",J196,0)</f>
        <v>0</v>
      </c>
      <c r="BF196" s="214">
        <f>IF(N196="snížená",J196,0)</f>
        <v>0</v>
      </c>
      <c r="BG196" s="214">
        <f>IF(N196="zákl. přenesená",J196,0)</f>
        <v>0</v>
      </c>
      <c r="BH196" s="214">
        <f>IF(N196="sníž. přenesená",J196,0)</f>
        <v>0</v>
      </c>
      <c r="BI196" s="214">
        <f>IF(N196="nulová",J196,0)</f>
        <v>0</v>
      </c>
      <c r="BJ196" s="25" t="s">
        <v>82</v>
      </c>
      <c r="BK196" s="214">
        <f>ROUND(I196*H196,2)</f>
        <v>0</v>
      </c>
      <c r="BL196" s="25" t="s">
        <v>375</v>
      </c>
      <c r="BM196" s="25" t="s">
        <v>2075</v>
      </c>
    </row>
    <row r="197" spans="2:65" s="1" customFormat="1" ht="27">
      <c r="B197" s="42"/>
      <c r="C197" s="64"/>
      <c r="D197" s="246" t="s">
        <v>1656</v>
      </c>
      <c r="E197" s="64"/>
      <c r="F197" s="290" t="s">
        <v>14668</v>
      </c>
      <c r="G197" s="64"/>
      <c r="H197" s="64"/>
      <c r="I197" s="173"/>
      <c r="J197" s="64"/>
      <c r="K197" s="64"/>
      <c r="L197" s="62"/>
      <c r="M197" s="291"/>
      <c r="N197" s="43"/>
      <c r="O197" s="43"/>
      <c r="P197" s="43"/>
      <c r="Q197" s="43"/>
      <c r="R197" s="43"/>
      <c r="S197" s="43"/>
      <c r="T197" s="79"/>
      <c r="AT197" s="25" t="s">
        <v>1656</v>
      </c>
      <c r="AU197" s="25" t="s">
        <v>82</v>
      </c>
    </row>
    <row r="198" spans="2:65" s="1" customFormat="1" ht="22.5" customHeight="1">
      <c r="B198" s="42"/>
      <c r="C198" s="203" t="s">
        <v>657</v>
      </c>
      <c r="D198" s="203" t="s">
        <v>311</v>
      </c>
      <c r="E198" s="204" t="s">
        <v>9562</v>
      </c>
      <c r="F198" s="205" t="s">
        <v>14630</v>
      </c>
      <c r="G198" s="206" t="s">
        <v>578</v>
      </c>
      <c r="H198" s="207">
        <v>1</v>
      </c>
      <c r="I198" s="208"/>
      <c r="J198" s="209">
        <f>ROUND(I198*H198,2)</f>
        <v>0</v>
      </c>
      <c r="K198" s="205" t="s">
        <v>21</v>
      </c>
      <c r="L198" s="62"/>
      <c r="M198" s="210" t="s">
        <v>21</v>
      </c>
      <c r="N198" s="211" t="s">
        <v>45</v>
      </c>
      <c r="O198" s="43"/>
      <c r="P198" s="212">
        <f>O198*H198</f>
        <v>0</v>
      </c>
      <c r="Q198" s="212">
        <v>0</v>
      </c>
      <c r="R198" s="212">
        <f>Q198*H198</f>
        <v>0</v>
      </c>
      <c r="S198" s="212">
        <v>0</v>
      </c>
      <c r="T198" s="213">
        <f>S198*H198</f>
        <v>0</v>
      </c>
      <c r="AR198" s="25" t="s">
        <v>375</v>
      </c>
      <c r="AT198" s="25" t="s">
        <v>311</v>
      </c>
      <c r="AU198" s="25" t="s">
        <v>82</v>
      </c>
      <c r="AY198" s="25" t="s">
        <v>308</v>
      </c>
      <c r="BE198" s="214">
        <f>IF(N198="základní",J198,0)</f>
        <v>0</v>
      </c>
      <c r="BF198" s="214">
        <f>IF(N198="snížená",J198,0)</f>
        <v>0</v>
      </c>
      <c r="BG198" s="214">
        <f>IF(N198="zákl. přenesená",J198,0)</f>
        <v>0</v>
      </c>
      <c r="BH198" s="214">
        <f>IF(N198="sníž. přenesená",J198,0)</f>
        <v>0</v>
      </c>
      <c r="BI198" s="214">
        <f>IF(N198="nulová",J198,0)</f>
        <v>0</v>
      </c>
      <c r="BJ198" s="25" t="s">
        <v>82</v>
      </c>
      <c r="BK198" s="214">
        <f>ROUND(I198*H198,2)</f>
        <v>0</v>
      </c>
      <c r="BL198" s="25" t="s">
        <v>375</v>
      </c>
      <c r="BM198" s="25" t="s">
        <v>2084</v>
      </c>
    </row>
    <row r="199" spans="2:65" s="1" customFormat="1" ht="27">
      <c r="B199" s="42"/>
      <c r="C199" s="64"/>
      <c r="D199" s="223" t="s">
        <v>1656</v>
      </c>
      <c r="E199" s="64"/>
      <c r="F199" s="292" t="s">
        <v>14644</v>
      </c>
      <c r="G199" s="64"/>
      <c r="H199" s="64"/>
      <c r="I199" s="173"/>
      <c r="J199" s="64"/>
      <c r="K199" s="64"/>
      <c r="L199" s="62"/>
      <c r="M199" s="291"/>
      <c r="N199" s="43"/>
      <c r="O199" s="43"/>
      <c r="P199" s="43"/>
      <c r="Q199" s="43"/>
      <c r="R199" s="43"/>
      <c r="S199" s="43"/>
      <c r="T199" s="79"/>
      <c r="AT199" s="25" t="s">
        <v>1656</v>
      </c>
      <c r="AU199" s="25" t="s">
        <v>82</v>
      </c>
    </row>
    <row r="200" spans="2:65" s="11" customFormat="1" ht="37.35" customHeight="1">
      <c r="B200" s="186"/>
      <c r="C200" s="187"/>
      <c r="D200" s="200" t="s">
        <v>73</v>
      </c>
      <c r="E200" s="296" t="s">
        <v>5464</v>
      </c>
      <c r="F200" s="296" t="s">
        <v>14762</v>
      </c>
      <c r="G200" s="187"/>
      <c r="H200" s="187"/>
      <c r="I200" s="190"/>
      <c r="J200" s="297">
        <f>BK200</f>
        <v>0</v>
      </c>
      <c r="K200" s="187"/>
      <c r="L200" s="192"/>
      <c r="M200" s="193"/>
      <c r="N200" s="194"/>
      <c r="O200" s="194"/>
      <c r="P200" s="195">
        <f>SUM(P201:P206)</f>
        <v>0</v>
      </c>
      <c r="Q200" s="194"/>
      <c r="R200" s="195">
        <f>SUM(R201:R206)</f>
        <v>0</v>
      </c>
      <c r="S200" s="194"/>
      <c r="T200" s="196">
        <f>SUM(T201:T206)</f>
        <v>0</v>
      </c>
      <c r="AR200" s="197" t="s">
        <v>84</v>
      </c>
      <c r="AT200" s="198" t="s">
        <v>73</v>
      </c>
      <c r="AU200" s="198" t="s">
        <v>74</v>
      </c>
      <c r="AY200" s="197" t="s">
        <v>308</v>
      </c>
      <c r="BK200" s="199">
        <f>SUM(BK201:BK206)</f>
        <v>0</v>
      </c>
    </row>
    <row r="201" spans="2:65" s="1" customFormat="1" ht="22.5" customHeight="1">
      <c r="B201" s="42"/>
      <c r="C201" s="203" t="s">
        <v>661</v>
      </c>
      <c r="D201" s="203" t="s">
        <v>311</v>
      </c>
      <c r="E201" s="204" t="s">
        <v>5832</v>
      </c>
      <c r="F201" s="205" t="s">
        <v>14645</v>
      </c>
      <c r="G201" s="206" t="s">
        <v>578</v>
      </c>
      <c r="H201" s="207">
        <v>1</v>
      </c>
      <c r="I201" s="208"/>
      <c r="J201" s="209">
        <f>ROUND(I201*H201,2)</f>
        <v>0</v>
      </c>
      <c r="K201" s="205" t="s">
        <v>21</v>
      </c>
      <c r="L201" s="62"/>
      <c r="M201" s="210" t="s">
        <v>21</v>
      </c>
      <c r="N201" s="211" t="s">
        <v>45</v>
      </c>
      <c r="O201" s="43"/>
      <c r="P201" s="212">
        <f>O201*H201</f>
        <v>0</v>
      </c>
      <c r="Q201" s="212">
        <v>0</v>
      </c>
      <c r="R201" s="212">
        <f>Q201*H201</f>
        <v>0</v>
      </c>
      <c r="S201" s="212">
        <v>0</v>
      </c>
      <c r="T201" s="213">
        <f>S201*H201</f>
        <v>0</v>
      </c>
      <c r="AR201" s="25" t="s">
        <v>375</v>
      </c>
      <c r="AT201" s="25" t="s">
        <v>311</v>
      </c>
      <c r="AU201" s="25" t="s">
        <v>82</v>
      </c>
      <c r="AY201" s="25" t="s">
        <v>308</v>
      </c>
      <c r="BE201" s="214">
        <f>IF(N201="základní",J201,0)</f>
        <v>0</v>
      </c>
      <c r="BF201" s="214">
        <f>IF(N201="snížená",J201,0)</f>
        <v>0</v>
      </c>
      <c r="BG201" s="214">
        <f>IF(N201="zákl. přenesená",J201,0)</f>
        <v>0</v>
      </c>
      <c r="BH201" s="214">
        <f>IF(N201="sníž. přenesená",J201,0)</f>
        <v>0</v>
      </c>
      <c r="BI201" s="214">
        <f>IF(N201="nulová",J201,0)</f>
        <v>0</v>
      </c>
      <c r="BJ201" s="25" t="s">
        <v>82</v>
      </c>
      <c r="BK201" s="214">
        <f>ROUND(I201*H201,2)</f>
        <v>0</v>
      </c>
      <c r="BL201" s="25" t="s">
        <v>375</v>
      </c>
      <c r="BM201" s="25" t="s">
        <v>2091</v>
      </c>
    </row>
    <row r="202" spans="2:65" s="1" customFormat="1" ht="40.5">
      <c r="B202" s="42"/>
      <c r="C202" s="64"/>
      <c r="D202" s="246" t="s">
        <v>1656</v>
      </c>
      <c r="E202" s="64"/>
      <c r="F202" s="290" t="s">
        <v>14763</v>
      </c>
      <c r="G202" s="64"/>
      <c r="H202" s="64"/>
      <c r="I202" s="173"/>
      <c r="J202" s="64"/>
      <c r="K202" s="64"/>
      <c r="L202" s="62"/>
      <c r="M202" s="291"/>
      <c r="N202" s="43"/>
      <c r="O202" s="43"/>
      <c r="P202" s="43"/>
      <c r="Q202" s="43"/>
      <c r="R202" s="43"/>
      <c r="S202" s="43"/>
      <c r="T202" s="79"/>
      <c r="AT202" s="25" t="s">
        <v>1656</v>
      </c>
      <c r="AU202" s="25" t="s">
        <v>82</v>
      </c>
    </row>
    <row r="203" spans="2:65" s="1" customFormat="1" ht="22.5" customHeight="1">
      <c r="B203" s="42"/>
      <c r="C203" s="203" t="s">
        <v>665</v>
      </c>
      <c r="D203" s="203" t="s">
        <v>311</v>
      </c>
      <c r="E203" s="204" t="s">
        <v>5830</v>
      </c>
      <c r="F203" s="205" t="s">
        <v>14642</v>
      </c>
      <c r="G203" s="206" t="s">
        <v>578</v>
      </c>
      <c r="H203" s="207">
        <v>1</v>
      </c>
      <c r="I203" s="208"/>
      <c r="J203" s="209">
        <f>ROUND(I203*H203,2)</f>
        <v>0</v>
      </c>
      <c r="K203" s="205" t="s">
        <v>21</v>
      </c>
      <c r="L203" s="62"/>
      <c r="M203" s="210" t="s">
        <v>21</v>
      </c>
      <c r="N203" s="211" t="s">
        <v>45</v>
      </c>
      <c r="O203" s="43"/>
      <c r="P203" s="212">
        <f>O203*H203</f>
        <v>0</v>
      </c>
      <c r="Q203" s="212">
        <v>0</v>
      </c>
      <c r="R203" s="212">
        <f>Q203*H203</f>
        <v>0</v>
      </c>
      <c r="S203" s="212">
        <v>0</v>
      </c>
      <c r="T203" s="213">
        <f>S203*H203</f>
        <v>0</v>
      </c>
      <c r="AR203" s="25" t="s">
        <v>375</v>
      </c>
      <c r="AT203" s="25" t="s">
        <v>311</v>
      </c>
      <c r="AU203" s="25" t="s">
        <v>82</v>
      </c>
      <c r="AY203" s="25" t="s">
        <v>308</v>
      </c>
      <c r="BE203" s="214">
        <f>IF(N203="základní",J203,0)</f>
        <v>0</v>
      </c>
      <c r="BF203" s="214">
        <f>IF(N203="snížená",J203,0)</f>
        <v>0</v>
      </c>
      <c r="BG203" s="214">
        <f>IF(N203="zákl. přenesená",J203,0)</f>
        <v>0</v>
      </c>
      <c r="BH203" s="214">
        <f>IF(N203="sníž. přenesená",J203,0)</f>
        <v>0</v>
      </c>
      <c r="BI203" s="214">
        <f>IF(N203="nulová",J203,0)</f>
        <v>0</v>
      </c>
      <c r="BJ203" s="25" t="s">
        <v>82</v>
      </c>
      <c r="BK203" s="214">
        <f>ROUND(I203*H203,2)</f>
        <v>0</v>
      </c>
      <c r="BL203" s="25" t="s">
        <v>375</v>
      </c>
      <c r="BM203" s="25" t="s">
        <v>2098</v>
      </c>
    </row>
    <row r="204" spans="2:65" s="1" customFormat="1" ht="27">
      <c r="B204" s="42"/>
      <c r="C204" s="64"/>
      <c r="D204" s="246" t="s">
        <v>1656</v>
      </c>
      <c r="E204" s="64"/>
      <c r="F204" s="290" t="s">
        <v>14643</v>
      </c>
      <c r="G204" s="64"/>
      <c r="H204" s="64"/>
      <c r="I204" s="173"/>
      <c r="J204" s="64"/>
      <c r="K204" s="64"/>
      <c r="L204" s="62"/>
      <c r="M204" s="291"/>
      <c r="N204" s="43"/>
      <c r="O204" s="43"/>
      <c r="P204" s="43"/>
      <c r="Q204" s="43"/>
      <c r="R204" s="43"/>
      <c r="S204" s="43"/>
      <c r="T204" s="79"/>
      <c r="AT204" s="25" t="s">
        <v>1656</v>
      </c>
      <c r="AU204" s="25" t="s">
        <v>82</v>
      </c>
    </row>
    <row r="205" spans="2:65" s="1" customFormat="1" ht="22.5" customHeight="1">
      <c r="B205" s="42"/>
      <c r="C205" s="203" t="s">
        <v>669</v>
      </c>
      <c r="D205" s="203" t="s">
        <v>311</v>
      </c>
      <c r="E205" s="204" t="s">
        <v>5841</v>
      </c>
      <c r="F205" s="205" t="s">
        <v>14652</v>
      </c>
      <c r="G205" s="206" t="s">
        <v>578</v>
      </c>
      <c r="H205" s="207">
        <v>1</v>
      </c>
      <c r="I205" s="208"/>
      <c r="J205" s="209">
        <f>ROUND(I205*H205,2)</f>
        <v>0</v>
      </c>
      <c r="K205" s="205" t="s">
        <v>21</v>
      </c>
      <c r="L205" s="62"/>
      <c r="M205" s="210" t="s">
        <v>21</v>
      </c>
      <c r="N205" s="211" t="s">
        <v>45</v>
      </c>
      <c r="O205" s="43"/>
      <c r="P205" s="212">
        <f>O205*H205</f>
        <v>0</v>
      </c>
      <c r="Q205" s="212">
        <v>0</v>
      </c>
      <c r="R205" s="212">
        <f>Q205*H205</f>
        <v>0</v>
      </c>
      <c r="S205" s="212">
        <v>0</v>
      </c>
      <c r="T205" s="213">
        <f>S205*H205</f>
        <v>0</v>
      </c>
      <c r="AR205" s="25" t="s">
        <v>375</v>
      </c>
      <c r="AT205" s="25" t="s">
        <v>311</v>
      </c>
      <c r="AU205" s="25" t="s">
        <v>82</v>
      </c>
      <c r="AY205" s="25" t="s">
        <v>308</v>
      </c>
      <c r="BE205" s="214">
        <f>IF(N205="základní",J205,0)</f>
        <v>0</v>
      </c>
      <c r="BF205" s="214">
        <f>IF(N205="snížená",J205,0)</f>
        <v>0</v>
      </c>
      <c r="BG205" s="214">
        <f>IF(N205="zákl. přenesená",J205,0)</f>
        <v>0</v>
      </c>
      <c r="BH205" s="214">
        <f>IF(N205="sníž. přenesená",J205,0)</f>
        <v>0</v>
      </c>
      <c r="BI205" s="214">
        <f>IF(N205="nulová",J205,0)</f>
        <v>0</v>
      </c>
      <c r="BJ205" s="25" t="s">
        <v>82</v>
      </c>
      <c r="BK205" s="214">
        <f>ROUND(I205*H205,2)</f>
        <v>0</v>
      </c>
      <c r="BL205" s="25" t="s">
        <v>375</v>
      </c>
      <c r="BM205" s="25" t="s">
        <v>2103</v>
      </c>
    </row>
    <row r="206" spans="2:65" s="1" customFormat="1" ht="22.5" customHeight="1">
      <c r="B206" s="42"/>
      <c r="C206" s="203" t="s">
        <v>673</v>
      </c>
      <c r="D206" s="203" t="s">
        <v>311</v>
      </c>
      <c r="E206" s="204" t="s">
        <v>5843</v>
      </c>
      <c r="F206" s="205" t="s">
        <v>14653</v>
      </c>
      <c r="G206" s="206" t="s">
        <v>578</v>
      </c>
      <c r="H206" s="207">
        <v>1</v>
      </c>
      <c r="I206" s="208"/>
      <c r="J206" s="209">
        <f>ROUND(I206*H206,2)</f>
        <v>0</v>
      </c>
      <c r="K206" s="205" t="s">
        <v>21</v>
      </c>
      <c r="L206" s="62"/>
      <c r="M206" s="210" t="s">
        <v>21</v>
      </c>
      <c r="N206" s="211" t="s">
        <v>45</v>
      </c>
      <c r="O206" s="43"/>
      <c r="P206" s="212">
        <f>O206*H206</f>
        <v>0</v>
      </c>
      <c r="Q206" s="212">
        <v>0</v>
      </c>
      <c r="R206" s="212">
        <f>Q206*H206</f>
        <v>0</v>
      </c>
      <c r="S206" s="212">
        <v>0</v>
      </c>
      <c r="T206" s="213">
        <f>S206*H206</f>
        <v>0</v>
      </c>
      <c r="AR206" s="25" t="s">
        <v>375</v>
      </c>
      <c r="AT206" s="25" t="s">
        <v>311</v>
      </c>
      <c r="AU206" s="25" t="s">
        <v>82</v>
      </c>
      <c r="AY206" s="25" t="s">
        <v>308</v>
      </c>
      <c r="BE206" s="214">
        <f>IF(N206="základní",J206,0)</f>
        <v>0</v>
      </c>
      <c r="BF206" s="214">
        <f>IF(N206="snížená",J206,0)</f>
        <v>0</v>
      </c>
      <c r="BG206" s="214">
        <f>IF(N206="zákl. přenesená",J206,0)</f>
        <v>0</v>
      </c>
      <c r="BH206" s="214">
        <f>IF(N206="sníž. přenesená",J206,0)</f>
        <v>0</v>
      </c>
      <c r="BI206" s="214">
        <f>IF(N206="nulová",J206,0)</f>
        <v>0</v>
      </c>
      <c r="BJ206" s="25" t="s">
        <v>82</v>
      </c>
      <c r="BK206" s="214">
        <f>ROUND(I206*H206,2)</f>
        <v>0</v>
      </c>
      <c r="BL206" s="25" t="s">
        <v>375</v>
      </c>
      <c r="BM206" s="25" t="s">
        <v>2112</v>
      </c>
    </row>
    <row r="207" spans="2:65" s="11" customFormat="1" ht="37.35" customHeight="1">
      <c r="B207" s="186"/>
      <c r="C207" s="187"/>
      <c r="D207" s="200" t="s">
        <v>73</v>
      </c>
      <c r="E207" s="296" t="s">
        <v>5503</v>
      </c>
      <c r="F207" s="296" t="s">
        <v>14764</v>
      </c>
      <c r="G207" s="187"/>
      <c r="H207" s="187"/>
      <c r="I207" s="190"/>
      <c r="J207" s="297">
        <f>BK207</f>
        <v>0</v>
      </c>
      <c r="K207" s="187"/>
      <c r="L207" s="192"/>
      <c r="M207" s="193"/>
      <c r="N207" s="194"/>
      <c r="O207" s="194"/>
      <c r="P207" s="195">
        <f>SUM(P208:P212)</f>
        <v>0</v>
      </c>
      <c r="Q207" s="194"/>
      <c r="R207" s="195">
        <f>SUM(R208:R212)</f>
        <v>0</v>
      </c>
      <c r="S207" s="194"/>
      <c r="T207" s="196">
        <f>SUM(T208:T212)</f>
        <v>0</v>
      </c>
      <c r="AR207" s="197" t="s">
        <v>84</v>
      </c>
      <c r="AT207" s="198" t="s">
        <v>73</v>
      </c>
      <c r="AU207" s="198" t="s">
        <v>74</v>
      </c>
      <c r="AY207" s="197" t="s">
        <v>308</v>
      </c>
      <c r="BK207" s="199">
        <f>SUM(BK208:BK212)</f>
        <v>0</v>
      </c>
    </row>
    <row r="208" spans="2:65" s="1" customFormat="1" ht="22.5" customHeight="1">
      <c r="B208" s="42"/>
      <c r="C208" s="203" t="s">
        <v>677</v>
      </c>
      <c r="D208" s="203" t="s">
        <v>311</v>
      </c>
      <c r="E208" s="204" t="s">
        <v>9555</v>
      </c>
      <c r="F208" s="205" t="s">
        <v>14618</v>
      </c>
      <c r="G208" s="206" t="s">
        <v>578</v>
      </c>
      <c r="H208" s="207">
        <v>8</v>
      </c>
      <c r="I208" s="208"/>
      <c r="J208" s="209">
        <f>ROUND(I208*H208,2)</f>
        <v>0</v>
      </c>
      <c r="K208" s="205" t="s">
        <v>21</v>
      </c>
      <c r="L208" s="62"/>
      <c r="M208" s="210" t="s">
        <v>21</v>
      </c>
      <c r="N208" s="211" t="s">
        <v>45</v>
      </c>
      <c r="O208" s="43"/>
      <c r="P208" s="212">
        <f>O208*H208</f>
        <v>0</v>
      </c>
      <c r="Q208" s="212">
        <v>0</v>
      </c>
      <c r="R208" s="212">
        <f>Q208*H208</f>
        <v>0</v>
      </c>
      <c r="S208" s="212">
        <v>0</v>
      </c>
      <c r="T208" s="213">
        <f>S208*H208</f>
        <v>0</v>
      </c>
      <c r="AR208" s="25" t="s">
        <v>375</v>
      </c>
      <c r="AT208" s="25" t="s">
        <v>311</v>
      </c>
      <c r="AU208" s="25" t="s">
        <v>82</v>
      </c>
      <c r="AY208" s="25" t="s">
        <v>308</v>
      </c>
      <c r="BE208" s="214">
        <f>IF(N208="základní",J208,0)</f>
        <v>0</v>
      </c>
      <c r="BF208" s="214">
        <f>IF(N208="snížená",J208,0)</f>
        <v>0</v>
      </c>
      <c r="BG208" s="214">
        <f>IF(N208="zákl. přenesená",J208,0)</f>
        <v>0</v>
      </c>
      <c r="BH208" s="214">
        <f>IF(N208="sníž. přenesená",J208,0)</f>
        <v>0</v>
      </c>
      <c r="BI208" s="214">
        <f>IF(N208="nulová",J208,0)</f>
        <v>0</v>
      </c>
      <c r="BJ208" s="25" t="s">
        <v>82</v>
      </c>
      <c r="BK208" s="214">
        <f>ROUND(I208*H208,2)</f>
        <v>0</v>
      </c>
      <c r="BL208" s="25" t="s">
        <v>375</v>
      </c>
      <c r="BM208" s="25" t="s">
        <v>2122</v>
      </c>
    </row>
    <row r="209" spans="2:65" s="1" customFormat="1" ht="27">
      <c r="B209" s="42"/>
      <c r="C209" s="64"/>
      <c r="D209" s="246" t="s">
        <v>1656</v>
      </c>
      <c r="E209" s="64"/>
      <c r="F209" s="290" t="s">
        <v>14640</v>
      </c>
      <c r="G209" s="64"/>
      <c r="H209" s="64"/>
      <c r="I209" s="173"/>
      <c r="J209" s="64"/>
      <c r="K209" s="64"/>
      <c r="L209" s="62"/>
      <c r="M209" s="291"/>
      <c r="N209" s="43"/>
      <c r="O209" s="43"/>
      <c r="P209" s="43"/>
      <c r="Q209" s="43"/>
      <c r="R209" s="43"/>
      <c r="S209" s="43"/>
      <c r="T209" s="79"/>
      <c r="AT209" s="25" t="s">
        <v>1656</v>
      </c>
      <c r="AU209" s="25" t="s">
        <v>82</v>
      </c>
    </row>
    <row r="210" spans="2:65" s="1" customFormat="1" ht="22.5" customHeight="1">
      <c r="B210" s="42"/>
      <c r="C210" s="203" t="s">
        <v>681</v>
      </c>
      <c r="D210" s="203" t="s">
        <v>311</v>
      </c>
      <c r="E210" s="204" t="s">
        <v>5828</v>
      </c>
      <c r="F210" s="205" t="s">
        <v>14641</v>
      </c>
      <c r="G210" s="206" t="s">
        <v>578</v>
      </c>
      <c r="H210" s="207">
        <v>2</v>
      </c>
      <c r="I210" s="208"/>
      <c r="J210" s="209">
        <f>ROUND(I210*H210,2)</f>
        <v>0</v>
      </c>
      <c r="K210" s="205" t="s">
        <v>21</v>
      </c>
      <c r="L210" s="62"/>
      <c r="M210" s="210" t="s">
        <v>21</v>
      </c>
      <c r="N210" s="211" t="s">
        <v>45</v>
      </c>
      <c r="O210" s="43"/>
      <c r="P210" s="212">
        <f>O210*H210</f>
        <v>0</v>
      </c>
      <c r="Q210" s="212">
        <v>0</v>
      </c>
      <c r="R210" s="212">
        <f>Q210*H210</f>
        <v>0</v>
      </c>
      <c r="S210" s="212">
        <v>0</v>
      </c>
      <c r="T210" s="213">
        <f>S210*H210</f>
        <v>0</v>
      </c>
      <c r="AR210" s="25" t="s">
        <v>375</v>
      </c>
      <c r="AT210" s="25" t="s">
        <v>311</v>
      </c>
      <c r="AU210" s="25" t="s">
        <v>82</v>
      </c>
      <c r="AY210" s="25" t="s">
        <v>308</v>
      </c>
      <c r="BE210" s="214">
        <f>IF(N210="základní",J210,0)</f>
        <v>0</v>
      </c>
      <c r="BF210" s="214">
        <f>IF(N210="snížená",J210,0)</f>
        <v>0</v>
      </c>
      <c r="BG210" s="214">
        <f>IF(N210="zákl. přenesená",J210,0)</f>
        <v>0</v>
      </c>
      <c r="BH210" s="214">
        <f>IF(N210="sníž. přenesená",J210,0)</f>
        <v>0</v>
      </c>
      <c r="BI210" s="214">
        <f>IF(N210="nulová",J210,0)</f>
        <v>0</v>
      </c>
      <c r="BJ210" s="25" t="s">
        <v>82</v>
      </c>
      <c r="BK210" s="214">
        <f>ROUND(I210*H210,2)</f>
        <v>0</v>
      </c>
      <c r="BL210" s="25" t="s">
        <v>375</v>
      </c>
      <c r="BM210" s="25" t="s">
        <v>2130</v>
      </c>
    </row>
    <row r="211" spans="2:65" s="1" customFormat="1" ht="22.5" customHeight="1">
      <c r="B211" s="42"/>
      <c r="C211" s="203" t="s">
        <v>685</v>
      </c>
      <c r="D211" s="203" t="s">
        <v>311</v>
      </c>
      <c r="E211" s="204" t="s">
        <v>9561</v>
      </c>
      <c r="F211" s="205" t="s">
        <v>14628</v>
      </c>
      <c r="G211" s="206" t="s">
        <v>578</v>
      </c>
      <c r="H211" s="207">
        <v>2</v>
      </c>
      <c r="I211" s="208"/>
      <c r="J211" s="209">
        <f>ROUND(I211*H211,2)</f>
        <v>0</v>
      </c>
      <c r="K211" s="205" t="s">
        <v>21</v>
      </c>
      <c r="L211" s="62"/>
      <c r="M211" s="210" t="s">
        <v>21</v>
      </c>
      <c r="N211" s="211" t="s">
        <v>45</v>
      </c>
      <c r="O211" s="43"/>
      <c r="P211" s="212">
        <f>O211*H211</f>
        <v>0</v>
      </c>
      <c r="Q211" s="212">
        <v>0</v>
      </c>
      <c r="R211" s="212">
        <f>Q211*H211</f>
        <v>0</v>
      </c>
      <c r="S211" s="212">
        <v>0</v>
      </c>
      <c r="T211" s="213">
        <f>S211*H211</f>
        <v>0</v>
      </c>
      <c r="AR211" s="25" t="s">
        <v>375</v>
      </c>
      <c r="AT211" s="25" t="s">
        <v>311</v>
      </c>
      <c r="AU211" s="25" t="s">
        <v>82</v>
      </c>
      <c r="AY211" s="25" t="s">
        <v>308</v>
      </c>
      <c r="BE211" s="214">
        <f>IF(N211="základní",J211,0)</f>
        <v>0</v>
      </c>
      <c r="BF211" s="214">
        <f>IF(N211="snížená",J211,0)</f>
        <v>0</v>
      </c>
      <c r="BG211" s="214">
        <f>IF(N211="zákl. přenesená",J211,0)</f>
        <v>0</v>
      </c>
      <c r="BH211" s="214">
        <f>IF(N211="sníž. přenesená",J211,0)</f>
        <v>0</v>
      </c>
      <c r="BI211" s="214">
        <f>IF(N211="nulová",J211,0)</f>
        <v>0</v>
      </c>
      <c r="BJ211" s="25" t="s">
        <v>82</v>
      </c>
      <c r="BK211" s="214">
        <f>ROUND(I211*H211,2)</f>
        <v>0</v>
      </c>
      <c r="BL211" s="25" t="s">
        <v>375</v>
      </c>
      <c r="BM211" s="25" t="s">
        <v>2139</v>
      </c>
    </row>
    <row r="212" spans="2:65" s="1" customFormat="1" ht="27">
      <c r="B212" s="42"/>
      <c r="C212" s="64"/>
      <c r="D212" s="223" t="s">
        <v>1656</v>
      </c>
      <c r="E212" s="64"/>
      <c r="F212" s="292" t="s">
        <v>14765</v>
      </c>
      <c r="G212" s="64"/>
      <c r="H212" s="64"/>
      <c r="I212" s="173"/>
      <c r="J212" s="64"/>
      <c r="K212" s="64"/>
      <c r="L212" s="62"/>
      <c r="M212" s="291"/>
      <c r="N212" s="43"/>
      <c r="O212" s="43"/>
      <c r="P212" s="43"/>
      <c r="Q212" s="43"/>
      <c r="R212" s="43"/>
      <c r="S212" s="43"/>
      <c r="T212" s="79"/>
      <c r="AT212" s="25" t="s">
        <v>1656</v>
      </c>
      <c r="AU212" s="25" t="s">
        <v>82</v>
      </c>
    </row>
    <row r="213" spans="2:65" s="11" customFormat="1" ht="37.35" customHeight="1">
      <c r="B213" s="186"/>
      <c r="C213" s="187"/>
      <c r="D213" s="200" t="s">
        <v>73</v>
      </c>
      <c r="E213" s="296" t="s">
        <v>5458</v>
      </c>
      <c r="F213" s="296" t="s">
        <v>14717</v>
      </c>
      <c r="G213" s="187"/>
      <c r="H213" s="187"/>
      <c r="I213" s="190"/>
      <c r="J213" s="297">
        <f>BK213</f>
        <v>0</v>
      </c>
      <c r="K213" s="187"/>
      <c r="L213" s="192"/>
      <c r="M213" s="193"/>
      <c r="N213" s="194"/>
      <c r="O213" s="194"/>
      <c r="P213" s="195">
        <f>SUM(P214:P229)</f>
        <v>0</v>
      </c>
      <c r="Q213" s="194"/>
      <c r="R213" s="195">
        <f>SUM(R214:R229)</f>
        <v>0</v>
      </c>
      <c r="S213" s="194"/>
      <c r="T213" s="196">
        <f>SUM(T214:T229)</f>
        <v>0</v>
      </c>
      <c r="AR213" s="197" t="s">
        <v>84</v>
      </c>
      <c r="AT213" s="198" t="s">
        <v>73</v>
      </c>
      <c r="AU213" s="198" t="s">
        <v>74</v>
      </c>
      <c r="AY213" s="197" t="s">
        <v>308</v>
      </c>
      <c r="BK213" s="199">
        <f>SUM(BK214:BK229)</f>
        <v>0</v>
      </c>
    </row>
    <row r="214" spans="2:65" s="1" customFormat="1" ht="22.5" customHeight="1">
      <c r="B214" s="42"/>
      <c r="C214" s="203" t="s">
        <v>689</v>
      </c>
      <c r="D214" s="203" t="s">
        <v>311</v>
      </c>
      <c r="E214" s="204" t="s">
        <v>9554</v>
      </c>
      <c r="F214" s="205" t="s">
        <v>14616</v>
      </c>
      <c r="G214" s="206" t="s">
        <v>578</v>
      </c>
      <c r="H214" s="207">
        <v>1</v>
      </c>
      <c r="I214" s="208"/>
      <c r="J214" s="209">
        <f>ROUND(I214*H214,2)</f>
        <v>0</v>
      </c>
      <c r="K214" s="205" t="s">
        <v>21</v>
      </c>
      <c r="L214" s="62"/>
      <c r="M214" s="210" t="s">
        <v>21</v>
      </c>
      <c r="N214" s="211" t="s">
        <v>45</v>
      </c>
      <c r="O214" s="43"/>
      <c r="P214" s="212">
        <f>O214*H214</f>
        <v>0</v>
      </c>
      <c r="Q214" s="212">
        <v>0</v>
      </c>
      <c r="R214" s="212">
        <f>Q214*H214</f>
        <v>0</v>
      </c>
      <c r="S214" s="212">
        <v>0</v>
      </c>
      <c r="T214" s="213">
        <f>S214*H214</f>
        <v>0</v>
      </c>
      <c r="AR214" s="25" t="s">
        <v>375</v>
      </c>
      <c r="AT214" s="25" t="s">
        <v>311</v>
      </c>
      <c r="AU214" s="25" t="s">
        <v>82</v>
      </c>
      <c r="AY214" s="25" t="s">
        <v>308</v>
      </c>
      <c r="BE214" s="214">
        <f>IF(N214="základní",J214,0)</f>
        <v>0</v>
      </c>
      <c r="BF214" s="214">
        <f>IF(N214="snížená",J214,0)</f>
        <v>0</v>
      </c>
      <c r="BG214" s="214">
        <f>IF(N214="zákl. přenesená",J214,0)</f>
        <v>0</v>
      </c>
      <c r="BH214" s="214">
        <f>IF(N214="sníž. přenesená",J214,0)</f>
        <v>0</v>
      </c>
      <c r="BI214" s="214">
        <f>IF(N214="nulová",J214,0)</f>
        <v>0</v>
      </c>
      <c r="BJ214" s="25" t="s">
        <v>82</v>
      </c>
      <c r="BK214" s="214">
        <f>ROUND(I214*H214,2)</f>
        <v>0</v>
      </c>
      <c r="BL214" s="25" t="s">
        <v>375</v>
      </c>
      <c r="BM214" s="25" t="s">
        <v>630</v>
      </c>
    </row>
    <row r="215" spans="2:65" s="1" customFormat="1" ht="27">
      <c r="B215" s="42"/>
      <c r="C215" s="64"/>
      <c r="D215" s="246" t="s">
        <v>1656</v>
      </c>
      <c r="E215" s="64"/>
      <c r="F215" s="290" t="s">
        <v>14714</v>
      </c>
      <c r="G215" s="64"/>
      <c r="H215" s="64"/>
      <c r="I215" s="173"/>
      <c r="J215" s="64"/>
      <c r="K215" s="64"/>
      <c r="L215" s="62"/>
      <c r="M215" s="291"/>
      <c r="N215" s="43"/>
      <c r="O215" s="43"/>
      <c r="P215" s="43"/>
      <c r="Q215" s="43"/>
      <c r="R215" s="43"/>
      <c r="S215" s="43"/>
      <c r="T215" s="79"/>
      <c r="AT215" s="25" t="s">
        <v>1656</v>
      </c>
      <c r="AU215" s="25" t="s">
        <v>82</v>
      </c>
    </row>
    <row r="216" spans="2:65" s="1" customFormat="1" ht="22.5" customHeight="1">
      <c r="B216" s="42"/>
      <c r="C216" s="203" t="s">
        <v>693</v>
      </c>
      <c r="D216" s="203" t="s">
        <v>311</v>
      </c>
      <c r="E216" s="204" t="s">
        <v>9555</v>
      </c>
      <c r="F216" s="205" t="s">
        <v>14618</v>
      </c>
      <c r="G216" s="206" t="s">
        <v>578</v>
      </c>
      <c r="H216" s="207">
        <v>1</v>
      </c>
      <c r="I216" s="208"/>
      <c r="J216" s="209">
        <f>ROUND(I216*H216,2)</f>
        <v>0</v>
      </c>
      <c r="K216" s="205" t="s">
        <v>21</v>
      </c>
      <c r="L216" s="62"/>
      <c r="M216" s="210" t="s">
        <v>21</v>
      </c>
      <c r="N216" s="211" t="s">
        <v>45</v>
      </c>
      <c r="O216" s="43"/>
      <c r="P216" s="212">
        <f>O216*H216</f>
        <v>0</v>
      </c>
      <c r="Q216" s="212">
        <v>0</v>
      </c>
      <c r="R216" s="212">
        <f>Q216*H216</f>
        <v>0</v>
      </c>
      <c r="S216" s="212">
        <v>0</v>
      </c>
      <c r="T216" s="213">
        <f>S216*H216</f>
        <v>0</v>
      </c>
      <c r="AR216" s="25" t="s">
        <v>375</v>
      </c>
      <c r="AT216" s="25" t="s">
        <v>311</v>
      </c>
      <c r="AU216" s="25" t="s">
        <v>82</v>
      </c>
      <c r="AY216" s="25" t="s">
        <v>308</v>
      </c>
      <c r="BE216" s="214">
        <f>IF(N216="základní",J216,0)</f>
        <v>0</v>
      </c>
      <c r="BF216" s="214">
        <f>IF(N216="snížená",J216,0)</f>
        <v>0</v>
      </c>
      <c r="BG216" s="214">
        <f>IF(N216="zákl. přenesená",J216,0)</f>
        <v>0</v>
      </c>
      <c r="BH216" s="214">
        <f>IF(N216="sníž. přenesená",J216,0)</f>
        <v>0</v>
      </c>
      <c r="BI216" s="214">
        <f>IF(N216="nulová",J216,0)</f>
        <v>0</v>
      </c>
      <c r="BJ216" s="25" t="s">
        <v>82</v>
      </c>
      <c r="BK216" s="214">
        <f>ROUND(I216*H216,2)</f>
        <v>0</v>
      </c>
      <c r="BL216" s="25" t="s">
        <v>375</v>
      </c>
      <c r="BM216" s="25" t="s">
        <v>642</v>
      </c>
    </row>
    <row r="217" spans="2:65" s="1" customFormat="1" ht="27">
      <c r="B217" s="42"/>
      <c r="C217" s="64"/>
      <c r="D217" s="246" t="s">
        <v>1656</v>
      </c>
      <c r="E217" s="64"/>
      <c r="F217" s="290" t="s">
        <v>14619</v>
      </c>
      <c r="G217" s="64"/>
      <c r="H217" s="64"/>
      <c r="I217" s="173"/>
      <c r="J217" s="64"/>
      <c r="K217" s="64"/>
      <c r="L217" s="62"/>
      <c r="M217" s="291"/>
      <c r="N217" s="43"/>
      <c r="O217" s="43"/>
      <c r="P217" s="43"/>
      <c r="Q217" s="43"/>
      <c r="R217" s="43"/>
      <c r="S217" s="43"/>
      <c r="T217" s="79"/>
      <c r="AT217" s="25" t="s">
        <v>1656</v>
      </c>
      <c r="AU217" s="25" t="s">
        <v>82</v>
      </c>
    </row>
    <row r="218" spans="2:65" s="1" customFormat="1" ht="22.5" customHeight="1">
      <c r="B218" s="42"/>
      <c r="C218" s="203" t="s">
        <v>697</v>
      </c>
      <c r="D218" s="203" t="s">
        <v>311</v>
      </c>
      <c r="E218" s="204" t="s">
        <v>9556</v>
      </c>
      <c r="F218" s="205" t="s">
        <v>14620</v>
      </c>
      <c r="G218" s="206" t="s">
        <v>578</v>
      </c>
      <c r="H218" s="207">
        <v>2</v>
      </c>
      <c r="I218" s="208"/>
      <c r="J218" s="209">
        <f>ROUND(I218*H218,2)</f>
        <v>0</v>
      </c>
      <c r="K218" s="205" t="s">
        <v>21</v>
      </c>
      <c r="L218" s="62"/>
      <c r="M218" s="210" t="s">
        <v>21</v>
      </c>
      <c r="N218" s="211" t="s">
        <v>45</v>
      </c>
      <c r="O218" s="43"/>
      <c r="P218" s="212">
        <f>O218*H218</f>
        <v>0</v>
      </c>
      <c r="Q218" s="212">
        <v>0</v>
      </c>
      <c r="R218" s="212">
        <f>Q218*H218</f>
        <v>0</v>
      </c>
      <c r="S218" s="212">
        <v>0</v>
      </c>
      <c r="T218" s="213">
        <f>S218*H218</f>
        <v>0</v>
      </c>
      <c r="AR218" s="25" t="s">
        <v>375</v>
      </c>
      <c r="AT218" s="25" t="s">
        <v>311</v>
      </c>
      <c r="AU218" s="25" t="s">
        <v>82</v>
      </c>
      <c r="AY218" s="25" t="s">
        <v>308</v>
      </c>
      <c r="BE218" s="214">
        <f>IF(N218="základní",J218,0)</f>
        <v>0</v>
      </c>
      <c r="BF218" s="214">
        <f>IF(N218="snížená",J218,0)</f>
        <v>0</v>
      </c>
      <c r="BG218" s="214">
        <f>IF(N218="zákl. přenesená",J218,0)</f>
        <v>0</v>
      </c>
      <c r="BH218" s="214">
        <f>IF(N218="sníž. přenesená",J218,0)</f>
        <v>0</v>
      </c>
      <c r="BI218" s="214">
        <f>IF(N218="nulová",J218,0)</f>
        <v>0</v>
      </c>
      <c r="BJ218" s="25" t="s">
        <v>82</v>
      </c>
      <c r="BK218" s="214">
        <f>ROUND(I218*H218,2)</f>
        <v>0</v>
      </c>
      <c r="BL218" s="25" t="s">
        <v>375</v>
      </c>
      <c r="BM218" s="25" t="s">
        <v>2161</v>
      </c>
    </row>
    <row r="219" spans="2:65" s="1" customFormat="1" ht="22.5" customHeight="1">
      <c r="B219" s="42"/>
      <c r="C219" s="203" t="s">
        <v>702</v>
      </c>
      <c r="D219" s="203" t="s">
        <v>311</v>
      </c>
      <c r="E219" s="204" t="s">
        <v>9557</v>
      </c>
      <c r="F219" s="205" t="s">
        <v>14621</v>
      </c>
      <c r="G219" s="206" t="s">
        <v>578</v>
      </c>
      <c r="H219" s="207">
        <v>1</v>
      </c>
      <c r="I219" s="208"/>
      <c r="J219" s="209">
        <f>ROUND(I219*H219,2)</f>
        <v>0</v>
      </c>
      <c r="K219" s="205" t="s">
        <v>21</v>
      </c>
      <c r="L219" s="62"/>
      <c r="M219" s="210" t="s">
        <v>21</v>
      </c>
      <c r="N219" s="211" t="s">
        <v>45</v>
      </c>
      <c r="O219" s="43"/>
      <c r="P219" s="212">
        <f>O219*H219</f>
        <v>0</v>
      </c>
      <c r="Q219" s="212">
        <v>0</v>
      </c>
      <c r="R219" s="212">
        <f>Q219*H219</f>
        <v>0</v>
      </c>
      <c r="S219" s="212">
        <v>0</v>
      </c>
      <c r="T219" s="213">
        <f>S219*H219</f>
        <v>0</v>
      </c>
      <c r="AR219" s="25" t="s">
        <v>375</v>
      </c>
      <c r="AT219" s="25" t="s">
        <v>311</v>
      </c>
      <c r="AU219" s="25" t="s">
        <v>82</v>
      </c>
      <c r="AY219" s="25" t="s">
        <v>308</v>
      </c>
      <c r="BE219" s="214">
        <f>IF(N219="základní",J219,0)</f>
        <v>0</v>
      </c>
      <c r="BF219" s="214">
        <f>IF(N219="snížená",J219,0)</f>
        <v>0</v>
      </c>
      <c r="BG219" s="214">
        <f>IF(N219="zákl. přenesená",J219,0)</f>
        <v>0</v>
      </c>
      <c r="BH219" s="214">
        <f>IF(N219="sníž. přenesená",J219,0)</f>
        <v>0</v>
      </c>
      <c r="BI219" s="214">
        <f>IF(N219="nulová",J219,0)</f>
        <v>0</v>
      </c>
      <c r="BJ219" s="25" t="s">
        <v>82</v>
      </c>
      <c r="BK219" s="214">
        <f>ROUND(I219*H219,2)</f>
        <v>0</v>
      </c>
      <c r="BL219" s="25" t="s">
        <v>375</v>
      </c>
      <c r="BM219" s="25" t="s">
        <v>2172</v>
      </c>
    </row>
    <row r="220" spans="2:65" s="1" customFormat="1" ht="27">
      <c r="B220" s="42"/>
      <c r="C220" s="64"/>
      <c r="D220" s="246" t="s">
        <v>1656</v>
      </c>
      <c r="E220" s="64"/>
      <c r="F220" s="290" t="s">
        <v>14622</v>
      </c>
      <c r="G220" s="64"/>
      <c r="H220" s="64"/>
      <c r="I220" s="173"/>
      <c r="J220" s="64"/>
      <c r="K220" s="64"/>
      <c r="L220" s="62"/>
      <c r="M220" s="291"/>
      <c r="N220" s="43"/>
      <c r="O220" s="43"/>
      <c r="P220" s="43"/>
      <c r="Q220" s="43"/>
      <c r="R220" s="43"/>
      <c r="S220" s="43"/>
      <c r="T220" s="79"/>
      <c r="AT220" s="25" t="s">
        <v>1656</v>
      </c>
      <c r="AU220" s="25" t="s">
        <v>82</v>
      </c>
    </row>
    <row r="221" spans="2:65" s="1" customFormat="1" ht="22.5" customHeight="1">
      <c r="B221" s="42"/>
      <c r="C221" s="203" t="s">
        <v>706</v>
      </c>
      <c r="D221" s="203" t="s">
        <v>311</v>
      </c>
      <c r="E221" s="204" t="s">
        <v>9558</v>
      </c>
      <c r="F221" s="205" t="s">
        <v>14623</v>
      </c>
      <c r="G221" s="206" t="s">
        <v>578</v>
      </c>
      <c r="H221" s="207">
        <v>1</v>
      </c>
      <c r="I221" s="208"/>
      <c r="J221" s="209">
        <f>ROUND(I221*H221,2)</f>
        <v>0</v>
      </c>
      <c r="K221" s="205" t="s">
        <v>21</v>
      </c>
      <c r="L221" s="62"/>
      <c r="M221" s="210" t="s">
        <v>21</v>
      </c>
      <c r="N221" s="211" t="s">
        <v>45</v>
      </c>
      <c r="O221" s="43"/>
      <c r="P221" s="212">
        <f>O221*H221</f>
        <v>0</v>
      </c>
      <c r="Q221" s="212">
        <v>0</v>
      </c>
      <c r="R221" s="212">
        <f>Q221*H221</f>
        <v>0</v>
      </c>
      <c r="S221" s="212">
        <v>0</v>
      </c>
      <c r="T221" s="213">
        <f>S221*H221</f>
        <v>0</v>
      </c>
      <c r="AR221" s="25" t="s">
        <v>375</v>
      </c>
      <c r="AT221" s="25" t="s">
        <v>311</v>
      </c>
      <c r="AU221" s="25" t="s">
        <v>82</v>
      </c>
      <c r="AY221" s="25" t="s">
        <v>308</v>
      </c>
      <c r="BE221" s="214">
        <f>IF(N221="základní",J221,0)</f>
        <v>0</v>
      </c>
      <c r="BF221" s="214">
        <f>IF(N221="snížená",J221,0)</f>
        <v>0</v>
      </c>
      <c r="BG221" s="214">
        <f>IF(N221="zákl. přenesená",J221,0)</f>
        <v>0</v>
      </c>
      <c r="BH221" s="214">
        <f>IF(N221="sníž. přenesená",J221,0)</f>
        <v>0</v>
      </c>
      <c r="BI221" s="214">
        <f>IF(N221="nulová",J221,0)</f>
        <v>0</v>
      </c>
      <c r="BJ221" s="25" t="s">
        <v>82</v>
      </c>
      <c r="BK221" s="214">
        <f>ROUND(I221*H221,2)</f>
        <v>0</v>
      </c>
      <c r="BL221" s="25" t="s">
        <v>375</v>
      </c>
      <c r="BM221" s="25" t="s">
        <v>2180</v>
      </c>
    </row>
    <row r="222" spans="2:65" s="1" customFormat="1" ht="27">
      <c r="B222" s="42"/>
      <c r="C222" s="64"/>
      <c r="D222" s="246" t="s">
        <v>1656</v>
      </c>
      <c r="E222" s="64"/>
      <c r="F222" s="290" t="s">
        <v>14675</v>
      </c>
      <c r="G222" s="64"/>
      <c r="H222" s="64"/>
      <c r="I222" s="173"/>
      <c r="J222" s="64"/>
      <c r="K222" s="64"/>
      <c r="L222" s="62"/>
      <c r="M222" s="291"/>
      <c r="N222" s="43"/>
      <c r="O222" s="43"/>
      <c r="P222" s="43"/>
      <c r="Q222" s="43"/>
      <c r="R222" s="43"/>
      <c r="S222" s="43"/>
      <c r="T222" s="79"/>
      <c r="AT222" s="25" t="s">
        <v>1656</v>
      </c>
      <c r="AU222" s="25" t="s">
        <v>82</v>
      </c>
    </row>
    <row r="223" spans="2:65" s="1" customFormat="1" ht="22.5" customHeight="1">
      <c r="B223" s="42"/>
      <c r="C223" s="203" t="s">
        <v>710</v>
      </c>
      <c r="D223" s="203" t="s">
        <v>311</v>
      </c>
      <c r="E223" s="204" t="s">
        <v>9559</v>
      </c>
      <c r="F223" s="205" t="s">
        <v>14625</v>
      </c>
      <c r="G223" s="206" t="s">
        <v>578</v>
      </c>
      <c r="H223" s="207">
        <v>1</v>
      </c>
      <c r="I223" s="208"/>
      <c r="J223" s="209">
        <f>ROUND(I223*H223,2)</f>
        <v>0</v>
      </c>
      <c r="K223" s="205" t="s">
        <v>21</v>
      </c>
      <c r="L223" s="62"/>
      <c r="M223" s="210" t="s">
        <v>21</v>
      </c>
      <c r="N223" s="211" t="s">
        <v>45</v>
      </c>
      <c r="O223" s="43"/>
      <c r="P223" s="212">
        <f>O223*H223</f>
        <v>0</v>
      </c>
      <c r="Q223" s="212">
        <v>0</v>
      </c>
      <c r="R223" s="212">
        <f>Q223*H223</f>
        <v>0</v>
      </c>
      <c r="S223" s="212">
        <v>0</v>
      </c>
      <c r="T223" s="213">
        <f>S223*H223</f>
        <v>0</v>
      </c>
      <c r="AR223" s="25" t="s">
        <v>375</v>
      </c>
      <c r="AT223" s="25" t="s">
        <v>311</v>
      </c>
      <c r="AU223" s="25" t="s">
        <v>82</v>
      </c>
      <c r="AY223" s="25" t="s">
        <v>308</v>
      </c>
      <c r="BE223" s="214">
        <f>IF(N223="základní",J223,0)</f>
        <v>0</v>
      </c>
      <c r="BF223" s="214">
        <f>IF(N223="snížená",J223,0)</f>
        <v>0</v>
      </c>
      <c r="BG223" s="214">
        <f>IF(N223="zákl. přenesená",J223,0)</f>
        <v>0</v>
      </c>
      <c r="BH223" s="214">
        <f>IF(N223="sníž. přenesená",J223,0)</f>
        <v>0</v>
      </c>
      <c r="BI223" s="214">
        <f>IF(N223="nulová",J223,0)</f>
        <v>0</v>
      </c>
      <c r="BJ223" s="25" t="s">
        <v>82</v>
      </c>
      <c r="BK223" s="214">
        <f>ROUND(I223*H223,2)</f>
        <v>0</v>
      </c>
      <c r="BL223" s="25" t="s">
        <v>375</v>
      </c>
      <c r="BM223" s="25" t="s">
        <v>2189</v>
      </c>
    </row>
    <row r="224" spans="2:65" s="1" customFormat="1" ht="22.5" customHeight="1">
      <c r="B224" s="42"/>
      <c r="C224" s="203" t="s">
        <v>716</v>
      </c>
      <c r="D224" s="203" t="s">
        <v>311</v>
      </c>
      <c r="E224" s="204" t="s">
        <v>9560</v>
      </c>
      <c r="F224" s="205" t="s">
        <v>14626</v>
      </c>
      <c r="G224" s="206" t="s">
        <v>578</v>
      </c>
      <c r="H224" s="207">
        <v>1</v>
      </c>
      <c r="I224" s="208"/>
      <c r="J224" s="209">
        <f>ROUND(I224*H224,2)</f>
        <v>0</v>
      </c>
      <c r="K224" s="205" t="s">
        <v>21</v>
      </c>
      <c r="L224" s="62"/>
      <c r="M224" s="210" t="s">
        <v>21</v>
      </c>
      <c r="N224" s="211" t="s">
        <v>45</v>
      </c>
      <c r="O224" s="43"/>
      <c r="P224" s="212">
        <f>O224*H224</f>
        <v>0</v>
      </c>
      <c r="Q224" s="212">
        <v>0</v>
      </c>
      <c r="R224" s="212">
        <f>Q224*H224</f>
        <v>0</v>
      </c>
      <c r="S224" s="212">
        <v>0</v>
      </c>
      <c r="T224" s="213">
        <f>S224*H224</f>
        <v>0</v>
      </c>
      <c r="AR224" s="25" t="s">
        <v>375</v>
      </c>
      <c r="AT224" s="25" t="s">
        <v>311</v>
      </c>
      <c r="AU224" s="25" t="s">
        <v>82</v>
      </c>
      <c r="AY224" s="25" t="s">
        <v>308</v>
      </c>
      <c r="BE224" s="214">
        <f>IF(N224="základní",J224,0)</f>
        <v>0</v>
      </c>
      <c r="BF224" s="214">
        <f>IF(N224="snížená",J224,0)</f>
        <v>0</v>
      </c>
      <c r="BG224" s="214">
        <f>IF(N224="zákl. přenesená",J224,0)</f>
        <v>0</v>
      </c>
      <c r="BH224" s="214">
        <f>IF(N224="sníž. přenesená",J224,0)</f>
        <v>0</v>
      </c>
      <c r="BI224" s="214">
        <f>IF(N224="nulová",J224,0)</f>
        <v>0</v>
      </c>
      <c r="BJ224" s="25" t="s">
        <v>82</v>
      </c>
      <c r="BK224" s="214">
        <f>ROUND(I224*H224,2)</f>
        <v>0</v>
      </c>
      <c r="BL224" s="25" t="s">
        <v>375</v>
      </c>
      <c r="BM224" s="25" t="s">
        <v>2198</v>
      </c>
    </row>
    <row r="225" spans="2:65" s="1" customFormat="1" ht="27">
      <c r="B225" s="42"/>
      <c r="C225" s="64"/>
      <c r="D225" s="246" t="s">
        <v>1656</v>
      </c>
      <c r="E225" s="64"/>
      <c r="F225" s="290" t="s">
        <v>14667</v>
      </c>
      <c r="G225" s="64"/>
      <c r="H225" s="64"/>
      <c r="I225" s="173"/>
      <c r="J225" s="64"/>
      <c r="K225" s="64"/>
      <c r="L225" s="62"/>
      <c r="M225" s="291"/>
      <c r="N225" s="43"/>
      <c r="O225" s="43"/>
      <c r="P225" s="43"/>
      <c r="Q225" s="43"/>
      <c r="R225" s="43"/>
      <c r="S225" s="43"/>
      <c r="T225" s="79"/>
      <c r="AT225" s="25" t="s">
        <v>1656</v>
      </c>
      <c r="AU225" s="25" t="s">
        <v>82</v>
      </c>
    </row>
    <row r="226" spans="2:65" s="1" customFormat="1" ht="22.5" customHeight="1">
      <c r="B226" s="42"/>
      <c r="C226" s="203" t="s">
        <v>721</v>
      </c>
      <c r="D226" s="203" t="s">
        <v>311</v>
      </c>
      <c r="E226" s="204" t="s">
        <v>9561</v>
      </c>
      <c r="F226" s="205" t="s">
        <v>14628</v>
      </c>
      <c r="G226" s="206" t="s">
        <v>578</v>
      </c>
      <c r="H226" s="207">
        <v>1</v>
      </c>
      <c r="I226" s="208"/>
      <c r="J226" s="209">
        <f>ROUND(I226*H226,2)</f>
        <v>0</v>
      </c>
      <c r="K226" s="205" t="s">
        <v>21</v>
      </c>
      <c r="L226" s="62"/>
      <c r="M226" s="210" t="s">
        <v>21</v>
      </c>
      <c r="N226" s="211" t="s">
        <v>45</v>
      </c>
      <c r="O226" s="43"/>
      <c r="P226" s="212">
        <f>O226*H226</f>
        <v>0</v>
      </c>
      <c r="Q226" s="212">
        <v>0</v>
      </c>
      <c r="R226" s="212">
        <f>Q226*H226</f>
        <v>0</v>
      </c>
      <c r="S226" s="212">
        <v>0</v>
      </c>
      <c r="T226" s="213">
        <f>S226*H226</f>
        <v>0</v>
      </c>
      <c r="AR226" s="25" t="s">
        <v>375</v>
      </c>
      <c r="AT226" s="25" t="s">
        <v>311</v>
      </c>
      <c r="AU226" s="25" t="s">
        <v>82</v>
      </c>
      <c r="AY226" s="25" t="s">
        <v>308</v>
      </c>
      <c r="BE226" s="214">
        <f>IF(N226="základní",J226,0)</f>
        <v>0</v>
      </c>
      <c r="BF226" s="214">
        <f>IF(N226="snížená",J226,0)</f>
        <v>0</v>
      </c>
      <c r="BG226" s="214">
        <f>IF(N226="zákl. přenesená",J226,0)</f>
        <v>0</v>
      </c>
      <c r="BH226" s="214">
        <f>IF(N226="sníž. přenesená",J226,0)</f>
        <v>0</v>
      </c>
      <c r="BI226" s="214">
        <f>IF(N226="nulová",J226,0)</f>
        <v>0</v>
      </c>
      <c r="BJ226" s="25" t="s">
        <v>82</v>
      </c>
      <c r="BK226" s="214">
        <f>ROUND(I226*H226,2)</f>
        <v>0</v>
      </c>
      <c r="BL226" s="25" t="s">
        <v>375</v>
      </c>
      <c r="BM226" s="25" t="s">
        <v>2206</v>
      </c>
    </row>
    <row r="227" spans="2:65" s="1" customFormat="1" ht="27">
      <c r="B227" s="42"/>
      <c r="C227" s="64"/>
      <c r="D227" s="246" t="s">
        <v>1656</v>
      </c>
      <c r="E227" s="64"/>
      <c r="F227" s="290" t="s">
        <v>14668</v>
      </c>
      <c r="G227" s="64"/>
      <c r="H227" s="64"/>
      <c r="I227" s="173"/>
      <c r="J227" s="64"/>
      <c r="K227" s="64"/>
      <c r="L227" s="62"/>
      <c r="M227" s="291"/>
      <c r="N227" s="43"/>
      <c r="O227" s="43"/>
      <c r="P227" s="43"/>
      <c r="Q227" s="43"/>
      <c r="R227" s="43"/>
      <c r="S227" s="43"/>
      <c r="T227" s="79"/>
      <c r="AT227" s="25" t="s">
        <v>1656</v>
      </c>
      <c r="AU227" s="25" t="s">
        <v>82</v>
      </c>
    </row>
    <row r="228" spans="2:65" s="1" customFormat="1" ht="22.5" customHeight="1">
      <c r="B228" s="42"/>
      <c r="C228" s="203" t="s">
        <v>725</v>
      </c>
      <c r="D228" s="203" t="s">
        <v>311</v>
      </c>
      <c r="E228" s="204" t="s">
        <v>9562</v>
      </c>
      <c r="F228" s="205" t="s">
        <v>14630</v>
      </c>
      <c r="G228" s="206" t="s">
        <v>578</v>
      </c>
      <c r="H228" s="207">
        <v>1</v>
      </c>
      <c r="I228" s="208"/>
      <c r="J228" s="209">
        <f>ROUND(I228*H228,2)</f>
        <v>0</v>
      </c>
      <c r="K228" s="205" t="s">
        <v>21</v>
      </c>
      <c r="L228" s="62"/>
      <c r="M228" s="210" t="s">
        <v>21</v>
      </c>
      <c r="N228" s="211" t="s">
        <v>45</v>
      </c>
      <c r="O228" s="43"/>
      <c r="P228" s="212">
        <f>O228*H228</f>
        <v>0</v>
      </c>
      <c r="Q228" s="212">
        <v>0</v>
      </c>
      <c r="R228" s="212">
        <f>Q228*H228</f>
        <v>0</v>
      </c>
      <c r="S228" s="212">
        <v>0</v>
      </c>
      <c r="T228" s="213">
        <f>S228*H228</f>
        <v>0</v>
      </c>
      <c r="AR228" s="25" t="s">
        <v>375</v>
      </c>
      <c r="AT228" s="25" t="s">
        <v>311</v>
      </c>
      <c r="AU228" s="25" t="s">
        <v>82</v>
      </c>
      <c r="AY228" s="25" t="s">
        <v>308</v>
      </c>
      <c r="BE228" s="214">
        <f>IF(N228="základní",J228,0)</f>
        <v>0</v>
      </c>
      <c r="BF228" s="214">
        <f>IF(N228="snížená",J228,0)</f>
        <v>0</v>
      </c>
      <c r="BG228" s="214">
        <f>IF(N228="zákl. přenesená",J228,0)</f>
        <v>0</v>
      </c>
      <c r="BH228" s="214">
        <f>IF(N228="sníž. přenesená",J228,0)</f>
        <v>0</v>
      </c>
      <c r="BI228" s="214">
        <f>IF(N228="nulová",J228,0)</f>
        <v>0</v>
      </c>
      <c r="BJ228" s="25" t="s">
        <v>82</v>
      </c>
      <c r="BK228" s="214">
        <f>ROUND(I228*H228,2)</f>
        <v>0</v>
      </c>
      <c r="BL228" s="25" t="s">
        <v>375</v>
      </c>
      <c r="BM228" s="25" t="s">
        <v>2215</v>
      </c>
    </row>
    <row r="229" spans="2:65" s="1" customFormat="1" ht="27">
      <c r="B229" s="42"/>
      <c r="C229" s="64"/>
      <c r="D229" s="223" t="s">
        <v>1656</v>
      </c>
      <c r="E229" s="64"/>
      <c r="F229" s="292" t="s">
        <v>14644</v>
      </c>
      <c r="G229" s="64"/>
      <c r="H229" s="64"/>
      <c r="I229" s="173"/>
      <c r="J229" s="64"/>
      <c r="K229" s="64"/>
      <c r="L229" s="62"/>
      <c r="M229" s="291"/>
      <c r="N229" s="43"/>
      <c r="O229" s="43"/>
      <c r="P229" s="43"/>
      <c r="Q229" s="43"/>
      <c r="R229" s="43"/>
      <c r="S229" s="43"/>
      <c r="T229" s="79"/>
      <c r="AT229" s="25" t="s">
        <v>1656</v>
      </c>
      <c r="AU229" s="25" t="s">
        <v>82</v>
      </c>
    </row>
    <row r="230" spans="2:65" s="11" customFormat="1" ht="37.35" customHeight="1">
      <c r="B230" s="186"/>
      <c r="C230" s="187"/>
      <c r="D230" s="200" t="s">
        <v>73</v>
      </c>
      <c r="E230" s="296" t="s">
        <v>5458</v>
      </c>
      <c r="F230" s="296" t="s">
        <v>14717</v>
      </c>
      <c r="G230" s="187"/>
      <c r="H230" s="187"/>
      <c r="I230" s="190"/>
      <c r="J230" s="297">
        <f>BK230</f>
        <v>0</v>
      </c>
      <c r="K230" s="187"/>
      <c r="L230" s="192"/>
      <c r="M230" s="193"/>
      <c r="N230" s="194"/>
      <c r="O230" s="194"/>
      <c r="P230" s="195">
        <f>SUM(P231:P246)</f>
        <v>0</v>
      </c>
      <c r="Q230" s="194"/>
      <c r="R230" s="195">
        <f>SUM(R231:R246)</f>
        <v>0</v>
      </c>
      <c r="S230" s="194"/>
      <c r="T230" s="196">
        <f>SUM(T231:T246)</f>
        <v>0</v>
      </c>
      <c r="AR230" s="197" t="s">
        <v>84</v>
      </c>
      <c r="AT230" s="198" t="s">
        <v>73</v>
      </c>
      <c r="AU230" s="198" t="s">
        <v>74</v>
      </c>
      <c r="AY230" s="197" t="s">
        <v>308</v>
      </c>
      <c r="BK230" s="199">
        <f>SUM(BK231:BK246)</f>
        <v>0</v>
      </c>
    </row>
    <row r="231" spans="2:65" s="1" customFormat="1" ht="22.5" customHeight="1">
      <c r="B231" s="42"/>
      <c r="C231" s="203" t="s">
        <v>730</v>
      </c>
      <c r="D231" s="203" t="s">
        <v>311</v>
      </c>
      <c r="E231" s="204" t="s">
        <v>9554</v>
      </c>
      <c r="F231" s="205" t="s">
        <v>14616</v>
      </c>
      <c r="G231" s="206" t="s">
        <v>578</v>
      </c>
      <c r="H231" s="207">
        <v>1</v>
      </c>
      <c r="I231" s="208"/>
      <c r="J231" s="209">
        <f>ROUND(I231*H231,2)</f>
        <v>0</v>
      </c>
      <c r="K231" s="205" t="s">
        <v>21</v>
      </c>
      <c r="L231" s="62"/>
      <c r="M231" s="210" t="s">
        <v>21</v>
      </c>
      <c r="N231" s="211" t="s">
        <v>45</v>
      </c>
      <c r="O231" s="43"/>
      <c r="P231" s="212">
        <f>O231*H231</f>
        <v>0</v>
      </c>
      <c r="Q231" s="212">
        <v>0</v>
      </c>
      <c r="R231" s="212">
        <f>Q231*H231</f>
        <v>0</v>
      </c>
      <c r="S231" s="212">
        <v>0</v>
      </c>
      <c r="T231" s="213">
        <f>S231*H231</f>
        <v>0</v>
      </c>
      <c r="AR231" s="25" t="s">
        <v>375</v>
      </c>
      <c r="AT231" s="25" t="s">
        <v>311</v>
      </c>
      <c r="AU231" s="25" t="s">
        <v>82</v>
      </c>
      <c r="AY231" s="25" t="s">
        <v>308</v>
      </c>
      <c r="BE231" s="214">
        <f>IF(N231="základní",J231,0)</f>
        <v>0</v>
      </c>
      <c r="BF231" s="214">
        <f>IF(N231="snížená",J231,0)</f>
        <v>0</v>
      </c>
      <c r="BG231" s="214">
        <f>IF(N231="zákl. přenesená",J231,0)</f>
        <v>0</v>
      </c>
      <c r="BH231" s="214">
        <f>IF(N231="sníž. přenesená",J231,0)</f>
        <v>0</v>
      </c>
      <c r="BI231" s="214">
        <f>IF(N231="nulová",J231,0)</f>
        <v>0</v>
      </c>
      <c r="BJ231" s="25" t="s">
        <v>82</v>
      </c>
      <c r="BK231" s="214">
        <f>ROUND(I231*H231,2)</f>
        <v>0</v>
      </c>
      <c r="BL231" s="25" t="s">
        <v>375</v>
      </c>
      <c r="BM231" s="25" t="s">
        <v>2224</v>
      </c>
    </row>
    <row r="232" spans="2:65" s="1" customFormat="1" ht="27">
      <c r="B232" s="42"/>
      <c r="C232" s="64"/>
      <c r="D232" s="246" t="s">
        <v>1656</v>
      </c>
      <c r="E232" s="64"/>
      <c r="F232" s="290" t="s">
        <v>14714</v>
      </c>
      <c r="G232" s="64"/>
      <c r="H232" s="64"/>
      <c r="I232" s="173"/>
      <c r="J232" s="64"/>
      <c r="K232" s="64"/>
      <c r="L232" s="62"/>
      <c r="M232" s="291"/>
      <c r="N232" s="43"/>
      <c r="O232" s="43"/>
      <c r="P232" s="43"/>
      <c r="Q232" s="43"/>
      <c r="R232" s="43"/>
      <c r="S232" s="43"/>
      <c r="T232" s="79"/>
      <c r="AT232" s="25" t="s">
        <v>1656</v>
      </c>
      <c r="AU232" s="25" t="s">
        <v>82</v>
      </c>
    </row>
    <row r="233" spans="2:65" s="1" customFormat="1" ht="22.5" customHeight="1">
      <c r="B233" s="42"/>
      <c r="C233" s="203" t="s">
        <v>735</v>
      </c>
      <c r="D233" s="203" t="s">
        <v>311</v>
      </c>
      <c r="E233" s="204" t="s">
        <v>9555</v>
      </c>
      <c r="F233" s="205" t="s">
        <v>14618</v>
      </c>
      <c r="G233" s="206" t="s">
        <v>578</v>
      </c>
      <c r="H233" s="207">
        <v>1</v>
      </c>
      <c r="I233" s="208"/>
      <c r="J233" s="209">
        <f>ROUND(I233*H233,2)</f>
        <v>0</v>
      </c>
      <c r="K233" s="205" t="s">
        <v>21</v>
      </c>
      <c r="L233" s="62"/>
      <c r="M233" s="210" t="s">
        <v>21</v>
      </c>
      <c r="N233" s="211" t="s">
        <v>45</v>
      </c>
      <c r="O233" s="43"/>
      <c r="P233" s="212">
        <f>O233*H233</f>
        <v>0</v>
      </c>
      <c r="Q233" s="212">
        <v>0</v>
      </c>
      <c r="R233" s="212">
        <f>Q233*H233</f>
        <v>0</v>
      </c>
      <c r="S233" s="212">
        <v>0</v>
      </c>
      <c r="T233" s="213">
        <f>S233*H233</f>
        <v>0</v>
      </c>
      <c r="AR233" s="25" t="s">
        <v>375</v>
      </c>
      <c r="AT233" s="25" t="s">
        <v>311</v>
      </c>
      <c r="AU233" s="25" t="s">
        <v>82</v>
      </c>
      <c r="AY233" s="25" t="s">
        <v>308</v>
      </c>
      <c r="BE233" s="214">
        <f>IF(N233="základní",J233,0)</f>
        <v>0</v>
      </c>
      <c r="BF233" s="214">
        <f>IF(N233="snížená",J233,0)</f>
        <v>0</v>
      </c>
      <c r="BG233" s="214">
        <f>IF(N233="zákl. přenesená",J233,0)</f>
        <v>0</v>
      </c>
      <c r="BH233" s="214">
        <f>IF(N233="sníž. přenesená",J233,0)</f>
        <v>0</v>
      </c>
      <c r="BI233" s="214">
        <f>IF(N233="nulová",J233,0)</f>
        <v>0</v>
      </c>
      <c r="BJ233" s="25" t="s">
        <v>82</v>
      </c>
      <c r="BK233" s="214">
        <f>ROUND(I233*H233,2)</f>
        <v>0</v>
      </c>
      <c r="BL233" s="25" t="s">
        <v>375</v>
      </c>
      <c r="BM233" s="25" t="s">
        <v>2234</v>
      </c>
    </row>
    <row r="234" spans="2:65" s="1" customFormat="1" ht="27">
      <c r="B234" s="42"/>
      <c r="C234" s="64"/>
      <c r="D234" s="246" t="s">
        <v>1656</v>
      </c>
      <c r="E234" s="64"/>
      <c r="F234" s="290" t="s">
        <v>14619</v>
      </c>
      <c r="G234" s="64"/>
      <c r="H234" s="64"/>
      <c r="I234" s="173"/>
      <c r="J234" s="64"/>
      <c r="K234" s="64"/>
      <c r="L234" s="62"/>
      <c r="M234" s="291"/>
      <c r="N234" s="43"/>
      <c r="O234" s="43"/>
      <c r="P234" s="43"/>
      <c r="Q234" s="43"/>
      <c r="R234" s="43"/>
      <c r="S234" s="43"/>
      <c r="T234" s="79"/>
      <c r="AT234" s="25" t="s">
        <v>1656</v>
      </c>
      <c r="AU234" s="25" t="s">
        <v>82</v>
      </c>
    </row>
    <row r="235" spans="2:65" s="1" customFormat="1" ht="22.5" customHeight="1">
      <c r="B235" s="42"/>
      <c r="C235" s="203" t="s">
        <v>740</v>
      </c>
      <c r="D235" s="203" t="s">
        <v>311</v>
      </c>
      <c r="E235" s="204" t="s">
        <v>9556</v>
      </c>
      <c r="F235" s="205" t="s">
        <v>14620</v>
      </c>
      <c r="G235" s="206" t="s">
        <v>578</v>
      </c>
      <c r="H235" s="207">
        <v>2</v>
      </c>
      <c r="I235" s="208"/>
      <c r="J235" s="209">
        <f>ROUND(I235*H235,2)</f>
        <v>0</v>
      </c>
      <c r="K235" s="205" t="s">
        <v>21</v>
      </c>
      <c r="L235" s="62"/>
      <c r="M235" s="210" t="s">
        <v>21</v>
      </c>
      <c r="N235" s="211" t="s">
        <v>45</v>
      </c>
      <c r="O235" s="43"/>
      <c r="P235" s="212">
        <f>O235*H235</f>
        <v>0</v>
      </c>
      <c r="Q235" s="212">
        <v>0</v>
      </c>
      <c r="R235" s="212">
        <f>Q235*H235</f>
        <v>0</v>
      </c>
      <c r="S235" s="212">
        <v>0</v>
      </c>
      <c r="T235" s="213">
        <f>S235*H235</f>
        <v>0</v>
      </c>
      <c r="AR235" s="25" t="s">
        <v>375</v>
      </c>
      <c r="AT235" s="25" t="s">
        <v>311</v>
      </c>
      <c r="AU235" s="25" t="s">
        <v>82</v>
      </c>
      <c r="AY235" s="25" t="s">
        <v>308</v>
      </c>
      <c r="BE235" s="214">
        <f>IF(N235="základní",J235,0)</f>
        <v>0</v>
      </c>
      <c r="BF235" s="214">
        <f>IF(N235="snížená",J235,0)</f>
        <v>0</v>
      </c>
      <c r="BG235" s="214">
        <f>IF(N235="zákl. přenesená",J235,0)</f>
        <v>0</v>
      </c>
      <c r="BH235" s="214">
        <f>IF(N235="sníž. přenesená",J235,0)</f>
        <v>0</v>
      </c>
      <c r="BI235" s="214">
        <f>IF(N235="nulová",J235,0)</f>
        <v>0</v>
      </c>
      <c r="BJ235" s="25" t="s">
        <v>82</v>
      </c>
      <c r="BK235" s="214">
        <f>ROUND(I235*H235,2)</f>
        <v>0</v>
      </c>
      <c r="BL235" s="25" t="s">
        <v>375</v>
      </c>
      <c r="BM235" s="25" t="s">
        <v>2241</v>
      </c>
    </row>
    <row r="236" spans="2:65" s="1" customFormat="1" ht="22.5" customHeight="1">
      <c r="B236" s="42"/>
      <c r="C236" s="203" t="s">
        <v>745</v>
      </c>
      <c r="D236" s="203" t="s">
        <v>311</v>
      </c>
      <c r="E236" s="204" t="s">
        <v>9557</v>
      </c>
      <c r="F236" s="205" t="s">
        <v>14621</v>
      </c>
      <c r="G236" s="206" t="s">
        <v>578</v>
      </c>
      <c r="H236" s="207">
        <v>1</v>
      </c>
      <c r="I236" s="208"/>
      <c r="J236" s="209">
        <f>ROUND(I236*H236,2)</f>
        <v>0</v>
      </c>
      <c r="K236" s="205" t="s">
        <v>21</v>
      </c>
      <c r="L236" s="62"/>
      <c r="M236" s="210" t="s">
        <v>21</v>
      </c>
      <c r="N236" s="211" t="s">
        <v>45</v>
      </c>
      <c r="O236" s="43"/>
      <c r="P236" s="212">
        <f>O236*H236</f>
        <v>0</v>
      </c>
      <c r="Q236" s="212">
        <v>0</v>
      </c>
      <c r="R236" s="212">
        <f>Q236*H236</f>
        <v>0</v>
      </c>
      <c r="S236" s="212">
        <v>0</v>
      </c>
      <c r="T236" s="213">
        <f>S236*H236</f>
        <v>0</v>
      </c>
      <c r="AR236" s="25" t="s">
        <v>375</v>
      </c>
      <c r="AT236" s="25" t="s">
        <v>311</v>
      </c>
      <c r="AU236" s="25" t="s">
        <v>82</v>
      </c>
      <c r="AY236" s="25" t="s">
        <v>308</v>
      </c>
      <c r="BE236" s="214">
        <f>IF(N236="základní",J236,0)</f>
        <v>0</v>
      </c>
      <c r="BF236" s="214">
        <f>IF(N236="snížená",J236,0)</f>
        <v>0</v>
      </c>
      <c r="BG236" s="214">
        <f>IF(N236="zákl. přenesená",J236,0)</f>
        <v>0</v>
      </c>
      <c r="BH236" s="214">
        <f>IF(N236="sníž. přenesená",J236,0)</f>
        <v>0</v>
      </c>
      <c r="BI236" s="214">
        <f>IF(N236="nulová",J236,0)</f>
        <v>0</v>
      </c>
      <c r="BJ236" s="25" t="s">
        <v>82</v>
      </c>
      <c r="BK236" s="214">
        <f>ROUND(I236*H236,2)</f>
        <v>0</v>
      </c>
      <c r="BL236" s="25" t="s">
        <v>375</v>
      </c>
      <c r="BM236" s="25" t="s">
        <v>2248</v>
      </c>
    </row>
    <row r="237" spans="2:65" s="1" customFormat="1" ht="27">
      <c r="B237" s="42"/>
      <c r="C237" s="64"/>
      <c r="D237" s="246" t="s">
        <v>1656</v>
      </c>
      <c r="E237" s="64"/>
      <c r="F237" s="290" t="s">
        <v>14622</v>
      </c>
      <c r="G237" s="64"/>
      <c r="H237" s="64"/>
      <c r="I237" s="173"/>
      <c r="J237" s="64"/>
      <c r="K237" s="64"/>
      <c r="L237" s="62"/>
      <c r="M237" s="291"/>
      <c r="N237" s="43"/>
      <c r="O237" s="43"/>
      <c r="P237" s="43"/>
      <c r="Q237" s="43"/>
      <c r="R237" s="43"/>
      <c r="S237" s="43"/>
      <c r="T237" s="79"/>
      <c r="AT237" s="25" t="s">
        <v>1656</v>
      </c>
      <c r="AU237" s="25" t="s">
        <v>82</v>
      </c>
    </row>
    <row r="238" spans="2:65" s="1" customFormat="1" ht="22.5" customHeight="1">
      <c r="B238" s="42"/>
      <c r="C238" s="203" t="s">
        <v>750</v>
      </c>
      <c r="D238" s="203" t="s">
        <v>311</v>
      </c>
      <c r="E238" s="204" t="s">
        <v>9558</v>
      </c>
      <c r="F238" s="205" t="s">
        <v>14623</v>
      </c>
      <c r="G238" s="206" t="s">
        <v>578</v>
      </c>
      <c r="H238" s="207">
        <v>1</v>
      </c>
      <c r="I238" s="208"/>
      <c r="J238" s="209">
        <f>ROUND(I238*H238,2)</f>
        <v>0</v>
      </c>
      <c r="K238" s="205" t="s">
        <v>21</v>
      </c>
      <c r="L238" s="62"/>
      <c r="M238" s="210" t="s">
        <v>21</v>
      </c>
      <c r="N238" s="211" t="s">
        <v>45</v>
      </c>
      <c r="O238" s="43"/>
      <c r="P238" s="212">
        <f>O238*H238</f>
        <v>0</v>
      </c>
      <c r="Q238" s="212">
        <v>0</v>
      </c>
      <c r="R238" s="212">
        <f>Q238*H238</f>
        <v>0</v>
      </c>
      <c r="S238" s="212">
        <v>0</v>
      </c>
      <c r="T238" s="213">
        <f>S238*H238</f>
        <v>0</v>
      </c>
      <c r="AR238" s="25" t="s">
        <v>375</v>
      </c>
      <c r="AT238" s="25" t="s">
        <v>311</v>
      </c>
      <c r="AU238" s="25" t="s">
        <v>82</v>
      </c>
      <c r="AY238" s="25" t="s">
        <v>308</v>
      </c>
      <c r="BE238" s="214">
        <f>IF(N238="základní",J238,0)</f>
        <v>0</v>
      </c>
      <c r="BF238" s="214">
        <f>IF(N238="snížená",J238,0)</f>
        <v>0</v>
      </c>
      <c r="BG238" s="214">
        <f>IF(N238="zákl. přenesená",J238,0)</f>
        <v>0</v>
      </c>
      <c r="BH238" s="214">
        <f>IF(N238="sníž. přenesená",J238,0)</f>
        <v>0</v>
      </c>
      <c r="BI238" s="214">
        <f>IF(N238="nulová",J238,0)</f>
        <v>0</v>
      </c>
      <c r="BJ238" s="25" t="s">
        <v>82</v>
      </c>
      <c r="BK238" s="214">
        <f>ROUND(I238*H238,2)</f>
        <v>0</v>
      </c>
      <c r="BL238" s="25" t="s">
        <v>375</v>
      </c>
      <c r="BM238" s="25" t="s">
        <v>2257</v>
      </c>
    </row>
    <row r="239" spans="2:65" s="1" customFormat="1" ht="27">
      <c r="B239" s="42"/>
      <c r="C239" s="64"/>
      <c r="D239" s="246" t="s">
        <v>1656</v>
      </c>
      <c r="E239" s="64"/>
      <c r="F239" s="290" t="s">
        <v>14675</v>
      </c>
      <c r="G239" s="64"/>
      <c r="H239" s="64"/>
      <c r="I239" s="173"/>
      <c r="J239" s="64"/>
      <c r="K239" s="64"/>
      <c r="L239" s="62"/>
      <c r="M239" s="291"/>
      <c r="N239" s="43"/>
      <c r="O239" s="43"/>
      <c r="P239" s="43"/>
      <c r="Q239" s="43"/>
      <c r="R239" s="43"/>
      <c r="S239" s="43"/>
      <c r="T239" s="79"/>
      <c r="AT239" s="25" t="s">
        <v>1656</v>
      </c>
      <c r="AU239" s="25" t="s">
        <v>82</v>
      </c>
    </row>
    <row r="240" spans="2:65" s="1" customFormat="1" ht="22.5" customHeight="1">
      <c r="B240" s="42"/>
      <c r="C240" s="203" t="s">
        <v>522</v>
      </c>
      <c r="D240" s="203" t="s">
        <v>311</v>
      </c>
      <c r="E240" s="204" t="s">
        <v>9559</v>
      </c>
      <c r="F240" s="205" t="s">
        <v>14625</v>
      </c>
      <c r="G240" s="206" t="s">
        <v>578</v>
      </c>
      <c r="H240" s="207">
        <v>1</v>
      </c>
      <c r="I240" s="208"/>
      <c r="J240" s="209">
        <f>ROUND(I240*H240,2)</f>
        <v>0</v>
      </c>
      <c r="K240" s="205" t="s">
        <v>21</v>
      </c>
      <c r="L240" s="62"/>
      <c r="M240" s="210" t="s">
        <v>21</v>
      </c>
      <c r="N240" s="211" t="s">
        <v>45</v>
      </c>
      <c r="O240" s="43"/>
      <c r="P240" s="212">
        <f>O240*H240</f>
        <v>0</v>
      </c>
      <c r="Q240" s="212">
        <v>0</v>
      </c>
      <c r="R240" s="212">
        <f>Q240*H240</f>
        <v>0</v>
      </c>
      <c r="S240" s="212">
        <v>0</v>
      </c>
      <c r="T240" s="213">
        <f>S240*H240</f>
        <v>0</v>
      </c>
      <c r="AR240" s="25" t="s">
        <v>375</v>
      </c>
      <c r="AT240" s="25" t="s">
        <v>311</v>
      </c>
      <c r="AU240" s="25" t="s">
        <v>82</v>
      </c>
      <c r="AY240" s="25" t="s">
        <v>308</v>
      </c>
      <c r="BE240" s="214">
        <f>IF(N240="základní",J240,0)</f>
        <v>0</v>
      </c>
      <c r="BF240" s="214">
        <f>IF(N240="snížená",J240,0)</f>
        <v>0</v>
      </c>
      <c r="BG240" s="214">
        <f>IF(N240="zákl. přenesená",J240,0)</f>
        <v>0</v>
      </c>
      <c r="BH240" s="214">
        <f>IF(N240="sníž. přenesená",J240,0)</f>
        <v>0</v>
      </c>
      <c r="BI240" s="214">
        <f>IF(N240="nulová",J240,0)</f>
        <v>0</v>
      </c>
      <c r="BJ240" s="25" t="s">
        <v>82</v>
      </c>
      <c r="BK240" s="214">
        <f>ROUND(I240*H240,2)</f>
        <v>0</v>
      </c>
      <c r="BL240" s="25" t="s">
        <v>375</v>
      </c>
      <c r="BM240" s="25" t="s">
        <v>2266</v>
      </c>
    </row>
    <row r="241" spans="2:65" s="1" customFormat="1" ht="22.5" customHeight="1">
      <c r="B241" s="42"/>
      <c r="C241" s="203" t="s">
        <v>1248</v>
      </c>
      <c r="D241" s="203" t="s">
        <v>311</v>
      </c>
      <c r="E241" s="204" t="s">
        <v>9560</v>
      </c>
      <c r="F241" s="205" t="s">
        <v>14626</v>
      </c>
      <c r="G241" s="206" t="s">
        <v>578</v>
      </c>
      <c r="H241" s="207">
        <v>1</v>
      </c>
      <c r="I241" s="208"/>
      <c r="J241" s="209">
        <f>ROUND(I241*H241,2)</f>
        <v>0</v>
      </c>
      <c r="K241" s="205" t="s">
        <v>21</v>
      </c>
      <c r="L241" s="62"/>
      <c r="M241" s="210" t="s">
        <v>21</v>
      </c>
      <c r="N241" s="211" t="s">
        <v>45</v>
      </c>
      <c r="O241" s="43"/>
      <c r="P241" s="212">
        <f>O241*H241</f>
        <v>0</v>
      </c>
      <c r="Q241" s="212">
        <v>0</v>
      </c>
      <c r="R241" s="212">
        <f>Q241*H241</f>
        <v>0</v>
      </c>
      <c r="S241" s="212">
        <v>0</v>
      </c>
      <c r="T241" s="213">
        <f>S241*H241</f>
        <v>0</v>
      </c>
      <c r="AR241" s="25" t="s">
        <v>375</v>
      </c>
      <c r="AT241" s="25" t="s">
        <v>311</v>
      </c>
      <c r="AU241" s="25" t="s">
        <v>82</v>
      </c>
      <c r="AY241" s="25" t="s">
        <v>308</v>
      </c>
      <c r="BE241" s="214">
        <f>IF(N241="základní",J241,0)</f>
        <v>0</v>
      </c>
      <c r="BF241" s="214">
        <f>IF(N241="snížená",J241,0)</f>
        <v>0</v>
      </c>
      <c r="BG241" s="214">
        <f>IF(N241="zákl. přenesená",J241,0)</f>
        <v>0</v>
      </c>
      <c r="BH241" s="214">
        <f>IF(N241="sníž. přenesená",J241,0)</f>
        <v>0</v>
      </c>
      <c r="BI241" s="214">
        <f>IF(N241="nulová",J241,0)</f>
        <v>0</v>
      </c>
      <c r="BJ241" s="25" t="s">
        <v>82</v>
      </c>
      <c r="BK241" s="214">
        <f>ROUND(I241*H241,2)</f>
        <v>0</v>
      </c>
      <c r="BL241" s="25" t="s">
        <v>375</v>
      </c>
      <c r="BM241" s="25" t="s">
        <v>2277</v>
      </c>
    </row>
    <row r="242" spans="2:65" s="1" customFormat="1" ht="27">
      <c r="B242" s="42"/>
      <c r="C242" s="64"/>
      <c r="D242" s="246" t="s">
        <v>1656</v>
      </c>
      <c r="E242" s="64"/>
      <c r="F242" s="290" t="s">
        <v>14667</v>
      </c>
      <c r="G242" s="64"/>
      <c r="H242" s="64"/>
      <c r="I242" s="173"/>
      <c r="J242" s="64"/>
      <c r="K242" s="64"/>
      <c r="L242" s="62"/>
      <c r="M242" s="291"/>
      <c r="N242" s="43"/>
      <c r="O242" s="43"/>
      <c r="P242" s="43"/>
      <c r="Q242" s="43"/>
      <c r="R242" s="43"/>
      <c r="S242" s="43"/>
      <c r="T242" s="79"/>
      <c r="AT242" s="25" t="s">
        <v>1656</v>
      </c>
      <c r="AU242" s="25" t="s">
        <v>82</v>
      </c>
    </row>
    <row r="243" spans="2:65" s="1" customFormat="1" ht="22.5" customHeight="1">
      <c r="B243" s="42"/>
      <c r="C243" s="203" t="s">
        <v>528</v>
      </c>
      <c r="D243" s="203" t="s">
        <v>311</v>
      </c>
      <c r="E243" s="204" t="s">
        <v>9561</v>
      </c>
      <c r="F243" s="205" t="s">
        <v>14628</v>
      </c>
      <c r="G243" s="206" t="s">
        <v>578</v>
      </c>
      <c r="H243" s="207">
        <v>1</v>
      </c>
      <c r="I243" s="208"/>
      <c r="J243" s="209">
        <f>ROUND(I243*H243,2)</f>
        <v>0</v>
      </c>
      <c r="K243" s="205" t="s">
        <v>21</v>
      </c>
      <c r="L243" s="62"/>
      <c r="M243" s="210" t="s">
        <v>21</v>
      </c>
      <c r="N243" s="211" t="s">
        <v>45</v>
      </c>
      <c r="O243" s="43"/>
      <c r="P243" s="212">
        <f>O243*H243</f>
        <v>0</v>
      </c>
      <c r="Q243" s="212">
        <v>0</v>
      </c>
      <c r="R243" s="212">
        <f>Q243*H243</f>
        <v>0</v>
      </c>
      <c r="S243" s="212">
        <v>0</v>
      </c>
      <c r="T243" s="213">
        <f>S243*H243</f>
        <v>0</v>
      </c>
      <c r="AR243" s="25" t="s">
        <v>375</v>
      </c>
      <c r="AT243" s="25" t="s">
        <v>311</v>
      </c>
      <c r="AU243" s="25" t="s">
        <v>82</v>
      </c>
      <c r="AY243" s="25" t="s">
        <v>308</v>
      </c>
      <c r="BE243" s="214">
        <f>IF(N243="základní",J243,0)</f>
        <v>0</v>
      </c>
      <c r="BF243" s="214">
        <f>IF(N243="snížená",J243,0)</f>
        <v>0</v>
      </c>
      <c r="BG243" s="214">
        <f>IF(N243="zákl. přenesená",J243,0)</f>
        <v>0</v>
      </c>
      <c r="BH243" s="214">
        <f>IF(N243="sníž. přenesená",J243,0)</f>
        <v>0</v>
      </c>
      <c r="BI243" s="214">
        <f>IF(N243="nulová",J243,0)</f>
        <v>0</v>
      </c>
      <c r="BJ243" s="25" t="s">
        <v>82</v>
      </c>
      <c r="BK243" s="214">
        <f>ROUND(I243*H243,2)</f>
        <v>0</v>
      </c>
      <c r="BL243" s="25" t="s">
        <v>375</v>
      </c>
      <c r="BM243" s="25" t="s">
        <v>2285</v>
      </c>
    </row>
    <row r="244" spans="2:65" s="1" customFormat="1" ht="27">
      <c r="B244" s="42"/>
      <c r="C244" s="64"/>
      <c r="D244" s="246" t="s">
        <v>1656</v>
      </c>
      <c r="E244" s="64"/>
      <c r="F244" s="290" t="s">
        <v>14668</v>
      </c>
      <c r="G244" s="64"/>
      <c r="H244" s="64"/>
      <c r="I244" s="173"/>
      <c r="J244" s="64"/>
      <c r="K244" s="64"/>
      <c r="L244" s="62"/>
      <c r="M244" s="291"/>
      <c r="N244" s="43"/>
      <c r="O244" s="43"/>
      <c r="P244" s="43"/>
      <c r="Q244" s="43"/>
      <c r="R244" s="43"/>
      <c r="S244" s="43"/>
      <c r="T244" s="79"/>
      <c r="AT244" s="25" t="s">
        <v>1656</v>
      </c>
      <c r="AU244" s="25" t="s">
        <v>82</v>
      </c>
    </row>
    <row r="245" spans="2:65" s="1" customFormat="1" ht="22.5" customHeight="1">
      <c r="B245" s="42"/>
      <c r="C245" s="203" t="s">
        <v>570</v>
      </c>
      <c r="D245" s="203" t="s">
        <v>311</v>
      </c>
      <c r="E245" s="204" t="s">
        <v>9562</v>
      </c>
      <c r="F245" s="205" t="s">
        <v>14630</v>
      </c>
      <c r="G245" s="206" t="s">
        <v>578</v>
      </c>
      <c r="H245" s="207">
        <v>1</v>
      </c>
      <c r="I245" s="208"/>
      <c r="J245" s="209">
        <f>ROUND(I245*H245,2)</f>
        <v>0</v>
      </c>
      <c r="K245" s="205" t="s">
        <v>21</v>
      </c>
      <c r="L245" s="62"/>
      <c r="M245" s="210" t="s">
        <v>21</v>
      </c>
      <c r="N245" s="211" t="s">
        <v>45</v>
      </c>
      <c r="O245" s="43"/>
      <c r="P245" s="212">
        <f>O245*H245</f>
        <v>0</v>
      </c>
      <c r="Q245" s="212">
        <v>0</v>
      </c>
      <c r="R245" s="212">
        <f>Q245*H245</f>
        <v>0</v>
      </c>
      <c r="S245" s="212">
        <v>0</v>
      </c>
      <c r="T245" s="213">
        <f>S245*H245</f>
        <v>0</v>
      </c>
      <c r="AR245" s="25" t="s">
        <v>375</v>
      </c>
      <c r="AT245" s="25" t="s">
        <v>311</v>
      </c>
      <c r="AU245" s="25" t="s">
        <v>82</v>
      </c>
      <c r="AY245" s="25" t="s">
        <v>308</v>
      </c>
      <c r="BE245" s="214">
        <f>IF(N245="základní",J245,0)</f>
        <v>0</v>
      </c>
      <c r="BF245" s="214">
        <f>IF(N245="snížená",J245,0)</f>
        <v>0</v>
      </c>
      <c r="BG245" s="214">
        <f>IF(N245="zákl. přenesená",J245,0)</f>
        <v>0</v>
      </c>
      <c r="BH245" s="214">
        <f>IF(N245="sníž. přenesená",J245,0)</f>
        <v>0</v>
      </c>
      <c r="BI245" s="214">
        <f>IF(N245="nulová",J245,0)</f>
        <v>0</v>
      </c>
      <c r="BJ245" s="25" t="s">
        <v>82</v>
      </c>
      <c r="BK245" s="214">
        <f>ROUND(I245*H245,2)</f>
        <v>0</v>
      </c>
      <c r="BL245" s="25" t="s">
        <v>375</v>
      </c>
      <c r="BM245" s="25" t="s">
        <v>2292</v>
      </c>
    </row>
    <row r="246" spans="2:65" s="1" customFormat="1" ht="27">
      <c r="B246" s="42"/>
      <c r="C246" s="64"/>
      <c r="D246" s="223" t="s">
        <v>1656</v>
      </c>
      <c r="E246" s="64"/>
      <c r="F246" s="292" t="s">
        <v>14644</v>
      </c>
      <c r="G246" s="64"/>
      <c r="H246" s="64"/>
      <c r="I246" s="173"/>
      <c r="J246" s="64"/>
      <c r="K246" s="64"/>
      <c r="L246" s="62"/>
      <c r="M246" s="291"/>
      <c r="N246" s="43"/>
      <c r="O246" s="43"/>
      <c r="P246" s="43"/>
      <c r="Q246" s="43"/>
      <c r="R246" s="43"/>
      <c r="S246" s="43"/>
      <c r="T246" s="79"/>
      <c r="AT246" s="25" t="s">
        <v>1656</v>
      </c>
      <c r="AU246" s="25" t="s">
        <v>82</v>
      </c>
    </row>
    <row r="247" spans="2:65" s="11" customFormat="1" ht="37.35" customHeight="1">
      <c r="B247" s="186"/>
      <c r="C247" s="187"/>
      <c r="D247" s="200" t="s">
        <v>73</v>
      </c>
      <c r="E247" s="296" t="s">
        <v>5458</v>
      </c>
      <c r="F247" s="296" t="s">
        <v>14717</v>
      </c>
      <c r="G247" s="187"/>
      <c r="H247" s="187"/>
      <c r="I247" s="190"/>
      <c r="J247" s="297">
        <f>BK247</f>
        <v>0</v>
      </c>
      <c r="K247" s="187"/>
      <c r="L247" s="192"/>
      <c r="M247" s="193"/>
      <c r="N247" s="194"/>
      <c r="O247" s="194"/>
      <c r="P247" s="195">
        <f>SUM(P248:P263)</f>
        <v>0</v>
      </c>
      <c r="Q247" s="194"/>
      <c r="R247" s="195">
        <f>SUM(R248:R263)</f>
        <v>0</v>
      </c>
      <c r="S247" s="194"/>
      <c r="T247" s="196">
        <f>SUM(T248:T263)</f>
        <v>0</v>
      </c>
      <c r="AR247" s="197" t="s">
        <v>84</v>
      </c>
      <c r="AT247" s="198" t="s">
        <v>73</v>
      </c>
      <c r="AU247" s="198" t="s">
        <v>74</v>
      </c>
      <c r="AY247" s="197" t="s">
        <v>308</v>
      </c>
      <c r="BK247" s="199">
        <f>SUM(BK248:BK263)</f>
        <v>0</v>
      </c>
    </row>
    <row r="248" spans="2:65" s="1" customFormat="1" ht="22.5" customHeight="1">
      <c r="B248" s="42"/>
      <c r="C248" s="203" t="s">
        <v>2038</v>
      </c>
      <c r="D248" s="203" t="s">
        <v>311</v>
      </c>
      <c r="E248" s="204" t="s">
        <v>9554</v>
      </c>
      <c r="F248" s="205" t="s">
        <v>14616</v>
      </c>
      <c r="G248" s="206" t="s">
        <v>578</v>
      </c>
      <c r="H248" s="207">
        <v>1</v>
      </c>
      <c r="I248" s="208"/>
      <c r="J248" s="209">
        <f>ROUND(I248*H248,2)</f>
        <v>0</v>
      </c>
      <c r="K248" s="205" t="s">
        <v>21</v>
      </c>
      <c r="L248" s="62"/>
      <c r="M248" s="210" t="s">
        <v>21</v>
      </c>
      <c r="N248" s="211" t="s">
        <v>45</v>
      </c>
      <c r="O248" s="43"/>
      <c r="P248" s="212">
        <f>O248*H248</f>
        <v>0</v>
      </c>
      <c r="Q248" s="212">
        <v>0</v>
      </c>
      <c r="R248" s="212">
        <f>Q248*H248</f>
        <v>0</v>
      </c>
      <c r="S248" s="212">
        <v>0</v>
      </c>
      <c r="T248" s="213">
        <f>S248*H248</f>
        <v>0</v>
      </c>
      <c r="AR248" s="25" t="s">
        <v>375</v>
      </c>
      <c r="AT248" s="25" t="s">
        <v>311</v>
      </c>
      <c r="AU248" s="25" t="s">
        <v>82</v>
      </c>
      <c r="AY248" s="25" t="s">
        <v>308</v>
      </c>
      <c r="BE248" s="214">
        <f>IF(N248="základní",J248,0)</f>
        <v>0</v>
      </c>
      <c r="BF248" s="214">
        <f>IF(N248="snížená",J248,0)</f>
        <v>0</v>
      </c>
      <c r="BG248" s="214">
        <f>IF(N248="zákl. přenesená",J248,0)</f>
        <v>0</v>
      </c>
      <c r="BH248" s="214">
        <f>IF(N248="sníž. přenesená",J248,0)</f>
        <v>0</v>
      </c>
      <c r="BI248" s="214">
        <f>IF(N248="nulová",J248,0)</f>
        <v>0</v>
      </c>
      <c r="BJ248" s="25" t="s">
        <v>82</v>
      </c>
      <c r="BK248" s="214">
        <f>ROUND(I248*H248,2)</f>
        <v>0</v>
      </c>
      <c r="BL248" s="25" t="s">
        <v>375</v>
      </c>
      <c r="BM248" s="25" t="s">
        <v>2301</v>
      </c>
    </row>
    <row r="249" spans="2:65" s="1" customFormat="1" ht="27">
      <c r="B249" s="42"/>
      <c r="C249" s="64"/>
      <c r="D249" s="246" t="s">
        <v>1656</v>
      </c>
      <c r="E249" s="64"/>
      <c r="F249" s="290" t="s">
        <v>14714</v>
      </c>
      <c r="G249" s="64"/>
      <c r="H249" s="64"/>
      <c r="I249" s="173"/>
      <c r="J249" s="64"/>
      <c r="K249" s="64"/>
      <c r="L249" s="62"/>
      <c r="M249" s="291"/>
      <c r="N249" s="43"/>
      <c r="O249" s="43"/>
      <c r="P249" s="43"/>
      <c r="Q249" s="43"/>
      <c r="R249" s="43"/>
      <c r="S249" s="43"/>
      <c r="T249" s="79"/>
      <c r="AT249" s="25" t="s">
        <v>1656</v>
      </c>
      <c r="AU249" s="25" t="s">
        <v>82</v>
      </c>
    </row>
    <row r="250" spans="2:65" s="1" customFormat="1" ht="22.5" customHeight="1">
      <c r="B250" s="42"/>
      <c r="C250" s="203" t="s">
        <v>2042</v>
      </c>
      <c r="D250" s="203" t="s">
        <v>311</v>
      </c>
      <c r="E250" s="204" t="s">
        <v>9555</v>
      </c>
      <c r="F250" s="205" t="s">
        <v>14618</v>
      </c>
      <c r="G250" s="206" t="s">
        <v>578</v>
      </c>
      <c r="H250" s="207">
        <v>1</v>
      </c>
      <c r="I250" s="208"/>
      <c r="J250" s="209">
        <f>ROUND(I250*H250,2)</f>
        <v>0</v>
      </c>
      <c r="K250" s="205" t="s">
        <v>21</v>
      </c>
      <c r="L250" s="62"/>
      <c r="M250" s="210" t="s">
        <v>21</v>
      </c>
      <c r="N250" s="211" t="s">
        <v>45</v>
      </c>
      <c r="O250" s="43"/>
      <c r="P250" s="212">
        <f>O250*H250</f>
        <v>0</v>
      </c>
      <c r="Q250" s="212">
        <v>0</v>
      </c>
      <c r="R250" s="212">
        <f>Q250*H250</f>
        <v>0</v>
      </c>
      <c r="S250" s="212">
        <v>0</v>
      </c>
      <c r="T250" s="213">
        <f>S250*H250</f>
        <v>0</v>
      </c>
      <c r="AR250" s="25" t="s">
        <v>375</v>
      </c>
      <c r="AT250" s="25" t="s">
        <v>311</v>
      </c>
      <c r="AU250" s="25" t="s">
        <v>82</v>
      </c>
      <c r="AY250" s="25" t="s">
        <v>308</v>
      </c>
      <c r="BE250" s="214">
        <f>IF(N250="základní",J250,0)</f>
        <v>0</v>
      </c>
      <c r="BF250" s="214">
        <f>IF(N250="snížená",J250,0)</f>
        <v>0</v>
      </c>
      <c r="BG250" s="214">
        <f>IF(N250="zákl. přenesená",J250,0)</f>
        <v>0</v>
      </c>
      <c r="BH250" s="214">
        <f>IF(N250="sníž. přenesená",J250,0)</f>
        <v>0</v>
      </c>
      <c r="BI250" s="214">
        <f>IF(N250="nulová",J250,0)</f>
        <v>0</v>
      </c>
      <c r="BJ250" s="25" t="s">
        <v>82</v>
      </c>
      <c r="BK250" s="214">
        <f>ROUND(I250*H250,2)</f>
        <v>0</v>
      </c>
      <c r="BL250" s="25" t="s">
        <v>375</v>
      </c>
      <c r="BM250" s="25" t="s">
        <v>2311</v>
      </c>
    </row>
    <row r="251" spans="2:65" s="1" customFormat="1" ht="27">
      <c r="B251" s="42"/>
      <c r="C251" s="64"/>
      <c r="D251" s="246" t="s">
        <v>1656</v>
      </c>
      <c r="E251" s="64"/>
      <c r="F251" s="290" t="s">
        <v>14619</v>
      </c>
      <c r="G251" s="64"/>
      <c r="H251" s="64"/>
      <c r="I251" s="173"/>
      <c r="J251" s="64"/>
      <c r="K251" s="64"/>
      <c r="L251" s="62"/>
      <c r="M251" s="291"/>
      <c r="N251" s="43"/>
      <c r="O251" s="43"/>
      <c r="P251" s="43"/>
      <c r="Q251" s="43"/>
      <c r="R251" s="43"/>
      <c r="S251" s="43"/>
      <c r="T251" s="79"/>
      <c r="AT251" s="25" t="s">
        <v>1656</v>
      </c>
      <c r="AU251" s="25" t="s">
        <v>82</v>
      </c>
    </row>
    <row r="252" spans="2:65" s="1" customFormat="1" ht="22.5" customHeight="1">
      <c r="B252" s="42"/>
      <c r="C252" s="203" t="s">
        <v>2044</v>
      </c>
      <c r="D252" s="203" t="s">
        <v>311</v>
      </c>
      <c r="E252" s="204" t="s">
        <v>9556</v>
      </c>
      <c r="F252" s="205" t="s">
        <v>14620</v>
      </c>
      <c r="G252" s="206" t="s">
        <v>578</v>
      </c>
      <c r="H252" s="207">
        <v>2</v>
      </c>
      <c r="I252" s="208"/>
      <c r="J252" s="209">
        <f>ROUND(I252*H252,2)</f>
        <v>0</v>
      </c>
      <c r="K252" s="205" t="s">
        <v>21</v>
      </c>
      <c r="L252" s="62"/>
      <c r="M252" s="210" t="s">
        <v>21</v>
      </c>
      <c r="N252" s="211" t="s">
        <v>45</v>
      </c>
      <c r="O252" s="43"/>
      <c r="P252" s="212">
        <f>O252*H252</f>
        <v>0</v>
      </c>
      <c r="Q252" s="212">
        <v>0</v>
      </c>
      <c r="R252" s="212">
        <f>Q252*H252</f>
        <v>0</v>
      </c>
      <c r="S252" s="212">
        <v>0</v>
      </c>
      <c r="T252" s="213">
        <f>S252*H252</f>
        <v>0</v>
      </c>
      <c r="AR252" s="25" t="s">
        <v>375</v>
      </c>
      <c r="AT252" s="25" t="s">
        <v>311</v>
      </c>
      <c r="AU252" s="25" t="s">
        <v>82</v>
      </c>
      <c r="AY252" s="25" t="s">
        <v>308</v>
      </c>
      <c r="BE252" s="214">
        <f>IF(N252="základní",J252,0)</f>
        <v>0</v>
      </c>
      <c r="BF252" s="214">
        <f>IF(N252="snížená",J252,0)</f>
        <v>0</v>
      </c>
      <c r="BG252" s="214">
        <f>IF(N252="zákl. přenesená",J252,0)</f>
        <v>0</v>
      </c>
      <c r="BH252" s="214">
        <f>IF(N252="sníž. přenesená",J252,0)</f>
        <v>0</v>
      </c>
      <c r="BI252" s="214">
        <f>IF(N252="nulová",J252,0)</f>
        <v>0</v>
      </c>
      <c r="BJ252" s="25" t="s">
        <v>82</v>
      </c>
      <c r="BK252" s="214">
        <f>ROUND(I252*H252,2)</f>
        <v>0</v>
      </c>
      <c r="BL252" s="25" t="s">
        <v>375</v>
      </c>
      <c r="BM252" s="25" t="s">
        <v>2319</v>
      </c>
    </row>
    <row r="253" spans="2:65" s="1" customFormat="1" ht="22.5" customHeight="1">
      <c r="B253" s="42"/>
      <c r="C253" s="203" t="s">
        <v>2048</v>
      </c>
      <c r="D253" s="203" t="s">
        <v>311</v>
      </c>
      <c r="E253" s="204" t="s">
        <v>9557</v>
      </c>
      <c r="F253" s="205" t="s">
        <v>14621</v>
      </c>
      <c r="G253" s="206" t="s">
        <v>578</v>
      </c>
      <c r="H253" s="207">
        <v>1</v>
      </c>
      <c r="I253" s="208"/>
      <c r="J253" s="209">
        <f>ROUND(I253*H253,2)</f>
        <v>0</v>
      </c>
      <c r="K253" s="205" t="s">
        <v>21</v>
      </c>
      <c r="L253" s="62"/>
      <c r="M253" s="210" t="s">
        <v>21</v>
      </c>
      <c r="N253" s="211" t="s">
        <v>45</v>
      </c>
      <c r="O253" s="43"/>
      <c r="P253" s="212">
        <f>O253*H253</f>
        <v>0</v>
      </c>
      <c r="Q253" s="212">
        <v>0</v>
      </c>
      <c r="R253" s="212">
        <f>Q253*H253</f>
        <v>0</v>
      </c>
      <c r="S253" s="212">
        <v>0</v>
      </c>
      <c r="T253" s="213">
        <f>S253*H253</f>
        <v>0</v>
      </c>
      <c r="AR253" s="25" t="s">
        <v>375</v>
      </c>
      <c r="AT253" s="25" t="s">
        <v>311</v>
      </c>
      <c r="AU253" s="25" t="s">
        <v>82</v>
      </c>
      <c r="AY253" s="25" t="s">
        <v>308</v>
      </c>
      <c r="BE253" s="214">
        <f>IF(N253="základní",J253,0)</f>
        <v>0</v>
      </c>
      <c r="BF253" s="214">
        <f>IF(N253="snížená",J253,0)</f>
        <v>0</v>
      </c>
      <c r="BG253" s="214">
        <f>IF(N253="zákl. přenesená",J253,0)</f>
        <v>0</v>
      </c>
      <c r="BH253" s="214">
        <f>IF(N253="sníž. přenesená",J253,0)</f>
        <v>0</v>
      </c>
      <c r="BI253" s="214">
        <f>IF(N253="nulová",J253,0)</f>
        <v>0</v>
      </c>
      <c r="BJ253" s="25" t="s">
        <v>82</v>
      </c>
      <c r="BK253" s="214">
        <f>ROUND(I253*H253,2)</f>
        <v>0</v>
      </c>
      <c r="BL253" s="25" t="s">
        <v>375</v>
      </c>
      <c r="BM253" s="25" t="s">
        <v>2327</v>
      </c>
    </row>
    <row r="254" spans="2:65" s="1" customFormat="1" ht="27">
      <c r="B254" s="42"/>
      <c r="C254" s="64"/>
      <c r="D254" s="246" t="s">
        <v>1656</v>
      </c>
      <c r="E254" s="64"/>
      <c r="F254" s="290" t="s">
        <v>14622</v>
      </c>
      <c r="G254" s="64"/>
      <c r="H254" s="64"/>
      <c r="I254" s="173"/>
      <c r="J254" s="64"/>
      <c r="K254" s="64"/>
      <c r="L254" s="62"/>
      <c r="M254" s="291"/>
      <c r="N254" s="43"/>
      <c r="O254" s="43"/>
      <c r="P254" s="43"/>
      <c r="Q254" s="43"/>
      <c r="R254" s="43"/>
      <c r="S254" s="43"/>
      <c r="T254" s="79"/>
      <c r="AT254" s="25" t="s">
        <v>1656</v>
      </c>
      <c r="AU254" s="25" t="s">
        <v>82</v>
      </c>
    </row>
    <row r="255" spans="2:65" s="1" customFormat="1" ht="22.5" customHeight="1">
      <c r="B255" s="42"/>
      <c r="C255" s="203" t="s">
        <v>2051</v>
      </c>
      <c r="D255" s="203" t="s">
        <v>311</v>
      </c>
      <c r="E255" s="204" t="s">
        <v>9558</v>
      </c>
      <c r="F255" s="205" t="s">
        <v>14623</v>
      </c>
      <c r="G255" s="206" t="s">
        <v>578</v>
      </c>
      <c r="H255" s="207">
        <v>1</v>
      </c>
      <c r="I255" s="208"/>
      <c r="J255" s="209">
        <f>ROUND(I255*H255,2)</f>
        <v>0</v>
      </c>
      <c r="K255" s="205" t="s">
        <v>21</v>
      </c>
      <c r="L255" s="62"/>
      <c r="M255" s="210" t="s">
        <v>21</v>
      </c>
      <c r="N255" s="211" t="s">
        <v>45</v>
      </c>
      <c r="O255" s="43"/>
      <c r="P255" s="212">
        <f>O255*H255</f>
        <v>0</v>
      </c>
      <c r="Q255" s="212">
        <v>0</v>
      </c>
      <c r="R255" s="212">
        <f>Q255*H255</f>
        <v>0</v>
      </c>
      <c r="S255" s="212">
        <v>0</v>
      </c>
      <c r="T255" s="213">
        <f>S255*H255</f>
        <v>0</v>
      </c>
      <c r="AR255" s="25" t="s">
        <v>375</v>
      </c>
      <c r="AT255" s="25" t="s">
        <v>311</v>
      </c>
      <c r="AU255" s="25" t="s">
        <v>82</v>
      </c>
      <c r="AY255" s="25" t="s">
        <v>308</v>
      </c>
      <c r="BE255" s="214">
        <f>IF(N255="základní",J255,0)</f>
        <v>0</v>
      </c>
      <c r="BF255" s="214">
        <f>IF(N255="snížená",J255,0)</f>
        <v>0</v>
      </c>
      <c r="BG255" s="214">
        <f>IF(N255="zákl. přenesená",J255,0)</f>
        <v>0</v>
      </c>
      <c r="BH255" s="214">
        <f>IF(N255="sníž. přenesená",J255,0)</f>
        <v>0</v>
      </c>
      <c r="BI255" s="214">
        <f>IF(N255="nulová",J255,0)</f>
        <v>0</v>
      </c>
      <c r="BJ255" s="25" t="s">
        <v>82</v>
      </c>
      <c r="BK255" s="214">
        <f>ROUND(I255*H255,2)</f>
        <v>0</v>
      </c>
      <c r="BL255" s="25" t="s">
        <v>375</v>
      </c>
      <c r="BM255" s="25" t="s">
        <v>2335</v>
      </c>
    </row>
    <row r="256" spans="2:65" s="1" customFormat="1" ht="27">
      <c r="B256" s="42"/>
      <c r="C256" s="64"/>
      <c r="D256" s="246" t="s">
        <v>1656</v>
      </c>
      <c r="E256" s="64"/>
      <c r="F256" s="290" t="s">
        <v>14675</v>
      </c>
      <c r="G256" s="64"/>
      <c r="H256" s="64"/>
      <c r="I256" s="173"/>
      <c r="J256" s="64"/>
      <c r="K256" s="64"/>
      <c r="L256" s="62"/>
      <c r="M256" s="291"/>
      <c r="N256" s="43"/>
      <c r="O256" s="43"/>
      <c r="P256" s="43"/>
      <c r="Q256" s="43"/>
      <c r="R256" s="43"/>
      <c r="S256" s="43"/>
      <c r="T256" s="79"/>
      <c r="AT256" s="25" t="s">
        <v>1656</v>
      </c>
      <c r="AU256" s="25" t="s">
        <v>82</v>
      </c>
    </row>
    <row r="257" spans="2:65" s="1" customFormat="1" ht="22.5" customHeight="1">
      <c r="B257" s="42"/>
      <c r="C257" s="203" t="s">
        <v>2055</v>
      </c>
      <c r="D257" s="203" t="s">
        <v>311</v>
      </c>
      <c r="E257" s="204" t="s">
        <v>9559</v>
      </c>
      <c r="F257" s="205" t="s">
        <v>14625</v>
      </c>
      <c r="G257" s="206" t="s">
        <v>578</v>
      </c>
      <c r="H257" s="207">
        <v>1</v>
      </c>
      <c r="I257" s="208"/>
      <c r="J257" s="209">
        <f>ROUND(I257*H257,2)</f>
        <v>0</v>
      </c>
      <c r="K257" s="205" t="s">
        <v>21</v>
      </c>
      <c r="L257" s="62"/>
      <c r="M257" s="210" t="s">
        <v>21</v>
      </c>
      <c r="N257" s="211" t="s">
        <v>45</v>
      </c>
      <c r="O257" s="43"/>
      <c r="P257" s="212">
        <f>O257*H257</f>
        <v>0</v>
      </c>
      <c r="Q257" s="212">
        <v>0</v>
      </c>
      <c r="R257" s="212">
        <f>Q257*H257</f>
        <v>0</v>
      </c>
      <c r="S257" s="212">
        <v>0</v>
      </c>
      <c r="T257" s="213">
        <f>S257*H257</f>
        <v>0</v>
      </c>
      <c r="AR257" s="25" t="s">
        <v>375</v>
      </c>
      <c r="AT257" s="25" t="s">
        <v>311</v>
      </c>
      <c r="AU257" s="25" t="s">
        <v>82</v>
      </c>
      <c r="AY257" s="25" t="s">
        <v>308</v>
      </c>
      <c r="BE257" s="214">
        <f>IF(N257="základní",J257,0)</f>
        <v>0</v>
      </c>
      <c r="BF257" s="214">
        <f>IF(N257="snížená",J257,0)</f>
        <v>0</v>
      </c>
      <c r="BG257" s="214">
        <f>IF(N257="zákl. přenesená",J257,0)</f>
        <v>0</v>
      </c>
      <c r="BH257" s="214">
        <f>IF(N257="sníž. přenesená",J257,0)</f>
        <v>0</v>
      </c>
      <c r="BI257" s="214">
        <f>IF(N257="nulová",J257,0)</f>
        <v>0</v>
      </c>
      <c r="BJ257" s="25" t="s">
        <v>82</v>
      </c>
      <c r="BK257" s="214">
        <f>ROUND(I257*H257,2)</f>
        <v>0</v>
      </c>
      <c r="BL257" s="25" t="s">
        <v>375</v>
      </c>
      <c r="BM257" s="25" t="s">
        <v>2340</v>
      </c>
    </row>
    <row r="258" spans="2:65" s="1" customFormat="1" ht="22.5" customHeight="1">
      <c r="B258" s="42"/>
      <c r="C258" s="203" t="s">
        <v>2057</v>
      </c>
      <c r="D258" s="203" t="s">
        <v>311</v>
      </c>
      <c r="E258" s="204" t="s">
        <v>9560</v>
      </c>
      <c r="F258" s="205" t="s">
        <v>14626</v>
      </c>
      <c r="G258" s="206" t="s">
        <v>578</v>
      </c>
      <c r="H258" s="207">
        <v>1</v>
      </c>
      <c r="I258" s="208"/>
      <c r="J258" s="209">
        <f>ROUND(I258*H258,2)</f>
        <v>0</v>
      </c>
      <c r="K258" s="205" t="s">
        <v>21</v>
      </c>
      <c r="L258" s="62"/>
      <c r="M258" s="210" t="s">
        <v>21</v>
      </c>
      <c r="N258" s="211" t="s">
        <v>45</v>
      </c>
      <c r="O258" s="43"/>
      <c r="P258" s="212">
        <f>O258*H258</f>
        <v>0</v>
      </c>
      <c r="Q258" s="212">
        <v>0</v>
      </c>
      <c r="R258" s="212">
        <f>Q258*H258</f>
        <v>0</v>
      </c>
      <c r="S258" s="212">
        <v>0</v>
      </c>
      <c r="T258" s="213">
        <f>S258*H258</f>
        <v>0</v>
      </c>
      <c r="AR258" s="25" t="s">
        <v>375</v>
      </c>
      <c r="AT258" s="25" t="s">
        <v>311</v>
      </c>
      <c r="AU258" s="25" t="s">
        <v>82</v>
      </c>
      <c r="AY258" s="25" t="s">
        <v>308</v>
      </c>
      <c r="BE258" s="214">
        <f>IF(N258="základní",J258,0)</f>
        <v>0</v>
      </c>
      <c r="BF258" s="214">
        <f>IF(N258="snížená",J258,0)</f>
        <v>0</v>
      </c>
      <c r="BG258" s="214">
        <f>IF(N258="zákl. přenesená",J258,0)</f>
        <v>0</v>
      </c>
      <c r="BH258" s="214">
        <f>IF(N258="sníž. přenesená",J258,0)</f>
        <v>0</v>
      </c>
      <c r="BI258" s="214">
        <f>IF(N258="nulová",J258,0)</f>
        <v>0</v>
      </c>
      <c r="BJ258" s="25" t="s">
        <v>82</v>
      </c>
      <c r="BK258" s="214">
        <f>ROUND(I258*H258,2)</f>
        <v>0</v>
      </c>
      <c r="BL258" s="25" t="s">
        <v>375</v>
      </c>
      <c r="BM258" s="25" t="s">
        <v>2348</v>
      </c>
    </row>
    <row r="259" spans="2:65" s="1" customFormat="1" ht="27">
      <c r="B259" s="42"/>
      <c r="C259" s="64"/>
      <c r="D259" s="246" t="s">
        <v>1656</v>
      </c>
      <c r="E259" s="64"/>
      <c r="F259" s="290" t="s">
        <v>14667</v>
      </c>
      <c r="G259" s="64"/>
      <c r="H259" s="64"/>
      <c r="I259" s="173"/>
      <c r="J259" s="64"/>
      <c r="K259" s="64"/>
      <c r="L259" s="62"/>
      <c r="M259" s="291"/>
      <c r="N259" s="43"/>
      <c r="O259" s="43"/>
      <c r="P259" s="43"/>
      <c r="Q259" s="43"/>
      <c r="R259" s="43"/>
      <c r="S259" s="43"/>
      <c r="T259" s="79"/>
      <c r="AT259" s="25" t="s">
        <v>1656</v>
      </c>
      <c r="AU259" s="25" t="s">
        <v>82</v>
      </c>
    </row>
    <row r="260" spans="2:65" s="1" customFormat="1" ht="22.5" customHeight="1">
      <c r="B260" s="42"/>
      <c r="C260" s="203" t="s">
        <v>2061</v>
      </c>
      <c r="D260" s="203" t="s">
        <v>311</v>
      </c>
      <c r="E260" s="204" t="s">
        <v>9561</v>
      </c>
      <c r="F260" s="205" t="s">
        <v>14628</v>
      </c>
      <c r="G260" s="206" t="s">
        <v>578</v>
      </c>
      <c r="H260" s="207">
        <v>1</v>
      </c>
      <c r="I260" s="208"/>
      <c r="J260" s="209">
        <f>ROUND(I260*H260,2)</f>
        <v>0</v>
      </c>
      <c r="K260" s="205" t="s">
        <v>21</v>
      </c>
      <c r="L260" s="62"/>
      <c r="M260" s="210" t="s">
        <v>21</v>
      </c>
      <c r="N260" s="211" t="s">
        <v>45</v>
      </c>
      <c r="O260" s="43"/>
      <c r="P260" s="212">
        <f>O260*H260</f>
        <v>0</v>
      </c>
      <c r="Q260" s="212">
        <v>0</v>
      </c>
      <c r="R260" s="212">
        <f>Q260*H260</f>
        <v>0</v>
      </c>
      <c r="S260" s="212">
        <v>0</v>
      </c>
      <c r="T260" s="213">
        <f>S260*H260</f>
        <v>0</v>
      </c>
      <c r="AR260" s="25" t="s">
        <v>375</v>
      </c>
      <c r="AT260" s="25" t="s">
        <v>311</v>
      </c>
      <c r="AU260" s="25" t="s">
        <v>82</v>
      </c>
      <c r="AY260" s="25" t="s">
        <v>308</v>
      </c>
      <c r="BE260" s="214">
        <f>IF(N260="základní",J260,0)</f>
        <v>0</v>
      </c>
      <c r="BF260" s="214">
        <f>IF(N260="snížená",J260,0)</f>
        <v>0</v>
      </c>
      <c r="BG260" s="214">
        <f>IF(N260="zákl. přenesená",J260,0)</f>
        <v>0</v>
      </c>
      <c r="BH260" s="214">
        <f>IF(N260="sníž. přenesená",J260,0)</f>
        <v>0</v>
      </c>
      <c r="BI260" s="214">
        <f>IF(N260="nulová",J260,0)</f>
        <v>0</v>
      </c>
      <c r="BJ260" s="25" t="s">
        <v>82</v>
      </c>
      <c r="BK260" s="214">
        <f>ROUND(I260*H260,2)</f>
        <v>0</v>
      </c>
      <c r="BL260" s="25" t="s">
        <v>375</v>
      </c>
      <c r="BM260" s="25" t="s">
        <v>2358</v>
      </c>
    </row>
    <row r="261" spans="2:65" s="1" customFormat="1" ht="27">
      <c r="B261" s="42"/>
      <c r="C261" s="64"/>
      <c r="D261" s="246" t="s">
        <v>1656</v>
      </c>
      <c r="E261" s="64"/>
      <c r="F261" s="290" t="s">
        <v>14668</v>
      </c>
      <c r="G261" s="64"/>
      <c r="H261" s="64"/>
      <c r="I261" s="173"/>
      <c r="J261" s="64"/>
      <c r="K261" s="64"/>
      <c r="L261" s="62"/>
      <c r="M261" s="291"/>
      <c r="N261" s="43"/>
      <c r="O261" s="43"/>
      <c r="P261" s="43"/>
      <c r="Q261" s="43"/>
      <c r="R261" s="43"/>
      <c r="S261" s="43"/>
      <c r="T261" s="79"/>
      <c r="AT261" s="25" t="s">
        <v>1656</v>
      </c>
      <c r="AU261" s="25" t="s">
        <v>82</v>
      </c>
    </row>
    <row r="262" spans="2:65" s="1" customFormat="1" ht="22.5" customHeight="1">
      <c r="B262" s="42"/>
      <c r="C262" s="203" t="s">
        <v>2063</v>
      </c>
      <c r="D262" s="203" t="s">
        <v>311</v>
      </c>
      <c r="E262" s="204" t="s">
        <v>9562</v>
      </c>
      <c r="F262" s="205" t="s">
        <v>14630</v>
      </c>
      <c r="G262" s="206" t="s">
        <v>578</v>
      </c>
      <c r="H262" s="207">
        <v>1</v>
      </c>
      <c r="I262" s="208"/>
      <c r="J262" s="209">
        <f>ROUND(I262*H262,2)</f>
        <v>0</v>
      </c>
      <c r="K262" s="205" t="s">
        <v>21</v>
      </c>
      <c r="L262" s="62"/>
      <c r="M262" s="210" t="s">
        <v>21</v>
      </c>
      <c r="N262" s="211" t="s">
        <v>45</v>
      </c>
      <c r="O262" s="43"/>
      <c r="P262" s="212">
        <f>O262*H262</f>
        <v>0</v>
      </c>
      <c r="Q262" s="212">
        <v>0</v>
      </c>
      <c r="R262" s="212">
        <f>Q262*H262</f>
        <v>0</v>
      </c>
      <c r="S262" s="212">
        <v>0</v>
      </c>
      <c r="T262" s="213">
        <f>S262*H262</f>
        <v>0</v>
      </c>
      <c r="AR262" s="25" t="s">
        <v>375</v>
      </c>
      <c r="AT262" s="25" t="s">
        <v>311</v>
      </c>
      <c r="AU262" s="25" t="s">
        <v>82</v>
      </c>
      <c r="AY262" s="25" t="s">
        <v>308</v>
      </c>
      <c r="BE262" s="214">
        <f>IF(N262="základní",J262,0)</f>
        <v>0</v>
      </c>
      <c r="BF262" s="214">
        <f>IF(N262="snížená",J262,0)</f>
        <v>0</v>
      </c>
      <c r="BG262" s="214">
        <f>IF(N262="zákl. přenesená",J262,0)</f>
        <v>0</v>
      </c>
      <c r="BH262" s="214">
        <f>IF(N262="sníž. přenesená",J262,0)</f>
        <v>0</v>
      </c>
      <c r="BI262" s="214">
        <f>IF(N262="nulová",J262,0)</f>
        <v>0</v>
      </c>
      <c r="BJ262" s="25" t="s">
        <v>82</v>
      </c>
      <c r="BK262" s="214">
        <f>ROUND(I262*H262,2)</f>
        <v>0</v>
      </c>
      <c r="BL262" s="25" t="s">
        <v>375</v>
      </c>
      <c r="BM262" s="25" t="s">
        <v>2365</v>
      </c>
    </row>
    <row r="263" spans="2:65" s="1" customFormat="1" ht="27">
      <c r="B263" s="42"/>
      <c r="C263" s="64"/>
      <c r="D263" s="223" t="s">
        <v>1656</v>
      </c>
      <c r="E263" s="64"/>
      <c r="F263" s="292" t="s">
        <v>14644</v>
      </c>
      <c r="G263" s="64"/>
      <c r="H263" s="64"/>
      <c r="I263" s="173"/>
      <c r="J263" s="64"/>
      <c r="K263" s="64"/>
      <c r="L263" s="62"/>
      <c r="M263" s="291"/>
      <c r="N263" s="43"/>
      <c r="O263" s="43"/>
      <c r="P263" s="43"/>
      <c r="Q263" s="43"/>
      <c r="R263" s="43"/>
      <c r="S263" s="43"/>
      <c r="T263" s="79"/>
      <c r="AT263" s="25" t="s">
        <v>1656</v>
      </c>
      <c r="AU263" s="25" t="s">
        <v>82</v>
      </c>
    </row>
    <row r="264" spans="2:65" s="11" customFormat="1" ht="37.35" customHeight="1">
      <c r="B264" s="186"/>
      <c r="C264" s="187"/>
      <c r="D264" s="200" t="s">
        <v>73</v>
      </c>
      <c r="E264" s="296" t="s">
        <v>5458</v>
      </c>
      <c r="F264" s="296" t="s">
        <v>14717</v>
      </c>
      <c r="G264" s="187"/>
      <c r="H264" s="187"/>
      <c r="I264" s="190"/>
      <c r="J264" s="297">
        <f>BK264</f>
        <v>0</v>
      </c>
      <c r="K264" s="187"/>
      <c r="L264" s="192"/>
      <c r="M264" s="193"/>
      <c r="N264" s="194"/>
      <c r="O264" s="194"/>
      <c r="P264" s="195">
        <f>SUM(P265:P280)</f>
        <v>0</v>
      </c>
      <c r="Q264" s="194"/>
      <c r="R264" s="195">
        <f>SUM(R265:R280)</f>
        <v>0</v>
      </c>
      <c r="S264" s="194"/>
      <c r="T264" s="196">
        <f>SUM(T265:T280)</f>
        <v>0</v>
      </c>
      <c r="AR264" s="197" t="s">
        <v>84</v>
      </c>
      <c r="AT264" s="198" t="s">
        <v>73</v>
      </c>
      <c r="AU264" s="198" t="s">
        <v>74</v>
      </c>
      <c r="AY264" s="197" t="s">
        <v>308</v>
      </c>
      <c r="BK264" s="199">
        <f>SUM(BK265:BK280)</f>
        <v>0</v>
      </c>
    </row>
    <row r="265" spans="2:65" s="1" customFormat="1" ht="22.5" customHeight="1">
      <c r="B265" s="42"/>
      <c r="C265" s="203" t="s">
        <v>2067</v>
      </c>
      <c r="D265" s="203" t="s">
        <v>311</v>
      </c>
      <c r="E265" s="204" t="s">
        <v>9554</v>
      </c>
      <c r="F265" s="205" t="s">
        <v>14616</v>
      </c>
      <c r="G265" s="206" t="s">
        <v>578</v>
      </c>
      <c r="H265" s="207">
        <v>1</v>
      </c>
      <c r="I265" s="208"/>
      <c r="J265" s="209">
        <f>ROUND(I265*H265,2)</f>
        <v>0</v>
      </c>
      <c r="K265" s="205" t="s">
        <v>21</v>
      </c>
      <c r="L265" s="62"/>
      <c r="M265" s="210" t="s">
        <v>21</v>
      </c>
      <c r="N265" s="211" t="s">
        <v>45</v>
      </c>
      <c r="O265" s="43"/>
      <c r="P265" s="212">
        <f>O265*H265</f>
        <v>0</v>
      </c>
      <c r="Q265" s="212">
        <v>0</v>
      </c>
      <c r="R265" s="212">
        <f>Q265*H265</f>
        <v>0</v>
      </c>
      <c r="S265" s="212">
        <v>0</v>
      </c>
      <c r="T265" s="213">
        <f>S265*H265</f>
        <v>0</v>
      </c>
      <c r="AR265" s="25" t="s">
        <v>375</v>
      </c>
      <c r="AT265" s="25" t="s">
        <v>311</v>
      </c>
      <c r="AU265" s="25" t="s">
        <v>82</v>
      </c>
      <c r="AY265" s="25" t="s">
        <v>308</v>
      </c>
      <c r="BE265" s="214">
        <f>IF(N265="základní",J265,0)</f>
        <v>0</v>
      </c>
      <c r="BF265" s="214">
        <f>IF(N265="snížená",J265,0)</f>
        <v>0</v>
      </c>
      <c r="BG265" s="214">
        <f>IF(N265="zákl. přenesená",J265,0)</f>
        <v>0</v>
      </c>
      <c r="BH265" s="214">
        <f>IF(N265="sníž. přenesená",J265,0)</f>
        <v>0</v>
      </c>
      <c r="BI265" s="214">
        <f>IF(N265="nulová",J265,0)</f>
        <v>0</v>
      </c>
      <c r="BJ265" s="25" t="s">
        <v>82</v>
      </c>
      <c r="BK265" s="214">
        <f>ROUND(I265*H265,2)</f>
        <v>0</v>
      </c>
      <c r="BL265" s="25" t="s">
        <v>375</v>
      </c>
      <c r="BM265" s="25" t="s">
        <v>2372</v>
      </c>
    </row>
    <row r="266" spans="2:65" s="1" customFormat="1" ht="27">
      <c r="B266" s="42"/>
      <c r="C266" s="64"/>
      <c r="D266" s="246" t="s">
        <v>1656</v>
      </c>
      <c r="E266" s="64"/>
      <c r="F266" s="290" t="s">
        <v>14714</v>
      </c>
      <c r="G266" s="64"/>
      <c r="H266" s="64"/>
      <c r="I266" s="173"/>
      <c r="J266" s="64"/>
      <c r="K266" s="64"/>
      <c r="L266" s="62"/>
      <c r="M266" s="291"/>
      <c r="N266" s="43"/>
      <c r="O266" s="43"/>
      <c r="P266" s="43"/>
      <c r="Q266" s="43"/>
      <c r="R266" s="43"/>
      <c r="S266" s="43"/>
      <c r="T266" s="79"/>
      <c r="AT266" s="25" t="s">
        <v>1656</v>
      </c>
      <c r="AU266" s="25" t="s">
        <v>82</v>
      </c>
    </row>
    <row r="267" spans="2:65" s="1" customFormat="1" ht="22.5" customHeight="1">
      <c r="B267" s="42"/>
      <c r="C267" s="203" t="s">
        <v>2071</v>
      </c>
      <c r="D267" s="203" t="s">
        <v>311</v>
      </c>
      <c r="E267" s="204" t="s">
        <v>9555</v>
      </c>
      <c r="F267" s="205" t="s">
        <v>14618</v>
      </c>
      <c r="G267" s="206" t="s">
        <v>578</v>
      </c>
      <c r="H267" s="207">
        <v>1</v>
      </c>
      <c r="I267" s="208"/>
      <c r="J267" s="209">
        <f>ROUND(I267*H267,2)</f>
        <v>0</v>
      </c>
      <c r="K267" s="205" t="s">
        <v>21</v>
      </c>
      <c r="L267" s="62"/>
      <c r="M267" s="210" t="s">
        <v>21</v>
      </c>
      <c r="N267" s="211" t="s">
        <v>45</v>
      </c>
      <c r="O267" s="43"/>
      <c r="P267" s="212">
        <f>O267*H267</f>
        <v>0</v>
      </c>
      <c r="Q267" s="212">
        <v>0</v>
      </c>
      <c r="R267" s="212">
        <f>Q267*H267</f>
        <v>0</v>
      </c>
      <c r="S267" s="212">
        <v>0</v>
      </c>
      <c r="T267" s="213">
        <f>S267*H267</f>
        <v>0</v>
      </c>
      <c r="AR267" s="25" t="s">
        <v>375</v>
      </c>
      <c r="AT267" s="25" t="s">
        <v>311</v>
      </c>
      <c r="AU267" s="25" t="s">
        <v>82</v>
      </c>
      <c r="AY267" s="25" t="s">
        <v>308</v>
      </c>
      <c r="BE267" s="214">
        <f>IF(N267="základní",J267,0)</f>
        <v>0</v>
      </c>
      <c r="BF267" s="214">
        <f>IF(N267="snížená",J267,0)</f>
        <v>0</v>
      </c>
      <c r="BG267" s="214">
        <f>IF(N267="zákl. přenesená",J267,0)</f>
        <v>0</v>
      </c>
      <c r="BH267" s="214">
        <f>IF(N267="sníž. přenesená",J267,0)</f>
        <v>0</v>
      </c>
      <c r="BI267" s="214">
        <f>IF(N267="nulová",J267,0)</f>
        <v>0</v>
      </c>
      <c r="BJ267" s="25" t="s">
        <v>82</v>
      </c>
      <c r="BK267" s="214">
        <f>ROUND(I267*H267,2)</f>
        <v>0</v>
      </c>
      <c r="BL267" s="25" t="s">
        <v>375</v>
      </c>
      <c r="BM267" s="25" t="s">
        <v>2381</v>
      </c>
    </row>
    <row r="268" spans="2:65" s="1" customFormat="1" ht="27">
      <c r="B268" s="42"/>
      <c r="C268" s="64"/>
      <c r="D268" s="246" t="s">
        <v>1656</v>
      </c>
      <c r="E268" s="64"/>
      <c r="F268" s="290" t="s">
        <v>14619</v>
      </c>
      <c r="G268" s="64"/>
      <c r="H268" s="64"/>
      <c r="I268" s="173"/>
      <c r="J268" s="64"/>
      <c r="K268" s="64"/>
      <c r="L268" s="62"/>
      <c r="M268" s="291"/>
      <c r="N268" s="43"/>
      <c r="O268" s="43"/>
      <c r="P268" s="43"/>
      <c r="Q268" s="43"/>
      <c r="R268" s="43"/>
      <c r="S268" s="43"/>
      <c r="T268" s="79"/>
      <c r="AT268" s="25" t="s">
        <v>1656</v>
      </c>
      <c r="AU268" s="25" t="s">
        <v>82</v>
      </c>
    </row>
    <row r="269" spans="2:65" s="1" customFormat="1" ht="22.5" customHeight="1">
      <c r="B269" s="42"/>
      <c r="C269" s="203" t="s">
        <v>2075</v>
      </c>
      <c r="D269" s="203" t="s">
        <v>311</v>
      </c>
      <c r="E269" s="204" t="s">
        <v>9556</v>
      </c>
      <c r="F269" s="205" t="s">
        <v>14620</v>
      </c>
      <c r="G269" s="206" t="s">
        <v>578</v>
      </c>
      <c r="H269" s="207">
        <v>2</v>
      </c>
      <c r="I269" s="208"/>
      <c r="J269" s="209">
        <f>ROUND(I269*H269,2)</f>
        <v>0</v>
      </c>
      <c r="K269" s="205" t="s">
        <v>21</v>
      </c>
      <c r="L269" s="62"/>
      <c r="M269" s="210" t="s">
        <v>21</v>
      </c>
      <c r="N269" s="211" t="s">
        <v>45</v>
      </c>
      <c r="O269" s="43"/>
      <c r="P269" s="212">
        <f>O269*H269</f>
        <v>0</v>
      </c>
      <c r="Q269" s="212">
        <v>0</v>
      </c>
      <c r="R269" s="212">
        <f>Q269*H269</f>
        <v>0</v>
      </c>
      <c r="S269" s="212">
        <v>0</v>
      </c>
      <c r="T269" s="213">
        <f>S269*H269</f>
        <v>0</v>
      </c>
      <c r="AR269" s="25" t="s">
        <v>375</v>
      </c>
      <c r="AT269" s="25" t="s">
        <v>311</v>
      </c>
      <c r="AU269" s="25" t="s">
        <v>82</v>
      </c>
      <c r="AY269" s="25" t="s">
        <v>308</v>
      </c>
      <c r="BE269" s="214">
        <f>IF(N269="základní",J269,0)</f>
        <v>0</v>
      </c>
      <c r="BF269" s="214">
        <f>IF(N269="snížená",J269,0)</f>
        <v>0</v>
      </c>
      <c r="BG269" s="214">
        <f>IF(N269="zákl. přenesená",J269,0)</f>
        <v>0</v>
      </c>
      <c r="BH269" s="214">
        <f>IF(N269="sníž. přenesená",J269,0)</f>
        <v>0</v>
      </c>
      <c r="BI269" s="214">
        <f>IF(N269="nulová",J269,0)</f>
        <v>0</v>
      </c>
      <c r="BJ269" s="25" t="s">
        <v>82</v>
      </c>
      <c r="BK269" s="214">
        <f>ROUND(I269*H269,2)</f>
        <v>0</v>
      </c>
      <c r="BL269" s="25" t="s">
        <v>375</v>
      </c>
      <c r="BM269" s="25" t="s">
        <v>2389</v>
      </c>
    </row>
    <row r="270" spans="2:65" s="1" customFormat="1" ht="22.5" customHeight="1">
      <c r="B270" s="42"/>
      <c r="C270" s="203" t="s">
        <v>2080</v>
      </c>
      <c r="D270" s="203" t="s">
        <v>311</v>
      </c>
      <c r="E270" s="204" t="s">
        <v>9557</v>
      </c>
      <c r="F270" s="205" t="s">
        <v>14621</v>
      </c>
      <c r="G270" s="206" t="s">
        <v>578</v>
      </c>
      <c r="H270" s="207">
        <v>1</v>
      </c>
      <c r="I270" s="208"/>
      <c r="J270" s="209">
        <f>ROUND(I270*H270,2)</f>
        <v>0</v>
      </c>
      <c r="K270" s="205" t="s">
        <v>21</v>
      </c>
      <c r="L270" s="62"/>
      <c r="M270" s="210" t="s">
        <v>21</v>
      </c>
      <c r="N270" s="211" t="s">
        <v>45</v>
      </c>
      <c r="O270" s="43"/>
      <c r="P270" s="212">
        <f>O270*H270</f>
        <v>0</v>
      </c>
      <c r="Q270" s="212">
        <v>0</v>
      </c>
      <c r="R270" s="212">
        <f>Q270*H270</f>
        <v>0</v>
      </c>
      <c r="S270" s="212">
        <v>0</v>
      </c>
      <c r="T270" s="213">
        <f>S270*H270</f>
        <v>0</v>
      </c>
      <c r="AR270" s="25" t="s">
        <v>375</v>
      </c>
      <c r="AT270" s="25" t="s">
        <v>311</v>
      </c>
      <c r="AU270" s="25" t="s">
        <v>82</v>
      </c>
      <c r="AY270" s="25" t="s">
        <v>308</v>
      </c>
      <c r="BE270" s="214">
        <f>IF(N270="základní",J270,0)</f>
        <v>0</v>
      </c>
      <c r="BF270" s="214">
        <f>IF(N270="snížená",J270,0)</f>
        <v>0</v>
      </c>
      <c r="BG270" s="214">
        <f>IF(N270="zákl. přenesená",J270,0)</f>
        <v>0</v>
      </c>
      <c r="BH270" s="214">
        <f>IF(N270="sníž. přenesená",J270,0)</f>
        <v>0</v>
      </c>
      <c r="BI270" s="214">
        <f>IF(N270="nulová",J270,0)</f>
        <v>0</v>
      </c>
      <c r="BJ270" s="25" t="s">
        <v>82</v>
      </c>
      <c r="BK270" s="214">
        <f>ROUND(I270*H270,2)</f>
        <v>0</v>
      </c>
      <c r="BL270" s="25" t="s">
        <v>375</v>
      </c>
      <c r="BM270" s="25" t="s">
        <v>2398</v>
      </c>
    </row>
    <row r="271" spans="2:65" s="1" customFormat="1" ht="27">
      <c r="B271" s="42"/>
      <c r="C271" s="64"/>
      <c r="D271" s="246" t="s">
        <v>1656</v>
      </c>
      <c r="E271" s="64"/>
      <c r="F271" s="290" t="s">
        <v>14622</v>
      </c>
      <c r="G271" s="64"/>
      <c r="H271" s="64"/>
      <c r="I271" s="173"/>
      <c r="J271" s="64"/>
      <c r="K271" s="64"/>
      <c r="L271" s="62"/>
      <c r="M271" s="291"/>
      <c r="N271" s="43"/>
      <c r="O271" s="43"/>
      <c r="P271" s="43"/>
      <c r="Q271" s="43"/>
      <c r="R271" s="43"/>
      <c r="S271" s="43"/>
      <c r="T271" s="79"/>
      <c r="AT271" s="25" t="s">
        <v>1656</v>
      </c>
      <c r="AU271" s="25" t="s">
        <v>82</v>
      </c>
    </row>
    <row r="272" spans="2:65" s="1" customFormat="1" ht="22.5" customHeight="1">
      <c r="B272" s="42"/>
      <c r="C272" s="203" t="s">
        <v>2084</v>
      </c>
      <c r="D272" s="203" t="s">
        <v>311</v>
      </c>
      <c r="E272" s="204" t="s">
        <v>9558</v>
      </c>
      <c r="F272" s="205" t="s">
        <v>14623</v>
      </c>
      <c r="G272" s="206" t="s">
        <v>578</v>
      </c>
      <c r="H272" s="207">
        <v>1</v>
      </c>
      <c r="I272" s="208"/>
      <c r="J272" s="209">
        <f>ROUND(I272*H272,2)</f>
        <v>0</v>
      </c>
      <c r="K272" s="205" t="s">
        <v>21</v>
      </c>
      <c r="L272" s="62"/>
      <c r="M272" s="210" t="s">
        <v>21</v>
      </c>
      <c r="N272" s="211" t="s">
        <v>45</v>
      </c>
      <c r="O272" s="43"/>
      <c r="P272" s="212">
        <f>O272*H272</f>
        <v>0</v>
      </c>
      <c r="Q272" s="212">
        <v>0</v>
      </c>
      <c r="R272" s="212">
        <f>Q272*H272</f>
        <v>0</v>
      </c>
      <c r="S272" s="212">
        <v>0</v>
      </c>
      <c r="T272" s="213">
        <f>S272*H272</f>
        <v>0</v>
      </c>
      <c r="AR272" s="25" t="s">
        <v>375</v>
      </c>
      <c r="AT272" s="25" t="s">
        <v>311</v>
      </c>
      <c r="AU272" s="25" t="s">
        <v>82</v>
      </c>
      <c r="AY272" s="25" t="s">
        <v>308</v>
      </c>
      <c r="BE272" s="214">
        <f>IF(N272="základní",J272,0)</f>
        <v>0</v>
      </c>
      <c r="BF272" s="214">
        <f>IF(N272="snížená",J272,0)</f>
        <v>0</v>
      </c>
      <c r="BG272" s="214">
        <f>IF(N272="zákl. přenesená",J272,0)</f>
        <v>0</v>
      </c>
      <c r="BH272" s="214">
        <f>IF(N272="sníž. přenesená",J272,0)</f>
        <v>0</v>
      </c>
      <c r="BI272" s="214">
        <f>IF(N272="nulová",J272,0)</f>
        <v>0</v>
      </c>
      <c r="BJ272" s="25" t="s">
        <v>82</v>
      </c>
      <c r="BK272" s="214">
        <f>ROUND(I272*H272,2)</f>
        <v>0</v>
      </c>
      <c r="BL272" s="25" t="s">
        <v>375</v>
      </c>
      <c r="BM272" s="25" t="s">
        <v>2408</v>
      </c>
    </row>
    <row r="273" spans="2:65" s="1" customFormat="1" ht="27">
      <c r="B273" s="42"/>
      <c r="C273" s="64"/>
      <c r="D273" s="246" t="s">
        <v>1656</v>
      </c>
      <c r="E273" s="64"/>
      <c r="F273" s="290" t="s">
        <v>14675</v>
      </c>
      <c r="G273" s="64"/>
      <c r="H273" s="64"/>
      <c r="I273" s="173"/>
      <c r="J273" s="64"/>
      <c r="K273" s="64"/>
      <c r="L273" s="62"/>
      <c r="M273" s="291"/>
      <c r="N273" s="43"/>
      <c r="O273" s="43"/>
      <c r="P273" s="43"/>
      <c r="Q273" s="43"/>
      <c r="R273" s="43"/>
      <c r="S273" s="43"/>
      <c r="T273" s="79"/>
      <c r="AT273" s="25" t="s">
        <v>1656</v>
      </c>
      <c r="AU273" s="25" t="s">
        <v>82</v>
      </c>
    </row>
    <row r="274" spans="2:65" s="1" customFormat="1" ht="22.5" customHeight="1">
      <c r="B274" s="42"/>
      <c r="C274" s="203" t="s">
        <v>2088</v>
      </c>
      <c r="D274" s="203" t="s">
        <v>311</v>
      </c>
      <c r="E274" s="204" t="s">
        <v>9559</v>
      </c>
      <c r="F274" s="205" t="s">
        <v>14625</v>
      </c>
      <c r="G274" s="206" t="s">
        <v>578</v>
      </c>
      <c r="H274" s="207">
        <v>1</v>
      </c>
      <c r="I274" s="208"/>
      <c r="J274" s="209">
        <f>ROUND(I274*H274,2)</f>
        <v>0</v>
      </c>
      <c r="K274" s="205" t="s">
        <v>21</v>
      </c>
      <c r="L274" s="62"/>
      <c r="M274" s="210" t="s">
        <v>21</v>
      </c>
      <c r="N274" s="211" t="s">
        <v>45</v>
      </c>
      <c r="O274" s="43"/>
      <c r="P274" s="212">
        <f>O274*H274</f>
        <v>0</v>
      </c>
      <c r="Q274" s="212">
        <v>0</v>
      </c>
      <c r="R274" s="212">
        <f>Q274*H274</f>
        <v>0</v>
      </c>
      <c r="S274" s="212">
        <v>0</v>
      </c>
      <c r="T274" s="213">
        <f>S274*H274</f>
        <v>0</v>
      </c>
      <c r="AR274" s="25" t="s">
        <v>375</v>
      </c>
      <c r="AT274" s="25" t="s">
        <v>311</v>
      </c>
      <c r="AU274" s="25" t="s">
        <v>82</v>
      </c>
      <c r="AY274" s="25" t="s">
        <v>308</v>
      </c>
      <c r="BE274" s="214">
        <f>IF(N274="základní",J274,0)</f>
        <v>0</v>
      </c>
      <c r="BF274" s="214">
        <f>IF(N274="snížená",J274,0)</f>
        <v>0</v>
      </c>
      <c r="BG274" s="214">
        <f>IF(N274="zákl. přenesená",J274,0)</f>
        <v>0</v>
      </c>
      <c r="BH274" s="214">
        <f>IF(N274="sníž. přenesená",J274,0)</f>
        <v>0</v>
      </c>
      <c r="BI274" s="214">
        <f>IF(N274="nulová",J274,0)</f>
        <v>0</v>
      </c>
      <c r="BJ274" s="25" t="s">
        <v>82</v>
      </c>
      <c r="BK274" s="214">
        <f>ROUND(I274*H274,2)</f>
        <v>0</v>
      </c>
      <c r="BL274" s="25" t="s">
        <v>375</v>
      </c>
      <c r="BM274" s="25" t="s">
        <v>2419</v>
      </c>
    </row>
    <row r="275" spans="2:65" s="1" customFormat="1" ht="22.5" customHeight="1">
      <c r="B275" s="42"/>
      <c r="C275" s="203" t="s">
        <v>2091</v>
      </c>
      <c r="D275" s="203" t="s">
        <v>311</v>
      </c>
      <c r="E275" s="204" t="s">
        <v>9560</v>
      </c>
      <c r="F275" s="205" t="s">
        <v>14626</v>
      </c>
      <c r="G275" s="206" t="s">
        <v>578</v>
      </c>
      <c r="H275" s="207">
        <v>1</v>
      </c>
      <c r="I275" s="208"/>
      <c r="J275" s="209">
        <f>ROUND(I275*H275,2)</f>
        <v>0</v>
      </c>
      <c r="K275" s="205" t="s">
        <v>21</v>
      </c>
      <c r="L275" s="62"/>
      <c r="M275" s="210" t="s">
        <v>21</v>
      </c>
      <c r="N275" s="211" t="s">
        <v>45</v>
      </c>
      <c r="O275" s="43"/>
      <c r="P275" s="212">
        <f>O275*H275</f>
        <v>0</v>
      </c>
      <c r="Q275" s="212">
        <v>0</v>
      </c>
      <c r="R275" s="212">
        <f>Q275*H275</f>
        <v>0</v>
      </c>
      <c r="S275" s="212">
        <v>0</v>
      </c>
      <c r="T275" s="213">
        <f>S275*H275</f>
        <v>0</v>
      </c>
      <c r="AR275" s="25" t="s">
        <v>375</v>
      </c>
      <c r="AT275" s="25" t="s">
        <v>311</v>
      </c>
      <c r="AU275" s="25" t="s">
        <v>82</v>
      </c>
      <c r="AY275" s="25" t="s">
        <v>308</v>
      </c>
      <c r="BE275" s="214">
        <f>IF(N275="základní",J275,0)</f>
        <v>0</v>
      </c>
      <c r="BF275" s="214">
        <f>IF(N275="snížená",J275,0)</f>
        <v>0</v>
      </c>
      <c r="BG275" s="214">
        <f>IF(N275="zákl. přenesená",J275,0)</f>
        <v>0</v>
      </c>
      <c r="BH275" s="214">
        <f>IF(N275="sníž. přenesená",J275,0)</f>
        <v>0</v>
      </c>
      <c r="BI275" s="214">
        <f>IF(N275="nulová",J275,0)</f>
        <v>0</v>
      </c>
      <c r="BJ275" s="25" t="s">
        <v>82</v>
      </c>
      <c r="BK275" s="214">
        <f>ROUND(I275*H275,2)</f>
        <v>0</v>
      </c>
      <c r="BL275" s="25" t="s">
        <v>375</v>
      </c>
      <c r="BM275" s="25" t="s">
        <v>2425</v>
      </c>
    </row>
    <row r="276" spans="2:65" s="1" customFormat="1" ht="27">
      <c r="B276" s="42"/>
      <c r="C276" s="64"/>
      <c r="D276" s="246" t="s">
        <v>1656</v>
      </c>
      <c r="E276" s="64"/>
      <c r="F276" s="290" t="s">
        <v>14667</v>
      </c>
      <c r="G276" s="64"/>
      <c r="H276" s="64"/>
      <c r="I276" s="173"/>
      <c r="J276" s="64"/>
      <c r="K276" s="64"/>
      <c r="L276" s="62"/>
      <c r="M276" s="291"/>
      <c r="N276" s="43"/>
      <c r="O276" s="43"/>
      <c r="P276" s="43"/>
      <c r="Q276" s="43"/>
      <c r="R276" s="43"/>
      <c r="S276" s="43"/>
      <c r="T276" s="79"/>
      <c r="AT276" s="25" t="s">
        <v>1656</v>
      </c>
      <c r="AU276" s="25" t="s">
        <v>82</v>
      </c>
    </row>
    <row r="277" spans="2:65" s="1" customFormat="1" ht="22.5" customHeight="1">
      <c r="B277" s="42"/>
      <c r="C277" s="203" t="s">
        <v>2094</v>
      </c>
      <c r="D277" s="203" t="s">
        <v>311</v>
      </c>
      <c r="E277" s="204" t="s">
        <v>9561</v>
      </c>
      <c r="F277" s="205" t="s">
        <v>14628</v>
      </c>
      <c r="G277" s="206" t="s">
        <v>578</v>
      </c>
      <c r="H277" s="207">
        <v>1</v>
      </c>
      <c r="I277" s="208"/>
      <c r="J277" s="209">
        <f>ROUND(I277*H277,2)</f>
        <v>0</v>
      </c>
      <c r="K277" s="205" t="s">
        <v>21</v>
      </c>
      <c r="L277" s="62"/>
      <c r="M277" s="210" t="s">
        <v>21</v>
      </c>
      <c r="N277" s="211" t="s">
        <v>45</v>
      </c>
      <c r="O277" s="43"/>
      <c r="P277" s="212">
        <f>O277*H277</f>
        <v>0</v>
      </c>
      <c r="Q277" s="212">
        <v>0</v>
      </c>
      <c r="R277" s="212">
        <f>Q277*H277</f>
        <v>0</v>
      </c>
      <c r="S277" s="212">
        <v>0</v>
      </c>
      <c r="T277" s="213">
        <f>S277*H277</f>
        <v>0</v>
      </c>
      <c r="AR277" s="25" t="s">
        <v>375</v>
      </c>
      <c r="AT277" s="25" t="s">
        <v>311</v>
      </c>
      <c r="AU277" s="25" t="s">
        <v>82</v>
      </c>
      <c r="AY277" s="25" t="s">
        <v>308</v>
      </c>
      <c r="BE277" s="214">
        <f>IF(N277="základní",J277,0)</f>
        <v>0</v>
      </c>
      <c r="BF277" s="214">
        <f>IF(N277="snížená",J277,0)</f>
        <v>0</v>
      </c>
      <c r="BG277" s="214">
        <f>IF(N277="zákl. přenesená",J277,0)</f>
        <v>0</v>
      </c>
      <c r="BH277" s="214">
        <f>IF(N277="sníž. přenesená",J277,0)</f>
        <v>0</v>
      </c>
      <c r="BI277" s="214">
        <f>IF(N277="nulová",J277,0)</f>
        <v>0</v>
      </c>
      <c r="BJ277" s="25" t="s">
        <v>82</v>
      </c>
      <c r="BK277" s="214">
        <f>ROUND(I277*H277,2)</f>
        <v>0</v>
      </c>
      <c r="BL277" s="25" t="s">
        <v>375</v>
      </c>
      <c r="BM277" s="25" t="s">
        <v>2432</v>
      </c>
    </row>
    <row r="278" spans="2:65" s="1" customFormat="1" ht="27">
      <c r="B278" s="42"/>
      <c r="C278" s="64"/>
      <c r="D278" s="246" t="s">
        <v>1656</v>
      </c>
      <c r="E278" s="64"/>
      <c r="F278" s="290" t="s">
        <v>14668</v>
      </c>
      <c r="G278" s="64"/>
      <c r="H278" s="64"/>
      <c r="I278" s="173"/>
      <c r="J278" s="64"/>
      <c r="K278" s="64"/>
      <c r="L278" s="62"/>
      <c r="M278" s="291"/>
      <c r="N278" s="43"/>
      <c r="O278" s="43"/>
      <c r="P278" s="43"/>
      <c r="Q278" s="43"/>
      <c r="R278" s="43"/>
      <c r="S278" s="43"/>
      <c r="T278" s="79"/>
      <c r="AT278" s="25" t="s">
        <v>1656</v>
      </c>
      <c r="AU278" s="25" t="s">
        <v>82</v>
      </c>
    </row>
    <row r="279" spans="2:65" s="1" customFormat="1" ht="22.5" customHeight="1">
      <c r="B279" s="42"/>
      <c r="C279" s="203" t="s">
        <v>2098</v>
      </c>
      <c r="D279" s="203" t="s">
        <v>311</v>
      </c>
      <c r="E279" s="204" t="s">
        <v>9562</v>
      </c>
      <c r="F279" s="205" t="s">
        <v>14630</v>
      </c>
      <c r="G279" s="206" t="s">
        <v>578</v>
      </c>
      <c r="H279" s="207">
        <v>1</v>
      </c>
      <c r="I279" s="208"/>
      <c r="J279" s="209">
        <f>ROUND(I279*H279,2)</f>
        <v>0</v>
      </c>
      <c r="K279" s="205" t="s">
        <v>21</v>
      </c>
      <c r="L279" s="62"/>
      <c r="M279" s="210" t="s">
        <v>21</v>
      </c>
      <c r="N279" s="211" t="s">
        <v>45</v>
      </c>
      <c r="O279" s="43"/>
      <c r="P279" s="212">
        <f>O279*H279</f>
        <v>0</v>
      </c>
      <c r="Q279" s="212">
        <v>0</v>
      </c>
      <c r="R279" s="212">
        <f>Q279*H279</f>
        <v>0</v>
      </c>
      <c r="S279" s="212">
        <v>0</v>
      </c>
      <c r="T279" s="213">
        <f>S279*H279</f>
        <v>0</v>
      </c>
      <c r="AR279" s="25" t="s">
        <v>375</v>
      </c>
      <c r="AT279" s="25" t="s">
        <v>311</v>
      </c>
      <c r="AU279" s="25" t="s">
        <v>82</v>
      </c>
      <c r="AY279" s="25" t="s">
        <v>308</v>
      </c>
      <c r="BE279" s="214">
        <f>IF(N279="základní",J279,0)</f>
        <v>0</v>
      </c>
      <c r="BF279" s="214">
        <f>IF(N279="snížená",J279,0)</f>
        <v>0</v>
      </c>
      <c r="BG279" s="214">
        <f>IF(N279="zákl. přenesená",J279,0)</f>
        <v>0</v>
      </c>
      <c r="BH279" s="214">
        <f>IF(N279="sníž. přenesená",J279,0)</f>
        <v>0</v>
      </c>
      <c r="BI279" s="214">
        <f>IF(N279="nulová",J279,0)</f>
        <v>0</v>
      </c>
      <c r="BJ279" s="25" t="s">
        <v>82</v>
      </c>
      <c r="BK279" s="214">
        <f>ROUND(I279*H279,2)</f>
        <v>0</v>
      </c>
      <c r="BL279" s="25" t="s">
        <v>375</v>
      </c>
      <c r="BM279" s="25" t="s">
        <v>2440</v>
      </c>
    </row>
    <row r="280" spans="2:65" s="1" customFormat="1" ht="27">
      <c r="B280" s="42"/>
      <c r="C280" s="64"/>
      <c r="D280" s="223" t="s">
        <v>1656</v>
      </c>
      <c r="E280" s="64"/>
      <c r="F280" s="292" t="s">
        <v>14644</v>
      </c>
      <c r="G280" s="64"/>
      <c r="H280" s="64"/>
      <c r="I280" s="173"/>
      <c r="J280" s="64"/>
      <c r="K280" s="64"/>
      <c r="L280" s="62"/>
      <c r="M280" s="291"/>
      <c r="N280" s="43"/>
      <c r="O280" s="43"/>
      <c r="P280" s="43"/>
      <c r="Q280" s="43"/>
      <c r="R280" s="43"/>
      <c r="S280" s="43"/>
      <c r="T280" s="79"/>
      <c r="AT280" s="25" t="s">
        <v>1656</v>
      </c>
      <c r="AU280" s="25" t="s">
        <v>82</v>
      </c>
    </row>
    <row r="281" spans="2:65" s="11" customFormat="1" ht="37.35" customHeight="1">
      <c r="B281" s="186"/>
      <c r="C281" s="187"/>
      <c r="D281" s="200" t="s">
        <v>73</v>
      </c>
      <c r="E281" s="296" t="s">
        <v>5539</v>
      </c>
      <c r="F281" s="296" t="s">
        <v>14766</v>
      </c>
      <c r="G281" s="187"/>
      <c r="H281" s="187"/>
      <c r="I281" s="190"/>
      <c r="J281" s="297">
        <f>BK281</f>
        <v>0</v>
      </c>
      <c r="K281" s="187"/>
      <c r="L281" s="192"/>
      <c r="M281" s="193"/>
      <c r="N281" s="194"/>
      <c r="O281" s="194"/>
      <c r="P281" s="195">
        <f>SUM(P282:P287)</f>
        <v>0</v>
      </c>
      <c r="Q281" s="194"/>
      <c r="R281" s="195">
        <f>SUM(R282:R287)</f>
        <v>0</v>
      </c>
      <c r="S281" s="194"/>
      <c r="T281" s="196">
        <f>SUM(T282:T287)</f>
        <v>0</v>
      </c>
      <c r="AR281" s="197" t="s">
        <v>84</v>
      </c>
      <c r="AT281" s="198" t="s">
        <v>73</v>
      </c>
      <c r="AU281" s="198" t="s">
        <v>74</v>
      </c>
      <c r="AY281" s="197" t="s">
        <v>308</v>
      </c>
      <c r="BK281" s="199">
        <f>SUM(BK282:BK287)</f>
        <v>0</v>
      </c>
    </row>
    <row r="282" spans="2:65" s="1" customFormat="1" ht="22.5" customHeight="1">
      <c r="B282" s="42"/>
      <c r="C282" s="203" t="s">
        <v>2100</v>
      </c>
      <c r="D282" s="203" t="s">
        <v>311</v>
      </c>
      <c r="E282" s="204" t="s">
        <v>5936</v>
      </c>
      <c r="F282" s="205" t="s">
        <v>14767</v>
      </c>
      <c r="G282" s="206" t="s">
        <v>578</v>
      </c>
      <c r="H282" s="207">
        <v>18</v>
      </c>
      <c r="I282" s="208"/>
      <c r="J282" s="209">
        <f>ROUND(I282*H282,2)</f>
        <v>0</v>
      </c>
      <c r="K282" s="205" t="s">
        <v>21</v>
      </c>
      <c r="L282" s="62"/>
      <c r="M282" s="210" t="s">
        <v>21</v>
      </c>
      <c r="N282" s="211" t="s">
        <v>45</v>
      </c>
      <c r="O282" s="43"/>
      <c r="P282" s="212">
        <f>O282*H282</f>
        <v>0</v>
      </c>
      <c r="Q282" s="212">
        <v>0</v>
      </c>
      <c r="R282" s="212">
        <f>Q282*H282</f>
        <v>0</v>
      </c>
      <c r="S282" s="212">
        <v>0</v>
      </c>
      <c r="T282" s="213">
        <f>S282*H282</f>
        <v>0</v>
      </c>
      <c r="AR282" s="25" t="s">
        <v>375</v>
      </c>
      <c r="AT282" s="25" t="s">
        <v>311</v>
      </c>
      <c r="AU282" s="25" t="s">
        <v>82</v>
      </c>
      <c r="AY282" s="25" t="s">
        <v>308</v>
      </c>
      <c r="BE282" s="214">
        <f>IF(N282="základní",J282,0)</f>
        <v>0</v>
      </c>
      <c r="BF282" s="214">
        <f>IF(N282="snížená",J282,0)</f>
        <v>0</v>
      </c>
      <c r="BG282" s="214">
        <f>IF(N282="zákl. přenesená",J282,0)</f>
        <v>0</v>
      </c>
      <c r="BH282" s="214">
        <f>IF(N282="sníž. přenesená",J282,0)</f>
        <v>0</v>
      </c>
      <c r="BI282" s="214">
        <f>IF(N282="nulová",J282,0)</f>
        <v>0</v>
      </c>
      <c r="BJ282" s="25" t="s">
        <v>82</v>
      </c>
      <c r="BK282" s="214">
        <f>ROUND(I282*H282,2)</f>
        <v>0</v>
      </c>
      <c r="BL282" s="25" t="s">
        <v>375</v>
      </c>
      <c r="BM282" s="25" t="s">
        <v>2450</v>
      </c>
    </row>
    <row r="283" spans="2:65" s="1" customFormat="1" ht="27">
      <c r="B283" s="42"/>
      <c r="C283" s="64"/>
      <c r="D283" s="246" t="s">
        <v>1656</v>
      </c>
      <c r="E283" s="64"/>
      <c r="F283" s="290" t="s">
        <v>14768</v>
      </c>
      <c r="G283" s="64"/>
      <c r="H283" s="64"/>
      <c r="I283" s="173"/>
      <c r="J283" s="64"/>
      <c r="K283" s="64"/>
      <c r="L283" s="62"/>
      <c r="M283" s="291"/>
      <c r="N283" s="43"/>
      <c r="O283" s="43"/>
      <c r="P283" s="43"/>
      <c r="Q283" s="43"/>
      <c r="R283" s="43"/>
      <c r="S283" s="43"/>
      <c r="T283" s="79"/>
      <c r="AT283" s="25" t="s">
        <v>1656</v>
      </c>
      <c r="AU283" s="25" t="s">
        <v>82</v>
      </c>
    </row>
    <row r="284" spans="2:65" s="1" customFormat="1" ht="22.5" customHeight="1">
      <c r="B284" s="42"/>
      <c r="C284" s="203" t="s">
        <v>2103</v>
      </c>
      <c r="D284" s="203" t="s">
        <v>311</v>
      </c>
      <c r="E284" s="204" t="s">
        <v>9562</v>
      </c>
      <c r="F284" s="205" t="s">
        <v>14630</v>
      </c>
      <c r="G284" s="206" t="s">
        <v>578</v>
      </c>
      <c r="H284" s="207">
        <v>2</v>
      </c>
      <c r="I284" s="208"/>
      <c r="J284" s="209">
        <f>ROUND(I284*H284,2)</f>
        <v>0</v>
      </c>
      <c r="K284" s="205" t="s">
        <v>21</v>
      </c>
      <c r="L284" s="62"/>
      <c r="M284" s="210" t="s">
        <v>21</v>
      </c>
      <c r="N284" s="211" t="s">
        <v>45</v>
      </c>
      <c r="O284" s="43"/>
      <c r="P284" s="212">
        <f>O284*H284</f>
        <v>0</v>
      </c>
      <c r="Q284" s="212">
        <v>0</v>
      </c>
      <c r="R284" s="212">
        <f>Q284*H284</f>
        <v>0</v>
      </c>
      <c r="S284" s="212">
        <v>0</v>
      </c>
      <c r="T284" s="213">
        <f>S284*H284</f>
        <v>0</v>
      </c>
      <c r="AR284" s="25" t="s">
        <v>375</v>
      </c>
      <c r="AT284" s="25" t="s">
        <v>311</v>
      </c>
      <c r="AU284" s="25" t="s">
        <v>82</v>
      </c>
      <c r="AY284" s="25" t="s">
        <v>308</v>
      </c>
      <c r="BE284" s="214">
        <f>IF(N284="základní",J284,0)</f>
        <v>0</v>
      </c>
      <c r="BF284" s="214">
        <f>IF(N284="snížená",J284,0)</f>
        <v>0</v>
      </c>
      <c r="BG284" s="214">
        <f>IF(N284="zákl. přenesená",J284,0)</f>
        <v>0</v>
      </c>
      <c r="BH284" s="214">
        <f>IF(N284="sníž. přenesená",J284,0)</f>
        <v>0</v>
      </c>
      <c r="BI284" s="214">
        <f>IF(N284="nulová",J284,0)</f>
        <v>0</v>
      </c>
      <c r="BJ284" s="25" t="s">
        <v>82</v>
      </c>
      <c r="BK284" s="214">
        <f>ROUND(I284*H284,2)</f>
        <v>0</v>
      </c>
      <c r="BL284" s="25" t="s">
        <v>375</v>
      </c>
      <c r="BM284" s="25" t="s">
        <v>2458</v>
      </c>
    </row>
    <row r="285" spans="2:65" s="1" customFormat="1" ht="27">
      <c r="B285" s="42"/>
      <c r="C285" s="64"/>
      <c r="D285" s="246" t="s">
        <v>1656</v>
      </c>
      <c r="E285" s="64"/>
      <c r="F285" s="290" t="s">
        <v>14644</v>
      </c>
      <c r="G285" s="64"/>
      <c r="H285" s="64"/>
      <c r="I285" s="173"/>
      <c r="J285" s="64"/>
      <c r="K285" s="64"/>
      <c r="L285" s="62"/>
      <c r="M285" s="291"/>
      <c r="N285" s="43"/>
      <c r="O285" s="43"/>
      <c r="P285" s="43"/>
      <c r="Q285" s="43"/>
      <c r="R285" s="43"/>
      <c r="S285" s="43"/>
      <c r="T285" s="79"/>
      <c r="AT285" s="25" t="s">
        <v>1656</v>
      </c>
      <c r="AU285" s="25" t="s">
        <v>82</v>
      </c>
    </row>
    <row r="286" spans="2:65" s="1" customFormat="1" ht="22.5" customHeight="1">
      <c r="B286" s="42"/>
      <c r="C286" s="203" t="s">
        <v>2108</v>
      </c>
      <c r="D286" s="203" t="s">
        <v>311</v>
      </c>
      <c r="E286" s="204" t="s">
        <v>5897</v>
      </c>
      <c r="F286" s="205" t="s">
        <v>14724</v>
      </c>
      <c r="G286" s="206" t="s">
        <v>578</v>
      </c>
      <c r="H286" s="207">
        <v>1</v>
      </c>
      <c r="I286" s="208"/>
      <c r="J286" s="209">
        <f>ROUND(I286*H286,2)</f>
        <v>0</v>
      </c>
      <c r="K286" s="205" t="s">
        <v>21</v>
      </c>
      <c r="L286" s="62"/>
      <c r="M286" s="210" t="s">
        <v>21</v>
      </c>
      <c r="N286" s="211" t="s">
        <v>45</v>
      </c>
      <c r="O286" s="43"/>
      <c r="P286" s="212">
        <f>O286*H286</f>
        <v>0</v>
      </c>
      <c r="Q286" s="212">
        <v>0</v>
      </c>
      <c r="R286" s="212">
        <f>Q286*H286</f>
        <v>0</v>
      </c>
      <c r="S286" s="212">
        <v>0</v>
      </c>
      <c r="T286" s="213">
        <f>S286*H286</f>
        <v>0</v>
      </c>
      <c r="AR286" s="25" t="s">
        <v>375</v>
      </c>
      <c r="AT286" s="25" t="s">
        <v>311</v>
      </c>
      <c r="AU286" s="25" t="s">
        <v>82</v>
      </c>
      <c r="AY286" s="25" t="s">
        <v>308</v>
      </c>
      <c r="BE286" s="214">
        <f>IF(N286="základní",J286,0)</f>
        <v>0</v>
      </c>
      <c r="BF286" s="214">
        <f>IF(N286="snížená",J286,0)</f>
        <v>0</v>
      </c>
      <c r="BG286" s="214">
        <f>IF(N286="zákl. přenesená",J286,0)</f>
        <v>0</v>
      </c>
      <c r="BH286" s="214">
        <f>IF(N286="sníž. přenesená",J286,0)</f>
        <v>0</v>
      </c>
      <c r="BI286" s="214">
        <f>IF(N286="nulová",J286,0)</f>
        <v>0</v>
      </c>
      <c r="BJ286" s="25" t="s">
        <v>82</v>
      </c>
      <c r="BK286" s="214">
        <f>ROUND(I286*H286,2)</f>
        <v>0</v>
      </c>
      <c r="BL286" s="25" t="s">
        <v>375</v>
      </c>
      <c r="BM286" s="25" t="s">
        <v>2469</v>
      </c>
    </row>
    <row r="287" spans="2:65" s="1" customFormat="1" ht="27">
      <c r="B287" s="42"/>
      <c r="C287" s="64"/>
      <c r="D287" s="223" t="s">
        <v>1656</v>
      </c>
      <c r="E287" s="64"/>
      <c r="F287" s="292" t="s">
        <v>14725</v>
      </c>
      <c r="G287" s="64"/>
      <c r="H287" s="64"/>
      <c r="I287" s="173"/>
      <c r="J287" s="64"/>
      <c r="K287" s="64"/>
      <c r="L287" s="62"/>
      <c r="M287" s="291"/>
      <c r="N287" s="43"/>
      <c r="O287" s="43"/>
      <c r="P287" s="43"/>
      <c r="Q287" s="43"/>
      <c r="R287" s="43"/>
      <c r="S287" s="43"/>
      <c r="T287" s="79"/>
      <c r="AT287" s="25" t="s">
        <v>1656</v>
      </c>
      <c r="AU287" s="25" t="s">
        <v>82</v>
      </c>
    </row>
    <row r="288" spans="2:65" s="11" customFormat="1" ht="37.35" customHeight="1">
      <c r="B288" s="186"/>
      <c r="C288" s="187"/>
      <c r="D288" s="200" t="s">
        <v>73</v>
      </c>
      <c r="E288" s="296" t="s">
        <v>5555</v>
      </c>
      <c r="F288" s="296" t="s">
        <v>14769</v>
      </c>
      <c r="G288" s="187"/>
      <c r="H288" s="187"/>
      <c r="I288" s="190"/>
      <c r="J288" s="297">
        <f>BK288</f>
        <v>0</v>
      </c>
      <c r="K288" s="187"/>
      <c r="L288" s="192"/>
      <c r="M288" s="193"/>
      <c r="N288" s="194"/>
      <c r="O288" s="194"/>
      <c r="P288" s="195">
        <f>SUM(P289:P292)</f>
        <v>0</v>
      </c>
      <c r="Q288" s="194"/>
      <c r="R288" s="195">
        <f>SUM(R289:R292)</f>
        <v>0</v>
      </c>
      <c r="S288" s="194"/>
      <c r="T288" s="196">
        <f>SUM(T289:T292)</f>
        <v>0</v>
      </c>
      <c r="AR288" s="197" t="s">
        <v>84</v>
      </c>
      <c r="AT288" s="198" t="s">
        <v>73</v>
      </c>
      <c r="AU288" s="198" t="s">
        <v>74</v>
      </c>
      <c r="AY288" s="197" t="s">
        <v>308</v>
      </c>
      <c r="BK288" s="199">
        <f>SUM(BK289:BK292)</f>
        <v>0</v>
      </c>
    </row>
    <row r="289" spans="2:65" s="1" customFormat="1" ht="22.5" customHeight="1">
      <c r="B289" s="42"/>
      <c r="C289" s="203" t="s">
        <v>2112</v>
      </c>
      <c r="D289" s="203" t="s">
        <v>311</v>
      </c>
      <c r="E289" s="204" t="s">
        <v>5936</v>
      </c>
      <c r="F289" s="205" t="s">
        <v>14767</v>
      </c>
      <c r="G289" s="206" t="s">
        <v>578</v>
      </c>
      <c r="H289" s="207">
        <v>21</v>
      </c>
      <c r="I289" s="208"/>
      <c r="J289" s="209">
        <f>ROUND(I289*H289,2)</f>
        <v>0</v>
      </c>
      <c r="K289" s="205" t="s">
        <v>21</v>
      </c>
      <c r="L289" s="62"/>
      <c r="M289" s="210" t="s">
        <v>21</v>
      </c>
      <c r="N289" s="211" t="s">
        <v>45</v>
      </c>
      <c r="O289" s="43"/>
      <c r="P289" s="212">
        <f>O289*H289</f>
        <v>0</v>
      </c>
      <c r="Q289" s="212">
        <v>0</v>
      </c>
      <c r="R289" s="212">
        <f>Q289*H289</f>
        <v>0</v>
      </c>
      <c r="S289" s="212">
        <v>0</v>
      </c>
      <c r="T289" s="213">
        <f>S289*H289</f>
        <v>0</v>
      </c>
      <c r="AR289" s="25" t="s">
        <v>375</v>
      </c>
      <c r="AT289" s="25" t="s">
        <v>311</v>
      </c>
      <c r="AU289" s="25" t="s">
        <v>82</v>
      </c>
      <c r="AY289" s="25" t="s">
        <v>308</v>
      </c>
      <c r="BE289" s="214">
        <f>IF(N289="základní",J289,0)</f>
        <v>0</v>
      </c>
      <c r="BF289" s="214">
        <f>IF(N289="snížená",J289,0)</f>
        <v>0</v>
      </c>
      <c r="BG289" s="214">
        <f>IF(N289="zákl. přenesená",J289,0)</f>
        <v>0</v>
      </c>
      <c r="BH289" s="214">
        <f>IF(N289="sníž. přenesená",J289,0)</f>
        <v>0</v>
      </c>
      <c r="BI289" s="214">
        <f>IF(N289="nulová",J289,0)</f>
        <v>0</v>
      </c>
      <c r="BJ289" s="25" t="s">
        <v>82</v>
      </c>
      <c r="BK289" s="214">
        <f>ROUND(I289*H289,2)</f>
        <v>0</v>
      </c>
      <c r="BL289" s="25" t="s">
        <v>375</v>
      </c>
      <c r="BM289" s="25" t="s">
        <v>2478</v>
      </c>
    </row>
    <row r="290" spans="2:65" s="1" customFormat="1" ht="27">
      <c r="B290" s="42"/>
      <c r="C290" s="64"/>
      <c r="D290" s="246" t="s">
        <v>1656</v>
      </c>
      <c r="E290" s="64"/>
      <c r="F290" s="290" t="s">
        <v>14768</v>
      </c>
      <c r="G290" s="64"/>
      <c r="H290" s="64"/>
      <c r="I290" s="173"/>
      <c r="J290" s="64"/>
      <c r="K290" s="64"/>
      <c r="L290" s="62"/>
      <c r="M290" s="291"/>
      <c r="N290" s="43"/>
      <c r="O290" s="43"/>
      <c r="P290" s="43"/>
      <c r="Q290" s="43"/>
      <c r="R290" s="43"/>
      <c r="S290" s="43"/>
      <c r="T290" s="79"/>
      <c r="AT290" s="25" t="s">
        <v>1656</v>
      </c>
      <c r="AU290" s="25" t="s">
        <v>82</v>
      </c>
    </row>
    <row r="291" spans="2:65" s="1" customFormat="1" ht="22.5" customHeight="1">
      <c r="B291" s="42"/>
      <c r="C291" s="203" t="s">
        <v>2117</v>
      </c>
      <c r="D291" s="203" t="s">
        <v>311</v>
      </c>
      <c r="E291" s="204" t="s">
        <v>9562</v>
      </c>
      <c r="F291" s="205" t="s">
        <v>14630</v>
      </c>
      <c r="G291" s="206" t="s">
        <v>578</v>
      </c>
      <c r="H291" s="207">
        <v>2</v>
      </c>
      <c r="I291" s="208"/>
      <c r="J291" s="209">
        <f>ROUND(I291*H291,2)</f>
        <v>0</v>
      </c>
      <c r="K291" s="205" t="s">
        <v>21</v>
      </c>
      <c r="L291" s="62"/>
      <c r="M291" s="210" t="s">
        <v>21</v>
      </c>
      <c r="N291" s="211" t="s">
        <v>45</v>
      </c>
      <c r="O291" s="43"/>
      <c r="P291" s="212">
        <f>O291*H291</f>
        <v>0</v>
      </c>
      <c r="Q291" s="212">
        <v>0</v>
      </c>
      <c r="R291" s="212">
        <f>Q291*H291</f>
        <v>0</v>
      </c>
      <c r="S291" s="212">
        <v>0</v>
      </c>
      <c r="T291" s="213">
        <f>S291*H291</f>
        <v>0</v>
      </c>
      <c r="AR291" s="25" t="s">
        <v>375</v>
      </c>
      <c r="AT291" s="25" t="s">
        <v>311</v>
      </c>
      <c r="AU291" s="25" t="s">
        <v>82</v>
      </c>
      <c r="AY291" s="25" t="s">
        <v>308</v>
      </c>
      <c r="BE291" s="214">
        <f>IF(N291="základní",J291,0)</f>
        <v>0</v>
      </c>
      <c r="BF291" s="214">
        <f>IF(N291="snížená",J291,0)</f>
        <v>0</v>
      </c>
      <c r="BG291" s="214">
        <f>IF(N291="zákl. přenesená",J291,0)</f>
        <v>0</v>
      </c>
      <c r="BH291" s="214">
        <f>IF(N291="sníž. přenesená",J291,0)</f>
        <v>0</v>
      </c>
      <c r="BI291" s="214">
        <f>IF(N291="nulová",J291,0)</f>
        <v>0</v>
      </c>
      <c r="BJ291" s="25" t="s">
        <v>82</v>
      </c>
      <c r="BK291" s="214">
        <f>ROUND(I291*H291,2)</f>
        <v>0</v>
      </c>
      <c r="BL291" s="25" t="s">
        <v>375</v>
      </c>
      <c r="BM291" s="25" t="s">
        <v>2486</v>
      </c>
    </row>
    <row r="292" spans="2:65" s="1" customFormat="1" ht="27">
      <c r="B292" s="42"/>
      <c r="C292" s="64"/>
      <c r="D292" s="223" t="s">
        <v>1656</v>
      </c>
      <c r="E292" s="64"/>
      <c r="F292" s="292" t="s">
        <v>14644</v>
      </c>
      <c r="G292" s="64"/>
      <c r="H292" s="64"/>
      <c r="I292" s="173"/>
      <c r="J292" s="64"/>
      <c r="K292" s="64"/>
      <c r="L292" s="62"/>
      <c r="M292" s="291"/>
      <c r="N292" s="43"/>
      <c r="O292" s="43"/>
      <c r="P292" s="43"/>
      <c r="Q292" s="43"/>
      <c r="R292" s="43"/>
      <c r="S292" s="43"/>
      <c r="T292" s="79"/>
      <c r="AT292" s="25" t="s">
        <v>1656</v>
      </c>
      <c r="AU292" s="25" t="s">
        <v>82</v>
      </c>
    </row>
    <row r="293" spans="2:65" s="11" customFormat="1" ht="37.35" customHeight="1">
      <c r="B293" s="186"/>
      <c r="C293" s="187"/>
      <c r="D293" s="200" t="s">
        <v>73</v>
      </c>
      <c r="E293" s="296" t="s">
        <v>5570</v>
      </c>
      <c r="F293" s="296" t="s">
        <v>14770</v>
      </c>
      <c r="G293" s="187"/>
      <c r="H293" s="187"/>
      <c r="I293" s="190"/>
      <c r="J293" s="297">
        <f>BK293</f>
        <v>0</v>
      </c>
      <c r="K293" s="187"/>
      <c r="L293" s="192"/>
      <c r="M293" s="193"/>
      <c r="N293" s="194"/>
      <c r="O293" s="194"/>
      <c r="P293" s="195">
        <f>SUM(P294:P299)</f>
        <v>0</v>
      </c>
      <c r="Q293" s="194"/>
      <c r="R293" s="195">
        <f>SUM(R294:R299)</f>
        <v>0</v>
      </c>
      <c r="S293" s="194"/>
      <c r="T293" s="196">
        <f>SUM(T294:T299)</f>
        <v>0</v>
      </c>
      <c r="AR293" s="197" t="s">
        <v>84</v>
      </c>
      <c r="AT293" s="198" t="s">
        <v>73</v>
      </c>
      <c r="AU293" s="198" t="s">
        <v>74</v>
      </c>
      <c r="AY293" s="197" t="s">
        <v>308</v>
      </c>
      <c r="BK293" s="199">
        <f>SUM(BK294:BK299)</f>
        <v>0</v>
      </c>
    </row>
    <row r="294" spans="2:65" s="1" customFormat="1" ht="22.5" customHeight="1">
      <c r="B294" s="42"/>
      <c r="C294" s="203" t="s">
        <v>2122</v>
      </c>
      <c r="D294" s="203" t="s">
        <v>311</v>
      </c>
      <c r="E294" s="204" t="s">
        <v>9562</v>
      </c>
      <c r="F294" s="205" t="s">
        <v>14630</v>
      </c>
      <c r="G294" s="206" t="s">
        <v>578</v>
      </c>
      <c r="H294" s="207">
        <v>2</v>
      </c>
      <c r="I294" s="208"/>
      <c r="J294" s="209">
        <f>ROUND(I294*H294,2)</f>
        <v>0</v>
      </c>
      <c r="K294" s="205" t="s">
        <v>21</v>
      </c>
      <c r="L294" s="62"/>
      <c r="M294" s="210" t="s">
        <v>21</v>
      </c>
      <c r="N294" s="211" t="s">
        <v>45</v>
      </c>
      <c r="O294" s="43"/>
      <c r="P294" s="212">
        <f>O294*H294</f>
        <v>0</v>
      </c>
      <c r="Q294" s="212">
        <v>0</v>
      </c>
      <c r="R294" s="212">
        <f>Q294*H294</f>
        <v>0</v>
      </c>
      <c r="S294" s="212">
        <v>0</v>
      </c>
      <c r="T294" s="213">
        <f>S294*H294</f>
        <v>0</v>
      </c>
      <c r="AR294" s="25" t="s">
        <v>375</v>
      </c>
      <c r="AT294" s="25" t="s">
        <v>311</v>
      </c>
      <c r="AU294" s="25" t="s">
        <v>82</v>
      </c>
      <c r="AY294" s="25" t="s">
        <v>308</v>
      </c>
      <c r="BE294" s="214">
        <f>IF(N294="základní",J294,0)</f>
        <v>0</v>
      </c>
      <c r="BF294" s="214">
        <f>IF(N294="snížená",J294,0)</f>
        <v>0</v>
      </c>
      <c r="BG294" s="214">
        <f>IF(N294="zákl. přenesená",J294,0)</f>
        <v>0</v>
      </c>
      <c r="BH294" s="214">
        <f>IF(N294="sníž. přenesená",J294,0)</f>
        <v>0</v>
      </c>
      <c r="BI294" s="214">
        <f>IF(N294="nulová",J294,0)</f>
        <v>0</v>
      </c>
      <c r="BJ294" s="25" t="s">
        <v>82</v>
      </c>
      <c r="BK294" s="214">
        <f>ROUND(I294*H294,2)</f>
        <v>0</v>
      </c>
      <c r="BL294" s="25" t="s">
        <v>375</v>
      </c>
      <c r="BM294" s="25" t="s">
        <v>2495</v>
      </c>
    </row>
    <row r="295" spans="2:65" s="1" customFormat="1" ht="27">
      <c r="B295" s="42"/>
      <c r="C295" s="64"/>
      <c r="D295" s="246" t="s">
        <v>1656</v>
      </c>
      <c r="E295" s="64"/>
      <c r="F295" s="290" t="s">
        <v>14771</v>
      </c>
      <c r="G295" s="64"/>
      <c r="H295" s="64"/>
      <c r="I295" s="173"/>
      <c r="J295" s="64"/>
      <c r="K295" s="64"/>
      <c r="L295" s="62"/>
      <c r="M295" s="291"/>
      <c r="N295" s="43"/>
      <c r="O295" s="43"/>
      <c r="P295" s="43"/>
      <c r="Q295" s="43"/>
      <c r="R295" s="43"/>
      <c r="S295" s="43"/>
      <c r="T295" s="79"/>
      <c r="AT295" s="25" t="s">
        <v>1656</v>
      </c>
      <c r="AU295" s="25" t="s">
        <v>82</v>
      </c>
    </row>
    <row r="296" spans="2:65" s="1" customFormat="1" ht="22.5" customHeight="1">
      <c r="B296" s="42"/>
      <c r="C296" s="203" t="s">
        <v>2126</v>
      </c>
      <c r="D296" s="203" t="s">
        <v>311</v>
      </c>
      <c r="E296" s="204" t="s">
        <v>5938</v>
      </c>
      <c r="F296" s="205" t="s">
        <v>14772</v>
      </c>
      <c r="G296" s="206" t="s">
        <v>578</v>
      </c>
      <c r="H296" s="207">
        <v>2</v>
      </c>
      <c r="I296" s="208"/>
      <c r="J296" s="209">
        <f>ROUND(I296*H296,2)</f>
        <v>0</v>
      </c>
      <c r="K296" s="205" t="s">
        <v>21</v>
      </c>
      <c r="L296" s="62"/>
      <c r="M296" s="210" t="s">
        <v>21</v>
      </c>
      <c r="N296" s="211" t="s">
        <v>45</v>
      </c>
      <c r="O296" s="43"/>
      <c r="P296" s="212">
        <f>O296*H296</f>
        <v>0</v>
      </c>
      <c r="Q296" s="212">
        <v>0</v>
      </c>
      <c r="R296" s="212">
        <f>Q296*H296</f>
        <v>0</v>
      </c>
      <c r="S296" s="212">
        <v>0</v>
      </c>
      <c r="T296" s="213">
        <f>S296*H296</f>
        <v>0</v>
      </c>
      <c r="AR296" s="25" t="s">
        <v>375</v>
      </c>
      <c r="AT296" s="25" t="s">
        <v>311</v>
      </c>
      <c r="AU296" s="25" t="s">
        <v>82</v>
      </c>
      <c r="AY296" s="25" t="s">
        <v>308</v>
      </c>
      <c r="BE296" s="214">
        <f>IF(N296="základní",J296,0)</f>
        <v>0</v>
      </c>
      <c r="BF296" s="214">
        <f>IF(N296="snížená",J296,0)</f>
        <v>0</v>
      </c>
      <c r="BG296" s="214">
        <f>IF(N296="zákl. přenesená",J296,0)</f>
        <v>0</v>
      </c>
      <c r="BH296" s="214">
        <f>IF(N296="sníž. přenesená",J296,0)</f>
        <v>0</v>
      </c>
      <c r="BI296" s="214">
        <f>IF(N296="nulová",J296,0)</f>
        <v>0</v>
      </c>
      <c r="BJ296" s="25" t="s">
        <v>82</v>
      </c>
      <c r="BK296" s="214">
        <f>ROUND(I296*H296,2)</f>
        <v>0</v>
      </c>
      <c r="BL296" s="25" t="s">
        <v>375</v>
      </c>
      <c r="BM296" s="25" t="s">
        <v>2506</v>
      </c>
    </row>
    <row r="297" spans="2:65" s="1" customFormat="1" ht="27">
      <c r="B297" s="42"/>
      <c r="C297" s="64"/>
      <c r="D297" s="246" t="s">
        <v>1656</v>
      </c>
      <c r="E297" s="64"/>
      <c r="F297" s="290" t="s">
        <v>14773</v>
      </c>
      <c r="G297" s="64"/>
      <c r="H297" s="64"/>
      <c r="I297" s="173"/>
      <c r="J297" s="64"/>
      <c r="K297" s="64"/>
      <c r="L297" s="62"/>
      <c r="M297" s="291"/>
      <c r="N297" s="43"/>
      <c r="O297" s="43"/>
      <c r="P297" s="43"/>
      <c r="Q297" s="43"/>
      <c r="R297" s="43"/>
      <c r="S297" s="43"/>
      <c r="T297" s="79"/>
      <c r="AT297" s="25" t="s">
        <v>1656</v>
      </c>
      <c r="AU297" s="25" t="s">
        <v>82</v>
      </c>
    </row>
    <row r="298" spans="2:65" s="1" customFormat="1" ht="22.5" customHeight="1">
      <c r="B298" s="42"/>
      <c r="C298" s="203" t="s">
        <v>2130</v>
      </c>
      <c r="D298" s="203" t="s">
        <v>311</v>
      </c>
      <c r="E298" s="204" t="s">
        <v>5897</v>
      </c>
      <c r="F298" s="205" t="s">
        <v>14724</v>
      </c>
      <c r="G298" s="206" t="s">
        <v>578</v>
      </c>
      <c r="H298" s="207">
        <v>2</v>
      </c>
      <c r="I298" s="208"/>
      <c r="J298" s="209">
        <f>ROUND(I298*H298,2)</f>
        <v>0</v>
      </c>
      <c r="K298" s="205" t="s">
        <v>21</v>
      </c>
      <c r="L298" s="62"/>
      <c r="M298" s="210" t="s">
        <v>21</v>
      </c>
      <c r="N298" s="211" t="s">
        <v>45</v>
      </c>
      <c r="O298" s="43"/>
      <c r="P298" s="212">
        <f>O298*H298</f>
        <v>0</v>
      </c>
      <c r="Q298" s="212">
        <v>0</v>
      </c>
      <c r="R298" s="212">
        <f>Q298*H298</f>
        <v>0</v>
      </c>
      <c r="S298" s="212">
        <v>0</v>
      </c>
      <c r="T298" s="213">
        <f>S298*H298</f>
        <v>0</v>
      </c>
      <c r="AR298" s="25" t="s">
        <v>375</v>
      </c>
      <c r="AT298" s="25" t="s">
        <v>311</v>
      </c>
      <c r="AU298" s="25" t="s">
        <v>82</v>
      </c>
      <c r="AY298" s="25" t="s">
        <v>308</v>
      </c>
      <c r="BE298" s="214">
        <f>IF(N298="základní",J298,0)</f>
        <v>0</v>
      </c>
      <c r="BF298" s="214">
        <f>IF(N298="snížená",J298,0)</f>
        <v>0</v>
      </c>
      <c r="BG298" s="214">
        <f>IF(N298="zákl. přenesená",J298,0)</f>
        <v>0</v>
      </c>
      <c r="BH298" s="214">
        <f>IF(N298="sníž. přenesená",J298,0)</f>
        <v>0</v>
      </c>
      <c r="BI298" s="214">
        <f>IF(N298="nulová",J298,0)</f>
        <v>0</v>
      </c>
      <c r="BJ298" s="25" t="s">
        <v>82</v>
      </c>
      <c r="BK298" s="214">
        <f>ROUND(I298*H298,2)</f>
        <v>0</v>
      </c>
      <c r="BL298" s="25" t="s">
        <v>375</v>
      </c>
      <c r="BM298" s="25" t="s">
        <v>2515</v>
      </c>
    </row>
    <row r="299" spans="2:65" s="1" customFormat="1" ht="27">
      <c r="B299" s="42"/>
      <c r="C299" s="64"/>
      <c r="D299" s="223" t="s">
        <v>1656</v>
      </c>
      <c r="E299" s="64"/>
      <c r="F299" s="292" t="s">
        <v>14725</v>
      </c>
      <c r="G299" s="64"/>
      <c r="H299" s="64"/>
      <c r="I299" s="173"/>
      <c r="J299" s="64"/>
      <c r="K299" s="64"/>
      <c r="L299" s="62"/>
      <c r="M299" s="291"/>
      <c r="N299" s="43"/>
      <c r="O299" s="43"/>
      <c r="P299" s="43"/>
      <c r="Q299" s="43"/>
      <c r="R299" s="43"/>
      <c r="S299" s="43"/>
      <c r="T299" s="79"/>
      <c r="AT299" s="25" t="s">
        <v>1656</v>
      </c>
      <c r="AU299" s="25" t="s">
        <v>82</v>
      </c>
    </row>
    <row r="300" spans="2:65" s="11" customFormat="1" ht="37.35" customHeight="1">
      <c r="B300" s="186"/>
      <c r="C300" s="187"/>
      <c r="D300" s="200" t="s">
        <v>73</v>
      </c>
      <c r="E300" s="296" t="s">
        <v>9675</v>
      </c>
      <c r="F300" s="296" t="s">
        <v>14774</v>
      </c>
      <c r="G300" s="187"/>
      <c r="H300" s="187"/>
      <c r="I300" s="190"/>
      <c r="J300" s="297">
        <f>BK300</f>
        <v>0</v>
      </c>
      <c r="K300" s="187"/>
      <c r="L300" s="192"/>
      <c r="M300" s="193"/>
      <c r="N300" s="194"/>
      <c r="O300" s="194"/>
      <c r="P300" s="195">
        <f>SUM(P301:P316)</f>
        <v>0</v>
      </c>
      <c r="Q300" s="194"/>
      <c r="R300" s="195">
        <f>SUM(R301:R316)</f>
        <v>0</v>
      </c>
      <c r="S300" s="194"/>
      <c r="T300" s="196">
        <f>SUM(T301:T316)</f>
        <v>0</v>
      </c>
      <c r="AR300" s="197" t="s">
        <v>84</v>
      </c>
      <c r="AT300" s="198" t="s">
        <v>73</v>
      </c>
      <c r="AU300" s="198" t="s">
        <v>74</v>
      </c>
      <c r="AY300" s="197" t="s">
        <v>308</v>
      </c>
      <c r="BK300" s="199">
        <f>SUM(BK301:BK316)</f>
        <v>0</v>
      </c>
    </row>
    <row r="301" spans="2:65" s="1" customFormat="1" ht="22.5" customHeight="1">
      <c r="B301" s="42"/>
      <c r="C301" s="203" t="s">
        <v>2134</v>
      </c>
      <c r="D301" s="203" t="s">
        <v>311</v>
      </c>
      <c r="E301" s="204" t="s">
        <v>5867</v>
      </c>
      <c r="F301" s="205" t="s">
        <v>14691</v>
      </c>
      <c r="G301" s="206" t="s">
        <v>578</v>
      </c>
      <c r="H301" s="207">
        <v>1</v>
      </c>
      <c r="I301" s="208"/>
      <c r="J301" s="209">
        <f>ROUND(I301*H301,2)</f>
        <v>0</v>
      </c>
      <c r="K301" s="205" t="s">
        <v>21</v>
      </c>
      <c r="L301" s="62"/>
      <c r="M301" s="210" t="s">
        <v>21</v>
      </c>
      <c r="N301" s="211" t="s">
        <v>45</v>
      </c>
      <c r="O301" s="43"/>
      <c r="P301" s="212">
        <f>O301*H301</f>
        <v>0</v>
      </c>
      <c r="Q301" s="212">
        <v>0</v>
      </c>
      <c r="R301" s="212">
        <f>Q301*H301</f>
        <v>0</v>
      </c>
      <c r="S301" s="212">
        <v>0</v>
      </c>
      <c r="T301" s="213">
        <f>S301*H301</f>
        <v>0</v>
      </c>
      <c r="AR301" s="25" t="s">
        <v>375</v>
      </c>
      <c r="AT301" s="25" t="s">
        <v>311</v>
      </c>
      <c r="AU301" s="25" t="s">
        <v>82</v>
      </c>
      <c r="AY301" s="25" t="s">
        <v>308</v>
      </c>
      <c r="BE301" s="214">
        <f>IF(N301="základní",J301,0)</f>
        <v>0</v>
      </c>
      <c r="BF301" s="214">
        <f>IF(N301="snížená",J301,0)</f>
        <v>0</v>
      </c>
      <c r="BG301" s="214">
        <f>IF(N301="zákl. přenesená",J301,0)</f>
        <v>0</v>
      </c>
      <c r="BH301" s="214">
        <f>IF(N301="sníž. přenesená",J301,0)</f>
        <v>0</v>
      </c>
      <c r="BI301" s="214">
        <f>IF(N301="nulová",J301,0)</f>
        <v>0</v>
      </c>
      <c r="BJ301" s="25" t="s">
        <v>82</v>
      </c>
      <c r="BK301" s="214">
        <f>ROUND(I301*H301,2)</f>
        <v>0</v>
      </c>
      <c r="BL301" s="25" t="s">
        <v>375</v>
      </c>
      <c r="BM301" s="25" t="s">
        <v>2522</v>
      </c>
    </row>
    <row r="302" spans="2:65" s="1" customFormat="1" ht="27">
      <c r="B302" s="42"/>
      <c r="C302" s="64"/>
      <c r="D302" s="246" t="s">
        <v>1656</v>
      </c>
      <c r="E302" s="64"/>
      <c r="F302" s="290" t="s">
        <v>14714</v>
      </c>
      <c r="G302" s="64"/>
      <c r="H302" s="64"/>
      <c r="I302" s="173"/>
      <c r="J302" s="64"/>
      <c r="K302" s="64"/>
      <c r="L302" s="62"/>
      <c r="M302" s="291"/>
      <c r="N302" s="43"/>
      <c r="O302" s="43"/>
      <c r="P302" s="43"/>
      <c r="Q302" s="43"/>
      <c r="R302" s="43"/>
      <c r="S302" s="43"/>
      <c r="T302" s="79"/>
      <c r="AT302" s="25" t="s">
        <v>1656</v>
      </c>
      <c r="AU302" s="25" t="s">
        <v>82</v>
      </c>
    </row>
    <row r="303" spans="2:65" s="1" customFormat="1" ht="22.5" customHeight="1">
      <c r="B303" s="42"/>
      <c r="C303" s="203" t="s">
        <v>2139</v>
      </c>
      <c r="D303" s="203" t="s">
        <v>311</v>
      </c>
      <c r="E303" s="204" t="s">
        <v>9555</v>
      </c>
      <c r="F303" s="205" t="s">
        <v>14618</v>
      </c>
      <c r="G303" s="206" t="s">
        <v>578</v>
      </c>
      <c r="H303" s="207">
        <v>1</v>
      </c>
      <c r="I303" s="208"/>
      <c r="J303" s="209">
        <f>ROUND(I303*H303,2)</f>
        <v>0</v>
      </c>
      <c r="K303" s="205" t="s">
        <v>21</v>
      </c>
      <c r="L303" s="62"/>
      <c r="M303" s="210" t="s">
        <v>21</v>
      </c>
      <c r="N303" s="211" t="s">
        <v>45</v>
      </c>
      <c r="O303" s="43"/>
      <c r="P303" s="212">
        <f>O303*H303</f>
        <v>0</v>
      </c>
      <c r="Q303" s="212">
        <v>0</v>
      </c>
      <c r="R303" s="212">
        <f>Q303*H303</f>
        <v>0</v>
      </c>
      <c r="S303" s="212">
        <v>0</v>
      </c>
      <c r="T303" s="213">
        <f>S303*H303</f>
        <v>0</v>
      </c>
      <c r="AR303" s="25" t="s">
        <v>375</v>
      </c>
      <c r="AT303" s="25" t="s">
        <v>311</v>
      </c>
      <c r="AU303" s="25" t="s">
        <v>82</v>
      </c>
      <c r="AY303" s="25" t="s">
        <v>308</v>
      </c>
      <c r="BE303" s="214">
        <f>IF(N303="základní",J303,0)</f>
        <v>0</v>
      </c>
      <c r="BF303" s="214">
        <f>IF(N303="snížená",J303,0)</f>
        <v>0</v>
      </c>
      <c r="BG303" s="214">
        <f>IF(N303="zákl. přenesená",J303,0)</f>
        <v>0</v>
      </c>
      <c r="BH303" s="214">
        <f>IF(N303="sníž. přenesená",J303,0)</f>
        <v>0</v>
      </c>
      <c r="BI303" s="214">
        <f>IF(N303="nulová",J303,0)</f>
        <v>0</v>
      </c>
      <c r="BJ303" s="25" t="s">
        <v>82</v>
      </c>
      <c r="BK303" s="214">
        <f>ROUND(I303*H303,2)</f>
        <v>0</v>
      </c>
      <c r="BL303" s="25" t="s">
        <v>375</v>
      </c>
      <c r="BM303" s="25" t="s">
        <v>2528</v>
      </c>
    </row>
    <row r="304" spans="2:65" s="1" customFormat="1" ht="27">
      <c r="B304" s="42"/>
      <c r="C304" s="64"/>
      <c r="D304" s="246" t="s">
        <v>1656</v>
      </c>
      <c r="E304" s="64"/>
      <c r="F304" s="290" t="s">
        <v>14619</v>
      </c>
      <c r="G304" s="64"/>
      <c r="H304" s="64"/>
      <c r="I304" s="173"/>
      <c r="J304" s="64"/>
      <c r="K304" s="64"/>
      <c r="L304" s="62"/>
      <c r="M304" s="291"/>
      <c r="N304" s="43"/>
      <c r="O304" s="43"/>
      <c r="P304" s="43"/>
      <c r="Q304" s="43"/>
      <c r="R304" s="43"/>
      <c r="S304" s="43"/>
      <c r="T304" s="79"/>
      <c r="AT304" s="25" t="s">
        <v>1656</v>
      </c>
      <c r="AU304" s="25" t="s">
        <v>82</v>
      </c>
    </row>
    <row r="305" spans="2:65" s="1" customFormat="1" ht="22.5" customHeight="1">
      <c r="B305" s="42"/>
      <c r="C305" s="203" t="s">
        <v>2143</v>
      </c>
      <c r="D305" s="203" t="s">
        <v>311</v>
      </c>
      <c r="E305" s="204" t="s">
        <v>9556</v>
      </c>
      <c r="F305" s="205" t="s">
        <v>14620</v>
      </c>
      <c r="G305" s="206" t="s">
        <v>578</v>
      </c>
      <c r="H305" s="207">
        <v>2</v>
      </c>
      <c r="I305" s="208"/>
      <c r="J305" s="209">
        <f>ROUND(I305*H305,2)</f>
        <v>0</v>
      </c>
      <c r="K305" s="205" t="s">
        <v>21</v>
      </c>
      <c r="L305" s="62"/>
      <c r="M305" s="210" t="s">
        <v>21</v>
      </c>
      <c r="N305" s="211" t="s">
        <v>45</v>
      </c>
      <c r="O305" s="43"/>
      <c r="P305" s="212">
        <f>O305*H305</f>
        <v>0</v>
      </c>
      <c r="Q305" s="212">
        <v>0</v>
      </c>
      <c r="R305" s="212">
        <f>Q305*H305</f>
        <v>0</v>
      </c>
      <c r="S305" s="212">
        <v>0</v>
      </c>
      <c r="T305" s="213">
        <f>S305*H305</f>
        <v>0</v>
      </c>
      <c r="AR305" s="25" t="s">
        <v>375</v>
      </c>
      <c r="AT305" s="25" t="s">
        <v>311</v>
      </c>
      <c r="AU305" s="25" t="s">
        <v>82</v>
      </c>
      <c r="AY305" s="25" t="s">
        <v>308</v>
      </c>
      <c r="BE305" s="214">
        <f>IF(N305="základní",J305,0)</f>
        <v>0</v>
      </c>
      <c r="BF305" s="214">
        <f>IF(N305="snížená",J305,0)</f>
        <v>0</v>
      </c>
      <c r="BG305" s="214">
        <f>IF(N305="zákl. přenesená",J305,0)</f>
        <v>0</v>
      </c>
      <c r="BH305" s="214">
        <f>IF(N305="sníž. přenesená",J305,0)</f>
        <v>0</v>
      </c>
      <c r="BI305" s="214">
        <f>IF(N305="nulová",J305,0)</f>
        <v>0</v>
      </c>
      <c r="BJ305" s="25" t="s">
        <v>82</v>
      </c>
      <c r="BK305" s="214">
        <f>ROUND(I305*H305,2)</f>
        <v>0</v>
      </c>
      <c r="BL305" s="25" t="s">
        <v>375</v>
      </c>
      <c r="BM305" s="25" t="s">
        <v>2537</v>
      </c>
    </row>
    <row r="306" spans="2:65" s="1" customFormat="1" ht="22.5" customHeight="1">
      <c r="B306" s="42"/>
      <c r="C306" s="203" t="s">
        <v>630</v>
      </c>
      <c r="D306" s="203" t="s">
        <v>311</v>
      </c>
      <c r="E306" s="204" t="s">
        <v>9557</v>
      </c>
      <c r="F306" s="205" t="s">
        <v>14621</v>
      </c>
      <c r="G306" s="206" t="s">
        <v>578</v>
      </c>
      <c r="H306" s="207">
        <v>1</v>
      </c>
      <c r="I306" s="208"/>
      <c r="J306" s="209">
        <f>ROUND(I306*H306,2)</f>
        <v>0</v>
      </c>
      <c r="K306" s="205" t="s">
        <v>21</v>
      </c>
      <c r="L306" s="62"/>
      <c r="M306" s="210" t="s">
        <v>21</v>
      </c>
      <c r="N306" s="211" t="s">
        <v>45</v>
      </c>
      <c r="O306" s="43"/>
      <c r="P306" s="212">
        <f>O306*H306</f>
        <v>0</v>
      </c>
      <c r="Q306" s="212">
        <v>0</v>
      </c>
      <c r="R306" s="212">
        <f>Q306*H306</f>
        <v>0</v>
      </c>
      <c r="S306" s="212">
        <v>0</v>
      </c>
      <c r="T306" s="213">
        <f>S306*H306</f>
        <v>0</v>
      </c>
      <c r="AR306" s="25" t="s">
        <v>375</v>
      </c>
      <c r="AT306" s="25" t="s">
        <v>311</v>
      </c>
      <c r="AU306" s="25" t="s">
        <v>82</v>
      </c>
      <c r="AY306" s="25" t="s">
        <v>308</v>
      </c>
      <c r="BE306" s="214">
        <f>IF(N306="základní",J306,0)</f>
        <v>0</v>
      </c>
      <c r="BF306" s="214">
        <f>IF(N306="snížená",J306,0)</f>
        <v>0</v>
      </c>
      <c r="BG306" s="214">
        <f>IF(N306="zákl. přenesená",J306,0)</f>
        <v>0</v>
      </c>
      <c r="BH306" s="214">
        <f>IF(N306="sníž. přenesená",J306,0)</f>
        <v>0</v>
      </c>
      <c r="BI306" s="214">
        <f>IF(N306="nulová",J306,0)</f>
        <v>0</v>
      </c>
      <c r="BJ306" s="25" t="s">
        <v>82</v>
      </c>
      <c r="BK306" s="214">
        <f>ROUND(I306*H306,2)</f>
        <v>0</v>
      </c>
      <c r="BL306" s="25" t="s">
        <v>375</v>
      </c>
      <c r="BM306" s="25" t="s">
        <v>2546</v>
      </c>
    </row>
    <row r="307" spans="2:65" s="1" customFormat="1" ht="27">
      <c r="B307" s="42"/>
      <c r="C307" s="64"/>
      <c r="D307" s="246" t="s">
        <v>1656</v>
      </c>
      <c r="E307" s="64"/>
      <c r="F307" s="290" t="s">
        <v>14622</v>
      </c>
      <c r="G307" s="64"/>
      <c r="H307" s="64"/>
      <c r="I307" s="173"/>
      <c r="J307" s="64"/>
      <c r="K307" s="64"/>
      <c r="L307" s="62"/>
      <c r="M307" s="291"/>
      <c r="N307" s="43"/>
      <c r="O307" s="43"/>
      <c r="P307" s="43"/>
      <c r="Q307" s="43"/>
      <c r="R307" s="43"/>
      <c r="S307" s="43"/>
      <c r="T307" s="79"/>
      <c r="AT307" s="25" t="s">
        <v>1656</v>
      </c>
      <c r="AU307" s="25" t="s">
        <v>82</v>
      </c>
    </row>
    <row r="308" spans="2:65" s="1" customFormat="1" ht="22.5" customHeight="1">
      <c r="B308" s="42"/>
      <c r="C308" s="203" t="s">
        <v>636</v>
      </c>
      <c r="D308" s="203" t="s">
        <v>311</v>
      </c>
      <c r="E308" s="204" t="s">
        <v>5949</v>
      </c>
      <c r="F308" s="205" t="s">
        <v>14775</v>
      </c>
      <c r="G308" s="206" t="s">
        <v>578</v>
      </c>
      <c r="H308" s="207">
        <v>1</v>
      </c>
      <c r="I308" s="208"/>
      <c r="J308" s="209">
        <f>ROUND(I308*H308,2)</f>
        <v>0</v>
      </c>
      <c r="K308" s="205" t="s">
        <v>21</v>
      </c>
      <c r="L308" s="62"/>
      <c r="M308" s="210" t="s">
        <v>21</v>
      </c>
      <c r="N308" s="211" t="s">
        <v>45</v>
      </c>
      <c r="O308" s="43"/>
      <c r="P308" s="212">
        <f>O308*H308</f>
        <v>0</v>
      </c>
      <c r="Q308" s="212">
        <v>0</v>
      </c>
      <c r="R308" s="212">
        <f>Q308*H308</f>
        <v>0</v>
      </c>
      <c r="S308" s="212">
        <v>0</v>
      </c>
      <c r="T308" s="213">
        <f>S308*H308</f>
        <v>0</v>
      </c>
      <c r="AR308" s="25" t="s">
        <v>375</v>
      </c>
      <c r="AT308" s="25" t="s">
        <v>311</v>
      </c>
      <c r="AU308" s="25" t="s">
        <v>82</v>
      </c>
      <c r="AY308" s="25" t="s">
        <v>308</v>
      </c>
      <c r="BE308" s="214">
        <f>IF(N308="základní",J308,0)</f>
        <v>0</v>
      </c>
      <c r="BF308" s="214">
        <f>IF(N308="snížená",J308,0)</f>
        <v>0</v>
      </c>
      <c r="BG308" s="214">
        <f>IF(N308="zákl. přenesená",J308,0)</f>
        <v>0</v>
      </c>
      <c r="BH308" s="214">
        <f>IF(N308="sníž. přenesená",J308,0)</f>
        <v>0</v>
      </c>
      <c r="BI308" s="214">
        <f>IF(N308="nulová",J308,0)</f>
        <v>0</v>
      </c>
      <c r="BJ308" s="25" t="s">
        <v>82</v>
      </c>
      <c r="BK308" s="214">
        <f>ROUND(I308*H308,2)</f>
        <v>0</v>
      </c>
      <c r="BL308" s="25" t="s">
        <v>375</v>
      </c>
      <c r="BM308" s="25" t="s">
        <v>2555</v>
      </c>
    </row>
    <row r="309" spans="2:65" s="1" customFormat="1" ht="27">
      <c r="B309" s="42"/>
      <c r="C309" s="64"/>
      <c r="D309" s="246" t="s">
        <v>1656</v>
      </c>
      <c r="E309" s="64"/>
      <c r="F309" s="290" t="s">
        <v>14776</v>
      </c>
      <c r="G309" s="64"/>
      <c r="H309" s="64"/>
      <c r="I309" s="173"/>
      <c r="J309" s="64"/>
      <c r="K309" s="64"/>
      <c r="L309" s="62"/>
      <c r="M309" s="291"/>
      <c r="N309" s="43"/>
      <c r="O309" s="43"/>
      <c r="P309" s="43"/>
      <c r="Q309" s="43"/>
      <c r="R309" s="43"/>
      <c r="S309" s="43"/>
      <c r="T309" s="79"/>
      <c r="AT309" s="25" t="s">
        <v>1656</v>
      </c>
      <c r="AU309" s="25" t="s">
        <v>82</v>
      </c>
    </row>
    <row r="310" spans="2:65" s="1" customFormat="1" ht="22.5" customHeight="1">
      <c r="B310" s="42"/>
      <c r="C310" s="203" t="s">
        <v>642</v>
      </c>
      <c r="D310" s="203" t="s">
        <v>311</v>
      </c>
      <c r="E310" s="204" t="s">
        <v>5744</v>
      </c>
      <c r="F310" s="205" t="s">
        <v>14777</v>
      </c>
      <c r="G310" s="206" t="s">
        <v>578</v>
      </c>
      <c r="H310" s="207">
        <v>1</v>
      </c>
      <c r="I310" s="208"/>
      <c r="J310" s="209">
        <f>ROUND(I310*H310,2)</f>
        <v>0</v>
      </c>
      <c r="K310" s="205" t="s">
        <v>21</v>
      </c>
      <c r="L310" s="62"/>
      <c r="M310" s="210" t="s">
        <v>21</v>
      </c>
      <c r="N310" s="211" t="s">
        <v>45</v>
      </c>
      <c r="O310" s="43"/>
      <c r="P310" s="212">
        <f>O310*H310</f>
        <v>0</v>
      </c>
      <c r="Q310" s="212">
        <v>0</v>
      </c>
      <c r="R310" s="212">
        <f>Q310*H310</f>
        <v>0</v>
      </c>
      <c r="S310" s="212">
        <v>0</v>
      </c>
      <c r="T310" s="213">
        <f>S310*H310</f>
        <v>0</v>
      </c>
      <c r="AR310" s="25" t="s">
        <v>375</v>
      </c>
      <c r="AT310" s="25" t="s">
        <v>311</v>
      </c>
      <c r="AU310" s="25" t="s">
        <v>82</v>
      </c>
      <c r="AY310" s="25" t="s">
        <v>308</v>
      </c>
      <c r="BE310" s="214">
        <f>IF(N310="základní",J310,0)</f>
        <v>0</v>
      </c>
      <c r="BF310" s="214">
        <f>IF(N310="snížená",J310,0)</f>
        <v>0</v>
      </c>
      <c r="BG310" s="214">
        <f>IF(N310="zákl. přenesená",J310,0)</f>
        <v>0</v>
      </c>
      <c r="BH310" s="214">
        <f>IF(N310="sníž. přenesená",J310,0)</f>
        <v>0</v>
      </c>
      <c r="BI310" s="214">
        <f>IF(N310="nulová",J310,0)</f>
        <v>0</v>
      </c>
      <c r="BJ310" s="25" t="s">
        <v>82</v>
      </c>
      <c r="BK310" s="214">
        <f>ROUND(I310*H310,2)</f>
        <v>0</v>
      </c>
      <c r="BL310" s="25" t="s">
        <v>375</v>
      </c>
      <c r="BM310" s="25" t="s">
        <v>2561</v>
      </c>
    </row>
    <row r="311" spans="2:65" s="1" customFormat="1" ht="22.5" customHeight="1">
      <c r="B311" s="42"/>
      <c r="C311" s="203" t="s">
        <v>2156</v>
      </c>
      <c r="D311" s="203" t="s">
        <v>311</v>
      </c>
      <c r="E311" s="204" t="s">
        <v>5971</v>
      </c>
      <c r="F311" s="205" t="s">
        <v>14778</v>
      </c>
      <c r="G311" s="206" t="s">
        <v>578</v>
      </c>
      <c r="H311" s="207">
        <v>1</v>
      </c>
      <c r="I311" s="208"/>
      <c r="J311" s="209">
        <f>ROUND(I311*H311,2)</f>
        <v>0</v>
      </c>
      <c r="K311" s="205" t="s">
        <v>21</v>
      </c>
      <c r="L311" s="62"/>
      <c r="M311" s="210" t="s">
        <v>21</v>
      </c>
      <c r="N311" s="211" t="s">
        <v>45</v>
      </c>
      <c r="O311" s="43"/>
      <c r="P311" s="212">
        <f>O311*H311</f>
        <v>0</v>
      </c>
      <c r="Q311" s="212">
        <v>0</v>
      </c>
      <c r="R311" s="212">
        <f>Q311*H311</f>
        <v>0</v>
      </c>
      <c r="S311" s="212">
        <v>0</v>
      </c>
      <c r="T311" s="213">
        <f>S311*H311</f>
        <v>0</v>
      </c>
      <c r="AR311" s="25" t="s">
        <v>375</v>
      </c>
      <c r="AT311" s="25" t="s">
        <v>311</v>
      </c>
      <c r="AU311" s="25" t="s">
        <v>82</v>
      </c>
      <c r="AY311" s="25" t="s">
        <v>308</v>
      </c>
      <c r="BE311" s="214">
        <f>IF(N311="základní",J311,0)</f>
        <v>0</v>
      </c>
      <c r="BF311" s="214">
        <f>IF(N311="snížená",J311,0)</f>
        <v>0</v>
      </c>
      <c r="BG311" s="214">
        <f>IF(N311="zákl. přenesená",J311,0)</f>
        <v>0</v>
      </c>
      <c r="BH311" s="214">
        <f>IF(N311="sníž. přenesená",J311,0)</f>
        <v>0</v>
      </c>
      <c r="BI311" s="214">
        <f>IF(N311="nulová",J311,0)</f>
        <v>0</v>
      </c>
      <c r="BJ311" s="25" t="s">
        <v>82</v>
      </c>
      <c r="BK311" s="214">
        <f>ROUND(I311*H311,2)</f>
        <v>0</v>
      </c>
      <c r="BL311" s="25" t="s">
        <v>375</v>
      </c>
      <c r="BM311" s="25" t="s">
        <v>2566</v>
      </c>
    </row>
    <row r="312" spans="2:65" s="1" customFormat="1" ht="22.5" customHeight="1">
      <c r="B312" s="42"/>
      <c r="C312" s="203" t="s">
        <v>2161</v>
      </c>
      <c r="D312" s="203" t="s">
        <v>311</v>
      </c>
      <c r="E312" s="204" t="s">
        <v>5974</v>
      </c>
      <c r="F312" s="205" t="s">
        <v>14779</v>
      </c>
      <c r="G312" s="206" t="s">
        <v>578</v>
      </c>
      <c r="H312" s="207">
        <v>1</v>
      </c>
      <c r="I312" s="208"/>
      <c r="J312" s="209">
        <f>ROUND(I312*H312,2)</f>
        <v>0</v>
      </c>
      <c r="K312" s="205" t="s">
        <v>21</v>
      </c>
      <c r="L312" s="62"/>
      <c r="M312" s="210" t="s">
        <v>21</v>
      </c>
      <c r="N312" s="211" t="s">
        <v>45</v>
      </c>
      <c r="O312" s="43"/>
      <c r="P312" s="212">
        <f>O312*H312</f>
        <v>0</v>
      </c>
      <c r="Q312" s="212">
        <v>0</v>
      </c>
      <c r="R312" s="212">
        <f>Q312*H312</f>
        <v>0</v>
      </c>
      <c r="S312" s="212">
        <v>0</v>
      </c>
      <c r="T312" s="213">
        <f>S312*H312</f>
        <v>0</v>
      </c>
      <c r="AR312" s="25" t="s">
        <v>375</v>
      </c>
      <c r="AT312" s="25" t="s">
        <v>311</v>
      </c>
      <c r="AU312" s="25" t="s">
        <v>82</v>
      </c>
      <c r="AY312" s="25" t="s">
        <v>308</v>
      </c>
      <c r="BE312" s="214">
        <f>IF(N312="základní",J312,0)</f>
        <v>0</v>
      </c>
      <c r="BF312" s="214">
        <f>IF(N312="snížená",J312,0)</f>
        <v>0</v>
      </c>
      <c r="BG312" s="214">
        <f>IF(N312="zákl. přenesená",J312,0)</f>
        <v>0</v>
      </c>
      <c r="BH312" s="214">
        <f>IF(N312="sníž. přenesená",J312,0)</f>
        <v>0</v>
      </c>
      <c r="BI312" s="214">
        <f>IF(N312="nulová",J312,0)</f>
        <v>0</v>
      </c>
      <c r="BJ312" s="25" t="s">
        <v>82</v>
      </c>
      <c r="BK312" s="214">
        <f>ROUND(I312*H312,2)</f>
        <v>0</v>
      </c>
      <c r="BL312" s="25" t="s">
        <v>375</v>
      </c>
      <c r="BM312" s="25" t="s">
        <v>2572</v>
      </c>
    </row>
    <row r="313" spans="2:65" s="1" customFormat="1" ht="22.5" customHeight="1">
      <c r="B313" s="42"/>
      <c r="C313" s="203" t="s">
        <v>2166</v>
      </c>
      <c r="D313" s="203" t="s">
        <v>311</v>
      </c>
      <c r="E313" s="204" t="s">
        <v>9562</v>
      </c>
      <c r="F313" s="205" t="s">
        <v>14630</v>
      </c>
      <c r="G313" s="206" t="s">
        <v>578</v>
      </c>
      <c r="H313" s="207">
        <v>1</v>
      </c>
      <c r="I313" s="208"/>
      <c r="J313" s="209">
        <f>ROUND(I313*H313,2)</f>
        <v>0</v>
      </c>
      <c r="K313" s="205" t="s">
        <v>21</v>
      </c>
      <c r="L313" s="62"/>
      <c r="M313" s="210" t="s">
        <v>21</v>
      </c>
      <c r="N313" s="211" t="s">
        <v>45</v>
      </c>
      <c r="O313" s="43"/>
      <c r="P313" s="212">
        <f>O313*H313</f>
        <v>0</v>
      </c>
      <c r="Q313" s="212">
        <v>0</v>
      </c>
      <c r="R313" s="212">
        <f>Q313*H313</f>
        <v>0</v>
      </c>
      <c r="S313" s="212">
        <v>0</v>
      </c>
      <c r="T313" s="213">
        <f>S313*H313</f>
        <v>0</v>
      </c>
      <c r="AR313" s="25" t="s">
        <v>375</v>
      </c>
      <c r="AT313" s="25" t="s">
        <v>311</v>
      </c>
      <c r="AU313" s="25" t="s">
        <v>82</v>
      </c>
      <c r="AY313" s="25" t="s">
        <v>308</v>
      </c>
      <c r="BE313" s="214">
        <f>IF(N313="základní",J313,0)</f>
        <v>0</v>
      </c>
      <c r="BF313" s="214">
        <f>IF(N313="snížená",J313,0)</f>
        <v>0</v>
      </c>
      <c r="BG313" s="214">
        <f>IF(N313="zákl. přenesená",J313,0)</f>
        <v>0</v>
      </c>
      <c r="BH313" s="214">
        <f>IF(N313="sníž. přenesená",J313,0)</f>
        <v>0</v>
      </c>
      <c r="BI313" s="214">
        <f>IF(N313="nulová",J313,0)</f>
        <v>0</v>
      </c>
      <c r="BJ313" s="25" t="s">
        <v>82</v>
      </c>
      <c r="BK313" s="214">
        <f>ROUND(I313*H313,2)</f>
        <v>0</v>
      </c>
      <c r="BL313" s="25" t="s">
        <v>375</v>
      </c>
      <c r="BM313" s="25" t="s">
        <v>2582</v>
      </c>
    </row>
    <row r="314" spans="2:65" s="1" customFormat="1" ht="27">
      <c r="B314" s="42"/>
      <c r="C314" s="64"/>
      <c r="D314" s="246" t="s">
        <v>1656</v>
      </c>
      <c r="E314" s="64"/>
      <c r="F314" s="290" t="s">
        <v>14644</v>
      </c>
      <c r="G314" s="64"/>
      <c r="H314" s="64"/>
      <c r="I314" s="173"/>
      <c r="J314" s="64"/>
      <c r="K314" s="64"/>
      <c r="L314" s="62"/>
      <c r="M314" s="291"/>
      <c r="N314" s="43"/>
      <c r="O314" s="43"/>
      <c r="P314" s="43"/>
      <c r="Q314" s="43"/>
      <c r="R314" s="43"/>
      <c r="S314" s="43"/>
      <c r="T314" s="79"/>
      <c r="AT314" s="25" t="s">
        <v>1656</v>
      </c>
      <c r="AU314" s="25" t="s">
        <v>82</v>
      </c>
    </row>
    <row r="315" spans="2:65" s="1" customFormat="1" ht="22.5" customHeight="1">
      <c r="B315" s="42"/>
      <c r="C315" s="203" t="s">
        <v>2172</v>
      </c>
      <c r="D315" s="203" t="s">
        <v>311</v>
      </c>
      <c r="E315" s="204" t="s">
        <v>5981</v>
      </c>
      <c r="F315" s="205" t="s">
        <v>14780</v>
      </c>
      <c r="G315" s="206" t="s">
        <v>578</v>
      </c>
      <c r="H315" s="207">
        <v>1</v>
      </c>
      <c r="I315" s="208"/>
      <c r="J315" s="209">
        <f>ROUND(I315*H315,2)</f>
        <v>0</v>
      </c>
      <c r="K315" s="205" t="s">
        <v>21</v>
      </c>
      <c r="L315" s="62"/>
      <c r="M315" s="210" t="s">
        <v>21</v>
      </c>
      <c r="N315" s="211" t="s">
        <v>45</v>
      </c>
      <c r="O315" s="43"/>
      <c r="P315" s="212">
        <f>O315*H315</f>
        <v>0</v>
      </c>
      <c r="Q315" s="212">
        <v>0</v>
      </c>
      <c r="R315" s="212">
        <f>Q315*H315</f>
        <v>0</v>
      </c>
      <c r="S315" s="212">
        <v>0</v>
      </c>
      <c r="T315" s="213">
        <f>S315*H315</f>
        <v>0</v>
      </c>
      <c r="AR315" s="25" t="s">
        <v>375</v>
      </c>
      <c r="AT315" s="25" t="s">
        <v>311</v>
      </c>
      <c r="AU315" s="25" t="s">
        <v>82</v>
      </c>
      <c r="AY315" s="25" t="s">
        <v>308</v>
      </c>
      <c r="BE315" s="214">
        <f>IF(N315="základní",J315,0)</f>
        <v>0</v>
      </c>
      <c r="BF315" s="214">
        <f>IF(N315="snížená",J315,0)</f>
        <v>0</v>
      </c>
      <c r="BG315" s="214">
        <f>IF(N315="zákl. přenesená",J315,0)</f>
        <v>0</v>
      </c>
      <c r="BH315" s="214">
        <f>IF(N315="sníž. přenesená",J315,0)</f>
        <v>0</v>
      </c>
      <c r="BI315" s="214">
        <f>IF(N315="nulová",J315,0)</f>
        <v>0</v>
      </c>
      <c r="BJ315" s="25" t="s">
        <v>82</v>
      </c>
      <c r="BK315" s="214">
        <f>ROUND(I315*H315,2)</f>
        <v>0</v>
      </c>
      <c r="BL315" s="25" t="s">
        <v>375</v>
      </c>
      <c r="BM315" s="25" t="s">
        <v>2592</v>
      </c>
    </row>
    <row r="316" spans="2:65" s="1" customFormat="1" ht="22.5" customHeight="1">
      <c r="B316" s="42"/>
      <c r="C316" s="203" t="s">
        <v>2176</v>
      </c>
      <c r="D316" s="203" t="s">
        <v>311</v>
      </c>
      <c r="E316" s="204" t="s">
        <v>5983</v>
      </c>
      <c r="F316" s="205" t="s">
        <v>14781</v>
      </c>
      <c r="G316" s="206" t="s">
        <v>578</v>
      </c>
      <c r="H316" s="207">
        <v>1</v>
      </c>
      <c r="I316" s="208"/>
      <c r="J316" s="209">
        <f>ROUND(I316*H316,2)</f>
        <v>0</v>
      </c>
      <c r="K316" s="205" t="s">
        <v>21</v>
      </c>
      <c r="L316" s="62"/>
      <c r="M316" s="210" t="s">
        <v>21</v>
      </c>
      <c r="N316" s="211" t="s">
        <v>45</v>
      </c>
      <c r="O316" s="43"/>
      <c r="P316" s="212">
        <f>O316*H316</f>
        <v>0</v>
      </c>
      <c r="Q316" s="212">
        <v>0</v>
      </c>
      <c r="R316" s="212">
        <f>Q316*H316</f>
        <v>0</v>
      </c>
      <c r="S316" s="212">
        <v>0</v>
      </c>
      <c r="T316" s="213">
        <f>S316*H316</f>
        <v>0</v>
      </c>
      <c r="AR316" s="25" t="s">
        <v>375</v>
      </c>
      <c r="AT316" s="25" t="s">
        <v>311</v>
      </c>
      <c r="AU316" s="25" t="s">
        <v>82</v>
      </c>
      <c r="AY316" s="25" t="s">
        <v>308</v>
      </c>
      <c r="BE316" s="214">
        <f>IF(N316="základní",J316,0)</f>
        <v>0</v>
      </c>
      <c r="BF316" s="214">
        <f>IF(N316="snížená",J316,0)</f>
        <v>0</v>
      </c>
      <c r="BG316" s="214">
        <f>IF(N316="zákl. přenesená",J316,0)</f>
        <v>0</v>
      </c>
      <c r="BH316" s="214">
        <f>IF(N316="sníž. přenesená",J316,0)</f>
        <v>0</v>
      </c>
      <c r="BI316" s="214">
        <f>IF(N316="nulová",J316,0)</f>
        <v>0</v>
      </c>
      <c r="BJ316" s="25" t="s">
        <v>82</v>
      </c>
      <c r="BK316" s="214">
        <f>ROUND(I316*H316,2)</f>
        <v>0</v>
      </c>
      <c r="BL316" s="25" t="s">
        <v>375</v>
      </c>
      <c r="BM316" s="25" t="s">
        <v>269</v>
      </c>
    </row>
    <row r="317" spans="2:65" s="11" customFormat="1" ht="37.35" customHeight="1">
      <c r="B317" s="186"/>
      <c r="C317" s="187"/>
      <c r="D317" s="200" t="s">
        <v>73</v>
      </c>
      <c r="E317" s="296" t="s">
        <v>9677</v>
      </c>
      <c r="F317" s="296" t="s">
        <v>14782</v>
      </c>
      <c r="G317" s="187"/>
      <c r="H317" s="187"/>
      <c r="I317" s="190"/>
      <c r="J317" s="297">
        <f>BK317</f>
        <v>0</v>
      </c>
      <c r="K317" s="187"/>
      <c r="L317" s="192"/>
      <c r="M317" s="193"/>
      <c r="N317" s="194"/>
      <c r="O317" s="194"/>
      <c r="P317" s="195">
        <f>SUM(P318:P333)</f>
        <v>0</v>
      </c>
      <c r="Q317" s="194"/>
      <c r="R317" s="195">
        <f>SUM(R318:R333)</f>
        <v>0</v>
      </c>
      <c r="S317" s="194"/>
      <c r="T317" s="196">
        <f>SUM(T318:T333)</f>
        <v>0</v>
      </c>
      <c r="AR317" s="197" t="s">
        <v>84</v>
      </c>
      <c r="AT317" s="198" t="s">
        <v>73</v>
      </c>
      <c r="AU317" s="198" t="s">
        <v>74</v>
      </c>
      <c r="AY317" s="197" t="s">
        <v>308</v>
      </c>
      <c r="BK317" s="199">
        <f>SUM(BK318:BK333)</f>
        <v>0</v>
      </c>
    </row>
    <row r="318" spans="2:65" s="1" customFormat="1" ht="22.5" customHeight="1">
      <c r="B318" s="42"/>
      <c r="C318" s="203" t="s">
        <v>2180</v>
      </c>
      <c r="D318" s="203" t="s">
        <v>311</v>
      </c>
      <c r="E318" s="204" t="s">
        <v>5985</v>
      </c>
      <c r="F318" s="205" t="s">
        <v>14783</v>
      </c>
      <c r="G318" s="206" t="s">
        <v>578</v>
      </c>
      <c r="H318" s="207">
        <v>1</v>
      </c>
      <c r="I318" s="208"/>
      <c r="J318" s="209">
        <f>ROUND(I318*H318,2)</f>
        <v>0</v>
      </c>
      <c r="K318" s="205" t="s">
        <v>21</v>
      </c>
      <c r="L318" s="62"/>
      <c r="M318" s="210" t="s">
        <v>21</v>
      </c>
      <c r="N318" s="211" t="s">
        <v>45</v>
      </c>
      <c r="O318" s="43"/>
      <c r="P318" s="212">
        <f>O318*H318</f>
        <v>0</v>
      </c>
      <c r="Q318" s="212">
        <v>0</v>
      </c>
      <c r="R318" s="212">
        <f>Q318*H318</f>
        <v>0</v>
      </c>
      <c r="S318" s="212">
        <v>0</v>
      </c>
      <c r="T318" s="213">
        <f>S318*H318</f>
        <v>0</v>
      </c>
      <c r="AR318" s="25" t="s">
        <v>375</v>
      </c>
      <c r="AT318" s="25" t="s">
        <v>311</v>
      </c>
      <c r="AU318" s="25" t="s">
        <v>82</v>
      </c>
      <c r="AY318" s="25" t="s">
        <v>308</v>
      </c>
      <c r="BE318" s="214">
        <f>IF(N318="základní",J318,0)</f>
        <v>0</v>
      </c>
      <c r="BF318" s="214">
        <f>IF(N318="snížená",J318,0)</f>
        <v>0</v>
      </c>
      <c r="BG318" s="214">
        <f>IF(N318="zákl. přenesená",J318,0)</f>
        <v>0</v>
      </c>
      <c r="BH318" s="214">
        <f>IF(N318="sníž. přenesená",J318,0)</f>
        <v>0</v>
      </c>
      <c r="BI318" s="214">
        <f>IF(N318="nulová",J318,0)</f>
        <v>0</v>
      </c>
      <c r="BJ318" s="25" t="s">
        <v>82</v>
      </c>
      <c r="BK318" s="214">
        <f>ROUND(I318*H318,2)</f>
        <v>0</v>
      </c>
      <c r="BL318" s="25" t="s">
        <v>375</v>
      </c>
      <c r="BM318" s="25" t="s">
        <v>2609</v>
      </c>
    </row>
    <row r="319" spans="2:65" s="1" customFormat="1" ht="27">
      <c r="B319" s="42"/>
      <c r="C319" s="64"/>
      <c r="D319" s="246" t="s">
        <v>1656</v>
      </c>
      <c r="E319" s="64"/>
      <c r="F319" s="290" t="s">
        <v>14714</v>
      </c>
      <c r="G319" s="64"/>
      <c r="H319" s="64"/>
      <c r="I319" s="173"/>
      <c r="J319" s="64"/>
      <c r="K319" s="64"/>
      <c r="L319" s="62"/>
      <c r="M319" s="291"/>
      <c r="N319" s="43"/>
      <c r="O319" s="43"/>
      <c r="P319" s="43"/>
      <c r="Q319" s="43"/>
      <c r="R319" s="43"/>
      <c r="S319" s="43"/>
      <c r="T319" s="79"/>
      <c r="AT319" s="25" t="s">
        <v>1656</v>
      </c>
      <c r="AU319" s="25" t="s">
        <v>82</v>
      </c>
    </row>
    <row r="320" spans="2:65" s="1" customFormat="1" ht="22.5" customHeight="1">
      <c r="B320" s="42"/>
      <c r="C320" s="203" t="s">
        <v>2184</v>
      </c>
      <c r="D320" s="203" t="s">
        <v>311</v>
      </c>
      <c r="E320" s="204" t="s">
        <v>5987</v>
      </c>
      <c r="F320" s="205" t="s">
        <v>14784</v>
      </c>
      <c r="G320" s="206" t="s">
        <v>578</v>
      </c>
      <c r="H320" s="207">
        <v>1</v>
      </c>
      <c r="I320" s="208"/>
      <c r="J320" s="209">
        <f>ROUND(I320*H320,2)</f>
        <v>0</v>
      </c>
      <c r="K320" s="205" t="s">
        <v>21</v>
      </c>
      <c r="L320" s="62"/>
      <c r="M320" s="210" t="s">
        <v>21</v>
      </c>
      <c r="N320" s="211" t="s">
        <v>45</v>
      </c>
      <c r="O320" s="43"/>
      <c r="P320" s="212">
        <f>O320*H320</f>
        <v>0</v>
      </c>
      <c r="Q320" s="212">
        <v>0</v>
      </c>
      <c r="R320" s="212">
        <f>Q320*H320</f>
        <v>0</v>
      </c>
      <c r="S320" s="212">
        <v>0</v>
      </c>
      <c r="T320" s="213">
        <f>S320*H320</f>
        <v>0</v>
      </c>
      <c r="AR320" s="25" t="s">
        <v>375</v>
      </c>
      <c r="AT320" s="25" t="s">
        <v>311</v>
      </c>
      <c r="AU320" s="25" t="s">
        <v>82</v>
      </c>
      <c r="AY320" s="25" t="s">
        <v>308</v>
      </c>
      <c r="BE320" s="214">
        <f>IF(N320="základní",J320,0)</f>
        <v>0</v>
      </c>
      <c r="BF320" s="214">
        <f>IF(N320="snížená",J320,0)</f>
        <v>0</v>
      </c>
      <c r="BG320" s="214">
        <f>IF(N320="zákl. přenesená",J320,0)</f>
        <v>0</v>
      </c>
      <c r="BH320" s="214">
        <f>IF(N320="sníž. přenesená",J320,0)</f>
        <v>0</v>
      </c>
      <c r="BI320" s="214">
        <f>IF(N320="nulová",J320,0)</f>
        <v>0</v>
      </c>
      <c r="BJ320" s="25" t="s">
        <v>82</v>
      </c>
      <c r="BK320" s="214">
        <f>ROUND(I320*H320,2)</f>
        <v>0</v>
      </c>
      <c r="BL320" s="25" t="s">
        <v>375</v>
      </c>
      <c r="BM320" s="25" t="s">
        <v>2619</v>
      </c>
    </row>
    <row r="321" spans="2:65" s="1" customFormat="1" ht="27">
      <c r="B321" s="42"/>
      <c r="C321" s="64"/>
      <c r="D321" s="246" t="s">
        <v>1656</v>
      </c>
      <c r="E321" s="64"/>
      <c r="F321" s="290" t="s">
        <v>14619</v>
      </c>
      <c r="G321" s="64"/>
      <c r="H321" s="64"/>
      <c r="I321" s="173"/>
      <c r="J321" s="64"/>
      <c r="K321" s="64"/>
      <c r="L321" s="62"/>
      <c r="M321" s="291"/>
      <c r="N321" s="43"/>
      <c r="O321" s="43"/>
      <c r="P321" s="43"/>
      <c r="Q321" s="43"/>
      <c r="R321" s="43"/>
      <c r="S321" s="43"/>
      <c r="T321" s="79"/>
      <c r="AT321" s="25" t="s">
        <v>1656</v>
      </c>
      <c r="AU321" s="25" t="s">
        <v>82</v>
      </c>
    </row>
    <row r="322" spans="2:65" s="1" customFormat="1" ht="22.5" customHeight="1">
      <c r="B322" s="42"/>
      <c r="C322" s="203" t="s">
        <v>2189</v>
      </c>
      <c r="D322" s="203" t="s">
        <v>311</v>
      </c>
      <c r="E322" s="204" t="s">
        <v>5989</v>
      </c>
      <c r="F322" s="205" t="s">
        <v>14785</v>
      </c>
      <c r="G322" s="206" t="s">
        <v>578</v>
      </c>
      <c r="H322" s="207">
        <v>1</v>
      </c>
      <c r="I322" s="208"/>
      <c r="J322" s="209">
        <f>ROUND(I322*H322,2)</f>
        <v>0</v>
      </c>
      <c r="K322" s="205" t="s">
        <v>21</v>
      </c>
      <c r="L322" s="62"/>
      <c r="M322" s="210" t="s">
        <v>21</v>
      </c>
      <c r="N322" s="211" t="s">
        <v>45</v>
      </c>
      <c r="O322" s="43"/>
      <c r="P322" s="212">
        <f>O322*H322</f>
        <v>0</v>
      </c>
      <c r="Q322" s="212">
        <v>0</v>
      </c>
      <c r="R322" s="212">
        <f>Q322*H322</f>
        <v>0</v>
      </c>
      <c r="S322" s="212">
        <v>0</v>
      </c>
      <c r="T322" s="213">
        <f>S322*H322</f>
        <v>0</v>
      </c>
      <c r="AR322" s="25" t="s">
        <v>375</v>
      </c>
      <c r="AT322" s="25" t="s">
        <v>311</v>
      </c>
      <c r="AU322" s="25" t="s">
        <v>82</v>
      </c>
      <c r="AY322" s="25" t="s">
        <v>308</v>
      </c>
      <c r="BE322" s="214">
        <f>IF(N322="základní",J322,0)</f>
        <v>0</v>
      </c>
      <c r="BF322" s="214">
        <f>IF(N322="snížená",J322,0)</f>
        <v>0</v>
      </c>
      <c r="BG322" s="214">
        <f>IF(N322="zákl. přenesená",J322,0)</f>
        <v>0</v>
      </c>
      <c r="BH322" s="214">
        <f>IF(N322="sníž. přenesená",J322,0)</f>
        <v>0</v>
      </c>
      <c r="BI322" s="214">
        <f>IF(N322="nulová",J322,0)</f>
        <v>0</v>
      </c>
      <c r="BJ322" s="25" t="s">
        <v>82</v>
      </c>
      <c r="BK322" s="214">
        <f>ROUND(I322*H322,2)</f>
        <v>0</v>
      </c>
      <c r="BL322" s="25" t="s">
        <v>375</v>
      </c>
      <c r="BM322" s="25" t="s">
        <v>2628</v>
      </c>
    </row>
    <row r="323" spans="2:65" s="1" customFormat="1" ht="22.5" customHeight="1">
      <c r="B323" s="42"/>
      <c r="C323" s="203" t="s">
        <v>2193</v>
      </c>
      <c r="D323" s="203" t="s">
        <v>311</v>
      </c>
      <c r="E323" s="204" t="s">
        <v>5991</v>
      </c>
      <c r="F323" s="205" t="s">
        <v>14786</v>
      </c>
      <c r="G323" s="206" t="s">
        <v>578</v>
      </c>
      <c r="H323" s="207">
        <v>1</v>
      </c>
      <c r="I323" s="208"/>
      <c r="J323" s="209">
        <f>ROUND(I323*H323,2)</f>
        <v>0</v>
      </c>
      <c r="K323" s="205" t="s">
        <v>21</v>
      </c>
      <c r="L323" s="62"/>
      <c r="M323" s="210" t="s">
        <v>21</v>
      </c>
      <c r="N323" s="211" t="s">
        <v>45</v>
      </c>
      <c r="O323" s="43"/>
      <c r="P323" s="212">
        <f>O323*H323</f>
        <v>0</v>
      </c>
      <c r="Q323" s="212">
        <v>0</v>
      </c>
      <c r="R323" s="212">
        <f>Q323*H323</f>
        <v>0</v>
      </c>
      <c r="S323" s="212">
        <v>0</v>
      </c>
      <c r="T323" s="213">
        <f>S323*H323</f>
        <v>0</v>
      </c>
      <c r="AR323" s="25" t="s">
        <v>375</v>
      </c>
      <c r="AT323" s="25" t="s">
        <v>311</v>
      </c>
      <c r="AU323" s="25" t="s">
        <v>82</v>
      </c>
      <c r="AY323" s="25" t="s">
        <v>308</v>
      </c>
      <c r="BE323" s="214">
        <f>IF(N323="základní",J323,0)</f>
        <v>0</v>
      </c>
      <c r="BF323" s="214">
        <f>IF(N323="snížená",J323,0)</f>
        <v>0</v>
      </c>
      <c r="BG323" s="214">
        <f>IF(N323="zákl. přenesená",J323,0)</f>
        <v>0</v>
      </c>
      <c r="BH323" s="214">
        <f>IF(N323="sníž. přenesená",J323,0)</f>
        <v>0</v>
      </c>
      <c r="BI323" s="214">
        <f>IF(N323="nulová",J323,0)</f>
        <v>0</v>
      </c>
      <c r="BJ323" s="25" t="s">
        <v>82</v>
      </c>
      <c r="BK323" s="214">
        <f>ROUND(I323*H323,2)</f>
        <v>0</v>
      </c>
      <c r="BL323" s="25" t="s">
        <v>375</v>
      </c>
      <c r="BM323" s="25" t="s">
        <v>2639</v>
      </c>
    </row>
    <row r="324" spans="2:65" s="1" customFormat="1" ht="27">
      <c r="B324" s="42"/>
      <c r="C324" s="64"/>
      <c r="D324" s="246" t="s">
        <v>1656</v>
      </c>
      <c r="E324" s="64"/>
      <c r="F324" s="290" t="s">
        <v>14787</v>
      </c>
      <c r="G324" s="64"/>
      <c r="H324" s="64"/>
      <c r="I324" s="173"/>
      <c r="J324" s="64"/>
      <c r="K324" s="64"/>
      <c r="L324" s="62"/>
      <c r="M324" s="291"/>
      <c r="N324" s="43"/>
      <c r="O324" s="43"/>
      <c r="P324" s="43"/>
      <c r="Q324" s="43"/>
      <c r="R324" s="43"/>
      <c r="S324" s="43"/>
      <c r="T324" s="79"/>
      <c r="AT324" s="25" t="s">
        <v>1656</v>
      </c>
      <c r="AU324" s="25" t="s">
        <v>82</v>
      </c>
    </row>
    <row r="325" spans="2:65" s="1" customFormat="1" ht="22.5" customHeight="1">
      <c r="B325" s="42"/>
      <c r="C325" s="203" t="s">
        <v>2198</v>
      </c>
      <c r="D325" s="203" t="s">
        <v>311</v>
      </c>
      <c r="E325" s="204" t="s">
        <v>5981</v>
      </c>
      <c r="F325" s="205" t="s">
        <v>14780</v>
      </c>
      <c r="G325" s="206" t="s">
        <v>578</v>
      </c>
      <c r="H325" s="207">
        <v>1</v>
      </c>
      <c r="I325" s="208"/>
      <c r="J325" s="209">
        <f>ROUND(I325*H325,2)</f>
        <v>0</v>
      </c>
      <c r="K325" s="205" t="s">
        <v>21</v>
      </c>
      <c r="L325" s="62"/>
      <c r="M325" s="210" t="s">
        <v>21</v>
      </c>
      <c r="N325" s="211" t="s">
        <v>45</v>
      </c>
      <c r="O325" s="43"/>
      <c r="P325" s="212">
        <f>O325*H325</f>
        <v>0</v>
      </c>
      <c r="Q325" s="212">
        <v>0</v>
      </c>
      <c r="R325" s="212">
        <f>Q325*H325</f>
        <v>0</v>
      </c>
      <c r="S325" s="212">
        <v>0</v>
      </c>
      <c r="T325" s="213">
        <f>S325*H325</f>
        <v>0</v>
      </c>
      <c r="AR325" s="25" t="s">
        <v>375</v>
      </c>
      <c r="AT325" s="25" t="s">
        <v>311</v>
      </c>
      <c r="AU325" s="25" t="s">
        <v>82</v>
      </c>
      <c r="AY325" s="25" t="s">
        <v>308</v>
      </c>
      <c r="BE325" s="214">
        <f>IF(N325="základní",J325,0)</f>
        <v>0</v>
      </c>
      <c r="BF325" s="214">
        <f>IF(N325="snížená",J325,0)</f>
        <v>0</v>
      </c>
      <c r="BG325" s="214">
        <f>IF(N325="zákl. přenesená",J325,0)</f>
        <v>0</v>
      </c>
      <c r="BH325" s="214">
        <f>IF(N325="sníž. přenesená",J325,0)</f>
        <v>0</v>
      </c>
      <c r="BI325" s="214">
        <f>IF(N325="nulová",J325,0)</f>
        <v>0</v>
      </c>
      <c r="BJ325" s="25" t="s">
        <v>82</v>
      </c>
      <c r="BK325" s="214">
        <f>ROUND(I325*H325,2)</f>
        <v>0</v>
      </c>
      <c r="BL325" s="25" t="s">
        <v>375</v>
      </c>
      <c r="BM325" s="25" t="s">
        <v>2649</v>
      </c>
    </row>
    <row r="326" spans="2:65" s="1" customFormat="1" ht="22.5" customHeight="1">
      <c r="B326" s="42"/>
      <c r="C326" s="203" t="s">
        <v>2202</v>
      </c>
      <c r="D326" s="203" t="s">
        <v>311</v>
      </c>
      <c r="E326" s="204" t="s">
        <v>5993</v>
      </c>
      <c r="F326" s="205" t="s">
        <v>14788</v>
      </c>
      <c r="G326" s="206" t="s">
        <v>578</v>
      </c>
      <c r="H326" s="207">
        <v>1</v>
      </c>
      <c r="I326" s="208"/>
      <c r="J326" s="209">
        <f>ROUND(I326*H326,2)</f>
        <v>0</v>
      </c>
      <c r="K326" s="205" t="s">
        <v>21</v>
      </c>
      <c r="L326" s="62"/>
      <c r="M326" s="210" t="s">
        <v>21</v>
      </c>
      <c r="N326" s="211" t="s">
        <v>45</v>
      </c>
      <c r="O326" s="43"/>
      <c r="P326" s="212">
        <f>O326*H326</f>
        <v>0</v>
      </c>
      <c r="Q326" s="212">
        <v>0</v>
      </c>
      <c r="R326" s="212">
        <f>Q326*H326</f>
        <v>0</v>
      </c>
      <c r="S326" s="212">
        <v>0</v>
      </c>
      <c r="T326" s="213">
        <f>S326*H326</f>
        <v>0</v>
      </c>
      <c r="AR326" s="25" t="s">
        <v>375</v>
      </c>
      <c r="AT326" s="25" t="s">
        <v>311</v>
      </c>
      <c r="AU326" s="25" t="s">
        <v>82</v>
      </c>
      <c r="AY326" s="25" t="s">
        <v>308</v>
      </c>
      <c r="BE326" s="214">
        <f>IF(N326="základní",J326,0)</f>
        <v>0</v>
      </c>
      <c r="BF326" s="214">
        <f>IF(N326="snížená",J326,0)</f>
        <v>0</v>
      </c>
      <c r="BG326" s="214">
        <f>IF(N326="zákl. přenesená",J326,0)</f>
        <v>0</v>
      </c>
      <c r="BH326" s="214">
        <f>IF(N326="sníž. přenesená",J326,0)</f>
        <v>0</v>
      </c>
      <c r="BI326" s="214">
        <f>IF(N326="nulová",J326,0)</f>
        <v>0</v>
      </c>
      <c r="BJ326" s="25" t="s">
        <v>82</v>
      </c>
      <c r="BK326" s="214">
        <f>ROUND(I326*H326,2)</f>
        <v>0</v>
      </c>
      <c r="BL326" s="25" t="s">
        <v>375</v>
      </c>
      <c r="BM326" s="25" t="s">
        <v>2661</v>
      </c>
    </row>
    <row r="327" spans="2:65" s="1" customFormat="1" ht="22.5" customHeight="1">
      <c r="B327" s="42"/>
      <c r="C327" s="203" t="s">
        <v>2206</v>
      </c>
      <c r="D327" s="203" t="s">
        <v>311</v>
      </c>
      <c r="E327" s="204" t="s">
        <v>5971</v>
      </c>
      <c r="F327" s="205" t="s">
        <v>14778</v>
      </c>
      <c r="G327" s="206" t="s">
        <v>578</v>
      </c>
      <c r="H327" s="207">
        <v>1</v>
      </c>
      <c r="I327" s="208"/>
      <c r="J327" s="209">
        <f>ROUND(I327*H327,2)</f>
        <v>0</v>
      </c>
      <c r="K327" s="205" t="s">
        <v>21</v>
      </c>
      <c r="L327" s="62"/>
      <c r="M327" s="210" t="s">
        <v>21</v>
      </c>
      <c r="N327" s="211" t="s">
        <v>45</v>
      </c>
      <c r="O327" s="43"/>
      <c r="P327" s="212">
        <f>O327*H327</f>
        <v>0</v>
      </c>
      <c r="Q327" s="212">
        <v>0</v>
      </c>
      <c r="R327" s="212">
        <f>Q327*H327</f>
        <v>0</v>
      </c>
      <c r="S327" s="212">
        <v>0</v>
      </c>
      <c r="T327" s="213">
        <f>S327*H327</f>
        <v>0</v>
      </c>
      <c r="AR327" s="25" t="s">
        <v>375</v>
      </c>
      <c r="AT327" s="25" t="s">
        <v>311</v>
      </c>
      <c r="AU327" s="25" t="s">
        <v>82</v>
      </c>
      <c r="AY327" s="25" t="s">
        <v>308</v>
      </c>
      <c r="BE327" s="214">
        <f>IF(N327="základní",J327,0)</f>
        <v>0</v>
      </c>
      <c r="BF327" s="214">
        <f>IF(N327="snížená",J327,0)</f>
        <v>0</v>
      </c>
      <c r="BG327" s="214">
        <f>IF(N327="zákl. přenesená",J327,0)</f>
        <v>0</v>
      </c>
      <c r="BH327" s="214">
        <f>IF(N327="sníž. přenesená",J327,0)</f>
        <v>0</v>
      </c>
      <c r="BI327" s="214">
        <f>IF(N327="nulová",J327,0)</f>
        <v>0</v>
      </c>
      <c r="BJ327" s="25" t="s">
        <v>82</v>
      </c>
      <c r="BK327" s="214">
        <f>ROUND(I327*H327,2)</f>
        <v>0</v>
      </c>
      <c r="BL327" s="25" t="s">
        <v>375</v>
      </c>
      <c r="BM327" s="25" t="s">
        <v>2669</v>
      </c>
    </row>
    <row r="328" spans="2:65" s="1" customFormat="1" ht="22.5" customHeight="1">
      <c r="B328" s="42"/>
      <c r="C328" s="203" t="s">
        <v>2211</v>
      </c>
      <c r="D328" s="203" t="s">
        <v>311</v>
      </c>
      <c r="E328" s="204" t="s">
        <v>9562</v>
      </c>
      <c r="F328" s="205" t="s">
        <v>14630</v>
      </c>
      <c r="G328" s="206" t="s">
        <v>578</v>
      </c>
      <c r="H328" s="207">
        <v>1</v>
      </c>
      <c r="I328" s="208"/>
      <c r="J328" s="209">
        <f>ROUND(I328*H328,2)</f>
        <v>0</v>
      </c>
      <c r="K328" s="205" t="s">
        <v>21</v>
      </c>
      <c r="L328" s="62"/>
      <c r="M328" s="210" t="s">
        <v>21</v>
      </c>
      <c r="N328" s="211" t="s">
        <v>45</v>
      </c>
      <c r="O328" s="43"/>
      <c r="P328" s="212">
        <f>O328*H328</f>
        <v>0</v>
      </c>
      <c r="Q328" s="212">
        <v>0</v>
      </c>
      <c r="R328" s="212">
        <f>Q328*H328</f>
        <v>0</v>
      </c>
      <c r="S328" s="212">
        <v>0</v>
      </c>
      <c r="T328" s="213">
        <f>S328*H328</f>
        <v>0</v>
      </c>
      <c r="AR328" s="25" t="s">
        <v>375</v>
      </c>
      <c r="AT328" s="25" t="s">
        <v>311</v>
      </c>
      <c r="AU328" s="25" t="s">
        <v>82</v>
      </c>
      <c r="AY328" s="25" t="s">
        <v>308</v>
      </c>
      <c r="BE328" s="214">
        <f>IF(N328="základní",J328,0)</f>
        <v>0</v>
      </c>
      <c r="BF328" s="214">
        <f>IF(N328="snížená",J328,0)</f>
        <v>0</v>
      </c>
      <c r="BG328" s="214">
        <f>IF(N328="zákl. přenesená",J328,0)</f>
        <v>0</v>
      </c>
      <c r="BH328" s="214">
        <f>IF(N328="sníž. přenesená",J328,0)</f>
        <v>0</v>
      </c>
      <c r="BI328" s="214">
        <f>IF(N328="nulová",J328,0)</f>
        <v>0</v>
      </c>
      <c r="BJ328" s="25" t="s">
        <v>82</v>
      </c>
      <c r="BK328" s="214">
        <f>ROUND(I328*H328,2)</f>
        <v>0</v>
      </c>
      <c r="BL328" s="25" t="s">
        <v>375</v>
      </c>
      <c r="BM328" s="25" t="s">
        <v>2677</v>
      </c>
    </row>
    <row r="329" spans="2:65" s="1" customFormat="1" ht="27">
      <c r="B329" s="42"/>
      <c r="C329" s="64"/>
      <c r="D329" s="246" t="s">
        <v>1656</v>
      </c>
      <c r="E329" s="64"/>
      <c r="F329" s="290" t="s">
        <v>14644</v>
      </c>
      <c r="G329" s="64"/>
      <c r="H329" s="64"/>
      <c r="I329" s="173"/>
      <c r="J329" s="64"/>
      <c r="K329" s="64"/>
      <c r="L329" s="62"/>
      <c r="M329" s="291"/>
      <c r="N329" s="43"/>
      <c r="O329" s="43"/>
      <c r="P329" s="43"/>
      <c r="Q329" s="43"/>
      <c r="R329" s="43"/>
      <c r="S329" s="43"/>
      <c r="T329" s="79"/>
      <c r="AT329" s="25" t="s">
        <v>1656</v>
      </c>
      <c r="AU329" s="25" t="s">
        <v>82</v>
      </c>
    </row>
    <row r="330" spans="2:65" s="1" customFormat="1" ht="22.5" customHeight="1">
      <c r="B330" s="42"/>
      <c r="C330" s="203" t="s">
        <v>2215</v>
      </c>
      <c r="D330" s="203" t="s">
        <v>311</v>
      </c>
      <c r="E330" s="204" t="s">
        <v>5995</v>
      </c>
      <c r="F330" s="205" t="s">
        <v>14789</v>
      </c>
      <c r="G330" s="206" t="s">
        <v>578</v>
      </c>
      <c r="H330" s="207">
        <v>1</v>
      </c>
      <c r="I330" s="208"/>
      <c r="J330" s="209">
        <f>ROUND(I330*H330,2)</f>
        <v>0</v>
      </c>
      <c r="K330" s="205" t="s">
        <v>21</v>
      </c>
      <c r="L330" s="62"/>
      <c r="M330" s="210" t="s">
        <v>21</v>
      </c>
      <c r="N330" s="211" t="s">
        <v>45</v>
      </c>
      <c r="O330" s="43"/>
      <c r="P330" s="212">
        <f>O330*H330</f>
        <v>0</v>
      </c>
      <c r="Q330" s="212">
        <v>0</v>
      </c>
      <c r="R330" s="212">
        <f>Q330*H330</f>
        <v>0</v>
      </c>
      <c r="S330" s="212">
        <v>0</v>
      </c>
      <c r="T330" s="213">
        <f>S330*H330</f>
        <v>0</v>
      </c>
      <c r="AR330" s="25" t="s">
        <v>375</v>
      </c>
      <c r="AT330" s="25" t="s">
        <v>311</v>
      </c>
      <c r="AU330" s="25" t="s">
        <v>82</v>
      </c>
      <c r="AY330" s="25" t="s">
        <v>308</v>
      </c>
      <c r="BE330" s="214">
        <f>IF(N330="základní",J330,0)</f>
        <v>0</v>
      </c>
      <c r="BF330" s="214">
        <f>IF(N330="snížená",J330,0)</f>
        <v>0</v>
      </c>
      <c r="BG330" s="214">
        <f>IF(N330="zákl. přenesená",J330,0)</f>
        <v>0</v>
      </c>
      <c r="BH330" s="214">
        <f>IF(N330="sníž. přenesená",J330,0)</f>
        <v>0</v>
      </c>
      <c r="BI330" s="214">
        <f>IF(N330="nulová",J330,0)</f>
        <v>0</v>
      </c>
      <c r="BJ330" s="25" t="s">
        <v>82</v>
      </c>
      <c r="BK330" s="214">
        <f>ROUND(I330*H330,2)</f>
        <v>0</v>
      </c>
      <c r="BL330" s="25" t="s">
        <v>375</v>
      </c>
      <c r="BM330" s="25" t="s">
        <v>2685</v>
      </c>
    </row>
    <row r="331" spans="2:65" s="1" customFormat="1" ht="27">
      <c r="B331" s="42"/>
      <c r="C331" s="64"/>
      <c r="D331" s="246" t="s">
        <v>1656</v>
      </c>
      <c r="E331" s="64"/>
      <c r="F331" s="290" t="s">
        <v>14790</v>
      </c>
      <c r="G331" s="64"/>
      <c r="H331" s="64"/>
      <c r="I331" s="173"/>
      <c r="J331" s="64"/>
      <c r="K331" s="64"/>
      <c r="L331" s="62"/>
      <c r="M331" s="291"/>
      <c r="N331" s="43"/>
      <c r="O331" s="43"/>
      <c r="P331" s="43"/>
      <c r="Q331" s="43"/>
      <c r="R331" s="43"/>
      <c r="S331" s="43"/>
      <c r="T331" s="79"/>
      <c r="AT331" s="25" t="s">
        <v>1656</v>
      </c>
      <c r="AU331" s="25" t="s">
        <v>82</v>
      </c>
    </row>
    <row r="332" spans="2:65" s="1" customFormat="1" ht="22.5" customHeight="1">
      <c r="B332" s="42"/>
      <c r="C332" s="203" t="s">
        <v>2220</v>
      </c>
      <c r="D332" s="203" t="s">
        <v>311</v>
      </c>
      <c r="E332" s="204" t="s">
        <v>5998</v>
      </c>
      <c r="F332" s="205" t="s">
        <v>14791</v>
      </c>
      <c r="G332" s="206" t="s">
        <v>578</v>
      </c>
      <c r="H332" s="207">
        <v>1</v>
      </c>
      <c r="I332" s="208"/>
      <c r="J332" s="209">
        <f>ROUND(I332*H332,2)</f>
        <v>0</v>
      </c>
      <c r="K332" s="205" t="s">
        <v>21</v>
      </c>
      <c r="L332" s="62"/>
      <c r="M332" s="210" t="s">
        <v>21</v>
      </c>
      <c r="N332" s="211" t="s">
        <v>45</v>
      </c>
      <c r="O332" s="43"/>
      <c r="P332" s="212">
        <f>O332*H332</f>
        <v>0</v>
      </c>
      <c r="Q332" s="212">
        <v>0</v>
      </c>
      <c r="R332" s="212">
        <f>Q332*H332</f>
        <v>0</v>
      </c>
      <c r="S332" s="212">
        <v>0</v>
      </c>
      <c r="T332" s="213">
        <f>S332*H332</f>
        <v>0</v>
      </c>
      <c r="AR332" s="25" t="s">
        <v>375</v>
      </c>
      <c r="AT332" s="25" t="s">
        <v>311</v>
      </c>
      <c r="AU332" s="25" t="s">
        <v>82</v>
      </c>
      <c r="AY332" s="25" t="s">
        <v>308</v>
      </c>
      <c r="BE332" s="214">
        <f>IF(N332="základní",J332,0)</f>
        <v>0</v>
      </c>
      <c r="BF332" s="214">
        <f>IF(N332="snížená",J332,0)</f>
        <v>0</v>
      </c>
      <c r="BG332" s="214">
        <f>IF(N332="zákl. přenesená",J332,0)</f>
        <v>0</v>
      </c>
      <c r="BH332" s="214">
        <f>IF(N332="sníž. přenesená",J332,0)</f>
        <v>0</v>
      </c>
      <c r="BI332" s="214">
        <f>IF(N332="nulová",J332,0)</f>
        <v>0</v>
      </c>
      <c r="BJ332" s="25" t="s">
        <v>82</v>
      </c>
      <c r="BK332" s="214">
        <f>ROUND(I332*H332,2)</f>
        <v>0</v>
      </c>
      <c r="BL332" s="25" t="s">
        <v>375</v>
      </c>
      <c r="BM332" s="25" t="s">
        <v>2693</v>
      </c>
    </row>
    <row r="333" spans="2:65" s="1" customFormat="1" ht="22.5" customHeight="1">
      <c r="B333" s="42"/>
      <c r="C333" s="203" t="s">
        <v>2224</v>
      </c>
      <c r="D333" s="203" t="s">
        <v>311</v>
      </c>
      <c r="E333" s="204" t="s">
        <v>5983</v>
      </c>
      <c r="F333" s="205" t="s">
        <v>14781</v>
      </c>
      <c r="G333" s="206" t="s">
        <v>578</v>
      </c>
      <c r="H333" s="207">
        <v>1</v>
      </c>
      <c r="I333" s="208"/>
      <c r="J333" s="209">
        <f>ROUND(I333*H333,2)</f>
        <v>0</v>
      </c>
      <c r="K333" s="205" t="s">
        <v>21</v>
      </c>
      <c r="L333" s="62"/>
      <c r="M333" s="210" t="s">
        <v>21</v>
      </c>
      <c r="N333" s="211" t="s">
        <v>45</v>
      </c>
      <c r="O333" s="43"/>
      <c r="P333" s="212">
        <f>O333*H333</f>
        <v>0</v>
      </c>
      <c r="Q333" s="212">
        <v>0</v>
      </c>
      <c r="R333" s="212">
        <f>Q333*H333</f>
        <v>0</v>
      </c>
      <c r="S333" s="212">
        <v>0</v>
      </c>
      <c r="T333" s="213">
        <f>S333*H333</f>
        <v>0</v>
      </c>
      <c r="AR333" s="25" t="s">
        <v>375</v>
      </c>
      <c r="AT333" s="25" t="s">
        <v>311</v>
      </c>
      <c r="AU333" s="25" t="s">
        <v>82</v>
      </c>
      <c r="AY333" s="25" t="s">
        <v>308</v>
      </c>
      <c r="BE333" s="214">
        <f>IF(N333="základní",J333,0)</f>
        <v>0</v>
      </c>
      <c r="BF333" s="214">
        <f>IF(N333="snížená",J333,0)</f>
        <v>0</v>
      </c>
      <c r="BG333" s="214">
        <f>IF(N333="zákl. přenesená",J333,0)</f>
        <v>0</v>
      </c>
      <c r="BH333" s="214">
        <f>IF(N333="sníž. přenesená",J333,0)</f>
        <v>0</v>
      </c>
      <c r="BI333" s="214">
        <f>IF(N333="nulová",J333,0)</f>
        <v>0</v>
      </c>
      <c r="BJ333" s="25" t="s">
        <v>82</v>
      </c>
      <c r="BK333" s="214">
        <f>ROUND(I333*H333,2)</f>
        <v>0</v>
      </c>
      <c r="BL333" s="25" t="s">
        <v>375</v>
      </c>
      <c r="BM333" s="25" t="s">
        <v>2701</v>
      </c>
    </row>
    <row r="334" spans="2:65" s="11" customFormat="1" ht="37.35" customHeight="1">
      <c r="B334" s="186"/>
      <c r="C334" s="187"/>
      <c r="D334" s="200" t="s">
        <v>73</v>
      </c>
      <c r="E334" s="296" t="s">
        <v>9704</v>
      </c>
      <c r="F334" s="296" t="s">
        <v>14792</v>
      </c>
      <c r="G334" s="187"/>
      <c r="H334" s="187"/>
      <c r="I334" s="190"/>
      <c r="J334" s="297">
        <f>BK334</f>
        <v>0</v>
      </c>
      <c r="K334" s="187"/>
      <c r="L334" s="192"/>
      <c r="M334" s="193"/>
      <c r="N334" s="194"/>
      <c r="O334" s="194"/>
      <c r="P334" s="195">
        <f>SUM(P335:P341)</f>
        <v>0</v>
      </c>
      <c r="Q334" s="194"/>
      <c r="R334" s="195">
        <f>SUM(R335:R341)</f>
        <v>0</v>
      </c>
      <c r="S334" s="194"/>
      <c r="T334" s="196">
        <f>SUM(T335:T341)</f>
        <v>0</v>
      </c>
      <c r="AR334" s="197" t="s">
        <v>84</v>
      </c>
      <c r="AT334" s="198" t="s">
        <v>73</v>
      </c>
      <c r="AU334" s="198" t="s">
        <v>74</v>
      </c>
      <c r="AY334" s="197" t="s">
        <v>308</v>
      </c>
      <c r="BK334" s="199">
        <f>SUM(BK335:BK341)</f>
        <v>0</v>
      </c>
    </row>
    <row r="335" spans="2:65" s="1" customFormat="1" ht="22.5" customHeight="1">
      <c r="B335" s="42"/>
      <c r="C335" s="203" t="s">
        <v>2229</v>
      </c>
      <c r="D335" s="203" t="s">
        <v>311</v>
      </c>
      <c r="E335" s="204" t="s">
        <v>5874</v>
      </c>
      <c r="F335" s="205" t="s">
        <v>14699</v>
      </c>
      <c r="G335" s="206" t="s">
        <v>578</v>
      </c>
      <c r="H335" s="207">
        <v>2</v>
      </c>
      <c r="I335" s="208"/>
      <c r="J335" s="209">
        <f>ROUND(I335*H335,2)</f>
        <v>0</v>
      </c>
      <c r="K335" s="205" t="s">
        <v>21</v>
      </c>
      <c r="L335" s="62"/>
      <c r="M335" s="210" t="s">
        <v>21</v>
      </c>
      <c r="N335" s="211" t="s">
        <v>45</v>
      </c>
      <c r="O335" s="43"/>
      <c r="P335" s="212">
        <f>O335*H335</f>
        <v>0</v>
      </c>
      <c r="Q335" s="212">
        <v>0</v>
      </c>
      <c r="R335" s="212">
        <f>Q335*H335</f>
        <v>0</v>
      </c>
      <c r="S335" s="212">
        <v>0</v>
      </c>
      <c r="T335" s="213">
        <f>S335*H335</f>
        <v>0</v>
      </c>
      <c r="AR335" s="25" t="s">
        <v>375</v>
      </c>
      <c r="AT335" s="25" t="s">
        <v>311</v>
      </c>
      <c r="AU335" s="25" t="s">
        <v>82</v>
      </c>
      <c r="AY335" s="25" t="s">
        <v>308</v>
      </c>
      <c r="BE335" s="214">
        <f>IF(N335="základní",J335,0)</f>
        <v>0</v>
      </c>
      <c r="BF335" s="214">
        <f>IF(N335="snížená",J335,0)</f>
        <v>0</v>
      </c>
      <c r="BG335" s="214">
        <f>IF(N335="zákl. přenesená",J335,0)</f>
        <v>0</v>
      </c>
      <c r="BH335" s="214">
        <f>IF(N335="sníž. přenesená",J335,0)</f>
        <v>0</v>
      </c>
      <c r="BI335" s="214">
        <f>IF(N335="nulová",J335,0)</f>
        <v>0</v>
      </c>
      <c r="BJ335" s="25" t="s">
        <v>82</v>
      </c>
      <c r="BK335" s="214">
        <f>ROUND(I335*H335,2)</f>
        <v>0</v>
      </c>
      <c r="BL335" s="25" t="s">
        <v>375</v>
      </c>
      <c r="BM335" s="25" t="s">
        <v>2709</v>
      </c>
    </row>
    <row r="336" spans="2:65" s="1" customFormat="1" ht="27">
      <c r="B336" s="42"/>
      <c r="C336" s="64"/>
      <c r="D336" s="246" t="s">
        <v>1656</v>
      </c>
      <c r="E336" s="64"/>
      <c r="F336" s="290" t="s">
        <v>14714</v>
      </c>
      <c r="G336" s="64"/>
      <c r="H336" s="64"/>
      <c r="I336" s="173"/>
      <c r="J336" s="64"/>
      <c r="K336" s="64"/>
      <c r="L336" s="62"/>
      <c r="M336" s="291"/>
      <c r="N336" s="43"/>
      <c r="O336" s="43"/>
      <c r="P336" s="43"/>
      <c r="Q336" s="43"/>
      <c r="R336" s="43"/>
      <c r="S336" s="43"/>
      <c r="T336" s="79"/>
      <c r="AT336" s="25" t="s">
        <v>1656</v>
      </c>
      <c r="AU336" s="25" t="s">
        <v>82</v>
      </c>
    </row>
    <row r="337" spans="2:65" s="1" customFormat="1" ht="22.5" customHeight="1">
      <c r="B337" s="42"/>
      <c r="C337" s="203" t="s">
        <v>2234</v>
      </c>
      <c r="D337" s="203" t="s">
        <v>311</v>
      </c>
      <c r="E337" s="204" t="s">
        <v>9555</v>
      </c>
      <c r="F337" s="205" t="s">
        <v>14618</v>
      </c>
      <c r="G337" s="206" t="s">
        <v>578</v>
      </c>
      <c r="H337" s="207">
        <v>2</v>
      </c>
      <c r="I337" s="208"/>
      <c r="J337" s="209">
        <f>ROUND(I337*H337,2)</f>
        <v>0</v>
      </c>
      <c r="K337" s="205" t="s">
        <v>21</v>
      </c>
      <c r="L337" s="62"/>
      <c r="M337" s="210" t="s">
        <v>21</v>
      </c>
      <c r="N337" s="211" t="s">
        <v>45</v>
      </c>
      <c r="O337" s="43"/>
      <c r="P337" s="212">
        <f>O337*H337</f>
        <v>0</v>
      </c>
      <c r="Q337" s="212">
        <v>0</v>
      </c>
      <c r="R337" s="212">
        <f>Q337*H337</f>
        <v>0</v>
      </c>
      <c r="S337" s="212">
        <v>0</v>
      </c>
      <c r="T337" s="213">
        <f>S337*H337</f>
        <v>0</v>
      </c>
      <c r="AR337" s="25" t="s">
        <v>375</v>
      </c>
      <c r="AT337" s="25" t="s">
        <v>311</v>
      </c>
      <c r="AU337" s="25" t="s">
        <v>82</v>
      </c>
      <c r="AY337" s="25" t="s">
        <v>308</v>
      </c>
      <c r="BE337" s="214">
        <f>IF(N337="základní",J337,0)</f>
        <v>0</v>
      </c>
      <c r="BF337" s="214">
        <f>IF(N337="snížená",J337,0)</f>
        <v>0</v>
      </c>
      <c r="BG337" s="214">
        <f>IF(N337="zákl. přenesená",J337,0)</f>
        <v>0</v>
      </c>
      <c r="BH337" s="214">
        <f>IF(N337="sníž. přenesená",J337,0)</f>
        <v>0</v>
      </c>
      <c r="BI337" s="214">
        <f>IF(N337="nulová",J337,0)</f>
        <v>0</v>
      </c>
      <c r="BJ337" s="25" t="s">
        <v>82</v>
      </c>
      <c r="BK337" s="214">
        <f>ROUND(I337*H337,2)</f>
        <v>0</v>
      </c>
      <c r="BL337" s="25" t="s">
        <v>375</v>
      </c>
      <c r="BM337" s="25" t="s">
        <v>2716</v>
      </c>
    </row>
    <row r="338" spans="2:65" s="1" customFormat="1" ht="27">
      <c r="B338" s="42"/>
      <c r="C338" s="64"/>
      <c r="D338" s="246" t="s">
        <v>1656</v>
      </c>
      <c r="E338" s="64"/>
      <c r="F338" s="290" t="s">
        <v>14619</v>
      </c>
      <c r="G338" s="64"/>
      <c r="H338" s="64"/>
      <c r="I338" s="173"/>
      <c r="J338" s="64"/>
      <c r="K338" s="64"/>
      <c r="L338" s="62"/>
      <c r="M338" s="291"/>
      <c r="N338" s="43"/>
      <c r="O338" s="43"/>
      <c r="P338" s="43"/>
      <c r="Q338" s="43"/>
      <c r="R338" s="43"/>
      <c r="S338" s="43"/>
      <c r="T338" s="79"/>
      <c r="AT338" s="25" t="s">
        <v>1656</v>
      </c>
      <c r="AU338" s="25" t="s">
        <v>82</v>
      </c>
    </row>
    <row r="339" spans="2:65" s="1" customFormat="1" ht="22.5" customHeight="1">
      <c r="B339" s="42"/>
      <c r="C339" s="203" t="s">
        <v>2238</v>
      </c>
      <c r="D339" s="203" t="s">
        <v>311</v>
      </c>
      <c r="E339" s="204" t="s">
        <v>6001</v>
      </c>
      <c r="F339" s="205" t="s">
        <v>14793</v>
      </c>
      <c r="G339" s="206" t="s">
        <v>578</v>
      </c>
      <c r="H339" s="207">
        <v>2</v>
      </c>
      <c r="I339" s="208"/>
      <c r="J339" s="209">
        <f>ROUND(I339*H339,2)</f>
        <v>0</v>
      </c>
      <c r="K339" s="205" t="s">
        <v>21</v>
      </c>
      <c r="L339" s="62"/>
      <c r="M339" s="210" t="s">
        <v>21</v>
      </c>
      <c r="N339" s="211" t="s">
        <v>45</v>
      </c>
      <c r="O339" s="43"/>
      <c r="P339" s="212">
        <f>O339*H339</f>
        <v>0</v>
      </c>
      <c r="Q339" s="212">
        <v>0</v>
      </c>
      <c r="R339" s="212">
        <f>Q339*H339</f>
        <v>0</v>
      </c>
      <c r="S339" s="212">
        <v>0</v>
      </c>
      <c r="T339" s="213">
        <f>S339*H339</f>
        <v>0</v>
      </c>
      <c r="AR339" s="25" t="s">
        <v>375</v>
      </c>
      <c r="AT339" s="25" t="s">
        <v>311</v>
      </c>
      <c r="AU339" s="25" t="s">
        <v>82</v>
      </c>
      <c r="AY339" s="25" t="s">
        <v>308</v>
      </c>
      <c r="BE339" s="214">
        <f>IF(N339="základní",J339,0)</f>
        <v>0</v>
      </c>
      <c r="BF339" s="214">
        <f>IF(N339="snížená",J339,0)</f>
        <v>0</v>
      </c>
      <c r="BG339" s="214">
        <f>IF(N339="zákl. přenesená",J339,0)</f>
        <v>0</v>
      </c>
      <c r="BH339" s="214">
        <f>IF(N339="sníž. přenesená",J339,0)</f>
        <v>0</v>
      </c>
      <c r="BI339" s="214">
        <f>IF(N339="nulová",J339,0)</f>
        <v>0</v>
      </c>
      <c r="BJ339" s="25" t="s">
        <v>82</v>
      </c>
      <c r="BK339" s="214">
        <f>ROUND(I339*H339,2)</f>
        <v>0</v>
      </c>
      <c r="BL339" s="25" t="s">
        <v>375</v>
      </c>
      <c r="BM339" s="25" t="s">
        <v>2725</v>
      </c>
    </row>
    <row r="340" spans="2:65" s="1" customFormat="1" ht="22.5" customHeight="1">
      <c r="B340" s="42"/>
      <c r="C340" s="203" t="s">
        <v>2241</v>
      </c>
      <c r="D340" s="203" t="s">
        <v>311</v>
      </c>
      <c r="E340" s="204" t="s">
        <v>6003</v>
      </c>
      <c r="F340" s="205" t="s">
        <v>14794</v>
      </c>
      <c r="G340" s="206" t="s">
        <v>578</v>
      </c>
      <c r="H340" s="207">
        <v>1</v>
      </c>
      <c r="I340" s="208"/>
      <c r="J340" s="209">
        <f>ROUND(I340*H340,2)</f>
        <v>0</v>
      </c>
      <c r="K340" s="205" t="s">
        <v>21</v>
      </c>
      <c r="L340" s="62"/>
      <c r="M340" s="210" t="s">
        <v>21</v>
      </c>
      <c r="N340" s="211" t="s">
        <v>45</v>
      </c>
      <c r="O340" s="43"/>
      <c r="P340" s="212">
        <f>O340*H340</f>
        <v>0</v>
      </c>
      <c r="Q340" s="212">
        <v>0</v>
      </c>
      <c r="R340" s="212">
        <f>Q340*H340</f>
        <v>0</v>
      </c>
      <c r="S340" s="212">
        <v>0</v>
      </c>
      <c r="T340" s="213">
        <f>S340*H340</f>
        <v>0</v>
      </c>
      <c r="AR340" s="25" t="s">
        <v>375</v>
      </c>
      <c r="AT340" s="25" t="s">
        <v>311</v>
      </c>
      <c r="AU340" s="25" t="s">
        <v>82</v>
      </c>
      <c r="AY340" s="25" t="s">
        <v>308</v>
      </c>
      <c r="BE340" s="214">
        <f>IF(N340="základní",J340,0)</f>
        <v>0</v>
      </c>
      <c r="BF340" s="214">
        <f>IF(N340="snížená",J340,0)</f>
        <v>0</v>
      </c>
      <c r="BG340" s="214">
        <f>IF(N340="zákl. přenesená",J340,0)</f>
        <v>0</v>
      </c>
      <c r="BH340" s="214">
        <f>IF(N340="sníž. přenesená",J340,0)</f>
        <v>0</v>
      </c>
      <c r="BI340" s="214">
        <f>IF(N340="nulová",J340,0)</f>
        <v>0</v>
      </c>
      <c r="BJ340" s="25" t="s">
        <v>82</v>
      </c>
      <c r="BK340" s="214">
        <f>ROUND(I340*H340,2)</f>
        <v>0</v>
      </c>
      <c r="BL340" s="25" t="s">
        <v>375</v>
      </c>
      <c r="BM340" s="25" t="s">
        <v>2733</v>
      </c>
    </row>
    <row r="341" spans="2:65" s="1" customFormat="1" ht="27">
      <c r="B341" s="42"/>
      <c r="C341" s="64"/>
      <c r="D341" s="223" t="s">
        <v>1656</v>
      </c>
      <c r="E341" s="64"/>
      <c r="F341" s="292" t="s">
        <v>14795</v>
      </c>
      <c r="G341" s="64"/>
      <c r="H341" s="64"/>
      <c r="I341" s="173"/>
      <c r="J341" s="64"/>
      <c r="K341" s="64"/>
      <c r="L341" s="62"/>
      <c r="M341" s="291"/>
      <c r="N341" s="43"/>
      <c r="O341" s="43"/>
      <c r="P341" s="43"/>
      <c r="Q341" s="43"/>
      <c r="R341" s="43"/>
      <c r="S341" s="43"/>
      <c r="T341" s="79"/>
      <c r="AT341" s="25" t="s">
        <v>1656</v>
      </c>
      <c r="AU341" s="25" t="s">
        <v>82</v>
      </c>
    </row>
    <row r="342" spans="2:65" s="11" customFormat="1" ht="37.35" customHeight="1">
      <c r="B342" s="186"/>
      <c r="C342" s="187"/>
      <c r="D342" s="200" t="s">
        <v>73</v>
      </c>
      <c r="E342" s="296" t="s">
        <v>9736</v>
      </c>
      <c r="F342" s="296" t="s">
        <v>14723</v>
      </c>
      <c r="G342" s="187"/>
      <c r="H342" s="187"/>
      <c r="I342" s="190"/>
      <c r="J342" s="297">
        <f>BK342</f>
        <v>0</v>
      </c>
      <c r="K342" s="187"/>
      <c r="L342" s="192"/>
      <c r="M342" s="193"/>
      <c r="N342" s="194"/>
      <c r="O342" s="194"/>
      <c r="P342" s="195">
        <f>SUM(P343:P349)</f>
        <v>0</v>
      </c>
      <c r="Q342" s="194"/>
      <c r="R342" s="195">
        <f>SUM(R343:R349)</f>
        <v>0</v>
      </c>
      <c r="S342" s="194"/>
      <c r="T342" s="196">
        <f>SUM(T343:T349)</f>
        <v>0</v>
      </c>
      <c r="AR342" s="197" t="s">
        <v>84</v>
      </c>
      <c r="AT342" s="198" t="s">
        <v>73</v>
      </c>
      <c r="AU342" s="198" t="s">
        <v>74</v>
      </c>
      <c r="AY342" s="197" t="s">
        <v>308</v>
      </c>
      <c r="BK342" s="199">
        <f>SUM(BK343:BK349)</f>
        <v>0</v>
      </c>
    </row>
    <row r="343" spans="2:65" s="1" customFormat="1" ht="22.5" customHeight="1">
      <c r="B343" s="42"/>
      <c r="C343" s="203" t="s">
        <v>2245</v>
      </c>
      <c r="D343" s="203" t="s">
        <v>311</v>
      </c>
      <c r="E343" s="204" t="s">
        <v>9556</v>
      </c>
      <c r="F343" s="205" t="s">
        <v>14620</v>
      </c>
      <c r="G343" s="206" t="s">
        <v>578</v>
      </c>
      <c r="H343" s="207">
        <v>1</v>
      </c>
      <c r="I343" s="208"/>
      <c r="J343" s="209">
        <f>ROUND(I343*H343,2)</f>
        <v>0</v>
      </c>
      <c r="K343" s="205" t="s">
        <v>21</v>
      </c>
      <c r="L343" s="62"/>
      <c r="M343" s="210" t="s">
        <v>21</v>
      </c>
      <c r="N343" s="211" t="s">
        <v>45</v>
      </c>
      <c r="O343" s="43"/>
      <c r="P343" s="212">
        <f>O343*H343</f>
        <v>0</v>
      </c>
      <c r="Q343" s="212">
        <v>0</v>
      </c>
      <c r="R343" s="212">
        <f>Q343*H343</f>
        <v>0</v>
      </c>
      <c r="S343" s="212">
        <v>0</v>
      </c>
      <c r="T343" s="213">
        <f>S343*H343</f>
        <v>0</v>
      </c>
      <c r="AR343" s="25" t="s">
        <v>375</v>
      </c>
      <c r="AT343" s="25" t="s">
        <v>311</v>
      </c>
      <c r="AU343" s="25" t="s">
        <v>82</v>
      </c>
      <c r="AY343" s="25" t="s">
        <v>308</v>
      </c>
      <c r="BE343" s="214">
        <f>IF(N343="základní",J343,0)</f>
        <v>0</v>
      </c>
      <c r="BF343" s="214">
        <f>IF(N343="snížená",J343,0)</f>
        <v>0</v>
      </c>
      <c r="BG343" s="214">
        <f>IF(N343="zákl. přenesená",J343,0)</f>
        <v>0</v>
      </c>
      <c r="BH343" s="214">
        <f>IF(N343="sníž. přenesená",J343,0)</f>
        <v>0</v>
      </c>
      <c r="BI343" s="214">
        <f>IF(N343="nulová",J343,0)</f>
        <v>0</v>
      </c>
      <c r="BJ343" s="25" t="s">
        <v>82</v>
      </c>
      <c r="BK343" s="214">
        <f>ROUND(I343*H343,2)</f>
        <v>0</v>
      </c>
      <c r="BL343" s="25" t="s">
        <v>375</v>
      </c>
      <c r="BM343" s="25" t="s">
        <v>2743</v>
      </c>
    </row>
    <row r="344" spans="2:65" s="1" customFormat="1" ht="22.5" customHeight="1">
      <c r="B344" s="42"/>
      <c r="C344" s="203" t="s">
        <v>2248</v>
      </c>
      <c r="D344" s="203" t="s">
        <v>311</v>
      </c>
      <c r="E344" s="204" t="s">
        <v>9562</v>
      </c>
      <c r="F344" s="205" t="s">
        <v>14630</v>
      </c>
      <c r="G344" s="206" t="s">
        <v>578</v>
      </c>
      <c r="H344" s="207">
        <v>1</v>
      </c>
      <c r="I344" s="208"/>
      <c r="J344" s="209">
        <f>ROUND(I344*H344,2)</f>
        <v>0</v>
      </c>
      <c r="K344" s="205" t="s">
        <v>21</v>
      </c>
      <c r="L344" s="62"/>
      <c r="M344" s="210" t="s">
        <v>21</v>
      </c>
      <c r="N344" s="211" t="s">
        <v>45</v>
      </c>
      <c r="O344" s="43"/>
      <c r="P344" s="212">
        <f>O344*H344</f>
        <v>0</v>
      </c>
      <c r="Q344" s="212">
        <v>0</v>
      </c>
      <c r="R344" s="212">
        <f>Q344*H344</f>
        <v>0</v>
      </c>
      <c r="S344" s="212">
        <v>0</v>
      </c>
      <c r="T344" s="213">
        <f>S344*H344</f>
        <v>0</v>
      </c>
      <c r="AR344" s="25" t="s">
        <v>375</v>
      </c>
      <c r="AT344" s="25" t="s">
        <v>311</v>
      </c>
      <c r="AU344" s="25" t="s">
        <v>82</v>
      </c>
      <c r="AY344" s="25" t="s">
        <v>308</v>
      </c>
      <c r="BE344" s="214">
        <f>IF(N344="základní",J344,0)</f>
        <v>0</v>
      </c>
      <c r="BF344" s="214">
        <f>IF(N344="snížená",J344,0)</f>
        <v>0</v>
      </c>
      <c r="BG344" s="214">
        <f>IF(N344="zákl. přenesená",J344,0)</f>
        <v>0</v>
      </c>
      <c r="BH344" s="214">
        <f>IF(N344="sníž. přenesená",J344,0)</f>
        <v>0</v>
      </c>
      <c r="BI344" s="214">
        <f>IF(N344="nulová",J344,0)</f>
        <v>0</v>
      </c>
      <c r="BJ344" s="25" t="s">
        <v>82</v>
      </c>
      <c r="BK344" s="214">
        <f>ROUND(I344*H344,2)</f>
        <v>0</v>
      </c>
      <c r="BL344" s="25" t="s">
        <v>375</v>
      </c>
      <c r="BM344" s="25" t="s">
        <v>2752</v>
      </c>
    </row>
    <row r="345" spans="2:65" s="1" customFormat="1" ht="27">
      <c r="B345" s="42"/>
      <c r="C345" s="64"/>
      <c r="D345" s="246" t="s">
        <v>1656</v>
      </c>
      <c r="E345" s="64"/>
      <c r="F345" s="290" t="s">
        <v>14644</v>
      </c>
      <c r="G345" s="64"/>
      <c r="H345" s="64"/>
      <c r="I345" s="173"/>
      <c r="J345" s="64"/>
      <c r="K345" s="64"/>
      <c r="L345" s="62"/>
      <c r="M345" s="291"/>
      <c r="N345" s="43"/>
      <c r="O345" s="43"/>
      <c r="P345" s="43"/>
      <c r="Q345" s="43"/>
      <c r="R345" s="43"/>
      <c r="S345" s="43"/>
      <c r="T345" s="79"/>
      <c r="AT345" s="25" t="s">
        <v>1656</v>
      </c>
      <c r="AU345" s="25" t="s">
        <v>82</v>
      </c>
    </row>
    <row r="346" spans="2:65" s="1" customFormat="1" ht="22.5" customHeight="1">
      <c r="B346" s="42"/>
      <c r="C346" s="203" t="s">
        <v>2253</v>
      </c>
      <c r="D346" s="203" t="s">
        <v>311</v>
      </c>
      <c r="E346" s="204" t="s">
        <v>5897</v>
      </c>
      <c r="F346" s="205" t="s">
        <v>14724</v>
      </c>
      <c r="G346" s="206" t="s">
        <v>578</v>
      </c>
      <c r="H346" s="207">
        <v>1</v>
      </c>
      <c r="I346" s="208"/>
      <c r="J346" s="209">
        <f>ROUND(I346*H346,2)</f>
        <v>0</v>
      </c>
      <c r="K346" s="205" t="s">
        <v>21</v>
      </c>
      <c r="L346" s="62"/>
      <c r="M346" s="210" t="s">
        <v>21</v>
      </c>
      <c r="N346" s="211" t="s">
        <v>45</v>
      </c>
      <c r="O346" s="43"/>
      <c r="P346" s="212">
        <f>O346*H346</f>
        <v>0</v>
      </c>
      <c r="Q346" s="212">
        <v>0</v>
      </c>
      <c r="R346" s="212">
        <f>Q346*H346</f>
        <v>0</v>
      </c>
      <c r="S346" s="212">
        <v>0</v>
      </c>
      <c r="T346" s="213">
        <f>S346*H346</f>
        <v>0</v>
      </c>
      <c r="AR346" s="25" t="s">
        <v>375</v>
      </c>
      <c r="AT346" s="25" t="s">
        <v>311</v>
      </c>
      <c r="AU346" s="25" t="s">
        <v>82</v>
      </c>
      <c r="AY346" s="25" t="s">
        <v>308</v>
      </c>
      <c r="BE346" s="214">
        <f>IF(N346="základní",J346,0)</f>
        <v>0</v>
      </c>
      <c r="BF346" s="214">
        <f>IF(N346="snížená",J346,0)</f>
        <v>0</v>
      </c>
      <c r="BG346" s="214">
        <f>IF(N346="zákl. přenesená",J346,0)</f>
        <v>0</v>
      </c>
      <c r="BH346" s="214">
        <f>IF(N346="sníž. přenesená",J346,0)</f>
        <v>0</v>
      </c>
      <c r="BI346" s="214">
        <f>IF(N346="nulová",J346,0)</f>
        <v>0</v>
      </c>
      <c r="BJ346" s="25" t="s">
        <v>82</v>
      </c>
      <c r="BK346" s="214">
        <f>ROUND(I346*H346,2)</f>
        <v>0</v>
      </c>
      <c r="BL346" s="25" t="s">
        <v>375</v>
      </c>
      <c r="BM346" s="25" t="s">
        <v>2760</v>
      </c>
    </row>
    <row r="347" spans="2:65" s="1" customFormat="1" ht="27">
      <c r="B347" s="42"/>
      <c r="C347" s="64"/>
      <c r="D347" s="246" t="s">
        <v>1656</v>
      </c>
      <c r="E347" s="64"/>
      <c r="F347" s="290" t="s">
        <v>14725</v>
      </c>
      <c r="G347" s="64"/>
      <c r="H347" s="64"/>
      <c r="I347" s="173"/>
      <c r="J347" s="64"/>
      <c r="K347" s="64"/>
      <c r="L347" s="62"/>
      <c r="M347" s="291"/>
      <c r="N347" s="43"/>
      <c r="O347" s="43"/>
      <c r="P347" s="43"/>
      <c r="Q347" s="43"/>
      <c r="R347" s="43"/>
      <c r="S347" s="43"/>
      <c r="T347" s="79"/>
      <c r="AT347" s="25" t="s">
        <v>1656</v>
      </c>
      <c r="AU347" s="25" t="s">
        <v>82</v>
      </c>
    </row>
    <row r="348" spans="2:65" s="1" customFormat="1" ht="22.5" customHeight="1">
      <c r="B348" s="42"/>
      <c r="C348" s="203" t="s">
        <v>2257</v>
      </c>
      <c r="D348" s="203" t="s">
        <v>311</v>
      </c>
      <c r="E348" s="204" t="s">
        <v>6006</v>
      </c>
      <c r="F348" s="205" t="s">
        <v>14796</v>
      </c>
      <c r="G348" s="206" t="s">
        <v>578</v>
      </c>
      <c r="H348" s="207">
        <v>1</v>
      </c>
      <c r="I348" s="208"/>
      <c r="J348" s="209">
        <f>ROUND(I348*H348,2)</f>
        <v>0</v>
      </c>
      <c r="K348" s="205" t="s">
        <v>21</v>
      </c>
      <c r="L348" s="62"/>
      <c r="M348" s="210" t="s">
        <v>21</v>
      </c>
      <c r="N348" s="211" t="s">
        <v>45</v>
      </c>
      <c r="O348" s="43"/>
      <c r="P348" s="212">
        <f>O348*H348</f>
        <v>0</v>
      </c>
      <c r="Q348" s="212">
        <v>0</v>
      </c>
      <c r="R348" s="212">
        <f>Q348*H348</f>
        <v>0</v>
      </c>
      <c r="S348" s="212">
        <v>0</v>
      </c>
      <c r="T348" s="213">
        <f>S348*H348</f>
        <v>0</v>
      </c>
      <c r="AR348" s="25" t="s">
        <v>375</v>
      </c>
      <c r="AT348" s="25" t="s">
        <v>311</v>
      </c>
      <c r="AU348" s="25" t="s">
        <v>82</v>
      </c>
      <c r="AY348" s="25" t="s">
        <v>308</v>
      </c>
      <c r="BE348" s="214">
        <f>IF(N348="základní",J348,0)</f>
        <v>0</v>
      </c>
      <c r="BF348" s="214">
        <f>IF(N348="snížená",J348,0)</f>
        <v>0</v>
      </c>
      <c r="BG348" s="214">
        <f>IF(N348="zákl. přenesená",J348,0)</f>
        <v>0</v>
      </c>
      <c r="BH348" s="214">
        <f>IF(N348="sníž. přenesená",J348,0)</f>
        <v>0</v>
      </c>
      <c r="BI348" s="214">
        <f>IF(N348="nulová",J348,0)</f>
        <v>0</v>
      </c>
      <c r="BJ348" s="25" t="s">
        <v>82</v>
      </c>
      <c r="BK348" s="214">
        <f>ROUND(I348*H348,2)</f>
        <v>0</v>
      </c>
      <c r="BL348" s="25" t="s">
        <v>375</v>
      </c>
      <c r="BM348" s="25" t="s">
        <v>2770</v>
      </c>
    </row>
    <row r="349" spans="2:65" s="1" customFormat="1" ht="27">
      <c r="B349" s="42"/>
      <c r="C349" s="64"/>
      <c r="D349" s="223" t="s">
        <v>1656</v>
      </c>
      <c r="E349" s="64"/>
      <c r="F349" s="292" t="s">
        <v>14797</v>
      </c>
      <c r="G349" s="64"/>
      <c r="H349" s="64"/>
      <c r="I349" s="173"/>
      <c r="J349" s="64"/>
      <c r="K349" s="64"/>
      <c r="L349" s="62"/>
      <c r="M349" s="291"/>
      <c r="N349" s="43"/>
      <c r="O349" s="43"/>
      <c r="P349" s="43"/>
      <c r="Q349" s="43"/>
      <c r="R349" s="43"/>
      <c r="S349" s="43"/>
      <c r="T349" s="79"/>
      <c r="AT349" s="25" t="s">
        <v>1656</v>
      </c>
      <c r="AU349" s="25" t="s">
        <v>82</v>
      </c>
    </row>
    <row r="350" spans="2:65" s="11" customFormat="1" ht="37.35" customHeight="1">
      <c r="B350" s="186"/>
      <c r="C350" s="187"/>
      <c r="D350" s="200" t="s">
        <v>73</v>
      </c>
      <c r="E350" s="296" t="s">
        <v>9762</v>
      </c>
      <c r="F350" s="296" t="s">
        <v>14798</v>
      </c>
      <c r="G350" s="187"/>
      <c r="H350" s="187"/>
      <c r="I350" s="190"/>
      <c r="J350" s="297">
        <f>BK350</f>
        <v>0</v>
      </c>
      <c r="K350" s="187"/>
      <c r="L350" s="192"/>
      <c r="M350" s="193"/>
      <c r="N350" s="194"/>
      <c r="O350" s="194"/>
      <c r="P350" s="195">
        <f>SUM(P351:P352)</f>
        <v>0</v>
      </c>
      <c r="Q350" s="194"/>
      <c r="R350" s="195">
        <f>SUM(R351:R352)</f>
        <v>0</v>
      </c>
      <c r="S350" s="194"/>
      <c r="T350" s="196">
        <f>SUM(T351:T352)</f>
        <v>0</v>
      </c>
      <c r="AR350" s="197" t="s">
        <v>84</v>
      </c>
      <c r="AT350" s="198" t="s">
        <v>73</v>
      </c>
      <c r="AU350" s="198" t="s">
        <v>74</v>
      </c>
      <c r="AY350" s="197" t="s">
        <v>308</v>
      </c>
      <c r="BK350" s="199">
        <f>SUM(BK351:BK352)</f>
        <v>0</v>
      </c>
    </row>
    <row r="351" spans="2:65" s="1" customFormat="1" ht="22.5" customHeight="1">
      <c r="B351" s="42"/>
      <c r="C351" s="203" t="s">
        <v>2261</v>
      </c>
      <c r="D351" s="203" t="s">
        <v>311</v>
      </c>
      <c r="E351" s="204" t="s">
        <v>9547</v>
      </c>
      <c r="F351" s="205" t="s">
        <v>14600</v>
      </c>
      <c r="G351" s="206" t="s">
        <v>578</v>
      </c>
      <c r="H351" s="207">
        <v>3</v>
      </c>
      <c r="I351" s="208"/>
      <c r="J351" s="209">
        <f>ROUND(I351*H351,2)</f>
        <v>0</v>
      </c>
      <c r="K351" s="205" t="s">
        <v>21</v>
      </c>
      <c r="L351" s="62"/>
      <c r="M351" s="210" t="s">
        <v>21</v>
      </c>
      <c r="N351" s="211" t="s">
        <v>45</v>
      </c>
      <c r="O351" s="43"/>
      <c r="P351" s="212">
        <f>O351*H351</f>
        <v>0</v>
      </c>
      <c r="Q351" s="212">
        <v>0</v>
      </c>
      <c r="R351" s="212">
        <f>Q351*H351</f>
        <v>0</v>
      </c>
      <c r="S351" s="212">
        <v>0</v>
      </c>
      <c r="T351" s="213">
        <f>S351*H351</f>
        <v>0</v>
      </c>
      <c r="AR351" s="25" t="s">
        <v>375</v>
      </c>
      <c r="AT351" s="25" t="s">
        <v>311</v>
      </c>
      <c r="AU351" s="25" t="s">
        <v>82</v>
      </c>
      <c r="AY351" s="25" t="s">
        <v>308</v>
      </c>
      <c r="BE351" s="214">
        <f>IF(N351="základní",J351,0)</f>
        <v>0</v>
      </c>
      <c r="BF351" s="214">
        <f>IF(N351="snížená",J351,0)</f>
        <v>0</v>
      </c>
      <c r="BG351" s="214">
        <f>IF(N351="zákl. přenesená",J351,0)</f>
        <v>0</v>
      </c>
      <c r="BH351" s="214">
        <f>IF(N351="sníž. přenesená",J351,0)</f>
        <v>0</v>
      </c>
      <c r="BI351" s="214">
        <f>IF(N351="nulová",J351,0)</f>
        <v>0</v>
      </c>
      <c r="BJ351" s="25" t="s">
        <v>82</v>
      </c>
      <c r="BK351" s="214">
        <f>ROUND(I351*H351,2)</f>
        <v>0</v>
      </c>
      <c r="BL351" s="25" t="s">
        <v>375</v>
      </c>
      <c r="BM351" s="25" t="s">
        <v>2779</v>
      </c>
    </row>
    <row r="352" spans="2:65" s="1" customFormat="1" ht="27">
      <c r="B352" s="42"/>
      <c r="C352" s="64"/>
      <c r="D352" s="223" t="s">
        <v>1656</v>
      </c>
      <c r="E352" s="64"/>
      <c r="F352" s="292" t="s">
        <v>14601</v>
      </c>
      <c r="G352" s="64"/>
      <c r="H352" s="64"/>
      <c r="I352" s="173"/>
      <c r="J352" s="64"/>
      <c r="K352" s="64"/>
      <c r="L352" s="62"/>
      <c r="M352" s="291"/>
      <c r="N352" s="43"/>
      <c r="O352" s="43"/>
      <c r="P352" s="43"/>
      <c r="Q352" s="43"/>
      <c r="R352" s="43"/>
      <c r="S352" s="43"/>
      <c r="T352" s="79"/>
      <c r="AT352" s="25" t="s">
        <v>1656</v>
      </c>
      <c r="AU352" s="25" t="s">
        <v>82</v>
      </c>
    </row>
    <row r="353" spans="2:65" s="11" customFormat="1" ht="37.35" customHeight="1">
      <c r="B353" s="186"/>
      <c r="C353" s="187"/>
      <c r="D353" s="200" t="s">
        <v>73</v>
      </c>
      <c r="E353" s="296" t="s">
        <v>9780</v>
      </c>
      <c r="F353" s="296" t="s">
        <v>14799</v>
      </c>
      <c r="G353" s="187"/>
      <c r="H353" s="187"/>
      <c r="I353" s="190"/>
      <c r="J353" s="297">
        <f>BK353</f>
        <v>0</v>
      </c>
      <c r="K353" s="187"/>
      <c r="L353" s="192"/>
      <c r="M353" s="193"/>
      <c r="N353" s="194"/>
      <c r="O353" s="194"/>
      <c r="P353" s="195">
        <f>SUM(P354:P355)</f>
        <v>0</v>
      </c>
      <c r="Q353" s="194"/>
      <c r="R353" s="195">
        <f>SUM(R354:R355)</f>
        <v>0</v>
      </c>
      <c r="S353" s="194"/>
      <c r="T353" s="196">
        <f>SUM(T354:T355)</f>
        <v>0</v>
      </c>
      <c r="AR353" s="197" t="s">
        <v>84</v>
      </c>
      <c r="AT353" s="198" t="s">
        <v>73</v>
      </c>
      <c r="AU353" s="198" t="s">
        <v>74</v>
      </c>
      <c r="AY353" s="197" t="s">
        <v>308</v>
      </c>
      <c r="BK353" s="199">
        <f>SUM(BK354:BK355)</f>
        <v>0</v>
      </c>
    </row>
    <row r="354" spans="2:65" s="1" customFormat="1" ht="22.5" customHeight="1">
      <c r="B354" s="42"/>
      <c r="C354" s="203" t="s">
        <v>2266</v>
      </c>
      <c r="D354" s="203" t="s">
        <v>311</v>
      </c>
      <c r="E354" s="204" t="s">
        <v>9546</v>
      </c>
      <c r="F354" s="205" t="s">
        <v>14596</v>
      </c>
      <c r="G354" s="206" t="s">
        <v>578</v>
      </c>
      <c r="H354" s="207">
        <v>2</v>
      </c>
      <c r="I354" s="208"/>
      <c r="J354" s="209">
        <f>ROUND(I354*H354,2)</f>
        <v>0</v>
      </c>
      <c r="K354" s="205" t="s">
        <v>21</v>
      </c>
      <c r="L354" s="62"/>
      <c r="M354" s="210" t="s">
        <v>21</v>
      </c>
      <c r="N354" s="211" t="s">
        <v>45</v>
      </c>
      <c r="O354" s="43"/>
      <c r="P354" s="212">
        <f>O354*H354</f>
        <v>0</v>
      </c>
      <c r="Q354" s="212">
        <v>0</v>
      </c>
      <c r="R354" s="212">
        <f>Q354*H354</f>
        <v>0</v>
      </c>
      <c r="S354" s="212">
        <v>0</v>
      </c>
      <c r="T354" s="213">
        <f>S354*H354</f>
        <v>0</v>
      </c>
      <c r="AR354" s="25" t="s">
        <v>375</v>
      </c>
      <c r="AT354" s="25" t="s">
        <v>311</v>
      </c>
      <c r="AU354" s="25" t="s">
        <v>82</v>
      </c>
      <c r="AY354" s="25" t="s">
        <v>308</v>
      </c>
      <c r="BE354" s="214">
        <f>IF(N354="základní",J354,0)</f>
        <v>0</v>
      </c>
      <c r="BF354" s="214">
        <f>IF(N354="snížená",J354,0)</f>
        <v>0</v>
      </c>
      <c r="BG354" s="214">
        <f>IF(N354="zákl. přenesená",J354,0)</f>
        <v>0</v>
      </c>
      <c r="BH354" s="214">
        <f>IF(N354="sníž. přenesená",J354,0)</f>
        <v>0</v>
      </c>
      <c r="BI354" s="214">
        <f>IF(N354="nulová",J354,0)</f>
        <v>0</v>
      </c>
      <c r="BJ354" s="25" t="s">
        <v>82</v>
      </c>
      <c r="BK354" s="214">
        <f>ROUND(I354*H354,2)</f>
        <v>0</v>
      </c>
      <c r="BL354" s="25" t="s">
        <v>375</v>
      </c>
      <c r="BM354" s="25" t="s">
        <v>2788</v>
      </c>
    </row>
    <row r="355" spans="2:65" s="1" customFormat="1" ht="27">
      <c r="B355" s="42"/>
      <c r="C355" s="64"/>
      <c r="D355" s="223" t="s">
        <v>1656</v>
      </c>
      <c r="E355" s="64"/>
      <c r="F355" s="292" t="s">
        <v>14598</v>
      </c>
      <c r="G355" s="64"/>
      <c r="H355" s="64"/>
      <c r="I355" s="173"/>
      <c r="J355" s="64"/>
      <c r="K355" s="64"/>
      <c r="L355" s="62"/>
      <c r="M355" s="291"/>
      <c r="N355" s="43"/>
      <c r="O355" s="43"/>
      <c r="P355" s="43"/>
      <c r="Q355" s="43"/>
      <c r="R355" s="43"/>
      <c r="S355" s="43"/>
      <c r="T355" s="79"/>
      <c r="AT355" s="25" t="s">
        <v>1656</v>
      </c>
      <c r="AU355" s="25" t="s">
        <v>82</v>
      </c>
    </row>
    <row r="356" spans="2:65" s="11" customFormat="1" ht="37.35" customHeight="1">
      <c r="B356" s="186"/>
      <c r="C356" s="187"/>
      <c r="D356" s="200" t="s">
        <v>73</v>
      </c>
      <c r="E356" s="296" t="s">
        <v>9893</v>
      </c>
      <c r="F356" s="296" t="s">
        <v>14800</v>
      </c>
      <c r="G356" s="187"/>
      <c r="H356" s="187"/>
      <c r="I356" s="190"/>
      <c r="J356" s="297">
        <f>BK356</f>
        <v>0</v>
      </c>
      <c r="K356" s="187"/>
      <c r="L356" s="192"/>
      <c r="M356" s="193"/>
      <c r="N356" s="194"/>
      <c r="O356" s="194"/>
      <c r="P356" s="195">
        <f>SUM(P357:P358)</f>
        <v>0</v>
      </c>
      <c r="Q356" s="194"/>
      <c r="R356" s="195">
        <f>SUM(R357:R358)</f>
        <v>0</v>
      </c>
      <c r="S356" s="194"/>
      <c r="T356" s="196">
        <f>SUM(T357:T358)</f>
        <v>0</v>
      </c>
      <c r="AR356" s="197" t="s">
        <v>84</v>
      </c>
      <c r="AT356" s="198" t="s">
        <v>73</v>
      </c>
      <c r="AU356" s="198" t="s">
        <v>74</v>
      </c>
      <c r="AY356" s="197" t="s">
        <v>308</v>
      </c>
      <c r="BK356" s="199">
        <f>SUM(BK357:BK358)</f>
        <v>0</v>
      </c>
    </row>
    <row r="357" spans="2:65" s="1" customFormat="1" ht="22.5" customHeight="1">
      <c r="B357" s="42"/>
      <c r="C357" s="203" t="s">
        <v>2270</v>
      </c>
      <c r="D357" s="203" t="s">
        <v>311</v>
      </c>
      <c r="E357" s="204" t="s">
        <v>9546</v>
      </c>
      <c r="F357" s="205" t="s">
        <v>14596</v>
      </c>
      <c r="G357" s="206" t="s">
        <v>578</v>
      </c>
      <c r="H357" s="207">
        <v>5</v>
      </c>
      <c r="I357" s="208"/>
      <c r="J357" s="209">
        <f>ROUND(I357*H357,2)</f>
        <v>0</v>
      </c>
      <c r="K357" s="205" t="s">
        <v>21</v>
      </c>
      <c r="L357" s="62"/>
      <c r="M357" s="210" t="s">
        <v>21</v>
      </c>
      <c r="N357" s="211" t="s">
        <v>45</v>
      </c>
      <c r="O357" s="43"/>
      <c r="P357" s="212">
        <f>O357*H357</f>
        <v>0</v>
      </c>
      <c r="Q357" s="212">
        <v>0</v>
      </c>
      <c r="R357" s="212">
        <f>Q357*H357</f>
        <v>0</v>
      </c>
      <c r="S357" s="212">
        <v>0</v>
      </c>
      <c r="T357" s="213">
        <f>S357*H357</f>
        <v>0</v>
      </c>
      <c r="AR357" s="25" t="s">
        <v>375</v>
      </c>
      <c r="AT357" s="25" t="s">
        <v>311</v>
      </c>
      <c r="AU357" s="25" t="s">
        <v>82</v>
      </c>
      <c r="AY357" s="25" t="s">
        <v>308</v>
      </c>
      <c r="BE357" s="214">
        <f>IF(N357="základní",J357,0)</f>
        <v>0</v>
      </c>
      <c r="BF357" s="214">
        <f>IF(N357="snížená",J357,0)</f>
        <v>0</v>
      </c>
      <c r="BG357" s="214">
        <f>IF(N357="zákl. přenesená",J357,0)</f>
        <v>0</v>
      </c>
      <c r="BH357" s="214">
        <f>IF(N357="sníž. přenesená",J357,0)</f>
        <v>0</v>
      </c>
      <c r="BI357" s="214">
        <f>IF(N357="nulová",J357,0)</f>
        <v>0</v>
      </c>
      <c r="BJ357" s="25" t="s">
        <v>82</v>
      </c>
      <c r="BK357" s="214">
        <f>ROUND(I357*H357,2)</f>
        <v>0</v>
      </c>
      <c r="BL357" s="25" t="s">
        <v>375</v>
      </c>
      <c r="BM357" s="25" t="s">
        <v>2796</v>
      </c>
    </row>
    <row r="358" spans="2:65" s="1" customFormat="1" ht="27">
      <c r="B358" s="42"/>
      <c r="C358" s="64"/>
      <c r="D358" s="223" t="s">
        <v>1656</v>
      </c>
      <c r="E358" s="64"/>
      <c r="F358" s="292" t="s">
        <v>14597</v>
      </c>
      <c r="G358" s="64"/>
      <c r="H358" s="64"/>
      <c r="I358" s="173"/>
      <c r="J358" s="64"/>
      <c r="K358" s="64"/>
      <c r="L358" s="62"/>
      <c r="M358" s="291"/>
      <c r="N358" s="43"/>
      <c r="O358" s="43"/>
      <c r="P358" s="43"/>
      <c r="Q358" s="43"/>
      <c r="R358" s="43"/>
      <c r="S358" s="43"/>
      <c r="T358" s="79"/>
      <c r="AT358" s="25" t="s">
        <v>1656</v>
      </c>
      <c r="AU358" s="25" t="s">
        <v>82</v>
      </c>
    </row>
    <row r="359" spans="2:65" s="11" customFormat="1" ht="37.35" customHeight="1">
      <c r="B359" s="186"/>
      <c r="C359" s="187"/>
      <c r="D359" s="200" t="s">
        <v>73</v>
      </c>
      <c r="E359" s="296" t="s">
        <v>5186</v>
      </c>
      <c r="F359" s="296" t="s">
        <v>14611</v>
      </c>
      <c r="G359" s="187"/>
      <c r="H359" s="187"/>
      <c r="I359" s="190"/>
      <c r="J359" s="297">
        <f>BK359</f>
        <v>0</v>
      </c>
      <c r="K359" s="187"/>
      <c r="L359" s="192"/>
      <c r="M359" s="193"/>
      <c r="N359" s="194"/>
      <c r="O359" s="194"/>
      <c r="P359" s="195">
        <f>SUM(P360:P362)</f>
        <v>0</v>
      </c>
      <c r="Q359" s="194"/>
      <c r="R359" s="195">
        <f>SUM(R360:R362)</f>
        <v>0</v>
      </c>
      <c r="S359" s="194"/>
      <c r="T359" s="196">
        <f>SUM(T360:T362)</f>
        <v>0</v>
      </c>
      <c r="AR359" s="197" t="s">
        <v>84</v>
      </c>
      <c r="AT359" s="198" t="s">
        <v>73</v>
      </c>
      <c r="AU359" s="198" t="s">
        <v>74</v>
      </c>
      <c r="AY359" s="197" t="s">
        <v>308</v>
      </c>
      <c r="BK359" s="199">
        <f>SUM(BK360:BK362)</f>
        <v>0</v>
      </c>
    </row>
    <row r="360" spans="2:65" s="1" customFormat="1" ht="22.5" customHeight="1">
      <c r="B360" s="42"/>
      <c r="C360" s="203" t="s">
        <v>2277</v>
      </c>
      <c r="D360" s="203" t="s">
        <v>311</v>
      </c>
      <c r="E360" s="204" t="s">
        <v>5904</v>
      </c>
      <c r="F360" s="205" t="s">
        <v>14612</v>
      </c>
      <c r="G360" s="206" t="s">
        <v>578</v>
      </c>
      <c r="H360" s="207">
        <v>1</v>
      </c>
      <c r="I360" s="208"/>
      <c r="J360" s="209">
        <f>ROUND(I360*H360,2)</f>
        <v>0</v>
      </c>
      <c r="K360" s="205" t="s">
        <v>21</v>
      </c>
      <c r="L360" s="62"/>
      <c r="M360" s="210" t="s">
        <v>21</v>
      </c>
      <c r="N360" s="211" t="s">
        <v>45</v>
      </c>
      <c r="O360" s="43"/>
      <c r="P360" s="212">
        <f>O360*H360</f>
        <v>0</v>
      </c>
      <c r="Q360" s="212">
        <v>0</v>
      </c>
      <c r="R360" s="212">
        <f>Q360*H360</f>
        <v>0</v>
      </c>
      <c r="S360" s="212">
        <v>0</v>
      </c>
      <c r="T360" s="213">
        <f>S360*H360</f>
        <v>0</v>
      </c>
      <c r="AR360" s="25" t="s">
        <v>375</v>
      </c>
      <c r="AT360" s="25" t="s">
        <v>311</v>
      </c>
      <c r="AU360" s="25" t="s">
        <v>82</v>
      </c>
      <c r="AY360" s="25" t="s">
        <v>308</v>
      </c>
      <c r="BE360" s="214">
        <f>IF(N360="základní",J360,0)</f>
        <v>0</v>
      </c>
      <c r="BF360" s="214">
        <f>IF(N360="snížená",J360,0)</f>
        <v>0</v>
      </c>
      <c r="BG360" s="214">
        <f>IF(N360="zákl. přenesená",J360,0)</f>
        <v>0</v>
      </c>
      <c r="BH360" s="214">
        <f>IF(N360="sníž. přenesená",J360,0)</f>
        <v>0</v>
      </c>
      <c r="BI360" s="214">
        <f>IF(N360="nulová",J360,0)</f>
        <v>0</v>
      </c>
      <c r="BJ360" s="25" t="s">
        <v>82</v>
      </c>
      <c r="BK360" s="214">
        <f>ROUND(I360*H360,2)</f>
        <v>0</v>
      </c>
      <c r="BL360" s="25" t="s">
        <v>375</v>
      </c>
      <c r="BM360" s="25" t="s">
        <v>2805</v>
      </c>
    </row>
    <row r="361" spans="2:65" s="1" customFormat="1" ht="22.5" customHeight="1">
      <c r="B361" s="42"/>
      <c r="C361" s="203" t="s">
        <v>2282</v>
      </c>
      <c r="D361" s="203" t="s">
        <v>311</v>
      </c>
      <c r="E361" s="204" t="s">
        <v>5906</v>
      </c>
      <c r="F361" s="205" t="s">
        <v>14726</v>
      </c>
      <c r="G361" s="206" t="s">
        <v>578</v>
      </c>
      <c r="H361" s="207">
        <v>1</v>
      </c>
      <c r="I361" s="208"/>
      <c r="J361" s="209">
        <f>ROUND(I361*H361,2)</f>
        <v>0</v>
      </c>
      <c r="K361" s="205" t="s">
        <v>21</v>
      </c>
      <c r="L361" s="62"/>
      <c r="M361" s="210" t="s">
        <v>21</v>
      </c>
      <c r="N361" s="211" t="s">
        <v>45</v>
      </c>
      <c r="O361" s="43"/>
      <c r="P361" s="212">
        <f>O361*H361</f>
        <v>0</v>
      </c>
      <c r="Q361" s="212">
        <v>0</v>
      </c>
      <c r="R361" s="212">
        <f>Q361*H361</f>
        <v>0</v>
      </c>
      <c r="S361" s="212">
        <v>0</v>
      </c>
      <c r="T361" s="213">
        <f>S361*H361</f>
        <v>0</v>
      </c>
      <c r="AR361" s="25" t="s">
        <v>375</v>
      </c>
      <c r="AT361" s="25" t="s">
        <v>311</v>
      </c>
      <c r="AU361" s="25" t="s">
        <v>82</v>
      </c>
      <c r="AY361" s="25" t="s">
        <v>308</v>
      </c>
      <c r="BE361" s="214">
        <f>IF(N361="základní",J361,0)</f>
        <v>0</v>
      </c>
      <c r="BF361" s="214">
        <f>IF(N361="snížená",J361,0)</f>
        <v>0</v>
      </c>
      <c r="BG361" s="214">
        <f>IF(N361="zákl. přenesená",J361,0)</f>
        <v>0</v>
      </c>
      <c r="BH361" s="214">
        <f>IF(N361="sníž. přenesená",J361,0)</f>
        <v>0</v>
      </c>
      <c r="BI361" s="214">
        <f>IF(N361="nulová",J361,0)</f>
        <v>0</v>
      </c>
      <c r="BJ361" s="25" t="s">
        <v>82</v>
      </c>
      <c r="BK361" s="214">
        <f>ROUND(I361*H361,2)</f>
        <v>0</v>
      </c>
      <c r="BL361" s="25" t="s">
        <v>375</v>
      </c>
      <c r="BM361" s="25" t="s">
        <v>2814</v>
      </c>
    </row>
    <row r="362" spans="2:65" s="1" customFormat="1" ht="27">
      <c r="B362" s="42"/>
      <c r="C362" s="64"/>
      <c r="D362" s="223" t="s">
        <v>1656</v>
      </c>
      <c r="E362" s="64"/>
      <c r="F362" s="292" t="s">
        <v>14727</v>
      </c>
      <c r="G362" s="64"/>
      <c r="H362" s="64"/>
      <c r="I362" s="173"/>
      <c r="J362" s="64"/>
      <c r="K362" s="64"/>
      <c r="L362" s="62"/>
      <c r="M362" s="291"/>
      <c r="N362" s="43"/>
      <c r="O362" s="43"/>
      <c r="P362" s="43"/>
      <c r="Q362" s="43"/>
      <c r="R362" s="43"/>
      <c r="S362" s="43"/>
      <c r="T362" s="79"/>
      <c r="AT362" s="25" t="s">
        <v>1656</v>
      </c>
      <c r="AU362" s="25" t="s">
        <v>82</v>
      </c>
    </row>
    <row r="363" spans="2:65" s="11" customFormat="1" ht="37.35" customHeight="1">
      <c r="B363" s="186"/>
      <c r="C363" s="187"/>
      <c r="D363" s="200" t="s">
        <v>73</v>
      </c>
      <c r="E363" s="296" t="s">
        <v>9963</v>
      </c>
      <c r="F363" s="296" t="s">
        <v>14801</v>
      </c>
      <c r="G363" s="187"/>
      <c r="H363" s="187"/>
      <c r="I363" s="190"/>
      <c r="J363" s="297">
        <f>BK363</f>
        <v>0</v>
      </c>
      <c r="K363" s="187"/>
      <c r="L363" s="192"/>
      <c r="M363" s="193"/>
      <c r="N363" s="194"/>
      <c r="O363" s="194"/>
      <c r="P363" s="195">
        <f>SUM(P364:P369)</f>
        <v>0</v>
      </c>
      <c r="Q363" s="194"/>
      <c r="R363" s="195">
        <f>SUM(R364:R369)</f>
        <v>0</v>
      </c>
      <c r="S363" s="194"/>
      <c r="T363" s="196">
        <f>SUM(T364:T369)</f>
        <v>0</v>
      </c>
      <c r="AR363" s="197" t="s">
        <v>84</v>
      </c>
      <c r="AT363" s="198" t="s">
        <v>73</v>
      </c>
      <c r="AU363" s="198" t="s">
        <v>74</v>
      </c>
      <c r="AY363" s="197" t="s">
        <v>308</v>
      </c>
      <c r="BK363" s="199">
        <f>SUM(BK364:BK369)</f>
        <v>0</v>
      </c>
    </row>
    <row r="364" spans="2:65" s="1" customFormat="1" ht="22.5" customHeight="1">
      <c r="B364" s="42"/>
      <c r="C364" s="203" t="s">
        <v>2285</v>
      </c>
      <c r="D364" s="203" t="s">
        <v>311</v>
      </c>
      <c r="E364" s="204" t="s">
        <v>5936</v>
      </c>
      <c r="F364" s="205" t="s">
        <v>14767</v>
      </c>
      <c r="G364" s="206" t="s">
        <v>578</v>
      </c>
      <c r="H364" s="207">
        <v>2</v>
      </c>
      <c r="I364" s="208"/>
      <c r="J364" s="209">
        <f>ROUND(I364*H364,2)</f>
        <v>0</v>
      </c>
      <c r="K364" s="205" t="s">
        <v>21</v>
      </c>
      <c r="L364" s="62"/>
      <c r="M364" s="210" t="s">
        <v>21</v>
      </c>
      <c r="N364" s="211" t="s">
        <v>45</v>
      </c>
      <c r="O364" s="43"/>
      <c r="P364" s="212">
        <f>O364*H364</f>
        <v>0</v>
      </c>
      <c r="Q364" s="212">
        <v>0</v>
      </c>
      <c r="R364" s="212">
        <f>Q364*H364</f>
        <v>0</v>
      </c>
      <c r="S364" s="212">
        <v>0</v>
      </c>
      <c r="T364" s="213">
        <f>S364*H364</f>
        <v>0</v>
      </c>
      <c r="AR364" s="25" t="s">
        <v>375</v>
      </c>
      <c r="AT364" s="25" t="s">
        <v>311</v>
      </c>
      <c r="AU364" s="25" t="s">
        <v>82</v>
      </c>
      <c r="AY364" s="25" t="s">
        <v>308</v>
      </c>
      <c r="BE364" s="214">
        <f>IF(N364="základní",J364,0)</f>
        <v>0</v>
      </c>
      <c r="BF364" s="214">
        <f>IF(N364="snížená",J364,0)</f>
        <v>0</v>
      </c>
      <c r="BG364" s="214">
        <f>IF(N364="zákl. přenesená",J364,0)</f>
        <v>0</v>
      </c>
      <c r="BH364" s="214">
        <f>IF(N364="sníž. přenesená",J364,0)</f>
        <v>0</v>
      </c>
      <c r="BI364" s="214">
        <f>IF(N364="nulová",J364,0)</f>
        <v>0</v>
      </c>
      <c r="BJ364" s="25" t="s">
        <v>82</v>
      </c>
      <c r="BK364" s="214">
        <f>ROUND(I364*H364,2)</f>
        <v>0</v>
      </c>
      <c r="BL364" s="25" t="s">
        <v>375</v>
      </c>
      <c r="BM364" s="25" t="s">
        <v>2823</v>
      </c>
    </row>
    <row r="365" spans="2:65" s="1" customFormat="1" ht="27">
      <c r="B365" s="42"/>
      <c r="C365" s="64"/>
      <c r="D365" s="246" t="s">
        <v>1656</v>
      </c>
      <c r="E365" s="64"/>
      <c r="F365" s="290" t="s">
        <v>14768</v>
      </c>
      <c r="G365" s="64"/>
      <c r="H365" s="64"/>
      <c r="I365" s="173"/>
      <c r="J365" s="64"/>
      <c r="K365" s="64"/>
      <c r="L365" s="62"/>
      <c r="M365" s="291"/>
      <c r="N365" s="43"/>
      <c r="O365" s="43"/>
      <c r="P365" s="43"/>
      <c r="Q365" s="43"/>
      <c r="R365" s="43"/>
      <c r="S365" s="43"/>
      <c r="T365" s="79"/>
      <c r="AT365" s="25" t="s">
        <v>1656</v>
      </c>
      <c r="AU365" s="25" t="s">
        <v>82</v>
      </c>
    </row>
    <row r="366" spans="2:65" s="1" customFormat="1" ht="22.5" customHeight="1">
      <c r="B366" s="42"/>
      <c r="C366" s="203" t="s">
        <v>2288</v>
      </c>
      <c r="D366" s="203" t="s">
        <v>311</v>
      </c>
      <c r="E366" s="204" t="s">
        <v>9562</v>
      </c>
      <c r="F366" s="205" t="s">
        <v>14630</v>
      </c>
      <c r="G366" s="206" t="s">
        <v>578</v>
      </c>
      <c r="H366" s="207">
        <v>1</v>
      </c>
      <c r="I366" s="208"/>
      <c r="J366" s="209">
        <f>ROUND(I366*H366,2)</f>
        <v>0</v>
      </c>
      <c r="K366" s="205" t="s">
        <v>21</v>
      </c>
      <c r="L366" s="62"/>
      <c r="M366" s="210" t="s">
        <v>21</v>
      </c>
      <c r="N366" s="211" t="s">
        <v>45</v>
      </c>
      <c r="O366" s="43"/>
      <c r="P366" s="212">
        <f>O366*H366</f>
        <v>0</v>
      </c>
      <c r="Q366" s="212">
        <v>0</v>
      </c>
      <c r="R366" s="212">
        <f>Q366*H366</f>
        <v>0</v>
      </c>
      <c r="S366" s="212">
        <v>0</v>
      </c>
      <c r="T366" s="213">
        <f>S366*H366</f>
        <v>0</v>
      </c>
      <c r="AR366" s="25" t="s">
        <v>375</v>
      </c>
      <c r="AT366" s="25" t="s">
        <v>311</v>
      </c>
      <c r="AU366" s="25" t="s">
        <v>82</v>
      </c>
      <c r="AY366" s="25" t="s">
        <v>308</v>
      </c>
      <c r="BE366" s="214">
        <f>IF(N366="základní",J366,0)</f>
        <v>0</v>
      </c>
      <c r="BF366" s="214">
        <f>IF(N366="snížená",J366,0)</f>
        <v>0</v>
      </c>
      <c r="BG366" s="214">
        <f>IF(N366="zákl. přenesená",J366,0)</f>
        <v>0</v>
      </c>
      <c r="BH366" s="214">
        <f>IF(N366="sníž. přenesená",J366,0)</f>
        <v>0</v>
      </c>
      <c r="BI366" s="214">
        <f>IF(N366="nulová",J366,0)</f>
        <v>0</v>
      </c>
      <c r="BJ366" s="25" t="s">
        <v>82</v>
      </c>
      <c r="BK366" s="214">
        <f>ROUND(I366*H366,2)</f>
        <v>0</v>
      </c>
      <c r="BL366" s="25" t="s">
        <v>375</v>
      </c>
      <c r="BM366" s="25" t="s">
        <v>2831</v>
      </c>
    </row>
    <row r="367" spans="2:65" s="1" customFormat="1" ht="27">
      <c r="B367" s="42"/>
      <c r="C367" s="64"/>
      <c r="D367" s="246" t="s">
        <v>1656</v>
      </c>
      <c r="E367" s="64"/>
      <c r="F367" s="290" t="s">
        <v>14644</v>
      </c>
      <c r="G367" s="64"/>
      <c r="H367" s="64"/>
      <c r="I367" s="173"/>
      <c r="J367" s="64"/>
      <c r="K367" s="64"/>
      <c r="L367" s="62"/>
      <c r="M367" s="291"/>
      <c r="N367" s="43"/>
      <c r="O367" s="43"/>
      <c r="P367" s="43"/>
      <c r="Q367" s="43"/>
      <c r="R367" s="43"/>
      <c r="S367" s="43"/>
      <c r="T367" s="79"/>
      <c r="AT367" s="25" t="s">
        <v>1656</v>
      </c>
      <c r="AU367" s="25" t="s">
        <v>82</v>
      </c>
    </row>
    <row r="368" spans="2:65" s="1" customFormat="1" ht="22.5" customHeight="1">
      <c r="B368" s="42"/>
      <c r="C368" s="203" t="s">
        <v>2292</v>
      </c>
      <c r="D368" s="203" t="s">
        <v>311</v>
      </c>
      <c r="E368" s="204" t="s">
        <v>5897</v>
      </c>
      <c r="F368" s="205" t="s">
        <v>14724</v>
      </c>
      <c r="G368" s="206" t="s">
        <v>578</v>
      </c>
      <c r="H368" s="207">
        <v>1</v>
      </c>
      <c r="I368" s="208"/>
      <c r="J368" s="209">
        <f>ROUND(I368*H368,2)</f>
        <v>0</v>
      </c>
      <c r="K368" s="205" t="s">
        <v>21</v>
      </c>
      <c r="L368" s="62"/>
      <c r="M368" s="210" t="s">
        <v>21</v>
      </c>
      <c r="N368" s="211" t="s">
        <v>45</v>
      </c>
      <c r="O368" s="43"/>
      <c r="P368" s="212">
        <f>O368*H368</f>
        <v>0</v>
      </c>
      <c r="Q368" s="212">
        <v>0</v>
      </c>
      <c r="R368" s="212">
        <f>Q368*H368</f>
        <v>0</v>
      </c>
      <c r="S368" s="212">
        <v>0</v>
      </c>
      <c r="T368" s="213">
        <f>S368*H368</f>
        <v>0</v>
      </c>
      <c r="AR368" s="25" t="s">
        <v>375</v>
      </c>
      <c r="AT368" s="25" t="s">
        <v>311</v>
      </c>
      <c r="AU368" s="25" t="s">
        <v>82</v>
      </c>
      <c r="AY368" s="25" t="s">
        <v>308</v>
      </c>
      <c r="BE368" s="214">
        <f>IF(N368="základní",J368,0)</f>
        <v>0</v>
      </c>
      <c r="BF368" s="214">
        <f>IF(N368="snížená",J368,0)</f>
        <v>0</v>
      </c>
      <c r="BG368" s="214">
        <f>IF(N368="zákl. přenesená",J368,0)</f>
        <v>0</v>
      </c>
      <c r="BH368" s="214">
        <f>IF(N368="sníž. přenesená",J368,0)</f>
        <v>0</v>
      </c>
      <c r="BI368" s="214">
        <f>IF(N368="nulová",J368,0)</f>
        <v>0</v>
      </c>
      <c r="BJ368" s="25" t="s">
        <v>82</v>
      </c>
      <c r="BK368" s="214">
        <f>ROUND(I368*H368,2)</f>
        <v>0</v>
      </c>
      <c r="BL368" s="25" t="s">
        <v>375</v>
      </c>
      <c r="BM368" s="25" t="s">
        <v>2840</v>
      </c>
    </row>
    <row r="369" spans="2:65" s="1" customFormat="1" ht="27">
      <c r="B369" s="42"/>
      <c r="C369" s="64"/>
      <c r="D369" s="223" t="s">
        <v>1656</v>
      </c>
      <c r="E369" s="64"/>
      <c r="F369" s="292" t="s">
        <v>14725</v>
      </c>
      <c r="G369" s="64"/>
      <c r="H369" s="64"/>
      <c r="I369" s="173"/>
      <c r="J369" s="64"/>
      <c r="K369" s="64"/>
      <c r="L369" s="62"/>
      <c r="M369" s="291"/>
      <c r="N369" s="43"/>
      <c r="O369" s="43"/>
      <c r="P369" s="43"/>
      <c r="Q369" s="43"/>
      <c r="R369" s="43"/>
      <c r="S369" s="43"/>
      <c r="T369" s="79"/>
      <c r="AT369" s="25" t="s">
        <v>1656</v>
      </c>
      <c r="AU369" s="25" t="s">
        <v>82</v>
      </c>
    </row>
    <row r="370" spans="2:65" s="11" customFormat="1" ht="37.35" customHeight="1">
      <c r="B370" s="186"/>
      <c r="C370" s="187"/>
      <c r="D370" s="200" t="s">
        <v>73</v>
      </c>
      <c r="E370" s="296" t="s">
        <v>10077</v>
      </c>
      <c r="F370" s="296" t="s">
        <v>14802</v>
      </c>
      <c r="G370" s="187"/>
      <c r="H370" s="187"/>
      <c r="I370" s="190"/>
      <c r="J370" s="297">
        <f>BK370</f>
        <v>0</v>
      </c>
      <c r="K370" s="187"/>
      <c r="L370" s="192"/>
      <c r="M370" s="193"/>
      <c r="N370" s="194"/>
      <c r="O370" s="194"/>
      <c r="P370" s="195">
        <f>SUM(P371:P379)</f>
        <v>0</v>
      </c>
      <c r="Q370" s="194"/>
      <c r="R370" s="195">
        <f>SUM(R371:R379)</f>
        <v>0</v>
      </c>
      <c r="S370" s="194"/>
      <c r="T370" s="196">
        <f>SUM(T371:T379)</f>
        <v>0</v>
      </c>
      <c r="AR370" s="197" t="s">
        <v>84</v>
      </c>
      <c r="AT370" s="198" t="s">
        <v>73</v>
      </c>
      <c r="AU370" s="198" t="s">
        <v>74</v>
      </c>
      <c r="AY370" s="197" t="s">
        <v>308</v>
      </c>
      <c r="BK370" s="199">
        <f>SUM(BK371:BK379)</f>
        <v>0</v>
      </c>
    </row>
    <row r="371" spans="2:65" s="1" customFormat="1" ht="22.5" customHeight="1">
      <c r="B371" s="42"/>
      <c r="C371" s="203" t="s">
        <v>2296</v>
      </c>
      <c r="D371" s="203" t="s">
        <v>311</v>
      </c>
      <c r="E371" s="204" t="s">
        <v>5874</v>
      </c>
      <c r="F371" s="205" t="s">
        <v>14699</v>
      </c>
      <c r="G371" s="206" t="s">
        <v>578</v>
      </c>
      <c r="H371" s="207">
        <v>2</v>
      </c>
      <c r="I371" s="208"/>
      <c r="J371" s="209">
        <f>ROUND(I371*H371,2)</f>
        <v>0</v>
      </c>
      <c r="K371" s="205" t="s">
        <v>21</v>
      </c>
      <c r="L371" s="62"/>
      <c r="M371" s="210" t="s">
        <v>21</v>
      </c>
      <c r="N371" s="211" t="s">
        <v>45</v>
      </c>
      <c r="O371" s="43"/>
      <c r="P371" s="212">
        <f>O371*H371</f>
        <v>0</v>
      </c>
      <c r="Q371" s="212">
        <v>0</v>
      </c>
      <c r="R371" s="212">
        <f>Q371*H371</f>
        <v>0</v>
      </c>
      <c r="S371" s="212">
        <v>0</v>
      </c>
      <c r="T371" s="213">
        <f>S371*H371</f>
        <v>0</v>
      </c>
      <c r="AR371" s="25" t="s">
        <v>375</v>
      </c>
      <c r="AT371" s="25" t="s">
        <v>311</v>
      </c>
      <c r="AU371" s="25" t="s">
        <v>82</v>
      </c>
      <c r="AY371" s="25" t="s">
        <v>308</v>
      </c>
      <c r="BE371" s="214">
        <f>IF(N371="základní",J371,0)</f>
        <v>0</v>
      </c>
      <c r="BF371" s="214">
        <f>IF(N371="snížená",J371,0)</f>
        <v>0</v>
      </c>
      <c r="BG371" s="214">
        <f>IF(N371="zákl. přenesená",J371,0)</f>
        <v>0</v>
      </c>
      <c r="BH371" s="214">
        <f>IF(N371="sníž. přenesená",J371,0)</f>
        <v>0</v>
      </c>
      <c r="BI371" s="214">
        <f>IF(N371="nulová",J371,0)</f>
        <v>0</v>
      </c>
      <c r="BJ371" s="25" t="s">
        <v>82</v>
      </c>
      <c r="BK371" s="214">
        <f>ROUND(I371*H371,2)</f>
        <v>0</v>
      </c>
      <c r="BL371" s="25" t="s">
        <v>375</v>
      </c>
      <c r="BM371" s="25" t="s">
        <v>2848</v>
      </c>
    </row>
    <row r="372" spans="2:65" s="1" customFormat="1" ht="27">
      <c r="B372" s="42"/>
      <c r="C372" s="64"/>
      <c r="D372" s="246" t="s">
        <v>1656</v>
      </c>
      <c r="E372" s="64"/>
      <c r="F372" s="290" t="s">
        <v>14714</v>
      </c>
      <c r="G372" s="64"/>
      <c r="H372" s="64"/>
      <c r="I372" s="173"/>
      <c r="J372" s="64"/>
      <c r="K372" s="64"/>
      <c r="L372" s="62"/>
      <c r="M372" s="291"/>
      <c r="N372" s="43"/>
      <c r="O372" s="43"/>
      <c r="P372" s="43"/>
      <c r="Q372" s="43"/>
      <c r="R372" s="43"/>
      <c r="S372" s="43"/>
      <c r="T372" s="79"/>
      <c r="AT372" s="25" t="s">
        <v>1656</v>
      </c>
      <c r="AU372" s="25" t="s">
        <v>82</v>
      </c>
    </row>
    <row r="373" spans="2:65" s="1" customFormat="1" ht="22.5" customHeight="1">
      <c r="B373" s="42"/>
      <c r="C373" s="203" t="s">
        <v>2301</v>
      </c>
      <c r="D373" s="203" t="s">
        <v>311</v>
      </c>
      <c r="E373" s="204" t="s">
        <v>9555</v>
      </c>
      <c r="F373" s="205" t="s">
        <v>14618</v>
      </c>
      <c r="G373" s="206" t="s">
        <v>578</v>
      </c>
      <c r="H373" s="207">
        <v>2</v>
      </c>
      <c r="I373" s="208"/>
      <c r="J373" s="209">
        <f>ROUND(I373*H373,2)</f>
        <v>0</v>
      </c>
      <c r="K373" s="205" t="s">
        <v>21</v>
      </c>
      <c r="L373" s="62"/>
      <c r="M373" s="210" t="s">
        <v>21</v>
      </c>
      <c r="N373" s="211" t="s">
        <v>45</v>
      </c>
      <c r="O373" s="43"/>
      <c r="P373" s="212">
        <f>O373*H373</f>
        <v>0</v>
      </c>
      <c r="Q373" s="212">
        <v>0</v>
      </c>
      <c r="R373" s="212">
        <f>Q373*H373</f>
        <v>0</v>
      </c>
      <c r="S373" s="212">
        <v>0</v>
      </c>
      <c r="T373" s="213">
        <f>S373*H373</f>
        <v>0</v>
      </c>
      <c r="AR373" s="25" t="s">
        <v>375</v>
      </c>
      <c r="AT373" s="25" t="s">
        <v>311</v>
      </c>
      <c r="AU373" s="25" t="s">
        <v>82</v>
      </c>
      <c r="AY373" s="25" t="s">
        <v>308</v>
      </c>
      <c r="BE373" s="214">
        <f>IF(N373="základní",J373,0)</f>
        <v>0</v>
      </c>
      <c r="BF373" s="214">
        <f>IF(N373="snížená",J373,0)</f>
        <v>0</v>
      </c>
      <c r="BG373" s="214">
        <f>IF(N373="zákl. přenesená",J373,0)</f>
        <v>0</v>
      </c>
      <c r="BH373" s="214">
        <f>IF(N373="sníž. přenesená",J373,0)</f>
        <v>0</v>
      </c>
      <c r="BI373" s="214">
        <f>IF(N373="nulová",J373,0)</f>
        <v>0</v>
      </c>
      <c r="BJ373" s="25" t="s">
        <v>82</v>
      </c>
      <c r="BK373" s="214">
        <f>ROUND(I373*H373,2)</f>
        <v>0</v>
      </c>
      <c r="BL373" s="25" t="s">
        <v>375</v>
      </c>
      <c r="BM373" s="25" t="s">
        <v>2857</v>
      </c>
    </row>
    <row r="374" spans="2:65" s="1" customFormat="1" ht="27">
      <c r="B374" s="42"/>
      <c r="C374" s="64"/>
      <c r="D374" s="246" t="s">
        <v>1656</v>
      </c>
      <c r="E374" s="64"/>
      <c r="F374" s="290" t="s">
        <v>14619</v>
      </c>
      <c r="G374" s="64"/>
      <c r="H374" s="64"/>
      <c r="I374" s="173"/>
      <c r="J374" s="64"/>
      <c r="K374" s="64"/>
      <c r="L374" s="62"/>
      <c r="M374" s="291"/>
      <c r="N374" s="43"/>
      <c r="O374" s="43"/>
      <c r="P374" s="43"/>
      <c r="Q374" s="43"/>
      <c r="R374" s="43"/>
      <c r="S374" s="43"/>
      <c r="T374" s="79"/>
      <c r="AT374" s="25" t="s">
        <v>1656</v>
      </c>
      <c r="AU374" s="25" t="s">
        <v>82</v>
      </c>
    </row>
    <row r="375" spans="2:65" s="1" customFormat="1" ht="22.5" customHeight="1">
      <c r="B375" s="42"/>
      <c r="C375" s="203" t="s">
        <v>2306</v>
      </c>
      <c r="D375" s="203" t="s">
        <v>311</v>
      </c>
      <c r="E375" s="204" t="s">
        <v>9560</v>
      </c>
      <c r="F375" s="205" t="s">
        <v>14626</v>
      </c>
      <c r="G375" s="206" t="s">
        <v>578</v>
      </c>
      <c r="H375" s="207">
        <v>1</v>
      </c>
      <c r="I375" s="208"/>
      <c r="J375" s="209">
        <f>ROUND(I375*H375,2)</f>
        <v>0</v>
      </c>
      <c r="K375" s="205" t="s">
        <v>21</v>
      </c>
      <c r="L375" s="62"/>
      <c r="M375" s="210" t="s">
        <v>21</v>
      </c>
      <c r="N375" s="211" t="s">
        <v>45</v>
      </c>
      <c r="O375" s="43"/>
      <c r="P375" s="212">
        <f>O375*H375</f>
        <v>0</v>
      </c>
      <c r="Q375" s="212">
        <v>0</v>
      </c>
      <c r="R375" s="212">
        <f>Q375*H375</f>
        <v>0</v>
      </c>
      <c r="S375" s="212">
        <v>0</v>
      </c>
      <c r="T375" s="213">
        <f>S375*H375</f>
        <v>0</v>
      </c>
      <c r="AR375" s="25" t="s">
        <v>375</v>
      </c>
      <c r="AT375" s="25" t="s">
        <v>311</v>
      </c>
      <c r="AU375" s="25" t="s">
        <v>82</v>
      </c>
      <c r="AY375" s="25" t="s">
        <v>308</v>
      </c>
      <c r="BE375" s="214">
        <f>IF(N375="základní",J375,0)</f>
        <v>0</v>
      </c>
      <c r="BF375" s="214">
        <f>IF(N375="snížená",J375,0)</f>
        <v>0</v>
      </c>
      <c r="BG375" s="214">
        <f>IF(N375="zákl. přenesená",J375,0)</f>
        <v>0</v>
      </c>
      <c r="BH375" s="214">
        <f>IF(N375="sníž. přenesená",J375,0)</f>
        <v>0</v>
      </c>
      <c r="BI375" s="214">
        <f>IF(N375="nulová",J375,0)</f>
        <v>0</v>
      </c>
      <c r="BJ375" s="25" t="s">
        <v>82</v>
      </c>
      <c r="BK375" s="214">
        <f>ROUND(I375*H375,2)</f>
        <v>0</v>
      </c>
      <c r="BL375" s="25" t="s">
        <v>375</v>
      </c>
      <c r="BM375" s="25" t="s">
        <v>2865</v>
      </c>
    </row>
    <row r="376" spans="2:65" s="1" customFormat="1" ht="27">
      <c r="B376" s="42"/>
      <c r="C376" s="64"/>
      <c r="D376" s="246" t="s">
        <v>1656</v>
      </c>
      <c r="E376" s="64"/>
      <c r="F376" s="290" t="s">
        <v>14667</v>
      </c>
      <c r="G376" s="64"/>
      <c r="H376" s="64"/>
      <c r="I376" s="173"/>
      <c r="J376" s="64"/>
      <c r="K376" s="64"/>
      <c r="L376" s="62"/>
      <c r="M376" s="291"/>
      <c r="N376" s="43"/>
      <c r="O376" s="43"/>
      <c r="P376" s="43"/>
      <c r="Q376" s="43"/>
      <c r="R376" s="43"/>
      <c r="S376" s="43"/>
      <c r="T376" s="79"/>
      <c r="AT376" s="25" t="s">
        <v>1656</v>
      </c>
      <c r="AU376" s="25" t="s">
        <v>82</v>
      </c>
    </row>
    <row r="377" spans="2:65" s="1" customFormat="1" ht="22.5" customHeight="1">
      <c r="B377" s="42"/>
      <c r="C377" s="203" t="s">
        <v>2311</v>
      </c>
      <c r="D377" s="203" t="s">
        <v>311</v>
      </c>
      <c r="E377" s="204" t="s">
        <v>6010</v>
      </c>
      <c r="F377" s="205" t="s">
        <v>14803</v>
      </c>
      <c r="G377" s="206" t="s">
        <v>578</v>
      </c>
      <c r="H377" s="207">
        <v>2</v>
      </c>
      <c r="I377" s="208"/>
      <c r="J377" s="209">
        <f>ROUND(I377*H377,2)</f>
        <v>0</v>
      </c>
      <c r="K377" s="205" t="s">
        <v>21</v>
      </c>
      <c r="L377" s="62"/>
      <c r="M377" s="210" t="s">
        <v>21</v>
      </c>
      <c r="N377" s="211" t="s">
        <v>45</v>
      </c>
      <c r="O377" s="43"/>
      <c r="P377" s="212">
        <f>O377*H377</f>
        <v>0</v>
      </c>
      <c r="Q377" s="212">
        <v>0</v>
      </c>
      <c r="R377" s="212">
        <f>Q377*H377</f>
        <v>0</v>
      </c>
      <c r="S377" s="212">
        <v>0</v>
      </c>
      <c r="T377" s="213">
        <f>S377*H377</f>
        <v>0</v>
      </c>
      <c r="AR377" s="25" t="s">
        <v>375</v>
      </c>
      <c r="AT377" s="25" t="s">
        <v>311</v>
      </c>
      <c r="AU377" s="25" t="s">
        <v>82</v>
      </c>
      <c r="AY377" s="25" t="s">
        <v>308</v>
      </c>
      <c r="BE377" s="214">
        <f>IF(N377="základní",J377,0)</f>
        <v>0</v>
      </c>
      <c r="BF377" s="214">
        <f>IF(N377="snížená",J377,0)</f>
        <v>0</v>
      </c>
      <c r="BG377" s="214">
        <f>IF(N377="zákl. přenesená",J377,0)</f>
        <v>0</v>
      </c>
      <c r="BH377" s="214">
        <f>IF(N377="sníž. přenesená",J377,0)</f>
        <v>0</v>
      </c>
      <c r="BI377" s="214">
        <f>IF(N377="nulová",J377,0)</f>
        <v>0</v>
      </c>
      <c r="BJ377" s="25" t="s">
        <v>82</v>
      </c>
      <c r="BK377" s="214">
        <f>ROUND(I377*H377,2)</f>
        <v>0</v>
      </c>
      <c r="BL377" s="25" t="s">
        <v>375</v>
      </c>
      <c r="BM377" s="25" t="s">
        <v>2874</v>
      </c>
    </row>
    <row r="378" spans="2:65" s="1" customFormat="1" ht="22.5" customHeight="1">
      <c r="B378" s="42"/>
      <c r="C378" s="203" t="s">
        <v>2316</v>
      </c>
      <c r="D378" s="203" t="s">
        <v>311</v>
      </c>
      <c r="E378" s="204" t="s">
        <v>9562</v>
      </c>
      <c r="F378" s="205" t="s">
        <v>14630</v>
      </c>
      <c r="G378" s="206" t="s">
        <v>578</v>
      </c>
      <c r="H378" s="207">
        <v>1</v>
      </c>
      <c r="I378" s="208"/>
      <c r="J378" s="209">
        <f>ROUND(I378*H378,2)</f>
        <v>0</v>
      </c>
      <c r="K378" s="205" t="s">
        <v>21</v>
      </c>
      <c r="L378" s="62"/>
      <c r="M378" s="210" t="s">
        <v>21</v>
      </c>
      <c r="N378" s="211" t="s">
        <v>45</v>
      </c>
      <c r="O378" s="43"/>
      <c r="P378" s="212">
        <f>O378*H378</f>
        <v>0</v>
      </c>
      <c r="Q378" s="212">
        <v>0</v>
      </c>
      <c r="R378" s="212">
        <f>Q378*H378</f>
        <v>0</v>
      </c>
      <c r="S378" s="212">
        <v>0</v>
      </c>
      <c r="T378" s="213">
        <f>S378*H378</f>
        <v>0</v>
      </c>
      <c r="AR378" s="25" t="s">
        <v>375</v>
      </c>
      <c r="AT378" s="25" t="s">
        <v>311</v>
      </c>
      <c r="AU378" s="25" t="s">
        <v>82</v>
      </c>
      <c r="AY378" s="25" t="s">
        <v>308</v>
      </c>
      <c r="BE378" s="214">
        <f>IF(N378="základní",J378,0)</f>
        <v>0</v>
      </c>
      <c r="BF378" s="214">
        <f>IF(N378="snížená",J378,0)</f>
        <v>0</v>
      </c>
      <c r="BG378" s="214">
        <f>IF(N378="zákl. přenesená",J378,0)</f>
        <v>0</v>
      </c>
      <c r="BH378" s="214">
        <f>IF(N378="sníž. přenesená",J378,0)</f>
        <v>0</v>
      </c>
      <c r="BI378" s="214">
        <f>IF(N378="nulová",J378,0)</f>
        <v>0</v>
      </c>
      <c r="BJ378" s="25" t="s">
        <v>82</v>
      </c>
      <c r="BK378" s="214">
        <f>ROUND(I378*H378,2)</f>
        <v>0</v>
      </c>
      <c r="BL378" s="25" t="s">
        <v>375</v>
      </c>
      <c r="BM378" s="25" t="s">
        <v>2883</v>
      </c>
    </row>
    <row r="379" spans="2:65" s="1" customFormat="1" ht="27">
      <c r="B379" s="42"/>
      <c r="C379" s="64"/>
      <c r="D379" s="223" t="s">
        <v>1656</v>
      </c>
      <c r="E379" s="64"/>
      <c r="F379" s="292" t="s">
        <v>14644</v>
      </c>
      <c r="G379" s="64"/>
      <c r="H379" s="64"/>
      <c r="I379" s="173"/>
      <c r="J379" s="64"/>
      <c r="K379" s="64"/>
      <c r="L379" s="62"/>
      <c r="M379" s="291"/>
      <c r="N379" s="43"/>
      <c r="O379" s="43"/>
      <c r="P379" s="43"/>
      <c r="Q379" s="43"/>
      <c r="R379" s="43"/>
      <c r="S379" s="43"/>
      <c r="T379" s="79"/>
      <c r="AT379" s="25" t="s">
        <v>1656</v>
      </c>
      <c r="AU379" s="25" t="s">
        <v>82</v>
      </c>
    </row>
    <row r="380" spans="2:65" s="11" customFormat="1" ht="37.35" customHeight="1">
      <c r="B380" s="186"/>
      <c r="C380" s="187"/>
      <c r="D380" s="200" t="s">
        <v>73</v>
      </c>
      <c r="E380" s="296" t="s">
        <v>10157</v>
      </c>
      <c r="F380" s="296" t="s">
        <v>14804</v>
      </c>
      <c r="G380" s="187"/>
      <c r="H380" s="187"/>
      <c r="I380" s="190"/>
      <c r="J380" s="297">
        <f>BK380</f>
        <v>0</v>
      </c>
      <c r="K380" s="187"/>
      <c r="L380" s="192"/>
      <c r="M380" s="193"/>
      <c r="N380" s="194"/>
      <c r="O380" s="194"/>
      <c r="P380" s="195">
        <f>SUM(P381:P392)</f>
        <v>0</v>
      </c>
      <c r="Q380" s="194"/>
      <c r="R380" s="195">
        <f>SUM(R381:R392)</f>
        <v>0</v>
      </c>
      <c r="S380" s="194"/>
      <c r="T380" s="196">
        <f>SUM(T381:T392)</f>
        <v>0</v>
      </c>
      <c r="AR380" s="197" t="s">
        <v>84</v>
      </c>
      <c r="AT380" s="198" t="s">
        <v>73</v>
      </c>
      <c r="AU380" s="198" t="s">
        <v>74</v>
      </c>
      <c r="AY380" s="197" t="s">
        <v>308</v>
      </c>
      <c r="BK380" s="199">
        <f>SUM(BK381:BK392)</f>
        <v>0</v>
      </c>
    </row>
    <row r="381" spans="2:65" s="1" customFormat="1" ht="22.5" customHeight="1">
      <c r="B381" s="42"/>
      <c r="C381" s="203" t="s">
        <v>2319</v>
      </c>
      <c r="D381" s="203" t="s">
        <v>311</v>
      </c>
      <c r="E381" s="204" t="s">
        <v>5832</v>
      </c>
      <c r="F381" s="205" t="s">
        <v>14645</v>
      </c>
      <c r="G381" s="206" t="s">
        <v>578</v>
      </c>
      <c r="H381" s="207">
        <v>1</v>
      </c>
      <c r="I381" s="208"/>
      <c r="J381" s="209">
        <f>ROUND(I381*H381,2)</f>
        <v>0</v>
      </c>
      <c r="K381" s="205" t="s">
        <v>21</v>
      </c>
      <c r="L381" s="62"/>
      <c r="M381" s="210" t="s">
        <v>21</v>
      </c>
      <c r="N381" s="211" t="s">
        <v>45</v>
      </c>
      <c r="O381" s="43"/>
      <c r="P381" s="212">
        <f>O381*H381</f>
        <v>0</v>
      </c>
      <c r="Q381" s="212">
        <v>0</v>
      </c>
      <c r="R381" s="212">
        <f>Q381*H381</f>
        <v>0</v>
      </c>
      <c r="S381" s="212">
        <v>0</v>
      </c>
      <c r="T381" s="213">
        <f>S381*H381</f>
        <v>0</v>
      </c>
      <c r="AR381" s="25" t="s">
        <v>375</v>
      </c>
      <c r="AT381" s="25" t="s">
        <v>311</v>
      </c>
      <c r="AU381" s="25" t="s">
        <v>82</v>
      </c>
      <c r="AY381" s="25" t="s">
        <v>308</v>
      </c>
      <c r="BE381" s="214">
        <f>IF(N381="základní",J381,0)</f>
        <v>0</v>
      </c>
      <c r="BF381" s="214">
        <f>IF(N381="snížená",J381,0)</f>
        <v>0</v>
      </c>
      <c r="BG381" s="214">
        <f>IF(N381="zákl. přenesená",J381,0)</f>
        <v>0</v>
      </c>
      <c r="BH381" s="214">
        <f>IF(N381="sníž. přenesená",J381,0)</f>
        <v>0</v>
      </c>
      <c r="BI381" s="214">
        <f>IF(N381="nulová",J381,0)</f>
        <v>0</v>
      </c>
      <c r="BJ381" s="25" t="s">
        <v>82</v>
      </c>
      <c r="BK381" s="214">
        <f>ROUND(I381*H381,2)</f>
        <v>0</v>
      </c>
      <c r="BL381" s="25" t="s">
        <v>375</v>
      </c>
      <c r="BM381" s="25" t="s">
        <v>2891</v>
      </c>
    </row>
    <row r="382" spans="2:65" s="1" customFormat="1" ht="40.5">
      <c r="B382" s="42"/>
      <c r="C382" s="64"/>
      <c r="D382" s="246" t="s">
        <v>1656</v>
      </c>
      <c r="E382" s="64"/>
      <c r="F382" s="290" t="s">
        <v>14763</v>
      </c>
      <c r="G382" s="64"/>
      <c r="H382" s="64"/>
      <c r="I382" s="173"/>
      <c r="J382" s="64"/>
      <c r="K382" s="64"/>
      <c r="L382" s="62"/>
      <c r="M382" s="291"/>
      <c r="N382" s="43"/>
      <c r="O382" s="43"/>
      <c r="P382" s="43"/>
      <c r="Q382" s="43"/>
      <c r="R382" s="43"/>
      <c r="S382" s="43"/>
      <c r="T382" s="79"/>
      <c r="AT382" s="25" t="s">
        <v>1656</v>
      </c>
      <c r="AU382" s="25" t="s">
        <v>82</v>
      </c>
    </row>
    <row r="383" spans="2:65" s="1" customFormat="1" ht="22.5" customHeight="1">
      <c r="B383" s="42"/>
      <c r="C383" s="203" t="s">
        <v>2324</v>
      </c>
      <c r="D383" s="203" t="s">
        <v>311</v>
      </c>
      <c r="E383" s="204" t="s">
        <v>5830</v>
      </c>
      <c r="F383" s="205" t="s">
        <v>14642</v>
      </c>
      <c r="G383" s="206" t="s">
        <v>578</v>
      </c>
      <c r="H383" s="207">
        <v>1</v>
      </c>
      <c r="I383" s="208"/>
      <c r="J383" s="209">
        <f>ROUND(I383*H383,2)</f>
        <v>0</v>
      </c>
      <c r="K383" s="205" t="s">
        <v>21</v>
      </c>
      <c r="L383" s="62"/>
      <c r="M383" s="210" t="s">
        <v>21</v>
      </c>
      <c r="N383" s="211" t="s">
        <v>45</v>
      </c>
      <c r="O383" s="43"/>
      <c r="P383" s="212">
        <f>O383*H383</f>
        <v>0</v>
      </c>
      <c r="Q383" s="212">
        <v>0</v>
      </c>
      <c r="R383" s="212">
        <f>Q383*H383</f>
        <v>0</v>
      </c>
      <c r="S383" s="212">
        <v>0</v>
      </c>
      <c r="T383" s="213">
        <f>S383*H383</f>
        <v>0</v>
      </c>
      <c r="AR383" s="25" t="s">
        <v>375</v>
      </c>
      <c r="AT383" s="25" t="s">
        <v>311</v>
      </c>
      <c r="AU383" s="25" t="s">
        <v>82</v>
      </c>
      <c r="AY383" s="25" t="s">
        <v>308</v>
      </c>
      <c r="BE383" s="214">
        <f>IF(N383="základní",J383,0)</f>
        <v>0</v>
      </c>
      <c r="BF383" s="214">
        <f>IF(N383="snížená",J383,0)</f>
        <v>0</v>
      </c>
      <c r="BG383" s="214">
        <f>IF(N383="zákl. přenesená",J383,0)</f>
        <v>0</v>
      </c>
      <c r="BH383" s="214">
        <f>IF(N383="sníž. přenesená",J383,0)</f>
        <v>0</v>
      </c>
      <c r="BI383" s="214">
        <f>IF(N383="nulová",J383,0)</f>
        <v>0</v>
      </c>
      <c r="BJ383" s="25" t="s">
        <v>82</v>
      </c>
      <c r="BK383" s="214">
        <f>ROUND(I383*H383,2)</f>
        <v>0</v>
      </c>
      <c r="BL383" s="25" t="s">
        <v>375</v>
      </c>
      <c r="BM383" s="25" t="s">
        <v>2899</v>
      </c>
    </row>
    <row r="384" spans="2:65" s="1" customFormat="1" ht="27">
      <c r="B384" s="42"/>
      <c r="C384" s="64"/>
      <c r="D384" s="246" t="s">
        <v>1656</v>
      </c>
      <c r="E384" s="64"/>
      <c r="F384" s="290" t="s">
        <v>14643</v>
      </c>
      <c r="G384" s="64"/>
      <c r="H384" s="64"/>
      <c r="I384" s="173"/>
      <c r="J384" s="64"/>
      <c r="K384" s="64"/>
      <c r="L384" s="62"/>
      <c r="M384" s="291"/>
      <c r="N384" s="43"/>
      <c r="O384" s="43"/>
      <c r="P384" s="43"/>
      <c r="Q384" s="43"/>
      <c r="R384" s="43"/>
      <c r="S384" s="43"/>
      <c r="T384" s="79"/>
      <c r="AT384" s="25" t="s">
        <v>1656</v>
      </c>
      <c r="AU384" s="25" t="s">
        <v>82</v>
      </c>
    </row>
    <row r="385" spans="2:65" s="1" customFormat="1" ht="22.5" customHeight="1">
      <c r="B385" s="42"/>
      <c r="C385" s="203" t="s">
        <v>2327</v>
      </c>
      <c r="D385" s="203" t="s">
        <v>311</v>
      </c>
      <c r="E385" s="204" t="s">
        <v>9561</v>
      </c>
      <c r="F385" s="205" t="s">
        <v>14628</v>
      </c>
      <c r="G385" s="206" t="s">
        <v>578</v>
      </c>
      <c r="H385" s="207">
        <v>1</v>
      </c>
      <c r="I385" s="208"/>
      <c r="J385" s="209">
        <f>ROUND(I385*H385,2)</f>
        <v>0</v>
      </c>
      <c r="K385" s="205" t="s">
        <v>21</v>
      </c>
      <c r="L385" s="62"/>
      <c r="M385" s="210" t="s">
        <v>21</v>
      </c>
      <c r="N385" s="211" t="s">
        <v>45</v>
      </c>
      <c r="O385" s="43"/>
      <c r="P385" s="212">
        <f>O385*H385</f>
        <v>0</v>
      </c>
      <c r="Q385" s="212">
        <v>0</v>
      </c>
      <c r="R385" s="212">
        <f>Q385*H385</f>
        <v>0</v>
      </c>
      <c r="S385" s="212">
        <v>0</v>
      </c>
      <c r="T385" s="213">
        <f>S385*H385</f>
        <v>0</v>
      </c>
      <c r="AR385" s="25" t="s">
        <v>375</v>
      </c>
      <c r="AT385" s="25" t="s">
        <v>311</v>
      </c>
      <c r="AU385" s="25" t="s">
        <v>82</v>
      </c>
      <c r="AY385" s="25" t="s">
        <v>308</v>
      </c>
      <c r="BE385" s="214">
        <f>IF(N385="základní",J385,0)</f>
        <v>0</v>
      </c>
      <c r="BF385" s="214">
        <f>IF(N385="snížená",J385,0)</f>
        <v>0</v>
      </c>
      <c r="BG385" s="214">
        <f>IF(N385="zákl. přenesená",J385,0)</f>
        <v>0</v>
      </c>
      <c r="BH385" s="214">
        <f>IF(N385="sníž. přenesená",J385,0)</f>
        <v>0</v>
      </c>
      <c r="BI385" s="214">
        <f>IF(N385="nulová",J385,0)</f>
        <v>0</v>
      </c>
      <c r="BJ385" s="25" t="s">
        <v>82</v>
      </c>
      <c r="BK385" s="214">
        <f>ROUND(I385*H385,2)</f>
        <v>0</v>
      </c>
      <c r="BL385" s="25" t="s">
        <v>375</v>
      </c>
      <c r="BM385" s="25" t="s">
        <v>2907</v>
      </c>
    </row>
    <row r="386" spans="2:65" s="1" customFormat="1" ht="27">
      <c r="B386" s="42"/>
      <c r="C386" s="64"/>
      <c r="D386" s="246" t="s">
        <v>1656</v>
      </c>
      <c r="E386" s="64"/>
      <c r="F386" s="290" t="s">
        <v>14765</v>
      </c>
      <c r="G386" s="64"/>
      <c r="H386" s="64"/>
      <c r="I386" s="173"/>
      <c r="J386" s="64"/>
      <c r="K386" s="64"/>
      <c r="L386" s="62"/>
      <c r="M386" s="291"/>
      <c r="N386" s="43"/>
      <c r="O386" s="43"/>
      <c r="P386" s="43"/>
      <c r="Q386" s="43"/>
      <c r="R386" s="43"/>
      <c r="S386" s="43"/>
      <c r="T386" s="79"/>
      <c r="AT386" s="25" t="s">
        <v>1656</v>
      </c>
      <c r="AU386" s="25" t="s">
        <v>82</v>
      </c>
    </row>
    <row r="387" spans="2:65" s="1" customFormat="1" ht="22.5" customHeight="1">
      <c r="B387" s="42"/>
      <c r="C387" s="203" t="s">
        <v>2331</v>
      </c>
      <c r="D387" s="203" t="s">
        <v>311</v>
      </c>
      <c r="E387" s="204" t="s">
        <v>9555</v>
      </c>
      <c r="F387" s="205" t="s">
        <v>14618</v>
      </c>
      <c r="G387" s="206" t="s">
        <v>578</v>
      </c>
      <c r="H387" s="207">
        <v>4</v>
      </c>
      <c r="I387" s="208"/>
      <c r="J387" s="209">
        <f>ROUND(I387*H387,2)</f>
        <v>0</v>
      </c>
      <c r="K387" s="205" t="s">
        <v>21</v>
      </c>
      <c r="L387" s="62"/>
      <c r="M387" s="210" t="s">
        <v>21</v>
      </c>
      <c r="N387" s="211" t="s">
        <v>45</v>
      </c>
      <c r="O387" s="43"/>
      <c r="P387" s="212">
        <f>O387*H387</f>
        <v>0</v>
      </c>
      <c r="Q387" s="212">
        <v>0</v>
      </c>
      <c r="R387" s="212">
        <f>Q387*H387</f>
        <v>0</v>
      </c>
      <c r="S387" s="212">
        <v>0</v>
      </c>
      <c r="T387" s="213">
        <f>S387*H387</f>
        <v>0</v>
      </c>
      <c r="AR387" s="25" t="s">
        <v>375</v>
      </c>
      <c r="AT387" s="25" t="s">
        <v>311</v>
      </c>
      <c r="AU387" s="25" t="s">
        <v>82</v>
      </c>
      <c r="AY387" s="25" t="s">
        <v>308</v>
      </c>
      <c r="BE387" s="214">
        <f>IF(N387="základní",J387,0)</f>
        <v>0</v>
      </c>
      <c r="BF387" s="214">
        <f>IF(N387="snížená",J387,0)</f>
        <v>0</v>
      </c>
      <c r="BG387" s="214">
        <f>IF(N387="zákl. přenesená",J387,0)</f>
        <v>0</v>
      </c>
      <c r="BH387" s="214">
        <f>IF(N387="sníž. přenesená",J387,0)</f>
        <v>0</v>
      </c>
      <c r="BI387" s="214">
        <f>IF(N387="nulová",J387,0)</f>
        <v>0</v>
      </c>
      <c r="BJ387" s="25" t="s">
        <v>82</v>
      </c>
      <c r="BK387" s="214">
        <f>ROUND(I387*H387,2)</f>
        <v>0</v>
      </c>
      <c r="BL387" s="25" t="s">
        <v>375</v>
      </c>
      <c r="BM387" s="25" t="s">
        <v>2912</v>
      </c>
    </row>
    <row r="388" spans="2:65" s="1" customFormat="1" ht="27">
      <c r="B388" s="42"/>
      <c r="C388" s="64"/>
      <c r="D388" s="246" t="s">
        <v>1656</v>
      </c>
      <c r="E388" s="64"/>
      <c r="F388" s="290" t="s">
        <v>14640</v>
      </c>
      <c r="G388" s="64"/>
      <c r="H388" s="64"/>
      <c r="I388" s="173"/>
      <c r="J388" s="64"/>
      <c r="K388" s="64"/>
      <c r="L388" s="62"/>
      <c r="M388" s="291"/>
      <c r="N388" s="43"/>
      <c r="O388" s="43"/>
      <c r="P388" s="43"/>
      <c r="Q388" s="43"/>
      <c r="R388" s="43"/>
      <c r="S388" s="43"/>
      <c r="T388" s="79"/>
      <c r="AT388" s="25" t="s">
        <v>1656</v>
      </c>
      <c r="AU388" s="25" t="s">
        <v>82</v>
      </c>
    </row>
    <row r="389" spans="2:65" s="1" customFormat="1" ht="22.5" customHeight="1">
      <c r="B389" s="42"/>
      <c r="C389" s="203" t="s">
        <v>2335</v>
      </c>
      <c r="D389" s="203" t="s">
        <v>311</v>
      </c>
      <c r="E389" s="204" t="s">
        <v>5828</v>
      </c>
      <c r="F389" s="205" t="s">
        <v>14641</v>
      </c>
      <c r="G389" s="206" t="s">
        <v>578</v>
      </c>
      <c r="H389" s="207">
        <v>1</v>
      </c>
      <c r="I389" s="208"/>
      <c r="J389" s="209">
        <f>ROUND(I389*H389,2)</f>
        <v>0</v>
      </c>
      <c r="K389" s="205" t="s">
        <v>21</v>
      </c>
      <c r="L389" s="62"/>
      <c r="M389" s="210" t="s">
        <v>21</v>
      </c>
      <c r="N389" s="211" t="s">
        <v>45</v>
      </c>
      <c r="O389" s="43"/>
      <c r="P389" s="212">
        <f>O389*H389</f>
        <v>0</v>
      </c>
      <c r="Q389" s="212">
        <v>0</v>
      </c>
      <c r="R389" s="212">
        <f>Q389*H389</f>
        <v>0</v>
      </c>
      <c r="S389" s="212">
        <v>0</v>
      </c>
      <c r="T389" s="213">
        <f>S389*H389</f>
        <v>0</v>
      </c>
      <c r="AR389" s="25" t="s">
        <v>375</v>
      </c>
      <c r="AT389" s="25" t="s">
        <v>311</v>
      </c>
      <c r="AU389" s="25" t="s">
        <v>82</v>
      </c>
      <c r="AY389" s="25" t="s">
        <v>308</v>
      </c>
      <c r="BE389" s="214">
        <f>IF(N389="základní",J389,0)</f>
        <v>0</v>
      </c>
      <c r="BF389" s="214">
        <f>IF(N389="snížená",J389,0)</f>
        <v>0</v>
      </c>
      <c r="BG389" s="214">
        <f>IF(N389="zákl. přenesená",J389,0)</f>
        <v>0</v>
      </c>
      <c r="BH389" s="214">
        <f>IF(N389="sníž. přenesená",J389,0)</f>
        <v>0</v>
      </c>
      <c r="BI389" s="214">
        <f>IF(N389="nulová",J389,0)</f>
        <v>0</v>
      </c>
      <c r="BJ389" s="25" t="s">
        <v>82</v>
      </c>
      <c r="BK389" s="214">
        <f>ROUND(I389*H389,2)</f>
        <v>0</v>
      </c>
      <c r="BL389" s="25" t="s">
        <v>375</v>
      </c>
      <c r="BM389" s="25" t="s">
        <v>2921</v>
      </c>
    </row>
    <row r="390" spans="2:65" s="1" customFormat="1" ht="22.5" customHeight="1">
      <c r="B390" s="42"/>
      <c r="C390" s="203" t="s">
        <v>2337</v>
      </c>
      <c r="D390" s="203" t="s">
        <v>311</v>
      </c>
      <c r="E390" s="204" t="s">
        <v>9562</v>
      </c>
      <c r="F390" s="205" t="s">
        <v>14630</v>
      </c>
      <c r="G390" s="206" t="s">
        <v>578</v>
      </c>
      <c r="H390" s="207">
        <v>2</v>
      </c>
      <c r="I390" s="208"/>
      <c r="J390" s="209">
        <f>ROUND(I390*H390,2)</f>
        <v>0</v>
      </c>
      <c r="K390" s="205" t="s">
        <v>21</v>
      </c>
      <c r="L390" s="62"/>
      <c r="M390" s="210" t="s">
        <v>21</v>
      </c>
      <c r="N390" s="211" t="s">
        <v>45</v>
      </c>
      <c r="O390" s="43"/>
      <c r="P390" s="212">
        <f>O390*H390</f>
        <v>0</v>
      </c>
      <c r="Q390" s="212">
        <v>0</v>
      </c>
      <c r="R390" s="212">
        <f>Q390*H390</f>
        <v>0</v>
      </c>
      <c r="S390" s="212">
        <v>0</v>
      </c>
      <c r="T390" s="213">
        <f>S390*H390</f>
        <v>0</v>
      </c>
      <c r="AR390" s="25" t="s">
        <v>375</v>
      </c>
      <c r="AT390" s="25" t="s">
        <v>311</v>
      </c>
      <c r="AU390" s="25" t="s">
        <v>82</v>
      </c>
      <c r="AY390" s="25" t="s">
        <v>308</v>
      </c>
      <c r="BE390" s="214">
        <f>IF(N390="základní",J390,0)</f>
        <v>0</v>
      </c>
      <c r="BF390" s="214">
        <f>IF(N390="snížená",J390,0)</f>
        <v>0</v>
      </c>
      <c r="BG390" s="214">
        <f>IF(N390="zákl. přenesená",J390,0)</f>
        <v>0</v>
      </c>
      <c r="BH390" s="214">
        <f>IF(N390="sníž. přenesená",J390,0)</f>
        <v>0</v>
      </c>
      <c r="BI390" s="214">
        <f>IF(N390="nulová",J390,0)</f>
        <v>0</v>
      </c>
      <c r="BJ390" s="25" t="s">
        <v>82</v>
      </c>
      <c r="BK390" s="214">
        <f>ROUND(I390*H390,2)</f>
        <v>0</v>
      </c>
      <c r="BL390" s="25" t="s">
        <v>375</v>
      </c>
      <c r="BM390" s="25" t="s">
        <v>2930</v>
      </c>
    </row>
    <row r="391" spans="2:65" s="1" customFormat="1" ht="27">
      <c r="B391" s="42"/>
      <c r="C391" s="64"/>
      <c r="D391" s="246" t="s">
        <v>1656</v>
      </c>
      <c r="E391" s="64"/>
      <c r="F391" s="290" t="s">
        <v>14644</v>
      </c>
      <c r="G391" s="64"/>
      <c r="H391" s="64"/>
      <c r="I391" s="173"/>
      <c r="J391" s="64"/>
      <c r="K391" s="64"/>
      <c r="L391" s="62"/>
      <c r="M391" s="291"/>
      <c r="N391" s="43"/>
      <c r="O391" s="43"/>
      <c r="P391" s="43"/>
      <c r="Q391" s="43"/>
      <c r="R391" s="43"/>
      <c r="S391" s="43"/>
      <c r="T391" s="79"/>
      <c r="AT391" s="25" t="s">
        <v>1656</v>
      </c>
      <c r="AU391" s="25" t="s">
        <v>82</v>
      </c>
    </row>
    <row r="392" spans="2:65" s="1" customFormat="1" ht="22.5" customHeight="1">
      <c r="B392" s="42"/>
      <c r="C392" s="203" t="s">
        <v>2340</v>
      </c>
      <c r="D392" s="203" t="s">
        <v>311</v>
      </c>
      <c r="E392" s="204" t="s">
        <v>5843</v>
      </c>
      <c r="F392" s="205" t="s">
        <v>14653</v>
      </c>
      <c r="G392" s="206" t="s">
        <v>578</v>
      </c>
      <c r="H392" s="207">
        <v>1</v>
      </c>
      <c r="I392" s="208"/>
      <c r="J392" s="209">
        <f>ROUND(I392*H392,2)</f>
        <v>0</v>
      </c>
      <c r="K392" s="205" t="s">
        <v>21</v>
      </c>
      <c r="L392" s="62"/>
      <c r="M392" s="210" t="s">
        <v>21</v>
      </c>
      <c r="N392" s="211" t="s">
        <v>45</v>
      </c>
      <c r="O392" s="43"/>
      <c r="P392" s="212">
        <f>O392*H392</f>
        <v>0</v>
      </c>
      <c r="Q392" s="212">
        <v>0</v>
      </c>
      <c r="R392" s="212">
        <f>Q392*H392</f>
        <v>0</v>
      </c>
      <c r="S392" s="212">
        <v>0</v>
      </c>
      <c r="T392" s="213">
        <f>S392*H392</f>
        <v>0</v>
      </c>
      <c r="AR392" s="25" t="s">
        <v>375</v>
      </c>
      <c r="AT392" s="25" t="s">
        <v>311</v>
      </c>
      <c r="AU392" s="25" t="s">
        <v>82</v>
      </c>
      <c r="AY392" s="25" t="s">
        <v>308</v>
      </c>
      <c r="BE392" s="214">
        <f>IF(N392="základní",J392,0)</f>
        <v>0</v>
      </c>
      <c r="BF392" s="214">
        <f>IF(N392="snížená",J392,0)</f>
        <v>0</v>
      </c>
      <c r="BG392" s="214">
        <f>IF(N392="zákl. přenesená",J392,0)</f>
        <v>0</v>
      </c>
      <c r="BH392" s="214">
        <f>IF(N392="sníž. přenesená",J392,0)</f>
        <v>0</v>
      </c>
      <c r="BI392" s="214">
        <f>IF(N392="nulová",J392,0)</f>
        <v>0</v>
      </c>
      <c r="BJ392" s="25" t="s">
        <v>82</v>
      </c>
      <c r="BK392" s="214">
        <f>ROUND(I392*H392,2)</f>
        <v>0</v>
      </c>
      <c r="BL392" s="25" t="s">
        <v>375</v>
      </c>
      <c r="BM392" s="25" t="s">
        <v>2939</v>
      </c>
    </row>
    <row r="393" spans="2:65" s="11" customFormat="1" ht="37.35" customHeight="1">
      <c r="B393" s="186"/>
      <c r="C393" s="187"/>
      <c r="D393" s="200" t="s">
        <v>73</v>
      </c>
      <c r="E393" s="296" t="s">
        <v>5464</v>
      </c>
      <c r="F393" s="296" t="s">
        <v>14762</v>
      </c>
      <c r="G393" s="187"/>
      <c r="H393" s="187"/>
      <c r="I393" s="190"/>
      <c r="J393" s="297">
        <f>BK393</f>
        <v>0</v>
      </c>
      <c r="K393" s="187"/>
      <c r="L393" s="192"/>
      <c r="M393" s="193"/>
      <c r="N393" s="194"/>
      <c r="O393" s="194"/>
      <c r="P393" s="195">
        <f>SUM(P394:P399)</f>
        <v>0</v>
      </c>
      <c r="Q393" s="194"/>
      <c r="R393" s="195">
        <f>SUM(R394:R399)</f>
        <v>0</v>
      </c>
      <c r="S393" s="194"/>
      <c r="T393" s="196">
        <f>SUM(T394:T399)</f>
        <v>0</v>
      </c>
      <c r="AR393" s="197" t="s">
        <v>84</v>
      </c>
      <c r="AT393" s="198" t="s">
        <v>73</v>
      </c>
      <c r="AU393" s="198" t="s">
        <v>74</v>
      </c>
      <c r="AY393" s="197" t="s">
        <v>308</v>
      </c>
      <c r="BK393" s="199">
        <f>SUM(BK394:BK399)</f>
        <v>0</v>
      </c>
    </row>
    <row r="394" spans="2:65" s="1" customFormat="1" ht="22.5" customHeight="1">
      <c r="B394" s="42"/>
      <c r="C394" s="203" t="s">
        <v>2344</v>
      </c>
      <c r="D394" s="203" t="s">
        <v>311</v>
      </c>
      <c r="E394" s="204" t="s">
        <v>5832</v>
      </c>
      <c r="F394" s="205" t="s">
        <v>14645</v>
      </c>
      <c r="G394" s="206" t="s">
        <v>578</v>
      </c>
      <c r="H394" s="207">
        <v>1</v>
      </c>
      <c r="I394" s="208"/>
      <c r="J394" s="209">
        <f>ROUND(I394*H394,2)</f>
        <v>0</v>
      </c>
      <c r="K394" s="205" t="s">
        <v>21</v>
      </c>
      <c r="L394" s="62"/>
      <c r="M394" s="210" t="s">
        <v>21</v>
      </c>
      <c r="N394" s="211" t="s">
        <v>45</v>
      </c>
      <c r="O394" s="43"/>
      <c r="P394" s="212">
        <f>O394*H394</f>
        <v>0</v>
      </c>
      <c r="Q394" s="212">
        <v>0</v>
      </c>
      <c r="R394" s="212">
        <f>Q394*H394</f>
        <v>0</v>
      </c>
      <c r="S394" s="212">
        <v>0</v>
      </c>
      <c r="T394" s="213">
        <f>S394*H394</f>
        <v>0</v>
      </c>
      <c r="AR394" s="25" t="s">
        <v>375</v>
      </c>
      <c r="AT394" s="25" t="s">
        <v>311</v>
      </c>
      <c r="AU394" s="25" t="s">
        <v>82</v>
      </c>
      <c r="AY394" s="25" t="s">
        <v>308</v>
      </c>
      <c r="BE394" s="214">
        <f>IF(N394="základní",J394,0)</f>
        <v>0</v>
      </c>
      <c r="BF394" s="214">
        <f>IF(N394="snížená",J394,0)</f>
        <v>0</v>
      </c>
      <c r="BG394" s="214">
        <f>IF(N394="zákl. přenesená",J394,0)</f>
        <v>0</v>
      </c>
      <c r="BH394" s="214">
        <f>IF(N394="sníž. přenesená",J394,0)</f>
        <v>0</v>
      </c>
      <c r="BI394" s="214">
        <f>IF(N394="nulová",J394,0)</f>
        <v>0</v>
      </c>
      <c r="BJ394" s="25" t="s">
        <v>82</v>
      </c>
      <c r="BK394" s="214">
        <f>ROUND(I394*H394,2)</f>
        <v>0</v>
      </c>
      <c r="BL394" s="25" t="s">
        <v>375</v>
      </c>
      <c r="BM394" s="25" t="s">
        <v>2950</v>
      </c>
    </row>
    <row r="395" spans="2:65" s="1" customFormat="1" ht="40.5">
      <c r="B395" s="42"/>
      <c r="C395" s="64"/>
      <c r="D395" s="246" t="s">
        <v>1656</v>
      </c>
      <c r="E395" s="64"/>
      <c r="F395" s="290" t="s">
        <v>14805</v>
      </c>
      <c r="G395" s="64"/>
      <c r="H395" s="64"/>
      <c r="I395" s="173"/>
      <c r="J395" s="64"/>
      <c r="K395" s="64"/>
      <c r="L395" s="62"/>
      <c r="M395" s="291"/>
      <c r="N395" s="43"/>
      <c r="O395" s="43"/>
      <c r="P395" s="43"/>
      <c r="Q395" s="43"/>
      <c r="R395" s="43"/>
      <c r="S395" s="43"/>
      <c r="T395" s="79"/>
      <c r="AT395" s="25" t="s">
        <v>1656</v>
      </c>
      <c r="AU395" s="25" t="s">
        <v>82</v>
      </c>
    </row>
    <row r="396" spans="2:65" s="1" customFormat="1" ht="22.5" customHeight="1">
      <c r="B396" s="42"/>
      <c r="C396" s="203" t="s">
        <v>2348</v>
      </c>
      <c r="D396" s="203" t="s">
        <v>311</v>
      </c>
      <c r="E396" s="204" t="s">
        <v>5830</v>
      </c>
      <c r="F396" s="205" t="s">
        <v>14642</v>
      </c>
      <c r="G396" s="206" t="s">
        <v>578</v>
      </c>
      <c r="H396" s="207">
        <v>1</v>
      </c>
      <c r="I396" s="208"/>
      <c r="J396" s="209">
        <f>ROUND(I396*H396,2)</f>
        <v>0</v>
      </c>
      <c r="K396" s="205" t="s">
        <v>21</v>
      </c>
      <c r="L396" s="62"/>
      <c r="M396" s="210" t="s">
        <v>21</v>
      </c>
      <c r="N396" s="211" t="s">
        <v>45</v>
      </c>
      <c r="O396" s="43"/>
      <c r="P396" s="212">
        <f>O396*H396</f>
        <v>0</v>
      </c>
      <c r="Q396" s="212">
        <v>0</v>
      </c>
      <c r="R396" s="212">
        <f>Q396*H396</f>
        <v>0</v>
      </c>
      <c r="S396" s="212">
        <v>0</v>
      </c>
      <c r="T396" s="213">
        <f>S396*H396</f>
        <v>0</v>
      </c>
      <c r="AR396" s="25" t="s">
        <v>375</v>
      </c>
      <c r="AT396" s="25" t="s">
        <v>311</v>
      </c>
      <c r="AU396" s="25" t="s">
        <v>82</v>
      </c>
      <c r="AY396" s="25" t="s">
        <v>308</v>
      </c>
      <c r="BE396" s="214">
        <f>IF(N396="základní",J396,0)</f>
        <v>0</v>
      </c>
      <c r="BF396" s="214">
        <f>IF(N396="snížená",J396,0)</f>
        <v>0</v>
      </c>
      <c r="BG396" s="214">
        <f>IF(N396="zákl. přenesená",J396,0)</f>
        <v>0</v>
      </c>
      <c r="BH396" s="214">
        <f>IF(N396="sníž. přenesená",J396,0)</f>
        <v>0</v>
      </c>
      <c r="BI396" s="214">
        <f>IF(N396="nulová",J396,0)</f>
        <v>0</v>
      </c>
      <c r="BJ396" s="25" t="s">
        <v>82</v>
      </c>
      <c r="BK396" s="214">
        <f>ROUND(I396*H396,2)</f>
        <v>0</v>
      </c>
      <c r="BL396" s="25" t="s">
        <v>375</v>
      </c>
      <c r="BM396" s="25" t="s">
        <v>2960</v>
      </c>
    </row>
    <row r="397" spans="2:65" s="1" customFormat="1" ht="27">
      <c r="B397" s="42"/>
      <c r="C397" s="64"/>
      <c r="D397" s="246" t="s">
        <v>1656</v>
      </c>
      <c r="E397" s="64"/>
      <c r="F397" s="290" t="s">
        <v>14643</v>
      </c>
      <c r="G397" s="64"/>
      <c r="H397" s="64"/>
      <c r="I397" s="173"/>
      <c r="J397" s="64"/>
      <c r="K397" s="64"/>
      <c r="L397" s="62"/>
      <c r="M397" s="291"/>
      <c r="N397" s="43"/>
      <c r="O397" s="43"/>
      <c r="P397" s="43"/>
      <c r="Q397" s="43"/>
      <c r="R397" s="43"/>
      <c r="S397" s="43"/>
      <c r="T397" s="79"/>
      <c r="AT397" s="25" t="s">
        <v>1656</v>
      </c>
      <c r="AU397" s="25" t="s">
        <v>82</v>
      </c>
    </row>
    <row r="398" spans="2:65" s="1" customFormat="1" ht="22.5" customHeight="1">
      <c r="B398" s="42"/>
      <c r="C398" s="203" t="s">
        <v>2353</v>
      </c>
      <c r="D398" s="203" t="s">
        <v>311</v>
      </c>
      <c r="E398" s="204" t="s">
        <v>5841</v>
      </c>
      <c r="F398" s="205" t="s">
        <v>14652</v>
      </c>
      <c r="G398" s="206" t="s">
        <v>578</v>
      </c>
      <c r="H398" s="207">
        <v>1</v>
      </c>
      <c r="I398" s="208"/>
      <c r="J398" s="209">
        <f>ROUND(I398*H398,2)</f>
        <v>0</v>
      </c>
      <c r="K398" s="205" t="s">
        <v>21</v>
      </c>
      <c r="L398" s="62"/>
      <c r="M398" s="210" t="s">
        <v>21</v>
      </c>
      <c r="N398" s="211" t="s">
        <v>45</v>
      </c>
      <c r="O398" s="43"/>
      <c r="P398" s="212">
        <f>O398*H398</f>
        <v>0</v>
      </c>
      <c r="Q398" s="212">
        <v>0</v>
      </c>
      <c r="R398" s="212">
        <f>Q398*H398</f>
        <v>0</v>
      </c>
      <c r="S398" s="212">
        <v>0</v>
      </c>
      <c r="T398" s="213">
        <f>S398*H398</f>
        <v>0</v>
      </c>
      <c r="AR398" s="25" t="s">
        <v>375</v>
      </c>
      <c r="AT398" s="25" t="s">
        <v>311</v>
      </c>
      <c r="AU398" s="25" t="s">
        <v>82</v>
      </c>
      <c r="AY398" s="25" t="s">
        <v>308</v>
      </c>
      <c r="BE398" s="214">
        <f>IF(N398="základní",J398,0)</f>
        <v>0</v>
      </c>
      <c r="BF398" s="214">
        <f>IF(N398="snížená",J398,0)</f>
        <v>0</v>
      </c>
      <c r="BG398" s="214">
        <f>IF(N398="zákl. přenesená",J398,0)</f>
        <v>0</v>
      </c>
      <c r="BH398" s="214">
        <f>IF(N398="sníž. přenesená",J398,0)</f>
        <v>0</v>
      </c>
      <c r="BI398" s="214">
        <f>IF(N398="nulová",J398,0)</f>
        <v>0</v>
      </c>
      <c r="BJ398" s="25" t="s">
        <v>82</v>
      </c>
      <c r="BK398" s="214">
        <f>ROUND(I398*H398,2)</f>
        <v>0</v>
      </c>
      <c r="BL398" s="25" t="s">
        <v>375</v>
      </c>
      <c r="BM398" s="25" t="s">
        <v>2970</v>
      </c>
    </row>
    <row r="399" spans="2:65" s="1" customFormat="1" ht="22.5" customHeight="1">
      <c r="B399" s="42"/>
      <c r="C399" s="203" t="s">
        <v>2358</v>
      </c>
      <c r="D399" s="203" t="s">
        <v>311</v>
      </c>
      <c r="E399" s="204" t="s">
        <v>5843</v>
      </c>
      <c r="F399" s="205" t="s">
        <v>14653</v>
      </c>
      <c r="G399" s="206" t="s">
        <v>578</v>
      </c>
      <c r="H399" s="207">
        <v>1</v>
      </c>
      <c r="I399" s="208"/>
      <c r="J399" s="209">
        <f>ROUND(I399*H399,2)</f>
        <v>0</v>
      </c>
      <c r="K399" s="205" t="s">
        <v>21</v>
      </c>
      <c r="L399" s="62"/>
      <c r="M399" s="210" t="s">
        <v>21</v>
      </c>
      <c r="N399" s="211" t="s">
        <v>45</v>
      </c>
      <c r="O399" s="43"/>
      <c r="P399" s="212">
        <f>O399*H399</f>
        <v>0</v>
      </c>
      <c r="Q399" s="212">
        <v>0</v>
      </c>
      <c r="R399" s="212">
        <f>Q399*H399</f>
        <v>0</v>
      </c>
      <c r="S399" s="212">
        <v>0</v>
      </c>
      <c r="T399" s="213">
        <f>S399*H399</f>
        <v>0</v>
      </c>
      <c r="AR399" s="25" t="s">
        <v>375</v>
      </c>
      <c r="AT399" s="25" t="s">
        <v>311</v>
      </c>
      <c r="AU399" s="25" t="s">
        <v>82</v>
      </c>
      <c r="AY399" s="25" t="s">
        <v>308</v>
      </c>
      <c r="BE399" s="214">
        <f>IF(N399="základní",J399,0)</f>
        <v>0</v>
      </c>
      <c r="BF399" s="214">
        <f>IF(N399="snížená",J399,0)</f>
        <v>0</v>
      </c>
      <c r="BG399" s="214">
        <f>IF(N399="zákl. přenesená",J399,0)</f>
        <v>0</v>
      </c>
      <c r="BH399" s="214">
        <f>IF(N399="sníž. přenesená",J399,0)</f>
        <v>0</v>
      </c>
      <c r="BI399" s="214">
        <f>IF(N399="nulová",J399,0)</f>
        <v>0</v>
      </c>
      <c r="BJ399" s="25" t="s">
        <v>82</v>
      </c>
      <c r="BK399" s="214">
        <f>ROUND(I399*H399,2)</f>
        <v>0</v>
      </c>
      <c r="BL399" s="25" t="s">
        <v>375</v>
      </c>
      <c r="BM399" s="25" t="s">
        <v>2980</v>
      </c>
    </row>
    <row r="400" spans="2:65" s="11" customFormat="1" ht="37.35" customHeight="1">
      <c r="B400" s="186"/>
      <c r="C400" s="187"/>
      <c r="D400" s="200" t="s">
        <v>73</v>
      </c>
      <c r="E400" s="296" t="s">
        <v>10178</v>
      </c>
      <c r="F400" s="296" t="s">
        <v>14806</v>
      </c>
      <c r="G400" s="187"/>
      <c r="H400" s="187"/>
      <c r="I400" s="190"/>
      <c r="J400" s="297">
        <f>BK400</f>
        <v>0</v>
      </c>
      <c r="K400" s="187"/>
      <c r="L400" s="192"/>
      <c r="M400" s="193"/>
      <c r="N400" s="194"/>
      <c r="O400" s="194"/>
      <c r="P400" s="195">
        <f>SUM(P401:P414)</f>
        <v>0</v>
      </c>
      <c r="Q400" s="194"/>
      <c r="R400" s="195">
        <f>SUM(R401:R414)</f>
        <v>0</v>
      </c>
      <c r="S400" s="194"/>
      <c r="T400" s="196">
        <f>SUM(T401:T414)</f>
        <v>0</v>
      </c>
      <c r="AR400" s="197" t="s">
        <v>84</v>
      </c>
      <c r="AT400" s="198" t="s">
        <v>73</v>
      </c>
      <c r="AU400" s="198" t="s">
        <v>74</v>
      </c>
      <c r="AY400" s="197" t="s">
        <v>308</v>
      </c>
      <c r="BK400" s="199">
        <f>SUM(BK401:BK414)</f>
        <v>0</v>
      </c>
    </row>
    <row r="401" spans="2:65" s="1" customFormat="1" ht="22.5" customHeight="1">
      <c r="B401" s="42"/>
      <c r="C401" s="203" t="s">
        <v>2363</v>
      </c>
      <c r="D401" s="203" t="s">
        <v>311</v>
      </c>
      <c r="E401" s="204" t="s">
        <v>6014</v>
      </c>
      <c r="F401" s="205" t="s">
        <v>14807</v>
      </c>
      <c r="G401" s="206" t="s">
        <v>578</v>
      </c>
      <c r="H401" s="207">
        <v>1</v>
      </c>
      <c r="I401" s="208"/>
      <c r="J401" s="209">
        <f>ROUND(I401*H401,2)</f>
        <v>0</v>
      </c>
      <c r="K401" s="205" t="s">
        <v>21</v>
      </c>
      <c r="L401" s="62"/>
      <c r="M401" s="210" t="s">
        <v>21</v>
      </c>
      <c r="N401" s="211" t="s">
        <v>45</v>
      </c>
      <c r="O401" s="43"/>
      <c r="P401" s="212">
        <f>O401*H401</f>
        <v>0</v>
      </c>
      <c r="Q401" s="212">
        <v>0</v>
      </c>
      <c r="R401" s="212">
        <f>Q401*H401</f>
        <v>0</v>
      </c>
      <c r="S401" s="212">
        <v>0</v>
      </c>
      <c r="T401" s="213">
        <f>S401*H401</f>
        <v>0</v>
      </c>
      <c r="AR401" s="25" t="s">
        <v>375</v>
      </c>
      <c r="AT401" s="25" t="s">
        <v>311</v>
      </c>
      <c r="AU401" s="25" t="s">
        <v>82</v>
      </c>
      <c r="AY401" s="25" t="s">
        <v>308</v>
      </c>
      <c r="BE401" s="214">
        <f>IF(N401="základní",J401,0)</f>
        <v>0</v>
      </c>
      <c r="BF401" s="214">
        <f>IF(N401="snížená",J401,0)</f>
        <v>0</v>
      </c>
      <c r="BG401" s="214">
        <f>IF(N401="zákl. přenesená",J401,0)</f>
        <v>0</v>
      </c>
      <c r="BH401" s="214">
        <f>IF(N401="sníž. přenesená",J401,0)</f>
        <v>0</v>
      </c>
      <c r="BI401" s="214">
        <f>IF(N401="nulová",J401,0)</f>
        <v>0</v>
      </c>
      <c r="BJ401" s="25" t="s">
        <v>82</v>
      </c>
      <c r="BK401" s="214">
        <f>ROUND(I401*H401,2)</f>
        <v>0</v>
      </c>
      <c r="BL401" s="25" t="s">
        <v>375</v>
      </c>
      <c r="BM401" s="25" t="s">
        <v>2990</v>
      </c>
    </row>
    <row r="402" spans="2:65" s="1" customFormat="1" ht="22.5" customHeight="1">
      <c r="B402" s="42"/>
      <c r="C402" s="203" t="s">
        <v>2365</v>
      </c>
      <c r="D402" s="203" t="s">
        <v>311</v>
      </c>
      <c r="E402" s="204" t="s">
        <v>6017</v>
      </c>
      <c r="F402" s="205" t="s">
        <v>14808</v>
      </c>
      <c r="G402" s="206" t="s">
        <v>578</v>
      </c>
      <c r="H402" s="207">
        <v>1</v>
      </c>
      <c r="I402" s="208"/>
      <c r="J402" s="209">
        <f>ROUND(I402*H402,2)</f>
        <v>0</v>
      </c>
      <c r="K402" s="205" t="s">
        <v>21</v>
      </c>
      <c r="L402" s="62"/>
      <c r="M402" s="210" t="s">
        <v>21</v>
      </c>
      <c r="N402" s="211" t="s">
        <v>45</v>
      </c>
      <c r="O402" s="43"/>
      <c r="P402" s="212">
        <f>O402*H402</f>
        <v>0</v>
      </c>
      <c r="Q402" s="212">
        <v>0</v>
      </c>
      <c r="R402" s="212">
        <f>Q402*H402</f>
        <v>0</v>
      </c>
      <c r="S402" s="212">
        <v>0</v>
      </c>
      <c r="T402" s="213">
        <f>S402*H402</f>
        <v>0</v>
      </c>
      <c r="AR402" s="25" t="s">
        <v>375</v>
      </c>
      <c r="AT402" s="25" t="s">
        <v>311</v>
      </c>
      <c r="AU402" s="25" t="s">
        <v>82</v>
      </c>
      <c r="AY402" s="25" t="s">
        <v>308</v>
      </c>
      <c r="BE402" s="214">
        <f>IF(N402="základní",J402,0)</f>
        <v>0</v>
      </c>
      <c r="BF402" s="214">
        <f>IF(N402="snížená",J402,0)</f>
        <v>0</v>
      </c>
      <c r="BG402" s="214">
        <f>IF(N402="zákl. přenesená",J402,0)</f>
        <v>0</v>
      </c>
      <c r="BH402" s="214">
        <f>IF(N402="sníž. přenesená",J402,0)</f>
        <v>0</v>
      </c>
      <c r="BI402" s="214">
        <f>IF(N402="nulová",J402,0)</f>
        <v>0</v>
      </c>
      <c r="BJ402" s="25" t="s">
        <v>82</v>
      </c>
      <c r="BK402" s="214">
        <f>ROUND(I402*H402,2)</f>
        <v>0</v>
      </c>
      <c r="BL402" s="25" t="s">
        <v>375</v>
      </c>
      <c r="BM402" s="25" t="s">
        <v>2998</v>
      </c>
    </row>
    <row r="403" spans="2:65" s="1" customFormat="1" ht="22.5" customHeight="1">
      <c r="B403" s="42"/>
      <c r="C403" s="203" t="s">
        <v>2369</v>
      </c>
      <c r="D403" s="203" t="s">
        <v>311</v>
      </c>
      <c r="E403" s="204" t="s">
        <v>9598</v>
      </c>
      <c r="F403" s="205" t="s">
        <v>14809</v>
      </c>
      <c r="G403" s="206" t="s">
        <v>578</v>
      </c>
      <c r="H403" s="207">
        <v>1</v>
      </c>
      <c r="I403" s="208"/>
      <c r="J403" s="209">
        <f>ROUND(I403*H403,2)</f>
        <v>0</v>
      </c>
      <c r="K403" s="205" t="s">
        <v>21</v>
      </c>
      <c r="L403" s="62"/>
      <c r="M403" s="210" t="s">
        <v>21</v>
      </c>
      <c r="N403" s="211" t="s">
        <v>45</v>
      </c>
      <c r="O403" s="43"/>
      <c r="P403" s="212">
        <f>O403*H403</f>
        <v>0</v>
      </c>
      <c r="Q403" s="212">
        <v>0</v>
      </c>
      <c r="R403" s="212">
        <f>Q403*H403</f>
        <v>0</v>
      </c>
      <c r="S403" s="212">
        <v>0</v>
      </c>
      <c r="T403" s="213">
        <f>S403*H403</f>
        <v>0</v>
      </c>
      <c r="AR403" s="25" t="s">
        <v>375</v>
      </c>
      <c r="AT403" s="25" t="s">
        <v>311</v>
      </c>
      <c r="AU403" s="25" t="s">
        <v>82</v>
      </c>
      <c r="AY403" s="25" t="s">
        <v>308</v>
      </c>
      <c r="BE403" s="214">
        <f>IF(N403="základní",J403,0)</f>
        <v>0</v>
      </c>
      <c r="BF403" s="214">
        <f>IF(N403="snížená",J403,0)</f>
        <v>0</v>
      </c>
      <c r="BG403" s="214">
        <f>IF(N403="zákl. přenesená",J403,0)</f>
        <v>0</v>
      </c>
      <c r="BH403" s="214">
        <f>IF(N403="sníž. přenesená",J403,0)</f>
        <v>0</v>
      </c>
      <c r="BI403" s="214">
        <f>IF(N403="nulová",J403,0)</f>
        <v>0</v>
      </c>
      <c r="BJ403" s="25" t="s">
        <v>82</v>
      </c>
      <c r="BK403" s="214">
        <f>ROUND(I403*H403,2)</f>
        <v>0</v>
      </c>
      <c r="BL403" s="25" t="s">
        <v>375</v>
      </c>
      <c r="BM403" s="25" t="s">
        <v>3007</v>
      </c>
    </row>
    <row r="404" spans="2:65" s="1" customFormat="1" ht="22.5" customHeight="1">
      <c r="B404" s="42"/>
      <c r="C404" s="203" t="s">
        <v>2372</v>
      </c>
      <c r="D404" s="203" t="s">
        <v>311</v>
      </c>
      <c r="E404" s="204" t="s">
        <v>9600</v>
      </c>
      <c r="F404" s="205" t="s">
        <v>14602</v>
      </c>
      <c r="G404" s="206" t="s">
        <v>578</v>
      </c>
      <c r="H404" s="207">
        <v>1</v>
      </c>
      <c r="I404" s="208"/>
      <c r="J404" s="209">
        <f>ROUND(I404*H404,2)</f>
        <v>0</v>
      </c>
      <c r="K404" s="205" t="s">
        <v>21</v>
      </c>
      <c r="L404" s="62"/>
      <c r="M404" s="210" t="s">
        <v>21</v>
      </c>
      <c r="N404" s="211" t="s">
        <v>45</v>
      </c>
      <c r="O404" s="43"/>
      <c r="P404" s="212">
        <f>O404*H404</f>
        <v>0</v>
      </c>
      <c r="Q404" s="212">
        <v>0</v>
      </c>
      <c r="R404" s="212">
        <f>Q404*H404</f>
        <v>0</v>
      </c>
      <c r="S404" s="212">
        <v>0</v>
      </c>
      <c r="T404" s="213">
        <f>S404*H404</f>
        <v>0</v>
      </c>
      <c r="AR404" s="25" t="s">
        <v>375</v>
      </c>
      <c r="AT404" s="25" t="s">
        <v>311</v>
      </c>
      <c r="AU404" s="25" t="s">
        <v>82</v>
      </c>
      <c r="AY404" s="25" t="s">
        <v>308</v>
      </c>
      <c r="BE404" s="214">
        <f>IF(N404="základní",J404,0)</f>
        <v>0</v>
      </c>
      <c r="BF404" s="214">
        <f>IF(N404="snížená",J404,0)</f>
        <v>0</v>
      </c>
      <c r="BG404" s="214">
        <f>IF(N404="zákl. přenesená",J404,0)</f>
        <v>0</v>
      </c>
      <c r="BH404" s="214">
        <f>IF(N404="sníž. přenesená",J404,0)</f>
        <v>0</v>
      </c>
      <c r="BI404" s="214">
        <f>IF(N404="nulová",J404,0)</f>
        <v>0</v>
      </c>
      <c r="BJ404" s="25" t="s">
        <v>82</v>
      </c>
      <c r="BK404" s="214">
        <f>ROUND(I404*H404,2)</f>
        <v>0</v>
      </c>
      <c r="BL404" s="25" t="s">
        <v>375</v>
      </c>
      <c r="BM404" s="25" t="s">
        <v>3015</v>
      </c>
    </row>
    <row r="405" spans="2:65" s="1" customFormat="1" ht="27">
      <c r="B405" s="42"/>
      <c r="C405" s="64"/>
      <c r="D405" s="246" t="s">
        <v>1656</v>
      </c>
      <c r="E405" s="64"/>
      <c r="F405" s="290" t="s">
        <v>14810</v>
      </c>
      <c r="G405" s="64"/>
      <c r="H405" s="64"/>
      <c r="I405" s="173"/>
      <c r="J405" s="64"/>
      <c r="K405" s="64"/>
      <c r="L405" s="62"/>
      <c r="M405" s="291"/>
      <c r="N405" s="43"/>
      <c r="O405" s="43"/>
      <c r="P405" s="43"/>
      <c r="Q405" s="43"/>
      <c r="R405" s="43"/>
      <c r="S405" s="43"/>
      <c r="T405" s="79"/>
      <c r="AT405" s="25" t="s">
        <v>1656</v>
      </c>
      <c r="AU405" s="25" t="s">
        <v>82</v>
      </c>
    </row>
    <row r="406" spans="2:65" s="1" customFormat="1" ht="22.5" customHeight="1">
      <c r="B406" s="42"/>
      <c r="C406" s="203" t="s">
        <v>2376</v>
      </c>
      <c r="D406" s="203" t="s">
        <v>311</v>
      </c>
      <c r="E406" s="204" t="s">
        <v>9602</v>
      </c>
      <c r="F406" s="205" t="s">
        <v>14811</v>
      </c>
      <c r="G406" s="206" t="s">
        <v>578</v>
      </c>
      <c r="H406" s="207">
        <v>1</v>
      </c>
      <c r="I406" s="208"/>
      <c r="J406" s="209">
        <f>ROUND(I406*H406,2)</f>
        <v>0</v>
      </c>
      <c r="K406" s="205" t="s">
        <v>21</v>
      </c>
      <c r="L406" s="62"/>
      <c r="M406" s="210" t="s">
        <v>21</v>
      </c>
      <c r="N406" s="211" t="s">
        <v>45</v>
      </c>
      <c r="O406" s="43"/>
      <c r="P406" s="212">
        <f>O406*H406</f>
        <v>0</v>
      </c>
      <c r="Q406" s="212">
        <v>0</v>
      </c>
      <c r="R406" s="212">
        <f>Q406*H406</f>
        <v>0</v>
      </c>
      <c r="S406" s="212">
        <v>0</v>
      </c>
      <c r="T406" s="213">
        <f>S406*H406</f>
        <v>0</v>
      </c>
      <c r="AR406" s="25" t="s">
        <v>375</v>
      </c>
      <c r="AT406" s="25" t="s">
        <v>311</v>
      </c>
      <c r="AU406" s="25" t="s">
        <v>82</v>
      </c>
      <c r="AY406" s="25" t="s">
        <v>308</v>
      </c>
      <c r="BE406" s="214">
        <f>IF(N406="základní",J406,0)</f>
        <v>0</v>
      </c>
      <c r="BF406" s="214">
        <f>IF(N406="snížená",J406,0)</f>
        <v>0</v>
      </c>
      <c r="BG406" s="214">
        <f>IF(N406="zákl. přenesená",J406,0)</f>
        <v>0</v>
      </c>
      <c r="BH406" s="214">
        <f>IF(N406="sníž. přenesená",J406,0)</f>
        <v>0</v>
      </c>
      <c r="BI406" s="214">
        <f>IF(N406="nulová",J406,0)</f>
        <v>0</v>
      </c>
      <c r="BJ406" s="25" t="s">
        <v>82</v>
      </c>
      <c r="BK406" s="214">
        <f>ROUND(I406*H406,2)</f>
        <v>0</v>
      </c>
      <c r="BL406" s="25" t="s">
        <v>375</v>
      </c>
      <c r="BM406" s="25" t="s">
        <v>3023</v>
      </c>
    </row>
    <row r="407" spans="2:65" s="1" customFormat="1" ht="22.5" customHeight="1">
      <c r="B407" s="42"/>
      <c r="C407" s="203" t="s">
        <v>2381</v>
      </c>
      <c r="D407" s="203" t="s">
        <v>311</v>
      </c>
      <c r="E407" s="204" t="s">
        <v>9604</v>
      </c>
      <c r="F407" s="205" t="s">
        <v>14812</v>
      </c>
      <c r="G407" s="206" t="s">
        <v>578</v>
      </c>
      <c r="H407" s="207">
        <v>1</v>
      </c>
      <c r="I407" s="208"/>
      <c r="J407" s="209">
        <f>ROUND(I407*H407,2)</f>
        <v>0</v>
      </c>
      <c r="K407" s="205" t="s">
        <v>21</v>
      </c>
      <c r="L407" s="62"/>
      <c r="M407" s="210" t="s">
        <v>21</v>
      </c>
      <c r="N407" s="211" t="s">
        <v>45</v>
      </c>
      <c r="O407" s="43"/>
      <c r="P407" s="212">
        <f>O407*H407</f>
        <v>0</v>
      </c>
      <c r="Q407" s="212">
        <v>0</v>
      </c>
      <c r="R407" s="212">
        <f>Q407*H407</f>
        <v>0</v>
      </c>
      <c r="S407" s="212">
        <v>0</v>
      </c>
      <c r="T407" s="213">
        <f>S407*H407</f>
        <v>0</v>
      </c>
      <c r="AR407" s="25" t="s">
        <v>375</v>
      </c>
      <c r="AT407" s="25" t="s">
        <v>311</v>
      </c>
      <c r="AU407" s="25" t="s">
        <v>82</v>
      </c>
      <c r="AY407" s="25" t="s">
        <v>308</v>
      </c>
      <c r="BE407" s="214">
        <f>IF(N407="základní",J407,0)</f>
        <v>0</v>
      </c>
      <c r="BF407" s="214">
        <f>IF(N407="snížená",J407,0)</f>
        <v>0</v>
      </c>
      <c r="BG407" s="214">
        <f>IF(N407="zákl. přenesená",J407,0)</f>
        <v>0</v>
      </c>
      <c r="BH407" s="214">
        <f>IF(N407="sníž. přenesená",J407,0)</f>
        <v>0</v>
      </c>
      <c r="BI407" s="214">
        <f>IF(N407="nulová",J407,0)</f>
        <v>0</v>
      </c>
      <c r="BJ407" s="25" t="s">
        <v>82</v>
      </c>
      <c r="BK407" s="214">
        <f>ROUND(I407*H407,2)</f>
        <v>0</v>
      </c>
      <c r="BL407" s="25" t="s">
        <v>375</v>
      </c>
      <c r="BM407" s="25" t="s">
        <v>3035</v>
      </c>
    </row>
    <row r="408" spans="2:65" s="1" customFormat="1" ht="27">
      <c r="B408" s="42"/>
      <c r="C408" s="64"/>
      <c r="D408" s="246" t="s">
        <v>1656</v>
      </c>
      <c r="E408" s="64"/>
      <c r="F408" s="290" t="s">
        <v>14813</v>
      </c>
      <c r="G408" s="64"/>
      <c r="H408" s="64"/>
      <c r="I408" s="173"/>
      <c r="J408" s="64"/>
      <c r="K408" s="64"/>
      <c r="L408" s="62"/>
      <c r="M408" s="291"/>
      <c r="N408" s="43"/>
      <c r="O408" s="43"/>
      <c r="P408" s="43"/>
      <c r="Q408" s="43"/>
      <c r="R408" s="43"/>
      <c r="S408" s="43"/>
      <c r="T408" s="79"/>
      <c r="AT408" s="25" t="s">
        <v>1656</v>
      </c>
      <c r="AU408" s="25" t="s">
        <v>82</v>
      </c>
    </row>
    <row r="409" spans="2:65" s="1" customFormat="1" ht="22.5" customHeight="1">
      <c r="B409" s="42"/>
      <c r="C409" s="203" t="s">
        <v>2385</v>
      </c>
      <c r="D409" s="203" t="s">
        <v>311</v>
      </c>
      <c r="E409" s="204" t="s">
        <v>9562</v>
      </c>
      <c r="F409" s="205" t="s">
        <v>14630</v>
      </c>
      <c r="G409" s="206" t="s">
        <v>578</v>
      </c>
      <c r="H409" s="207">
        <v>1</v>
      </c>
      <c r="I409" s="208"/>
      <c r="J409" s="209">
        <f>ROUND(I409*H409,2)</f>
        <v>0</v>
      </c>
      <c r="K409" s="205" t="s">
        <v>21</v>
      </c>
      <c r="L409" s="62"/>
      <c r="M409" s="210" t="s">
        <v>21</v>
      </c>
      <c r="N409" s="211" t="s">
        <v>45</v>
      </c>
      <c r="O409" s="43"/>
      <c r="P409" s="212">
        <f>O409*H409</f>
        <v>0</v>
      </c>
      <c r="Q409" s="212">
        <v>0</v>
      </c>
      <c r="R409" s="212">
        <f>Q409*H409</f>
        <v>0</v>
      </c>
      <c r="S409" s="212">
        <v>0</v>
      </c>
      <c r="T409" s="213">
        <f>S409*H409</f>
        <v>0</v>
      </c>
      <c r="AR409" s="25" t="s">
        <v>375</v>
      </c>
      <c r="AT409" s="25" t="s">
        <v>311</v>
      </c>
      <c r="AU409" s="25" t="s">
        <v>82</v>
      </c>
      <c r="AY409" s="25" t="s">
        <v>308</v>
      </c>
      <c r="BE409" s="214">
        <f>IF(N409="základní",J409,0)</f>
        <v>0</v>
      </c>
      <c r="BF409" s="214">
        <f>IF(N409="snížená",J409,0)</f>
        <v>0</v>
      </c>
      <c r="BG409" s="214">
        <f>IF(N409="zákl. přenesená",J409,0)</f>
        <v>0</v>
      </c>
      <c r="BH409" s="214">
        <f>IF(N409="sníž. přenesená",J409,0)</f>
        <v>0</v>
      </c>
      <c r="BI409" s="214">
        <f>IF(N409="nulová",J409,0)</f>
        <v>0</v>
      </c>
      <c r="BJ409" s="25" t="s">
        <v>82</v>
      </c>
      <c r="BK409" s="214">
        <f>ROUND(I409*H409,2)</f>
        <v>0</v>
      </c>
      <c r="BL409" s="25" t="s">
        <v>375</v>
      </c>
      <c r="BM409" s="25" t="s">
        <v>3043</v>
      </c>
    </row>
    <row r="410" spans="2:65" s="1" customFormat="1" ht="27">
      <c r="B410" s="42"/>
      <c r="C410" s="64"/>
      <c r="D410" s="246" t="s">
        <v>1656</v>
      </c>
      <c r="E410" s="64"/>
      <c r="F410" s="290" t="s">
        <v>14644</v>
      </c>
      <c r="G410" s="64"/>
      <c r="H410" s="64"/>
      <c r="I410" s="173"/>
      <c r="J410" s="64"/>
      <c r="K410" s="64"/>
      <c r="L410" s="62"/>
      <c r="M410" s="291"/>
      <c r="N410" s="43"/>
      <c r="O410" s="43"/>
      <c r="P410" s="43"/>
      <c r="Q410" s="43"/>
      <c r="R410" s="43"/>
      <c r="S410" s="43"/>
      <c r="T410" s="79"/>
      <c r="AT410" s="25" t="s">
        <v>1656</v>
      </c>
      <c r="AU410" s="25" t="s">
        <v>82</v>
      </c>
    </row>
    <row r="411" spans="2:65" s="1" customFormat="1" ht="22.5" customHeight="1">
      <c r="B411" s="42"/>
      <c r="C411" s="203" t="s">
        <v>2389</v>
      </c>
      <c r="D411" s="203" t="s">
        <v>311</v>
      </c>
      <c r="E411" s="204" t="s">
        <v>9606</v>
      </c>
      <c r="F411" s="205" t="s">
        <v>14814</v>
      </c>
      <c r="G411" s="206" t="s">
        <v>578</v>
      </c>
      <c r="H411" s="207">
        <v>1</v>
      </c>
      <c r="I411" s="208"/>
      <c r="J411" s="209">
        <f>ROUND(I411*H411,2)</f>
        <v>0</v>
      </c>
      <c r="K411" s="205" t="s">
        <v>21</v>
      </c>
      <c r="L411" s="62"/>
      <c r="M411" s="210" t="s">
        <v>21</v>
      </c>
      <c r="N411" s="211" t="s">
        <v>45</v>
      </c>
      <c r="O411" s="43"/>
      <c r="P411" s="212">
        <f>O411*H411</f>
        <v>0</v>
      </c>
      <c r="Q411" s="212">
        <v>0</v>
      </c>
      <c r="R411" s="212">
        <f>Q411*H411</f>
        <v>0</v>
      </c>
      <c r="S411" s="212">
        <v>0</v>
      </c>
      <c r="T411" s="213">
        <f>S411*H411</f>
        <v>0</v>
      </c>
      <c r="AR411" s="25" t="s">
        <v>375</v>
      </c>
      <c r="AT411" s="25" t="s">
        <v>311</v>
      </c>
      <c r="AU411" s="25" t="s">
        <v>82</v>
      </c>
      <c r="AY411" s="25" t="s">
        <v>308</v>
      </c>
      <c r="BE411" s="214">
        <f>IF(N411="základní",J411,0)</f>
        <v>0</v>
      </c>
      <c r="BF411" s="214">
        <f>IF(N411="snížená",J411,0)</f>
        <v>0</v>
      </c>
      <c r="BG411" s="214">
        <f>IF(N411="zákl. přenesená",J411,0)</f>
        <v>0</v>
      </c>
      <c r="BH411" s="214">
        <f>IF(N411="sníž. přenesená",J411,0)</f>
        <v>0</v>
      </c>
      <c r="BI411" s="214">
        <f>IF(N411="nulová",J411,0)</f>
        <v>0</v>
      </c>
      <c r="BJ411" s="25" t="s">
        <v>82</v>
      </c>
      <c r="BK411" s="214">
        <f>ROUND(I411*H411,2)</f>
        <v>0</v>
      </c>
      <c r="BL411" s="25" t="s">
        <v>375</v>
      </c>
      <c r="BM411" s="25" t="s">
        <v>3051</v>
      </c>
    </row>
    <row r="412" spans="2:65" s="1" customFormat="1" ht="22.5" customHeight="1">
      <c r="B412" s="42"/>
      <c r="C412" s="203" t="s">
        <v>2393</v>
      </c>
      <c r="D412" s="203" t="s">
        <v>311</v>
      </c>
      <c r="E412" s="204" t="s">
        <v>9608</v>
      </c>
      <c r="F412" s="205" t="s">
        <v>14815</v>
      </c>
      <c r="G412" s="206" t="s">
        <v>578</v>
      </c>
      <c r="H412" s="207">
        <v>1</v>
      </c>
      <c r="I412" s="208"/>
      <c r="J412" s="209">
        <f>ROUND(I412*H412,2)</f>
        <v>0</v>
      </c>
      <c r="K412" s="205" t="s">
        <v>21</v>
      </c>
      <c r="L412" s="62"/>
      <c r="M412" s="210" t="s">
        <v>21</v>
      </c>
      <c r="N412" s="211" t="s">
        <v>45</v>
      </c>
      <c r="O412" s="43"/>
      <c r="P412" s="212">
        <f>O412*H412</f>
        <v>0</v>
      </c>
      <c r="Q412" s="212">
        <v>0</v>
      </c>
      <c r="R412" s="212">
        <f>Q412*H412</f>
        <v>0</v>
      </c>
      <c r="S412" s="212">
        <v>0</v>
      </c>
      <c r="T412" s="213">
        <f>S412*H412</f>
        <v>0</v>
      </c>
      <c r="AR412" s="25" t="s">
        <v>375</v>
      </c>
      <c r="AT412" s="25" t="s">
        <v>311</v>
      </c>
      <c r="AU412" s="25" t="s">
        <v>82</v>
      </c>
      <c r="AY412" s="25" t="s">
        <v>308</v>
      </c>
      <c r="BE412" s="214">
        <f>IF(N412="základní",J412,0)</f>
        <v>0</v>
      </c>
      <c r="BF412" s="214">
        <f>IF(N412="snížená",J412,0)</f>
        <v>0</v>
      </c>
      <c r="BG412" s="214">
        <f>IF(N412="zákl. přenesená",J412,0)</f>
        <v>0</v>
      </c>
      <c r="BH412" s="214">
        <f>IF(N412="sníž. přenesená",J412,0)</f>
        <v>0</v>
      </c>
      <c r="BI412" s="214">
        <f>IF(N412="nulová",J412,0)</f>
        <v>0</v>
      </c>
      <c r="BJ412" s="25" t="s">
        <v>82</v>
      </c>
      <c r="BK412" s="214">
        <f>ROUND(I412*H412,2)</f>
        <v>0</v>
      </c>
      <c r="BL412" s="25" t="s">
        <v>375</v>
      </c>
      <c r="BM412" s="25" t="s">
        <v>3060</v>
      </c>
    </row>
    <row r="413" spans="2:65" s="1" customFormat="1" ht="22.5" customHeight="1">
      <c r="B413" s="42"/>
      <c r="C413" s="203" t="s">
        <v>2398</v>
      </c>
      <c r="D413" s="203" t="s">
        <v>311</v>
      </c>
      <c r="E413" s="204" t="s">
        <v>9610</v>
      </c>
      <c r="F413" s="205" t="s">
        <v>14816</v>
      </c>
      <c r="G413" s="206" t="s">
        <v>578</v>
      </c>
      <c r="H413" s="207">
        <v>1</v>
      </c>
      <c r="I413" s="208"/>
      <c r="J413" s="209">
        <f>ROUND(I413*H413,2)</f>
        <v>0</v>
      </c>
      <c r="K413" s="205" t="s">
        <v>21</v>
      </c>
      <c r="L413" s="62"/>
      <c r="M413" s="210" t="s">
        <v>21</v>
      </c>
      <c r="N413" s="211" t="s">
        <v>45</v>
      </c>
      <c r="O413" s="43"/>
      <c r="P413" s="212">
        <f>O413*H413</f>
        <v>0</v>
      </c>
      <c r="Q413" s="212">
        <v>0</v>
      </c>
      <c r="R413" s="212">
        <f>Q413*H413</f>
        <v>0</v>
      </c>
      <c r="S413" s="212">
        <v>0</v>
      </c>
      <c r="T413" s="213">
        <f>S413*H413</f>
        <v>0</v>
      </c>
      <c r="AR413" s="25" t="s">
        <v>375</v>
      </c>
      <c r="AT413" s="25" t="s">
        <v>311</v>
      </c>
      <c r="AU413" s="25" t="s">
        <v>82</v>
      </c>
      <c r="AY413" s="25" t="s">
        <v>308</v>
      </c>
      <c r="BE413" s="214">
        <f>IF(N413="základní",J413,0)</f>
        <v>0</v>
      </c>
      <c r="BF413" s="214">
        <f>IF(N413="snížená",J413,0)</f>
        <v>0</v>
      </c>
      <c r="BG413" s="214">
        <f>IF(N413="zákl. přenesená",J413,0)</f>
        <v>0</v>
      </c>
      <c r="BH413" s="214">
        <f>IF(N413="sníž. přenesená",J413,0)</f>
        <v>0</v>
      </c>
      <c r="BI413" s="214">
        <f>IF(N413="nulová",J413,0)</f>
        <v>0</v>
      </c>
      <c r="BJ413" s="25" t="s">
        <v>82</v>
      </c>
      <c r="BK413" s="214">
        <f>ROUND(I413*H413,2)</f>
        <v>0</v>
      </c>
      <c r="BL413" s="25" t="s">
        <v>375</v>
      </c>
      <c r="BM413" s="25" t="s">
        <v>3069</v>
      </c>
    </row>
    <row r="414" spans="2:65" s="1" customFormat="1" ht="27">
      <c r="B414" s="42"/>
      <c r="C414" s="64"/>
      <c r="D414" s="223" t="s">
        <v>1656</v>
      </c>
      <c r="E414" s="64"/>
      <c r="F414" s="292" t="s">
        <v>14817</v>
      </c>
      <c r="G414" s="64"/>
      <c r="H414" s="64"/>
      <c r="I414" s="173"/>
      <c r="J414" s="64"/>
      <c r="K414" s="64"/>
      <c r="L414" s="62"/>
      <c r="M414" s="291"/>
      <c r="N414" s="43"/>
      <c r="O414" s="43"/>
      <c r="P414" s="43"/>
      <c r="Q414" s="43"/>
      <c r="R414" s="43"/>
      <c r="S414" s="43"/>
      <c r="T414" s="79"/>
      <c r="AT414" s="25" t="s">
        <v>1656</v>
      </c>
      <c r="AU414" s="25" t="s">
        <v>82</v>
      </c>
    </row>
    <row r="415" spans="2:65" s="11" customFormat="1" ht="37.35" customHeight="1">
      <c r="B415" s="186"/>
      <c r="C415" s="187"/>
      <c r="D415" s="200" t="s">
        <v>73</v>
      </c>
      <c r="E415" s="296" t="s">
        <v>10178</v>
      </c>
      <c r="F415" s="296" t="s">
        <v>14806</v>
      </c>
      <c r="G415" s="187"/>
      <c r="H415" s="187"/>
      <c r="I415" s="190"/>
      <c r="J415" s="297">
        <f>BK415</f>
        <v>0</v>
      </c>
      <c r="K415" s="187"/>
      <c r="L415" s="192"/>
      <c r="M415" s="193"/>
      <c r="N415" s="194"/>
      <c r="O415" s="194"/>
      <c r="P415" s="195">
        <f>SUM(P416:P429)</f>
        <v>0</v>
      </c>
      <c r="Q415" s="194"/>
      <c r="R415" s="195">
        <f>SUM(R416:R429)</f>
        <v>0</v>
      </c>
      <c r="S415" s="194"/>
      <c r="T415" s="196">
        <f>SUM(T416:T429)</f>
        <v>0</v>
      </c>
      <c r="AR415" s="197" t="s">
        <v>84</v>
      </c>
      <c r="AT415" s="198" t="s">
        <v>73</v>
      </c>
      <c r="AU415" s="198" t="s">
        <v>74</v>
      </c>
      <c r="AY415" s="197" t="s">
        <v>308</v>
      </c>
      <c r="BK415" s="199">
        <f>SUM(BK416:BK429)</f>
        <v>0</v>
      </c>
    </row>
    <row r="416" spans="2:65" s="1" customFormat="1" ht="22.5" customHeight="1">
      <c r="B416" s="42"/>
      <c r="C416" s="203" t="s">
        <v>2402</v>
      </c>
      <c r="D416" s="203" t="s">
        <v>311</v>
      </c>
      <c r="E416" s="204" t="s">
        <v>6014</v>
      </c>
      <c r="F416" s="205" t="s">
        <v>14807</v>
      </c>
      <c r="G416" s="206" t="s">
        <v>578</v>
      </c>
      <c r="H416" s="207">
        <v>1</v>
      </c>
      <c r="I416" s="208"/>
      <c r="J416" s="209">
        <f>ROUND(I416*H416,2)</f>
        <v>0</v>
      </c>
      <c r="K416" s="205" t="s">
        <v>21</v>
      </c>
      <c r="L416" s="62"/>
      <c r="M416" s="210" t="s">
        <v>21</v>
      </c>
      <c r="N416" s="211" t="s">
        <v>45</v>
      </c>
      <c r="O416" s="43"/>
      <c r="P416" s="212">
        <f>O416*H416</f>
        <v>0</v>
      </c>
      <c r="Q416" s="212">
        <v>0</v>
      </c>
      <c r="R416" s="212">
        <f>Q416*H416</f>
        <v>0</v>
      </c>
      <c r="S416" s="212">
        <v>0</v>
      </c>
      <c r="T416" s="213">
        <f>S416*H416</f>
        <v>0</v>
      </c>
      <c r="AR416" s="25" t="s">
        <v>375</v>
      </c>
      <c r="AT416" s="25" t="s">
        <v>311</v>
      </c>
      <c r="AU416" s="25" t="s">
        <v>82</v>
      </c>
      <c r="AY416" s="25" t="s">
        <v>308</v>
      </c>
      <c r="BE416" s="214">
        <f>IF(N416="základní",J416,0)</f>
        <v>0</v>
      </c>
      <c r="BF416" s="214">
        <f>IF(N416="snížená",J416,0)</f>
        <v>0</v>
      </c>
      <c r="BG416" s="214">
        <f>IF(N416="zákl. přenesená",J416,0)</f>
        <v>0</v>
      </c>
      <c r="BH416" s="214">
        <f>IF(N416="sníž. přenesená",J416,0)</f>
        <v>0</v>
      </c>
      <c r="BI416" s="214">
        <f>IF(N416="nulová",J416,0)</f>
        <v>0</v>
      </c>
      <c r="BJ416" s="25" t="s">
        <v>82</v>
      </c>
      <c r="BK416" s="214">
        <f>ROUND(I416*H416,2)</f>
        <v>0</v>
      </c>
      <c r="BL416" s="25" t="s">
        <v>375</v>
      </c>
      <c r="BM416" s="25" t="s">
        <v>3077</v>
      </c>
    </row>
    <row r="417" spans="2:65" s="1" customFormat="1" ht="22.5" customHeight="1">
      <c r="B417" s="42"/>
      <c r="C417" s="203" t="s">
        <v>2408</v>
      </c>
      <c r="D417" s="203" t="s">
        <v>311</v>
      </c>
      <c r="E417" s="204" t="s">
        <v>6017</v>
      </c>
      <c r="F417" s="205" t="s">
        <v>14808</v>
      </c>
      <c r="G417" s="206" t="s">
        <v>578</v>
      </c>
      <c r="H417" s="207">
        <v>1</v>
      </c>
      <c r="I417" s="208"/>
      <c r="J417" s="209">
        <f>ROUND(I417*H417,2)</f>
        <v>0</v>
      </c>
      <c r="K417" s="205" t="s">
        <v>21</v>
      </c>
      <c r="L417" s="62"/>
      <c r="M417" s="210" t="s">
        <v>21</v>
      </c>
      <c r="N417" s="211" t="s">
        <v>45</v>
      </c>
      <c r="O417" s="43"/>
      <c r="P417" s="212">
        <f>O417*H417</f>
        <v>0</v>
      </c>
      <c r="Q417" s="212">
        <v>0</v>
      </c>
      <c r="R417" s="212">
        <f>Q417*H417</f>
        <v>0</v>
      </c>
      <c r="S417" s="212">
        <v>0</v>
      </c>
      <c r="T417" s="213">
        <f>S417*H417</f>
        <v>0</v>
      </c>
      <c r="AR417" s="25" t="s">
        <v>375</v>
      </c>
      <c r="AT417" s="25" t="s">
        <v>311</v>
      </c>
      <c r="AU417" s="25" t="s">
        <v>82</v>
      </c>
      <c r="AY417" s="25" t="s">
        <v>308</v>
      </c>
      <c r="BE417" s="214">
        <f>IF(N417="základní",J417,0)</f>
        <v>0</v>
      </c>
      <c r="BF417" s="214">
        <f>IF(N417="snížená",J417,0)</f>
        <v>0</v>
      </c>
      <c r="BG417" s="214">
        <f>IF(N417="zákl. přenesená",J417,0)</f>
        <v>0</v>
      </c>
      <c r="BH417" s="214">
        <f>IF(N417="sníž. přenesená",J417,0)</f>
        <v>0</v>
      </c>
      <c r="BI417" s="214">
        <f>IF(N417="nulová",J417,0)</f>
        <v>0</v>
      </c>
      <c r="BJ417" s="25" t="s">
        <v>82</v>
      </c>
      <c r="BK417" s="214">
        <f>ROUND(I417*H417,2)</f>
        <v>0</v>
      </c>
      <c r="BL417" s="25" t="s">
        <v>375</v>
      </c>
      <c r="BM417" s="25" t="s">
        <v>3084</v>
      </c>
    </row>
    <row r="418" spans="2:65" s="1" customFormat="1" ht="22.5" customHeight="1">
      <c r="B418" s="42"/>
      <c r="C418" s="203" t="s">
        <v>2413</v>
      </c>
      <c r="D418" s="203" t="s">
        <v>311</v>
      </c>
      <c r="E418" s="204" t="s">
        <v>9598</v>
      </c>
      <c r="F418" s="205" t="s">
        <v>14809</v>
      </c>
      <c r="G418" s="206" t="s">
        <v>578</v>
      </c>
      <c r="H418" s="207">
        <v>1</v>
      </c>
      <c r="I418" s="208"/>
      <c r="J418" s="209">
        <f>ROUND(I418*H418,2)</f>
        <v>0</v>
      </c>
      <c r="K418" s="205" t="s">
        <v>21</v>
      </c>
      <c r="L418" s="62"/>
      <c r="M418" s="210" t="s">
        <v>21</v>
      </c>
      <c r="N418" s="211" t="s">
        <v>45</v>
      </c>
      <c r="O418" s="43"/>
      <c r="P418" s="212">
        <f>O418*H418</f>
        <v>0</v>
      </c>
      <c r="Q418" s="212">
        <v>0</v>
      </c>
      <c r="R418" s="212">
        <f>Q418*H418</f>
        <v>0</v>
      </c>
      <c r="S418" s="212">
        <v>0</v>
      </c>
      <c r="T418" s="213">
        <f>S418*H418</f>
        <v>0</v>
      </c>
      <c r="AR418" s="25" t="s">
        <v>375</v>
      </c>
      <c r="AT418" s="25" t="s">
        <v>311</v>
      </c>
      <c r="AU418" s="25" t="s">
        <v>82</v>
      </c>
      <c r="AY418" s="25" t="s">
        <v>308</v>
      </c>
      <c r="BE418" s="214">
        <f>IF(N418="základní",J418,0)</f>
        <v>0</v>
      </c>
      <c r="BF418" s="214">
        <f>IF(N418="snížená",J418,0)</f>
        <v>0</v>
      </c>
      <c r="BG418" s="214">
        <f>IF(N418="zákl. přenesená",J418,0)</f>
        <v>0</v>
      </c>
      <c r="BH418" s="214">
        <f>IF(N418="sníž. přenesená",J418,0)</f>
        <v>0</v>
      </c>
      <c r="BI418" s="214">
        <f>IF(N418="nulová",J418,0)</f>
        <v>0</v>
      </c>
      <c r="BJ418" s="25" t="s">
        <v>82</v>
      </c>
      <c r="BK418" s="214">
        <f>ROUND(I418*H418,2)</f>
        <v>0</v>
      </c>
      <c r="BL418" s="25" t="s">
        <v>375</v>
      </c>
      <c r="BM418" s="25" t="s">
        <v>3088</v>
      </c>
    </row>
    <row r="419" spans="2:65" s="1" customFormat="1" ht="22.5" customHeight="1">
      <c r="B419" s="42"/>
      <c r="C419" s="203" t="s">
        <v>2419</v>
      </c>
      <c r="D419" s="203" t="s">
        <v>311</v>
      </c>
      <c r="E419" s="204" t="s">
        <v>9600</v>
      </c>
      <c r="F419" s="205" t="s">
        <v>14602</v>
      </c>
      <c r="G419" s="206" t="s">
        <v>578</v>
      </c>
      <c r="H419" s="207">
        <v>1</v>
      </c>
      <c r="I419" s="208"/>
      <c r="J419" s="209">
        <f>ROUND(I419*H419,2)</f>
        <v>0</v>
      </c>
      <c r="K419" s="205" t="s">
        <v>21</v>
      </c>
      <c r="L419" s="62"/>
      <c r="M419" s="210" t="s">
        <v>21</v>
      </c>
      <c r="N419" s="211" t="s">
        <v>45</v>
      </c>
      <c r="O419" s="43"/>
      <c r="P419" s="212">
        <f>O419*H419</f>
        <v>0</v>
      </c>
      <c r="Q419" s="212">
        <v>0</v>
      </c>
      <c r="R419" s="212">
        <f>Q419*H419</f>
        <v>0</v>
      </c>
      <c r="S419" s="212">
        <v>0</v>
      </c>
      <c r="T419" s="213">
        <f>S419*H419</f>
        <v>0</v>
      </c>
      <c r="AR419" s="25" t="s">
        <v>375</v>
      </c>
      <c r="AT419" s="25" t="s">
        <v>311</v>
      </c>
      <c r="AU419" s="25" t="s">
        <v>82</v>
      </c>
      <c r="AY419" s="25" t="s">
        <v>308</v>
      </c>
      <c r="BE419" s="214">
        <f>IF(N419="základní",J419,0)</f>
        <v>0</v>
      </c>
      <c r="BF419" s="214">
        <f>IF(N419="snížená",J419,0)</f>
        <v>0</v>
      </c>
      <c r="BG419" s="214">
        <f>IF(N419="zákl. přenesená",J419,0)</f>
        <v>0</v>
      </c>
      <c r="BH419" s="214">
        <f>IF(N419="sníž. přenesená",J419,0)</f>
        <v>0</v>
      </c>
      <c r="BI419" s="214">
        <f>IF(N419="nulová",J419,0)</f>
        <v>0</v>
      </c>
      <c r="BJ419" s="25" t="s">
        <v>82</v>
      </c>
      <c r="BK419" s="214">
        <f>ROUND(I419*H419,2)</f>
        <v>0</v>
      </c>
      <c r="BL419" s="25" t="s">
        <v>375</v>
      </c>
      <c r="BM419" s="25" t="s">
        <v>3095</v>
      </c>
    </row>
    <row r="420" spans="2:65" s="1" customFormat="1" ht="27">
      <c r="B420" s="42"/>
      <c r="C420" s="64"/>
      <c r="D420" s="246" t="s">
        <v>1656</v>
      </c>
      <c r="E420" s="64"/>
      <c r="F420" s="290" t="s">
        <v>14810</v>
      </c>
      <c r="G420" s="64"/>
      <c r="H420" s="64"/>
      <c r="I420" s="173"/>
      <c r="J420" s="64"/>
      <c r="K420" s="64"/>
      <c r="L420" s="62"/>
      <c r="M420" s="291"/>
      <c r="N420" s="43"/>
      <c r="O420" s="43"/>
      <c r="P420" s="43"/>
      <c r="Q420" s="43"/>
      <c r="R420" s="43"/>
      <c r="S420" s="43"/>
      <c r="T420" s="79"/>
      <c r="AT420" s="25" t="s">
        <v>1656</v>
      </c>
      <c r="AU420" s="25" t="s">
        <v>82</v>
      </c>
    </row>
    <row r="421" spans="2:65" s="1" customFormat="1" ht="22.5" customHeight="1">
      <c r="B421" s="42"/>
      <c r="C421" s="203" t="s">
        <v>2422</v>
      </c>
      <c r="D421" s="203" t="s">
        <v>311</v>
      </c>
      <c r="E421" s="204" t="s">
        <v>9602</v>
      </c>
      <c r="F421" s="205" t="s">
        <v>14811</v>
      </c>
      <c r="G421" s="206" t="s">
        <v>578</v>
      </c>
      <c r="H421" s="207">
        <v>1</v>
      </c>
      <c r="I421" s="208"/>
      <c r="J421" s="209">
        <f>ROUND(I421*H421,2)</f>
        <v>0</v>
      </c>
      <c r="K421" s="205" t="s">
        <v>21</v>
      </c>
      <c r="L421" s="62"/>
      <c r="M421" s="210" t="s">
        <v>21</v>
      </c>
      <c r="N421" s="211" t="s">
        <v>45</v>
      </c>
      <c r="O421" s="43"/>
      <c r="P421" s="212">
        <f>O421*H421</f>
        <v>0</v>
      </c>
      <c r="Q421" s="212">
        <v>0</v>
      </c>
      <c r="R421" s="212">
        <f>Q421*H421</f>
        <v>0</v>
      </c>
      <c r="S421" s="212">
        <v>0</v>
      </c>
      <c r="T421" s="213">
        <f>S421*H421</f>
        <v>0</v>
      </c>
      <c r="AR421" s="25" t="s">
        <v>375</v>
      </c>
      <c r="AT421" s="25" t="s">
        <v>311</v>
      </c>
      <c r="AU421" s="25" t="s">
        <v>82</v>
      </c>
      <c r="AY421" s="25" t="s">
        <v>308</v>
      </c>
      <c r="BE421" s="214">
        <f>IF(N421="základní",J421,0)</f>
        <v>0</v>
      </c>
      <c r="BF421" s="214">
        <f>IF(N421="snížená",J421,0)</f>
        <v>0</v>
      </c>
      <c r="BG421" s="214">
        <f>IF(N421="zákl. přenesená",J421,0)</f>
        <v>0</v>
      </c>
      <c r="BH421" s="214">
        <f>IF(N421="sníž. přenesená",J421,0)</f>
        <v>0</v>
      </c>
      <c r="BI421" s="214">
        <f>IF(N421="nulová",J421,0)</f>
        <v>0</v>
      </c>
      <c r="BJ421" s="25" t="s">
        <v>82</v>
      </c>
      <c r="BK421" s="214">
        <f>ROUND(I421*H421,2)</f>
        <v>0</v>
      </c>
      <c r="BL421" s="25" t="s">
        <v>375</v>
      </c>
      <c r="BM421" s="25" t="s">
        <v>3107</v>
      </c>
    </row>
    <row r="422" spans="2:65" s="1" customFormat="1" ht="22.5" customHeight="1">
      <c r="B422" s="42"/>
      <c r="C422" s="203" t="s">
        <v>2425</v>
      </c>
      <c r="D422" s="203" t="s">
        <v>311</v>
      </c>
      <c r="E422" s="204" t="s">
        <v>9604</v>
      </c>
      <c r="F422" s="205" t="s">
        <v>14812</v>
      </c>
      <c r="G422" s="206" t="s">
        <v>578</v>
      </c>
      <c r="H422" s="207">
        <v>1</v>
      </c>
      <c r="I422" s="208"/>
      <c r="J422" s="209">
        <f>ROUND(I422*H422,2)</f>
        <v>0</v>
      </c>
      <c r="K422" s="205" t="s">
        <v>21</v>
      </c>
      <c r="L422" s="62"/>
      <c r="M422" s="210" t="s">
        <v>21</v>
      </c>
      <c r="N422" s="211" t="s">
        <v>45</v>
      </c>
      <c r="O422" s="43"/>
      <c r="P422" s="212">
        <f>O422*H422</f>
        <v>0</v>
      </c>
      <c r="Q422" s="212">
        <v>0</v>
      </c>
      <c r="R422" s="212">
        <f>Q422*H422</f>
        <v>0</v>
      </c>
      <c r="S422" s="212">
        <v>0</v>
      </c>
      <c r="T422" s="213">
        <f>S422*H422</f>
        <v>0</v>
      </c>
      <c r="AR422" s="25" t="s">
        <v>375</v>
      </c>
      <c r="AT422" s="25" t="s">
        <v>311</v>
      </c>
      <c r="AU422" s="25" t="s">
        <v>82</v>
      </c>
      <c r="AY422" s="25" t="s">
        <v>308</v>
      </c>
      <c r="BE422" s="214">
        <f>IF(N422="základní",J422,0)</f>
        <v>0</v>
      </c>
      <c r="BF422" s="214">
        <f>IF(N422="snížená",J422,0)</f>
        <v>0</v>
      </c>
      <c r="BG422" s="214">
        <f>IF(N422="zákl. přenesená",J422,0)</f>
        <v>0</v>
      </c>
      <c r="BH422" s="214">
        <f>IF(N422="sníž. přenesená",J422,0)</f>
        <v>0</v>
      </c>
      <c r="BI422" s="214">
        <f>IF(N422="nulová",J422,0)</f>
        <v>0</v>
      </c>
      <c r="BJ422" s="25" t="s">
        <v>82</v>
      </c>
      <c r="BK422" s="214">
        <f>ROUND(I422*H422,2)</f>
        <v>0</v>
      </c>
      <c r="BL422" s="25" t="s">
        <v>375</v>
      </c>
      <c r="BM422" s="25" t="s">
        <v>3119</v>
      </c>
    </row>
    <row r="423" spans="2:65" s="1" customFormat="1" ht="27">
      <c r="B423" s="42"/>
      <c r="C423" s="64"/>
      <c r="D423" s="246" t="s">
        <v>1656</v>
      </c>
      <c r="E423" s="64"/>
      <c r="F423" s="290" t="s">
        <v>14813</v>
      </c>
      <c r="G423" s="64"/>
      <c r="H423" s="64"/>
      <c r="I423" s="173"/>
      <c r="J423" s="64"/>
      <c r="K423" s="64"/>
      <c r="L423" s="62"/>
      <c r="M423" s="291"/>
      <c r="N423" s="43"/>
      <c r="O423" s="43"/>
      <c r="P423" s="43"/>
      <c r="Q423" s="43"/>
      <c r="R423" s="43"/>
      <c r="S423" s="43"/>
      <c r="T423" s="79"/>
      <c r="AT423" s="25" t="s">
        <v>1656</v>
      </c>
      <c r="AU423" s="25" t="s">
        <v>82</v>
      </c>
    </row>
    <row r="424" spans="2:65" s="1" customFormat="1" ht="22.5" customHeight="1">
      <c r="B424" s="42"/>
      <c r="C424" s="203" t="s">
        <v>2429</v>
      </c>
      <c r="D424" s="203" t="s">
        <v>311</v>
      </c>
      <c r="E424" s="204" t="s">
        <v>9562</v>
      </c>
      <c r="F424" s="205" t="s">
        <v>14630</v>
      </c>
      <c r="G424" s="206" t="s">
        <v>578</v>
      </c>
      <c r="H424" s="207">
        <v>1</v>
      </c>
      <c r="I424" s="208"/>
      <c r="J424" s="209">
        <f>ROUND(I424*H424,2)</f>
        <v>0</v>
      </c>
      <c r="K424" s="205" t="s">
        <v>21</v>
      </c>
      <c r="L424" s="62"/>
      <c r="M424" s="210" t="s">
        <v>21</v>
      </c>
      <c r="N424" s="211" t="s">
        <v>45</v>
      </c>
      <c r="O424" s="43"/>
      <c r="P424" s="212">
        <f>O424*H424</f>
        <v>0</v>
      </c>
      <c r="Q424" s="212">
        <v>0</v>
      </c>
      <c r="R424" s="212">
        <f>Q424*H424</f>
        <v>0</v>
      </c>
      <c r="S424" s="212">
        <v>0</v>
      </c>
      <c r="T424" s="213">
        <f>S424*H424</f>
        <v>0</v>
      </c>
      <c r="AR424" s="25" t="s">
        <v>375</v>
      </c>
      <c r="AT424" s="25" t="s">
        <v>311</v>
      </c>
      <c r="AU424" s="25" t="s">
        <v>82</v>
      </c>
      <c r="AY424" s="25" t="s">
        <v>308</v>
      </c>
      <c r="BE424" s="214">
        <f>IF(N424="základní",J424,0)</f>
        <v>0</v>
      </c>
      <c r="BF424" s="214">
        <f>IF(N424="snížená",J424,0)</f>
        <v>0</v>
      </c>
      <c r="BG424" s="214">
        <f>IF(N424="zákl. přenesená",J424,0)</f>
        <v>0</v>
      </c>
      <c r="BH424" s="214">
        <f>IF(N424="sníž. přenesená",J424,0)</f>
        <v>0</v>
      </c>
      <c r="BI424" s="214">
        <f>IF(N424="nulová",J424,0)</f>
        <v>0</v>
      </c>
      <c r="BJ424" s="25" t="s">
        <v>82</v>
      </c>
      <c r="BK424" s="214">
        <f>ROUND(I424*H424,2)</f>
        <v>0</v>
      </c>
      <c r="BL424" s="25" t="s">
        <v>375</v>
      </c>
      <c r="BM424" s="25" t="s">
        <v>3129</v>
      </c>
    </row>
    <row r="425" spans="2:65" s="1" customFormat="1" ht="27">
      <c r="B425" s="42"/>
      <c r="C425" s="64"/>
      <c r="D425" s="246" t="s">
        <v>1656</v>
      </c>
      <c r="E425" s="64"/>
      <c r="F425" s="290" t="s">
        <v>14644</v>
      </c>
      <c r="G425" s="64"/>
      <c r="H425" s="64"/>
      <c r="I425" s="173"/>
      <c r="J425" s="64"/>
      <c r="K425" s="64"/>
      <c r="L425" s="62"/>
      <c r="M425" s="291"/>
      <c r="N425" s="43"/>
      <c r="O425" s="43"/>
      <c r="P425" s="43"/>
      <c r="Q425" s="43"/>
      <c r="R425" s="43"/>
      <c r="S425" s="43"/>
      <c r="T425" s="79"/>
      <c r="AT425" s="25" t="s">
        <v>1656</v>
      </c>
      <c r="AU425" s="25" t="s">
        <v>82</v>
      </c>
    </row>
    <row r="426" spans="2:65" s="1" customFormat="1" ht="22.5" customHeight="1">
      <c r="B426" s="42"/>
      <c r="C426" s="203" t="s">
        <v>2432</v>
      </c>
      <c r="D426" s="203" t="s">
        <v>311</v>
      </c>
      <c r="E426" s="204" t="s">
        <v>9606</v>
      </c>
      <c r="F426" s="205" t="s">
        <v>14814</v>
      </c>
      <c r="G426" s="206" t="s">
        <v>578</v>
      </c>
      <c r="H426" s="207">
        <v>1</v>
      </c>
      <c r="I426" s="208"/>
      <c r="J426" s="209">
        <f>ROUND(I426*H426,2)</f>
        <v>0</v>
      </c>
      <c r="K426" s="205" t="s">
        <v>21</v>
      </c>
      <c r="L426" s="62"/>
      <c r="M426" s="210" t="s">
        <v>21</v>
      </c>
      <c r="N426" s="211" t="s">
        <v>45</v>
      </c>
      <c r="O426" s="43"/>
      <c r="P426" s="212">
        <f>O426*H426</f>
        <v>0</v>
      </c>
      <c r="Q426" s="212">
        <v>0</v>
      </c>
      <c r="R426" s="212">
        <f>Q426*H426</f>
        <v>0</v>
      </c>
      <c r="S426" s="212">
        <v>0</v>
      </c>
      <c r="T426" s="213">
        <f>S426*H426</f>
        <v>0</v>
      </c>
      <c r="AR426" s="25" t="s">
        <v>375</v>
      </c>
      <c r="AT426" s="25" t="s">
        <v>311</v>
      </c>
      <c r="AU426" s="25" t="s">
        <v>82</v>
      </c>
      <c r="AY426" s="25" t="s">
        <v>308</v>
      </c>
      <c r="BE426" s="214">
        <f>IF(N426="základní",J426,0)</f>
        <v>0</v>
      </c>
      <c r="BF426" s="214">
        <f>IF(N426="snížená",J426,0)</f>
        <v>0</v>
      </c>
      <c r="BG426" s="214">
        <f>IF(N426="zákl. přenesená",J426,0)</f>
        <v>0</v>
      </c>
      <c r="BH426" s="214">
        <f>IF(N426="sníž. přenesená",J426,0)</f>
        <v>0</v>
      </c>
      <c r="BI426" s="214">
        <f>IF(N426="nulová",J426,0)</f>
        <v>0</v>
      </c>
      <c r="BJ426" s="25" t="s">
        <v>82</v>
      </c>
      <c r="BK426" s="214">
        <f>ROUND(I426*H426,2)</f>
        <v>0</v>
      </c>
      <c r="BL426" s="25" t="s">
        <v>375</v>
      </c>
      <c r="BM426" s="25" t="s">
        <v>3140</v>
      </c>
    </row>
    <row r="427" spans="2:65" s="1" customFormat="1" ht="22.5" customHeight="1">
      <c r="B427" s="42"/>
      <c r="C427" s="203" t="s">
        <v>2436</v>
      </c>
      <c r="D427" s="203" t="s">
        <v>311</v>
      </c>
      <c r="E427" s="204" t="s">
        <v>9608</v>
      </c>
      <c r="F427" s="205" t="s">
        <v>14815</v>
      </c>
      <c r="G427" s="206" t="s">
        <v>578</v>
      </c>
      <c r="H427" s="207">
        <v>1</v>
      </c>
      <c r="I427" s="208"/>
      <c r="J427" s="209">
        <f>ROUND(I427*H427,2)</f>
        <v>0</v>
      </c>
      <c r="K427" s="205" t="s">
        <v>21</v>
      </c>
      <c r="L427" s="62"/>
      <c r="M427" s="210" t="s">
        <v>21</v>
      </c>
      <c r="N427" s="211" t="s">
        <v>45</v>
      </c>
      <c r="O427" s="43"/>
      <c r="P427" s="212">
        <f>O427*H427</f>
        <v>0</v>
      </c>
      <c r="Q427" s="212">
        <v>0</v>
      </c>
      <c r="R427" s="212">
        <f>Q427*H427</f>
        <v>0</v>
      </c>
      <c r="S427" s="212">
        <v>0</v>
      </c>
      <c r="T427" s="213">
        <f>S427*H427</f>
        <v>0</v>
      </c>
      <c r="AR427" s="25" t="s">
        <v>375</v>
      </c>
      <c r="AT427" s="25" t="s">
        <v>311</v>
      </c>
      <c r="AU427" s="25" t="s">
        <v>82</v>
      </c>
      <c r="AY427" s="25" t="s">
        <v>308</v>
      </c>
      <c r="BE427" s="214">
        <f>IF(N427="základní",J427,0)</f>
        <v>0</v>
      </c>
      <c r="BF427" s="214">
        <f>IF(N427="snížená",J427,0)</f>
        <v>0</v>
      </c>
      <c r="BG427" s="214">
        <f>IF(N427="zákl. přenesená",J427,0)</f>
        <v>0</v>
      </c>
      <c r="BH427" s="214">
        <f>IF(N427="sníž. přenesená",J427,0)</f>
        <v>0</v>
      </c>
      <c r="BI427" s="214">
        <f>IF(N427="nulová",J427,0)</f>
        <v>0</v>
      </c>
      <c r="BJ427" s="25" t="s">
        <v>82</v>
      </c>
      <c r="BK427" s="214">
        <f>ROUND(I427*H427,2)</f>
        <v>0</v>
      </c>
      <c r="BL427" s="25" t="s">
        <v>375</v>
      </c>
      <c r="BM427" s="25" t="s">
        <v>3152</v>
      </c>
    </row>
    <row r="428" spans="2:65" s="1" customFormat="1" ht="22.5" customHeight="1">
      <c r="B428" s="42"/>
      <c r="C428" s="203" t="s">
        <v>2440</v>
      </c>
      <c r="D428" s="203" t="s">
        <v>311</v>
      </c>
      <c r="E428" s="204" t="s">
        <v>9610</v>
      </c>
      <c r="F428" s="205" t="s">
        <v>14816</v>
      </c>
      <c r="G428" s="206" t="s">
        <v>578</v>
      </c>
      <c r="H428" s="207">
        <v>1</v>
      </c>
      <c r="I428" s="208"/>
      <c r="J428" s="209">
        <f>ROUND(I428*H428,2)</f>
        <v>0</v>
      </c>
      <c r="K428" s="205" t="s">
        <v>21</v>
      </c>
      <c r="L428" s="62"/>
      <c r="M428" s="210" t="s">
        <v>21</v>
      </c>
      <c r="N428" s="211" t="s">
        <v>45</v>
      </c>
      <c r="O428" s="43"/>
      <c r="P428" s="212">
        <f>O428*H428</f>
        <v>0</v>
      </c>
      <c r="Q428" s="212">
        <v>0</v>
      </c>
      <c r="R428" s="212">
        <f>Q428*H428</f>
        <v>0</v>
      </c>
      <c r="S428" s="212">
        <v>0</v>
      </c>
      <c r="T428" s="213">
        <f>S428*H428</f>
        <v>0</v>
      </c>
      <c r="AR428" s="25" t="s">
        <v>375</v>
      </c>
      <c r="AT428" s="25" t="s">
        <v>311</v>
      </c>
      <c r="AU428" s="25" t="s">
        <v>82</v>
      </c>
      <c r="AY428" s="25" t="s">
        <v>308</v>
      </c>
      <c r="BE428" s="214">
        <f>IF(N428="základní",J428,0)</f>
        <v>0</v>
      </c>
      <c r="BF428" s="214">
        <f>IF(N428="snížená",J428,0)</f>
        <v>0</v>
      </c>
      <c r="BG428" s="214">
        <f>IF(N428="zákl. přenesená",J428,0)</f>
        <v>0</v>
      </c>
      <c r="BH428" s="214">
        <f>IF(N428="sníž. přenesená",J428,0)</f>
        <v>0</v>
      </c>
      <c r="BI428" s="214">
        <f>IF(N428="nulová",J428,0)</f>
        <v>0</v>
      </c>
      <c r="BJ428" s="25" t="s">
        <v>82</v>
      </c>
      <c r="BK428" s="214">
        <f>ROUND(I428*H428,2)</f>
        <v>0</v>
      </c>
      <c r="BL428" s="25" t="s">
        <v>375</v>
      </c>
      <c r="BM428" s="25" t="s">
        <v>3164</v>
      </c>
    </row>
    <row r="429" spans="2:65" s="1" customFormat="1" ht="27">
      <c r="B429" s="42"/>
      <c r="C429" s="64"/>
      <c r="D429" s="223" t="s">
        <v>1656</v>
      </c>
      <c r="E429" s="64"/>
      <c r="F429" s="292" t="s">
        <v>14817</v>
      </c>
      <c r="G429" s="64"/>
      <c r="H429" s="64"/>
      <c r="I429" s="173"/>
      <c r="J429" s="64"/>
      <c r="K429" s="64"/>
      <c r="L429" s="62"/>
      <c r="M429" s="291"/>
      <c r="N429" s="43"/>
      <c r="O429" s="43"/>
      <c r="P429" s="43"/>
      <c r="Q429" s="43"/>
      <c r="R429" s="43"/>
      <c r="S429" s="43"/>
      <c r="T429" s="79"/>
      <c r="AT429" s="25" t="s">
        <v>1656</v>
      </c>
      <c r="AU429" s="25" t="s">
        <v>82</v>
      </c>
    </row>
    <row r="430" spans="2:65" s="11" customFormat="1" ht="37.35" customHeight="1">
      <c r="B430" s="186"/>
      <c r="C430" s="187"/>
      <c r="D430" s="200" t="s">
        <v>73</v>
      </c>
      <c r="E430" s="296" t="s">
        <v>10193</v>
      </c>
      <c r="F430" s="296" t="s">
        <v>14818</v>
      </c>
      <c r="G430" s="187"/>
      <c r="H430" s="187"/>
      <c r="I430" s="190"/>
      <c r="J430" s="297">
        <f>BK430</f>
        <v>0</v>
      </c>
      <c r="K430" s="187"/>
      <c r="L430" s="192"/>
      <c r="M430" s="193"/>
      <c r="N430" s="194"/>
      <c r="O430" s="194"/>
      <c r="P430" s="195">
        <f>SUM(P431:P438)</f>
        <v>0</v>
      </c>
      <c r="Q430" s="194"/>
      <c r="R430" s="195">
        <f>SUM(R431:R438)</f>
        <v>0</v>
      </c>
      <c r="S430" s="194"/>
      <c r="T430" s="196">
        <f>SUM(T431:T438)</f>
        <v>0</v>
      </c>
      <c r="AR430" s="197" t="s">
        <v>84</v>
      </c>
      <c r="AT430" s="198" t="s">
        <v>73</v>
      </c>
      <c r="AU430" s="198" t="s">
        <v>74</v>
      </c>
      <c r="AY430" s="197" t="s">
        <v>308</v>
      </c>
      <c r="BK430" s="199">
        <f>SUM(BK431:BK438)</f>
        <v>0</v>
      </c>
    </row>
    <row r="431" spans="2:65" s="1" customFormat="1" ht="22.5" customHeight="1">
      <c r="B431" s="42"/>
      <c r="C431" s="203" t="s">
        <v>2446</v>
      </c>
      <c r="D431" s="203" t="s">
        <v>311</v>
      </c>
      <c r="E431" s="204" t="s">
        <v>9546</v>
      </c>
      <c r="F431" s="205" t="s">
        <v>14596</v>
      </c>
      <c r="G431" s="206" t="s">
        <v>578</v>
      </c>
      <c r="H431" s="207">
        <v>1</v>
      </c>
      <c r="I431" s="208"/>
      <c r="J431" s="209">
        <f>ROUND(I431*H431,2)</f>
        <v>0</v>
      </c>
      <c r="K431" s="205" t="s">
        <v>21</v>
      </c>
      <c r="L431" s="62"/>
      <c r="M431" s="210" t="s">
        <v>21</v>
      </c>
      <c r="N431" s="211" t="s">
        <v>45</v>
      </c>
      <c r="O431" s="43"/>
      <c r="P431" s="212">
        <f>O431*H431</f>
        <v>0</v>
      </c>
      <c r="Q431" s="212">
        <v>0</v>
      </c>
      <c r="R431" s="212">
        <f>Q431*H431</f>
        <v>0</v>
      </c>
      <c r="S431" s="212">
        <v>0</v>
      </c>
      <c r="T431" s="213">
        <f>S431*H431</f>
        <v>0</v>
      </c>
      <c r="AR431" s="25" t="s">
        <v>375</v>
      </c>
      <c r="AT431" s="25" t="s">
        <v>311</v>
      </c>
      <c r="AU431" s="25" t="s">
        <v>82</v>
      </c>
      <c r="AY431" s="25" t="s">
        <v>308</v>
      </c>
      <c r="BE431" s="214">
        <f>IF(N431="základní",J431,0)</f>
        <v>0</v>
      </c>
      <c r="BF431" s="214">
        <f>IF(N431="snížená",J431,0)</f>
        <v>0</v>
      </c>
      <c r="BG431" s="214">
        <f>IF(N431="zákl. přenesená",J431,0)</f>
        <v>0</v>
      </c>
      <c r="BH431" s="214">
        <f>IF(N431="sníž. přenesená",J431,0)</f>
        <v>0</v>
      </c>
      <c r="BI431" s="214">
        <f>IF(N431="nulová",J431,0)</f>
        <v>0</v>
      </c>
      <c r="BJ431" s="25" t="s">
        <v>82</v>
      </c>
      <c r="BK431" s="214">
        <f>ROUND(I431*H431,2)</f>
        <v>0</v>
      </c>
      <c r="BL431" s="25" t="s">
        <v>375</v>
      </c>
      <c r="BM431" s="25" t="s">
        <v>3177</v>
      </c>
    </row>
    <row r="432" spans="2:65" s="1" customFormat="1" ht="27">
      <c r="B432" s="42"/>
      <c r="C432" s="64"/>
      <c r="D432" s="246" t="s">
        <v>1656</v>
      </c>
      <c r="E432" s="64"/>
      <c r="F432" s="290" t="s">
        <v>14598</v>
      </c>
      <c r="G432" s="64"/>
      <c r="H432" s="64"/>
      <c r="I432" s="173"/>
      <c r="J432" s="64"/>
      <c r="K432" s="64"/>
      <c r="L432" s="62"/>
      <c r="M432" s="291"/>
      <c r="N432" s="43"/>
      <c r="O432" s="43"/>
      <c r="P432" s="43"/>
      <c r="Q432" s="43"/>
      <c r="R432" s="43"/>
      <c r="S432" s="43"/>
      <c r="T432" s="79"/>
      <c r="AT432" s="25" t="s">
        <v>1656</v>
      </c>
      <c r="AU432" s="25" t="s">
        <v>82</v>
      </c>
    </row>
    <row r="433" spans="2:65" s="1" customFormat="1" ht="22.5" customHeight="1">
      <c r="B433" s="42"/>
      <c r="C433" s="203" t="s">
        <v>2450</v>
      </c>
      <c r="D433" s="203" t="s">
        <v>311</v>
      </c>
      <c r="E433" s="204" t="s">
        <v>9546</v>
      </c>
      <c r="F433" s="205" t="s">
        <v>14596</v>
      </c>
      <c r="G433" s="206" t="s">
        <v>578</v>
      </c>
      <c r="H433" s="207">
        <v>1</v>
      </c>
      <c r="I433" s="208"/>
      <c r="J433" s="209">
        <f>ROUND(I433*H433,2)</f>
        <v>0</v>
      </c>
      <c r="K433" s="205" t="s">
        <v>21</v>
      </c>
      <c r="L433" s="62"/>
      <c r="M433" s="210" t="s">
        <v>21</v>
      </c>
      <c r="N433" s="211" t="s">
        <v>45</v>
      </c>
      <c r="O433" s="43"/>
      <c r="P433" s="212">
        <f>O433*H433</f>
        <v>0</v>
      </c>
      <c r="Q433" s="212">
        <v>0</v>
      </c>
      <c r="R433" s="212">
        <f>Q433*H433</f>
        <v>0</v>
      </c>
      <c r="S433" s="212">
        <v>0</v>
      </c>
      <c r="T433" s="213">
        <f>S433*H433</f>
        <v>0</v>
      </c>
      <c r="AR433" s="25" t="s">
        <v>375</v>
      </c>
      <c r="AT433" s="25" t="s">
        <v>311</v>
      </c>
      <c r="AU433" s="25" t="s">
        <v>82</v>
      </c>
      <c r="AY433" s="25" t="s">
        <v>308</v>
      </c>
      <c r="BE433" s="214">
        <f>IF(N433="základní",J433,0)</f>
        <v>0</v>
      </c>
      <c r="BF433" s="214">
        <f>IF(N433="snížená",J433,0)</f>
        <v>0</v>
      </c>
      <c r="BG433" s="214">
        <f>IF(N433="zákl. přenesená",J433,0)</f>
        <v>0</v>
      </c>
      <c r="BH433" s="214">
        <f>IF(N433="sníž. přenesená",J433,0)</f>
        <v>0</v>
      </c>
      <c r="BI433" s="214">
        <f>IF(N433="nulová",J433,0)</f>
        <v>0</v>
      </c>
      <c r="BJ433" s="25" t="s">
        <v>82</v>
      </c>
      <c r="BK433" s="214">
        <f>ROUND(I433*H433,2)</f>
        <v>0</v>
      </c>
      <c r="BL433" s="25" t="s">
        <v>375</v>
      </c>
      <c r="BM433" s="25" t="s">
        <v>3186</v>
      </c>
    </row>
    <row r="434" spans="2:65" s="1" customFormat="1" ht="27">
      <c r="B434" s="42"/>
      <c r="C434" s="64"/>
      <c r="D434" s="246" t="s">
        <v>1656</v>
      </c>
      <c r="E434" s="64"/>
      <c r="F434" s="290" t="s">
        <v>14819</v>
      </c>
      <c r="G434" s="64"/>
      <c r="H434" s="64"/>
      <c r="I434" s="173"/>
      <c r="J434" s="64"/>
      <c r="K434" s="64"/>
      <c r="L434" s="62"/>
      <c r="M434" s="291"/>
      <c r="N434" s="43"/>
      <c r="O434" s="43"/>
      <c r="P434" s="43"/>
      <c r="Q434" s="43"/>
      <c r="R434" s="43"/>
      <c r="S434" s="43"/>
      <c r="T434" s="79"/>
      <c r="AT434" s="25" t="s">
        <v>1656</v>
      </c>
      <c r="AU434" s="25" t="s">
        <v>82</v>
      </c>
    </row>
    <row r="435" spans="2:65" s="1" customFormat="1" ht="22.5" customHeight="1">
      <c r="B435" s="42"/>
      <c r="C435" s="203" t="s">
        <v>2456</v>
      </c>
      <c r="D435" s="203" t="s">
        <v>311</v>
      </c>
      <c r="E435" s="204" t="s">
        <v>9612</v>
      </c>
      <c r="F435" s="205" t="s">
        <v>14820</v>
      </c>
      <c r="G435" s="206" t="s">
        <v>578</v>
      </c>
      <c r="H435" s="207">
        <v>1</v>
      </c>
      <c r="I435" s="208"/>
      <c r="J435" s="209">
        <f>ROUND(I435*H435,2)</f>
        <v>0</v>
      </c>
      <c r="K435" s="205" t="s">
        <v>21</v>
      </c>
      <c r="L435" s="62"/>
      <c r="M435" s="210" t="s">
        <v>21</v>
      </c>
      <c r="N435" s="211" t="s">
        <v>45</v>
      </c>
      <c r="O435" s="43"/>
      <c r="P435" s="212">
        <f>O435*H435</f>
        <v>0</v>
      </c>
      <c r="Q435" s="212">
        <v>0</v>
      </c>
      <c r="R435" s="212">
        <f>Q435*H435</f>
        <v>0</v>
      </c>
      <c r="S435" s="212">
        <v>0</v>
      </c>
      <c r="T435" s="213">
        <f>S435*H435</f>
        <v>0</v>
      </c>
      <c r="AR435" s="25" t="s">
        <v>375</v>
      </c>
      <c r="AT435" s="25" t="s">
        <v>311</v>
      </c>
      <c r="AU435" s="25" t="s">
        <v>82</v>
      </c>
      <c r="AY435" s="25" t="s">
        <v>308</v>
      </c>
      <c r="BE435" s="214">
        <f>IF(N435="základní",J435,0)</f>
        <v>0</v>
      </c>
      <c r="BF435" s="214">
        <f>IF(N435="snížená",J435,0)</f>
        <v>0</v>
      </c>
      <c r="BG435" s="214">
        <f>IF(N435="zákl. přenesená",J435,0)</f>
        <v>0</v>
      </c>
      <c r="BH435" s="214">
        <f>IF(N435="sníž. přenesená",J435,0)</f>
        <v>0</v>
      </c>
      <c r="BI435" s="214">
        <f>IF(N435="nulová",J435,0)</f>
        <v>0</v>
      </c>
      <c r="BJ435" s="25" t="s">
        <v>82</v>
      </c>
      <c r="BK435" s="214">
        <f>ROUND(I435*H435,2)</f>
        <v>0</v>
      </c>
      <c r="BL435" s="25" t="s">
        <v>375</v>
      </c>
      <c r="BM435" s="25" t="s">
        <v>3194</v>
      </c>
    </row>
    <row r="436" spans="2:65" s="1" customFormat="1" ht="27">
      <c r="B436" s="42"/>
      <c r="C436" s="64"/>
      <c r="D436" s="246" t="s">
        <v>1656</v>
      </c>
      <c r="E436" s="64"/>
      <c r="F436" s="290" t="s">
        <v>14813</v>
      </c>
      <c r="G436" s="64"/>
      <c r="H436" s="64"/>
      <c r="I436" s="173"/>
      <c r="J436" s="64"/>
      <c r="K436" s="64"/>
      <c r="L436" s="62"/>
      <c r="M436" s="291"/>
      <c r="N436" s="43"/>
      <c r="O436" s="43"/>
      <c r="P436" s="43"/>
      <c r="Q436" s="43"/>
      <c r="R436" s="43"/>
      <c r="S436" s="43"/>
      <c r="T436" s="79"/>
      <c r="AT436" s="25" t="s">
        <v>1656</v>
      </c>
      <c r="AU436" s="25" t="s">
        <v>82</v>
      </c>
    </row>
    <row r="437" spans="2:65" s="1" customFormat="1" ht="22.5" customHeight="1">
      <c r="B437" s="42"/>
      <c r="C437" s="203" t="s">
        <v>2458</v>
      </c>
      <c r="D437" s="203" t="s">
        <v>311</v>
      </c>
      <c r="E437" s="204" t="s">
        <v>9614</v>
      </c>
      <c r="F437" s="205" t="s">
        <v>14821</v>
      </c>
      <c r="G437" s="206" t="s">
        <v>578</v>
      </c>
      <c r="H437" s="207">
        <v>1</v>
      </c>
      <c r="I437" s="208"/>
      <c r="J437" s="209">
        <f>ROUND(I437*H437,2)</f>
        <v>0</v>
      </c>
      <c r="K437" s="205" t="s">
        <v>21</v>
      </c>
      <c r="L437" s="62"/>
      <c r="M437" s="210" t="s">
        <v>21</v>
      </c>
      <c r="N437" s="211" t="s">
        <v>45</v>
      </c>
      <c r="O437" s="43"/>
      <c r="P437" s="212">
        <f>O437*H437</f>
        <v>0</v>
      </c>
      <c r="Q437" s="212">
        <v>0</v>
      </c>
      <c r="R437" s="212">
        <f>Q437*H437</f>
        <v>0</v>
      </c>
      <c r="S437" s="212">
        <v>0</v>
      </c>
      <c r="T437" s="213">
        <f>S437*H437</f>
        <v>0</v>
      </c>
      <c r="AR437" s="25" t="s">
        <v>375</v>
      </c>
      <c r="AT437" s="25" t="s">
        <v>311</v>
      </c>
      <c r="AU437" s="25" t="s">
        <v>82</v>
      </c>
      <c r="AY437" s="25" t="s">
        <v>308</v>
      </c>
      <c r="BE437" s="214">
        <f>IF(N437="základní",J437,0)</f>
        <v>0</v>
      </c>
      <c r="BF437" s="214">
        <f>IF(N437="snížená",J437,0)</f>
        <v>0</v>
      </c>
      <c r="BG437" s="214">
        <f>IF(N437="zákl. přenesená",J437,0)</f>
        <v>0</v>
      </c>
      <c r="BH437" s="214">
        <f>IF(N437="sníž. přenesená",J437,0)</f>
        <v>0</v>
      </c>
      <c r="BI437" s="214">
        <f>IF(N437="nulová",J437,0)</f>
        <v>0</v>
      </c>
      <c r="BJ437" s="25" t="s">
        <v>82</v>
      </c>
      <c r="BK437" s="214">
        <f>ROUND(I437*H437,2)</f>
        <v>0</v>
      </c>
      <c r="BL437" s="25" t="s">
        <v>375</v>
      </c>
      <c r="BM437" s="25" t="s">
        <v>3202</v>
      </c>
    </row>
    <row r="438" spans="2:65" s="1" customFormat="1" ht="27">
      <c r="B438" s="42"/>
      <c r="C438" s="64"/>
      <c r="D438" s="223" t="s">
        <v>1656</v>
      </c>
      <c r="E438" s="64"/>
      <c r="F438" s="292" t="s">
        <v>14676</v>
      </c>
      <c r="G438" s="64"/>
      <c r="H438" s="64"/>
      <c r="I438" s="173"/>
      <c r="J438" s="64"/>
      <c r="K438" s="64"/>
      <c r="L438" s="62"/>
      <c r="M438" s="291"/>
      <c r="N438" s="43"/>
      <c r="O438" s="43"/>
      <c r="P438" s="43"/>
      <c r="Q438" s="43"/>
      <c r="R438" s="43"/>
      <c r="S438" s="43"/>
      <c r="T438" s="79"/>
      <c r="AT438" s="25" t="s">
        <v>1656</v>
      </c>
      <c r="AU438" s="25" t="s">
        <v>82</v>
      </c>
    </row>
    <row r="439" spans="2:65" s="11" customFormat="1" ht="37.35" customHeight="1">
      <c r="B439" s="186"/>
      <c r="C439" s="187"/>
      <c r="D439" s="200" t="s">
        <v>73</v>
      </c>
      <c r="E439" s="296" t="s">
        <v>10317</v>
      </c>
      <c r="F439" s="296" t="s">
        <v>14822</v>
      </c>
      <c r="G439" s="187"/>
      <c r="H439" s="187"/>
      <c r="I439" s="190"/>
      <c r="J439" s="297">
        <f>BK439</f>
        <v>0</v>
      </c>
      <c r="K439" s="187"/>
      <c r="L439" s="192"/>
      <c r="M439" s="193"/>
      <c r="N439" s="194"/>
      <c r="O439" s="194"/>
      <c r="P439" s="195">
        <f>SUM(P440:P447)</f>
        <v>0</v>
      </c>
      <c r="Q439" s="194"/>
      <c r="R439" s="195">
        <f>SUM(R440:R447)</f>
        <v>0</v>
      </c>
      <c r="S439" s="194"/>
      <c r="T439" s="196">
        <f>SUM(T440:T447)</f>
        <v>0</v>
      </c>
      <c r="AR439" s="197" t="s">
        <v>84</v>
      </c>
      <c r="AT439" s="198" t="s">
        <v>73</v>
      </c>
      <c r="AU439" s="198" t="s">
        <v>74</v>
      </c>
      <c r="AY439" s="197" t="s">
        <v>308</v>
      </c>
      <c r="BK439" s="199">
        <f>SUM(BK440:BK447)</f>
        <v>0</v>
      </c>
    </row>
    <row r="440" spans="2:65" s="1" customFormat="1" ht="22.5" customHeight="1">
      <c r="B440" s="42"/>
      <c r="C440" s="203" t="s">
        <v>2464</v>
      </c>
      <c r="D440" s="203" t="s">
        <v>311</v>
      </c>
      <c r="E440" s="204" t="s">
        <v>5874</v>
      </c>
      <c r="F440" s="205" t="s">
        <v>14699</v>
      </c>
      <c r="G440" s="206" t="s">
        <v>578</v>
      </c>
      <c r="H440" s="207">
        <v>4</v>
      </c>
      <c r="I440" s="208"/>
      <c r="J440" s="209">
        <f>ROUND(I440*H440,2)</f>
        <v>0</v>
      </c>
      <c r="K440" s="205" t="s">
        <v>21</v>
      </c>
      <c r="L440" s="62"/>
      <c r="M440" s="210" t="s">
        <v>21</v>
      </c>
      <c r="N440" s="211" t="s">
        <v>45</v>
      </c>
      <c r="O440" s="43"/>
      <c r="P440" s="212">
        <f>O440*H440</f>
        <v>0</v>
      </c>
      <c r="Q440" s="212">
        <v>0</v>
      </c>
      <c r="R440" s="212">
        <f>Q440*H440</f>
        <v>0</v>
      </c>
      <c r="S440" s="212">
        <v>0</v>
      </c>
      <c r="T440" s="213">
        <f>S440*H440</f>
        <v>0</v>
      </c>
      <c r="AR440" s="25" t="s">
        <v>375</v>
      </c>
      <c r="AT440" s="25" t="s">
        <v>311</v>
      </c>
      <c r="AU440" s="25" t="s">
        <v>82</v>
      </c>
      <c r="AY440" s="25" t="s">
        <v>308</v>
      </c>
      <c r="BE440" s="214">
        <f>IF(N440="základní",J440,0)</f>
        <v>0</v>
      </c>
      <c r="BF440" s="214">
        <f>IF(N440="snížená",J440,0)</f>
        <v>0</v>
      </c>
      <c r="BG440" s="214">
        <f>IF(N440="zákl. přenesená",J440,0)</f>
        <v>0</v>
      </c>
      <c r="BH440" s="214">
        <f>IF(N440="sníž. přenesená",J440,0)</f>
        <v>0</v>
      </c>
      <c r="BI440" s="214">
        <f>IF(N440="nulová",J440,0)</f>
        <v>0</v>
      </c>
      <c r="BJ440" s="25" t="s">
        <v>82</v>
      </c>
      <c r="BK440" s="214">
        <f>ROUND(I440*H440,2)</f>
        <v>0</v>
      </c>
      <c r="BL440" s="25" t="s">
        <v>375</v>
      </c>
      <c r="BM440" s="25" t="s">
        <v>3210</v>
      </c>
    </row>
    <row r="441" spans="2:65" s="1" customFormat="1" ht="27">
      <c r="B441" s="42"/>
      <c r="C441" s="64"/>
      <c r="D441" s="246" t="s">
        <v>1656</v>
      </c>
      <c r="E441" s="64"/>
      <c r="F441" s="290" t="s">
        <v>14714</v>
      </c>
      <c r="G441" s="64"/>
      <c r="H441" s="64"/>
      <c r="I441" s="173"/>
      <c r="J441" s="64"/>
      <c r="K441" s="64"/>
      <c r="L441" s="62"/>
      <c r="M441" s="291"/>
      <c r="N441" s="43"/>
      <c r="O441" s="43"/>
      <c r="P441" s="43"/>
      <c r="Q441" s="43"/>
      <c r="R441" s="43"/>
      <c r="S441" s="43"/>
      <c r="T441" s="79"/>
      <c r="AT441" s="25" t="s">
        <v>1656</v>
      </c>
      <c r="AU441" s="25" t="s">
        <v>82</v>
      </c>
    </row>
    <row r="442" spans="2:65" s="1" customFormat="1" ht="22.5" customHeight="1">
      <c r="B442" s="42"/>
      <c r="C442" s="203" t="s">
        <v>2469</v>
      </c>
      <c r="D442" s="203" t="s">
        <v>311</v>
      </c>
      <c r="E442" s="204" t="s">
        <v>9555</v>
      </c>
      <c r="F442" s="205" t="s">
        <v>14618</v>
      </c>
      <c r="G442" s="206" t="s">
        <v>578</v>
      </c>
      <c r="H442" s="207">
        <v>4</v>
      </c>
      <c r="I442" s="208"/>
      <c r="J442" s="209">
        <f>ROUND(I442*H442,2)</f>
        <v>0</v>
      </c>
      <c r="K442" s="205" t="s">
        <v>21</v>
      </c>
      <c r="L442" s="62"/>
      <c r="M442" s="210" t="s">
        <v>21</v>
      </c>
      <c r="N442" s="211" t="s">
        <v>45</v>
      </c>
      <c r="O442" s="43"/>
      <c r="P442" s="212">
        <f>O442*H442</f>
        <v>0</v>
      </c>
      <c r="Q442" s="212">
        <v>0</v>
      </c>
      <c r="R442" s="212">
        <f>Q442*H442</f>
        <v>0</v>
      </c>
      <c r="S442" s="212">
        <v>0</v>
      </c>
      <c r="T442" s="213">
        <f>S442*H442</f>
        <v>0</v>
      </c>
      <c r="AR442" s="25" t="s">
        <v>375</v>
      </c>
      <c r="AT442" s="25" t="s">
        <v>311</v>
      </c>
      <c r="AU442" s="25" t="s">
        <v>82</v>
      </c>
      <c r="AY442" s="25" t="s">
        <v>308</v>
      </c>
      <c r="BE442" s="214">
        <f>IF(N442="základní",J442,0)</f>
        <v>0</v>
      </c>
      <c r="BF442" s="214">
        <f>IF(N442="snížená",J442,0)</f>
        <v>0</v>
      </c>
      <c r="BG442" s="214">
        <f>IF(N442="zákl. přenesená",J442,0)</f>
        <v>0</v>
      </c>
      <c r="BH442" s="214">
        <f>IF(N442="sníž. přenesená",J442,0)</f>
        <v>0</v>
      </c>
      <c r="BI442" s="214">
        <f>IF(N442="nulová",J442,0)</f>
        <v>0</v>
      </c>
      <c r="BJ442" s="25" t="s">
        <v>82</v>
      </c>
      <c r="BK442" s="214">
        <f>ROUND(I442*H442,2)</f>
        <v>0</v>
      </c>
      <c r="BL442" s="25" t="s">
        <v>375</v>
      </c>
      <c r="BM442" s="25" t="s">
        <v>3218</v>
      </c>
    </row>
    <row r="443" spans="2:65" s="1" customFormat="1" ht="27">
      <c r="B443" s="42"/>
      <c r="C443" s="64"/>
      <c r="D443" s="246" t="s">
        <v>1656</v>
      </c>
      <c r="E443" s="64"/>
      <c r="F443" s="290" t="s">
        <v>14619</v>
      </c>
      <c r="G443" s="64"/>
      <c r="H443" s="64"/>
      <c r="I443" s="173"/>
      <c r="J443" s="64"/>
      <c r="K443" s="64"/>
      <c r="L443" s="62"/>
      <c r="M443" s="291"/>
      <c r="N443" s="43"/>
      <c r="O443" s="43"/>
      <c r="P443" s="43"/>
      <c r="Q443" s="43"/>
      <c r="R443" s="43"/>
      <c r="S443" s="43"/>
      <c r="T443" s="79"/>
      <c r="AT443" s="25" t="s">
        <v>1656</v>
      </c>
      <c r="AU443" s="25" t="s">
        <v>82</v>
      </c>
    </row>
    <row r="444" spans="2:65" s="1" customFormat="1" ht="22.5" customHeight="1">
      <c r="B444" s="42"/>
      <c r="C444" s="203" t="s">
        <v>2473</v>
      </c>
      <c r="D444" s="203" t="s">
        <v>311</v>
      </c>
      <c r="E444" s="204" t="s">
        <v>9562</v>
      </c>
      <c r="F444" s="205" t="s">
        <v>14630</v>
      </c>
      <c r="G444" s="206" t="s">
        <v>578</v>
      </c>
      <c r="H444" s="207">
        <v>1</v>
      </c>
      <c r="I444" s="208"/>
      <c r="J444" s="209">
        <f>ROUND(I444*H444,2)</f>
        <v>0</v>
      </c>
      <c r="K444" s="205" t="s">
        <v>21</v>
      </c>
      <c r="L444" s="62"/>
      <c r="M444" s="210" t="s">
        <v>21</v>
      </c>
      <c r="N444" s="211" t="s">
        <v>45</v>
      </c>
      <c r="O444" s="43"/>
      <c r="P444" s="212">
        <f>O444*H444</f>
        <v>0</v>
      </c>
      <c r="Q444" s="212">
        <v>0</v>
      </c>
      <c r="R444" s="212">
        <f>Q444*H444</f>
        <v>0</v>
      </c>
      <c r="S444" s="212">
        <v>0</v>
      </c>
      <c r="T444" s="213">
        <f>S444*H444</f>
        <v>0</v>
      </c>
      <c r="AR444" s="25" t="s">
        <v>375</v>
      </c>
      <c r="AT444" s="25" t="s">
        <v>311</v>
      </c>
      <c r="AU444" s="25" t="s">
        <v>82</v>
      </c>
      <c r="AY444" s="25" t="s">
        <v>308</v>
      </c>
      <c r="BE444" s="214">
        <f>IF(N444="základní",J444,0)</f>
        <v>0</v>
      </c>
      <c r="BF444" s="214">
        <f>IF(N444="snížená",J444,0)</f>
        <v>0</v>
      </c>
      <c r="BG444" s="214">
        <f>IF(N444="zákl. přenesená",J444,0)</f>
        <v>0</v>
      </c>
      <c r="BH444" s="214">
        <f>IF(N444="sníž. přenesená",J444,0)</f>
        <v>0</v>
      </c>
      <c r="BI444" s="214">
        <f>IF(N444="nulová",J444,0)</f>
        <v>0</v>
      </c>
      <c r="BJ444" s="25" t="s">
        <v>82</v>
      </c>
      <c r="BK444" s="214">
        <f>ROUND(I444*H444,2)</f>
        <v>0</v>
      </c>
      <c r="BL444" s="25" t="s">
        <v>375</v>
      </c>
      <c r="BM444" s="25" t="s">
        <v>3226</v>
      </c>
    </row>
    <row r="445" spans="2:65" s="1" customFormat="1" ht="27">
      <c r="B445" s="42"/>
      <c r="C445" s="64"/>
      <c r="D445" s="246" t="s">
        <v>1656</v>
      </c>
      <c r="E445" s="64"/>
      <c r="F445" s="290" t="s">
        <v>14644</v>
      </c>
      <c r="G445" s="64"/>
      <c r="H445" s="64"/>
      <c r="I445" s="173"/>
      <c r="J445" s="64"/>
      <c r="K445" s="64"/>
      <c r="L445" s="62"/>
      <c r="M445" s="291"/>
      <c r="N445" s="43"/>
      <c r="O445" s="43"/>
      <c r="P445" s="43"/>
      <c r="Q445" s="43"/>
      <c r="R445" s="43"/>
      <c r="S445" s="43"/>
      <c r="T445" s="79"/>
      <c r="AT445" s="25" t="s">
        <v>1656</v>
      </c>
      <c r="AU445" s="25" t="s">
        <v>82</v>
      </c>
    </row>
    <row r="446" spans="2:65" s="1" customFormat="1" ht="22.5" customHeight="1">
      <c r="B446" s="42"/>
      <c r="C446" s="203" t="s">
        <v>2478</v>
      </c>
      <c r="D446" s="203" t="s">
        <v>311</v>
      </c>
      <c r="E446" s="204" t="s">
        <v>9612</v>
      </c>
      <c r="F446" s="205" t="s">
        <v>14820</v>
      </c>
      <c r="G446" s="206" t="s">
        <v>578</v>
      </c>
      <c r="H446" s="207">
        <v>2</v>
      </c>
      <c r="I446" s="208"/>
      <c r="J446" s="209">
        <f>ROUND(I446*H446,2)</f>
        <v>0</v>
      </c>
      <c r="K446" s="205" t="s">
        <v>21</v>
      </c>
      <c r="L446" s="62"/>
      <c r="M446" s="210" t="s">
        <v>21</v>
      </c>
      <c r="N446" s="211" t="s">
        <v>45</v>
      </c>
      <c r="O446" s="43"/>
      <c r="P446" s="212">
        <f>O446*H446</f>
        <v>0</v>
      </c>
      <c r="Q446" s="212">
        <v>0</v>
      </c>
      <c r="R446" s="212">
        <f>Q446*H446</f>
        <v>0</v>
      </c>
      <c r="S446" s="212">
        <v>0</v>
      </c>
      <c r="T446" s="213">
        <f>S446*H446</f>
        <v>0</v>
      </c>
      <c r="AR446" s="25" t="s">
        <v>375</v>
      </c>
      <c r="AT446" s="25" t="s">
        <v>311</v>
      </c>
      <c r="AU446" s="25" t="s">
        <v>82</v>
      </c>
      <c r="AY446" s="25" t="s">
        <v>308</v>
      </c>
      <c r="BE446" s="214">
        <f>IF(N446="základní",J446,0)</f>
        <v>0</v>
      </c>
      <c r="BF446" s="214">
        <f>IF(N446="snížená",J446,0)</f>
        <v>0</v>
      </c>
      <c r="BG446" s="214">
        <f>IF(N446="zákl. přenesená",J446,0)</f>
        <v>0</v>
      </c>
      <c r="BH446" s="214">
        <f>IF(N446="sníž. přenesená",J446,0)</f>
        <v>0</v>
      </c>
      <c r="BI446" s="214">
        <f>IF(N446="nulová",J446,0)</f>
        <v>0</v>
      </c>
      <c r="BJ446" s="25" t="s">
        <v>82</v>
      </c>
      <c r="BK446" s="214">
        <f>ROUND(I446*H446,2)</f>
        <v>0</v>
      </c>
      <c r="BL446" s="25" t="s">
        <v>375</v>
      </c>
      <c r="BM446" s="25" t="s">
        <v>3234</v>
      </c>
    </row>
    <row r="447" spans="2:65" s="1" customFormat="1" ht="27">
      <c r="B447" s="42"/>
      <c r="C447" s="64"/>
      <c r="D447" s="223" t="s">
        <v>1656</v>
      </c>
      <c r="E447" s="64"/>
      <c r="F447" s="292" t="s">
        <v>14823</v>
      </c>
      <c r="G447" s="64"/>
      <c r="H447" s="64"/>
      <c r="I447" s="173"/>
      <c r="J447" s="64"/>
      <c r="K447" s="64"/>
      <c r="L447" s="62"/>
      <c r="M447" s="291"/>
      <c r="N447" s="43"/>
      <c r="O447" s="43"/>
      <c r="P447" s="43"/>
      <c r="Q447" s="43"/>
      <c r="R447" s="43"/>
      <c r="S447" s="43"/>
      <c r="T447" s="79"/>
      <c r="AT447" s="25" t="s">
        <v>1656</v>
      </c>
      <c r="AU447" s="25" t="s">
        <v>82</v>
      </c>
    </row>
    <row r="448" spans="2:65" s="11" customFormat="1" ht="37.35" customHeight="1">
      <c r="B448" s="186"/>
      <c r="C448" s="187"/>
      <c r="D448" s="200" t="s">
        <v>73</v>
      </c>
      <c r="E448" s="296" t="s">
        <v>10178</v>
      </c>
      <c r="F448" s="296" t="s">
        <v>14806</v>
      </c>
      <c r="G448" s="187"/>
      <c r="H448" s="187"/>
      <c r="I448" s="190"/>
      <c r="J448" s="297">
        <f>BK448</f>
        <v>0</v>
      </c>
      <c r="K448" s="187"/>
      <c r="L448" s="192"/>
      <c r="M448" s="193"/>
      <c r="N448" s="194"/>
      <c r="O448" s="194"/>
      <c r="P448" s="195">
        <f>SUM(P449:P462)</f>
        <v>0</v>
      </c>
      <c r="Q448" s="194"/>
      <c r="R448" s="195">
        <f>SUM(R449:R462)</f>
        <v>0</v>
      </c>
      <c r="S448" s="194"/>
      <c r="T448" s="196">
        <f>SUM(T449:T462)</f>
        <v>0</v>
      </c>
      <c r="AR448" s="197" t="s">
        <v>84</v>
      </c>
      <c r="AT448" s="198" t="s">
        <v>73</v>
      </c>
      <c r="AU448" s="198" t="s">
        <v>74</v>
      </c>
      <c r="AY448" s="197" t="s">
        <v>308</v>
      </c>
      <c r="BK448" s="199">
        <f>SUM(BK449:BK462)</f>
        <v>0</v>
      </c>
    </row>
    <row r="449" spans="2:65" s="1" customFormat="1" ht="22.5" customHeight="1">
      <c r="B449" s="42"/>
      <c r="C449" s="203" t="s">
        <v>2482</v>
      </c>
      <c r="D449" s="203" t="s">
        <v>311</v>
      </c>
      <c r="E449" s="204" t="s">
        <v>6014</v>
      </c>
      <c r="F449" s="205" t="s">
        <v>14807</v>
      </c>
      <c r="G449" s="206" t="s">
        <v>578</v>
      </c>
      <c r="H449" s="207">
        <v>1</v>
      </c>
      <c r="I449" s="208"/>
      <c r="J449" s="209">
        <f>ROUND(I449*H449,2)</f>
        <v>0</v>
      </c>
      <c r="K449" s="205" t="s">
        <v>21</v>
      </c>
      <c r="L449" s="62"/>
      <c r="M449" s="210" t="s">
        <v>21</v>
      </c>
      <c r="N449" s="211" t="s">
        <v>45</v>
      </c>
      <c r="O449" s="43"/>
      <c r="P449" s="212">
        <f>O449*H449</f>
        <v>0</v>
      </c>
      <c r="Q449" s="212">
        <v>0</v>
      </c>
      <c r="R449" s="212">
        <f>Q449*H449</f>
        <v>0</v>
      </c>
      <c r="S449" s="212">
        <v>0</v>
      </c>
      <c r="T449" s="213">
        <f>S449*H449</f>
        <v>0</v>
      </c>
      <c r="AR449" s="25" t="s">
        <v>375</v>
      </c>
      <c r="AT449" s="25" t="s">
        <v>311</v>
      </c>
      <c r="AU449" s="25" t="s">
        <v>82</v>
      </c>
      <c r="AY449" s="25" t="s">
        <v>308</v>
      </c>
      <c r="BE449" s="214">
        <f>IF(N449="základní",J449,0)</f>
        <v>0</v>
      </c>
      <c r="BF449" s="214">
        <f>IF(N449="snížená",J449,0)</f>
        <v>0</v>
      </c>
      <c r="BG449" s="214">
        <f>IF(N449="zákl. přenesená",J449,0)</f>
        <v>0</v>
      </c>
      <c r="BH449" s="214">
        <f>IF(N449="sníž. přenesená",J449,0)</f>
        <v>0</v>
      </c>
      <c r="BI449" s="214">
        <f>IF(N449="nulová",J449,0)</f>
        <v>0</v>
      </c>
      <c r="BJ449" s="25" t="s">
        <v>82</v>
      </c>
      <c r="BK449" s="214">
        <f>ROUND(I449*H449,2)</f>
        <v>0</v>
      </c>
      <c r="BL449" s="25" t="s">
        <v>375</v>
      </c>
      <c r="BM449" s="25" t="s">
        <v>3245</v>
      </c>
    </row>
    <row r="450" spans="2:65" s="1" customFormat="1" ht="22.5" customHeight="1">
      <c r="B450" s="42"/>
      <c r="C450" s="203" t="s">
        <v>2486</v>
      </c>
      <c r="D450" s="203" t="s">
        <v>311</v>
      </c>
      <c r="E450" s="204" t="s">
        <v>6017</v>
      </c>
      <c r="F450" s="205" t="s">
        <v>14808</v>
      </c>
      <c r="G450" s="206" t="s">
        <v>578</v>
      </c>
      <c r="H450" s="207">
        <v>1</v>
      </c>
      <c r="I450" s="208"/>
      <c r="J450" s="209">
        <f>ROUND(I450*H450,2)</f>
        <v>0</v>
      </c>
      <c r="K450" s="205" t="s">
        <v>21</v>
      </c>
      <c r="L450" s="62"/>
      <c r="M450" s="210" t="s">
        <v>21</v>
      </c>
      <c r="N450" s="211" t="s">
        <v>45</v>
      </c>
      <c r="O450" s="43"/>
      <c r="P450" s="212">
        <f>O450*H450</f>
        <v>0</v>
      </c>
      <c r="Q450" s="212">
        <v>0</v>
      </c>
      <c r="R450" s="212">
        <f>Q450*H450</f>
        <v>0</v>
      </c>
      <c r="S450" s="212">
        <v>0</v>
      </c>
      <c r="T450" s="213">
        <f>S450*H450</f>
        <v>0</v>
      </c>
      <c r="AR450" s="25" t="s">
        <v>375</v>
      </c>
      <c r="AT450" s="25" t="s">
        <v>311</v>
      </c>
      <c r="AU450" s="25" t="s">
        <v>82</v>
      </c>
      <c r="AY450" s="25" t="s">
        <v>308</v>
      </c>
      <c r="BE450" s="214">
        <f>IF(N450="základní",J450,0)</f>
        <v>0</v>
      </c>
      <c r="BF450" s="214">
        <f>IF(N450="snížená",J450,0)</f>
        <v>0</v>
      </c>
      <c r="BG450" s="214">
        <f>IF(N450="zákl. přenesená",J450,0)</f>
        <v>0</v>
      </c>
      <c r="BH450" s="214">
        <f>IF(N450="sníž. přenesená",J450,0)</f>
        <v>0</v>
      </c>
      <c r="BI450" s="214">
        <f>IF(N450="nulová",J450,0)</f>
        <v>0</v>
      </c>
      <c r="BJ450" s="25" t="s">
        <v>82</v>
      </c>
      <c r="BK450" s="214">
        <f>ROUND(I450*H450,2)</f>
        <v>0</v>
      </c>
      <c r="BL450" s="25" t="s">
        <v>375</v>
      </c>
      <c r="BM450" s="25" t="s">
        <v>3253</v>
      </c>
    </row>
    <row r="451" spans="2:65" s="1" customFormat="1" ht="22.5" customHeight="1">
      <c r="B451" s="42"/>
      <c r="C451" s="203" t="s">
        <v>2490</v>
      </c>
      <c r="D451" s="203" t="s">
        <v>311</v>
      </c>
      <c r="E451" s="204" t="s">
        <v>9598</v>
      </c>
      <c r="F451" s="205" t="s">
        <v>14809</v>
      </c>
      <c r="G451" s="206" t="s">
        <v>578</v>
      </c>
      <c r="H451" s="207">
        <v>1</v>
      </c>
      <c r="I451" s="208"/>
      <c r="J451" s="209">
        <f>ROUND(I451*H451,2)</f>
        <v>0</v>
      </c>
      <c r="K451" s="205" t="s">
        <v>21</v>
      </c>
      <c r="L451" s="62"/>
      <c r="M451" s="210" t="s">
        <v>21</v>
      </c>
      <c r="N451" s="211" t="s">
        <v>45</v>
      </c>
      <c r="O451" s="43"/>
      <c r="P451" s="212">
        <f>O451*H451</f>
        <v>0</v>
      </c>
      <c r="Q451" s="212">
        <v>0</v>
      </c>
      <c r="R451" s="212">
        <f>Q451*H451</f>
        <v>0</v>
      </c>
      <c r="S451" s="212">
        <v>0</v>
      </c>
      <c r="T451" s="213">
        <f>S451*H451</f>
        <v>0</v>
      </c>
      <c r="AR451" s="25" t="s">
        <v>375</v>
      </c>
      <c r="AT451" s="25" t="s">
        <v>311</v>
      </c>
      <c r="AU451" s="25" t="s">
        <v>82</v>
      </c>
      <c r="AY451" s="25" t="s">
        <v>308</v>
      </c>
      <c r="BE451" s="214">
        <f>IF(N451="základní",J451,0)</f>
        <v>0</v>
      </c>
      <c r="BF451" s="214">
        <f>IF(N451="snížená",J451,0)</f>
        <v>0</v>
      </c>
      <c r="BG451" s="214">
        <f>IF(N451="zákl. přenesená",J451,0)</f>
        <v>0</v>
      </c>
      <c r="BH451" s="214">
        <f>IF(N451="sníž. přenesená",J451,0)</f>
        <v>0</v>
      </c>
      <c r="BI451" s="214">
        <f>IF(N451="nulová",J451,0)</f>
        <v>0</v>
      </c>
      <c r="BJ451" s="25" t="s">
        <v>82</v>
      </c>
      <c r="BK451" s="214">
        <f>ROUND(I451*H451,2)</f>
        <v>0</v>
      </c>
      <c r="BL451" s="25" t="s">
        <v>375</v>
      </c>
      <c r="BM451" s="25" t="s">
        <v>3261</v>
      </c>
    </row>
    <row r="452" spans="2:65" s="1" customFormat="1" ht="22.5" customHeight="1">
      <c r="B452" s="42"/>
      <c r="C452" s="203" t="s">
        <v>2495</v>
      </c>
      <c r="D452" s="203" t="s">
        <v>311</v>
      </c>
      <c r="E452" s="204" t="s">
        <v>9600</v>
      </c>
      <c r="F452" s="205" t="s">
        <v>14602</v>
      </c>
      <c r="G452" s="206" t="s">
        <v>578</v>
      </c>
      <c r="H452" s="207">
        <v>1</v>
      </c>
      <c r="I452" s="208"/>
      <c r="J452" s="209">
        <f>ROUND(I452*H452,2)</f>
        <v>0</v>
      </c>
      <c r="K452" s="205" t="s">
        <v>21</v>
      </c>
      <c r="L452" s="62"/>
      <c r="M452" s="210" t="s">
        <v>21</v>
      </c>
      <c r="N452" s="211" t="s">
        <v>45</v>
      </c>
      <c r="O452" s="43"/>
      <c r="P452" s="212">
        <f>O452*H452</f>
        <v>0</v>
      </c>
      <c r="Q452" s="212">
        <v>0</v>
      </c>
      <c r="R452" s="212">
        <f>Q452*H452</f>
        <v>0</v>
      </c>
      <c r="S452" s="212">
        <v>0</v>
      </c>
      <c r="T452" s="213">
        <f>S452*H452</f>
        <v>0</v>
      </c>
      <c r="AR452" s="25" t="s">
        <v>375</v>
      </c>
      <c r="AT452" s="25" t="s">
        <v>311</v>
      </c>
      <c r="AU452" s="25" t="s">
        <v>82</v>
      </c>
      <c r="AY452" s="25" t="s">
        <v>308</v>
      </c>
      <c r="BE452" s="214">
        <f>IF(N452="základní",J452,0)</f>
        <v>0</v>
      </c>
      <c r="BF452" s="214">
        <f>IF(N452="snížená",J452,0)</f>
        <v>0</v>
      </c>
      <c r="BG452" s="214">
        <f>IF(N452="zákl. přenesená",J452,0)</f>
        <v>0</v>
      </c>
      <c r="BH452" s="214">
        <f>IF(N452="sníž. přenesená",J452,0)</f>
        <v>0</v>
      </c>
      <c r="BI452" s="214">
        <f>IF(N452="nulová",J452,0)</f>
        <v>0</v>
      </c>
      <c r="BJ452" s="25" t="s">
        <v>82</v>
      </c>
      <c r="BK452" s="214">
        <f>ROUND(I452*H452,2)</f>
        <v>0</v>
      </c>
      <c r="BL452" s="25" t="s">
        <v>375</v>
      </c>
      <c r="BM452" s="25" t="s">
        <v>3270</v>
      </c>
    </row>
    <row r="453" spans="2:65" s="1" customFormat="1" ht="27">
      <c r="B453" s="42"/>
      <c r="C453" s="64"/>
      <c r="D453" s="246" t="s">
        <v>1656</v>
      </c>
      <c r="E453" s="64"/>
      <c r="F453" s="290" t="s">
        <v>14810</v>
      </c>
      <c r="G453" s="64"/>
      <c r="H453" s="64"/>
      <c r="I453" s="173"/>
      <c r="J453" s="64"/>
      <c r="K453" s="64"/>
      <c r="L453" s="62"/>
      <c r="M453" s="291"/>
      <c r="N453" s="43"/>
      <c r="O453" s="43"/>
      <c r="P453" s="43"/>
      <c r="Q453" s="43"/>
      <c r="R453" s="43"/>
      <c r="S453" s="43"/>
      <c r="T453" s="79"/>
      <c r="AT453" s="25" t="s">
        <v>1656</v>
      </c>
      <c r="AU453" s="25" t="s">
        <v>82</v>
      </c>
    </row>
    <row r="454" spans="2:65" s="1" customFormat="1" ht="22.5" customHeight="1">
      <c r="B454" s="42"/>
      <c r="C454" s="203" t="s">
        <v>2501</v>
      </c>
      <c r="D454" s="203" t="s">
        <v>311</v>
      </c>
      <c r="E454" s="204" t="s">
        <v>9602</v>
      </c>
      <c r="F454" s="205" t="s">
        <v>14811</v>
      </c>
      <c r="G454" s="206" t="s">
        <v>578</v>
      </c>
      <c r="H454" s="207">
        <v>1</v>
      </c>
      <c r="I454" s="208"/>
      <c r="J454" s="209">
        <f>ROUND(I454*H454,2)</f>
        <v>0</v>
      </c>
      <c r="K454" s="205" t="s">
        <v>21</v>
      </c>
      <c r="L454" s="62"/>
      <c r="M454" s="210" t="s">
        <v>21</v>
      </c>
      <c r="N454" s="211" t="s">
        <v>45</v>
      </c>
      <c r="O454" s="43"/>
      <c r="P454" s="212">
        <f>O454*H454</f>
        <v>0</v>
      </c>
      <c r="Q454" s="212">
        <v>0</v>
      </c>
      <c r="R454" s="212">
        <f>Q454*H454</f>
        <v>0</v>
      </c>
      <c r="S454" s="212">
        <v>0</v>
      </c>
      <c r="T454" s="213">
        <f>S454*H454</f>
        <v>0</v>
      </c>
      <c r="AR454" s="25" t="s">
        <v>375</v>
      </c>
      <c r="AT454" s="25" t="s">
        <v>311</v>
      </c>
      <c r="AU454" s="25" t="s">
        <v>82</v>
      </c>
      <c r="AY454" s="25" t="s">
        <v>308</v>
      </c>
      <c r="BE454" s="214">
        <f>IF(N454="základní",J454,0)</f>
        <v>0</v>
      </c>
      <c r="BF454" s="214">
        <f>IF(N454="snížená",J454,0)</f>
        <v>0</v>
      </c>
      <c r="BG454" s="214">
        <f>IF(N454="zákl. přenesená",J454,0)</f>
        <v>0</v>
      </c>
      <c r="BH454" s="214">
        <f>IF(N454="sníž. přenesená",J454,0)</f>
        <v>0</v>
      </c>
      <c r="BI454" s="214">
        <f>IF(N454="nulová",J454,0)</f>
        <v>0</v>
      </c>
      <c r="BJ454" s="25" t="s">
        <v>82</v>
      </c>
      <c r="BK454" s="214">
        <f>ROUND(I454*H454,2)</f>
        <v>0</v>
      </c>
      <c r="BL454" s="25" t="s">
        <v>375</v>
      </c>
      <c r="BM454" s="25" t="s">
        <v>3278</v>
      </c>
    </row>
    <row r="455" spans="2:65" s="1" customFormat="1" ht="22.5" customHeight="1">
      <c r="B455" s="42"/>
      <c r="C455" s="203" t="s">
        <v>2506</v>
      </c>
      <c r="D455" s="203" t="s">
        <v>311</v>
      </c>
      <c r="E455" s="204" t="s">
        <v>9604</v>
      </c>
      <c r="F455" s="205" t="s">
        <v>14812</v>
      </c>
      <c r="G455" s="206" t="s">
        <v>578</v>
      </c>
      <c r="H455" s="207">
        <v>1</v>
      </c>
      <c r="I455" s="208"/>
      <c r="J455" s="209">
        <f>ROUND(I455*H455,2)</f>
        <v>0</v>
      </c>
      <c r="K455" s="205" t="s">
        <v>21</v>
      </c>
      <c r="L455" s="62"/>
      <c r="M455" s="210" t="s">
        <v>21</v>
      </c>
      <c r="N455" s="211" t="s">
        <v>45</v>
      </c>
      <c r="O455" s="43"/>
      <c r="P455" s="212">
        <f>O455*H455</f>
        <v>0</v>
      </c>
      <c r="Q455" s="212">
        <v>0</v>
      </c>
      <c r="R455" s="212">
        <f>Q455*H455</f>
        <v>0</v>
      </c>
      <c r="S455" s="212">
        <v>0</v>
      </c>
      <c r="T455" s="213">
        <f>S455*H455</f>
        <v>0</v>
      </c>
      <c r="AR455" s="25" t="s">
        <v>375</v>
      </c>
      <c r="AT455" s="25" t="s">
        <v>311</v>
      </c>
      <c r="AU455" s="25" t="s">
        <v>82</v>
      </c>
      <c r="AY455" s="25" t="s">
        <v>308</v>
      </c>
      <c r="BE455" s="214">
        <f>IF(N455="základní",J455,0)</f>
        <v>0</v>
      </c>
      <c r="BF455" s="214">
        <f>IF(N455="snížená",J455,0)</f>
        <v>0</v>
      </c>
      <c r="BG455" s="214">
        <f>IF(N455="zákl. přenesená",J455,0)</f>
        <v>0</v>
      </c>
      <c r="BH455" s="214">
        <f>IF(N455="sníž. přenesená",J455,0)</f>
        <v>0</v>
      </c>
      <c r="BI455" s="214">
        <f>IF(N455="nulová",J455,0)</f>
        <v>0</v>
      </c>
      <c r="BJ455" s="25" t="s">
        <v>82</v>
      </c>
      <c r="BK455" s="214">
        <f>ROUND(I455*H455,2)</f>
        <v>0</v>
      </c>
      <c r="BL455" s="25" t="s">
        <v>375</v>
      </c>
      <c r="BM455" s="25" t="s">
        <v>3287</v>
      </c>
    </row>
    <row r="456" spans="2:65" s="1" customFormat="1" ht="27">
      <c r="B456" s="42"/>
      <c r="C456" s="64"/>
      <c r="D456" s="246" t="s">
        <v>1656</v>
      </c>
      <c r="E456" s="64"/>
      <c r="F456" s="290" t="s">
        <v>14813</v>
      </c>
      <c r="G456" s="64"/>
      <c r="H456" s="64"/>
      <c r="I456" s="173"/>
      <c r="J456" s="64"/>
      <c r="K456" s="64"/>
      <c r="L456" s="62"/>
      <c r="M456" s="291"/>
      <c r="N456" s="43"/>
      <c r="O456" s="43"/>
      <c r="P456" s="43"/>
      <c r="Q456" s="43"/>
      <c r="R456" s="43"/>
      <c r="S456" s="43"/>
      <c r="T456" s="79"/>
      <c r="AT456" s="25" t="s">
        <v>1656</v>
      </c>
      <c r="AU456" s="25" t="s">
        <v>82</v>
      </c>
    </row>
    <row r="457" spans="2:65" s="1" customFormat="1" ht="22.5" customHeight="1">
      <c r="B457" s="42"/>
      <c r="C457" s="203" t="s">
        <v>2511</v>
      </c>
      <c r="D457" s="203" t="s">
        <v>311</v>
      </c>
      <c r="E457" s="204" t="s">
        <v>9562</v>
      </c>
      <c r="F457" s="205" t="s">
        <v>14630</v>
      </c>
      <c r="G457" s="206" t="s">
        <v>578</v>
      </c>
      <c r="H457" s="207">
        <v>1</v>
      </c>
      <c r="I457" s="208"/>
      <c r="J457" s="209">
        <f>ROUND(I457*H457,2)</f>
        <v>0</v>
      </c>
      <c r="K457" s="205" t="s">
        <v>21</v>
      </c>
      <c r="L457" s="62"/>
      <c r="M457" s="210" t="s">
        <v>21</v>
      </c>
      <c r="N457" s="211" t="s">
        <v>45</v>
      </c>
      <c r="O457" s="43"/>
      <c r="P457" s="212">
        <f>O457*H457</f>
        <v>0</v>
      </c>
      <c r="Q457" s="212">
        <v>0</v>
      </c>
      <c r="R457" s="212">
        <f>Q457*H457</f>
        <v>0</v>
      </c>
      <c r="S457" s="212">
        <v>0</v>
      </c>
      <c r="T457" s="213">
        <f>S457*H457</f>
        <v>0</v>
      </c>
      <c r="AR457" s="25" t="s">
        <v>375</v>
      </c>
      <c r="AT457" s="25" t="s">
        <v>311</v>
      </c>
      <c r="AU457" s="25" t="s">
        <v>82</v>
      </c>
      <c r="AY457" s="25" t="s">
        <v>308</v>
      </c>
      <c r="BE457" s="214">
        <f>IF(N457="základní",J457,0)</f>
        <v>0</v>
      </c>
      <c r="BF457" s="214">
        <f>IF(N457="snížená",J457,0)</f>
        <v>0</v>
      </c>
      <c r="BG457" s="214">
        <f>IF(N457="zákl. přenesená",J457,0)</f>
        <v>0</v>
      </c>
      <c r="BH457" s="214">
        <f>IF(N457="sníž. přenesená",J457,0)</f>
        <v>0</v>
      </c>
      <c r="BI457" s="214">
        <f>IF(N457="nulová",J457,0)</f>
        <v>0</v>
      </c>
      <c r="BJ457" s="25" t="s">
        <v>82</v>
      </c>
      <c r="BK457" s="214">
        <f>ROUND(I457*H457,2)</f>
        <v>0</v>
      </c>
      <c r="BL457" s="25" t="s">
        <v>375</v>
      </c>
      <c r="BM457" s="25" t="s">
        <v>3295</v>
      </c>
    </row>
    <row r="458" spans="2:65" s="1" customFormat="1" ht="27">
      <c r="B458" s="42"/>
      <c r="C458" s="64"/>
      <c r="D458" s="246" t="s">
        <v>1656</v>
      </c>
      <c r="E458" s="64"/>
      <c r="F458" s="290" t="s">
        <v>14644</v>
      </c>
      <c r="G458" s="64"/>
      <c r="H458" s="64"/>
      <c r="I458" s="173"/>
      <c r="J458" s="64"/>
      <c r="K458" s="64"/>
      <c r="L458" s="62"/>
      <c r="M458" s="291"/>
      <c r="N458" s="43"/>
      <c r="O458" s="43"/>
      <c r="P458" s="43"/>
      <c r="Q458" s="43"/>
      <c r="R458" s="43"/>
      <c r="S458" s="43"/>
      <c r="T458" s="79"/>
      <c r="AT458" s="25" t="s">
        <v>1656</v>
      </c>
      <c r="AU458" s="25" t="s">
        <v>82</v>
      </c>
    </row>
    <row r="459" spans="2:65" s="1" customFormat="1" ht="22.5" customHeight="1">
      <c r="B459" s="42"/>
      <c r="C459" s="203" t="s">
        <v>2515</v>
      </c>
      <c r="D459" s="203" t="s">
        <v>311</v>
      </c>
      <c r="E459" s="204" t="s">
        <v>9606</v>
      </c>
      <c r="F459" s="205" t="s">
        <v>14814</v>
      </c>
      <c r="G459" s="206" t="s">
        <v>578</v>
      </c>
      <c r="H459" s="207">
        <v>1</v>
      </c>
      <c r="I459" s="208"/>
      <c r="J459" s="209">
        <f>ROUND(I459*H459,2)</f>
        <v>0</v>
      </c>
      <c r="K459" s="205" t="s">
        <v>21</v>
      </c>
      <c r="L459" s="62"/>
      <c r="M459" s="210" t="s">
        <v>21</v>
      </c>
      <c r="N459" s="211" t="s">
        <v>45</v>
      </c>
      <c r="O459" s="43"/>
      <c r="P459" s="212">
        <f>O459*H459</f>
        <v>0</v>
      </c>
      <c r="Q459" s="212">
        <v>0</v>
      </c>
      <c r="R459" s="212">
        <f>Q459*H459</f>
        <v>0</v>
      </c>
      <c r="S459" s="212">
        <v>0</v>
      </c>
      <c r="T459" s="213">
        <f>S459*H459</f>
        <v>0</v>
      </c>
      <c r="AR459" s="25" t="s">
        <v>375</v>
      </c>
      <c r="AT459" s="25" t="s">
        <v>311</v>
      </c>
      <c r="AU459" s="25" t="s">
        <v>82</v>
      </c>
      <c r="AY459" s="25" t="s">
        <v>308</v>
      </c>
      <c r="BE459" s="214">
        <f>IF(N459="základní",J459,0)</f>
        <v>0</v>
      </c>
      <c r="BF459" s="214">
        <f>IF(N459="snížená",J459,0)</f>
        <v>0</v>
      </c>
      <c r="BG459" s="214">
        <f>IF(N459="zákl. přenesená",J459,0)</f>
        <v>0</v>
      </c>
      <c r="BH459" s="214">
        <f>IF(N459="sníž. přenesená",J459,0)</f>
        <v>0</v>
      </c>
      <c r="BI459" s="214">
        <f>IF(N459="nulová",J459,0)</f>
        <v>0</v>
      </c>
      <c r="BJ459" s="25" t="s">
        <v>82</v>
      </c>
      <c r="BK459" s="214">
        <f>ROUND(I459*H459,2)</f>
        <v>0</v>
      </c>
      <c r="BL459" s="25" t="s">
        <v>375</v>
      </c>
      <c r="BM459" s="25" t="s">
        <v>3304</v>
      </c>
    </row>
    <row r="460" spans="2:65" s="1" customFormat="1" ht="22.5" customHeight="1">
      <c r="B460" s="42"/>
      <c r="C460" s="203" t="s">
        <v>2518</v>
      </c>
      <c r="D460" s="203" t="s">
        <v>311</v>
      </c>
      <c r="E460" s="204" t="s">
        <v>9608</v>
      </c>
      <c r="F460" s="205" t="s">
        <v>14815</v>
      </c>
      <c r="G460" s="206" t="s">
        <v>578</v>
      </c>
      <c r="H460" s="207">
        <v>1</v>
      </c>
      <c r="I460" s="208"/>
      <c r="J460" s="209">
        <f>ROUND(I460*H460,2)</f>
        <v>0</v>
      </c>
      <c r="K460" s="205" t="s">
        <v>21</v>
      </c>
      <c r="L460" s="62"/>
      <c r="M460" s="210" t="s">
        <v>21</v>
      </c>
      <c r="N460" s="211" t="s">
        <v>45</v>
      </c>
      <c r="O460" s="43"/>
      <c r="P460" s="212">
        <f>O460*H460</f>
        <v>0</v>
      </c>
      <c r="Q460" s="212">
        <v>0</v>
      </c>
      <c r="R460" s="212">
        <f>Q460*H460</f>
        <v>0</v>
      </c>
      <c r="S460" s="212">
        <v>0</v>
      </c>
      <c r="T460" s="213">
        <f>S460*H460</f>
        <v>0</v>
      </c>
      <c r="AR460" s="25" t="s">
        <v>375</v>
      </c>
      <c r="AT460" s="25" t="s">
        <v>311</v>
      </c>
      <c r="AU460" s="25" t="s">
        <v>82</v>
      </c>
      <c r="AY460" s="25" t="s">
        <v>308</v>
      </c>
      <c r="BE460" s="214">
        <f>IF(N460="základní",J460,0)</f>
        <v>0</v>
      </c>
      <c r="BF460" s="214">
        <f>IF(N460="snížená",J460,0)</f>
        <v>0</v>
      </c>
      <c r="BG460" s="214">
        <f>IF(N460="zákl. přenesená",J460,0)</f>
        <v>0</v>
      </c>
      <c r="BH460" s="214">
        <f>IF(N460="sníž. přenesená",J460,0)</f>
        <v>0</v>
      </c>
      <c r="BI460" s="214">
        <f>IF(N460="nulová",J460,0)</f>
        <v>0</v>
      </c>
      <c r="BJ460" s="25" t="s">
        <v>82</v>
      </c>
      <c r="BK460" s="214">
        <f>ROUND(I460*H460,2)</f>
        <v>0</v>
      </c>
      <c r="BL460" s="25" t="s">
        <v>375</v>
      </c>
      <c r="BM460" s="25" t="s">
        <v>3312</v>
      </c>
    </row>
    <row r="461" spans="2:65" s="1" customFormat="1" ht="22.5" customHeight="1">
      <c r="B461" s="42"/>
      <c r="C461" s="203" t="s">
        <v>2522</v>
      </c>
      <c r="D461" s="203" t="s">
        <v>311</v>
      </c>
      <c r="E461" s="204" t="s">
        <v>9610</v>
      </c>
      <c r="F461" s="205" t="s">
        <v>14816</v>
      </c>
      <c r="G461" s="206" t="s">
        <v>578</v>
      </c>
      <c r="H461" s="207">
        <v>1</v>
      </c>
      <c r="I461" s="208"/>
      <c r="J461" s="209">
        <f>ROUND(I461*H461,2)</f>
        <v>0</v>
      </c>
      <c r="K461" s="205" t="s">
        <v>21</v>
      </c>
      <c r="L461" s="62"/>
      <c r="M461" s="210" t="s">
        <v>21</v>
      </c>
      <c r="N461" s="211" t="s">
        <v>45</v>
      </c>
      <c r="O461" s="43"/>
      <c r="P461" s="212">
        <f>O461*H461</f>
        <v>0</v>
      </c>
      <c r="Q461" s="212">
        <v>0</v>
      </c>
      <c r="R461" s="212">
        <f>Q461*H461</f>
        <v>0</v>
      </c>
      <c r="S461" s="212">
        <v>0</v>
      </c>
      <c r="T461" s="213">
        <f>S461*H461</f>
        <v>0</v>
      </c>
      <c r="AR461" s="25" t="s">
        <v>375</v>
      </c>
      <c r="AT461" s="25" t="s">
        <v>311</v>
      </c>
      <c r="AU461" s="25" t="s">
        <v>82</v>
      </c>
      <c r="AY461" s="25" t="s">
        <v>308</v>
      </c>
      <c r="BE461" s="214">
        <f>IF(N461="základní",J461,0)</f>
        <v>0</v>
      </c>
      <c r="BF461" s="214">
        <f>IF(N461="snížená",J461,0)</f>
        <v>0</v>
      </c>
      <c r="BG461" s="214">
        <f>IF(N461="zákl. přenesená",J461,0)</f>
        <v>0</v>
      </c>
      <c r="BH461" s="214">
        <f>IF(N461="sníž. přenesená",J461,0)</f>
        <v>0</v>
      </c>
      <c r="BI461" s="214">
        <f>IF(N461="nulová",J461,0)</f>
        <v>0</v>
      </c>
      <c r="BJ461" s="25" t="s">
        <v>82</v>
      </c>
      <c r="BK461" s="214">
        <f>ROUND(I461*H461,2)</f>
        <v>0</v>
      </c>
      <c r="BL461" s="25" t="s">
        <v>375</v>
      </c>
      <c r="BM461" s="25" t="s">
        <v>3320</v>
      </c>
    </row>
    <row r="462" spans="2:65" s="1" customFormat="1" ht="27">
      <c r="B462" s="42"/>
      <c r="C462" s="64"/>
      <c r="D462" s="223" t="s">
        <v>1656</v>
      </c>
      <c r="E462" s="64"/>
      <c r="F462" s="292" t="s">
        <v>14817</v>
      </c>
      <c r="G462" s="64"/>
      <c r="H462" s="64"/>
      <c r="I462" s="173"/>
      <c r="J462" s="64"/>
      <c r="K462" s="64"/>
      <c r="L462" s="62"/>
      <c r="M462" s="291"/>
      <c r="N462" s="43"/>
      <c r="O462" s="43"/>
      <c r="P462" s="43"/>
      <c r="Q462" s="43"/>
      <c r="R462" s="43"/>
      <c r="S462" s="43"/>
      <c r="T462" s="79"/>
      <c r="AT462" s="25" t="s">
        <v>1656</v>
      </c>
      <c r="AU462" s="25" t="s">
        <v>82</v>
      </c>
    </row>
    <row r="463" spans="2:65" s="11" customFormat="1" ht="37.35" customHeight="1">
      <c r="B463" s="186"/>
      <c r="C463" s="187"/>
      <c r="D463" s="200" t="s">
        <v>73</v>
      </c>
      <c r="E463" s="296" t="s">
        <v>10178</v>
      </c>
      <c r="F463" s="296" t="s">
        <v>14806</v>
      </c>
      <c r="G463" s="187"/>
      <c r="H463" s="187"/>
      <c r="I463" s="190"/>
      <c r="J463" s="297">
        <f>BK463</f>
        <v>0</v>
      </c>
      <c r="K463" s="187"/>
      <c r="L463" s="192"/>
      <c r="M463" s="193"/>
      <c r="N463" s="194"/>
      <c r="O463" s="194"/>
      <c r="P463" s="195">
        <f>SUM(P464:P477)</f>
        <v>0</v>
      </c>
      <c r="Q463" s="194"/>
      <c r="R463" s="195">
        <f>SUM(R464:R477)</f>
        <v>0</v>
      </c>
      <c r="S463" s="194"/>
      <c r="T463" s="196">
        <f>SUM(T464:T477)</f>
        <v>0</v>
      </c>
      <c r="AR463" s="197" t="s">
        <v>84</v>
      </c>
      <c r="AT463" s="198" t="s">
        <v>73</v>
      </c>
      <c r="AU463" s="198" t="s">
        <v>74</v>
      </c>
      <c r="AY463" s="197" t="s">
        <v>308</v>
      </c>
      <c r="BK463" s="199">
        <f>SUM(BK464:BK477)</f>
        <v>0</v>
      </c>
    </row>
    <row r="464" spans="2:65" s="1" customFormat="1" ht="22.5" customHeight="1">
      <c r="B464" s="42"/>
      <c r="C464" s="203" t="s">
        <v>2525</v>
      </c>
      <c r="D464" s="203" t="s">
        <v>311</v>
      </c>
      <c r="E464" s="204" t="s">
        <v>6014</v>
      </c>
      <c r="F464" s="205" t="s">
        <v>14807</v>
      </c>
      <c r="G464" s="206" t="s">
        <v>578</v>
      </c>
      <c r="H464" s="207">
        <v>1</v>
      </c>
      <c r="I464" s="208"/>
      <c r="J464" s="209">
        <f>ROUND(I464*H464,2)</f>
        <v>0</v>
      </c>
      <c r="K464" s="205" t="s">
        <v>21</v>
      </c>
      <c r="L464" s="62"/>
      <c r="M464" s="210" t="s">
        <v>21</v>
      </c>
      <c r="N464" s="211" t="s">
        <v>45</v>
      </c>
      <c r="O464" s="43"/>
      <c r="P464" s="212">
        <f>O464*H464</f>
        <v>0</v>
      </c>
      <c r="Q464" s="212">
        <v>0</v>
      </c>
      <c r="R464" s="212">
        <f>Q464*H464</f>
        <v>0</v>
      </c>
      <c r="S464" s="212">
        <v>0</v>
      </c>
      <c r="T464" s="213">
        <f>S464*H464</f>
        <v>0</v>
      </c>
      <c r="AR464" s="25" t="s">
        <v>375</v>
      </c>
      <c r="AT464" s="25" t="s">
        <v>311</v>
      </c>
      <c r="AU464" s="25" t="s">
        <v>82</v>
      </c>
      <c r="AY464" s="25" t="s">
        <v>308</v>
      </c>
      <c r="BE464" s="214">
        <f>IF(N464="základní",J464,0)</f>
        <v>0</v>
      </c>
      <c r="BF464" s="214">
        <f>IF(N464="snížená",J464,0)</f>
        <v>0</v>
      </c>
      <c r="BG464" s="214">
        <f>IF(N464="zákl. přenesená",J464,0)</f>
        <v>0</v>
      </c>
      <c r="BH464" s="214">
        <f>IF(N464="sníž. přenesená",J464,0)</f>
        <v>0</v>
      </c>
      <c r="BI464" s="214">
        <f>IF(N464="nulová",J464,0)</f>
        <v>0</v>
      </c>
      <c r="BJ464" s="25" t="s">
        <v>82</v>
      </c>
      <c r="BK464" s="214">
        <f>ROUND(I464*H464,2)</f>
        <v>0</v>
      </c>
      <c r="BL464" s="25" t="s">
        <v>375</v>
      </c>
      <c r="BM464" s="25" t="s">
        <v>3330</v>
      </c>
    </row>
    <row r="465" spans="2:65" s="1" customFormat="1" ht="22.5" customHeight="1">
      <c r="B465" s="42"/>
      <c r="C465" s="203" t="s">
        <v>2528</v>
      </c>
      <c r="D465" s="203" t="s">
        <v>311</v>
      </c>
      <c r="E465" s="204" t="s">
        <v>6017</v>
      </c>
      <c r="F465" s="205" t="s">
        <v>14808</v>
      </c>
      <c r="G465" s="206" t="s">
        <v>578</v>
      </c>
      <c r="H465" s="207">
        <v>1</v>
      </c>
      <c r="I465" s="208"/>
      <c r="J465" s="209">
        <f>ROUND(I465*H465,2)</f>
        <v>0</v>
      </c>
      <c r="K465" s="205" t="s">
        <v>21</v>
      </c>
      <c r="L465" s="62"/>
      <c r="M465" s="210" t="s">
        <v>21</v>
      </c>
      <c r="N465" s="211" t="s">
        <v>45</v>
      </c>
      <c r="O465" s="43"/>
      <c r="P465" s="212">
        <f>O465*H465</f>
        <v>0</v>
      </c>
      <c r="Q465" s="212">
        <v>0</v>
      </c>
      <c r="R465" s="212">
        <f>Q465*H465</f>
        <v>0</v>
      </c>
      <c r="S465" s="212">
        <v>0</v>
      </c>
      <c r="T465" s="213">
        <f>S465*H465</f>
        <v>0</v>
      </c>
      <c r="AR465" s="25" t="s">
        <v>375</v>
      </c>
      <c r="AT465" s="25" t="s">
        <v>311</v>
      </c>
      <c r="AU465" s="25" t="s">
        <v>82</v>
      </c>
      <c r="AY465" s="25" t="s">
        <v>308</v>
      </c>
      <c r="BE465" s="214">
        <f>IF(N465="základní",J465,0)</f>
        <v>0</v>
      </c>
      <c r="BF465" s="214">
        <f>IF(N465="snížená",J465,0)</f>
        <v>0</v>
      </c>
      <c r="BG465" s="214">
        <f>IF(N465="zákl. přenesená",J465,0)</f>
        <v>0</v>
      </c>
      <c r="BH465" s="214">
        <f>IF(N465="sníž. přenesená",J465,0)</f>
        <v>0</v>
      </c>
      <c r="BI465" s="214">
        <f>IF(N465="nulová",J465,0)</f>
        <v>0</v>
      </c>
      <c r="BJ465" s="25" t="s">
        <v>82</v>
      </c>
      <c r="BK465" s="214">
        <f>ROUND(I465*H465,2)</f>
        <v>0</v>
      </c>
      <c r="BL465" s="25" t="s">
        <v>375</v>
      </c>
      <c r="BM465" s="25" t="s">
        <v>3340</v>
      </c>
    </row>
    <row r="466" spans="2:65" s="1" customFormat="1" ht="22.5" customHeight="1">
      <c r="B466" s="42"/>
      <c r="C466" s="203" t="s">
        <v>2534</v>
      </c>
      <c r="D466" s="203" t="s">
        <v>311</v>
      </c>
      <c r="E466" s="204" t="s">
        <v>9598</v>
      </c>
      <c r="F466" s="205" t="s">
        <v>14809</v>
      </c>
      <c r="G466" s="206" t="s">
        <v>578</v>
      </c>
      <c r="H466" s="207">
        <v>1</v>
      </c>
      <c r="I466" s="208"/>
      <c r="J466" s="209">
        <f>ROUND(I466*H466,2)</f>
        <v>0</v>
      </c>
      <c r="K466" s="205" t="s">
        <v>21</v>
      </c>
      <c r="L466" s="62"/>
      <c r="M466" s="210" t="s">
        <v>21</v>
      </c>
      <c r="N466" s="211" t="s">
        <v>45</v>
      </c>
      <c r="O466" s="43"/>
      <c r="P466" s="212">
        <f>O466*H466</f>
        <v>0</v>
      </c>
      <c r="Q466" s="212">
        <v>0</v>
      </c>
      <c r="R466" s="212">
        <f>Q466*H466</f>
        <v>0</v>
      </c>
      <c r="S466" s="212">
        <v>0</v>
      </c>
      <c r="T466" s="213">
        <f>S466*H466</f>
        <v>0</v>
      </c>
      <c r="AR466" s="25" t="s">
        <v>375</v>
      </c>
      <c r="AT466" s="25" t="s">
        <v>311</v>
      </c>
      <c r="AU466" s="25" t="s">
        <v>82</v>
      </c>
      <c r="AY466" s="25" t="s">
        <v>308</v>
      </c>
      <c r="BE466" s="214">
        <f>IF(N466="základní",J466,0)</f>
        <v>0</v>
      </c>
      <c r="BF466" s="214">
        <f>IF(N466="snížená",J466,0)</f>
        <v>0</v>
      </c>
      <c r="BG466" s="214">
        <f>IF(N466="zákl. přenesená",J466,0)</f>
        <v>0</v>
      </c>
      <c r="BH466" s="214">
        <f>IF(N466="sníž. přenesená",J466,0)</f>
        <v>0</v>
      </c>
      <c r="BI466" s="214">
        <f>IF(N466="nulová",J466,0)</f>
        <v>0</v>
      </c>
      <c r="BJ466" s="25" t="s">
        <v>82</v>
      </c>
      <c r="BK466" s="214">
        <f>ROUND(I466*H466,2)</f>
        <v>0</v>
      </c>
      <c r="BL466" s="25" t="s">
        <v>375</v>
      </c>
      <c r="BM466" s="25" t="s">
        <v>3350</v>
      </c>
    </row>
    <row r="467" spans="2:65" s="1" customFormat="1" ht="22.5" customHeight="1">
      <c r="B467" s="42"/>
      <c r="C467" s="203" t="s">
        <v>2537</v>
      </c>
      <c r="D467" s="203" t="s">
        <v>311</v>
      </c>
      <c r="E467" s="204" t="s">
        <v>9600</v>
      </c>
      <c r="F467" s="205" t="s">
        <v>14602</v>
      </c>
      <c r="G467" s="206" t="s">
        <v>578</v>
      </c>
      <c r="H467" s="207">
        <v>1</v>
      </c>
      <c r="I467" s="208"/>
      <c r="J467" s="209">
        <f>ROUND(I467*H467,2)</f>
        <v>0</v>
      </c>
      <c r="K467" s="205" t="s">
        <v>21</v>
      </c>
      <c r="L467" s="62"/>
      <c r="M467" s="210" t="s">
        <v>21</v>
      </c>
      <c r="N467" s="211" t="s">
        <v>45</v>
      </c>
      <c r="O467" s="43"/>
      <c r="P467" s="212">
        <f>O467*H467</f>
        <v>0</v>
      </c>
      <c r="Q467" s="212">
        <v>0</v>
      </c>
      <c r="R467" s="212">
        <f>Q467*H467</f>
        <v>0</v>
      </c>
      <c r="S467" s="212">
        <v>0</v>
      </c>
      <c r="T467" s="213">
        <f>S467*H467</f>
        <v>0</v>
      </c>
      <c r="AR467" s="25" t="s">
        <v>375</v>
      </c>
      <c r="AT467" s="25" t="s">
        <v>311</v>
      </c>
      <c r="AU467" s="25" t="s">
        <v>82</v>
      </c>
      <c r="AY467" s="25" t="s">
        <v>308</v>
      </c>
      <c r="BE467" s="214">
        <f>IF(N467="základní",J467,0)</f>
        <v>0</v>
      </c>
      <c r="BF467" s="214">
        <f>IF(N467="snížená",J467,0)</f>
        <v>0</v>
      </c>
      <c r="BG467" s="214">
        <f>IF(N467="zákl. přenesená",J467,0)</f>
        <v>0</v>
      </c>
      <c r="BH467" s="214">
        <f>IF(N467="sníž. přenesená",J467,0)</f>
        <v>0</v>
      </c>
      <c r="BI467" s="214">
        <f>IF(N467="nulová",J467,0)</f>
        <v>0</v>
      </c>
      <c r="BJ467" s="25" t="s">
        <v>82</v>
      </c>
      <c r="BK467" s="214">
        <f>ROUND(I467*H467,2)</f>
        <v>0</v>
      </c>
      <c r="BL467" s="25" t="s">
        <v>375</v>
      </c>
      <c r="BM467" s="25" t="s">
        <v>3360</v>
      </c>
    </row>
    <row r="468" spans="2:65" s="1" customFormat="1" ht="27">
      <c r="B468" s="42"/>
      <c r="C468" s="64"/>
      <c r="D468" s="246" t="s">
        <v>1656</v>
      </c>
      <c r="E468" s="64"/>
      <c r="F468" s="290" t="s">
        <v>14810</v>
      </c>
      <c r="G468" s="64"/>
      <c r="H468" s="64"/>
      <c r="I468" s="173"/>
      <c r="J468" s="64"/>
      <c r="K468" s="64"/>
      <c r="L468" s="62"/>
      <c r="M468" s="291"/>
      <c r="N468" s="43"/>
      <c r="O468" s="43"/>
      <c r="P468" s="43"/>
      <c r="Q468" s="43"/>
      <c r="R468" s="43"/>
      <c r="S468" s="43"/>
      <c r="T468" s="79"/>
      <c r="AT468" s="25" t="s">
        <v>1656</v>
      </c>
      <c r="AU468" s="25" t="s">
        <v>82</v>
      </c>
    </row>
    <row r="469" spans="2:65" s="1" customFormat="1" ht="22.5" customHeight="1">
      <c r="B469" s="42"/>
      <c r="C469" s="203" t="s">
        <v>2543</v>
      </c>
      <c r="D469" s="203" t="s">
        <v>311</v>
      </c>
      <c r="E469" s="204" t="s">
        <v>9602</v>
      </c>
      <c r="F469" s="205" t="s">
        <v>14811</v>
      </c>
      <c r="G469" s="206" t="s">
        <v>578</v>
      </c>
      <c r="H469" s="207">
        <v>1</v>
      </c>
      <c r="I469" s="208"/>
      <c r="J469" s="209">
        <f>ROUND(I469*H469,2)</f>
        <v>0</v>
      </c>
      <c r="K469" s="205" t="s">
        <v>21</v>
      </c>
      <c r="L469" s="62"/>
      <c r="M469" s="210" t="s">
        <v>21</v>
      </c>
      <c r="N469" s="211" t="s">
        <v>45</v>
      </c>
      <c r="O469" s="43"/>
      <c r="P469" s="212">
        <f>O469*H469</f>
        <v>0</v>
      </c>
      <c r="Q469" s="212">
        <v>0</v>
      </c>
      <c r="R469" s="212">
        <f>Q469*H469</f>
        <v>0</v>
      </c>
      <c r="S469" s="212">
        <v>0</v>
      </c>
      <c r="T469" s="213">
        <f>S469*H469</f>
        <v>0</v>
      </c>
      <c r="AR469" s="25" t="s">
        <v>375</v>
      </c>
      <c r="AT469" s="25" t="s">
        <v>311</v>
      </c>
      <c r="AU469" s="25" t="s">
        <v>82</v>
      </c>
      <c r="AY469" s="25" t="s">
        <v>308</v>
      </c>
      <c r="BE469" s="214">
        <f>IF(N469="základní",J469,0)</f>
        <v>0</v>
      </c>
      <c r="BF469" s="214">
        <f>IF(N469="snížená",J469,0)</f>
        <v>0</v>
      </c>
      <c r="BG469" s="214">
        <f>IF(N469="zákl. přenesená",J469,0)</f>
        <v>0</v>
      </c>
      <c r="BH469" s="214">
        <f>IF(N469="sníž. přenesená",J469,0)</f>
        <v>0</v>
      </c>
      <c r="BI469" s="214">
        <f>IF(N469="nulová",J469,0)</f>
        <v>0</v>
      </c>
      <c r="BJ469" s="25" t="s">
        <v>82</v>
      </c>
      <c r="BK469" s="214">
        <f>ROUND(I469*H469,2)</f>
        <v>0</v>
      </c>
      <c r="BL469" s="25" t="s">
        <v>375</v>
      </c>
      <c r="BM469" s="25" t="s">
        <v>3368</v>
      </c>
    </row>
    <row r="470" spans="2:65" s="1" customFormat="1" ht="22.5" customHeight="1">
      <c r="B470" s="42"/>
      <c r="C470" s="203" t="s">
        <v>2546</v>
      </c>
      <c r="D470" s="203" t="s">
        <v>311</v>
      </c>
      <c r="E470" s="204" t="s">
        <v>9604</v>
      </c>
      <c r="F470" s="205" t="s">
        <v>14812</v>
      </c>
      <c r="G470" s="206" t="s">
        <v>578</v>
      </c>
      <c r="H470" s="207">
        <v>1</v>
      </c>
      <c r="I470" s="208"/>
      <c r="J470" s="209">
        <f>ROUND(I470*H470,2)</f>
        <v>0</v>
      </c>
      <c r="K470" s="205" t="s">
        <v>21</v>
      </c>
      <c r="L470" s="62"/>
      <c r="M470" s="210" t="s">
        <v>21</v>
      </c>
      <c r="N470" s="211" t="s">
        <v>45</v>
      </c>
      <c r="O470" s="43"/>
      <c r="P470" s="212">
        <f>O470*H470</f>
        <v>0</v>
      </c>
      <c r="Q470" s="212">
        <v>0</v>
      </c>
      <c r="R470" s="212">
        <f>Q470*H470</f>
        <v>0</v>
      </c>
      <c r="S470" s="212">
        <v>0</v>
      </c>
      <c r="T470" s="213">
        <f>S470*H470</f>
        <v>0</v>
      </c>
      <c r="AR470" s="25" t="s">
        <v>375</v>
      </c>
      <c r="AT470" s="25" t="s">
        <v>311</v>
      </c>
      <c r="AU470" s="25" t="s">
        <v>82</v>
      </c>
      <c r="AY470" s="25" t="s">
        <v>308</v>
      </c>
      <c r="BE470" s="214">
        <f>IF(N470="základní",J470,0)</f>
        <v>0</v>
      </c>
      <c r="BF470" s="214">
        <f>IF(N470="snížená",J470,0)</f>
        <v>0</v>
      </c>
      <c r="BG470" s="214">
        <f>IF(N470="zákl. přenesená",J470,0)</f>
        <v>0</v>
      </c>
      <c r="BH470" s="214">
        <f>IF(N470="sníž. přenesená",J470,0)</f>
        <v>0</v>
      </c>
      <c r="BI470" s="214">
        <f>IF(N470="nulová",J470,0)</f>
        <v>0</v>
      </c>
      <c r="BJ470" s="25" t="s">
        <v>82</v>
      </c>
      <c r="BK470" s="214">
        <f>ROUND(I470*H470,2)</f>
        <v>0</v>
      </c>
      <c r="BL470" s="25" t="s">
        <v>375</v>
      </c>
      <c r="BM470" s="25" t="s">
        <v>3378</v>
      </c>
    </row>
    <row r="471" spans="2:65" s="1" customFormat="1" ht="27">
      <c r="B471" s="42"/>
      <c r="C471" s="64"/>
      <c r="D471" s="246" t="s">
        <v>1656</v>
      </c>
      <c r="E471" s="64"/>
      <c r="F471" s="290" t="s">
        <v>14813</v>
      </c>
      <c r="G471" s="64"/>
      <c r="H471" s="64"/>
      <c r="I471" s="173"/>
      <c r="J471" s="64"/>
      <c r="K471" s="64"/>
      <c r="L471" s="62"/>
      <c r="M471" s="291"/>
      <c r="N471" s="43"/>
      <c r="O471" s="43"/>
      <c r="P471" s="43"/>
      <c r="Q471" s="43"/>
      <c r="R471" s="43"/>
      <c r="S471" s="43"/>
      <c r="T471" s="79"/>
      <c r="AT471" s="25" t="s">
        <v>1656</v>
      </c>
      <c r="AU471" s="25" t="s">
        <v>82</v>
      </c>
    </row>
    <row r="472" spans="2:65" s="1" customFormat="1" ht="22.5" customHeight="1">
      <c r="B472" s="42"/>
      <c r="C472" s="203" t="s">
        <v>2552</v>
      </c>
      <c r="D472" s="203" t="s">
        <v>311</v>
      </c>
      <c r="E472" s="204" t="s">
        <v>9562</v>
      </c>
      <c r="F472" s="205" t="s">
        <v>14630</v>
      </c>
      <c r="G472" s="206" t="s">
        <v>578</v>
      </c>
      <c r="H472" s="207">
        <v>1</v>
      </c>
      <c r="I472" s="208"/>
      <c r="J472" s="209">
        <f>ROUND(I472*H472,2)</f>
        <v>0</v>
      </c>
      <c r="K472" s="205" t="s">
        <v>21</v>
      </c>
      <c r="L472" s="62"/>
      <c r="M472" s="210" t="s">
        <v>21</v>
      </c>
      <c r="N472" s="211" t="s">
        <v>45</v>
      </c>
      <c r="O472" s="43"/>
      <c r="P472" s="212">
        <f>O472*H472</f>
        <v>0</v>
      </c>
      <c r="Q472" s="212">
        <v>0</v>
      </c>
      <c r="R472" s="212">
        <f>Q472*H472</f>
        <v>0</v>
      </c>
      <c r="S472" s="212">
        <v>0</v>
      </c>
      <c r="T472" s="213">
        <f>S472*H472</f>
        <v>0</v>
      </c>
      <c r="AR472" s="25" t="s">
        <v>375</v>
      </c>
      <c r="AT472" s="25" t="s">
        <v>311</v>
      </c>
      <c r="AU472" s="25" t="s">
        <v>82</v>
      </c>
      <c r="AY472" s="25" t="s">
        <v>308</v>
      </c>
      <c r="BE472" s="214">
        <f>IF(N472="základní",J472,0)</f>
        <v>0</v>
      </c>
      <c r="BF472" s="214">
        <f>IF(N472="snížená",J472,0)</f>
        <v>0</v>
      </c>
      <c r="BG472" s="214">
        <f>IF(N472="zákl. přenesená",J472,0)</f>
        <v>0</v>
      </c>
      <c r="BH472" s="214">
        <f>IF(N472="sníž. přenesená",J472,0)</f>
        <v>0</v>
      </c>
      <c r="BI472" s="214">
        <f>IF(N472="nulová",J472,0)</f>
        <v>0</v>
      </c>
      <c r="BJ472" s="25" t="s">
        <v>82</v>
      </c>
      <c r="BK472" s="214">
        <f>ROUND(I472*H472,2)</f>
        <v>0</v>
      </c>
      <c r="BL472" s="25" t="s">
        <v>375</v>
      </c>
      <c r="BM472" s="25" t="s">
        <v>3386</v>
      </c>
    </row>
    <row r="473" spans="2:65" s="1" customFormat="1" ht="27">
      <c r="B473" s="42"/>
      <c r="C473" s="64"/>
      <c r="D473" s="246" t="s">
        <v>1656</v>
      </c>
      <c r="E473" s="64"/>
      <c r="F473" s="290" t="s">
        <v>14644</v>
      </c>
      <c r="G473" s="64"/>
      <c r="H473" s="64"/>
      <c r="I473" s="173"/>
      <c r="J473" s="64"/>
      <c r="K473" s="64"/>
      <c r="L473" s="62"/>
      <c r="M473" s="291"/>
      <c r="N473" s="43"/>
      <c r="O473" s="43"/>
      <c r="P473" s="43"/>
      <c r="Q473" s="43"/>
      <c r="R473" s="43"/>
      <c r="S473" s="43"/>
      <c r="T473" s="79"/>
      <c r="AT473" s="25" t="s">
        <v>1656</v>
      </c>
      <c r="AU473" s="25" t="s">
        <v>82</v>
      </c>
    </row>
    <row r="474" spans="2:65" s="1" customFormat="1" ht="22.5" customHeight="1">
      <c r="B474" s="42"/>
      <c r="C474" s="203" t="s">
        <v>2555</v>
      </c>
      <c r="D474" s="203" t="s">
        <v>311</v>
      </c>
      <c r="E474" s="204" t="s">
        <v>9606</v>
      </c>
      <c r="F474" s="205" t="s">
        <v>14814</v>
      </c>
      <c r="G474" s="206" t="s">
        <v>578</v>
      </c>
      <c r="H474" s="207">
        <v>1</v>
      </c>
      <c r="I474" s="208"/>
      <c r="J474" s="209">
        <f>ROUND(I474*H474,2)</f>
        <v>0</v>
      </c>
      <c r="K474" s="205" t="s">
        <v>21</v>
      </c>
      <c r="L474" s="62"/>
      <c r="M474" s="210" t="s">
        <v>21</v>
      </c>
      <c r="N474" s="211" t="s">
        <v>45</v>
      </c>
      <c r="O474" s="43"/>
      <c r="P474" s="212">
        <f>O474*H474</f>
        <v>0</v>
      </c>
      <c r="Q474" s="212">
        <v>0</v>
      </c>
      <c r="R474" s="212">
        <f>Q474*H474</f>
        <v>0</v>
      </c>
      <c r="S474" s="212">
        <v>0</v>
      </c>
      <c r="T474" s="213">
        <f>S474*H474</f>
        <v>0</v>
      </c>
      <c r="AR474" s="25" t="s">
        <v>375</v>
      </c>
      <c r="AT474" s="25" t="s">
        <v>311</v>
      </c>
      <c r="AU474" s="25" t="s">
        <v>82</v>
      </c>
      <c r="AY474" s="25" t="s">
        <v>308</v>
      </c>
      <c r="BE474" s="214">
        <f>IF(N474="základní",J474,0)</f>
        <v>0</v>
      </c>
      <c r="BF474" s="214">
        <f>IF(N474="snížená",J474,0)</f>
        <v>0</v>
      </c>
      <c r="BG474" s="214">
        <f>IF(N474="zákl. přenesená",J474,0)</f>
        <v>0</v>
      </c>
      <c r="BH474" s="214">
        <f>IF(N474="sníž. přenesená",J474,0)</f>
        <v>0</v>
      </c>
      <c r="BI474" s="214">
        <f>IF(N474="nulová",J474,0)</f>
        <v>0</v>
      </c>
      <c r="BJ474" s="25" t="s">
        <v>82</v>
      </c>
      <c r="BK474" s="214">
        <f>ROUND(I474*H474,2)</f>
        <v>0</v>
      </c>
      <c r="BL474" s="25" t="s">
        <v>375</v>
      </c>
      <c r="BM474" s="25" t="s">
        <v>3396</v>
      </c>
    </row>
    <row r="475" spans="2:65" s="1" customFormat="1" ht="22.5" customHeight="1">
      <c r="B475" s="42"/>
      <c r="C475" s="203" t="s">
        <v>2558</v>
      </c>
      <c r="D475" s="203" t="s">
        <v>311</v>
      </c>
      <c r="E475" s="204" t="s">
        <v>9608</v>
      </c>
      <c r="F475" s="205" t="s">
        <v>14815</v>
      </c>
      <c r="G475" s="206" t="s">
        <v>578</v>
      </c>
      <c r="H475" s="207">
        <v>1</v>
      </c>
      <c r="I475" s="208"/>
      <c r="J475" s="209">
        <f>ROUND(I475*H475,2)</f>
        <v>0</v>
      </c>
      <c r="K475" s="205" t="s">
        <v>21</v>
      </c>
      <c r="L475" s="62"/>
      <c r="M475" s="210" t="s">
        <v>21</v>
      </c>
      <c r="N475" s="211" t="s">
        <v>45</v>
      </c>
      <c r="O475" s="43"/>
      <c r="P475" s="212">
        <f>O475*H475</f>
        <v>0</v>
      </c>
      <c r="Q475" s="212">
        <v>0</v>
      </c>
      <c r="R475" s="212">
        <f>Q475*H475</f>
        <v>0</v>
      </c>
      <c r="S475" s="212">
        <v>0</v>
      </c>
      <c r="T475" s="213">
        <f>S475*H475</f>
        <v>0</v>
      </c>
      <c r="AR475" s="25" t="s">
        <v>375</v>
      </c>
      <c r="AT475" s="25" t="s">
        <v>311</v>
      </c>
      <c r="AU475" s="25" t="s">
        <v>82</v>
      </c>
      <c r="AY475" s="25" t="s">
        <v>308</v>
      </c>
      <c r="BE475" s="214">
        <f>IF(N475="základní",J475,0)</f>
        <v>0</v>
      </c>
      <c r="BF475" s="214">
        <f>IF(N475="snížená",J475,0)</f>
        <v>0</v>
      </c>
      <c r="BG475" s="214">
        <f>IF(N475="zákl. přenesená",J475,0)</f>
        <v>0</v>
      </c>
      <c r="BH475" s="214">
        <f>IF(N475="sníž. přenesená",J475,0)</f>
        <v>0</v>
      </c>
      <c r="BI475" s="214">
        <f>IF(N475="nulová",J475,0)</f>
        <v>0</v>
      </c>
      <c r="BJ475" s="25" t="s">
        <v>82</v>
      </c>
      <c r="BK475" s="214">
        <f>ROUND(I475*H475,2)</f>
        <v>0</v>
      </c>
      <c r="BL475" s="25" t="s">
        <v>375</v>
      </c>
      <c r="BM475" s="25" t="s">
        <v>3404</v>
      </c>
    </row>
    <row r="476" spans="2:65" s="1" customFormat="1" ht="22.5" customHeight="1">
      <c r="B476" s="42"/>
      <c r="C476" s="203" t="s">
        <v>2561</v>
      </c>
      <c r="D476" s="203" t="s">
        <v>311</v>
      </c>
      <c r="E476" s="204" t="s">
        <v>9610</v>
      </c>
      <c r="F476" s="205" t="s">
        <v>14816</v>
      </c>
      <c r="G476" s="206" t="s">
        <v>578</v>
      </c>
      <c r="H476" s="207">
        <v>1</v>
      </c>
      <c r="I476" s="208"/>
      <c r="J476" s="209">
        <f>ROUND(I476*H476,2)</f>
        <v>0</v>
      </c>
      <c r="K476" s="205" t="s">
        <v>21</v>
      </c>
      <c r="L476" s="62"/>
      <c r="M476" s="210" t="s">
        <v>21</v>
      </c>
      <c r="N476" s="211" t="s">
        <v>45</v>
      </c>
      <c r="O476" s="43"/>
      <c r="P476" s="212">
        <f>O476*H476</f>
        <v>0</v>
      </c>
      <c r="Q476" s="212">
        <v>0</v>
      </c>
      <c r="R476" s="212">
        <f>Q476*H476</f>
        <v>0</v>
      </c>
      <c r="S476" s="212">
        <v>0</v>
      </c>
      <c r="T476" s="213">
        <f>S476*H476</f>
        <v>0</v>
      </c>
      <c r="AR476" s="25" t="s">
        <v>375</v>
      </c>
      <c r="AT476" s="25" t="s">
        <v>311</v>
      </c>
      <c r="AU476" s="25" t="s">
        <v>82</v>
      </c>
      <c r="AY476" s="25" t="s">
        <v>308</v>
      </c>
      <c r="BE476" s="214">
        <f>IF(N476="základní",J476,0)</f>
        <v>0</v>
      </c>
      <c r="BF476" s="214">
        <f>IF(N476="snížená",J476,0)</f>
        <v>0</v>
      </c>
      <c r="BG476" s="214">
        <f>IF(N476="zákl. přenesená",J476,0)</f>
        <v>0</v>
      </c>
      <c r="BH476" s="214">
        <f>IF(N476="sníž. přenesená",J476,0)</f>
        <v>0</v>
      </c>
      <c r="BI476" s="214">
        <f>IF(N476="nulová",J476,0)</f>
        <v>0</v>
      </c>
      <c r="BJ476" s="25" t="s">
        <v>82</v>
      </c>
      <c r="BK476" s="214">
        <f>ROUND(I476*H476,2)</f>
        <v>0</v>
      </c>
      <c r="BL476" s="25" t="s">
        <v>375</v>
      </c>
      <c r="BM476" s="25" t="s">
        <v>3413</v>
      </c>
    </row>
    <row r="477" spans="2:65" s="1" customFormat="1" ht="27">
      <c r="B477" s="42"/>
      <c r="C477" s="64"/>
      <c r="D477" s="223" t="s">
        <v>1656</v>
      </c>
      <c r="E477" s="64"/>
      <c r="F477" s="292" t="s">
        <v>14817</v>
      </c>
      <c r="G477" s="64"/>
      <c r="H477" s="64"/>
      <c r="I477" s="173"/>
      <c r="J477" s="64"/>
      <c r="K477" s="64"/>
      <c r="L477" s="62"/>
      <c r="M477" s="291"/>
      <c r="N477" s="43"/>
      <c r="O477" s="43"/>
      <c r="P477" s="43"/>
      <c r="Q477" s="43"/>
      <c r="R477" s="43"/>
      <c r="S477" s="43"/>
      <c r="T477" s="79"/>
      <c r="AT477" s="25" t="s">
        <v>1656</v>
      </c>
      <c r="AU477" s="25" t="s">
        <v>82</v>
      </c>
    </row>
    <row r="478" spans="2:65" s="11" customFormat="1" ht="37.35" customHeight="1">
      <c r="B478" s="186"/>
      <c r="C478" s="187"/>
      <c r="D478" s="200" t="s">
        <v>73</v>
      </c>
      <c r="E478" s="296" t="s">
        <v>10317</v>
      </c>
      <c r="F478" s="296" t="s">
        <v>14822</v>
      </c>
      <c r="G478" s="187"/>
      <c r="H478" s="187"/>
      <c r="I478" s="190"/>
      <c r="J478" s="297">
        <f>BK478</f>
        <v>0</v>
      </c>
      <c r="K478" s="187"/>
      <c r="L478" s="192"/>
      <c r="M478" s="193"/>
      <c r="N478" s="194"/>
      <c r="O478" s="194"/>
      <c r="P478" s="195">
        <f>SUM(P479:P486)</f>
        <v>0</v>
      </c>
      <c r="Q478" s="194"/>
      <c r="R478" s="195">
        <f>SUM(R479:R486)</f>
        <v>0</v>
      </c>
      <c r="S478" s="194"/>
      <c r="T478" s="196">
        <f>SUM(T479:T486)</f>
        <v>0</v>
      </c>
      <c r="AR478" s="197" t="s">
        <v>84</v>
      </c>
      <c r="AT478" s="198" t="s">
        <v>73</v>
      </c>
      <c r="AU478" s="198" t="s">
        <v>74</v>
      </c>
      <c r="AY478" s="197" t="s">
        <v>308</v>
      </c>
      <c r="BK478" s="199">
        <f>SUM(BK479:BK486)</f>
        <v>0</v>
      </c>
    </row>
    <row r="479" spans="2:65" s="1" customFormat="1" ht="22.5" customHeight="1">
      <c r="B479" s="42"/>
      <c r="C479" s="203" t="s">
        <v>2564</v>
      </c>
      <c r="D479" s="203" t="s">
        <v>311</v>
      </c>
      <c r="E479" s="204" t="s">
        <v>5874</v>
      </c>
      <c r="F479" s="205" t="s">
        <v>14699</v>
      </c>
      <c r="G479" s="206" t="s">
        <v>578</v>
      </c>
      <c r="H479" s="207">
        <v>6</v>
      </c>
      <c r="I479" s="208"/>
      <c r="J479" s="209">
        <f>ROUND(I479*H479,2)</f>
        <v>0</v>
      </c>
      <c r="K479" s="205" t="s">
        <v>21</v>
      </c>
      <c r="L479" s="62"/>
      <c r="M479" s="210" t="s">
        <v>21</v>
      </c>
      <c r="N479" s="211" t="s">
        <v>45</v>
      </c>
      <c r="O479" s="43"/>
      <c r="P479" s="212">
        <f>O479*H479</f>
        <v>0</v>
      </c>
      <c r="Q479" s="212">
        <v>0</v>
      </c>
      <c r="R479" s="212">
        <f>Q479*H479</f>
        <v>0</v>
      </c>
      <c r="S479" s="212">
        <v>0</v>
      </c>
      <c r="T479" s="213">
        <f>S479*H479</f>
        <v>0</v>
      </c>
      <c r="AR479" s="25" t="s">
        <v>375</v>
      </c>
      <c r="AT479" s="25" t="s">
        <v>311</v>
      </c>
      <c r="AU479" s="25" t="s">
        <v>82</v>
      </c>
      <c r="AY479" s="25" t="s">
        <v>308</v>
      </c>
      <c r="BE479" s="214">
        <f>IF(N479="základní",J479,0)</f>
        <v>0</v>
      </c>
      <c r="BF479" s="214">
        <f>IF(N479="snížená",J479,0)</f>
        <v>0</v>
      </c>
      <c r="BG479" s="214">
        <f>IF(N479="zákl. přenesená",J479,0)</f>
        <v>0</v>
      </c>
      <c r="BH479" s="214">
        <f>IF(N479="sníž. přenesená",J479,0)</f>
        <v>0</v>
      </c>
      <c r="BI479" s="214">
        <f>IF(N479="nulová",J479,0)</f>
        <v>0</v>
      </c>
      <c r="BJ479" s="25" t="s">
        <v>82</v>
      </c>
      <c r="BK479" s="214">
        <f>ROUND(I479*H479,2)</f>
        <v>0</v>
      </c>
      <c r="BL479" s="25" t="s">
        <v>375</v>
      </c>
      <c r="BM479" s="25" t="s">
        <v>3420</v>
      </c>
    </row>
    <row r="480" spans="2:65" s="1" customFormat="1" ht="27">
      <c r="B480" s="42"/>
      <c r="C480" s="64"/>
      <c r="D480" s="246" t="s">
        <v>1656</v>
      </c>
      <c r="E480" s="64"/>
      <c r="F480" s="290" t="s">
        <v>14714</v>
      </c>
      <c r="G480" s="64"/>
      <c r="H480" s="64"/>
      <c r="I480" s="173"/>
      <c r="J480" s="64"/>
      <c r="K480" s="64"/>
      <c r="L480" s="62"/>
      <c r="M480" s="291"/>
      <c r="N480" s="43"/>
      <c r="O480" s="43"/>
      <c r="P480" s="43"/>
      <c r="Q480" s="43"/>
      <c r="R480" s="43"/>
      <c r="S480" s="43"/>
      <c r="T480" s="79"/>
      <c r="AT480" s="25" t="s">
        <v>1656</v>
      </c>
      <c r="AU480" s="25" t="s">
        <v>82</v>
      </c>
    </row>
    <row r="481" spans="2:65" s="1" customFormat="1" ht="22.5" customHeight="1">
      <c r="B481" s="42"/>
      <c r="C481" s="203" t="s">
        <v>2566</v>
      </c>
      <c r="D481" s="203" t="s">
        <v>311</v>
      </c>
      <c r="E481" s="204" t="s">
        <v>9555</v>
      </c>
      <c r="F481" s="205" t="s">
        <v>14618</v>
      </c>
      <c r="G481" s="206" t="s">
        <v>578</v>
      </c>
      <c r="H481" s="207">
        <v>6</v>
      </c>
      <c r="I481" s="208"/>
      <c r="J481" s="209">
        <f>ROUND(I481*H481,2)</f>
        <v>0</v>
      </c>
      <c r="K481" s="205" t="s">
        <v>21</v>
      </c>
      <c r="L481" s="62"/>
      <c r="M481" s="210" t="s">
        <v>21</v>
      </c>
      <c r="N481" s="211" t="s">
        <v>45</v>
      </c>
      <c r="O481" s="43"/>
      <c r="P481" s="212">
        <f>O481*H481</f>
        <v>0</v>
      </c>
      <c r="Q481" s="212">
        <v>0</v>
      </c>
      <c r="R481" s="212">
        <f>Q481*H481</f>
        <v>0</v>
      </c>
      <c r="S481" s="212">
        <v>0</v>
      </c>
      <c r="T481" s="213">
        <f>S481*H481</f>
        <v>0</v>
      </c>
      <c r="AR481" s="25" t="s">
        <v>375</v>
      </c>
      <c r="AT481" s="25" t="s">
        <v>311</v>
      </c>
      <c r="AU481" s="25" t="s">
        <v>82</v>
      </c>
      <c r="AY481" s="25" t="s">
        <v>308</v>
      </c>
      <c r="BE481" s="214">
        <f>IF(N481="základní",J481,0)</f>
        <v>0</v>
      </c>
      <c r="BF481" s="214">
        <f>IF(N481="snížená",J481,0)</f>
        <v>0</v>
      </c>
      <c r="BG481" s="214">
        <f>IF(N481="zákl. přenesená",J481,0)</f>
        <v>0</v>
      </c>
      <c r="BH481" s="214">
        <f>IF(N481="sníž. přenesená",J481,0)</f>
        <v>0</v>
      </c>
      <c r="BI481" s="214">
        <f>IF(N481="nulová",J481,0)</f>
        <v>0</v>
      </c>
      <c r="BJ481" s="25" t="s">
        <v>82</v>
      </c>
      <c r="BK481" s="214">
        <f>ROUND(I481*H481,2)</f>
        <v>0</v>
      </c>
      <c r="BL481" s="25" t="s">
        <v>375</v>
      </c>
      <c r="BM481" s="25" t="s">
        <v>3430</v>
      </c>
    </row>
    <row r="482" spans="2:65" s="1" customFormat="1" ht="27">
      <c r="B482" s="42"/>
      <c r="C482" s="64"/>
      <c r="D482" s="246" t="s">
        <v>1656</v>
      </c>
      <c r="E482" s="64"/>
      <c r="F482" s="290" t="s">
        <v>14619</v>
      </c>
      <c r="G482" s="64"/>
      <c r="H482" s="64"/>
      <c r="I482" s="173"/>
      <c r="J482" s="64"/>
      <c r="K482" s="64"/>
      <c r="L482" s="62"/>
      <c r="M482" s="291"/>
      <c r="N482" s="43"/>
      <c r="O482" s="43"/>
      <c r="P482" s="43"/>
      <c r="Q482" s="43"/>
      <c r="R482" s="43"/>
      <c r="S482" s="43"/>
      <c r="T482" s="79"/>
      <c r="AT482" s="25" t="s">
        <v>1656</v>
      </c>
      <c r="AU482" s="25" t="s">
        <v>82</v>
      </c>
    </row>
    <row r="483" spans="2:65" s="1" customFormat="1" ht="22.5" customHeight="1">
      <c r="B483" s="42"/>
      <c r="C483" s="203" t="s">
        <v>2569</v>
      </c>
      <c r="D483" s="203" t="s">
        <v>311</v>
      </c>
      <c r="E483" s="204" t="s">
        <v>9562</v>
      </c>
      <c r="F483" s="205" t="s">
        <v>14630</v>
      </c>
      <c r="G483" s="206" t="s">
        <v>578</v>
      </c>
      <c r="H483" s="207">
        <v>2</v>
      </c>
      <c r="I483" s="208"/>
      <c r="J483" s="209">
        <f>ROUND(I483*H483,2)</f>
        <v>0</v>
      </c>
      <c r="K483" s="205" t="s">
        <v>21</v>
      </c>
      <c r="L483" s="62"/>
      <c r="M483" s="210" t="s">
        <v>21</v>
      </c>
      <c r="N483" s="211" t="s">
        <v>45</v>
      </c>
      <c r="O483" s="43"/>
      <c r="P483" s="212">
        <f>O483*H483</f>
        <v>0</v>
      </c>
      <c r="Q483" s="212">
        <v>0</v>
      </c>
      <c r="R483" s="212">
        <f>Q483*H483</f>
        <v>0</v>
      </c>
      <c r="S483" s="212">
        <v>0</v>
      </c>
      <c r="T483" s="213">
        <f>S483*H483</f>
        <v>0</v>
      </c>
      <c r="AR483" s="25" t="s">
        <v>375</v>
      </c>
      <c r="AT483" s="25" t="s">
        <v>311</v>
      </c>
      <c r="AU483" s="25" t="s">
        <v>82</v>
      </c>
      <c r="AY483" s="25" t="s">
        <v>308</v>
      </c>
      <c r="BE483" s="214">
        <f>IF(N483="základní",J483,0)</f>
        <v>0</v>
      </c>
      <c r="BF483" s="214">
        <f>IF(N483="snížená",J483,0)</f>
        <v>0</v>
      </c>
      <c r="BG483" s="214">
        <f>IF(N483="zákl. přenesená",J483,0)</f>
        <v>0</v>
      </c>
      <c r="BH483" s="214">
        <f>IF(N483="sníž. přenesená",J483,0)</f>
        <v>0</v>
      </c>
      <c r="BI483" s="214">
        <f>IF(N483="nulová",J483,0)</f>
        <v>0</v>
      </c>
      <c r="BJ483" s="25" t="s">
        <v>82</v>
      </c>
      <c r="BK483" s="214">
        <f>ROUND(I483*H483,2)</f>
        <v>0</v>
      </c>
      <c r="BL483" s="25" t="s">
        <v>375</v>
      </c>
      <c r="BM483" s="25" t="s">
        <v>8053</v>
      </c>
    </row>
    <row r="484" spans="2:65" s="1" customFormat="1" ht="27">
      <c r="B484" s="42"/>
      <c r="C484" s="64"/>
      <c r="D484" s="246" t="s">
        <v>1656</v>
      </c>
      <c r="E484" s="64"/>
      <c r="F484" s="290" t="s">
        <v>14644</v>
      </c>
      <c r="G484" s="64"/>
      <c r="H484" s="64"/>
      <c r="I484" s="173"/>
      <c r="J484" s="64"/>
      <c r="K484" s="64"/>
      <c r="L484" s="62"/>
      <c r="M484" s="291"/>
      <c r="N484" s="43"/>
      <c r="O484" s="43"/>
      <c r="P484" s="43"/>
      <c r="Q484" s="43"/>
      <c r="R484" s="43"/>
      <c r="S484" s="43"/>
      <c r="T484" s="79"/>
      <c r="AT484" s="25" t="s">
        <v>1656</v>
      </c>
      <c r="AU484" s="25" t="s">
        <v>82</v>
      </c>
    </row>
    <row r="485" spans="2:65" s="1" customFormat="1" ht="22.5" customHeight="1">
      <c r="B485" s="42"/>
      <c r="C485" s="203" t="s">
        <v>2572</v>
      </c>
      <c r="D485" s="203" t="s">
        <v>311</v>
      </c>
      <c r="E485" s="204" t="s">
        <v>9616</v>
      </c>
      <c r="F485" s="205" t="s">
        <v>14824</v>
      </c>
      <c r="G485" s="206" t="s">
        <v>578</v>
      </c>
      <c r="H485" s="207">
        <v>1</v>
      </c>
      <c r="I485" s="208"/>
      <c r="J485" s="209">
        <f>ROUND(I485*H485,2)</f>
        <v>0</v>
      </c>
      <c r="K485" s="205" t="s">
        <v>21</v>
      </c>
      <c r="L485" s="62"/>
      <c r="M485" s="210" t="s">
        <v>21</v>
      </c>
      <c r="N485" s="211" t="s">
        <v>45</v>
      </c>
      <c r="O485" s="43"/>
      <c r="P485" s="212">
        <f>O485*H485</f>
        <v>0</v>
      </c>
      <c r="Q485" s="212">
        <v>0</v>
      </c>
      <c r="R485" s="212">
        <f>Q485*H485</f>
        <v>0</v>
      </c>
      <c r="S485" s="212">
        <v>0</v>
      </c>
      <c r="T485" s="213">
        <f>S485*H485</f>
        <v>0</v>
      </c>
      <c r="AR485" s="25" t="s">
        <v>375</v>
      </c>
      <c r="AT485" s="25" t="s">
        <v>311</v>
      </c>
      <c r="AU485" s="25" t="s">
        <v>82</v>
      </c>
      <c r="AY485" s="25" t="s">
        <v>308</v>
      </c>
      <c r="BE485" s="214">
        <f>IF(N485="základní",J485,0)</f>
        <v>0</v>
      </c>
      <c r="BF485" s="214">
        <f>IF(N485="snížená",J485,0)</f>
        <v>0</v>
      </c>
      <c r="BG485" s="214">
        <f>IF(N485="zákl. přenesená",J485,0)</f>
        <v>0</v>
      </c>
      <c r="BH485" s="214">
        <f>IF(N485="sníž. přenesená",J485,0)</f>
        <v>0</v>
      </c>
      <c r="BI485" s="214">
        <f>IF(N485="nulová",J485,0)</f>
        <v>0</v>
      </c>
      <c r="BJ485" s="25" t="s">
        <v>82</v>
      </c>
      <c r="BK485" s="214">
        <f>ROUND(I485*H485,2)</f>
        <v>0</v>
      </c>
      <c r="BL485" s="25" t="s">
        <v>375</v>
      </c>
      <c r="BM485" s="25" t="s">
        <v>8057</v>
      </c>
    </row>
    <row r="486" spans="2:65" s="1" customFormat="1" ht="27">
      <c r="B486" s="42"/>
      <c r="C486" s="64"/>
      <c r="D486" s="223" t="s">
        <v>1656</v>
      </c>
      <c r="E486" s="64"/>
      <c r="F486" s="292" t="s">
        <v>14667</v>
      </c>
      <c r="G486" s="64"/>
      <c r="H486" s="64"/>
      <c r="I486" s="173"/>
      <c r="J486" s="64"/>
      <c r="K486" s="64"/>
      <c r="L486" s="62"/>
      <c r="M486" s="291"/>
      <c r="N486" s="43"/>
      <c r="O486" s="43"/>
      <c r="P486" s="43"/>
      <c r="Q486" s="43"/>
      <c r="R486" s="43"/>
      <c r="S486" s="43"/>
      <c r="T486" s="79"/>
      <c r="AT486" s="25" t="s">
        <v>1656</v>
      </c>
      <c r="AU486" s="25" t="s">
        <v>82</v>
      </c>
    </row>
    <row r="487" spans="2:65" s="11" customFormat="1" ht="37.35" customHeight="1">
      <c r="B487" s="186"/>
      <c r="C487" s="187"/>
      <c r="D487" s="200" t="s">
        <v>73</v>
      </c>
      <c r="E487" s="296" t="s">
        <v>10382</v>
      </c>
      <c r="F487" s="296" t="s">
        <v>14825</v>
      </c>
      <c r="G487" s="187"/>
      <c r="H487" s="187"/>
      <c r="I487" s="190"/>
      <c r="J487" s="297">
        <f>BK487</f>
        <v>0</v>
      </c>
      <c r="K487" s="187"/>
      <c r="L487" s="192"/>
      <c r="M487" s="193"/>
      <c r="N487" s="194"/>
      <c r="O487" s="194"/>
      <c r="P487" s="195">
        <f>SUM(P488:P492)</f>
        <v>0</v>
      </c>
      <c r="Q487" s="194"/>
      <c r="R487" s="195">
        <f>SUM(R488:R492)</f>
        <v>0</v>
      </c>
      <c r="S487" s="194"/>
      <c r="T487" s="196">
        <f>SUM(T488:T492)</f>
        <v>0</v>
      </c>
      <c r="AR487" s="197" t="s">
        <v>84</v>
      </c>
      <c r="AT487" s="198" t="s">
        <v>73</v>
      </c>
      <c r="AU487" s="198" t="s">
        <v>74</v>
      </c>
      <c r="AY487" s="197" t="s">
        <v>308</v>
      </c>
      <c r="BK487" s="199">
        <f>SUM(BK488:BK492)</f>
        <v>0</v>
      </c>
    </row>
    <row r="488" spans="2:65" s="1" customFormat="1" ht="22.5" customHeight="1">
      <c r="B488" s="42"/>
      <c r="C488" s="203" t="s">
        <v>2577</v>
      </c>
      <c r="D488" s="203" t="s">
        <v>311</v>
      </c>
      <c r="E488" s="204" t="s">
        <v>5904</v>
      </c>
      <c r="F488" s="205" t="s">
        <v>14612</v>
      </c>
      <c r="G488" s="206" t="s">
        <v>578</v>
      </c>
      <c r="H488" s="207">
        <v>1</v>
      </c>
      <c r="I488" s="208"/>
      <c r="J488" s="209">
        <f>ROUND(I488*H488,2)</f>
        <v>0</v>
      </c>
      <c r="K488" s="205" t="s">
        <v>21</v>
      </c>
      <c r="L488" s="62"/>
      <c r="M488" s="210" t="s">
        <v>21</v>
      </c>
      <c r="N488" s="211" t="s">
        <v>45</v>
      </c>
      <c r="O488" s="43"/>
      <c r="P488" s="212">
        <f>O488*H488</f>
        <v>0</v>
      </c>
      <c r="Q488" s="212">
        <v>0</v>
      </c>
      <c r="R488" s="212">
        <f>Q488*H488</f>
        <v>0</v>
      </c>
      <c r="S488" s="212">
        <v>0</v>
      </c>
      <c r="T488" s="213">
        <f>S488*H488</f>
        <v>0</v>
      </c>
      <c r="AR488" s="25" t="s">
        <v>375</v>
      </c>
      <c r="AT488" s="25" t="s">
        <v>311</v>
      </c>
      <c r="AU488" s="25" t="s">
        <v>82</v>
      </c>
      <c r="AY488" s="25" t="s">
        <v>308</v>
      </c>
      <c r="BE488" s="214">
        <f>IF(N488="základní",J488,0)</f>
        <v>0</v>
      </c>
      <c r="BF488" s="214">
        <f>IF(N488="snížená",J488,0)</f>
        <v>0</v>
      </c>
      <c r="BG488" s="214">
        <f>IF(N488="zákl. přenesená",J488,0)</f>
        <v>0</v>
      </c>
      <c r="BH488" s="214">
        <f>IF(N488="sníž. přenesená",J488,0)</f>
        <v>0</v>
      </c>
      <c r="BI488" s="214">
        <f>IF(N488="nulová",J488,0)</f>
        <v>0</v>
      </c>
      <c r="BJ488" s="25" t="s">
        <v>82</v>
      </c>
      <c r="BK488" s="214">
        <f>ROUND(I488*H488,2)</f>
        <v>0</v>
      </c>
      <c r="BL488" s="25" t="s">
        <v>375</v>
      </c>
      <c r="BM488" s="25" t="s">
        <v>8061</v>
      </c>
    </row>
    <row r="489" spans="2:65" s="1" customFormat="1" ht="22.5" customHeight="1">
      <c r="B489" s="42"/>
      <c r="C489" s="203" t="s">
        <v>2582</v>
      </c>
      <c r="D489" s="203" t="s">
        <v>311</v>
      </c>
      <c r="E489" s="204" t="s">
        <v>5906</v>
      </c>
      <c r="F489" s="205" t="s">
        <v>14726</v>
      </c>
      <c r="G489" s="206" t="s">
        <v>578</v>
      </c>
      <c r="H489" s="207">
        <v>1</v>
      </c>
      <c r="I489" s="208"/>
      <c r="J489" s="209">
        <f>ROUND(I489*H489,2)</f>
        <v>0</v>
      </c>
      <c r="K489" s="205" t="s">
        <v>21</v>
      </c>
      <c r="L489" s="62"/>
      <c r="M489" s="210" t="s">
        <v>21</v>
      </c>
      <c r="N489" s="211" t="s">
        <v>45</v>
      </c>
      <c r="O489" s="43"/>
      <c r="P489" s="212">
        <f>O489*H489</f>
        <v>0</v>
      </c>
      <c r="Q489" s="212">
        <v>0</v>
      </c>
      <c r="R489" s="212">
        <f>Q489*H489</f>
        <v>0</v>
      </c>
      <c r="S489" s="212">
        <v>0</v>
      </c>
      <c r="T489" s="213">
        <f>S489*H489</f>
        <v>0</v>
      </c>
      <c r="AR489" s="25" t="s">
        <v>375</v>
      </c>
      <c r="AT489" s="25" t="s">
        <v>311</v>
      </c>
      <c r="AU489" s="25" t="s">
        <v>82</v>
      </c>
      <c r="AY489" s="25" t="s">
        <v>308</v>
      </c>
      <c r="BE489" s="214">
        <f>IF(N489="základní",J489,0)</f>
        <v>0</v>
      </c>
      <c r="BF489" s="214">
        <f>IF(N489="snížená",J489,0)</f>
        <v>0</v>
      </c>
      <c r="BG489" s="214">
        <f>IF(N489="zákl. přenesená",J489,0)</f>
        <v>0</v>
      </c>
      <c r="BH489" s="214">
        <f>IF(N489="sníž. přenesená",J489,0)</f>
        <v>0</v>
      </c>
      <c r="BI489" s="214">
        <f>IF(N489="nulová",J489,0)</f>
        <v>0</v>
      </c>
      <c r="BJ489" s="25" t="s">
        <v>82</v>
      </c>
      <c r="BK489" s="214">
        <f>ROUND(I489*H489,2)</f>
        <v>0</v>
      </c>
      <c r="BL489" s="25" t="s">
        <v>375</v>
      </c>
      <c r="BM489" s="25" t="s">
        <v>8065</v>
      </c>
    </row>
    <row r="490" spans="2:65" s="1" customFormat="1" ht="27">
      <c r="B490" s="42"/>
      <c r="C490" s="64"/>
      <c r="D490" s="246" t="s">
        <v>1656</v>
      </c>
      <c r="E490" s="64"/>
      <c r="F490" s="290" t="s">
        <v>14727</v>
      </c>
      <c r="G490" s="64"/>
      <c r="H490" s="64"/>
      <c r="I490" s="173"/>
      <c r="J490" s="64"/>
      <c r="K490" s="64"/>
      <c r="L490" s="62"/>
      <c r="M490" s="291"/>
      <c r="N490" s="43"/>
      <c r="O490" s="43"/>
      <c r="P490" s="43"/>
      <c r="Q490" s="43"/>
      <c r="R490" s="43"/>
      <c r="S490" s="43"/>
      <c r="T490" s="79"/>
      <c r="AT490" s="25" t="s">
        <v>1656</v>
      </c>
      <c r="AU490" s="25" t="s">
        <v>82</v>
      </c>
    </row>
    <row r="491" spans="2:65" s="1" customFormat="1" ht="22.5" customHeight="1">
      <c r="B491" s="42"/>
      <c r="C491" s="203" t="s">
        <v>2589</v>
      </c>
      <c r="D491" s="203" t="s">
        <v>311</v>
      </c>
      <c r="E491" s="204" t="s">
        <v>9618</v>
      </c>
      <c r="F491" s="205" t="s">
        <v>14826</v>
      </c>
      <c r="G491" s="206" t="s">
        <v>578</v>
      </c>
      <c r="H491" s="207">
        <v>1</v>
      </c>
      <c r="I491" s="208"/>
      <c r="J491" s="209">
        <f>ROUND(I491*H491,2)</f>
        <v>0</v>
      </c>
      <c r="K491" s="205" t="s">
        <v>21</v>
      </c>
      <c r="L491" s="62"/>
      <c r="M491" s="210" t="s">
        <v>21</v>
      </c>
      <c r="N491" s="211" t="s">
        <v>45</v>
      </c>
      <c r="O491" s="43"/>
      <c r="P491" s="212">
        <f>O491*H491</f>
        <v>0</v>
      </c>
      <c r="Q491" s="212">
        <v>0</v>
      </c>
      <c r="R491" s="212">
        <f>Q491*H491</f>
        <v>0</v>
      </c>
      <c r="S491" s="212">
        <v>0</v>
      </c>
      <c r="T491" s="213">
        <f>S491*H491</f>
        <v>0</v>
      </c>
      <c r="AR491" s="25" t="s">
        <v>375</v>
      </c>
      <c r="AT491" s="25" t="s">
        <v>311</v>
      </c>
      <c r="AU491" s="25" t="s">
        <v>82</v>
      </c>
      <c r="AY491" s="25" t="s">
        <v>308</v>
      </c>
      <c r="BE491" s="214">
        <f>IF(N491="základní",J491,0)</f>
        <v>0</v>
      </c>
      <c r="BF491" s="214">
        <f>IF(N491="snížená",J491,0)</f>
        <v>0</v>
      </c>
      <c r="BG491" s="214">
        <f>IF(N491="zákl. přenesená",J491,0)</f>
        <v>0</v>
      </c>
      <c r="BH491" s="214">
        <f>IF(N491="sníž. přenesená",J491,0)</f>
        <v>0</v>
      </c>
      <c r="BI491" s="214">
        <f>IF(N491="nulová",J491,0)</f>
        <v>0</v>
      </c>
      <c r="BJ491" s="25" t="s">
        <v>82</v>
      </c>
      <c r="BK491" s="214">
        <f>ROUND(I491*H491,2)</f>
        <v>0</v>
      </c>
      <c r="BL491" s="25" t="s">
        <v>375</v>
      </c>
      <c r="BM491" s="25" t="s">
        <v>8071</v>
      </c>
    </row>
    <row r="492" spans="2:65" s="1" customFormat="1" ht="27">
      <c r="B492" s="42"/>
      <c r="C492" s="64"/>
      <c r="D492" s="223" t="s">
        <v>1656</v>
      </c>
      <c r="E492" s="64"/>
      <c r="F492" s="292" t="s">
        <v>14827</v>
      </c>
      <c r="G492" s="64"/>
      <c r="H492" s="64"/>
      <c r="I492" s="173"/>
      <c r="J492" s="64"/>
      <c r="K492" s="64"/>
      <c r="L492" s="62"/>
      <c r="M492" s="291"/>
      <c r="N492" s="43"/>
      <c r="O492" s="43"/>
      <c r="P492" s="43"/>
      <c r="Q492" s="43"/>
      <c r="R492" s="43"/>
      <c r="S492" s="43"/>
      <c r="T492" s="79"/>
      <c r="AT492" s="25" t="s">
        <v>1656</v>
      </c>
      <c r="AU492" s="25" t="s">
        <v>82</v>
      </c>
    </row>
    <row r="493" spans="2:65" s="11" customFormat="1" ht="37.35" customHeight="1">
      <c r="B493" s="186"/>
      <c r="C493" s="187"/>
      <c r="D493" s="200" t="s">
        <v>73</v>
      </c>
      <c r="E493" s="296" t="s">
        <v>5458</v>
      </c>
      <c r="F493" s="296" t="s">
        <v>14717</v>
      </c>
      <c r="G493" s="187"/>
      <c r="H493" s="187"/>
      <c r="I493" s="190"/>
      <c r="J493" s="297">
        <f>BK493</f>
        <v>0</v>
      </c>
      <c r="K493" s="187"/>
      <c r="L493" s="192"/>
      <c r="M493" s="193"/>
      <c r="N493" s="194"/>
      <c r="O493" s="194"/>
      <c r="P493" s="195">
        <f>SUM(P494:P509)</f>
        <v>0</v>
      </c>
      <c r="Q493" s="194"/>
      <c r="R493" s="195">
        <f>SUM(R494:R509)</f>
        <v>0</v>
      </c>
      <c r="S493" s="194"/>
      <c r="T493" s="196">
        <f>SUM(T494:T509)</f>
        <v>0</v>
      </c>
      <c r="AR493" s="197" t="s">
        <v>84</v>
      </c>
      <c r="AT493" s="198" t="s">
        <v>73</v>
      </c>
      <c r="AU493" s="198" t="s">
        <v>74</v>
      </c>
      <c r="AY493" s="197" t="s">
        <v>308</v>
      </c>
      <c r="BK493" s="199">
        <f>SUM(BK494:BK509)</f>
        <v>0</v>
      </c>
    </row>
    <row r="494" spans="2:65" s="1" customFormat="1" ht="22.5" customHeight="1">
      <c r="B494" s="42"/>
      <c r="C494" s="203" t="s">
        <v>2592</v>
      </c>
      <c r="D494" s="203" t="s">
        <v>311</v>
      </c>
      <c r="E494" s="204" t="s">
        <v>9554</v>
      </c>
      <c r="F494" s="205" t="s">
        <v>14616</v>
      </c>
      <c r="G494" s="206" t="s">
        <v>578</v>
      </c>
      <c r="H494" s="207">
        <v>1</v>
      </c>
      <c r="I494" s="208"/>
      <c r="J494" s="209">
        <f>ROUND(I494*H494,2)</f>
        <v>0</v>
      </c>
      <c r="K494" s="205" t="s">
        <v>21</v>
      </c>
      <c r="L494" s="62"/>
      <c r="M494" s="210" t="s">
        <v>21</v>
      </c>
      <c r="N494" s="211" t="s">
        <v>45</v>
      </c>
      <c r="O494" s="43"/>
      <c r="P494" s="212">
        <f>O494*H494</f>
        <v>0</v>
      </c>
      <c r="Q494" s="212">
        <v>0</v>
      </c>
      <c r="R494" s="212">
        <f>Q494*H494</f>
        <v>0</v>
      </c>
      <c r="S494" s="212">
        <v>0</v>
      </c>
      <c r="T494" s="213">
        <f>S494*H494</f>
        <v>0</v>
      </c>
      <c r="AR494" s="25" t="s">
        <v>375</v>
      </c>
      <c r="AT494" s="25" t="s">
        <v>311</v>
      </c>
      <c r="AU494" s="25" t="s">
        <v>82</v>
      </c>
      <c r="AY494" s="25" t="s">
        <v>308</v>
      </c>
      <c r="BE494" s="214">
        <f>IF(N494="základní",J494,0)</f>
        <v>0</v>
      </c>
      <c r="BF494" s="214">
        <f>IF(N494="snížená",J494,0)</f>
        <v>0</v>
      </c>
      <c r="BG494" s="214">
        <f>IF(N494="zákl. přenesená",J494,0)</f>
        <v>0</v>
      </c>
      <c r="BH494" s="214">
        <f>IF(N494="sníž. přenesená",J494,0)</f>
        <v>0</v>
      </c>
      <c r="BI494" s="214">
        <f>IF(N494="nulová",J494,0)</f>
        <v>0</v>
      </c>
      <c r="BJ494" s="25" t="s">
        <v>82</v>
      </c>
      <c r="BK494" s="214">
        <f>ROUND(I494*H494,2)</f>
        <v>0</v>
      </c>
      <c r="BL494" s="25" t="s">
        <v>375</v>
      </c>
      <c r="BM494" s="25" t="s">
        <v>8077</v>
      </c>
    </row>
    <row r="495" spans="2:65" s="1" customFormat="1" ht="27">
      <c r="B495" s="42"/>
      <c r="C495" s="64"/>
      <c r="D495" s="246" t="s">
        <v>1656</v>
      </c>
      <c r="E495" s="64"/>
      <c r="F495" s="290" t="s">
        <v>14714</v>
      </c>
      <c r="G495" s="64"/>
      <c r="H495" s="64"/>
      <c r="I495" s="173"/>
      <c r="J495" s="64"/>
      <c r="K495" s="64"/>
      <c r="L495" s="62"/>
      <c r="M495" s="291"/>
      <c r="N495" s="43"/>
      <c r="O495" s="43"/>
      <c r="P495" s="43"/>
      <c r="Q495" s="43"/>
      <c r="R495" s="43"/>
      <c r="S495" s="43"/>
      <c r="T495" s="79"/>
      <c r="AT495" s="25" t="s">
        <v>1656</v>
      </c>
      <c r="AU495" s="25" t="s">
        <v>82</v>
      </c>
    </row>
    <row r="496" spans="2:65" s="1" customFormat="1" ht="22.5" customHeight="1">
      <c r="B496" s="42"/>
      <c r="C496" s="203" t="s">
        <v>266</v>
      </c>
      <c r="D496" s="203" t="s">
        <v>311</v>
      </c>
      <c r="E496" s="204" t="s">
        <v>9555</v>
      </c>
      <c r="F496" s="205" t="s">
        <v>14618</v>
      </c>
      <c r="G496" s="206" t="s">
        <v>578</v>
      </c>
      <c r="H496" s="207">
        <v>1</v>
      </c>
      <c r="I496" s="208"/>
      <c r="J496" s="209">
        <f>ROUND(I496*H496,2)</f>
        <v>0</v>
      </c>
      <c r="K496" s="205" t="s">
        <v>21</v>
      </c>
      <c r="L496" s="62"/>
      <c r="M496" s="210" t="s">
        <v>21</v>
      </c>
      <c r="N496" s="211" t="s">
        <v>45</v>
      </c>
      <c r="O496" s="43"/>
      <c r="P496" s="212">
        <f>O496*H496</f>
        <v>0</v>
      </c>
      <c r="Q496" s="212">
        <v>0</v>
      </c>
      <c r="R496" s="212">
        <f>Q496*H496</f>
        <v>0</v>
      </c>
      <c r="S496" s="212">
        <v>0</v>
      </c>
      <c r="T496" s="213">
        <f>S496*H496</f>
        <v>0</v>
      </c>
      <c r="AR496" s="25" t="s">
        <v>375</v>
      </c>
      <c r="AT496" s="25" t="s">
        <v>311</v>
      </c>
      <c r="AU496" s="25" t="s">
        <v>82</v>
      </c>
      <c r="AY496" s="25" t="s">
        <v>308</v>
      </c>
      <c r="BE496" s="214">
        <f>IF(N496="základní",J496,0)</f>
        <v>0</v>
      </c>
      <c r="BF496" s="214">
        <f>IF(N496="snížená",J496,0)</f>
        <v>0</v>
      </c>
      <c r="BG496" s="214">
        <f>IF(N496="zákl. přenesená",J496,0)</f>
        <v>0</v>
      </c>
      <c r="BH496" s="214">
        <f>IF(N496="sníž. přenesená",J496,0)</f>
        <v>0</v>
      </c>
      <c r="BI496" s="214">
        <f>IF(N496="nulová",J496,0)</f>
        <v>0</v>
      </c>
      <c r="BJ496" s="25" t="s">
        <v>82</v>
      </c>
      <c r="BK496" s="214">
        <f>ROUND(I496*H496,2)</f>
        <v>0</v>
      </c>
      <c r="BL496" s="25" t="s">
        <v>375</v>
      </c>
      <c r="BM496" s="25" t="s">
        <v>8081</v>
      </c>
    </row>
    <row r="497" spans="2:65" s="1" customFormat="1" ht="27">
      <c r="B497" s="42"/>
      <c r="C497" s="64"/>
      <c r="D497" s="246" t="s">
        <v>1656</v>
      </c>
      <c r="E497" s="64"/>
      <c r="F497" s="290" t="s">
        <v>14619</v>
      </c>
      <c r="G497" s="64"/>
      <c r="H497" s="64"/>
      <c r="I497" s="173"/>
      <c r="J497" s="64"/>
      <c r="K497" s="64"/>
      <c r="L497" s="62"/>
      <c r="M497" s="291"/>
      <c r="N497" s="43"/>
      <c r="O497" s="43"/>
      <c r="P497" s="43"/>
      <c r="Q497" s="43"/>
      <c r="R497" s="43"/>
      <c r="S497" s="43"/>
      <c r="T497" s="79"/>
      <c r="AT497" s="25" t="s">
        <v>1656</v>
      </c>
      <c r="AU497" s="25" t="s">
        <v>82</v>
      </c>
    </row>
    <row r="498" spans="2:65" s="1" customFormat="1" ht="22.5" customHeight="1">
      <c r="B498" s="42"/>
      <c r="C498" s="203" t="s">
        <v>269</v>
      </c>
      <c r="D498" s="203" t="s">
        <v>311</v>
      </c>
      <c r="E498" s="204" t="s">
        <v>9556</v>
      </c>
      <c r="F498" s="205" t="s">
        <v>14620</v>
      </c>
      <c r="G498" s="206" t="s">
        <v>578</v>
      </c>
      <c r="H498" s="207">
        <v>2</v>
      </c>
      <c r="I498" s="208"/>
      <c r="J498" s="209">
        <f>ROUND(I498*H498,2)</f>
        <v>0</v>
      </c>
      <c r="K498" s="205" t="s">
        <v>21</v>
      </c>
      <c r="L498" s="62"/>
      <c r="M498" s="210" t="s">
        <v>21</v>
      </c>
      <c r="N498" s="211" t="s">
        <v>45</v>
      </c>
      <c r="O498" s="43"/>
      <c r="P498" s="212">
        <f>O498*H498</f>
        <v>0</v>
      </c>
      <c r="Q498" s="212">
        <v>0</v>
      </c>
      <c r="R498" s="212">
        <f>Q498*H498</f>
        <v>0</v>
      </c>
      <c r="S498" s="212">
        <v>0</v>
      </c>
      <c r="T498" s="213">
        <f>S498*H498</f>
        <v>0</v>
      </c>
      <c r="AR498" s="25" t="s">
        <v>375</v>
      </c>
      <c r="AT498" s="25" t="s">
        <v>311</v>
      </c>
      <c r="AU498" s="25" t="s">
        <v>82</v>
      </c>
      <c r="AY498" s="25" t="s">
        <v>308</v>
      </c>
      <c r="BE498" s="214">
        <f>IF(N498="základní",J498,0)</f>
        <v>0</v>
      </c>
      <c r="BF498" s="214">
        <f>IF(N498="snížená",J498,0)</f>
        <v>0</v>
      </c>
      <c r="BG498" s="214">
        <f>IF(N498="zákl. přenesená",J498,0)</f>
        <v>0</v>
      </c>
      <c r="BH498" s="214">
        <f>IF(N498="sníž. přenesená",J498,0)</f>
        <v>0</v>
      </c>
      <c r="BI498" s="214">
        <f>IF(N498="nulová",J498,0)</f>
        <v>0</v>
      </c>
      <c r="BJ498" s="25" t="s">
        <v>82</v>
      </c>
      <c r="BK498" s="214">
        <f>ROUND(I498*H498,2)</f>
        <v>0</v>
      </c>
      <c r="BL498" s="25" t="s">
        <v>375</v>
      </c>
      <c r="BM498" s="25" t="s">
        <v>8085</v>
      </c>
    </row>
    <row r="499" spans="2:65" s="1" customFormat="1" ht="22.5" customHeight="1">
      <c r="B499" s="42"/>
      <c r="C499" s="203" t="s">
        <v>2603</v>
      </c>
      <c r="D499" s="203" t="s">
        <v>311</v>
      </c>
      <c r="E499" s="204" t="s">
        <v>9557</v>
      </c>
      <c r="F499" s="205" t="s">
        <v>14621</v>
      </c>
      <c r="G499" s="206" t="s">
        <v>578</v>
      </c>
      <c r="H499" s="207">
        <v>1</v>
      </c>
      <c r="I499" s="208"/>
      <c r="J499" s="209">
        <f>ROUND(I499*H499,2)</f>
        <v>0</v>
      </c>
      <c r="K499" s="205" t="s">
        <v>21</v>
      </c>
      <c r="L499" s="62"/>
      <c r="M499" s="210" t="s">
        <v>21</v>
      </c>
      <c r="N499" s="211" t="s">
        <v>45</v>
      </c>
      <c r="O499" s="43"/>
      <c r="P499" s="212">
        <f>O499*H499</f>
        <v>0</v>
      </c>
      <c r="Q499" s="212">
        <v>0</v>
      </c>
      <c r="R499" s="212">
        <f>Q499*H499</f>
        <v>0</v>
      </c>
      <c r="S499" s="212">
        <v>0</v>
      </c>
      <c r="T499" s="213">
        <f>S499*H499</f>
        <v>0</v>
      </c>
      <c r="AR499" s="25" t="s">
        <v>375</v>
      </c>
      <c r="AT499" s="25" t="s">
        <v>311</v>
      </c>
      <c r="AU499" s="25" t="s">
        <v>82</v>
      </c>
      <c r="AY499" s="25" t="s">
        <v>308</v>
      </c>
      <c r="BE499" s="214">
        <f>IF(N499="základní",J499,0)</f>
        <v>0</v>
      </c>
      <c r="BF499" s="214">
        <f>IF(N499="snížená",J499,0)</f>
        <v>0</v>
      </c>
      <c r="BG499" s="214">
        <f>IF(N499="zákl. přenesená",J499,0)</f>
        <v>0</v>
      </c>
      <c r="BH499" s="214">
        <f>IF(N499="sníž. přenesená",J499,0)</f>
        <v>0</v>
      </c>
      <c r="BI499" s="214">
        <f>IF(N499="nulová",J499,0)</f>
        <v>0</v>
      </c>
      <c r="BJ499" s="25" t="s">
        <v>82</v>
      </c>
      <c r="BK499" s="214">
        <f>ROUND(I499*H499,2)</f>
        <v>0</v>
      </c>
      <c r="BL499" s="25" t="s">
        <v>375</v>
      </c>
      <c r="BM499" s="25" t="s">
        <v>8089</v>
      </c>
    </row>
    <row r="500" spans="2:65" s="1" customFormat="1" ht="27">
      <c r="B500" s="42"/>
      <c r="C500" s="64"/>
      <c r="D500" s="246" t="s">
        <v>1656</v>
      </c>
      <c r="E500" s="64"/>
      <c r="F500" s="290" t="s">
        <v>14622</v>
      </c>
      <c r="G500" s="64"/>
      <c r="H500" s="64"/>
      <c r="I500" s="173"/>
      <c r="J500" s="64"/>
      <c r="K500" s="64"/>
      <c r="L500" s="62"/>
      <c r="M500" s="291"/>
      <c r="N500" s="43"/>
      <c r="O500" s="43"/>
      <c r="P500" s="43"/>
      <c r="Q500" s="43"/>
      <c r="R500" s="43"/>
      <c r="S500" s="43"/>
      <c r="T500" s="79"/>
      <c r="AT500" s="25" t="s">
        <v>1656</v>
      </c>
      <c r="AU500" s="25" t="s">
        <v>82</v>
      </c>
    </row>
    <row r="501" spans="2:65" s="1" customFormat="1" ht="22.5" customHeight="1">
      <c r="B501" s="42"/>
      <c r="C501" s="203" t="s">
        <v>2609</v>
      </c>
      <c r="D501" s="203" t="s">
        <v>311</v>
      </c>
      <c r="E501" s="204" t="s">
        <v>9558</v>
      </c>
      <c r="F501" s="205" t="s">
        <v>14623</v>
      </c>
      <c r="G501" s="206" t="s">
        <v>578</v>
      </c>
      <c r="H501" s="207">
        <v>1</v>
      </c>
      <c r="I501" s="208"/>
      <c r="J501" s="209">
        <f>ROUND(I501*H501,2)</f>
        <v>0</v>
      </c>
      <c r="K501" s="205" t="s">
        <v>21</v>
      </c>
      <c r="L501" s="62"/>
      <c r="M501" s="210" t="s">
        <v>21</v>
      </c>
      <c r="N501" s="211" t="s">
        <v>45</v>
      </c>
      <c r="O501" s="43"/>
      <c r="P501" s="212">
        <f>O501*H501</f>
        <v>0</v>
      </c>
      <c r="Q501" s="212">
        <v>0</v>
      </c>
      <c r="R501" s="212">
        <f>Q501*H501</f>
        <v>0</v>
      </c>
      <c r="S501" s="212">
        <v>0</v>
      </c>
      <c r="T501" s="213">
        <f>S501*H501</f>
        <v>0</v>
      </c>
      <c r="AR501" s="25" t="s">
        <v>375</v>
      </c>
      <c r="AT501" s="25" t="s">
        <v>311</v>
      </c>
      <c r="AU501" s="25" t="s">
        <v>82</v>
      </c>
      <c r="AY501" s="25" t="s">
        <v>308</v>
      </c>
      <c r="BE501" s="214">
        <f>IF(N501="základní",J501,0)</f>
        <v>0</v>
      </c>
      <c r="BF501" s="214">
        <f>IF(N501="snížená",J501,0)</f>
        <v>0</v>
      </c>
      <c r="BG501" s="214">
        <f>IF(N501="zákl. přenesená",J501,0)</f>
        <v>0</v>
      </c>
      <c r="BH501" s="214">
        <f>IF(N501="sníž. přenesená",J501,0)</f>
        <v>0</v>
      </c>
      <c r="BI501" s="214">
        <f>IF(N501="nulová",J501,0)</f>
        <v>0</v>
      </c>
      <c r="BJ501" s="25" t="s">
        <v>82</v>
      </c>
      <c r="BK501" s="214">
        <f>ROUND(I501*H501,2)</f>
        <v>0</v>
      </c>
      <c r="BL501" s="25" t="s">
        <v>375</v>
      </c>
      <c r="BM501" s="25" t="s">
        <v>8093</v>
      </c>
    </row>
    <row r="502" spans="2:65" s="1" customFormat="1" ht="27">
      <c r="B502" s="42"/>
      <c r="C502" s="64"/>
      <c r="D502" s="246" t="s">
        <v>1656</v>
      </c>
      <c r="E502" s="64"/>
      <c r="F502" s="290" t="s">
        <v>14675</v>
      </c>
      <c r="G502" s="64"/>
      <c r="H502" s="64"/>
      <c r="I502" s="173"/>
      <c r="J502" s="64"/>
      <c r="K502" s="64"/>
      <c r="L502" s="62"/>
      <c r="M502" s="291"/>
      <c r="N502" s="43"/>
      <c r="O502" s="43"/>
      <c r="P502" s="43"/>
      <c r="Q502" s="43"/>
      <c r="R502" s="43"/>
      <c r="S502" s="43"/>
      <c r="T502" s="79"/>
      <c r="AT502" s="25" t="s">
        <v>1656</v>
      </c>
      <c r="AU502" s="25" t="s">
        <v>82</v>
      </c>
    </row>
    <row r="503" spans="2:65" s="1" customFormat="1" ht="22.5" customHeight="1">
      <c r="B503" s="42"/>
      <c r="C503" s="203" t="s">
        <v>2614</v>
      </c>
      <c r="D503" s="203" t="s">
        <v>311</v>
      </c>
      <c r="E503" s="204" t="s">
        <v>9559</v>
      </c>
      <c r="F503" s="205" t="s">
        <v>14625</v>
      </c>
      <c r="G503" s="206" t="s">
        <v>578</v>
      </c>
      <c r="H503" s="207">
        <v>1</v>
      </c>
      <c r="I503" s="208"/>
      <c r="J503" s="209">
        <f>ROUND(I503*H503,2)</f>
        <v>0</v>
      </c>
      <c r="K503" s="205" t="s">
        <v>21</v>
      </c>
      <c r="L503" s="62"/>
      <c r="M503" s="210" t="s">
        <v>21</v>
      </c>
      <c r="N503" s="211" t="s">
        <v>45</v>
      </c>
      <c r="O503" s="43"/>
      <c r="P503" s="212">
        <f>O503*H503</f>
        <v>0</v>
      </c>
      <c r="Q503" s="212">
        <v>0</v>
      </c>
      <c r="R503" s="212">
        <f>Q503*H503</f>
        <v>0</v>
      </c>
      <c r="S503" s="212">
        <v>0</v>
      </c>
      <c r="T503" s="213">
        <f>S503*H503</f>
        <v>0</v>
      </c>
      <c r="AR503" s="25" t="s">
        <v>375</v>
      </c>
      <c r="AT503" s="25" t="s">
        <v>311</v>
      </c>
      <c r="AU503" s="25" t="s">
        <v>82</v>
      </c>
      <c r="AY503" s="25" t="s">
        <v>308</v>
      </c>
      <c r="BE503" s="214">
        <f>IF(N503="základní",J503,0)</f>
        <v>0</v>
      </c>
      <c r="BF503" s="214">
        <f>IF(N503="snížená",J503,0)</f>
        <v>0</v>
      </c>
      <c r="BG503" s="214">
        <f>IF(N503="zákl. přenesená",J503,0)</f>
        <v>0</v>
      </c>
      <c r="BH503" s="214">
        <f>IF(N503="sníž. přenesená",J503,0)</f>
        <v>0</v>
      </c>
      <c r="BI503" s="214">
        <f>IF(N503="nulová",J503,0)</f>
        <v>0</v>
      </c>
      <c r="BJ503" s="25" t="s">
        <v>82</v>
      </c>
      <c r="BK503" s="214">
        <f>ROUND(I503*H503,2)</f>
        <v>0</v>
      </c>
      <c r="BL503" s="25" t="s">
        <v>375</v>
      </c>
      <c r="BM503" s="25" t="s">
        <v>8097</v>
      </c>
    </row>
    <row r="504" spans="2:65" s="1" customFormat="1" ht="22.5" customHeight="1">
      <c r="B504" s="42"/>
      <c r="C504" s="203" t="s">
        <v>2619</v>
      </c>
      <c r="D504" s="203" t="s">
        <v>311</v>
      </c>
      <c r="E504" s="204" t="s">
        <v>9560</v>
      </c>
      <c r="F504" s="205" t="s">
        <v>14626</v>
      </c>
      <c r="G504" s="206" t="s">
        <v>578</v>
      </c>
      <c r="H504" s="207">
        <v>1</v>
      </c>
      <c r="I504" s="208"/>
      <c r="J504" s="209">
        <f>ROUND(I504*H504,2)</f>
        <v>0</v>
      </c>
      <c r="K504" s="205" t="s">
        <v>21</v>
      </c>
      <c r="L504" s="62"/>
      <c r="M504" s="210" t="s">
        <v>21</v>
      </c>
      <c r="N504" s="211" t="s">
        <v>45</v>
      </c>
      <c r="O504" s="43"/>
      <c r="P504" s="212">
        <f>O504*H504</f>
        <v>0</v>
      </c>
      <c r="Q504" s="212">
        <v>0</v>
      </c>
      <c r="R504" s="212">
        <f>Q504*H504</f>
        <v>0</v>
      </c>
      <c r="S504" s="212">
        <v>0</v>
      </c>
      <c r="T504" s="213">
        <f>S504*H504</f>
        <v>0</v>
      </c>
      <c r="AR504" s="25" t="s">
        <v>375</v>
      </c>
      <c r="AT504" s="25" t="s">
        <v>311</v>
      </c>
      <c r="AU504" s="25" t="s">
        <v>82</v>
      </c>
      <c r="AY504" s="25" t="s">
        <v>308</v>
      </c>
      <c r="BE504" s="214">
        <f>IF(N504="základní",J504,0)</f>
        <v>0</v>
      </c>
      <c r="BF504" s="214">
        <f>IF(N504="snížená",J504,0)</f>
        <v>0</v>
      </c>
      <c r="BG504" s="214">
        <f>IF(N504="zákl. přenesená",J504,0)</f>
        <v>0</v>
      </c>
      <c r="BH504" s="214">
        <f>IF(N504="sníž. přenesená",J504,0)</f>
        <v>0</v>
      </c>
      <c r="BI504" s="214">
        <f>IF(N504="nulová",J504,0)</f>
        <v>0</v>
      </c>
      <c r="BJ504" s="25" t="s">
        <v>82</v>
      </c>
      <c r="BK504" s="214">
        <f>ROUND(I504*H504,2)</f>
        <v>0</v>
      </c>
      <c r="BL504" s="25" t="s">
        <v>375</v>
      </c>
      <c r="BM504" s="25" t="s">
        <v>8101</v>
      </c>
    </row>
    <row r="505" spans="2:65" s="1" customFormat="1" ht="27">
      <c r="B505" s="42"/>
      <c r="C505" s="64"/>
      <c r="D505" s="246" t="s">
        <v>1656</v>
      </c>
      <c r="E505" s="64"/>
      <c r="F505" s="290" t="s">
        <v>14667</v>
      </c>
      <c r="G505" s="64"/>
      <c r="H505" s="64"/>
      <c r="I505" s="173"/>
      <c r="J505" s="64"/>
      <c r="K505" s="64"/>
      <c r="L505" s="62"/>
      <c r="M505" s="291"/>
      <c r="N505" s="43"/>
      <c r="O505" s="43"/>
      <c r="P505" s="43"/>
      <c r="Q505" s="43"/>
      <c r="R505" s="43"/>
      <c r="S505" s="43"/>
      <c r="T505" s="79"/>
      <c r="AT505" s="25" t="s">
        <v>1656</v>
      </c>
      <c r="AU505" s="25" t="s">
        <v>82</v>
      </c>
    </row>
    <row r="506" spans="2:65" s="1" customFormat="1" ht="22.5" customHeight="1">
      <c r="B506" s="42"/>
      <c r="C506" s="203" t="s">
        <v>2623</v>
      </c>
      <c r="D506" s="203" t="s">
        <v>311</v>
      </c>
      <c r="E506" s="204" t="s">
        <v>9561</v>
      </c>
      <c r="F506" s="205" t="s">
        <v>14628</v>
      </c>
      <c r="G506" s="206" t="s">
        <v>578</v>
      </c>
      <c r="H506" s="207">
        <v>1</v>
      </c>
      <c r="I506" s="208"/>
      <c r="J506" s="209">
        <f>ROUND(I506*H506,2)</f>
        <v>0</v>
      </c>
      <c r="K506" s="205" t="s">
        <v>21</v>
      </c>
      <c r="L506" s="62"/>
      <c r="M506" s="210" t="s">
        <v>21</v>
      </c>
      <c r="N506" s="211" t="s">
        <v>45</v>
      </c>
      <c r="O506" s="43"/>
      <c r="P506" s="212">
        <f>O506*H506</f>
        <v>0</v>
      </c>
      <c r="Q506" s="212">
        <v>0</v>
      </c>
      <c r="R506" s="212">
        <f>Q506*H506</f>
        <v>0</v>
      </c>
      <c r="S506" s="212">
        <v>0</v>
      </c>
      <c r="T506" s="213">
        <f>S506*H506</f>
        <v>0</v>
      </c>
      <c r="AR506" s="25" t="s">
        <v>375</v>
      </c>
      <c r="AT506" s="25" t="s">
        <v>311</v>
      </c>
      <c r="AU506" s="25" t="s">
        <v>82</v>
      </c>
      <c r="AY506" s="25" t="s">
        <v>308</v>
      </c>
      <c r="BE506" s="214">
        <f>IF(N506="základní",J506,0)</f>
        <v>0</v>
      </c>
      <c r="BF506" s="214">
        <f>IF(N506="snížená",J506,0)</f>
        <v>0</v>
      </c>
      <c r="BG506" s="214">
        <f>IF(N506="zákl. přenesená",J506,0)</f>
        <v>0</v>
      </c>
      <c r="BH506" s="214">
        <f>IF(N506="sníž. přenesená",J506,0)</f>
        <v>0</v>
      </c>
      <c r="BI506" s="214">
        <f>IF(N506="nulová",J506,0)</f>
        <v>0</v>
      </c>
      <c r="BJ506" s="25" t="s">
        <v>82</v>
      </c>
      <c r="BK506" s="214">
        <f>ROUND(I506*H506,2)</f>
        <v>0</v>
      </c>
      <c r="BL506" s="25" t="s">
        <v>375</v>
      </c>
      <c r="BM506" s="25" t="s">
        <v>8105</v>
      </c>
    </row>
    <row r="507" spans="2:65" s="1" customFormat="1" ht="27">
      <c r="B507" s="42"/>
      <c r="C507" s="64"/>
      <c r="D507" s="246" t="s">
        <v>1656</v>
      </c>
      <c r="E507" s="64"/>
      <c r="F507" s="290" t="s">
        <v>14668</v>
      </c>
      <c r="G507" s="64"/>
      <c r="H507" s="64"/>
      <c r="I507" s="173"/>
      <c r="J507" s="64"/>
      <c r="K507" s="64"/>
      <c r="L507" s="62"/>
      <c r="M507" s="291"/>
      <c r="N507" s="43"/>
      <c r="O507" s="43"/>
      <c r="P507" s="43"/>
      <c r="Q507" s="43"/>
      <c r="R507" s="43"/>
      <c r="S507" s="43"/>
      <c r="T507" s="79"/>
      <c r="AT507" s="25" t="s">
        <v>1656</v>
      </c>
      <c r="AU507" s="25" t="s">
        <v>82</v>
      </c>
    </row>
    <row r="508" spans="2:65" s="1" customFormat="1" ht="22.5" customHeight="1">
      <c r="B508" s="42"/>
      <c r="C508" s="203" t="s">
        <v>2628</v>
      </c>
      <c r="D508" s="203" t="s">
        <v>311</v>
      </c>
      <c r="E508" s="204" t="s">
        <v>9562</v>
      </c>
      <c r="F508" s="205" t="s">
        <v>14630</v>
      </c>
      <c r="G508" s="206" t="s">
        <v>578</v>
      </c>
      <c r="H508" s="207">
        <v>1</v>
      </c>
      <c r="I508" s="208"/>
      <c r="J508" s="209">
        <f>ROUND(I508*H508,2)</f>
        <v>0</v>
      </c>
      <c r="K508" s="205" t="s">
        <v>21</v>
      </c>
      <c r="L508" s="62"/>
      <c r="M508" s="210" t="s">
        <v>21</v>
      </c>
      <c r="N508" s="211" t="s">
        <v>45</v>
      </c>
      <c r="O508" s="43"/>
      <c r="P508" s="212">
        <f>O508*H508</f>
        <v>0</v>
      </c>
      <c r="Q508" s="212">
        <v>0</v>
      </c>
      <c r="R508" s="212">
        <f>Q508*H508</f>
        <v>0</v>
      </c>
      <c r="S508" s="212">
        <v>0</v>
      </c>
      <c r="T508" s="213">
        <f>S508*H508</f>
        <v>0</v>
      </c>
      <c r="AR508" s="25" t="s">
        <v>375</v>
      </c>
      <c r="AT508" s="25" t="s">
        <v>311</v>
      </c>
      <c r="AU508" s="25" t="s">
        <v>82</v>
      </c>
      <c r="AY508" s="25" t="s">
        <v>308</v>
      </c>
      <c r="BE508" s="214">
        <f>IF(N508="základní",J508,0)</f>
        <v>0</v>
      </c>
      <c r="BF508" s="214">
        <f>IF(N508="snížená",J508,0)</f>
        <v>0</v>
      </c>
      <c r="BG508" s="214">
        <f>IF(N508="zákl. přenesená",J508,0)</f>
        <v>0</v>
      </c>
      <c r="BH508" s="214">
        <f>IF(N508="sníž. přenesená",J508,0)</f>
        <v>0</v>
      </c>
      <c r="BI508" s="214">
        <f>IF(N508="nulová",J508,0)</f>
        <v>0</v>
      </c>
      <c r="BJ508" s="25" t="s">
        <v>82</v>
      </c>
      <c r="BK508" s="214">
        <f>ROUND(I508*H508,2)</f>
        <v>0</v>
      </c>
      <c r="BL508" s="25" t="s">
        <v>375</v>
      </c>
      <c r="BM508" s="25" t="s">
        <v>8109</v>
      </c>
    </row>
    <row r="509" spans="2:65" s="1" customFormat="1" ht="27">
      <c r="B509" s="42"/>
      <c r="C509" s="64"/>
      <c r="D509" s="223" t="s">
        <v>1656</v>
      </c>
      <c r="E509" s="64"/>
      <c r="F509" s="292" t="s">
        <v>14644</v>
      </c>
      <c r="G509" s="64"/>
      <c r="H509" s="64"/>
      <c r="I509" s="173"/>
      <c r="J509" s="64"/>
      <c r="K509" s="64"/>
      <c r="L509" s="62"/>
      <c r="M509" s="291"/>
      <c r="N509" s="43"/>
      <c r="O509" s="43"/>
      <c r="P509" s="43"/>
      <c r="Q509" s="43"/>
      <c r="R509" s="43"/>
      <c r="S509" s="43"/>
      <c r="T509" s="79"/>
      <c r="AT509" s="25" t="s">
        <v>1656</v>
      </c>
      <c r="AU509" s="25" t="s">
        <v>82</v>
      </c>
    </row>
    <row r="510" spans="2:65" s="11" customFormat="1" ht="37.35" customHeight="1">
      <c r="B510" s="186"/>
      <c r="C510" s="187"/>
      <c r="D510" s="200" t="s">
        <v>73</v>
      </c>
      <c r="E510" s="296" t="s">
        <v>5458</v>
      </c>
      <c r="F510" s="296" t="s">
        <v>14717</v>
      </c>
      <c r="G510" s="187"/>
      <c r="H510" s="187"/>
      <c r="I510" s="190"/>
      <c r="J510" s="297">
        <f>BK510</f>
        <v>0</v>
      </c>
      <c r="K510" s="187"/>
      <c r="L510" s="192"/>
      <c r="M510" s="193"/>
      <c r="N510" s="194"/>
      <c r="O510" s="194"/>
      <c r="P510" s="195">
        <f>SUM(P511:P526)</f>
        <v>0</v>
      </c>
      <c r="Q510" s="194"/>
      <c r="R510" s="195">
        <f>SUM(R511:R526)</f>
        <v>0</v>
      </c>
      <c r="S510" s="194"/>
      <c r="T510" s="196">
        <f>SUM(T511:T526)</f>
        <v>0</v>
      </c>
      <c r="AR510" s="197" t="s">
        <v>84</v>
      </c>
      <c r="AT510" s="198" t="s">
        <v>73</v>
      </c>
      <c r="AU510" s="198" t="s">
        <v>74</v>
      </c>
      <c r="AY510" s="197" t="s">
        <v>308</v>
      </c>
      <c r="BK510" s="199">
        <f>SUM(BK511:BK526)</f>
        <v>0</v>
      </c>
    </row>
    <row r="511" spans="2:65" s="1" customFormat="1" ht="22.5" customHeight="1">
      <c r="B511" s="42"/>
      <c r="C511" s="203" t="s">
        <v>2634</v>
      </c>
      <c r="D511" s="203" t="s">
        <v>311</v>
      </c>
      <c r="E511" s="204" t="s">
        <v>9554</v>
      </c>
      <c r="F511" s="205" t="s">
        <v>14616</v>
      </c>
      <c r="G511" s="206" t="s">
        <v>578</v>
      </c>
      <c r="H511" s="207">
        <v>1</v>
      </c>
      <c r="I511" s="208"/>
      <c r="J511" s="209">
        <f>ROUND(I511*H511,2)</f>
        <v>0</v>
      </c>
      <c r="K511" s="205" t="s">
        <v>21</v>
      </c>
      <c r="L511" s="62"/>
      <c r="M511" s="210" t="s">
        <v>21</v>
      </c>
      <c r="N511" s="211" t="s">
        <v>45</v>
      </c>
      <c r="O511" s="43"/>
      <c r="P511" s="212">
        <f>O511*H511</f>
        <v>0</v>
      </c>
      <c r="Q511" s="212">
        <v>0</v>
      </c>
      <c r="R511" s="212">
        <f>Q511*H511</f>
        <v>0</v>
      </c>
      <c r="S511" s="212">
        <v>0</v>
      </c>
      <c r="T511" s="213">
        <f>S511*H511</f>
        <v>0</v>
      </c>
      <c r="AR511" s="25" t="s">
        <v>375</v>
      </c>
      <c r="AT511" s="25" t="s">
        <v>311</v>
      </c>
      <c r="AU511" s="25" t="s">
        <v>82</v>
      </c>
      <c r="AY511" s="25" t="s">
        <v>308</v>
      </c>
      <c r="BE511" s="214">
        <f>IF(N511="základní",J511,0)</f>
        <v>0</v>
      </c>
      <c r="BF511" s="214">
        <f>IF(N511="snížená",J511,0)</f>
        <v>0</v>
      </c>
      <c r="BG511" s="214">
        <f>IF(N511="zákl. přenesená",J511,0)</f>
        <v>0</v>
      </c>
      <c r="BH511" s="214">
        <f>IF(N511="sníž. přenesená",J511,0)</f>
        <v>0</v>
      </c>
      <c r="BI511" s="214">
        <f>IF(N511="nulová",J511,0)</f>
        <v>0</v>
      </c>
      <c r="BJ511" s="25" t="s">
        <v>82</v>
      </c>
      <c r="BK511" s="214">
        <f>ROUND(I511*H511,2)</f>
        <v>0</v>
      </c>
      <c r="BL511" s="25" t="s">
        <v>375</v>
      </c>
      <c r="BM511" s="25" t="s">
        <v>8113</v>
      </c>
    </row>
    <row r="512" spans="2:65" s="1" customFormat="1" ht="27">
      <c r="B512" s="42"/>
      <c r="C512" s="64"/>
      <c r="D512" s="246" t="s">
        <v>1656</v>
      </c>
      <c r="E512" s="64"/>
      <c r="F512" s="290" t="s">
        <v>14714</v>
      </c>
      <c r="G512" s="64"/>
      <c r="H512" s="64"/>
      <c r="I512" s="173"/>
      <c r="J512" s="64"/>
      <c r="K512" s="64"/>
      <c r="L512" s="62"/>
      <c r="M512" s="291"/>
      <c r="N512" s="43"/>
      <c r="O512" s="43"/>
      <c r="P512" s="43"/>
      <c r="Q512" s="43"/>
      <c r="R512" s="43"/>
      <c r="S512" s="43"/>
      <c r="T512" s="79"/>
      <c r="AT512" s="25" t="s">
        <v>1656</v>
      </c>
      <c r="AU512" s="25" t="s">
        <v>82</v>
      </c>
    </row>
    <row r="513" spans="2:65" s="1" customFormat="1" ht="22.5" customHeight="1">
      <c r="B513" s="42"/>
      <c r="C513" s="203" t="s">
        <v>2639</v>
      </c>
      <c r="D513" s="203" t="s">
        <v>311</v>
      </c>
      <c r="E513" s="204" t="s">
        <v>9555</v>
      </c>
      <c r="F513" s="205" t="s">
        <v>14618</v>
      </c>
      <c r="G513" s="206" t="s">
        <v>578</v>
      </c>
      <c r="H513" s="207">
        <v>1</v>
      </c>
      <c r="I513" s="208"/>
      <c r="J513" s="209">
        <f>ROUND(I513*H513,2)</f>
        <v>0</v>
      </c>
      <c r="K513" s="205" t="s">
        <v>21</v>
      </c>
      <c r="L513" s="62"/>
      <c r="M513" s="210" t="s">
        <v>21</v>
      </c>
      <c r="N513" s="211" t="s">
        <v>45</v>
      </c>
      <c r="O513" s="43"/>
      <c r="P513" s="212">
        <f>O513*H513</f>
        <v>0</v>
      </c>
      <c r="Q513" s="212">
        <v>0</v>
      </c>
      <c r="R513" s="212">
        <f>Q513*H513</f>
        <v>0</v>
      </c>
      <c r="S513" s="212">
        <v>0</v>
      </c>
      <c r="T513" s="213">
        <f>S513*H513</f>
        <v>0</v>
      </c>
      <c r="AR513" s="25" t="s">
        <v>375</v>
      </c>
      <c r="AT513" s="25" t="s">
        <v>311</v>
      </c>
      <c r="AU513" s="25" t="s">
        <v>82</v>
      </c>
      <c r="AY513" s="25" t="s">
        <v>308</v>
      </c>
      <c r="BE513" s="214">
        <f>IF(N513="základní",J513,0)</f>
        <v>0</v>
      </c>
      <c r="BF513" s="214">
        <f>IF(N513="snížená",J513,0)</f>
        <v>0</v>
      </c>
      <c r="BG513" s="214">
        <f>IF(N513="zákl. přenesená",J513,0)</f>
        <v>0</v>
      </c>
      <c r="BH513" s="214">
        <f>IF(N513="sníž. přenesená",J513,0)</f>
        <v>0</v>
      </c>
      <c r="BI513" s="214">
        <f>IF(N513="nulová",J513,0)</f>
        <v>0</v>
      </c>
      <c r="BJ513" s="25" t="s">
        <v>82</v>
      </c>
      <c r="BK513" s="214">
        <f>ROUND(I513*H513,2)</f>
        <v>0</v>
      </c>
      <c r="BL513" s="25" t="s">
        <v>375</v>
      </c>
      <c r="BM513" s="25" t="s">
        <v>8117</v>
      </c>
    </row>
    <row r="514" spans="2:65" s="1" customFormat="1" ht="27">
      <c r="B514" s="42"/>
      <c r="C514" s="64"/>
      <c r="D514" s="246" t="s">
        <v>1656</v>
      </c>
      <c r="E514" s="64"/>
      <c r="F514" s="290" t="s">
        <v>14619</v>
      </c>
      <c r="G514" s="64"/>
      <c r="H514" s="64"/>
      <c r="I514" s="173"/>
      <c r="J514" s="64"/>
      <c r="K514" s="64"/>
      <c r="L514" s="62"/>
      <c r="M514" s="291"/>
      <c r="N514" s="43"/>
      <c r="O514" s="43"/>
      <c r="P514" s="43"/>
      <c r="Q514" s="43"/>
      <c r="R514" s="43"/>
      <c r="S514" s="43"/>
      <c r="T514" s="79"/>
      <c r="AT514" s="25" t="s">
        <v>1656</v>
      </c>
      <c r="AU514" s="25" t="s">
        <v>82</v>
      </c>
    </row>
    <row r="515" spans="2:65" s="1" customFormat="1" ht="22.5" customHeight="1">
      <c r="B515" s="42"/>
      <c r="C515" s="203" t="s">
        <v>2644</v>
      </c>
      <c r="D515" s="203" t="s">
        <v>311</v>
      </c>
      <c r="E515" s="204" t="s">
        <v>9556</v>
      </c>
      <c r="F515" s="205" t="s">
        <v>14620</v>
      </c>
      <c r="G515" s="206" t="s">
        <v>578</v>
      </c>
      <c r="H515" s="207">
        <v>2</v>
      </c>
      <c r="I515" s="208"/>
      <c r="J515" s="209">
        <f>ROUND(I515*H515,2)</f>
        <v>0</v>
      </c>
      <c r="K515" s="205" t="s">
        <v>21</v>
      </c>
      <c r="L515" s="62"/>
      <c r="M515" s="210" t="s">
        <v>21</v>
      </c>
      <c r="N515" s="211" t="s">
        <v>45</v>
      </c>
      <c r="O515" s="43"/>
      <c r="P515" s="212">
        <f>O515*H515</f>
        <v>0</v>
      </c>
      <c r="Q515" s="212">
        <v>0</v>
      </c>
      <c r="R515" s="212">
        <f>Q515*H515</f>
        <v>0</v>
      </c>
      <c r="S515" s="212">
        <v>0</v>
      </c>
      <c r="T515" s="213">
        <f>S515*H515</f>
        <v>0</v>
      </c>
      <c r="AR515" s="25" t="s">
        <v>375</v>
      </c>
      <c r="AT515" s="25" t="s">
        <v>311</v>
      </c>
      <c r="AU515" s="25" t="s">
        <v>82</v>
      </c>
      <c r="AY515" s="25" t="s">
        <v>308</v>
      </c>
      <c r="BE515" s="214">
        <f>IF(N515="základní",J515,0)</f>
        <v>0</v>
      </c>
      <c r="BF515" s="214">
        <f>IF(N515="snížená",J515,0)</f>
        <v>0</v>
      </c>
      <c r="BG515" s="214">
        <f>IF(N515="zákl. přenesená",J515,0)</f>
        <v>0</v>
      </c>
      <c r="BH515" s="214">
        <f>IF(N515="sníž. přenesená",J515,0)</f>
        <v>0</v>
      </c>
      <c r="BI515" s="214">
        <f>IF(N515="nulová",J515,0)</f>
        <v>0</v>
      </c>
      <c r="BJ515" s="25" t="s">
        <v>82</v>
      </c>
      <c r="BK515" s="214">
        <f>ROUND(I515*H515,2)</f>
        <v>0</v>
      </c>
      <c r="BL515" s="25" t="s">
        <v>375</v>
      </c>
      <c r="BM515" s="25" t="s">
        <v>8122</v>
      </c>
    </row>
    <row r="516" spans="2:65" s="1" customFormat="1" ht="22.5" customHeight="1">
      <c r="B516" s="42"/>
      <c r="C516" s="203" t="s">
        <v>2649</v>
      </c>
      <c r="D516" s="203" t="s">
        <v>311</v>
      </c>
      <c r="E516" s="204" t="s">
        <v>9557</v>
      </c>
      <c r="F516" s="205" t="s">
        <v>14621</v>
      </c>
      <c r="G516" s="206" t="s">
        <v>578</v>
      </c>
      <c r="H516" s="207">
        <v>1</v>
      </c>
      <c r="I516" s="208"/>
      <c r="J516" s="209">
        <f>ROUND(I516*H516,2)</f>
        <v>0</v>
      </c>
      <c r="K516" s="205" t="s">
        <v>21</v>
      </c>
      <c r="L516" s="62"/>
      <c r="M516" s="210" t="s">
        <v>21</v>
      </c>
      <c r="N516" s="211" t="s">
        <v>45</v>
      </c>
      <c r="O516" s="43"/>
      <c r="P516" s="212">
        <f>O516*H516</f>
        <v>0</v>
      </c>
      <c r="Q516" s="212">
        <v>0</v>
      </c>
      <c r="R516" s="212">
        <f>Q516*H516</f>
        <v>0</v>
      </c>
      <c r="S516" s="212">
        <v>0</v>
      </c>
      <c r="T516" s="213">
        <f>S516*H516</f>
        <v>0</v>
      </c>
      <c r="AR516" s="25" t="s">
        <v>375</v>
      </c>
      <c r="AT516" s="25" t="s">
        <v>311</v>
      </c>
      <c r="AU516" s="25" t="s">
        <v>82</v>
      </c>
      <c r="AY516" s="25" t="s">
        <v>308</v>
      </c>
      <c r="BE516" s="214">
        <f>IF(N516="základní",J516,0)</f>
        <v>0</v>
      </c>
      <c r="BF516" s="214">
        <f>IF(N516="snížená",J516,0)</f>
        <v>0</v>
      </c>
      <c r="BG516" s="214">
        <f>IF(N516="zákl. přenesená",J516,0)</f>
        <v>0</v>
      </c>
      <c r="BH516" s="214">
        <f>IF(N516="sníž. přenesená",J516,0)</f>
        <v>0</v>
      </c>
      <c r="BI516" s="214">
        <f>IF(N516="nulová",J516,0)</f>
        <v>0</v>
      </c>
      <c r="BJ516" s="25" t="s">
        <v>82</v>
      </c>
      <c r="BK516" s="214">
        <f>ROUND(I516*H516,2)</f>
        <v>0</v>
      </c>
      <c r="BL516" s="25" t="s">
        <v>375</v>
      </c>
      <c r="BM516" s="25" t="s">
        <v>8126</v>
      </c>
    </row>
    <row r="517" spans="2:65" s="1" customFormat="1" ht="27">
      <c r="B517" s="42"/>
      <c r="C517" s="64"/>
      <c r="D517" s="246" t="s">
        <v>1656</v>
      </c>
      <c r="E517" s="64"/>
      <c r="F517" s="290" t="s">
        <v>14622</v>
      </c>
      <c r="G517" s="64"/>
      <c r="H517" s="64"/>
      <c r="I517" s="173"/>
      <c r="J517" s="64"/>
      <c r="K517" s="64"/>
      <c r="L517" s="62"/>
      <c r="M517" s="291"/>
      <c r="N517" s="43"/>
      <c r="O517" s="43"/>
      <c r="P517" s="43"/>
      <c r="Q517" s="43"/>
      <c r="R517" s="43"/>
      <c r="S517" s="43"/>
      <c r="T517" s="79"/>
      <c r="AT517" s="25" t="s">
        <v>1656</v>
      </c>
      <c r="AU517" s="25" t="s">
        <v>82</v>
      </c>
    </row>
    <row r="518" spans="2:65" s="1" customFormat="1" ht="22.5" customHeight="1">
      <c r="B518" s="42"/>
      <c r="C518" s="203" t="s">
        <v>2653</v>
      </c>
      <c r="D518" s="203" t="s">
        <v>311</v>
      </c>
      <c r="E518" s="204" t="s">
        <v>9558</v>
      </c>
      <c r="F518" s="205" t="s">
        <v>14623</v>
      </c>
      <c r="G518" s="206" t="s">
        <v>578</v>
      </c>
      <c r="H518" s="207">
        <v>1</v>
      </c>
      <c r="I518" s="208"/>
      <c r="J518" s="209">
        <f>ROUND(I518*H518,2)</f>
        <v>0</v>
      </c>
      <c r="K518" s="205" t="s">
        <v>21</v>
      </c>
      <c r="L518" s="62"/>
      <c r="M518" s="210" t="s">
        <v>21</v>
      </c>
      <c r="N518" s="211" t="s">
        <v>45</v>
      </c>
      <c r="O518" s="43"/>
      <c r="P518" s="212">
        <f>O518*H518</f>
        <v>0</v>
      </c>
      <c r="Q518" s="212">
        <v>0</v>
      </c>
      <c r="R518" s="212">
        <f>Q518*H518</f>
        <v>0</v>
      </c>
      <c r="S518" s="212">
        <v>0</v>
      </c>
      <c r="T518" s="213">
        <f>S518*H518</f>
        <v>0</v>
      </c>
      <c r="AR518" s="25" t="s">
        <v>375</v>
      </c>
      <c r="AT518" s="25" t="s">
        <v>311</v>
      </c>
      <c r="AU518" s="25" t="s">
        <v>82</v>
      </c>
      <c r="AY518" s="25" t="s">
        <v>308</v>
      </c>
      <c r="BE518" s="214">
        <f>IF(N518="základní",J518,0)</f>
        <v>0</v>
      </c>
      <c r="BF518" s="214">
        <f>IF(N518="snížená",J518,0)</f>
        <v>0</v>
      </c>
      <c r="BG518" s="214">
        <f>IF(N518="zákl. přenesená",J518,0)</f>
        <v>0</v>
      </c>
      <c r="BH518" s="214">
        <f>IF(N518="sníž. přenesená",J518,0)</f>
        <v>0</v>
      </c>
      <c r="BI518" s="214">
        <f>IF(N518="nulová",J518,0)</f>
        <v>0</v>
      </c>
      <c r="BJ518" s="25" t="s">
        <v>82</v>
      </c>
      <c r="BK518" s="214">
        <f>ROUND(I518*H518,2)</f>
        <v>0</v>
      </c>
      <c r="BL518" s="25" t="s">
        <v>375</v>
      </c>
      <c r="BM518" s="25" t="s">
        <v>8130</v>
      </c>
    </row>
    <row r="519" spans="2:65" s="1" customFormat="1" ht="27">
      <c r="B519" s="42"/>
      <c r="C519" s="64"/>
      <c r="D519" s="246" t="s">
        <v>1656</v>
      </c>
      <c r="E519" s="64"/>
      <c r="F519" s="290" t="s">
        <v>14675</v>
      </c>
      <c r="G519" s="64"/>
      <c r="H519" s="64"/>
      <c r="I519" s="173"/>
      <c r="J519" s="64"/>
      <c r="K519" s="64"/>
      <c r="L519" s="62"/>
      <c r="M519" s="291"/>
      <c r="N519" s="43"/>
      <c r="O519" s="43"/>
      <c r="P519" s="43"/>
      <c r="Q519" s="43"/>
      <c r="R519" s="43"/>
      <c r="S519" s="43"/>
      <c r="T519" s="79"/>
      <c r="AT519" s="25" t="s">
        <v>1656</v>
      </c>
      <c r="AU519" s="25" t="s">
        <v>82</v>
      </c>
    </row>
    <row r="520" spans="2:65" s="1" customFormat="1" ht="22.5" customHeight="1">
      <c r="B520" s="42"/>
      <c r="C520" s="203" t="s">
        <v>2661</v>
      </c>
      <c r="D520" s="203" t="s">
        <v>311</v>
      </c>
      <c r="E520" s="204" t="s">
        <v>9559</v>
      </c>
      <c r="F520" s="205" t="s">
        <v>14625</v>
      </c>
      <c r="G520" s="206" t="s">
        <v>578</v>
      </c>
      <c r="H520" s="207">
        <v>1</v>
      </c>
      <c r="I520" s="208"/>
      <c r="J520" s="209">
        <f>ROUND(I520*H520,2)</f>
        <v>0</v>
      </c>
      <c r="K520" s="205" t="s">
        <v>21</v>
      </c>
      <c r="L520" s="62"/>
      <c r="M520" s="210" t="s">
        <v>21</v>
      </c>
      <c r="N520" s="211" t="s">
        <v>45</v>
      </c>
      <c r="O520" s="43"/>
      <c r="P520" s="212">
        <f>O520*H520</f>
        <v>0</v>
      </c>
      <c r="Q520" s="212">
        <v>0</v>
      </c>
      <c r="R520" s="212">
        <f>Q520*H520</f>
        <v>0</v>
      </c>
      <c r="S520" s="212">
        <v>0</v>
      </c>
      <c r="T520" s="213">
        <f>S520*H520</f>
        <v>0</v>
      </c>
      <c r="AR520" s="25" t="s">
        <v>375</v>
      </c>
      <c r="AT520" s="25" t="s">
        <v>311</v>
      </c>
      <c r="AU520" s="25" t="s">
        <v>82</v>
      </c>
      <c r="AY520" s="25" t="s">
        <v>308</v>
      </c>
      <c r="BE520" s="214">
        <f>IF(N520="základní",J520,0)</f>
        <v>0</v>
      </c>
      <c r="BF520" s="214">
        <f>IF(N520="snížená",J520,0)</f>
        <v>0</v>
      </c>
      <c r="BG520" s="214">
        <f>IF(N520="zákl. přenesená",J520,0)</f>
        <v>0</v>
      </c>
      <c r="BH520" s="214">
        <f>IF(N520="sníž. přenesená",J520,0)</f>
        <v>0</v>
      </c>
      <c r="BI520" s="214">
        <f>IF(N520="nulová",J520,0)</f>
        <v>0</v>
      </c>
      <c r="BJ520" s="25" t="s">
        <v>82</v>
      </c>
      <c r="BK520" s="214">
        <f>ROUND(I520*H520,2)</f>
        <v>0</v>
      </c>
      <c r="BL520" s="25" t="s">
        <v>375</v>
      </c>
      <c r="BM520" s="25" t="s">
        <v>8134</v>
      </c>
    </row>
    <row r="521" spans="2:65" s="1" customFormat="1" ht="22.5" customHeight="1">
      <c r="B521" s="42"/>
      <c r="C521" s="203" t="s">
        <v>2665</v>
      </c>
      <c r="D521" s="203" t="s">
        <v>311</v>
      </c>
      <c r="E521" s="204" t="s">
        <v>9560</v>
      </c>
      <c r="F521" s="205" t="s">
        <v>14626</v>
      </c>
      <c r="G521" s="206" t="s">
        <v>578</v>
      </c>
      <c r="H521" s="207">
        <v>1</v>
      </c>
      <c r="I521" s="208"/>
      <c r="J521" s="209">
        <f>ROUND(I521*H521,2)</f>
        <v>0</v>
      </c>
      <c r="K521" s="205" t="s">
        <v>21</v>
      </c>
      <c r="L521" s="62"/>
      <c r="M521" s="210" t="s">
        <v>21</v>
      </c>
      <c r="N521" s="211" t="s">
        <v>45</v>
      </c>
      <c r="O521" s="43"/>
      <c r="P521" s="212">
        <f>O521*H521</f>
        <v>0</v>
      </c>
      <c r="Q521" s="212">
        <v>0</v>
      </c>
      <c r="R521" s="212">
        <f>Q521*H521</f>
        <v>0</v>
      </c>
      <c r="S521" s="212">
        <v>0</v>
      </c>
      <c r="T521" s="213">
        <f>S521*H521</f>
        <v>0</v>
      </c>
      <c r="AR521" s="25" t="s">
        <v>375</v>
      </c>
      <c r="AT521" s="25" t="s">
        <v>311</v>
      </c>
      <c r="AU521" s="25" t="s">
        <v>82</v>
      </c>
      <c r="AY521" s="25" t="s">
        <v>308</v>
      </c>
      <c r="BE521" s="214">
        <f>IF(N521="základní",J521,0)</f>
        <v>0</v>
      </c>
      <c r="BF521" s="214">
        <f>IF(N521="snížená",J521,0)</f>
        <v>0</v>
      </c>
      <c r="BG521" s="214">
        <f>IF(N521="zákl. přenesená",J521,0)</f>
        <v>0</v>
      </c>
      <c r="BH521" s="214">
        <f>IF(N521="sníž. přenesená",J521,0)</f>
        <v>0</v>
      </c>
      <c r="BI521" s="214">
        <f>IF(N521="nulová",J521,0)</f>
        <v>0</v>
      </c>
      <c r="BJ521" s="25" t="s">
        <v>82</v>
      </c>
      <c r="BK521" s="214">
        <f>ROUND(I521*H521,2)</f>
        <v>0</v>
      </c>
      <c r="BL521" s="25" t="s">
        <v>375</v>
      </c>
      <c r="BM521" s="25" t="s">
        <v>8138</v>
      </c>
    </row>
    <row r="522" spans="2:65" s="1" customFormat="1" ht="27">
      <c r="B522" s="42"/>
      <c r="C522" s="64"/>
      <c r="D522" s="246" t="s">
        <v>1656</v>
      </c>
      <c r="E522" s="64"/>
      <c r="F522" s="290" t="s">
        <v>14667</v>
      </c>
      <c r="G522" s="64"/>
      <c r="H522" s="64"/>
      <c r="I522" s="173"/>
      <c r="J522" s="64"/>
      <c r="K522" s="64"/>
      <c r="L522" s="62"/>
      <c r="M522" s="291"/>
      <c r="N522" s="43"/>
      <c r="O522" s="43"/>
      <c r="P522" s="43"/>
      <c r="Q522" s="43"/>
      <c r="R522" s="43"/>
      <c r="S522" s="43"/>
      <c r="T522" s="79"/>
      <c r="AT522" s="25" t="s">
        <v>1656</v>
      </c>
      <c r="AU522" s="25" t="s">
        <v>82</v>
      </c>
    </row>
    <row r="523" spans="2:65" s="1" customFormat="1" ht="22.5" customHeight="1">
      <c r="B523" s="42"/>
      <c r="C523" s="203" t="s">
        <v>2669</v>
      </c>
      <c r="D523" s="203" t="s">
        <v>311</v>
      </c>
      <c r="E523" s="204" t="s">
        <v>9561</v>
      </c>
      <c r="F523" s="205" t="s">
        <v>14628</v>
      </c>
      <c r="G523" s="206" t="s">
        <v>578</v>
      </c>
      <c r="H523" s="207">
        <v>1</v>
      </c>
      <c r="I523" s="208"/>
      <c r="J523" s="209">
        <f>ROUND(I523*H523,2)</f>
        <v>0</v>
      </c>
      <c r="K523" s="205" t="s">
        <v>21</v>
      </c>
      <c r="L523" s="62"/>
      <c r="M523" s="210" t="s">
        <v>21</v>
      </c>
      <c r="N523" s="211" t="s">
        <v>45</v>
      </c>
      <c r="O523" s="43"/>
      <c r="P523" s="212">
        <f>O523*H523</f>
        <v>0</v>
      </c>
      <c r="Q523" s="212">
        <v>0</v>
      </c>
      <c r="R523" s="212">
        <f>Q523*H523</f>
        <v>0</v>
      </c>
      <c r="S523" s="212">
        <v>0</v>
      </c>
      <c r="T523" s="213">
        <f>S523*H523</f>
        <v>0</v>
      </c>
      <c r="AR523" s="25" t="s">
        <v>375</v>
      </c>
      <c r="AT523" s="25" t="s">
        <v>311</v>
      </c>
      <c r="AU523" s="25" t="s">
        <v>82</v>
      </c>
      <c r="AY523" s="25" t="s">
        <v>308</v>
      </c>
      <c r="BE523" s="214">
        <f>IF(N523="základní",J523,0)</f>
        <v>0</v>
      </c>
      <c r="BF523" s="214">
        <f>IF(N523="snížená",J523,0)</f>
        <v>0</v>
      </c>
      <c r="BG523" s="214">
        <f>IF(N523="zákl. přenesená",J523,0)</f>
        <v>0</v>
      </c>
      <c r="BH523" s="214">
        <f>IF(N523="sníž. přenesená",J523,0)</f>
        <v>0</v>
      </c>
      <c r="BI523" s="214">
        <f>IF(N523="nulová",J523,0)</f>
        <v>0</v>
      </c>
      <c r="BJ523" s="25" t="s">
        <v>82</v>
      </c>
      <c r="BK523" s="214">
        <f>ROUND(I523*H523,2)</f>
        <v>0</v>
      </c>
      <c r="BL523" s="25" t="s">
        <v>375</v>
      </c>
      <c r="BM523" s="25" t="s">
        <v>8142</v>
      </c>
    </row>
    <row r="524" spans="2:65" s="1" customFormat="1" ht="27">
      <c r="B524" s="42"/>
      <c r="C524" s="64"/>
      <c r="D524" s="246" t="s">
        <v>1656</v>
      </c>
      <c r="E524" s="64"/>
      <c r="F524" s="290" t="s">
        <v>14668</v>
      </c>
      <c r="G524" s="64"/>
      <c r="H524" s="64"/>
      <c r="I524" s="173"/>
      <c r="J524" s="64"/>
      <c r="K524" s="64"/>
      <c r="L524" s="62"/>
      <c r="M524" s="291"/>
      <c r="N524" s="43"/>
      <c r="O524" s="43"/>
      <c r="P524" s="43"/>
      <c r="Q524" s="43"/>
      <c r="R524" s="43"/>
      <c r="S524" s="43"/>
      <c r="T524" s="79"/>
      <c r="AT524" s="25" t="s">
        <v>1656</v>
      </c>
      <c r="AU524" s="25" t="s">
        <v>82</v>
      </c>
    </row>
    <row r="525" spans="2:65" s="1" customFormat="1" ht="22.5" customHeight="1">
      <c r="B525" s="42"/>
      <c r="C525" s="203" t="s">
        <v>2673</v>
      </c>
      <c r="D525" s="203" t="s">
        <v>311</v>
      </c>
      <c r="E525" s="204" t="s">
        <v>9562</v>
      </c>
      <c r="F525" s="205" t="s">
        <v>14630</v>
      </c>
      <c r="G525" s="206" t="s">
        <v>578</v>
      </c>
      <c r="H525" s="207">
        <v>1</v>
      </c>
      <c r="I525" s="208"/>
      <c r="J525" s="209">
        <f>ROUND(I525*H525,2)</f>
        <v>0</v>
      </c>
      <c r="K525" s="205" t="s">
        <v>21</v>
      </c>
      <c r="L525" s="62"/>
      <c r="M525" s="210" t="s">
        <v>21</v>
      </c>
      <c r="N525" s="211" t="s">
        <v>45</v>
      </c>
      <c r="O525" s="43"/>
      <c r="P525" s="212">
        <f>O525*H525</f>
        <v>0</v>
      </c>
      <c r="Q525" s="212">
        <v>0</v>
      </c>
      <c r="R525" s="212">
        <f>Q525*H525</f>
        <v>0</v>
      </c>
      <c r="S525" s="212">
        <v>0</v>
      </c>
      <c r="T525" s="213">
        <f>S525*H525</f>
        <v>0</v>
      </c>
      <c r="AR525" s="25" t="s">
        <v>375</v>
      </c>
      <c r="AT525" s="25" t="s">
        <v>311</v>
      </c>
      <c r="AU525" s="25" t="s">
        <v>82</v>
      </c>
      <c r="AY525" s="25" t="s">
        <v>308</v>
      </c>
      <c r="BE525" s="214">
        <f>IF(N525="základní",J525,0)</f>
        <v>0</v>
      </c>
      <c r="BF525" s="214">
        <f>IF(N525="snížená",J525,0)</f>
        <v>0</v>
      </c>
      <c r="BG525" s="214">
        <f>IF(N525="zákl. přenesená",J525,0)</f>
        <v>0</v>
      </c>
      <c r="BH525" s="214">
        <f>IF(N525="sníž. přenesená",J525,0)</f>
        <v>0</v>
      </c>
      <c r="BI525" s="214">
        <f>IF(N525="nulová",J525,0)</f>
        <v>0</v>
      </c>
      <c r="BJ525" s="25" t="s">
        <v>82</v>
      </c>
      <c r="BK525" s="214">
        <f>ROUND(I525*H525,2)</f>
        <v>0</v>
      </c>
      <c r="BL525" s="25" t="s">
        <v>375</v>
      </c>
      <c r="BM525" s="25" t="s">
        <v>8146</v>
      </c>
    </row>
    <row r="526" spans="2:65" s="1" customFormat="1" ht="27">
      <c r="B526" s="42"/>
      <c r="C526" s="64"/>
      <c r="D526" s="223" t="s">
        <v>1656</v>
      </c>
      <c r="E526" s="64"/>
      <c r="F526" s="292" t="s">
        <v>14644</v>
      </c>
      <c r="G526" s="64"/>
      <c r="H526" s="64"/>
      <c r="I526" s="173"/>
      <c r="J526" s="64"/>
      <c r="K526" s="64"/>
      <c r="L526" s="62"/>
      <c r="M526" s="291"/>
      <c r="N526" s="43"/>
      <c r="O526" s="43"/>
      <c r="P526" s="43"/>
      <c r="Q526" s="43"/>
      <c r="R526" s="43"/>
      <c r="S526" s="43"/>
      <c r="T526" s="79"/>
      <c r="AT526" s="25" t="s">
        <v>1656</v>
      </c>
      <c r="AU526" s="25" t="s">
        <v>82</v>
      </c>
    </row>
    <row r="527" spans="2:65" s="11" customFormat="1" ht="37.35" customHeight="1">
      <c r="B527" s="186"/>
      <c r="C527" s="187"/>
      <c r="D527" s="200" t="s">
        <v>73</v>
      </c>
      <c r="E527" s="296" t="s">
        <v>10415</v>
      </c>
      <c r="F527" s="296" t="s">
        <v>14654</v>
      </c>
      <c r="G527" s="187"/>
      <c r="H527" s="187"/>
      <c r="I527" s="190"/>
      <c r="J527" s="297">
        <f>BK527</f>
        <v>0</v>
      </c>
      <c r="K527" s="187"/>
      <c r="L527" s="192"/>
      <c r="M527" s="193"/>
      <c r="N527" s="194"/>
      <c r="O527" s="194"/>
      <c r="P527" s="195">
        <f>SUM(P528:P531)</f>
        <v>0</v>
      </c>
      <c r="Q527" s="194"/>
      <c r="R527" s="195">
        <f>SUM(R528:R531)</f>
        <v>0</v>
      </c>
      <c r="S527" s="194"/>
      <c r="T527" s="196">
        <f>SUM(T528:T531)</f>
        <v>0</v>
      </c>
      <c r="AR527" s="197" t="s">
        <v>84</v>
      </c>
      <c r="AT527" s="198" t="s">
        <v>73</v>
      </c>
      <c r="AU527" s="198" t="s">
        <v>74</v>
      </c>
      <c r="AY527" s="197" t="s">
        <v>308</v>
      </c>
      <c r="BK527" s="199">
        <f>SUM(BK528:BK531)</f>
        <v>0</v>
      </c>
    </row>
    <row r="528" spans="2:65" s="1" customFormat="1" ht="22.5" customHeight="1">
      <c r="B528" s="42"/>
      <c r="C528" s="203" t="s">
        <v>2677</v>
      </c>
      <c r="D528" s="203" t="s">
        <v>311</v>
      </c>
      <c r="E528" s="204" t="s">
        <v>9620</v>
      </c>
      <c r="F528" s="205" t="s">
        <v>14655</v>
      </c>
      <c r="G528" s="206" t="s">
        <v>578</v>
      </c>
      <c r="H528" s="207">
        <v>1</v>
      </c>
      <c r="I528" s="208"/>
      <c r="J528" s="209">
        <f>ROUND(I528*H528,2)</f>
        <v>0</v>
      </c>
      <c r="K528" s="205" t="s">
        <v>21</v>
      </c>
      <c r="L528" s="62"/>
      <c r="M528" s="210" t="s">
        <v>21</v>
      </c>
      <c r="N528" s="211" t="s">
        <v>45</v>
      </c>
      <c r="O528" s="43"/>
      <c r="P528" s="212">
        <f>O528*H528</f>
        <v>0</v>
      </c>
      <c r="Q528" s="212">
        <v>0</v>
      </c>
      <c r="R528" s="212">
        <f>Q528*H528</f>
        <v>0</v>
      </c>
      <c r="S528" s="212">
        <v>0</v>
      </c>
      <c r="T528" s="213">
        <f>S528*H528</f>
        <v>0</v>
      </c>
      <c r="AR528" s="25" t="s">
        <v>375</v>
      </c>
      <c r="AT528" s="25" t="s">
        <v>311</v>
      </c>
      <c r="AU528" s="25" t="s">
        <v>82</v>
      </c>
      <c r="AY528" s="25" t="s">
        <v>308</v>
      </c>
      <c r="BE528" s="214">
        <f>IF(N528="základní",J528,0)</f>
        <v>0</v>
      </c>
      <c r="BF528" s="214">
        <f>IF(N528="snížená",J528,0)</f>
        <v>0</v>
      </c>
      <c r="BG528" s="214">
        <f>IF(N528="zákl. přenesená",J528,0)</f>
        <v>0</v>
      </c>
      <c r="BH528" s="214">
        <f>IF(N528="sníž. přenesená",J528,0)</f>
        <v>0</v>
      </c>
      <c r="BI528" s="214">
        <f>IF(N528="nulová",J528,0)</f>
        <v>0</v>
      </c>
      <c r="BJ528" s="25" t="s">
        <v>82</v>
      </c>
      <c r="BK528" s="214">
        <f>ROUND(I528*H528,2)</f>
        <v>0</v>
      </c>
      <c r="BL528" s="25" t="s">
        <v>375</v>
      </c>
      <c r="BM528" s="25" t="s">
        <v>8150</v>
      </c>
    </row>
    <row r="529" spans="2:65" s="1" customFormat="1" ht="40.5">
      <c r="B529" s="42"/>
      <c r="C529" s="64"/>
      <c r="D529" s="246" t="s">
        <v>1656</v>
      </c>
      <c r="E529" s="64"/>
      <c r="F529" s="290" t="s">
        <v>14828</v>
      </c>
      <c r="G529" s="64"/>
      <c r="H529" s="64"/>
      <c r="I529" s="173"/>
      <c r="J529" s="64"/>
      <c r="K529" s="64"/>
      <c r="L529" s="62"/>
      <c r="M529" s="291"/>
      <c r="N529" s="43"/>
      <c r="O529" s="43"/>
      <c r="P529" s="43"/>
      <c r="Q529" s="43"/>
      <c r="R529" s="43"/>
      <c r="S529" s="43"/>
      <c r="T529" s="79"/>
      <c r="AT529" s="25" t="s">
        <v>1656</v>
      </c>
      <c r="AU529" s="25" t="s">
        <v>82</v>
      </c>
    </row>
    <row r="530" spans="2:65" s="1" customFormat="1" ht="22.5" customHeight="1">
      <c r="B530" s="42"/>
      <c r="C530" s="203" t="s">
        <v>2681</v>
      </c>
      <c r="D530" s="203" t="s">
        <v>311</v>
      </c>
      <c r="E530" s="204" t="s">
        <v>5911</v>
      </c>
      <c r="F530" s="205" t="s">
        <v>14729</v>
      </c>
      <c r="G530" s="206" t="s">
        <v>578</v>
      </c>
      <c r="H530" s="207">
        <v>1</v>
      </c>
      <c r="I530" s="208"/>
      <c r="J530" s="209">
        <f>ROUND(I530*H530,2)</f>
        <v>0</v>
      </c>
      <c r="K530" s="205" t="s">
        <v>21</v>
      </c>
      <c r="L530" s="62"/>
      <c r="M530" s="210" t="s">
        <v>21</v>
      </c>
      <c r="N530" s="211" t="s">
        <v>45</v>
      </c>
      <c r="O530" s="43"/>
      <c r="P530" s="212">
        <f>O530*H530</f>
        <v>0</v>
      </c>
      <c r="Q530" s="212">
        <v>0</v>
      </c>
      <c r="R530" s="212">
        <f>Q530*H530</f>
        <v>0</v>
      </c>
      <c r="S530" s="212">
        <v>0</v>
      </c>
      <c r="T530" s="213">
        <f>S530*H530</f>
        <v>0</v>
      </c>
      <c r="AR530" s="25" t="s">
        <v>375</v>
      </c>
      <c r="AT530" s="25" t="s">
        <v>311</v>
      </c>
      <c r="AU530" s="25" t="s">
        <v>82</v>
      </c>
      <c r="AY530" s="25" t="s">
        <v>308</v>
      </c>
      <c r="BE530" s="214">
        <f>IF(N530="základní",J530,0)</f>
        <v>0</v>
      </c>
      <c r="BF530" s="214">
        <f>IF(N530="snížená",J530,0)</f>
        <v>0</v>
      </c>
      <c r="BG530" s="214">
        <f>IF(N530="zákl. přenesená",J530,0)</f>
        <v>0</v>
      </c>
      <c r="BH530" s="214">
        <f>IF(N530="sníž. přenesená",J530,0)</f>
        <v>0</v>
      </c>
      <c r="BI530" s="214">
        <f>IF(N530="nulová",J530,0)</f>
        <v>0</v>
      </c>
      <c r="BJ530" s="25" t="s">
        <v>82</v>
      </c>
      <c r="BK530" s="214">
        <f>ROUND(I530*H530,2)</f>
        <v>0</v>
      </c>
      <c r="BL530" s="25" t="s">
        <v>375</v>
      </c>
      <c r="BM530" s="25" t="s">
        <v>8154</v>
      </c>
    </row>
    <row r="531" spans="2:65" s="1" customFormat="1" ht="27">
      <c r="B531" s="42"/>
      <c r="C531" s="64"/>
      <c r="D531" s="223" t="s">
        <v>1656</v>
      </c>
      <c r="E531" s="64"/>
      <c r="F531" s="292" t="s">
        <v>14730</v>
      </c>
      <c r="G531" s="64"/>
      <c r="H531" s="64"/>
      <c r="I531" s="173"/>
      <c r="J531" s="64"/>
      <c r="K531" s="64"/>
      <c r="L531" s="62"/>
      <c r="M531" s="293"/>
      <c r="N531" s="216"/>
      <c r="O531" s="216"/>
      <c r="P531" s="216"/>
      <c r="Q531" s="216"/>
      <c r="R531" s="216"/>
      <c r="S531" s="216"/>
      <c r="T531" s="294"/>
      <c r="AT531" s="25" t="s">
        <v>1656</v>
      </c>
      <c r="AU531" s="25" t="s">
        <v>82</v>
      </c>
    </row>
    <row r="532" spans="2:65" s="1" customFormat="1" ht="6.95" customHeight="1">
      <c r="B532" s="57"/>
      <c r="C532" s="58"/>
      <c r="D532" s="58"/>
      <c r="E532" s="58"/>
      <c r="F532" s="58"/>
      <c r="G532" s="58"/>
      <c r="H532" s="58"/>
      <c r="I532" s="149"/>
      <c r="J532" s="58"/>
      <c r="K532" s="58"/>
      <c r="L532" s="62"/>
    </row>
  </sheetData>
  <sheetProtection password="CC35" sheet="1" objects="1" scenarios="1" formatCells="0" formatColumns="0" formatRows="0" sort="0" autoFilter="0"/>
  <autoFilter ref="C124:K531"/>
  <mergeCells count="15">
    <mergeCell ref="E115:H115"/>
    <mergeCell ref="E113:H113"/>
    <mergeCell ref="E117:H117"/>
    <mergeCell ref="G1:H1"/>
    <mergeCell ref="L2:V2"/>
    <mergeCell ref="E49:H49"/>
    <mergeCell ref="E53:H53"/>
    <mergeCell ref="E51:H51"/>
    <mergeCell ref="E55:H55"/>
    <mergeCell ref="E111:H111"/>
    <mergeCell ref="E7:H7"/>
    <mergeCell ref="E11:H11"/>
    <mergeCell ref="E9:H9"/>
    <mergeCell ref="E13:H13"/>
    <mergeCell ref="E28:H28"/>
  </mergeCells>
  <hyperlinks>
    <hyperlink ref="F1:G1" location="C2" display="1) Krycí list soupisu"/>
    <hyperlink ref="G1:H1" location="C62" display="2) Rekapitulace"/>
    <hyperlink ref="J1" location="C124" display="3) Soupis prací"/>
    <hyperlink ref="L1:V1" location="'Rekapitulace stavby'!C2" display="Rekapitulace stavby"/>
  </hyperlinks>
  <pageMargins left="0.58333330000000005" right="0.58333330000000005" top="0.58333330000000005" bottom="0.58333330000000005" header="0" footer="0"/>
  <pageSetup paperSize="9" fitToHeight="100" orientation="landscape" blackAndWhite="1" r:id="rId1"/>
  <headerFooter>
    <oddFooter>&amp;CStrana &amp;P z &amp;N</oddFooter>
  </headerFooter>
  <drawing r:id="rId2"/>
</worksheet>
</file>

<file path=xl/worksheets/sheet53.xml><?xml version="1.0" encoding="utf-8"?>
<worksheet xmlns="http://schemas.openxmlformats.org/spreadsheetml/2006/main" xmlns:r="http://schemas.openxmlformats.org/officeDocument/2006/relationships">
  <sheetPr>
    <pageSetUpPr fitToPage="1"/>
  </sheetPr>
  <dimension ref="A1:BR117"/>
  <sheetViews>
    <sheetView showGridLines="0" workbookViewId="0">
      <pane ySplit="1" topLeftCell="A2" activePane="bottomLeft" state="frozen"/>
      <selection pane="bottomLeft"/>
    </sheetView>
  </sheetViews>
  <sheetFormatPr defaultRowHeight="15"/>
  <cols>
    <col min="1" max="1" width="8.33203125" customWidth="1"/>
    <col min="2" max="2" width="1.6640625" customWidth="1"/>
    <col min="3" max="3" width="4.1640625" customWidth="1"/>
    <col min="4" max="4" width="4.33203125" customWidth="1"/>
    <col min="5" max="5" width="17.1640625" customWidth="1"/>
    <col min="6" max="6" width="75" customWidth="1"/>
    <col min="7" max="7" width="8.6640625" customWidth="1"/>
    <col min="8" max="8" width="11.1640625" customWidth="1"/>
    <col min="9" max="9" width="12.6640625" style="121" customWidth="1"/>
    <col min="10" max="10" width="23.5" customWidth="1"/>
    <col min="11" max="11" width="15.5" customWidth="1"/>
    <col min="19" max="19" width="8.1640625" customWidth="1"/>
    <col min="20" max="20" width="29.6640625" customWidth="1"/>
    <col min="21" max="21" width="16.33203125"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1" spans="1:70" ht="21.75" customHeight="1">
      <c r="A1" s="22"/>
      <c r="B1" s="122"/>
      <c r="C1" s="122"/>
      <c r="D1" s="123" t="s">
        <v>1</v>
      </c>
      <c r="E1" s="122"/>
      <c r="F1" s="124" t="s">
        <v>272</v>
      </c>
      <c r="G1" s="427" t="s">
        <v>273</v>
      </c>
      <c r="H1" s="427"/>
      <c r="I1" s="125"/>
      <c r="J1" s="124" t="s">
        <v>274</v>
      </c>
      <c r="K1" s="123" t="s">
        <v>275</v>
      </c>
      <c r="L1" s="124" t="s">
        <v>276</v>
      </c>
      <c r="M1" s="124"/>
      <c r="N1" s="124"/>
      <c r="O1" s="124"/>
      <c r="P1" s="124"/>
      <c r="Q1" s="124"/>
      <c r="R1" s="124"/>
      <c r="S1" s="124"/>
      <c r="T1" s="124"/>
      <c r="U1" s="21"/>
      <c r="V1" s="21"/>
      <c r="W1" s="22"/>
      <c r="X1" s="22"/>
      <c r="Y1" s="22"/>
      <c r="Z1" s="22"/>
      <c r="AA1" s="22"/>
      <c r="AB1" s="22"/>
      <c r="AC1" s="22"/>
      <c r="AD1" s="22"/>
      <c r="AE1" s="22"/>
      <c r="AF1" s="22"/>
      <c r="AG1" s="22"/>
      <c r="AH1" s="22"/>
      <c r="AI1" s="22"/>
      <c r="AJ1" s="22"/>
      <c r="AK1" s="22"/>
      <c r="AL1" s="22"/>
      <c r="AM1" s="22"/>
      <c r="AN1" s="22"/>
      <c r="AO1" s="22"/>
      <c r="AP1" s="22"/>
      <c r="AQ1" s="22"/>
      <c r="AR1" s="22"/>
      <c r="AS1" s="22"/>
      <c r="AT1" s="22"/>
      <c r="AU1" s="22"/>
      <c r="AV1" s="22"/>
      <c r="AW1" s="22"/>
      <c r="AX1" s="22"/>
      <c r="AY1" s="22"/>
      <c r="AZ1" s="22"/>
      <c r="BA1" s="22"/>
      <c r="BB1" s="22"/>
      <c r="BC1" s="22"/>
      <c r="BD1" s="22"/>
      <c r="BE1" s="22"/>
      <c r="BF1" s="22"/>
      <c r="BG1" s="22"/>
      <c r="BH1" s="22"/>
      <c r="BI1" s="22"/>
      <c r="BJ1" s="22"/>
      <c r="BK1" s="22"/>
      <c r="BL1" s="22"/>
      <c r="BM1" s="22"/>
      <c r="BN1" s="22"/>
      <c r="BO1" s="22"/>
      <c r="BP1" s="22"/>
      <c r="BQ1" s="22"/>
      <c r="BR1" s="22"/>
    </row>
    <row r="2" spans="1:70" ht="36.950000000000003" customHeight="1">
      <c r="L2" s="419"/>
      <c r="M2" s="419"/>
      <c r="N2" s="419"/>
      <c r="O2" s="419"/>
      <c r="P2" s="419"/>
      <c r="Q2" s="419"/>
      <c r="R2" s="419"/>
      <c r="S2" s="419"/>
      <c r="T2" s="419"/>
      <c r="U2" s="419"/>
      <c r="V2" s="419"/>
      <c r="AT2" s="25" t="s">
        <v>260</v>
      </c>
    </row>
    <row r="3" spans="1:70" ht="6.95" customHeight="1">
      <c r="B3" s="26"/>
      <c r="C3" s="27"/>
      <c r="D3" s="27"/>
      <c r="E3" s="27"/>
      <c r="F3" s="27"/>
      <c r="G3" s="27"/>
      <c r="H3" s="27"/>
      <c r="I3" s="126"/>
      <c r="J3" s="27"/>
      <c r="K3" s="28"/>
      <c r="AT3" s="25" t="s">
        <v>84</v>
      </c>
    </row>
    <row r="4" spans="1:70" ht="36.950000000000003" customHeight="1">
      <c r="B4" s="29"/>
      <c r="C4" s="30"/>
      <c r="D4" s="31" t="s">
        <v>277</v>
      </c>
      <c r="E4" s="30"/>
      <c r="F4" s="30"/>
      <c r="G4" s="30"/>
      <c r="H4" s="30"/>
      <c r="I4" s="127"/>
      <c r="J4" s="30"/>
      <c r="K4" s="32"/>
      <c r="M4" s="33" t="s">
        <v>12</v>
      </c>
      <c r="AT4" s="25" t="s">
        <v>6</v>
      </c>
    </row>
    <row r="5" spans="1:70" ht="6.95" customHeight="1">
      <c r="B5" s="29"/>
      <c r="C5" s="30"/>
      <c r="D5" s="30"/>
      <c r="E5" s="30"/>
      <c r="F5" s="30"/>
      <c r="G5" s="30"/>
      <c r="H5" s="30"/>
      <c r="I5" s="127"/>
      <c r="J5" s="30"/>
      <c r="K5" s="32"/>
    </row>
    <row r="6" spans="1:70">
      <c r="B6" s="29"/>
      <c r="C6" s="30"/>
      <c r="D6" s="38" t="s">
        <v>18</v>
      </c>
      <c r="E6" s="30"/>
      <c r="F6" s="30"/>
      <c r="G6" s="30"/>
      <c r="H6" s="30"/>
      <c r="I6" s="127"/>
      <c r="J6" s="30"/>
      <c r="K6" s="32"/>
    </row>
    <row r="7" spans="1:70" ht="22.5" customHeight="1">
      <c r="B7" s="29"/>
      <c r="C7" s="30"/>
      <c r="D7" s="30"/>
      <c r="E7" s="420" t="str">
        <f>'Rekapitulace stavby'!K6</f>
        <v>Národní telemedicínské centrum</v>
      </c>
      <c r="F7" s="421"/>
      <c r="G7" s="421"/>
      <c r="H7" s="421"/>
      <c r="I7" s="127"/>
      <c r="J7" s="30"/>
      <c r="K7" s="32"/>
    </row>
    <row r="8" spans="1:70">
      <c r="B8" s="29"/>
      <c r="C8" s="30"/>
      <c r="D8" s="38" t="s">
        <v>278</v>
      </c>
      <c r="E8" s="30"/>
      <c r="F8" s="30"/>
      <c r="G8" s="30"/>
      <c r="H8" s="30"/>
      <c r="I8" s="127"/>
      <c r="J8" s="30"/>
      <c r="K8" s="32"/>
    </row>
    <row r="9" spans="1:70" ht="22.5" customHeight="1">
      <c r="B9" s="29"/>
      <c r="C9" s="30"/>
      <c r="D9" s="30"/>
      <c r="E9" s="420" t="s">
        <v>14332</v>
      </c>
      <c r="F9" s="380"/>
      <c r="G9" s="380"/>
      <c r="H9" s="380"/>
      <c r="I9" s="127"/>
      <c r="J9" s="30"/>
      <c r="K9" s="32"/>
    </row>
    <row r="10" spans="1:70">
      <c r="B10" s="29"/>
      <c r="C10" s="30"/>
      <c r="D10" s="38" t="s">
        <v>425</v>
      </c>
      <c r="E10" s="30"/>
      <c r="F10" s="30"/>
      <c r="G10" s="30"/>
      <c r="H10" s="30"/>
      <c r="I10" s="127"/>
      <c r="J10" s="30"/>
      <c r="K10" s="32"/>
    </row>
    <row r="11" spans="1:70" s="1" customFormat="1" ht="22.5" customHeight="1">
      <c r="B11" s="42"/>
      <c r="C11" s="43"/>
      <c r="D11" s="43"/>
      <c r="E11" s="404" t="s">
        <v>14563</v>
      </c>
      <c r="F11" s="423"/>
      <c r="G11" s="423"/>
      <c r="H11" s="423"/>
      <c r="I11" s="128"/>
      <c r="J11" s="43"/>
      <c r="K11" s="46"/>
    </row>
    <row r="12" spans="1:70" s="1" customFormat="1">
      <c r="B12" s="42"/>
      <c r="C12" s="43"/>
      <c r="D12" s="38" t="s">
        <v>427</v>
      </c>
      <c r="E12" s="43"/>
      <c r="F12" s="43"/>
      <c r="G12" s="43"/>
      <c r="H12" s="43"/>
      <c r="I12" s="128"/>
      <c r="J12" s="43"/>
      <c r="K12" s="46"/>
    </row>
    <row r="13" spans="1:70" s="1" customFormat="1" ht="36.950000000000003" customHeight="1">
      <c r="B13" s="42"/>
      <c r="C13" s="43"/>
      <c r="D13" s="43"/>
      <c r="E13" s="422" t="s">
        <v>14829</v>
      </c>
      <c r="F13" s="423"/>
      <c r="G13" s="423"/>
      <c r="H13" s="423"/>
      <c r="I13" s="128"/>
      <c r="J13" s="43"/>
      <c r="K13" s="46"/>
    </row>
    <row r="14" spans="1:70" s="1" customFormat="1" ht="13.5">
      <c r="B14" s="42"/>
      <c r="C14" s="43"/>
      <c r="D14" s="43"/>
      <c r="E14" s="43"/>
      <c r="F14" s="43"/>
      <c r="G14" s="43"/>
      <c r="H14" s="43"/>
      <c r="I14" s="128"/>
      <c r="J14" s="43"/>
      <c r="K14" s="46"/>
    </row>
    <row r="15" spans="1:70" s="1" customFormat="1" ht="14.45" customHeight="1">
      <c r="B15" s="42"/>
      <c r="C15" s="43"/>
      <c r="D15" s="38" t="s">
        <v>20</v>
      </c>
      <c r="E15" s="43"/>
      <c r="F15" s="36" t="s">
        <v>21</v>
      </c>
      <c r="G15" s="43"/>
      <c r="H15" s="43"/>
      <c r="I15" s="129" t="s">
        <v>22</v>
      </c>
      <c r="J15" s="36" t="s">
        <v>21</v>
      </c>
      <c r="K15" s="46"/>
    </row>
    <row r="16" spans="1:70" s="1" customFormat="1" ht="14.45" customHeight="1">
      <c r="B16" s="42"/>
      <c r="C16" s="43"/>
      <c r="D16" s="38" t="s">
        <v>23</v>
      </c>
      <c r="E16" s="43"/>
      <c r="F16" s="36" t="s">
        <v>24</v>
      </c>
      <c r="G16" s="43"/>
      <c r="H16" s="43"/>
      <c r="I16" s="129" t="s">
        <v>25</v>
      </c>
      <c r="J16" s="130" t="str">
        <f>'Rekapitulace stavby'!AN8</f>
        <v>26.1.2017</v>
      </c>
      <c r="K16" s="46"/>
    </row>
    <row r="17" spans="2:11" s="1" customFormat="1" ht="10.9" customHeight="1">
      <c r="B17" s="42"/>
      <c r="C17" s="43"/>
      <c r="D17" s="43"/>
      <c r="E17" s="43"/>
      <c r="F17" s="43"/>
      <c r="G17" s="43"/>
      <c r="H17" s="43"/>
      <c r="I17" s="128"/>
      <c r="J17" s="43"/>
      <c r="K17" s="46"/>
    </row>
    <row r="18" spans="2:11" s="1" customFormat="1" ht="14.45" customHeight="1">
      <c r="B18" s="42"/>
      <c r="C18" s="43"/>
      <c r="D18" s="38" t="s">
        <v>27</v>
      </c>
      <c r="E18" s="43"/>
      <c r="F18" s="43"/>
      <c r="G18" s="43"/>
      <c r="H18" s="43"/>
      <c r="I18" s="129" t="s">
        <v>28</v>
      </c>
      <c r="J18" s="36" t="s">
        <v>29</v>
      </c>
      <c r="K18" s="46"/>
    </row>
    <row r="19" spans="2:11" s="1" customFormat="1" ht="18" customHeight="1">
      <c r="B19" s="42"/>
      <c r="C19" s="43"/>
      <c r="D19" s="43"/>
      <c r="E19" s="36" t="s">
        <v>30</v>
      </c>
      <c r="F19" s="43"/>
      <c r="G19" s="43"/>
      <c r="H19" s="43"/>
      <c r="I19" s="129" t="s">
        <v>31</v>
      </c>
      <c r="J19" s="36" t="s">
        <v>21</v>
      </c>
      <c r="K19" s="46"/>
    </row>
    <row r="20" spans="2:11" s="1" customFormat="1" ht="6.95" customHeight="1">
      <c r="B20" s="42"/>
      <c r="C20" s="43"/>
      <c r="D20" s="43"/>
      <c r="E20" s="43"/>
      <c r="F20" s="43"/>
      <c r="G20" s="43"/>
      <c r="H20" s="43"/>
      <c r="I20" s="128"/>
      <c r="J20" s="43"/>
      <c r="K20" s="46"/>
    </row>
    <row r="21" spans="2:11" s="1" customFormat="1" ht="14.45" customHeight="1">
      <c r="B21" s="42"/>
      <c r="C21" s="43"/>
      <c r="D21" s="38" t="s">
        <v>32</v>
      </c>
      <c r="E21" s="43"/>
      <c r="F21" s="43"/>
      <c r="G21" s="43"/>
      <c r="H21" s="43"/>
      <c r="I21" s="129" t="s">
        <v>28</v>
      </c>
      <c r="J21" s="36" t="str">
        <f>IF('Rekapitulace stavby'!AN13="Vyplň údaj","",IF('Rekapitulace stavby'!AN13="","",'Rekapitulace stavby'!AN13))</f>
        <v/>
      </c>
      <c r="K21" s="46"/>
    </row>
    <row r="22" spans="2:11" s="1" customFormat="1" ht="18" customHeight="1">
      <c r="B22" s="42"/>
      <c r="C22" s="43"/>
      <c r="D22" s="43"/>
      <c r="E22" s="36" t="str">
        <f>IF('Rekapitulace stavby'!E14="Vyplň údaj","",IF('Rekapitulace stavby'!E14="","",'Rekapitulace stavby'!E14))</f>
        <v/>
      </c>
      <c r="F22" s="43"/>
      <c r="G22" s="43"/>
      <c r="H22" s="43"/>
      <c r="I22" s="129" t="s">
        <v>31</v>
      </c>
      <c r="J22" s="36" t="str">
        <f>IF('Rekapitulace stavby'!AN14="Vyplň údaj","",IF('Rekapitulace stavby'!AN14="","",'Rekapitulace stavby'!AN14))</f>
        <v/>
      </c>
      <c r="K22" s="46"/>
    </row>
    <row r="23" spans="2:11" s="1" customFormat="1" ht="6.95" customHeight="1">
      <c r="B23" s="42"/>
      <c r="C23" s="43"/>
      <c r="D23" s="43"/>
      <c r="E23" s="43"/>
      <c r="F23" s="43"/>
      <c r="G23" s="43"/>
      <c r="H23" s="43"/>
      <c r="I23" s="128"/>
      <c r="J23" s="43"/>
      <c r="K23" s="46"/>
    </row>
    <row r="24" spans="2:11" s="1" customFormat="1" ht="14.45" customHeight="1">
      <c r="B24" s="42"/>
      <c r="C24" s="43"/>
      <c r="D24" s="38" t="s">
        <v>34</v>
      </c>
      <c r="E24" s="43"/>
      <c r="F24" s="43"/>
      <c r="G24" s="43"/>
      <c r="H24" s="43"/>
      <c r="I24" s="129" t="s">
        <v>28</v>
      </c>
      <c r="J24" s="36" t="s">
        <v>35</v>
      </c>
      <c r="K24" s="46"/>
    </row>
    <row r="25" spans="2:11" s="1" customFormat="1" ht="18" customHeight="1">
      <c r="B25" s="42"/>
      <c r="C25" s="43"/>
      <c r="D25" s="43"/>
      <c r="E25" s="36" t="s">
        <v>36</v>
      </c>
      <c r="F25" s="43"/>
      <c r="G25" s="43"/>
      <c r="H25" s="43"/>
      <c r="I25" s="129" t="s">
        <v>31</v>
      </c>
      <c r="J25" s="36" t="s">
        <v>21</v>
      </c>
      <c r="K25" s="46"/>
    </row>
    <row r="26" spans="2:11" s="1" customFormat="1" ht="6.95" customHeight="1">
      <c r="B26" s="42"/>
      <c r="C26" s="43"/>
      <c r="D26" s="43"/>
      <c r="E26" s="43"/>
      <c r="F26" s="43"/>
      <c r="G26" s="43"/>
      <c r="H26" s="43"/>
      <c r="I26" s="128"/>
      <c r="J26" s="43"/>
      <c r="K26" s="46"/>
    </row>
    <row r="27" spans="2:11" s="1" customFormat="1" ht="14.45" customHeight="1">
      <c r="B27" s="42"/>
      <c r="C27" s="43"/>
      <c r="D27" s="38" t="s">
        <v>38</v>
      </c>
      <c r="E27" s="43"/>
      <c r="F27" s="43"/>
      <c r="G27" s="43"/>
      <c r="H27" s="43"/>
      <c r="I27" s="128"/>
      <c r="J27" s="43"/>
      <c r="K27" s="46"/>
    </row>
    <row r="28" spans="2:11" s="7" customFormat="1" ht="22.5" customHeight="1">
      <c r="B28" s="131"/>
      <c r="C28" s="132"/>
      <c r="D28" s="132"/>
      <c r="E28" s="384" t="s">
        <v>21</v>
      </c>
      <c r="F28" s="384"/>
      <c r="G28" s="384"/>
      <c r="H28" s="384"/>
      <c r="I28" s="133"/>
      <c r="J28" s="132"/>
      <c r="K28" s="134"/>
    </row>
    <row r="29" spans="2:11" s="1" customFormat="1" ht="6.95" customHeight="1">
      <c r="B29" s="42"/>
      <c r="C29" s="43"/>
      <c r="D29" s="43"/>
      <c r="E29" s="43"/>
      <c r="F29" s="43"/>
      <c r="G29" s="43"/>
      <c r="H29" s="43"/>
      <c r="I29" s="128"/>
      <c r="J29" s="43"/>
      <c r="K29" s="46"/>
    </row>
    <row r="30" spans="2:11" s="1" customFormat="1" ht="6.95" customHeight="1">
      <c r="B30" s="42"/>
      <c r="C30" s="43"/>
      <c r="D30" s="86"/>
      <c r="E30" s="86"/>
      <c r="F30" s="86"/>
      <c r="G30" s="86"/>
      <c r="H30" s="86"/>
      <c r="I30" s="135"/>
      <c r="J30" s="86"/>
      <c r="K30" s="136"/>
    </row>
    <row r="31" spans="2:11" s="1" customFormat="1" ht="25.35" customHeight="1">
      <c r="B31" s="42"/>
      <c r="C31" s="43"/>
      <c r="D31" s="137" t="s">
        <v>40</v>
      </c>
      <c r="E31" s="43"/>
      <c r="F31" s="43"/>
      <c r="G31" s="43"/>
      <c r="H31" s="43"/>
      <c r="I31" s="128"/>
      <c r="J31" s="138">
        <f>ROUND(J90,2)</f>
        <v>0</v>
      </c>
      <c r="K31" s="46"/>
    </row>
    <row r="32" spans="2:11" s="1" customFormat="1" ht="6.95" customHeight="1">
      <c r="B32" s="42"/>
      <c r="C32" s="43"/>
      <c r="D32" s="86"/>
      <c r="E32" s="86"/>
      <c r="F32" s="86"/>
      <c r="G32" s="86"/>
      <c r="H32" s="86"/>
      <c r="I32" s="135"/>
      <c r="J32" s="86"/>
      <c r="K32" s="136"/>
    </row>
    <row r="33" spans="2:11" s="1" customFormat="1" ht="14.45" customHeight="1">
      <c r="B33" s="42"/>
      <c r="C33" s="43"/>
      <c r="D33" s="43"/>
      <c r="E33" s="43"/>
      <c r="F33" s="47" t="s">
        <v>42</v>
      </c>
      <c r="G33" s="43"/>
      <c r="H33" s="43"/>
      <c r="I33" s="139" t="s">
        <v>41</v>
      </c>
      <c r="J33" s="47" t="s">
        <v>43</v>
      </c>
      <c r="K33" s="46"/>
    </row>
    <row r="34" spans="2:11" s="1" customFormat="1" ht="14.45" customHeight="1">
      <c r="B34" s="42"/>
      <c r="C34" s="43"/>
      <c r="D34" s="50" t="s">
        <v>44</v>
      </c>
      <c r="E34" s="50" t="s">
        <v>45</v>
      </c>
      <c r="F34" s="140">
        <f>ROUND(SUM(BE90:BE116), 2)</f>
        <v>0</v>
      </c>
      <c r="G34" s="43"/>
      <c r="H34" s="43"/>
      <c r="I34" s="141">
        <v>0.21</v>
      </c>
      <c r="J34" s="140">
        <f>ROUND(ROUND((SUM(BE90:BE116)), 2)*I34, 2)</f>
        <v>0</v>
      </c>
      <c r="K34" s="46"/>
    </row>
    <row r="35" spans="2:11" s="1" customFormat="1" ht="14.45" customHeight="1">
      <c r="B35" s="42"/>
      <c r="C35" s="43"/>
      <c r="D35" s="43"/>
      <c r="E35" s="50" t="s">
        <v>46</v>
      </c>
      <c r="F35" s="140">
        <f>ROUND(SUM(BF90:BF116), 2)</f>
        <v>0</v>
      </c>
      <c r="G35" s="43"/>
      <c r="H35" s="43"/>
      <c r="I35" s="141">
        <v>0.15</v>
      </c>
      <c r="J35" s="140">
        <f>ROUND(ROUND((SUM(BF90:BF116)), 2)*I35, 2)</f>
        <v>0</v>
      </c>
      <c r="K35" s="46"/>
    </row>
    <row r="36" spans="2:11" s="1" customFormat="1" ht="14.45" hidden="1" customHeight="1">
      <c r="B36" s="42"/>
      <c r="C36" s="43"/>
      <c r="D36" s="43"/>
      <c r="E36" s="50" t="s">
        <v>47</v>
      </c>
      <c r="F36" s="140">
        <f>ROUND(SUM(BG90:BG116), 2)</f>
        <v>0</v>
      </c>
      <c r="G36" s="43"/>
      <c r="H36" s="43"/>
      <c r="I36" s="141">
        <v>0.21</v>
      </c>
      <c r="J36" s="140">
        <v>0</v>
      </c>
      <c r="K36" s="46"/>
    </row>
    <row r="37" spans="2:11" s="1" customFormat="1" ht="14.45" hidden="1" customHeight="1">
      <c r="B37" s="42"/>
      <c r="C37" s="43"/>
      <c r="D37" s="43"/>
      <c r="E37" s="50" t="s">
        <v>48</v>
      </c>
      <c r="F37" s="140">
        <f>ROUND(SUM(BH90:BH116), 2)</f>
        <v>0</v>
      </c>
      <c r="G37" s="43"/>
      <c r="H37" s="43"/>
      <c r="I37" s="141">
        <v>0.15</v>
      </c>
      <c r="J37" s="140">
        <v>0</v>
      </c>
      <c r="K37" s="46"/>
    </row>
    <row r="38" spans="2:11" s="1" customFormat="1" ht="14.45" hidden="1" customHeight="1">
      <c r="B38" s="42"/>
      <c r="C38" s="43"/>
      <c r="D38" s="43"/>
      <c r="E38" s="50" t="s">
        <v>49</v>
      </c>
      <c r="F38" s="140">
        <f>ROUND(SUM(BI90:BI116), 2)</f>
        <v>0</v>
      </c>
      <c r="G38" s="43"/>
      <c r="H38" s="43"/>
      <c r="I38" s="141">
        <v>0</v>
      </c>
      <c r="J38" s="140">
        <v>0</v>
      </c>
      <c r="K38" s="46"/>
    </row>
    <row r="39" spans="2:11" s="1" customFormat="1" ht="6.95" customHeight="1">
      <c r="B39" s="42"/>
      <c r="C39" s="43"/>
      <c r="D39" s="43"/>
      <c r="E39" s="43"/>
      <c r="F39" s="43"/>
      <c r="G39" s="43"/>
      <c r="H39" s="43"/>
      <c r="I39" s="128"/>
      <c r="J39" s="43"/>
      <c r="K39" s="46"/>
    </row>
    <row r="40" spans="2:11" s="1" customFormat="1" ht="25.35" customHeight="1">
      <c r="B40" s="42"/>
      <c r="C40" s="142"/>
      <c r="D40" s="143" t="s">
        <v>50</v>
      </c>
      <c r="E40" s="80"/>
      <c r="F40" s="80"/>
      <c r="G40" s="144" t="s">
        <v>51</v>
      </c>
      <c r="H40" s="145" t="s">
        <v>52</v>
      </c>
      <c r="I40" s="146"/>
      <c r="J40" s="147">
        <f>SUM(J31:J38)</f>
        <v>0</v>
      </c>
      <c r="K40" s="148"/>
    </row>
    <row r="41" spans="2:11" s="1" customFormat="1" ht="14.45" customHeight="1">
      <c r="B41" s="57"/>
      <c r="C41" s="58"/>
      <c r="D41" s="58"/>
      <c r="E41" s="58"/>
      <c r="F41" s="58"/>
      <c r="G41" s="58"/>
      <c r="H41" s="58"/>
      <c r="I41" s="149"/>
      <c r="J41" s="58"/>
      <c r="K41" s="59"/>
    </row>
    <row r="45" spans="2:11" s="1" customFormat="1" ht="6.95" customHeight="1">
      <c r="B45" s="150"/>
      <c r="C45" s="151"/>
      <c r="D45" s="151"/>
      <c r="E45" s="151"/>
      <c r="F45" s="151"/>
      <c r="G45" s="151"/>
      <c r="H45" s="151"/>
      <c r="I45" s="152"/>
      <c r="J45" s="151"/>
      <c r="K45" s="153"/>
    </row>
    <row r="46" spans="2:11" s="1" customFormat="1" ht="36.950000000000003" customHeight="1">
      <c r="B46" s="42"/>
      <c r="C46" s="31" t="s">
        <v>280</v>
      </c>
      <c r="D46" s="43"/>
      <c r="E46" s="43"/>
      <c r="F46" s="43"/>
      <c r="G46" s="43"/>
      <c r="H46" s="43"/>
      <c r="I46" s="128"/>
      <c r="J46" s="43"/>
      <c r="K46" s="46"/>
    </row>
    <row r="47" spans="2:11" s="1" customFormat="1" ht="6.95" customHeight="1">
      <c r="B47" s="42"/>
      <c r="C47" s="43"/>
      <c r="D47" s="43"/>
      <c r="E47" s="43"/>
      <c r="F47" s="43"/>
      <c r="G47" s="43"/>
      <c r="H47" s="43"/>
      <c r="I47" s="128"/>
      <c r="J47" s="43"/>
      <c r="K47" s="46"/>
    </row>
    <row r="48" spans="2:11" s="1" customFormat="1" ht="14.45" customHeight="1">
      <c r="B48" s="42"/>
      <c r="C48" s="38" t="s">
        <v>18</v>
      </c>
      <c r="D48" s="43"/>
      <c r="E48" s="43"/>
      <c r="F48" s="43"/>
      <c r="G48" s="43"/>
      <c r="H48" s="43"/>
      <c r="I48" s="128"/>
      <c r="J48" s="43"/>
      <c r="K48" s="46"/>
    </row>
    <row r="49" spans="2:47" s="1" customFormat="1" ht="22.5" customHeight="1">
      <c r="B49" s="42"/>
      <c r="C49" s="43"/>
      <c r="D49" s="43"/>
      <c r="E49" s="420" t="str">
        <f>E7</f>
        <v>Národní telemedicínské centrum</v>
      </c>
      <c r="F49" s="421"/>
      <c r="G49" s="421"/>
      <c r="H49" s="421"/>
      <c r="I49" s="128"/>
      <c r="J49" s="43"/>
      <c r="K49" s="46"/>
    </row>
    <row r="50" spans="2:47">
      <c r="B50" s="29"/>
      <c r="C50" s="38" t="s">
        <v>278</v>
      </c>
      <c r="D50" s="30"/>
      <c r="E50" s="30"/>
      <c r="F50" s="30"/>
      <c r="G50" s="30"/>
      <c r="H50" s="30"/>
      <c r="I50" s="127"/>
      <c r="J50" s="30"/>
      <c r="K50" s="32"/>
    </row>
    <row r="51" spans="2:47" ht="22.5" customHeight="1">
      <c r="B51" s="29"/>
      <c r="C51" s="30"/>
      <c r="D51" s="30"/>
      <c r="E51" s="420" t="s">
        <v>14332</v>
      </c>
      <c r="F51" s="380"/>
      <c r="G51" s="380"/>
      <c r="H51" s="380"/>
      <c r="I51" s="127"/>
      <c r="J51" s="30"/>
      <c r="K51" s="32"/>
    </row>
    <row r="52" spans="2:47">
      <c r="B52" s="29"/>
      <c r="C52" s="38" t="s">
        <v>425</v>
      </c>
      <c r="D52" s="30"/>
      <c r="E52" s="30"/>
      <c r="F52" s="30"/>
      <c r="G52" s="30"/>
      <c r="H52" s="30"/>
      <c r="I52" s="127"/>
      <c r="J52" s="30"/>
      <c r="K52" s="32"/>
    </row>
    <row r="53" spans="2:47" s="1" customFormat="1" ht="22.5" customHeight="1">
      <c r="B53" s="42"/>
      <c r="C53" s="43"/>
      <c r="D53" s="43"/>
      <c r="E53" s="404" t="s">
        <v>14563</v>
      </c>
      <c r="F53" s="423"/>
      <c r="G53" s="423"/>
      <c r="H53" s="423"/>
      <c r="I53" s="128"/>
      <c r="J53" s="43"/>
      <c r="K53" s="46"/>
    </row>
    <row r="54" spans="2:47" s="1" customFormat="1" ht="14.45" customHeight="1">
      <c r="B54" s="42"/>
      <c r="C54" s="38" t="s">
        <v>427</v>
      </c>
      <c r="D54" s="43"/>
      <c r="E54" s="43"/>
      <c r="F54" s="43"/>
      <c r="G54" s="43"/>
      <c r="H54" s="43"/>
      <c r="I54" s="128"/>
      <c r="J54" s="43"/>
      <c r="K54" s="46"/>
    </row>
    <row r="55" spans="2:47" s="1" customFormat="1" ht="23.25" customHeight="1">
      <c r="B55" s="42"/>
      <c r="C55" s="43"/>
      <c r="D55" s="43"/>
      <c r="E55" s="422" t="str">
        <f>E13</f>
        <v>05c - 3.NP</v>
      </c>
      <c r="F55" s="423"/>
      <c r="G55" s="423"/>
      <c r="H55" s="423"/>
      <c r="I55" s="128"/>
      <c r="J55" s="43"/>
      <c r="K55" s="46"/>
    </row>
    <row r="56" spans="2:47" s="1" customFormat="1" ht="6.95" customHeight="1">
      <c r="B56" s="42"/>
      <c r="C56" s="43"/>
      <c r="D56" s="43"/>
      <c r="E56" s="43"/>
      <c r="F56" s="43"/>
      <c r="G56" s="43"/>
      <c r="H56" s="43"/>
      <c r="I56" s="128"/>
      <c r="J56" s="43"/>
      <c r="K56" s="46"/>
    </row>
    <row r="57" spans="2:47" s="1" customFormat="1" ht="18" customHeight="1">
      <c r="B57" s="42"/>
      <c r="C57" s="38" t="s">
        <v>23</v>
      </c>
      <c r="D57" s="43"/>
      <c r="E57" s="43"/>
      <c r="F57" s="36" t="str">
        <f>F16</f>
        <v>FN Olomouc</v>
      </c>
      <c r="G57" s="43"/>
      <c r="H57" s="43"/>
      <c r="I57" s="129" t="s">
        <v>25</v>
      </c>
      <c r="J57" s="130" t="str">
        <f>IF(J16="","",J16)</f>
        <v>26.1.2017</v>
      </c>
      <c r="K57" s="46"/>
    </row>
    <row r="58" spans="2:47" s="1" customFormat="1" ht="6.95" customHeight="1">
      <c r="B58" s="42"/>
      <c r="C58" s="43"/>
      <c r="D58" s="43"/>
      <c r="E58" s="43"/>
      <c r="F58" s="43"/>
      <c r="G58" s="43"/>
      <c r="H58" s="43"/>
      <c r="I58" s="128"/>
      <c r="J58" s="43"/>
      <c r="K58" s="46"/>
    </row>
    <row r="59" spans="2:47" s="1" customFormat="1">
      <c r="B59" s="42"/>
      <c r="C59" s="38" t="s">
        <v>27</v>
      </c>
      <c r="D59" s="43"/>
      <c r="E59" s="43"/>
      <c r="F59" s="36" t="str">
        <f>E19</f>
        <v>SPS Projekt s. r.o., Za Návsí 1670/9, Praha 10</v>
      </c>
      <c r="G59" s="43"/>
      <c r="H59" s="43"/>
      <c r="I59" s="129" t="s">
        <v>34</v>
      </c>
      <c r="J59" s="36" t="str">
        <f>E25</f>
        <v>OK Plan Architects s.r.o., Na Závodí 631, Humpolec</v>
      </c>
      <c r="K59" s="46"/>
    </row>
    <row r="60" spans="2:47" s="1" customFormat="1" ht="14.45" customHeight="1">
      <c r="B60" s="42"/>
      <c r="C60" s="38" t="s">
        <v>32</v>
      </c>
      <c r="D60" s="43"/>
      <c r="E60" s="43"/>
      <c r="F60" s="36" t="str">
        <f>IF(E22="","",E22)</f>
        <v/>
      </c>
      <c r="G60" s="43"/>
      <c r="H60" s="43"/>
      <c r="I60" s="128"/>
      <c r="J60" s="43"/>
      <c r="K60" s="46"/>
    </row>
    <row r="61" spans="2:47" s="1" customFormat="1" ht="10.35" customHeight="1">
      <c r="B61" s="42"/>
      <c r="C61" s="43"/>
      <c r="D61" s="43"/>
      <c r="E61" s="43"/>
      <c r="F61" s="43"/>
      <c r="G61" s="43"/>
      <c r="H61" s="43"/>
      <c r="I61" s="128"/>
      <c r="J61" s="43"/>
      <c r="K61" s="46"/>
    </row>
    <row r="62" spans="2:47" s="1" customFormat="1" ht="29.25" customHeight="1">
      <c r="B62" s="42"/>
      <c r="C62" s="154" t="s">
        <v>281</v>
      </c>
      <c r="D62" s="142"/>
      <c r="E62" s="142"/>
      <c r="F62" s="142"/>
      <c r="G62" s="142"/>
      <c r="H62" s="142"/>
      <c r="I62" s="155"/>
      <c r="J62" s="156" t="s">
        <v>282</v>
      </c>
      <c r="K62" s="157"/>
    </row>
    <row r="63" spans="2:47" s="1" customFormat="1" ht="10.35" customHeight="1">
      <c r="B63" s="42"/>
      <c r="C63" s="43"/>
      <c r="D63" s="43"/>
      <c r="E63" s="43"/>
      <c r="F63" s="43"/>
      <c r="G63" s="43"/>
      <c r="H63" s="43"/>
      <c r="I63" s="128"/>
      <c r="J63" s="43"/>
      <c r="K63" s="46"/>
    </row>
    <row r="64" spans="2:47" s="1" customFormat="1" ht="29.25" customHeight="1">
      <c r="B64" s="42"/>
      <c r="C64" s="158" t="s">
        <v>283</v>
      </c>
      <c r="D64" s="43"/>
      <c r="E64" s="43"/>
      <c r="F64" s="43"/>
      <c r="G64" s="43"/>
      <c r="H64" s="43"/>
      <c r="I64" s="128"/>
      <c r="J64" s="138">
        <f>J90</f>
        <v>0</v>
      </c>
      <c r="K64" s="46"/>
      <c r="AU64" s="25" t="s">
        <v>284</v>
      </c>
    </row>
    <row r="65" spans="2:12" s="8" customFormat="1" ht="24.95" customHeight="1">
      <c r="B65" s="159"/>
      <c r="C65" s="160"/>
      <c r="D65" s="161" t="s">
        <v>14830</v>
      </c>
      <c r="E65" s="162"/>
      <c r="F65" s="162"/>
      <c r="G65" s="162"/>
      <c r="H65" s="162"/>
      <c r="I65" s="163"/>
      <c r="J65" s="164">
        <f>J91</f>
        <v>0</v>
      </c>
      <c r="K65" s="165"/>
    </row>
    <row r="66" spans="2:12" s="8" customFormat="1" ht="24.95" customHeight="1">
      <c r="B66" s="159"/>
      <c r="C66" s="160"/>
      <c r="D66" s="161" t="s">
        <v>14830</v>
      </c>
      <c r="E66" s="162"/>
      <c r="F66" s="162"/>
      <c r="G66" s="162"/>
      <c r="H66" s="162"/>
      <c r="I66" s="163"/>
      <c r="J66" s="164">
        <f>J104</f>
        <v>0</v>
      </c>
      <c r="K66" s="165"/>
    </row>
    <row r="67" spans="2:12" s="1" customFormat="1" ht="21.75" customHeight="1">
      <c r="B67" s="42"/>
      <c r="C67" s="43"/>
      <c r="D67" s="43"/>
      <c r="E67" s="43"/>
      <c r="F67" s="43"/>
      <c r="G67" s="43"/>
      <c r="H67" s="43"/>
      <c r="I67" s="128"/>
      <c r="J67" s="43"/>
      <c r="K67" s="46"/>
    </row>
    <row r="68" spans="2:12" s="1" customFormat="1" ht="6.95" customHeight="1">
      <c r="B68" s="57"/>
      <c r="C68" s="58"/>
      <c r="D68" s="58"/>
      <c r="E68" s="58"/>
      <c r="F68" s="58"/>
      <c r="G68" s="58"/>
      <c r="H68" s="58"/>
      <c r="I68" s="149"/>
      <c r="J68" s="58"/>
      <c r="K68" s="59"/>
    </row>
    <row r="72" spans="2:12" s="1" customFormat="1" ht="6.95" customHeight="1">
      <c r="B72" s="60"/>
      <c r="C72" s="61"/>
      <c r="D72" s="61"/>
      <c r="E72" s="61"/>
      <c r="F72" s="61"/>
      <c r="G72" s="61"/>
      <c r="H72" s="61"/>
      <c r="I72" s="152"/>
      <c r="J72" s="61"/>
      <c r="K72" s="61"/>
      <c r="L72" s="62"/>
    </row>
    <row r="73" spans="2:12" s="1" customFormat="1" ht="36.950000000000003" customHeight="1">
      <c r="B73" s="42"/>
      <c r="C73" s="63" t="s">
        <v>292</v>
      </c>
      <c r="D73" s="64"/>
      <c r="E73" s="64"/>
      <c r="F73" s="64"/>
      <c r="G73" s="64"/>
      <c r="H73" s="64"/>
      <c r="I73" s="173"/>
      <c r="J73" s="64"/>
      <c r="K73" s="64"/>
      <c r="L73" s="62"/>
    </row>
    <row r="74" spans="2:12" s="1" customFormat="1" ht="6.95" customHeight="1">
      <c r="B74" s="42"/>
      <c r="C74" s="64"/>
      <c r="D74" s="64"/>
      <c r="E74" s="64"/>
      <c r="F74" s="64"/>
      <c r="G74" s="64"/>
      <c r="H74" s="64"/>
      <c r="I74" s="173"/>
      <c r="J74" s="64"/>
      <c r="K74" s="64"/>
      <c r="L74" s="62"/>
    </row>
    <row r="75" spans="2:12" s="1" customFormat="1" ht="14.45" customHeight="1">
      <c r="B75" s="42"/>
      <c r="C75" s="66" t="s">
        <v>18</v>
      </c>
      <c r="D75" s="64"/>
      <c r="E75" s="64"/>
      <c r="F75" s="64"/>
      <c r="G75" s="64"/>
      <c r="H75" s="64"/>
      <c r="I75" s="173"/>
      <c r="J75" s="64"/>
      <c r="K75" s="64"/>
      <c r="L75" s="62"/>
    </row>
    <row r="76" spans="2:12" s="1" customFormat="1" ht="22.5" customHeight="1">
      <c r="B76" s="42"/>
      <c r="C76" s="64"/>
      <c r="D76" s="64"/>
      <c r="E76" s="424" t="str">
        <f>E7</f>
        <v>Národní telemedicínské centrum</v>
      </c>
      <c r="F76" s="425"/>
      <c r="G76" s="425"/>
      <c r="H76" s="425"/>
      <c r="I76" s="173"/>
      <c r="J76" s="64"/>
      <c r="K76" s="64"/>
      <c r="L76" s="62"/>
    </row>
    <row r="77" spans="2:12">
      <c r="B77" s="29"/>
      <c r="C77" s="66" t="s">
        <v>278</v>
      </c>
      <c r="D77" s="219"/>
      <c r="E77" s="219"/>
      <c r="F77" s="219"/>
      <c r="G77" s="219"/>
      <c r="H77" s="219"/>
      <c r="J77" s="219"/>
      <c r="K77" s="219"/>
      <c r="L77" s="220"/>
    </row>
    <row r="78" spans="2:12" ht="22.5" customHeight="1">
      <c r="B78" s="29"/>
      <c r="C78" s="219"/>
      <c r="D78" s="219"/>
      <c r="E78" s="424" t="s">
        <v>14332</v>
      </c>
      <c r="F78" s="429"/>
      <c r="G78" s="429"/>
      <c r="H78" s="429"/>
      <c r="J78" s="219"/>
      <c r="K78" s="219"/>
      <c r="L78" s="220"/>
    </row>
    <row r="79" spans="2:12">
      <c r="B79" s="29"/>
      <c r="C79" s="66" t="s">
        <v>425</v>
      </c>
      <c r="D79" s="219"/>
      <c r="E79" s="219"/>
      <c r="F79" s="219"/>
      <c r="G79" s="219"/>
      <c r="H79" s="219"/>
      <c r="J79" s="219"/>
      <c r="K79" s="219"/>
      <c r="L79" s="220"/>
    </row>
    <row r="80" spans="2:12" s="1" customFormat="1" ht="22.5" customHeight="1">
      <c r="B80" s="42"/>
      <c r="C80" s="64"/>
      <c r="D80" s="64"/>
      <c r="E80" s="428" t="s">
        <v>14563</v>
      </c>
      <c r="F80" s="426"/>
      <c r="G80" s="426"/>
      <c r="H80" s="426"/>
      <c r="I80" s="173"/>
      <c r="J80" s="64"/>
      <c r="K80" s="64"/>
      <c r="L80" s="62"/>
    </row>
    <row r="81" spans="2:65" s="1" customFormat="1" ht="14.45" customHeight="1">
      <c r="B81" s="42"/>
      <c r="C81" s="66" t="s">
        <v>427</v>
      </c>
      <c r="D81" s="64"/>
      <c r="E81" s="64"/>
      <c r="F81" s="64"/>
      <c r="G81" s="64"/>
      <c r="H81" s="64"/>
      <c r="I81" s="173"/>
      <c r="J81" s="64"/>
      <c r="K81" s="64"/>
      <c r="L81" s="62"/>
    </row>
    <row r="82" spans="2:65" s="1" customFormat="1" ht="23.25" customHeight="1">
      <c r="B82" s="42"/>
      <c r="C82" s="64"/>
      <c r="D82" s="64"/>
      <c r="E82" s="395" t="str">
        <f>E13</f>
        <v>05c - 3.NP</v>
      </c>
      <c r="F82" s="426"/>
      <c r="G82" s="426"/>
      <c r="H82" s="426"/>
      <c r="I82" s="173"/>
      <c r="J82" s="64"/>
      <c r="K82" s="64"/>
      <c r="L82" s="62"/>
    </row>
    <row r="83" spans="2:65" s="1" customFormat="1" ht="6.95" customHeight="1">
      <c r="B83" s="42"/>
      <c r="C83" s="64"/>
      <c r="D83" s="64"/>
      <c r="E83" s="64"/>
      <c r="F83" s="64"/>
      <c r="G83" s="64"/>
      <c r="H83" s="64"/>
      <c r="I83" s="173"/>
      <c r="J83" s="64"/>
      <c r="K83" s="64"/>
      <c r="L83" s="62"/>
    </row>
    <row r="84" spans="2:65" s="1" customFormat="1" ht="18" customHeight="1">
      <c r="B84" s="42"/>
      <c r="C84" s="66" t="s">
        <v>23</v>
      </c>
      <c r="D84" s="64"/>
      <c r="E84" s="64"/>
      <c r="F84" s="174" t="str">
        <f>F16</f>
        <v>FN Olomouc</v>
      </c>
      <c r="G84" s="64"/>
      <c r="H84" s="64"/>
      <c r="I84" s="175" t="s">
        <v>25</v>
      </c>
      <c r="J84" s="74" t="str">
        <f>IF(J16="","",J16)</f>
        <v>26.1.2017</v>
      </c>
      <c r="K84" s="64"/>
      <c r="L84" s="62"/>
    </row>
    <row r="85" spans="2:65" s="1" customFormat="1" ht="6.95" customHeight="1">
      <c r="B85" s="42"/>
      <c r="C85" s="64"/>
      <c r="D85" s="64"/>
      <c r="E85" s="64"/>
      <c r="F85" s="64"/>
      <c r="G85" s="64"/>
      <c r="H85" s="64"/>
      <c r="I85" s="173"/>
      <c r="J85" s="64"/>
      <c r="K85" s="64"/>
      <c r="L85" s="62"/>
    </row>
    <row r="86" spans="2:65" s="1" customFormat="1">
      <c r="B86" s="42"/>
      <c r="C86" s="66" t="s">
        <v>27</v>
      </c>
      <c r="D86" s="64"/>
      <c r="E86" s="64"/>
      <c r="F86" s="174" t="str">
        <f>E19</f>
        <v>SPS Projekt s. r.o., Za Návsí 1670/9, Praha 10</v>
      </c>
      <c r="G86" s="64"/>
      <c r="H86" s="64"/>
      <c r="I86" s="175" t="s">
        <v>34</v>
      </c>
      <c r="J86" s="174" t="str">
        <f>E25</f>
        <v>OK Plan Architects s.r.o., Na Závodí 631, Humpolec</v>
      </c>
      <c r="K86" s="64"/>
      <c r="L86" s="62"/>
    </row>
    <row r="87" spans="2:65" s="1" customFormat="1" ht="14.45" customHeight="1">
      <c r="B87" s="42"/>
      <c r="C87" s="66" t="s">
        <v>32</v>
      </c>
      <c r="D87" s="64"/>
      <c r="E87" s="64"/>
      <c r="F87" s="174" t="str">
        <f>IF(E22="","",E22)</f>
        <v/>
      </c>
      <c r="G87" s="64"/>
      <c r="H87" s="64"/>
      <c r="I87" s="173"/>
      <c r="J87" s="64"/>
      <c r="K87" s="64"/>
      <c r="L87" s="62"/>
    </row>
    <row r="88" spans="2:65" s="1" customFormat="1" ht="10.35" customHeight="1">
      <c r="B88" s="42"/>
      <c r="C88" s="64"/>
      <c r="D88" s="64"/>
      <c r="E88" s="64"/>
      <c r="F88" s="64"/>
      <c r="G88" s="64"/>
      <c r="H88" s="64"/>
      <c r="I88" s="173"/>
      <c r="J88" s="64"/>
      <c r="K88" s="64"/>
      <c r="L88" s="62"/>
    </row>
    <row r="89" spans="2:65" s="10" customFormat="1" ht="29.25" customHeight="1">
      <c r="B89" s="176"/>
      <c r="C89" s="177" t="s">
        <v>293</v>
      </c>
      <c r="D89" s="178" t="s">
        <v>59</v>
      </c>
      <c r="E89" s="178" t="s">
        <v>55</v>
      </c>
      <c r="F89" s="178" t="s">
        <v>294</v>
      </c>
      <c r="G89" s="178" t="s">
        <v>295</v>
      </c>
      <c r="H89" s="178" t="s">
        <v>296</v>
      </c>
      <c r="I89" s="179" t="s">
        <v>297</v>
      </c>
      <c r="J89" s="178" t="s">
        <v>282</v>
      </c>
      <c r="K89" s="180" t="s">
        <v>298</v>
      </c>
      <c r="L89" s="181"/>
      <c r="M89" s="82" t="s">
        <v>299</v>
      </c>
      <c r="N89" s="83" t="s">
        <v>44</v>
      </c>
      <c r="O89" s="83" t="s">
        <v>300</v>
      </c>
      <c r="P89" s="83" t="s">
        <v>301</v>
      </c>
      <c r="Q89" s="83" t="s">
        <v>302</v>
      </c>
      <c r="R89" s="83" t="s">
        <v>303</v>
      </c>
      <c r="S89" s="83" t="s">
        <v>304</v>
      </c>
      <c r="T89" s="84" t="s">
        <v>305</v>
      </c>
    </row>
    <row r="90" spans="2:65" s="1" customFormat="1" ht="29.25" customHeight="1">
      <c r="B90" s="42"/>
      <c r="C90" s="88" t="s">
        <v>283</v>
      </c>
      <c r="D90" s="64"/>
      <c r="E90" s="64"/>
      <c r="F90" s="64"/>
      <c r="G90" s="64"/>
      <c r="H90" s="64"/>
      <c r="I90" s="173"/>
      <c r="J90" s="182">
        <f>BK90</f>
        <v>0</v>
      </c>
      <c r="K90" s="64"/>
      <c r="L90" s="62"/>
      <c r="M90" s="85"/>
      <c r="N90" s="86"/>
      <c r="O90" s="86"/>
      <c r="P90" s="183">
        <f>P91+P104</f>
        <v>0</v>
      </c>
      <c r="Q90" s="86"/>
      <c r="R90" s="183">
        <f>R91+R104</f>
        <v>0</v>
      </c>
      <c r="S90" s="86"/>
      <c r="T90" s="184">
        <f>T91+T104</f>
        <v>0</v>
      </c>
      <c r="AT90" s="25" t="s">
        <v>73</v>
      </c>
      <c r="AU90" s="25" t="s">
        <v>284</v>
      </c>
      <c r="BK90" s="185">
        <f>BK91+BK104</f>
        <v>0</v>
      </c>
    </row>
    <row r="91" spans="2:65" s="11" customFormat="1" ht="37.35" customHeight="1">
      <c r="B91" s="186"/>
      <c r="C91" s="187"/>
      <c r="D91" s="200" t="s">
        <v>73</v>
      </c>
      <c r="E91" s="296" t="s">
        <v>5186</v>
      </c>
      <c r="F91" s="296" t="s">
        <v>14831</v>
      </c>
      <c r="G91" s="187"/>
      <c r="H91" s="187"/>
      <c r="I91" s="190"/>
      <c r="J91" s="297">
        <f>BK91</f>
        <v>0</v>
      </c>
      <c r="K91" s="187"/>
      <c r="L91" s="192"/>
      <c r="M91" s="193"/>
      <c r="N91" s="194"/>
      <c r="O91" s="194"/>
      <c r="P91" s="195">
        <f>SUM(P92:P103)</f>
        <v>0</v>
      </c>
      <c r="Q91" s="194"/>
      <c r="R91" s="195">
        <f>SUM(R92:R103)</f>
        <v>0</v>
      </c>
      <c r="S91" s="194"/>
      <c r="T91" s="196">
        <f>SUM(T92:T103)</f>
        <v>0</v>
      </c>
      <c r="AR91" s="197" t="s">
        <v>84</v>
      </c>
      <c r="AT91" s="198" t="s">
        <v>73</v>
      </c>
      <c r="AU91" s="198" t="s">
        <v>74</v>
      </c>
      <c r="AY91" s="197" t="s">
        <v>308</v>
      </c>
      <c r="BK91" s="199">
        <f>SUM(BK92:BK103)</f>
        <v>0</v>
      </c>
    </row>
    <row r="92" spans="2:65" s="1" customFormat="1" ht="31.5" customHeight="1">
      <c r="B92" s="42"/>
      <c r="C92" s="203" t="s">
        <v>82</v>
      </c>
      <c r="D92" s="203" t="s">
        <v>311</v>
      </c>
      <c r="E92" s="204" t="s">
        <v>9622</v>
      </c>
      <c r="F92" s="205" t="s">
        <v>14832</v>
      </c>
      <c r="G92" s="206" t="s">
        <v>578</v>
      </c>
      <c r="H92" s="207">
        <v>1</v>
      </c>
      <c r="I92" s="208"/>
      <c r="J92" s="209">
        <f>ROUND(I92*H92,2)</f>
        <v>0</v>
      </c>
      <c r="K92" s="205" t="s">
        <v>21</v>
      </c>
      <c r="L92" s="62"/>
      <c r="M92" s="210" t="s">
        <v>21</v>
      </c>
      <c r="N92" s="211" t="s">
        <v>45</v>
      </c>
      <c r="O92" s="43"/>
      <c r="P92" s="212">
        <f>O92*H92</f>
        <v>0</v>
      </c>
      <c r="Q92" s="212">
        <v>0</v>
      </c>
      <c r="R92" s="212">
        <f>Q92*H92</f>
        <v>0</v>
      </c>
      <c r="S92" s="212">
        <v>0</v>
      </c>
      <c r="T92" s="213">
        <f>S92*H92</f>
        <v>0</v>
      </c>
      <c r="AR92" s="25" t="s">
        <v>375</v>
      </c>
      <c r="AT92" s="25" t="s">
        <v>311</v>
      </c>
      <c r="AU92" s="25" t="s">
        <v>82</v>
      </c>
      <c r="AY92" s="25" t="s">
        <v>308</v>
      </c>
      <c r="BE92" s="214">
        <f>IF(N92="základní",J92,0)</f>
        <v>0</v>
      </c>
      <c r="BF92" s="214">
        <f>IF(N92="snížená",J92,0)</f>
        <v>0</v>
      </c>
      <c r="BG92" s="214">
        <f>IF(N92="zákl. přenesená",J92,0)</f>
        <v>0</v>
      </c>
      <c r="BH92" s="214">
        <f>IF(N92="sníž. přenesená",J92,0)</f>
        <v>0</v>
      </c>
      <c r="BI92" s="214">
        <f>IF(N92="nulová",J92,0)</f>
        <v>0</v>
      </c>
      <c r="BJ92" s="25" t="s">
        <v>82</v>
      </c>
      <c r="BK92" s="214">
        <f>ROUND(I92*H92,2)</f>
        <v>0</v>
      </c>
      <c r="BL92" s="25" t="s">
        <v>375</v>
      </c>
      <c r="BM92" s="25" t="s">
        <v>84</v>
      </c>
    </row>
    <row r="93" spans="2:65" s="1" customFormat="1" ht="22.5" customHeight="1">
      <c r="B93" s="42"/>
      <c r="C93" s="203" t="s">
        <v>84</v>
      </c>
      <c r="D93" s="203" t="s">
        <v>311</v>
      </c>
      <c r="E93" s="204" t="s">
        <v>9624</v>
      </c>
      <c r="F93" s="205" t="s">
        <v>14833</v>
      </c>
      <c r="G93" s="206" t="s">
        <v>578</v>
      </c>
      <c r="H93" s="207">
        <v>1</v>
      </c>
      <c r="I93" s="208"/>
      <c r="J93" s="209">
        <f>ROUND(I93*H93,2)</f>
        <v>0</v>
      </c>
      <c r="K93" s="205" t="s">
        <v>21</v>
      </c>
      <c r="L93" s="62"/>
      <c r="M93" s="210" t="s">
        <v>21</v>
      </c>
      <c r="N93" s="211" t="s">
        <v>45</v>
      </c>
      <c r="O93" s="43"/>
      <c r="P93" s="212">
        <f>O93*H93</f>
        <v>0</v>
      </c>
      <c r="Q93" s="212">
        <v>0</v>
      </c>
      <c r="R93" s="212">
        <f>Q93*H93</f>
        <v>0</v>
      </c>
      <c r="S93" s="212">
        <v>0</v>
      </c>
      <c r="T93" s="213">
        <f>S93*H93</f>
        <v>0</v>
      </c>
      <c r="AR93" s="25" t="s">
        <v>375</v>
      </c>
      <c r="AT93" s="25" t="s">
        <v>311</v>
      </c>
      <c r="AU93" s="25" t="s">
        <v>82</v>
      </c>
      <c r="AY93" s="25" t="s">
        <v>308</v>
      </c>
      <c r="BE93" s="214">
        <f>IF(N93="základní",J93,0)</f>
        <v>0</v>
      </c>
      <c r="BF93" s="214">
        <f>IF(N93="snížená",J93,0)</f>
        <v>0</v>
      </c>
      <c r="BG93" s="214">
        <f>IF(N93="zákl. přenesená",J93,0)</f>
        <v>0</v>
      </c>
      <c r="BH93" s="214">
        <f>IF(N93="sníž. přenesená",J93,0)</f>
        <v>0</v>
      </c>
      <c r="BI93" s="214">
        <f>IF(N93="nulová",J93,0)</f>
        <v>0</v>
      </c>
      <c r="BJ93" s="25" t="s">
        <v>82</v>
      </c>
      <c r="BK93" s="214">
        <f>ROUND(I93*H93,2)</f>
        <v>0</v>
      </c>
      <c r="BL93" s="25" t="s">
        <v>375</v>
      </c>
      <c r="BM93" s="25" t="s">
        <v>327</v>
      </c>
    </row>
    <row r="94" spans="2:65" s="1" customFormat="1" ht="22.5" customHeight="1">
      <c r="B94" s="42"/>
      <c r="C94" s="203" t="s">
        <v>95</v>
      </c>
      <c r="D94" s="203" t="s">
        <v>311</v>
      </c>
      <c r="E94" s="204" t="s">
        <v>9626</v>
      </c>
      <c r="F94" s="205" t="s">
        <v>14834</v>
      </c>
      <c r="G94" s="206" t="s">
        <v>578</v>
      </c>
      <c r="H94" s="207">
        <v>2</v>
      </c>
      <c r="I94" s="208"/>
      <c r="J94" s="209">
        <f>ROUND(I94*H94,2)</f>
        <v>0</v>
      </c>
      <c r="K94" s="205" t="s">
        <v>21</v>
      </c>
      <c r="L94" s="62"/>
      <c r="M94" s="210" t="s">
        <v>21</v>
      </c>
      <c r="N94" s="211" t="s">
        <v>45</v>
      </c>
      <c r="O94" s="43"/>
      <c r="P94" s="212">
        <f>O94*H94</f>
        <v>0</v>
      </c>
      <c r="Q94" s="212">
        <v>0</v>
      </c>
      <c r="R94" s="212">
        <f>Q94*H94</f>
        <v>0</v>
      </c>
      <c r="S94" s="212">
        <v>0</v>
      </c>
      <c r="T94" s="213">
        <f>S94*H94</f>
        <v>0</v>
      </c>
      <c r="AR94" s="25" t="s">
        <v>375</v>
      </c>
      <c r="AT94" s="25" t="s">
        <v>311</v>
      </c>
      <c r="AU94" s="25" t="s">
        <v>82</v>
      </c>
      <c r="AY94" s="25" t="s">
        <v>308</v>
      </c>
      <c r="BE94" s="214">
        <f>IF(N94="základní",J94,0)</f>
        <v>0</v>
      </c>
      <c r="BF94" s="214">
        <f>IF(N94="snížená",J94,0)</f>
        <v>0</v>
      </c>
      <c r="BG94" s="214">
        <f>IF(N94="zákl. přenesená",J94,0)</f>
        <v>0</v>
      </c>
      <c r="BH94" s="214">
        <f>IF(N94="sníž. přenesená",J94,0)</f>
        <v>0</v>
      </c>
      <c r="BI94" s="214">
        <f>IF(N94="nulová",J94,0)</f>
        <v>0</v>
      </c>
      <c r="BJ94" s="25" t="s">
        <v>82</v>
      </c>
      <c r="BK94" s="214">
        <f>ROUND(I94*H94,2)</f>
        <v>0</v>
      </c>
      <c r="BL94" s="25" t="s">
        <v>375</v>
      </c>
      <c r="BM94" s="25" t="s">
        <v>334</v>
      </c>
    </row>
    <row r="95" spans="2:65" s="1" customFormat="1" ht="22.5" customHeight="1">
      <c r="B95" s="42"/>
      <c r="C95" s="203" t="s">
        <v>327</v>
      </c>
      <c r="D95" s="203" t="s">
        <v>311</v>
      </c>
      <c r="E95" s="204" t="s">
        <v>5839</v>
      </c>
      <c r="F95" s="205" t="s">
        <v>14650</v>
      </c>
      <c r="G95" s="206" t="s">
        <v>578</v>
      </c>
      <c r="H95" s="207">
        <v>1</v>
      </c>
      <c r="I95" s="208"/>
      <c r="J95" s="209">
        <f>ROUND(I95*H95,2)</f>
        <v>0</v>
      </c>
      <c r="K95" s="205" t="s">
        <v>21</v>
      </c>
      <c r="L95" s="62"/>
      <c r="M95" s="210" t="s">
        <v>21</v>
      </c>
      <c r="N95" s="211" t="s">
        <v>45</v>
      </c>
      <c r="O95" s="43"/>
      <c r="P95" s="212">
        <f>O95*H95</f>
        <v>0</v>
      </c>
      <c r="Q95" s="212">
        <v>0</v>
      </c>
      <c r="R95" s="212">
        <f>Q95*H95</f>
        <v>0</v>
      </c>
      <c r="S95" s="212">
        <v>0</v>
      </c>
      <c r="T95" s="213">
        <f>S95*H95</f>
        <v>0</v>
      </c>
      <c r="AR95" s="25" t="s">
        <v>375</v>
      </c>
      <c r="AT95" s="25" t="s">
        <v>311</v>
      </c>
      <c r="AU95" s="25" t="s">
        <v>82</v>
      </c>
      <c r="AY95" s="25" t="s">
        <v>308</v>
      </c>
      <c r="BE95" s="214">
        <f>IF(N95="základní",J95,0)</f>
        <v>0</v>
      </c>
      <c r="BF95" s="214">
        <f>IF(N95="snížená",J95,0)</f>
        <v>0</v>
      </c>
      <c r="BG95" s="214">
        <f>IF(N95="zákl. přenesená",J95,0)</f>
        <v>0</v>
      </c>
      <c r="BH95" s="214">
        <f>IF(N95="sníž. přenesená",J95,0)</f>
        <v>0</v>
      </c>
      <c r="BI95" s="214">
        <f>IF(N95="nulová",J95,0)</f>
        <v>0</v>
      </c>
      <c r="BJ95" s="25" t="s">
        <v>82</v>
      </c>
      <c r="BK95" s="214">
        <f>ROUND(I95*H95,2)</f>
        <v>0</v>
      </c>
      <c r="BL95" s="25" t="s">
        <v>375</v>
      </c>
      <c r="BM95" s="25" t="s">
        <v>342</v>
      </c>
    </row>
    <row r="96" spans="2:65" s="1" customFormat="1" ht="27">
      <c r="B96" s="42"/>
      <c r="C96" s="64"/>
      <c r="D96" s="246" t="s">
        <v>1656</v>
      </c>
      <c r="E96" s="64"/>
      <c r="F96" s="290" t="s">
        <v>14810</v>
      </c>
      <c r="G96" s="64"/>
      <c r="H96" s="64"/>
      <c r="I96" s="173"/>
      <c r="J96" s="64"/>
      <c r="K96" s="64"/>
      <c r="L96" s="62"/>
      <c r="M96" s="291"/>
      <c r="N96" s="43"/>
      <c r="O96" s="43"/>
      <c r="P96" s="43"/>
      <c r="Q96" s="43"/>
      <c r="R96" s="43"/>
      <c r="S96" s="43"/>
      <c r="T96" s="79"/>
      <c r="AT96" s="25" t="s">
        <v>1656</v>
      </c>
      <c r="AU96" s="25" t="s">
        <v>82</v>
      </c>
    </row>
    <row r="97" spans="2:65" s="1" customFormat="1" ht="22.5" customHeight="1">
      <c r="B97" s="42"/>
      <c r="C97" s="203" t="s">
        <v>307</v>
      </c>
      <c r="D97" s="203" t="s">
        <v>311</v>
      </c>
      <c r="E97" s="204" t="s">
        <v>9627</v>
      </c>
      <c r="F97" s="205" t="s">
        <v>14835</v>
      </c>
      <c r="G97" s="206" t="s">
        <v>578</v>
      </c>
      <c r="H97" s="207">
        <v>1</v>
      </c>
      <c r="I97" s="208"/>
      <c r="J97" s="209">
        <f>ROUND(I97*H97,2)</f>
        <v>0</v>
      </c>
      <c r="K97" s="205" t="s">
        <v>21</v>
      </c>
      <c r="L97" s="62"/>
      <c r="M97" s="210" t="s">
        <v>21</v>
      </c>
      <c r="N97" s="211" t="s">
        <v>45</v>
      </c>
      <c r="O97" s="43"/>
      <c r="P97" s="212">
        <f>O97*H97</f>
        <v>0</v>
      </c>
      <c r="Q97" s="212">
        <v>0</v>
      </c>
      <c r="R97" s="212">
        <f>Q97*H97</f>
        <v>0</v>
      </c>
      <c r="S97" s="212">
        <v>0</v>
      </c>
      <c r="T97" s="213">
        <f>S97*H97</f>
        <v>0</v>
      </c>
      <c r="AR97" s="25" t="s">
        <v>375</v>
      </c>
      <c r="AT97" s="25" t="s">
        <v>311</v>
      </c>
      <c r="AU97" s="25" t="s">
        <v>82</v>
      </c>
      <c r="AY97" s="25" t="s">
        <v>308</v>
      </c>
      <c r="BE97" s="214">
        <f>IF(N97="základní",J97,0)</f>
        <v>0</v>
      </c>
      <c r="BF97" s="214">
        <f>IF(N97="snížená",J97,0)</f>
        <v>0</v>
      </c>
      <c r="BG97" s="214">
        <f>IF(N97="zákl. přenesená",J97,0)</f>
        <v>0</v>
      </c>
      <c r="BH97" s="214">
        <f>IF(N97="sníž. přenesená",J97,0)</f>
        <v>0</v>
      </c>
      <c r="BI97" s="214">
        <f>IF(N97="nulová",J97,0)</f>
        <v>0</v>
      </c>
      <c r="BJ97" s="25" t="s">
        <v>82</v>
      </c>
      <c r="BK97" s="214">
        <f>ROUND(I97*H97,2)</f>
        <v>0</v>
      </c>
      <c r="BL97" s="25" t="s">
        <v>375</v>
      </c>
      <c r="BM97" s="25" t="s">
        <v>350</v>
      </c>
    </row>
    <row r="98" spans="2:65" s="1" customFormat="1" ht="27">
      <c r="B98" s="42"/>
      <c r="C98" s="64"/>
      <c r="D98" s="246" t="s">
        <v>1656</v>
      </c>
      <c r="E98" s="64"/>
      <c r="F98" s="290" t="s">
        <v>14817</v>
      </c>
      <c r="G98" s="64"/>
      <c r="H98" s="64"/>
      <c r="I98" s="173"/>
      <c r="J98" s="64"/>
      <c r="K98" s="64"/>
      <c r="L98" s="62"/>
      <c r="M98" s="291"/>
      <c r="N98" s="43"/>
      <c r="O98" s="43"/>
      <c r="P98" s="43"/>
      <c r="Q98" s="43"/>
      <c r="R98" s="43"/>
      <c r="S98" s="43"/>
      <c r="T98" s="79"/>
      <c r="AT98" s="25" t="s">
        <v>1656</v>
      </c>
      <c r="AU98" s="25" t="s">
        <v>82</v>
      </c>
    </row>
    <row r="99" spans="2:65" s="1" customFormat="1" ht="22.5" customHeight="1">
      <c r="B99" s="42"/>
      <c r="C99" s="203" t="s">
        <v>334</v>
      </c>
      <c r="D99" s="203" t="s">
        <v>311</v>
      </c>
      <c r="E99" s="204" t="s">
        <v>9629</v>
      </c>
      <c r="F99" s="205" t="s">
        <v>14836</v>
      </c>
      <c r="G99" s="206" t="s">
        <v>578</v>
      </c>
      <c r="H99" s="207">
        <v>1</v>
      </c>
      <c r="I99" s="208"/>
      <c r="J99" s="209">
        <f>ROUND(I99*H99,2)</f>
        <v>0</v>
      </c>
      <c r="K99" s="205" t="s">
        <v>21</v>
      </c>
      <c r="L99" s="62"/>
      <c r="M99" s="210" t="s">
        <v>21</v>
      </c>
      <c r="N99" s="211" t="s">
        <v>45</v>
      </c>
      <c r="O99" s="43"/>
      <c r="P99" s="212">
        <f>O99*H99</f>
        <v>0</v>
      </c>
      <c r="Q99" s="212">
        <v>0</v>
      </c>
      <c r="R99" s="212">
        <f>Q99*H99</f>
        <v>0</v>
      </c>
      <c r="S99" s="212">
        <v>0</v>
      </c>
      <c r="T99" s="213">
        <f>S99*H99</f>
        <v>0</v>
      </c>
      <c r="AR99" s="25" t="s">
        <v>375</v>
      </c>
      <c r="AT99" s="25" t="s">
        <v>311</v>
      </c>
      <c r="AU99" s="25" t="s">
        <v>82</v>
      </c>
      <c r="AY99" s="25" t="s">
        <v>308</v>
      </c>
      <c r="BE99" s="214">
        <f>IF(N99="základní",J99,0)</f>
        <v>0</v>
      </c>
      <c r="BF99" s="214">
        <f>IF(N99="snížená",J99,0)</f>
        <v>0</v>
      </c>
      <c r="BG99" s="214">
        <f>IF(N99="zákl. přenesená",J99,0)</f>
        <v>0</v>
      </c>
      <c r="BH99" s="214">
        <f>IF(N99="sníž. přenesená",J99,0)</f>
        <v>0</v>
      </c>
      <c r="BI99" s="214">
        <f>IF(N99="nulová",J99,0)</f>
        <v>0</v>
      </c>
      <c r="BJ99" s="25" t="s">
        <v>82</v>
      </c>
      <c r="BK99" s="214">
        <f>ROUND(I99*H99,2)</f>
        <v>0</v>
      </c>
      <c r="BL99" s="25" t="s">
        <v>375</v>
      </c>
      <c r="BM99" s="25" t="s">
        <v>360</v>
      </c>
    </row>
    <row r="100" spans="2:65" s="1" customFormat="1" ht="27">
      <c r="B100" s="42"/>
      <c r="C100" s="64"/>
      <c r="D100" s="246" t="s">
        <v>1656</v>
      </c>
      <c r="E100" s="64"/>
      <c r="F100" s="290" t="s">
        <v>14813</v>
      </c>
      <c r="G100" s="64"/>
      <c r="H100" s="64"/>
      <c r="I100" s="173"/>
      <c r="J100" s="64"/>
      <c r="K100" s="64"/>
      <c r="L100" s="62"/>
      <c r="M100" s="291"/>
      <c r="N100" s="43"/>
      <c r="O100" s="43"/>
      <c r="P100" s="43"/>
      <c r="Q100" s="43"/>
      <c r="R100" s="43"/>
      <c r="S100" s="43"/>
      <c r="T100" s="79"/>
      <c r="AT100" s="25" t="s">
        <v>1656</v>
      </c>
      <c r="AU100" s="25" t="s">
        <v>82</v>
      </c>
    </row>
    <row r="101" spans="2:65" s="1" customFormat="1" ht="22.5" customHeight="1">
      <c r="B101" s="42"/>
      <c r="C101" s="203" t="s">
        <v>338</v>
      </c>
      <c r="D101" s="203" t="s">
        <v>311</v>
      </c>
      <c r="E101" s="204" t="s">
        <v>9562</v>
      </c>
      <c r="F101" s="205" t="s">
        <v>14630</v>
      </c>
      <c r="G101" s="206" t="s">
        <v>578</v>
      </c>
      <c r="H101" s="207">
        <v>1</v>
      </c>
      <c r="I101" s="208"/>
      <c r="J101" s="209">
        <f>ROUND(I101*H101,2)</f>
        <v>0</v>
      </c>
      <c r="K101" s="205" t="s">
        <v>21</v>
      </c>
      <c r="L101" s="62"/>
      <c r="M101" s="210" t="s">
        <v>21</v>
      </c>
      <c r="N101" s="211" t="s">
        <v>45</v>
      </c>
      <c r="O101" s="43"/>
      <c r="P101" s="212">
        <f>O101*H101</f>
        <v>0</v>
      </c>
      <c r="Q101" s="212">
        <v>0</v>
      </c>
      <c r="R101" s="212">
        <f>Q101*H101</f>
        <v>0</v>
      </c>
      <c r="S101" s="212">
        <v>0</v>
      </c>
      <c r="T101" s="213">
        <f>S101*H101</f>
        <v>0</v>
      </c>
      <c r="AR101" s="25" t="s">
        <v>375</v>
      </c>
      <c r="AT101" s="25" t="s">
        <v>311</v>
      </c>
      <c r="AU101" s="25" t="s">
        <v>82</v>
      </c>
      <c r="AY101" s="25" t="s">
        <v>308</v>
      </c>
      <c r="BE101" s="214">
        <f>IF(N101="základní",J101,0)</f>
        <v>0</v>
      </c>
      <c r="BF101" s="214">
        <f>IF(N101="snížená",J101,0)</f>
        <v>0</v>
      </c>
      <c r="BG101" s="214">
        <f>IF(N101="zákl. přenesená",J101,0)</f>
        <v>0</v>
      </c>
      <c r="BH101" s="214">
        <f>IF(N101="sníž. přenesená",J101,0)</f>
        <v>0</v>
      </c>
      <c r="BI101" s="214">
        <f>IF(N101="nulová",J101,0)</f>
        <v>0</v>
      </c>
      <c r="BJ101" s="25" t="s">
        <v>82</v>
      </c>
      <c r="BK101" s="214">
        <f>ROUND(I101*H101,2)</f>
        <v>0</v>
      </c>
      <c r="BL101" s="25" t="s">
        <v>375</v>
      </c>
      <c r="BM101" s="25" t="s">
        <v>368</v>
      </c>
    </row>
    <row r="102" spans="2:65" s="1" customFormat="1" ht="27">
      <c r="B102" s="42"/>
      <c r="C102" s="64"/>
      <c r="D102" s="246" t="s">
        <v>1656</v>
      </c>
      <c r="E102" s="64"/>
      <c r="F102" s="290" t="s">
        <v>14644</v>
      </c>
      <c r="G102" s="64"/>
      <c r="H102" s="64"/>
      <c r="I102" s="173"/>
      <c r="J102" s="64"/>
      <c r="K102" s="64"/>
      <c r="L102" s="62"/>
      <c r="M102" s="291"/>
      <c r="N102" s="43"/>
      <c r="O102" s="43"/>
      <c r="P102" s="43"/>
      <c r="Q102" s="43"/>
      <c r="R102" s="43"/>
      <c r="S102" s="43"/>
      <c r="T102" s="79"/>
      <c r="AT102" s="25" t="s">
        <v>1656</v>
      </c>
      <c r="AU102" s="25" t="s">
        <v>82</v>
      </c>
    </row>
    <row r="103" spans="2:65" s="1" customFormat="1" ht="22.5" customHeight="1">
      <c r="B103" s="42"/>
      <c r="C103" s="203" t="s">
        <v>342</v>
      </c>
      <c r="D103" s="203" t="s">
        <v>311</v>
      </c>
      <c r="E103" s="204" t="s">
        <v>9606</v>
      </c>
      <c r="F103" s="205" t="s">
        <v>14814</v>
      </c>
      <c r="G103" s="206" t="s">
        <v>578</v>
      </c>
      <c r="H103" s="207">
        <v>1</v>
      </c>
      <c r="I103" s="208"/>
      <c r="J103" s="209">
        <f>ROUND(I103*H103,2)</f>
        <v>0</v>
      </c>
      <c r="K103" s="205" t="s">
        <v>21</v>
      </c>
      <c r="L103" s="62"/>
      <c r="M103" s="210" t="s">
        <v>21</v>
      </c>
      <c r="N103" s="211" t="s">
        <v>45</v>
      </c>
      <c r="O103" s="43"/>
      <c r="P103" s="212">
        <f>O103*H103</f>
        <v>0</v>
      </c>
      <c r="Q103" s="212">
        <v>0</v>
      </c>
      <c r="R103" s="212">
        <f>Q103*H103</f>
        <v>0</v>
      </c>
      <c r="S103" s="212">
        <v>0</v>
      </c>
      <c r="T103" s="213">
        <f>S103*H103</f>
        <v>0</v>
      </c>
      <c r="AR103" s="25" t="s">
        <v>375</v>
      </c>
      <c r="AT103" s="25" t="s">
        <v>311</v>
      </c>
      <c r="AU103" s="25" t="s">
        <v>82</v>
      </c>
      <c r="AY103" s="25" t="s">
        <v>308</v>
      </c>
      <c r="BE103" s="214">
        <f>IF(N103="základní",J103,0)</f>
        <v>0</v>
      </c>
      <c r="BF103" s="214">
        <f>IF(N103="snížená",J103,0)</f>
        <v>0</v>
      </c>
      <c r="BG103" s="214">
        <f>IF(N103="zákl. přenesená",J103,0)</f>
        <v>0</v>
      </c>
      <c r="BH103" s="214">
        <f>IF(N103="sníž. přenesená",J103,0)</f>
        <v>0</v>
      </c>
      <c r="BI103" s="214">
        <f>IF(N103="nulová",J103,0)</f>
        <v>0</v>
      </c>
      <c r="BJ103" s="25" t="s">
        <v>82</v>
      </c>
      <c r="BK103" s="214">
        <f>ROUND(I103*H103,2)</f>
        <v>0</v>
      </c>
      <c r="BL103" s="25" t="s">
        <v>375</v>
      </c>
      <c r="BM103" s="25" t="s">
        <v>375</v>
      </c>
    </row>
    <row r="104" spans="2:65" s="11" customFormat="1" ht="37.35" customHeight="1">
      <c r="B104" s="186"/>
      <c r="C104" s="187"/>
      <c r="D104" s="200" t="s">
        <v>73</v>
      </c>
      <c r="E104" s="296" t="s">
        <v>5186</v>
      </c>
      <c r="F104" s="296" t="s">
        <v>14831</v>
      </c>
      <c r="G104" s="187"/>
      <c r="H104" s="187"/>
      <c r="I104" s="190"/>
      <c r="J104" s="297">
        <f>BK104</f>
        <v>0</v>
      </c>
      <c r="K104" s="187"/>
      <c r="L104" s="192"/>
      <c r="M104" s="193"/>
      <c r="N104" s="194"/>
      <c r="O104" s="194"/>
      <c r="P104" s="195">
        <f>SUM(P105:P116)</f>
        <v>0</v>
      </c>
      <c r="Q104" s="194"/>
      <c r="R104" s="195">
        <f>SUM(R105:R116)</f>
        <v>0</v>
      </c>
      <c r="S104" s="194"/>
      <c r="T104" s="196">
        <f>SUM(T105:T116)</f>
        <v>0</v>
      </c>
      <c r="AR104" s="197" t="s">
        <v>84</v>
      </c>
      <c r="AT104" s="198" t="s">
        <v>73</v>
      </c>
      <c r="AU104" s="198" t="s">
        <v>74</v>
      </c>
      <c r="AY104" s="197" t="s">
        <v>308</v>
      </c>
      <c r="BK104" s="199">
        <f>SUM(BK105:BK116)</f>
        <v>0</v>
      </c>
    </row>
    <row r="105" spans="2:65" s="1" customFormat="1" ht="31.5" customHeight="1">
      <c r="B105" s="42"/>
      <c r="C105" s="203" t="s">
        <v>346</v>
      </c>
      <c r="D105" s="203" t="s">
        <v>311</v>
      </c>
      <c r="E105" s="204" t="s">
        <v>9622</v>
      </c>
      <c r="F105" s="205" t="s">
        <v>14832</v>
      </c>
      <c r="G105" s="206" t="s">
        <v>578</v>
      </c>
      <c r="H105" s="207">
        <v>1</v>
      </c>
      <c r="I105" s="208"/>
      <c r="J105" s="209">
        <f>ROUND(I105*H105,2)</f>
        <v>0</v>
      </c>
      <c r="K105" s="205" t="s">
        <v>21</v>
      </c>
      <c r="L105" s="62"/>
      <c r="M105" s="210" t="s">
        <v>21</v>
      </c>
      <c r="N105" s="211" t="s">
        <v>45</v>
      </c>
      <c r="O105" s="43"/>
      <c r="P105" s="212">
        <f>O105*H105</f>
        <v>0</v>
      </c>
      <c r="Q105" s="212">
        <v>0</v>
      </c>
      <c r="R105" s="212">
        <f>Q105*H105</f>
        <v>0</v>
      </c>
      <c r="S105" s="212">
        <v>0</v>
      </c>
      <c r="T105" s="213">
        <f>S105*H105</f>
        <v>0</v>
      </c>
      <c r="AR105" s="25" t="s">
        <v>375</v>
      </c>
      <c r="AT105" s="25" t="s">
        <v>311</v>
      </c>
      <c r="AU105" s="25" t="s">
        <v>82</v>
      </c>
      <c r="AY105" s="25" t="s">
        <v>308</v>
      </c>
      <c r="BE105" s="214">
        <f>IF(N105="základní",J105,0)</f>
        <v>0</v>
      </c>
      <c r="BF105" s="214">
        <f>IF(N105="snížená",J105,0)</f>
        <v>0</v>
      </c>
      <c r="BG105" s="214">
        <f>IF(N105="zákl. přenesená",J105,0)</f>
        <v>0</v>
      </c>
      <c r="BH105" s="214">
        <f>IF(N105="sníž. přenesená",J105,0)</f>
        <v>0</v>
      </c>
      <c r="BI105" s="214">
        <f>IF(N105="nulová",J105,0)</f>
        <v>0</v>
      </c>
      <c r="BJ105" s="25" t="s">
        <v>82</v>
      </c>
      <c r="BK105" s="214">
        <f>ROUND(I105*H105,2)</f>
        <v>0</v>
      </c>
      <c r="BL105" s="25" t="s">
        <v>375</v>
      </c>
      <c r="BM105" s="25" t="s">
        <v>385</v>
      </c>
    </row>
    <row r="106" spans="2:65" s="1" customFormat="1" ht="22.5" customHeight="1">
      <c r="B106" s="42"/>
      <c r="C106" s="203" t="s">
        <v>350</v>
      </c>
      <c r="D106" s="203" t="s">
        <v>311</v>
      </c>
      <c r="E106" s="204" t="s">
        <v>9624</v>
      </c>
      <c r="F106" s="205" t="s">
        <v>14833</v>
      </c>
      <c r="G106" s="206" t="s">
        <v>578</v>
      </c>
      <c r="H106" s="207">
        <v>1</v>
      </c>
      <c r="I106" s="208"/>
      <c r="J106" s="209">
        <f>ROUND(I106*H106,2)</f>
        <v>0</v>
      </c>
      <c r="K106" s="205" t="s">
        <v>21</v>
      </c>
      <c r="L106" s="62"/>
      <c r="M106" s="210" t="s">
        <v>21</v>
      </c>
      <c r="N106" s="211" t="s">
        <v>45</v>
      </c>
      <c r="O106" s="43"/>
      <c r="P106" s="212">
        <f>O106*H106</f>
        <v>0</v>
      </c>
      <c r="Q106" s="212">
        <v>0</v>
      </c>
      <c r="R106" s="212">
        <f>Q106*H106</f>
        <v>0</v>
      </c>
      <c r="S106" s="212">
        <v>0</v>
      </c>
      <c r="T106" s="213">
        <f>S106*H106</f>
        <v>0</v>
      </c>
      <c r="AR106" s="25" t="s">
        <v>375</v>
      </c>
      <c r="AT106" s="25" t="s">
        <v>311</v>
      </c>
      <c r="AU106" s="25" t="s">
        <v>82</v>
      </c>
      <c r="AY106" s="25" t="s">
        <v>308</v>
      </c>
      <c r="BE106" s="214">
        <f>IF(N106="základní",J106,0)</f>
        <v>0</v>
      </c>
      <c r="BF106" s="214">
        <f>IF(N106="snížená",J106,0)</f>
        <v>0</v>
      </c>
      <c r="BG106" s="214">
        <f>IF(N106="zákl. přenesená",J106,0)</f>
        <v>0</v>
      </c>
      <c r="BH106" s="214">
        <f>IF(N106="sníž. přenesená",J106,0)</f>
        <v>0</v>
      </c>
      <c r="BI106" s="214">
        <f>IF(N106="nulová",J106,0)</f>
        <v>0</v>
      </c>
      <c r="BJ106" s="25" t="s">
        <v>82</v>
      </c>
      <c r="BK106" s="214">
        <f>ROUND(I106*H106,2)</f>
        <v>0</v>
      </c>
      <c r="BL106" s="25" t="s">
        <v>375</v>
      </c>
      <c r="BM106" s="25" t="s">
        <v>393</v>
      </c>
    </row>
    <row r="107" spans="2:65" s="1" customFormat="1" ht="22.5" customHeight="1">
      <c r="B107" s="42"/>
      <c r="C107" s="203" t="s">
        <v>356</v>
      </c>
      <c r="D107" s="203" t="s">
        <v>311</v>
      </c>
      <c r="E107" s="204" t="s">
        <v>9626</v>
      </c>
      <c r="F107" s="205" t="s">
        <v>14834</v>
      </c>
      <c r="G107" s="206" t="s">
        <v>578</v>
      </c>
      <c r="H107" s="207">
        <v>2</v>
      </c>
      <c r="I107" s="208"/>
      <c r="J107" s="209">
        <f>ROUND(I107*H107,2)</f>
        <v>0</v>
      </c>
      <c r="K107" s="205" t="s">
        <v>21</v>
      </c>
      <c r="L107" s="62"/>
      <c r="M107" s="210" t="s">
        <v>21</v>
      </c>
      <c r="N107" s="211" t="s">
        <v>45</v>
      </c>
      <c r="O107" s="43"/>
      <c r="P107" s="212">
        <f>O107*H107</f>
        <v>0</v>
      </c>
      <c r="Q107" s="212">
        <v>0</v>
      </c>
      <c r="R107" s="212">
        <f>Q107*H107</f>
        <v>0</v>
      </c>
      <c r="S107" s="212">
        <v>0</v>
      </c>
      <c r="T107" s="213">
        <f>S107*H107</f>
        <v>0</v>
      </c>
      <c r="AR107" s="25" t="s">
        <v>375</v>
      </c>
      <c r="AT107" s="25" t="s">
        <v>311</v>
      </c>
      <c r="AU107" s="25" t="s">
        <v>82</v>
      </c>
      <c r="AY107" s="25" t="s">
        <v>308</v>
      </c>
      <c r="BE107" s="214">
        <f>IF(N107="základní",J107,0)</f>
        <v>0</v>
      </c>
      <c r="BF107" s="214">
        <f>IF(N107="snížená",J107,0)</f>
        <v>0</v>
      </c>
      <c r="BG107" s="214">
        <f>IF(N107="zákl. přenesená",J107,0)</f>
        <v>0</v>
      </c>
      <c r="BH107" s="214">
        <f>IF(N107="sníž. přenesená",J107,0)</f>
        <v>0</v>
      </c>
      <c r="BI107" s="214">
        <f>IF(N107="nulová",J107,0)</f>
        <v>0</v>
      </c>
      <c r="BJ107" s="25" t="s">
        <v>82</v>
      </c>
      <c r="BK107" s="214">
        <f>ROUND(I107*H107,2)</f>
        <v>0</v>
      </c>
      <c r="BL107" s="25" t="s">
        <v>375</v>
      </c>
      <c r="BM107" s="25" t="s">
        <v>402</v>
      </c>
    </row>
    <row r="108" spans="2:65" s="1" customFormat="1" ht="22.5" customHeight="1">
      <c r="B108" s="42"/>
      <c r="C108" s="203" t="s">
        <v>360</v>
      </c>
      <c r="D108" s="203" t="s">
        <v>311</v>
      </c>
      <c r="E108" s="204" t="s">
        <v>5839</v>
      </c>
      <c r="F108" s="205" t="s">
        <v>14650</v>
      </c>
      <c r="G108" s="206" t="s">
        <v>578</v>
      </c>
      <c r="H108" s="207">
        <v>1</v>
      </c>
      <c r="I108" s="208"/>
      <c r="J108" s="209">
        <f>ROUND(I108*H108,2)</f>
        <v>0</v>
      </c>
      <c r="K108" s="205" t="s">
        <v>21</v>
      </c>
      <c r="L108" s="62"/>
      <c r="M108" s="210" t="s">
        <v>21</v>
      </c>
      <c r="N108" s="211" t="s">
        <v>45</v>
      </c>
      <c r="O108" s="43"/>
      <c r="P108" s="212">
        <f>O108*H108</f>
        <v>0</v>
      </c>
      <c r="Q108" s="212">
        <v>0</v>
      </c>
      <c r="R108" s="212">
        <f>Q108*H108</f>
        <v>0</v>
      </c>
      <c r="S108" s="212">
        <v>0</v>
      </c>
      <c r="T108" s="213">
        <f>S108*H108</f>
        <v>0</v>
      </c>
      <c r="AR108" s="25" t="s">
        <v>375</v>
      </c>
      <c r="AT108" s="25" t="s">
        <v>311</v>
      </c>
      <c r="AU108" s="25" t="s">
        <v>82</v>
      </c>
      <c r="AY108" s="25" t="s">
        <v>308</v>
      </c>
      <c r="BE108" s="214">
        <f>IF(N108="základní",J108,0)</f>
        <v>0</v>
      </c>
      <c r="BF108" s="214">
        <f>IF(N108="snížená",J108,0)</f>
        <v>0</v>
      </c>
      <c r="BG108" s="214">
        <f>IF(N108="zákl. přenesená",J108,0)</f>
        <v>0</v>
      </c>
      <c r="BH108" s="214">
        <f>IF(N108="sníž. přenesená",J108,0)</f>
        <v>0</v>
      </c>
      <c r="BI108" s="214">
        <f>IF(N108="nulová",J108,0)</f>
        <v>0</v>
      </c>
      <c r="BJ108" s="25" t="s">
        <v>82</v>
      </c>
      <c r="BK108" s="214">
        <f>ROUND(I108*H108,2)</f>
        <v>0</v>
      </c>
      <c r="BL108" s="25" t="s">
        <v>375</v>
      </c>
      <c r="BM108" s="25" t="s">
        <v>410</v>
      </c>
    </row>
    <row r="109" spans="2:65" s="1" customFormat="1" ht="27">
      <c r="B109" s="42"/>
      <c r="C109" s="64"/>
      <c r="D109" s="246" t="s">
        <v>1656</v>
      </c>
      <c r="E109" s="64"/>
      <c r="F109" s="290" t="s">
        <v>14837</v>
      </c>
      <c r="G109" s="64"/>
      <c r="H109" s="64"/>
      <c r="I109" s="173"/>
      <c r="J109" s="64"/>
      <c r="K109" s="64"/>
      <c r="L109" s="62"/>
      <c r="M109" s="291"/>
      <c r="N109" s="43"/>
      <c r="O109" s="43"/>
      <c r="P109" s="43"/>
      <c r="Q109" s="43"/>
      <c r="R109" s="43"/>
      <c r="S109" s="43"/>
      <c r="T109" s="79"/>
      <c r="AT109" s="25" t="s">
        <v>1656</v>
      </c>
      <c r="AU109" s="25" t="s">
        <v>82</v>
      </c>
    </row>
    <row r="110" spans="2:65" s="1" customFormat="1" ht="22.5" customHeight="1">
      <c r="B110" s="42"/>
      <c r="C110" s="203" t="s">
        <v>364</v>
      </c>
      <c r="D110" s="203" t="s">
        <v>311</v>
      </c>
      <c r="E110" s="204" t="s">
        <v>9627</v>
      </c>
      <c r="F110" s="205" t="s">
        <v>14835</v>
      </c>
      <c r="G110" s="206" t="s">
        <v>578</v>
      </c>
      <c r="H110" s="207">
        <v>1</v>
      </c>
      <c r="I110" s="208"/>
      <c r="J110" s="209">
        <f>ROUND(I110*H110,2)</f>
        <v>0</v>
      </c>
      <c r="K110" s="205" t="s">
        <v>21</v>
      </c>
      <c r="L110" s="62"/>
      <c r="M110" s="210" t="s">
        <v>21</v>
      </c>
      <c r="N110" s="211" t="s">
        <v>45</v>
      </c>
      <c r="O110" s="43"/>
      <c r="P110" s="212">
        <f>O110*H110</f>
        <v>0</v>
      </c>
      <c r="Q110" s="212">
        <v>0</v>
      </c>
      <c r="R110" s="212">
        <f>Q110*H110</f>
        <v>0</v>
      </c>
      <c r="S110" s="212">
        <v>0</v>
      </c>
      <c r="T110" s="213">
        <f>S110*H110</f>
        <v>0</v>
      </c>
      <c r="AR110" s="25" t="s">
        <v>375</v>
      </c>
      <c r="AT110" s="25" t="s">
        <v>311</v>
      </c>
      <c r="AU110" s="25" t="s">
        <v>82</v>
      </c>
      <c r="AY110" s="25" t="s">
        <v>308</v>
      </c>
      <c r="BE110" s="214">
        <f>IF(N110="základní",J110,0)</f>
        <v>0</v>
      </c>
      <c r="BF110" s="214">
        <f>IF(N110="snížená",J110,0)</f>
        <v>0</v>
      </c>
      <c r="BG110" s="214">
        <f>IF(N110="zákl. přenesená",J110,0)</f>
        <v>0</v>
      </c>
      <c r="BH110" s="214">
        <f>IF(N110="sníž. přenesená",J110,0)</f>
        <v>0</v>
      </c>
      <c r="BI110" s="214">
        <f>IF(N110="nulová",J110,0)</f>
        <v>0</v>
      </c>
      <c r="BJ110" s="25" t="s">
        <v>82</v>
      </c>
      <c r="BK110" s="214">
        <f>ROUND(I110*H110,2)</f>
        <v>0</v>
      </c>
      <c r="BL110" s="25" t="s">
        <v>375</v>
      </c>
      <c r="BM110" s="25" t="s">
        <v>420</v>
      </c>
    </row>
    <row r="111" spans="2:65" s="1" customFormat="1" ht="27">
      <c r="B111" s="42"/>
      <c r="C111" s="64"/>
      <c r="D111" s="246" t="s">
        <v>1656</v>
      </c>
      <c r="E111" s="64"/>
      <c r="F111" s="290" t="s">
        <v>14817</v>
      </c>
      <c r="G111" s="64"/>
      <c r="H111" s="64"/>
      <c r="I111" s="173"/>
      <c r="J111" s="64"/>
      <c r="K111" s="64"/>
      <c r="L111" s="62"/>
      <c r="M111" s="291"/>
      <c r="N111" s="43"/>
      <c r="O111" s="43"/>
      <c r="P111" s="43"/>
      <c r="Q111" s="43"/>
      <c r="R111" s="43"/>
      <c r="S111" s="43"/>
      <c r="T111" s="79"/>
      <c r="AT111" s="25" t="s">
        <v>1656</v>
      </c>
      <c r="AU111" s="25" t="s">
        <v>82</v>
      </c>
    </row>
    <row r="112" spans="2:65" s="1" customFormat="1" ht="22.5" customHeight="1">
      <c r="B112" s="42"/>
      <c r="C112" s="203" t="s">
        <v>368</v>
      </c>
      <c r="D112" s="203" t="s">
        <v>311</v>
      </c>
      <c r="E112" s="204" t="s">
        <v>9629</v>
      </c>
      <c r="F112" s="205" t="s">
        <v>14836</v>
      </c>
      <c r="G112" s="206" t="s">
        <v>578</v>
      </c>
      <c r="H112" s="207">
        <v>1</v>
      </c>
      <c r="I112" s="208"/>
      <c r="J112" s="209">
        <f>ROUND(I112*H112,2)</f>
        <v>0</v>
      </c>
      <c r="K112" s="205" t="s">
        <v>21</v>
      </c>
      <c r="L112" s="62"/>
      <c r="M112" s="210" t="s">
        <v>21</v>
      </c>
      <c r="N112" s="211" t="s">
        <v>45</v>
      </c>
      <c r="O112" s="43"/>
      <c r="P112" s="212">
        <f>O112*H112</f>
        <v>0</v>
      </c>
      <c r="Q112" s="212">
        <v>0</v>
      </c>
      <c r="R112" s="212">
        <f>Q112*H112</f>
        <v>0</v>
      </c>
      <c r="S112" s="212">
        <v>0</v>
      </c>
      <c r="T112" s="213">
        <f>S112*H112</f>
        <v>0</v>
      </c>
      <c r="AR112" s="25" t="s">
        <v>375</v>
      </c>
      <c r="AT112" s="25" t="s">
        <v>311</v>
      </c>
      <c r="AU112" s="25" t="s">
        <v>82</v>
      </c>
      <c r="AY112" s="25" t="s">
        <v>308</v>
      </c>
      <c r="BE112" s="214">
        <f>IF(N112="základní",J112,0)</f>
        <v>0</v>
      </c>
      <c r="BF112" s="214">
        <f>IF(N112="snížená",J112,0)</f>
        <v>0</v>
      </c>
      <c r="BG112" s="214">
        <f>IF(N112="zákl. přenesená",J112,0)</f>
        <v>0</v>
      </c>
      <c r="BH112" s="214">
        <f>IF(N112="sníž. přenesená",J112,0)</f>
        <v>0</v>
      </c>
      <c r="BI112" s="214">
        <f>IF(N112="nulová",J112,0)</f>
        <v>0</v>
      </c>
      <c r="BJ112" s="25" t="s">
        <v>82</v>
      </c>
      <c r="BK112" s="214">
        <f>ROUND(I112*H112,2)</f>
        <v>0</v>
      </c>
      <c r="BL112" s="25" t="s">
        <v>375</v>
      </c>
      <c r="BM112" s="25" t="s">
        <v>598</v>
      </c>
    </row>
    <row r="113" spans="2:65" s="1" customFormat="1" ht="27">
      <c r="B113" s="42"/>
      <c r="C113" s="64"/>
      <c r="D113" s="246" t="s">
        <v>1656</v>
      </c>
      <c r="E113" s="64"/>
      <c r="F113" s="290" t="s">
        <v>14813</v>
      </c>
      <c r="G113" s="64"/>
      <c r="H113" s="64"/>
      <c r="I113" s="173"/>
      <c r="J113" s="64"/>
      <c r="K113" s="64"/>
      <c r="L113" s="62"/>
      <c r="M113" s="291"/>
      <c r="N113" s="43"/>
      <c r="O113" s="43"/>
      <c r="P113" s="43"/>
      <c r="Q113" s="43"/>
      <c r="R113" s="43"/>
      <c r="S113" s="43"/>
      <c r="T113" s="79"/>
      <c r="AT113" s="25" t="s">
        <v>1656</v>
      </c>
      <c r="AU113" s="25" t="s">
        <v>82</v>
      </c>
    </row>
    <row r="114" spans="2:65" s="1" customFormat="1" ht="22.5" customHeight="1">
      <c r="B114" s="42"/>
      <c r="C114" s="203" t="s">
        <v>10</v>
      </c>
      <c r="D114" s="203" t="s">
        <v>311</v>
      </c>
      <c r="E114" s="204" t="s">
        <v>9562</v>
      </c>
      <c r="F114" s="205" t="s">
        <v>14630</v>
      </c>
      <c r="G114" s="206" t="s">
        <v>578</v>
      </c>
      <c r="H114" s="207">
        <v>1</v>
      </c>
      <c r="I114" s="208"/>
      <c r="J114" s="209">
        <f>ROUND(I114*H114,2)</f>
        <v>0</v>
      </c>
      <c r="K114" s="205" t="s">
        <v>21</v>
      </c>
      <c r="L114" s="62"/>
      <c r="M114" s="210" t="s">
        <v>21</v>
      </c>
      <c r="N114" s="211" t="s">
        <v>45</v>
      </c>
      <c r="O114" s="43"/>
      <c r="P114" s="212">
        <f>O114*H114</f>
        <v>0</v>
      </c>
      <c r="Q114" s="212">
        <v>0</v>
      </c>
      <c r="R114" s="212">
        <f>Q114*H114</f>
        <v>0</v>
      </c>
      <c r="S114" s="212">
        <v>0</v>
      </c>
      <c r="T114" s="213">
        <f>S114*H114</f>
        <v>0</v>
      </c>
      <c r="AR114" s="25" t="s">
        <v>375</v>
      </c>
      <c r="AT114" s="25" t="s">
        <v>311</v>
      </c>
      <c r="AU114" s="25" t="s">
        <v>82</v>
      </c>
      <c r="AY114" s="25" t="s">
        <v>308</v>
      </c>
      <c r="BE114" s="214">
        <f>IF(N114="základní",J114,0)</f>
        <v>0</v>
      </c>
      <c r="BF114" s="214">
        <f>IF(N114="snížená",J114,0)</f>
        <v>0</v>
      </c>
      <c r="BG114" s="214">
        <f>IF(N114="zákl. přenesená",J114,0)</f>
        <v>0</v>
      </c>
      <c r="BH114" s="214">
        <f>IF(N114="sníž. přenesená",J114,0)</f>
        <v>0</v>
      </c>
      <c r="BI114" s="214">
        <f>IF(N114="nulová",J114,0)</f>
        <v>0</v>
      </c>
      <c r="BJ114" s="25" t="s">
        <v>82</v>
      </c>
      <c r="BK114" s="214">
        <f>ROUND(I114*H114,2)</f>
        <v>0</v>
      </c>
      <c r="BL114" s="25" t="s">
        <v>375</v>
      </c>
      <c r="BM114" s="25" t="s">
        <v>608</v>
      </c>
    </row>
    <row r="115" spans="2:65" s="1" customFormat="1" ht="27">
      <c r="B115" s="42"/>
      <c r="C115" s="64"/>
      <c r="D115" s="246" t="s">
        <v>1656</v>
      </c>
      <c r="E115" s="64"/>
      <c r="F115" s="290" t="s">
        <v>14644</v>
      </c>
      <c r="G115" s="64"/>
      <c r="H115" s="64"/>
      <c r="I115" s="173"/>
      <c r="J115" s="64"/>
      <c r="K115" s="64"/>
      <c r="L115" s="62"/>
      <c r="M115" s="291"/>
      <c r="N115" s="43"/>
      <c r="O115" s="43"/>
      <c r="P115" s="43"/>
      <c r="Q115" s="43"/>
      <c r="R115" s="43"/>
      <c r="S115" s="43"/>
      <c r="T115" s="79"/>
      <c r="AT115" s="25" t="s">
        <v>1656</v>
      </c>
      <c r="AU115" s="25" t="s">
        <v>82</v>
      </c>
    </row>
    <row r="116" spans="2:65" s="1" customFormat="1" ht="22.5" customHeight="1">
      <c r="B116" s="42"/>
      <c r="C116" s="203" t="s">
        <v>375</v>
      </c>
      <c r="D116" s="203" t="s">
        <v>311</v>
      </c>
      <c r="E116" s="204" t="s">
        <v>9631</v>
      </c>
      <c r="F116" s="205" t="s">
        <v>14838</v>
      </c>
      <c r="G116" s="206" t="s">
        <v>578</v>
      </c>
      <c r="H116" s="207">
        <v>1</v>
      </c>
      <c r="I116" s="208"/>
      <c r="J116" s="209">
        <f>ROUND(I116*H116,2)</f>
        <v>0</v>
      </c>
      <c r="K116" s="205" t="s">
        <v>21</v>
      </c>
      <c r="L116" s="62"/>
      <c r="M116" s="210" t="s">
        <v>21</v>
      </c>
      <c r="N116" s="215" t="s">
        <v>45</v>
      </c>
      <c r="O116" s="216"/>
      <c r="P116" s="217">
        <f>O116*H116</f>
        <v>0</v>
      </c>
      <c r="Q116" s="217">
        <v>0</v>
      </c>
      <c r="R116" s="217">
        <f>Q116*H116</f>
        <v>0</v>
      </c>
      <c r="S116" s="217">
        <v>0</v>
      </c>
      <c r="T116" s="218">
        <f>S116*H116</f>
        <v>0</v>
      </c>
      <c r="AR116" s="25" t="s">
        <v>375</v>
      </c>
      <c r="AT116" s="25" t="s">
        <v>311</v>
      </c>
      <c r="AU116" s="25" t="s">
        <v>82</v>
      </c>
      <c r="AY116" s="25" t="s">
        <v>308</v>
      </c>
      <c r="BE116" s="214">
        <f>IF(N116="základní",J116,0)</f>
        <v>0</v>
      </c>
      <c r="BF116" s="214">
        <f>IF(N116="snížená",J116,0)</f>
        <v>0</v>
      </c>
      <c r="BG116" s="214">
        <f>IF(N116="zákl. přenesená",J116,0)</f>
        <v>0</v>
      </c>
      <c r="BH116" s="214">
        <f>IF(N116="sníž. přenesená",J116,0)</f>
        <v>0</v>
      </c>
      <c r="BI116" s="214">
        <f>IF(N116="nulová",J116,0)</f>
        <v>0</v>
      </c>
      <c r="BJ116" s="25" t="s">
        <v>82</v>
      </c>
      <c r="BK116" s="214">
        <f>ROUND(I116*H116,2)</f>
        <v>0</v>
      </c>
      <c r="BL116" s="25" t="s">
        <v>375</v>
      </c>
      <c r="BM116" s="25" t="s">
        <v>619</v>
      </c>
    </row>
    <row r="117" spans="2:65" s="1" customFormat="1" ht="6.95" customHeight="1">
      <c r="B117" s="57"/>
      <c r="C117" s="58"/>
      <c r="D117" s="58"/>
      <c r="E117" s="58"/>
      <c r="F117" s="58"/>
      <c r="G117" s="58"/>
      <c r="H117" s="58"/>
      <c r="I117" s="149"/>
      <c r="J117" s="58"/>
      <c r="K117" s="58"/>
      <c r="L117" s="62"/>
    </row>
  </sheetData>
  <sheetProtection password="CC35" sheet="1" objects="1" scenarios="1" formatCells="0" formatColumns="0" formatRows="0" sort="0" autoFilter="0"/>
  <autoFilter ref="C89:K116"/>
  <mergeCells count="15">
    <mergeCell ref="E80:H80"/>
    <mergeCell ref="E78:H78"/>
    <mergeCell ref="E82:H82"/>
    <mergeCell ref="G1:H1"/>
    <mergeCell ref="L2:V2"/>
    <mergeCell ref="E49:H49"/>
    <mergeCell ref="E53:H53"/>
    <mergeCell ref="E51:H51"/>
    <mergeCell ref="E55:H55"/>
    <mergeCell ref="E76:H76"/>
    <mergeCell ref="E7:H7"/>
    <mergeCell ref="E11:H11"/>
    <mergeCell ref="E9:H9"/>
    <mergeCell ref="E13:H13"/>
    <mergeCell ref="E28:H28"/>
  </mergeCells>
  <hyperlinks>
    <hyperlink ref="F1:G1" location="C2" display="1) Krycí list soupisu"/>
    <hyperlink ref="G1:H1" location="C62" display="2) Rekapitulace"/>
    <hyperlink ref="J1" location="C89" display="3) Soupis prací"/>
    <hyperlink ref="L1:V1" location="'Rekapitulace stavby'!C2" display="Rekapitulace stavby"/>
  </hyperlinks>
  <pageMargins left="0.58333330000000005" right="0.58333330000000005" top="0.58333330000000005" bottom="0.58333330000000005" header="0" footer="0"/>
  <pageSetup paperSize="9" fitToHeight="100" orientation="landscape" blackAndWhite="1" r:id="rId1"/>
  <headerFooter>
    <oddFooter>&amp;CStrana &amp;P z &amp;N</oddFooter>
  </headerFooter>
  <drawing r:id="rId2"/>
</worksheet>
</file>

<file path=xl/worksheets/sheet54.xml><?xml version="1.0" encoding="utf-8"?>
<worksheet xmlns="http://schemas.openxmlformats.org/spreadsheetml/2006/main" xmlns:r="http://schemas.openxmlformats.org/officeDocument/2006/relationships">
  <sheetPr>
    <pageSetUpPr fitToPage="1"/>
  </sheetPr>
  <dimension ref="A1:BR91"/>
  <sheetViews>
    <sheetView showGridLines="0" workbookViewId="0">
      <pane ySplit="1" topLeftCell="A2" activePane="bottomLeft" state="frozen"/>
      <selection pane="bottomLeft"/>
    </sheetView>
  </sheetViews>
  <sheetFormatPr defaultRowHeight="15"/>
  <cols>
    <col min="1" max="1" width="8.33203125" customWidth="1"/>
    <col min="2" max="2" width="1.6640625" customWidth="1"/>
    <col min="3" max="3" width="4.1640625" customWidth="1"/>
    <col min="4" max="4" width="4.33203125" customWidth="1"/>
    <col min="5" max="5" width="17.1640625" customWidth="1"/>
    <col min="6" max="6" width="75" customWidth="1"/>
    <col min="7" max="7" width="8.6640625" customWidth="1"/>
    <col min="8" max="8" width="11.1640625" customWidth="1"/>
    <col min="9" max="9" width="12.6640625" style="121" customWidth="1"/>
    <col min="10" max="10" width="23.5" customWidth="1"/>
    <col min="11" max="11" width="15.5" customWidth="1"/>
    <col min="19" max="19" width="8.1640625" customWidth="1"/>
    <col min="20" max="20" width="29.6640625" customWidth="1"/>
    <col min="21" max="21" width="16.33203125"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1" spans="1:70" ht="21.75" customHeight="1">
      <c r="A1" s="22"/>
      <c r="B1" s="122"/>
      <c r="C1" s="122"/>
      <c r="D1" s="123" t="s">
        <v>1</v>
      </c>
      <c r="E1" s="122"/>
      <c r="F1" s="124" t="s">
        <v>272</v>
      </c>
      <c r="G1" s="427" t="s">
        <v>273</v>
      </c>
      <c r="H1" s="427"/>
      <c r="I1" s="125"/>
      <c r="J1" s="124" t="s">
        <v>274</v>
      </c>
      <c r="K1" s="123" t="s">
        <v>275</v>
      </c>
      <c r="L1" s="124" t="s">
        <v>276</v>
      </c>
      <c r="M1" s="124"/>
      <c r="N1" s="124"/>
      <c r="O1" s="124"/>
      <c r="P1" s="124"/>
      <c r="Q1" s="124"/>
      <c r="R1" s="124"/>
      <c r="S1" s="124"/>
      <c r="T1" s="124"/>
      <c r="U1" s="21"/>
      <c r="V1" s="21"/>
      <c r="W1" s="22"/>
      <c r="X1" s="22"/>
      <c r="Y1" s="22"/>
      <c r="Z1" s="22"/>
      <c r="AA1" s="22"/>
      <c r="AB1" s="22"/>
      <c r="AC1" s="22"/>
      <c r="AD1" s="22"/>
      <c r="AE1" s="22"/>
      <c r="AF1" s="22"/>
      <c r="AG1" s="22"/>
      <c r="AH1" s="22"/>
      <c r="AI1" s="22"/>
      <c r="AJ1" s="22"/>
      <c r="AK1" s="22"/>
      <c r="AL1" s="22"/>
      <c r="AM1" s="22"/>
      <c r="AN1" s="22"/>
      <c r="AO1" s="22"/>
      <c r="AP1" s="22"/>
      <c r="AQ1" s="22"/>
      <c r="AR1" s="22"/>
      <c r="AS1" s="22"/>
      <c r="AT1" s="22"/>
      <c r="AU1" s="22"/>
      <c r="AV1" s="22"/>
      <c r="AW1" s="22"/>
      <c r="AX1" s="22"/>
      <c r="AY1" s="22"/>
      <c r="AZ1" s="22"/>
      <c r="BA1" s="22"/>
      <c r="BB1" s="22"/>
      <c r="BC1" s="22"/>
      <c r="BD1" s="22"/>
      <c r="BE1" s="22"/>
      <c r="BF1" s="22"/>
      <c r="BG1" s="22"/>
      <c r="BH1" s="22"/>
      <c r="BI1" s="22"/>
      <c r="BJ1" s="22"/>
      <c r="BK1" s="22"/>
      <c r="BL1" s="22"/>
      <c r="BM1" s="22"/>
      <c r="BN1" s="22"/>
      <c r="BO1" s="22"/>
      <c r="BP1" s="22"/>
      <c r="BQ1" s="22"/>
      <c r="BR1" s="22"/>
    </row>
    <row r="2" spans="1:70" ht="36.950000000000003" customHeight="1">
      <c r="L2" s="419"/>
      <c r="M2" s="419"/>
      <c r="N2" s="419"/>
      <c r="O2" s="419"/>
      <c r="P2" s="419"/>
      <c r="Q2" s="419"/>
      <c r="R2" s="419"/>
      <c r="S2" s="419"/>
      <c r="T2" s="419"/>
      <c r="U2" s="419"/>
      <c r="V2" s="419"/>
      <c r="AT2" s="25" t="s">
        <v>262</v>
      </c>
    </row>
    <row r="3" spans="1:70" ht="6.95" customHeight="1">
      <c r="B3" s="26"/>
      <c r="C3" s="27"/>
      <c r="D3" s="27"/>
      <c r="E3" s="27"/>
      <c r="F3" s="27"/>
      <c r="G3" s="27"/>
      <c r="H3" s="27"/>
      <c r="I3" s="126"/>
      <c r="J3" s="27"/>
      <c r="K3" s="28"/>
      <c r="AT3" s="25" t="s">
        <v>84</v>
      </c>
    </row>
    <row r="4" spans="1:70" ht="36.950000000000003" customHeight="1">
      <c r="B4" s="29"/>
      <c r="C4" s="30"/>
      <c r="D4" s="31" t="s">
        <v>277</v>
      </c>
      <c r="E4" s="30"/>
      <c r="F4" s="30"/>
      <c r="G4" s="30"/>
      <c r="H4" s="30"/>
      <c r="I4" s="127"/>
      <c r="J4" s="30"/>
      <c r="K4" s="32"/>
      <c r="M4" s="33" t="s">
        <v>12</v>
      </c>
      <c r="AT4" s="25" t="s">
        <v>6</v>
      </c>
    </row>
    <row r="5" spans="1:70" ht="6.95" customHeight="1">
      <c r="B5" s="29"/>
      <c r="C5" s="30"/>
      <c r="D5" s="30"/>
      <c r="E5" s="30"/>
      <c r="F5" s="30"/>
      <c r="G5" s="30"/>
      <c r="H5" s="30"/>
      <c r="I5" s="127"/>
      <c r="J5" s="30"/>
      <c r="K5" s="32"/>
    </row>
    <row r="6" spans="1:70">
      <c r="B6" s="29"/>
      <c r="C6" s="30"/>
      <c r="D6" s="38" t="s">
        <v>18</v>
      </c>
      <c r="E6" s="30"/>
      <c r="F6" s="30"/>
      <c r="G6" s="30"/>
      <c r="H6" s="30"/>
      <c r="I6" s="127"/>
      <c r="J6" s="30"/>
      <c r="K6" s="32"/>
    </row>
    <row r="7" spans="1:70" ht="22.5" customHeight="1">
      <c r="B7" s="29"/>
      <c r="C7" s="30"/>
      <c r="D7" s="30"/>
      <c r="E7" s="420" t="str">
        <f>'Rekapitulace stavby'!K6</f>
        <v>Národní telemedicínské centrum</v>
      </c>
      <c r="F7" s="421"/>
      <c r="G7" s="421"/>
      <c r="H7" s="421"/>
      <c r="I7" s="127"/>
      <c r="J7" s="30"/>
      <c r="K7" s="32"/>
    </row>
    <row r="8" spans="1:70">
      <c r="B8" s="29"/>
      <c r="C8" s="30"/>
      <c r="D8" s="38" t="s">
        <v>278</v>
      </c>
      <c r="E8" s="30"/>
      <c r="F8" s="30"/>
      <c r="G8" s="30"/>
      <c r="H8" s="30"/>
      <c r="I8" s="127"/>
      <c r="J8" s="30"/>
      <c r="K8" s="32"/>
    </row>
    <row r="9" spans="1:70" s="1" customFormat="1" ht="22.5" customHeight="1">
      <c r="B9" s="42"/>
      <c r="C9" s="43"/>
      <c r="D9" s="43"/>
      <c r="E9" s="420" t="s">
        <v>14332</v>
      </c>
      <c r="F9" s="423"/>
      <c r="G9" s="423"/>
      <c r="H9" s="423"/>
      <c r="I9" s="128"/>
      <c r="J9" s="43"/>
      <c r="K9" s="46"/>
    </row>
    <row r="10" spans="1:70" s="1" customFormat="1">
      <c r="B10" s="42"/>
      <c r="C10" s="43"/>
      <c r="D10" s="38" t="s">
        <v>425</v>
      </c>
      <c r="E10" s="43"/>
      <c r="F10" s="43"/>
      <c r="G10" s="43"/>
      <c r="H10" s="43"/>
      <c r="I10" s="128"/>
      <c r="J10" s="43"/>
      <c r="K10" s="46"/>
    </row>
    <row r="11" spans="1:70" s="1" customFormat="1" ht="36.950000000000003" customHeight="1">
      <c r="B11" s="42"/>
      <c r="C11" s="43"/>
      <c r="D11" s="43"/>
      <c r="E11" s="422" t="s">
        <v>14839</v>
      </c>
      <c r="F11" s="423"/>
      <c r="G11" s="423"/>
      <c r="H11" s="423"/>
      <c r="I11" s="128"/>
      <c r="J11" s="43"/>
      <c r="K11" s="46"/>
    </row>
    <row r="12" spans="1:70" s="1" customFormat="1" ht="13.5">
      <c r="B12" s="42"/>
      <c r="C12" s="43"/>
      <c r="D12" s="43"/>
      <c r="E12" s="43"/>
      <c r="F12" s="43"/>
      <c r="G12" s="43"/>
      <c r="H12" s="43"/>
      <c r="I12" s="128"/>
      <c r="J12" s="43"/>
      <c r="K12" s="46"/>
    </row>
    <row r="13" spans="1:70" s="1" customFormat="1" ht="14.45" customHeight="1">
      <c r="B13" s="42"/>
      <c r="C13" s="43"/>
      <c r="D13" s="38" t="s">
        <v>20</v>
      </c>
      <c r="E13" s="43"/>
      <c r="F13" s="36" t="s">
        <v>21</v>
      </c>
      <c r="G13" s="43"/>
      <c r="H13" s="43"/>
      <c r="I13" s="129" t="s">
        <v>22</v>
      </c>
      <c r="J13" s="36" t="s">
        <v>21</v>
      </c>
      <c r="K13" s="46"/>
    </row>
    <row r="14" spans="1:70" s="1" customFormat="1" ht="14.45" customHeight="1">
      <c r="B14" s="42"/>
      <c r="C14" s="43"/>
      <c r="D14" s="38" t="s">
        <v>23</v>
      </c>
      <c r="E14" s="43"/>
      <c r="F14" s="36" t="s">
        <v>24</v>
      </c>
      <c r="G14" s="43"/>
      <c r="H14" s="43"/>
      <c r="I14" s="129" t="s">
        <v>25</v>
      </c>
      <c r="J14" s="130" t="str">
        <f>'Rekapitulace stavby'!AN8</f>
        <v>26.1.2017</v>
      </c>
      <c r="K14" s="46"/>
    </row>
    <row r="15" spans="1:70" s="1" customFormat="1" ht="10.9" customHeight="1">
      <c r="B15" s="42"/>
      <c r="C15" s="43"/>
      <c r="D15" s="43"/>
      <c r="E15" s="43"/>
      <c r="F15" s="43"/>
      <c r="G15" s="43"/>
      <c r="H15" s="43"/>
      <c r="I15" s="128"/>
      <c r="J15" s="43"/>
      <c r="K15" s="46"/>
    </row>
    <row r="16" spans="1:70" s="1" customFormat="1" ht="14.45" customHeight="1">
      <c r="B16" s="42"/>
      <c r="C16" s="43"/>
      <c r="D16" s="38" t="s">
        <v>27</v>
      </c>
      <c r="E16" s="43"/>
      <c r="F16" s="43"/>
      <c r="G16" s="43"/>
      <c r="H16" s="43"/>
      <c r="I16" s="129" t="s">
        <v>28</v>
      </c>
      <c r="J16" s="36" t="s">
        <v>29</v>
      </c>
      <c r="K16" s="46"/>
    </row>
    <row r="17" spans="2:11" s="1" customFormat="1" ht="18" customHeight="1">
      <c r="B17" s="42"/>
      <c r="C17" s="43"/>
      <c r="D17" s="43"/>
      <c r="E17" s="36" t="s">
        <v>30</v>
      </c>
      <c r="F17" s="43"/>
      <c r="G17" s="43"/>
      <c r="H17" s="43"/>
      <c r="I17" s="129" t="s">
        <v>31</v>
      </c>
      <c r="J17" s="36" t="s">
        <v>21</v>
      </c>
      <c r="K17" s="46"/>
    </row>
    <row r="18" spans="2:11" s="1" customFormat="1" ht="6.95" customHeight="1">
      <c r="B18" s="42"/>
      <c r="C18" s="43"/>
      <c r="D18" s="43"/>
      <c r="E18" s="43"/>
      <c r="F18" s="43"/>
      <c r="G18" s="43"/>
      <c r="H18" s="43"/>
      <c r="I18" s="128"/>
      <c r="J18" s="43"/>
      <c r="K18" s="46"/>
    </row>
    <row r="19" spans="2:11" s="1" customFormat="1" ht="14.45" customHeight="1">
      <c r="B19" s="42"/>
      <c r="C19" s="43"/>
      <c r="D19" s="38" t="s">
        <v>32</v>
      </c>
      <c r="E19" s="43"/>
      <c r="F19" s="43"/>
      <c r="G19" s="43"/>
      <c r="H19" s="43"/>
      <c r="I19" s="129" t="s">
        <v>28</v>
      </c>
      <c r="J19" s="36" t="str">
        <f>IF('Rekapitulace stavby'!AN13="Vyplň údaj","",IF('Rekapitulace stavby'!AN13="","",'Rekapitulace stavby'!AN13))</f>
        <v/>
      </c>
      <c r="K19" s="46"/>
    </row>
    <row r="20" spans="2:11" s="1" customFormat="1" ht="18" customHeight="1">
      <c r="B20" s="42"/>
      <c r="C20" s="43"/>
      <c r="D20" s="43"/>
      <c r="E20" s="36" t="str">
        <f>IF('Rekapitulace stavby'!E14="Vyplň údaj","",IF('Rekapitulace stavby'!E14="","",'Rekapitulace stavby'!E14))</f>
        <v/>
      </c>
      <c r="F20" s="43"/>
      <c r="G20" s="43"/>
      <c r="H20" s="43"/>
      <c r="I20" s="129" t="s">
        <v>31</v>
      </c>
      <c r="J20" s="36" t="str">
        <f>IF('Rekapitulace stavby'!AN14="Vyplň údaj","",IF('Rekapitulace stavby'!AN14="","",'Rekapitulace stavby'!AN14))</f>
        <v/>
      </c>
      <c r="K20" s="46"/>
    </row>
    <row r="21" spans="2:11" s="1" customFormat="1" ht="6.95" customHeight="1">
      <c r="B21" s="42"/>
      <c r="C21" s="43"/>
      <c r="D21" s="43"/>
      <c r="E21" s="43"/>
      <c r="F21" s="43"/>
      <c r="G21" s="43"/>
      <c r="H21" s="43"/>
      <c r="I21" s="128"/>
      <c r="J21" s="43"/>
      <c r="K21" s="46"/>
    </row>
    <row r="22" spans="2:11" s="1" customFormat="1" ht="14.45" customHeight="1">
      <c r="B22" s="42"/>
      <c r="C22" s="43"/>
      <c r="D22" s="38" t="s">
        <v>34</v>
      </c>
      <c r="E22" s="43"/>
      <c r="F22" s="43"/>
      <c r="G22" s="43"/>
      <c r="H22" s="43"/>
      <c r="I22" s="129" t="s">
        <v>28</v>
      </c>
      <c r="J22" s="36" t="s">
        <v>35</v>
      </c>
      <c r="K22" s="46"/>
    </row>
    <row r="23" spans="2:11" s="1" customFormat="1" ht="18" customHeight="1">
      <c r="B23" s="42"/>
      <c r="C23" s="43"/>
      <c r="D23" s="43"/>
      <c r="E23" s="36" t="s">
        <v>36</v>
      </c>
      <c r="F23" s="43"/>
      <c r="G23" s="43"/>
      <c r="H23" s="43"/>
      <c r="I23" s="129" t="s">
        <v>31</v>
      </c>
      <c r="J23" s="36" t="s">
        <v>21</v>
      </c>
      <c r="K23" s="46"/>
    </row>
    <row r="24" spans="2:11" s="1" customFormat="1" ht="6.95" customHeight="1">
      <c r="B24" s="42"/>
      <c r="C24" s="43"/>
      <c r="D24" s="43"/>
      <c r="E24" s="43"/>
      <c r="F24" s="43"/>
      <c r="G24" s="43"/>
      <c r="H24" s="43"/>
      <c r="I24" s="128"/>
      <c r="J24" s="43"/>
      <c r="K24" s="46"/>
    </row>
    <row r="25" spans="2:11" s="1" customFormat="1" ht="14.45" customHeight="1">
      <c r="B25" s="42"/>
      <c r="C25" s="43"/>
      <c r="D25" s="38" t="s">
        <v>38</v>
      </c>
      <c r="E25" s="43"/>
      <c r="F25" s="43"/>
      <c r="G25" s="43"/>
      <c r="H25" s="43"/>
      <c r="I25" s="128"/>
      <c r="J25" s="43"/>
      <c r="K25" s="46"/>
    </row>
    <row r="26" spans="2:11" s="7" customFormat="1" ht="22.5" customHeight="1">
      <c r="B26" s="131"/>
      <c r="C26" s="132"/>
      <c r="D26" s="132"/>
      <c r="E26" s="384" t="s">
        <v>21</v>
      </c>
      <c r="F26" s="384"/>
      <c r="G26" s="384"/>
      <c r="H26" s="384"/>
      <c r="I26" s="133"/>
      <c r="J26" s="132"/>
      <c r="K26" s="134"/>
    </row>
    <row r="27" spans="2:11" s="1" customFormat="1" ht="6.95" customHeight="1">
      <c r="B27" s="42"/>
      <c r="C27" s="43"/>
      <c r="D27" s="43"/>
      <c r="E27" s="43"/>
      <c r="F27" s="43"/>
      <c r="G27" s="43"/>
      <c r="H27" s="43"/>
      <c r="I27" s="128"/>
      <c r="J27" s="43"/>
      <c r="K27" s="46"/>
    </row>
    <row r="28" spans="2:11" s="1" customFormat="1" ht="6.95" customHeight="1">
      <c r="B28" s="42"/>
      <c r="C28" s="43"/>
      <c r="D28" s="86"/>
      <c r="E28" s="86"/>
      <c r="F28" s="86"/>
      <c r="G28" s="86"/>
      <c r="H28" s="86"/>
      <c r="I28" s="135"/>
      <c r="J28" s="86"/>
      <c r="K28" s="136"/>
    </row>
    <row r="29" spans="2:11" s="1" customFormat="1" ht="25.35" customHeight="1">
      <c r="B29" s="42"/>
      <c r="C29" s="43"/>
      <c r="D29" s="137" t="s">
        <v>40</v>
      </c>
      <c r="E29" s="43"/>
      <c r="F29" s="43"/>
      <c r="G29" s="43"/>
      <c r="H29" s="43"/>
      <c r="I29" s="128"/>
      <c r="J29" s="138">
        <f>ROUND(J84,2)</f>
        <v>0</v>
      </c>
      <c r="K29" s="46"/>
    </row>
    <row r="30" spans="2:11" s="1" customFormat="1" ht="6.95" customHeight="1">
      <c r="B30" s="42"/>
      <c r="C30" s="43"/>
      <c r="D30" s="86"/>
      <c r="E30" s="86"/>
      <c r="F30" s="86"/>
      <c r="G30" s="86"/>
      <c r="H30" s="86"/>
      <c r="I30" s="135"/>
      <c r="J30" s="86"/>
      <c r="K30" s="136"/>
    </row>
    <row r="31" spans="2:11" s="1" customFormat="1" ht="14.45" customHeight="1">
      <c r="B31" s="42"/>
      <c r="C31" s="43"/>
      <c r="D31" s="43"/>
      <c r="E31" s="43"/>
      <c r="F31" s="47" t="s">
        <v>42</v>
      </c>
      <c r="G31" s="43"/>
      <c r="H31" s="43"/>
      <c r="I31" s="139" t="s">
        <v>41</v>
      </c>
      <c r="J31" s="47" t="s">
        <v>43</v>
      </c>
      <c r="K31" s="46"/>
    </row>
    <row r="32" spans="2:11" s="1" customFormat="1" ht="14.45" customHeight="1">
      <c r="B32" s="42"/>
      <c r="C32" s="43"/>
      <c r="D32" s="50" t="s">
        <v>44</v>
      </c>
      <c r="E32" s="50" t="s">
        <v>45</v>
      </c>
      <c r="F32" s="140">
        <f>ROUND(SUM(BE84:BE90), 2)</f>
        <v>0</v>
      </c>
      <c r="G32" s="43"/>
      <c r="H32" s="43"/>
      <c r="I32" s="141">
        <v>0.21</v>
      </c>
      <c r="J32" s="140">
        <f>ROUND(ROUND((SUM(BE84:BE90)), 2)*I32, 2)</f>
        <v>0</v>
      </c>
      <c r="K32" s="46"/>
    </row>
    <row r="33" spans="2:11" s="1" customFormat="1" ht="14.45" customHeight="1">
      <c r="B33" s="42"/>
      <c r="C33" s="43"/>
      <c r="D33" s="43"/>
      <c r="E33" s="50" t="s">
        <v>46</v>
      </c>
      <c r="F33" s="140">
        <f>ROUND(SUM(BF84:BF90), 2)</f>
        <v>0</v>
      </c>
      <c r="G33" s="43"/>
      <c r="H33" s="43"/>
      <c r="I33" s="141">
        <v>0.15</v>
      </c>
      <c r="J33" s="140">
        <f>ROUND(ROUND((SUM(BF84:BF90)), 2)*I33, 2)</f>
        <v>0</v>
      </c>
      <c r="K33" s="46"/>
    </row>
    <row r="34" spans="2:11" s="1" customFormat="1" ht="14.45" hidden="1" customHeight="1">
      <c r="B34" s="42"/>
      <c r="C34" s="43"/>
      <c r="D34" s="43"/>
      <c r="E34" s="50" t="s">
        <v>47</v>
      </c>
      <c r="F34" s="140">
        <f>ROUND(SUM(BG84:BG90), 2)</f>
        <v>0</v>
      </c>
      <c r="G34" s="43"/>
      <c r="H34" s="43"/>
      <c r="I34" s="141">
        <v>0.21</v>
      </c>
      <c r="J34" s="140">
        <v>0</v>
      </c>
      <c r="K34" s="46"/>
    </row>
    <row r="35" spans="2:11" s="1" customFormat="1" ht="14.45" hidden="1" customHeight="1">
      <c r="B35" s="42"/>
      <c r="C35" s="43"/>
      <c r="D35" s="43"/>
      <c r="E35" s="50" t="s">
        <v>48</v>
      </c>
      <c r="F35" s="140">
        <f>ROUND(SUM(BH84:BH90), 2)</f>
        <v>0</v>
      </c>
      <c r="G35" s="43"/>
      <c r="H35" s="43"/>
      <c r="I35" s="141">
        <v>0.15</v>
      </c>
      <c r="J35" s="140">
        <v>0</v>
      </c>
      <c r="K35" s="46"/>
    </row>
    <row r="36" spans="2:11" s="1" customFormat="1" ht="14.45" hidden="1" customHeight="1">
      <c r="B36" s="42"/>
      <c r="C36" s="43"/>
      <c r="D36" s="43"/>
      <c r="E36" s="50" t="s">
        <v>49</v>
      </c>
      <c r="F36" s="140">
        <f>ROUND(SUM(BI84:BI90), 2)</f>
        <v>0</v>
      </c>
      <c r="G36" s="43"/>
      <c r="H36" s="43"/>
      <c r="I36" s="141">
        <v>0</v>
      </c>
      <c r="J36" s="140">
        <v>0</v>
      </c>
      <c r="K36" s="46"/>
    </row>
    <row r="37" spans="2:11" s="1" customFormat="1" ht="6.95" customHeight="1">
      <c r="B37" s="42"/>
      <c r="C37" s="43"/>
      <c r="D37" s="43"/>
      <c r="E37" s="43"/>
      <c r="F37" s="43"/>
      <c r="G37" s="43"/>
      <c r="H37" s="43"/>
      <c r="I37" s="128"/>
      <c r="J37" s="43"/>
      <c r="K37" s="46"/>
    </row>
    <row r="38" spans="2:11" s="1" customFormat="1" ht="25.35" customHeight="1">
      <c r="B38" s="42"/>
      <c r="C38" s="142"/>
      <c r="D38" s="143" t="s">
        <v>50</v>
      </c>
      <c r="E38" s="80"/>
      <c r="F38" s="80"/>
      <c r="G38" s="144" t="s">
        <v>51</v>
      </c>
      <c r="H38" s="145" t="s">
        <v>52</v>
      </c>
      <c r="I38" s="146"/>
      <c r="J38" s="147">
        <f>SUM(J29:J36)</f>
        <v>0</v>
      </c>
      <c r="K38" s="148"/>
    </row>
    <row r="39" spans="2:11" s="1" customFormat="1" ht="14.45" customHeight="1">
      <c r="B39" s="57"/>
      <c r="C39" s="58"/>
      <c r="D39" s="58"/>
      <c r="E39" s="58"/>
      <c r="F39" s="58"/>
      <c r="G39" s="58"/>
      <c r="H39" s="58"/>
      <c r="I39" s="149"/>
      <c r="J39" s="58"/>
      <c r="K39" s="59"/>
    </row>
    <row r="43" spans="2:11" s="1" customFormat="1" ht="6.95" customHeight="1">
      <c r="B43" s="150"/>
      <c r="C43" s="151"/>
      <c r="D43" s="151"/>
      <c r="E43" s="151"/>
      <c r="F43" s="151"/>
      <c r="G43" s="151"/>
      <c r="H43" s="151"/>
      <c r="I43" s="152"/>
      <c r="J43" s="151"/>
      <c r="K43" s="153"/>
    </row>
    <row r="44" spans="2:11" s="1" customFormat="1" ht="36.950000000000003" customHeight="1">
      <c r="B44" s="42"/>
      <c r="C44" s="31" t="s">
        <v>280</v>
      </c>
      <c r="D44" s="43"/>
      <c r="E44" s="43"/>
      <c r="F44" s="43"/>
      <c r="G44" s="43"/>
      <c r="H44" s="43"/>
      <c r="I44" s="128"/>
      <c r="J44" s="43"/>
      <c r="K44" s="46"/>
    </row>
    <row r="45" spans="2:11" s="1" customFormat="1" ht="6.95" customHeight="1">
      <c r="B45" s="42"/>
      <c r="C45" s="43"/>
      <c r="D45" s="43"/>
      <c r="E45" s="43"/>
      <c r="F45" s="43"/>
      <c r="G45" s="43"/>
      <c r="H45" s="43"/>
      <c r="I45" s="128"/>
      <c r="J45" s="43"/>
      <c r="K45" s="46"/>
    </row>
    <row r="46" spans="2:11" s="1" customFormat="1" ht="14.45" customHeight="1">
      <c r="B46" s="42"/>
      <c r="C46" s="38" t="s">
        <v>18</v>
      </c>
      <c r="D46" s="43"/>
      <c r="E46" s="43"/>
      <c r="F46" s="43"/>
      <c r="G46" s="43"/>
      <c r="H46" s="43"/>
      <c r="I46" s="128"/>
      <c r="J46" s="43"/>
      <c r="K46" s="46"/>
    </row>
    <row r="47" spans="2:11" s="1" customFormat="1" ht="22.5" customHeight="1">
      <c r="B47" s="42"/>
      <c r="C47" s="43"/>
      <c r="D47" s="43"/>
      <c r="E47" s="420" t="str">
        <f>E7</f>
        <v>Národní telemedicínské centrum</v>
      </c>
      <c r="F47" s="421"/>
      <c r="G47" s="421"/>
      <c r="H47" s="421"/>
      <c r="I47" s="128"/>
      <c r="J47" s="43"/>
      <c r="K47" s="46"/>
    </row>
    <row r="48" spans="2:11">
      <c r="B48" s="29"/>
      <c r="C48" s="38" t="s">
        <v>278</v>
      </c>
      <c r="D48" s="30"/>
      <c r="E48" s="30"/>
      <c r="F48" s="30"/>
      <c r="G48" s="30"/>
      <c r="H48" s="30"/>
      <c r="I48" s="127"/>
      <c r="J48" s="30"/>
      <c r="K48" s="32"/>
    </row>
    <row r="49" spans="2:47" s="1" customFormat="1" ht="22.5" customHeight="1">
      <c r="B49" s="42"/>
      <c r="C49" s="43"/>
      <c r="D49" s="43"/>
      <c r="E49" s="420" t="s">
        <v>14332</v>
      </c>
      <c r="F49" s="423"/>
      <c r="G49" s="423"/>
      <c r="H49" s="423"/>
      <c r="I49" s="128"/>
      <c r="J49" s="43"/>
      <c r="K49" s="46"/>
    </row>
    <row r="50" spans="2:47" s="1" customFormat="1" ht="14.45" customHeight="1">
      <c r="B50" s="42"/>
      <c r="C50" s="38" t="s">
        <v>425</v>
      </c>
      <c r="D50" s="43"/>
      <c r="E50" s="43"/>
      <c r="F50" s="43"/>
      <c r="G50" s="43"/>
      <c r="H50" s="43"/>
      <c r="I50" s="128"/>
      <c r="J50" s="43"/>
      <c r="K50" s="46"/>
    </row>
    <row r="51" spans="2:47" s="1" customFormat="1" ht="23.25" customHeight="1">
      <c r="B51" s="42"/>
      <c r="C51" s="43"/>
      <c r="D51" s="43"/>
      <c r="E51" s="422" t="str">
        <f>E11</f>
        <v>06 - Výtahy</v>
      </c>
      <c r="F51" s="423"/>
      <c r="G51" s="423"/>
      <c r="H51" s="423"/>
      <c r="I51" s="128"/>
      <c r="J51" s="43"/>
      <c r="K51" s="46"/>
    </row>
    <row r="52" spans="2:47" s="1" customFormat="1" ht="6.95" customHeight="1">
      <c r="B52" s="42"/>
      <c r="C52" s="43"/>
      <c r="D52" s="43"/>
      <c r="E52" s="43"/>
      <c r="F52" s="43"/>
      <c r="G52" s="43"/>
      <c r="H52" s="43"/>
      <c r="I52" s="128"/>
      <c r="J52" s="43"/>
      <c r="K52" s="46"/>
    </row>
    <row r="53" spans="2:47" s="1" customFormat="1" ht="18" customHeight="1">
      <c r="B53" s="42"/>
      <c r="C53" s="38" t="s">
        <v>23</v>
      </c>
      <c r="D53" s="43"/>
      <c r="E53" s="43"/>
      <c r="F53" s="36" t="str">
        <f>F14</f>
        <v>FN Olomouc</v>
      </c>
      <c r="G53" s="43"/>
      <c r="H53" s="43"/>
      <c r="I53" s="129" t="s">
        <v>25</v>
      </c>
      <c r="J53" s="130" t="str">
        <f>IF(J14="","",J14)</f>
        <v>26.1.2017</v>
      </c>
      <c r="K53" s="46"/>
    </row>
    <row r="54" spans="2:47" s="1" customFormat="1" ht="6.95" customHeight="1">
      <c r="B54" s="42"/>
      <c r="C54" s="43"/>
      <c r="D54" s="43"/>
      <c r="E54" s="43"/>
      <c r="F54" s="43"/>
      <c r="G54" s="43"/>
      <c r="H54" s="43"/>
      <c r="I54" s="128"/>
      <c r="J54" s="43"/>
      <c r="K54" s="46"/>
    </row>
    <row r="55" spans="2:47" s="1" customFormat="1">
      <c r="B55" s="42"/>
      <c r="C55" s="38" t="s">
        <v>27</v>
      </c>
      <c r="D55" s="43"/>
      <c r="E55" s="43"/>
      <c r="F55" s="36" t="str">
        <f>E17</f>
        <v>SPS Projekt s. r.o., Za Návsí 1670/9, Praha 10</v>
      </c>
      <c r="G55" s="43"/>
      <c r="H55" s="43"/>
      <c r="I55" s="129" t="s">
        <v>34</v>
      </c>
      <c r="J55" s="36" t="str">
        <f>E23</f>
        <v>OK Plan Architects s.r.o., Na Závodí 631, Humpolec</v>
      </c>
      <c r="K55" s="46"/>
    </row>
    <row r="56" spans="2:47" s="1" customFormat="1" ht="14.45" customHeight="1">
      <c r="B56" s="42"/>
      <c r="C56" s="38" t="s">
        <v>32</v>
      </c>
      <c r="D56" s="43"/>
      <c r="E56" s="43"/>
      <c r="F56" s="36" t="str">
        <f>IF(E20="","",E20)</f>
        <v/>
      </c>
      <c r="G56" s="43"/>
      <c r="H56" s="43"/>
      <c r="I56" s="128"/>
      <c r="J56" s="43"/>
      <c r="K56" s="46"/>
    </row>
    <row r="57" spans="2:47" s="1" customFormat="1" ht="10.35" customHeight="1">
      <c r="B57" s="42"/>
      <c r="C57" s="43"/>
      <c r="D57" s="43"/>
      <c r="E57" s="43"/>
      <c r="F57" s="43"/>
      <c r="G57" s="43"/>
      <c r="H57" s="43"/>
      <c r="I57" s="128"/>
      <c r="J57" s="43"/>
      <c r="K57" s="46"/>
    </row>
    <row r="58" spans="2:47" s="1" customFormat="1" ht="29.25" customHeight="1">
      <c r="B58" s="42"/>
      <c r="C58" s="154" t="s">
        <v>281</v>
      </c>
      <c r="D58" s="142"/>
      <c r="E58" s="142"/>
      <c r="F58" s="142"/>
      <c r="G58" s="142"/>
      <c r="H58" s="142"/>
      <c r="I58" s="155"/>
      <c r="J58" s="156" t="s">
        <v>282</v>
      </c>
      <c r="K58" s="157"/>
    </row>
    <row r="59" spans="2:47" s="1" customFormat="1" ht="10.35" customHeight="1">
      <c r="B59" s="42"/>
      <c r="C59" s="43"/>
      <c r="D59" s="43"/>
      <c r="E59" s="43"/>
      <c r="F59" s="43"/>
      <c r="G59" s="43"/>
      <c r="H59" s="43"/>
      <c r="I59" s="128"/>
      <c r="J59" s="43"/>
      <c r="K59" s="46"/>
    </row>
    <row r="60" spans="2:47" s="1" customFormat="1" ht="29.25" customHeight="1">
      <c r="B60" s="42"/>
      <c r="C60" s="158" t="s">
        <v>283</v>
      </c>
      <c r="D60" s="43"/>
      <c r="E60" s="43"/>
      <c r="F60" s="43"/>
      <c r="G60" s="43"/>
      <c r="H60" s="43"/>
      <c r="I60" s="128"/>
      <c r="J60" s="138">
        <f>J84</f>
        <v>0</v>
      </c>
      <c r="K60" s="46"/>
      <c r="AU60" s="25" t="s">
        <v>284</v>
      </c>
    </row>
    <row r="61" spans="2:47" s="8" customFormat="1" ht="24.95" customHeight="1">
      <c r="B61" s="159"/>
      <c r="C61" s="160"/>
      <c r="D61" s="161" t="s">
        <v>14840</v>
      </c>
      <c r="E61" s="162"/>
      <c r="F61" s="162"/>
      <c r="G61" s="162"/>
      <c r="H61" s="162"/>
      <c r="I61" s="163"/>
      <c r="J61" s="164">
        <f>J85</f>
        <v>0</v>
      </c>
      <c r="K61" s="165"/>
    </row>
    <row r="62" spans="2:47" s="9" customFormat="1" ht="19.899999999999999" customHeight="1">
      <c r="B62" s="166"/>
      <c r="C62" s="167"/>
      <c r="D62" s="168" t="s">
        <v>14841</v>
      </c>
      <c r="E62" s="169"/>
      <c r="F62" s="169"/>
      <c r="G62" s="169"/>
      <c r="H62" s="169"/>
      <c r="I62" s="170"/>
      <c r="J62" s="171">
        <f>J86</f>
        <v>0</v>
      </c>
      <c r="K62" s="172"/>
    </row>
    <row r="63" spans="2:47" s="1" customFormat="1" ht="21.75" customHeight="1">
      <c r="B63" s="42"/>
      <c r="C63" s="43"/>
      <c r="D63" s="43"/>
      <c r="E63" s="43"/>
      <c r="F63" s="43"/>
      <c r="G63" s="43"/>
      <c r="H63" s="43"/>
      <c r="I63" s="128"/>
      <c r="J63" s="43"/>
      <c r="K63" s="46"/>
    </row>
    <row r="64" spans="2:47" s="1" customFormat="1" ht="6.95" customHeight="1">
      <c r="B64" s="57"/>
      <c r="C64" s="58"/>
      <c r="D64" s="58"/>
      <c r="E64" s="58"/>
      <c r="F64" s="58"/>
      <c r="G64" s="58"/>
      <c r="H64" s="58"/>
      <c r="I64" s="149"/>
      <c r="J64" s="58"/>
      <c r="K64" s="59"/>
    </row>
    <row r="68" spans="2:12" s="1" customFormat="1" ht="6.95" customHeight="1">
      <c r="B68" s="60"/>
      <c r="C68" s="61"/>
      <c r="D68" s="61"/>
      <c r="E68" s="61"/>
      <c r="F68" s="61"/>
      <c r="G68" s="61"/>
      <c r="H68" s="61"/>
      <c r="I68" s="152"/>
      <c r="J68" s="61"/>
      <c r="K68" s="61"/>
      <c r="L68" s="62"/>
    </row>
    <row r="69" spans="2:12" s="1" customFormat="1" ht="36.950000000000003" customHeight="1">
      <c r="B69" s="42"/>
      <c r="C69" s="63" t="s">
        <v>292</v>
      </c>
      <c r="D69" s="64"/>
      <c r="E69" s="64"/>
      <c r="F69" s="64"/>
      <c r="G69" s="64"/>
      <c r="H69" s="64"/>
      <c r="I69" s="173"/>
      <c r="J69" s="64"/>
      <c r="K69" s="64"/>
      <c r="L69" s="62"/>
    </row>
    <row r="70" spans="2:12" s="1" customFormat="1" ht="6.95" customHeight="1">
      <c r="B70" s="42"/>
      <c r="C70" s="64"/>
      <c r="D70" s="64"/>
      <c r="E70" s="64"/>
      <c r="F70" s="64"/>
      <c r="G70" s="64"/>
      <c r="H70" s="64"/>
      <c r="I70" s="173"/>
      <c r="J70" s="64"/>
      <c r="K70" s="64"/>
      <c r="L70" s="62"/>
    </row>
    <row r="71" spans="2:12" s="1" customFormat="1" ht="14.45" customHeight="1">
      <c r="B71" s="42"/>
      <c r="C71" s="66" t="s">
        <v>18</v>
      </c>
      <c r="D71" s="64"/>
      <c r="E71" s="64"/>
      <c r="F71" s="64"/>
      <c r="G71" s="64"/>
      <c r="H71" s="64"/>
      <c r="I71" s="173"/>
      <c r="J71" s="64"/>
      <c r="K71" s="64"/>
      <c r="L71" s="62"/>
    </row>
    <row r="72" spans="2:12" s="1" customFormat="1" ht="22.5" customHeight="1">
      <c r="B72" s="42"/>
      <c r="C72" s="64"/>
      <c r="D72" s="64"/>
      <c r="E72" s="424" t="str">
        <f>E7</f>
        <v>Národní telemedicínské centrum</v>
      </c>
      <c r="F72" s="425"/>
      <c r="G72" s="425"/>
      <c r="H72" s="425"/>
      <c r="I72" s="173"/>
      <c r="J72" s="64"/>
      <c r="K72" s="64"/>
      <c r="L72" s="62"/>
    </row>
    <row r="73" spans="2:12">
      <c r="B73" s="29"/>
      <c r="C73" s="66" t="s">
        <v>278</v>
      </c>
      <c r="D73" s="219"/>
      <c r="E73" s="219"/>
      <c r="F73" s="219"/>
      <c r="G73" s="219"/>
      <c r="H73" s="219"/>
      <c r="J73" s="219"/>
      <c r="K73" s="219"/>
      <c r="L73" s="220"/>
    </row>
    <row r="74" spans="2:12" s="1" customFormat="1" ht="22.5" customHeight="1">
      <c r="B74" s="42"/>
      <c r="C74" s="64"/>
      <c r="D74" s="64"/>
      <c r="E74" s="424" t="s">
        <v>14332</v>
      </c>
      <c r="F74" s="426"/>
      <c r="G74" s="426"/>
      <c r="H74" s="426"/>
      <c r="I74" s="173"/>
      <c r="J74" s="64"/>
      <c r="K74" s="64"/>
      <c r="L74" s="62"/>
    </row>
    <row r="75" spans="2:12" s="1" customFormat="1" ht="14.45" customHeight="1">
      <c r="B75" s="42"/>
      <c r="C75" s="66" t="s">
        <v>425</v>
      </c>
      <c r="D75" s="64"/>
      <c r="E75" s="64"/>
      <c r="F75" s="64"/>
      <c r="G75" s="64"/>
      <c r="H75" s="64"/>
      <c r="I75" s="173"/>
      <c r="J75" s="64"/>
      <c r="K75" s="64"/>
      <c r="L75" s="62"/>
    </row>
    <row r="76" spans="2:12" s="1" customFormat="1" ht="23.25" customHeight="1">
      <c r="B76" s="42"/>
      <c r="C76" s="64"/>
      <c r="D76" s="64"/>
      <c r="E76" s="395" t="str">
        <f>E11</f>
        <v>06 - Výtahy</v>
      </c>
      <c r="F76" s="426"/>
      <c r="G76" s="426"/>
      <c r="H76" s="426"/>
      <c r="I76" s="173"/>
      <c r="J76" s="64"/>
      <c r="K76" s="64"/>
      <c r="L76" s="62"/>
    </row>
    <row r="77" spans="2:12" s="1" customFormat="1" ht="6.95" customHeight="1">
      <c r="B77" s="42"/>
      <c r="C77" s="64"/>
      <c r="D77" s="64"/>
      <c r="E77" s="64"/>
      <c r="F77" s="64"/>
      <c r="G77" s="64"/>
      <c r="H77" s="64"/>
      <c r="I77" s="173"/>
      <c r="J77" s="64"/>
      <c r="K77" s="64"/>
      <c r="L77" s="62"/>
    </row>
    <row r="78" spans="2:12" s="1" customFormat="1" ht="18" customHeight="1">
      <c r="B78" s="42"/>
      <c r="C78" s="66" t="s">
        <v>23</v>
      </c>
      <c r="D78" s="64"/>
      <c r="E78" s="64"/>
      <c r="F78" s="174" t="str">
        <f>F14</f>
        <v>FN Olomouc</v>
      </c>
      <c r="G78" s="64"/>
      <c r="H78" s="64"/>
      <c r="I78" s="175" t="s">
        <v>25</v>
      </c>
      <c r="J78" s="74" t="str">
        <f>IF(J14="","",J14)</f>
        <v>26.1.2017</v>
      </c>
      <c r="K78" s="64"/>
      <c r="L78" s="62"/>
    </row>
    <row r="79" spans="2:12" s="1" customFormat="1" ht="6.95" customHeight="1">
      <c r="B79" s="42"/>
      <c r="C79" s="64"/>
      <c r="D79" s="64"/>
      <c r="E79" s="64"/>
      <c r="F79" s="64"/>
      <c r="G79" s="64"/>
      <c r="H79" s="64"/>
      <c r="I79" s="173"/>
      <c r="J79" s="64"/>
      <c r="K79" s="64"/>
      <c r="L79" s="62"/>
    </row>
    <row r="80" spans="2:12" s="1" customFormat="1">
      <c r="B80" s="42"/>
      <c r="C80" s="66" t="s">
        <v>27</v>
      </c>
      <c r="D80" s="64"/>
      <c r="E80" s="64"/>
      <c r="F80" s="174" t="str">
        <f>E17</f>
        <v>SPS Projekt s. r.o., Za Návsí 1670/9, Praha 10</v>
      </c>
      <c r="G80" s="64"/>
      <c r="H80" s="64"/>
      <c r="I80" s="175" t="s">
        <v>34</v>
      </c>
      <c r="J80" s="174" t="str">
        <f>E23</f>
        <v>OK Plan Architects s.r.o., Na Závodí 631, Humpolec</v>
      </c>
      <c r="K80" s="64"/>
      <c r="L80" s="62"/>
    </row>
    <row r="81" spans="2:65" s="1" customFormat="1" ht="14.45" customHeight="1">
      <c r="B81" s="42"/>
      <c r="C81" s="66" t="s">
        <v>32</v>
      </c>
      <c r="D81" s="64"/>
      <c r="E81" s="64"/>
      <c r="F81" s="174" t="str">
        <f>IF(E20="","",E20)</f>
        <v/>
      </c>
      <c r="G81" s="64"/>
      <c r="H81" s="64"/>
      <c r="I81" s="173"/>
      <c r="J81" s="64"/>
      <c r="K81" s="64"/>
      <c r="L81" s="62"/>
    </row>
    <row r="82" spans="2:65" s="1" customFormat="1" ht="10.35" customHeight="1">
      <c r="B82" s="42"/>
      <c r="C82" s="64"/>
      <c r="D82" s="64"/>
      <c r="E82" s="64"/>
      <c r="F82" s="64"/>
      <c r="G82" s="64"/>
      <c r="H82" s="64"/>
      <c r="I82" s="173"/>
      <c r="J82" s="64"/>
      <c r="K82" s="64"/>
      <c r="L82" s="62"/>
    </row>
    <row r="83" spans="2:65" s="10" customFormat="1" ht="29.25" customHeight="1">
      <c r="B83" s="176"/>
      <c r="C83" s="177" t="s">
        <v>293</v>
      </c>
      <c r="D83" s="178" t="s">
        <v>59</v>
      </c>
      <c r="E83" s="178" t="s">
        <v>55</v>
      </c>
      <c r="F83" s="178" t="s">
        <v>294</v>
      </c>
      <c r="G83" s="178" t="s">
        <v>295</v>
      </c>
      <c r="H83" s="178" t="s">
        <v>296</v>
      </c>
      <c r="I83" s="179" t="s">
        <v>297</v>
      </c>
      <c r="J83" s="178" t="s">
        <v>282</v>
      </c>
      <c r="K83" s="180" t="s">
        <v>298</v>
      </c>
      <c r="L83" s="181"/>
      <c r="M83" s="82" t="s">
        <v>299</v>
      </c>
      <c r="N83" s="83" t="s">
        <v>44</v>
      </c>
      <c r="O83" s="83" t="s">
        <v>300</v>
      </c>
      <c r="P83" s="83" t="s">
        <v>301</v>
      </c>
      <c r="Q83" s="83" t="s">
        <v>302</v>
      </c>
      <c r="R83" s="83" t="s">
        <v>303</v>
      </c>
      <c r="S83" s="83" t="s">
        <v>304</v>
      </c>
      <c r="T83" s="84" t="s">
        <v>305</v>
      </c>
    </row>
    <row r="84" spans="2:65" s="1" customFormat="1" ht="29.25" customHeight="1">
      <c r="B84" s="42"/>
      <c r="C84" s="88" t="s">
        <v>283</v>
      </c>
      <c r="D84" s="64"/>
      <c r="E84" s="64"/>
      <c r="F84" s="64"/>
      <c r="G84" s="64"/>
      <c r="H84" s="64"/>
      <c r="I84" s="173"/>
      <c r="J84" s="182">
        <f>BK84</f>
        <v>0</v>
      </c>
      <c r="K84" s="64"/>
      <c r="L84" s="62"/>
      <c r="M84" s="85"/>
      <c r="N84" s="86"/>
      <c r="O84" s="86"/>
      <c r="P84" s="183">
        <f>P85</f>
        <v>0</v>
      </c>
      <c r="Q84" s="86"/>
      <c r="R84" s="183">
        <f>R85</f>
        <v>0</v>
      </c>
      <c r="S84" s="86"/>
      <c r="T84" s="184">
        <f>T85</f>
        <v>0</v>
      </c>
      <c r="AT84" s="25" t="s">
        <v>73</v>
      </c>
      <c r="AU84" s="25" t="s">
        <v>284</v>
      </c>
      <c r="BK84" s="185">
        <f>BK85</f>
        <v>0</v>
      </c>
    </row>
    <row r="85" spans="2:65" s="11" customFormat="1" ht="37.35" customHeight="1">
      <c r="B85" s="186"/>
      <c r="C85" s="187"/>
      <c r="D85" s="188" t="s">
        <v>73</v>
      </c>
      <c r="E85" s="189" t="s">
        <v>14842</v>
      </c>
      <c r="F85" s="189" t="s">
        <v>238</v>
      </c>
      <c r="G85" s="187"/>
      <c r="H85" s="187"/>
      <c r="I85" s="190"/>
      <c r="J85" s="191">
        <f>BK85</f>
        <v>0</v>
      </c>
      <c r="K85" s="187"/>
      <c r="L85" s="192"/>
      <c r="M85" s="193"/>
      <c r="N85" s="194"/>
      <c r="O85" s="194"/>
      <c r="P85" s="195">
        <f>P86</f>
        <v>0</v>
      </c>
      <c r="Q85" s="194"/>
      <c r="R85" s="195">
        <f>R86</f>
        <v>0</v>
      </c>
      <c r="S85" s="194"/>
      <c r="T85" s="196">
        <f>T86</f>
        <v>0</v>
      </c>
      <c r="AR85" s="197" t="s">
        <v>327</v>
      </c>
      <c r="AT85" s="198" t="s">
        <v>73</v>
      </c>
      <c r="AU85" s="198" t="s">
        <v>74</v>
      </c>
      <c r="AY85" s="197" t="s">
        <v>308</v>
      </c>
      <c r="BK85" s="199">
        <f>BK86</f>
        <v>0</v>
      </c>
    </row>
    <row r="86" spans="2:65" s="11" customFormat="1" ht="19.899999999999999" customHeight="1">
      <c r="B86" s="186"/>
      <c r="C86" s="187"/>
      <c r="D86" s="200" t="s">
        <v>73</v>
      </c>
      <c r="E86" s="201" t="s">
        <v>14843</v>
      </c>
      <c r="F86" s="201" t="s">
        <v>261</v>
      </c>
      <c r="G86" s="187"/>
      <c r="H86" s="187"/>
      <c r="I86" s="190"/>
      <c r="J86" s="202">
        <f>BK86</f>
        <v>0</v>
      </c>
      <c r="K86" s="187"/>
      <c r="L86" s="192"/>
      <c r="M86" s="193"/>
      <c r="N86" s="194"/>
      <c r="O86" s="194"/>
      <c r="P86" s="195">
        <f>SUM(P87:P90)</f>
        <v>0</v>
      </c>
      <c r="Q86" s="194"/>
      <c r="R86" s="195">
        <f>SUM(R87:R90)</f>
        <v>0</v>
      </c>
      <c r="S86" s="194"/>
      <c r="T86" s="196">
        <f>SUM(T87:T90)</f>
        <v>0</v>
      </c>
      <c r="AR86" s="197" t="s">
        <v>327</v>
      </c>
      <c r="AT86" s="198" t="s">
        <v>73</v>
      </c>
      <c r="AU86" s="198" t="s">
        <v>82</v>
      </c>
      <c r="AY86" s="197" t="s">
        <v>308</v>
      </c>
      <c r="BK86" s="199">
        <f>SUM(BK87:BK90)</f>
        <v>0</v>
      </c>
    </row>
    <row r="87" spans="2:65" s="1" customFormat="1" ht="31.5" customHeight="1">
      <c r="B87" s="42"/>
      <c r="C87" s="203" t="s">
        <v>82</v>
      </c>
      <c r="D87" s="203" t="s">
        <v>311</v>
      </c>
      <c r="E87" s="204" t="s">
        <v>14844</v>
      </c>
      <c r="F87" s="205" t="s">
        <v>14845</v>
      </c>
      <c r="G87" s="206" t="s">
        <v>700</v>
      </c>
      <c r="H87" s="207">
        <v>1</v>
      </c>
      <c r="I87" s="208"/>
      <c r="J87" s="209">
        <f>ROUND(I87*H87,2)</f>
        <v>0</v>
      </c>
      <c r="K87" s="205" t="s">
        <v>21</v>
      </c>
      <c r="L87" s="62"/>
      <c r="M87" s="210" t="s">
        <v>21</v>
      </c>
      <c r="N87" s="211" t="s">
        <v>45</v>
      </c>
      <c r="O87" s="43"/>
      <c r="P87" s="212">
        <f>O87*H87</f>
        <v>0</v>
      </c>
      <c r="Q87" s="212">
        <v>0</v>
      </c>
      <c r="R87" s="212">
        <f>Q87*H87</f>
        <v>0</v>
      </c>
      <c r="S87" s="212">
        <v>0</v>
      </c>
      <c r="T87" s="213">
        <f>S87*H87</f>
        <v>0</v>
      </c>
      <c r="AR87" s="25" t="s">
        <v>82</v>
      </c>
      <c r="AT87" s="25" t="s">
        <v>311</v>
      </c>
      <c r="AU87" s="25" t="s">
        <v>84</v>
      </c>
      <c r="AY87" s="25" t="s">
        <v>308</v>
      </c>
      <c r="BE87" s="214">
        <f>IF(N87="základní",J87,0)</f>
        <v>0</v>
      </c>
      <c r="BF87" s="214">
        <f>IF(N87="snížená",J87,0)</f>
        <v>0</v>
      </c>
      <c r="BG87" s="214">
        <f>IF(N87="zákl. přenesená",J87,0)</f>
        <v>0</v>
      </c>
      <c r="BH87" s="214">
        <f>IF(N87="sníž. přenesená",J87,0)</f>
        <v>0</v>
      </c>
      <c r="BI87" s="214">
        <f>IF(N87="nulová",J87,0)</f>
        <v>0</v>
      </c>
      <c r="BJ87" s="25" t="s">
        <v>82</v>
      </c>
      <c r="BK87" s="214">
        <f>ROUND(I87*H87,2)</f>
        <v>0</v>
      </c>
      <c r="BL87" s="25" t="s">
        <v>82</v>
      </c>
      <c r="BM87" s="25" t="s">
        <v>14846</v>
      </c>
    </row>
    <row r="88" spans="2:65" s="1" customFormat="1" ht="27">
      <c r="B88" s="42"/>
      <c r="C88" s="64"/>
      <c r="D88" s="246" t="s">
        <v>1656</v>
      </c>
      <c r="E88" s="64"/>
      <c r="F88" s="290" t="s">
        <v>14847</v>
      </c>
      <c r="G88" s="64"/>
      <c r="H88" s="64"/>
      <c r="I88" s="173"/>
      <c r="J88" s="64"/>
      <c r="K88" s="64"/>
      <c r="L88" s="62"/>
      <c r="M88" s="291"/>
      <c r="N88" s="43"/>
      <c r="O88" s="43"/>
      <c r="P88" s="43"/>
      <c r="Q88" s="43"/>
      <c r="R88" s="43"/>
      <c r="S88" s="43"/>
      <c r="T88" s="79"/>
      <c r="AT88" s="25" t="s">
        <v>1656</v>
      </c>
      <c r="AU88" s="25" t="s">
        <v>84</v>
      </c>
    </row>
    <row r="89" spans="2:65" s="1" customFormat="1" ht="31.5" customHeight="1">
      <c r="B89" s="42"/>
      <c r="C89" s="203" t="s">
        <v>84</v>
      </c>
      <c r="D89" s="203" t="s">
        <v>311</v>
      </c>
      <c r="E89" s="204" t="s">
        <v>14848</v>
      </c>
      <c r="F89" s="205" t="s">
        <v>14845</v>
      </c>
      <c r="G89" s="206" t="s">
        <v>700</v>
      </c>
      <c r="H89" s="207">
        <v>1</v>
      </c>
      <c r="I89" s="208"/>
      <c r="J89" s="209">
        <f>ROUND(I89*H89,2)</f>
        <v>0</v>
      </c>
      <c r="K89" s="205" t="s">
        <v>21</v>
      </c>
      <c r="L89" s="62"/>
      <c r="M89" s="210" t="s">
        <v>21</v>
      </c>
      <c r="N89" s="211" t="s">
        <v>45</v>
      </c>
      <c r="O89" s="43"/>
      <c r="P89" s="212">
        <f>O89*H89</f>
        <v>0</v>
      </c>
      <c r="Q89" s="212">
        <v>0</v>
      </c>
      <c r="R89" s="212">
        <f>Q89*H89</f>
        <v>0</v>
      </c>
      <c r="S89" s="212">
        <v>0</v>
      </c>
      <c r="T89" s="213">
        <f>S89*H89</f>
        <v>0</v>
      </c>
      <c r="AR89" s="25" t="s">
        <v>82</v>
      </c>
      <c r="AT89" s="25" t="s">
        <v>311</v>
      </c>
      <c r="AU89" s="25" t="s">
        <v>84</v>
      </c>
      <c r="AY89" s="25" t="s">
        <v>308</v>
      </c>
      <c r="BE89" s="214">
        <f>IF(N89="základní",J89,0)</f>
        <v>0</v>
      </c>
      <c r="BF89" s="214">
        <f>IF(N89="snížená",J89,0)</f>
        <v>0</v>
      </c>
      <c r="BG89" s="214">
        <f>IF(N89="zákl. přenesená",J89,0)</f>
        <v>0</v>
      </c>
      <c r="BH89" s="214">
        <f>IF(N89="sníž. přenesená",J89,0)</f>
        <v>0</v>
      </c>
      <c r="BI89" s="214">
        <f>IF(N89="nulová",J89,0)</f>
        <v>0</v>
      </c>
      <c r="BJ89" s="25" t="s">
        <v>82</v>
      </c>
      <c r="BK89" s="214">
        <f>ROUND(I89*H89,2)</f>
        <v>0</v>
      </c>
      <c r="BL89" s="25" t="s">
        <v>82</v>
      </c>
      <c r="BM89" s="25" t="s">
        <v>14849</v>
      </c>
    </row>
    <row r="90" spans="2:65" s="1" customFormat="1" ht="27">
      <c r="B90" s="42"/>
      <c r="C90" s="64"/>
      <c r="D90" s="223" t="s">
        <v>1656</v>
      </c>
      <c r="E90" s="64"/>
      <c r="F90" s="292" t="s">
        <v>14847</v>
      </c>
      <c r="G90" s="64"/>
      <c r="H90" s="64"/>
      <c r="I90" s="173"/>
      <c r="J90" s="64"/>
      <c r="K90" s="64"/>
      <c r="L90" s="62"/>
      <c r="M90" s="293"/>
      <c r="N90" s="216"/>
      <c r="O90" s="216"/>
      <c r="P90" s="216"/>
      <c r="Q90" s="216"/>
      <c r="R90" s="216"/>
      <c r="S90" s="216"/>
      <c r="T90" s="294"/>
      <c r="AT90" s="25" t="s">
        <v>1656</v>
      </c>
      <c r="AU90" s="25" t="s">
        <v>84</v>
      </c>
    </row>
    <row r="91" spans="2:65" s="1" customFormat="1" ht="6.95" customHeight="1">
      <c r="B91" s="57"/>
      <c r="C91" s="58"/>
      <c r="D91" s="58"/>
      <c r="E91" s="58"/>
      <c r="F91" s="58"/>
      <c r="G91" s="58"/>
      <c r="H91" s="58"/>
      <c r="I91" s="149"/>
      <c r="J91" s="58"/>
      <c r="K91" s="58"/>
      <c r="L91" s="62"/>
    </row>
  </sheetData>
  <sheetProtection password="CC35" sheet="1" objects="1" scenarios="1" formatCells="0" formatColumns="0" formatRows="0" sort="0" autoFilter="0"/>
  <autoFilter ref="C83:K90"/>
  <mergeCells count="12">
    <mergeCell ref="G1:H1"/>
    <mergeCell ref="L2:V2"/>
    <mergeCell ref="E49:H49"/>
    <mergeCell ref="E51:H51"/>
    <mergeCell ref="E72:H72"/>
    <mergeCell ref="E74:H74"/>
    <mergeCell ref="E76:H76"/>
    <mergeCell ref="E7:H7"/>
    <mergeCell ref="E9:H9"/>
    <mergeCell ref="E11:H11"/>
    <mergeCell ref="E26:H26"/>
    <mergeCell ref="E47:H47"/>
  </mergeCells>
  <hyperlinks>
    <hyperlink ref="F1:G1" location="C2" display="1) Krycí list soupisu"/>
    <hyperlink ref="G1:H1" location="C58" display="2) Rekapitulace"/>
    <hyperlink ref="J1" location="C83" display="3) Soupis prací"/>
    <hyperlink ref="L1:V1" location="'Rekapitulace stavby'!C2" display="Rekapitulace stavby"/>
  </hyperlinks>
  <pageMargins left="0.58333330000000005" right="0.58333330000000005" top="0.58333330000000005" bottom="0.58333330000000005" header="0" footer="0"/>
  <pageSetup paperSize="9" fitToHeight="100" orientation="landscape" blackAndWhite="1" r:id="rId1"/>
  <headerFooter>
    <oddFooter>&amp;CStrana &amp;P z &amp;N</oddFooter>
  </headerFooter>
  <drawing r:id="rId2"/>
</worksheet>
</file>

<file path=xl/worksheets/sheet55.xml><?xml version="1.0" encoding="utf-8"?>
<worksheet xmlns="http://schemas.openxmlformats.org/spreadsheetml/2006/main" xmlns:r="http://schemas.openxmlformats.org/officeDocument/2006/relationships">
  <sheetPr>
    <pageSetUpPr fitToPage="1"/>
  </sheetPr>
  <dimension ref="A1:BR643"/>
  <sheetViews>
    <sheetView showGridLines="0" workbookViewId="0">
      <pane ySplit="1" topLeftCell="A2" activePane="bottomLeft" state="frozen"/>
      <selection pane="bottomLeft"/>
    </sheetView>
  </sheetViews>
  <sheetFormatPr defaultRowHeight="15"/>
  <cols>
    <col min="1" max="1" width="8.33203125" customWidth="1"/>
    <col min="2" max="2" width="1.6640625" customWidth="1"/>
    <col min="3" max="3" width="4.1640625" customWidth="1"/>
    <col min="4" max="4" width="4.33203125" customWidth="1"/>
    <col min="5" max="5" width="17.1640625" customWidth="1"/>
    <col min="6" max="6" width="75" customWidth="1"/>
    <col min="7" max="7" width="8.6640625" customWidth="1"/>
    <col min="8" max="8" width="11.1640625" customWidth="1"/>
    <col min="9" max="9" width="12.6640625" style="121" customWidth="1"/>
    <col min="10" max="10" width="23.5" customWidth="1"/>
    <col min="11" max="11" width="15.5" customWidth="1"/>
    <col min="19" max="19" width="8.1640625" customWidth="1"/>
    <col min="20" max="20" width="29.6640625" customWidth="1"/>
    <col min="21" max="21" width="16.33203125"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1" spans="1:70" ht="21.75" customHeight="1">
      <c r="A1" s="22"/>
      <c r="B1" s="122"/>
      <c r="C1" s="122"/>
      <c r="D1" s="123" t="s">
        <v>1</v>
      </c>
      <c r="E1" s="122"/>
      <c r="F1" s="124" t="s">
        <v>272</v>
      </c>
      <c r="G1" s="427" t="s">
        <v>273</v>
      </c>
      <c r="H1" s="427"/>
      <c r="I1" s="125"/>
      <c r="J1" s="124" t="s">
        <v>274</v>
      </c>
      <c r="K1" s="123" t="s">
        <v>275</v>
      </c>
      <c r="L1" s="124" t="s">
        <v>276</v>
      </c>
      <c r="M1" s="124"/>
      <c r="N1" s="124"/>
      <c r="O1" s="124"/>
      <c r="P1" s="124"/>
      <c r="Q1" s="124"/>
      <c r="R1" s="124"/>
      <c r="S1" s="124"/>
      <c r="T1" s="124"/>
      <c r="U1" s="21"/>
      <c r="V1" s="21"/>
      <c r="W1" s="22"/>
      <c r="X1" s="22"/>
      <c r="Y1" s="22"/>
      <c r="Z1" s="22"/>
      <c r="AA1" s="22"/>
      <c r="AB1" s="22"/>
      <c r="AC1" s="22"/>
      <c r="AD1" s="22"/>
      <c r="AE1" s="22"/>
      <c r="AF1" s="22"/>
      <c r="AG1" s="22"/>
      <c r="AH1" s="22"/>
      <c r="AI1" s="22"/>
      <c r="AJ1" s="22"/>
      <c r="AK1" s="22"/>
      <c r="AL1" s="22"/>
      <c r="AM1" s="22"/>
      <c r="AN1" s="22"/>
      <c r="AO1" s="22"/>
      <c r="AP1" s="22"/>
      <c r="AQ1" s="22"/>
      <c r="AR1" s="22"/>
      <c r="AS1" s="22"/>
      <c r="AT1" s="22"/>
      <c r="AU1" s="22"/>
      <c r="AV1" s="22"/>
      <c r="AW1" s="22"/>
      <c r="AX1" s="22"/>
      <c r="AY1" s="22"/>
      <c r="AZ1" s="22"/>
      <c r="BA1" s="22"/>
      <c r="BB1" s="22"/>
      <c r="BC1" s="22"/>
      <c r="BD1" s="22"/>
      <c r="BE1" s="22"/>
      <c r="BF1" s="22"/>
      <c r="BG1" s="22"/>
      <c r="BH1" s="22"/>
      <c r="BI1" s="22"/>
      <c r="BJ1" s="22"/>
      <c r="BK1" s="22"/>
      <c r="BL1" s="22"/>
      <c r="BM1" s="22"/>
      <c r="BN1" s="22"/>
      <c r="BO1" s="22"/>
      <c r="BP1" s="22"/>
      <c r="BQ1" s="22"/>
      <c r="BR1" s="22"/>
    </row>
    <row r="2" spans="1:70" ht="36.950000000000003" customHeight="1">
      <c r="L2" s="419"/>
      <c r="M2" s="419"/>
      <c r="N2" s="419"/>
      <c r="O2" s="419"/>
      <c r="P2" s="419"/>
      <c r="Q2" s="419"/>
      <c r="R2" s="419"/>
      <c r="S2" s="419"/>
      <c r="T2" s="419"/>
      <c r="U2" s="419"/>
      <c r="V2" s="419"/>
      <c r="AT2" s="25" t="s">
        <v>268</v>
      </c>
    </row>
    <row r="3" spans="1:70" ht="6.95" customHeight="1">
      <c r="B3" s="26"/>
      <c r="C3" s="27"/>
      <c r="D3" s="27"/>
      <c r="E3" s="27"/>
      <c r="F3" s="27"/>
      <c r="G3" s="27"/>
      <c r="H3" s="27"/>
      <c r="I3" s="126"/>
      <c r="J3" s="27"/>
      <c r="K3" s="28"/>
      <c r="AT3" s="25" t="s">
        <v>84</v>
      </c>
    </row>
    <row r="4" spans="1:70" ht="36.950000000000003" customHeight="1">
      <c r="B4" s="29"/>
      <c r="C4" s="30"/>
      <c r="D4" s="31" t="s">
        <v>277</v>
      </c>
      <c r="E4" s="30"/>
      <c r="F4" s="30"/>
      <c r="G4" s="30"/>
      <c r="H4" s="30"/>
      <c r="I4" s="127"/>
      <c r="J4" s="30"/>
      <c r="K4" s="32"/>
      <c r="M4" s="33" t="s">
        <v>12</v>
      </c>
      <c r="AT4" s="25" t="s">
        <v>6</v>
      </c>
    </row>
    <row r="5" spans="1:70" ht="6.95" customHeight="1">
      <c r="B5" s="29"/>
      <c r="C5" s="30"/>
      <c r="D5" s="30"/>
      <c r="E5" s="30"/>
      <c r="F5" s="30"/>
      <c r="G5" s="30"/>
      <c r="H5" s="30"/>
      <c r="I5" s="127"/>
      <c r="J5" s="30"/>
      <c r="K5" s="32"/>
    </row>
    <row r="6" spans="1:70">
      <c r="B6" s="29"/>
      <c r="C6" s="30"/>
      <c r="D6" s="38" t="s">
        <v>18</v>
      </c>
      <c r="E6" s="30"/>
      <c r="F6" s="30"/>
      <c r="G6" s="30"/>
      <c r="H6" s="30"/>
      <c r="I6" s="127"/>
      <c r="J6" s="30"/>
      <c r="K6" s="32"/>
    </row>
    <row r="7" spans="1:70" ht="22.5" customHeight="1">
      <c r="B7" s="29"/>
      <c r="C7" s="30"/>
      <c r="D7" s="30"/>
      <c r="E7" s="420" t="str">
        <f>'Rekapitulace stavby'!K6</f>
        <v>Národní telemedicínské centrum</v>
      </c>
      <c r="F7" s="421"/>
      <c r="G7" s="421"/>
      <c r="H7" s="421"/>
      <c r="I7" s="127"/>
      <c r="J7" s="30"/>
      <c r="K7" s="32"/>
    </row>
    <row r="8" spans="1:70">
      <c r="B8" s="29"/>
      <c r="C8" s="30"/>
      <c r="D8" s="38" t="s">
        <v>278</v>
      </c>
      <c r="E8" s="30"/>
      <c r="F8" s="30"/>
      <c r="G8" s="30"/>
      <c r="H8" s="30"/>
      <c r="I8" s="127"/>
      <c r="J8" s="30"/>
      <c r="K8" s="32"/>
    </row>
    <row r="9" spans="1:70" s="1" customFormat="1" ht="22.5" customHeight="1">
      <c r="B9" s="42"/>
      <c r="C9" s="43"/>
      <c r="D9" s="43"/>
      <c r="E9" s="420" t="s">
        <v>14850</v>
      </c>
      <c r="F9" s="423"/>
      <c r="G9" s="423"/>
      <c r="H9" s="423"/>
      <c r="I9" s="128"/>
      <c r="J9" s="43"/>
      <c r="K9" s="46"/>
    </row>
    <row r="10" spans="1:70" s="1" customFormat="1">
      <c r="B10" s="42"/>
      <c r="C10" s="43"/>
      <c r="D10" s="38" t="s">
        <v>425</v>
      </c>
      <c r="E10" s="43"/>
      <c r="F10" s="43"/>
      <c r="G10" s="43"/>
      <c r="H10" s="43"/>
      <c r="I10" s="128"/>
      <c r="J10" s="43"/>
      <c r="K10" s="46"/>
    </row>
    <row r="11" spans="1:70" s="1" customFormat="1" ht="36.950000000000003" customHeight="1">
      <c r="B11" s="42"/>
      <c r="C11" s="43"/>
      <c r="D11" s="43"/>
      <c r="E11" s="422" t="s">
        <v>14851</v>
      </c>
      <c r="F11" s="423"/>
      <c r="G11" s="423"/>
      <c r="H11" s="423"/>
      <c r="I11" s="128"/>
      <c r="J11" s="43"/>
      <c r="K11" s="46"/>
    </row>
    <row r="12" spans="1:70" s="1" customFormat="1" ht="13.5">
      <c r="B12" s="42"/>
      <c r="C12" s="43"/>
      <c r="D12" s="43"/>
      <c r="E12" s="43"/>
      <c r="F12" s="43"/>
      <c r="G12" s="43"/>
      <c r="H12" s="43"/>
      <c r="I12" s="128"/>
      <c r="J12" s="43"/>
      <c r="K12" s="46"/>
    </row>
    <row r="13" spans="1:70" s="1" customFormat="1" ht="14.45" customHeight="1">
      <c r="B13" s="42"/>
      <c r="C13" s="43"/>
      <c r="D13" s="38" t="s">
        <v>20</v>
      </c>
      <c r="E13" s="43"/>
      <c r="F13" s="36" t="s">
        <v>21</v>
      </c>
      <c r="G13" s="43"/>
      <c r="H13" s="43"/>
      <c r="I13" s="129" t="s">
        <v>22</v>
      </c>
      <c r="J13" s="36" t="s">
        <v>21</v>
      </c>
      <c r="K13" s="46"/>
    </row>
    <row r="14" spans="1:70" s="1" customFormat="1" ht="14.45" customHeight="1">
      <c r="B14" s="42"/>
      <c r="C14" s="43"/>
      <c r="D14" s="38" t="s">
        <v>23</v>
      </c>
      <c r="E14" s="43"/>
      <c r="F14" s="36" t="s">
        <v>14852</v>
      </c>
      <c r="G14" s="43"/>
      <c r="H14" s="43"/>
      <c r="I14" s="129" t="s">
        <v>25</v>
      </c>
      <c r="J14" s="130" t="str">
        <f>'Rekapitulace stavby'!AN8</f>
        <v>26.1.2017</v>
      </c>
      <c r="K14" s="46"/>
    </row>
    <row r="15" spans="1:70" s="1" customFormat="1" ht="10.9" customHeight="1">
      <c r="B15" s="42"/>
      <c r="C15" s="43"/>
      <c r="D15" s="43"/>
      <c r="E15" s="43"/>
      <c r="F15" s="43"/>
      <c r="G15" s="43"/>
      <c r="H15" s="43"/>
      <c r="I15" s="128"/>
      <c r="J15" s="43"/>
      <c r="K15" s="46"/>
    </row>
    <row r="16" spans="1:70" s="1" customFormat="1" ht="14.45" customHeight="1">
      <c r="B16" s="42"/>
      <c r="C16" s="43"/>
      <c r="D16" s="38" t="s">
        <v>27</v>
      </c>
      <c r="E16" s="43"/>
      <c r="F16" s="43"/>
      <c r="G16" s="43"/>
      <c r="H16" s="43"/>
      <c r="I16" s="129" t="s">
        <v>28</v>
      </c>
      <c r="J16" s="36" t="str">
        <f>IF('Rekapitulace stavby'!AN10="","",'Rekapitulace stavby'!AN10)</f>
        <v>64943330</v>
      </c>
      <c r="K16" s="46"/>
    </row>
    <row r="17" spans="2:11" s="1" customFormat="1" ht="18" customHeight="1">
      <c r="B17" s="42"/>
      <c r="C17" s="43"/>
      <c r="D17" s="43"/>
      <c r="E17" s="36" t="str">
        <f>IF('Rekapitulace stavby'!E11="","",'Rekapitulace stavby'!E11)</f>
        <v>SPS Projekt s. r.o., Za Návsí 1670/9, Praha 10</v>
      </c>
      <c r="F17" s="43"/>
      <c r="G17" s="43"/>
      <c r="H17" s="43"/>
      <c r="I17" s="129" t="s">
        <v>31</v>
      </c>
      <c r="J17" s="36" t="str">
        <f>IF('Rekapitulace stavby'!AN11="","",'Rekapitulace stavby'!AN11)</f>
        <v/>
      </c>
      <c r="K17" s="46"/>
    </row>
    <row r="18" spans="2:11" s="1" customFormat="1" ht="6.95" customHeight="1">
      <c r="B18" s="42"/>
      <c r="C18" s="43"/>
      <c r="D18" s="43"/>
      <c r="E18" s="43"/>
      <c r="F18" s="43"/>
      <c r="G18" s="43"/>
      <c r="H18" s="43"/>
      <c r="I18" s="128"/>
      <c r="J18" s="43"/>
      <c r="K18" s="46"/>
    </row>
    <row r="19" spans="2:11" s="1" customFormat="1" ht="14.45" customHeight="1">
      <c r="B19" s="42"/>
      <c r="C19" s="43"/>
      <c r="D19" s="38" t="s">
        <v>32</v>
      </c>
      <c r="E19" s="43"/>
      <c r="F19" s="43"/>
      <c r="G19" s="43"/>
      <c r="H19" s="43"/>
      <c r="I19" s="129" t="s">
        <v>28</v>
      </c>
      <c r="J19" s="36" t="str">
        <f>IF('Rekapitulace stavby'!AN13="Vyplň údaj","",IF('Rekapitulace stavby'!AN13="","",'Rekapitulace stavby'!AN13))</f>
        <v/>
      </c>
      <c r="K19" s="46"/>
    </row>
    <row r="20" spans="2:11" s="1" customFormat="1" ht="18" customHeight="1">
      <c r="B20" s="42"/>
      <c r="C20" s="43"/>
      <c r="D20" s="43"/>
      <c r="E20" s="36" t="str">
        <f>IF('Rekapitulace stavby'!E14="Vyplň údaj","",IF('Rekapitulace stavby'!E14="","",'Rekapitulace stavby'!E14))</f>
        <v/>
      </c>
      <c r="F20" s="43"/>
      <c r="G20" s="43"/>
      <c r="H20" s="43"/>
      <c r="I20" s="129" t="s">
        <v>31</v>
      </c>
      <c r="J20" s="36" t="str">
        <f>IF('Rekapitulace stavby'!AN14="Vyplň údaj","",IF('Rekapitulace stavby'!AN14="","",'Rekapitulace stavby'!AN14))</f>
        <v/>
      </c>
      <c r="K20" s="46"/>
    </row>
    <row r="21" spans="2:11" s="1" customFormat="1" ht="6.95" customHeight="1">
      <c r="B21" s="42"/>
      <c r="C21" s="43"/>
      <c r="D21" s="43"/>
      <c r="E21" s="43"/>
      <c r="F21" s="43"/>
      <c r="G21" s="43"/>
      <c r="H21" s="43"/>
      <c r="I21" s="128"/>
      <c r="J21" s="43"/>
      <c r="K21" s="46"/>
    </row>
    <row r="22" spans="2:11" s="1" customFormat="1" ht="14.45" customHeight="1">
      <c r="B22" s="42"/>
      <c r="C22" s="43"/>
      <c r="D22" s="38" t="s">
        <v>34</v>
      </c>
      <c r="E22" s="43"/>
      <c r="F22" s="43"/>
      <c r="G22" s="43"/>
      <c r="H22" s="43"/>
      <c r="I22" s="129" t="s">
        <v>28</v>
      </c>
      <c r="J22" s="36" t="str">
        <f>IF('Rekapitulace stavby'!AN16="","",'Rekapitulace stavby'!AN16)</f>
        <v>26051737</v>
      </c>
      <c r="K22" s="46"/>
    </row>
    <row r="23" spans="2:11" s="1" customFormat="1" ht="18" customHeight="1">
      <c r="B23" s="42"/>
      <c r="C23" s="43"/>
      <c r="D23" s="43"/>
      <c r="E23" s="36" t="str">
        <f>IF('Rekapitulace stavby'!E17="","",'Rekapitulace stavby'!E17)</f>
        <v>OK Plan Architects s.r.o., Na Závodí 631, Humpolec</v>
      </c>
      <c r="F23" s="43"/>
      <c r="G23" s="43"/>
      <c r="H23" s="43"/>
      <c r="I23" s="129" t="s">
        <v>31</v>
      </c>
      <c r="J23" s="36" t="str">
        <f>IF('Rekapitulace stavby'!AN17="","",'Rekapitulace stavby'!AN17)</f>
        <v/>
      </c>
      <c r="K23" s="46"/>
    </row>
    <row r="24" spans="2:11" s="1" customFormat="1" ht="6.95" customHeight="1">
      <c r="B24" s="42"/>
      <c r="C24" s="43"/>
      <c r="D24" s="43"/>
      <c r="E24" s="43"/>
      <c r="F24" s="43"/>
      <c r="G24" s="43"/>
      <c r="H24" s="43"/>
      <c r="I24" s="128"/>
      <c r="J24" s="43"/>
      <c r="K24" s="46"/>
    </row>
    <row r="25" spans="2:11" s="1" customFormat="1" ht="14.45" customHeight="1">
      <c r="B25" s="42"/>
      <c r="C25" s="43"/>
      <c r="D25" s="38" t="s">
        <v>38</v>
      </c>
      <c r="E25" s="43"/>
      <c r="F25" s="43"/>
      <c r="G25" s="43"/>
      <c r="H25" s="43"/>
      <c r="I25" s="128"/>
      <c r="J25" s="43"/>
      <c r="K25" s="46"/>
    </row>
    <row r="26" spans="2:11" s="7" customFormat="1" ht="22.5" customHeight="1">
      <c r="B26" s="131"/>
      <c r="C26" s="132"/>
      <c r="D26" s="132"/>
      <c r="E26" s="384" t="s">
        <v>21</v>
      </c>
      <c r="F26" s="384"/>
      <c r="G26" s="384"/>
      <c r="H26" s="384"/>
      <c r="I26" s="133"/>
      <c r="J26" s="132"/>
      <c r="K26" s="134"/>
    </row>
    <row r="27" spans="2:11" s="1" customFormat="1" ht="6.95" customHeight="1">
      <c r="B27" s="42"/>
      <c r="C27" s="43"/>
      <c r="D27" s="43"/>
      <c r="E27" s="43"/>
      <c r="F27" s="43"/>
      <c r="G27" s="43"/>
      <c r="H27" s="43"/>
      <c r="I27" s="128"/>
      <c r="J27" s="43"/>
      <c r="K27" s="46"/>
    </row>
    <row r="28" spans="2:11" s="1" customFormat="1" ht="6.95" customHeight="1">
      <c r="B28" s="42"/>
      <c r="C28" s="43"/>
      <c r="D28" s="86"/>
      <c r="E28" s="86"/>
      <c r="F28" s="86"/>
      <c r="G28" s="86"/>
      <c r="H28" s="86"/>
      <c r="I28" s="135"/>
      <c r="J28" s="86"/>
      <c r="K28" s="136"/>
    </row>
    <row r="29" spans="2:11" s="1" customFormat="1" ht="25.35" customHeight="1">
      <c r="B29" s="42"/>
      <c r="C29" s="43"/>
      <c r="D29" s="137" t="s">
        <v>40</v>
      </c>
      <c r="E29" s="43"/>
      <c r="F29" s="43"/>
      <c r="G29" s="43"/>
      <c r="H29" s="43"/>
      <c r="I29" s="128"/>
      <c r="J29" s="138">
        <f>ROUND(J171,2)</f>
        <v>0</v>
      </c>
      <c r="K29" s="46"/>
    </row>
    <row r="30" spans="2:11" s="1" customFormat="1" ht="6.95" customHeight="1">
      <c r="B30" s="42"/>
      <c r="C30" s="43"/>
      <c r="D30" s="86"/>
      <c r="E30" s="86"/>
      <c r="F30" s="86"/>
      <c r="G30" s="86"/>
      <c r="H30" s="86"/>
      <c r="I30" s="135"/>
      <c r="J30" s="86"/>
      <c r="K30" s="136"/>
    </row>
    <row r="31" spans="2:11" s="1" customFormat="1" ht="14.45" customHeight="1">
      <c r="B31" s="42"/>
      <c r="C31" s="43"/>
      <c r="D31" s="43"/>
      <c r="E31" s="43"/>
      <c r="F31" s="47" t="s">
        <v>42</v>
      </c>
      <c r="G31" s="43"/>
      <c r="H31" s="43"/>
      <c r="I31" s="139" t="s">
        <v>41</v>
      </c>
      <c r="J31" s="47" t="s">
        <v>43</v>
      </c>
      <c r="K31" s="46"/>
    </row>
    <row r="32" spans="2:11" s="1" customFormat="1" ht="14.45" customHeight="1">
      <c r="B32" s="42"/>
      <c r="C32" s="43"/>
      <c r="D32" s="50" t="s">
        <v>44</v>
      </c>
      <c r="E32" s="50" t="s">
        <v>45</v>
      </c>
      <c r="F32" s="140">
        <f>ROUND(SUM(BE171:BE642), 2)</f>
        <v>0</v>
      </c>
      <c r="G32" s="43"/>
      <c r="H32" s="43"/>
      <c r="I32" s="141">
        <v>0.21</v>
      </c>
      <c r="J32" s="140">
        <f>ROUND(ROUND((SUM(BE171:BE642)), 2)*I32, 2)</f>
        <v>0</v>
      </c>
      <c r="K32" s="46"/>
    </row>
    <row r="33" spans="2:11" s="1" customFormat="1" ht="14.45" customHeight="1">
      <c r="B33" s="42"/>
      <c r="C33" s="43"/>
      <c r="D33" s="43"/>
      <c r="E33" s="50" t="s">
        <v>46</v>
      </c>
      <c r="F33" s="140">
        <f>ROUND(SUM(BF171:BF642), 2)</f>
        <v>0</v>
      </c>
      <c r="G33" s="43"/>
      <c r="H33" s="43"/>
      <c r="I33" s="141">
        <v>0.15</v>
      </c>
      <c r="J33" s="140">
        <f>ROUND(ROUND((SUM(BF171:BF642)), 2)*I33, 2)</f>
        <v>0</v>
      </c>
      <c r="K33" s="46"/>
    </row>
    <row r="34" spans="2:11" s="1" customFormat="1" ht="14.45" hidden="1" customHeight="1">
      <c r="B34" s="42"/>
      <c r="C34" s="43"/>
      <c r="D34" s="43"/>
      <c r="E34" s="50" t="s">
        <v>47</v>
      </c>
      <c r="F34" s="140">
        <f>ROUND(SUM(BG171:BG642), 2)</f>
        <v>0</v>
      </c>
      <c r="G34" s="43"/>
      <c r="H34" s="43"/>
      <c r="I34" s="141">
        <v>0.21</v>
      </c>
      <c r="J34" s="140">
        <v>0</v>
      </c>
      <c r="K34" s="46"/>
    </row>
    <row r="35" spans="2:11" s="1" customFormat="1" ht="14.45" hidden="1" customHeight="1">
      <c r="B35" s="42"/>
      <c r="C35" s="43"/>
      <c r="D35" s="43"/>
      <c r="E35" s="50" t="s">
        <v>48</v>
      </c>
      <c r="F35" s="140">
        <f>ROUND(SUM(BH171:BH642), 2)</f>
        <v>0</v>
      </c>
      <c r="G35" s="43"/>
      <c r="H35" s="43"/>
      <c r="I35" s="141">
        <v>0.15</v>
      </c>
      <c r="J35" s="140">
        <v>0</v>
      </c>
      <c r="K35" s="46"/>
    </row>
    <row r="36" spans="2:11" s="1" customFormat="1" ht="14.45" hidden="1" customHeight="1">
      <c r="B36" s="42"/>
      <c r="C36" s="43"/>
      <c r="D36" s="43"/>
      <c r="E36" s="50" t="s">
        <v>49</v>
      </c>
      <c r="F36" s="140">
        <f>ROUND(SUM(BI171:BI642), 2)</f>
        <v>0</v>
      </c>
      <c r="G36" s="43"/>
      <c r="H36" s="43"/>
      <c r="I36" s="141">
        <v>0</v>
      </c>
      <c r="J36" s="140">
        <v>0</v>
      </c>
      <c r="K36" s="46"/>
    </row>
    <row r="37" spans="2:11" s="1" customFormat="1" ht="6.95" customHeight="1">
      <c r="B37" s="42"/>
      <c r="C37" s="43"/>
      <c r="D37" s="43"/>
      <c r="E37" s="43"/>
      <c r="F37" s="43"/>
      <c r="G37" s="43"/>
      <c r="H37" s="43"/>
      <c r="I37" s="128"/>
      <c r="J37" s="43"/>
      <c r="K37" s="46"/>
    </row>
    <row r="38" spans="2:11" s="1" customFormat="1" ht="25.35" customHeight="1">
      <c r="B38" s="42"/>
      <c r="C38" s="142"/>
      <c r="D38" s="143" t="s">
        <v>50</v>
      </c>
      <c r="E38" s="80"/>
      <c r="F38" s="80"/>
      <c r="G38" s="144" t="s">
        <v>51</v>
      </c>
      <c r="H38" s="145" t="s">
        <v>52</v>
      </c>
      <c r="I38" s="146"/>
      <c r="J38" s="147">
        <f>SUM(J29:J36)</f>
        <v>0</v>
      </c>
      <c r="K38" s="148"/>
    </row>
    <row r="39" spans="2:11" s="1" customFormat="1" ht="14.45" customHeight="1">
      <c r="B39" s="57"/>
      <c r="C39" s="58"/>
      <c r="D39" s="58"/>
      <c r="E39" s="58"/>
      <c r="F39" s="58"/>
      <c r="G39" s="58"/>
      <c r="H39" s="58"/>
      <c r="I39" s="149"/>
      <c r="J39" s="58"/>
      <c r="K39" s="59"/>
    </row>
    <row r="43" spans="2:11" s="1" customFormat="1" ht="6.95" customHeight="1">
      <c r="B43" s="150"/>
      <c r="C43" s="151"/>
      <c r="D43" s="151"/>
      <c r="E43" s="151"/>
      <c r="F43" s="151"/>
      <c r="G43" s="151"/>
      <c r="H43" s="151"/>
      <c r="I43" s="152"/>
      <c r="J43" s="151"/>
      <c r="K43" s="153"/>
    </row>
    <row r="44" spans="2:11" s="1" customFormat="1" ht="36.950000000000003" customHeight="1">
      <c r="B44" s="42"/>
      <c r="C44" s="31" t="s">
        <v>280</v>
      </c>
      <c r="D44" s="43"/>
      <c r="E44" s="43"/>
      <c r="F44" s="43"/>
      <c r="G44" s="43"/>
      <c r="H44" s="43"/>
      <c r="I44" s="128"/>
      <c r="J44" s="43"/>
      <c r="K44" s="46"/>
    </row>
    <row r="45" spans="2:11" s="1" customFormat="1" ht="6.95" customHeight="1">
      <c r="B45" s="42"/>
      <c r="C45" s="43"/>
      <c r="D45" s="43"/>
      <c r="E45" s="43"/>
      <c r="F45" s="43"/>
      <c r="G45" s="43"/>
      <c r="H45" s="43"/>
      <c r="I45" s="128"/>
      <c r="J45" s="43"/>
      <c r="K45" s="46"/>
    </row>
    <row r="46" spans="2:11" s="1" customFormat="1" ht="14.45" customHeight="1">
      <c r="B46" s="42"/>
      <c r="C46" s="38" t="s">
        <v>18</v>
      </c>
      <c r="D46" s="43"/>
      <c r="E46" s="43"/>
      <c r="F46" s="43"/>
      <c r="G46" s="43"/>
      <c r="H46" s="43"/>
      <c r="I46" s="128"/>
      <c r="J46" s="43"/>
      <c r="K46" s="46"/>
    </row>
    <row r="47" spans="2:11" s="1" customFormat="1" ht="22.5" customHeight="1">
      <c r="B47" s="42"/>
      <c r="C47" s="43"/>
      <c r="D47" s="43"/>
      <c r="E47" s="420" t="str">
        <f>E7</f>
        <v>Národní telemedicínské centrum</v>
      </c>
      <c r="F47" s="421"/>
      <c r="G47" s="421"/>
      <c r="H47" s="421"/>
      <c r="I47" s="128"/>
      <c r="J47" s="43"/>
      <c r="K47" s="46"/>
    </row>
    <row r="48" spans="2:11">
      <c r="B48" s="29"/>
      <c r="C48" s="38" t="s">
        <v>278</v>
      </c>
      <c r="D48" s="30"/>
      <c r="E48" s="30"/>
      <c r="F48" s="30"/>
      <c r="G48" s="30"/>
      <c r="H48" s="30"/>
      <c r="I48" s="127"/>
      <c r="J48" s="30"/>
      <c r="K48" s="32"/>
    </row>
    <row r="49" spans="2:47" s="1" customFormat="1" ht="22.5" customHeight="1">
      <c r="B49" s="42"/>
      <c r="C49" s="43"/>
      <c r="D49" s="43"/>
      <c r="E49" s="420" t="s">
        <v>14850</v>
      </c>
      <c r="F49" s="423"/>
      <c r="G49" s="423"/>
      <c r="H49" s="423"/>
      <c r="I49" s="128"/>
      <c r="J49" s="43"/>
      <c r="K49" s="46"/>
    </row>
    <row r="50" spans="2:47" s="1" customFormat="1" ht="14.45" customHeight="1">
      <c r="B50" s="42"/>
      <c r="C50" s="38" t="s">
        <v>425</v>
      </c>
      <c r="D50" s="43"/>
      <c r="E50" s="43"/>
      <c r="F50" s="43"/>
      <c r="G50" s="43"/>
      <c r="H50" s="43"/>
      <c r="I50" s="128"/>
      <c r="J50" s="43"/>
      <c r="K50" s="46"/>
    </row>
    <row r="51" spans="2:47" s="1" customFormat="1" ht="23.25" customHeight="1">
      <c r="B51" s="42"/>
      <c r="C51" s="43"/>
      <c r="D51" s="43"/>
      <c r="E51" s="422" t="str">
        <f>E11</f>
        <v>201 - Nábytek OPK</v>
      </c>
      <c r="F51" s="423"/>
      <c r="G51" s="423"/>
      <c r="H51" s="423"/>
      <c r="I51" s="128"/>
      <c r="J51" s="43"/>
      <c r="K51" s="46"/>
    </row>
    <row r="52" spans="2:47" s="1" customFormat="1" ht="6.95" customHeight="1">
      <c r="B52" s="42"/>
      <c r="C52" s="43"/>
      <c r="D52" s="43"/>
      <c r="E52" s="43"/>
      <c r="F52" s="43"/>
      <c r="G52" s="43"/>
      <c r="H52" s="43"/>
      <c r="I52" s="128"/>
      <c r="J52" s="43"/>
      <c r="K52" s="46"/>
    </row>
    <row r="53" spans="2:47" s="1" customFormat="1" ht="18" customHeight="1">
      <c r="B53" s="42"/>
      <c r="C53" s="38" t="s">
        <v>23</v>
      </c>
      <c r="D53" s="43"/>
      <c r="E53" s="43"/>
      <c r="F53" s="36" t="str">
        <f>F14</f>
        <v>Olomouc</v>
      </c>
      <c r="G53" s="43"/>
      <c r="H53" s="43"/>
      <c r="I53" s="129" t="s">
        <v>25</v>
      </c>
      <c r="J53" s="130" t="str">
        <f>IF(J14="","",J14)</f>
        <v>26.1.2017</v>
      </c>
      <c r="K53" s="46"/>
    </row>
    <row r="54" spans="2:47" s="1" customFormat="1" ht="6.95" customHeight="1">
      <c r="B54" s="42"/>
      <c r="C54" s="43"/>
      <c r="D54" s="43"/>
      <c r="E54" s="43"/>
      <c r="F54" s="43"/>
      <c r="G54" s="43"/>
      <c r="H54" s="43"/>
      <c r="I54" s="128"/>
      <c r="J54" s="43"/>
      <c r="K54" s="46"/>
    </row>
    <row r="55" spans="2:47" s="1" customFormat="1">
      <c r="B55" s="42"/>
      <c r="C55" s="38" t="s">
        <v>27</v>
      </c>
      <c r="D55" s="43"/>
      <c r="E55" s="43"/>
      <c r="F55" s="36" t="str">
        <f>E17</f>
        <v>SPS Projekt s. r.o., Za Návsí 1670/9, Praha 10</v>
      </c>
      <c r="G55" s="43"/>
      <c r="H55" s="43"/>
      <c r="I55" s="129" t="s">
        <v>34</v>
      </c>
      <c r="J55" s="36" t="str">
        <f>E23</f>
        <v>OK Plan Architects s.r.o., Na Závodí 631, Humpolec</v>
      </c>
      <c r="K55" s="46"/>
    </row>
    <row r="56" spans="2:47" s="1" customFormat="1" ht="14.45" customHeight="1">
      <c r="B56" s="42"/>
      <c r="C56" s="38" t="s">
        <v>32</v>
      </c>
      <c r="D56" s="43"/>
      <c r="E56" s="43"/>
      <c r="F56" s="36" t="str">
        <f>IF(E20="","",E20)</f>
        <v/>
      </c>
      <c r="G56" s="43"/>
      <c r="H56" s="43"/>
      <c r="I56" s="128"/>
      <c r="J56" s="43"/>
      <c r="K56" s="46"/>
    </row>
    <row r="57" spans="2:47" s="1" customFormat="1" ht="10.35" customHeight="1">
      <c r="B57" s="42"/>
      <c r="C57" s="43"/>
      <c r="D57" s="43"/>
      <c r="E57" s="43"/>
      <c r="F57" s="43"/>
      <c r="G57" s="43"/>
      <c r="H57" s="43"/>
      <c r="I57" s="128"/>
      <c r="J57" s="43"/>
      <c r="K57" s="46"/>
    </row>
    <row r="58" spans="2:47" s="1" customFormat="1" ht="29.25" customHeight="1">
      <c r="B58" s="42"/>
      <c r="C58" s="154" t="s">
        <v>281</v>
      </c>
      <c r="D58" s="142"/>
      <c r="E58" s="142"/>
      <c r="F58" s="142"/>
      <c r="G58" s="142"/>
      <c r="H58" s="142"/>
      <c r="I58" s="155"/>
      <c r="J58" s="156" t="s">
        <v>282</v>
      </c>
      <c r="K58" s="157"/>
    </row>
    <row r="59" spans="2:47" s="1" customFormat="1" ht="10.35" customHeight="1">
      <c r="B59" s="42"/>
      <c r="C59" s="43"/>
      <c r="D59" s="43"/>
      <c r="E59" s="43"/>
      <c r="F59" s="43"/>
      <c r="G59" s="43"/>
      <c r="H59" s="43"/>
      <c r="I59" s="128"/>
      <c r="J59" s="43"/>
      <c r="K59" s="46"/>
    </row>
    <row r="60" spans="2:47" s="1" customFormat="1" ht="29.25" customHeight="1">
      <c r="B60" s="42"/>
      <c r="C60" s="158" t="s">
        <v>283</v>
      </c>
      <c r="D60" s="43"/>
      <c r="E60" s="43"/>
      <c r="F60" s="43"/>
      <c r="G60" s="43"/>
      <c r="H60" s="43"/>
      <c r="I60" s="128"/>
      <c r="J60" s="138">
        <f>J171</f>
        <v>0</v>
      </c>
      <c r="K60" s="46"/>
      <c r="AU60" s="25" t="s">
        <v>284</v>
      </c>
    </row>
    <row r="61" spans="2:47" s="8" customFormat="1" ht="24.95" customHeight="1">
      <c r="B61" s="159"/>
      <c r="C61" s="160"/>
      <c r="D61" s="161" t="s">
        <v>14853</v>
      </c>
      <c r="E61" s="162"/>
      <c r="F61" s="162"/>
      <c r="G61" s="162"/>
      <c r="H61" s="162"/>
      <c r="I61" s="163"/>
      <c r="J61" s="164">
        <f>J172</f>
        <v>0</v>
      </c>
      <c r="K61" s="165"/>
    </row>
    <row r="62" spans="2:47" s="9" customFormat="1" ht="19.899999999999999" customHeight="1">
      <c r="B62" s="166"/>
      <c r="C62" s="167"/>
      <c r="D62" s="168" t="s">
        <v>14854</v>
      </c>
      <c r="E62" s="169"/>
      <c r="F62" s="169"/>
      <c r="G62" s="169"/>
      <c r="H62" s="169"/>
      <c r="I62" s="170"/>
      <c r="J62" s="171">
        <f>J173</f>
        <v>0</v>
      </c>
      <c r="K62" s="172"/>
    </row>
    <row r="63" spans="2:47" s="9" customFormat="1" ht="19.899999999999999" customHeight="1">
      <c r="B63" s="166"/>
      <c r="C63" s="167"/>
      <c r="D63" s="168" t="s">
        <v>14855</v>
      </c>
      <c r="E63" s="169"/>
      <c r="F63" s="169"/>
      <c r="G63" s="169"/>
      <c r="H63" s="169"/>
      <c r="I63" s="170"/>
      <c r="J63" s="171">
        <f>J179</f>
        <v>0</v>
      </c>
      <c r="K63" s="172"/>
    </row>
    <row r="64" spans="2:47" s="9" customFormat="1" ht="19.899999999999999" customHeight="1">
      <c r="B64" s="166"/>
      <c r="C64" s="167"/>
      <c r="D64" s="168" t="s">
        <v>14856</v>
      </c>
      <c r="E64" s="169"/>
      <c r="F64" s="169"/>
      <c r="G64" s="169"/>
      <c r="H64" s="169"/>
      <c r="I64" s="170"/>
      <c r="J64" s="171">
        <f>J188</f>
        <v>0</v>
      </c>
      <c r="K64" s="172"/>
    </row>
    <row r="65" spans="2:11" s="9" customFormat="1" ht="19.899999999999999" customHeight="1">
      <c r="B65" s="166"/>
      <c r="C65" s="167"/>
      <c r="D65" s="168" t="s">
        <v>14857</v>
      </c>
      <c r="E65" s="169"/>
      <c r="F65" s="169"/>
      <c r="G65" s="169"/>
      <c r="H65" s="169"/>
      <c r="I65" s="170"/>
      <c r="J65" s="171">
        <f>J197</f>
        <v>0</v>
      </c>
      <c r="K65" s="172"/>
    </row>
    <row r="66" spans="2:11" s="9" customFormat="1" ht="19.899999999999999" customHeight="1">
      <c r="B66" s="166"/>
      <c r="C66" s="167"/>
      <c r="D66" s="168" t="s">
        <v>14858</v>
      </c>
      <c r="E66" s="169"/>
      <c r="F66" s="169"/>
      <c r="G66" s="169"/>
      <c r="H66" s="169"/>
      <c r="I66" s="170"/>
      <c r="J66" s="171">
        <f>J206</f>
        <v>0</v>
      </c>
      <c r="K66" s="172"/>
    </row>
    <row r="67" spans="2:11" s="9" customFormat="1" ht="19.899999999999999" customHeight="1">
      <c r="B67" s="166"/>
      <c r="C67" s="167"/>
      <c r="D67" s="168" t="s">
        <v>14859</v>
      </c>
      <c r="E67" s="169"/>
      <c r="F67" s="169"/>
      <c r="G67" s="169"/>
      <c r="H67" s="169"/>
      <c r="I67" s="170"/>
      <c r="J67" s="171">
        <f>J215</f>
        <v>0</v>
      </c>
      <c r="K67" s="172"/>
    </row>
    <row r="68" spans="2:11" s="9" customFormat="1" ht="19.899999999999999" customHeight="1">
      <c r="B68" s="166"/>
      <c r="C68" s="167"/>
      <c r="D68" s="168" t="s">
        <v>14860</v>
      </c>
      <c r="E68" s="169"/>
      <c r="F68" s="169"/>
      <c r="G68" s="169"/>
      <c r="H68" s="169"/>
      <c r="I68" s="170"/>
      <c r="J68" s="171">
        <f>J224</f>
        <v>0</v>
      </c>
      <c r="K68" s="172"/>
    </row>
    <row r="69" spans="2:11" s="9" customFormat="1" ht="19.899999999999999" customHeight="1">
      <c r="B69" s="166"/>
      <c r="C69" s="167"/>
      <c r="D69" s="168" t="s">
        <v>14860</v>
      </c>
      <c r="E69" s="169"/>
      <c r="F69" s="169"/>
      <c r="G69" s="169"/>
      <c r="H69" s="169"/>
      <c r="I69" s="170"/>
      <c r="J69" s="171">
        <f>J226</f>
        <v>0</v>
      </c>
      <c r="K69" s="172"/>
    </row>
    <row r="70" spans="2:11" s="9" customFormat="1" ht="19.899999999999999" customHeight="1">
      <c r="B70" s="166"/>
      <c r="C70" s="167"/>
      <c r="D70" s="168" t="s">
        <v>14861</v>
      </c>
      <c r="E70" s="169"/>
      <c r="F70" s="169"/>
      <c r="G70" s="169"/>
      <c r="H70" s="169"/>
      <c r="I70" s="170"/>
      <c r="J70" s="171">
        <f>J228</f>
        <v>0</v>
      </c>
      <c r="K70" s="172"/>
    </row>
    <row r="71" spans="2:11" s="9" customFormat="1" ht="19.899999999999999" customHeight="1">
      <c r="B71" s="166"/>
      <c r="C71" s="167"/>
      <c r="D71" s="168" t="s">
        <v>14862</v>
      </c>
      <c r="E71" s="169"/>
      <c r="F71" s="169"/>
      <c r="G71" s="169"/>
      <c r="H71" s="169"/>
      <c r="I71" s="170"/>
      <c r="J71" s="171">
        <f>J236</f>
        <v>0</v>
      </c>
      <c r="K71" s="172"/>
    </row>
    <row r="72" spans="2:11" s="9" customFormat="1" ht="19.899999999999999" customHeight="1">
      <c r="B72" s="166"/>
      <c r="C72" s="167"/>
      <c r="D72" s="168" t="s">
        <v>14863</v>
      </c>
      <c r="E72" s="169"/>
      <c r="F72" s="169"/>
      <c r="G72" s="169"/>
      <c r="H72" s="169"/>
      <c r="I72" s="170"/>
      <c r="J72" s="171">
        <f>J240</f>
        <v>0</v>
      </c>
      <c r="K72" s="172"/>
    </row>
    <row r="73" spans="2:11" s="9" customFormat="1" ht="19.899999999999999" customHeight="1">
      <c r="B73" s="166"/>
      <c r="C73" s="167"/>
      <c r="D73" s="168" t="s">
        <v>14864</v>
      </c>
      <c r="E73" s="169"/>
      <c r="F73" s="169"/>
      <c r="G73" s="169"/>
      <c r="H73" s="169"/>
      <c r="I73" s="170"/>
      <c r="J73" s="171">
        <f>J248</f>
        <v>0</v>
      </c>
      <c r="K73" s="172"/>
    </row>
    <row r="74" spans="2:11" s="9" customFormat="1" ht="19.899999999999999" customHeight="1">
      <c r="B74" s="166"/>
      <c r="C74" s="167"/>
      <c r="D74" s="168" t="s">
        <v>14865</v>
      </c>
      <c r="E74" s="169"/>
      <c r="F74" s="169"/>
      <c r="G74" s="169"/>
      <c r="H74" s="169"/>
      <c r="I74" s="170"/>
      <c r="J74" s="171">
        <f>J256</f>
        <v>0</v>
      </c>
      <c r="K74" s="172"/>
    </row>
    <row r="75" spans="2:11" s="9" customFormat="1" ht="19.899999999999999" customHeight="1">
      <c r="B75" s="166"/>
      <c r="C75" s="167"/>
      <c r="D75" s="168" t="s">
        <v>14866</v>
      </c>
      <c r="E75" s="169"/>
      <c r="F75" s="169"/>
      <c r="G75" s="169"/>
      <c r="H75" s="169"/>
      <c r="I75" s="170"/>
      <c r="J75" s="171">
        <f>J264</f>
        <v>0</v>
      </c>
      <c r="K75" s="172"/>
    </row>
    <row r="76" spans="2:11" s="9" customFormat="1" ht="19.899999999999999" customHeight="1">
      <c r="B76" s="166"/>
      <c r="C76" s="167"/>
      <c r="D76" s="168" t="s">
        <v>14867</v>
      </c>
      <c r="E76" s="169"/>
      <c r="F76" s="169"/>
      <c r="G76" s="169"/>
      <c r="H76" s="169"/>
      <c r="I76" s="170"/>
      <c r="J76" s="171">
        <f>J272</f>
        <v>0</v>
      </c>
      <c r="K76" s="172"/>
    </row>
    <row r="77" spans="2:11" s="9" customFormat="1" ht="19.899999999999999" customHeight="1">
      <c r="B77" s="166"/>
      <c r="C77" s="167"/>
      <c r="D77" s="168" t="s">
        <v>14868</v>
      </c>
      <c r="E77" s="169"/>
      <c r="F77" s="169"/>
      <c r="G77" s="169"/>
      <c r="H77" s="169"/>
      <c r="I77" s="170"/>
      <c r="J77" s="171">
        <f>J279</f>
        <v>0</v>
      </c>
      <c r="K77" s="172"/>
    </row>
    <row r="78" spans="2:11" s="9" customFormat="1" ht="19.899999999999999" customHeight="1">
      <c r="B78" s="166"/>
      <c r="C78" s="167"/>
      <c r="D78" s="168" t="s">
        <v>14869</v>
      </c>
      <c r="E78" s="169"/>
      <c r="F78" s="169"/>
      <c r="G78" s="169"/>
      <c r="H78" s="169"/>
      <c r="I78" s="170"/>
      <c r="J78" s="171">
        <f>J286</f>
        <v>0</v>
      </c>
      <c r="K78" s="172"/>
    </row>
    <row r="79" spans="2:11" s="9" customFormat="1" ht="19.899999999999999" customHeight="1">
      <c r="B79" s="166"/>
      <c r="C79" s="167"/>
      <c r="D79" s="168" t="s">
        <v>14870</v>
      </c>
      <c r="E79" s="169"/>
      <c r="F79" s="169"/>
      <c r="G79" s="169"/>
      <c r="H79" s="169"/>
      <c r="I79" s="170"/>
      <c r="J79" s="171">
        <f>J293</f>
        <v>0</v>
      </c>
      <c r="K79" s="172"/>
    </row>
    <row r="80" spans="2:11" s="9" customFormat="1" ht="19.899999999999999" customHeight="1">
      <c r="B80" s="166"/>
      <c r="C80" s="167"/>
      <c r="D80" s="168" t="s">
        <v>14871</v>
      </c>
      <c r="E80" s="169"/>
      <c r="F80" s="169"/>
      <c r="G80" s="169"/>
      <c r="H80" s="169"/>
      <c r="I80" s="170"/>
      <c r="J80" s="171">
        <f>J301</f>
        <v>0</v>
      </c>
      <c r="K80" s="172"/>
    </row>
    <row r="81" spans="2:11" s="9" customFormat="1" ht="19.899999999999999" customHeight="1">
      <c r="B81" s="166"/>
      <c r="C81" s="167"/>
      <c r="D81" s="168" t="s">
        <v>14872</v>
      </c>
      <c r="E81" s="169"/>
      <c r="F81" s="169"/>
      <c r="G81" s="169"/>
      <c r="H81" s="169"/>
      <c r="I81" s="170"/>
      <c r="J81" s="171">
        <f>J304</f>
        <v>0</v>
      </c>
      <c r="K81" s="172"/>
    </row>
    <row r="82" spans="2:11" s="9" customFormat="1" ht="19.899999999999999" customHeight="1">
      <c r="B82" s="166"/>
      <c r="C82" s="167"/>
      <c r="D82" s="168" t="s">
        <v>14873</v>
      </c>
      <c r="E82" s="169"/>
      <c r="F82" s="169"/>
      <c r="G82" s="169"/>
      <c r="H82" s="169"/>
      <c r="I82" s="170"/>
      <c r="J82" s="171">
        <f>J310</f>
        <v>0</v>
      </c>
      <c r="K82" s="172"/>
    </row>
    <row r="83" spans="2:11" s="9" customFormat="1" ht="19.899999999999999" customHeight="1">
      <c r="B83" s="166"/>
      <c r="C83" s="167"/>
      <c r="D83" s="168" t="s">
        <v>14874</v>
      </c>
      <c r="E83" s="169"/>
      <c r="F83" s="169"/>
      <c r="G83" s="169"/>
      <c r="H83" s="169"/>
      <c r="I83" s="170"/>
      <c r="J83" s="171">
        <f>J315</f>
        <v>0</v>
      </c>
      <c r="K83" s="172"/>
    </row>
    <row r="84" spans="2:11" s="9" customFormat="1" ht="19.899999999999999" customHeight="1">
      <c r="B84" s="166"/>
      <c r="C84" s="167"/>
      <c r="D84" s="168" t="s">
        <v>14875</v>
      </c>
      <c r="E84" s="169"/>
      <c r="F84" s="169"/>
      <c r="G84" s="169"/>
      <c r="H84" s="169"/>
      <c r="I84" s="170"/>
      <c r="J84" s="171">
        <f>J323</f>
        <v>0</v>
      </c>
      <c r="K84" s="172"/>
    </row>
    <row r="85" spans="2:11" s="9" customFormat="1" ht="19.899999999999999" customHeight="1">
      <c r="B85" s="166"/>
      <c r="C85" s="167"/>
      <c r="D85" s="168" t="s">
        <v>14876</v>
      </c>
      <c r="E85" s="169"/>
      <c r="F85" s="169"/>
      <c r="G85" s="169"/>
      <c r="H85" s="169"/>
      <c r="I85" s="170"/>
      <c r="J85" s="171">
        <f>J329</f>
        <v>0</v>
      </c>
      <c r="K85" s="172"/>
    </row>
    <row r="86" spans="2:11" s="9" customFormat="1" ht="19.899999999999999" customHeight="1">
      <c r="B86" s="166"/>
      <c r="C86" s="167"/>
      <c r="D86" s="168" t="s">
        <v>14877</v>
      </c>
      <c r="E86" s="169"/>
      <c r="F86" s="169"/>
      <c r="G86" s="169"/>
      <c r="H86" s="169"/>
      <c r="I86" s="170"/>
      <c r="J86" s="171">
        <f>J336</f>
        <v>0</v>
      </c>
      <c r="K86" s="172"/>
    </row>
    <row r="87" spans="2:11" s="9" customFormat="1" ht="19.899999999999999" customHeight="1">
      <c r="B87" s="166"/>
      <c r="C87" s="167"/>
      <c r="D87" s="168" t="s">
        <v>14878</v>
      </c>
      <c r="E87" s="169"/>
      <c r="F87" s="169"/>
      <c r="G87" s="169"/>
      <c r="H87" s="169"/>
      <c r="I87" s="170"/>
      <c r="J87" s="171">
        <f>J343</f>
        <v>0</v>
      </c>
      <c r="K87" s="172"/>
    </row>
    <row r="88" spans="2:11" s="9" customFormat="1" ht="19.899999999999999" customHeight="1">
      <c r="B88" s="166"/>
      <c r="C88" s="167"/>
      <c r="D88" s="168" t="s">
        <v>14879</v>
      </c>
      <c r="E88" s="169"/>
      <c r="F88" s="169"/>
      <c r="G88" s="169"/>
      <c r="H88" s="169"/>
      <c r="I88" s="170"/>
      <c r="J88" s="171">
        <f>J350</f>
        <v>0</v>
      </c>
      <c r="K88" s="172"/>
    </row>
    <row r="89" spans="2:11" s="9" customFormat="1" ht="19.899999999999999" customHeight="1">
      <c r="B89" s="166"/>
      <c r="C89" s="167"/>
      <c r="D89" s="168" t="s">
        <v>14880</v>
      </c>
      <c r="E89" s="169"/>
      <c r="F89" s="169"/>
      <c r="G89" s="169"/>
      <c r="H89" s="169"/>
      <c r="I89" s="170"/>
      <c r="J89" s="171">
        <f>J357</f>
        <v>0</v>
      </c>
      <c r="K89" s="172"/>
    </row>
    <row r="90" spans="2:11" s="9" customFormat="1" ht="19.899999999999999" customHeight="1">
      <c r="B90" s="166"/>
      <c r="C90" s="167"/>
      <c r="D90" s="168" t="s">
        <v>14881</v>
      </c>
      <c r="E90" s="169"/>
      <c r="F90" s="169"/>
      <c r="G90" s="169"/>
      <c r="H90" s="169"/>
      <c r="I90" s="170"/>
      <c r="J90" s="171">
        <f>J364</f>
        <v>0</v>
      </c>
      <c r="K90" s="172"/>
    </row>
    <row r="91" spans="2:11" s="9" customFormat="1" ht="19.899999999999999" customHeight="1">
      <c r="B91" s="166"/>
      <c r="C91" s="167"/>
      <c r="D91" s="168" t="s">
        <v>14882</v>
      </c>
      <c r="E91" s="169"/>
      <c r="F91" s="169"/>
      <c r="G91" s="169"/>
      <c r="H91" s="169"/>
      <c r="I91" s="170"/>
      <c r="J91" s="171">
        <f>J372</f>
        <v>0</v>
      </c>
      <c r="K91" s="172"/>
    </row>
    <row r="92" spans="2:11" s="9" customFormat="1" ht="19.899999999999999" customHeight="1">
      <c r="B92" s="166"/>
      <c r="C92" s="167"/>
      <c r="D92" s="168" t="s">
        <v>14883</v>
      </c>
      <c r="E92" s="169"/>
      <c r="F92" s="169"/>
      <c r="G92" s="169"/>
      <c r="H92" s="169"/>
      <c r="I92" s="170"/>
      <c r="J92" s="171">
        <f>J381</f>
        <v>0</v>
      </c>
      <c r="K92" s="172"/>
    </row>
    <row r="93" spans="2:11" s="9" customFormat="1" ht="19.899999999999999" customHeight="1">
      <c r="B93" s="166"/>
      <c r="C93" s="167"/>
      <c r="D93" s="168" t="s">
        <v>14884</v>
      </c>
      <c r="E93" s="169"/>
      <c r="F93" s="169"/>
      <c r="G93" s="169"/>
      <c r="H93" s="169"/>
      <c r="I93" s="170"/>
      <c r="J93" s="171">
        <f>J388</f>
        <v>0</v>
      </c>
      <c r="K93" s="172"/>
    </row>
    <row r="94" spans="2:11" s="9" customFormat="1" ht="19.899999999999999" customHeight="1">
      <c r="B94" s="166"/>
      <c r="C94" s="167"/>
      <c r="D94" s="168" t="s">
        <v>14885</v>
      </c>
      <c r="E94" s="169"/>
      <c r="F94" s="169"/>
      <c r="G94" s="169"/>
      <c r="H94" s="169"/>
      <c r="I94" s="170"/>
      <c r="J94" s="171">
        <f>J395</f>
        <v>0</v>
      </c>
      <c r="K94" s="172"/>
    </row>
    <row r="95" spans="2:11" s="9" customFormat="1" ht="19.899999999999999" customHeight="1">
      <c r="B95" s="166"/>
      <c r="C95" s="167"/>
      <c r="D95" s="168" t="s">
        <v>14886</v>
      </c>
      <c r="E95" s="169"/>
      <c r="F95" s="169"/>
      <c r="G95" s="169"/>
      <c r="H95" s="169"/>
      <c r="I95" s="170"/>
      <c r="J95" s="171">
        <f>J398</f>
        <v>0</v>
      </c>
      <c r="K95" s="172"/>
    </row>
    <row r="96" spans="2:11" s="9" customFormat="1" ht="19.899999999999999" customHeight="1">
      <c r="B96" s="166"/>
      <c r="C96" s="167"/>
      <c r="D96" s="168" t="s">
        <v>14887</v>
      </c>
      <c r="E96" s="169"/>
      <c r="F96" s="169"/>
      <c r="G96" s="169"/>
      <c r="H96" s="169"/>
      <c r="I96" s="170"/>
      <c r="J96" s="171">
        <f>J410</f>
        <v>0</v>
      </c>
      <c r="K96" s="172"/>
    </row>
    <row r="97" spans="2:11" s="9" customFormat="1" ht="19.899999999999999" customHeight="1">
      <c r="B97" s="166"/>
      <c r="C97" s="167"/>
      <c r="D97" s="168" t="s">
        <v>14888</v>
      </c>
      <c r="E97" s="169"/>
      <c r="F97" s="169"/>
      <c r="G97" s="169"/>
      <c r="H97" s="169"/>
      <c r="I97" s="170"/>
      <c r="J97" s="171">
        <f>J412</f>
        <v>0</v>
      </c>
      <c r="K97" s="172"/>
    </row>
    <row r="98" spans="2:11" s="9" customFormat="1" ht="19.899999999999999" customHeight="1">
      <c r="B98" s="166"/>
      <c r="C98" s="167"/>
      <c r="D98" s="168" t="s">
        <v>14889</v>
      </c>
      <c r="E98" s="169"/>
      <c r="F98" s="169"/>
      <c r="G98" s="169"/>
      <c r="H98" s="169"/>
      <c r="I98" s="170"/>
      <c r="J98" s="171">
        <f>J419</f>
        <v>0</v>
      </c>
      <c r="K98" s="172"/>
    </row>
    <row r="99" spans="2:11" s="9" customFormat="1" ht="19.899999999999999" customHeight="1">
      <c r="B99" s="166"/>
      <c r="C99" s="167"/>
      <c r="D99" s="168" t="s">
        <v>14890</v>
      </c>
      <c r="E99" s="169"/>
      <c r="F99" s="169"/>
      <c r="G99" s="169"/>
      <c r="H99" s="169"/>
      <c r="I99" s="170"/>
      <c r="J99" s="171">
        <f>J426</f>
        <v>0</v>
      </c>
      <c r="K99" s="172"/>
    </row>
    <row r="100" spans="2:11" s="9" customFormat="1" ht="19.899999999999999" customHeight="1">
      <c r="B100" s="166"/>
      <c r="C100" s="167"/>
      <c r="D100" s="168" t="s">
        <v>14891</v>
      </c>
      <c r="E100" s="169"/>
      <c r="F100" s="169"/>
      <c r="G100" s="169"/>
      <c r="H100" s="169"/>
      <c r="I100" s="170"/>
      <c r="J100" s="171">
        <f>J433</f>
        <v>0</v>
      </c>
      <c r="K100" s="172"/>
    </row>
    <row r="101" spans="2:11" s="9" customFormat="1" ht="19.899999999999999" customHeight="1">
      <c r="B101" s="166"/>
      <c r="C101" s="167"/>
      <c r="D101" s="168" t="s">
        <v>14892</v>
      </c>
      <c r="E101" s="169"/>
      <c r="F101" s="169"/>
      <c r="G101" s="169"/>
      <c r="H101" s="169"/>
      <c r="I101" s="170"/>
      <c r="J101" s="171">
        <f>J437</f>
        <v>0</v>
      </c>
      <c r="K101" s="172"/>
    </row>
    <row r="102" spans="2:11" s="9" customFormat="1" ht="19.899999999999999" customHeight="1">
      <c r="B102" s="166"/>
      <c r="C102" s="167"/>
      <c r="D102" s="168" t="s">
        <v>14893</v>
      </c>
      <c r="E102" s="169"/>
      <c r="F102" s="169"/>
      <c r="G102" s="169"/>
      <c r="H102" s="169"/>
      <c r="I102" s="170"/>
      <c r="J102" s="171">
        <f>J441</f>
        <v>0</v>
      </c>
      <c r="K102" s="172"/>
    </row>
    <row r="103" spans="2:11" s="9" customFormat="1" ht="19.899999999999999" customHeight="1">
      <c r="B103" s="166"/>
      <c r="C103" s="167"/>
      <c r="D103" s="168" t="s">
        <v>14894</v>
      </c>
      <c r="E103" s="169"/>
      <c r="F103" s="169"/>
      <c r="G103" s="169"/>
      <c r="H103" s="169"/>
      <c r="I103" s="170"/>
      <c r="J103" s="171">
        <f>J443</f>
        <v>0</v>
      </c>
      <c r="K103" s="172"/>
    </row>
    <row r="104" spans="2:11" s="9" customFormat="1" ht="19.899999999999999" customHeight="1">
      <c r="B104" s="166"/>
      <c r="C104" s="167"/>
      <c r="D104" s="168" t="s">
        <v>14895</v>
      </c>
      <c r="E104" s="169"/>
      <c r="F104" s="169"/>
      <c r="G104" s="169"/>
      <c r="H104" s="169"/>
      <c r="I104" s="170"/>
      <c r="J104" s="171">
        <f>J447</f>
        <v>0</v>
      </c>
      <c r="K104" s="172"/>
    </row>
    <row r="105" spans="2:11" s="9" customFormat="1" ht="19.899999999999999" customHeight="1">
      <c r="B105" s="166"/>
      <c r="C105" s="167"/>
      <c r="D105" s="168" t="s">
        <v>14896</v>
      </c>
      <c r="E105" s="169"/>
      <c r="F105" s="169"/>
      <c r="G105" s="169"/>
      <c r="H105" s="169"/>
      <c r="I105" s="170"/>
      <c r="J105" s="171">
        <f>J451</f>
        <v>0</v>
      </c>
      <c r="K105" s="172"/>
    </row>
    <row r="106" spans="2:11" s="9" customFormat="1" ht="19.899999999999999" customHeight="1">
      <c r="B106" s="166"/>
      <c r="C106" s="167"/>
      <c r="D106" s="168" t="s">
        <v>14897</v>
      </c>
      <c r="E106" s="169"/>
      <c r="F106" s="169"/>
      <c r="G106" s="169"/>
      <c r="H106" s="169"/>
      <c r="I106" s="170"/>
      <c r="J106" s="171">
        <f>J457</f>
        <v>0</v>
      </c>
      <c r="K106" s="172"/>
    </row>
    <row r="107" spans="2:11" s="9" customFormat="1" ht="19.899999999999999" customHeight="1">
      <c r="B107" s="166"/>
      <c r="C107" s="167"/>
      <c r="D107" s="168" t="s">
        <v>14898</v>
      </c>
      <c r="E107" s="169"/>
      <c r="F107" s="169"/>
      <c r="G107" s="169"/>
      <c r="H107" s="169"/>
      <c r="I107" s="170"/>
      <c r="J107" s="171">
        <f>J464</f>
        <v>0</v>
      </c>
      <c r="K107" s="172"/>
    </row>
    <row r="108" spans="2:11" s="9" customFormat="1" ht="19.899999999999999" customHeight="1">
      <c r="B108" s="166"/>
      <c r="C108" s="167"/>
      <c r="D108" s="168" t="s">
        <v>14899</v>
      </c>
      <c r="E108" s="169"/>
      <c r="F108" s="169"/>
      <c r="G108" s="169"/>
      <c r="H108" s="169"/>
      <c r="I108" s="170"/>
      <c r="J108" s="171">
        <f>J471</f>
        <v>0</v>
      </c>
      <c r="K108" s="172"/>
    </row>
    <row r="109" spans="2:11" s="9" customFormat="1" ht="19.899999999999999" customHeight="1">
      <c r="B109" s="166"/>
      <c r="C109" s="167"/>
      <c r="D109" s="168" t="s">
        <v>14900</v>
      </c>
      <c r="E109" s="169"/>
      <c r="F109" s="169"/>
      <c r="G109" s="169"/>
      <c r="H109" s="169"/>
      <c r="I109" s="170"/>
      <c r="J109" s="171">
        <f>J478</f>
        <v>0</v>
      </c>
      <c r="K109" s="172"/>
    </row>
    <row r="110" spans="2:11" s="9" customFormat="1" ht="19.899999999999999" customHeight="1">
      <c r="B110" s="166"/>
      <c r="C110" s="167"/>
      <c r="D110" s="168" t="s">
        <v>14901</v>
      </c>
      <c r="E110" s="169"/>
      <c r="F110" s="169"/>
      <c r="G110" s="169"/>
      <c r="H110" s="169"/>
      <c r="I110" s="170"/>
      <c r="J110" s="171">
        <f>J485</f>
        <v>0</v>
      </c>
      <c r="K110" s="172"/>
    </row>
    <row r="111" spans="2:11" s="9" customFormat="1" ht="19.899999999999999" customHeight="1">
      <c r="B111" s="166"/>
      <c r="C111" s="167"/>
      <c r="D111" s="168" t="s">
        <v>14902</v>
      </c>
      <c r="E111" s="169"/>
      <c r="F111" s="169"/>
      <c r="G111" s="169"/>
      <c r="H111" s="169"/>
      <c r="I111" s="170"/>
      <c r="J111" s="171">
        <f>J487</f>
        <v>0</v>
      </c>
      <c r="K111" s="172"/>
    </row>
    <row r="112" spans="2:11" s="9" customFormat="1" ht="19.899999999999999" customHeight="1">
      <c r="B112" s="166"/>
      <c r="C112" s="167"/>
      <c r="D112" s="168" t="s">
        <v>14903</v>
      </c>
      <c r="E112" s="169"/>
      <c r="F112" s="169"/>
      <c r="G112" s="169"/>
      <c r="H112" s="169"/>
      <c r="I112" s="170"/>
      <c r="J112" s="171">
        <f>J489</f>
        <v>0</v>
      </c>
      <c r="K112" s="172"/>
    </row>
    <row r="113" spans="2:11" s="9" customFormat="1" ht="19.899999999999999" customHeight="1">
      <c r="B113" s="166"/>
      <c r="C113" s="167"/>
      <c r="D113" s="168" t="s">
        <v>14904</v>
      </c>
      <c r="E113" s="169"/>
      <c r="F113" s="169"/>
      <c r="G113" s="169"/>
      <c r="H113" s="169"/>
      <c r="I113" s="170"/>
      <c r="J113" s="171">
        <f>J492</f>
        <v>0</v>
      </c>
      <c r="K113" s="172"/>
    </row>
    <row r="114" spans="2:11" s="9" customFormat="1" ht="19.899999999999999" customHeight="1">
      <c r="B114" s="166"/>
      <c r="C114" s="167"/>
      <c r="D114" s="168" t="s">
        <v>14905</v>
      </c>
      <c r="E114" s="169"/>
      <c r="F114" s="169"/>
      <c r="G114" s="169"/>
      <c r="H114" s="169"/>
      <c r="I114" s="170"/>
      <c r="J114" s="171">
        <f>J495</f>
        <v>0</v>
      </c>
      <c r="K114" s="172"/>
    </row>
    <row r="115" spans="2:11" s="9" customFormat="1" ht="19.899999999999999" customHeight="1">
      <c r="B115" s="166"/>
      <c r="C115" s="167"/>
      <c r="D115" s="168" t="s">
        <v>14906</v>
      </c>
      <c r="E115" s="169"/>
      <c r="F115" s="169"/>
      <c r="G115" s="169"/>
      <c r="H115" s="169"/>
      <c r="I115" s="170"/>
      <c r="J115" s="171">
        <f>J501</f>
        <v>0</v>
      </c>
      <c r="K115" s="172"/>
    </row>
    <row r="116" spans="2:11" s="9" customFormat="1" ht="19.899999999999999" customHeight="1">
      <c r="B116" s="166"/>
      <c r="C116" s="167"/>
      <c r="D116" s="168" t="s">
        <v>14907</v>
      </c>
      <c r="E116" s="169"/>
      <c r="F116" s="169"/>
      <c r="G116" s="169"/>
      <c r="H116" s="169"/>
      <c r="I116" s="170"/>
      <c r="J116" s="171">
        <f>J507</f>
        <v>0</v>
      </c>
      <c r="K116" s="172"/>
    </row>
    <row r="117" spans="2:11" s="9" customFormat="1" ht="19.899999999999999" customHeight="1">
      <c r="B117" s="166"/>
      <c r="C117" s="167"/>
      <c r="D117" s="168" t="s">
        <v>14908</v>
      </c>
      <c r="E117" s="169"/>
      <c r="F117" s="169"/>
      <c r="G117" s="169"/>
      <c r="H117" s="169"/>
      <c r="I117" s="170"/>
      <c r="J117" s="171">
        <f>J512</f>
        <v>0</v>
      </c>
      <c r="K117" s="172"/>
    </row>
    <row r="118" spans="2:11" s="9" customFormat="1" ht="19.899999999999999" customHeight="1">
      <c r="B118" s="166"/>
      <c r="C118" s="167"/>
      <c r="D118" s="168" t="s">
        <v>14909</v>
      </c>
      <c r="E118" s="169"/>
      <c r="F118" s="169"/>
      <c r="G118" s="169"/>
      <c r="H118" s="169"/>
      <c r="I118" s="170"/>
      <c r="J118" s="171">
        <f>J515</f>
        <v>0</v>
      </c>
      <c r="K118" s="172"/>
    </row>
    <row r="119" spans="2:11" s="9" customFormat="1" ht="19.899999999999999" customHeight="1">
      <c r="B119" s="166"/>
      <c r="C119" s="167"/>
      <c r="D119" s="168" t="s">
        <v>14910</v>
      </c>
      <c r="E119" s="169"/>
      <c r="F119" s="169"/>
      <c r="G119" s="169"/>
      <c r="H119" s="169"/>
      <c r="I119" s="170"/>
      <c r="J119" s="171">
        <f>J517</f>
        <v>0</v>
      </c>
      <c r="K119" s="172"/>
    </row>
    <row r="120" spans="2:11" s="9" customFormat="1" ht="19.899999999999999" customHeight="1">
      <c r="B120" s="166"/>
      <c r="C120" s="167"/>
      <c r="D120" s="168" t="s">
        <v>14911</v>
      </c>
      <c r="E120" s="169"/>
      <c r="F120" s="169"/>
      <c r="G120" s="169"/>
      <c r="H120" s="169"/>
      <c r="I120" s="170"/>
      <c r="J120" s="171">
        <f>J519</f>
        <v>0</v>
      </c>
      <c r="K120" s="172"/>
    </row>
    <row r="121" spans="2:11" s="9" customFormat="1" ht="19.899999999999999" customHeight="1">
      <c r="B121" s="166"/>
      <c r="C121" s="167"/>
      <c r="D121" s="168" t="s">
        <v>14912</v>
      </c>
      <c r="E121" s="169"/>
      <c r="F121" s="169"/>
      <c r="G121" s="169"/>
      <c r="H121" s="169"/>
      <c r="I121" s="170"/>
      <c r="J121" s="171">
        <f>J521</f>
        <v>0</v>
      </c>
      <c r="K121" s="172"/>
    </row>
    <row r="122" spans="2:11" s="9" customFormat="1" ht="19.899999999999999" customHeight="1">
      <c r="B122" s="166"/>
      <c r="C122" s="167"/>
      <c r="D122" s="168" t="s">
        <v>14913</v>
      </c>
      <c r="E122" s="169"/>
      <c r="F122" s="169"/>
      <c r="G122" s="169"/>
      <c r="H122" s="169"/>
      <c r="I122" s="170"/>
      <c r="J122" s="171">
        <f>J523</f>
        <v>0</v>
      </c>
      <c r="K122" s="172"/>
    </row>
    <row r="123" spans="2:11" s="9" customFormat="1" ht="19.899999999999999" customHeight="1">
      <c r="B123" s="166"/>
      <c r="C123" s="167"/>
      <c r="D123" s="168" t="s">
        <v>14914</v>
      </c>
      <c r="E123" s="169"/>
      <c r="F123" s="169"/>
      <c r="G123" s="169"/>
      <c r="H123" s="169"/>
      <c r="I123" s="170"/>
      <c r="J123" s="171">
        <f>J529</f>
        <v>0</v>
      </c>
      <c r="K123" s="172"/>
    </row>
    <row r="124" spans="2:11" s="9" customFormat="1" ht="19.899999999999999" customHeight="1">
      <c r="B124" s="166"/>
      <c r="C124" s="167"/>
      <c r="D124" s="168" t="s">
        <v>14915</v>
      </c>
      <c r="E124" s="169"/>
      <c r="F124" s="169"/>
      <c r="G124" s="169"/>
      <c r="H124" s="169"/>
      <c r="I124" s="170"/>
      <c r="J124" s="171">
        <f>J532</f>
        <v>0</v>
      </c>
      <c r="K124" s="172"/>
    </row>
    <row r="125" spans="2:11" s="9" customFormat="1" ht="19.899999999999999" customHeight="1">
      <c r="B125" s="166"/>
      <c r="C125" s="167"/>
      <c r="D125" s="168" t="s">
        <v>14916</v>
      </c>
      <c r="E125" s="169"/>
      <c r="F125" s="169"/>
      <c r="G125" s="169"/>
      <c r="H125" s="169"/>
      <c r="I125" s="170"/>
      <c r="J125" s="171">
        <f>J536</f>
        <v>0</v>
      </c>
      <c r="K125" s="172"/>
    </row>
    <row r="126" spans="2:11" s="8" customFormat="1" ht="24.95" customHeight="1">
      <c r="B126" s="159"/>
      <c r="C126" s="160"/>
      <c r="D126" s="161" t="s">
        <v>14917</v>
      </c>
      <c r="E126" s="162"/>
      <c r="F126" s="162"/>
      <c r="G126" s="162"/>
      <c r="H126" s="162"/>
      <c r="I126" s="163"/>
      <c r="J126" s="164">
        <f>J538</f>
        <v>0</v>
      </c>
      <c r="K126" s="165"/>
    </row>
    <row r="127" spans="2:11" s="9" customFormat="1" ht="19.899999999999999" customHeight="1">
      <c r="B127" s="166"/>
      <c r="C127" s="167"/>
      <c r="D127" s="168" t="s">
        <v>14918</v>
      </c>
      <c r="E127" s="169"/>
      <c r="F127" s="169"/>
      <c r="G127" s="169"/>
      <c r="H127" s="169"/>
      <c r="I127" s="170"/>
      <c r="J127" s="171">
        <f>J540</f>
        <v>0</v>
      </c>
      <c r="K127" s="172"/>
    </row>
    <row r="128" spans="2:11" s="9" customFormat="1" ht="19.899999999999999" customHeight="1">
      <c r="B128" s="166"/>
      <c r="C128" s="167"/>
      <c r="D128" s="168" t="s">
        <v>14919</v>
      </c>
      <c r="E128" s="169"/>
      <c r="F128" s="169"/>
      <c r="G128" s="169"/>
      <c r="H128" s="169"/>
      <c r="I128" s="170"/>
      <c r="J128" s="171">
        <f>J544</f>
        <v>0</v>
      </c>
      <c r="K128" s="172"/>
    </row>
    <row r="129" spans="2:11" s="9" customFormat="1" ht="19.899999999999999" customHeight="1">
      <c r="B129" s="166"/>
      <c r="C129" s="167"/>
      <c r="D129" s="168" t="s">
        <v>14920</v>
      </c>
      <c r="E129" s="169"/>
      <c r="F129" s="169"/>
      <c r="G129" s="169"/>
      <c r="H129" s="169"/>
      <c r="I129" s="170"/>
      <c r="J129" s="171">
        <f>J546</f>
        <v>0</v>
      </c>
      <c r="K129" s="172"/>
    </row>
    <row r="130" spans="2:11" s="9" customFormat="1" ht="19.899999999999999" customHeight="1">
      <c r="B130" s="166"/>
      <c r="C130" s="167"/>
      <c r="D130" s="168" t="s">
        <v>14921</v>
      </c>
      <c r="E130" s="169"/>
      <c r="F130" s="169"/>
      <c r="G130" s="169"/>
      <c r="H130" s="169"/>
      <c r="I130" s="170"/>
      <c r="J130" s="171">
        <f>J548</f>
        <v>0</v>
      </c>
      <c r="K130" s="172"/>
    </row>
    <row r="131" spans="2:11" s="9" customFormat="1" ht="19.899999999999999" customHeight="1">
      <c r="B131" s="166"/>
      <c r="C131" s="167"/>
      <c r="D131" s="168" t="s">
        <v>14922</v>
      </c>
      <c r="E131" s="169"/>
      <c r="F131" s="169"/>
      <c r="G131" s="169"/>
      <c r="H131" s="169"/>
      <c r="I131" s="170"/>
      <c r="J131" s="171">
        <f>J552</f>
        <v>0</v>
      </c>
      <c r="K131" s="172"/>
    </row>
    <row r="132" spans="2:11" s="9" customFormat="1" ht="19.899999999999999" customHeight="1">
      <c r="B132" s="166"/>
      <c r="C132" s="167"/>
      <c r="D132" s="168" t="s">
        <v>14923</v>
      </c>
      <c r="E132" s="169"/>
      <c r="F132" s="169"/>
      <c r="G132" s="169"/>
      <c r="H132" s="169"/>
      <c r="I132" s="170"/>
      <c r="J132" s="171">
        <f>J559</f>
        <v>0</v>
      </c>
      <c r="K132" s="172"/>
    </row>
    <row r="133" spans="2:11" s="9" customFormat="1" ht="19.899999999999999" customHeight="1">
      <c r="B133" s="166"/>
      <c r="C133" s="167"/>
      <c r="D133" s="168" t="s">
        <v>14924</v>
      </c>
      <c r="E133" s="169"/>
      <c r="F133" s="169"/>
      <c r="G133" s="169"/>
      <c r="H133" s="169"/>
      <c r="I133" s="170"/>
      <c r="J133" s="171">
        <f>J566</f>
        <v>0</v>
      </c>
      <c r="K133" s="172"/>
    </row>
    <row r="134" spans="2:11" s="9" customFormat="1" ht="19.899999999999999" customHeight="1">
      <c r="B134" s="166"/>
      <c r="C134" s="167"/>
      <c r="D134" s="168" t="s">
        <v>14925</v>
      </c>
      <c r="E134" s="169"/>
      <c r="F134" s="169"/>
      <c r="G134" s="169"/>
      <c r="H134" s="169"/>
      <c r="I134" s="170"/>
      <c r="J134" s="171">
        <f>J572</f>
        <v>0</v>
      </c>
      <c r="K134" s="172"/>
    </row>
    <row r="135" spans="2:11" s="9" customFormat="1" ht="19.899999999999999" customHeight="1">
      <c r="B135" s="166"/>
      <c r="C135" s="167"/>
      <c r="D135" s="168" t="s">
        <v>14926</v>
      </c>
      <c r="E135" s="169"/>
      <c r="F135" s="169"/>
      <c r="G135" s="169"/>
      <c r="H135" s="169"/>
      <c r="I135" s="170"/>
      <c r="J135" s="171">
        <f>J575</f>
        <v>0</v>
      </c>
      <c r="K135" s="172"/>
    </row>
    <row r="136" spans="2:11" s="9" customFormat="1" ht="19.899999999999999" customHeight="1">
      <c r="B136" s="166"/>
      <c r="C136" s="167"/>
      <c r="D136" s="168" t="s">
        <v>14927</v>
      </c>
      <c r="E136" s="169"/>
      <c r="F136" s="169"/>
      <c r="G136" s="169"/>
      <c r="H136" s="169"/>
      <c r="I136" s="170"/>
      <c r="J136" s="171">
        <f>J579</f>
        <v>0</v>
      </c>
      <c r="K136" s="172"/>
    </row>
    <row r="137" spans="2:11" s="9" customFormat="1" ht="19.899999999999999" customHeight="1">
      <c r="B137" s="166"/>
      <c r="C137" s="167"/>
      <c r="D137" s="168" t="s">
        <v>14928</v>
      </c>
      <c r="E137" s="169"/>
      <c r="F137" s="169"/>
      <c r="G137" s="169"/>
      <c r="H137" s="169"/>
      <c r="I137" s="170"/>
      <c r="J137" s="171">
        <f>J586</f>
        <v>0</v>
      </c>
      <c r="K137" s="172"/>
    </row>
    <row r="138" spans="2:11" s="9" customFormat="1" ht="19.899999999999999" customHeight="1">
      <c r="B138" s="166"/>
      <c r="C138" s="167"/>
      <c r="D138" s="168" t="s">
        <v>14929</v>
      </c>
      <c r="E138" s="169"/>
      <c r="F138" s="169"/>
      <c r="G138" s="169"/>
      <c r="H138" s="169"/>
      <c r="I138" s="170"/>
      <c r="J138" s="171">
        <f>J597</f>
        <v>0</v>
      </c>
      <c r="K138" s="172"/>
    </row>
    <row r="139" spans="2:11" s="9" customFormat="1" ht="19.899999999999999" customHeight="1">
      <c r="B139" s="166"/>
      <c r="C139" s="167"/>
      <c r="D139" s="168" t="s">
        <v>14930</v>
      </c>
      <c r="E139" s="169"/>
      <c r="F139" s="169"/>
      <c r="G139" s="169"/>
      <c r="H139" s="169"/>
      <c r="I139" s="170"/>
      <c r="J139" s="171">
        <f>J601</f>
        <v>0</v>
      </c>
      <c r="K139" s="172"/>
    </row>
    <row r="140" spans="2:11" s="9" customFormat="1" ht="19.899999999999999" customHeight="1">
      <c r="B140" s="166"/>
      <c r="C140" s="167"/>
      <c r="D140" s="168" t="s">
        <v>14931</v>
      </c>
      <c r="E140" s="169"/>
      <c r="F140" s="169"/>
      <c r="G140" s="169"/>
      <c r="H140" s="169"/>
      <c r="I140" s="170"/>
      <c r="J140" s="171">
        <f>J605</f>
        <v>0</v>
      </c>
      <c r="K140" s="172"/>
    </row>
    <row r="141" spans="2:11" s="9" customFormat="1" ht="19.899999999999999" customHeight="1">
      <c r="B141" s="166"/>
      <c r="C141" s="167"/>
      <c r="D141" s="168" t="s">
        <v>14932</v>
      </c>
      <c r="E141" s="169"/>
      <c r="F141" s="169"/>
      <c r="G141" s="169"/>
      <c r="H141" s="169"/>
      <c r="I141" s="170"/>
      <c r="J141" s="171">
        <f>J612</f>
        <v>0</v>
      </c>
      <c r="K141" s="172"/>
    </row>
    <row r="142" spans="2:11" s="9" customFormat="1" ht="19.899999999999999" customHeight="1">
      <c r="B142" s="166"/>
      <c r="C142" s="167"/>
      <c r="D142" s="168" t="s">
        <v>14933</v>
      </c>
      <c r="E142" s="169"/>
      <c r="F142" s="169"/>
      <c r="G142" s="169"/>
      <c r="H142" s="169"/>
      <c r="I142" s="170"/>
      <c r="J142" s="171">
        <f>J621</f>
        <v>0</v>
      </c>
      <c r="K142" s="172"/>
    </row>
    <row r="143" spans="2:11" s="9" customFormat="1" ht="19.899999999999999" customHeight="1">
      <c r="B143" s="166"/>
      <c r="C143" s="167"/>
      <c r="D143" s="168" t="s">
        <v>14934</v>
      </c>
      <c r="E143" s="169"/>
      <c r="F143" s="169"/>
      <c r="G143" s="169"/>
      <c r="H143" s="169"/>
      <c r="I143" s="170"/>
      <c r="J143" s="171">
        <f>J623</f>
        <v>0</v>
      </c>
      <c r="K143" s="172"/>
    </row>
    <row r="144" spans="2:11" s="9" customFormat="1" ht="19.899999999999999" customHeight="1">
      <c r="B144" s="166"/>
      <c r="C144" s="167"/>
      <c r="D144" s="168" t="s">
        <v>14931</v>
      </c>
      <c r="E144" s="169"/>
      <c r="F144" s="169"/>
      <c r="G144" s="169"/>
      <c r="H144" s="169"/>
      <c r="I144" s="170"/>
      <c r="J144" s="171">
        <f>J625</f>
        <v>0</v>
      </c>
      <c r="K144" s="172"/>
    </row>
    <row r="145" spans="2:12" s="9" customFormat="1" ht="19.899999999999999" customHeight="1">
      <c r="B145" s="166"/>
      <c r="C145" s="167"/>
      <c r="D145" s="168" t="s">
        <v>14935</v>
      </c>
      <c r="E145" s="169"/>
      <c r="F145" s="169"/>
      <c r="G145" s="169"/>
      <c r="H145" s="169"/>
      <c r="I145" s="170"/>
      <c r="J145" s="171">
        <f>J628</f>
        <v>0</v>
      </c>
      <c r="K145" s="172"/>
    </row>
    <row r="146" spans="2:12" s="9" customFormat="1" ht="19.899999999999999" customHeight="1">
      <c r="B146" s="166"/>
      <c r="C146" s="167"/>
      <c r="D146" s="168" t="s">
        <v>14936</v>
      </c>
      <c r="E146" s="169"/>
      <c r="F146" s="169"/>
      <c r="G146" s="169"/>
      <c r="H146" s="169"/>
      <c r="I146" s="170"/>
      <c r="J146" s="171">
        <f>J631</f>
        <v>0</v>
      </c>
      <c r="K146" s="172"/>
    </row>
    <row r="147" spans="2:12" s="9" customFormat="1" ht="19.899999999999999" customHeight="1">
      <c r="B147" s="166"/>
      <c r="C147" s="167"/>
      <c r="D147" s="168" t="s">
        <v>14937</v>
      </c>
      <c r="E147" s="169"/>
      <c r="F147" s="169"/>
      <c r="G147" s="169"/>
      <c r="H147" s="169"/>
      <c r="I147" s="170"/>
      <c r="J147" s="171">
        <f>J634</f>
        <v>0</v>
      </c>
      <c r="K147" s="172"/>
    </row>
    <row r="148" spans="2:12" s="9" customFormat="1" ht="19.899999999999999" customHeight="1">
      <c r="B148" s="166"/>
      <c r="C148" s="167"/>
      <c r="D148" s="168" t="s">
        <v>14938</v>
      </c>
      <c r="E148" s="169"/>
      <c r="F148" s="169"/>
      <c r="G148" s="169"/>
      <c r="H148" s="169"/>
      <c r="I148" s="170"/>
      <c r="J148" s="171">
        <f>J637</f>
        <v>0</v>
      </c>
      <c r="K148" s="172"/>
    </row>
    <row r="149" spans="2:12" s="9" customFormat="1" ht="19.899999999999999" customHeight="1">
      <c r="B149" s="166"/>
      <c r="C149" s="167"/>
      <c r="D149" s="168" t="s">
        <v>14939</v>
      </c>
      <c r="E149" s="169"/>
      <c r="F149" s="169"/>
      <c r="G149" s="169"/>
      <c r="H149" s="169"/>
      <c r="I149" s="170"/>
      <c r="J149" s="171">
        <f>J640</f>
        <v>0</v>
      </c>
      <c r="K149" s="172"/>
    </row>
    <row r="150" spans="2:12" s="1" customFormat="1" ht="21.75" customHeight="1">
      <c r="B150" s="42"/>
      <c r="C150" s="43"/>
      <c r="D150" s="43"/>
      <c r="E150" s="43"/>
      <c r="F150" s="43"/>
      <c r="G150" s="43"/>
      <c r="H150" s="43"/>
      <c r="I150" s="128"/>
      <c r="J150" s="43"/>
      <c r="K150" s="46"/>
    </row>
    <row r="151" spans="2:12" s="1" customFormat="1" ht="6.95" customHeight="1">
      <c r="B151" s="57"/>
      <c r="C151" s="58"/>
      <c r="D151" s="58"/>
      <c r="E151" s="58"/>
      <c r="F151" s="58"/>
      <c r="G151" s="58"/>
      <c r="H151" s="58"/>
      <c r="I151" s="149"/>
      <c r="J151" s="58"/>
      <c r="K151" s="59"/>
    </row>
    <row r="155" spans="2:12" s="1" customFormat="1" ht="6.95" customHeight="1">
      <c r="B155" s="60"/>
      <c r="C155" s="61"/>
      <c r="D155" s="61"/>
      <c r="E155" s="61"/>
      <c r="F155" s="61"/>
      <c r="G155" s="61"/>
      <c r="H155" s="61"/>
      <c r="I155" s="152"/>
      <c r="J155" s="61"/>
      <c r="K155" s="61"/>
      <c r="L155" s="62"/>
    </row>
    <row r="156" spans="2:12" s="1" customFormat="1" ht="36.950000000000003" customHeight="1">
      <c r="B156" s="42"/>
      <c r="C156" s="63" t="s">
        <v>292</v>
      </c>
      <c r="D156" s="64"/>
      <c r="E156" s="64"/>
      <c r="F156" s="64"/>
      <c r="G156" s="64"/>
      <c r="H156" s="64"/>
      <c r="I156" s="173"/>
      <c r="J156" s="64"/>
      <c r="K156" s="64"/>
      <c r="L156" s="62"/>
    </row>
    <row r="157" spans="2:12" s="1" customFormat="1" ht="6.95" customHeight="1">
      <c r="B157" s="42"/>
      <c r="C157" s="64"/>
      <c r="D157" s="64"/>
      <c r="E157" s="64"/>
      <c r="F157" s="64"/>
      <c r="G157" s="64"/>
      <c r="H157" s="64"/>
      <c r="I157" s="173"/>
      <c r="J157" s="64"/>
      <c r="K157" s="64"/>
      <c r="L157" s="62"/>
    </row>
    <row r="158" spans="2:12" s="1" customFormat="1" ht="14.45" customHeight="1">
      <c r="B158" s="42"/>
      <c r="C158" s="66" t="s">
        <v>18</v>
      </c>
      <c r="D158" s="64"/>
      <c r="E158" s="64"/>
      <c r="F158" s="64"/>
      <c r="G158" s="64"/>
      <c r="H158" s="64"/>
      <c r="I158" s="173"/>
      <c r="J158" s="64"/>
      <c r="K158" s="64"/>
      <c r="L158" s="62"/>
    </row>
    <row r="159" spans="2:12" s="1" customFormat="1" ht="22.5" customHeight="1">
      <c r="B159" s="42"/>
      <c r="C159" s="64"/>
      <c r="D159" s="64"/>
      <c r="E159" s="424" t="str">
        <f>E7</f>
        <v>Národní telemedicínské centrum</v>
      </c>
      <c r="F159" s="425"/>
      <c r="G159" s="425"/>
      <c r="H159" s="425"/>
      <c r="I159" s="173"/>
      <c r="J159" s="64"/>
      <c r="K159" s="64"/>
      <c r="L159" s="62"/>
    </row>
    <row r="160" spans="2:12">
      <c r="B160" s="29"/>
      <c r="C160" s="66" t="s">
        <v>278</v>
      </c>
      <c r="D160" s="219"/>
      <c r="E160" s="219"/>
      <c r="F160" s="219"/>
      <c r="G160" s="219"/>
      <c r="H160" s="219"/>
      <c r="J160" s="219"/>
      <c r="K160" s="219"/>
      <c r="L160" s="220"/>
    </row>
    <row r="161" spans="2:65" s="1" customFormat="1" ht="22.5" customHeight="1">
      <c r="B161" s="42"/>
      <c r="C161" s="64"/>
      <c r="D161" s="64"/>
      <c r="E161" s="424" t="s">
        <v>14850</v>
      </c>
      <c r="F161" s="426"/>
      <c r="G161" s="426"/>
      <c r="H161" s="426"/>
      <c r="I161" s="173"/>
      <c r="J161" s="64"/>
      <c r="K161" s="64"/>
      <c r="L161" s="62"/>
    </row>
    <row r="162" spans="2:65" s="1" customFormat="1" ht="14.45" customHeight="1">
      <c r="B162" s="42"/>
      <c r="C162" s="66" t="s">
        <v>425</v>
      </c>
      <c r="D162" s="64"/>
      <c r="E162" s="64"/>
      <c r="F162" s="64"/>
      <c r="G162" s="64"/>
      <c r="H162" s="64"/>
      <c r="I162" s="173"/>
      <c r="J162" s="64"/>
      <c r="K162" s="64"/>
      <c r="L162" s="62"/>
    </row>
    <row r="163" spans="2:65" s="1" customFormat="1" ht="23.25" customHeight="1">
      <c r="B163" s="42"/>
      <c r="C163" s="64"/>
      <c r="D163" s="64"/>
      <c r="E163" s="395" t="str">
        <f>E11</f>
        <v>201 - Nábytek OPK</v>
      </c>
      <c r="F163" s="426"/>
      <c r="G163" s="426"/>
      <c r="H163" s="426"/>
      <c r="I163" s="173"/>
      <c r="J163" s="64"/>
      <c r="K163" s="64"/>
      <c r="L163" s="62"/>
    </row>
    <row r="164" spans="2:65" s="1" customFormat="1" ht="6.95" customHeight="1">
      <c r="B164" s="42"/>
      <c r="C164" s="64"/>
      <c r="D164" s="64"/>
      <c r="E164" s="64"/>
      <c r="F164" s="64"/>
      <c r="G164" s="64"/>
      <c r="H164" s="64"/>
      <c r="I164" s="173"/>
      <c r="J164" s="64"/>
      <c r="K164" s="64"/>
      <c r="L164" s="62"/>
    </row>
    <row r="165" spans="2:65" s="1" customFormat="1" ht="18" customHeight="1">
      <c r="B165" s="42"/>
      <c r="C165" s="66" t="s">
        <v>23</v>
      </c>
      <c r="D165" s="64"/>
      <c r="E165" s="64"/>
      <c r="F165" s="174" t="str">
        <f>F14</f>
        <v>Olomouc</v>
      </c>
      <c r="G165" s="64"/>
      <c r="H165" s="64"/>
      <c r="I165" s="175" t="s">
        <v>25</v>
      </c>
      <c r="J165" s="74" t="str">
        <f>IF(J14="","",J14)</f>
        <v>26.1.2017</v>
      </c>
      <c r="K165" s="64"/>
      <c r="L165" s="62"/>
    </row>
    <row r="166" spans="2:65" s="1" customFormat="1" ht="6.95" customHeight="1">
      <c r="B166" s="42"/>
      <c r="C166" s="64"/>
      <c r="D166" s="64"/>
      <c r="E166" s="64"/>
      <c r="F166" s="64"/>
      <c r="G166" s="64"/>
      <c r="H166" s="64"/>
      <c r="I166" s="173"/>
      <c r="J166" s="64"/>
      <c r="K166" s="64"/>
      <c r="L166" s="62"/>
    </row>
    <row r="167" spans="2:65" s="1" customFormat="1">
      <c r="B167" s="42"/>
      <c r="C167" s="66" t="s">
        <v>27</v>
      </c>
      <c r="D167" s="64"/>
      <c r="E167" s="64"/>
      <c r="F167" s="174" t="str">
        <f>E17</f>
        <v>SPS Projekt s. r.o., Za Návsí 1670/9, Praha 10</v>
      </c>
      <c r="G167" s="64"/>
      <c r="H167" s="64"/>
      <c r="I167" s="175" t="s">
        <v>34</v>
      </c>
      <c r="J167" s="174" t="str">
        <f>E23</f>
        <v>OK Plan Architects s.r.o., Na Závodí 631, Humpolec</v>
      </c>
      <c r="K167" s="64"/>
      <c r="L167" s="62"/>
    </row>
    <row r="168" spans="2:65" s="1" customFormat="1" ht="14.45" customHeight="1">
      <c r="B168" s="42"/>
      <c r="C168" s="66" t="s">
        <v>32</v>
      </c>
      <c r="D168" s="64"/>
      <c r="E168" s="64"/>
      <c r="F168" s="174" t="str">
        <f>IF(E20="","",E20)</f>
        <v/>
      </c>
      <c r="G168" s="64"/>
      <c r="H168" s="64"/>
      <c r="I168" s="173"/>
      <c r="J168" s="64"/>
      <c r="K168" s="64"/>
      <c r="L168" s="62"/>
    </row>
    <row r="169" spans="2:65" s="1" customFormat="1" ht="10.35" customHeight="1">
      <c r="B169" s="42"/>
      <c r="C169" s="64"/>
      <c r="D169" s="64"/>
      <c r="E169" s="64"/>
      <c r="F169" s="64"/>
      <c r="G169" s="64"/>
      <c r="H169" s="64"/>
      <c r="I169" s="173"/>
      <c r="J169" s="64"/>
      <c r="K169" s="64"/>
      <c r="L169" s="62"/>
    </row>
    <row r="170" spans="2:65" s="10" customFormat="1" ht="29.25" customHeight="1">
      <c r="B170" s="176"/>
      <c r="C170" s="177" t="s">
        <v>293</v>
      </c>
      <c r="D170" s="178" t="s">
        <v>59</v>
      </c>
      <c r="E170" s="178" t="s">
        <v>55</v>
      </c>
      <c r="F170" s="178" t="s">
        <v>294</v>
      </c>
      <c r="G170" s="178" t="s">
        <v>295</v>
      </c>
      <c r="H170" s="178" t="s">
        <v>296</v>
      </c>
      <c r="I170" s="179" t="s">
        <v>297</v>
      </c>
      <c r="J170" s="178" t="s">
        <v>282</v>
      </c>
      <c r="K170" s="180" t="s">
        <v>298</v>
      </c>
      <c r="L170" s="181"/>
      <c r="M170" s="82" t="s">
        <v>299</v>
      </c>
      <c r="N170" s="83" t="s">
        <v>44</v>
      </c>
      <c r="O170" s="83" t="s">
        <v>300</v>
      </c>
      <c r="P170" s="83" t="s">
        <v>301</v>
      </c>
      <c r="Q170" s="83" t="s">
        <v>302</v>
      </c>
      <c r="R170" s="83" t="s">
        <v>303</v>
      </c>
      <c r="S170" s="83" t="s">
        <v>304</v>
      </c>
      <c r="T170" s="84" t="s">
        <v>305</v>
      </c>
    </row>
    <row r="171" spans="2:65" s="1" customFormat="1" ht="29.25" customHeight="1">
      <c r="B171" s="42"/>
      <c r="C171" s="88" t="s">
        <v>283</v>
      </c>
      <c r="D171" s="64"/>
      <c r="E171" s="64"/>
      <c r="F171" s="64"/>
      <c r="G171" s="64"/>
      <c r="H171" s="64"/>
      <c r="I171" s="173"/>
      <c r="J171" s="182">
        <f>BK171</f>
        <v>0</v>
      </c>
      <c r="K171" s="64"/>
      <c r="L171" s="62"/>
      <c r="M171" s="85"/>
      <c r="N171" s="86"/>
      <c r="O171" s="86"/>
      <c r="P171" s="183">
        <f>P172+P538</f>
        <v>0</v>
      </c>
      <c r="Q171" s="86"/>
      <c r="R171" s="183">
        <f>R172+R538</f>
        <v>0</v>
      </c>
      <c r="S171" s="86"/>
      <c r="T171" s="184">
        <f>T172+T538</f>
        <v>0</v>
      </c>
      <c r="AT171" s="25" t="s">
        <v>73</v>
      </c>
      <c r="AU171" s="25" t="s">
        <v>284</v>
      </c>
      <c r="BK171" s="185">
        <f>BK172+BK538</f>
        <v>0</v>
      </c>
    </row>
    <row r="172" spans="2:65" s="11" customFormat="1" ht="37.35" customHeight="1">
      <c r="B172" s="186"/>
      <c r="C172" s="187"/>
      <c r="D172" s="188" t="s">
        <v>73</v>
      </c>
      <c r="E172" s="189" t="s">
        <v>14940</v>
      </c>
      <c r="F172" s="189" t="s">
        <v>14941</v>
      </c>
      <c r="G172" s="187"/>
      <c r="H172" s="187"/>
      <c r="I172" s="190"/>
      <c r="J172" s="191">
        <f>BK172</f>
        <v>0</v>
      </c>
      <c r="K172" s="187"/>
      <c r="L172" s="192"/>
      <c r="M172" s="193"/>
      <c r="N172" s="194"/>
      <c r="O172" s="194"/>
      <c r="P172" s="195">
        <f>P173+P179+P188+P197+P206+P215+P224+P226+P228+P236+P240+P248+P256+P264+P272+P279+P286+P293+P301+P304+P310+P315+P323+P329+P336+P343+P350+P357+P364+P372+P381+P388+P395+P398+P410+P412+P419+P426+P433+P437+P441+P443+P447+P451+P457+P464+P471+P478+P485+P487+P489+P492+P495+P501+P507+P512+P515+P517+P519+P521+P523+P529+P532+P536</f>
        <v>0</v>
      </c>
      <c r="Q172" s="194"/>
      <c r="R172" s="195">
        <f>R173+R179+R188+R197+R206+R215+R224+R226+R228+R236+R240+R248+R256+R264+R272+R279+R286+R293+R301+R304+R310+R315+R323+R329+R336+R343+R350+R357+R364+R372+R381+R388+R395+R398+R410+R412+R419+R426+R433+R437+R441+R443+R447+R451+R457+R464+R471+R478+R485+R487+R489+R492+R495+R501+R507+R512+R515+R517+R519+R521+R523+R529+R532+R536</f>
        <v>0</v>
      </c>
      <c r="S172" s="194"/>
      <c r="T172" s="196">
        <f>T173+T179+T188+T197+T206+T215+T224+T226+T228+T236+T240+T248+T256+T264+T272+T279+T286+T293+T301+T304+T310+T315+T323+T329+T336+T343+T350+T357+T364+T372+T381+T388+T395+T398+T410+T412+T419+T426+T433+T437+T441+T443+T447+T451+T457+T464+T471+T478+T485+T487+T489+T492+T495+T501+T507+T512+T515+T517+T519+T521+T523+T529+T532+T536</f>
        <v>0</v>
      </c>
      <c r="AR172" s="197" t="s">
        <v>84</v>
      </c>
      <c r="AT172" s="198" t="s">
        <v>73</v>
      </c>
      <c r="AU172" s="198" t="s">
        <v>74</v>
      </c>
      <c r="AY172" s="197" t="s">
        <v>308</v>
      </c>
      <c r="BK172" s="199">
        <f>BK173+BK179+BK188+BK197+BK206+BK215+BK224+BK226+BK228+BK236+BK240+BK248+BK256+BK264+BK272+BK279+BK286+BK293+BK301+BK304+BK310+BK315+BK323+BK329+BK336+BK343+BK350+BK357+BK364+BK372+BK381+BK388+BK395+BK398+BK410+BK412+BK419+BK426+BK433+BK437+BK441+BK443+BK447+BK451+BK457+BK464+BK471+BK478+BK485+BK487+BK489+BK492+BK495+BK501+BK507+BK512+BK515+BK517+BK519+BK521+BK523+BK529+BK532+BK536</f>
        <v>0</v>
      </c>
    </row>
    <row r="173" spans="2:65" s="11" customFormat="1" ht="19.899999999999999" customHeight="1">
      <c r="B173" s="186"/>
      <c r="C173" s="187"/>
      <c r="D173" s="200" t="s">
        <v>73</v>
      </c>
      <c r="E173" s="201" t="s">
        <v>5186</v>
      </c>
      <c r="F173" s="201" t="s">
        <v>14942</v>
      </c>
      <c r="G173" s="187"/>
      <c r="H173" s="187"/>
      <c r="I173" s="190"/>
      <c r="J173" s="202">
        <f>BK173</f>
        <v>0</v>
      </c>
      <c r="K173" s="187"/>
      <c r="L173" s="192"/>
      <c r="M173" s="193"/>
      <c r="N173" s="194"/>
      <c r="O173" s="194"/>
      <c r="P173" s="195">
        <f>SUM(P174:P178)</f>
        <v>0</v>
      </c>
      <c r="Q173" s="194"/>
      <c r="R173" s="195">
        <f>SUM(R174:R178)</f>
        <v>0</v>
      </c>
      <c r="S173" s="194"/>
      <c r="T173" s="196">
        <f>SUM(T174:T178)</f>
        <v>0</v>
      </c>
      <c r="AR173" s="197" t="s">
        <v>82</v>
      </c>
      <c r="AT173" s="198" t="s">
        <v>73</v>
      </c>
      <c r="AU173" s="198" t="s">
        <v>82</v>
      </c>
      <c r="AY173" s="197" t="s">
        <v>308</v>
      </c>
      <c r="BK173" s="199">
        <f>SUM(BK174:BK178)</f>
        <v>0</v>
      </c>
    </row>
    <row r="174" spans="2:65" s="1" customFormat="1" ht="31.5" customHeight="1">
      <c r="B174" s="42"/>
      <c r="C174" s="203" t="s">
        <v>82</v>
      </c>
      <c r="D174" s="203" t="s">
        <v>311</v>
      </c>
      <c r="E174" s="204" t="s">
        <v>14943</v>
      </c>
      <c r="F174" s="205" t="s">
        <v>14944</v>
      </c>
      <c r="G174" s="206" t="s">
        <v>578</v>
      </c>
      <c r="H174" s="207">
        <v>4</v>
      </c>
      <c r="I174" s="208"/>
      <c r="J174" s="209">
        <f>ROUND(I174*H174,2)</f>
        <v>0</v>
      </c>
      <c r="K174" s="205" t="s">
        <v>21</v>
      </c>
      <c r="L174" s="62"/>
      <c r="M174" s="210" t="s">
        <v>21</v>
      </c>
      <c r="N174" s="211" t="s">
        <v>45</v>
      </c>
      <c r="O174" s="43"/>
      <c r="P174" s="212">
        <f>O174*H174</f>
        <v>0</v>
      </c>
      <c r="Q174" s="212">
        <v>0</v>
      </c>
      <c r="R174" s="212">
        <f>Q174*H174</f>
        <v>0</v>
      </c>
      <c r="S174" s="212">
        <v>0</v>
      </c>
      <c r="T174" s="213">
        <f>S174*H174</f>
        <v>0</v>
      </c>
      <c r="AR174" s="25" t="s">
        <v>327</v>
      </c>
      <c r="AT174" s="25" t="s">
        <v>311</v>
      </c>
      <c r="AU174" s="25" t="s">
        <v>84</v>
      </c>
      <c r="AY174" s="25" t="s">
        <v>308</v>
      </c>
      <c r="BE174" s="214">
        <f>IF(N174="základní",J174,0)</f>
        <v>0</v>
      </c>
      <c r="BF174" s="214">
        <f>IF(N174="snížená",J174,0)</f>
        <v>0</v>
      </c>
      <c r="BG174" s="214">
        <f>IF(N174="zákl. přenesená",J174,0)</f>
        <v>0</v>
      </c>
      <c r="BH174" s="214">
        <f>IF(N174="sníž. přenesená",J174,0)</f>
        <v>0</v>
      </c>
      <c r="BI174" s="214">
        <f>IF(N174="nulová",J174,0)</f>
        <v>0</v>
      </c>
      <c r="BJ174" s="25" t="s">
        <v>82</v>
      </c>
      <c r="BK174" s="214">
        <f>ROUND(I174*H174,2)</f>
        <v>0</v>
      </c>
      <c r="BL174" s="25" t="s">
        <v>327</v>
      </c>
      <c r="BM174" s="25" t="s">
        <v>84</v>
      </c>
    </row>
    <row r="175" spans="2:65" s="1" customFormat="1" ht="31.5" customHeight="1">
      <c r="B175" s="42"/>
      <c r="C175" s="203" t="s">
        <v>84</v>
      </c>
      <c r="D175" s="203" t="s">
        <v>311</v>
      </c>
      <c r="E175" s="204" t="s">
        <v>14945</v>
      </c>
      <c r="F175" s="205" t="s">
        <v>14946</v>
      </c>
      <c r="G175" s="206" t="s">
        <v>578</v>
      </c>
      <c r="H175" s="207">
        <v>4</v>
      </c>
      <c r="I175" s="208"/>
      <c r="J175" s="209">
        <f>ROUND(I175*H175,2)</f>
        <v>0</v>
      </c>
      <c r="K175" s="205" t="s">
        <v>21</v>
      </c>
      <c r="L175" s="62"/>
      <c r="M175" s="210" t="s">
        <v>21</v>
      </c>
      <c r="N175" s="211" t="s">
        <v>45</v>
      </c>
      <c r="O175" s="43"/>
      <c r="P175" s="212">
        <f>O175*H175</f>
        <v>0</v>
      </c>
      <c r="Q175" s="212">
        <v>0</v>
      </c>
      <c r="R175" s="212">
        <f>Q175*H175</f>
        <v>0</v>
      </c>
      <c r="S175" s="212">
        <v>0</v>
      </c>
      <c r="T175" s="213">
        <f>S175*H175</f>
        <v>0</v>
      </c>
      <c r="AR175" s="25" t="s">
        <v>327</v>
      </c>
      <c r="AT175" s="25" t="s">
        <v>311</v>
      </c>
      <c r="AU175" s="25" t="s">
        <v>84</v>
      </c>
      <c r="AY175" s="25" t="s">
        <v>308</v>
      </c>
      <c r="BE175" s="214">
        <f>IF(N175="základní",J175,0)</f>
        <v>0</v>
      </c>
      <c r="BF175" s="214">
        <f>IF(N175="snížená",J175,0)</f>
        <v>0</v>
      </c>
      <c r="BG175" s="214">
        <f>IF(N175="zákl. přenesená",J175,0)</f>
        <v>0</v>
      </c>
      <c r="BH175" s="214">
        <f>IF(N175="sníž. přenesená",J175,0)</f>
        <v>0</v>
      </c>
      <c r="BI175" s="214">
        <f>IF(N175="nulová",J175,0)</f>
        <v>0</v>
      </c>
      <c r="BJ175" s="25" t="s">
        <v>82</v>
      </c>
      <c r="BK175" s="214">
        <f>ROUND(I175*H175,2)</f>
        <v>0</v>
      </c>
      <c r="BL175" s="25" t="s">
        <v>327</v>
      </c>
      <c r="BM175" s="25" t="s">
        <v>327</v>
      </c>
    </row>
    <row r="176" spans="2:65" s="1" customFormat="1" ht="31.5" customHeight="1">
      <c r="B176" s="42"/>
      <c r="C176" s="203" t="s">
        <v>95</v>
      </c>
      <c r="D176" s="203" t="s">
        <v>311</v>
      </c>
      <c r="E176" s="204" t="s">
        <v>14947</v>
      </c>
      <c r="F176" s="205" t="s">
        <v>14948</v>
      </c>
      <c r="G176" s="206" t="s">
        <v>578</v>
      </c>
      <c r="H176" s="207">
        <v>1</v>
      </c>
      <c r="I176" s="208"/>
      <c r="J176" s="209">
        <f>ROUND(I176*H176,2)</f>
        <v>0</v>
      </c>
      <c r="K176" s="205" t="s">
        <v>21</v>
      </c>
      <c r="L176" s="62"/>
      <c r="M176" s="210" t="s">
        <v>21</v>
      </c>
      <c r="N176" s="211" t="s">
        <v>45</v>
      </c>
      <c r="O176" s="43"/>
      <c r="P176" s="212">
        <f>O176*H176</f>
        <v>0</v>
      </c>
      <c r="Q176" s="212">
        <v>0</v>
      </c>
      <c r="R176" s="212">
        <f>Q176*H176</f>
        <v>0</v>
      </c>
      <c r="S176" s="212">
        <v>0</v>
      </c>
      <c r="T176" s="213">
        <f>S176*H176</f>
        <v>0</v>
      </c>
      <c r="AR176" s="25" t="s">
        <v>327</v>
      </c>
      <c r="AT176" s="25" t="s">
        <v>311</v>
      </c>
      <c r="AU176" s="25" t="s">
        <v>84</v>
      </c>
      <c r="AY176" s="25" t="s">
        <v>308</v>
      </c>
      <c r="BE176" s="214">
        <f>IF(N176="základní",J176,0)</f>
        <v>0</v>
      </c>
      <c r="BF176" s="214">
        <f>IF(N176="snížená",J176,0)</f>
        <v>0</v>
      </c>
      <c r="BG176" s="214">
        <f>IF(N176="zákl. přenesená",J176,0)</f>
        <v>0</v>
      </c>
      <c r="BH176" s="214">
        <f>IF(N176="sníž. přenesená",J176,0)</f>
        <v>0</v>
      </c>
      <c r="BI176" s="214">
        <f>IF(N176="nulová",J176,0)</f>
        <v>0</v>
      </c>
      <c r="BJ176" s="25" t="s">
        <v>82</v>
      </c>
      <c r="BK176" s="214">
        <f>ROUND(I176*H176,2)</f>
        <v>0</v>
      </c>
      <c r="BL176" s="25" t="s">
        <v>327</v>
      </c>
      <c r="BM176" s="25" t="s">
        <v>334</v>
      </c>
    </row>
    <row r="177" spans="2:65" s="1" customFormat="1" ht="31.5" customHeight="1">
      <c r="B177" s="42"/>
      <c r="C177" s="203" t="s">
        <v>327</v>
      </c>
      <c r="D177" s="203" t="s">
        <v>311</v>
      </c>
      <c r="E177" s="204" t="s">
        <v>14949</v>
      </c>
      <c r="F177" s="205" t="s">
        <v>14950</v>
      </c>
      <c r="G177" s="206" t="s">
        <v>578</v>
      </c>
      <c r="H177" s="207">
        <v>2</v>
      </c>
      <c r="I177" s="208"/>
      <c r="J177" s="209">
        <f>ROUND(I177*H177,2)</f>
        <v>0</v>
      </c>
      <c r="K177" s="205" t="s">
        <v>21</v>
      </c>
      <c r="L177" s="62"/>
      <c r="M177" s="210" t="s">
        <v>21</v>
      </c>
      <c r="N177" s="211" t="s">
        <v>45</v>
      </c>
      <c r="O177" s="43"/>
      <c r="P177" s="212">
        <f>O177*H177</f>
        <v>0</v>
      </c>
      <c r="Q177" s="212">
        <v>0</v>
      </c>
      <c r="R177" s="212">
        <f>Q177*H177</f>
        <v>0</v>
      </c>
      <c r="S177" s="212">
        <v>0</v>
      </c>
      <c r="T177" s="213">
        <f>S177*H177</f>
        <v>0</v>
      </c>
      <c r="AR177" s="25" t="s">
        <v>327</v>
      </c>
      <c r="AT177" s="25" t="s">
        <v>311</v>
      </c>
      <c r="AU177" s="25" t="s">
        <v>84</v>
      </c>
      <c r="AY177" s="25" t="s">
        <v>308</v>
      </c>
      <c r="BE177" s="214">
        <f>IF(N177="základní",J177,0)</f>
        <v>0</v>
      </c>
      <c r="BF177" s="214">
        <f>IF(N177="snížená",J177,0)</f>
        <v>0</v>
      </c>
      <c r="BG177" s="214">
        <f>IF(N177="zákl. přenesená",J177,0)</f>
        <v>0</v>
      </c>
      <c r="BH177" s="214">
        <f>IF(N177="sníž. přenesená",J177,0)</f>
        <v>0</v>
      </c>
      <c r="BI177" s="214">
        <f>IF(N177="nulová",J177,0)</f>
        <v>0</v>
      </c>
      <c r="BJ177" s="25" t="s">
        <v>82</v>
      </c>
      <c r="BK177" s="214">
        <f>ROUND(I177*H177,2)</f>
        <v>0</v>
      </c>
      <c r="BL177" s="25" t="s">
        <v>327</v>
      </c>
      <c r="BM177" s="25" t="s">
        <v>342</v>
      </c>
    </row>
    <row r="178" spans="2:65" s="1" customFormat="1" ht="31.5" customHeight="1">
      <c r="B178" s="42"/>
      <c r="C178" s="203" t="s">
        <v>307</v>
      </c>
      <c r="D178" s="203" t="s">
        <v>311</v>
      </c>
      <c r="E178" s="204" t="s">
        <v>14951</v>
      </c>
      <c r="F178" s="205" t="s">
        <v>14952</v>
      </c>
      <c r="G178" s="206" t="s">
        <v>578</v>
      </c>
      <c r="H178" s="207">
        <v>1</v>
      </c>
      <c r="I178" s="208"/>
      <c r="J178" s="209">
        <f>ROUND(I178*H178,2)</f>
        <v>0</v>
      </c>
      <c r="K178" s="205" t="s">
        <v>21</v>
      </c>
      <c r="L178" s="62"/>
      <c r="M178" s="210" t="s">
        <v>21</v>
      </c>
      <c r="N178" s="211" t="s">
        <v>45</v>
      </c>
      <c r="O178" s="43"/>
      <c r="P178" s="212">
        <f>O178*H178</f>
        <v>0</v>
      </c>
      <c r="Q178" s="212">
        <v>0</v>
      </c>
      <c r="R178" s="212">
        <f>Q178*H178</f>
        <v>0</v>
      </c>
      <c r="S178" s="212">
        <v>0</v>
      </c>
      <c r="T178" s="213">
        <f>S178*H178</f>
        <v>0</v>
      </c>
      <c r="AR178" s="25" t="s">
        <v>327</v>
      </c>
      <c r="AT178" s="25" t="s">
        <v>311</v>
      </c>
      <c r="AU178" s="25" t="s">
        <v>84</v>
      </c>
      <c r="AY178" s="25" t="s">
        <v>308</v>
      </c>
      <c r="BE178" s="214">
        <f>IF(N178="základní",J178,0)</f>
        <v>0</v>
      </c>
      <c r="BF178" s="214">
        <f>IF(N178="snížená",J178,0)</f>
        <v>0</v>
      </c>
      <c r="BG178" s="214">
        <f>IF(N178="zákl. přenesená",J178,0)</f>
        <v>0</v>
      </c>
      <c r="BH178" s="214">
        <f>IF(N178="sníž. přenesená",J178,0)</f>
        <v>0</v>
      </c>
      <c r="BI178" s="214">
        <f>IF(N178="nulová",J178,0)</f>
        <v>0</v>
      </c>
      <c r="BJ178" s="25" t="s">
        <v>82</v>
      </c>
      <c r="BK178" s="214">
        <f>ROUND(I178*H178,2)</f>
        <v>0</v>
      </c>
      <c r="BL178" s="25" t="s">
        <v>327</v>
      </c>
      <c r="BM178" s="25" t="s">
        <v>350</v>
      </c>
    </row>
    <row r="179" spans="2:65" s="11" customFormat="1" ht="29.85" customHeight="1">
      <c r="B179" s="186"/>
      <c r="C179" s="187"/>
      <c r="D179" s="200" t="s">
        <v>73</v>
      </c>
      <c r="E179" s="201" t="s">
        <v>5458</v>
      </c>
      <c r="F179" s="201" t="s">
        <v>14953</v>
      </c>
      <c r="G179" s="187"/>
      <c r="H179" s="187"/>
      <c r="I179" s="190"/>
      <c r="J179" s="202">
        <f>BK179</f>
        <v>0</v>
      </c>
      <c r="K179" s="187"/>
      <c r="L179" s="192"/>
      <c r="M179" s="193"/>
      <c r="N179" s="194"/>
      <c r="O179" s="194"/>
      <c r="P179" s="195">
        <f>SUM(P180:P187)</f>
        <v>0</v>
      </c>
      <c r="Q179" s="194"/>
      <c r="R179" s="195">
        <f>SUM(R180:R187)</f>
        <v>0</v>
      </c>
      <c r="S179" s="194"/>
      <c r="T179" s="196">
        <f>SUM(T180:T187)</f>
        <v>0</v>
      </c>
      <c r="AR179" s="197" t="s">
        <v>82</v>
      </c>
      <c r="AT179" s="198" t="s">
        <v>73</v>
      </c>
      <c r="AU179" s="198" t="s">
        <v>82</v>
      </c>
      <c r="AY179" s="197" t="s">
        <v>308</v>
      </c>
      <c r="BK179" s="199">
        <f>SUM(BK180:BK187)</f>
        <v>0</v>
      </c>
    </row>
    <row r="180" spans="2:65" s="1" customFormat="1" ht="31.5" customHeight="1">
      <c r="B180" s="42"/>
      <c r="C180" s="203" t="s">
        <v>334</v>
      </c>
      <c r="D180" s="203" t="s">
        <v>311</v>
      </c>
      <c r="E180" s="204" t="s">
        <v>14954</v>
      </c>
      <c r="F180" s="205" t="s">
        <v>14955</v>
      </c>
      <c r="G180" s="206" t="s">
        <v>578</v>
      </c>
      <c r="H180" s="207">
        <v>2</v>
      </c>
      <c r="I180" s="208"/>
      <c r="J180" s="209">
        <f t="shared" ref="J180:J187" si="0">ROUND(I180*H180,2)</f>
        <v>0</v>
      </c>
      <c r="K180" s="205" t="s">
        <v>21</v>
      </c>
      <c r="L180" s="62"/>
      <c r="M180" s="210" t="s">
        <v>21</v>
      </c>
      <c r="N180" s="211" t="s">
        <v>45</v>
      </c>
      <c r="O180" s="43"/>
      <c r="P180" s="212">
        <f t="shared" ref="P180:P187" si="1">O180*H180</f>
        <v>0</v>
      </c>
      <c r="Q180" s="212">
        <v>0</v>
      </c>
      <c r="R180" s="212">
        <f t="shared" ref="R180:R187" si="2">Q180*H180</f>
        <v>0</v>
      </c>
      <c r="S180" s="212">
        <v>0</v>
      </c>
      <c r="T180" s="213">
        <f t="shared" ref="T180:T187" si="3">S180*H180</f>
        <v>0</v>
      </c>
      <c r="AR180" s="25" t="s">
        <v>327</v>
      </c>
      <c r="AT180" s="25" t="s">
        <v>311</v>
      </c>
      <c r="AU180" s="25" t="s">
        <v>84</v>
      </c>
      <c r="AY180" s="25" t="s">
        <v>308</v>
      </c>
      <c r="BE180" s="214">
        <f t="shared" ref="BE180:BE187" si="4">IF(N180="základní",J180,0)</f>
        <v>0</v>
      </c>
      <c r="BF180" s="214">
        <f t="shared" ref="BF180:BF187" si="5">IF(N180="snížená",J180,0)</f>
        <v>0</v>
      </c>
      <c r="BG180" s="214">
        <f t="shared" ref="BG180:BG187" si="6">IF(N180="zákl. přenesená",J180,0)</f>
        <v>0</v>
      </c>
      <c r="BH180" s="214">
        <f t="shared" ref="BH180:BH187" si="7">IF(N180="sníž. přenesená",J180,0)</f>
        <v>0</v>
      </c>
      <c r="BI180" s="214">
        <f t="shared" ref="BI180:BI187" si="8">IF(N180="nulová",J180,0)</f>
        <v>0</v>
      </c>
      <c r="BJ180" s="25" t="s">
        <v>82</v>
      </c>
      <c r="BK180" s="214">
        <f t="shared" ref="BK180:BK187" si="9">ROUND(I180*H180,2)</f>
        <v>0</v>
      </c>
      <c r="BL180" s="25" t="s">
        <v>327</v>
      </c>
      <c r="BM180" s="25" t="s">
        <v>360</v>
      </c>
    </row>
    <row r="181" spans="2:65" s="1" customFormat="1" ht="31.5" customHeight="1">
      <c r="B181" s="42"/>
      <c r="C181" s="203" t="s">
        <v>338</v>
      </c>
      <c r="D181" s="203" t="s">
        <v>311</v>
      </c>
      <c r="E181" s="204" t="s">
        <v>14956</v>
      </c>
      <c r="F181" s="205" t="s">
        <v>14957</v>
      </c>
      <c r="G181" s="206" t="s">
        <v>578</v>
      </c>
      <c r="H181" s="207">
        <v>1</v>
      </c>
      <c r="I181" s="208"/>
      <c r="J181" s="209">
        <f t="shared" si="0"/>
        <v>0</v>
      </c>
      <c r="K181" s="205" t="s">
        <v>21</v>
      </c>
      <c r="L181" s="62"/>
      <c r="M181" s="210" t="s">
        <v>21</v>
      </c>
      <c r="N181" s="211" t="s">
        <v>45</v>
      </c>
      <c r="O181" s="43"/>
      <c r="P181" s="212">
        <f t="shared" si="1"/>
        <v>0</v>
      </c>
      <c r="Q181" s="212">
        <v>0</v>
      </c>
      <c r="R181" s="212">
        <f t="shared" si="2"/>
        <v>0</v>
      </c>
      <c r="S181" s="212">
        <v>0</v>
      </c>
      <c r="T181" s="213">
        <f t="shared" si="3"/>
        <v>0</v>
      </c>
      <c r="AR181" s="25" t="s">
        <v>327</v>
      </c>
      <c r="AT181" s="25" t="s">
        <v>311</v>
      </c>
      <c r="AU181" s="25" t="s">
        <v>84</v>
      </c>
      <c r="AY181" s="25" t="s">
        <v>308</v>
      </c>
      <c r="BE181" s="214">
        <f t="shared" si="4"/>
        <v>0</v>
      </c>
      <c r="BF181" s="214">
        <f t="shared" si="5"/>
        <v>0</v>
      </c>
      <c r="BG181" s="214">
        <f t="shared" si="6"/>
        <v>0</v>
      </c>
      <c r="BH181" s="214">
        <f t="shared" si="7"/>
        <v>0</v>
      </c>
      <c r="BI181" s="214">
        <f t="shared" si="8"/>
        <v>0</v>
      </c>
      <c r="BJ181" s="25" t="s">
        <v>82</v>
      </c>
      <c r="BK181" s="214">
        <f t="shared" si="9"/>
        <v>0</v>
      </c>
      <c r="BL181" s="25" t="s">
        <v>327</v>
      </c>
      <c r="BM181" s="25" t="s">
        <v>368</v>
      </c>
    </row>
    <row r="182" spans="2:65" s="1" customFormat="1" ht="31.5" customHeight="1">
      <c r="B182" s="42"/>
      <c r="C182" s="203" t="s">
        <v>342</v>
      </c>
      <c r="D182" s="203" t="s">
        <v>311</v>
      </c>
      <c r="E182" s="204" t="s">
        <v>14958</v>
      </c>
      <c r="F182" s="205" t="s">
        <v>14959</v>
      </c>
      <c r="G182" s="206" t="s">
        <v>578</v>
      </c>
      <c r="H182" s="207">
        <v>1</v>
      </c>
      <c r="I182" s="208"/>
      <c r="J182" s="209">
        <f t="shared" si="0"/>
        <v>0</v>
      </c>
      <c r="K182" s="205" t="s">
        <v>21</v>
      </c>
      <c r="L182" s="62"/>
      <c r="M182" s="210" t="s">
        <v>21</v>
      </c>
      <c r="N182" s="211" t="s">
        <v>45</v>
      </c>
      <c r="O182" s="43"/>
      <c r="P182" s="212">
        <f t="shared" si="1"/>
        <v>0</v>
      </c>
      <c r="Q182" s="212">
        <v>0</v>
      </c>
      <c r="R182" s="212">
        <f t="shared" si="2"/>
        <v>0</v>
      </c>
      <c r="S182" s="212">
        <v>0</v>
      </c>
      <c r="T182" s="213">
        <f t="shared" si="3"/>
        <v>0</v>
      </c>
      <c r="AR182" s="25" t="s">
        <v>327</v>
      </c>
      <c r="AT182" s="25" t="s">
        <v>311</v>
      </c>
      <c r="AU182" s="25" t="s">
        <v>84</v>
      </c>
      <c r="AY182" s="25" t="s">
        <v>308</v>
      </c>
      <c r="BE182" s="214">
        <f t="shared" si="4"/>
        <v>0</v>
      </c>
      <c r="BF182" s="214">
        <f t="shared" si="5"/>
        <v>0</v>
      </c>
      <c r="BG182" s="214">
        <f t="shared" si="6"/>
        <v>0</v>
      </c>
      <c r="BH182" s="214">
        <f t="shared" si="7"/>
        <v>0</v>
      </c>
      <c r="BI182" s="214">
        <f t="shared" si="8"/>
        <v>0</v>
      </c>
      <c r="BJ182" s="25" t="s">
        <v>82</v>
      </c>
      <c r="BK182" s="214">
        <f t="shared" si="9"/>
        <v>0</v>
      </c>
      <c r="BL182" s="25" t="s">
        <v>327</v>
      </c>
      <c r="BM182" s="25" t="s">
        <v>375</v>
      </c>
    </row>
    <row r="183" spans="2:65" s="1" customFormat="1" ht="31.5" customHeight="1">
      <c r="B183" s="42"/>
      <c r="C183" s="203" t="s">
        <v>346</v>
      </c>
      <c r="D183" s="203" t="s">
        <v>311</v>
      </c>
      <c r="E183" s="204" t="s">
        <v>14960</v>
      </c>
      <c r="F183" s="205" t="s">
        <v>14961</v>
      </c>
      <c r="G183" s="206" t="s">
        <v>578</v>
      </c>
      <c r="H183" s="207">
        <v>1</v>
      </c>
      <c r="I183" s="208"/>
      <c r="J183" s="209">
        <f t="shared" si="0"/>
        <v>0</v>
      </c>
      <c r="K183" s="205" t="s">
        <v>21</v>
      </c>
      <c r="L183" s="62"/>
      <c r="M183" s="210" t="s">
        <v>21</v>
      </c>
      <c r="N183" s="211" t="s">
        <v>45</v>
      </c>
      <c r="O183" s="43"/>
      <c r="P183" s="212">
        <f t="shared" si="1"/>
        <v>0</v>
      </c>
      <c r="Q183" s="212">
        <v>0</v>
      </c>
      <c r="R183" s="212">
        <f t="shared" si="2"/>
        <v>0</v>
      </c>
      <c r="S183" s="212">
        <v>0</v>
      </c>
      <c r="T183" s="213">
        <f t="shared" si="3"/>
        <v>0</v>
      </c>
      <c r="AR183" s="25" t="s">
        <v>327</v>
      </c>
      <c r="AT183" s="25" t="s">
        <v>311</v>
      </c>
      <c r="AU183" s="25" t="s">
        <v>84</v>
      </c>
      <c r="AY183" s="25" t="s">
        <v>308</v>
      </c>
      <c r="BE183" s="214">
        <f t="shared" si="4"/>
        <v>0</v>
      </c>
      <c r="BF183" s="214">
        <f t="shared" si="5"/>
        <v>0</v>
      </c>
      <c r="BG183" s="214">
        <f t="shared" si="6"/>
        <v>0</v>
      </c>
      <c r="BH183" s="214">
        <f t="shared" si="7"/>
        <v>0</v>
      </c>
      <c r="BI183" s="214">
        <f t="shared" si="8"/>
        <v>0</v>
      </c>
      <c r="BJ183" s="25" t="s">
        <v>82</v>
      </c>
      <c r="BK183" s="214">
        <f t="shared" si="9"/>
        <v>0</v>
      </c>
      <c r="BL183" s="25" t="s">
        <v>327</v>
      </c>
      <c r="BM183" s="25" t="s">
        <v>385</v>
      </c>
    </row>
    <row r="184" spans="2:65" s="1" customFormat="1" ht="22.5" customHeight="1">
      <c r="B184" s="42"/>
      <c r="C184" s="203" t="s">
        <v>350</v>
      </c>
      <c r="D184" s="203" t="s">
        <v>311</v>
      </c>
      <c r="E184" s="204" t="s">
        <v>14962</v>
      </c>
      <c r="F184" s="205" t="s">
        <v>14963</v>
      </c>
      <c r="G184" s="206" t="s">
        <v>578</v>
      </c>
      <c r="H184" s="207">
        <v>2</v>
      </c>
      <c r="I184" s="208"/>
      <c r="J184" s="209">
        <f t="shared" si="0"/>
        <v>0</v>
      </c>
      <c r="K184" s="205" t="s">
        <v>21</v>
      </c>
      <c r="L184" s="62"/>
      <c r="M184" s="210" t="s">
        <v>21</v>
      </c>
      <c r="N184" s="211" t="s">
        <v>45</v>
      </c>
      <c r="O184" s="43"/>
      <c r="P184" s="212">
        <f t="shared" si="1"/>
        <v>0</v>
      </c>
      <c r="Q184" s="212">
        <v>0</v>
      </c>
      <c r="R184" s="212">
        <f t="shared" si="2"/>
        <v>0</v>
      </c>
      <c r="S184" s="212">
        <v>0</v>
      </c>
      <c r="T184" s="213">
        <f t="shared" si="3"/>
        <v>0</v>
      </c>
      <c r="AR184" s="25" t="s">
        <v>327</v>
      </c>
      <c r="AT184" s="25" t="s">
        <v>311</v>
      </c>
      <c r="AU184" s="25" t="s">
        <v>84</v>
      </c>
      <c r="AY184" s="25" t="s">
        <v>308</v>
      </c>
      <c r="BE184" s="214">
        <f t="shared" si="4"/>
        <v>0</v>
      </c>
      <c r="BF184" s="214">
        <f t="shared" si="5"/>
        <v>0</v>
      </c>
      <c r="BG184" s="214">
        <f t="shared" si="6"/>
        <v>0</v>
      </c>
      <c r="BH184" s="214">
        <f t="shared" si="7"/>
        <v>0</v>
      </c>
      <c r="BI184" s="214">
        <f t="shared" si="8"/>
        <v>0</v>
      </c>
      <c r="BJ184" s="25" t="s">
        <v>82</v>
      </c>
      <c r="BK184" s="214">
        <f t="shared" si="9"/>
        <v>0</v>
      </c>
      <c r="BL184" s="25" t="s">
        <v>327</v>
      </c>
      <c r="BM184" s="25" t="s">
        <v>393</v>
      </c>
    </row>
    <row r="185" spans="2:65" s="1" customFormat="1" ht="22.5" customHeight="1">
      <c r="B185" s="42"/>
      <c r="C185" s="203" t="s">
        <v>356</v>
      </c>
      <c r="D185" s="203" t="s">
        <v>311</v>
      </c>
      <c r="E185" s="204" t="s">
        <v>14964</v>
      </c>
      <c r="F185" s="205" t="s">
        <v>14965</v>
      </c>
      <c r="G185" s="206" t="s">
        <v>578</v>
      </c>
      <c r="H185" s="207">
        <v>1</v>
      </c>
      <c r="I185" s="208"/>
      <c r="J185" s="209">
        <f t="shared" si="0"/>
        <v>0</v>
      </c>
      <c r="K185" s="205" t="s">
        <v>21</v>
      </c>
      <c r="L185" s="62"/>
      <c r="M185" s="210" t="s">
        <v>21</v>
      </c>
      <c r="N185" s="211" t="s">
        <v>45</v>
      </c>
      <c r="O185" s="43"/>
      <c r="P185" s="212">
        <f t="shared" si="1"/>
        <v>0</v>
      </c>
      <c r="Q185" s="212">
        <v>0</v>
      </c>
      <c r="R185" s="212">
        <f t="shared" si="2"/>
        <v>0</v>
      </c>
      <c r="S185" s="212">
        <v>0</v>
      </c>
      <c r="T185" s="213">
        <f t="shared" si="3"/>
        <v>0</v>
      </c>
      <c r="AR185" s="25" t="s">
        <v>327</v>
      </c>
      <c r="AT185" s="25" t="s">
        <v>311</v>
      </c>
      <c r="AU185" s="25" t="s">
        <v>84</v>
      </c>
      <c r="AY185" s="25" t="s">
        <v>308</v>
      </c>
      <c r="BE185" s="214">
        <f t="shared" si="4"/>
        <v>0</v>
      </c>
      <c r="BF185" s="214">
        <f t="shared" si="5"/>
        <v>0</v>
      </c>
      <c r="BG185" s="214">
        <f t="shared" si="6"/>
        <v>0</v>
      </c>
      <c r="BH185" s="214">
        <f t="shared" si="7"/>
        <v>0</v>
      </c>
      <c r="BI185" s="214">
        <f t="shared" si="8"/>
        <v>0</v>
      </c>
      <c r="BJ185" s="25" t="s">
        <v>82</v>
      </c>
      <c r="BK185" s="214">
        <f t="shared" si="9"/>
        <v>0</v>
      </c>
      <c r="BL185" s="25" t="s">
        <v>327</v>
      </c>
      <c r="BM185" s="25" t="s">
        <v>402</v>
      </c>
    </row>
    <row r="186" spans="2:65" s="1" customFormat="1" ht="31.5" customHeight="1">
      <c r="B186" s="42"/>
      <c r="C186" s="203" t="s">
        <v>360</v>
      </c>
      <c r="D186" s="203" t="s">
        <v>311</v>
      </c>
      <c r="E186" s="204" t="s">
        <v>14966</v>
      </c>
      <c r="F186" s="205" t="s">
        <v>14967</v>
      </c>
      <c r="G186" s="206" t="s">
        <v>578</v>
      </c>
      <c r="H186" s="207">
        <v>1</v>
      </c>
      <c r="I186" s="208"/>
      <c r="J186" s="209">
        <f t="shared" si="0"/>
        <v>0</v>
      </c>
      <c r="K186" s="205" t="s">
        <v>21</v>
      </c>
      <c r="L186" s="62"/>
      <c r="M186" s="210" t="s">
        <v>21</v>
      </c>
      <c r="N186" s="211" t="s">
        <v>45</v>
      </c>
      <c r="O186" s="43"/>
      <c r="P186" s="212">
        <f t="shared" si="1"/>
        <v>0</v>
      </c>
      <c r="Q186" s="212">
        <v>0</v>
      </c>
      <c r="R186" s="212">
        <f t="shared" si="2"/>
        <v>0</v>
      </c>
      <c r="S186" s="212">
        <v>0</v>
      </c>
      <c r="T186" s="213">
        <f t="shared" si="3"/>
        <v>0</v>
      </c>
      <c r="AR186" s="25" t="s">
        <v>327</v>
      </c>
      <c r="AT186" s="25" t="s">
        <v>311</v>
      </c>
      <c r="AU186" s="25" t="s">
        <v>84</v>
      </c>
      <c r="AY186" s="25" t="s">
        <v>308</v>
      </c>
      <c r="BE186" s="214">
        <f t="shared" si="4"/>
        <v>0</v>
      </c>
      <c r="BF186" s="214">
        <f t="shared" si="5"/>
        <v>0</v>
      </c>
      <c r="BG186" s="214">
        <f t="shared" si="6"/>
        <v>0</v>
      </c>
      <c r="BH186" s="214">
        <f t="shared" si="7"/>
        <v>0</v>
      </c>
      <c r="BI186" s="214">
        <f t="shared" si="8"/>
        <v>0</v>
      </c>
      <c r="BJ186" s="25" t="s">
        <v>82</v>
      </c>
      <c r="BK186" s="214">
        <f t="shared" si="9"/>
        <v>0</v>
      </c>
      <c r="BL186" s="25" t="s">
        <v>327</v>
      </c>
      <c r="BM186" s="25" t="s">
        <v>410</v>
      </c>
    </row>
    <row r="187" spans="2:65" s="1" customFormat="1" ht="31.5" customHeight="1">
      <c r="B187" s="42"/>
      <c r="C187" s="203" t="s">
        <v>364</v>
      </c>
      <c r="D187" s="203" t="s">
        <v>311</v>
      </c>
      <c r="E187" s="204" t="s">
        <v>14968</v>
      </c>
      <c r="F187" s="205" t="s">
        <v>14969</v>
      </c>
      <c r="G187" s="206" t="s">
        <v>578</v>
      </c>
      <c r="H187" s="207">
        <v>3</v>
      </c>
      <c r="I187" s="208"/>
      <c r="J187" s="209">
        <f t="shared" si="0"/>
        <v>0</v>
      </c>
      <c r="K187" s="205" t="s">
        <v>21</v>
      </c>
      <c r="L187" s="62"/>
      <c r="M187" s="210" t="s">
        <v>21</v>
      </c>
      <c r="N187" s="211" t="s">
        <v>45</v>
      </c>
      <c r="O187" s="43"/>
      <c r="P187" s="212">
        <f t="shared" si="1"/>
        <v>0</v>
      </c>
      <c r="Q187" s="212">
        <v>0</v>
      </c>
      <c r="R187" s="212">
        <f t="shared" si="2"/>
        <v>0</v>
      </c>
      <c r="S187" s="212">
        <v>0</v>
      </c>
      <c r="T187" s="213">
        <f t="shared" si="3"/>
        <v>0</v>
      </c>
      <c r="AR187" s="25" t="s">
        <v>327</v>
      </c>
      <c r="AT187" s="25" t="s">
        <v>311</v>
      </c>
      <c r="AU187" s="25" t="s">
        <v>84</v>
      </c>
      <c r="AY187" s="25" t="s">
        <v>308</v>
      </c>
      <c r="BE187" s="214">
        <f t="shared" si="4"/>
        <v>0</v>
      </c>
      <c r="BF187" s="214">
        <f t="shared" si="5"/>
        <v>0</v>
      </c>
      <c r="BG187" s="214">
        <f t="shared" si="6"/>
        <v>0</v>
      </c>
      <c r="BH187" s="214">
        <f t="shared" si="7"/>
        <v>0</v>
      </c>
      <c r="BI187" s="214">
        <f t="shared" si="8"/>
        <v>0</v>
      </c>
      <c r="BJ187" s="25" t="s">
        <v>82</v>
      </c>
      <c r="BK187" s="214">
        <f t="shared" si="9"/>
        <v>0</v>
      </c>
      <c r="BL187" s="25" t="s">
        <v>327</v>
      </c>
      <c r="BM187" s="25" t="s">
        <v>420</v>
      </c>
    </row>
    <row r="188" spans="2:65" s="11" customFormat="1" ht="29.85" customHeight="1">
      <c r="B188" s="186"/>
      <c r="C188" s="187"/>
      <c r="D188" s="200" t="s">
        <v>73</v>
      </c>
      <c r="E188" s="201" t="s">
        <v>5464</v>
      </c>
      <c r="F188" s="201" t="s">
        <v>14970</v>
      </c>
      <c r="G188" s="187"/>
      <c r="H188" s="187"/>
      <c r="I188" s="190"/>
      <c r="J188" s="202">
        <f>BK188</f>
        <v>0</v>
      </c>
      <c r="K188" s="187"/>
      <c r="L188" s="192"/>
      <c r="M188" s="193"/>
      <c r="N188" s="194"/>
      <c r="O188" s="194"/>
      <c r="P188" s="195">
        <f>SUM(P189:P196)</f>
        <v>0</v>
      </c>
      <c r="Q188" s="194"/>
      <c r="R188" s="195">
        <f>SUM(R189:R196)</f>
        <v>0</v>
      </c>
      <c r="S188" s="194"/>
      <c r="T188" s="196">
        <f>SUM(T189:T196)</f>
        <v>0</v>
      </c>
      <c r="AR188" s="197" t="s">
        <v>82</v>
      </c>
      <c r="AT188" s="198" t="s">
        <v>73</v>
      </c>
      <c r="AU188" s="198" t="s">
        <v>82</v>
      </c>
      <c r="AY188" s="197" t="s">
        <v>308</v>
      </c>
      <c r="BK188" s="199">
        <f>SUM(BK189:BK196)</f>
        <v>0</v>
      </c>
    </row>
    <row r="189" spans="2:65" s="1" customFormat="1" ht="31.5" customHeight="1">
      <c r="B189" s="42"/>
      <c r="C189" s="203" t="s">
        <v>368</v>
      </c>
      <c r="D189" s="203" t="s">
        <v>311</v>
      </c>
      <c r="E189" s="204" t="s">
        <v>14954</v>
      </c>
      <c r="F189" s="205" t="s">
        <v>14955</v>
      </c>
      <c r="G189" s="206" t="s">
        <v>578</v>
      </c>
      <c r="H189" s="207">
        <v>2</v>
      </c>
      <c r="I189" s="208"/>
      <c r="J189" s="209">
        <f t="shared" ref="J189:J196" si="10">ROUND(I189*H189,2)</f>
        <v>0</v>
      </c>
      <c r="K189" s="205" t="s">
        <v>21</v>
      </c>
      <c r="L189" s="62"/>
      <c r="M189" s="210" t="s">
        <v>21</v>
      </c>
      <c r="N189" s="211" t="s">
        <v>45</v>
      </c>
      <c r="O189" s="43"/>
      <c r="P189" s="212">
        <f t="shared" ref="P189:P196" si="11">O189*H189</f>
        <v>0</v>
      </c>
      <c r="Q189" s="212">
        <v>0</v>
      </c>
      <c r="R189" s="212">
        <f t="shared" ref="R189:R196" si="12">Q189*H189</f>
        <v>0</v>
      </c>
      <c r="S189" s="212">
        <v>0</v>
      </c>
      <c r="T189" s="213">
        <f t="shared" ref="T189:T196" si="13">S189*H189</f>
        <v>0</v>
      </c>
      <c r="AR189" s="25" t="s">
        <v>327</v>
      </c>
      <c r="AT189" s="25" t="s">
        <v>311</v>
      </c>
      <c r="AU189" s="25" t="s">
        <v>84</v>
      </c>
      <c r="AY189" s="25" t="s">
        <v>308</v>
      </c>
      <c r="BE189" s="214">
        <f t="shared" ref="BE189:BE196" si="14">IF(N189="základní",J189,0)</f>
        <v>0</v>
      </c>
      <c r="BF189" s="214">
        <f t="shared" ref="BF189:BF196" si="15">IF(N189="snížená",J189,0)</f>
        <v>0</v>
      </c>
      <c r="BG189" s="214">
        <f t="shared" ref="BG189:BG196" si="16">IF(N189="zákl. přenesená",J189,0)</f>
        <v>0</v>
      </c>
      <c r="BH189" s="214">
        <f t="shared" ref="BH189:BH196" si="17">IF(N189="sníž. přenesená",J189,0)</f>
        <v>0</v>
      </c>
      <c r="BI189" s="214">
        <f t="shared" ref="BI189:BI196" si="18">IF(N189="nulová",J189,0)</f>
        <v>0</v>
      </c>
      <c r="BJ189" s="25" t="s">
        <v>82</v>
      </c>
      <c r="BK189" s="214">
        <f t="shared" ref="BK189:BK196" si="19">ROUND(I189*H189,2)</f>
        <v>0</v>
      </c>
      <c r="BL189" s="25" t="s">
        <v>327</v>
      </c>
      <c r="BM189" s="25" t="s">
        <v>598</v>
      </c>
    </row>
    <row r="190" spans="2:65" s="1" customFormat="1" ht="31.5" customHeight="1">
      <c r="B190" s="42"/>
      <c r="C190" s="203" t="s">
        <v>10</v>
      </c>
      <c r="D190" s="203" t="s">
        <v>311</v>
      </c>
      <c r="E190" s="204" t="s">
        <v>14956</v>
      </c>
      <c r="F190" s="205" t="s">
        <v>14957</v>
      </c>
      <c r="G190" s="206" t="s">
        <v>578</v>
      </c>
      <c r="H190" s="207">
        <v>1</v>
      </c>
      <c r="I190" s="208"/>
      <c r="J190" s="209">
        <f t="shared" si="10"/>
        <v>0</v>
      </c>
      <c r="K190" s="205" t="s">
        <v>21</v>
      </c>
      <c r="L190" s="62"/>
      <c r="M190" s="210" t="s">
        <v>21</v>
      </c>
      <c r="N190" s="211" t="s">
        <v>45</v>
      </c>
      <c r="O190" s="43"/>
      <c r="P190" s="212">
        <f t="shared" si="11"/>
        <v>0</v>
      </c>
      <c r="Q190" s="212">
        <v>0</v>
      </c>
      <c r="R190" s="212">
        <f t="shared" si="12"/>
        <v>0</v>
      </c>
      <c r="S190" s="212">
        <v>0</v>
      </c>
      <c r="T190" s="213">
        <f t="shared" si="13"/>
        <v>0</v>
      </c>
      <c r="AR190" s="25" t="s">
        <v>327</v>
      </c>
      <c r="AT190" s="25" t="s">
        <v>311</v>
      </c>
      <c r="AU190" s="25" t="s">
        <v>84</v>
      </c>
      <c r="AY190" s="25" t="s">
        <v>308</v>
      </c>
      <c r="BE190" s="214">
        <f t="shared" si="14"/>
        <v>0</v>
      </c>
      <c r="BF190" s="214">
        <f t="shared" si="15"/>
        <v>0</v>
      </c>
      <c r="BG190" s="214">
        <f t="shared" si="16"/>
        <v>0</v>
      </c>
      <c r="BH190" s="214">
        <f t="shared" si="17"/>
        <v>0</v>
      </c>
      <c r="BI190" s="214">
        <f t="shared" si="18"/>
        <v>0</v>
      </c>
      <c r="BJ190" s="25" t="s">
        <v>82</v>
      </c>
      <c r="BK190" s="214">
        <f t="shared" si="19"/>
        <v>0</v>
      </c>
      <c r="BL190" s="25" t="s">
        <v>327</v>
      </c>
      <c r="BM190" s="25" t="s">
        <v>608</v>
      </c>
    </row>
    <row r="191" spans="2:65" s="1" customFormat="1" ht="31.5" customHeight="1">
      <c r="B191" s="42"/>
      <c r="C191" s="203" t="s">
        <v>375</v>
      </c>
      <c r="D191" s="203" t="s">
        <v>311</v>
      </c>
      <c r="E191" s="204" t="s">
        <v>14958</v>
      </c>
      <c r="F191" s="205" t="s">
        <v>14959</v>
      </c>
      <c r="G191" s="206" t="s">
        <v>578</v>
      </c>
      <c r="H191" s="207">
        <v>1</v>
      </c>
      <c r="I191" s="208"/>
      <c r="J191" s="209">
        <f t="shared" si="10"/>
        <v>0</v>
      </c>
      <c r="K191" s="205" t="s">
        <v>21</v>
      </c>
      <c r="L191" s="62"/>
      <c r="M191" s="210" t="s">
        <v>21</v>
      </c>
      <c r="N191" s="211" t="s">
        <v>45</v>
      </c>
      <c r="O191" s="43"/>
      <c r="P191" s="212">
        <f t="shared" si="11"/>
        <v>0</v>
      </c>
      <c r="Q191" s="212">
        <v>0</v>
      </c>
      <c r="R191" s="212">
        <f t="shared" si="12"/>
        <v>0</v>
      </c>
      <c r="S191" s="212">
        <v>0</v>
      </c>
      <c r="T191" s="213">
        <f t="shared" si="13"/>
        <v>0</v>
      </c>
      <c r="AR191" s="25" t="s">
        <v>327</v>
      </c>
      <c r="AT191" s="25" t="s">
        <v>311</v>
      </c>
      <c r="AU191" s="25" t="s">
        <v>84</v>
      </c>
      <c r="AY191" s="25" t="s">
        <v>308</v>
      </c>
      <c r="BE191" s="214">
        <f t="shared" si="14"/>
        <v>0</v>
      </c>
      <c r="BF191" s="214">
        <f t="shared" si="15"/>
        <v>0</v>
      </c>
      <c r="BG191" s="214">
        <f t="shared" si="16"/>
        <v>0</v>
      </c>
      <c r="BH191" s="214">
        <f t="shared" si="17"/>
        <v>0</v>
      </c>
      <c r="BI191" s="214">
        <f t="shared" si="18"/>
        <v>0</v>
      </c>
      <c r="BJ191" s="25" t="s">
        <v>82</v>
      </c>
      <c r="BK191" s="214">
        <f t="shared" si="19"/>
        <v>0</v>
      </c>
      <c r="BL191" s="25" t="s">
        <v>327</v>
      </c>
      <c r="BM191" s="25" t="s">
        <v>619</v>
      </c>
    </row>
    <row r="192" spans="2:65" s="1" customFormat="1" ht="31.5" customHeight="1">
      <c r="B192" s="42"/>
      <c r="C192" s="203" t="s">
        <v>381</v>
      </c>
      <c r="D192" s="203" t="s">
        <v>311</v>
      </c>
      <c r="E192" s="204" t="s">
        <v>14960</v>
      </c>
      <c r="F192" s="205" t="s">
        <v>14961</v>
      </c>
      <c r="G192" s="206" t="s">
        <v>578</v>
      </c>
      <c r="H192" s="207">
        <v>1</v>
      </c>
      <c r="I192" s="208"/>
      <c r="J192" s="209">
        <f t="shared" si="10"/>
        <v>0</v>
      </c>
      <c r="K192" s="205" t="s">
        <v>21</v>
      </c>
      <c r="L192" s="62"/>
      <c r="M192" s="210" t="s">
        <v>21</v>
      </c>
      <c r="N192" s="211" t="s">
        <v>45</v>
      </c>
      <c r="O192" s="43"/>
      <c r="P192" s="212">
        <f t="shared" si="11"/>
        <v>0</v>
      </c>
      <c r="Q192" s="212">
        <v>0</v>
      </c>
      <c r="R192" s="212">
        <f t="shared" si="12"/>
        <v>0</v>
      </c>
      <c r="S192" s="212">
        <v>0</v>
      </c>
      <c r="T192" s="213">
        <f t="shared" si="13"/>
        <v>0</v>
      </c>
      <c r="AR192" s="25" t="s">
        <v>327</v>
      </c>
      <c r="AT192" s="25" t="s">
        <v>311</v>
      </c>
      <c r="AU192" s="25" t="s">
        <v>84</v>
      </c>
      <c r="AY192" s="25" t="s">
        <v>308</v>
      </c>
      <c r="BE192" s="214">
        <f t="shared" si="14"/>
        <v>0</v>
      </c>
      <c r="BF192" s="214">
        <f t="shared" si="15"/>
        <v>0</v>
      </c>
      <c r="BG192" s="214">
        <f t="shared" si="16"/>
        <v>0</v>
      </c>
      <c r="BH192" s="214">
        <f t="shared" si="17"/>
        <v>0</v>
      </c>
      <c r="BI192" s="214">
        <f t="shared" si="18"/>
        <v>0</v>
      </c>
      <c r="BJ192" s="25" t="s">
        <v>82</v>
      </c>
      <c r="BK192" s="214">
        <f t="shared" si="19"/>
        <v>0</v>
      </c>
      <c r="BL192" s="25" t="s">
        <v>327</v>
      </c>
      <c r="BM192" s="25" t="s">
        <v>632</v>
      </c>
    </row>
    <row r="193" spans="2:65" s="1" customFormat="1" ht="22.5" customHeight="1">
      <c r="B193" s="42"/>
      <c r="C193" s="203" t="s">
        <v>385</v>
      </c>
      <c r="D193" s="203" t="s">
        <v>311</v>
      </c>
      <c r="E193" s="204" t="s">
        <v>14962</v>
      </c>
      <c r="F193" s="205" t="s">
        <v>14963</v>
      </c>
      <c r="G193" s="206" t="s">
        <v>578</v>
      </c>
      <c r="H193" s="207">
        <v>2</v>
      </c>
      <c r="I193" s="208"/>
      <c r="J193" s="209">
        <f t="shared" si="10"/>
        <v>0</v>
      </c>
      <c r="K193" s="205" t="s">
        <v>21</v>
      </c>
      <c r="L193" s="62"/>
      <c r="M193" s="210" t="s">
        <v>21</v>
      </c>
      <c r="N193" s="211" t="s">
        <v>45</v>
      </c>
      <c r="O193" s="43"/>
      <c r="P193" s="212">
        <f t="shared" si="11"/>
        <v>0</v>
      </c>
      <c r="Q193" s="212">
        <v>0</v>
      </c>
      <c r="R193" s="212">
        <f t="shared" si="12"/>
        <v>0</v>
      </c>
      <c r="S193" s="212">
        <v>0</v>
      </c>
      <c r="T193" s="213">
        <f t="shared" si="13"/>
        <v>0</v>
      </c>
      <c r="AR193" s="25" t="s">
        <v>327</v>
      </c>
      <c r="AT193" s="25" t="s">
        <v>311</v>
      </c>
      <c r="AU193" s="25" t="s">
        <v>84</v>
      </c>
      <c r="AY193" s="25" t="s">
        <v>308</v>
      </c>
      <c r="BE193" s="214">
        <f t="shared" si="14"/>
        <v>0</v>
      </c>
      <c r="BF193" s="214">
        <f t="shared" si="15"/>
        <v>0</v>
      </c>
      <c r="BG193" s="214">
        <f t="shared" si="16"/>
        <v>0</v>
      </c>
      <c r="BH193" s="214">
        <f t="shared" si="17"/>
        <v>0</v>
      </c>
      <c r="BI193" s="214">
        <f t="shared" si="18"/>
        <v>0</v>
      </c>
      <c r="BJ193" s="25" t="s">
        <v>82</v>
      </c>
      <c r="BK193" s="214">
        <f t="shared" si="19"/>
        <v>0</v>
      </c>
      <c r="BL193" s="25" t="s">
        <v>327</v>
      </c>
      <c r="BM193" s="25" t="s">
        <v>644</v>
      </c>
    </row>
    <row r="194" spans="2:65" s="1" customFormat="1" ht="22.5" customHeight="1">
      <c r="B194" s="42"/>
      <c r="C194" s="203" t="s">
        <v>389</v>
      </c>
      <c r="D194" s="203" t="s">
        <v>311</v>
      </c>
      <c r="E194" s="204" t="s">
        <v>14964</v>
      </c>
      <c r="F194" s="205" t="s">
        <v>14965</v>
      </c>
      <c r="G194" s="206" t="s">
        <v>578</v>
      </c>
      <c r="H194" s="207">
        <v>1</v>
      </c>
      <c r="I194" s="208"/>
      <c r="J194" s="209">
        <f t="shared" si="10"/>
        <v>0</v>
      </c>
      <c r="K194" s="205" t="s">
        <v>21</v>
      </c>
      <c r="L194" s="62"/>
      <c r="M194" s="210" t="s">
        <v>21</v>
      </c>
      <c r="N194" s="211" t="s">
        <v>45</v>
      </c>
      <c r="O194" s="43"/>
      <c r="P194" s="212">
        <f t="shared" si="11"/>
        <v>0</v>
      </c>
      <c r="Q194" s="212">
        <v>0</v>
      </c>
      <c r="R194" s="212">
        <f t="shared" si="12"/>
        <v>0</v>
      </c>
      <c r="S194" s="212">
        <v>0</v>
      </c>
      <c r="T194" s="213">
        <f t="shared" si="13"/>
        <v>0</v>
      </c>
      <c r="AR194" s="25" t="s">
        <v>327</v>
      </c>
      <c r="AT194" s="25" t="s">
        <v>311</v>
      </c>
      <c r="AU194" s="25" t="s">
        <v>84</v>
      </c>
      <c r="AY194" s="25" t="s">
        <v>308</v>
      </c>
      <c r="BE194" s="214">
        <f t="shared" si="14"/>
        <v>0</v>
      </c>
      <c r="BF194" s="214">
        <f t="shared" si="15"/>
        <v>0</v>
      </c>
      <c r="BG194" s="214">
        <f t="shared" si="16"/>
        <v>0</v>
      </c>
      <c r="BH194" s="214">
        <f t="shared" si="17"/>
        <v>0</v>
      </c>
      <c r="BI194" s="214">
        <f t="shared" si="18"/>
        <v>0</v>
      </c>
      <c r="BJ194" s="25" t="s">
        <v>82</v>
      </c>
      <c r="BK194" s="214">
        <f t="shared" si="19"/>
        <v>0</v>
      </c>
      <c r="BL194" s="25" t="s">
        <v>327</v>
      </c>
      <c r="BM194" s="25" t="s">
        <v>653</v>
      </c>
    </row>
    <row r="195" spans="2:65" s="1" customFormat="1" ht="31.5" customHeight="1">
      <c r="B195" s="42"/>
      <c r="C195" s="203" t="s">
        <v>393</v>
      </c>
      <c r="D195" s="203" t="s">
        <v>311</v>
      </c>
      <c r="E195" s="204" t="s">
        <v>14966</v>
      </c>
      <c r="F195" s="205" t="s">
        <v>14967</v>
      </c>
      <c r="G195" s="206" t="s">
        <v>578</v>
      </c>
      <c r="H195" s="207">
        <v>1</v>
      </c>
      <c r="I195" s="208"/>
      <c r="J195" s="209">
        <f t="shared" si="10"/>
        <v>0</v>
      </c>
      <c r="K195" s="205" t="s">
        <v>21</v>
      </c>
      <c r="L195" s="62"/>
      <c r="M195" s="210" t="s">
        <v>21</v>
      </c>
      <c r="N195" s="211" t="s">
        <v>45</v>
      </c>
      <c r="O195" s="43"/>
      <c r="P195" s="212">
        <f t="shared" si="11"/>
        <v>0</v>
      </c>
      <c r="Q195" s="212">
        <v>0</v>
      </c>
      <c r="R195" s="212">
        <f t="shared" si="12"/>
        <v>0</v>
      </c>
      <c r="S195" s="212">
        <v>0</v>
      </c>
      <c r="T195" s="213">
        <f t="shared" si="13"/>
        <v>0</v>
      </c>
      <c r="AR195" s="25" t="s">
        <v>327</v>
      </c>
      <c r="AT195" s="25" t="s">
        <v>311</v>
      </c>
      <c r="AU195" s="25" t="s">
        <v>84</v>
      </c>
      <c r="AY195" s="25" t="s">
        <v>308</v>
      </c>
      <c r="BE195" s="214">
        <f t="shared" si="14"/>
        <v>0</v>
      </c>
      <c r="BF195" s="214">
        <f t="shared" si="15"/>
        <v>0</v>
      </c>
      <c r="BG195" s="214">
        <f t="shared" si="16"/>
        <v>0</v>
      </c>
      <c r="BH195" s="214">
        <f t="shared" si="17"/>
        <v>0</v>
      </c>
      <c r="BI195" s="214">
        <f t="shared" si="18"/>
        <v>0</v>
      </c>
      <c r="BJ195" s="25" t="s">
        <v>82</v>
      </c>
      <c r="BK195" s="214">
        <f t="shared" si="19"/>
        <v>0</v>
      </c>
      <c r="BL195" s="25" t="s">
        <v>327</v>
      </c>
      <c r="BM195" s="25" t="s">
        <v>661</v>
      </c>
    </row>
    <row r="196" spans="2:65" s="1" customFormat="1" ht="31.5" customHeight="1">
      <c r="B196" s="42"/>
      <c r="C196" s="203" t="s">
        <v>9</v>
      </c>
      <c r="D196" s="203" t="s">
        <v>311</v>
      </c>
      <c r="E196" s="204" t="s">
        <v>14968</v>
      </c>
      <c r="F196" s="205" t="s">
        <v>14969</v>
      </c>
      <c r="G196" s="206" t="s">
        <v>578</v>
      </c>
      <c r="H196" s="207">
        <v>3</v>
      </c>
      <c r="I196" s="208"/>
      <c r="J196" s="209">
        <f t="shared" si="10"/>
        <v>0</v>
      </c>
      <c r="K196" s="205" t="s">
        <v>21</v>
      </c>
      <c r="L196" s="62"/>
      <c r="M196" s="210" t="s">
        <v>21</v>
      </c>
      <c r="N196" s="211" t="s">
        <v>45</v>
      </c>
      <c r="O196" s="43"/>
      <c r="P196" s="212">
        <f t="shared" si="11"/>
        <v>0</v>
      </c>
      <c r="Q196" s="212">
        <v>0</v>
      </c>
      <c r="R196" s="212">
        <f t="shared" si="12"/>
        <v>0</v>
      </c>
      <c r="S196" s="212">
        <v>0</v>
      </c>
      <c r="T196" s="213">
        <f t="shared" si="13"/>
        <v>0</v>
      </c>
      <c r="AR196" s="25" t="s">
        <v>327</v>
      </c>
      <c r="AT196" s="25" t="s">
        <v>311</v>
      </c>
      <c r="AU196" s="25" t="s">
        <v>84</v>
      </c>
      <c r="AY196" s="25" t="s">
        <v>308</v>
      </c>
      <c r="BE196" s="214">
        <f t="shared" si="14"/>
        <v>0</v>
      </c>
      <c r="BF196" s="214">
        <f t="shared" si="15"/>
        <v>0</v>
      </c>
      <c r="BG196" s="214">
        <f t="shared" si="16"/>
        <v>0</v>
      </c>
      <c r="BH196" s="214">
        <f t="shared" si="17"/>
        <v>0</v>
      </c>
      <c r="BI196" s="214">
        <f t="shared" si="18"/>
        <v>0</v>
      </c>
      <c r="BJ196" s="25" t="s">
        <v>82</v>
      </c>
      <c r="BK196" s="214">
        <f t="shared" si="19"/>
        <v>0</v>
      </c>
      <c r="BL196" s="25" t="s">
        <v>327</v>
      </c>
      <c r="BM196" s="25" t="s">
        <v>669</v>
      </c>
    </row>
    <row r="197" spans="2:65" s="11" customFormat="1" ht="29.85" customHeight="1">
      <c r="B197" s="186"/>
      <c r="C197" s="187"/>
      <c r="D197" s="200" t="s">
        <v>73</v>
      </c>
      <c r="E197" s="201" t="s">
        <v>5503</v>
      </c>
      <c r="F197" s="201" t="s">
        <v>14971</v>
      </c>
      <c r="G197" s="187"/>
      <c r="H197" s="187"/>
      <c r="I197" s="190"/>
      <c r="J197" s="202">
        <f>BK197</f>
        <v>0</v>
      </c>
      <c r="K197" s="187"/>
      <c r="L197" s="192"/>
      <c r="M197" s="193"/>
      <c r="N197" s="194"/>
      <c r="O197" s="194"/>
      <c r="P197" s="195">
        <f>SUM(P198:P205)</f>
        <v>0</v>
      </c>
      <c r="Q197" s="194"/>
      <c r="R197" s="195">
        <f>SUM(R198:R205)</f>
        <v>0</v>
      </c>
      <c r="S197" s="194"/>
      <c r="T197" s="196">
        <f>SUM(T198:T205)</f>
        <v>0</v>
      </c>
      <c r="AR197" s="197" t="s">
        <v>82</v>
      </c>
      <c r="AT197" s="198" t="s">
        <v>73</v>
      </c>
      <c r="AU197" s="198" t="s">
        <v>82</v>
      </c>
      <c r="AY197" s="197" t="s">
        <v>308</v>
      </c>
      <c r="BK197" s="199">
        <f>SUM(BK198:BK205)</f>
        <v>0</v>
      </c>
    </row>
    <row r="198" spans="2:65" s="1" customFormat="1" ht="31.5" customHeight="1">
      <c r="B198" s="42"/>
      <c r="C198" s="203" t="s">
        <v>402</v>
      </c>
      <c r="D198" s="203" t="s">
        <v>311</v>
      </c>
      <c r="E198" s="204" t="s">
        <v>14954</v>
      </c>
      <c r="F198" s="205" t="s">
        <v>14955</v>
      </c>
      <c r="G198" s="206" t="s">
        <v>578</v>
      </c>
      <c r="H198" s="207">
        <v>2</v>
      </c>
      <c r="I198" s="208"/>
      <c r="J198" s="209">
        <f t="shared" ref="J198:J205" si="20">ROUND(I198*H198,2)</f>
        <v>0</v>
      </c>
      <c r="K198" s="205" t="s">
        <v>21</v>
      </c>
      <c r="L198" s="62"/>
      <c r="M198" s="210" t="s">
        <v>21</v>
      </c>
      <c r="N198" s="211" t="s">
        <v>45</v>
      </c>
      <c r="O198" s="43"/>
      <c r="P198" s="212">
        <f t="shared" ref="P198:P205" si="21">O198*H198</f>
        <v>0</v>
      </c>
      <c r="Q198" s="212">
        <v>0</v>
      </c>
      <c r="R198" s="212">
        <f t="shared" ref="R198:R205" si="22">Q198*H198</f>
        <v>0</v>
      </c>
      <c r="S198" s="212">
        <v>0</v>
      </c>
      <c r="T198" s="213">
        <f t="shared" ref="T198:T205" si="23">S198*H198</f>
        <v>0</v>
      </c>
      <c r="AR198" s="25" t="s">
        <v>327</v>
      </c>
      <c r="AT198" s="25" t="s">
        <v>311</v>
      </c>
      <c r="AU198" s="25" t="s">
        <v>84</v>
      </c>
      <c r="AY198" s="25" t="s">
        <v>308</v>
      </c>
      <c r="BE198" s="214">
        <f t="shared" ref="BE198:BE205" si="24">IF(N198="základní",J198,0)</f>
        <v>0</v>
      </c>
      <c r="BF198" s="214">
        <f t="shared" ref="BF198:BF205" si="25">IF(N198="snížená",J198,0)</f>
        <v>0</v>
      </c>
      <c r="BG198" s="214">
        <f t="shared" ref="BG198:BG205" si="26">IF(N198="zákl. přenesená",J198,0)</f>
        <v>0</v>
      </c>
      <c r="BH198" s="214">
        <f t="shared" ref="BH198:BH205" si="27">IF(N198="sníž. přenesená",J198,0)</f>
        <v>0</v>
      </c>
      <c r="BI198" s="214">
        <f t="shared" ref="BI198:BI205" si="28">IF(N198="nulová",J198,0)</f>
        <v>0</v>
      </c>
      <c r="BJ198" s="25" t="s">
        <v>82</v>
      </c>
      <c r="BK198" s="214">
        <f t="shared" ref="BK198:BK205" si="29">ROUND(I198*H198,2)</f>
        <v>0</v>
      </c>
      <c r="BL198" s="25" t="s">
        <v>327</v>
      </c>
      <c r="BM198" s="25" t="s">
        <v>677</v>
      </c>
    </row>
    <row r="199" spans="2:65" s="1" customFormat="1" ht="31.5" customHeight="1">
      <c r="B199" s="42"/>
      <c r="C199" s="203" t="s">
        <v>406</v>
      </c>
      <c r="D199" s="203" t="s">
        <v>311</v>
      </c>
      <c r="E199" s="204" t="s">
        <v>14956</v>
      </c>
      <c r="F199" s="205" t="s">
        <v>14957</v>
      </c>
      <c r="G199" s="206" t="s">
        <v>578</v>
      </c>
      <c r="H199" s="207">
        <v>1</v>
      </c>
      <c r="I199" s="208"/>
      <c r="J199" s="209">
        <f t="shared" si="20"/>
        <v>0</v>
      </c>
      <c r="K199" s="205" t="s">
        <v>21</v>
      </c>
      <c r="L199" s="62"/>
      <c r="M199" s="210" t="s">
        <v>21</v>
      </c>
      <c r="N199" s="211" t="s">
        <v>45</v>
      </c>
      <c r="O199" s="43"/>
      <c r="P199" s="212">
        <f t="shared" si="21"/>
        <v>0</v>
      </c>
      <c r="Q199" s="212">
        <v>0</v>
      </c>
      <c r="R199" s="212">
        <f t="shared" si="22"/>
        <v>0</v>
      </c>
      <c r="S199" s="212">
        <v>0</v>
      </c>
      <c r="T199" s="213">
        <f t="shared" si="23"/>
        <v>0</v>
      </c>
      <c r="AR199" s="25" t="s">
        <v>327</v>
      </c>
      <c r="AT199" s="25" t="s">
        <v>311</v>
      </c>
      <c r="AU199" s="25" t="s">
        <v>84</v>
      </c>
      <c r="AY199" s="25" t="s">
        <v>308</v>
      </c>
      <c r="BE199" s="214">
        <f t="shared" si="24"/>
        <v>0</v>
      </c>
      <c r="BF199" s="214">
        <f t="shared" si="25"/>
        <v>0</v>
      </c>
      <c r="BG199" s="214">
        <f t="shared" si="26"/>
        <v>0</v>
      </c>
      <c r="BH199" s="214">
        <f t="shared" si="27"/>
        <v>0</v>
      </c>
      <c r="BI199" s="214">
        <f t="shared" si="28"/>
        <v>0</v>
      </c>
      <c r="BJ199" s="25" t="s">
        <v>82</v>
      </c>
      <c r="BK199" s="214">
        <f t="shared" si="29"/>
        <v>0</v>
      </c>
      <c r="BL199" s="25" t="s">
        <v>327</v>
      </c>
      <c r="BM199" s="25" t="s">
        <v>685</v>
      </c>
    </row>
    <row r="200" spans="2:65" s="1" customFormat="1" ht="31.5" customHeight="1">
      <c r="B200" s="42"/>
      <c r="C200" s="203" t="s">
        <v>410</v>
      </c>
      <c r="D200" s="203" t="s">
        <v>311</v>
      </c>
      <c r="E200" s="204" t="s">
        <v>14958</v>
      </c>
      <c r="F200" s="205" t="s">
        <v>14959</v>
      </c>
      <c r="G200" s="206" t="s">
        <v>578</v>
      </c>
      <c r="H200" s="207">
        <v>1</v>
      </c>
      <c r="I200" s="208"/>
      <c r="J200" s="209">
        <f t="shared" si="20"/>
        <v>0</v>
      </c>
      <c r="K200" s="205" t="s">
        <v>21</v>
      </c>
      <c r="L200" s="62"/>
      <c r="M200" s="210" t="s">
        <v>21</v>
      </c>
      <c r="N200" s="211" t="s">
        <v>45</v>
      </c>
      <c r="O200" s="43"/>
      <c r="P200" s="212">
        <f t="shared" si="21"/>
        <v>0</v>
      </c>
      <c r="Q200" s="212">
        <v>0</v>
      </c>
      <c r="R200" s="212">
        <f t="shared" si="22"/>
        <v>0</v>
      </c>
      <c r="S200" s="212">
        <v>0</v>
      </c>
      <c r="T200" s="213">
        <f t="shared" si="23"/>
        <v>0</v>
      </c>
      <c r="AR200" s="25" t="s">
        <v>327</v>
      </c>
      <c r="AT200" s="25" t="s">
        <v>311</v>
      </c>
      <c r="AU200" s="25" t="s">
        <v>84</v>
      </c>
      <c r="AY200" s="25" t="s">
        <v>308</v>
      </c>
      <c r="BE200" s="214">
        <f t="shared" si="24"/>
        <v>0</v>
      </c>
      <c r="BF200" s="214">
        <f t="shared" si="25"/>
        <v>0</v>
      </c>
      <c r="BG200" s="214">
        <f t="shared" si="26"/>
        <v>0</v>
      </c>
      <c r="BH200" s="214">
        <f t="shared" si="27"/>
        <v>0</v>
      </c>
      <c r="BI200" s="214">
        <f t="shared" si="28"/>
        <v>0</v>
      </c>
      <c r="BJ200" s="25" t="s">
        <v>82</v>
      </c>
      <c r="BK200" s="214">
        <f t="shared" si="29"/>
        <v>0</v>
      </c>
      <c r="BL200" s="25" t="s">
        <v>327</v>
      </c>
      <c r="BM200" s="25" t="s">
        <v>693</v>
      </c>
    </row>
    <row r="201" spans="2:65" s="1" customFormat="1" ht="31.5" customHeight="1">
      <c r="B201" s="42"/>
      <c r="C201" s="203" t="s">
        <v>416</v>
      </c>
      <c r="D201" s="203" t="s">
        <v>311</v>
      </c>
      <c r="E201" s="204" t="s">
        <v>14960</v>
      </c>
      <c r="F201" s="205" t="s">
        <v>14961</v>
      </c>
      <c r="G201" s="206" t="s">
        <v>578</v>
      </c>
      <c r="H201" s="207">
        <v>1</v>
      </c>
      <c r="I201" s="208"/>
      <c r="J201" s="209">
        <f t="shared" si="20"/>
        <v>0</v>
      </c>
      <c r="K201" s="205" t="s">
        <v>21</v>
      </c>
      <c r="L201" s="62"/>
      <c r="M201" s="210" t="s">
        <v>21</v>
      </c>
      <c r="N201" s="211" t="s">
        <v>45</v>
      </c>
      <c r="O201" s="43"/>
      <c r="P201" s="212">
        <f t="shared" si="21"/>
        <v>0</v>
      </c>
      <c r="Q201" s="212">
        <v>0</v>
      </c>
      <c r="R201" s="212">
        <f t="shared" si="22"/>
        <v>0</v>
      </c>
      <c r="S201" s="212">
        <v>0</v>
      </c>
      <c r="T201" s="213">
        <f t="shared" si="23"/>
        <v>0</v>
      </c>
      <c r="AR201" s="25" t="s">
        <v>327</v>
      </c>
      <c r="AT201" s="25" t="s">
        <v>311</v>
      </c>
      <c r="AU201" s="25" t="s">
        <v>84</v>
      </c>
      <c r="AY201" s="25" t="s">
        <v>308</v>
      </c>
      <c r="BE201" s="214">
        <f t="shared" si="24"/>
        <v>0</v>
      </c>
      <c r="BF201" s="214">
        <f t="shared" si="25"/>
        <v>0</v>
      </c>
      <c r="BG201" s="214">
        <f t="shared" si="26"/>
        <v>0</v>
      </c>
      <c r="BH201" s="214">
        <f t="shared" si="27"/>
        <v>0</v>
      </c>
      <c r="BI201" s="214">
        <f t="shared" si="28"/>
        <v>0</v>
      </c>
      <c r="BJ201" s="25" t="s">
        <v>82</v>
      </c>
      <c r="BK201" s="214">
        <f t="shared" si="29"/>
        <v>0</v>
      </c>
      <c r="BL201" s="25" t="s">
        <v>327</v>
      </c>
      <c r="BM201" s="25" t="s">
        <v>702</v>
      </c>
    </row>
    <row r="202" spans="2:65" s="1" customFormat="1" ht="22.5" customHeight="1">
      <c r="B202" s="42"/>
      <c r="C202" s="203" t="s">
        <v>420</v>
      </c>
      <c r="D202" s="203" t="s">
        <v>311</v>
      </c>
      <c r="E202" s="204" t="s">
        <v>14962</v>
      </c>
      <c r="F202" s="205" t="s">
        <v>14963</v>
      </c>
      <c r="G202" s="206" t="s">
        <v>578</v>
      </c>
      <c r="H202" s="207">
        <v>2</v>
      </c>
      <c r="I202" s="208"/>
      <c r="J202" s="209">
        <f t="shared" si="20"/>
        <v>0</v>
      </c>
      <c r="K202" s="205" t="s">
        <v>21</v>
      </c>
      <c r="L202" s="62"/>
      <c r="M202" s="210" t="s">
        <v>21</v>
      </c>
      <c r="N202" s="211" t="s">
        <v>45</v>
      </c>
      <c r="O202" s="43"/>
      <c r="P202" s="212">
        <f t="shared" si="21"/>
        <v>0</v>
      </c>
      <c r="Q202" s="212">
        <v>0</v>
      </c>
      <c r="R202" s="212">
        <f t="shared" si="22"/>
        <v>0</v>
      </c>
      <c r="S202" s="212">
        <v>0</v>
      </c>
      <c r="T202" s="213">
        <f t="shared" si="23"/>
        <v>0</v>
      </c>
      <c r="AR202" s="25" t="s">
        <v>327</v>
      </c>
      <c r="AT202" s="25" t="s">
        <v>311</v>
      </c>
      <c r="AU202" s="25" t="s">
        <v>84</v>
      </c>
      <c r="AY202" s="25" t="s">
        <v>308</v>
      </c>
      <c r="BE202" s="214">
        <f t="shared" si="24"/>
        <v>0</v>
      </c>
      <c r="BF202" s="214">
        <f t="shared" si="25"/>
        <v>0</v>
      </c>
      <c r="BG202" s="214">
        <f t="shared" si="26"/>
        <v>0</v>
      </c>
      <c r="BH202" s="214">
        <f t="shared" si="27"/>
        <v>0</v>
      </c>
      <c r="BI202" s="214">
        <f t="shared" si="28"/>
        <v>0</v>
      </c>
      <c r="BJ202" s="25" t="s">
        <v>82</v>
      </c>
      <c r="BK202" s="214">
        <f t="shared" si="29"/>
        <v>0</v>
      </c>
      <c r="BL202" s="25" t="s">
        <v>327</v>
      </c>
      <c r="BM202" s="25" t="s">
        <v>710</v>
      </c>
    </row>
    <row r="203" spans="2:65" s="1" customFormat="1" ht="22.5" customHeight="1">
      <c r="B203" s="42"/>
      <c r="C203" s="203" t="s">
        <v>593</v>
      </c>
      <c r="D203" s="203" t="s">
        <v>311</v>
      </c>
      <c r="E203" s="204" t="s">
        <v>14964</v>
      </c>
      <c r="F203" s="205" t="s">
        <v>14965</v>
      </c>
      <c r="G203" s="206" t="s">
        <v>578</v>
      </c>
      <c r="H203" s="207">
        <v>1</v>
      </c>
      <c r="I203" s="208"/>
      <c r="J203" s="209">
        <f t="shared" si="20"/>
        <v>0</v>
      </c>
      <c r="K203" s="205" t="s">
        <v>21</v>
      </c>
      <c r="L203" s="62"/>
      <c r="M203" s="210" t="s">
        <v>21</v>
      </c>
      <c r="N203" s="211" t="s">
        <v>45</v>
      </c>
      <c r="O203" s="43"/>
      <c r="P203" s="212">
        <f t="shared" si="21"/>
        <v>0</v>
      </c>
      <c r="Q203" s="212">
        <v>0</v>
      </c>
      <c r="R203" s="212">
        <f t="shared" si="22"/>
        <v>0</v>
      </c>
      <c r="S203" s="212">
        <v>0</v>
      </c>
      <c r="T203" s="213">
        <f t="shared" si="23"/>
        <v>0</v>
      </c>
      <c r="AR203" s="25" t="s">
        <v>327</v>
      </c>
      <c r="AT203" s="25" t="s">
        <v>311</v>
      </c>
      <c r="AU203" s="25" t="s">
        <v>84</v>
      </c>
      <c r="AY203" s="25" t="s">
        <v>308</v>
      </c>
      <c r="BE203" s="214">
        <f t="shared" si="24"/>
        <v>0</v>
      </c>
      <c r="BF203" s="214">
        <f t="shared" si="25"/>
        <v>0</v>
      </c>
      <c r="BG203" s="214">
        <f t="shared" si="26"/>
        <v>0</v>
      </c>
      <c r="BH203" s="214">
        <f t="shared" si="27"/>
        <v>0</v>
      </c>
      <c r="BI203" s="214">
        <f t="shared" si="28"/>
        <v>0</v>
      </c>
      <c r="BJ203" s="25" t="s">
        <v>82</v>
      </c>
      <c r="BK203" s="214">
        <f t="shared" si="29"/>
        <v>0</v>
      </c>
      <c r="BL203" s="25" t="s">
        <v>327</v>
      </c>
      <c r="BM203" s="25" t="s">
        <v>721</v>
      </c>
    </row>
    <row r="204" spans="2:65" s="1" customFormat="1" ht="31.5" customHeight="1">
      <c r="B204" s="42"/>
      <c r="C204" s="203" t="s">
        <v>598</v>
      </c>
      <c r="D204" s="203" t="s">
        <v>311</v>
      </c>
      <c r="E204" s="204" t="s">
        <v>14966</v>
      </c>
      <c r="F204" s="205" t="s">
        <v>14967</v>
      </c>
      <c r="G204" s="206" t="s">
        <v>578</v>
      </c>
      <c r="H204" s="207">
        <v>1</v>
      </c>
      <c r="I204" s="208"/>
      <c r="J204" s="209">
        <f t="shared" si="20"/>
        <v>0</v>
      </c>
      <c r="K204" s="205" t="s">
        <v>21</v>
      </c>
      <c r="L204" s="62"/>
      <c r="M204" s="210" t="s">
        <v>21</v>
      </c>
      <c r="N204" s="211" t="s">
        <v>45</v>
      </c>
      <c r="O204" s="43"/>
      <c r="P204" s="212">
        <f t="shared" si="21"/>
        <v>0</v>
      </c>
      <c r="Q204" s="212">
        <v>0</v>
      </c>
      <c r="R204" s="212">
        <f t="shared" si="22"/>
        <v>0</v>
      </c>
      <c r="S204" s="212">
        <v>0</v>
      </c>
      <c r="T204" s="213">
        <f t="shared" si="23"/>
        <v>0</v>
      </c>
      <c r="AR204" s="25" t="s">
        <v>327</v>
      </c>
      <c r="AT204" s="25" t="s">
        <v>311</v>
      </c>
      <c r="AU204" s="25" t="s">
        <v>84</v>
      </c>
      <c r="AY204" s="25" t="s">
        <v>308</v>
      </c>
      <c r="BE204" s="214">
        <f t="shared" si="24"/>
        <v>0</v>
      </c>
      <c r="BF204" s="214">
        <f t="shared" si="25"/>
        <v>0</v>
      </c>
      <c r="BG204" s="214">
        <f t="shared" si="26"/>
        <v>0</v>
      </c>
      <c r="BH204" s="214">
        <f t="shared" si="27"/>
        <v>0</v>
      </c>
      <c r="BI204" s="214">
        <f t="shared" si="28"/>
        <v>0</v>
      </c>
      <c r="BJ204" s="25" t="s">
        <v>82</v>
      </c>
      <c r="BK204" s="214">
        <f t="shared" si="29"/>
        <v>0</v>
      </c>
      <c r="BL204" s="25" t="s">
        <v>327</v>
      </c>
      <c r="BM204" s="25" t="s">
        <v>730</v>
      </c>
    </row>
    <row r="205" spans="2:65" s="1" customFormat="1" ht="31.5" customHeight="1">
      <c r="B205" s="42"/>
      <c r="C205" s="203" t="s">
        <v>603</v>
      </c>
      <c r="D205" s="203" t="s">
        <v>311</v>
      </c>
      <c r="E205" s="204" t="s">
        <v>14968</v>
      </c>
      <c r="F205" s="205" t="s">
        <v>14969</v>
      </c>
      <c r="G205" s="206" t="s">
        <v>578</v>
      </c>
      <c r="H205" s="207">
        <v>3</v>
      </c>
      <c r="I205" s="208"/>
      <c r="J205" s="209">
        <f t="shared" si="20"/>
        <v>0</v>
      </c>
      <c r="K205" s="205" t="s">
        <v>21</v>
      </c>
      <c r="L205" s="62"/>
      <c r="M205" s="210" t="s">
        <v>21</v>
      </c>
      <c r="N205" s="211" t="s">
        <v>45</v>
      </c>
      <c r="O205" s="43"/>
      <c r="P205" s="212">
        <f t="shared" si="21"/>
        <v>0</v>
      </c>
      <c r="Q205" s="212">
        <v>0</v>
      </c>
      <c r="R205" s="212">
        <f t="shared" si="22"/>
        <v>0</v>
      </c>
      <c r="S205" s="212">
        <v>0</v>
      </c>
      <c r="T205" s="213">
        <f t="shared" si="23"/>
        <v>0</v>
      </c>
      <c r="AR205" s="25" t="s">
        <v>327</v>
      </c>
      <c r="AT205" s="25" t="s">
        <v>311</v>
      </c>
      <c r="AU205" s="25" t="s">
        <v>84</v>
      </c>
      <c r="AY205" s="25" t="s">
        <v>308</v>
      </c>
      <c r="BE205" s="214">
        <f t="shared" si="24"/>
        <v>0</v>
      </c>
      <c r="BF205" s="214">
        <f t="shared" si="25"/>
        <v>0</v>
      </c>
      <c r="BG205" s="214">
        <f t="shared" si="26"/>
        <v>0</v>
      </c>
      <c r="BH205" s="214">
        <f t="shared" si="27"/>
        <v>0</v>
      </c>
      <c r="BI205" s="214">
        <f t="shared" si="28"/>
        <v>0</v>
      </c>
      <c r="BJ205" s="25" t="s">
        <v>82</v>
      </c>
      <c r="BK205" s="214">
        <f t="shared" si="29"/>
        <v>0</v>
      </c>
      <c r="BL205" s="25" t="s">
        <v>327</v>
      </c>
      <c r="BM205" s="25" t="s">
        <v>740</v>
      </c>
    </row>
    <row r="206" spans="2:65" s="11" customFormat="1" ht="29.85" customHeight="1">
      <c r="B206" s="186"/>
      <c r="C206" s="187"/>
      <c r="D206" s="200" t="s">
        <v>73</v>
      </c>
      <c r="E206" s="201" t="s">
        <v>5539</v>
      </c>
      <c r="F206" s="201" t="s">
        <v>14972</v>
      </c>
      <c r="G206" s="187"/>
      <c r="H206" s="187"/>
      <c r="I206" s="190"/>
      <c r="J206" s="202">
        <f>BK206</f>
        <v>0</v>
      </c>
      <c r="K206" s="187"/>
      <c r="L206" s="192"/>
      <c r="M206" s="193"/>
      <c r="N206" s="194"/>
      <c r="O206" s="194"/>
      <c r="P206" s="195">
        <f>SUM(P207:P214)</f>
        <v>0</v>
      </c>
      <c r="Q206" s="194"/>
      <c r="R206" s="195">
        <f>SUM(R207:R214)</f>
        <v>0</v>
      </c>
      <c r="S206" s="194"/>
      <c r="T206" s="196">
        <f>SUM(T207:T214)</f>
        <v>0</v>
      </c>
      <c r="AR206" s="197" t="s">
        <v>82</v>
      </c>
      <c r="AT206" s="198" t="s">
        <v>73</v>
      </c>
      <c r="AU206" s="198" t="s">
        <v>82</v>
      </c>
      <c r="AY206" s="197" t="s">
        <v>308</v>
      </c>
      <c r="BK206" s="199">
        <f>SUM(BK207:BK214)</f>
        <v>0</v>
      </c>
    </row>
    <row r="207" spans="2:65" s="1" customFormat="1" ht="31.5" customHeight="1">
      <c r="B207" s="42"/>
      <c r="C207" s="203" t="s">
        <v>608</v>
      </c>
      <c r="D207" s="203" t="s">
        <v>311</v>
      </c>
      <c r="E207" s="204" t="s">
        <v>14954</v>
      </c>
      <c r="F207" s="205" t="s">
        <v>14955</v>
      </c>
      <c r="G207" s="206" t="s">
        <v>578</v>
      </c>
      <c r="H207" s="207">
        <v>2</v>
      </c>
      <c r="I207" s="208"/>
      <c r="J207" s="209">
        <f t="shared" ref="J207:J214" si="30">ROUND(I207*H207,2)</f>
        <v>0</v>
      </c>
      <c r="K207" s="205" t="s">
        <v>21</v>
      </c>
      <c r="L207" s="62"/>
      <c r="M207" s="210" t="s">
        <v>21</v>
      </c>
      <c r="N207" s="211" t="s">
        <v>45</v>
      </c>
      <c r="O207" s="43"/>
      <c r="P207" s="212">
        <f t="shared" ref="P207:P214" si="31">O207*H207</f>
        <v>0</v>
      </c>
      <c r="Q207" s="212">
        <v>0</v>
      </c>
      <c r="R207" s="212">
        <f t="shared" ref="R207:R214" si="32">Q207*H207</f>
        <v>0</v>
      </c>
      <c r="S207" s="212">
        <v>0</v>
      </c>
      <c r="T207" s="213">
        <f t="shared" ref="T207:T214" si="33">S207*H207</f>
        <v>0</v>
      </c>
      <c r="AR207" s="25" t="s">
        <v>327</v>
      </c>
      <c r="AT207" s="25" t="s">
        <v>311</v>
      </c>
      <c r="AU207" s="25" t="s">
        <v>84</v>
      </c>
      <c r="AY207" s="25" t="s">
        <v>308</v>
      </c>
      <c r="BE207" s="214">
        <f t="shared" ref="BE207:BE214" si="34">IF(N207="základní",J207,0)</f>
        <v>0</v>
      </c>
      <c r="BF207" s="214">
        <f t="shared" ref="BF207:BF214" si="35">IF(N207="snížená",J207,0)</f>
        <v>0</v>
      </c>
      <c r="BG207" s="214">
        <f t="shared" ref="BG207:BG214" si="36">IF(N207="zákl. přenesená",J207,0)</f>
        <v>0</v>
      </c>
      <c r="BH207" s="214">
        <f t="shared" ref="BH207:BH214" si="37">IF(N207="sníž. přenesená",J207,0)</f>
        <v>0</v>
      </c>
      <c r="BI207" s="214">
        <f t="shared" ref="BI207:BI214" si="38">IF(N207="nulová",J207,0)</f>
        <v>0</v>
      </c>
      <c r="BJ207" s="25" t="s">
        <v>82</v>
      </c>
      <c r="BK207" s="214">
        <f t="shared" ref="BK207:BK214" si="39">ROUND(I207*H207,2)</f>
        <v>0</v>
      </c>
      <c r="BL207" s="25" t="s">
        <v>327</v>
      </c>
      <c r="BM207" s="25" t="s">
        <v>750</v>
      </c>
    </row>
    <row r="208" spans="2:65" s="1" customFormat="1" ht="31.5" customHeight="1">
      <c r="B208" s="42"/>
      <c r="C208" s="203" t="s">
        <v>613</v>
      </c>
      <c r="D208" s="203" t="s">
        <v>311</v>
      </c>
      <c r="E208" s="204" t="s">
        <v>14956</v>
      </c>
      <c r="F208" s="205" t="s">
        <v>14957</v>
      </c>
      <c r="G208" s="206" t="s">
        <v>578</v>
      </c>
      <c r="H208" s="207">
        <v>1</v>
      </c>
      <c r="I208" s="208"/>
      <c r="J208" s="209">
        <f t="shared" si="30"/>
        <v>0</v>
      </c>
      <c r="K208" s="205" t="s">
        <v>21</v>
      </c>
      <c r="L208" s="62"/>
      <c r="M208" s="210" t="s">
        <v>21</v>
      </c>
      <c r="N208" s="211" t="s">
        <v>45</v>
      </c>
      <c r="O208" s="43"/>
      <c r="P208" s="212">
        <f t="shared" si="31"/>
        <v>0</v>
      </c>
      <c r="Q208" s="212">
        <v>0</v>
      </c>
      <c r="R208" s="212">
        <f t="shared" si="32"/>
        <v>0</v>
      </c>
      <c r="S208" s="212">
        <v>0</v>
      </c>
      <c r="T208" s="213">
        <f t="shared" si="33"/>
        <v>0</v>
      </c>
      <c r="AR208" s="25" t="s">
        <v>327</v>
      </c>
      <c r="AT208" s="25" t="s">
        <v>311</v>
      </c>
      <c r="AU208" s="25" t="s">
        <v>84</v>
      </c>
      <c r="AY208" s="25" t="s">
        <v>308</v>
      </c>
      <c r="BE208" s="214">
        <f t="shared" si="34"/>
        <v>0</v>
      </c>
      <c r="BF208" s="214">
        <f t="shared" si="35"/>
        <v>0</v>
      </c>
      <c r="BG208" s="214">
        <f t="shared" si="36"/>
        <v>0</v>
      </c>
      <c r="BH208" s="214">
        <f t="shared" si="37"/>
        <v>0</v>
      </c>
      <c r="BI208" s="214">
        <f t="shared" si="38"/>
        <v>0</v>
      </c>
      <c r="BJ208" s="25" t="s">
        <v>82</v>
      </c>
      <c r="BK208" s="214">
        <f t="shared" si="39"/>
        <v>0</v>
      </c>
      <c r="BL208" s="25" t="s">
        <v>327</v>
      </c>
      <c r="BM208" s="25" t="s">
        <v>1248</v>
      </c>
    </row>
    <row r="209" spans="2:65" s="1" customFormat="1" ht="31.5" customHeight="1">
      <c r="B209" s="42"/>
      <c r="C209" s="203" t="s">
        <v>619</v>
      </c>
      <c r="D209" s="203" t="s">
        <v>311</v>
      </c>
      <c r="E209" s="204" t="s">
        <v>14958</v>
      </c>
      <c r="F209" s="205" t="s">
        <v>14959</v>
      </c>
      <c r="G209" s="206" t="s">
        <v>578</v>
      </c>
      <c r="H209" s="207">
        <v>1</v>
      </c>
      <c r="I209" s="208"/>
      <c r="J209" s="209">
        <f t="shared" si="30"/>
        <v>0</v>
      </c>
      <c r="K209" s="205" t="s">
        <v>21</v>
      </c>
      <c r="L209" s="62"/>
      <c r="M209" s="210" t="s">
        <v>21</v>
      </c>
      <c r="N209" s="211" t="s">
        <v>45</v>
      </c>
      <c r="O209" s="43"/>
      <c r="P209" s="212">
        <f t="shared" si="31"/>
        <v>0</v>
      </c>
      <c r="Q209" s="212">
        <v>0</v>
      </c>
      <c r="R209" s="212">
        <f t="shared" si="32"/>
        <v>0</v>
      </c>
      <c r="S209" s="212">
        <v>0</v>
      </c>
      <c r="T209" s="213">
        <f t="shared" si="33"/>
        <v>0</v>
      </c>
      <c r="AR209" s="25" t="s">
        <v>327</v>
      </c>
      <c r="AT209" s="25" t="s">
        <v>311</v>
      </c>
      <c r="AU209" s="25" t="s">
        <v>84</v>
      </c>
      <c r="AY209" s="25" t="s">
        <v>308</v>
      </c>
      <c r="BE209" s="214">
        <f t="shared" si="34"/>
        <v>0</v>
      </c>
      <c r="BF209" s="214">
        <f t="shared" si="35"/>
        <v>0</v>
      </c>
      <c r="BG209" s="214">
        <f t="shared" si="36"/>
        <v>0</v>
      </c>
      <c r="BH209" s="214">
        <f t="shared" si="37"/>
        <v>0</v>
      </c>
      <c r="BI209" s="214">
        <f t="shared" si="38"/>
        <v>0</v>
      </c>
      <c r="BJ209" s="25" t="s">
        <v>82</v>
      </c>
      <c r="BK209" s="214">
        <f t="shared" si="39"/>
        <v>0</v>
      </c>
      <c r="BL209" s="25" t="s">
        <v>327</v>
      </c>
      <c r="BM209" s="25" t="s">
        <v>570</v>
      </c>
    </row>
    <row r="210" spans="2:65" s="1" customFormat="1" ht="31.5" customHeight="1">
      <c r="B210" s="42"/>
      <c r="C210" s="203" t="s">
        <v>624</v>
      </c>
      <c r="D210" s="203" t="s">
        <v>311</v>
      </c>
      <c r="E210" s="204" t="s">
        <v>14960</v>
      </c>
      <c r="F210" s="205" t="s">
        <v>14961</v>
      </c>
      <c r="G210" s="206" t="s">
        <v>578</v>
      </c>
      <c r="H210" s="207">
        <v>1</v>
      </c>
      <c r="I210" s="208"/>
      <c r="J210" s="209">
        <f t="shared" si="30"/>
        <v>0</v>
      </c>
      <c r="K210" s="205" t="s">
        <v>21</v>
      </c>
      <c r="L210" s="62"/>
      <c r="M210" s="210" t="s">
        <v>21</v>
      </c>
      <c r="N210" s="211" t="s">
        <v>45</v>
      </c>
      <c r="O210" s="43"/>
      <c r="P210" s="212">
        <f t="shared" si="31"/>
        <v>0</v>
      </c>
      <c r="Q210" s="212">
        <v>0</v>
      </c>
      <c r="R210" s="212">
        <f t="shared" si="32"/>
        <v>0</v>
      </c>
      <c r="S210" s="212">
        <v>0</v>
      </c>
      <c r="T210" s="213">
        <f t="shared" si="33"/>
        <v>0</v>
      </c>
      <c r="AR210" s="25" t="s">
        <v>327</v>
      </c>
      <c r="AT210" s="25" t="s">
        <v>311</v>
      </c>
      <c r="AU210" s="25" t="s">
        <v>84</v>
      </c>
      <c r="AY210" s="25" t="s">
        <v>308</v>
      </c>
      <c r="BE210" s="214">
        <f t="shared" si="34"/>
        <v>0</v>
      </c>
      <c r="BF210" s="214">
        <f t="shared" si="35"/>
        <v>0</v>
      </c>
      <c r="BG210" s="214">
        <f t="shared" si="36"/>
        <v>0</v>
      </c>
      <c r="BH210" s="214">
        <f t="shared" si="37"/>
        <v>0</v>
      </c>
      <c r="BI210" s="214">
        <f t="shared" si="38"/>
        <v>0</v>
      </c>
      <c r="BJ210" s="25" t="s">
        <v>82</v>
      </c>
      <c r="BK210" s="214">
        <f t="shared" si="39"/>
        <v>0</v>
      </c>
      <c r="BL210" s="25" t="s">
        <v>327</v>
      </c>
      <c r="BM210" s="25" t="s">
        <v>2042</v>
      </c>
    </row>
    <row r="211" spans="2:65" s="1" customFormat="1" ht="22.5" customHeight="1">
      <c r="B211" s="42"/>
      <c r="C211" s="203" t="s">
        <v>632</v>
      </c>
      <c r="D211" s="203" t="s">
        <v>311</v>
      </c>
      <c r="E211" s="204" t="s">
        <v>14962</v>
      </c>
      <c r="F211" s="205" t="s">
        <v>14963</v>
      </c>
      <c r="G211" s="206" t="s">
        <v>578</v>
      </c>
      <c r="H211" s="207">
        <v>2</v>
      </c>
      <c r="I211" s="208"/>
      <c r="J211" s="209">
        <f t="shared" si="30"/>
        <v>0</v>
      </c>
      <c r="K211" s="205" t="s">
        <v>21</v>
      </c>
      <c r="L211" s="62"/>
      <c r="M211" s="210" t="s">
        <v>21</v>
      </c>
      <c r="N211" s="211" t="s">
        <v>45</v>
      </c>
      <c r="O211" s="43"/>
      <c r="P211" s="212">
        <f t="shared" si="31"/>
        <v>0</v>
      </c>
      <c r="Q211" s="212">
        <v>0</v>
      </c>
      <c r="R211" s="212">
        <f t="shared" si="32"/>
        <v>0</v>
      </c>
      <c r="S211" s="212">
        <v>0</v>
      </c>
      <c r="T211" s="213">
        <f t="shared" si="33"/>
        <v>0</v>
      </c>
      <c r="AR211" s="25" t="s">
        <v>327</v>
      </c>
      <c r="AT211" s="25" t="s">
        <v>311</v>
      </c>
      <c r="AU211" s="25" t="s">
        <v>84</v>
      </c>
      <c r="AY211" s="25" t="s">
        <v>308</v>
      </c>
      <c r="BE211" s="214">
        <f t="shared" si="34"/>
        <v>0</v>
      </c>
      <c r="BF211" s="214">
        <f t="shared" si="35"/>
        <v>0</v>
      </c>
      <c r="BG211" s="214">
        <f t="shared" si="36"/>
        <v>0</v>
      </c>
      <c r="BH211" s="214">
        <f t="shared" si="37"/>
        <v>0</v>
      </c>
      <c r="BI211" s="214">
        <f t="shared" si="38"/>
        <v>0</v>
      </c>
      <c r="BJ211" s="25" t="s">
        <v>82</v>
      </c>
      <c r="BK211" s="214">
        <f t="shared" si="39"/>
        <v>0</v>
      </c>
      <c r="BL211" s="25" t="s">
        <v>327</v>
      </c>
      <c r="BM211" s="25" t="s">
        <v>2048</v>
      </c>
    </row>
    <row r="212" spans="2:65" s="1" customFormat="1" ht="22.5" customHeight="1">
      <c r="B212" s="42"/>
      <c r="C212" s="203" t="s">
        <v>638</v>
      </c>
      <c r="D212" s="203" t="s">
        <v>311</v>
      </c>
      <c r="E212" s="204" t="s">
        <v>14964</v>
      </c>
      <c r="F212" s="205" t="s">
        <v>14965</v>
      </c>
      <c r="G212" s="206" t="s">
        <v>578</v>
      </c>
      <c r="H212" s="207">
        <v>1</v>
      </c>
      <c r="I212" s="208"/>
      <c r="J212" s="209">
        <f t="shared" si="30"/>
        <v>0</v>
      </c>
      <c r="K212" s="205" t="s">
        <v>21</v>
      </c>
      <c r="L212" s="62"/>
      <c r="M212" s="210" t="s">
        <v>21</v>
      </c>
      <c r="N212" s="211" t="s">
        <v>45</v>
      </c>
      <c r="O212" s="43"/>
      <c r="P212" s="212">
        <f t="shared" si="31"/>
        <v>0</v>
      </c>
      <c r="Q212" s="212">
        <v>0</v>
      </c>
      <c r="R212" s="212">
        <f t="shared" si="32"/>
        <v>0</v>
      </c>
      <c r="S212" s="212">
        <v>0</v>
      </c>
      <c r="T212" s="213">
        <f t="shared" si="33"/>
        <v>0</v>
      </c>
      <c r="AR212" s="25" t="s">
        <v>327</v>
      </c>
      <c r="AT212" s="25" t="s">
        <v>311</v>
      </c>
      <c r="AU212" s="25" t="s">
        <v>84</v>
      </c>
      <c r="AY212" s="25" t="s">
        <v>308</v>
      </c>
      <c r="BE212" s="214">
        <f t="shared" si="34"/>
        <v>0</v>
      </c>
      <c r="BF212" s="214">
        <f t="shared" si="35"/>
        <v>0</v>
      </c>
      <c r="BG212" s="214">
        <f t="shared" si="36"/>
        <v>0</v>
      </c>
      <c r="BH212" s="214">
        <f t="shared" si="37"/>
        <v>0</v>
      </c>
      <c r="BI212" s="214">
        <f t="shared" si="38"/>
        <v>0</v>
      </c>
      <c r="BJ212" s="25" t="s">
        <v>82</v>
      </c>
      <c r="BK212" s="214">
        <f t="shared" si="39"/>
        <v>0</v>
      </c>
      <c r="BL212" s="25" t="s">
        <v>327</v>
      </c>
      <c r="BM212" s="25" t="s">
        <v>2055</v>
      </c>
    </row>
    <row r="213" spans="2:65" s="1" customFormat="1" ht="31.5" customHeight="1">
      <c r="B213" s="42"/>
      <c r="C213" s="203" t="s">
        <v>644</v>
      </c>
      <c r="D213" s="203" t="s">
        <v>311</v>
      </c>
      <c r="E213" s="204" t="s">
        <v>14966</v>
      </c>
      <c r="F213" s="205" t="s">
        <v>14967</v>
      </c>
      <c r="G213" s="206" t="s">
        <v>578</v>
      </c>
      <c r="H213" s="207">
        <v>1</v>
      </c>
      <c r="I213" s="208"/>
      <c r="J213" s="209">
        <f t="shared" si="30"/>
        <v>0</v>
      </c>
      <c r="K213" s="205" t="s">
        <v>21</v>
      </c>
      <c r="L213" s="62"/>
      <c r="M213" s="210" t="s">
        <v>21</v>
      </c>
      <c r="N213" s="211" t="s">
        <v>45</v>
      </c>
      <c r="O213" s="43"/>
      <c r="P213" s="212">
        <f t="shared" si="31"/>
        <v>0</v>
      </c>
      <c r="Q213" s="212">
        <v>0</v>
      </c>
      <c r="R213" s="212">
        <f t="shared" si="32"/>
        <v>0</v>
      </c>
      <c r="S213" s="212">
        <v>0</v>
      </c>
      <c r="T213" s="213">
        <f t="shared" si="33"/>
        <v>0</v>
      </c>
      <c r="AR213" s="25" t="s">
        <v>327</v>
      </c>
      <c r="AT213" s="25" t="s">
        <v>311</v>
      </c>
      <c r="AU213" s="25" t="s">
        <v>84</v>
      </c>
      <c r="AY213" s="25" t="s">
        <v>308</v>
      </c>
      <c r="BE213" s="214">
        <f t="shared" si="34"/>
        <v>0</v>
      </c>
      <c r="BF213" s="214">
        <f t="shared" si="35"/>
        <v>0</v>
      </c>
      <c r="BG213" s="214">
        <f t="shared" si="36"/>
        <v>0</v>
      </c>
      <c r="BH213" s="214">
        <f t="shared" si="37"/>
        <v>0</v>
      </c>
      <c r="BI213" s="214">
        <f t="shared" si="38"/>
        <v>0</v>
      </c>
      <c r="BJ213" s="25" t="s">
        <v>82</v>
      </c>
      <c r="BK213" s="214">
        <f t="shared" si="39"/>
        <v>0</v>
      </c>
      <c r="BL213" s="25" t="s">
        <v>327</v>
      </c>
      <c r="BM213" s="25" t="s">
        <v>2061</v>
      </c>
    </row>
    <row r="214" spans="2:65" s="1" customFormat="1" ht="31.5" customHeight="1">
      <c r="B214" s="42"/>
      <c r="C214" s="203" t="s">
        <v>649</v>
      </c>
      <c r="D214" s="203" t="s">
        <v>311</v>
      </c>
      <c r="E214" s="204" t="s">
        <v>14968</v>
      </c>
      <c r="F214" s="205" t="s">
        <v>14969</v>
      </c>
      <c r="G214" s="206" t="s">
        <v>578</v>
      </c>
      <c r="H214" s="207">
        <v>3</v>
      </c>
      <c r="I214" s="208"/>
      <c r="J214" s="209">
        <f t="shared" si="30"/>
        <v>0</v>
      </c>
      <c r="K214" s="205" t="s">
        <v>21</v>
      </c>
      <c r="L214" s="62"/>
      <c r="M214" s="210" t="s">
        <v>21</v>
      </c>
      <c r="N214" s="211" t="s">
        <v>45</v>
      </c>
      <c r="O214" s="43"/>
      <c r="P214" s="212">
        <f t="shared" si="31"/>
        <v>0</v>
      </c>
      <c r="Q214" s="212">
        <v>0</v>
      </c>
      <c r="R214" s="212">
        <f t="shared" si="32"/>
        <v>0</v>
      </c>
      <c r="S214" s="212">
        <v>0</v>
      </c>
      <c r="T214" s="213">
        <f t="shared" si="33"/>
        <v>0</v>
      </c>
      <c r="AR214" s="25" t="s">
        <v>327</v>
      </c>
      <c r="AT214" s="25" t="s">
        <v>311</v>
      </c>
      <c r="AU214" s="25" t="s">
        <v>84</v>
      </c>
      <c r="AY214" s="25" t="s">
        <v>308</v>
      </c>
      <c r="BE214" s="214">
        <f t="shared" si="34"/>
        <v>0</v>
      </c>
      <c r="BF214" s="214">
        <f t="shared" si="35"/>
        <v>0</v>
      </c>
      <c r="BG214" s="214">
        <f t="shared" si="36"/>
        <v>0</v>
      </c>
      <c r="BH214" s="214">
        <f t="shared" si="37"/>
        <v>0</v>
      </c>
      <c r="BI214" s="214">
        <f t="shared" si="38"/>
        <v>0</v>
      </c>
      <c r="BJ214" s="25" t="s">
        <v>82</v>
      </c>
      <c r="BK214" s="214">
        <f t="shared" si="39"/>
        <v>0</v>
      </c>
      <c r="BL214" s="25" t="s">
        <v>327</v>
      </c>
      <c r="BM214" s="25" t="s">
        <v>2067</v>
      </c>
    </row>
    <row r="215" spans="2:65" s="11" customFormat="1" ht="29.85" customHeight="1">
      <c r="B215" s="186"/>
      <c r="C215" s="187"/>
      <c r="D215" s="200" t="s">
        <v>73</v>
      </c>
      <c r="E215" s="201" t="s">
        <v>5555</v>
      </c>
      <c r="F215" s="201" t="s">
        <v>14973</v>
      </c>
      <c r="G215" s="187"/>
      <c r="H215" s="187"/>
      <c r="I215" s="190"/>
      <c r="J215" s="202">
        <f>BK215</f>
        <v>0</v>
      </c>
      <c r="K215" s="187"/>
      <c r="L215" s="192"/>
      <c r="M215" s="193"/>
      <c r="N215" s="194"/>
      <c r="O215" s="194"/>
      <c r="P215" s="195">
        <f>SUM(P216:P223)</f>
        <v>0</v>
      </c>
      <c r="Q215" s="194"/>
      <c r="R215" s="195">
        <f>SUM(R216:R223)</f>
        <v>0</v>
      </c>
      <c r="S215" s="194"/>
      <c r="T215" s="196">
        <f>SUM(T216:T223)</f>
        <v>0</v>
      </c>
      <c r="AR215" s="197" t="s">
        <v>82</v>
      </c>
      <c r="AT215" s="198" t="s">
        <v>73</v>
      </c>
      <c r="AU215" s="198" t="s">
        <v>82</v>
      </c>
      <c r="AY215" s="197" t="s">
        <v>308</v>
      </c>
      <c r="BK215" s="199">
        <f>SUM(BK216:BK223)</f>
        <v>0</v>
      </c>
    </row>
    <row r="216" spans="2:65" s="1" customFormat="1" ht="31.5" customHeight="1">
      <c r="B216" s="42"/>
      <c r="C216" s="203" t="s">
        <v>653</v>
      </c>
      <c r="D216" s="203" t="s">
        <v>311</v>
      </c>
      <c r="E216" s="204" t="s">
        <v>14954</v>
      </c>
      <c r="F216" s="205" t="s">
        <v>14955</v>
      </c>
      <c r="G216" s="206" t="s">
        <v>578</v>
      </c>
      <c r="H216" s="207">
        <v>2</v>
      </c>
      <c r="I216" s="208"/>
      <c r="J216" s="209">
        <f t="shared" ref="J216:J223" si="40">ROUND(I216*H216,2)</f>
        <v>0</v>
      </c>
      <c r="K216" s="205" t="s">
        <v>21</v>
      </c>
      <c r="L216" s="62"/>
      <c r="M216" s="210" t="s">
        <v>21</v>
      </c>
      <c r="N216" s="211" t="s">
        <v>45</v>
      </c>
      <c r="O216" s="43"/>
      <c r="P216" s="212">
        <f t="shared" ref="P216:P223" si="41">O216*H216</f>
        <v>0</v>
      </c>
      <c r="Q216" s="212">
        <v>0</v>
      </c>
      <c r="R216" s="212">
        <f t="shared" ref="R216:R223" si="42">Q216*H216</f>
        <v>0</v>
      </c>
      <c r="S216" s="212">
        <v>0</v>
      </c>
      <c r="T216" s="213">
        <f t="shared" ref="T216:T223" si="43">S216*H216</f>
        <v>0</v>
      </c>
      <c r="AR216" s="25" t="s">
        <v>327</v>
      </c>
      <c r="AT216" s="25" t="s">
        <v>311</v>
      </c>
      <c r="AU216" s="25" t="s">
        <v>84</v>
      </c>
      <c r="AY216" s="25" t="s">
        <v>308</v>
      </c>
      <c r="BE216" s="214">
        <f t="shared" ref="BE216:BE223" si="44">IF(N216="základní",J216,0)</f>
        <v>0</v>
      </c>
      <c r="BF216" s="214">
        <f t="shared" ref="BF216:BF223" si="45">IF(N216="snížená",J216,0)</f>
        <v>0</v>
      </c>
      <c r="BG216" s="214">
        <f t="shared" ref="BG216:BG223" si="46">IF(N216="zákl. přenesená",J216,0)</f>
        <v>0</v>
      </c>
      <c r="BH216" s="214">
        <f t="shared" ref="BH216:BH223" si="47">IF(N216="sníž. přenesená",J216,0)</f>
        <v>0</v>
      </c>
      <c r="BI216" s="214">
        <f t="shared" ref="BI216:BI223" si="48">IF(N216="nulová",J216,0)</f>
        <v>0</v>
      </c>
      <c r="BJ216" s="25" t="s">
        <v>82</v>
      </c>
      <c r="BK216" s="214">
        <f t="shared" ref="BK216:BK223" si="49">ROUND(I216*H216,2)</f>
        <v>0</v>
      </c>
      <c r="BL216" s="25" t="s">
        <v>327</v>
      </c>
      <c r="BM216" s="25" t="s">
        <v>2075</v>
      </c>
    </row>
    <row r="217" spans="2:65" s="1" customFormat="1" ht="31.5" customHeight="1">
      <c r="B217" s="42"/>
      <c r="C217" s="203" t="s">
        <v>657</v>
      </c>
      <c r="D217" s="203" t="s">
        <v>311</v>
      </c>
      <c r="E217" s="204" t="s">
        <v>14956</v>
      </c>
      <c r="F217" s="205" t="s">
        <v>14957</v>
      </c>
      <c r="G217" s="206" t="s">
        <v>578</v>
      </c>
      <c r="H217" s="207">
        <v>1</v>
      </c>
      <c r="I217" s="208"/>
      <c r="J217" s="209">
        <f t="shared" si="40"/>
        <v>0</v>
      </c>
      <c r="K217" s="205" t="s">
        <v>21</v>
      </c>
      <c r="L217" s="62"/>
      <c r="M217" s="210" t="s">
        <v>21</v>
      </c>
      <c r="N217" s="211" t="s">
        <v>45</v>
      </c>
      <c r="O217" s="43"/>
      <c r="P217" s="212">
        <f t="shared" si="41"/>
        <v>0</v>
      </c>
      <c r="Q217" s="212">
        <v>0</v>
      </c>
      <c r="R217" s="212">
        <f t="shared" si="42"/>
        <v>0</v>
      </c>
      <c r="S217" s="212">
        <v>0</v>
      </c>
      <c r="T217" s="213">
        <f t="shared" si="43"/>
        <v>0</v>
      </c>
      <c r="AR217" s="25" t="s">
        <v>327</v>
      </c>
      <c r="AT217" s="25" t="s">
        <v>311</v>
      </c>
      <c r="AU217" s="25" t="s">
        <v>84</v>
      </c>
      <c r="AY217" s="25" t="s">
        <v>308</v>
      </c>
      <c r="BE217" s="214">
        <f t="shared" si="44"/>
        <v>0</v>
      </c>
      <c r="BF217" s="214">
        <f t="shared" si="45"/>
        <v>0</v>
      </c>
      <c r="BG217" s="214">
        <f t="shared" si="46"/>
        <v>0</v>
      </c>
      <c r="BH217" s="214">
        <f t="shared" si="47"/>
        <v>0</v>
      </c>
      <c r="BI217" s="214">
        <f t="shared" si="48"/>
        <v>0</v>
      </c>
      <c r="BJ217" s="25" t="s">
        <v>82</v>
      </c>
      <c r="BK217" s="214">
        <f t="shared" si="49"/>
        <v>0</v>
      </c>
      <c r="BL217" s="25" t="s">
        <v>327</v>
      </c>
      <c r="BM217" s="25" t="s">
        <v>2084</v>
      </c>
    </row>
    <row r="218" spans="2:65" s="1" customFormat="1" ht="31.5" customHeight="1">
      <c r="B218" s="42"/>
      <c r="C218" s="203" t="s">
        <v>661</v>
      </c>
      <c r="D218" s="203" t="s">
        <v>311</v>
      </c>
      <c r="E218" s="204" t="s">
        <v>14958</v>
      </c>
      <c r="F218" s="205" t="s">
        <v>14959</v>
      </c>
      <c r="G218" s="206" t="s">
        <v>578</v>
      </c>
      <c r="H218" s="207">
        <v>1</v>
      </c>
      <c r="I218" s="208"/>
      <c r="J218" s="209">
        <f t="shared" si="40"/>
        <v>0</v>
      </c>
      <c r="K218" s="205" t="s">
        <v>21</v>
      </c>
      <c r="L218" s="62"/>
      <c r="M218" s="210" t="s">
        <v>21</v>
      </c>
      <c r="N218" s="211" t="s">
        <v>45</v>
      </c>
      <c r="O218" s="43"/>
      <c r="P218" s="212">
        <f t="shared" si="41"/>
        <v>0</v>
      </c>
      <c r="Q218" s="212">
        <v>0</v>
      </c>
      <c r="R218" s="212">
        <f t="shared" si="42"/>
        <v>0</v>
      </c>
      <c r="S218" s="212">
        <v>0</v>
      </c>
      <c r="T218" s="213">
        <f t="shared" si="43"/>
        <v>0</v>
      </c>
      <c r="AR218" s="25" t="s">
        <v>327</v>
      </c>
      <c r="AT218" s="25" t="s">
        <v>311</v>
      </c>
      <c r="AU218" s="25" t="s">
        <v>84</v>
      </c>
      <c r="AY218" s="25" t="s">
        <v>308</v>
      </c>
      <c r="BE218" s="214">
        <f t="shared" si="44"/>
        <v>0</v>
      </c>
      <c r="BF218" s="214">
        <f t="shared" si="45"/>
        <v>0</v>
      </c>
      <c r="BG218" s="214">
        <f t="shared" si="46"/>
        <v>0</v>
      </c>
      <c r="BH218" s="214">
        <f t="shared" si="47"/>
        <v>0</v>
      </c>
      <c r="BI218" s="214">
        <f t="shared" si="48"/>
        <v>0</v>
      </c>
      <c r="BJ218" s="25" t="s">
        <v>82</v>
      </c>
      <c r="BK218" s="214">
        <f t="shared" si="49"/>
        <v>0</v>
      </c>
      <c r="BL218" s="25" t="s">
        <v>327</v>
      </c>
      <c r="BM218" s="25" t="s">
        <v>2091</v>
      </c>
    </row>
    <row r="219" spans="2:65" s="1" customFormat="1" ht="31.5" customHeight="1">
      <c r="B219" s="42"/>
      <c r="C219" s="203" t="s">
        <v>665</v>
      </c>
      <c r="D219" s="203" t="s">
        <v>311</v>
      </c>
      <c r="E219" s="204" t="s">
        <v>14960</v>
      </c>
      <c r="F219" s="205" t="s">
        <v>14961</v>
      </c>
      <c r="G219" s="206" t="s">
        <v>578</v>
      </c>
      <c r="H219" s="207">
        <v>1</v>
      </c>
      <c r="I219" s="208"/>
      <c r="J219" s="209">
        <f t="shared" si="40"/>
        <v>0</v>
      </c>
      <c r="K219" s="205" t="s">
        <v>21</v>
      </c>
      <c r="L219" s="62"/>
      <c r="M219" s="210" t="s">
        <v>21</v>
      </c>
      <c r="N219" s="211" t="s">
        <v>45</v>
      </c>
      <c r="O219" s="43"/>
      <c r="P219" s="212">
        <f t="shared" si="41"/>
        <v>0</v>
      </c>
      <c r="Q219" s="212">
        <v>0</v>
      </c>
      <c r="R219" s="212">
        <f t="shared" si="42"/>
        <v>0</v>
      </c>
      <c r="S219" s="212">
        <v>0</v>
      </c>
      <c r="T219" s="213">
        <f t="shared" si="43"/>
        <v>0</v>
      </c>
      <c r="AR219" s="25" t="s">
        <v>327</v>
      </c>
      <c r="AT219" s="25" t="s">
        <v>311</v>
      </c>
      <c r="AU219" s="25" t="s">
        <v>84</v>
      </c>
      <c r="AY219" s="25" t="s">
        <v>308</v>
      </c>
      <c r="BE219" s="214">
        <f t="shared" si="44"/>
        <v>0</v>
      </c>
      <c r="BF219" s="214">
        <f t="shared" si="45"/>
        <v>0</v>
      </c>
      <c r="BG219" s="214">
        <f t="shared" si="46"/>
        <v>0</v>
      </c>
      <c r="BH219" s="214">
        <f t="shared" si="47"/>
        <v>0</v>
      </c>
      <c r="BI219" s="214">
        <f t="shared" si="48"/>
        <v>0</v>
      </c>
      <c r="BJ219" s="25" t="s">
        <v>82</v>
      </c>
      <c r="BK219" s="214">
        <f t="shared" si="49"/>
        <v>0</v>
      </c>
      <c r="BL219" s="25" t="s">
        <v>327</v>
      </c>
      <c r="BM219" s="25" t="s">
        <v>2098</v>
      </c>
    </row>
    <row r="220" spans="2:65" s="1" customFormat="1" ht="22.5" customHeight="1">
      <c r="B220" s="42"/>
      <c r="C220" s="203" t="s">
        <v>669</v>
      </c>
      <c r="D220" s="203" t="s">
        <v>311</v>
      </c>
      <c r="E220" s="204" t="s">
        <v>14962</v>
      </c>
      <c r="F220" s="205" t="s">
        <v>14963</v>
      </c>
      <c r="G220" s="206" t="s">
        <v>578</v>
      </c>
      <c r="H220" s="207">
        <v>2</v>
      </c>
      <c r="I220" s="208"/>
      <c r="J220" s="209">
        <f t="shared" si="40"/>
        <v>0</v>
      </c>
      <c r="K220" s="205" t="s">
        <v>21</v>
      </c>
      <c r="L220" s="62"/>
      <c r="M220" s="210" t="s">
        <v>21</v>
      </c>
      <c r="N220" s="211" t="s">
        <v>45</v>
      </c>
      <c r="O220" s="43"/>
      <c r="P220" s="212">
        <f t="shared" si="41"/>
        <v>0</v>
      </c>
      <c r="Q220" s="212">
        <v>0</v>
      </c>
      <c r="R220" s="212">
        <f t="shared" si="42"/>
        <v>0</v>
      </c>
      <c r="S220" s="212">
        <v>0</v>
      </c>
      <c r="T220" s="213">
        <f t="shared" si="43"/>
        <v>0</v>
      </c>
      <c r="AR220" s="25" t="s">
        <v>327</v>
      </c>
      <c r="AT220" s="25" t="s">
        <v>311</v>
      </c>
      <c r="AU220" s="25" t="s">
        <v>84</v>
      </c>
      <c r="AY220" s="25" t="s">
        <v>308</v>
      </c>
      <c r="BE220" s="214">
        <f t="shared" si="44"/>
        <v>0</v>
      </c>
      <c r="BF220" s="214">
        <f t="shared" si="45"/>
        <v>0</v>
      </c>
      <c r="BG220" s="214">
        <f t="shared" si="46"/>
        <v>0</v>
      </c>
      <c r="BH220" s="214">
        <f t="shared" si="47"/>
        <v>0</v>
      </c>
      <c r="BI220" s="214">
        <f t="shared" si="48"/>
        <v>0</v>
      </c>
      <c r="BJ220" s="25" t="s">
        <v>82</v>
      </c>
      <c r="BK220" s="214">
        <f t="shared" si="49"/>
        <v>0</v>
      </c>
      <c r="BL220" s="25" t="s">
        <v>327</v>
      </c>
      <c r="BM220" s="25" t="s">
        <v>2103</v>
      </c>
    </row>
    <row r="221" spans="2:65" s="1" customFormat="1" ht="22.5" customHeight="1">
      <c r="B221" s="42"/>
      <c r="C221" s="203" t="s">
        <v>673</v>
      </c>
      <c r="D221" s="203" t="s">
        <v>311</v>
      </c>
      <c r="E221" s="204" t="s">
        <v>14964</v>
      </c>
      <c r="F221" s="205" t="s">
        <v>14965</v>
      </c>
      <c r="G221" s="206" t="s">
        <v>578</v>
      </c>
      <c r="H221" s="207">
        <v>1</v>
      </c>
      <c r="I221" s="208"/>
      <c r="J221" s="209">
        <f t="shared" si="40"/>
        <v>0</v>
      </c>
      <c r="K221" s="205" t="s">
        <v>21</v>
      </c>
      <c r="L221" s="62"/>
      <c r="M221" s="210" t="s">
        <v>21</v>
      </c>
      <c r="N221" s="211" t="s">
        <v>45</v>
      </c>
      <c r="O221" s="43"/>
      <c r="P221" s="212">
        <f t="shared" si="41"/>
        <v>0</v>
      </c>
      <c r="Q221" s="212">
        <v>0</v>
      </c>
      <c r="R221" s="212">
        <f t="shared" si="42"/>
        <v>0</v>
      </c>
      <c r="S221" s="212">
        <v>0</v>
      </c>
      <c r="T221" s="213">
        <f t="shared" si="43"/>
        <v>0</v>
      </c>
      <c r="AR221" s="25" t="s">
        <v>327</v>
      </c>
      <c r="AT221" s="25" t="s">
        <v>311</v>
      </c>
      <c r="AU221" s="25" t="s">
        <v>84</v>
      </c>
      <c r="AY221" s="25" t="s">
        <v>308</v>
      </c>
      <c r="BE221" s="214">
        <f t="shared" si="44"/>
        <v>0</v>
      </c>
      <c r="BF221" s="214">
        <f t="shared" si="45"/>
        <v>0</v>
      </c>
      <c r="BG221" s="214">
        <f t="shared" si="46"/>
        <v>0</v>
      </c>
      <c r="BH221" s="214">
        <f t="shared" si="47"/>
        <v>0</v>
      </c>
      <c r="BI221" s="214">
        <f t="shared" si="48"/>
        <v>0</v>
      </c>
      <c r="BJ221" s="25" t="s">
        <v>82</v>
      </c>
      <c r="BK221" s="214">
        <f t="shared" si="49"/>
        <v>0</v>
      </c>
      <c r="BL221" s="25" t="s">
        <v>327</v>
      </c>
      <c r="BM221" s="25" t="s">
        <v>2112</v>
      </c>
    </row>
    <row r="222" spans="2:65" s="1" customFormat="1" ht="31.5" customHeight="1">
      <c r="B222" s="42"/>
      <c r="C222" s="203" t="s">
        <v>677</v>
      </c>
      <c r="D222" s="203" t="s">
        <v>311</v>
      </c>
      <c r="E222" s="204" t="s">
        <v>14966</v>
      </c>
      <c r="F222" s="205" t="s">
        <v>14967</v>
      </c>
      <c r="G222" s="206" t="s">
        <v>578</v>
      </c>
      <c r="H222" s="207">
        <v>1</v>
      </c>
      <c r="I222" s="208"/>
      <c r="J222" s="209">
        <f t="shared" si="40"/>
        <v>0</v>
      </c>
      <c r="K222" s="205" t="s">
        <v>21</v>
      </c>
      <c r="L222" s="62"/>
      <c r="M222" s="210" t="s">
        <v>21</v>
      </c>
      <c r="N222" s="211" t="s">
        <v>45</v>
      </c>
      <c r="O222" s="43"/>
      <c r="P222" s="212">
        <f t="shared" si="41"/>
        <v>0</v>
      </c>
      <c r="Q222" s="212">
        <v>0</v>
      </c>
      <c r="R222" s="212">
        <f t="shared" si="42"/>
        <v>0</v>
      </c>
      <c r="S222" s="212">
        <v>0</v>
      </c>
      <c r="T222" s="213">
        <f t="shared" si="43"/>
        <v>0</v>
      </c>
      <c r="AR222" s="25" t="s">
        <v>327</v>
      </c>
      <c r="AT222" s="25" t="s">
        <v>311</v>
      </c>
      <c r="AU222" s="25" t="s">
        <v>84</v>
      </c>
      <c r="AY222" s="25" t="s">
        <v>308</v>
      </c>
      <c r="BE222" s="214">
        <f t="shared" si="44"/>
        <v>0</v>
      </c>
      <c r="BF222" s="214">
        <f t="shared" si="45"/>
        <v>0</v>
      </c>
      <c r="BG222" s="214">
        <f t="shared" si="46"/>
        <v>0</v>
      </c>
      <c r="BH222" s="214">
        <f t="shared" si="47"/>
        <v>0</v>
      </c>
      <c r="BI222" s="214">
        <f t="shared" si="48"/>
        <v>0</v>
      </c>
      <c r="BJ222" s="25" t="s">
        <v>82</v>
      </c>
      <c r="BK222" s="214">
        <f t="shared" si="49"/>
        <v>0</v>
      </c>
      <c r="BL222" s="25" t="s">
        <v>327</v>
      </c>
      <c r="BM222" s="25" t="s">
        <v>2122</v>
      </c>
    </row>
    <row r="223" spans="2:65" s="1" customFormat="1" ht="31.5" customHeight="1">
      <c r="B223" s="42"/>
      <c r="C223" s="203" t="s">
        <v>681</v>
      </c>
      <c r="D223" s="203" t="s">
        <v>311</v>
      </c>
      <c r="E223" s="204" t="s">
        <v>14968</v>
      </c>
      <c r="F223" s="205" t="s">
        <v>14969</v>
      </c>
      <c r="G223" s="206" t="s">
        <v>578</v>
      </c>
      <c r="H223" s="207">
        <v>3</v>
      </c>
      <c r="I223" s="208"/>
      <c r="J223" s="209">
        <f t="shared" si="40"/>
        <v>0</v>
      </c>
      <c r="K223" s="205" t="s">
        <v>21</v>
      </c>
      <c r="L223" s="62"/>
      <c r="M223" s="210" t="s">
        <v>21</v>
      </c>
      <c r="N223" s="211" t="s">
        <v>45</v>
      </c>
      <c r="O223" s="43"/>
      <c r="P223" s="212">
        <f t="shared" si="41"/>
        <v>0</v>
      </c>
      <c r="Q223" s="212">
        <v>0</v>
      </c>
      <c r="R223" s="212">
        <f t="shared" si="42"/>
        <v>0</v>
      </c>
      <c r="S223" s="212">
        <v>0</v>
      </c>
      <c r="T223" s="213">
        <f t="shared" si="43"/>
        <v>0</v>
      </c>
      <c r="AR223" s="25" t="s">
        <v>327</v>
      </c>
      <c r="AT223" s="25" t="s">
        <v>311</v>
      </c>
      <c r="AU223" s="25" t="s">
        <v>84</v>
      </c>
      <c r="AY223" s="25" t="s">
        <v>308</v>
      </c>
      <c r="BE223" s="214">
        <f t="shared" si="44"/>
        <v>0</v>
      </c>
      <c r="BF223" s="214">
        <f t="shared" si="45"/>
        <v>0</v>
      </c>
      <c r="BG223" s="214">
        <f t="shared" si="46"/>
        <v>0</v>
      </c>
      <c r="BH223" s="214">
        <f t="shared" si="47"/>
        <v>0</v>
      </c>
      <c r="BI223" s="214">
        <f t="shared" si="48"/>
        <v>0</v>
      </c>
      <c r="BJ223" s="25" t="s">
        <v>82</v>
      </c>
      <c r="BK223" s="214">
        <f t="shared" si="49"/>
        <v>0</v>
      </c>
      <c r="BL223" s="25" t="s">
        <v>327</v>
      </c>
      <c r="BM223" s="25" t="s">
        <v>2130</v>
      </c>
    </row>
    <row r="224" spans="2:65" s="11" customFormat="1" ht="29.85" customHeight="1">
      <c r="B224" s="186"/>
      <c r="C224" s="187"/>
      <c r="D224" s="200" t="s">
        <v>73</v>
      </c>
      <c r="E224" s="201" t="s">
        <v>5570</v>
      </c>
      <c r="F224" s="201" t="s">
        <v>14974</v>
      </c>
      <c r="G224" s="187"/>
      <c r="H224" s="187"/>
      <c r="I224" s="190"/>
      <c r="J224" s="202">
        <f>BK224</f>
        <v>0</v>
      </c>
      <c r="K224" s="187"/>
      <c r="L224" s="192"/>
      <c r="M224" s="193"/>
      <c r="N224" s="194"/>
      <c r="O224" s="194"/>
      <c r="P224" s="195">
        <f>P225</f>
        <v>0</v>
      </c>
      <c r="Q224" s="194"/>
      <c r="R224" s="195">
        <f>R225</f>
        <v>0</v>
      </c>
      <c r="S224" s="194"/>
      <c r="T224" s="196">
        <f>T225</f>
        <v>0</v>
      </c>
      <c r="AR224" s="197" t="s">
        <v>82</v>
      </c>
      <c r="AT224" s="198" t="s">
        <v>73</v>
      </c>
      <c r="AU224" s="198" t="s">
        <v>82</v>
      </c>
      <c r="AY224" s="197" t="s">
        <v>308</v>
      </c>
      <c r="BK224" s="199">
        <f>BK225</f>
        <v>0</v>
      </c>
    </row>
    <row r="225" spans="2:65" s="1" customFormat="1" ht="31.5" customHeight="1">
      <c r="B225" s="42"/>
      <c r="C225" s="203" t="s">
        <v>685</v>
      </c>
      <c r="D225" s="203" t="s">
        <v>311</v>
      </c>
      <c r="E225" s="204" t="s">
        <v>14975</v>
      </c>
      <c r="F225" s="205" t="s">
        <v>14976</v>
      </c>
      <c r="G225" s="206" t="s">
        <v>578</v>
      </c>
      <c r="H225" s="207">
        <v>3</v>
      </c>
      <c r="I225" s="208"/>
      <c r="J225" s="209">
        <f>ROUND(I225*H225,2)</f>
        <v>0</v>
      </c>
      <c r="K225" s="205" t="s">
        <v>21</v>
      </c>
      <c r="L225" s="62"/>
      <c r="M225" s="210" t="s">
        <v>21</v>
      </c>
      <c r="N225" s="211" t="s">
        <v>45</v>
      </c>
      <c r="O225" s="43"/>
      <c r="P225" s="212">
        <f>O225*H225</f>
        <v>0</v>
      </c>
      <c r="Q225" s="212">
        <v>0</v>
      </c>
      <c r="R225" s="212">
        <f>Q225*H225</f>
        <v>0</v>
      </c>
      <c r="S225" s="212">
        <v>0</v>
      </c>
      <c r="T225" s="213">
        <f>S225*H225</f>
        <v>0</v>
      </c>
      <c r="AR225" s="25" t="s">
        <v>327</v>
      </c>
      <c r="AT225" s="25" t="s">
        <v>311</v>
      </c>
      <c r="AU225" s="25" t="s">
        <v>84</v>
      </c>
      <c r="AY225" s="25" t="s">
        <v>308</v>
      </c>
      <c r="BE225" s="214">
        <f>IF(N225="základní",J225,0)</f>
        <v>0</v>
      </c>
      <c r="BF225" s="214">
        <f>IF(N225="snížená",J225,0)</f>
        <v>0</v>
      </c>
      <c r="BG225" s="214">
        <f>IF(N225="zákl. přenesená",J225,0)</f>
        <v>0</v>
      </c>
      <c r="BH225" s="214">
        <f>IF(N225="sníž. přenesená",J225,0)</f>
        <v>0</v>
      </c>
      <c r="BI225" s="214">
        <f>IF(N225="nulová",J225,0)</f>
        <v>0</v>
      </c>
      <c r="BJ225" s="25" t="s">
        <v>82</v>
      </c>
      <c r="BK225" s="214">
        <f>ROUND(I225*H225,2)</f>
        <v>0</v>
      </c>
      <c r="BL225" s="25" t="s">
        <v>327</v>
      </c>
      <c r="BM225" s="25" t="s">
        <v>2139</v>
      </c>
    </row>
    <row r="226" spans="2:65" s="11" customFormat="1" ht="29.85" customHeight="1">
      <c r="B226" s="186"/>
      <c r="C226" s="187"/>
      <c r="D226" s="200" t="s">
        <v>73</v>
      </c>
      <c r="E226" s="201" t="s">
        <v>5570</v>
      </c>
      <c r="F226" s="201" t="s">
        <v>14974</v>
      </c>
      <c r="G226" s="187"/>
      <c r="H226" s="187"/>
      <c r="I226" s="190"/>
      <c r="J226" s="202">
        <f>BK226</f>
        <v>0</v>
      </c>
      <c r="K226" s="187"/>
      <c r="L226" s="192"/>
      <c r="M226" s="193"/>
      <c r="N226" s="194"/>
      <c r="O226" s="194"/>
      <c r="P226" s="195">
        <f>P227</f>
        <v>0</v>
      </c>
      <c r="Q226" s="194"/>
      <c r="R226" s="195">
        <f>R227</f>
        <v>0</v>
      </c>
      <c r="S226" s="194"/>
      <c r="T226" s="196">
        <f>T227</f>
        <v>0</v>
      </c>
      <c r="AR226" s="197" t="s">
        <v>82</v>
      </c>
      <c r="AT226" s="198" t="s">
        <v>73</v>
      </c>
      <c r="AU226" s="198" t="s">
        <v>82</v>
      </c>
      <c r="AY226" s="197" t="s">
        <v>308</v>
      </c>
      <c r="BK226" s="199">
        <f>BK227</f>
        <v>0</v>
      </c>
    </row>
    <row r="227" spans="2:65" s="1" customFormat="1" ht="31.5" customHeight="1">
      <c r="B227" s="42"/>
      <c r="C227" s="203" t="s">
        <v>689</v>
      </c>
      <c r="D227" s="203" t="s">
        <v>311</v>
      </c>
      <c r="E227" s="204" t="s">
        <v>14975</v>
      </c>
      <c r="F227" s="205" t="s">
        <v>14976</v>
      </c>
      <c r="G227" s="206" t="s">
        <v>578</v>
      </c>
      <c r="H227" s="207">
        <v>7</v>
      </c>
      <c r="I227" s="208"/>
      <c r="J227" s="209">
        <f>ROUND(I227*H227,2)</f>
        <v>0</v>
      </c>
      <c r="K227" s="205" t="s">
        <v>21</v>
      </c>
      <c r="L227" s="62"/>
      <c r="M227" s="210" t="s">
        <v>21</v>
      </c>
      <c r="N227" s="211" t="s">
        <v>45</v>
      </c>
      <c r="O227" s="43"/>
      <c r="P227" s="212">
        <f>O227*H227</f>
        <v>0</v>
      </c>
      <c r="Q227" s="212">
        <v>0</v>
      </c>
      <c r="R227" s="212">
        <f>Q227*H227</f>
        <v>0</v>
      </c>
      <c r="S227" s="212">
        <v>0</v>
      </c>
      <c r="T227" s="213">
        <f>S227*H227</f>
        <v>0</v>
      </c>
      <c r="AR227" s="25" t="s">
        <v>327</v>
      </c>
      <c r="AT227" s="25" t="s">
        <v>311</v>
      </c>
      <c r="AU227" s="25" t="s">
        <v>84</v>
      </c>
      <c r="AY227" s="25" t="s">
        <v>308</v>
      </c>
      <c r="BE227" s="214">
        <f>IF(N227="základní",J227,0)</f>
        <v>0</v>
      </c>
      <c r="BF227" s="214">
        <f>IF(N227="snížená",J227,0)</f>
        <v>0</v>
      </c>
      <c r="BG227" s="214">
        <f>IF(N227="zákl. přenesená",J227,0)</f>
        <v>0</v>
      </c>
      <c r="BH227" s="214">
        <f>IF(N227="sníž. přenesená",J227,0)</f>
        <v>0</v>
      </c>
      <c r="BI227" s="214">
        <f>IF(N227="nulová",J227,0)</f>
        <v>0</v>
      </c>
      <c r="BJ227" s="25" t="s">
        <v>82</v>
      </c>
      <c r="BK227" s="214">
        <f>ROUND(I227*H227,2)</f>
        <v>0</v>
      </c>
      <c r="BL227" s="25" t="s">
        <v>327</v>
      </c>
      <c r="BM227" s="25" t="s">
        <v>630</v>
      </c>
    </row>
    <row r="228" spans="2:65" s="11" customFormat="1" ht="29.85" customHeight="1">
      <c r="B228" s="186"/>
      <c r="C228" s="187"/>
      <c r="D228" s="200" t="s">
        <v>73</v>
      </c>
      <c r="E228" s="201" t="s">
        <v>9675</v>
      </c>
      <c r="F228" s="201" t="s">
        <v>14977</v>
      </c>
      <c r="G228" s="187"/>
      <c r="H228" s="187"/>
      <c r="I228" s="190"/>
      <c r="J228" s="202">
        <f>BK228</f>
        <v>0</v>
      </c>
      <c r="K228" s="187"/>
      <c r="L228" s="192"/>
      <c r="M228" s="193"/>
      <c r="N228" s="194"/>
      <c r="O228" s="194"/>
      <c r="P228" s="195">
        <f>SUM(P229:P235)</f>
        <v>0</v>
      </c>
      <c r="Q228" s="194"/>
      <c r="R228" s="195">
        <f>SUM(R229:R235)</f>
        <v>0</v>
      </c>
      <c r="S228" s="194"/>
      <c r="T228" s="196">
        <f>SUM(T229:T235)</f>
        <v>0</v>
      </c>
      <c r="AR228" s="197" t="s">
        <v>82</v>
      </c>
      <c r="AT228" s="198" t="s">
        <v>73</v>
      </c>
      <c r="AU228" s="198" t="s">
        <v>82</v>
      </c>
      <c r="AY228" s="197" t="s">
        <v>308</v>
      </c>
      <c r="BK228" s="199">
        <f>SUM(BK229:BK235)</f>
        <v>0</v>
      </c>
    </row>
    <row r="229" spans="2:65" s="1" customFormat="1" ht="31.5" customHeight="1">
      <c r="B229" s="42"/>
      <c r="C229" s="203" t="s">
        <v>693</v>
      </c>
      <c r="D229" s="203" t="s">
        <v>311</v>
      </c>
      <c r="E229" s="204" t="s">
        <v>14966</v>
      </c>
      <c r="F229" s="205" t="s">
        <v>14967</v>
      </c>
      <c r="G229" s="206" t="s">
        <v>578</v>
      </c>
      <c r="H229" s="207">
        <v>1</v>
      </c>
      <c r="I229" s="208"/>
      <c r="J229" s="209">
        <f t="shared" ref="J229:J235" si="50">ROUND(I229*H229,2)</f>
        <v>0</v>
      </c>
      <c r="K229" s="205" t="s">
        <v>21</v>
      </c>
      <c r="L229" s="62"/>
      <c r="M229" s="210" t="s">
        <v>21</v>
      </c>
      <c r="N229" s="211" t="s">
        <v>45</v>
      </c>
      <c r="O229" s="43"/>
      <c r="P229" s="212">
        <f t="shared" ref="P229:P235" si="51">O229*H229</f>
        <v>0</v>
      </c>
      <c r="Q229" s="212">
        <v>0</v>
      </c>
      <c r="R229" s="212">
        <f t="shared" ref="R229:R235" si="52">Q229*H229</f>
        <v>0</v>
      </c>
      <c r="S229" s="212">
        <v>0</v>
      </c>
      <c r="T229" s="213">
        <f t="shared" ref="T229:T235" si="53">S229*H229</f>
        <v>0</v>
      </c>
      <c r="AR229" s="25" t="s">
        <v>327</v>
      </c>
      <c r="AT229" s="25" t="s">
        <v>311</v>
      </c>
      <c r="AU229" s="25" t="s">
        <v>84</v>
      </c>
      <c r="AY229" s="25" t="s">
        <v>308</v>
      </c>
      <c r="BE229" s="214">
        <f t="shared" ref="BE229:BE235" si="54">IF(N229="základní",J229,0)</f>
        <v>0</v>
      </c>
      <c r="BF229" s="214">
        <f t="shared" ref="BF229:BF235" si="55">IF(N229="snížená",J229,0)</f>
        <v>0</v>
      </c>
      <c r="BG229" s="214">
        <f t="shared" ref="BG229:BG235" si="56">IF(N229="zákl. přenesená",J229,0)</f>
        <v>0</v>
      </c>
      <c r="BH229" s="214">
        <f t="shared" ref="BH229:BH235" si="57">IF(N229="sníž. přenesená",J229,0)</f>
        <v>0</v>
      </c>
      <c r="BI229" s="214">
        <f t="shared" ref="BI229:BI235" si="58">IF(N229="nulová",J229,0)</f>
        <v>0</v>
      </c>
      <c r="BJ229" s="25" t="s">
        <v>82</v>
      </c>
      <c r="BK229" s="214">
        <f t="shared" ref="BK229:BK235" si="59">ROUND(I229*H229,2)</f>
        <v>0</v>
      </c>
      <c r="BL229" s="25" t="s">
        <v>327</v>
      </c>
      <c r="BM229" s="25" t="s">
        <v>642</v>
      </c>
    </row>
    <row r="230" spans="2:65" s="1" customFormat="1" ht="31.5" customHeight="1">
      <c r="B230" s="42"/>
      <c r="C230" s="203" t="s">
        <v>697</v>
      </c>
      <c r="D230" s="203" t="s">
        <v>311</v>
      </c>
      <c r="E230" s="204" t="s">
        <v>14968</v>
      </c>
      <c r="F230" s="205" t="s">
        <v>14969</v>
      </c>
      <c r="G230" s="206" t="s">
        <v>578</v>
      </c>
      <c r="H230" s="207">
        <v>2</v>
      </c>
      <c r="I230" s="208"/>
      <c r="J230" s="209">
        <f t="shared" si="50"/>
        <v>0</v>
      </c>
      <c r="K230" s="205" t="s">
        <v>21</v>
      </c>
      <c r="L230" s="62"/>
      <c r="M230" s="210" t="s">
        <v>21</v>
      </c>
      <c r="N230" s="211" t="s">
        <v>45</v>
      </c>
      <c r="O230" s="43"/>
      <c r="P230" s="212">
        <f t="shared" si="51"/>
        <v>0</v>
      </c>
      <c r="Q230" s="212">
        <v>0</v>
      </c>
      <c r="R230" s="212">
        <f t="shared" si="52"/>
        <v>0</v>
      </c>
      <c r="S230" s="212">
        <v>0</v>
      </c>
      <c r="T230" s="213">
        <f t="shared" si="53"/>
        <v>0</v>
      </c>
      <c r="AR230" s="25" t="s">
        <v>327</v>
      </c>
      <c r="AT230" s="25" t="s">
        <v>311</v>
      </c>
      <c r="AU230" s="25" t="s">
        <v>84</v>
      </c>
      <c r="AY230" s="25" t="s">
        <v>308</v>
      </c>
      <c r="BE230" s="214">
        <f t="shared" si="54"/>
        <v>0</v>
      </c>
      <c r="BF230" s="214">
        <f t="shared" si="55"/>
        <v>0</v>
      </c>
      <c r="BG230" s="214">
        <f t="shared" si="56"/>
        <v>0</v>
      </c>
      <c r="BH230" s="214">
        <f t="shared" si="57"/>
        <v>0</v>
      </c>
      <c r="BI230" s="214">
        <f t="shared" si="58"/>
        <v>0</v>
      </c>
      <c r="BJ230" s="25" t="s">
        <v>82</v>
      </c>
      <c r="BK230" s="214">
        <f t="shared" si="59"/>
        <v>0</v>
      </c>
      <c r="BL230" s="25" t="s">
        <v>327</v>
      </c>
      <c r="BM230" s="25" t="s">
        <v>2161</v>
      </c>
    </row>
    <row r="231" spans="2:65" s="1" customFormat="1" ht="22.5" customHeight="1">
      <c r="B231" s="42"/>
      <c r="C231" s="203" t="s">
        <v>702</v>
      </c>
      <c r="D231" s="203" t="s">
        <v>311</v>
      </c>
      <c r="E231" s="204" t="s">
        <v>14978</v>
      </c>
      <c r="F231" s="205" t="s">
        <v>14979</v>
      </c>
      <c r="G231" s="206" t="s">
        <v>578</v>
      </c>
      <c r="H231" s="207">
        <v>3</v>
      </c>
      <c r="I231" s="208"/>
      <c r="J231" s="209">
        <f t="shared" si="50"/>
        <v>0</v>
      </c>
      <c r="K231" s="205" t="s">
        <v>21</v>
      </c>
      <c r="L231" s="62"/>
      <c r="M231" s="210" t="s">
        <v>21</v>
      </c>
      <c r="N231" s="211" t="s">
        <v>45</v>
      </c>
      <c r="O231" s="43"/>
      <c r="P231" s="212">
        <f t="shared" si="51"/>
        <v>0</v>
      </c>
      <c r="Q231" s="212">
        <v>0</v>
      </c>
      <c r="R231" s="212">
        <f t="shared" si="52"/>
        <v>0</v>
      </c>
      <c r="S231" s="212">
        <v>0</v>
      </c>
      <c r="T231" s="213">
        <f t="shared" si="53"/>
        <v>0</v>
      </c>
      <c r="AR231" s="25" t="s">
        <v>327</v>
      </c>
      <c r="AT231" s="25" t="s">
        <v>311</v>
      </c>
      <c r="AU231" s="25" t="s">
        <v>84</v>
      </c>
      <c r="AY231" s="25" t="s">
        <v>308</v>
      </c>
      <c r="BE231" s="214">
        <f t="shared" si="54"/>
        <v>0</v>
      </c>
      <c r="BF231" s="214">
        <f t="shared" si="55"/>
        <v>0</v>
      </c>
      <c r="BG231" s="214">
        <f t="shared" si="56"/>
        <v>0</v>
      </c>
      <c r="BH231" s="214">
        <f t="shared" si="57"/>
        <v>0</v>
      </c>
      <c r="BI231" s="214">
        <f t="shared" si="58"/>
        <v>0</v>
      </c>
      <c r="BJ231" s="25" t="s">
        <v>82</v>
      </c>
      <c r="BK231" s="214">
        <f t="shared" si="59"/>
        <v>0</v>
      </c>
      <c r="BL231" s="25" t="s">
        <v>327</v>
      </c>
      <c r="BM231" s="25" t="s">
        <v>2172</v>
      </c>
    </row>
    <row r="232" spans="2:65" s="1" customFormat="1" ht="31.5" customHeight="1">
      <c r="B232" s="42"/>
      <c r="C232" s="203" t="s">
        <v>706</v>
      </c>
      <c r="D232" s="203" t="s">
        <v>311</v>
      </c>
      <c r="E232" s="204" t="s">
        <v>14980</v>
      </c>
      <c r="F232" s="205" t="s">
        <v>14981</v>
      </c>
      <c r="G232" s="206" t="s">
        <v>578</v>
      </c>
      <c r="H232" s="207">
        <v>1</v>
      </c>
      <c r="I232" s="208"/>
      <c r="J232" s="209">
        <f t="shared" si="50"/>
        <v>0</v>
      </c>
      <c r="K232" s="205" t="s">
        <v>21</v>
      </c>
      <c r="L232" s="62"/>
      <c r="M232" s="210" t="s">
        <v>21</v>
      </c>
      <c r="N232" s="211" t="s">
        <v>45</v>
      </c>
      <c r="O232" s="43"/>
      <c r="P232" s="212">
        <f t="shared" si="51"/>
        <v>0</v>
      </c>
      <c r="Q232" s="212">
        <v>0</v>
      </c>
      <c r="R232" s="212">
        <f t="shared" si="52"/>
        <v>0</v>
      </c>
      <c r="S232" s="212">
        <v>0</v>
      </c>
      <c r="T232" s="213">
        <f t="shared" si="53"/>
        <v>0</v>
      </c>
      <c r="AR232" s="25" t="s">
        <v>327</v>
      </c>
      <c r="AT232" s="25" t="s">
        <v>311</v>
      </c>
      <c r="AU232" s="25" t="s">
        <v>84</v>
      </c>
      <c r="AY232" s="25" t="s">
        <v>308</v>
      </c>
      <c r="BE232" s="214">
        <f t="shared" si="54"/>
        <v>0</v>
      </c>
      <c r="BF232" s="214">
        <f t="shared" si="55"/>
        <v>0</v>
      </c>
      <c r="BG232" s="214">
        <f t="shared" si="56"/>
        <v>0</v>
      </c>
      <c r="BH232" s="214">
        <f t="shared" si="57"/>
        <v>0</v>
      </c>
      <c r="BI232" s="214">
        <f t="shared" si="58"/>
        <v>0</v>
      </c>
      <c r="BJ232" s="25" t="s">
        <v>82</v>
      </c>
      <c r="BK232" s="214">
        <f t="shared" si="59"/>
        <v>0</v>
      </c>
      <c r="BL232" s="25" t="s">
        <v>327</v>
      </c>
      <c r="BM232" s="25" t="s">
        <v>2180</v>
      </c>
    </row>
    <row r="233" spans="2:65" s="1" customFormat="1" ht="31.5" customHeight="1">
      <c r="B233" s="42"/>
      <c r="C233" s="203" t="s">
        <v>710</v>
      </c>
      <c r="D233" s="203" t="s">
        <v>311</v>
      </c>
      <c r="E233" s="204" t="s">
        <v>14954</v>
      </c>
      <c r="F233" s="205" t="s">
        <v>14955</v>
      </c>
      <c r="G233" s="206" t="s">
        <v>578</v>
      </c>
      <c r="H233" s="207">
        <v>1</v>
      </c>
      <c r="I233" s="208"/>
      <c r="J233" s="209">
        <f t="shared" si="50"/>
        <v>0</v>
      </c>
      <c r="K233" s="205" t="s">
        <v>21</v>
      </c>
      <c r="L233" s="62"/>
      <c r="M233" s="210" t="s">
        <v>21</v>
      </c>
      <c r="N233" s="211" t="s">
        <v>45</v>
      </c>
      <c r="O233" s="43"/>
      <c r="P233" s="212">
        <f t="shared" si="51"/>
        <v>0</v>
      </c>
      <c r="Q233" s="212">
        <v>0</v>
      </c>
      <c r="R233" s="212">
        <f t="shared" si="52"/>
        <v>0</v>
      </c>
      <c r="S233" s="212">
        <v>0</v>
      </c>
      <c r="T233" s="213">
        <f t="shared" si="53"/>
        <v>0</v>
      </c>
      <c r="AR233" s="25" t="s">
        <v>327</v>
      </c>
      <c r="AT233" s="25" t="s">
        <v>311</v>
      </c>
      <c r="AU233" s="25" t="s">
        <v>84</v>
      </c>
      <c r="AY233" s="25" t="s">
        <v>308</v>
      </c>
      <c r="BE233" s="214">
        <f t="shared" si="54"/>
        <v>0</v>
      </c>
      <c r="BF233" s="214">
        <f t="shared" si="55"/>
        <v>0</v>
      </c>
      <c r="BG233" s="214">
        <f t="shared" si="56"/>
        <v>0</v>
      </c>
      <c r="BH233" s="214">
        <f t="shared" si="57"/>
        <v>0</v>
      </c>
      <c r="BI233" s="214">
        <f t="shared" si="58"/>
        <v>0</v>
      </c>
      <c r="BJ233" s="25" t="s">
        <v>82</v>
      </c>
      <c r="BK233" s="214">
        <f t="shared" si="59"/>
        <v>0</v>
      </c>
      <c r="BL233" s="25" t="s">
        <v>327</v>
      </c>
      <c r="BM233" s="25" t="s">
        <v>2189</v>
      </c>
    </row>
    <row r="234" spans="2:65" s="1" customFormat="1" ht="31.5" customHeight="1">
      <c r="B234" s="42"/>
      <c r="C234" s="203" t="s">
        <v>716</v>
      </c>
      <c r="D234" s="203" t="s">
        <v>311</v>
      </c>
      <c r="E234" s="204" t="s">
        <v>14960</v>
      </c>
      <c r="F234" s="205" t="s">
        <v>14961</v>
      </c>
      <c r="G234" s="206" t="s">
        <v>578</v>
      </c>
      <c r="H234" s="207">
        <v>1</v>
      </c>
      <c r="I234" s="208"/>
      <c r="J234" s="209">
        <f t="shared" si="50"/>
        <v>0</v>
      </c>
      <c r="K234" s="205" t="s">
        <v>21</v>
      </c>
      <c r="L234" s="62"/>
      <c r="M234" s="210" t="s">
        <v>21</v>
      </c>
      <c r="N234" s="211" t="s">
        <v>45</v>
      </c>
      <c r="O234" s="43"/>
      <c r="P234" s="212">
        <f t="shared" si="51"/>
        <v>0</v>
      </c>
      <c r="Q234" s="212">
        <v>0</v>
      </c>
      <c r="R234" s="212">
        <f t="shared" si="52"/>
        <v>0</v>
      </c>
      <c r="S234" s="212">
        <v>0</v>
      </c>
      <c r="T234" s="213">
        <f t="shared" si="53"/>
        <v>0</v>
      </c>
      <c r="AR234" s="25" t="s">
        <v>327</v>
      </c>
      <c r="AT234" s="25" t="s">
        <v>311</v>
      </c>
      <c r="AU234" s="25" t="s">
        <v>84</v>
      </c>
      <c r="AY234" s="25" t="s">
        <v>308</v>
      </c>
      <c r="BE234" s="214">
        <f t="shared" si="54"/>
        <v>0</v>
      </c>
      <c r="BF234" s="214">
        <f t="shared" si="55"/>
        <v>0</v>
      </c>
      <c r="BG234" s="214">
        <f t="shared" si="56"/>
        <v>0</v>
      </c>
      <c r="BH234" s="214">
        <f t="shared" si="57"/>
        <v>0</v>
      </c>
      <c r="BI234" s="214">
        <f t="shared" si="58"/>
        <v>0</v>
      </c>
      <c r="BJ234" s="25" t="s">
        <v>82</v>
      </c>
      <c r="BK234" s="214">
        <f t="shared" si="59"/>
        <v>0</v>
      </c>
      <c r="BL234" s="25" t="s">
        <v>327</v>
      </c>
      <c r="BM234" s="25" t="s">
        <v>2198</v>
      </c>
    </row>
    <row r="235" spans="2:65" s="1" customFormat="1" ht="22.5" customHeight="1">
      <c r="B235" s="42"/>
      <c r="C235" s="203" t="s">
        <v>721</v>
      </c>
      <c r="D235" s="203" t="s">
        <v>311</v>
      </c>
      <c r="E235" s="204" t="s">
        <v>14982</v>
      </c>
      <c r="F235" s="205" t="s">
        <v>14983</v>
      </c>
      <c r="G235" s="206" t="s">
        <v>578</v>
      </c>
      <c r="H235" s="207">
        <v>1</v>
      </c>
      <c r="I235" s="208"/>
      <c r="J235" s="209">
        <f t="shared" si="50"/>
        <v>0</v>
      </c>
      <c r="K235" s="205" t="s">
        <v>21</v>
      </c>
      <c r="L235" s="62"/>
      <c r="M235" s="210" t="s">
        <v>21</v>
      </c>
      <c r="N235" s="211" t="s">
        <v>45</v>
      </c>
      <c r="O235" s="43"/>
      <c r="P235" s="212">
        <f t="shared" si="51"/>
        <v>0</v>
      </c>
      <c r="Q235" s="212">
        <v>0</v>
      </c>
      <c r="R235" s="212">
        <f t="shared" si="52"/>
        <v>0</v>
      </c>
      <c r="S235" s="212">
        <v>0</v>
      </c>
      <c r="T235" s="213">
        <f t="shared" si="53"/>
        <v>0</v>
      </c>
      <c r="AR235" s="25" t="s">
        <v>327</v>
      </c>
      <c r="AT235" s="25" t="s">
        <v>311</v>
      </c>
      <c r="AU235" s="25" t="s">
        <v>84</v>
      </c>
      <c r="AY235" s="25" t="s">
        <v>308</v>
      </c>
      <c r="BE235" s="214">
        <f t="shared" si="54"/>
        <v>0</v>
      </c>
      <c r="BF235" s="214">
        <f t="shared" si="55"/>
        <v>0</v>
      </c>
      <c r="BG235" s="214">
        <f t="shared" si="56"/>
        <v>0</v>
      </c>
      <c r="BH235" s="214">
        <f t="shared" si="57"/>
        <v>0</v>
      </c>
      <c r="BI235" s="214">
        <f t="shared" si="58"/>
        <v>0</v>
      </c>
      <c r="BJ235" s="25" t="s">
        <v>82</v>
      </c>
      <c r="BK235" s="214">
        <f t="shared" si="59"/>
        <v>0</v>
      </c>
      <c r="BL235" s="25" t="s">
        <v>327</v>
      </c>
      <c r="BM235" s="25" t="s">
        <v>2206</v>
      </c>
    </row>
    <row r="236" spans="2:65" s="11" customFormat="1" ht="29.85" customHeight="1">
      <c r="B236" s="186"/>
      <c r="C236" s="187"/>
      <c r="D236" s="200" t="s">
        <v>73</v>
      </c>
      <c r="E236" s="201" t="s">
        <v>9677</v>
      </c>
      <c r="F236" s="201" t="s">
        <v>14984</v>
      </c>
      <c r="G236" s="187"/>
      <c r="H236" s="187"/>
      <c r="I236" s="190"/>
      <c r="J236" s="202">
        <f>BK236</f>
        <v>0</v>
      </c>
      <c r="K236" s="187"/>
      <c r="L236" s="192"/>
      <c r="M236" s="193"/>
      <c r="N236" s="194"/>
      <c r="O236" s="194"/>
      <c r="P236" s="195">
        <f>SUM(P237:P239)</f>
        <v>0</v>
      </c>
      <c r="Q236" s="194"/>
      <c r="R236" s="195">
        <f>SUM(R237:R239)</f>
        <v>0</v>
      </c>
      <c r="S236" s="194"/>
      <c r="T236" s="196">
        <f>SUM(T237:T239)</f>
        <v>0</v>
      </c>
      <c r="AR236" s="197" t="s">
        <v>82</v>
      </c>
      <c r="AT236" s="198" t="s">
        <v>73</v>
      </c>
      <c r="AU236" s="198" t="s">
        <v>82</v>
      </c>
      <c r="AY236" s="197" t="s">
        <v>308</v>
      </c>
      <c r="BK236" s="199">
        <f>SUM(BK237:BK239)</f>
        <v>0</v>
      </c>
    </row>
    <row r="237" spans="2:65" s="1" customFormat="1" ht="44.25" customHeight="1">
      <c r="B237" s="42"/>
      <c r="C237" s="203" t="s">
        <v>725</v>
      </c>
      <c r="D237" s="203" t="s">
        <v>311</v>
      </c>
      <c r="E237" s="204" t="s">
        <v>14985</v>
      </c>
      <c r="F237" s="205" t="s">
        <v>14986</v>
      </c>
      <c r="G237" s="206" t="s">
        <v>578</v>
      </c>
      <c r="H237" s="207">
        <v>1</v>
      </c>
      <c r="I237" s="208"/>
      <c r="J237" s="209">
        <f>ROUND(I237*H237,2)</f>
        <v>0</v>
      </c>
      <c r="K237" s="205" t="s">
        <v>21</v>
      </c>
      <c r="L237" s="62"/>
      <c r="M237" s="210" t="s">
        <v>21</v>
      </c>
      <c r="N237" s="211" t="s">
        <v>45</v>
      </c>
      <c r="O237" s="43"/>
      <c r="P237" s="212">
        <f>O237*H237</f>
        <v>0</v>
      </c>
      <c r="Q237" s="212">
        <v>0</v>
      </c>
      <c r="R237" s="212">
        <f>Q237*H237</f>
        <v>0</v>
      </c>
      <c r="S237" s="212">
        <v>0</v>
      </c>
      <c r="T237" s="213">
        <f>S237*H237</f>
        <v>0</v>
      </c>
      <c r="AR237" s="25" t="s">
        <v>327</v>
      </c>
      <c r="AT237" s="25" t="s">
        <v>311</v>
      </c>
      <c r="AU237" s="25" t="s">
        <v>84</v>
      </c>
      <c r="AY237" s="25" t="s">
        <v>308</v>
      </c>
      <c r="BE237" s="214">
        <f>IF(N237="základní",J237,0)</f>
        <v>0</v>
      </c>
      <c r="BF237" s="214">
        <f>IF(N237="snížená",J237,0)</f>
        <v>0</v>
      </c>
      <c r="BG237" s="214">
        <f>IF(N237="zákl. přenesená",J237,0)</f>
        <v>0</v>
      </c>
      <c r="BH237" s="214">
        <f>IF(N237="sníž. přenesená",J237,0)</f>
        <v>0</v>
      </c>
      <c r="BI237" s="214">
        <f>IF(N237="nulová",J237,0)</f>
        <v>0</v>
      </c>
      <c r="BJ237" s="25" t="s">
        <v>82</v>
      </c>
      <c r="BK237" s="214">
        <f>ROUND(I237*H237,2)</f>
        <v>0</v>
      </c>
      <c r="BL237" s="25" t="s">
        <v>327</v>
      </c>
      <c r="BM237" s="25" t="s">
        <v>2215</v>
      </c>
    </row>
    <row r="238" spans="2:65" s="1" customFormat="1" ht="31.5" customHeight="1">
      <c r="B238" s="42"/>
      <c r="C238" s="203" t="s">
        <v>730</v>
      </c>
      <c r="D238" s="203" t="s">
        <v>311</v>
      </c>
      <c r="E238" s="204" t="s">
        <v>14987</v>
      </c>
      <c r="F238" s="205" t="s">
        <v>14988</v>
      </c>
      <c r="G238" s="206" t="s">
        <v>578</v>
      </c>
      <c r="H238" s="207">
        <v>10</v>
      </c>
      <c r="I238" s="208"/>
      <c r="J238" s="209">
        <f>ROUND(I238*H238,2)</f>
        <v>0</v>
      </c>
      <c r="K238" s="205" t="s">
        <v>21</v>
      </c>
      <c r="L238" s="62"/>
      <c r="M238" s="210" t="s">
        <v>21</v>
      </c>
      <c r="N238" s="211" t="s">
        <v>45</v>
      </c>
      <c r="O238" s="43"/>
      <c r="P238" s="212">
        <f>O238*H238</f>
        <v>0</v>
      </c>
      <c r="Q238" s="212">
        <v>0</v>
      </c>
      <c r="R238" s="212">
        <f>Q238*H238</f>
        <v>0</v>
      </c>
      <c r="S238" s="212">
        <v>0</v>
      </c>
      <c r="T238" s="213">
        <f>S238*H238</f>
        <v>0</v>
      </c>
      <c r="AR238" s="25" t="s">
        <v>327</v>
      </c>
      <c r="AT238" s="25" t="s">
        <v>311</v>
      </c>
      <c r="AU238" s="25" t="s">
        <v>84</v>
      </c>
      <c r="AY238" s="25" t="s">
        <v>308</v>
      </c>
      <c r="BE238" s="214">
        <f>IF(N238="základní",J238,0)</f>
        <v>0</v>
      </c>
      <c r="BF238" s="214">
        <f>IF(N238="snížená",J238,0)</f>
        <v>0</v>
      </c>
      <c r="BG238" s="214">
        <f>IF(N238="zákl. přenesená",J238,0)</f>
        <v>0</v>
      </c>
      <c r="BH238" s="214">
        <f>IF(N238="sníž. přenesená",J238,0)</f>
        <v>0</v>
      </c>
      <c r="BI238" s="214">
        <f>IF(N238="nulová",J238,0)</f>
        <v>0</v>
      </c>
      <c r="BJ238" s="25" t="s">
        <v>82</v>
      </c>
      <c r="BK238" s="214">
        <f>ROUND(I238*H238,2)</f>
        <v>0</v>
      </c>
      <c r="BL238" s="25" t="s">
        <v>327</v>
      </c>
      <c r="BM238" s="25" t="s">
        <v>2224</v>
      </c>
    </row>
    <row r="239" spans="2:65" s="1" customFormat="1" ht="27">
      <c r="B239" s="42"/>
      <c r="C239" s="64"/>
      <c r="D239" s="223" t="s">
        <v>1656</v>
      </c>
      <c r="E239" s="64"/>
      <c r="F239" s="292" t="s">
        <v>14989</v>
      </c>
      <c r="G239" s="64"/>
      <c r="H239" s="64"/>
      <c r="I239" s="173"/>
      <c r="J239" s="64"/>
      <c r="K239" s="64"/>
      <c r="L239" s="62"/>
      <c r="M239" s="291"/>
      <c r="N239" s="43"/>
      <c r="O239" s="43"/>
      <c r="P239" s="43"/>
      <c r="Q239" s="43"/>
      <c r="R239" s="43"/>
      <c r="S239" s="43"/>
      <c r="T239" s="79"/>
      <c r="AT239" s="25" t="s">
        <v>1656</v>
      </c>
      <c r="AU239" s="25" t="s">
        <v>84</v>
      </c>
    </row>
    <row r="240" spans="2:65" s="11" customFormat="1" ht="29.85" customHeight="1">
      <c r="B240" s="186"/>
      <c r="C240" s="187"/>
      <c r="D240" s="200" t="s">
        <v>73</v>
      </c>
      <c r="E240" s="201" t="s">
        <v>9704</v>
      </c>
      <c r="F240" s="201" t="s">
        <v>14990</v>
      </c>
      <c r="G240" s="187"/>
      <c r="H240" s="187"/>
      <c r="I240" s="190"/>
      <c r="J240" s="202">
        <f>BK240</f>
        <v>0</v>
      </c>
      <c r="K240" s="187"/>
      <c r="L240" s="192"/>
      <c r="M240" s="193"/>
      <c r="N240" s="194"/>
      <c r="O240" s="194"/>
      <c r="P240" s="195">
        <f>SUM(P241:P247)</f>
        <v>0</v>
      </c>
      <c r="Q240" s="194"/>
      <c r="R240" s="195">
        <f>SUM(R241:R247)</f>
        <v>0</v>
      </c>
      <c r="S240" s="194"/>
      <c r="T240" s="196">
        <f>SUM(T241:T247)</f>
        <v>0</v>
      </c>
      <c r="AR240" s="197" t="s">
        <v>82</v>
      </c>
      <c r="AT240" s="198" t="s">
        <v>73</v>
      </c>
      <c r="AU240" s="198" t="s">
        <v>82</v>
      </c>
      <c r="AY240" s="197" t="s">
        <v>308</v>
      </c>
      <c r="BK240" s="199">
        <f>SUM(BK241:BK247)</f>
        <v>0</v>
      </c>
    </row>
    <row r="241" spans="2:65" s="1" customFormat="1" ht="31.5" customHeight="1">
      <c r="B241" s="42"/>
      <c r="C241" s="203" t="s">
        <v>735</v>
      </c>
      <c r="D241" s="203" t="s">
        <v>311</v>
      </c>
      <c r="E241" s="204" t="s">
        <v>14966</v>
      </c>
      <c r="F241" s="205" t="s">
        <v>14967</v>
      </c>
      <c r="G241" s="206" t="s">
        <v>578</v>
      </c>
      <c r="H241" s="207">
        <v>1</v>
      </c>
      <c r="I241" s="208"/>
      <c r="J241" s="209">
        <f t="shared" ref="J241:J247" si="60">ROUND(I241*H241,2)</f>
        <v>0</v>
      </c>
      <c r="K241" s="205" t="s">
        <v>21</v>
      </c>
      <c r="L241" s="62"/>
      <c r="M241" s="210" t="s">
        <v>21</v>
      </c>
      <c r="N241" s="211" t="s">
        <v>45</v>
      </c>
      <c r="O241" s="43"/>
      <c r="P241" s="212">
        <f t="shared" ref="P241:P247" si="61">O241*H241</f>
        <v>0</v>
      </c>
      <c r="Q241" s="212">
        <v>0</v>
      </c>
      <c r="R241" s="212">
        <f t="shared" ref="R241:R247" si="62">Q241*H241</f>
        <v>0</v>
      </c>
      <c r="S241" s="212">
        <v>0</v>
      </c>
      <c r="T241" s="213">
        <f t="shared" ref="T241:T247" si="63">S241*H241</f>
        <v>0</v>
      </c>
      <c r="AR241" s="25" t="s">
        <v>327</v>
      </c>
      <c r="AT241" s="25" t="s">
        <v>311</v>
      </c>
      <c r="AU241" s="25" t="s">
        <v>84</v>
      </c>
      <c r="AY241" s="25" t="s">
        <v>308</v>
      </c>
      <c r="BE241" s="214">
        <f t="shared" ref="BE241:BE247" si="64">IF(N241="základní",J241,0)</f>
        <v>0</v>
      </c>
      <c r="BF241" s="214">
        <f t="shared" ref="BF241:BF247" si="65">IF(N241="snížená",J241,0)</f>
        <v>0</v>
      </c>
      <c r="BG241" s="214">
        <f t="shared" ref="BG241:BG247" si="66">IF(N241="zákl. přenesená",J241,0)</f>
        <v>0</v>
      </c>
      <c r="BH241" s="214">
        <f t="shared" ref="BH241:BH247" si="67">IF(N241="sníž. přenesená",J241,0)</f>
        <v>0</v>
      </c>
      <c r="BI241" s="214">
        <f t="shared" ref="BI241:BI247" si="68">IF(N241="nulová",J241,0)</f>
        <v>0</v>
      </c>
      <c r="BJ241" s="25" t="s">
        <v>82</v>
      </c>
      <c r="BK241" s="214">
        <f t="shared" ref="BK241:BK247" si="69">ROUND(I241*H241,2)</f>
        <v>0</v>
      </c>
      <c r="BL241" s="25" t="s">
        <v>327</v>
      </c>
      <c r="BM241" s="25" t="s">
        <v>2234</v>
      </c>
    </row>
    <row r="242" spans="2:65" s="1" customFormat="1" ht="31.5" customHeight="1">
      <c r="B242" s="42"/>
      <c r="C242" s="203" t="s">
        <v>740</v>
      </c>
      <c r="D242" s="203" t="s">
        <v>311</v>
      </c>
      <c r="E242" s="204" t="s">
        <v>14968</v>
      </c>
      <c r="F242" s="205" t="s">
        <v>14969</v>
      </c>
      <c r="G242" s="206" t="s">
        <v>578</v>
      </c>
      <c r="H242" s="207">
        <v>3</v>
      </c>
      <c r="I242" s="208"/>
      <c r="J242" s="209">
        <f t="shared" si="60"/>
        <v>0</v>
      </c>
      <c r="K242" s="205" t="s">
        <v>21</v>
      </c>
      <c r="L242" s="62"/>
      <c r="M242" s="210" t="s">
        <v>21</v>
      </c>
      <c r="N242" s="211" t="s">
        <v>45</v>
      </c>
      <c r="O242" s="43"/>
      <c r="P242" s="212">
        <f t="shared" si="61"/>
        <v>0</v>
      </c>
      <c r="Q242" s="212">
        <v>0</v>
      </c>
      <c r="R242" s="212">
        <f t="shared" si="62"/>
        <v>0</v>
      </c>
      <c r="S242" s="212">
        <v>0</v>
      </c>
      <c r="T242" s="213">
        <f t="shared" si="63"/>
        <v>0</v>
      </c>
      <c r="AR242" s="25" t="s">
        <v>327</v>
      </c>
      <c r="AT242" s="25" t="s">
        <v>311</v>
      </c>
      <c r="AU242" s="25" t="s">
        <v>84</v>
      </c>
      <c r="AY242" s="25" t="s">
        <v>308</v>
      </c>
      <c r="BE242" s="214">
        <f t="shared" si="64"/>
        <v>0</v>
      </c>
      <c r="BF242" s="214">
        <f t="shared" si="65"/>
        <v>0</v>
      </c>
      <c r="BG242" s="214">
        <f t="shared" si="66"/>
        <v>0</v>
      </c>
      <c r="BH242" s="214">
        <f t="shared" si="67"/>
        <v>0</v>
      </c>
      <c r="BI242" s="214">
        <f t="shared" si="68"/>
        <v>0</v>
      </c>
      <c r="BJ242" s="25" t="s">
        <v>82</v>
      </c>
      <c r="BK242" s="214">
        <f t="shared" si="69"/>
        <v>0</v>
      </c>
      <c r="BL242" s="25" t="s">
        <v>327</v>
      </c>
      <c r="BM242" s="25" t="s">
        <v>2241</v>
      </c>
    </row>
    <row r="243" spans="2:65" s="1" customFormat="1" ht="31.5" customHeight="1">
      <c r="B243" s="42"/>
      <c r="C243" s="203" t="s">
        <v>745</v>
      </c>
      <c r="D243" s="203" t="s">
        <v>311</v>
      </c>
      <c r="E243" s="204" t="s">
        <v>14980</v>
      </c>
      <c r="F243" s="205" t="s">
        <v>14981</v>
      </c>
      <c r="G243" s="206" t="s">
        <v>578</v>
      </c>
      <c r="H243" s="207">
        <v>1</v>
      </c>
      <c r="I243" s="208"/>
      <c r="J243" s="209">
        <f t="shared" si="60"/>
        <v>0</v>
      </c>
      <c r="K243" s="205" t="s">
        <v>21</v>
      </c>
      <c r="L243" s="62"/>
      <c r="M243" s="210" t="s">
        <v>21</v>
      </c>
      <c r="N243" s="211" t="s">
        <v>45</v>
      </c>
      <c r="O243" s="43"/>
      <c r="P243" s="212">
        <f t="shared" si="61"/>
        <v>0</v>
      </c>
      <c r="Q243" s="212">
        <v>0</v>
      </c>
      <c r="R243" s="212">
        <f t="shared" si="62"/>
        <v>0</v>
      </c>
      <c r="S243" s="212">
        <v>0</v>
      </c>
      <c r="T243" s="213">
        <f t="shared" si="63"/>
        <v>0</v>
      </c>
      <c r="AR243" s="25" t="s">
        <v>327</v>
      </c>
      <c r="AT243" s="25" t="s">
        <v>311</v>
      </c>
      <c r="AU243" s="25" t="s">
        <v>84</v>
      </c>
      <c r="AY243" s="25" t="s">
        <v>308</v>
      </c>
      <c r="BE243" s="214">
        <f t="shared" si="64"/>
        <v>0</v>
      </c>
      <c r="BF243" s="214">
        <f t="shared" si="65"/>
        <v>0</v>
      </c>
      <c r="BG243" s="214">
        <f t="shared" si="66"/>
        <v>0</v>
      </c>
      <c r="BH243" s="214">
        <f t="shared" si="67"/>
        <v>0</v>
      </c>
      <c r="BI243" s="214">
        <f t="shared" si="68"/>
        <v>0</v>
      </c>
      <c r="BJ243" s="25" t="s">
        <v>82</v>
      </c>
      <c r="BK243" s="214">
        <f t="shared" si="69"/>
        <v>0</v>
      </c>
      <c r="BL243" s="25" t="s">
        <v>327</v>
      </c>
      <c r="BM243" s="25" t="s">
        <v>2248</v>
      </c>
    </row>
    <row r="244" spans="2:65" s="1" customFormat="1" ht="31.5" customHeight="1">
      <c r="B244" s="42"/>
      <c r="C244" s="203" t="s">
        <v>750</v>
      </c>
      <c r="D244" s="203" t="s">
        <v>311</v>
      </c>
      <c r="E244" s="204" t="s">
        <v>14954</v>
      </c>
      <c r="F244" s="205" t="s">
        <v>14955</v>
      </c>
      <c r="G244" s="206" t="s">
        <v>578</v>
      </c>
      <c r="H244" s="207">
        <v>2</v>
      </c>
      <c r="I244" s="208"/>
      <c r="J244" s="209">
        <f t="shared" si="60"/>
        <v>0</v>
      </c>
      <c r="K244" s="205" t="s">
        <v>21</v>
      </c>
      <c r="L244" s="62"/>
      <c r="M244" s="210" t="s">
        <v>21</v>
      </c>
      <c r="N244" s="211" t="s">
        <v>45</v>
      </c>
      <c r="O244" s="43"/>
      <c r="P244" s="212">
        <f t="shared" si="61"/>
        <v>0</v>
      </c>
      <c r="Q244" s="212">
        <v>0</v>
      </c>
      <c r="R244" s="212">
        <f t="shared" si="62"/>
        <v>0</v>
      </c>
      <c r="S244" s="212">
        <v>0</v>
      </c>
      <c r="T244" s="213">
        <f t="shared" si="63"/>
        <v>0</v>
      </c>
      <c r="AR244" s="25" t="s">
        <v>327</v>
      </c>
      <c r="AT244" s="25" t="s">
        <v>311</v>
      </c>
      <c r="AU244" s="25" t="s">
        <v>84</v>
      </c>
      <c r="AY244" s="25" t="s">
        <v>308</v>
      </c>
      <c r="BE244" s="214">
        <f t="shared" si="64"/>
        <v>0</v>
      </c>
      <c r="BF244" s="214">
        <f t="shared" si="65"/>
        <v>0</v>
      </c>
      <c r="BG244" s="214">
        <f t="shared" si="66"/>
        <v>0</v>
      </c>
      <c r="BH244" s="214">
        <f t="shared" si="67"/>
        <v>0</v>
      </c>
      <c r="BI244" s="214">
        <f t="shared" si="68"/>
        <v>0</v>
      </c>
      <c r="BJ244" s="25" t="s">
        <v>82</v>
      </c>
      <c r="BK244" s="214">
        <f t="shared" si="69"/>
        <v>0</v>
      </c>
      <c r="BL244" s="25" t="s">
        <v>327</v>
      </c>
      <c r="BM244" s="25" t="s">
        <v>2257</v>
      </c>
    </row>
    <row r="245" spans="2:65" s="1" customFormat="1" ht="31.5" customHeight="1">
      <c r="B245" s="42"/>
      <c r="C245" s="203" t="s">
        <v>522</v>
      </c>
      <c r="D245" s="203" t="s">
        <v>311</v>
      </c>
      <c r="E245" s="204" t="s">
        <v>14987</v>
      </c>
      <c r="F245" s="205" t="s">
        <v>14988</v>
      </c>
      <c r="G245" s="206" t="s">
        <v>578</v>
      </c>
      <c r="H245" s="207">
        <v>2</v>
      </c>
      <c r="I245" s="208"/>
      <c r="J245" s="209">
        <f t="shared" si="60"/>
        <v>0</v>
      </c>
      <c r="K245" s="205" t="s">
        <v>21</v>
      </c>
      <c r="L245" s="62"/>
      <c r="M245" s="210" t="s">
        <v>21</v>
      </c>
      <c r="N245" s="211" t="s">
        <v>45</v>
      </c>
      <c r="O245" s="43"/>
      <c r="P245" s="212">
        <f t="shared" si="61"/>
        <v>0</v>
      </c>
      <c r="Q245" s="212">
        <v>0</v>
      </c>
      <c r="R245" s="212">
        <f t="shared" si="62"/>
        <v>0</v>
      </c>
      <c r="S245" s="212">
        <v>0</v>
      </c>
      <c r="T245" s="213">
        <f t="shared" si="63"/>
        <v>0</v>
      </c>
      <c r="AR245" s="25" t="s">
        <v>327</v>
      </c>
      <c r="AT245" s="25" t="s">
        <v>311</v>
      </c>
      <c r="AU245" s="25" t="s">
        <v>84</v>
      </c>
      <c r="AY245" s="25" t="s">
        <v>308</v>
      </c>
      <c r="BE245" s="214">
        <f t="shared" si="64"/>
        <v>0</v>
      </c>
      <c r="BF245" s="214">
        <f t="shared" si="65"/>
        <v>0</v>
      </c>
      <c r="BG245" s="214">
        <f t="shared" si="66"/>
        <v>0</v>
      </c>
      <c r="BH245" s="214">
        <f t="shared" si="67"/>
        <v>0</v>
      </c>
      <c r="BI245" s="214">
        <f t="shared" si="68"/>
        <v>0</v>
      </c>
      <c r="BJ245" s="25" t="s">
        <v>82</v>
      </c>
      <c r="BK245" s="214">
        <f t="shared" si="69"/>
        <v>0</v>
      </c>
      <c r="BL245" s="25" t="s">
        <v>327</v>
      </c>
      <c r="BM245" s="25" t="s">
        <v>2266</v>
      </c>
    </row>
    <row r="246" spans="2:65" s="1" customFormat="1" ht="22.5" customHeight="1">
      <c r="B246" s="42"/>
      <c r="C246" s="203" t="s">
        <v>1248</v>
      </c>
      <c r="D246" s="203" t="s">
        <v>311</v>
      </c>
      <c r="E246" s="204" t="s">
        <v>14982</v>
      </c>
      <c r="F246" s="205" t="s">
        <v>14983</v>
      </c>
      <c r="G246" s="206" t="s">
        <v>578</v>
      </c>
      <c r="H246" s="207">
        <v>2</v>
      </c>
      <c r="I246" s="208"/>
      <c r="J246" s="209">
        <f t="shared" si="60"/>
        <v>0</v>
      </c>
      <c r="K246" s="205" t="s">
        <v>21</v>
      </c>
      <c r="L246" s="62"/>
      <c r="M246" s="210" t="s">
        <v>21</v>
      </c>
      <c r="N246" s="211" t="s">
        <v>45</v>
      </c>
      <c r="O246" s="43"/>
      <c r="P246" s="212">
        <f t="shared" si="61"/>
        <v>0</v>
      </c>
      <c r="Q246" s="212">
        <v>0</v>
      </c>
      <c r="R246" s="212">
        <f t="shared" si="62"/>
        <v>0</v>
      </c>
      <c r="S246" s="212">
        <v>0</v>
      </c>
      <c r="T246" s="213">
        <f t="shared" si="63"/>
        <v>0</v>
      </c>
      <c r="AR246" s="25" t="s">
        <v>327</v>
      </c>
      <c r="AT246" s="25" t="s">
        <v>311</v>
      </c>
      <c r="AU246" s="25" t="s">
        <v>84</v>
      </c>
      <c r="AY246" s="25" t="s">
        <v>308</v>
      </c>
      <c r="BE246" s="214">
        <f t="shared" si="64"/>
        <v>0</v>
      </c>
      <c r="BF246" s="214">
        <f t="shared" si="65"/>
        <v>0</v>
      </c>
      <c r="BG246" s="214">
        <f t="shared" si="66"/>
        <v>0</v>
      </c>
      <c r="BH246" s="214">
        <f t="shared" si="67"/>
        <v>0</v>
      </c>
      <c r="BI246" s="214">
        <f t="shared" si="68"/>
        <v>0</v>
      </c>
      <c r="BJ246" s="25" t="s">
        <v>82</v>
      </c>
      <c r="BK246" s="214">
        <f t="shared" si="69"/>
        <v>0</v>
      </c>
      <c r="BL246" s="25" t="s">
        <v>327</v>
      </c>
      <c r="BM246" s="25" t="s">
        <v>2277</v>
      </c>
    </row>
    <row r="247" spans="2:65" s="1" customFormat="1" ht="31.5" customHeight="1">
      <c r="B247" s="42"/>
      <c r="C247" s="203" t="s">
        <v>528</v>
      </c>
      <c r="D247" s="203" t="s">
        <v>311</v>
      </c>
      <c r="E247" s="204" t="s">
        <v>14960</v>
      </c>
      <c r="F247" s="205" t="s">
        <v>14961</v>
      </c>
      <c r="G247" s="206" t="s">
        <v>578</v>
      </c>
      <c r="H247" s="207">
        <v>1</v>
      </c>
      <c r="I247" s="208"/>
      <c r="J247" s="209">
        <f t="shared" si="60"/>
        <v>0</v>
      </c>
      <c r="K247" s="205" t="s">
        <v>21</v>
      </c>
      <c r="L247" s="62"/>
      <c r="M247" s="210" t="s">
        <v>21</v>
      </c>
      <c r="N247" s="211" t="s">
        <v>45</v>
      </c>
      <c r="O247" s="43"/>
      <c r="P247" s="212">
        <f t="shared" si="61"/>
        <v>0</v>
      </c>
      <c r="Q247" s="212">
        <v>0</v>
      </c>
      <c r="R247" s="212">
        <f t="shared" si="62"/>
        <v>0</v>
      </c>
      <c r="S247" s="212">
        <v>0</v>
      </c>
      <c r="T247" s="213">
        <f t="shared" si="63"/>
        <v>0</v>
      </c>
      <c r="AR247" s="25" t="s">
        <v>327</v>
      </c>
      <c r="AT247" s="25" t="s">
        <v>311</v>
      </c>
      <c r="AU247" s="25" t="s">
        <v>84</v>
      </c>
      <c r="AY247" s="25" t="s">
        <v>308</v>
      </c>
      <c r="BE247" s="214">
        <f t="shared" si="64"/>
        <v>0</v>
      </c>
      <c r="BF247" s="214">
        <f t="shared" si="65"/>
        <v>0</v>
      </c>
      <c r="BG247" s="214">
        <f t="shared" si="66"/>
        <v>0</v>
      </c>
      <c r="BH247" s="214">
        <f t="shared" si="67"/>
        <v>0</v>
      </c>
      <c r="BI247" s="214">
        <f t="shared" si="68"/>
        <v>0</v>
      </c>
      <c r="BJ247" s="25" t="s">
        <v>82</v>
      </c>
      <c r="BK247" s="214">
        <f t="shared" si="69"/>
        <v>0</v>
      </c>
      <c r="BL247" s="25" t="s">
        <v>327</v>
      </c>
      <c r="BM247" s="25" t="s">
        <v>2285</v>
      </c>
    </row>
    <row r="248" spans="2:65" s="11" customFormat="1" ht="29.85" customHeight="1">
      <c r="B248" s="186"/>
      <c r="C248" s="187"/>
      <c r="D248" s="200" t="s">
        <v>73</v>
      </c>
      <c r="E248" s="201" t="s">
        <v>9736</v>
      </c>
      <c r="F248" s="201" t="s">
        <v>14991</v>
      </c>
      <c r="G248" s="187"/>
      <c r="H248" s="187"/>
      <c r="I248" s="190"/>
      <c r="J248" s="202">
        <f>BK248</f>
        <v>0</v>
      </c>
      <c r="K248" s="187"/>
      <c r="L248" s="192"/>
      <c r="M248" s="193"/>
      <c r="N248" s="194"/>
      <c r="O248" s="194"/>
      <c r="P248" s="195">
        <f>SUM(P249:P255)</f>
        <v>0</v>
      </c>
      <c r="Q248" s="194"/>
      <c r="R248" s="195">
        <f>SUM(R249:R255)</f>
        <v>0</v>
      </c>
      <c r="S248" s="194"/>
      <c r="T248" s="196">
        <f>SUM(T249:T255)</f>
        <v>0</v>
      </c>
      <c r="AR248" s="197" t="s">
        <v>82</v>
      </c>
      <c r="AT248" s="198" t="s">
        <v>73</v>
      </c>
      <c r="AU248" s="198" t="s">
        <v>82</v>
      </c>
      <c r="AY248" s="197" t="s">
        <v>308</v>
      </c>
      <c r="BK248" s="199">
        <f>SUM(BK249:BK255)</f>
        <v>0</v>
      </c>
    </row>
    <row r="249" spans="2:65" s="1" customFormat="1" ht="22.5" customHeight="1">
      <c r="B249" s="42"/>
      <c r="C249" s="203" t="s">
        <v>570</v>
      </c>
      <c r="D249" s="203" t="s">
        <v>311</v>
      </c>
      <c r="E249" s="204" t="s">
        <v>14978</v>
      </c>
      <c r="F249" s="205" t="s">
        <v>14979</v>
      </c>
      <c r="G249" s="206" t="s">
        <v>578</v>
      </c>
      <c r="H249" s="207">
        <v>4</v>
      </c>
      <c r="I249" s="208"/>
      <c r="J249" s="209">
        <f t="shared" ref="J249:J255" si="70">ROUND(I249*H249,2)</f>
        <v>0</v>
      </c>
      <c r="K249" s="205" t="s">
        <v>21</v>
      </c>
      <c r="L249" s="62"/>
      <c r="M249" s="210" t="s">
        <v>21</v>
      </c>
      <c r="N249" s="211" t="s">
        <v>45</v>
      </c>
      <c r="O249" s="43"/>
      <c r="P249" s="212">
        <f t="shared" ref="P249:P255" si="71">O249*H249</f>
        <v>0</v>
      </c>
      <c r="Q249" s="212">
        <v>0</v>
      </c>
      <c r="R249" s="212">
        <f t="shared" ref="R249:R255" si="72">Q249*H249</f>
        <v>0</v>
      </c>
      <c r="S249" s="212">
        <v>0</v>
      </c>
      <c r="T249" s="213">
        <f t="shared" ref="T249:T255" si="73">S249*H249</f>
        <v>0</v>
      </c>
      <c r="AR249" s="25" t="s">
        <v>327</v>
      </c>
      <c r="AT249" s="25" t="s">
        <v>311</v>
      </c>
      <c r="AU249" s="25" t="s">
        <v>84</v>
      </c>
      <c r="AY249" s="25" t="s">
        <v>308</v>
      </c>
      <c r="BE249" s="214">
        <f t="shared" ref="BE249:BE255" si="74">IF(N249="základní",J249,0)</f>
        <v>0</v>
      </c>
      <c r="BF249" s="214">
        <f t="shared" ref="BF249:BF255" si="75">IF(N249="snížená",J249,0)</f>
        <v>0</v>
      </c>
      <c r="BG249" s="214">
        <f t="shared" ref="BG249:BG255" si="76">IF(N249="zákl. přenesená",J249,0)</f>
        <v>0</v>
      </c>
      <c r="BH249" s="214">
        <f t="shared" ref="BH249:BH255" si="77">IF(N249="sníž. přenesená",J249,0)</f>
        <v>0</v>
      </c>
      <c r="BI249" s="214">
        <f t="shared" ref="BI249:BI255" si="78">IF(N249="nulová",J249,0)</f>
        <v>0</v>
      </c>
      <c r="BJ249" s="25" t="s">
        <v>82</v>
      </c>
      <c r="BK249" s="214">
        <f t="shared" ref="BK249:BK255" si="79">ROUND(I249*H249,2)</f>
        <v>0</v>
      </c>
      <c r="BL249" s="25" t="s">
        <v>327</v>
      </c>
      <c r="BM249" s="25" t="s">
        <v>2292</v>
      </c>
    </row>
    <row r="250" spans="2:65" s="1" customFormat="1" ht="31.5" customHeight="1">
      <c r="B250" s="42"/>
      <c r="C250" s="203" t="s">
        <v>2038</v>
      </c>
      <c r="D250" s="203" t="s">
        <v>311</v>
      </c>
      <c r="E250" s="204" t="s">
        <v>14956</v>
      </c>
      <c r="F250" s="205" t="s">
        <v>14957</v>
      </c>
      <c r="G250" s="206" t="s">
        <v>578</v>
      </c>
      <c r="H250" s="207">
        <v>1</v>
      </c>
      <c r="I250" s="208"/>
      <c r="J250" s="209">
        <f t="shared" si="70"/>
        <v>0</v>
      </c>
      <c r="K250" s="205" t="s">
        <v>21</v>
      </c>
      <c r="L250" s="62"/>
      <c r="M250" s="210" t="s">
        <v>21</v>
      </c>
      <c r="N250" s="211" t="s">
        <v>45</v>
      </c>
      <c r="O250" s="43"/>
      <c r="P250" s="212">
        <f t="shared" si="71"/>
        <v>0</v>
      </c>
      <c r="Q250" s="212">
        <v>0</v>
      </c>
      <c r="R250" s="212">
        <f t="shared" si="72"/>
        <v>0</v>
      </c>
      <c r="S250" s="212">
        <v>0</v>
      </c>
      <c r="T250" s="213">
        <f t="shared" si="73"/>
        <v>0</v>
      </c>
      <c r="AR250" s="25" t="s">
        <v>327</v>
      </c>
      <c r="AT250" s="25" t="s">
        <v>311</v>
      </c>
      <c r="AU250" s="25" t="s">
        <v>84</v>
      </c>
      <c r="AY250" s="25" t="s">
        <v>308</v>
      </c>
      <c r="BE250" s="214">
        <f t="shared" si="74"/>
        <v>0</v>
      </c>
      <c r="BF250" s="214">
        <f t="shared" si="75"/>
        <v>0</v>
      </c>
      <c r="BG250" s="214">
        <f t="shared" si="76"/>
        <v>0</v>
      </c>
      <c r="BH250" s="214">
        <f t="shared" si="77"/>
        <v>0</v>
      </c>
      <c r="BI250" s="214">
        <f t="shared" si="78"/>
        <v>0</v>
      </c>
      <c r="BJ250" s="25" t="s">
        <v>82</v>
      </c>
      <c r="BK250" s="214">
        <f t="shared" si="79"/>
        <v>0</v>
      </c>
      <c r="BL250" s="25" t="s">
        <v>327</v>
      </c>
      <c r="BM250" s="25" t="s">
        <v>2301</v>
      </c>
    </row>
    <row r="251" spans="2:65" s="1" customFormat="1" ht="31.5" customHeight="1">
      <c r="B251" s="42"/>
      <c r="C251" s="203" t="s">
        <v>2042</v>
      </c>
      <c r="D251" s="203" t="s">
        <v>311</v>
      </c>
      <c r="E251" s="204" t="s">
        <v>14992</v>
      </c>
      <c r="F251" s="205" t="s">
        <v>14993</v>
      </c>
      <c r="G251" s="206" t="s">
        <v>578</v>
      </c>
      <c r="H251" s="207">
        <v>1</v>
      </c>
      <c r="I251" s="208"/>
      <c r="J251" s="209">
        <f t="shared" si="70"/>
        <v>0</v>
      </c>
      <c r="K251" s="205" t="s">
        <v>21</v>
      </c>
      <c r="L251" s="62"/>
      <c r="M251" s="210" t="s">
        <v>21</v>
      </c>
      <c r="N251" s="211" t="s">
        <v>45</v>
      </c>
      <c r="O251" s="43"/>
      <c r="P251" s="212">
        <f t="shared" si="71"/>
        <v>0</v>
      </c>
      <c r="Q251" s="212">
        <v>0</v>
      </c>
      <c r="R251" s="212">
        <f t="shared" si="72"/>
        <v>0</v>
      </c>
      <c r="S251" s="212">
        <v>0</v>
      </c>
      <c r="T251" s="213">
        <f t="shared" si="73"/>
        <v>0</v>
      </c>
      <c r="AR251" s="25" t="s">
        <v>327</v>
      </c>
      <c r="AT251" s="25" t="s">
        <v>311</v>
      </c>
      <c r="AU251" s="25" t="s">
        <v>84</v>
      </c>
      <c r="AY251" s="25" t="s">
        <v>308</v>
      </c>
      <c r="BE251" s="214">
        <f t="shared" si="74"/>
        <v>0</v>
      </c>
      <c r="BF251" s="214">
        <f t="shared" si="75"/>
        <v>0</v>
      </c>
      <c r="BG251" s="214">
        <f t="shared" si="76"/>
        <v>0</v>
      </c>
      <c r="BH251" s="214">
        <f t="shared" si="77"/>
        <v>0</v>
      </c>
      <c r="BI251" s="214">
        <f t="shared" si="78"/>
        <v>0</v>
      </c>
      <c r="BJ251" s="25" t="s">
        <v>82</v>
      </c>
      <c r="BK251" s="214">
        <f t="shared" si="79"/>
        <v>0</v>
      </c>
      <c r="BL251" s="25" t="s">
        <v>327</v>
      </c>
      <c r="BM251" s="25" t="s">
        <v>2311</v>
      </c>
    </row>
    <row r="252" spans="2:65" s="1" customFormat="1" ht="31.5" customHeight="1">
      <c r="B252" s="42"/>
      <c r="C252" s="203" t="s">
        <v>2044</v>
      </c>
      <c r="D252" s="203" t="s">
        <v>311</v>
      </c>
      <c r="E252" s="204" t="s">
        <v>14994</v>
      </c>
      <c r="F252" s="205" t="s">
        <v>14995</v>
      </c>
      <c r="G252" s="206" t="s">
        <v>578</v>
      </c>
      <c r="H252" s="207">
        <v>1</v>
      </c>
      <c r="I252" s="208"/>
      <c r="J252" s="209">
        <f t="shared" si="70"/>
        <v>0</v>
      </c>
      <c r="K252" s="205" t="s">
        <v>21</v>
      </c>
      <c r="L252" s="62"/>
      <c r="M252" s="210" t="s">
        <v>21</v>
      </c>
      <c r="N252" s="211" t="s">
        <v>45</v>
      </c>
      <c r="O252" s="43"/>
      <c r="P252" s="212">
        <f t="shared" si="71"/>
        <v>0</v>
      </c>
      <c r="Q252" s="212">
        <v>0</v>
      </c>
      <c r="R252" s="212">
        <f t="shared" si="72"/>
        <v>0</v>
      </c>
      <c r="S252" s="212">
        <v>0</v>
      </c>
      <c r="T252" s="213">
        <f t="shared" si="73"/>
        <v>0</v>
      </c>
      <c r="AR252" s="25" t="s">
        <v>327</v>
      </c>
      <c r="AT252" s="25" t="s">
        <v>311</v>
      </c>
      <c r="AU252" s="25" t="s">
        <v>84</v>
      </c>
      <c r="AY252" s="25" t="s">
        <v>308</v>
      </c>
      <c r="BE252" s="214">
        <f t="shared" si="74"/>
        <v>0</v>
      </c>
      <c r="BF252" s="214">
        <f t="shared" si="75"/>
        <v>0</v>
      </c>
      <c r="BG252" s="214">
        <f t="shared" si="76"/>
        <v>0</v>
      </c>
      <c r="BH252" s="214">
        <f t="shared" si="77"/>
        <v>0</v>
      </c>
      <c r="BI252" s="214">
        <f t="shared" si="78"/>
        <v>0</v>
      </c>
      <c r="BJ252" s="25" t="s">
        <v>82</v>
      </c>
      <c r="BK252" s="214">
        <f t="shared" si="79"/>
        <v>0</v>
      </c>
      <c r="BL252" s="25" t="s">
        <v>327</v>
      </c>
      <c r="BM252" s="25" t="s">
        <v>2319</v>
      </c>
    </row>
    <row r="253" spans="2:65" s="1" customFormat="1" ht="31.5" customHeight="1">
      <c r="B253" s="42"/>
      <c r="C253" s="203" t="s">
        <v>2048</v>
      </c>
      <c r="D253" s="203" t="s">
        <v>311</v>
      </c>
      <c r="E253" s="204" t="s">
        <v>14960</v>
      </c>
      <c r="F253" s="205" t="s">
        <v>14961</v>
      </c>
      <c r="G253" s="206" t="s">
        <v>578</v>
      </c>
      <c r="H253" s="207">
        <v>1</v>
      </c>
      <c r="I253" s="208"/>
      <c r="J253" s="209">
        <f t="shared" si="70"/>
        <v>0</v>
      </c>
      <c r="K253" s="205" t="s">
        <v>21</v>
      </c>
      <c r="L253" s="62"/>
      <c r="M253" s="210" t="s">
        <v>21</v>
      </c>
      <c r="N253" s="211" t="s">
        <v>45</v>
      </c>
      <c r="O253" s="43"/>
      <c r="P253" s="212">
        <f t="shared" si="71"/>
        <v>0</v>
      </c>
      <c r="Q253" s="212">
        <v>0</v>
      </c>
      <c r="R253" s="212">
        <f t="shared" si="72"/>
        <v>0</v>
      </c>
      <c r="S253" s="212">
        <v>0</v>
      </c>
      <c r="T253" s="213">
        <f t="shared" si="73"/>
        <v>0</v>
      </c>
      <c r="AR253" s="25" t="s">
        <v>327</v>
      </c>
      <c r="AT253" s="25" t="s">
        <v>311</v>
      </c>
      <c r="AU253" s="25" t="s">
        <v>84</v>
      </c>
      <c r="AY253" s="25" t="s">
        <v>308</v>
      </c>
      <c r="BE253" s="214">
        <f t="shared" si="74"/>
        <v>0</v>
      </c>
      <c r="BF253" s="214">
        <f t="shared" si="75"/>
        <v>0</v>
      </c>
      <c r="BG253" s="214">
        <f t="shared" si="76"/>
        <v>0</v>
      </c>
      <c r="BH253" s="214">
        <f t="shared" si="77"/>
        <v>0</v>
      </c>
      <c r="BI253" s="214">
        <f t="shared" si="78"/>
        <v>0</v>
      </c>
      <c r="BJ253" s="25" t="s">
        <v>82</v>
      </c>
      <c r="BK253" s="214">
        <f t="shared" si="79"/>
        <v>0</v>
      </c>
      <c r="BL253" s="25" t="s">
        <v>327</v>
      </c>
      <c r="BM253" s="25" t="s">
        <v>2327</v>
      </c>
    </row>
    <row r="254" spans="2:65" s="1" customFormat="1" ht="31.5" customHeight="1">
      <c r="B254" s="42"/>
      <c r="C254" s="203" t="s">
        <v>2051</v>
      </c>
      <c r="D254" s="203" t="s">
        <v>311</v>
      </c>
      <c r="E254" s="204" t="s">
        <v>14996</v>
      </c>
      <c r="F254" s="205" t="s">
        <v>14997</v>
      </c>
      <c r="G254" s="206" t="s">
        <v>578</v>
      </c>
      <c r="H254" s="207">
        <v>1</v>
      </c>
      <c r="I254" s="208"/>
      <c r="J254" s="209">
        <f t="shared" si="70"/>
        <v>0</v>
      </c>
      <c r="K254" s="205" t="s">
        <v>21</v>
      </c>
      <c r="L254" s="62"/>
      <c r="M254" s="210" t="s">
        <v>21</v>
      </c>
      <c r="N254" s="211" t="s">
        <v>45</v>
      </c>
      <c r="O254" s="43"/>
      <c r="P254" s="212">
        <f t="shared" si="71"/>
        <v>0</v>
      </c>
      <c r="Q254" s="212">
        <v>0</v>
      </c>
      <c r="R254" s="212">
        <f t="shared" si="72"/>
        <v>0</v>
      </c>
      <c r="S254" s="212">
        <v>0</v>
      </c>
      <c r="T254" s="213">
        <f t="shared" si="73"/>
        <v>0</v>
      </c>
      <c r="AR254" s="25" t="s">
        <v>327</v>
      </c>
      <c r="AT254" s="25" t="s">
        <v>311</v>
      </c>
      <c r="AU254" s="25" t="s">
        <v>84</v>
      </c>
      <c r="AY254" s="25" t="s">
        <v>308</v>
      </c>
      <c r="BE254" s="214">
        <f t="shared" si="74"/>
        <v>0</v>
      </c>
      <c r="BF254" s="214">
        <f t="shared" si="75"/>
        <v>0</v>
      </c>
      <c r="BG254" s="214">
        <f t="shared" si="76"/>
        <v>0</v>
      </c>
      <c r="BH254" s="214">
        <f t="shared" si="77"/>
        <v>0</v>
      </c>
      <c r="BI254" s="214">
        <f t="shared" si="78"/>
        <v>0</v>
      </c>
      <c r="BJ254" s="25" t="s">
        <v>82</v>
      </c>
      <c r="BK254" s="214">
        <f t="shared" si="79"/>
        <v>0</v>
      </c>
      <c r="BL254" s="25" t="s">
        <v>327</v>
      </c>
      <c r="BM254" s="25" t="s">
        <v>2335</v>
      </c>
    </row>
    <row r="255" spans="2:65" s="1" customFormat="1" ht="31.5" customHeight="1">
      <c r="B255" s="42"/>
      <c r="C255" s="203" t="s">
        <v>2055</v>
      </c>
      <c r="D255" s="203" t="s">
        <v>311</v>
      </c>
      <c r="E255" s="204" t="s">
        <v>14998</v>
      </c>
      <c r="F255" s="205" t="s">
        <v>14999</v>
      </c>
      <c r="G255" s="206" t="s">
        <v>578</v>
      </c>
      <c r="H255" s="207">
        <v>2</v>
      </c>
      <c r="I255" s="208"/>
      <c r="J255" s="209">
        <f t="shared" si="70"/>
        <v>0</v>
      </c>
      <c r="K255" s="205" t="s">
        <v>21</v>
      </c>
      <c r="L255" s="62"/>
      <c r="M255" s="210" t="s">
        <v>21</v>
      </c>
      <c r="N255" s="211" t="s">
        <v>45</v>
      </c>
      <c r="O255" s="43"/>
      <c r="P255" s="212">
        <f t="shared" si="71"/>
        <v>0</v>
      </c>
      <c r="Q255" s="212">
        <v>0</v>
      </c>
      <c r="R255" s="212">
        <f t="shared" si="72"/>
        <v>0</v>
      </c>
      <c r="S255" s="212">
        <v>0</v>
      </c>
      <c r="T255" s="213">
        <f t="shared" si="73"/>
        <v>0</v>
      </c>
      <c r="AR255" s="25" t="s">
        <v>327</v>
      </c>
      <c r="AT255" s="25" t="s">
        <v>311</v>
      </c>
      <c r="AU255" s="25" t="s">
        <v>84</v>
      </c>
      <c r="AY255" s="25" t="s">
        <v>308</v>
      </c>
      <c r="BE255" s="214">
        <f t="shared" si="74"/>
        <v>0</v>
      </c>
      <c r="BF255" s="214">
        <f t="shared" si="75"/>
        <v>0</v>
      </c>
      <c r="BG255" s="214">
        <f t="shared" si="76"/>
        <v>0</v>
      </c>
      <c r="BH255" s="214">
        <f t="shared" si="77"/>
        <v>0</v>
      </c>
      <c r="BI255" s="214">
        <f t="shared" si="78"/>
        <v>0</v>
      </c>
      <c r="BJ255" s="25" t="s">
        <v>82</v>
      </c>
      <c r="BK255" s="214">
        <f t="shared" si="79"/>
        <v>0</v>
      </c>
      <c r="BL255" s="25" t="s">
        <v>327</v>
      </c>
      <c r="BM255" s="25" t="s">
        <v>2340</v>
      </c>
    </row>
    <row r="256" spans="2:65" s="11" customFormat="1" ht="29.85" customHeight="1">
      <c r="B256" s="186"/>
      <c r="C256" s="187"/>
      <c r="D256" s="200" t="s">
        <v>73</v>
      </c>
      <c r="E256" s="201" t="s">
        <v>9762</v>
      </c>
      <c r="F256" s="201" t="s">
        <v>15000</v>
      </c>
      <c r="G256" s="187"/>
      <c r="H256" s="187"/>
      <c r="I256" s="190"/>
      <c r="J256" s="202">
        <f>BK256</f>
        <v>0</v>
      </c>
      <c r="K256" s="187"/>
      <c r="L256" s="192"/>
      <c r="M256" s="193"/>
      <c r="N256" s="194"/>
      <c r="O256" s="194"/>
      <c r="P256" s="195">
        <f>SUM(P257:P263)</f>
        <v>0</v>
      </c>
      <c r="Q256" s="194"/>
      <c r="R256" s="195">
        <f>SUM(R257:R263)</f>
        <v>0</v>
      </c>
      <c r="S256" s="194"/>
      <c r="T256" s="196">
        <f>SUM(T257:T263)</f>
        <v>0</v>
      </c>
      <c r="AR256" s="197" t="s">
        <v>82</v>
      </c>
      <c r="AT256" s="198" t="s">
        <v>73</v>
      </c>
      <c r="AU256" s="198" t="s">
        <v>82</v>
      </c>
      <c r="AY256" s="197" t="s">
        <v>308</v>
      </c>
      <c r="BK256" s="199">
        <f>SUM(BK257:BK263)</f>
        <v>0</v>
      </c>
    </row>
    <row r="257" spans="2:65" s="1" customFormat="1" ht="31.5" customHeight="1">
      <c r="B257" s="42"/>
      <c r="C257" s="203" t="s">
        <v>2057</v>
      </c>
      <c r="D257" s="203" t="s">
        <v>311</v>
      </c>
      <c r="E257" s="204" t="s">
        <v>14954</v>
      </c>
      <c r="F257" s="205" t="s">
        <v>14955</v>
      </c>
      <c r="G257" s="206" t="s">
        <v>578</v>
      </c>
      <c r="H257" s="207">
        <v>4</v>
      </c>
      <c r="I257" s="208"/>
      <c r="J257" s="209">
        <f t="shared" ref="J257:J263" si="80">ROUND(I257*H257,2)</f>
        <v>0</v>
      </c>
      <c r="K257" s="205" t="s">
        <v>21</v>
      </c>
      <c r="L257" s="62"/>
      <c r="M257" s="210" t="s">
        <v>21</v>
      </c>
      <c r="N257" s="211" t="s">
        <v>45</v>
      </c>
      <c r="O257" s="43"/>
      <c r="P257" s="212">
        <f t="shared" ref="P257:P263" si="81">O257*H257</f>
        <v>0</v>
      </c>
      <c r="Q257" s="212">
        <v>0</v>
      </c>
      <c r="R257" s="212">
        <f t="shared" ref="R257:R263" si="82">Q257*H257</f>
        <v>0</v>
      </c>
      <c r="S257" s="212">
        <v>0</v>
      </c>
      <c r="T257" s="213">
        <f t="shared" ref="T257:T263" si="83">S257*H257</f>
        <v>0</v>
      </c>
      <c r="AR257" s="25" t="s">
        <v>327</v>
      </c>
      <c r="AT257" s="25" t="s">
        <v>311</v>
      </c>
      <c r="AU257" s="25" t="s">
        <v>84</v>
      </c>
      <c r="AY257" s="25" t="s">
        <v>308</v>
      </c>
      <c r="BE257" s="214">
        <f t="shared" ref="BE257:BE263" si="84">IF(N257="základní",J257,0)</f>
        <v>0</v>
      </c>
      <c r="BF257" s="214">
        <f t="shared" ref="BF257:BF263" si="85">IF(N257="snížená",J257,0)</f>
        <v>0</v>
      </c>
      <c r="BG257" s="214">
        <f t="shared" ref="BG257:BG263" si="86">IF(N257="zákl. přenesená",J257,0)</f>
        <v>0</v>
      </c>
      <c r="BH257" s="214">
        <f t="shared" ref="BH257:BH263" si="87">IF(N257="sníž. přenesená",J257,0)</f>
        <v>0</v>
      </c>
      <c r="BI257" s="214">
        <f t="shared" ref="BI257:BI263" si="88">IF(N257="nulová",J257,0)</f>
        <v>0</v>
      </c>
      <c r="BJ257" s="25" t="s">
        <v>82</v>
      </c>
      <c r="BK257" s="214">
        <f t="shared" ref="BK257:BK263" si="89">ROUND(I257*H257,2)</f>
        <v>0</v>
      </c>
      <c r="BL257" s="25" t="s">
        <v>327</v>
      </c>
      <c r="BM257" s="25" t="s">
        <v>2348</v>
      </c>
    </row>
    <row r="258" spans="2:65" s="1" customFormat="1" ht="22.5" customHeight="1">
      <c r="B258" s="42"/>
      <c r="C258" s="203" t="s">
        <v>2061</v>
      </c>
      <c r="D258" s="203" t="s">
        <v>311</v>
      </c>
      <c r="E258" s="204" t="s">
        <v>14982</v>
      </c>
      <c r="F258" s="205" t="s">
        <v>14983</v>
      </c>
      <c r="G258" s="206" t="s">
        <v>578</v>
      </c>
      <c r="H258" s="207">
        <v>4</v>
      </c>
      <c r="I258" s="208"/>
      <c r="J258" s="209">
        <f t="shared" si="80"/>
        <v>0</v>
      </c>
      <c r="K258" s="205" t="s">
        <v>21</v>
      </c>
      <c r="L258" s="62"/>
      <c r="M258" s="210" t="s">
        <v>21</v>
      </c>
      <c r="N258" s="211" t="s">
        <v>45</v>
      </c>
      <c r="O258" s="43"/>
      <c r="P258" s="212">
        <f t="shared" si="81"/>
        <v>0</v>
      </c>
      <c r="Q258" s="212">
        <v>0</v>
      </c>
      <c r="R258" s="212">
        <f t="shared" si="82"/>
        <v>0</v>
      </c>
      <c r="S258" s="212">
        <v>0</v>
      </c>
      <c r="T258" s="213">
        <f t="shared" si="83"/>
        <v>0</v>
      </c>
      <c r="AR258" s="25" t="s">
        <v>327</v>
      </c>
      <c r="AT258" s="25" t="s">
        <v>311</v>
      </c>
      <c r="AU258" s="25" t="s">
        <v>84</v>
      </c>
      <c r="AY258" s="25" t="s">
        <v>308</v>
      </c>
      <c r="BE258" s="214">
        <f t="shared" si="84"/>
        <v>0</v>
      </c>
      <c r="BF258" s="214">
        <f t="shared" si="85"/>
        <v>0</v>
      </c>
      <c r="BG258" s="214">
        <f t="shared" si="86"/>
        <v>0</v>
      </c>
      <c r="BH258" s="214">
        <f t="shared" si="87"/>
        <v>0</v>
      </c>
      <c r="BI258" s="214">
        <f t="shared" si="88"/>
        <v>0</v>
      </c>
      <c r="BJ258" s="25" t="s">
        <v>82</v>
      </c>
      <c r="BK258" s="214">
        <f t="shared" si="89"/>
        <v>0</v>
      </c>
      <c r="BL258" s="25" t="s">
        <v>327</v>
      </c>
      <c r="BM258" s="25" t="s">
        <v>2358</v>
      </c>
    </row>
    <row r="259" spans="2:65" s="1" customFormat="1" ht="31.5" customHeight="1">
      <c r="B259" s="42"/>
      <c r="C259" s="203" t="s">
        <v>2063</v>
      </c>
      <c r="D259" s="203" t="s">
        <v>311</v>
      </c>
      <c r="E259" s="204" t="s">
        <v>14960</v>
      </c>
      <c r="F259" s="205" t="s">
        <v>14961</v>
      </c>
      <c r="G259" s="206" t="s">
        <v>578</v>
      </c>
      <c r="H259" s="207">
        <v>4</v>
      </c>
      <c r="I259" s="208"/>
      <c r="J259" s="209">
        <f t="shared" si="80"/>
        <v>0</v>
      </c>
      <c r="K259" s="205" t="s">
        <v>21</v>
      </c>
      <c r="L259" s="62"/>
      <c r="M259" s="210" t="s">
        <v>21</v>
      </c>
      <c r="N259" s="211" t="s">
        <v>45</v>
      </c>
      <c r="O259" s="43"/>
      <c r="P259" s="212">
        <f t="shared" si="81"/>
        <v>0</v>
      </c>
      <c r="Q259" s="212">
        <v>0</v>
      </c>
      <c r="R259" s="212">
        <f t="shared" si="82"/>
        <v>0</v>
      </c>
      <c r="S259" s="212">
        <v>0</v>
      </c>
      <c r="T259" s="213">
        <f t="shared" si="83"/>
        <v>0</v>
      </c>
      <c r="AR259" s="25" t="s">
        <v>327</v>
      </c>
      <c r="AT259" s="25" t="s">
        <v>311</v>
      </c>
      <c r="AU259" s="25" t="s">
        <v>84</v>
      </c>
      <c r="AY259" s="25" t="s">
        <v>308</v>
      </c>
      <c r="BE259" s="214">
        <f t="shared" si="84"/>
        <v>0</v>
      </c>
      <c r="BF259" s="214">
        <f t="shared" si="85"/>
        <v>0</v>
      </c>
      <c r="BG259" s="214">
        <f t="shared" si="86"/>
        <v>0</v>
      </c>
      <c r="BH259" s="214">
        <f t="shared" si="87"/>
        <v>0</v>
      </c>
      <c r="BI259" s="214">
        <f t="shared" si="88"/>
        <v>0</v>
      </c>
      <c r="BJ259" s="25" t="s">
        <v>82</v>
      </c>
      <c r="BK259" s="214">
        <f t="shared" si="89"/>
        <v>0</v>
      </c>
      <c r="BL259" s="25" t="s">
        <v>327</v>
      </c>
      <c r="BM259" s="25" t="s">
        <v>2365</v>
      </c>
    </row>
    <row r="260" spans="2:65" s="1" customFormat="1" ht="31.5" customHeight="1">
      <c r="B260" s="42"/>
      <c r="C260" s="203" t="s">
        <v>2067</v>
      </c>
      <c r="D260" s="203" t="s">
        <v>311</v>
      </c>
      <c r="E260" s="204" t="s">
        <v>14958</v>
      </c>
      <c r="F260" s="205" t="s">
        <v>14959</v>
      </c>
      <c r="G260" s="206" t="s">
        <v>578</v>
      </c>
      <c r="H260" s="207">
        <v>1</v>
      </c>
      <c r="I260" s="208"/>
      <c r="J260" s="209">
        <f t="shared" si="80"/>
        <v>0</v>
      </c>
      <c r="K260" s="205" t="s">
        <v>21</v>
      </c>
      <c r="L260" s="62"/>
      <c r="M260" s="210" t="s">
        <v>21</v>
      </c>
      <c r="N260" s="211" t="s">
        <v>45</v>
      </c>
      <c r="O260" s="43"/>
      <c r="P260" s="212">
        <f t="shared" si="81"/>
        <v>0</v>
      </c>
      <c r="Q260" s="212">
        <v>0</v>
      </c>
      <c r="R260" s="212">
        <f t="shared" si="82"/>
        <v>0</v>
      </c>
      <c r="S260" s="212">
        <v>0</v>
      </c>
      <c r="T260" s="213">
        <f t="shared" si="83"/>
        <v>0</v>
      </c>
      <c r="AR260" s="25" t="s">
        <v>327</v>
      </c>
      <c r="AT260" s="25" t="s">
        <v>311</v>
      </c>
      <c r="AU260" s="25" t="s">
        <v>84</v>
      </c>
      <c r="AY260" s="25" t="s">
        <v>308</v>
      </c>
      <c r="BE260" s="214">
        <f t="shared" si="84"/>
        <v>0</v>
      </c>
      <c r="BF260" s="214">
        <f t="shared" si="85"/>
        <v>0</v>
      </c>
      <c r="BG260" s="214">
        <f t="shared" si="86"/>
        <v>0</v>
      </c>
      <c r="BH260" s="214">
        <f t="shared" si="87"/>
        <v>0</v>
      </c>
      <c r="BI260" s="214">
        <f t="shared" si="88"/>
        <v>0</v>
      </c>
      <c r="BJ260" s="25" t="s">
        <v>82</v>
      </c>
      <c r="BK260" s="214">
        <f t="shared" si="89"/>
        <v>0</v>
      </c>
      <c r="BL260" s="25" t="s">
        <v>327</v>
      </c>
      <c r="BM260" s="25" t="s">
        <v>2372</v>
      </c>
    </row>
    <row r="261" spans="2:65" s="1" customFormat="1" ht="22.5" customHeight="1">
      <c r="B261" s="42"/>
      <c r="C261" s="203" t="s">
        <v>2071</v>
      </c>
      <c r="D261" s="203" t="s">
        <v>311</v>
      </c>
      <c r="E261" s="204" t="s">
        <v>14978</v>
      </c>
      <c r="F261" s="205" t="s">
        <v>14979</v>
      </c>
      <c r="G261" s="206" t="s">
        <v>578</v>
      </c>
      <c r="H261" s="207">
        <v>4</v>
      </c>
      <c r="I261" s="208"/>
      <c r="J261" s="209">
        <f t="shared" si="80"/>
        <v>0</v>
      </c>
      <c r="K261" s="205" t="s">
        <v>21</v>
      </c>
      <c r="L261" s="62"/>
      <c r="M261" s="210" t="s">
        <v>21</v>
      </c>
      <c r="N261" s="211" t="s">
        <v>45</v>
      </c>
      <c r="O261" s="43"/>
      <c r="P261" s="212">
        <f t="shared" si="81"/>
        <v>0</v>
      </c>
      <c r="Q261" s="212">
        <v>0</v>
      </c>
      <c r="R261" s="212">
        <f t="shared" si="82"/>
        <v>0</v>
      </c>
      <c r="S261" s="212">
        <v>0</v>
      </c>
      <c r="T261" s="213">
        <f t="shared" si="83"/>
        <v>0</v>
      </c>
      <c r="AR261" s="25" t="s">
        <v>327</v>
      </c>
      <c r="AT261" s="25" t="s">
        <v>311</v>
      </c>
      <c r="AU261" s="25" t="s">
        <v>84</v>
      </c>
      <c r="AY261" s="25" t="s">
        <v>308</v>
      </c>
      <c r="BE261" s="214">
        <f t="shared" si="84"/>
        <v>0</v>
      </c>
      <c r="BF261" s="214">
        <f t="shared" si="85"/>
        <v>0</v>
      </c>
      <c r="BG261" s="214">
        <f t="shared" si="86"/>
        <v>0</v>
      </c>
      <c r="BH261" s="214">
        <f t="shared" si="87"/>
        <v>0</v>
      </c>
      <c r="BI261" s="214">
        <f t="shared" si="88"/>
        <v>0</v>
      </c>
      <c r="BJ261" s="25" t="s">
        <v>82</v>
      </c>
      <c r="BK261" s="214">
        <f t="shared" si="89"/>
        <v>0</v>
      </c>
      <c r="BL261" s="25" t="s">
        <v>327</v>
      </c>
      <c r="BM261" s="25" t="s">
        <v>2381</v>
      </c>
    </row>
    <row r="262" spans="2:65" s="1" customFormat="1" ht="31.5" customHeight="1">
      <c r="B262" s="42"/>
      <c r="C262" s="203" t="s">
        <v>2075</v>
      </c>
      <c r="D262" s="203" t="s">
        <v>311</v>
      </c>
      <c r="E262" s="204" t="s">
        <v>14947</v>
      </c>
      <c r="F262" s="205" t="s">
        <v>14948</v>
      </c>
      <c r="G262" s="206" t="s">
        <v>578</v>
      </c>
      <c r="H262" s="207">
        <v>1</v>
      </c>
      <c r="I262" s="208"/>
      <c r="J262" s="209">
        <f t="shared" si="80"/>
        <v>0</v>
      </c>
      <c r="K262" s="205" t="s">
        <v>21</v>
      </c>
      <c r="L262" s="62"/>
      <c r="M262" s="210" t="s">
        <v>21</v>
      </c>
      <c r="N262" s="211" t="s">
        <v>45</v>
      </c>
      <c r="O262" s="43"/>
      <c r="P262" s="212">
        <f t="shared" si="81"/>
        <v>0</v>
      </c>
      <c r="Q262" s="212">
        <v>0</v>
      </c>
      <c r="R262" s="212">
        <f t="shared" si="82"/>
        <v>0</v>
      </c>
      <c r="S262" s="212">
        <v>0</v>
      </c>
      <c r="T262" s="213">
        <f t="shared" si="83"/>
        <v>0</v>
      </c>
      <c r="AR262" s="25" t="s">
        <v>327</v>
      </c>
      <c r="AT262" s="25" t="s">
        <v>311</v>
      </c>
      <c r="AU262" s="25" t="s">
        <v>84</v>
      </c>
      <c r="AY262" s="25" t="s">
        <v>308</v>
      </c>
      <c r="BE262" s="214">
        <f t="shared" si="84"/>
        <v>0</v>
      </c>
      <c r="BF262" s="214">
        <f t="shared" si="85"/>
        <v>0</v>
      </c>
      <c r="BG262" s="214">
        <f t="shared" si="86"/>
        <v>0</v>
      </c>
      <c r="BH262" s="214">
        <f t="shared" si="87"/>
        <v>0</v>
      </c>
      <c r="BI262" s="214">
        <f t="shared" si="88"/>
        <v>0</v>
      </c>
      <c r="BJ262" s="25" t="s">
        <v>82</v>
      </c>
      <c r="BK262" s="214">
        <f t="shared" si="89"/>
        <v>0</v>
      </c>
      <c r="BL262" s="25" t="s">
        <v>327</v>
      </c>
      <c r="BM262" s="25" t="s">
        <v>2389</v>
      </c>
    </row>
    <row r="263" spans="2:65" s="1" customFormat="1" ht="22.5" customHeight="1">
      <c r="B263" s="42"/>
      <c r="C263" s="203" t="s">
        <v>2080</v>
      </c>
      <c r="D263" s="203" t="s">
        <v>311</v>
      </c>
      <c r="E263" s="204" t="s">
        <v>15001</v>
      </c>
      <c r="F263" s="205" t="s">
        <v>15002</v>
      </c>
      <c r="G263" s="206" t="s">
        <v>578</v>
      </c>
      <c r="H263" s="207">
        <v>1</v>
      </c>
      <c r="I263" s="208"/>
      <c r="J263" s="209">
        <f t="shared" si="80"/>
        <v>0</v>
      </c>
      <c r="K263" s="205" t="s">
        <v>21</v>
      </c>
      <c r="L263" s="62"/>
      <c r="M263" s="210" t="s">
        <v>21</v>
      </c>
      <c r="N263" s="211" t="s">
        <v>45</v>
      </c>
      <c r="O263" s="43"/>
      <c r="P263" s="212">
        <f t="shared" si="81"/>
        <v>0</v>
      </c>
      <c r="Q263" s="212">
        <v>0</v>
      </c>
      <c r="R263" s="212">
        <f t="shared" si="82"/>
        <v>0</v>
      </c>
      <c r="S263" s="212">
        <v>0</v>
      </c>
      <c r="T263" s="213">
        <f t="shared" si="83"/>
        <v>0</v>
      </c>
      <c r="AR263" s="25" t="s">
        <v>327</v>
      </c>
      <c r="AT263" s="25" t="s">
        <v>311</v>
      </c>
      <c r="AU263" s="25" t="s">
        <v>84</v>
      </c>
      <c r="AY263" s="25" t="s">
        <v>308</v>
      </c>
      <c r="BE263" s="214">
        <f t="shared" si="84"/>
        <v>0</v>
      </c>
      <c r="BF263" s="214">
        <f t="shared" si="85"/>
        <v>0</v>
      </c>
      <c r="BG263" s="214">
        <f t="shared" si="86"/>
        <v>0</v>
      </c>
      <c r="BH263" s="214">
        <f t="shared" si="87"/>
        <v>0</v>
      </c>
      <c r="BI263" s="214">
        <f t="shared" si="88"/>
        <v>0</v>
      </c>
      <c r="BJ263" s="25" t="s">
        <v>82</v>
      </c>
      <c r="BK263" s="214">
        <f t="shared" si="89"/>
        <v>0</v>
      </c>
      <c r="BL263" s="25" t="s">
        <v>327</v>
      </c>
      <c r="BM263" s="25" t="s">
        <v>2398</v>
      </c>
    </row>
    <row r="264" spans="2:65" s="11" customFormat="1" ht="29.85" customHeight="1">
      <c r="B264" s="186"/>
      <c r="C264" s="187"/>
      <c r="D264" s="200" t="s">
        <v>73</v>
      </c>
      <c r="E264" s="201" t="s">
        <v>9780</v>
      </c>
      <c r="F264" s="201" t="s">
        <v>15003</v>
      </c>
      <c r="G264" s="187"/>
      <c r="H264" s="187"/>
      <c r="I264" s="190"/>
      <c r="J264" s="202">
        <f>BK264</f>
        <v>0</v>
      </c>
      <c r="K264" s="187"/>
      <c r="L264" s="192"/>
      <c r="M264" s="193"/>
      <c r="N264" s="194"/>
      <c r="O264" s="194"/>
      <c r="P264" s="195">
        <f>SUM(P265:P271)</f>
        <v>0</v>
      </c>
      <c r="Q264" s="194"/>
      <c r="R264" s="195">
        <f>SUM(R265:R271)</f>
        <v>0</v>
      </c>
      <c r="S264" s="194"/>
      <c r="T264" s="196">
        <f>SUM(T265:T271)</f>
        <v>0</v>
      </c>
      <c r="AR264" s="197" t="s">
        <v>82</v>
      </c>
      <c r="AT264" s="198" t="s">
        <v>73</v>
      </c>
      <c r="AU264" s="198" t="s">
        <v>82</v>
      </c>
      <c r="AY264" s="197" t="s">
        <v>308</v>
      </c>
      <c r="BK264" s="199">
        <f>SUM(BK265:BK271)</f>
        <v>0</v>
      </c>
    </row>
    <row r="265" spans="2:65" s="1" customFormat="1" ht="31.5" customHeight="1">
      <c r="B265" s="42"/>
      <c r="C265" s="203" t="s">
        <v>2084</v>
      </c>
      <c r="D265" s="203" t="s">
        <v>311</v>
      </c>
      <c r="E265" s="204" t="s">
        <v>14996</v>
      </c>
      <c r="F265" s="205" t="s">
        <v>14997</v>
      </c>
      <c r="G265" s="206" t="s">
        <v>578</v>
      </c>
      <c r="H265" s="207">
        <v>2</v>
      </c>
      <c r="I265" s="208"/>
      <c r="J265" s="209">
        <f t="shared" ref="J265:J271" si="90">ROUND(I265*H265,2)</f>
        <v>0</v>
      </c>
      <c r="K265" s="205" t="s">
        <v>21</v>
      </c>
      <c r="L265" s="62"/>
      <c r="M265" s="210" t="s">
        <v>21</v>
      </c>
      <c r="N265" s="211" t="s">
        <v>45</v>
      </c>
      <c r="O265" s="43"/>
      <c r="P265" s="212">
        <f t="shared" ref="P265:P271" si="91">O265*H265</f>
        <v>0</v>
      </c>
      <c r="Q265" s="212">
        <v>0</v>
      </c>
      <c r="R265" s="212">
        <f t="shared" ref="R265:R271" si="92">Q265*H265</f>
        <v>0</v>
      </c>
      <c r="S265" s="212">
        <v>0</v>
      </c>
      <c r="T265" s="213">
        <f t="shared" ref="T265:T271" si="93">S265*H265</f>
        <v>0</v>
      </c>
      <c r="AR265" s="25" t="s">
        <v>327</v>
      </c>
      <c r="AT265" s="25" t="s">
        <v>311</v>
      </c>
      <c r="AU265" s="25" t="s">
        <v>84</v>
      </c>
      <c r="AY265" s="25" t="s">
        <v>308</v>
      </c>
      <c r="BE265" s="214">
        <f t="shared" ref="BE265:BE271" si="94">IF(N265="základní",J265,0)</f>
        <v>0</v>
      </c>
      <c r="BF265" s="214">
        <f t="shared" ref="BF265:BF271" si="95">IF(N265="snížená",J265,0)</f>
        <v>0</v>
      </c>
      <c r="BG265" s="214">
        <f t="shared" ref="BG265:BG271" si="96">IF(N265="zákl. přenesená",J265,0)</f>
        <v>0</v>
      </c>
      <c r="BH265" s="214">
        <f t="shared" ref="BH265:BH271" si="97">IF(N265="sníž. přenesená",J265,0)</f>
        <v>0</v>
      </c>
      <c r="BI265" s="214">
        <f t="shared" ref="BI265:BI271" si="98">IF(N265="nulová",J265,0)</f>
        <v>0</v>
      </c>
      <c r="BJ265" s="25" t="s">
        <v>82</v>
      </c>
      <c r="BK265" s="214">
        <f t="shared" ref="BK265:BK271" si="99">ROUND(I265*H265,2)</f>
        <v>0</v>
      </c>
      <c r="BL265" s="25" t="s">
        <v>327</v>
      </c>
      <c r="BM265" s="25" t="s">
        <v>2408</v>
      </c>
    </row>
    <row r="266" spans="2:65" s="1" customFormat="1" ht="31.5" customHeight="1">
      <c r="B266" s="42"/>
      <c r="C266" s="203" t="s">
        <v>2088</v>
      </c>
      <c r="D266" s="203" t="s">
        <v>311</v>
      </c>
      <c r="E266" s="204" t="s">
        <v>14998</v>
      </c>
      <c r="F266" s="205" t="s">
        <v>14999</v>
      </c>
      <c r="G266" s="206" t="s">
        <v>578</v>
      </c>
      <c r="H266" s="207">
        <v>3</v>
      </c>
      <c r="I266" s="208"/>
      <c r="J266" s="209">
        <f t="shared" si="90"/>
        <v>0</v>
      </c>
      <c r="K266" s="205" t="s">
        <v>21</v>
      </c>
      <c r="L266" s="62"/>
      <c r="M266" s="210" t="s">
        <v>21</v>
      </c>
      <c r="N266" s="211" t="s">
        <v>45</v>
      </c>
      <c r="O266" s="43"/>
      <c r="P266" s="212">
        <f t="shared" si="91"/>
        <v>0</v>
      </c>
      <c r="Q266" s="212">
        <v>0</v>
      </c>
      <c r="R266" s="212">
        <f t="shared" si="92"/>
        <v>0</v>
      </c>
      <c r="S266" s="212">
        <v>0</v>
      </c>
      <c r="T266" s="213">
        <f t="shared" si="93"/>
        <v>0</v>
      </c>
      <c r="AR266" s="25" t="s">
        <v>327</v>
      </c>
      <c r="AT266" s="25" t="s">
        <v>311</v>
      </c>
      <c r="AU266" s="25" t="s">
        <v>84</v>
      </c>
      <c r="AY266" s="25" t="s">
        <v>308</v>
      </c>
      <c r="BE266" s="214">
        <f t="shared" si="94"/>
        <v>0</v>
      </c>
      <c r="BF266" s="214">
        <f t="shared" si="95"/>
        <v>0</v>
      </c>
      <c r="BG266" s="214">
        <f t="shared" si="96"/>
        <v>0</v>
      </c>
      <c r="BH266" s="214">
        <f t="shared" si="97"/>
        <v>0</v>
      </c>
      <c r="BI266" s="214">
        <f t="shared" si="98"/>
        <v>0</v>
      </c>
      <c r="BJ266" s="25" t="s">
        <v>82</v>
      </c>
      <c r="BK266" s="214">
        <f t="shared" si="99"/>
        <v>0</v>
      </c>
      <c r="BL266" s="25" t="s">
        <v>327</v>
      </c>
      <c r="BM266" s="25" t="s">
        <v>2419</v>
      </c>
    </row>
    <row r="267" spans="2:65" s="1" customFormat="1" ht="31.5" customHeight="1">
      <c r="B267" s="42"/>
      <c r="C267" s="203" t="s">
        <v>2091</v>
      </c>
      <c r="D267" s="203" t="s">
        <v>311</v>
      </c>
      <c r="E267" s="204" t="s">
        <v>14954</v>
      </c>
      <c r="F267" s="205" t="s">
        <v>14955</v>
      </c>
      <c r="G267" s="206" t="s">
        <v>578</v>
      </c>
      <c r="H267" s="207">
        <v>2</v>
      </c>
      <c r="I267" s="208"/>
      <c r="J267" s="209">
        <f t="shared" si="90"/>
        <v>0</v>
      </c>
      <c r="K267" s="205" t="s">
        <v>21</v>
      </c>
      <c r="L267" s="62"/>
      <c r="M267" s="210" t="s">
        <v>21</v>
      </c>
      <c r="N267" s="211" t="s">
        <v>45</v>
      </c>
      <c r="O267" s="43"/>
      <c r="P267" s="212">
        <f t="shared" si="91"/>
        <v>0</v>
      </c>
      <c r="Q267" s="212">
        <v>0</v>
      </c>
      <c r="R267" s="212">
        <f t="shared" si="92"/>
        <v>0</v>
      </c>
      <c r="S267" s="212">
        <v>0</v>
      </c>
      <c r="T267" s="213">
        <f t="shared" si="93"/>
        <v>0</v>
      </c>
      <c r="AR267" s="25" t="s">
        <v>327</v>
      </c>
      <c r="AT267" s="25" t="s">
        <v>311</v>
      </c>
      <c r="AU267" s="25" t="s">
        <v>84</v>
      </c>
      <c r="AY267" s="25" t="s">
        <v>308</v>
      </c>
      <c r="BE267" s="214">
        <f t="shared" si="94"/>
        <v>0</v>
      </c>
      <c r="BF267" s="214">
        <f t="shared" si="95"/>
        <v>0</v>
      </c>
      <c r="BG267" s="214">
        <f t="shared" si="96"/>
        <v>0</v>
      </c>
      <c r="BH267" s="214">
        <f t="shared" si="97"/>
        <v>0</v>
      </c>
      <c r="BI267" s="214">
        <f t="shared" si="98"/>
        <v>0</v>
      </c>
      <c r="BJ267" s="25" t="s">
        <v>82</v>
      </c>
      <c r="BK267" s="214">
        <f t="shared" si="99"/>
        <v>0</v>
      </c>
      <c r="BL267" s="25" t="s">
        <v>327</v>
      </c>
      <c r="BM267" s="25" t="s">
        <v>2425</v>
      </c>
    </row>
    <row r="268" spans="2:65" s="1" customFormat="1" ht="22.5" customHeight="1">
      <c r="B268" s="42"/>
      <c r="C268" s="203" t="s">
        <v>2094</v>
      </c>
      <c r="D268" s="203" t="s">
        <v>311</v>
      </c>
      <c r="E268" s="204" t="s">
        <v>14982</v>
      </c>
      <c r="F268" s="205" t="s">
        <v>14983</v>
      </c>
      <c r="G268" s="206" t="s">
        <v>578</v>
      </c>
      <c r="H268" s="207">
        <v>3</v>
      </c>
      <c r="I268" s="208"/>
      <c r="J268" s="209">
        <f t="shared" si="90"/>
        <v>0</v>
      </c>
      <c r="K268" s="205" t="s">
        <v>21</v>
      </c>
      <c r="L268" s="62"/>
      <c r="M268" s="210" t="s">
        <v>21</v>
      </c>
      <c r="N268" s="211" t="s">
        <v>45</v>
      </c>
      <c r="O268" s="43"/>
      <c r="P268" s="212">
        <f t="shared" si="91"/>
        <v>0</v>
      </c>
      <c r="Q268" s="212">
        <v>0</v>
      </c>
      <c r="R268" s="212">
        <f t="shared" si="92"/>
        <v>0</v>
      </c>
      <c r="S268" s="212">
        <v>0</v>
      </c>
      <c r="T268" s="213">
        <f t="shared" si="93"/>
        <v>0</v>
      </c>
      <c r="AR268" s="25" t="s">
        <v>327</v>
      </c>
      <c r="AT268" s="25" t="s">
        <v>311</v>
      </c>
      <c r="AU268" s="25" t="s">
        <v>84</v>
      </c>
      <c r="AY268" s="25" t="s">
        <v>308</v>
      </c>
      <c r="BE268" s="214">
        <f t="shared" si="94"/>
        <v>0</v>
      </c>
      <c r="BF268" s="214">
        <f t="shared" si="95"/>
        <v>0</v>
      </c>
      <c r="BG268" s="214">
        <f t="shared" si="96"/>
        <v>0</v>
      </c>
      <c r="BH268" s="214">
        <f t="shared" si="97"/>
        <v>0</v>
      </c>
      <c r="BI268" s="214">
        <f t="shared" si="98"/>
        <v>0</v>
      </c>
      <c r="BJ268" s="25" t="s">
        <v>82</v>
      </c>
      <c r="BK268" s="214">
        <f t="shared" si="99"/>
        <v>0</v>
      </c>
      <c r="BL268" s="25" t="s">
        <v>327</v>
      </c>
      <c r="BM268" s="25" t="s">
        <v>2432</v>
      </c>
    </row>
    <row r="269" spans="2:65" s="1" customFormat="1" ht="31.5" customHeight="1">
      <c r="B269" s="42"/>
      <c r="C269" s="203" t="s">
        <v>2098</v>
      </c>
      <c r="D269" s="203" t="s">
        <v>311</v>
      </c>
      <c r="E269" s="204" t="s">
        <v>14960</v>
      </c>
      <c r="F269" s="205" t="s">
        <v>14961</v>
      </c>
      <c r="G269" s="206" t="s">
        <v>578</v>
      </c>
      <c r="H269" s="207">
        <v>3</v>
      </c>
      <c r="I269" s="208"/>
      <c r="J269" s="209">
        <f t="shared" si="90"/>
        <v>0</v>
      </c>
      <c r="K269" s="205" t="s">
        <v>21</v>
      </c>
      <c r="L269" s="62"/>
      <c r="M269" s="210" t="s">
        <v>21</v>
      </c>
      <c r="N269" s="211" t="s">
        <v>45</v>
      </c>
      <c r="O269" s="43"/>
      <c r="P269" s="212">
        <f t="shared" si="91"/>
        <v>0</v>
      </c>
      <c r="Q269" s="212">
        <v>0</v>
      </c>
      <c r="R269" s="212">
        <f t="shared" si="92"/>
        <v>0</v>
      </c>
      <c r="S269" s="212">
        <v>0</v>
      </c>
      <c r="T269" s="213">
        <f t="shared" si="93"/>
        <v>0</v>
      </c>
      <c r="AR269" s="25" t="s">
        <v>327</v>
      </c>
      <c r="AT269" s="25" t="s">
        <v>311</v>
      </c>
      <c r="AU269" s="25" t="s">
        <v>84</v>
      </c>
      <c r="AY269" s="25" t="s">
        <v>308</v>
      </c>
      <c r="BE269" s="214">
        <f t="shared" si="94"/>
        <v>0</v>
      </c>
      <c r="BF269" s="214">
        <f t="shared" si="95"/>
        <v>0</v>
      </c>
      <c r="BG269" s="214">
        <f t="shared" si="96"/>
        <v>0</v>
      </c>
      <c r="BH269" s="214">
        <f t="shared" si="97"/>
        <v>0</v>
      </c>
      <c r="BI269" s="214">
        <f t="shared" si="98"/>
        <v>0</v>
      </c>
      <c r="BJ269" s="25" t="s">
        <v>82</v>
      </c>
      <c r="BK269" s="214">
        <f t="shared" si="99"/>
        <v>0</v>
      </c>
      <c r="BL269" s="25" t="s">
        <v>327</v>
      </c>
      <c r="BM269" s="25" t="s">
        <v>2440</v>
      </c>
    </row>
    <row r="270" spans="2:65" s="1" customFormat="1" ht="31.5" customHeight="1">
      <c r="B270" s="42"/>
      <c r="C270" s="203" t="s">
        <v>2100</v>
      </c>
      <c r="D270" s="203" t="s">
        <v>311</v>
      </c>
      <c r="E270" s="204" t="s">
        <v>14956</v>
      </c>
      <c r="F270" s="205" t="s">
        <v>14957</v>
      </c>
      <c r="G270" s="206" t="s">
        <v>578</v>
      </c>
      <c r="H270" s="207">
        <v>1</v>
      </c>
      <c r="I270" s="208"/>
      <c r="J270" s="209">
        <f t="shared" si="90"/>
        <v>0</v>
      </c>
      <c r="K270" s="205" t="s">
        <v>21</v>
      </c>
      <c r="L270" s="62"/>
      <c r="M270" s="210" t="s">
        <v>21</v>
      </c>
      <c r="N270" s="211" t="s">
        <v>45</v>
      </c>
      <c r="O270" s="43"/>
      <c r="P270" s="212">
        <f t="shared" si="91"/>
        <v>0</v>
      </c>
      <c r="Q270" s="212">
        <v>0</v>
      </c>
      <c r="R270" s="212">
        <f t="shared" si="92"/>
        <v>0</v>
      </c>
      <c r="S270" s="212">
        <v>0</v>
      </c>
      <c r="T270" s="213">
        <f t="shared" si="93"/>
        <v>0</v>
      </c>
      <c r="AR270" s="25" t="s">
        <v>327</v>
      </c>
      <c r="AT270" s="25" t="s">
        <v>311</v>
      </c>
      <c r="AU270" s="25" t="s">
        <v>84</v>
      </c>
      <c r="AY270" s="25" t="s">
        <v>308</v>
      </c>
      <c r="BE270" s="214">
        <f t="shared" si="94"/>
        <v>0</v>
      </c>
      <c r="BF270" s="214">
        <f t="shared" si="95"/>
        <v>0</v>
      </c>
      <c r="BG270" s="214">
        <f t="shared" si="96"/>
        <v>0</v>
      </c>
      <c r="BH270" s="214">
        <f t="shared" si="97"/>
        <v>0</v>
      </c>
      <c r="BI270" s="214">
        <f t="shared" si="98"/>
        <v>0</v>
      </c>
      <c r="BJ270" s="25" t="s">
        <v>82</v>
      </c>
      <c r="BK270" s="214">
        <f t="shared" si="99"/>
        <v>0</v>
      </c>
      <c r="BL270" s="25" t="s">
        <v>327</v>
      </c>
      <c r="BM270" s="25" t="s">
        <v>2450</v>
      </c>
    </row>
    <row r="271" spans="2:65" s="1" customFormat="1" ht="31.5" customHeight="1">
      <c r="B271" s="42"/>
      <c r="C271" s="203" t="s">
        <v>2103</v>
      </c>
      <c r="D271" s="203" t="s">
        <v>311</v>
      </c>
      <c r="E271" s="204" t="s">
        <v>14958</v>
      </c>
      <c r="F271" s="205" t="s">
        <v>14959</v>
      </c>
      <c r="G271" s="206" t="s">
        <v>578</v>
      </c>
      <c r="H271" s="207">
        <v>1</v>
      </c>
      <c r="I271" s="208"/>
      <c r="J271" s="209">
        <f t="shared" si="90"/>
        <v>0</v>
      </c>
      <c r="K271" s="205" t="s">
        <v>21</v>
      </c>
      <c r="L271" s="62"/>
      <c r="M271" s="210" t="s">
        <v>21</v>
      </c>
      <c r="N271" s="211" t="s">
        <v>45</v>
      </c>
      <c r="O271" s="43"/>
      <c r="P271" s="212">
        <f t="shared" si="91"/>
        <v>0</v>
      </c>
      <c r="Q271" s="212">
        <v>0</v>
      </c>
      <c r="R271" s="212">
        <f t="shared" si="92"/>
        <v>0</v>
      </c>
      <c r="S271" s="212">
        <v>0</v>
      </c>
      <c r="T271" s="213">
        <f t="shared" si="93"/>
        <v>0</v>
      </c>
      <c r="AR271" s="25" t="s">
        <v>327</v>
      </c>
      <c r="AT271" s="25" t="s">
        <v>311</v>
      </c>
      <c r="AU271" s="25" t="s">
        <v>84</v>
      </c>
      <c r="AY271" s="25" t="s">
        <v>308</v>
      </c>
      <c r="BE271" s="214">
        <f t="shared" si="94"/>
        <v>0</v>
      </c>
      <c r="BF271" s="214">
        <f t="shared" si="95"/>
        <v>0</v>
      </c>
      <c r="BG271" s="214">
        <f t="shared" si="96"/>
        <v>0</v>
      </c>
      <c r="BH271" s="214">
        <f t="shared" si="97"/>
        <v>0</v>
      </c>
      <c r="BI271" s="214">
        <f t="shared" si="98"/>
        <v>0</v>
      </c>
      <c r="BJ271" s="25" t="s">
        <v>82</v>
      </c>
      <c r="BK271" s="214">
        <f t="shared" si="99"/>
        <v>0</v>
      </c>
      <c r="BL271" s="25" t="s">
        <v>327</v>
      </c>
      <c r="BM271" s="25" t="s">
        <v>2458</v>
      </c>
    </row>
    <row r="272" spans="2:65" s="11" customFormat="1" ht="29.85" customHeight="1">
      <c r="B272" s="186"/>
      <c r="C272" s="187"/>
      <c r="D272" s="200" t="s">
        <v>73</v>
      </c>
      <c r="E272" s="201" t="s">
        <v>9893</v>
      </c>
      <c r="F272" s="201" t="s">
        <v>15004</v>
      </c>
      <c r="G272" s="187"/>
      <c r="H272" s="187"/>
      <c r="I272" s="190"/>
      <c r="J272" s="202">
        <f>BK272</f>
        <v>0</v>
      </c>
      <c r="K272" s="187"/>
      <c r="L272" s="192"/>
      <c r="M272" s="193"/>
      <c r="N272" s="194"/>
      <c r="O272" s="194"/>
      <c r="P272" s="195">
        <f>SUM(P273:P278)</f>
        <v>0</v>
      </c>
      <c r="Q272" s="194"/>
      <c r="R272" s="195">
        <f>SUM(R273:R278)</f>
        <v>0</v>
      </c>
      <c r="S272" s="194"/>
      <c r="T272" s="196">
        <f>SUM(T273:T278)</f>
        <v>0</v>
      </c>
      <c r="AR272" s="197" t="s">
        <v>82</v>
      </c>
      <c r="AT272" s="198" t="s">
        <v>73</v>
      </c>
      <c r="AU272" s="198" t="s">
        <v>82</v>
      </c>
      <c r="AY272" s="197" t="s">
        <v>308</v>
      </c>
      <c r="BK272" s="199">
        <f>SUM(BK273:BK278)</f>
        <v>0</v>
      </c>
    </row>
    <row r="273" spans="2:65" s="1" customFormat="1" ht="22.5" customHeight="1">
      <c r="B273" s="42"/>
      <c r="C273" s="203" t="s">
        <v>2108</v>
      </c>
      <c r="D273" s="203" t="s">
        <v>311</v>
      </c>
      <c r="E273" s="204" t="s">
        <v>15005</v>
      </c>
      <c r="F273" s="205" t="s">
        <v>15006</v>
      </c>
      <c r="G273" s="206" t="s">
        <v>578</v>
      </c>
      <c r="H273" s="207">
        <v>1</v>
      </c>
      <c r="I273" s="208"/>
      <c r="J273" s="209">
        <f t="shared" ref="J273:J278" si="100">ROUND(I273*H273,2)</f>
        <v>0</v>
      </c>
      <c r="K273" s="205" t="s">
        <v>21</v>
      </c>
      <c r="L273" s="62"/>
      <c r="M273" s="210" t="s">
        <v>21</v>
      </c>
      <c r="N273" s="211" t="s">
        <v>45</v>
      </c>
      <c r="O273" s="43"/>
      <c r="P273" s="212">
        <f t="shared" ref="P273:P278" si="101">O273*H273</f>
        <v>0</v>
      </c>
      <c r="Q273" s="212">
        <v>0</v>
      </c>
      <c r="R273" s="212">
        <f t="shared" ref="R273:R278" si="102">Q273*H273</f>
        <v>0</v>
      </c>
      <c r="S273" s="212">
        <v>0</v>
      </c>
      <c r="T273" s="213">
        <f t="shared" ref="T273:T278" si="103">S273*H273</f>
        <v>0</v>
      </c>
      <c r="AR273" s="25" t="s">
        <v>327</v>
      </c>
      <c r="AT273" s="25" t="s">
        <v>311</v>
      </c>
      <c r="AU273" s="25" t="s">
        <v>84</v>
      </c>
      <c r="AY273" s="25" t="s">
        <v>308</v>
      </c>
      <c r="BE273" s="214">
        <f t="shared" ref="BE273:BE278" si="104">IF(N273="základní",J273,0)</f>
        <v>0</v>
      </c>
      <c r="BF273" s="214">
        <f t="shared" ref="BF273:BF278" si="105">IF(N273="snížená",J273,0)</f>
        <v>0</v>
      </c>
      <c r="BG273" s="214">
        <f t="shared" ref="BG273:BG278" si="106">IF(N273="zákl. přenesená",J273,0)</f>
        <v>0</v>
      </c>
      <c r="BH273" s="214">
        <f t="shared" ref="BH273:BH278" si="107">IF(N273="sníž. přenesená",J273,0)</f>
        <v>0</v>
      </c>
      <c r="BI273" s="214">
        <f t="shared" ref="BI273:BI278" si="108">IF(N273="nulová",J273,0)</f>
        <v>0</v>
      </c>
      <c r="BJ273" s="25" t="s">
        <v>82</v>
      </c>
      <c r="BK273" s="214">
        <f t="shared" ref="BK273:BK278" si="109">ROUND(I273*H273,2)</f>
        <v>0</v>
      </c>
      <c r="BL273" s="25" t="s">
        <v>327</v>
      </c>
      <c r="BM273" s="25" t="s">
        <v>2469</v>
      </c>
    </row>
    <row r="274" spans="2:65" s="1" customFormat="1" ht="22.5" customHeight="1">
      <c r="B274" s="42"/>
      <c r="C274" s="203" t="s">
        <v>2112</v>
      </c>
      <c r="D274" s="203" t="s">
        <v>311</v>
      </c>
      <c r="E274" s="204" t="s">
        <v>15007</v>
      </c>
      <c r="F274" s="205" t="s">
        <v>15008</v>
      </c>
      <c r="G274" s="206" t="s">
        <v>578</v>
      </c>
      <c r="H274" s="207">
        <v>1</v>
      </c>
      <c r="I274" s="208"/>
      <c r="J274" s="209">
        <f t="shared" si="100"/>
        <v>0</v>
      </c>
      <c r="K274" s="205" t="s">
        <v>21</v>
      </c>
      <c r="L274" s="62"/>
      <c r="M274" s="210" t="s">
        <v>21</v>
      </c>
      <c r="N274" s="211" t="s">
        <v>45</v>
      </c>
      <c r="O274" s="43"/>
      <c r="P274" s="212">
        <f t="shared" si="101"/>
        <v>0</v>
      </c>
      <c r="Q274" s="212">
        <v>0</v>
      </c>
      <c r="R274" s="212">
        <f t="shared" si="102"/>
        <v>0</v>
      </c>
      <c r="S274" s="212">
        <v>0</v>
      </c>
      <c r="T274" s="213">
        <f t="shared" si="103"/>
        <v>0</v>
      </c>
      <c r="AR274" s="25" t="s">
        <v>327</v>
      </c>
      <c r="AT274" s="25" t="s">
        <v>311</v>
      </c>
      <c r="AU274" s="25" t="s">
        <v>84</v>
      </c>
      <c r="AY274" s="25" t="s">
        <v>308</v>
      </c>
      <c r="BE274" s="214">
        <f t="shared" si="104"/>
        <v>0</v>
      </c>
      <c r="BF274" s="214">
        <f t="shared" si="105"/>
        <v>0</v>
      </c>
      <c r="BG274" s="214">
        <f t="shared" si="106"/>
        <v>0</v>
      </c>
      <c r="BH274" s="214">
        <f t="shared" si="107"/>
        <v>0</v>
      </c>
      <c r="BI274" s="214">
        <f t="shared" si="108"/>
        <v>0</v>
      </c>
      <c r="BJ274" s="25" t="s">
        <v>82</v>
      </c>
      <c r="BK274" s="214">
        <f t="shared" si="109"/>
        <v>0</v>
      </c>
      <c r="BL274" s="25" t="s">
        <v>327</v>
      </c>
      <c r="BM274" s="25" t="s">
        <v>2478</v>
      </c>
    </row>
    <row r="275" spans="2:65" s="1" customFormat="1" ht="31.5" customHeight="1">
      <c r="B275" s="42"/>
      <c r="C275" s="203" t="s">
        <v>2117</v>
      </c>
      <c r="D275" s="203" t="s">
        <v>311</v>
      </c>
      <c r="E275" s="204" t="s">
        <v>14960</v>
      </c>
      <c r="F275" s="205" t="s">
        <v>14961</v>
      </c>
      <c r="G275" s="206" t="s">
        <v>578</v>
      </c>
      <c r="H275" s="207">
        <v>1</v>
      </c>
      <c r="I275" s="208"/>
      <c r="J275" s="209">
        <f t="shared" si="100"/>
        <v>0</v>
      </c>
      <c r="K275" s="205" t="s">
        <v>21</v>
      </c>
      <c r="L275" s="62"/>
      <c r="M275" s="210" t="s">
        <v>21</v>
      </c>
      <c r="N275" s="211" t="s">
        <v>45</v>
      </c>
      <c r="O275" s="43"/>
      <c r="P275" s="212">
        <f t="shared" si="101"/>
        <v>0</v>
      </c>
      <c r="Q275" s="212">
        <v>0</v>
      </c>
      <c r="R275" s="212">
        <f t="shared" si="102"/>
        <v>0</v>
      </c>
      <c r="S275" s="212">
        <v>0</v>
      </c>
      <c r="T275" s="213">
        <f t="shared" si="103"/>
        <v>0</v>
      </c>
      <c r="AR275" s="25" t="s">
        <v>327</v>
      </c>
      <c r="AT275" s="25" t="s">
        <v>311</v>
      </c>
      <c r="AU275" s="25" t="s">
        <v>84</v>
      </c>
      <c r="AY275" s="25" t="s">
        <v>308</v>
      </c>
      <c r="BE275" s="214">
        <f t="shared" si="104"/>
        <v>0</v>
      </c>
      <c r="BF275" s="214">
        <f t="shared" si="105"/>
        <v>0</v>
      </c>
      <c r="BG275" s="214">
        <f t="shared" si="106"/>
        <v>0</v>
      </c>
      <c r="BH275" s="214">
        <f t="shared" si="107"/>
        <v>0</v>
      </c>
      <c r="BI275" s="214">
        <f t="shared" si="108"/>
        <v>0</v>
      </c>
      <c r="BJ275" s="25" t="s">
        <v>82</v>
      </c>
      <c r="BK275" s="214">
        <f t="shared" si="109"/>
        <v>0</v>
      </c>
      <c r="BL275" s="25" t="s">
        <v>327</v>
      </c>
      <c r="BM275" s="25" t="s">
        <v>2486</v>
      </c>
    </row>
    <row r="276" spans="2:65" s="1" customFormat="1" ht="31.5" customHeight="1">
      <c r="B276" s="42"/>
      <c r="C276" s="203" t="s">
        <v>2122</v>
      </c>
      <c r="D276" s="203" t="s">
        <v>311</v>
      </c>
      <c r="E276" s="204" t="s">
        <v>14954</v>
      </c>
      <c r="F276" s="205" t="s">
        <v>14955</v>
      </c>
      <c r="G276" s="206" t="s">
        <v>578</v>
      </c>
      <c r="H276" s="207">
        <v>1</v>
      </c>
      <c r="I276" s="208"/>
      <c r="J276" s="209">
        <f t="shared" si="100"/>
        <v>0</v>
      </c>
      <c r="K276" s="205" t="s">
        <v>21</v>
      </c>
      <c r="L276" s="62"/>
      <c r="M276" s="210" t="s">
        <v>21</v>
      </c>
      <c r="N276" s="211" t="s">
        <v>45</v>
      </c>
      <c r="O276" s="43"/>
      <c r="P276" s="212">
        <f t="shared" si="101"/>
        <v>0</v>
      </c>
      <c r="Q276" s="212">
        <v>0</v>
      </c>
      <c r="R276" s="212">
        <f t="shared" si="102"/>
        <v>0</v>
      </c>
      <c r="S276" s="212">
        <v>0</v>
      </c>
      <c r="T276" s="213">
        <f t="shared" si="103"/>
        <v>0</v>
      </c>
      <c r="AR276" s="25" t="s">
        <v>327</v>
      </c>
      <c r="AT276" s="25" t="s">
        <v>311</v>
      </c>
      <c r="AU276" s="25" t="s">
        <v>84</v>
      </c>
      <c r="AY276" s="25" t="s">
        <v>308</v>
      </c>
      <c r="BE276" s="214">
        <f t="shared" si="104"/>
        <v>0</v>
      </c>
      <c r="BF276" s="214">
        <f t="shared" si="105"/>
        <v>0</v>
      </c>
      <c r="BG276" s="214">
        <f t="shared" si="106"/>
        <v>0</v>
      </c>
      <c r="BH276" s="214">
        <f t="shared" si="107"/>
        <v>0</v>
      </c>
      <c r="BI276" s="214">
        <f t="shared" si="108"/>
        <v>0</v>
      </c>
      <c r="BJ276" s="25" t="s">
        <v>82</v>
      </c>
      <c r="BK276" s="214">
        <f t="shared" si="109"/>
        <v>0</v>
      </c>
      <c r="BL276" s="25" t="s">
        <v>327</v>
      </c>
      <c r="BM276" s="25" t="s">
        <v>2495</v>
      </c>
    </row>
    <row r="277" spans="2:65" s="1" customFormat="1" ht="31.5" customHeight="1">
      <c r="B277" s="42"/>
      <c r="C277" s="203" t="s">
        <v>2126</v>
      </c>
      <c r="D277" s="203" t="s">
        <v>311</v>
      </c>
      <c r="E277" s="204" t="s">
        <v>15009</v>
      </c>
      <c r="F277" s="205" t="s">
        <v>15010</v>
      </c>
      <c r="G277" s="206" t="s">
        <v>578</v>
      </c>
      <c r="H277" s="207">
        <v>1</v>
      </c>
      <c r="I277" s="208"/>
      <c r="J277" s="209">
        <f t="shared" si="100"/>
        <v>0</v>
      </c>
      <c r="K277" s="205" t="s">
        <v>21</v>
      </c>
      <c r="L277" s="62"/>
      <c r="M277" s="210" t="s">
        <v>21</v>
      </c>
      <c r="N277" s="211" t="s">
        <v>45</v>
      </c>
      <c r="O277" s="43"/>
      <c r="P277" s="212">
        <f t="shared" si="101"/>
        <v>0</v>
      </c>
      <c r="Q277" s="212">
        <v>0</v>
      </c>
      <c r="R277" s="212">
        <f t="shared" si="102"/>
        <v>0</v>
      </c>
      <c r="S277" s="212">
        <v>0</v>
      </c>
      <c r="T277" s="213">
        <f t="shared" si="103"/>
        <v>0</v>
      </c>
      <c r="AR277" s="25" t="s">
        <v>327</v>
      </c>
      <c r="AT277" s="25" t="s">
        <v>311</v>
      </c>
      <c r="AU277" s="25" t="s">
        <v>84</v>
      </c>
      <c r="AY277" s="25" t="s">
        <v>308</v>
      </c>
      <c r="BE277" s="214">
        <f t="shared" si="104"/>
        <v>0</v>
      </c>
      <c r="BF277" s="214">
        <f t="shared" si="105"/>
        <v>0</v>
      </c>
      <c r="BG277" s="214">
        <f t="shared" si="106"/>
        <v>0</v>
      </c>
      <c r="BH277" s="214">
        <f t="shared" si="107"/>
        <v>0</v>
      </c>
      <c r="BI277" s="214">
        <f t="shared" si="108"/>
        <v>0</v>
      </c>
      <c r="BJ277" s="25" t="s">
        <v>82</v>
      </c>
      <c r="BK277" s="214">
        <f t="shared" si="109"/>
        <v>0</v>
      </c>
      <c r="BL277" s="25" t="s">
        <v>327</v>
      </c>
      <c r="BM277" s="25" t="s">
        <v>2506</v>
      </c>
    </row>
    <row r="278" spans="2:65" s="1" customFormat="1" ht="31.5" customHeight="1">
      <c r="B278" s="42"/>
      <c r="C278" s="203" t="s">
        <v>2130</v>
      </c>
      <c r="D278" s="203" t="s">
        <v>311</v>
      </c>
      <c r="E278" s="204" t="s">
        <v>15011</v>
      </c>
      <c r="F278" s="205" t="s">
        <v>15012</v>
      </c>
      <c r="G278" s="206" t="s">
        <v>578</v>
      </c>
      <c r="H278" s="207">
        <v>1</v>
      </c>
      <c r="I278" s="208"/>
      <c r="J278" s="209">
        <f t="shared" si="100"/>
        <v>0</v>
      </c>
      <c r="K278" s="205" t="s">
        <v>21</v>
      </c>
      <c r="L278" s="62"/>
      <c r="M278" s="210" t="s">
        <v>21</v>
      </c>
      <c r="N278" s="211" t="s">
        <v>45</v>
      </c>
      <c r="O278" s="43"/>
      <c r="P278" s="212">
        <f t="shared" si="101"/>
        <v>0</v>
      </c>
      <c r="Q278" s="212">
        <v>0</v>
      </c>
      <c r="R278" s="212">
        <f t="shared" si="102"/>
        <v>0</v>
      </c>
      <c r="S278" s="212">
        <v>0</v>
      </c>
      <c r="T278" s="213">
        <f t="shared" si="103"/>
        <v>0</v>
      </c>
      <c r="AR278" s="25" t="s">
        <v>327</v>
      </c>
      <c r="AT278" s="25" t="s">
        <v>311</v>
      </c>
      <c r="AU278" s="25" t="s">
        <v>84</v>
      </c>
      <c r="AY278" s="25" t="s">
        <v>308</v>
      </c>
      <c r="BE278" s="214">
        <f t="shared" si="104"/>
        <v>0</v>
      </c>
      <c r="BF278" s="214">
        <f t="shared" si="105"/>
        <v>0</v>
      </c>
      <c r="BG278" s="214">
        <f t="shared" si="106"/>
        <v>0</v>
      </c>
      <c r="BH278" s="214">
        <f t="shared" si="107"/>
        <v>0</v>
      </c>
      <c r="BI278" s="214">
        <f t="shared" si="108"/>
        <v>0</v>
      </c>
      <c r="BJ278" s="25" t="s">
        <v>82</v>
      </c>
      <c r="BK278" s="214">
        <f t="shared" si="109"/>
        <v>0</v>
      </c>
      <c r="BL278" s="25" t="s">
        <v>327</v>
      </c>
      <c r="BM278" s="25" t="s">
        <v>2515</v>
      </c>
    </row>
    <row r="279" spans="2:65" s="11" customFormat="1" ht="29.85" customHeight="1">
      <c r="B279" s="186"/>
      <c r="C279" s="187"/>
      <c r="D279" s="200" t="s">
        <v>73</v>
      </c>
      <c r="E279" s="201" t="s">
        <v>9963</v>
      </c>
      <c r="F279" s="201" t="s">
        <v>15013</v>
      </c>
      <c r="G279" s="187"/>
      <c r="H279" s="187"/>
      <c r="I279" s="190"/>
      <c r="J279" s="202">
        <f>BK279</f>
        <v>0</v>
      </c>
      <c r="K279" s="187"/>
      <c r="L279" s="192"/>
      <c r="M279" s="193"/>
      <c r="N279" s="194"/>
      <c r="O279" s="194"/>
      <c r="P279" s="195">
        <f>SUM(P280:P285)</f>
        <v>0</v>
      </c>
      <c r="Q279" s="194"/>
      <c r="R279" s="195">
        <f>SUM(R280:R285)</f>
        <v>0</v>
      </c>
      <c r="S279" s="194"/>
      <c r="T279" s="196">
        <f>SUM(T280:T285)</f>
        <v>0</v>
      </c>
      <c r="AR279" s="197" t="s">
        <v>82</v>
      </c>
      <c r="AT279" s="198" t="s">
        <v>73</v>
      </c>
      <c r="AU279" s="198" t="s">
        <v>82</v>
      </c>
      <c r="AY279" s="197" t="s">
        <v>308</v>
      </c>
      <c r="BK279" s="199">
        <f>SUM(BK280:BK285)</f>
        <v>0</v>
      </c>
    </row>
    <row r="280" spans="2:65" s="1" customFormat="1" ht="22.5" customHeight="1">
      <c r="B280" s="42"/>
      <c r="C280" s="203" t="s">
        <v>2134</v>
      </c>
      <c r="D280" s="203" t="s">
        <v>311</v>
      </c>
      <c r="E280" s="204" t="s">
        <v>15005</v>
      </c>
      <c r="F280" s="205" t="s">
        <v>15006</v>
      </c>
      <c r="G280" s="206" t="s">
        <v>578</v>
      </c>
      <c r="H280" s="207">
        <v>1</v>
      </c>
      <c r="I280" s="208"/>
      <c r="J280" s="209">
        <f t="shared" ref="J280:J285" si="110">ROUND(I280*H280,2)</f>
        <v>0</v>
      </c>
      <c r="K280" s="205" t="s">
        <v>21</v>
      </c>
      <c r="L280" s="62"/>
      <c r="M280" s="210" t="s">
        <v>21</v>
      </c>
      <c r="N280" s="211" t="s">
        <v>45</v>
      </c>
      <c r="O280" s="43"/>
      <c r="P280" s="212">
        <f t="shared" ref="P280:P285" si="111">O280*H280</f>
        <v>0</v>
      </c>
      <c r="Q280" s="212">
        <v>0</v>
      </c>
      <c r="R280" s="212">
        <f t="shared" ref="R280:R285" si="112">Q280*H280</f>
        <v>0</v>
      </c>
      <c r="S280" s="212">
        <v>0</v>
      </c>
      <c r="T280" s="213">
        <f t="shared" ref="T280:T285" si="113">S280*H280</f>
        <v>0</v>
      </c>
      <c r="AR280" s="25" t="s">
        <v>327</v>
      </c>
      <c r="AT280" s="25" t="s">
        <v>311</v>
      </c>
      <c r="AU280" s="25" t="s">
        <v>84</v>
      </c>
      <c r="AY280" s="25" t="s">
        <v>308</v>
      </c>
      <c r="BE280" s="214">
        <f t="shared" ref="BE280:BE285" si="114">IF(N280="základní",J280,0)</f>
        <v>0</v>
      </c>
      <c r="BF280" s="214">
        <f t="shared" ref="BF280:BF285" si="115">IF(N280="snížená",J280,0)</f>
        <v>0</v>
      </c>
      <c r="BG280" s="214">
        <f t="shared" ref="BG280:BG285" si="116">IF(N280="zákl. přenesená",J280,0)</f>
        <v>0</v>
      </c>
      <c r="BH280" s="214">
        <f t="shared" ref="BH280:BH285" si="117">IF(N280="sníž. přenesená",J280,0)</f>
        <v>0</v>
      </c>
      <c r="BI280" s="214">
        <f t="shared" ref="BI280:BI285" si="118">IF(N280="nulová",J280,0)</f>
        <v>0</v>
      </c>
      <c r="BJ280" s="25" t="s">
        <v>82</v>
      </c>
      <c r="BK280" s="214">
        <f t="shared" ref="BK280:BK285" si="119">ROUND(I280*H280,2)</f>
        <v>0</v>
      </c>
      <c r="BL280" s="25" t="s">
        <v>327</v>
      </c>
      <c r="BM280" s="25" t="s">
        <v>2522</v>
      </c>
    </row>
    <row r="281" spans="2:65" s="1" customFormat="1" ht="22.5" customHeight="1">
      <c r="B281" s="42"/>
      <c r="C281" s="203" t="s">
        <v>2139</v>
      </c>
      <c r="D281" s="203" t="s">
        <v>311</v>
      </c>
      <c r="E281" s="204" t="s">
        <v>15007</v>
      </c>
      <c r="F281" s="205" t="s">
        <v>15008</v>
      </c>
      <c r="G281" s="206" t="s">
        <v>578</v>
      </c>
      <c r="H281" s="207">
        <v>1</v>
      </c>
      <c r="I281" s="208"/>
      <c r="J281" s="209">
        <f t="shared" si="110"/>
        <v>0</v>
      </c>
      <c r="K281" s="205" t="s">
        <v>21</v>
      </c>
      <c r="L281" s="62"/>
      <c r="M281" s="210" t="s">
        <v>21</v>
      </c>
      <c r="N281" s="211" t="s">
        <v>45</v>
      </c>
      <c r="O281" s="43"/>
      <c r="P281" s="212">
        <f t="shared" si="111"/>
        <v>0</v>
      </c>
      <c r="Q281" s="212">
        <v>0</v>
      </c>
      <c r="R281" s="212">
        <f t="shared" si="112"/>
        <v>0</v>
      </c>
      <c r="S281" s="212">
        <v>0</v>
      </c>
      <c r="T281" s="213">
        <f t="shared" si="113"/>
        <v>0</v>
      </c>
      <c r="AR281" s="25" t="s">
        <v>327</v>
      </c>
      <c r="AT281" s="25" t="s">
        <v>311</v>
      </c>
      <c r="AU281" s="25" t="s">
        <v>84</v>
      </c>
      <c r="AY281" s="25" t="s">
        <v>308</v>
      </c>
      <c r="BE281" s="214">
        <f t="shared" si="114"/>
        <v>0</v>
      </c>
      <c r="BF281" s="214">
        <f t="shared" si="115"/>
        <v>0</v>
      </c>
      <c r="BG281" s="214">
        <f t="shared" si="116"/>
        <v>0</v>
      </c>
      <c r="BH281" s="214">
        <f t="shared" si="117"/>
        <v>0</v>
      </c>
      <c r="BI281" s="214">
        <f t="shared" si="118"/>
        <v>0</v>
      </c>
      <c r="BJ281" s="25" t="s">
        <v>82</v>
      </c>
      <c r="BK281" s="214">
        <f t="shared" si="119"/>
        <v>0</v>
      </c>
      <c r="BL281" s="25" t="s">
        <v>327</v>
      </c>
      <c r="BM281" s="25" t="s">
        <v>2528</v>
      </c>
    </row>
    <row r="282" spans="2:65" s="1" customFormat="1" ht="31.5" customHeight="1">
      <c r="B282" s="42"/>
      <c r="C282" s="203" t="s">
        <v>2143</v>
      </c>
      <c r="D282" s="203" t="s">
        <v>311</v>
      </c>
      <c r="E282" s="204" t="s">
        <v>14960</v>
      </c>
      <c r="F282" s="205" t="s">
        <v>14961</v>
      </c>
      <c r="G282" s="206" t="s">
        <v>578</v>
      </c>
      <c r="H282" s="207">
        <v>1</v>
      </c>
      <c r="I282" s="208"/>
      <c r="J282" s="209">
        <f t="shared" si="110"/>
        <v>0</v>
      </c>
      <c r="K282" s="205" t="s">
        <v>21</v>
      </c>
      <c r="L282" s="62"/>
      <c r="M282" s="210" t="s">
        <v>21</v>
      </c>
      <c r="N282" s="211" t="s">
        <v>45</v>
      </c>
      <c r="O282" s="43"/>
      <c r="P282" s="212">
        <f t="shared" si="111"/>
        <v>0</v>
      </c>
      <c r="Q282" s="212">
        <v>0</v>
      </c>
      <c r="R282" s="212">
        <f t="shared" si="112"/>
        <v>0</v>
      </c>
      <c r="S282" s="212">
        <v>0</v>
      </c>
      <c r="T282" s="213">
        <f t="shared" si="113"/>
        <v>0</v>
      </c>
      <c r="AR282" s="25" t="s">
        <v>327</v>
      </c>
      <c r="AT282" s="25" t="s">
        <v>311</v>
      </c>
      <c r="AU282" s="25" t="s">
        <v>84</v>
      </c>
      <c r="AY282" s="25" t="s">
        <v>308</v>
      </c>
      <c r="BE282" s="214">
        <f t="shared" si="114"/>
        <v>0</v>
      </c>
      <c r="BF282" s="214">
        <f t="shared" si="115"/>
        <v>0</v>
      </c>
      <c r="BG282" s="214">
        <f t="shared" si="116"/>
        <v>0</v>
      </c>
      <c r="BH282" s="214">
        <f t="shared" si="117"/>
        <v>0</v>
      </c>
      <c r="BI282" s="214">
        <f t="shared" si="118"/>
        <v>0</v>
      </c>
      <c r="BJ282" s="25" t="s">
        <v>82</v>
      </c>
      <c r="BK282" s="214">
        <f t="shared" si="119"/>
        <v>0</v>
      </c>
      <c r="BL282" s="25" t="s">
        <v>327</v>
      </c>
      <c r="BM282" s="25" t="s">
        <v>2537</v>
      </c>
    </row>
    <row r="283" spans="2:65" s="1" customFormat="1" ht="31.5" customHeight="1">
      <c r="B283" s="42"/>
      <c r="C283" s="203" t="s">
        <v>630</v>
      </c>
      <c r="D283" s="203" t="s">
        <v>311</v>
      </c>
      <c r="E283" s="204" t="s">
        <v>14954</v>
      </c>
      <c r="F283" s="205" t="s">
        <v>14955</v>
      </c>
      <c r="G283" s="206" t="s">
        <v>578</v>
      </c>
      <c r="H283" s="207">
        <v>1</v>
      </c>
      <c r="I283" s="208"/>
      <c r="J283" s="209">
        <f t="shared" si="110"/>
        <v>0</v>
      </c>
      <c r="K283" s="205" t="s">
        <v>21</v>
      </c>
      <c r="L283" s="62"/>
      <c r="M283" s="210" t="s">
        <v>21</v>
      </c>
      <c r="N283" s="211" t="s">
        <v>45</v>
      </c>
      <c r="O283" s="43"/>
      <c r="P283" s="212">
        <f t="shared" si="111"/>
        <v>0</v>
      </c>
      <c r="Q283" s="212">
        <v>0</v>
      </c>
      <c r="R283" s="212">
        <f t="shared" si="112"/>
        <v>0</v>
      </c>
      <c r="S283" s="212">
        <v>0</v>
      </c>
      <c r="T283" s="213">
        <f t="shared" si="113"/>
        <v>0</v>
      </c>
      <c r="AR283" s="25" t="s">
        <v>327</v>
      </c>
      <c r="AT283" s="25" t="s">
        <v>311</v>
      </c>
      <c r="AU283" s="25" t="s">
        <v>84</v>
      </c>
      <c r="AY283" s="25" t="s">
        <v>308</v>
      </c>
      <c r="BE283" s="214">
        <f t="shared" si="114"/>
        <v>0</v>
      </c>
      <c r="BF283" s="214">
        <f t="shared" si="115"/>
        <v>0</v>
      </c>
      <c r="BG283" s="214">
        <f t="shared" si="116"/>
        <v>0</v>
      </c>
      <c r="BH283" s="214">
        <f t="shared" si="117"/>
        <v>0</v>
      </c>
      <c r="BI283" s="214">
        <f t="shared" si="118"/>
        <v>0</v>
      </c>
      <c r="BJ283" s="25" t="s">
        <v>82</v>
      </c>
      <c r="BK283" s="214">
        <f t="shared" si="119"/>
        <v>0</v>
      </c>
      <c r="BL283" s="25" t="s">
        <v>327</v>
      </c>
      <c r="BM283" s="25" t="s">
        <v>2546</v>
      </c>
    </row>
    <row r="284" spans="2:65" s="1" customFormat="1" ht="31.5" customHeight="1">
      <c r="B284" s="42"/>
      <c r="C284" s="203" t="s">
        <v>636</v>
      </c>
      <c r="D284" s="203" t="s">
        <v>311</v>
      </c>
      <c r="E284" s="204" t="s">
        <v>15009</v>
      </c>
      <c r="F284" s="205" t="s">
        <v>15010</v>
      </c>
      <c r="G284" s="206" t="s">
        <v>578</v>
      </c>
      <c r="H284" s="207">
        <v>1</v>
      </c>
      <c r="I284" s="208"/>
      <c r="J284" s="209">
        <f t="shared" si="110"/>
        <v>0</v>
      </c>
      <c r="K284" s="205" t="s">
        <v>21</v>
      </c>
      <c r="L284" s="62"/>
      <c r="M284" s="210" t="s">
        <v>21</v>
      </c>
      <c r="N284" s="211" t="s">
        <v>45</v>
      </c>
      <c r="O284" s="43"/>
      <c r="P284" s="212">
        <f t="shared" si="111"/>
        <v>0</v>
      </c>
      <c r="Q284" s="212">
        <v>0</v>
      </c>
      <c r="R284" s="212">
        <f t="shared" si="112"/>
        <v>0</v>
      </c>
      <c r="S284" s="212">
        <v>0</v>
      </c>
      <c r="T284" s="213">
        <f t="shared" si="113"/>
        <v>0</v>
      </c>
      <c r="AR284" s="25" t="s">
        <v>327</v>
      </c>
      <c r="AT284" s="25" t="s">
        <v>311</v>
      </c>
      <c r="AU284" s="25" t="s">
        <v>84</v>
      </c>
      <c r="AY284" s="25" t="s">
        <v>308</v>
      </c>
      <c r="BE284" s="214">
        <f t="shared" si="114"/>
        <v>0</v>
      </c>
      <c r="BF284" s="214">
        <f t="shared" si="115"/>
        <v>0</v>
      </c>
      <c r="BG284" s="214">
        <f t="shared" si="116"/>
        <v>0</v>
      </c>
      <c r="BH284" s="214">
        <f t="shared" si="117"/>
        <v>0</v>
      </c>
      <c r="BI284" s="214">
        <f t="shared" si="118"/>
        <v>0</v>
      </c>
      <c r="BJ284" s="25" t="s">
        <v>82</v>
      </c>
      <c r="BK284" s="214">
        <f t="shared" si="119"/>
        <v>0</v>
      </c>
      <c r="BL284" s="25" t="s">
        <v>327</v>
      </c>
      <c r="BM284" s="25" t="s">
        <v>2555</v>
      </c>
    </row>
    <row r="285" spans="2:65" s="1" customFormat="1" ht="31.5" customHeight="1">
      <c r="B285" s="42"/>
      <c r="C285" s="203" t="s">
        <v>642</v>
      </c>
      <c r="D285" s="203" t="s">
        <v>311</v>
      </c>
      <c r="E285" s="204" t="s">
        <v>15011</v>
      </c>
      <c r="F285" s="205" t="s">
        <v>15012</v>
      </c>
      <c r="G285" s="206" t="s">
        <v>578</v>
      </c>
      <c r="H285" s="207">
        <v>1</v>
      </c>
      <c r="I285" s="208"/>
      <c r="J285" s="209">
        <f t="shared" si="110"/>
        <v>0</v>
      </c>
      <c r="K285" s="205" t="s">
        <v>21</v>
      </c>
      <c r="L285" s="62"/>
      <c r="M285" s="210" t="s">
        <v>21</v>
      </c>
      <c r="N285" s="211" t="s">
        <v>45</v>
      </c>
      <c r="O285" s="43"/>
      <c r="P285" s="212">
        <f t="shared" si="111"/>
        <v>0</v>
      </c>
      <c r="Q285" s="212">
        <v>0</v>
      </c>
      <c r="R285" s="212">
        <f t="shared" si="112"/>
        <v>0</v>
      </c>
      <c r="S285" s="212">
        <v>0</v>
      </c>
      <c r="T285" s="213">
        <f t="shared" si="113"/>
        <v>0</v>
      </c>
      <c r="AR285" s="25" t="s">
        <v>327</v>
      </c>
      <c r="AT285" s="25" t="s">
        <v>311</v>
      </c>
      <c r="AU285" s="25" t="s">
        <v>84</v>
      </c>
      <c r="AY285" s="25" t="s">
        <v>308</v>
      </c>
      <c r="BE285" s="214">
        <f t="shared" si="114"/>
        <v>0</v>
      </c>
      <c r="BF285" s="214">
        <f t="shared" si="115"/>
        <v>0</v>
      </c>
      <c r="BG285" s="214">
        <f t="shared" si="116"/>
        <v>0</v>
      </c>
      <c r="BH285" s="214">
        <f t="shared" si="117"/>
        <v>0</v>
      </c>
      <c r="BI285" s="214">
        <f t="shared" si="118"/>
        <v>0</v>
      </c>
      <c r="BJ285" s="25" t="s">
        <v>82</v>
      </c>
      <c r="BK285" s="214">
        <f t="shared" si="119"/>
        <v>0</v>
      </c>
      <c r="BL285" s="25" t="s">
        <v>327</v>
      </c>
      <c r="BM285" s="25" t="s">
        <v>2561</v>
      </c>
    </row>
    <row r="286" spans="2:65" s="11" customFormat="1" ht="29.85" customHeight="1">
      <c r="B286" s="186"/>
      <c r="C286" s="187"/>
      <c r="D286" s="200" t="s">
        <v>73</v>
      </c>
      <c r="E286" s="201" t="s">
        <v>10077</v>
      </c>
      <c r="F286" s="201" t="s">
        <v>15014</v>
      </c>
      <c r="G286" s="187"/>
      <c r="H286" s="187"/>
      <c r="I286" s="190"/>
      <c r="J286" s="202">
        <f>BK286</f>
        <v>0</v>
      </c>
      <c r="K286" s="187"/>
      <c r="L286" s="192"/>
      <c r="M286" s="193"/>
      <c r="N286" s="194"/>
      <c r="O286" s="194"/>
      <c r="P286" s="195">
        <f>SUM(P287:P292)</f>
        <v>0</v>
      </c>
      <c r="Q286" s="194"/>
      <c r="R286" s="195">
        <f>SUM(R287:R292)</f>
        <v>0</v>
      </c>
      <c r="S286" s="194"/>
      <c r="T286" s="196">
        <f>SUM(T287:T292)</f>
        <v>0</v>
      </c>
      <c r="AR286" s="197" t="s">
        <v>82</v>
      </c>
      <c r="AT286" s="198" t="s">
        <v>73</v>
      </c>
      <c r="AU286" s="198" t="s">
        <v>82</v>
      </c>
      <c r="AY286" s="197" t="s">
        <v>308</v>
      </c>
      <c r="BK286" s="199">
        <f>SUM(BK287:BK292)</f>
        <v>0</v>
      </c>
    </row>
    <row r="287" spans="2:65" s="1" customFormat="1" ht="22.5" customHeight="1">
      <c r="B287" s="42"/>
      <c r="C287" s="203" t="s">
        <v>2156</v>
      </c>
      <c r="D287" s="203" t="s">
        <v>311</v>
      </c>
      <c r="E287" s="204" t="s">
        <v>15005</v>
      </c>
      <c r="F287" s="205" t="s">
        <v>15006</v>
      </c>
      <c r="G287" s="206" t="s">
        <v>578</v>
      </c>
      <c r="H287" s="207">
        <v>1</v>
      </c>
      <c r="I287" s="208"/>
      <c r="J287" s="209">
        <f t="shared" ref="J287:J292" si="120">ROUND(I287*H287,2)</f>
        <v>0</v>
      </c>
      <c r="K287" s="205" t="s">
        <v>21</v>
      </c>
      <c r="L287" s="62"/>
      <c r="M287" s="210" t="s">
        <v>21</v>
      </c>
      <c r="N287" s="211" t="s">
        <v>45</v>
      </c>
      <c r="O287" s="43"/>
      <c r="P287" s="212">
        <f t="shared" ref="P287:P292" si="121">O287*H287</f>
        <v>0</v>
      </c>
      <c r="Q287" s="212">
        <v>0</v>
      </c>
      <c r="R287" s="212">
        <f t="shared" ref="R287:R292" si="122">Q287*H287</f>
        <v>0</v>
      </c>
      <c r="S287" s="212">
        <v>0</v>
      </c>
      <c r="T287" s="213">
        <f t="shared" ref="T287:T292" si="123">S287*H287</f>
        <v>0</v>
      </c>
      <c r="AR287" s="25" t="s">
        <v>327</v>
      </c>
      <c r="AT287" s="25" t="s">
        <v>311</v>
      </c>
      <c r="AU287" s="25" t="s">
        <v>84</v>
      </c>
      <c r="AY287" s="25" t="s">
        <v>308</v>
      </c>
      <c r="BE287" s="214">
        <f t="shared" ref="BE287:BE292" si="124">IF(N287="základní",J287,0)</f>
        <v>0</v>
      </c>
      <c r="BF287" s="214">
        <f t="shared" ref="BF287:BF292" si="125">IF(N287="snížená",J287,0)</f>
        <v>0</v>
      </c>
      <c r="BG287" s="214">
        <f t="shared" ref="BG287:BG292" si="126">IF(N287="zákl. přenesená",J287,0)</f>
        <v>0</v>
      </c>
      <c r="BH287" s="214">
        <f t="shared" ref="BH287:BH292" si="127">IF(N287="sníž. přenesená",J287,0)</f>
        <v>0</v>
      </c>
      <c r="BI287" s="214">
        <f t="shared" ref="BI287:BI292" si="128">IF(N287="nulová",J287,0)</f>
        <v>0</v>
      </c>
      <c r="BJ287" s="25" t="s">
        <v>82</v>
      </c>
      <c r="BK287" s="214">
        <f t="shared" ref="BK287:BK292" si="129">ROUND(I287*H287,2)</f>
        <v>0</v>
      </c>
      <c r="BL287" s="25" t="s">
        <v>327</v>
      </c>
      <c r="BM287" s="25" t="s">
        <v>2566</v>
      </c>
    </row>
    <row r="288" spans="2:65" s="1" customFormat="1" ht="22.5" customHeight="1">
      <c r="B288" s="42"/>
      <c r="C288" s="203" t="s">
        <v>2161</v>
      </c>
      <c r="D288" s="203" t="s">
        <v>311</v>
      </c>
      <c r="E288" s="204" t="s">
        <v>15007</v>
      </c>
      <c r="F288" s="205" t="s">
        <v>15008</v>
      </c>
      <c r="G288" s="206" t="s">
        <v>578</v>
      </c>
      <c r="H288" s="207">
        <v>1</v>
      </c>
      <c r="I288" s="208"/>
      <c r="J288" s="209">
        <f t="shared" si="120"/>
        <v>0</v>
      </c>
      <c r="K288" s="205" t="s">
        <v>21</v>
      </c>
      <c r="L288" s="62"/>
      <c r="M288" s="210" t="s">
        <v>21</v>
      </c>
      <c r="N288" s="211" t="s">
        <v>45</v>
      </c>
      <c r="O288" s="43"/>
      <c r="P288" s="212">
        <f t="shared" si="121"/>
        <v>0</v>
      </c>
      <c r="Q288" s="212">
        <v>0</v>
      </c>
      <c r="R288" s="212">
        <f t="shared" si="122"/>
        <v>0</v>
      </c>
      <c r="S288" s="212">
        <v>0</v>
      </c>
      <c r="T288" s="213">
        <f t="shared" si="123"/>
        <v>0</v>
      </c>
      <c r="AR288" s="25" t="s">
        <v>327</v>
      </c>
      <c r="AT288" s="25" t="s">
        <v>311</v>
      </c>
      <c r="AU288" s="25" t="s">
        <v>84</v>
      </c>
      <c r="AY288" s="25" t="s">
        <v>308</v>
      </c>
      <c r="BE288" s="214">
        <f t="shared" si="124"/>
        <v>0</v>
      </c>
      <c r="BF288" s="214">
        <f t="shared" si="125"/>
        <v>0</v>
      </c>
      <c r="BG288" s="214">
        <f t="shared" si="126"/>
        <v>0</v>
      </c>
      <c r="BH288" s="214">
        <f t="shared" si="127"/>
        <v>0</v>
      </c>
      <c r="BI288" s="214">
        <f t="shared" si="128"/>
        <v>0</v>
      </c>
      <c r="BJ288" s="25" t="s">
        <v>82</v>
      </c>
      <c r="BK288" s="214">
        <f t="shared" si="129"/>
        <v>0</v>
      </c>
      <c r="BL288" s="25" t="s">
        <v>327</v>
      </c>
      <c r="BM288" s="25" t="s">
        <v>2572</v>
      </c>
    </row>
    <row r="289" spans="2:65" s="1" customFormat="1" ht="31.5" customHeight="1">
      <c r="B289" s="42"/>
      <c r="C289" s="203" t="s">
        <v>2166</v>
      </c>
      <c r="D289" s="203" t="s">
        <v>311</v>
      </c>
      <c r="E289" s="204" t="s">
        <v>14960</v>
      </c>
      <c r="F289" s="205" t="s">
        <v>14961</v>
      </c>
      <c r="G289" s="206" t="s">
        <v>578</v>
      </c>
      <c r="H289" s="207">
        <v>1</v>
      </c>
      <c r="I289" s="208"/>
      <c r="J289" s="209">
        <f t="shared" si="120"/>
        <v>0</v>
      </c>
      <c r="K289" s="205" t="s">
        <v>21</v>
      </c>
      <c r="L289" s="62"/>
      <c r="M289" s="210" t="s">
        <v>21</v>
      </c>
      <c r="N289" s="211" t="s">
        <v>45</v>
      </c>
      <c r="O289" s="43"/>
      <c r="P289" s="212">
        <f t="shared" si="121"/>
        <v>0</v>
      </c>
      <c r="Q289" s="212">
        <v>0</v>
      </c>
      <c r="R289" s="212">
        <f t="shared" si="122"/>
        <v>0</v>
      </c>
      <c r="S289" s="212">
        <v>0</v>
      </c>
      <c r="T289" s="213">
        <f t="shared" si="123"/>
        <v>0</v>
      </c>
      <c r="AR289" s="25" t="s">
        <v>327</v>
      </c>
      <c r="AT289" s="25" t="s">
        <v>311</v>
      </c>
      <c r="AU289" s="25" t="s">
        <v>84</v>
      </c>
      <c r="AY289" s="25" t="s">
        <v>308</v>
      </c>
      <c r="BE289" s="214">
        <f t="shared" si="124"/>
        <v>0</v>
      </c>
      <c r="BF289" s="214">
        <f t="shared" si="125"/>
        <v>0</v>
      </c>
      <c r="BG289" s="214">
        <f t="shared" si="126"/>
        <v>0</v>
      </c>
      <c r="BH289" s="214">
        <f t="shared" si="127"/>
        <v>0</v>
      </c>
      <c r="BI289" s="214">
        <f t="shared" si="128"/>
        <v>0</v>
      </c>
      <c r="BJ289" s="25" t="s">
        <v>82</v>
      </c>
      <c r="BK289" s="214">
        <f t="shared" si="129"/>
        <v>0</v>
      </c>
      <c r="BL289" s="25" t="s">
        <v>327</v>
      </c>
      <c r="BM289" s="25" t="s">
        <v>2582</v>
      </c>
    </row>
    <row r="290" spans="2:65" s="1" customFormat="1" ht="31.5" customHeight="1">
      <c r="B290" s="42"/>
      <c r="C290" s="203" t="s">
        <v>2172</v>
      </c>
      <c r="D290" s="203" t="s">
        <v>311</v>
      </c>
      <c r="E290" s="204" t="s">
        <v>14954</v>
      </c>
      <c r="F290" s="205" t="s">
        <v>14955</v>
      </c>
      <c r="G290" s="206" t="s">
        <v>578</v>
      </c>
      <c r="H290" s="207">
        <v>1</v>
      </c>
      <c r="I290" s="208"/>
      <c r="J290" s="209">
        <f t="shared" si="120"/>
        <v>0</v>
      </c>
      <c r="K290" s="205" t="s">
        <v>21</v>
      </c>
      <c r="L290" s="62"/>
      <c r="M290" s="210" t="s">
        <v>21</v>
      </c>
      <c r="N290" s="211" t="s">
        <v>45</v>
      </c>
      <c r="O290" s="43"/>
      <c r="P290" s="212">
        <f t="shared" si="121"/>
        <v>0</v>
      </c>
      <c r="Q290" s="212">
        <v>0</v>
      </c>
      <c r="R290" s="212">
        <f t="shared" si="122"/>
        <v>0</v>
      </c>
      <c r="S290" s="212">
        <v>0</v>
      </c>
      <c r="T290" s="213">
        <f t="shared" si="123"/>
        <v>0</v>
      </c>
      <c r="AR290" s="25" t="s">
        <v>327</v>
      </c>
      <c r="AT290" s="25" t="s">
        <v>311</v>
      </c>
      <c r="AU290" s="25" t="s">
        <v>84</v>
      </c>
      <c r="AY290" s="25" t="s">
        <v>308</v>
      </c>
      <c r="BE290" s="214">
        <f t="shared" si="124"/>
        <v>0</v>
      </c>
      <c r="BF290" s="214">
        <f t="shared" si="125"/>
        <v>0</v>
      </c>
      <c r="BG290" s="214">
        <f t="shared" si="126"/>
        <v>0</v>
      </c>
      <c r="BH290" s="214">
        <f t="shared" si="127"/>
        <v>0</v>
      </c>
      <c r="BI290" s="214">
        <f t="shared" si="128"/>
        <v>0</v>
      </c>
      <c r="BJ290" s="25" t="s">
        <v>82</v>
      </c>
      <c r="BK290" s="214">
        <f t="shared" si="129"/>
        <v>0</v>
      </c>
      <c r="BL290" s="25" t="s">
        <v>327</v>
      </c>
      <c r="BM290" s="25" t="s">
        <v>2592</v>
      </c>
    </row>
    <row r="291" spans="2:65" s="1" customFormat="1" ht="31.5" customHeight="1">
      <c r="B291" s="42"/>
      <c r="C291" s="203" t="s">
        <v>2176</v>
      </c>
      <c r="D291" s="203" t="s">
        <v>311</v>
      </c>
      <c r="E291" s="204" t="s">
        <v>15009</v>
      </c>
      <c r="F291" s="205" t="s">
        <v>15010</v>
      </c>
      <c r="G291" s="206" t="s">
        <v>578</v>
      </c>
      <c r="H291" s="207">
        <v>1</v>
      </c>
      <c r="I291" s="208"/>
      <c r="J291" s="209">
        <f t="shared" si="120"/>
        <v>0</v>
      </c>
      <c r="K291" s="205" t="s">
        <v>21</v>
      </c>
      <c r="L291" s="62"/>
      <c r="M291" s="210" t="s">
        <v>21</v>
      </c>
      <c r="N291" s="211" t="s">
        <v>45</v>
      </c>
      <c r="O291" s="43"/>
      <c r="P291" s="212">
        <f t="shared" si="121"/>
        <v>0</v>
      </c>
      <c r="Q291" s="212">
        <v>0</v>
      </c>
      <c r="R291" s="212">
        <f t="shared" si="122"/>
        <v>0</v>
      </c>
      <c r="S291" s="212">
        <v>0</v>
      </c>
      <c r="T291" s="213">
        <f t="shared" si="123"/>
        <v>0</v>
      </c>
      <c r="AR291" s="25" t="s">
        <v>327</v>
      </c>
      <c r="AT291" s="25" t="s">
        <v>311</v>
      </c>
      <c r="AU291" s="25" t="s">
        <v>84</v>
      </c>
      <c r="AY291" s="25" t="s">
        <v>308</v>
      </c>
      <c r="BE291" s="214">
        <f t="shared" si="124"/>
        <v>0</v>
      </c>
      <c r="BF291" s="214">
        <f t="shared" si="125"/>
        <v>0</v>
      </c>
      <c r="BG291" s="214">
        <f t="shared" si="126"/>
        <v>0</v>
      </c>
      <c r="BH291" s="214">
        <f t="shared" si="127"/>
        <v>0</v>
      </c>
      <c r="BI291" s="214">
        <f t="shared" si="128"/>
        <v>0</v>
      </c>
      <c r="BJ291" s="25" t="s">
        <v>82</v>
      </c>
      <c r="BK291" s="214">
        <f t="shared" si="129"/>
        <v>0</v>
      </c>
      <c r="BL291" s="25" t="s">
        <v>327</v>
      </c>
      <c r="BM291" s="25" t="s">
        <v>269</v>
      </c>
    </row>
    <row r="292" spans="2:65" s="1" customFormat="1" ht="31.5" customHeight="1">
      <c r="B292" s="42"/>
      <c r="C292" s="203" t="s">
        <v>2180</v>
      </c>
      <c r="D292" s="203" t="s">
        <v>311</v>
      </c>
      <c r="E292" s="204" t="s">
        <v>15011</v>
      </c>
      <c r="F292" s="205" t="s">
        <v>15012</v>
      </c>
      <c r="G292" s="206" t="s">
        <v>578</v>
      </c>
      <c r="H292" s="207">
        <v>1</v>
      </c>
      <c r="I292" s="208"/>
      <c r="J292" s="209">
        <f t="shared" si="120"/>
        <v>0</v>
      </c>
      <c r="K292" s="205" t="s">
        <v>21</v>
      </c>
      <c r="L292" s="62"/>
      <c r="M292" s="210" t="s">
        <v>21</v>
      </c>
      <c r="N292" s="211" t="s">
        <v>45</v>
      </c>
      <c r="O292" s="43"/>
      <c r="P292" s="212">
        <f t="shared" si="121"/>
        <v>0</v>
      </c>
      <c r="Q292" s="212">
        <v>0</v>
      </c>
      <c r="R292" s="212">
        <f t="shared" si="122"/>
        <v>0</v>
      </c>
      <c r="S292" s="212">
        <v>0</v>
      </c>
      <c r="T292" s="213">
        <f t="shared" si="123"/>
        <v>0</v>
      </c>
      <c r="AR292" s="25" t="s">
        <v>327</v>
      </c>
      <c r="AT292" s="25" t="s">
        <v>311</v>
      </c>
      <c r="AU292" s="25" t="s">
        <v>84</v>
      </c>
      <c r="AY292" s="25" t="s">
        <v>308</v>
      </c>
      <c r="BE292" s="214">
        <f t="shared" si="124"/>
        <v>0</v>
      </c>
      <c r="BF292" s="214">
        <f t="shared" si="125"/>
        <v>0</v>
      </c>
      <c r="BG292" s="214">
        <f t="shared" si="126"/>
        <v>0</v>
      </c>
      <c r="BH292" s="214">
        <f t="shared" si="127"/>
        <v>0</v>
      </c>
      <c r="BI292" s="214">
        <f t="shared" si="128"/>
        <v>0</v>
      </c>
      <c r="BJ292" s="25" t="s">
        <v>82</v>
      </c>
      <c r="BK292" s="214">
        <f t="shared" si="129"/>
        <v>0</v>
      </c>
      <c r="BL292" s="25" t="s">
        <v>327</v>
      </c>
      <c r="BM292" s="25" t="s">
        <v>2609</v>
      </c>
    </row>
    <row r="293" spans="2:65" s="11" customFormat="1" ht="29.85" customHeight="1">
      <c r="B293" s="186"/>
      <c r="C293" s="187"/>
      <c r="D293" s="200" t="s">
        <v>73</v>
      </c>
      <c r="E293" s="201" t="s">
        <v>10157</v>
      </c>
      <c r="F293" s="201" t="s">
        <v>15015</v>
      </c>
      <c r="G293" s="187"/>
      <c r="H293" s="187"/>
      <c r="I293" s="190"/>
      <c r="J293" s="202">
        <f>BK293</f>
        <v>0</v>
      </c>
      <c r="K293" s="187"/>
      <c r="L293" s="192"/>
      <c r="M293" s="193"/>
      <c r="N293" s="194"/>
      <c r="O293" s="194"/>
      <c r="P293" s="195">
        <f>SUM(P294:P300)</f>
        <v>0</v>
      </c>
      <c r="Q293" s="194"/>
      <c r="R293" s="195">
        <f>SUM(R294:R300)</f>
        <v>0</v>
      </c>
      <c r="S293" s="194"/>
      <c r="T293" s="196">
        <f>SUM(T294:T300)</f>
        <v>0</v>
      </c>
      <c r="AR293" s="197" t="s">
        <v>82</v>
      </c>
      <c r="AT293" s="198" t="s">
        <v>73</v>
      </c>
      <c r="AU293" s="198" t="s">
        <v>82</v>
      </c>
      <c r="AY293" s="197" t="s">
        <v>308</v>
      </c>
      <c r="BK293" s="199">
        <f>SUM(BK294:BK300)</f>
        <v>0</v>
      </c>
    </row>
    <row r="294" spans="2:65" s="1" customFormat="1" ht="22.5" customHeight="1">
      <c r="B294" s="42"/>
      <c r="C294" s="203" t="s">
        <v>2184</v>
      </c>
      <c r="D294" s="203" t="s">
        <v>311</v>
      </c>
      <c r="E294" s="204" t="s">
        <v>15005</v>
      </c>
      <c r="F294" s="205" t="s">
        <v>15006</v>
      </c>
      <c r="G294" s="206" t="s">
        <v>578</v>
      </c>
      <c r="H294" s="207">
        <v>1</v>
      </c>
      <c r="I294" s="208"/>
      <c r="J294" s="209">
        <f t="shared" ref="J294:J300" si="130">ROUND(I294*H294,2)</f>
        <v>0</v>
      </c>
      <c r="K294" s="205" t="s">
        <v>21</v>
      </c>
      <c r="L294" s="62"/>
      <c r="M294" s="210" t="s">
        <v>21</v>
      </c>
      <c r="N294" s="211" t="s">
        <v>45</v>
      </c>
      <c r="O294" s="43"/>
      <c r="P294" s="212">
        <f t="shared" ref="P294:P300" si="131">O294*H294</f>
        <v>0</v>
      </c>
      <c r="Q294" s="212">
        <v>0</v>
      </c>
      <c r="R294" s="212">
        <f t="shared" ref="R294:R300" si="132">Q294*H294</f>
        <v>0</v>
      </c>
      <c r="S294" s="212">
        <v>0</v>
      </c>
      <c r="T294" s="213">
        <f t="shared" ref="T294:T300" si="133">S294*H294</f>
        <v>0</v>
      </c>
      <c r="AR294" s="25" t="s">
        <v>327</v>
      </c>
      <c r="AT294" s="25" t="s">
        <v>311</v>
      </c>
      <c r="AU294" s="25" t="s">
        <v>84</v>
      </c>
      <c r="AY294" s="25" t="s">
        <v>308</v>
      </c>
      <c r="BE294" s="214">
        <f t="shared" ref="BE294:BE300" si="134">IF(N294="základní",J294,0)</f>
        <v>0</v>
      </c>
      <c r="BF294" s="214">
        <f t="shared" ref="BF294:BF300" si="135">IF(N294="snížená",J294,0)</f>
        <v>0</v>
      </c>
      <c r="BG294" s="214">
        <f t="shared" ref="BG294:BG300" si="136">IF(N294="zákl. přenesená",J294,0)</f>
        <v>0</v>
      </c>
      <c r="BH294" s="214">
        <f t="shared" ref="BH294:BH300" si="137">IF(N294="sníž. přenesená",J294,0)</f>
        <v>0</v>
      </c>
      <c r="BI294" s="214">
        <f t="shared" ref="BI294:BI300" si="138">IF(N294="nulová",J294,0)</f>
        <v>0</v>
      </c>
      <c r="BJ294" s="25" t="s">
        <v>82</v>
      </c>
      <c r="BK294" s="214">
        <f t="shared" ref="BK294:BK300" si="139">ROUND(I294*H294,2)</f>
        <v>0</v>
      </c>
      <c r="BL294" s="25" t="s">
        <v>327</v>
      </c>
      <c r="BM294" s="25" t="s">
        <v>2619</v>
      </c>
    </row>
    <row r="295" spans="2:65" s="1" customFormat="1" ht="22.5" customHeight="1">
      <c r="B295" s="42"/>
      <c r="C295" s="203" t="s">
        <v>2189</v>
      </c>
      <c r="D295" s="203" t="s">
        <v>311</v>
      </c>
      <c r="E295" s="204" t="s">
        <v>15007</v>
      </c>
      <c r="F295" s="205" t="s">
        <v>15008</v>
      </c>
      <c r="G295" s="206" t="s">
        <v>578</v>
      </c>
      <c r="H295" s="207">
        <v>1</v>
      </c>
      <c r="I295" s="208"/>
      <c r="J295" s="209">
        <f t="shared" si="130"/>
        <v>0</v>
      </c>
      <c r="K295" s="205" t="s">
        <v>21</v>
      </c>
      <c r="L295" s="62"/>
      <c r="M295" s="210" t="s">
        <v>21</v>
      </c>
      <c r="N295" s="211" t="s">
        <v>45</v>
      </c>
      <c r="O295" s="43"/>
      <c r="P295" s="212">
        <f t="shared" si="131"/>
        <v>0</v>
      </c>
      <c r="Q295" s="212">
        <v>0</v>
      </c>
      <c r="R295" s="212">
        <f t="shared" si="132"/>
        <v>0</v>
      </c>
      <c r="S295" s="212">
        <v>0</v>
      </c>
      <c r="T295" s="213">
        <f t="shared" si="133"/>
        <v>0</v>
      </c>
      <c r="AR295" s="25" t="s">
        <v>327</v>
      </c>
      <c r="AT295" s="25" t="s">
        <v>311</v>
      </c>
      <c r="AU295" s="25" t="s">
        <v>84</v>
      </c>
      <c r="AY295" s="25" t="s">
        <v>308</v>
      </c>
      <c r="BE295" s="214">
        <f t="shared" si="134"/>
        <v>0</v>
      </c>
      <c r="BF295" s="214">
        <f t="shared" si="135"/>
        <v>0</v>
      </c>
      <c r="BG295" s="214">
        <f t="shared" si="136"/>
        <v>0</v>
      </c>
      <c r="BH295" s="214">
        <f t="shared" si="137"/>
        <v>0</v>
      </c>
      <c r="BI295" s="214">
        <f t="shared" si="138"/>
        <v>0</v>
      </c>
      <c r="BJ295" s="25" t="s">
        <v>82</v>
      </c>
      <c r="BK295" s="214">
        <f t="shared" si="139"/>
        <v>0</v>
      </c>
      <c r="BL295" s="25" t="s">
        <v>327</v>
      </c>
      <c r="BM295" s="25" t="s">
        <v>2628</v>
      </c>
    </row>
    <row r="296" spans="2:65" s="1" customFormat="1" ht="31.5" customHeight="1">
      <c r="B296" s="42"/>
      <c r="C296" s="203" t="s">
        <v>2193</v>
      </c>
      <c r="D296" s="203" t="s">
        <v>311</v>
      </c>
      <c r="E296" s="204" t="s">
        <v>14960</v>
      </c>
      <c r="F296" s="205" t="s">
        <v>14961</v>
      </c>
      <c r="G296" s="206" t="s">
        <v>578</v>
      </c>
      <c r="H296" s="207">
        <v>1</v>
      </c>
      <c r="I296" s="208"/>
      <c r="J296" s="209">
        <f t="shared" si="130"/>
        <v>0</v>
      </c>
      <c r="K296" s="205" t="s">
        <v>21</v>
      </c>
      <c r="L296" s="62"/>
      <c r="M296" s="210" t="s">
        <v>21</v>
      </c>
      <c r="N296" s="211" t="s">
        <v>45</v>
      </c>
      <c r="O296" s="43"/>
      <c r="P296" s="212">
        <f t="shared" si="131"/>
        <v>0</v>
      </c>
      <c r="Q296" s="212">
        <v>0</v>
      </c>
      <c r="R296" s="212">
        <f t="shared" si="132"/>
        <v>0</v>
      </c>
      <c r="S296" s="212">
        <v>0</v>
      </c>
      <c r="T296" s="213">
        <f t="shared" si="133"/>
        <v>0</v>
      </c>
      <c r="AR296" s="25" t="s">
        <v>327</v>
      </c>
      <c r="AT296" s="25" t="s">
        <v>311</v>
      </c>
      <c r="AU296" s="25" t="s">
        <v>84</v>
      </c>
      <c r="AY296" s="25" t="s">
        <v>308</v>
      </c>
      <c r="BE296" s="214">
        <f t="shared" si="134"/>
        <v>0</v>
      </c>
      <c r="BF296" s="214">
        <f t="shared" si="135"/>
        <v>0</v>
      </c>
      <c r="BG296" s="214">
        <f t="shared" si="136"/>
        <v>0</v>
      </c>
      <c r="BH296" s="214">
        <f t="shared" si="137"/>
        <v>0</v>
      </c>
      <c r="BI296" s="214">
        <f t="shared" si="138"/>
        <v>0</v>
      </c>
      <c r="BJ296" s="25" t="s">
        <v>82</v>
      </c>
      <c r="BK296" s="214">
        <f t="shared" si="139"/>
        <v>0</v>
      </c>
      <c r="BL296" s="25" t="s">
        <v>327</v>
      </c>
      <c r="BM296" s="25" t="s">
        <v>2639</v>
      </c>
    </row>
    <row r="297" spans="2:65" s="1" customFormat="1" ht="31.5" customHeight="1">
      <c r="B297" s="42"/>
      <c r="C297" s="203" t="s">
        <v>2198</v>
      </c>
      <c r="D297" s="203" t="s">
        <v>311</v>
      </c>
      <c r="E297" s="204" t="s">
        <v>14954</v>
      </c>
      <c r="F297" s="205" t="s">
        <v>14955</v>
      </c>
      <c r="G297" s="206" t="s">
        <v>578</v>
      </c>
      <c r="H297" s="207">
        <v>1</v>
      </c>
      <c r="I297" s="208"/>
      <c r="J297" s="209">
        <f t="shared" si="130"/>
        <v>0</v>
      </c>
      <c r="K297" s="205" t="s">
        <v>21</v>
      </c>
      <c r="L297" s="62"/>
      <c r="M297" s="210" t="s">
        <v>21</v>
      </c>
      <c r="N297" s="211" t="s">
        <v>45</v>
      </c>
      <c r="O297" s="43"/>
      <c r="P297" s="212">
        <f t="shared" si="131"/>
        <v>0</v>
      </c>
      <c r="Q297" s="212">
        <v>0</v>
      </c>
      <c r="R297" s="212">
        <f t="shared" si="132"/>
        <v>0</v>
      </c>
      <c r="S297" s="212">
        <v>0</v>
      </c>
      <c r="T297" s="213">
        <f t="shared" si="133"/>
        <v>0</v>
      </c>
      <c r="AR297" s="25" t="s">
        <v>327</v>
      </c>
      <c r="AT297" s="25" t="s">
        <v>311</v>
      </c>
      <c r="AU297" s="25" t="s">
        <v>84</v>
      </c>
      <c r="AY297" s="25" t="s">
        <v>308</v>
      </c>
      <c r="BE297" s="214">
        <f t="shared" si="134"/>
        <v>0</v>
      </c>
      <c r="BF297" s="214">
        <f t="shared" si="135"/>
        <v>0</v>
      </c>
      <c r="BG297" s="214">
        <f t="shared" si="136"/>
        <v>0</v>
      </c>
      <c r="BH297" s="214">
        <f t="shared" si="137"/>
        <v>0</v>
      </c>
      <c r="BI297" s="214">
        <f t="shared" si="138"/>
        <v>0</v>
      </c>
      <c r="BJ297" s="25" t="s">
        <v>82</v>
      </c>
      <c r="BK297" s="214">
        <f t="shared" si="139"/>
        <v>0</v>
      </c>
      <c r="BL297" s="25" t="s">
        <v>327</v>
      </c>
      <c r="BM297" s="25" t="s">
        <v>2649</v>
      </c>
    </row>
    <row r="298" spans="2:65" s="1" customFormat="1" ht="31.5" customHeight="1">
      <c r="B298" s="42"/>
      <c r="C298" s="203" t="s">
        <v>2202</v>
      </c>
      <c r="D298" s="203" t="s">
        <v>311</v>
      </c>
      <c r="E298" s="204" t="s">
        <v>15009</v>
      </c>
      <c r="F298" s="205" t="s">
        <v>15010</v>
      </c>
      <c r="G298" s="206" t="s">
        <v>578</v>
      </c>
      <c r="H298" s="207">
        <v>1</v>
      </c>
      <c r="I298" s="208"/>
      <c r="J298" s="209">
        <f t="shared" si="130"/>
        <v>0</v>
      </c>
      <c r="K298" s="205" t="s">
        <v>21</v>
      </c>
      <c r="L298" s="62"/>
      <c r="M298" s="210" t="s">
        <v>21</v>
      </c>
      <c r="N298" s="211" t="s">
        <v>45</v>
      </c>
      <c r="O298" s="43"/>
      <c r="P298" s="212">
        <f t="shared" si="131"/>
        <v>0</v>
      </c>
      <c r="Q298" s="212">
        <v>0</v>
      </c>
      <c r="R298" s="212">
        <f t="shared" si="132"/>
        <v>0</v>
      </c>
      <c r="S298" s="212">
        <v>0</v>
      </c>
      <c r="T298" s="213">
        <f t="shared" si="133"/>
        <v>0</v>
      </c>
      <c r="AR298" s="25" t="s">
        <v>327</v>
      </c>
      <c r="AT298" s="25" t="s">
        <v>311</v>
      </c>
      <c r="AU298" s="25" t="s">
        <v>84</v>
      </c>
      <c r="AY298" s="25" t="s">
        <v>308</v>
      </c>
      <c r="BE298" s="214">
        <f t="shared" si="134"/>
        <v>0</v>
      </c>
      <c r="BF298" s="214">
        <f t="shared" si="135"/>
        <v>0</v>
      </c>
      <c r="BG298" s="214">
        <f t="shared" si="136"/>
        <v>0</v>
      </c>
      <c r="BH298" s="214">
        <f t="shared" si="137"/>
        <v>0</v>
      </c>
      <c r="BI298" s="214">
        <f t="shared" si="138"/>
        <v>0</v>
      </c>
      <c r="BJ298" s="25" t="s">
        <v>82</v>
      </c>
      <c r="BK298" s="214">
        <f t="shared" si="139"/>
        <v>0</v>
      </c>
      <c r="BL298" s="25" t="s">
        <v>327</v>
      </c>
      <c r="BM298" s="25" t="s">
        <v>2661</v>
      </c>
    </row>
    <row r="299" spans="2:65" s="1" customFormat="1" ht="31.5" customHeight="1">
      <c r="B299" s="42"/>
      <c r="C299" s="203" t="s">
        <v>2206</v>
      </c>
      <c r="D299" s="203" t="s">
        <v>311</v>
      </c>
      <c r="E299" s="204" t="s">
        <v>15011</v>
      </c>
      <c r="F299" s="205" t="s">
        <v>15012</v>
      </c>
      <c r="G299" s="206" t="s">
        <v>578</v>
      </c>
      <c r="H299" s="207">
        <v>1</v>
      </c>
      <c r="I299" s="208"/>
      <c r="J299" s="209">
        <f t="shared" si="130"/>
        <v>0</v>
      </c>
      <c r="K299" s="205" t="s">
        <v>21</v>
      </c>
      <c r="L299" s="62"/>
      <c r="M299" s="210" t="s">
        <v>21</v>
      </c>
      <c r="N299" s="211" t="s">
        <v>45</v>
      </c>
      <c r="O299" s="43"/>
      <c r="P299" s="212">
        <f t="shared" si="131"/>
        <v>0</v>
      </c>
      <c r="Q299" s="212">
        <v>0</v>
      </c>
      <c r="R299" s="212">
        <f t="shared" si="132"/>
        <v>0</v>
      </c>
      <c r="S299" s="212">
        <v>0</v>
      </c>
      <c r="T299" s="213">
        <f t="shared" si="133"/>
        <v>0</v>
      </c>
      <c r="AR299" s="25" t="s">
        <v>327</v>
      </c>
      <c r="AT299" s="25" t="s">
        <v>311</v>
      </c>
      <c r="AU299" s="25" t="s">
        <v>84</v>
      </c>
      <c r="AY299" s="25" t="s">
        <v>308</v>
      </c>
      <c r="BE299" s="214">
        <f t="shared" si="134"/>
        <v>0</v>
      </c>
      <c r="BF299" s="214">
        <f t="shared" si="135"/>
        <v>0</v>
      </c>
      <c r="BG299" s="214">
        <f t="shared" si="136"/>
        <v>0</v>
      </c>
      <c r="BH299" s="214">
        <f t="shared" si="137"/>
        <v>0</v>
      </c>
      <c r="BI299" s="214">
        <f t="shared" si="138"/>
        <v>0</v>
      </c>
      <c r="BJ299" s="25" t="s">
        <v>82</v>
      </c>
      <c r="BK299" s="214">
        <f t="shared" si="139"/>
        <v>0</v>
      </c>
      <c r="BL299" s="25" t="s">
        <v>327</v>
      </c>
      <c r="BM299" s="25" t="s">
        <v>2669</v>
      </c>
    </row>
    <row r="300" spans="2:65" s="1" customFormat="1" ht="22.5" customHeight="1">
      <c r="B300" s="42"/>
      <c r="C300" s="203" t="s">
        <v>2211</v>
      </c>
      <c r="D300" s="203" t="s">
        <v>311</v>
      </c>
      <c r="E300" s="204" t="s">
        <v>15016</v>
      </c>
      <c r="F300" s="205" t="s">
        <v>15017</v>
      </c>
      <c r="G300" s="206" t="s">
        <v>578</v>
      </c>
      <c r="H300" s="207">
        <v>1</v>
      </c>
      <c r="I300" s="208"/>
      <c r="J300" s="209">
        <f t="shared" si="130"/>
        <v>0</v>
      </c>
      <c r="K300" s="205" t="s">
        <v>21</v>
      </c>
      <c r="L300" s="62"/>
      <c r="M300" s="210" t="s">
        <v>21</v>
      </c>
      <c r="N300" s="211" t="s">
        <v>45</v>
      </c>
      <c r="O300" s="43"/>
      <c r="P300" s="212">
        <f t="shared" si="131"/>
        <v>0</v>
      </c>
      <c r="Q300" s="212">
        <v>0</v>
      </c>
      <c r="R300" s="212">
        <f t="shared" si="132"/>
        <v>0</v>
      </c>
      <c r="S300" s="212">
        <v>0</v>
      </c>
      <c r="T300" s="213">
        <f t="shared" si="133"/>
        <v>0</v>
      </c>
      <c r="AR300" s="25" t="s">
        <v>327</v>
      </c>
      <c r="AT300" s="25" t="s">
        <v>311</v>
      </c>
      <c r="AU300" s="25" t="s">
        <v>84</v>
      </c>
      <c r="AY300" s="25" t="s">
        <v>308</v>
      </c>
      <c r="BE300" s="214">
        <f t="shared" si="134"/>
        <v>0</v>
      </c>
      <c r="BF300" s="214">
        <f t="shared" si="135"/>
        <v>0</v>
      </c>
      <c r="BG300" s="214">
        <f t="shared" si="136"/>
        <v>0</v>
      </c>
      <c r="BH300" s="214">
        <f t="shared" si="137"/>
        <v>0</v>
      </c>
      <c r="BI300" s="214">
        <f t="shared" si="138"/>
        <v>0</v>
      </c>
      <c r="BJ300" s="25" t="s">
        <v>82</v>
      </c>
      <c r="BK300" s="214">
        <f t="shared" si="139"/>
        <v>0</v>
      </c>
      <c r="BL300" s="25" t="s">
        <v>327</v>
      </c>
      <c r="BM300" s="25" t="s">
        <v>2677</v>
      </c>
    </row>
    <row r="301" spans="2:65" s="11" customFormat="1" ht="29.85" customHeight="1">
      <c r="B301" s="186"/>
      <c r="C301" s="187"/>
      <c r="D301" s="200" t="s">
        <v>73</v>
      </c>
      <c r="E301" s="201" t="s">
        <v>10178</v>
      </c>
      <c r="F301" s="201" t="s">
        <v>15018</v>
      </c>
      <c r="G301" s="187"/>
      <c r="H301" s="187"/>
      <c r="I301" s="190"/>
      <c r="J301" s="202">
        <f>BK301</f>
        <v>0</v>
      </c>
      <c r="K301" s="187"/>
      <c r="L301" s="192"/>
      <c r="M301" s="193"/>
      <c r="N301" s="194"/>
      <c r="O301" s="194"/>
      <c r="P301" s="195">
        <f>SUM(P302:P303)</f>
        <v>0</v>
      </c>
      <c r="Q301" s="194"/>
      <c r="R301" s="195">
        <f>SUM(R302:R303)</f>
        <v>0</v>
      </c>
      <c r="S301" s="194"/>
      <c r="T301" s="196">
        <f>SUM(T302:T303)</f>
        <v>0</v>
      </c>
      <c r="AR301" s="197" t="s">
        <v>82</v>
      </c>
      <c r="AT301" s="198" t="s">
        <v>73</v>
      </c>
      <c r="AU301" s="198" t="s">
        <v>82</v>
      </c>
      <c r="AY301" s="197" t="s">
        <v>308</v>
      </c>
      <c r="BK301" s="199">
        <f>SUM(BK302:BK303)</f>
        <v>0</v>
      </c>
    </row>
    <row r="302" spans="2:65" s="1" customFormat="1" ht="31.5" customHeight="1">
      <c r="B302" s="42"/>
      <c r="C302" s="203" t="s">
        <v>2215</v>
      </c>
      <c r="D302" s="203" t="s">
        <v>311</v>
      </c>
      <c r="E302" s="204" t="s">
        <v>15019</v>
      </c>
      <c r="F302" s="205" t="s">
        <v>15020</v>
      </c>
      <c r="G302" s="206" t="s">
        <v>578</v>
      </c>
      <c r="H302" s="207">
        <v>1</v>
      </c>
      <c r="I302" s="208"/>
      <c r="J302" s="209">
        <f>ROUND(I302*H302,2)</f>
        <v>0</v>
      </c>
      <c r="K302" s="205" t="s">
        <v>21</v>
      </c>
      <c r="L302" s="62"/>
      <c r="M302" s="210" t="s">
        <v>21</v>
      </c>
      <c r="N302" s="211" t="s">
        <v>45</v>
      </c>
      <c r="O302" s="43"/>
      <c r="P302" s="212">
        <f>O302*H302</f>
        <v>0</v>
      </c>
      <c r="Q302" s="212">
        <v>0</v>
      </c>
      <c r="R302" s="212">
        <f>Q302*H302</f>
        <v>0</v>
      </c>
      <c r="S302" s="212">
        <v>0</v>
      </c>
      <c r="T302" s="213">
        <f>S302*H302</f>
        <v>0</v>
      </c>
      <c r="AR302" s="25" t="s">
        <v>327</v>
      </c>
      <c r="AT302" s="25" t="s">
        <v>311</v>
      </c>
      <c r="AU302" s="25" t="s">
        <v>84</v>
      </c>
      <c r="AY302" s="25" t="s">
        <v>308</v>
      </c>
      <c r="BE302" s="214">
        <f>IF(N302="základní",J302,0)</f>
        <v>0</v>
      </c>
      <c r="BF302" s="214">
        <f>IF(N302="snížená",J302,0)</f>
        <v>0</v>
      </c>
      <c r="BG302" s="214">
        <f>IF(N302="zákl. přenesená",J302,0)</f>
        <v>0</v>
      </c>
      <c r="BH302" s="214">
        <f>IF(N302="sníž. přenesená",J302,0)</f>
        <v>0</v>
      </c>
      <c r="BI302" s="214">
        <f>IF(N302="nulová",J302,0)</f>
        <v>0</v>
      </c>
      <c r="BJ302" s="25" t="s">
        <v>82</v>
      </c>
      <c r="BK302" s="214">
        <f>ROUND(I302*H302,2)</f>
        <v>0</v>
      </c>
      <c r="BL302" s="25" t="s">
        <v>327</v>
      </c>
      <c r="BM302" s="25" t="s">
        <v>2685</v>
      </c>
    </row>
    <row r="303" spans="2:65" s="1" customFormat="1" ht="31.5" customHeight="1">
      <c r="B303" s="42"/>
      <c r="C303" s="203" t="s">
        <v>2220</v>
      </c>
      <c r="D303" s="203" t="s">
        <v>311</v>
      </c>
      <c r="E303" s="204" t="s">
        <v>15021</v>
      </c>
      <c r="F303" s="205" t="s">
        <v>15022</v>
      </c>
      <c r="G303" s="206" t="s">
        <v>578</v>
      </c>
      <c r="H303" s="207">
        <v>8</v>
      </c>
      <c r="I303" s="208"/>
      <c r="J303" s="209">
        <f>ROUND(I303*H303,2)</f>
        <v>0</v>
      </c>
      <c r="K303" s="205" t="s">
        <v>21</v>
      </c>
      <c r="L303" s="62"/>
      <c r="M303" s="210" t="s">
        <v>21</v>
      </c>
      <c r="N303" s="211" t="s">
        <v>45</v>
      </c>
      <c r="O303" s="43"/>
      <c r="P303" s="212">
        <f>O303*H303</f>
        <v>0</v>
      </c>
      <c r="Q303" s="212">
        <v>0</v>
      </c>
      <c r="R303" s="212">
        <f>Q303*H303</f>
        <v>0</v>
      </c>
      <c r="S303" s="212">
        <v>0</v>
      </c>
      <c r="T303" s="213">
        <f>S303*H303</f>
        <v>0</v>
      </c>
      <c r="AR303" s="25" t="s">
        <v>327</v>
      </c>
      <c r="AT303" s="25" t="s">
        <v>311</v>
      </c>
      <c r="AU303" s="25" t="s">
        <v>84</v>
      </c>
      <c r="AY303" s="25" t="s">
        <v>308</v>
      </c>
      <c r="BE303" s="214">
        <f>IF(N303="základní",J303,0)</f>
        <v>0</v>
      </c>
      <c r="BF303" s="214">
        <f>IF(N303="snížená",J303,0)</f>
        <v>0</v>
      </c>
      <c r="BG303" s="214">
        <f>IF(N303="zákl. přenesená",J303,0)</f>
        <v>0</v>
      </c>
      <c r="BH303" s="214">
        <f>IF(N303="sníž. přenesená",J303,0)</f>
        <v>0</v>
      </c>
      <c r="BI303" s="214">
        <f>IF(N303="nulová",J303,0)</f>
        <v>0</v>
      </c>
      <c r="BJ303" s="25" t="s">
        <v>82</v>
      </c>
      <c r="BK303" s="214">
        <f>ROUND(I303*H303,2)</f>
        <v>0</v>
      </c>
      <c r="BL303" s="25" t="s">
        <v>327</v>
      </c>
      <c r="BM303" s="25" t="s">
        <v>2693</v>
      </c>
    </row>
    <row r="304" spans="2:65" s="11" customFormat="1" ht="29.85" customHeight="1">
      <c r="B304" s="186"/>
      <c r="C304" s="187"/>
      <c r="D304" s="200" t="s">
        <v>73</v>
      </c>
      <c r="E304" s="201" t="s">
        <v>10193</v>
      </c>
      <c r="F304" s="201" t="s">
        <v>15023</v>
      </c>
      <c r="G304" s="187"/>
      <c r="H304" s="187"/>
      <c r="I304" s="190"/>
      <c r="J304" s="202">
        <f>BK304</f>
        <v>0</v>
      </c>
      <c r="K304" s="187"/>
      <c r="L304" s="192"/>
      <c r="M304" s="193"/>
      <c r="N304" s="194"/>
      <c r="O304" s="194"/>
      <c r="P304" s="195">
        <f>SUM(P305:P309)</f>
        <v>0</v>
      </c>
      <c r="Q304" s="194"/>
      <c r="R304" s="195">
        <f>SUM(R305:R309)</f>
        <v>0</v>
      </c>
      <c r="S304" s="194"/>
      <c r="T304" s="196">
        <f>SUM(T305:T309)</f>
        <v>0</v>
      </c>
      <c r="AR304" s="197" t="s">
        <v>82</v>
      </c>
      <c r="AT304" s="198" t="s">
        <v>73</v>
      </c>
      <c r="AU304" s="198" t="s">
        <v>82</v>
      </c>
      <c r="AY304" s="197" t="s">
        <v>308</v>
      </c>
      <c r="BK304" s="199">
        <f>SUM(BK305:BK309)</f>
        <v>0</v>
      </c>
    </row>
    <row r="305" spans="2:65" s="1" customFormat="1" ht="31.5" customHeight="1">
      <c r="B305" s="42"/>
      <c r="C305" s="203" t="s">
        <v>2224</v>
      </c>
      <c r="D305" s="203" t="s">
        <v>311</v>
      </c>
      <c r="E305" s="204" t="s">
        <v>15024</v>
      </c>
      <c r="F305" s="205" t="s">
        <v>15025</v>
      </c>
      <c r="G305" s="206" t="s">
        <v>578</v>
      </c>
      <c r="H305" s="207">
        <v>1</v>
      </c>
      <c r="I305" s="208"/>
      <c r="J305" s="209">
        <f>ROUND(I305*H305,2)</f>
        <v>0</v>
      </c>
      <c r="K305" s="205" t="s">
        <v>21</v>
      </c>
      <c r="L305" s="62"/>
      <c r="M305" s="210" t="s">
        <v>21</v>
      </c>
      <c r="N305" s="211" t="s">
        <v>45</v>
      </c>
      <c r="O305" s="43"/>
      <c r="P305" s="212">
        <f>O305*H305</f>
        <v>0</v>
      </c>
      <c r="Q305" s="212">
        <v>0</v>
      </c>
      <c r="R305" s="212">
        <f>Q305*H305</f>
        <v>0</v>
      </c>
      <c r="S305" s="212">
        <v>0</v>
      </c>
      <c r="T305" s="213">
        <f>S305*H305</f>
        <v>0</v>
      </c>
      <c r="AR305" s="25" t="s">
        <v>327</v>
      </c>
      <c r="AT305" s="25" t="s">
        <v>311</v>
      </c>
      <c r="AU305" s="25" t="s">
        <v>84</v>
      </c>
      <c r="AY305" s="25" t="s">
        <v>308</v>
      </c>
      <c r="BE305" s="214">
        <f>IF(N305="základní",J305,0)</f>
        <v>0</v>
      </c>
      <c r="BF305" s="214">
        <f>IF(N305="snížená",J305,0)</f>
        <v>0</v>
      </c>
      <c r="BG305" s="214">
        <f>IF(N305="zákl. přenesená",J305,0)</f>
        <v>0</v>
      </c>
      <c r="BH305" s="214">
        <f>IF(N305="sníž. přenesená",J305,0)</f>
        <v>0</v>
      </c>
      <c r="BI305" s="214">
        <f>IF(N305="nulová",J305,0)</f>
        <v>0</v>
      </c>
      <c r="BJ305" s="25" t="s">
        <v>82</v>
      </c>
      <c r="BK305" s="214">
        <f>ROUND(I305*H305,2)</f>
        <v>0</v>
      </c>
      <c r="BL305" s="25" t="s">
        <v>327</v>
      </c>
      <c r="BM305" s="25" t="s">
        <v>2701</v>
      </c>
    </row>
    <row r="306" spans="2:65" s="1" customFormat="1" ht="22.5" customHeight="1">
      <c r="B306" s="42"/>
      <c r="C306" s="203" t="s">
        <v>2229</v>
      </c>
      <c r="D306" s="203" t="s">
        <v>311</v>
      </c>
      <c r="E306" s="204" t="s">
        <v>15005</v>
      </c>
      <c r="F306" s="205" t="s">
        <v>15006</v>
      </c>
      <c r="G306" s="206" t="s">
        <v>578</v>
      </c>
      <c r="H306" s="207">
        <v>1</v>
      </c>
      <c r="I306" s="208"/>
      <c r="J306" s="209">
        <f>ROUND(I306*H306,2)</f>
        <v>0</v>
      </c>
      <c r="K306" s="205" t="s">
        <v>21</v>
      </c>
      <c r="L306" s="62"/>
      <c r="M306" s="210" t="s">
        <v>21</v>
      </c>
      <c r="N306" s="211" t="s">
        <v>45</v>
      </c>
      <c r="O306" s="43"/>
      <c r="P306" s="212">
        <f>O306*H306</f>
        <v>0</v>
      </c>
      <c r="Q306" s="212">
        <v>0</v>
      </c>
      <c r="R306" s="212">
        <f>Q306*H306</f>
        <v>0</v>
      </c>
      <c r="S306" s="212">
        <v>0</v>
      </c>
      <c r="T306" s="213">
        <f>S306*H306</f>
        <v>0</v>
      </c>
      <c r="AR306" s="25" t="s">
        <v>327</v>
      </c>
      <c r="AT306" s="25" t="s">
        <v>311</v>
      </c>
      <c r="AU306" s="25" t="s">
        <v>84</v>
      </c>
      <c r="AY306" s="25" t="s">
        <v>308</v>
      </c>
      <c r="BE306" s="214">
        <f>IF(N306="základní",J306,0)</f>
        <v>0</v>
      </c>
      <c r="BF306" s="214">
        <f>IF(N306="snížená",J306,0)</f>
        <v>0</v>
      </c>
      <c r="BG306" s="214">
        <f>IF(N306="zákl. přenesená",J306,0)</f>
        <v>0</v>
      </c>
      <c r="BH306" s="214">
        <f>IF(N306="sníž. přenesená",J306,0)</f>
        <v>0</v>
      </c>
      <c r="BI306" s="214">
        <f>IF(N306="nulová",J306,0)</f>
        <v>0</v>
      </c>
      <c r="BJ306" s="25" t="s">
        <v>82</v>
      </c>
      <c r="BK306" s="214">
        <f>ROUND(I306*H306,2)</f>
        <v>0</v>
      </c>
      <c r="BL306" s="25" t="s">
        <v>327</v>
      </c>
      <c r="BM306" s="25" t="s">
        <v>2709</v>
      </c>
    </row>
    <row r="307" spans="2:65" s="1" customFormat="1" ht="31.5" customHeight="1">
      <c r="B307" s="42"/>
      <c r="C307" s="203" t="s">
        <v>2234</v>
      </c>
      <c r="D307" s="203" t="s">
        <v>311</v>
      </c>
      <c r="E307" s="204" t="s">
        <v>15009</v>
      </c>
      <c r="F307" s="205" t="s">
        <v>15010</v>
      </c>
      <c r="G307" s="206" t="s">
        <v>578</v>
      </c>
      <c r="H307" s="207">
        <v>1</v>
      </c>
      <c r="I307" s="208"/>
      <c r="J307" s="209">
        <f>ROUND(I307*H307,2)</f>
        <v>0</v>
      </c>
      <c r="K307" s="205" t="s">
        <v>21</v>
      </c>
      <c r="L307" s="62"/>
      <c r="M307" s="210" t="s">
        <v>21</v>
      </c>
      <c r="N307" s="211" t="s">
        <v>45</v>
      </c>
      <c r="O307" s="43"/>
      <c r="P307" s="212">
        <f>O307*H307</f>
        <v>0</v>
      </c>
      <c r="Q307" s="212">
        <v>0</v>
      </c>
      <c r="R307" s="212">
        <f>Q307*H307</f>
        <v>0</v>
      </c>
      <c r="S307" s="212">
        <v>0</v>
      </c>
      <c r="T307" s="213">
        <f>S307*H307</f>
        <v>0</v>
      </c>
      <c r="AR307" s="25" t="s">
        <v>327</v>
      </c>
      <c r="AT307" s="25" t="s">
        <v>311</v>
      </c>
      <c r="AU307" s="25" t="s">
        <v>84</v>
      </c>
      <c r="AY307" s="25" t="s">
        <v>308</v>
      </c>
      <c r="BE307" s="214">
        <f>IF(N307="základní",J307,0)</f>
        <v>0</v>
      </c>
      <c r="BF307" s="214">
        <f>IF(N307="snížená",J307,0)</f>
        <v>0</v>
      </c>
      <c r="BG307" s="214">
        <f>IF(N307="zákl. přenesená",J307,0)</f>
        <v>0</v>
      </c>
      <c r="BH307" s="214">
        <f>IF(N307="sníž. přenesená",J307,0)</f>
        <v>0</v>
      </c>
      <c r="BI307" s="214">
        <f>IF(N307="nulová",J307,0)</f>
        <v>0</v>
      </c>
      <c r="BJ307" s="25" t="s">
        <v>82</v>
      </c>
      <c r="BK307" s="214">
        <f>ROUND(I307*H307,2)</f>
        <v>0</v>
      </c>
      <c r="BL307" s="25" t="s">
        <v>327</v>
      </c>
      <c r="BM307" s="25" t="s">
        <v>2716</v>
      </c>
    </row>
    <row r="308" spans="2:65" s="1" customFormat="1" ht="31.5" customHeight="1">
      <c r="B308" s="42"/>
      <c r="C308" s="203" t="s">
        <v>2238</v>
      </c>
      <c r="D308" s="203" t="s">
        <v>311</v>
      </c>
      <c r="E308" s="204" t="s">
        <v>15011</v>
      </c>
      <c r="F308" s="205" t="s">
        <v>15012</v>
      </c>
      <c r="G308" s="206" t="s">
        <v>578</v>
      </c>
      <c r="H308" s="207">
        <v>1</v>
      </c>
      <c r="I308" s="208"/>
      <c r="J308" s="209">
        <f>ROUND(I308*H308,2)</f>
        <v>0</v>
      </c>
      <c r="K308" s="205" t="s">
        <v>21</v>
      </c>
      <c r="L308" s="62"/>
      <c r="M308" s="210" t="s">
        <v>21</v>
      </c>
      <c r="N308" s="211" t="s">
        <v>45</v>
      </c>
      <c r="O308" s="43"/>
      <c r="P308" s="212">
        <f>O308*H308</f>
        <v>0</v>
      </c>
      <c r="Q308" s="212">
        <v>0</v>
      </c>
      <c r="R308" s="212">
        <f>Q308*H308</f>
        <v>0</v>
      </c>
      <c r="S308" s="212">
        <v>0</v>
      </c>
      <c r="T308" s="213">
        <f>S308*H308</f>
        <v>0</v>
      </c>
      <c r="AR308" s="25" t="s">
        <v>327</v>
      </c>
      <c r="AT308" s="25" t="s">
        <v>311</v>
      </c>
      <c r="AU308" s="25" t="s">
        <v>84</v>
      </c>
      <c r="AY308" s="25" t="s">
        <v>308</v>
      </c>
      <c r="BE308" s="214">
        <f>IF(N308="základní",J308,0)</f>
        <v>0</v>
      </c>
      <c r="BF308" s="214">
        <f>IF(N308="snížená",J308,0)</f>
        <v>0</v>
      </c>
      <c r="BG308" s="214">
        <f>IF(N308="zákl. přenesená",J308,0)</f>
        <v>0</v>
      </c>
      <c r="BH308" s="214">
        <f>IF(N308="sníž. přenesená",J308,0)</f>
        <v>0</v>
      </c>
      <c r="BI308" s="214">
        <f>IF(N308="nulová",J308,0)</f>
        <v>0</v>
      </c>
      <c r="BJ308" s="25" t="s">
        <v>82</v>
      </c>
      <c r="BK308" s="214">
        <f>ROUND(I308*H308,2)</f>
        <v>0</v>
      </c>
      <c r="BL308" s="25" t="s">
        <v>327</v>
      </c>
      <c r="BM308" s="25" t="s">
        <v>2725</v>
      </c>
    </row>
    <row r="309" spans="2:65" s="1" customFormat="1" ht="31.5" customHeight="1">
      <c r="B309" s="42"/>
      <c r="C309" s="203" t="s">
        <v>2241</v>
      </c>
      <c r="D309" s="203" t="s">
        <v>311</v>
      </c>
      <c r="E309" s="204" t="s">
        <v>14960</v>
      </c>
      <c r="F309" s="205" t="s">
        <v>14961</v>
      </c>
      <c r="G309" s="206" t="s">
        <v>578</v>
      </c>
      <c r="H309" s="207">
        <v>1</v>
      </c>
      <c r="I309" s="208"/>
      <c r="J309" s="209">
        <f>ROUND(I309*H309,2)</f>
        <v>0</v>
      </c>
      <c r="K309" s="205" t="s">
        <v>21</v>
      </c>
      <c r="L309" s="62"/>
      <c r="M309" s="210" t="s">
        <v>21</v>
      </c>
      <c r="N309" s="211" t="s">
        <v>45</v>
      </c>
      <c r="O309" s="43"/>
      <c r="P309" s="212">
        <f>O309*H309</f>
        <v>0</v>
      </c>
      <c r="Q309" s="212">
        <v>0</v>
      </c>
      <c r="R309" s="212">
        <f>Q309*H309</f>
        <v>0</v>
      </c>
      <c r="S309" s="212">
        <v>0</v>
      </c>
      <c r="T309" s="213">
        <f>S309*H309</f>
        <v>0</v>
      </c>
      <c r="AR309" s="25" t="s">
        <v>327</v>
      </c>
      <c r="AT309" s="25" t="s">
        <v>311</v>
      </c>
      <c r="AU309" s="25" t="s">
        <v>84</v>
      </c>
      <c r="AY309" s="25" t="s">
        <v>308</v>
      </c>
      <c r="BE309" s="214">
        <f>IF(N309="základní",J309,0)</f>
        <v>0</v>
      </c>
      <c r="BF309" s="214">
        <f>IF(N309="snížená",J309,0)</f>
        <v>0</v>
      </c>
      <c r="BG309" s="214">
        <f>IF(N309="zákl. přenesená",J309,0)</f>
        <v>0</v>
      </c>
      <c r="BH309" s="214">
        <f>IF(N309="sníž. přenesená",J309,0)</f>
        <v>0</v>
      </c>
      <c r="BI309" s="214">
        <f>IF(N309="nulová",J309,0)</f>
        <v>0</v>
      </c>
      <c r="BJ309" s="25" t="s">
        <v>82</v>
      </c>
      <c r="BK309" s="214">
        <f>ROUND(I309*H309,2)</f>
        <v>0</v>
      </c>
      <c r="BL309" s="25" t="s">
        <v>327</v>
      </c>
      <c r="BM309" s="25" t="s">
        <v>2733</v>
      </c>
    </row>
    <row r="310" spans="2:65" s="11" customFormat="1" ht="29.85" customHeight="1">
      <c r="B310" s="186"/>
      <c r="C310" s="187"/>
      <c r="D310" s="200" t="s">
        <v>73</v>
      </c>
      <c r="E310" s="201" t="s">
        <v>10317</v>
      </c>
      <c r="F310" s="201" t="s">
        <v>15026</v>
      </c>
      <c r="G310" s="187"/>
      <c r="H310" s="187"/>
      <c r="I310" s="190"/>
      <c r="J310" s="202">
        <f>BK310</f>
        <v>0</v>
      </c>
      <c r="K310" s="187"/>
      <c r="L310" s="192"/>
      <c r="M310" s="193"/>
      <c r="N310" s="194"/>
      <c r="O310" s="194"/>
      <c r="P310" s="195">
        <f>SUM(P311:P314)</f>
        <v>0</v>
      </c>
      <c r="Q310" s="194"/>
      <c r="R310" s="195">
        <f>SUM(R311:R314)</f>
        <v>0</v>
      </c>
      <c r="S310" s="194"/>
      <c r="T310" s="196">
        <f>SUM(T311:T314)</f>
        <v>0</v>
      </c>
      <c r="AR310" s="197" t="s">
        <v>82</v>
      </c>
      <c r="AT310" s="198" t="s">
        <v>73</v>
      </c>
      <c r="AU310" s="198" t="s">
        <v>82</v>
      </c>
      <c r="AY310" s="197" t="s">
        <v>308</v>
      </c>
      <c r="BK310" s="199">
        <f>SUM(BK311:BK314)</f>
        <v>0</v>
      </c>
    </row>
    <row r="311" spans="2:65" s="1" customFormat="1" ht="31.5" customHeight="1">
      <c r="B311" s="42"/>
      <c r="C311" s="203" t="s">
        <v>2245</v>
      </c>
      <c r="D311" s="203" t="s">
        <v>311</v>
      </c>
      <c r="E311" s="204" t="s">
        <v>15024</v>
      </c>
      <c r="F311" s="205" t="s">
        <v>15025</v>
      </c>
      <c r="G311" s="206" t="s">
        <v>578</v>
      </c>
      <c r="H311" s="207">
        <v>1</v>
      </c>
      <c r="I311" s="208"/>
      <c r="J311" s="209">
        <f>ROUND(I311*H311,2)</f>
        <v>0</v>
      </c>
      <c r="K311" s="205" t="s">
        <v>21</v>
      </c>
      <c r="L311" s="62"/>
      <c r="M311" s="210" t="s">
        <v>21</v>
      </c>
      <c r="N311" s="211" t="s">
        <v>45</v>
      </c>
      <c r="O311" s="43"/>
      <c r="P311" s="212">
        <f>O311*H311</f>
        <v>0</v>
      </c>
      <c r="Q311" s="212">
        <v>0</v>
      </c>
      <c r="R311" s="212">
        <f>Q311*H311</f>
        <v>0</v>
      </c>
      <c r="S311" s="212">
        <v>0</v>
      </c>
      <c r="T311" s="213">
        <f>S311*H311</f>
        <v>0</v>
      </c>
      <c r="AR311" s="25" t="s">
        <v>327</v>
      </c>
      <c r="AT311" s="25" t="s">
        <v>311</v>
      </c>
      <c r="AU311" s="25" t="s">
        <v>84</v>
      </c>
      <c r="AY311" s="25" t="s">
        <v>308</v>
      </c>
      <c r="BE311" s="214">
        <f>IF(N311="základní",J311,0)</f>
        <v>0</v>
      </c>
      <c r="BF311" s="214">
        <f>IF(N311="snížená",J311,0)</f>
        <v>0</v>
      </c>
      <c r="BG311" s="214">
        <f>IF(N311="zákl. přenesená",J311,0)</f>
        <v>0</v>
      </c>
      <c r="BH311" s="214">
        <f>IF(N311="sníž. přenesená",J311,0)</f>
        <v>0</v>
      </c>
      <c r="BI311" s="214">
        <f>IF(N311="nulová",J311,0)</f>
        <v>0</v>
      </c>
      <c r="BJ311" s="25" t="s">
        <v>82</v>
      </c>
      <c r="BK311" s="214">
        <f>ROUND(I311*H311,2)</f>
        <v>0</v>
      </c>
      <c r="BL311" s="25" t="s">
        <v>327</v>
      </c>
      <c r="BM311" s="25" t="s">
        <v>2743</v>
      </c>
    </row>
    <row r="312" spans="2:65" s="1" customFormat="1" ht="22.5" customHeight="1">
      <c r="B312" s="42"/>
      <c r="C312" s="203" t="s">
        <v>2248</v>
      </c>
      <c r="D312" s="203" t="s">
        <v>311</v>
      </c>
      <c r="E312" s="204" t="s">
        <v>15005</v>
      </c>
      <c r="F312" s="205" t="s">
        <v>15006</v>
      </c>
      <c r="G312" s="206" t="s">
        <v>578</v>
      </c>
      <c r="H312" s="207">
        <v>1</v>
      </c>
      <c r="I312" s="208"/>
      <c r="J312" s="209">
        <f>ROUND(I312*H312,2)</f>
        <v>0</v>
      </c>
      <c r="K312" s="205" t="s">
        <v>21</v>
      </c>
      <c r="L312" s="62"/>
      <c r="M312" s="210" t="s">
        <v>21</v>
      </c>
      <c r="N312" s="211" t="s">
        <v>45</v>
      </c>
      <c r="O312" s="43"/>
      <c r="P312" s="212">
        <f>O312*H312</f>
        <v>0</v>
      </c>
      <c r="Q312" s="212">
        <v>0</v>
      </c>
      <c r="R312" s="212">
        <f>Q312*H312</f>
        <v>0</v>
      </c>
      <c r="S312" s="212">
        <v>0</v>
      </c>
      <c r="T312" s="213">
        <f>S312*H312</f>
        <v>0</v>
      </c>
      <c r="AR312" s="25" t="s">
        <v>327</v>
      </c>
      <c r="AT312" s="25" t="s">
        <v>311</v>
      </c>
      <c r="AU312" s="25" t="s">
        <v>84</v>
      </c>
      <c r="AY312" s="25" t="s">
        <v>308</v>
      </c>
      <c r="BE312" s="214">
        <f>IF(N312="základní",J312,0)</f>
        <v>0</v>
      </c>
      <c r="BF312" s="214">
        <f>IF(N312="snížená",J312,0)</f>
        <v>0</v>
      </c>
      <c r="BG312" s="214">
        <f>IF(N312="zákl. přenesená",J312,0)</f>
        <v>0</v>
      </c>
      <c r="BH312" s="214">
        <f>IF(N312="sníž. přenesená",J312,0)</f>
        <v>0</v>
      </c>
      <c r="BI312" s="214">
        <f>IF(N312="nulová",J312,0)</f>
        <v>0</v>
      </c>
      <c r="BJ312" s="25" t="s">
        <v>82</v>
      </c>
      <c r="BK312" s="214">
        <f>ROUND(I312*H312,2)</f>
        <v>0</v>
      </c>
      <c r="BL312" s="25" t="s">
        <v>327</v>
      </c>
      <c r="BM312" s="25" t="s">
        <v>2752</v>
      </c>
    </row>
    <row r="313" spans="2:65" s="1" customFormat="1" ht="31.5" customHeight="1">
      <c r="B313" s="42"/>
      <c r="C313" s="203" t="s">
        <v>2253</v>
      </c>
      <c r="D313" s="203" t="s">
        <v>311</v>
      </c>
      <c r="E313" s="204" t="s">
        <v>15021</v>
      </c>
      <c r="F313" s="205" t="s">
        <v>15022</v>
      </c>
      <c r="G313" s="206" t="s">
        <v>578</v>
      </c>
      <c r="H313" s="207">
        <v>1</v>
      </c>
      <c r="I313" s="208"/>
      <c r="J313" s="209">
        <f>ROUND(I313*H313,2)</f>
        <v>0</v>
      </c>
      <c r="K313" s="205" t="s">
        <v>21</v>
      </c>
      <c r="L313" s="62"/>
      <c r="M313" s="210" t="s">
        <v>21</v>
      </c>
      <c r="N313" s="211" t="s">
        <v>45</v>
      </c>
      <c r="O313" s="43"/>
      <c r="P313" s="212">
        <f>O313*H313</f>
        <v>0</v>
      </c>
      <c r="Q313" s="212">
        <v>0</v>
      </c>
      <c r="R313" s="212">
        <f>Q313*H313</f>
        <v>0</v>
      </c>
      <c r="S313" s="212">
        <v>0</v>
      </c>
      <c r="T313" s="213">
        <f>S313*H313</f>
        <v>0</v>
      </c>
      <c r="AR313" s="25" t="s">
        <v>327</v>
      </c>
      <c r="AT313" s="25" t="s">
        <v>311</v>
      </c>
      <c r="AU313" s="25" t="s">
        <v>84</v>
      </c>
      <c r="AY313" s="25" t="s">
        <v>308</v>
      </c>
      <c r="BE313" s="214">
        <f>IF(N313="základní",J313,0)</f>
        <v>0</v>
      </c>
      <c r="BF313" s="214">
        <f>IF(N313="snížená",J313,0)</f>
        <v>0</v>
      </c>
      <c r="BG313" s="214">
        <f>IF(N313="zákl. přenesená",J313,0)</f>
        <v>0</v>
      </c>
      <c r="BH313" s="214">
        <f>IF(N313="sníž. přenesená",J313,0)</f>
        <v>0</v>
      </c>
      <c r="BI313" s="214">
        <f>IF(N313="nulová",J313,0)</f>
        <v>0</v>
      </c>
      <c r="BJ313" s="25" t="s">
        <v>82</v>
      </c>
      <c r="BK313" s="214">
        <f>ROUND(I313*H313,2)</f>
        <v>0</v>
      </c>
      <c r="BL313" s="25" t="s">
        <v>327</v>
      </c>
      <c r="BM313" s="25" t="s">
        <v>2760</v>
      </c>
    </row>
    <row r="314" spans="2:65" s="1" customFormat="1" ht="31.5" customHeight="1">
      <c r="B314" s="42"/>
      <c r="C314" s="203" t="s">
        <v>2257</v>
      </c>
      <c r="D314" s="203" t="s">
        <v>311</v>
      </c>
      <c r="E314" s="204" t="s">
        <v>15009</v>
      </c>
      <c r="F314" s="205" t="s">
        <v>15010</v>
      </c>
      <c r="G314" s="206" t="s">
        <v>578</v>
      </c>
      <c r="H314" s="207">
        <v>1</v>
      </c>
      <c r="I314" s="208"/>
      <c r="J314" s="209">
        <f>ROUND(I314*H314,2)</f>
        <v>0</v>
      </c>
      <c r="K314" s="205" t="s">
        <v>21</v>
      </c>
      <c r="L314" s="62"/>
      <c r="M314" s="210" t="s">
        <v>21</v>
      </c>
      <c r="N314" s="211" t="s">
        <v>45</v>
      </c>
      <c r="O314" s="43"/>
      <c r="P314" s="212">
        <f>O314*H314</f>
        <v>0</v>
      </c>
      <c r="Q314" s="212">
        <v>0</v>
      </c>
      <c r="R314" s="212">
        <f>Q314*H314</f>
        <v>0</v>
      </c>
      <c r="S314" s="212">
        <v>0</v>
      </c>
      <c r="T314" s="213">
        <f>S314*H314</f>
        <v>0</v>
      </c>
      <c r="AR314" s="25" t="s">
        <v>327</v>
      </c>
      <c r="AT314" s="25" t="s">
        <v>311</v>
      </c>
      <c r="AU314" s="25" t="s">
        <v>84</v>
      </c>
      <c r="AY314" s="25" t="s">
        <v>308</v>
      </c>
      <c r="BE314" s="214">
        <f>IF(N314="základní",J314,0)</f>
        <v>0</v>
      </c>
      <c r="BF314" s="214">
        <f>IF(N314="snížená",J314,0)</f>
        <v>0</v>
      </c>
      <c r="BG314" s="214">
        <f>IF(N314="zákl. přenesená",J314,0)</f>
        <v>0</v>
      </c>
      <c r="BH314" s="214">
        <f>IF(N314="sníž. přenesená",J314,0)</f>
        <v>0</v>
      </c>
      <c r="BI314" s="214">
        <f>IF(N314="nulová",J314,0)</f>
        <v>0</v>
      </c>
      <c r="BJ314" s="25" t="s">
        <v>82</v>
      </c>
      <c r="BK314" s="214">
        <f>ROUND(I314*H314,2)</f>
        <v>0</v>
      </c>
      <c r="BL314" s="25" t="s">
        <v>327</v>
      </c>
      <c r="BM314" s="25" t="s">
        <v>2770</v>
      </c>
    </row>
    <row r="315" spans="2:65" s="11" customFormat="1" ht="29.85" customHeight="1">
      <c r="B315" s="186"/>
      <c r="C315" s="187"/>
      <c r="D315" s="200" t="s">
        <v>73</v>
      </c>
      <c r="E315" s="201" t="s">
        <v>10382</v>
      </c>
      <c r="F315" s="201" t="s">
        <v>15027</v>
      </c>
      <c r="G315" s="187"/>
      <c r="H315" s="187"/>
      <c r="I315" s="190"/>
      <c r="J315" s="202">
        <f>BK315</f>
        <v>0</v>
      </c>
      <c r="K315" s="187"/>
      <c r="L315" s="192"/>
      <c r="M315" s="193"/>
      <c r="N315" s="194"/>
      <c r="O315" s="194"/>
      <c r="P315" s="195">
        <f>SUM(P316:P322)</f>
        <v>0</v>
      </c>
      <c r="Q315" s="194"/>
      <c r="R315" s="195">
        <f>SUM(R316:R322)</f>
        <v>0</v>
      </c>
      <c r="S315" s="194"/>
      <c r="T315" s="196">
        <f>SUM(T316:T322)</f>
        <v>0</v>
      </c>
      <c r="AR315" s="197" t="s">
        <v>82</v>
      </c>
      <c r="AT315" s="198" t="s">
        <v>73</v>
      </c>
      <c r="AU315" s="198" t="s">
        <v>82</v>
      </c>
      <c r="AY315" s="197" t="s">
        <v>308</v>
      </c>
      <c r="BK315" s="199">
        <f>SUM(BK316:BK322)</f>
        <v>0</v>
      </c>
    </row>
    <row r="316" spans="2:65" s="1" customFormat="1" ht="31.5" customHeight="1">
      <c r="B316" s="42"/>
      <c r="C316" s="203" t="s">
        <v>2261</v>
      </c>
      <c r="D316" s="203" t="s">
        <v>311</v>
      </c>
      <c r="E316" s="204" t="s">
        <v>15024</v>
      </c>
      <c r="F316" s="205" t="s">
        <v>15025</v>
      </c>
      <c r="G316" s="206" t="s">
        <v>578</v>
      </c>
      <c r="H316" s="207">
        <v>1</v>
      </c>
      <c r="I316" s="208"/>
      <c r="J316" s="209">
        <f t="shared" ref="J316:J322" si="140">ROUND(I316*H316,2)</f>
        <v>0</v>
      </c>
      <c r="K316" s="205" t="s">
        <v>21</v>
      </c>
      <c r="L316" s="62"/>
      <c r="M316" s="210" t="s">
        <v>21</v>
      </c>
      <c r="N316" s="211" t="s">
        <v>45</v>
      </c>
      <c r="O316" s="43"/>
      <c r="P316" s="212">
        <f t="shared" ref="P316:P322" si="141">O316*H316</f>
        <v>0</v>
      </c>
      <c r="Q316" s="212">
        <v>0</v>
      </c>
      <c r="R316" s="212">
        <f t="shared" ref="R316:R322" si="142">Q316*H316</f>
        <v>0</v>
      </c>
      <c r="S316" s="212">
        <v>0</v>
      </c>
      <c r="T316" s="213">
        <f t="shared" ref="T316:T322" si="143">S316*H316</f>
        <v>0</v>
      </c>
      <c r="AR316" s="25" t="s">
        <v>327</v>
      </c>
      <c r="AT316" s="25" t="s">
        <v>311</v>
      </c>
      <c r="AU316" s="25" t="s">
        <v>84</v>
      </c>
      <c r="AY316" s="25" t="s">
        <v>308</v>
      </c>
      <c r="BE316" s="214">
        <f t="shared" ref="BE316:BE322" si="144">IF(N316="základní",J316,0)</f>
        <v>0</v>
      </c>
      <c r="BF316" s="214">
        <f t="shared" ref="BF316:BF322" si="145">IF(N316="snížená",J316,0)</f>
        <v>0</v>
      </c>
      <c r="BG316" s="214">
        <f t="shared" ref="BG316:BG322" si="146">IF(N316="zákl. přenesená",J316,0)</f>
        <v>0</v>
      </c>
      <c r="BH316" s="214">
        <f t="shared" ref="BH316:BH322" si="147">IF(N316="sníž. přenesená",J316,0)</f>
        <v>0</v>
      </c>
      <c r="BI316" s="214">
        <f t="shared" ref="BI316:BI322" si="148">IF(N316="nulová",J316,0)</f>
        <v>0</v>
      </c>
      <c r="BJ316" s="25" t="s">
        <v>82</v>
      </c>
      <c r="BK316" s="214">
        <f t="shared" ref="BK316:BK322" si="149">ROUND(I316*H316,2)</f>
        <v>0</v>
      </c>
      <c r="BL316" s="25" t="s">
        <v>327</v>
      </c>
      <c r="BM316" s="25" t="s">
        <v>2779</v>
      </c>
    </row>
    <row r="317" spans="2:65" s="1" customFormat="1" ht="22.5" customHeight="1">
      <c r="B317" s="42"/>
      <c r="C317" s="203" t="s">
        <v>2266</v>
      </c>
      <c r="D317" s="203" t="s">
        <v>311</v>
      </c>
      <c r="E317" s="204" t="s">
        <v>15005</v>
      </c>
      <c r="F317" s="205" t="s">
        <v>15006</v>
      </c>
      <c r="G317" s="206" t="s">
        <v>578</v>
      </c>
      <c r="H317" s="207">
        <v>1</v>
      </c>
      <c r="I317" s="208"/>
      <c r="J317" s="209">
        <f t="shared" si="140"/>
        <v>0</v>
      </c>
      <c r="K317" s="205" t="s">
        <v>21</v>
      </c>
      <c r="L317" s="62"/>
      <c r="M317" s="210" t="s">
        <v>21</v>
      </c>
      <c r="N317" s="211" t="s">
        <v>45</v>
      </c>
      <c r="O317" s="43"/>
      <c r="P317" s="212">
        <f t="shared" si="141"/>
        <v>0</v>
      </c>
      <c r="Q317" s="212">
        <v>0</v>
      </c>
      <c r="R317" s="212">
        <f t="shared" si="142"/>
        <v>0</v>
      </c>
      <c r="S317" s="212">
        <v>0</v>
      </c>
      <c r="T317" s="213">
        <f t="shared" si="143"/>
        <v>0</v>
      </c>
      <c r="AR317" s="25" t="s">
        <v>327</v>
      </c>
      <c r="AT317" s="25" t="s">
        <v>311</v>
      </c>
      <c r="AU317" s="25" t="s">
        <v>84</v>
      </c>
      <c r="AY317" s="25" t="s">
        <v>308</v>
      </c>
      <c r="BE317" s="214">
        <f t="shared" si="144"/>
        <v>0</v>
      </c>
      <c r="BF317" s="214">
        <f t="shared" si="145"/>
        <v>0</v>
      </c>
      <c r="BG317" s="214">
        <f t="shared" si="146"/>
        <v>0</v>
      </c>
      <c r="BH317" s="214">
        <f t="shared" si="147"/>
        <v>0</v>
      </c>
      <c r="BI317" s="214">
        <f t="shared" si="148"/>
        <v>0</v>
      </c>
      <c r="BJ317" s="25" t="s">
        <v>82</v>
      </c>
      <c r="BK317" s="214">
        <f t="shared" si="149"/>
        <v>0</v>
      </c>
      <c r="BL317" s="25" t="s">
        <v>327</v>
      </c>
      <c r="BM317" s="25" t="s">
        <v>2788</v>
      </c>
    </row>
    <row r="318" spans="2:65" s="1" customFormat="1" ht="31.5" customHeight="1">
      <c r="B318" s="42"/>
      <c r="C318" s="203" t="s">
        <v>2270</v>
      </c>
      <c r="D318" s="203" t="s">
        <v>311</v>
      </c>
      <c r="E318" s="204" t="s">
        <v>15021</v>
      </c>
      <c r="F318" s="205" t="s">
        <v>15022</v>
      </c>
      <c r="G318" s="206" t="s">
        <v>578</v>
      </c>
      <c r="H318" s="207">
        <v>1</v>
      </c>
      <c r="I318" s="208"/>
      <c r="J318" s="209">
        <f t="shared" si="140"/>
        <v>0</v>
      </c>
      <c r="K318" s="205" t="s">
        <v>21</v>
      </c>
      <c r="L318" s="62"/>
      <c r="M318" s="210" t="s">
        <v>21</v>
      </c>
      <c r="N318" s="211" t="s">
        <v>45</v>
      </c>
      <c r="O318" s="43"/>
      <c r="P318" s="212">
        <f t="shared" si="141"/>
        <v>0</v>
      </c>
      <c r="Q318" s="212">
        <v>0</v>
      </c>
      <c r="R318" s="212">
        <f t="shared" si="142"/>
        <v>0</v>
      </c>
      <c r="S318" s="212">
        <v>0</v>
      </c>
      <c r="T318" s="213">
        <f t="shared" si="143"/>
        <v>0</v>
      </c>
      <c r="AR318" s="25" t="s">
        <v>327</v>
      </c>
      <c r="AT318" s="25" t="s">
        <v>311</v>
      </c>
      <c r="AU318" s="25" t="s">
        <v>84</v>
      </c>
      <c r="AY318" s="25" t="s">
        <v>308</v>
      </c>
      <c r="BE318" s="214">
        <f t="shared" si="144"/>
        <v>0</v>
      </c>
      <c r="BF318" s="214">
        <f t="shared" si="145"/>
        <v>0</v>
      </c>
      <c r="BG318" s="214">
        <f t="shared" si="146"/>
        <v>0</v>
      </c>
      <c r="BH318" s="214">
        <f t="shared" si="147"/>
        <v>0</v>
      </c>
      <c r="BI318" s="214">
        <f t="shared" si="148"/>
        <v>0</v>
      </c>
      <c r="BJ318" s="25" t="s">
        <v>82</v>
      </c>
      <c r="BK318" s="214">
        <f t="shared" si="149"/>
        <v>0</v>
      </c>
      <c r="BL318" s="25" t="s">
        <v>327</v>
      </c>
      <c r="BM318" s="25" t="s">
        <v>2796</v>
      </c>
    </row>
    <row r="319" spans="2:65" s="1" customFormat="1" ht="31.5" customHeight="1">
      <c r="B319" s="42"/>
      <c r="C319" s="203" t="s">
        <v>2277</v>
      </c>
      <c r="D319" s="203" t="s">
        <v>311</v>
      </c>
      <c r="E319" s="204" t="s">
        <v>14960</v>
      </c>
      <c r="F319" s="205" t="s">
        <v>14961</v>
      </c>
      <c r="G319" s="206" t="s">
        <v>578</v>
      </c>
      <c r="H319" s="207">
        <v>1</v>
      </c>
      <c r="I319" s="208"/>
      <c r="J319" s="209">
        <f t="shared" si="140"/>
        <v>0</v>
      </c>
      <c r="K319" s="205" t="s">
        <v>21</v>
      </c>
      <c r="L319" s="62"/>
      <c r="M319" s="210" t="s">
        <v>21</v>
      </c>
      <c r="N319" s="211" t="s">
        <v>45</v>
      </c>
      <c r="O319" s="43"/>
      <c r="P319" s="212">
        <f t="shared" si="141"/>
        <v>0</v>
      </c>
      <c r="Q319" s="212">
        <v>0</v>
      </c>
      <c r="R319" s="212">
        <f t="shared" si="142"/>
        <v>0</v>
      </c>
      <c r="S319" s="212">
        <v>0</v>
      </c>
      <c r="T319" s="213">
        <f t="shared" si="143"/>
        <v>0</v>
      </c>
      <c r="AR319" s="25" t="s">
        <v>327</v>
      </c>
      <c r="AT319" s="25" t="s">
        <v>311</v>
      </c>
      <c r="AU319" s="25" t="s">
        <v>84</v>
      </c>
      <c r="AY319" s="25" t="s">
        <v>308</v>
      </c>
      <c r="BE319" s="214">
        <f t="shared" si="144"/>
        <v>0</v>
      </c>
      <c r="BF319" s="214">
        <f t="shared" si="145"/>
        <v>0</v>
      </c>
      <c r="BG319" s="214">
        <f t="shared" si="146"/>
        <v>0</v>
      </c>
      <c r="BH319" s="214">
        <f t="shared" si="147"/>
        <v>0</v>
      </c>
      <c r="BI319" s="214">
        <f t="shared" si="148"/>
        <v>0</v>
      </c>
      <c r="BJ319" s="25" t="s">
        <v>82</v>
      </c>
      <c r="BK319" s="214">
        <f t="shared" si="149"/>
        <v>0</v>
      </c>
      <c r="BL319" s="25" t="s">
        <v>327</v>
      </c>
      <c r="BM319" s="25" t="s">
        <v>2805</v>
      </c>
    </row>
    <row r="320" spans="2:65" s="1" customFormat="1" ht="22.5" customHeight="1">
      <c r="B320" s="42"/>
      <c r="C320" s="203" t="s">
        <v>2282</v>
      </c>
      <c r="D320" s="203" t="s">
        <v>311</v>
      </c>
      <c r="E320" s="204" t="s">
        <v>15016</v>
      </c>
      <c r="F320" s="205" t="s">
        <v>15017</v>
      </c>
      <c r="G320" s="206" t="s">
        <v>578</v>
      </c>
      <c r="H320" s="207">
        <v>1</v>
      </c>
      <c r="I320" s="208"/>
      <c r="J320" s="209">
        <f t="shared" si="140"/>
        <v>0</v>
      </c>
      <c r="K320" s="205" t="s">
        <v>21</v>
      </c>
      <c r="L320" s="62"/>
      <c r="M320" s="210" t="s">
        <v>21</v>
      </c>
      <c r="N320" s="211" t="s">
        <v>45</v>
      </c>
      <c r="O320" s="43"/>
      <c r="P320" s="212">
        <f t="shared" si="141"/>
        <v>0</v>
      </c>
      <c r="Q320" s="212">
        <v>0</v>
      </c>
      <c r="R320" s="212">
        <f t="shared" si="142"/>
        <v>0</v>
      </c>
      <c r="S320" s="212">
        <v>0</v>
      </c>
      <c r="T320" s="213">
        <f t="shared" si="143"/>
        <v>0</v>
      </c>
      <c r="AR320" s="25" t="s">
        <v>327</v>
      </c>
      <c r="AT320" s="25" t="s">
        <v>311</v>
      </c>
      <c r="AU320" s="25" t="s">
        <v>84</v>
      </c>
      <c r="AY320" s="25" t="s">
        <v>308</v>
      </c>
      <c r="BE320" s="214">
        <f t="shared" si="144"/>
        <v>0</v>
      </c>
      <c r="BF320" s="214">
        <f t="shared" si="145"/>
        <v>0</v>
      </c>
      <c r="BG320" s="214">
        <f t="shared" si="146"/>
        <v>0</v>
      </c>
      <c r="BH320" s="214">
        <f t="shared" si="147"/>
        <v>0</v>
      </c>
      <c r="BI320" s="214">
        <f t="shared" si="148"/>
        <v>0</v>
      </c>
      <c r="BJ320" s="25" t="s">
        <v>82</v>
      </c>
      <c r="BK320" s="214">
        <f t="shared" si="149"/>
        <v>0</v>
      </c>
      <c r="BL320" s="25" t="s">
        <v>327</v>
      </c>
      <c r="BM320" s="25" t="s">
        <v>2814</v>
      </c>
    </row>
    <row r="321" spans="2:65" s="1" customFormat="1" ht="31.5" customHeight="1">
      <c r="B321" s="42"/>
      <c r="C321" s="203" t="s">
        <v>2285</v>
      </c>
      <c r="D321" s="203" t="s">
        <v>311</v>
      </c>
      <c r="E321" s="204" t="s">
        <v>15009</v>
      </c>
      <c r="F321" s="205" t="s">
        <v>15010</v>
      </c>
      <c r="G321" s="206" t="s">
        <v>578</v>
      </c>
      <c r="H321" s="207">
        <v>1</v>
      </c>
      <c r="I321" s="208"/>
      <c r="J321" s="209">
        <f t="shared" si="140"/>
        <v>0</v>
      </c>
      <c r="K321" s="205" t="s">
        <v>21</v>
      </c>
      <c r="L321" s="62"/>
      <c r="M321" s="210" t="s">
        <v>21</v>
      </c>
      <c r="N321" s="211" t="s">
        <v>45</v>
      </c>
      <c r="O321" s="43"/>
      <c r="P321" s="212">
        <f t="shared" si="141"/>
        <v>0</v>
      </c>
      <c r="Q321" s="212">
        <v>0</v>
      </c>
      <c r="R321" s="212">
        <f t="shared" si="142"/>
        <v>0</v>
      </c>
      <c r="S321" s="212">
        <v>0</v>
      </c>
      <c r="T321" s="213">
        <f t="shared" si="143"/>
        <v>0</v>
      </c>
      <c r="AR321" s="25" t="s">
        <v>327</v>
      </c>
      <c r="AT321" s="25" t="s">
        <v>311</v>
      </c>
      <c r="AU321" s="25" t="s">
        <v>84</v>
      </c>
      <c r="AY321" s="25" t="s">
        <v>308</v>
      </c>
      <c r="BE321" s="214">
        <f t="shared" si="144"/>
        <v>0</v>
      </c>
      <c r="BF321" s="214">
        <f t="shared" si="145"/>
        <v>0</v>
      </c>
      <c r="BG321" s="214">
        <f t="shared" si="146"/>
        <v>0</v>
      </c>
      <c r="BH321" s="214">
        <f t="shared" si="147"/>
        <v>0</v>
      </c>
      <c r="BI321" s="214">
        <f t="shared" si="148"/>
        <v>0</v>
      </c>
      <c r="BJ321" s="25" t="s">
        <v>82</v>
      </c>
      <c r="BK321" s="214">
        <f t="shared" si="149"/>
        <v>0</v>
      </c>
      <c r="BL321" s="25" t="s">
        <v>327</v>
      </c>
      <c r="BM321" s="25" t="s">
        <v>2823</v>
      </c>
    </row>
    <row r="322" spans="2:65" s="1" customFormat="1" ht="31.5" customHeight="1">
      <c r="B322" s="42"/>
      <c r="C322" s="203" t="s">
        <v>2288</v>
      </c>
      <c r="D322" s="203" t="s">
        <v>311</v>
      </c>
      <c r="E322" s="204" t="s">
        <v>15011</v>
      </c>
      <c r="F322" s="205" t="s">
        <v>15012</v>
      </c>
      <c r="G322" s="206" t="s">
        <v>578</v>
      </c>
      <c r="H322" s="207">
        <v>1</v>
      </c>
      <c r="I322" s="208"/>
      <c r="J322" s="209">
        <f t="shared" si="140"/>
        <v>0</v>
      </c>
      <c r="K322" s="205" t="s">
        <v>21</v>
      </c>
      <c r="L322" s="62"/>
      <c r="M322" s="210" t="s">
        <v>21</v>
      </c>
      <c r="N322" s="211" t="s">
        <v>45</v>
      </c>
      <c r="O322" s="43"/>
      <c r="P322" s="212">
        <f t="shared" si="141"/>
        <v>0</v>
      </c>
      <c r="Q322" s="212">
        <v>0</v>
      </c>
      <c r="R322" s="212">
        <f t="shared" si="142"/>
        <v>0</v>
      </c>
      <c r="S322" s="212">
        <v>0</v>
      </c>
      <c r="T322" s="213">
        <f t="shared" si="143"/>
        <v>0</v>
      </c>
      <c r="AR322" s="25" t="s">
        <v>327</v>
      </c>
      <c r="AT322" s="25" t="s">
        <v>311</v>
      </c>
      <c r="AU322" s="25" t="s">
        <v>84</v>
      </c>
      <c r="AY322" s="25" t="s">
        <v>308</v>
      </c>
      <c r="BE322" s="214">
        <f t="shared" si="144"/>
        <v>0</v>
      </c>
      <c r="BF322" s="214">
        <f t="shared" si="145"/>
        <v>0</v>
      </c>
      <c r="BG322" s="214">
        <f t="shared" si="146"/>
        <v>0</v>
      </c>
      <c r="BH322" s="214">
        <f t="shared" si="147"/>
        <v>0</v>
      </c>
      <c r="BI322" s="214">
        <f t="shared" si="148"/>
        <v>0</v>
      </c>
      <c r="BJ322" s="25" t="s">
        <v>82</v>
      </c>
      <c r="BK322" s="214">
        <f t="shared" si="149"/>
        <v>0</v>
      </c>
      <c r="BL322" s="25" t="s">
        <v>327</v>
      </c>
      <c r="BM322" s="25" t="s">
        <v>2831</v>
      </c>
    </row>
    <row r="323" spans="2:65" s="11" customFormat="1" ht="29.85" customHeight="1">
      <c r="B323" s="186"/>
      <c r="C323" s="187"/>
      <c r="D323" s="200" t="s">
        <v>73</v>
      </c>
      <c r="E323" s="201" t="s">
        <v>10415</v>
      </c>
      <c r="F323" s="201" t="s">
        <v>15028</v>
      </c>
      <c r="G323" s="187"/>
      <c r="H323" s="187"/>
      <c r="I323" s="190"/>
      <c r="J323" s="202">
        <f>BK323</f>
        <v>0</v>
      </c>
      <c r="K323" s="187"/>
      <c r="L323" s="192"/>
      <c r="M323" s="193"/>
      <c r="N323" s="194"/>
      <c r="O323" s="194"/>
      <c r="P323" s="195">
        <f>SUM(P324:P328)</f>
        <v>0</v>
      </c>
      <c r="Q323" s="194"/>
      <c r="R323" s="195">
        <f>SUM(R324:R328)</f>
        <v>0</v>
      </c>
      <c r="S323" s="194"/>
      <c r="T323" s="196">
        <f>SUM(T324:T328)</f>
        <v>0</v>
      </c>
      <c r="AR323" s="197" t="s">
        <v>82</v>
      </c>
      <c r="AT323" s="198" t="s">
        <v>73</v>
      </c>
      <c r="AU323" s="198" t="s">
        <v>82</v>
      </c>
      <c r="AY323" s="197" t="s">
        <v>308</v>
      </c>
      <c r="BK323" s="199">
        <f>SUM(BK324:BK328)</f>
        <v>0</v>
      </c>
    </row>
    <row r="324" spans="2:65" s="1" customFormat="1" ht="31.5" customHeight="1">
      <c r="B324" s="42"/>
      <c r="C324" s="203" t="s">
        <v>2292</v>
      </c>
      <c r="D324" s="203" t="s">
        <v>311</v>
      </c>
      <c r="E324" s="204" t="s">
        <v>15024</v>
      </c>
      <c r="F324" s="205" t="s">
        <v>15025</v>
      </c>
      <c r="G324" s="206" t="s">
        <v>578</v>
      </c>
      <c r="H324" s="207">
        <v>1</v>
      </c>
      <c r="I324" s="208"/>
      <c r="J324" s="209">
        <f>ROUND(I324*H324,2)</f>
        <v>0</v>
      </c>
      <c r="K324" s="205" t="s">
        <v>21</v>
      </c>
      <c r="L324" s="62"/>
      <c r="M324" s="210" t="s">
        <v>21</v>
      </c>
      <c r="N324" s="211" t="s">
        <v>45</v>
      </c>
      <c r="O324" s="43"/>
      <c r="P324" s="212">
        <f>O324*H324</f>
        <v>0</v>
      </c>
      <c r="Q324" s="212">
        <v>0</v>
      </c>
      <c r="R324" s="212">
        <f>Q324*H324</f>
        <v>0</v>
      </c>
      <c r="S324" s="212">
        <v>0</v>
      </c>
      <c r="T324" s="213">
        <f>S324*H324</f>
        <v>0</v>
      </c>
      <c r="AR324" s="25" t="s">
        <v>327</v>
      </c>
      <c r="AT324" s="25" t="s">
        <v>311</v>
      </c>
      <c r="AU324" s="25" t="s">
        <v>84</v>
      </c>
      <c r="AY324" s="25" t="s">
        <v>308</v>
      </c>
      <c r="BE324" s="214">
        <f>IF(N324="základní",J324,0)</f>
        <v>0</v>
      </c>
      <c r="BF324" s="214">
        <f>IF(N324="snížená",J324,0)</f>
        <v>0</v>
      </c>
      <c r="BG324" s="214">
        <f>IF(N324="zákl. přenesená",J324,0)</f>
        <v>0</v>
      </c>
      <c r="BH324" s="214">
        <f>IF(N324="sníž. přenesená",J324,0)</f>
        <v>0</v>
      </c>
      <c r="BI324" s="214">
        <f>IF(N324="nulová",J324,0)</f>
        <v>0</v>
      </c>
      <c r="BJ324" s="25" t="s">
        <v>82</v>
      </c>
      <c r="BK324" s="214">
        <f>ROUND(I324*H324,2)</f>
        <v>0</v>
      </c>
      <c r="BL324" s="25" t="s">
        <v>327</v>
      </c>
      <c r="BM324" s="25" t="s">
        <v>2840</v>
      </c>
    </row>
    <row r="325" spans="2:65" s="1" customFormat="1" ht="22.5" customHeight="1">
      <c r="B325" s="42"/>
      <c r="C325" s="203" t="s">
        <v>2296</v>
      </c>
      <c r="D325" s="203" t="s">
        <v>311</v>
      </c>
      <c r="E325" s="204" t="s">
        <v>15005</v>
      </c>
      <c r="F325" s="205" t="s">
        <v>15006</v>
      </c>
      <c r="G325" s="206" t="s">
        <v>578</v>
      </c>
      <c r="H325" s="207">
        <v>1</v>
      </c>
      <c r="I325" s="208"/>
      <c r="J325" s="209">
        <f>ROUND(I325*H325,2)</f>
        <v>0</v>
      </c>
      <c r="K325" s="205" t="s">
        <v>21</v>
      </c>
      <c r="L325" s="62"/>
      <c r="M325" s="210" t="s">
        <v>21</v>
      </c>
      <c r="N325" s="211" t="s">
        <v>45</v>
      </c>
      <c r="O325" s="43"/>
      <c r="P325" s="212">
        <f>O325*H325</f>
        <v>0</v>
      </c>
      <c r="Q325" s="212">
        <v>0</v>
      </c>
      <c r="R325" s="212">
        <f>Q325*H325</f>
        <v>0</v>
      </c>
      <c r="S325" s="212">
        <v>0</v>
      </c>
      <c r="T325" s="213">
        <f>S325*H325</f>
        <v>0</v>
      </c>
      <c r="AR325" s="25" t="s">
        <v>327</v>
      </c>
      <c r="AT325" s="25" t="s">
        <v>311</v>
      </c>
      <c r="AU325" s="25" t="s">
        <v>84</v>
      </c>
      <c r="AY325" s="25" t="s">
        <v>308</v>
      </c>
      <c r="BE325" s="214">
        <f>IF(N325="základní",J325,0)</f>
        <v>0</v>
      </c>
      <c r="BF325" s="214">
        <f>IF(N325="snížená",J325,0)</f>
        <v>0</v>
      </c>
      <c r="BG325" s="214">
        <f>IF(N325="zákl. přenesená",J325,0)</f>
        <v>0</v>
      </c>
      <c r="BH325" s="214">
        <f>IF(N325="sníž. přenesená",J325,0)</f>
        <v>0</v>
      </c>
      <c r="BI325" s="214">
        <f>IF(N325="nulová",J325,0)</f>
        <v>0</v>
      </c>
      <c r="BJ325" s="25" t="s">
        <v>82</v>
      </c>
      <c r="BK325" s="214">
        <f>ROUND(I325*H325,2)</f>
        <v>0</v>
      </c>
      <c r="BL325" s="25" t="s">
        <v>327</v>
      </c>
      <c r="BM325" s="25" t="s">
        <v>2848</v>
      </c>
    </row>
    <row r="326" spans="2:65" s="1" customFormat="1" ht="31.5" customHeight="1">
      <c r="B326" s="42"/>
      <c r="C326" s="203" t="s">
        <v>2301</v>
      </c>
      <c r="D326" s="203" t="s">
        <v>311</v>
      </c>
      <c r="E326" s="204" t="s">
        <v>14960</v>
      </c>
      <c r="F326" s="205" t="s">
        <v>14961</v>
      </c>
      <c r="G326" s="206" t="s">
        <v>578</v>
      </c>
      <c r="H326" s="207">
        <v>1</v>
      </c>
      <c r="I326" s="208"/>
      <c r="J326" s="209">
        <f>ROUND(I326*H326,2)</f>
        <v>0</v>
      </c>
      <c r="K326" s="205" t="s">
        <v>21</v>
      </c>
      <c r="L326" s="62"/>
      <c r="M326" s="210" t="s">
        <v>21</v>
      </c>
      <c r="N326" s="211" t="s">
        <v>45</v>
      </c>
      <c r="O326" s="43"/>
      <c r="P326" s="212">
        <f>O326*H326</f>
        <v>0</v>
      </c>
      <c r="Q326" s="212">
        <v>0</v>
      </c>
      <c r="R326" s="212">
        <f>Q326*H326</f>
        <v>0</v>
      </c>
      <c r="S326" s="212">
        <v>0</v>
      </c>
      <c r="T326" s="213">
        <f>S326*H326</f>
        <v>0</v>
      </c>
      <c r="AR326" s="25" t="s">
        <v>327</v>
      </c>
      <c r="AT326" s="25" t="s">
        <v>311</v>
      </c>
      <c r="AU326" s="25" t="s">
        <v>84</v>
      </c>
      <c r="AY326" s="25" t="s">
        <v>308</v>
      </c>
      <c r="BE326" s="214">
        <f>IF(N326="základní",J326,0)</f>
        <v>0</v>
      </c>
      <c r="BF326" s="214">
        <f>IF(N326="snížená",J326,0)</f>
        <v>0</v>
      </c>
      <c r="BG326" s="214">
        <f>IF(N326="zákl. přenesená",J326,0)</f>
        <v>0</v>
      </c>
      <c r="BH326" s="214">
        <f>IF(N326="sníž. přenesená",J326,0)</f>
        <v>0</v>
      </c>
      <c r="BI326" s="214">
        <f>IF(N326="nulová",J326,0)</f>
        <v>0</v>
      </c>
      <c r="BJ326" s="25" t="s">
        <v>82</v>
      </c>
      <c r="BK326" s="214">
        <f>ROUND(I326*H326,2)</f>
        <v>0</v>
      </c>
      <c r="BL326" s="25" t="s">
        <v>327</v>
      </c>
      <c r="BM326" s="25" t="s">
        <v>2857</v>
      </c>
    </row>
    <row r="327" spans="2:65" s="1" customFormat="1" ht="22.5" customHeight="1">
      <c r="B327" s="42"/>
      <c r="C327" s="203" t="s">
        <v>2306</v>
      </c>
      <c r="D327" s="203" t="s">
        <v>311</v>
      </c>
      <c r="E327" s="204" t="s">
        <v>15016</v>
      </c>
      <c r="F327" s="205" t="s">
        <v>15017</v>
      </c>
      <c r="G327" s="206" t="s">
        <v>578</v>
      </c>
      <c r="H327" s="207">
        <v>1</v>
      </c>
      <c r="I327" s="208"/>
      <c r="J327" s="209">
        <f>ROUND(I327*H327,2)</f>
        <v>0</v>
      </c>
      <c r="K327" s="205" t="s">
        <v>21</v>
      </c>
      <c r="L327" s="62"/>
      <c r="M327" s="210" t="s">
        <v>21</v>
      </c>
      <c r="N327" s="211" t="s">
        <v>45</v>
      </c>
      <c r="O327" s="43"/>
      <c r="P327" s="212">
        <f>O327*H327</f>
        <v>0</v>
      </c>
      <c r="Q327" s="212">
        <v>0</v>
      </c>
      <c r="R327" s="212">
        <f>Q327*H327</f>
        <v>0</v>
      </c>
      <c r="S327" s="212">
        <v>0</v>
      </c>
      <c r="T327" s="213">
        <f>S327*H327</f>
        <v>0</v>
      </c>
      <c r="AR327" s="25" t="s">
        <v>327</v>
      </c>
      <c r="AT327" s="25" t="s">
        <v>311</v>
      </c>
      <c r="AU327" s="25" t="s">
        <v>84</v>
      </c>
      <c r="AY327" s="25" t="s">
        <v>308</v>
      </c>
      <c r="BE327" s="214">
        <f>IF(N327="základní",J327,0)</f>
        <v>0</v>
      </c>
      <c r="BF327" s="214">
        <f>IF(N327="snížená",J327,0)</f>
        <v>0</v>
      </c>
      <c r="BG327" s="214">
        <f>IF(N327="zákl. přenesená",J327,0)</f>
        <v>0</v>
      </c>
      <c r="BH327" s="214">
        <f>IF(N327="sníž. přenesená",J327,0)</f>
        <v>0</v>
      </c>
      <c r="BI327" s="214">
        <f>IF(N327="nulová",J327,0)</f>
        <v>0</v>
      </c>
      <c r="BJ327" s="25" t="s">
        <v>82</v>
      </c>
      <c r="BK327" s="214">
        <f>ROUND(I327*H327,2)</f>
        <v>0</v>
      </c>
      <c r="BL327" s="25" t="s">
        <v>327</v>
      </c>
      <c r="BM327" s="25" t="s">
        <v>2865</v>
      </c>
    </row>
    <row r="328" spans="2:65" s="1" customFormat="1" ht="31.5" customHeight="1">
      <c r="B328" s="42"/>
      <c r="C328" s="203" t="s">
        <v>2311</v>
      </c>
      <c r="D328" s="203" t="s">
        <v>311</v>
      </c>
      <c r="E328" s="204" t="s">
        <v>15009</v>
      </c>
      <c r="F328" s="205" t="s">
        <v>15010</v>
      </c>
      <c r="G328" s="206" t="s">
        <v>578</v>
      </c>
      <c r="H328" s="207">
        <v>1</v>
      </c>
      <c r="I328" s="208"/>
      <c r="J328" s="209">
        <f>ROUND(I328*H328,2)</f>
        <v>0</v>
      </c>
      <c r="K328" s="205" t="s">
        <v>21</v>
      </c>
      <c r="L328" s="62"/>
      <c r="M328" s="210" t="s">
        <v>21</v>
      </c>
      <c r="N328" s="211" t="s">
        <v>45</v>
      </c>
      <c r="O328" s="43"/>
      <c r="P328" s="212">
        <f>O328*H328</f>
        <v>0</v>
      </c>
      <c r="Q328" s="212">
        <v>0</v>
      </c>
      <c r="R328" s="212">
        <f>Q328*H328</f>
        <v>0</v>
      </c>
      <c r="S328" s="212">
        <v>0</v>
      </c>
      <c r="T328" s="213">
        <f>S328*H328</f>
        <v>0</v>
      </c>
      <c r="AR328" s="25" t="s">
        <v>327</v>
      </c>
      <c r="AT328" s="25" t="s">
        <v>311</v>
      </c>
      <c r="AU328" s="25" t="s">
        <v>84</v>
      </c>
      <c r="AY328" s="25" t="s">
        <v>308</v>
      </c>
      <c r="BE328" s="214">
        <f>IF(N328="základní",J328,0)</f>
        <v>0</v>
      </c>
      <c r="BF328" s="214">
        <f>IF(N328="snížená",J328,0)</f>
        <v>0</v>
      </c>
      <c r="BG328" s="214">
        <f>IF(N328="zákl. přenesená",J328,0)</f>
        <v>0</v>
      </c>
      <c r="BH328" s="214">
        <f>IF(N328="sníž. přenesená",J328,0)</f>
        <v>0</v>
      </c>
      <c r="BI328" s="214">
        <f>IF(N328="nulová",J328,0)</f>
        <v>0</v>
      </c>
      <c r="BJ328" s="25" t="s">
        <v>82</v>
      </c>
      <c r="BK328" s="214">
        <f>ROUND(I328*H328,2)</f>
        <v>0</v>
      </c>
      <c r="BL328" s="25" t="s">
        <v>327</v>
      </c>
      <c r="BM328" s="25" t="s">
        <v>2874</v>
      </c>
    </row>
    <row r="329" spans="2:65" s="11" customFormat="1" ht="29.85" customHeight="1">
      <c r="B329" s="186"/>
      <c r="C329" s="187"/>
      <c r="D329" s="200" t="s">
        <v>73</v>
      </c>
      <c r="E329" s="201" t="s">
        <v>10440</v>
      </c>
      <c r="F329" s="201" t="s">
        <v>15029</v>
      </c>
      <c r="G329" s="187"/>
      <c r="H329" s="187"/>
      <c r="I329" s="190"/>
      <c r="J329" s="202">
        <f>BK329</f>
        <v>0</v>
      </c>
      <c r="K329" s="187"/>
      <c r="L329" s="192"/>
      <c r="M329" s="193"/>
      <c r="N329" s="194"/>
      <c r="O329" s="194"/>
      <c r="P329" s="195">
        <f>SUM(P330:P335)</f>
        <v>0</v>
      </c>
      <c r="Q329" s="194"/>
      <c r="R329" s="195">
        <f>SUM(R330:R335)</f>
        <v>0</v>
      </c>
      <c r="S329" s="194"/>
      <c r="T329" s="196">
        <f>SUM(T330:T335)</f>
        <v>0</v>
      </c>
      <c r="AR329" s="197" t="s">
        <v>82</v>
      </c>
      <c r="AT329" s="198" t="s">
        <v>73</v>
      </c>
      <c r="AU329" s="198" t="s">
        <v>82</v>
      </c>
      <c r="AY329" s="197" t="s">
        <v>308</v>
      </c>
      <c r="BK329" s="199">
        <f>SUM(BK330:BK335)</f>
        <v>0</v>
      </c>
    </row>
    <row r="330" spans="2:65" s="1" customFormat="1" ht="22.5" customHeight="1">
      <c r="B330" s="42"/>
      <c r="C330" s="203" t="s">
        <v>2316</v>
      </c>
      <c r="D330" s="203" t="s">
        <v>311</v>
      </c>
      <c r="E330" s="204" t="s">
        <v>15005</v>
      </c>
      <c r="F330" s="205" t="s">
        <v>15006</v>
      </c>
      <c r="G330" s="206" t="s">
        <v>578</v>
      </c>
      <c r="H330" s="207">
        <v>1</v>
      </c>
      <c r="I330" s="208"/>
      <c r="J330" s="209">
        <f t="shared" ref="J330:J335" si="150">ROUND(I330*H330,2)</f>
        <v>0</v>
      </c>
      <c r="K330" s="205" t="s">
        <v>21</v>
      </c>
      <c r="L330" s="62"/>
      <c r="M330" s="210" t="s">
        <v>21</v>
      </c>
      <c r="N330" s="211" t="s">
        <v>45</v>
      </c>
      <c r="O330" s="43"/>
      <c r="P330" s="212">
        <f t="shared" ref="P330:P335" si="151">O330*H330</f>
        <v>0</v>
      </c>
      <c r="Q330" s="212">
        <v>0</v>
      </c>
      <c r="R330" s="212">
        <f t="shared" ref="R330:R335" si="152">Q330*H330</f>
        <v>0</v>
      </c>
      <c r="S330" s="212">
        <v>0</v>
      </c>
      <c r="T330" s="213">
        <f t="shared" ref="T330:T335" si="153">S330*H330</f>
        <v>0</v>
      </c>
      <c r="AR330" s="25" t="s">
        <v>327</v>
      </c>
      <c r="AT330" s="25" t="s">
        <v>311</v>
      </c>
      <c r="AU330" s="25" t="s">
        <v>84</v>
      </c>
      <c r="AY330" s="25" t="s">
        <v>308</v>
      </c>
      <c r="BE330" s="214">
        <f t="shared" ref="BE330:BE335" si="154">IF(N330="základní",J330,0)</f>
        <v>0</v>
      </c>
      <c r="BF330" s="214">
        <f t="shared" ref="BF330:BF335" si="155">IF(N330="snížená",J330,0)</f>
        <v>0</v>
      </c>
      <c r="BG330" s="214">
        <f t="shared" ref="BG330:BG335" si="156">IF(N330="zákl. přenesená",J330,0)</f>
        <v>0</v>
      </c>
      <c r="BH330" s="214">
        <f t="shared" ref="BH330:BH335" si="157">IF(N330="sníž. přenesená",J330,0)</f>
        <v>0</v>
      </c>
      <c r="BI330" s="214">
        <f t="shared" ref="BI330:BI335" si="158">IF(N330="nulová",J330,0)</f>
        <v>0</v>
      </c>
      <c r="BJ330" s="25" t="s">
        <v>82</v>
      </c>
      <c r="BK330" s="214">
        <f t="shared" ref="BK330:BK335" si="159">ROUND(I330*H330,2)</f>
        <v>0</v>
      </c>
      <c r="BL330" s="25" t="s">
        <v>327</v>
      </c>
      <c r="BM330" s="25" t="s">
        <v>2883</v>
      </c>
    </row>
    <row r="331" spans="2:65" s="1" customFormat="1" ht="22.5" customHeight="1">
      <c r="B331" s="42"/>
      <c r="C331" s="203" t="s">
        <v>2319</v>
      </c>
      <c r="D331" s="203" t="s">
        <v>311</v>
      </c>
      <c r="E331" s="204" t="s">
        <v>15007</v>
      </c>
      <c r="F331" s="205" t="s">
        <v>15008</v>
      </c>
      <c r="G331" s="206" t="s">
        <v>578</v>
      </c>
      <c r="H331" s="207">
        <v>1</v>
      </c>
      <c r="I331" s="208"/>
      <c r="J331" s="209">
        <f t="shared" si="150"/>
        <v>0</v>
      </c>
      <c r="K331" s="205" t="s">
        <v>21</v>
      </c>
      <c r="L331" s="62"/>
      <c r="M331" s="210" t="s">
        <v>21</v>
      </c>
      <c r="N331" s="211" t="s">
        <v>45</v>
      </c>
      <c r="O331" s="43"/>
      <c r="P331" s="212">
        <f t="shared" si="151"/>
        <v>0</v>
      </c>
      <c r="Q331" s="212">
        <v>0</v>
      </c>
      <c r="R331" s="212">
        <f t="shared" si="152"/>
        <v>0</v>
      </c>
      <c r="S331" s="212">
        <v>0</v>
      </c>
      <c r="T331" s="213">
        <f t="shared" si="153"/>
        <v>0</v>
      </c>
      <c r="AR331" s="25" t="s">
        <v>327</v>
      </c>
      <c r="AT331" s="25" t="s">
        <v>311</v>
      </c>
      <c r="AU331" s="25" t="s">
        <v>84</v>
      </c>
      <c r="AY331" s="25" t="s">
        <v>308</v>
      </c>
      <c r="BE331" s="214">
        <f t="shared" si="154"/>
        <v>0</v>
      </c>
      <c r="BF331" s="214">
        <f t="shared" si="155"/>
        <v>0</v>
      </c>
      <c r="BG331" s="214">
        <f t="shared" si="156"/>
        <v>0</v>
      </c>
      <c r="BH331" s="214">
        <f t="shared" si="157"/>
        <v>0</v>
      </c>
      <c r="BI331" s="214">
        <f t="shared" si="158"/>
        <v>0</v>
      </c>
      <c r="BJ331" s="25" t="s">
        <v>82</v>
      </c>
      <c r="BK331" s="214">
        <f t="shared" si="159"/>
        <v>0</v>
      </c>
      <c r="BL331" s="25" t="s">
        <v>327</v>
      </c>
      <c r="BM331" s="25" t="s">
        <v>2891</v>
      </c>
    </row>
    <row r="332" spans="2:65" s="1" customFormat="1" ht="31.5" customHeight="1">
      <c r="B332" s="42"/>
      <c r="C332" s="203" t="s">
        <v>2324</v>
      </c>
      <c r="D332" s="203" t="s">
        <v>311</v>
      </c>
      <c r="E332" s="204" t="s">
        <v>14960</v>
      </c>
      <c r="F332" s="205" t="s">
        <v>14961</v>
      </c>
      <c r="G332" s="206" t="s">
        <v>578</v>
      </c>
      <c r="H332" s="207">
        <v>1</v>
      </c>
      <c r="I332" s="208"/>
      <c r="J332" s="209">
        <f t="shared" si="150"/>
        <v>0</v>
      </c>
      <c r="K332" s="205" t="s">
        <v>21</v>
      </c>
      <c r="L332" s="62"/>
      <c r="M332" s="210" t="s">
        <v>21</v>
      </c>
      <c r="N332" s="211" t="s">
        <v>45</v>
      </c>
      <c r="O332" s="43"/>
      <c r="P332" s="212">
        <f t="shared" si="151"/>
        <v>0</v>
      </c>
      <c r="Q332" s="212">
        <v>0</v>
      </c>
      <c r="R332" s="212">
        <f t="shared" si="152"/>
        <v>0</v>
      </c>
      <c r="S332" s="212">
        <v>0</v>
      </c>
      <c r="T332" s="213">
        <f t="shared" si="153"/>
        <v>0</v>
      </c>
      <c r="AR332" s="25" t="s">
        <v>327</v>
      </c>
      <c r="AT332" s="25" t="s">
        <v>311</v>
      </c>
      <c r="AU332" s="25" t="s">
        <v>84</v>
      </c>
      <c r="AY332" s="25" t="s">
        <v>308</v>
      </c>
      <c r="BE332" s="214">
        <f t="shared" si="154"/>
        <v>0</v>
      </c>
      <c r="BF332" s="214">
        <f t="shared" si="155"/>
        <v>0</v>
      </c>
      <c r="BG332" s="214">
        <f t="shared" si="156"/>
        <v>0</v>
      </c>
      <c r="BH332" s="214">
        <f t="shared" si="157"/>
        <v>0</v>
      </c>
      <c r="BI332" s="214">
        <f t="shared" si="158"/>
        <v>0</v>
      </c>
      <c r="BJ332" s="25" t="s">
        <v>82</v>
      </c>
      <c r="BK332" s="214">
        <f t="shared" si="159"/>
        <v>0</v>
      </c>
      <c r="BL332" s="25" t="s">
        <v>327</v>
      </c>
      <c r="BM332" s="25" t="s">
        <v>2899</v>
      </c>
    </row>
    <row r="333" spans="2:65" s="1" customFormat="1" ht="31.5" customHeight="1">
      <c r="B333" s="42"/>
      <c r="C333" s="203" t="s">
        <v>2327</v>
      </c>
      <c r="D333" s="203" t="s">
        <v>311</v>
      </c>
      <c r="E333" s="204" t="s">
        <v>14954</v>
      </c>
      <c r="F333" s="205" t="s">
        <v>14955</v>
      </c>
      <c r="G333" s="206" t="s">
        <v>578</v>
      </c>
      <c r="H333" s="207">
        <v>1</v>
      </c>
      <c r="I333" s="208"/>
      <c r="J333" s="209">
        <f t="shared" si="150"/>
        <v>0</v>
      </c>
      <c r="K333" s="205" t="s">
        <v>21</v>
      </c>
      <c r="L333" s="62"/>
      <c r="M333" s="210" t="s">
        <v>21</v>
      </c>
      <c r="N333" s="211" t="s">
        <v>45</v>
      </c>
      <c r="O333" s="43"/>
      <c r="P333" s="212">
        <f t="shared" si="151"/>
        <v>0</v>
      </c>
      <c r="Q333" s="212">
        <v>0</v>
      </c>
      <c r="R333" s="212">
        <f t="shared" si="152"/>
        <v>0</v>
      </c>
      <c r="S333" s="212">
        <v>0</v>
      </c>
      <c r="T333" s="213">
        <f t="shared" si="153"/>
        <v>0</v>
      </c>
      <c r="AR333" s="25" t="s">
        <v>327</v>
      </c>
      <c r="AT333" s="25" t="s">
        <v>311</v>
      </c>
      <c r="AU333" s="25" t="s">
        <v>84</v>
      </c>
      <c r="AY333" s="25" t="s">
        <v>308</v>
      </c>
      <c r="BE333" s="214">
        <f t="shared" si="154"/>
        <v>0</v>
      </c>
      <c r="BF333" s="214">
        <f t="shared" si="155"/>
        <v>0</v>
      </c>
      <c r="BG333" s="214">
        <f t="shared" si="156"/>
        <v>0</v>
      </c>
      <c r="BH333" s="214">
        <f t="shared" si="157"/>
        <v>0</v>
      </c>
      <c r="BI333" s="214">
        <f t="shared" si="158"/>
        <v>0</v>
      </c>
      <c r="BJ333" s="25" t="s">
        <v>82</v>
      </c>
      <c r="BK333" s="214">
        <f t="shared" si="159"/>
        <v>0</v>
      </c>
      <c r="BL333" s="25" t="s">
        <v>327</v>
      </c>
      <c r="BM333" s="25" t="s">
        <v>2907</v>
      </c>
    </row>
    <row r="334" spans="2:65" s="1" customFormat="1" ht="31.5" customHeight="1">
      <c r="B334" s="42"/>
      <c r="C334" s="203" t="s">
        <v>2331</v>
      </c>
      <c r="D334" s="203" t="s">
        <v>311</v>
      </c>
      <c r="E334" s="204" t="s">
        <v>15009</v>
      </c>
      <c r="F334" s="205" t="s">
        <v>15010</v>
      </c>
      <c r="G334" s="206" t="s">
        <v>578</v>
      </c>
      <c r="H334" s="207">
        <v>1</v>
      </c>
      <c r="I334" s="208"/>
      <c r="J334" s="209">
        <f t="shared" si="150"/>
        <v>0</v>
      </c>
      <c r="K334" s="205" t="s">
        <v>21</v>
      </c>
      <c r="L334" s="62"/>
      <c r="M334" s="210" t="s">
        <v>21</v>
      </c>
      <c r="N334" s="211" t="s">
        <v>45</v>
      </c>
      <c r="O334" s="43"/>
      <c r="P334" s="212">
        <f t="shared" si="151"/>
        <v>0</v>
      </c>
      <c r="Q334" s="212">
        <v>0</v>
      </c>
      <c r="R334" s="212">
        <f t="shared" si="152"/>
        <v>0</v>
      </c>
      <c r="S334" s="212">
        <v>0</v>
      </c>
      <c r="T334" s="213">
        <f t="shared" si="153"/>
        <v>0</v>
      </c>
      <c r="AR334" s="25" t="s">
        <v>327</v>
      </c>
      <c r="AT334" s="25" t="s">
        <v>311</v>
      </c>
      <c r="AU334" s="25" t="s">
        <v>84</v>
      </c>
      <c r="AY334" s="25" t="s">
        <v>308</v>
      </c>
      <c r="BE334" s="214">
        <f t="shared" si="154"/>
        <v>0</v>
      </c>
      <c r="BF334" s="214">
        <f t="shared" si="155"/>
        <v>0</v>
      </c>
      <c r="BG334" s="214">
        <f t="shared" si="156"/>
        <v>0</v>
      </c>
      <c r="BH334" s="214">
        <f t="shared" si="157"/>
        <v>0</v>
      </c>
      <c r="BI334" s="214">
        <f t="shared" si="158"/>
        <v>0</v>
      </c>
      <c r="BJ334" s="25" t="s">
        <v>82</v>
      </c>
      <c r="BK334" s="214">
        <f t="shared" si="159"/>
        <v>0</v>
      </c>
      <c r="BL334" s="25" t="s">
        <v>327</v>
      </c>
      <c r="BM334" s="25" t="s">
        <v>2912</v>
      </c>
    </row>
    <row r="335" spans="2:65" s="1" customFormat="1" ht="31.5" customHeight="1">
      <c r="B335" s="42"/>
      <c r="C335" s="203" t="s">
        <v>2335</v>
      </c>
      <c r="D335" s="203" t="s">
        <v>311</v>
      </c>
      <c r="E335" s="204" t="s">
        <v>15011</v>
      </c>
      <c r="F335" s="205" t="s">
        <v>15012</v>
      </c>
      <c r="G335" s="206" t="s">
        <v>578</v>
      </c>
      <c r="H335" s="207">
        <v>1</v>
      </c>
      <c r="I335" s="208"/>
      <c r="J335" s="209">
        <f t="shared" si="150"/>
        <v>0</v>
      </c>
      <c r="K335" s="205" t="s">
        <v>21</v>
      </c>
      <c r="L335" s="62"/>
      <c r="M335" s="210" t="s">
        <v>21</v>
      </c>
      <c r="N335" s="211" t="s">
        <v>45</v>
      </c>
      <c r="O335" s="43"/>
      <c r="P335" s="212">
        <f t="shared" si="151"/>
        <v>0</v>
      </c>
      <c r="Q335" s="212">
        <v>0</v>
      </c>
      <c r="R335" s="212">
        <f t="shared" si="152"/>
        <v>0</v>
      </c>
      <c r="S335" s="212">
        <v>0</v>
      </c>
      <c r="T335" s="213">
        <f t="shared" si="153"/>
        <v>0</v>
      </c>
      <c r="AR335" s="25" t="s">
        <v>327</v>
      </c>
      <c r="AT335" s="25" t="s">
        <v>311</v>
      </c>
      <c r="AU335" s="25" t="s">
        <v>84</v>
      </c>
      <c r="AY335" s="25" t="s">
        <v>308</v>
      </c>
      <c r="BE335" s="214">
        <f t="shared" si="154"/>
        <v>0</v>
      </c>
      <c r="BF335" s="214">
        <f t="shared" si="155"/>
        <v>0</v>
      </c>
      <c r="BG335" s="214">
        <f t="shared" si="156"/>
        <v>0</v>
      </c>
      <c r="BH335" s="214">
        <f t="shared" si="157"/>
        <v>0</v>
      </c>
      <c r="BI335" s="214">
        <f t="shared" si="158"/>
        <v>0</v>
      </c>
      <c r="BJ335" s="25" t="s">
        <v>82</v>
      </c>
      <c r="BK335" s="214">
        <f t="shared" si="159"/>
        <v>0</v>
      </c>
      <c r="BL335" s="25" t="s">
        <v>327</v>
      </c>
      <c r="BM335" s="25" t="s">
        <v>2921</v>
      </c>
    </row>
    <row r="336" spans="2:65" s="11" customFormat="1" ht="29.85" customHeight="1">
      <c r="B336" s="186"/>
      <c r="C336" s="187"/>
      <c r="D336" s="200" t="s">
        <v>73</v>
      </c>
      <c r="E336" s="201" t="s">
        <v>10494</v>
      </c>
      <c r="F336" s="201" t="s">
        <v>15030</v>
      </c>
      <c r="G336" s="187"/>
      <c r="H336" s="187"/>
      <c r="I336" s="190"/>
      <c r="J336" s="202">
        <f>BK336</f>
        <v>0</v>
      </c>
      <c r="K336" s="187"/>
      <c r="L336" s="192"/>
      <c r="M336" s="193"/>
      <c r="N336" s="194"/>
      <c r="O336" s="194"/>
      <c r="P336" s="195">
        <f>SUM(P337:P342)</f>
        <v>0</v>
      </c>
      <c r="Q336" s="194"/>
      <c r="R336" s="195">
        <f>SUM(R337:R342)</f>
        <v>0</v>
      </c>
      <c r="S336" s="194"/>
      <c r="T336" s="196">
        <f>SUM(T337:T342)</f>
        <v>0</v>
      </c>
      <c r="AR336" s="197" t="s">
        <v>82</v>
      </c>
      <c r="AT336" s="198" t="s">
        <v>73</v>
      </c>
      <c r="AU336" s="198" t="s">
        <v>82</v>
      </c>
      <c r="AY336" s="197" t="s">
        <v>308</v>
      </c>
      <c r="BK336" s="199">
        <f>SUM(BK337:BK342)</f>
        <v>0</v>
      </c>
    </row>
    <row r="337" spans="2:65" s="1" customFormat="1" ht="22.5" customHeight="1">
      <c r="B337" s="42"/>
      <c r="C337" s="203" t="s">
        <v>2337</v>
      </c>
      <c r="D337" s="203" t="s">
        <v>311</v>
      </c>
      <c r="E337" s="204" t="s">
        <v>15005</v>
      </c>
      <c r="F337" s="205" t="s">
        <v>15006</v>
      </c>
      <c r="G337" s="206" t="s">
        <v>578</v>
      </c>
      <c r="H337" s="207">
        <v>1</v>
      </c>
      <c r="I337" s="208"/>
      <c r="J337" s="209">
        <f t="shared" ref="J337:J342" si="160">ROUND(I337*H337,2)</f>
        <v>0</v>
      </c>
      <c r="K337" s="205" t="s">
        <v>21</v>
      </c>
      <c r="L337" s="62"/>
      <c r="M337" s="210" t="s">
        <v>21</v>
      </c>
      <c r="N337" s="211" t="s">
        <v>45</v>
      </c>
      <c r="O337" s="43"/>
      <c r="P337" s="212">
        <f t="shared" ref="P337:P342" si="161">O337*H337</f>
        <v>0</v>
      </c>
      <c r="Q337" s="212">
        <v>0</v>
      </c>
      <c r="R337" s="212">
        <f t="shared" ref="R337:R342" si="162">Q337*H337</f>
        <v>0</v>
      </c>
      <c r="S337" s="212">
        <v>0</v>
      </c>
      <c r="T337" s="213">
        <f t="shared" ref="T337:T342" si="163">S337*H337</f>
        <v>0</v>
      </c>
      <c r="AR337" s="25" t="s">
        <v>327</v>
      </c>
      <c r="AT337" s="25" t="s">
        <v>311</v>
      </c>
      <c r="AU337" s="25" t="s">
        <v>84</v>
      </c>
      <c r="AY337" s="25" t="s">
        <v>308</v>
      </c>
      <c r="BE337" s="214">
        <f t="shared" ref="BE337:BE342" si="164">IF(N337="základní",J337,0)</f>
        <v>0</v>
      </c>
      <c r="BF337" s="214">
        <f t="shared" ref="BF337:BF342" si="165">IF(N337="snížená",J337,0)</f>
        <v>0</v>
      </c>
      <c r="BG337" s="214">
        <f t="shared" ref="BG337:BG342" si="166">IF(N337="zákl. přenesená",J337,0)</f>
        <v>0</v>
      </c>
      <c r="BH337" s="214">
        <f t="shared" ref="BH337:BH342" si="167">IF(N337="sníž. přenesená",J337,0)</f>
        <v>0</v>
      </c>
      <c r="BI337" s="214">
        <f t="shared" ref="BI337:BI342" si="168">IF(N337="nulová",J337,0)</f>
        <v>0</v>
      </c>
      <c r="BJ337" s="25" t="s">
        <v>82</v>
      </c>
      <c r="BK337" s="214">
        <f t="shared" ref="BK337:BK342" si="169">ROUND(I337*H337,2)</f>
        <v>0</v>
      </c>
      <c r="BL337" s="25" t="s">
        <v>327</v>
      </c>
      <c r="BM337" s="25" t="s">
        <v>2930</v>
      </c>
    </row>
    <row r="338" spans="2:65" s="1" customFormat="1" ht="22.5" customHeight="1">
      <c r="B338" s="42"/>
      <c r="C338" s="203" t="s">
        <v>2340</v>
      </c>
      <c r="D338" s="203" t="s">
        <v>311</v>
      </c>
      <c r="E338" s="204" t="s">
        <v>15007</v>
      </c>
      <c r="F338" s="205" t="s">
        <v>15008</v>
      </c>
      <c r="G338" s="206" t="s">
        <v>578</v>
      </c>
      <c r="H338" s="207">
        <v>1</v>
      </c>
      <c r="I338" s="208"/>
      <c r="J338" s="209">
        <f t="shared" si="160"/>
        <v>0</v>
      </c>
      <c r="K338" s="205" t="s">
        <v>21</v>
      </c>
      <c r="L338" s="62"/>
      <c r="M338" s="210" t="s">
        <v>21</v>
      </c>
      <c r="N338" s="211" t="s">
        <v>45</v>
      </c>
      <c r="O338" s="43"/>
      <c r="P338" s="212">
        <f t="shared" si="161"/>
        <v>0</v>
      </c>
      <c r="Q338" s="212">
        <v>0</v>
      </c>
      <c r="R338" s="212">
        <f t="shared" si="162"/>
        <v>0</v>
      </c>
      <c r="S338" s="212">
        <v>0</v>
      </c>
      <c r="T338" s="213">
        <f t="shared" si="163"/>
        <v>0</v>
      </c>
      <c r="AR338" s="25" t="s">
        <v>327</v>
      </c>
      <c r="AT338" s="25" t="s">
        <v>311</v>
      </c>
      <c r="AU338" s="25" t="s">
        <v>84</v>
      </c>
      <c r="AY338" s="25" t="s">
        <v>308</v>
      </c>
      <c r="BE338" s="214">
        <f t="shared" si="164"/>
        <v>0</v>
      </c>
      <c r="BF338" s="214">
        <f t="shared" si="165"/>
        <v>0</v>
      </c>
      <c r="BG338" s="214">
        <f t="shared" si="166"/>
        <v>0</v>
      </c>
      <c r="BH338" s="214">
        <f t="shared" si="167"/>
        <v>0</v>
      </c>
      <c r="BI338" s="214">
        <f t="shared" si="168"/>
        <v>0</v>
      </c>
      <c r="BJ338" s="25" t="s">
        <v>82</v>
      </c>
      <c r="BK338" s="214">
        <f t="shared" si="169"/>
        <v>0</v>
      </c>
      <c r="BL338" s="25" t="s">
        <v>327</v>
      </c>
      <c r="BM338" s="25" t="s">
        <v>2939</v>
      </c>
    </row>
    <row r="339" spans="2:65" s="1" customFormat="1" ht="31.5" customHeight="1">
      <c r="B339" s="42"/>
      <c r="C339" s="203" t="s">
        <v>2344</v>
      </c>
      <c r="D339" s="203" t="s">
        <v>311</v>
      </c>
      <c r="E339" s="204" t="s">
        <v>14960</v>
      </c>
      <c r="F339" s="205" t="s">
        <v>14961</v>
      </c>
      <c r="G339" s="206" t="s">
        <v>578</v>
      </c>
      <c r="H339" s="207">
        <v>1</v>
      </c>
      <c r="I339" s="208"/>
      <c r="J339" s="209">
        <f t="shared" si="160"/>
        <v>0</v>
      </c>
      <c r="K339" s="205" t="s">
        <v>21</v>
      </c>
      <c r="L339" s="62"/>
      <c r="M339" s="210" t="s">
        <v>21</v>
      </c>
      <c r="N339" s="211" t="s">
        <v>45</v>
      </c>
      <c r="O339" s="43"/>
      <c r="P339" s="212">
        <f t="shared" si="161"/>
        <v>0</v>
      </c>
      <c r="Q339" s="212">
        <v>0</v>
      </c>
      <c r="R339" s="212">
        <f t="shared" si="162"/>
        <v>0</v>
      </c>
      <c r="S339" s="212">
        <v>0</v>
      </c>
      <c r="T339" s="213">
        <f t="shared" si="163"/>
        <v>0</v>
      </c>
      <c r="AR339" s="25" t="s">
        <v>327</v>
      </c>
      <c r="AT339" s="25" t="s">
        <v>311</v>
      </c>
      <c r="AU339" s="25" t="s">
        <v>84</v>
      </c>
      <c r="AY339" s="25" t="s">
        <v>308</v>
      </c>
      <c r="BE339" s="214">
        <f t="shared" si="164"/>
        <v>0</v>
      </c>
      <c r="BF339" s="214">
        <f t="shared" si="165"/>
        <v>0</v>
      </c>
      <c r="BG339" s="214">
        <f t="shared" si="166"/>
        <v>0</v>
      </c>
      <c r="BH339" s="214">
        <f t="shared" si="167"/>
        <v>0</v>
      </c>
      <c r="BI339" s="214">
        <f t="shared" si="168"/>
        <v>0</v>
      </c>
      <c r="BJ339" s="25" t="s">
        <v>82</v>
      </c>
      <c r="BK339" s="214">
        <f t="shared" si="169"/>
        <v>0</v>
      </c>
      <c r="BL339" s="25" t="s">
        <v>327</v>
      </c>
      <c r="BM339" s="25" t="s">
        <v>2950</v>
      </c>
    </row>
    <row r="340" spans="2:65" s="1" customFormat="1" ht="31.5" customHeight="1">
      <c r="B340" s="42"/>
      <c r="C340" s="203" t="s">
        <v>2348</v>
      </c>
      <c r="D340" s="203" t="s">
        <v>311</v>
      </c>
      <c r="E340" s="204" t="s">
        <v>14954</v>
      </c>
      <c r="F340" s="205" t="s">
        <v>14955</v>
      </c>
      <c r="G340" s="206" t="s">
        <v>578</v>
      </c>
      <c r="H340" s="207">
        <v>1</v>
      </c>
      <c r="I340" s="208"/>
      <c r="J340" s="209">
        <f t="shared" si="160"/>
        <v>0</v>
      </c>
      <c r="K340" s="205" t="s">
        <v>21</v>
      </c>
      <c r="L340" s="62"/>
      <c r="M340" s="210" t="s">
        <v>21</v>
      </c>
      <c r="N340" s="211" t="s">
        <v>45</v>
      </c>
      <c r="O340" s="43"/>
      <c r="P340" s="212">
        <f t="shared" si="161"/>
        <v>0</v>
      </c>
      <c r="Q340" s="212">
        <v>0</v>
      </c>
      <c r="R340" s="212">
        <f t="shared" si="162"/>
        <v>0</v>
      </c>
      <c r="S340" s="212">
        <v>0</v>
      </c>
      <c r="T340" s="213">
        <f t="shared" si="163"/>
        <v>0</v>
      </c>
      <c r="AR340" s="25" t="s">
        <v>327</v>
      </c>
      <c r="AT340" s="25" t="s">
        <v>311</v>
      </c>
      <c r="AU340" s="25" t="s">
        <v>84</v>
      </c>
      <c r="AY340" s="25" t="s">
        <v>308</v>
      </c>
      <c r="BE340" s="214">
        <f t="shared" si="164"/>
        <v>0</v>
      </c>
      <c r="BF340" s="214">
        <f t="shared" si="165"/>
        <v>0</v>
      </c>
      <c r="BG340" s="214">
        <f t="shared" si="166"/>
        <v>0</v>
      </c>
      <c r="BH340" s="214">
        <f t="shared" si="167"/>
        <v>0</v>
      </c>
      <c r="BI340" s="214">
        <f t="shared" si="168"/>
        <v>0</v>
      </c>
      <c r="BJ340" s="25" t="s">
        <v>82</v>
      </c>
      <c r="BK340" s="214">
        <f t="shared" si="169"/>
        <v>0</v>
      </c>
      <c r="BL340" s="25" t="s">
        <v>327</v>
      </c>
      <c r="BM340" s="25" t="s">
        <v>2960</v>
      </c>
    </row>
    <row r="341" spans="2:65" s="1" customFormat="1" ht="31.5" customHeight="1">
      <c r="B341" s="42"/>
      <c r="C341" s="203" t="s">
        <v>2353</v>
      </c>
      <c r="D341" s="203" t="s">
        <v>311</v>
      </c>
      <c r="E341" s="204" t="s">
        <v>15009</v>
      </c>
      <c r="F341" s="205" t="s">
        <v>15010</v>
      </c>
      <c r="G341" s="206" t="s">
        <v>578</v>
      </c>
      <c r="H341" s="207">
        <v>1</v>
      </c>
      <c r="I341" s="208"/>
      <c r="J341" s="209">
        <f t="shared" si="160"/>
        <v>0</v>
      </c>
      <c r="K341" s="205" t="s">
        <v>21</v>
      </c>
      <c r="L341" s="62"/>
      <c r="M341" s="210" t="s">
        <v>21</v>
      </c>
      <c r="N341" s="211" t="s">
        <v>45</v>
      </c>
      <c r="O341" s="43"/>
      <c r="P341" s="212">
        <f t="shared" si="161"/>
        <v>0</v>
      </c>
      <c r="Q341" s="212">
        <v>0</v>
      </c>
      <c r="R341" s="212">
        <f t="shared" si="162"/>
        <v>0</v>
      </c>
      <c r="S341" s="212">
        <v>0</v>
      </c>
      <c r="T341" s="213">
        <f t="shared" si="163"/>
        <v>0</v>
      </c>
      <c r="AR341" s="25" t="s">
        <v>327</v>
      </c>
      <c r="AT341" s="25" t="s">
        <v>311</v>
      </c>
      <c r="AU341" s="25" t="s">
        <v>84</v>
      </c>
      <c r="AY341" s="25" t="s">
        <v>308</v>
      </c>
      <c r="BE341" s="214">
        <f t="shared" si="164"/>
        <v>0</v>
      </c>
      <c r="BF341" s="214">
        <f t="shared" si="165"/>
        <v>0</v>
      </c>
      <c r="BG341" s="214">
        <f t="shared" si="166"/>
        <v>0</v>
      </c>
      <c r="BH341" s="214">
        <f t="shared" si="167"/>
        <v>0</v>
      </c>
      <c r="BI341" s="214">
        <f t="shared" si="168"/>
        <v>0</v>
      </c>
      <c r="BJ341" s="25" t="s">
        <v>82</v>
      </c>
      <c r="BK341" s="214">
        <f t="shared" si="169"/>
        <v>0</v>
      </c>
      <c r="BL341" s="25" t="s">
        <v>327</v>
      </c>
      <c r="BM341" s="25" t="s">
        <v>2970</v>
      </c>
    </row>
    <row r="342" spans="2:65" s="1" customFormat="1" ht="31.5" customHeight="1">
      <c r="B342" s="42"/>
      <c r="C342" s="203" t="s">
        <v>2358</v>
      </c>
      <c r="D342" s="203" t="s">
        <v>311</v>
      </c>
      <c r="E342" s="204" t="s">
        <v>15011</v>
      </c>
      <c r="F342" s="205" t="s">
        <v>15012</v>
      </c>
      <c r="G342" s="206" t="s">
        <v>578</v>
      </c>
      <c r="H342" s="207">
        <v>1</v>
      </c>
      <c r="I342" s="208"/>
      <c r="J342" s="209">
        <f t="shared" si="160"/>
        <v>0</v>
      </c>
      <c r="K342" s="205" t="s">
        <v>21</v>
      </c>
      <c r="L342" s="62"/>
      <c r="M342" s="210" t="s">
        <v>21</v>
      </c>
      <c r="N342" s="211" t="s">
        <v>45</v>
      </c>
      <c r="O342" s="43"/>
      <c r="P342" s="212">
        <f t="shared" si="161"/>
        <v>0</v>
      </c>
      <c r="Q342" s="212">
        <v>0</v>
      </c>
      <c r="R342" s="212">
        <f t="shared" si="162"/>
        <v>0</v>
      </c>
      <c r="S342" s="212">
        <v>0</v>
      </c>
      <c r="T342" s="213">
        <f t="shared" si="163"/>
        <v>0</v>
      </c>
      <c r="AR342" s="25" t="s">
        <v>327</v>
      </c>
      <c r="AT342" s="25" t="s">
        <v>311</v>
      </c>
      <c r="AU342" s="25" t="s">
        <v>84</v>
      </c>
      <c r="AY342" s="25" t="s">
        <v>308</v>
      </c>
      <c r="BE342" s="214">
        <f t="shared" si="164"/>
        <v>0</v>
      </c>
      <c r="BF342" s="214">
        <f t="shared" si="165"/>
        <v>0</v>
      </c>
      <c r="BG342" s="214">
        <f t="shared" si="166"/>
        <v>0</v>
      </c>
      <c r="BH342" s="214">
        <f t="shared" si="167"/>
        <v>0</v>
      </c>
      <c r="BI342" s="214">
        <f t="shared" si="168"/>
        <v>0</v>
      </c>
      <c r="BJ342" s="25" t="s">
        <v>82</v>
      </c>
      <c r="BK342" s="214">
        <f t="shared" si="169"/>
        <v>0</v>
      </c>
      <c r="BL342" s="25" t="s">
        <v>327</v>
      </c>
      <c r="BM342" s="25" t="s">
        <v>2980</v>
      </c>
    </row>
    <row r="343" spans="2:65" s="11" customFormat="1" ht="29.85" customHeight="1">
      <c r="B343" s="186"/>
      <c r="C343" s="187"/>
      <c r="D343" s="200" t="s">
        <v>73</v>
      </c>
      <c r="E343" s="201" t="s">
        <v>10534</v>
      </c>
      <c r="F343" s="201" t="s">
        <v>15031</v>
      </c>
      <c r="G343" s="187"/>
      <c r="H343" s="187"/>
      <c r="I343" s="190"/>
      <c r="J343" s="202">
        <f>BK343</f>
        <v>0</v>
      </c>
      <c r="K343" s="187"/>
      <c r="L343" s="192"/>
      <c r="M343" s="193"/>
      <c r="N343" s="194"/>
      <c r="O343" s="194"/>
      <c r="P343" s="195">
        <f>SUM(P344:P349)</f>
        <v>0</v>
      </c>
      <c r="Q343" s="194"/>
      <c r="R343" s="195">
        <f>SUM(R344:R349)</f>
        <v>0</v>
      </c>
      <c r="S343" s="194"/>
      <c r="T343" s="196">
        <f>SUM(T344:T349)</f>
        <v>0</v>
      </c>
      <c r="AR343" s="197" t="s">
        <v>82</v>
      </c>
      <c r="AT343" s="198" t="s">
        <v>73</v>
      </c>
      <c r="AU343" s="198" t="s">
        <v>82</v>
      </c>
      <c r="AY343" s="197" t="s">
        <v>308</v>
      </c>
      <c r="BK343" s="199">
        <f>SUM(BK344:BK349)</f>
        <v>0</v>
      </c>
    </row>
    <row r="344" spans="2:65" s="1" customFormat="1" ht="22.5" customHeight="1">
      <c r="B344" s="42"/>
      <c r="C344" s="203" t="s">
        <v>2363</v>
      </c>
      <c r="D344" s="203" t="s">
        <v>311</v>
      </c>
      <c r="E344" s="204" t="s">
        <v>15005</v>
      </c>
      <c r="F344" s="205" t="s">
        <v>15006</v>
      </c>
      <c r="G344" s="206" t="s">
        <v>578</v>
      </c>
      <c r="H344" s="207">
        <v>1</v>
      </c>
      <c r="I344" s="208"/>
      <c r="J344" s="209">
        <f t="shared" ref="J344:J349" si="170">ROUND(I344*H344,2)</f>
        <v>0</v>
      </c>
      <c r="K344" s="205" t="s">
        <v>21</v>
      </c>
      <c r="L344" s="62"/>
      <c r="M344" s="210" t="s">
        <v>21</v>
      </c>
      <c r="N344" s="211" t="s">
        <v>45</v>
      </c>
      <c r="O344" s="43"/>
      <c r="P344" s="212">
        <f t="shared" ref="P344:P349" si="171">O344*H344</f>
        <v>0</v>
      </c>
      <c r="Q344" s="212">
        <v>0</v>
      </c>
      <c r="R344" s="212">
        <f t="shared" ref="R344:R349" si="172">Q344*H344</f>
        <v>0</v>
      </c>
      <c r="S344" s="212">
        <v>0</v>
      </c>
      <c r="T344" s="213">
        <f t="shared" ref="T344:T349" si="173">S344*H344</f>
        <v>0</v>
      </c>
      <c r="AR344" s="25" t="s">
        <v>327</v>
      </c>
      <c r="AT344" s="25" t="s">
        <v>311</v>
      </c>
      <c r="AU344" s="25" t="s">
        <v>84</v>
      </c>
      <c r="AY344" s="25" t="s">
        <v>308</v>
      </c>
      <c r="BE344" s="214">
        <f t="shared" ref="BE344:BE349" si="174">IF(N344="základní",J344,0)</f>
        <v>0</v>
      </c>
      <c r="BF344" s="214">
        <f t="shared" ref="BF344:BF349" si="175">IF(N344="snížená",J344,0)</f>
        <v>0</v>
      </c>
      <c r="BG344" s="214">
        <f t="shared" ref="BG344:BG349" si="176">IF(N344="zákl. přenesená",J344,0)</f>
        <v>0</v>
      </c>
      <c r="BH344" s="214">
        <f t="shared" ref="BH344:BH349" si="177">IF(N344="sníž. přenesená",J344,0)</f>
        <v>0</v>
      </c>
      <c r="BI344" s="214">
        <f t="shared" ref="BI344:BI349" si="178">IF(N344="nulová",J344,0)</f>
        <v>0</v>
      </c>
      <c r="BJ344" s="25" t="s">
        <v>82</v>
      </c>
      <c r="BK344" s="214">
        <f t="shared" ref="BK344:BK349" si="179">ROUND(I344*H344,2)</f>
        <v>0</v>
      </c>
      <c r="BL344" s="25" t="s">
        <v>327</v>
      </c>
      <c r="BM344" s="25" t="s">
        <v>2990</v>
      </c>
    </row>
    <row r="345" spans="2:65" s="1" customFormat="1" ht="22.5" customHeight="1">
      <c r="B345" s="42"/>
      <c r="C345" s="203" t="s">
        <v>2365</v>
      </c>
      <c r="D345" s="203" t="s">
        <v>311</v>
      </c>
      <c r="E345" s="204" t="s">
        <v>15007</v>
      </c>
      <c r="F345" s="205" t="s">
        <v>15008</v>
      </c>
      <c r="G345" s="206" t="s">
        <v>578</v>
      </c>
      <c r="H345" s="207">
        <v>1</v>
      </c>
      <c r="I345" s="208"/>
      <c r="J345" s="209">
        <f t="shared" si="170"/>
        <v>0</v>
      </c>
      <c r="K345" s="205" t="s">
        <v>21</v>
      </c>
      <c r="L345" s="62"/>
      <c r="M345" s="210" t="s">
        <v>21</v>
      </c>
      <c r="N345" s="211" t="s">
        <v>45</v>
      </c>
      <c r="O345" s="43"/>
      <c r="P345" s="212">
        <f t="shared" si="171"/>
        <v>0</v>
      </c>
      <c r="Q345" s="212">
        <v>0</v>
      </c>
      <c r="R345" s="212">
        <f t="shared" si="172"/>
        <v>0</v>
      </c>
      <c r="S345" s="212">
        <v>0</v>
      </c>
      <c r="T345" s="213">
        <f t="shared" si="173"/>
        <v>0</v>
      </c>
      <c r="AR345" s="25" t="s">
        <v>327</v>
      </c>
      <c r="AT345" s="25" t="s">
        <v>311</v>
      </c>
      <c r="AU345" s="25" t="s">
        <v>84</v>
      </c>
      <c r="AY345" s="25" t="s">
        <v>308</v>
      </c>
      <c r="BE345" s="214">
        <f t="shared" si="174"/>
        <v>0</v>
      </c>
      <c r="BF345" s="214">
        <f t="shared" si="175"/>
        <v>0</v>
      </c>
      <c r="BG345" s="214">
        <f t="shared" si="176"/>
        <v>0</v>
      </c>
      <c r="BH345" s="214">
        <f t="shared" si="177"/>
        <v>0</v>
      </c>
      <c r="BI345" s="214">
        <f t="shared" si="178"/>
        <v>0</v>
      </c>
      <c r="BJ345" s="25" t="s">
        <v>82</v>
      </c>
      <c r="BK345" s="214">
        <f t="shared" si="179"/>
        <v>0</v>
      </c>
      <c r="BL345" s="25" t="s">
        <v>327</v>
      </c>
      <c r="BM345" s="25" t="s">
        <v>2998</v>
      </c>
    </row>
    <row r="346" spans="2:65" s="1" customFormat="1" ht="31.5" customHeight="1">
      <c r="B346" s="42"/>
      <c r="C346" s="203" t="s">
        <v>2369</v>
      </c>
      <c r="D346" s="203" t="s">
        <v>311</v>
      </c>
      <c r="E346" s="204" t="s">
        <v>14960</v>
      </c>
      <c r="F346" s="205" t="s">
        <v>14961</v>
      </c>
      <c r="G346" s="206" t="s">
        <v>578</v>
      </c>
      <c r="H346" s="207">
        <v>1</v>
      </c>
      <c r="I346" s="208"/>
      <c r="J346" s="209">
        <f t="shared" si="170"/>
        <v>0</v>
      </c>
      <c r="K346" s="205" t="s">
        <v>21</v>
      </c>
      <c r="L346" s="62"/>
      <c r="M346" s="210" t="s">
        <v>21</v>
      </c>
      <c r="N346" s="211" t="s">
        <v>45</v>
      </c>
      <c r="O346" s="43"/>
      <c r="P346" s="212">
        <f t="shared" si="171"/>
        <v>0</v>
      </c>
      <c r="Q346" s="212">
        <v>0</v>
      </c>
      <c r="R346" s="212">
        <f t="shared" si="172"/>
        <v>0</v>
      </c>
      <c r="S346" s="212">
        <v>0</v>
      </c>
      <c r="T346" s="213">
        <f t="shared" si="173"/>
        <v>0</v>
      </c>
      <c r="AR346" s="25" t="s">
        <v>327</v>
      </c>
      <c r="AT346" s="25" t="s">
        <v>311</v>
      </c>
      <c r="AU346" s="25" t="s">
        <v>84</v>
      </c>
      <c r="AY346" s="25" t="s">
        <v>308</v>
      </c>
      <c r="BE346" s="214">
        <f t="shared" si="174"/>
        <v>0</v>
      </c>
      <c r="BF346" s="214">
        <f t="shared" si="175"/>
        <v>0</v>
      </c>
      <c r="BG346" s="214">
        <f t="shared" si="176"/>
        <v>0</v>
      </c>
      <c r="BH346" s="214">
        <f t="shared" si="177"/>
        <v>0</v>
      </c>
      <c r="BI346" s="214">
        <f t="shared" si="178"/>
        <v>0</v>
      </c>
      <c r="BJ346" s="25" t="s">
        <v>82</v>
      </c>
      <c r="BK346" s="214">
        <f t="shared" si="179"/>
        <v>0</v>
      </c>
      <c r="BL346" s="25" t="s">
        <v>327</v>
      </c>
      <c r="BM346" s="25" t="s">
        <v>3007</v>
      </c>
    </row>
    <row r="347" spans="2:65" s="1" customFormat="1" ht="31.5" customHeight="1">
      <c r="B347" s="42"/>
      <c r="C347" s="203" t="s">
        <v>2372</v>
      </c>
      <c r="D347" s="203" t="s">
        <v>311</v>
      </c>
      <c r="E347" s="204" t="s">
        <v>14954</v>
      </c>
      <c r="F347" s="205" t="s">
        <v>14955</v>
      </c>
      <c r="G347" s="206" t="s">
        <v>578</v>
      </c>
      <c r="H347" s="207">
        <v>1</v>
      </c>
      <c r="I347" s="208"/>
      <c r="J347" s="209">
        <f t="shared" si="170"/>
        <v>0</v>
      </c>
      <c r="K347" s="205" t="s">
        <v>21</v>
      </c>
      <c r="L347" s="62"/>
      <c r="M347" s="210" t="s">
        <v>21</v>
      </c>
      <c r="N347" s="211" t="s">
        <v>45</v>
      </c>
      <c r="O347" s="43"/>
      <c r="P347" s="212">
        <f t="shared" si="171"/>
        <v>0</v>
      </c>
      <c r="Q347" s="212">
        <v>0</v>
      </c>
      <c r="R347" s="212">
        <f t="shared" si="172"/>
        <v>0</v>
      </c>
      <c r="S347" s="212">
        <v>0</v>
      </c>
      <c r="T347" s="213">
        <f t="shared" si="173"/>
        <v>0</v>
      </c>
      <c r="AR347" s="25" t="s">
        <v>327</v>
      </c>
      <c r="AT347" s="25" t="s">
        <v>311</v>
      </c>
      <c r="AU347" s="25" t="s">
        <v>84</v>
      </c>
      <c r="AY347" s="25" t="s">
        <v>308</v>
      </c>
      <c r="BE347" s="214">
        <f t="shared" si="174"/>
        <v>0</v>
      </c>
      <c r="BF347" s="214">
        <f t="shared" si="175"/>
        <v>0</v>
      </c>
      <c r="BG347" s="214">
        <f t="shared" si="176"/>
        <v>0</v>
      </c>
      <c r="BH347" s="214">
        <f t="shared" si="177"/>
        <v>0</v>
      </c>
      <c r="BI347" s="214">
        <f t="shared" si="178"/>
        <v>0</v>
      </c>
      <c r="BJ347" s="25" t="s">
        <v>82</v>
      </c>
      <c r="BK347" s="214">
        <f t="shared" si="179"/>
        <v>0</v>
      </c>
      <c r="BL347" s="25" t="s">
        <v>327</v>
      </c>
      <c r="BM347" s="25" t="s">
        <v>3015</v>
      </c>
    </row>
    <row r="348" spans="2:65" s="1" customFormat="1" ht="31.5" customHeight="1">
      <c r="B348" s="42"/>
      <c r="C348" s="203" t="s">
        <v>2376</v>
      </c>
      <c r="D348" s="203" t="s">
        <v>311</v>
      </c>
      <c r="E348" s="204" t="s">
        <v>15009</v>
      </c>
      <c r="F348" s="205" t="s">
        <v>15010</v>
      </c>
      <c r="G348" s="206" t="s">
        <v>578</v>
      </c>
      <c r="H348" s="207">
        <v>1</v>
      </c>
      <c r="I348" s="208"/>
      <c r="J348" s="209">
        <f t="shared" si="170"/>
        <v>0</v>
      </c>
      <c r="K348" s="205" t="s">
        <v>21</v>
      </c>
      <c r="L348" s="62"/>
      <c r="M348" s="210" t="s">
        <v>21</v>
      </c>
      <c r="N348" s="211" t="s">
        <v>45</v>
      </c>
      <c r="O348" s="43"/>
      <c r="P348" s="212">
        <f t="shared" si="171"/>
        <v>0</v>
      </c>
      <c r="Q348" s="212">
        <v>0</v>
      </c>
      <c r="R348" s="212">
        <f t="shared" si="172"/>
        <v>0</v>
      </c>
      <c r="S348" s="212">
        <v>0</v>
      </c>
      <c r="T348" s="213">
        <f t="shared" si="173"/>
        <v>0</v>
      </c>
      <c r="AR348" s="25" t="s">
        <v>327</v>
      </c>
      <c r="AT348" s="25" t="s">
        <v>311</v>
      </c>
      <c r="AU348" s="25" t="s">
        <v>84</v>
      </c>
      <c r="AY348" s="25" t="s">
        <v>308</v>
      </c>
      <c r="BE348" s="214">
        <f t="shared" si="174"/>
        <v>0</v>
      </c>
      <c r="BF348" s="214">
        <f t="shared" si="175"/>
        <v>0</v>
      </c>
      <c r="BG348" s="214">
        <f t="shared" si="176"/>
        <v>0</v>
      </c>
      <c r="BH348" s="214">
        <f t="shared" si="177"/>
        <v>0</v>
      </c>
      <c r="BI348" s="214">
        <f t="shared" si="178"/>
        <v>0</v>
      </c>
      <c r="BJ348" s="25" t="s">
        <v>82</v>
      </c>
      <c r="BK348" s="214">
        <f t="shared" si="179"/>
        <v>0</v>
      </c>
      <c r="BL348" s="25" t="s">
        <v>327</v>
      </c>
      <c r="BM348" s="25" t="s">
        <v>3023</v>
      </c>
    </row>
    <row r="349" spans="2:65" s="1" customFormat="1" ht="31.5" customHeight="1">
      <c r="B349" s="42"/>
      <c r="C349" s="203" t="s">
        <v>2381</v>
      </c>
      <c r="D349" s="203" t="s">
        <v>311</v>
      </c>
      <c r="E349" s="204" t="s">
        <v>15011</v>
      </c>
      <c r="F349" s="205" t="s">
        <v>15012</v>
      </c>
      <c r="G349" s="206" t="s">
        <v>578</v>
      </c>
      <c r="H349" s="207">
        <v>1</v>
      </c>
      <c r="I349" s="208"/>
      <c r="J349" s="209">
        <f t="shared" si="170"/>
        <v>0</v>
      </c>
      <c r="K349" s="205" t="s">
        <v>21</v>
      </c>
      <c r="L349" s="62"/>
      <c r="M349" s="210" t="s">
        <v>21</v>
      </c>
      <c r="N349" s="211" t="s">
        <v>45</v>
      </c>
      <c r="O349" s="43"/>
      <c r="P349" s="212">
        <f t="shared" si="171"/>
        <v>0</v>
      </c>
      <c r="Q349" s="212">
        <v>0</v>
      </c>
      <c r="R349" s="212">
        <f t="shared" si="172"/>
        <v>0</v>
      </c>
      <c r="S349" s="212">
        <v>0</v>
      </c>
      <c r="T349" s="213">
        <f t="shared" si="173"/>
        <v>0</v>
      </c>
      <c r="AR349" s="25" t="s">
        <v>327</v>
      </c>
      <c r="AT349" s="25" t="s">
        <v>311</v>
      </c>
      <c r="AU349" s="25" t="s">
        <v>84</v>
      </c>
      <c r="AY349" s="25" t="s">
        <v>308</v>
      </c>
      <c r="BE349" s="214">
        <f t="shared" si="174"/>
        <v>0</v>
      </c>
      <c r="BF349" s="214">
        <f t="shared" si="175"/>
        <v>0</v>
      </c>
      <c r="BG349" s="214">
        <f t="shared" si="176"/>
        <v>0</v>
      </c>
      <c r="BH349" s="214">
        <f t="shared" si="177"/>
        <v>0</v>
      </c>
      <c r="BI349" s="214">
        <f t="shared" si="178"/>
        <v>0</v>
      </c>
      <c r="BJ349" s="25" t="s">
        <v>82</v>
      </c>
      <c r="BK349" s="214">
        <f t="shared" si="179"/>
        <v>0</v>
      </c>
      <c r="BL349" s="25" t="s">
        <v>327</v>
      </c>
      <c r="BM349" s="25" t="s">
        <v>3035</v>
      </c>
    </row>
    <row r="350" spans="2:65" s="11" customFormat="1" ht="29.85" customHeight="1">
      <c r="B350" s="186"/>
      <c r="C350" s="187"/>
      <c r="D350" s="200" t="s">
        <v>73</v>
      </c>
      <c r="E350" s="201" t="s">
        <v>10585</v>
      </c>
      <c r="F350" s="201" t="s">
        <v>15032</v>
      </c>
      <c r="G350" s="187"/>
      <c r="H350" s="187"/>
      <c r="I350" s="190"/>
      <c r="J350" s="202">
        <f>BK350</f>
        <v>0</v>
      </c>
      <c r="K350" s="187"/>
      <c r="L350" s="192"/>
      <c r="M350" s="193"/>
      <c r="N350" s="194"/>
      <c r="O350" s="194"/>
      <c r="P350" s="195">
        <f>SUM(P351:P356)</f>
        <v>0</v>
      </c>
      <c r="Q350" s="194"/>
      <c r="R350" s="195">
        <f>SUM(R351:R356)</f>
        <v>0</v>
      </c>
      <c r="S350" s="194"/>
      <c r="T350" s="196">
        <f>SUM(T351:T356)</f>
        <v>0</v>
      </c>
      <c r="AR350" s="197" t="s">
        <v>82</v>
      </c>
      <c r="AT350" s="198" t="s">
        <v>73</v>
      </c>
      <c r="AU350" s="198" t="s">
        <v>82</v>
      </c>
      <c r="AY350" s="197" t="s">
        <v>308</v>
      </c>
      <c r="BK350" s="199">
        <f>SUM(BK351:BK356)</f>
        <v>0</v>
      </c>
    </row>
    <row r="351" spans="2:65" s="1" customFormat="1" ht="22.5" customHeight="1">
      <c r="B351" s="42"/>
      <c r="C351" s="203" t="s">
        <v>2385</v>
      </c>
      <c r="D351" s="203" t="s">
        <v>311</v>
      </c>
      <c r="E351" s="204" t="s">
        <v>15005</v>
      </c>
      <c r="F351" s="205" t="s">
        <v>15006</v>
      </c>
      <c r="G351" s="206" t="s">
        <v>578</v>
      </c>
      <c r="H351" s="207">
        <v>1</v>
      </c>
      <c r="I351" s="208"/>
      <c r="J351" s="209">
        <f t="shared" ref="J351:J356" si="180">ROUND(I351*H351,2)</f>
        <v>0</v>
      </c>
      <c r="K351" s="205" t="s">
        <v>21</v>
      </c>
      <c r="L351" s="62"/>
      <c r="M351" s="210" t="s">
        <v>21</v>
      </c>
      <c r="N351" s="211" t="s">
        <v>45</v>
      </c>
      <c r="O351" s="43"/>
      <c r="P351" s="212">
        <f t="shared" ref="P351:P356" si="181">O351*H351</f>
        <v>0</v>
      </c>
      <c r="Q351" s="212">
        <v>0</v>
      </c>
      <c r="R351" s="212">
        <f t="shared" ref="R351:R356" si="182">Q351*H351</f>
        <v>0</v>
      </c>
      <c r="S351" s="212">
        <v>0</v>
      </c>
      <c r="T351" s="213">
        <f t="shared" ref="T351:T356" si="183">S351*H351</f>
        <v>0</v>
      </c>
      <c r="AR351" s="25" t="s">
        <v>327</v>
      </c>
      <c r="AT351" s="25" t="s">
        <v>311</v>
      </c>
      <c r="AU351" s="25" t="s">
        <v>84</v>
      </c>
      <c r="AY351" s="25" t="s">
        <v>308</v>
      </c>
      <c r="BE351" s="214">
        <f t="shared" ref="BE351:BE356" si="184">IF(N351="základní",J351,0)</f>
        <v>0</v>
      </c>
      <c r="BF351" s="214">
        <f t="shared" ref="BF351:BF356" si="185">IF(N351="snížená",J351,0)</f>
        <v>0</v>
      </c>
      <c r="BG351" s="214">
        <f t="shared" ref="BG351:BG356" si="186">IF(N351="zákl. přenesená",J351,0)</f>
        <v>0</v>
      </c>
      <c r="BH351" s="214">
        <f t="shared" ref="BH351:BH356" si="187">IF(N351="sníž. přenesená",J351,0)</f>
        <v>0</v>
      </c>
      <c r="BI351" s="214">
        <f t="shared" ref="BI351:BI356" si="188">IF(N351="nulová",J351,0)</f>
        <v>0</v>
      </c>
      <c r="BJ351" s="25" t="s">
        <v>82</v>
      </c>
      <c r="BK351" s="214">
        <f t="shared" ref="BK351:BK356" si="189">ROUND(I351*H351,2)</f>
        <v>0</v>
      </c>
      <c r="BL351" s="25" t="s">
        <v>327</v>
      </c>
      <c r="BM351" s="25" t="s">
        <v>3043</v>
      </c>
    </row>
    <row r="352" spans="2:65" s="1" customFormat="1" ht="22.5" customHeight="1">
      <c r="B352" s="42"/>
      <c r="C352" s="203" t="s">
        <v>2389</v>
      </c>
      <c r="D352" s="203" t="s">
        <v>311</v>
      </c>
      <c r="E352" s="204" t="s">
        <v>15007</v>
      </c>
      <c r="F352" s="205" t="s">
        <v>15008</v>
      </c>
      <c r="G352" s="206" t="s">
        <v>578</v>
      </c>
      <c r="H352" s="207">
        <v>1</v>
      </c>
      <c r="I352" s="208"/>
      <c r="J352" s="209">
        <f t="shared" si="180"/>
        <v>0</v>
      </c>
      <c r="K352" s="205" t="s">
        <v>21</v>
      </c>
      <c r="L352" s="62"/>
      <c r="M352" s="210" t="s">
        <v>21</v>
      </c>
      <c r="N352" s="211" t="s">
        <v>45</v>
      </c>
      <c r="O352" s="43"/>
      <c r="P352" s="212">
        <f t="shared" si="181"/>
        <v>0</v>
      </c>
      <c r="Q352" s="212">
        <v>0</v>
      </c>
      <c r="R352" s="212">
        <f t="shared" si="182"/>
        <v>0</v>
      </c>
      <c r="S352" s="212">
        <v>0</v>
      </c>
      <c r="T352" s="213">
        <f t="shared" si="183"/>
        <v>0</v>
      </c>
      <c r="AR352" s="25" t="s">
        <v>327</v>
      </c>
      <c r="AT352" s="25" t="s">
        <v>311</v>
      </c>
      <c r="AU352" s="25" t="s">
        <v>84</v>
      </c>
      <c r="AY352" s="25" t="s">
        <v>308</v>
      </c>
      <c r="BE352" s="214">
        <f t="shared" si="184"/>
        <v>0</v>
      </c>
      <c r="BF352" s="214">
        <f t="shared" si="185"/>
        <v>0</v>
      </c>
      <c r="BG352" s="214">
        <f t="shared" si="186"/>
        <v>0</v>
      </c>
      <c r="BH352" s="214">
        <f t="shared" si="187"/>
        <v>0</v>
      </c>
      <c r="BI352" s="214">
        <f t="shared" si="188"/>
        <v>0</v>
      </c>
      <c r="BJ352" s="25" t="s">
        <v>82</v>
      </c>
      <c r="BK352" s="214">
        <f t="shared" si="189"/>
        <v>0</v>
      </c>
      <c r="BL352" s="25" t="s">
        <v>327</v>
      </c>
      <c r="BM352" s="25" t="s">
        <v>3051</v>
      </c>
    </row>
    <row r="353" spans="2:65" s="1" customFormat="1" ht="31.5" customHeight="1">
      <c r="B353" s="42"/>
      <c r="C353" s="203" t="s">
        <v>2393</v>
      </c>
      <c r="D353" s="203" t="s">
        <v>311</v>
      </c>
      <c r="E353" s="204" t="s">
        <v>14960</v>
      </c>
      <c r="F353" s="205" t="s">
        <v>14961</v>
      </c>
      <c r="G353" s="206" t="s">
        <v>578</v>
      </c>
      <c r="H353" s="207">
        <v>1</v>
      </c>
      <c r="I353" s="208"/>
      <c r="J353" s="209">
        <f t="shared" si="180"/>
        <v>0</v>
      </c>
      <c r="K353" s="205" t="s">
        <v>21</v>
      </c>
      <c r="L353" s="62"/>
      <c r="M353" s="210" t="s">
        <v>21</v>
      </c>
      <c r="N353" s="211" t="s">
        <v>45</v>
      </c>
      <c r="O353" s="43"/>
      <c r="P353" s="212">
        <f t="shared" si="181"/>
        <v>0</v>
      </c>
      <c r="Q353" s="212">
        <v>0</v>
      </c>
      <c r="R353" s="212">
        <f t="shared" si="182"/>
        <v>0</v>
      </c>
      <c r="S353" s="212">
        <v>0</v>
      </c>
      <c r="T353" s="213">
        <f t="shared" si="183"/>
        <v>0</v>
      </c>
      <c r="AR353" s="25" t="s">
        <v>327</v>
      </c>
      <c r="AT353" s="25" t="s">
        <v>311</v>
      </c>
      <c r="AU353" s="25" t="s">
        <v>84</v>
      </c>
      <c r="AY353" s="25" t="s">
        <v>308</v>
      </c>
      <c r="BE353" s="214">
        <f t="shared" si="184"/>
        <v>0</v>
      </c>
      <c r="BF353" s="214">
        <f t="shared" si="185"/>
        <v>0</v>
      </c>
      <c r="BG353" s="214">
        <f t="shared" si="186"/>
        <v>0</v>
      </c>
      <c r="BH353" s="214">
        <f t="shared" si="187"/>
        <v>0</v>
      </c>
      <c r="BI353" s="214">
        <f t="shared" si="188"/>
        <v>0</v>
      </c>
      <c r="BJ353" s="25" t="s">
        <v>82</v>
      </c>
      <c r="BK353" s="214">
        <f t="shared" si="189"/>
        <v>0</v>
      </c>
      <c r="BL353" s="25" t="s">
        <v>327</v>
      </c>
      <c r="BM353" s="25" t="s">
        <v>3060</v>
      </c>
    </row>
    <row r="354" spans="2:65" s="1" customFormat="1" ht="31.5" customHeight="1">
      <c r="B354" s="42"/>
      <c r="C354" s="203" t="s">
        <v>2398</v>
      </c>
      <c r="D354" s="203" t="s">
        <v>311</v>
      </c>
      <c r="E354" s="204" t="s">
        <v>14954</v>
      </c>
      <c r="F354" s="205" t="s">
        <v>14955</v>
      </c>
      <c r="G354" s="206" t="s">
        <v>578</v>
      </c>
      <c r="H354" s="207">
        <v>1</v>
      </c>
      <c r="I354" s="208"/>
      <c r="J354" s="209">
        <f t="shared" si="180"/>
        <v>0</v>
      </c>
      <c r="K354" s="205" t="s">
        <v>21</v>
      </c>
      <c r="L354" s="62"/>
      <c r="M354" s="210" t="s">
        <v>21</v>
      </c>
      <c r="N354" s="211" t="s">
        <v>45</v>
      </c>
      <c r="O354" s="43"/>
      <c r="P354" s="212">
        <f t="shared" si="181"/>
        <v>0</v>
      </c>
      <c r="Q354" s="212">
        <v>0</v>
      </c>
      <c r="R354" s="212">
        <f t="shared" si="182"/>
        <v>0</v>
      </c>
      <c r="S354" s="212">
        <v>0</v>
      </c>
      <c r="T354" s="213">
        <f t="shared" si="183"/>
        <v>0</v>
      </c>
      <c r="AR354" s="25" t="s">
        <v>327</v>
      </c>
      <c r="AT354" s="25" t="s">
        <v>311</v>
      </c>
      <c r="AU354" s="25" t="s">
        <v>84</v>
      </c>
      <c r="AY354" s="25" t="s">
        <v>308</v>
      </c>
      <c r="BE354" s="214">
        <f t="shared" si="184"/>
        <v>0</v>
      </c>
      <c r="BF354" s="214">
        <f t="shared" si="185"/>
        <v>0</v>
      </c>
      <c r="BG354" s="214">
        <f t="shared" si="186"/>
        <v>0</v>
      </c>
      <c r="BH354" s="214">
        <f t="shared" si="187"/>
        <v>0</v>
      </c>
      <c r="BI354" s="214">
        <f t="shared" si="188"/>
        <v>0</v>
      </c>
      <c r="BJ354" s="25" t="s">
        <v>82</v>
      </c>
      <c r="BK354" s="214">
        <f t="shared" si="189"/>
        <v>0</v>
      </c>
      <c r="BL354" s="25" t="s">
        <v>327</v>
      </c>
      <c r="BM354" s="25" t="s">
        <v>3069</v>
      </c>
    </row>
    <row r="355" spans="2:65" s="1" customFormat="1" ht="31.5" customHeight="1">
      <c r="B355" s="42"/>
      <c r="C355" s="203" t="s">
        <v>2402</v>
      </c>
      <c r="D355" s="203" t="s">
        <v>311</v>
      </c>
      <c r="E355" s="204" t="s">
        <v>15009</v>
      </c>
      <c r="F355" s="205" t="s">
        <v>15010</v>
      </c>
      <c r="G355" s="206" t="s">
        <v>578</v>
      </c>
      <c r="H355" s="207">
        <v>1</v>
      </c>
      <c r="I355" s="208"/>
      <c r="J355" s="209">
        <f t="shared" si="180"/>
        <v>0</v>
      </c>
      <c r="K355" s="205" t="s">
        <v>21</v>
      </c>
      <c r="L355" s="62"/>
      <c r="M355" s="210" t="s">
        <v>21</v>
      </c>
      <c r="N355" s="211" t="s">
        <v>45</v>
      </c>
      <c r="O355" s="43"/>
      <c r="P355" s="212">
        <f t="shared" si="181"/>
        <v>0</v>
      </c>
      <c r="Q355" s="212">
        <v>0</v>
      </c>
      <c r="R355" s="212">
        <f t="shared" si="182"/>
        <v>0</v>
      </c>
      <c r="S355" s="212">
        <v>0</v>
      </c>
      <c r="T355" s="213">
        <f t="shared" si="183"/>
        <v>0</v>
      </c>
      <c r="AR355" s="25" t="s">
        <v>327</v>
      </c>
      <c r="AT355" s="25" t="s">
        <v>311</v>
      </c>
      <c r="AU355" s="25" t="s">
        <v>84</v>
      </c>
      <c r="AY355" s="25" t="s">
        <v>308</v>
      </c>
      <c r="BE355" s="214">
        <f t="shared" si="184"/>
        <v>0</v>
      </c>
      <c r="BF355" s="214">
        <f t="shared" si="185"/>
        <v>0</v>
      </c>
      <c r="BG355" s="214">
        <f t="shared" si="186"/>
        <v>0</v>
      </c>
      <c r="BH355" s="214">
        <f t="shared" si="187"/>
        <v>0</v>
      </c>
      <c r="BI355" s="214">
        <f t="shared" si="188"/>
        <v>0</v>
      </c>
      <c r="BJ355" s="25" t="s">
        <v>82</v>
      </c>
      <c r="BK355" s="214">
        <f t="shared" si="189"/>
        <v>0</v>
      </c>
      <c r="BL355" s="25" t="s">
        <v>327</v>
      </c>
      <c r="BM355" s="25" t="s">
        <v>3077</v>
      </c>
    </row>
    <row r="356" spans="2:65" s="1" customFormat="1" ht="31.5" customHeight="1">
      <c r="B356" s="42"/>
      <c r="C356" s="203" t="s">
        <v>2408</v>
      </c>
      <c r="D356" s="203" t="s">
        <v>311</v>
      </c>
      <c r="E356" s="204" t="s">
        <v>15011</v>
      </c>
      <c r="F356" s="205" t="s">
        <v>15012</v>
      </c>
      <c r="G356" s="206" t="s">
        <v>578</v>
      </c>
      <c r="H356" s="207">
        <v>1</v>
      </c>
      <c r="I356" s="208"/>
      <c r="J356" s="209">
        <f t="shared" si="180"/>
        <v>0</v>
      </c>
      <c r="K356" s="205" t="s">
        <v>21</v>
      </c>
      <c r="L356" s="62"/>
      <c r="M356" s="210" t="s">
        <v>21</v>
      </c>
      <c r="N356" s="211" t="s">
        <v>45</v>
      </c>
      <c r="O356" s="43"/>
      <c r="P356" s="212">
        <f t="shared" si="181"/>
        <v>0</v>
      </c>
      <c r="Q356" s="212">
        <v>0</v>
      </c>
      <c r="R356" s="212">
        <f t="shared" si="182"/>
        <v>0</v>
      </c>
      <c r="S356" s="212">
        <v>0</v>
      </c>
      <c r="T356" s="213">
        <f t="shared" si="183"/>
        <v>0</v>
      </c>
      <c r="AR356" s="25" t="s">
        <v>327</v>
      </c>
      <c r="AT356" s="25" t="s">
        <v>311</v>
      </c>
      <c r="AU356" s="25" t="s">
        <v>84</v>
      </c>
      <c r="AY356" s="25" t="s">
        <v>308</v>
      </c>
      <c r="BE356" s="214">
        <f t="shared" si="184"/>
        <v>0</v>
      </c>
      <c r="BF356" s="214">
        <f t="shared" si="185"/>
        <v>0</v>
      </c>
      <c r="BG356" s="214">
        <f t="shared" si="186"/>
        <v>0</v>
      </c>
      <c r="BH356" s="214">
        <f t="shared" si="187"/>
        <v>0</v>
      </c>
      <c r="BI356" s="214">
        <f t="shared" si="188"/>
        <v>0</v>
      </c>
      <c r="BJ356" s="25" t="s">
        <v>82</v>
      </c>
      <c r="BK356" s="214">
        <f t="shared" si="189"/>
        <v>0</v>
      </c>
      <c r="BL356" s="25" t="s">
        <v>327</v>
      </c>
      <c r="BM356" s="25" t="s">
        <v>3084</v>
      </c>
    </row>
    <row r="357" spans="2:65" s="11" customFormat="1" ht="29.85" customHeight="1">
      <c r="B357" s="186"/>
      <c r="C357" s="187"/>
      <c r="D357" s="200" t="s">
        <v>73</v>
      </c>
      <c r="E357" s="201" t="s">
        <v>10621</v>
      </c>
      <c r="F357" s="201" t="s">
        <v>15033</v>
      </c>
      <c r="G357" s="187"/>
      <c r="H357" s="187"/>
      <c r="I357" s="190"/>
      <c r="J357" s="202">
        <f>BK357</f>
        <v>0</v>
      </c>
      <c r="K357" s="187"/>
      <c r="L357" s="192"/>
      <c r="M357" s="193"/>
      <c r="N357" s="194"/>
      <c r="O357" s="194"/>
      <c r="P357" s="195">
        <f>SUM(P358:P363)</f>
        <v>0</v>
      </c>
      <c r="Q357" s="194"/>
      <c r="R357" s="195">
        <f>SUM(R358:R363)</f>
        <v>0</v>
      </c>
      <c r="S357" s="194"/>
      <c r="T357" s="196">
        <f>SUM(T358:T363)</f>
        <v>0</v>
      </c>
      <c r="AR357" s="197" t="s">
        <v>82</v>
      </c>
      <c r="AT357" s="198" t="s">
        <v>73</v>
      </c>
      <c r="AU357" s="198" t="s">
        <v>82</v>
      </c>
      <c r="AY357" s="197" t="s">
        <v>308</v>
      </c>
      <c r="BK357" s="199">
        <f>SUM(BK358:BK363)</f>
        <v>0</v>
      </c>
    </row>
    <row r="358" spans="2:65" s="1" customFormat="1" ht="22.5" customHeight="1">
      <c r="B358" s="42"/>
      <c r="C358" s="203" t="s">
        <v>2413</v>
      </c>
      <c r="D358" s="203" t="s">
        <v>311</v>
      </c>
      <c r="E358" s="204" t="s">
        <v>15005</v>
      </c>
      <c r="F358" s="205" t="s">
        <v>15006</v>
      </c>
      <c r="G358" s="206" t="s">
        <v>578</v>
      </c>
      <c r="H358" s="207">
        <v>1</v>
      </c>
      <c r="I358" s="208"/>
      <c r="J358" s="209">
        <f t="shared" ref="J358:J363" si="190">ROUND(I358*H358,2)</f>
        <v>0</v>
      </c>
      <c r="K358" s="205" t="s">
        <v>21</v>
      </c>
      <c r="L358" s="62"/>
      <c r="M358" s="210" t="s">
        <v>21</v>
      </c>
      <c r="N358" s="211" t="s">
        <v>45</v>
      </c>
      <c r="O358" s="43"/>
      <c r="P358" s="212">
        <f t="shared" ref="P358:P363" si="191">O358*H358</f>
        <v>0</v>
      </c>
      <c r="Q358" s="212">
        <v>0</v>
      </c>
      <c r="R358" s="212">
        <f t="shared" ref="R358:R363" si="192">Q358*H358</f>
        <v>0</v>
      </c>
      <c r="S358" s="212">
        <v>0</v>
      </c>
      <c r="T358" s="213">
        <f t="shared" ref="T358:T363" si="193">S358*H358</f>
        <v>0</v>
      </c>
      <c r="AR358" s="25" t="s">
        <v>327</v>
      </c>
      <c r="AT358" s="25" t="s">
        <v>311</v>
      </c>
      <c r="AU358" s="25" t="s">
        <v>84</v>
      </c>
      <c r="AY358" s="25" t="s">
        <v>308</v>
      </c>
      <c r="BE358" s="214">
        <f t="shared" ref="BE358:BE363" si="194">IF(N358="základní",J358,0)</f>
        <v>0</v>
      </c>
      <c r="BF358" s="214">
        <f t="shared" ref="BF358:BF363" si="195">IF(N358="snížená",J358,0)</f>
        <v>0</v>
      </c>
      <c r="BG358" s="214">
        <f t="shared" ref="BG358:BG363" si="196">IF(N358="zákl. přenesená",J358,0)</f>
        <v>0</v>
      </c>
      <c r="BH358" s="214">
        <f t="shared" ref="BH358:BH363" si="197">IF(N358="sníž. přenesená",J358,0)</f>
        <v>0</v>
      </c>
      <c r="BI358" s="214">
        <f t="shared" ref="BI358:BI363" si="198">IF(N358="nulová",J358,0)</f>
        <v>0</v>
      </c>
      <c r="BJ358" s="25" t="s">
        <v>82</v>
      </c>
      <c r="BK358" s="214">
        <f t="shared" ref="BK358:BK363" si="199">ROUND(I358*H358,2)</f>
        <v>0</v>
      </c>
      <c r="BL358" s="25" t="s">
        <v>327</v>
      </c>
      <c r="BM358" s="25" t="s">
        <v>3088</v>
      </c>
    </row>
    <row r="359" spans="2:65" s="1" customFormat="1" ht="22.5" customHeight="1">
      <c r="B359" s="42"/>
      <c r="C359" s="203" t="s">
        <v>2419</v>
      </c>
      <c r="D359" s="203" t="s">
        <v>311</v>
      </c>
      <c r="E359" s="204" t="s">
        <v>15007</v>
      </c>
      <c r="F359" s="205" t="s">
        <v>15008</v>
      </c>
      <c r="G359" s="206" t="s">
        <v>578</v>
      </c>
      <c r="H359" s="207">
        <v>1</v>
      </c>
      <c r="I359" s="208"/>
      <c r="J359" s="209">
        <f t="shared" si="190"/>
        <v>0</v>
      </c>
      <c r="K359" s="205" t="s">
        <v>21</v>
      </c>
      <c r="L359" s="62"/>
      <c r="M359" s="210" t="s">
        <v>21</v>
      </c>
      <c r="N359" s="211" t="s">
        <v>45</v>
      </c>
      <c r="O359" s="43"/>
      <c r="P359" s="212">
        <f t="shared" si="191"/>
        <v>0</v>
      </c>
      <c r="Q359" s="212">
        <v>0</v>
      </c>
      <c r="R359" s="212">
        <f t="shared" si="192"/>
        <v>0</v>
      </c>
      <c r="S359" s="212">
        <v>0</v>
      </c>
      <c r="T359" s="213">
        <f t="shared" si="193"/>
        <v>0</v>
      </c>
      <c r="AR359" s="25" t="s">
        <v>327</v>
      </c>
      <c r="AT359" s="25" t="s">
        <v>311</v>
      </c>
      <c r="AU359" s="25" t="s">
        <v>84</v>
      </c>
      <c r="AY359" s="25" t="s">
        <v>308</v>
      </c>
      <c r="BE359" s="214">
        <f t="shared" si="194"/>
        <v>0</v>
      </c>
      <c r="BF359" s="214">
        <f t="shared" si="195"/>
        <v>0</v>
      </c>
      <c r="BG359" s="214">
        <f t="shared" si="196"/>
        <v>0</v>
      </c>
      <c r="BH359" s="214">
        <f t="shared" si="197"/>
        <v>0</v>
      </c>
      <c r="BI359" s="214">
        <f t="shared" si="198"/>
        <v>0</v>
      </c>
      <c r="BJ359" s="25" t="s">
        <v>82</v>
      </c>
      <c r="BK359" s="214">
        <f t="shared" si="199"/>
        <v>0</v>
      </c>
      <c r="BL359" s="25" t="s">
        <v>327</v>
      </c>
      <c r="BM359" s="25" t="s">
        <v>3095</v>
      </c>
    </row>
    <row r="360" spans="2:65" s="1" customFormat="1" ht="31.5" customHeight="1">
      <c r="B360" s="42"/>
      <c r="C360" s="203" t="s">
        <v>2422</v>
      </c>
      <c r="D360" s="203" t="s">
        <v>311</v>
      </c>
      <c r="E360" s="204" t="s">
        <v>14960</v>
      </c>
      <c r="F360" s="205" t="s">
        <v>14961</v>
      </c>
      <c r="G360" s="206" t="s">
        <v>578</v>
      </c>
      <c r="H360" s="207">
        <v>1</v>
      </c>
      <c r="I360" s="208"/>
      <c r="J360" s="209">
        <f t="shared" si="190"/>
        <v>0</v>
      </c>
      <c r="K360" s="205" t="s">
        <v>21</v>
      </c>
      <c r="L360" s="62"/>
      <c r="M360" s="210" t="s">
        <v>21</v>
      </c>
      <c r="N360" s="211" t="s">
        <v>45</v>
      </c>
      <c r="O360" s="43"/>
      <c r="P360" s="212">
        <f t="shared" si="191"/>
        <v>0</v>
      </c>
      <c r="Q360" s="212">
        <v>0</v>
      </c>
      <c r="R360" s="212">
        <f t="shared" si="192"/>
        <v>0</v>
      </c>
      <c r="S360" s="212">
        <v>0</v>
      </c>
      <c r="T360" s="213">
        <f t="shared" si="193"/>
        <v>0</v>
      </c>
      <c r="AR360" s="25" t="s">
        <v>327</v>
      </c>
      <c r="AT360" s="25" t="s">
        <v>311</v>
      </c>
      <c r="AU360" s="25" t="s">
        <v>84</v>
      </c>
      <c r="AY360" s="25" t="s">
        <v>308</v>
      </c>
      <c r="BE360" s="214">
        <f t="shared" si="194"/>
        <v>0</v>
      </c>
      <c r="BF360" s="214">
        <f t="shared" si="195"/>
        <v>0</v>
      </c>
      <c r="BG360" s="214">
        <f t="shared" si="196"/>
        <v>0</v>
      </c>
      <c r="BH360" s="214">
        <f t="shared" si="197"/>
        <v>0</v>
      </c>
      <c r="BI360" s="214">
        <f t="shared" si="198"/>
        <v>0</v>
      </c>
      <c r="BJ360" s="25" t="s">
        <v>82</v>
      </c>
      <c r="BK360" s="214">
        <f t="shared" si="199"/>
        <v>0</v>
      </c>
      <c r="BL360" s="25" t="s">
        <v>327</v>
      </c>
      <c r="BM360" s="25" t="s">
        <v>3107</v>
      </c>
    </row>
    <row r="361" spans="2:65" s="1" customFormat="1" ht="31.5" customHeight="1">
      <c r="B361" s="42"/>
      <c r="C361" s="203" t="s">
        <v>2425</v>
      </c>
      <c r="D361" s="203" t="s">
        <v>311</v>
      </c>
      <c r="E361" s="204" t="s">
        <v>14954</v>
      </c>
      <c r="F361" s="205" t="s">
        <v>14955</v>
      </c>
      <c r="G361" s="206" t="s">
        <v>578</v>
      </c>
      <c r="H361" s="207">
        <v>1</v>
      </c>
      <c r="I361" s="208"/>
      <c r="J361" s="209">
        <f t="shared" si="190"/>
        <v>0</v>
      </c>
      <c r="K361" s="205" t="s">
        <v>21</v>
      </c>
      <c r="L361" s="62"/>
      <c r="M361" s="210" t="s">
        <v>21</v>
      </c>
      <c r="N361" s="211" t="s">
        <v>45</v>
      </c>
      <c r="O361" s="43"/>
      <c r="P361" s="212">
        <f t="shared" si="191"/>
        <v>0</v>
      </c>
      <c r="Q361" s="212">
        <v>0</v>
      </c>
      <c r="R361" s="212">
        <f t="shared" si="192"/>
        <v>0</v>
      </c>
      <c r="S361" s="212">
        <v>0</v>
      </c>
      <c r="T361" s="213">
        <f t="shared" si="193"/>
        <v>0</v>
      </c>
      <c r="AR361" s="25" t="s">
        <v>327</v>
      </c>
      <c r="AT361" s="25" t="s">
        <v>311</v>
      </c>
      <c r="AU361" s="25" t="s">
        <v>84</v>
      </c>
      <c r="AY361" s="25" t="s">
        <v>308</v>
      </c>
      <c r="BE361" s="214">
        <f t="shared" si="194"/>
        <v>0</v>
      </c>
      <c r="BF361" s="214">
        <f t="shared" si="195"/>
        <v>0</v>
      </c>
      <c r="BG361" s="214">
        <f t="shared" si="196"/>
        <v>0</v>
      </c>
      <c r="BH361" s="214">
        <f t="shared" si="197"/>
        <v>0</v>
      </c>
      <c r="BI361" s="214">
        <f t="shared" si="198"/>
        <v>0</v>
      </c>
      <c r="BJ361" s="25" t="s">
        <v>82</v>
      </c>
      <c r="BK361" s="214">
        <f t="shared" si="199"/>
        <v>0</v>
      </c>
      <c r="BL361" s="25" t="s">
        <v>327</v>
      </c>
      <c r="BM361" s="25" t="s">
        <v>3119</v>
      </c>
    </row>
    <row r="362" spans="2:65" s="1" customFormat="1" ht="31.5" customHeight="1">
      <c r="B362" s="42"/>
      <c r="C362" s="203" t="s">
        <v>2429</v>
      </c>
      <c r="D362" s="203" t="s">
        <v>311</v>
      </c>
      <c r="E362" s="204" t="s">
        <v>15009</v>
      </c>
      <c r="F362" s="205" t="s">
        <v>15010</v>
      </c>
      <c r="G362" s="206" t="s">
        <v>578</v>
      </c>
      <c r="H362" s="207">
        <v>1</v>
      </c>
      <c r="I362" s="208"/>
      <c r="J362" s="209">
        <f t="shared" si="190"/>
        <v>0</v>
      </c>
      <c r="K362" s="205" t="s">
        <v>21</v>
      </c>
      <c r="L362" s="62"/>
      <c r="M362" s="210" t="s">
        <v>21</v>
      </c>
      <c r="N362" s="211" t="s">
        <v>45</v>
      </c>
      <c r="O362" s="43"/>
      <c r="P362" s="212">
        <f t="shared" si="191"/>
        <v>0</v>
      </c>
      <c r="Q362" s="212">
        <v>0</v>
      </c>
      <c r="R362" s="212">
        <f t="shared" si="192"/>
        <v>0</v>
      </c>
      <c r="S362" s="212">
        <v>0</v>
      </c>
      <c r="T362" s="213">
        <f t="shared" si="193"/>
        <v>0</v>
      </c>
      <c r="AR362" s="25" t="s">
        <v>327</v>
      </c>
      <c r="AT362" s="25" t="s">
        <v>311</v>
      </c>
      <c r="AU362" s="25" t="s">
        <v>84</v>
      </c>
      <c r="AY362" s="25" t="s">
        <v>308</v>
      </c>
      <c r="BE362" s="214">
        <f t="shared" si="194"/>
        <v>0</v>
      </c>
      <c r="BF362" s="214">
        <f t="shared" si="195"/>
        <v>0</v>
      </c>
      <c r="BG362" s="214">
        <f t="shared" si="196"/>
        <v>0</v>
      </c>
      <c r="BH362" s="214">
        <f t="shared" si="197"/>
        <v>0</v>
      </c>
      <c r="BI362" s="214">
        <f t="shared" si="198"/>
        <v>0</v>
      </c>
      <c r="BJ362" s="25" t="s">
        <v>82</v>
      </c>
      <c r="BK362" s="214">
        <f t="shared" si="199"/>
        <v>0</v>
      </c>
      <c r="BL362" s="25" t="s">
        <v>327</v>
      </c>
      <c r="BM362" s="25" t="s">
        <v>3129</v>
      </c>
    </row>
    <row r="363" spans="2:65" s="1" customFormat="1" ht="31.5" customHeight="1">
      <c r="B363" s="42"/>
      <c r="C363" s="203" t="s">
        <v>2432</v>
      </c>
      <c r="D363" s="203" t="s">
        <v>311</v>
      </c>
      <c r="E363" s="204" t="s">
        <v>15011</v>
      </c>
      <c r="F363" s="205" t="s">
        <v>15012</v>
      </c>
      <c r="G363" s="206" t="s">
        <v>578</v>
      </c>
      <c r="H363" s="207">
        <v>1</v>
      </c>
      <c r="I363" s="208"/>
      <c r="J363" s="209">
        <f t="shared" si="190"/>
        <v>0</v>
      </c>
      <c r="K363" s="205" t="s">
        <v>21</v>
      </c>
      <c r="L363" s="62"/>
      <c r="M363" s="210" t="s">
        <v>21</v>
      </c>
      <c r="N363" s="211" t="s">
        <v>45</v>
      </c>
      <c r="O363" s="43"/>
      <c r="P363" s="212">
        <f t="shared" si="191"/>
        <v>0</v>
      </c>
      <c r="Q363" s="212">
        <v>0</v>
      </c>
      <c r="R363" s="212">
        <f t="shared" si="192"/>
        <v>0</v>
      </c>
      <c r="S363" s="212">
        <v>0</v>
      </c>
      <c r="T363" s="213">
        <f t="shared" si="193"/>
        <v>0</v>
      </c>
      <c r="AR363" s="25" t="s">
        <v>327</v>
      </c>
      <c r="AT363" s="25" t="s">
        <v>311</v>
      </c>
      <c r="AU363" s="25" t="s">
        <v>84</v>
      </c>
      <c r="AY363" s="25" t="s">
        <v>308</v>
      </c>
      <c r="BE363" s="214">
        <f t="shared" si="194"/>
        <v>0</v>
      </c>
      <c r="BF363" s="214">
        <f t="shared" si="195"/>
        <v>0</v>
      </c>
      <c r="BG363" s="214">
        <f t="shared" si="196"/>
        <v>0</v>
      </c>
      <c r="BH363" s="214">
        <f t="shared" si="197"/>
        <v>0</v>
      </c>
      <c r="BI363" s="214">
        <f t="shared" si="198"/>
        <v>0</v>
      </c>
      <c r="BJ363" s="25" t="s">
        <v>82</v>
      </c>
      <c r="BK363" s="214">
        <f t="shared" si="199"/>
        <v>0</v>
      </c>
      <c r="BL363" s="25" t="s">
        <v>327</v>
      </c>
      <c r="BM363" s="25" t="s">
        <v>3140</v>
      </c>
    </row>
    <row r="364" spans="2:65" s="11" customFormat="1" ht="29.85" customHeight="1">
      <c r="B364" s="186"/>
      <c r="C364" s="187"/>
      <c r="D364" s="200" t="s">
        <v>73</v>
      </c>
      <c r="E364" s="201" t="s">
        <v>10892</v>
      </c>
      <c r="F364" s="201" t="s">
        <v>15034</v>
      </c>
      <c r="G364" s="187"/>
      <c r="H364" s="187"/>
      <c r="I364" s="190"/>
      <c r="J364" s="202">
        <f>BK364</f>
        <v>0</v>
      </c>
      <c r="K364" s="187"/>
      <c r="L364" s="192"/>
      <c r="M364" s="193"/>
      <c r="N364" s="194"/>
      <c r="O364" s="194"/>
      <c r="P364" s="195">
        <f>SUM(P365:P371)</f>
        <v>0</v>
      </c>
      <c r="Q364" s="194"/>
      <c r="R364" s="195">
        <f>SUM(R365:R371)</f>
        <v>0</v>
      </c>
      <c r="S364" s="194"/>
      <c r="T364" s="196">
        <f>SUM(T365:T371)</f>
        <v>0</v>
      </c>
      <c r="AR364" s="197" t="s">
        <v>82</v>
      </c>
      <c r="AT364" s="198" t="s">
        <v>73</v>
      </c>
      <c r="AU364" s="198" t="s">
        <v>82</v>
      </c>
      <c r="AY364" s="197" t="s">
        <v>308</v>
      </c>
      <c r="BK364" s="199">
        <f>SUM(BK365:BK371)</f>
        <v>0</v>
      </c>
    </row>
    <row r="365" spans="2:65" s="1" customFormat="1" ht="31.5" customHeight="1">
      <c r="B365" s="42"/>
      <c r="C365" s="203" t="s">
        <v>2436</v>
      </c>
      <c r="D365" s="203" t="s">
        <v>311</v>
      </c>
      <c r="E365" s="204" t="s">
        <v>15024</v>
      </c>
      <c r="F365" s="205" t="s">
        <v>15025</v>
      </c>
      <c r="G365" s="206" t="s">
        <v>578</v>
      </c>
      <c r="H365" s="207">
        <v>3</v>
      </c>
      <c r="I365" s="208"/>
      <c r="J365" s="209">
        <f t="shared" ref="J365:J371" si="200">ROUND(I365*H365,2)</f>
        <v>0</v>
      </c>
      <c r="K365" s="205" t="s">
        <v>21</v>
      </c>
      <c r="L365" s="62"/>
      <c r="M365" s="210" t="s">
        <v>21</v>
      </c>
      <c r="N365" s="211" t="s">
        <v>45</v>
      </c>
      <c r="O365" s="43"/>
      <c r="P365" s="212">
        <f t="shared" ref="P365:P371" si="201">O365*H365</f>
        <v>0</v>
      </c>
      <c r="Q365" s="212">
        <v>0</v>
      </c>
      <c r="R365" s="212">
        <f t="shared" ref="R365:R371" si="202">Q365*H365</f>
        <v>0</v>
      </c>
      <c r="S365" s="212">
        <v>0</v>
      </c>
      <c r="T365" s="213">
        <f t="shared" ref="T365:T371" si="203">S365*H365</f>
        <v>0</v>
      </c>
      <c r="AR365" s="25" t="s">
        <v>327</v>
      </c>
      <c r="AT365" s="25" t="s">
        <v>311</v>
      </c>
      <c r="AU365" s="25" t="s">
        <v>84</v>
      </c>
      <c r="AY365" s="25" t="s">
        <v>308</v>
      </c>
      <c r="BE365" s="214">
        <f t="shared" ref="BE365:BE371" si="204">IF(N365="základní",J365,0)</f>
        <v>0</v>
      </c>
      <c r="BF365" s="214">
        <f t="shared" ref="BF365:BF371" si="205">IF(N365="snížená",J365,0)</f>
        <v>0</v>
      </c>
      <c r="BG365" s="214">
        <f t="shared" ref="BG365:BG371" si="206">IF(N365="zákl. přenesená",J365,0)</f>
        <v>0</v>
      </c>
      <c r="BH365" s="214">
        <f t="shared" ref="BH365:BH371" si="207">IF(N365="sníž. přenesená",J365,0)</f>
        <v>0</v>
      </c>
      <c r="BI365" s="214">
        <f t="shared" ref="BI365:BI371" si="208">IF(N365="nulová",J365,0)</f>
        <v>0</v>
      </c>
      <c r="BJ365" s="25" t="s">
        <v>82</v>
      </c>
      <c r="BK365" s="214">
        <f t="shared" ref="BK365:BK371" si="209">ROUND(I365*H365,2)</f>
        <v>0</v>
      </c>
      <c r="BL365" s="25" t="s">
        <v>327</v>
      </c>
      <c r="BM365" s="25" t="s">
        <v>3152</v>
      </c>
    </row>
    <row r="366" spans="2:65" s="1" customFormat="1" ht="22.5" customHeight="1">
      <c r="B366" s="42"/>
      <c r="C366" s="203" t="s">
        <v>2440</v>
      </c>
      <c r="D366" s="203" t="s">
        <v>311</v>
      </c>
      <c r="E366" s="204" t="s">
        <v>15005</v>
      </c>
      <c r="F366" s="205" t="s">
        <v>15006</v>
      </c>
      <c r="G366" s="206" t="s">
        <v>578</v>
      </c>
      <c r="H366" s="207">
        <v>3</v>
      </c>
      <c r="I366" s="208"/>
      <c r="J366" s="209">
        <f t="shared" si="200"/>
        <v>0</v>
      </c>
      <c r="K366" s="205" t="s">
        <v>21</v>
      </c>
      <c r="L366" s="62"/>
      <c r="M366" s="210" t="s">
        <v>21</v>
      </c>
      <c r="N366" s="211" t="s">
        <v>45</v>
      </c>
      <c r="O366" s="43"/>
      <c r="P366" s="212">
        <f t="shared" si="201"/>
        <v>0</v>
      </c>
      <c r="Q366" s="212">
        <v>0</v>
      </c>
      <c r="R366" s="212">
        <f t="shared" si="202"/>
        <v>0</v>
      </c>
      <c r="S366" s="212">
        <v>0</v>
      </c>
      <c r="T366" s="213">
        <f t="shared" si="203"/>
        <v>0</v>
      </c>
      <c r="AR366" s="25" t="s">
        <v>327</v>
      </c>
      <c r="AT366" s="25" t="s">
        <v>311</v>
      </c>
      <c r="AU366" s="25" t="s">
        <v>84</v>
      </c>
      <c r="AY366" s="25" t="s">
        <v>308</v>
      </c>
      <c r="BE366" s="214">
        <f t="shared" si="204"/>
        <v>0</v>
      </c>
      <c r="BF366" s="214">
        <f t="shared" si="205"/>
        <v>0</v>
      </c>
      <c r="BG366" s="214">
        <f t="shared" si="206"/>
        <v>0</v>
      </c>
      <c r="BH366" s="214">
        <f t="shared" si="207"/>
        <v>0</v>
      </c>
      <c r="BI366" s="214">
        <f t="shared" si="208"/>
        <v>0</v>
      </c>
      <c r="BJ366" s="25" t="s">
        <v>82</v>
      </c>
      <c r="BK366" s="214">
        <f t="shared" si="209"/>
        <v>0</v>
      </c>
      <c r="BL366" s="25" t="s">
        <v>327</v>
      </c>
      <c r="BM366" s="25" t="s">
        <v>3164</v>
      </c>
    </row>
    <row r="367" spans="2:65" s="1" customFormat="1" ht="31.5" customHeight="1">
      <c r="B367" s="42"/>
      <c r="C367" s="203" t="s">
        <v>2446</v>
      </c>
      <c r="D367" s="203" t="s">
        <v>311</v>
      </c>
      <c r="E367" s="204" t="s">
        <v>15021</v>
      </c>
      <c r="F367" s="205" t="s">
        <v>15022</v>
      </c>
      <c r="G367" s="206" t="s">
        <v>578</v>
      </c>
      <c r="H367" s="207">
        <v>1</v>
      </c>
      <c r="I367" s="208"/>
      <c r="J367" s="209">
        <f t="shared" si="200"/>
        <v>0</v>
      </c>
      <c r="K367" s="205" t="s">
        <v>21</v>
      </c>
      <c r="L367" s="62"/>
      <c r="M367" s="210" t="s">
        <v>21</v>
      </c>
      <c r="N367" s="211" t="s">
        <v>45</v>
      </c>
      <c r="O367" s="43"/>
      <c r="P367" s="212">
        <f t="shared" si="201"/>
        <v>0</v>
      </c>
      <c r="Q367" s="212">
        <v>0</v>
      </c>
      <c r="R367" s="212">
        <f t="shared" si="202"/>
        <v>0</v>
      </c>
      <c r="S367" s="212">
        <v>0</v>
      </c>
      <c r="T367" s="213">
        <f t="shared" si="203"/>
        <v>0</v>
      </c>
      <c r="AR367" s="25" t="s">
        <v>327</v>
      </c>
      <c r="AT367" s="25" t="s">
        <v>311</v>
      </c>
      <c r="AU367" s="25" t="s">
        <v>84</v>
      </c>
      <c r="AY367" s="25" t="s">
        <v>308</v>
      </c>
      <c r="BE367" s="214">
        <f t="shared" si="204"/>
        <v>0</v>
      </c>
      <c r="BF367" s="214">
        <f t="shared" si="205"/>
        <v>0</v>
      </c>
      <c r="BG367" s="214">
        <f t="shared" si="206"/>
        <v>0</v>
      </c>
      <c r="BH367" s="214">
        <f t="shared" si="207"/>
        <v>0</v>
      </c>
      <c r="BI367" s="214">
        <f t="shared" si="208"/>
        <v>0</v>
      </c>
      <c r="BJ367" s="25" t="s">
        <v>82</v>
      </c>
      <c r="BK367" s="214">
        <f t="shared" si="209"/>
        <v>0</v>
      </c>
      <c r="BL367" s="25" t="s">
        <v>327</v>
      </c>
      <c r="BM367" s="25" t="s">
        <v>3177</v>
      </c>
    </row>
    <row r="368" spans="2:65" s="1" customFormat="1" ht="22.5" customHeight="1">
      <c r="B368" s="42"/>
      <c r="C368" s="203" t="s">
        <v>2450</v>
      </c>
      <c r="D368" s="203" t="s">
        <v>311</v>
      </c>
      <c r="E368" s="204" t="s">
        <v>15016</v>
      </c>
      <c r="F368" s="205" t="s">
        <v>15017</v>
      </c>
      <c r="G368" s="206" t="s">
        <v>578</v>
      </c>
      <c r="H368" s="207">
        <v>1</v>
      </c>
      <c r="I368" s="208"/>
      <c r="J368" s="209">
        <f t="shared" si="200"/>
        <v>0</v>
      </c>
      <c r="K368" s="205" t="s">
        <v>21</v>
      </c>
      <c r="L368" s="62"/>
      <c r="M368" s="210" t="s">
        <v>21</v>
      </c>
      <c r="N368" s="211" t="s">
        <v>45</v>
      </c>
      <c r="O368" s="43"/>
      <c r="P368" s="212">
        <f t="shared" si="201"/>
        <v>0</v>
      </c>
      <c r="Q368" s="212">
        <v>0</v>
      </c>
      <c r="R368" s="212">
        <f t="shared" si="202"/>
        <v>0</v>
      </c>
      <c r="S368" s="212">
        <v>0</v>
      </c>
      <c r="T368" s="213">
        <f t="shared" si="203"/>
        <v>0</v>
      </c>
      <c r="AR368" s="25" t="s">
        <v>327</v>
      </c>
      <c r="AT368" s="25" t="s">
        <v>311</v>
      </c>
      <c r="AU368" s="25" t="s">
        <v>84</v>
      </c>
      <c r="AY368" s="25" t="s">
        <v>308</v>
      </c>
      <c r="BE368" s="214">
        <f t="shared" si="204"/>
        <v>0</v>
      </c>
      <c r="BF368" s="214">
        <f t="shared" si="205"/>
        <v>0</v>
      </c>
      <c r="BG368" s="214">
        <f t="shared" si="206"/>
        <v>0</v>
      </c>
      <c r="BH368" s="214">
        <f t="shared" si="207"/>
        <v>0</v>
      </c>
      <c r="BI368" s="214">
        <f t="shared" si="208"/>
        <v>0</v>
      </c>
      <c r="BJ368" s="25" t="s">
        <v>82</v>
      </c>
      <c r="BK368" s="214">
        <f t="shared" si="209"/>
        <v>0</v>
      </c>
      <c r="BL368" s="25" t="s">
        <v>327</v>
      </c>
      <c r="BM368" s="25" t="s">
        <v>3186</v>
      </c>
    </row>
    <row r="369" spans="2:65" s="1" customFormat="1" ht="31.5" customHeight="1">
      <c r="B369" s="42"/>
      <c r="C369" s="203" t="s">
        <v>2456</v>
      </c>
      <c r="D369" s="203" t="s">
        <v>311</v>
      </c>
      <c r="E369" s="204" t="s">
        <v>15009</v>
      </c>
      <c r="F369" s="205" t="s">
        <v>15010</v>
      </c>
      <c r="G369" s="206" t="s">
        <v>578</v>
      </c>
      <c r="H369" s="207">
        <v>1</v>
      </c>
      <c r="I369" s="208"/>
      <c r="J369" s="209">
        <f t="shared" si="200"/>
        <v>0</v>
      </c>
      <c r="K369" s="205" t="s">
        <v>21</v>
      </c>
      <c r="L369" s="62"/>
      <c r="M369" s="210" t="s">
        <v>21</v>
      </c>
      <c r="N369" s="211" t="s">
        <v>45</v>
      </c>
      <c r="O369" s="43"/>
      <c r="P369" s="212">
        <f t="shared" si="201"/>
        <v>0</v>
      </c>
      <c r="Q369" s="212">
        <v>0</v>
      </c>
      <c r="R369" s="212">
        <f t="shared" si="202"/>
        <v>0</v>
      </c>
      <c r="S369" s="212">
        <v>0</v>
      </c>
      <c r="T369" s="213">
        <f t="shared" si="203"/>
        <v>0</v>
      </c>
      <c r="AR369" s="25" t="s">
        <v>327</v>
      </c>
      <c r="AT369" s="25" t="s">
        <v>311</v>
      </c>
      <c r="AU369" s="25" t="s">
        <v>84</v>
      </c>
      <c r="AY369" s="25" t="s">
        <v>308</v>
      </c>
      <c r="BE369" s="214">
        <f t="shared" si="204"/>
        <v>0</v>
      </c>
      <c r="BF369" s="214">
        <f t="shared" si="205"/>
        <v>0</v>
      </c>
      <c r="BG369" s="214">
        <f t="shared" si="206"/>
        <v>0</v>
      </c>
      <c r="BH369" s="214">
        <f t="shared" si="207"/>
        <v>0</v>
      </c>
      <c r="BI369" s="214">
        <f t="shared" si="208"/>
        <v>0</v>
      </c>
      <c r="BJ369" s="25" t="s">
        <v>82</v>
      </c>
      <c r="BK369" s="214">
        <f t="shared" si="209"/>
        <v>0</v>
      </c>
      <c r="BL369" s="25" t="s">
        <v>327</v>
      </c>
      <c r="BM369" s="25" t="s">
        <v>3194</v>
      </c>
    </row>
    <row r="370" spans="2:65" s="1" customFormat="1" ht="31.5" customHeight="1">
      <c r="B370" s="42"/>
      <c r="C370" s="203" t="s">
        <v>2458</v>
      </c>
      <c r="D370" s="203" t="s">
        <v>311</v>
      </c>
      <c r="E370" s="204" t="s">
        <v>15011</v>
      </c>
      <c r="F370" s="205" t="s">
        <v>15012</v>
      </c>
      <c r="G370" s="206" t="s">
        <v>578</v>
      </c>
      <c r="H370" s="207">
        <v>1</v>
      </c>
      <c r="I370" s="208"/>
      <c r="J370" s="209">
        <f t="shared" si="200"/>
        <v>0</v>
      </c>
      <c r="K370" s="205" t="s">
        <v>21</v>
      </c>
      <c r="L370" s="62"/>
      <c r="M370" s="210" t="s">
        <v>21</v>
      </c>
      <c r="N370" s="211" t="s">
        <v>45</v>
      </c>
      <c r="O370" s="43"/>
      <c r="P370" s="212">
        <f t="shared" si="201"/>
        <v>0</v>
      </c>
      <c r="Q370" s="212">
        <v>0</v>
      </c>
      <c r="R370" s="212">
        <f t="shared" si="202"/>
        <v>0</v>
      </c>
      <c r="S370" s="212">
        <v>0</v>
      </c>
      <c r="T370" s="213">
        <f t="shared" si="203"/>
        <v>0</v>
      </c>
      <c r="AR370" s="25" t="s">
        <v>327</v>
      </c>
      <c r="AT370" s="25" t="s">
        <v>311</v>
      </c>
      <c r="AU370" s="25" t="s">
        <v>84</v>
      </c>
      <c r="AY370" s="25" t="s">
        <v>308</v>
      </c>
      <c r="BE370" s="214">
        <f t="shared" si="204"/>
        <v>0</v>
      </c>
      <c r="BF370" s="214">
        <f t="shared" si="205"/>
        <v>0</v>
      </c>
      <c r="BG370" s="214">
        <f t="shared" si="206"/>
        <v>0</v>
      </c>
      <c r="BH370" s="214">
        <f t="shared" si="207"/>
        <v>0</v>
      </c>
      <c r="BI370" s="214">
        <f t="shared" si="208"/>
        <v>0</v>
      </c>
      <c r="BJ370" s="25" t="s">
        <v>82</v>
      </c>
      <c r="BK370" s="214">
        <f t="shared" si="209"/>
        <v>0</v>
      </c>
      <c r="BL370" s="25" t="s">
        <v>327</v>
      </c>
      <c r="BM370" s="25" t="s">
        <v>3202</v>
      </c>
    </row>
    <row r="371" spans="2:65" s="1" customFormat="1" ht="22.5" customHeight="1">
      <c r="B371" s="42"/>
      <c r="C371" s="203" t="s">
        <v>2464</v>
      </c>
      <c r="D371" s="203" t="s">
        <v>311</v>
      </c>
      <c r="E371" s="204" t="s">
        <v>15035</v>
      </c>
      <c r="F371" s="205" t="s">
        <v>15036</v>
      </c>
      <c r="G371" s="206" t="s">
        <v>578</v>
      </c>
      <c r="H371" s="207">
        <v>1</v>
      </c>
      <c r="I371" s="208"/>
      <c r="J371" s="209">
        <f t="shared" si="200"/>
        <v>0</v>
      </c>
      <c r="K371" s="205" t="s">
        <v>21</v>
      </c>
      <c r="L371" s="62"/>
      <c r="M371" s="210" t="s">
        <v>21</v>
      </c>
      <c r="N371" s="211" t="s">
        <v>45</v>
      </c>
      <c r="O371" s="43"/>
      <c r="P371" s="212">
        <f t="shared" si="201"/>
        <v>0</v>
      </c>
      <c r="Q371" s="212">
        <v>0</v>
      </c>
      <c r="R371" s="212">
        <f t="shared" si="202"/>
        <v>0</v>
      </c>
      <c r="S371" s="212">
        <v>0</v>
      </c>
      <c r="T371" s="213">
        <f t="shared" si="203"/>
        <v>0</v>
      </c>
      <c r="AR371" s="25" t="s">
        <v>327</v>
      </c>
      <c r="AT371" s="25" t="s">
        <v>311</v>
      </c>
      <c r="AU371" s="25" t="s">
        <v>84</v>
      </c>
      <c r="AY371" s="25" t="s">
        <v>308</v>
      </c>
      <c r="BE371" s="214">
        <f t="shared" si="204"/>
        <v>0</v>
      </c>
      <c r="BF371" s="214">
        <f t="shared" si="205"/>
        <v>0</v>
      </c>
      <c r="BG371" s="214">
        <f t="shared" si="206"/>
        <v>0</v>
      </c>
      <c r="BH371" s="214">
        <f t="shared" si="207"/>
        <v>0</v>
      </c>
      <c r="BI371" s="214">
        <f t="shared" si="208"/>
        <v>0</v>
      </c>
      <c r="BJ371" s="25" t="s">
        <v>82</v>
      </c>
      <c r="BK371" s="214">
        <f t="shared" si="209"/>
        <v>0</v>
      </c>
      <c r="BL371" s="25" t="s">
        <v>327</v>
      </c>
      <c r="BM371" s="25" t="s">
        <v>3210</v>
      </c>
    </row>
    <row r="372" spans="2:65" s="11" customFormat="1" ht="29.85" customHeight="1">
      <c r="B372" s="186"/>
      <c r="C372" s="187"/>
      <c r="D372" s="200" t="s">
        <v>73</v>
      </c>
      <c r="E372" s="201" t="s">
        <v>10980</v>
      </c>
      <c r="F372" s="201" t="s">
        <v>15037</v>
      </c>
      <c r="G372" s="187"/>
      <c r="H372" s="187"/>
      <c r="I372" s="190"/>
      <c r="J372" s="202">
        <f>BK372</f>
        <v>0</v>
      </c>
      <c r="K372" s="187"/>
      <c r="L372" s="192"/>
      <c r="M372" s="193"/>
      <c r="N372" s="194"/>
      <c r="O372" s="194"/>
      <c r="P372" s="195">
        <f>SUM(P373:P380)</f>
        <v>0</v>
      </c>
      <c r="Q372" s="194"/>
      <c r="R372" s="195">
        <f>SUM(R373:R380)</f>
        <v>0</v>
      </c>
      <c r="S372" s="194"/>
      <c r="T372" s="196">
        <f>SUM(T373:T380)</f>
        <v>0</v>
      </c>
      <c r="AR372" s="197" t="s">
        <v>82</v>
      </c>
      <c r="AT372" s="198" t="s">
        <v>73</v>
      </c>
      <c r="AU372" s="198" t="s">
        <v>82</v>
      </c>
      <c r="AY372" s="197" t="s">
        <v>308</v>
      </c>
      <c r="BK372" s="199">
        <f>SUM(BK373:BK380)</f>
        <v>0</v>
      </c>
    </row>
    <row r="373" spans="2:65" s="1" customFormat="1" ht="31.5" customHeight="1">
      <c r="B373" s="42"/>
      <c r="C373" s="203" t="s">
        <v>2469</v>
      </c>
      <c r="D373" s="203" t="s">
        <v>311</v>
      </c>
      <c r="E373" s="204" t="s">
        <v>15038</v>
      </c>
      <c r="F373" s="205" t="s">
        <v>15039</v>
      </c>
      <c r="G373" s="206" t="s">
        <v>578</v>
      </c>
      <c r="H373" s="207">
        <v>1</v>
      </c>
      <c r="I373" s="208"/>
      <c r="J373" s="209">
        <f t="shared" ref="J373:J380" si="210">ROUND(I373*H373,2)</f>
        <v>0</v>
      </c>
      <c r="K373" s="205" t="s">
        <v>21</v>
      </c>
      <c r="L373" s="62"/>
      <c r="M373" s="210" t="s">
        <v>21</v>
      </c>
      <c r="N373" s="211" t="s">
        <v>45</v>
      </c>
      <c r="O373" s="43"/>
      <c r="P373" s="212">
        <f t="shared" ref="P373:P380" si="211">O373*H373</f>
        <v>0</v>
      </c>
      <c r="Q373" s="212">
        <v>0</v>
      </c>
      <c r="R373" s="212">
        <f t="shared" ref="R373:R380" si="212">Q373*H373</f>
        <v>0</v>
      </c>
      <c r="S373" s="212">
        <v>0</v>
      </c>
      <c r="T373" s="213">
        <f t="shared" ref="T373:T380" si="213">S373*H373</f>
        <v>0</v>
      </c>
      <c r="AR373" s="25" t="s">
        <v>327</v>
      </c>
      <c r="AT373" s="25" t="s">
        <v>311</v>
      </c>
      <c r="AU373" s="25" t="s">
        <v>84</v>
      </c>
      <c r="AY373" s="25" t="s">
        <v>308</v>
      </c>
      <c r="BE373" s="214">
        <f t="shared" ref="BE373:BE380" si="214">IF(N373="základní",J373,0)</f>
        <v>0</v>
      </c>
      <c r="BF373" s="214">
        <f t="shared" ref="BF373:BF380" si="215">IF(N373="snížená",J373,0)</f>
        <v>0</v>
      </c>
      <c r="BG373" s="214">
        <f t="shared" ref="BG373:BG380" si="216">IF(N373="zákl. přenesená",J373,0)</f>
        <v>0</v>
      </c>
      <c r="BH373" s="214">
        <f t="shared" ref="BH373:BH380" si="217">IF(N373="sníž. přenesená",J373,0)</f>
        <v>0</v>
      </c>
      <c r="BI373" s="214">
        <f t="shared" ref="BI373:BI380" si="218">IF(N373="nulová",J373,0)</f>
        <v>0</v>
      </c>
      <c r="BJ373" s="25" t="s">
        <v>82</v>
      </c>
      <c r="BK373" s="214">
        <f t="shared" ref="BK373:BK380" si="219">ROUND(I373*H373,2)</f>
        <v>0</v>
      </c>
      <c r="BL373" s="25" t="s">
        <v>327</v>
      </c>
      <c r="BM373" s="25" t="s">
        <v>3218</v>
      </c>
    </row>
    <row r="374" spans="2:65" s="1" customFormat="1" ht="31.5" customHeight="1">
      <c r="B374" s="42"/>
      <c r="C374" s="203" t="s">
        <v>2473</v>
      </c>
      <c r="D374" s="203" t="s">
        <v>311</v>
      </c>
      <c r="E374" s="204" t="s">
        <v>14954</v>
      </c>
      <c r="F374" s="205" t="s">
        <v>14955</v>
      </c>
      <c r="G374" s="206" t="s">
        <v>578</v>
      </c>
      <c r="H374" s="207">
        <v>1</v>
      </c>
      <c r="I374" s="208"/>
      <c r="J374" s="209">
        <f t="shared" si="210"/>
        <v>0</v>
      </c>
      <c r="K374" s="205" t="s">
        <v>21</v>
      </c>
      <c r="L374" s="62"/>
      <c r="M374" s="210" t="s">
        <v>21</v>
      </c>
      <c r="N374" s="211" t="s">
        <v>45</v>
      </c>
      <c r="O374" s="43"/>
      <c r="P374" s="212">
        <f t="shared" si="211"/>
        <v>0</v>
      </c>
      <c r="Q374" s="212">
        <v>0</v>
      </c>
      <c r="R374" s="212">
        <f t="shared" si="212"/>
        <v>0</v>
      </c>
      <c r="S374" s="212">
        <v>0</v>
      </c>
      <c r="T374" s="213">
        <f t="shared" si="213"/>
        <v>0</v>
      </c>
      <c r="AR374" s="25" t="s">
        <v>327</v>
      </c>
      <c r="AT374" s="25" t="s">
        <v>311</v>
      </c>
      <c r="AU374" s="25" t="s">
        <v>84</v>
      </c>
      <c r="AY374" s="25" t="s">
        <v>308</v>
      </c>
      <c r="BE374" s="214">
        <f t="shared" si="214"/>
        <v>0</v>
      </c>
      <c r="BF374" s="214">
        <f t="shared" si="215"/>
        <v>0</v>
      </c>
      <c r="BG374" s="214">
        <f t="shared" si="216"/>
        <v>0</v>
      </c>
      <c r="BH374" s="214">
        <f t="shared" si="217"/>
        <v>0</v>
      </c>
      <c r="BI374" s="214">
        <f t="shared" si="218"/>
        <v>0</v>
      </c>
      <c r="BJ374" s="25" t="s">
        <v>82</v>
      </c>
      <c r="BK374" s="214">
        <f t="shared" si="219"/>
        <v>0</v>
      </c>
      <c r="BL374" s="25" t="s">
        <v>327</v>
      </c>
      <c r="BM374" s="25" t="s">
        <v>3226</v>
      </c>
    </row>
    <row r="375" spans="2:65" s="1" customFormat="1" ht="22.5" customHeight="1">
      <c r="B375" s="42"/>
      <c r="C375" s="203" t="s">
        <v>2478</v>
      </c>
      <c r="D375" s="203" t="s">
        <v>311</v>
      </c>
      <c r="E375" s="204" t="s">
        <v>15005</v>
      </c>
      <c r="F375" s="205" t="s">
        <v>15006</v>
      </c>
      <c r="G375" s="206" t="s">
        <v>578</v>
      </c>
      <c r="H375" s="207">
        <v>2</v>
      </c>
      <c r="I375" s="208"/>
      <c r="J375" s="209">
        <f t="shared" si="210"/>
        <v>0</v>
      </c>
      <c r="K375" s="205" t="s">
        <v>21</v>
      </c>
      <c r="L375" s="62"/>
      <c r="M375" s="210" t="s">
        <v>21</v>
      </c>
      <c r="N375" s="211" t="s">
        <v>45</v>
      </c>
      <c r="O375" s="43"/>
      <c r="P375" s="212">
        <f t="shared" si="211"/>
        <v>0</v>
      </c>
      <c r="Q375" s="212">
        <v>0</v>
      </c>
      <c r="R375" s="212">
        <f t="shared" si="212"/>
        <v>0</v>
      </c>
      <c r="S375" s="212">
        <v>0</v>
      </c>
      <c r="T375" s="213">
        <f t="shared" si="213"/>
        <v>0</v>
      </c>
      <c r="AR375" s="25" t="s">
        <v>327</v>
      </c>
      <c r="AT375" s="25" t="s">
        <v>311</v>
      </c>
      <c r="AU375" s="25" t="s">
        <v>84</v>
      </c>
      <c r="AY375" s="25" t="s">
        <v>308</v>
      </c>
      <c r="BE375" s="214">
        <f t="shared" si="214"/>
        <v>0</v>
      </c>
      <c r="BF375" s="214">
        <f t="shared" si="215"/>
        <v>0</v>
      </c>
      <c r="BG375" s="214">
        <f t="shared" si="216"/>
        <v>0</v>
      </c>
      <c r="BH375" s="214">
        <f t="shared" si="217"/>
        <v>0</v>
      </c>
      <c r="BI375" s="214">
        <f t="shared" si="218"/>
        <v>0</v>
      </c>
      <c r="BJ375" s="25" t="s">
        <v>82</v>
      </c>
      <c r="BK375" s="214">
        <f t="shared" si="219"/>
        <v>0</v>
      </c>
      <c r="BL375" s="25" t="s">
        <v>327</v>
      </c>
      <c r="BM375" s="25" t="s">
        <v>3234</v>
      </c>
    </row>
    <row r="376" spans="2:65" s="1" customFormat="1" ht="31.5" customHeight="1">
      <c r="B376" s="42"/>
      <c r="C376" s="203" t="s">
        <v>2482</v>
      </c>
      <c r="D376" s="203" t="s">
        <v>311</v>
      </c>
      <c r="E376" s="204" t="s">
        <v>15021</v>
      </c>
      <c r="F376" s="205" t="s">
        <v>15022</v>
      </c>
      <c r="G376" s="206" t="s">
        <v>578</v>
      </c>
      <c r="H376" s="207">
        <v>2</v>
      </c>
      <c r="I376" s="208"/>
      <c r="J376" s="209">
        <f t="shared" si="210"/>
        <v>0</v>
      </c>
      <c r="K376" s="205" t="s">
        <v>21</v>
      </c>
      <c r="L376" s="62"/>
      <c r="M376" s="210" t="s">
        <v>21</v>
      </c>
      <c r="N376" s="211" t="s">
        <v>45</v>
      </c>
      <c r="O376" s="43"/>
      <c r="P376" s="212">
        <f t="shared" si="211"/>
        <v>0</v>
      </c>
      <c r="Q376" s="212">
        <v>0</v>
      </c>
      <c r="R376" s="212">
        <f t="shared" si="212"/>
        <v>0</v>
      </c>
      <c r="S376" s="212">
        <v>0</v>
      </c>
      <c r="T376" s="213">
        <f t="shared" si="213"/>
        <v>0</v>
      </c>
      <c r="AR376" s="25" t="s">
        <v>327</v>
      </c>
      <c r="AT376" s="25" t="s">
        <v>311</v>
      </c>
      <c r="AU376" s="25" t="s">
        <v>84</v>
      </c>
      <c r="AY376" s="25" t="s">
        <v>308</v>
      </c>
      <c r="BE376" s="214">
        <f t="shared" si="214"/>
        <v>0</v>
      </c>
      <c r="BF376" s="214">
        <f t="shared" si="215"/>
        <v>0</v>
      </c>
      <c r="BG376" s="214">
        <f t="shared" si="216"/>
        <v>0</v>
      </c>
      <c r="BH376" s="214">
        <f t="shared" si="217"/>
        <v>0</v>
      </c>
      <c r="BI376" s="214">
        <f t="shared" si="218"/>
        <v>0</v>
      </c>
      <c r="BJ376" s="25" t="s">
        <v>82</v>
      </c>
      <c r="BK376" s="214">
        <f t="shared" si="219"/>
        <v>0</v>
      </c>
      <c r="BL376" s="25" t="s">
        <v>327</v>
      </c>
      <c r="BM376" s="25" t="s">
        <v>3245</v>
      </c>
    </row>
    <row r="377" spans="2:65" s="1" customFormat="1" ht="31.5" customHeight="1">
      <c r="B377" s="42"/>
      <c r="C377" s="203" t="s">
        <v>2486</v>
      </c>
      <c r="D377" s="203" t="s">
        <v>311</v>
      </c>
      <c r="E377" s="204" t="s">
        <v>15009</v>
      </c>
      <c r="F377" s="205" t="s">
        <v>15010</v>
      </c>
      <c r="G377" s="206" t="s">
        <v>578</v>
      </c>
      <c r="H377" s="207">
        <v>1</v>
      </c>
      <c r="I377" s="208"/>
      <c r="J377" s="209">
        <f t="shared" si="210"/>
        <v>0</v>
      </c>
      <c r="K377" s="205" t="s">
        <v>21</v>
      </c>
      <c r="L377" s="62"/>
      <c r="M377" s="210" t="s">
        <v>21</v>
      </c>
      <c r="N377" s="211" t="s">
        <v>45</v>
      </c>
      <c r="O377" s="43"/>
      <c r="P377" s="212">
        <f t="shared" si="211"/>
        <v>0</v>
      </c>
      <c r="Q377" s="212">
        <v>0</v>
      </c>
      <c r="R377" s="212">
        <f t="shared" si="212"/>
        <v>0</v>
      </c>
      <c r="S377" s="212">
        <v>0</v>
      </c>
      <c r="T377" s="213">
        <f t="shared" si="213"/>
        <v>0</v>
      </c>
      <c r="AR377" s="25" t="s">
        <v>327</v>
      </c>
      <c r="AT377" s="25" t="s">
        <v>311</v>
      </c>
      <c r="AU377" s="25" t="s">
        <v>84</v>
      </c>
      <c r="AY377" s="25" t="s">
        <v>308</v>
      </c>
      <c r="BE377" s="214">
        <f t="shared" si="214"/>
        <v>0</v>
      </c>
      <c r="BF377" s="214">
        <f t="shared" si="215"/>
        <v>0</v>
      </c>
      <c r="BG377" s="214">
        <f t="shared" si="216"/>
        <v>0</v>
      </c>
      <c r="BH377" s="214">
        <f t="shared" si="217"/>
        <v>0</v>
      </c>
      <c r="BI377" s="214">
        <f t="shared" si="218"/>
        <v>0</v>
      </c>
      <c r="BJ377" s="25" t="s">
        <v>82</v>
      </c>
      <c r="BK377" s="214">
        <f t="shared" si="219"/>
        <v>0</v>
      </c>
      <c r="BL377" s="25" t="s">
        <v>327</v>
      </c>
      <c r="BM377" s="25" t="s">
        <v>3253</v>
      </c>
    </row>
    <row r="378" spans="2:65" s="1" customFormat="1" ht="31.5" customHeight="1">
      <c r="B378" s="42"/>
      <c r="C378" s="203" t="s">
        <v>2490</v>
      </c>
      <c r="D378" s="203" t="s">
        <v>311</v>
      </c>
      <c r="E378" s="204" t="s">
        <v>15011</v>
      </c>
      <c r="F378" s="205" t="s">
        <v>15012</v>
      </c>
      <c r="G378" s="206" t="s">
        <v>578</v>
      </c>
      <c r="H378" s="207">
        <v>1</v>
      </c>
      <c r="I378" s="208"/>
      <c r="J378" s="209">
        <f t="shared" si="210"/>
        <v>0</v>
      </c>
      <c r="K378" s="205" t="s">
        <v>21</v>
      </c>
      <c r="L378" s="62"/>
      <c r="M378" s="210" t="s">
        <v>21</v>
      </c>
      <c r="N378" s="211" t="s">
        <v>45</v>
      </c>
      <c r="O378" s="43"/>
      <c r="P378" s="212">
        <f t="shared" si="211"/>
        <v>0</v>
      </c>
      <c r="Q378" s="212">
        <v>0</v>
      </c>
      <c r="R378" s="212">
        <f t="shared" si="212"/>
        <v>0</v>
      </c>
      <c r="S378" s="212">
        <v>0</v>
      </c>
      <c r="T378" s="213">
        <f t="shared" si="213"/>
        <v>0</v>
      </c>
      <c r="AR378" s="25" t="s">
        <v>327</v>
      </c>
      <c r="AT378" s="25" t="s">
        <v>311</v>
      </c>
      <c r="AU378" s="25" t="s">
        <v>84</v>
      </c>
      <c r="AY378" s="25" t="s">
        <v>308</v>
      </c>
      <c r="BE378" s="214">
        <f t="shared" si="214"/>
        <v>0</v>
      </c>
      <c r="BF378" s="214">
        <f t="shared" si="215"/>
        <v>0</v>
      </c>
      <c r="BG378" s="214">
        <f t="shared" si="216"/>
        <v>0</v>
      </c>
      <c r="BH378" s="214">
        <f t="shared" si="217"/>
        <v>0</v>
      </c>
      <c r="BI378" s="214">
        <f t="shared" si="218"/>
        <v>0</v>
      </c>
      <c r="BJ378" s="25" t="s">
        <v>82</v>
      </c>
      <c r="BK378" s="214">
        <f t="shared" si="219"/>
        <v>0</v>
      </c>
      <c r="BL378" s="25" t="s">
        <v>327</v>
      </c>
      <c r="BM378" s="25" t="s">
        <v>3261</v>
      </c>
    </row>
    <row r="379" spans="2:65" s="1" customFormat="1" ht="22.5" customHeight="1">
      <c r="B379" s="42"/>
      <c r="C379" s="203" t="s">
        <v>2495</v>
      </c>
      <c r="D379" s="203" t="s">
        <v>311</v>
      </c>
      <c r="E379" s="204" t="s">
        <v>15016</v>
      </c>
      <c r="F379" s="205" t="s">
        <v>15017</v>
      </c>
      <c r="G379" s="206" t="s">
        <v>578</v>
      </c>
      <c r="H379" s="207">
        <v>1</v>
      </c>
      <c r="I379" s="208"/>
      <c r="J379" s="209">
        <f t="shared" si="210"/>
        <v>0</v>
      </c>
      <c r="K379" s="205" t="s">
        <v>21</v>
      </c>
      <c r="L379" s="62"/>
      <c r="M379" s="210" t="s">
        <v>21</v>
      </c>
      <c r="N379" s="211" t="s">
        <v>45</v>
      </c>
      <c r="O379" s="43"/>
      <c r="P379" s="212">
        <f t="shared" si="211"/>
        <v>0</v>
      </c>
      <c r="Q379" s="212">
        <v>0</v>
      </c>
      <c r="R379" s="212">
        <f t="shared" si="212"/>
        <v>0</v>
      </c>
      <c r="S379" s="212">
        <v>0</v>
      </c>
      <c r="T379" s="213">
        <f t="shared" si="213"/>
        <v>0</v>
      </c>
      <c r="AR379" s="25" t="s">
        <v>327</v>
      </c>
      <c r="AT379" s="25" t="s">
        <v>311</v>
      </c>
      <c r="AU379" s="25" t="s">
        <v>84</v>
      </c>
      <c r="AY379" s="25" t="s">
        <v>308</v>
      </c>
      <c r="BE379" s="214">
        <f t="shared" si="214"/>
        <v>0</v>
      </c>
      <c r="BF379" s="214">
        <f t="shared" si="215"/>
        <v>0</v>
      </c>
      <c r="BG379" s="214">
        <f t="shared" si="216"/>
        <v>0</v>
      </c>
      <c r="BH379" s="214">
        <f t="shared" si="217"/>
        <v>0</v>
      </c>
      <c r="BI379" s="214">
        <f t="shared" si="218"/>
        <v>0</v>
      </c>
      <c r="BJ379" s="25" t="s">
        <v>82</v>
      </c>
      <c r="BK379" s="214">
        <f t="shared" si="219"/>
        <v>0</v>
      </c>
      <c r="BL379" s="25" t="s">
        <v>327</v>
      </c>
      <c r="BM379" s="25" t="s">
        <v>3270</v>
      </c>
    </row>
    <row r="380" spans="2:65" s="1" customFormat="1" ht="31.5" customHeight="1">
      <c r="B380" s="42"/>
      <c r="C380" s="203" t="s">
        <v>2501</v>
      </c>
      <c r="D380" s="203" t="s">
        <v>311</v>
      </c>
      <c r="E380" s="204" t="s">
        <v>14960</v>
      </c>
      <c r="F380" s="205" t="s">
        <v>14961</v>
      </c>
      <c r="G380" s="206" t="s">
        <v>578</v>
      </c>
      <c r="H380" s="207">
        <v>1</v>
      </c>
      <c r="I380" s="208"/>
      <c r="J380" s="209">
        <f t="shared" si="210"/>
        <v>0</v>
      </c>
      <c r="K380" s="205" t="s">
        <v>21</v>
      </c>
      <c r="L380" s="62"/>
      <c r="M380" s="210" t="s">
        <v>21</v>
      </c>
      <c r="N380" s="211" t="s">
        <v>45</v>
      </c>
      <c r="O380" s="43"/>
      <c r="P380" s="212">
        <f t="shared" si="211"/>
        <v>0</v>
      </c>
      <c r="Q380" s="212">
        <v>0</v>
      </c>
      <c r="R380" s="212">
        <f t="shared" si="212"/>
        <v>0</v>
      </c>
      <c r="S380" s="212">
        <v>0</v>
      </c>
      <c r="T380" s="213">
        <f t="shared" si="213"/>
        <v>0</v>
      </c>
      <c r="AR380" s="25" t="s">
        <v>327</v>
      </c>
      <c r="AT380" s="25" t="s">
        <v>311</v>
      </c>
      <c r="AU380" s="25" t="s">
        <v>84</v>
      </c>
      <c r="AY380" s="25" t="s">
        <v>308</v>
      </c>
      <c r="BE380" s="214">
        <f t="shared" si="214"/>
        <v>0</v>
      </c>
      <c r="BF380" s="214">
        <f t="shared" si="215"/>
        <v>0</v>
      </c>
      <c r="BG380" s="214">
        <f t="shared" si="216"/>
        <v>0</v>
      </c>
      <c r="BH380" s="214">
        <f t="shared" si="217"/>
        <v>0</v>
      </c>
      <c r="BI380" s="214">
        <f t="shared" si="218"/>
        <v>0</v>
      </c>
      <c r="BJ380" s="25" t="s">
        <v>82</v>
      </c>
      <c r="BK380" s="214">
        <f t="shared" si="219"/>
        <v>0</v>
      </c>
      <c r="BL380" s="25" t="s">
        <v>327</v>
      </c>
      <c r="BM380" s="25" t="s">
        <v>3278</v>
      </c>
    </row>
    <row r="381" spans="2:65" s="11" customFormat="1" ht="29.85" customHeight="1">
      <c r="B381" s="186"/>
      <c r="C381" s="187"/>
      <c r="D381" s="200" t="s">
        <v>73</v>
      </c>
      <c r="E381" s="201" t="s">
        <v>11053</v>
      </c>
      <c r="F381" s="201" t="s">
        <v>15040</v>
      </c>
      <c r="G381" s="187"/>
      <c r="H381" s="187"/>
      <c r="I381" s="190"/>
      <c r="J381" s="202">
        <f>BK381</f>
        <v>0</v>
      </c>
      <c r="K381" s="187"/>
      <c r="L381" s="192"/>
      <c r="M381" s="193"/>
      <c r="N381" s="194"/>
      <c r="O381" s="194"/>
      <c r="P381" s="195">
        <f>SUM(P382:P387)</f>
        <v>0</v>
      </c>
      <c r="Q381" s="194"/>
      <c r="R381" s="195">
        <f>SUM(R382:R387)</f>
        <v>0</v>
      </c>
      <c r="S381" s="194"/>
      <c r="T381" s="196">
        <f>SUM(T382:T387)</f>
        <v>0</v>
      </c>
      <c r="AR381" s="197" t="s">
        <v>82</v>
      </c>
      <c r="AT381" s="198" t="s">
        <v>73</v>
      </c>
      <c r="AU381" s="198" t="s">
        <v>82</v>
      </c>
      <c r="AY381" s="197" t="s">
        <v>308</v>
      </c>
      <c r="BK381" s="199">
        <f>SUM(BK382:BK387)</f>
        <v>0</v>
      </c>
    </row>
    <row r="382" spans="2:65" s="1" customFormat="1" ht="31.5" customHeight="1">
      <c r="B382" s="42"/>
      <c r="C382" s="203" t="s">
        <v>2506</v>
      </c>
      <c r="D382" s="203" t="s">
        <v>311</v>
      </c>
      <c r="E382" s="204" t="s">
        <v>15024</v>
      </c>
      <c r="F382" s="205" t="s">
        <v>15025</v>
      </c>
      <c r="G382" s="206" t="s">
        <v>578</v>
      </c>
      <c r="H382" s="207">
        <v>1</v>
      </c>
      <c r="I382" s="208"/>
      <c r="J382" s="209">
        <f t="shared" ref="J382:J387" si="220">ROUND(I382*H382,2)</f>
        <v>0</v>
      </c>
      <c r="K382" s="205" t="s">
        <v>21</v>
      </c>
      <c r="L382" s="62"/>
      <c r="M382" s="210" t="s">
        <v>21</v>
      </c>
      <c r="N382" s="211" t="s">
        <v>45</v>
      </c>
      <c r="O382" s="43"/>
      <c r="P382" s="212">
        <f t="shared" ref="P382:P387" si="221">O382*H382</f>
        <v>0</v>
      </c>
      <c r="Q382" s="212">
        <v>0</v>
      </c>
      <c r="R382" s="212">
        <f t="shared" ref="R382:R387" si="222">Q382*H382</f>
        <v>0</v>
      </c>
      <c r="S382" s="212">
        <v>0</v>
      </c>
      <c r="T382" s="213">
        <f t="shared" ref="T382:T387" si="223">S382*H382</f>
        <v>0</v>
      </c>
      <c r="AR382" s="25" t="s">
        <v>327</v>
      </c>
      <c r="AT382" s="25" t="s">
        <v>311</v>
      </c>
      <c r="AU382" s="25" t="s">
        <v>84</v>
      </c>
      <c r="AY382" s="25" t="s">
        <v>308</v>
      </c>
      <c r="BE382" s="214">
        <f t="shared" ref="BE382:BE387" si="224">IF(N382="základní",J382,0)</f>
        <v>0</v>
      </c>
      <c r="BF382" s="214">
        <f t="shared" ref="BF382:BF387" si="225">IF(N382="snížená",J382,0)</f>
        <v>0</v>
      </c>
      <c r="BG382" s="214">
        <f t="shared" ref="BG382:BG387" si="226">IF(N382="zákl. přenesená",J382,0)</f>
        <v>0</v>
      </c>
      <c r="BH382" s="214">
        <f t="shared" ref="BH382:BH387" si="227">IF(N382="sníž. přenesená",J382,0)</f>
        <v>0</v>
      </c>
      <c r="BI382" s="214">
        <f t="shared" ref="BI382:BI387" si="228">IF(N382="nulová",J382,0)</f>
        <v>0</v>
      </c>
      <c r="BJ382" s="25" t="s">
        <v>82</v>
      </c>
      <c r="BK382" s="214">
        <f t="shared" ref="BK382:BK387" si="229">ROUND(I382*H382,2)</f>
        <v>0</v>
      </c>
      <c r="BL382" s="25" t="s">
        <v>327</v>
      </c>
      <c r="BM382" s="25" t="s">
        <v>3287</v>
      </c>
    </row>
    <row r="383" spans="2:65" s="1" customFormat="1" ht="22.5" customHeight="1">
      <c r="B383" s="42"/>
      <c r="C383" s="203" t="s">
        <v>2511</v>
      </c>
      <c r="D383" s="203" t="s">
        <v>311</v>
      </c>
      <c r="E383" s="204" t="s">
        <v>15005</v>
      </c>
      <c r="F383" s="205" t="s">
        <v>15006</v>
      </c>
      <c r="G383" s="206" t="s">
        <v>578</v>
      </c>
      <c r="H383" s="207">
        <v>2</v>
      </c>
      <c r="I383" s="208"/>
      <c r="J383" s="209">
        <f t="shared" si="220"/>
        <v>0</v>
      </c>
      <c r="K383" s="205" t="s">
        <v>21</v>
      </c>
      <c r="L383" s="62"/>
      <c r="M383" s="210" t="s">
        <v>21</v>
      </c>
      <c r="N383" s="211" t="s">
        <v>45</v>
      </c>
      <c r="O383" s="43"/>
      <c r="P383" s="212">
        <f t="shared" si="221"/>
        <v>0</v>
      </c>
      <c r="Q383" s="212">
        <v>0</v>
      </c>
      <c r="R383" s="212">
        <f t="shared" si="222"/>
        <v>0</v>
      </c>
      <c r="S383" s="212">
        <v>0</v>
      </c>
      <c r="T383" s="213">
        <f t="shared" si="223"/>
        <v>0</v>
      </c>
      <c r="AR383" s="25" t="s">
        <v>327</v>
      </c>
      <c r="AT383" s="25" t="s">
        <v>311</v>
      </c>
      <c r="AU383" s="25" t="s">
        <v>84</v>
      </c>
      <c r="AY383" s="25" t="s">
        <v>308</v>
      </c>
      <c r="BE383" s="214">
        <f t="shared" si="224"/>
        <v>0</v>
      </c>
      <c r="BF383" s="214">
        <f t="shared" si="225"/>
        <v>0</v>
      </c>
      <c r="BG383" s="214">
        <f t="shared" si="226"/>
        <v>0</v>
      </c>
      <c r="BH383" s="214">
        <f t="shared" si="227"/>
        <v>0</v>
      </c>
      <c r="BI383" s="214">
        <f t="shared" si="228"/>
        <v>0</v>
      </c>
      <c r="BJ383" s="25" t="s">
        <v>82</v>
      </c>
      <c r="BK383" s="214">
        <f t="shared" si="229"/>
        <v>0</v>
      </c>
      <c r="BL383" s="25" t="s">
        <v>327</v>
      </c>
      <c r="BM383" s="25" t="s">
        <v>3295</v>
      </c>
    </row>
    <row r="384" spans="2:65" s="1" customFormat="1" ht="31.5" customHeight="1">
      <c r="B384" s="42"/>
      <c r="C384" s="203" t="s">
        <v>2515</v>
      </c>
      <c r="D384" s="203" t="s">
        <v>311</v>
      </c>
      <c r="E384" s="204" t="s">
        <v>15021</v>
      </c>
      <c r="F384" s="205" t="s">
        <v>15022</v>
      </c>
      <c r="G384" s="206" t="s">
        <v>578</v>
      </c>
      <c r="H384" s="207">
        <v>2</v>
      </c>
      <c r="I384" s="208"/>
      <c r="J384" s="209">
        <f t="shared" si="220"/>
        <v>0</v>
      </c>
      <c r="K384" s="205" t="s">
        <v>21</v>
      </c>
      <c r="L384" s="62"/>
      <c r="M384" s="210" t="s">
        <v>21</v>
      </c>
      <c r="N384" s="211" t="s">
        <v>45</v>
      </c>
      <c r="O384" s="43"/>
      <c r="P384" s="212">
        <f t="shared" si="221"/>
        <v>0</v>
      </c>
      <c r="Q384" s="212">
        <v>0</v>
      </c>
      <c r="R384" s="212">
        <f t="shared" si="222"/>
        <v>0</v>
      </c>
      <c r="S384" s="212">
        <v>0</v>
      </c>
      <c r="T384" s="213">
        <f t="shared" si="223"/>
        <v>0</v>
      </c>
      <c r="AR384" s="25" t="s">
        <v>327</v>
      </c>
      <c r="AT384" s="25" t="s">
        <v>311</v>
      </c>
      <c r="AU384" s="25" t="s">
        <v>84</v>
      </c>
      <c r="AY384" s="25" t="s">
        <v>308</v>
      </c>
      <c r="BE384" s="214">
        <f t="shared" si="224"/>
        <v>0</v>
      </c>
      <c r="BF384" s="214">
        <f t="shared" si="225"/>
        <v>0</v>
      </c>
      <c r="BG384" s="214">
        <f t="shared" si="226"/>
        <v>0</v>
      </c>
      <c r="BH384" s="214">
        <f t="shared" si="227"/>
        <v>0</v>
      </c>
      <c r="BI384" s="214">
        <f t="shared" si="228"/>
        <v>0</v>
      </c>
      <c r="BJ384" s="25" t="s">
        <v>82</v>
      </c>
      <c r="BK384" s="214">
        <f t="shared" si="229"/>
        <v>0</v>
      </c>
      <c r="BL384" s="25" t="s">
        <v>327</v>
      </c>
      <c r="BM384" s="25" t="s">
        <v>3304</v>
      </c>
    </row>
    <row r="385" spans="2:65" s="1" customFormat="1" ht="31.5" customHeight="1">
      <c r="B385" s="42"/>
      <c r="C385" s="203" t="s">
        <v>2518</v>
      </c>
      <c r="D385" s="203" t="s">
        <v>311</v>
      </c>
      <c r="E385" s="204" t="s">
        <v>14960</v>
      </c>
      <c r="F385" s="205" t="s">
        <v>14961</v>
      </c>
      <c r="G385" s="206" t="s">
        <v>578</v>
      </c>
      <c r="H385" s="207">
        <v>1</v>
      </c>
      <c r="I385" s="208"/>
      <c r="J385" s="209">
        <f t="shared" si="220"/>
        <v>0</v>
      </c>
      <c r="K385" s="205" t="s">
        <v>21</v>
      </c>
      <c r="L385" s="62"/>
      <c r="M385" s="210" t="s">
        <v>21</v>
      </c>
      <c r="N385" s="211" t="s">
        <v>45</v>
      </c>
      <c r="O385" s="43"/>
      <c r="P385" s="212">
        <f t="shared" si="221"/>
        <v>0</v>
      </c>
      <c r="Q385" s="212">
        <v>0</v>
      </c>
      <c r="R385" s="212">
        <f t="shared" si="222"/>
        <v>0</v>
      </c>
      <c r="S385" s="212">
        <v>0</v>
      </c>
      <c r="T385" s="213">
        <f t="shared" si="223"/>
        <v>0</v>
      </c>
      <c r="AR385" s="25" t="s">
        <v>327</v>
      </c>
      <c r="AT385" s="25" t="s">
        <v>311</v>
      </c>
      <c r="AU385" s="25" t="s">
        <v>84</v>
      </c>
      <c r="AY385" s="25" t="s">
        <v>308</v>
      </c>
      <c r="BE385" s="214">
        <f t="shared" si="224"/>
        <v>0</v>
      </c>
      <c r="BF385" s="214">
        <f t="shared" si="225"/>
        <v>0</v>
      </c>
      <c r="BG385" s="214">
        <f t="shared" si="226"/>
        <v>0</v>
      </c>
      <c r="BH385" s="214">
        <f t="shared" si="227"/>
        <v>0</v>
      </c>
      <c r="BI385" s="214">
        <f t="shared" si="228"/>
        <v>0</v>
      </c>
      <c r="BJ385" s="25" t="s">
        <v>82</v>
      </c>
      <c r="BK385" s="214">
        <f t="shared" si="229"/>
        <v>0</v>
      </c>
      <c r="BL385" s="25" t="s">
        <v>327</v>
      </c>
      <c r="BM385" s="25" t="s">
        <v>3312</v>
      </c>
    </row>
    <row r="386" spans="2:65" s="1" customFormat="1" ht="31.5" customHeight="1">
      <c r="B386" s="42"/>
      <c r="C386" s="203" t="s">
        <v>2522</v>
      </c>
      <c r="D386" s="203" t="s">
        <v>311</v>
      </c>
      <c r="E386" s="204" t="s">
        <v>15038</v>
      </c>
      <c r="F386" s="205" t="s">
        <v>15039</v>
      </c>
      <c r="G386" s="206" t="s">
        <v>578</v>
      </c>
      <c r="H386" s="207">
        <v>1</v>
      </c>
      <c r="I386" s="208"/>
      <c r="J386" s="209">
        <f t="shared" si="220"/>
        <v>0</v>
      </c>
      <c r="K386" s="205" t="s">
        <v>21</v>
      </c>
      <c r="L386" s="62"/>
      <c r="M386" s="210" t="s">
        <v>21</v>
      </c>
      <c r="N386" s="211" t="s">
        <v>45</v>
      </c>
      <c r="O386" s="43"/>
      <c r="P386" s="212">
        <f t="shared" si="221"/>
        <v>0</v>
      </c>
      <c r="Q386" s="212">
        <v>0</v>
      </c>
      <c r="R386" s="212">
        <f t="shared" si="222"/>
        <v>0</v>
      </c>
      <c r="S386" s="212">
        <v>0</v>
      </c>
      <c r="T386" s="213">
        <f t="shared" si="223"/>
        <v>0</v>
      </c>
      <c r="AR386" s="25" t="s">
        <v>327</v>
      </c>
      <c r="AT386" s="25" t="s">
        <v>311</v>
      </c>
      <c r="AU386" s="25" t="s">
        <v>84</v>
      </c>
      <c r="AY386" s="25" t="s">
        <v>308</v>
      </c>
      <c r="BE386" s="214">
        <f t="shared" si="224"/>
        <v>0</v>
      </c>
      <c r="BF386" s="214">
        <f t="shared" si="225"/>
        <v>0</v>
      </c>
      <c r="BG386" s="214">
        <f t="shared" si="226"/>
        <v>0</v>
      </c>
      <c r="BH386" s="214">
        <f t="shared" si="227"/>
        <v>0</v>
      </c>
      <c r="BI386" s="214">
        <f t="shared" si="228"/>
        <v>0</v>
      </c>
      <c r="BJ386" s="25" t="s">
        <v>82</v>
      </c>
      <c r="BK386" s="214">
        <f t="shared" si="229"/>
        <v>0</v>
      </c>
      <c r="BL386" s="25" t="s">
        <v>327</v>
      </c>
      <c r="BM386" s="25" t="s">
        <v>3320</v>
      </c>
    </row>
    <row r="387" spans="2:65" s="1" customFormat="1" ht="31.5" customHeight="1">
      <c r="B387" s="42"/>
      <c r="C387" s="203" t="s">
        <v>2525</v>
      </c>
      <c r="D387" s="203" t="s">
        <v>311</v>
      </c>
      <c r="E387" s="204" t="s">
        <v>15009</v>
      </c>
      <c r="F387" s="205" t="s">
        <v>15010</v>
      </c>
      <c r="G387" s="206" t="s">
        <v>578</v>
      </c>
      <c r="H387" s="207">
        <v>1</v>
      </c>
      <c r="I387" s="208"/>
      <c r="J387" s="209">
        <f t="shared" si="220"/>
        <v>0</v>
      </c>
      <c r="K387" s="205" t="s">
        <v>21</v>
      </c>
      <c r="L387" s="62"/>
      <c r="M387" s="210" t="s">
        <v>21</v>
      </c>
      <c r="N387" s="211" t="s">
        <v>45</v>
      </c>
      <c r="O387" s="43"/>
      <c r="P387" s="212">
        <f t="shared" si="221"/>
        <v>0</v>
      </c>
      <c r="Q387" s="212">
        <v>0</v>
      </c>
      <c r="R387" s="212">
        <f t="shared" si="222"/>
        <v>0</v>
      </c>
      <c r="S387" s="212">
        <v>0</v>
      </c>
      <c r="T387" s="213">
        <f t="shared" si="223"/>
        <v>0</v>
      </c>
      <c r="AR387" s="25" t="s">
        <v>327</v>
      </c>
      <c r="AT387" s="25" t="s">
        <v>311</v>
      </c>
      <c r="AU387" s="25" t="s">
        <v>84</v>
      </c>
      <c r="AY387" s="25" t="s">
        <v>308</v>
      </c>
      <c r="BE387" s="214">
        <f t="shared" si="224"/>
        <v>0</v>
      </c>
      <c r="BF387" s="214">
        <f t="shared" si="225"/>
        <v>0</v>
      </c>
      <c r="BG387" s="214">
        <f t="shared" si="226"/>
        <v>0</v>
      </c>
      <c r="BH387" s="214">
        <f t="shared" si="227"/>
        <v>0</v>
      </c>
      <c r="BI387" s="214">
        <f t="shared" si="228"/>
        <v>0</v>
      </c>
      <c r="BJ387" s="25" t="s">
        <v>82</v>
      </c>
      <c r="BK387" s="214">
        <f t="shared" si="229"/>
        <v>0</v>
      </c>
      <c r="BL387" s="25" t="s">
        <v>327</v>
      </c>
      <c r="BM387" s="25" t="s">
        <v>3330</v>
      </c>
    </row>
    <row r="388" spans="2:65" s="11" customFormat="1" ht="29.85" customHeight="1">
      <c r="B388" s="186"/>
      <c r="C388" s="187"/>
      <c r="D388" s="200" t="s">
        <v>73</v>
      </c>
      <c r="E388" s="201" t="s">
        <v>11106</v>
      </c>
      <c r="F388" s="201" t="s">
        <v>15041</v>
      </c>
      <c r="G388" s="187"/>
      <c r="H388" s="187"/>
      <c r="I388" s="190"/>
      <c r="J388" s="202">
        <f>BK388</f>
        <v>0</v>
      </c>
      <c r="K388" s="187"/>
      <c r="L388" s="192"/>
      <c r="M388" s="193"/>
      <c r="N388" s="194"/>
      <c r="O388" s="194"/>
      <c r="P388" s="195">
        <f>SUM(P389:P394)</f>
        <v>0</v>
      </c>
      <c r="Q388" s="194"/>
      <c r="R388" s="195">
        <f>SUM(R389:R394)</f>
        <v>0</v>
      </c>
      <c r="S388" s="194"/>
      <c r="T388" s="196">
        <f>SUM(T389:T394)</f>
        <v>0</v>
      </c>
      <c r="AR388" s="197" t="s">
        <v>82</v>
      </c>
      <c r="AT388" s="198" t="s">
        <v>73</v>
      </c>
      <c r="AU388" s="198" t="s">
        <v>82</v>
      </c>
      <c r="AY388" s="197" t="s">
        <v>308</v>
      </c>
      <c r="BK388" s="199">
        <f>SUM(BK389:BK394)</f>
        <v>0</v>
      </c>
    </row>
    <row r="389" spans="2:65" s="1" customFormat="1" ht="31.5" customHeight="1">
      <c r="B389" s="42"/>
      <c r="C389" s="203" t="s">
        <v>2528</v>
      </c>
      <c r="D389" s="203" t="s">
        <v>311</v>
      </c>
      <c r="E389" s="204" t="s">
        <v>15042</v>
      </c>
      <c r="F389" s="205" t="s">
        <v>15043</v>
      </c>
      <c r="G389" s="206" t="s">
        <v>578</v>
      </c>
      <c r="H389" s="207">
        <v>1</v>
      </c>
      <c r="I389" s="208"/>
      <c r="J389" s="209">
        <f t="shared" ref="J389:J394" si="230">ROUND(I389*H389,2)</f>
        <v>0</v>
      </c>
      <c r="K389" s="205" t="s">
        <v>21</v>
      </c>
      <c r="L389" s="62"/>
      <c r="M389" s="210" t="s">
        <v>21</v>
      </c>
      <c r="N389" s="211" t="s">
        <v>45</v>
      </c>
      <c r="O389" s="43"/>
      <c r="P389" s="212">
        <f t="shared" ref="P389:P394" si="231">O389*H389</f>
        <v>0</v>
      </c>
      <c r="Q389" s="212">
        <v>0</v>
      </c>
      <c r="R389" s="212">
        <f t="shared" ref="R389:R394" si="232">Q389*H389</f>
        <v>0</v>
      </c>
      <c r="S389" s="212">
        <v>0</v>
      </c>
      <c r="T389" s="213">
        <f t="shared" ref="T389:T394" si="233">S389*H389</f>
        <v>0</v>
      </c>
      <c r="AR389" s="25" t="s">
        <v>327</v>
      </c>
      <c r="AT389" s="25" t="s">
        <v>311</v>
      </c>
      <c r="AU389" s="25" t="s">
        <v>84</v>
      </c>
      <c r="AY389" s="25" t="s">
        <v>308</v>
      </c>
      <c r="BE389" s="214">
        <f t="shared" ref="BE389:BE394" si="234">IF(N389="základní",J389,0)</f>
        <v>0</v>
      </c>
      <c r="BF389" s="214">
        <f t="shared" ref="BF389:BF394" si="235">IF(N389="snížená",J389,0)</f>
        <v>0</v>
      </c>
      <c r="BG389" s="214">
        <f t="shared" ref="BG389:BG394" si="236">IF(N389="zákl. přenesená",J389,0)</f>
        <v>0</v>
      </c>
      <c r="BH389" s="214">
        <f t="shared" ref="BH389:BH394" si="237">IF(N389="sníž. přenesená",J389,0)</f>
        <v>0</v>
      </c>
      <c r="BI389" s="214">
        <f t="shared" ref="BI389:BI394" si="238">IF(N389="nulová",J389,0)</f>
        <v>0</v>
      </c>
      <c r="BJ389" s="25" t="s">
        <v>82</v>
      </c>
      <c r="BK389" s="214">
        <f t="shared" ref="BK389:BK394" si="239">ROUND(I389*H389,2)</f>
        <v>0</v>
      </c>
      <c r="BL389" s="25" t="s">
        <v>327</v>
      </c>
      <c r="BM389" s="25" t="s">
        <v>3340</v>
      </c>
    </row>
    <row r="390" spans="2:65" s="1" customFormat="1" ht="22.5" customHeight="1">
      <c r="B390" s="42"/>
      <c r="C390" s="203" t="s">
        <v>2534</v>
      </c>
      <c r="D390" s="203" t="s">
        <v>311</v>
      </c>
      <c r="E390" s="204" t="s">
        <v>14962</v>
      </c>
      <c r="F390" s="205" t="s">
        <v>14963</v>
      </c>
      <c r="G390" s="206" t="s">
        <v>578</v>
      </c>
      <c r="H390" s="207">
        <v>2</v>
      </c>
      <c r="I390" s="208"/>
      <c r="J390" s="209">
        <f t="shared" si="230"/>
        <v>0</v>
      </c>
      <c r="K390" s="205" t="s">
        <v>21</v>
      </c>
      <c r="L390" s="62"/>
      <c r="M390" s="210" t="s">
        <v>21</v>
      </c>
      <c r="N390" s="211" t="s">
        <v>45</v>
      </c>
      <c r="O390" s="43"/>
      <c r="P390" s="212">
        <f t="shared" si="231"/>
        <v>0</v>
      </c>
      <c r="Q390" s="212">
        <v>0</v>
      </c>
      <c r="R390" s="212">
        <f t="shared" si="232"/>
        <v>0</v>
      </c>
      <c r="S390" s="212">
        <v>0</v>
      </c>
      <c r="T390" s="213">
        <f t="shared" si="233"/>
        <v>0</v>
      </c>
      <c r="AR390" s="25" t="s">
        <v>327</v>
      </c>
      <c r="AT390" s="25" t="s">
        <v>311</v>
      </c>
      <c r="AU390" s="25" t="s">
        <v>84</v>
      </c>
      <c r="AY390" s="25" t="s">
        <v>308</v>
      </c>
      <c r="BE390" s="214">
        <f t="shared" si="234"/>
        <v>0</v>
      </c>
      <c r="BF390" s="214">
        <f t="shared" si="235"/>
        <v>0</v>
      </c>
      <c r="BG390" s="214">
        <f t="shared" si="236"/>
        <v>0</v>
      </c>
      <c r="BH390" s="214">
        <f t="shared" si="237"/>
        <v>0</v>
      </c>
      <c r="BI390" s="214">
        <f t="shared" si="238"/>
        <v>0</v>
      </c>
      <c r="BJ390" s="25" t="s">
        <v>82</v>
      </c>
      <c r="BK390" s="214">
        <f t="shared" si="239"/>
        <v>0</v>
      </c>
      <c r="BL390" s="25" t="s">
        <v>327</v>
      </c>
      <c r="BM390" s="25" t="s">
        <v>3350</v>
      </c>
    </row>
    <row r="391" spans="2:65" s="1" customFormat="1" ht="31.5" customHeight="1">
      <c r="B391" s="42"/>
      <c r="C391" s="203" t="s">
        <v>2537</v>
      </c>
      <c r="D391" s="203" t="s">
        <v>311</v>
      </c>
      <c r="E391" s="204" t="s">
        <v>15044</v>
      </c>
      <c r="F391" s="205" t="s">
        <v>15045</v>
      </c>
      <c r="G391" s="206" t="s">
        <v>578</v>
      </c>
      <c r="H391" s="207">
        <v>2</v>
      </c>
      <c r="I391" s="208"/>
      <c r="J391" s="209">
        <f t="shared" si="230"/>
        <v>0</v>
      </c>
      <c r="K391" s="205" t="s">
        <v>21</v>
      </c>
      <c r="L391" s="62"/>
      <c r="M391" s="210" t="s">
        <v>21</v>
      </c>
      <c r="N391" s="211" t="s">
        <v>45</v>
      </c>
      <c r="O391" s="43"/>
      <c r="P391" s="212">
        <f t="shared" si="231"/>
        <v>0</v>
      </c>
      <c r="Q391" s="212">
        <v>0</v>
      </c>
      <c r="R391" s="212">
        <f t="shared" si="232"/>
        <v>0</v>
      </c>
      <c r="S391" s="212">
        <v>0</v>
      </c>
      <c r="T391" s="213">
        <f t="shared" si="233"/>
        <v>0</v>
      </c>
      <c r="AR391" s="25" t="s">
        <v>327</v>
      </c>
      <c r="AT391" s="25" t="s">
        <v>311</v>
      </c>
      <c r="AU391" s="25" t="s">
        <v>84</v>
      </c>
      <c r="AY391" s="25" t="s">
        <v>308</v>
      </c>
      <c r="BE391" s="214">
        <f t="shared" si="234"/>
        <v>0</v>
      </c>
      <c r="BF391" s="214">
        <f t="shared" si="235"/>
        <v>0</v>
      </c>
      <c r="BG391" s="214">
        <f t="shared" si="236"/>
        <v>0</v>
      </c>
      <c r="BH391" s="214">
        <f t="shared" si="237"/>
        <v>0</v>
      </c>
      <c r="BI391" s="214">
        <f t="shared" si="238"/>
        <v>0</v>
      </c>
      <c r="BJ391" s="25" t="s">
        <v>82</v>
      </c>
      <c r="BK391" s="214">
        <f t="shared" si="239"/>
        <v>0</v>
      </c>
      <c r="BL391" s="25" t="s">
        <v>327</v>
      </c>
      <c r="BM391" s="25" t="s">
        <v>3360</v>
      </c>
    </row>
    <row r="392" spans="2:65" s="1" customFormat="1" ht="31.5" customHeight="1">
      <c r="B392" s="42"/>
      <c r="C392" s="203" t="s">
        <v>2543</v>
      </c>
      <c r="D392" s="203" t="s">
        <v>311</v>
      </c>
      <c r="E392" s="204" t="s">
        <v>15046</v>
      </c>
      <c r="F392" s="205" t="s">
        <v>15047</v>
      </c>
      <c r="G392" s="206" t="s">
        <v>578</v>
      </c>
      <c r="H392" s="207">
        <v>2</v>
      </c>
      <c r="I392" s="208"/>
      <c r="J392" s="209">
        <f t="shared" si="230"/>
        <v>0</v>
      </c>
      <c r="K392" s="205" t="s">
        <v>21</v>
      </c>
      <c r="L392" s="62"/>
      <c r="M392" s="210" t="s">
        <v>21</v>
      </c>
      <c r="N392" s="211" t="s">
        <v>45</v>
      </c>
      <c r="O392" s="43"/>
      <c r="P392" s="212">
        <f t="shared" si="231"/>
        <v>0</v>
      </c>
      <c r="Q392" s="212">
        <v>0</v>
      </c>
      <c r="R392" s="212">
        <f t="shared" si="232"/>
        <v>0</v>
      </c>
      <c r="S392" s="212">
        <v>0</v>
      </c>
      <c r="T392" s="213">
        <f t="shared" si="233"/>
        <v>0</v>
      </c>
      <c r="AR392" s="25" t="s">
        <v>327</v>
      </c>
      <c r="AT392" s="25" t="s">
        <v>311</v>
      </c>
      <c r="AU392" s="25" t="s">
        <v>84</v>
      </c>
      <c r="AY392" s="25" t="s">
        <v>308</v>
      </c>
      <c r="BE392" s="214">
        <f t="shared" si="234"/>
        <v>0</v>
      </c>
      <c r="BF392" s="214">
        <f t="shared" si="235"/>
        <v>0</v>
      </c>
      <c r="BG392" s="214">
        <f t="shared" si="236"/>
        <v>0</v>
      </c>
      <c r="BH392" s="214">
        <f t="shared" si="237"/>
        <v>0</v>
      </c>
      <c r="BI392" s="214">
        <f t="shared" si="238"/>
        <v>0</v>
      </c>
      <c r="BJ392" s="25" t="s">
        <v>82</v>
      </c>
      <c r="BK392" s="214">
        <f t="shared" si="239"/>
        <v>0</v>
      </c>
      <c r="BL392" s="25" t="s">
        <v>327</v>
      </c>
      <c r="BM392" s="25" t="s">
        <v>3368</v>
      </c>
    </row>
    <row r="393" spans="2:65" s="1" customFormat="1" ht="31.5" customHeight="1">
      <c r="B393" s="42"/>
      <c r="C393" s="203" t="s">
        <v>2546</v>
      </c>
      <c r="D393" s="203" t="s">
        <v>311</v>
      </c>
      <c r="E393" s="204" t="s">
        <v>15048</v>
      </c>
      <c r="F393" s="205" t="s">
        <v>15049</v>
      </c>
      <c r="G393" s="206" t="s">
        <v>578</v>
      </c>
      <c r="H393" s="207">
        <v>2</v>
      </c>
      <c r="I393" s="208"/>
      <c r="J393" s="209">
        <f t="shared" si="230"/>
        <v>0</v>
      </c>
      <c r="K393" s="205" t="s">
        <v>21</v>
      </c>
      <c r="L393" s="62"/>
      <c r="M393" s="210" t="s">
        <v>21</v>
      </c>
      <c r="N393" s="211" t="s">
        <v>45</v>
      </c>
      <c r="O393" s="43"/>
      <c r="P393" s="212">
        <f t="shared" si="231"/>
        <v>0</v>
      </c>
      <c r="Q393" s="212">
        <v>0</v>
      </c>
      <c r="R393" s="212">
        <f t="shared" si="232"/>
        <v>0</v>
      </c>
      <c r="S393" s="212">
        <v>0</v>
      </c>
      <c r="T393" s="213">
        <f t="shared" si="233"/>
        <v>0</v>
      </c>
      <c r="AR393" s="25" t="s">
        <v>327</v>
      </c>
      <c r="AT393" s="25" t="s">
        <v>311</v>
      </c>
      <c r="AU393" s="25" t="s">
        <v>84</v>
      </c>
      <c r="AY393" s="25" t="s">
        <v>308</v>
      </c>
      <c r="BE393" s="214">
        <f t="shared" si="234"/>
        <v>0</v>
      </c>
      <c r="BF393" s="214">
        <f t="shared" si="235"/>
        <v>0</v>
      </c>
      <c r="BG393" s="214">
        <f t="shared" si="236"/>
        <v>0</v>
      </c>
      <c r="BH393" s="214">
        <f t="shared" si="237"/>
        <v>0</v>
      </c>
      <c r="BI393" s="214">
        <f t="shared" si="238"/>
        <v>0</v>
      </c>
      <c r="BJ393" s="25" t="s">
        <v>82</v>
      </c>
      <c r="BK393" s="214">
        <f t="shared" si="239"/>
        <v>0</v>
      </c>
      <c r="BL393" s="25" t="s">
        <v>327</v>
      </c>
      <c r="BM393" s="25" t="s">
        <v>3378</v>
      </c>
    </row>
    <row r="394" spans="2:65" s="1" customFormat="1" ht="31.5" customHeight="1">
      <c r="B394" s="42"/>
      <c r="C394" s="203" t="s">
        <v>2552</v>
      </c>
      <c r="D394" s="203" t="s">
        <v>311</v>
      </c>
      <c r="E394" s="204" t="s">
        <v>14960</v>
      </c>
      <c r="F394" s="205" t="s">
        <v>14961</v>
      </c>
      <c r="G394" s="206" t="s">
        <v>578</v>
      </c>
      <c r="H394" s="207">
        <v>2</v>
      </c>
      <c r="I394" s="208"/>
      <c r="J394" s="209">
        <f t="shared" si="230"/>
        <v>0</v>
      </c>
      <c r="K394" s="205" t="s">
        <v>21</v>
      </c>
      <c r="L394" s="62"/>
      <c r="M394" s="210" t="s">
        <v>21</v>
      </c>
      <c r="N394" s="211" t="s">
        <v>45</v>
      </c>
      <c r="O394" s="43"/>
      <c r="P394" s="212">
        <f t="shared" si="231"/>
        <v>0</v>
      </c>
      <c r="Q394" s="212">
        <v>0</v>
      </c>
      <c r="R394" s="212">
        <f t="shared" si="232"/>
        <v>0</v>
      </c>
      <c r="S394" s="212">
        <v>0</v>
      </c>
      <c r="T394" s="213">
        <f t="shared" si="233"/>
        <v>0</v>
      </c>
      <c r="AR394" s="25" t="s">
        <v>327</v>
      </c>
      <c r="AT394" s="25" t="s">
        <v>311</v>
      </c>
      <c r="AU394" s="25" t="s">
        <v>84</v>
      </c>
      <c r="AY394" s="25" t="s">
        <v>308</v>
      </c>
      <c r="BE394" s="214">
        <f t="shared" si="234"/>
        <v>0</v>
      </c>
      <c r="BF394" s="214">
        <f t="shared" si="235"/>
        <v>0</v>
      </c>
      <c r="BG394" s="214">
        <f t="shared" si="236"/>
        <v>0</v>
      </c>
      <c r="BH394" s="214">
        <f t="shared" si="237"/>
        <v>0</v>
      </c>
      <c r="BI394" s="214">
        <f t="shared" si="238"/>
        <v>0</v>
      </c>
      <c r="BJ394" s="25" t="s">
        <v>82</v>
      </c>
      <c r="BK394" s="214">
        <f t="shared" si="239"/>
        <v>0</v>
      </c>
      <c r="BL394" s="25" t="s">
        <v>327</v>
      </c>
      <c r="BM394" s="25" t="s">
        <v>3386</v>
      </c>
    </row>
    <row r="395" spans="2:65" s="11" customFormat="1" ht="29.85" customHeight="1">
      <c r="B395" s="186"/>
      <c r="C395" s="187"/>
      <c r="D395" s="200" t="s">
        <v>73</v>
      </c>
      <c r="E395" s="201" t="s">
        <v>11169</v>
      </c>
      <c r="F395" s="201" t="s">
        <v>15050</v>
      </c>
      <c r="G395" s="187"/>
      <c r="H395" s="187"/>
      <c r="I395" s="190"/>
      <c r="J395" s="202">
        <f>BK395</f>
        <v>0</v>
      </c>
      <c r="K395" s="187"/>
      <c r="L395" s="192"/>
      <c r="M395" s="193"/>
      <c r="N395" s="194"/>
      <c r="O395" s="194"/>
      <c r="P395" s="195">
        <f>SUM(P396:P397)</f>
        <v>0</v>
      </c>
      <c r="Q395" s="194"/>
      <c r="R395" s="195">
        <f>SUM(R396:R397)</f>
        <v>0</v>
      </c>
      <c r="S395" s="194"/>
      <c r="T395" s="196">
        <f>SUM(T396:T397)</f>
        <v>0</v>
      </c>
      <c r="AR395" s="197" t="s">
        <v>82</v>
      </c>
      <c r="AT395" s="198" t="s">
        <v>73</v>
      </c>
      <c r="AU395" s="198" t="s">
        <v>82</v>
      </c>
      <c r="AY395" s="197" t="s">
        <v>308</v>
      </c>
      <c r="BK395" s="199">
        <f>SUM(BK396:BK397)</f>
        <v>0</v>
      </c>
    </row>
    <row r="396" spans="2:65" s="1" customFormat="1" ht="31.5" customHeight="1">
      <c r="B396" s="42"/>
      <c r="C396" s="203" t="s">
        <v>2555</v>
      </c>
      <c r="D396" s="203" t="s">
        <v>311</v>
      </c>
      <c r="E396" s="204" t="s">
        <v>14996</v>
      </c>
      <c r="F396" s="205" t="s">
        <v>14997</v>
      </c>
      <c r="G396" s="206" t="s">
        <v>578</v>
      </c>
      <c r="H396" s="207">
        <v>1</v>
      </c>
      <c r="I396" s="208"/>
      <c r="J396" s="209">
        <f>ROUND(I396*H396,2)</f>
        <v>0</v>
      </c>
      <c r="K396" s="205" t="s">
        <v>21</v>
      </c>
      <c r="L396" s="62"/>
      <c r="M396" s="210" t="s">
        <v>21</v>
      </c>
      <c r="N396" s="211" t="s">
        <v>45</v>
      </c>
      <c r="O396" s="43"/>
      <c r="P396" s="212">
        <f>O396*H396</f>
        <v>0</v>
      </c>
      <c r="Q396" s="212">
        <v>0</v>
      </c>
      <c r="R396" s="212">
        <f>Q396*H396</f>
        <v>0</v>
      </c>
      <c r="S396" s="212">
        <v>0</v>
      </c>
      <c r="T396" s="213">
        <f>S396*H396</f>
        <v>0</v>
      </c>
      <c r="AR396" s="25" t="s">
        <v>327</v>
      </c>
      <c r="AT396" s="25" t="s">
        <v>311</v>
      </c>
      <c r="AU396" s="25" t="s">
        <v>84</v>
      </c>
      <c r="AY396" s="25" t="s">
        <v>308</v>
      </c>
      <c r="BE396" s="214">
        <f>IF(N396="základní",J396,0)</f>
        <v>0</v>
      </c>
      <c r="BF396" s="214">
        <f>IF(N396="snížená",J396,0)</f>
        <v>0</v>
      </c>
      <c r="BG396" s="214">
        <f>IF(N396="zákl. přenesená",J396,0)</f>
        <v>0</v>
      </c>
      <c r="BH396" s="214">
        <f>IF(N396="sníž. přenesená",J396,0)</f>
        <v>0</v>
      </c>
      <c r="BI396" s="214">
        <f>IF(N396="nulová",J396,0)</f>
        <v>0</v>
      </c>
      <c r="BJ396" s="25" t="s">
        <v>82</v>
      </c>
      <c r="BK396" s="214">
        <f>ROUND(I396*H396,2)</f>
        <v>0</v>
      </c>
      <c r="BL396" s="25" t="s">
        <v>327</v>
      </c>
      <c r="BM396" s="25" t="s">
        <v>3396</v>
      </c>
    </row>
    <row r="397" spans="2:65" s="1" customFormat="1" ht="31.5" customHeight="1">
      <c r="B397" s="42"/>
      <c r="C397" s="203" t="s">
        <v>2558</v>
      </c>
      <c r="D397" s="203" t="s">
        <v>311</v>
      </c>
      <c r="E397" s="204" t="s">
        <v>14998</v>
      </c>
      <c r="F397" s="205" t="s">
        <v>14999</v>
      </c>
      <c r="G397" s="206" t="s">
        <v>578</v>
      </c>
      <c r="H397" s="207">
        <v>3</v>
      </c>
      <c r="I397" s="208"/>
      <c r="J397" s="209">
        <f>ROUND(I397*H397,2)</f>
        <v>0</v>
      </c>
      <c r="K397" s="205" t="s">
        <v>21</v>
      </c>
      <c r="L397" s="62"/>
      <c r="M397" s="210" t="s">
        <v>21</v>
      </c>
      <c r="N397" s="211" t="s">
        <v>45</v>
      </c>
      <c r="O397" s="43"/>
      <c r="P397" s="212">
        <f>O397*H397</f>
        <v>0</v>
      </c>
      <c r="Q397" s="212">
        <v>0</v>
      </c>
      <c r="R397" s="212">
        <f>Q397*H397</f>
        <v>0</v>
      </c>
      <c r="S397" s="212">
        <v>0</v>
      </c>
      <c r="T397" s="213">
        <f>S397*H397</f>
        <v>0</v>
      </c>
      <c r="AR397" s="25" t="s">
        <v>327</v>
      </c>
      <c r="AT397" s="25" t="s">
        <v>311</v>
      </c>
      <c r="AU397" s="25" t="s">
        <v>84</v>
      </c>
      <c r="AY397" s="25" t="s">
        <v>308</v>
      </c>
      <c r="BE397" s="214">
        <f>IF(N397="základní",J397,0)</f>
        <v>0</v>
      </c>
      <c r="BF397" s="214">
        <f>IF(N397="snížená",J397,0)</f>
        <v>0</v>
      </c>
      <c r="BG397" s="214">
        <f>IF(N397="zákl. přenesená",J397,0)</f>
        <v>0</v>
      </c>
      <c r="BH397" s="214">
        <f>IF(N397="sníž. přenesená",J397,0)</f>
        <v>0</v>
      </c>
      <c r="BI397" s="214">
        <f>IF(N397="nulová",J397,0)</f>
        <v>0</v>
      </c>
      <c r="BJ397" s="25" t="s">
        <v>82</v>
      </c>
      <c r="BK397" s="214">
        <f>ROUND(I397*H397,2)</f>
        <v>0</v>
      </c>
      <c r="BL397" s="25" t="s">
        <v>327</v>
      </c>
      <c r="BM397" s="25" t="s">
        <v>3404</v>
      </c>
    </row>
    <row r="398" spans="2:65" s="11" customFormat="1" ht="29.85" customHeight="1">
      <c r="B398" s="186"/>
      <c r="C398" s="187"/>
      <c r="D398" s="200" t="s">
        <v>73</v>
      </c>
      <c r="E398" s="201" t="s">
        <v>11281</v>
      </c>
      <c r="F398" s="201" t="s">
        <v>15051</v>
      </c>
      <c r="G398" s="187"/>
      <c r="H398" s="187"/>
      <c r="I398" s="190"/>
      <c r="J398" s="202">
        <f>BK398</f>
        <v>0</v>
      </c>
      <c r="K398" s="187"/>
      <c r="L398" s="192"/>
      <c r="M398" s="193"/>
      <c r="N398" s="194"/>
      <c r="O398" s="194"/>
      <c r="P398" s="195">
        <f>SUM(P399:P409)</f>
        <v>0</v>
      </c>
      <c r="Q398" s="194"/>
      <c r="R398" s="195">
        <f>SUM(R399:R409)</f>
        <v>0</v>
      </c>
      <c r="S398" s="194"/>
      <c r="T398" s="196">
        <f>SUM(T399:T409)</f>
        <v>0</v>
      </c>
      <c r="AR398" s="197" t="s">
        <v>82</v>
      </c>
      <c r="AT398" s="198" t="s">
        <v>73</v>
      </c>
      <c r="AU398" s="198" t="s">
        <v>82</v>
      </c>
      <c r="AY398" s="197" t="s">
        <v>308</v>
      </c>
      <c r="BK398" s="199">
        <f>SUM(BK399:BK409)</f>
        <v>0</v>
      </c>
    </row>
    <row r="399" spans="2:65" s="1" customFormat="1" ht="31.5" customHeight="1">
      <c r="B399" s="42"/>
      <c r="C399" s="203" t="s">
        <v>2561</v>
      </c>
      <c r="D399" s="203" t="s">
        <v>311</v>
      </c>
      <c r="E399" s="204" t="s">
        <v>15052</v>
      </c>
      <c r="F399" s="205" t="s">
        <v>15053</v>
      </c>
      <c r="G399" s="206" t="s">
        <v>578</v>
      </c>
      <c r="H399" s="207">
        <v>3</v>
      </c>
      <c r="I399" s="208"/>
      <c r="J399" s="209">
        <f t="shared" ref="J399:J409" si="240">ROUND(I399*H399,2)</f>
        <v>0</v>
      </c>
      <c r="K399" s="205" t="s">
        <v>21</v>
      </c>
      <c r="L399" s="62"/>
      <c r="M399" s="210" t="s">
        <v>21</v>
      </c>
      <c r="N399" s="211" t="s">
        <v>45</v>
      </c>
      <c r="O399" s="43"/>
      <c r="P399" s="212">
        <f t="shared" ref="P399:P409" si="241">O399*H399</f>
        <v>0</v>
      </c>
      <c r="Q399" s="212">
        <v>0</v>
      </c>
      <c r="R399" s="212">
        <f t="shared" ref="R399:R409" si="242">Q399*H399</f>
        <v>0</v>
      </c>
      <c r="S399" s="212">
        <v>0</v>
      </c>
      <c r="T399" s="213">
        <f t="shared" ref="T399:T409" si="243">S399*H399</f>
        <v>0</v>
      </c>
      <c r="AR399" s="25" t="s">
        <v>327</v>
      </c>
      <c r="AT399" s="25" t="s">
        <v>311</v>
      </c>
      <c r="AU399" s="25" t="s">
        <v>84</v>
      </c>
      <c r="AY399" s="25" t="s">
        <v>308</v>
      </c>
      <c r="BE399" s="214">
        <f t="shared" ref="BE399:BE409" si="244">IF(N399="základní",J399,0)</f>
        <v>0</v>
      </c>
      <c r="BF399" s="214">
        <f t="shared" ref="BF399:BF409" si="245">IF(N399="snížená",J399,0)</f>
        <v>0</v>
      </c>
      <c r="BG399" s="214">
        <f t="shared" ref="BG399:BG409" si="246">IF(N399="zákl. přenesená",J399,0)</f>
        <v>0</v>
      </c>
      <c r="BH399" s="214">
        <f t="shared" ref="BH399:BH409" si="247">IF(N399="sníž. přenesená",J399,0)</f>
        <v>0</v>
      </c>
      <c r="BI399" s="214">
        <f t="shared" ref="BI399:BI409" si="248">IF(N399="nulová",J399,0)</f>
        <v>0</v>
      </c>
      <c r="BJ399" s="25" t="s">
        <v>82</v>
      </c>
      <c r="BK399" s="214">
        <f t="shared" ref="BK399:BK409" si="249">ROUND(I399*H399,2)</f>
        <v>0</v>
      </c>
      <c r="BL399" s="25" t="s">
        <v>327</v>
      </c>
      <c r="BM399" s="25" t="s">
        <v>3413</v>
      </c>
    </row>
    <row r="400" spans="2:65" s="1" customFormat="1" ht="31.5" customHeight="1">
      <c r="B400" s="42"/>
      <c r="C400" s="203" t="s">
        <v>2564</v>
      </c>
      <c r="D400" s="203" t="s">
        <v>311</v>
      </c>
      <c r="E400" s="204" t="s">
        <v>15054</v>
      </c>
      <c r="F400" s="205" t="s">
        <v>15055</v>
      </c>
      <c r="G400" s="206" t="s">
        <v>578</v>
      </c>
      <c r="H400" s="207">
        <v>1</v>
      </c>
      <c r="I400" s="208"/>
      <c r="J400" s="209">
        <f t="shared" si="240"/>
        <v>0</v>
      </c>
      <c r="K400" s="205" t="s">
        <v>21</v>
      </c>
      <c r="L400" s="62"/>
      <c r="M400" s="210" t="s">
        <v>21</v>
      </c>
      <c r="N400" s="211" t="s">
        <v>45</v>
      </c>
      <c r="O400" s="43"/>
      <c r="P400" s="212">
        <f t="shared" si="241"/>
        <v>0</v>
      </c>
      <c r="Q400" s="212">
        <v>0</v>
      </c>
      <c r="R400" s="212">
        <f t="shared" si="242"/>
        <v>0</v>
      </c>
      <c r="S400" s="212">
        <v>0</v>
      </c>
      <c r="T400" s="213">
        <f t="shared" si="243"/>
        <v>0</v>
      </c>
      <c r="AR400" s="25" t="s">
        <v>327</v>
      </c>
      <c r="AT400" s="25" t="s">
        <v>311</v>
      </c>
      <c r="AU400" s="25" t="s">
        <v>84</v>
      </c>
      <c r="AY400" s="25" t="s">
        <v>308</v>
      </c>
      <c r="BE400" s="214">
        <f t="shared" si="244"/>
        <v>0</v>
      </c>
      <c r="BF400" s="214">
        <f t="shared" si="245"/>
        <v>0</v>
      </c>
      <c r="BG400" s="214">
        <f t="shared" si="246"/>
        <v>0</v>
      </c>
      <c r="BH400" s="214">
        <f t="shared" si="247"/>
        <v>0</v>
      </c>
      <c r="BI400" s="214">
        <f t="shared" si="248"/>
        <v>0</v>
      </c>
      <c r="BJ400" s="25" t="s">
        <v>82</v>
      </c>
      <c r="BK400" s="214">
        <f t="shared" si="249"/>
        <v>0</v>
      </c>
      <c r="BL400" s="25" t="s">
        <v>327</v>
      </c>
      <c r="BM400" s="25" t="s">
        <v>3420</v>
      </c>
    </row>
    <row r="401" spans="2:65" s="1" customFormat="1" ht="31.5" customHeight="1">
      <c r="B401" s="42"/>
      <c r="C401" s="203" t="s">
        <v>2566</v>
      </c>
      <c r="D401" s="203" t="s">
        <v>311</v>
      </c>
      <c r="E401" s="204" t="s">
        <v>15056</v>
      </c>
      <c r="F401" s="205" t="s">
        <v>15057</v>
      </c>
      <c r="G401" s="206" t="s">
        <v>578</v>
      </c>
      <c r="H401" s="207">
        <v>1</v>
      </c>
      <c r="I401" s="208"/>
      <c r="J401" s="209">
        <f t="shared" si="240"/>
        <v>0</v>
      </c>
      <c r="K401" s="205" t="s">
        <v>21</v>
      </c>
      <c r="L401" s="62"/>
      <c r="M401" s="210" t="s">
        <v>21</v>
      </c>
      <c r="N401" s="211" t="s">
        <v>45</v>
      </c>
      <c r="O401" s="43"/>
      <c r="P401" s="212">
        <f t="shared" si="241"/>
        <v>0</v>
      </c>
      <c r="Q401" s="212">
        <v>0</v>
      </c>
      <c r="R401" s="212">
        <f t="shared" si="242"/>
        <v>0</v>
      </c>
      <c r="S401" s="212">
        <v>0</v>
      </c>
      <c r="T401" s="213">
        <f t="shared" si="243"/>
        <v>0</v>
      </c>
      <c r="AR401" s="25" t="s">
        <v>327</v>
      </c>
      <c r="AT401" s="25" t="s">
        <v>311</v>
      </c>
      <c r="AU401" s="25" t="s">
        <v>84</v>
      </c>
      <c r="AY401" s="25" t="s">
        <v>308</v>
      </c>
      <c r="BE401" s="214">
        <f t="shared" si="244"/>
        <v>0</v>
      </c>
      <c r="BF401" s="214">
        <f t="shared" si="245"/>
        <v>0</v>
      </c>
      <c r="BG401" s="214">
        <f t="shared" si="246"/>
        <v>0</v>
      </c>
      <c r="BH401" s="214">
        <f t="shared" si="247"/>
        <v>0</v>
      </c>
      <c r="BI401" s="214">
        <f t="shared" si="248"/>
        <v>0</v>
      </c>
      <c r="BJ401" s="25" t="s">
        <v>82</v>
      </c>
      <c r="BK401" s="214">
        <f t="shared" si="249"/>
        <v>0</v>
      </c>
      <c r="BL401" s="25" t="s">
        <v>327</v>
      </c>
      <c r="BM401" s="25" t="s">
        <v>3430</v>
      </c>
    </row>
    <row r="402" spans="2:65" s="1" customFormat="1" ht="31.5" customHeight="1">
      <c r="B402" s="42"/>
      <c r="C402" s="203" t="s">
        <v>2569</v>
      </c>
      <c r="D402" s="203" t="s">
        <v>311</v>
      </c>
      <c r="E402" s="204" t="s">
        <v>15058</v>
      </c>
      <c r="F402" s="205" t="s">
        <v>15059</v>
      </c>
      <c r="G402" s="206" t="s">
        <v>578</v>
      </c>
      <c r="H402" s="207">
        <v>2</v>
      </c>
      <c r="I402" s="208"/>
      <c r="J402" s="209">
        <f t="shared" si="240"/>
        <v>0</v>
      </c>
      <c r="K402" s="205" t="s">
        <v>21</v>
      </c>
      <c r="L402" s="62"/>
      <c r="M402" s="210" t="s">
        <v>21</v>
      </c>
      <c r="N402" s="211" t="s">
        <v>45</v>
      </c>
      <c r="O402" s="43"/>
      <c r="P402" s="212">
        <f t="shared" si="241"/>
        <v>0</v>
      </c>
      <c r="Q402" s="212">
        <v>0</v>
      </c>
      <c r="R402" s="212">
        <f t="shared" si="242"/>
        <v>0</v>
      </c>
      <c r="S402" s="212">
        <v>0</v>
      </c>
      <c r="T402" s="213">
        <f t="shared" si="243"/>
        <v>0</v>
      </c>
      <c r="AR402" s="25" t="s">
        <v>327</v>
      </c>
      <c r="AT402" s="25" t="s">
        <v>311</v>
      </c>
      <c r="AU402" s="25" t="s">
        <v>84</v>
      </c>
      <c r="AY402" s="25" t="s">
        <v>308</v>
      </c>
      <c r="BE402" s="214">
        <f t="shared" si="244"/>
        <v>0</v>
      </c>
      <c r="BF402" s="214">
        <f t="shared" si="245"/>
        <v>0</v>
      </c>
      <c r="BG402" s="214">
        <f t="shared" si="246"/>
        <v>0</v>
      </c>
      <c r="BH402" s="214">
        <f t="shared" si="247"/>
        <v>0</v>
      </c>
      <c r="BI402" s="214">
        <f t="shared" si="248"/>
        <v>0</v>
      </c>
      <c r="BJ402" s="25" t="s">
        <v>82</v>
      </c>
      <c r="BK402" s="214">
        <f t="shared" si="249"/>
        <v>0</v>
      </c>
      <c r="BL402" s="25" t="s">
        <v>327</v>
      </c>
      <c r="BM402" s="25" t="s">
        <v>8053</v>
      </c>
    </row>
    <row r="403" spans="2:65" s="1" customFormat="1" ht="31.5" customHeight="1">
      <c r="B403" s="42"/>
      <c r="C403" s="203" t="s">
        <v>2572</v>
      </c>
      <c r="D403" s="203" t="s">
        <v>311</v>
      </c>
      <c r="E403" s="204" t="s">
        <v>14987</v>
      </c>
      <c r="F403" s="205" t="s">
        <v>14988</v>
      </c>
      <c r="G403" s="206" t="s">
        <v>578</v>
      </c>
      <c r="H403" s="207">
        <v>1</v>
      </c>
      <c r="I403" s="208"/>
      <c r="J403" s="209">
        <f t="shared" si="240"/>
        <v>0</v>
      </c>
      <c r="K403" s="205" t="s">
        <v>21</v>
      </c>
      <c r="L403" s="62"/>
      <c r="M403" s="210" t="s">
        <v>21</v>
      </c>
      <c r="N403" s="211" t="s">
        <v>45</v>
      </c>
      <c r="O403" s="43"/>
      <c r="P403" s="212">
        <f t="shared" si="241"/>
        <v>0</v>
      </c>
      <c r="Q403" s="212">
        <v>0</v>
      </c>
      <c r="R403" s="212">
        <f t="shared" si="242"/>
        <v>0</v>
      </c>
      <c r="S403" s="212">
        <v>0</v>
      </c>
      <c r="T403" s="213">
        <f t="shared" si="243"/>
        <v>0</v>
      </c>
      <c r="AR403" s="25" t="s">
        <v>327</v>
      </c>
      <c r="AT403" s="25" t="s">
        <v>311</v>
      </c>
      <c r="AU403" s="25" t="s">
        <v>84</v>
      </c>
      <c r="AY403" s="25" t="s">
        <v>308</v>
      </c>
      <c r="BE403" s="214">
        <f t="shared" si="244"/>
        <v>0</v>
      </c>
      <c r="BF403" s="214">
        <f t="shared" si="245"/>
        <v>0</v>
      </c>
      <c r="BG403" s="214">
        <f t="shared" si="246"/>
        <v>0</v>
      </c>
      <c r="BH403" s="214">
        <f t="shared" si="247"/>
        <v>0</v>
      </c>
      <c r="BI403" s="214">
        <f t="shared" si="248"/>
        <v>0</v>
      </c>
      <c r="BJ403" s="25" t="s">
        <v>82</v>
      </c>
      <c r="BK403" s="214">
        <f t="shared" si="249"/>
        <v>0</v>
      </c>
      <c r="BL403" s="25" t="s">
        <v>327</v>
      </c>
      <c r="BM403" s="25" t="s">
        <v>8057</v>
      </c>
    </row>
    <row r="404" spans="2:65" s="1" customFormat="1" ht="31.5" customHeight="1">
      <c r="B404" s="42"/>
      <c r="C404" s="203" t="s">
        <v>2577</v>
      </c>
      <c r="D404" s="203" t="s">
        <v>311</v>
      </c>
      <c r="E404" s="204" t="s">
        <v>15021</v>
      </c>
      <c r="F404" s="205" t="s">
        <v>15022</v>
      </c>
      <c r="G404" s="206" t="s">
        <v>578</v>
      </c>
      <c r="H404" s="207">
        <v>15</v>
      </c>
      <c r="I404" s="208"/>
      <c r="J404" s="209">
        <f t="shared" si="240"/>
        <v>0</v>
      </c>
      <c r="K404" s="205" t="s">
        <v>21</v>
      </c>
      <c r="L404" s="62"/>
      <c r="M404" s="210" t="s">
        <v>21</v>
      </c>
      <c r="N404" s="211" t="s">
        <v>45</v>
      </c>
      <c r="O404" s="43"/>
      <c r="P404" s="212">
        <f t="shared" si="241"/>
        <v>0</v>
      </c>
      <c r="Q404" s="212">
        <v>0</v>
      </c>
      <c r="R404" s="212">
        <f t="shared" si="242"/>
        <v>0</v>
      </c>
      <c r="S404" s="212">
        <v>0</v>
      </c>
      <c r="T404" s="213">
        <f t="shared" si="243"/>
        <v>0</v>
      </c>
      <c r="AR404" s="25" t="s">
        <v>327</v>
      </c>
      <c r="AT404" s="25" t="s">
        <v>311</v>
      </c>
      <c r="AU404" s="25" t="s">
        <v>84</v>
      </c>
      <c r="AY404" s="25" t="s">
        <v>308</v>
      </c>
      <c r="BE404" s="214">
        <f t="shared" si="244"/>
        <v>0</v>
      </c>
      <c r="BF404" s="214">
        <f t="shared" si="245"/>
        <v>0</v>
      </c>
      <c r="BG404" s="214">
        <f t="shared" si="246"/>
        <v>0</v>
      </c>
      <c r="BH404" s="214">
        <f t="shared" si="247"/>
        <v>0</v>
      </c>
      <c r="BI404" s="214">
        <f t="shared" si="248"/>
        <v>0</v>
      </c>
      <c r="BJ404" s="25" t="s">
        <v>82</v>
      </c>
      <c r="BK404" s="214">
        <f t="shared" si="249"/>
        <v>0</v>
      </c>
      <c r="BL404" s="25" t="s">
        <v>327</v>
      </c>
      <c r="BM404" s="25" t="s">
        <v>8061</v>
      </c>
    </row>
    <row r="405" spans="2:65" s="1" customFormat="1" ht="31.5" customHeight="1">
      <c r="B405" s="42"/>
      <c r="C405" s="203" t="s">
        <v>2582</v>
      </c>
      <c r="D405" s="203" t="s">
        <v>311</v>
      </c>
      <c r="E405" s="204" t="s">
        <v>15060</v>
      </c>
      <c r="F405" s="205" t="s">
        <v>15061</v>
      </c>
      <c r="G405" s="206" t="s">
        <v>578</v>
      </c>
      <c r="H405" s="207">
        <v>1</v>
      </c>
      <c r="I405" s="208"/>
      <c r="J405" s="209">
        <f t="shared" si="240"/>
        <v>0</v>
      </c>
      <c r="K405" s="205" t="s">
        <v>21</v>
      </c>
      <c r="L405" s="62"/>
      <c r="M405" s="210" t="s">
        <v>21</v>
      </c>
      <c r="N405" s="211" t="s">
        <v>45</v>
      </c>
      <c r="O405" s="43"/>
      <c r="P405" s="212">
        <f t="shared" si="241"/>
        <v>0</v>
      </c>
      <c r="Q405" s="212">
        <v>0</v>
      </c>
      <c r="R405" s="212">
        <f t="shared" si="242"/>
        <v>0</v>
      </c>
      <c r="S405" s="212">
        <v>0</v>
      </c>
      <c r="T405" s="213">
        <f t="shared" si="243"/>
        <v>0</v>
      </c>
      <c r="AR405" s="25" t="s">
        <v>327</v>
      </c>
      <c r="AT405" s="25" t="s">
        <v>311</v>
      </c>
      <c r="AU405" s="25" t="s">
        <v>84</v>
      </c>
      <c r="AY405" s="25" t="s">
        <v>308</v>
      </c>
      <c r="BE405" s="214">
        <f t="shared" si="244"/>
        <v>0</v>
      </c>
      <c r="BF405" s="214">
        <f t="shared" si="245"/>
        <v>0</v>
      </c>
      <c r="BG405" s="214">
        <f t="shared" si="246"/>
        <v>0</v>
      </c>
      <c r="BH405" s="214">
        <f t="shared" si="247"/>
        <v>0</v>
      </c>
      <c r="BI405" s="214">
        <f t="shared" si="248"/>
        <v>0</v>
      </c>
      <c r="BJ405" s="25" t="s">
        <v>82</v>
      </c>
      <c r="BK405" s="214">
        <f t="shared" si="249"/>
        <v>0</v>
      </c>
      <c r="BL405" s="25" t="s">
        <v>327</v>
      </c>
      <c r="BM405" s="25" t="s">
        <v>8065</v>
      </c>
    </row>
    <row r="406" spans="2:65" s="1" customFormat="1" ht="22.5" customHeight="1">
      <c r="B406" s="42"/>
      <c r="C406" s="203" t="s">
        <v>2589</v>
      </c>
      <c r="D406" s="203" t="s">
        <v>311</v>
      </c>
      <c r="E406" s="204" t="s">
        <v>15062</v>
      </c>
      <c r="F406" s="205" t="s">
        <v>15063</v>
      </c>
      <c r="G406" s="206" t="s">
        <v>578</v>
      </c>
      <c r="H406" s="207">
        <v>1</v>
      </c>
      <c r="I406" s="208"/>
      <c r="J406" s="209">
        <f t="shared" si="240"/>
        <v>0</v>
      </c>
      <c r="K406" s="205" t="s">
        <v>21</v>
      </c>
      <c r="L406" s="62"/>
      <c r="M406" s="210" t="s">
        <v>21</v>
      </c>
      <c r="N406" s="211" t="s">
        <v>45</v>
      </c>
      <c r="O406" s="43"/>
      <c r="P406" s="212">
        <f t="shared" si="241"/>
        <v>0</v>
      </c>
      <c r="Q406" s="212">
        <v>0</v>
      </c>
      <c r="R406" s="212">
        <f t="shared" si="242"/>
        <v>0</v>
      </c>
      <c r="S406" s="212">
        <v>0</v>
      </c>
      <c r="T406" s="213">
        <f t="shared" si="243"/>
        <v>0</v>
      </c>
      <c r="AR406" s="25" t="s">
        <v>327</v>
      </c>
      <c r="AT406" s="25" t="s">
        <v>311</v>
      </c>
      <c r="AU406" s="25" t="s">
        <v>84</v>
      </c>
      <c r="AY406" s="25" t="s">
        <v>308</v>
      </c>
      <c r="BE406" s="214">
        <f t="shared" si="244"/>
        <v>0</v>
      </c>
      <c r="BF406" s="214">
        <f t="shared" si="245"/>
        <v>0</v>
      </c>
      <c r="BG406" s="214">
        <f t="shared" si="246"/>
        <v>0</v>
      </c>
      <c r="BH406" s="214">
        <f t="shared" si="247"/>
        <v>0</v>
      </c>
      <c r="BI406" s="214">
        <f t="shared" si="248"/>
        <v>0</v>
      </c>
      <c r="BJ406" s="25" t="s">
        <v>82</v>
      </c>
      <c r="BK406" s="214">
        <f t="shared" si="249"/>
        <v>0</v>
      </c>
      <c r="BL406" s="25" t="s">
        <v>327</v>
      </c>
      <c r="BM406" s="25" t="s">
        <v>8071</v>
      </c>
    </row>
    <row r="407" spans="2:65" s="1" customFormat="1" ht="22.5" customHeight="1">
      <c r="B407" s="42"/>
      <c r="C407" s="203" t="s">
        <v>2592</v>
      </c>
      <c r="D407" s="203" t="s">
        <v>311</v>
      </c>
      <c r="E407" s="204" t="s">
        <v>15064</v>
      </c>
      <c r="F407" s="205" t="s">
        <v>15065</v>
      </c>
      <c r="G407" s="206" t="s">
        <v>578</v>
      </c>
      <c r="H407" s="207">
        <v>1</v>
      </c>
      <c r="I407" s="208"/>
      <c r="J407" s="209">
        <f t="shared" si="240"/>
        <v>0</v>
      </c>
      <c r="K407" s="205" t="s">
        <v>21</v>
      </c>
      <c r="L407" s="62"/>
      <c r="M407" s="210" t="s">
        <v>21</v>
      </c>
      <c r="N407" s="211" t="s">
        <v>45</v>
      </c>
      <c r="O407" s="43"/>
      <c r="P407" s="212">
        <f t="shared" si="241"/>
        <v>0</v>
      </c>
      <c r="Q407" s="212">
        <v>0</v>
      </c>
      <c r="R407" s="212">
        <f t="shared" si="242"/>
        <v>0</v>
      </c>
      <c r="S407" s="212">
        <v>0</v>
      </c>
      <c r="T407" s="213">
        <f t="shared" si="243"/>
        <v>0</v>
      </c>
      <c r="AR407" s="25" t="s">
        <v>327</v>
      </c>
      <c r="AT407" s="25" t="s">
        <v>311</v>
      </c>
      <c r="AU407" s="25" t="s">
        <v>84</v>
      </c>
      <c r="AY407" s="25" t="s">
        <v>308</v>
      </c>
      <c r="BE407" s="214">
        <f t="shared" si="244"/>
        <v>0</v>
      </c>
      <c r="BF407" s="214">
        <f t="shared" si="245"/>
        <v>0</v>
      </c>
      <c r="BG407" s="214">
        <f t="shared" si="246"/>
        <v>0</v>
      </c>
      <c r="BH407" s="214">
        <f t="shared" si="247"/>
        <v>0</v>
      </c>
      <c r="BI407" s="214">
        <f t="shared" si="248"/>
        <v>0</v>
      </c>
      <c r="BJ407" s="25" t="s">
        <v>82</v>
      </c>
      <c r="BK407" s="214">
        <f t="shared" si="249"/>
        <v>0</v>
      </c>
      <c r="BL407" s="25" t="s">
        <v>327</v>
      </c>
      <c r="BM407" s="25" t="s">
        <v>8077</v>
      </c>
    </row>
    <row r="408" spans="2:65" s="1" customFormat="1" ht="22.5" customHeight="1">
      <c r="B408" s="42"/>
      <c r="C408" s="203" t="s">
        <v>266</v>
      </c>
      <c r="D408" s="203" t="s">
        <v>311</v>
      </c>
      <c r="E408" s="204" t="s">
        <v>15066</v>
      </c>
      <c r="F408" s="205" t="s">
        <v>15067</v>
      </c>
      <c r="G408" s="206" t="s">
        <v>578</v>
      </c>
      <c r="H408" s="207">
        <v>3</v>
      </c>
      <c r="I408" s="208"/>
      <c r="J408" s="209">
        <f t="shared" si="240"/>
        <v>0</v>
      </c>
      <c r="K408" s="205" t="s">
        <v>21</v>
      </c>
      <c r="L408" s="62"/>
      <c r="M408" s="210" t="s">
        <v>21</v>
      </c>
      <c r="N408" s="211" t="s">
        <v>45</v>
      </c>
      <c r="O408" s="43"/>
      <c r="P408" s="212">
        <f t="shared" si="241"/>
        <v>0</v>
      </c>
      <c r="Q408" s="212">
        <v>0</v>
      </c>
      <c r="R408" s="212">
        <f t="shared" si="242"/>
        <v>0</v>
      </c>
      <c r="S408" s="212">
        <v>0</v>
      </c>
      <c r="T408" s="213">
        <f t="shared" si="243"/>
        <v>0</v>
      </c>
      <c r="AR408" s="25" t="s">
        <v>327</v>
      </c>
      <c r="AT408" s="25" t="s">
        <v>311</v>
      </c>
      <c r="AU408" s="25" t="s">
        <v>84</v>
      </c>
      <c r="AY408" s="25" t="s">
        <v>308</v>
      </c>
      <c r="BE408" s="214">
        <f t="shared" si="244"/>
        <v>0</v>
      </c>
      <c r="BF408" s="214">
        <f t="shared" si="245"/>
        <v>0</v>
      </c>
      <c r="BG408" s="214">
        <f t="shared" si="246"/>
        <v>0</v>
      </c>
      <c r="BH408" s="214">
        <f t="shared" si="247"/>
        <v>0</v>
      </c>
      <c r="BI408" s="214">
        <f t="shared" si="248"/>
        <v>0</v>
      </c>
      <c r="BJ408" s="25" t="s">
        <v>82</v>
      </c>
      <c r="BK408" s="214">
        <f t="shared" si="249"/>
        <v>0</v>
      </c>
      <c r="BL408" s="25" t="s">
        <v>327</v>
      </c>
      <c r="BM408" s="25" t="s">
        <v>8081</v>
      </c>
    </row>
    <row r="409" spans="2:65" s="1" customFormat="1" ht="31.5" customHeight="1">
      <c r="B409" s="42"/>
      <c r="C409" s="203" t="s">
        <v>269</v>
      </c>
      <c r="D409" s="203" t="s">
        <v>311</v>
      </c>
      <c r="E409" s="204" t="s">
        <v>15068</v>
      </c>
      <c r="F409" s="205" t="s">
        <v>15069</v>
      </c>
      <c r="G409" s="206" t="s">
        <v>578</v>
      </c>
      <c r="H409" s="207">
        <v>1</v>
      </c>
      <c r="I409" s="208"/>
      <c r="J409" s="209">
        <f t="shared" si="240"/>
        <v>0</v>
      </c>
      <c r="K409" s="205" t="s">
        <v>21</v>
      </c>
      <c r="L409" s="62"/>
      <c r="M409" s="210" t="s">
        <v>21</v>
      </c>
      <c r="N409" s="211" t="s">
        <v>45</v>
      </c>
      <c r="O409" s="43"/>
      <c r="P409" s="212">
        <f t="shared" si="241"/>
        <v>0</v>
      </c>
      <c r="Q409" s="212">
        <v>0</v>
      </c>
      <c r="R409" s="212">
        <f t="shared" si="242"/>
        <v>0</v>
      </c>
      <c r="S409" s="212">
        <v>0</v>
      </c>
      <c r="T409" s="213">
        <f t="shared" si="243"/>
        <v>0</v>
      </c>
      <c r="AR409" s="25" t="s">
        <v>327</v>
      </c>
      <c r="AT409" s="25" t="s">
        <v>311</v>
      </c>
      <c r="AU409" s="25" t="s">
        <v>84</v>
      </c>
      <c r="AY409" s="25" t="s">
        <v>308</v>
      </c>
      <c r="BE409" s="214">
        <f t="shared" si="244"/>
        <v>0</v>
      </c>
      <c r="BF409" s="214">
        <f t="shared" si="245"/>
        <v>0</v>
      </c>
      <c r="BG409" s="214">
        <f t="shared" si="246"/>
        <v>0</v>
      </c>
      <c r="BH409" s="214">
        <f t="shared" si="247"/>
        <v>0</v>
      </c>
      <c r="BI409" s="214">
        <f t="shared" si="248"/>
        <v>0</v>
      </c>
      <c r="BJ409" s="25" t="s">
        <v>82</v>
      </c>
      <c r="BK409" s="214">
        <f t="shared" si="249"/>
        <v>0</v>
      </c>
      <c r="BL409" s="25" t="s">
        <v>327</v>
      </c>
      <c r="BM409" s="25" t="s">
        <v>8085</v>
      </c>
    </row>
    <row r="410" spans="2:65" s="11" customFormat="1" ht="29.85" customHeight="1">
      <c r="B410" s="186"/>
      <c r="C410" s="187"/>
      <c r="D410" s="200" t="s">
        <v>73</v>
      </c>
      <c r="E410" s="201" t="s">
        <v>11348</v>
      </c>
      <c r="F410" s="201" t="s">
        <v>15070</v>
      </c>
      <c r="G410" s="187"/>
      <c r="H410" s="187"/>
      <c r="I410" s="190"/>
      <c r="J410" s="202">
        <f>BK410</f>
        <v>0</v>
      </c>
      <c r="K410" s="187"/>
      <c r="L410" s="192"/>
      <c r="M410" s="193"/>
      <c r="N410" s="194"/>
      <c r="O410" s="194"/>
      <c r="P410" s="195">
        <f>P411</f>
        <v>0</v>
      </c>
      <c r="Q410" s="194"/>
      <c r="R410" s="195">
        <f>R411</f>
        <v>0</v>
      </c>
      <c r="S410" s="194"/>
      <c r="T410" s="196">
        <f>T411</f>
        <v>0</v>
      </c>
      <c r="AR410" s="197" t="s">
        <v>82</v>
      </c>
      <c r="AT410" s="198" t="s">
        <v>73</v>
      </c>
      <c r="AU410" s="198" t="s">
        <v>82</v>
      </c>
      <c r="AY410" s="197" t="s">
        <v>308</v>
      </c>
      <c r="BK410" s="199">
        <f>BK411</f>
        <v>0</v>
      </c>
    </row>
    <row r="411" spans="2:65" s="1" customFormat="1" ht="22.5" customHeight="1">
      <c r="B411" s="42"/>
      <c r="C411" s="203" t="s">
        <v>2603</v>
      </c>
      <c r="D411" s="203" t="s">
        <v>311</v>
      </c>
      <c r="E411" s="204" t="s">
        <v>14962</v>
      </c>
      <c r="F411" s="205" t="s">
        <v>14963</v>
      </c>
      <c r="G411" s="206" t="s">
        <v>578</v>
      </c>
      <c r="H411" s="207">
        <v>3</v>
      </c>
      <c r="I411" s="208"/>
      <c r="J411" s="209">
        <f>ROUND(I411*H411,2)</f>
        <v>0</v>
      </c>
      <c r="K411" s="205" t="s">
        <v>21</v>
      </c>
      <c r="L411" s="62"/>
      <c r="M411" s="210" t="s">
        <v>21</v>
      </c>
      <c r="N411" s="211" t="s">
        <v>45</v>
      </c>
      <c r="O411" s="43"/>
      <c r="P411" s="212">
        <f>O411*H411</f>
        <v>0</v>
      </c>
      <c r="Q411" s="212">
        <v>0</v>
      </c>
      <c r="R411" s="212">
        <f>Q411*H411</f>
        <v>0</v>
      </c>
      <c r="S411" s="212">
        <v>0</v>
      </c>
      <c r="T411" s="213">
        <f>S411*H411</f>
        <v>0</v>
      </c>
      <c r="AR411" s="25" t="s">
        <v>327</v>
      </c>
      <c r="AT411" s="25" t="s">
        <v>311</v>
      </c>
      <c r="AU411" s="25" t="s">
        <v>84</v>
      </c>
      <c r="AY411" s="25" t="s">
        <v>308</v>
      </c>
      <c r="BE411" s="214">
        <f>IF(N411="základní",J411,0)</f>
        <v>0</v>
      </c>
      <c r="BF411" s="214">
        <f>IF(N411="snížená",J411,0)</f>
        <v>0</v>
      </c>
      <c r="BG411" s="214">
        <f>IF(N411="zákl. přenesená",J411,0)</f>
        <v>0</v>
      </c>
      <c r="BH411" s="214">
        <f>IF(N411="sníž. přenesená",J411,0)</f>
        <v>0</v>
      </c>
      <c r="BI411" s="214">
        <f>IF(N411="nulová",J411,0)</f>
        <v>0</v>
      </c>
      <c r="BJ411" s="25" t="s">
        <v>82</v>
      </c>
      <c r="BK411" s="214">
        <f>ROUND(I411*H411,2)</f>
        <v>0</v>
      </c>
      <c r="BL411" s="25" t="s">
        <v>327</v>
      </c>
      <c r="BM411" s="25" t="s">
        <v>8089</v>
      </c>
    </row>
    <row r="412" spans="2:65" s="11" customFormat="1" ht="29.85" customHeight="1">
      <c r="B412" s="186"/>
      <c r="C412" s="187"/>
      <c r="D412" s="200" t="s">
        <v>73</v>
      </c>
      <c r="E412" s="201" t="s">
        <v>11409</v>
      </c>
      <c r="F412" s="201" t="s">
        <v>15071</v>
      </c>
      <c r="G412" s="187"/>
      <c r="H412" s="187"/>
      <c r="I412" s="190"/>
      <c r="J412" s="202">
        <f>BK412</f>
        <v>0</v>
      </c>
      <c r="K412" s="187"/>
      <c r="L412" s="192"/>
      <c r="M412" s="193"/>
      <c r="N412" s="194"/>
      <c r="O412" s="194"/>
      <c r="P412" s="195">
        <f>SUM(P413:P418)</f>
        <v>0</v>
      </c>
      <c r="Q412" s="194"/>
      <c r="R412" s="195">
        <f>SUM(R413:R418)</f>
        <v>0</v>
      </c>
      <c r="S412" s="194"/>
      <c r="T412" s="196">
        <f>SUM(T413:T418)</f>
        <v>0</v>
      </c>
      <c r="AR412" s="197" t="s">
        <v>82</v>
      </c>
      <c r="AT412" s="198" t="s">
        <v>73</v>
      </c>
      <c r="AU412" s="198" t="s">
        <v>82</v>
      </c>
      <c r="AY412" s="197" t="s">
        <v>308</v>
      </c>
      <c r="BK412" s="199">
        <f>SUM(BK413:BK418)</f>
        <v>0</v>
      </c>
    </row>
    <row r="413" spans="2:65" s="1" customFormat="1" ht="22.5" customHeight="1">
      <c r="B413" s="42"/>
      <c r="C413" s="203" t="s">
        <v>2609</v>
      </c>
      <c r="D413" s="203" t="s">
        <v>311</v>
      </c>
      <c r="E413" s="204" t="s">
        <v>15005</v>
      </c>
      <c r="F413" s="205" t="s">
        <v>15006</v>
      </c>
      <c r="G413" s="206" t="s">
        <v>578</v>
      </c>
      <c r="H413" s="207">
        <v>1</v>
      </c>
      <c r="I413" s="208"/>
      <c r="J413" s="209">
        <f t="shared" ref="J413:J418" si="250">ROUND(I413*H413,2)</f>
        <v>0</v>
      </c>
      <c r="K413" s="205" t="s">
        <v>21</v>
      </c>
      <c r="L413" s="62"/>
      <c r="M413" s="210" t="s">
        <v>21</v>
      </c>
      <c r="N413" s="211" t="s">
        <v>45</v>
      </c>
      <c r="O413" s="43"/>
      <c r="P413" s="212">
        <f t="shared" ref="P413:P418" si="251">O413*H413</f>
        <v>0</v>
      </c>
      <c r="Q413" s="212">
        <v>0</v>
      </c>
      <c r="R413" s="212">
        <f t="shared" ref="R413:R418" si="252">Q413*H413</f>
        <v>0</v>
      </c>
      <c r="S413" s="212">
        <v>0</v>
      </c>
      <c r="T413" s="213">
        <f t="shared" ref="T413:T418" si="253">S413*H413</f>
        <v>0</v>
      </c>
      <c r="AR413" s="25" t="s">
        <v>327</v>
      </c>
      <c r="AT413" s="25" t="s">
        <v>311</v>
      </c>
      <c r="AU413" s="25" t="s">
        <v>84</v>
      </c>
      <c r="AY413" s="25" t="s">
        <v>308</v>
      </c>
      <c r="BE413" s="214">
        <f t="shared" ref="BE413:BE418" si="254">IF(N413="základní",J413,0)</f>
        <v>0</v>
      </c>
      <c r="BF413" s="214">
        <f t="shared" ref="BF413:BF418" si="255">IF(N413="snížená",J413,0)</f>
        <v>0</v>
      </c>
      <c r="BG413" s="214">
        <f t="shared" ref="BG413:BG418" si="256">IF(N413="zákl. přenesená",J413,0)</f>
        <v>0</v>
      </c>
      <c r="BH413" s="214">
        <f t="shared" ref="BH413:BH418" si="257">IF(N413="sníž. přenesená",J413,0)</f>
        <v>0</v>
      </c>
      <c r="BI413" s="214">
        <f t="shared" ref="BI413:BI418" si="258">IF(N413="nulová",J413,0)</f>
        <v>0</v>
      </c>
      <c r="BJ413" s="25" t="s">
        <v>82</v>
      </c>
      <c r="BK413" s="214">
        <f t="shared" ref="BK413:BK418" si="259">ROUND(I413*H413,2)</f>
        <v>0</v>
      </c>
      <c r="BL413" s="25" t="s">
        <v>327</v>
      </c>
      <c r="BM413" s="25" t="s">
        <v>8093</v>
      </c>
    </row>
    <row r="414" spans="2:65" s="1" customFormat="1" ht="22.5" customHeight="1">
      <c r="B414" s="42"/>
      <c r="C414" s="203" t="s">
        <v>2614</v>
      </c>
      <c r="D414" s="203" t="s">
        <v>311</v>
      </c>
      <c r="E414" s="204" t="s">
        <v>15007</v>
      </c>
      <c r="F414" s="205" t="s">
        <v>15008</v>
      </c>
      <c r="G414" s="206" t="s">
        <v>578</v>
      </c>
      <c r="H414" s="207">
        <v>1</v>
      </c>
      <c r="I414" s="208"/>
      <c r="J414" s="209">
        <f t="shared" si="250"/>
        <v>0</v>
      </c>
      <c r="K414" s="205" t="s">
        <v>21</v>
      </c>
      <c r="L414" s="62"/>
      <c r="M414" s="210" t="s">
        <v>21</v>
      </c>
      <c r="N414" s="211" t="s">
        <v>45</v>
      </c>
      <c r="O414" s="43"/>
      <c r="P414" s="212">
        <f t="shared" si="251"/>
        <v>0</v>
      </c>
      <c r="Q414" s="212">
        <v>0</v>
      </c>
      <c r="R414" s="212">
        <f t="shared" si="252"/>
        <v>0</v>
      </c>
      <c r="S414" s="212">
        <v>0</v>
      </c>
      <c r="T414" s="213">
        <f t="shared" si="253"/>
        <v>0</v>
      </c>
      <c r="AR414" s="25" t="s">
        <v>327</v>
      </c>
      <c r="AT414" s="25" t="s">
        <v>311</v>
      </c>
      <c r="AU414" s="25" t="s">
        <v>84</v>
      </c>
      <c r="AY414" s="25" t="s">
        <v>308</v>
      </c>
      <c r="BE414" s="214">
        <f t="shared" si="254"/>
        <v>0</v>
      </c>
      <c r="BF414" s="214">
        <f t="shared" si="255"/>
        <v>0</v>
      </c>
      <c r="BG414" s="214">
        <f t="shared" si="256"/>
        <v>0</v>
      </c>
      <c r="BH414" s="214">
        <f t="shared" si="257"/>
        <v>0</v>
      </c>
      <c r="BI414" s="214">
        <f t="shared" si="258"/>
        <v>0</v>
      </c>
      <c r="BJ414" s="25" t="s">
        <v>82</v>
      </c>
      <c r="BK414" s="214">
        <f t="shared" si="259"/>
        <v>0</v>
      </c>
      <c r="BL414" s="25" t="s">
        <v>327</v>
      </c>
      <c r="BM414" s="25" t="s">
        <v>8097</v>
      </c>
    </row>
    <row r="415" spans="2:65" s="1" customFormat="1" ht="31.5" customHeight="1">
      <c r="B415" s="42"/>
      <c r="C415" s="203" t="s">
        <v>2619</v>
      </c>
      <c r="D415" s="203" t="s">
        <v>311</v>
      </c>
      <c r="E415" s="204" t="s">
        <v>14960</v>
      </c>
      <c r="F415" s="205" t="s">
        <v>14961</v>
      </c>
      <c r="G415" s="206" t="s">
        <v>578</v>
      </c>
      <c r="H415" s="207">
        <v>1</v>
      </c>
      <c r="I415" s="208"/>
      <c r="J415" s="209">
        <f t="shared" si="250"/>
        <v>0</v>
      </c>
      <c r="K415" s="205" t="s">
        <v>21</v>
      </c>
      <c r="L415" s="62"/>
      <c r="M415" s="210" t="s">
        <v>21</v>
      </c>
      <c r="N415" s="211" t="s">
        <v>45</v>
      </c>
      <c r="O415" s="43"/>
      <c r="P415" s="212">
        <f t="shared" si="251"/>
        <v>0</v>
      </c>
      <c r="Q415" s="212">
        <v>0</v>
      </c>
      <c r="R415" s="212">
        <f t="shared" si="252"/>
        <v>0</v>
      </c>
      <c r="S415" s="212">
        <v>0</v>
      </c>
      <c r="T415" s="213">
        <f t="shared" si="253"/>
        <v>0</v>
      </c>
      <c r="AR415" s="25" t="s">
        <v>327</v>
      </c>
      <c r="AT415" s="25" t="s">
        <v>311</v>
      </c>
      <c r="AU415" s="25" t="s">
        <v>84</v>
      </c>
      <c r="AY415" s="25" t="s">
        <v>308</v>
      </c>
      <c r="BE415" s="214">
        <f t="shared" si="254"/>
        <v>0</v>
      </c>
      <c r="BF415" s="214">
        <f t="shared" si="255"/>
        <v>0</v>
      </c>
      <c r="BG415" s="214">
        <f t="shared" si="256"/>
        <v>0</v>
      </c>
      <c r="BH415" s="214">
        <f t="shared" si="257"/>
        <v>0</v>
      </c>
      <c r="BI415" s="214">
        <f t="shared" si="258"/>
        <v>0</v>
      </c>
      <c r="BJ415" s="25" t="s">
        <v>82</v>
      </c>
      <c r="BK415" s="214">
        <f t="shared" si="259"/>
        <v>0</v>
      </c>
      <c r="BL415" s="25" t="s">
        <v>327</v>
      </c>
      <c r="BM415" s="25" t="s">
        <v>8101</v>
      </c>
    </row>
    <row r="416" spans="2:65" s="1" customFormat="1" ht="31.5" customHeight="1">
      <c r="B416" s="42"/>
      <c r="C416" s="203" t="s">
        <v>2623</v>
      </c>
      <c r="D416" s="203" t="s">
        <v>311</v>
      </c>
      <c r="E416" s="204" t="s">
        <v>14954</v>
      </c>
      <c r="F416" s="205" t="s">
        <v>14955</v>
      </c>
      <c r="G416" s="206" t="s">
        <v>578</v>
      </c>
      <c r="H416" s="207">
        <v>1</v>
      </c>
      <c r="I416" s="208"/>
      <c r="J416" s="209">
        <f t="shared" si="250"/>
        <v>0</v>
      </c>
      <c r="K416" s="205" t="s">
        <v>21</v>
      </c>
      <c r="L416" s="62"/>
      <c r="M416" s="210" t="s">
        <v>21</v>
      </c>
      <c r="N416" s="211" t="s">
        <v>45</v>
      </c>
      <c r="O416" s="43"/>
      <c r="P416" s="212">
        <f t="shared" si="251"/>
        <v>0</v>
      </c>
      <c r="Q416" s="212">
        <v>0</v>
      </c>
      <c r="R416" s="212">
        <f t="shared" si="252"/>
        <v>0</v>
      </c>
      <c r="S416" s="212">
        <v>0</v>
      </c>
      <c r="T416" s="213">
        <f t="shared" si="253"/>
        <v>0</v>
      </c>
      <c r="AR416" s="25" t="s">
        <v>327</v>
      </c>
      <c r="AT416" s="25" t="s">
        <v>311</v>
      </c>
      <c r="AU416" s="25" t="s">
        <v>84</v>
      </c>
      <c r="AY416" s="25" t="s">
        <v>308</v>
      </c>
      <c r="BE416" s="214">
        <f t="shared" si="254"/>
        <v>0</v>
      </c>
      <c r="BF416" s="214">
        <f t="shared" si="255"/>
        <v>0</v>
      </c>
      <c r="BG416" s="214">
        <f t="shared" si="256"/>
        <v>0</v>
      </c>
      <c r="BH416" s="214">
        <f t="shared" si="257"/>
        <v>0</v>
      </c>
      <c r="BI416" s="214">
        <f t="shared" si="258"/>
        <v>0</v>
      </c>
      <c r="BJ416" s="25" t="s">
        <v>82</v>
      </c>
      <c r="BK416" s="214">
        <f t="shared" si="259"/>
        <v>0</v>
      </c>
      <c r="BL416" s="25" t="s">
        <v>327</v>
      </c>
      <c r="BM416" s="25" t="s">
        <v>8105</v>
      </c>
    </row>
    <row r="417" spans="2:65" s="1" customFormat="1" ht="31.5" customHeight="1">
      <c r="B417" s="42"/>
      <c r="C417" s="203" t="s">
        <v>2628</v>
      </c>
      <c r="D417" s="203" t="s">
        <v>311</v>
      </c>
      <c r="E417" s="204" t="s">
        <v>15009</v>
      </c>
      <c r="F417" s="205" t="s">
        <v>15010</v>
      </c>
      <c r="G417" s="206" t="s">
        <v>578</v>
      </c>
      <c r="H417" s="207">
        <v>1</v>
      </c>
      <c r="I417" s="208"/>
      <c r="J417" s="209">
        <f t="shared" si="250"/>
        <v>0</v>
      </c>
      <c r="K417" s="205" t="s">
        <v>21</v>
      </c>
      <c r="L417" s="62"/>
      <c r="M417" s="210" t="s">
        <v>21</v>
      </c>
      <c r="N417" s="211" t="s">
        <v>45</v>
      </c>
      <c r="O417" s="43"/>
      <c r="P417" s="212">
        <f t="shared" si="251"/>
        <v>0</v>
      </c>
      <c r="Q417" s="212">
        <v>0</v>
      </c>
      <c r="R417" s="212">
        <f t="shared" si="252"/>
        <v>0</v>
      </c>
      <c r="S417" s="212">
        <v>0</v>
      </c>
      <c r="T417" s="213">
        <f t="shared" si="253"/>
        <v>0</v>
      </c>
      <c r="AR417" s="25" t="s">
        <v>327</v>
      </c>
      <c r="AT417" s="25" t="s">
        <v>311</v>
      </c>
      <c r="AU417" s="25" t="s">
        <v>84</v>
      </c>
      <c r="AY417" s="25" t="s">
        <v>308</v>
      </c>
      <c r="BE417" s="214">
        <f t="shared" si="254"/>
        <v>0</v>
      </c>
      <c r="BF417" s="214">
        <f t="shared" si="255"/>
        <v>0</v>
      </c>
      <c r="BG417" s="214">
        <f t="shared" si="256"/>
        <v>0</v>
      </c>
      <c r="BH417" s="214">
        <f t="shared" si="257"/>
        <v>0</v>
      </c>
      <c r="BI417" s="214">
        <f t="shared" si="258"/>
        <v>0</v>
      </c>
      <c r="BJ417" s="25" t="s">
        <v>82</v>
      </c>
      <c r="BK417" s="214">
        <f t="shared" si="259"/>
        <v>0</v>
      </c>
      <c r="BL417" s="25" t="s">
        <v>327</v>
      </c>
      <c r="BM417" s="25" t="s">
        <v>8109</v>
      </c>
    </row>
    <row r="418" spans="2:65" s="1" customFormat="1" ht="31.5" customHeight="1">
      <c r="B418" s="42"/>
      <c r="C418" s="203" t="s">
        <v>2634</v>
      </c>
      <c r="D418" s="203" t="s">
        <v>311</v>
      </c>
      <c r="E418" s="204" t="s">
        <v>15011</v>
      </c>
      <c r="F418" s="205" t="s">
        <v>15012</v>
      </c>
      <c r="G418" s="206" t="s">
        <v>578</v>
      </c>
      <c r="H418" s="207">
        <v>1</v>
      </c>
      <c r="I418" s="208"/>
      <c r="J418" s="209">
        <f t="shared" si="250"/>
        <v>0</v>
      </c>
      <c r="K418" s="205" t="s">
        <v>21</v>
      </c>
      <c r="L418" s="62"/>
      <c r="M418" s="210" t="s">
        <v>21</v>
      </c>
      <c r="N418" s="211" t="s">
        <v>45</v>
      </c>
      <c r="O418" s="43"/>
      <c r="P418" s="212">
        <f t="shared" si="251"/>
        <v>0</v>
      </c>
      <c r="Q418" s="212">
        <v>0</v>
      </c>
      <c r="R418" s="212">
        <f t="shared" si="252"/>
        <v>0</v>
      </c>
      <c r="S418" s="212">
        <v>0</v>
      </c>
      <c r="T418" s="213">
        <f t="shared" si="253"/>
        <v>0</v>
      </c>
      <c r="AR418" s="25" t="s">
        <v>327</v>
      </c>
      <c r="AT418" s="25" t="s">
        <v>311</v>
      </c>
      <c r="AU418" s="25" t="s">
        <v>84</v>
      </c>
      <c r="AY418" s="25" t="s">
        <v>308</v>
      </c>
      <c r="BE418" s="214">
        <f t="shared" si="254"/>
        <v>0</v>
      </c>
      <c r="BF418" s="214">
        <f t="shared" si="255"/>
        <v>0</v>
      </c>
      <c r="BG418" s="214">
        <f t="shared" si="256"/>
        <v>0</v>
      </c>
      <c r="BH418" s="214">
        <f t="shared" si="257"/>
        <v>0</v>
      </c>
      <c r="BI418" s="214">
        <f t="shared" si="258"/>
        <v>0</v>
      </c>
      <c r="BJ418" s="25" t="s">
        <v>82</v>
      </c>
      <c r="BK418" s="214">
        <f t="shared" si="259"/>
        <v>0</v>
      </c>
      <c r="BL418" s="25" t="s">
        <v>327</v>
      </c>
      <c r="BM418" s="25" t="s">
        <v>8113</v>
      </c>
    </row>
    <row r="419" spans="2:65" s="11" customFormat="1" ht="29.85" customHeight="1">
      <c r="B419" s="186"/>
      <c r="C419" s="187"/>
      <c r="D419" s="200" t="s">
        <v>73</v>
      </c>
      <c r="E419" s="201" t="s">
        <v>11547</v>
      </c>
      <c r="F419" s="201" t="s">
        <v>15072</v>
      </c>
      <c r="G419" s="187"/>
      <c r="H419" s="187"/>
      <c r="I419" s="190"/>
      <c r="J419" s="202">
        <f>BK419</f>
        <v>0</v>
      </c>
      <c r="K419" s="187"/>
      <c r="L419" s="192"/>
      <c r="M419" s="193"/>
      <c r="N419" s="194"/>
      <c r="O419" s="194"/>
      <c r="P419" s="195">
        <f>SUM(P420:P425)</f>
        <v>0</v>
      </c>
      <c r="Q419" s="194"/>
      <c r="R419" s="195">
        <f>SUM(R420:R425)</f>
        <v>0</v>
      </c>
      <c r="S419" s="194"/>
      <c r="T419" s="196">
        <f>SUM(T420:T425)</f>
        <v>0</v>
      </c>
      <c r="AR419" s="197" t="s">
        <v>82</v>
      </c>
      <c r="AT419" s="198" t="s">
        <v>73</v>
      </c>
      <c r="AU419" s="198" t="s">
        <v>82</v>
      </c>
      <c r="AY419" s="197" t="s">
        <v>308</v>
      </c>
      <c r="BK419" s="199">
        <f>SUM(BK420:BK425)</f>
        <v>0</v>
      </c>
    </row>
    <row r="420" spans="2:65" s="1" customFormat="1" ht="22.5" customHeight="1">
      <c r="B420" s="42"/>
      <c r="C420" s="203" t="s">
        <v>2639</v>
      </c>
      <c r="D420" s="203" t="s">
        <v>311</v>
      </c>
      <c r="E420" s="204" t="s">
        <v>15005</v>
      </c>
      <c r="F420" s="205" t="s">
        <v>15006</v>
      </c>
      <c r="G420" s="206" t="s">
        <v>578</v>
      </c>
      <c r="H420" s="207">
        <v>1</v>
      </c>
      <c r="I420" s="208"/>
      <c r="J420" s="209">
        <f t="shared" ref="J420:J425" si="260">ROUND(I420*H420,2)</f>
        <v>0</v>
      </c>
      <c r="K420" s="205" t="s">
        <v>21</v>
      </c>
      <c r="L420" s="62"/>
      <c r="M420" s="210" t="s">
        <v>21</v>
      </c>
      <c r="N420" s="211" t="s">
        <v>45</v>
      </c>
      <c r="O420" s="43"/>
      <c r="P420" s="212">
        <f t="shared" ref="P420:P425" si="261">O420*H420</f>
        <v>0</v>
      </c>
      <c r="Q420" s="212">
        <v>0</v>
      </c>
      <c r="R420" s="212">
        <f t="shared" ref="R420:R425" si="262">Q420*H420</f>
        <v>0</v>
      </c>
      <c r="S420" s="212">
        <v>0</v>
      </c>
      <c r="T420" s="213">
        <f t="shared" ref="T420:T425" si="263">S420*H420</f>
        <v>0</v>
      </c>
      <c r="AR420" s="25" t="s">
        <v>327</v>
      </c>
      <c r="AT420" s="25" t="s">
        <v>311</v>
      </c>
      <c r="AU420" s="25" t="s">
        <v>84</v>
      </c>
      <c r="AY420" s="25" t="s">
        <v>308</v>
      </c>
      <c r="BE420" s="214">
        <f t="shared" ref="BE420:BE425" si="264">IF(N420="základní",J420,0)</f>
        <v>0</v>
      </c>
      <c r="BF420" s="214">
        <f t="shared" ref="BF420:BF425" si="265">IF(N420="snížená",J420,0)</f>
        <v>0</v>
      </c>
      <c r="BG420" s="214">
        <f t="shared" ref="BG420:BG425" si="266">IF(N420="zákl. přenesená",J420,0)</f>
        <v>0</v>
      </c>
      <c r="BH420" s="214">
        <f t="shared" ref="BH420:BH425" si="267">IF(N420="sníž. přenesená",J420,0)</f>
        <v>0</v>
      </c>
      <c r="BI420" s="214">
        <f t="shared" ref="BI420:BI425" si="268">IF(N420="nulová",J420,0)</f>
        <v>0</v>
      </c>
      <c r="BJ420" s="25" t="s">
        <v>82</v>
      </c>
      <c r="BK420" s="214">
        <f t="shared" ref="BK420:BK425" si="269">ROUND(I420*H420,2)</f>
        <v>0</v>
      </c>
      <c r="BL420" s="25" t="s">
        <v>327</v>
      </c>
      <c r="BM420" s="25" t="s">
        <v>8117</v>
      </c>
    </row>
    <row r="421" spans="2:65" s="1" customFormat="1" ht="22.5" customHeight="1">
      <c r="B421" s="42"/>
      <c r="C421" s="203" t="s">
        <v>2644</v>
      </c>
      <c r="D421" s="203" t="s">
        <v>311</v>
      </c>
      <c r="E421" s="204" t="s">
        <v>15007</v>
      </c>
      <c r="F421" s="205" t="s">
        <v>15008</v>
      </c>
      <c r="G421" s="206" t="s">
        <v>578</v>
      </c>
      <c r="H421" s="207">
        <v>1</v>
      </c>
      <c r="I421" s="208"/>
      <c r="J421" s="209">
        <f t="shared" si="260"/>
        <v>0</v>
      </c>
      <c r="K421" s="205" t="s">
        <v>21</v>
      </c>
      <c r="L421" s="62"/>
      <c r="M421" s="210" t="s">
        <v>21</v>
      </c>
      <c r="N421" s="211" t="s">
        <v>45</v>
      </c>
      <c r="O421" s="43"/>
      <c r="P421" s="212">
        <f t="shared" si="261"/>
        <v>0</v>
      </c>
      <c r="Q421" s="212">
        <v>0</v>
      </c>
      <c r="R421" s="212">
        <f t="shared" si="262"/>
        <v>0</v>
      </c>
      <c r="S421" s="212">
        <v>0</v>
      </c>
      <c r="T421" s="213">
        <f t="shared" si="263"/>
        <v>0</v>
      </c>
      <c r="AR421" s="25" t="s">
        <v>327</v>
      </c>
      <c r="AT421" s="25" t="s">
        <v>311</v>
      </c>
      <c r="AU421" s="25" t="s">
        <v>84</v>
      </c>
      <c r="AY421" s="25" t="s">
        <v>308</v>
      </c>
      <c r="BE421" s="214">
        <f t="shared" si="264"/>
        <v>0</v>
      </c>
      <c r="BF421" s="214">
        <f t="shared" si="265"/>
        <v>0</v>
      </c>
      <c r="BG421" s="214">
        <f t="shared" si="266"/>
        <v>0</v>
      </c>
      <c r="BH421" s="214">
        <f t="shared" si="267"/>
        <v>0</v>
      </c>
      <c r="BI421" s="214">
        <f t="shared" si="268"/>
        <v>0</v>
      </c>
      <c r="BJ421" s="25" t="s">
        <v>82</v>
      </c>
      <c r="BK421" s="214">
        <f t="shared" si="269"/>
        <v>0</v>
      </c>
      <c r="BL421" s="25" t="s">
        <v>327</v>
      </c>
      <c r="BM421" s="25" t="s">
        <v>8122</v>
      </c>
    </row>
    <row r="422" spans="2:65" s="1" customFormat="1" ht="31.5" customHeight="1">
      <c r="B422" s="42"/>
      <c r="C422" s="203" t="s">
        <v>2649</v>
      </c>
      <c r="D422" s="203" t="s">
        <v>311</v>
      </c>
      <c r="E422" s="204" t="s">
        <v>14960</v>
      </c>
      <c r="F422" s="205" t="s">
        <v>14961</v>
      </c>
      <c r="G422" s="206" t="s">
        <v>578</v>
      </c>
      <c r="H422" s="207">
        <v>1</v>
      </c>
      <c r="I422" s="208"/>
      <c r="J422" s="209">
        <f t="shared" si="260"/>
        <v>0</v>
      </c>
      <c r="K422" s="205" t="s">
        <v>21</v>
      </c>
      <c r="L422" s="62"/>
      <c r="M422" s="210" t="s">
        <v>21</v>
      </c>
      <c r="N422" s="211" t="s">
        <v>45</v>
      </c>
      <c r="O422" s="43"/>
      <c r="P422" s="212">
        <f t="shared" si="261"/>
        <v>0</v>
      </c>
      <c r="Q422" s="212">
        <v>0</v>
      </c>
      <c r="R422" s="212">
        <f t="shared" si="262"/>
        <v>0</v>
      </c>
      <c r="S422" s="212">
        <v>0</v>
      </c>
      <c r="T422" s="213">
        <f t="shared" si="263"/>
        <v>0</v>
      </c>
      <c r="AR422" s="25" t="s">
        <v>327</v>
      </c>
      <c r="AT422" s="25" t="s">
        <v>311</v>
      </c>
      <c r="AU422" s="25" t="s">
        <v>84</v>
      </c>
      <c r="AY422" s="25" t="s">
        <v>308</v>
      </c>
      <c r="BE422" s="214">
        <f t="shared" si="264"/>
        <v>0</v>
      </c>
      <c r="BF422" s="214">
        <f t="shared" si="265"/>
        <v>0</v>
      </c>
      <c r="BG422" s="214">
        <f t="shared" si="266"/>
        <v>0</v>
      </c>
      <c r="BH422" s="214">
        <f t="shared" si="267"/>
        <v>0</v>
      </c>
      <c r="BI422" s="214">
        <f t="shared" si="268"/>
        <v>0</v>
      </c>
      <c r="BJ422" s="25" t="s">
        <v>82</v>
      </c>
      <c r="BK422" s="214">
        <f t="shared" si="269"/>
        <v>0</v>
      </c>
      <c r="BL422" s="25" t="s">
        <v>327</v>
      </c>
      <c r="BM422" s="25" t="s">
        <v>8126</v>
      </c>
    </row>
    <row r="423" spans="2:65" s="1" customFormat="1" ht="31.5" customHeight="1">
      <c r="B423" s="42"/>
      <c r="C423" s="203" t="s">
        <v>2653</v>
      </c>
      <c r="D423" s="203" t="s">
        <v>311</v>
      </c>
      <c r="E423" s="204" t="s">
        <v>14954</v>
      </c>
      <c r="F423" s="205" t="s">
        <v>14955</v>
      </c>
      <c r="G423" s="206" t="s">
        <v>578</v>
      </c>
      <c r="H423" s="207">
        <v>1</v>
      </c>
      <c r="I423" s="208"/>
      <c r="J423" s="209">
        <f t="shared" si="260"/>
        <v>0</v>
      </c>
      <c r="K423" s="205" t="s">
        <v>21</v>
      </c>
      <c r="L423" s="62"/>
      <c r="M423" s="210" t="s">
        <v>21</v>
      </c>
      <c r="N423" s="211" t="s">
        <v>45</v>
      </c>
      <c r="O423" s="43"/>
      <c r="P423" s="212">
        <f t="shared" si="261"/>
        <v>0</v>
      </c>
      <c r="Q423" s="212">
        <v>0</v>
      </c>
      <c r="R423" s="212">
        <f t="shared" si="262"/>
        <v>0</v>
      </c>
      <c r="S423" s="212">
        <v>0</v>
      </c>
      <c r="T423" s="213">
        <f t="shared" si="263"/>
        <v>0</v>
      </c>
      <c r="AR423" s="25" t="s">
        <v>327</v>
      </c>
      <c r="AT423" s="25" t="s">
        <v>311</v>
      </c>
      <c r="AU423" s="25" t="s">
        <v>84</v>
      </c>
      <c r="AY423" s="25" t="s">
        <v>308</v>
      </c>
      <c r="BE423" s="214">
        <f t="shared" si="264"/>
        <v>0</v>
      </c>
      <c r="BF423" s="214">
        <f t="shared" si="265"/>
        <v>0</v>
      </c>
      <c r="BG423" s="214">
        <f t="shared" si="266"/>
        <v>0</v>
      </c>
      <c r="BH423" s="214">
        <f t="shared" si="267"/>
        <v>0</v>
      </c>
      <c r="BI423" s="214">
        <f t="shared" si="268"/>
        <v>0</v>
      </c>
      <c r="BJ423" s="25" t="s">
        <v>82</v>
      </c>
      <c r="BK423" s="214">
        <f t="shared" si="269"/>
        <v>0</v>
      </c>
      <c r="BL423" s="25" t="s">
        <v>327</v>
      </c>
      <c r="BM423" s="25" t="s">
        <v>8130</v>
      </c>
    </row>
    <row r="424" spans="2:65" s="1" customFormat="1" ht="31.5" customHeight="1">
      <c r="B424" s="42"/>
      <c r="C424" s="203" t="s">
        <v>2661</v>
      </c>
      <c r="D424" s="203" t="s">
        <v>311</v>
      </c>
      <c r="E424" s="204" t="s">
        <v>15009</v>
      </c>
      <c r="F424" s="205" t="s">
        <v>15010</v>
      </c>
      <c r="G424" s="206" t="s">
        <v>578</v>
      </c>
      <c r="H424" s="207">
        <v>1</v>
      </c>
      <c r="I424" s="208"/>
      <c r="J424" s="209">
        <f t="shared" si="260"/>
        <v>0</v>
      </c>
      <c r="K424" s="205" t="s">
        <v>21</v>
      </c>
      <c r="L424" s="62"/>
      <c r="M424" s="210" t="s">
        <v>21</v>
      </c>
      <c r="N424" s="211" t="s">
        <v>45</v>
      </c>
      <c r="O424" s="43"/>
      <c r="P424" s="212">
        <f t="shared" si="261"/>
        <v>0</v>
      </c>
      <c r="Q424" s="212">
        <v>0</v>
      </c>
      <c r="R424" s="212">
        <f t="shared" si="262"/>
        <v>0</v>
      </c>
      <c r="S424" s="212">
        <v>0</v>
      </c>
      <c r="T424" s="213">
        <f t="shared" si="263"/>
        <v>0</v>
      </c>
      <c r="AR424" s="25" t="s">
        <v>327</v>
      </c>
      <c r="AT424" s="25" t="s">
        <v>311</v>
      </c>
      <c r="AU424" s="25" t="s">
        <v>84</v>
      </c>
      <c r="AY424" s="25" t="s">
        <v>308</v>
      </c>
      <c r="BE424" s="214">
        <f t="shared" si="264"/>
        <v>0</v>
      </c>
      <c r="BF424" s="214">
        <f t="shared" si="265"/>
        <v>0</v>
      </c>
      <c r="BG424" s="214">
        <f t="shared" si="266"/>
        <v>0</v>
      </c>
      <c r="BH424" s="214">
        <f t="shared" si="267"/>
        <v>0</v>
      </c>
      <c r="BI424" s="214">
        <f t="shared" si="268"/>
        <v>0</v>
      </c>
      <c r="BJ424" s="25" t="s">
        <v>82</v>
      </c>
      <c r="BK424" s="214">
        <f t="shared" si="269"/>
        <v>0</v>
      </c>
      <c r="BL424" s="25" t="s">
        <v>327</v>
      </c>
      <c r="BM424" s="25" t="s">
        <v>8134</v>
      </c>
    </row>
    <row r="425" spans="2:65" s="1" customFormat="1" ht="31.5" customHeight="1">
      <c r="B425" s="42"/>
      <c r="C425" s="203" t="s">
        <v>2665</v>
      </c>
      <c r="D425" s="203" t="s">
        <v>311</v>
      </c>
      <c r="E425" s="204" t="s">
        <v>15011</v>
      </c>
      <c r="F425" s="205" t="s">
        <v>15012</v>
      </c>
      <c r="G425" s="206" t="s">
        <v>578</v>
      </c>
      <c r="H425" s="207">
        <v>1</v>
      </c>
      <c r="I425" s="208"/>
      <c r="J425" s="209">
        <f t="shared" si="260"/>
        <v>0</v>
      </c>
      <c r="K425" s="205" t="s">
        <v>21</v>
      </c>
      <c r="L425" s="62"/>
      <c r="M425" s="210" t="s">
        <v>21</v>
      </c>
      <c r="N425" s="211" t="s">
        <v>45</v>
      </c>
      <c r="O425" s="43"/>
      <c r="P425" s="212">
        <f t="shared" si="261"/>
        <v>0</v>
      </c>
      <c r="Q425" s="212">
        <v>0</v>
      </c>
      <c r="R425" s="212">
        <f t="shared" si="262"/>
        <v>0</v>
      </c>
      <c r="S425" s="212">
        <v>0</v>
      </c>
      <c r="T425" s="213">
        <f t="shared" si="263"/>
        <v>0</v>
      </c>
      <c r="AR425" s="25" t="s">
        <v>327</v>
      </c>
      <c r="AT425" s="25" t="s">
        <v>311</v>
      </c>
      <c r="AU425" s="25" t="s">
        <v>84</v>
      </c>
      <c r="AY425" s="25" t="s">
        <v>308</v>
      </c>
      <c r="BE425" s="214">
        <f t="shared" si="264"/>
        <v>0</v>
      </c>
      <c r="BF425" s="214">
        <f t="shared" si="265"/>
        <v>0</v>
      </c>
      <c r="BG425" s="214">
        <f t="shared" si="266"/>
        <v>0</v>
      </c>
      <c r="BH425" s="214">
        <f t="shared" si="267"/>
        <v>0</v>
      </c>
      <c r="BI425" s="214">
        <f t="shared" si="268"/>
        <v>0</v>
      </c>
      <c r="BJ425" s="25" t="s">
        <v>82</v>
      </c>
      <c r="BK425" s="214">
        <f t="shared" si="269"/>
        <v>0</v>
      </c>
      <c r="BL425" s="25" t="s">
        <v>327</v>
      </c>
      <c r="BM425" s="25" t="s">
        <v>8138</v>
      </c>
    </row>
    <row r="426" spans="2:65" s="11" customFormat="1" ht="29.85" customHeight="1">
      <c r="B426" s="186"/>
      <c r="C426" s="187"/>
      <c r="D426" s="200" t="s">
        <v>73</v>
      </c>
      <c r="E426" s="201" t="s">
        <v>11615</v>
      </c>
      <c r="F426" s="201" t="s">
        <v>15073</v>
      </c>
      <c r="G426" s="187"/>
      <c r="H426" s="187"/>
      <c r="I426" s="190"/>
      <c r="J426" s="202">
        <f>BK426</f>
        <v>0</v>
      </c>
      <c r="K426" s="187"/>
      <c r="L426" s="192"/>
      <c r="M426" s="193"/>
      <c r="N426" s="194"/>
      <c r="O426" s="194"/>
      <c r="P426" s="195">
        <f>SUM(P427:P432)</f>
        <v>0</v>
      </c>
      <c r="Q426" s="194"/>
      <c r="R426" s="195">
        <f>SUM(R427:R432)</f>
        <v>0</v>
      </c>
      <c r="S426" s="194"/>
      <c r="T426" s="196">
        <f>SUM(T427:T432)</f>
        <v>0</v>
      </c>
      <c r="AR426" s="197" t="s">
        <v>82</v>
      </c>
      <c r="AT426" s="198" t="s">
        <v>73</v>
      </c>
      <c r="AU426" s="198" t="s">
        <v>82</v>
      </c>
      <c r="AY426" s="197" t="s">
        <v>308</v>
      </c>
      <c r="BK426" s="199">
        <f>SUM(BK427:BK432)</f>
        <v>0</v>
      </c>
    </row>
    <row r="427" spans="2:65" s="1" customFormat="1" ht="22.5" customHeight="1">
      <c r="B427" s="42"/>
      <c r="C427" s="203" t="s">
        <v>2669</v>
      </c>
      <c r="D427" s="203" t="s">
        <v>311</v>
      </c>
      <c r="E427" s="204" t="s">
        <v>15005</v>
      </c>
      <c r="F427" s="205" t="s">
        <v>15006</v>
      </c>
      <c r="G427" s="206" t="s">
        <v>578</v>
      </c>
      <c r="H427" s="207">
        <v>1</v>
      </c>
      <c r="I427" s="208"/>
      <c r="J427" s="209">
        <f t="shared" ref="J427:J432" si="270">ROUND(I427*H427,2)</f>
        <v>0</v>
      </c>
      <c r="K427" s="205" t="s">
        <v>21</v>
      </c>
      <c r="L427" s="62"/>
      <c r="M427" s="210" t="s">
        <v>21</v>
      </c>
      <c r="N427" s="211" t="s">
        <v>45</v>
      </c>
      <c r="O427" s="43"/>
      <c r="P427" s="212">
        <f t="shared" ref="P427:P432" si="271">O427*H427</f>
        <v>0</v>
      </c>
      <c r="Q427" s="212">
        <v>0</v>
      </c>
      <c r="R427" s="212">
        <f t="shared" ref="R427:R432" si="272">Q427*H427</f>
        <v>0</v>
      </c>
      <c r="S427" s="212">
        <v>0</v>
      </c>
      <c r="T427" s="213">
        <f t="shared" ref="T427:T432" si="273">S427*H427</f>
        <v>0</v>
      </c>
      <c r="AR427" s="25" t="s">
        <v>327</v>
      </c>
      <c r="AT427" s="25" t="s">
        <v>311</v>
      </c>
      <c r="AU427" s="25" t="s">
        <v>84</v>
      </c>
      <c r="AY427" s="25" t="s">
        <v>308</v>
      </c>
      <c r="BE427" s="214">
        <f t="shared" ref="BE427:BE432" si="274">IF(N427="základní",J427,0)</f>
        <v>0</v>
      </c>
      <c r="BF427" s="214">
        <f t="shared" ref="BF427:BF432" si="275">IF(N427="snížená",J427,0)</f>
        <v>0</v>
      </c>
      <c r="BG427" s="214">
        <f t="shared" ref="BG427:BG432" si="276">IF(N427="zákl. přenesená",J427,0)</f>
        <v>0</v>
      </c>
      <c r="BH427" s="214">
        <f t="shared" ref="BH427:BH432" si="277">IF(N427="sníž. přenesená",J427,0)</f>
        <v>0</v>
      </c>
      <c r="BI427" s="214">
        <f t="shared" ref="BI427:BI432" si="278">IF(N427="nulová",J427,0)</f>
        <v>0</v>
      </c>
      <c r="BJ427" s="25" t="s">
        <v>82</v>
      </c>
      <c r="BK427" s="214">
        <f t="shared" ref="BK427:BK432" si="279">ROUND(I427*H427,2)</f>
        <v>0</v>
      </c>
      <c r="BL427" s="25" t="s">
        <v>327</v>
      </c>
      <c r="BM427" s="25" t="s">
        <v>8142</v>
      </c>
    </row>
    <row r="428" spans="2:65" s="1" customFormat="1" ht="22.5" customHeight="1">
      <c r="B428" s="42"/>
      <c r="C428" s="203" t="s">
        <v>2673</v>
      </c>
      <c r="D428" s="203" t="s">
        <v>311</v>
      </c>
      <c r="E428" s="204" t="s">
        <v>15007</v>
      </c>
      <c r="F428" s="205" t="s">
        <v>15008</v>
      </c>
      <c r="G428" s="206" t="s">
        <v>578</v>
      </c>
      <c r="H428" s="207">
        <v>1</v>
      </c>
      <c r="I428" s="208"/>
      <c r="J428" s="209">
        <f t="shared" si="270"/>
        <v>0</v>
      </c>
      <c r="K428" s="205" t="s">
        <v>21</v>
      </c>
      <c r="L428" s="62"/>
      <c r="M428" s="210" t="s">
        <v>21</v>
      </c>
      <c r="N428" s="211" t="s">
        <v>45</v>
      </c>
      <c r="O428" s="43"/>
      <c r="P428" s="212">
        <f t="shared" si="271"/>
        <v>0</v>
      </c>
      <c r="Q428" s="212">
        <v>0</v>
      </c>
      <c r="R428" s="212">
        <f t="shared" si="272"/>
        <v>0</v>
      </c>
      <c r="S428" s="212">
        <v>0</v>
      </c>
      <c r="T428" s="213">
        <f t="shared" si="273"/>
        <v>0</v>
      </c>
      <c r="AR428" s="25" t="s">
        <v>327</v>
      </c>
      <c r="AT428" s="25" t="s">
        <v>311</v>
      </c>
      <c r="AU428" s="25" t="s">
        <v>84</v>
      </c>
      <c r="AY428" s="25" t="s">
        <v>308</v>
      </c>
      <c r="BE428" s="214">
        <f t="shared" si="274"/>
        <v>0</v>
      </c>
      <c r="BF428" s="214">
        <f t="shared" si="275"/>
        <v>0</v>
      </c>
      <c r="BG428" s="214">
        <f t="shared" si="276"/>
        <v>0</v>
      </c>
      <c r="BH428" s="214">
        <f t="shared" si="277"/>
        <v>0</v>
      </c>
      <c r="BI428" s="214">
        <f t="shared" si="278"/>
        <v>0</v>
      </c>
      <c r="BJ428" s="25" t="s">
        <v>82</v>
      </c>
      <c r="BK428" s="214">
        <f t="shared" si="279"/>
        <v>0</v>
      </c>
      <c r="BL428" s="25" t="s">
        <v>327</v>
      </c>
      <c r="BM428" s="25" t="s">
        <v>8146</v>
      </c>
    </row>
    <row r="429" spans="2:65" s="1" customFormat="1" ht="31.5" customHeight="1">
      <c r="B429" s="42"/>
      <c r="C429" s="203" t="s">
        <v>2677</v>
      </c>
      <c r="D429" s="203" t="s">
        <v>311</v>
      </c>
      <c r="E429" s="204" t="s">
        <v>14960</v>
      </c>
      <c r="F429" s="205" t="s">
        <v>14961</v>
      </c>
      <c r="G429" s="206" t="s">
        <v>578</v>
      </c>
      <c r="H429" s="207">
        <v>1</v>
      </c>
      <c r="I429" s="208"/>
      <c r="J429" s="209">
        <f t="shared" si="270"/>
        <v>0</v>
      </c>
      <c r="K429" s="205" t="s">
        <v>21</v>
      </c>
      <c r="L429" s="62"/>
      <c r="M429" s="210" t="s">
        <v>21</v>
      </c>
      <c r="N429" s="211" t="s">
        <v>45</v>
      </c>
      <c r="O429" s="43"/>
      <c r="P429" s="212">
        <f t="shared" si="271"/>
        <v>0</v>
      </c>
      <c r="Q429" s="212">
        <v>0</v>
      </c>
      <c r="R429" s="212">
        <f t="shared" si="272"/>
        <v>0</v>
      </c>
      <c r="S429" s="212">
        <v>0</v>
      </c>
      <c r="T429" s="213">
        <f t="shared" si="273"/>
        <v>0</v>
      </c>
      <c r="AR429" s="25" t="s">
        <v>327</v>
      </c>
      <c r="AT429" s="25" t="s">
        <v>311</v>
      </c>
      <c r="AU429" s="25" t="s">
        <v>84</v>
      </c>
      <c r="AY429" s="25" t="s">
        <v>308</v>
      </c>
      <c r="BE429" s="214">
        <f t="shared" si="274"/>
        <v>0</v>
      </c>
      <c r="BF429" s="214">
        <f t="shared" si="275"/>
        <v>0</v>
      </c>
      <c r="BG429" s="214">
        <f t="shared" si="276"/>
        <v>0</v>
      </c>
      <c r="BH429" s="214">
        <f t="shared" si="277"/>
        <v>0</v>
      </c>
      <c r="BI429" s="214">
        <f t="shared" si="278"/>
        <v>0</v>
      </c>
      <c r="BJ429" s="25" t="s">
        <v>82</v>
      </c>
      <c r="BK429" s="214">
        <f t="shared" si="279"/>
        <v>0</v>
      </c>
      <c r="BL429" s="25" t="s">
        <v>327</v>
      </c>
      <c r="BM429" s="25" t="s">
        <v>8150</v>
      </c>
    </row>
    <row r="430" spans="2:65" s="1" customFormat="1" ht="31.5" customHeight="1">
      <c r="B430" s="42"/>
      <c r="C430" s="203" t="s">
        <v>2681</v>
      </c>
      <c r="D430" s="203" t="s">
        <v>311</v>
      </c>
      <c r="E430" s="204" t="s">
        <v>14954</v>
      </c>
      <c r="F430" s="205" t="s">
        <v>14955</v>
      </c>
      <c r="G430" s="206" t="s">
        <v>578</v>
      </c>
      <c r="H430" s="207">
        <v>1</v>
      </c>
      <c r="I430" s="208"/>
      <c r="J430" s="209">
        <f t="shared" si="270"/>
        <v>0</v>
      </c>
      <c r="K430" s="205" t="s">
        <v>21</v>
      </c>
      <c r="L430" s="62"/>
      <c r="M430" s="210" t="s">
        <v>21</v>
      </c>
      <c r="N430" s="211" t="s">
        <v>45</v>
      </c>
      <c r="O430" s="43"/>
      <c r="P430" s="212">
        <f t="shared" si="271"/>
        <v>0</v>
      </c>
      <c r="Q430" s="212">
        <v>0</v>
      </c>
      <c r="R430" s="212">
        <f t="shared" si="272"/>
        <v>0</v>
      </c>
      <c r="S430" s="212">
        <v>0</v>
      </c>
      <c r="T430" s="213">
        <f t="shared" si="273"/>
        <v>0</v>
      </c>
      <c r="AR430" s="25" t="s">
        <v>327</v>
      </c>
      <c r="AT430" s="25" t="s">
        <v>311</v>
      </c>
      <c r="AU430" s="25" t="s">
        <v>84</v>
      </c>
      <c r="AY430" s="25" t="s">
        <v>308</v>
      </c>
      <c r="BE430" s="214">
        <f t="shared" si="274"/>
        <v>0</v>
      </c>
      <c r="BF430" s="214">
        <f t="shared" si="275"/>
        <v>0</v>
      </c>
      <c r="BG430" s="214">
        <f t="shared" si="276"/>
        <v>0</v>
      </c>
      <c r="BH430" s="214">
        <f t="shared" si="277"/>
        <v>0</v>
      </c>
      <c r="BI430" s="214">
        <f t="shared" si="278"/>
        <v>0</v>
      </c>
      <c r="BJ430" s="25" t="s">
        <v>82</v>
      </c>
      <c r="BK430" s="214">
        <f t="shared" si="279"/>
        <v>0</v>
      </c>
      <c r="BL430" s="25" t="s">
        <v>327</v>
      </c>
      <c r="BM430" s="25" t="s">
        <v>8154</v>
      </c>
    </row>
    <row r="431" spans="2:65" s="1" customFormat="1" ht="31.5" customHeight="1">
      <c r="B431" s="42"/>
      <c r="C431" s="203" t="s">
        <v>2685</v>
      </c>
      <c r="D431" s="203" t="s">
        <v>311</v>
      </c>
      <c r="E431" s="204" t="s">
        <v>15009</v>
      </c>
      <c r="F431" s="205" t="s">
        <v>15010</v>
      </c>
      <c r="G431" s="206" t="s">
        <v>578</v>
      </c>
      <c r="H431" s="207">
        <v>1</v>
      </c>
      <c r="I431" s="208"/>
      <c r="J431" s="209">
        <f t="shared" si="270"/>
        <v>0</v>
      </c>
      <c r="K431" s="205" t="s">
        <v>21</v>
      </c>
      <c r="L431" s="62"/>
      <c r="M431" s="210" t="s">
        <v>21</v>
      </c>
      <c r="N431" s="211" t="s">
        <v>45</v>
      </c>
      <c r="O431" s="43"/>
      <c r="P431" s="212">
        <f t="shared" si="271"/>
        <v>0</v>
      </c>
      <c r="Q431" s="212">
        <v>0</v>
      </c>
      <c r="R431" s="212">
        <f t="shared" si="272"/>
        <v>0</v>
      </c>
      <c r="S431" s="212">
        <v>0</v>
      </c>
      <c r="T431" s="213">
        <f t="shared" si="273"/>
        <v>0</v>
      </c>
      <c r="AR431" s="25" t="s">
        <v>327</v>
      </c>
      <c r="AT431" s="25" t="s">
        <v>311</v>
      </c>
      <c r="AU431" s="25" t="s">
        <v>84</v>
      </c>
      <c r="AY431" s="25" t="s">
        <v>308</v>
      </c>
      <c r="BE431" s="214">
        <f t="shared" si="274"/>
        <v>0</v>
      </c>
      <c r="BF431" s="214">
        <f t="shared" si="275"/>
        <v>0</v>
      </c>
      <c r="BG431" s="214">
        <f t="shared" si="276"/>
        <v>0</v>
      </c>
      <c r="BH431" s="214">
        <f t="shared" si="277"/>
        <v>0</v>
      </c>
      <c r="BI431" s="214">
        <f t="shared" si="278"/>
        <v>0</v>
      </c>
      <c r="BJ431" s="25" t="s">
        <v>82</v>
      </c>
      <c r="BK431" s="214">
        <f t="shared" si="279"/>
        <v>0</v>
      </c>
      <c r="BL431" s="25" t="s">
        <v>327</v>
      </c>
      <c r="BM431" s="25" t="s">
        <v>8159</v>
      </c>
    </row>
    <row r="432" spans="2:65" s="1" customFormat="1" ht="31.5" customHeight="1">
      <c r="B432" s="42"/>
      <c r="C432" s="203" t="s">
        <v>2689</v>
      </c>
      <c r="D432" s="203" t="s">
        <v>311</v>
      </c>
      <c r="E432" s="204" t="s">
        <v>15011</v>
      </c>
      <c r="F432" s="205" t="s">
        <v>15012</v>
      </c>
      <c r="G432" s="206" t="s">
        <v>578</v>
      </c>
      <c r="H432" s="207">
        <v>1</v>
      </c>
      <c r="I432" s="208"/>
      <c r="J432" s="209">
        <f t="shared" si="270"/>
        <v>0</v>
      </c>
      <c r="K432" s="205" t="s">
        <v>21</v>
      </c>
      <c r="L432" s="62"/>
      <c r="M432" s="210" t="s">
        <v>21</v>
      </c>
      <c r="N432" s="211" t="s">
        <v>45</v>
      </c>
      <c r="O432" s="43"/>
      <c r="P432" s="212">
        <f t="shared" si="271"/>
        <v>0</v>
      </c>
      <c r="Q432" s="212">
        <v>0</v>
      </c>
      <c r="R432" s="212">
        <f t="shared" si="272"/>
        <v>0</v>
      </c>
      <c r="S432" s="212">
        <v>0</v>
      </c>
      <c r="T432" s="213">
        <f t="shared" si="273"/>
        <v>0</v>
      </c>
      <c r="AR432" s="25" t="s">
        <v>327</v>
      </c>
      <c r="AT432" s="25" t="s">
        <v>311</v>
      </c>
      <c r="AU432" s="25" t="s">
        <v>84</v>
      </c>
      <c r="AY432" s="25" t="s">
        <v>308</v>
      </c>
      <c r="BE432" s="214">
        <f t="shared" si="274"/>
        <v>0</v>
      </c>
      <c r="BF432" s="214">
        <f t="shared" si="275"/>
        <v>0</v>
      </c>
      <c r="BG432" s="214">
        <f t="shared" si="276"/>
        <v>0</v>
      </c>
      <c r="BH432" s="214">
        <f t="shared" si="277"/>
        <v>0</v>
      </c>
      <c r="BI432" s="214">
        <f t="shared" si="278"/>
        <v>0</v>
      </c>
      <c r="BJ432" s="25" t="s">
        <v>82</v>
      </c>
      <c r="BK432" s="214">
        <f t="shared" si="279"/>
        <v>0</v>
      </c>
      <c r="BL432" s="25" t="s">
        <v>327</v>
      </c>
      <c r="BM432" s="25" t="s">
        <v>8163</v>
      </c>
    </row>
    <row r="433" spans="2:65" s="11" customFormat="1" ht="29.85" customHeight="1">
      <c r="B433" s="186"/>
      <c r="C433" s="187"/>
      <c r="D433" s="200" t="s">
        <v>73</v>
      </c>
      <c r="E433" s="201" t="s">
        <v>11705</v>
      </c>
      <c r="F433" s="201" t="s">
        <v>15074</v>
      </c>
      <c r="G433" s="187"/>
      <c r="H433" s="187"/>
      <c r="I433" s="190"/>
      <c r="J433" s="202">
        <f>BK433</f>
        <v>0</v>
      </c>
      <c r="K433" s="187"/>
      <c r="L433" s="192"/>
      <c r="M433" s="193"/>
      <c r="N433" s="194"/>
      <c r="O433" s="194"/>
      <c r="P433" s="195">
        <f>SUM(P434:P436)</f>
        <v>0</v>
      </c>
      <c r="Q433" s="194"/>
      <c r="R433" s="195">
        <f>SUM(R434:R436)</f>
        <v>0</v>
      </c>
      <c r="S433" s="194"/>
      <c r="T433" s="196">
        <f>SUM(T434:T436)</f>
        <v>0</v>
      </c>
      <c r="AR433" s="197" t="s">
        <v>82</v>
      </c>
      <c r="AT433" s="198" t="s">
        <v>73</v>
      </c>
      <c r="AU433" s="198" t="s">
        <v>82</v>
      </c>
      <c r="AY433" s="197" t="s">
        <v>308</v>
      </c>
      <c r="BK433" s="199">
        <f>SUM(BK434:BK436)</f>
        <v>0</v>
      </c>
    </row>
    <row r="434" spans="2:65" s="1" customFormat="1" ht="31.5" customHeight="1">
      <c r="B434" s="42"/>
      <c r="C434" s="203" t="s">
        <v>2693</v>
      </c>
      <c r="D434" s="203" t="s">
        <v>311</v>
      </c>
      <c r="E434" s="204" t="s">
        <v>15021</v>
      </c>
      <c r="F434" s="205" t="s">
        <v>15022</v>
      </c>
      <c r="G434" s="206" t="s">
        <v>578</v>
      </c>
      <c r="H434" s="207">
        <v>1</v>
      </c>
      <c r="I434" s="208"/>
      <c r="J434" s="209">
        <f>ROUND(I434*H434,2)</f>
        <v>0</v>
      </c>
      <c r="K434" s="205" t="s">
        <v>21</v>
      </c>
      <c r="L434" s="62"/>
      <c r="M434" s="210" t="s">
        <v>21</v>
      </c>
      <c r="N434" s="211" t="s">
        <v>45</v>
      </c>
      <c r="O434" s="43"/>
      <c r="P434" s="212">
        <f>O434*H434</f>
        <v>0</v>
      </c>
      <c r="Q434" s="212">
        <v>0</v>
      </c>
      <c r="R434" s="212">
        <f>Q434*H434</f>
        <v>0</v>
      </c>
      <c r="S434" s="212">
        <v>0</v>
      </c>
      <c r="T434" s="213">
        <f>S434*H434</f>
        <v>0</v>
      </c>
      <c r="AR434" s="25" t="s">
        <v>327</v>
      </c>
      <c r="AT434" s="25" t="s">
        <v>311</v>
      </c>
      <c r="AU434" s="25" t="s">
        <v>84</v>
      </c>
      <c r="AY434" s="25" t="s">
        <v>308</v>
      </c>
      <c r="BE434" s="214">
        <f>IF(N434="základní",J434,0)</f>
        <v>0</v>
      </c>
      <c r="BF434" s="214">
        <f>IF(N434="snížená",J434,0)</f>
        <v>0</v>
      </c>
      <c r="BG434" s="214">
        <f>IF(N434="zákl. přenesená",J434,0)</f>
        <v>0</v>
      </c>
      <c r="BH434" s="214">
        <f>IF(N434="sníž. přenesená",J434,0)</f>
        <v>0</v>
      </c>
      <c r="BI434" s="214">
        <f>IF(N434="nulová",J434,0)</f>
        <v>0</v>
      </c>
      <c r="BJ434" s="25" t="s">
        <v>82</v>
      </c>
      <c r="BK434" s="214">
        <f>ROUND(I434*H434,2)</f>
        <v>0</v>
      </c>
      <c r="BL434" s="25" t="s">
        <v>327</v>
      </c>
      <c r="BM434" s="25" t="s">
        <v>8168</v>
      </c>
    </row>
    <row r="435" spans="2:65" s="1" customFormat="1" ht="22.5" customHeight="1">
      <c r="B435" s="42"/>
      <c r="C435" s="203" t="s">
        <v>2697</v>
      </c>
      <c r="D435" s="203" t="s">
        <v>311</v>
      </c>
      <c r="E435" s="204" t="s">
        <v>15016</v>
      </c>
      <c r="F435" s="205" t="s">
        <v>15017</v>
      </c>
      <c r="G435" s="206" t="s">
        <v>578</v>
      </c>
      <c r="H435" s="207">
        <v>1</v>
      </c>
      <c r="I435" s="208"/>
      <c r="J435" s="209">
        <f>ROUND(I435*H435,2)</f>
        <v>0</v>
      </c>
      <c r="K435" s="205" t="s">
        <v>21</v>
      </c>
      <c r="L435" s="62"/>
      <c r="M435" s="210" t="s">
        <v>21</v>
      </c>
      <c r="N435" s="211" t="s">
        <v>45</v>
      </c>
      <c r="O435" s="43"/>
      <c r="P435" s="212">
        <f>O435*H435</f>
        <v>0</v>
      </c>
      <c r="Q435" s="212">
        <v>0</v>
      </c>
      <c r="R435" s="212">
        <f>Q435*H435</f>
        <v>0</v>
      </c>
      <c r="S435" s="212">
        <v>0</v>
      </c>
      <c r="T435" s="213">
        <f>S435*H435</f>
        <v>0</v>
      </c>
      <c r="AR435" s="25" t="s">
        <v>327</v>
      </c>
      <c r="AT435" s="25" t="s">
        <v>311</v>
      </c>
      <c r="AU435" s="25" t="s">
        <v>84</v>
      </c>
      <c r="AY435" s="25" t="s">
        <v>308</v>
      </c>
      <c r="BE435" s="214">
        <f>IF(N435="základní",J435,0)</f>
        <v>0</v>
      </c>
      <c r="BF435" s="214">
        <f>IF(N435="snížená",J435,0)</f>
        <v>0</v>
      </c>
      <c r="BG435" s="214">
        <f>IF(N435="zákl. přenesená",J435,0)</f>
        <v>0</v>
      </c>
      <c r="BH435" s="214">
        <f>IF(N435="sníž. přenesená",J435,0)</f>
        <v>0</v>
      </c>
      <c r="BI435" s="214">
        <f>IF(N435="nulová",J435,0)</f>
        <v>0</v>
      </c>
      <c r="BJ435" s="25" t="s">
        <v>82</v>
      </c>
      <c r="BK435" s="214">
        <f>ROUND(I435*H435,2)</f>
        <v>0</v>
      </c>
      <c r="BL435" s="25" t="s">
        <v>327</v>
      </c>
      <c r="BM435" s="25" t="s">
        <v>8174</v>
      </c>
    </row>
    <row r="436" spans="2:65" s="1" customFormat="1" ht="22.5" customHeight="1">
      <c r="B436" s="42"/>
      <c r="C436" s="203" t="s">
        <v>2701</v>
      </c>
      <c r="D436" s="203" t="s">
        <v>311</v>
      </c>
      <c r="E436" s="204" t="s">
        <v>15075</v>
      </c>
      <c r="F436" s="205" t="s">
        <v>15076</v>
      </c>
      <c r="G436" s="206" t="s">
        <v>578</v>
      </c>
      <c r="H436" s="207">
        <v>1</v>
      </c>
      <c r="I436" s="208"/>
      <c r="J436" s="209">
        <f>ROUND(I436*H436,2)</f>
        <v>0</v>
      </c>
      <c r="K436" s="205" t="s">
        <v>21</v>
      </c>
      <c r="L436" s="62"/>
      <c r="M436" s="210" t="s">
        <v>21</v>
      </c>
      <c r="N436" s="211" t="s">
        <v>45</v>
      </c>
      <c r="O436" s="43"/>
      <c r="P436" s="212">
        <f>O436*H436</f>
        <v>0</v>
      </c>
      <c r="Q436" s="212">
        <v>0</v>
      </c>
      <c r="R436" s="212">
        <f>Q436*H436</f>
        <v>0</v>
      </c>
      <c r="S436" s="212">
        <v>0</v>
      </c>
      <c r="T436" s="213">
        <f>S436*H436</f>
        <v>0</v>
      </c>
      <c r="AR436" s="25" t="s">
        <v>327</v>
      </c>
      <c r="AT436" s="25" t="s">
        <v>311</v>
      </c>
      <c r="AU436" s="25" t="s">
        <v>84</v>
      </c>
      <c r="AY436" s="25" t="s">
        <v>308</v>
      </c>
      <c r="BE436" s="214">
        <f>IF(N436="základní",J436,0)</f>
        <v>0</v>
      </c>
      <c r="BF436" s="214">
        <f>IF(N436="snížená",J436,0)</f>
        <v>0</v>
      </c>
      <c r="BG436" s="214">
        <f>IF(N436="zákl. přenesená",J436,0)</f>
        <v>0</v>
      </c>
      <c r="BH436" s="214">
        <f>IF(N436="sníž. přenesená",J436,0)</f>
        <v>0</v>
      </c>
      <c r="BI436" s="214">
        <f>IF(N436="nulová",J436,0)</f>
        <v>0</v>
      </c>
      <c r="BJ436" s="25" t="s">
        <v>82</v>
      </c>
      <c r="BK436" s="214">
        <f>ROUND(I436*H436,2)</f>
        <v>0</v>
      </c>
      <c r="BL436" s="25" t="s">
        <v>327</v>
      </c>
      <c r="BM436" s="25" t="s">
        <v>8180</v>
      </c>
    </row>
    <row r="437" spans="2:65" s="11" customFormat="1" ht="29.85" customHeight="1">
      <c r="B437" s="186"/>
      <c r="C437" s="187"/>
      <c r="D437" s="200" t="s">
        <v>73</v>
      </c>
      <c r="E437" s="201" t="s">
        <v>11750</v>
      </c>
      <c r="F437" s="201" t="s">
        <v>15077</v>
      </c>
      <c r="G437" s="187"/>
      <c r="H437" s="187"/>
      <c r="I437" s="190"/>
      <c r="J437" s="202">
        <f>BK437</f>
        <v>0</v>
      </c>
      <c r="K437" s="187"/>
      <c r="L437" s="192"/>
      <c r="M437" s="193"/>
      <c r="N437" s="194"/>
      <c r="O437" s="194"/>
      <c r="P437" s="195">
        <f>SUM(P438:P440)</f>
        <v>0</v>
      </c>
      <c r="Q437" s="194"/>
      <c r="R437" s="195">
        <f>SUM(R438:R440)</f>
        <v>0</v>
      </c>
      <c r="S437" s="194"/>
      <c r="T437" s="196">
        <f>SUM(T438:T440)</f>
        <v>0</v>
      </c>
      <c r="AR437" s="197" t="s">
        <v>82</v>
      </c>
      <c r="AT437" s="198" t="s">
        <v>73</v>
      </c>
      <c r="AU437" s="198" t="s">
        <v>82</v>
      </c>
      <c r="AY437" s="197" t="s">
        <v>308</v>
      </c>
      <c r="BK437" s="199">
        <f>SUM(BK438:BK440)</f>
        <v>0</v>
      </c>
    </row>
    <row r="438" spans="2:65" s="1" customFormat="1" ht="31.5" customHeight="1">
      <c r="B438" s="42"/>
      <c r="C438" s="203" t="s">
        <v>2705</v>
      </c>
      <c r="D438" s="203" t="s">
        <v>311</v>
      </c>
      <c r="E438" s="204" t="s">
        <v>15021</v>
      </c>
      <c r="F438" s="205" t="s">
        <v>15022</v>
      </c>
      <c r="G438" s="206" t="s">
        <v>578</v>
      </c>
      <c r="H438" s="207">
        <v>1</v>
      </c>
      <c r="I438" s="208"/>
      <c r="J438" s="209">
        <f>ROUND(I438*H438,2)</f>
        <v>0</v>
      </c>
      <c r="K438" s="205" t="s">
        <v>21</v>
      </c>
      <c r="L438" s="62"/>
      <c r="M438" s="210" t="s">
        <v>21</v>
      </c>
      <c r="N438" s="211" t="s">
        <v>45</v>
      </c>
      <c r="O438" s="43"/>
      <c r="P438" s="212">
        <f>O438*H438</f>
        <v>0</v>
      </c>
      <c r="Q438" s="212">
        <v>0</v>
      </c>
      <c r="R438" s="212">
        <f>Q438*H438</f>
        <v>0</v>
      </c>
      <c r="S438" s="212">
        <v>0</v>
      </c>
      <c r="T438" s="213">
        <f>S438*H438</f>
        <v>0</v>
      </c>
      <c r="AR438" s="25" t="s">
        <v>327</v>
      </c>
      <c r="AT438" s="25" t="s">
        <v>311</v>
      </c>
      <c r="AU438" s="25" t="s">
        <v>84</v>
      </c>
      <c r="AY438" s="25" t="s">
        <v>308</v>
      </c>
      <c r="BE438" s="214">
        <f>IF(N438="základní",J438,0)</f>
        <v>0</v>
      </c>
      <c r="BF438" s="214">
        <f>IF(N438="snížená",J438,0)</f>
        <v>0</v>
      </c>
      <c r="BG438" s="214">
        <f>IF(N438="zákl. přenesená",J438,0)</f>
        <v>0</v>
      </c>
      <c r="BH438" s="214">
        <f>IF(N438="sníž. přenesená",J438,0)</f>
        <v>0</v>
      </c>
      <c r="BI438" s="214">
        <f>IF(N438="nulová",J438,0)</f>
        <v>0</v>
      </c>
      <c r="BJ438" s="25" t="s">
        <v>82</v>
      </c>
      <c r="BK438" s="214">
        <f>ROUND(I438*H438,2)</f>
        <v>0</v>
      </c>
      <c r="BL438" s="25" t="s">
        <v>327</v>
      </c>
      <c r="BM438" s="25" t="s">
        <v>8186</v>
      </c>
    </row>
    <row r="439" spans="2:65" s="1" customFormat="1" ht="22.5" customHeight="1">
      <c r="B439" s="42"/>
      <c r="C439" s="203" t="s">
        <v>2709</v>
      </c>
      <c r="D439" s="203" t="s">
        <v>311</v>
      </c>
      <c r="E439" s="204" t="s">
        <v>15016</v>
      </c>
      <c r="F439" s="205" t="s">
        <v>15017</v>
      </c>
      <c r="G439" s="206" t="s">
        <v>578</v>
      </c>
      <c r="H439" s="207">
        <v>1</v>
      </c>
      <c r="I439" s="208"/>
      <c r="J439" s="209">
        <f>ROUND(I439*H439,2)</f>
        <v>0</v>
      </c>
      <c r="K439" s="205" t="s">
        <v>21</v>
      </c>
      <c r="L439" s="62"/>
      <c r="M439" s="210" t="s">
        <v>21</v>
      </c>
      <c r="N439" s="211" t="s">
        <v>45</v>
      </c>
      <c r="O439" s="43"/>
      <c r="P439" s="212">
        <f>O439*H439</f>
        <v>0</v>
      </c>
      <c r="Q439" s="212">
        <v>0</v>
      </c>
      <c r="R439" s="212">
        <f>Q439*H439</f>
        <v>0</v>
      </c>
      <c r="S439" s="212">
        <v>0</v>
      </c>
      <c r="T439" s="213">
        <f>S439*H439</f>
        <v>0</v>
      </c>
      <c r="AR439" s="25" t="s">
        <v>327</v>
      </c>
      <c r="AT439" s="25" t="s">
        <v>311</v>
      </c>
      <c r="AU439" s="25" t="s">
        <v>84</v>
      </c>
      <c r="AY439" s="25" t="s">
        <v>308</v>
      </c>
      <c r="BE439" s="214">
        <f>IF(N439="základní",J439,0)</f>
        <v>0</v>
      </c>
      <c r="BF439" s="214">
        <f>IF(N439="snížená",J439,0)</f>
        <v>0</v>
      </c>
      <c r="BG439" s="214">
        <f>IF(N439="zákl. přenesená",J439,0)</f>
        <v>0</v>
      </c>
      <c r="BH439" s="214">
        <f>IF(N439="sníž. přenesená",J439,0)</f>
        <v>0</v>
      </c>
      <c r="BI439" s="214">
        <f>IF(N439="nulová",J439,0)</f>
        <v>0</v>
      </c>
      <c r="BJ439" s="25" t="s">
        <v>82</v>
      </c>
      <c r="BK439" s="214">
        <f>ROUND(I439*H439,2)</f>
        <v>0</v>
      </c>
      <c r="BL439" s="25" t="s">
        <v>327</v>
      </c>
      <c r="BM439" s="25" t="s">
        <v>8191</v>
      </c>
    </row>
    <row r="440" spans="2:65" s="1" customFormat="1" ht="22.5" customHeight="1">
      <c r="B440" s="42"/>
      <c r="C440" s="203" t="s">
        <v>2712</v>
      </c>
      <c r="D440" s="203" t="s">
        <v>311</v>
      </c>
      <c r="E440" s="204" t="s">
        <v>15075</v>
      </c>
      <c r="F440" s="205" t="s">
        <v>15076</v>
      </c>
      <c r="G440" s="206" t="s">
        <v>578</v>
      </c>
      <c r="H440" s="207">
        <v>1</v>
      </c>
      <c r="I440" s="208"/>
      <c r="J440" s="209">
        <f>ROUND(I440*H440,2)</f>
        <v>0</v>
      </c>
      <c r="K440" s="205" t="s">
        <v>21</v>
      </c>
      <c r="L440" s="62"/>
      <c r="M440" s="210" t="s">
        <v>21</v>
      </c>
      <c r="N440" s="211" t="s">
        <v>45</v>
      </c>
      <c r="O440" s="43"/>
      <c r="P440" s="212">
        <f>O440*H440</f>
        <v>0</v>
      </c>
      <c r="Q440" s="212">
        <v>0</v>
      </c>
      <c r="R440" s="212">
        <f>Q440*H440</f>
        <v>0</v>
      </c>
      <c r="S440" s="212">
        <v>0</v>
      </c>
      <c r="T440" s="213">
        <f>S440*H440</f>
        <v>0</v>
      </c>
      <c r="AR440" s="25" t="s">
        <v>327</v>
      </c>
      <c r="AT440" s="25" t="s">
        <v>311</v>
      </c>
      <c r="AU440" s="25" t="s">
        <v>84</v>
      </c>
      <c r="AY440" s="25" t="s">
        <v>308</v>
      </c>
      <c r="BE440" s="214">
        <f>IF(N440="základní",J440,0)</f>
        <v>0</v>
      </c>
      <c r="BF440" s="214">
        <f>IF(N440="snížená",J440,0)</f>
        <v>0</v>
      </c>
      <c r="BG440" s="214">
        <f>IF(N440="zákl. přenesená",J440,0)</f>
        <v>0</v>
      </c>
      <c r="BH440" s="214">
        <f>IF(N440="sníž. přenesená",J440,0)</f>
        <v>0</v>
      </c>
      <c r="BI440" s="214">
        <f>IF(N440="nulová",J440,0)</f>
        <v>0</v>
      </c>
      <c r="BJ440" s="25" t="s">
        <v>82</v>
      </c>
      <c r="BK440" s="214">
        <f>ROUND(I440*H440,2)</f>
        <v>0</v>
      </c>
      <c r="BL440" s="25" t="s">
        <v>327</v>
      </c>
      <c r="BM440" s="25" t="s">
        <v>8195</v>
      </c>
    </row>
    <row r="441" spans="2:65" s="11" customFormat="1" ht="29.85" customHeight="1">
      <c r="B441" s="186"/>
      <c r="C441" s="187"/>
      <c r="D441" s="200" t="s">
        <v>73</v>
      </c>
      <c r="E441" s="201" t="s">
        <v>11807</v>
      </c>
      <c r="F441" s="201" t="s">
        <v>15078</v>
      </c>
      <c r="G441" s="187"/>
      <c r="H441" s="187"/>
      <c r="I441" s="190"/>
      <c r="J441" s="202">
        <f>BK441</f>
        <v>0</v>
      </c>
      <c r="K441" s="187"/>
      <c r="L441" s="192"/>
      <c r="M441" s="193"/>
      <c r="N441" s="194"/>
      <c r="O441" s="194"/>
      <c r="P441" s="195">
        <f>P442</f>
        <v>0</v>
      </c>
      <c r="Q441" s="194"/>
      <c r="R441" s="195">
        <f>R442</f>
        <v>0</v>
      </c>
      <c r="S441" s="194"/>
      <c r="T441" s="196">
        <f>T442</f>
        <v>0</v>
      </c>
      <c r="AR441" s="197" t="s">
        <v>82</v>
      </c>
      <c r="AT441" s="198" t="s">
        <v>73</v>
      </c>
      <c r="AU441" s="198" t="s">
        <v>82</v>
      </c>
      <c r="AY441" s="197" t="s">
        <v>308</v>
      </c>
      <c r="BK441" s="199">
        <f>BK442</f>
        <v>0</v>
      </c>
    </row>
    <row r="442" spans="2:65" s="1" customFormat="1" ht="22.5" customHeight="1">
      <c r="B442" s="42"/>
      <c r="C442" s="203" t="s">
        <v>2716</v>
      </c>
      <c r="D442" s="203" t="s">
        <v>311</v>
      </c>
      <c r="E442" s="204" t="s">
        <v>15079</v>
      </c>
      <c r="F442" s="205" t="s">
        <v>15080</v>
      </c>
      <c r="G442" s="206" t="s">
        <v>578</v>
      </c>
      <c r="H442" s="207">
        <v>1</v>
      </c>
      <c r="I442" s="208"/>
      <c r="J442" s="209">
        <f>ROUND(I442*H442,2)</f>
        <v>0</v>
      </c>
      <c r="K442" s="205" t="s">
        <v>21</v>
      </c>
      <c r="L442" s="62"/>
      <c r="M442" s="210" t="s">
        <v>21</v>
      </c>
      <c r="N442" s="211" t="s">
        <v>45</v>
      </c>
      <c r="O442" s="43"/>
      <c r="P442" s="212">
        <f>O442*H442</f>
        <v>0</v>
      </c>
      <c r="Q442" s="212">
        <v>0</v>
      </c>
      <c r="R442" s="212">
        <f>Q442*H442</f>
        <v>0</v>
      </c>
      <c r="S442" s="212">
        <v>0</v>
      </c>
      <c r="T442" s="213">
        <f>S442*H442</f>
        <v>0</v>
      </c>
      <c r="AR442" s="25" t="s">
        <v>327</v>
      </c>
      <c r="AT442" s="25" t="s">
        <v>311</v>
      </c>
      <c r="AU442" s="25" t="s">
        <v>84</v>
      </c>
      <c r="AY442" s="25" t="s">
        <v>308</v>
      </c>
      <c r="BE442" s="214">
        <f>IF(N442="základní",J442,0)</f>
        <v>0</v>
      </c>
      <c r="BF442" s="214">
        <f>IF(N442="snížená",J442,0)</f>
        <v>0</v>
      </c>
      <c r="BG442" s="214">
        <f>IF(N442="zákl. přenesená",J442,0)</f>
        <v>0</v>
      </c>
      <c r="BH442" s="214">
        <f>IF(N442="sníž. přenesená",J442,0)</f>
        <v>0</v>
      </c>
      <c r="BI442" s="214">
        <f>IF(N442="nulová",J442,0)</f>
        <v>0</v>
      </c>
      <c r="BJ442" s="25" t="s">
        <v>82</v>
      </c>
      <c r="BK442" s="214">
        <f>ROUND(I442*H442,2)</f>
        <v>0</v>
      </c>
      <c r="BL442" s="25" t="s">
        <v>327</v>
      </c>
      <c r="BM442" s="25" t="s">
        <v>8200</v>
      </c>
    </row>
    <row r="443" spans="2:65" s="11" customFormat="1" ht="29.85" customHeight="1">
      <c r="B443" s="186"/>
      <c r="C443" s="187"/>
      <c r="D443" s="200" t="s">
        <v>73</v>
      </c>
      <c r="E443" s="201" t="s">
        <v>11860</v>
      </c>
      <c r="F443" s="201" t="s">
        <v>15081</v>
      </c>
      <c r="G443" s="187"/>
      <c r="H443" s="187"/>
      <c r="I443" s="190"/>
      <c r="J443" s="202">
        <f>BK443</f>
        <v>0</v>
      </c>
      <c r="K443" s="187"/>
      <c r="L443" s="192"/>
      <c r="M443" s="193"/>
      <c r="N443" s="194"/>
      <c r="O443" s="194"/>
      <c r="P443" s="195">
        <f>SUM(P444:P446)</f>
        <v>0</v>
      </c>
      <c r="Q443" s="194"/>
      <c r="R443" s="195">
        <f>SUM(R444:R446)</f>
        <v>0</v>
      </c>
      <c r="S443" s="194"/>
      <c r="T443" s="196">
        <f>SUM(T444:T446)</f>
        <v>0</v>
      </c>
      <c r="AR443" s="197" t="s">
        <v>82</v>
      </c>
      <c r="AT443" s="198" t="s">
        <v>73</v>
      </c>
      <c r="AU443" s="198" t="s">
        <v>82</v>
      </c>
      <c r="AY443" s="197" t="s">
        <v>308</v>
      </c>
      <c r="BK443" s="199">
        <f>SUM(BK444:BK446)</f>
        <v>0</v>
      </c>
    </row>
    <row r="444" spans="2:65" s="1" customFormat="1" ht="31.5" customHeight="1">
      <c r="B444" s="42"/>
      <c r="C444" s="203" t="s">
        <v>2721</v>
      </c>
      <c r="D444" s="203" t="s">
        <v>311</v>
      </c>
      <c r="E444" s="204" t="s">
        <v>15082</v>
      </c>
      <c r="F444" s="205" t="s">
        <v>15083</v>
      </c>
      <c r="G444" s="206" t="s">
        <v>578</v>
      </c>
      <c r="H444" s="207">
        <v>2</v>
      </c>
      <c r="I444" s="208"/>
      <c r="J444" s="209">
        <f>ROUND(I444*H444,2)</f>
        <v>0</v>
      </c>
      <c r="K444" s="205" t="s">
        <v>21</v>
      </c>
      <c r="L444" s="62"/>
      <c r="M444" s="210" t="s">
        <v>21</v>
      </c>
      <c r="N444" s="211" t="s">
        <v>45</v>
      </c>
      <c r="O444" s="43"/>
      <c r="P444" s="212">
        <f>O444*H444</f>
        <v>0</v>
      </c>
      <c r="Q444" s="212">
        <v>0</v>
      </c>
      <c r="R444" s="212">
        <f>Q444*H444</f>
        <v>0</v>
      </c>
      <c r="S444" s="212">
        <v>0</v>
      </c>
      <c r="T444" s="213">
        <f>S444*H444</f>
        <v>0</v>
      </c>
      <c r="AR444" s="25" t="s">
        <v>327</v>
      </c>
      <c r="AT444" s="25" t="s">
        <v>311</v>
      </c>
      <c r="AU444" s="25" t="s">
        <v>84</v>
      </c>
      <c r="AY444" s="25" t="s">
        <v>308</v>
      </c>
      <c r="BE444" s="214">
        <f>IF(N444="základní",J444,0)</f>
        <v>0</v>
      </c>
      <c r="BF444" s="214">
        <f>IF(N444="snížená",J444,0)</f>
        <v>0</v>
      </c>
      <c r="BG444" s="214">
        <f>IF(N444="zákl. přenesená",J444,0)</f>
        <v>0</v>
      </c>
      <c r="BH444" s="214">
        <f>IF(N444="sníž. přenesená",J444,0)</f>
        <v>0</v>
      </c>
      <c r="BI444" s="214">
        <f>IF(N444="nulová",J444,0)</f>
        <v>0</v>
      </c>
      <c r="BJ444" s="25" t="s">
        <v>82</v>
      </c>
      <c r="BK444" s="214">
        <f>ROUND(I444*H444,2)</f>
        <v>0</v>
      </c>
      <c r="BL444" s="25" t="s">
        <v>327</v>
      </c>
      <c r="BM444" s="25" t="s">
        <v>8204</v>
      </c>
    </row>
    <row r="445" spans="2:65" s="1" customFormat="1" ht="22.5" customHeight="1">
      <c r="B445" s="42"/>
      <c r="C445" s="203" t="s">
        <v>2725</v>
      </c>
      <c r="D445" s="203" t="s">
        <v>311</v>
      </c>
      <c r="E445" s="204" t="s">
        <v>15005</v>
      </c>
      <c r="F445" s="205" t="s">
        <v>15006</v>
      </c>
      <c r="G445" s="206" t="s">
        <v>578</v>
      </c>
      <c r="H445" s="207">
        <v>2</v>
      </c>
      <c r="I445" s="208"/>
      <c r="J445" s="209">
        <f>ROUND(I445*H445,2)</f>
        <v>0</v>
      </c>
      <c r="K445" s="205" t="s">
        <v>21</v>
      </c>
      <c r="L445" s="62"/>
      <c r="M445" s="210" t="s">
        <v>21</v>
      </c>
      <c r="N445" s="211" t="s">
        <v>45</v>
      </c>
      <c r="O445" s="43"/>
      <c r="P445" s="212">
        <f>O445*H445</f>
        <v>0</v>
      </c>
      <c r="Q445" s="212">
        <v>0</v>
      </c>
      <c r="R445" s="212">
        <f>Q445*H445</f>
        <v>0</v>
      </c>
      <c r="S445" s="212">
        <v>0</v>
      </c>
      <c r="T445" s="213">
        <f>S445*H445</f>
        <v>0</v>
      </c>
      <c r="AR445" s="25" t="s">
        <v>327</v>
      </c>
      <c r="AT445" s="25" t="s">
        <v>311</v>
      </c>
      <c r="AU445" s="25" t="s">
        <v>84</v>
      </c>
      <c r="AY445" s="25" t="s">
        <v>308</v>
      </c>
      <c r="BE445" s="214">
        <f>IF(N445="základní",J445,0)</f>
        <v>0</v>
      </c>
      <c r="BF445" s="214">
        <f>IF(N445="snížená",J445,0)</f>
        <v>0</v>
      </c>
      <c r="BG445" s="214">
        <f>IF(N445="zákl. přenesená",J445,0)</f>
        <v>0</v>
      </c>
      <c r="BH445" s="214">
        <f>IF(N445="sníž. přenesená",J445,0)</f>
        <v>0</v>
      </c>
      <c r="BI445" s="214">
        <f>IF(N445="nulová",J445,0)</f>
        <v>0</v>
      </c>
      <c r="BJ445" s="25" t="s">
        <v>82</v>
      </c>
      <c r="BK445" s="214">
        <f>ROUND(I445*H445,2)</f>
        <v>0</v>
      </c>
      <c r="BL445" s="25" t="s">
        <v>327</v>
      </c>
      <c r="BM445" s="25" t="s">
        <v>8209</v>
      </c>
    </row>
    <row r="446" spans="2:65" s="1" customFormat="1" ht="31.5" customHeight="1">
      <c r="B446" s="42"/>
      <c r="C446" s="203" t="s">
        <v>2729</v>
      </c>
      <c r="D446" s="203" t="s">
        <v>311</v>
      </c>
      <c r="E446" s="204" t="s">
        <v>15011</v>
      </c>
      <c r="F446" s="205" t="s">
        <v>15012</v>
      </c>
      <c r="G446" s="206" t="s">
        <v>578</v>
      </c>
      <c r="H446" s="207">
        <v>1</v>
      </c>
      <c r="I446" s="208"/>
      <c r="J446" s="209">
        <f>ROUND(I446*H446,2)</f>
        <v>0</v>
      </c>
      <c r="K446" s="205" t="s">
        <v>21</v>
      </c>
      <c r="L446" s="62"/>
      <c r="M446" s="210" t="s">
        <v>21</v>
      </c>
      <c r="N446" s="211" t="s">
        <v>45</v>
      </c>
      <c r="O446" s="43"/>
      <c r="P446" s="212">
        <f>O446*H446</f>
        <v>0</v>
      </c>
      <c r="Q446" s="212">
        <v>0</v>
      </c>
      <c r="R446" s="212">
        <f>Q446*H446</f>
        <v>0</v>
      </c>
      <c r="S446" s="212">
        <v>0</v>
      </c>
      <c r="T446" s="213">
        <f>S446*H446</f>
        <v>0</v>
      </c>
      <c r="AR446" s="25" t="s">
        <v>327</v>
      </c>
      <c r="AT446" s="25" t="s">
        <v>311</v>
      </c>
      <c r="AU446" s="25" t="s">
        <v>84</v>
      </c>
      <c r="AY446" s="25" t="s">
        <v>308</v>
      </c>
      <c r="BE446" s="214">
        <f>IF(N446="základní",J446,0)</f>
        <v>0</v>
      </c>
      <c r="BF446" s="214">
        <f>IF(N446="snížená",J446,0)</f>
        <v>0</v>
      </c>
      <c r="BG446" s="214">
        <f>IF(N446="zákl. přenesená",J446,0)</f>
        <v>0</v>
      </c>
      <c r="BH446" s="214">
        <f>IF(N446="sníž. přenesená",J446,0)</f>
        <v>0</v>
      </c>
      <c r="BI446" s="214">
        <f>IF(N446="nulová",J446,0)</f>
        <v>0</v>
      </c>
      <c r="BJ446" s="25" t="s">
        <v>82</v>
      </c>
      <c r="BK446" s="214">
        <f>ROUND(I446*H446,2)</f>
        <v>0</v>
      </c>
      <c r="BL446" s="25" t="s">
        <v>327</v>
      </c>
      <c r="BM446" s="25" t="s">
        <v>8213</v>
      </c>
    </row>
    <row r="447" spans="2:65" s="11" customFormat="1" ht="29.85" customHeight="1">
      <c r="B447" s="186"/>
      <c r="C447" s="187"/>
      <c r="D447" s="200" t="s">
        <v>73</v>
      </c>
      <c r="E447" s="201" t="s">
        <v>11984</v>
      </c>
      <c r="F447" s="201" t="s">
        <v>15084</v>
      </c>
      <c r="G447" s="187"/>
      <c r="H447" s="187"/>
      <c r="I447" s="190"/>
      <c r="J447" s="202">
        <f>BK447</f>
        <v>0</v>
      </c>
      <c r="K447" s="187"/>
      <c r="L447" s="192"/>
      <c r="M447" s="193"/>
      <c r="N447" s="194"/>
      <c r="O447" s="194"/>
      <c r="P447" s="195">
        <f>SUM(P448:P450)</f>
        <v>0</v>
      </c>
      <c r="Q447" s="194"/>
      <c r="R447" s="195">
        <f>SUM(R448:R450)</f>
        <v>0</v>
      </c>
      <c r="S447" s="194"/>
      <c r="T447" s="196">
        <f>SUM(T448:T450)</f>
        <v>0</v>
      </c>
      <c r="AR447" s="197" t="s">
        <v>82</v>
      </c>
      <c r="AT447" s="198" t="s">
        <v>73</v>
      </c>
      <c r="AU447" s="198" t="s">
        <v>82</v>
      </c>
      <c r="AY447" s="197" t="s">
        <v>308</v>
      </c>
      <c r="BK447" s="199">
        <f>SUM(BK448:BK450)</f>
        <v>0</v>
      </c>
    </row>
    <row r="448" spans="2:65" s="1" customFormat="1" ht="31.5" customHeight="1">
      <c r="B448" s="42"/>
      <c r="C448" s="203" t="s">
        <v>2733</v>
      </c>
      <c r="D448" s="203" t="s">
        <v>311</v>
      </c>
      <c r="E448" s="204" t="s">
        <v>15085</v>
      </c>
      <c r="F448" s="205" t="s">
        <v>15086</v>
      </c>
      <c r="G448" s="206" t="s">
        <v>578</v>
      </c>
      <c r="H448" s="207">
        <v>2</v>
      </c>
      <c r="I448" s="208"/>
      <c r="J448" s="209">
        <f>ROUND(I448*H448,2)</f>
        <v>0</v>
      </c>
      <c r="K448" s="205" t="s">
        <v>21</v>
      </c>
      <c r="L448" s="62"/>
      <c r="M448" s="210" t="s">
        <v>21</v>
      </c>
      <c r="N448" s="211" t="s">
        <v>45</v>
      </c>
      <c r="O448" s="43"/>
      <c r="P448" s="212">
        <f>O448*H448</f>
        <v>0</v>
      </c>
      <c r="Q448" s="212">
        <v>0</v>
      </c>
      <c r="R448" s="212">
        <f>Q448*H448</f>
        <v>0</v>
      </c>
      <c r="S448" s="212">
        <v>0</v>
      </c>
      <c r="T448" s="213">
        <f>S448*H448</f>
        <v>0</v>
      </c>
      <c r="AR448" s="25" t="s">
        <v>327</v>
      </c>
      <c r="AT448" s="25" t="s">
        <v>311</v>
      </c>
      <c r="AU448" s="25" t="s">
        <v>84</v>
      </c>
      <c r="AY448" s="25" t="s">
        <v>308</v>
      </c>
      <c r="BE448" s="214">
        <f>IF(N448="základní",J448,0)</f>
        <v>0</v>
      </c>
      <c r="BF448" s="214">
        <f>IF(N448="snížená",J448,0)</f>
        <v>0</v>
      </c>
      <c r="BG448" s="214">
        <f>IF(N448="zákl. přenesená",J448,0)</f>
        <v>0</v>
      </c>
      <c r="BH448" s="214">
        <f>IF(N448="sníž. přenesená",J448,0)</f>
        <v>0</v>
      </c>
      <c r="BI448" s="214">
        <f>IF(N448="nulová",J448,0)</f>
        <v>0</v>
      </c>
      <c r="BJ448" s="25" t="s">
        <v>82</v>
      </c>
      <c r="BK448" s="214">
        <f>ROUND(I448*H448,2)</f>
        <v>0</v>
      </c>
      <c r="BL448" s="25" t="s">
        <v>327</v>
      </c>
      <c r="BM448" s="25" t="s">
        <v>8217</v>
      </c>
    </row>
    <row r="449" spans="2:65" s="1" customFormat="1" ht="22.5" customHeight="1">
      <c r="B449" s="42"/>
      <c r="C449" s="203" t="s">
        <v>2738</v>
      </c>
      <c r="D449" s="203" t="s">
        <v>311</v>
      </c>
      <c r="E449" s="204" t="s">
        <v>15005</v>
      </c>
      <c r="F449" s="205" t="s">
        <v>15006</v>
      </c>
      <c r="G449" s="206" t="s">
        <v>578</v>
      </c>
      <c r="H449" s="207">
        <v>2</v>
      </c>
      <c r="I449" s="208"/>
      <c r="J449" s="209">
        <f>ROUND(I449*H449,2)</f>
        <v>0</v>
      </c>
      <c r="K449" s="205" t="s">
        <v>21</v>
      </c>
      <c r="L449" s="62"/>
      <c r="M449" s="210" t="s">
        <v>21</v>
      </c>
      <c r="N449" s="211" t="s">
        <v>45</v>
      </c>
      <c r="O449" s="43"/>
      <c r="P449" s="212">
        <f>O449*H449</f>
        <v>0</v>
      </c>
      <c r="Q449" s="212">
        <v>0</v>
      </c>
      <c r="R449" s="212">
        <f>Q449*H449</f>
        <v>0</v>
      </c>
      <c r="S449" s="212">
        <v>0</v>
      </c>
      <c r="T449" s="213">
        <f>S449*H449</f>
        <v>0</v>
      </c>
      <c r="AR449" s="25" t="s">
        <v>327</v>
      </c>
      <c r="AT449" s="25" t="s">
        <v>311</v>
      </c>
      <c r="AU449" s="25" t="s">
        <v>84</v>
      </c>
      <c r="AY449" s="25" t="s">
        <v>308</v>
      </c>
      <c r="BE449" s="214">
        <f>IF(N449="základní",J449,0)</f>
        <v>0</v>
      </c>
      <c r="BF449" s="214">
        <f>IF(N449="snížená",J449,0)</f>
        <v>0</v>
      </c>
      <c r="BG449" s="214">
        <f>IF(N449="zákl. přenesená",J449,0)</f>
        <v>0</v>
      </c>
      <c r="BH449" s="214">
        <f>IF(N449="sníž. přenesená",J449,0)</f>
        <v>0</v>
      </c>
      <c r="BI449" s="214">
        <f>IF(N449="nulová",J449,0)</f>
        <v>0</v>
      </c>
      <c r="BJ449" s="25" t="s">
        <v>82</v>
      </c>
      <c r="BK449" s="214">
        <f>ROUND(I449*H449,2)</f>
        <v>0</v>
      </c>
      <c r="BL449" s="25" t="s">
        <v>327</v>
      </c>
      <c r="BM449" s="25" t="s">
        <v>8224</v>
      </c>
    </row>
    <row r="450" spans="2:65" s="1" customFormat="1" ht="31.5" customHeight="1">
      <c r="B450" s="42"/>
      <c r="C450" s="203" t="s">
        <v>2743</v>
      </c>
      <c r="D450" s="203" t="s">
        <v>311</v>
      </c>
      <c r="E450" s="204" t="s">
        <v>15011</v>
      </c>
      <c r="F450" s="205" t="s">
        <v>15012</v>
      </c>
      <c r="G450" s="206" t="s">
        <v>578</v>
      </c>
      <c r="H450" s="207">
        <v>1</v>
      </c>
      <c r="I450" s="208"/>
      <c r="J450" s="209">
        <f>ROUND(I450*H450,2)</f>
        <v>0</v>
      </c>
      <c r="K450" s="205" t="s">
        <v>21</v>
      </c>
      <c r="L450" s="62"/>
      <c r="M450" s="210" t="s">
        <v>21</v>
      </c>
      <c r="N450" s="211" t="s">
        <v>45</v>
      </c>
      <c r="O450" s="43"/>
      <c r="P450" s="212">
        <f>O450*H450</f>
        <v>0</v>
      </c>
      <c r="Q450" s="212">
        <v>0</v>
      </c>
      <c r="R450" s="212">
        <f>Q450*H450</f>
        <v>0</v>
      </c>
      <c r="S450" s="212">
        <v>0</v>
      </c>
      <c r="T450" s="213">
        <f>S450*H450</f>
        <v>0</v>
      </c>
      <c r="AR450" s="25" t="s">
        <v>327</v>
      </c>
      <c r="AT450" s="25" t="s">
        <v>311</v>
      </c>
      <c r="AU450" s="25" t="s">
        <v>84</v>
      </c>
      <c r="AY450" s="25" t="s">
        <v>308</v>
      </c>
      <c r="BE450" s="214">
        <f>IF(N450="základní",J450,0)</f>
        <v>0</v>
      </c>
      <c r="BF450" s="214">
        <f>IF(N450="snížená",J450,0)</f>
        <v>0</v>
      </c>
      <c r="BG450" s="214">
        <f>IF(N450="zákl. přenesená",J450,0)</f>
        <v>0</v>
      </c>
      <c r="BH450" s="214">
        <f>IF(N450="sníž. přenesená",J450,0)</f>
        <v>0</v>
      </c>
      <c r="BI450" s="214">
        <f>IF(N450="nulová",J450,0)</f>
        <v>0</v>
      </c>
      <c r="BJ450" s="25" t="s">
        <v>82</v>
      </c>
      <c r="BK450" s="214">
        <f>ROUND(I450*H450,2)</f>
        <v>0</v>
      </c>
      <c r="BL450" s="25" t="s">
        <v>327</v>
      </c>
      <c r="BM450" s="25" t="s">
        <v>8230</v>
      </c>
    </row>
    <row r="451" spans="2:65" s="11" customFormat="1" ht="29.85" customHeight="1">
      <c r="B451" s="186"/>
      <c r="C451" s="187"/>
      <c r="D451" s="200" t="s">
        <v>73</v>
      </c>
      <c r="E451" s="201" t="s">
        <v>12182</v>
      </c>
      <c r="F451" s="201" t="s">
        <v>15087</v>
      </c>
      <c r="G451" s="187"/>
      <c r="H451" s="187"/>
      <c r="I451" s="190"/>
      <c r="J451" s="202">
        <f>BK451</f>
        <v>0</v>
      </c>
      <c r="K451" s="187"/>
      <c r="L451" s="192"/>
      <c r="M451" s="193"/>
      <c r="N451" s="194"/>
      <c r="O451" s="194"/>
      <c r="P451" s="195">
        <f>SUM(P452:P456)</f>
        <v>0</v>
      </c>
      <c r="Q451" s="194"/>
      <c r="R451" s="195">
        <f>SUM(R452:R456)</f>
        <v>0</v>
      </c>
      <c r="S451" s="194"/>
      <c r="T451" s="196">
        <f>SUM(T452:T456)</f>
        <v>0</v>
      </c>
      <c r="AR451" s="197" t="s">
        <v>82</v>
      </c>
      <c r="AT451" s="198" t="s">
        <v>73</v>
      </c>
      <c r="AU451" s="198" t="s">
        <v>82</v>
      </c>
      <c r="AY451" s="197" t="s">
        <v>308</v>
      </c>
      <c r="BK451" s="199">
        <f>SUM(BK452:BK456)</f>
        <v>0</v>
      </c>
    </row>
    <row r="452" spans="2:65" s="1" customFormat="1" ht="31.5" customHeight="1">
      <c r="B452" s="42"/>
      <c r="C452" s="203" t="s">
        <v>2747</v>
      </c>
      <c r="D452" s="203" t="s">
        <v>311</v>
      </c>
      <c r="E452" s="204" t="s">
        <v>14954</v>
      </c>
      <c r="F452" s="205" t="s">
        <v>14955</v>
      </c>
      <c r="G452" s="206" t="s">
        <v>578</v>
      </c>
      <c r="H452" s="207">
        <v>2</v>
      </c>
      <c r="I452" s="208"/>
      <c r="J452" s="209">
        <f>ROUND(I452*H452,2)</f>
        <v>0</v>
      </c>
      <c r="K452" s="205" t="s">
        <v>21</v>
      </c>
      <c r="L452" s="62"/>
      <c r="M452" s="210" t="s">
        <v>21</v>
      </c>
      <c r="N452" s="211" t="s">
        <v>45</v>
      </c>
      <c r="O452" s="43"/>
      <c r="P452" s="212">
        <f>O452*H452</f>
        <v>0</v>
      </c>
      <c r="Q452" s="212">
        <v>0</v>
      </c>
      <c r="R452" s="212">
        <f>Q452*H452</f>
        <v>0</v>
      </c>
      <c r="S452" s="212">
        <v>0</v>
      </c>
      <c r="T452" s="213">
        <f>S452*H452</f>
        <v>0</v>
      </c>
      <c r="AR452" s="25" t="s">
        <v>327</v>
      </c>
      <c r="AT452" s="25" t="s">
        <v>311</v>
      </c>
      <c r="AU452" s="25" t="s">
        <v>84</v>
      </c>
      <c r="AY452" s="25" t="s">
        <v>308</v>
      </c>
      <c r="BE452" s="214">
        <f>IF(N452="základní",J452,0)</f>
        <v>0</v>
      </c>
      <c r="BF452" s="214">
        <f>IF(N452="snížená",J452,0)</f>
        <v>0</v>
      </c>
      <c r="BG452" s="214">
        <f>IF(N452="zákl. přenesená",J452,0)</f>
        <v>0</v>
      </c>
      <c r="BH452" s="214">
        <f>IF(N452="sníž. přenesená",J452,0)</f>
        <v>0</v>
      </c>
      <c r="BI452" s="214">
        <f>IF(N452="nulová",J452,0)</f>
        <v>0</v>
      </c>
      <c r="BJ452" s="25" t="s">
        <v>82</v>
      </c>
      <c r="BK452" s="214">
        <f>ROUND(I452*H452,2)</f>
        <v>0</v>
      </c>
      <c r="BL452" s="25" t="s">
        <v>327</v>
      </c>
      <c r="BM452" s="25" t="s">
        <v>8235</v>
      </c>
    </row>
    <row r="453" spans="2:65" s="1" customFormat="1" ht="22.5" customHeight="1">
      <c r="B453" s="42"/>
      <c r="C453" s="203" t="s">
        <v>2752</v>
      </c>
      <c r="D453" s="203" t="s">
        <v>311</v>
      </c>
      <c r="E453" s="204" t="s">
        <v>14962</v>
      </c>
      <c r="F453" s="205" t="s">
        <v>14963</v>
      </c>
      <c r="G453" s="206" t="s">
        <v>578</v>
      </c>
      <c r="H453" s="207">
        <v>2</v>
      </c>
      <c r="I453" s="208"/>
      <c r="J453" s="209">
        <f>ROUND(I453*H453,2)</f>
        <v>0</v>
      </c>
      <c r="K453" s="205" t="s">
        <v>21</v>
      </c>
      <c r="L453" s="62"/>
      <c r="M453" s="210" t="s">
        <v>21</v>
      </c>
      <c r="N453" s="211" t="s">
        <v>45</v>
      </c>
      <c r="O453" s="43"/>
      <c r="P453" s="212">
        <f>O453*H453</f>
        <v>0</v>
      </c>
      <c r="Q453" s="212">
        <v>0</v>
      </c>
      <c r="R453" s="212">
        <f>Q453*H453</f>
        <v>0</v>
      </c>
      <c r="S453" s="212">
        <v>0</v>
      </c>
      <c r="T453" s="213">
        <f>S453*H453</f>
        <v>0</v>
      </c>
      <c r="AR453" s="25" t="s">
        <v>327</v>
      </c>
      <c r="AT453" s="25" t="s">
        <v>311</v>
      </c>
      <c r="AU453" s="25" t="s">
        <v>84</v>
      </c>
      <c r="AY453" s="25" t="s">
        <v>308</v>
      </c>
      <c r="BE453" s="214">
        <f>IF(N453="základní",J453,0)</f>
        <v>0</v>
      </c>
      <c r="BF453" s="214">
        <f>IF(N453="snížená",J453,0)</f>
        <v>0</v>
      </c>
      <c r="BG453" s="214">
        <f>IF(N453="zákl. přenesená",J453,0)</f>
        <v>0</v>
      </c>
      <c r="BH453" s="214">
        <f>IF(N453="sníž. přenesená",J453,0)</f>
        <v>0</v>
      </c>
      <c r="BI453" s="214">
        <f>IF(N453="nulová",J453,0)</f>
        <v>0</v>
      </c>
      <c r="BJ453" s="25" t="s">
        <v>82</v>
      </c>
      <c r="BK453" s="214">
        <f>ROUND(I453*H453,2)</f>
        <v>0</v>
      </c>
      <c r="BL453" s="25" t="s">
        <v>327</v>
      </c>
      <c r="BM453" s="25" t="s">
        <v>8241</v>
      </c>
    </row>
    <row r="454" spans="2:65" s="1" customFormat="1" ht="31.5" customHeight="1">
      <c r="B454" s="42"/>
      <c r="C454" s="203" t="s">
        <v>2756</v>
      </c>
      <c r="D454" s="203" t="s">
        <v>311</v>
      </c>
      <c r="E454" s="204" t="s">
        <v>14960</v>
      </c>
      <c r="F454" s="205" t="s">
        <v>14961</v>
      </c>
      <c r="G454" s="206" t="s">
        <v>578</v>
      </c>
      <c r="H454" s="207">
        <v>2</v>
      </c>
      <c r="I454" s="208"/>
      <c r="J454" s="209">
        <f>ROUND(I454*H454,2)</f>
        <v>0</v>
      </c>
      <c r="K454" s="205" t="s">
        <v>21</v>
      </c>
      <c r="L454" s="62"/>
      <c r="M454" s="210" t="s">
        <v>21</v>
      </c>
      <c r="N454" s="211" t="s">
        <v>45</v>
      </c>
      <c r="O454" s="43"/>
      <c r="P454" s="212">
        <f>O454*H454</f>
        <v>0</v>
      </c>
      <c r="Q454" s="212">
        <v>0</v>
      </c>
      <c r="R454" s="212">
        <f>Q454*H454</f>
        <v>0</v>
      </c>
      <c r="S454" s="212">
        <v>0</v>
      </c>
      <c r="T454" s="213">
        <f>S454*H454</f>
        <v>0</v>
      </c>
      <c r="AR454" s="25" t="s">
        <v>327</v>
      </c>
      <c r="AT454" s="25" t="s">
        <v>311</v>
      </c>
      <c r="AU454" s="25" t="s">
        <v>84</v>
      </c>
      <c r="AY454" s="25" t="s">
        <v>308</v>
      </c>
      <c r="BE454" s="214">
        <f>IF(N454="základní",J454,0)</f>
        <v>0</v>
      </c>
      <c r="BF454" s="214">
        <f>IF(N454="snížená",J454,0)</f>
        <v>0</v>
      </c>
      <c r="BG454" s="214">
        <f>IF(N454="zákl. přenesená",J454,0)</f>
        <v>0</v>
      </c>
      <c r="BH454" s="214">
        <f>IF(N454="sníž. přenesená",J454,0)</f>
        <v>0</v>
      </c>
      <c r="BI454" s="214">
        <f>IF(N454="nulová",J454,0)</f>
        <v>0</v>
      </c>
      <c r="BJ454" s="25" t="s">
        <v>82</v>
      </c>
      <c r="BK454" s="214">
        <f>ROUND(I454*H454,2)</f>
        <v>0</v>
      </c>
      <c r="BL454" s="25" t="s">
        <v>327</v>
      </c>
      <c r="BM454" s="25" t="s">
        <v>8247</v>
      </c>
    </row>
    <row r="455" spans="2:65" s="1" customFormat="1" ht="31.5" customHeight="1">
      <c r="B455" s="42"/>
      <c r="C455" s="203" t="s">
        <v>2760</v>
      </c>
      <c r="D455" s="203" t="s">
        <v>311</v>
      </c>
      <c r="E455" s="204" t="s">
        <v>14966</v>
      </c>
      <c r="F455" s="205" t="s">
        <v>14967</v>
      </c>
      <c r="G455" s="206" t="s">
        <v>578</v>
      </c>
      <c r="H455" s="207">
        <v>1</v>
      </c>
      <c r="I455" s="208"/>
      <c r="J455" s="209">
        <f>ROUND(I455*H455,2)</f>
        <v>0</v>
      </c>
      <c r="K455" s="205" t="s">
        <v>21</v>
      </c>
      <c r="L455" s="62"/>
      <c r="M455" s="210" t="s">
        <v>21</v>
      </c>
      <c r="N455" s="211" t="s">
        <v>45</v>
      </c>
      <c r="O455" s="43"/>
      <c r="P455" s="212">
        <f>O455*H455</f>
        <v>0</v>
      </c>
      <c r="Q455" s="212">
        <v>0</v>
      </c>
      <c r="R455" s="212">
        <f>Q455*H455</f>
        <v>0</v>
      </c>
      <c r="S455" s="212">
        <v>0</v>
      </c>
      <c r="T455" s="213">
        <f>S455*H455</f>
        <v>0</v>
      </c>
      <c r="AR455" s="25" t="s">
        <v>327</v>
      </c>
      <c r="AT455" s="25" t="s">
        <v>311</v>
      </c>
      <c r="AU455" s="25" t="s">
        <v>84</v>
      </c>
      <c r="AY455" s="25" t="s">
        <v>308</v>
      </c>
      <c r="BE455" s="214">
        <f>IF(N455="základní",J455,0)</f>
        <v>0</v>
      </c>
      <c r="BF455" s="214">
        <f>IF(N455="snížená",J455,0)</f>
        <v>0</v>
      </c>
      <c r="BG455" s="214">
        <f>IF(N455="zákl. přenesená",J455,0)</f>
        <v>0</v>
      </c>
      <c r="BH455" s="214">
        <f>IF(N455="sníž. přenesená",J455,0)</f>
        <v>0</v>
      </c>
      <c r="BI455" s="214">
        <f>IF(N455="nulová",J455,0)</f>
        <v>0</v>
      </c>
      <c r="BJ455" s="25" t="s">
        <v>82</v>
      </c>
      <c r="BK455" s="214">
        <f>ROUND(I455*H455,2)</f>
        <v>0</v>
      </c>
      <c r="BL455" s="25" t="s">
        <v>327</v>
      </c>
      <c r="BM455" s="25" t="s">
        <v>8251</v>
      </c>
    </row>
    <row r="456" spans="2:65" s="1" customFormat="1" ht="31.5" customHeight="1">
      <c r="B456" s="42"/>
      <c r="C456" s="203" t="s">
        <v>2764</v>
      </c>
      <c r="D456" s="203" t="s">
        <v>311</v>
      </c>
      <c r="E456" s="204" t="s">
        <v>14968</v>
      </c>
      <c r="F456" s="205" t="s">
        <v>14969</v>
      </c>
      <c r="G456" s="206" t="s">
        <v>578</v>
      </c>
      <c r="H456" s="207">
        <v>3</v>
      </c>
      <c r="I456" s="208"/>
      <c r="J456" s="209">
        <f>ROUND(I456*H456,2)</f>
        <v>0</v>
      </c>
      <c r="K456" s="205" t="s">
        <v>21</v>
      </c>
      <c r="L456" s="62"/>
      <c r="M456" s="210" t="s">
        <v>21</v>
      </c>
      <c r="N456" s="211" t="s">
        <v>45</v>
      </c>
      <c r="O456" s="43"/>
      <c r="P456" s="212">
        <f>O456*H456</f>
        <v>0</v>
      </c>
      <c r="Q456" s="212">
        <v>0</v>
      </c>
      <c r="R456" s="212">
        <f>Q456*H456</f>
        <v>0</v>
      </c>
      <c r="S456" s="212">
        <v>0</v>
      </c>
      <c r="T456" s="213">
        <f>S456*H456</f>
        <v>0</v>
      </c>
      <c r="AR456" s="25" t="s">
        <v>327</v>
      </c>
      <c r="AT456" s="25" t="s">
        <v>311</v>
      </c>
      <c r="AU456" s="25" t="s">
        <v>84</v>
      </c>
      <c r="AY456" s="25" t="s">
        <v>308</v>
      </c>
      <c r="BE456" s="214">
        <f>IF(N456="základní",J456,0)</f>
        <v>0</v>
      </c>
      <c r="BF456" s="214">
        <f>IF(N456="snížená",J456,0)</f>
        <v>0</v>
      </c>
      <c r="BG456" s="214">
        <f>IF(N456="zákl. přenesená",J456,0)</f>
        <v>0</v>
      </c>
      <c r="BH456" s="214">
        <f>IF(N456="sníž. přenesená",J456,0)</f>
        <v>0</v>
      </c>
      <c r="BI456" s="214">
        <f>IF(N456="nulová",J456,0)</f>
        <v>0</v>
      </c>
      <c r="BJ456" s="25" t="s">
        <v>82</v>
      </c>
      <c r="BK456" s="214">
        <f>ROUND(I456*H456,2)</f>
        <v>0</v>
      </c>
      <c r="BL456" s="25" t="s">
        <v>327</v>
      </c>
      <c r="BM456" s="25" t="s">
        <v>8258</v>
      </c>
    </row>
    <row r="457" spans="2:65" s="11" customFormat="1" ht="29.85" customHeight="1">
      <c r="B457" s="186"/>
      <c r="C457" s="187"/>
      <c r="D457" s="200" t="s">
        <v>73</v>
      </c>
      <c r="E457" s="201" t="s">
        <v>12456</v>
      </c>
      <c r="F457" s="201" t="s">
        <v>15088</v>
      </c>
      <c r="G457" s="187"/>
      <c r="H457" s="187"/>
      <c r="I457" s="190"/>
      <c r="J457" s="202">
        <f>BK457</f>
        <v>0</v>
      </c>
      <c r="K457" s="187"/>
      <c r="L457" s="192"/>
      <c r="M457" s="193"/>
      <c r="N457" s="194"/>
      <c r="O457" s="194"/>
      <c r="P457" s="195">
        <f>SUM(P458:P463)</f>
        <v>0</v>
      </c>
      <c r="Q457" s="194"/>
      <c r="R457" s="195">
        <f>SUM(R458:R463)</f>
        <v>0</v>
      </c>
      <c r="S457" s="194"/>
      <c r="T457" s="196">
        <f>SUM(T458:T463)</f>
        <v>0</v>
      </c>
      <c r="AR457" s="197" t="s">
        <v>82</v>
      </c>
      <c r="AT457" s="198" t="s">
        <v>73</v>
      </c>
      <c r="AU457" s="198" t="s">
        <v>82</v>
      </c>
      <c r="AY457" s="197" t="s">
        <v>308</v>
      </c>
      <c r="BK457" s="199">
        <f>SUM(BK458:BK463)</f>
        <v>0</v>
      </c>
    </row>
    <row r="458" spans="2:65" s="1" customFormat="1" ht="22.5" customHeight="1">
      <c r="B458" s="42"/>
      <c r="C458" s="203" t="s">
        <v>2770</v>
      </c>
      <c r="D458" s="203" t="s">
        <v>311</v>
      </c>
      <c r="E458" s="204" t="s">
        <v>15005</v>
      </c>
      <c r="F458" s="205" t="s">
        <v>15006</v>
      </c>
      <c r="G458" s="206" t="s">
        <v>578</v>
      </c>
      <c r="H458" s="207">
        <v>1</v>
      </c>
      <c r="I458" s="208"/>
      <c r="J458" s="209">
        <f t="shared" ref="J458:J463" si="280">ROUND(I458*H458,2)</f>
        <v>0</v>
      </c>
      <c r="K458" s="205" t="s">
        <v>21</v>
      </c>
      <c r="L458" s="62"/>
      <c r="M458" s="210" t="s">
        <v>21</v>
      </c>
      <c r="N458" s="211" t="s">
        <v>45</v>
      </c>
      <c r="O458" s="43"/>
      <c r="P458" s="212">
        <f t="shared" ref="P458:P463" si="281">O458*H458</f>
        <v>0</v>
      </c>
      <c r="Q458" s="212">
        <v>0</v>
      </c>
      <c r="R458" s="212">
        <f t="shared" ref="R458:R463" si="282">Q458*H458</f>
        <v>0</v>
      </c>
      <c r="S458" s="212">
        <v>0</v>
      </c>
      <c r="T458" s="213">
        <f t="shared" ref="T458:T463" si="283">S458*H458</f>
        <v>0</v>
      </c>
      <c r="AR458" s="25" t="s">
        <v>327</v>
      </c>
      <c r="AT458" s="25" t="s">
        <v>311</v>
      </c>
      <c r="AU458" s="25" t="s">
        <v>84</v>
      </c>
      <c r="AY458" s="25" t="s">
        <v>308</v>
      </c>
      <c r="BE458" s="214">
        <f t="shared" ref="BE458:BE463" si="284">IF(N458="základní",J458,0)</f>
        <v>0</v>
      </c>
      <c r="BF458" s="214">
        <f t="shared" ref="BF458:BF463" si="285">IF(N458="snížená",J458,0)</f>
        <v>0</v>
      </c>
      <c r="BG458" s="214">
        <f t="shared" ref="BG458:BG463" si="286">IF(N458="zákl. přenesená",J458,0)</f>
        <v>0</v>
      </c>
      <c r="BH458" s="214">
        <f t="shared" ref="BH458:BH463" si="287">IF(N458="sníž. přenesená",J458,0)</f>
        <v>0</v>
      </c>
      <c r="BI458" s="214">
        <f t="shared" ref="BI458:BI463" si="288">IF(N458="nulová",J458,0)</f>
        <v>0</v>
      </c>
      <c r="BJ458" s="25" t="s">
        <v>82</v>
      </c>
      <c r="BK458" s="214">
        <f t="shared" ref="BK458:BK463" si="289">ROUND(I458*H458,2)</f>
        <v>0</v>
      </c>
      <c r="BL458" s="25" t="s">
        <v>327</v>
      </c>
      <c r="BM458" s="25" t="s">
        <v>8263</v>
      </c>
    </row>
    <row r="459" spans="2:65" s="1" customFormat="1" ht="22.5" customHeight="1">
      <c r="B459" s="42"/>
      <c r="C459" s="203" t="s">
        <v>2775</v>
      </c>
      <c r="D459" s="203" t="s">
        <v>311</v>
      </c>
      <c r="E459" s="204" t="s">
        <v>15007</v>
      </c>
      <c r="F459" s="205" t="s">
        <v>15008</v>
      </c>
      <c r="G459" s="206" t="s">
        <v>578</v>
      </c>
      <c r="H459" s="207">
        <v>1</v>
      </c>
      <c r="I459" s="208"/>
      <c r="J459" s="209">
        <f t="shared" si="280"/>
        <v>0</v>
      </c>
      <c r="K459" s="205" t="s">
        <v>21</v>
      </c>
      <c r="L459" s="62"/>
      <c r="M459" s="210" t="s">
        <v>21</v>
      </c>
      <c r="N459" s="211" t="s">
        <v>45</v>
      </c>
      <c r="O459" s="43"/>
      <c r="P459" s="212">
        <f t="shared" si="281"/>
        <v>0</v>
      </c>
      <c r="Q459" s="212">
        <v>0</v>
      </c>
      <c r="R459" s="212">
        <f t="shared" si="282"/>
        <v>0</v>
      </c>
      <c r="S459" s="212">
        <v>0</v>
      </c>
      <c r="T459" s="213">
        <f t="shared" si="283"/>
        <v>0</v>
      </c>
      <c r="AR459" s="25" t="s">
        <v>327</v>
      </c>
      <c r="AT459" s="25" t="s">
        <v>311</v>
      </c>
      <c r="AU459" s="25" t="s">
        <v>84</v>
      </c>
      <c r="AY459" s="25" t="s">
        <v>308</v>
      </c>
      <c r="BE459" s="214">
        <f t="shared" si="284"/>
        <v>0</v>
      </c>
      <c r="BF459" s="214">
        <f t="shared" si="285"/>
        <v>0</v>
      </c>
      <c r="BG459" s="214">
        <f t="shared" si="286"/>
        <v>0</v>
      </c>
      <c r="BH459" s="214">
        <f t="shared" si="287"/>
        <v>0</v>
      </c>
      <c r="BI459" s="214">
        <f t="shared" si="288"/>
        <v>0</v>
      </c>
      <c r="BJ459" s="25" t="s">
        <v>82</v>
      </c>
      <c r="BK459" s="214">
        <f t="shared" si="289"/>
        <v>0</v>
      </c>
      <c r="BL459" s="25" t="s">
        <v>327</v>
      </c>
      <c r="BM459" s="25" t="s">
        <v>8269</v>
      </c>
    </row>
    <row r="460" spans="2:65" s="1" customFormat="1" ht="31.5" customHeight="1">
      <c r="B460" s="42"/>
      <c r="C460" s="203" t="s">
        <v>2779</v>
      </c>
      <c r="D460" s="203" t="s">
        <v>311</v>
      </c>
      <c r="E460" s="204" t="s">
        <v>14960</v>
      </c>
      <c r="F460" s="205" t="s">
        <v>14961</v>
      </c>
      <c r="G460" s="206" t="s">
        <v>578</v>
      </c>
      <c r="H460" s="207">
        <v>1</v>
      </c>
      <c r="I460" s="208"/>
      <c r="J460" s="209">
        <f t="shared" si="280"/>
        <v>0</v>
      </c>
      <c r="K460" s="205" t="s">
        <v>21</v>
      </c>
      <c r="L460" s="62"/>
      <c r="M460" s="210" t="s">
        <v>21</v>
      </c>
      <c r="N460" s="211" t="s">
        <v>45</v>
      </c>
      <c r="O460" s="43"/>
      <c r="P460" s="212">
        <f t="shared" si="281"/>
        <v>0</v>
      </c>
      <c r="Q460" s="212">
        <v>0</v>
      </c>
      <c r="R460" s="212">
        <f t="shared" si="282"/>
        <v>0</v>
      </c>
      <c r="S460" s="212">
        <v>0</v>
      </c>
      <c r="T460" s="213">
        <f t="shared" si="283"/>
        <v>0</v>
      </c>
      <c r="AR460" s="25" t="s">
        <v>327</v>
      </c>
      <c r="AT460" s="25" t="s">
        <v>311</v>
      </c>
      <c r="AU460" s="25" t="s">
        <v>84</v>
      </c>
      <c r="AY460" s="25" t="s">
        <v>308</v>
      </c>
      <c r="BE460" s="214">
        <f t="shared" si="284"/>
        <v>0</v>
      </c>
      <c r="BF460" s="214">
        <f t="shared" si="285"/>
        <v>0</v>
      </c>
      <c r="BG460" s="214">
        <f t="shared" si="286"/>
        <v>0</v>
      </c>
      <c r="BH460" s="214">
        <f t="shared" si="287"/>
        <v>0</v>
      </c>
      <c r="BI460" s="214">
        <f t="shared" si="288"/>
        <v>0</v>
      </c>
      <c r="BJ460" s="25" t="s">
        <v>82</v>
      </c>
      <c r="BK460" s="214">
        <f t="shared" si="289"/>
        <v>0</v>
      </c>
      <c r="BL460" s="25" t="s">
        <v>327</v>
      </c>
      <c r="BM460" s="25" t="s">
        <v>8273</v>
      </c>
    </row>
    <row r="461" spans="2:65" s="1" customFormat="1" ht="31.5" customHeight="1">
      <c r="B461" s="42"/>
      <c r="C461" s="203" t="s">
        <v>2783</v>
      </c>
      <c r="D461" s="203" t="s">
        <v>311</v>
      </c>
      <c r="E461" s="204" t="s">
        <v>14954</v>
      </c>
      <c r="F461" s="205" t="s">
        <v>14955</v>
      </c>
      <c r="G461" s="206" t="s">
        <v>578</v>
      </c>
      <c r="H461" s="207">
        <v>1</v>
      </c>
      <c r="I461" s="208"/>
      <c r="J461" s="209">
        <f t="shared" si="280"/>
        <v>0</v>
      </c>
      <c r="K461" s="205" t="s">
        <v>21</v>
      </c>
      <c r="L461" s="62"/>
      <c r="M461" s="210" t="s">
        <v>21</v>
      </c>
      <c r="N461" s="211" t="s">
        <v>45</v>
      </c>
      <c r="O461" s="43"/>
      <c r="P461" s="212">
        <f t="shared" si="281"/>
        <v>0</v>
      </c>
      <c r="Q461" s="212">
        <v>0</v>
      </c>
      <c r="R461" s="212">
        <f t="shared" si="282"/>
        <v>0</v>
      </c>
      <c r="S461" s="212">
        <v>0</v>
      </c>
      <c r="T461" s="213">
        <f t="shared" si="283"/>
        <v>0</v>
      </c>
      <c r="AR461" s="25" t="s">
        <v>327</v>
      </c>
      <c r="AT461" s="25" t="s">
        <v>311</v>
      </c>
      <c r="AU461" s="25" t="s">
        <v>84</v>
      </c>
      <c r="AY461" s="25" t="s">
        <v>308</v>
      </c>
      <c r="BE461" s="214">
        <f t="shared" si="284"/>
        <v>0</v>
      </c>
      <c r="BF461" s="214">
        <f t="shared" si="285"/>
        <v>0</v>
      </c>
      <c r="BG461" s="214">
        <f t="shared" si="286"/>
        <v>0</v>
      </c>
      <c r="BH461" s="214">
        <f t="shared" si="287"/>
        <v>0</v>
      </c>
      <c r="BI461" s="214">
        <f t="shared" si="288"/>
        <v>0</v>
      </c>
      <c r="BJ461" s="25" t="s">
        <v>82</v>
      </c>
      <c r="BK461" s="214">
        <f t="shared" si="289"/>
        <v>0</v>
      </c>
      <c r="BL461" s="25" t="s">
        <v>327</v>
      </c>
      <c r="BM461" s="25" t="s">
        <v>8277</v>
      </c>
    </row>
    <row r="462" spans="2:65" s="1" customFormat="1" ht="31.5" customHeight="1">
      <c r="B462" s="42"/>
      <c r="C462" s="203" t="s">
        <v>2788</v>
      </c>
      <c r="D462" s="203" t="s">
        <v>311</v>
      </c>
      <c r="E462" s="204" t="s">
        <v>15009</v>
      </c>
      <c r="F462" s="205" t="s">
        <v>15010</v>
      </c>
      <c r="G462" s="206" t="s">
        <v>578</v>
      </c>
      <c r="H462" s="207">
        <v>1</v>
      </c>
      <c r="I462" s="208"/>
      <c r="J462" s="209">
        <f t="shared" si="280"/>
        <v>0</v>
      </c>
      <c r="K462" s="205" t="s">
        <v>21</v>
      </c>
      <c r="L462" s="62"/>
      <c r="M462" s="210" t="s">
        <v>21</v>
      </c>
      <c r="N462" s="211" t="s">
        <v>45</v>
      </c>
      <c r="O462" s="43"/>
      <c r="P462" s="212">
        <f t="shared" si="281"/>
        <v>0</v>
      </c>
      <c r="Q462" s="212">
        <v>0</v>
      </c>
      <c r="R462" s="212">
        <f t="shared" si="282"/>
        <v>0</v>
      </c>
      <c r="S462" s="212">
        <v>0</v>
      </c>
      <c r="T462" s="213">
        <f t="shared" si="283"/>
        <v>0</v>
      </c>
      <c r="AR462" s="25" t="s">
        <v>327</v>
      </c>
      <c r="AT462" s="25" t="s">
        <v>311</v>
      </c>
      <c r="AU462" s="25" t="s">
        <v>84</v>
      </c>
      <c r="AY462" s="25" t="s">
        <v>308</v>
      </c>
      <c r="BE462" s="214">
        <f t="shared" si="284"/>
        <v>0</v>
      </c>
      <c r="BF462" s="214">
        <f t="shared" si="285"/>
        <v>0</v>
      </c>
      <c r="BG462" s="214">
        <f t="shared" si="286"/>
        <v>0</v>
      </c>
      <c r="BH462" s="214">
        <f t="shared" si="287"/>
        <v>0</v>
      </c>
      <c r="BI462" s="214">
        <f t="shared" si="288"/>
        <v>0</v>
      </c>
      <c r="BJ462" s="25" t="s">
        <v>82</v>
      </c>
      <c r="BK462" s="214">
        <f t="shared" si="289"/>
        <v>0</v>
      </c>
      <c r="BL462" s="25" t="s">
        <v>327</v>
      </c>
      <c r="BM462" s="25" t="s">
        <v>8282</v>
      </c>
    </row>
    <row r="463" spans="2:65" s="1" customFormat="1" ht="31.5" customHeight="1">
      <c r="B463" s="42"/>
      <c r="C463" s="203" t="s">
        <v>2792</v>
      </c>
      <c r="D463" s="203" t="s">
        <v>311</v>
      </c>
      <c r="E463" s="204" t="s">
        <v>15011</v>
      </c>
      <c r="F463" s="205" t="s">
        <v>15012</v>
      </c>
      <c r="G463" s="206" t="s">
        <v>578</v>
      </c>
      <c r="H463" s="207">
        <v>1</v>
      </c>
      <c r="I463" s="208"/>
      <c r="J463" s="209">
        <f t="shared" si="280"/>
        <v>0</v>
      </c>
      <c r="K463" s="205" t="s">
        <v>21</v>
      </c>
      <c r="L463" s="62"/>
      <c r="M463" s="210" t="s">
        <v>21</v>
      </c>
      <c r="N463" s="211" t="s">
        <v>45</v>
      </c>
      <c r="O463" s="43"/>
      <c r="P463" s="212">
        <f t="shared" si="281"/>
        <v>0</v>
      </c>
      <c r="Q463" s="212">
        <v>0</v>
      </c>
      <c r="R463" s="212">
        <f t="shared" si="282"/>
        <v>0</v>
      </c>
      <c r="S463" s="212">
        <v>0</v>
      </c>
      <c r="T463" s="213">
        <f t="shared" si="283"/>
        <v>0</v>
      </c>
      <c r="AR463" s="25" t="s">
        <v>327</v>
      </c>
      <c r="AT463" s="25" t="s">
        <v>311</v>
      </c>
      <c r="AU463" s="25" t="s">
        <v>84</v>
      </c>
      <c r="AY463" s="25" t="s">
        <v>308</v>
      </c>
      <c r="BE463" s="214">
        <f t="shared" si="284"/>
        <v>0</v>
      </c>
      <c r="BF463" s="214">
        <f t="shared" si="285"/>
        <v>0</v>
      </c>
      <c r="BG463" s="214">
        <f t="shared" si="286"/>
        <v>0</v>
      </c>
      <c r="BH463" s="214">
        <f t="shared" si="287"/>
        <v>0</v>
      </c>
      <c r="BI463" s="214">
        <f t="shared" si="288"/>
        <v>0</v>
      </c>
      <c r="BJ463" s="25" t="s">
        <v>82</v>
      </c>
      <c r="BK463" s="214">
        <f t="shared" si="289"/>
        <v>0</v>
      </c>
      <c r="BL463" s="25" t="s">
        <v>327</v>
      </c>
      <c r="BM463" s="25" t="s">
        <v>8288</v>
      </c>
    </row>
    <row r="464" spans="2:65" s="11" customFormat="1" ht="29.85" customHeight="1">
      <c r="B464" s="186"/>
      <c r="C464" s="187"/>
      <c r="D464" s="200" t="s">
        <v>73</v>
      </c>
      <c r="E464" s="201" t="s">
        <v>12501</v>
      </c>
      <c r="F464" s="201" t="s">
        <v>15089</v>
      </c>
      <c r="G464" s="187"/>
      <c r="H464" s="187"/>
      <c r="I464" s="190"/>
      <c r="J464" s="202">
        <f>BK464</f>
        <v>0</v>
      </c>
      <c r="K464" s="187"/>
      <c r="L464" s="192"/>
      <c r="M464" s="193"/>
      <c r="N464" s="194"/>
      <c r="O464" s="194"/>
      <c r="P464" s="195">
        <f>SUM(P465:P470)</f>
        <v>0</v>
      </c>
      <c r="Q464" s="194"/>
      <c r="R464" s="195">
        <f>SUM(R465:R470)</f>
        <v>0</v>
      </c>
      <c r="S464" s="194"/>
      <c r="T464" s="196">
        <f>SUM(T465:T470)</f>
        <v>0</v>
      </c>
      <c r="AR464" s="197" t="s">
        <v>82</v>
      </c>
      <c r="AT464" s="198" t="s">
        <v>73</v>
      </c>
      <c r="AU464" s="198" t="s">
        <v>82</v>
      </c>
      <c r="AY464" s="197" t="s">
        <v>308</v>
      </c>
      <c r="BK464" s="199">
        <f>SUM(BK465:BK470)</f>
        <v>0</v>
      </c>
    </row>
    <row r="465" spans="2:65" s="1" customFormat="1" ht="22.5" customHeight="1">
      <c r="B465" s="42"/>
      <c r="C465" s="203" t="s">
        <v>2796</v>
      </c>
      <c r="D465" s="203" t="s">
        <v>311</v>
      </c>
      <c r="E465" s="204" t="s">
        <v>15005</v>
      </c>
      <c r="F465" s="205" t="s">
        <v>15006</v>
      </c>
      <c r="G465" s="206" t="s">
        <v>578</v>
      </c>
      <c r="H465" s="207">
        <v>1</v>
      </c>
      <c r="I465" s="208"/>
      <c r="J465" s="209">
        <f t="shared" ref="J465:J470" si="290">ROUND(I465*H465,2)</f>
        <v>0</v>
      </c>
      <c r="K465" s="205" t="s">
        <v>21</v>
      </c>
      <c r="L465" s="62"/>
      <c r="M465" s="210" t="s">
        <v>21</v>
      </c>
      <c r="N465" s="211" t="s">
        <v>45</v>
      </c>
      <c r="O465" s="43"/>
      <c r="P465" s="212">
        <f t="shared" ref="P465:P470" si="291">O465*H465</f>
        <v>0</v>
      </c>
      <c r="Q465" s="212">
        <v>0</v>
      </c>
      <c r="R465" s="212">
        <f t="shared" ref="R465:R470" si="292">Q465*H465</f>
        <v>0</v>
      </c>
      <c r="S465" s="212">
        <v>0</v>
      </c>
      <c r="T465" s="213">
        <f t="shared" ref="T465:T470" si="293">S465*H465</f>
        <v>0</v>
      </c>
      <c r="AR465" s="25" t="s">
        <v>327</v>
      </c>
      <c r="AT465" s="25" t="s">
        <v>311</v>
      </c>
      <c r="AU465" s="25" t="s">
        <v>84</v>
      </c>
      <c r="AY465" s="25" t="s">
        <v>308</v>
      </c>
      <c r="BE465" s="214">
        <f t="shared" ref="BE465:BE470" si="294">IF(N465="základní",J465,0)</f>
        <v>0</v>
      </c>
      <c r="BF465" s="214">
        <f t="shared" ref="BF465:BF470" si="295">IF(N465="snížená",J465,0)</f>
        <v>0</v>
      </c>
      <c r="BG465" s="214">
        <f t="shared" ref="BG465:BG470" si="296">IF(N465="zákl. přenesená",J465,0)</f>
        <v>0</v>
      </c>
      <c r="BH465" s="214">
        <f t="shared" ref="BH465:BH470" si="297">IF(N465="sníž. přenesená",J465,0)</f>
        <v>0</v>
      </c>
      <c r="BI465" s="214">
        <f t="shared" ref="BI465:BI470" si="298">IF(N465="nulová",J465,0)</f>
        <v>0</v>
      </c>
      <c r="BJ465" s="25" t="s">
        <v>82</v>
      </c>
      <c r="BK465" s="214">
        <f t="shared" ref="BK465:BK470" si="299">ROUND(I465*H465,2)</f>
        <v>0</v>
      </c>
      <c r="BL465" s="25" t="s">
        <v>327</v>
      </c>
      <c r="BM465" s="25" t="s">
        <v>8294</v>
      </c>
    </row>
    <row r="466" spans="2:65" s="1" customFormat="1" ht="22.5" customHeight="1">
      <c r="B466" s="42"/>
      <c r="C466" s="203" t="s">
        <v>2801</v>
      </c>
      <c r="D466" s="203" t="s">
        <v>311</v>
      </c>
      <c r="E466" s="204" t="s">
        <v>15007</v>
      </c>
      <c r="F466" s="205" t="s">
        <v>15008</v>
      </c>
      <c r="G466" s="206" t="s">
        <v>578</v>
      </c>
      <c r="H466" s="207">
        <v>1</v>
      </c>
      <c r="I466" s="208"/>
      <c r="J466" s="209">
        <f t="shared" si="290"/>
        <v>0</v>
      </c>
      <c r="K466" s="205" t="s">
        <v>21</v>
      </c>
      <c r="L466" s="62"/>
      <c r="M466" s="210" t="s">
        <v>21</v>
      </c>
      <c r="N466" s="211" t="s">
        <v>45</v>
      </c>
      <c r="O466" s="43"/>
      <c r="P466" s="212">
        <f t="shared" si="291"/>
        <v>0</v>
      </c>
      <c r="Q466" s="212">
        <v>0</v>
      </c>
      <c r="R466" s="212">
        <f t="shared" si="292"/>
        <v>0</v>
      </c>
      <c r="S466" s="212">
        <v>0</v>
      </c>
      <c r="T466" s="213">
        <f t="shared" si="293"/>
        <v>0</v>
      </c>
      <c r="AR466" s="25" t="s">
        <v>327</v>
      </c>
      <c r="AT466" s="25" t="s">
        <v>311</v>
      </c>
      <c r="AU466" s="25" t="s">
        <v>84</v>
      </c>
      <c r="AY466" s="25" t="s">
        <v>308</v>
      </c>
      <c r="BE466" s="214">
        <f t="shared" si="294"/>
        <v>0</v>
      </c>
      <c r="BF466" s="214">
        <f t="shared" si="295"/>
        <v>0</v>
      </c>
      <c r="BG466" s="214">
        <f t="shared" si="296"/>
        <v>0</v>
      </c>
      <c r="BH466" s="214">
        <f t="shared" si="297"/>
        <v>0</v>
      </c>
      <c r="BI466" s="214">
        <f t="shared" si="298"/>
        <v>0</v>
      </c>
      <c r="BJ466" s="25" t="s">
        <v>82</v>
      </c>
      <c r="BK466" s="214">
        <f t="shared" si="299"/>
        <v>0</v>
      </c>
      <c r="BL466" s="25" t="s">
        <v>327</v>
      </c>
      <c r="BM466" s="25" t="s">
        <v>8298</v>
      </c>
    </row>
    <row r="467" spans="2:65" s="1" customFormat="1" ht="31.5" customHeight="1">
      <c r="B467" s="42"/>
      <c r="C467" s="203" t="s">
        <v>2805</v>
      </c>
      <c r="D467" s="203" t="s">
        <v>311</v>
      </c>
      <c r="E467" s="204" t="s">
        <v>14960</v>
      </c>
      <c r="F467" s="205" t="s">
        <v>14961</v>
      </c>
      <c r="G467" s="206" t="s">
        <v>578</v>
      </c>
      <c r="H467" s="207">
        <v>1</v>
      </c>
      <c r="I467" s="208"/>
      <c r="J467" s="209">
        <f t="shared" si="290"/>
        <v>0</v>
      </c>
      <c r="K467" s="205" t="s">
        <v>21</v>
      </c>
      <c r="L467" s="62"/>
      <c r="M467" s="210" t="s">
        <v>21</v>
      </c>
      <c r="N467" s="211" t="s">
        <v>45</v>
      </c>
      <c r="O467" s="43"/>
      <c r="P467" s="212">
        <f t="shared" si="291"/>
        <v>0</v>
      </c>
      <c r="Q467" s="212">
        <v>0</v>
      </c>
      <c r="R467" s="212">
        <f t="shared" si="292"/>
        <v>0</v>
      </c>
      <c r="S467" s="212">
        <v>0</v>
      </c>
      <c r="T467" s="213">
        <f t="shared" si="293"/>
        <v>0</v>
      </c>
      <c r="AR467" s="25" t="s">
        <v>327</v>
      </c>
      <c r="AT467" s="25" t="s">
        <v>311</v>
      </c>
      <c r="AU467" s="25" t="s">
        <v>84</v>
      </c>
      <c r="AY467" s="25" t="s">
        <v>308</v>
      </c>
      <c r="BE467" s="214">
        <f t="shared" si="294"/>
        <v>0</v>
      </c>
      <c r="BF467" s="214">
        <f t="shared" si="295"/>
        <v>0</v>
      </c>
      <c r="BG467" s="214">
        <f t="shared" si="296"/>
        <v>0</v>
      </c>
      <c r="BH467" s="214">
        <f t="shared" si="297"/>
        <v>0</v>
      </c>
      <c r="BI467" s="214">
        <f t="shared" si="298"/>
        <v>0</v>
      </c>
      <c r="BJ467" s="25" t="s">
        <v>82</v>
      </c>
      <c r="BK467" s="214">
        <f t="shared" si="299"/>
        <v>0</v>
      </c>
      <c r="BL467" s="25" t="s">
        <v>327</v>
      </c>
      <c r="BM467" s="25" t="s">
        <v>8304</v>
      </c>
    </row>
    <row r="468" spans="2:65" s="1" customFormat="1" ht="31.5" customHeight="1">
      <c r="B468" s="42"/>
      <c r="C468" s="203" t="s">
        <v>2810</v>
      </c>
      <c r="D468" s="203" t="s">
        <v>311</v>
      </c>
      <c r="E468" s="204" t="s">
        <v>14954</v>
      </c>
      <c r="F468" s="205" t="s">
        <v>14955</v>
      </c>
      <c r="G468" s="206" t="s">
        <v>578</v>
      </c>
      <c r="H468" s="207">
        <v>1</v>
      </c>
      <c r="I468" s="208"/>
      <c r="J468" s="209">
        <f t="shared" si="290"/>
        <v>0</v>
      </c>
      <c r="K468" s="205" t="s">
        <v>21</v>
      </c>
      <c r="L468" s="62"/>
      <c r="M468" s="210" t="s">
        <v>21</v>
      </c>
      <c r="N468" s="211" t="s">
        <v>45</v>
      </c>
      <c r="O468" s="43"/>
      <c r="P468" s="212">
        <f t="shared" si="291"/>
        <v>0</v>
      </c>
      <c r="Q468" s="212">
        <v>0</v>
      </c>
      <c r="R468" s="212">
        <f t="shared" si="292"/>
        <v>0</v>
      </c>
      <c r="S468" s="212">
        <v>0</v>
      </c>
      <c r="T468" s="213">
        <f t="shared" si="293"/>
        <v>0</v>
      </c>
      <c r="AR468" s="25" t="s">
        <v>327</v>
      </c>
      <c r="AT468" s="25" t="s">
        <v>311</v>
      </c>
      <c r="AU468" s="25" t="s">
        <v>84</v>
      </c>
      <c r="AY468" s="25" t="s">
        <v>308</v>
      </c>
      <c r="BE468" s="214">
        <f t="shared" si="294"/>
        <v>0</v>
      </c>
      <c r="BF468" s="214">
        <f t="shared" si="295"/>
        <v>0</v>
      </c>
      <c r="BG468" s="214">
        <f t="shared" si="296"/>
        <v>0</v>
      </c>
      <c r="BH468" s="214">
        <f t="shared" si="297"/>
        <v>0</v>
      </c>
      <c r="BI468" s="214">
        <f t="shared" si="298"/>
        <v>0</v>
      </c>
      <c r="BJ468" s="25" t="s">
        <v>82</v>
      </c>
      <c r="BK468" s="214">
        <f t="shared" si="299"/>
        <v>0</v>
      </c>
      <c r="BL468" s="25" t="s">
        <v>327</v>
      </c>
      <c r="BM468" s="25" t="s">
        <v>8310</v>
      </c>
    </row>
    <row r="469" spans="2:65" s="1" customFormat="1" ht="31.5" customHeight="1">
      <c r="B469" s="42"/>
      <c r="C469" s="203" t="s">
        <v>2814</v>
      </c>
      <c r="D469" s="203" t="s">
        <v>311</v>
      </c>
      <c r="E469" s="204" t="s">
        <v>15009</v>
      </c>
      <c r="F469" s="205" t="s">
        <v>15010</v>
      </c>
      <c r="G469" s="206" t="s">
        <v>578</v>
      </c>
      <c r="H469" s="207">
        <v>1</v>
      </c>
      <c r="I469" s="208"/>
      <c r="J469" s="209">
        <f t="shared" si="290"/>
        <v>0</v>
      </c>
      <c r="K469" s="205" t="s">
        <v>21</v>
      </c>
      <c r="L469" s="62"/>
      <c r="M469" s="210" t="s">
        <v>21</v>
      </c>
      <c r="N469" s="211" t="s">
        <v>45</v>
      </c>
      <c r="O469" s="43"/>
      <c r="P469" s="212">
        <f t="shared" si="291"/>
        <v>0</v>
      </c>
      <c r="Q469" s="212">
        <v>0</v>
      </c>
      <c r="R469" s="212">
        <f t="shared" si="292"/>
        <v>0</v>
      </c>
      <c r="S469" s="212">
        <v>0</v>
      </c>
      <c r="T469" s="213">
        <f t="shared" si="293"/>
        <v>0</v>
      </c>
      <c r="AR469" s="25" t="s">
        <v>327</v>
      </c>
      <c r="AT469" s="25" t="s">
        <v>311</v>
      </c>
      <c r="AU469" s="25" t="s">
        <v>84</v>
      </c>
      <c r="AY469" s="25" t="s">
        <v>308</v>
      </c>
      <c r="BE469" s="214">
        <f t="shared" si="294"/>
        <v>0</v>
      </c>
      <c r="BF469" s="214">
        <f t="shared" si="295"/>
        <v>0</v>
      </c>
      <c r="BG469" s="214">
        <f t="shared" si="296"/>
        <v>0</v>
      </c>
      <c r="BH469" s="214">
        <f t="shared" si="297"/>
        <v>0</v>
      </c>
      <c r="BI469" s="214">
        <f t="shared" si="298"/>
        <v>0</v>
      </c>
      <c r="BJ469" s="25" t="s">
        <v>82</v>
      </c>
      <c r="BK469" s="214">
        <f t="shared" si="299"/>
        <v>0</v>
      </c>
      <c r="BL469" s="25" t="s">
        <v>327</v>
      </c>
      <c r="BM469" s="25" t="s">
        <v>8314</v>
      </c>
    </row>
    <row r="470" spans="2:65" s="1" customFormat="1" ht="31.5" customHeight="1">
      <c r="B470" s="42"/>
      <c r="C470" s="203" t="s">
        <v>2818</v>
      </c>
      <c r="D470" s="203" t="s">
        <v>311</v>
      </c>
      <c r="E470" s="204" t="s">
        <v>15011</v>
      </c>
      <c r="F470" s="205" t="s">
        <v>15012</v>
      </c>
      <c r="G470" s="206" t="s">
        <v>578</v>
      </c>
      <c r="H470" s="207">
        <v>1</v>
      </c>
      <c r="I470" s="208"/>
      <c r="J470" s="209">
        <f t="shared" si="290"/>
        <v>0</v>
      </c>
      <c r="K470" s="205" t="s">
        <v>21</v>
      </c>
      <c r="L470" s="62"/>
      <c r="M470" s="210" t="s">
        <v>21</v>
      </c>
      <c r="N470" s="211" t="s">
        <v>45</v>
      </c>
      <c r="O470" s="43"/>
      <c r="P470" s="212">
        <f t="shared" si="291"/>
        <v>0</v>
      </c>
      <c r="Q470" s="212">
        <v>0</v>
      </c>
      <c r="R470" s="212">
        <f t="shared" si="292"/>
        <v>0</v>
      </c>
      <c r="S470" s="212">
        <v>0</v>
      </c>
      <c r="T470" s="213">
        <f t="shared" si="293"/>
        <v>0</v>
      </c>
      <c r="AR470" s="25" t="s">
        <v>327</v>
      </c>
      <c r="AT470" s="25" t="s">
        <v>311</v>
      </c>
      <c r="AU470" s="25" t="s">
        <v>84</v>
      </c>
      <c r="AY470" s="25" t="s">
        <v>308</v>
      </c>
      <c r="BE470" s="214">
        <f t="shared" si="294"/>
        <v>0</v>
      </c>
      <c r="BF470" s="214">
        <f t="shared" si="295"/>
        <v>0</v>
      </c>
      <c r="BG470" s="214">
        <f t="shared" si="296"/>
        <v>0</v>
      </c>
      <c r="BH470" s="214">
        <f t="shared" si="297"/>
        <v>0</v>
      </c>
      <c r="BI470" s="214">
        <f t="shared" si="298"/>
        <v>0</v>
      </c>
      <c r="BJ470" s="25" t="s">
        <v>82</v>
      </c>
      <c r="BK470" s="214">
        <f t="shared" si="299"/>
        <v>0</v>
      </c>
      <c r="BL470" s="25" t="s">
        <v>327</v>
      </c>
      <c r="BM470" s="25" t="s">
        <v>8320</v>
      </c>
    </row>
    <row r="471" spans="2:65" s="11" customFormat="1" ht="29.85" customHeight="1">
      <c r="B471" s="186"/>
      <c r="C471" s="187"/>
      <c r="D471" s="200" t="s">
        <v>73</v>
      </c>
      <c r="E471" s="201" t="s">
        <v>12538</v>
      </c>
      <c r="F471" s="201" t="s">
        <v>15090</v>
      </c>
      <c r="G471" s="187"/>
      <c r="H471" s="187"/>
      <c r="I471" s="190"/>
      <c r="J471" s="202">
        <f>BK471</f>
        <v>0</v>
      </c>
      <c r="K471" s="187"/>
      <c r="L471" s="192"/>
      <c r="M471" s="193"/>
      <c r="N471" s="194"/>
      <c r="O471" s="194"/>
      <c r="P471" s="195">
        <f>SUM(P472:P477)</f>
        <v>0</v>
      </c>
      <c r="Q471" s="194"/>
      <c r="R471" s="195">
        <f>SUM(R472:R477)</f>
        <v>0</v>
      </c>
      <c r="S471" s="194"/>
      <c r="T471" s="196">
        <f>SUM(T472:T477)</f>
        <v>0</v>
      </c>
      <c r="AR471" s="197" t="s">
        <v>82</v>
      </c>
      <c r="AT471" s="198" t="s">
        <v>73</v>
      </c>
      <c r="AU471" s="198" t="s">
        <v>82</v>
      </c>
      <c r="AY471" s="197" t="s">
        <v>308</v>
      </c>
      <c r="BK471" s="199">
        <f>SUM(BK472:BK477)</f>
        <v>0</v>
      </c>
    </row>
    <row r="472" spans="2:65" s="1" customFormat="1" ht="22.5" customHeight="1">
      <c r="B472" s="42"/>
      <c r="C472" s="203" t="s">
        <v>2823</v>
      </c>
      <c r="D472" s="203" t="s">
        <v>311</v>
      </c>
      <c r="E472" s="204" t="s">
        <v>15005</v>
      </c>
      <c r="F472" s="205" t="s">
        <v>15006</v>
      </c>
      <c r="G472" s="206" t="s">
        <v>578</v>
      </c>
      <c r="H472" s="207">
        <v>1</v>
      </c>
      <c r="I472" s="208"/>
      <c r="J472" s="209">
        <f t="shared" ref="J472:J477" si="300">ROUND(I472*H472,2)</f>
        <v>0</v>
      </c>
      <c r="K472" s="205" t="s">
        <v>21</v>
      </c>
      <c r="L472" s="62"/>
      <c r="M472" s="210" t="s">
        <v>21</v>
      </c>
      <c r="N472" s="211" t="s">
        <v>45</v>
      </c>
      <c r="O472" s="43"/>
      <c r="P472" s="212">
        <f t="shared" ref="P472:P477" si="301">O472*H472</f>
        <v>0</v>
      </c>
      <c r="Q472" s="212">
        <v>0</v>
      </c>
      <c r="R472" s="212">
        <f t="shared" ref="R472:R477" si="302">Q472*H472</f>
        <v>0</v>
      </c>
      <c r="S472" s="212">
        <v>0</v>
      </c>
      <c r="T472" s="213">
        <f t="shared" ref="T472:T477" si="303">S472*H472</f>
        <v>0</v>
      </c>
      <c r="AR472" s="25" t="s">
        <v>327</v>
      </c>
      <c r="AT472" s="25" t="s">
        <v>311</v>
      </c>
      <c r="AU472" s="25" t="s">
        <v>84</v>
      </c>
      <c r="AY472" s="25" t="s">
        <v>308</v>
      </c>
      <c r="BE472" s="214">
        <f t="shared" ref="BE472:BE477" si="304">IF(N472="základní",J472,0)</f>
        <v>0</v>
      </c>
      <c r="BF472" s="214">
        <f t="shared" ref="BF472:BF477" si="305">IF(N472="snížená",J472,0)</f>
        <v>0</v>
      </c>
      <c r="BG472" s="214">
        <f t="shared" ref="BG472:BG477" si="306">IF(N472="zákl. přenesená",J472,0)</f>
        <v>0</v>
      </c>
      <c r="BH472" s="214">
        <f t="shared" ref="BH472:BH477" si="307">IF(N472="sníž. přenesená",J472,0)</f>
        <v>0</v>
      </c>
      <c r="BI472" s="214">
        <f t="shared" ref="BI472:BI477" si="308">IF(N472="nulová",J472,0)</f>
        <v>0</v>
      </c>
      <c r="BJ472" s="25" t="s">
        <v>82</v>
      </c>
      <c r="BK472" s="214">
        <f t="shared" ref="BK472:BK477" si="309">ROUND(I472*H472,2)</f>
        <v>0</v>
      </c>
      <c r="BL472" s="25" t="s">
        <v>327</v>
      </c>
      <c r="BM472" s="25" t="s">
        <v>8324</v>
      </c>
    </row>
    <row r="473" spans="2:65" s="1" customFormat="1" ht="22.5" customHeight="1">
      <c r="B473" s="42"/>
      <c r="C473" s="203" t="s">
        <v>2827</v>
      </c>
      <c r="D473" s="203" t="s">
        <v>311</v>
      </c>
      <c r="E473" s="204" t="s">
        <v>15007</v>
      </c>
      <c r="F473" s="205" t="s">
        <v>15008</v>
      </c>
      <c r="G473" s="206" t="s">
        <v>578</v>
      </c>
      <c r="H473" s="207">
        <v>1</v>
      </c>
      <c r="I473" s="208"/>
      <c r="J473" s="209">
        <f t="shared" si="300"/>
        <v>0</v>
      </c>
      <c r="K473" s="205" t="s">
        <v>21</v>
      </c>
      <c r="L473" s="62"/>
      <c r="M473" s="210" t="s">
        <v>21</v>
      </c>
      <c r="N473" s="211" t="s">
        <v>45</v>
      </c>
      <c r="O473" s="43"/>
      <c r="P473" s="212">
        <f t="shared" si="301"/>
        <v>0</v>
      </c>
      <c r="Q473" s="212">
        <v>0</v>
      </c>
      <c r="R473" s="212">
        <f t="shared" si="302"/>
        <v>0</v>
      </c>
      <c r="S473" s="212">
        <v>0</v>
      </c>
      <c r="T473" s="213">
        <f t="shared" si="303"/>
        <v>0</v>
      </c>
      <c r="AR473" s="25" t="s">
        <v>327</v>
      </c>
      <c r="AT473" s="25" t="s">
        <v>311</v>
      </c>
      <c r="AU473" s="25" t="s">
        <v>84</v>
      </c>
      <c r="AY473" s="25" t="s">
        <v>308</v>
      </c>
      <c r="BE473" s="214">
        <f t="shared" si="304"/>
        <v>0</v>
      </c>
      <c r="BF473" s="214">
        <f t="shared" si="305"/>
        <v>0</v>
      </c>
      <c r="BG473" s="214">
        <f t="shared" si="306"/>
        <v>0</v>
      </c>
      <c r="BH473" s="214">
        <f t="shared" si="307"/>
        <v>0</v>
      </c>
      <c r="BI473" s="214">
        <f t="shared" si="308"/>
        <v>0</v>
      </c>
      <c r="BJ473" s="25" t="s">
        <v>82</v>
      </c>
      <c r="BK473" s="214">
        <f t="shared" si="309"/>
        <v>0</v>
      </c>
      <c r="BL473" s="25" t="s">
        <v>327</v>
      </c>
      <c r="BM473" s="25" t="s">
        <v>8328</v>
      </c>
    </row>
    <row r="474" spans="2:65" s="1" customFormat="1" ht="31.5" customHeight="1">
      <c r="B474" s="42"/>
      <c r="C474" s="203" t="s">
        <v>2831</v>
      </c>
      <c r="D474" s="203" t="s">
        <v>311</v>
      </c>
      <c r="E474" s="204" t="s">
        <v>14960</v>
      </c>
      <c r="F474" s="205" t="s">
        <v>14961</v>
      </c>
      <c r="G474" s="206" t="s">
        <v>578</v>
      </c>
      <c r="H474" s="207">
        <v>1</v>
      </c>
      <c r="I474" s="208"/>
      <c r="J474" s="209">
        <f t="shared" si="300"/>
        <v>0</v>
      </c>
      <c r="K474" s="205" t="s">
        <v>21</v>
      </c>
      <c r="L474" s="62"/>
      <c r="M474" s="210" t="s">
        <v>21</v>
      </c>
      <c r="N474" s="211" t="s">
        <v>45</v>
      </c>
      <c r="O474" s="43"/>
      <c r="P474" s="212">
        <f t="shared" si="301"/>
        <v>0</v>
      </c>
      <c r="Q474" s="212">
        <v>0</v>
      </c>
      <c r="R474" s="212">
        <f t="shared" si="302"/>
        <v>0</v>
      </c>
      <c r="S474" s="212">
        <v>0</v>
      </c>
      <c r="T474" s="213">
        <f t="shared" si="303"/>
        <v>0</v>
      </c>
      <c r="AR474" s="25" t="s">
        <v>327</v>
      </c>
      <c r="AT474" s="25" t="s">
        <v>311</v>
      </c>
      <c r="AU474" s="25" t="s">
        <v>84</v>
      </c>
      <c r="AY474" s="25" t="s">
        <v>308</v>
      </c>
      <c r="BE474" s="214">
        <f t="shared" si="304"/>
        <v>0</v>
      </c>
      <c r="BF474" s="214">
        <f t="shared" si="305"/>
        <v>0</v>
      </c>
      <c r="BG474" s="214">
        <f t="shared" si="306"/>
        <v>0</v>
      </c>
      <c r="BH474" s="214">
        <f t="shared" si="307"/>
        <v>0</v>
      </c>
      <c r="BI474" s="214">
        <f t="shared" si="308"/>
        <v>0</v>
      </c>
      <c r="BJ474" s="25" t="s">
        <v>82</v>
      </c>
      <c r="BK474" s="214">
        <f t="shared" si="309"/>
        <v>0</v>
      </c>
      <c r="BL474" s="25" t="s">
        <v>327</v>
      </c>
      <c r="BM474" s="25" t="s">
        <v>8332</v>
      </c>
    </row>
    <row r="475" spans="2:65" s="1" customFormat="1" ht="31.5" customHeight="1">
      <c r="B475" s="42"/>
      <c r="C475" s="203" t="s">
        <v>2835</v>
      </c>
      <c r="D475" s="203" t="s">
        <v>311</v>
      </c>
      <c r="E475" s="204" t="s">
        <v>14954</v>
      </c>
      <c r="F475" s="205" t="s">
        <v>14955</v>
      </c>
      <c r="G475" s="206" t="s">
        <v>578</v>
      </c>
      <c r="H475" s="207">
        <v>1</v>
      </c>
      <c r="I475" s="208"/>
      <c r="J475" s="209">
        <f t="shared" si="300"/>
        <v>0</v>
      </c>
      <c r="K475" s="205" t="s">
        <v>21</v>
      </c>
      <c r="L475" s="62"/>
      <c r="M475" s="210" t="s">
        <v>21</v>
      </c>
      <c r="N475" s="211" t="s">
        <v>45</v>
      </c>
      <c r="O475" s="43"/>
      <c r="P475" s="212">
        <f t="shared" si="301"/>
        <v>0</v>
      </c>
      <c r="Q475" s="212">
        <v>0</v>
      </c>
      <c r="R475" s="212">
        <f t="shared" si="302"/>
        <v>0</v>
      </c>
      <c r="S475" s="212">
        <v>0</v>
      </c>
      <c r="T475" s="213">
        <f t="shared" si="303"/>
        <v>0</v>
      </c>
      <c r="AR475" s="25" t="s">
        <v>327</v>
      </c>
      <c r="AT475" s="25" t="s">
        <v>311</v>
      </c>
      <c r="AU475" s="25" t="s">
        <v>84</v>
      </c>
      <c r="AY475" s="25" t="s">
        <v>308</v>
      </c>
      <c r="BE475" s="214">
        <f t="shared" si="304"/>
        <v>0</v>
      </c>
      <c r="BF475" s="214">
        <f t="shared" si="305"/>
        <v>0</v>
      </c>
      <c r="BG475" s="214">
        <f t="shared" si="306"/>
        <v>0</v>
      </c>
      <c r="BH475" s="214">
        <f t="shared" si="307"/>
        <v>0</v>
      </c>
      <c r="BI475" s="214">
        <f t="shared" si="308"/>
        <v>0</v>
      </c>
      <c r="BJ475" s="25" t="s">
        <v>82</v>
      </c>
      <c r="BK475" s="214">
        <f t="shared" si="309"/>
        <v>0</v>
      </c>
      <c r="BL475" s="25" t="s">
        <v>327</v>
      </c>
      <c r="BM475" s="25" t="s">
        <v>8339</v>
      </c>
    </row>
    <row r="476" spans="2:65" s="1" customFormat="1" ht="31.5" customHeight="1">
      <c r="B476" s="42"/>
      <c r="C476" s="203" t="s">
        <v>2840</v>
      </c>
      <c r="D476" s="203" t="s">
        <v>311</v>
      </c>
      <c r="E476" s="204" t="s">
        <v>15009</v>
      </c>
      <c r="F476" s="205" t="s">
        <v>15010</v>
      </c>
      <c r="G476" s="206" t="s">
        <v>578</v>
      </c>
      <c r="H476" s="207">
        <v>1</v>
      </c>
      <c r="I476" s="208"/>
      <c r="J476" s="209">
        <f t="shared" si="300"/>
        <v>0</v>
      </c>
      <c r="K476" s="205" t="s">
        <v>21</v>
      </c>
      <c r="L476" s="62"/>
      <c r="M476" s="210" t="s">
        <v>21</v>
      </c>
      <c r="N476" s="211" t="s">
        <v>45</v>
      </c>
      <c r="O476" s="43"/>
      <c r="P476" s="212">
        <f t="shared" si="301"/>
        <v>0</v>
      </c>
      <c r="Q476" s="212">
        <v>0</v>
      </c>
      <c r="R476" s="212">
        <f t="shared" si="302"/>
        <v>0</v>
      </c>
      <c r="S476" s="212">
        <v>0</v>
      </c>
      <c r="T476" s="213">
        <f t="shared" si="303"/>
        <v>0</v>
      </c>
      <c r="AR476" s="25" t="s">
        <v>327</v>
      </c>
      <c r="AT476" s="25" t="s">
        <v>311</v>
      </c>
      <c r="AU476" s="25" t="s">
        <v>84</v>
      </c>
      <c r="AY476" s="25" t="s">
        <v>308</v>
      </c>
      <c r="BE476" s="214">
        <f t="shared" si="304"/>
        <v>0</v>
      </c>
      <c r="BF476" s="214">
        <f t="shared" si="305"/>
        <v>0</v>
      </c>
      <c r="BG476" s="214">
        <f t="shared" si="306"/>
        <v>0</v>
      </c>
      <c r="BH476" s="214">
        <f t="shared" si="307"/>
        <v>0</v>
      </c>
      <c r="BI476" s="214">
        <f t="shared" si="308"/>
        <v>0</v>
      </c>
      <c r="BJ476" s="25" t="s">
        <v>82</v>
      </c>
      <c r="BK476" s="214">
        <f t="shared" si="309"/>
        <v>0</v>
      </c>
      <c r="BL476" s="25" t="s">
        <v>327</v>
      </c>
      <c r="BM476" s="25" t="s">
        <v>8345</v>
      </c>
    </row>
    <row r="477" spans="2:65" s="1" customFormat="1" ht="31.5" customHeight="1">
      <c r="B477" s="42"/>
      <c r="C477" s="203" t="s">
        <v>2844</v>
      </c>
      <c r="D477" s="203" t="s">
        <v>311</v>
      </c>
      <c r="E477" s="204" t="s">
        <v>15011</v>
      </c>
      <c r="F477" s="205" t="s">
        <v>15012</v>
      </c>
      <c r="G477" s="206" t="s">
        <v>578</v>
      </c>
      <c r="H477" s="207">
        <v>1</v>
      </c>
      <c r="I477" s="208"/>
      <c r="J477" s="209">
        <f t="shared" si="300"/>
        <v>0</v>
      </c>
      <c r="K477" s="205" t="s">
        <v>21</v>
      </c>
      <c r="L477" s="62"/>
      <c r="M477" s="210" t="s">
        <v>21</v>
      </c>
      <c r="N477" s="211" t="s">
        <v>45</v>
      </c>
      <c r="O477" s="43"/>
      <c r="P477" s="212">
        <f t="shared" si="301"/>
        <v>0</v>
      </c>
      <c r="Q477" s="212">
        <v>0</v>
      </c>
      <c r="R477" s="212">
        <f t="shared" si="302"/>
        <v>0</v>
      </c>
      <c r="S477" s="212">
        <v>0</v>
      </c>
      <c r="T477" s="213">
        <f t="shared" si="303"/>
        <v>0</v>
      </c>
      <c r="AR477" s="25" t="s">
        <v>327</v>
      </c>
      <c r="AT477" s="25" t="s">
        <v>311</v>
      </c>
      <c r="AU477" s="25" t="s">
        <v>84</v>
      </c>
      <c r="AY477" s="25" t="s">
        <v>308</v>
      </c>
      <c r="BE477" s="214">
        <f t="shared" si="304"/>
        <v>0</v>
      </c>
      <c r="BF477" s="214">
        <f t="shared" si="305"/>
        <v>0</v>
      </c>
      <c r="BG477" s="214">
        <f t="shared" si="306"/>
        <v>0</v>
      </c>
      <c r="BH477" s="214">
        <f t="shared" si="307"/>
        <v>0</v>
      </c>
      <c r="BI477" s="214">
        <f t="shared" si="308"/>
        <v>0</v>
      </c>
      <c r="BJ477" s="25" t="s">
        <v>82</v>
      </c>
      <c r="BK477" s="214">
        <f t="shared" si="309"/>
        <v>0</v>
      </c>
      <c r="BL477" s="25" t="s">
        <v>327</v>
      </c>
      <c r="BM477" s="25" t="s">
        <v>8351</v>
      </c>
    </row>
    <row r="478" spans="2:65" s="11" customFormat="1" ht="29.85" customHeight="1">
      <c r="B478" s="186"/>
      <c r="C478" s="187"/>
      <c r="D478" s="200" t="s">
        <v>73</v>
      </c>
      <c r="E478" s="201" t="s">
        <v>12568</v>
      </c>
      <c r="F478" s="201" t="s">
        <v>15091</v>
      </c>
      <c r="G478" s="187"/>
      <c r="H478" s="187"/>
      <c r="I478" s="190"/>
      <c r="J478" s="202">
        <f>BK478</f>
        <v>0</v>
      </c>
      <c r="K478" s="187"/>
      <c r="L478" s="192"/>
      <c r="M478" s="193"/>
      <c r="N478" s="194"/>
      <c r="O478" s="194"/>
      <c r="P478" s="195">
        <f>SUM(P479:P484)</f>
        <v>0</v>
      </c>
      <c r="Q478" s="194"/>
      <c r="R478" s="195">
        <f>SUM(R479:R484)</f>
        <v>0</v>
      </c>
      <c r="S478" s="194"/>
      <c r="T478" s="196">
        <f>SUM(T479:T484)</f>
        <v>0</v>
      </c>
      <c r="AR478" s="197" t="s">
        <v>82</v>
      </c>
      <c r="AT478" s="198" t="s">
        <v>73</v>
      </c>
      <c r="AU478" s="198" t="s">
        <v>82</v>
      </c>
      <c r="AY478" s="197" t="s">
        <v>308</v>
      </c>
      <c r="BK478" s="199">
        <f>SUM(BK479:BK484)</f>
        <v>0</v>
      </c>
    </row>
    <row r="479" spans="2:65" s="1" customFormat="1" ht="22.5" customHeight="1">
      <c r="B479" s="42"/>
      <c r="C479" s="203" t="s">
        <v>2848</v>
      </c>
      <c r="D479" s="203" t="s">
        <v>311</v>
      </c>
      <c r="E479" s="204" t="s">
        <v>15005</v>
      </c>
      <c r="F479" s="205" t="s">
        <v>15006</v>
      </c>
      <c r="G479" s="206" t="s">
        <v>578</v>
      </c>
      <c r="H479" s="207">
        <v>1</v>
      </c>
      <c r="I479" s="208"/>
      <c r="J479" s="209">
        <f t="shared" ref="J479:J484" si="310">ROUND(I479*H479,2)</f>
        <v>0</v>
      </c>
      <c r="K479" s="205" t="s">
        <v>21</v>
      </c>
      <c r="L479" s="62"/>
      <c r="M479" s="210" t="s">
        <v>21</v>
      </c>
      <c r="N479" s="211" t="s">
        <v>45</v>
      </c>
      <c r="O479" s="43"/>
      <c r="P479" s="212">
        <f t="shared" ref="P479:P484" si="311">O479*H479</f>
        <v>0</v>
      </c>
      <c r="Q479" s="212">
        <v>0</v>
      </c>
      <c r="R479" s="212">
        <f t="shared" ref="R479:R484" si="312">Q479*H479</f>
        <v>0</v>
      </c>
      <c r="S479" s="212">
        <v>0</v>
      </c>
      <c r="T479" s="213">
        <f t="shared" ref="T479:T484" si="313">S479*H479</f>
        <v>0</v>
      </c>
      <c r="AR479" s="25" t="s">
        <v>327</v>
      </c>
      <c r="AT479" s="25" t="s">
        <v>311</v>
      </c>
      <c r="AU479" s="25" t="s">
        <v>84</v>
      </c>
      <c r="AY479" s="25" t="s">
        <v>308</v>
      </c>
      <c r="BE479" s="214">
        <f t="shared" ref="BE479:BE484" si="314">IF(N479="základní",J479,0)</f>
        <v>0</v>
      </c>
      <c r="BF479" s="214">
        <f t="shared" ref="BF479:BF484" si="315">IF(N479="snížená",J479,0)</f>
        <v>0</v>
      </c>
      <c r="BG479" s="214">
        <f t="shared" ref="BG479:BG484" si="316">IF(N479="zákl. přenesená",J479,0)</f>
        <v>0</v>
      </c>
      <c r="BH479" s="214">
        <f t="shared" ref="BH479:BH484" si="317">IF(N479="sníž. přenesená",J479,0)</f>
        <v>0</v>
      </c>
      <c r="BI479" s="214">
        <f t="shared" ref="BI479:BI484" si="318">IF(N479="nulová",J479,0)</f>
        <v>0</v>
      </c>
      <c r="BJ479" s="25" t="s">
        <v>82</v>
      </c>
      <c r="BK479" s="214">
        <f t="shared" ref="BK479:BK484" si="319">ROUND(I479*H479,2)</f>
        <v>0</v>
      </c>
      <c r="BL479" s="25" t="s">
        <v>327</v>
      </c>
      <c r="BM479" s="25" t="s">
        <v>8357</v>
      </c>
    </row>
    <row r="480" spans="2:65" s="1" customFormat="1" ht="22.5" customHeight="1">
      <c r="B480" s="42"/>
      <c r="C480" s="203" t="s">
        <v>2853</v>
      </c>
      <c r="D480" s="203" t="s">
        <v>311</v>
      </c>
      <c r="E480" s="204" t="s">
        <v>15007</v>
      </c>
      <c r="F480" s="205" t="s">
        <v>15008</v>
      </c>
      <c r="G480" s="206" t="s">
        <v>578</v>
      </c>
      <c r="H480" s="207">
        <v>1</v>
      </c>
      <c r="I480" s="208"/>
      <c r="J480" s="209">
        <f t="shared" si="310"/>
        <v>0</v>
      </c>
      <c r="K480" s="205" t="s">
        <v>21</v>
      </c>
      <c r="L480" s="62"/>
      <c r="M480" s="210" t="s">
        <v>21</v>
      </c>
      <c r="N480" s="211" t="s">
        <v>45</v>
      </c>
      <c r="O480" s="43"/>
      <c r="P480" s="212">
        <f t="shared" si="311"/>
        <v>0</v>
      </c>
      <c r="Q480" s="212">
        <v>0</v>
      </c>
      <c r="R480" s="212">
        <f t="shared" si="312"/>
        <v>0</v>
      </c>
      <c r="S480" s="212">
        <v>0</v>
      </c>
      <c r="T480" s="213">
        <f t="shared" si="313"/>
        <v>0</v>
      </c>
      <c r="AR480" s="25" t="s">
        <v>327</v>
      </c>
      <c r="AT480" s="25" t="s">
        <v>311</v>
      </c>
      <c r="AU480" s="25" t="s">
        <v>84</v>
      </c>
      <c r="AY480" s="25" t="s">
        <v>308</v>
      </c>
      <c r="BE480" s="214">
        <f t="shared" si="314"/>
        <v>0</v>
      </c>
      <c r="BF480" s="214">
        <f t="shared" si="315"/>
        <v>0</v>
      </c>
      <c r="BG480" s="214">
        <f t="shared" si="316"/>
        <v>0</v>
      </c>
      <c r="BH480" s="214">
        <f t="shared" si="317"/>
        <v>0</v>
      </c>
      <c r="BI480" s="214">
        <f t="shared" si="318"/>
        <v>0</v>
      </c>
      <c r="BJ480" s="25" t="s">
        <v>82</v>
      </c>
      <c r="BK480" s="214">
        <f t="shared" si="319"/>
        <v>0</v>
      </c>
      <c r="BL480" s="25" t="s">
        <v>327</v>
      </c>
      <c r="BM480" s="25" t="s">
        <v>8362</v>
      </c>
    </row>
    <row r="481" spans="2:65" s="1" customFormat="1" ht="31.5" customHeight="1">
      <c r="B481" s="42"/>
      <c r="C481" s="203" t="s">
        <v>2857</v>
      </c>
      <c r="D481" s="203" t="s">
        <v>311</v>
      </c>
      <c r="E481" s="204" t="s">
        <v>14960</v>
      </c>
      <c r="F481" s="205" t="s">
        <v>14961</v>
      </c>
      <c r="G481" s="206" t="s">
        <v>578</v>
      </c>
      <c r="H481" s="207">
        <v>1</v>
      </c>
      <c r="I481" s="208"/>
      <c r="J481" s="209">
        <f t="shared" si="310"/>
        <v>0</v>
      </c>
      <c r="K481" s="205" t="s">
        <v>21</v>
      </c>
      <c r="L481" s="62"/>
      <c r="M481" s="210" t="s">
        <v>21</v>
      </c>
      <c r="N481" s="211" t="s">
        <v>45</v>
      </c>
      <c r="O481" s="43"/>
      <c r="P481" s="212">
        <f t="shared" si="311"/>
        <v>0</v>
      </c>
      <c r="Q481" s="212">
        <v>0</v>
      </c>
      <c r="R481" s="212">
        <f t="shared" si="312"/>
        <v>0</v>
      </c>
      <c r="S481" s="212">
        <v>0</v>
      </c>
      <c r="T481" s="213">
        <f t="shared" si="313"/>
        <v>0</v>
      </c>
      <c r="AR481" s="25" t="s">
        <v>327</v>
      </c>
      <c r="AT481" s="25" t="s">
        <v>311</v>
      </c>
      <c r="AU481" s="25" t="s">
        <v>84</v>
      </c>
      <c r="AY481" s="25" t="s">
        <v>308</v>
      </c>
      <c r="BE481" s="214">
        <f t="shared" si="314"/>
        <v>0</v>
      </c>
      <c r="BF481" s="214">
        <f t="shared" si="315"/>
        <v>0</v>
      </c>
      <c r="BG481" s="214">
        <f t="shared" si="316"/>
        <v>0</v>
      </c>
      <c r="BH481" s="214">
        <f t="shared" si="317"/>
        <v>0</v>
      </c>
      <c r="BI481" s="214">
        <f t="shared" si="318"/>
        <v>0</v>
      </c>
      <c r="BJ481" s="25" t="s">
        <v>82</v>
      </c>
      <c r="BK481" s="214">
        <f t="shared" si="319"/>
        <v>0</v>
      </c>
      <c r="BL481" s="25" t="s">
        <v>327</v>
      </c>
      <c r="BM481" s="25" t="s">
        <v>8368</v>
      </c>
    </row>
    <row r="482" spans="2:65" s="1" customFormat="1" ht="31.5" customHeight="1">
      <c r="B482" s="42"/>
      <c r="C482" s="203" t="s">
        <v>2861</v>
      </c>
      <c r="D482" s="203" t="s">
        <v>311</v>
      </c>
      <c r="E482" s="204" t="s">
        <v>14954</v>
      </c>
      <c r="F482" s="205" t="s">
        <v>14955</v>
      </c>
      <c r="G482" s="206" t="s">
        <v>578</v>
      </c>
      <c r="H482" s="207">
        <v>1</v>
      </c>
      <c r="I482" s="208"/>
      <c r="J482" s="209">
        <f t="shared" si="310"/>
        <v>0</v>
      </c>
      <c r="K482" s="205" t="s">
        <v>21</v>
      </c>
      <c r="L482" s="62"/>
      <c r="M482" s="210" t="s">
        <v>21</v>
      </c>
      <c r="N482" s="211" t="s">
        <v>45</v>
      </c>
      <c r="O482" s="43"/>
      <c r="P482" s="212">
        <f t="shared" si="311"/>
        <v>0</v>
      </c>
      <c r="Q482" s="212">
        <v>0</v>
      </c>
      <c r="R482" s="212">
        <f t="shared" si="312"/>
        <v>0</v>
      </c>
      <c r="S482" s="212">
        <v>0</v>
      </c>
      <c r="T482" s="213">
        <f t="shared" si="313"/>
        <v>0</v>
      </c>
      <c r="AR482" s="25" t="s">
        <v>327</v>
      </c>
      <c r="AT482" s="25" t="s">
        <v>311</v>
      </c>
      <c r="AU482" s="25" t="s">
        <v>84</v>
      </c>
      <c r="AY482" s="25" t="s">
        <v>308</v>
      </c>
      <c r="BE482" s="214">
        <f t="shared" si="314"/>
        <v>0</v>
      </c>
      <c r="BF482" s="214">
        <f t="shared" si="315"/>
        <v>0</v>
      </c>
      <c r="BG482" s="214">
        <f t="shared" si="316"/>
        <v>0</v>
      </c>
      <c r="BH482" s="214">
        <f t="shared" si="317"/>
        <v>0</v>
      </c>
      <c r="BI482" s="214">
        <f t="shared" si="318"/>
        <v>0</v>
      </c>
      <c r="BJ482" s="25" t="s">
        <v>82</v>
      </c>
      <c r="BK482" s="214">
        <f t="shared" si="319"/>
        <v>0</v>
      </c>
      <c r="BL482" s="25" t="s">
        <v>327</v>
      </c>
      <c r="BM482" s="25" t="s">
        <v>8373</v>
      </c>
    </row>
    <row r="483" spans="2:65" s="1" customFormat="1" ht="31.5" customHeight="1">
      <c r="B483" s="42"/>
      <c r="C483" s="203" t="s">
        <v>2865</v>
      </c>
      <c r="D483" s="203" t="s">
        <v>311</v>
      </c>
      <c r="E483" s="204" t="s">
        <v>15009</v>
      </c>
      <c r="F483" s="205" t="s">
        <v>15010</v>
      </c>
      <c r="G483" s="206" t="s">
        <v>578</v>
      </c>
      <c r="H483" s="207">
        <v>1</v>
      </c>
      <c r="I483" s="208"/>
      <c r="J483" s="209">
        <f t="shared" si="310"/>
        <v>0</v>
      </c>
      <c r="K483" s="205" t="s">
        <v>21</v>
      </c>
      <c r="L483" s="62"/>
      <c r="M483" s="210" t="s">
        <v>21</v>
      </c>
      <c r="N483" s="211" t="s">
        <v>45</v>
      </c>
      <c r="O483" s="43"/>
      <c r="P483" s="212">
        <f t="shared" si="311"/>
        <v>0</v>
      </c>
      <c r="Q483" s="212">
        <v>0</v>
      </c>
      <c r="R483" s="212">
        <f t="shared" si="312"/>
        <v>0</v>
      </c>
      <c r="S483" s="212">
        <v>0</v>
      </c>
      <c r="T483" s="213">
        <f t="shared" si="313"/>
        <v>0</v>
      </c>
      <c r="AR483" s="25" t="s">
        <v>327</v>
      </c>
      <c r="AT483" s="25" t="s">
        <v>311</v>
      </c>
      <c r="AU483" s="25" t="s">
        <v>84</v>
      </c>
      <c r="AY483" s="25" t="s">
        <v>308</v>
      </c>
      <c r="BE483" s="214">
        <f t="shared" si="314"/>
        <v>0</v>
      </c>
      <c r="BF483" s="214">
        <f t="shared" si="315"/>
        <v>0</v>
      </c>
      <c r="BG483" s="214">
        <f t="shared" si="316"/>
        <v>0</v>
      </c>
      <c r="BH483" s="214">
        <f t="shared" si="317"/>
        <v>0</v>
      </c>
      <c r="BI483" s="214">
        <f t="shared" si="318"/>
        <v>0</v>
      </c>
      <c r="BJ483" s="25" t="s">
        <v>82</v>
      </c>
      <c r="BK483" s="214">
        <f t="shared" si="319"/>
        <v>0</v>
      </c>
      <c r="BL483" s="25" t="s">
        <v>327</v>
      </c>
      <c r="BM483" s="25" t="s">
        <v>8379</v>
      </c>
    </row>
    <row r="484" spans="2:65" s="1" customFormat="1" ht="31.5" customHeight="1">
      <c r="B484" s="42"/>
      <c r="C484" s="203" t="s">
        <v>2870</v>
      </c>
      <c r="D484" s="203" t="s">
        <v>311</v>
      </c>
      <c r="E484" s="204" t="s">
        <v>15011</v>
      </c>
      <c r="F484" s="205" t="s">
        <v>15012</v>
      </c>
      <c r="G484" s="206" t="s">
        <v>578</v>
      </c>
      <c r="H484" s="207">
        <v>1</v>
      </c>
      <c r="I484" s="208"/>
      <c r="J484" s="209">
        <f t="shared" si="310"/>
        <v>0</v>
      </c>
      <c r="K484" s="205" t="s">
        <v>21</v>
      </c>
      <c r="L484" s="62"/>
      <c r="M484" s="210" t="s">
        <v>21</v>
      </c>
      <c r="N484" s="211" t="s">
        <v>45</v>
      </c>
      <c r="O484" s="43"/>
      <c r="P484" s="212">
        <f t="shared" si="311"/>
        <v>0</v>
      </c>
      <c r="Q484" s="212">
        <v>0</v>
      </c>
      <c r="R484" s="212">
        <f t="shared" si="312"/>
        <v>0</v>
      </c>
      <c r="S484" s="212">
        <v>0</v>
      </c>
      <c r="T484" s="213">
        <f t="shared" si="313"/>
        <v>0</v>
      </c>
      <c r="AR484" s="25" t="s">
        <v>327</v>
      </c>
      <c r="AT484" s="25" t="s">
        <v>311</v>
      </c>
      <c r="AU484" s="25" t="s">
        <v>84</v>
      </c>
      <c r="AY484" s="25" t="s">
        <v>308</v>
      </c>
      <c r="BE484" s="214">
        <f t="shared" si="314"/>
        <v>0</v>
      </c>
      <c r="BF484" s="214">
        <f t="shared" si="315"/>
        <v>0</v>
      </c>
      <c r="BG484" s="214">
        <f t="shared" si="316"/>
        <v>0</v>
      </c>
      <c r="BH484" s="214">
        <f t="shared" si="317"/>
        <v>0</v>
      </c>
      <c r="BI484" s="214">
        <f t="shared" si="318"/>
        <v>0</v>
      </c>
      <c r="BJ484" s="25" t="s">
        <v>82</v>
      </c>
      <c r="BK484" s="214">
        <f t="shared" si="319"/>
        <v>0</v>
      </c>
      <c r="BL484" s="25" t="s">
        <v>327</v>
      </c>
      <c r="BM484" s="25" t="s">
        <v>8386</v>
      </c>
    </row>
    <row r="485" spans="2:65" s="11" customFormat="1" ht="29.85" customHeight="1">
      <c r="B485" s="186"/>
      <c r="C485" s="187"/>
      <c r="D485" s="200" t="s">
        <v>73</v>
      </c>
      <c r="E485" s="201" t="s">
        <v>12590</v>
      </c>
      <c r="F485" s="201" t="s">
        <v>15092</v>
      </c>
      <c r="G485" s="187"/>
      <c r="H485" s="187"/>
      <c r="I485" s="190"/>
      <c r="J485" s="202">
        <f>BK485</f>
        <v>0</v>
      </c>
      <c r="K485" s="187"/>
      <c r="L485" s="192"/>
      <c r="M485" s="193"/>
      <c r="N485" s="194"/>
      <c r="O485" s="194"/>
      <c r="P485" s="195">
        <f>P486</f>
        <v>0</v>
      </c>
      <c r="Q485" s="194"/>
      <c r="R485" s="195">
        <f>R486</f>
        <v>0</v>
      </c>
      <c r="S485" s="194"/>
      <c r="T485" s="196">
        <f>T486</f>
        <v>0</v>
      </c>
      <c r="AR485" s="197" t="s">
        <v>82</v>
      </c>
      <c r="AT485" s="198" t="s">
        <v>73</v>
      </c>
      <c r="AU485" s="198" t="s">
        <v>82</v>
      </c>
      <c r="AY485" s="197" t="s">
        <v>308</v>
      </c>
      <c r="BK485" s="199">
        <f>BK486</f>
        <v>0</v>
      </c>
    </row>
    <row r="486" spans="2:65" s="1" customFormat="1" ht="31.5" customHeight="1">
      <c r="B486" s="42"/>
      <c r="C486" s="203" t="s">
        <v>2874</v>
      </c>
      <c r="D486" s="203" t="s">
        <v>311</v>
      </c>
      <c r="E486" s="204" t="s">
        <v>14975</v>
      </c>
      <c r="F486" s="205" t="s">
        <v>14976</v>
      </c>
      <c r="G486" s="206" t="s">
        <v>578</v>
      </c>
      <c r="H486" s="207">
        <v>18</v>
      </c>
      <c r="I486" s="208"/>
      <c r="J486" s="209">
        <f>ROUND(I486*H486,2)</f>
        <v>0</v>
      </c>
      <c r="K486" s="205" t="s">
        <v>21</v>
      </c>
      <c r="L486" s="62"/>
      <c r="M486" s="210" t="s">
        <v>21</v>
      </c>
      <c r="N486" s="211" t="s">
        <v>45</v>
      </c>
      <c r="O486" s="43"/>
      <c r="P486" s="212">
        <f>O486*H486</f>
        <v>0</v>
      </c>
      <c r="Q486" s="212">
        <v>0</v>
      </c>
      <c r="R486" s="212">
        <f>Q486*H486</f>
        <v>0</v>
      </c>
      <c r="S486" s="212">
        <v>0</v>
      </c>
      <c r="T486" s="213">
        <f>S486*H486</f>
        <v>0</v>
      </c>
      <c r="AR486" s="25" t="s">
        <v>327</v>
      </c>
      <c r="AT486" s="25" t="s">
        <v>311</v>
      </c>
      <c r="AU486" s="25" t="s">
        <v>84</v>
      </c>
      <c r="AY486" s="25" t="s">
        <v>308</v>
      </c>
      <c r="BE486" s="214">
        <f>IF(N486="základní",J486,0)</f>
        <v>0</v>
      </c>
      <c r="BF486" s="214">
        <f>IF(N486="snížená",J486,0)</f>
        <v>0</v>
      </c>
      <c r="BG486" s="214">
        <f>IF(N486="zákl. přenesená",J486,0)</f>
        <v>0</v>
      </c>
      <c r="BH486" s="214">
        <f>IF(N486="sníž. přenesená",J486,0)</f>
        <v>0</v>
      </c>
      <c r="BI486" s="214">
        <f>IF(N486="nulová",J486,0)</f>
        <v>0</v>
      </c>
      <c r="BJ486" s="25" t="s">
        <v>82</v>
      </c>
      <c r="BK486" s="214">
        <f>ROUND(I486*H486,2)</f>
        <v>0</v>
      </c>
      <c r="BL486" s="25" t="s">
        <v>327</v>
      </c>
      <c r="BM486" s="25" t="s">
        <v>8394</v>
      </c>
    </row>
    <row r="487" spans="2:65" s="11" customFormat="1" ht="29.85" customHeight="1">
      <c r="B487" s="186"/>
      <c r="C487" s="187"/>
      <c r="D487" s="200" t="s">
        <v>73</v>
      </c>
      <c r="E487" s="201" t="s">
        <v>12619</v>
      </c>
      <c r="F487" s="201" t="s">
        <v>15093</v>
      </c>
      <c r="G487" s="187"/>
      <c r="H487" s="187"/>
      <c r="I487" s="190"/>
      <c r="J487" s="202">
        <f>BK487</f>
        <v>0</v>
      </c>
      <c r="K487" s="187"/>
      <c r="L487" s="192"/>
      <c r="M487" s="193"/>
      <c r="N487" s="194"/>
      <c r="O487" s="194"/>
      <c r="P487" s="195">
        <f>P488</f>
        <v>0</v>
      </c>
      <c r="Q487" s="194"/>
      <c r="R487" s="195">
        <f>R488</f>
        <v>0</v>
      </c>
      <c r="S487" s="194"/>
      <c r="T487" s="196">
        <f>T488</f>
        <v>0</v>
      </c>
      <c r="AR487" s="197" t="s">
        <v>82</v>
      </c>
      <c r="AT487" s="198" t="s">
        <v>73</v>
      </c>
      <c r="AU487" s="198" t="s">
        <v>82</v>
      </c>
      <c r="AY487" s="197" t="s">
        <v>308</v>
      </c>
      <c r="BK487" s="199">
        <f>BK488</f>
        <v>0</v>
      </c>
    </row>
    <row r="488" spans="2:65" s="1" customFormat="1" ht="31.5" customHeight="1">
      <c r="B488" s="42"/>
      <c r="C488" s="203" t="s">
        <v>2878</v>
      </c>
      <c r="D488" s="203" t="s">
        <v>311</v>
      </c>
      <c r="E488" s="204" t="s">
        <v>14975</v>
      </c>
      <c r="F488" s="205" t="s">
        <v>14976</v>
      </c>
      <c r="G488" s="206" t="s">
        <v>578</v>
      </c>
      <c r="H488" s="207">
        <v>23</v>
      </c>
      <c r="I488" s="208"/>
      <c r="J488" s="209">
        <f>ROUND(I488*H488,2)</f>
        <v>0</v>
      </c>
      <c r="K488" s="205" t="s">
        <v>21</v>
      </c>
      <c r="L488" s="62"/>
      <c r="M488" s="210" t="s">
        <v>21</v>
      </c>
      <c r="N488" s="211" t="s">
        <v>45</v>
      </c>
      <c r="O488" s="43"/>
      <c r="P488" s="212">
        <f>O488*H488</f>
        <v>0</v>
      </c>
      <c r="Q488" s="212">
        <v>0</v>
      </c>
      <c r="R488" s="212">
        <f>Q488*H488</f>
        <v>0</v>
      </c>
      <c r="S488" s="212">
        <v>0</v>
      </c>
      <c r="T488" s="213">
        <f>S488*H488</f>
        <v>0</v>
      </c>
      <c r="AR488" s="25" t="s">
        <v>327</v>
      </c>
      <c r="AT488" s="25" t="s">
        <v>311</v>
      </c>
      <c r="AU488" s="25" t="s">
        <v>84</v>
      </c>
      <c r="AY488" s="25" t="s">
        <v>308</v>
      </c>
      <c r="BE488" s="214">
        <f>IF(N488="základní",J488,0)</f>
        <v>0</v>
      </c>
      <c r="BF488" s="214">
        <f>IF(N488="snížená",J488,0)</f>
        <v>0</v>
      </c>
      <c r="BG488" s="214">
        <f>IF(N488="zákl. přenesená",J488,0)</f>
        <v>0</v>
      </c>
      <c r="BH488" s="214">
        <f>IF(N488="sníž. přenesená",J488,0)</f>
        <v>0</v>
      </c>
      <c r="BI488" s="214">
        <f>IF(N488="nulová",J488,0)</f>
        <v>0</v>
      </c>
      <c r="BJ488" s="25" t="s">
        <v>82</v>
      </c>
      <c r="BK488" s="214">
        <f>ROUND(I488*H488,2)</f>
        <v>0</v>
      </c>
      <c r="BL488" s="25" t="s">
        <v>327</v>
      </c>
      <c r="BM488" s="25" t="s">
        <v>8401</v>
      </c>
    </row>
    <row r="489" spans="2:65" s="11" customFormat="1" ht="29.85" customHeight="1">
      <c r="B489" s="186"/>
      <c r="C489" s="187"/>
      <c r="D489" s="200" t="s">
        <v>73</v>
      </c>
      <c r="E489" s="201" t="s">
        <v>12645</v>
      </c>
      <c r="F489" s="201" t="s">
        <v>15094</v>
      </c>
      <c r="G489" s="187"/>
      <c r="H489" s="187"/>
      <c r="I489" s="190"/>
      <c r="J489" s="202">
        <f>BK489</f>
        <v>0</v>
      </c>
      <c r="K489" s="187"/>
      <c r="L489" s="192"/>
      <c r="M489" s="193"/>
      <c r="N489" s="194"/>
      <c r="O489" s="194"/>
      <c r="P489" s="195">
        <f>SUM(P490:P491)</f>
        <v>0</v>
      </c>
      <c r="Q489" s="194"/>
      <c r="R489" s="195">
        <f>SUM(R490:R491)</f>
        <v>0</v>
      </c>
      <c r="S489" s="194"/>
      <c r="T489" s="196">
        <f>SUM(T490:T491)</f>
        <v>0</v>
      </c>
      <c r="AR489" s="197" t="s">
        <v>82</v>
      </c>
      <c r="AT489" s="198" t="s">
        <v>73</v>
      </c>
      <c r="AU489" s="198" t="s">
        <v>82</v>
      </c>
      <c r="AY489" s="197" t="s">
        <v>308</v>
      </c>
      <c r="BK489" s="199">
        <f>SUM(BK490:BK491)</f>
        <v>0</v>
      </c>
    </row>
    <row r="490" spans="2:65" s="1" customFormat="1" ht="31.5" customHeight="1">
      <c r="B490" s="42"/>
      <c r="C490" s="203" t="s">
        <v>2883</v>
      </c>
      <c r="D490" s="203" t="s">
        <v>311</v>
      </c>
      <c r="E490" s="204" t="s">
        <v>15095</v>
      </c>
      <c r="F490" s="205" t="s">
        <v>15096</v>
      </c>
      <c r="G490" s="206" t="s">
        <v>578</v>
      </c>
      <c r="H490" s="207">
        <v>4</v>
      </c>
      <c r="I490" s="208"/>
      <c r="J490" s="209">
        <f>ROUND(I490*H490,2)</f>
        <v>0</v>
      </c>
      <c r="K490" s="205" t="s">
        <v>21</v>
      </c>
      <c r="L490" s="62"/>
      <c r="M490" s="210" t="s">
        <v>21</v>
      </c>
      <c r="N490" s="211" t="s">
        <v>45</v>
      </c>
      <c r="O490" s="43"/>
      <c r="P490" s="212">
        <f>O490*H490</f>
        <v>0</v>
      </c>
      <c r="Q490" s="212">
        <v>0</v>
      </c>
      <c r="R490" s="212">
        <f>Q490*H490</f>
        <v>0</v>
      </c>
      <c r="S490" s="212">
        <v>0</v>
      </c>
      <c r="T490" s="213">
        <f>S490*H490</f>
        <v>0</v>
      </c>
      <c r="AR490" s="25" t="s">
        <v>327</v>
      </c>
      <c r="AT490" s="25" t="s">
        <v>311</v>
      </c>
      <c r="AU490" s="25" t="s">
        <v>84</v>
      </c>
      <c r="AY490" s="25" t="s">
        <v>308</v>
      </c>
      <c r="BE490" s="214">
        <f>IF(N490="základní",J490,0)</f>
        <v>0</v>
      </c>
      <c r="BF490" s="214">
        <f>IF(N490="snížená",J490,0)</f>
        <v>0</v>
      </c>
      <c r="BG490" s="214">
        <f>IF(N490="zákl. přenesená",J490,0)</f>
        <v>0</v>
      </c>
      <c r="BH490" s="214">
        <f>IF(N490="sníž. přenesená",J490,0)</f>
        <v>0</v>
      </c>
      <c r="BI490" s="214">
        <f>IF(N490="nulová",J490,0)</f>
        <v>0</v>
      </c>
      <c r="BJ490" s="25" t="s">
        <v>82</v>
      </c>
      <c r="BK490" s="214">
        <f>ROUND(I490*H490,2)</f>
        <v>0</v>
      </c>
      <c r="BL490" s="25" t="s">
        <v>327</v>
      </c>
      <c r="BM490" s="25" t="s">
        <v>9717</v>
      </c>
    </row>
    <row r="491" spans="2:65" s="1" customFormat="1" ht="22.5" customHeight="1">
      <c r="B491" s="42"/>
      <c r="C491" s="203" t="s">
        <v>2887</v>
      </c>
      <c r="D491" s="203" t="s">
        <v>311</v>
      </c>
      <c r="E491" s="204" t="s">
        <v>15097</v>
      </c>
      <c r="F491" s="205" t="s">
        <v>15098</v>
      </c>
      <c r="G491" s="206" t="s">
        <v>578</v>
      </c>
      <c r="H491" s="207">
        <v>40</v>
      </c>
      <c r="I491" s="208"/>
      <c r="J491" s="209">
        <f>ROUND(I491*H491,2)</f>
        <v>0</v>
      </c>
      <c r="K491" s="205" t="s">
        <v>21</v>
      </c>
      <c r="L491" s="62"/>
      <c r="M491" s="210" t="s">
        <v>21</v>
      </c>
      <c r="N491" s="211" t="s">
        <v>45</v>
      </c>
      <c r="O491" s="43"/>
      <c r="P491" s="212">
        <f>O491*H491</f>
        <v>0</v>
      </c>
      <c r="Q491" s="212">
        <v>0</v>
      </c>
      <c r="R491" s="212">
        <f>Q491*H491</f>
        <v>0</v>
      </c>
      <c r="S491" s="212">
        <v>0</v>
      </c>
      <c r="T491" s="213">
        <f>S491*H491</f>
        <v>0</v>
      </c>
      <c r="AR491" s="25" t="s">
        <v>327</v>
      </c>
      <c r="AT491" s="25" t="s">
        <v>311</v>
      </c>
      <c r="AU491" s="25" t="s">
        <v>84</v>
      </c>
      <c r="AY491" s="25" t="s">
        <v>308</v>
      </c>
      <c r="BE491" s="214">
        <f>IF(N491="základní",J491,0)</f>
        <v>0</v>
      </c>
      <c r="BF491" s="214">
        <f>IF(N491="snížená",J491,0)</f>
        <v>0</v>
      </c>
      <c r="BG491" s="214">
        <f>IF(N491="zákl. přenesená",J491,0)</f>
        <v>0</v>
      </c>
      <c r="BH491" s="214">
        <f>IF(N491="sníž. přenesená",J491,0)</f>
        <v>0</v>
      </c>
      <c r="BI491" s="214">
        <f>IF(N491="nulová",J491,0)</f>
        <v>0</v>
      </c>
      <c r="BJ491" s="25" t="s">
        <v>82</v>
      </c>
      <c r="BK491" s="214">
        <f>ROUND(I491*H491,2)</f>
        <v>0</v>
      </c>
      <c r="BL491" s="25" t="s">
        <v>327</v>
      </c>
      <c r="BM491" s="25" t="s">
        <v>9718</v>
      </c>
    </row>
    <row r="492" spans="2:65" s="11" customFormat="1" ht="29.85" customHeight="1">
      <c r="B492" s="186"/>
      <c r="C492" s="187"/>
      <c r="D492" s="200" t="s">
        <v>73</v>
      </c>
      <c r="E492" s="201" t="s">
        <v>12661</v>
      </c>
      <c r="F492" s="201" t="s">
        <v>15099</v>
      </c>
      <c r="G492" s="187"/>
      <c r="H492" s="187"/>
      <c r="I492" s="190"/>
      <c r="J492" s="202">
        <f>BK492</f>
        <v>0</v>
      </c>
      <c r="K492" s="187"/>
      <c r="L492" s="192"/>
      <c r="M492" s="193"/>
      <c r="N492" s="194"/>
      <c r="O492" s="194"/>
      <c r="P492" s="195">
        <f>SUM(P493:P494)</f>
        <v>0</v>
      </c>
      <c r="Q492" s="194"/>
      <c r="R492" s="195">
        <f>SUM(R493:R494)</f>
        <v>0</v>
      </c>
      <c r="S492" s="194"/>
      <c r="T492" s="196">
        <f>SUM(T493:T494)</f>
        <v>0</v>
      </c>
      <c r="AR492" s="197" t="s">
        <v>82</v>
      </c>
      <c r="AT492" s="198" t="s">
        <v>73</v>
      </c>
      <c r="AU492" s="198" t="s">
        <v>82</v>
      </c>
      <c r="AY492" s="197" t="s">
        <v>308</v>
      </c>
      <c r="BK492" s="199">
        <f>SUM(BK493:BK494)</f>
        <v>0</v>
      </c>
    </row>
    <row r="493" spans="2:65" s="1" customFormat="1" ht="31.5" customHeight="1">
      <c r="B493" s="42"/>
      <c r="C493" s="203" t="s">
        <v>2891</v>
      </c>
      <c r="D493" s="203" t="s">
        <v>311</v>
      </c>
      <c r="E493" s="204" t="s">
        <v>15052</v>
      </c>
      <c r="F493" s="205" t="s">
        <v>15053</v>
      </c>
      <c r="G493" s="206" t="s">
        <v>578</v>
      </c>
      <c r="H493" s="207">
        <v>2</v>
      </c>
      <c r="I493" s="208"/>
      <c r="J493" s="209">
        <f>ROUND(I493*H493,2)</f>
        <v>0</v>
      </c>
      <c r="K493" s="205" t="s">
        <v>21</v>
      </c>
      <c r="L493" s="62"/>
      <c r="M493" s="210" t="s">
        <v>21</v>
      </c>
      <c r="N493" s="211" t="s">
        <v>45</v>
      </c>
      <c r="O493" s="43"/>
      <c r="P493" s="212">
        <f>O493*H493</f>
        <v>0</v>
      </c>
      <c r="Q493" s="212">
        <v>0</v>
      </c>
      <c r="R493" s="212">
        <f>Q493*H493</f>
        <v>0</v>
      </c>
      <c r="S493" s="212">
        <v>0</v>
      </c>
      <c r="T493" s="213">
        <f>S493*H493</f>
        <v>0</v>
      </c>
      <c r="AR493" s="25" t="s">
        <v>327</v>
      </c>
      <c r="AT493" s="25" t="s">
        <v>311</v>
      </c>
      <c r="AU493" s="25" t="s">
        <v>84</v>
      </c>
      <c r="AY493" s="25" t="s">
        <v>308</v>
      </c>
      <c r="BE493" s="214">
        <f>IF(N493="základní",J493,0)</f>
        <v>0</v>
      </c>
      <c r="BF493" s="214">
        <f>IF(N493="snížená",J493,0)</f>
        <v>0</v>
      </c>
      <c r="BG493" s="214">
        <f>IF(N493="zákl. přenesená",J493,0)</f>
        <v>0</v>
      </c>
      <c r="BH493" s="214">
        <f>IF(N493="sníž. přenesená",J493,0)</f>
        <v>0</v>
      </c>
      <c r="BI493" s="214">
        <f>IF(N493="nulová",J493,0)</f>
        <v>0</v>
      </c>
      <c r="BJ493" s="25" t="s">
        <v>82</v>
      </c>
      <c r="BK493" s="214">
        <f>ROUND(I493*H493,2)</f>
        <v>0</v>
      </c>
      <c r="BL493" s="25" t="s">
        <v>327</v>
      </c>
      <c r="BM493" s="25" t="s">
        <v>9719</v>
      </c>
    </row>
    <row r="494" spans="2:65" s="1" customFormat="1" ht="31.5" customHeight="1">
      <c r="B494" s="42"/>
      <c r="C494" s="203" t="s">
        <v>2895</v>
      </c>
      <c r="D494" s="203" t="s">
        <v>311</v>
      </c>
      <c r="E494" s="204" t="s">
        <v>15056</v>
      </c>
      <c r="F494" s="205" t="s">
        <v>15057</v>
      </c>
      <c r="G494" s="206" t="s">
        <v>578</v>
      </c>
      <c r="H494" s="207">
        <v>2</v>
      </c>
      <c r="I494" s="208"/>
      <c r="J494" s="209">
        <f>ROUND(I494*H494,2)</f>
        <v>0</v>
      </c>
      <c r="K494" s="205" t="s">
        <v>21</v>
      </c>
      <c r="L494" s="62"/>
      <c r="M494" s="210" t="s">
        <v>21</v>
      </c>
      <c r="N494" s="211" t="s">
        <v>45</v>
      </c>
      <c r="O494" s="43"/>
      <c r="P494" s="212">
        <f>O494*H494</f>
        <v>0</v>
      </c>
      <c r="Q494" s="212">
        <v>0</v>
      </c>
      <c r="R494" s="212">
        <f>Q494*H494</f>
        <v>0</v>
      </c>
      <c r="S494" s="212">
        <v>0</v>
      </c>
      <c r="T494" s="213">
        <f>S494*H494</f>
        <v>0</v>
      </c>
      <c r="AR494" s="25" t="s">
        <v>327</v>
      </c>
      <c r="AT494" s="25" t="s">
        <v>311</v>
      </c>
      <c r="AU494" s="25" t="s">
        <v>84</v>
      </c>
      <c r="AY494" s="25" t="s">
        <v>308</v>
      </c>
      <c r="BE494" s="214">
        <f>IF(N494="základní",J494,0)</f>
        <v>0</v>
      </c>
      <c r="BF494" s="214">
        <f>IF(N494="snížená",J494,0)</f>
        <v>0</v>
      </c>
      <c r="BG494" s="214">
        <f>IF(N494="zákl. přenesená",J494,0)</f>
        <v>0</v>
      </c>
      <c r="BH494" s="214">
        <f>IF(N494="sníž. přenesená",J494,0)</f>
        <v>0</v>
      </c>
      <c r="BI494" s="214">
        <f>IF(N494="nulová",J494,0)</f>
        <v>0</v>
      </c>
      <c r="BJ494" s="25" t="s">
        <v>82</v>
      </c>
      <c r="BK494" s="214">
        <f>ROUND(I494*H494,2)</f>
        <v>0</v>
      </c>
      <c r="BL494" s="25" t="s">
        <v>327</v>
      </c>
      <c r="BM494" s="25" t="s">
        <v>9721</v>
      </c>
    </row>
    <row r="495" spans="2:65" s="11" customFormat="1" ht="29.85" customHeight="1">
      <c r="B495" s="186"/>
      <c r="C495" s="187"/>
      <c r="D495" s="200" t="s">
        <v>73</v>
      </c>
      <c r="E495" s="201" t="s">
        <v>12673</v>
      </c>
      <c r="F495" s="201" t="s">
        <v>15100</v>
      </c>
      <c r="G495" s="187"/>
      <c r="H495" s="187"/>
      <c r="I495" s="190"/>
      <c r="J495" s="202">
        <f>BK495</f>
        <v>0</v>
      </c>
      <c r="K495" s="187"/>
      <c r="L495" s="192"/>
      <c r="M495" s="193"/>
      <c r="N495" s="194"/>
      <c r="O495" s="194"/>
      <c r="P495" s="195">
        <f>SUM(P496:P500)</f>
        <v>0</v>
      </c>
      <c r="Q495" s="194"/>
      <c r="R495" s="195">
        <f>SUM(R496:R500)</f>
        <v>0</v>
      </c>
      <c r="S495" s="194"/>
      <c r="T495" s="196">
        <f>SUM(T496:T500)</f>
        <v>0</v>
      </c>
      <c r="AR495" s="197" t="s">
        <v>82</v>
      </c>
      <c r="AT495" s="198" t="s">
        <v>73</v>
      </c>
      <c r="AU495" s="198" t="s">
        <v>82</v>
      </c>
      <c r="AY495" s="197" t="s">
        <v>308</v>
      </c>
      <c r="BK495" s="199">
        <f>SUM(BK496:BK500)</f>
        <v>0</v>
      </c>
    </row>
    <row r="496" spans="2:65" s="1" customFormat="1" ht="22.5" customHeight="1">
      <c r="B496" s="42"/>
      <c r="C496" s="203" t="s">
        <v>2899</v>
      </c>
      <c r="D496" s="203" t="s">
        <v>311</v>
      </c>
      <c r="E496" s="204" t="s">
        <v>15005</v>
      </c>
      <c r="F496" s="205" t="s">
        <v>15006</v>
      </c>
      <c r="G496" s="206" t="s">
        <v>578</v>
      </c>
      <c r="H496" s="207">
        <v>1</v>
      </c>
      <c r="I496" s="208"/>
      <c r="J496" s="209">
        <f>ROUND(I496*H496,2)</f>
        <v>0</v>
      </c>
      <c r="K496" s="205" t="s">
        <v>21</v>
      </c>
      <c r="L496" s="62"/>
      <c r="M496" s="210" t="s">
        <v>21</v>
      </c>
      <c r="N496" s="211" t="s">
        <v>45</v>
      </c>
      <c r="O496" s="43"/>
      <c r="P496" s="212">
        <f>O496*H496</f>
        <v>0</v>
      </c>
      <c r="Q496" s="212">
        <v>0</v>
      </c>
      <c r="R496" s="212">
        <f>Q496*H496</f>
        <v>0</v>
      </c>
      <c r="S496" s="212">
        <v>0</v>
      </c>
      <c r="T496" s="213">
        <f>S496*H496</f>
        <v>0</v>
      </c>
      <c r="AR496" s="25" t="s">
        <v>327</v>
      </c>
      <c r="AT496" s="25" t="s">
        <v>311</v>
      </c>
      <c r="AU496" s="25" t="s">
        <v>84</v>
      </c>
      <c r="AY496" s="25" t="s">
        <v>308</v>
      </c>
      <c r="BE496" s="214">
        <f>IF(N496="základní",J496,0)</f>
        <v>0</v>
      </c>
      <c r="BF496" s="214">
        <f>IF(N496="snížená",J496,0)</f>
        <v>0</v>
      </c>
      <c r="BG496" s="214">
        <f>IF(N496="zákl. přenesená",J496,0)</f>
        <v>0</v>
      </c>
      <c r="BH496" s="214">
        <f>IF(N496="sníž. přenesená",J496,0)</f>
        <v>0</v>
      </c>
      <c r="BI496" s="214">
        <f>IF(N496="nulová",J496,0)</f>
        <v>0</v>
      </c>
      <c r="BJ496" s="25" t="s">
        <v>82</v>
      </c>
      <c r="BK496" s="214">
        <f>ROUND(I496*H496,2)</f>
        <v>0</v>
      </c>
      <c r="BL496" s="25" t="s">
        <v>327</v>
      </c>
      <c r="BM496" s="25" t="s">
        <v>9723</v>
      </c>
    </row>
    <row r="497" spans="2:65" s="1" customFormat="1" ht="22.5" customHeight="1">
      <c r="B497" s="42"/>
      <c r="C497" s="203" t="s">
        <v>2903</v>
      </c>
      <c r="D497" s="203" t="s">
        <v>311</v>
      </c>
      <c r="E497" s="204" t="s">
        <v>15007</v>
      </c>
      <c r="F497" s="205" t="s">
        <v>15008</v>
      </c>
      <c r="G497" s="206" t="s">
        <v>578</v>
      </c>
      <c r="H497" s="207">
        <v>1</v>
      </c>
      <c r="I497" s="208"/>
      <c r="J497" s="209">
        <f>ROUND(I497*H497,2)</f>
        <v>0</v>
      </c>
      <c r="K497" s="205" t="s">
        <v>21</v>
      </c>
      <c r="L497" s="62"/>
      <c r="M497" s="210" t="s">
        <v>21</v>
      </c>
      <c r="N497" s="211" t="s">
        <v>45</v>
      </c>
      <c r="O497" s="43"/>
      <c r="P497" s="212">
        <f>O497*H497</f>
        <v>0</v>
      </c>
      <c r="Q497" s="212">
        <v>0</v>
      </c>
      <c r="R497" s="212">
        <f>Q497*H497</f>
        <v>0</v>
      </c>
      <c r="S497" s="212">
        <v>0</v>
      </c>
      <c r="T497" s="213">
        <f>S497*H497</f>
        <v>0</v>
      </c>
      <c r="AR497" s="25" t="s">
        <v>327</v>
      </c>
      <c r="AT497" s="25" t="s">
        <v>311</v>
      </c>
      <c r="AU497" s="25" t="s">
        <v>84</v>
      </c>
      <c r="AY497" s="25" t="s">
        <v>308</v>
      </c>
      <c r="BE497" s="214">
        <f>IF(N497="základní",J497,0)</f>
        <v>0</v>
      </c>
      <c r="BF497" s="214">
        <f>IF(N497="snížená",J497,0)</f>
        <v>0</v>
      </c>
      <c r="BG497" s="214">
        <f>IF(N497="zákl. přenesená",J497,0)</f>
        <v>0</v>
      </c>
      <c r="BH497" s="214">
        <f>IF(N497="sníž. přenesená",J497,0)</f>
        <v>0</v>
      </c>
      <c r="BI497" s="214">
        <f>IF(N497="nulová",J497,0)</f>
        <v>0</v>
      </c>
      <c r="BJ497" s="25" t="s">
        <v>82</v>
      </c>
      <c r="BK497" s="214">
        <f>ROUND(I497*H497,2)</f>
        <v>0</v>
      </c>
      <c r="BL497" s="25" t="s">
        <v>327</v>
      </c>
      <c r="BM497" s="25" t="s">
        <v>9725</v>
      </c>
    </row>
    <row r="498" spans="2:65" s="1" customFormat="1" ht="31.5" customHeight="1">
      <c r="B498" s="42"/>
      <c r="C498" s="203" t="s">
        <v>2907</v>
      </c>
      <c r="D498" s="203" t="s">
        <v>311</v>
      </c>
      <c r="E498" s="204" t="s">
        <v>14960</v>
      </c>
      <c r="F498" s="205" t="s">
        <v>14961</v>
      </c>
      <c r="G498" s="206" t="s">
        <v>578</v>
      </c>
      <c r="H498" s="207">
        <v>1</v>
      </c>
      <c r="I498" s="208"/>
      <c r="J498" s="209">
        <f>ROUND(I498*H498,2)</f>
        <v>0</v>
      </c>
      <c r="K498" s="205" t="s">
        <v>21</v>
      </c>
      <c r="L498" s="62"/>
      <c r="M498" s="210" t="s">
        <v>21</v>
      </c>
      <c r="N498" s="211" t="s">
        <v>45</v>
      </c>
      <c r="O498" s="43"/>
      <c r="P498" s="212">
        <f>O498*H498</f>
        <v>0</v>
      </c>
      <c r="Q498" s="212">
        <v>0</v>
      </c>
      <c r="R498" s="212">
        <f>Q498*H498</f>
        <v>0</v>
      </c>
      <c r="S498" s="212">
        <v>0</v>
      </c>
      <c r="T498" s="213">
        <f>S498*H498</f>
        <v>0</v>
      </c>
      <c r="AR498" s="25" t="s">
        <v>327</v>
      </c>
      <c r="AT498" s="25" t="s">
        <v>311</v>
      </c>
      <c r="AU498" s="25" t="s">
        <v>84</v>
      </c>
      <c r="AY498" s="25" t="s">
        <v>308</v>
      </c>
      <c r="BE498" s="214">
        <f>IF(N498="základní",J498,0)</f>
        <v>0</v>
      </c>
      <c r="BF498" s="214">
        <f>IF(N498="snížená",J498,0)</f>
        <v>0</v>
      </c>
      <c r="BG498" s="214">
        <f>IF(N498="zákl. přenesená",J498,0)</f>
        <v>0</v>
      </c>
      <c r="BH498" s="214">
        <f>IF(N498="sníž. přenesená",J498,0)</f>
        <v>0</v>
      </c>
      <c r="BI498" s="214">
        <f>IF(N498="nulová",J498,0)</f>
        <v>0</v>
      </c>
      <c r="BJ498" s="25" t="s">
        <v>82</v>
      </c>
      <c r="BK498" s="214">
        <f>ROUND(I498*H498,2)</f>
        <v>0</v>
      </c>
      <c r="BL498" s="25" t="s">
        <v>327</v>
      </c>
      <c r="BM498" s="25" t="s">
        <v>9727</v>
      </c>
    </row>
    <row r="499" spans="2:65" s="1" customFormat="1" ht="31.5" customHeight="1">
      <c r="B499" s="42"/>
      <c r="C499" s="203" t="s">
        <v>2909</v>
      </c>
      <c r="D499" s="203" t="s">
        <v>311</v>
      </c>
      <c r="E499" s="204" t="s">
        <v>14954</v>
      </c>
      <c r="F499" s="205" t="s">
        <v>14955</v>
      </c>
      <c r="G499" s="206" t="s">
        <v>578</v>
      </c>
      <c r="H499" s="207">
        <v>1</v>
      </c>
      <c r="I499" s="208"/>
      <c r="J499" s="209">
        <f>ROUND(I499*H499,2)</f>
        <v>0</v>
      </c>
      <c r="K499" s="205" t="s">
        <v>21</v>
      </c>
      <c r="L499" s="62"/>
      <c r="M499" s="210" t="s">
        <v>21</v>
      </c>
      <c r="N499" s="211" t="s">
        <v>45</v>
      </c>
      <c r="O499" s="43"/>
      <c r="P499" s="212">
        <f>O499*H499</f>
        <v>0</v>
      </c>
      <c r="Q499" s="212">
        <v>0</v>
      </c>
      <c r="R499" s="212">
        <f>Q499*H499</f>
        <v>0</v>
      </c>
      <c r="S499" s="212">
        <v>0</v>
      </c>
      <c r="T499" s="213">
        <f>S499*H499</f>
        <v>0</v>
      </c>
      <c r="AR499" s="25" t="s">
        <v>327</v>
      </c>
      <c r="AT499" s="25" t="s">
        <v>311</v>
      </c>
      <c r="AU499" s="25" t="s">
        <v>84</v>
      </c>
      <c r="AY499" s="25" t="s">
        <v>308</v>
      </c>
      <c r="BE499" s="214">
        <f>IF(N499="základní",J499,0)</f>
        <v>0</v>
      </c>
      <c r="BF499" s="214">
        <f>IF(N499="snížená",J499,0)</f>
        <v>0</v>
      </c>
      <c r="BG499" s="214">
        <f>IF(N499="zákl. přenesená",J499,0)</f>
        <v>0</v>
      </c>
      <c r="BH499" s="214">
        <f>IF(N499="sníž. přenesená",J499,0)</f>
        <v>0</v>
      </c>
      <c r="BI499" s="214">
        <f>IF(N499="nulová",J499,0)</f>
        <v>0</v>
      </c>
      <c r="BJ499" s="25" t="s">
        <v>82</v>
      </c>
      <c r="BK499" s="214">
        <f>ROUND(I499*H499,2)</f>
        <v>0</v>
      </c>
      <c r="BL499" s="25" t="s">
        <v>327</v>
      </c>
      <c r="BM499" s="25" t="s">
        <v>9729</v>
      </c>
    </row>
    <row r="500" spans="2:65" s="1" customFormat="1" ht="31.5" customHeight="1">
      <c r="B500" s="42"/>
      <c r="C500" s="203" t="s">
        <v>2912</v>
      </c>
      <c r="D500" s="203" t="s">
        <v>311</v>
      </c>
      <c r="E500" s="204" t="s">
        <v>14966</v>
      </c>
      <c r="F500" s="205" t="s">
        <v>14967</v>
      </c>
      <c r="G500" s="206" t="s">
        <v>578</v>
      </c>
      <c r="H500" s="207">
        <v>1</v>
      </c>
      <c r="I500" s="208"/>
      <c r="J500" s="209">
        <f>ROUND(I500*H500,2)</f>
        <v>0</v>
      </c>
      <c r="K500" s="205" t="s">
        <v>21</v>
      </c>
      <c r="L500" s="62"/>
      <c r="M500" s="210" t="s">
        <v>21</v>
      </c>
      <c r="N500" s="211" t="s">
        <v>45</v>
      </c>
      <c r="O500" s="43"/>
      <c r="P500" s="212">
        <f>O500*H500</f>
        <v>0</v>
      </c>
      <c r="Q500" s="212">
        <v>0</v>
      </c>
      <c r="R500" s="212">
        <f>Q500*H500</f>
        <v>0</v>
      </c>
      <c r="S500" s="212">
        <v>0</v>
      </c>
      <c r="T500" s="213">
        <f>S500*H500</f>
        <v>0</v>
      </c>
      <c r="AR500" s="25" t="s">
        <v>327</v>
      </c>
      <c r="AT500" s="25" t="s">
        <v>311</v>
      </c>
      <c r="AU500" s="25" t="s">
        <v>84</v>
      </c>
      <c r="AY500" s="25" t="s">
        <v>308</v>
      </c>
      <c r="BE500" s="214">
        <f>IF(N500="základní",J500,0)</f>
        <v>0</v>
      </c>
      <c r="BF500" s="214">
        <f>IF(N500="snížená",J500,0)</f>
        <v>0</v>
      </c>
      <c r="BG500" s="214">
        <f>IF(N500="zákl. přenesená",J500,0)</f>
        <v>0</v>
      </c>
      <c r="BH500" s="214">
        <f>IF(N500="sníž. přenesená",J500,0)</f>
        <v>0</v>
      </c>
      <c r="BI500" s="214">
        <f>IF(N500="nulová",J500,0)</f>
        <v>0</v>
      </c>
      <c r="BJ500" s="25" t="s">
        <v>82</v>
      </c>
      <c r="BK500" s="214">
        <f>ROUND(I500*H500,2)</f>
        <v>0</v>
      </c>
      <c r="BL500" s="25" t="s">
        <v>327</v>
      </c>
      <c r="BM500" s="25" t="s">
        <v>9731</v>
      </c>
    </row>
    <row r="501" spans="2:65" s="11" customFormat="1" ht="29.85" customHeight="1">
      <c r="B501" s="186"/>
      <c r="C501" s="187"/>
      <c r="D501" s="200" t="s">
        <v>73</v>
      </c>
      <c r="E501" s="201" t="s">
        <v>12703</v>
      </c>
      <c r="F501" s="201" t="s">
        <v>15101</v>
      </c>
      <c r="G501" s="187"/>
      <c r="H501" s="187"/>
      <c r="I501" s="190"/>
      <c r="J501" s="202">
        <f>BK501</f>
        <v>0</v>
      </c>
      <c r="K501" s="187"/>
      <c r="L501" s="192"/>
      <c r="M501" s="193"/>
      <c r="N501" s="194"/>
      <c r="O501" s="194"/>
      <c r="P501" s="195">
        <f>SUM(P502:P506)</f>
        <v>0</v>
      </c>
      <c r="Q501" s="194"/>
      <c r="R501" s="195">
        <f>SUM(R502:R506)</f>
        <v>0</v>
      </c>
      <c r="S501" s="194"/>
      <c r="T501" s="196">
        <f>SUM(T502:T506)</f>
        <v>0</v>
      </c>
      <c r="AR501" s="197" t="s">
        <v>82</v>
      </c>
      <c r="AT501" s="198" t="s">
        <v>73</v>
      </c>
      <c r="AU501" s="198" t="s">
        <v>82</v>
      </c>
      <c r="AY501" s="197" t="s">
        <v>308</v>
      </c>
      <c r="BK501" s="199">
        <f>SUM(BK502:BK506)</f>
        <v>0</v>
      </c>
    </row>
    <row r="502" spans="2:65" s="1" customFormat="1" ht="22.5" customHeight="1">
      <c r="B502" s="42"/>
      <c r="C502" s="203" t="s">
        <v>2916</v>
      </c>
      <c r="D502" s="203" t="s">
        <v>311</v>
      </c>
      <c r="E502" s="204" t="s">
        <v>15005</v>
      </c>
      <c r="F502" s="205" t="s">
        <v>15006</v>
      </c>
      <c r="G502" s="206" t="s">
        <v>578</v>
      </c>
      <c r="H502" s="207">
        <v>1</v>
      </c>
      <c r="I502" s="208"/>
      <c r="J502" s="209">
        <f>ROUND(I502*H502,2)</f>
        <v>0</v>
      </c>
      <c r="K502" s="205" t="s">
        <v>21</v>
      </c>
      <c r="L502" s="62"/>
      <c r="M502" s="210" t="s">
        <v>21</v>
      </c>
      <c r="N502" s="211" t="s">
        <v>45</v>
      </c>
      <c r="O502" s="43"/>
      <c r="P502" s="212">
        <f>O502*H502</f>
        <v>0</v>
      </c>
      <c r="Q502" s="212">
        <v>0</v>
      </c>
      <c r="R502" s="212">
        <f>Q502*H502</f>
        <v>0</v>
      </c>
      <c r="S502" s="212">
        <v>0</v>
      </c>
      <c r="T502" s="213">
        <f>S502*H502</f>
        <v>0</v>
      </c>
      <c r="AR502" s="25" t="s">
        <v>327</v>
      </c>
      <c r="AT502" s="25" t="s">
        <v>311</v>
      </c>
      <c r="AU502" s="25" t="s">
        <v>84</v>
      </c>
      <c r="AY502" s="25" t="s">
        <v>308</v>
      </c>
      <c r="BE502" s="214">
        <f>IF(N502="základní",J502,0)</f>
        <v>0</v>
      </c>
      <c r="BF502" s="214">
        <f>IF(N502="snížená",J502,0)</f>
        <v>0</v>
      </c>
      <c r="BG502" s="214">
        <f>IF(N502="zákl. přenesená",J502,0)</f>
        <v>0</v>
      </c>
      <c r="BH502" s="214">
        <f>IF(N502="sníž. přenesená",J502,0)</f>
        <v>0</v>
      </c>
      <c r="BI502" s="214">
        <f>IF(N502="nulová",J502,0)</f>
        <v>0</v>
      </c>
      <c r="BJ502" s="25" t="s">
        <v>82</v>
      </c>
      <c r="BK502" s="214">
        <f>ROUND(I502*H502,2)</f>
        <v>0</v>
      </c>
      <c r="BL502" s="25" t="s">
        <v>327</v>
      </c>
      <c r="BM502" s="25" t="s">
        <v>9733</v>
      </c>
    </row>
    <row r="503" spans="2:65" s="1" customFormat="1" ht="22.5" customHeight="1">
      <c r="B503" s="42"/>
      <c r="C503" s="203" t="s">
        <v>2921</v>
      </c>
      <c r="D503" s="203" t="s">
        <v>311</v>
      </c>
      <c r="E503" s="204" t="s">
        <v>15007</v>
      </c>
      <c r="F503" s="205" t="s">
        <v>15008</v>
      </c>
      <c r="G503" s="206" t="s">
        <v>578</v>
      </c>
      <c r="H503" s="207">
        <v>1</v>
      </c>
      <c r="I503" s="208"/>
      <c r="J503" s="209">
        <f>ROUND(I503*H503,2)</f>
        <v>0</v>
      </c>
      <c r="K503" s="205" t="s">
        <v>21</v>
      </c>
      <c r="L503" s="62"/>
      <c r="M503" s="210" t="s">
        <v>21</v>
      </c>
      <c r="N503" s="211" t="s">
        <v>45</v>
      </c>
      <c r="O503" s="43"/>
      <c r="P503" s="212">
        <f>O503*H503</f>
        <v>0</v>
      </c>
      <c r="Q503" s="212">
        <v>0</v>
      </c>
      <c r="R503" s="212">
        <f>Q503*H503</f>
        <v>0</v>
      </c>
      <c r="S503" s="212">
        <v>0</v>
      </c>
      <c r="T503" s="213">
        <f>S503*H503</f>
        <v>0</v>
      </c>
      <c r="AR503" s="25" t="s">
        <v>327</v>
      </c>
      <c r="AT503" s="25" t="s">
        <v>311</v>
      </c>
      <c r="AU503" s="25" t="s">
        <v>84</v>
      </c>
      <c r="AY503" s="25" t="s">
        <v>308</v>
      </c>
      <c r="BE503" s="214">
        <f>IF(N503="základní",J503,0)</f>
        <v>0</v>
      </c>
      <c r="BF503" s="214">
        <f>IF(N503="snížená",J503,0)</f>
        <v>0</v>
      </c>
      <c r="BG503" s="214">
        <f>IF(N503="zákl. přenesená",J503,0)</f>
        <v>0</v>
      </c>
      <c r="BH503" s="214">
        <f>IF(N503="sníž. přenesená",J503,0)</f>
        <v>0</v>
      </c>
      <c r="BI503" s="214">
        <f>IF(N503="nulová",J503,0)</f>
        <v>0</v>
      </c>
      <c r="BJ503" s="25" t="s">
        <v>82</v>
      </c>
      <c r="BK503" s="214">
        <f>ROUND(I503*H503,2)</f>
        <v>0</v>
      </c>
      <c r="BL503" s="25" t="s">
        <v>327</v>
      </c>
      <c r="BM503" s="25" t="s">
        <v>9735</v>
      </c>
    </row>
    <row r="504" spans="2:65" s="1" customFormat="1" ht="31.5" customHeight="1">
      <c r="B504" s="42"/>
      <c r="C504" s="203" t="s">
        <v>2925</v>
      </c>
      <c r="D504" s="203" t="s">
        <v>311</v>
      </c>
      <c r="E504" s="204" t="s">
        <v>14960</v>
      </c>
      <c r="F504" s="205" t="s">
        <v>14961</v>
      </c>
      <c r="G504" s="206" t="s">
        <v>578</v>
      </c>
      <c r="H504" s="207">
        <v>2</v>
      </c>
      <c r="I504" s="208"/>
      <c r="J504" s="209">
        <f>ROUND(I504*H504,2)</f>
        <v>0</v>
      </c>
      <c r="K504" s="205" t="s">
        <v>21</v>
      </c>
      <c r="L504" s="62"/>
      <c r="M504" s="210" t="s">
        <v>21</v>
      </c>
      <c r="N504" s="211" t="s">
        <v>45</v>
      </c>
      <c r="O504" s="43"/>
      <c r="P504" s="212">
        <f>O504*H504</f>
        <v>0</v>
      </c>
      <c r="Q504" s="212">
        <v>0</v>
      </c>
      <c r="R504" s="212">
        <f>Q504*H504</f>
        <v>0</v>
      </c>
      <c r="S504" s="212">
        <v>0</v>
      </c>
      <c r="T504" s="213">
        <f>S504*H504</f>
        <v>0</v>
      </c>
      <c r="AR504" s="25" t="s">
        <v>327</v>
      </c>
      <c r="AT504" s="25" t="s">
        <v>311</v>
      </c>
      <c r="AU504" s="25" t="s">
        <v>84</v>
      </c>
      <c r="AY504" s="25" t="s">
        <v>308</v>
      </c>
      <c r="BE504" s="214">
        <f>IF(N504="základní",J504,0)</f>
        <v>0</v>
      </c>
      <c r="BF504" s="214">
        <f>IF(N504="snížená",J504,0)</f>
        <v>0</v>
      </c>
      <c r="BG504" s="214">
        <f>IF(N504="zákl. přenesená",J504,0)</f>
        <v>0</v>
      </c>
      <c r="BH504" s="214">
        <f>IF(N504="sníž. přenesená",J504,0)</f>
        <v>0</v>
      </c>
      <c r="BI504" s="214">
        <f>IF(N504="nulová",J504,0)</f>
        <v>0</v>
      </c>
      <c r="BJ504" s="25" t="s">
        <v>82</v>
      </c>
      <c r="BK504" s="214">
        <f>ROUND(I504*H504,2)</f>
        <v>0</v>
      </c>
      <c r="BL504" s="25" t="s">
        <v>327</v>
      </c>
      <c r="BM504" s="25" t="s">
        <v>9740</v>
      </c>
    </row>
    <row r="505" spans="2:65" s="1" customFormat="1" ht="31.5" customHeight="1">
      <c r="B505" s="42"/>
      <c r="C505" s="203" t="s">
        <v>2930</v>
      </c>
      <c r="D505" s="203" t="s">
        <v>311</v>
      </c>
      <c r="E505" s="204" t="s">
        <v>14954</v>
      </c>
      <c r="F505" s="205" t="s">
        <v>14955</v>
      </c>
      <c r="G505" s="206" t="s">
        <v>578</v>
      </c>
      <c r="H505" s="207">
        <v>2</v>
      </c>
      <c r="I505" s="208"/>
      <c r="J505" s="209">
        <f>ROUND(I505*H505,2)</f>
        <v>0</v>
      </c>
      <c r="K505" s="205" t="s">
        <v>21</v>
      </c>
      <c r="L505" s="62"/>
      <c r="M505" s="210" t="s">
        <v>21</v>
      </c>
      <c r="N505" s="211" t="s">
        <v>45</v>
      </c>
      <c r="O505" s="43"/>
      <c r="P505" s="212">
        <f>O505*H505</f>
        <v>0</v>
      </c>
      <c r="Q505" s="212">
        <v>0</v>
      </c>
      <c r="R505" s="212">
        <f>Q505*H505</f>
        <v>0</v>
      </c>
      <c r="S505" s="212">
        <v>0</v>
      </c>
      <c r="T505" s="213">
        <f>S505*H505</f>
        <v>0</v>
      </c>
      <c r="AR505" s="25" t="s">
        <v>327</v>
      </c>
      <c r="AT505" s="25" t="s">
        <v>311</v>
      </c>
      <c r="AU505" s="25" t="s">
        <v>84</v>
      </c>
      <c r="AY505" s="25" t="s">
        <v>308</v>
      </c>
      <c r="BE505" s="214">
        <f>IF(N505="základní",J505,0)</f>
        <v>0</v>
      </c>
      <c r="BF505" s="214">
        <f>IF(N505="snížená",J505,0)</f>
        <v>0</v>
      </c>
      <c r="BG505" s="214">
        <f>IF(N505="zákl. přenesená",J505,0)</f>
        <v>0</v>
      </c>
      <c r="BH505" s="214">
        <f>IF(N505="sníž. přenesená",J505,0)</f>
        <v>0</v>
      </c>
      <c r="BI505" s="214">
        <f>IF(N505="nulová",J505,0)</f>
        <v>0</v>
      </c>
      <c r="BJ505" s="25" t="s">
        <v>82</v>
      </c>
      <c r="BK505" s="214">
        <f>ROUND(I505*H505,2)</f>
        <v>0</v>
      </c>
      <c r="BL505" s="25" t="s">
        <v>327</v>
      </c>
      <c r="BM505" s="25" t="s">
        <v>9743</v>
      </c>
    </row>
    <row r="506" spans="2:65" s="1" customFormat="1" ht="31.5" customHeight="1">
      <c r="B506" s="42"/>
      <c r="C506" s="203" t="s">
        <v>2934</v>
      </c>
      <c r="D506" s="203" t="s">
        <v>311</v>
      </c>
      <c r="E506" s="204" t="s">
        <v>14998</v>
      </c>
      <c r="F506" s="205" t="s">
        <v>14999</v>
      </c>
      <c r="G506" s="206" t="s">
        <v>578</v>
      </c>
      <c r="H506" s="207">
        <v>2</v>
      </c>
      <c r="I506" s="208"/>
      <c r="J506" s="209">
        <f>ROUND(I506*H506,2)</f>
        <v>0</v>
      </c>
      <c r="K506" s="205" t="s">
        <v>21</v>
      </c>
      <c r="L506" s="62"/>
      <c r="M506" s="210" t="s">
        <v>21</v>
      </c>
      <c r="N506" s="211" t="s">
        <v>45</v>
      </c>
      <c r="O506" s="43"/>
      <c r="P506" s="212">
        <f>O506*H506</f>
        <v>0</v>
      </c>
      <c r="Q506" s="212">
        <v>0</v>
      </c>
      <c r="R506" s="212">
        <f>Q506*H506</f>
        <v>0</v>
      </c>
      <c r="S506" s="212">
        <v>0</v>
      </c>
      <c r="T506" s="213">
        <f>S506*H506</f>
        <v>0</v>
      </c>
      <c r="AR506" s="25" t="s">
        <v>327</v>
      </c>
      <c r="AT506" s="25" t="s">
        <v>311</v>
      </c>
      <c r="AU506" s="25" t="s">
        <v>84</v>
      </c>
      <c r="AY506" s="25" t="s">
        <v>308</v>
      </c>
      <c r="BE506" s="214">
        <f>IF(N506="základní",J506,0)</f>
        <v>0</v>
      </c>
      <c r="BF506" s="214">
        <f>IF(N506="snížená",J506,0)</f>
        <v>0</v>
      </c>
      <c r="BG506" s="214">
        <f>IF(N506="zákl. přenesená",J506,0)</f>
        <v>0</v>
      </c>
      <c r="BH506" s="214">
        <f>IF(N506="sníž. přenesená",J506,0)</f>
        <v>0</v>
      </c>
      <c r="BI506" s="214">
        <f>IF(N506="nulová",J506,0)</f>
        <v>0</v>
      </c>
      <c r="BJ506" s="25" t="s">
        <v>82</v>
      </c>
      <c r="BK506" s="214">
        <f>ROUND(I506*H506,2)</f>
        <v>0</v>
      </c>
      <c r="BL506" s="25" t="s">
        <v>327</v>
      </c>
      <c r="BM506" s="25" t="s">
        <v>9746</v>
      </c>
    </row>
    <row r="507" spans="2:65" s="11" customFormat="1" ht="29.85" customHeight="1">
      <c r="B507" s="186"/>
      <c r="C507" s="187"/>
      <c r="D507" s="200" t="s">
        <v>73</v>
      </c>
      <c r="E507" s="201" t="s">
        <v>12722</v>
      </c>
      <c r="F507" s="201" t="s">
        <v>15102</v>
      </c>
      <c r="G507" s="187"/>
      <c r="H507" s="187"/>
      <c r="I507" s="190"/>
      <c r="J507" s="202">
        <f>BK507</f>
        <v>0</v>
      </c>
      <c r="K507" s="187"/>
      <c r="L507" s="192"/>
      <c r="M507" s="193"/>
      <c r="N507" s="194"/>
      <c r="O507" s="194"/>
      <c r="P507" s="195">
        <f>SUM(P508:P511)</f>
        <v>0</v>
      </c>
      <c r="Q507" s="194"/>
      <c r="R507" s="195">
        <f>SUM(R508:R511)</f>
        <v>0</v>
      </c>
      <c r="S507" s="194"/>
      <c r="T507" s="196">
        <f>SUM(T508:T511)</f>
        <v>0</v>
      </c>
      <c r="AR507" s="197" t="s">
        <v>82</v>
      </c>
      <c r="AT507" s="198" t="s">
        <v>73</v>
      </c>
      <c r="AU507" s="198" t="s">
        <v>82</v>
      </c>
      <c r="AY507" s="197" t="s">
        <v>308</v>
      </c>
      <c r="BK507" s="199">
        <f>SUM(BK508:BK511)</f>
        <v>0</v>
      </c>
    </row>
    <row r="508" spans="2:65" s="1" customFormat="1" ht="22.5" customHeight="1">
      <c r="B508" s="42"/>
      <c r="C508" s="203" t="s">
        <v>2939</v>
      </c>
      <c r="D508" s="203" t="s">
        <v>311</v>
      </c>
      <c r="E508" s="204" t="s">
        <v>15005</v>
      </c>
      <c r="F508" s="205" t="s">
        <v>15006</v>
      </c>
      <c r="G508" s="206" t="s">
        <v>578</v>
      </c>
      <c r="H508" s="207">
        <v>1</v>
      </c>
      <c r="I508" s="208"/>
      <c r="J508" s="209">
        <f>ROUND(I508*H508,2)</f>
        <v>0</v>
      </c>
      <c r="K508" s="205" t="s">
        <v>21</v>
      </c>
      <c r="L508" s="62"/>
      <c r="M508" s="210" t="s">
        <v>21</v>
      </c>
      <c r="N508" s="211" t="s">
        <v>45</v>
      </c>
      <c r="O508" s="43"/>
      <c r="P508" s="212">
        <f>O508*H508</f>
        <v>0</v>
      </c>
      <c r="Q508" s="212">
        <v>0</v>
      </c>
      <c r="R508" s="212">
        <f>Q508*H508</f>
        <v>0</v>
      </c>
      <c r="S508" s="212">
        <v>0</v>
      </c>
      <c r="T508" s="213">
        <f>S508*H508</f>
        <v>0</v>
      </c>
      <c r="AR508" s="25" t="s">
        <v>327</v>
      </c>
      <c r="AT508" s="25" t="s">
        <v>311</v>
      </c>
      <c r="AU508" s="25" t="s">
        <v>84</v>
      </c>
      <c r="AY508" s="25" t="s">
        <v>308</v>
      </c>
      <c r="BE508" s="214">
        <f>IF(N508="základní",J508,0)</f>
        <v>0</v>
      </c>
      <c r="BF508" s="214">
        <f>IF(N508="snížená",J508,0)</f>
        <v>0</v>
      </c>
      <c r="BG508" s="214">
        <f>IF(N508="zákl. přenesená",J508,0)</f>
        <v>0</v>
      </c>
      <c r="BH508" s="214">
        <f>IF(N508="sníž. přenesená",J508,0)</f>
        <v>0</v>
      </c>
      <c r="BI508" s="214">
        <f>IF(N508="nulová",J508,0)</f>
        <v>0</v>
      </c>
      <c r="BJ508" s="25" t="s">
        <v>82</v>
      </c>
      <c r="BK508" s="214">
        <f>ROUND(I508*H508,2)</f>
        <v>0</v>
      </c>
      <c r="BL508" s="25" t="s">
        <v>327</v>
      </c>
      <c r="BM508" s="25" t="s">
        <v>9749</v>
      </c>
    </row>
    <row r="509" spans="2:65" s="1" customFormat="1" ht="31.5" customHeight="1">
      <c r="B509" s="42"/>
      <c r="C509" s="203" t="s">
        <v>2944</v>
      </c>
      <c r="D509" s="203" t="s">
        <v>311</v>
      </c>
      <c r="E509" s="204" t="s">
        <v>14960</v>
      </c>
      <c r="F509" s="205" t="s">
        <v>14961</v>
      </c>
      <c r="G509" s="206" t="s">
        <v>578</v>
      </c>
      <c r="H509" s="207">
        <v>2</v>
      </c>
      <c r="I509" s="208"/>
      <c r="J509" s="209">
        <f>ROUND(I509*H509,2)</f>
        <v>0</v>
      </c>
      <c r="K509" s="205" t="s">
        <v>21</v>
      </c>
      <c r="L509" s="62"/>
      <c r="M509" s="210" t="s">
        <v>21</v>
      </c>
      <c r="N509" s="211" t="s">
        <v>45</v>
      </c>
      <c r="O509" s="43"/>
      <c r="P509" s="212">
        <f>O509*H509</f>
        <v>0</v>
      </c>
      <c r="Q509" s="212">
        <v>0</v>
      </c>
      <c r="R509" s="212">
        <f>Q509*H509</f>
        <v>0</v>
      </c>
      <c r="S509" s="212">
        <v>0</v>
      </c>
      <c r="T509" s="213">
        <f>S509*H509</f>
        <v>0</v>
      </c>
      <c r="AR509" s="25" t="s">
        <v>327</v>
      </c>
      <c r="AT509" s="25" t="s">
        <v>311</v>
      </c>
      <c r="AU509" s="25" t="s">
        <v>84</v>
      </c>
      <c r="AY509" s="25" t="s">
        <v>308</v>
      </c>
      <c r="BE509" s="214">
        <f>IF(N509="základní",J509,0)</f>
        <v>0</v>
      </c>
      <c r="BF509" s="214">
        <f>IF(N509="snížená",J509,0)</f>
        <v>0</v>
      </c>
      <c r="BG509" s="214">
        <f>IF(N509="zákl. přenesená",J509,0)</f>
        <v>0</v>
      </c>
      <c r="BH509" s="214">
        <f>IF(N509="sníž. přenesená",J509,0)</f>
        <v>0</v>
      </c>
      <c r="BI509" s="214">
        <f>IF(N509="nulová",J509,0)</f>
        <v>0</v>
      </c>
      <c r="BJ509" s="25" t="s">
        <v>82</v>
      </c>
      <c r="BK509" s="214">
        <f>ROUND(I509*H509,2)</f>
        <v>0</v>
      </c>
      <c r="BL509" s="25" t="s">
        <v>327</v>
      </c>
      <c r="BM509" s="25" t="s">
        <v>9752</v>
      </c>
    </row>
    <row r="510" spans="2:65" s="1" customFormat="1" ht="31.5" customHeight="1">
      <c r="B510" s="42"/>
      <c r="C510" s="203" t="s">
        <v>2950</v>
      </c>
      <c r="D510" s="203" t="s">
        <v>311</v>
      </c>
      <c r="E510" s="204" t="s">
        <v>14954</v>
      </c>
      <c r="F510" s="205" t="s">
        <v>14955</v>
      </c>
      <c r="G510" s="206" t="s">
        <v>578</v>
      </c>
      <c r="H510" s="207">
        <v>1</v>
      </c>
      <c r="I510" s="208"/>
      <c r="J510" s="209">
        <f>ROUND(I510*H510,2)</f>
        <v>0</v>
      </c>
      <c r="K510" s="205" t="s">
        <v>21</v>
      </c>
      <c r="L510" s="62"/>
      <c r="M510" s="210" t="s">
        <v>21</v>
      </c>
      <c r="N510" s="211" t="s">
        <v>45</v>
      </c>
      <c r="O510" s="43"/>
      <c r="P510" s="212">
        <f>O510*H510</f>
        <v>0</v>
      </c>
      <c r="Q510" s="212">
        <v>0</v>
      </c>
      <c r="R510" s="212">
        <f>Q510*H510</f>
        <v>0</v>
      </c>
      <c r="S510" s="212">
        <v>0</v>
      </c>
      <c r="T510" s="213">
        <f>S510*H510</f>
        <v>0</v>
      </c>
      <c r="AR510" s="25" t="s">
        <v>327</v>
      </c>
      <c r="AT510" s="25" t="s">
        <v>311</v>
      </c>
      <c r="AU510" s="25" t="s">
        <v>84</v>
      </c>
      <c r="AY510" s="25" t="s">
        <v>308</v>
      </c>
      <c r="BE510" s="214">
        <f>IF(N510="základní",J510,0)</f>
        <v>0</v>
      </c>
      <c r="BF510" s="214">
        <f>IF(N510="snížená",J510,0)</f>
        <v>0</v>
      </c>
      <c r="BG510" s="214">
        <f>IF(N510="zákl. přenesená",J510,0)</f>
        <v>0</v>
      </c>
      <c r="BH510" s="214">
        <f>IF(N510="sníž. přenesená",J510,0)</f>
        <v>0</v>
      </c>
      <c r="BI510" s="214">
        <f>IF(N510="nulová",J510,0)</f>
        <v>0</v>
      </c>
      <c r="BJ510" s="25" t="s">
        <v>82</v>
      </c>
      <c r="BK510" s="214">
        <f>ROUND(I510*H510,2)</f>
        <v>0</v>
      </c>
      <c r="BL510" s="25" t="s">
        <v>327</v>
      </c>
      <c r="BM510" s="25" t="s">
        <v>9755</v>
      </c>
    </row>
    <row r="511" spans="2:65" s="1" customFormat="1" ht="31.5" customHeight="1">
      <c r="B511" s="42"/>
      <c r="C511" s="203" t="s">
        <v>2954</v>
      </c>
      <c r="D511" s="203" t="s">
        <v>311</v>
      </c>
      <c r="E511" s="204" t="s">
        <v>15103</v>
      </c>
      <c r="F511" s="205" t="s">
        <v>15104</v>
      </c>
      <c r="G511" s="206" t="s">
        <v>578</v>
      </c>
      <c r="H511" s="207">
        <v>2</v>
      </c>
      <c r="I511" s="208"/>
      <c r="J511" s="209">
        <f>ROUND(I511*H511,2)</f>
        <v>0</v>
      </c>
      <c r="K511" s="205" t="s">
        <v>21</v>
      </c>
      <c r="L511" s="62"/>
      <c r="M511" s="210" t="s">
        <v>21</v>
      </c>
      <c r="N511" s="211" t="s">
        <v>45</v>
      </c>
      <c r="O511" s="43"/>
      <c r="P511" s="212">
        <f>O511*H511</f>
        <v>0</v>
      </c>
      <c r="Q511" s="212">
        <v>0</v>
      </c>
      <c r="R511" s="212">
        <f>Q511*H511</f>
        <v>0</v>
      </c>
      <c r="S511" s="212">
        <v>0</v>
      </c>
      <c r="T511" s="213">
        <f>S511*H511</f>
        <v>0</v>
      </c>
      <c r="AR511" s="25" t="s">
        <v>327</v>
      </c>
      <c r="AT511" s="25" t="s">
        <v>311</v>
      </c>
      <c r="AU511" s="25" t="s">
        <v>84</v>
      </c>
      <c r="AY511" s="25" t="s">
        <v>308</v>
      </c>
      <c r="BE511" s="214">
        <f>IF(N511="základní",J511,0)</f>
        <v>0</v>
      </c>
      <c r="BF511" s="214">
        <f>IF(N511="snížená",J511,0)</f>
        <v>0</v>
      </c>
      <c r="BG511" s="214">
        <f>IF(N511="zákl. přenesená",J511,0)</f>
        <v>0</v>
      </c>
      <c r="BH511" s="214">
        <f>IF(N511="sníž. přenesená",J511,0)</f>
        <v>0</v>
      </c>
      <c r="BI511" s="214">
        <f>IF(N511="nulová",J511,0)</f>
        <v>0</v>
      </c>
      <c r="BJ511" s="25" t="s">
        <v>82</v>
      </c>
      <c r="BK511" s="214">
        <f>ROUND(I511*H511,2)</f>
        <v>0</v>
      </c>
      <c r="BL511" s="25" t="s">
        <v>327</v>
      </c>
      <c r="BM511" s="25" t="s">
        <v>9758</v>
      </c>
    </row>
    <row r="512" spans="2:65" s="11" customFormat="1" ht="29.85" customHeight="1">
      <c r="B512" s="186"/>
      <c r="C512" s="187"/>
      <c r="D512" s="200" t="s">
        <v>73</v>
      </c>
      <c r="E512" s="201" t="s">
        <v>12731</v>
      </c>
      <c r="F512" s="201" t="s">
        <v>15105</v>
      </c>
      <c r="G512" s="187"/>
      <c r="H512" s="187"/>
      <c r="I512" s="190"/>
      <c r="J512" s="202">
        <f>BK512</f>
        <v>0</v>
      </c>
      <c r="K512" s="187"/>
      <c r="L512" s="192"/>
      <c r="M512" s="193"/>
      <c r="N512" s="194"/>
      <c r="O512" s="194"/>
      <c r="P512" s="195">
        <f>SUM(P513:P514)</f>
        <v>0</v>
      </c>
      <c r="Q512" s="194"/>
      <c r="R512" s="195">
        <f>SUM(R513:R514)</f>
        <v>0</v>
      </c>
      <c r="S512" s="194"/>
      <c r="T512" s="196">
        <f>SUM(T513:T514)</f>
        <v>0</v>
      </c>
      <c r="AR512" s="197" t="s">
        <v>82</v>
      </c>
      <c r="AT512" s="198" t="s">
        <v>73</v>
      </c>
      <c r="AU512" s="198" t="s">
        <v>82</v>
      </c>
      <c r="AY512" s="197" t="s">
        <v>308</v>
      </c>
      <c r="BK512" s="199">
        <f>SUM(BK513:BK514)</f>
        <v>0</v>
      </c>
    </row>
    <row r="513" spans="2:65" s="1" customFormat="1" ht="31.5" customHeight="1">
      <c r="B513" s="42"/>
      <c r="C513" s="203" t="s">
        <v>2960</v>
      </c>
      <c r="D513" s="203" t="s">
        <v>311</v>
      </c>
      <c r="E513" s="204" t="s">
        <v>14943</v>
      </c>
      <c r="F513" s="205" t="s">
        <v>14944</v>
      </c>
      <c r="G513" s="206" t="s">
        <v>578</v>
      </c>
      <c r="H513" s="207">
        <v>1</v>
      </c>
      <c r="I513" s="208"/>
      <c r="J513" s="209">
        <f>ROUND(I513*H513,2)</f>
        <v>0</v>
      </c>
      <c r="K513" s="205" t="s">
        <v>21</v>
      </c>
      <c r="L513" s="62"/>
      <c r="M513" s="210" t="s">
        <v>21</v>
      </c>
      <c r="N513" s="211" t="s">
        <v>45</v>
      </c>
      <c r="O513" s="43"/>
      <c r="P513" s="212">
        <f>O513*H513</f>
        <v>0</v>
      </c>
      <c r="Q513" s="212">
        <v>0</v>
      </c>
      <c r="R513" s="212">
        <f>Q513*H513</f>
        <v>0</v>
      </c>
      <c r="S513" s="212">
        <v>0</v>
      </c>
      <c r="T513" s="213">
        <f>S513*H513</f>
        <v>0</v>
      </c>
      <c r="AR513" s="25" t="s">
        <v>327</v>
      </c>
      <c r="AT513" s="25" t="s">
        <v>311</v>
      </c>
      <c r="AU513" s="25" t="s">
        <v>84</v>
      </c>
      <c r="AY513" s="25" t="s">
        <v>308</v>
      </c>
      <c r="BE513" s="214">
        <f>IF(N513="základní",J513,0)</f>
        <v>0</v>
      </c>
      <c r="BF513" s="214">
        <f>IF(N513="snížená",J513,0)</f>
        <v>0</v>
      </c>
      <c r="BG513" s="214">
        <f>IF(N513="zákl. přenesená",J513,0)</f>
        <v>0</v>
      </c>
      <c r="BH513" s="214">
        <f>IF(N513="sníž. přenesená",J513,0)</f>
        <v>0</v>
      </c>
      <c r="BI513" s="214">
        <f>IF(N513="nulová",J513,0)</f>
        <v>0</v>
      </c>
      <c r="BJ513" s="25" t="s">
        <v>82</v>
      </c>
      <c r="BK513" s="214">
        <f>ROUND(I513*H513,2)</f>
        <v>0</v>
      </c>
      <c r="BL513" s="25" t="s">
        <v>327</v>
      </c>
      <c r="BM513" s="25" t="s">
        <v>9761</v>
      </c>
    </row>
    <row r="514" spans="2:65" s="1" customFormat="1" ht="22.5" customHeight="1">
      <c r="B514" s="42"/>
      <c r="C514" s="203" t="s">
        <v>2966</v>
      </c>
      <c r="D514" s="203" t="s">
        <v>311</v>
      </c>
      <c r="E514" s="204" t="s">
        <v>15097</v>
      </c>
      <c r="F514" s="205" t="s">
        <v>15098</v>
      </c>
      <c r="G514" s="206" t="s">
        <v>578</v>
      </c>
      <c r="H514" s="207">
        <v>2</v>
      </c>
      <c r="I514" s="208"/>
      <c r="J514" s="209">
        <f>ROUND(I514*H514,2)</f>
        <v>0</v>
      </c>
      <c r="K514" s="205" t="s">
        <v>21</v>
      </c>
      <c r="L514" s="62"/>
      <c r="M514" s="210" t="s">
        <v>21</v>
      </c>
      <c r="N514" s="211" t="s">
        <v>45</v>
      </c>
      <c r="O514" s="43"/>
      <c r="P514" s="212">
        <f>O514*H514</f>
        <v>0</v>
      </c>
      <c r="Q514" s="212">
        <v>0</v>
      </c>
      <c r="R514" s="212">
        <f>Q514*H514</f>
        <v>0</v>
      </c>
      <c r="S514" s="212">
        <v>0</v>
      </c>
      <c r="T514" s="213">
        <f>S514*H514</f>
        <v>0</v>
      </c>
      <c r="AR514" s="25" t="s">
        <v>327</v>
      </c>
      <c r="AT514" s="25" t="s">
        <v>311</v>
      </c>
      <c r="AU514" s="25" t="s">
        <v>84</v>
      </c>
      <c r="AY514" s="25" t="s">
        <v>308</v>
      </c>
      <c r="BE514" s="214">
        <f>IF(N514="základní",J514,0)</f>
        <v>0</v>
      </c>
      <c r="BF514" s="214">
        <f>IF(N514="snížená",J514,0)</f>
        <v>0</v>
      </c>
      <c r="BG514" s="214">
        <f>IF(N514="zákl. přenesená",J514,0)</f>
        <v>0</v>
      </c>
      <c r="BH514" s="214">
        <f>IF(N514="sníž. přenesená",J514,0)</f>
        <v>0</v>
      </c>
      <c r="BI514" s="214">
        <f>IF(N514="nulová",J514,0)</f>
        <v>0</v>
      </c>
      <c r="BJ514" s="25" t="s">
        <v>82</v>
      </c>
      <c r="BK514" s="214">
        <f>ROUND(I514*H514,2)</f>
        <v>0</v>
      </c>
      <c r="BL514" s="25" t="s">
        <v>327</v>
      </c>
      <c r="BM514" s="25" t="s">
        <v>9765</v>
      </c>
    </row>
    <row r="515" spans="2:65" s="11" customFormat="1" ht="29.85" customHeight="1">
      <c r="B515" s="186"/>
      <c r="C515" s="187"/>
      <c r="D515" s="200" t="s">
        <v>73</v>
      </c>
      <c r="E515" s="201" t="s">
        <v>12738</v>
      </c>
      <c r="F515" s="201" t="s">
        <v>15106</v>
      </c>
      <c r="G515" s="187"/>
      <c r="H515" s="187"/>
      <c r="I515" s="190"/>
      <c r="J515" s="202">
        <f>BK515</f>
        <v>0</v>
      </c>
      <c r="K515" s="187"/>
      <c r="L515" s="192"/>
      <c r="M515" s="193"/>
      <c r="N515" s="194"/>
      <c r="O515" s="194"/>
      <c r="P515" s="195">
        <f>P516</f>
        <v>0</v>
      </c>
      <c r="Q515" s="194"/>
      <c r="R515" s="195">
        <f>R516</f>
        <v>0</v>
      </c>
      <c r="S515" s="194"/>
      <c r="T515" s="196">
        <f>T516</f>
        <v>0</v>
      </c>
      <c r="AR515" s="197" t="s">
        <v>82</v>
      </c>
      <c r="AT515" s="198" t="s">
        <v>73</v>
      </c>
      <c r="AU515" s="198" t="s">
        <v>82</v>
      </c>
      <c r="AY515" s="197" t="s">
        <v>308</v>
      </c>
      <c r="BK515" s="199">
        <f>BK516</f>
        <v>0</v>
      </c>
    </row>
    <row r="516" spans="2:65" s="1" customFormat="1" ht="22.5" customHeight="1">
      <c r="B516" s="42"/>
      <c r="C516" s="203" t="s">
        <v>2970</v>
      </c>
      <c r="D516" s="203" t="s">
        <v>311</v>
      </c>
      <c r="E516" s="204" t="s">
        <v>15107</v>
      </c>
      <c r="F516" s="205" t="s">
        <v>15108</v>
      </c>
      <c r="G516" s="206" t="s">
        <v>578</v>
      </c>
      <c r="H516" s="207">
        <v>2</v>
      </c>
      <c r="I516" s="208"/>
      <c r="J516" s="209">
        <f>ROUND(I516*H516,2)</f>
        <v>0</v>
      </c>
      <c r="K516" s="205" t="s">
        <v>21</v>
      </c>
      <c r="L516" s="62"/>
      <c r="M516" s="210" t="s">
        <v>21</v>
      </c>
      <c r="N516" s="211" t="s">
        <v>45</v>
      </c>
      <c r="O516" s="43"/>
      <c r="P516" s="212">
        <f>O516*H516</f>
        <v>0</v>
      </c>
      <c r="Q516" s="212">
        <v>0</v>
      </c>
      <c r="R516" s="212">
        <f>Q516*H516</f>
        <v>0</v>
      </c>
      <c r="S516" s="212">
        <v>0</v>
      </c>
      <c r="T516" s="213">
        <f>S516*H516</f>
        <v>0</v>
      </c>
      <c r="AR516" s="25" t="s">
        <v>327</v>
      </c>
      <c r="AT516" s="25" t="s">
        <v>311</v>
      </c>
      <c r="AU516" s="25" t="s">
        <v>84</v>
      </c>
      <c r="AY516" s="25" t="s">
        <v>308</v>
      </c>
      <c r="BE516" s="214">
        <f>IF(N516="základní",J516,0)</f>
        <v>0</v>
      </c>
      <c r="BF516" s="214">
        <f>IF(N516="snížená",J516,0)</f>
        <v>0</v>
      </c>
      <c r="BG516" s="214">
        <f>IF(N516="zákl. přenesená",J516,0)</f>
        <v>0</v>
      </c>
      <c r="BH516" s="214">
        <f>IF(N516="sníž. přenesená",J516,0)</f>
        <v>0</v>
      </c>
      <c r="BI516" s="214">
        <f>IF(N516="nulová",J516,0)</f>
        <v>0</v>
      </c>
      <c r="BJ516" s="25" t="s">
        <v>82</v>
      </c>
      <c r="BK516" s="214">
        <f>ROUND(I516*H516,2)</f>
        <v>0</v>
      </c>
      <c r="BL516" s="25" t="s">
        <v>327</v>
      </c>
      <c r="BM516" s="25" t="s">
        <v>9767</v>
      </c>
    </row>
    <row r="517" spans="2:65" s="11" customFormat="1" ht="29.85" customHeight="1">
      <c r="B517" s="186"/>
      <c r="C517" s="187"/>
      <c r="D517" s="200" t="s">
        <v>73</v>
      </c>
      <c r="E517" s="201" t="s">
        <v>12748</v>
      </c>
      <c r="F517" s="201" t="s">
        <v>15109</v>
      </c>
      <c r="G517" s="187"/>
      <c r="H517" s="187"/>
      <c r="I517" s="190"/>
      <c r="J517" s="202">
        <f>BK517</f>
        <v>0</v>
      </c>
      <c r="K517" s="187"/>
      <c r="L517" s="192"/>
      <c r="M517" s="193"/>
      <c r="N517" s="194"/>
      <c r="O517" s="194"/>
      <c r="P517" s="195">
        <f>P518</f>
        <v>0</v>
      </c>
      <c r="Q517" s="194"/>
      <c r="R517" s="195">
        <f>R518</f>
        <v>0</v>
      </c>
      <c r="S517" s="194"/>
      <c r="T517" s="196">
        <f>T518</f>
        <v>0</v>
      </c>
      <c r="AR517" s="197" t="s">
        <v>82</v>
      </c>
      <c r="AT517" s="198" t="s">
        <v>73</v>
      </c>
      <c r="AU517" s="198" t="s">
        <v>82</v>
      </c>
      <c r="AY517" s="197" t="s">
        <v>308</v>
      </c>
      <c r="BK517" s="199">
        <f>BK518</f>
        <v>0</v>
      </c>
    </row>
    <row r="518" spans="2:65" s="1" customFormat="1" ht="22.5" customHeight="1">
      <c r="B518" s="42"/>
      <c r="C518" s="203" t="s">
        <v>2976</v>
      </c>
      <c r="D518" s="203" t="s">
        <v>311</v>
      </c>
      <c r="E518" s="204" t="s">
        <v>15107</v>
      </c>
      <c r="F518" s="205" t="s">
        <v>15108</v>
      </c>
      <c r="G518" s="206" t="s">
        <v>578</v>
      </c>
      <c r="H518" s="207">
        <v>5</v>
      </c>
      <c r="I518" s="208"/>
      <c r="J518" s="209">
        <f>ROUND(I518*H518,2)</f>
        <v>0</v>
      </c>
      <c r="K518" s="205" t="s">
        <v>21</v>
      </c>
      <c r="L518" s="62"/>
      <c r="M518" s="210" t="s">
        <v>21</v>
      </c>
      <c r="N518" s="211" t="s">
        <v>45</v>
      </c>
      <c r="O518" s="43"/>
      <c r="P518" s="212">
        <f>O518*H518</f>
        <v>0</v>
      </c>
      <c r="Q518" s="212">
        <v>0</v>
      </c>
      <c r="R518" s="212">
        <f>Q518*H518</f>
        <v>0</v>
      </c>
      <c r="S518" s="212">
        <v>0</v>
      </c>
      <c r="T518" s="213">
        <f>S518*H518</f>
        <v>0</v>
      </c>
      <c r="AR518" s="25" t="s">
        <v>327</v>
      </c>
      <c r="AT518" s="25" t="s">
        <v>311</v>
      </c>
      <c r="AU518" s="25" t="s">
        <v>84</v>
      </c>
      <c r="AY518" s="25" t="s">
        <v>308</v>
      </c>
      <c r="BE518" s="214">
        <f>IF(N518="základní",J518,0)</f>
        <v>0</v>
      </c>
      <c r="BF518" s="214">
        <f>IF(N518="snížená",J518,0)</f>
        <v>0</v>
      </c>
      <c r="BG518" s="214">
        <f>IF(N518="zákl. přenesená",J518,0)</f>
        <v>0</v>
      </c>
      <c r="BH518" s="214">
        <f>IF(N518="sníž. přenesená",J518,0)</f>
        <v>0</v>
      </c>
      <c r="BI518" s="214">
        <f>IF(N518="nulová",J518,0)</f>
        <v>0</v>
      </c>
      <c r="BJ518" s="25" t="s">
        <v>82</v>
      </c>
      <c r="BK518" s="214">
        <f>ROUND(I518*H518,2)</f>
        <v>0</v>
      </c>
      <c r="BL518" s="25" t="s">
        <v>327</v>
      </c>
      <c r="BM518" s="25" t="s">
        <v>9769</v>
      </c>
    </row>
    <row r="519" spans="2:65" s="11" customFormat="1" ht="29.85" customHeight="1">
      <c r="B519" s="186"/>
      <c r="C519" s="187"/>
      <c r="D519" s="200" t="s">
        <v>73</v>
      </c>
      <c r="E519" s="201" t="s">
        <v>12755</v>
      </c>
      <c r="F519" s="201" t="s">
        <v>15110</v>
      </c>
      <c r="G519" s="187"/>
      <c r="H519" s="187"/>
      <c r="I519" s="190"/>
      <c r="J519" s="202">
        <f>BK519</f>
        <v>0</v>
      </c>
      <c r="K519" s="187"/>
      <c r="L519" s="192"/>
      <c r="M519" s="193"/>
      <c r="N519" s="194"/>
      <c r="O519" s="194"/>
      <c r="P519" s="195">
        <f>P520</f>
        <v>0</v>
      </c>
      <c r="Q519" s="194"/>
      <c r="R519" s="195">
        <f>R520</f>
        <v>0</v>
      </c>
      <c r="S519" s="194"/>
      <c r="T519" s="196">
        <f>T520</f>
        <v>0</v>
      </c>
      <c r="AR519" s="197" t="s">
        <v>82</v>
      </c>
      <c r="AT519" s="198" t="s">
        <v>73</v>
      </c>
      <c r="AU519" s="198" t="s">
        <v>82</v>
      </c>
      <c r="AY519" s="197" t="s">
        <v>308</v>
      </c>
      <c r="BK519" s="199">
        <f>BK520</f>
        <v>0</v>
      </c>
    </row>
    <row r="520" spans="2:65" s="1" customFormat="1" ht="31.5" customHeight="1">
      <c r="B520" s="42"/>
      <c r="C520" s="203" t="s">
        <v>2980</v>
      </c>
      <c r="D520" s="203" t="s">
        <v>311</v>
      </c>
      <c r="E520" s="204" t="s">
        <v>15111</v>
      </c>
      <c r="F520" s="205" t="s">
        <v>15112</v>
      </c>
      <c r="G520" s="206" t="s">
        <v>578</v>
      </c>
      <c r="H520" s="207">
        <v>1</v>
      </c>
      <c r="I520" s="208"/>
      <c r="J520" s="209">
        <f>ROUND(I520*H520,2)</f>
        <v>0</v>
      </c>
      <c r="K520" s="205" t="s">
        <v>21</v>
      </c>
      <c r="L520" s="62"/>
      <c r="M520" s="210" t="s">
        <v>21</v>
      </c>
      <c r="N520" s="211" t="s">
        <v>45</v>
      </c>
      <c r="O520" s="43"/>
      <c r="P520" s="212">
        <f>O520*H520</f>
        <v>0</v>
      </c>
      <c r="Q520" s="212">
        <v>0</v>
      </c>
      <c r="R520" s="212">
        <f>Q520*H520</f>
        <v>0</v>
      </c>
      <c r="S520" s="212">
        <v>0</v>
      </c>
      <c r="T520" s="213">
        <f>S520*H520</f>
        <v>0</v>
      </c>
      <c r="AR520" s="25" t="s">
        <v>327</v>
      </c>
      <c r="AT520" s="25" t="s">
        <v>311</v>
      </c>
      <c r="AU520" s="25" t="s">
        <v>84</v>
      </c>
      <c r="AY520" s="25" t="s">
        <v>308</v>
      </c>
      <c r="BE520" s="214">
        <f>IF(N520="základní",J520,0)</f>
        <v>0</v>
      </c>
      <c r="BF520" s="214">
        <f>IF(N520="snížená",J520,0)</f>
        <v>0</v>
      </c>
      <c r="BG520" s="214">
        <f>IF(N520="zákl. přenesená",J520,0)</f>
        <v>0</v>
      </c>
      <c r="BH520" s="214">
        <f>IF(N520="sníž. přenesená",J520,0)</f>
        <v>0</v>
      </c>
      <c r="BI520" s="214">
        <f>IF(N520="nulová",J520,0)</f>
        <v>0</v>
      </c>
      <c r="BJ520" s="25" t="s">
        <v>82</v>
      </c>
      <c r="BK520" s="214">
        <f>ROUND(I520*H520,2)</f>
        <v>0</v>
      </c>
      <c r="BL520" s="25" t="s">
        <v>327</v>
      </c>
      <c r="BM520" s="25" t="s">
        <v>9771</v>
      </c>
    </row>
    <row r="521" spans="2:65" s="11" customFormat="1" ht="29.85" customHeight="1">
      <c r="B521" s="186"/>
      <c r="C521" s="187"/>
      <c r="D521" s="200" t="s">
        <v>73</v>
      </c>
      <c r="E521" s="201" t="s">
        <v>12786</v>
      </c>
      <c r="F521" s="201" t="s">
        <v>15113</v>
      </c>
      <c r="G521" s="187"/>
      <c r="H521" s="187"/>
      <c r="I521" s="190"/>
      <c r="J521" s="202">
        <f>BK521</f>
        <v>0</v>
      </c>
      <c r="K521" s="187"/>
      <c r="L521" s="192"/>
      <c r="M521" s="193"/>
      <c r="N521" s="194"/>
      <c r="O521" s="194"/>
      <c r="P521" s="195">
        <f>P522</f>
        <v>0</v>
      </c>
      <c r="Q521" s="194"/>
      <c r="R521" s="195">
        <f>R522</f>
        <v>0</v>
      </c>
      <c r="S521" s="194"/>
      <c r="T521" s="196">
        <f>T522</f>
        <v>0</v>
      </c>
      <c r="AR521" s="197" t="s">
        <v>82</v>
      </c>
      <c r="AT521" s="198" t="s">
        <v>73</v>
      </c>
      <c r="AU521" s="198" t="s">
        <v>82</v>
      </c>
      <c r="AY521" s="197" t="s">
        <v>308</v>
      </c>
      <c r="BK521" s="199">
        <f>BK522</f>
        <v>0</v>
      </c>
    </row>
    <row r="522" spans="2:65" s="1" customFormat="1" ht="31.5" customHeight="1">
      <c r="B522" s="42"/>
      <c r="C522" s="203" t="s">
        <v>2986</v>
      </c>
      <c r="D522" s="203" t="s">
        <v>311</v>
      </c>
      <c r="E522" s="204" t="s">
        <v>14975</v>
      </c>
      <c r="F522" s="205" t="s">
        <v>14976</v>
      </c>
      <c r="G522" s="206" t="s">
        <v>578</v>
      </c>
      <c r="H522" s="207">
        <v>4</v>
      </c>
      <c r="I522" s="208"/>
      <c r="J522" s="209">
        <f>ROUND(I522*H522,2)</f>
        <v>0</v>
      </c>
      <c r="K522" s="205" t="s">
        <v>21</v>
      </c>
      <c r="L522" s="62"/>
      <c r="M522" s="210" t="s">
        <v>21</v>
      </c>
      <c r="N522" s="211" t="s">
        <v>45</v>
      </c>
      <c r="O522" s="43"/>
      <c r="P522" s="212">
        <f>O522*H522</f>
        <v>0</v>
      </c>
      <c r="Q522" s="212">
        <v>0</v>
      </c>
      <c r="R522" s="212">
        <f>Q522*H522</f>
        <v>0</v>
      </c>
      <c r="S522" s="212">
        <v>0</v>
      </c>
      <c r="T522" s="213">
        <f>S522*H522</f>
        <v>0</v>
      </c>
      <c r="AR522" s="25" t="s">
        <v>327</v>
      </c>
      <c r="AT522" s="25" t="s">
        <v>311</v>
      </c>
      <c r="AU522" s="25" t="s">
        <v>84</v>
      </c>
      <c r="AY522" s="25" t="s">
        <v>308</v>
      </c>
      <c r="BE522" s="214">
        <f>IF(N522="základní",J522,0)</f>
        <v>0</v>
      </c>
      <c r="BF522" s="214">
        <f>IF(N522="snížená",J522,0)</f>
        <v>0</v>
      </c>
      <c r="BG522" s="214">
        <f>IF(N522="zákl. přenesená",J522,0)</f>
        <v>0</v>
      </c>
      <c r="BH522" s="214">
        <f>IF(N522="sníž. přenesená",J522,0)</f>
        <v>0</v>
      </c>
      <c r="BI522" s="214">
        <f>IF(N522="nulová",J522,0)</f>
        <v>0</v>
      </c>
      <c r="BJ522" s="25" t="s">
        <v>82</v>
      </c>
      <c r="BK522" s="214">
        <f>ROUND(I522*H522,2)</f>
        <v>0</v>
      </c>
      <c r="BL522" s="25" t="s">
        <v>327</v>
      </c>
      <c r="BM522" s="25" t="s">
        <v>9773</v>
      </c>
    </row>
    <row r="523" spans="2:65" s="11" customFormat="1" ht="29.85" customHeight="1">
      <c r="B523" s="186"/>
      <c r="C523" s="187"/>
      <c r="D523" s="200" t="s">
        <v>73</v>
      </c>
      <c r="E523" s="201" t="s">
        <v>12809</v>
      </c>
      <c r="F523" s="201" t="s">
        <v>15114</v>
      </c>
      <c r="G523" s="187"/>
      <c r="H523" s="187"/>
      <c r="I523" s="190"/>
      <c r="J523" s="202">
        <f>BK523</f>
        <v>0</v>
      </c>
      <c r="K523" s="187"/>
      <c r="L523" s="192"/>
      <c r="M523" s="193"/>
      <c r="N523" s="194"/>
      <c r="O523" s="194"/>
      <c r="P523" s="195">
        <f>SUM(P524:P528)</f>
        <v>0</v>
      </c>
      <c r="Q523" s="194"/>
      <c r="R523" s="195">
        <f>SUM(R524:R528)</f>
        <v>0</v>
      </c>
      <c r="S523" s="194"/>
      <c r="T523" s="196">
        <f>SUM(T524:T528)</f>
        <v>0</v>
      </c>
      <c r="AR523" s="197" t="s">
        <v>82</v>
      </c>
      <c r="AT523" s="198" t="s">
        <v>73</v>
      </c>
      <c r="AU523" s="198" t="s">
        <v>82</v>
      </c>
      <c r="AY523" s="197" t="s">
        <v>308</v>
      </c>
      <c r="BK523" s="199">
        <f>SUM(BK524:BK528)</f>
        <v>0</v>
      </c>
    </row>
    <row r="524" spans="2:65" s="1" customFormat="1" ht="22.5" customHeight="1">
      <c r="B524" s="42"/>
      <c r="C524" s="203" t="s">
        <v>2990</v>
      </c>
      <c r="D524" s="203" t="s">
        <v>311</v>
      </c>
      <c r="E524" s="204" t="s">
        <v>15005</v>
      </c>
      <c r="F524" s="205" t="s">
        <v>15006</v>
      </c>
      <c r="G524" s="206" t="s">
        <v>578</v>
      </c>
      <c r="H524" s="207">
        <v>2</v>
      </c>
      <c r="I524" s="208"/>
      <c r="J524" s="209">
        <f>ROUND(I524*H524,2)</f>
        <v>0</v>
      </c>
      <c r="K524" s="205" t="s">
        <v>21</v>
      </c>
      <c r="L524" s="62"/>
      <c r="M524" s="210" t="s">
        <v>21</v>
      </c>
      <c r="N524" s="211" t="s">
        <v>45</v>
      </c>
      <c r="O524" s="43"/>
      <c r="P524" s="212">
        <f>O524*H524</f>
        <v>0</v>
      </c>
      <c r="Q524" s="212">
        <v>0</v>
      </c>
      <c r="R524" s="212">
        <f>Q524*H524</f>
        <v>0</v>
      </c>
      <c r="S524" s="212">
        <v>0</v>
      </c>
      <c r="T524" s="213">
        <f>S524*H524</f>
        <v>0</v>
      </c>
      <c r="AR524" s="25" t="s">
        <v>327</v>
      </c>
      <c r="AT524" s="25" t="s">
        <v>311</v>
      </c>
      <c r="AU524" s="25" t="s">
        <v>84</v>
      </c>
      <c r="AY524" s="25" t="s">
        <v>308</v>
      </c>
      <c r="BE524" s="214">
        <f>IF(N524="základní",J524,0)</f>
        <v>0</v>
      </c>
      <c r="BF524" s="214">
        <f>IF(N524="snížená",J524,0)</f>
        <v>0</v>
      </c>
      <c r="BG524" s="214">
        <f>IF(N524="zákl. přenesená",J524,0)</f>
        <v>0</v>
      </c>
      <c r="BH524" s="214">
        <f>IF(N524="sníž. přenesená",J524,0)</f>
        <v>0</v>
      </c>
      <c r="BI524" s="214">
        <f>IF(N524="nulová",J524,0)</f>
        <v>0</v>
      </c>
      <c r="BJ524" s="25" t="s">
        <v>82</v>
      </c>
      <c r="BK524" s="214">
        <f>ROUND(I524*H524,2)</f>
        <v>0</v>
      </c>
      <c r="BL524" s="25" t="s">
        <v>327</v>
      </c>
      <c r="BM524" s="25" t="s">
        <v>9775</v>
      </c>
    </row>
    <row r="525" spans="2:65" s="1" customFormat="1" ht="31.5" customHeight="1">
      <c r="B525" s="42"/>
      <c r="C525" s="203" t="s">
        <v>2993</v>
      </c>
      <c r="D525" s="203" t="s">
        <v>311</v>
      </c>
      <c r="E525" s="204" t="s">
        <v>14960</v>
      </c>
      <c r="F525" s="205" t="s">
        <v>14961</v>
      </c>
      <c r="G525" s="206" t="s">
        <v>578</v>
      </c>
      <c r="H525" s="207">
        <v>2</v>
      </c>
      <c r="I525" s="208"/>
      <c r="J525" s="209">
        <f>ROUND(I525*H525,2)</f>
        <v>0</v>
      </c>
      <c r="K525" s="205" t="s">
        <v>21</v>
      </c>
      <c r="L525" s="62"/>
      <c r="M525" s="210" t="s">
        <v>21</v>
      </c>
      <c r="N525" s="211" t="s">
        <v>45</v>
      </c>
      <c r="O525" s="43"/>
      <c r="P525" s="212">
        <f>O525*H525</f>
        <v>0</v>
      </c>
      <c r="Q525" s="212">
        <v>0</v>
      </c>
      <c r="R525" s="212">
        <f>Q525*H525</f>
        <v>0</v>
      </c>
      <c r="S525" s="212">
        <v>0</v>
      </c>
      <c r="T525" s="213">
        <f>S525*H525</f>
        <v>0</v>
      </c>
      <c r="AR525" s="25" t="s">
        <v>327</v>
      </c>
      <c r="AT525" s="25" t="s">
        <v>311</v>
      </c>
      <c r="AU525" s="25" t="s">
        <v>84</v>
      </c>
      <c r="AY525" s="25" t="s">
        <v>308</v>
      </c>
      <c r="BE525" s="214">
        <f>IF(N525="základní",J525,0)</f>
        <v>0</v>
      </c>
      <c r="BF525" s="214">
        <f>IF(N525="snížená",J525,0)</f>
        <v>0</v>
      </c>
      <c r="BG525" s="214">
        <f>IF(N525="zákl. přenesená",J525,0)</f>
        <v>0</v>
      </c>
      <c r="BH525" s="214">
        <f>IF(N525="sníž. přenesená",J525,0)</f>
        <v>0</v>
      </c>
      <c r="BI525" s="214">
        <f>IF(N525="nulová",J525,0)</f>
        <v>0</v>
      </c>
      <c r="BJ525" s="25" t="s">
        <v>82</v>
      </c>
      <c r="BK525" s="214">
        <f>ROUND(I525*H525,2)</f>
        <v>0</v>
      </c>
      <c r="BL525" s="25" t="s">
        <v>327</v>
      </c>
      <c r="BM525" s="25" t="s">
        <v>9777</v>
      </c>
    </row>
    <row r="526" spans="2:65" s="1" customFormat="1" ht="31.5" customHeight="1">
      <c r="B526" s="42"/>
      <c r="C526" s="203" t="s">
        <v>2998</v>
      </c>
      <c r="D526" s="203" t="s">
        <v>311</v>
      </c>
      <c r="E526" s="204" t="s">
        <v>14956</v>
      </c>
      <c r="F526" s="205" t="s">
        <v>14957</v>
      </c>
      <c r="G526" s="206" t="s">
        <v>578</v>
      </c>
      <c r="H526" s="207">
        <v>2</v>
      </c>
      <c r="I526" s="208"/>
      <c r="J526" s="209">
        <f>ROUND(I526*H526,2)</f>
        <v>0</v>
      </c>
      <c r="K526" s="205" t="s">
        <v>21</v>
      </c>
      <c r="L526" s="62"/>
      <c r="M526" s="210" t="s">
        <v>21</v>
      </c>
      <c r="N526" s="211" t="s">
        <v>45</v>
      </c>
      <c r="O526" s="43"/>
      <c r="P526" s="212">
        <f>O526*H526</f>
        <v>0</v>
      </c>
      <c r="Q526" s="212">
        <v>0</v>
      </c>
      <c r="R526" s="212">
        <f>Q526*H526</f>
        <v>0</v>
      </c>
      <c r="S526" s="212">
        <v>0</v>
      </c>
      <c r="T526" s="213">
        <f>S526*H526</f>
        <v>0</v>
      </c>
      <c r="AR526" s="25" t="s">
        <v>327</v>
      </c>
      <c r="AT526" s="25" t="s">
        <v>311</v>
      </c>
      <c r="AU526" s="25" t="s">
        <v>84</v>
      </c>
      <c r="AY526" s="25" t="s">
        <v>308</v>
      </c>
      <c r="BE526" s="214">
        <f>IF(N526="základní",J526,0)</f>
        <v>0</v>
      </c>
      <c r="BF526" s="214">
        <f>IF(N526="snížená",J526,0)</f>
        <v>0</v>
      </c>
      <c r="BG526" s="214">
        <f>IF(N526="zákl. přenesená",J526,0)</f>
        <v>0</v>
      </c>
      <c r="BH526" s="214">
        <f>IF(N526="sníž. přenesená",J526,0)</f>
        <v>0</v>
      </c>
      <c r="BI526" s="214">
        <f>IF(N526="nulová",J526,0)</f>
        <v>0</v>
      </c>
      <c r="BJ526" s="25" t="s">
        <v>82</v>
      </c>
      <c r="BK526" s="214">
        <f>ROUND(I526*H526,2)</f>
        <v>0</v>
      </c>
      <c r="BL526" s="25" t="s">
        <v>327</v>
      </c>
      <c r="BM526" s="25" t="s">
        <v>9779</v>
      </c>
    </row>
    <row r="527" spans="2:65" s="1" customFormat="1" ht="31.5" customHeight="1">
      <c r="B527" s="42"/>
      <c r="C527" s="203" t="s">
        <v>3002</v>
      </c>
      <c r="D527" s="203" t="s">
        <v>311</v>
      </c>
      <c r="E527" s="204" t="s">
        <v>15011</v>
      </c>
      <c r="F527" s="205" t="s">
        <v>15012</v>
      </c>
      <c r="G527" s="206" t="s">
        <v>578</v>
      </c>
      <c r="H527" s="207">
        <v>1</v>
      </c>
      <c r="I527" s="208"/>
      <c r="J527" s="209">
        <f>ROUND(I527*H527,2)</f>
        <v>0</v>
      </c>
      <c r="K527" s="205" t="s">
        <v>21</v>
      </c>
      <c r="L527" s="62"/>
      <c r="M527" s="210" t="s">
        <v>21</v>
      </c>
      <c r="N527" s="211" t="s">
        <v>45</v>
      </c>
      <c r="O527" s="43"/>
      <c r="P527" s="212">
        <f>O527*H527</f>
        <v>0</v>
      </c>
      <c r="Q527" s="212">
        <v>0</v>
      </c>
      <c r="R527" s="212">
        <f>Q527*H527</f>
        <v>0</v>
      </c>
      <c r="S527" s="212">
        <v>0</v>
      </c>
      <c r="T527" s="213">
        <f>S527*H527</f>
        <v>0</v>
      </c>
      <c r="AR527" s="25" t="s">
        <v>327</v>
      </c>
      <c r="AT527" s="25" t="s">
        <v>311</v>
      </c>
      <c r="AU527" s="25" t="s">
        <v>84</v>
      </c>
      <c r="AY527" s="25" t="s">
        <v>308</v>
      </c>
      <c r="BE527" s="214">
        <f>IF(N527="základní",J527,0)</f>
        <v>0</v>
      </c>
      <c r="BF527" s="214">
        <f>IF(N527="snížená",J527,0)</f>
        <v>0</v>
      </c>
      <c r="BG527" s="214">
        <f>IF(N527="zákl. přenesená",J527,0)</f>
        <v>0</v>
      </c>
      <c r="BH527" s="214">
        <f>IF(N527="sníž. přenesená",J527,0)</f>
        <v>0</v>
      </c>
      <c r="BI527" s="214">
        <f>IF(N527="nulová",J527,0)</f>
        <v>0</v>
      </c>
      <c r="BJ527" s="25" t="s">
        <v>82</v>
      </c>
      <c r="BK527" s="214">
        <f>ROUND(I527*H527,2)</f>
        <v>0</v>
      </c>
      <c r="BL527" s="25" t="s">
        <v>327</v>
      </c>
      <c r="BM527" s="25" t="s">
        <v>9784</v>
      </c>
    </row>
    <row r="528" spans="2:65" s="1" customFormat="1" ht="31.5" customHeight="1">
      <c r="B528" s="42"/>
      <c r="C528" s="203" t="s">
        <v>3007</v>
      </c>
      <c r="D528" s="203" t="s">
        <v>311</v>
      </c>
      <c r="E528" s="204" t="s">
        <v>15011</v>
      </c>
      <c r="F528" s="205" t="s">
        <v>15012</v>
      </c>
      <c r="G528" s="206" t="s">
        <v>578</v>
      </c>
      <c r="H528" s="207">
        <v>1</v>
      </c>
      <c r="I528" s="208"/>
      <c r="J528" s="209">
        <f>ROUND(I528*H528,2)</f>
        <v>0</v>
      </c>
      <c r="K528" s="205" t="s">
        <v>21</v>
      </c>
      <c r="L528" s="62"/>
      <c r="M528" s="210" t="s">
        <v>21</v>
      </c>
      <c r="N528" s="211" t="s">
        <v>45</v>
      </c>
      <c r="O528" s="43"/>
      <c r="P528" s="212">
        <f>O528*H528</f>
        <v>0</v>
      </c>
      <c r="Q528" s="212">
        <v>0</v>
      </c>
      <c r="R528" s="212">
        <f>Q528*H528</f>
        <v>0</v>
      </c>
      <c r="S528" s="212">
        <v>0</v>
      </c>
      <c r="T528" s="213">
        <f>S528*H528</f>
        <v>0</v>
      </c>
      <c r="AR528" s="25" t="s">
        <v>327</v>
      </c>
      <c r="AT528" s="25" t="s">
        <v>311</v>
      </c>
      <c r="AU528" s="25" t="s">
        <v>84</v>
      </c>
      <c r="AY528" s="25" t="s">
        <v>308</v>
      </c>
      <c r="BE528" s="214">
        <f>IF(N528="základní",J528,0)</f>
        <v>0</v>
      </c>
      <c r="BF528" s="214">
        <f>IF(N528="snížená",J528,0)</f>
        <v>0</v>
      </c>
      <c r="BG528" s="214">
        <f>IF(N528="zákl. přenesená",J528,0)</f>
        <v>0</v>
      </c>
      <c r="BH528" s="214">
        <f>IF(N528="sníž. přenesená",J528,0)</f>
        <v>0</v>
      </c>
      <c r="BI528" s="214">
        <f>IF(N528="nulová",J528,0)</f>
        <v>0</v>
      </c>
      <c r="BJ528" s="25" t="s">
        <v>82</v>
      </c>
      <c r="BK528" s="214">
        <f>ROUND(I528*H528,2)</f>
        <v>0</v>
      </c>
      <c r="BL528" s="25" t="s">
        <v>327</v>
      </c>
      <c r="BM528" s="25" t="s">
        <v>9787</v>
      </c>
    </row>
    <row r="529" spans="2:65" s="11" customFormat="1" ht="29.85" customHeight="1">
      <c r="B529" s="186"/>
      <c r="C529" s="187"/>
      <c r="D529" s="200" t="s">
        <v>73</v>
      </c>
      <c r="E529" s="201" t="s">
        <v>12838</v>
      </c>
      <c r="F529" s="201" t="s">
        <v>15115</v>
      </c>
      <c r="G529" s="187"/>
      <c r="H529" s="187"/>
      <c r="I529" s="190"/>
      <c r="J529" s="202">
        <f>BK529</f>
        <v>0</v>
      </c>
      <c r="K529" s="187"/>
      <c r="L529" s="192"/>
      <c r="M529" s="193"/>
      <c r="N529" s="194"/>
      <c r="O529" s="194"/>
      <c r="P529" s="195">
        <f>SUM(P530:P531)</f>
        <v>0</v>
      </c>
      <c r="Q529" s="194"/>
      <c r="R529" s="195">
        <f>SUM(R530:R531)</f>
        <v>0</v>
      </c>
      <c r="S529" s="194"/>
      <c r="T529" s="196">
        <f>SUM(T530:T531)</f>
        <v>0</v>
      </c>
      <c r="AR529" s="197" t="s">
        <v>82</v>
      </c>
      <c r="AT529" s="198" t="s">
        <v>73</v>
      </c>
      <c r="AU529" s="198" t="s">
        <v>82</v>
      </c>
      <c r="AY529" s="197" t="s">
        <v>308</v>
      </c>
      <c r="BK529" s="199">
        <f>SUM(BK530:BK531)</f>
        <v>0</v>
      </c>
    </row>
    <row r="530" spans="2:65" s="1" customFormat="1" ht="31.5" customHeight="1">
      <c r="B530" s="42"/>
      <c r="C530" s="203" t="s">
        <v>3011</v>
      </c>
      <c r="D530" s="203" t="s">
        <v>311</v>
      </c>
      <c r="E530" s="204" t="s">
        <v>14943</v>
      </c>
      <c r="F530" s="205" t="s">
        <v>14944</v>
      </c>
      <c r="G530" s="206" t="s">
        <v>578</v>
      </c>
      <c r="H530" s="207">
        <v>4</v>
      </c>
      <c r="I530" s="208"/>
      <c r="J530" s="209">
        <f>ROUND(I530*H530,2)</f>
        <v>0</v>
      </c>
      <c r="K530" s="205" t="s">
        <v>21</v>
      </c>
      <c r="L530" s="62"/>
      <c r="M530" s="210" t="s">
        <v>21</v>
      </c>
      <c r="N530" s="211" t="s">
        <v>45</v>
      </c>
      <c r="O530" s="43"/>
      <c r="P530" s="212">
        <f>O530*H530</f>
        <v>0</v>
      </c>
      <c r="Q530" s="212">
        <v>0</v>
      </c>
      <c r="R530" s="212">
        <f>Q530*H530</f>
        <v>0</v>
      </c>
      <c r="S530" s="212">
        <v>0</v>
      </c>
      <c r="T530" s="213">
        <f>S530*H530</f>
        <v>0</v>
      </c>
      <c r="AR530" s="25" t="s">
        <v>327</v>
      </c>
      <c r="AT530" s="25" t="s">
        <v>311</v>
      </c>
      <c r="AU530" s="25" t="s">
        <v>84</v>
      </c>
      <c r="AY530" s="25" t="s">
        <v>308</v>
      </c>
      <c r="BE530" s="214">
        <f>IF(N530="základní",J530,0)</f>
        <v>0</v>
      </c>
      <c r="BF530" s="214">
        <f>IF(N530="snížená",J530,0)</f>
        <v>0</v>
      </c>
      <c r="BG530" s="214">
        <f>IF(N530="zákl. přenesená",J530,0)</f>
        <v>0</v>
      </c>
      <c r="BH530" s="214">
        <f>IF(N530="sníž. přenesená",J530,0)</f>
        <v>0</v>
      </c>
      <c r="BI530" s="214">
        <f>IF(N530="nulová",J530,0)</f>
        <v>0</v>
      </c>
      <c r="BJ530" s="25" t="s">
        <v>82</v>
      </c>
      <c r="BK530" s="214">
        <f>ROUND(I530*H530,2)</f>
        <v>0</v>
      </c>
      <c r="BL530" s="25" t="s">
        <v>327</v>
      </c>
      <c r="BM530" s="25" t="s">
        <v>9790</v>
      </c>
    </row>
    <row r="531" spans="2:65" s="1" customFormat="1" ht="31.5" customHeight="1">
      <c r="B531" s="42"/>
      <c r="C531" s="203" t="s">
        <v>3015</v>
      </c>
      <c r="D531" s="203" t="s">
        <v>311</v>
      </c>
      <c r="E531" s="204" t="s">
        <v>14947</v>
      </c>
      <c r="F531" s="205" t="s">
        <v>14948</v>
      </c>
      <c r="G531" s="206" t="s">
        <v>578</v>
      </c>
      <c r="H531" s="207">
        <v>1</v>
      </c>
      <c r="I531" s="208"/>
      <c r="J531" s="209">
        <f>ROUND(I531*H531,2)</f>
        <v>0</v>
      </c>
      <c r="K531" s="205" t="s">
        <v>21</v>
      </c>
      <c r="L531" s="62"/>
      <c r="M531" s="210" t="s">
        <v>21</v>
      </c>
      <c r="N531" s="211" t="s">
        <v>45</v>
      </c>
      <c r="O531" s="43"/>
      <c r="P531" s="212">
        <f>O531*H531</f>
        <v>0</v>
      </c>
      <c r="Q531" s="212">
        <v>0</v>
      </c>
      <c r="R531" s="212">
        <f>Q531*H531</f>
        <v>0</v>
      </c>
      <c r="S531" s="212">
        <v>0</v>
      </c>
      <c r="T531" s="213">
        <f>S531*H531</f>
        <v>0</v>
      </c>
      <c r="AR531" s="25" t="s">
        <v>327</v>
      </c>
      <c r="AT531" s="25" t="s">
        <v>311</v>
      </c>
      <c r="AU531" s="25" t="s">
        <v>84</v>
      </c>
      <c r="AY531" s="25" t="s">
        <v>308</v>
      </c>
      <c r="BE531" s="214">
        <f>IF(N531="základní",J531,0)</f>
        <v>0</v>
      </c>
      <c r="BF531" s="214">
        <f>IF(N531="snížená",J531,0)</f>
        <v>0</v>
      </c>
      <c r="BG531" s="214">
        <f>IF(N531="zákl. přenesená",J531,0)</f>
        <v>0</v>
      </c>
      <c r="BH531" s="214">
        <f>IF(N531="sníž. přenesená",J531,0)</f>
        <v>0</v>
      </c>
      <c r="BI531" s="214">
        <f>IF(N531="nulová",J531,0)</f>
        <v>0</v>
      </c>
      <c r="BJ531" s="25" t="s">
        <v>82</v>
      </c>
      <c r="BK531" s="214">
        <f>ROUND(I531*H531,2)</f>
        <v>0</v>
      </c>
      <c r="BL531" s="25" t="s">
        <v>327</v>
      </c>
      <c r="BM531" s="25" t="s">
        <v>9793</v>
      </c>
    </row>
    <row r="532" spans="2:65" s="11" customFormat="1" ht="29.85" customHeight="1">
      <c r="B532" s="186"/>
      <c r="C532" s="187"/>
      <c r="D532" s="200" t="s">
        <v>73</v>
      </c>
      <c r="E532" s="201" t="s">
        <v>12879</v>
      </c>
      <c r="F532" s="201" t="s">
        <v>15116</v>
      </c>
      <c r="G532" s="187"/>
      <c r="H532" s="187"/>
      <c r="I532" s="190"/>
      <c r="J532" s="202">
        <f>BK532</f>
        <v>0</v>
      </c>
      <c r="K532" s="187"/>
      <c r="L532" s="192"/>
      <c r="M532" s="193"/>
      <c r="N532" s="194"/>
      <c r="O532" s="194"/>
      <c r="P532" s="195">
        <f>SUM(P533:P535)</f>
        <v>0</v>
      </c>
      <c r="Q532" s="194"/>
      <c r="R532" s="195">
        <f>SUM(R533:R535)</f>
        <v>0</v>
      </c>
      <c r="S532" s="194"/>
      <c r="T532" s="196">
        <f>SUM(T533:T535)</f>
        <v>0</v>
      </c>
      <c r="AR532" s="197" t="s">
        <v>82</v>
      </c>
      <c r="AT532" s="198" t="s">
        <v>73</v>
      </c>
      <c r="AU532" s="198" t="s">
        <v>82</v>
      </c>
      <c r="AY532" s="197" t="s">
        <v>308</v>
      </c>
      <c r="BK532" s="199">
        <f>SUM(BK533:BK535)</f>
        <v>0</v>
      </c>
    </row>
    <row r="533" spans="2:65" s="1" customFormat="1" ht="31.5" customHeight="1">
      <c r="B533" s="42"/>
      <c r="C533" s="203" t="s">
        <v>3018</v>
      </c>
      <c r="D533" s="203" t="s">
        <v>311</v>
      </c>
      <c r="E533" s="204" t="s">
        <v>15117</v>
      </c>
      <c r="F533" s="205" t="s">
        <v>15118</v>
      </c>
      <c r="G533" s="206" t="s">
        <v>578</v>
      </c>
      <c r="H533" s="207">
        <v>1</v>
      </c>
      <c r="I533" s="208"/>
      <c r="J533" s="209">
        <f>ROUND(I533*H533,2)</f>
        <v>0</v>
      </c>
      <c r="K533" s="205" t="s">
        <v>21</v>
      </c>
      <c r="L533" s="62"/>
      <c r="M533" s="210" t="s">
        <v>21</v>
      </c>
      <c r="N533" s="211" t="s">
        <v>45</v>
      </c>
      <c r="O533" s="43"/>
      <c r="P533" s="212">
        <f>O533*H533</f>
        <v>0</v>
      </c>
      <c r="Q533" s="212">
        <v>0</v>
      </c>
      <c r="R533" s="212">
        <f>Q533*H533</f>
        <v>0</v>
      </c>
      <c r="S533" s="212">
        <v>0</v>
      </c>
      <c r="T533" s="213">
        <f>S533*H533</f>
        <v>0</v>
      </c>
      <c r="AR533" s="25" t="s">
        <v>327</v>
      </c>
      <c r="AT533" s="25" t="s">
        <v>311</v>
      </c>
      <c r="AU533" s="25" t="s">
        <v>84</v>
      </c>
      <c r="AY533" s="25" t="s">
        <v>308</v>
      </c>
      <c r="BE533" s="214">
        <f>IF(N533="základní",J533,0)</f>
        <v>0</v>
      </c>
      <c r="BF533" s="214">
        <f>IF(N533="snížená",J533,0)</f>
        <v>0</v>
      </c>
      <c r="BG533" s="214">
        <f>IF(N533="zákl. přenesená",J533,0)</f>
        <v>0</v>
      </c>
      <c r="BH533" s="214">
        <f>IF(N533="sníž. přenesená",J533,0)</f>
        <v>0</v>
      </c>
      <c r="BI533" s="214">
        <f>IF(N533="nulová",J533,0)</f>
        <v>0</v>
      </c>
      <c r="BJ533" s="25" t="s">
        <v>82</v>
      </c>
      <c r="BK533" s="214">
        <f>ROUND(I533*H533,2)</f>
        <v>0</v>
      </c>
      <c r="BL533" s="25" t="s">
        <v>327</v>
      </c>
      <c r="BM533" s="25" t="s">
        <v>9796</v>
      </c>
    </row>
    <row r="534" spans="2:65" s="1" customFormat="1" ht="31.5" customHeight="1">
      <c r="B534" s="42"/>
      <c r="C534" s="203" t="s">
        <v>3023</v>
      </c>
      <c r="D534" s="203" t="s">
        <v>311</v>
      </c>
      <c r="E534" s="204" t="s">
        <v>14987</v>
      </c>
      <c r="F534" s="205" t="s">
        <v>14988</v>
      </c>
      <c r="G534" s="206" t="s">
        <v>578</v>
      </c>
      <c r="H534" s="207">
        <v>10</v>
      </c>
      <c r="I534" s="208"/>
      <c r="J534" s="209">
        <f>ROUND(I534*H534,2)</f>
        <v>0</v>
      </c>
      <c r="K534" s="205" t="s">
        <v>21</v>
      </c>
      <c r="L534" s="62"/>
      <c r="M534" s="210" t="s">
        <v>21</v>
      </c>
      <c r="N534" s="211" t="s">
        <v>45</v>
      </c>
      <c r="O534" s="43"/>
      <c r="P534" s="212">
        <f>O534*H534</f>
        <v>0</v>
      </c>
      <c r="Q534" s="212">
        <v>0</v>
      </c>
      <c r="R534" s="212">
        <f>Q534*H534</f>
        <v>0</v>
      </c>
      <c r="S534" s="212">
        <v>0</v>
      </c>
      <c r="T534" s="213">
        <f>S534*H534</f>
        <v>0</v>
      </c>
      <c r="AR534" s="25" t="s">
        <v>327</v>
      </c>
      <c r="AT534" s="25" t="s">
        <v>311</v>
      </c>
      <c r="AU534" s="25" t="s">
        <v>84</v>
      </c>
      <c r="AY534" s="25" t="s">
        <v>308</v>
      </c>
      <c r="BE534" s="214">
        <f>IF(N534="základní",J534,0)</f>
        <v>0</v>
      </c>
      <c r="BF534" s="214">
        <f>IF(N534="snížená",J534,0)</f>
        <v>0</v>
      </c>
      <c r="BG534" s="214">
        <f>IF(N534="zákl. přenesená",J534,0)</f>
        <v>0</v>
      </c>
      <c r="BH534" s="214">
        <f>IF(N534="sníž. přenesená",J534,0)</f>
        <v>0</v>
      </c>
      <c r="BI534" s="214">
        <f>IF(N534="nulová",J534,0)</f>
        <v>0</v>
      </c>
      <c r="BJ534" s="25" t="s">
        <v>82</v>
      </c>
      <c r="BK534" s="214">
        <f>ROUND(I534*H534,2)</f>
        <v>0</v>
      </c>
      <c r="BL534" s="25" t="s">
        <v>327</v>
      </c>
      <c r="BM534" s="25" t="s">
        <v>9799</v>
      </c>
    </row>
    <row r="535" spans="2:65" s="1" customFormat="1" ht="31.5" customHeight="1">
      <c r="B535" s="42"/>
      <c r="C535" s="203" t="s">
        <v>3027</v>
      </c>
      <c r="D535" s="203" t="s">
        <v>311</v>
      </c>
      <c r="E535" s="204" t="s">
        <v>15103</v>
      </c>
      <c r="F535" s="205" t="s">
        <v>15104</v>
      </c>
      <c r="G535" s="206" t="s">
        <v>578</v>
      </c>
      <c r="H535" s="207">
        <v>6</v>
      </c>
      <c r="I535" s="208"/>
      <c r="J535" s="209">
        <f>ROUND(I535*H535,2)</f>
        <v>0</v>
      </c>
      <c r="K535" s="205" t="s">
        <v>21</v>
      </c>
      <c r="L535" s="62"/>
      <c r="M535" s="210" t="s">
        <v>21</v>
      </c>
      <c r="N535" s="211" t="s">
        <v>45</v>
      </c>
      <c r="O535" s="43"/>
      <c r="P535" s="212">
        <f>O535*H535</f>
        <v>0</v>
      </c>
      <c r="Q535" s="212">
        <v>0</v>
      </c>
      <c r="R535" s="212">
        <f>Q535*H535</f>
        <v>0</v>
      </c>
      <c r="S535" s="212">
        <v>0</v>
      </c>
      <c r="T535" s="213">
        <f>S535*H535</f>
        <v>0</v>
      </c>
      <c r="AR535" s="25" t="s">
        <v>327</v>
      </c>
      <c r="AT535" s="25" t="s">
        <v>311</v>
      </c>
      <c r="AU535" s="25" t="s">
        <v>84</v>
      </c>
      <c r="AY535" s="25" t="s">
        <v>308</v>
      </c>
      <c r="BE535" s="214">
        <f>IF(N535="základní",J535,0)</f>
        <v>0</v>
      </c>
      <c r="BF535" s="214">
        <f>IF(N535="snížená",J535,0)</f>
        <v>0</v>
      </c>
      <c r="BG535" s="214">
        <f>IF(N535="zákl. přenesená",J535,0)</f>
        <v>0</v>
      </c>
      <c r="BH535" s="214">
        <f>IF(N535="sníž. přenesená",J535,0)</f>
        <v>0</v>
      </c>
      <c r="BI535" s="214">
        <f>IF(N535="nulová",J535,0)</f>
        <v>0</v>
      </c>
      <c r="BJ535" s="25" t="s">
        <v>82</v>
      </c>
      <c r="BK535" s="214">
        <f>ROUND(I535*H535,2)</f>
        <v>0</v>
      </c>
      <c r="BL535" s="25" t="s">
        <v>327</v>
      </c>
      <c r="BM535" s="25" t="s">
        <v>9802</v>
      </c>
    </row>
    <row r="536" spans="2:65" s="11" customFormat="1" ht="29.85" customHeight="1">
      <c r="B536" s="186"/>
      <c r="C536" s="187"/>
      <c r="D536" s="200" t="s">
        <v>73</v>
      </c>
      <c r="E536" s="201" t="s">
        <v>12902</v>
      </c>
      <c r="F536" s="201" t="s">
        <v>15119</v>
      </c>
      <c r="G536" s="187"/>
      <c r="H536" s="187"/>
      <c r="I536" s="190"/>
      <c r="J536" s="202">
        <f>BK536</f>
        <v>0</v>
      </c>
      <c r="K536" s="187"/>
      <c r="L536" s="192"/>
      <c r="M536" s="193"/>
      <c r="N536" s="194"/>
      <c r="O536" s="194"/>
      <c r="P536" s="195">
        <f>P537</f>
        <v>0</v>
      </c>
      <c r="Q536" s="194"/>
      <c r="R536" s="195">
        <f>R537</f>
        <v>0</v>
      </c>
      <c r="S536" s="194"/>
      <c r="T536" s="196">
        <f>T537</f>
        <v>0</v>
      </c>
      <c r="AR536" s="197" t="s">
        <v>82</v>
      </c>
      <c r="AT536" s="198" t="s">
        <v>73</v>
      </c>
      <c r="AU536" s="198" t="s">
        <v>82</v>
      </c>
      <c r="AY536" s="197" t="s">
        <v>308</v>
      </c>
      <c r="BK536" s="199">
        <f>BK537</f>
        <v>0</v>
      </c>
    </row>
    <row r="537" spans="2:65" s="1" customFormat="1" ht="31.5" customHeight="1">
      <c r="B537" s="42"/>
      <c r="C537" s="203" t="s">
        <v>3035</v>
      </c>
      <c r="D537" s="203" t="s">
        <v>311</v>
      </c>
      <c r="E537" s="204" t="s">
        <v>15120</v>
      </c>
      <c r="F537" s="205" t="s">
        <v>15121</v>
      </c>
      <c r="G537" s="206" t="s">
        <v>578</v>
      </c>
      <c r="H537" s="207">
        <v>1</v>
      </c>
      <c r="I537" s="208"/>
      <c r="J537" s="209">
        <f>ROUND(I537*H537,2)</f>
        <v>0</v>
      </c>
      <c r="K537" s="205" t="s">
        <v>21</v>
      </c>
      <c r="L537" s="62"/>
      <c r="M537" s="210" t="s">
        <v>21</v>
      </c>
      <c r="N537" s="211" t="s">
        <v>45</v>
      </c>
      <c r="O537" s="43"/>
      <c r="P537" s="212">
        <f>O537*H537</f>
        <v>0</v>
      </c>
      <c r="Q537" s="212">
        <v>0</v>
      </c>
      <c r="R537" s="212">
        <f>Q537*H537</f>
        <v>0</v>
      </c>
      <c r="S537" s="212">
        <v>0</v>
      </c>
      <c r="T537" s="213">
        <f>S537*H537</f>
        <v>0</v>
      </c>
      <c r="AR537" s="25" t="s">
        <v>327</v>
      </c>
      <c r="AT537" s="25" t="s">
        <v>311</v>
      </c>
      <c r="AU537" s="25" t="s">
        <v>84</v>
      </c>
      <c r="AY537" s="25" t="s">
        <v>308</v>
      </c>
      <c r="BE537" s="214">
        <f>IF(N537="základní",J537,0)</f>
        <v>0</v>
      </c>
      <c r="BF537" s="214">
        <f>IF(N537="snížená",J537,0)</f>
        <v>0</v>
      </c>
      <c r="BG537" s="214">
        <f>IF(N537="zákl. přenesená",J537,0)</f>
        <v>0</v>
      </c>
      <c r="BH537" s="214">
        <f>IF(N537="sníž. přenesená",J537,0)</f>
        <v>0</v>
      </c>
      <c r="BI537" s="214">
        <f>IF(N537="nulová",J537,0)</f>
        <v>0</v>
      </c>
      <c r="BJ537" s="25" t="s">
        <v>82</v>
      </c>
      <c r="BK537" s="214">
        <f>ROUND(I537*H537,2)</f>
        <v>0</v>
      </c>
      <c r="BL537" s="25" t="s">
        <v>327</v>
      </c>
      <c r="BM537" s="25" t="s">
        <v>9805</v>
      </c>
    </row>
    <row r="538" spans="2:65" s="11" customFormat="1" ht="37.35" customHeight="1">
      <c r="B538" s="186"/>
      <c r="C538" s="187"/>
      <c r="D538" s="200" t="s">
        <v>73</v>
      </c>
      <c r="E538" s="296" t="s">
        <v>15122</v>
      </c>
      <c r="F538" s="296" t="s">
        <v>15123</v>
      </c>
      <c r="G538" s="187"/>
      <c r="H538" s="187"/>
      <c r="I538" s="190"/>
      <c r="J538" s="297">
        <f>BK538</f>
        <v>0</v>
      </c>
      <c r="K538" s="187"/>
      <c r="L538" s="192"/>
      <c r="M538" s="193"/>
      <c r="N538" s="194"/>
      <c r="O538" s="194"/>
      <c r="P538" s="195">
        <f>P539+P540+P544+P546+P548+P552+P559+P566+P572+P575+P579+P586+P597+P601+P605+P612+P621+P623+P625+P628+P631+P634+P637+P640</f>
        <v>0</v>
      </c>
      <c r="Q538" s="194"/>
      <c r="R538" s="195">
        <f>R539+R540+R544+R546+R548+R552+R559+R566+R572+R575+R579+R586+R597+R601+R605+R612+R621+R623+R625+R628+R631+R634+R637+R640</f>
        <v>0</v>
      </c>
      <c r="S538" s="194"/>
      <c r="T538" s="196">
        <f>T539+T540+T544+T546+T548+T552+T559+T566+T572+T575+T579+T586+T597+T601+T605+T612+T621+T623+T625+T628+T631+T634+T637+T640</f>
        <v>0</v>
      </c>
      <c r="AR538" s="197" t="s">
        <v>82</v>
      </c>
      <c r="AT538" s="198" t="s">
        <v>73</v>
      </c>
      <c r="AU538" s="198" t="s">
        <v>74</v>
      </c>
      <c r="AY538" s="197" t="s">
        <v>308</v>
      </c>
      <c r="BK538" s="199">
        <f>BK539+BK540+BK544+BK546+BK548+BK552+BK559+BK566+BK572+BK575+BK579+BK586+BK597+BK601+BK605+BK612+BK621+BK623+BK625+BK628+BK631+BK634+BK637+BK640</f>
        <v>0</v>
      </c>
    </row>
    <row r="539" spans="2:65" s="1" customFormat="1" ht="31.5" customHeight="1">
      <c r="B539" s="42"/>
      <c r="C539" s="203" t="s">
        <v>3039</v>
      </c>
      <c r="D539" s="203" t="s">
        <v>311</v>
      </c>
      <c r="E539" s="204" t="s">
        <v>15120</v>
      </c>
      <c r="F539" s="205" t="s">
        <v>15121</v>
      </c>
      <c r="G539" s="206" t="s">
        <v>578</v>
      </c>
      <c r="H539" s="207">
        <v>1</v>
      </c>
      <c r="I539" s="208"/>
      <c r="J539" s="209">
        <f>ROUND(I539*H539,2)</f>
        <v>0</v>
      </c>
      <c r="K539" s="205" t="s">
        <v>21</v>
      </c>
      <c r="L539" s="62"/>
      <c r="M539" s="210" t="s">
        <v>21</v>
      </c>
      <c r="N539" s="211" t="s">
        <v>45</v>
      </c>
      <c r="O539" s="43"/>
      <c r="P539" s="212">
        <f>O539*H539</f>
        <v>0</v>
      </c>
      <c r="Q539" s="212">
        <v>0</v>
      </c>
      <c r="R539" s="212">
        <f>Q539*H539</f>
        <v>0</v>
      </c>
      <c r="S539" s="212">
        <v>0</v>
      </c>
      <c r="T539" s="213">
        <f>S539*H539</f>
        <v>0</v>
      </c>
      <c r="AR539" s="25" t="s">
        <v>327</v>
      </c>
      <c r="AT539" s="25" t="s">
        <v>311</v>
      </c>
      <c r="AU539" s="25" t="s">
        <v>82</v>
      </c>
      <c r="AY539" s="25" t="s">
        <v>308</v>
      </c>
      <c r="BE539" s="214">
        <f>IF(N539="základní",J539,0)</f>
        <v>0</v>
      </c>
      <c r="BF539" s="214">
        <f>IF(N539="snížená",J539,0)</f>
        <v>0</v>
      </c>
      <c r="BG539" s="214">
        <f>IF(N539="zákl. přenesená",J539,0)</f>
        <v>0</v>
      </c>
      <c r="BH539" s="214">
        <f>IF(N539="sníž. přenesená",J539,0)</f>
        <v>0</v>
      </c>
      <c r="BI539" s="214">
        <f>IF(N539="nulová",J539,0)</f>
        <v>0</v>
      </c>
      <c r="BJ539" s="25" t="s">
        <v>82</v>
      </c>
      <c r="BK539" s="214">
        <f>ROUND(I539*H539,2)</f>
        <v>0</v>
      </c>
      <c r="BL539" s="25" t="s">
        <v>327</v>
      </c>
      <c r="BM539" s="25" t="s">
        <v>9808</v>
      </c>
    </row>
    <row r="540" spans="2:65" s="11" customFormat="1" ht="29.85" customHeight="1">
      <c r="B540" s="186"/>
      <c r="C540" s="187"/>
      <c r="D540" s="200" t="s">
        <v>73</v>
      </c>
      <c r="E540" s="201" t="s">
        <v>15124</v>
      </c>
      <c r="F540" s="201" t="s">
        <v>15125</v>
      </c>
      <c r="G540" s="187"/>
      <c r="H540" s="187"/>
      <c r="I540" s="190"/>
      <c r="J540" s="202">
        <f>BK540</f>
        <v>0</v>
      </c>
      <c r="K540" s="187"/>
      <c r="L540" s="192"/>
      <c r="M540" s="193"/>
      <c r="N540" s="194"/>
      <c r="O540" s="194"/>
      <c r="P540" s="195">
        <f>SUM(P541:P543)</f>
        <v>0</v>
      </c>
      <c r="Q540" s="194"/>
      <c r="R540" s="195">
        <f>SUM(R541:R543)</f>
        <v>0</v>
      </c>
      <c r="S540" s="194"/>
      <c r="T540" s="196">
        <f>SUM(T541:T543)</f>
        <v>0</v>
      </c>
      <c r="AR540" s="197" t="s">
        <v>82</v>
      </c>
      <c r="AT540" s="198" t="s">
        <v>73</v>
      </c>
      <c r="AU540" s="198" t="s">
        <v>82</v>
      </c>
      <c r="AY540" s="197" t="s">
        <v>308</v>
      </c>
      <c r="BK540" s="199">
        <f>SUM(BK541:BK543)</f>
        <v>0</v>
      </c>
    </row>
    <row r="541" spans="2:65" s="1" customFormat="1" ht="31.5" customHeight="1">
      <c r="B541" s="42"/>
      <c r="C541" s="203" t="s">
        <v>3043</v>
      </c>
      <c r="D541" s="203" t="s">
        <v>311</v>
      </c>
      <c r="E541" s="204" t="s">
        <v>14956</v>
      </c>
      <c r="F541" s="205" t="s">
        <v>14957</v>
      </c>
      <c r="G541" s="206" t="s">
        <v>578</v>
      </c>
      <c r="H541" s="207">
        <v>4</v>
      </c>
      <c r="I541" s="208"/>
      <c r="J541" s="209">
        <f>ROUND(I541*H541,2)</f>
        <v>0</v>
      </c>
      <c r="K541" s="205" t="s">
        <v>21</v>
      </c>
      <c r="L541" s="62"/>
      <c r="M541" s="210" t="s">
        <v>21</v>
      </c>
      <c r="N541" s="211" t="s">
        <v>45</v>
      </c>
      <c r="O541" s="43"/>
      <c r="P541" s="212">
        <f>O541*H541</f>
        <v>0</v>
      </c>
      <c r="Q541" s="212">
        <v>0</v>
      </c>
      <c r="R541" s="212">
        <f>Q541*H541</f>
        <v>0</v>
      </c>
      <c r="S541" s="212">
        <v>0</v>
      </c>
      <c r="T541" s="213">
        <f>S541*H541</f>
        <v>0</v>
      </c>
      <c r="AR541" s="25" t="s">
        <v>327</v>
      </c>
      <c r="AT541" s="25" t="s">
        <v>311</v>
      </c>
      <c r="AU541" s="25" t="s">
        <v>84</v>
      </c>
      <c r="AY541" s="25" t="s">
        <v>308</v>
      </c>
      <c r="BE541" s="214">
        <f>IF(N541="základní",J541,0)</f>
        <v>0</v>
      </c>
      <c r="BF541" s="214">
        <f>IF(N541="snížená",J541,0)</f>
        <v>0</v>
      </c>
      <c r="BG541" s="214">
        <f>IF(N541="zákl. přenesená",J541,0)</f>
        <v>0</v>
      </c>
      <c r="BH541" s="214">
        <f>IF(N541="sníž. přenesená",J541,0)</f>
        <v>0</v>
      </c>
      <c r="BI541" s="214">
        <f>IF(N541="nulová",J541,0)</f>
        <v>0</v>
      </c>
      <c r="BJ541" s="25" t="s">
        <v>82</v>
      </c>
      <c r="BK541" s="214">
        <f>ROUND(I541*H541,2)</f>
        <v>0</v>
      </c>
      <c r="BL541" s="25" t="s">
        <v>327</v>
      </c>
      <c r="BM541" s="25" t="s">
        <v>9811</v>
      </c>
    </row>
    <row r="542" spans="2:65" s="1" customFormat="1" ht="31.5" customHeight="1">
      <c r="B542" s="42"/>
      <c r="C542" s="203" t="s">
        <v>3048</v>
      </c>
      <c r="D542" s="203" t="s">
        <v>311</v>
      </c>
      <c r="E542" s="204" t="s">
        <v>14960</v>
      </c>
      <c r="F542" s="205" t="s">
        <v>14961</v>
      </c>
      <c r="G542" s="206" t="s">
        <v>578</v>
      </c>
      <c r="H542" s="207">
        <v>4</v>
      </c>
      <c r="I542" s="208"/>
      <c r="J542" s="209">
        <f>ROUND(I542*H542,2)</f>
        <v>0</v>
      </c>
      <c r="K542" s="205" t="s">
        <v>21</v>
      </c>
      <c r="L542" s="62"/>
      <c r="M542" s="210" t="s">
        <v>21</v>
      </c>
      <c r="N542" s="211" t="s">
        <v>45</v>
      </c>
      <c r="O542" s="43"/>
      <c r="P542" s="212">
        <f>O542*H542</f>
        <v>0</v>
      </c>
      <c r="Q542" s="212">
        <v>0</v>
      </c>
      <c r="R542" s="212">
        <f>Q542*H542</f>
        <v>0</v>
      </c>
      <c r="S542" s="212">
        <v>0</v>
      </c>
      <c r="T542" s="213">
        <f>S542*H542</f>
        <v>0</v>
      </c>
      <c r="AR542" s="25" t="s">
        <v>327</v>
      </c>
      <c r="AT542" s="25" t="s">
        <v>311</v>
      </c>
      <c r="AU542" s="25" t="s">
        <v>84</v>
      </c>
      <c r="AY542" s="25" t="s">
        <v>308</v>
      </c>
      <c r="BE542" s="214">
        <f>IF(N542="základní",J542,0)</f>
        <v>0</v>
      </c>
      <c r="BF542" s="214">
        <f>IF(N542="snížená",J542,0)</f>
        <v>0</v>
      </c>
      <c r="BG542" s="214">
        <f>IF(N542="zákl. přenesená",J542,0)</f>
        <v>0</v>
      </c>
      <c r="BH542" s="214">
        <f>IF(N542="sníž. přenesená",J542,0)</f>
        <v>0</v>
      </c>
      <c r="BI542" s="214">
        <f>IF(N542="nulová",J542,0)</f>
        <v>0</v>
      </c>
      <c r="BJ542" s="25" t="s">
        <v>82</v>
      </c>
      <c r="BK542" s="214">
        <f>ROUND(I542*H542,2)</f>
        <v>0</v>
      </c>
      <c r="BL542" s="25" t="s">
        <v>327</v>
      </c>
      <c r="BM542" s="25" t="s">
        <v>9814</v>
      </c>
    </row>
    <row r="543" spans="2:65" s="1" customFormat="1" ht="22.5" customHeight="1">
      <c r="B543" s="42"/>
      <c r="C543" s="203" t="s">
        <v>3051</v>
      </c>
      <c r="D543" s="203" t="s">
        <v>311</v>
      </c>
      <c r="E543" s="204" t="s">
        <v>15005</v>
      </c>
      <c r="F543" s="205" t="s">
        <v>15006</v>
      </c>
      <c r="G543" s="206" t="s">
        <v>578</v>
      </c>
      <c r="H543" s="207">
        <v>4</v>
      </c>
      <c r="I543" s="208"/>
      <c r="J543" s="209">
        <f>ROUND(I543*H543,2)</f>
        <v>0</v>
      </c>
      <c r="K543" s="205" t="s">
        <v>21</v>
      </c>
      <c r="L543" s="62"/>
      <c r="M543" s="210" t="s">
        <v>21</v>
      </c>
      <c r="N543" s="211" t="s">
        <v>45</v>
      </c>
      <c r="O543" s="43"/>
      <c r="P543" s="212">
        <f>O543*H543</f>
        <v>0</v>
      </c>
      <c r="Q543" s="212">
        <v>0</v>
      </c>
      <c r="R543" s="212">
        <f>Q543*H543</f>
        <v>0</v>
      </c>
      <c r="S543" s="212">
        <v>0</v>
      </c>
      <c r="T543" s="213">
        <f>S543*H543</f>
        <v>0</v>
      </c>
      <c r="AR543" s="25" t="s">
        <v>327</v>
      </c>
      <c r="AT543" s="25" t="s">
        <v>311</v>
      </c>
      <c r="AU543" s="25" t="s">
        <v>84</v>
      </c>
      <c r="AY543" s="25" t="s">
        <v>308</v>
      </c>
      <c r="BE543" s="214">
        <f>IF(N543="základní",J543,0)</f>
        <v>0</v>
      </c>
      <c r="BF543" s="214">
        <f>IF(N543="snížená",J543,0)</f>
        <v>0</v>
      </c>
      <c r="BG543" s="214">
        <f>IF(N543="zákl. přenesená",J543,0)</f>
        <v>0</v>
      </c>
      <c r="BH543" s="214">
        <f>IF(N543="sníž. přenesená",J543,0)</f>
        <v>0</v>
      </c>
      <c r="BI543" s="214">
        <f>IF(N543="nulová",J543,0)</f>
        <v>0</v>
      </c>
      <c r="BJ543" s="25" t="s">
        <v>82</v>
      </c>
      <c r="BK543" s="214">
        <f>ROUND(I543*H543,2)</f>
        <v>0</v>
      </c>
      <c r="BL543" s="25" t="s">
        <v>327</v>
      </c>
      <c r="BM543" s="25" t="s">
        <v>9817</v>
      </c>
    </row>
    <row r="544" spans="2:65" s="11" customFormat="1" ht="29.85" customHeight="1">
      <c r="B544" s="186"/>
      <c r="C544" s="187"/>
      <c r="D544" s="200" t="s">
        <v>73</v>
      </c>
      <c r="E544" s="201" t="s">
        <v>15126</v>
      </c>
      <c r="F544" s="201" t="s">
        <v>15127</v>
      </c>
      <c r="G544" s="187"/>
      <c r="H544" s="187"/>
      <c r="I544" s="190"/>
      <c r="J544" s="202">
        <f>BK544</f>
        <v>0</v>
      </c>
      <c r="K544" s="187"/>
      <c r="L544" s="192"/>
      <c r="M544" s="193"/>
      <c r="N544" s="194"/>
      <c r="O544" s="194"/>
      <c r="P544" s="195">
        <f>P545</f>
        <v>0</v>
      </c>
      <c r="Q544" s="194"/>
      <c r="R544" s="195">
        <f>R545</f>
        <v>0</v>
      </c>
      <c r="S544" s="194"/>
      <c r="T544" s="196">
        <f>T545</f>
        <v>0</v>
      </c>
      <c r="AR544" s="197" t="s">
        <v>82</v>
      </c>
      <c r="AT544" s="198" t="s">
        <v>73</v>
      </c>
      <c r="AU544" s="198" t="s">
        <v>82</v>
      </c>
      <c r="AY544" s="197" t="s">
        <v>308</v>
      </c>
      <c r="BK544" s="199">
        <f>BK545</f>
        <v>0</v>
      </c>
    </row>
    <row r="545" spans="2:65" s="1" customFormat="1" ht="31.5" customHeight="1">
      <c r="B545" s="42"/>
      <c r="C545" s="203" t="s">
        <v>3055</v>
      </c>
      <c r="D545" s="203" t="s">
        <v>311</v>
      </c>
      <c r="E545" s="204" t="s">
        <v>15120</v>
      </c>
      <c r="F545" s="205" t="s">
        <v>15121</v>
      </c>
      <c r="G545" s="206" t="s">
        <v>578</v>
      </c>
      <c r="H545" s="207">
        <v>1</v>
      </c>
      <c r="I545" s="208"/>
      <c r="J545" s="209">
        <f>ROUND(I545*H545,2)</f>
        <v>0</v>
      </c>
      <c r="K545" s="205" t="s">
        <v>21</v>
      </c>
      <c r="L545" s="62"/>
      <c r="M545" s="210" t="s">
        <v>21</v>
      </c>
      <c r="N545" s="211" t="s">
        <v>45</v>
      </c>
      <c r="O545" s="43"/>
      <c r="P545" s="212">
        <f>O545*H545</f>
        <v>0</v>
      </c>
      <c r="Q545" s="212">
        <v>0</v>
      </c>
      <c r="R545" s="212">
        <f>Q545*H545</f>
        <v>0</v>
      </c>
      <c r="S545" s="212">
        <v>0</v>
      </c>
      <c r="T545" s="213">
        <f>S545*H545</f>
        <v>0</v>
      </c>
      <c r="AR545" s="25" t="s">
        <v>327</v>
      </c>
      <c r="AT545" s="25" t="s">
        <v>311</v>
      </c>
      <c r="AU545" s="25" t="s">
        <v>84</v>
      </c>
      <c r="AY545" s="25" t="s">
        <v>308</v>
      </c>
      <c r="BE545" s="214">
        <f>IF(N545="základní",J545,0)</f>
        <v>0</v>
      </c>
      <c r="BF545" s="214">
        <f>IF(N545="snížená",J545,0)</f>
        <v>0</v>
      </c>
      <c r="BG545" s="214">
        <f>IF(N545="zákl. přenesená",J545,0)</f>
        <v>0</v>
      </c>
      <c r="BH545" s="214">
        <f>IF(N545="sníž. přenesená",J545,0)</f>
        <v>0</v>
      </c>
      <c r="BI545" s="214">
        <f>IF(N545="nulová",J545,0)</f>
        <v>0</v>
      </c>
      <c r="BJ545" s="25" t="s">
        <v>82</v>
      </c>
      <c r="BK545" s="214">
        <f>ROUND(I545*H545,2)</f>
        <v>0</v>
      </c>
      <c r="BL545" s="25" t="s">
        <v>327</v>
      </c>
      <c r="BM545" s="25" t="s">
        <v>9820</v>
      </c>
    </row>
    <row r="546" spans="2:65" s="11" customFormat="1" ht="29.85" customHeight="1">
      <c r="B546" s="186"/>
      <c r="C546" s="187"/>
      <c r="D546" s="200" t="s">
        <v>73</v>
      </c>
      <c r="E546" s="201" t="s">
        <v>15128</v>
      </c>
      <c r="F546" s="201" t="s">
        <v>15129</v>
      </c>
      <c r="G546" s="187"/>
      <c r="H546" s="187"/>
      <c r="I546" s="190"/>
      <c r="J546" s="202">
        <f>BK546</f>
        <v>0</v>
      </c>
      <c r="K546" s="187"/>
      <c r="L546" s="192"/>
      <c r="M546" s="193"/>
      <c r="N546" s="194"/>
      <c r="O546" s="194"/>
      <c r="P546" s="195">
        <f>P547</f>
        <v>0</v>
      </c>
      <c r="Q546" s="194"/>
      <c r="R546" s="195">
        <f>R547</f>
        <v>0</v>
      </c>
      <c r="S546" s="194"/>
      <c r="T546" s="196">
        <f>T547</f>
        <v>0</v>
      </c>
      <c r="AR546" s="197" t="s">
        <v>82</v>
      </c>
      <c r="AT546" s="198" t="s">
        <v>73</v>
      </c>
      <c r="AU546" s="198" t="s">
        <v>82</v>
      </c>
      <c r="AY546" s="197" t="s">
        <v>308</v>
      </c>
      <c r="BK546" s="199">
        <f>BK547</f>
        <v>0</v>
      </c>
    </row>
    <row r="547" spans="2:65" s="1" customFormat="1" ht="31.5" customHeight="1">
      <c r="B547" s="42"/>
      <c r="C547" s="203" t="s">
        <v>3060</v>
      </c>
      <c r="D547" s="203" t="s">
        <v>311</v>
      </c>
      <c r="E547" s="204" t="s">
        <v>15120</v>
      </c>
      <c r="F547" s="205" t="s">
        <v>15121</v>
      </c>
      <c r="G547" s="206" t="s">
        <v>578</v>
      </c>
      <c r="H547" s="207">
        <v>1</v>
      </c>
      <c r="I547" s="208"/>
      <c r="J547" s="209">
        <f>ROUND(I547*H547,2)</f>
        <v>0</v>
      </c>
      <c r="K547" s="205" t="s">
        <v>21</v>
      </c>
      <c r="L547" s="62"/>
      <c r="M547" s="210" t="s">
        <v>21</v>
      </c>
      <c r="N547" s="211" t="s">
        <v>45</v>
      </c>
      <c r="O547" s="43"/>
      <c r="P547" s="212">
        <f>O547*H547</f>
        <v>0</v>
      </c>
      <c r="Q547" s="212">
        <v>0</v>
      </c>
      <c r="R547" s="212">
        <f>Q547*H547</f>
        <v>0</v>
      </c>
      <c r="S547" s="212">
        <v>0</v>
      </c>
      <c r="T547" s="213">
        <f>S547*H547</f>
        <v>0</v>
      </c>
      <c r="AR547" s="25" t="s">
        <v>327</v>
      </c>
      <c r="AT547" s="25" t="s">
        <v>311</v>
      </c>
      <c r="AU547" s="25" t="s">
        <v>84</v>
      </c>
      <c r="AY547" s="25" t="s">
        <v>308</v>
      </c>
      <c r="BE547" s="214">
        <f>IF(N547="základní",J547,0)</f>
        <v>0</v>
      </c>
      <c r="BF547" s="214">
        <f>IF(N547="snížená",J547,0)</f>
        <v>0</v>
      </c>
      <c r="BG547" s="214">
        <f>IF(N547="zákl. přenesená",J547,0)</f>
        <v>0</v>
      </c>
      <c r="BH547" s="214">
        <f>IF(N547="sníž. přenesená",J547,0)</f>
        <v>0</v>
      </c>
      <c r="BI547" s="214">
        <f>IF(N547="nulová",J547,0)</f>
        <v>0</v>
      </c>
      <c r="BJ547" s="25" t="s">
        <v>82</v>
      </c>
      <c r="BK547" s="214">
        <f>ROUND(I547*H547,2)</f>
        <v>0</v>
      </c>
      <c r="BL547" s="25" t="s">
        <v>327</v>
      </c>
      <c r="BM547" s="25" t="s">
        <v>9823</v>
      </c>
    </row>
    <row r="548" spans="2:65" s="11" customFormat="1" ht="29.85" customHeight="1">
      <c r="B548" s="186"/>
      <c r="C548" s="187"/>
      <c r="D548" s="200" t="s">
        <v>73</v>
      </c>
      <c r="E548" s="201" t="s">
        <v>15130</v>
      </c>
      <c r="F548" s="201" t="s">
        <v>15131</v>
      </c>
      <c r="G548" s="187"/>
      <c r="H548" s="187"/>
      <c r="I548" s="190"/>
      <c r="J548" s="202">
        <f>BK548</f>
        <v>0</v>
      </c>
      <c r="K548" s="187"/>
      <c r="L548" s="192"/>
      <c r="M548" s="193"/>
      <c r="N548" s="194"/>
      <c r="O548" s="194"/>
      <c r="P548" s="195">
        <f>SUM(P549:P551)</f>
        <v>0</v>
      </c>
      <c r="Q548" s="194"/>
      <c r="R548" s="195">
        <f>SUM(R549:R551)</f>
        <v>0</v>
      </c>
      <c r="S548" s="194"/>
      <c r="T548" s="196">
        <f>SUM(T549:T551)</f>
        <v>0</v>
      </c>
      <c r="AR548" s="197" t="s">
        <v>82</v>
      </c>
      <c r="AT548" s="198" t="s">
        <v>73</v>
      </c>
      <c r="AU548" s="198" t="s">
        <v>82</v>
      </c>
      <c r="AY548" s="197" t="s">
        <v>308</v>
      </c>
      <c r="BK548" s="199">
        <f>SUM(BK549:BK551)</f>
        <v>0</v>
      </c>
    </row>
    <row r="549" spans="2:65" s="1" customFormat="1" ht="31.5" customHeight="1">
      <c r="B549" s="42"/>
      <c r="C549" s="203" t="s">
        <v>3064</v>
      </c>
      <c r="D549" s="203" t="s">
        <v>311</v>
      </c>
      <c r="E549" s="204" t="s">
        <v>14956</v>
      </c>
      <c r="F549" s="205" t="s">
        <v>14957</v>
      </c>
      <c r="G549" s="206" t="s">
        <v>578</v>
      </c>
      <c r="H549" s="207">
        <v>6</v>
      </c>
      <c r="I549" s="208"/>
      <c r="J549" s="209">
        <f>ROUND(I549*H549,2)</f>
        <v>0</v>
      </c>
      <c r="K549" s="205" t="s">
        <v>21</v>
      </c>
      <c r="L549" s="62"/>
      <c r="M549" s="210" t="s">
        <v>21</v>
      </c>
      <c r="N549" s="211" t="s">
        <v>45</v>
      </c>
      <c r="O549" s="43"/>
      <c r="P549" s="212">
        <f>O549*H549</f>
        <v>0</v>
      </c>
      <c r="Q549" s="212">
        <v>0</v>
      </c>
      <c r="R549" s="212">
        <f>Q549*H549</f>
        <v>0</v>
      </c>
      <c r="S549" s="212">
        <v>0</v>
      </c>
      <c r="T549" s="213">
        <f>S549*H549</f>
        <v>0</v>
      </c>
      <c r="AR549" s="25" t="s">
        <v>327</v>
      </c>
      <c r="AT549" s="25" t="s">
        <v>311</v>
      </c>
      <c r="AU549" s="25" t="s">
        <v>84</v>
      </c>
      <c r="AY549" s="25" t="s">
        <v>308</v>
      </c>
      <c r="BE549" s="214">
        <f>IF(N549="základní",J549,0)</f>
        <v>0</v>
      </c>
      <c r="BF549" s="214">
        <f>IF(N549="snížená",J549,0)</f>
        <v>0</v>
      </c>
      <c r="BG549" s="214">
        <f>IF(N549="zákl. přenesená",J549,0)</f>
        <v>0</v>
      </c>
      <c r="BH549" s="214">
        <f>IF(N549="sníž. přenesená",J549,0)</f>
        <v>0</v>
      </c>
      <c r="BI549" s="214">
        <f>IF(N549="nulová",J549,0)</f>
        <v>0</v>
      </c>
      <c r="BJ549" s="25" t="s">
        <v>82</v>
      </c>
      <c r="BK549" s="214">
        <f>ROUND(I549*H549,2)</f>
        <v>0</v>
      </c>
      <c r="BL549" s="25" t="s">
        <v>327</v>
      </c>
      <c r="BM549" s="25" t="s">
        <v>9826</v>
      </c>
    </row>
    <row r="550" spans="2:65" s="1" customFormat="1" ht="22.5" customHeight="1">
      <c r="B550" s="42"/>
      <c r="C550" s="203" t="s">
        <v>3069</v>
      </c>
      <c r="D550" s="203" t="s">
        <v>311</v>
      </c>
      <c r="E550" s="204" t="s">
        <v>15005</v>
      </c>
      <c r="F550" s="205" t="s">
        <v>15006</v>
      </c>
      <c r="G550" s="206" t="s">
        <v>578</v>
      </c>
      <c r="H550" s="207">
        <v>6</v>
      </c>
      <c r="I550" s="208"/>
      <c r="J550" s="209">
        <f>ROUND(I550*H550,2)</f>
        <v>0</v>
      </c>
      <c r="K550" s="205" t="s">
        <v>21</v>
      </c>
      <c r="L550" s="62"/>
      <c r="M550" s="210" t="s">
        <v>21</v>
      </c>
      <c r="N550" s="211" t="s">
        <v>45</v>
      </c>
      <c r="O550" s="43"/>
      <c r="P550" s="212">
        <f>O550*H550</f>
        <v>0</v>
      </c>
      <c r="Q550" s="212">
        <v>0</v>
      </c>
      <c r="R550" s="212">
        <f>Q550*H550</f>
        <v>0</v>
      </c>
      <c r="S550" s="212">
        <v>0</v>
      </c>
      <c r="T550" s="213">
        <f>S550*H550</f>
        <v>0</v>
      </c>
      <c r="AR550" s="25" t="s">
        <v>327</v>
      </c>
      <c r="AT550" s="25" t="s">
        <v>311</v>
      </c>
      <c r="AU550" s="25" t="s">
        <v>84</v>
      </c>
      <c r="AY550" s="25" t="s">
        <v>308</v>
      </c>
      <c r="BE550" s="214">
        <f>IF(N550="základní",J550,0)</f>
        <v>0</v>
      </c>
      <c r="BF550" s="214">
        <f>IF(N550="snížená",J550,0)</f>
        <v>0</v>
      </c>
      <c r="BG550" s="214">
        <f>IF(N550="zákl. přenesená",J550,0)</f>
        <v>0</v>
      </c>
      <c r="BH550" s="214">
        <f>IF(N550="sníž. přenesená",J550,0)</f>
        <v>0</v>
      </c>
      <c r="BI550" s="214">
        <f>IF(N550="nulová",J550,0)</f>
        <v>0</v>
      </c>
      <c r="BJ550" s="25" t="s">
        <v>82</v>
      </c>
      <c r="BK550" s="214">
        <f>ROUND(I550*H550,2)</f>
        <v>0</v>
      </c>
      <c r="BL550" s="25" t="s">
        <v>327</v>
      </c>
      <c r="BM550" s="25" t="s">
        <v>9829</v>
      </c>
    </row>
    <row r="551" spans="2:65" s="1" customFormat="1" ht="31.5" customHeight="1">
      <c r="B551" s="42"/>
      <c r="C551" s="203" t="s">
        <v>3073</v>
      </c>
      <c r="D551" s="203" t="s">
        <v>311</v>
      </c>
      <c r="E551" s="204" t="s">
        <v>14998</v>
      </c>
      <c r="F551" s="205" t="s">
        <v>14999</v>
      </c>
      <c r="G551" s="206" t="s">
        <v>578</v>
      </c>
      <c r="H551" s="207">
        <v>3</v>
      </c>
      <c r="I551" s="208"/>
      <c r="J551" s="209">
        <f>ROUND(I551*H551,2)</f>
        <v>0</v>
      </c>
      <c r="K551" s="205" t="s">
        <v>21</v>
      </c>
      <c r="L551" s="62"/>
      <c r="M551" s="210" t="s">
        <v>21</v>
      </c>
      <c r="N551" s="211" t="s">
        <v>45</v>
      </c>
      <c r="O551" s="43"/>
      <c r="P551" s="212">
        <f>O551*H551</f>
        <v>0</v>
      </c>
      <c r="Q551" s="212">
        <v>0</v>
      </c>
      <c r="R551" s="212">
        <f>Q551*H551</f>
        <v>0</v>
      </c>
      <c r="S551" s="212">
        <v>0</v>
      </c>
      <c r="T551" s="213">
        <f>S551*H551</f>
        <v>0</v>
      </c>
      <c r="AR551" s="25" t="s">
        <v>327</v>
      </c>
      <c r="AT551" s="25" t="s">
        <v>311</v>
      </c>
      <c r="AU551" s="25" t="s">
        <v>84</v>
      </c>
      <c r="AY551" s="25" t="s">
        <v>308</v>
      </c>
      <c r="BE551" s="214">
        <f>IF(N551="základní",J551,0)</f>
        <v>0</v>
      </c>
      <c r="BF551" s="214">
        <f>IF(N551="snížená",J551,0)</f>
        <v>0</v>
      </c>
      <c r="BG551" s="214">
        <f>IF(N551="zákl. přenesená",J551,0)</f>
        <v>0</v>
      </c>
      <c r="BH551" s="214">
        <f>IF(N551="sníž. přenesená",J551,0)</f>
        <v>0</v>
      </c>
      <c r="BI551" s="214">
        <f>IF(N551="nulová",J551,0)</f>
        <v>0</v>
      </c>
      <c r="BJ551" s="25" t="s">
        <v>82</v>
      </c>
      <c r="BK551" s="214">
        <f>ROUND(I551*H551,2)</f>
        <v>0</v>
      </c>
      <c r="BL551" s="25" t="s">
        <v>327</v>
      </c>
      <c r="BM551" s="25" t="s">
        <v>9832</v>
      </c>
    </row>
    <row r="552" spans="2:65" s="11" customFormat="1" ht="29.85" customHeight="1">
      <c r="B552" s="186"/>
      <c r="C552" s="187"/>
      <c r="D552" s="200" t="s">
        <v>73</v>
      </c>
      <c r="E552" s="201" t="s">
        <v>15132</v>
      </c>
      <c r="F552" s="201" t="s">
        <v>15133</v>
      </c>
      <c r="G552" s="187"/>
      <c r="H552" s="187"/>
      <c r="I552" s="190"/>
      <c r="J552" s="202">
        <f>BK552</f>
        <v>0</v>
      </c>
      <c r="K552" s="187"/>
      <c r="L552" s="192"/>
      <c r="M552" s="193"/>
      <c r="N552" s="194"/>
      <c r="O552" s="194"/>
      <c r="P552" s="195">
        <f>SUM(P553:P558)</f>
        <v>0</v>
      </c>
      <c r="Q552" s="194"/>
      <c r="R552" s="195">
        <f>SUM(R553:R558)</f>
        <v>0</v>
      </c>
      <c r="S552" s="194"/>
      <c r="T552" s="196">
        <f>SUM(T553:T558)</f>
        <v>0</v>
      </c>
      <c r="AR552" s="197" t="s">
        <v>82</v>
      </c>
      <c r="AT552" s="198" t="s">
        <v>73</v>
      </c>
      <c r="AU552" s="198" t="s">
        <v>82</v>
      </c>
      <c r="AY552" s="197" t="s">
        <v>308</v>
      </c>
      <c r="BK552" s="199">
        <f>SUM(BK553:BK558)</f>
        <v>0</v>
      </c>
    </row>
    <row r="553" spans="2:65" s="1" customFormat="1" ht="22.5" customHeight="1">
      <c r="B553" s="42"/>
      <c r="C553" s="203" t="s">
        <v>3077</v>
      </c>
      <c r="D553" s="203" t="s">
        <v>311</v>
      </c>
      <c r="E553" s="204" t="s">
        <v>15005</v>
      </c>
      <c r="F553" s="205" t="s">
        <v>15006</v>
      </c>
      <c r="G553" s="206" t="s">
        <v>578</v>
      </c>
      <c r="H553" s="207">
        <v>1</v>
      </c>
      <c r="I553" s="208"/>
      <c r="J553" s="209">
        <f t="shared" ref="J553:J558" si="320">ROUND(I553*H553,2)</f>
        <v>0</v>
      </c>
      <c r="K553" s="205" t="s">
        <v>21</v>
      </c>
      <c r="L553" s="62"/>
      <c r="M553" s="210" t="s">
        <v>21</v>
      </c>
      <c r="N553" s="211" t="s">
        <v>45</v>
      </c>
      <c r="O553" s="43"/>
      <c r="P553" s="212">
        <f t="shared" ref="P553:P558" si="321">O553*H553</f>
        <v>0</v>
      </c>
      <c r="Q553" s="212">
        <v>0</v>
      </c>
      <c r="R553" s="212">
        <f t="shared" ref="R553:R558" si="322">Q553*H553</f>
        <v>0</v>
      </c>
      <c r="S553" s="212">
        <v>0</v>
      </c>
      <c r="T553" s="213">
        <f t="shared" ref="T553:T558" si="323">S553*H553</f>
        <v>0</v>
      </c>
      <c r="AR553" s="25" t="s">
        <v>327</v>
      </c>
      <c r="AT553" s="25" t="s">
        <v>311</v>
      </c>
      <c r="AU553" s="25" t="s">
        <v>84</v>
      </c>
      <c r="AY553" s="25" t="s">
        <v>308</v>
      </c>
      <c r="BE553" s="214">
        <f t="shared" ref="BE553:BE558" si="324">IF(N553="základní",J553,0)</f>
        <v>0</v>
      </c>
      <c r="BF553" s="214">
        <f t="shared" ref="BF553:BF558" si="325">IF(N553="snížená",J553,0)</f>
        <v>0</v>
      </c>
      <c r="BG553" s="214">
        <f t="shared" ref="BG553:BG558" si="326">IF(N553="zákl. přenesená",J553,0)</f>
        <v>0</v>
      </c>
      <c r="BH553" s="214">
        <f t="shared" ref="BH553:BH558" si="327">IF(N553="sníž. přenesená",J553,0)</f>
        <v>0</v>
      </c>
      <c r="BI553" s="214">
        <f t="shared" ref="BI553:BI558" si="328">IF(N553="nulová",J553,0)</f>
        <v>0</v>
      </c>
      <c r="BJ553" s="25" t="s">
        <v>82</v>
      </c>
      <c r="BK553" s="214">
        <f t="shared" ref="BK553:BK558" si="329">ROUND(I553*H553,2)</f>
        <v>0</v>
      </c>
      <c r="BL553" s="25" t="s">
        <v>327</v>
      </c>
      <c r="BM553" s="25" t="s">
        <v>9835</v>
      </c>
    </row>
    <row r="554" spans="2:65" s="1" customFormat="1" ht="22.5" customHeight="1">
      <c r="B554" s="42"/>
      <c r="C554" s="203" t="s">
        <v>3082</v>
      </c>
      <c r="D554" s="203" t="s">
        <v>311</v>
      </c>
      <c r="E554" s="204" t="s">
        <v>15007</v>
      </c>
      <c r="F554" s="205" t="s">
        <v>15008</v>
      </c>
      <c r="G554" s="206" t="s">
        <v>578</v>
      </c>
      <c r="H554" s="207">
        <v>1</v>
      </c>
      <c r="I554" s="208"/>
      <c r="J554" s="209">
        <f t="shared" si="320"/>
        <v>0</v>
      </c>
      <c r="K554" s="205" t="s">
        <v>21</v>
      </c>
      <c r="L554" s="62"/>
      <c r="M554" s="210" t="s">
        <v>21</v>
      </c>
      <c r="N554" s="211" t="s">
        <v>45</v>
      </c>
      <c r="O554" s="43"/>
      <c r="P554" s="212">
        <f t="shared" si="321"/>
        <v>0</v>
      </c>
      <c r="Q554" s="212">
        <v>0</v>
      </c>
      <c r="R554" s="212">
        <f t="shared" si="322"/>
        <v>0</v>
      </c>
      <c r="S554" s="212">
        <v>0</v>
      </c>
      <c r="T554" s="213">
        <f t="shared" si="323"/>
        <v>0</v>
      </c>
      <c r="AR554" s="25" t="s">
        <v>327</v>
      </c>
      <c r="AT554" s="25" t="s">
        <v>311</v>
      </c>
      <c r="AU554" s="25" t="s">
        <v>84</v>
      </c>
      <c r="AY554" s="25" t="s">
        <v>308</v>
      </c>
      <c r="BE554" s="214">
        <f t="shared" si="324"/>
        <v>0</v>
      </c>
      <c r="BF554" s="214">
        <f t="shared" si="325"/>
        <v>0</v>
      </c>
      <c r="BG554" s="214">
        <f t="shared" si="326"/>
        <v>0</v>
      </c>
      <c r="BH554" s="214">
        <f t="shared" si="327"/>
        <v>0</v>
      </c>
      <c r="BI554" s="214">
        <f t="shared" si="328"/>
        <v>0</v>
      </c>
      <c r="BJ554" s="25" t="s">
        <v>82</v>
      </c>
      <c r="BK554" s="214">
        <f t="shared" si="329"/>
        <v>0</v>
      </c>
      <c r="BL554" s="25" t="s">
        <v>327</v>
      </c>
      <c r="BM554" s="25" t="s">
        <v>9838</v>
      </c>
    </row>
    <row r="555" spans="2:65" s="1" customFormat="1" ht="31.5" customHeight="1">
      <c r="B555" s="42"/>
      <c r="C555" s="203" t="s">
        <v>3084</v>
      </c>
      <c r="D555" s="203" t="s">
        <v>311</v>
      </c>
      <c r="E555" s="204" t="s">
        <v>14960</v>
      </c>
      <c r="F555" s="205" t="s">
        <v>14961</v>
      </c>
      <c r="G555" s="206" t="s">
        <v>578</v>
      </c>
      <c r="H555" s="207">
        <v>1</v>
      </c>
      <c r="I555" s="208"/>
      <c r="J555" s="209">
        <f t="shared" si="320"/>
        <v>0</v>
      </c>
      <c r="K555" s="205" t="s">
        <v>21</v>
      </c>
      <c r="L555" s="62"/>
      <c r="M555" s="210" t="s">
        <v>21</v>
      </c>
      <c r="N555" s="211" t="s">
        <v>45</v>
      </c>
      <c r="O555" s="43"/>
      <c r="P555" s="212">
        <f t="shared" si="321"/>
        <v>0</v>
      </c>
      <c r="Q555" s="212">
        <v>0</v>
      </c>
      <c r="R555" s="212">
        <f t="shared" si="322"/>
        <v>0</v>
      </c>
      <c r="S555" s="212">
        <v>0</v>
      </c>
      <c r="T555" s="213">
        <f t="shared" si="323"/>
        <v>0</v>
      </c>
      <c r="AR555" s="25" t="s">
        <v>327</v>
      </c>
      <c r="AT555" s="25" t="s">
        <v>311</v>
      </c>
      <c r="AU555" s="25" t="s">
        <v>84</v>
      </c>
      <c r="AY555" s="25" t="s">
        <v>308</v>
      </c>
      <c r="BE555" s="214">
        <f t="shared" si="324"/>
        <v>0</v>
      </c>
      <c r="BF555" s="214">
        <f t="shared" si="325"/>
        <v>0</v>
      </c>
      <c r="BG555" s="214">
        <f t="shared" si="326"/>
        <v>0</v>
      </c>
      <c r="BH555" s="214">
        <f t="shared" si="327"/>
        <v>0</v>
      </c>
      <c r="BI555" s="214">
        <f t="shared" si="328"/>
        <v>0</v>
      </c>
      <c r="BJ555" s="25" t="s">
        <v>82</v>
      </c>
      <c r="BK555" s="214">
        <f t="shared" si="329"/>
        <v>0</v>
      </c>
      <c r="BL555" s="25" t="s">
        <v>327</v>
      </c>
      <c r="BM555" s="25" t="s">
        <v>9841</v>
      </c>
    </row>
    <row r="556" spans="2:65" s="1" customFormat="1" ht="31.5" customHeight="1">
      <c r="B556" s="42"/>
      <c r="C556" s="203" t="s">
        <v>3086</v>
      </c>
      <c r="D556" s="203" t="s">
        <v>311</v>
      </c>
      <c r="E556" s="204" t="s">
        <v>14954</v>
      </c>
      <c r="F556" s="205" t="s">
        <v>14955</v>
      </c>
      <c r="G556" s="206" t="s">
        <v>578</v>
      </c>
      <c r="H556" s="207">
        <v>1</v>
      </c>
      <c r="I556" s="208"/>
      <c r="J556" s="209">
        <f t="shared" si="320"/>
        <v>0</v>
      </c>
      <c r="K556" s="205" t="s">
        <v>21</v>
      </c>
      <c r="L556" s="62"/>
      <c r="M556" s="210" t="s">
        <v>21</v>
      </c>
      <c r="N556" s="211" t="s">
        <v>45</v>
      </c>
      <c r="O556" s="43"/>
      <c r="P556" s="212">
        <f t="shared" si="321"/>
        <v>0</v>
      </c>
      <c r="Q556" s="212">
        <v>0</v>
      </c>
      <c r="R556" s="212">
        <f t="shared" si="322"/>
        <v>0</v>
      </c>
      <c r="S556" s="212">
        <v>0</v>
      </c>
      <c r="T556" s="213">
        <f t="shared" si="323"/>
        <v>0</v>
      </c>
      <c r="AR556" s="25" t="s">
        <v>327</v>
      </c>
      <c r="AT556" s="25" t="s">
        <v>311</v>
      </c>
      <c r="AU556" s="25" t="s">
        <v>84</v>
      </c>
      <c r="AY556" s="25" t="s">
        <v>308</v>
      </c>
      <c r="BE556" s="214">
        <f t="shared" si="324"/>
        <v>0</v>
      </c>
      <c r="BF556" s="214">
        <f t="shared" si="325"/>
        <v>0</v>
      </c>
      <c r="BG556" s="214">
        <f t="shared" si="326"/>
        <v>0</v>
      </c>
      <c r="BH556" s="214">
        <f t="shared" si="327"/>
        <v>0</v>
      </c>
      <c r="BI556" s="214">
        <f t="shared" si="328"/>
        <v>0</v>
      </c>
      <c r="BJ556" s="25" t="s">
        <v>82</v>
      </c>
      <c r="BK556" s="214">
        <f t="shared" si="329"/>
        <v>0</v>
      </c>
      <c r="BL556" s="25" t="s">
        <v>327</v>
      </c>
      <c r="BM556" s="25" t="s">
        <v>9844</v>
      </c>
    </row>
    <row r="557" spans="2:65" s="1" customFormat="1" ht="31.5" customHeight="1">
      <c r="B557" s="42"/>
      <c r="C557" s="203" t="s">
        <v>3088</v>
      </c>
      <c r="D557" s="203" t="s">
        <v>311</v>
      </c>
      <c r="E557" s="204" t="s">
        <v>15009</v>
      </c>
      <c r="F557" s="205" t="s">
        <v>15010</v>
      </c>
      <c r="G557" s="206" t="s">
        <v>578</v>
      </c>
      <c r="H557" s="207">
        <v>1</v>
      </c>
      <c r="I557" s="208"/>
      <c r="J557" s="209">
        <f t="shared" si="320"/>
        <v>0</v>
      </c>
      <c r="K557" s="205" t="s">
        <v>21</v>
      </c>
      <c r="L557" s="62"/>
      <c r="M557" s="210" t="s">
        <v>21</v>
      </c>
      <c r="N557" s="211" t="s">
        <v>45</v>
      </c>
      <c r="O557" s="43"/>
      <c r="P557" s="212">
        <f t="shared" si="321"/>
        <v>0</v>
      </c>
      <c r="Q557" s="212">
        <v>0</v>
      </c>
      <c r="R557" s="212">
        <f t="shared" si="322"/>
        <v>0</v>
      </c>
      <c r="S557" s="212">
        <v>0</v>
      </c>
      <c r="T557" s="213">
        <f t="shared" si="323"/>
        <v>0</v>
      </c>
      <c r="AR557" s="25" t="s">
        <v>327</v>
      </c>
      <c r="AT557" s="25" t="s">
        <v>311</v>
      </c>
      <c r="AU557" s="25" t="s">
        <v>84</v>
      </c>
      <c r="AY557" s="25" t="s">
        <v>308</v>
      </c>
      <c r="BE557" s="214">
        <f t="shared" si="324"/>
        <v>0</v>
      </c>
      <c r="BF557" s="214">
        <f t="shared" si="325"/>
        <v>0</v>
      </c>
      <c r="BG557" s="214">
        <f t="shared" si="326"/>
        <v>0</v>
      </c>
      <c r="BH557" s="214">
        <f t="shared" si="327"/>
        <v>0</v>
      </c>
      <c r="BI557" s="214">
        <f t="shared" si="328"/>
        <v>0</v>
      </c>
      <c r="BJ557" s="25" t="s">
        <v>82</v>
      </c>
      <c r="BK557" s="214">
        <f t="shared" si="329"/>
        <v>0</v>
      </c>
      <c r="BL557" s="25" t="s">
        <v>327</v>
      </c>
      <c r="BM557" s="25" t="s">
        <v>9847</v>
      </c>
    </row>
    <row r="558" spans="2:65" s="1" customFormat="1" ht="31.5" customHeight="1">
      <c r="B558" s="42"/>
      <c r="C558" s="203" t="s">
        <v>3091</v>
      </c>
      <c r="D558" s="203" t="s">
        <v>311</v>
      </c>
      <c r="E558" s="204" t="s">
        <v>15011</v>
      </c>
      <c r="F558" s="205" t="s">
        <v>15012</v>
      </c>
      <c r="G558" s="206" t="s">
        <v>578</v>
      </c>
      <c r="H558" s="207">
        <v>1</v>
      </c>
      <c r="I558" s="208"/>
      <c r="J558" s="209">
        <f t="shared" si="320"/>
        <v>0</v>
      </c>
      <c r="K558" s="205" t="s">
        <v>21</v>
      </c>
      <c r="L558" s="62"/>
      <c r="M558" s="210" t="s">
        <v>21</v>
      </c>
      <c r="N558" s="211" t="s">
        <v>45</v>
      </c>
      <c r="O558" s="43"/>
      <c r="P558" s="212">
        <f t="shared" si="321"/>
        <v>0</v>
      </c>
      <c r="Q558" s="212">
        <v>0</v>
      </c>
      <c r="R558" s="212">
        <f t="shared" si="322"/>
        <v>0</v>
      </c>
      <c r="S558" s="212">
        <v>0</v>
      </c>
      <c r="T558" s="213">
        <f t="shared" si="323"/>
        <v>0</v>
      </c>
      <c r="AR558" s="25" t="s">
        <v>327</v>
      </c>
      <c r="AT558" s="25" t="s">
        <v>311</v>
      </c>
      <c r="AU558" s="25" t="s">
        <v>84</v>
      </c>
      <c r="AY558" s="25" t="s">
        <v>308</v>
      </c>
      <c r="BE558" s="214">
        <f t="shared" si="324"/>
        <v>0</v>
      </c>
      <c r="BF558" s="214">
        <f t="shared" si="325"/>
        <v>0</v>
      </c>
      <c r="BG558" s="214">
        <f t="shared" si="326"/>
        <v>0</v>
      </c>
      <c r="BH558" s="214">
        <f t="shared" si="327"/>
        <v>0</v>
      </c>
      <c r="BI558" s="214">
        <f t="shared" si="328"/>
        <v>0</v>
      </c>
      <c r="BJ558" s="25" t="s">
        <v>82</v>
      </c>
      <c r="BK558" s="214">
        <f t="shared" si="329"/>
        <v>0</v>
      </c>
      <c r="BL558" s="25" t="s">
        <v>327</v>
      </c>
      <c r="BM558" s="25" t="s">
        <v>9849</v>
      </c>
    </row>
    <row r="559" spans="2:65" s="11" customFormat="1" ht="29.85" customHeight="1">
      <c r="B559" s="186"/>
      <c r="C559" s="187"/>
      <c r="D559" s="200" t="s">
        <v>73</v>
      </c>
      <c r="E559" s="201" t="s">
        <v>15134</v>
      </c>
      <c r="F559" s="201" t="s">
        <v>15135</v>
      </c>
      <c r="G559" s="187"/>
      <c r="H559" s="187"/>
      <c r="I559" s="190"/>
      <c r="J559" s="202">
        <f>BK559</f>
        <v>0</v>
      </c>
      <c r="K559" s="187"/>
      <c r="L559" s="192"/>
      <c r="M559" s="193"/>
      <c r="N559" s="194"/>
      <c r="O559" s="194"/>
      <c r="P559" s="195">
        <f>SUM(P560:P565)</f>
        <v>0</v>
      </c>
      <c r="Q559" s="194"/>
      <c r="R559" s="195">
        <f>SUM(R560:R565)</f>
        <v>0</v>
      </c>
      <c r="S559" s="194"/>
      <c r="T559" s="196">
        <f>SUM(T560:T565)</f>
        <v>0</v>
      </c>
      <c r="AR559" s="197" t="s">
        <v>82</v>
      </c>
      <c r="AT559" s="198" t="s">
        <v>73</v>
      </c>
      <c r="AU559" s="198" t="s">
        <v>82</v>
      </c>
      <c r="AY559" s="197" t="s">
        <v>308</v>
      </c>
      <c r="BK559" s="199">
        <f>SUM(BK560:BK565)</f>
        <v>0</v>
      </c>
    </row>
    <row r="560" spans="2:65" s="1" customFormat="1" ht="22.5" customHeight="1">
      <c r="B560" s="42"/>
      <c r="C560" s="203" t="s">
        <v>3095</v>
      </c>
      <c r="D560" s="203" t="s">
        <v>311</v>
      </c>
      <c r="E560" s="204" t="s">
        <v>15005</v>
      </c>
      <c r="F560" s="205" t="s">
        <v>15006</v>
      </c>
      <c r="G560" s="206" t="s">
        <v>578</v>
      </c>
      <c r="H560" s="207">
        <v>1</v>
      </c>
      <c r="I560" s="208"/>
      <c r="J560" s="209">
        <f t="shared" ref="J560:J565" si="330">ROUND(I560*H560,2)</f>
        <v>0</v>
      </c>
      <c r="K560" s="205" t="s">
        <v>21</v>
      </c>
      <c r="L560" s="62"/>
      <c r="M560" s="210" t="s">
        <v>21</v>
      </c>
      <c r="N560" s="211" t="s">
        <v>45</v>
      </c>
      <c r="O560" s="43"/>
      <c r="P560" s="212">
        <f t="shared" ref="P560:P565" si="331">O560*H560</f>
        <v>0</v>
      </c>
      <c r="Q560" s="212">
        <v>0</v>
      </c>
      <c r="R560" s="212">
        <f t="shared" ref="R560:R565" si="332">Q560*H560</f>
        <v>0</v>
      </c>
      <c r="S560" s="212">
        <v>0</v>
      </c>
      <c r="T560" s="213">
        <f t="shared" ref="T560:T565" si="333">S560*H560</f>
        <v>0</v>
      </c>
      <c r="AR560" s="25" t="s">
        <v>327</v>
      </c>
      <c r="AT560" s="25" t="s">
        <v>311</v>
      </c>
      <c r="AU560" s="25" t="s">
        <v>84</v>
      </c>
      <c r="AY560" s="25" t="s">
        <v>308</v>
      </c>
      <c r="BE560" s="214">
        <f t="shared" ref="BE560:BE565" si="334">IF(N560="základní",J560,0)</f>
        <v>0</v>
      </c>
      <c r="BF560" s="214">
        <f t="shared" ref="BF560:BF565" si="335">IF(N560="snížená",J560,0)</f>
        <v>0</v>
      </c>
      <c r="BG560" s="214">
        <f t="shared" ref="BG560:BG565" si="336">IF(N560="zákl. přenesená",J560,0)</f>
        <v>0</v>
      </c>
      <c r="BH560" s="214">
        <f t="shared" ref="BH560:BH565" si="337">IF(N560="sníž. přenesená",J560,0)</f>
        <v>0</v>
      </c>
      <c r="BI560" s="214">
        <f t="shared" ref="BI560:BI565" si="338">IF(N560="nulová",J560,0)</f>
        <v>0</v>
      </c>
      <c r="BJ560" s="25" t="s">
        <v>82</v>
      </c>
      <c r="BK560" s="214">
        <f t="shared" ref="BK560:BK565" si="339">ROUND(I560*H560,2)</f>
        <v>0</v>
      </c>
      <c r="BL560" s="25" t="s">
        <v>327</v>
      </c>
      <c r="BM560" s="25" t="s">
        <v>9850</v>
      </c>
    </row>
    <row r="561" spans="2:65" s="1" customFormat="1" ht="22.5" customHeight="1">
      <c r="B561" s="42"/>
      <c r="C561" s="203" t="s">
        <v>3101</v>
      </c>
      <c r="D561" s="203" t="s">
        <v>311</v>
      </c>
      <c r="E561" s="204" t="s">
        <v>15007</v>
      </c>
      <c r="F561" s="205" t="s">
        <v>15008</v>
      </c>
      <c r="G561" s="206" t="s">
        <v>578</v>
      </c>
      <c r="H561" s="207">
        <v>1</v>
      </c>
      <c r="I561" s="208"/>
      <c r="J561" s="209">
        <f t="shared" si="330"/>
        <v>0</v>
      </c>
      <c r="K561" s="205" t="s">
        <v>21</v>
      </c>
      <c r="L561" s="62"/>
      <c r="M561" s="210" t="s">
        <v>21</v>
      </c>
      <c r="N561" s="211" t="s">
        <v>45</v>
      </c>
      <c r="O561" s="43"/>
      <c r="P561" s="212">
        <f t="shared" si="331"/>
        <v>0</v>
      </c>
      <c r="Q561" s="212">
        <v>0</v>
      </c>
      <c r="R561" s="212">
        <f t="shared" si="332"/>
        <v>0</v>
      </c>
      <c r="S561" s="212">
        <v>0</v>
      </c>
      <c r="T561" s="213">
        <f t="shared" si="333"/>
        <v>0</v>
      </c>
      <c r="AR561" s="25" t="s">
        <v>327</v>
      </c>
      <c r="AT561" s="25" t="s">
        <v>311</v>
      </c>
      <c r="AU561" s="25" t="s">
        <v>84</v>
      </c>
      <c r="AY561" s="25" t="s">
        <v>308</v>
      </c>
      <c r="BE561" s="214">
        <f t="shared" si="334"/>
        <v>0</v>
      </c>
      <c r="BF561" s="214">
        <f t="shared" si="335"/>
        <v>0</v>
      </c>
      <c r="BG561" s="214">
        <f t="shared" si="336"/>
        <v>0</v>
      </c>
      <c r="BH561" s="214">
        <f t="shared" si="337"/>
        <v>0</v>
      </c>
      <c r="BI561" s="214">
        <f t="shared" si="338"/>
        <v>0</v>
      </c>
      <c r="BJ561" s="25" t="s">
        <v>82</v>
      </c>
      <c r="BK561" s="214">
        <f t="shared" si="339"/>
        <v>0</v>
      </c>
      <c r="BL561" s="25" t="s">
        <v>327</v>
      </c>
      <c r="BM561" s="25" t="s">
        <v>9853</v>
      </c>
    </row>
    <row r="562" spans="2:65" s="1" customFormat="1" ht="31.5" customHeight="1">
      <c r="B562" s="42"/>
      <c r="C562" s="203" t="s">
        <v>3107</v>
      </c>
      <c r="D562" s="203" t="s">
        <v>311</v>
      </c>
      <c r="E562" s="204" t="s">
        <v>14960</v>
      </c>
      <c r="F562" s="205" t="s">
        <v>14961</v>
      </c>
      <c r="G562" s="206" t="s">
        <v>578</v>
      </c>
      <c r="H562" s="207">
        <v>1</v>
      </c>
      <c r="I562" s="208"/>
      <c r="J562" s="209">
        <f t="shared" si="330"/>
        <v>0</v>
      </c>
      <c r="K562" s="205" t="s">
        <v>21</v>
      </c>
      <c r="L562" s="62"/>
      <c r="M562" s="210" t="s">
        <v>21</v>
      </c>
      <c r="N562" s="211" t="s">
        <v>45</v>
      </c>
      <c r="O562" s="43"/>
      <c r="P562" s="212">
        <f t="shared" si="331"/>
        <v>0</v>
      </c>
      <c r="Q562" s="212">
        <v>0</v>
      </c>
      <c r="R562" s="212">
        <f t="shared" si="332"/>
        <v>0</v>
      </c>
      <c r="S562" s="212">
        <v>0</v>
      </c>
      <c r="T562" s="213">
        <f t="shared" si="333"/>
        <v>0</v>
      </c>
      <c r="AR562" s="25" t="s">
        <v>327</v>
      </c>
      <c r="AT562" s="25" t="s">
        <v>311</v>
      </c>
      <c r="AU562" s="25" t="s">
        <v>84</v>
      </c>
      <c r="AY562" s="25" t="s">
        <v>308</v>
      </c>
      <c r="BE562" s="214">
        <f t="shared" si="334"/>
        <v>0</v>
      </c>
      <c r="BF562" s="214">
        <f t="shared" si="335"/>
        <v>0</v>
      </c>
      <c r="BG562" s="214">
        <f t="shared" si="336"/>
        <v>0</v>
      </c>
      <c r="BH562" s="214">
        <f t="shared" si="337"/>
        <v>0</v>
      </c>
      <c r="BI562" s="214">
        <f t="shared" si="338"/>
        <v>0</v>
      </c>
      <c r="BJ562" s="25" t="s">
        <v>82</v>
      </c>
      <c r="BK562" s="214">
        <f t="shared" si="339"/>
        <v>0</v>
      </c>
      <c r="BL562" s="25" t="s">
        <v>327</v>
      </c>
      <c r="BM562" s="25" t="s">
        <v>9856</v>
      </c>
    </row>
    <row r="563" spans="2:65" s="1" customFormat="1" ht="31.5" customHeight="1">
      <c r="B563" s="42"/>
      <c r="C563" s="203" t="s">
        <v>3113</v>
      </c>
      <c r="D563" s="203" t="s">
        <v>311</v>
      </c>
      <c r="E563" s="204" t="s">
        <v>14954</v>
      </c>
      <c r="F563" s="205" t="s">
        <v>14955</v>
      </c>
      <c r="G563" s="206" t="s">
        <v>578</v>
      </c>
      <c r="H563" s="207">
        <v>1</v>
      </c>
      <c r="I563" s="208"/>
      <c r="J563" s="209">
        <f t="shared" si="330"/>
        <v>0</v>
      </c>
      <c r="K563" s="205" t="s">
        <v>21</v>
      </c>
      <c r="L563" s="62"/>
      <c r="M563" s="210" t="s">
        <v>21</v>
      </c>
      <c r="N563" s="211" t="s">
        <v>45</v>
      </c>
      <c r="O563" s="43"/>
      <c r="P563" s="212">
        <f t="shared" si="331"/>
        <v>0</v>
      </c>
      <c r="Q563" s="212">
        <v>0</v>
      </c>
      <c r="R563" s="212">
        <f t="shared" si="332"/>
        <v>0</v>
      </c>
      <c r="S563" s="212">
        <v>0</v>
      </c>
      <c r="T563" s="213">
        <f t="shared" si="333"/>
        <v>0</v>
      </c>
      <c r="AR563" s="25" t="s">
        <v>327</v>
      </c>
      <c r="AT563" s="25" t="s">
        <v>311</v>
      </c>
      <c r="AU563" s="25" t="s">
        <v>84</v>
      </c>
      <c r="AY563" s="25" t="s">
        <v>308</v>
      </c>
      <c r="BE563" s="214">
        <f t="shared" si="334"/>
        <v>0</v>
      </c>
      <c r="BF563" s="214">
        <f t="shared" si="335"/>
        <v>0</v>
      </c>
      <c r="BG563" s="214">
        <f t="shared" si="336"/>
        <v>0</v>
      </c>
      <c r="BH563" s="214">
        <f t="shared" si="337"/>
        <v>0</v>
      </c>
      <c r="BI563" s="214">
        <f t="shared" si="338"/>
        <v>0</v>
      </c>
      <c r="BJ563" s="25" t="s">
        <v>82</v>
      </c>
      <c r="BK563" s="214">
        <f t="shared" si="339"/>
        <v>0</v>
      </c>
      <c r="BL563" s="25" t="s">
        <v>327</v>
      </c>
      <c r="BM563" s="25" t="s">
        <v>9859</v>
      </c>
    </row>
    <row r="564" spans="2:65" s="1" customFormat="1" ht="31.5" customHeight="1">
      <c r="B564" s="42"/>
      <c r="C564" s="203" t="s">
        <v>3119</v>
      </c>
      <c r="D564" s="203" t="s">
        <v>311</v>
      </c>
      <c r="E564" s="204" t="s">
        <v>15009</v>
      </c>
      <c r="F564" s="205" t="s">
        <v>15010</v>
      </c>
      <c r="G564" s="206" t="s">
        <v>578</v>
      </c>
      <c r="H564" s="207">
        <v>1</v>
      </c>
      <c r="I564" s="208"/>
      <c r="J564" s="209">
        <f t="shared" si="330"/>
        <v>0</v>
      </c>
      <c r="K564" s="205" t="s">
        <v>21</v>
      </c>
      <c r="L564" s="62"/>
      <c r="M564" s="210" t="s">
        <v>21</v>
      </c>
      <c r="N564" s="211" t="s">
        <v>45</v>
      </c>
      <c r="O564" s="43"/>
      <c r="P564" s="212">
        <f t="shared" si="331"/>
        <v>0</v>
      </c>
      <c r="Q564" s="212">
        <v>0</v>
      </c>
      <c r="R564" s="212">
        <f t="shared" si="332"/>
        <v>0</v>
      </c>
      <c r="S564" s="212">
        <v>0</v>
      </c>
      <c r="T564" s="213">
        <f t="shared" si="333"/>
        <v>0</v>
      </c>
      <c r="AR564" s="25" t="s">
        <v>327</v>
      </c>
      <c r="AT564" s="25" t="s">
        <v>311</v>
      </c>
      <c r="AU564" s="25" t="s">
        <v>84</v>
      </c>
      <c r="AY564" s="25" t="s">
        <v>308</v>
      </c>
      <c r="BE564" s="214">
        <f t="shared" si="334"/>
        <v>0</v>
      </c>
      <c r="BF564" s="214">
        <f t="shared" si="335"/>
        <v>0</v>
      </c>
      <c r="BG564" s="214">
        <f t="shared" si="336"/>
        <v>0</v>
      </c>
      <c r="BH564" s="214">
        <f t="shared" si="337"/>
        <v>0</v>
      </c>
      <c r="BI564" s="214">
        <f t="shared" si="338"/>
        <v>0</v>
      </c>
      <c r="BJ564" s="25" t="s">
        <v>82</v>
      </c>
      <c r="BK564" s="214">
        <f t="shared" si="339"/>
        <v>0</v>
      </c>
      <c r="BL564" s="25" t="s">
        <v>327</v>
      </c>
      <c r="BM564" s="25" t="s">
        <v>9862</v>
      </c>
    </row>
    <row r="565" spans="2:65" s="1" customFormat="1" ht="31.5" customHeight="1">
      <c r="B565" s="42"/>
      <c r="C565" s="203" t="s">
        <v>3125</v>
      </c>
      <c r="D565" s="203" t="s">
        <v>311</v>
      </c>
      <c r="E565" s="204" t="s">
        <v>15011</v>
      </c>
      <c r="F565" s="205" t="s">
        <v>15012</v>
      </c>
      <c r="G565" s="206" t="s">
        <v>578</v>
      </c>
      <c r="H565" s="207">
        <v>1</v>
      </c>
      <c r="I565" s="208"/>
      <c r="J565" s="209">
        <f t="shared" si="330"/>
        <v>0</v>
      </c>
      <c r="K565" s="205" t="s">
        <v>21</v>
      </c>
      <c r="L565" s="62"/>
      <c r="M565" s="210" t="s">
        <v>21</v>
      </c>
      <c r="N565" s="211" t="s">
        <v>45</v>
      </c>
      <c r="O565" s="43"/>
      <c r="P565" s="212">
        <f t="shared" si="331"/>
        <v>0</v>
      </c>
      <c r="Q565" s="212">
        <v>0</v>
      </c>
      <c r="R565" s="212">
        <f t="shared" si="332"/>
        <v>0</v>
      </c>
      <c r="S565" s="212">
        <v>0</v>
      </c>
      <c r="T565" s="213">
        <f t="shared" si="333"/>
        <v>0</v>
      </c>
      <c r="AR565" s="25" t="s">
        <v>327</v>
      </c>
      <c r="AT565" s="25" t="s">
        <v>311</v>
      </c>
      <c r="AU565" s="25" t="s">
        <v>84</v>
      </c>
      <c r="AY565" s="25" t="s">
        <v>308</v>
      </c>
      <c r="BE565" s="214">
        <f t="shared" si="334"/>
        <v>0</v>
      </c>
      <c r="BF565" s="214">
        <f t="shared" si="335"/>
        <v>0</v>
      </c>
      <c r="BG565" s="214">
        <f t="shared" si="336"/>
        <v>0</v>
      </c>
      <c r="BH565" s="214">
        <f t="shared" si="337"/>
        <v>0</v>
      </c>
      <c r="BI565" s="214">
        <f t="shared" si="338"/>
        <v>0</v>
      </c>
      <c r="BJ565" s="25" t="s">
        <v>82</v>
      </c>
      <c r="BK565" s="214">
        <f t="shared" si="339"/>
        <v>0</v>
      </c>
      <c r="BL565" s="25" t="s">
        <v>327</v>
      </c>
      <c r="BM565" s="25" t="s">
        <v>9865</v>
      </c>
    </row>
    <row r="566" spans="2:65" s="11" customFormat="1" ht="29.85" customHeight="1">
      <c r="B566" s="186"/>
      <c r="C566" s="187"/>
      <c r="D566" s="200" t="s">
        <v>73</v>
      </c>
      <c r="E566" s="201" t="s">
        <v>15136</v>
      </c>
      <c r="F566" s="201" t="s">
        <v>15137</v>
      </c>
      <c r="G566" s="187"/>
      <c r="H566" s="187"/>
      <c r="I566" s="190"/>
      <c r="J566" s="202">
        <f>BK566</f>
        <v>0</v>
      </c>
      <c r="K566" s="187"/>
      <c r="L566" s="192"/>
      <c r="M566" s="193"/>
      <c r="N566" s="194"/>
      <c r="O566" s="194"/>
      <c r="P566" s="195">
        <f>SUM(P567:P571)</f>
        <v>0</v>
      </c>
      <c r="Q566" s="194"/>
      <c r="R566" s="195">
        <f>SUM(R567:R571)</f>
        <v>0</v>
      </c>
      <c r="S566" s="194"/>
      <c r="T566" s="196">
        <f>SUM(T567:T571)</f>
        <v>0</v>
      </c>
      <c r="AR566" s="197" t="s">
        <v>82</v>
      </c>
      <c r="AT566" s="198" t="s">
        <v>73</v>
      </c>
      <c r="AU566" s="198" t="s">
        <v>82</v>
      </c>
      <c r="AY566" s="197" t="s">
        <v>308</v>
      </c>
      <c r="BK566" s="199">
        <f>SUM(BK567:BK571)</f>
        <v>0</v>
      </c>
    </row>
    <row r="567" spans="2:65" s="1" customFormat="1" ht="31.5" customHeight="1">
      <c r="B567" s="42"/>
      <c r="C567" s="203" t="s">
        <v>3129</v>
      </c>
      <c r="D567" s="203" t="s">
        <v>311</v>
      </c>
      <c r="E567" s="204" t="s">
        <v>14992</v>
      </c>
      <c r="F567" s="205" t="s">
        <v>14993</v>
      </c>
      <c r="G567" s="206" t="s">
        <v>578</v>
      </c>
      <c r="H567" s="207">
        <v>2</v>
      </c>
      <c r="I567" s="208"/>
      <c r="J567" s="209">
        <f>ROUND(I567*H567,2)</f>
        <v>0</v>
      </c>
      <c r="K567" s="205" t="s">
        <v>21</v>
      </c>
      <c r="L567" s="62"/>
      <c r="M567" s="210" t="s">
        <v>21</v>
      </c>
      <c r="N567" s="211" t="s">
        <v>45</v>
      </c>
      <c r="O567" s="43"/>
      <c r="P567" s="212">
        <f>O567*H567</f>
        <v>0</v>
      </c>
      <c r="Q567" s="212">
        <v>0</v>
      </c>
      <c r="R567" s="212">
        <f>Q567*H567</f>
        <v>0</v>
      </c>
      <c r="S567" s="212">
        <v>0</v>
      </c>
      <c r="T567" s="213">
        <f>S567*H567</f>
        <v>0</v>
      </c>
      <c r="AR567" s="25" t="s">
        <v>327</v>
      </c>
      <c r="AT567" s="25" t="s">
        <v>311</v>
      </c>
      <c r="AU567" s="25" t="s">
        <v>84</v>
      </c>
      <c r="AY567" s="25" t="s">
        <v>308</v>
      </c>
      <c r="BE567" s="214">
        <f>IF(N567="základní",J567,0)</f>
        <v>0</v>
      </c>
      <c r="BF567" s="214">
        <f>IF(N567="snížená",J567,0)</f>
        <v>0</v>
      </c>
      <c r="BG567" s="214">
        <f>IF(N567="zákl. přenesená",J567,0)</f>
        <v>0</v>
      </c>
      <c r="BH567" s="214">
        <f>IF(N567="sníž. přenesená",J567,0)</f>
        <v>0</v>
      </c>
      <c r="BI567" s="214">
        <f>IF(N567="nulová",J567,0)</f>
        <v>0</v>
      </c>
      <c r="BJ567" s="25" t="s">
        <v>82</v>
      </c>
      <c r="BK567" s="214">
        <f>ROUND(I567*H567,2)</f>
        <v>0</v>
      </c>
      <c r="BL567" s="25" t="s">
        <v>327</v>
      </c>
      <c r="BM567" s="25" t="s">
        <v>9868</v>
      </c>
    </row>
    <row r="568" spans="2:65" s="1" customFormat="1" ht="31.5" customHeight="1">
      <c r="B568" s="42"/>
      <c r="C568" s="203" t="s">
        <v>3135</v>
      </c>
      <c r="D568" s="203" t="s">
        <v>311</v>
      </c>
      <c r="E568" s="204" t="s">
        <v>14994</v>
      </c>
      <c r="F568" s="205" t="s">
        <v>14995</v>
      </c>
      <c r="G568" s="206" t="s">
        <v>578</v>
      </c>
      <c r="H568" s="207">
        <v>2</v>
      </c>
      <c r="I568" s="208"/>
      <c r="J568" s="209">
        <f>ROUND(I568*H568,2)</f>
        <v>0</v>
      </c>
      <c r="K568" s="205" t="s">
        <v>21</v>
      </c>
      <c r="L568" s="62"/>
      <c r="M568" s="210" t="s">
        <v>21</v>
      </c>
      <c r="N568" s="211" t="s">
        <v>45</v>
      </c>
      <c r="O568" s="43"/>
      <c r="P568" s="212">
        <f>O568*H568</f>
        <v>0</v>
      </c>
      <c r="Q568" s="212">
        <v>0</v>
      </c>
      <c r="R568" s="212">
        <f>Q568*H568</f>
        <v>0</v>
      </c>
      <c r="S568" s="212">
        <v>0</v>
      </c>
      <c r="T568" s="213">
        <f>S568*H568</f>
        <v>0</v>
      </c>
      <c r="AR568" s="25" t="s">
        <v>327</v>
      </c>
      <c r="AT568" s="25" t="s">
        <v>311</v>
      </c>
      <c r="AU568" s="25" t="s">
        <v>84</v>
      </c>
      <c r="AY568" s="25" t="s">
        <v>308</v>
      </c>
      <c r="BE568" s="214">
        <f>IF(N568="základní",J568,0)</f>
        <v>0</v>
      </c>
      <c r="BF568" s="214">
        <f>IF(N568="snížená",J568,0)</f>
        <v>0</v>
      </c>
      <c r="BG568" s="214">
        <f>IF(N568="zákl. přenesená",J568,0)</f>
        <v>0</v>
      </c>
      <c r="BH568" s="214">
        <f>IF(N568="sníž. přenesená",J568,0)</f>
        <v>0</v>
      </c>
      <c r="BI568" s="214">
        <f>IF(N568="nulová",J568,0)</f>
        <v>0</v>
      </c>
      <c r="BJ568" s="25" t="s">
        <v>82</v>
      </c>
      <c r="BK568" s="214">
        <f>ROUND(I568*H568,2)</f>
        <v>0</v>
      </c>
      <c r="BL568" s="25" t="s">
        <v>327</v>
      </c>
      <c r="BM568" s="25" t="s">
        <v>9871</v>
      </c>
    </row>
    <row r="569" spans="2:65" s="1" customFormat="1" ht="31.5" customHeight="1">
      <c r="B569" s="42"/>
      <c r="C569" s="203" t="s">
        <v>3140</v>
      </c>
      <c r="D569" s="203" t="s">
        <v>311</v>
      </c>
      <c r="E569" s="204" t="s">
        <v>14960</v>
      </c>
      <c r="F569" s="205" t="s">
        <v>14961</v>
      </c>
      <c r="G569" s="206" t="s">
        <v>578</v>
      </c>
      <c r="H569" s="207">
        <v>2</v>
      </c>
      <c r="I569" s="208"/>
      <c r="J569" s="209">
        <f>ROUND(I569*H569,2)</f>
        <v>0</v>
      </c>
      <c r="K569" s="205" t="s">
        <v>21</v>
      </c>
      <c r="L569" s="62"/>
      <c r="M569" s="210" t="s">
        <v>21</v>
      </c>
      <c r="N569" s="211" t="s">
        <v>45</v>
      </c>
      <c r="O569" s="43"/>
      <c r="P569" s="212">
        <f>O569*H569</f>
        <v>0</v>
      </c>
      <c r="Q569" s="212">
        <v>0</v>
      </c>
      <c r="R569" s="212">
        <f>Q569*H569</f>
        <v>0</v>
      </c>
      <c r="S569" s="212">
        <v>0</v>
      </c>
      <c r="T569" s="213">
        <f>S569*H569</f>
        <v>0</v>
      </c>
      <c r="AR569" s="25" t="s">
        <v>327</v>
      </c>
      <c r="AT569" s="25" t="s">
        <v>311</v>
      </c>
      <c r="AU569" s="25" t="s">
        <v>84</v>
      </c>
      <c r="AY569" s="25" t="s">
        <v>308</v>
      </c>
      <c r="BE569" s="214">
        <f>IF(N569="základní",J569,0)</f>
        <v>0</v>
      </c>
      <c r="BF569" s="214">
        <f>IF(N569="snížená",J569,0)</f>
        <v>0</v>
      </c>
      <c r="BG569" s="214">
        <f>IF(N569="zákl. přenesená",J569,0)</f>
        <v>0</v>
      </c>
      <c r="BH569" s="214">
        <f>IF(N569="sníž. přenesená",J569,0)</f>
        <v>0</v>
      </c>
      <c r="BI569" s="214">
        <f>IF(N569="nulová",J569,0)</f>
        <v>0</v>
      </c>
      <c r="BJ569" s="25" t="s">
        <v>82</v>
      </c>
      <c r="BK569" s="214">
        <f>ROUND(I569*H569,2)</f>
        <v>0</v>
      </c>
      <c r="BL569" s="25" t="s">
        <v>327</v>
      </c>
      <c r="BM569" s="25" t="s">
        <v>9874</v>
      </c>
    </row>
    <row r="570" spans="2:65" s="1" customFormat="1" ht="31.5" customHeight="1">
      <c r="B570" s="42"/>
      <c r="C570" s="203" t="s">
        <v>3146</v>
      </c>
      <c r="D570" s="203" t="s">
        <v>311</v>
      </c>
      <c r="E570" s="204" t="s">
        <v>14996</v>
      </c>
      <c r="F570" s="205" t="s">
        <v>14997</v>
      </c>
      <c r="G570" s="206" t="s">
        <v>578</v>
      </c>
      <c r="H570" s="207">
        <v>1</v>
      </c>
      <c r="I570" s="208"/>
      <c r="J570" s="209">
        <f>ROUND(I570*H570,2)</f>
        <v>0</v>
      </c>
      <c r="K570" s="205" t="s">
        <v>21</v>
      </c>
      <c r="L570" s="62"/>
      <c r="M570" s="210" t="s">
        <v>21</v>
      </c>
      <c r="N570" s="211" t="s">
        <v>45</v>
      </c>
      <c r="O570" s="43"/>
      <c r="P570" s="212">
        <f>O570*H570</f>
        <v>0</v>
      </c>
      <c r="Q570" s="212">
        <v>0</v>
      </c>
      <c r="R570" s="212">
        <f>Q570*H570</f>
        <v>0</v>
      </c>
      <c r="S570" s="212">
        <v>0</v>
      </c>
      <c r="T570" s="213">
        <f>S570*H570</f>
        <v>0</v>
      </c>
      <c r="AR570" s="25" t="s">
        <v>327</v>
      </c>
      <c r="AT570" s="25" t="s">
        <v>311</v>
      </c>
      <c r="AU570" s="25" t="s">
        <v>84</v>
      </c>
      <c r="AY570" s="25" t="s">
        <v>308</v>
      </c>
      <c r="BE570" s="214">
        <f>IF(N570="základní",J570,0)</f>
        <v>0</v>
      </c>
      <c r="BF570" s="214">
        <f>IF(N570="snížená",J570,0)</f>
        <v>0</v>
      </c>
      <c r="BG570" s="214">
        <f>IF(N570="zákl. přenesená",J570,0)</f>
        <v>0</v>
      </c>
      <c r="BH570" s="214">
        <f>IF(N570="sníž. přenesená",J570,0)</f>
        <v>0</v>
      </c>
      <c r="BI570" s="214">
        <f>IF(N570="nulová",J570,0)</f>
        <v>0</v>
      </c>
      <c r="BJ570" s="25" t="s">
        <v>82</v>
      </c>
      <c r="BK570" s="214">
        <f>ROUND(I570*H570,2)</f>
        <v>0</v>
      </c>
      <c r="BL570" s="25" t="s">
        <v>327</v>
      </c>
      <c r="BM570" s="25" t="s">
        <v>9877</v>
      </c>
    </row>
    <row r="571" spans="2:65" s="1" customFormat="1" ht="31.5" customHeight="1">
      <c r="B571" s="42"/>
      <c r="C571" s="203" t="s">
        <v>3152</v>
      </c>
      <c r="D571" s="203" t="s">
        <v>311</v>
      </c>
      <c r="E571" s="204" t="s">
        <v>14998</v>
      </c>
      <c r="F571" s="205" t="s">
        <v>14999</v>
      </c>
      <c r="G571" s="206" t="s">
        <v>578</v>
      </c>
      <c r="H571" s="207">
        <v>2</v>
      </c>
      <c r="I571" s="208"/>
      <c r="J571" s="209">
        <f>ROUND(I571*H571,2)</f>
        <v>0</v>
      </c>
      <c r="K571" s="205" t="s">
        <v>21</v>
      </c>
      <c r="L571" s="62"/>
      <c r="M571" s="210" t="s">
        <v>21</v>
      </c>
      <c r="N571" s="211" t="s">
        <v>45</v>
      </c>
      <c r="O571" s="43"/>
      <c r="P571" s="212">
        <f>O571*H571</f>
        <v>0</v>
      </c>
      <c r="Q571" s="212">
        <v>0</v>
      </c>
      <c r="R571" s="212">
        <f>Q571*H571</f>
        <v>0</v>
      </c>
      <c r="S571" s="212">
        <v>0</v>
      </c>
      <c r="T571" s="213">
        <f>S571*H571</f>
        <v>0</v>
      </c>
      <c r="AR571" s="25" t="s">
        <v>327</v>
      </c>
      <c r="AT571" s="25" t="s">
        <v>311</v>
      </c>
      <c r="AU571" s="25" t="s">
        <v>84</v>
      </c>
      <c r="AY571" s="25" t="s">
        <v>308</v>
      </c>
      <c r="BE571" s="214">
        <f>IF(N571="základní",J571,0)</f>
        <v>0</v>
      </c>
      <c r="BF571" s="214">
        <f>IF(N571="snížená",J571,0)</f>
        <v>0</v>
      </c>
      <c r="BG571" s="214">
        <f>IF(N571="zákl. přenesená",J571,0)</f>
        <v>0</v>
      </c>
      <c r="BH571" s="214">
        <f>IF(N571="sníž. přenesená",J571,0)</f>
        <v>0</v>
      </c>
      <c r="BI571" s="214">
        <f>IF(N571="nulová",J571,0)</f>
        <v>0</v>
      </c>
      <c r="BJ571" s="25" t="s">
        <v>82</v>
      </c>
      <c r="BK571" s="214">
        <f>ROUND(I571*H571,2)</f>
        <v>0</v>
      </c>
      <c r="BL571" s="25" t="s">
        <v>327</v>
      </c>
      <c r="BM571" s="25" t="s">
        <v>9880</v>
      </c>
    </row>
    <row r="572" spans="2:65" s="11" customFormat="1" ht="29.85" customHeight="1">
      <c r="B572" s="186"/>
      <c r="C572" s="187"/>
      <c r="D572" s="200" t="s">
        <v>73</v>
      </c>
      <c r="E572" s="201" t="s">
        <v>15138</v>
      </c>
      <c r="F572" s="201" t="s">
        <v>15139</v>
      </c>
      <c r="G572" s="187"/>
      <c r="H572" s="187"/>
      <c r="I572" s="190"/>
      <c r="J572" s="202">
        <f>BK572</f>
        <v>0</v>
      </c>
      <c r="K572" s="187"/>
      <c r="L572" s="192"/>
      <c r="M572" s="193"/>
      <c r="N572" s="194"/>
      <c r="O572" s="194"/>
      <c r="P572" s="195">
        <f>SUM(P573:P574)</f>
        <v>0</v>
      </c>
      <c r="Q572" s="194"/>
      <c r="R572" s="195">
        <f>SUM(R573:R574)</f>
        <v>0</v>
      </c>
      <c r="S572" s="194"/>
      <c r="T572" s="196">
        <f>SUM(T573:T574)</f>
        <v>0</v>
      </c>
      <c r="AR572" s="197" t="s">
        <v>82</v>
      </c>
      <c r="AT572" s="198" t="s">
        <v>73</v>
      </c>
      <c r="AU572" s="198" t="s">
        <v>82</v>
      </c>
      <c r="AY572" s="197" t="s">
        <v>308</v>
      </c>
      <c r="BK572" s="199">
        <f>SUM(BK573:BK574)</f>
        <v>0</v>
      </c>
    </row>
    <row r="573" spans="2:65" s="1" customFormat="1" ht="31.5" customHeight="1">
      <c r="B573" s="42"/>
      <c r="C573" s="203" t="s">
        <v>3158</v>
      </c>
      <c r="D573" s="203" t="s">
        <v>311</v>
      </c>
      <c r="E573" s="204" t="s">
        <v>15140</v>
      </c>
      <c r="F573" s="205" t="s">
        <v>15141</v>
      </c>
      <c r="G573" s="206" t="s">
        <v>578</v>
      </c>
      <c r="H573" s="207">
        <v>7</v>
      </c>
      <c r="I573" s="208"/>
      <c r="J573" s="209">
        <f>ROUND(I573*H573,2)</f>
        <v>0</v>
      </c>
      <c r="K573" s="205" t="s">
        <v>21</v>
      </c>
      <c r="L573" s="62"/>
      <c r="M573" s="210" t="s">
        <v>21</v>
      </c>
      <c r="N573" s="211" t="s">
        <v>45</v>
      </c>
      <c r="O573" s="43"/>
      <c r="P573" s="212">
        <f>O573*H573</f>
        <v>0</v>
      </c>
      <c r="Q573" s="212">
        <v>0</v>
      </c>
      <c r="R573" s="212">
        <f>Q573*H573</f>
        <v>0</v>
      </c>
      <c r="S573" s="212">
        <v>0</v>
      </c>
      <c r="T573" s="213">
        <f>S573*H573</f>
        <v>0</v>
      </c>
      <c r="AR573" s="25" t="s">
        <v>327</v>
      </c>
      <c r="AT573" s="25" t="s">
        <v>311</v>
      </c>
      <c r="AU573" s="25" t="s">
        <v>84</v>
      </c>
      <c r="AY573" s="25" t="s">
        <v>308</v>
      </c>
      <c r="BE573" s="214">
        <f>IF(N573="základní",J573,0)</f>
        <v>0</v>
      </c>
      <c r="BF573" s="214">
        <f>IF(N573="snížená",J573,0)</f>
        <v>0</v>
      </c>
      <c r="BG573" s="214">
        <f>IF(N573="zákl. přenesená",J573,0)</f>
        <v>0</v>
      </c>
      <c r="BH573" s="214">
        <f>IF(N573="sníž. přenesená",J573,0)</f>
        <v>0</v>
      </c>
      <c r="BI573" s="214">
        <f>IF(N573="nulová",J573,0)</f>
        <v>0</v>
      </c>
      <c r="BJ573" s="25" t="s">
        <v>82</v>
      </c>
      <c r="BK573" s="214">
        <f>ROUND(I573*H573,2)</f>
        <v>0</v>
      </c>
      <c r="BL573" s="25" t="s">
        <v>327</v>
      </c>
      <c r="BM573" s="25" t="s">
        <v>9883</v>
      </c>
    </row>
    <row r="574" spans="2:65" s="1" customFormat="1" ht="31.5" customHeight="1">
      <c r="B574" s="42"/>
      <c r="C574" s="203" t="s">
        <v>3164</v>
      </c>
      <c r="D574" s="203" t="s">
        <v>311</v>
      </c>
      <c r="E574" s="204" t="s">
        <v>15142</v>
      </c>
      <c r="F574" s="205" t="s">
        <v>15143</v>
      </c>
      <c r="G574" s="206" t="s">
        <v>578</v>
      </c>
      <c r="H574" s="207">
        <v>15</v>
      </c>
      <c r="I574" s="208"/>
      <c r="J574" s="209">
        <f>ROUND(I574*H574,2)</f>
        <v>0</v>
      </c>
      <c r="K574" s="205" t="s">
        <v>21</v>
      </c>
      <c r="L574" s="62"/>
      <c r="M574" s="210" t="s">
        <v>21</v>
      </c>
      <c r="N574" s="211" t="s">
        <v>45</v>
      </c>
      <c r="O574" s="43"/>
      <c r="P574" s="212">
        <f>O574*H574</f>
        <v>0</v>
      </c>
      <c r="Q574" s="212">
        <v>0</v>
      </c>
      <c r="R574" s="212">
        <f>Q574*H574</f>
        <v>0</v>
      </c>
      <c r="S574" s="212">
        <v>0</v>
      </c>
      <c r="T574" s="213">
        <f>S574*H574</f>
        <v>0</v>
      </c>
      <c r="AR574" s="25" t="s">
        <v>327</v>
      </c>
      <c r="AT574" s="25" t="s">
        <v>311</v>
      </c>
      <c r="AU574" s="25" t="s">
        <v>84</v>
      </c>
      <c r="AY574" s="25" t="s">
        <v>308</v>
      </c>
      <c r="BE574" s="214">
        <f>IF(N574="základní",J574,0)</f>
        <v>0</v>
      </c>
      <c r="BF574" s="214">
        <f>IF(N574="snížená",J574,0)</f>
        <v>0</v>
      </c>
      <c r="BG574" s="214">
        <f>IF(N574="zákl. přenesená",J574,0)</f>
        <v>0</v>
      </c>
      <c r="BH574" s="214">
        <f>IF(N574="sníž. přenesená",J574,0)</f>
        <v>0</v>
      </c>
      <c r="BI574" s="214">
        <f>IF(N574="nulová",J574,0)</f>
        <v>0</v>
      </c>
      <c r="BJ574" s="25" t="s">
        <v>82</v>
      </c>
      <c r="BK574" s="214">
        <f>ROUND(I574*H574,2)</f>
        <v>0</v>
      </c>
      <c r="BL574" s="25" t="s">
        <v>327</v>
      </c>
      <c r="BM574" s="25" t="s">
        <v>9886</v>
      </c>
    </row>
    <row r="575" spans="2:65" s="11" customFormat="1" ht="29.85" customHeight="1">
      <c r="B575" s="186"/>
      <c r="C575" s="187"/>
      <c r="D575" s="200" t="s">
        <v>73</v>
      </c>
      <c r="E575" s="201" t="s">
        <v>15144</v>
      </c>
      <c r="F575" s="201" t="s">
        <v>15145</v>
      </c>
      <c r="G575" s="187"/>
      <c r="H575" s="187"/>
      <c r="I575" s="190"/>
      <c r="J575" s="202">
        <f>BK575</f>
        <v>0</v>
      </c>
      <c r="K575" s="187"/>
      <c r="L575" s="192"/>
      <c r="M575" s="193"/>
      <c r="N575" s="194"/>
      <c r="O575" s="194"/>
      <c r="P575" s="195">
        <f>SUM(P576:P578)</f>
        <v>0</v>
      </c>
      <c r="Q575" s="194"/>
      <c r="R575" s="195">
        <f>SUM(R576:R578)</f>
        <v>0</v>
      </c>
      <c r="S575" s="194"/>
      <c r="T575" s="196">
        <f>SUM(T576:T578)</f>
        <v>0</v>
      </c>
      <c r="AR575" s="197" t="s">
        <v>82</v>
      </c>
      <c r="AT575" s="198" t="s">
        <v>73</v>
      </c>
      <c r="AU575" s="198" t="s">
        <v>82</v>
      </c>
      <c r="AY575" s="197" t="s">
        <v>308</v>
      </c>
      <c r="BK575" s="199">
        <f>SUM(BK576:BK578)</f>
        <v>0</v>
      </c>
    </row>
    <row r="576" spans="2:65" s="1" customFormat="1" ht="31.5" customHeight="1">
      <c r="B576" s="42"/>
      <c r="C576" s="203" t="s">
        <v>3170</v>
      </c>
      <c r="D576" s="203" t="s">
        <v>311</v>
      </c>
      <c r="E576" s="204" t="s">
        <v>15103</v>
      </c>
      <c r="F576" s="205" t="s">
        <v>15104</v>
      </c>
      <c r="G576" s="206" t="s">
        <v>578</v>
      </c>
      <c r="H576" s="207">
        <v>4</v>
      </c>
      <c r="I576" s="208"/>
      <c r="J576" s="209">
        <f>ROUND(I576*H576,2)</f>
        <v>0</v>
      </c>
      <c r="K576" s="205" t="s">
        <v>21</v>
      </c>
      <c r="L576" s="62"/>
      <c r="M576" s="210" t="s">
        <v>21</v>
      </c>
      <c r="N576" s="211" t="s">
        <v>45</v>
      </c>
      <c r="O576" s="43"/>
      <c r="P576" s="212">
        <f>O576*H576</f>
        <v>0</v>
      </c>
      <c r="Q576" s="212">
        <v>0</v>
      </c>
      <c r="R576" s="212">
        <f>Q576*H576</f>
        <v>0</v>
      </c>
      <c r="S576" s="212">
        <v>0</v>
      </c>
      <c r="T576" s="213">
        <f>S576*H576</f>
        <v>0</v>
      </c>
      <c r="AR576" s="25" t="s">
        <v>327</v>
      </c>
      <c r="AT576" s="25" t="s">
        <v>311</v>
      </c>
      <c r="AU576" s="25" t="s">
        <v>84</v>
      </c>
      <c r="AY576" s="25" t="s">
        <v>308</v>
      </c>
      <c r="BE576" s="214">
        <f>IF(N576="základní",J576,0)</f>
        <v>0</v>
      </c>
      <c r="BF576" s="214">
        <f>IF(N576="snížená",J576,0)</f>
        <v>0</v>
      </c>
      <c r="BG576" s="214">
        <f>IF(N576="zákl. přenesená",J576,0)</f>
        <v>0</v>
      </c>
      <c r="BH576" s="214">
        <f>IF(N576="sníž. přenesená",J576,0)</f>
        <v>0</v>
      </c>
      <c r="BI576" s="214">
        <f>IF(N576="nulová",J576,0)</f>
        <v>0</v>
      </c>
      <c r="BJ576" s="25" t="s">
        <v>82</v>
      </c>
      <c r="BK576" s="214">
        <f>ROUND(I576*H576,2)</f>
        <v>0</v>
      </c>
      <c r="BL576" s="25" t="s">
        <v>327</v>
      </c>
      <c r="BM576" s="25" t="s">
        <v>9889</v>
      </c>
    </row>
    <row r="577" spans="2:65" s="1" customFormat="1" ht="31.5" customHeight="1">
      <c r="B577" s="42"/>
      <c r="C577" s="203" t="s">
        <v>3177</v>
      </c>
      <c r="D577" s="203" t="s">
        <v>311</v>
      </c>
      <c r="E577" s="204" t="s">
        <v>15146</v>
      </c>
      <c r="F577" s="205" t="s">
        <v>15147</v>
      </c>
      <c r="G577" s="206" t="s">
        <v>578</v>
      </c>
      <c r="H577" s="207">
        <v>2</v>
      </c>
      <c r="I577" s="208"/>
      <c r="J577" s="209">
        <f>ROUND(I577*H577,2)</f>
        <v>0</v>
      </c>
      <c r="K577" s="205" t="s">
        <v>21</v>
      </c>
      <c r="L577" s="62"/>
      <c r="M577" s="210" t="s">
        <v>21</v>
      </c>
      <c r="N577" s="211" t="s">
        <v>45</v>
      </c>
      <c r="O577" s="43"/>
      <c r="P577" s="212">
        <f>O577*H577</f>
        <v>0</v>
      </c>
      <c r="Q577" s="212">
        <v>0</v>
      </c>
      <c r="R577" s="212">
        <f>Q577*H577</f>
        <v>0</v>
      </c>
      <c r="S577" s="212">
        <v>0</v>
      </c>
      <c r="T577" s="213">
        <f>S577*H577</f>
        <v>0</v>
      </c>
      <c r="AR577" s="25" t="s">
        <v>327</v>
      </c>
      <c r="AT577" s="25" t="s">
        <v>311</v>
      </c>
      <c r="AU577" s="25" t="s">
        <v>84</v>
      </c>
      <c r="AY577" s="25" t="s">
        <v>308</v>
      </c>
      <c r="BE577" s="214">
        <f>IF(N577="základní",J577,0)</f>
        <v>0</v>
      </c>
      <c r="BF577" s="214">
        <f>IF(N577="snížená",J577,0)</f>
        <v>0</v>
      </c>
      <c r="BG577" s="214">
        <f>IF(N577="zákl. přenesená",J577,0)</f>
        <v>0</v>
      </c>
      <c r="BH577" s="214">
        <f>IF(N577="sníž. přenesená",J577,0)</f>
        <v>0</v>
      </c>
      <c r="BI577" s="214">
        <f>IF(N577="nulová",J577,0)</f>
        <v>0</v>
      </c>
      <c r="BJ577" s="25" t="s">
        <v>82</v>
      </c>
      <c r="BK577" s="214">
        <f>ROUND(I577*H577,2)</f>
        <v>0</v>
      </c>
      <c r="BL577" s="25" t="s">
        <v>327</v>
      </c>
      <c r="BM577" s="25" t="s">
        <v>9892</v>
      </c>
    </row>
    <row r="578" spans="2:65" s="1" customFormat="1" ht="22.5" customHeight="1">
      <c r="B578" s="42"/>
      <c r="C578" s="203" t="s">
        <v>3182</v>
      </c>
      <c r="D578" s="203" t="s">
        <v>311</v>
      </c>
      <c r="E578" s="204" t="s">
        <v>14962</v>
      </c>
      <c r="F578" s="205" t="s">
        <v>14963</v>
      </c>
      <c r="G578" s="206" t="s">
        <v>578</v>
      </c>
      <c r="H578" s="207">
        <v>2</v>
      </c>
      <c r="I578" s="208"/>
      <c r="J578" s="209">
        <f>ROUND(I578*H578,2)</f>
        <v>0</v>
      </c>
      <c r="K578" s="205" t="s">
        <v>21</v>
      </c>
      <c r="L578" s="62"/>
      <c r="M578" s="210" t="s">
        <v>21</v>
      </c>
      <c r="N578" s="211" t="s">
        <v>45</v>
      </c>
      <c r="O578" s="43"/>
      <c r="P578" s="212">
        <f>O578*H578</f>
        <v>0</v>
      </c>
      <c r="Q578" s="212">
        <v>0</v>
      </c>
      <c r="R578" s="212">
        <f>Q578*H578</f>
        <v>0</v>
      </c>
      <c r="S578" s="212">
        <v>0</v>
      </c>
      <c r="T578" s="213">
        <f>S578*H578</f>
        <v>0</v>
      </c>
      <c r="AR578" s="25" t="s">
        <v>327</v>
      </c>
      <c r="AT578" s="25" t="s">
        <v>311</v>
      </c>
      <c r="AU578" s="25" t="s">
        <v>84</v>
      </c>
      <c r="AY578" s="25" t="s">
        <v>308</v>
      </c>
      <c r="BE578" s="214">
        <f>IF(N578="základní",J578,0)</f>
        <v>0</v>
      </c>
      <c r="BF578" s="214">
        <f>IF(N578="snížená",J578,0)</f>
        <v>0</v>
      </c>
      <c r="BG578" s="214">
        <f>IF(N578="zákl. přenesená",J578,0)</f>
        <v>0</v>
      </c>
      <c r="BH578" s="214">
        <f>IF(N578="sníž. přenesená",J578,0)</f>
        <v>0</v>
      </c>
      <c r="BI578" s="214">
        <f>IF(N578="nulová",J578,0)</f>
        <v>0</v>
      </c>
      <c r="BJ578" s="25" t="s">
        <v>82</v>
      </c>
      <c r="BK578" s="214">
        <f>ROUND(I578*H578,2)</f>
        <v>0</v>
      </c>
      <c r="BL578" s="25" t="s">
        <v>327</v>
      </c>
      <c r="BM578" s="25" t="s">
        <v>9896</v>
      </c>
    </row>
    <row r="579" spans="2:65" s="11" customFormat="1" ht="29.85" customHeight="1">
      <c r="B579" s="186"/>
      <c r="C579" s="187"/>
      <c r="D579" s="200" t="s">
        <v>73</v>
      </c>
      <c r="E579" s="201" t="s">
        <v>15148</v>
      </c>
      <c r="F579" s="201" t="s">
        <v>15149</v>
      </c>
      <c r="G579" s="187"/>
      <c r="H579" s="187"/>
      <c r="I579" s="190"/>
      <c r="J579" s="202">
        <f>BK579</f>
        <v>0</v>
      </c>
      <c r="K579" s="187"/>
      <c r="L579" s="192"/>
      <c r="M579" s="193"/>
      <c r="N579" s="194"/>
      <c r="O579" s="194"/>
      <c r="P579" s="195">
        <f>SUM(P580:P585)</f>
        <v>0</v>
      </c>
      <c r="Q579" s="194"/>
      <c r="R579" s="195">
        <f>SUM(R580:R585)</f>
        <v>0</v>
      </c>
      <c r="S579" s="194"/>
      <c r="T579" s="196">
        <f>SUM(T580:T585)</f>
        <v>0</v>
      </c>
      <c r="AR579" s="197" t="s">
        <v>82</v>
      </c>
      <c r="AT579" s="198" t="s">
        <v>73</v>
      </c>
      <c r="AU579" s="198" t="s">
        <v>82</v>
      </c>
      <c r="AY579" s="197" t="s">
        <v>308</v>
      </c>
      <c r="BK579" s="199">
        <f>SUM(BK580:BK585)</f>
        <v>0</v>
      </c>
    </row>
    <row r="580" spans="2:65" s="1" customFormat="1" ht="22.5" customHeight="1">
      <c r="B580" s="42"/>
      <c r="C580" s="203" t="s">
        <v>3186</v>
      </c>
      <c r="D580" s="203" t="s">
        <v>311</v>
      </c>
      <c r="E580" s="204" t="s">
        <v>15150</v>
      </c>
      <c r="F580" s="205" t="s">
        <v>15151</v>
      </c>
      <c r="G580" s="206" t="s">
        <v>578</v>
      </c>
      <c r="H580" s="207">
        <v>1</v>
      </c>
      <c r="I580" s="208"/>
      <c r="J580" s="209">
        <f t="shared" ref="J580:J585" si="340">ROUND(I580*H580,2)</f>
        <v>0</v>
      </c>
      <c r="K580" s="205" t="s">
        <v>21</v>
      </c>
      <c r="L580" s="62"/>
      <c r="M580" s="210" t="s">
        <v>21</v>
      </c>
      <c r="N580" s="211" t="s">
        <v>45</v>
      </c>
      <c r="O580" s="43"/>
      <c r="P580" s="212">
        <f t="shared" ref="P580:P585" si="341">O580*H580</f>
        <v>0</v>
      </c>
      <c r="Q580" s="212">
        <v>0</v>
      </c>
      <c r="R580" s="212">
        <f t="shared" ref="R580:R585" si="342">Q580*H580</f>
        <v>0</v>
      </c>
      <c r="S580" s="212">
        <v>0</v>
      </c>
      <c r="T580" s="213">
        <f t="shared" ref="T580:T585" si="343">S580*H580</f>
        <v>0</v>
      </c>
      <c r="AR580" s="25" t="s">
        <v>327</v>
      </c>
      <c r="AT580" s="25" t="s">
        <v>311</v>
      </c>
      <c r="AU580" s="25" t="s">
        <v>84</v>
      </c>
      <c r="AY580" s="25" t="s">
        <v>308</v>
      </c>
      <c r="BE580" s="214">
        <f t="shared" ref="BE580:BE585" si="344">IF(N580="základní",J580,0)</f>
        <v>0</v>
      </c>
      <c r="BF580" s="214">
        <f t="shared" ref="BF580:BF585" si="345">IF(N580="snížená",J580,0)</f>
        <v>0</v>
      </c>
      <c r="BG580" s="214">
        <f t="shared" ref="BG580:BG585" si="346">IF(N580="zákl. přenesená",J580,0)</f>
        <v>0</v>
      </c>
      <c r="BH580" s="214">
        <f t="shared" ref="BH580:BH585" si="347">IF(N580="sníž. přenesená",J580,0)</f>
        <v>0</v>
      </c>
      <c r="BI580" s="214">
        <f t="shared" ref="BI580:BI585" si="348">IF(N580="nulová",J580,0)</f>
        <v>0</v>
      </c>
      <c r="BJ580" s="25" t="s">
        <v>82</v>
      </c>
      <c r="BK580" s="214">
        <f t="shared" ref="BK580:BK585" si="349">ROUND(I580*H580,2)</f>
        <v>0</v>
      </c>
      <c r="BL580" s="25" t="s">
        <v>327</v>
      </c>
      <c r="BM580" s="25" t="s">
        <v>9898</v>
      </c>
    </row>
    <row r="581" spans="2:65" s="1" customFormat="1" ht="22.5" customHeight="1">
      <c r="B581" s="42"/>
      <c r="C581" s="203" t="s">
        <v>3190</v>
      </c>
      <c r="D581" s="203" t="s">
        <v>311</v>
      </c>
      <c r="E581" s="204" t="s">
        <v>15152</v>
      </c>
      <c r="F581" s="205" t="s">
        <v>15153</v>
      </c>
      <c r="G581" s="206" t="s">
        <v>578</v>
      </c>
      <c r="H581" s="207">
        <v>1</v>
      </c>
      <c r="I581" s="208"/>
      <c r="J581" s="209">
        <f t="shared" si="340"/>
        <v>0</v>
      </c>
      <c r="K581" s="205" t="s">
        <v>21</v>
      </c>
      <c r="L581" s="62"/>
      <c r="M581" s="210" t="s">
        <v>21</v>
      </c>
      <c r="N581" s="211" t="s">
        <v>45</v>
      </c>
      <c r="O581" s="43"/>
      <c r="P581" s="212">
        <f t="shared" si="341"/>
        <v>0</v>
      </c>
      <c r="Q581" s="212">
        <v>0</v>
      </c>
      <c r="R581" s="212">
        <f t="shared" si="342"/>
        <v>0</v>
      </c>
      <c r="S581" s="212">
        <v>0</v>
      </c>
      <c r="T581" s="213">
        <f t="shared" si="343"/>
        <v>0</v>
      </c>
      <c r="AR581" s="25" t="s">
        <v>327</v>
      </c>
      <c r="AT581" s="25" t="s">
        <v>311</v>
      </c>
      <c r="AU581" s="25" t="s">
        <v>84</v>
      </c>
      <c r="AY581" s="25" t="s">
        <v>308</v>
      </c>
      <c r="BE581" s="214">
        <f t="shared" si="344"/>
        <v>0</v>
      </c>
      <c r="BF581" s="214">
        <f t="shared" si="345"/>
        <v>0</v>
      </c>
      <c r="BG581" s="214">
        <f t="shared" si="346"/>
        <v>0</v>
      </c>
      <c r="BH581" s="214">
        <f t="shared" si="347"/>
        <v>0</v>
      </c>
      <c r="BI581" s="214">
        <f t="shared" si="348"/>
        <v>0</v>
      </c>
      <c r="BJ581" s="25" t="s">
        <v>82</v>
      </c>
      <c r="BK581" s="214">
        <f t="shared" si="349"/>
        <v>0</v>
      </c>
      <c r="BL581" s="25" t="s">
        <v>327</v>
      </c>
      <c r="BM581" s="25" t="s">
        <v>9900</v>
      </c>
    </row>
    <row r="582" spans="2:65" s="1" customFormat="1" ht="22.5" customHeight="1">
      <c r="B582" s="42"/>
      <c r="C582" s="203" t="s">
        <v>3194</v>
      </c>
      <c r="D582" s="203" t="s">
        <v>311</v>
      </c>
      <c r="E582" s="204" t="s">
        <v>15154</v>
      </c>
      <c r="F582" s="205" t="s">
        <v>15155</v>
      </c>
      <c r="G582" s="206" t="s">
        <v>578</v>
      </c>
      <c r="H582" s="207">
        <v>2</v>
      </c>
      <c r="I582" s="208"/>
      <c r="J582" s="209">
        <f t="shared" si="340"/>
        <v>0</v>
      </c>
      <c r="K582" s="205" t="s">
        <v>21</v>
      </c>
      <c r="L582" s="62"/>
      <c r="M582" s="210" t="s">
        <v>21</v>
      </c>
      <c r="N582" s="211" t="s">
        <v>45</v>
      </c>
      <c r="O582" s="43"/>
      <c r="P582" s="212">
        <f t="shared" si="341"/>
        <v>0</v>
      </c>
      <c r="Q582" s="212">
        <v>0</v>
      </c>
      <c r="R582" s="212">
        <f t="shared" si="342"/>
        <v>0</v>
      </c>
      <c r="S582" s="212">
        <v>0</v>
      </c>
      <c r="T582" s="213">
        <f t="shared" si="343"/>
        <v>0</v>
      </c>
      <c r="AR582" s="25" t="s">
        <v>327</v>
      </c>
      <c r="AT582" s="25" t="s">
        <v>311</v>
      </c>
      <c r="AU582" s="25" t="s">
        <v>84</v>
      </c>
      <c r="AY582" s="25" t="s">
        <v>308</v>
      </c>
      <c r="BE582" s="214">
        <f t="shared" si="344"/>
        <v>0</v>
      </c>
      <c r="BF582" s="214">
        <f t="shared" si="345"/>
        <v>0</v>
      </c>
      <c r="BG582" s="214">
        <f t="shared" si="346"/>
        <v>0</v>
      </c>
      <c r="BH582" s="214">
        <f t="shared" si="347"/>
        <v>0</v>
      </c>
      <c r="BI582" s="214">
        <f t="shared" si="348"/>
        <v>0</v>
      </c>
      <c r="BJ582" s="25" t="s">
        <v>82</v>
      </c>
      <c r="BK582" s="214">
        <f t="shared" si="349"/>
        <v>0</v>
      </c>
      <c r="BL582" s="25" t="s">
        <v>327</v>
      </c>
      <c r="BM582" s="25" t="s">
        <v>9902</v>
      </c>
    </row>
    <row r="583" spans="2:65" s="1" customFormat="1" ht="22.5" customHeight="1">
      <c r="B583" s="42"/>
      <c r="C583" s="203" t="s">
        <v>3198</v>
      </c>
      <c r="D583" s="203" t="s">
        <v>311</v>
      </c>
      <c r="E583" s="204" t="s">
        <v>15156</v>
      </c>
      <c r="F583" s="205" t="s">
        <v>15157</v>
      </c>
      <c r="G583" s="206" t="s">
        <v>578</v>
      </c>
      <c r="H583" s="207">
        <v>1</v>
      </c>
      <c r="I583" s="208"/>
      <c r="J583" s="209">
        <f t="shared" si="340"/>
        <v>0</v>
      </c>
      <c r="K583" s="205" t="s">
        <v>21</v>
      </c>
      <c r="L583" s="62"/>
      <c r="M583" s="210" t="s">
        <v>21</v>
      </c>
      <c r="N583" s="211" t="s">
        <v>45</v>
      </c>
      <c r="O583" s="43"/>
      <c r="P583" s="212">
        <f t="shared" si="341"/>
        <v>0</v>
      </c>
      <c r="Q583" s="212">
        <v>0</v>
      </c>
      <c r="R583" s="212">
        <f t="shared" si="342"/>
        <v>0</v>
      </c>
      <c r="S583" s="212">
        <v>0</v>
      </c>
      <c r="T583" s="213">
        <f t="shared" si="343"/>
        <v>0</v>
      </c>
      <c r="AR583" s="25" t="s">
        <v>327</v>
      </c>
      <c r="AT583" s="25" t="s">
        <v>311</v>
      </c>
      <c r="AU583" s="25" t="s">
        <v>84</v>
      </c>
      <c r="AY583" s="25" t="s">
        <v>308</v>
      </c>
      <c r="BE583" s="214">
        <f t="shared" si="344"/>
        <v>0</v>
      </c>
      <c r="BF583" s="214">
        <f t="shared" si="345"/>
        <v>0</v>
      </c>
      <c r="BG583" s="214">
        <f t="shared" si="346"/>
        <v>0</v>
      </c>
      <c r="BH583" s="214">
        <f t="shared" si="347"/>
        <v>0</v>
      </c>
      <c r="BI583" s="214">
        <f t="shared" si="348"/>
        <v>0</v>
      </c>
      <c r="BJ583" s="25" t="s">
        <v>82</v>
      </c>
      <c r="BK583" s="214">
        <f t="shared" si="349"/>
        <v>0</v>
      </c>
      <c r="BL583" s="25" t="s">
        <v>327</v>
      </c>
      <c r="BM583" s="25" t="s">
        <v>9904</v>
      </c>
    </row>
    <row r="584" spans="2:65" s="1" customFormat="1" ht="22.5" customHeight="1">
      <c r="B584" s="42"/>
      <c r="C584" s="203" t="s">
        <v>3202</v>
      </c>
      <c r="D584" s="203" t="s">
        <v>311</v>
      </c>
      <c r="E584" s="204" t="s">
        <v>15158</v>
      </c>
      <c r="F584" s="205" t="s">
        <v>15159</v>
      </c>
      <c r="G584" s="206" t="s">
        <v>578</v>
      </c>
      <c r="H584" s="207">
        <v>1</v>
      </c>
      <c r="I584" s="208"/>
      <c r="J584" s="209">
        <f t="shared" si="340"/>
        <v>0</v>
      </c>
      <c r="K584" s="205" t="s">
        <v>21</v>
      </c>
      <c r="L584" s="62"/>
      <c r="M584" s="210" t="s">
        <v>21</v>
      </c>
      <c r="N584" s="211" t="s">
        <v>45</v>
      </c>
      <c r="O584" s="43"/>
      <c r="P584" s="212">
        <f t="shared" si="341"/>
        <v>0</v>
      </c>
      <c r="Q584" s="212">
        <v>0</v>
      </c>
      <c r="R584" s="212">
        <f t="shared" si="342"/>
        <v>0</v>
      </c>
      <c r="S584" s="212">
        <v>0</v>
      </c>
      <c r="T584" s="213">
        <f t="shared" si="343"/>
        <v>0</v>
      </c>
      <c r="AR584" s="25" t="s">
        <v>327</v>
      </c>
      <c r="AT584" s="25" t="s">
        <v>311</v>
      </c>
      <c r="AU584" s="25" t="s">
        <v>84</v>
      </c>
      <c r="AY584" s="25" t="s">
        <v>308</v>
      </c>
      <c r="BE584" s="214">
        <f t="shared" si="344"/>
        <v>0</v>
      </c>
      <c r="BF584" s="214">
        <f t="shared" si="345"/>
        <v>0</v>
      </c>
      <c r="BG584" s="214">
        <f t="shared" si="346"/>
        <v>0</v>
      </c>
      <c r="BH584" s="214">
        <f t="shared" si="347"/>
        <v>0</v>
      </c>
      <c r="BI584" s="214">
        <f t="shared" si="348"/>
        <v>0</v>
      </c>
      <c r="BJ584" s="25" t="s">
        <v>82</v>
      </c>
      <c r="BK584" s="214">
        <f t="shared" si="349"/>
        <v>0</v>
      </c>
      <c r="BL584" s="25" t="s">
        <v>327</v>
      </c>
      <c r="BM584" s="25" t="s">
        <v>9906</v>
      </c>
    </row>
    <row r="585" spans="2:65" s="1" customFormat="1" ht="22.5" customHeight="1">
      <c r="B585" s="42"/>
      <c r="C585" s="203" t="s">
        <v>3206</v>
      </c>
      <c r="D585" s="203" t="s">
        <v>311</v>
      </c>
      <c r="E585" s="204" t="s">
        <v>15160</v>
      </c>
      <c r="F585" s="205" t="s">
        <v>15161</v>
      </c>
      <c r="G585" s="206" t="s">
        <v>578</v>
      </c>
      <c r="H585" s="207">
        <v>1</v>
      </c>
      <c r="I585" s="208"/>
      <c r="J585" s="209">
        <f t="shared" si="340"/>
        <v>0</v>
      </c>
      <c r="K585" s="205" t="s">
        <v>21</v>
      </c>
      <c r="L585" s="62"/>
      <c r="M585" s="210" t="s">
        <v>21</v>
      </c>
      <c r="N585" s="211" t="s">
        <v>45</v>
      </c>
      <c r="O585" s="43"/>
      <c r="P585" s="212">
        <f t="shared" si="341"/>
        <v>0</v>
      </c>
      <c r="Q585" s="212">
        <v>0</v>
      </c>
      <c r="R585" s="212">
        <f t="shared" si="342"/>
        <v>0</v>
      </c>
      <c r="S585" s="212">
        <v>0</v>
      </c>
      <c r="T585" s="213">
        <f t="shared" si="343"/>
        <v>0</v>
      </c>
      <c r="AR585" s="25" t="s">
        <v>327</v>
      </c>
      <c r="AT585" s="25" t="s">
        <v>311</v>
      </c>
      <c r="AU585" s="25" t="s">
        <v>84</v>
      </c>
      <c r="AY585" s="25" t="s">
        <v>308</v>
      </c>
      <c r="BE585" s="214">
        <f t="shared" si="344"/>
        <v>0</v>
      </c>
      <c r="BF585" s="214">
        <f t="shared" si="345"/>
        <v>0</v>
      </c>
      <c r="BG585" s="214">
        <f t="shared" si="346"/>
        <v>0</v>
      </c>
      <c r="BH585" s="214">
        <f t="shared" si="347"/>
        <v>0</v>
      </c>
      <c r="BI585" s="214">
        <f t="shared" si="348"/>
        <v>0</v>
      </c>
      <c r="BJ585" s="25" t="s">
        <v>82</v>
      </c>
      <c r="BK585" s="214">
        <f t="shared" si="349"/>
        <v>0</v>
      </c>
      <c r="BL585" s="25" t="s">
        <v>327</v>
      </c>
      <c r="BM585" s="25" t="s">
        <v>9908</v>
      </c>
    </row>
    <row r="586" spans="2:65" s="11" customFormat="1" ht="29.85" customHeight="1">
      <c r="B586" s="186"/>
      <c r="C586" s="187"/>
      <c r="D586" s="200" t="s">
        <v>73</v>
      </c>
      <c r="E586" s="201" t="s">
        <v>15162</v>
      </c>
      <c r="F586" s="201" t="s">
        <v>15163</v>
      </c>
      <c r="G586" s="187"/>
      <c r="H586" s="187"/>
      <c r="I586" s="190"/>
      <c r="J586" s="202">
        <f>BK586</f>
        <v>0</v>
      </c>
      <c r="K586" s="187"/>
      <c r="L586" s="192"/>
      <c r="M586" s="193"/>
      <c r="N586" s="194"/>
      <c r="O586" s="194"/>
      <c r="P586" s="195">
        <f>SUM(P587:P596)</f>
        <v>0</v>
      </c>
      <c r="Q586" s="194"/>
      <c r="R586" s="195">
        <f>SUM(R587:R596)</f>
        <v>0</v>
      </c>
      <c r="S586" s="194"/>
      <c r="T586" s="196">
        <f>SUM(T587:T596)</f>
        <v>0</v>
      </c>
      <c r="AR586" s="197" t="s">
        <v>82</v>
      </c>
      <c r="AT586" s="198" t="s">
        <v>73</v>
      </c>
      <c r="AU586" s="198" t="s">
        <v>82</v>
      </c>
      <c r="AY586" s="197" t="s">
        <v>308</v>
      </c>
      <c r="BK586" s="199">
        <f>SUM(BK587:BK596)</f>
        <v>0</v>
      </c>
    </row>
    <row r="587" spans="2:65" s="1" customFormat="1" ht="22.5" customHeight="1">
      <c r="B587" s="42"/>
      <c r="C587" s="203" t="s">
        <v>3210</v>
      </c>
      <c r="D587" s="203" t="s">
        <v>311</v>
      </c>
      <c r="E587" s="204" t="s">
        <v>15005</v>
      </c>
      <c r="F587" s="205" t="s">
        <v>15006</v>
      </c>
      <c r="G587" s="206" t="s">
        <v>578</v>
      </c>
      <c r="H587" s="207">
        <v>1</v>
      </c>
      <c r="I587" s="208"/>
      <c r="J587" s="209">
        <f t="shared" ref="J587:J596" si="350">ROUND(I587*H587,2)</f>
        <v>0</v>
      </c>
      <c r="K587" s="205" t="s">
        <v>21</v>
      </c>
      <c r="L587" s="62"/>
      <c r="M587" s="210" t="s">
        <v>21</v>
      </c>
      <c r="N587" s="211" t="s">
        <v>45</v>
      </c>
      <c r="O587" s="43"/>
      <c r="P587" s="212">
        <f t="shared" ref="P587:P596" si="351">O587*H587</f>
        <v>0</v>
      </c>
      <c r="Q587" s="212">
        <v>0</v>
      </c>
      <c r="R587" s="212">
        <f t="shared" ref="R587:R596" si="352">Q587*H587</f>
        <v>0</v>
      </c>
      <c r="S587" s="212">
        <v>0</v>
      </c>
      <c r="T587" s="213">
        <f t="shared" ref="T587:T596" si="353">S587*H587</f>
        <v>0</v>
      </c>
      <c r="AR587" s="25" t="s">
        <v>327</v>
      </c>
      <c r="AT587" s="25" t="s">
        <v>311</v>
      </c>
      <c r="AU587" s="25" t="s">
        <v>84</v>
      </c>
      <c r="AY587" s="25" t="s">
        <v>308</v>
      </c>
      <c r="BE587" s="214">
        <f t="shared" ref="BE587:BE596" si="354">IF(N587="základní",J587,0)</f>
        <v>0</v>
      </c>
      <c r="BF587" s="214">
        <f t="shared" ref="BF587:BF596" si="355">IF(N587="snížená",J587,0)</f>
        <v>0</v>
      </c>
      <c r="BG587" s="214">
        <f t="shared" ref="BG587:BG596" si="356">IF(N587="zákl. přenesená",J587,0)</f>
        <v>0</v>
      </c>
      <c r="BH587" s="214">
        <f t="shared" ref="BH587:BH596" si="357">IF(N587="sníž. přenesená",J587,0)</f>
        <v>0</v>
      </c>
      <c r="BI587" s="214">
        <f t="shared" ref="BI587:BI596" si="358">IF(N587="nulová",J587,0)</f>
        <v>0</v>
      </c>
      <c r="BJ587" s="25" t="s">
        <v>82</v>
      </c>
      <c r="BK587" s="214">
        <f t="shared" ref="BK587:BK596" si="359">ROUND(I587*H587,2)</f>
        <v>0</v>
      </c>
      <c r="BL587" s="25" t="s">
        <v>327</v>
      </c>
      <c r="BM587" s="25" t="s">
        <v>9910</v>
      </c>
    </row>
    <row r="588" spans="2:65" s="1" customFormat="1" ht="31.5" customHeight="1">
      <c r="B588" s="42"/>
      <c r="C588" s="203" t="s">
        <v>3214</v>
      </c>
      <c r="D588" s="203" t="s">
        <v>311</v>
      </c>
      <c r="E588" s="204" t="s">
        <v>15021</v>
      </c>
      <c r="F588" s="205" t="s">
        <v>15022</v>
      </c>
      <c r="G588" s="206" t="s">
        <v>578</v>
      </c>
      <c r="H588" s="207">
        <v>1</v>
      </c>
      <c r="I588" s="208"/>
      <c r="J588" s="209">
        <f t="shared" si="350"/>
        <v>0</v>
      </c>
      <c r="K588" s="205" t="s">
        <v>21</v>
      </c>
      <c r="L588" s="62"/>
      <c r="M588" s="210" t="s">
        <v>21</v>
      </c>
      <c r="N588" s="211" t="s">
        <v>45</v>
      </c>
      <c r="O588" s="43"/>
      <c r="P588" s="212">
        <f t="shared" si="351"/>
        <v>0</v>
      </c>
      <c r="Q588" s="212">
        <v>0</v>
      </c>
      <c r="R588" s="212">
        <f t="shared" si="352"/>
        <v>0</v>
      </c>
      <c r="S588" s="212">
        <v>0</v>
      </c>
      <c r="T588" s="213">
        <f t="shared" si="353"/>
        <v>0</v>
      </c>
      <c r="AR588" s="25" t="s">
        <v>327</v>
      </c>
      <c r="AT588" s="25" t="s">
        <v>311</v>
      </c>
      <c r="AU588" s="25" t="s">
        <v>84</v>
      </c>
      <c r="AY588" s="25" t="s">
        <v>308</v>
      </c>
      <c r="BE588" s="214">
        <f t="shared" si="354"/>
        <v>0</v>
      </c>
      <c r="BF588" s="214">
        <f t="shared" si="355"/>
        <v>0</v>
      </c>
      <c r="BG588" s="214">
        <f t="shared" si="356"/>
        <v>0</v>
      </c>
      <c r="BH588" s="214">
        <f t="shared" si="357"/>
        <v>0</v>
      </c>
      <c r="BI588" s="214">
        <f t="shared" si="358"/>
        <v>0</v>
      </c>
      <c r="BJ588" s="25" t="s">
        <v>82</v>
      </c>
      <c r="BK588" s="214">
        <f t="shared" si="359"/>
        <v>0</v>
      </c>
      <c r="BL588" s="25" t="s">
        <v>327</v>
      </c>
      <c r="BM588" s="25" t="s">
        <v>9912</v>
      </c>
    </row>
    <row r="589" spans="2:65" s="1" customFormat="1" ht="31.5" customHeight="1">
      <c r="B589" s="42"/>
      <c r="C589" s="203" t="s">
        <v>3218</v>
      </c>
      <c r="D589" s="203" t="s">
        <v>311</v>
      </c>
      <c r="E589" s="204" t="s">
        <v>14960</v>
      </c>
      <c r="F589" s="205" t="s">
        <v>14961</v>
      </c>
      <c r="G589" s="206" t="s">
        <v>578</v>
      </c>
      <c r="H589" s="207">
        <v>1</v>
      </c>
      <c r="I589" s="208"/>
      <c r="J589" s="209">
        <f t="shared" si="350"/>
        <v>0</v>
      </c>
      <c r="K589" s="205" t="s">
        <v>21</v>
      </c>
      <c r="L589" s="62"/>
      <c r="M589" s="210" t="s">
        <v>21</v>
      </c>
      <c r="N589" s="211" t="s">
        <v>45</v>
      </c>
      <c r="O589" s="43"/>
      <c r="P589" s="212">
        <f t="shared" si="351"/>
        <v>0</v>
      </c>
      <c r="Q589" s="212">
        <v>0</v>
      </c>
      <c r="R589" s="212">
        <f t="shared" si="352"/>
        <v>0</v>
      </c>
      <c r="S589" s="212">
        <v>0</v>
      </c>
      <c r="T589" s="213">
        <f t="shared" si="353"/>
        <v>0</v>
      </c>
      <c r="AR589" s="25" t="s">
        <v>327</v>
      </c>
      <c r="AT589" s="25" t="s">
        <v>311</v>
      </c>
      <c r="AU589" s="25" t="s">
        <v>84</v>
      </c>
      <c r="AY589" s="25" t="s">
        <v>308</v>
      </c>
      <c r="BE589" s="214">
        <f t="shared" si="354"/>
        <v>0</v>
      </c>
      <c r="BF589" s="214">
        <f t="shared" si="355"/>
        <v>0</v>
      </c>
      <c r="BG589" s="214">
        <f t="shared" si="356"/>
        <v>0</v>
      </c>
      <c r="BH589" s="214">
        <f t="shared" si="357"/>
        <v>0</v>
      </c>
      <c r="BI589" s="214">
        <f t="shared" si="358"/>
        <v>0</v>
      </c>
      <c r="BJ589" s="25" t="s">
        <v>82</v>
      </c>
      <c r="BK589" s="214">
        <f t="shared" si="359"/>
        <v>0</v>
      </c>
      <c r="BL589" s="25" t="s">
        <v>327</v>
      </c>
      <c r="BM589" s="25" t="s">
        <v>9914</v>
      </c>
    </row>
    <row r="590" spans="2:65" s="1" customFormat="1" ht="31.5" customHeight="1">
      <c r="B590" s="42"/>
      <c r="C590" s="203" t="s">
        <v>3222</v>
      </c>
      <c r="D590" s="203" t="s">
        <v>311</v>
      </c>
      <c r="E590" s="204" t="s">
        <v>14954</v>
      </c>
      <c r="F590" s="205" t="s">
        <v>14955</v>
      </c>
      <c r="G590" s="206" t="s">
        <v>578</v>
      </c>
      <c r="H590" s="207">
        <v>1</v>
      </c>
      <c r="I590" s="208"/>
      <c r="J590" s="209">
        <f t="shared" si="350"/>
        <v>0</v>
      </c>
      <c r="K590" s="205" t="s">
        <v>21</v>
      </c>
      <c r="L590" s="62"/>
      <c r="M590" s="210" t="s">
        <v>21</v>
      </c>
      <c r="N590" s="211" t="s">
        <v>45</v>
      </c>
      <c r="O590" s="43"/>
      <c r="P590" s="212">
        <f t="shared" si="351"/>
        <v>0</v>
      </c>
      <c r="Q590" s="212">
        <v>0</v>
      </c>
      <c r="R590" s="212">
        <f t="shared" si="352"/>
        <v>0</v>
      </c>
      <c r="S590" s="212">
        <v>0</v>
      </c>
      <c r="T590" s="213">
        <f t="shared" si="353"/>
        <v>0</v>
      </c>
      <c r="AR590" s="25" t="s">
        <v>327</v>
      </c>
      <c r="AT590" s="25" t="s">
        <v>311</v>
      </c>
      <c r="AU590" s="25" t="s">
        <v>84</v>
      </c>
      <c r="AY590" s="25" t="s">
        <v>308</v>
      </c>
      <c r="BE590" s="214">
        <f t="shared" si="354"/>
        <v>0</v>
      </c>
      <c r="BF590" s="214">
        <f t="shared" si="355"/>
        <v>0</v>
      </c>
      <c r="BG590" s="214">
        <f t="shared" si="356"/>
        <v>0</v>
      </c>
      <c r="BH590" s="214">
        <f t="shared" si="357"/>
        <v>0</v>
      </c>
      <c r="BI590" s="214">
        <f t="shared" si="358"/>
        <v>0</v>
      </c>
      <c r="BJ590" s="25" t="s">
        <v>82</v>
      </c>
      <c r="BK590" s="214">
        <f t="shared" si="359"/>
        <v>0</v>
      </c>
      <c r="BL590" s="25" t="s">
        <v>327</v>
      </c>
      <c r="BM590" s="25" t="s">
        <v>9916</v>
      </c>
    </row>
    <row r="591" spans="2:65" s="1" customFormat="1" ht="31.5" customHeight="1">
      <c r="B591" s="42"/>
      <c r="C591" s="203" t="s">
        <v>3226</v>
      </c>
      <c r="D591" s="203" t="s">
        <v>311</v>
      </c>
      <c r="E591" s="204" t="s">
        <v>15009</v>
      </c>
      <c r="F591" s="205" t="s">
        <v>15010</v>
      </c>
      <c r="G591" s="206" t="s">
        <v>578</v>
      </c>
      <c r="H591" s="207">
        <v>1</v>
      </c>
      <c r="I591" s="208"/>
      <c r="J591" s="209">
        <f t="shared" si="350"/>
        <v>0</v>
      </c>
      <c r="K591" s="205" t="s">
        <v>21</v>
      </c>
      <c r="L591" s="62"/>
      <c r="M591" s="210" t="s">
        <v>21</v>
      </c>
      <c r="N591" s="211" t="s">
        <v>45</v>
      </c>
      <c r="O591" s="43"/>
      <c r="P591" s="212">
        <f t="shared" si="351"/>
        <v>0</v>
      </c>
      <c r="Q591" s="212">
        <v>0</v>
      </c>
      <c r="R591" s="212">
        <f t="shared" si="352"/>
        <v>0</v>
      </c>
      <c r="S591" s="212">
        <v>0</v>
      </c>
      <c r="T591" s="213">
        <f t="shared" si="353"/>
        <v>0</v>
      </c>
      <c r="AR591" s="25" t="s">
        <v>327</v>
      </c>
      <c r="AT591" s="25" t="s">
        <v>311</v>
      </c>
      <c r="AU591" s="25" t="s">
        <v>84</v>
      </c>
      <c r="AY591" s="25" t="s">
        <v>308</v>
      </c>
      <c r="BE591" s="214">
        <f t="shared" si="354"/>
        <v>0</v>
      </c>
      <c r="BF591" s="214">
        <f t="shared" si="355"/>
        <v>0</v>
      </c>
      <c r="BG591" s="214">
        <f t="shared" si="356"/>
        <v>0</v>
      </c>
      <c r="BH591" s="214">
        <f t="shared" si="357"/>
        <v>0</v>
      </c>
      <c r="BI591" s="214">
        <f t="shared" si="358"/>
        <v>0</v>
      </c>
      <c r="BJ591" s="25" t="s">
        <v>82</v>
      </c>
      <c r="BK591" s="214">
        <f t="shared" si="359"/>
        <v>0</v>
      </c>
      <c r="BL591" s="25" t="s">
        <v>327</v>
      </c>
      <c r="BM591" s="25" t="s">
        <v>9918</v>
      </c>
    </row>
    <row r="592" spans="2:65" s="1" customFormat="1" ht="31.5" customHeight="1">
      <c r="B592" s="42"/>
      <c r="C592" s="203" t="s">
        <v>3230</v>
      </c>
      <c r="D592" s="203" t="s">
        <v>311</v>
      </c>
      <c r="E592" s="204" t="s">
        <v>15011</v>
      </c>
      <c r="F592" s="205" t="s">
        <v>15012</v>
      </c>
      <c r="G592" s="206" t="s">
        <v>578</v>
      </c>
      <c r="H592" s="207">
        <v>1</v>
      </c>
      <c r="I592" s="208"/>
      <c r="J592" s="209">
        <f t="shared" si="350"/>
        <v>0</v>
      </c>
      <c r="K592" s="205" t="s">
        <v>21</v>
      </c>
      <c r="L592" s="62"/>
      <c r="M592" s="210" t="s">
        <v>21</v>
      </c>
      <c r="N592" s="211" t="s">
        <v>45</v>
      </c>
      <c r="O592" s="43"/>
      <c r="P592" s="212">
        <f t="shared" si="351"/>
        <v>0</v>
      </c>
      <c r="Q592" s="212">
        <v>0</v>
      </c>
      <c r="R592" s="212">
        <f t="shared" si="352"/>
        <v>0</v>
      </c>
      <c r="S592" s="212">
        <v>0</v>
      </c>
      <c r="T592" s="213">
        <f t="shared" si="353"/>
        <v>0</v>
      </c>
      <c r="AR592" s="25" t="s">
        <v>327</v>
      </c>
      <c r="AT592" s="25" t="s">
        <v>311</v>
      </c>
      <c r="AU592" s="25" t="s">
        <v>84</v>
      </c>
      <c r="AY592" s="25" t="s">
        <v>308</v>
      </c>
      <c r="BE592" s="214">
        <f t="shared" si="354"/>
        <v>0</v>
      </c>
      <c r="BF592" s="214">
        <f t="shared" si="355"/>
        <v>0</v>
      </c>
      <c r="BG592" s="214">
        <f t="shared" si="356"/>
        <v>0</v>
      </c>
      <c r="BH592" s="214">
        <f t="shared" si="357"/>
        <v>0</v>
      </c>
      <c r="BI592" s="214">
        <f t="shared" si="358"/>
        <v>0</v>
      </c>
      <c r="BJ592" s="25" t="s">
        <v>82</v>
      </c>
      <c r="BK592" s="214">
        <f t="shared" si="359"/>
        <v>0</v>
      </c>
      <c r="BL592" s="25" t="s">
        <v>327</v>
      </c>
      <c r="BM592" s="25" t="s">
        <v>9920</v>
      </c>
    </row>
    <row r="593" spans="2:65" s="1" customFormat="1" ht="22.5" customHeight="1">
      <c r="B593" s="42"/>
      <c r="C593" s="203" t="s">
        <v>3234</v>
      </c>
      <c r="D593" s="203" t="s">
        <v>311</v>
      </c>
      <c r="E593" s="204" t="s">
        <v>15016</v>
      </c>
      <c r="F593" s="205" t="s">
        <v>15017</v>
      </c>
      <c r="G593" s="206" t="s">
        <v>578</v>
      </c>
      <c r="H593" s="207">
        <v>1</v>
      </c>
      <c r="I593" s="208"/>
      <c r="J593" s="209">
        <f t="shared" si="350"/>
        <v>0</v>
      </c>
      <c r="K593" s="205" t="s">
        <v>21</v>
      </c>
      <c r="L593" s="62"/>
      <c r="M593" s="210" t="s">
        <v>21</v>
      </c>
      <c r="N593" s="211" t="s">
        <v>45</v>
      </c>
      <c r="O593" s="43"/>
      <c r="P593" s="212">
        <f t="shared" si="351"/>
        <v>0</v>
      </c>
      <c r="Q593" s="212">
        <v>0</v>
      </c>
      <c r="R593" s="212">
        <f t="shared" si="352"/>
        <v>0</v>
      </c>
      <c r="S593" s="212">
        <v>0</v>
      </c>
      <c r="T593" s="213">
        <f t="shared" si="353"/>
        <v>0</v>
      </c>
      <c r="AR593" s="25" t="s">
        <v>327</v>
      </c>
      <c r="AT593" s="25" t="s">
        <v>311</v>
      </c>
      <c r="AU593" s="25" t="s">
        <v>84</v>
      </c>
      <c r="AY593" s="25" t="s">
        <v>308</v>
      </c>
      <c r="BE593" s="214">
        <f t="shared" si="354"/>
        <v>0</v>
      </c>
      <c r="BF593" s="214">
        <f t="shared" si="355"/>
        <v>0</v>
      </c>
      <c r="BG593" s="214">
        <f t="shared" si="356"/>
        <v>0</v>
      </c>
      <c r="BH593" s="214">
        <f t="shared" si="357"/>
        <v>0</v>
      </c>
      <c r="BI593" s="214">
        <f t="shared" si="358"/>
        <v>0</v>
      </c>
      <c r="BJ593" s="25" t="s">
        <v>82</v>
      </c>
      <c r="BK593" s="214">
        <f t="shared" si="359"/>
        <v>0</v>
      </c>
      <c r="BL593" s="25" t="s">
        <v>327</v>
      </c>
      <c r="BM593" s="25" t="s">
        <v>9922</v>
      </c>
    </row>
    <row r="594" spans="2:65" s="1" customFormat="1" ht="31.5" customHeight="1">
      <c r="B594" s="42"/>
      <c r="C594" s="203" t="s">
        <v>3239</v>
      </c>
      <c r="D594" s="203" t="s">
        <v>311</v>
      </c>
      <c r="E594" s="204" t="s">
        <v>14949</v>
      </c>
      <c r="F594" s="205" t="s">
        <v>14950</v>
      </c>
      <c r="G594" s="206" t="s">
        <v>578</v>
      </c>
      <c r="H594" s="207">
        <v>2</v>
      </c>
      <c r="I594" s="208"/>
      <c r="J594" s="209">
        <f t="shared" si="350"/>
        <v>0</v>
      </c>
      <c r="K594" s="205" t="s">
        <v>21</v>
      </c>
      <c r="L594" s="62"/>
      <c r="M594" s="210" t="s">
        <v>21</v>
      </c>
      <c r="N594" s="211" t="s">
        <v>45</v>
      </c>
      <c r="O594" s="43"/>
      <c r="P594" s="212">
        <f t="shared" si="351"/>
        <v>0</v>
      </c>
      <c r="Q594" s="212">
        <v>0</v>
      </c>
      <c r="R594" s="212">
        <f t="shared" si="352"/>
        <v>0</v>
      </c>
      <c r="S594" s="212">
        <v>0</v>
      </c>
      <c r="T594" s="213">
        <f t="shared" si="353"/>
        <v>0</v>
      </c>
      <c r="AR594" s="25" t="s">
        <v>327</v>
      </c>
      <c r="AT594" s="25" t="s">
        <v>311</v>
      </c>
      <c r="AU594" s="25" t="s">
        <v>84</v>
      </c>
      <c r="AY594" s="25" t="s">
        <v>308</v>
      </c>
      <c r="BE594" s="214">
        <f t="shared" si="354"/>
        <v>0</v>
      </c>
      <c r="BF594" s="214">
        <f t="shared" si="355"/>
        <v>0</v>
      </c>
      <c r="BG594" s="214">
        <f t="shared" si="356"/>
        <v>0</v>
      </c>
      <c r="BH594" s="214">
        <f t="shared" si="357"/>
        <v>0</v>
      </c>
      <c r="BI594" s="214">
        <f t="shared" si="358"/>
        <v>0</v>
      </c>
      <c r="BJ594" s="25" t="s">
        <v>82</v>
      </c>
      <c r="BK594" s="214">
        <f t="shared" si="359"/>
        <v>0</v>
      </c>
      <c r="BL594" s="25" t="s">
        <v>327</v>
      </c>
      <c r="BM594" s="25" t="s">
        <v>9924</v>
      </c>
    </row>
    <row r="595" spans="2:65" s="1" customFormat="1" ht="31.5" customHeight="1">
      <c r="B595" s="42"/>
      <c r="C595" s="203" t="s">
        <v>3245</v>
      </c>
      <c r="D595" s="203" t="s">
        <v>311</v>
      </c>
      <c r="E595" s="204" t="s">
        <v>14951</v>
      </c>
      <c r="F595" s="205" t="s">
        <v>14952</v>
      </c>
      <c r="G595" s="206" t="s">
        <v>578</v>
      </c>
      <c r="H595" s="207">
        <v>1</v>
      </c>
      <c r="I595" s="208"/>
      <c r="J595" s="209">
        <f t="shared" si="350"/>
        <v>0</v>
      </c>
      <c r="K595" s="205" t="s">
        <v>21</v>
      </c>
      <c r="L595" s="62"/>
      <c r="M595" s="210" t="s">
        <v>21</v>
      </c>
      <c r="N595" s="211" t="s">
        <v>45</v>
      </c>
      <c r="O595" s="43"/>
      <c r="P595" s="212">
        <f t="shared" si="351"/>
        <v>0</v>
      </c>
      <c r="Q595" s="212">
        <v>0</v>
      </c>
      <c r="R595" s="212">
        <f t="shared" si="352"/>
        <v>0</v>
      </c>
      <c r="S595" s="212">
        <v>0</v>
      </c>
      <c r="T595" s="213">
        <f t="shared" si="353"/>
        <v>0</v>
      </c>
      <c r="AR595" s="25" t="s">
        <v>327</v>
      </c>
      <c r="AT595" s="25" t="s">
        <v>311</v>
      </c>
      <c r="AU595" s="25" t="s">
        <v>84</v>
      </c>
      <c r="AY595" s="25" t="s">
        <v>308</v>
      </c>
      <c r="BE595" s="214">
        <f t="shared" si="354"/>
        <v>0</v>
      </c>
      <c r="BF595" s="214">
        <f t="shared" si="355"/>
        <v>0</v>
      </c>
      <c r="BG595" s="214">
        <f t="shared" si="356"/>
        <v>0</v>
      </c>
      <c r="BH595" s="214">
        <f t="shared" si="357"/>
        <v>0</v>
      </c>
      <c r="BI595" s="214">
        <f t="shared" si="358"/>
        <v>0</v>
      </c>
      <c r="BJ595" s="25" t="s">
        <v>82</v>
      </c>
      <c r="BK595" s="214">
        <f t="shared" si="359"/>
        <v>0</v>
      </c>
      <c r="BL595" s="25" t="s">
        <v>327</v>
      </c>
      <c r="BM595" s="25" t="s">
        <v>9926</v>
      </c>
    </row>
    <row r="596" spans="2:65" s="1" customFormat="1" ht="31.5" customHeight="1">
      <c r="B596" s="42"/>
      <c r="C596" s="203" t="s">
        <v>3250</v>
      </c>
      <c r="D596" s="203" t="s">
        <v>311</v>
      </c>
      <c r="E596" s="204" t="s">
        <v>14980</v>
      </c>
      <c r="F596" s="205" t="s">
        <v>14981</v>
      </c>
      <c r="G596" s="206" t="s">
        <v>578</v>
      </c>
      <c r="H596" s="207">
        <v>1</v>
      </c>
      <c r="I596" s="208"/>
      <c r="J596" s="209">
        <f t="shared" si="350"/>
        <v>0</v>
      </c>
      <c r="K596" s="205" t="s">
        <v>21</v>
      </c>
      <c r="L596" s="62"/>
      <c r="M596" s="210" t="s">
        <v>21</v>
      </c>
      <c r="N596" s="211" t="s">
        <v>45</v>
      </c>
      <c r="O596" s="43"/>
      <c r="P596" s="212">
        <f t="shared" si="351"/>
        <v>0</v>
      </c>
      <c r="Q596" s="212">
        <v>0</v>
      </c>
      <c r="R596" s="212">
        <f t="shared" si="352"/>
        <v>0</v>
      </c>
      <c r="S596" s="212">
        <v>0</v>
      </c>
      <c r="T596" s="213">
        <f t="shared" si="353"/>
        <v>0</v>
      </c>
      <c r="AR596" s="25" t="s">
        <v>327</v>
      </c>
      <c r="AT596" s="25" t="s">
        <v>311</v>
      </c>
      <c r="AU596" s="25" t="s">
        <v>84</v>
      </c>
      <c r="AY596" s="25" t="s">
        <v>308</v>
      </c>
      <c r="BE596" s="214">
        <f t="shared" si="354"/>
        <v>0</v>
      </c>
      <c r="BF596" s="214">
        <f t="shared" si="355"/>
        <v>0</v>
      </c>
      <c r="BG596" s="214">
        <f t="shared" si="356"/>
        <v>0</v>
      </c>
      <c r="BH596" s="214">
        <f t="shared" si="357"/>
        <v>0</v>
      </c>
      <c r="BI596" s="214">
        <f t="shared" si="358"/>
        <v>0</v>
      </c>
      <c r="BJ596" s="25" t="s">
        <v>82</v>
      </c>
      <c r="BK596" s="214">
        <f t="shared" si="359"/>
        <v>0</v>
      </c>
      <c r="BL596" s="25" t="s">
        <v>327</v>
      </c>
      <c r="BM596" s="25" t="s">
        <v>9928</v>
      </c>
    </row>
    <row r="597" spans="2:65" s="11" customFormat="1" ht="29.85" customHeight="1">
      <c r="B597" s="186"/>
      <c r="C597" s="187"/>
      <c r="D597" s="200" t="s">
        <v>73</v>
      </c>
      <c r="E597" s="201" t="s">
        <v>15164</v>
      </c>
      <c r="F597" s="201" t="s">
        <v>15165</v>
      </c>
      <c r="G597" s="187"/>
      <c r="H597" s="187"/>
      <c r="I597" s="190"/>
      <c r="J597" s="202">
        <f>BK597</f>
        <v>0</v>
      </c>
      <c r="K597" s="187"/>
      <c r="L597" s="192"/>
      <c r="M597" s="193"/>
      <c r="N597" s="194"/>
      <c r="O597" s="194"/>
      <c r="P597" s="195">
        <f>SUM(P598:P600)</f>
        <v>0</v>
      </c>
      <c r="Q597" s="194"/>
      <c r="R597" s="195">
        <f>SUM(R598:R600)</f>
        <v>0</v>
      </c>
      <c r="S597" s="194"/>
      <c r="T597" s="196">
        <f>SUM(T598:T600)</f>
        <v>0</v>
      </c>
      <c r="AR597" s="197" t="s">
        <v>82</v>
      </c>
      <c r="AT597" s="198" t="s">
        <v>73</v>
      </c>
      <c r="AU597" s="198" t="s">
        <v>82</v>
      </c>
      <c r="AY597" s="197" t="s">
        <v>308</v>
      </c>
      <c r="BK597" s="199">
        <f>SUM(BK598:BK600)</f>
        <v>0</v>
      </c>
    </row>
    <row r="598" spans="2:65" s="1" customFormat="1" ht="31.5" customHeight="1">
      <c r="B598" s="42"/>
      <c r="C598" s="203" t="s">
        <v>3253</v>
      </c>
      <c r="D598" s="203" t="s">
        <v>311</v>
      </c>
      <c r="E598" s="204" t="s">
        <v>15120</v>
      </c>
      <c r="F598" s="205" t="s">
        <v>15121</v>
      </c>
      <c r="G598" s="206" t="s">
        <v>578</v>
      </c>
      <c r="H598" s="207">
        <v>2</v>
      </c>
      <c r="I598" s="208"/>
      <c r="J598" s="209">
        <f>ROUND(I598*H598,2)</f>
        <v>0</v>
      </c>
      <c r="K598" s="205" t="s">
        <v>21</v>
      </c>
      <c r="L598" s="62"/>
      <c r="M598" s="210" t="s">
        <v>21</v>
      </c>
      <c r="N598" s="211" t="s">
        <v>45</v>
      </c>
      <c r="O598" s="43"/>
      <c r="P598" s="212">
        <f>O598*H598</f>
        <v>0</v>
      </c>
      <c r="Q598" s="212">
        <v>0</v>
      </c>
      <c r="R598" s="212">
        <f>Q598*H598</f>
        <v>0</v>
      </c>
      <c r="S598" s="212">
        <v>0</v>
      </c>
      <c r="T598" s="213">
        <f>S598*H598</f>
        <v>0</v>
      </c>
      <c r="AR598" s="25" t="s">
        <v>327</v>
      </c>
      <c r="AT598" s="25" t="s">
        <v>311</v>
      </c>
      <c r="AU598" s="25" t="s">
        <v>84</v>
      </c>
      <c r="AY598" s="25" t="s">
        <v>308</v>
      </c>
      <c r="BE598" s="214">
        <f>IF(N598="základní",J598,0)</f>
        <v>0</v>
      </c>
      <c r="BF598" s="214">
        <f>IF(N598="snížená",J598,0)</f>
        <v>0</v>
      </c>
      <c r="BG598" s="214">
        <f>IF(N598="zákl. přenesená",J598,0)</f>
        <v>0</v>
      </c>
      <c r="BH598" s="214">
        <f>IF(N598="sníž. přenesená",J598,0)</f>
        <v>0</v>
      </c>
      <c r="BI598" s="214">
        <f>IF(N598="nulová",J598,0)</f>
        <v>0</v>
      </c>
      <c r="BJ598" s="25" t="s">
        <v>82</v>
      </c>
      <c r="BK598" s="214">
        <f>ROUND(I598*H598,2)</f>
        <v>0</v>
      </c>
      <c r="BL598" s="25" t="s">
        <v>327</v>
      </c>
      <c r="BM598" s="25" t="s">
        <v>9930</v>
      </c>
    </row>
    <row r="599" spans="2:65" s="1" customFormat="1" ht="31.5" customHeight="1">
      <c r="B599" s="42"/>
      <c r="C599" s="203" t="s">
        <v>3258</v>
      </c>
      <c r="D599" s="203" t="s">
        <v>311</v>
      </c>
      <c r="E599" s="204" t="s">
        <v>14980</v>
      </c>
      <c r="F599" s="205" t="s">
        <v>14981</v>
      </c>
      <c r="G599" s="206" t="s">
        <v>578</v>
      </c>
      <c r="H599" s="207">
        <v>1</v>
      </c>
      <c r="I599" s="208"/>
      <c r="J599" s="209">
        <f>ROUND(I599*H599,2)</f>
        <v>0</v>
      </c>
      <c r="K599" s="205" t="s">
        <v>21</v>
      </c>
      <c r="L599" s="62"/>
      <c r="M599" s="210" t="s">
        <v>21</v>
      </c>
      <c r="N599" s="211" t="s">
        <v>45</v>
      </c>
      <c r="O599" s="43"/>
      <c r="P599" s="212">
        <f>O599*H599</f>
        <v>0</v>
      </c>
      <c r="Q599" s="212">
        <v>0</v>
      </c>
      <c r="R599" s="212">
        <f>Q599*H599</f>
        <v>0</v>
      </c>
      <c r="S599" s="212">
        <v>0</v>
      </c>
      <c r="T599" s="213">
        <f>S599*H599</f>
        <v>0</v>
      </c>
      <c r="AR599" s="25" t="s">
        <v>327</v>
      </c>
      <c r="AT599" s="25" t="s">
        <v>311</v>
      </c>
      <c r="AU599" s="25" t="s">
        <v>84</v>
      </c>
      <c r="AY599" s="25" t="s">
        <v>308</v>
      </c>
      <c r="BE599" s="214">
        <f>IF(N599="základní",J599,0)</f>
        <v>0</v>
      </c>
      <c r="BF599" s="214">
        <f>IF(N599="snížená",J599,0)</f>
        <v>0</v>
      </c>
      <c r="BG599" s="214">
        <f>IF(N599="zákl. přenesená",J599,0)</f>
        <v>0</v>
      </c>
      <c r="BH599" s="214">
        <f>IF(N599="sníž. přenesená",J599,0)</f>
        <v>0</v>
      </c>
      <c r="BI599" s="214">
        <f>IF(N599="nulová",J599,0)</f>
        <v>0</v>
      </c>
      <c r="BJ599" s="25" t="s">
        <v>82</v>
      </c>
      <c r="BK599" s="214">
        <f>ROUND(I599*H599,2)</f>
        <v>0</v>
      </c>
      <c r="BL599" s="25" t="s">
        <v>327</v>
      </c>
      <c r="BM599" s="25" t="s">
        <v>9932</v>
      </c>
    </row>
    <row r="600" spans="2:65" s="1" customFormat="1" ht="31.5" customHeight="1">
      <c r="B600" s="42"/>
      <c r="C600" s="203" t="s">
        <v>3261</v>
      </c>
      <c r="D600" s="203" t="s">
        <v>311</v>
      </c>
      <c r="E600" s="204" t="s">
        <v>14960</v>
      </c>
      <c r="F600" s="205" t="s">
        <v>14961</v>
      </c>
      <c r="G600" s="206" t="s">
        <v>578</v>
      </c>
      <c r="H600" s="207">
        <v>1</v>
      </c>
      <c r="I600" s="208"/>
      <c r="J600" s="209">
        <f>ROUND(I600*H600,2)</f>
        <v>0</v>
      </c>
      <c r="K600" s="205" t="s">
        <v>21</v>
      </c>
      <c r="L600" s="62"/>
      <c r="M600" s="210" t="s">
        <v>21</v>
      </c>
      <c r="N600" s="211" t="s">
        <v>45</v>
      </c>
      <c r="O600" s="43"/>
      <c r="P600" s="212">
        <f>O600*H600</f>
        <v>0</v>
      </c>
      <c r="Q600" s="212">
        <v>0</v>
      </c>
      <c r="R600" s="212">
        <f>Q600*H600</f>
        <v>0</v>
      </c>
      <c r="S600" s="212">
        <v>0</v>
      </c>
      <c r="T600" s="213">
        <f>S600*H600</f>
        <v>0</v>
      </c>
      <c r="AR600" s="25" t="s">
        <v>327</v>
      </c>
      <c r="AT600" s="25" t="s">
        <v>311</v>
      </c>
      <c r="AU600" s="25" t="s">
        <v>84</v>
      </c>
      <c r="AY600" s="25" t="s">
        <v>308</v>
      </c>
      <c r="BE600" s="214">
        <f>IF(N600="základní",J600,0)</f>
        <v>0</v>
      </c>
      <c r="BF600" s="214">
        <f>IF(N600="snížená",J600,0)</f>
        <v>0</v>
      </c>
      <c r="BG600" s="214">
        <f>IF(N600="zákl. přenesená",J600,0)</f>
        <v>0</v>
      </c>
      <c r="BH600" s="214">
        <f>IF(N600="sníž. přenesená",J600,0)</f>
        <v>0</v>
      </c>
      <c r="BI600" s="214">
        <f>IF(N600="nulová",J600,0)</f>
        <v>0</v>
      </c>
      <c r="BJ600" s="25" t="s">
        <v>82</v>
      </c>
      <c r="BK600" s="214">
        <f>ROUND(I600*H600,2)</f>
        <v>0</v>
      </c>
      <c r="BL600" s="25" t="s">
        <v>327</v>
      </c>
      <c r="BM600" s="25" t="s">
        <v>9934</v>
      </c>
    </row>
    <row r="601" spans="2:65" s="11" customFormat="1" ht="29.85" customHeight="1">
      <c r="B601" s="186"/>
      <c r="C601" s="187"/>
      <c r="D601" s="200" t="s">
        <v>73</v>
      </c>
      <c r="E601" s="201" t="s">
        <v>15166</v>
      </c>
      <c r="F601" s="201" t="s">
        <v>15167</v>
      </c>
      <c r="G601" s="187"/>
      <c r="H601" s="187"/>
      <c r="I601" s="190"/>
      <c r="J601" s="202">
        <f>BK601</f>
        <v>0</v>
      </c>
      <c r="K601" s="187"/>
      <c r="L601" s="192"/>
      <c r="M601" s="193"/>
      <c r="N601" s="194"/>
      <c r="O601" s="194"/>
      <c r="P601" s="195">
        <f>SUM(P602:P604)</f>
        <v>0</v>
      </c>
      <c r="Q601" s="194"/>
      <c r="R601" s="195">
        <f>SUM(R602:R604)</f>
        <v>0</v>
      </c>
      <c r="S601" s="194"/>
      <c r="T601" s="196">
        <f>SUM(T602:T604)</f>
        <v>0</v>
      </c>
      <c r="AR601" s="197" t="s">
        <v>82</v>
      </c>
      <c r="AT601" s="198" t="s">
        <v>73</v>
      </c>
      <c r="AU601" s="198" t="s">
        <v>82</v>
      </c>
      <c r="AY601" s="197" t="s">
        <v>308</v>
      </c>
      <c r="BK601" s="199">
        <f>SUM(BK602:BK604)</f>
        <v>0</v>
      </c>
    </row>
    <row r="602" spans="2:65" s="1" customFormat="1" ht="31.5" customHeight="1">
      <c r="B602" s="42"/>
      <c r="C602" s="203" t="s">
        <v>3266</v>
      </c>
      <c r="D602" s="203" t="s">
        <v>311</v>
      </c>
      <c r="E602" s="204" t="s">
        <v>15120</v>
      </c>
      <c r="F602" s="205" t="s">
        <v>15121</v>
      </c>
      <c r="G602" s="206" t="s">
        <v>578</v>
      </c>
      <c r="H602" s="207">
        <v>2</v>
      </c>
      <c r="I602" s="208"/>
      <c r="J602" s="209">
        <f>ROUND(I602*H602,2)</f>
        <v>0</v>
      </c>
      <c r="K602" s="205" t="s">
        <v>21</v>
      </c>
      <c r="L602" s="62"/>
      <c r="M602" s="210" t="s">
        <v>21</v>
      </c>
      <c r="N602" s="211" t="s">
        <v>45</v>
      </c>
      <c r="O602" s="43"/>
      <c r="P602" s="212">
        <f>O602*H602</f>
        <v>0</v>
      </c>
      <c r="Q602" s="212">
        <v>0</v>
      </c>
      <c r="R602" s="212">
        <f>Q602*H602</f>
        <v>0</v>
      </c>
      <c r="S602" s="212">
        <v>0</v>
      </c>
      <c r="T602" s="213">
        <f>S602*H602</f>
        <v>0</v>
      </c>
      <c r="AR602" s="25" t="s">
        <v>327</v>
      </c>
      <c r="AT602" s="25" t="s">
        <v>311</v>
      </c>
      <c r="AU602" s="25" t="s">
        <v>84</v>
      </c>
      <c r="AY602" s="25" t="s">
        <v>308</v>
      </c>
      <c r="BE602" s="214">
        <f>IF(N602="základní",J602,0)</f>
        <v>0</v>
      </c>
      <c r="BF602" s="214">
        <f>IF(N602="snížená",J602,0)</f>
        <v>0</v>
      </c>
      <c r="BG602" s="214">
        <f>IF(N602="zákl. přenesená",J602,0)</f>
        <v>0</v>
      </c>
      <c r="BH602" s="214">
        <f>IF(N602="sníž. přenesená",J602,0)</f>
        <v>0</v>
      </c>
      <c r="BI602" s="214">
        <f>IF(N602="nulová",J602,0)</f>
        <v>0</v>
      </c>
      <c r="BJ602" s="25" t="s">
        <v>82</v>
      </c>
      <c r="BK602" s="214">
        <f>ROUND(I602*H602,2)</f>
        <v>0</v>
      </c>
      <c r="BL602" s="25" t="s">
        <v>327</v>
      </c>
      <c r="BM602" s="25" t="s">
        <v>9936</v>
      </c>
    </row>
    <row r="603" spans="2:65" s="1" customFormat="1" ht="31.5" customHeight="1">
      <c r="B603" s="42"/>
      <c r="C603" s="203" t="s">
        <v>3270</v>
      </c>
      <c r="D603" s="203" t="s">
        <v>311</v>
      </c>
      <c r="E603" s="204" t="s">
        <v>14980</v>
      </c>
      <c r="F603" s="205" t="s">
        <v>14981</v>
      </c>
      <c r="G603" s="206" t="s">
        <v>578</v>
      </c>
      <c r="H603" s="207">
        <v>1</v>
      </c>
      <c r="I603" s="208"/>
      <c r="J603" s="209">
        <f>ROUND(I603*H603,2)</f>
        <v>0</v>
      </c>
      <c r="K603" s="205" t="s">
        <v>21</v>
      </c>
      <c r="L603" s="62"/>
      <c r="M603" s="210" t="s">
        <v>21</v>
      </c>
      <c r="N603" s="211" t="s">
        <v>45</v>
      </c>
      <c r="O603" s="43"/>
      <c r="P603" s="212">
        <f>O603*H603</f>
        <v>0</v>
      </c>
      <c r="Q603" s="212">
        <v>0</v>
      </c>
      <c r="R603" s="212">
        <f>Q603*H603</f>
        <v>0</v>
      </c>
      <c r="S603" s="212">
        <v>0</v>
      </c>
      <c r="T603" s="213">
        <f>S603*H603</f>
        <v>0</v>
      </c>
      <c r="AR603" s="25" t="s">
        <v>327</v>
      </c>
      <c r="AT603" s="25" t="s">
        <v>311</v>
      </c>
      <c r="AU603" s="25" t="s">
        <v>84</v>
      </c>
      <c r="AY603" s="25" t="s">
        <v>308</v>
      </c>
      <c r="BE603" s="214">
        <f>IF(N603="základní",J603,0)</f>
        <v>0</v>
      </c>
      <c r="BF603" s="214">
        <f>IF(N603="snížená",J603,0)</f>
        <v>0</v>
      </c>
      <c r="BG603" s="214">
        <f>IF(N603="zákl. přenesená",J603,0)</f>
        <v>0</v>
      </c>
      <c r="BH603" s="214">
        <f>IF(N603="sníž. přenesená",J603,0)</f>
        <v>0</v>
      </c>
      <c r="BI603" s="214">
        <f>IF(N603="nulová",J603,0)</f>
        <v>0</v>
      </c>
      <c r="BJ603" s="25" t="s">
        <v>82</v>
      </c>
      <c r="BK603" s="214">
        <f>ROUND(I603*H603,2)</f>
        <v>0</v>
      </c>
      <c r="BL603" s="25" t="s">
        <v>327</v>
      </c>
      <c r="BM603" s="25" t="s">
        <v>9938</v>
      </c>
    </row>
    <row r="604" spans="2:65" s="1" customFormat="1" ht="31.5" customHeight="1">
      <c r="B604" s="42"/>
      <c r="C604" s="203" t="s">
        <v>3274</v>
      </c>
      <c r="D604" s="203" t="s">
        <v>311</v>
      </c>
      <c r="E604" s="204" t="s">
        <v>14960</v>
      </c>
      <c r="F604" s="205" t="s">
        <v>14961</v>
      </c>
      <c r="G604" s="206" t="s">
        <v>578</v>
      </c>
      <c r="H604" s="207">
        <v>1</v>
      </c>
      <c r="I604" s="208"/>
      <c r="J604" s="209">
        <f>ROUND(I604*H604,2)</f>
        <v>0</v>
      </c>
      <c r="K604" s="205" t="s">
        <v>21</v>
      </c>
      <c r="L604" s="62"/>
      <c r="M604" s="210" t="s">
        <v>21</v>
      </c>
      <c r="N604" s="211" t="s">
        <v>45</v>
      </c>
      <c r="O604" s="43"/>
      <c r="P604" s="212">
        <f>O604*H604</f>
        <v>0</v>
      </c>
      <c r="Q604" s="212">
        <v>0</v>
      </c>
      <c r="R604" s="212">
        <f>Q604*H604</f>
        <v>0</v>
      </c>
      <c r="S604" s="212">
        <v>0</v>
      </c>
      <c r="T604" s="213">
        <f>S604*H604</f>
        <v>0</v>
      </c>
      <c r="AR604" s="25" t="s">
        <v>327</v>
      </c>
      <c r="AT604" s="25" t="s">
        <v>311</v>
      </c>
      <c r="AU604" s="25" t="s">
        <v>84</v>
      </c>
      <c r="AY604" s="25" t="s">
        <v>308</v>
      </c>
      <c r="BE604" s="214">
        <f>IF(N604="základní",J604,0)</f>
        <v>0</v>
      </c>
      <c r="BF604" s="214">
        <f>IF(N604="snížená",J604,0)</f>
        <v>0</v>
      </c>
      <c r="BG604" s="214">
        <f>IF(N604="zákl. přenesená",J604,0)</f>
        <v>0</v>
      </c>
      <c r="BH604" s="214">
        <f>IF(N604="sníž. přenesená",J604,0)</f>
        <v>0</v>
      </c>
      <c r="BI604" s="214">
        <f>IF(N604="nulová",J604,0)</f>
        <v>0</v>
      </c>
      <c r="BJ604" s="25" t="s">
        <v>82</v>
      </c>
      <c r="BK604" s="214">
        <f>ROUND(I604*H604,2)</f>
        <v>0</v>
      </c>
      <c r="BL604" s="25" t="s">
        <v>327</v>
      </c>
      <c r="BM604" s="25" t="s">
        <v>9939</v>
      </c>
    </row>
    <row r="605" spans="2:65" s="11" customFormat="1" ht="29.85" customHeight="1">
      <c r="B605" s="186"/>
      <c r="C605" s="187"/>
      <c r="D605" s="200" t="s">
        <v>73</v>
      </c>
      <c r="E605" s="201" t="s">
        <v>15168</v>
      </c>
      <c r="F605" s="201" t="s">
        <v>15169</v>
      </c>
      <c r="G605" s="187"/>
      <c r="H605" s="187"/>
      <c r="I605" s="190"/>
      <c r="J605" s="202">
        <f>BK605</f>
        <v>0</v>
      </c>
      <c r="K605" s="187"/>
      <c r="L605" s="192"/>
      <c r="M605" s="193"/>
      <c r="N605" s="194"/>
      <c r="O605" s="194"/>
      <c r="P605" s="195">
        <f>SUM(P606:P611)</f>
        <v>0</v>
      </c>
      <c r="Q605" s="194"/>
      <c r="R605" s="195">
        <f>SUM(R606:R611)</f>
        <v>0</v>
      </c>
      <c r="S605" s="194"/>
      <c r="T605" s="196">
        <f>SUM(T606:T611)</f>
        <v>0</v>
      </c>
      <c r="AR605" s="197" t="s">
        <v>82</v>
      </c>
      <c r="AT605" s="198" t="s">
        <v>73</v>
      </c>
      <c r="AU605" s="198" t="s">
        <v>82</v>
      </c>
      <c r="AY605" s="197" t="s">
        <v>308</v>
      </c>
      <c r="BK605" s="199">
        <f>SUM(BK606:BK611)</f>
        <v>0</v>
      </c>
    </row>
    <row r="606" spans="2:65" s="1" customFormat="1" ht="22.5" customHeight="1">
      <c r="B606" s="42"/>
      <c r="C606" s="203" t="s">
        <v>3278</v>
      </c>
      <c r="D606" s="203" t="s">
        <v>311</v>
      </c>
      <c r="E606" s="204" t="s">
        <v>15170</v>
      </c>
      <c r="F606" s="205" t="s">
        <v>15171</v>
      </c>
      <c r="G606" s="206" t="s">
        <v>578</v>
      </c>
      <c r="H606" s="207">
        <v>1</v>
      </c>
      <c r="I606" s="208"/>
      <c r="J606" s="209">
        <f t="shared" ref="J606:J611" si="360">ROUND(I606*H606,2)</f>
        <v>0</v>
      </c>
      <c r="K606" s="205" t="s">
        <v>21</v>
      </c>
      <c r="L606" s="62"/>
      <c r="M606" s="210" t="s">
        <v>21</v>
      </c>
      <c r="N606" s="211" t="s">
        <v>45</v>
      </c>
      <c r="O606" s="43"/>
      <c r="P606" s="212">
        <f t="shared" ref="P606:P611" si="361">O606*H606</f>
        <v>0</v>
      </c>
      <c r="Q606" s="212">
        <v>0</v>
      </c>
      <c r="R606" s="212">
        <f t="shared" ref="R606:R611" si="362">Q606*H606</f>
        <v>0</v>
      </c>
      <c r="S606" s="212">
        <v>0</v>
      </c>
      <c r="T606" s="213">
        <f t="shared" ref="T606:T611" si="363">S606*H606</f>
        <v>0</v>
      </c>
      <c r="AR606" s="25" t="s">
        <v>327</v>
      </c>
      <c r="AT606" s="25" t="s">
        <v>311</v>
      </c>
      <c r="AU606" s="25" t="s">
        <v>84</v>
      </c>
      <c r="AY606" s="25" t="s">
        <v>308</v>
      </c>
      <c r="BE606" s="214">
        <f t="shared" ref="BE606:BE611" si="364">IF(N606="základní",J606,0)</f>
        <v>0</v>
      </c>
      <c r="BF606" s="214">
        <f t="shared" ref="BF606:BF611" si="365">IF(N606="snížená",J606,0)</f>
        <v>0</v>
      </c>
      <c r="BG606" s="214">
        <f t="shared" ref="BG606:BG611" si="366">IF(N606="zákl. přenesená",J606,0)</f>
        <v>0</v>
      </c>
      <c r="BH606" s="214">
        <f t="shared" ref="BH606:BH611" si="367">IF(N606="sníž. přenesená",J606,0)</f>
        <v>0</v>
      </c>
      <c r="BI606" s="214">
        <f t="shared" ref="BI606:BI611" si="368">IF(N606="nulová",J606,0)</f>
        <v>0</v>
      </c>
      <c r="BJ606" s="25" t="s">
        <v>82</v>
      </c>
      <c r="BK606" s="214">
        <f t="shared" ref="BK606:BK611" si="369">ROUND(I606*H606,2)</f>
        <v>0</v>
      </c>
      <c r="BL606" s="25" t="s">
        <v>327</v>
      </c>
      <c r="BM606" s="25" t="s">
        <v>9940</v>
      </c>
    </row>
    <row r="607" spans="2:65" s="1" customFormat="1" ht="31.5" customHeight="1">
      <c r="B607" s="42"/>
      <c r="C607" s="203" t="s">
        <v>3283</v>
      </c>
      <c r="D607" s="203" t="s">
        <v>311</v>
      </c>
      <c r="E607" s="204" t="s">
        <v>15120</v>
      </c>
      <c r="F607" s="205" t="s">
        <v>15121</v>
      </c>
      <c r="G607" s="206" t="s">
        <v>578</v>
      </c>
      <c r="H607" s="207">
        <v>1</v>
      </c>
      <c r="I607" s="208"/>
      <c r="J607" s="209">
        <f t="shared" si="360"/>
        <v>0</v>
      </c>
      <c r="K607" s="205" t="s">
        <v>21</v>
      </c>
      <c r="L607" s="62"/>
      <c r="M607" s="210" t="s">
        <v>21</v>
      </c>
      <c r="N607" s="211" t="s">
        <v>45</v>
      </c>
      <c r="O607" s="43"/>
      <c r="P607" s="212">
        <f t="shared" si="361"/>
        <v>0</v>
      </c>
      <c r="Q607" s="212">
        <v>0</v>
      </c>
      <c r="R607" s="212">
        <f t="shared" si="362"/>
        <v>0</v>
      </c>
      <c r="S607" s="212">
        <v>0</v>
      </c>
      <c r="T607" s="213">
        <f t="shared" si="363"/>
        <v>0</v>
      </c>
      <c r="AR607" s="25" t="s">
        <v>327</v>
      </c>
      <c r="AT607" s="25" t="s">
        <v>311</v>
      </c>
      <c r="AU607" s="25" t="s">
        <v>84</v>
      </c>
      <c r="AY607" s="25" t="s">
        <v>308</v>
      </c>
      <c r="BE607" s="214">
        <f t="shared" si="364"/>
        <v>0</v>
      </c>
      <c r="BF607" s="214">
        <f t="shared" si="365"/>
        <v>0</v>
      </c>
      <c r="BG607" s="214">
        <f t="shared" si="366"/>
        <v>0</v>
      </c>
      <c r="BH607" s="214">
        <f t="shared" si="367"/>
        <v>0</v>
      </c>
      <c r="BI607" s="214">
        <f t="shared" si="368"/>
        <v>0</v>
      </c>
      <c r="BJ607" s="25" t="s">
        <v>82</v>
      </c>
      <c r="BK607" s="214">
        <f t="shared" si="369"/>
        <v>0</v>
      </c>
      <c r="BL607" s="25" t="s">
        <v>327</v>
      </c>
      <c r="BM607" s="25" t="s">
        <v>9942</v>
      </c>
    </row>
    <row r="608" spans="2:65" s="1" customFormat="1" ht="31.5" customHeight="1">
      <c r="B608" s="42"/>
      <c r="C608" s="203" t="s">
        <v>3287</v>
      </c>
      <c r="D608" s="203" t="s">
        <v>311</v>
      </c>
      <c r="E608" s="204" t="s">
        <v>14980</v>
      </c>
      <c r="F608" s="205" t="s">
        <v>14981</v>
      </c>
      <c r="G608" s="206" t="s">
        <v>578</v>
      </c>
      <c r="H608" s="207">
        <v>1</v>
      </c>
      <c r="I608" s="208"/>
      <c r="J608" s="209">
        <f t="shared" si="360"/>
        <v>0</v>
      </c>
      <c r="K608" s="205" t="s">
        <v>21</v>
      </c>
      <c r="L608" s="62"/>
      <c r="M608" s="210" t="s">
        <v>21</v>
      </c>
      <c r="N608" s="211" t="s">
        <v>45</v>
      </c>
      <c r="O608" s="43"/>
      <c r="P608" s="212">
        <f t="shared" si="361"/>
        <v>0</v>
      </c>
      <c r="Q608" s="212">
        <v>0</v>
      </c>
      <c r="R608" s="212">
        <f t="shared" si="362"/>
        <v>0</v>
      </c>
      <c r="S608" s="212">
        <v>0</v>
      </c>
      <c r="T608" s="213">
        <f t="shared" si="363"/>
        <v>0</v>
      </c>
      <c r="AR608" s="25" t="s">
        <v>327</v>
      </c>
      <c r="AT608" s="25" t="s">
        <v>311</v>
      </c>
      <c r="AU608" s="25" t="s">
        <v>84</v>
      </c>
      <c r="AY608" s="25" t="s">
        <v>308</v>
      </c>
      <c r="BE608" s="214">
        <f t="shared" si="364"/>
        <v>0</v>
      </c>
      <c r="BF608" s="214">
        <f t="shared" si="365"/>
        <v>0</v>
      </c>
      <c r="BG608" s="214">
        <f t="shared" si="366"/>
        <v>0</v>
      </c>
      <c r="BH608" s="214">
        <f t="shared" si="367"/>
        <v>0</v>
      </c>
      <c r="BI608" s="214">
        <f t="shared" si="368"/>
        <v>0</v>
      </c>
      <c r="BJ608" s="25" t="s">
        <v>82</v>
      </c>
      <c r="BK608" s="214">
        <f t="shared" si="369"/>
        <v>0</v>
      </c>
      <c r="BL608" s="25" t="s">
        <v>327</v>
      </c>
      <c r="BM608" s="25" t="s">
        <v>4702</v>
      </c>
    </row>
    <row r="609" spans="2:65" s="1" customFormat="1" ht="31.5" customHeight="1">
      <c r="B609" s="42"/>
      <c r="C609" s="203" t="s">
        <v>3291</v>
      </c>
      <c r="D609" s="203" t="s">
        <v>311</v>
      </c>
      <c r="E609" s="204" t="s">
        <v>14956</v>
      </c>
      <c r="F609" s="205" t="s">
        <v>14957</v>
      </c>
      <c r="G609" s="206" t="s">
        <v>578</v>
      </c>
      <c r="H609" s="207">
        <v>1</v>
      </c>
      <c r="I609" s="208"/>
      <c r="J609" s="209">
        <f t="shared" si="360"/>
        <v>0</v>
      </c>
      <c r="K609" s="205" t="s">
        <v>21</v>
      </c>
      <c r="L609" s="62"/>
      <c r="M609" s="210" t="s">
        <v>21</v>
      </c>
      <c r="N609" s="211" t="s">
        <v>45</v>
      </c>
      <c r="O609" s="43"/>
      <c r="P609" s="212">
        <f t="shared" si="361"/>
        <v>0</v>
      </c>
      <c r="Q609" s="212">
        <v>0</v>
      </c>
      <c r="R609" s="212">
        <f t="shared" si="362"/>
        <v>0</v>
      </c>
      <c r="S609" s="212">
        <v>0</v>
      </c>
      <c r="T609" s="213">
        <f t="shared" si="363"/>
        <v>0</v>
      </c>
      <c r="AR609" s="25" t="s">
        <v>327</v>
      </c>
      <c r="AT609" s="25" t="s">
        <v>311</v>
      </c>
      <c r="AU609" s="25" t="s">
        <v>84</v>
      </c>
      <c r="AY609" s="25" t="s">
        <v>308</v>
      </c>
      <c r="BE609" s="214">
        <f t="shared" si="364"/>
        <v>0</v>
      </c>
      <c r="BF609" s="214">
        <f t="shared" si="365"/>
        <v>0</v>
      </c>
      <c r="BG609" s="214">
        <f t="shared" si="366"/>
        <v>0</v>
      </c>
      <c r="BH609" s="214">
        <f t="shared" si="367"/>
        <v>0</v>
      </c>
      <c r="BI609" s="214">
        <f t="shared" si="368"/>
        <v>0</v>
      </c>
      <c r="BJ609" s="25" t="s">
        <v>82</v>
      </c>
      <c r="BK609" s="214">
        <f t="shared" si="369"/>
        <v>0</v>
      </c>
      <c r="BL609" s="25" t="s">
        <v>327</v>
      </c>
      <c r="BM609" s="25" t="s">
        <v>2607</v>
      </c>
    </row>
    <row r="610" spans="2:65" s="1" customFormat="1" ht="31.5" customHeight="1">
      <c r="B610" s="42"/>
      <c r="C610" s="203" t="s">
        <v>3295</v>
      </c>
      <c r="D610" s="203" t="s">
        <v>311</v>
      </c>
      <c r="E610" s="204" t="s">
        <v>14945</v>
      </c>
      <c r="F610" s="205" t="s">
        <v>14946</v>
      </c>
      <c r="G610" s="206" t="s">
        <v>578</v>
      </c>
      <c r="H610" s="207">
        <v>4</v>
      </c>
      <c r="I610" s="208"/>
      <c r="J610" s="209">
        <f t="shared" si="360"/>
        <v>0</v>
      </c>
      <c r="K610" s="205" t="s">
        <v>21</v>
      </c>
      <c r="L610" s="62"/>
      <c r="M610" s="210" t="s">
        <v>21</v>
      </c>
      <c r="N610" s="211" t="s">
        <v>45</v>
      </c>
      <c r="O610" s="43"/>
      <c r="P610" s="212">
        <f t="shared" si="361"/>
        <v>0</v>
      </c>
      <c r="Q610" s="212">
        <v>0</v>
      </c>
      <c r="R610" s="212">
        <f t="shared" si="362"/>
        <v>0</v>
      </c>
      <c r="S610" s="212">
        <v>0</v>
      </c>
      <c r="T610" s="213">
        <f t="shared" si="363"/>
        <v>0</v>
      </c>
      <c r="AR610" s="25" t="s">
        <v>327</v>
      </c>
      <c r="AT610" s="25" t="s">
        <v>311</v>
      </c>
      <c r="AU610" s="25" t="s">
        <v>84</v>
      </c>
      <c r="AY610" s="25" t="s">
        <v>308</v>
      </c>
      <c r="BE610" s="214">
        <f t="shared" si="364"/>
        <v>0</v>
      </c>
      <c r="BF610" s="214">
        <f t="shared" si="365"/>
        <v>0</v>
      </c>
      <c r="BG610" s="214">
        <f t="shared" si="366"/>
        <v>0</v>
      </c>
      <c r="BH610" s="214">
        <f t="shared" si="367"/>
        <v>0</v>
      </c>
      <c r="BI610" s="214">
        <f t="shared" si="368"/>
        <v>0</v>
      </c>
      <c r="BJ610" s="25" t="s">
        <v>82</v>
      </c>
      <c r="BK610" s="214">
        <f t="shared" si="369"/>
        <v>0</v>
      </c>
      <c r="BL610" s="25" t="s">
        <v>327</v>
      </c>
      <c r="BM610" s="25" t="s">
        <v>9946</v>
      </c>
    </row>
    <row r="611" spans="2:65" s="1" customFormat="1" ht="22.5" customHeight="1">
      <c r="B611" s="42"/>
      <c r="C611" s="203" t="s">
        <v>3299</v>
      </c>
      <c r="D611" s="203" t="s">
        <v>311</v>
      </c>
      <c r="E611" s="204" t="s">
        <v>15172</v>
      </c>
      <c r="F611" s="205" t="s">
        <v>15173</v>
      </c>
      <c r="G611" s="206" t="s">
        <v>578</v>
      </c>
      <c r="H611" s="207">
        <v>1</v>
      </c>
      <c r="I611" s="208"/>
      <c r="J611" s="209">
        <f t="shared" si="360"/>
        <v>0</v>
      </c>
      <c r="K611" s="205" t="s">
        <v>21</v>
      </c>
      <c r="L611" s="62"/>
      <c r="M611" s="210" t="s">
        <v>21</v>
      </c>
      <c r="N611" s="211" t="s">
        <v>45</v>
      </c>
      <c r="O611" s="43"/>
      <c r="P611" s="212">
        <f t="shared" si="361"/>
        <v>0</v>
      </c>
      <c r="Q611" s="212">
        <v>0</v>
      </c>
      <c r="R611" s="212">
        <f t="shared" si="362"/>
        <v>0</v>
      </c>
      <c r="S611" s="212">
        <v>0</v>
      </c>
      <c r="T611" s="213">
        <f t="shared" si="363"/>
        <v>0</v>
      </c>
      <c r="AR611" s="25" t="s">
        <v>327</v>
      </c>
      <c r="AT611" s="25" t="s">
        <v>311</v>
      </c>
      <c r="AU611" s="25" t="s">
        <v>84</v>
      </c>
      <c r="AY611" s="25" t="s">
        <v>308</v>
      </c>
      <c r="BE611" s="214">
        <f t="shared" si="364"/>
        <v>0</v>
      </c>
      <c r="BF611" s="214">
        <f t="shared" si="365"/>
        <v>0</v>
      </c>
      <c r="BG611" s="214">
        <f t="shared" si="366"/>
        <v>0</v>
      </c>
      <c r="BH611" s="214">
        <f t="shared" si="367"/>
        <v>0</v>
      </c>
      <c r="BI611" s="214">
        <f t="shared" si="368"/>
        <v>0</v>
      </c>
      <c r="BJ611" s="25" t="s">
        <v>82</v>
      </c>
      <c r="BK611" s="214">
        <f t="shared" si="369"/>
        <v>0</v>
      </c>
      <c r="BL611" s="25" t="s">
        <v>327</v>
      </c>
      <c r="BM611" s="25" t="s">
        <v>9948</v>
      </c>
    </row>
    <row r="612" spans="2:65" s="11" customFormat="1" ht="29.85" customHeight="1">
      <c r="B612" s="186"/>
      <c r="C612" s="187"/>
      <c r="D612" s="200" t="s">
        <v>73</v>
      </c>
      <c r="E612" s="201" t="s">
        <v>15174</v>
      </c>
      <c r="F612" s="201" t="s">
        <v>15175</v>
      </c>
      <c r="G612" s="187"/>
      <c r="H612" s="187"/>
      <c r="I612" s="190"/>
      <c r="J612" s="202">
        <f>BK612</f>
        <v>0</v>
      </c>
      <c r="K612" s="187"/>
      <c r="L612" s="192"/>
      <c r="M612" s="193"/>
      <c r="N612" s="194"/>
      <c r="O612" s="194"/>
      <c r="P612" s="195">
        <f>SUM(P613:P620)</f>
        <v>0</v>
      </c>
      <c r="Q612" s="194"/>
      <c r="R612" s="195">
        <f>SUM(R613:R620)</f>
        <v>0</v>
      </c>
      <c r="S612" s="194"/>
      <c r="T612" s="196">
        <f>SUM(T613:T620)</f>
        <v>0</v>
      </c>
      <c r="AR612" s="197" t="s">
        <v>82</v>
      </c>
      <c r="AT612" s="198" t="s">
        <v>73</v>
      </c>
      <c r="AU612" s="198" t="s">
        <v>82</v>
      </c>
      <c r="AY612" s="197" t="s">
        <v>308</v>
      </c>
      <c r="BK612" s="199">
        <f>SUM(BK613:BK620)</f>
        <v>0</v>
      </c>
    </row>
    <row r="613" spans="2:65" s="1" customFormat="1" ht="22.5" customHeight="1">
      <c r="B613" s="42"/>
      <c r="C613" s="203" t="s">
        <v>3304</v>
      </c>
      <c r="D613" s="203" t="s">
        <v>311</v>
      </c>
      <c r="E613" s="204" t="s">
        <v>15170</v>
      </c>
      <c r="F613" s="205" t="s">
        <v>15171</v>
      </c>
      <c r="G613" s="206" t="s">
        <v>578</v>
      </c>
      <c r="H613" s="207">
        <v>1</v>
      </c>
      <c r="I613" s="208"/>
      <c r="J613" s="209">
        <f t="shared" ref="J613:J620" si="370">ROUND(I613*H613,2)</f>
        <v>0</v>
      </c>
      <c r="K613" s="205" t="s">
        <v>21</v>
      </c>
      <c r="L613" s="62"/>
      <c r="M613" s="210" t="s">
        <v>21</v>
      </c>
      <c r="N613" s="211" t="s">
        <v>45</v>
      </c>
      <c r="O613" s="43"/>
      <c r="P613" s="212">
        <f t="shared" ref="P613:P620" si="371">O613*H613</f>
        <v>0</v>
      </c>
      <c r="Q613" s="212">
        <v>0</v>
      </c>
      <c r="R613" s="212">
        <f t="shared" ref="R613:R620" si="372">Q613*H613</f>
        <v>0</v>
      </c>
      <c r="S613" s="212">
        <v>0</v>
      </c>
      <c r="T613" s="213">
        <f t="shared" ref="T613:T620" si="373">S613*H613</f>
        <v>0</v>
      </c>
      <c r="AR613" s="25" t="s">
        <v>327</v>
      </c>
      <c r="AT613" s="25" t="s">
        <v>311</v>
      </c>
      <c r="AU613" s="25" t="s">
        <v>84</v>
      </c>
      <c r="AY613" s="25" t="s">
        <v>308</v>
      </c>
      <c r="BE613" s="214">
        <f t="shared" ref="BE613:BE620" si="374">IF(N613="základní",J613,0)</f>
        <v>0</v>
      </c>
      <c r="BF613" s="214">
        <f t="shared" ref="BF613:BF620" si="375">IF(N613="snížená",J613,0)</f>
        <v>0</v>
      </c>
      <c r="BG613" s="214">
        <f t="shared" ref="BG613:BG620" si="376">IF(N613="zákl. přenesená",J613,0)</f>
        <v>0</v>
      </c>
      <c r="BH613" s="214">
        <f t="shared" ref="BH613:BH620" si="377">IF(N613="sníž. přenesená",J613,0)</f>
        <v>0</v>
      </c>
      <c r="BI613" s="214">
        <f t="shared" ref="BI613:BI620" si="378">IF(N613="nulová",J613,0)</f>
        <v>0</v>
      </c>
      <c r="BJ613" s="25" t="s">
        <v>82</v>
      </c>
      <c r="BK613" s="214">
        <f t="shared" ref="BK613:BK620" si="379">ROUND(I613*H613,2)</f>
        <v>0</v>
      </c>
      <c r="BL613" s="25" t="s">
        <v>327</v>
      </c>
      <c r="BM613" s="25" t="s">
        <v>9950</v>
      </c>
    </row>
    <row r="614" spans="2:65" s="1" customFormat="1" ht="31.5" customHeight="1">
      <c r="B614" s="42"/>
      <c r="C614" s="203" t="s">
        <v>3308</v>
      </c>
      <c r="D614" s="203" t="s">
        <v>311</v>
      </c>
      <c r="E614" s="204" t="s">
        <v>15120</v>
      </c>
      <c r="F614" s="205" t="s">
        <v>15121</v>
      </c>
      <c r="G614" s="206" t="s">
        <v>578</v>
      </c>
      <c r="H614" s="207">
        <v>1</v>
      </c>
      <c r="I614" s="208"/>
      <c r="J614" s="209">
        <f t="shared" si="370"/>
        <v>0</v>
      </c>
      <c r="K614" s="205" t="s">
        <v>21</v>
      </c>
      <c r="L614" s="62"/>
      <c r="M614" s="210" t="s">
        <v>21</v>
      </c>
      <c r="N614" s="211" t="s">
        <v>45</v>
      </c>
      <c r="O614" s="43"/>
      <c r="P614" s="212">
        <f t="shared" si="371"/>
        <v>0</v>
      </c>
      <c r="Q614" s="212">
        <v>0</v>
      </c>
      <c r="R614" s="212">
        <f t="shared" si="372"/>
        <v>0</v>
      </c>
      <c r="S614" s="212">
        <v>0</v>
      </c>
      <c r="T614" s="213">
        <f t="shared" si="373"/>
        <v>0</v>
      </c>
      <c r="AR614" s="25" t="s">
        <v>327</v>
      </c>
      <c r="AT614" s="25" t="s">
        <v>311</v>
      </c>
      <c r="AU614" s="25" t="s">
        <v>84</v>
      </c>
      <c r="AY614" s="25" t="s">
        <v>308</v>
      </c>
      <c r="BE614" s="214">
        <f t="shared" si="374"/>
        <v>0</v>
      </c>
      <c r="BF614" s="214">
        <f t="shared" si="375"/>
        <v>0</v>
      </c>
      <c r="BG614" s="214">
        <f t="shared" si="376"/>
        <v>0</v>
      </c>
      <c r="BH614" s="214">
        <f t="shared" si="377"/>
        <v>0</v>
      </c>
      <c r="BI614" s="214">
        <f t="shared" si="378"/>
        <v>0</v>
      </c>
      <c r="BJ614" s="25" t="s">
        <v>82</v>
      </c>
      <c r="BK614" s="214">
        <f t="shared" si="379"/>
        <v>0</v>
      </c>
      <c r="BL614" s="25" t="s">
        <v>327</v>
      </c>
      <c r="BM614" s="25" t="s">
        <v>6881</v>
      </c>
    </row>
    <row r="615" spans="2:65" s="1" customFormat="1" ht="31.5" customHeight="1">
      <c r="B615" s="42"/>
      <c r="C615" s="203" t="s">
        <v>3312</v>
      </c>
      <c r="D615" s="203" t="s">
        <v>311</v>
      </c>
      <c r="E615" s="204" t="s">
        <v>14980</v>
      </c>
      <c r="F615" s="205" t="s">
        <v>14981</v>
      </c>
      <c r="G615" s="206" t="s">
        <v>578</v>
      </c>
      <c r="H615" s="207">
        <v>1</v>
      </c>
      <c r="I615" s="208"/>
      <c r="J615" s="209">
        <f t="shared" si="370"/>
        <v>0</v>
      </c>
      <c r="K615" s="205" t="s">
        <v>21</v>
      </c>
      <c r="L615" s="62"/>
      <c r="M615" s="210" t="s">
        <v>21</v>
      </c>
      <c r="N615" s="211" t="s">
        <v>45</v>
      </c>
      <c r="O615" s="43"/>
      <c r="P615" s="212">
        <f t="shared" si="371"/>
        <v>0</v>
      </c>
      <c r="Q615" s="212">
        <v>0</v>
      </c>
      <c r="R615" s="212">
        <f t="shared" si="372"/>
        <v>0</v>
      </c>
      <c r="S615" s="212">
        <v>0</v>
      </c>
      <c r="T615" s="213">
        <f t="shared" si="373"/>
        <v>0</v>
      </c>
      <c r="AR615" s="25" t="s">
        <v>327</v>
      </c>
      <c r="AT615" s="25" t="s">
        <v>311</v>
      </c>
      <c r="AU615" s="25" t="s">
        <v>84</v>
      </c>
      <c r="AY615" s="25" t="s">
        <v>308</v>
      </c>
      <c r="BE615" s="214">
        <f t="shared" si="374"/>
        <v>0</v>
      </c>
      <c r="BF615" s="214">
        <f t="shared" si="375"/>
        <v>0</v>
      </c>
      <c r="BG615" s="214">
        <f t="shared" si="376"/>
        <v>0</v>
      </c>
      <c r="BH615" s="214">
        <f t="shared" si="377"/>
        <v>0</v>
      </c>
      <c r="BI615" s="214">
        <f t="shared" si="378"/>
        <v>0</v>
      </c>
      <c r="BJ615" s="25" t="s">
        <v>82</v>
      </c>
      <c r="BK615" s="214">
        <f t="shared" si="379"/>
        <v>0</v>
      </c>
      <c r="BL615" s="25" t="s">
        <v>327</v>
      </c>
      <c r="BM615" s="25" t="s">
        <v>9953</v>
      </c>
    </row>
    <row r="616" spans="2:65" s="1" customFormat="1" ht="31.5" customHeight="1">
      <c r="B616" s="42"/>
      <c r="C616" s="203" t="s">
        <v>3316</v>
      </c>
      <c r="D616" s="203" t="s">
        <v>311</v>
      </c>
      <c r="E616" s="204" t="s">
        <v>14956</v>
      </c>
      <c r="F616" s="205" t="s">
        <v>14957</v>
      </c>
      <c r="G616" s="206" t="s">
        <v>578</v>
      </c>
      <c r="H616" s="207">
        <v>1</v>
      </c>
      <c r="I616" s="208"/>
      <c r="J616" s="209">
        <f t="shared" si="370"/>
        <v>0</v>
      </c>
      <c r="K616" s="205" t="s">
        <v>21</v>
      </c>
      <c r="L616" s="62"/>
      <c r="M616" s="210" t="s">
        <v>21</v>
      </c>
      <c r="N616" s="211" t="s">
        <v>45</v>
      </c>
      <c r="O616" s="43"/>
      <c r="P616" s="212">
        <f t="shared" si="371"/>
        <v>0</v>
      </c>
      <c r="Q616" s="212">
        <v>0</v>
      </c>
      <c r="R616" s="212">
        <f t="shared" si="372"/>
        <v>0</v>
      </c>
      <c r="S616" s="212">
        <v>0</v>
      </c>
      <c r="T616" s="213">
        <f t="shared" si="373"/>
        <v>0</v>
      </c>
      <c r="AR616" s="25" t="s">
        <v>327</v>
      </c>
      <c r="AT616" s="25" t="s">
        <v>311</v>
      </c>
      <c r="AU616" s="25" t="s">
        <v>84</v>
      </c>
      <c r="AY616" s="25" t="s">
        <v>308</v>
      </c>
      <c r="BE616" s="214">
        <f t="shared" si="374"/>
        <v>0</v>
      </c>
      <c r="BF616" s="214">
        <f t="shared" si="375"/>
        <v>0</v>
      </c>
      <c r="BG616" s="214">
        <f t="shared" si="376"/>
        <v>0</v>
      </c>
      <c r="BH616" s="214">
        <f t="shared" si="377"/>
        <v>0</v>
      </c>
      <c r="BI616" s="214">
        <f t="shared" si="378"/>
        <v>0</v>
      </c>
      <c r="BJ616" s="25" t="s">
        <v>82</v>
      </c>
      <c r="BK616" s="214">
        <f t="shared" si="379"/>
        <v>0</v>
      </c>
      <c r="BL616" s="25" t="s">
        <v>327</v>
      </c>
      <c r="BM616" s="25" t="s">
        <v>7147</v>
      </c>
    </row>
    <row r="617" spans="2:65" s="1" customFormat="1" ht="31.5" customHeight="1">
      <c r="B617" s="42"/>
      <c r="C617" s="203" t="s">
        <v>3320</v>
      </c>
      <c r="D617" s="203" t="s">
        <v>311</v>
      </c>
      <c r="E617" s="204" t="s">
        <v>14945</v>
      </c>
      <c r="F617" s="205" t="s">
        <v>14946</v>
      </c>
      <c r="G617" s="206" t="s">
        <v>578</v>
      </c>
      <c r="H617" s="207">
        <v>4</v>
      </c>
      <c r="I617" s="208"/>
      <c r="J617" s="209">
        <f t="shared" si="370"/>
        <v>0</v>
      </c>
      <c r="K617" s="205" t="s">
        <v>21</v>
      </c>
      <c r="L617" s="62"/>
      <c r="M617" s="210" t="s">
        <v>21</v>
      </c>
      <c r="N617" s="211" t="s">
        <v>45</v>
      </c>
      <c r="O617" s="43"/>
      <c r="P617" s="212">
        <f t="shared" si="371"/>
        <v>0</v>
      </c>
      <c r="Q617" s="212">
        <v>0</v>
      </c>
      <c r="R617" s="212">
        <f t="shared" si="372"/>
        <v>0</v>
      </c>
      <c r="S617" s="212">
        <v>0</v>
      </c>
      <c r="T617" s="213">
        <f t="shared" si="373"/>
        <v>0</v>
      </c>
      <c r="AR617" s="25" t="s">
        <v>327</v>
      </c>
      <c r="AT617" s="25" t="s">
        <v>311</v>
      </c>
      <c r="AU617" s="25" t="s">
        <v>84</v>
      </c>
      <c r="AY617" s="25" t="s">
        <v>308</v>
      </c>
      <c r="BE617" s="214">
        <f t="shared" si="374"/>
        <v>0</v>
      </c>
      <c r="BF617" s="214">
        <f t="shared" si="375"/>
        <v>0</v>
      </c>
      <c r="BG617" s="214">
        <f t="shared" si="376"/>
        <v>0</v>
      </c>
      <c r="BH617" s="214">
        <f t="shared" si="377"/>
        <v>0</v>
      </c>
      <c r="BI617" s="214">
        <f t="shared" si="378"/>
        <v>0</v>
      </c>
      <c r="BJ617" s="25" t="s">
        <v>82</v>
      </c>
      <c r="BK617" s="214">
        <f t="shared" si="379"/>
        <v>0</v>
      </c>
      <c r="BL617" s="25" t="s">
        <v>327</v>
      </c>
      <c r="BM617" s="25" t="s">
        <v>9956</v>
      </c>
    </row>
    <row r="618" spans="2:65" s="1" customFormat="1" ht="22.5" customHeight="1">
      <c r="B618" s="42"/>
      <c r="C618" s="203" t="s">
        <v>3324</v>
      </c>
      <c r="D618" s="203" t="s">
        <v>311</v>
      </c>
      <c r="E618" s="204" t="s">
        <v>15172</v>
      </c>
      <c r="F618" s="205" t="s">
        <v>15173</v>
      </c>
      <c r="G618" s="206" t="s">
        <v>578</v>
      </c>
      <c r="H618" s="207">
        <v>1</v>
      </c>
      <c r="I618" s="208"/>
      <c r="J618" s="209">
        <f t="shared" si="370"/>
        <v>0</v>
      </c>
      <c r="K618" s="205" t="s">
        <v>21</v>
      </c>
      <c r="L618" s="62"/>
      <c r="M618" s="210" t="s">
        <v>21</v>
      </c>
      <c r="N618" s="211" t="s">
        <v>45</v>
      </c>
      <c r="O618" s="43"/>
      <c r="P618" s="212">
        <f t="shared" si="371"/>
        <v>0</v>
      </c>
      <c r="Q618" s="212">
        <v>0</v>
      </c>
      <c r="R618" s="212">
        <f t="shared" si="372"/>
        <v>0</v>
      </c>
      <c r="S618" s="212">
        <v>0</v>
      </c>
      <c r="T618" s="213">
        <f t="shared" si="373"/>
        <v>0</v>
      </c>
      <c r="AR618" s="25" t="s">
        <v>327</v>
      </c>
      <c r="AT618" s="25" t="s">
        <v>311</v>
      </c>
      <c r="AU618" s="25" t="s">
        <v>84</v>
      </c>
      <c r="AY618" s="25" t="s">
        <v>308</v>
      </c>
      <c r="BE618" s="214">
        <f t="shared" si="374"/>
        <v>0</v>
      </c>
      <c r="BF618" s="214">
        <f t="shared" si="375"/>
        <v>0</v>
      </c>
      <c r="BG618" s="214">
        <f t="shared" si="376"/>
        <v>0</v>
      </c>
      <c r="BH618" s="214">
        <f t="shared" si="377"/>
        <v>0</v>
      </c>
      <c r="BI618" s="214">
        <f t="shared" si="378"/>
        <v>0</v>
      </c>
      <c r="BJ618" s="25" t="s">
        <v>82</v>
      </c>
      <c r="BK618" s="214">
        <f t="shared" si="379"/>
        <v>0</v>
      </c>
      <c r="BL618" s="25" t="s">
        <v>327</v>
      </c>
      <c r="BM618" s="25" t="s">
        <v>9958</v>
      </c>
    </row>
    <row r="619" spans="2:65" s="1" customFormat="1" ht="31.5" customHeight="1">
      <c r="B619" s="42"/>
      <c r="C619" s="203" t="s">
        <v>3330</v>
      </c>
      <c r="D619" s="203" t="s">
        <v>311</v>
      </c>
      <c r="E619" s="204" t="s">
        <v>14945</v>
      </c>
      <c r="F619" s="205" t="s">
        <v>14946</v>
      </c>
      <c r="G619" s="206" t="s">
        <v>578</v>
      </c>
      <c r="H619" s="207">
        <v>4</v>
      </c>
      <c r="I619" s="208"/>
      <c r="J619" s="209">
        <f t="shared" si="370"/>
        <v>0</v>
      </c>
      <c r="K619" s="205" t="s">
        <v>21</v>
      </c>
      <c r="L619" s="62"/>
      <c r="M619" s="210" t="s">
        <v>21</v>
      </c>
      <c r="N619" s="211" t="s">
        <v>45</v>
      </c>
      <c r="O619" s="43"/>
      <c r="P619" s="212">
        <f t="shared" si="371"/>
        <v>0</v>
      </c>
      <c r="Q619" s="212">
        <v>0</v>
      </c>
      <c r="R619" s="212">
        <f t="shared" si="372"/>
        <v>0</v>
      </c>
      <c r="S619" s="212">
        <v>0</v>
      </c>
      <c r="T619" s="213">
        <f t="shared" si="373"/>
        <v>0</v>
      </c>
      <c r="AR619" s="25" t="s">
        <v>327</v>
      </c>
      <c r="AT619" s="25" t="s">
        <v>311</v>
      </c>
      <c r="AU619" s="25" t="s">
        <v>84</v>
      </c>
      <c r="AY619" s="25" t="s">
        <v>308</v>
      </c>
      <c r="BE619" s="214">
        <f t="shared" si="374"/>
        <v>0</v>
      </c>
      <c r="BF619" s="214">
        <f t="shared" si="375"/>
        <v>0</v>
      </c>
      <c r="BG619" s="214">
        <f t="shared" si="376"/>
        <v>0</v>
      </c>
      <c r="BH619" s="214">
        <f t="shared" si="377"/>
        <v>0</v>
      </c>
      <c r="BI619" s="214">
        <f t="shared" si="378"/>
        <v>0</v>
      </c>
      <c r="BJ619" s="25" t="s">
        <v>82</v>
      </c>
      <c r="BK619" s="214">
        <f t="shared" si="379"/>
        <v>0</v>
      </c>
      <c r="BL619" s="25" t="s">
        <v>327</v>
      </c>
      <c r="BM619" s="25" t="s">
        <v>7193</v>
      </c>
    </row>
    <row r="620" spans="2:65" s="1" customFormat="1" ht="22.5" customHeight="1">
      <c r="B620" s="42"/>
      <c r="C620" s="203" t="s">
        <v>3334</v>
      </c>
      <c r="D620" s="203" t="s">
        <v>311</v>
      </c>
      <c r="E620" s="204" t="s">
        <v>15176</v>
      </c>
      <c r="F620" s="205" t="s">
        <v>15177</v>
      </c>
      <c r="G620" s="206" t="s">
        <v>578</v>
      </c>
      <c r="H620" s="207">
        <v>1</v>
      </c>
      <c r="I620" s="208"/>
      <c r="J620" s="209">
        <f t="shared" si="370"/>
        <v>0</v>
      </c>
      <c r="K620" s="205" t="s">
        <v>21</v>
      </c>
      <c r="L620" s="62"/>
      <c r="M620" s="210" t="s">
        <v>21</v>
      </c>
      <c r="N620" s="211" t="s">
        <v>45</v>
      </c>
      <c r="O620" s="43"/>
      <c r="P620" s="212">
        <f t="shared" si="371"/>
        <v>0</v>
      </c>
      <c r="Q620" s="212">
        <v>0</v>
      </c>
      <c r="R620" s="212">
        <f t="shared" si="372"/>
        <v>0</v>
      </c>
      <c r="S620" s="212">
        <v>0</v>
      </c>
      <c r="T620" s="213">
        <f t="shared" si="373"/>
        <v>0</v>
      </c>
      <c r="AR620" s="25" t="s">
        <v>327</v>
      </c>
      <c r="AT620" s="25" t="s">
        <v>311</v>
      </c>
      <c r="AU620" s="25" t="s">
        <v>84</v>
      </c>
      <c r="AY620" s="25" t="s">
        <v>308</v>
      </c>
      <c r="BE620" s="214">
        <f t="shared" si="374"/>
        <v>0</v>
      </c>
      <c r="BF620" s="214">
        <f t="shared" si="375"/>
        <v>0</v>
      </c>
      <c r="BG620" s="214">
        <f t="shared" si="376"/>
        <v>0</v>
      </c>
      <c r="BH620" s="214">
        <f t="shared" si="377"/>
        <v>0</v>
      </c>
      <c r="BI620" s="214">
        <f t="shared" si="378"/>
        <v>0</v>
      </c>
      <c r="BJ620" s="25" t="s">
        <v>82</v>
      </c>
      <c r="BK620" s="214">
        <f t="shared" si="379"/>
        <v>0</v>
      </c>
      <c r="BL620" s="25" t="s">
        <v>327</v>
      </c>
      <c r="BM620" s="25" t="s">
        <v>8471</v>
      </c>
    </row>
    <row r="621" spans="2:65" s="11" customFormat="1" ht="29.85" customHeight="1">
      <c r="B621" s="186"/>
      <c r="C621" s="187"/>
      <c r="D621" s="200" t="s">
        <v>73</v>
      </c>
      <c r="E621" s="201" t="s">
        <v>15178</v>
      </c>
      <c r="F621" s="201" t="s">
        <v>15179</v>
      </c>
      <c r="G621" s="187"/>
      <c r="H621" s="187"/>
      <c r="I621" s="190"/>
      <c r="J621" s="202">
        <f>BK621</f>
        <v>0</v>
      </c>
      <c r="K621" s="187"/>
      <c r="L621" s="192"/>
      <c r="M621" s="193"/>
      <c r="N621" s="194"/>
      <c r="O621" s="194"/>
      <c r="P621" s="195">
        <f>P622</f>
        <v>0</v>
      </c>
      <c r="Q621" s="194"/>
      <c r="R621" s="195">
        <f>R622</f>
        <v>0</v>
      </c>
      <c r="S621" s="194"/>
      <c r="T621" s="196">
        <f>T622</f>
        <v>0</v>
      </c>
      <c r="AR621" s="197" t="s">
        <v>82</v>
      </c>
      <c r="AT621" s="198" t="s">
        <v>73</v>
      </c>
      <c r="AU621" s="198" t="s">
        <v>82</v>
      </c>
      <c r="AY621" s="197" t="s">
        <v>308</v>
      </c>
      <c r="BK621" s="199">
        <f>BK622</f>
        <v>0</v>
      </c>
    </row>
    <row r="622" spans="2:65" s="1" customFormat="1" ht="31.5" customHeight="1">
      <c r="B622" s="42"/>
      <c r="C622" s="203" t="s">
        <v>3340</v>
      </c>
      <c r="D622" s="203" t="s">
        <v>311</v>
      </c>
      <c r="E622" s="204" t="s">
        <v>15180</v>
      </c>
      <c r="F622" s="205" t="s">
        <v>15181</v>
      </c>
      <c r="G622" s="206" t="s">
        <v>578</v>
      </c>
      <c r="H622" s="207">
        <v>1</v>
      </c>
      <c r="I622" s="208"/>
      <c r="J622" s="209">
        <f>ROUND(I622*H622,2)</f>
        <v>0</v>
      </c>
      <c r="K622" s="205" t="s">
        <v>21</v>
      </c>
      <c r="L622" s="62"/>
      <c r="M622" s="210" t="s">
        <v>21</v>
      </c>
      <c r="N622" s="211" t="s">
        <v>45</v>
      </c>
      <c r="O622" s="43"/>
      <c r="P622" s="212">
        <f>O622*H622</f>
        <v>0</v>
      </c>
      <c r="Q622" s="212">
        <v>0</v>
      </c>
      <c r="R622" s="212">
        <f>Q622*H622</f>
        <v>0</v>
      </c>
      <c r="S622" s="212">
        <v>0</v>
      </c>
      <c r="T622" s="213">
        <f>S622*H622</f>
        <v>0</v>
      </c>
      <c r="AR622" s="25" t="s">
        <v>327</v>
      </c>
      <c r="AT622" s="25" t="s">
        <v>311</v>
      </c>
      <c r="AU622" s="25" t="s">
        <v>84</v>
      </c>
      <c r="AY622" s="25" t="s">
        <v>308</v>
      </c>
      <c r="BE622" s="214">
        <f>IF(N622="základní",J622,0)</f>
        <v>0</v>
      </c>
      <c r="BF622" s="214">
        <f>IF(N622="snížená",J622,0)</f>
        <v>0</v>
      </c>
      <c r="BG622" s="214">
        <f>IF(N622="zákl. přenesená",J622,0)</f>
        <v>0</v>
      </c>
      <c r="BH622" s="214">
        <f>IF(N622="sníž. přenesená",J622,0)</f>
        <v>0</v>
      </c>
      <c r="BI622" s="214">
        <f>IF(N622="nulová",J622,0)</f>
        <v>0</v>
      </c>
      <c r="BJ622" s="25" t="s">
        <v>82</v>
      </c>
      <c r="BK622" s="214">
        <f>ROUND(I622*H622,2)</f>
        <v>0</v>
      </c>
      <c r="BL622" s="25" t="s">
        <v>327</v>
      </c>
      <c r="BM622" s="25" t="s">
        <v>9962</v>
      </c>
    </row>
    <row r="623" spans="2:65" s="11" customFormat="1" ht="29.85" customHeight="1">
      <c r="B623" s="186"/>
      <c r="C623" s="187"/>
      <c r="D623" s="200" t="s">
        <v>73</v>
      </c>
      <c r="E623" s="201" t="s">
        <v>15182</v>
      </c>
      <c r="F623" s="201" t="s">
        <v>15183</v>
      </c>
      <c r="G623" s="187"/>
      <c r="H623" s="187"/>
      <c r="I623" s="190"/>
      <c r="J623" s="202">
        <f>BK623</f>
        <v>0</v>
      </c>
      <c r="K623" s="187"/>
      <c r="L623" s="192"/>
      <c r="M623" s="193"/>
      <c r="N623" s="194"/>
      <c r="O623" s="194"/>
      <c r="P623" s="195">
        <f>P624</f>
        <v>0</v>
      </c>
      <c r="Q623" s="194"/>
      <c r="R623" s="195">
        <f>R624</f>
        <v>0</v>
      </c>
      <c r="S623" s="194"/>
      <c r="T623" s="196">
        <f>T624</f>
        <v>0</v>
      </c>
      <c r="AR623" s="197" t="s">
        <v>82</v>
      </c>
      <c r="AT623" s="198" t="s">
        <v>73</v>
      </c>
      <c r="AU623" s="198" t="s">
        <v>82</v>
      </c>
      <c r="AY623" s="197" t="s">
        <v>308</v>
      </c>
      <c r="BK623" s="199">
        <f>BK624</f>
        <v>0</v>
      </c>
    </row>
    <row r="624" spans="2:65" s="1" customFormat="1" ht="31.5" customHeight="1">
      <c r="B624" s="42"/>
      <c r="C624" s="203" t="s">
        <v>3344</v>
      </c>
      <c r="D624" s="203" t="s">
        <v>311</v>
      </c>
      <c r="E624" s="204" t="s">
        <v>15180</v>
      </c>
      <c r="F624" s="205" t="s">
        <v>15181</v>
      </c>
      <c r="G624" s="206" t="s">
        <v>578</v>
      </c>
      <c r="H624" s="207">
        <v>1</v>
      </c>
      <c r="I624" s="208"/>
      <c r="J624" s="209">
        <f>ROUND(I624*H624,2)</f>
        <v>0</v>
      </c>
      <c r="K624" s="205" t="s">
        <v>21</v>
      </c>
      <c r="L624" s="62"/>
      <c r="M624" s="210" t="s">
        <v>21</v>
      </c>
      <c r="N624" s="211" t="s">
        <v>45</v>
      </c>
      <c r="O624" s="43"/>
      <c r="P624" s="212">
        <f>O624*H624</f>
        <v>0</v>
      </c>
      <c r="Q624" s="212">
        <v>0</v>
      </c>
      <c r="R624" s="212">
        <f>Q624*H624</f>
        <v>0</v>
      </c>
      <c r="S624" s="212">
        <v>0</v>
      </c>
      <c r="T624" s="213">
        <f>S624*H624</f>
        <v>0</v>
      </c>
      <c r="AR624" s="25" t="s">
        <v>327</v>
      </c>
      <c r="AT624" s="25" t="s">
        <v>311</v>
      </c>
      <c r="AU624" s="25" t="s">
        <v>84</v>
      </c>
      <c r="AY624" s="25" t="s">
        <v>308</v>
      </c>
      <c r="BE624" s="214">
        <f>IF(N624="základní",J624,0)</f>
        <v>0</v>
      </c>
      <c r="BF624" s="214">
        <f>IF(N624="snížená",J624,0)</f>
        <v>0</v>
      </c>
      <c r="BG624" s="214">
        <f>IF(N624="zákl. přenesená",J624,0)</f>
        <v>0</v>
      </c>
      <c r="BH624" s="214">
        <f>IF(N624="sníž. přenesená",J624,0)</f>
        <v>0</v>
      </c>
      <c r="BI624" s="214">
        <f>IF(N624="nulová",J624,0)</f>
        <v>0</v>
      </c>
      <c r="BJ624" s="25" t="s">
        <v>82</v>
      </c>
      <c r="BK624" s="214">
        <f>ROUND(I624*H624,2)</f>
        <v>0</v>
      </c>
      <c r="BL624" s="25" t="s">
        <v>327</v>
      </c>
      <c r="BM624" s="25" t="s">
        <v>9967</v>
      </c>
    </row>
    <row r="625" spans="2:65" s="11" customFormat="1" ht="29.85" customHeight="1">
      <c r="B625" s="186"/>
      <c r="C625" s="187"/>
      <c r="D625" s="200" t="s">
        <v>73</v>
      </c>
      <c r="E625" s="201" t="s">
        <v>15168</v>
      </c>
      <c r="F625" s="201" t="s">
        <v>15169</v>
      </c>
      <c r="G625" s="187"/>
      <c r="H625" s="187"/>
      <c r="I625" s="190"/>
      <c r="J625" s="202">
        <f>BK625</f>
        <v>0</v>
      </c>
      <c r="K625" s="187"/>
      <c r="L625" s="192"/>
      <c r="M625" s="193"/>
      <c r="N625" s="194"/>
      <c r="O625" s="194"/>
      <c r="P625" s="195">
        <f>SUM(P626:P627)</f>
        <v>0</v>
      </c>
      <c r="Q625" s="194"/>
      <c r="R625" s="195">
        <f>SUM(R626:R627)</f>
        <v>0</v>
      </c>
      <c r="S625" s="194"/>
      <c r="T625" s="196">
        <f>SUM(T626:T627)</f>
        <v>0</v>
      </c>
      <c r="AR625" s="197" t="s">
        <v>82</v>
      </c>
      <c r="AT625" s="198" t="s">
        <v>73</v>
      </c>
      <c r="AU625" s="198" t="s">
        <v>82</v>
      </c>
      <c r="AY625" s="197" t="s">
        <v>308</v>
      </c>
      <c r="BK625" s="199">
        <f>SUM(BK626:BK627)</f>
        <v>0</v>
      </c>
    </row>
    <row r="626" spans="2:65" s="1" customFormat="1" ht="22.5" customHeight="1">
      <c r="B626" s="42"/>
      <c r="C626" s="203" t="s">
        <v>3350</v>
      </c>
      <c r="D626" s="203" t="s">
        <v>311</v>
      </c>
      <c r="E626" s="204" t="s">
        <v>15184</v>
      </c>
      <c r="F626" s="205" t="s">
        <v>15185</v>
      </c>
      <c r="G626" s="206" t="s">
        <v>578</v>
      </c>
      <c r="H626" s="207">
        <v>1</v>
      </c>
      <c r="I626" s="208"/>
      <c r="J626" s="209">
        <f>ROUND(I626*H626,2)</f>
        <v>0</v>
      </c>
      <c r="K626" s="205" t="s">
        <v>21</v>
      </c>
      <c r="L626" s="62"/>
      <c r="M626" s="210" t="s">
        <v>21</v>
      </c>
      <c r="N626" s="211" t="s">
        <v>45</v>
      </c>
      <c r="O626" s="43"/>
      <c r="P626" s="212">
        <f>O626*H626</f>
        <v>0</v>
      </c>
      <c r="Q626" s="212">
        <v>0</v>
      </c>
      <c r="R626" s="212">
        <f>Q626*H626</f>
        <v>0</v>
      </c>
      <c r="S626" s="212">
        <v>0</v>
      </c>
      <c r="T626" s="213">
        <f>S626*H626</f>
        <v>0</v>
      </c>
      <c r="AR626" s="25" t="s">
        <v>327</v>
      </c>
      <c r="AT626" s="25" t="s">
        <v>311</v>
      </c>
      <c r="AU626" s="25" t="s">
        <v>84</v>
      </c>
      <c r="AY626" s="25" t="s">
        <v>308</v>
      </c>
      <c r="BE626" s="214">
        <f>IF(N626="základní",J626,0)</f>
        <v>0</v>
      </c>
      <c r="BF626" s="214">
        <f>IF(N626="snížená",J626,0)</f>
        <v>0</v>
      </c>
      <c r="BG626" s="214">
        <f>IF(N626="zákl. přenesená",J626,0)</f>
        <v>0</v>
      </c>
      <c r="BH626" s="214">
        <f>IF(N626="sníž. přenesená",J626,0)</f>
        <v>0</v>
      </c>
      <c r="BI626" s="214">
        <f>IF(N626="nulová",J626,0)</f>
        <v>0</v>
      </c>
      <c r="BJ626" s="25" t="s">
        <v>82</v>
      </c>
      <c r="BK626" s="214">
        <f>ROUND(I626*H626,2)</f>
        <v>0</v>
      </c>
      <c r="BL626" s="25" t="s">
        <v>327</v>
      </c>
      <c r="BM626" s="25" t="s">
        <v>9970</v>
      </c>
    </row>
    <row r="627" spans="2:65" s="1" customFormat="1" ht="22.5" customHeight="1">
      <c r="B627" s="42"/>
      <c r="C627" s="203" t="s">
        <v>3354</v>
      </c>
      <c r="D627" s="203" t="s">
        <v>311</v>
      </c>
      <c r="E627" s="204" t="s">
        <v>15186</v>
      </c>
      <c r="F627" s="205" t="s">
        <v>15187</v>
      </c>
      <c r="G627" s="206" t="s">
        <v>578</v>
      </c>
      <c r="H627" s="207">
        <v>1</v>
      </c>
      <c r="I627" s="208"/>
      <c r="J627" s="209">
        <f>ROUND(I627*H627,2)</f>
        <v>0</v>
      </c>
      <c r="K627" s="205" t="s">
        <v>21</v>
      </c>
      <c r="L627" s="62"/>
      <c r="M627" s="210" t="s">
        <v>21</v>
      </c>
      <c r="N627" s="211" t="s">
        <v>45</v>
      </c>
      <c r="O627" s="43"/>
      <c r="P627" s="212">
        <f>O627*H627</f>
        <v>0</v>
      </c>
      <c r="Q627" s="212">
        <v>0</v>
      </c>
      <c r="R627" s="212">
        <f>Q627*H627</f>
        <v>0</v>
      </c>
      <c r="S627" s="212">
        <v>0</v>
      </c>
      <c r="T627" s="213">
        <f>S627*H627</f>
        <v>0</v>
      </c>
      <c r="AR627" s="25" t="s">
        <v>327</v>
      </c>
      <c r="AT627" s="25" t="s">
        <v>311</v>
      </c>
      <c r="AU627" s="25" t="s">
        <v>84</v>
      </c>
      <c r="AY627" s="25" t="s">
        <v>308</v>
      </c>
      <c r="BE627" s="214">
        <f>IF(N627="základní",J627,0)</f>
        <v>0</v>
      </c>
      <c r="BF627" s="214">
        <f>IF(N627="snížená",J627,0)</f>
        <v>0</v>
      </c>
      <c r="BG627" s="214">
        <f>IF(N627="zákl. přenesená",J627,0)</f>
        <v>0</v>
      </c>
      <c r="BH627" s="214">
        <f>IF(N627="sníž. přenesená",J627,0)</f>
        <v>0</v>
      </c>
      <c r="BI627" s="214">
        <f>IF(N627="nulová",J627,0)</f>
        <v>0</v>
      </c>
      <c r="BJ627" s="25" t="s">
        <v>82</v>
      </c>
      <c r="BK627" s="214">
        <f>ROUND(I627*H627,2)</f>
        <v>0</v>
      </c>
      <c r="BL627" s="25" t="s">
        <v>327</v>
      </c>
      <c r="BM627" s="25" t="s">
        <v>9973</v>
      </c>
    </row>
    <row r="628" spans="2:65" s="11" customFormat="1" ht="29.85" customHeight="1">
      <c r="B628" s="186"/>
      <c r="C628" s="187"/>
      <c r="D628" s="200" t="s">
        <v>73</v>
      </c>
      <c r="E628" s="201" t="s">
        <v>15188</v>
      </c>
      <c r="F628" s="201" t="s">
        <v>15189</v>
      </c>
      <c r="G628" s="187"/>
      <c r="H628" s="187"/>
      <c r="I628" s="190"/>
      <c r="J628" s="202">
        <f>BK628</f>
        <v>0</v>
      </c>
      <c r="K628" s="187"/>
      <c r="L628" s="192"/>
      <c r="M628" s="193"/>
      <c r="N628" s="194"/>
      <c r="O628" s="194"/>
      <c r="P628" s="195">
        <f>SUM(P629:P630)</f>
        <v>0</v>
      </c>
      <c r="Q628" s="194"/>
      <c r="R628" s="195">
        <f>SUM(R629:R630)</f>
        <v>0</v>
      </c>
      <c r="S628" s="194"/>
      <c r="T628" s="196">
        <f>SUM(T629:T630)</f>
        <v>0</v>
      </c>
      <c r="AR628" s="197" t="s">
        <v>82</v>
      </c>
      <c r="AT628" s="198" t="s">
        <v>73</v>
      </c>
      <c r="AU628" s="198" t="s">
        <v>82</v>
      </c>
      <c r="AY628" s="197" t="s">
        <v>308</v>
      </c>
      <c r="BK628" s="199">
        <f>SUM(BK629:BK630)</f>
        <v>0</v>
      </c>
    </row>
    <row r="629" spans="2:65" s="1" customFormat="1" ht="31.5" customHeight="1">
      <c r="B629" s="42"/>
      <c r="C629" s="203" t="s">
        <v>3360</v>
      </c>
      <c r="D629" s="203" t="s">
        <v>311</v>
      </c>
      <c r="E629" s="204" t="s">
        <v>15142</v>
      </c>
      <c r="F629" s="205" t="s">
        <v>15143</v>
      </c>
      <c r="G629" s="206" t="s">
        <v>578</v>
      </c>
      <c r="H629" s="207">
        <v>212</v>
      </c>
      <c r="I629" s="208"/>
      <c r="J629" s="209">
        <f>ROUND(I629*H629,2)</f>
        <v>0</v>
      </c>
      <c r="K629" s="205" t="s">
        <v>21</v>
      </c>
      <c r="L629" s="62"/>
      <c r="M629" s="210" t="s">
        <v>21</v>
      </c>
      <c r="N629" s="211" t="s">
        <v>45</v>
      </c>
      <c r="O629" s="43"/>
      <c r="P629" s="212">
        <f>O629*H629</f>
        <v>0</v>
      </c>
      <c r="Q629" s="212">
        <v>0</v>
      </c>
      <c r="R629" s="212">
        <f>Q629*H629</f>
        <v>0</v>
      </c>
      <c r="S629" s="212">
        <v>0</v>
      </c>
      <c r="T629" s="213">
        <f>S629*H629</f>
        <v>0</v>
      </c>
      <c r="AR629" s="25" t="s">
        <v>327</v>
      </c>
      <c r="AT629" s="25" t="s">
        <v>311</v>
      </c>
      <c r="AU629" s="25" t="s">
        <v>84</v>
      </c>
      <c r="AY629" s="25" t="s">
        <v>308</v>
      </c>
      <c r="BE629" s="214">
        <f>IF(N629="základní",J629,0)</f>
        <v>0</v>
      </c>
      <c r="BF629" s="214">
        <f>IF(N629="snížená",J629,0)</f>
        <v>0</v>
      </c>
      <c r="BG629" s="214">
        <f>IF(N629="zákl. přenesená",J629,0)</f>
        <v>0</v>
      </c>
      <c r="BH629" s="214">
        <f>IF(N629="sníž. přenesená",J629,0)</f>
        <v>0</v>
      </c>
      <c r="BI629" s="214">
        <f>IF(N629="nulová",J629,0)</f>
        <v>0</v>
      </c>
      <c r="BJ629" s="25" t="s">
        <v>82</v>
      </c>
      <c r="BK629" s="214">
        <f>ROUND(I629*H629,2)</f>
        <v>0</v>
      </c>
      <c r="BL629" s="25" t="s">
        <v>327</v>
      </c>
      <c r="BM629" s="25" t="s">
        <v>7201</v>
      </c>
    </row>
    <row r="630" spans="2:65" s="1" customFormat="1" ht="31.5" customHeight="1">
      <c r="B630" s="42"/>
      <c r="C630" s="203" t="s">
        <v>3364</v>
      </c>
      <c r="D630" s="203" t="s">
        <v>311</v>
      </c>
      <c r="E630" s="204" t="s">
        <v>15038</v>
      </c>
      <c r="F630" s="205" t="s">
        <v>15039</v>
      </c>
      <c r="G630" s="206" t="s">
        <v>578</v>
      </c>
      <c r="H630" s="207">
        <v>4</v>
      </c>
      <c r="I630" s="208"/>
      <c r="J630" s="209">
        <f>ROUND(I630*H630,2)</f>
        <v>0</v>
      </c>
      <c r="K630" s="205" t="s">
        <v>21</v>
      </c>
      <c r="L630" s="62"/>
      <c r="M630" s="210" t="s">
        <v>21</v>
      </c>
      <c r="N630" s="211" t="s">
        <v>45</v>
      </c>
      <c r="O630" s="43"/>
      <c r="P630" s="212">
        <f>O630*H630</f>
        <v>0</v>
      </c>
      <c r="Q630" s="212">
        <v>0</v>
      </c>
      <c r="R630" s="212">
        <f>Q630*H630</f>
        <v>0</v>
      </c>
      <c r="S630" s="212">
        <v>0</v>
      </c>
      <c r="T630" s="213">
        <f>S630*H630</f>
        <v>0</v>
      </c>
      <c r="AR630" s="25" t="s">
        <v>327</v>
      </c>
      <c r="AT630" s="25" t="s">
        <v>311</v>
      </c>
      <c r="AU630" s="25" t="s">
        <v>84</v>
      </c>
      <c r="AY630" s="25" t="s">
        <v>308</v>
      </c>
      <c r="BE630" s="214">
        <f>IF(N630="základní",J630,0)</f>
        <v>0</v>
      </c>
      <c r="BF630" s="214">
        <f>IF(N630="snížená",J630,0)</f>
        <v>0</v>
      </c>
      <c r="BG630" s="214">
        <f>IF(N630="zákl. přenesená",J630,0)</f>
        <v>0</v>
      </c>
      <c r="BH630" s="214">
        <f>IF(N630="sníž. přenesená",J630,0)</f>
        <v>0</v>
      </c>
      <c r="BI630" s="214">
        <f>IF(N630="nulová",J630,0)</f>
        <v>0</v>
      </c>
      <c r="BJ630" s="25" t="s">
        <v>82</v>
      </c>
      <c r="BK630" s="214">
        <f>ROUND(I630*H630,2)</f>
        <v>0</v>
      </c>
      <c r="BL630" s="25" t="s">
        <v>327</v>
      </c>
      <c r="BM630" s="25" t="s">
        <v>9978</v>
      </c>
    </row>
    <row r="631" spans="2:65" s="11" customFormat="1" ht="29.85" customHeight="1">
      <c r="B631" s="186"/>
      <c r="C631" s="187"/>
      <c r="D631" s="200" t="s">
        <v>73</v>
      </c>
      <c r="E631" s="201" t="s">
        <v>15190</v>
      </c>
      <c r="F631" s="201" t="s">
        <v>15191</v>
      </c>
      <c r="G631" s="187"/>
      <c r="H631" s="187"/>
      <c r="I631" s="190"/>
      <c r="J631" s="202">
        <f>BK631</f>
        <v>0</v>
      </c>
      <c r="K631" s="187"/>
      <c r="L631" s="192"/>
      <c r="M631" s="193"/>
      <c r="N631" s="194"/>
      <c r="O631" s="194"/>
      <c r="P631" s="195">
        <f>SUM(P632:P633)</f>
        <v>0</v>
      </c>
      <c r="Q631" s="194"/>
      <c r="R631" s="195">
        <f>SUM(R632:R633)</f>
        <v>0</v>
      </c>
      <c r="S631" s="194"/>
      <c r="T631" s="196">
        <f>SUM(T632:T633)</f>
        <v>0</v>
      </c>
      <c r="AR631" s="197" t="s">
        <v>82</v>
      </c>
      <c r="AT631" s="198" t="s">
        <v>73</v>
      </c>
      <c r="AU631" s="198" t="s">
        <v>82</v>
      </c>
      <c r="AY631" s="197" t="s">
        <v>308</v>
      </c>
      <c r="BK631" s="199">
        <f>SUM(BK632:BK633)</f>
        <v>0</v>
      </c>
    </row>
    <row r="632" spans="2:65" s="1" customFormat="1" ht="31.5" customHeight="1">
      <c r="B632" s="42"/>
      <c r="C632" s="203" t="s">
        <v>3368</v>
      </c>
      <c r="D632" s="203" t="s">
        <v>311</v>
      </c>
      <c r="E632" s="204" t="s">
        <v>15024</v>
      </c>
      <c r="F632" s="205" t="s">
        <v>15025</v>
      </c>
      <c r="G632" s="206" t="s">
        <v>578</v>
      </c>
      <c r="H632" s="207">
        <v>2</v>
      </c>
      <c r="I632" s="208"/>
      <c r="J632" s="209">
        <f>ROUND(I632*H632,2)</f>
        <v>0</v>
      </c>
      <c r="K632" s="205" t="s">
        <v>21</v>
      </c>
      <c r="L632" s="62"/>
      <c r="M632" s="210" t="s">
        <v>21</v>
      </c>
      <c r="N632" s="211" t="s">
        <v>45</v>
      </c>
      <c r="O632" s="43"/>
      <c r="P632" s="212">
        <f>O632*H632</f>
        <v>0</v>
      </c>
      <c r="Q632" s="212">
        <v>0</v>
      </c>
      <c r="R632" s="212">
        <f>Q632*H632</f>
        <v>0</v>
      </c>
      <c r="S632" s="212">
        <v>0</v>
      </c>
      <c r="T632" s="213">
        <f>S632*H632</f>
        <v>0</v>
      </c>
      <c r="AR632" s="25" t="s">
        <v>327</v>
      </c>
      <c r="AT632" s="25" t="s">
        <v>311</v>
      </c>
      <c r="AU632" s="25" t="s">
        <v>84</v>
      </c>
      <c r="AY632" s="25" t="s">
        <v>308</v>
      </c>
      <c r="BE632" s="214">
        <f>IF(N632="základní",J632,0)</f>
        <v>0</v>
      </c>
      <c r="BF632" s="214">
        <f>IF(N632="snížená",J632,0)</f>
        <v>0</v>
      </c>
      <c r="BG632" s="214">
        <f>IF(N632="zákl. přenesená",J632,0)</f>
        <v>0</v>
      </c>
      <c r="BH632" s="214">
        <f>IF(N632="sníž. přenesená",J632,0)</f>
        <v>0</v>
      </c>
      <c r="BI632" s="214">
        <f>IF(N632="nulová",J632,0)</f>
        <v>0</v>
      </c>
      <c r="BJ632" s="25" t="s">
        <v>82</v>
      </c>
      <c r="BK632" s="214">
        <f>ROUND(I632*H632,2)</f>
        <v>0</v>
      </c>
      <c r="BL632" s="25" t="s">
        <v>327</v>
      </c>
      <c r="BM632" s="25" t="s">
        <v>9981</v>
      </c>
    </row>
    <row r="633" spans="2:65" s="1" customFormat="1" ht="22.5" customHeight="1">
      <c r="B633" s="42"/>
      <c r="C633" s="203" t="s">
        <v>3372</v>
      </c>
      <c r="D633" s="203" t="s">
        <v>311</v>
      </c>
      <c r="E633" s="204" t="s">
        <v>14962</v>
      </c>
      <c r="F633" s="205" t="s">
        <v>14963</v>
      </c>
      <c r="G633" s="206" t="s">
        <v>578</v>
      </c>
      <c r="H633" s="207">
        <v>2</v>
      </c>
      <c r="I633" s="208"/>
      <c r="J633" s="209">
        <f>ROUND(I633*H633,2)</f>
        <v>0</v>
      </c>
      <c r="K633" s="205" t="s">
        <v>21</v>
      </c>
      <c r="L633" s="62"/>
      <c r="M633" s="210" t="s">
        <v>21</v>
      </c>
      <c r="N633" s="211" t="s">
        <v>45</v>
      </c>
      <c r="O633" s="43"/>
      <c r="P633" s="212">
        <f>O633*H633</f>
        <v>0</v>
      </c>
      <c r="Q633" s="212">
        <v>0</v>
      </c>
      <c r="R633" s="212">
        <f>Q633*H633</f>
        <v>0</v>
      </c>
      <c r="S633" s="212">
        <v>0</v>
      </c>
      <c r="T633" s="213">
        <f>S633*H633</f>
        <v>0</v>
      </c>
      <c r="AR633" s="25" t="s">
        <v>327</v>
      </c>
      <c r="AT633" s="25" t="s">
        <v>311</v>
      </c>
      <c r="AU633" s="25" t="s">
        <v>84</v>
      </c>
      <c r="AY633" s="25" t="s">
        <v>308</v>
      </c>
      <c r="BE633" s="214">
        <f>IF(N633="základní",J633,0)</f>
        <v>0</v>
      </c>
      <c r="BF633" s="214">
        <f>IF(N633="snížená",J633,0)</f>
        <v>0</v>
      </c>
      <c r="BG633" s="214">
        <f>IF(N633="zákl. přenesená",J633,0)</f>
        <v>0</v>
      </c>
      <c r="BH633" s="214">
        <f>IF(N633="sníž. přenesená",J633,0)</f>
        <v>0</v>
      </c>
      <c r="BI633" s="214">
        <f>IF(N633="nulová",J633,0)</f>
        <v>0</v>
      </c>
      <c r="BJ633" s="25" t="s">
        <v>82</v>
      </c>
      <c r="BK633" s="214">
        <f>ROUND(I633*H633,2)</f>
        <v>0</v>
      </c>
      <c r="BL633" s="25" t="s">
        <v>327</v>
      </c>
      <c r="BM633" s="25" t="s">
        <v>9984</v>
      </c>
    </row>
    <row r="634" spans="2:65" s="11" customFormat="1" ht="29.85" customHeight="1">
      <c r="B634" s="186"/>
      <c r="C634" s="187"/>
      <c r="D634" s="200" t="s">
        <v>73</v>
      </c>
      <c r="E634" s="201" t="s">
        <v>15192</v>
      </c>
      <c r="F634" s="201" t="s">
        <v>15193</v>
      </c>
      <c r="G634" s="187"/>
      <c r="H634" s="187"/>
      <c r="I634" s="190"/>
      <c r="J634" s="202">
        <f>BK634</f>
        <v>0</v>
      </c>
      <c r="K634" s="187"/>
      <c r="L634" s="192"/>
      <c r="M634" s="193"/>
      <c r="N634" s="194"/>
      <c r="O634" s="194"/>
      <c r="P634" s="195">
        <f>SUM(P635:P636)</f>
        <v>0</v>
      </c>
      <c r="Q634" s="194"/>
      <c r="R634" s="195">
        <f>SUM(R635:R636)</f>
        <v>0</v>
      </c>
      <c r="S634" s="194"/>
      <c r="T634" s="196">
        <f>SUM(T635:T636)</f>
        <v>0</v>
      </c>
      <c r="AR634" s="197" t="s">
        <v>82</v>
      </c>
      <c r="AT634" s="198" t="s">
        <v>73</v>
      </c>
      <c r="AU634" s="198" t="s">
        <v>82</v>
      </c>
      <c r="AY634" s="197" t="s">
        <v>308</v>
      </c>
      <c r="BK634" s="199">
        <f>SUM(BK635:BK636)</f>
        <v>0</v>
      </c>
    </row>
    <row r="635" spans="2:65" s="1" customFormat="1" ht="31.5" customHeight="1">
      <c r="B635" s="42"/>
      <c r="C635" s="203" t="s">
        <v>3378</v>
      </c>
      <c r="D635" s="203" t="s">
        <v>311</v>
      </c>
      <c r="E635" s="204" t="s">
        <v>15194</v>
      </c>
      <c r="F635" s="205" t="s">
        <v>15195</v>
      </c>
      <c r="G635" s="206" t="s">
        <v>578</v>
      </c>
      <c r="H635" s="207">
        <v>5</v>
      </c>
      <c r="I635" s="208"/>
      <c r="J635" s="209">
        <f>ROUND(I635*H635,2)</f>
        <v>0</v>
      </c>
      <c r="K635" s="205" t="s">
        <v>21</v>
      </c>
      <c r="L635" s="62"/>
      <c r="M635" s="210" t="s">
        <v>21</v>
      </c>
      <c r="N635" s="211" t="s">
        <v>45</v>
      </c>
      <c r="O635" s="43"/>
      <c r="P635" s="212">
        <f>O635*H635</f>
        <v>0</v>
      </c>
      <c r="Q635" s="212">
        <v>0</v>
      </c>
      <c r="R635" s="212">
        <f>Q635*H635</f>
        <v>0</v>
      </c>
      <c r="S635" s="212">
        <v>0</v>
      </c>
      <c r="T635" s="213">
        <f>S635*H635</f>
        <v>0</v>
      </c>
      <c r="AR635" s="25" t="s">
        <v>327</v>
      </c>
      <c r="AT635" s="25" t="s">
        <v>311</v>
      </c>
      <c r="AU635" s="25" t="s">
        <v>84</v>
      </c>
      <c r="AY635" s="25" t="s">
        <v>308</v>
      </c>
      <c r="BE635" s="214">
        <f>IF(N635="základní",J635,0)</f>
        <v>0</v>
      </c>
      <c r="BF635" s="214">
        <f>IF(N635="snížená",J635,0)</f>
        <v>0</v>
      </c>
      <c r="BG635" s="214">
        <f>IF(N635="zákl. přenesená",J635,0)</f>
        <v>0</v>
      </c>
      <c r="BH635" s="214">
        <f>IF(N635="sníž. přenesená",J635,0)</f>
        <v>0</v>
      </c>
      <c r="BI635" s="214">
        <f>IF(N635="nulová",J635,0)</f>
        <v>0</v>
      </c>
      <c r="BJ635" s="25" t="s">
        <v>82</v>
      </c>
      <c r="BK635" s="214">
        <f>ROUND(I635*H635,2)</f>
        <v>0</v>
      </c>
      <c r="BL635" s="25" t="s">
        <v>327</v>
      </c>
      <c r="BM635" s="25" t="s">
        <v>9987</v>
      </c>
    </row>
    <row r="636" spans="2:65" s="1" customFormat="1" ht="22.5" customHeight="1">
      <c r="B636" s="42"/>
      <c r="C636" s="203" t="s">
        <v>3382</v>
      </c>
      <c r="D636" s="203" t="s">
        <v>311</v>
      </c>
      <c r="E636" s="204" t="s">
        <v>15196</v>
      </c>
      <c r="F636" s="205" t="s">
        <v>15197</v>
      </c>
      <c r="G636" s="206" t="s">
        <v>578</v>
      </c>
      <c r="H636" s="207">
        <v>10</v>
      </c>
      <c r="I636" s="208"/>
      <c r="J636" s="209">
        <f>ROUND(I636*H636,2)</f>
        <v>0</v>
      </c>
      <c r="K636" s="205" t="s">
        <v>21</v>
      </c>
      <c r="L636" s="62"/>
      <c r="M636" s="210" t="s">
        <v>21</v>
      </c>
      <c r="N636" s="211" t="s">
        <v>45</v>
      </c>
      <c r="O636" s="43"/>
      <c r="P636" s="212">
        <f>O636*H636</f>
        <v>0</v>
      </c>
      <c r="Q636" s="212">
        <v>0</v>
      </c>
      <c r="R636" s="212">
        <f>Q636*H636</f>
        <v>0</v>
      </c>
      <c r="S636" s="212">
        <v>0</v>
      </c>
      <c r="T636" s="213">
        <f>S636*H636</f>
        <v>0</v>
      </c>
      <c r="AR636" s="25" t="s">
        <v>327</v>
      </c>
      <c r="AT636" s="25" t="s">
        <v>311</v>
      </c>
      <c r="AU636" s="25" t="s">
        <v>84</v>
      </c>
      <c r="AY636" s="25" t="s">
        <v>308</v>
      </c>
      <c r="BE636" s="214">
        <f>IF(N636="základní",J636,0)</f>
        <v>0</v>
      </c>
      <c r="BF636" s="214">
        <f>IF(N636="snížená",J636,0)</f>
        <v>0</v>
      </c>
      <c r="BG636" s="214">
        <f>IF(N636="zákl. přenesená",J636,0)</f>
        <v>0</v>
      </c>
      <c r="BH636" s="214">
        <f>IF(N636="sníž. přenesená",J636,0)</f>
        <v>0</v>
      </c>
      <c r="BI636" s="214">
        <f>IF(N636="nulová",J636,0)</f>
        <v>0</v>
      </c>
      <c r="BJ636" s="25" t="s">
        <v>82</v>
      </c>
      <c r="BK636" s="214">
        <f>ROUND(I636*H636,2)</f>
        <v>0</v>
      </c>
      <c r="BL636" s="25" t="s">
        <v>327</v>
      </c>
      <c r="BM636" s="25" t="s">
        <v>9990</v>
      </c>
    </row>
    <row r="637" spans="2:65" s="11" customFormat="1" ht="29.85" customHeight="1">
      <c r="B637" s="186"/>
      <c r="C637" s="187"/>
      <c r="D637" s="200" t="s">
        <v>73</v>
      </c>
      <c r="E637" s="201" t="s">
        <v>15198</v>
      </c>
      <c r="F637" s="201" t="s">
        <v>15199</v>
      </c>
      <c r="G637" s="187"/>
      <c r="H637" s="187"/>
      <c r="I637" s="190"/>
      <c r="J637" s="202">
        <f>BK637</f>
        <v>0</v>
      </c>
      <c r="K637" s="187"/>
      <c r="L637" s="192"/>
      <c r="M637" s="193"/>
      <c r="N637" s="194"/>
      <c r="O637" s="194"/>
      <c r="P637" s="195">
        <f>SUM(P638:P639)</f>
        <v>0</v>
      </c>
      <c r="Q637" s="194"/>
      <c r="R637" s="195">
        <f>SUM(R638:R639)</f>
        <v>0</v>
      </c>
      <c r="S637" s="194"/>
      <c r="T637" s="196">
        <f>SUM(T638:T639)</f>
        <v>0</v>
      </c>
      <c r="AR637" s="197" t="s">
        <v>82</v>
      </c>
      <c r="AT637" s="198" t="s">
        <v>73</v>
      </c>
      <c r="AU637" s="198" t="s">
        <v>82</v>
      </c>
      <c r="AY637" s="197" t="s">
        <v>308</v>
      </c>
      <c r="BK637" s="199">
        <f>SUM(BK638:BK639)</f>
        <v>0</v>
      </c>
    </row>
    <row r="638" spans="2:65" s="1" customFormat="1" ht="31.5" customHeight="1">
      <c r="B638" s="42"/>
      <c r="C638" s="203" t="s">
        <v>3386</v>
      </c>
      <c r="D638" s="203" t="s">
        <v>311</v>
      </c>
      <c r="E638" s="204" t="s">
        <v>14954</v>
      </c>
      <c r="F638" s="205" t="s">
        <v>14955</v>
      </c>
      <c r="G638" s="206" t="s">
        <v>578</v>
      </c>
      <c r="H638" s="207">
        <v>2</v>
      </c>
      <c r="I638" s="208"/>
      <c r="J638" s="209">
        <f>ROUND(I638*H638,2)</f>
        <v>0</v>
      </c>
      <c r="K638" s="205" t="s">
        <v>21</v>
      </c>
      <c r="L638" s="62"/>
      <c r="M638" s="210" t="s">
        <v>21</v>
      </c>
      <c r="N638" s="211" t="s">
        <v>45</v>
      </c>
      <c r="O638" s="43"/>
      <c r="P638" s="212">
        <f>O638*H638</f>
        <v>0</v>
      </c>
      <c r="Q638" s="212">
        <v>0</v>
      </c>
      <c r="R638" s="212">
        <f>Q638*H638</f>
        <v>0</v>
      </c>
      <c r="S638" s="212">
        <v>0</v>
      </c>
      <c r="T638" s="213">
        <f>S638*H638</f>
        <v>0</v>
      </c>
      <c r="AR638" s="25" t="s">
        <v>327</v>
      </c>
      <c r="AT638" s="25" t="s">
        <v>311</v>
      </c>
      <c r="AU638" s="25" t="s">
        <v>84</v>
      </c>
      <c r="AY638" s="25" t="s">
        <v>308</v>
      </c>
      <c r="BE638" s="214">
        <f>IF(N638="základní",J638,0)</f>
        <v>0</v>
      </c>
      <c r="BF638" s="214">
        <f>IF(N638="snížená",J638,0)</f>
        <v>0</v>
      </c>
      <c r="BG638" s="214">
        <f>IF(N638="zákl. přenesená",J638,0)</f>
        <v>0</v>
      </c>
      <c r="BH638" s="214">
        <f>IF(N638="sníž. přenesená",J638,0)</f>
        <v>0</v>
      </c>
      <c r="BI638" s="214">
        <f>IF(N638="nulová",J638,0)</f>
        <v>0</v>
      </c>
      <c r="BJ638" s="25" t="s">
        <v>82</v>
      </c>
      <c r="BK638" s="214">
        <f>ROUND(I638*H638,2)</f>
        <v>0</v>
      </c>
      <c r="BL638" s="25" t="s">
        <v>327</v>
      </c>
      <c r="BM638" s="25" t="s">
        <v>9993</v>
      </c>
    </row>
    <row r="639" spans="2:65" s="1" customFormat="1" ht="31.5" customHeight="1">
      <c r="B639" s="42"/>
      <c r="C639" s="203" t="s">
        <v>3390</v>
      </c>
      <c r="D639" s="203" t="s">
        <v>311</v>
      </c>
      <c r="E639" s="204" t="s">
        <v>15142</v>
      </c>
      <c r="F639" s="205" t="s">
        <v>15143</v>
      </c>
      <c r="G639" s="206" t="s">
        <v>578</v>
      </c>
      <c r="H639" s="207">
        <v>8</v>
      </c>
      <c r="I639" s="208"/>
      <c r="J639" s="209">
        <f>ROUND(I639*H639,2)</f>
        <v>0</v>
      </c>
      <c r="K639" s="205" t="s">
        <v>21</v>
      </c>
      <c r="L639" s="62"/>
      <c r="M639" s="210" t="s">
        <v>21</v>
      </c>
      <c r="N639" s="211" t="s">
        <v>45</v>
      </c>
      <c r="O639" s="43"/>
      <c r="P639" s="212">
        <f>O639*H639</f>
        <v>0</v>
      </c>
      <c r="Q639" s="212">
        <v>0</v>
      </c>
      <c r="R639" s="212">
        <f>Q639*H639</f>
        <v>0</v>
      </c>
      <c r="S639" s="212">
        <v>0</v>
      </c>
      <c r="T639" s="213">
        <f>S639*H639</f>
        <v>0</v>
      </c>
      <c r="AR639" s="25" t="s">
        <v>327</v>
      </c>
      <c r="AT639" s="25" t="s">
        <v>311</v>
      </c>
      <c r="AU639" s="25" t="s">
        <v>84</v>
      </c>
      <c r="AY639" s="25" t="s">
        <v>308</v>
      </c>
      <c r="BE639" s="214">
        <f>IF(N639="základní",J639,0)</f>
        <v>0</v>
      </c>
      <c r="BF639" s="214">
        <f>IF(N639="snížená",J639,0)</f>
        <v>0</v>
      </c>
      <c r="BG639" s="214">
        <f>IF(N639="zákl. přenesená",J639,0)</f>
        <v>0</v>
      </c>
      <c r="BH639" s="214">
        <f>IF(N639="sníž. přenesená",J639,0)</f>
        <v>0</v>
      </c>
      <c r="BI639" s="214">
        <f>IF(N639="nulová",J639,0)</f>
        <v>0</v>
      </c>
      <c r="BJ639" s="25" t="s">
        <v>82</v>
      </c>
      <c r="BK639" s="214">
        <f>ROUND(I639*H639,2)</f>
        <v>0</v>
      </c>
      <c r="BL639" s="25" t="s">
        <v>327</v>
      </c>
      <c r="BM639" s="25" t="s">
        <v>9996</v>
      </c>
    </row>
    <row r="640" spans="2:65" s="11" customFormat="1" ht="29.85" customHeight="1">
      <c r="B640" s="186"/>
      <c r="C640" s="187"/>
      <c r="D640" s="200" t="s">
        <v>73</v>
      </c>
      <c r="E640" s="201" t="s">
        <v>15200</v>
      </c>
      <c r="F640" s="201" t="s">
        <v>15201</v>
      </c>
      <c r="G640" s="187"/>
      <c r="H640" s="187"/>
      <c r="I640" s="190"/>
      <c r="J640" s="202">
        <f>BK640</f>
        <v>0</v>
      </c>
      <c r="K640" s="187"/>
      <c r="L640" s="192"/>
      <c r="M640" s="193"/>
      <c r="N640" s="194"/>
      <c r="O640" s="194"/>
      <c r="P640" s="195">
        <f>SUM(P641:P642)</f>
        <v>0</v>
      </c>
      <c r="Q640" s="194"/>
      <c r="R640" s="195">
        <f>SUM(R641:R642)</f>
        <v>0</v>
      </c>
      <c r="S640" s="194"/>
      <c r="T640" s="196">
        <f>SUM(T641:T642)</f>
        <v>0</v>
      </c>
      <c r="AR640" s="197" t="s">
        <v>82</v>
      </c>
      <c r="AT640" s="198" t="s">
        <v>73</v>
      </c>
      <c r="AU640" s="198" t="s">
        <v>82</v>
      </c>
      <c r="AY640" s="197" t="s">
        <v>308</v>
      </c>
      <c r="BK640" s="199">
        <f>SUM(BK641:BK642)</f>
        <v>0</v>
      </c>
    </row>
    <row r="641" spans="2:65" s="1" customFormat="1" ht="22.5" customHeight="1">
      <c r="B641" s="42"/>
      <c r="C641" s="203" t="s">
        <v>3396</v>
      </c>
      <c r="D641" s="203" t="s">
        <v>311</v>
      </c>
      <c r="E641" s="204" t="s">
        <v>15202</v>
      </c>
      <c r="F641" s="205" t="s">
        <v>15203</v>
      </c>
      <c r="G641" s="206" t="s">
        <v>578</v>
      </c>
      <c r="H641" s="207">
        <v>1</v>
      </c>
      <c r="I641" s="208"/>
      <c r="J641" s="209">
        <f>ROUND(I641*H641,2)</f>
        <v>0</v>
      </c>
      <c r="K641" s="205" t="s">
        <v>21</v>
      </c>
      <c r="L641" s="62"/>
      <c r="M641" s="210" t="s">
        <v>21</v>
      </c>
      <c r="N641" s="211" t="s">
        <v>45</v>
      </c>
      <c r="O641" s="43"/>
      <c r="P641" s="212">
        <f>O641*H641</f>
        <v>0</v>
      </c>
      <c r="Q641" s="212">
        <v>0</v>
      </c>
      <c r="R641" s="212">
        <f>Q641*H641</f>
        <v>0</v>
      </c>
      <c r="S641" s="212">
        <v>0</v>
      </c>
      <c r="T641" s="213">
        <f>S641*H641</f>
        <v>0</v>
      </c>
      <c r="AR641" s="25" t="s">
        <v>327</v>
      </c>
      <c r="AT641" s="25" t="s">
        <v>311</v>
      </c>
      <c r="AU641" s="25" t="s">
        <v>84</v>
      </c>
      <c r="AY641" s="25" t="s">
        <v>308</v>
      </c>
      <c r="BE641" s="214">
        <f>IF(N641="základní",J641,0)</f>
        <v>0</v>
      </c>
      <c r="BF641" s="214">
        <f>IF(N641="snížená",J641,0)</f>
        <v>0</v>
      </c>
      <c r="BG641" s="214">
        <f>IF(N641="zákl. přenesená",J641,0)</f>
        <v>0</v>
      </c>
      <c r="BH641" s="214">
        <f>IF(N641="sníž. přenesená",J641,0)</f>
        <v>0</v>
      </c>
      <c r="BI641" s="214">
        <f>IF(N641="nulová",J641,0)</f>
        <v>0</v>
      </c>
      <c r="BJ641" s="25" t="s">
        <v>82</v>
      </c>
      <c r="BK641" s="214">
        <f>ROUND(I641*H641,2)</f>
        <v>0</v>
      </c>
      <c r="BL641" s="25" t="s">
        <v>327</v>
      </c>
      <c r="BM641" s="25" t="s">
        <v>9999</v>
      </c>
    </row>
    <row r="642" spans="2:65" s="1" customFormat="1" ht="31.5" customHeight="1">
      <c r="B642" s="42"/>
      <c r="C642" s="203" t="s">
        <v>3400</v>
      </c>
      <c r="D642" s="203" t="s">
        <v>311</v>
      </c>
      <c r="E642" s="204" t="s">
        <v>15204</v>
      </c>
      <c r="F642" s="205" t="s">
        <v>15205</v>
      </c>
      <c r="G642" s="206" t="s">
        <v>578</v>
      </c>
      <c r="H642" s="207">
        <v>20</v>
      </c>
      <c r="I642" s="208"/>
      <c r="J642" s="209">
        <f>ROUND(I642*H642,2)</f>
        <v>0</v>
      </c>
      <c r="K642" s="205" t="s">
        <v>21</v>
      </c>
      <c r="L642" s="62"/>
      <c r="M642" s="210" t="s">
        <v>21</v>
      </c>
      <c r="N642" s="215" t="s">
        <v>45</v>
      </c>
      <c r="O642" s="216"/>
      <c r="P642" s="217">
        <f>O642*H642</f>
        <v>0</v>
      </c>
      <c r="Q642" s="217">
        <v>0</v>
      </c>
      <c r="R642" s="217">
        <f>Q642*H642</f>
        <v>0</v>
      </c>
      <c r="S642" s="217">
        <v>0</v>
      </c>
      <c r="T642" s="218">
        <f>S642*H642</f>
        <v>0</v>
      </c>
      <c r="AR642" s="25" t="s">
        <v>327</v>
      </c>
      <c r="AT642" s="25" t="s">
        <v>311</v>
      </c>
      <c r="AU642" s="25" t="s">
        <v>84</v>
      </c>
      <c r="AY642" s="25" t="s">
        <v>308</v>
      </c>
      <c r="BE642" s="214">
        <f>IF(N642="základní",J642,0)</f>
        <v>0</v>
      </c>
      <c r="BF642" s="214">
        <f>IF(N642="snížená",J642,0)</f>
        <v>0</v>
      </c>
      <c r="BG642" s="214">
        <f>IF(N642="zákl. přenesená",J642,0)</f>
        <v>0</v>
      </c>
      <c r="BH642" s="214">
        <f>IF(N642="sníž. přenesená",J642,0)</f>
        <v>0</v>
      </c>
      <c r="BI642" s="214">
        <f>IF(N642="nulová",J642,0)</f>
        <v>0</v>
      </c>
      <c r="BJ642" s="25" t="s">
        <v>82</v>
      </c>
      <c r="BK642" s="214">
        <f>ROUND(I642*H642,2)</f>
        <v>0</v>
      </c>
      <c r="BL642" s="25" t="s">
        <v>327</v>
      </c>
      <c r="BM642" s="25" t="s">
        <v>2632</v>
      </c>
    </row>
    <row r="643" spans="2:65" s="1" customFormat="1" ht="6.95" customHeight="1">
      <c r="B643" s="57"/>
      <c r="C643" s="58"/>
      <c r="D643" s="58"/>
      <c r="E643" s="58"/>
      <c r="F643" s="58"/>
      <c r="G643" s="58"/>
      <c r="H643" s="58"/>
      <c r="I643" s="149"/>
      <c r="J643" s="58"/>
      <c r="K643" s="58"/>
      <c r="L643" s="62"/>
    </row>
  </sheetData>
  <sheetProtection password="CC35" sheet="1" objects="1" scenarios="1" formatCells="0" formatColumns="0" formatRows="0" sort="0" autoFilter="0"/>
  <autoFilter ref="C170:K642"/>
  <mergeCells count="12">
    <mergeCell ref="G1:H1"/>
    <mergeCell ref="L2:V2"/>
    <mergeCell ref="E49:H49"/>
    <mergeCell ref="E51:H51"/>
    <mergeCell ref="E159:H159"/>
    <mergeCell ref="E161:H161"/>
    <mergeCell ref="E163:H163"/>
    <mergeCell ref="E7:H7"/>
    <mergeCell ref="E9:H9"/>
    <mergeCell ref="E11:H11"/>
    <mergeCell ref="E26:H26"/>
    <mergeCell ref="E47:H47"/>
  </mergeCells>
  <hyperlinks>
    <hyperlink ref="F1:G1" location="C2" display="1) Krycí list soupisu"/>
    <hyperlink ref="G1:H1" location="C58" display="2) Rekapitulace"/>
    <hyperlink ref="J1" location="C170" display="3) Soupis prací"/>
    <hyperlink ref="L1:V1" location="'Rekapitulace stavby'!C2" display="Rekapitulace stavby"/>
  </hyperlinks>
  <pageMargins left="0.58333330000000005" right="0.58333330000000005" top="0.58333330000000005" bottom="0.58333330000000005" header="0" footer="0"/>
  <pageSetup paperSize="9" fitToHeight="100" orientation="landscape" blackAndWhite="1" r:id="rId1"/>
  <headerFooter>
    <oddFooter>&amp;CStrana &amp;P z &amp;N</oddFooter>
  </headerFooter>
  <drawing r:id="rId2"/>
</worksheet>
</file>

<file path=xl/worksheets/sheet56.xml><?xml version="1.0" encoding="utf-8"?>
<worksheet xmlns="http://schemas.openxmlformats.org/spreadsheetml/2006/main" xmlns:r="http://schemas.openxmlformats.org/officeDocument/2006/relationships">
  <sheetPr>
    <pageSetUpPr fitToPage="1"/>
  </sheetPr>
  <dimension ref="A1:BR204"/>
  <sheetViews>
    <sheetView showGridLines="0" workbookViewId="0">
      <pane ySplit="1" topLeftCell="A2" activePane="bottomLeft" state="frozen"/>
      <selection pane="bottomLeft"/>
    </sheetView>
  </sheetViews>
  <sheetFormatPr defaultRowHeight="15"/>
  <cols>
    <col min="1" max="1" width="8.33203125" customWidth="1"/>
    <col min="2" max="2" width="1.6640625" customWidth="1"/>
    <col min="3" max="3" width="4.1640625" customWidth="1"/>
    <col min="4" max="4" width="4.33203125" customWidth="1"/>
    <col min="5" max="5" width="17.1640625" customWidth="1"/>
    <col min="6" max="6" width="75" customWidth="1"/>
    <col min="7" max="7" width="8.6640625" customWidth="1"/>
    <col min="8" max="8" width="11.1640625" customWidth="1"/>
    <col min="9" max="9" width="12.6640625" style="121" customWidth="1"/>
    <col min="10" max="10" width="23.5" customWidth="1"/>
    <col min="11" max="11" width="15.5" customWidth="1"/>
    <col min="19" max="19" width="8.1640625" customWidth="1"/>
    <col min="20" max="20" width="29.6640625" customWidth="1"/>
    <col min="21" max="21" width="16.33203125"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1" spans="1:70" ht="21.75" customHeight="1">
      <c r="A1" s="22"/>
      <c r="B1" s="122"/>
      <c r="C1" s="122"/>
      <c r="D1" s="123" t="s">
        <v>1</v>
      </c>
      <c r="E1" s="122"/>
      <c r="F1" s="124" t="s">
        <v>272</v>
      </c>
      <c r="G1" s="427" t="s">
        <v>273</v>
      </c>
      <c r="H1" s="427"/>
      <c r="I1" s="125"/>
      <c r="J1" s="124" t="s">
        <v>274</v>
      </c>
      <c r="K1" s="123" t="s">
        <v>275</v>
      </c>
      <c r="L1" s="124" t="s">
        <v>276</v>
      </c>
      <c r="M1" s="124"/>
      <c r="N1" s="124"/>
      <c r="O1" s="124"/>
      <c r="P1" s="124"/>
      <c r="Q1" s="124"/>
      <c r="R1" s="124"/>
      <c r="S1" s="124"/>
      <c r="T1" s="124"/>
      <c r="U1" s="21"/>
      <c r="V1" s="21"/>
      <c r="W1" s="22"/>
      <c r="X1" s="22"/>
      <c r="Y1" s="22"/>
      <c r="Z1" s="22"/>
      <c r="AA1" s="22"/>
      <c r="AB1" s="22"/>
      <c r="AC1" s="22"/>
      <c r="AD1" s="22"/>
      <c r="AE1" s="22"/>
      <c r="AF1" s="22"/>
      <c r="AG1" s="22"/>
      <c r="AH1" s="22"/>
      <c r="AI1" s="22"/>
      <c r="AJ1" s="22"/>
      <c r="AK1" s="22"/>
      <c r="AL1" s="22"/>
      <c r="AM1" s="22"/>
      <c r="AN1" s="22"/>
      <c r="AO1" s="22"/>
      <c r="AP1" s="22"/>
      <c r="AQ1" s="22"/>
      <c r="AR1" s="22"/>
      <c r="AS1" s="22"/>
      <c r="AT1" s="22"/>
      <c r="AU1" s="22"/>
      <c r="AV1" s="22"/>
      <c r="AW1" s="22"/>
      <c r="AX1" s="22"/>
      <c r="AY1" s="22"/>
      <c r="AZ1" s="22"/>
      <c r="BA1" s="22"/>
      <c r="BB1" s="22"/>
      <c r="BC1" s="22"/>
      <c r="BD1" s="22"/>
      <c r="BE1" s="22"/>
      <c r="BF1" s="22"/>
      <c r="BG1" s="22"/>
      <c r="BH1" s="22"/>
      <c r="BI1" s="22"/>
      <c r="BJ1" s="22"/>
      <c r="BK1" s="22"/>
      <c r="BL1" s="22"/>
      <c r="BM1" s="22"/>
      <c r="BN1" s="22"/>
      <c r="BO1" s="22"/>
      <c r="BP1" s="22"/>
      <c r="BQ1" s="22"/>
      <c r="BR1" s="22"/>
    </row>
    <row r="2" spans="1:70" ht="36.950000000000003" customHeight="1">
      <c r="L2" s="419"/>
      <c r="M2" s="419"/>
      <c r="N2" s="419"/>
      <c r="O2" s="419"/>
      <c r="P2" s="419"/>
      <c r="Q2" s="419"/>
      <c r="R2" s="419"/>
      <c r="S2" s="419"/>
      <c r="T2" s="419"/>
      <c r="U2" s="419"/>
      <c r="V2" s="419"/>
      <c r="AT2" s="25" t="s">
        <v>271</v>
      </c>
    </row>
    <row r="3" spans="1:70" ht="6.95" customHeight="1">
      <c r="B3" s="26"/>
      <c r="C3" s="27"/>
      <c r="D3" s="27"/>
      <c r="E3" s="27"/>
      <c r="F3" s="27"/>
      <c r="G3" s="27"/>
      <c r="H3" s="27"/>
      <c r="I3" s="126"/>
      <c r="J3" s="27"/>
      <c r="K3" s="28"/>
      <c r="AT3" s="25" t="s">
        <v>84</v>
      </c>
    </row>
    <row r="4" spans="1:70" ht="36.950000000000003" customHeight="1">
      <c r="B4" s="29"/>
      <c r="C4" s="30"/>
      <c r="D4" s="31" t="s">
        <v>277</v>
      </c>
      <c r="E4" s="30"/>
      <c r="F4" s="30"/>
      <c r="G4" s="30"/>
      <c r="H4" s="30"/>
      <c r="I4" s="127"/>
      <c r="J4" s="30"/>
      <c r="K4" s="32"/>
      <c r="M4" s="33" t="s">
        <v>12</v>
      </c>
      <c r="AT4" s="25" t="s">
        <v>6</v>
      </c>
    </row>
    <row r="5" spans="1:70" ht="6.95" customHeight="1">
      <c r="B5" s="29"/>
      <c r="C5" s="30"/>
      <c r="D5" s="30"/>
      <c r="E5" s="30"/>
      <c r="F5" s="30"/>
      <c r="G5" s="30"/>
      <c r="H5" s="30"/>
      <c r="I5" s="127"/>
      <c r="J5" s="30"/>
      <c r="K5" s="32"/>
    </row>
    <row r="6" spans="1:70">
      <c r="B6" s="29"/>
      <c r="C6" s="30"/>
      <c r="D6" s="38" t="s">
        <v>18</v>
      </c>
      <c r="E6" s="30"/>
      <c r="F6" s="30"/>
      <c r="G6" s="30"/>
      <c r="H6" s="30"/>
      <c r="I6" s="127"/>
      <c r="J6" s="30"/>
      <c r="K6" s="32"/>
    </row>
    <row r="7" spans="1:70" ht="22.5" customHeight="1">
      <c r="B7" s="29"/>
      <c r="C7" s="30"/>
      <c r="D7" s="30"/>
      <c r="E7" s="420" t="str">
        <f>'Rekapitulace stavby'!K6</f>
        <v>Národní telemedicínské centrum</v>
      </c>
      <c r="F7" s="421"/>
      <c r="G7" s="421"/>
      <c r="H7" s="421"/>
      <c r="I7" s="127"/>
      <c r="J7" s="30"/>
      <c r="K7" s="32"/>
    </row>
    <row r="8" spans="1:70">
      <c r="B8" s="29"/>
      <c r="C8" s="30"/>
      <c r="D8" s="38" t="s">
        <v>278</v>
      </c>
      <c r="E8" s="30"/>
      <c r="F8" s="30"/>
      <c r="G8" s="30"/>
      <c r="H8" s="30"/>
      <c r="I8" s="127"/>
      <c r="J8" s="30"/>
      <c r="K8" s="32"/>
    </row>
    <row r="9" spans="1:70" s="1" customFormat="1" ht="22.5" customHeight="1">
      <c r="B9" s="42"/>
      <c r="C9" s="43"/>
      <c r="D9" s="43"/>
      <c r="E9" s="420" t="s">
        <v>14850</v>
      </c>
      <c r="F9" s="423"/>
      <c r="G9" s="423"/>
      <c r="H9" s="423"/>
      <c r="I9" s="128"/>
      <c r="J9" s="43"/>
      <c r="K9" s="46"/>
    </row>
    <row r="10" spans="1:70" s="1" customFormat="1">
      <c r="B10" s="42"/>
      <c r="C10" s="43"/>
      <c r="D10" s="38" t="s">
        <v>425</v>
      </c>
      <c r="E10" s="43"/>
      <c r="F10" s="43"/>
      <c r="G10" s="43"/>
      <c r="H10" s="43"/>
      <c r="I10" s="128"/>
      <c r="J10" s="43"/>
      <c r="K10" s="46"/>
    </row>
    <row r="11" spans="1:70" s="1" customFormat="1" ht="36.950000000000003" customHeight="1">
      <c r="B11" s="42"/>
      <c r="C11" s="43"/>
      <c r="D11" s="43"/>
      <c r="E11" s="422" t="s">
        <v>15206</v>
      </c>
      <c r="F11" s="423"/>
      <c r="G11" s="423"/>
      <c r="H11" s="423"/>
      <c r="I11" s="128"/>
      <c r="J11" s="43"/>
      <c r="K11" s="46"/>
    </row>
    <row r="12" spans="1:70" s="1" customFormat="1" ht="13.5">
      <c r="B12" s="42"/>
      <c r="C12" s="43"/>
      <c r="D12" s="43"/>
      <c r="E12" s="43"/>
      <c r="F12" s="43"/>
      <c r="G12" s="43"/>
      <c r="H12" s="43"/>
      <c r="I12" s="128"/>
      <c r="J12" s="43"/>
      <c r="K12" s="46"/>
    </row>
    <row r="13" spans="1:70" s="1" customFormat="1" ht="14.45" customHeight="1">
      <c r="B13" s="42"/>
      <c r="C13" s="43"/>
      <c r="D13" s="38" t="s">
        <v>20</v>
      </c>
      <c r="E13" s="43"/>
      <c r="F13" s="36" t="s">
        <v>21</v>
      </c>
      <c r="G13" s="43"/>
      <c r="H13" s="43"/>
      <c r="I13" s="129" t="s">
        <v>22</v>
      </c>
      <c r="J13" s="36" t="s">
        <v>21</v>
      </c>
      <c r="K13" s="46"/>
    </row>
    <row r="14" spans="1:70" s="1" customFormat="1" ht="14.45" customHeight="1">
      <c r="B14" s="42"/>
      <c r="C14" s="43"/>
      <c r="D14" s="38" t="s">
        <v>23</v>
      </c>
      <c r="E14" s="43"/>
      <c r="F14" s="36" t="s">
        <v>15207</v>
      </c>
      <c r="G14" s="43"/>
      <c r="H14" s="43"/>
      <c r="I14" s="129" t="s">
        <v>25</v>
      </c>
      <c r="J14" s="130" t="str">
        <f>'Rekapitulace stavby'!AN8</f>
        <v>26.1.2017</v>
      </c>
      <c r="K14" s="46"/>
    </row>
    <row r="15" spans="1:70" s="1" customFormat="1" ht="10.9" customHeight="1">
      <c r="B15" s="42"/>
      <c r="C15" s="43"/>
      <c r="D15" s="43"/>
      <c r="E15" s="43"/>
      <c r="F15" s="43"/>
      <c r="G15" s="43"/>
      <c r="H15" s="43"/>
      <c r="I15" s="128"/>
      <c r="J15" s="43"/>
      <c r="K15" s="46"/>
    </row>
    <row r="16" spans="1:70" s="1" customFormat="1" ht="14.45" customHeight="1">
      <c r="B16" s="42"/>
      <c r="C16" s="43"/>
      <c r="D16" s="38" t="s">
        <v>27</v>
      </c>
      <c r="E16" s="43"/>
      <c r="F16" s="43"/>
      <c r="G16" s="43"/>
      <c r="H16" s="43"/>
      <c r="I16" s="129" t="s">
        <v>28</v>
      </c>
      <c r="J16" s="36" t="str">
        <f>IF('Rekapitulace stavby'!AN10="","",'Rekapitulace stavby'!AN10)</f>
        <v>64943330</v>
      </c>
      <c r="K16" s="46"/>
    </row>
    <row r="17" spans="2:11" s="1" customFormat="1" ht="18" customHeight="1">
      <c r="B17" s="42"/>
      <c r="C17" s="43"/>
      <c r="D17" s="43"/>
      <c r="E17" s="36" t="str">
        <f>IF('Rekapitulace stavby'!E11="","",'Rekapitulace stavby'!E11)</f>
        <v>SPS Projekt s. r.o., Za Návsí 1670/9, Praha 10</v>
      </c>
      <c r="F17" s="43"/>
      <c r="G17" s="43"/>
      <c r="H17" s="43"/>
      <c r="I17" s="129" t="s">
        <v>31</v>
      </c>
      <c r="J17" s="36" t="str">
        <f>IF('Rekapitulace stavby'!AN11="","",'Rekapitulace stavby'!AN11)</f>
        <v/>
      </c>
      <c r="K17" s="46"/>
    </row>
    <row r="18" spans="2:11" s="1" customFormat="1" ht="6.95" customHeight="1">
      <c r="B18" s="42"/>
      <c r="C18" s="43"/>
      <c r="D18" s="43"/>
      <c r="E18" s="43"/>
      <c r="F18" s="43"/>
      <c r="G18" s="43"/>
      <c r="H18" s="43"/>
      <c r="I18" s="128"/>
      <c r="J18" s="43"/>
      <c r="K18" s="46"/>
    </row>
    <row r="19" spans="2:11" s="1" customFormat="1" ht="14.45" customHeight="1">
      <c r="B19" s="42"/>
      <c r="C19" s="43"/>
      <c r="D19" s="38" t="s">
        <v>32</v>
      </c>
      <c r="E19" s="43"/>
      <c r="F19" s="43"/>
      <c r="G19" s="43"/>
      <c r="H19" s="43"/>
      <c r="I19" s="129" t="s">
        <v>28</v>
      </c>
      <c r="J19" s="36" t="str">
        <f>IF('Rekapitulace stavby'!AN13="Vyplň údaj","",IF('Rekapitulace stavby'!AN13="","",'Rekapitulace stavby'!AN13))</f>
        <v/>
      </c>
      <c r="K19" s="46"/>
    </row>
    <row r="20" spans="2:11" s="1" customFormat="1" ht="18" customHeight="1">
      <c r="B20" s="42"/>
      <c r="C20" s="43"/>
      <c r="D20" s="43"/>
      <c r="E20" s="36" t="str">
        <f>IF('Rekapitulace stavby'!E14="Vyplň údaj","",IF('Rekapitulace stavby'!E14="","",'Rekapitulace stavby'!E14))</f>
        <v/>
      </c>
      <c r="F20" s="43"/>
      <c r="G20" s="43"/>
      <c r="H20" s="43"/>
      <c r="I20" s="129" t="s">
        <v>31</v>
      </c>
      <c r="J20" s="36" t="str">
        <f>IF('Rekapitulace stavby'!AN14="Vyplň údaj","",IF('Rekapitulace stavby'!AN14="","",'Rekapitulace stavby'!AN14))</f>
        <v/>
      </c>
      <c r="K20" s="46"/>
    </row>
    <row r="21" spans="2:11" s="1" customFormat="1" ht="6.95" customHeight="1">
      <c r="B21" s="42"/>
      <c r="C21" s="43"/>
      <c r="D21" s="43"/>
      <c r="E21" s="43"/>
      <c r="F21" s="43"/>
      <c r="G21" s="43"/>
      <c r="H21" s="43"/>
      <c r="I21" s="128"/>
      <c r="J21" s="43"/>
      <c r="K21" s="46"/>
    </row>
    <row r="22" spans="2:11" s="1" customFormat="1" ht="14.45" customHeight="1">
      <c r="B22" s="42"/>
      <c r="C22" s="43"/>
      <c r="D22" s="38" t="s">
        <v>34</v>
      </c>
      <c r="E22" s="43"/>
      <c r="F22" s="43"/>
      <c r="G22" s="43"/>
      <c r="H22" s="43"/>
      <c r="I22" s="129" t="s">
        <v>28</v>
      </c>
      <c r="J22" s="36" t="str">
        <f>IF('Rekapitulace stavby'!AN16="","",'Rekapitulace stavby'!AN16)</f>
        <v>26051737</v>
      </c>
      <c r="K22" s="46"/>
    </row>
    <row r="23" spans="2:11" s="1" customFormat="1" ht="18" customHeight="1">
      <c r="B23" s="42"/>
      <c r="C23" s="43"/>
      <c r="D23" s="43"/>
      <c r="E23" s="36" t="str">
        <f>IF('Rekapitulace stavby'!E17="","",'Rekapitulace stavby'!E17)</f>
        <v>OK Plan Architects s.r.o., Na Závodí 631, Humpolec</v>
      </c>
      <c r="F23" s="43"/>
      <c r="G23" s="43"/>
      <c r="H23" s="43"/>
      <c r="I23" s="129" t="s">
        <v>31</v>
      </c>
      <c r="J23" s="36" t="str">
        <f>IF('Rekapitulace stavby'!AN17="","",'Rekapitulace stavby'!AN17)</f>
        <v/>
      </c>
      <c r="K23" s="46"/>
    </row>
    <row r="24" spans="2:11" s="1" customFormat="1" ht="6.95" customHeight="1">
      <c r="B24" s="42"/>
      <c r="C24" s="43"/>
      <c r="D24" s="43"/>
      <c r="E24" s="43"/>
      <c r="F24" s="43"/>
      <c r="G24" s="43"/>
      <c r="H24" s="43"/>
      <c r="I24" s="128"/>
      <c r="J24" s="43"/>
      <c r="K24" s="46"/>
    </row>
    <row r="25" spans="2:11" s="1" customFormat="1" ht="14.45" customHeight="1">
      <c r="B25" s="42"/>
      <c r="C25" s="43"/>
      <c r="D25" s="38" t="s">
        <v>38</v>
      </c>
      <c r="E25" s="43"/>
      <c r="F25" s="43"/>
      <c r="G25" s="43"/>
      <c r="H25" s="43"/>
      <c r="I25" s="128"/>
      <c r="J25" s="43"/>
      <c r="K25" s="46"/>
    </row>
    <row r="26" spans="2:11" s="7" customFormat="1" ht="22.5" customHeight="1">
      <c r="B26" s="131"/>
      <c r="C26" s="132"/>
      <c r="D26" s="132"/>
      <c r="E26" s="384" t="s">
        <v>21</v>
      </c>
      <c r="F26" s="384"/>
      <c r="G26" s="384"/>
      <c r="H26" s="384"/>
      <c r="I26" s="133"/>
      <c r="J26" s="132"/>
      <c r="K26" s="134"/>
    </row>
    <row r="27" spans="2:11" s="1" customFormat="1" ht="6.95" customHeight="1">
      <c r="B27" s="42"/>
      <c r="C27" s="43"/>
      <c r="D27" s="43"/>
      <c r="E27" s="43"/>
      <c r="F27" s="43"/>
      <c r="G27" s="43"/>
      <c r="H27" s="43"/>
      <c r="I27" s="128"/>
      <c r="J27" s="43"/>
      <c r="K27" s="46"/>
    </row>
    <row r="28" spans="2:11" s="1" customFormat="1" ht="6.95" customHeight="1">
      <c r="B28" s="42"/>
      <c r="C28" s="43"/>
      <c r="D28" s="86"/>
      <c r="E28" s="86"/>
      <c r="F28" s="86"/>
      <c r="G28" s="86"/>
      <c r="H28" s="86"/>
      <c r="I28" s="135"/>
      <c r="J28" s="86"/>
      <c r="K28" s="136"/>
    </row>
    <row r="29" spans="2:11" s="1" customFormat="1" ht="25.35" customHeight="1">
      <c r="B29" s="42"/>
      <c r="C29" s="43"/>
      <c r="D29" s="137" t="s">
        <v>40</v>
      </c>
      <c r="E29" s="43"/>
      <c r="F29" s="43"/>
      <c r="G29" s="43"/>
      <c r="H29" s="43"/>
      <c r="I29" s="128"/>
      <c r="J29" s="138">
        <f>ROUND(J86,2)</f>
        <v>0</v>
      </c>
      <c r="K29" s="46"/>
    </row>
    <row r="30" spans="2:11" s="1" customFormat="1" ht="6.95" customHeight="1">
      <c r="B30" s="42"/>
      <c r="C30" s="43"/>
      <c r="D30" s="86"/>
      <c r="E30" s="86"/>
      <c r="F30" s="86"/>
      <c r="G30" s="86"/>
      <c r="H30" s="86"/>
      <c r="I30" s="135"/>
      <c r="J30" s="86"/>
      <c r="K30" s="136"/>
    </row>
    <row r="31" spans="2:11" s="1" customFormat="1" ht="14.45" customHeight="1">
      <c r="B31" s="42"/>
      <c r="C31" s="43"/>
      <c r="D31" s="43"/>
      <c r="E31" s="43"/>
      <c r="F31" s="47" t="s">
        <v>42</v>
      </c>
      <c r="G31" s="43"/>
      <c r="H31" s="43"/>
      <c r="I31" s="139" t="s">
        <v>41</v>
      </c>
      <c r="J31" s="47" t="s">
        <v>43</v>
      </c>
      <c r="K31" s="46"/>
    </row>
    <row r="32" spans="2:11" s="1" customFormat="1" ht="14.45" customHeight="1">
      <c r="B32" s="42"/>
      <c r="C32" s="43"/>
      <c r="D32" s="50" t="s">
        <v>44</v>
      </c>
      <c r="E32" s="50" t="s">
        <v>45</v>
      </c>
      <c r="F32" s="140">
        <f>ROUND(SUM(BE86:BE203), 2)</f>
        <v>0</v>
      </c>
      <c r="G32" s="43"/>
      <c r="H32" s="43"/>
      <c r="I32" s="141">
        <v>0.21</v>
      </c>
      <c r="J32" s="140">
        <f>ROUND(ROUND((SUM(BE86:BE203)), 2)*I32, 2)</f>
        <v>0</v>
      </c>
      <c r="K32" s="46"/>
    </row>
    <row r="33" spans="2:11" s="1" customFormat="1" ht="14.45" customHeight="1">
      <c r="B33" s="42"/>
      <c r="C33" s="43"/>
      <c r="D33" s="43"/>
      <c r="E33" s="50" t="s">
        <v>46</v>
      </c>
      <c r="F33" s="140">
        <f>ROUND(SUM(BF86:BF203), 2)</f>
        <v>0</v>
      </c>
      <c r="G33" s="43"/>
      <c r="H33" s="43"/>
      <c r="I33" s="141">
        <v>0.15</v>
      </c>
      <c r="J33" s="140">
        <f>ROUND(ROUND((SUM(BF86:BF203)), 2)*I33, 2)</f>
        <v>0</v>
      </c>
      <c r="K33" s="46"/>
    </row>
    <row r="34" spans="2:11" s="1" customFormat="1" ht="14.45" hidden="1" customHeight="1">
      <c r="B34" s="42"/>
      <c r="C34" s="43"/>
      <c r="D34" s="43"/>
      <c r="E34" s="50" t="s">
        <v>47</v>
      </c>
      <c r="F34" s="140">
        <f>ROUND(SUM(BG86:BG203), 2)</f>
        <v>0</v>
      </c>
      <c r="G34" s="43"/>
      <c r="H34" s="43"/>
      <c r="I34" s="141">
        <v>0.21</v>
      </c>
      <c r="J34" s="140">
        <v>0</v>
      </c>
      <c r="K34" s="46"/>
    </row>
    <row r="35" spans="2:11" s="1" customFormat="1" ht="14.45" hidden="1" customHeight="1">
      <c r="B35" s="42"/>
      <c r="C35" s="43"/>
      <c r="D35" s="43"/>
      <c r="E35" s="50" t="s">
        <v>48</v>
      </c>
      <c r="F35" s="140">
        <f>ROUND(SUM(BH86:BH203), 2)</f>
        <v>0</v>
      </c>
      <c r="G35" s="43"/>
      <c r="H35" s="43"/>
      <c r="I35" s="141">
        <v>0.15</v>
      </c>
      <c r="J35" s="140">
        <v>0</v>
      </c>
      <c r="K35" s="46"/>
    </row>
    <row r="36" spans="2:11" s="1" customFormat="1" ht="14.45" hidden="1" customHeight="1">
      <c r="B36" s="42"/>
      <c r="C36" s="43"/>
      <c r="D36" s="43"/>
      <c r="E36" s="50" t="s">
        <v>49</v>
      </c>
      <c r="F36" s="140">
        <f>ROUND(SUM(BI86:BI203), 2)</f>
        <v>0</v>
      </c>
      <c r="G36" s="43"/>
      <c r="H36" s="43"/>
      <c r="I36" s="141">
        <v>0</v>
      </c>
      <c r="J36" s="140">
        <v>0</v>
      </c>
      <c r="K36" s="46"/>
    </row>
    <row r="37" spans="2:11" s="1" customFormat="1" ht="6.95" customHeight="1">
      <c r="B37" s="42"/>
      <c r="C37" s="43"/>
      <c r="D37" s="43"/>
      <c r="E37" s="43"/>
      <c r="F37" s="43"/>
      <c r="G37" s="43"/>
      <c r="H37" s="43"/>
      <c r="I37" s="128"/>
      <c r="J37" s="43"/>
      <c r="K37" s="46"/>
    </row>
    <row r="38" spans="2:11" s="1" customFormat="1" ht="25.35" customHeight="1">
      <c r="B38" s="42"/>
      <c r="C38" s="142"/>
      <c r="D38" s="143" t="s">
        <v>50</v>
      </c>
      <c r="E38" s="80"/>
      <c r="F38" s="80"/>
      <c r="G38" s="144" t="s">
        <v>51</v>
      </c>
      <c r="H38" s="145" t="s">
        <v>52</v>
      </c>
      <c r="I38" s="146"/>
      <c r="J38" s="147">
        <f>SUM(J29:J36)</f>
        <v>0</v>
      </c>
      <c r="K38" s="148"/>
    </row>
    <row r="39" spans="2:11" s="1" customFormat="1" ht="14.45" customHeight="1">
      <c r="B39" s="57"/>
      <c r="C39" s="58"/>
      <c r="D39" s="58"/>
      <c r="E39" s="58"/>
      <c r="F39" s="58"/>
      <c r="G39" s="58"/>
      <c r="H39" s="58"/>
      <c r="I39" s="149"/>
      <c r="J39" s="58"/>
      <c r="K39" s="59"/>
    </row>
    <row r="43" spans="2:11" s="1" customFormat="1" ht="6.95" customHeight="1">
      <c r="B43" s="150"/>
      <c r="C43" s="151"/>
      <c r="D43" s="151"/>
      <c r="E43" s="151"/>
      <c r="F43" s="151"/>
      <c r="G43" s="151"/>
      <c r="H43" s="151"/>
      <c r="I43" s="152"/>
      <c r="J43" s="151"/>
      <c r="K43" s="153"/>
    </row>
    <row r="44" spans="2:11" s="1" customFormat="1" ht="36.950000000000003" customHeight="1">
      <c r="B44" s="42"/>
      <c r="C44" s="31" t="s">
        <v>280</v>
      </c>
      <c r="D44" s="43"/>
      <c r="E44" s="43"/>
      <c r="F44" s="43"/>
      <c r="G44" s="43"/>
      <c r="H44" s="43"/>
      <c r="I44" s="128"/>
      <c r="J44" s="43"/>
      <c r="K44" s="46"/>
    </row>
    <row r="45" spans="2:11" s="1" customFormat="1" ht="6.95" customHeight="1">
      <c r="B45" s="42"/>
      <c r="C45" s="43"/>
      <c r="D45" s="43"/>
      <c r="E45" s="43"/>
      <c r="F45" s="43"/>
      <c r="G45" s="43"/>
      <c r="H45" s="43"/>
      <c r="I45" s="128"/>
      <c r="J45" s="43"/>
      <c r="K45" s="46"/>
    </row>
    <row r="46" spans="2:11" s="1" customFormat="1" ht="14.45" customHeight="1">
      <c r="B46" s="42"/>
      <c r="C46" s="38" t="s">
        <v>18</v>
      </c>
      <c r="D46" s="43"/>
      <c r="E46" s="43"/>
      <c r="F46" s="43"/>
      <c r="G46" s="43"/>
      <c r="H46" s="43"/>
      <c r="I46" s="128"/>
      <c r="J46" s="43"/>
      <c r="K46" s="46"/>
    </row>
    <row r="47" spans="2:11" s="1" customFormat="1" ht="22.5" customHeight="1">
      <c r="B47" s="42"/>
      <c r="C47" s="43"/>
      <c r="D47" s="43"/>
      <c r="E47" s="420" t="str">
        <f>E7</f>
        <v>Národní telemedicínské centrum</v>
      </c>
      <c r="F47" s="421"/>
      <c r="G47" s="421"/>
      <c r="H47" s="421"/>
      <c r="I47" s="128"/>
      <c r="J47" s="43"/>
      <c r="K47" s="46"/>
    </row>
    <row r="48" spans="2:11">
      <c r="B48" s="29"/>
      <c r="C48" s="38" t="s">
        <v>278</v>
      </c>
      <c r="D48" s="30"/>
      <c r="E48" s="30"/>
      <c r="F48" s="30"/>
      <c r="G48" s="30"/>
      <c r="H48" s="30"/>
      <c r="I48" s="127"/>
      <c r="J48" s="30"/>
      <c r="K48" s="32"/>
    </row>
    <row r="49" spans="2:47" s="1" customFormat="1" ht="22.5" customHeight="1">
      <c r="B49" s="42"/>
      <c r="C49" s="43"/>
      <c r="D49" s="43"/>
      <c r="E49" s="420" t="s">
        <v>14850</v>
      </c>
      <c r="F49" s="423"/>
      <c r="G49" s="423"/>
      <c r="H49" s="423"/>
      <c r="I49" s="128"/>
      <c r="J49" s="43"/>
      <c r="K49" s="46"/>
    </row>
    <row r="50" spans="2:47" s="1" customFormat="1" ht="14.45" customHeight="1">
      <c r="B50" s="42"/>
      <c r="C50" s="38" t="s">
        <v>425</v>
      </c>
      <c r="D50" s="43"/>
      <c r="E50" s="43"/>
      <c r="F50" s="43"/>
      <c r="G50" s="43"/>
      <c r="H50" s="43"/>
      <c r="I50" s="128"/>
      <c r="J50" s="43"/>
      <c r="K50" s="46"/>
    </row>
    <row r="51" spans="2:47" s="1" customFormat="1" ht="23.25" customHeight="1">
      <c r="B51" s="42"/>
      <c r="C51" s="43"/>
      <c r="D51" s="43"/>
      <c r="E51" s="422" t="str">
        <f>E11</f>
        <v>202 - Vestavěný nábytek</v>
      </c>
      <c r="F51" s="423"/>
      <c r="G51" s="423"/>
      <c r="H51" s="423"/>
      <c r="I51" s="128"/>
      <c r="J51" s="43"/>
      <c r="K51" s="46"/>
    </row>
    <row r="52" spans="2:47" s="1" customFormat="1" ht="6.95" customHeight="1">
      <c r="B52" s="42"/>
      <c r="C52" s="43"/>
      <c r="D52" s="43"/>
      <c r="E52" s="43"/>
      <c r="F52" s="43"/>
      <c r="G52" s="43"/>
      <c r="H52" s="43"/>
      <c r="I52" s="128"/>
      <c r="J52" s="43"/>
      <c r="K52" s="46"/>
    </row>
    <row r="53" spans="2:47" s="1" customFormat="1" ht="18" customHeight="1">
      <c r="B53" s="42"/>
      <c r="C53" s="38" t="s">
        <v>23</v>
      </c>
      <c r="D53" s="43"/>
      <c r="E53" s="43"/>
      <c r="F53" s="36" t="str">
        <f>F14</f>
        <v xml:space="preserve"> </v>
      </c>
      <c r="G53" s="43"/>
      <c r="H53" s="43"/>
      <c r="I53" s="129" t="s">
        <v>25</v>
      </c>
      <c r="J53" s="130" t="str">
        <f>IF(J14="","",J14)</f>
        <v>26.1.2017</v>
      </c>
      <c r="K53" s="46"/>
    </row>
    <row r="54" spans="2:47" s="1" customFormat="1" ht="6.95" customHeight="1">
      <c r="B54" s="42"/>
      <c r="C54" s="43"/>
      <c r="D54" s="43"/>
      <c r="E54" s="43"/>
      <c r="F54" s="43"/>
      <c r="G54" s="43"/>
      <c r="H54" s="43"/>
      <c r="I54" s="128"/>
      <c r="J54" s="43"/>
      <c r="K54" s="46"/>
    </row>
    <row r="55" spans="2:47" s="1" customFormat="1">
      <c r="B55" s="42"/>
      <c r="C55" s="38" t="s">
        <v>27</v>
      </c>
      <c r="D55" s="43"/>
      <c r="E55" s="43"/>
      <c r="F55" s="36" t="str">
        <f>E17</f>
        <v>SPS Projekt s. r.o., Za Návsí 1670/9, Praha 10</v>
      </c>
      <c r="G55" s="43"/>
      <c r="H55" s="43"/>
      <c r="I55" s="129" t="s">
        <v>34</v>
      </c>
      <c r="J55" s="36" t="str">
        <f>E23</f>
        <v>OK Plan Architects s.r.o., Na Závodí 631, Humpolec</v>
      </c>
      <c r="K55" s="46"/>
    </row>
    <row r="56" spans="2:47" s="1" customFormat="1" ht="14.45" customHeight="1">
      <c r="B56" s="42"/>
      <c r="C56" s="38" t="s">
        <v>32</v>
      </c>
      <c r="D56" s="43"/>
      <c r="E56" s="43"/>
      <c r="F56" s="36" t="str">
        <f>IF(E20="","",E20)</f>
        <v/>
      </c>
      <c r="G56" s="43"/>
      <c r="H56" s="43"/>
      <c r="I56" s="128"/>
      <c r="J56" s="43"/>
      <c r="K56" s="46"/>
    </row>
    <row r="57" spans="2:47" s="1" customFormat="1" ht="10.35" customHeight="1">
      <c r="B57" s="42"/>
      <c r="C57" s="43"/>
      <c r="D57" s="43"/>
      <c r="E57" s="43"/>
      <c r="F57" s="43"/>
      <c r="G57" s="43"/>
      <c r="H57" s="43"/>
      <c r="I57" s="128"/>
      <c r="J57" s="43"/>
      <c r="K57" s="46"/>
    </row>
    <row r="58" spans="2:47" s="1" customFormat="1" ht="29.25" customHeight="1">
      <c r="B58" s="42"/>
      <c r="C58" s="154" t="s">
        <v>281</v>
      </c>
      <c r="D58" s="142"/>
      <c r="E58" s="142"/>
      <c r="F58" s="142"/>
      <c r="G58" s="142"/>
      <c r="H58" s="142"/>
      <c r="I58" s="155"/>
      <c r="J58" s="156" t="s">
        <v>282</v>
      </c>
      <c r="K58" s="157"/>
    </row>
    <row r="59" spans="2:47" s="1" customFormat="1" ht="10.35" customHeight="1">
      <c r="B59" s="42"/>
      <c r="C59" s="43"/>
      <c r="D59" s="43"/>
      <c r="E59" s="43"/>
      <c r="F59" s="43"/>
      <c r="G59" s="43"/>
      <c r="H59" s="43"/>
      <c r="I59" s="128"/>
      <c r="J59" s="43"/>
      <c r="K59" s="46"/>
    </row>
    <row r="60" spans="2:47" s="1" customFormat="1" ht="29.25" customHeight="1">
      <c r="B60" s="42"/>
      <c r="C60" s="158" t="s">
        <v>283</v>
      </c>
      <c r="D60" s="43"/>
      <c r="E60" s="43"/>
      <c r="F60" s="43"/>
      <c r="G60" s="43"/>
      <c r="H60" s="43"/>
      <c r="I60" s="128"/>
      <c r="J60" s="138">
        <f>J86</f>
        <v>0</v>
      </c>
      <c r="K60" s="46"/>
      <c r="AU60" s="25" t="s">
        <v>284</v>
      </c>
    </row>
    <row r="61" spans="2:47" s="8" customFormat="1" ht="24.95" customHeight="1">
      <c r="B61" s="159"/>
      <c r="C61" s="160"/>
      <c r="D61" s="161" t="s">
        <v>15208</v>
      </c>
      <c r="E61" s="162"/>
      <c r="F61" s="162"/>
      <c r="G61" s="162"/>
      <c r="H61" s="162"/>
      <c r="I61" s="163"/>
      <c r="J61" s="164">
        <f>J87</f>
        <v>0</v>
      </c>
      <c r="K61" s="165"/>
    </row>
    <row r="62" spans="2:47" s="9" customFormat="1" ht="19.899999999999999" customHeight="1">
      <c r="B62" s="166"/>
      <c r="C62" s="167"/>
      <c r="D62" s="168" t="s">
        <v>15209</v>
      </c>
      <c r="E62" s="169"/>
      <c r="F62" s="169"/>
      <c r="G62" s="169"/>
      <c r="H62" s="169"/>
      <c r="I62" s="170"/>
      <c r="J62" s="171">
        <f>J88</f>
        <v>0</v>
      </c>
      <c r="K62" s="172"/>
    </row>
    <row r="63" spans="2:47" s="9" customFormat="1" ht="19.899999999999999" customHeight="1">
      <c r="B63" s="166"/>
      <c r="C63" s="167"/>
      <c r="D63" s="168" t="s">
        <v>15210</v>
      </c>
      <c r="E63" s="169"/>
      <c r="F63" s="169"/>
      <c r="G63" s="169"/>
      <c r="H63" s="169"/>
      <c r="I63" s="170"/>
      <c r="J63" s="171">
        <f>J94</f>
        <v>0</v>
      </c>
      <c r="K63" s="172"/>
    </row>
    <row r="64" spans="2:47" s="9" customFormat="1" ht="19.899999999999999" customHeight="1">
      <c r="B64" s="166"/>
      <c r="C64" s="167"/>
      <c r="D64" s="168" t="s">
        <v>15211</v>
      </c>
      <c r="E64" s="169"/>
      <c r="F64" s="169"/>
      <c r="G64" s="169"/>
      <c r="H64" s="169"/>
      <c r="I64" s="170"/>
      <c r="J64" s="171">
        <f>J192</f>
        <v>0</v>
      </c>
      <c r="K64" s="172"/>
    </row>
    <row r="65" spans="2:12" s="1" customFormat="1" ht="21.75" customHeight="1">
      <c r="B65" s="42"/>
      <c r="C65" s="43"/>
      <c r="D65" s="43"/>
      <c r="E65" s="43"/>
      <c r="F65" s="43"/>
      <c r="G65" s="43"/>
      <c r="H65" s="43"/>
      <c r="I65" s="128"/>
      <c r="J65" s="43"/>
      <c r="K65" s="46"/>
    </row>
    <row r="66" spans="2:12" s="1" customFormat="1" ht="6.95" customHeight="1">
      <c r="B66" s="57"/>
      <c r="C66" s="58"/>
      <c r="D66" s="58"/>
      <c r="E66" s="58"/>
      <c r="F66" s="58"/>
      <c r="G66" s="58"/>
      <c r="H66" s="58"/>
      <c r="I66" s="149"/>
      <c r="J66" s="58"/>
      <c r="K66" s="59"/>
    </row>
    <row r="70" spans="2:12" s="1" customFormat="1" ht="6.95" customHeight="1">
      <c r="B70" s="60"/>
      <c r="C70" s="61"/>
      <c r="D70" s="61"/>
      <c r="E70" s="61"/>
      <c r="F70" s="61"/>
      <c r="G70" s="61"/>
      <c r="H70" s="61"/>
      <c r="I70" s="152"/>
      <c r="J70" s="61"/>
      <c r="K70" s="61"/>
      <c r="L70" s="62"/>
    </row>
    <row r="71" spans="2:12" s="1" customFormat="1" ht="36.950000000000003" customHeight="1">
      <c r="B71" s="42"/>
      <c r="C71" s="63" t="s">
        <v>292</v>
      </c>
      <c r="D71" s="64"/>
      <c r="E71" s="64"/>
      <c r="F71" s="64"/>
      <c r="G71" s="64"/>
      <c r="H71" s="64"/>
      <c r="I71" s="173"/>
      <c r="J71" s="64"/>
      <c r="K71" s="64"/>
      <c r="L71" s="62"/>
    </row>
    <row r="72" spans="2:12" s="1" customFormat="1" ht="6.95" customHeight="1">
      <c r="B72" s="42"/>
      <c r="C72" s="64"/>
      <c r="D72" s="64"/>
      <c r="E72" s="64"/>
      <c r="F72" s="64"/>
      <c r="G72" s="64"/>
      <c r="H72" s="64"/>
      <c r="I72" s="173"/>
      <c r="J72" s="64"/>
      <c r="K72" s="64"/>
      <c r="L72" s="62"/>
    </row>
    <row r="73" spans="2:12" s="1" customFormat="1" ht="14.45" customHeight="1">
      <c r="B73" s="42"/>
      <c r="C73" s="66" t="s">
        <v>18</v>
      </c>
      <c r="D73" s="64"/>
      <c r="E73" s="64"/>
      <c r="F73" s="64"/>
      <c r="G73" s="64"/>
      <c r="H73" s="64"/>
      <c r="I73" s="173"/>
      <c r="J73" s="64"/>
      <c r="K73" s="64"/>
      <c r="L73" s="62"/>
    </row>
    <row r="74" spans="2:12" s="1" customFormat="1" ht="22.5" customHeight="1">
      <c r="B74" s="42"/>
      <c r="C74" s="64"/>
      <c r="D74" s="64"/>
      <c r="E74" s="424" t="str">
        <f>E7</f>
        <v>Národní telemedicínské centrum</v>
      </c>
      <c r="F74" s="425"/>
      <c r="G74" s="425"/>
      <c r="H74" s="425"/>
      <c r="I74" s="173"/>
      <c r="J74" s="64"/>
      <c r="K74" s="64"/>
      <c r="L74" s="62"/>
    </row>
    <row r="75" spans="2:12">
      <c r="B75" s="29"/>
      <c r="C75" s="66" t="s">
        <v>278</v>
      </c>
      <c r="D75" s="219"/>
      <c r="E75" s="219"/>
      <c r="F75" s="219"/>
      <c r="G75" s="219"/>
      <c r="H75" s="219"/>
      <c r="J75" s="219"/>
      <c r="K75" s="219"/>
      <c r="L75" s="220"/>
    </row>
    <row r="76" spans="2:12" s="1" customFormat="1" ht="22.5" customHeight="1">
      <c r="B76" s="42"/>
      <c r="C76" s="64"/>
      <c r="D76" s="64"/>
      <c r="E76" s="424" t="s">
        <v>14850</v>
      </c>
      <c r="F76" s="426"/>
      <c r="G76" s="426"/>
      <c r="H76" s="426"/>
      <c r="I76" s="173"/>
      <c r="J76" s="64"/>
      <c r="K76" s="64"/>
      <c r="L76" s="62"/>
    </row>
    <row r="77" spans="2:12" s="1" customFormat="1" ht="14.45" customHeight="1">
      <c r="B77" s="42"/>
      <c r="C77" s="66" t="s">
        <v>425</v>
      </c>
      <c r="D77" s="64"/>
      <c r="E77" s="64"/>
      <c r="F77" s="64"/>
      <c r="G77" s="64"/>
      <c r="H77" s="64"/>
      <c r="I77" s="173"/>
      <c r="J77" s="64"/>
      <c r="K77" s="64"/>
      <c r="L77" s="62"/>
    </row>
    <row r="78" spans="2:12" s="1" customFormat="1" ht="23.25" customHeight="1">
      <c r="B78" s="42"/>
      <c r="C78" s="64"/>
      <c r="D78" s="64"/>
      <c r="E78" s="395" t="str">
        <f>E11</f>
        <v>202 - Vestavěný nábytek</v>
      </c>
      <c r="F78" s="426"/>
      <c r="G78" s="426"/>
      <c r="H78" s="426"/>
      <c r="I78" s="173"/>
      <c r="J78" s="64"/>
      <c r="K78" s="64"/>
      <c r="L78" s="62"/>
    </row>
    <row r="79" spans="2:12" s="1" customFormat="1" ht="6.95" customHeight="1">
      <c r="B79" s="42"/>
      <c r="C79" s="64"/>
      <c r="D79" s="64"/>
      <c r="E79" s="64"/>
      <c r="F79" s="64"/>
      <c r="G79" s="64"/>
      <c r="H79" s="64"/>
      <c r="I79" s="173"/>
      <c r="J79" s="64"/>
      <c r="K79" s="64"/>
      <c r="L79" s="62"/>
    </row>
    <row r="80" spans="2:12" s="1" customFormat="1" ht="18" customHeight="1">
      <c r="B80" s="42"/>
      <c r="C80" s="66" t="s">
        <v>23</v>
      </c>
      <c r="D80" s="64"/>
      <c r="E80" s="64"/>
      <c r="F80" s="174" t="str">
        <f>F14</f>
        <v xml:space="preserve"> </v>
      </c>
      <c r="G80" s="64"/>
      <c r="H80" s="64"/>
      <c r="I80" s="175" t="s">
        <v>25</v>
      </c>
      <c r="J80" s="74" t="str">
        <f>IF(J14="","",J14)</f>
        <v>26.1.2017</v>
      </c>
      <c r="K80" s="64"/>
      <c r="L80" s="62"/>
    </row>
    <row r="81" spans="2:65" s="1" customFormat="1" ht="6.95" customHeight="1">
      <c r="B81" s="42"/>
      <c r="C81" s="64"/>
      <c r="D81" s="64"/>
      <c r="E81" s="64"/>
      <c r="F81" s="64"/>
      <c r="G81" s="64"/>
      <c r="H81" s="64"/>
      <c r="I81" s="173"/>
      <c r="J81" s="64"/>
      <c r="K81" s="64"/>
      <c r="L81" s="62"/>
    </row>
    <row r="82" spans="2:65" s="1" customFormat="1">
      <c r="B82" s="42"/>
      <c r="C82" s="66" t="s">
        <v>27</v>
      </c>
      <c r="D82" s="64"/>
      <c r="E82" s="64"/>
      <c r="F82" s="174" t="str">
        <f>E17</f>
        <v>SPS Projekt s. r.o., Za Návsí 1670/9, Praha 10</v>
      </c>
      <c r="G82" s="64"/>
      <c r="H82" s="64"/>
      <c r="I82" s="175" t="s">
        <v>34</v>
      </c>
      <c r="J82" s="174" t="str">
        <f>E23</f>
        <v>OK Plan Architects s.r.o., Na Závodí 631, Humpolec</v>
      </c>
      <c r="K82" s="64"/>
      <c r="L82" s="62"/>
    </row>
    <row r="83" spans="2:65" s="1" customFormat="1" ht="14.45" customHeight="1">
      <c r="B83" s="42"/>
      <c r="C83" s="66" t="s">
        <v>32</v>
      </c>
      <c r="D83" s="64"/>
      <c r="E83" s="64"/>
      <c r="F83" s="174" t="str">
        <f>IF(E20="","",E20)</f>
        <v/>
      </c>
      <c r="G83" s="64"/>
      <c r="H83" s="64"/>
      <c r="I83" s="173"/>
      <c r="J83" s="64"/>
      <c r="K83" s="64"/>
      <c r="L83" s="62"/>
    </row>
    <row r="84" spans="2:65" s="1" customFormat="1" ht="10.35" customHeight="1">
      <c r="B84" s="42"/>
      <c r="C84" s="64"/>
      <c r="D84" s="64"/>
      <c r="E84" s="64"/>
      <c r="F84" s="64"/>
      <c r="G84" s="64"/>
      <c r="H84" s="64"/>
      <c r="I84" s="173"/>
      <c r="J84" s="64"/>
      <c r="K84" s="64"/>
      <c r="L84" s="62"/>
    </row>
    <row r="85" spans="2:65" s="10" customFormat="1" ht="29.25" customHeight="1">
      <c r="B85" s="176"/>
      <c r="C85" s="177" t="s">
        <v>293</v>
      </c>
      <c r="D85" s="178" t="s">
        <v>59</v>
      </c>
      <c r="E85" s="178" t="s">
        <v>55</v>
      </c>
      <c r="F85" s="178" t="s">
        <v>294</v>
      </c>
      <c r="G85" s="178" t="s">
        <v>295</v>
      </c>
      <c r="H85" s="178" t="s">
        <v>296</v>
      </c>
      <c r="I85" s="179" t="s">
        <v>297</v>
      </c>
      <c r="J85" s="178" t="s">
        <v>282</v>
      </c>
      <c r="K85" s="180" t="s">
        <v>298</v>
      </c>
      <c r="L85" s="181"/>
      <c r="M85" s="82" t="s">
        <v>299</v>
      </c>
      <c r="N85" s="83" t="s">
        <v>44</v>
      </c>
      <c r="O85" s="83" t="s">
        <v>300</v>
      </c>
      <c r="P85" s="83" t="s">
        <v>301</v>
      </c>
      <c r="Q85" s="83" t="s">
        <v>302</v>
      </c>
      <c r="R85" s="83" t="s">
        <v>303</v>
      </c>
      <c r="S85" s="83" t="s">
        <v>304</v>
      </c>
      <c r="T85" s="84" t="s">
        <v>305</v>
      </c>
    </row>
    <row r="86" spans="2:65" s="1" customFormat="1" ht="29.25" customHeight="1">
      <c r="B86" s="42"/>
      <c r="C86" s="88" t="s">
        <v>283</v>
      </c>
      <c r="D86" s="64"/>
      <c r="E86" s="64"/>
      <c r="F86" s="64"/>
      <c r="G86" s="64"/>
      <c r="H86" s="64"/>
      <c r="I86" s="173"/>
      <c r="J86" s="182">
        <f>BK86</f>
        <v>0</v>
      </c>
      <c r="K86" s="64"/>
      <c r="L86" s="62"/>
      <c r="M86" s="85"/>
      <c r="N86" s="86"/>
      <c r="O86" s="86"/>
      <c r="P86" s="183">
        <f>P87</f>
        <v>0</v>
      </c>
      <c r="Q86" s="86"/>
      <c r="R86" s="183">
        <f>R87</f>
        <v>0</v>
      </c>
      <c r="S86" s="86"/>
      <c r="T86" s="184">
        <f>T87</f>
        <v>0</v>
      </c>
      <c r="AT86" s="25" t="s">
        <v>73</v>
      </c>
      <c r="AU86" s="25" t="s">
        <v>284</v>
      </c>
      <c r="BK86" s="185">
        <f>BK87</f>
        <v>0</v>
      </c>
    </row>
    <row r="87" spans="2:65" s="11" customFormat="1" ht="37.35" customHeight="1">
      <c r="B87" s="186"/>
      <c r="C87" s="187"/>
      <c r="D87" s="188" t="s">
        <v>73</v>
      </c>
      <c r="E87" s="189" t="s">
        <v>15212</v>
      </c>
      <c r="F87" s="189" t="s">
        <v>270</v>
      </c>
      <c r="G87" s="187"/>
      <c r="H87" s="187"/>
      <c r="I87" s="190"/>
      <c r="J87" s="191">
        <f>BK87</f>
        <v>0</v>
      </c>
      <c r="K87" s="187"/>
      <c r="L87" s="192"/>
      <c r="M87" s="193"/>
      <c r="N87" s="194"/>
      <c r="O87" s="194"/>
      <c r="P87" s="195">
        <f>P88+P94+P192</f>
        <v>0</v>
      </c>
      <c r="Q87" s="194"/>
      <c r="R87" s="195">
        <f>R88+R94+R192</f>
        <v>0</v>
      </c>
      <c r="S87" s="194"/>
      <c r="T87" s="196">
        <f>T88+T94+T192</f>
        <v>0</v>
      </c>
      <c r="AR87" s="197" t="s">
        <v>84</v>
      </c>
      <c r="AT87" s="198" t="s">
        <v>73</v>
      </c>
      <c r="AU87" s="198" t="s">
        <v>74</v>
      </c>
      <c r="AY87" s="197" t="s">
        <v>308</v>
      </c>
      <c r="BK87" s="199">
        <f>BK88+BK94+BK192</f>
        <v>0</v>
      </c>
    </row>
    <row r="88" spans="2:65" s="11" customFormat="1" ht="19.899999999999999" customHeight="1">
      <c r="B88" s="186"/>
      <c r="C88" s="187"/>
      <c r="D88" s="200" t="s">
        <v>73</v>
      </c>
      <c r="E88" s="201" t="s">
        <v>82</v>
      </c>
      <c r="F88" s="201" t="s">
        <v>15213</v>
      </c>
      <c r="G88" s="187"/>
      <c r="H88" s="187"/>
      <c r="I88" s="190"/>
      <c r="J88" s="202">
        <f>BK88</f>
        <v>0</v>
      </c>
      <c r="K88" s="187"/>
      <c r="L88" s="192"/>
      <c r="M88" s="193"/>
      <c r="N88" s="194"/>
      <c r="O88" s="194"/>
      <c r="P88" s="195">
        <f>SUM(P89:P93)</f>
        <v>0</v>
      </c>
      <c r="Q88" s="194"/>
      <c r="R88" s="195">
        <f>SUM(R89:R93)</f>
        <v>0</v>
      </c>
      <c r="S88" s="194"/>
      <c r="T88" s="196">
        <f>SUM(T89:T93)</f>
        <v>0</v>
      </c>
      <c r="AR88" s="197" t="s">
        <v>82</v>
      </c>
      <c r="AT88" s="198" t="s">
        <v>73</v>
      </c>
      <c r="AU88" s="198" t="s">
        <v>82</v>
      </c>
      <c r="AY88" s="197" t="s">
        <v>308</v>
      </c>
      <c r="BK88" s="199">
        <f>SUM(BK89:BK93)</f>
        <v>0</v>
      </c>
    </row>
    <row r="89" spans="2:65" s="1" customFormat="1" ht="31.5" customHeight="1">
      <c r="B89" s="42"/>
      <c r="C89" s="203" t="s">
        <v>82</v>
      </c>
      <c r="D89" s="203" t="s">
        <v>311</v>
      </c>
      <c r="E89" s="204" t="s">
        <v>15214</v>
      </c>
      <c r="F89" s="205" t="s">
        <v>15215</v>
      </c>
      <c r="G89" s="206" t="s">
        <v>21</v>
      </c>
      <c r="H89" s="207">
        <v>0</v>
      </c>
      <c r="I89" s="208"/>
      <c r="J89" s="209">
        <f>ROUND(I89*H89,2)</f>
        <v>0</v>
      </c>
      <c r="K89" s="205" t="s">
        <v>21</v>
      </c>
      <c r="L89" s="62"/>
      <c r="M89" s="210" t="s">
        <v>21</v>
      </c>
      <c r="N89" s="211" t="s">
        <v>45</v>
      </c>
      <c r="O89" s="43"/>
      <c r="P89" s="212">
        <f>O89*H89</f>
        <v>0</v>
      </c>
      <c r="Q89" s="212">
        <v>0</v>
      </c>
      <c r="R89" s="212">
        <f>Q89*H89</f>
        <v>0</v>
      </c>
      <c r="S89" s="212">
        <v>0</v>
      </c>
      <c r="T89" s="213">
        <f>S89*H89</f>
        <v>0</v>
      </c>
      <c r="AR89" s="25" t="s">
        <v>375</v>
      </c>
      <c r="AT89" s="25" t="s">
        <v>311</v>
      </c>
      <c r="AU89" s="25" t="s">
        <v>84</v>
      </c>
      <c r="AY89" s="25" t="s">
        <v>308</v>
      </c>
      <c r="BE89" s="214">
        <f>IF(N89="základní",J89,0)</f>
        <v>0</v>
      </c>
      <c r="BF89" s="214">
        <f>IF(N89="snížená",J89,0)</f>
        <v>0</v>
      </c>
      <c r="BG89" s="214">
        <f>IF(N89="zákl. přenesená",J89,0)</f>
        <v>0</v>
      </c>
      <c r="BH89" s="214">
        <f>IF(N89="sníž. přenesená",J89,0)</f>
        <v>0</v>
      </c>
      <c r="BI89" s="214">
        <f>IF(N89="nulová",J89,0)</f>
        <v>0</v>
      </c>
      <c r="BJ89" s="25" t="s">
        <v>82</v>
      </c>
      <c r="BK89" s="214">
        <f>ROUND(I89*H89,2)</f>
        <v>0</v>
      </c>
      <c r="BL89" s="25" t="s">
        <v>375</v>
      </c>
      <c r="BM89" s="25" t="s">
        <v>15216</v>
      </c>
    </row>
    <row r="90" spans="2:65" s="1" customFormat="1" ht="22.5" customHeight="1">
      <c r="B90" s="42"/>
      <c r="C90" s="203" t="s">
        <v>84</v>
      </c>
      <c r="D90" s="203" t="s">
        <v>311</v>
      </c>
      <c r="E90" s="204" t="s">
        <v>15217</v>
      </c>
      <c r="F90" s="205" t="s">
        <v>15218</v>
      </c>
      <c r="G90" s="206" t="s">
        <v>5275</v>
      </c>
      <c r="H90" s="207">
        <v>1</v>
      </c>
      <c r="I90" s="208"/>
      <c r="J90" s="209">
        <f>ROUND(I90*H90,2)</f>
        <v>0</v>
      </c>
      <c r="K90" s="205" t="s">
        <v>21</v>
      </c>
      <c r="L90" s="62"/>
      <c r="M90" s="210" t="s">
        <v>21</v>
      </c>
      <c r="N90" s="211" t="s">
        <v>45</v>
      </c>
      <c r="O90" s="43"/>
      <c r="P90" s="212">
        <f>O90*H90</f>
        <v>0</v>
      </c>
      <c r="Q90" s="212">
        <v>0</v>
      </c>
      <c r="R90" s="212">
        <f>Q90*H90</f>
        <v>0</v>
      </c>
      <c r="S90" s="212">
        <v>0</v>
      </c>
      <c r="T90" s="213">
        <f>S90*H90</f>
        <v>0</v>
      </c>
      <c r="AR90" s="25" t="s">
        <v>375</v>
      </c>
      <c r="AT90" s="25" t="s">
        <v>311</v>
      </c>
      <c r="AU90" s="25" t="s">
        <v>84</v>
      </c>
      <c r="AY90" s="25" t="s">
        <v>308</v>
      </c>
      <c r="BE90" s="214">
        <f>IF(N90="základní",J90,0)</f>
        <v>0</v>
      </c>
      <c r="BF90" s="214">
        <f>IF(N90="snížená",J90,0)</f>
        <v>0</v>
      </c>
      <c r="BG90" s="214">
        <f>IF(N90="zákl. přenesená",J90,0)</f>
        <v>0</v>
      </c>
      <c r="BH90" s="214">
        <f>IF(N90="sníž. přenesená",J90,0)</f>
        <v>0</v>
      </c>
      <c r="BI90" s="214">
        <f>IF(N90="nulová",J90,0)</f>
        <v>0</v>
      </c>
      <c r="BJ90" s="25" t="s">
        <v>82</v>
      </c>
      <c r="BK90" s="214">
        <f>ROUND(I90*H90,2)</f>
        <v>0</v>
      </c>
      <c r="BL90" s="25" t="s">
        <v>375</v>
      </c>
      <c r="BM90" s="25" t="s">
        <v>84</v>
      </c>
    </row>
    <row r="91" spans="2:65" s="1" customFormat="1" ht="27">
      <c r="B91" s="42"/>
      <c r="C91" s="64"/>
      <c r="D91" s="246" t="s">
        <v>1656</v>
      </c>
      <c r="E91" s="64"/>
      <c r="F91" s="290" t="s">
        <v>15219</v>
      </c>
      <c r="G91" s="64"/>
      <c r="H91" s="64"/>
      <c r="I91" s="173"/>
      <c r="J91" s="64"/>
      <c r="K91" s="64"/>
      <c r="L91" s="62"/>
      <c r="M91" s="291"/>
      <c r="N91" s="43"/>
      <c r="O91" s="43"/>
      <c r="P91" s="43"/>
      <c r="Q91" s="43"/>
      <c r="R91" s="43"/>
      <c r="S91" s="43"/>
      <c r="T91" s="79"/>
      <c r="AT91" s="25" t="s">
        <v>1656</v>
      </c>
      <c r="AU91" s="25" t="s">
        <v>84</v>
      </c>
    </row>
    <row r="92" spans="2:65" s="1" customFormat="1" ht="22.5" customHeight="1">
      <c r="B92" s="42"/>
      <c r="C92" s="203" t="s">
        <v>95</v>
      </c>
      <c r="D92" s="203" t="s">
        <v>311</v>
      </c>
      <c r="E92" s="204" t="s">
        <v>15220</v>
      </c>
      <c r="F92" s="205" t="s">
        <v>15218</v>
      </c>
      <c r="G92" s="206" t="s">
        <v>5275</v>
      </c>
      <c r="H92" s="207">
        <v>1</v>
      </c>
      <c r="I92" s="208"/>
      <c r="J92" s="209">
        <f>ROUND(I92*H92,2)</f>
        <v>0</v>
      </c>
      <c r="K92" s="205" t="s">
        <v>21</v>
      </c>
      <c r="L92" s="62"/>
      <c r="M92" s="210" t="s">
        <v>21</v>
      </c>
      <c r="N92" s="211" t="s">
        <v>45</v>
      </c>
      <c r="O92" s="43"/>
      <c r="P92" s="212">
        <f>O92*H92</f>
        <v>0</v>
      </c>
      <c r="Q92" s="212">
        <v>0</v>
      </c>
      <c r="R92" s="212">
        <f>Q92*H92</f>
        <v>0</v>
      </c>
      <c r="S92" s="212">
        <v>0</v>
      </c>
      <c r="T92" s="213">
        <f>S92*H92</f>
        <v>0</v>
      </c>
      <c r="AR92" s="25" t="s">
        <v>375</v>
      </c>
      <c r="AT92" s="25" t="s">
        <v>311</v>
      </c>
      <c r="AU92" s="25" t="s">
        <v>84</v>
      </c>
      <c r="AY92" s="25" t="s">
        <v>308</v>
      </c>
      <c r="BE92" s="214">
        <f>IF(N92="základní",J92,0)</f>
        <v>0</v>
      </c>
      <c r="BF92" s="214">
        <f>IF(N92="snížená",J92,0)</f>
        <v>0</v>
      </c>
      <c r="BG92" s="214">
        <f>IF(N92="zákl. přenesená",J92,0)</f>
        <v>0</v>
      </c>
      <c r="BH92" s="214">
        <f>IF(N92="sníž. přenesená",J92,0)</f>
        <v>0</v>
      </c>
      <c r="BI92" s="214">
        <f>IF(N92="nulová",J92,0)</f>
        <v>0</v>
      </c>
      <c r="BJ92" s="25" t="s">
        <v>82</v>
      </c>
      <c r="BK92" s="214">
        <f>ROUND(I92*H92,2)</f>
        <v>0</v>
      </c>
      <c r="BL92" s="25" t="s">
        <v>375</v>
      </c>
      <c r="BM92" s="25" t="s">
        <v>327</v>
      </c>
    </row>
    <row r="93" spans="2:65" s="1" customFormat="1" ht="27">
      <c r="B93" s="42"/>
      <c r="C93" s="64"/>
      <c r="D93" s="223" t="s">
        <v>1656</v>
      </c>
      <c r="E93" s="64"/>
      <c r="F93" s="292" t="s">
        <v>15221</v>
      </c>
      <c r="G93" s="64"/>
      <c r="H93" s="64"/>
      <c r="I93" s="173"/>
      <c r="J93" s="64"/>
      <c r="K93" s="64"/>
      <c r="L93" s="62"/>
      <c r="M93" s="291"/>
      <c r="N93" s="43"/>
      <c r="O93" s="43"/>
      <c r="P93" s="43"/>
      <c r="Q93" s="43"/>
      <c r="R93" s="43"/>
      <c r="S93" s="43"/>
      <c r="T93" s="79"/>
      <c r="AT93" s="25" t="s">
        <v>1656</v>
      </c>
      <c r="AU93" s="25" t="s">
        <v>84</v>
      </c>
    </row>
    <row r="94" spans="2:65" s="11" customFormat="1" ht="29.85" customHeight="1">
      <c r="B94" s="186"/>
      <c r="C94" s="187"/>
      <c r="D94" s="200" t="s">
        <v>73</v>
      </c>
      <c r="E94" s="201" t="s">
        <v>84</v>
      </c>
      <c r="F94" s="201" t="s">
        <v>15222</v>
      </c>
      <c r="G94" s="187"/>
      <c r="H94" s="187"/>
      <c r="I94" s="190"/>
      <c r="J94" s="202">
        <f>BK94</f>
        <v>0</v>
      </c>
      <c r="K94" s="187"/>
      <c r="L94" s="192"/>
      <c r="M94" s="193"/>
      <c r="N94" s="194"/>
      <c r="O94" s="194"/>
      <c r="P94" s="195">
        <f>SUM(P95:P191)</f>
        <v>0</v>
      </c>
      <c r="Q94" s="194"/>
      <c r="R94" s="195">
        <f>SUM(R95:R191)</f>
        <v>0</v>
      </c>
      <c r="S94" s="194"/>
      <c r="T94" s="196">
        <f>SUM(T95:T191)</f>
        <v>0</v>
      </c>
      <c r="AR94" s="197" t="s">
        <v>82</v>
      </c>
      <c r="AT94" s="198" t="s">
        <v>73</v>
      </c>
      <c r="AU94" s="198" t="s">
        <v>82</v>
      </c>
      <c r="AY94" s="197" t="s">
        <v>308</v>
      </c>
      <c r="BK94" s="199">
        <f>SUM(BK95:BK191)</f>
        <v>0</v>
      </c>
    </row>
    <row r="95" spans="2:65" s="1" customFormat="1" ht="57" customHeight="1">
      <c r="B95" s="42"/>
      <c r="C95" s="203" t="s">
        <v>327</v>
      </c>
      <c r="D95" s="203" t="s">
        <v>311</v>
      </c>
      <c r="E95" s="204" t="s">
        <v>15223</v>
      </c>
      <c r="F95" s="205" t="s">
        <v>15224</v>
      </c>
      <c r="G95" s="206" t="s">
        <v>21</v>
      </c>
      <c r="H95" s="207">
        <v>0</v>
      </c>
      <c r="I95" s="208"/>
      <c r="J95" s="209">
        <f>ROUND(I95*H95,2)</f>
        <v>0</v>
      </c>
      <c r="K95" s="205" t="s">
        <v>21</v>
      </c>
      <c r="L95" s="62"/>
      <c r="M95" s="210" t="s">
        <v>21</v>
      </c>
      <c r="N95" s="211" t="s">
        <v>45</v>
      </c>
      <c r="O95" s="43"/>
      <c r="P95" s="212">
        <f>O95*H95</f>
        <v>0</v>
      </c>
      <c r="Q95" s="212">
        <v>0</v>
      </c>
      <c r="R95" s="212">
        <f>Q95*H95</f>
        <v>0</v>
      </c>
      <c r="S95" s="212">
        <v>0</v>
      </c>
      <c r="T95" s="213">
        <f>S95*H95</f>
        <v>0</v>
      </c>
      <c r="AR95" s="25" t="s">
        <v>375</v>
      </c>
      <c r="AT95" s="25" t="s">
        <v>311</v>
      </c>
      <c r="AU95" s="25" t="s">
        <v>84</v>
      </c>
      <c r="AY95" s="25" t="s">
        <v>308</v>
      </c>
      <c r="BE95" s="214">
        <f>IF(N95="základní",J95,0)</f>
        <v>0</v>
      </c>
      <c r="BF95" s="214">
        <f>IF(N95="snížená",J95,0)</f>
        <v>0</v>
      </c>
      <c r="BG95" s="214">
        <f>IF(N95="zákl. přenesená",J95,0)</f>
        <v>0</v>
      </c>
      <c r="BH95" s="214">
        <f>IF(N95="sníž. přenesená",J95,0)</f>
        <v>0</v>
      </c>
      <c r="BI95" s="214">
        <f>IF(N95="nulová",J95,0)</f>
        <v>0</v>
      </c>
      <c r="BJ95" s="25" t="s">
        <v>82</v>
      </c>
      <c r="BK95" s="214">
        <f>ROUND(I95*H95,2)</f>
        <v>0</v>
      </c>
      <c r="BL95" s="25" t="s">
        <v>375</v>
      </c>
      <c r="BM95" s="25" t="s">
        <v>15225</v>
      </c>
    </row>
    <row r="96" spans="2:65" s="1" customFormat="1" ht="22.5" customHeight="1">
      <c r="B96" s="42"/>
      <c r="C96" s="203" t="s">
        <v>307</v>
      </c>
      <c r="D96" s="203" t="s">
        <v>311</v>
      </c>
      <c r="E96" s="204" t="s">
        <v>15226</v>
      </c>
      <c r="F96" s="205" t="s">
        <v>15227</v>
      </c>
      <c r="G96" s="206" t="s">
        <v>5275</v>
      </c>
      <c r="H96" s="207">
        <v>1</v>
      </c>
      <c r="I96" s="208"/>
      <c r="J96" s="209">
        <f>ROUND(I96*H96,2)</f>
        <v>0</v>
      </c>
      <c r="K96" s="205" t="s">
        <v>21</v>
      </c>
      <c r="L96" s="62"/>
      <c r="M96" s="210" t="s">
        <v>21</v>
      </c>
      <c r="N96" s="211" t="s">
        <v>45</v>
      </c>
      <c r="O96" s="43"/>
      <c r="P96" s="212">
        <f>O96*H96</f>
        <v>0</v>
      </c>
      <c r="Q96" s="212">
        <v>0</v>
      </c>
      <c r="R96" s="212">
        <f>Q96*H96</f>
        <v>0</v>
      </c>
      <c r="S96" s="212">
        <v>0</v>
      </c>
      <c r="T96" s="213">
        <f>S96*H96</f>
        <v>0</v>
      </c>
      <c r="AR96" s="25" t="s">
        <v>375</v>
      </c>
      <c r="AT96" s="25" t="s">
        <v>311</v>
      </c>
      <c r="AU96" s="25" t="s">
        <v>84</v>
      </c>
      <c r="AY96" s="25" t="s">
        <v>308</v>
      </c>
      <c r="BE96" s="214">
        <f>IF(N96="základní",J96,0)</f>
        <v>0</v>
      </c>
      <c r="BF96" s="214">
        <f>IF(N96="snížená",J96,0)</f>
        <v>0</v>
      </c>
      <c r="BG96" s="214">
        <f>IF(N96="zákl. přenesená",J96,0)</f>
        <v>0</v>
      </c>
      <c r="BH96" s="214">
        <f>IF(N96="sníž. přenesená",J96,0)</f>
        <v>0</v>
      </c>
      <c r="BI96" s="214">
        <f>IF(N96="nulová",J96,0)</f>
        <v>0</v>
      </c>
      <c r="BJ96" s="25" t="s">
        <v>82</v>
      </c>
      <c r="BK96" s="214">
        <f>ROUND(I96*H96,2)</f>
        <v>0</v>
      </c>
      <c r="BL96" s="25" t="s">
        <v>375</v>
      </c>
      <c r="BM96" s="25" t="s">
        <v>334</v>
      </c>
    </row>
    <row r="97" spans="2:65" s="1" customFormat="1" ht="27">
      <c r="B97" s="42"/>
      <c r="C97" s="64"/>
      <c r="D97" s="246" t="s">
        <v>1656</v>
      </c>
      <c r="E97" s="64"/>
      <c r="F97" s="290" t="s">
        <v>15228</v>
      </c>
      <c r="G97" s="64"/>
      <c r="H97" s="64"/>
      <c r="I97" s="173"/>
      <c r="J97" s="64"/>
      <c r="K97" s="64"/>
      <c r="L97" s="62"/>
      <c r="M97" s="291"/>
      <c r="N97" s="43"/>
      <c r="O97" s="43"/>
      <c r="P97" s="43"/>
      <c r="Q97" s="43"/>
      <c r="R97" s="43"/>
      <c r="S97" s="43"/>
      <c r="T97" s="79"/>
      <c r="AT97" s="25" t="s">
        <v>1656</v>
      </c>
      <c r="AU97" s="25" t="s">
        <v>84</v>
      </c>
    </row>
    <row r="98" spans="2:65" s="1" customFormat="1" ht="22.5" customHeight="1">
      <c r="B98" s="42"/>
      <c r="C98" s="203" t="s">
        <v>334</v>
      </c>
      <c r="D98" s="203" t="s">
        <v>311</v>
      </c>
      <c r="E98" s="204" t="s">
        <v>15229</v>
      </c>
      <c r="F98" s="205" t="s">
        <v>15230</v>
      </c>
      <c r="G98" s="206" t="s">
        <v>5275</v>
      </c>
      <c r="H98" s="207">
        <v>1</v>
      </c>
      <c r="I98" s="208"/>
      <c r="J98" s="209">
        <f>ROUND(I98*H98,2)</f>
        <v>0</v>
      </c>
      <c r="K98" s="205" t="s">
        <v>21</v>
      </c>
      <c r="L98" s="62"/>
      <c r="M98" s="210" t="s">
        <v>21</v>
      </c>
      <c r="N98" s="211" t="s">
        <v>45</v>
      </c>
      <c r="O98" s="43"/>
      <c r="P98" s="212">
        <f>O98*H98</f>
        <v>0</v>
      </c>
      <c r="Q98" s="212">
        <v>0</v>
      </c>
      <c r="R98" s="212">
        <f>Q98*H98</f>
        <v>0</v>
      </c>
      <c r="S98" s="212">
        <v>0</v>
      </c>
      <c r="T98" s="213">
        <f>S98*H98</f>
        <v>0</v>
      </c>
      <c r="AR98" s="25" t="s">
        <v>375</v>
      </c>
      <c r="AT98" s="25" t="s">
        <v>311</v>
      </c>
      <c r="AU98" s="25" t="s">
        <v>84</v>
      </c>
      <c r="AY98" s="25" t="s">
        <v>308</v>
      </c>
      <c r="BE98" s="214">
        <f>IF(N98="základní",J98,0)</f>
        <v>0</v>
      </c>
      <c r="BF98" s="214">
        <f>IF(N98="snížená",J98,0)</f>
        <v>0</v>
      </c>
      <c r="BG98" s="214">
        <f>IF(N98="zákl. přenesená",J98,0)</f>
        <v>0</v>
      </c>
      <c r="BH98" s="214">
        <f>IF(N98="sníž. přenesená",J98,0)</f>
        <v>0</v>
      </c>
      <c r="BI98" s="214">
        <f>IF(N98="nulová",J98,0)</f>
        <v>0</v>
      </c>
      <c r="BJ98" s="25" t="s">
        <v>82</v>
      </c>
      <c r="BK98" s="214">
        <f>ROUND(I98*H98,2)</f>
        <v>0</v>
      </c>
      <c r="BL98" s="25" t="s">
        <v>375</v>
      </c>
      <c r="BM98" s="25" t="s">
        <v>342</v>
      </c>
    </row>
    <row r="99" spans="2:65" s="1" customFormat="1" ht="27">
      <c r="B99" s="42"/>
      <c r="C99" s="64"/>
      <c r="D99" s="246" t="s">
        <v>1656</v>
      </c>
      <c r="E99" s="64"/>
      <c r="F99" s="290" t="s">
        <v>15228</v>
      </c>
      <c r="G99" s="64"/>
      <c r="H99" s="64"/>
      <c r="I99" s="173"/>
      <c r="J99" s="64"/>
      <c r="K99" s="64"/>
      <c r="L99" s="62"/>
      <c r="M99" s="291"/>
      <c r="N99" s="43"/>
      <c r="O99" s="43"/>
      <c r="P99" s="43"/>
      <c r="Q99" s="43"/>
      <c r="R99" s="43"/>
      <c r="S99" s="43"/>
      <c r="T99" s="79"/>
      <c r="AT99" s="25" t="s">
        <v>1656</v>
      </c>
      <c r="AU99" s="25" t="s">
        <v>84</v>
      </c>
    </row>
    <row r="100" spans="2:65" s="1" customFormat="1" ht="22.5" customHeight="1">
      <c r="B100" s="42"/>
      <c r="C100" s="203" t="s">
        <v>338</v>
      </c>
      <c r="D100" s="203" t="s">
        <v>311</v>
      </c>
      <c r="E100" s="204" t="s">
        <v>15231</v>
      </c>
      <c r="F100" s="205" t="s">
        <v>15232</v>
      </c>
      <c r="G100" s="206" t="s">
        <v>5275</v>
      </c>
      <c r="H100" s="207">
        <v>1</v>
      </c>
      <c r="I100" s="208"/>
      <c r="J100" s="209">
        <f>ROUND(I100*H100,2)</f>
        <v>0</v>
      </c>
      <c r="K100" s="205" t="s">
        <v>21</v>
      </c>
      <c r="L100" s="62"/>
      <c r="M100" s="210" t="s">
        <v>21</v>
      </c>
      <c r="N100" s="211" t="s">
        <v>45</v>
      </c>
      <c r="O100" s="43"/>
      <c r="P100" s="212">
        <f>O100*H100</f>
        <v>0</v>
      </c>
      <c r="Q100" s="212">
        <v>0</v>
      </c>
      <c r="R100" s="212">
        <f>Q100*H100</f>
        <v>0</v>
      </c>
      <c r="S100" s="212">
        <v>0</v>
      </c>
      <c r="T100" s="213">
        <f>S100*H100</f>
        <v>0</v>
      </c>
      <c r="AR100" s="25" t="s">
        <v>375</v>
      </c>
      <c r="AT100" s="25" t="s">
        <v>311</v>
      </c>
      <c r="AU100" s="25" t="s">
        <v>84</v>
      </c>
      <c r="AY100" s="25" t="s">
        <v>308</v>
      </c>
      <c r="BE100" s="214">
        <f>IF(N100="základní",J100,0)</f>
        <v>0</v>
      </c>
      <c r="BF100" s="214">
        <f>IF(N100="snížená",J100,0)</f>
        <v>0</v>
      </c>
      <c r="BG100" s="214">
        <f>IF(N100="zákl. přenesená",J100,0)</f>
        <v>0</v>
      </c>
      <c r="BH100" s="214">
        <f>IF(N100="sníž. přenesená",J100,0)</f>
        <v>0</v>
      </c>
      <c r="BI100" s="214">
        <f>IF(N100="nulová",J100,0)</f>
        <v>0</v>
      </c>
      <c r="BJ100" s="25" t="s">
        <v>82</v>
      </c>
      <c r="BK100" s="214">
        <f>ROUND(I100*H100,2)</f>
        <v>0</v>
      </c>
      <c r="BL100" s="25" t="s">
        <v>375</v>
      </c>
      <c r="BM100" s="25" t="s">
        <v>350</v>
      </c>
    </row>
    <row r="101" spans="2:65" s="1" customFormat="1" ht="27">
      <c r="B101" s="42"/>
      <c r="C101" s="64"/>
      <c r="D101" s="246" t="s">
        <v>1656</v>
      </c>
      <c r="E101" s="64"/>
      <c r="F101" s="290" t="s">
        <v>15228</v>
      </c>
      <c r="G101" s="64"/>
      <c r="H101" s="64"/>
      <c r="I101" s="173"/>
      <c r="J101" s="64"/>
      <c r="K101" s="64"/>
      <c r="L101" s="62"/>
      <c r="M101" s="291"/>
      <c r="N101" s="43"/>
      <c r="O101" s="43"/>
      <c r="P101" s="43"/>
      <c r="Q101" s="43"/>
      <c r="R101" s="43"/>
      <c r="S101" s="43"/>
      <c r="T101" s="79"/>
      <c r="AT101" s="25" t="s">
        <v>1656</v>
      </c>
      <c r="AU101" s="25" t="s">
        <v>84</v>
      </c>
    </row>
    <row r="102" spans="2:65" s="1" customFormat="1" ht="22.5" customHeight="1">
      <c r="B102" s="42"/>
      <c r="C102" s="203" t="s">
        <v>342</v>
      </c>
      <c r="D102" s="203" t="s">
        <v>311</v>
      </c>
      <c r="E102" s="204" t="s">
        <v>15233</v>
      </c>
      <c r="F102" s="205" t="s">
        <v>15234</v>
      </c>
      <c r="G102" s="206" t="s">
        <v>5275</v>
      </c>
      <c r="H102" s="207">
        <v>1</v>
      </c>
      <c r="I102" s="208"/>
      <c r="J102" s="209">
        <f>ROUND(I102*H102,2)</f>
        <v>0</v>
      </c>
      <c r="K102" s="205" t="s">
        <v>21</v>
      </c>
      <c r="L102" s="62"/>
      <c r="M102" s="210" t="s">
        <v>21</v>
      </c>
      <c r="N102" s="211" t="s">
        <v>45</v>
      </c>
      <c r="O102" s="43"/>
      <c r="P102" s="212">
        <f>O102*H102</f>
        <v>0</v>
      </c>
      <c r="Q102" s="212">
        <v>0</v>
      </c>
      <c r="R102" s="212">
        <f>Q102*H102</f>
        <v>0</v>
      </c>
      <c r="S102" s="212">
        <v>0</v>
      </c>
      <c r="T102" s="213">
        <f>S102*H102</f>
        <v>0</v>
      </c>
      <c r="AR102" s="25" t="s">
        <v>375</v>
      </c>
      <c r="AT102" s="25" t="s">
        <v>311</v>
      </c>
      <c r="AU102" s="25" t="s">
        <v>84</v>
      </c>
      <c r="AY102" s="25" t="s">
        <v>308</v>
      </c>
      <c r="BE102" s="214">
        <f>IF(N102="základní",J102,0)</f>
        <v>0</v>
      </c>
      <c r="BF102" s="214">
        <f>IF(N102="snížená",J102,0)</f>
        <v>0</v>
      </c>
      <c r="BG102" s="214">
        <f>IF(N102="zákl. přenesená",J102,0)</f>
        <v>0</v>
      </c>
      <c r="BH102" s="214">
        <f>IF(N102="sníž. přenesená",J102,0)</f>
        <v>0</v>
      </c>
      <c r="BI102" s="214">
        <f>IF(N102="nulová",J102,0)</f>
        <v>0</v>
      </c>
      <c r="BJ102" s="25" t="s">
        <v>82</v>
      </c>
      <c r="BK102" s="214">
        <f>ROUND(I102*H102,2)</f>
        <v>0</v>
      </c>
      <c r="BL102" s="25" t="s">
        <v>375</v>
      </c>
      <c r="BM102" s="25" t="s">
        <v>360</v>
      </c>
    </row>
    <row r="103" spans="2:65" s="1" customFormat="1" ht="27">
      <c r="B103" s="42"/>
      <c r="C103" s="64"/>
      <c r="D103" s="246" t="s">
        <v>1656</v>
      </c>
      <c r="E103" s="64"/>
      <c r="F103" s="290" t="s">
        <v>15228</v>
      </c>
      <c r="G103" s="64"/>
      <c r="H103" s="64"/>
      <c r="I103" s="173"/>
      <c r="J103" s="64"/>
      <c r="K103" s="64"/>
      <c r="L103" s="62"/>
      <c r="M103" s="291"/>
      <c r="N103" s="43"/>
      <c r="O103" s="43"/>
      <c r="P103" s="43"/>
      <c r="Q103" s="43"/>
      <c r="R103" s="43"/>
      <c r="S103" s="43"/>
      <c r="T103" s="79"/>
      <c r="AT103" s="25" t="s">
        <v>1656</v>
      </c>
      <c r="AU103" s="25" t="s">
        <v>84</v>
      </c>
    </row>
    <row r="104" spans="2:65" s="1" customFormat="1" ht="22.5" customHeight="1">
      <c r="B104" s="42"/>
      <c r="C104" s="203" t="s">
        <v>346</v>
      </c>
      <c r="D104" s="203" t="s">
        <v>311</v>
      </c>
      <c r="E104" s="204" t="s">
        <v>15235</v>
      </c>
      <c r="F104" s="205" t="s">
        <v>15236</v>
      </c>
      <c r="G104" s="206" t="s">
        <v>5275</v>
      </c>
      <c r="H104" s="207">
        <v>1</v>
      </c>
      <c r="I104" s="208"/>
      <c r="J104" s="209">
        <f>ROUND(I104*H104,2)</f>
        <v>0</v>
      </c>
      <c r="K104" s="205" t="s">
        <v>21</v>
      </c>
      <c r="L104" s="62"/>
      <c r="M104" s="210" t="s">
        <v>21</v>
      </c>
      <c r="N104" s="211" t="s">
        <v>45</v>
      </c>
      <c r="O104" s="43"/>
      <c r="P104" s="212">
        <f>O104*H104</f>
        <v>0</v>
      </c>
      <c r="Q104" s="212">
        <v>0</v>
      </c>
      <c r="R104" s="212">
        <f>Q104*H104</f>
        <v>0</v>
      </c>
      <c r="S104" s="212">
        <v>0</v>
      </c>
      <c r="T104" s="213">
        <f>S104*H104</f>
        <v>0</v>
      </c>
      <c r="AR104" s="25" t="s">
        <v>375</v>
      </c>
      <c r="AT104" s="25" t="s">
        <v>311</v>
      </c>
      <c r="AU104" s="25" t="s">
        <v>84</v>
      </c>
      <c r="AY104" s="25" t="s">
        <v>308</v>
      </c>
      <c r="BE104" s="214">
        <f>IF(N104="základní",J104,0)</f>
        <v>0</v>
      </c>
      <c r="BF104" s="214">
        <f>IF(N104="snížená",J104,0)</f>
        <v>0</v>
      </c>
      <c r="BG104" s="214">
        <f>IF(N104="zákl. přenesená",J104,0)</f>
        <v>0</v>
      </c>
      <c r="BH104" s="214">
        <f>IF(N104="sníž. přenesená",J104,0)</f>
        <v>0</v>
      </c>
      <c r="BI104" s="214">
        <f>IF(N104="nulová",J104,0)</f>
        <v>0</v>
      </c>
      <c r="BJ104" s="25" t="s">
        <v>82</v>
      </c>
      <c r="BK104" s="214">
        <f>ROUND(I104*H104,2)</f>
        <v>0</v>
      </c>
      <c r="BL104" s="25" t="s">
        <v>375</v>
      </c>
      <c r="BM104" s="25" t="s">
        <v>368</v>
      </c>
    </row>
    <row r="105" spans="2:65" s="1" customFormat="1" ht="27">
      <c r="B105" s="42"/>
      <c r="C105" s="64"/>
      <c r="D105" s="246" t="s">
        <v>1656</v>
      </c>
      <c r="E105" s="64"/>
      <c r="F105" s="290" t="s">
        <v>15228</v>
      </c>
      <c r="G105" s="64"/>
      <c r="H105" s="64"/>
      <c r="I105" s="173"/>
      <c r="J105" s="64"/>
      <c r="K105" s="64"/>
      <c r="L105" s="62"/>
      <c r="M105" s="291"/>
      <c r="N105" s="43"/>
      <c r="O105" s="43"/>
      <c r="P105" s="43"/>
      <c r="Q105" s="43"/>
      <c r="R105" s="43"/>
      <c r="S105" s="43"/>
      <c r="T105" s="79"/>
      <c r="AT105" s="25" t="s">
        <v>1656</v>
      </c>
      <c r="AU105" s="25" t="s">
        <v>84</v>
      </c>
    </row>
    <row r="106" spans="2:65" s="1" customFormat="1" ht="22.5" customHeight="1">
      <c r="B106" s="42"/>
      <c r="C106" s="203" t="s">
        <v>350</v>
      </c>
      <c r="D106" s="203" t="s">
        <v>311</v>
      </c>
      <c r="E106" s="204" t="s">
        <v>15237</v>
      </c>
      <c r="F106" s="205" t="s">
        <v>15227</v>
      </c>
      <c r="G106" s="206" t="s">
        <v>5275</v>
      </c>
      <c r="H106" s="207">
        <v>1</v>
      </c>
      <c r="I106" s="208"/>
      <c r="J106" s="209">
        <f>ROUND(I106*H106,2)</f>
        <v>0</v>
      </c>
      <c r="K106" s="205" t="s">
        <v>21</v>
      </c>
      <c r="L106" s="62"/>
      <c r="M106" s="210" t="s">
        <v>21</v>
      </c>
      <c r="N106" s="211" t="s">
        <v>45</v>
      </c>
      <c r="O106" s="43"/>
      <c r="P106" s="212">
        <f>O106*H106</f>
        <v>0</v>
      </c>
      <c r="Q106" s="212">
        <v>0</v>
      </c>
      <c r="R106" s="212">
        <f>Q106*H106</f>
        <v>0</v>
      </c>
      <c r="S106" s="212">
        <v>0</v>
      </c>
      <c r="T106" s="213">
        <f>S106*H106</f>
        <v>0</v>
      </c>
      <c r="AR106" s="25" t="s">
        <v>375</v>
      </c>
      <c r="AT106" s="25" t="s">
        <v>311</v>
      </c>
      <c r="AU106" s="25" t="s">
        <v>84</v>
      </c>
      <c r="AY106" s="25" t="s">
        <v>308</v>
      </c>
      <c r="BE106" s="214">
        <f>IF(N106="základní",J106,0)</f>
        <v>0</v>
      </c>
      <c r="BF106" s="214">
        <f>IF(N106="snížená",J106,0)</f>
        <v>0</v>
      </c>
      <c r="BG106" s="214">
        <f>IF(N106="zákl. přenesená",J106,0)</f>
        <v>0</v>
      </c>
      <c r="BH106" s="214">
        <f>IF(N106="sníž. přenesená",J106,0)</f>
        <v>0</v>
      </c>
      <c r="BI106" s="214">
        <f>IF(N106="nulová",J106,0)</f>
        <v>0</v>
      </c>
      <c r="BJ106" s="25" t="s">
        <v>82</v>
      </c>
      <c r="BK106" s="214">
        <f>ROUND(I106*H106,2)</f>
        <v>0</v>
      </c>
      <c r="BL106" s="25" t="s">
        <v>375</v>
      </c>
      <c r="BM106" s="25" t="s">
        <v>375</v>
      </c>
    </row>
    <row r="107" spans="2:65" s="1" customFormat="1" ht="27">
      <c r="B107" s="42"/>
      <c r="C107" s="64"/>
      <c r="D107" s="246" t="s">
        <v>1656</v>
      </c>
      <c r="E107" s="64"/>
      <c r="F107" s="290" t="s">
        <v>15238</v>
      </c>
      <c r="G107" s="64"/>
      <c r="H107" s="64"/>
      <c r="I107" s="173"/>
      <c r="J107" s="64"/>
      <c r="K107" s="64"/>
      <c r="L107" s="62"/>
      <c r="M107" s="291"/>
      <c r="N107" s="43"/>
      <c r="O107" s="43"/>
      <c r="P107" s="43"/>
      <c r="Q107" s="43"/>
      <c r="R107" s="43"/>
      <c r="S107" s="43"/>
      <c r="T107" s="79"/>
      <c r="AT107" s="25" t="s">
        <v>1656</v>
      </c>
      <c r="AU107" s="25" t="s">
        <v>84</v>
      </c>
    </row>
    <row r="108" spans="2:65" s="1" customFormat="1" ht="22.5" customHeight="1">
      <c r="B108" s="42"/>
      <c r="C108" s="203" t="s">
        <v>356</v>
      </c>
      <c r="D108" s="203" t="s">
        <v>311</v>
      </c>
      <c r="E108" s="204" t="s">
        <v>15239</v>
      </c>
      <c r="F108" s="205" t="s">
        <v>15230</v>
      </c>
      <c r="G108" s="206" t="s">
        <v>5275</v>
      </c>
      <c r="H108" s="207">
        <v>1</v>
      </c>
      <c r="I108" s="208"/>
      <c r="J108" s="209">
        <f>ROUND(I108*H108,2)</f>
        <v>0</v>
      </c>
      <c r="K108" s="205" t="s">
        <v>21</v>
      </c>
      <c r="L108" s="62"/>
      <c r="M108" s="210" t="s">
        <v>21</v>
      </c>
      <c r="N108" s="211" t="s">
        <v>45</v>
      </c>
      <c r="O108" s="43"/>
      <c r="P108" s="212">
        <f>O108*H108</f>
        <v>0</v>
      </c>
      <c r="Q108" s="212">
        <v>0</v>
      </c>
      <c r="R108" s="212">
        <f>Q108*H108</f>
        <v>0</v>
      </c>
      <c r="S108" s="212">
        <v>0</v>
      </c>
      <c r="T108" s="213">
        <f>S108*H108</f>
        <v>0</v>
      </c>
      <c r="AR108" s="25" t="s">
        <v>375</v>
      </c>
      <c r="AT108" s="25" t="s">
        <v>311</v>
      </c>
      <c r="AU108" s="25" t="s">
        <v>84</v>
      </c>
      <c r="AY108" s="25" t="s">
        <v>308</v>
      </c>
      <c r="BE108" s="214">
        <f>IF(N108="základní",J108,0)</f>
        <v>0</v>
      </c>
      <c r="BF108" s="214">
        <f>IF(N108="snížená",J108,0)</f>
        <v>0</v>
      </c>
      <c r="BG108" s="214">
        <f>IF(N108="zákl. přenesená",J108,0)</f>
        <v>0</v>
      </c>
      <c r="BH108" s="214">
        <f>IF(N108="sníž. přenesená",J108,0)</f>
        <v>0</v>
      </c>
      <c r="BI108" s="214">
        <f>IF(N108="nulová",J108,0)</f>
        <v>0</v>
      </c>
      <c r="BJ108" s="25" t="s">
        <v>82</v>
      </c>
      <c r="BK108" s="214">
        <f>ROUND(I108*H108,2)</f>
        <v>0</v>
      </c>
      <c r="BL108" s="25" t="s">
        <v>375</v>
      </c>
      <c r="BM108" s="25" t="s">
        <v>385</v>
      </c>
    </row>
    <row r="109" spans="2:65" s="1" customFormat="1" ht="27">
      <c r="B109" s="42"/>
      <c r="C109" s="64"/>
      <c r="D109" s="246" t="s">
        <v>1656</v>
      </c>
      <c r="E109" s="64"/>
      <c r="F109" s="290" t="s">
        <v>15238</v>
      </c>
      <c r="G109" s="64"/>
      <c r="H109" s="64"/>
      <c r="I109" s="173"/>
      <c r="J109" s="64"/>
      <c r="K109" s="64"/>
      <c r="L109" s="62"/>
      <c r="M109" s="291"/>
      <c r="N109" s="43"/>
      <c r="O109" s="43"/>
      <c r="P109" s="43"/>
      <c r="Q109" s="43"/>
      <c r="R109" s="43"/>
      <c r="S109" s="43"/>
      <c r="T109" s="79"/>
      <c r="AT109" s="25" t="s">
        <v>1656</v>
      </c>
      <c r="AU109" s="25" t="s">
        <v>84</v>
      </c>
    </row>
    <row r="110" spans="2:65" s="1" customFormat="1" ht="22.5" customHeight="1">
      <c r="B110" s="42"/>
      <c r="C110" s="203" t="s">
        <v>360</v>
      </c>
      <c r="D110" s="203" t="s">
        <v>311</v>
      </c>
      <c r="E110" s="204" t="s">
        <v>15240</v>
      </c>
      <c r="F110" s="205" t="s">
        <v>15232</v>
      </c>
      <c r="G110" s="206" t="s">
        <v>5275</v>
      </c>
      <c r="H110" s="207">
        <v>1</v>
      </c>
      <c r="I110" s="208"/>
      <c r="J110" s="209">
        <f>ROUND(I110*H110,2)</f>
        <v>0</v>
      </c>
      <c r="K110" s="205" t="s">
        <v>21</v>
      </c>
      <c r="L110" s="62"/>
      <c r="M110" s="210" t="s">
        <v>21</v>
      </c>
      <c r="N110" s="211" t="s">
        <v>45</v>
      </c>
      <c r="O110" s="43"/>
      <c r="P110" s="212">
        <f>O110*H110</f>
        <v>0</v>
      </c>
      <c r="Q110" s="212">
        <v>0</v>
      </c>
      <c r="R110" s="212">
        <f>Q110*H110</f>
        <v>0</v>
      </c>
      <c r="S110" s="212">
        <v>0</v>
      </c>
      <c r="T110" s="213">
        <f>S110*H110</f>
        <v>0</v>
      </c>
      <c r="AR110" s="25" t="s">
        <v>375</v>
      </c>
      <c r="AT110" s="25" t="s">
        <v>311</v>
      </c>
      <c r="AU110" s="25" t="s">
        <v>84</v>
      </c>
      <c r="AY110" s="25" t="s">
        <v>308</v>
      </c>
      <c r="BE110" s="214">
        <f>IF(N110="základní",J110,0)</f>
        <v>0</v>
      </c>
      <c r="BF110" s="214">
        <f>IF(N110="snížená",J110,0)</f>
        <v>0</v>
      </c>
      <c r="BG110" s="214">
        <f>IF(N110="zákl. přenesená",J110,0)</f>
        <v>0</v>
      </c>
      <c r="BH110" s="214">
        <f>IF(N110="sníž. přenesená",J110,0)</f>
        <v>0</v>
      </c>
      <c r="BI110" s="214">
        <f>IF(N110="nulová",J110,0)</f>
        <v>0</v>
      </c>
      <c r="BJ110" s="25" t="s">
        <v>82</v>
      </c>
      <c r="BK110" s="214">
        <f>ROUND(I110*H110,2)</f>
        <v>0</v>
      </c>
      <c r="BL110" s="25" t="s">
        <v>375</v>
      </c>
      <c r="BM110" s="25" t="s">
        <v>393</v>
      </c>
    </row>
    <row r="111" spans="2:65" s="1" customFormat="1" ht="27">
      <c r="B111" s="42"/>
      <c r="C111" s="64"/>
      <c r="D111" s="246" t="s">
        <v>1656</v>
      </c>
      <c r="E111" s="64"/>
      <c r="F111" s="290" t="s">
        <v>15238</v>
      </c>
      <c r="G111" s="64"/>
      <c r="H111" s="64"/>
      <c r="I111" s="173"/>
      <c r="J111" s="64"/>
      <c r="K111" s="64"/>
      <c r="L111" s="62"/>
      <c r="M111" s="291"/>
      <c r="N111" s="43"/>
      <c r="O111" s="43"/>
      <c r="P111" s="43"/>
      <c r="Q111" s="43"/>
      <c r="R111" s="43"/>
      <c r="S111" s="43"/>
      <c r="T111" s="79"/>
      <c r="AT111" s="25" t="s">
        <v>1656</v>
      </c>
      <c r="AU111" s="25" t="s">
        <v>84</v>
      </c>
    </row>
    <row r="112" spans="2:65" s="1" customFormat="1" ht="22.5" customHeight="1">
      <c r="B112" s="42"/>
      <c r="C112" s="203" t="s">
        <v>364</v>
      </c>
      <c r="D112" s="203" t="s">
        <v>311</v>
      </c>
      <c r="E112" s="204" t="s">
        <v>15241</v>
      </c>
      <c r="F112" s="205" t="s">
        <v>15234</v>
      </c>
      <c r="G112" s="206" t="s">
        <v>5275</v>
      </c>
      <c r="H112" s="207">
        <v>1</v>
      </c>
      <c r="I112" s="208"/>
      <c r="J112" s="209">
        <f>ROUND(I112*H112,2)</f>
        <v>0</v>
      </c>
      <c r="K112" s="205" t="s">
        <v>21</v>
      </c>
      <c r="L112" s="62"/>
      <c r="M112" s="210" t="s">
        <v>21</v>
      </c>
      <c r="N112" s="211" t="s">
        <v>45</v>
      </c>
      <c r="O112" s="43"/>
      <c r="P112" s="212">
        <f>O112*H112</f>
        <v>0</v>
      </c>
      <c r="Q112" s="212">
        <v>0</v>
      </c>
      <c r="R112" s="212">
        <f>Q112*H112</f>
        <v>0</v>
      </c>
      <c r="S112" s="212">
        <v>0</v>
      </c>
      <c r="T112" s="213">
        <f>S112*H112</f>
        <v>0</v>
      </c>
      <c r="AR112" s="25" t="s">
        <v>375</v>
      </c>
      <c r="AT112" s="25" t="s">
        <v>311</v>
      </c>
      <c r="AU112" s="25" t="s">
        <v>84</v>
      </c>
      <c r="AY112" s="25" t="s">
        <v>308</v>
      </c>
      <c r="BE112" s="214">
        <f>IF(N112="základní",J112,0)</f>
        <v>0</v>
      </c>
      <c r="BF112" s="214">
        <f>IF(N112="snížená",J112,0)</f>
        <v>0</v>
      </c>
      <c r="BG112" s="214">
        <f>IF(N112="zákl. přenesená",J112,0)</f>
        <v>0</v>
      </c>
      <c r="BH112" s="214">
        <f>IF(N112="sníž. přenesená",J112,0)</f>
        <v>0</v>
      </c>
      <c r="BI112" s="214">
        <f>IF(N112="nulová",J112,0)</f>
        <v>0</v>
      </c>
      <c r="BJ112" s="25" t="s">
        <v>82</v>
      </c>
      <c r="BK112" s="214">
        <f>ROUND(I112*H112,2)</f>
        <v>0</v>
      </c>
      <c r="BL112" s="25" t="s">
        <v>375</v>
      </c>
      <c r="BM112" s="25" t="s">
        <v>402</v>
      </c>
    </row>
    <row r="113" spans="2:65" s="1" customFormat="1" ht="27">
      <c r="B113" s="42"/>
      <c r="C113" s="64"/>
      <c r="D113" s="246" t="s">
        <v>1656</v>
      </c>
      <c r="E113" s="64"/>
      <c r="F113" s="290" t="s">
        <v>15238</v>
      </c>
      <c r="G113" s="64"/>
      <c r="H113" s="64"/>
      <c r="I113" s="173"/>
      <c r="J113" s="64"/>
      <c r="K113" s="64"/>
      <c r="L113" s="62"/>
      <c r="M113" s="291"/>
      <c r="N113" s="43"/>
      <c r="O113" s="43"/>
      <c r="P113" s="43"/>
      <c r="Q113" s="43"/>
      <c r="R113" s="43"/>
      <c r="S113" s="43"/>
      <c r="T113" s="79"/>
      <c r="AT113" s="25" t="s">
        <v>1656</v>
      </c>
      <c r="AU113" s="25" t="s">
        <v>84</v>
      </c>
    </row>
    <row r="114" spans="2:65" s="1" customFormat="1" ht="22.5" customHeight="1">
      <c r="B114" s="42"/>
      <c r="C114" s="203" t="s">
        <v>368</v>
      </c>
      <c r="D114" s="203" t="s">
        <v>311</v>
      </c>
      <c r="E114" s="204" t="s">
        <v>15242</v>
      </c>
      <c r="F114" s="205" t="s">
        <v>15236</v>
      </c>
      <c r="G114" s="206" t="s">
        <v>5275</v>
      </c>
      <c r="H114" s="207">
        <v>1</v>
      </c>
      <c r="I114" s="208"/>
      <c r="J114" s="209">
        <f>ROUND(I114*H114,2)</f>
        <v>0</v>
      </c>
      <c r="K114" s="205" t="s">
        <v>21</v>
      </c>
      <c r="L114" s="62"/>
      <c r="M114" s="210" t="s">
        <v>21</v>
      </c>
      <c r="N114" s="211" t="s">
        <v>45</v>
      </c>
      <c r="O114" s="43"/>
      <c r="P114" s="212">
        <f>O114*H114</f>
        <v>0</v>
      </c>
      <c r="Q114" s="212">
        <v>0</v>
      </c>
      <c r="R114" s="212">
        <f>Q114*H114</f>
        <v>0</v>
      </c>
      <c r="S114" s="212">
        <v>0</v>
      </c>
      <c r="T114" s="213">
        <f>S114*H114</f>
        <v>0</v>
      </c>
      <c r="AR114" s="25" t="s">
        <v>375</v>
      </c>
      <c r="AT114" s="25" t="s">
        <v>311</v>
      </c>
      <c r="AU114" s="25" t="s">
        <v>84</v>
      </c>
      <c r="AY114" s="25" t="s">
        <v>308</v>
      </c>
      <c r="BE114" s="214">
        <f>IF(N114="základní",J114,0)</f>
        <v>0</v>
      </c>
      <c r="BF114" s="214">
        <f>IF(N114="snížená",J114,0)</f>
        <v>0</v>
      </c>
      <c r="BG114" s="214">
        <f>IF(N114="zákl. přenesená",J114,0)</f>
        <v>0</v>
      </c>
      <c r="BH114" s="214">
        <f>IF(N114="sníž. přenesená",J114,0)</f>
        <v>0</v>
      </c>
      <c r="BI114" s="214">
        <f>IF(N114="nulová",J114,0)</f>
        <v>0</v>
      </c>
      <c r="BJ114" s="25" t="s">
        <v>82</v>
      </c>
      <c r="BK114" s="214">
        <f>ROUND(I114*H114,2)</f>
        <v>0</v>
      </c>
      <c r="BL114" s="25" t="s">
        <v>375</v>
      </c>
      <c r="BM114" s="25" t="s">
        <v>410</v>
      </c>
    </row>
    <row r="115" spans="2:65" s="1" customFormat="1" ht="27">
      <c r="B115" s="42"/>
      <c r="C115" s="64"/>
      <c r="D115" s="246" t="s">
        <v>1656</v>
      </c>
      <c r="E115" s="64"/>
      <c r="F115" s="290" t="s">
        <v>15238</v>
      </c>
      <c r="G115" s="64"/>
      <c r="H115" s="64"/>
      <c r="I115" s="173"/>
      <c r="J115" s="64"/>
      <c r="K115" s="64"/>
      <c r="L115" s="62"/>
      <c r="M115" s="291"/>
      <c r="N115" s="43"/>
      <c r="O115" s="43"/>
      <c r="P115" s="43"/>
      <c r="Q115" s="43"/>
      <c r="R115" s="43"/>
      <c r="S115" s="43"/>
      <c r="T115" s="79"/>
      <c r="AT115" s="25" t="s">
        <v>1656</v>
      </c>
      <c r="AU115" s="25" t="s">
        <v>84</v>
      </c>
    </row>
    <row r="116" spans="2:65" s="1" customFormat="1" ht="22.5" customHeight="1">
      <c r="B116" s="42"/>
      <c r="C116" s="203" t="s">
        <v>10</v>
      </c>
      <c r="D116" s="203" t="s">
        <v>311</v>
      </c>
      <c r="E116" s="204" t="s">
        <v>15243</v>
      </c>
      <c r="F116" s="205" t="s">
        <v>15227</v>
      </c>
      <c r="G116" s="206" t="s">
        <v>5275</v>
      </c>
      <c r="H116" s="207">
        <v>1</v>
      </c>
      <c r="I116" s="208"/>
      <c r="J116" s="209">
        <f>ROUND(I116*H116,2)</f>
        <v>0</v>
      </c>
      <c r="K116" s="205" t="s">
        <v>21</v>
      </c>
      <c r="L116" s="62"/>
      <c r="M116" s="210" t="s">
        <v>21</v>
      </c>
      <c r="N116" s="211" t="s">
        <v>45</v>
      </c>
      <c r="O116" s="43"/>
      <c r="P116" s="212">
        <f>O116*H116</f>
        <v>0</v>
      </c>
      <c r="Q116" s="212">
        <v>0</v>
      </c>
      <c r="R116" s="212">
        <f>Q116*H116</f>
        <v>0</v>
      </c>
      <c r="S116" s="212">
        <v>0</v>
      </c>
      <c r="T116" s="213">
        <f>S116*H116</f>
        <v>0</v>
      </c>
      <c r="AR116" s="25" t="s">
        <v>375</v>
      </c>
      <c r="AT116" s="25" t="s">
        <v>311</v>
      </c>
      <c r="AU116" s="25" t="s">
        <v>84</v>
      </c>
      <c r="AY116" s="25" t="s">
        <v>308</v>
      </c>
      <c r="BE116" s="214">
        <f>IF(N116="základní",J116,0)</f>
        <v>0</v>
      </c>
      <c r="BF116" s="214">
        <f>IF(N116="snížená",J116,0)</f>
        <v>0</v>
      </c>
      <c r="BG116" s="214">
        <f>IF(N116="zákl. přenesená",J116,0)</f>
        <v>0</v>
      </c>
      <c r="BH116" s="214">
        <f>IF(N116="sníž. přenesená",J116,0)</f>
        <v>0</v>
      </c>
      <c r="BI116" s="214">
        <f>IF(N116="nulová",J116,0)</f>
        <v>0</v>
      </c>
      <c r="BJ116" s="25" t="s">
        <v>82</v>
      </c>
      <c r="BK116" s="214">
        <f>ROUND(I116*H116,2)</f>
        <v>0</v>
      </c>
      <c r="BL116" s="25" t="s">
        <v>375</v>
      </c>
      <c r="BM116" s="25" t="s">
        <v>420</v>
      </c>
    </row>
    <row r="117" spans="2:65" s="1" customFormat="1" ht="27">
      <c r="B117" s="42"/>
      <c r="C117" s="64"/>
      <c r="D117" s="246" t="s">
        <v>1656</v>
      </c>
      <c r="E117" s="64"/>
      <c r="F117" s="290" t="s">
        <v>15244</v>
      </c>
      <c r="G117" s="64"/>
      <c r="H117" s="64"/>
      <c r="I117" s="173"/>
      <c r="J117" s="64"/>
      <c r="K117" s="64"/>
      <c r="L117" s="62"/>
      <c r="M117" s="291"/>
      <c r="N117" s="43"/>
      <c r="O117" s="43"/>
      <c r="P117" s="43"/>
      <c r="Q117" s="43"/>
      <c r="R117" s="43"/>
      <c r="S117" s="43"/>
      <c r="T117" s="79"/>
      <c r="AT117" s="25" t="s">
        <v>1656</v>
      </c>
      <c r="AU117" s="25" t="s">
        <v>84</v>
      </c>
    </row>
    <row r="118" spans="2:65" s="1" customFormat="1" ht="22.5" customHeight="1">
      <c r="B118" s="42"/>
      <c r="C118" s="203" t="s">
        <v>375</v>
      </c>
      <c r="D118" s="203" t="s">
        <v>311</v>
      </c>
      <c r="E118" s="204" t="s">
        <v>15245</v>
      </c>
      <c r="F118" s="205" t="s">
        <v>15246</v>
      </c>
      <c r="G118" s="206" t="s">
        <v>5275</v>
      </c>
      <c r="H118" s="207">
        <v>1</v>
      </c>
      <c r="I118" s="208"/>
      <c r="J118" s="209">
        <f>ROUND(I118*H118,2)</f>
        <v>0</v>
      </c>
      <c r="K118" s="205" t="s">
        <v>21</v>
      </c>
      <c r="L118" s="62"/>
      <c r="M118" s="210" t="s">
        <v>21</v>
      </c>
      <c r="N118" s="211" t="s">
        <v>45</v>
      </c>
      <c r="O118" s="43"/>
      <c r="P118" s="212">
        <f>O118*H118</f>
        <v>0</v>
      </c>
      <c r="Q118" s="212">
        <v>0</v>
      </c>
      <c r="R118" s="212">
        <f>Q118*H118</f>
        <v>0</v>
      </c>
      <c r="S118" s="212">
        <v>0</v>
      </c>
      <c r="T118" s="213">
        <f>S118*H118</f>
        <v>0</v>
      </c>
      <c r="AR118" s="25" t="s">
        <v>375</v>
      </c>
      <c r="AT118" s="25" t="s">
        <v>311</v>
      </c>
      <c r="AU118" s="25" t="s">
        <v>84</v>
      </c>
      <c r="AY118" s="25" t="s">
        <v>308</v>
      </c>
      <c r="BE118" s="214">
        <f>IF(N118="základní",J118,0)</f>
        <v>0</v>
      </c>
      <c r="BF118" s="214">
        <f>IF(N118="snížená",J118,0)</f>
        <v>0</v>
      </c>
      <c r="BG118" s="214">
        <f>IF(N118="zákl. přenesená",J118,0)</f>
        <v>0</v>
      </c>
      <c r="BH118" s="214">
        <f>IF(N118="sníž. přenesená",J118,0)</f>
        <v>0</v>
      </c>
      <c r="BI118" s="214">
        <f>IF(N118="nulová",J118,0)</f>
        <v>0</v>
      </c>
      <c r="BJ118" s="25" t="s">
        <v>82</v>
      </c>
      <c r="BK118" s="214">
        <f>ROUND(I118*H118,2)</f>
        <v>0</v>
      </c>
      <c r="BL118" s="25" t="s">
        <v>375</v>
      </c>
      <c r="BM118" s="25" t="s">
        <v>598</v>
      </c>
    </row>
    <row r="119" spans="2:65" s="1" customFormat="1" ht="27">
      <c r="B119" s="42"/>
      <c r="C119" s="64"/>
      <c r="D119" s="246" t="s">
        <v>1656</v>
      </c>
      <c r="E119" s="64"/>
      <c r="F119" s="290" t="s">
        <v>15244</v>
      </c>
      <c r="G119" s="64"/>
      <c r="H119" s="64"/>
      <c r="I119" s="173"/>
      <c r="J119" s="64"/>
      <c r="K119" s="64"/>
      <c r="L119" s="62"/>
      <c r="M119" s="291"/>
      <c r="N119" s="43"/>
      <c r="O119" s="43"/>
      <c r="P119" s="43"/>
      <c r="Q119" s="43"/>
      <c r="R119" s="43"/>
      <c r="S119" s="43"/>
      <c r="T119" s="79"/>
      <c r="AT119" s="25" t="s">
        <v>1656</v>
      </c>
      <c r="AU119" s="25" t="s">
        <v>84</v>
      </c>
    </row>
    <row r="120" spans="2:65" s="1" customFormat="1" ht="22.5" customHeight="1">
      <c r="B120" s="42"/>
      <c r="C120" s="203" t="s">
        <v>381</v>
      </c>
      <c r="D120" s="203" t="s">
        <v>311</v>
      </c>
      <c r="E120" s="204" t="s">
        <v>15247</v>
      </c>
      <c r="F120" s="205" t="s">
        <v>15248</v>
      </c>
      <c r="G120" s="206" t="s">
        <v>5275</v>
      </c>
      <c r="H120" s="207">
        <v>1</v>
      </c>
      <c r="I120" s="208"/>
      <c r="J120" s="209">
        <f>ROUND(I120*H120,2)</f>
        <v>0</v>
      </c>
      <c r="K120" s="205" t="s">
        <v>21</v>
      </c>
      <c r="L120" s="62"/>
      <c r="M120" s="210" t="s">
        <v>21</v>
      </c>
      <c r="N120" s="211" t="s">
        <v>45</v>
      </c>
      <c r="O120" s="43"/>
      <c r="P120" s="212">
        <f>O120*H120</f>
        <v>0</v>
      </c>
      <c r="Q120" s="212">
        <v>0</v>
      </c>
      <c r="R120" s="212">
        <f>Q120*H120</f>
        <v>0</v>
      </c>
      <c r="S120" s="212">
        <v>0</v>
      </c>
      <c r="T120" s="213">
        <f>S120*H120</f>
        <v>0</v>
      </c>
      <c r="AR120" s="25" t="s">
        <v>375</v>
      </c>
      <c r="AT120" s="25" t="s">
        <v>311</v>
      </c>
      <c r="AU120" s="25" t="s">
        <v>84</v>
      </c>
      <c r="AY120" s="25" t="s">
        <v>308</v>
      </c>
      <c r="BE120" s="214">
        <f>IF(N120="základní",J120,0)</f>
        <v>0</v>
      </c>
      <c r="BF120" s="214">
        <f>IF(N120="snížená",J120,0)</f>
        <v>0</v>
      </c>
      <c r="BG120" s="214">
        <f>IF(N120="zákl. přenesená",J120,0)</f>
        <v>0</v>
      </c>
      <c r="BH120" s="214">
        <f>IF(N120="sníž. přenesená",J120,0)</f>
        <v>0</v>
      </c>
      <c r="BI120" s="214">
        <f>IF(N120="nulová",J120,0)</f>
        <v>0</v>
      </c>
      <c r="BJ120" s="25" t="s">
        <v>82</v>
      </c>
      <c r="BK120" s="214">
        <f>ROUND(I120*H120,2)</f>
        <v>0</v>
      </c>
      <c r="BL120" s="25" t="s">
        <v>375</v>
      </c>
      <c r="BM120" s="25" t="s">
        <v>608</v>
      </c>
    </row>
    <row r="121" spans="2:65" s="1" customFormat="1" ht="27">
      <c r="B121" s="42"/>
      <c r="C121" s="64"/>
      <c r="D121" s="246" t="s">
        <v>1656</v>
      </c>
      <c r="E121" s="64"/>
      <c r="F121" s="290" t="s">
        <v>15244</v>
      </c>
      <c r="G121" s="64"/>
      <c r="H121" s="64"/>
      <c r="I121" s="173"/>
      <c r="J121" s="64"/>
      <c r="K121" s="64"/>
      <c r="L121" s="62"/>
      <c r="M121" s="291"/>
      <c r="N121" s="43"/>
      <c r="O121" s="43"/>
      <c r="P121" s="43"/>
      <c r="Q121" s="43"/>
      <c r="R121" s="43"/>
      <c r="S121" s="43"/>
      <c r="T121" s="79"/>
      <c r="AT121" s="25" t="s">
        <v>1656</v>
      </c>
      <c r="AU121" s="25" t="s">
        <v>84</v>
      </c>
    </row>
    <row r="122" spans="2:65" s="1" customFormat="1" ht="22.5" customHeight="1">
      <c r="B122" s="42"/>
      <c r="C122" s="203" t="s">
        <v>385</v>
      </c>
      <c r="D122" s="203" t="s">
        <v>311</v>
      </c>
      <c r="E122" s="204" t="s">
        <v>15249</v>
      </c>
      <c r="F122" s="205" t="s">
        <v>15227</v>
      </c>
      <c r="G122" s="206" t="s">
        <v>5275</v>
      </c>
      <c r="H122" s="207">
        <v>1</v>
      </c>
      <c r="I122" s="208"/>
      <c r="J122" s="209">
        <f>ROUND(I122*H122,2)</f>
        <v>0</v>
      </c>
      <c r="K122" s="205" t="s">
        <v>21</v>
      </c>
      <c r="L122" s="62"/>
      <c r="M122" s="210" t="s">
        <v>21</v>
      </c>
      <c r="N122" s="211" t="s">
        <v>45</v>
      </c>
      <c r="O122" s="43"/>
      <c r="P122" s="212">
        <f>O122*H122</f>
        <v>0</v>
      </c>
      <c r="Q122" s="212">
        <v>0</v>
      </c>
      <c r="R122" s="212">
        <f>Q122*H122</f>
        <v>0</v>
      </c>
      <c r="S122" s="212">
        <v>0</v>
      </c>
      <c r="T122" s="213">
        <f>S122*H122</f>
        <v>0</v>
      </c>
      <c r="AR122" s="25" t="s">
        <v>375</v>
      </c>
      <c r="AT122" s="25" t="s">
        <v>311</v>
      </c>
      <c r="AU122" s="25" t="s">
        <v>84</v>
      </c>
      <c r="AY122" s="25" t="s">
        <v>308</v>
      </c>
      <c r="BE122" s="214">
        <f>IF(N122="základní",J122,0)</f>
        <v>0</v>
      </c>
      <c r="BF122" s="214">
        <f>IF(N122="snížená",J122,0)</f>
        <v>0</v>
      </c>
      <c r="BG122" s="214">
        <f>IF(N122="zákl. přenesená",J122,0)</f>
        <v>0</v>
      </c>
      <c r="BH122" s="214">
        <f>IF(N122="sníž. přenesená",J122,0)</f>
        <v>0</v>
      </c>
      <c r="BI122" s="214">
        <f>IF(N122="nulová",J122,0)</f>
        <v>0</v>
      </c>
      <c r="BJ122" s="25" t="s">
        <v>82</v>
      </c>
      <c r="BK122" s="214">
        <f>ROUND(I122*H122,2)</f>
        <v>0</v>
      </c>
      <c r="BL122" s="25" t="s">
        <v>375</v>
      </c>
      <c r="BM122" s="25" t="s">
        <v>619</v>
      </c>
    </row>
    <row r="123" spans="2:65" s="1" customFormat="1" ht="27">
      <c r="B123" s="42"/>
      <c r="C123" s="64"/>
      <c r="D123" s="246" t="s">
        <v>1656</v>
      </c>
      <c r="E123" s="64"/>
      <c r="F123" s="290" t="s">
        <v>15250</v>
      </c>
      <c r="G123" s="64"/>
      <c r="H123" s="64"/>
      <c r="I123" s="173"/>
      <c r="J123" s="64"/>
      <c r="K123" s="64"/>
      <c r="L123" s="62"/>
      <c r="M123" s="291"/>
      <c r="N123" s="43"/>
      <c r="O123" s="43"/>
      <c r="P123" s="43"/>
      <c r="Q123" s="43"/>
      <c r="R123" s="43"/>
      <c r="S123" s="43"/>
      <c r="T123" s="79"/>
      <c r="AT123" s="25" t="s">
        <v>1656</v>
      </c>
      <c r="AU123" s="25" t="s">
        <v>84</v>
      </c>
    </row>
    <row r="124" spans="2:65" s="1" customFormat="1" ht="22.5" customHeight="1">
      <c r="B124" s="42"/>
      <c r="C124" s="203" t="s">
        <v>389</v>
      </c>
      <c r="D124" s="203" t="s">
        <v>311</v>
      </c>
      <c r="E124" s="204" t="s">
        <v>15251</v>
      </c>
      <c r="F124" s="205" t="s">
        <v>15236</v>
      </c>
      <c r="G124" s="206" t="s">
        <v>5275</v>
      </c>
      <c r="H124" s="207">
        <v>1</v>
      </c>
      <c r="I124" s="208"/>
      <c r="J124" s="209">
        <f>ROUND(I124*H124,2)</f>
        <v>0</v>
      </c>
      <c r="K124" s="205" t="s">
        <v>21</v>
      </c>
      <c r="L124" s="62"/>
      <c r="M124" s="210" t="s">
        <v>21</v>
      </c>
      <c r="N124" s="211" t="s">
        <v>45</v>
      </c>
      <c r="O124" s="43"/>
      <c r="P124" s="212">
        <f>O124*H124</f>
        <v>0</v>
      </c>
      <c r="Q124" s="212">
        <v>0</v>
      </c>
      <c r="R124" s="212">
        <f>Q124*H124</f>
        <v>0</v>
      </c>
      <c r="S124" s="212">
        <v>0</v>
      </c>
      <c r="T124" s="213">
        <f>S124*H124</f>
        <v>0</v>
      </c>
      <c r="AR124" s="25" t="s">
        <v>375</v>
      </c>
      <c r="AT124" s="25" t="s">
        <v>311</v>
      </c>
      <c r="AU124" s="25" t="s">
        <v>84</v>
      </c>
      <c r="AY124" s="25" t="s">
        <v>308</v>
      </c>
      <c r="BE124" s="214">
        <f>IF(N124="základní",J124,0)</f>
        <v>0</v>
      </c>
      <c r="BF124" s="214">
        <f>IF(N124="snížená",J124,0)</f>
        <v>0</v>
      </c>
      <c r="BG124" s="214">
        <f>IF(N124="zákl. přenesená",J124,0)</f>
        <v>0</v>
      </c>
      <c r="BH124" s="214">
        <f>IF(N124="sníž. přenesená",J124,0)</f>
        <v>0</v>
      </c>
      <c r="BI124" s="214">
        <f>IF(N124="nulová",J124,0)</f>
        <v>0</v>
      </c>
      <c r="BJ124" s="25" t="s">
        <v>82</v>
      </c>
      <c r="BK124" s="214">
        <f>ROUND(I124*H124,2)</f>
        <v>0</v>
      </c>
      <c r="BL124" s="25" t="s">
        <v>375</v>
      </c>
      <c r="BM124" s="25" t="s">
        <v>632</v>
      </c>
    </row>
    <row r="125" spans="2:65" s="1" customFormat="1" ht="27">
      <c r="B125" s="42"/>
      <c r="C125" s="64"/>
      <c r="D125" s="246" t="s">
        <v>1656</v>
      </c>
      <c r="E125" s="64"/>
      <c r="F125" s="290" t="s">
        <v>15250</v>
      </c>
      <c r="G125" s="64"/>
      <c r="H125" s="64"/>
      <c r="I125" s="173"/>
      <c r="J125" s="64"/>
      <c r="K125" s="64"/>
      <c r="L125" s="62"/>
      <c r="M125" s="291"/>
      <c r="N125" s="43"/>
      <c r="O125" s="43"/>
      <c r="P125" s="43"/>
      <c r="Q125" s="43"/>
      <c r="R125" s="43"/>
      <c r="S125" s="43"/>
      <c r="T125" s="79"/>
      <c r="AT125" s="25" t="s">
        <v>1656</v>
      </c>
      <c r="AU125" s="25" t="s">
        <v>84</v>
      </c>
    </row>
    <row r="126" spans="2:65" s="1" customFormat="1" ht="22.5" customHeight="1">
      <c r="B126" s="42"/>
      <c r="C126" s="203" t="s">
        <v>393</v>
      </c>
      <c r="D126" s="203" t="s">
        <v>311</v>
      </c>
      <c r="E126" s="204" t="s">
        <v>15252</v>
      </c>
      <c r="F126" s="205" t="s">
        <v>15227</v>
      </c>
      <c r="G126" s="206" t="s">
        <v>5275</v>
      </c>
      <c r="H126" s="207">
        <v>1</v>
      </c>
      <c r="I126" s="208"/>
      <c r="J126" s="209">
        <f>ROUND(I126*H126,2)</f>
        <v>0</v>
      </c>
      <c r="K126" s="205" t="s">
        <v>21</v>
      </c>
      <c r="L126" s="62"/>
      <c r="M126" s="210" t="s">
        <v>21</v>
      </c>
      <c r="N126" s="211" t="s">
        <v>45</v>
      </c>
      <c r="O126" s="43"/>
      <c r="P126" s="212">
        <f>O126*H126</f>
        <v>0</v>
      </c>
      <c r="Q126" s="212">
        <v>0</v>
      </c>
      <c r="R126" s="212">
        <f>Q126*H126</f>
        <v>0</v>
      </c>
      <c r="S126" s="212">
        <v>0</v>
      </c>
      <c r="T126" s="213">
        <f>S126*H126</f>
        <v>0</v>
      </c>
      <c r="AR126" s="25" t="s">
        <v>375</v>
      </c>
      <c r="AT126" s="25" t="s">
        <v>311</v>
      </c>
      <c r="AU126" s="25" t="s">
        <v>84</v>
      </c>
      <c r="AY126" s="25" t="s">
        <v>308</v>
      </c>
      <c r="BE126" s="214">
        <f>IF(N126="základní",J126,0)</f>
        <v>0</v>
      </c>
      <c r="BF126" s="214">
        <f>IF(N126="snížená",J126,0)</f>
        <v>0</v>
      </c>
      <c r="BG126" s="214">
        <f>IF(N126="zákl. přenesená",J126,0)</f>
        <v>0</v>
      </c>
      <c r="BH126" s="214">
        <f>IF(N126="sníž. přenesená",J126,0)</f>
        <v>0</v>
      </c>
      <c r="BI126" s="214">
        <f>IF(N126="nulová",J126,0)</f>
        <v>0</v>
      </c>
      <c r="BJ126" s="25" t="s">
        <v>82</v>
      </c>
      <c r="BK126" s="214">
        <f>ROUND(I126*H126,2)</f>
        <v>0</v>
      </c>
      <c r="BL126" s="25" t="s">
        <v>375</v>
      </c>
      <c r="BM126" s="25" t="s">
        <v>644</v>
      </c>
    </row>
    <row r="127" spans="2:65" s="1" customFormat="1" ht="27">
      <c r="B127" s="42"/>
      <c r="C127" s="64"/>
      <c r="D127" s="246" t="s">
        <v>1656</v>
      </c>
      <c r="E127" s="64"/>
      <c r="F127" s="290" t="s">
        <v>15253</v>
      </c>
      <c r="G127" s="64"/>
      <c r="H127" s="64"/>
      <c r="I127" s="173"/>
      <c r="J127" s="64"/>
      <c r="K127" s="64"/>
      <c r="L127" s="62"/>
      <c r="M127" s="291"/>
      <c r="N127" s="43"/>
      <c r="O127" s="43"/>
      <c r="P127" s="43"/>
      <c r="Q127" s="43"/>
      <c r="R127" s="43"/>
      <c r="S127" s="43"/>
      <c r="T127" s="79"/>
      <c r="AT127" s="25" t="s">
        <v>1656</v>
      </c>
      <c r="AU127" s="25" t="s">
        <v>84</v>
      </c>
    </row>
    <row r="128" spans="2:65" s="1" customFormat="1" ht="22.5" customHeight="1">
      <c r="B128" s="42"/>
      <c r="C128" s="203" t="s">
        <v>9</v>
      </c>
      <c r="D128" s="203" t="s">
        <v>311</v>
      </c>
      <c r="E128" s="204" t="s">
        <v>15254</v>
      </c>
      <c r="F128" s="205" t="s">
        <v>15236</v>
      </c>
      <c r="G128" s="206" t="s">
        <v>5275</v>
      </c>
      <c r="H128" s="207">
        <v>1</v>
      </c>
      <c r="I128" s="208"/>
      <c r="J128" s="209">
        <f>ROUND(I128*H128,2)</f>
        <v>0</v>
      </c>
      <c r="K128" s="205" t="s">
        <v>21</v>
      </c>
      <c r="L128" s="62"/>
      <c r="M128" s="210" t="s">
        <v>21</v>
      </c>
      <c r="N128" s="211" t="s">
        <v>45</v>
      </c>
      <c r="O128" s="43"/>
      <c r="P128" s="212">
        <f>O128*H128</f>
        <v>0</v>
      </c>
      <c r="Q128" s="212">
        <v>0</v>
      </c>
      <c r="R128" s="212">
        <f>Q128*H128</f>
        <v>0</v>
      </c>
      <c r="S128" s="212">
        <v>0</v>
      </c>
      <c r="T128" s="213">
        <f>S128*H128</f>
        <v>0</v>
      </c>
      <c r="AR128" s="25" t="s">
        <v>375</v>
      </c>
      <c r="AT128" s="25" t="s">
        <v>311</v>
      </c>
      <c r="AU128" s="25" t="s">
        <v>84</v>
      </c>
      <c r="AY128" s="25" t="s">
        <v>308</v>
      </c>
      <c r="BE128" s="214">
        <f>IF(N128="základní",J128,0)</f>
        <v>0</v>
      </c>
      <c r="BF128" s="214">
        <f>IF(N128="snížená",J128,0)</f>
        <v>0</v>
      </c>
      <c r="BG128" s="214">
        <f>IF(N128="zákl. přenesená",J128,0)</f>
        <v>0</v>
      </c>
      <c r="BH128" s="214">
        <f>IF(N128="sníž. přenesená",J128,0)</f>
        <v>0</v>
      </c>
      <c r="BI128" s="214">
        <f>IF(N128="nulová",J128,0)</f>
        <v>0</v>
      </c>
      <c r="BJ128" s="25" t="s">
        <v>82</v>
      </c>
      <c r="BK128" s="214">
        <f>ROUND(I128*H128,2)</f>
        <v>0</v>
      </c>
      <c r="BL128" s="25" t="s">
        <v>375</v>
      </c>
      <c r="BM128" s="25" t="s">
        <v>653</v>
      </c>
    </row>
    <row r="129" spans="2:65" s="1" customFormat="1" ht="27">
      <c r="B129" s="42"/>
      <c r="C129" s="64"/>
      <c r="D129" s="246" t="s">
        <v>1656</v>
      </c>
      <c r="E129" s="64"/>
      <c r="F129" s="290" t="s">
        <v>15253</v>
      </c>
      <c r="G129" s="64"/>
      <c r="H129" s="64"/>
      <c r="I129" s="173"/>
      <c r="J129" s="64"/>
      <c r="K129" s="64"/>
      <c r="L129" s="62"/>
      <c r="M129" s="291"/>
      <c r="N129" s="43"/>
      <c r="O129" s="43"/>
      <c r="P129" s="43"/>
      <c r="Q129" s="43"/>
      <c r="R129" s="43"/>
      <c r="S129" s="43"/>
      <c r="T129" s="79"/>
      <c r="AT129" s="25" t="s">
        <v>1656</v>
      </c>
      <c r="AU129" s="25" t="s">
        <v>84</v>
      </c>
    </row>
    <row r="130" spans="2:65" s="1" customFormat="1" ht="22.5" customHeight="1">
      <c r="B130" s="42"/>
      <c r="C130" s="203" t="s">
        <v>402</v>
      </c>
      <c r="D130" s="203" t="s">
        <v>311</v>
      </c>
      <c r="E130" s="204" t="s">
        <v>15255</v>
      </c>
      <c r="F130" s="205" t="s">
        <v>15227</v>
      </c>
      <c r="G130" s="206" t="s">
        <v>5275</v>
      </c>
      <c r="H130" s="207">
        <v>1</v>
      </c>
      <c r="I130" s="208"/>
      <c r="J130" s="209">
        <f>ROUND(I130*H130,2)</f>
        <v>0</v>
      </c>
      <c r="K130" s="205" t="s">
        <v>21</v>
      </c>
      <c r="L130" s="62"/>
      <c r="M130" s="210" t="s">
        <v>21</v>
      </c>
      <c r="N130" s="211" t="s">
        <v>45</v>
      </c>
      <c r="O130" s="43"/>
      <c r="P130" s="212">
        <f>O130*H130</f>
        <v>0</v>
      </c>
      <c r="Q130" s="212">
        <v>0</v>
      </c>
      <c r="R130" s="212">
        <f>Q130*H130</f>
        <v>0</v>
      </c>
      <c r="S130" s="212">
        <v>0</v>
      </c>
      <c r="T130" s="213">
        <f>S130*H130</f>
        <v>0</v>
      </c>
      <c r="AR130" s="25" t="s">
        <v>375</v>
      </c>
      <c r="AT130" s="25" t="s">
        <v>311</v>
      </c>
      <c r="AU130" s="25" t="s">
        <v>84</v>
      </c>
      <c r="AY130" s="25" t="s">
        <v>308</v>
      </c>
      <c r="BE130" s="214">
        <f>IF(N130="základní",J130,0)</f>
        <v>0</v>
      </c>
      <c r="BF130" s="214">
        <f>IF(N130="snížená",J130,0)</f>
        <v>0</v>
      </c>
      <c r="BG130" s="214">
        <f>IF(N130="zákl. přenesená",J130,0)</f>
        <v>0</v>
      </c>
      <c r="BH130" s="214">
        <f>IF(N130="sníž. přenesená",J130,0)</f>
        <v>0</v>
      </c>
      <c r="BI130" s="214">
        <f>IF(N130="nulová",J130,0)</f>
        <v>0</v>
      </c>
      <c r="BJ130" s="25" t="s">
        <v>82</v>
      </c>
      <c r="BK130" s="214">
        <f>ROUND(I130*H130,2)</f>
        <v>0</v>
      </c>
      <c r="BL130" s="25" t="s">
        <v>375</v>
      </c>
      <c r="BM130" s="25" t="s">
        <v>661</v>
      </c>
    </row>
    <row r="131" spans="2:65" s="1" customFormat="1" ht="27">
      <c r="B131" s="42"/>
      <c r="C131" s="64"/>
      <c r="D131" s="246" t="s">
        <v>1656</v>
      </c>
      <c r="E131" s="64"/>
      <c r="F131" s="290" t="s">
        <v>15256</v>
      </c>
      <c r="G131" s="64"/>
      <c r="H131" s="64"/>
      <c r="I131" s="173"/>
      <c r="J131" s="64"/>
      <c r="K131" s="64"/>
      <c r="L131" s="62"/>
      <c r="M131" s="291"/>
      <c r="N131" s="43"/>
      <c r="O131" s="43"/>
      <c r="P131" s="43"/>
      <c r="Q131" s="43"/>
      <c r="R131" s="43"/>
      <c r="S131" s="43"/>
      <c r="T131" s="79"/>
      <c r="AT131" s="25" t="s">
        <v>1656</v>
      </c>
      <c r="AU131" s="25" t="s">
        <v>84</v>
      </c>
    </row>
    <row r="132" spans="2:65" s="1" customFormat="1" ht="22.5" customHeight="1">
      <c r="B132" s="42"/>
      <c r="C132" s="203" t="s">
        <v>406</v>
      </c>
      <c r="D132" s="203" t="s">
        <v>311</v>
      </c>
      <c r="E132" s="204" t="s">
        <v>15257</v>
      </c>
      <c r="F132" s="205" t="s">
        <v>15236</v>
      </c>
      <c r="G132" s="206" t="s">
        <v>5275</v>
      </c>
      <c r="H132" s="207">
        <v>1</v>
      </c>
      <c r="I132" s="208"/>
      <c r="J132" s="209">
        <f>ROUND(I132*H132,2)</f>
        <v>0</v>
      </c>
      <c r="K132" s="205" t="s">
        <v>21</v>
      </c>
      <c r="L132" s="62"/>
      <c r="M132" s="210" t="s">
        <v>21</v>
      </c>
      <c r="N132" s="211" t="s">
        <v>45</v>
      </c>
      <c r="O132" s="43"/>
      <c r="P132" s="212">
        <f>O132*H132</f>
        <v>0</v>
      </c>
      <c r="Q132" s="212">
        <v>0</v>
      </c>
      <c r="R132" s="212">
        <f>Q132*H132</f>
        <v>0</v>
      </c>
      <c r="S132" s="212">
        <v>0</v>
      </c>
      <c r="T132" s="213">
        <f>S132*H132</f>
        <v>0</v>
      </c>
      <c r="AR132" s="25" t="s">
        <v>375</v>
      </c>
      <c r="AT132" s="25" t="s">
        <v>311</v>
      </c>
      <c r="AU132" s="25" t="s">
        <v>84</v>
      </c>
      <c r="AY132" s="25" t="s">
        <v>308</v>
      </c>
      <c r="BE132" s="214">
        <f>IF(N132="základní",J132,0)</f>
        <v>0</v>
      </c>
      <c r="BF132" s="214">
        <f>IF(N132="snížená",J132,0)</f>
        <v>0</v>
      </c>
      <c r="BG132" s="214">
        <f>IF(N132="zákl. přenesená",J132,0)</f>
        <v>0</v>
      </c>
      <c r="BH132" s="214">
        <f>IF(N132="sníž. přenesená",J132,0)</f>
        <v>0</v>
      </c>
      <c r="BI132" s="214">
        <f>IF(N132="nulová",J132,0)</f>
        <v>0</v>
      </c>
      <c r="BJ132" s="25" t="s">
        <v>82</v>
      </c>
      <c r="BK132" s="214">
        <f>ROUND(I132*H132,2)</f>
        <v>0</v>
      </c>
      <c r="BL132" s="25" t="s">
        <v>375</v>
      </c>
      <c r="BM132" s="25" t="s">
        <v>669</v>
      </c>
    </row>
    <row r="133" spans="2:65" s="1" customFormat="1" ht="27">
      <c r="B133" s="42"/>
      <c r="C133" s="64"/>
      <c r="D133" s="246" t="s">
        <v>1656</v>
      </c>
      <c r="E133" s="64"/>
      <c r="F133" s="290" t="s">
        <v>15256</v>
      </c>
      <c r="G133" s="64"/>
      <c r="H133" s="64"/>
      <c r="I133" s="173"/>
      <c r="J133" s="64"/>
      <c r="K133" s="64"/>
      <c r="L133" s="62"/>
      <c r="M133" s="291"/>
      <c r="N133" s="43"/>
      <c r="O133" s="43"/>
      <c r="P133" s="43"/>
      <c r="Q133" s="43"/>
      <c r="R133" s="43"/>
      <c r="S133" s="43"/>
      <c r="T133" s="79"/>
      <c r="AT133" s="25" t="s">
        <v>1656</v>
      </c>
      <c r="AU133" s="25" t="s">
        <v>84</v>
      </c>
    </row>
    <row r="134" spans="2:65" s="1" customFormat="1" ht="22.5" customHeight="1">
      <c r="B134" s="42"/>
      <c r="C134" s="203" t="s">
        <v>410</v>
      </c>
      <c r="D134" s="203" t="s">
        <v>311</v>
      </c>
      <c r="E134" s="204" t="s">
        <v>15258</v>
      </c>
      <c r="F134" s="205" t="s">
        <v>15227</v>
      </c>
      <c r="G134" s="206" t="s">
        <v>5275</v>
      </c>
      <c r="H134" s="207">
        <v>1</v>
      </c>
      <c r="I134" s="208"/>
      <c r="J134" s="209">
        <f>ROUND(I134*H134,2)</f>
        <v>0</v>
      </c>
      <c r="K134" s="205" t="s">
        <v>21</v>
      </c>
      <c r="L134" s="62"/>
      <c r="M134" s="210" t="s">
        <v>21</v>
      </c>
      <c r="N134" s="211" t="s">
        <v>45</v>
      </c>
      <c r="O134" s="43"/>
      <c r="P134" s="212">
        <f>O134*H134</f>
        <v>0</v>
      </c>
      <c r="Q134" s="212">
        <v>0</v>
      </c>
      <c r="R134" s="212">
        <f>Q134*H134</f>
        <v>0</v>
      </c>
      <c r="S134" s="212">
        <v>0</v>
      </c>
      <c r="T134" s="213">
        <f>S134*H134</f>
        <v>0</v>
      </c>
      <c r="AR134" s="25" t="s">
        <v>375</v>
      </c>
      <c r="AT134" s="25" t="s">
        <v>311</v>
      </c>
      <c r="AU134" s="25" t="s">
        <v>84</v>
      </c>
      <c r="AY134" s="25" t="s">
        <v>308</v>
      </c>
      <c r="BE134" s="214">
        <f>IF(N134="základní",J134,0)</f>
        <v>0</v>
      </c>
      <c r="BF134" s="214">
        <f>IF(N134="snížená",J134,0)</f>
        <v>0</v>
      </c>
      <c r="BG134" s="214">
        <f>IF(N134="zákl. přenesená",J134,0)</f>
        <v>0</v>
      </c>
      <c r="BH134" s="214">
        <f>IF(N134="sníž. přenesená",J134,0)</f>
        <v>0</v>
      </c>
      <c r="BI134" s="214">
        <f>IF(N134="nulová",J134,0)</f>
        <v>0</v>
      </c>
      <c r="BJ134" s="25" t="s">
        <v>82</v>
      </c>
      <c r="BK134" s="214">
        <f>ROUND(I134*H134,2)</f>
        <v>0</v>
      </c>
      <c r="BL134" s="25" t="s">
        <v>375</v>
      </c>
      <c r="BM134" s="25" t="s">
        <v>677</v>
      </c>
    </row>
    <row r="135" spans="2:65" s="1" customFormat="1" ht="27">
      <c r="B135" s="42"/>
      <c r="C135" s="64"/>
      <c r="D135" s="246" t="s">
        <v>1656</v>
      </c>
      <c r="E135" s="64"/>
      <c r="F135" s="290" t="s">
        <v>15259</v>
      </c>
      <c r="G135" s="64"/>
      <c r="H135" s="64"/>
      <c r="I135" s="173"/>
      <c r="J135" s="64"/>
      <c r="K135" s="64"/>
      <c r="L135" s="62"/>
      <c r="M135" s="291"/>
      <c r="N135" s="43"/>
      <c r="O135" s="43"/>
      <c r="P135" s="43"/>
      <c r="Q135" s="43"/>
      <c r="R135" s="43"/>
      <c r="S135" s="43"/>
      <c r="T135" s="79"/>
      <c r="AT135" s="25" t="s">
        <v>1656</v>
      </c>
      <c r="AU135" s="25" t="s">
        <v>84</v>
      </c>
    </row>
    <row r="136" spans="2:65" s="1" customFormat="1" ht="22.5" customHeight="1">
      <c r="B136" s="42"/>
      <c r="C136" s="203" t="s">
        <v>416</v>
      </c>
      <c r="D136" s="203" t="s">
        <v>311</v>
      </c>
      <c r="E136" s="204" t="s">
        <v>15260</v>
      </c>
      <c r="F136" s="205" t="s">
        <v>15236</v>
      </c>
      <c r="G136" s="206" t="s">
        <v>5275</v>
      </c>
      <c r="H136" s="207">
        <v>1</v>
      </c>
      <c r="I136" s="208"/>
      <c r="J136" s="209">
        <f>ROUND(I136*H136,2)</f>
        <v>0</v>
      </c>
      <c r="K136" s="205" t="s">
        <v>21</v>
      </c>
      <c r="L136" s="62"/>
      <c r="M136" s="210" t="s">
        <v>21</v>
      </c>
      <c r="N136" s="211" t="s">
        <v>45</v>
      </c>
      <c r="O136" s="43"/>
      <c r="P136" s="212">
        <f>O136*H136</f>
        <v>0</v>
      </c>
      <c r="Q136" s="212">
        <v>0</v>
      </c>
      <c r="R136" s="212">
        <f>Q136*H136</f>
        <v>0</v>
      </c>
      <c r="S136" s="212">
        <v>0</v>
      </c>
      <c r="T136" s="213">
        <f>S136*H136</f>
        <v>0</v>
      </c>
      <c r="AR136" s="25" t="s">
        <v>375</v>
      </c>
      <c r="AT136" s="25" t="s">
        <v>311</v>
      </c>
      <c r="AU136" s="25" t="s">
        <v>84</v>
      </c>
      <c r="AY136" s="25" t="s">
        <v>308</v>
      </c>
      <c r="BE136" s="214">
        <f>IF(N136="základní",J136,0)</f>
        <v>0</v>
      </c>
      <c r="BF136" s="214">
        <f>IF(N136="snížená",J136,0)</f>
        <v>0</v>
      </c>
      <c r="BG136" s="214">
        <f>IF(N136="zákl. přenesená",J136,0)</f>
        <v>0</v>
      </c>
      <c r="BH136" s="214">
        <f>IF(N136="sníž. přenesená",J136,0)</f>
        <v>0</v>
      </c>
      <c r="BI136" s="214">
        <f>IF(N136="nulová",J136,0)</f>
        <v>0</v>
      </c>
      <c r="BJ136" s="25" t="s">
        <v>82</v>
      </c>
      <c r="BK136" s="214">
        <f>ROUND(I136*H136,2)</f>
        <v>0</v>
      </c>
      <c r="BL136" s="25" t="s">
        <v>375</v>
      </c>
      <c r="BM136" s="25" t="s">
        <v>685</v>
      </c>
    </row>
    <row r="137" spans="2:65" s="1" customFormat="1" ht="27">
      <c r="B137" s="42"/>
      <c r="C137" s="64"/>
      <c r="D137" s="246" t="s">
        <v>1656</v>
      </c>
      <c r="E137" s="64"/>
      <c r="F137" s="290" t="s">
        <v>15259</v>
      </c>
      <c r="G137" s="64"/>
      <c r="H137" s="64"/>
      <c r="I137" s="173"/>
      <c r="J137" s="64"/>
      <c r="K137" s="64"/>
      <c r="L137" s="62"/>
      <c r="M137" s="291"/>
      <c r="N137" s="43"/>
      <c r="O137" s="43"/>
      <c r="P137" s="43"/>
      <c r="Q137" s="43"/>
      <c r="R137" s="43"/>
      <c r="S137" s="43"/>
      <c r="T137" s="79"/>
      <c r="AT137" s="25" t="s">
        <v>1656</v>
      </c>
      <c r="AU137" s="25" t="s">
        <v>84</v>
      </c>
    </row>
    <row r="138" spans="2:65" s="1" customFormat="1" ht="22.5" customHeight="1">
      <c r="B138" s="42"/>
      <c r="C138" s="203" t="s">
        <v>420</v>
      </c>
      <c r="D138" s="203" t="s">
        <v>311</v>
      </c>
      <c r="E138" s="204" t="s">
        <v>15261</v>
      </c>
      <c r="F138" s="205" t="s">
        <v>15227</v>
      </c>
      <c r="G138" s="206" t="s">
        <v>5275</v>
      </c>
      <c r="H138" s="207">
        <v>1</v>
      </c>
      <c r="I138" s="208"/>
      <c r="J138" s="209">
        <f>ROUND(I138*H138,2)</f>
        <v>0</v>
      </c>
      <c r="K138" s="205" t="s">
        <v>21</v>
      </c>
      <c r="L138" s="62"/>
      <c r="M138" s="210" t="s">
        <v>21</v>
      </c>
      <c r="N138" s="211" t="s">
        <v>45</v>
      </c>
      <c r="O138" s="43"/>
      <c r="P138" s="212">
        <f>O138*H138</f>
        <v>0</v>
      </c>
      <c r="Q138" s="212">
        <v>0</v>
      </c>
      <c r="R138" s="212">
        <f>Q138*H138</f>
        <v>0</v>
      </c>
      <c r="S138" s="212">
        <v>0</v>
      </c>
      <c r="T138" s="213">
        <f>S138*H138</f>
        <v>0</v>
      </c>
      <c r="AR138" s="25" t="s">
        <v>375</v>
      </c>
      <c r="AT138" s="25" t="s">
        <v>311</v>
      </c>
      <c r="AU138" s="25" t="s">
        <v>84</v>
      </c>
      <c r="AY138" s="25" t="s">
        <v>308</v>
      </c>
      <c r="BE138" s="214">
        <f>IF(N138="základní",J138,0)</f>
        <v>0</v>
      </c>
      <c r="BF138" s="214">
        <f>IF(N138="snížená",J138,0)</f>
        <v>0</v>
      </c>
      <c r="BG138" s="214">
        <f>IF(N138="zákl. přenesená",J138,0)</f>
        <v>0</v>
      </c>
      <c r="BH138" s="214">
        <f>IF(N138="sníž. přenesená",J138,0)</f>
        <v>0</v>
      </c>
      <c r="BI138" s="214">
        <f>IF(N138="nulová",J138,0)</f>
        <v>0</v>
      </c>
      <c r="BJ138" s="25" t="s">
        <v>82</v>
      </c>
      <c r="BK138" s="214">
        <f>ROUND(I138*H138,2)</f>
        <v>0</v>
      </c>
      <c r="BL138" s="25" t="s">
        <v>375</v>
      </c>
      <c r="BM138" s="25" t="s">
        <v>693</v>
      </c>
    </row>
    <row r="139" spans="2:65" s="1" customFormat="1" ht="27">
      <c r="B139" s="42"/>
      <c r="C139" s="64"/>
      <c r="D139" s="246" t="s">
        <v>1656</v>
      </c>
      <c r="E139" s="64"/>
      <c r="F139" s="290" t="s">
        <v>15262</v>
      </c>
      <c r="G139" s="64"/>
      <c r="H139" s="64"/>
      <c r="I139" s="173"/>
      <c r="J139" s="64"/>
      <c r="K139" s="64"/>
      <c r="L139" s="62"/>
      <c r="M139" s="291"/>
      <c r="N139" s="43"/>
      <c r="O139" s="43"/>
      <c r="P139" s="43"/>
      <c r="Q139" s="43"/>
      <c r="R139" s="43"/>
      <c r="S139" s="43"/>
      <c r="T139" s="79"/>
      <c r="AT139" s="25" t="s">
        <v>1656</v>
      </c>
      <c r="AU139" s="25" t="s">
        <v>84</v>
      </c>
    </row>
    <row r="140" spans="2:65" s="1" customFormat="1" ht="22.5" customHeight="1">
      <c r="B140" s="42"/>
      <c r="C140" s="203" t="s">
        <v>593</v>
      </c>
      <c r="D140" s="203" t="s">
        <v>311</v>
      </c>
      <c r="E140" s="204" t="s">
        <v>15263</v>
      </c>
      <c r="F140" s="205" t="s">
        <v>15232</v>
      </c>
      <c r="G140" s="206" t="s">
        <v>5275</v>
      </c>
      <c r="H140" s="207">
        <v>1</v>
      </c>
      <c r="I140" s="208"/>
      <c r="J140" s="209">
        <f>ROUND(I140*H140,2)</f>
        <v>0</v>
      </c>
      <c r="K140" s="205" t="s">
        <v>21</v>
      </c>
      <c r="L140" s="62"/>
      <c r="M140" s="210" t="s">
        <v>21</v>
      </c>
      <c r="N140" s="211" t="s">
        <v>45</v>
      </c>
      <c r="O140" s="43"/>
      <c r="P140" s="212">
        <f>O140*H140</f>
        <v>0</v>
      </c>
      <c r="Q140" s="212">
        <v>0</v>
      </c>
      <c r="R140" s="212">
        <f>Q140*H140</f>
        <v>0</v>
      </c>
      <c r="S140" s="212">
        <v>0</v>
      </c>
      <c r="T140" s="213">
        <f>S140*H140</f>
        <v>0</v>
      </c>
      <c r="AR140" s="25" t="s">
        <v>375</v>
      </c>
      <c r="AT140" s="25" t="s">
        <v>311</v>
      </c>
      <c r="AU140" s="25" t="s">
        <v>84</v>
      </c>
      <c r="AY140" s="25" t="s">
        <v>308</v>
      </c>
      <c r="BE140" s="214">
        <f>IF(N140="základní",J140,0)</f>
        <v>0</v>
      </c>
      <c r="BF140" s="214">
        <f>IF(N140="snížená",J140,0)</f>
        <v>0</v>
      </c>
      <c r="BG140" s="214">
        <f>IF(N140="zákl. přenesená",J140,0)</f>
        <v>0</v>
      </c>
      <c r="BH140" s="214">
        <f>IF(N140="sníž. přenesená",J140,0)</f>
        <v>0</v>
      </c>
      <c r="BI140" s="214">
        <f>IF(N140="nulová",J140,0)</f>
        <v>0</v>
      </c>
      <c r="BJ140" s="25" t="s">
        <v>82</v>
      </c>
      <c r="BK140" s="214">
        <f>ROUND(I140*H140,2)</f>
        <v>0</v>
      </c>
      <c r="BL140" s="25" t="s">
        <v>375</v>
      </c>
      <c r="BM140" s="25" t="s">
        <v>702</v>
      </c>
    </row>
    <row r="141" spans="2:65" s="1" customFormat="1" ht="27">
      <c r="B141" s="42"/>
      <c r="C141" s="64"/>
      <c r="D141" s="246" t="s">
        <v>1656</v>
      </c>
      <c r="E141" s="64"/>
      <c r="F141" s="290" t="s">
        <v>15262</v>
      </c>
      <c r="G141" s="64"/>
      <c r="H141" s="64"/>
      <c r="I141" s="173"/>
      <c r="J141" s="64"/>
      <c r="K141" s="64"/>
      <c r="L141" s="62"/>
      <c r="M141" s="291"/>
      <c r="N141" s="43"/>
      <c r="O141" s="43"/>
      <c r="P141" s="43"/>
      <c r="Q141" s="43"/>
      <c r="R141" s="43"/>
      <c r="S141" s="43"/>
      <c r="T141" s="79"/>
      <c r="AT141" s="25" t="s">
        <v>1656</v>
      </c>
      <c r="AU141" s="25" t="s">
        <v>84</v>
      </c>
    </row>
    <row r="142" spans="2:65" s="1" customFormat="1" ht="22.5" customHeight="1">
      <c r="B142" s="42"/>
      <c r="C142" s="203" t="s">
        <v>598</v>
      </c>
      <c r="D142" s="203" t="s">
        <v>311</v>
      </c>
      <c r="E142" s="204" t="s">
        <v>15264</v>
      </c>
      <c r="F142" s="205" t="s">
        <v>15234</v>
      </c>
      <c r="G142" s="206" t="s">
        <v>5275</v>
      </c>
      <c r="H142" s="207">
        <v>1</v>
      </c>
      <c r="I142" s="208"/>
      <c r="J142" s="209">
        <f>ROUND(I142*H142,2)</f>
        <v>0</v>
      </c>
      <c r="K142" s="205" t="s">
        <v>21</v>
      </c>
      <c r="L142" s="62"/>
      <c r="M142" s="210" t="s">
        <v>21</v>
      </c>
      <c r="N142" s="211" t="s">
        <v>45</v>
      </c>
      <c r="O142" s="43"/>
      <c r="P142" s="212">
        <f>O142*H142</f>
        <v>0</v>
      </c>
      <c r="Q142" s="212">
        <v>0</v>
      </c>
      <c r="R142" s="212">
        <f>Q142*H142</f>
        <v>0</v>
      </c>
      <c r="S142" s="212">
        <v>0</v>
      </c>
      <c r="T142" s="213">
        <f>S142*H142</f>
        <v>0</v>
      </c>
      <c r="AR142" s="25" t="s">
        <v>375</v>
      </c>
      <c r="AT142" s="25" t="s">
        <v>311</v>
      </c>
      <c r="AU142" s="25" t="s">
        <v>84</v>
      </c>
      <c r="AY142" s="25" t="s">
        <v>308</v>
      </c>
      <c r="BE142" s="214">
        <f>IF(N142="základní",J142,0)</f>
        <v>0</v>
      </c>
      <c r="BF142" s="214">
        <f>IF(N142="snížená",J142,0)</f>
        <v>0</v>
      </c>
      <c r="BG142" s="214">
        <f>IF(N142="zákl. přenesená",J142,0)</f>
        <v>0</v>
      </c>
      <c r="BH142" s="214">
        <f>IF(N142="sníž. přenesená",J142,0)</f>
        <v>0</v>
      </c>
      <c r="BI142" s="214">
        <f>IF(N142="nulová",J142,0)</f>
        <v>0</v>
      </c>
      <c r="BJ142" s="25" t="s">
        <v>82</v>
      </c>
      <c r="BK142" s="214">
        <f>ROUND(I142*H142,2)</f>
        <v>0</v>
      </c>
      <c r="BL142" s="25" t="s">
        <v>375</v>
      </c>
      <c r="BM142" s="25" t="s">
        <v>710</v>
      </c>
    </row>
    <row r="143" spans="2:65" s="1" customFormat="1" ht="27">
      <c r="B143" s="42"/>
      <c r="C143" s="64"/>
      <c r="D143" s="246" t="s">
        <v>1656</v>
      </c>
      <c r="E143" s="64"/>
      <c r="F143" s="290" t="s">
        <v>15262</v>
      </c>
      <c r="G143" s="64"/>
      <c r="H143" s="64"/>
      <c r="I143" s="173"/>
      <c r="J143" s="64"/>
      <c r="K143" s="64"/>
      <c r="L143" s="62"/>
      <c r="M143" s="291"/>
      <c r="N143" s="43"/>
      <c r="O143" s="43"/>
      <c r="P143" s="43"/>
      <c r="Q143" s="43"/>
      <c r="R143" s="43"/>
      <c r="S143" s="43"/>
      <c r="T143" s="79"/>
      <c r="AT143" s="25" t="s">
        <v>1656</v>
      </c>
      <c r="AU143" s="25" t="s">
        <v>84</v>
      </c>
    </row>
    <row r="144" spans="2:65" s="1" customFormat="1" ht="22.5" customHeight="1">
      <c r="B144" s="42"/>
      <c r="C144" s="203" t="s">
        <v>603</v>
      </c>
      <c r="D144" s="203" t="s">
        <v>311</v>
      </c>
      <c r="E144" s="204" t="s">
        <v>15265</v>
      </c>
      <c r="F144" s="205" t="s">
        <v>15236</v>
      </c>
      <c r="G144" s="206" t="s">
        <v>5275</v>
      </c>
      <c r="H144" s="207">
        <v>1</v>
      </c>
      <c r="I144" s="208"/>
      <c r="J144" s="209">
        <f>ROUND(I144*H144,2)</f>
        <v>0</v>
      </c>
      <c r="K144" s="205" t="s">
        <v>21</v>
      </c>
      <c r="L144" s="62"/>
      <c r="M144" s="210" t="s">
        <v>21</v>
      </c>
      <c r="N144" s="211" t="s">
        <v>45</v>
      </c>
      <c r="O144" s="43"/>
      <c r="P144" s="212">
        <f>O144*H144</f>
        <v>0</v>
      </c>
      <c r="Q144" s="212">
        <v>0</v>
      </c>
      <c r="R144" s="212">
        <f>Q144*H144</f>
        <v>0</v>
      </c>
      <c r="S144" s="212">
        <v>0</v>
      </c>
      <c r="T144" s="213">
        <f>S144*H144</f>
        <v>0</v>
      </c>
      <c r="AR144" s="25" t="s">
        <v>375</v>
      </c>
      <c r="AT144" s="25" t="s">
        <v>311</v>
      </c>
      <c r="AU144" s="25" t="s">
        <v>84</v>
      </c>
      <c r="AY144" s="25" t="s">
        <v>308</v>
      </c>
      <c r="BE144" s="214">
        <f>IF(N144="základní",J144,0)</f>
        <v>0</v>
      </c>
      <c r="BF144" s="214">
        <f>IF(N144="snížená",J144,0)</f>
        <v>0</v>
      </c>
      <c r="BG144" s="214">
        <f>IF(N144="zákl. přenesená",J144,0)</f>
        <v>0</v>
      </c>
      <c r="BH144" s="214">
        <f>IF(N144="sníž. přenesená",J144,0)</f>
        <v>0</v>
      </c>
      <c r="BI144" s="214">
        <f>IF(N144="nulová",J144,0)</f>
        <v>0</v>
      </c>
      <c r="BJ144" s="25" t="s">
        <v>82</v>
      </c>
      <c r="BK144" s="214">
        <f>ROUND(I144*H144,2)</f>
        <v>0</v>
      </c>
      <c r="BL144" s="25" t="s">
        <v>375</v>
      </c>
      <c r="BM144" s="25" t="s">
        <v>721</v>
      </c>
    </row>
    <row r="145" spans="2:65" s="1" customFormat="1" ht="27">
      <c r="B145" s="42"/>
      <c r="C145" s="64"/>
      <c r="D145" s="246" t="s">
        <v>1656</v>
      </c>
      <c r="E145" s="64"/>
      <c r="F145" s="290" t="s">
        <v>15262</v>
      </c>
      <c r="G145" s="64"/>
      <c r="H145" s="64"/>
      <c r="I145" s="173"/>
      <c r="J145" s="64"/>
      <c r="K145" s="64"/>
      <c r="L145" s="62"/>
      <c r="M145" s="291"/>
      <c r="N145" s="43"/>
      <c r="O145" s="43"/>
      <c r="P145" s="43"/>
      <c r="Q145" s="43"/>
      <c r="R145" s="43"/>
      <c r="S145" s="43"/>
      <c r="T145" s="79"/>
      <c r="AT145" s="25" t="s">
        <v>1656</v>
      </c>
      <c r="AU145" s="25" t="s">
        <v>84</v>
      </c>
    </row>
    <row r="146" spans="2:65" s="1" customFormat="1" ht="22.5" customHeight="1">
      <c r="B146" s="42"/>
      <c r="C146" s="203" t="s">
        <v>608</v>
      </c>
      <c r="D146" s="203" t="s">
        <v>311</v>
      </c>
      <c r="E146" s="204" t="s">
        <v>15266</v>
      </c>
      <c r="F146" s="205" t="s">
        <v>15227</v>
      </c>
      <c r="G146" s="206" t="s">
        <v>5275</v>
      </c>
      <c r="H146" s="207">
        <v>1</v>
      </c>
      <c r="I146" s="208"/>
      <c r="J146" s="209">
        <f>ROUND(I146*H146,2)</f>
        <v>0</v>
      </c>
      <c r="K146" s="205" t="s">
        <v>21</v>
      </c>
      <c r="L146" s="62"/>
      <c r="M146" s="210" t="s">
        <v>21</v>
      </c>
      <c r="N146" s="211" t="s">
        <v>45</v>
      </c>
      <c r="O146" s="43"/>
      <c r="P146" s="212">
        <f>O146*H146</f>
        <v>0</v>
      </c>
      <c r="Q146" s="212">
        <v>0</v>
      </c>
      <c r="R146" s="212">
        <f>Q146*H146</f>
        <v>0</v>
      </c>
      <c r="S146" s="212">
        <v>0</v>
      </c>
      <c r="T146" s="213">
        <f>S146*H146</f>
        <v>0</v>
      </c>
      <c r="AR146" s="25" t="s">
        <v>375</v>
      </c>
      <c r="AT146" s="25" t="s">
        <v>311</v>
      </c>
      <c r="AU146" s="25" t="s">
        <v>84</v>
      </c>
      <c r="AY146" s="25" t="s">
        <v>308</v>
      </c>
      <c r="BE146" s="214">
        <f>IF(N146="základní",J146,0)</f>
        <v>0</v>
      </c>
      <c r="BF146" s="214">
        <f>IF(N146="snížená",J146,0)</f>
        <v>0</v>
      </c>
      <c r="BG146" s="214">
        <f>IF(N146="zákl. přenesená",J146,0)</f>
        <v>0</v>
      </c>
      <c r="BH146" s="214">
        <f>IF(N146="sníž. přenesená",J146,0)</f>
        <v>0</v>
      </c>
      <c r="BI146" s="214">
        <f>IF(N146="nulová",J146,0)</f>
        <v>0</v>
      </c>
      <c r="BJ146" s="25" t="s">
        <v>82</v>
      </c>
      <c r="BK146" s="214">
        <f>ROUND(I146*H146,2)</f>
        <v>0</v>
      </c>
      <c r="BL146" s="25" t="s">
        <v>375</v>
      </c>
      <c r="BM146" s="25" t="s">
        <v>730</v>
      </c>
    </row>
    <row r="147" spans="2:65" s="1" customFormat="1" ht="27">
      <c r="B147" s="42"/>
      <c r="C147" s="64"/>
      <c r="D147" s="246" t="s">
        <v>1656</v>
      </c>
      <c r="E147" s="64"/>
      <c r="F147" s="290" t="s">
        <v>15267</v>
      </c>
      <c r="G147" s="64"/>
      <c r="H147" s="64"/>
      <c r="I147" s="173"/>
      <c r="J147" s="64"/>
      <c r="K147" s="64"/>
      <c r="L147" s="62"/>
      <c r="M147" s="291"/>
      <c r="N147" s="43"/>
      <c r="O147" s="43"/>
      <c r="P147" s="43"/>
      <c r="Q147" s="43"/>
      <c r="R147" s="43"/>
      <c r="S147" s="43"/>
      <c r="T147" s="79"/>
      <c r="AT147" s="25" t="s">
        <v>1656</v>
      </c>
      <c r="AU147" s="25" t="s">
        <v>84</v>
      </c>
    </row>
    <row r="148" spans="2:65" s="1" customFormat="1" ht="22.5" customHeight="1">
      <c r="B148" s="42"/>
      <c r="C148" s="203" t="s">
        <v>613</v>
      </c>
      <c r="D148" s="203" t="s">
        <v>311</v>
      </c>
      <c r="E148" s="204" t="s">
        <v>15268</v>
      </c>
      <c r="F148" s="205" t="s">
        <v>15232</v>
      </c>
      <c r="G148" s="206" t="s">
        <v>5275</v>
      </c>
      <c r="H148" s="207">
        <v>1</v>
      </c>
      <c r="I148" s="208"/>
      <c r="J148" s="209">
        <f>ROUND(I148*H148,2)</f>
        <v>0</v>
      </c>
      <c r="K148" s="205" t="s">
        <v>21</v>
      </c>
      <c r="L148" s="62"/>
      <c r="M148" s="210" t="s">
        <v>21</v>
      </c>
      <c r="N148" s="211" t="s">
        <v>45</v>
      </c>
      <c r="O148" s="43"/>
      <c r="P148" s="212">
        <f>O148*H148</f>
        <v>0</v>
      </c>
      <c r="Q148" s="212">
        <v>0</v>
      </c>
      <c r="R148" s="212">
        <f>Q148*H148</f>
        <v>0</v>
      </c>
      <c r="S148" s="212">
        <v>0</v>
      </c>
      <c r="T148" s="213">
        <f>S148*H148</f>
        <v>0</v>
      </c>
      <c r="AR148" s="25" t="s">
        <v>375</v>
      </c>
      <c r="AT148" s="25" t="s">
        <v>311</v>
      </c>
      <c r="AU148" s="25" t="s">
        <v>84</v>
      </c>
      <c r="AY148" s="25" t="s">
        <v>308</v>
      </c>
      <c r="BE148" s="214">
        <f>IF(N148="základní",J148,0)</f>
        <v>0</v>
      </c>
      <c r="BF148" s="214">
        <f>IF(N148="snížená",J148,0)</f>
        <v>0</v>
      </c>
      <c r="BG148" s="214">
        <f>IF(N148="zákl. přenesená",J148,0)</f>
        <v>0</v>
      </c>
      <c r="BH148" s="214">
        <f>IF(N148="sníž. přenesená",J148,0)</f>
        <v>0</v>
      </c>
      <c r="BI148" s="214">
        <f>IF(N148="nulová",J148,0)</f>
        <v>0</v>
      </c>
      <c r="BJ148" s="25" t="s">
        <v>82</v>
      </c>
      <c r="BK148" s="214">
        <f>ROUND(I148*H148,2)</f>
        <v>0</v>
      </c>
      <c r="BL148" s="25" t="s">
        <v>375</v>
      </c>
      <c r="BM148" s="25" t="s">
        <v>740</v>
      </c>
    </row>
    <row r="149" spans="2:65" s="1" customFormat="1" ht="27">
      <c r="B149" s="42"/>
      <c r="C149" s="64"/>
      <c r="D149" s="246" t="s">
        <v>1656</v>
      </c>
      <c r="E149" s="64"/>
      <c r="F149" s="290" t="s">
        <v>15267</v>
      </c>
      <c r="G149" s="64"/>
      <c r="H149" s="64"/>
      <c r="I149" s="173"/>
      <c r="J149" s="64"/>
      <c r="K149" s="64"/>
      <c r="L149" s="62"/>
      <c r="M149" s="291"/>
      <c r="N149" s="43"/>
      <c r="O149" s="43"/>
      <c r="P149" s="43"/>
      <c r="Q149" s="43"/>
      <c r="R149" s="43"/>
      <c r="S149" s="43"/>
      <c r="T149" s="79"/>
      <c r="AT149" s="25" t="s">
        <v>1656</v>
      </c>
      <c r="AU149" s="25" t="s">
        <v>84</v>
      </c>
    </row>
    <row r="150" spans="2:65" s="1" customFormat="1" ht="22.5" customHeight="1">
      <c r="B150" s="42"/>
      <c r="C150" s="203" t="s">
        <v>619</v>
      </c>
      <c r="D150" s="203" t="s">
        <v>311</v>
      </c>
      <c r="E150" s="204" t="s">
        <v>15269</v>
      </c>
      <c r="F150" s="205" t="s">
        <v>15234</v>
      </c>
      <c r="G150" s="206" t="s">
        <v>5275</v>
      </c>
      <c r="H150" s="207">
        <v>1</v>
      </c>
      <c r="I150" s="208"/>
      <c r="J150" s="209">
        <f>ROUND(I150*H150,2)</f>
        <v>0</v>
      </c>
      <c r="K150" s="205" t="s">
        <v>21</v>
      </c>
      <c r="L150" s="62"/>
      <c r="M150" s="210" t="s">
        <v>21</v>
      </c>
      <c r="N150" s="211" t="s">
        <v>45</v>
      </c>
      <c r="O150" s="43"/>
      <c r="P150" s="212">
        <f>O150*H150</f>
        <v>0</v>
      </c>
      <c r="Q150" s="212">
        <v>0</v>
      </c>
      <c r="R150" s="212">
        <f>Q150*H150</f>
        <v>0</v>
      </c>
      <c r="S150" s="212">
        <v>0</v>
      </c>
      <c r="T150" s="213">
        <f>S150*H150</f>
        <v>0</v>
      </c>
      <c r="AR150" s="25" t="s">
        <v>375</v>
      </c>
      <c r="AT150" s="25" t="s">
        <v>311</v>
      </c>
      <c r="AU150" s="25" t="s">
        <v>84</v>
      </c>
      <c r="AY150" s="25" t="s">
        <v>308</v>
      </c>
      <c r="BE150" s="214">
        <f>IF(N150="základní",J150,0)</f>
        <v>0</v>
      </c>
      <c r="BF150" s="214">
        <f>IF(N150="snížená",J150,0)</f>
        <v>0</v>
      </c>
      <c r="BG150" s="214">
        <f>IF(N150="zákl. přenesená",J150,0)</f>
        <v>0</v>
      </c>
      <c r="BH150" s="214">
        <f>IF(N150="sníž. přenesená",J150,0)</f>
        <v>0</v>
      </c>
      <c r="BI150" s="214">
        <f>IF(N150="nulová",J150,0)</f>
        <v>0</v>
      </c>
      <c r="BJ150" s="25" t="s">
        <v>82</v>
      </c>
      <c r="BK150" s="214">
        <f>ROUND(I150*H150,2)</f>
        <v>0</v>
      </c>
      <c r="BL150" s="25" t="s">
        <v>375</v>
      </c>
      <c r="BM150" s="25" t="s">
        <v>750</v>
      </c>
    </row>
    <row r="151" spans="2:65" s="1" customFormat="1" ht="27">
      <c r="B151" s="42"/>
      <c r="C151" s="64"/>
      <c r="D151" s="246" t="s">
        <v>1656</v>
      </c>
      <c r="E151" s="64"/>
      <c r="F151" s="290" t="s">
        <v>15267</v>
      </c>
      <c r="G151" s="64"/>
      <c r="H151" s="64"/>
      <c r="I151" s="173"/>
      <c r="J151" s="64"/>
      <c r="K151" s="64"/>
      <c r="L151" s="62"/>
      <c r="M151" s="291"/>
      <c r="N151" s="43"/>
      <c r="O151" s="43"/>
      <c r="P151" s="43"/>
      <c r="Q151" s="43"/>
      <c r="R151" s="43"/>
      <c r="S151" s="43"/>
      <c r="T151" s="79"/>
      <c r="AT151" s="25" t="s">
        <v>1656</v>
      </c>
      <c r="AU151" s="25" t="s">
        <v>84</v>
      </c>
    </row>
    <row r="152" spans="2:65" s="1" customFormat="1" ht="22.5" customHeight="1">
      <c r="B152" s="42"/>
      <c r="C152" s="203" t="s">
        <v>624</v>
      </c>
      <c r="D152" s="203" t="s">
        <v>311</v>
      </c>
      <c r="E152" s="204" t="s">
        <v>15270</v>
      </c>
      <c r="F152" s="205" t="s">
        <v>15236</v>
      </c>
      <c r="G152" s="206" t="s">
        <v>5275</v>
      </c>
      <c r="H152" s="207">
        <v>1</v>
      </c>
      <c r="I152" s="208"/>
      <c r="J152" s="209">
        <f>ROUND(I152*H152,2)</f>
        <v>0</v>
      </c>
      <c r="K152" s="205" t="s">
        <v>21</v>
      </c>
      <c r="L152" s="62"/>
      <c r="M152" s="210" t="s">
        <v>21</v>
      </c>
      <c r="N152" s="211" t="s">
        <v>45</v>
      </c>
      <c r="O152" s="43"/>
      <c r="P152" s="212">
        <f>O152*H152</f>
        <v>0</v>
      </c>
      <c r="Q152" s="212">
        <v>0</v>
      </c>
      <c r="R152" s="212">
        <f>Q152*H152</f>
        <v>0</v>
      </c>
      <c r="S152" s="212">
        <v>0</v>
      </c>
      <c r="T152" s="213">
        <f>S152*H152</f>
        <v>0</v>
      </c>
      <c r="AR152" s="25" t="s">
        <v>375</v>
      </c>
      <c r="AT152" s="25" t="s">
        <v>311</v>
      </c>
      <c r="AU152" s="25" t="s">
        <v>84</v>
      </c>
      <c r="AY152" s="25" t="s">
        <v>308</v>
      </c>
      <c r="BE152" s="214">
        <f>IF(N152="základní",J152,0)</f>
        <v>0</v>
      </c>
      <c r="BF152" s="214">
        <f>IF(N152="snížená",J152,0)</f>
        <v>0</v>
      </c>
      <c r="BG152" s="214">
        <f>IF(N152="zákl. přenesená",J152,0)</f>
        <v>0</v>
      </c>
      <c r="BH152" s="214">
        <f>IF(N152="sníž. přenesená",J152,0)</f>
        <v>0</v>
      </c>
      <c r="BI152" s="214">
        <f>IF(N152="nulová",J152,0)</f>
        <v>0</v>
      </c>
      <c r="BJ152" s="25" t="s">
        <v>82</v>
      </c>
      <c r="BK152" s="214">
        <f>ROUND(I152*H152,2)</f>
        <v>0</v>
      </c>
      <c r="BL152" s="25" t="s">
        <v>375</v>
      </c>
      <c r="BM152" s="25" t="s">
        <v>1248</v>
      </c>
    </row>
    <row r="153" spans="2:65" s="1" customFormat="1" ht="27">
      <c r="B153" s="42"/>
      <c r="C153" s="64"/>
      <c r="D153" s="246" t="s">
        <v>1656</v>
      </c>
      <c r="E153" s="64"/>
      <c r="F153" s="290" t="s">
        <v>15267</v>
      </c>
      <c r="G153" s="64"/>
      <c r="H153" s="64"/>
      <c r="I153" s="173"/>
      <c r="J153" s="64"/>
      <c r="K153" s="64"/>
      <c r="L153" s="62"/>
      <c r="M153" s="291"/>
      <c r="N153" s="43"/>
      <c r="O153" s="43"/>
      <c r="P153" s="43"/>
      <c r="Q153" s="43"/>
      <c r="R153" s="43"/>
      <c r="S153" s="43"/>
      <c r="T153" s="79"/>
      <c r="AT153" s="25" t="s">
        <v>1656</v>
      </c>
      <c r="AU153" s="25" t="s">
        <v>84</v>
      </c>
    </row>
    <row r="154" spans="2:65" s="1" customFormat="1" ht="22.5" customHeight="1">
      <c r="B154" s="42"/>
      <c r="C154" s="203" t="s">
        <v>632</v>
      </c>
      <c r="D154" s="203" t="s">
        <v>311</v>
      </c>
      <c r="E154" s="204" t="s">
        <v>15271</v>
      </c>
      <c r="F154" s="205" t="s">
        <v>15227</v>
      </c>
      <c r="G154" s="206" t="s">
        <v>5275</v>
      </c>
      <c r="H154" s="207">
        <v>1</v>
      </c>
      <c r="I154" s="208"/>
      <c r="J154" s="209">
        <f>ROUND(I154*H154,2)</f>
        <v>0</v>
      </c>
      <c r="K154" s="205" t="s">
        <v>21</v>
      </c>
      <c r="L154" s="62"/>
      <c r="M154" s="210" t="s">
        <v>21</v>
      </c>
      <c r="N154" s="211" t="s">
        <v>45</v>
      </c>
      <c r="O154" s="43"/>
      <c r="P154" s="212">
        <f>O154*H154</f>
        <v>0</v>
      </c>
      <c r="Q154" s="212">
        <v>0</v>
      </c>
      <c r="R154" s="212">
        <f>Q154*H154</f>
        <v>0</v>
      </c>
      <c r="S154" s="212">
        <v>0</v>
      </c>
      <c r="T154" s="213">
        <f>S154*H154</f>
        <v>0</v>
      </c>
      <c r="AR154" s="25" t="s">
        <v>375</v>
      </c>
      <c r="AT154" s="25" t="s">
        <v>311</v>
      </c>
      <c r="AU154" s="25" t="s">
        <v>84</v>
      </c>
      <c r="AY154" s="25" t="s">
        <v>308</v>
      </c>
      <c r="BE154" s="214">
        <f>IF(N154="základní",J154,0)</f>
        <v>0</v>
      </c>
      <c r="BF154" s="214">
        <f>IF(N154="snížená",J154,0)</f>
        <v>0</v>
      </c>
      <c r="BG154" s="214">
        <f>IF(N154="zákl. přenesená",J154,0)</f>
        <v>0</v>
      </c>
      <c r="BH154" s="214">
        <f>IF(N154="sníž. přenesená",J154,0)</f>
        <v>0</v>
      </c>
      <c r="BI154" s="214">
        <f>IF(N154="nulová",J154,0)</f>
        <v>0</v>
      </c>
      <c r="BJ154" s="25" t="s">
        <v>82</v>
      </c>
      <c r="BK154" s="214">
        <f>ROUND(I154*H154,2)</f>
        <v>0</v>
      </c>
      <c r="BL154" s="25" t="s">
        <v>375</v>
      </c>
      <c r="BM154" s="25" t="s">
        <v>570</v>
      </c>
    </row>
    <row r="155" spans="2:65" s="1" customFormat="1" ht="27">
      <c r="B155" s="42"/>
      <c r="C155" s="64"/>
      <c r="D155" s="246" t="s">
        <v>1656</v>
      </c>
      <c r="E155" s="64"/>
      <c r="F155" s="290" t="s">
        <v>15272</v>
      </c>
      <c r="G155" s="64"/>
      <c r="H155" s="64"/>
      <c r="I155" s="173"/>
      <c r="J155" s="64"/>
      <c r="K155" s="64"/>
      <c r="L155" s="62"/>
      <c r="M155" s="291"/>
      <c r="N155" s="43"/>
      <c r="O155" s="43"/>
      <c r="P155" s="43"/>
      <c r="Q155" s="43"/>
      <c r="R155" s="43"/>
      <c r="S155" s="43"/>
      <c r="T155" s="79"/>
      <c r="AT155" s="25" t="s">
        <v>1656</v>
      </c>
      <c r="AU155" s="25" t="s">
        <v>84</v>
      </c>
    </row>
    <row r="156" spans="2:65" s="1" customFormat="1" ht="22.5" customHeight="1">
      <c r="B156" s="42"/>
      <c r="C156" s="203" t="s">
        <v>638</v>
      </c>
      <c r="D156" s="203" t="s">
        <v>311</v>
      </c>
      <c r="E156" s="204" t="s">
        <v>15273</v>
      </c>
      <c r="F156" s="205" t="s">
        <v>15232</v>
      </c>
      <c r="G156" s="206" t="s">
        <v>5275</v>
      </c>
      <c r="H156" s="207">
        <v>1</v>
      </c>
      <c r="I156" s="208"/>
      <c r="J156" s="209">
        <f>ROUND(I156*H156,2)</f>
        <v>0</v>
      </c>
      <c r="K156" s="205" t="s">
        <v>21</v>
      </c>
      <c r="L156" s="62"/>
      <c r="M156" s="210" t="s">
        <v>21</v>
      </c>
      <c r="N156" s="211" t="s">
        <v>45</v>
      </c>
      <c r="O156" s="43"/>
      <c r="P156" s="212">
        <f>O156*H156</f>
        <v>0</v>
      </c>
      <c r="Q156" s="212">
        <v>0</v>
      </c>
      <c r="R156" s="212">
        <f>Q156*H156</f>
        <v>0</v>
      </c>
      <c r="S156" s="212">
        <v>0</v>
      </c>
      <c r="T156" s="213">
        <f>S156*H156</f>
        <v>0</v>
      </c>
      <c r="AR156" s="25" t="s">
        <v>375</v>
      </c>
      <c r="AT156" s="25" t="s">
        <v>311</v>
      </c>
      <c r="AU156" s="25" t="s">
        <v>84</v>
      </c>
      <c r="AY156" s="25" t="s">
        <v>308</v>
      </c>
      <c r="BE156" s="214">
        <f>IF(N156="základní",J156,0)</f>
        <v>0</v>
      </c>
      <c r="BF156" s="214">
        <f>IF(N156="snížená",J156,0)</f>
        <v>0</v>
      </c>
      <c r="BG156" s="214">
        <f>IF(N156="zákl. přenesená",J156,0)</f>
        <v>0</v>
      </c>
      <c r="BH156" s="214">
        <f>IF(N156="sníž. přenesená",J156,0)</f>
        <v>0</v>
      </c>
      <c r="BI156" s="214">
        <f>IF(N156="nulová",J156,0)</f>
        <v>0</v>
      </c>
      <c r="BJ156" s="25" t="s">
        <v>82</v>
      </c>
      <c r="BK156" s="214">
        <f>ROUND(I156*H156,2)</f>
        <v>0</v>
      </c>
      <c r="BL156" s="25" t="s">
        <v>375</v>
      </c>
      <c r="BM156" s="25" t="s">
        <v>2042</v>
      </c>
    </row>
    <row r="157" spans="2:65" s="1" customFormat="1" ht="27">
      <c r="B157" s="42"/>
      <c r="C157" s="64"/>
      <c r="D157" s="246" t="s">
        <v>1656</v>
      </c>
      <c r="E157" s="64"/>
      <c r="F157" s="290" t="s">
        <v>15272</v>
      </c>
      <c r="G157" s="64"/>
      <c r="H157" s="64"/>
      <c r="I157" s="173"/>
      <c r="J157" s="64"/>
      <c r="K157" s="64"/>
      <c r="L157" s="62"/>
      <c r="M157" s="291"/>
      <c r="N157" s="43"/>
      <c r="O157" s="43"/>
      <c r="P157" s="43"/>
      <c r="Q157" s="43"/>
      <c r="R157" s="43"/>
      <c r="S157" s="43"/>
      <c r="T157" s="79"/>
      <c r="AT157" s="25" t="s">
        <v>1656</v>
      </c>
      <c r="AU157" s="25" t="s">
        <v>84</v>
      </c>
    </row>
    <row r="158" spans="2:65" s="1" customFormat="1" ht="22.5" customHeight="1">
      <c r="B158" s="42"/>
      <c r="C158" s="203" t="s">
        <v>644</v>
      </c>
      <c r="D158" s="203" t="s">
        <v>311</v>
      </c>
      <c r="E158" s="204" t="s">
        <v>15274</v>
      </c>
      <c r="F158" s="205" t="s">
        <v>15234</v>
      </c>
      <c r="G158" s="206" t="s">
        <v>5275</v>
      </c>
      <c r="H158" s="207">
        <v>1</v>
      </c>
      <c r="I158" s="208"/>
      <c r="J158" s="209">
        <f>ROUND(I158*H158,2)</f>
        <v>0</v>
      </c>
      <c r="K158" s="205" t="s">
        <v>21</v>
      </c>
      <c r="L158" s="62"/>
      <c r="M158" s="210" t="s">
        <v>21</v>
      </c>
      <c r="N158" s="211" t="s">
        <v>45</v>
      </c>
      <c r="O158" s="43"/>
      <c r="P158" s="212">
        <f>O158*H158</f>
        <v>0</v>
      </c>
      <c r="Q158" s="212">
        <v>0</v>
      </c>
      <c r="R158" s="212">
        <f>Q158*H158</f>
        <v>0</v>
      </c>
      <c r="S158" s="212">
        <v>0</v>
      </c>
      <c r="T158" s="213">
        <f>S158*H158</f>
        <v>0</v>
      </c>
      <c r="AR158" s="25" t="s">
        <v>375</v>
      </c>
      <c r="AT158" s="25" t="s">
        <v>311</v>
      </c>
      <c r="AU158" s="25" t="s">
        <v>84</v>
      </c>
      <c r="AY158" s="25" t="s">
        <v>308</v>
      </c>
      <c r="BE158" s="214">
        <f>IF(N158="základní",J158,0)</f>
        <v>0</v>
      </c>
      <c r="BF158" s="214">
        <f>IF(N158="snížená",J158,0)</f>
        <v>0</v>
      </c>
      <c r="BG158" s="214">
        <f>IF(N158="zákl. přenesená",J158,0)</f>
        <v>0</v>
      </c>
      <c r="BH158" s="214">
        <f>IF(N158="sníž. přenesená",J158,0)</f>
        <v>0</v>
      </c>
      <c r="BI158" s="214">
        <f>IF(N158="nulová",J158,0)</f>
        <v>0</v>
      </c>
      <c r="BJ158" s="25" t="s">
        <v>82</v>
      </c>
      <c r="BK158" s="214">
        <f>ROUND(I158*H158,2)</f>
        <v>0</v>
      </c>
      <c r="BL158" s="25" t="s">
        <v>375</v>
      </c>
      <c r="BM158" s="25" t="s">
        <v>2048</v>
      </c>
    </row>
    <row r="159" spans="2:65" s="1" customFormat="1" ht="27">
      <c r="B159" s="42"/>
      <c r="C159" s="64"/>
      <c r="D159" s="246" t="s">
        <v>1656</v>
      </c>
      <c r="E159" s="64"/>
      <c r="F159" s="290" t="s">
        <v>15272</v>
      </c>
      <c r="G159" s="64"/>
      <c r="H159" s="64"/>
      <c r="I159" s="173"/>
      <c r="J159" s="64"/>
      <c r="K159" s="64"/>
      <c r="L159" s="62"/>
      <c r="M159" s="291"/>
      <c r="N159" s="43"/>
      <c r="O159" s="43"/>
      <c r="P159" s="43"/>
      <c r="Q159" s="43"/>
      <c r="R159" s="43"/>
      <c r="S159" s="43"/>
      <c r="T159" s="79"/>
      <c r="AT159" s="25" t="s">
        <v>1656</v>
      </c>
      <c r="AU159" s="25" t="s">
        <v>84</v>
      </c>
    </row>
    <row r="160" spans="2:65" s="1" customFormat="1" ht="22.5" customHeight="1">
      <c r="B160" s="42"/>
      <c r="C160" s="203" t="s">
        <v>649</v>
      </c>
      <c r="D160" s="203" t="s">
        <v>311</v>
      </c>
      <c r="E160" s="204" t="s">
        <v>15275</v>
      </c>
      <c r="F160" s="205" t="s">
        <v>15236</v>
      </c>
      <c r="G160" s="206" t="s">
        <v>5275</v>
      </c>
      <c r="H160" s="207">
        <v>1</v>
      </c>
      <c r="I160" s="208"/>
      <c r="J160" s="209">
        <f>ROUND(I160*H160,2)</f>
        <v>0</v>
      </c>
      <c r="K160" s="205" t="s">
        <v>21</v>
      </c>
      <c r="L160" s="62"/>
      <c r="M160" s="210" t="s">
        <v>21</v>
      </c>
      <c r="N160" s="211" t="s">
        <v>45</v>
      </c>
      <c r="O160" s="43"/>
      <c r="P160" s="212">
        <f>O160*H160</f>
        <v>0</v>
      </c>
      <c r="Q160" s="212">
        <v>0</v>
      </c>
      <c r="R160" s="212">
        <f>Q160*H160</f>
        <v>0</v>
      </c>
      <c r="S160" s="212">
        <v>0</v>
      </c>
      <c r="T160" s="213">
        <f>S160*H160</f>
        <v>0</v>
      </c>
      <c r="AR160" s="25" t="s">
        <v>375</v>
      </c>
      <c r="AT160" s="25" t="s">
        <v>311</v>
      </c>
      <c r="AU160" s="25" t="s">
        <v>84</v>
      </c>
      <c r="AY160" s="25" t="s">
        <v>308</v>
      </c>
      <c r="BE160" s="214">
        <f>IF(N160="základní",J160,0)</f>
        <v>0</v>
      </c>
      <c r="BF160" s="214">
        <f>IF(N160="snížená",J160,0)</f>
        <v>0</v>
      </c>
      <c r="BG160" s="214">
        <f>IF(N160="zákl. přenesená",J160,0)</f>
        <v>0</v>
      </c>
      <c r="BH160" s="214">
        <f>IF(N160="sníž. přenesená",J160,0)</f>
        <v>0</v>
      </c>
      <c r="BI160" s="214">
        <f>IF(N160="nulová",J160,0)</f>
        <v>0</v>
      </c>
      <c r="BJ160" s="25" t="s">
        <v>82</v>
      </c>
      <c r="BK160" s="214">
        <f>ROUND(I160*H160,2)</f>
        <v>0</v>
      </c>
      <c r="BL160" s="25" t="s">
        <v>375</v>
      </c>
      <c r="BM160" s="25" t="s">
        <v>2055</v>
      </c>
    </row>
    <row r="161" spans="2:65" s="1" customFormat="1" ht="27">
      <c r="B161" s="42"/>
      <c r="C161" s="64"/>
      <c r="D161" s="246" t="s">
        <v>1656</v>
      </c>
      <c r="E161" s="64"/>
      <c r="F161" s="290" t="s">
        <v>15272</v>
      </c>
      <c r="G161" s="64"/>
      <c r="H161" s="64"/>
      <c r="I161" s="173"/>
      <c r="J161" s="64"/>
      <c r="K161" s="64"/>
      <c r="L161" s="62"/>
      <c r="M161" s="291"/>
      <c r="N161" s="43"/>
      <c r="O161" s="43"/>
      <c r="P161" s="43"/>
      <c r="Q161" s="43"/>
      <c r="R161" s="43"/>
      <c r="S161" s="43"/>
      <c r="T161" s="79"/>
      <c r="AT161" s="25" t="s">
        <v>1656</v>
      </c>
      <c r="AU161" s="25" t="s">
        <v>84</v>
      </c>
    </row>
    <row r="162" spans="2:65" s="1" customFormat="1" ht="22.5" customHeight="1">
      <c r="B162" s="42"/>
      <c r="C162" s="203" t="s">
        <v>653</v>
      </c>
      <c r="D162" s="203" t="s">
        <v>311</v>
      </c>
      <c r="E162" s="204" t="s">
        <v>15276</v>
      </c>
      <c r="F162" s="205" t="s">
        <v>15227</v>
      </c>
      <c r="G162" s="206" t="s">
        <v>5275</v>
      </c>
      <c r="H162" s="207">
        <v>1</v>
      </c>
      <c r="I162" s="208"/>
      <c r="J162" s="209">
        <f>ROUND(I162*H162,2)</f>
        <v>0</v>
      </c>
      <c r="K162" s="205" t="s">
        <v>21</v>
      </c>
      <c r="L162" s="62"/>
      <c r="M162" s="210" t="s">
        <v>21</v>
      </c>
      <c r="N162" s="211" t="s">
        <v>45</v>
      </c>
      <c r="O162" s="43"/>
      <c r="P162" s="212">
        <f>O162*H162</f>
        <v>0</v>
      </c>
      <c r="Q162" s="212">
        <v>0</v>
      </c>
      <c r="R162" s="212">
        <f>Q162*H162</f>
        <v>0</v>
      </c>
      <c r="S162" s="212">
        <v>0</v>
      </c>
      <c r="T162" s="213">
        <f>S162*H162</f>
        <v>0</v>
      </c>
      <c r="AR162" s="25" t="s">
        <v>375</v>
      </c>
      <c r="AT162" s="25" t="s">
        <v>311</v>
      </c>
      <c r="AU162" s="25" t="s">
        <v>84</v>
      </c>
      <c r="AY162" s="25" t="s">
        <v>308</v>
      </c>
      <c r="BE162" s="214">
        <f>IF(N162="základní",J162,0)</f>
        <v>0</v>
      </c>
      <c r="BF162" s="214">
        <f>IF(N162="snížená",J162,0)</f>
        <v>0</v>
      </c>
      <c r="BG162" s="214">
        <f>IF(N162="zákl. přenesená",J162,0)</f>
        <v>0</v>
      </c>
      <c r="BH162" s="214">
        <f>IF(N162="sníž. přenesená",J162,0)</f>
        <v>0</v>
      </c>
      <c r="BI162" s="214">
        <f>IF(N162="nulová",J162,0)</f>
        <v>0</v>
      </c>
      <c r="BJ162" s="25" t="s">
        <v>82</v>
      </c>
      <c r="BK162" s="214">
        <f>ROUND(I162*H162,2)</f>
        <v>0</v>
      </c>
      <c r="BL162" s="25" t="s">
        <v>375</v>
      </c>
      <c r="BM162" s="25" t="s">
        <v>2061</v>
      </c>
    </row>
    <row r="163" spans="2:65" s="1" customFormat="1" ht="27">
      <c r="B163" s="42"/>
      <c r="C163" s="64"/>
      <c r="D163" s="246" t="s">
        <v>1656</v>
      </c>
      <c r="E163" s="64"/>
      <c r="F163" s="290" t="s">
        <v>15277</v>
      </c>
      <c r="G163" s="64"/>
      <c r="H163" s="64"/>
      <c r="I163" s="173"/>
      <c r="J163" s="64"/>
      <c r="K163" s="64"/>
      <c r="L163" s="62"/>
      <c r="M163" s="291"/>
      <c r="N163" s="43"/>
      <c r="O163" s="43"/>
      <c r="P163" s="43"/>
      <c r="Q163" s="43"/>
      <c r="R163" s="43"/>
      <c r="S163" s="43"/>
      <c r="T163" s="79"/>
      <c r="AT163" s="25" t="s">
        <v>1656</v>
      </c>
      <c r="AU163" s="25" t="s">
        <v>84</v>
      </c>
    </row>
    <row r="164" spans="2:65" s="1" customFormat="1" ht="22.5" customHeight="1">
      <c r="B164" s="42"/>
      <c r="C164" s="203" t="s">
        <v>657</v>
      </c>
      <c r="D164" s="203" t="s">
        <v>311</v>
      </c>
      <c r="E164" s="204" t="s">
        <v>15278</v>
      </c>
      <c r="F164" s="205" t="s">
        <v>15232</v>
      </c>
      <c r="G164" s="206" t="s">
        <v>5275</v>
      </c>
      <c r="H164" s="207">
        <v>1</v>
      </c>
      <c r="I164" s="208"/>
      <c r="J164" s="209">
        <f>ROUND(I164*H164,2)</f>
        <v>0</v>
      </c>
      <c r="K164" s="205" t="s">
        <v>21</v>
      </c>
      <c r="L164" s="62"/>
      <c r="M164" s="210" t="s">
        <v>21</v>
      </c>
      <c r="N164" s="211" t="s">
        <v>45</v>
      </c>
      <c r="O164" s="43"/>
      <c r="P164" s="212">
        <f>O164*H164</f>
        <v>0</v>
      </c>
      <c r="Q164" s="212">
        <v>0</v>
      </c>
      <c r="R164" s="212">
        <f>Q164*H164</f>
        <v>0</v>
      </c>
      <c r="S164" s="212">
        <v>0</v>
      </c>
      <c r="T164" s="213">
        <f>S164*H164</f>
        <v>0</v>
      </c>
      <c r="AR164" s="25" t="s">
        <v>375</v>
      </c>
      <c r="AT164" s="25" t="s">
        <v>311</v>
      </c>
      <c r="AU164" s="25" t="s">
        <v>84</v>
      </c>
      <c r="AY164" s="25" t="s">
        <v>308</v>
      </c>
      <c r="BE164" s="214">
        <f>IF(N164="základní",J164,0)</f>
        <v>0</v>
      </c>
      <c r="BF164" s="214">
        <f>IF(N164="snížená",J164,0)</f>
        <v>0</v>
      </c>
      <c r="BG164" s="214">
        <f>IF(N164="zákl. přenesená",J164,0)</f>
        <v>0</v>
      </c>
      <c r="BH164" s="214">
        <f>IF(N164="sníž. přenesená",J164,0)</f>
        <v>0</v>
      </c>
      <c r="BI164" s="214">
        <f>IF(N164="nulová",J164,0)</f>
        <v>0</v>
      </c>
      <c r="BJ164" s="25" t="s">
        <v>82</v>
      </c>
      <c r="BK164" s="214">
        <f>ROUND(I164*H164,2)</f>
        <v>0</v>
      </c>
      <c r="BL164" s="25" t="s">
        <v>375</v>
      </c>
      <c r="BM164" s="25" t="s">
        <v>2067</v>
      </c>
    </row>
    <row r="165" spans="2:65" s="1" customFormat="1" ht="27">
      <c r="B165" s="42"/>
      <c r="C165" s="64"/>
      <c r="D165" s="246" t="s">
        <v>1656</v>
      </c>
      <c r="E165" s="64"/>
      <c r="F165" s="290" t="s">
        <v>15277</v>
      </c>
      <c r="G165" s="64"/>
      <c r="H165" s="64"/>
      <c r="I165" s="173"/>
      <c r="J165" s="64"/>
      <c r="K165" s="64"/>
      <c r="L165" s="62"/>
      <c r="M165" s="291"/>
      <c r="N165" s="43"/>
      <c r="O165" s="43"/>
      <c r="P165" s="43"/>
      <c r="Q165" s="43"/>
      <c r="R165" s="43"/>
      <c r="S165" s="43"/>
      <c r="T165" s="79"/>
      <c r="AT165" s="25" t="s">
        <v>1656</v>
      </c>
      <c r="AU165" s="25" t="s">
        <v>84</v>
      </c>
    </row>
    <row r="166" spans="2:65" s="1" customFormat="1" ht="22.5" customHeight="1">
      <c r="B166" s="42"/>
      <c r="C166" s="203" t="s">
        <v>661</v>
      </c>
      <c r="D166" s="203" t="s">
        <v>311</v>
      </c>
      <c r="E166" s="204" t="s">
        <v>15279</v>
      </c>
      <c r="F166" s="205" t="s">
        <v>15234</v>
      </c>
      <c r="G166" s="206" t="s">
        <v>5275</v>
      </c>
      <c r="H166" s="207">
        <v>1</v>
      </c>
      <c r="I166" s="208"/>
      <c r="J166" s="209">
        <f>ROUND(I166*H166,2)</f>
        <v>0</v>
      </c>
      <c r="K166" s="205" t="s">
        <v>21</v>
      </c>
      <c r="L166" s="62"/>
      <c r="M166" s="210" t="s">
        <v>21</v>
      </c>
      <c r="N166" s="211" t="s">
        <v>45</v>
      </c>
      <c r="O166" s="43"/>
      <c r="P166" s="212">
        <f>O166*H166</f>
        <v>0</v>
      </c>
      <c r="Q166" s="212">
        <v>0</v>
      </c>
      <c r="R166" s="212">
        <f>Q166*H166</f>
        <v>0</v>
      </c>
      <c r="S166" s="212">
        <v>0</v>
      </c>
      <c r="T166" s="213">
        <f>S166*H166</f>
        <v>0</v>
      </c>
      <c r="AR166" s="25" t="s">
        <v>375</v>
      </c>
      <c r="AT166" s="25" t="s">
        <v>311</v>
      </c>
      <c r="AU166" s="25" t="s">
        <v>84</v>
      </c>
      <c r="AY166" s="25" t="s">
        <v>308</v>
      </c>
      <c r="BE166" s="214">
        <f>IF(N166="základní",J166,0)</f>
        <v>0</v>
      </c>
      <c r="BF166" s="214">
        <f>IF(N166="snížená",J166,0)</f>
        <v>0</v>
      </c>
      <c r="BG166" s="214">
        <f>IF(N166="zákl. přenesená",J166,0)</f>
        <v>0</v>
      </c>
      <c r="BH166" s="214">
        <f>IF(N166="sníž. přenesená",J166,0)</f>
        <v>0</v>
      </c>
      <c r="BI166" s="214">
        <f>IF(N166="nulová",J166,0)</f>
        <v>0</v>
      </c>
      <c r="BJ166" s="25" t="s">
        <v>82</v>
      </c>
      <c r="BK166" s="214">
        <f>ROUND(I166*H166,2)</f>
        <v>0</v>
      </c>
      <c r="BL166" s="25" t="s">
        <v>375</v>
      </c>
      <c r="BM166" s="25" t="s">
        <v>2075</v>
      </c>
    </row>
    <row r="167" spans="2:65" s="1" customFormat="1" ht="27">
      <c r="B167" s="42"/>
      <c r="C167" s="64"/>
      <c r="D167" s="246" t="s">
        <v>1656</v>
      </c>
      <c r="E167" s="64"/>
      <c r="F167" s="290" t="s">
        <v>15277</v>
      </c>
      <c r="G167" s="64"/>
      <c r="H167" s="64"/>
      <c r="I167" s="173"/>
      <c r="J167" s="64"/>
      <c r="K167" s="64"/>
      <c r="L167" s="62"/>
      <c r="M167" s="291"/>
      <c r="N167" s="43"/>
      <c r="O167" s="43"/>
      <c r="P167" s="43"/>
      <c r="Q167" s="43"/>
      <c r="R167" s="43"/>
      <c r="S167" s="43"/>
      <c r="T167" s="79"/>
      <c r="AT167" s="25" t="s">
        <v>1656</v>
      </c>
      <c r="AU167" s="25" t="s">
        <v>84</v>
      </c>
    </row>
    <row r="168" spans="2:65" s="1" customFormat="1" ht="22.5" customHeight="1">
      <c r="B168" s="42"/>
      <c r="C168" s="203" t="s">
        <v>665</v>
      </c>
      <c r="D168" s="203" t="s">
        <v>311</v>
      </c>
      <c r="E168" s="204" t="s">
        <v>15280</v>
      </c>
      <c r="F168" s="205" t="s">
        <v>15236</v>
      </c>
      <c r="G168" s="206" t="s">
        <v>5275</v>
      </c>
      <c r="H168" s="207">
        <v>1</v>
      </c>
      <c r="I168" s="208"/>
      <c r="J168" s="209">
        <f>ROUND(I168*H168,2)</f>
        <v>0</v>
      </c>
      <c r="K168" s="205" t="s">
        <v>21</v>
      </c>
      <c r="L168" s="62"/>
      <c r="M168" s="210" t="s">
        <v>21</v>
      </c>
      <c r="N168" s="211" t="s">
        <v>45</v>
      </c>
      <c r="O168" s="43"/>
      <c r="P168" s="212">
        <f>O168*H168</f>
        <v>0</v>
      </c>
      <c r="Q168" s="212">
        <v>0</v>
      </c>
      <c r="R168" s="212">
        <f>Q168*H168</f>
        <v>0</v>
      </c>
      <c r="S168" s="212">
        <v>0</v>
      </c>
      <c r="T168" s="213">
        <f>S168*H168</f>
        <v>0</v>
      </c>
      <c r="AR168" s="25" t="s">
        <v>375</v>
      </c>
      <c r="AT168" s="25" t="s">
        <v>311</v>
      </c>
      <c r="AU168" s="25" t="s">
        <v>84</v>
      </c>
      <c r="AY168" s="25" t="s">
        <v>308</v>
      </c>
      <c r="BE168" s="214">
        <f>IF(N168="základní",J168,0)</f>
        <v>0</v>
      </c>
      <c r="BF168" s="214">
        <f>IF(N168="snížená",J168,0)</f>
        <v>0</v>
      </c>
      <c r="BG168" s="214">
        <f>IF(N168="zákl. přenesená",J168,0)</f>
        <v>0</v>
      </c>
      <c r="BH168" s="214">
        <f>IF(N168="sníž. přenesená",J168,0)</f>
        <v>0</v>
      </c>
      <c r="BI168" s="214">
        <f>IF(N168="nulová",J168,0)</f>
        <v>0</v>
      </c>
      <c r="BJ168" s="25" t="s">
        <v>82</v>
      </c>
      <c r="BK168" s="214">
        <f>ROUND(I168*H168,2)</f>
        <v>0</v>
      </c>
      <c r="BL168" s="25" t="s">
        <v>375</v>
      </c>
      <c r="BM168" s="25" t="s">
        <v>2084</v>
      </c>
    </row>
    <row r="169" spans="2:65" s="1" customFormat="1" ht="27">
      <c r="B169" s="42"/>
      <c r="C169" s="64"/>
      <c r="D169" s="246" t="s">
        <v>1656</v>
      </c>
      <c r="E169" s="64"/>
      <c r="F169" s="290" t="s">
        <v>15277</v>
      </c>
      <c r="G169" s="64"/>
      <c r="H169" s="64"/>
      <c r="I169" s="173"/>
      <c r="J169" s="64"/>
      <c r="K169" s="64"/>
      <c r="L169" s="62"/>
      <c r="M169" s="291"/>
      <c r="N169" s="43"/>
      <c r="O169" s="43"/>
      <c r="P169" s="43"/>
      <c r="Q169" s="43"/>
      <c r="R169" s="43"/>
      <c r="S169" s="43"/>
      <c r="T169" s="79"/>
      <c r="AT169" s="25" t="s">
        <v>1656</v>
      </c>
      <c r="AU169" s="25" t="s">
        <v>84</v>
      </c>
    </row>
    <row r="170" spans="2:65" s="1" customFormat="1" ht="22.5" customHeight="1">
      <c r="B170" s="42"/>
      <c r="C170" s="203" t="s">
        <v>669</v>
      </c>
      <c r="D170" s="203" t="s">
        <v>311</v>
      </c>
      <c r="E170" s="204" t="s">
        <v>15281</v>
      </c>
      <c r="F170" s="205" t="s">
        <v>15227</v>
      </c>
      <c r="G170" s="206" t="s">
        <v>5275</v>
      </c>
      <c r="H170" s="207">
        <v>1</v>
      </c>
      <c r="I170" s="208"/>
      <c r="J170" s="209">
        <f>ROUND(I170*H170,2)</f>
        <v>0</v>
      </c>
      <c r="K170" s="205" t="s">
        <v>21</v>
      </c>
      <c r="L170" s="62"/>
      <c r="M170" s="210" t="s">
        <v>21</v>
      </c>
      <c r="N170" s="211" t="s">
        <v>45</v>
      </c>
      <c r="O170" s="43"/>
      <c r="P170" s="212">
        <f>O170*H170</f>
        <v>0</v>
      </c>
      <c r="Q170" s="212">
        <v>0</v>
      </c>
      <c r="R170" s="212">
        <f>Q170*H170</f>
        <v>0</v>
      </c>
      <c r="S170" s="212">
        <v>0</v>
      </c>
      <c r="T170" s="213">
        <f>S170*H170</f>
        <v>0</v>
      </c>
      <c r="AR170" s="25" t="s">
        <v>375</v>
      </c>
      <c r="AT170" s="25" t="s">
        <v>311</v>
      </c>
      <c r="AU170" s="25" t="s">
        <v>84</v>
      </c>
      <c r="AY170" s="25" t="s">
        <v>308</v>
      </c>
      <c r="BE170" s="214">
        <f>IF(N170="základní",J170,0)</f>
        <v>0</v>
      </c>
      <c r="BF170" s="214">
        <f>IF(N170="snížená",J170,0)</f>
        <v>0</v>
      </c>
      <c r="BG170" s="214">
        <f>IF(N170="zákl. přenesená",J170,0)</f>
        <v>0</v>
      </c>
      <c r="BH170" s="214">
        <f>IF(N170="sníž. přenesená",J170,0)</f>
        <v>0</v>
      </c>
      <c r="BI170" s="214">
        <f>IF(N170="nulová",J170,0)</f>
        <v>0</v>
      </c>
      <c r="BJ170" s="25" t="s">
        <v>82</v>
      </c>
      <c r="BK170" s="214">
        <f>ROUND(I170*H170,2)</f>
        <v>0</v>
      </c>
      <c r="BL170" s="25" t="s">
        <v>375</v>
      </c>
      <c r="BM170" s="25" t="s">
        <v>2091</v>
      </c>
    </row>
    <row r="171" spans="2:65" s="1" customFormat="1" ht="27">
      <c r="B171" s="42"/>
      <c r="C171" s="64"/>
      <c r="D171" s="246" t="s">
        <v>1656</v>
      </c>
      <c r="E171" s="64"/>
      <c r="F171" s="290" t="s">
        <v>15282</v>
      </c>
      <c r="G171" s="64"/>
      <c r="H171" s="64"/>
      <c r="I171" s="173"/>
      <c r="J171" s="64"/>
      <c r="K171" s="64"/>
      <c r="L171" s="62"/>
      <c r="M171" s="291"/>
      <c r="N171" s="43"/>
      <c r="O171" s="43"/>
      <c r="P171" s="43"/>
      <c r="Q171" s="43"/>
      <c r="R171" s="43"/>
      <c r="S171" s="43"/>
      <c r="T171" s="79"/>
      <c r="AT171" s="25" t="s">
        <v>1656</v>
      </c>
      <c r="AU171" s="25" t="s">
        <v>84</v>
      </c>
    </row>
    <row r="172" spans="2:65" s="1" customFormat="1" ht="22.5" customHeight="1">
      <c r="B172" s="42"/>
      <c r="C172" s="203" t="s">
        <v>673</v>
      </c>
      <c r="D172" s="203" t="s">
        <v>311</v>
      </c>
      <c r="E172" s="204" t="s">
        <v>15283</v>
      </c>
      <c r="F172" s="205" t="s">
        <v>15232</v>
      </c>
      <c r="G172" s="206" t="s">
        <v>5275</v>
      </c>
      <c r="H172" s="207">
        <v>1</v>
      </c>
      <c r="I172" s="208"/>
      <c r="J172" s="209">
        <f>ROUND(I172*H172,2)</f>
        <v>0</v>
      </c>
      <c r="K172" s="205" t="s">
        <v>21</v>
      </c>
      <c r="L172" s="62"/>
      <c r="M172" s="210" t="s">
        <v>21</v>
      </c>
      <c r="N172" s="211" t="s">
        <v>45</v>
      </c>
      <c r="O172" s="43"/>
      <c r="P172" s="212">
        <f>O172*H172</f>
        <v>0</v>
      </c>
      <c r="Q172" s="212">
        <v>0</v>
      </c>
      <c r="R172" s="212">
        <f>Q172*H172</f>
        <v>0</v>
      </c>
      <c r="S172" s="212">
        <v>0</v>
      </c>
      <c r="T172" s="213">
        <f>S172*H172</f>
        <v>0</v>
      </c>
      <c r="AR172" s="25" t="s">
        <v>375</v>
      </c>
      <c r="AT172" s="25" t="s">
        <v>311</v>
      </c>
      <c r="AU172" s="25" t="s">
        <v>84</v>
      </c>
      <c r="AY172" s="25" t="s">
        <v>308</v>
      </c>
      <c r="BE172" s="214">
        <f>IF(N172="základní",J172,0)</f>
        <v>0</v>
      </c>
      <c r="BF172" s="214">
        <f>IF(N172="snížená",J172,0)</f>
        <v>0</v>
      </c>
      <c r="BG172" s="214">
        <f>IF(N172="zákl. přenesená",J172,0)</f>
        <v>0</v>
      </c>
      <c r="BH172" s="214">
        <f>IF(N172="sníž. přenesená",J172,0)</f>
        <v>0</v>
      </c>
      <c r="BI172" s="214">
        <f>IF(N172="nulová",J172,0)</f>
        <v>0</v>
      </c>
      <c r="BJ172" s="25" t="s">
        <v>82</v>
      </c>
      <c r="BK172" s="214">
        <f>ROUND(I172*H172,2)</f>
        <v>0</v>
      </c>
      <c r="BL172" s="25" t="s">
        <v>375</v>
      </c>
      <c r="BM172" s="25" t="s">
        <v>2098</v>
      </c>
    </row>
    <row r="173" spans="2:65" s="1" customFormat="1" ht="27">
      <c r="B173" s="42"/>
      <c r="C173" s="64"/>
      <c r="D173" s="246" t="s">
        <v>1656</v>
      </c>
      <c r="E173" s="64"/>
      <c r="F173" s="290" t="s">
        <v>15282</v>
      </c>
      <c r="G173" s="64"/>
      <c r="H173" s="64"/>
      <c r="I173" s="173"/>
      <c r="J173" s="64"/>
      <c r="K173" s="64"/>
      <c r="L173" s="62"/>
      <c r="M173" s="291"/>
      <c r="N173" s="43"/>
      <c r="O173" s="43"/>
      <c r="P173" s="43"/>
      <c r="Q173" s="43"/>
      <c r="R173" s="43"/>
      <c r="S173" s="43"/>
      <c r="T173" s="79"/>
      <c r="AT173" s="25" t="s">
        <v>1656</v>
      </c>
      <c r="AU173" s="25" t="s">
        <v>84</v>
      </c>
    </row>
    <row r="174" spans="2:65" s="1" customFormat="1" ht="22.5" customHeight="1">
      <c r="B174" s="42"/>
      <c r="C174" s="203" t="s">
        <v>677</v>
      </c>
      <c r="D174" s="203" t="s">
        <v>311</v>
      </c>
      <c r="E174" s="204" t="s">
        <v>15284</v>
      </c>
      <c r="F174" s="205" t="s">
        <v>15234</v>
      </c>
      <c r="G174" s="206" t="s">
        <v>5275</v>
      </c>
      <c r="H174" s="207">
        <v>1</v>
      </c>
      <c r="I174" s="208"/>
      <c r="J174" s="209">
        <f>ROUND(I174*H174,2)</f>
        <v>0</v>
      </c>
      <c r="K174" s="205" t="s">
        <v>21</v>
      </c>
      <c r="L174" s="62"/>
      <c r="M174" s="210" t="s">
        <v>21</v>
      </c>
      <c r="N174" s="211" t="s">
        <v>45</v>
      </c>
      <c r="O174" s="43"/>
      <c r="P174" s="212">
        <f>O174*H174</f>
        <v>0</v>
      </c>
      <c r="Q174" s="212">
        <v>0</v>
      </c>
      <c r="R174" s="212">
        <f>Q174*H174</f>
        <v>0</v>
      </c>
      <c r="S174" s="212">
        <v>0</v>
      </c>
      <c r="T174" s="213">
        <f>S174*H174</f>
        <v>0</v>
      </c>
      <c r="AR174" s="25" t="s">
        <v>375</v>
      </c>
      <c r="AT174" s="25" t="s">
        <v>311</v>
      </c>
      <c r="AU174" s="25" t="s">
        <v>84</v>
      </c>
      <c r="AY174" s="25" t="s">
        <v>308</v>
      </c>
      <c r="BE174" s="214">
        <f>IF(N174="základní",J174,0)</f>
        <v>0</v>
      </c>
      <c r="BF174" s="214">
        <f>IF(N174="snížená",J174,0)</f>
        <v>0</v>
      </c>
      <c r="BG174" s="214">
        <f>IF(N174="zákl. přenesená",J174,0)</f>
        <v>0</v>
      </c>
      <c r="BH174" s="214">
        <f>IF(N174="sníž. přenesená",J174,0)</f>
        <v>0</v>
      </c>
      <c r="BI174" s="214">
        <f>IF(N174="nulová",J174,0)</f>
        <v>0</v>
      </c>
      <c r="BJ174" s="25" t="s">
        <v>82</v>
      </c>
      <c r="BK174" s="214">
        <f>ROUND(I174*H174,2)</f>
        <v>0</v>
      </c>
      <c r="BL174" s="25" t="s">
        <v>375</v>
      </c>
      <c r="BM174" s="25" t="s">
        <v>2103</v>
      </c>
    </row>
    <row r="175" spans="2:65" s="1" customFormat="1" ht="27">
      <c r="B175" s="42"/>
      <c r="C175" s="64"/>
      <c r="D175" s="246" t="s">
        <v>1656</v>
      </c>
      <c r="E175" s="64"/>
      <c r="F175" s="290" t="s">
        <v>15282</v>
      </c>
      <c r="G175" s="64"/>
      <c r="H175" s="64"/>
      <c r="I175" s="173"/>
      <c r="J175" s="64"/>
      <c r="K175" s="64"/>
      <c r="L175" s="62"/>
      <c r="M175" s="291"/>
      <c r="N175" s="43"/>
      <c r="O175" s="43"/>
      <c r="P175" s="43"/>
      <c r="Q175" s="43"/>
      <c r="R175" s="43"/>
      <c r="S175" s="43"/>
      <c r="T175" s="79"/>
      <c r="AT175" s="25" t="s">
        <v>1656</v>
      </c>
      <c r="AU175" s="25" t="s">
        <v>84</v>
      </c>
    </row>
    <row r="176" spans="2:65" s="1" customFormat="1" ht="22.5" customHeight="1">
      <c r="B176" s="42"/>
      <c r="C176" s="203" t="s">
        <v>681</v>
      </c>
      <c r="D176" s="203" t="s">
        <v>311</v>
      </c>
      <c r="E176" s="204" t="s">
        <v>15285</v>
      </c>
      <c r="F176" s="205" t="s">
        <v>15236</v>
      </c>
      <c r="G176" s="206" t="s">
        <v>5275</v>
      </c>
      <c r="H176" s="207">
        <v>1</v>
      </c>
      <c r="I176" s="208"/>
      <c r="J176" s="209">
        <f>ROUND(I176*H176,2)</f>
        <v>0</v>
      </c>
      <c r="K176" s="205" t="s">
        <v>21</v>
      </c>
      <c r="L176" s="62"/>
      <c r="M176" s="210" t="s">
        <v>21</v>
      </c>
      <c r="N176" s="211" t="s">
        <v>45</v>
      </c>
      <c r="O176" s="43"/>
      <c r="P176" s="212">
        <f>O176*H176</f>
        <v>0</v>
      </c>
      <c r="Q176" s="212">
        <v>0</v>
      </c>
      <c r="R176" s="212">
        <f>Q176*H176</f>
        <v>0</v>
      </c>
      <c r="S176" s="212">
        <v>0</v>
      </c>
      <c r="T176" s="213">
        <f>S176*H176</f>
        <v>0</v>
      </c>
      <c r="AR176" s="25" t="s">
        <v>375</v>
      </c>
      <c r="AT176" s="25" t="s">
        <v>311</v>
      </c>
      <c r="AU176" s="25" t="s">
        <v>84</v>
      </c>
      <c r="AY176" s="25" t="s">
        <v>308</v>
      </c>
      <c r="BE176" s="214">
        <f>IF(N176="základní",J176,0)</f>
        <v>0</v>
      </c>
      <c r="BF176" s="214">
        <f>IF(N176="snížená",J176,0)</f>
        <v>0</v>
      </c>
      <c r="BG176" s="214">
        <f>IF(N176="zákl. přenesená",J176,0)</f>
        <v>0</v>
      </c>
      <c r="BH176" s="214">
        <f>IF(N176="sníž. přenesená",J176,0)</f>
        <v>0</v>
      </c>
      <c r="BI176" s="214">
        <f>IF(N176="nulová",J176,0)</f>
        <v>0</v>
      </c>
      <c r="BJ176" s="25" t="s">
        <v>82</v>
      </c>
      <c r="BK176" s="214">
        <f>ROUND(I176*H176,2)</f>
        <v>0</v>
      </c>
      <c r="BL176" s="25" t="s">
        <v>375</v>
      </c>
      <c r="BM176" s="25" t="s">
        <v>2112</v>
      </c>
    </row>
    <row r="177" spans="2:65" s="1" customFormat="1" ht="27">
      <c r="B177" s="42"/>
      <c r="C177" s="64"/>
      <c r="D177" s="246" t="s">
        <v>1656</v>
      </c>
      <c r="E177" s="64"/>
      <c r="F177" s="290" t="s">
        <v>15282</v>
      </c>
      <c r="G177" s="64"/>
      <c r="H177" s="64"/>
      <c r="I177" s="173"/>
      <c r="J177" s="64"/>
      <c r="K177" s="64"/>
      <c r="L177" s="62"/>
      <c r="M177" s="291"/>
      <c r="N177" s="43"/>
      <c r="O177" s="43"/>
      <c r="P177" s="43"/>
      <c r="Q177" s="43"/>
      <c r="R177" s="43"/>
      <c r="S177" s="43"/>
      <c r="T177" s="79"/>
      <c r="AT177" s="25" t="s">
        <v>1656</v>
      </c>
      <c r="AU177" s="25" t="s">
        <v>84</v>
      </c>
    </row>
    <row r="178" spans="2:65" s="1" customFormat="1" ht="22.5" customHeight="1">
      <c r="B178" s="42"/>
      <c r="C178" s="203" t="s">
        <v>685</v>
      </c>
      <c r="D178" s="203" t="s">
        <v>311</v>
      </c>
      <c r="E178" s="204" t="s">
        <v>15286</v>
      </c>
      <c r="F178" s="205" t="s">
        <v>15227</v>
      </c>
      <c r="G178" s="206" t="s">
        <v>5275</v>
      </c>
      <c r="H178" s="207">
        <v>1</v>
      </c>
      <c r="I178" s="208"/>
      <c r="J178" s="209">
        <f>ROUND(I178*H178,2)</f>
        <v>0</v>
      </c>
      <c r="K178" s="205" t="s">
        <v>21</v>
      </c>
      <c r="L178" s="62"/>
      <c r="M178" s="210" t="s">
        <v>21</v>
      </c>
      <c r="N178" s="211" t="s">
        <v>45</v>
      </c>
      <c r="O178" s="43"/>
      <c r="P178" s="212">
        <f>O178*H178</f>
        <v>0</v>
      </c>
      <c r="Q178" s="212">
        <v>0</v>
      </c>
      <c r="R178" s="212">
        <f>Q178*H178</f>
        <v>0</v>
      </c>
      <c r="S178" s="212">
        <v>0</v>
      </c>
      <c r="T178" s="213">
        <f>S178*H178</f>
        <v>0</v>
      </c>
      <c r="AR178" s="25" t="s">
        <v>375</v>
      </c>
      <c r="AT178" s="25" t="s">
        <v>311</v>
      </c>
      <c r="AU178" s="25" t="s">
        <v>84</v>
      </c>
      <c r="AY178" s="25" t="s">
        <v>308</v>
      </c>
      <c r="BE178" s="214">
        <f>IF(N178="základní",J178,0)</f>
        <v>0</v>
      </c>
      <c r="BF178" s="214">
        <f>IF(N178="snížená",J178,0)</f>
        <v>0</v>
      </c>
      <c r="BG178" s="214">
        <f>IF(N178="zákl. přenesená",J178,0)</f>
        <v>0</v>
      </c>
      <c r="BH178" s="214">
        <f>IF(N178="sníž. přenesená",J178,0)</f>
        <v>0</v>
      </c>
      <c r="BI178" s="214">
        <f>IF(N178="nulová",J178,0)</f>
        <v>0</v>
      </c>
      <c r="BJ178" s="25" t="s">
        <v>82</v>
      </c>
      <c r="BK178" s="214">
        <f>ROUND(I178*H178,2)</f>
        <v>0</v>
      </c>
      <c r="BL178" s="25" t="s">
        <v>375</v>
      </c>
      <c r="BM178" s="25" t="s">
        <v>2122</v>
      </c>
    </row>
    <row r="179" spans="2:65" s="1" customFormat="1" ht="27">
      <c r="B179" s="42"/>
      <c r="C179" s="64"/>
      <c r="D179" s="246" t="s">
        <v>1656</v>
      </c>
      <c r="E179" s="64"/>
      <c r="F179" s="290" t="s">
        <v>15287</v>
      </c>
      <c r="G179" s="64"/>
      <c r="H179" s="64"/>
      <c r="I179" s="173"/>
      <c r="J179" s="64"/>
      <c r="K179" s="64"/>
      <c r="L179" s="62"/>
      <c r="M179" s="291"/>
      <c r="N179" s="43"/>
      <c r="O179" s="43"/>
      <c r="P179" s="43"/>
      <c r="Q179" s="43"/>
      <c r="R179" s="43"/>
      <c r="S179" s="43"/>
      <c r="T179" s="79"/>
      <c r="AT179" s="25" t="s">
        <v>1656</v>
      </c>
      <c r="AU179" s="25" t="s">
        <v>84</v>
      </c>
    </row>
    <row r="180" spans="2:65" s="1" customFormat="1" ht="22.5" customHeight="1">
      <c r="B180" s="42"/>
      <c r="C180" s="203" t="s">
        <v>689</v>
      </c>
      <c r="D180" s="203" t="s">
        <v>311</v>
      </c>
      <c r="E180" s="204" t="s">
        <v>15288</v>
      </c>
      <c r="F180" s="205" t="s">
        <v>15236</v>
      </c>
      <c r="G180" s="206" t="s">
        <v>5275</v>
      </c>
      <c r="H180" s="207">
        <v>1</v>
      </c>
      <c r="I180" s="208"/>
      <c r="J180" s="209">
        <f>ROUND(I180*H180,2)</f>
        <v>0</v>
      </c>
      <c r="K180" s="205" t="s">
        <v>21</v>
      </c>
      <c r="L180" s="62"/>
      <c r="M180" s="210" t="s">
        <v>21</v>
      </c>
      <c r="N180" s="211" t="s">
        <v>45</v>
      </c>
      <c r="O180" s="43"/>
      <c r="P180" s="212">
        <f>O180*H180</f>
        <v>0</v>
      </c>
      <c r="Q180" s="212">
        <v>0</v>
      </c>
      <c r="R180" s="212">
        <f>Q180*H180</f>
        <v>0</v>
      </c>
      <c r="S180" s="212">
        <v>0</v>
      </c>
      <c r="T180" s="213">
        <f>S180*H180</f>
        <v>0</v>
      </c>
      <c r="AR180" s="25" t="s">
        <v>375</v>
      </c>
      <c r="AT180" s="25" t="s">
        <v>311</v>
      </c>
      <c r="AU180" s="25" t="s">
        <v>84</v>
      </c>
      <c r="AY180" s="25" t="s">
        <v>308</v>
      </c>
      <c r="BE180" s="214">
        <f>IF(N180="základní",J180,0)</f>
        <v>0</v>
      </c>
      <c r="BF180" s="214">
        <f>IF(N180="snížená",J180,0)</f>
        <v>0</v>
      </c>
      <c r="BG180" s="214">
        <f>IF(N180="zákl. přenesená",J180,0)</f>
        <v>0</v>
      </c>
      <c r="BH180" s="214">
        <f>IF(N180="sníž. přenesená",J180,0)</f>
        <v>0</v>
      </c>
      <c r="BI180" s="214">
        <f>IF(N180="nulová",J180,0)</f>
        <v>0</v>
      </c>
      <c r="BJ180" s="25" t="s">
        <v>82</v>
      </c>
      <c r="BK180" s="214">
        <f>ROUND(I180*H180,2)</f>
        <v>0</v>
      </c>
      <c r="BL180" s="25" t="s">
        <v>375</v>
      </c>
      <c r="BM180" s="25" t="s">
        <v>2130</v>
      </c>
    </row>
    <row r="181" spans="2:65" s="1" customFormat="1" ht="27">
      <c r="B181" s="42"/>
      <c r="C181" s="64"/>
      <c r="D181" s="246" t="s">
        <v>1656</v>
      </c>
      <c r="E181" s="64"/>
      <c r="F181" s="290" t="s">
        <v>15287</v>
      </c>
      <c r="G181" s="64"/>
      <c r="H181" s="64"/>
      <c r="I181" s="173"/>
      <c r="J181" s="64"/>
      <c r="K181" s="64"/>
      <c r="L181" s="62"/>
      <c r="M181" s="291"/>
      <c r="N181" s="43"/>
      <c r="O181" s="43"/>
      <c r="P181" s="43"/>
      <c r="Q181" s="43"/>
      <c r="R181" s="43"/>
      <c r="S181" s="43"/>
      <c r="T181" s="79"/>
      <c r="AT181" s="25" t="s">
        <v>1656</v>
      </c>
      <c r="AU181" s="25" t="s">
        <v>84</v>
      </c>
    </row>
    <row r="182" spans="2:65" s="1" customFormat="1" ht="22.5" customHeight="1">
      <c r="B182" s="42"/>
      <c r="C182" s="203" t="s">
        <v>693</v>
      </c>
      <c r="D182" s="203" t="s">
        <v>311</v>
      </c>
      <c r="E182" s="204" t="s">
        <v>15289</v>
      </c>
      <c r="F182" s="205" t="s">
        <v>15227</v>
      </c>
      <c r="G182" s="206" t="s">
        <v>5275</v>
      </c>
      <c r="H182" s="207">
        <v>1</v>
      </c>
      <c r="I182" s="208"/>
      <c r="J182" s="209">
        <f>ROUND(I182*H182,2)</f>
        <v>0</v>
      </c>
      <c r="K182" s="205" t="s">
        <v>21</v>
      </c>
      <c r="L182" s="62"/>
      <c r="M182" s="210" t="s">
        <v>21</v>
      </c>
      <c r="N182" s="211" t="s">
        <v>45</v>
      </c>
      <c r="O182" s="43"/>
      <c r="P182" s="212">
        <f>O182*H182</f>
        <v>0</v>
      </c>
      <c r="Q182" s="212">
        <v>0</v>
      </c>
      <c r="R182" s="212">
        <f>Q182*H182</f>
        <v>0</v>
      </c>
      <c r="S182" s="212">
        <v>0</v>
      </c>
      <c r="T182" s="213">
        <f>S182*H182</f>
        <v>0</v>
      </c>
      <c r="AR182" s="25" t="s">
        <v>375</v>
      </c>
      <c r="AT182" s="25" t="s">
        <v>311</v>
      </c>
      <c r="AU182" s="25" t="s">
        <v>84</v>
      </c>
      <c r="AY182" s="25" t="s">
        <v>308</v>
      </c>
      <c r="BE182" s="214">
        <f>IF(N182="základní",J182,0)</f>
        <v>0</v>
      </c>
      <c r="BF182" s="214">
        <f>IF(N182="snížená",J182,0)</f>
        <v>0</v>
      </c>
      <c r="BG182" s="214">
        <f>IF(N182="zákl. přenesená",J182,0)</f>
        <v>0</v>
      </c>
      <c r="BH182" s="214">
        <f>IF(N182="sníž. přenesená",J182,0)</f>
        <v>0</v>
      </c>
      <c r="BI182" s="214">
        <f>IF(N182="nulová",J182,0)</f>
        <v>0</v>
      </c>
      <c r="BJ182" s="25" t="s">
        <v>82</v>
      </c>
      <c r="BK182" s="214">
        <f>ROUND(I182*H182,2)</f>
        <v>0</v>
      </c>
      <c r="BL182" s="25" t="s">
        <v>375</v>
      </c>
      <c r="BM182" s="25" t="s">
        <v>2139</v>
      </c>
    </row>
    <row r="183" spans="2:65" s="1" customFormat="1" ht="27">
      <c r="B183" s="42"/>
      <c r="C183" s="64"/>
      <c r="D183" s="246" t="s">
        <v>1656</v>
      </c>
      <c r="E183" s="64"/>
      <c r="F183" s="290" t="s">
        <v>15290</v>
      </c>
      <c r="G183" s="64"/>
      <c r="H183" s="64"/>
      <c r="I183" s="173"/>
      <c r="J183" s="64"/>
      <c r="K183" s="64"/>
      <c r="L183" s="62"/>
      <c r="M183" s="291"/>
      <c r="N183" s="43"/>
      <c r="O183" s="43"/>
      <c r="P183" s="43"/>
      <c r="Q183" s="43"/>
      <c r="R183" s="43"/>
      <c r="S183" s="43"/>
      <c r="T183" s="79"/>
      <c r="AT183" s="25" t="s">
        <v>1656</v>
      </c>
      <c r="AU183" s="25" t="s">
        <v>84</v>
      </c>
    </row>
    <row r="184" spans="2:65" s="1" customFormat="1" ht="22.5" customHeight="1">
      <c r="B184" s="42"/>
      <c r="C184" s="203" t="s">
        <v>697</v>
      </c>
      <c r="D184" s="203" t="s">
        <v>311</v>
      </c>
      <c r="E184" s="204" t="s">
        <v>15291</v>
      </c>
      <c r="F184" s="205" t="s">
        <v>15232</v>
      </c>
      <c r="G184" s="206" t="s">
        <v>5275</v>
      </c>
      <c r="H184" s="207">
        <v>1</v>
      </c>
      <c r="I184" s="208"/>
      <c r="J184" s="209">
        <f>ROUND(I184*H184,2)</f>
        <v>0</v>
      </c>
      <c r="K184" s="205" t="s">
        <v>21</v>
      </c>
      <c r="L184" s="62"/>
      <c r="M184" s="210" t="s">
        <v>21</v>
      </c>
      <c r="N184" s="211" t="s">
        <v>45</v>
      </c>
      <c r="O184" s="43"/>
      <c r="P184" s="212">
        <f>O184*H184</f>
        <v>0</v>
      </c>
      <c r="Q184" s="212">
        <v>0</v>
      </c>
      <c r="R184" s="212">
        <f>Q184*H184</f>
        <v>0</v>
      </c>
      <c r="S184" s="212">
        <v>0</v>
      </c>
      <c r="T184" s="213">
        <f>S184*H184</f>
        <v>0</v>
      </c>
      <c r="AR184" s="25" t="s">
        <v>375</v>
      </c>
      <c r="AT184" s="25" t="s">
        <v>311</v>
      </c>
      <c r="AU184" s="25" t="s">
        <v>84</v>
      </c>
      <c r="AY184" s="25" t="s">
        <v>308</v>
      </c>
      <c r="BE184" s="214">
        <f>IF(N184="základní",J184,0)</f>
        <v>0</v>
      </c>
      <c r="BF184" s="214">
        <f>IF(N184="snížená",J184,0)</f>
        <v>0</v>
      </c>
      <c r="BG184" s="214">
        <f>IF(N184="zákl. přenesená",J184,0)</f>
        <v>0</v>
      </c>
      <c r="BH184" s="214">
        <f>IF(N184="sníž. přenesená",J184,0)</f>
        <v>0</v>
      </c>
      <c r="BI184" s="214">
        <f>IF(N184="nulová",J184,0)</f>
        <v>0</v>
      </c>
      <c r="BJ184" s="25" t="s">
        <v>82</v>
      </c>
      <c r="BK184" s="214">
        <f>ROUND(I184*H184,2)</f>
        <v>0</v>
      </c>
      <c r="BL184" s="25" t="s">
        <v>375</v>
      </c>
      <c r="BM184" s="25" t="s">
        <v>630</v>
      </c>
    </row>
    <row r="185" spans="2:65" s="1" customFormat="1" ht="27">
      <c r="B185" s="42"/>
      <c r="C185" s="64"/>
      <c r="D185" s="246" t="s">
        <v>1656</v>
      </c>
      <c r="E185" s="64"/>
      <c r="F185" s="290" t="s">
        <v>15290</v>
      </c>
      <c r="G185" s="64"/>
      <c r="H185" s="64"/>
      <c r="I185" s="173"/>
      <c r="J185" s="64"/>
      <c r="K185" s="64"/>
      <c r="L185" s="62"/>
      <c r="M185" s="291"/>
      <c r="N185" s="43"/>
      <c r="O185" s="43"/>
      <c r="P185" s="43"/>
      <c r="Q185" s="43"/>
      <c r="R185" s="43"/>
      <c r="S185" s="43"/>
      <c r="T185" s="79"/>
      <c r="AT185" s="25" t="s">
        <v>1656</v>
      </c>
      <c r="AU185" s="25" t="s">
        <v>84</v>
      </c>
    </row>
    <row r="186" spans="2:65" s="1" customFormat="1" ht="22.5" customHeight="1">
      <c r="B186" s="42"/>
      <c r="C186" s="203" t="s">
        <v>702</v>
      </c>
      <c r="D186" s="203" t="s">
        <v>311</v>
      </c>
      <c r="E186" s="204" t="s">
        <v>15292</v>
      </c>
      <c r="F186" s="205" t="s">
        <v>15230</v>
      </c>
      <c r="G186" s="206" t="s">
        <v>5275</v>
      </c>
      <c r="H186" s="207">
        <v>1</v>
      </c>
      <c r="I186" s="208"/>
      <c r="J186" s="209">
        <f>ROUND(I186*H186,2)</f>
        <v>0</v>
      </c>
      <c r="K186" s="205" t="s">
        <v>21</v>
      </c>
      <c r="L186" s="62"/>
      <c r="M186" s="210" t="s">
        <v>21</v>
      </c>
      <c r="N186" s="211" t="s">
        <v>45</v>
      </c>
      <c r="O186" s="43"/>
      <c r="P186" s="212">
        <f>O186*H186</f>
        <v>0</v>
      </c>
      <c r="Q186" s="212">
        <v>0</v>
      </c>
      <c r="R186" s="212">
        <f>Q186*H186</f>
        <v>0</v>
      </c>
      <c r="S186" s="212">
        <v>0</v>
      </c>
      <c r="T186" s="213">
        <f>S186*H186</f>
        <v>0</v>
      </c>
      <c r="AR186" s="25" t="s">
        <v>375</v>
      </c>
      <c r="AT186" s="25" t="s">
        <v>311</v>
      </c>
      <c r="AU186" s="25" t="s">
        <v>84</v>
      </c>
      <c r="AY186" s="25" t="s">
        <v>308</v>
      </c>
      <c r="BE186" s="214">
        <f>IF(N186="základní",J186,0)</f>
        <v>0</v>
      </c>
      <c r="BF186" s="214">
        <f>IF(N186="snížená",J186,0)</f>
        <v>0</v>
      </c>
      <c r="BG186" s="214">
        <f>IF(N186="zákl. přenesená",J186,0)</f>
        <v>0</v>
      </c>
      <c r="BH186" s="214">
        <f>IF(N186="sníž. přenesená",J186,0)</f>
        <v>0</v>
      </c>
      <c r="BI186" s="214">
        <f>IF(N186="nulová",J186,0)</f>
        <v>0</v>
      </c>
      <c r="BJ186" s="25" t="s">
        <v>82</v>
      </c>
      <c r="BK186" s="214">
        <f>ROUND(I186*H186,2)</f>
        <v>0</v>
      </c>
      <c r="BL186" s="25" t="s">
        <v>375</v>
      </c>
      <c r="BM186" s="25" t="s">
        <v>642</v>
      </c>
    </row>
    <row r="187" spans="2:65" s="1" customFormat="1" ht="27">
      <c r="B187" s="42"/>
      <c r="C187" s="64"/>
      <c r="D187" s="246" t="s">
        <v>1656</v>
      </c>
      <c r="E187" s="64"/>
      <c r="F187" s="290" t="s">
        <v>15290</v>
      </c>
      <c r="G187" s="64"/>
      <c r="H187" s="64"/>
      <c r="I187" s="173"/>
      <c r="J187" s="64"/>
      <c r="K187" s="64"/>
      <c r="L187" s="62"/>
      <c r="M187" s="291"/>
      <c r="N187" s="43"/>
      <c r="O187" s="43"/>
      <c r="P187" s="43"/>
      <c r="Q187" s="43"/>
      <c r="R187" s="43"/>
      <c r="S187" s="43"/>
      <c r="T187" s="79"/>
      <c r="AT187" s="25" t="s">
        <v>1656</v>
      </c>
      <c r="AU187" s="25" t="s">
        <v>84</v>
      </c>
    </row>
    <row r="188" spans="2:65" s="1" customFormat="1" ht="22.5" customHeight="1">
      <c r="B188" s="42"/>
      <c r="C188" s="203" t="s">
        <v>706</v>
      </c>
      <c r="D188" s="203" t="s">
        <v>311</v>
      </c>
      <c r="E188" s="204" t="s">
        <v>15293</v>
      </c>
      <c r="F188" s="205" t="s">
        <v>15234</v>
      </c>
      <c r="G188" s="206" t="s">
        <v>5275</v>
      </c>
      <c r="H188" s="207">
        <v>1</v>
      </c>
      <c r="I188" s="208"/>
      <c r="J188" s="209">
        <f>ROUND(I188*H188,2)</f>
        <v>0</v>
      </c>
      <c r="K188" s="205" t="s">
        <v>21</v>
      </c>
      <c r="L188" s="62"/>
      <c r="M188" s="210" t="s">
        <v>21</v>
      </c>
      <c r="N188" s="211" t="s">
        <v>45</v>
      </c>
      <c r="O188" s="43"/>
      <c r="P188" s="212">
        <f>O188*H188</f>
        <v>0</v>
      </c>
      <c r="Q188" s="212">
        <v>0</v>
      </c>
      <c r="R188" s="212">
        <f>Q188*H188</f>
        <v>0</v>
      </c>
      <c r="S188" s="212">
        <v>0</v>
      </c>
      <c r="T188" s="213">
        <f>S188*H188</f>
        <v>0</v>
      </c>
      <c r="AR188" s="25" t="s">
        <v>375</v>
      </c>
      <c r="AT188" s="25" t="s">
        <v>311</v>
      </c>
      <c r="AU188" s="25" t="s">
        <v>84</v>
      </c>
      <c r="AY188" s="25" t="s">
        <v>308</v>
      </c>
      <c r="BE188" s="214">
        <f>IF(N188="základní",J188,0)</f>
        <v>0</v>
      </c>
      <c r="BF188" s="214">
        <f>IF(N188="snížená",J188,0)</f>
        <v>0</v>
      </c>
      <c r="BG188" s="214">
        <f>IF(N188="zákl. přenesená",J188,0)</f>
        <v>0</v>
      </c>
      <c r="BH188" s="214">
        <f>IF(N188="sníž. přenesená",J188,0)</f>
        <v>0</v>
      </c>
      <c r="BI188" s="214">
        <f>IF(N188="nulová",J188,0)</f>
        <v>0</v>
      </c>
      <c r="BJ188" s="25" t="s">
        <v>82</v>
      </c>
      <c r="BK188" s="214">
        <f>ROUND(I188*H188,2)</f>
        <v>0</v>
      </c>
      <c r="BL188" s="25" t="s">
        <v>375</v>
      </c>
      <c r="BM188" s="25" t="s">
        <v>2161</v>
      </c>
    </row>
    <row r="189" spans="2:65" s="1" customFormat="1" ht="27">
      <c r="B189" s="42"/>
      <c r="C189" s="64"/>
      <c r="D189" s="246" t="s">
        <v>1656</v>
      </c>
      <c r="E189" s="64"/>
      <c r="F189" s="290" t="s">
        <v>15290</v>
      </c>
      <c r="G189" s="64"/>
      <c r="H189" s="64"/>
      <c r="I189" s="173"/>
      <c r="J189" s="64"/>
      <c r="K189" s="64"/>
      <c r="L189" s="62"/>
      <c r="M189" s="291"/>
      <c r="N189" s="43"/>
      <c r="O189" s="43"/>
      <c r="P189" s="43"/>
      <c r="Q189" s="43"/>
      <c r="R189" s="43"/>
      <c r="S189" s="43"/>
      <c r="T189" s="79"/>
      <c r="AT189" s="25" t="s">
        <v>1656</v>
      </c>
      <c r="AU189" s="25" t="s">
        <v>84</v>
      </c>
    </row>
    <row r="190" spans="2:65" s="1" customFormat="1" ht="22.5" customHeight="1">
      <c r="B190" s="42"/>
      <c r="C190" s="203" t="s">
        <v>710</v>
      </c>
      <c r="D190" s="203" t="s">
        <v>311</v>
      </c>
      <c r="E190" s="204" t="s">
        <v>15294</v>
      </c>
      <c r="F190" s="205" t="s">
        <v>15236</v>
      </c>
      <c r="G190" s="206" t="s">
        <v>5275</v>
      </c>
      <c r="H190" s="207">
        <v>1</v>
      </c>
      <c r="I190" s="208"/>
      <c r="J190" s="209">
        <f>ROUND(I190*H190,2)</f>
        <v>0</v>
      </c>
      <c r="K190" s="205" t="s">
        <v>21</v>
      </c>
      <c r="L190" s="62"/>
      <c r="M190" s="210" t="s">
        <v>21</v>
      </c>
      <c r="N190" s="211" t="s">
        <v>45</v>
      </c>
      <c r="O190" s="43"/>
      <c r="P190" s="212">
        <f>O190*H190</f>
        <v>0</v>
      </c>
      <c r="Q190" s="212">
        <v>0</v>
      </c>
      <c r="R190" s="212">
        <f>Q190*H190</f>
        <v>0</v>
      </c>
      <c r="S190" s="212">
        <v>0</v>
      </c>
      <c r="T190" s="213">
        <f>S190*H190</f>
        <v>0</v>
      </c>
      <c r="AR190" s="25" t="s">
        <v>375</v>
      </c>
      <c r="AT190" s="25" t="s">
        <v>311</v>
      </c>
      <c r="AU190" s="25" t="s">
        <v>84</v>
      </c>
      <c r="AY190" s="25" t="s">
        <v>308</v>
      </c>
      <c r="BE190" s="214">
        <f>IF(N190="základní",J190,0)</f>
        <v>0</v>
      </c>
      <c r="BF190" s="214">
        <f>IF(N190="snížená",J190,0)</f>
        <v>0</v>
      </c>
      <c r="BG190" s="214">
        <f>IF(N190="zákl. přenesená",J190,0)</f>
        <v>0</v>
      </c>
      <c r="BH190" s="214">
        <f>IF(N190="sníž. přenesená",J190,0)</f>
        <v>0</v>
      </c>
      <c r="BI190" s="214">
        <f>IF(N190="nulová",J190,0)</f>
        <v>0</v>
      </c>
      <c r="BJ190" s="25" t="s">
        <v>82</v>
      </c>
      <c r="BK190" s="214">
        <f>ROUND(I190*H190,2)</f>
        <v>0</v>
      </c>
      <c r="BL190" s="25" t="s">
        <v>375</v>
      </c>
      <c r="BM190" s="25" t="s">
        <v>2172</v>
      </c>
    </row>
    <row r="191" spans="2:65" s="1" customFormat="1" ht="27">
      <c r="B191" s="42"/>
      <c r="C191" s="64"/>
      <c r="D191" s="223" t="s">
        <v>1656</v>
      </c>
      <c r="E191" s="64"/>
      <c r="F191" s="292" t="s">
        <v>15290</v>
      </c>
      <c r="G191" s="64"/>
      <c r="H191" s="64"/>
      <c r="I191" s="173"/>
      <c r="J191" s="64"/>
      <c r="K191" s="64"/>
      <c r="L191" s="62"/>
      <c r="M191" s="291"/>
      <c r="N191" s="43"/>
      <c r="O191" s="43"/>
      <c r="P191" s="43"/>
      <c r="Q191" s="43"/>
      <c r="R191" s="43"/>
      <c r="S191" s="43"/>
      <c r="T191" s="79"/>
      <c r="AT191" s="25" t="s">
        <v>1656</v>
      </c>
      <c r="AU191" s="25" t="s">
        <v>84</v>
      </c>
    </row>
    <row r="192" spans="2:65" s="11" customFormat="1" ht="29.85" customHeight="1">
      <c r="B192" s="186"/>
      <c r="C192" s="187"/>
      <c r="D192" s="200" t="s">
        <v>73</v>
      </c>
      <c r="E192" s="201" t="s">
        <v>95</v>
      </c>
      <c r="F192" s="201" t="s">
        <v>15295</v>
      </c>
      <c r="G192" s="187"/>
      <c r="H192" s="187"/>
      <c r="I192" s="190"/>
      <c r="J192" s="202">
        <f>BK192</f>
        <v>0</v>
      </c>
      <c r="K192" s="187"/>
      <c r="L192" s="192"/>
      <c r="M192" s="193"/>
      <c r="N192" s="194"/>
      <c r="O192" s="194"/>
      <c r="P192" s="195">
        <f>SUM(P193:P203)</f>
        <v>0</v>
      </c>
      <c r="Q192" s="194"/>
      <c r="R192" s="195">
        <f>SUM(R193:R203)</f>
        <v>0</v>
      </c>
      <c r="S192" s="194"/>
      <c r="T192" s="196">
        <f>SUM(T193:T203)</f>
        <v>0</v>
      </c>
      <c r="AR192" s="197" t="s">
        <v>82</v>
      </c>
      <c r="AT192" s="198" t="s">
        <v>73</v>
      </c>
      <c r="AU192" s="198" t="s">
        <v>82</v>
      </c>
      <c r="AY192" s="197" t="s">
        <v>308</v>
      </c>
      <c r="BK192" s="199">
        <f>SUM(BK193:BK203)</f>
        <v>0</v>
      </c>
    </row>
    <row r="193" spans="2:65" s="1" customFormat="1" ht="44.25" customHeight="1">
      <c r="B193" s="42"/>
      <c r="C193" s="203" t="s">
        <v>716</v>
      </c>
      <c r="D193" s="203" t="s">
        <v>311</v>
      </c>
      <c r="E193" s="204" t="s">
        <v>4</v>
      </c>
      <c r="F193" s="205" t="s">
        <v>15296</v>
      </c>
      <c r="G193" s="206" t="s">
        <v>21</v>
      </c>
      <c r="H193" s="207">
        <v>0</v>
      </c>
      <c r="I193" s="208"/>
      <c r="J193" s="209">
        <f>ROUND(I193*H193,2)</f>
        <v>0</v>
      </c>
      <c r="K193" s="205" t="s">
        <v>21</v>
      </c>
      <c r="L193" s="62"/>
      <c r="M193" s="210" t="s">
        <v>21</v>
      </c>
      <c r="N193" s="211" t="s">
        <v>45</v>
      </c>
      <c r="O193" s="43"/>
      <c r="P193" s="212">
        <f>O193*H193</f>
        <v>0</v>
      </c>
      <c r="Q193" s="212">
        <v>0</v>
      </c>
      <c r="R193" s="212">
        <f>Q193*H193</f>
        <v>0</v>
      </c>
      <c r="S193" s="212">
        <v>0</v>
      </c>
      <c r="T193" s="213">
        <f>S193*H193</f>
        <v>0</v>
      </c>
      <c r="AR193" s="25" t="s">
        <v>375</v>
      </c>
      <c r="AT193" s="25" t="s">
        <v>311</v>
      </c>
      <c r="AU193" s="25" t="s">
        <v>84</v>
      </c>
      <c r="AY193" s="25" t="s">
        <v>308</v>
      </c>
      <c r="BE193" s="214">
        <f>IF(N193="základní",J193,0)</f>
        <v>0</v>
      </c>
      <c r="BF193" s="214">
        <f>IF(N193="snížená",J193,0)</f>
        <v>0</v>
      </c>
      <c r="BG193" s="214">
        <f>IF(N193="zákl. přenesená",J193,0)</f>
        <v>0</v>
      </c>
      <c r="BH193" s="214">
        <f>IF(N193="sníž. přenesená",J193,0)</f>
        <v>0</v>
      </c>
      <c r="BI193" s="214">
        <f>IF(N193="nulová",J193,0)</f>
        <v>0</v>
      </c>
      <c r="BJ193" s="25" t="s">
        <v>82</v>
      </c>
      <c r="BK193" s="214">
        <f>ROUND(I193*H193,2)</f>
        <v>0</v>
      </c>
      <c r="BL193" s="25" t="s">
        <v>375</v>
      </c>
      <c r="BM193" s="25" t="s">
        <v>15297</v>
      </c>
    </row>
    <row r="194" spans="2:65" s="1" customFormat="1" ht="22.5" customHeight="1">
      <c r="B194" s="42"/>
      <c r="C194" s="203" t="s">
        <v>721</v>
      </c>
      <c r="D194" s="203" t="s">
        <v>311</v>
      </c>
      <c r="E194" s="204" t="s">
        <v>15298</v>
      </c>
      <c r="F194" s="205" t="s">
        <v>15299</v>
      </c>
      <c r="G194" s="206" t="s">
        <v>5275</v>
      </c>
      <c r="H194" s="207">
        <v>1</v>
      </c>
      <c r="I194" s="208"/>
      <c r="J194" s="209">
        <f>ROUND(I194*H194,2)</f>
        <v>0</v>
      </c>
      <c r="K194" s="205" t="s">
        <v>21</v>
      </c>
      <c r="L194" s="62"/>
      <c r="M194" s="210" t="s">
        <v>21</v>
      </c>
      <c r="N194" s="211" t="s">
        <v>45</v>
      </c>
      <c r="O194" s="43"/>
      <c r="P194" s="212">
        <f>O194*H194</f>
        <v>0</v>
      </c>
      <c r="Q194" s="212">
        <v>0</v>
      </c>
      <c r="R194" s="212">
        <f>Q194*H194</f>
        <v>0</v>
      </c>
      <c r="S194" s="212">
        <v>0</v>
      </c>
      <c r="T194" s="213">
        <f>S194*H194</f>
        <v>0</v>
      </c>
      <c r="AR194" s="25" t="s">
        <v>375</v>
      </c>
      <c r="AT194" s="25" t="s">
        <v>311</v>
      </c>
      <c r="AU194" s="25" t="s">
        <v>84</v>
      </c>
      <c r="AY194" s="25" t="s">
        <v>308</v>
      </c>
      <c r="BE194" s="214">
        <f>IF(N194="základní",J194,0)</f>
        <v>0</v>
      </c>
      <c r="BF194" s="214">
        <f>IF(N194="snížená",J194,0)</f>
        <v>0</v>
      </c>
      <c r="BG194" s="214">
        <f>IF(N194="zákl. přenesená",J194,0)</f>
        <v>0</v>
      </c>
      <c r="BH194" s="214">
        <f>IF(N194="sníž. přenesená",J194,0)</f>
        <v>0</v>
      </c>
      <c r="BI194" s="214">
        <f>IF(N194="nulová",J194,0)</f>
        <v>0</v>
      </c>
      <c r="BJ194" s="25" t="s">
        <v>82</v>
      </c>
      <c r="BK194" s="214">
        <f>ROUND(I194*H194,2)</f>
        <v>0</v>
      </c>
      <c r="BL194" s="25" t="s">
        <v>375</v>
      </c>
      <c r="BM194" s="25" t="s">
        <v>2180</v>
      </c>
    </row>
    <row r="195" spans="2:65" s="1" customFormat="1" ht="27">
      <c r="B195" s="42"/>
      <c r="C195" s="64"/>
      <c r="D195" s="246" t="s">
        <v>1656</v>
      </c>
      <c r="E195" s="64"/>
      <c r="F195" s="290" t="s">
        <v>15300</v>
      </c>
      <c r="G195" s="64"/>
      <c r="H195" s="64"/>
      <c r="I195" s="173"/>
      <c r="J195" s="64"/>
      <c r="K195" s="64"/>
      <c r="L195" s="62"/>
      <c r="M195" s="291"/>
      <c r="N195" s="43"/>
      <c r="O195" s="43"/>
      <c r="P195" s="43"/>
      <c r="Q195" s="43"/>
      <c r="R195" s="43"/>
      <c r="S195" s="43"/>
      <c r="T195" s="79"/>
      <c r="AT195" s="25" t="s">
        <v>1656</v>
      </c>
      <c r="AU195" s="25" t="s">
        <v>84</v>
      </c>
    </row>
    <row r="196" spans="2:65" s="1" customFormat="1" ht="22.5" customHeight="1">
      <c r="B196" s="42"/>
      <c r="C196" s="203" t="s">
        <v>725</v>
      </c>
      <c r="D196" s="203" t="s">
        <v>311</v>
      </c>
      <c r="E196" s="204" t="s">
        <v>15301</v>
      </c>
      <c r="F196" s="205" t="s">
        <v>15302</v>
      </c>
      <c r="G196" s="206" t="s">
        <v>5275</v>
      </c>
      <c r="H196" s="207">
        <v>4</v>
      </c>
      <c r="I196" s="208"/>
      <c r="J196" s="209">
        <f>ROUND(I196*H196,2)</f>
        <v>0</v>
      </c>
      <c r="K196" s="205" t="s">
        <v>21</v>
      </c>
      <c r="L196" s="62"/>
      <c r="M196" s="210" t="s">
        <v>21</v>
      </c>
      <c r="N196" s="211" t="s">
        <v>45</v>
      </c>
      <c r="O196" s="43"/>
      <c r="P196" s="212">
        <f>O196*H196</f>
        <v>0</v>
      </c>
      <c r="Q196" s="212">
        <v>0</v>
      </c>
      <c r="R196" s="212">
        <f>Q196*H196</f>
        <v>0</v>
      </c>
      <c r="S196" s="212">
        <v>0</v>
      </c>
      <c r="T196" s="213">
        <f>S196*H196</f>
        <v>0</v>
      </c>
      <c r="AR196" s="25" t="s">
        <v>375</v>
      </c>
      <c r="AT196" s="25" t="s">
        <v>311</v>
      </c>
      <c r="AU196" s="25" t="s">
        <v>84</v>
      </c>
      <c r="AY196" s="25" t="s">
        <v>308</v>
      </c>
      <c r="BE196" s="214">
        <f>IF(N196="základní",J196,0)</f>
        <v>0</v>
      </c>
      <c r="BF196" s="214">
        <f>IF(N196="snížená",J196,0)</f>
        <v>0</v>
      </c>
      <c r="BG196" s="214">
        <f>IF(N196="zákl. přenesená",J196,0)</f>
        <v>0</v>
      </c>
      <c r="BH196" s="214">
        <f>IF(N196="sníž. přenesená",J196,0)</f>
        <v>0</v>
      </c>
      <c r="BI196" s="214">
        <f>IF(N196="nulová",J196,0)</f>
        <v>0</v>
      </c>
      <c r="BJ196" s="25" t="s">
        <v>82</v>
      </c>
      <c r="BK196" s="214">
        <f>ROUND(I196*H196,2)</f>
        <v>0</v>
      </c>
      <c r="BL196" s="25" t="s">
        <v>375</v>
      </c>
      <c r="BM196" s="25" t="s">
        <v>2189</v>
      </c>
    </row>
    <row r="197" spans="2:65" s="1" customFormat="1" ht="27">
      <c r="B197" s="42"/>
      <c r="C197" s="64"/>
      <c r="D197" s="246" t="s">
        <v>1656</v>
      </c>
      <c r="E197" s="64"/>
      <c r="F197" s="290" t="s">
        <v>15303</v>
      </c>
      <c r="G197" s="64"/>
      <c r="H197" s="64"/>
      <c r="I197" s="173"/>
      <c r="J197" s="64"/>
      <c r="K197" s="64"/>
      <c r="L197" s="62"/>
      <c r="M197" s="291"/>
      <c r="N197" s="43"/>
      <c r="O197" s="43"/>
      <c r="P197" s="43"/>
      <c r="Q197" s="43"/>
      <c r="R197" s="43"/>
      <c r="S197" s="43"/>
      <c r="T197" s="79"/>
      <c r="AT197" s="25" t="s">
        <v>1656</v>
      </c>
      <c r="AU197" s="25" t="s">
        <v>84</v>
      </c>
    </row>
    <row r="198" spans="2:65" s="1" customFormat="1" ht="22.5" customHeight="1">
      <c r="B198" s="42"/>
      <c r="C198" s="203" t="s">
        <v>730</v>
      </c>
      <c r="D198" s="203" t="s">
        <v>311</v>
      </c>
      <c r="E198" s="204" t="s">
        <v>15304</v>
      </c>
      <c r="F198" s="205" t="s">
        <v>15305</v>
      </c>
      <c r="G198" s="206" t="s">
        <v>5275</v>
      </c>
      <c r="H198" s="207">
        <v>1</v>
      </c>
      <c r="I198" s="208"/>
      <c r="J198" s="209">
        <f>ROUND(I198*H198,2)</f>
        <v>0</v>
      </c>
      <c r="K198" s="205" t="s">
        <v>21</v>
      </c>
      <c r="L198" s="62"/>
      <c r="M198" s="210" t="s">
        <v>21</v>
      </c>
      <c r="N198" s="211" t="s">
        <v>45</v>
      </c>
      <c r="O198" s="43"/>
      <c r="P198" s="212">
        <f>O198*H198</f>
        <v>0</v>
      </c>
      <c r="Q198" s="212">
        <v>0</v>
      </c>
      <c r="R198" s="212">
        <f>Q198*H198</f>
        <v>0</v>
      </c>
      <c r="S198" s="212">
        <v>0</v>
      </c>
      <c r="T198" s="213">
        <f>S198*H198</f>
        <v>0</v>
      </c>
      <c r="AR198" s="25" t="s">
        <v>375</v>
      </c>
      <c r="AT198" s="25" t="s">
        <v>311</v>
      </c>
      <c r="AU198" s="25" t="s">
        <v>84</v>
      </c>
      <c r="AY198" s="25" t="s">
        <v>308</v>
      </c>
      <c r="BE198" s="214">
        <f>IF(N198="základní",J198,0)</f>
        <v>0</v>
      </c>
      <c r="BF198" s="214">
        <f>IF(N198="snížená",J198,0)</f>
        <v>0</v>
      </c>
      <c r="BG198" s="214">
        <f>IF(N198="zákl. přenesená",J198,0)</f>
        <v>0</v>
      </c>
      <c r="BH198" s="214">
        <f>IF(N198="sníž. přenesená",J198,0)</f>
        <v>0</v>
      </c>
      <c r="BI198" s="214">
        <f>IF(N198="nulová",J198,0)</f>
        <v>0</v>
      </c>
      <c r="BJ198" s="25" t="s">
        <v>82</v>
      </c>
      <c r="BK198" s="214">
        <f>ROUND(I198*H198,2)</f>
        <v>0</v>
      </c>
      <c r="BL198" s="25" t="s">
        <v>375</v>
      </c>
      <c r="BM198" s="25" t="s">
        <v>2198</v>
      </c>
    </row>
    <row r="199" spans="2:65" s="1" customFormat="1" ht="27">
      <c r="B199" s="42"/>
      <c r="C199" s="64"/>
      <c r="D199" s="246" t="s">
        <v>1656</v>
      </c>
      <c r="E199" s="64"/>
      <c r="F199" s="290" t="s">
        <v>15306</v>
      </c>
      <c r="G199" s="64"/>
      <c r="H199" s="64"/>
      <c r="I199" s="173"/>
      <c r="J199" s="64"/>
      <c r="K199" s="64"/>
      <c r="L199" s="62"/>
      <c r="M199" s="291"/>
      <c r="N199" s="43"/>
      <c r="O199" s="43"/>
      <c r="P199" s="43"/>
      <c r="Q199" s="43"/>
      <c r="R199" s="43"/>
      <c r="S199" s="43"/>
      <c r="T199" s="79"/>
      <c r="AT199" s="25" t="s">
        <v>1656</v>
      </c>
      <c r="AU199" s="25" t="s">
        <v>84</v>
      </c>
    </row>
    <row r="200" spans="2:65" s="1" customFormat="1" ht="22.5" customHeight="1">
      <c r="B200" s="42"/>
      <c r="C200" s="203" t="s">
        <v>735</v>
      </c>
      <c r="D200" s="203" t="s">
        <v>311</v>
      </c>
      <c r="E200" s="204" t="s">
        <v>15307</v>
      </c>
      <c r="F200" s="205" t="s">
        <v>15308</v>
      </c>
      <c r="G200" s="206" t="s">
        <v>5275</v>
      </c>
      <c r="H200" s="207">
        <v>1</v>
      </c>
      <c r="I200" s="208"/>
      <c r="J200" s="209">
        <f>ROUND(I200*H200,2)</f>
        <v>0</v>
      </c>
      <c r="K200" s="205" t="s">
        <v>21</v>
      </c>
      <c r="L200" s="62"/>
      <c r="M200" s="210" t="s">
        <v>21</v>
      </c>
      <c r="N200" s="211" t="s">
        <v>45</v>
      </c>
      <c r="O200" s="43"/>
      <c r="P200" s="212">
        <f>O200*H200</f>
        <v>0</v>
      </c>
      <c r="Q200" s="212">
        <v>0</v>
      </c>
      <c r="R200" s="212">
        <f>Q200*H200</f>
        <v>0</v>
      </c>
      <c r="S200" s="212">
        <v>0</v>
      </c>
      <c r="T200" s="213">
        <f>S200*H200</f>
        <v>0</v>
      </c>
      <c r="AR200" s="25" t="s">
        <v>375</v>
      </c>
      <c r="AT200" s="25" t="s">
        <v>311</v>
      </c>
      <c r="AU200" s="25" t="s">
        <v>84</v>
      </c>
      <c r="AY200" s="25" t="s">
        <v>308</v>
      </c>
      <c r="BE200" s="214">
        <f>IF(N200="základní",J200,0)</f>
        <v>0</v>
      </c>
      <c r="BF200" s="214">
        <f>IF(N200="snížená",J200,0)</f>
        <v>0</v>
      </c>
      <c r="BG200" s="214">
        <f>IF(N200="zákl. přenesená",J200,0)</f>
        <v>0</v>
      </c>
      <c r="BH200" s="214">
        <f>IF(N200="sníž. přenesená",J200,0)</f>
        <v>0</v>
      </c>
      <c r="BI200" s="214">
        <f>IF(N200="nulová",J200,0)</f>
        <v>0</v>
      </c>
      <c r="BJ200" s="25" t="s">
        <v>82</v>
      </c>
      <c r="BK200" s="214">
        <f>ROUND(I200*H200,2)</f>
        <v>0</v>
      </c>
      <c r="BL200" s="25" t="s">
        <v>375</v>
      </c>
      <c r="BM200" s="25" t="s">
        <v>2206</v>
      </c>
    </row>
    <row r="201" spans="2:65" s="1" customFormat="1" ht="27">
      <c r="B201" s="42"/>
      <c r="C201" s="64"/>
      <c r="D201" s="246" t="s">
        <v>1656</v>
      </c>
      <c r="E201" s="64"/>
      <c r="F201" s="290" t="s">
        <v>15309</v>
      </c>
      <c r="G201" s="64"/>
      <c r="H201" s="64"/>
      <c r="I201" s="173"/>
      <c r="J201" s="64"/>
      <c r="K201" s="64"/>
      <c r="L201" s="62"/>
      <c r="M201" s="291"/>
      <c r="N201" s="43"/>
      <c r="O201" s="43"/>
      <c r="P201" s="43"/>
      <c r="Q201" s="43"/>
      <c r="R201" s="43"/>
      <c r="S201" s="43"/>
      <c r="T201" s="79"/>
      <c r="AT201" s="25" t="s">
        <v>1656</v>
      </c>
      <c r="AU201" s="25" t="s">
        <v>84</v>
      </c>
    </row>
    <row r="202" spans="2:65" s="1" customFormat="1" ht="22.5" customHeight="1">
      <c r="B202" s="42"/>
      <c r="C202" s="203" t="s">
        <v>740</v>
      </c>
      <c r="D202" s="203" t="s">
        <v>311</v>
      </c>
      <c r="E202" s="204" t="s">
        <v>15310</v>
      </c>
      <c r="F202" s="205" t="s">
        <v>15311</v>
      </c>
      <c r="G202" s="206" t="s">
        <v>5275</v>
      </c>
      <c r="H202" s="207">
        <v>1</v>
      </c>
      <c r="I202" s="208"/>
      <c r="J202" s="209">
        <f>ROUND(I202*H202,2)</f>
        <v>0</v>
      </c>
      <c r="K202" s="205" t="s">
        <v>21</v>
      </c>
      <c r="L202" s="62"/>
      <c r="M202" s="210" t="s">
        <v>21</v>
      </c>
      <c r="N202" s="211" t="s">
        <v>45</v>
      </c>
      <c r="O202" s="43"/>
      <c r="P202" s="212">
        <f>O202*H202</f>
        <v>0</v>
      </c>
      <c r="Q202" s="212">
        <v>0</v>
      </c>
      <c r="R202" s="212">
        <f>Q202*H202</f>
        <v>0</v>
      </c>
      <c r="S202" s="212">
        <v>0</v>
      </c>
      <c r="T202" s="213">
        <f>S202*H202</f>
        <v>0</v>
      </c>
      <c r="AR202" s="25" t="s">
        <v>375</v>
      </c>
      <c r="AT202" s="25" t="s">
        <v>311</v>
      </c>
      <c r="AU202" s="25" t="s">
        <v>84</v>
      </c>
      <c r="AY202" s="25" t="s">
        <v>308</v>
      </c>
      <c r="BE202" s="214">
        <f>IF(N202="základní",J202,0)</f>
        <v>0</v>
      </c>
      <c r="BF202" s="214">
        <f>IF(N202="snížená",J202,0)</f>
        <v>0</v>
      </c>
      <c r="BG202" s="214">
        <f>IF(N202="zákl. přenesená",J202,0)</f>
        <v>0</v>
      </c>
      <c r="BH202" s="214">
        <f>IF(N202="sníž. přenesená",J202,0)</f>
        <v>0</v>
      </c>
      <c r="BI202" s="214">
        <f>IF(N202="nulová",J202,0)</f>
        <v>0</v>
      </c>
      <c r="BJ202" s="25" t="s">
        <v>82</v>
      </c>
      <c r="BK202" s="214">
        <f>ROUND(I202*H202,2)</f>
        <v>0</v>
      </c>
      <c r="BL202" s="25" t="s">
        <v>375</v>
      </c>
      <c r="BM202" s="25" t="s">
        <v>2215</v>
      </c>
    </row>
    <row r="203" spans="2:65" s="1" customFormat="1" ht="27">
      <c r="B203" s="42"/>
      <c r="C203" s="64"/>
      <c r="D203" s="223" t="s">
        <v>1656</v>
      </c>
      <c r="E203" s="64"/>
      <c r="F203" s="292" t="s">
        <v>15312</v>
      </c>
      <c r="G203" s="64"/>
      <c r="H203" s="64"/>
      <c r="I203" s="173"/>
      <c r="J203" s="64"/>
      <c r="K203" s="64"/>
      <c r="L203" s="62"/>
      <c r="M203" s="293"/>
      <c r="N203" s="216"/>
      <c r="O203" s="216"/>
      <c r="P203" s="216"/>
      <c r="Q203" s="216"/>
      <c r="R203" s="216"/>
      <c r="S203" s="216"/>
      <c r="T203" s="294"/>
      <c r="AT203" s="25" t="s">
        <v>1656</v>
      </c>
      <c r="AU203" s="25" t="s">
        <v>84</v>
      </c>
    </row>
    <row r="204" spans="2:65" s="1" customFormat="1" ht="6.95" customHeight="1">
      <c r="B204" s="57"/>
      <c r="C204" s="58"/>
      <c r="D204" s="58"/>
      <c r="E204" s="58"/>
      <c r="F204" s="58"/>
      <c r="G204" s="58"/>
      <c r="H204" s="58"/>
      <c r="I204" s="149"/>
      <c r="J204" s="58"/>
      <c r="K204" s="58"/>
      <c r="L204" s="62"/>
    </row>
  </sheetData>
  <sheetProtection password="CC35" sheet="1" objects="1" scenarios="1" formatCells="0" formatColumns="0" formatRows="0" sort="0" autoFilter="0"/>
  <autoFilter ref="C85:K203"/>
  <mergeCells count="12">
    <mergeCell ref="G1:H1"/>
    <mergeCell ref="L2:V2"/>
    <mergeCell ref="E49:H49"/>
    <mergeCell ref="E51:H51"/>
    <mergeCell ref="E74:H74"/>
    <mergeCell ref="E76:H76"/>
    <mergeCell ref="E78:H78"/>
    <mergeCell ref="E7:H7"/>
    <mergeCell ref="E9:H9"/>
    <mergeCell ref="E11:H11"/>
    <mergeCell ref="E26:H26"/>
    <mergeCell ref="E47:H47"/>
  </mergeCells>
  <hyperlinks>
    <hyperlink ref="F1:G1" location="C2" display="1) Krycí list soupisu"/>
    <hyperlink ref="G1:H1" location="C58" display="2) Rekapitulace"/>
    <hyperlink ref="J1" location="C85" display="3) Soupis prací"/>
    <hyperlink ref="L1:V1" location="'Rekapitulace stavby'!C2" display="Rekapitulace stavby"/>
  </hyperlinks>
  <pageMargins left="0.58333330000000005" right="0.58333330000000005" top="0.58333330000000005" bottom="0.58333330000000005" header="0" footer="0"/>
  <pageSetup paperSize="9" fitToHeight="100" orientation="landscape" blackAndWhite="1" r:id="rId1"/>
  <headerFooter>
    <oddFooter>&amp;CStrana &amp;P z &amp;N</oddFooter>
  </headerFooter>
  <drawing r:id="rId2"/>
</worksheet>
</file>

<file path=xl/worksheets/sheet57.xml><?xml version="1.0" encoding="utf-8"?>
<worksheet xmlns="http://schemas.openxmlformats.org/spreadsheetml/2006/main" xmlns:r="http://schemas.openxmlformats.org/officeDocument/2006/relationships">
  <sheetPr>
    <pageSetUpPr fitToPage="1"/>
  </sheetPr>
  <dimension ref="A1:K216"/>
  <sheetViews>
    <sheetView showGridLines="0" zoomScaleNormal="100" workbookViewId="0"/>
  </sheetViews>
  <sheetFormatPr defaultRowHeight="13.5"/>
  <cols>
    <col min="1" max="1" width="8.33203125" style="299" customWidth="1"/>
    <col min="2" max="2" width="1.6640625" style="299" customWidth="1"/>
    <col min="3" max="4" width="5" style="299" customWidth="1"/>
    <col min="5" max="5" width="11.6640625" style="299" customWidth="1"/>
    <col min="6" max="6" width="9.1640625" style="299" customWidth="1"/>
    <col min="7" max="7" width="5" style="299" customWidth="1"/>
    <col min="8" max="8" width="77.83203125" style="299" customWidth="1"/>
    <col min="9" max="10" width="20" style="299" customWidth="1"/>
    <col min="11" max="11" width="1.6640625" style="299" customWidth="1"/>
  </cols>
  <sheetData>
    <row r="1" spans="2:11" ht="37.5" customHeight="1"/>
    <row r="2" spans="2:11" ht="7.5" customHeight="1">
      <c r="B2" s="300"/>
      <c r="C2" s="301"/>
      <c r="D2" s="301"/>
      <c r="E2" s="301"/>
      <c r="F2" s="301"/>
      <c r="G2" s="301"/>
      <c r="H2" s="301"/>
      <c r="I2" s="301"/>
      <c r="J2" s="301"/>
      <c r="K2" s="302"/>
    </row>
    <row r="3" spans="2:11" s="16" customFormat="1" ht="45" customHeight="1">
      <c r="B3" s="303"/>
      <c r="C3" s="433" t="s">
        <v>15313</v>
      </c>
      <c r="D3" s="433"/>
      <c r="E3" s="433"/>
      <c r="F3" s="433"/>
      <c r="G3" s="433"/>
      <c r="H3" s="433"/>
      <c r="I3" s="433"/>
      <c r="J3" s="433"/>
      <c r="K3" s="304"/>
    </row>
    <row r="4" spans="2:11" ht="25.5" customHeight="1">
      <c r="B4" s="305"/>
      <c r="C4" s="437" t="s">
        <v>15314</v>
      </c>
      <c r="D4" s="437"/>
      <c r="E4" s="437"/>
      <c r="F4" s="437"/>
      <c r="G4" s="437"/>
      <c r="H4" s="437"/>
      <c r="I4" s="437"/>
      <c r="J4" s="437"/>
      <c r="K4" s="306"/>
    </row>
    <row r="5" spans="2:11" ht="5.25" customHeight="1">
      <c r="B5" s="305"/>
      <c r="C5" s="307"/>
      <c r="D5" s="307"/>
      <c r="E5" s="307"/>
      <c r="F5" s="307"/>
      <c r="G5" s="307"/>
      <c r="H5" s="307"/>
      <c r="I5" s="307"/>
      <c r="J5" s="307"/>
      <c r="K5" s="306"/>
    </row>
    <row r="6" spans="2:11" ht="15" customHeight="1">
      <c r="B6" s="305"/>
      <c r="C6" s="436" t="s">
        <v>15315</v>
      </c>
      <c r="D6" s="436"/>
      <c r="E6" s="436"/>
      <c r="F6" s="436"/>
      <c r="G6" s="436"/>
      <c r="H6" s="436"/>
      <c r="I6" s="436"/>
      <c r="J6" s="436"/>
      <c r="K6" s="306"/>
    </row>
    <row r="7" spans="2:11" ht="15" customHeight="1">
      <c r="B7" s="309"/>
      <c r="C7" s="436" t="s">
        <v>15316</v>
      </c>
      <c r="D7" s="436"/>
      <c r="E7" s="436"/>
      <c r="F7" s="436"/>
      <c r="G7" s="436"/>
      <c r="H7" s="436"/>
      <c r="I7" s="436"/>
      <c r="J7" s="436"/>
      <c r="K7" s="306"/>
    </row>
    <row r="8" spans="2:11" ht="12.75" customHeight="1">
      <c r="B8" s="309"/>
      <c r="C8" s="308"/>
      <c r="D8" s="308"/>
      <c r="E8" s="308"/>
      <c r="F8" s="308"/>
      <c r="G8" s="308"/>
      <c r="H8" s="308"/>
      <c r="I8" s="308"/>
      <c r="J8" s="308"/>
      <c r="K8" s="306"/>
    </row>
    <row r="9" spans="2:11" ht="15" customHeight="1">
      <c r="B9" s="309"/>
      <c r="C9" s="436" t="s">
        <v>15317</v>
      </c>
      <c r="D9" s="436"/>
      <c r="E9" s="436"/>
      <c r="F9" s="436"/>
      <c r="G9" s="436"/>
      <c r="H9" s="436"/>
      <c r="I9" s="436"/>
      <c r="J9" s="436"/>
      <c r="K9" s="306"/>
    </row>
    <row r="10" spans="2:11" ht="15" customHeight="1">
      <c r="B10" s="309"/>
      <c r="C10" s="308"/>
      <c r="D10" s="436" t="s">
        <v>15318</v>
      </c>
      <c r="E10" s="436"/>
      <c r="F10" s="436"/>
      <c r="G10" s="436"/>
      <c r="H10" s="436"/>
      <c r="I10" s="436"/>
      <c r="J10" s="436"/>
      <c r="K10" s="306"/>
    </row>
    <row r="11" spans="2:11" ht="15" customHeight="1">
      <c r="B11" s="309"/>
      <c r="C11" s="310"/>
      <c r="D11" s="436" t="s">
        <v>15319</v>
      </c>
      <c r="E11" s="436"/>
      <c r="F11" s="436"/>
      <c r="G11" s="436"/>
      <c r="H11" s="436"/>
      <c r="I11" s="436"/>
      <c r="J11" s="436"/>
      <c r="K11" s="306"/>
    </row>
    <row r="12" spans="2:11" ht="12.75" customHeight="1">
      <c r="B12" s="309"/>
      <c r="C12" s="310"/>
      <c r="D12" s="310"/>
      <c r="E12" s="310"/>
      <c r="F12" s="310"/>
      <c r="G12" s="310"/>
      <c r="H12" s="310"/>
      <c r="I12" s="310"/>
      <c r="J12" s="310"/>
      <c r="K12" s="306"/>
    </row>
    <row r="13" spans="2:11" ht="15" customHeight="1">
      <c r="B13" s="309"/>
      <c r="C13" s="310"/>
      <c r="D13" s="436" t="s">
        <v>15320</v>
      </c>
      <c r="E13" s="436"/>
      <c r="F13" s="436"/>
      <c r="G13" s="436"/>
      <c r="H13" s="436"/>
      <c r="I13" s="436"/>
      <c r="J13" s="436"/>
      <c r="K13" s="306"/>
    </row>
    <row r="14" spans="2:11" ht="15" customHeight="1">
      <c r="B14" s="309"/>
      <c r="C14" s="310"/>
      <c r="D14" s="436" t="s">
        <v>15321</v>
      </c>
      <c r="E14" s="436"/>
      <c r="F14" s="436"/>
      <c r="G14" s="436"/>
      <c r="H14" s="436"/>
      <c r="I14" s="436"/>
      <c r="J14" s="436"/>
      <c r="K14" s="306"/>
    </row>
    <row r="15" spans="2:11" ht="15" customHeight="1">
      <c r="B15" s="309"/>
      <c r="C15" s="310"/>
      <c r="D15" s="436" t="s">
        <v>15322</v>
      </c>
      <c r="E15" s="436"/>
      <c r="F15" s="436"/>
      <c r="G15" s="436"/>
      <c r="H15" s="436"/>
      <c r="I15" s="436"/>
      <c r="J15" s="436"/>
      <c r="K15" s="306"/>
    </row>
    <row r="16" spans="2:11" ht="15" customHeight="1">
      <c r="B16" s="309"/>
      <c r="C16" s="310"/>
      <c r="D16" s="310"/>
      <c r="E16" s="311" t="s">
        <v>87</v>
      </c>
      <c r="F16" s="436" t="s">
        <v>15323</v>
      </c>
      <c r="G16" s="436"/>
      <c r="H16" s="436"/>
      <c r="I16" s="436"/>
      <c r="J16" s="436"/>
      <c r="K16" s="306"/>
    </row>
    <row r="17" spans="2:11" ht="15" customHeight="1">
      <c r="B17" s="309"/>
      <c r="C17" s="310"/>
      <c r="D17" s="310"/>
      <c r="E17" s="311" t="s">
        <v>15324</v>
      </c>
      <c r="F17" s="436" t="s">
        <v>15325</v>
      </c>
      <c r="G17" s="436"/>
      <c r="H17" s="436"/>
      <c r="I17" s="436"/>
      <c r="J17" s="436"/>
      <c r="K17" s="306"/>
    </row>
    <row r="18" spans="2:11" ht="15" customHeight="1">
      <c r="B18" s="309"/>
      <c r="C18" s="310"/>
      <c r="D18" s="310"/>
      <c r="E18" s="311" t="s">
        <v>239</v>
      </c>
      <c r="F18" s="436" t="s">
        <v>15326</v>
      </c>
      <c r="G18" s="436"/>
      <c r="H18" s="436"/>
      <c r="I18" s="436"/>
      <c r="J18" s="436"/>
      <c r="K18" s="306"/>
    </row>
    <row r="19" spans="2:11" ht="15" customHeight="1">
      <c r="B19" s="309"/>
      <c r="C19" s="310"/>
      <c r="D19" s="310"/>
      <c r="E19" s="311" t="s">
        <v>81</v>
      </c>
      <c r="F19" s="436" t="s">
        <v>15327</v>
      </c>
      <c r="G19" s="436"/>
      <c r="H19" s="436"/>
      <c r="I19" s="436"/>
      <c r="J19" s="436"/>
      <c r="K19" s="306"/>
    </row>
    <row r="20" spans="2:11" ht="15" customHeight="1">
      <c r="B20" s="309"/>
      <c r="C20" s="310"/>
      <c r="D20" s="310"/>
      <c r="E20" s="311" t="s">
        <v>15328</v>
      </c>
      <c r="F20" s="436" t="s">
        <v>14496</v>
      </c>
      <c r="G20" s="436"/>
      <c r="H20" s="436"/>
      <c r="I20" s="436"/>
      <c r="J20" s="436"/>
      <c r="K20" s="306"/>
    </row>
    <row r="21" spans="2:11" ht="15" customHeight="1">
      <c r="B21" s="309"/>
      <c r="C21" s="310"/>
      <c r="D21" s="310"/>
      <c r="E21" s="311" t="s">
        <v>91</v>
      </c>
      <c r="F21" s="436" t="s">
        <v>15329</v>
      </c>
      <c r="G21" s="436"/>
      <c r="H21" s="436"/>
      <c r="I21" s="436"/>
      <c r="J21" s="436"/>
      <c r="K21" s="306"/>
    </row>
    <row r="22" spans="2:11" ht="12.75" customHeight="1">
      <c r="B22" s="309"/>
      <c r="C22" s="310"/>
      <c r="D22" s="310"/>
      <c r="E22" s="310"/>
      <c r="F22" s="310"/>
      <c r="G22" s="310"/>
      <c r="H22" s="310"/>
      <c r="I22" s="310"/>
      <c r="J22" s="310"/>
      <c r="K22" s="306"/>
    </row>
    <row r="23" spans="2:11" ht="15" customHeight="1">
      <c r="B23" s="309"/>
      <c r="C23" s="436" t="s">
        <v>15330</v>
      </c>
      <c r="D23" s="436"/>
      <c r="E23" s="436"/>
      <c r="F23" s="436"/>
      <c r="G23" s="436"/>
      <c r="H23" s="436"/>
      <c r="I23" s="436"/>
      <c r="J23" s="436"/>
      <c r="K23" s="306"/>
    </row>
    <row r="24" spans="2:11" ht="15" customHeight="1">
      <c r="B24" s="309"/>
      <c r="C24" s="436" t="s">
        <v>15331</v>
      </c>
      <c r="D24" s="436"/>
      <c r="E24" s="436"/>
      <c r="F24" s="436"/>
      <c r="G24" s="436"/>
      <c r="H24" s="436"/>
      <c r="I24" s="436"/>
      <c r="J24" s="436"/>
      <c r="K24" s="306"/>
    </row>
    <row r="25" spans="2:11" ht="15" customHeight="1">
      <c r="B25" s="309"/>
      <c r="C25" s="308"/>
      <c r="D25" s="436" t="s">
        <v>15332</v>
      </c>
      <c r="E25" s="436"/>
      <c r="F25" s="436"/>
      <c r="G25" s="436"/>
      <c r="H25" s="436"/>
      <c r="I25" s="436"/>
      <c r="J25" s="436"/>
      <c r="K25" s="306"/>
    </row>
    <row r="26" spans="2:11" ht="15" customHeight="1">
      <c r="B26" s="309"/>
      <c r="C26" s="310"/>
      <c r="D26" s="436" t="s">
        <v>15333</v>
      </c>
      <c r="E26" s="436"/>
      <c r="F26" s="436"/>
      <c r="G26" s="436"/>
      <c r="H26" s="436"/>
      <c r="I26" s="436"/>
      <c r="J26" s="436"/>
      <c r="K26" s="306"/>
    </row>
    <row r="27" spans="2:11" ht="12.75" customHeight="1">
      <c r="B27" s="309"/>
      <c r="C27" s="310"/>
      <c r="D27" s="310"/>
      <c r="E27" s="310"/>
      <c r="F27" s="310"/>
      <c r="G27" s="310"/>
      <c r="H27" s="310"/>
      <c r="I27" s="310"/>
      <c r="J27" s="310"/>
      <c r="K27" s="306"/>
    </row>
    <row r="28" spans="2:11" ht="15" customHeight="1">
      <c r="B28" s="309"/>
      <c r="C28" s="310"/>
      <c r="D28" s="436" t="s">
        <v>15334</v>
      </c>
      <c r="E28" s="436"/>
      <c r="F28" s="436"/>
      <c r="G28" s="436"/>
      <c r="H28" s="436"/>
      <c r="I28" s="436"/>
      <c r="J28" s="436"/>
      <c r="K28" s="306"/>
    </row>
    <row r="29" spans="2:11" ht="15" customHeight="1">
      <c r="B29" s="309"/>
      <c r="C29" s="310"/>
      <c r="D29" s="436" t="s">
        <v>15335</v>
      </c>
      <c r="E29" s="436"/>
      <c r="F29" s="436"/>
      <c r="G29" s="436"/>
      <c r="H29" s="436"/>
      <c r="I29" s="436"/>
      <c r="J29" s="436"/>
      <c r="K29" s="306"/>
    </row>
    <row r="30" spans="2:11" ht="12.75" customHeight="1">
      <c r="B30" s="309"/>
      <c r="C30" s="310"/>
      <c r="D30" s="310"/>
      <c r="E30" s="310"/>
      <c r="F30" s="310"/>
      <c r="G30" s="310"/>
      <c r="H30" s="310"/>
      <c r="I30" s="310"/>
      <c r="J30" s="310"/>
      <c r="K30" s="306"/>
    </row>
    <row r="31" spans="2:11" ht="15" customHeight="1">
      <c r="B31" s="309"/>
      <c r="C31" s="310"/>
      <c r="D31" s="436" t="s">
        <v>15336</v>
      </c>
      <c r="E31" s="436"/>
      <c r="F31" s="436"/>
      <c r="G31" s="436"/>
      <c r="H31" s="436"/>
      <c r="I31" s="436"/>
      <c r="J31" s="436"/>
      <c r="K31" s="306"/>
    </row>
    <row r="32" spans="2:11" ht="15" customHeight="1">
      <c r="B32" s="309"/>
      <c r="C32" s="310"/>
      <c r="D32" s="436" t="s">
        <v>15337</v>
      </c>
      <c r="E32" s="436"/>
      <c r="F32" s="436"/>
      <c r="G32" s="436"/>
      <c r="H32" s="436"/>
      <c r="I32" s="436"/>
      <c r="J32" s="436"/>
      <c r="K32" s="306"/>
    </row>
    <row r="33" spans="2:11" ht="15" customHeight="1">
      <c r="B33" s="309"/>
      <c r="C33" s="310"/>
      <c r="D33" s="436" t="s">
        <v>15338</v>
      </c>
      <c r="E33" s="436"/>
      <c r="F33" s="436"/>
      <c r="G33" s="436"/>
      <c r="H33" s="436"/>
      <c r="I33" s="436"/>
      <c r="J33" s="436"/>
      <c r="K33" s="306"/>
    </row>
    <row r="34" spans="2:11" ht="15" customHeight="1">
      <c r="B34" s="309"/>
      <c r="C34" s="310"/>
      <c r="D34" s="308"/>
      <c r="E34" s="312" t="s">
        <v>293</v>
      </c>
      <c r="F34" s="308"/>
      <c r="G34" s="436" t="s">
        <v>15339</v>
      </c>
      <c r="H34" s="436"/>
      <c r="I34" s="436"/>
      <c r="J34" s="436"/>
      <c r="K34" s="306"/>
    </row>
    <row r="35" spans="2:11" ht="30.75" customHeight="1">
      <c r="B35" s="309"/>
      <c r="C35" s="310"/>
      <c r="D35" s="308"/>
      <c r="E35" s="312" t="s">
        <v>15340</v>
      </c>
      <c r="F35" s="308"/>
      <c r="G35" s="436" t="s">
        <v>15341</v>
      </c>
      <c r="H35" s="436"/>
      <c r="I35" s="436"/>
      <c r="J35" s="436"/>
      <c r="K35" s="306"/>
    </row>
    <row r="36" spans="2:11" ht="15" customHeight="1">
      <c r="B36" s="309"/>
      <c r="C36" s="310"/>
      <c r="D36" s="308"/>
      <c r="E36" s="312" t="s">
        <v>55</v>
      </c>
      <c r="F36" s="308"/>
      <c r="G36" s="436" t="s">
        <v>15342</v>
      </c>
      <c r="H36" s="436"/>
      <c r="I36" s="436"/>
      <c r="J36" s="436"/>
      <c r="K36" s="306"/>
    </row>
    <row r="37" spans="2:11" ht="15" customHeight="1">
      <c r="B37" s="309"/>
      <c r="C37" s="310"/>
      <c r="D37" s="308"/>
      <c r="E37" s="312" t="s">
        <v>294</v>
      </c>
      <c r="F37" s="308"/>
      <c r="G37" s="436" t="s">
        <v>15343</v>
      </c>
      <c r="H37" s="436"/>
      <c r="I37" s="436"/>
      <c r="J37" s="436"/>
      <c r="K37" s="306"/>
    </row>
    <row r="38" spans="2:11" ht="15" customHeight="1">
      <c r="B38" s="309"/>
      <c r="C38" s="310"/>
      <c r="D38" s="308"/>
      <c r="E38" s="312" t="s">
        <v>295</v>
      </c>
      <c r="F38" s="308"/>
      <c r="G38" s="436" t="s">
        <v>15344</v>
      </c>
      <c r="H38" s="436"/>
      <c r="I38" s="436"/>
      <c r="J38" s="436"/>
      <c r="K38" s="306"/>
    </row>
    <row r="39" spans="2:11" ht="15" customHeight="1">
      <c r="B39" s="309"/>
      <c r="C39" s="310"/>
      <c r="D39" s="308"/>
      <c r="E39" s="312" t="s">
        <v>296</v>
      </c>
      <c r="F39" s="308"/>
      <c r="G39" s="436" t="s">
        <v>15345</v>
      </c>
      <c r="H39" s="436"/>
      <c r="I39" s="436"/>
      <c r="J39" s="436"/>
      <c r="K39" s="306"/>
    </row>
    <row r="40" spans="2:11" ht="15" customHeight="1">
      <c r="B40" s="309"/>
      <c r="C40" s="310"/>
      <c r="D40" s="308"/>
      <c r="E40" s="312" t="s">
        <v>15346</v>
      </c>
      <c r="F40" s="308"/>
      <c r="G40" s="436" t="s">
        <v>15347</v>
      </c>
      <c r="H40" s="436"/>
      <c r="I40" s="436"/>
      <c r="J40" s="436"/>
      <c r="K40" s="306"/>
    </row>
    <row r="41" spans="2:11" ht="15" customHeight="1">
      <c r="B41" s="309"/>
      <c r="C41" s="310"/>
      <c r="D41" s="308"/>
      <c r="E41" s="312"/>
      <c r="F41" s="308"/>
      <c r="G41" s="436" t="s">
        <v>15348</v>
      </c>
      <c r="H41" s="436"/>
      <c r="I41" s="436"/>
      <c r="J41" s="436"/>
      <c r="K41" s="306"/>
    </row>
    <row r="42" spans="2:11" ht="15" customHeight="1">
      <c r="B42" s="309"/>
      <c r="C42" s="310"/>
      <c r="D42" s="308"/>
      <c r="E42" s="312" t="s">
        <v>15349</v>
      </c>
      <c r="F42" s="308"/>
      <c r="G42" s="436" t="s">
        <v>15350</v>
      </c>
      <c r="H42" s="436"/>
      <c r="I42" s="436"/>
      <c r="J42" s="436"/>
      <c r="K42" s="306"/>
    </row>
    <row r="43" spans="2:11" ht="15" customHeight="1">
      <c r="B43" s="309"/>
      <c r="C43" s="310"/>
      <c r="D43" s="308"/>
      <c r="E43" s="312" t="s">
        <v>298</v>
      </c>
      <c r="F43" s="308"/>
      <c r="G43" s="436" t="s">
        <v>15351</v>
      </c>
      <c r="H43" s="436"/>
      <c r="I43" s="436"/>
      <c r="J43" s="436"/>
      <c r="K43" s="306"/>
    </row>
    <row r="44" spans="2:11" ht="12.75" customHeight="1">
      <c r="B44" s="309"/>
      <c r="C44" s="310"/>
      <c r="D44" s="308"/>
      <c r="E44" s="308"/>
      <c r="F44" s="308"/>
      <c r="G44" s="308"/>
      <c r="H44" s="308"/>
      <c r="I44" s="308"/>
      <c r="J44" s="308"/>
      <c r="K44" s="306"/>
    </row>
    <row r="45" spans="2:11" ht="15" customHeight="1">
      <c r="B45" s="309"/>
      <c r="C45" s="310"/>
      <c r="D45" s="436" t="s">
        <v>15352</v>
      </c>
      <c r="E45" s="436"/>
      <c r="F45" s="436"/>
      <c r="G45" s="436"/>
      <c r="H45" s="436"/>
      <c r="I45" s="436"/>
      <c r="J45" s="436"/>
      <c r="K45" s="306"/>
    </row>
    <row r="46" spans="2:11" ht="15" customHeight="1">
      <c r="B46" s="309"/>
      <c r="C46" s="310"/>
      <c r="D46" s="310"/>
      <c r="E46" s="436" t="s">
        <v>15353</v>
      </c>
      <c r="F46" s="436"/>
      <c r="G46" s="436"/>
      <c r="H46" s="436"/>
      <c r="I46" s="436"/>
      <c r="J46" s="436"/>
      <c r="K46" s="306"/>
    </row>
    <row r="47" spans="2:11" ht="15" customHeight="1">
      <c r="B47" s="309"/>
      <c r="C47" s="310"/>
      <c r="D47" s="310"/>
      <c r="E47" s="436" t="s">
        <v>15354</v>
      </c>
      <c r="F47" s="436"/>
      <c r="G47" s="436"/>
      <c r="H47" s="436"/>
      <c r="I47" s="436"/>
      <c r="J47" s="436"/>
      <c r="K47" s="306"/>
    </row>
    <row r="48" spans="2:11" ht="15" customHeight="1">
      <c r="B48" s="309"/>
      <c r="C48" s="310"/>
      <c r="D48" s="310"/>
      <c r="E48" s="436" t="s">
        <v>15355</v>
      </c>
      <c r="F48" s="436"/>
      <c r="G48" s="436"/>
      <c r="H48" s="436"/>
      <c r="I48" s="436"/>
      <c r="J48" s="436"/>
      <c r="K48" s="306"/>
    </row>
    <row r="49" spans="2:11" ht="15" customHeight="1">
      <c r="B49" s="309"/>
      <c r="C49" s="310"/>
      <c r="D49" s="436" t="s">
        <v>15356</v>
      </c>
      <c r="E49" s="436"/>
      <c r="F49" s="436"/>
      <c r="G49" s="436"/>
      <c r="H49" s="436"/>
      <c r="I49" s="436"/>
      <c r="J49" s="436"/>
      <c r="K49" s="306"/>
    </row>
    <row r="50" spans="2:11" ht="25.5" customHeight="1">
      <c r="B50" s="305"/>
      <c r="C50" s="437" t="s">
        <v>15357</v>
      </c>
      <c r="D50" s="437"/>
      <c r="E50" s="437"/>
      <c r="F50" s="437"/>
      <c r="G50" s="437"/>
      <c r="H50" s="437"/>
      <c r="I50" s="437"/>
      <c r="J50" s="437"/>
      <c r="K50" s="306"/>
    </row>
    <row r="51" spans="2:11" ht="5.25" customHeight="1">
      <c r="B51" s="305"/>
      <c r="C51" s="307"/>
      <c r="D51" s="307"/>
      <c r="E51" s="307"/>
      <c r="F51" s="307"/>
      <c r="G51" s="307"/>
      <c r="H51" s="307"/>
      <c r="I51" s="307"/>
      <c r="J51" s="307"/>
      <c r="K51" s="306"/>
    </row>
    <row r="52" spans="2:11" ht="15" customHeight="1">
      <c r="B52" s="305"/>
      <c r="C52" s="436" t="s">
        <v>15358</v>
      </c>
      <c r="D52" s="436"/>
      <c r="E52" s="436"/>
      <c r="F52" s="436"/>
      <c r="G52" s="436"/>
      <c r="H52" s="436"/>
      <c r="I52" s="436"/>
      <c r="J52" s="436"/>
      <c r="K52" s="306"/>
    </row>
    <row r="53" spans="2:11" ht="15" customHeight="1">
      <c r="B53" s="305"/>
      <c r="C53" s="436" t="s">
        <v>15359</v>
      </c>
      <c r="D53" s="436"/>
      <c r="E53" s="436"/>
      <c r="F53" s="436"/>
      <c r="G53" s="436"/>
      <c r="H53" s="436"/>
      <c r="I53" s="436"/>
      <c r="J53" s="436"/>
      <c r="K53" s="306"/>
    </row>
    <row r="54" spans="2:11" ht="12.75" customHeight="1">
      <c r="B54" s="305"/>
      <c r="C54" s="308"/>
      <c r="D54" s="308"/>
      <c r="E54" s="308"/>
      <c r="F54" s="308"/>
      <c r="G54" s="308"/>
      <c r="H54" s="308"/>
      <c r="I54" s="308"/>
      <c r="J54" s="308"/>
      <c r="K54" s="306"/>
    </row>
    <row r="55" spans="2:11" ht="15" customHeight="1">
      <c r="B55" s="305"/>
      <c r="C55" s="436" t="s">
        <v>15360</v>
      </c>
      <c r="D55" s="436"/>
      <c r="E55" s="436"/>
      <c r="F55" s="436"/>
      <c r="G55" s="436"/>
      <c r="H55" s="436"/>
      <c r="I55" s="436"/>
      <c r="J55" s="436"/>
      <c r="K55" s="306"/>
    </row>
    <row r="56" spans="2:11" ht="15" customHeight="1">
      <c r="B56" s="305"/>
      <c r="C56" s="310"/>
      <c r="D56" s="436" t="s">
        <v>15361</v>
      </c>
      <c r="E56" s="436"/>
      <c r="F56" s="436"/>
      <c r="G56" s="436"/>
      <c r="H56" s="436"/>
      <c r="I56" s="436"/>
      <c r="J56" s="436"/>
      <c r="K56" s="306"/>
    </row>
    <row r="57" spans="2:11" ht="15" customHeight="1">
      <c r="B57" s="305"/>
      <c r="C57" s="310"/>
      <c r="D57" s="436" t="s">
        <v>15362</v>
      </c>
      <c r="E57" s="436"/>
      <c r="F57" s="436"/>
      <c r="G57" s="436"/>
      <c r="H57" s="436"/>
      <c r="I57" s="436"/>
      <c r="J57" s="436"/>
      <c r="K57" s="306"/>
    </row>
    <row r="58" spans="2:11" ht="15" customHeight="1">
      <c r="B58" s="305"/>
      <c r="C58" s="310"/>
      <c r="D58" s="436" t="s">
        <v>15363</v>
      </c>
      <c r="E58" s="436"/>
      <c r="F58" s="436"/>
      <c r="G58" s="436"/>
      <c r="H58" s="436"/>
      <c r="I58" s="436"/>
      <c r="J58" s="436"/>
      <c r="K58" s="306"/>
    </row>
    <row r="59" spans="2:11" ht="15" customHeight="1">
      <c r="B59" s="305"/>
      <c r="C59" s="310"/>
      <c r="D59" s="436" t="s">
        <v>15364</v>
      </c>
      <c r="E59" s="436"/>
      <c r="F59" s="436"/>
      <c r="G59" s="436"/>
      <c r="H59" s="436"/>
      <c r="I59" s="436"/>
      <c r="J59" s="436"/>
      <c r="K59" s="306"/>
    </row>
    <row r="60" spans="2:11" ht="15" customHeight="1">
      <c r="B60" s="305"/>
      <c r="C60" s="310"/>
      <c r="D60" s="435" t="s">
        <v>15365</v>
      </c>
      <c r="E60" s="435"/>
      <c r="F60" s="435"/>
      <c r="G60" s="435"/>
      <c r="H60" s="435"/>
      <c r="I60" s="435"/>
      <c r="J60" s="435"/>
      <c r="K60" s="306"/>
    </row>
    <row r="61" spans="2:11" ht="15" customHeight="1">
      <c r="B61" s="305"/>
      <c r="C61" s="310"/>
      <c r="D61" s="436" t="s">
        <v>15366</v>
      </c>
      <c r="E61" s="436"/>
      <c r="F61" s="436"/>
      <c r="G61" s="436"/>
      <c r="H61" s="436"/>
      <c r="I61" s="436"/>
      <c r="J61" s="436"/>
      <c r="K61" s="306"/>
    </row>
    <row r="62" spans="2:11" ht="12.75" customHeight="1">
      <c r="B62" s="305"/>
      <c r="C62" s="310"/>
      <c r="D62" s="310"/>
      <c r="E62" s="313"/>
      <c r="F62" s="310"/>
      <c r="G62" s="310"/>
      <c r="H62" s="310"/>
      <c r="I62" s="310"/>
      <c r="J62" s="310"/>
      <c r="K62" s="306"/>
    </row>
    <row r="63" spans="2:11" ht="15" customHeight="1">
      <c r="B63" s="305"/>
      <c r="C63" s="310"/>
      <c r="D63" s="436" t="s">
        <v>15367</v>
      </c>
      <c r="E63" s="436"/>
      <c r="F63" s="436"/>
      <c r="G63" s="436"/>
      <c r="H63" s="436"/>
      <c r="I63" s="436"/>
      <c r="J63" s="436"/>
      <c r="K63" s="306"/>
    </row>
    <row r="64" spans="2:11" ht="15" customHeight="1">
      <c r="B64" s="305"/>
      <c r="C64" s="310"/>
      <c r="D64" s="435" t="s">
        <v>15368</v>
      </c>
      <c r="E64" s="435"/>
      <c r="F64" s="435"/>
      <c r="G64" s="435"/>
      <c r="H64" s="435"/>
      <c r="I64" s="435"/>
      <c r="J64" s="435"/>
      <c r="K64" s="306"/>
    </row>
    <row r="65" spans="2:11" ht="15" customHeight="1">
      <c r="B65" s="305"/>
      <c r="C65" s="310"/>
      <c r="D65" s="436" t="s">
        <v>15369</v>
      </c>
      <c r="E65" s="436"/>
      <c r="F65" s="436"/>
      <c r="G65" s="436"/>
      <c r="H65" s="436"/>
      <c r="I65" s="436"/>
      <c r="J65" s="436"/>
      <c r="K65" s="306"/>
    </row>
    <row r="66" spans="2:11" ht="15" customHeight="1">
      <c r="B66" s="305"/>
      <c r="C66" s="310"/>
      <c r="D66" s="436" t="s">
        <v>15370</v>
      </c>
      <c r="E66" s="436"/>
      <c r="F66" s="436"/>
      <c r="G66" s="436"/>
      <c r="H66" s="436"/>
      <c r="I66" s="436"/>
      <c r="J66" s="436"/>
      <c r="K66" s="306"/>
    </row>
    <row r="67" spans="2:11" ht="15" customHeight="1">
      <c r="B67" s="305"/>
      <c r="C67" s="310"/>
      <c r="D67" s="436" t="s">
        <v>15371</v>
      </c>
      <c r="E67" s="436"/>
      <c r="F67" s="436"/>
      <c r="G67" s="436"/>
      <c r="H67" s="436"/>
      <c r="I67" s="436"/>
      <c r="J67" s="436"/>
      <c r="K67" s="306"/>
    </row>
    <row r="68" spans="2:11" ht="15" customHeight="1">
      <c r="B68" s="305"/>
      <c r="C68" s="310"/>
      <c r="D68" s="436" t="s">
        <v>15372</v>
      </c>
      <c r="E68" s="436"/>
      <c r="F68" s="436"/>
      <c r="G68" s="436"/>
      <c r="H68" s="436"/>
      <c r="I68" s="436"/>
      <c r="J68" s="436"/>
      <c r="K68" s="306"/>
    </row>
    <row r="69" spans="2:11" ht="12.75" customHeight="1">
      <c r="B69" s="314"/>
      <c r="C69" s="315"/>
      <c r="D69" s="315"/>
      <c r="E69" s="315"/>
      <c r="F69" s="315"/>
      <c r="G69" s="315"/>
      <c r="H69" s="315"/>
      <c r="I69" s="315"/>
      <c r="J69" s="315"/>
      <c r="K69" s="316"/>
    </row>
    <row r="70" spans="2:11" ht="18.75" customHeight="1">
      <c r="B70" s="317"/>
      <c r="C70" s="317"/>
      <c r="D70" s="317"/>
      <c r="E70" s="317"/>
      <c r="F70" s="317"/>
      <c r="G70" s="317"/>
      <c r="H70" s="317"/>
      <c r="I70" s="317"/>
      <c r="J70" s="317"/>
      <c r="K70" s="318"/>
    </row>
    <row r="71" spans="2:11" ht="18.75" customHeight="1">
      <c r="B71" s="318"/>
      <c r="C71" s="318"/>
      <c r="D71" s="318"/>
      <c r="E71" s="318"/>
      <c r="F71" s="318"/>
      <c r="G71" s="318"/>
      <c r="H71" s="318"/>
      <c r="I71" s="318"/>
      <c r="J71" s="318"/>
      <c r="K71" s="318"/>
    </row>
    <row r="72" spans="2:11" ht="7.5" customHeight="1">
      <c r="B72" s="319"/>
      <c r="C72" s="320"/>
      <c r="D72" s="320"/>
      <c r="E72" s="320"/>
      <c r="F72" s="320"/>
      <c r="G72" s="320"/>
      <c r="H72" s="320"/>
      <c r="I72" s="320"/>
      <c r="J72" s="320"/>
      <c r="K72" s="321"/>
    </row>
    <row r="73" spans="2:11" ht="45" customHeight="1">
      <c r="B73" s="322"/>
      <c r="C73" s="434" t="s">
        <v>276</v>
      </c>
      <c r="D73" s="434"/>
      <c r="E73" s="434"/>
      <c r="F73" s="434"/>
      <c r="G73" s="434"/>
      <c r="H73" s="434"/>
      <c r="I73" s="434"/>
      <c r="J73" s="434"/>
      <c r="K73" s="323"/>
    </row>
    <row r="74" spans="2:11" ht="17.25" customHeight="1">
      <c r="B74" s="322"/>
      <c r="C74" s="324" t="s">
        <v>15373</v>
      </c>
      <c r="D74" s="324"/>
      <c r="E74" s="324"/>
      <c r="F74" s="324" t="s">
        <v>15374</v>
      </c>
      <c r="G74" s="325"/>
      <c r="H74" s="324" t="s">
        <v>294</v>
      </c>
      <c r="I74" s="324" t="s">
        <v>59</v>
      </c>
      <c r="J74" s="324" t="s">
        <v>15375</v>
      </c>
      <c r="K74" s="323"/>
    </row>
    <row r="75" spans="2:11" ht="17.25" customHeight="1">
      <c r="B75" s="322"/>
      <c r="C75" s="326" t="s">
        <v>15376</v>
      </c>
      <c r="D75" s="326"/>
      <c r="E75" s="326"/>
      <c r="F75" s="327" t="s">
        <v>15377</v>
      </c>
      <c r="G75" s="328"/>
      <c r="H75" s="326"/>
      <c r="I75" s="326"/>
      <c r="J75" s="326" t="s">
        <v>15378</v>
      </c>
      <c r="K75" s="323"/>
    </row>
    <row r="76" spans="2:11" ht="5.25" customHeight="1">
      <c r="B76" s="322"/>
      <c r="C76" s="329"/>
      <c r="D76" s="329"/>
      <c r="E76" s="329"/>
      <c r="F76" s="329"/>
      <c r="G76" s="330"/>
      <c r="H76" s="329"/>
      <c r="I76" s="329"/>
      <c r="J76" s="329"/>
      <c r="K76" s="323"/>
    </row>
    <row r="77" spans="2:11" ht="15" customHeight="1">
      <c r="B77" s="322"/>
      <c r="C77" s="312" t="s">
        <v>55</v>
      </c>
      <c r="D77" s="329"/>
      <c r="E77" s="329"/>
      <c r="F77" s="331" t="s">
        <v>15379</v>
      </c>
      <c r="G77" s="330"/>
      <c r="H77" s="312" t="s">
        <v>15380</v>
      </c>
      <c r="I77" s="312" t="s">
        <v>15381</v>
      </c>
      <c r="J77" s="312">
        <v>20</v>
      </c>
      <c r="K77" s="323"/>
    </row>
    <row r="78" spans="2:11" ht="15" customHeight="1">
      <c r="B78" s="322"/>
      <c r="C78" s="312" t="s">
        <v>15382</v>
      </c>
      <c r="D78" s="312"/>
      <c r="E78" s="312"/>
      <c r="F78" s="331" t="s">
        <v>15379</v>
      </c>
      <c r="G78" s="330"/>
      <c r="H78" s="312" t="s">
        <v>15383</v>
      </c>
      <c r="I78" s="312" t="s">
        <v>15381</v>
      </c>
      <c r="J78" s="312">
        <v>120</v>
      </c>
      <c r="K78" s="323"/>
    </row>
    <row r="79" spans="2:11" ht="15" customHeight="1">
      <c r="B79" s="332"/>
      <c r="C79" s="312" t="s">
        <v>15384</v>
      </c>
      <c r="D79" s="312"/>
      <c r="E79" s="312"/>
      <c r="F79" s="331" t="s">
        <v>15385</v>
      </c>
      <c r="G79" s="330"/>
      <c r="H79" s="312" t="s">
        <v>15386</v>
      </c>
      <c r="I79" s="312" t="s">
        <v>15381</v>
      </c>
      <c r="J79" s="312">
        <v>50</v>
      </c>
      <c r="K79" s="323"/>
    </row>
    <row r="80" spans="2:11" ht="15" customHeight="1">
      <c r="B80" s="332"/>
      <c r="C80" s="312" t="s">
        <v>15387</v>
      </c>
      <c r="D80" s="312"/>
      <c r="E80" s="312"/>
      <c r="F80" s="331" t="s">
        <v>15379</v>
      </c>
      <c r="G80" s="330"/>
      <c r="H80" s="312" t="s">
        <v>15388</v>
      </c>
      <c r="I80" s="312" t="s">
        <v>15389</v>
      </c>
      <c r="J80" s="312"/>
      <c r="K80" s="323"/>
    </row>
    <row r="81" spans="2:11" ht="15" customHeight="1">
      <c r="B81" s="332"/>
      <c r="C81" s="333" t="s">
        <v>15390</v>
      </c>
      <c r="D81" s="333"/>
      <c r="E81" s="333"/>
      <c r="F81" s="334" t="s">
        <v>15385</v>
      </c>
      <c r="G81" s="333"/>
      <c r="H81" s="333" t="s">
        <v>15391</v>
      </c>
      <c r="I81" s="333" t="s">
        <v>15381</v>
      </c>
      <c r="J81" s="333">
        <v>15</v>
      </c>
      <c r="K81" s="323"/>
    </row>
    <row r="82" spans="2:11" ht="15" customHeight="1">
      <c r="B82" s="332"/>
      <c r="C82" s="333" t="s">
        <v>15392</v>
      </c>
      <c r="D82" s="333"/>
      <c r="E82" s="333"/>
      <c r="F82" s="334" t="s">
        <v>15385</v>
      </c>
      <c r="G82" s="333"/>
      <c r="H82" s="333" t="s">
        <v>15393</v>
      </c>
      <c r="I82" s="333" t="s">
        <v>15381</v>
      </c>
      <c r="J82" s="333">
        <v>15</v>
      </c>
      <c r="K82" s="323"/>
    </row>
    <row r="83" spans="2:11" ht="15" customHeight="1">
      <c r="B83" s="332"/>
      <c r="C83" s="333" t="s">
        <v>15394</v>
      </c>
      <c r="D83" s="333"/>
      <c r="E83" s="333"/>
      <c r="F83" s="334" t="s">
        <v>15385</v>
      </c>
      <c r="G83" s="333"/>
      <c r="H83" s="333" t="s">
        <v>15395</v>
      </c>
      <c r="I83" s="333" t="s">
        <v>15381</v>
      </c>
      <c r="J83" s="333">
        <v>20</v>
      </c>
      <c r="K83" s="323"/>
    </row>
    <row r="84" spans="2:11" ht="15" customHeight="1">
      <c r="B84" s="332"/>
      <c r="C84" s="333" t="s">
        <v>15396</v>
      </c>
      <c r="D84" s="333"/>
      <c r="E84" s="333"/>
      <c r="F84" s="334" t="s">
        <v>15385</v>
      </c>
      <c r="G84" s="333"/>
      <c r="H84" s="333" t="s">
        <v>15397</v>
      </c>
      <c r="I84" s="333" t="s">
        <v>15381</v>
      </c>
      <c r="J84" s="333">
        <v>20</v>
      </c>
      <c r="K84" s="323"/>
    </row>
    <row r="85" spans="2:11" ht="15" customHeight="1">
      <c r="B85" s="332"/>
      <c r="C85" s="312" t="s">
        <v>15398</v>
      </c>
      <c r="D85" s="312"/>
      <c r="E85" s="312"/>
      <c r="F85" s="331" t="s">
        <v>15385</v>
      </c>
      <c r="G85" s="330"/>
      <c r="H85" s="312" t="s">
        <v>15399</v>
      </c>
      <c r="I85" s="312" t="s">
        <v>15381</v>
      </c>
      <c r="J85" s="312">
        <v>50</v>
      </c>
      <c r="K85" s="323"/>
    </row>
    <row r="86" spans="2:11" ht="15" customHeight="1">
      <c r="B86" s="332"/>
      <c r="C86" s="312" t="s">
        <v>15400</v>
      </c>
      <c r="D86" s="312"/>
      <c r="E86" s="312"/>
      <c r="F86" s="331" t="s">
        <v>15385</v>
      </c>
      <c r="G86" s="330"/>
      <c r="H86" s="312" t="s">
        <v>15401</v>
      </c>
      <c r="I86" s="312" t="s">
        <v>15381</v>
      </c>
      <c r="J86" s="312">
        <v>20</v>
      </c>
      <c r="K86" s="323"/>
    </row>
    <row r="87" spans="2:11" ht="15" customHeight="1">
      <c r="B87" s="332"/>
      <c r="C87" s="312" t="s">
        <v>15402</v>
      </c>
      <c r="D87" s="312"/>
      <c r="E87" s="312"/>
      <c r="F87" s="331" t="s">
        <v>15385</v>
      </c>
      <c r="G87" s="330"/>
      <c r="H87" s="312" t="s">
        <v>15403</v>
      </c>
      <c r="I87" s="312" t="s">
        <v>15381</v>
      </c>
      <c r="J87" s="312">
        <v>20</v>
      </c>
      <c r="K87" s="323"/>
    </row>
    <row r="88" spans="2:11" ht="15" customHeight="1">
      <c r="B88" s="332"/>
      <c r="C88" s="312" t="s">
        <v>15404</v>
      </c>
      <c r="D88" s="312"/>
      <c r="E88" s="312"/>
      <c r="F88" s="331" t="s">
        <v>15385</v>
      </c>
      <c r="G88" s="330"/>
      <c r="H88" s="312" t="s">
        <v>15405</v>
      </c>
      <c r="I88" s="312" t="s">
        <v>15381</v>
      </c>
      <c r="J88" s="312">
        <v>50</v>
      </c>
      <c r="K88" s="323"/>
    </row>
    <row r="89" spans="2:11" ht="15" customHeight="1">
      <c r="B89" s="332"/>
      <c r="C89" s="312" t="s">
        <v>15406</v>
      </c>
      <c r="D89" s="312"/>
      <c r="E89" s="312"/>
      <c r="F89" s="331" t="s">
        <v>15385</v>
      </c>
      <c r="G89" s="330"/>
      <c r="H89" s="312" t="s">
        <v>15406</v>
      </c>
      <c r="I89" s="312" t="s">
        <v>15381</v>
      </c>
      <c r="J89" s="312">
        <v>50</v>
      </c>
      <c r="K89" s="323"/>
    </row>
    <row r="90" spans="2:11" ht="15" customHeight="1">
      <c r="B90" s="332"/>
      <c r="C90" s="312" t="s">
        <v>299</v>
      </c>
      <c r="D90" s="312"/>
      <c r="E90" s="312"/>
      <c r="F90" s="331" t="s">
        <v>15385</v>
      </c>
      <c r="G90" s="330"/>
      <c r="H90" s="312" t="s">
        <v>15407</v>
      </c>
      <c r="I90" s="312" t="s">
        <v>15381</v>
      </c>
      <c r="J90" s="312">
        <v>255</v>
      </c>
      <c r="K90" s="323"/>
    </row>
    <row r="91" spans="2:11" ht="15" customHeight="1">
      <c r="B91" s="332"/>
      <c r="C91" s="312" t="s">
        <v>15408</v>
      </c>
      <c r="D91" s="312"/>
      <c r="E91" s="312"/>
      <c r="F91" s="331" t="s">
        <v>15379</v>
      </c>
      <c r="G91" s="330"/>
      <c r="H91" s="312" t="s">
        <v>15409</v>
      </c>
      <c r="I91" s="312" t="s">
        <v>15410</v>
      </c>
      <c r="J91" s="312"/>
      <c r="K91" s="323"/>
    </row>
    <row r="92" spans="2:11" ht="15" customHeight="1">
      <c r="B92" s="332"/>
      <c r="C92" s="312" t="s">
        <v>15411</v>
      </c>
      <c r="D92" s="312"/>
      <c r="E92" s="312"/>
      <c r="F92" s="331" t="s">
        <v>15379</v>
      </c>
      <c r="G92" s="330"/>
      <c r="H92" s="312" t="s">
        <v>15412</v>
      </c>
      <c r="I92" s="312" t="s">
        <v>15413</v>
      </c>
      <c r="J92" s="312"/>
      <c r="K92" s="323"/>
    </row>
    <row r="93" spans="2:11" ht="15" customHeight="1">
      <c r="B93" s="332"/>
      <c r="C93" s="312" t="s">
        <v>15414</v>
      </c>
      <c r="D93" s="312"/>
      <c r="E93" s="312"/>
      <c r="F93" s="331" t="s">
        <v>15379</v>
      </c>
      <c r="G93" s="330"/>
      <c r="H93" s="312" t="s">
        <v>15414</v>
      </c>
      <c r="I93" s="312" t="s">
        <v>15413</v>
      </c>
      <c r="J93" s="312"/>
      <c r="K93" s="323"/>
    </row>
    <row r="94" spans="2:11" ht="15" customHeight="1">
      <c r="B94" s="332"/>
      <c r="C94" s="312" t="s">
        <v>40</v>
      </c>
      <c r="D94" s="312"/>
      <c r="E94" s="312"/>
      <c r="F94" s="331" t="s">
        <v>15379</v>
      </c>
      <c r="G94" s="330"/>
      <c r="H94" s="312" t="s">
        <v>15415</v>
      </c>
      <c r="I94" s="312" t="s">
        <v>15413</v>
      </c>
      <c r="J94" s="312"/>
      <c r="K94" s="323"/>
    </row>
    <row r="95" spans="2:11" ht="15" customHeight="1">
      <c r="B95" s="332"/>
      <c r="C95" s="312" t="s">
        <v>50</v>
      </c>
      <c r="D95" s="312"/>
      <c r="E95" s="312"/>
      <c r="F95" s="331" t="s">
        <v>15379</v>
      </c>
      <c r="G95" s="330"/>
      <c r="H95" s="312" t="s">
        <v>15416</v>
      </c>
      <c r="I95" s="312" t="s">
        <v>15413</v>
      </c>
      <c r="J95" s="312"/>
      <c r="K95" s="323"/>
    </row>
    <row r="96" spans="2:11" ht="15" customHeight="1">
      <c r="B96" s="335"/>
      <c r="C96" s="336"/>
      <c r="D96" s="336"/>
      <c r="E96" s="336"/>
      <c r="F96" s="336"/>
      <c r="G96" s="336"/>
      <c r="H96" s="336"/>
      <c r="I96" s="336"/>
      <c r="J96" s="336"/>
      <c r="K96" s="337"/>
    </row>
    <row r="97" spans="2:11" ht="18.75" customHeight="1">
      <c r="B97" s="338"/>
      <c r="C97" s="339"/>
      <c r="D97" s="339"/>
      <c r="E97" s="339"/>
      <c r="F97" s="339"/>
      <c r="G97" s="339"/>
      <c r="H97" s="339"/>
      <c r="I97" s="339"/>
      <c r="J97" s="339"/>
      <c r="K97" s="338"/>
    </row>
    <row r="98" spans="2:11" ht="18.75" customHeight="1">
      <c r="B98" s="318"/>
      <c r="C98" s="318"/>
      <c r="D98" s="318"/>
      <c r="E98" s="318"/>
      <c r="F98" s="318"/>
      <c r="G98" s="318"/>
      <c r="H98" s="318"/>
      <c r="I98" s="318"/>
      <c r="J98" s="318"/>
      <c r="K98" s="318"/>
    </row>
    <row r="99" spans="2:11" ht="7.5" customHeight="1">
      <c r="B99" s="319"/>
      <c r="C99" s="320"/>
      <c r="D99" s="320"/>
      <c r="E99" s="320"/>
      <c r="F99" s="320"/>
      <c r="G99" s="320"/>
      <c r="H99" s="320"/>
      <c r="I99" s="320"/>
      <c r="J99" s="320"/>
      <c r="K99" s="321"/>
    </row>
    <row r="100" spans="2:11" ht="45" customHeight="1">
      <c r="B100" s="322"/>
      <c r="C100" s="434" t="s">
        <v>15417</v>
      </c>
      <c r="D100" s="434"/>
      <c r="E100" s="434"/>
      <c r="F100" s="434"/>
      <c r="G100" s="434"/>
      <c r="H100" s="434"/>
      <c r="I100" s="434"/>
      <c r="J100" s="434"/>
      <c r="K100" s="323"/>
    </row>
    <row r="101" spans="2:11" ht="17.25" customHeight="1">
      <c r="B101" s="322"/>
      <c r="C101" s="324" t="s">
        <v>15373</v>
      </c>
      <c r="D101" s="324"/>
      <c r="E101" s="324"/>
      <c r="F101" s="324" t="s">
        <v>15374</v>
      </c>
      <c r="G101" s="325"/>
      <c r="H101" s="324" t="s">
        <v>294</v>
      </c>
      <c r="I101" s="324" t="s">
        <v>59</v>
      </c>
      <c r="J101" s="324" t="s">
        <v>15375</v>
      </c>
      <c r="K101" s="323"/>
    </row>
    <row r="102" spans="2:11" ht="17.25" customHeight="1">
      <c r="B102" s="322"/>
      <c r="C102" s="326" t="s">
        <v>15376</v>
      </c>
      <c r="D102" s="326"/>
      <c r="E102" s="326"/>
      <c r="F102" s="327" t="s">
        <v>15377</v>
      </c>
      <c r="G102" s="328"/>
      <c r="H102" s="326"/>
      <c r="I102" s="326"/>
      <c r="J102" s="326" t="s">
        <v>15378</v>
      </c>
      <c r="K102" s="323"/>
    </row>
    <row r="103" spans="2:11" ht="5.25" customHeight="1">
      <c r="B103" s="322"/>
      <c r="C103" s="324"/>
      <c r="D103" s="324"/>
      <c r="E103" s="324"/>
      <c r="F103" s="324"/>
      <c r="G103" s="340"/>
      <c r="H103" s="324"/>
      <c r="I103" s="324"/>
      <c r="J103" s="324"/>
      <c r="K103" s="323"/>
    </row>
    <row r="104" spans="2:11" ht="15" customHeight="1">
      <c r="B104" s="322"/>
      <c r="C104" s="312" t="s">
        <v>55</v>
      </c>
      <c r="D104" s="329"/>
      <c r="E104" s="329"/>
      <c r="F104" s="331" t="s">
        <v>15379</v>
      </c>
      <c r="G104" s="340"/>
      <c r="H104" s="312" t="s">
        <v>15418</v>
      </c>
      <c r="I104" s="312" t="s">
        <v>15381</v>
      </c>
      <c r="J104" s="312">
        <v>20</v>
      </c>
      <c r="K104" s="323"/>
    </row>
    <row r="105" spans="2:11" ht="15" customHeight="1">
      <c r="B105" s="322"/>
      <c r="C105" s="312" t="s">
        <v>15382</v>
      </c>
      <c r="D105" s="312"/>
      <c r="E105" s="312"/>
      <c r="F105" s="331" t="s">
        <v>15379</v>
      </c>
      <c r="G105" s="312"/>
      <c r="H105" s="312" t="s">
        <v>15418</v>
      </c>
      <c r="I105" s="312" t="s">
        <v>15381</v>
      </c>
      <c r="J105" s="312">
        <v>120</v>
      </c>
      <c r="K105" s="323"/>
    </row>
    <row r="106" spans="2:11" ht="15" customHeight="1">
      <c r="B106" s="332"/>
      <c r="C106" s="312" t="s">
        <v>15384</v>
      </c>
      <c r="D106" s="312"/>
      <c r="E106" s="312"/>
      <c r="F106" s="331" t="s">
        <v>15385</v>
      </c>
      <c r="G106" s="312"/>
      <c r="H106" s="312" t="s">
        <v>15418</v>
      </c>
      <c r="I106" s="312" t="s">
        <v>15381</v>
      </c>
      <c r="J106" s="312">
        <v>50</v>
      </c>
      <c r="K106" s="323"/>
    </row>
    <row r="107" spans="2:11" ht="15" customHeight="1">
      <c r="B107" s="332"/>
      <c r="C107" s="312" t="s">
        <v>15387</v>
      </c>
      <c r="D107" s="312"/>
      <c r="E107" s="312"/>
      <c r="F107" s="331" t="s">
        <v>15379</v>
      </c>
      <c r="G107" s="312"/>
      <c r="H107" s="312" t="s">
        <v>15418</v>
      </c>
      <c r="I107" s="312" t="s">
        <v>15389</v>
      </c>
      <c r="J107" s="312"/>
      <c r="K107" s="323"/>
    </row>
    <row r="108" spans="2:11" ht="15" customHeight="1">
      <c r="B108" s="332"/>
      <c r="C108" s="312" t="s">
        <v>15398</v>
      </c>
      <c r="D108" s="312"/>
      <c r="E108" s="312"/>
      <c r="F108" s="331" t="s">
        <v>15385</v>
      </c>
      <c r="G108" s="312"/>
      <c r="H108" s="312" t="s">
        <v>15418</v>
      </c>
      <c r="I108" s="312" t="s">
        <v>15381</v>
      </c>
      <c r="J108" s="312">
        <v>50</v>
      </c>
      <c r="K108" s="323"/>
    </row>
    <row r="109" spans="2:11" ht="15" customHeight="1">
      <c r="B109" s="332"/>
      <c r="C109" s="312" t="s">
        <v>15406</v>
      </c>
      <c r="D109" s="312"/>
      <c r="E109" s="312"/>
      <c r="F109" s="331" t="s">
        <v>15385</v>
      </c>
      <c r="G109" s="312"/>
      <c r="H109" s="312" t="s">
        <v>15418</v>
      </c>
      <c r="I109" s="312" t="s">
        <v>15381</v>
      </c>
      <c r="J109" s="312">
        <v>50</v>
      </c>
      <c r="K109" s="323"/>
    </row>
    <row r="110" spans="2:11" ht="15" customHeight="1">
      <c r="B110" s="332"/>
      <c r="C110" s="312" t="s">
        <v>15404</v>
      </c>
      <c r="D110" s="312"/>
      <c r="E110" s="312"/>
      <c r="F110" s="331" t="s">
        <v>15385</v>
      </c>
      <c r="G110" s="312"/>
      <c r="H110" s="312" t="s">
        <v>15418</v>
      </c>
      <c r="I110" s="312" t="s">
        <v>15381</v>
      </c>
      <c r="J110" s="312">
        <v>50</v>
      </c>
      <c r="K110" s="323"/>
    </row>
    <row r="111" spans="2:11" ht="15" customHeight="1">
      <c r="B111" s="332"/>
      <c r="C111" s="312" t="s">
        <v>55</v>
      </c>
      <c r="D111" s="312"/>
      <c r="E111" s="312"/>
      <c r="F111" s="331" t="s">
        <v>15379</v>
      </c>
      <c r="G111" s="312"/>
      <c r="H111" s="312" t="s">
        <v>15419</v>
      </c>
      <c r="I111" s="312" t="s">
        <v>15381</v>
      </c>
      <c r="J111" s="312">
        <v>20</v>
      </c>
      <c r="K111" s="323"/>
    </row>
    <row r="112" spans="2:11" ht="15" customHeight="1">
      <c r="B112" s="332"/>
      <c r="C112" s="312" t="s">
        <v>15420</v>
      </c>
      <c r="D112" s="312"/>
      <c r="E112" s="312"/>
      <c r="F112" s="331" t="s">
        <v>15379</v>
      </c>
      <c r="G112" s="312"/>
      <c r="H112" s="312" t="s">
        <v>15421</v>
      </c>
      <c r="I112" s="312" t="s">
        <v>15381</v>
      </c>
      <c r="J112" s="312">
        <v>120</v>
      </c>
      <c r="K112" s="323"/>
    </row>
    <row r="113" spans="2:11" ht="15" customHeight="1">
      <c r="B113" s="332"/>
      <c r="C113" s="312" t="s">
        <v>40</v>
      </c>
      <c r="D113" s="312"/>
      <c r="E113" s="312"/>
      <c r="F113" s="331" t="s">
        <v>15379</v>
      </c>
      <c r="G113" s="312"/>
      <c r="H113" s="312" t="s">
        <v>15422</v>
      </c>
      <c r="I113" s="312" t="s">
        <v>15413</v>
      </c>
      <c r="J113" s="312"/>
      <c r="K113" s="323"/>
    </row>
    <row r="114" spans="2:11" ht="15" customHeight="1">
      <c r="B114" s="332"/>
      <c r="C114" s="312" t="s">
        <v>50</v>
      </c>
      <c r="D114" s="312"/>
      <c r="E114" s="312"/>
      <c r="F114" s="331" t="s">
        <v>15379</v>
      </c>
      <c r="G114" s="312"/>
      <c r="H114" s="312" t="s">
        <v>15423</v>
      </c>
      <c r="I114" s="312" t="s">
        <v>15413</v>
      </c>
      <c r="J114" s="312"/>
      <c r="K114" s="323"/>
    </row>
    <row r="115" spans="2:11" ht="15" customHeight="1">
      <c r="B115" s="332"/>
      <c r="C115" s="312" t="s">
        <v>59</v>
      </c>
      <c r="D115" s="312"/>
      <c r="E115" s="312"/>
      <c r="F115" s="331" t="s">
        <v>15379</v>
      </c>
      <c r="G115" s="312"/>
      <c r="H115" s="312" t="s">
        <v>15424</v>
      </c>
      <c r="I115" s="312" t="s">
        <v>15425</v>
      </c>
      <c r="J115" s="312"/>
      <c r="K115" s="323"/>
    </row>
    <row r="116" spans="2:11" ht="15" customHeight="1">
      <c r="B116" s="335"/>
      <c r="C116" s="341"/>
      <c r="D116" s="341"/>
      <c r="E116" s="341"/>
      <c r="F116" s="341"/>
      <c r="G116" s="341"/>
      <c r="H116" s="341"/>
      <c r="I116" s="341"/>
      <c r="J116" s="341"/>
      <c r="K116" s="337"/>
    </row>
    <row r="117" spans="2:11" ht="18.75" customHeight="1">
      <c r="B117" s="342"/>
      <c r="C117" s="308"/>
      <c r="D117" s="308"/>
      <c r="E117" s="308"/>
      <c r="F117" s="343"/>
      <c r="G117" s="308"/>
      <c r="H117" s="308"/>
      <c r="I117" s="308"/>
      <c r="J117" s="308"/>
      <c r="K117" s="342"/>
    </row>
    <row r="118" spans="2:11" ht="18.75" customHeight="1">
      <c r="B118" s="318"/>
      <c r="C118" s="318"/>
      <c r="D118" s="318"/>
      <c r="E118" s="318"/>
      <c r="F118" s="318"/>
      <c r="G118" s="318"/>
      <c r="H118" s="318"/>
      <c r="I118" s="318"/>
      <c r="J118" s="318"/>
      <c r="K118" s="318"/>
    </row>
    <row r="119" spans="2:11" ht="7.5" customHeight="1">
      <c r="B119" s="344"/>
      <c r="C119" s="345"/>
      <c r="D119" s="345"/>
      <c r="E119" s="345"/>
      <c r="F119" s="345"/>
      <c r="G119" s="345"/>
      <c r="H119" s="345"/>
      <c r="I119" s="345"/>
      <c r="J119" s="345"/>
      <c r="K119" s="346"/>
    </row>
    <row r="120" spans="2:11" ht="45" customHeight="1">
      <c r="B120" s="347"/>
      <c r="C120" s="433" t="s">
        <v>15426</v>
      </c>
      <c r="D120" s="433"/>
      <c r="E120" s="433"/>
      <c r="F120" s="433"/>
      <c r="G120" s="433"/>
      <c r="H120" s="433"/>
      <c r="I120" s="433"/>
      <c r="J120" s="433"/>
      <c r="K120" s="348"/>
    </row>
    <row r="121" spans="2:11" ht="17.25" customHeight="1">
      <c r="B121" s="349"/>
      <c r="C121" s="324" t="s">
        <v>15373</v>
      </c>
      <c r="D121" s="324"/>
      <c r="E121" s="324"/>
      <c r="F121" s="324" t="s">
        <v>15374</v>
      </c>
      <c r="G121" s="325"/>
      <c r="H121" s="324" t="s">
        <v>294</v>
      </c>
      <c r="I121" s="324" t="s">
        <v>59</v>
      </c>
      <c r="J121" s="324" t="s">
        <v>15375</v>
      </c>
      <c r="K121" s="350"/>
    </row>
    <row r="122" spans="2:11" ht="17.25" customHeight="1">
      <c r="B122" s="349"/>
      <c r="C122" s="326" t="s">
        <v>15376</v>
      </c>
      <c r="D122" s="326"/>
      <c r="E122" s="326"/>
      <c r="F122" s="327" t="s">
        <v>15377</v>
      </c>
      <c r="G122" s="328"/>
      <c r="H122" s="326"/>
      <c r="I122" s="326"/>
      <c r="J122" s="326" t="s">
        <v>15378</v>
      </c>
      <c r="K122" s="350"/>
    </row>
    <row r="123" spans="2:11" ht="5.25" customHeight="1">
      <c r="B123" s="351"/>
      <c r="C123" s="329"/>
      <c r="D123" s="329"/>
      <c r="E123" s="329"/>
      <c r="F123" s="329"/>
      <c r="G123" s="312"/>
      <c r="H123" s="329"/>
      <c r="I123" s="329"/>
      <c r="J123" s="329"/>
      <c r="K123" s="352"/>
    </row>
    <row r="124" spans="2:11" ht="15" customHeight="1">
      <c r="B124" s="351"/>
      <c r="C124" s="312" t="s">
        <v>15382</v>
      </c>
      <c r="D124" s="329"/>
      <c r="E124" s="329"/>
      <c r="F124" s="331" t="s">
        <v>15379</v>
      </c>
      <c r="G124" s="312"/>
      <c r="H124" s="312" t="s">
        <v>15418</v>
      </c>
      <c r="I124" s="312" t="s">
        <v>15381</v>
      </c>
      <c r="J124" s="312">
        <v>120</v>
      </c>
      <c r="K124" s="353"/>
    </row>
    <row r="125" spans="2:11" ht="15" customHeight="1">
      <c r="B125" s="351"/>
      <c r="C125" s="312" t="s">
        <v>15427</v>
      </c>
      <c r="D125" s="312"/>
      <c r="E125" s="312"/>
      <c r="F125" s="331" t="s">
        <v>15379</v>
      </c>
      <c r="G125" s="312"/>
      <c r="H125" s="312" t="s">
        <v>15428</v>
      </c>
      <c r="I125" s="312" t="s">
        <v>15381</v>
      </c>
      <c r="J125" s="312" t="s">
        <v>15429</v>
      </c>
      <c r="K125" s="353"/>
    </row>
    <row r="126" spans="2:11" ht="15" customHeight="1">
      <c r="B126" s="351"/>
      <c r="C126" s="312" t="s">
        <v>91</v>
      </c>
      <c r="D126" s="312"/>
      <c r="E126" s="312"/>
      <c r="F126" s="331" t="s">
        <v>15379</v>
      </c>
      <c r="G126" s="312"/>
      <c r="H126" s="312" t="s">
        <v>15430</v>
      </c>
      <c r="I126" s="312" t="s">
        <v>15381</v>
      </c>
      <c r="J126" s="312" t="s">
        <v>15429</v>
      </c>
      <c r="K126" s="353"/>
    </row>
    <row r="127" spans="2:11" ht="15" customHeight="1">
      <c r="B127" s="351"/>
      <c r="C127" s="312" t="s">
        <v>15390</v>
      </c>
      <c r="D127" s="312"/>
      <c r="E127" s="312"/>
      <c r="F127" s="331" t="s">
        <v>15385</v>
      </c>
      <c r="G127" s="312"/>
      <c r="H127" s="312" t="s">
        <v>15391</v>
      </c>
      <c r="I127" s="312" t="s">
        <v>15381</v>
      </c>
      <c r="J127" s="312">
        <v>15</v>
      </c>
      <c r="K127" s="353"/>
    </row>
    <row r="128" spans="2:11" ht="15" customHeight="1">
      <c r="B128" s="351"/>
      <c r="C128" s="333" t="s">
        <v>15392</v>
      </c>
      <c r="D128" s="333"/>
      <c r="E128" s="333"/>
      <c r="F128" s="334" t="s">
        <v>15385</v>
      </c>
      <c r="G128" s="333"/>
      <c r="H128" s="333" t="s">
        <v>15393</v>
      </c>
      <c r="I128" s="333" t="s">
        <v>15381</v>
      </c>
      <c r="J128" s="333">
        <v>15</v>
      </c>
      <c r="K128" s="353"/>
    </row>
    <row r="129" spans="2:11" ht="15" customHeight="1">
      <c r="B129" s="351"/>
      <c r="C129" s="333" t="s">
        <v>15394</v>
      </c>
      <c r="D129" s="333"/>
      <c r="E129" s="333"/>
      <c r="F129" s="334" t="s">
        <v>15385</v>
      </c>
      <c r="G129" s="333"/>
      <c r="H129" s="333" t="s">
        <v>15395</v>
      </c>
      <c r="I129" s="333" t="s">
        <v>15381</v>
      </c>
      <c r="J129" s="333">
        <v>20</v>
      </c>
      <c r="K129" s="353"/>
    </row>
    <row r="130" spans="2:11" ht="15" customHeight="1">
      <c r="B130" s="351"/>
      <c r="C130" s="333" t="s">
        <v>15396</v>
      </c>
      <c r="D130" s="333"/>
      <c r="E130" s="333"/>
      <c r="F130" s="334" t="s">
        <v>15385</v>
      </c>
      <c r="G130" s="333"/>
      <c r="H130" s="333" t="s">
        <v>15397</v>
      </c>
      <c r="I130" s="333" t="s">
        <v>15381</v>
      </c>
      <c r="J130" s="333">
        <v>20</v>
      </c>
      <c r="K130" s="353"/>
    </row>
    <row r="131" spans="2:11" ht="15" customHeight="1">
      <c r="B131" s="351"/>
      <c r="C131" s="312" t="s">
        <v>15384</v>
      </c>
      <c r="D131" s="312"/>
      <c r="E131" s="312"/>
      <c r="F131" s="331" t="s">
        <v>15385</v>
      </c>
      <c r="G131" s="312"/>
      <c r="H131" s="312" t="s">
        <v>15418</v>
      </c>
      <c r="I131" s="312" t="s">
        <v>15381</v>
      </c>
      <c r="J131" s="312">
        <v>50</v>
      </c>
      <c r="K131" s="353"/>
    </row>
    <row r="132" spans="2:11" ht="15" customHeight="1">
      <c r="B132" s="351"/>
      <c r="C132" s="312" t="s">
        <v>15398</v>
      </c>
      <c r="D132" s="312"/>
      <c r="E132" s="312"/>
      <c r="F132" s="331" t="s">
        <v>15385</v>
      </c>
      <c r="G132" s="312"/>
      <c r="H132" s="312" t="s">
        <v>15418</v>
      </c>
      <c r="I132" s="312" t="s">
        <v>15381</v>
      </c>
      <c r="J132" s="312">
        <v>50</v>
      </c>
      <c r="K132" s="353"/>
    </row>
    <row r="133" spans="2:11" ht="15" customHeight="1">
      <c r="B133" s="351"/>
      <c r="C133" s="312" t="s">
        <v>15404</v>
      </c>
      <c r="D133" s="312"/>
      <c r="E133" s="312"/>
      <c r="F133" s="331" t="s">
        <v>15385</v>
      </c>
      <c r="G133" s="312"/>
      <c r="H133" s="312" t="s">
        <v>15418</v>
      </c>
      <c r="I133" s="312" t="s">
        <v>15381</v>
      </c>
      <c r="J133" s="312">
        <v>50</v>
      </c>
      <c r="K133" s="353"/>
    </row>
    <row r="134" spans="2:11" ht="15" customHeight="1">
      <c r="B134" s="351"/>
      <c r="C134" s="312" t="s">
        <v>15406</v>
      </c>
      <c r="D134" s="312"/>
      <c r="E134" s="312"/>
      <c r="F134" s="331" t="s">
        <v>15385</v>
      </c>
      <c r="G134" s="312"/>
      <c r="H134" s="312" t="s">
        <v>15418</v>
      </c>
      <c r="I134" s="312" t="s">
        <v>15381</v>
      </c>
      <c r="J134" s="312">
        <v>50</v>
      </c>
      <c r="K134" s="353"/>
    </row>
    <row r="135" spans="2:11" ht="15" customHeight="1">
      <c r="B135" s="351"/>
      <c r="C135" s="312" t="s">
        <v>299</v>
      </c>
      <c r="D135" s="312"/>
      <c r="E135" s="312"/>
      <c r="F135" s="331" t="s">
        <v>15385</v>
      </c>
      <c r="G135" s="312"/>
      <c r="H135" s="312" t="s">
        <v>15431</v>
      </c>
      <c r="I135" s="312" t="s">
        <v>15381</v>
      </c>
      <c r="J135" s="312">
        <v>255</v>
      </c>
      <c r="K135" s="353"/>
    </row>
    <row r="136" spans="2:11" ht="15" customHeight="1">
      <c r="B136" s="351"/>
      <c r="C136" s="312" t="s">
        <v>15408</v>
      </c>
      <c r="D136" s="312"/>
      <c r="E136" s="312"/>
      <c r="F136" s="331" t="s">
        <v>15379</v>
      </c>
      <c r="G136" s="312"/>
      <c r="H136" s="312" t="s">
        <v>15432</v>
      </c>
      <c r="I136" s="312" t="s">
        <v>15410</v>
      </c>
      <c r="J136" s="312"/>
      <c r="K136" s="353"/>
    </row>
    <row r="137" spans="2:11" ht="15" customHeight="1">
      <c r="B137" s="351"/>
      <c r="C137" s="312" t="s">
        <v>15411</v>
      </c>
      <c r="D137" s="312"/>
      <c r="E137" s="312"/>
      <c r="F137" s="331" t="s">
        <v>15379</v>
      </c>
      <c r="G137" s="312"/>
      <c r="H137" s="312" t="s">
        <v>15433</v>
      </c>
      <c r="I137" s="312" t="s">
        <v>15413</v>
      </c>
      <c r="J137" s="312"/>
      <c r="K137" s="353"/>
    </row>
    <row r="138" spans="2:11" ht="15" customHeight="1">
      <c r="B138" s="351"/>
      <c r="C138" s="312" t="s">
        <v>15414</v>
      </c>
      <c r="D138" s="312"/>
      <c r="E138" s="312"/>
      <c r="F138" s="331" t="s">
        <v>15379</v>
      </c>
      <c r="G138" s="312"/>
      <c r="H138" s="312" t="s">
        <v>15414</v>
      </c>
      <c r="I138" s="312" t="s">
        <v>15413</v>
      </c>
      <c r="J138" s="312"/>
      <c r="K138" s="353"/>
    </row>
    <row r="139" spans="2:11" ht="15" customHeight="1">
      <c r="B139" s="351"/>
      <c r="C139" s="312" t="s">
        <v>40</v>
      </c>
      <c r="D139" s="312"/>
      <c r="E139" s="312"/>
      <c r="F139" s="331" t="s">
        <v>15379</v>
      </c>
      <c r="G139" s="312"/>
      <c r="H139" s="312" t="s">
        <v>15434</v>
      </c>
      <c r="I139" s="312" t="s">
        <v>15413</v>
      </c>
      <c r="J139" s="312"/>
      <c r="K139" s="353"/>
    </row>
    <row r="140" spans="2:11" ht="15" customHeight="1">
      <c r="B140" s="351"/>
      <c r="C140" s="312" t="s">
        <v>15435</v>
      </c>
      <c r="D140" s="312"/>
      <c r="E140" s="312"/>
      <c r="F140" s="331" t="s">
        <v>15379</v>
      </c>
      <c r="G140" s="312"/>
      <c r="H140" s="312" t="s">
        <v>15436</v>
      </c>
      <c r="I140" s="312" t="s">
        <v>15413</v>
      </c>
      <c r="J140" s="312"/>
      <c r="K140" s="353"/>
    </row>
    <row r="141" spans="2:11" ht="15" customHeight="1">
      <c r="B141" s="354"/>
      <c r="C141" s="355"/>
      <c r="D141" s="355"/>
      <c r="E141" s="355"/>
      <c r="F141" s="355"/>
      <c r="G141" s="355"/>
      <c r="H141" s="355"/>
      <c r="I141" s="355"/>
      <c r="J141" s="355"/>
      <c r="K141" s="356"/>
    </row>
    <row r="142" spans="2:11" ht="18.75" customHeight="1">
      <c r="B142" s="308"/>
      <c r="C142" s="308"/>
      <c r="D142" s="308"/>
      <c r="E142" s="308"/>
      <c r="F142" s="343"/>
      <c r="G142" s="308"/>
      <c r="H142" s="308"/>
      <c r="I142" s="308"/>
      <c r="J142" s="308"/>
      <c r="K142" s="308"/>
    </row>
    <row r="143" spans="2:11" ht="18.75" customHeight="1">
      <c r="B143" s="318"/>
      <c r="C143" s="318"/>
      <c r="D143" s="318"/>
      <c r="E143" s="318"/>
      <c r="F143" s="318"/>
      <c r="G143" s="318"/>
      <c r="H143" s="318"/>
      <c r="I143" s="318"/>
      <c r="J143" s="318"/>
      <c r="K143" s="318"/>
    </row>
    <row r="144" spans="2:11" ht="7.5" customHeight="1">
      <c r="B144" s="319"/>
      <c r="C144" s="320"/>
      <c r="D144" s="320"/>
      <c r="E144" s="320"/>
      <c r="F144" s="320"/>
      <c r="G144" s="320"/>
      <c r="H144" s="320"/>
      <c r="I144" s="320"/>
      <c r="J144" s="320"/>
      <c r="K144" s="321"/>
    </row>
    <row r="145" spans="2:11" ht="45" customHeight="1">
      <c r="B145" s="322"/>
      <c r="C145" s="434" t="s">
        <v>15437</v>
      </c>
      <c r="D145" s="434"/>
      <c r="E145" s="434"/>
      <c r="F145" s="434"/>
      <c r="G145" s="434"/>
      <c r="H145" s="434"/>
      <c r="I145" s="434"/>
      <c r="J145" s="434"/>
      <c r="K145" s="323"/>
    </row>
    <row r="146" spans="2:11" ht="17.25" customHeight="1">
      <c r="B146" s="322"/>
      <c r="C146" s="324" t="s">
        <v>15373</v>
      </c>
      <c r="D146" s="324"/>
      <c r="E146" s="324"/>
      <c r="F146" s="324" t="s">
        <v>15374</v>
      </c>
      <c r="G146" s="325"/>
      <c r="H146" s="324" t="s">
        <v>294</v>
      </c>
      <c r="I146" s="324" t="s">
        <v>59</v>
      </c>
      <c r="J146" s="324" t="s">
        <v>15375</v>
      </c>
      <c r="K146" s="323"/>
    </row>
    <row r="147" spans="2:11" ht="17.25" customHeight="1">
      <c r="B147" s="322"/>
      <c r="C147" s="326" t="s">
        <v>15376</v>
      </c>
      <c r="D147" s="326"/>
      <c r="E147" s="326"/>
      <c r="F147" s="327" t="s">
        <v>15377</v>
      </c>
      <c r="G147" s="328"/>
      <c r="H147" s="326"/>
      <c r="I147" s="326"/>
      <c r="J147" s="326" t="s">
        <v>15378</v>
      </c>
      <c r="K147" s="323"/>
    </row>
    <row r="148" spans="2:11" ht="5.25" customHeight="1">
      <c r="B148" s="332"/>
      <c r="C148" s="329"/>
      <c r="D148" s="329"/>
      <c r="E148" s="329"/>
      <c r="F148" s="329"/>
      <c r="G148" s="330"/>
      <c r="H148" s="329"/>
      <c r="I148" s="329"/>
      <c r="J148" s="329"/>
      <c r="K148" s="353"/>
    </row>
    <row r="149" spans="2:11" ht="15" customHeight="1">
      <c r="B149" s="332"/>
      <c r="C149" s="357" t="s">
        <v>15382</v>
      </c>
      <c r="D149" s="312"/>
      <c r="E149" s="312"/>
      <c r="F149" s="358" t="s">
        <v>15379</v>
      </c>
      <c r="G149" s="312"/>
      <c r="H149" s="357" t="s">
        <v>15418</v>
      </c>
      <c r="I149" s="357" t="s">
        <v>15381</v>
      </c>
      <c r="J149" s="357">
        <v>120</v>
      </c>
      <c r="K149" s="353"/>
    </row>
    <row r="150" spans="2:11" ht="15" customHeight="1">
      <c r="B150" s="332"/>
      <c r="C150" s="357" t="s">
        <v>15427</v>
      </c>
      <c r="D150" s="312"/>
      <c r="E150" s="312"/>
      <c r="F150" s="358" t="s">
        <v>15379</v>
      </c>
      <c r="G150" s="312"/>
      <c r="H150" s="357" t="s">
        <v>15438</v>
      </c>
      <c r="I150" s="357" t="s">
        <v>15381</v>
      </c>
      <c r="J150" s="357" t="s">
        <v>15429</v>
      </c>
      <c r="K150" s="353"/>
    </row>
    <row r="151" spans="2:11" ht="15" customHeight="1">
      <c r="B151" s="332"/>
      <c r="C151" s="357" t="s">
        <v>91</v>
      </c>
      <c r="D151" s="312"/>
      <c r="E151" s="312"/>
      <c r="F151" s="358" t="s">
        <v>15379</v>
      </c>
      <c r="G151" s="312"/>
      <c r="H151" s="357" t="s">
        <v>15439</v>
      </c>
      <c r="I151" s="357" t="s">
        <v>15381</v>
      </c>
      <c r="J151" s="357" t="s">
        <v>15429</v>
      </c>
      <c r="K151" s="353"/>
    </row>
    <row r="152" spans="2:11" ht="15" customHeight="1">
      <c r="B152" s="332"/>
      <c r="C152" s="357" t="s">
        <v>15384</v>
      </c>
      <c r="D152" s="312"/>
      <c r="E152" s="312"/>
      <c r="F152" s="358" t="s">
        <v>15385</v>
      </c>
      <c r="G152" s="312"/>
      <c r="H152" s="357" t="s">
        <v>15418</v>
      </c>
      <c r="I152" s="357" t="s">
        <v>15381</v>
      </c>
      <c r="J152" s="357">
        <v>50</v>
      </c>
      <c r="K152" s="353"/>
    </row>
    <row r="153" spans="2:11" ht="15" customHeight="1">
      <c r="B153" s="332"/>
      <c r="C153" s="357" t="s">
        <v>15387</v>
      </c>
      <c r="D153" s="312"/>
      <c r="E153" s="312"/>
      <c r="F153" s="358" t="s">
        <v>15379</v>
      </c>
      <c r="G153" s="312"/>
      <c r="H153" s="357" t="s">
        <v>15418</v>
      </c>
      <c r="I153" s="357" t="s">
        <v>15389</v>
      </c>
      <c r="J153" s="357"/>
      <c r="K153" s="353"/>
    </row>
    <row r="154" spans="2:11" ht="15" customHeight="1">
      <c r="B154" s="332"/>
      <c r="C154" s="357" t="s">
        <v>15398</v>
      </c>
      <c r="D154" s="312"/>
      <c r="E154" s="312"/>
      <c r="F154" s="358" t="s">
        <v>15385</v>
      </c>
      <c r="G154" s="312"/>
      <c r="H154" s="357" t="s">
        <v>15418</v>
      </c>
      <c r="I154" s="357" t="s">
        <v>15381</v>
      </c>
      <c r="J154" s="357">
        <v>50</v>
      </c>
      <c r="K154" s="353"/>
    </row>
    <row r="155" spans="2:11" ht="15" customHeight="1">
      <c r="B155" s="332"/>
      <c r="C155" s="357" t="s">
        <v>15406</v>
      </c>
      <c r="D155" s="312"/>
      <c r="E155" s="312"/>
      <c r="F155" s="358" t="s">
        <v>15385</v>
      </c>
      <c r="G155" s="312"/>
      <c r="H155" s="357" t="s">
        <v>15418</v>
      </c>
      <c r="I155" s="357" t="s">
        <v>15381</v>
      </c>
      <c r="J155" s="357">
        <v>50</v>
      </c>
      <c r="K155" s="353"/>
    </row>
    <row r="156" spans="2:11" ht="15" customHeight="1">
      <c r="B156" s="332"/>
      <c r="C156" s="357" t="s">
        <v>15404</v>
      </c>
      <c r="D156" s="312"/>
      <c r="E156" s="312"/>
      <c r="F156" s="358" t="s">
        <v>15385</v>
      </c>
      <c r="G156" s="312"/>
      <c r="H156" s="357" t="s">
        <v>15418</v>
      </c>
      <c r="I156" s="357" t="s">
        <v>15381</v>
      </c>
      <c r="J156" s="357">
        <v>50</v>
      </c>
      <c r="K156" s="353"/>
    </row>
    <row r="157" spans="2:11" ht="15" customHeight="1">
      <c r="B157" s="332"/>
      <c r="C157" s="357" t="s">
        <v>281</v>
      </c>
      <c r="D157" s="312"/>
      <c r="E157" s="312"/>
      <c r="F157" s="358" t="s">
        <v>15379</v>
      </c>
      <c r="G157" s="312"/>
      <c r="H157" s="357" t="s">
        <v>15440</v>
      </c>
      <c r="I157" s="357" t="s">
        <v>15381</v>
      </c>
      <c r="J157" s="357" t="s">
        <v>15441</v>
      </c>
      <c r="K157" s="353"/>
    </row>
    <row r="158" spans="2:11" ht="15" customHeight="1">
      <c r="B158" s="332"/>
      <c r="C158" s="357" t="s">
        <v>15442</v>
      </c>
      <c r="D158" s="312"/>
      <c r="E158" s="312"/>
      <c r="F158" s="358" t="s">
        <v>15379</v>
      </c>
      <c r="G158" s="312"/>
      <c r="H158" s="357" t="s">
        <v>15443</v>
      </c>
      <c r="I158" s="357" t="s">
        <v>15413</v>
      </c>
      <c r="J158" s="357"/>
      <c r="K158" s="353"/>
    </row>
    <row r="159" spans="2:11" ht="15" customHeight="1">
      <c r="B159" s="359"/>
      <c r="C159" s="341"/>
      <c r="D159" s="341"/>
      <c r="E159" s="341"/>
      <c r="F159" s="341"/>
      <c r="G159" s="341"/>
      <c r="H159" s="341"/>
      <c r="I159" s="341"/>
      <c r="J159" s="341"/>
      <c r="K159" s="360"/>
    </row>
    <row r="160" spans="2:11" ht="18.75" customHeight="1">
      <c r="B160" s="308"/>
      <c r="C160" s="312"/>
      <c r="D160" s="312"/>
      <c r="E160" s="312"/>
      <c r="F160" s="331"/>
      <c r="G160" s="312"/>
      <c r="H160" s="312"/>
      <c r="I160" s="312"/>
      <c r="J160" s="312"/>
      <c r="K160" s="308"/>
    </row>
    <row r="161" spans="2:11" ht="18.75" customHeight="1">
      <c r="B161" s="318"/>
      <c r="C161" s="318"/>
      <c r="D161" s="318"/>
      <c r="E161" s="318"/>
      <c r="F161" s="318"/>
      <c r="G161" s="318"/>
      <c r="H161" s="318"/>
      <c r="I161" s="318"/>
      <c r="J161" s="318"/>
      <c r="K161" s="318"/>
    </row>
    <row r="162" spans="2:11" ht="7.5" customHeight="1">
      <c r="B162" s="300"/>
      <c r="C162" s="301"/>
      <c r="D162" s="301"/>
      <c r="E162" s="301"/>
      <c r="F162" s="301"/>
      <c r="G162" s="301"/>
      <c r="H162" s="301"/>
      <c r="I162" s="301"/>
      <c r="J162" s="301"/>
      <c r="K162" s="302"/>
    </row>
    <row r="163" spans="2:11" ht="45" customHeight="1">
      <c r="B163" s="303"/>
      <c r="C163" s="433" t="s">
        <v>15444</v>
      </c>
      <c r="D163" s="433"/>
      <c r="E163" s="433"/>
      <c r="F163" s="433"/>
      <c r="G163" s="433"/>
      <c r="H163" s="433"/>
      <c r="I163" s="433"/>
      <c r="J163" s="433"/>
      <c r="K163" s="304"/>
    </row>
    <row r="164" spans="2:11" ht="17.25" customHeight="1">
      <c r="B164" s="303"/>
      <c r="C164" s="324" t="s">
        <v>15373</v>
      </c>
      <c r="D164" s="324"/>
      <c r="E164" s="324"/>
      <c r="F164" s="324" t="s">
        <v>15374</v>
      </c>
      <c r="G164" s="361"/>
      <c r="H164" s="362" t="s">
        <v>294</v>
      </c>
      <c r="I164" s="362" t="s">
        <v>59</v>
      </c>
      <c r="J164" s="324" t="s">
        <v>15375</v>
      </c>
      <c r="K164" s="304"/>
    </row>
    <row r="165" spans="2:11" ht="17.25" customHeight="1">
      <c r="B165" s="305"/>
      <c r="C165" s="326" t="s">
        <v>15376</v>
      </c>
      <c r="D165" s="326"/>
      <c r="E165" s="326"/>
      <c r="F165" s="327" t="s">
        <v>15377</v>
      </c>
      <c r="G165" s="363"/>
      <c r="H165" s="364"/>
      <c r="I165" s="364"/>
      <c r="J165" s="326" t="s">
        <v>15378</v>
      </c>
      <c r="K165" s="306"/>
    </row>
    <row r="166" spans="2:11" ht="5.25" customHeight="1">
      <c r="B166" s="332"/>
      <c r="C166" s="329"/>
      <c r="D166" s="329"/>
      <c r="E166" s="329"/>
      <c r="F166" s="329"/>
      <c r="G166" s="330"/>
      <c r="H166" s="329"/>
      <c r="I166" s="329"/>
      <c r="J166" s="329"/>
      <c r="K166" s="353"/>
    </row>
    <row r="167" spans="2:11" ht="15" customHeight="1">
      <c r="B167" s="332"/>
      <c r="C167" s="312" t="s">
        <v>15382</v>
      </c>
      <c r="D167" s="312"/>
      <c r="E167" s="312"/>
      <c r="F167" s="331" t="s">
        <v>15379</v>
      </c>
      <c r="G167" s="312"/>
      <c r="H167" s="312" t="s">
        <v>15418</v>
      </c>
      <c r="I167" s="312" t="s">
        <v>15381</v>
      </c>
      <c r="J167" s="312">
        <v>120</v>
      </c>
      <c r="K167" s="353"/>
    </row>
    <row r="168" spans="2:11" ht="15" customHeight="1">
      <c r="B168" s="332"/>
      <c r="C168" s="312" t="s">
        <v>15427</v>
      </c>
      <c r="D168" s="312"/>
      <c r="E168" s="312"/>
      <c r="F168" s="331" t="s">
        <v>15379</v>
      </c>
      <c r="G168" s="312"/>
      <c r="H168" s="312" t="s">
        <v>15428</v>
      </c>
      <c r="I168" s="312" t="s">
        <v>15381</v>
      </c>
      <c r="J168" s="312" t="s">
        <v>15429</v>
      </c>
      <c r="K168" s="353"/>
    </row>
    <row r="169" spans="2:11" ht="15" customHeight="1">
      <c r="B169" s="332"/>
      <c r="C169" s="312" t="s">
        <v>91</v>
      </c>
      <c r="D169" s="312"/>
      <c r="E169" s="312"/>
      <c r="F169" s="331" t="s">
        <v>15379</v>
      </c>
      <c r="G169" s="312"/>
      <c r="H169" s="312" t="s">
        <v>15445</v>
      </c>
      <c r="I169" s="312" t="s">
        <v>15381</v>
      </c>
      <c r="J169" s="312" t="s">
        <v>15429</v>
      </c>
      <c r="K169" s="353"/>
    </row>
    <row r="170" spans="2:11" ht="15" customHeight="1">
      <c r="B170" s="332"/>
      <c r="C170" s="312" t="s">
        <v>15384</v>
      </c>
      <c r="D170" s="312"/>
      <c r="E170" s="312"/>
      <c r="F170" s="331" t="s">
        <v>15385</v>
      </c>
      <c r="G170" s="312"/>
      <c r="H170" s="312" t="s">
        <v>15445</v>
      </c>
      <c r="I170" s="312" t="s">
        <v>15381</v>
      </c>
      <c r="J170" s="312">
        <v>50</v>
      </c>
      <c r="K170" s="353"/>
    </row>
    <row r="171" spans="2:11" ht="15" customHeight="1">
      <c r="B171" s="332"/>
      <c r="C171" s="312" t="s">
        <v>15387</v>
      </c>
      <c r="D171" s="312"/>
      <c r="E171" s="312"/>
      <c r="F171" s="331" t="s">
        <v>15379</v>
      </c>
      <c r="G171" s="312"/>
      <c r="H171" s="312" t="s">
        <v>15445</v>
      </c>
      <c r="I171" s="312" t="s">
        <v>15389</v>
      </c>
      <c r="J171" s="312"/>
      <c r="K171" s="353"/>
    </row>
    <row r="172" spans="2:11" ht="15" customHeight="1">
      <c r="B172" s="332"/>
      <c r="C172" s="312" t="s">
        <v>15398</v>
      </c>
      <c r="D172" s="312"/>
      <c r="E172" s="312"/>
      <c r="F172" s="331" t="s">
        <v>15385</v>
      </c>
      <c r="G172" s="312"/>
      <c r="H172" s="312" t="s">
        <v>15445</v>
      </c>
      <c r="I172" s="312" t="s">
        <v>15381</v>
      </c>
      <c r="J172" s="312">
        <v>50</v>
      </c>
      <c r="K172" s="353"/>
    </row>
    <row r="173" spans="2:11" ht="15" customHeight="1">
      <c r="B173" s="332"/>
      <c r="C173" s="312" t="s">
        <v>15406</v>
      </c>
      <c r="D173" s="312"/>
      <c r="E173" s="312"/>
      <c r="F173" s="331" t="s">
        <v>15385</v>
      </c>
      <c r="G173" s="312"/>
      <c r="H173" s="312" t="s">
        <v>15445</v>
      </c>
      <c r="I173" s="312" t="s">
        <v>15381</v>
      </c>
      <c r="J173" s="312">
        <v>50</v>
      </c>
      <c r="K173" s="353"/>
    </row>
    <row r="174" spans="2:11" ht="15" customHeight="1">
      <c r="B174" s="332"/>
      <c r="C174" s="312" t="s">
        <v>15404</v>
      </c>
      <c r="D174" s="312"/>
      <c r="E174" s="312"/>
      <c r="F174" s="331" t="s">
        <v>15385</v>
      </c>
      <c r="G174" s="312"/>
      <c r="H174" s="312" t="s">
        <v>15445</v>
      </c>
      <c r="I174" s="312" t="s">
        <v>15381</v>
      </c>
      <c r="J174" s="312">
        <v>50</v>
      </c>
      <c r="K174" s="353"/>
    </row>
    <row r="175" spans="2:11" ht="15" customHeight="1">
      <c r="B175" s="332"/>
      <c r="C175" s="312" t="s">
        <v>293</v>
      </c>
      <c r="D175" s="312"/>
      <c r="E175" s="312"/>
      <c r="F175" s="331" t="s">
        <v>15379</v>
      </c>
      <c r="G175" s="312"/>
      <c r="H175" s="312" t="s">
        <v>15446</v>
      </c>
      <c r="I175" s="312" t="s">
        <v>15447</v>
      </c>
      <c r="J175" s="312"/>
      <c r="K175" s="353"/>
    </row>
    <row r="176" spans="2:11" ht="15" customHeight="1">
      <c r="B176" s="332"/>
      <c r="C176" s="312" t="s">
        <v>59</v>
      </c>
      <c r="D176" s="312"/>
      <c r="E176" s="312"/>
      <c r="F176" s="331" t="s">
        <v>15379</v>
      </c>
      <c r="G176" s="312"/>
      <c r="H176" s="312" t="s">
        <v>15448</v>
      </c>
      <c r="I176" s="312" t="s">
        <v>15449</v>
      </c>
      <c r="J176" s="312">
        <v>1</v>
      </c>
      <c r="K176" s="353"/>
    </row>
    <row r="177" spans="2:11" ht="15" customHeight="1">
      <c r="B177" s="332"/>
      <c r="C177" s="312" t="s">
        <v>55</v>
      </c>
      <c r="D177" s="312"/>
      <c r="E177" s="312"/>
      <c r="F177" s="331" t="s">
        <v>15379</v>
      </c>
      <c r="G177" s="312"/>
      <c r="H177" s="312" t="s">
        <v>15450</v>
      </c>
      <c r="I177" s="312" t="s">
        <v>15381</v>
      </c>
      <c r="J177" s="312">
        <v>20</v>
      </c>
      <c r="K177" s="353"/>
    </row>
    <row r="178" spans="2:11" ht="15" customHeight="1">
      <c r="B178" s="332"/>
      <c r="C178" s="312" t="s">
        <v>294</v>
      </c>
      <c r="D178" s="312"/>
      <c r="E178" s="312"/>
      <c r="F178" s="331" t="s">
        <v>15379</v>
      </c>
      <c r="G178" s="312"/>
      <c r="H178" s="312" t="s">
        <v>15451</v>
      </c>
      <c r="I178" s="312" t="s">
        <v>15381</v>
      </c>
      <c r="J178" s="312">
        <v>255</v>
      </c>
      <c r="K178" s="353"/>
    </row>
    <row r="179" spans="2:11" ht="15" customHeight="1">
      <c r="B179" s="332"/>
      <c r="C179" s="312" t="s">
        <v>295</v>
      </c>
      <c r="D179" s="312"/>
      <c r="E179" s="312"/>
      <c r="F179" s="331" t="s">
        <v>15379</v>
      </c>
      <c r="G179" s="312"/>
      <c r="H179" s="312" t="s">
        <v>15344</v>
      </c>
      <c r="I179" s="312" t="s">
        <v>15381</v>
      </c>
      <c r="J179" s="312">
        <v>10</v>
      </c>
      <c r="K179" s="353"/>
    </row>
    <row r="180" spans="2:11" ht="15" customHeight="1">
      <c r="B180" s="332"/>
      <c r="C180" s="312" t="s">
        <v>296</v>
      </c>
      <c r="D180" s="312"/>
      <c r="E180" s="312"/>
      <c r="F180" s="331" t="s">
        <v>15379</v>
      </c>
      <c r="G180" s="312"/>
      <c r="H180" s="312" t="s">
        <v>15452</v>
      </c>
      <c r="I180" s="312" t="s">
        <v>15413</v>
      </c>
      <c r="J180" s="312"/>
      <c r="K180" s="353"/>
    </row>
    <row r="181" spans="2:11" ht="15" customHeight="1">
      <c r="B181" s="332"/>
      <c r="C181" s="312" t="s">
        <v>15453</v>
      </c>
      <c r="D181" s="312"/>
      <c r="E181" s="312"/>
      <c r="F181" s="331" t="s">
        <v>15379</v>
      </c>
      <c r="G181" s="312"/>
      <c r="H181" s="312" t="s">
        <v>15454</v>
      </c>
      <c r="I181" s="312" t="s">
        <v>15413</v>
      </c>
      <c r="J181" s="312"/>
      <c r="K181" s="353"/>
    </row>
    <row r="182" spans="2:11" ht="15" customHeight="1">
      <c r="B182" s="332"/>
      <c r="C182" s="312" t="s">
        <v>15442</v>
      </c>
      <c r="D182" s="312"/>
      <c r="E182" s="312"/>
      <c r="F182" s="331" t="s">
        <v>15379</v>
      </c>
      <c r="G182" s="312"/>
      <c r="H182" s="312" t="s">
        <v>15455</v>
      </c>
      <c r="I182" s="312" t="s">
        <v>15413</v>
      </c>
      <c r="J182" s="312"/>
      <c r="K182" s="353"/>
    </row>
    <row r="183" spans="2:11" ht="15" customHeight="1">
      <c r="B183" s="332"/>
      <c r="C183" s="312" t="s">
        <v>298</v>
      </c>
      <c r="D183" s="312"/>
      <c r="E183" s="312"/>
      <c r="F183" s="331" t="s">
        <v>15385</v>
      </c>
      <c r="G183" s="312"/>
      <c r="H183" s="312" t="s">
        <v>15456</v>
      </c>
      <c r="I183" s="312" t="s">
        <v>15381</v>
      </c>
      <c r="J183" s="312">
        <v>50</v>
      </c>
      <c r="K183" s="353"/>
    </row>
    <row r="184" spans="2:11" ht="15" customHeight="1">
      <c r="B184" s="332"/>
      <c r="C184" s="312" t="s">
        <v>15457</v>
      </c>
      <c r="D184" s="312"/>
      <c r="E184" s="312"/>
      <c r="F184" s="331" t="s">
        <v>15385</v>
      </c>
      <c r="G184" s="312"/>
      <c r="H184" s="312" t="s">
        <v>15458</v>
      </c>
      <c r="I184" s="312" t="s">
        <v>15459</v>
      </c>
      <c r="J184" s="312"/>
      <c r="K184" s="353"/>
    </row>
    <row r="185" spans="2:11" ht="15" customHeight="1">
      <c r="B185" s="332"/>
      <c r="C185" s="312" t="s">
        <v>15460</v>
      </c>
      <c r="D185" s="312"/>
      <c r="E185" s="312"/>
      <c r="F185" s="331" t="s">
        <v>15385</v>
      </c>
      <c r="G185" s="312"/>
      <c r="H185" s="312" t="s">
        <v>15461</v>
      </c>
      <c r="I185" s="312" t="s">
        <v>15459</v>
      </c>
      <c r="J185" s="312"/>
      <c r="K185" s="353"/>
    </row>
    <row r="186" spans="2:11" ht="15" customHeight="1">
      <c r="B186" s="332"/>
      <c r="C186" s="312" t="s">
        <v>15462</v>
      </c>
      <c r="D186" s="312"/>
      <c r="E186" s="312"/>
      <c r="F186" s="331" t="s">
        <v>15385</v>
      </c>
      <c r="G186" s="312"/>
      <c r="H186" s="312" t="s">
        <v>15463</v>
      </c>
      <c r="I186" s="312" t="s">
        <v>15459</v>
      </c>
      <c r="J186" s="312"/>
      <c r="K186" s="353"/>
    </row>
    <row r="187" spans="2:11" ht="15" customHeight="1">
      <c r="B187" s="332"/>
      <c r="C187" s="365" t="s">
        <v>15464</v>
      </c>
      <c r="D187" s="312"/>
      <c r="E187" s="312"/>
      <c r="F187" s="331" t="s">
        <v>15385</v>
      </c>
      <c r="G187" s="312"/>
      <c r="H187" s="312" t="s">
        <v>15465</v>
      </c>
      <c r="I187" s="312" t="s">
        <v>15466</v>
      </c>
      <c r="J187" s="366" t="s">
        <v>15467</v>
      </c>
      <c r="K187" s="353"/>
    </row>
    <row r="188" spans="2:11" ht="15" customHeight="1">
      <c r="B188" s="332"/>
      <c r="C188" s="317" t="s">
        <v>44</v>
      </c>
      <c r="D188" s="312"/>
      <c r="E188" s="312"/>
      <c r="F188" s="331" t="s">
        <v>15379</v>
      </c>
      <c r="G188" s="312"/>
      <c r="H188" s="308" t="s">
        <v>15468</v>
      </c>
      <c r="I188" s="312" t="s">
        <v>15469</v>
      </c>
      <c r="J188" s="312"/>
      <c r="K188" s="353"/>
    </row>
    <row r="189" spans="2:11" ht="15" customHeight="1">
      <c r="B189" s="332"/>
      <c r="C189" s="317" t="s">
        <v>15470</v>
      </c>
      <c r="D189" s="312"/>
      <c r="E189" s="312"/>
      <c r="F189" s="331" t="s">
        <v>15379</v>
      </c>
      <c r="G189" s="312"/>
      <c r="H189" s="312" t="s">
        <v>15471</v>
      </c>
      <c r="I189" s="312" t="s">
        <v>15413</v>
      </c>
      <c r="J189" s="312"/>
      <c r="K189" s="353"/>
    </row>
    <row r="190" spans="2:11" ht="15" customHeight="1">
      <c r="B190" s="332"/>
      <c r="C190" s="317" t="s">
        <v>15472</v>
      </c>
      <c r="D190" s="312"/>
      <c r="E190" s="312"/>
      <c r="F190" s="331" t="s">
        <v>15379</v>
      </c>
      <c r="G190" s="312"/>
      <c r="H190" s="312" t="s">
        <v>15473</v>
      </c>
      <c r="I190" s="312" t="s">
        <v>15413</v>
      </c>
      <c r="J190" s="312"/>
      <c r="K190" s="353"/>
    </row>
    <row r="191" spans="2:11" ht="15" customHeight="1">
      <c r="B191" s="332"/>
      <c r="C191" s="317" t="s">
        <v>15474</v>
      </c>
      <c r="D191" s="312"/>
      <c r="E191" s="312"/>
      <c r="F191" s="331" t="s">
        <v>15385</v>
      </c>
      <c r="G191" s="312"/>
      <c r="H191" s="312" t="s">
        <v>15475</v>
      </c>
      <c r="I191" s="312" t="s">
        <v>15413</v>
      </c>
      <c r="J191" s="312"/>
      <c r="K191" s="353"/>
    </row>
    <row r="192" spans="2:11" ht="15" customHeight="1">
      <c r="B192" s="359"/>
      <c r="C192" s="367"/>
      <c r="D192" s="341"/>
      <c r="E192" s="341"/>
      <c r="F192" s="341"/>
      <c r="G192" s="341"/>
      <c r="H192" s="341"/>
      <c r="I192" s="341"/>
      <c r="J192" s="341"/>
      <c r="K192" s="360"/>
    </row>
    <row r="193" spans="2:11" ht="18.75" customHeight="1">
      <c r="B193" s="308"/>
      <c r="C193" s="312"/>
      <c r="D193" s="312"/>
      <c r="E193" s="312"/>
      <c r="F193" s="331"/>
      <c r="G193" s="312"/>
      <c r="H193" s="312"/>
      <c r="I193" s="312"/>
      <c r="J193" s="312"/>
      <c r="K193" s="308"/>
    </row>
    <row r="194" spans="2:11" ht="18.75" customHeight="1">
      <c r="B194" s="308"/>
      <c r="C194" s="312"/>
      <c r="D194" s="312"/>
      <c r="E194" s="312"/>
      <c r="F194" s="331"/>
      <c r="G194" s="312"/>
      <c r="H194" s="312"/>
      <c r="I194" s="312"/>
      <c r="J194" s="312"/>
      <c r="K194" s="308"/>
    </row>
    <row r="195" spans="2:11" ht="18.75" customHeight="1">
      <c r="B195" s="318"/>
      <c r="C195" s="318"/>
      <c r="D195" s="318"/>
      <c r="E195" s="318"/>
      <c r="F195" s="318"/>
      <c r="G195" s="318"/>
      <c r="H195" s="318"/>
      <c r="I195" s="318"/>
      <c r="J195" s="318"/>
      <c r="K195" s="318"/>
    </row>
    <row r="196" spans="2:11">
      <c r="B196" s="300"/>
      <c r="C196" s="301"/>
      <c r="D196" s="301"/>
      <c r="E196" s="301"/>
      <c r="F196" s="301"/>
      <c r="G196" s="301"/>
      <c r="H196" s="301"/>
      <c r="I196" s="301"/>
      <c r="J196" s="301"/>
      <c r="K196" s="302"/>
    </row>
    <row r="197" spans="2:11" ht="21">
      <c r="B197" s="303"/>
      <c r="C197" s="433" t="s">
        <v>15476</v>
      </c>
      <c r="D197" s="433"/>
      <c r="E197" s="433"/>
      <c r="F197" s="433"/>
      <c r="G197" s="433"/>
      <c r="H197" s="433"/>
      <c r="I197" s="433"/>
      <c r="J197" s="433"/>
      <c r="K197" s="304"/>
    </row>
    <row r="198" spans="2:11" ht="25.5" customHeight="1">
      <c r="B198" s="303"/>
      <c r="C198" s="368" t="s">
        <v>15477</v>
      </c>
      <c r="D198" s="368"/>
      <c r="E198" s="368"/>
      <c r="F198" s="368" t="s">
        <v>15478</v>
      </c>
      <c r="G198" s="369"/>
      <c r="H198" s="432" t="s">
        <v>15479</v>
      </c>
      <c r="I198" s="432"/>
      <c r="J198" s="432"/>
      <c r="K198" s="304"/>
    </row>
    <row r="199" spans="2:11" ht="5.25" customHeight="1">
      <c r="B199" s="332"/>
      <c r="C199" s="329"/>
      <c r="D199" s="329"/>
      <c r="E199" s="329"/>
      <c r="F199" s="329"/>
      <c r="G199" s="312"/>
      <c r="H199" s="329"/>
      <c r="I199" s="329"/>
      <c r="J199" s="329"/>
      <c r="K199" s="353"/>
    </row>
    <row r="200" spans="2:11" ht="15" customHeight="1">
      <c r="B200" s="332"/>
      <c r="C200" s="312" t="s">
        <v>15469</v>
      </c>
      <c r="D200" s="312"/>
      <c r="E200" s="312"/>
      <c r="F200" s="331" t="s">
        <v>45</v>
      </c>
      <c r="G200" s="312"/>
      <c r="H200" s="430" t="s">
        <v>15480</v>
      </c>
      <c r="I200" s="430"/>
      <c r="J200" s="430"/>
      <c r="K200" s="353"/>
    </row>
    <row r="201" spans="2:11" ht="15" customHeight="1">
      <c r="B201" s="332"/>
      <c r="C201" s="338"/>
      <c r="D201" s="312"/>
      <c r="E201" s="312"/>
      <c r="F201" s="331" t="s">
        <v>46</v>
      </c>
      <c r="G201" s="312"/>
      <c r="H201" s="430" t="s">
        <v>15481</v>
      </c>
      <c r="I201" s="430"/>
      <c r="J201" s="430"/>
      <c r="K201" s="353"/>
    </row>
    <row r="202" spans="2:11" ht="15" customHeight="1">
      <c r="B202" s="332"/>
      <c r="C202" s="338"/>
      <c r="D202" s="312"/>
      <c r="E202" s="312"/>
      <c r="F202" s="331" t="s">
        <v>49</v>
      </c>
      <c r="G202" s="312"/>
      <c r="H202" s="430" t="s">
        <v>15482</v>
      </c>
      <c r="I202" s="430"/>
      <c r="J202" s="430"/>
      <c r="K202" s="353"/>
    </row>
    <row r="203" spans="2:11" ht="15" customHeight="1">
      <c r="B203" s="332"/>
      <c r="C203" s="312"/>
      <c r="D203" s="312"/>
      <c r="E203" s="312"/>
      <c r="F203" s="331" t="s">
        <v>47</v>
      </c>
      <c r="G203" s="312"/>
      <c r="H203" s="430" t="s">
        <v>15483</v>
      </c>
      <c r="I203" s="430"/>
      <c r="J203" s="430"/>
      <c r="K203" s="353"/>
    </row>
    <row r="204" spans="2:11" ht="15" customHeight="1">
      <c r="B204" s="332"/>
      <c r="C204" s="312"/>
      <c r="D204" s="312"/>
      <c r="E204" s="312"/>
      <c r="F204" s="331" t="s">
        <v>48</v>
      </c>
      <c r="G204" s="312"/>
      <c r="H204" s="430" t="s">
        <v>15484</v>
      </c>
      <c r="I204" s="430"/>
      <c r="J204" s="430"/>
      <c r="K204" s="353"/>
    </row>
    <row r="205" spans="2:11" ht="15" customHeight="1">
      <c r="B205" s="332"/>
      <c r="C205" s="312"/>
      <c r="D205" s="312"/>
      <c r="E205" s="312"/>
      <c r="F205" s="331"/>
      <c r="G205" s="312"/>
      <c r="H205" s="312"/>
      <c r="I205" s="312"/>
      <c r="J205" s="312"/>
      <c r="K205" s="353"/>
    </row>
    <row r="206" spans="2:11" ht="15" customHeight="1">
      <c r="B206" s="332"/>
      <c r="C206" s="312" t="s">
        <v>15425</v>
      </c>
      <c r="D206" s="312"/>
      <c r="E206" s="312"/>
      <c r="F206" s="331" t="s">
        <v>87</v>
      </c>
      <c r="G206" s="312"/>
      <c r="H206" s="430" t="s">
        <v>15485</v>
      </c>
      <c r="I206" s="430"/>
      <c r="J206" s="430"/>
      <c r="K206" s="353"/>
    </row>
    <row r="207" spans="2:11" ht="15" customHeight="1">
      <c r="B207" s="332"/>
      <c r="C207" s="338"/>
      <c r="D207" s="312"/>
      <c r="E207" s="312"/>
      <c r="F207" s="331" t="s">
        <v>239</v>
      </c>
      <c r="G207" s="312"/>
      <c r="H207" s="430" t="s">
        <v>15326</v>
      </c>
      <c r="I207" s="430"/>
      <c r="J207" s="430"/>
      <c r="K207" s="353"/>
    </row>
    <row r="208" spans="2:11" ht="15" customHeight="1">
      <c r="B208" s="332"/>
      <c r="C208" s="312"/>
      <c r="D208" s="312"/>
      <c r="E208" s="312"/>
      <c r="F208" s="331" t="s">
        <v>15324</v>
      </c>
      <c r="G208" s="312"/>
      <c r="H208" s="430" t="s">
        <v>15486</v>
      </c>
      <c r="I208" s="430"/>
      <c r="J208" s="430"/>
      <c r="K208" s="353"/>
    </row>
    <row r="209" spans="2:11" ht="15" customHeight="1">
      <c r="B209" s="370"/>
      <c r="C209" s="338"/>
      <c r="D209" s="338"/>
      <c r="E209" s="338"/>
      <c r="F209" s="331" t="s">
        <v>81</v>
      </c>
      <c r="G209" s="317"/>
      <c r="H209" s="431" t="s">
        <v>15327</v>
      </c>
      <c r="I209" s="431"/>
      <c r="J209" s="431"/>
      <c r="K209" s="371"/>
    </row>
    <row r="210" spans="2:11" ht="15" customHeight="1">
      <c r="B210" s="370"/>
      <c r="C210" s="338"/>
      <c r="D210" s="338"/>
      <c r="E210" s="338"/>
      <c r="F210" s="331" t="s">
        <v>15328</v>
      </c>
      <c r="G210" s="317"/>
      <c r="H210" s="431" t="s">
        <v>415</v>
      </c>
      <c r="I210" s="431"/>
      <c r="J210" s="431"/>
      <c r="K210" s="371"/>
    </row>
    <row r="211" spans="2:11" ht="15" customHeight="1">
      <c r="B211" s="370"/>
      <c r="C211" s="338"/>
      <c r="D211" s="338"/>
      <c r="E211" s="338"/>
      <c r="F211" s="372"/>
      <c r="G211" s="317"/>
      <c r="H211" s="373"/>
      <c r="I211" s="373"/>
      <c r="J211" s="373"/>
      <c r="K211" s="371"/>
    </row>
    <row r="212" spans="2:11" ht="15" customHeight="1">
      <c r="B212" s="370"/>
      <c r="C212" s="312" t="s">
        <v>15449</v>
      </c>
      <c r="D212" s="338"/>
      <c r="E212" s="338"/>
      <c r="F212" s="331">
        <v>1</v>
      </c>
      <c r="G212" s="317"/>
      <c r="H212" s="431" t="s">
        <v>15487</v>
      </c>
      <c r="I212" s="431"/>
      <c r="J212" s="431"/>
      <c r="K212" s="371"/>
    </row>
    <row r="213" spans="2:11" ht="15" customHeight="1">
      <c r="B213" s="370"/>
      <c r="C213" s="338"/>
      <c r="D213" s="338"/>
      <c r="E213" s="338"/>
      <c r="F213" s="331">
        <v>2</v>
      </c>
      <c r="G213" s="317"/>
      <c r="H213" s="431" t="s">
        <v>15488</v>
      </c>
      <c r="I213" s="431"/>
      <c r="J213" s="431"/>
      <c r="K213" s="371"/>
    </row>
    <row r="214" spans="2:11" ht="15" customHeight="1">
      <c r="B214" s="370"/>
      <c r="C214" s="338"/>
      <c r="D214" s="338"/>
      <c r="E214" s="338"/>
      <c r="F214" s="331">
        <v>3</v>
      </c>
      <c r="G214" s="317"/>
      <c r="H214" s="431" t="s">
        <v>15489</v>
      </c>
      <c r="I214" s="431"/>
      <c r="J214" s="431"/>
      <c r="K214" s="371"/>
    </row>
    <row r="215" spans="2:11" ht="15" customHeight="1">
      <c r="B215" s="370"/>
      <c r="C215" s="338"/>
      <c r="D215" s="338"/>
      <c r="E215" s="338"/>
      <c r="F215" s="331">
        <v>4</v>
      </c>
      <c r="G215" s="317"/>
      <c r="H215" s="431" t="s">
        <v>15490</v>
      </c>
      <c r="I215" s="431"/>
      <c r="J215" s="431"/>
      <c r="K215" s="371"/>
    </row>
    <row r="216" spans="2:11" ht="12.75" customHeight="1">
      <c r="B216" s="374"/>
      <c r="C216" s="375"/>
      <c r="D216" s="375"/>
      <c r="E216" s="375"/>
      <c r="F216" s="375"/>
      <c r="G216" s="375"/>
      <c r="H216" s="375"/>
      <c r="I216" s="375"/>
      <c r="J216" s="375"/>
      <c r="K216" s="376"/>
    </row>
  </sheetData>
  <sheetProtection password="CC35" sheet="1" objects="1" scenarios="1" formatCells="0" formatColumns="0" formatRows="0" sort="0" autoFilter="0"/>
  <mergeCells count="77">
    <mergeCell ref="C9:J9"/>
    <mergeCell ref="D10:J10"/>
    <mergeCell ref="D13:J13"/>
    <mergeCell ref="C3:J3"/>
    <mergeCell ref="C4:J4"/>
    <mergeCell ref="C6:J6"/>
    <mergeCell ref="C7:J7"/>
    <mergeCell ref="D11:J11"/>
    <mergeCell ref="F19:J19"/>
    <mergeCell ref="F20:J20"/>
    <mergeCell ref="D14:J14"/>
    <mergeCell ref="D15:J15"/>
    <mergeCell ref="F16:J16"/>
    <mergeCell ref="F17:J17"/>
    <mergeCell ref="D31:J31"/>
    <mergeCell ref="C24:J24"/>
    <mergeCell ref="D32:J32"/>
    <mergeCell ref="F18:J18"/>
    <mergeCell ref="F21:J21"/>
    <mergeCell ref="C23:J23"/>
    <mergeCell ref="D25:J25"/>
    <mergeCell ref="D26:J26"/>
    <mergeCell ref="D28:J28"/>
    <mergeCell ref="D29:J29"/>
    <mergeCell ref="D33:J33"/>
    <mergeCell ref="G34:J34"/>
    <mergeCell ref="G35:J35"/>
    <mergeCell ref="D49:J49"/>
    <mergeCell ref="E48:J48"/>
    <mergeCell ref="G36:J36"/>
    <mergeCell ref="G37:J37"/>
    <mergeCell ref="D58:J58"/>
    <mergeCell ref="D59:J59"/>
    <mergeCell ref="C50:J50"/>
    <mergeCell ref="G38:J38"/>
    <mergeCell ref="G39:J39"/>
    <mergeCell ref="G40:J40"/>
    <mergeCell ref="G41:J41"/>
    <mergeCell ref="G42:J42"/>
    <mergeCell ref="G43:J43"/>
    <mergeCell ref="D45:J45"/>
    <mergeCell ref="E46:J46"/>
    <mergeCell ref="E47:J47"/>
    <mergeCell ref="C52:J52"/>
    <mergeCell ref="C53:J53"/>
    <mergeCell ref="C55:J55"/>
    <mergeCell ref="D56:J56"/>
    <mergeCell ref="D57:J57"/>
    <mergeCell ref="H200:J200"/>
    <mergeCell ref="D60:J60"/>
    <mergeCell ref="D63:J63"/>
    <mergeCell ref="D64:J64"/>
    <mergeCell ref="D66:J66"/>
    <mergeCell ref="D65:J65"/>
    <mergeCell ref="C100:J100"/>
    <mergeCell ref="D61:J61"/>
    <mergeCell ref="D67:J67"/>
    <mergeCell ref="D68:J68"/>
    <mergeCell ref="C73:J73"/>
    <mergeCell ref="H198:J198"/>
    <mergeCell ref="C163:J163"/>
    <mergeCell ref="C120:J120"/>
    <mergeCell ref="C145:J145"/>
    <mergeCell ref="C197:J197"/>
    <mergeCell ref="H215:J215"/>
    <mergeCell ref="H213:J213"/>
    <mergeCell ref="H210:J210"/>
    <mergeCell ref="H209:J209"/>
    <mergeCell ref="H207:J207"/>
    <mergeCell ref="H208:J208"/>
    <mergeCell ref="H203:J203"/>
    <mergeCell ref="H201:J201"/>
    <mergeCell ref="H212:J212"/>
    <mergeCell ref="H214:J214"/>
    <mergeCell ref="H206:J206"/>
    <mergeCell ref="H204:J204"/>
    <mergeCell ref="H202:J202"/>
  </mergeCells>
  <pageMargins left="0.59027779999999996" right="0.59027779999999996" top="0.59027779999999996" bottom="0.59027779999999996" header="0" footer="0"/>
  <pageSetup paperSize="9" scale="77" orientation="portrait"/>
</worksheet>
</file>

<file path=xl/worksheets/sheet6.xml><?xml version="1.0" encoding="utf-8"?>
<worksheet xmlns="http://schemas.openxmlformats.org/spreadsheetml/2006/main" xmlns:r="http://schemas.openxmlformats.org/officeDocument/2006/relationships">
  <sheetPr>
    <pageSetUpPr fitToPage="1"/>
  </sheetPr>
  <dimension ref="A1:BR195"/>
  <sheetViews>
    <sheetView showGridLines="0" workbookViewId="0">
      <pane ySplit="1" topLeftCell="A2" activePane="bottomLeft" state="frozen"/>
      <selection pane="bottomLeft"/>
    </sheetView>
  </sheetViews>
  <sheetFormatPr defaultRowHeight="15"/>
  <cols>
    <col min="1" max="1" width="8.33203125" customWidth="1"/>
    <col min="2" max="2" width="1.6640625" customWidth="1"/>
    <col min="3" max="3" width="4.1640625" customWidth="1"/>
    <col min="4" max="4" width="4.33203125" customWidth="1"/>
    <col min="5" max="5" width="17.1640625" customWidth="1"/>
    <col min="6" max="6" width="75" customWidth="1"/>
    <col min="7" max="7" width="8.6640625" customWidth="1"/>
    <col min="8" max="8" width="11.1640625" customWidth="1"/>
    <col min="9" max="9" width="12.6640625" style="121" customWidth="1"/>
    <col min="10" max="10" width="23.5" customWidth="1"/>
    <col min="11" max="11" width="15.5" customWidth="1"/>
    <col min="19" max="19" width="8.1640625" customWidth="1"/>
    <col min="20" max="20" width="29.6640625" customWidth="1"/>
    <col min="21" max="21" width="16.33203125"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1" spans="1:70" ht="21.75" customHeight="1">
      <c r="A1" s="22"/>
      <c r="B1" s="122"/>
      <c r="C1" s="122"/>
      <c r="D1" s="123" t="s">
        <v>1</v>
      </c>
      <c r="E1" s="122"/>
      <c r="F1" s="124" t="s">
        <v>272</v>
      </c>
      <c r="G1" s="427" t="s">
        <v>273</v>
      </c>
      <c r="H1" s="427"/>
      <c r="I1" s="125"/>
      <c r="J1" s="124" t="s">
        <v>274</v>
      </c>
      <c r="K1" s="123" t="s">
        <v>275</v>
      </c>
      <c r="L1" s="124" t="s">
        <v>276</v>
      </c>
      <c r="M1" s="124"/>
      <c r="N1" s="124"/>
      <c r="O1" s="124"/>
      <c r="P1" s="124"/>
      <c r="Q1" s="124"/>
      <c r="R1" s="124"/>
      <c r="S1" s="124"/>
      <c r="T1" s="124"/>
      <c r="U1" s="21"/>
      <c r="V1" s="21"/>
      <c r="W1" s="22"/>
      <c r="X1" s="22"/>
      <c r="Y1" s="22"/>
      <c r="Z1" s="22"/>
      <c r="AA1" s="22"/>
      <c r="AB1" s="22"/>
      <c r="AC1" s="22"/>
      <c r="AD1" s="22"/>
      <c r="AE1" s="22"/>
      <c r="AF1" s="22"/>
      <c r="AG1" s="22"/>
      <c r="AH1" s="22"/>
      <c r="AI1" s="22"/>
      <c r="AJ1" s="22"/>
      <c r="AK1" s="22"/>
      <c r="AL1" s="22"/>
      <c r="AM1" s="22"/>
      <c r="AN1" s="22"/>
      <c r="AO1" s="22"/>
      <c r="AP1" s="22"/>
      <c r="AQ1" s="22"/>
      <c r="AR1" s="22"/>
      <c r="AS1" s="22"/>
      <c r="AT1" s="22"/>
      <c r="AU1" s="22"/>
      <c r="AV1" s="22"/>
      <c r="AW1" s="22"/>
      <c r="AX1" s="22"/>
      <c r="AY1" s="22"/>
      <c r="AZ1" s="22"/>
      <c r="BA1" s="22"/>
      <c r="BB1" s="22"/>
      <c r="BC1" s="22"/>
      <c r="BD1" s="22"/>
      <c r="BE1" s="22"/>
      <c r="BF1" s="22"/>
      <c r="BG1" s="22"/>
      <c r="BH1" s="22"/>
      <c r="BI1" s="22"/>
      <c r="BJ1" s="22"/>
      <c r="BK1" s="22"/>
      <c r="BL1" s="22"/>
      <c r="BM1" s="22"/>
      <c r="BN1" s="22"/>
      <c r="BO1" s="22"/>
      <c r="BP1" s="22"/>
      <c r="BQ1" s="22"/>
      <c r="BR1" s="22"/>
    </row>
    <row r="2" spans="1:70" ht="36.950000000000003" customHeight="1">
      <c r="L2" s="419"/>
      <c r="M2" s="419"/>
      <c r="N2" s="419"/>
      <c r="O2" s="419"/>
      <c r="P2" s="419"/>
      <c r="Q2" s="419"/>
      <c r="R2" s="419"/>
      <c r="S2" s="419"/>
      <c r="T2" s="419"/>
      <c r="U2" s="419"/>
      <c r="V2" s="419"/>
      <c r="AT2" s="25" t="s">
        <v>105</v>
      </c>
    </row>
    <row r="3" spans="1:70" ht="6.95" customHeight="1">
      <c r="B3" s="26"/>
      <c r="C3" s="27"/>
      <c r="D3" s="27"/>
      <c r="E3" s="27"/>
      <c r="F3" s="27"/>
      <c r="G3" s="27"/>
      <c r="H3" s="27"/>
      <c r="I3" s="126"/>
      <c r="J3" s="27"/>
      <c r="K3" s="28"/>
      <c r="AT3" s="25" t="s">
        <v>84</v>
      </c>
    </row>
    <row r="4" spans="1:70" ht="36.950000000000003" customHeight="1">
      <c r="B4" s="29"/>
      <c r="C4" s="30"/>
      <c r="D4" s="31" t="s">
        <v>277</v>
      </c>
      <c r="E4" s="30"/>
      <c r="F4" s="30"/>
      <c r="G4" s="30"/>
      <c r="H4" s="30"/>
      <c r="I4" s="127"/>
      <c r="J4" s="30"/>
      <c r="K4" s="32"/>
      <c r="M4" s="33" t="s">
        <v>12</v>
      </c>
      <c r="AT4" s="25" t="s">
        <v>6</v>
      </c>
    </row>
    <row r="5" spans="1:70" ht="6.95" customHeight="1">
      <c r="B5" s="29"/>
      <c r="C5" s="30"/>
      <c r="D5" s="30"/>
      <c r="E5" s="30"/>
      <c r="F5" s="30"/>
      <c r="G5" s="30"/>
      <c r="H5" s="30"/>
      <c r="I5" s="127"/>
      <c r="J5" s="30"/>
      <c r="K5" s="32"/>
    </row>
    <row r="6" spans="1:70">
      <c r="B6" s="29"/>
      <c r="C6" s="30"/>
      <c r="D6" s="38" t="s">
        <v>18</v>
      </c>
      <c r="E6" s="30"/>
      <c r="F6" s="30"/>
      <c r="G6" s="30"/>
      <c r="H6" s="30"/>
      <c r="I6" s="127"/>
      <c r="J6" s="30"/>
      <c r="K6" s="32"/>
    </row>
    <row r="7" spans="1:70" ht="22.5" customHeight="1">
      <c r="B7" s="29"/>
      <c r="C7" s="30"/>
      <c r="D7" s="30"/>
      <c r="E7" s="420" t="str">
        <f>'Rekapitulace stavby'!K6</f>
        <v>Národní telemedicínské centrum</v>
      </c>
      <c r="F7" s="421"/>
      <c r="G7" s="421"/>
      <c r="H7" s="421"/>
      <c r="I7" s="127"/>
      <c r="J7" s="30"/>
      <c r="K7" s="32"/>
    </row>
    <row r="8" spans="1:70">
      <c r="B8" s="29"/>
      <c r="C8" s="30"/>
      <c r="D8" s="38" t="s">
        <v>278</v>
      </c>
      <c r="E8" s="30"/>
      <c r="F8" s="30"/>
      <c r="G8" s="30"/>
      <c r="H8" s="30"/>
      <c r="I8" s="127"/>
      <c r="J8" s="30"/>
      <c r="K8" s="32"/>
    </row>
    <row r="9" spans="1:70" ht="22.5" customHeight="1">
      <c r="B9" s="29"/>
      <c r="C9" s="30"/>
      <c r="D9" s="30"/>
      <c r="E9" s="420" t="s">
        <v>424</v>
      </c>
      <c r="F9" s="380"/>
      <c r="G9" s="380"/>
      <c r="H9" s="380"/>
      <c r="I9" s="127"/>
      <c r="J9" s="30"/>
      <c r="K9" s="32"/>
    </row>
    <row r="10" spans="1:70">
      <c r="B10" s="29"/>
      <c r="C10" s="30"/>
      <c r="D10" s="38" t="s">
        <v>425</v>
      </c>
      <c r="E10" s="30"/>
      <c r="F10" s="30"/>
      <c r="G10" s="30"/>
      <c r="H10" s="30"/>
      <c r="I10" s="127"/>
      <c r="J10" s="30"/>
      <c r="K10" s="32"/>
    </row>
    <row r="11" spans="1:70" s="1" customFormat="1" ht="22.5" customHeight="1">
      <c r="B11" s="42"/>
      <c r="C11" s="43"/>
      <c r="D11" s="43"/>
      <c r="E11" s="404" t="s">
        <v>426</v>
      </c>
      <c r="F11" s="423"/>
      <c r="G11" s="423"/>
      <c r="H11" s="423"/>
      <c r="I11" s="128"/>
      <c r="J11" s="43"/>
      <c r="K11" s="46"/>
    </row>
    <row r="12" spans="1:70" s="1" customFormat="1">
      <c r="B12" s="42"/>
      <c r="C12" s="43"/>
      <c r="D12" s="38" t="s">
        <v>427</v>
      </c>
      <c r="E12" s="43"/>
      <c r="F12" s="43"/>
      <c r="G12" s="43"/>
      <c r="H12" s="43"/>
      <c r="I12" s="128"/>
      <c r="J12" s="43"/>
      <c r="K12" s="46"/>
    </row>
    <row r="13" spans="1:70" s="1" customFormat="1" ht="36.950000000000003" customHeight="1">
      <c r="B13" s="42"/>
      <c r="C13" s="43"/>
      <c r="D13" s="43"/>
      <c r="E13" s="422" t="s">
        <v>951</v>
      </c>
      <c r="F13" s="423"/>
      <c r="G13" s="423"/>
      <c r="H13" s="423"/>
      <c r="I13" s="128"/>
      <c r="J13" s="43"/>
      <c r="K13" s="46"/>
    </row>
    <row r="14" spans="1:70" s="1" customFormat="1" ht="13.5">
      <c r="B14" s="42"/>
      <c r="C14" s="43"/>
      <c r="D14" s="43"/>
      <c r="E14" s="43"/>
      <c r="F14" s="43"/>
      <c r="G14" s="43"/>
      <c r="H14" s="43"/>
      <c r="I14" s="128"/>
      <c r="J14" s="43"/>
      <c r="K14" s="46"/>
    </row>
    <row r="15" spans="1:70" s="1" customFormat="1" ht="14.45" customHeight="1">
      <c r="B15" s="42"/>
      <c r="C15" s="43"/>
      <c r="D15" s="38" t="s">
        <v>20</v>
      </c>
      <c r="E15" s="43"/>
      <c r="F15" s="36" t="s">
        <v>21</v>
      </c>
      <c r="G15" s="43"/>
      <c r="H15" s="43"/>
      <c r="I15" s="129" t="s">
        <v>22</v>
      </c>
      <c r="J15" s="36" t="s">
        <v>21</v>
      </c>
      <c r="K15" s="46"/>
    </row>
    <row r="16" spans="1:70" s="1" customFormat="1" ht="14.45" customHeight="1">
      <c r="B16" s="42"/>
      <c r="C16" s="43"/>
      <c r="D16" s="38" t="s">
        <v>23</v>
      </c>
      <c r="E16" s="43"/>
      <c r="F16" s="36" t="s">
        <v>24</v>
      </c>
      <c r="G16" s="43"/>
      <c r="H16" s="43"/>
      <c r="I16" s="129" t="s">
        <v>25</v>
      </c>
      <c r="J16" s="130" t="str">
        <f>'Rekapitulace stavby'!AN8</f>
        <v>26.1.2017</v>
      </c>
      <c r="K16" s="46"/>
    </row>
    <row r="17" spans="2:11" s="1" customFormat="1" ht="10.9" customHeight="1">
      <c r="B17" s="42"/>
      <c r="C17" s="43"/>
      <c r="D17" s="43"/>
      <c r="E17" s="43"/>
      <c r="F17" s="43"/>
      <c r="G17" s="43"/>
      <c r="H17" s="43"/>
      <c r="I17" s="128"/>
      <c r="J17" s="43"/>
      <c r="K17" s="46"/>
    </row>
    <row r="18" spans="2:11" s="1" customFormat="1" ht="14.45" customHeight="1">
      <c r="B18" s="42"/>
      <c r="C18" s="43"/>
      <c r="D18" s="38" t="s">
        <v>27</v>
      </c>
      <c r="E18" s="43"/>
      <c r="F18" s="43"/>
      <c r="G18" s="43"/>
      <c r="H18" s="43"/>
      <c r="I18" s="129" t="s">
        <v>28</v>
      </c>
      <c r="J18" s="36" t="s">
        <v>29</v>
      </c>
      <c r="K18" s="46"/>
    </row>
    <row r="19" spans="2:11" s="1" customFormat="1" ht="18" customHeight="1">
      <c r="B19" s="42"/>
      <c r="C19" s="43"/>
      <c r="D19" s="43"/>
      <c r="E19" s="36" t="s">
        <v>30</v>
      </c>
      <c r="F19" s="43"/>
      <c r="G19" s="43"/>
      <c r="H19" s="43"/>
      <c r="I19" s="129" t="s">
        <v>31</v>
      </c>
      <c r="J19" s="36" t="s">
        <v>21</v>
      </c>
      <c r="K19" s="46"/>
    </row>
    <row r="20" spans="2:11" s="1" customFormat="1" ht="6.95" customHeight="1">
      <c r="B20" s="42"/>
      <c r="C20" s="43"/>
      <c r="D20" s="43"/>
      <c r="E20" s="43"/>
      <c r="F20" s="43"/>
      <c r="G20" s="43"/>
      <c r="H20" s="43"/>
      <c r="I20" s="128"/>
      <c r="J20" s="43"/>
      <c r="K20" s="46"/>
    </row>
    <row r="21" spans="2:11" s="1" customFormat="1" ht="14.45" customHeight="1">
      <c r="B21" s="42"/>
      <c r="C21" s="43"/>
      <c r="D21" s="38" t="s">
        <v>32</v>
      </c>
      <c r="E21" s="43"/>
      <c r="F21" s="43"/>
      <c r="G21" s="43"/>
      <c r="H21" s="43"/>
      <c r="I21" s="129" t="s">
        <v>28</v>
      </c>
      <c r="J21" s="36" t="str">
        <f>IF('Rekapitulace stavby'!AN13="Vyplň údaj","",IF('Rekapitulace stavby'!AN13="","",'Rekapitulace stavby'!AN13))</f>
        <v/>
      </c>
      <c r="K21" s="46"/>
    </row>
    <row r="22" spans="2:11" s="1" customFormat="1" ht="18" customHeight="1">
      <c r="B22" s="42"/>
      <c r="C22" s="43"/>
      <c r="D22" s="43"/>
      <c r="E22" s="36" t="str">
        <f>IF('Rekapitulace stavby'!E14="Vyplň údaj","",IF('Rekapitulace stavby'!E14="","",'Rekapitulace stavby'!E14))</f>
        <v/>
      </c>
      <c r="F22" s="43"/>
      <c r="G22" s="43"/>
      <c r="H22" s="43"/>
      <c r="I22" s="129" t="s">
        <v>31</v>
      </c>
      <c r="J22" s="36" t="str">
        <f>IF('Rekapitulace stavby'!AN14="Vyplň údaj","",IF('Rekapitulace stavby'!AN14="","",'Rekapitulace stavby'!AN14))</f>
        <v/>
      </c>
      <c r="K22" s="46"/>
    </row>
    <row r="23" spans="2:11" s="1" customFormat="1" ht="6.95" customHeight="1">
      <c r="B23" s="42"/>
      <c r="C23" s="43"/>
      <c r="D23" s="43"/>
      <c r="E23" s="43"/>
      <c r="F23" s="43"/>
      <c r="G23" s="43"/>
      <c r="H23" s="43"/>
      <c r="I23" s="128"/>
      <c r="J23" s="43"/>
      <c r="K23" s="46"/>
    </row>
    <row r="24" spans="2:11" s="1" customFormat="1" ht="14.45" customHeight="1">
      <c r="B24" s="42"/>
      <c r="C24" s="43"/>
      <c r="D24" s="38" t="s">
        <v>34</v>
      </c>
      <c r="E24" s="43"/>
      <c r="F24" s="43"/>
      <c r="G24" s="43"/>
      <c r="H24" s="43"/>
      <c r="I24" s="129" t="s">
        <v>28</v>
      </c>
      <c r="J24" s="36" t="s">
        <v>35</v>
      </c>
      <c r="K24" s="46"/>
    </row>
    <row r="25" spans="2:11" s="1" customFormat="1" ht="18" customHeight="1">
      <c r="B25" s="42"/>
      <c r="C25" s="43"/>
      <c r="D25" s="43"/>
      <c r="E25" s="36" t="s">
        <v>36</v>
      </c>
      <c r="F25" s="43"/>
      <c r="G25" s="43"/>
      <c r="H25" s="43"/>
      <c r="I25" s="129" t="s">
        <v>31</v>
      </c>
      <c r="J25" s="36" t="s">
        <v>21</v>
      </c>
      <c r="K25" s="46"/>
    </row>
    <row r="26" spans="2:11" s="1" customFormat="1" ht="6.95" customHeight="1">
      <c r="B26" s="42"/>
      <c r="C26" s="43"/>
      <c r="D26" s="43"/>
      <c r="E26" s="43"/>
      <c r="F26" s="43"/>
      <c r="G26" s="43"/>
      <c r="H26" s="43"/>
      <c r="I26" s="128"/>
      <c r="J26" s="43"/>
      <c r="K26" s="46"/>
    </row>
    <row r="27" spans="2:11" s="1" customFormat="1" ht="14.45" customHeight="1">
      <c r="B27" s="42"/>
      <c r="C27" s="43"/>
      <c r="D27" s="38" t="s">
        <v>38</v>
      </c>
      <c r="E27" s="43"/>
      <c r="F27" s="43"/>
      <c r="G27" s="43"/>
      <c r="H27" s="43"/>
      <c r="I27" s="128"/>
      <c r="J27" s="43"/>
      <c r="K27" s="46"/>
    </row>
    <row r="28" spans="2:11" s="7" customFormat="1" ht="22.5" customHeight="1">
      <c r="B28" s="131"/>
      <c r="C28" s="132"/>
      <c r="D28" s="132"/>
      <c r="E28" s="384" t="s">
        <v>21</v>
      </c>
      <c r="F28" s="384"/>
      <c r="G28" s="384"/>
      <c r="H28" s="384"/>
      <c r="I28" s="133"/>
      <c r="J28" s="132"/>
      <c r="K28" s="134"/>
    </row>
    <row r="29" spans="2:11" s="1" customFormat="1" ht="6.95" customHeight="1">
      <c r="B29" s="42"/>
      <c r="C29" s="43"/>
      <c r="D29" s="43"/>
      <c r="E29" s="43"/>
      <c r="F29" s="43"/>
      <c r="G29" s="43"/>
      <c r="H29" s="43"/>
      <c r="I29" s="128"/>
      <c r="J29" s="43"/>
      <c r="K29" s="46"/>
    </row>
    <row r="30" spans="2:11" s="1" customFormat="1" ht="6.95" customHeight="1">
      <c r="B30" s="42"/>
      <c r="C30" s="43"/>
      <c r="D30" s="86"/>
      <c r="E30" s="86"/>
      <c r="F30" s="86"/>
      <c r="G30" s="86"/>
      <c r="H30" s="86"/>
      <c r="I30" s="135"/>
      <c r="J30" s="86"/>
      <c r="K30" s="136"/>
    </row>
    <row r="31" spans="2:11" s="1" customFormat="1" ht="25.35" customHeight="1">
      <c r="B31" s="42"/>
      <c r="C31" s="43"/>
      <c r="D31" s="137" t="s">
        <v>40</v>
      </c>
      <c r="E31" s="43"/>
      <c r="F31" s="43"/>
      <c r="G31" s="43"/>
      <c r="H31" s="43"/>
      <c r="I31" s="128"/>
      <c r="J31" s="138">
        <f>ROUND(J101,2)</f>
        <v>0</v>
      </c>
      <c r="K31" s="46"/>
    </row>
    <row r="32" spans="2:11" s="1" customFormat="1" ht="6.95" customHeight="1">
      <c r="B32" s="42"/>
      <c r="C32" s="43"/>
      <c r="D32" s="86"/>
      <c r="E32" s="86"/>
      <c r="F32" s="86"/>
      <c r="G32" s="86"/>
      <c r="H32" s="86"/>
      <c r="I32" s="135"/>
      <c r="J32" s="86"/>
      <c r="K32" s="136"/>
    </row>
    <row r="33" spans="2:11" s="1" customFormat="1" ht="14.45" customHeight="1">
      <c r="B33" s="42"/>
      <c r="C33" s="43"/>
      <c r="D33" s="43"/>
      <c r="E33" s="43"/>
      <c r="F33" s="47" t="s">
        <v>42</v>
      </c>
      <c r="G33" s="43"/>
      <c r="H33" s="43"/>
      <c r="I33" s="139" t="s">
        <v>41</v>
      </c>
      <c r="J33" s="47" t="s">
        <v>43</v>
      </c>
      <c r="K33" s="46"/>
    </row>
    <row r="34" spans="2:11" s="1" customFormat="1" ht="14.45" customHeight="1">
      <c r="B34" s="42"/>
      <c r="C34" s="43"/>
      <c r="D34" s="50" t="s">
        <v>44</v>
      </c>
      <c r="E34" s="50" t="s">
        <v>45</v>
      </c>
      <c r="F34" s="140">
        <f>ROUND(SUM(BE101:BE194), 2)</f>
        <v>0</v>
      </c>
      <c r="G34" s="43"/>
      <c r="H34" s="43"/>
      <c r="I34" s="141">
        <v>0.21</v>
      </c>
      <c r="J34" s="140">
        <f>ROUND(ROUND((SUM(BE101:BE194)), 2)*I34, 2)</f>
        <v>0</v>
      </c>
      <c r="K34" s="46"/>
    </row>
    <row r="35" spans="2:11" s="1" customFormat="1" ht="14.45" customHeight="1">
      <c r="B35" s="42"/>
      <c r="C35" s="43"/>
      <c r="D35" s="43"/>
      <c r="E35" s="50" t="s">
        <v>46</v>
      </c>
      <c r="F35" s="140">
        <f>ROUND(SUM(BF101:BF194), 2)</f>
        <v>0</v>
      </c>
      <c r="G35" s="43"/>
      <c r="H35" s="43"/>
      <c r="I35" s="141">
        <v>0.15</v>
      </c>
      <c r="J35" s="140">
        <f>ROUND(ROUND((SUM(BF101:BF194)), 2)*I35, 2)</f>
        <v>0</v>
      </c>
      <c r="K35" s="46"/>
    </row>
    <row r="36" spans="2:11" s="1" customFormat="1" ht="14.45" hidden="1" customHeight="1">
      <c r="B36" s="42"/>
      <c r="C36" s="43"/>
      <c r="D36" s="43"/>
      <c r="E36" s="50" t="s">
        <v>47</v>
      </c>
      <c r="F36" s="140">
        <f>ROUND(SUM(BG101:BG194), 2)</f>
        <v>0</v>
      </c>
      <c r="G36" s="43"/>
      <c r="H36" s="43"/>
      <c r="I36" s="141">
        <v>0.21</v>
      </c>
      <c r="J36" s="140">
        <v>0</v>
      </c>
      <c r="K36" s="46"/>
    </row>
    <row r="37" spans="2:11" s="1" customFormat="1" ht="14.45" hidden="1" customHeight="1">
      <c r="B37" s="42"/>
      <c r="C37" s="43"/>
      <c r="D37" s="43"/>
      <c r="E37" s="50" t="s">
        <v>48</v>
      </c>
      <c r="F37" s="140">
        <f>ROUND(SUM(BH101:BH194), 2)</f>
        <v>0</v>
      </c>
      <c r="G37" s="43"/>
      <c r="H37" s="43"/>
      <c r="I37" s="141">
        <v>0.15</v>
      </c>
      <c r="J37" s="140">
        <v>0</v>
      </c>
      <c r="K37" s="46"/>
    </row>
    <row r="38" spans="2:11" s="1" customFormat="1" ht="14.45" hidden="1" customHeight="1">
      <c r="B38" s="42"/>
      <c r="C38" s="43"/>
      <c r="D38" s="43"/>
      <c r="E38" s="50" t="s">
        <v>49</v>
      </c>
      <c r="F38" s="140">
        <f>ROUND(SUM(BI101:BI194), 2)</f>
        <v>0</v>
      </c>
      <c r="G38" s="43"/>
      <c r="H38" s="43"/>
      <c r="I38" s="141">
        <v>0</v>
      </c>
      <c r="J38" s="140">
        <v>0</v>
      </c>
      <c r="K38" s="46"/>
    </row>
    <row r="39" spans="2:11" s="1" customFormat="1" ht="6.95" customHeight="1">
      <c r="B39" s="42"/>
      <c r="C39" s="43"/>
      <c r="D39" s="43"/>
      <c r="E39" s="43"/>
      <c r="F39" s="43"/>
      <c r="G39" s="43"/>
      <c r="H39" s="43"/>
      <c r="I39" s="128"/>
      <c r="J39" s="43"/>
      <c r="K39" s="46"/>
    </row>
    <row r="40" spans="2:11" s="1" customFormat="1" ht="25.35" customHeight="1">
      <c r="B40" s="42"/>
      <c r="C40" s="142"/>
      <c r="D40" s="143" t="s">
        <v>50</v>
      </c>
      <c r="E40" s="80"/>
      <c r="F40" s="80"/>
      <c r="G40" s="144" t="s">
        <v>51</v>
      </c>
      <c r="H40" s="145" t="s">
        <v>52</v>
      </c>
      <c r="I40" s="146"/>
      <c r="J40" s="147">
        <f>SUM(J31:J38)</f>
        <v>0</v>
      </c>
      <c r="K40" s="148"/>
    </row>
    <row r="41" spans="2:11" s="1" customFormat="1" ht="14.45" customHeight="1">
      <c r="B41" s="57"/>
      <c r="C41" s="58"/>
      <c r="D41" s="58"/>
      <c r="E41" s="58"/>
      <c r="F41" s="58"/>
      <c r="G41" s="58"/>
      <c r="H41" s="58"/>
      <c r="I41" s="149"/>
      <c r="J41" s="58"/>
      <c r="K41" s="59"/>
    </row>
    <row r="45" spans="2:11" s="1" customFormat="1" ht="6.95" customHeight="1">
      <c r="B45" s="150"/>
      <c r="C45" s="151"/>
      <c r="D45" s="151"/>
      <c r="E45" s="151"/>
      <c r="F45" s="151"/>
      <c r="G45" s="151"/>
      <c r="H45" s="151"/>
      <c r="I45" s="152"/>
      <c r="J45" s="151"/>
      <c r="K45" s="153"/>
    </row>
    <row r="46" spans="2:11" s="1" customFormat="1" ht="36.950000000000003" customHeight="1">
      <c r="B46" s="42"/>
      <c r="C46" s="31" t="s">
        <v>280</v>
      </c>
      <c r="D46" s="43"/>
      <c r="E46" s="43"/>
      <c r="F46" s="43"/>
      <c r="G46" s="43"/>
      <c r="H46" s="43"/>
      <c r="I46" s="128"/>
      <c r="J46" s="43"/>
      <c r="K46" s="46"/>
    </row>
    <row r="47" spans="2:11" s="1" customFormat="1" ht="6.95" customHeight="1">
      <c r="B47" s="42"/>
      <c r="C47" s="43"/>
      <c r="D47" s="43"/>
      <c r="E47" s="43"/>
      <c r="F47" s="43"/>
      <c r="G47" s="43"/>
      <c r="H47" s="43"/>
      <c r="I47" s="128"/>
      <c r="J47" s="43"/>
      <c r="K47" s="46"/>
    </row>
    <row r="48" spans="2:11" s="1" customFormat="1" ht="14.45" customHeight="1">
      <c r="B48" s="42"/>
      <c r="C48" s="38" t="s">
        <v>18</v>
      </c>
      <c r="D48" s="43"/>
      <c r="E48" s="43"/>
      <c r="F48" s="43"/>
      <c r="G48" s="43"/>
      <c r="H48" s="43"/>
      <c r="I48" s="128"/>
      <c r="J48" s="43"/>
      <c r="K48" s="46"/>
    </row>
    <row r="49" spans="2:47" s="1" customFormat="1" ht="22.5" customHeight="1">
      <c r="B49" s="42"/>
      <c r="C49" s="43"/>
      <c r="D49" s="43"/>
      <c r="E49" s="420" t="str">
        <f>E7</f>
        <v>Národní telemedicínské centrum</v>
      </c>
      <c r="F49" s="421"/>
      <c r="G49" s="421"/>
      <c r="H49" s="421"/>
      <c r="I49" s="128"/>
      <c r="J49" s="43"/>
      <c r="K49" s="46"/>
    </row>
    <row r="50" spans="2:47">
      <c r="B50" s="29"/>
      <c r="C50" s="38" t="s">
        <v>278</v>
      </c>
      <c r="D50" s="30"/>
      <c r="E50" s="30"/>
      <c r="F50" s="30"/>
      <c r="G50" s="30"/>
      <c r="H50" s="30"/>
      <c r="I50" s="127"/>
      <c r="J50" s="30"/>
      <c r="K50" s="32"/>
    </row>
    <row r="51" spans="2:47" ht="22.5" customHeight="1">
      <c r="B51" s="29"/>
      <c r="C51" s="30"/>
      <c r="D51" s="30"/>
      <c r="E51" s="420" t="s">
        <v>424</v>
      </c>
      <c r="F51" s="380"/>
      <c r="G51" s="380"/>
      <c r="H51" s="380"/>
      <c r="I51" s="127"/>
      <c r="J51" s="30"/>
      <c r="K51" s="32"/>
    </row>
    <row r="52" spans="2:47">
      <c r="B52" s="29"/>
      <c r="C52" s="38" t="s">
        <v>425</v>
      </c>
      <c r="D52" s="30"/>
      <c r="E52" s="30"/>
      <c r="F52" s="30"/>
      <c r="G52" s="30"/>
      <c r="H52" s="30"/>
      <c r="I52" s="127"/>
      <c r="J52" s="30"/>
      <c r="K52" s="32"/>
    </row>
    <row r="53" spans="2:47" s="1" customFormat="1" ht="22.5" customHeight="1">
      <c r="B53" s="42"/>
      <c r="C53" s="43"/>
      <c r="D53" s="43"/>
      <c r="E53" s="404" t="s">
        <v>426</v>
      </c>
      <c r="F53" s="423"/>
      <c r="G53" s="423"/>
      <c r="H53" s="423"/>
      <c r="I53" s="128"/>
      <c r="J53" s="43"/>
      <c r="K53" s="46"/>
    </row>
    <row r="54" spans="2:47" s="1" customFormat="1" ht="14.45" customHeight="1">
      <c r="B54" s="42"/>
      <c r="C54" s="38" t="s">
        <v>427</v>
      </c>
      <c r="D54" s="43"/>
      <c r="E54" s="43"/>
      <c r="F54" s="43"/>
      <c r="G54" s="43"/>
      <c r="H54" s="43"/>
      <c r="I54" s="128"/>
      <c r="J54" s="43"/>
      <c r="K54" s="46"/>
    </row>
    <row r="55" spans="2:47" s="1" customFormat="1" ht="23.25" customHeight="1">
      <c r="B55" s="42"/>
      <c r="C55" s="43"/>
      <c r="D55" s="43"/>
      <c r="E55" s="422" t="str">
        <f>E13</f>
        <v>01d - 3.NP</v>
      </c>
      <c r="F55" s="423"/>
      <c r="G55" s="423"/>
      <c r="H55" s="423"/>
      <c r="I55" s="128"/>
      <c r="J55" s="43"/>
      <c r="K55" s="46"/>
    </row>
    <row r="56" spans="2:47" s="1" customFormat="1" ht="6.95" customHeight="1">
      <c r="B56" s="42"/>
      <c r="C56" s="43"/>
      <c r="D56" s="43"/>
      <c r="E56" s="43"/>
      <c r="F56" s="43"/>
      <c r="G56" s="43"/>
      <c r="H56" s="43"/>
      <c r="I56" s="128"/>
      <c r="J56" s="43"/>
      <c r="K56" s="46"/>
    </row>
    <row r="57" spans="2:47" s="1" customFormat="1" ht="18" customHeight="1">
      <c r="B57" s="42"/>
      <c r="C57" s="38" t="s">
        <v>23</v>
      </c>
      <c r="D57" s="43"/>
      <c r="E57" s="43"/>
      <c r="F57" s="36" t="str">
        <f>F16</f>
        <v>FN Olomouc</v>
      </c>
      <c r="G57" s="43"/>
      <c r="H57" s="43"/>
      <c r="I57" s="129" t="s">
        <v>25</v>
      </c>
      <c r="J57" s="130" t="str">
        <f>IF(J16="","",J16)</f>
        <v>26.1.2017</v>
      </c>
      <c r="K57" s="46"/>
    </row>
    <row r="58" spans="2:47" s="1" customFormat="1" ht="6.95" customHeight="1">
      <c r="B58" s="42"/>
      <c r="C58" s="43"/>
      <c r="D58" s="43"/>
      <c r="E58" s="43"/>
      <c r="F58" s="43"/>
      <c r="G58" s="43"/>
      <c r="H58" s="43"/>
      <c r="I58" s="128"/>
      <c r="J58" s="43"/>
      <c r="K58" s="46"/>
    </row>
    <row r="59" spans="2:47" s="1" customFormat="1">
      <c r="B59" s="42"/>
      <c r="C59" s="38" t="s">
        <v>27</v>
      </c>
      <c r="D59" s="43"/>
      <c r="E59" s="43"/>
      <c r="F59" s="36" t="str">
        <f>E19</f>
        <v>SPS Projekt s. r.o., Za Návsí 1670/9, Praha 10</v>
      </c>
      <c r="G59" s="43"/>
      <c r="H59" s="43"/>
      <c r="I59" s="129" t="s">
        <v>34</v>
      </c>
      <c r="J59" s="36" t="str">
        <f>E25</f>
        <v>OK Plan Architects s.r.o., Na Závodí 631, Humpolec</v>
      </c>
      <c r="K59" s="46"/>
    </row>
    <row r="60" spans="2:47" s="1" customFormat="1" ht="14.45" customHeight="1">
      <c r="B60" s="42"/>
      <c r="C60" s="38" t="s">
        <v>32</v>
      </c>
      <c r="D60" s="43"/>
      <c r="E60" s="43"/>
      <c r="F60" s="36" t="str">
        <f>IF(E22="","",E22)</f>
        <v/>
      </c>
      <c r="G60" s="43"/>
      <c r="H60" s="43"/>
      <c r="I60" s="128"/>
      <c r="J60" s="43"/>
      <c r="K60" s="46"/>
    </row>
    <row r="61" spans="2:47" s="1" customFormat="1" ht="10.35" customHeight="1">
      <c r="B61" s="42"/>
      <c r="C61" s="43"/>
      <c r="D61" s="43"/>
      <c r="E61" s="43"/>
      <c r="F61" s="43"/>
      <c r="G61" s="43"/>
      <c r="H61" s="43"/>
      <c r="I61" s="128"/>
      <c r="J61" s="43"/>
      <c r="K61" s="46"/>
    </row>
    <row r="62" spans="2:47" s="1" customFormat="1" ht="29.25" customHeight="1">
      <c r="B62" s="42"/>
      <c r="C62" s="154" t="s">
        <v>281</v>
      </c>
      <c r="D62" s="142"/>
      <c r="E62" s="142"/>
      <c r="F62" s="142"/>
      <c r="G62" s="142"/>
      <c r="H62" s="142"/>
      <c r="I62" s="155"/>
      <c r="J62" s="156" t="s">
        <v>282</v>
      </c>
      <c r="K62" s="157"/>
    </row>
    <row r="63" spans="2:47" s="1" customFormat="1" ht="10.35" customHeight="1">
      <c r="B63" s="42"/>
      <c r="C63" s="43"/>
      <c r="D63" s="43"/>
      <c r="E63" s="43"/>
      <c r="F63" s="43"/>
      <c r="G63" s="43"/>
      <c r="H63" s="43"/>
      <c r="I63" s="128"/>
      <c r="J63" s="43"/>
      <c r="K63" s="46"/>
    </row>
    <row r="64" spans="2:47" s="1" customFormat="1" ht="29.25" customHeight="1">
      <c r="B64" s="42"/>
      <c r="C64" s="158" t="s">
        <v>283</v>
      </c>
      <c r="D64" s="43"/>
      <c r="E64" s="43"/>
      <c r="F64" s="43"/>
      <c r="G64" s="43"/>
      <c r="H64" s="43"/>
      <c r="I64" s="128"/>
      <c r="J64" s="138">
        <f>J101</f>
        <v>0</v>
      </c>
      <c r="K64" s="46"/>
      <c r="AU64" s="25" t="s">
        <v>284</v>
      </c>
    </row>
    <row r="65" spans="2:11" s="8" customFormat="1" ht="24.95" customHeight="1">
      <c r="B65" s="159"/>
      <c r="C65" s="160"/>
      <c r="D65" s="161" t="s">
        <v>952</v>
      </c>
      <c r="E65" s="162"/>
      <c r="F65" s="162"/>
      <c r="G65" s="162"/>
      <c r="H65" s="162"/>
      <c r="I65" s="163"/>
      <c r="J65" s="164">
        <f>J102</f>
        <v>0</v>
      </c>
      <c r="K65" s="165"/>
    </row>
    <row r="66" spans="2:11" s="9" customFormat="1" ht="19.899999999999999" customHeight="1">
      <c r="B66" s="166"/>
      <c r="C66" s="167"/>
      <c r="D66" s="168" t="s">
        <v>432</v>
      </c>
      <c r="E66" s="169"/>
      <c r="F66" s="169"/>
      <c r="G66" s="169"/>
      <c r="H66" s="169"/>
      <c r="I66" s="170"/>
      <c r="J66" s="171">
        <f>J103</f>
        <v>0</v>
      </c>
      <c r="K66" s="172"/>
    </row>
    <row r="67" spans="2:11" s="9" customFormat="1" ht="19.899999999999999" customHeight="1">
      <c r="B67" s="166"/>
      <c r="C67" s="167"/>
      <c r="D67" s="168" t="s">
        <v>433</v>
      </c>
      <c r="E67" s="169"/>
      <c r="F67" s="169"/>
      <c r="G67" s="169"/>
      <c r="H67" s="169"/>
      <c r="I67" s="170"/>
      <c r="J67" s="171">
        <f>J121</f>
        <v>0</v>
      </c>
      <c r="K67" s="172"/>
    </row>
    <row r="68" spans="2:11" s="9" customFormat="1" ht="14.85" customHeight="1">
      <c r="B68" s="166"/>
      <c r="C68" s="167"/>
      <c r="D68" s="168" t="s">
        <v>434</v>
      </c>
      <c r="E68" s="169"/>
      <c r="F68" s="169"/>
      <c r="G68" s="169"/>
      <c r="H68" s="169"/>
      <c r="I68" s="170"/>
      <c r="J68" s="171">
        <f>J122</f>
        <v>0</v>
      </c>
      <c r="K68" s="172"/>
    </row>
    <row r="69" spans="2:11" s="9" customFormat="1" ht="14.85" customHeight="1">
      <c r="B69" s="166"/>
      <c r="C69" s="167"/>
      <c r="D69" s="168" t="s">
        <v>435</v>
      </c>
      <c r="E69" s="169"/>
      <c r="F69" s="169"/>
      <c r="G69" s="169"/>
      <c r="H69" s="169"/>
      <c r="I69" s="170"/>
      <c r="J69" s="171">
        <f>J125</f>
        <v>0</v>
      </c>
      <c r="K69" s="172"/>
    </row>
    <row r="70" spans="2:11" s="9" customFormat="1" ht="21.75" customHeight="1">
      <c r="B70" s="166"/>
      <c r="C70" s="167"/>
      <c r="D70" s="168" t="s">
        <v>953</v>
      </c>
      <c r="E70" s="169"/>
      <c r="F70" s="169"/>
      <c r="G70" s="169"/>
      <c r="H70" s="169"/>
      <c r="I70" s="170"/>
      <c r="J70" s="171">
        <f>J126</f>
        <v>0</v>
      </c>
      <c r="K70" s="172"/>
    </row>
    <row r="71" spans="2:11" s="9" customFormat="1" ht="14.85" customHeight="1">
      <c r="B71" s="166"/>
      <c r="C71" s="167"/>
      <c r="D71" s="168" t="s">
        <v>437</v>
      </c>
      <c r="E71" s="169"/>
      <c r="F71" s="169"/>
      <c r="G71" s="169"/>
      <c r="H71" s="169"/>
      <c r="I71" s="170"/>
      <c r="J71" s="171">
        <f>J143</f>
        <v>0</v>
      </c>
      <c r="K71" s="172"/>
    </row>
    <row r="72" spans="2:11" s="9" customFormat="1" ht="19.899999999999999" customHeight="1">
      <c r="B72" s="166"/>
      <c r="C72" s="167"/>
      <c r="D72" s="168" t="s">
        <v>438</v>
      </c>
      <c r="E72" s="169"/>
      <c r="F72" s="169"/>
      <c r="G72" s="169"/>
      <c r="H72" s="169"/>
      <c r="I72" s="170"/>
      <c r="J72" s="171">
        <f>J158</f>
        <v>0</v>
      </c>
      <c r="K72" s="172"/>
    </row>
    <row r="73" spans="2:11" s="9" customFormat="1" ht="14.85" customHeight="1">
      <c r="B73" s="166"/>
      <c r="C73" s="167"/>
      <c r="D73" s="168" t="s">
        <v>439</v>
      </c>
      <c r="E73" s="169"/>
      <c r="F73" s="169"/>
      <c r="G73" s="169"/>
      <c r="H73" s="169"/>
      <c r="I73" s="170"/>
      <c r="J73" s="171">
        <f>J159</f>
        <v>0</v>
      </c>
      <c r="K73" s="172"/>
    </row>
    <row r="74" spans="2:11" s="9" customFormat="1" ht="14.85" customHeight="1">
      <c r="B74" s="166"/>
      <c r="C74" s="167"/>
      <c r="D74" s="168" t="s">
        <v>440</v>
      </c>
      <c r="E74" s="169"/>
      <c r="F74" s="169"/>
      <c r="G74" s="169"/>
      <c r="H74" s="169"/>
      <c r="I74" s="170"/>
      <c r="J74" s="171">
        <f>J161</f>
        <v>0</v>
      </c>
      <c r="K74" s="172"/>
    </row>
    <row r="75" spans="2:11" s="9" customFormat="1" ht="14.85" customHeight="1">
      <c r="B75" s="166"/>
      <c r="C75" s="167"/>
      <c r="D75" s="168" t="s">
        <v>441</v>
      </c>
      <c r="E75" s="169"/>
      <c r="F75" s="169"/>
      <c r="G75" s="169"/>
      <c r="H75" s="169"/>
      <c r="I75" s="170"/>
      <c r="J75" s="171">
        <f>J163</f>
        <v>0</v>
      </c>
      <c r="K75" s="172"/>
    </row>
    <row r="76" spans="2:11" s="9" customFormat="1" ht="19.899999999999999" customHeight="1">
      <c r="B76" s="166"/>
      <c r="C76" s="167"/>
      <c r="D76" s="168" t="s">
        <v>442</v>
      </c>
      <c r="E76" s="169"/>
      <c r="F76" s="169"/>
      <c r="G76" s="169"/>
      <c r="H76" s="169"/>
      <c r="I76" s="170"/>
      <c r="J76" s="171">
        <f>J180</f>
        <v>0</v>
      </c>
      <c r="K76" s="172"/>
    </row>
    <row r="77" spans="2:11" s="9" customFormat="1" ht="19.899999999999999" customHeight="1">
      <c r="B77" s="166"/>
      <c r="C77" s="167"/>
      <c r="D77" s="168" t="s">
        <v>443</v>
      </c>
      <c r="E77" s="169"/>
      <c r="F77" s="169"/>
      <c r="G77" s="169"/>
      <c r="H77" s="169"/>
      <c r="I77" s="170"/>
      <c r="J77" s="171">
        <f>J193</f>
        <v>0</v>
      </c>
      <c r="K77" s="172"/>
    </row>
    <row r="78" spans="2:11" s="1" customFormat="1" ht="21.75" customHeight="1">
      <c r="B78" s="42"/>
      <c r="C78" s="43"/>
      <c r="D78" s="43"/>
      <c r="E78" s="43"/>
      <c r="F78" s="43"/>
      <c r="G78" s="43"/>
      <c r="H78" s="43"/>
      <c r="I78" s="128"/>
      <c r="J78" s="43"/>
      <c r="K78" s="46"/>
    </row>
    <row r="79" spans="2:11" s="1" customFormat="1" ht="6.95" customHeight="1">
      <c r="B79" s="57"/>
      <c r="C79" s="58"/>
      <c r="D79" s="58"/>
      <c r="E79" s="58"/>
      <c r="F79" s="58"/>
      <c r="G79" s="58"/>
      <c r="H79" s="58"/>
      <c r="I79" s="149"/>
      <c r="J79" s="58"/>
      <c r="K79" s="59"/>
    </row>
    <row r="83" spans="2:12" s="1" customFormat="1" ht="6.95" customHeight="1">
      <c r="B83" s="60"/>
      <c r="C83" s="61"/>
      <c r="D83" s="61"/>
      <c r="E83" s="61"/>
      <c r="F83" s="61"/>
      <c r="G83" s="61"/>
      <c r="H83" s="61"/>
      <c r="I83" s="152"/>
      <c r="J83" s="61"/>
      <c r="K83" s="61"/>
      <c r="L83" s="62"/>
    </row>
    <row r="84" spans="2:12" s="1" customFormat="1" ht="36.950000000000003" customHeight="1">
      <c r="B84" s="42"/>
      <c r="C84" s="63" t="s">
        <v>292</v>
      </c>
      <c r="D84" s="64"/>
      <c r="E84" s="64"/>
      <c r="F84" s="64"/>
      <c r="G84" s="64"/>
      <c r="H84" s="64"/>
      <c r="I84" s="173"/>
      <c r="J84" s="64"/>
      <c r="K84" s="64"/>
      <c r="L84" s="62"/>
    </row>
    <row r="85" spans="2:12" s="1" customFormat="1" ht="6.95" customHeight="1">
      <c r="B85" s="42"/>
      <c r="C85" s="64"/>
      <c r="D85" s="64"/>
      <c r="E85" s="64"/>
      <c r="F85" s="64"/>
      <c r="G85" s="64"/>
      <c r="H85" s="64"/>
      <c r="I85" s="173"/>
      <c r="J85" s="64"/>
      <c r="K85" s="64"/>
      <c r="L85" s="62"/>
    </row>
    <row r="86" spans="2:12" s="1" customFormat="1" ht="14.45" customHeight="1">
      <c r="B86" s="42"/>
      <c r="C86" s="66" t="s">
        <v>18</v>
      </c>
      <c r="D86" s="64"/>
      <c r="E86" s="64"/>
      <c r="F86" s="64"/>
      <c r="G86" s="64"/>
      <c r="H86" s="64"/>
      <c r="I86" s="173"/>
      <c r="J86" s="64"/>
      <c r="K86" s="64"/>
      <c r="L86" s="62"/>
    </row>
    <row r="87" spans="2:12" s="1" customFormat="1" ht="22.5" customHeight="1">
      <c r="B87" s="42"/>
      <c r="C87" s="64"/>
      <c r="D87" s="64"/>
      <c r="E87" s="424" t="str">
        <f>E7</f>
        <v>Národní telemedicínské centrum</v>
      </c>
      <c r="F87" s="425"/>
      <c r="G87" s="425"/>
      <c r="H87" s="425"/>
      <c r="I87" s="173"/>
      <c r="J87" s="64"/>
      <c r="K87" s="64"/>
      <c r="L87" s="62"/>
    </row>
    <row r="88" spans="2:12">
      <c r="B88" s="29"/>
      <c r="C88" s="66" t="s">
        <v>278</v>
      </c>
      <c r="D88" s="219"/>
      <c r="E88" s="219"/>
      <c r="F88" s="219"/>
      <c r="G88" s="219"/>
      <c r="H88" s="219"/>
      <c r="J88" s="219"/>
      <c r="K88" s="219"/>
      <c r="L88" s="220"/>
    </row>
    <row r="89" spans="2:12" ht="22.5" customHeight="1">
      <c r="B89" s="29"/>
      <c r="C89" s="219"/>
      <c r="D89" s="219"/>
      <c r="E89" s="424" t="s">
        <v>424</v>
      </c>
      <c r="F89" s="429"/>
      <c r="G89" s="429"/>
      <c r="H89" s="429"/>
      <c r="J89" s="219"/>
      <c r="K89" s="219"/>
      <c r="L89" s="220"/>
    </row>
    <row r="90" spans="2:12">
      <c r="B90" s="29"/>
      <c r="C90" s="66" t="s">
        <v>425</v>
      </c>
      <c r="D90" s="219"/>
      <c r="E90" s="219"/>
      <c r="F90" s="219"/>
      <c r="G90" s="219"/>
      <c r="H90" s="219"/>
      <c r="J90" s="219"/>
      <c r="K90" s="219"/>
      <c r="L90" s="220"/>
    </row>
    <row r="91" spans="2:12" s="1" customFormat="1" ht="22.5" customHeight="1">
      <c r="B91" s="42"/>
      <c r="C91" s="64"/>
      <c r="D91" s="64"/>
      <c r="E91" s="428" t="s">
        <v>426</v>
      </c>
      <c r="F91" s="426"/>
      <c r="G91" s="426"/>
      <c r="H91" s="426"/>
      <c r="I91" s="173"/>
      <c r="J91" s="64"/>
      <c r="K91" s="64"/>
      <c r="L91" s="62"/>
    </row>
    <row r="92" spans="2:12" s="1" customFormat="1" ht="14.45" customHeight="1">
      <c r="B92" s="42"/>
      <c r="C92" s="66" t="s">
        <v>427</v>
      </c>
      <c r="D92" s="64"/>
      <c r="E92" s="64"/>
      <c r="F92" s="64"/>
      <c r="G92" s="64"/>
      <c r="H92" s="64"/>
      <c r="I92" s="173"/>
      <c r="J92" s="64"/>
      <c r="K92" s="64"/>
      <c r="L92" s="62"/>
    </row>
    <row r="93" spans="2:12" s="1" customFormat="1" ht="23.25" customHeight="1">
      <c r="B93" s="42"/>
      <c r="C93" s="64"/>
      <c r="D93" s="64"/>
      <c r="E93" s="395" t="str">
        <f>E13</f>
        <v>01d - 3.NP</v>
      </c>
      <c r="F93" s="426"/>
      <c r="G93" s="426"/>
      <c r="H93" s="426"/>
      <c r="I93" s="173"/>
      <c r="J93" s="64"/>
      <c r="K93" s="64"/>
      <c r="L93" s="62"/>
    </row>
    <row r="94" spans="2:12" s="1" customFormat="1" ht="6.95" customHeight="1">
      <c r="B94" s="42"/>
      <c r="C94" s="64"/>
      <c r="D94" s="64"/>
      <c r="E94" s="64"/>
      <c r="F94" s="64"/>
      <c r="G94" s="64"/>
      <c r="H94" s="64"/>
      <c r="I94" s="173"/>
      <c r="J94" s="64"/>
      <c r="K94" s="64"/>
      <c r="L94" s="62"/>
    </row>
    <row r="95" spans="2:12" s="1" customFormat="1" ht="18" customHeight="1">
      <c r="B95" s="42"/>
      <c r="C95" s="66" t="s">
        <v>23</v>
      </c>
      <c r="D95" s="64"/>
      <c r="E95" s="64"/>
      <c r="F95" s="174" t="str">
        <f>F16</f>
        <v>FN Olomouc</v>
      </c>
      <c r="G95" s="64"/>
      <c r="H95" s="64"/>
      <c r="I95" s="175" t="s">
        <v>25</v>
      </c>
      <c r="J95" s="74" t="str">
        <f>IF(J16="","",J16)</f>
        <v>26.1.2017</v>
      </c>
      <c r="K95" s="64"/>
      <c r="L95" s="62"/>
    </row>
    <row r="96" spans="2:12" s="1" customFormat="1" ht="6.95" customHeight="1">
      <c r="B96" s="42"/>
      <c r="C96" s="64"/>
      <c r="D96" s="64"/>
      <c r="E96" s="64"/>
      <c r="F96" s="64"/>
      <c r="G96" s="64"/>
      <c r="H96" s="64"/>
      <c r="I96" s="173"/>
      <c r="J96" s="64"/>
      <c r="K96" s="64"/>
      <c r="L96" s="62"/>
    </row>
    <row r="97" spans="2:65" s="1" customFormat="1">
      <c r="B97" s="42"/>
      <c r="C97" s="66" t="s">
        <v>27</v>
      </c>
      <c r="D97" s="64"/>
      <c r="E97" s="64"/>
      <c r="F97" s="174" t="str">
        <f>E19</f>
        <v>SPS Projekt s. r.o., Za Návsí 1670/9, Praha 10</v>
      </c>
      <c r="G97" s="64"/>
      <c r="H97" s="64"/>
      <c r="I97" s="175" t="s">
        <v>34</v>
      </c>
      <c r="J97" s="174" t="str">
        <f>E25</f>
        <v>OK Plan Architects s.r.o., Na Závodí 631, Humpolec</v>
      </c>
      <c r="K97" s="64"/>
      <c r="L97" s="62"/>
    </row>
    <row r="98" spans="2:65" s="1" customFormat="1" ht="14.45" customHeight="1">
      <c r="B98" s="42"/>
      <c r="C98" s="66" t="s">
        <v>32</v>
      </c>
      <c r="D98" s="64"/>
      <c r="E98" s="64"/>
      <c r="F98" s="174" t="str">
        <f>IF(E22="","",E22)</f>
        <v/>
      </c>
      <c r="G98" s="64"/>
      <c r="H98" s="64"/>
      <c r="I98" s="173"/>
      <c r="J98" s="64"/>
      <c r="K98" s="64"/>
      <c r="L98" s="62"/>
    </row>
    <row r="99" spans="2:65" s="1" customFormat="1" ht="10.35" customHeight="1">
      <c r="B99" s="42"/>
      <c r="C99" s="64"/>
      <c r="D99" s="64"/>
      <c r="E99" s="64"/>
      <c r="F99" s="64"/>
      <c r="G99" s="64"/>
      <c r="H99" s="64"/>
      <c r="I99" s="173"/>
      <c r="J99" s="64"/>
      <c r="K99" s="64"/>
      <c r="L99" s="62"/>
    </row>
    <row r="100" spans="2:65" s="10" customFormat="1" ht="29.25" customHeight="1">
      <c r="B100" s="176"/>
      <c r="C100" s="177" t="s">
        <v>293</v>
      </c>
      <c r="D100" s="178" t="s">
        <v>59</v>
      </c>
      <c r="E100" s="178" t="s">
        <v>55</v>
      </c>
      <c r="F100" s="178" t="s">
        <v>294</v>
      </c>
      <c r="G100" s="178" t="s">
        <v>295</v>
      </c>
      <c r="H100" s="178" t="s">
        <v>296</v>
      </c>
      <c r="I100" s="179" t="s">
        <v>297</v>
      </c>
      <c r="J100" s="178" t="s">
        <v>282</v>
      </c>
      <c r="K100" s="180" t="s">
        <v>298</v>
      </c>
      <c r="L100" s="181"/>
      <c r="M100" s="82" t="s">
        <v>299</v>
      </c>
      <c r="N100" s="83" t="s">
        <v>44</v>
      </c>
      <c r="O100" s="83" t="s">
        <v>300</v>
      </c>
      <c r="P100" s="83" t="s">
        <v>301</v>
      </c>
      <c r="Q100" s="83" t="s">
        <v>302</v>
      </c>
      <c r="R100" s="83" t="s">
        <v>303</v>
      </c>
      <c r="S100" s="83" t="s">
        <v>304</v>
      </c>
      <c r="T100" s="84" t="s">
        <v>305</v>
      </c>
    </row>
    <row r="101" spans="2:65" s="1" customFormat="1" ht="29.25" customHeight="1">
      <c r="B101" s="42"/>
      <c r="C101" s="88" t="s">
        <v>283</v>
      </c>
      <c r="D101" s="64"/>
      <c r="E101" s="64"/>
      <c r="F101" s="64"/>
      <c r="G101" s="64"/>
      <c r="H101" s="64"/>
      <c r="I101" s="173"/>
      <c r="J101" s="182">
        <f>BK101</f>
        <v>0</v>
      </c>
      <c r="K101" s="64"/>
      <c r="L101" s="62"/>
      <c r="M101" s="85"/>
      <c r="N101" s="86"/>
      <c r="O101" s="86"/>
      <c r="P101" s="183">
        <f>P102</f>
        <v>0</v>
      </c>
      <c r="Q101" s="86"/>
      <c r="R101" s="183">
        <f>R102</f>
        <v>6.5000639999999998E-2</v>
      </c>
      <c r="S101" s="86"/>
      <c r="T101" s="184">
        <f>T102</f>
        <v>270.12801549</v>
      </c>
      <c r="AT101" s="25" t="s">
        <v>73</v>
      </c>
      <c r="AU101" s="25" t="s">
        <v>284</v>
      </c>
      <c r="BK101" s="185">
        <f>BK102</f>
        <v>0</v>
      </c>
    </row>
    <row r="102" spans="2:65" s="11" customFormat="1" ht="37.35" customHeight="1">
      <c r="B102" s="186"/>
      <c r="C102" s="187"/>
      <c r="D102" s="188" t="s">
        <v>73</v>
      </c>
      <c r="E102" s="189" t="s">
        <v>444</v>
      </c>
      <c r="F102" s="189" t="s">
        <v>954</v>
      </c>
      <c r="G102" s="187"/>
      <c r="H102" s="187"/>
      <c r="I102" s="190"/>
      <c r="J102" s="191">
        <f>BK102</f>
        <v>0</v>
      </c>
      <c r="K102" s="187"/>
      <c r="L102" s="192"/>
      <c r="M102" s="193"/>
      <c r="N102" s="194"/>
      <c r="O102" s="194"/>
      <c r="P102" s="195">
        <f>P103+P121+P158+P180+P193</f>
        <v>0</v>
      </c>
      <c r="Q102" s="194"/>
      <c r="R102" s="195">
        <f>R103+R121+R158+R180+R193</f>
        <v>6.5000639999999998E-2</v>
      </c>
      <c r="S102" s="194"/>
      <c r="T102" s="196">
        <f>T103+T121+T158+T180+T193</f>
        <v>270.12801549</v>
      </c>
      <c r="AR102" s="197" t="s">
        <v>82</v>
      </c>
      <c r="AT102" s="198" t="s">
        <v>73</v>
      </c>
      <c r="AU102" s="198" t="s">
        <v>74</v>
      </c>
      <c r="AY102" s="197" t="s">
        <v>308</v>
      </c>
      <c r="BK102" s="199">
        <f>BK103+BK121+BK158+BK180+BK193</f>
        <v>0</v>
      </c>
    </row>
    <row r="103" spans="2:65" s="11" customFormat="1" ht="19.899999999999999" customHeight="1">
      <c r="B103" s="186"/>
      <c r="C103" s="187"/>
      <c r="D103" s="200" t="s">
        <v>73</v>
      </c>
      <c r="E103" s="201" t="s">
        <v>95</v>
      </c>
      <c r="F103" s="201" t="s">
        <v>484</v>
      </c>
      <c r="G103" s="187"/>
      <c r="H103" s="187"/>
      <c r="I103" s="190"/>
      <c r="J103" s="202">
        <f>BK103</f>
        <v>0</v>
      </c>
      <c r="K103" s="187"/>
      <c r="L103" s="192"/>
      <c r="M103" s="193"/>
      <c r="N103" s="194"/>
      <c r="O103" s="194"/>
      <c r="P103" s="195">
        <f>SUM(P104:P120)</f>
        <v>0</v>
      </c>
      <c r="Q103" s="194"/>
      <c r="R103" s="195">
        <f>SUM(R104:R120)</f>
        <v>0</v>
      </c>
      <c r="S103" s="194"/>
      <c r="T103" s="196">
        <f>SUM(T104:T120)</f>
        <v>155.449118</v>
      </c>
      <c r="AR103" s="197" t="s">
        <v>82</v>
      </c>
      <c r="AT103" s="198" t="s">
        <v>73</v>
      </c>
      <c r="AU103" s="198" t="s">
        <v>82</v>
      </c>
      <c r="AY103" s="197" t="s">
        <v>308</v>
      </c>
      <c r="BK103" s="199">
        <f>SUM(BK104:BK120)</f>
        <v>0</v>
      </c>
    </row>
    <row r="104" spans="2:65" s="1" customFormat="1" ht="31.5" customHeight="1">
      <c r="B104" s="42"/>
      <c r="C104" s="203" t="s">
        <v>82</v>
      </c>
      <c r="D104" s="203" t="s">
        <v>311</v>
      </c>
      <c r="E104" s="204" t="s">
        <v>765</v>
      </c>
      <c r="F104" s="205" t="s">
        <v>766</v>
      </c>
      <c r="G104" s="206" t="s">
        <v>508</v>
      </c>
      <c r="H104" s="207">
        <v>121.44</v>
      </c>
      <c r="I104" s="208"/>
      <c r="J104" s="209">
        <f>ROUND(I104*H104,2)</f>
        <v>0</v>
      </c>
      <c r="K104" s="205" t="s">
        <v>315</v>
      </c>
      <c r="L104" s="62"/>
      <c r="M104" s="210" t="s">
        <v>21</v>
      </c>
      <c r="N104" s="211" t="s">
        <v>45</v>
      </c>
      <c r="O104" s="43"/>
      <c r="P104" s="212">
        <f>O104*H104</f>
        <v>0</v>
      </c>
      <c r="Q104" s="212">
        <v>0</v>
      </c>
      <c r="R104" s="212">
        <f>Q104*H104</f>
        <v>0</v>
      </c>
      <c r="S104" s="212">
        <v>2.5000000000000001E-2</v>
      </c>
      <c r="T104" s="213">
        <f>S104*H104</f>
        <v>3.036</v>
      </c>
      <c r="AR104" s="25" t="s">
        <v>327</v>
      </c>
      <c r="AT104" s="25" t="s">
        <v>311</v>
      </c>
      <c r="AU104" s="25" t="s">
        <v>84</v>
      </c>
      <c r="AY104" s="25" t="s">
        <v>308</v>
      </c>
      <c r="BE104" s="214">
        <f>IF(N104="základní",J104,0)</f>
        <v>0</v>
      </c>
      <c r="BF104" s="214">
        <f>IF(N104="snížená",J104,0)</f>
        <v>0</v>
      </c>
      <c r="BG104" s="214">
        <f>IF(N104="zákl. přenesená",J104,0)</f>
        <v>0</v>
      </c>
      <c r="BH104" s="214">
        <f>IF(N104="sníž. přenesená",J104,0)</f>
        <v>0</v>
      </c>
      <c r="BI104" s="214">
        <f>IF(N104="nulová",J104,0)</f>
        <v>0</v>
      </c>
      <c r="BJ104" s="25" t="s">
        <v>82</v>
      </c>
      <c r="BK104" s="214">
        <f>ROUND(I104*H104,2)</f>
        <v>0</v>
      </c>
      <c r="BL104" s="25" t="s">
        <v>327</v>
      </c>
      <c r="BM104" s="25" t="s">
        <v>955</v>
      </c>
    </row>
    <row r="105" spans="2:65" s="13" customFormat="1" ht="13.5">
      <c r="B105" s="233"/>
      <c r="C105" s="234"/>
      <c r="D105" s="246" t="s">
        <v>451</v>
      </c>
      <c r="E105" s="256" t="s">
        <v>21</v>
      </c>
      <c r="F105" s="257" t="s">
        <v>880</v>
      </c>
      <c r="G105" s="234"/>
      <c r="H105" s="258">
        <v>121.44</v>
      </c>
      <c r="I105" s="238"/>
      <c r="J105" s="234"/>
      <c r="K105" s="234"/>
      <c r="L105" s="239"/>
      <c r="M105" s="240"/>
      <c r="N105" s="241"/>
      <c r="O105" s="241"/>
      <c r="P105" s="241"/>
      <c r="Q105" s="241"/>
      <c r="R105" s="241"/>
      <c r="S105" s="241"/>
      <c r="T105" s="242"/>
      <c r="AT105" s="243" t="s">
        <v>451</v>
      </c>
      <c r="AU105" s="243" t="s">
        <v>84</v>
      </c>
      <c r="AV105" s="13" t="s">
        <v>84</v>
      </c>
      <c r="AW105" s="13" t="s">
        <v>37</v>
      </c>
      <c r="AX105" s="13" t="s">
        <v>82</v>
      </c>
      <c r="AY105" s="243" t="s">
        <v>308</v>
      </c>
    </row>
    <row r="106" spans="2:65" s="1" customFormat="1" ht="22.5" customHeight="1">
      <c r="B106" s="42"/>
      <c r="C106" s="203" t="s">
        <v>84</v>
      </c>
      <c r="D106" s="203" t="s">
        <v>311</v>
      </c>
      <c r="E106" s="204" t="s">
        <v>485</v>
      </c>
      <c r="F106" s="205" t="s">
        <v>486</v>
      </c>
      <c r="G106" s="206" t="s">
        <v>449</v>
      </c>
      <c r="H106" s="207">
        <v>58.311999999999998</v>
      </c>
      <c r="I106" s="208"/>
      <c r="J106" s="209">
        <f>ROUND(I106*H106,2)</f>
        <v>0</v>
      </c>
      <c r="K106" s="205" t="s">
        <v>315</v>
      </c>
      <c r="L106" s="62"/>
      <c r="M106" s="210" t="s">
        <v>21</v>
      </c>
      <c r="N106" s="211" t="s">
        <v>45</v>
      </c>
      <c r="O106" s="43"/>
      <c r="P106" s="212">
        <f>O106*H106</f>
        <v>0</v>
      </c>
      <c r="Q106" s="212">
        <v>0</v>
      </c>
      <c r="R106" s="212">
        <f>Q106*H106</f>
        <v>0</v>
      </c>
      <c r="S106" s="212">
        <v>1.8</v>
      </c>
      <c r="T106" s="213">
        <f>S106*H106</f>
        <v>104.9616</v>
      </c>
      <c r="AR106" s="25" t="s">
        <v>327</v>
      </c>
      <c r="AT106" s="25" t="s">
        <v>311</v>
      </c>
      <c r="AU106" s="25" t="s">
        <v>84</v>
      </c>
      <c r="AY106" s="25" t="s">
        <v>308</v>
      </c>
      <c r="BE106" s="214">
        <f>IF(N106="základní",J106,0)</f>
        <v>0</v>
      </c>
      <c r="BF106" s="214">
        <f>IF(N106="snížená",J106,0)</f>
        <v>0</v>
      </c>
      <c r="BG106" s="214">
        <f>IF(N106="zákl. přenesená",J106,0)</f>
        <v>0</v>
      </c>
      <c r="BH106" s="214">
        <f>IF(N106="sníž. přenesená",J106,0)</f>
        <v>0</v>
      </c>
      <c r="BI106" s="214">
        <f>IF(N106="nulová",J106,0)</f>
        <v>0</v>
      </c>
      <c r="BJ106" s="25" t="s">
        <v>82</v>
      </c>
      <c r="BK106" s="214">
        <f>ROUND(I106*H106,2)</f>
        <v>0</v>
      </c>
      <c r="BL106" s="25" t="s">
        <v>327</v>
      </c>
      <c r="BM106" s="25" t="s">
        <v>956</v>
      </c>
    </row>
    <row r="107" spans="2:65" s="13" customFormat="1" ht="13.5">
      <c r="B107" s="233"/>
      <c r="C107" s="234"/>
      <c r="D107" s="223" t="s">
        <v>451</v>
      </c>
      <c r="E107" s="235" t="s">
        <v>21</v>
      </c>
      <c r="F107" s="236" t="s">
        <v>957</v>
      </c>
      <c r="G107" s="234"/>
      <c r="H107" s="237">
        <v>6.6929999999999996</v>
      </c>
      <c r="I107" s="238"/>
      <c r="J107" s="234"/>
      <c r="K107" s="234"/>
      <c r="L107" s="239"/>
      <c r="M107" s="240"/>
      <c r="N107" s="241"/>
      <c r="O107" s="241"/>
      <c r="P107" s="241"/>
      <c r="Q107" s="241"/>
      <c r="R107" s="241"/>
      <c r="S107" s="241"/>
      <c r="T107" s="242"/>
      <c r="AT107" s="243" t="s">
        <v>451</v>
      </c>
      <c r="AU107" s="243" t="s">
        <v>84</v>
      </c>
      <c r="AV107" s="13" t="s">
        <v>84</v>
      </c>
      <c r="AW107" s="13" t="s">
        <v>37</v>
      </c>
      <c r="AX107" s="13" t="s">
        <v>74</v>
      </c>
      <c r="AY107" s="243" t="s">
        <v>308</v>
      </c>
    </row>
    <row r="108" spans="2:65" s="13" customFormat="1" ht="27">
      <c r="B108" s="233"/>
      <c r="C108" s="234"/>
      <c r="D108" s="223" t="s">
        <v>451</v>
      </c>
      <c r="E108" s="235" t="s">
        <v>21</v>
      </c>
      <c r="F108" s="236" t="s">
        <v>770</v>
      </c>
      <c r="G108" s="234"/>
      <c r="H108" s="237">
        <v>11.954000000000001</v>
      </c>
      <c r="I108" s="238"/>
      <c r="J108" s="234"/>
      <c r="K108" s="234"/>
      <c r="L108" s="239"/>
      <c r="M108" s="240"/>
      <c r="N108" s="241"/>
      <c r="O108" s="241"/>
      <c r="P108" s="241"/>
      <c r="Q108" s="241"/>
      <c r="R108" s="241"/>
      <c r="S108" s="241"/>
      <c r="T108" s="242"/>
      <c r="AT108" s="243" t="s">
        <v>451</v>
      </c>
      <c r="AU108" s="243" t="s">
        <v>84</v>
      </c>
      <c r="AV108" s="13" t="s">
        <v>84</v>
      </c>
      <c r="AW108" s="13" t="s">
        <v>37</v>
      </c>
      <c r="AX108" s="13" t="s">
        <v>74</v>
      </c>
      <c r="AY108" s="243" t="s">
        <v>308</v>
      </c>
    </row>
    <row r="109" spans="2:65" s="13" customFormat="1" ht="27">
      <c r="B109" s="233"/>
      <c r="C109" s="234"/>
      <c r="D109" s="223" t="s">
        <v>451</v>
      </c>
      <c r="E109" s="235" t="s">
        <v>21</v>
      </c>
      <c r="F109" s="236" t="s">
        <v>771</v>
      </c>
      <c r="G109" s="234"/>
      <c r="H109" s="237">
        <v>17.777000000000001</v>
      </c>
      <c r="I109" s="238"/>
      <c r="J109" s="234"/>
      <c r="K109" s="234"/>
      <c r="L109" s="239"/>
      <c r="M109" s="240"/>
      <c r="N109" s="241"/>
      <c r="O109" s="241"/>
      <c r="P109" s="241"/>
      <c r="Q109" s="241"/>
      <c r="R109" s="241"/>
      <c r="S109" s="241"/>
      <c r="T109" s="242"/>
      <c r="AT109" s="243" t="s">
        <v>451</v>
      </c>
      <c r="AU109" s="243" t="s">
        <v>84</v>
      </c>
      <c r="AV109" s="13" t="s">
        <v>84</v>
      </c>
      <c r="AW109" s="13" t="s">
        <v>37</v>
      </c>
      <c r="AX109" s="13" t="s">
        <v>74</v>
      </c>
      <c r="AY109" s="243" t="s">
        <v>308</v>
      </c>
    </row>
    <row r="110" spans="2:65" s="13" customFormat="1" ht="13.5">
      <c r="B110" s="233"/>
      <c r="C110" s="234"/>
      <c r="D110" s="223" t="s">
        <v>451</v>
      </c>
      <c r="E110" s="235" t="s">
        <v>21</v>
      </c>
      <c r="F110" s="236" t="s">
        <v>772</v>
      </c>
      <c r="G110" s="234"/>
      <c r="H110" s="237">
        <v>20.527999999999999</v>
      </c>
      <c r="I110" s="238"/>
      <c r="J110" s="234"/>
      <c r="K110" s="234"/>
      <c r="L110" s="239"/>
      <c r="M110" s="240"/>
      <c r="N110" s="241"/>
      <c r="O110" s="241"/>
      <c r="P110" s="241"/>
      <c r="Q110" s="241"/>
      <c r="R110" s="241"/>
      <c r="S110" s="241"/>
      <c r="T110" s="242"/>
      <c r="AT110" s="243" t="s">
        <v>451</v>
      </c>
      <c r="AU110" s="243" t="s">
        <v>84</v>
      </c>
      <c r="AV110" s="13" t="s">
        <v>84</v>
      </c>
      <c r="AW110" s="13" t="s">
        <v>37</v>
      </c>
      <c r="AX110" s="13" t="s">
        <v>74</v>
      </c>
      <c r="AY110" s="243" t="s">
        <v>308</v>
      </c>
    </row>
    <row r="111" spans="2:65" s="13" customFormat="1" ht="13.5">
      <c r="B111" s="233"/>
      <c r="C111" s="234"/>
      <c r="D111" s="223" t="s">
        <v>451</v>
      </c>
      <c r="E111" s="235" t="s">
        <v>21</v>
      </c>
      <c r="F111" s="236" t="s">
        <v>773</v>
      </c>
      <c r="G111" s="234"/>
      <c r="H111" s="237">
        <v>1.36</v>
      </c>
      <c r="I111" s="238"/>
      <c r="J111" s="234"/>
      <c r="K111" s="234"/>
      <c r="L111" s="239"/>
      <c r="M111" s="240"/>
      <c r="N111" s="241"/>
      <c r="O111" s="241"/>
      <c r="P111" s="241"/>
      <c r="Q111" s="241"/>
      <c r="R111" s="241"/>
      <c r="S111" s="241"/>
      <c r="T111" s="242"/>
      <c r="AT111" s="243" t="s">
        <v>451</v>
      </c>
      <c r="AU111" s="243" t="s">
        <v>84</v>
      </c>
      <c r="AV111" s="13" t="s">
        <v>84</v>
      </c>
      <c r="AW111" s="13" t="s">
        <v>37</v>
      </c>
      <c r="AX111" s="13" t="s">
        <v>74</v>
      </c>
      <c r="AY111" s="243" t="s">
        <v>308</v>
      </c>
    </row>
    <row r="112" spans="2:65" s="14" customFormat="1" ht="13.5">
      <c r="B112" s="244"/>
      <c r="C112" s="245"/>
      <c r="D112" s="246" t="s">
        <v>451</v>
      </c>
      <c r="E112" s="247" t="s">
        <v>21</v>
      </c>
      <c r="F112" s="248" t="s">
        <v>459</v>
      </c>
      <c r="G112" s="245"/>
      <c r="H112" s="249">
        <v>58.311999999999998</v>
      </c>
      <c r="I112" s="250"/>
      <c r="J112" s="245"/>
      <c r="K112" s="245"/>
      <c r="L112" s="251"/>
      <c r="M112" s="252"/>
      <c r="N112" s="253"/>
      <c r="O112" s="253"/>
      <c r="P112" s="253"/>
      <c r="Q112" s="253"/>
      <c r="R112" s="253"/>
      <c r="S112" s="253"/>
      <c r="T112" s="254"/>
      <c r="AT112" s="255" t="s">
        <v>451</v>
      </c>
      <c r="AU112" s="255" t="s">
        <v>84</v>
      </c>
      <c r="AV112" s="14" t="s">
        <v>327</v>
      </c>
      <c r="AW112" s="14" t="s">
        <v>37</v>
      </c>
      <c r="AX112" s="14" t="s">
        <v>82</v>
      </c>
      <c r="AY112" s="255" t="s">
        <v>308</v>
      </c>
    </row>
    <row r="113" spans="2:65" s="1" customFormat="1" ht="22.5" customHeight="1">
      <c r="B113" s="42"/>
      <c r="C113" s="203" t="s">
        <v>95</v>
      </c>
      <c r="D113" s="203" t="s">
        <v>311</v>
      </c>
      <c r="E113" s="204" t="s">
        <v>506</v>
      </c>
      <c r="F113" s="205" t="s">
        <v>507</v>
      </c>
      <c r="G113" s="206" t="s">
        <v>508</v>
      </c>
      <c r="H113" s="207">
        <v>178.828</v>
      </c>
      <c r="I113" s="208"/>
      <c r="J113" s="209">
        <f>ROUND(I113*H113,2)</f>
        <v>0</v>
      </c>
      <c r="K113" s="205" t="s">
        <v>315</v>
      </c>
      <c r="L113" s="62"/>
      <c r="M113" s="210" t="s">
        <v>21</v>
      </c>
      <c r="N113" s="211" t="s">
        <v>45</v>
      </c>
      <c r="O113" s="43"/>
      <c r="P113" s="212">
        <f>O113*H113</f>
        <v>0</v>
      </c>
      <c r="Q113" s="212">
        <v>0</v>
      </c>
      <c r="R113" s="212">
        <f>Q113*H113</f>
        <v>0</v>
      </c>
      <c r="S113" s="212">
        <v>0.13100000000000001</v>
      </c>
      <c r="T113" s="213">
        <f>S113*H113</f>
        <v>23.426468</v>
      </c>
      <c r="AR113" s="25" t="s">
        <v>327</v>
      </c>
      <c r="AT113" s="25" t="s">
        <v>311</v>
      </c>
      <c r="AU113" s="25" t="s">
        <v>84</v>
      </c>
      <c r="AY113" s="25" t="s">
        <v>308</v>
      </c>
      <c r="BE113" s="214">
        <f>IF(N113="základní",J113,0)</f>
        <v>0</v>
      </c>
      <c r="BF113" s="214">
        <f>IF(N113="snížená",J113,0)</f>
        <v>0</v>
      </c>
      <c r="BG113" s="214">
        <f>IF(N113="zákl. přenesená",J113,0)</f>
        <v>0</v>
      </c>
      <c r="BH113" s="214">
        <f>IF(N113="sníž. přenesená",J113,0)</f>
        <v>0</v>
      </c>
      <c r="BI113" s="214">
        <f>IF(N113="nulová",J113,0)</f>
        <v>0</v>
      </c>
      <c r="BJ113" s="25" t="s">
        <v>82</v>
      </c>
      <c r="BK113" s="214">
        <f>ROUND(I113*H113,2)</f>
        <v>0</v>
      </c>
      <c r="BL113" s="25" t="s">
        <v>327</v>
      </c>
      <c r="BM113" s="25" t="s">
        <v>958</v>
      </c>
    </row>
    <row r="114" spans="2:65" s="13" customFormat="1" ht="27">
      <c r="B114" s="233"/>
      <c r="C114" s="234"/>
      <c r="D114" s="223" t="s">
        <v>451</v>
      </c>
      <c r="E114" s="235" t="s">
        <v>21</v>
      </c>
      <c r="F114" s="236" t="s">
        <v>775</v>
      </c>
      <c r="G114" s="234"/>
      <c r="H114" s="237">
        <v>96.6</v>
      </c>
      <c r="I114" s="238"/>
      <c r="J114" s="234"/>
      <c r="K114" s="234"/>
      <c r="L114" s="239"/>
      <c r="M114" s="240"/>
      <c r="N114" s="241"/>
      <c r="O114" s="241"/>
      <c r="P114" s="241"/>
      <c r="Q114" s="241"/>
      <c r="R114" s="241"/>
      <c r="S114" s="241"/>
      <c r="T114" s="242"/>
      <c r="AT114" s="243" t="s">
        <v>451</v>
      </c>
      <c r="AU114" s="243" t="s">
        <v>84</v>
      </c>
      <c r="AV114" s="13" t="s">
        <v>84</v>
      </c>
      <c r="AW114" s="13" t="s">
        <v>37</v>
      </c>
      <c r="AX114" s="13" t="s">
        <v>74</v>
      </c>
      <c r="AY114" s="243" t="s">
        <v>308</v>
      </c>
    </row>
    <row r="115" spans="2:65" s="13" customFormat="1" ht="27">
      <c r="B115" s="233"/>
      <c r="C115" s="234"/>
      <c r="D115" s="223" t="s">
        <v>451</v>
      </c>
      <c r="E115" s="235" t="s">
        <v>21</v>
      </c>
      <c r="F115" s="236" t="s">
        <v>884</v>
      </c>
      <c r="G115" s="234"/>
      <c r="H115" s="237">
        <v>82.227999999999994</v>
      </c>
      <c r="I115" s="238"/>
      <c r="J115" s="234"/>
      <c r="K115" s="234"/>
      <c r="L115" s="239"/>
      <c r="M115" s="240"/>
      <c r="N115" s="241"/>
      <c r="O115" s="241"/>
      <c r="P115" s="241"/>
      <c r="Q115" s="241"/>
      <c r="R115" s="241"/>
      <c r="S115" s="241"/>
      <c r="T115" s="242"/>
      <c r="AT115" s="243" t="s">
        <v>451</v>
      </c>
      <c r="AU115" s="243" t="s">
        <v>84</v>
      </c>
      <c r="AV115" s="13" t="s">
        <v>84</v>
      </c>
      <c r="AW115" s="13" t="s">
        <v>37</v>
      </c>
      <c r="AX115" s="13" t="s">
        <v>74</v>
      </c>
      <c r="AY115" s="243" t="s">
        <v>308</v>
      </c>
    </row>
    <row r="116" spans="2:65" s="14" customFormat="1" ht="13.5">
      <c r="B116" s="244"/>
      <c r="C116" s="245"/>
      <c r="D116" s="246" t="s">
        <v>451</v>
      </c>
      <c r="E116" s="247" t="s">
        <v>21</v>
      </c>
      <c r="F116" s="248" t="s">
        <v>459</v>
      </c>
      <c r="G116" s="245"/>
      <c r="H116" s="249">
        <v>178.828</v>
      </c>
      <c r="I116" s="250"/>
      <c r="J116" s="245"/>
      <c r="K116" s="245"/>
      <c r="L116" s="251"/>
      <c r="M116" s="252"/>
      <c r="N116" s="253"/>
      <c r="O116" s="253"/>
      <c r="P116" s="253"/>
      <c r="Q116" s="253"/>
      <c r="R116" s="253"/>
      <c r="S116" s="253"/>
      <c r="T116" s="254"/>
      <c r="AT116" s="255" t="s">
        <v>451</v>
      </c>
      <c r="AU116" s="255" t="s">
        <v>84</v>
      </c>
      <c r="AV116" s="14" t="s">
        <v>327</v>
      </c>
      <c r="AW116" s="14" t="s">
        <v>37</v>
      </c>
      <c r="AX116" s="14" t="s">
        <v>82</v>
      </c>
      <c r="AY116" s="255" t="s">
        <v>308</v>
      </c>
    </row>
    <row r="117" spans="2:65" s="1" customFormat="1" ht="22.5" customHeight="1">
      <c r="B117" s="42"/>
      <c r="C117" s="203" t="s">
        <v>327</v>
      </c>
      <c r="D117" s="203" t="s">
        <v>311</v>
      </c>
      <c r="E117" s="204" t="s">
        <v>516</v>
      </c>
      <c r="F117" s="205" t="s">
        <v>517</v>
      </c>
      <c r="G117" s="206" t="s">
        <v>508</v>
      </c>
      <c r="H117" s="207">
        <v>92.05</v>
      </c>
      <c r="I117" s="208"/>
      <c r="J117" s="209">
        <f>ROUND(I117*H117,2)</f>
        <v>0</v>
      </c>
      <c r="K117" s="205" t="s">
        <v>315</v>
      </c>
      <c r="L117" s="62"/>
      <c r="M117" s="210" t="s">
        <v>21</v>
      </c>
      <c r="N117" s="211" t="s">
        <v>45</v>
      </c>
      <c r="O117" s="43"/>
      <c r="P117" s="212">
        <f>O117*H117</f>
        <v>0</v>
      </c>
      <c r="Q117" s="212">
        <v>0</v>
      </c>
      <c r="R117" s="212">
        <f>Q117*H117</f>
        <v>0</v>
      </c>
      <c r="S117" s="212">
        <v>0.26100000000000001</v>
      </c>
      <c r="T117" s="213">
        <f>S117*H117</f>
        <v>24.02505</v>
      </c>
      <c r="AR117" s="25" t="s">
        <v>327</v>
      </c>
      <c r="AT117" s="25" t="s">
        <v>311</v>
      </c>
      <c r="AU117" s="25" t="s">
        <v>84</v>
      </c>
      <c r="AY117" s="25" t="s">
        <v>308</v>
      </c>
      <c r="BE117" s="214">
        <f>IF(N117="základní",J117,0)</f>
        <v>0</v>
      </c>
      <c r="BF117" s="214">
        <f>IF(N117="snížená",J117,0)</f>
        <v>0</v>
      </c>
      <c r="BG117" s="214">
        <f>IF(N117="zákl. přenesená",J117,0)</f>
        <v>0</v>
      </c>
      <c r="BH117" s="214">
        <f>IF(N117="sníž. přenesená",J117,0)</f>
        <v>0</v>
      </c>
      <c r="BI117" s="214">
        <f>IF(N117="nulová",J117,0)</f>
        <v>0</v>
      </c>
      <c r="BJ117" s="25" t="s">
        <v>82</v>
      </c>
      <c r="BK117" s="214">
        <f>ROUND(I117*H117,2)</f>
        <v>0</v>
      </c>
      <c r="BL117" s="25" t="s">
        <v>327</v>
      </c>
      <c r="BM117" s="25" t="s">
        <v>959</v>
      </c>
    </row>
    <row r="118" spans="2:65" s="13" customFormat="1" ht="13.5">
      <c r="B118" s="233"/>
      <c r="C118" s="234"/>
      <c r="D118" s="223" t="s">
        <v>451</v>
      </c>
      <c r="E118" s="235" t="s">
        <v>21</v>
      </c>
      <c r="F118" s="236" t="s">
        <v>519</v>
      </c>
      <c r="G118" s="234"/>
      <c r="H118" s="237">
        <v>45.25</v>
      </c>
      <c r="I118" s="238"/>
      <c r="J118" s="234"/>
      <c r="K118" s="234"/>
      <c r="L118" s="239"/>
      <c r="M118" s="240"/>
      <c r="N118" s="241"/>
      <c r="O118" s="241"/>
      <c r="P118" s="241"/>
      <c r="Q118" s="241"/>
      <c r="R118" s="241"/>
      <c r="S118" s="241"/>
      <c r="T118" s="242"/>
      <c r="AT118" s="243" t="s">
        <v>451</v>
      </c>
      <c r="AU118" s="243" t="s">
        <v>84</v>
      </c>
      <c r="AV118" s="13" t="s">
        <v>84</v>
      </c>
      <c r="AW118" s="13" t="s">
        <v>37</v>
      </c>
      <c r="AX118" s="13" t="s">
        <v>74</v>
      </c>
      <c r="AY118" s="243" t="s">
        <v>308</v>
      </c>
    </row>
    <row r="119" spans="2:65" s="13" customFormat="1" ht="13.5">
      <c r="B119" s="233"/>
      <c r="C119" s="234"/>
      <c r="D119" s="223" t="s">
        <v>451</v>
      </c>
      <c r="E119" s="235" t="s">
        <v>21</v>
      </c>
      <c r="F119" s="236" t="s">
        <v>960</v>
      </c>
      <c r="G119" s="234"/>
      <c r="H119" s="237">
        <v>46.8</v>
      </c>
      <c r="I119" s="238"/>
      <c r="J119" s="234"/>
      <c r="K119" s="234"/>
      <c r="L119" s="239"/>
      <c r="M119" s="240"/>
      <c r="N119" s="241"/>
      <c r="O119" s="241"/>
      <c r="P119" s="241"/>
      <c r="Q119" s="241"/>
      <c r="R119" s="241"/>
      <c r="S119" s="241"/>
      <c r="T119" s="242"/>
      <c r="AT119" s="243" t="s">
        <v>451</v>
      </c>
      <c r="AU119" s="243" t="s">
        <v>84</v>
      </c>
      <c r="AV119" s="13" t="s">
        <v>84</v>
      </c>
      <c r="AW119" s="13" t="s">
        <v>37</v>
      </c>
      <c r="AX119" s="13" t="s">
        <v>74</v>
      </c>
      <c r="AY119" s="243" t="s">
        <v>308</v>
      </c>
    </row>
    <row r="120" spans="2:65" s="14" customFormat="1" ht="13.5">
      <c r="B120" s="244"/>
      <c r="C120" s="245"/>
      <c r="D120" s="223" t="s">
        <v>451</v>
      </c>
      <c r="E120" s="259" t="s">
        <v>21</v>
      </c>
      <c r="F120" s="260" t="s">
        <v>459</v>
      </c>
      <c r="G120" s="245"/>
      <c r="H120" s="261">
        <v>92.05</v>
      </c>
      <c r="I120" s="250"/>
      <c r="J120" s="245"/>
      <c r="K120" s="245"/>
      <c r="L120" s="251"/>
      <c r="M120" s="252"/>
      <c r="N120" s="253"/>
      <c r="O120" s="253"/>
      <c r="P120" s="253"/>
      <c r="Q120" s="253"/>
      <c r="R120" s="253"/>
      <c r="S120" s="253"/>
      <c r="T120" s="254"/>
      <c r="AT120" s="255" t="s">
        <v>451</v>
      </c>
      <c r="AU120" s="255" t="s">
        <v>84</v>
      </c>
      <c r="AV120" s="14" t="s">
        <v>327</v>
      </c>
      <c r="AW120" s="14" t="s">
        <v>37</v>
      </c>
      <c r="AX120" s="14" t="s">
        <v>82</v>
      </c>
      <c r="AY120" s="255" t="s">
        <v>308</v>
      </c>
    </row>
    <row r="121" spans="2:65" s="11" customFormat="1" ht="29.85" customHeight="1">
      <c r="B121" s="186"/>
      <c r="C121" s="187"/>
      <c r="D121" s="188" t="s">
        <v>73</v>
      </c>
      <c r="E121" s="262" t="s">
        <v>334</v>
      </c>
      <c r="F121" s="262" t="s">
        <v>521</v>
      </c>
      <c r="G121" s="187"/>
      <c r="H121" s="187"/>
      <c r="I121" s="190"/>
      <c r="J121" s="263">
        <f>BK121</f>
        <v>0</v>
      </c>
      <c r="K121" s="187"/>
      <c r="L121" s="192"/>
      <c r="M121" s="193"/>
      <c r="N121" s="194"/>
      <c r="O121" s="194"/>
      <c r="P121" s="195">
        <f>P122+P125+P143</f>
        <v>0</v>
      </c>
      <c r="Q121" s="194"/>
      <c r="R121" s="195">
        <f>R122+R125+R143</f>
        <v>0</v>
      </c>
      <c r="S121" s="194"/>
      <c r="T121" s="196">
        <f>T122+T125+T143</f>
        <v>109.64214749000001</v>
      </c>
      <c r="AR121" s="197" t="s">
        <v>82</v>
      </c>
      <c r="AT121" s="198" t="s">
        <v>73</v>
      </c>
      <c r="AU121" s="198" t="s">
        <v>82</v>
      </c>
      <c r="AY121" s="197" t="s">
        <v>308</v>
      </c>
      <c r="BK121" s="199">
        <f>BK122+BK125+BK143</f>
        <v>0</v>
      </c>
    </row>
    <row r="122" spans="2:65" s="11" customFormat="1" ht="14.85" customHeight="1">
      <c r="B122" s="186"/>
      <c r="C122" s="187"/>
      <c r="D122" s="200" t="s">
        <v>73</v>
      </c>
      <c r="E122" s="201" t="s">
        <v>522</v>
      </c>
      <c r="F122" s="201" t="s">
        <v>523</v>
      </c>
      <c r="G122" s="187"/>
      <c r="H122" s="187"/>
      <c r="I122" s="190"/>
      <c r="J122" s="202">
        <f>BK122</f>
        <v>0</v>
      </c>
      <c r="K122" s="187"/>
      <c r="L122" s="192"/>
      <c r="M122" s="193"/>
      <c r="N122" s="194"/>
      <c r="O122" s="194"/>
      <c r="P122" s="195">
        <f>SUM(P123:P124)</f>
        <v>0</v>
      </c>
      <c r="Q122" s="194"/>
      <c r="R122" s="195">
        <f>SUM(R123:R124)</f>
        <v>0</v>
      </c>
      <c r="S122" s="194"/>
      <c r="T122" s="196">
        <f>SUM(T123:T124)</f>
        <v>16.729600000000001</v>
      </c>
      <c r="AR122" s="197" t="s">
        <v>82</v>
      </c>
      <c r="AT122" s="198" t="s">
        <v>73</v>
      </c>
      <c r="AU122" s="198" t="s">
        <v>84</v>
      </c>
      <c r="AY122" s="197" t="s">
        <v>308</v>
      </c>
      <c r="BK122" s="199">
        <f>SUM(BK123:BK124)</f>
        <v>0</v>
      </c>
    </row>
    <row r="123" spans="2:65" s="1" customFormat="1" ht="22.5" customHeight="1">
      <c r="B123" s="42"/>
      <c r="C123" s="203" t="s">
        <v>307</v>
      </c>
      <c r="D123" s="203" t="s">
        <v>311</v>
      </c>
      <c r="E123" s="204" t="s">
        <v>524</v>
      </c>
      <c r="F123" s="205" t="s">
        <v>525</v>
      </c>
      <c r="G123" s="206" t="s">
        <v>508</v>
      </c>
      <c r="H123" s="207">
        <v>334.59199999999998</v>
      </c>
      <c r="I123" s="208"/>
      <c r="J123" s="209">
        <f>ROUND(I123*H123,2)</f>
        <v>0</v>
      </c>
      <c r="K123" s="205" t="s">
        <v>315</v>
      </c>
      <c r="L123" s="62"/>
      <c r="M123" s="210" t="s">
        <v>21</v>
      </c>
      <c r="N123" s="211" t="s">
        <v>45</v>
      </c>
      <c r="O123" s="43"/>
      <c r="P123" s="212">
        <f>O123*H123</f>
        <v>0</v>
      </c>
      <c r="Q123" s="212">
        <v>0</v>
      </c>
      <c r="R123" s="212">
        <f>Q123*H123</f>
        <v>0</v>
      </c>
      <c r="S123" s="212">
        <v>0.05</v>
      </c>
      <c r="T123" s="213">
        <f>S123*H123</f>
        <v>16.729600000000001</v>
      </c>
      <c r="AR123" s="25" t="s">
        <v>327</v>
      </c>
      <c r="AT123" s="25" t="s">
        <v>311</v>
      </c>
      <c r="AU123" s="25" t="s">
        <v>95</v>
      </c>
      <c r="AY123" s="25" t="s">
        <v>308</v>
      </c>
      <c r="BE123" s="214">
        <f>IF(N123="základní",J123,0)</f>
        <v>0</v>
      </c>
      <c r="BF123" s="214">
        <f>IF(N123="snížená",J123,0)</f>
        <v>0</v>
      </c>
      <c r="BG123" s="214">
        <f>IF(N123="zákl. přenesená",J123,0)</f>
        <v>0</v>
      </c>
      <c r="BH123" s="214">
        <f>IF(N123="sníž. přenesená",J123,0)</f>
        <v>0</v>
      </c>
      <c r="BI123" s="214">
        <f>IF(N123="nulová",J123,0)</f>
        <v>0</v>
      </c>
      <c r="BJ123" s="25" t="s">
        <v>82</v>
      </c>
      <c r="BK123" s="214">
        <f>ROUND(I123*H123,2)</f>
        <v>0</v>
      </c>
      <c r="BL123" s="25" t="s">
        <v>327</v>
      </c>
      <c r="BM123" s="25" t="s">
        <v>961</v>
      </c>
    </row>
    <row r="124" spans="2:65" s="13" customFormat="1" ht="13.5">
      <c r="B124" s="233"/>
      <c r="C124" s="234"/>
      <c r="D124" s="223" t="s">
        <v>451</v>
      </c>
      <c r="E124" s="235" t="s">
        <v>21</v>
      </c>
      <c r="F124" s="236" t="s">
        <v>962</v>
      </c>
      <c r="G124" s="234"/>
      <c r="H124" s="237">
        <v>334.59199999999998</v>
      </c>
      <c r="I124" s="238"/>
      <c r="J124" s="234"/>
      <c r="K124" s="234"/>
      <c r="L124" s="239"/>
      <c r="M124" s="240"/>
      <c r="N124" s="241"/>
      <c r="O124" s="241"/>
      <c r="P124" s="241"/>
      <c r="Q124" s="241"/>
      <c r="R124" s="241"/>
      <c r="S124" s="241"/>
      <c r="T124" s="242"/>
      <c r="AT124" s="243" t="s">
        <v>451</v>
      </c>
      <c r="AU124" s="243" t="s">
        <v>95</v>
      </c>
      <c r="AV124" s="13" t="s">
        <v>84</v>
      </c>
      <c r="AW124" s="13" t="s">
        <v>37</v>
      </c>
      <c r="AX124" s="13" t="s">
        <v>82</v>
      </c>
      <c r="AY124" s="243" t="s">
        <v>308</v>
      </c>
    </row>
    <row r="125" spans="2:65" s="11" customFormat="1" ht="22.35" customHeight="1">
      <c r="B125" s="186"/>
      <c r="C125" s="187"/>
      <c r="D125" s="188" t="s">
        <v>73</v>
      </c>
      <c r="E125" s="262" t="s">
        <v>528</v>
      </c>
      <c r="F125" s="262" t="s">
        <v>529</v>
      </c>
      <c r="G125" s="187"/>
      <c r="H125" s="187"/>
      <c r="I125" s="190"/>
      <c r="J125" s="263">
        <f>BK125</f>
        <v>0</v>
      </c>
      <c r="K125" s="187"/>
      <c r="L125" s="192"/>
      <c r="M125" s="193"/>
      <c r="N125" s="194"/>
      <c r="O125" s="194"/>
      <c r="P125" s="195">
        <f>P126</f>
        <v>0</v>
      </c>
      <c r="Q125" s="194"/>
      <c r="R125" s="195">
        <f>R126</f>
        <v>0</v>
      </c>
      <c r="S125" s="194"/>
      <c r="T125" s="196">
        <f>T126</f>
        <v>89.121408290000005</v>
      </c>
      <c r="AR125" s="197" t="s">
        <v>82</v>
      </c>
      <c r="AT125" s="198" t="s">
        <v>73</v>
      </c>
      <c r="AU125" s="198" t="s">
        <v>84</v>
      </c>
      <c r="AY125" s="197" t="s">
        <v>308</v>
      </c>
      <c r="BK125" s="199">
        <f>BK126</f>
        <v>0</v>
      </c>
    </row>
    <row r="126" spans="2:65" s="15" customFormat="1" ht="14.45" customHeight="1">
      <c r="B126" s="264"/>
      <c r="C126" s="265"/>
      <c r="D126" s="266" t="s">
        <v>73</v>
      </c>
      <c r="E126" s="266" t="s">
        <v>963</v>
      </c>
      <c r="F126" s="266" t="s">
        <v>964</v>
      </c>
      <c r="G126" s="265"/>
      <c r="H126" s="265"/>
      <c r="I126" s="267"/>
      <c r="J126" s="268">
        <f>BK126</f>
        <v>0</v>
      </c>
      <c r="K126" s="265"/>
      <c r="L126" s="269"/>
      <c r="M126" s="270"/>
      <c r="N126" s="271"/>
      <c r="O126" s="271"/>
      <c r="P126" s="272">
        <f>SUM(P127:P142)</f>
        <v>0</v>
      </c>
      <c r="Q126" s="271"/>
      <c r="R126" s="272">
        <f>SUM(R127:R142)</f>
        <v>0</v>
      </c>
      <c r="S126" s="271"/>
      <c r="T126" s="273">
        <f>SUM(T127:T142)</f>
        <v>89.121408290000005</v>
      </c>
      <c r="AR126" s="274" t="s">
        <v>82</v>
      </c>
      <c r="AT126" s="275" t="s">
        <v>73</v>
      </c>
      <c r="AU126" s="275" t="s">
        <v>95</v>
      </c>
      <c r="AY126" s="274" t="s">
        <v>308</v>
      </c>
      <c r="BK126" s="276">
        <f>SUM(BK127:BK142)</f>
        <v>0</v>
      </c>
    </row>
    <row r="127" spans="2:65" s="1" customFormat="1" ht="22.5" customHeight="1">
      <c r="B127" s="42"/>
      <c r="C127" s="203" t="s">
        <v>334</v>
      </c>
      <c r="D127" s="203" t="s">
        <v>311</v>
      </c>
      <c r="E127" s="204" t="s">
        <v>545</v>
      </c>
      <c r="F127" s="205" t="s">
        <v>546</v>
      </c>
      <c r="G127" s="206" t="s">
        <v>538</v>
      </c>
      <c r="H127" s="207">
        <v>80</v>
      </c>
      <c r="I127" s="208"/>
      <c r="J127" s="209">
        <f>ROUND(I127*H127,2)</f>
        <v>0</v>
      </c>
      <c r="K127" s="205" t="s">
        <v>315</v>
      </c>
      <c r="L127" s="62"/>
      <c r="M127" s="210" t="s">
        <v>21</v>
      </c>
      <c r="N127" s="211" t="s">
        <v>45</v>
      </c>
      <c r="O127" s="43"/>
      <c r="P127" s="212">
        <f>O127*H127</f>
        <v>0</v>
      </c>
      <c r="Q127" s="212">
        <v>0</v>
      </c>
      <c r="R127" s="212">
        <f>Q127*H127</f>
        <v>0</v>
      </c>
      <c r="S127" s="212">
        <v>1.174E-2</v>
      </c>
      <c r="T127" s="213">
        <f>S127*H127</f>
        <v>0.93920000000000003</v>
      </c>
      <c r="AR127" s="25" t="s">
        <v>375</v>
      </c>
      <c r="AT127" s="25" t="s">
        <v>311</v>
      </c>
      <c r="AU127" s="25" t="s">
        <v>327</v>
      </c>
      <c r="AY127" s="25" t="s">
        <v>308</v>
      </c>
      <c r="BE127" s="214">
        <f>IF(N127="základní",J127,0)</f>
        <v>0</v>
      </c>
      <c r="BF127" s="214">
        <f>IF(N127="snížená",J127,0)</f>
        <v>0</v>
      </c>
      <c r="BG127" s="214">
        <f>IF(N127="zákl. přenesená",J127,0)</f>
        <v>0</v>
      </c>
      <c r="BH127" s="214">
        <f>IF(N127="sníž. přenesená",J127,0)</f>
        <v>0</v>
      </c>
      <c r="BI127" s="214">
        <f>IF(N127="nulová",J127,0)</f>
        <v>0</v>
      </c>
      <c r="BJ127" s="25" t="s">
        <v>82</v>
      </c>
      <c r="BK127" s="214">
        <f>ROUND(I127*H127,2)</f>
        <v>0</v>
      </c>
      <c r="BL127" s="25" t="s">
        <v>375</v>
      </c>
      <c r="BM127" s="25" t="s">
        <v>965</v>
      </c>
    </row>
    <row r="128" spans="2:65" s="1" customFormat="1" ht="22.5" customHeight="1">
      <c r="B128" s="42"/>
      <c r="C128" s="203" t="s">
        <v>338</v>
      </c>
      <c r="D128" s="203" t="s">
        <v>311</v>
      </c>
      <c r="E128" s="204" t="s">
        <v>548</v>
      </c>
      <c r="F128" s="205" t="s">
        <v>549</v>
      </c>
      <c r="G128" s="206" t="s">
        <v>508</v>
      </c>
      <c r="H128" s="207">
        <v>77.686999999999998</v>
      </c>
      <c r="I128" s="208"/>
      <c r="J128" s="209">
        <f>ROUND(I128*H128,2)</f>
        <v>0</v>
      </c>
      <c r="K128" s="205" t="s">
        <v>315</v>
      </c>
      <c r="L128" s="62"/>
      <c r="M128" s="210" t="s">
        <v>21</v>
      </c>
      <c r="N128" s="211" t="s">
        <v>45</v>
      </c>
      <c r="O128" s="43"/>
      <c r="P128" s="212">
        <f>O128*H128</f>
        <v>0</v>
      </c>
      <c r="Q128" s="212">
        <v>0</v>
      </c>
      <c r="R128" s="212">
        <f>Q128*H128</f>
        <v>0</v>
      </c>
      <c r="S128" s="212">
        <v>8.3169999999999994E-2</v>
      </c>
      <c r="T128" s="213">
        <f>S128*H128</f>
        <v>6.4612277899999997</v>
      </c>
      <c r="AR128" s="25" t="s">
        <v>375</v>
      </c>
      <c r="AT128" s="25" t="s">
        <v>311</v>
      </c>
      <c r="AU128" s="25" t="s">
        <v>327</v>
      </c>
      <c r="AY128" s="25" t="s">
        <v>308</v>
      </c>
      <c r="BE128" s="214">
        <f>IF(N128="základní",J128,0)</f>
        <v>0</v>
      </c>
      <c r="BF128" s="214">
        <f>IF(N128="snížená",J128,0)</f>
        <v>0</v>
      </c>
      <c r="BG128" s="214">
        <f>IF(N128="zákl. přenesená",J128,0)</f>
        <v>0</v>
      </c>
      <c r="BH128" s="214">
        <f>IF(N128="sníž. přenesená",J128,0)</f>
        <v>0</v>
      </c>
      <c r="BI128" s="214">
        <f>IF(N128="nulová",J128,0)</f>
        <v>0</v>
      </c>
      <c r="BJ128" s="25" t="s">
        <v>82</v>
      </c>
      <c r="BK128" s="214">
        <f>ROUND(I128*H128,2)</f>
        <v>0</v>
      </c>
      <c r="BL128" s="25" t="s">
        <v>375</v>
      </c>
      <c r="BM128" s="25" t="s">
        <v>966</v>
      </c>
    </row>
    <row r="129" spans="2:65" s="13" customFormat="1" ht="13.5">
      <c r="B129" s="233"/>
      <c r="C129" s="234"/>
      <c r="D129" s="223" t="s">
        <v>451</v>
      </c>
      <c r="E129" s="235" t="s">
        <v>21</v>
      </c>
      <c r="F129" s="236" t="s">
        <v>967</v>
      </c>
      <c r="G129" s="234"/>
      <c r="H129" s="237">
        <v>77.686999999999998</v>
      </c>
      <c r="I129" s="238"/>
      <c r="J129" s="234"/>
      <c r="K129" s="234"/>
      <c r="L129" s="239"/>
      <c r="M129" s="240"/>
      <c r="N129" s="241"/>
      <c r="O129" s="241"/>
      <c r="P129" s="241"/>
      <c r="Q129" s="241"/>
      <c r="R129" s="241"/>
      <c r="S129" s="241"/>
      <c r="T129" s="242"/>
      <c r="AT129" s="243" t="s">
        <v>451</v>
      </c>
      <c r="AU129" s="243" t="s">
        <v>327</v>
      </c>
      <c r="AV129" s="13" t="s">
        <v>84</v>
      </c>
      <c r="AW129" s="13" t="s">
        <v>37</v>
      </c>
      <c r="AX129" s="13" t="s">
        <v>74</v>
      </c>
      <c r="AY129" s="243" t="s">
        <v>308</v>
      </c>
    </row>
    <row r="130" spans="2:65" s="14" customFormat="1" ht="13.5">
      <c r="B130" s="244"/>
      <c r="C130" s="245"/>
      <c r="D130" s="246" t="s">
        <v>451</v>
      </c>
      <c r="E130" s="247" t="s">
        <v>21</v>
      </c>
      <c r="F130" s="248" t="s">
        <v>459</v>
      </c>
      <c r="G130" s="245"/>
      <c r="H130" s="249">
        <v>77.686999999999998</v>
      </c>
      <c r="I130" s="250"/>
      <c r="J130" s="245"/>
      <c r="K130" s="245"/>
      <c r="L130" s="251"/>
      <c r="M130" s="252"/>
      <c r="N130" s="253"/>
      <c r="O130" s="253"/>
      <c r="P130" s="253"/>
      <c r="Q130" s="253"/>
      <c r="R130" s="253"/>
      <c r="S130" s="253"/>
      <c r="T130" s="254"/>
      <c r="AT130" s="255" t="s">
        <v>451</v>
      </c>
      <c r="AU130" s="255" t="s">
        <v>327</v>
      </c>
      <c r="AV130" s="14" t="s">
        <v>327</v>
      </c>
      <c r="AW130" s="14" t="s">
        <v>37</v>
      </c>
      <c r="AX130" s="14" t="s">
        <v>82</v>
      </c>
      <c r="AY130" s="255" t="s">
        <v>308</v>
      </c>
    </row>
    <row r="131" spans="2:65" s="1" customFormat="1" ht="22.5" customHeight="1">
      <c r="B131" s="42"/>
      <c r="C131" s="203" t="s">
        <v>342</v>
      </c>
      <c r="D131" s="203" t="s">
        <v>311</v>
      </c>
      <c r="E131" s="204" t="s">
        <v>536</v>
      </c>
      <c r="F131" s="205" t="s">
        <v>537</v>
      </c>
      <c r="G131" s="206" t="s">
        <v>538</v>
      </c>
      <c r="H131" s="207">
        <v>260</v>
      </c>
      <c r="I131" s="208"/>
      <c r="J131" s="209">
        <f>ROUND(I131*H131,2)</f>
        <v>0</v>
      </c>
      <c r="K131" s="205" t="s">
        <v>315</v>
      </c>
      <c r="L131" s="62"/>
      <c r="M131" s="210" t="s">
        <v>21</v>
      </c>
      <c r="N131" s="211" t="s">
        <v>45</v>
      </c>
      <c r="O131" s="43"/>
      <c r="P131" s="212">
        <f>O131*H131</f>
        <v>0</v>
      </c>
      <c r="Q131" s="212">
        <v>0</v>
      </c>
      <c r="R131" s="212">
        <f>Q131*H131</f>
        <v>0</v>
      </c>
      <c r="S131" s="212">
        <v>2.9999999999999997E-4</v>
      </c>
      <c r="T131" s="213">
        <f>S131*H131</f>
        <v>7.8E-2</v>
      </c>
      <c r="AR131" s="25" t="s">
        <v>375</v>
      </c>
      <c r="AT131" s="25" t="s">
        <v>311</v>
      </c>
      <c r="AU131" s="25" t="s">
        <v>327</v>
      </c>
      <c r="AY131" s="25" t="s">
        <v>308</v>
      </c>
      <c r="BE131" s="214">
        <f>IF(N131="základní",J131,0)</f>
        <v>0</v>
      </c>
      <c r="BF131" s="214">
        <f>IF(N131="snížená",J131,0)</f>
        <v>0</v>
      </c>
      <c r="BG131" s="214">
        <f>IF(N131="zákl. přenesená",J131,0)</f>
        <v>0</v>
      </c>
      <c r="BH131" s="214">
        <f>IF(N131="sníž. přenesená",J131,0)</f>
        <v>0</v>
      </c>
      <c r="BI131" s="214">
        <f>IF(N131="nulová",J131,0)</f>
        <v>0</v>
      </c>
      <c r="BJ131" s="25" t="s">
        <v>82</v>
      </c>
      <c r="BK131" s="214">
        <f>ROUND(I131*H131,2)</f>
        <v>0</v>
      </c>
      <c r="BL131" s="25" t="s">
        <v>375</v>
      </c>
      <c r="BM131" s="25" t="s">
        <v>968</v>
      </c>
    </row>
    <row r="132" spans="2:65" s="1" customFormat="1" ht="22.5" customHeight="1">
      <c r="B132" s="42"/>
      <c r="C132" s="203" t="s">
        <v>346</v>
      </c>
      <c r="D132" s="203" t="s">
        <v>311</v>
      </c>
      <c r="E132" s="204" t="s">
        <v>540</v>
      </c>
      <c r="F132" s="205" t="s">
        <v>896</v>
      </c>
      <c r="G132" s="206" t="s">
        <v>508</v>
      </c>
      <c r="H132" s="207">
        <v>201.869</v>
      </c>
      <c r="I132" s="208"/>
      <c r="J132" s="209">
        <f>ROUND(I132*H132,2)</f>
        <v>0</v>
      </c>
      <c r="K132" s="205" t="s">
        <v>315</v>
      </c>
      <c r="L132" s="62"/>
      <c r="M132" s="210" t="s">
        <v>21</v>
      </c>
      <c r="N132" s="211" t="s">
        <v>45</v>
      </c>
      <c r="O132" s="43"/>
      <c r="P132" s="212">
        <f>O132*H132</f>
        <v>0</v>
      </c>
      <c r="Q132" s="212">
        <v>0</v>
      </c>
      <c r="R132" s="212">
        <f>Q132*H132</f>
        <v>0</v>
      </c>
      <c r="S132" s="212">
        <v>2.5000000000000001E-3</v>
      </c>
      <c r="T132" s="213">
        <f>S132*H132</f>
        <v>0.50467249999999997</v>
      </c>
      <c r="AR132" s="25" t="s">
        <v>375</v>
      </c>
      <c r="AT132" s="25" t="s">
        <v>311</v>
      </c>
      <c r="AU132" s="25" t="s">
        <v>327</v>
      </c>
      <c r="AY132" s="25" t="s">
        <v>308</v>
      </c>
      <c r="BE132" s="214">
        <f>IF(N132="základní",J132,0)</f>
        <v>0</v>
      </c>
      <c r="BF132" s="214">
        <f>IF(N132="snížená",J132,0)</f>
        <v>0</v>
      </c>
      <c r="BG132" s="214">
        <f>IF(N132="zákl. přenesená",J132,0)</f>
        <v>0</v>
      </c>
      <c r="BH132" s="214">
        <f>IF(N132="sníž. přenesená",J132,0)</f>
        <v>0</v>
      </c>
      <c r="BI132" s="214">
        <f>IF(N132="nulová",J132,0)</f>
        <v>0</v>
      </c>
      <c r="BJ132" s="25" t="s">
        <v>82</v>
      </c>
      <c r="BK132" s="214">
        <f>ROUND(I132*H132,2)</f>
        <v>0</v>
      </c>
      <c r="BL132" s="25" t="s">
        <v>375</v>
      </c>
      <c r="BM132" s="25" t="s">
        <v>969</v>
      </c>
    </row>
    <row r="133" spans="2:65" s="13" customFormat="1" ht="27">
      <c r="B133" s="233"/>
      <c r="C133" s="234"/>
      <c r="D133" s="223" t="s">
        <v>451</v>
      </c>
      <c r="E133" s="235" t="s">
        <v>21</v>
      </c>
      <c r="F133" s="236" t="s">
        <v>970</v>
      </c>
      <c r="G133" s="234"/>
      <c r="H133" s="237">
        <v>56.524999999999999</v>
      </c>
      <c r="I133" s="238"/>
      <c r="J133" s="234"/>
      <c r="K133" s="234"/>
      <c r="L133" s="239"/>
      <c r="M133" s="240"/>
      <c r="N133" s="241"/>
      <c r="O133" s="241"/>
      <c r="P133" s="241"/>
      <c r="Q133" s="241"/>
      <c r="R133" s="241"/>
      <c r="S133" s="241"/>
      <c r="T133" s="242"/>
      <c r="AT133" s="243" t="s">
        <v>451</v>
      </c>
      <c r="AU133" s="243" t="s">
        <v>327</v>
      </c>
      <c r="AV133" s="13" t="s">
        <v>84</v>
      </c>
      <c r="AW133" s="13" t="s">
        <v>37</v>
      </c>
      <c r="AX133" s="13" t="s">
        <v>74</v>
      </c>
      <c r="AY133" s="243" t="s">
        <v>308</v>
      </c>
    </row>
    <row r="134" spans="2:65" s="13" customFormat="1" ht="27">
      <c r="B134" s="233"/>
      <c r="C134" s="234"/>
      <c r="D134" s="223" t="s">
        <v>451</v>
      </c>
      <c r="E134" s="235" t="s">
        <v>21</v>
      </c>
      <c r="F134" s="236" t="s">
        <v>971</v>
      </c>
      <c r="G134" s="234"/>
      <c r="H134" s="237">
        <v>145.34399999999999</v>
      </c>
      <c r="I134" s="238"/>
      <c r="J134" s="234"/>
      <c r="K134" s="234"/>
      <c r="L134" s="239"/>
      <c r="M134" s="240"/>
      <c r="N134" s="241"/>
      <c r="O134" s="241"/>
      <c r="P134" s="241"/>
      <c r="Q134" s="241"/>
      <c r="R134" s="241"/>
      <c r="S134" s="241"/>
      <c r="T134" s="242"/>
      <c r="AT134" s="243" t="s">
        <v>451</v>
      </c>
      <c r="AU134" s="243" t="s">
        <v>327</v>
      </c>
      <c r="AV134" s="13" t="s">
        <v>84</v>
      </c>
      <c r="AW134" s="13" t="s">
        <v>37</v>
      </c>
      <c r="AX134" s="13" t="s">
        <v>74</v>
      </c>
      <c r="AY134" s="243" t="s">
        <v>308</v>
      </c>
    </row>
    <row r="135" spans="2:65" s="14" customFormat="1" ht="13.5">
      <c r="B135" s="244"/>
      <c r="C135" s="245"/>
      <c r="D135" s="246" t="s">
        <v>451</v>
      </c>
      <c r="E135" s="247" t="s">
        <v>21</v>
      </c>
      <c r="F135" s="248" t="s">
        <v>459</v>
      </c>
      <c r="G135" s="245"/>
      <c r="H135" s="249">
        <v>201.869</v>
      </c>
      <c r="I135" s="250"/>
      <c r="J135" s="245"/>
      <c r="K135" s="245"/>
      <c r="L135" s="251"/>
      <c r="M135" s="252"/>
      <c r="N135" s="253"/>
      <c r="O135" s="253"/>
      <c r="P135" s="253"/>
      <c r="Q135" s="253"/>
      <c r="R135" s="253"/>
      <c r="S135" s="253"/>
      <c r="T135" s="254"/>
      <c r="AT135" s="255" t="s">
        <v>451</v>
      </c>
      <c r="AU135" s="255" t="s">
        <v>327</v>
      </c>
      <c r="AV135" s="14" t="s">
        <v>327</v>
      </c>
      <c r="AW135" s="14" t="s">
        <v>37</v>
      </c>
      <c r="AX135" s="14" t="s">
        <v>82</v>
      </c>
      <c r="AY135" s="255" t="s">
        <v>308</v>
      </c>
    </row>
    <row r="136" spans="2:65" s="1" customFormat="1" ht="22.5" customHeight="1">
      <c r="B136" s="42"/>
      <c r="C136" s="203" t="s">
        <v>350</v>
      </c>
      <c r="D136" s="203" t="s">
        <v>311</v>
      </c>
      <c r="E136" s="204" t="s">
        <v>899</v>
      </c>
      <c r="F136" s="205" t="s">
        <v>900</v>
      </c>
      <c r="G136" s="206" t="s">
        <v>508</v>
      </c>
      <c r="H136" s="207">
        <v>55.036000000000001</v>
      </c>
      <c r="I136" s="208"/>
      <c r="J136" s="209">
        <f>ROUND(I136*H136,2)</f>
        <v>0</v>
      </c>
      <c r="K136" s="205" t="s">
        <v>315</v>
      </c>
      <c r="L136" s="62"/>
      <c r="M136" s="210" t="s">
        <v>21</v>
      </c>
      <c r="N136" s="211" t="s">
        <v>45</v>
      </c>
      <c r="O136" s="43"/>
      <c r="P136" s="212">
        <f>O136*H136</f>
        <v>0</v>
      </c>
      <c r="Q136" s="212">
        <v>0</v>
      </c>
      <c r="R136" s="212">
        <f>Q136*H136</f>
        <v>0</v>
      </c>
      <c r="S136" s="212">
        <v>3.0000000000000001E-3</v>
      </c>
      <c r="T136" s="213">
        <f>S136*H136</f>
        <v>0.165108</v>
      </c>
      <c r="AR136" s="25" t="s">
        <v>375</v>
      </c>
      <c r="AT136" s="25" t="s">
        <v>311</v>
      </c>
      <c r="AU136" s="25" t="s">
        <v>327</v>
      </c>
      <c r="AY136" s="25" t="s">
        <v>308</v>
      </c>
      <c r="BE136" s="214">
        <f>IF(N136="základní",J136,0)</f>
        <v>0</v>
      </c>
      <c r="BF136" s="214">
        <f>IF(N136="snížená",J136,0)</f>
        <v>0</v>
      </c>
      <c r="BG136" s="214">
        <f>IF(N136="zákl. přenesená",J136,0)</f>
        <v>0</v>
      </c>
      <c r="BH136" s="214">
        <f>IF(N136="sníž. přenesená",J136,0)</f>
        <v>0</v>
      </c>
      <c r="BI136" s="214">
        <f>IF(N136="nulová",J136,0)</f>
        <v>0</v>
      </c>
      <c r="BJ136" s="25" t="s">
        <v>82</v>
      </c>
      <c r="BK136" s="214">
        <f>ROUND(I136*H136,2)</f>
        <v>0</v>
      </c>
      <c r="BL136" s="25" t="s">
        <v>375</v>
      </c>
      <c r="BM136" s="25" t="s">
        <v>972</v>
      </c>
    </row>
    <row r="137" spans="2:65" s="13" customFormat="1" ht="13.5">
      <c r="B137" s="233"/>
      <c r="C137" s="234"/>
      <c r="D137" s="246" t="s">
        <v>451</v>
      </c>
      <c r="E137" s="256" t="s">
        <v>21</v>
      </c>
      <c r="F137" s="257" t="s">
        <v>973</v>
      </c>
      <c r="G137" s="234"/>
      <c r="H137" s="258">
        <v>55.036000000000001</v>
      </c>
      <c r="I137" s="238"/>
      <c r="J137" s="234"/>
      <c r="K137" s="234"/>
      <c r="L137" s="239"/>
      <c r="M137" s="240"/>
      <c r="N137" s="241"/>
      <c r="O137" s="241"/>
      <c r="P137" s="241"/>
      <c r="Q137" s="241"/>
      <c r="R137" s="241"/>
      <c r="S137" s="241"/>
      <c r="T137" s="242"/>
      <c r="AT137" s="243" t="s">
        <v>451</v>
      </c>
      <c r="AU137" s="243" t="s">
        <v>327</v>
      </c>
      <c r="AV137" s="13" t="s">
        <v>84</v>
      </c>
      <c r="AW137" s="13" t="s">
        <v>37</v>
      </c>
      <c r="AX137" s="13" t="s">
        <v>82</v>
      </c>
      <c r="AY137" s="243" t="s">
        <v>308</v>
      </c>
    </row>
    <row r="138" spans="2:65" s="1" customFormat="1" ht="22.5" customHeight="1">
      <c r="B138" s="42"/>
      <c r="C138" s="203" t="s">
        <v>356</v>
      </c>
      <c r="D138" s="203" t="s">
        <v>311</v>
      </c>
      <c r="E138" s="204" t="s">
        <v>553</v>
      </c>
      <c r="F138" s="205" t="s">
        <v>554</v>
      </c>
      <c r="G138" s="206" t="s">
        <v>449</v>
      </c>
      <c r="H138" s="207">
        <v>16.73</v>
      </c>
      <c r="I138" s="208"/>
      <c r="J138" s="209">
        <f>ROUND(I138*H138,2)</f>
        <v>0</v>
      </c>
      <c r="K138" s="205" t="s">
        <v>315</v>
      </c>
      <c r="L138" s="62"/>
      <c r="M138" s="210" t="s">
        <v>21</v>
      </c>
      <c r="N138" s="211" t="s">
        <v>45</v>
      </c>
      <c r="O138" s="43"/>
      <c r="P138" s="212">
        <f>O138*H138</f>
        <v>0</v>
      </c>
      <c r="Q138" s="212">
        <v>0</v>
      </c>
      <c r="R138" s="212">
        <f>Q138*H138</f>
        <v>0</v>
      </c>
      <c r="S138" s="212">
        <v>2.2000000000000002</v>
      </c>
      <c r="T138" s="213">
        <f>S138*H138</f>
        <v>36.806000000000004</v>
      </c>
      <c r="AR138" s="25" t="s">
        <v>327</v>
      </c>
      <c r="AT138" s="25" t="s">
        <v>311</v>
      </c>
      <c r="AU138" s="25" t="s">
        <v>327</v>
      </c>
      <c r="AY138" s="25" t="s">
        <v>308</v>
      </c>
      <c r="BE138" s="214">
        <f>IF(N138="základní",J138,0)</f>
        <v>0</v>
      </c>
      <c r="BF138" s="214">
        <f>IF(N138="snížená",J138,0)</f>
        <v>0</v>
      </c>
      <c r="BG138" s="214">
        <f>IF(N138="zákl. přenesená",J138,0)</f>
        <v>0</v>
      </c>
      <c r="BH138" s="214">
        <f>IF(N138="sníž. přenesená",J138,0)</f>
        <v>0</v>
      </c>
      <c r="BI138" s="214">
        <f>IF(N138="nulová",J138,0)</f>
        <v>0</v>
      </c>
      <c r="BJ138" s="25" t="s">
        <v>82</v>
      </c>
      <c r="BK138" s="214">
        <f>ROUND(I138*H138,2)</f>
        <v>0</v>
      </c>
      <c r="BL138" s="25" t="s">
        <v>327</v>
      </c>
      <c r="BM138" s="25" t="s">
        <v>974</v>
      </c>
    </row>
    <row r="139" spans="2:65" s="12" customFormat="1" ht="13.5">
      <c r="B139" s="221"/>
      <c r="C139" s="222"/>
      <c r="D139" s="223" t="s">
        <v>451</v>
      </c>
      <c r="E139" s="224" t="s">
        <v>21</v>
      </c>
      <c r="F139" s="225" t="s">
        <v>824</v>
      </c>
      <c r="G139" s="222"/>
      <c r="H139" s="226" t="s">
        <v>21</v>
      </c>
      <c r="I139" s="227"/>
      <c r="J139" s="222"/>
      <c r="K139" s="222"/>
      <c r="L139" s="228"/>
      <c r="M139" s="229"/>
      <c r="N139" s="230"/>
      <c r="O139" s="230"/>
      <c r="P139" s="230"/>
      <c r="Q139" s="230"/>
      <c r="R139" s="230"/>
      <c r="S139" s="230"/>
      <c r="T139" s="231"/>
      <c r="AT139" s="232" t="s">
        <v>451</v>
      </c>
      <c r="AU139" s="232" t="s">
        <v>327</v>
      </c>
      <c r="AV139" s="12" t="s">
        <v>82</v>
      </c>
      <c r="AW139" s="12" t="s">
        <v>37</v>
      </c>
      <c r="AX139" s="12" t="s">
        <v>74</v>
      </c>
      <c r="AY139" s="232" t="s">
        <v>308</v>
      </c>
    </row>
    <row r="140" spans="2:65" s="13" customFormat="1" ht="13.5">
      <c r="B140" s="233"/>
      <c r="C140" s="234"/>
      <c r="D140" s="246" t="s">
        <v>451</v>
      </c>
      <c r="E140" s="256" t="s">
        <v>21</v>
      </c>
      <c r="F140" s="257" t="s">
        <v>975</v>
      </c>
      <c r="G140" s="234"/>
      <c r="H140" s="258">
        <v>16.73</v>
      </c>
      <c r="I140" s="238"/>
      <c r="J140" s="234"/>
      <c r="K140" s="234"/>
      <c r="L140" s="239"/>
      <c r="M140" s="240"/>
      <c r="N140" s="241"/>
      <c r="O140" s="241"/>
      <c r="P140" s="241"/>
      <c r="Q140" s="241"/>
      <c r="R140" s="241"/>
      <c r="S140" s="241"/>
      <c r="T140" s="242"/>
      <c r="AT140" s="243" t="s">
        <v>451</v>
      </c>
      <c r="AU140" s="243" t="s">
        <v>327</v>
      </c>
      <c r="AV140" s="13" t="s">
        <v>84</v>
      </c>
      <c r="AW140" s="13" t="s">
        <v>37</v>
      </c>
      <c r="AX140" s="13" t="s">
        <v>82</v>
      </c>
      <c r="AY140" s="243" t="s">
        <v>308</v>
      </c>
    </row>
    <row r="141" spans="2:65" s="1" customFormat="1" ht="22.5" customHeight="1">
      <c r="B141" s="42"/>
      <c r="C141" s="203" t="s">
        <v>360</v>
      </c>
      <c r="D141" s="203" t="s">
        <v>311</v>
      </c>
      <c r="E141" s="204" t="s">
        <v>553</v>
      </c>
      <c r="F141" s="205" t="s">
        <v>554</v>
      </c>
      <c r="G141" s="206" t="s">
        <v>449</v>
      </c>
      <c r="H141" s="207">
        <v>20.076000000000001</v>
      </c>
      <c r="I141" s="208"/>
      <c r="J141" s="209">
        <f>ROUND(I141*H141,2)</f>
        <v>0</v>
      </c>
      <c r="K141" s="205" t="s">
        <v>315</v>
      </c>
      <c r="L141" s="62"/>
      <c r="M141" s="210" t="s">
        <v>21</v>
      </c>
      <c r="N141" s="211" t="s">
        <v>45</v>
      </c>
      <c r="O141" s="43"/>
      <c r="P141" s="212">
        <f>O141*H141</f>
        <v>0</v>
      </c>
      <c r="Q141" s="212">
        <v>0</v>
      </c>
      <c r="R141" s="212">
        <f>Q141*H141</f>
        <v>0</v>
      </c>
      <c r="S141" s="212">
        <v>2.2000000000000002</v>
      </c>
      <c r="T141" s="213">
        <f>S141*H141</f>
        <v>44.167200000000008</v>
      </c>
      <c r="AR141" s="25" t="s">
        <v>327</v>
      </c>
      <c r="AT141" s="25" t="s">
        <v>311</v>
      </c>
      <c r="AU141" s="25" t="s">
        <v>327</v>
      </c>
      <c r="AY141" s="25" t="s">
        <v>308</v>
      </c>
      <c r="BE141" s="214">
        <f>IF(N141="základní",J141,0)</f>
        <v>0</v>
      </c>
      <c r="BF141" s="214">
        <f>IF(N141="snížená",J141,0)</f>
        <v>0</v>
      </c>
      <c r="BG141" s="214">
        <f>IF(N141="zákl. přenesená",J141,0)</f>
        <v>0</v>
      </c>
      <c r="BH141" s="214">
        <f>IF(N141="sníž. přenesená",J141,0)</f>
        <v>0</v>
      </c>
      <c r="BI141" s="214">
        <f>IF(N141="nulová",J141,0)</f>
        <v>0</v>
      </c>
      <c r="BJ141" s="25" t="s">
        <v>82</v>
      </c>
      <c r="BK141" s="214">
        <f>ROUND(I141*H141,2)</f>
        <v>0</v>
      </c>
      <c r="BL141" s="25" t="s">
        <v>327</v>
      </c>
      <c r="BM141" s="25" t="s">
        <v>976</v>
      </c>
    </row>
    <row r="142" spans="2:65" s="13" customFormat="1" ht="13.5">
      <c r="B142" s="233"/>
      <c r="C142" s="234"/>
      <c r="D142" s="223" t="s">
        <v>451</v>
      </c>
      <c r="E142" s="235" t="s">
        <v>21</v>
      </c>
      <c r="F142" s="236" t="s">
        <v>977</v>
      </c>
      <c r="G142" s="234"/>
      <c r="H142" s="237">
        <v>20.076000000000001</v>
      </c>
      <c r="I142" s="238"/>
      <c r="J142" s="234"/>
      <c r="K142" s="234"/>
      <c r="L142" s="239"/>
      <c r="M142" s="240"/>
      <c r="N142" s="241"/>
      <c r="O142" s="241"/>
      <c r="P142" s="241"/>
      <c r="Q142" s="241"/>
      <c r="R142" s="241"/>
      <c r="S142" s="241"/>
      <c r="T142" s="242"/>
      <c r="AT142" s="243" t="s">
        <v>451</v>
      </c>
      <c r="AU142" s="243" t="s">
        <v>327</v>
      </c>
      <c r="AV142" s="13" t="s">
        <v>84</v>
      </c>
      <c r="AW142" s="13" t="s">
        <v>37</v>
      </c>
      <c r="AX142" s="13" t="s">
        <v>74</v>
      </c>
      <c r="AY142" s="243" t="s">
        <v>308</v>
      </c>
    </row>
    <row r="143" spans="2:65" s="11" customFormat="1" ht="22.35" customHeight="1">
      <c r="B143" s="186"/>
      <c r="C143" s="187"/>
      <c r="D143" s="200" t="s">
        <v>73</v>
      </c>
      <c r="E143" s="201" t="s">
        <v>570</v>
      </c>
      <c r="F143" s="201" t="s">
        <v>571</v>
      </c>
      <c r="G143" s="187"/>
      <c r="H143" s="187"/>
      <c r="I143" s="190"/>
      <c r="J143" s="202">
        <f>BK143</f>
        <v>0</v>
      </c>
      <c r="K143" s="187"/>
      <c r="L143" s="192"/>
      <c r="M143" s="193"/>
      <c r="N143" s="194"/>
      <c r="O143" s="194"/>
      <c r="P143" s="195">
        <f>SUM(P144:P157)</f>
        <v>0</v>
      </c>
      <c r="Q143" s="194"/>
      <c r="R143" s="195">
        <f>SUM(R144:R157)</f>
        <v>0</v>
      </c>
      <c r="S143" s="194"/>
      <c r="T143" s="196">
        <f>SUM(T144:T157)</f>
        <v>3.7911391999999995</v>
      </c>
      <c r="AR143" s="197" t="s">
        <v>82</v>
      </c>
      <c r="AT143" s="198" t="s">
        <v>73</v>
      </c>
      <c r="AU143" s="198" t="s">
        <v>84</v>
      </c>
      <c r="AY143" s="197" t="s">
        <v>308</v>
      </c>
      <c r="BK143" s="199">
        <f>SUM(BK144:BK157)</f>
        <v>0</v>
      </c>
    </row>
    <row r="144" spans="2:65" s="1" customFormat="1" ht="22.5" customHeight="1">
      <c r="B144" s="42"/>
      <c r="C144" s="203" t="s">
        <v>364</v>
      </c>
      <c r="D144" s="203" t="s">
        <v>311</v>
      </c>
      <c r="E144" s="204" t="s">
        <v>572</v>
      </c>
      <c r="F144" s="205" t="s">
        <v>573</v>
      </c>
      <c r="G144" s="206" t="s">
        <v>538</v>
      </c>
      <c r="H144" s="207">
        <v>9.76</v>
      </c>
      <c r="I144" s="208"/>
      <c r="J144" s="209">
        <f>ROUND(I144*H144,2)</f>
        <v>0</v>
      </c>
      <c r="K144" s="205" t="s">
        <v>315</v>
      </c>
      <c r="L144" s="62"/>
      <c r="M144" s="210" t="s">
        <v>21</v>
      </c>
      <c r="N144" s="211" t="s">
        <v>45</v>
      </c>
      <c r="O144" s="43"/>
      <c r="P144" s="212">
        <f>O144*H144</f>
        <v>0</v>
      </c>
      <c r="Q144" s="212">
        <v>0</v>
      </c>
      <c r="R144" s="212">
        <f>Q144*H144</f>
        <v>0</v>
      </c>
      <c r="S144" s="212">
        <v>1.67E-3</v>
      </c>
      <c r="T144" s="213">
        <f>S144*H144</f>
        <v>1.62992E-2</v>
      </c>
      <c r="AR144" s="25" t="s">
        <v>375</v>
      </c>
      <c r="AT144" s="25" t="s">
        <v>311</v>
      </c>
      <c r="AU144" s="25" t="s">
        <v>95</v>
      </c>
      <c r="AY144" s="25" t="s">
        <v>308</v>
      </c>
      <c r="BE144" s="214">
        <f>IF(N144="základní",J144,0)</f>
        <v>0</v>
      </c>
      <c r="BF144" s="214">
        <f>IF(N144="snížená",J144,0)</f>
        <v>0</v>
      </c>
      <c r="BG144" s="214">
        <f>IF(N144="zákl. přenesená",J144,0)</f>
        <v>0</v>
      </c>
      <c r="BH144" s="214">
        <f>IF(N144="sníž. přenesená",J144,0)</f>
        <v>0</v>
      </c>
      <c r="BI144" s="214">
        <f>IF(N144="nulová",J144,0)</f>
        <v>0</v>
      </c>
      <c r="BJ144" s="25" t="s">
        <v>82</v>
      </c>
      <c r="BK144" s="214">
        <f>ROUND(I144*H144,2)</f>
        <v>0</v>
      </c>
      <c r="BL144" s="25" t="s">
        <v>375</v>
      </c>
      <c r="BM144" s="25" t="s">
        <v>978</v>
      </c>
    </row>
    <row r="145" spans="2:65" s="13" customFormat="1" ht="13.5">
      <c r="B145" s="233"/>
      <c r="C145" s="234"/>
      <c r="D145" s="246" t="s">
        <v>451</v>
      </c>
      <c r="E145" s="256" t="s">
        <v>21</v>
      </c>
      <c r="F145" s="257" t="s">
        <v>909</v>
      </c>
      <c r="G145" s="234"/>
      <c r="H145" s="258">
        <v>9.76</v>
      </c>
      <c r="I145" s="238"/>
      <c r="J145" s="234"/>
      <c r="K145" s="234"/>
      <c r="L145" s="239"/>
      <c r="M145" s="240"/>
      <c r="N145" s="241"/>
      <c r="O145" s="241"/>
      <c r="P145" s="241"/>
      <c r="Q145" s="241"/>
      <c r="R145" s="241"/>
      <c r="S145" s="241"/>
      <c r="T145" s="242"/>
      <c r="AT145" s="243" t="s">
        <v>451</v>
      </c>
      <c r="AU145" s="243" t="s">
        <v>95</v>
      </c>
      <c r="AV145" s="13" t="s">
        <v>84</v>
      </c>
      <c r="AW145" s="13" t="s">
        <v>37</v>
      </c>
      <c r="AX145" s="13" t="s">
        <v>82</v>
      </c>
      <c r="AY145" s="243" t="s">
        <v>308</v>
      </c>
    </row>
    <row r="146" spans="2:65" s="1" customFormat="1" ht="22.5" customHeight="1">
      <c r="B146" s="42"/>
      <c r="C146" s="203" t="s">
        <v>368</v>
      </c>
      <c r="D146" s="203" t="s">
        <v>311</v>
      </c>
      <c r="E146" s="204" t="s">
        <v>576</v>
      </c>
      <c r="F146" s="205" t="s">
        <v>577</v>
      </c>
      <c r="G146" s="206" t="s">
        <v>578</v>
      </c>
      <c r="H146" s="207">
        <v>8</v>
      </c>
      <c r="I146" s="208"/>
      <c r="J146" s="209">
        <f>ROUND(I146*H146,2)</f>
        <v>0</v>
      </c>
      <c r="K146" s="205" t="s">
        <v>315</v>
      </c>
      <c r="L146" s="62"/>
      <c r="M146" s="210" t="s">
        <v>21</v>
      </c>
      <c r="N146" s="211" t="s">
        <v>45</v>
      </c>
      <c r="O146" s="43"/>
      <c r="P146" s="212">
        <f>O146*H146</f>
        <v>0</v>
      </c>
      <c r="Q146" s="212">
        <v>0</v>
      </c>
      <c r="R146" s="212">
        <f>Q146*H146</f>
        <v>0</v>
      </c>
      <c r="S146" s="212">
        <v>3.0000000000000001E-3</v>
      </c>
      <c r="T146" s="213">
        <f>S146*H146</f>
        <v>2.4E-2</v>
      </c>
      <c r="AR146" s="25" t="s">
        <v>375</v>
      </c>
      <c r="AT146" s="25" t="s">
        <v>311</v>
      </c>
      <c r="AU146" s="25" t="s">
        <v>95</v>
      </c>
      <c r="AY146" s="25" t="s">
        <v>308</v>
      </c>
      <c r="BE146" s="214">
        <f>IF(N146="základní",J146,0)</f>
        <v>0</v>
      </c>
      <c r="BF146" s="214">
        <f>IF(N146="snížená",J146,0)</f>
        <v>0</v>
      </c>
      <c r="BG146" s="214">
        <f>IF(N146="zákl. přenesená",J146,0)</f>
        <v>0</v>
      </c>
      <c r="BH146" s="214">
        <f>IF(N146="sníž. přenesená",J146,0)</f>
        <v>0</v>
      </c>
      <c r="BI146" s="214">
        <f>IF(N146="nulová",J146,0)</f>
        <v>0</v>
      </c>
      <c r="BJ146" s="25" t="s">
        <v>82</v>
      </c>
      <c r="BK146" s="214">
        <f>ROUND(I146*H146,2)</f>
        <v>0</v>
      </c>
      <c r="BL146" s="25" t="s">
        <v>375</v>
      </c>
      <c r="BM146" s="25" t="s">
        <v>979</v>
      </c>
    </row>
    <row r="147" spans="2:65" s="1" customFormat="1" ht="22.5" customHeight="1">
      <c r="B147" s="42"/>
      <c r="C147" s="203" t="s">
        <v>10</v>
      </c>
      <c r="D147" s="203" t="s">
        <v>311</v>
      </c>
      <c r="E147" s="204" t="s">
        <v>581</v>
      </c>
      <c r="F147" s="205" t="s">
        <v>582</v>
      </c>
      <c r="G147" s="206" t="s">
        <v>508</v>
      </c>
      <c r="H147" s="207">
        <v>0.36</v>
      </c>
      <c r="I147" s="208"/>
      <c r="J147" s="209">
        <f>ROUND(I147*H147,2)</f>
        <v>0</v>
      </c>
      <c r="K147" s="205" t="s">
        <v>315</v>
      </c>
      <c r="L147" s="62"/>
      <c r="M147" s="210" t="s">
        <v>21</v>
      </c>
      <c r="N147" s="211" t="s">
        <v>45</v>
      </c>
      <c r="O147" s="43"/>
      <c r="P147" s="212">
        <f>O147*H147</f>
        <v>0</v>
      </c>
      <c r="Q147" s="212">
        <v>0</v>
      </c>
      <c r="R147" s="212">
        <f>Q147*H147</f>
        <v>0</v>
      </c>
      <c r="S147" s="212">
        <v>0</v>
      </c>
      <c r="T147" s="213">
        <f>S147*H147</f>
        <v>0</v>
      </c>
      <c r="AR147" s="25" t="s">
        <v>375</v>
      </c>
      <c r="AT147" s="25" t="s">
        <v>311</v>
      </c>
      <c r="AU147" s="25" t="s">
        <v>95</v>
      </c>
      <c r="AY147" s="25" t="s">
        <v>308</v>
      </c>
      <c r="BE147" s="214">
        <f>IF(N147="základní",J147,0)</f>
        <v>0</v>
      </c>
      <c r="BF147" s="214">
        <f>IF(N147="snížená",J147,0)</f>
        <v>0</v>
      </c>
      <c r="BG147" s="214">
        <f>IF(N147="zákl. přenesená",J147,0)</f>
        <v>0</v>
      </c>
      <c r="BH147" s="214">
        <f>IF(N147="sníž. přenesená",J147,0)</f>
        <v>0</v>
      </c>
      <c r="BI147" s="214">
        <f>IF(N147="nulová",J147,0)</f>
        <v>0</v>
      </c>
      <c r="BJ147" s="25" t="s">
        <v>82</v>
      </c>
      <c r="BK147" s="214">
        <f>ROUND(I147*H147,2)</f>
        <v>0</v>
      </c>
      <c r="BL147" s="25" t="s">
        <v>375</v>
      </c>
      <c r="BM147" s="25" t="s">
        <v>980</v>
      </c>
    </row>
    <row r="148" spans="2:65" s="13" customFormat="1" ht="13.5">
      <c r="B148" s="233"/>
      <c r="C148" s="234"/>
      <c r="D148" s="246" t="s">
        <v>451</v>
      </c>
      <c r="E148" s="256" t="s">
        <v>21</v>
      </c>
      <c r="F148" s="257" t="s">
        <v>912</v>
      </c>
      <c r="G148" s="234"/>
      <c r="H148" s="258">
        <v>0.36</v>
      </c>
      <c r="I148" s="238"/>
      <c r="J148" s="234"/>
      <c r="K148" s="234"/>
      <c r="L148" s="239"/>
      <c r="M148" s="240"/>
      <c r="N148" s="241"/>
      <c r="O148" s="241"/>
      <c r="P148" s="241"/>
      <c r="Q148" s="241"/>
      <c r="R148" s="241"/>
      <c r="S148" s="241"/>
      <c r="T148" s="242"/>
      <c r="AT148" s="243" t="s">
        <v>451</v>
      </c>
      <c r="AU148" s="243" t="s">
        <v>95</v>
      </c>
      <c r="AV148" s="13" t="s">
        <v>84</v>
      </c>
      <c r="AW148" s="13" t="s">
        <v>37</v>
      </c>
      <c r="AX148" s="13" t="s">
        <v>82</v>
      </c>
      <c r="AY148" s="243" t="s">
        <v>308</v>
      </c>
    </row>
    <row r="149" spans="2:65" s="1" customFormat="1" ht="22.5" customHeight="1">
      <c r="B149" s="42"/>
      <c r="C149" s="203" t="s">
        <v>375</v>
      </c>
      <c r="D149" s="203" t="s">
        <v>311</v>
      </c>
      <c r="E149" s="204" t="s">
        <v>589</v>
      </c>
      <c r="F149" s="205" t="s">
        <v>836</v>
      </c>
      <c r="G149" s="206" t="s">
        <v>508</v>
      </c>
      <c r="H149" s="207">
        <v>18.32</v>
      </c>
      <c r="I149" s="208"/>
      <c r="J149" s="209">
        <f>ROUND(I149*H149,2)</f>
        <v>0</v>
      </c>
      <c r="K149" s="205" t="s">
        <v>315</v>
      </c>
      <c r="L149" s="62"/>
      <c r="M149" s="210" t="s">
        <v>21</v>
      </c>
      <c r="N149" s="211" t="s">
        <v>45</v>
      </c>
      <c r="O149" s="43"/>
      <c r="P149" s="212">
        <f>O149*H149</f>
        <v>0</v>
      </c>
      <c r="Q149" s="212">
        <v>0</v>
      </c>
      <c r="R149" s="212">
        <f>Q149*H149</f>
        <v>0</v>
      </c>
      <c r="S149" s="212">
        <v>0</v>
      </c>
      <c r="T149" s="213">
        <f>S149*H149</f>
        <v>0</v>
      </c>
      <c r="AR149" s="25" t="s">
        <v>375</v>
      </c>
      <c r="AT149" s="25" t="s">
        <v>311</v>
      </c>
      <c r="AU149" s="25" t="s">
        <v>95</v>
      </c>
      <c r="AY149" s="25" t="s">
        <v>308</v>
      </c>
      <c r="BE149" s="214">
        <f>IF(N149="základní",J149,0)</f>
        <v>0</v>
      </c>
      <c r="BF149" s="214">
        <f>IF(N149="snížená",J149,0)</f>
        <v>0</v>
      </c>
      <c r="BG149" s="214">
        <f>IF(N149="zákl. přenesená",J149,0)</f>
        <v>0</v>
      </c>
      <c r="BH149" s="214">
        <f>IF(N149="sníž. přenesená",J149,0)</f>
        <v>0</v>
      </c>
      <c r="BI149" s="214">
        <f>IF(N149="nulová",J149,0)</f>
        <v>0</v>
      </c>
      <c r="BJ149" s="25" t="s">
        <v>82</v>
      </c>
      <c r="BK149" s="214">
        <f>ROUND(I149*H149,2)</f>
        <v>0</v>
      </c>
      <c r="BL149" s="25" t="s">
        <v>375</v>
      </c>
      <c r="BM149" s="25" t="s">
        <v>981</v>
      </c>
    </row>
    <row r="150" spans="2:65" s="13" customFormat="1" ht="13.5">
      <c r="B150" s="233"/>
      <c r="C150" s="234"/>
      <c r="D150" s="246" t="s">
        <v>451</v>
      </c>
      <c r="E150" s="256" t="s">
        <v>21</v>
      </c>
      <c r="F150" s="257" t="s">
        <v>914</v>
      </c>
      <c r="G150" s="234"/>
      <c r="H150" s="258">
        <v>18.32</v>
      </c>
      <c r="I150" s="238"/>
      <c r="J150" s="234"/>
      <c r="K150" s="234"/>
      <c r="L150" s="239"/>
      <c r="M150" s="240"/>
      <c r="N150" s="241"/>
      <c r="O150" s="241"/>
      <c r="P150" s="241"/>
      <c r="Q150" s="241"/>
      <c r="R150" s="241"/>
      <c r="S150" s="241"/>
      <c r="T150" s="242"/>
      <c r="AT150" s="243" t="s">
        <v>451</v>
      </c>
      <c r="AU150" s="243" t="s">
        <v>95</v>
      </c>
      <c r="AV150" s="13" t="s">
        <v>84</v>
      </c>
      <c r="AW150" s="13" t="s">
        <v>37</v>
      </c>
      <c r="AX150" s="13" t="s">
        <v>82</v>
      </c>
      <c r="AY150" s="243" t="s">
        <v>308</v>
      </c>
    </row>
    <row r="151" spans="2:65" s="1" customFormat="1" ht="22.5" customHeight="1">
      <c r="B151" s="42"/>
      <c r="C151" s="203" t="s">
        <v>381</v>
      </c>
      <c r="D151" s="203" t="s">
        <v>311</v>
      </c>
      <c r="E151" s="204" t="s">
        <v>594</v>
      </c>
      <c r="F151" s="205" t="s">
        <v>915</v>
      </c>
      <c r="G151" s="206" t="s">
        <v>578</v>
      </c>
      <c r="H151" s="207">
        <v>12</v>
      </c>
      <c r="I151" s="208"/>
      <c r="J151" s="209">
        <f>ROUND(I151*H151,2)</f>
        <v>0</v>
      </c>
      <c r="K151" s="205" t="s">
        <v>315</v>
      </c>
      <c r="L151" s="62"/>
      <c r="M151" s="210" t="s">
        <v>21</v>
      </c>
      <c r="N151" s="211" t="s">
        <v>45</v>
      </c>
      <c r="O151" s="43"/>
      <c r="P151" s="212">
        <f>O151*H151</f>
        <v>0</v>
      </c>
      <c r="Q151" s="212">
        <v>0</v>
      </c>
      <c r="R151" s="212">
        <f>Q151*H151</f>
        <v>0</v>
      </c>
      <c r="S151" s="212">
        <v>0</v>
      </c>
      <c r="T151" s="213">
        <f>S151*H151</f>
        <v>0</v>
      </c>
      <c r="AR151" s="25" t="s">
        <v>375</v>
      </c>
      <c r="AT151" s="25" t="s">
        <v>311</v>
      </c>
      <c r="AU151" s="25" t="s">
        <v>95</v>
      </c>
      <c r="AY151" s="25" t="s">
        <v>308</v>
      </c>
      <c r="BE151" s="214">
        <f>IF(N151="základní",J151,0)</f>
        <v>0</v>
      </c>
      <c r="BF151" s="214">
        <f>IF(N151="snížená",J151,0)</f>
        <v>0</v>
      </c>
      <c r="BG151" s="214">
        <f>IF(N151="zákl. přenesená",J151,0)</f>
        <v>0</v>
      </c>
      <c r="BH151" s="214">
        <f>IF(N151="sníž. přenesená",J151,0)</f>
        <v>0</v>
      </c>
      <c r="BI151" s="214">
        <f>IF(N151="nulová",J151,0)</f>
        <v>0</v>
      </c>
      <c r="BJ151" s="25" t="s">
        <v>82</v>
      </c>
      <c r="BK151" s="214">
        <f>ROUND(I151*H151,2)</f>
        <v>0</v>
      </c>
      <c r="BL151" s="25" t="s">
        <v>375</v>
      </c>
      <c r="BM151" s="25" t="s">
        <v>982</v>
      </c>
    </row>
    <row r="152" spans="2:65" s="1" customFormat="1" ht="22.5" customHeight="1">
      <c r="B152" s="42"/>
      <c r="C152" s="203" t="s">
        <v>385</v>
      </c>
      <c r="D152" s="203" t="s">
        <v>311</v>
      </c>
      <c r="E152" s="204" t="s">
        <v>604</v>
      </c>
      <c r="F152" s="205" t="s">
        <v>983</v>
      </c>
      <c r="G152" s="206" t="s">
        <v>508</v>
      </c>
      <c r="H152" s="207">
        <v>5.88</v>
      </c>
      <c r="I152" s="208"/>
      <c r="J152" s="209">
        <f>ROUND(I152*H152,2)</f>
        <v>0</v>
      </c>
      <c r="K152" s="205" t="s">
        <v>21</v>
      </c>
      <c r="L152" s="62"/>
      <c r="M152" s="210" t="s">
        <v>21</v>
      </c>
      <c r="N152" s="211" t="s">
        <v>45</v>
      </c>
      <c r="O152" s="43"/>
      <c r="P152" s="212">
        <f>O152*H152</f>
        <v>0</v>
      </c>
      <c r="Q152" s="212">
        <v>0</v>
      </c>
      <c r="R152" s="212">
        <f>Q152*H152</f>
        <v>0</v>
      </c>
      <c r="S152" s="212">
        <v>3.3000000000000002E-2</v>
      </c>
      <c r="T152" s="213">
        <f>S152*H152</f>
        <v>0.19404000000000002</v>
      </c>
      <c r="AR152" s="25" t="s">
        <v>327</v>
      </c>
      <c r="AT152" s="25" t="s">
        <v>311</v>
      </c>
      <c r="AU152" s="25" t="s">
        <v>95</v>
      </c>
      <c r="AY152" s="25" t="s">
        <v>308</v>
      </c>
      <c r="BE152" s="214">
        <f>IF(N152="základní",J152,0)</f>
        <v>0</v>
      </c>
      <c r="BF152" s="214">
        <f>IF(N152="snížená",J152,0)</f>
        <v>0</v>
      </c>
      <c r="BG152" s="214">
        <f>IF(N152="zákl. přenesená",J152,0)</f>
        <v>0</v>
      </c>
      <c r="BH152" s="214">
        <f>IF(N152="sníž. přenesená",J152,0)</f>
        <v>0</v>
      </c>
      <c r="BI152" s="214">
        <f>IF(N152="nulová",J152,0)</f>
        <v>0</v>
      </c>
      <c r="BJ152" s="25" t="s">
        <v>82</v>
      </c>
      <c r="BK152" s="214">
        <f>ROUND(I152*H152,2)</f>
        <v>0</v>
      </c>
      <c r="BL152" s="25" t="s">
        <v>327</v>
      </c>
      <c r="BM152" s="25" t="s">
        <v>984</v>
      </c>
    </row>
    <row r="153" spans="2:65" s="13" customFormat="1" ht="13.5">
      <c r="B153" s="233"/>
      <c r="C153" s="234"/>
      <c r="D153" s="246" t="s">
        <v>451</v>
      </c>
      <c r="E153" s="256" t="s">
        <v>21</v>
      </c>
      <c r="F153" s="257" t="s">
        <v>985</v>
      </c>
      <c r="G153" s="234"/>
      <c r="H153" s="258">
        <v>5.88</v>
      </c>
      <c r="I153" s="238"/>
      <c r="J153" s="234"/>
      <c r="K153" s="234"/>
      <c r="L153" s="239"/>
      <c r="M153" s="240"/>
      <c r="N153" s="241"/>
      <c r="O153" s="241"/>
      <c r="P153" s="241"/>
      <c r="Q153" s="241"/>
      <c r="R153" s="241"/>
      <c r="S153" s="241"/>
      <c r="T153" s="242"/>
      <c r="AT153" s="243" t="s">
        <v>451</v>
      </c>
      <c r="AU153" s="243" t="s">
        <v>95</v>
      </c>
      <c r="AV153" s="13" t="s">
        <v>84</v>
      </c>
      <c r="AW153" s="13" t="s">
        <v>37</v>
      </c>
      <c r="AX153" s="13" t="s">
        <v>82</v>
      </c>
      <c r="AY153" s="243" t="s">
        <v>308</v>
      </c>
    </row>
    <row r="154" spans="2:65" s="1" customFormat="1" ht="22.5" customHeight="1">
      <c r="B154" s="42"/>
      <c r="C154" s="203" t="s">
        <v>389</v>
      </c>
      <c r="D154" s="203" t="s">
        <v>311</v>
      </c>
      <c r="E154" s="204" t="s">
        <v>614</v>
      </c>
      <c r="F154" s="205" t="s">
        <v>615</v>
      </c>
      <c r="G154" s="206" t="s">
        <v>508</v>
      </c>
      <c r="H154" s="207">
        <v>46.8</v>
      </c>
      <c r="I154" s="208"/>
      <c r="J154" s="209">
        <f>ROUND(I154*H154,2)</f>
        <v>0</v>
      </c>
      <c r="K154" s="205" t="s">
        <v>616</v>
      </c>
      <c r="L154" s="62"/>
      <c r="M154" s="210" t="s">
        <v>21</v>
      </c>
      <c r="N154" s="211" t="s">
        <v>45</v>
      </c>
      <c r="O154" s="43"/>
      <c r="P154" s="212">
        <f>O154*H154</f>
        <v>0</v>
      </c>
      <c r="Q154" s="212">
        <v>0</v>
      </c>
      <c r="R154" s="212">
        <f>Q154*H154</f>
        <v>0</v>
      </c>
      <c r="S154" s="212">
        <v>0</v>
      </c>
      <c r="T154" s="213">
        <f>S154*H154</f>
        <v>0</v>
      </c>
      <c r="AR154" s="25" t="s">
        <v>375</v>
      </c>
      <c r="AT154" s="25" t="s">
        <v>311</v>
      </c>
      <c r="AU154" s="25" t="s">
        <v>95</v>
      </c>
      <c r="AY154" s="25" t="s">
        <v>308</v>
      </c>
      <c r="BE154" s="214">
        <f>IF(N154="základní",J154,0)</f>
        <v>0</v>
      </c>
      <c r="BF154" s="214">
        <f>IF(N154="snížená",J154,0)</f>
        <v>0</v>
      </c>
      <c r="BG154" s="214">
        <f>IF(N154="zákl. přenesená",J154,0)</f>
        <v>0</v>
      </c>
      <c r="BH154" s="214">
        <f>IF(N154="sníž. přenesená",J154,0)</f>
        <v>0</v>
      </c>
      <c r="BI154" s="214">
        <f>IF(N154="nulová",J154,0)</f>
        <v>0</v>
      </c>
      <c r="BJ154" s="25" t="s">
        <v>82</v>
      </c>
      <c r="BK154" s="214">
        <f>ROUND(I154*H154,2)</f>
        <v>0</v>
      </c>
      <c r="BL154" s="25" t="s">
        <v>375</v>
      </c>
      <c r="BM154" s="25" t="s">
        <v>986</v>
      </c>
    </row>
    <row r="155" spans="2:65" s="13" customFormat="1" ht="13.5">
      <c r="B155" s="233"/>
      <c r="C155" s="234"/>
      <c r="D155" s="246" t="s">
        <v>451</v>
      </c>
      <c r="E155" s="256" t="s">
        <v>21</v>
      </c>
      <c r="F155" s="257" t="s">
        <v>987</v>
      </c>
      <c r="G155" s="234"/>
      <c r="H155" s="258">
        <v>46.8</v>
      </c>
      <c r="I155" s="238"/>
      <c r="J155" s="234"/>
      <c r="K155" s="234"/>
      <c r="L155" s="239"/>
      <c r="M155" s="240"/>
      <c r="N155" s="241"/>
      <c r="O155" s="241"/>
      <c r="P155" s="241"/>
      <c r="Q155" s="241"/>
      <c r="R155" s="241"/>
      <c r="S155" s="241"/>
      <c r="T155" s="242"/>
      <c r="AT155" s="243" t="s">
        <v>451</v>
      </c>
      <c r="AU155" s="243" t="s">
        <v>95</v>
      </c>
      <c r="AV155" s="13" t="s">
        <v>84</v>
      </c>
      <c r="AW155" s="13" t="s">
        <v>37</v>
      </c>
      <c r="AX155" s="13" t="s">
        <v>82</v>
      </c>
      <c r="AY155" s="243" t="s">
        <v>308</v>
      </c>
    </row>
    <row r="156" spans="2:65" s="1" customFormat="1" ht="22.5" customHeight="1">
      <c r="B156" s="42"/>
      <c r="C156" s="203" t="s">
        <v>393</v>
      </c>
      <c r="D156" s="203" t="s">
        <v>311</v>
      </c>
      <c r="E156" s="204" t="s">
        <v>620</v>
      </c>
      <c r="F156" s="205" t="s">
        <v>621</v>
      </c>
      <c r="G156" s="206" t="s">
        <v>508</v>
      </c>
      <c r="H156" s="207">
        <v>46.8</v>
      </c>
      <c r="I156" s="208"/>
      <c r="J156" s="209">
        <f>ROUND(I156*H156,2)</f>
        <v>0</v>
      </c>
      <c r="K156" s="205" t="s">
        <v>315</v>
      </c>
      <c r="L156" s="62"/>
      <c r="M156" s="210" t="s">
        <v>21</v>
      </c>
      <c r="N156" s="211" t="s">
        <v>45</v>
      </c>
      <c r="O156" s="43"/>
      <c r="P156" s="212">
        <f>O156*H156</f>
        <v>0</v>
      </c>
      <c r="Q156" s="212">
        <v>0</v>
      </c>
      <c r="R156" s="212">
        <f>Q156*H156</f>
        <v>0</v>
      </c>
      <c r="S156" s="212">
        <v>7.5999999999999998E-2</v>
      </c>
      <c r="T156" s="213">
        <f>S156*H156</f>
        <v>3.5567999999999995</v>
      </c>
      <c r="AR156" s="25" t="s">
        <v>327</v>
      </c>
      <c r="AT156" s="25" t="s">
        <v>311</v>
      </c>
      <c r="AU156" s="25" t="s">
        <v>95</v>
      </c>
      <c r="AY156" s="25" t="s">
        <v>308</v>
      </c>
      <c r="BE156" s="214">
        <f>IF(N156="základní",J156,0)</f>
        <v>0</v>
      </c>
      <c r="BF156" s="214">
        <f>IF(N156="snížená",J156,0)</f>
        <v>0</v>
      </c>
      <c r="BG156" s="214">
        <f>IF(N156="zákl. přenesená",J156,0)</f>
        <v>0</v>
      </c>
      <c r="BH156" s="214">
        <f>IF(N156="sníž. přenesená",J156,0)</f>
        <v>0</v>
      </c>
      <c r="BI156" s="214">
        <f>IF(N156="nulová",J156,0)</f>
        <v>0</v>
      </c>
      <c r="BJ156" s="25" t="s">
        <v>82</v>
      </c>
      <c r="BK156" s="214">
        <f>ROUND(I156*H156,2)</f>
        <v>0</v>
      </c>
      <c r="BL156" s="25" t="s">
        <v>327</v>
      </c>
      <c r="BM156" s="25" t="s">
        <v>988</v>
      </c>
    </row>
    <row r="157" spans="2:65" s="13" customFormat="1" ht="13.5">
      <c r="B157" s="233"/>
      <c r="C157" s="234"/>
      <c r="D157" s="223" t="s">
        <v>451</v>
      </c>
      <c r="E157" s="235" t="s">
        <v>21</v>
      </c>
      <c r="F157" s="236" t="s">
        <v>987</v>
      </c>
      <c r="G157" s="234"/>
      <c r="H157" s="237">
        <v>46.8</v>
      </c>
      <c r="I157" s="238"/>
      <c r="J157" s="234"/>
      <c r="K157" s="234"/>
      <c r="L157" s="239"/>
      <c r="M157" s="240"/>
      <c r="N157" s="241"/>
      <c r="O157" s="241"/>
      <c r="P157" s="241"/>
      <c r="Q157" s="241"/>
      <c r="R157" s="241"/>
      <c r="S157" s="241"/>
      <c r="T157" s="242"/>
      <c r="AT157" s="243" t="s">
        <v>451</v>
      </c>
      <c r="AU157" s="243" t="s">
        <v>95</v>
      </c>
      <c r="AV157" s="13" t="s">
        <v>84</v>
      </c>
      <c r="AW157" s="13" t="s">
        <v>37</v>
      </c>
      <c r="AX157" s="13" t="s">
        <v>82</v>
      </c>
      <c r="AY157" s="243" t="s">
        <v>308</v>
      </c>
    </row>
    <row r="158" spans="2:65" s="11" customFormat="1" ht="29.85" customHeight="1">
      <c r="B158" s="186"/>
      <c r="C158" s="187"/>
      <c r="D158" s="188" t="s">
        <v>73</v>
      </c>
      <c r="E158" s="262" t="s">
        <v>346</v>
      </c>
      <c r="F158" s="262" t="s">
        <v>629</v>
      </c>
      <c r="G158" s="187"/>
      <c r="H158" s="187"/>
      <c r="I158" s="190"/>
      <c r="J158" s="263">
        <f>BK158</f>
        <v>0</v>
      </c>
      <c r="K158" s="187"/>
      <c r="L158" s="192"/>
      <c r="M158" s="193"/>
      <c r="N158" s="194"/>
      <c r="O158" s="194"/>
      <c r="P158" s="195">
        <f>P159+P161+P163</f>
        <v>0</v>
      </c>
      <c r="Q158" s="194"/>
      <c r="R158" s="195">
        <f>R159+R161+R163</f>
        <v>6.5000639999999998E-2</v>
      </c>
      <c r="S158" s="194"/>
      <c r="T158" s="196">
        <f>T159+T161+T163</f>
        <v>5.0367499999999996</v>
      </c>
      <c r="AR158" s="197" t="s">
        <v>82</v>
      </c>
      <c r="AT158" s="198" t="s">
        <v>73</v>
      </c>
      <c r="AU158" s="198" t="s">
        <v>82</v>
      </c>
      <c r="AY158" s="197" t="s">
        <v>308</v>
      </c>
      <c r="BK158" s="199">
        <f>BK159+BK161+BK163</f>
        <v>0</v>
      </c>
    </row>
    <row r="159" spans="2:65" s="11" customFormat="1" ht="14.85" customHeight="1">
      <c r="B159" s="186"/>
      <c r="C159" s="187"/>
      <c r="D159" s="200" t="s">
        <v>73</v>
      </c>
      <c r="E159" s="201" t="s">
        <v>630</v>
      </c>
      <c r="F159" s="201" t="s">
        <v>631</v>
      </c>
      <c r="G159" s="187"/>
      <c r="H159" s="187"/>
      <c r="I159" s="190"/>
      <c r="J159" s="202">
        <f>BK159</f>
        <v>0</v>
      </c>
      <c r="K159" s="187"/>
      <c r="L159" s="192"/>
      <c r="M159" s="193"/>
      <c r="N159" s="194"/>
      <c r="O159" s="194"/>
      <c r="P159" s="195">
        <f>P160</f>
        <v>0</v>
      </c>
      <c r="Q159" s="194"/>
      <c r="R159" s="195">
        <f>R160</f>
        <v>4.3496959999999994E-2</v>
      </c>
      <c r="S159" s="194"/>
      <c r="T159" s="196">
        <f>T160</f>
        <v>0</v>
      </c>
      <c r="AR159" s="197" t="s">
        <v>82</v>
      </c>
      <c r="AT159" s="198" t="s">
        <v>73</v>
      </c>
      <c r="AU159" s="198" t="s">
        <v>84</v>
      </c>
      <c r="AY159" s="197" t="s">
        <v>308</v>
      </c>
      <c r="BK159" s="199">
        <f>BK160</f>
        <v>0</v>
      </c>
    </row>
    <row r="160" spans="2:65" s="1" customFormat="1" ht="31.5" customHeight="1">
      <c r="B160" s="42"/>
      <c r="C160" s="203" t="s">
        <v>9</v>
      </c>
      <c r="D160" s="203" t="s">
        <v>311</v>
      </c>
      <c r="E160" s="204" t="s">
        <v>633</v>
      </c>
      <c r="F160" s="205" t="s">
        <v>634</v>
      </c>
      <c r="G160" s="206" t="s">
        <v>508</v>
      </c>
      <c r="H160" s="207">
        <v>334.59199999999998</v>
      </c>
      <c r="I160" s="208"/>
      <c r="J160" s="209">
        <f>ROUND(I160*H160,2)</f>
        <v>0</v>
      </c>
      <c r="K160" s="205" t="s">
        <v>315</v>
      </c>
      <c r="L160" s="62"/>
      <c r="M160" s="210" t="s">
        <v>21</v>
      </c>
      <c r="N160" s="211" t="s">
        <v>45</v>
      </c>
      <c r="O160" s="43"/>
      <c r="P160" s="212">
        <f>O160*H160</f>
        <v>0</v>
      </c>
      <c r="Q160" s="212">
        <v>1.2999999999999999E-4</v>
      </c>
      <c r="R160" s="212">
        <f>Q160*H160</f>
        <v>4.3496959999999994E-2</v>
      </c>
      <c r="S160" s="212">
        <v>0</v>
      </c>
      <c r="T160" s="213">
        <f>S160*H160</f>
        <v>0</v>
      </c>
      <c r="AR160" s="25" t="s">
        <v>327</v>
      </c>
      <c r="AT160" s="25" t="s">
        <v>311</v>
      </c>
      <c r="AU160" s="25" t="s">
        <v>95</v>
      </c>
      <c r="AY160" s="25" t="s">
        <v>308</v>
      </c>
      <c r="BE160" s="214">
        <f>IF(N160="základní",J160,0)</f>
        <v>0</v>
      </c>
      <c r="BF160" s="214">
        <f>IF(N160="snížená",J160,0)</f>
        <v>0</v>
      </c>
      <c r="BG160" s="214">
        <f>IF(N160="zákl. přenesená",J160,0)</f>
        <v>0</v>
      </c>
      <c r="BH160" s="214">
        <f>IF(N160="sníž. přenesená",J160,0)</f>
        <v>0</v>
      </c>
      <c r="BI160" s="214">
        <f>IF(N160="nulová",J160,0)</f>
        <v>0</v>
      </c>
      <c r="BJ160" s="25" t="s">
        <v>82</v>
      </c>
      <c r="BK160" s="214">
        <f>ROUND(I160*H160,2)</f>
        <v>0</v>
      </c>
      <c r="BL160" s="25" t="s">
        <v>327</v>
      </c>
      <c r="BM160" s="25" t="s">
        <v>989</v>
      </c>
    </row>
    <row r="161" spans="2:65" s="11" customFormat="1" ht="22.35" customHeight="1">
      <c r="B161" s="186"/>
      <c r="C161" s="187"/>
      <c r="D161" s="200" t="s">
        <v>73</v>
      </c>
      <c r="E161" s="201" t="s">
        <v>636</v>
      </c>
      <c r="F161" s="201" t="s">
        <v>637</v>
      </c>
      <c r="G161" s="187"/>
      <c r="H161" s="187"/>
      <c r="I161" s="190"/>
      <c r="J161" s="202">
        <f>BK161</f>
        <v>0</v>
      </c>
      <c r="K161" s="187"/>
      <c r="L161" s="192"/>
      <c r="M161" s="193"/>
      <c r="N161" s="194"/>
      <c r="O161" s="194"/>
      <c r="P161" s="195">
        <f>P162</f>
        <v>0</v>
      </c>
      <c r="Q161" s="194"/>
      <c r="R161" s="195">
        <f>R162</f>
        <v>1.338368E-2</v>
      </c>
      <c r="S161" s="194"/>
      <c r="T161" s="196">
        <f>T162</f>
        <v>0</v>
      </c>
      <c r="AR161" s="197" t="s">
        <v>82</v>
      </c>
      <c r="AT161" s="198" t="s">
        <v>73</v>
      </c>
      <c r="AU161" s="198" t="s">
        <v>84</v>
      </c>
      <c r="AY161" s="197" t="s">
        <v>308</v>
      </c>
      <c r="BK161" s="199">
        <f>BK162</f>
        <v>0</v>
      </c>
    </row>
    <row r="162" spans="2:65" s="1" customFormat="1" ht="22.5" customHeight="1">
      <c r="B162" s="42"/>
      <c r="C162" s="203" t="s">
        <v>402</v>
      </c>
      <c r="D162" s="203" t="s">
        <v>311</v>
      </c>
      <c r="E162" s="204" t="s">
        <v>639</v>
      </c>
      <c r="F162" s="205" t="s">
        <v>640</v>
      </c>
      <c r="G162" s="206" t="s">
        <v>508</v>
      </c>
      <c r="H162" s="207">
        <v>334.59199999999998</v>
      </c>
      <c r="I162" s="208"/>
      <c r="J162" s="209">
        <f>ROUND(I162*H162,2)</f>
        <v>0</v>
      </c>
      <c r="K162" s="205" t="s">
        <v>315</v>
      </c>
      <c r="L162" s="62"/>
      <c r="M162" s="210" t="s">
        <v>21</v>
      </c>
      <c r="N162" s="211" t="s">
        <v>45</v>
      </c>
      <c r="O162" s="43"/>
      <c r="P162" s="212">
        <f>O162*H162</f>
        <v>0</v>
      </c>
      <c r="Q162" s="212">
        <v>4.0000000000000003E-5</v>
      </c>
      <c r="R162" s="212">
        <f>Q162*H162</f>
        <v>1.338368E-2</v>
      </c>
      <c r="S162" s="212">
        <v>0</v>
      </c>
      <c r="T162" s="213">
        <f>S162*H162</f>
        <v>0</v>
      </c>
      <c r="AR162" s="25" t="s">
        <v>327</v>
      </c>
      <c r="AT162" s="25" t="s">
        <v>311</v>
      </c>
      <c r="AU162" s="25" t="s">
        <v>95</v>
      </c>
      <c r="AY162" s="25" t="s">
        <v>308</v>
      </c>
      <c r="BE162" s="214">
        <f>IF(N162="základní",J162,0)</f>
        <v>0</v>
      </c>
      <c r="BF162" s="214">
        <f>IF(N162="snížená",J162,0)</f>
        <v>0</v>
      </c>
      <c r="BG162" s="214">
        <f>IF(N162="zákl. přenesená",J162,0)</f>
        <v>0</v>
      </c>
      <c r="BH162" s="214">
        <f>IF(N162="sníž. přenesená",J162,0)</f>
        <v>0</v>
      </c>
      <c r="BI162" s="214">
        <f>IF(N162="nulová",J162,0)</f>
        <v>0</v>
      </c>
      <c r="BJ162" s="25" t="s">
        <v>82</v>
      </c>
      <c r="BK162" s="214">
        <f>ROUND(I162*H162,2)</f>
        <v>0</v>
      </c>
      <c r="BL162" s="25" t="s">
        <v>327</v>
      </c>
      <c r="BM162" s="25" t="s">
        <v>990</v>
      </c>
    </row>
    <row r="163" spans="2:65" s="11" customFormat="1" ht="22.35" customHeight="1">
      <c r="B163" s="186"/>
      <c r="C163" s="187"/>
      <c r="D163" s="200" t="s">
        <v>73</v>
      </c>
      <c r="E163" s="201" t="s">
        <v>642</v>
      </c>
      <c r="F163" s="201" t="s">
        <v>643</v>
      </c>
      <c r="G163" s="187"/>
      <c r="H163" s="187"/>
      <c r="I163" s="190"/>
      <c r="J163" s="202">
        <f>BK163</f>
        <v>0</v>
      </c>
      <c r="K163" s="187"/>
      <c r="L163" s="192"/>
      <c r="M163" s="193"/>
      <c r="N163" s="194"/>
      <c r="O163" s="194"/>
      <c r="P163" s="195">
        <f>SUM(P164:P179)</f>
        <v>0</v>
      </c>
      <c r="Q163" s="194"/>
      <c r="R163" s="195">
        <f>SUM(R164:R179)</f>
        <v>8.1200000000000005E-3</v>
      </c>
      <c r="S163" s="194"/>
      <c r="T163" s="196">
        <f>SUM(T164:T179)</f>
        <v>5.0367499999999996</v>
      </c>
      <c r="AR163" s="197" t="s">
        <v>82</v>
      </c>
      <c r="AT163" s="198" t="s">
        <v>73</v>
      </c>
      <c r="AU163" s="198" t="s">
        <v>84</v>
      </c>
      <c r="AY163" s="197" t="s">
        <v>308</v>
      </c>
      <c r="BK163" s="199">
        <f>SUM(BK164:BK179)</f>
        <v>0</v>
      </c>
    </row>
    <row r="164" spans="2:65" s="1" customFormat="1" ht="22.5" customHeight="1">
      <c r="B164" s="42"/>
      <c r="C164" s="203" t="s">
        <v>406</v>
      </c>
      <c r="D164" s="203" t="s">
        <v>311</v>
      </c>
      <c r="E164" s="204" t="s">
        <v>645</v>
      </c>
      <c r="F164" s="205" t="s">
        <v>646</v>
      </c>
      <c r="G164" s="206" t="s">
        <v>647</v>
      </c>
      <c r="H164" s="207">
        <v>3</v>
      </c>
      <c r="I164" s="208"/>
      <c r="J164" s="209">
        <f t="shared" ref="J164:J179" si="0">ROUND(I164*H164,2)</f>
        <v>0</v>
      </c>
      <c r="K164" s="205" t="s">
        <v>315</v>
      </c>
      <c r="L164" s="62"/>
      <c r="M164" s="210" t="s">
        <v>21</v>
      </c>
      <c r="N164" s="211" t="s">
        <v>45</v>
      </c>
      <c r="O164" s="43"/>
      <c r="P164" s="212">
        <f t="shared" ref="P164:P179" si="1">O164*H164</f>
        <v>0</v>
      </c>
      <c r="Q164" s="212">
        <v>0</v>
      </c>
      <c r="R164" s="212">
        <f t="shared" ref="R164:R179" si="2">Q164*H164</f>
        <v>0</v>
      </c>
      <c r="S164" s="212">
        <v>3.4200000000000001E-2</v>
      </c>
      <c r="T164" s="213">
        <f t="shared" ref="T164:T179" si="3">S164*H164</f>
        <v>0.1026</v>
      </c>
      <c r="AR164" s="25" t="s">
        <v>375</v>
      </c>
      <c r="AT164" s="25" t="s">
        <v>311</v>
      </c>
      <c r="AU164" s="25" t="s">
        <v>95</v>
      </c>
      <c r="AY164" s="25" t="s">
        <v>308</v>
      </c>
      <c r="BE164" s="214">
        <f t="shared" ref="BE164:BE179" si="4">IF(N164="základní",J164,0)</f>
        <v>0</v>
      </c>
      <c r="BF164" s="214">
        <f t="shared" ref="BF164:BF179" si="5">IF(N164="snížená",J164,0)</f>
        <v>0</v>
      </c>
      <c r="BG164" s="214">
        <f t="shared" ref="BG164:BG179" si="6">IF(N164="zákl. přenesená",J164,0)</f>
        <v>0</v>
      </c>
      <c r="BH164" s="214">
        <f t="shared" ref="BH164:BH179" si="7">IF(N164="sníž. přenesená",J164,0)</f>
        <v>0</v>
      </c>
      <c r="BI164" s="214">
        <f t="shared" ref="BI164:BI179" si="8">IF(N164="nulová",J164,0)</f>
        <v>0</v>
      </c>
      <c r="BJ164" s="25" t="s">
        <v>82</v>
      </c>
      <c r="BK164" s="214">
        <f t="shared" ref="BK164:BK179" si="9">ROUND(I164*H164,2)</f>
        <v>0</v>
      </c>
      <c r="BL164" s="25" t="s">
        <v>375</v>
      </c>
      <c r="BM164" s="25" t="s">
        <v>991</v>
      </c>
    </row>
    <row r="165" spans="2:65" s="1" customFormat="1" ht="22.5" customHeight="1">
      <c r="B165" s="42"/>
      <c r="C165" s="203" t="s">
        <v>410</v>
      </c>
      <c r="D165" s="203" t="s">
        <v>311</v>
      </c>
      <c r="E165" s="204" t="s">
        <v>650</v>
      </c>
      <c r="F165" s="205" t="s">
        <v>651</v>
      </c>
      <c r="G165" s="206" t="s">
        <v>647</v>
      </c>
      <c r="H165" s="207">
        <v>7</v>
      </c>
      <c r="I165" s="208"/>
      <c r="J165" s="209">
        <f t="shared" si="0"/>
        <v>0</v>
      </c>
      <c r="K165" s="205" t="s">
        <v>315</v>
      </c>
      <c r="L165" s="62"/>
      <c r="M165" s="210" t="s">
        <v>21</v>
      </c>
      <c r="N165" s="211" t="s">
        <v>45</v>
      </c>
      <c r="O165" s="43"/>
      <c r="P165" s="212">
        <f t="shared" si="1"/>
        <v>0</v>
      </c>
      <c r="Q165" s="212">
        <v>0</v>
      </c>
      <c r="R165" s="212">
        <f t="shared" si="2"/>
        <v>0</v>
      </c>
      <c r="S165" s="212">
        <v>1.9460000000000002E-2</v>
      </c>
      <c r="T165" s="213">
        <f t="shared" si="3"/>
        <v>0.13622000000000001</v>
      </c>
      <c r="AR165" s="25" t="s">
        <v>375</v>
      </c>
      <c r="AT165" s="25" t="s">
        <v>311</v>
      </c>
      <c r="AU165" s="25" t="s">
        <v>95</v>
      </c>
      <c r="AY165" s="25" t="s">
        <v>308</v>
      </c>
      <c r="BE165" s="214">
        <f t="shared" si="4"/>
        <v>0</v>
      </c>
      <c r="BF165" s="214">
        <f t="shared" si="5"/>
        <v>0</v>
      </c>
      <c r="BG165" s="214">
        <f t="shared" si="6"/>
        <v>0</v>
      </c>
      <c r="BH165" s="214">
        <f t="shared" si="7"/>
        <v>0</v>
      </c>
      <c r="BI165" s="214">
        <f t="shared" si="8"/>
        <v>0</v>
      </c>
      <c r="BJ165" s="25" t="s">
        <v>82</v>
      </c>
      <c r="BK165" s="214">
        <f t="shared" si="9"/>
        <v>0</v>
      </c>
      <c r="BL165" s="25" t="s">
        <v>375</v>
      </c>
      <c r="BM165" s="25" t="s">
        <v>992</v>
      </c>
    </row>
    <row r="166" spans="2:65" s="1" customFormat="1" ht="22.5" customHeight="1">
      <c r="B166" s="42"/>
      <c r="C166" s="203" t="s">
        <v>416</v>
      </c>
      <c r="D166" s="203" t="s">
        <v>311</v>
      </c>
      <c r="E166" s="204" t="s">
        <v>654</v>
      </c>
      <c r="F166" s="205" t="s">
        <v>655</v>
      </c>
      <c r="G166" s="206" t="s">
        <v>647</v>
      </c>
      <c r="H166" s="207">
        <v>1</v>
      </c>
      <c r="I166" s="208"/>
      <c r="J166" s="209">
        <f t="shared" si="0"/>
        <v>0</v>
      </c>
      <c r="K166" s="205" t="s">
        <v>315</v>
      </c>
      <c r="L166" s="62"/>
      <c r="M166" s="210" t="s">
        <v>21</v>
      </c>
      <c r="N166" s="211" t="s">
        <v>45</v>
      </c>
      <c r="O166" s="43"/>
      <c r="P166" s="212">
        <f t="shared" si="1"/>
        <v>0</v>
      </c>
      <c r="Q166" s="212">
        <v>0</v>
      </c>
      <c r="R166" s="212">
        <f t="shared" si="2"/>
        <v>0</v>
      </c>
      <c r="S166" s="212">
        <v>2.4500000000000001E-2</v>
      </c>
      <c r="T166" s="213">
        <f t="shared" si="3"/>
        <v>2.4500000000000001E-2</v>
      </c>
      <c r="AR166" s="25" t="s">
        <v>375</v>
      </c>
      <c r="AT166" s="25" t="s">
        <v>311</v>
      </c>
      <c r="AU166" s="25" t="s">
        <v>95</v>
      </c>
      <c r="AY166" s="25" t="s">
        <v>308</v>
      </c>
      <c r="BE166" s="214">
        <f t="shared" si="4"/>
        <v>0</v>
      </c>
      <c r="BF166" s="214">
        <f t="shared" si="5"/>
        <v>0</v>
      </c>
      <c r="BG166" s="214">
        <f t="shared" si="6"/>
        <v>0</v>
      </c>
      <c r="BH166" s="214">
        <f t="shared" si="7"/>
        <v>0</v>
      </c>
      <c r="BI166" s="214">
        <f t="shared" si="8"/>
        <v>0</v>
      </c>
      <c r="BJ166" s="25" t="s">
        <v>82</v>
      </c>
      <c r="BK166" s="214">
        <f t="shared" si="9"/>
        <v>0</v>
      </c>
      <c r="BL166" s="25" t="s">
        <v>375</v>
      </c>
      <c r="BM166" s="25" t="s">
        <v>993</v>
      </c>
    </row>
    <row r="167" spans="2:65" s="1" customFormat="1" ht="31.5" customHeight="1">
      <c r="B167" s="42"/>
      <c r="C167" s="203" t="s">
        <v>420</v>
      </c>
      <c r="D167" s="203" t="s">
        <v>311</v>
      </c>
      <c r="E167" s="204" t="s">
        <v>658</v>
      </c>
      <c r="F167" s="205" t="s">
        <v>659</v>
      </c>
      <c r="G167" s="206" t="s">
        <v>647</v>
      </c>
      <c r="H167" s="207">
        <v>2</v>
      </c>
      <c r="I167" s="208"/>
      <c r="J167" s="209">
        <f t="shared" si="0"/>
        <v>0</v>
      </c>
      <c r="K167" s="205" t="s">
        <v>315</v>
      </c>
      <c r="L167" s="62"/>
      <c r="M167" s="210" t="s">
        <v>21</v>
      </c>
      <c r="N167" s="211" t="s">
        <v>45</v>
      </c>
      <c r="O167" s="43"/>
      <c r="P167" s="212">
        <f t="shared" si="1"/>
        <v>0</v>
      </c>
      <c r="Q167" s="212">
        <v>0</v>
      </c>
      <c r="R167" s="212">
        <f t="shared" si="2"/>
        <v>0</v>
      </c>
      <c r="S167" s="212">
        <v>9.1999999999999998E-3</v>
      </c>
      <c r="T167" s="213">
        <f t="shared" si="3"/>
        <v>1.84E-2</v>
      </c>
      <c r="AR167" s="25" t="s">
        <v>375</v>
      </c>
      <c r="AT167" s="25" t="s">
        <v>311</v>
      </c>
      <c r="AU167" s="25" t="s">
        <v>95</v>
      </c>
      <c r="AY167" s="25" t="s">
        <v>308</v>
      </c>
      <c r="BE167" s="214">
        <f t="shared" si="4"/>
        <v>0</v>
      </c>
      <c r="BF167" s="214">
        <f t="shared" si="5"/>
        <v>0</v>
      </c>
      <c r="BG167" s="214">
        <f t="shared" si="6"/>
        <v>0</v>
      </c>
      <c r="BH167" s="214">
        <f t="shared" si="7"/>
        <v>0</v>
      </c>
      <c r="BI167" s="214">
        <f t="shared" si="8"/>
        <v>0</v>
      </c>
      <c r="BJ167" s="25" t="s">
        <v>82</v>
      </c>
      <c r="BK167" s="214">
        <f t="shared" si="9"/>
        <v>0</v>
      </c>
      <c r="BL167" s="25" t="s">
        <v>375</v>
      </c>
      <c r="BM167" s="25" t="s">
        <v>994</v>
      </c>
    </row>
    <row r="168" spans="2:65" s="1" customFormat="1" ht="22.5" customHeight="1">
      <c r="B168" s="42"/>
      <c r="C168" s="203" t="s">
        <v>593</v>
      </c>
      <c r="D168" s="203" t="s">
        <v>311</v>
      </c>
      <c r="E168" s="204" t="s">
        <v>662</v>
      </c>
      <c r="F168" s="205" t="s">
        <v>663</v>
      </c>
      <c r="G168" s="206" t="s">
        <v>647</v>
      </c>
      <c r="H168" s="207">
        <v>1</v>
      </c>
      <c r="I168" s="208"/>
      <c r="J168" s="209">
        <f t="shared" si="0"/>
        <v>0</v>
      </c>
      <c r="K168" s="205" t="s">
        <v>315</v>
      </c>
      <c r="L168" s="62"/>
      <c r="M168" s="210" t="s">
        <v>21</v>
      </c>
      <c r="N168" s="211" t="s">
        <v>45</v>
      </c>
      <c r="O168" s="43"/>
      <c r="P168" s="212">
        <f t="shared" si="1"/>
        <v>0</v>
      </c>
      <c r="Q168" s="212">
        <v>0</v>
      </c>
      <c r="R168" s="212">
        <f t="shared" si="2"/>
        <v>0</v>
      </c>
      <c r="S168" s="212">
        <v>3.4700000000000002E-2</v>
      </c>
      <c r="T168" s="213">
        <f t="shared" si="3"/>
        <v>3.4700000000000002E-2</v>
      </c>
      <c r="AR168" s="25" t="s">
        <v>375</v>
      </c>
      <c r="AT168" s="25" t="s">
        <v>311</v>
      </c>
      <c r="AU168" s="25" t="s">
        <v>95</v>
      </c>
      <c r="AY168" s="25" t="s">
        <v>308</v>
      </c>
      <c r="BE168" s="214">
        <f t="shared" si="4"/>
        <v>0</v>
      </c>
      <c r="BF168" s="214">
        <f t="shared" si="5"/>
        <v>0</v>
      </c>
      <c r="BG168" s="214">
        <f t="shared" si="6"/>
        <v>0</v>
      </c>
      <c r="BH168" s="214">
        <f t="shared" si="7"/>
        <v>0</v>
      </c>
      <c r="BI168" s="214">
        <f t="shared" si="8"/>
        <v>0</v>
      </c>
      <c r="BJ168" s="25" t="s">
        <v>82</v>
      </c>
      <c r="BK168" s="214">
        <f t="shared" si="9"/>
        <v>0</v>
      </c>
      <c r="BL168" s="25" t="s">
        <v>375</v>
      </c>
      <c r="BM168" s="25" t="s">
        <v>995</v>
      </c>
    </row>
    <row r="169" spans="2:65" s="1" customFormat="1" ht="22.5" customHeight="1">
      <c r="B169" s="42"/>
      <c r="C169" s="203" t="s">
        <v>598</v>
      </c>
      <c r="D169" s="203" t="s">
        <v>311</v>
      </c>
      <c r="E169" s="204" t="s">
        <v>666</v>
      </c>
      <c r="F169" s="205" t="s">
        <v>667</v>
      </c>
      <c r="G169" s="206" t="s">
        <v>647</v>
      </c>
      <c r="H169" s="207">
        <v>1</v>
      </c>
      <c r="I169" s="208"/>
      <c r="J169" s="209">
        <f t="shared" si="0"/>
        <v>0</v>
      </c>
      <c r="K169" s="205" t="s">
        <v>315</v>
      </c>
      <c r="L169" s="62"/>
      <c r="M169" s="210" t="s">
        <v>21</v>
      </c>
      <c r="N169" s="211" t="s">
        <v>45</v>
      </c>
      <c r="O169" s="43"/>
      <c r="P169" s="212">
        <f t="shared" si="1"/>
        <v>0</v>
      </c>
      <c r="Q169" s="212">
        <v>0</v>
      </c>
      <c r="R169" s="212">
        <f t="shared" si="2"/>
        <v>0</v>
      </c>
      <c r="S169" s="212">
        <v>1.56E-3</v>
      </c>
      <c r="T169" s="213">
        <f t="shared" si="3"/>
        <v>1.56E-3</v>
      </c>
      <c r="AR169" s="25" t="s">
        <v>375</v>
      </c>
      <c r="AT169" s="25" t="s">
        <v>311</v>
      </c>
      <c r="AU169" s="25" t="s">
        <v>95</v>
      </c>
      <c r="AY169" s="25" t="s">
        <v>308</v>
      </c>
      <c r="BE169" s="214">
        <f t="shared" si="4"/>
        <v>0</v>
      </c>
      <c r="BF169" s="214">
        <f t="shared" si="5"/>
        <v>0</v>
      </c>
      <c r="BG169" s="214">
        <f t="shared" si="6"/>
        <v>0</v>
      </c>
      <c r="BH169" s="214">
        <f t="shared" si="7"/>
        <v>0</v>
      </c>
      <c r="BI169" s="214">
        <f t="shared" si="8"/>
        <v>0</v>
      </c>
      <c r="BJ169" s="25" t="s">
        <v>82</v>
      </c>
      <c r="BK169" s="214">
        <f t="shared" si="9"/>
        <v>0</v>
      </c>
      <c r="BL169" s="25" t="s">
        <v>375</v>
      </c>
      <c r="BM169" s="25" t="s">
        <v>996</v>
      </c>
    </row>
    <row r="170" spans="2:65" s="1" customFormat="1" ht="22.5" customHeight="1">
      <c r="B170" s="42"/>
      <c r="C170" s="203" t="s">
        <v>603</v>
      </c>
      <c r="D170" s="203" t="s">
        <v>311</v>
      </c>
      <c r="E170" s="204" t="s">
        <v>670</v>
      </c>
      <c r="F170" s="205" t="s">
        <v>671</v>
      </c>
      <c r="G170" s="206" t="s">
        <v>647</v>
      </c>
      <c r="H170" s="207">
        <v>11</v>
      </c>
      <c r="I170" s="208"/>
      <c r="J170" s="209">
        <f t="shared" si="0"/>
        <v>0</v>
      </c>
      <c r="K170" s="205" t="s">
        <v>315</v>
      </c>
      <c r="L170" s="62"/>
      <c r="M170" s="210" t="s">
        <v>21</v>
      </c>
      <c r="N170" s="211" t="s">
        <v>45</v>
      </c>
      <c r="O170" s="43"/>
      <c r="P170" s="212">
        <f t="shared" si="1"/>
        <v>0</v>
      </c>
      <c r="Q170" s="212">
        <v>0</v>
      </c>
      <c r="R170" s="212">
        <f t="shared" si="2"/>
        <v>0</v>
      </c>
      <c r="S170" s="212">
        <v>8.5999999999999998E-4</v>
      </c>
      <c r="T170" s="213">
        <f t="shared" si="3"/>
        <v>9.4599999999999997E-3</v>
      </c>
      <c r="AR170" s="25" t="s">
        <v>375</v>
      </c>
      <c r="AT170" s="25" t="s">
        <v>311</v>
      </c>
      <c r="AU170" s="25" t="s">
        <v>95</v>
      </c>
      <c r="AY170" s="25" t="s">
        <v>308</v>
      </c>
      <c r="BE170" s="214">
        <f t="shared" si="4"/>
        <v>0</v>
      </c>
      <c r="BF170" s="214">
        <f t="shared" si="5"/>
        <v>0</v>
      </c>
      <c r="BG170" s="214">
        <f t="shared" si="6"/>
        <v>0</v>
      </c>
      <c r="BH170" s="214">
        <f t="shared" si="7"/>
        <v>0</v>
      </c>
      <c r="BI170" s="214">
        <f t="shared" si="8"/>
        <v>0</v>
      </c>
      <c r="BJ170" s="25" t="s">
        <v>82</v>
      </c>
      <c r="BK170" s="214">
        <f t="shared" si="9"/>
        <v>0</v>
      </c>
      <c r="BL170" s="25" t="s">
        <v>375</v>
      </c>
      <c r="BM170" s="25" t="s">
        <v>997</v>
      </c>
    </row>
    <row r="171" spans="2:65" s="1" customFormat="1" ht="22.5" customHeight="1">
      <c r="B171" s="42"/>
      <c r="C171" s="203" t="s">
        <v>608</v>
      </c>
      <c r="D171" s="203" t="s">
        <v>311</v>
      </c>
      <c r="E171" s="204" t="s">
        <v>674</v>
      </c>
      <c r="F171" s="205" t="s">
        <v>675</v>
      </c>
      <c r="G171" s="206" t="s">
        <v>578</v>
      </c>
      <c r="H171" s="207">
        <v>1</v>
      </c>
      <c r="I171" s="208"/>
      <c r="J171" s="209">
        <f t="shared" si="0"/>
        <v>0</v>
      </c>
      <c r="K171" s="205" t="s">
        <v>315</v>
      </c>
      <c r="L171" s="62"/>
      <c r="M171" s="210" t="s">
        <v>21</v>
      </c>
      <c r="N171" s="211" t="s">
        <v>45</v>
      </c>
      <c r="O171" s="43"/>
      <c r="P171" s="212">
        <f t="shared" si="1"/>
        <v>0</v>
      </c>
      <c r="Q171" s="212">
        <v>0</v>
      </c>
      <c r="R171" s="212">
        <f t="shared" si="2"/>
        <v>0</v>
      </c>
      <c r="S171" s="212">
        <v>7.62E-3</v>
      </c>
      <c r="T171" s="213">
        <f t="shared" si="3"/>
        <v>7.62E-3</v>
      </c>
      <c r="AR171" s="25" t="s">
        <v>375</v>
      </c>
      <c r="AT171" s="25" t="s">
        <v>311</v>
      </c>
      <c r="AU171" s="25" t="s">
        <v>95</v>
      </c>
      <c r="AY171" s="25" t="s">
        <v>308</v>
      </c>
      <c r="BE171" s="214">
        <f t="shared" si="4"/>
        <v>0</v>
      </c>
      <c r="BF171" s="214">
        <f t="shared" si="5"/>
        <v>0</v>
      </c>
      <c r="BG171" s="214">
        <f t="shared" si="6"/>
        <v>0</v>
      </c>
      <c r="BH171" s="214">
        <f t="shared" si="7"/>
        <v>0</v>
      </c>
      <c r="BI171" s="214">
        <f t="shared" si="8"/>
        <v>0</v>
      </c>
      <c r="BJ171" s="25" t="s">
        <v>82</v>
      </c>
      <c r="BK171" s="214">
        <f t="shared" si="9"/>
        <v>0</v>
      </c>
      <c r="BL171" s="25" t="s">
        <v>375</v>
      </c>
      <c r="BM171" s="25" t="s">
        <v>998</v>
      </c>
    </row>
    <row r="172" spans="2:65" s="1" customFormat="1" ht="22.5" customHeight="1">
      <c r="B172" s="42"/>
      <c r="C172" s="203" t="s">
        <v>613</v>
      </c>
      <c r="D172" s="203" t="s">
        <v>311</v>
      </c>
      <c r="E172" s="204" t="s">
        <v>678</v>
      </c>
      <c r="F172" s="205" t="s">
        <v>679</v>
      </c>
      <c r="G172" s="206" t="s">
        <v>578</v>
      </c>
      <c r="H172" s="207">
        <v>1</v>
      </c>
      <c r="I172" s="208"/>
      <c r="J172" s="209">
        <f t="shared" si="0"/>
        <v>0</v>
      </c>
      <c r="K172" s="205" t="s">
        <v>315</v>
      </c>
      <c r="L172" s="62"/>
      <c r="M172" s="210" t="s">
        <v>21</v>
      </c>
      <c r="N172" s="211" t="s">
        <v>45</v>
      </c>
      <c r="O172" s="43"/>
      <c r="P172" s="212">
        <f t="shared" si="1"/>
        <v>0</v>
      </c>
      <c r="Q172" s="212">
        <v>0</v>
      </c>
      <c r="R172" s="212">
        <f t="shared" si="2"/>
        <v>0</v>
      </c>
      <c r="S172" s="212">
        <v>5.1999999999999995E-4</v>
      </c>
      <c r="T172" s="213">
        <f t="shared" si="3"/>
        <v>5.1999999999999995E-4</v>
      </c>
      <c r="AR172" s="25" t="s">
        <v>375</v>
      </c>
      <c r="AT172" s="25" t="s">
        <v>311</v>
      </c>
      <c r="AU172" s="25" t="s">
        <v>95</v>
      </c>
      <c r="AY172" s="25" t="s">
        <v>308</v>
      </c>
      <c r="BE172" s="214">
        <f t="shared" si="4"/>
        <v>0</v>
      </c>
      <c r="BF172" s="214">
        <f t="shared" si="5"/>
        <v>0</v>
      </c>
      <c r="BG172" s="214">
        <f t="shared" si="6"/>
        <v>0</v>
      </c>
      <c r="BH172" s="214">
        <f t="shared" si="7"/>
        <v>0</v>
      </c>
      <c r="BI172" s="214">
        <f t="shared" si="8"/>
        <v>0</v>
      </c>
      <c r="BJ172" s="25" t="s">
        <v>82</v>
      </c>
      <c r="BK172" s="214">
        <f t="shared" si="9"/>
        <v>0</v>
      </c>
      <c r="BL172" s="25" t="s">
        <v>375</v>
      </c>
      <c r="BM172" s="25" t="s">
        <v>999</v>
      </c>
    </row>
    <row r="173" spans="2:65" s="1" customFormat="1" ht="22.5" customHeight="1">
      <c r="B173" s="42"/>
      <c r="C173" s="203" t="s">
        <v>619</v>
      </c>
      <c r="D173" s="203" t="s">
        <v>311</v>
      </c>
      <c r="E173" s="204" t="s">
        <v>682</v>
      </c>
      <c r="F173" s="205" t="s">
        <v>683</v>
      </c>
      <c r="G173" s="206" t="s">
        <v>578</v>
      </c>
      <c r="H173" s="207">
        <v>10</v>
      </c>
      <c r="I173" s="208"/>
      <c r="J173" s="209">
        <f t="shared" si="0"/>
        <v>0</v>
      </c>
      <c r="K173" s="205" t="s">
        <v>315</v>
      </c>
      <c r="L173" s="62"/>
      <c r="M173" s="210" t="s">
        <v>21</v>
      </c>
      <c r="N173" s="211" t="s">
        <v>45</v>
      </c>
      <c r="O173" s="43"/>
      <c r="P173" s="212">
        <f t="shared" si="1"/>
        <v>0</v>
      </c>
      <c r="Q173" s="212">
        <v>0</v>
      </c>
      <c r="R173" s="212">
        <f t="shared" si="2"/>
        <v>0</v>
      </c>
      <c r="S173" s="212">
        <v>8.4999999999999995E-4</v>
      </c>
      <c r="T173" s="213">
        <f t="shared" si="3"/>
        <v>8.4999999999999989E-3</v>
      </c>
      <c r="AR173" s="25" t="s">
        <v>375</v>
      </c>
      <c r="AT173" s="25" t="s">
        <v>311</v>
      </c>
      <c r="AU173" s="25" t="s">
        <v>95</v>
      </c>
      <c r="AY173" s="25" t="s">
        <v>308</v>
      </c>
      <c r="BE173" s="214">
        <f t="shared" si="4"/>
        <v>0</v>
      </c>
      <c r="BF173" s="214">
        <f t="shared" si="5"/>
        <v>0</v>
      </c>
      <c r="BG173" s="214">
        <f t="shared" si="6"/>
        <v>0</v>
      </c>
      <c r="BH173" s="214">
        <f t="shared" si="7"/>
        <v>0</v>
      </c>
      <c r="BI173" s="214">
        <f t="shared" si="8"/>
        <v>0</v>
      </c>
      <c r="BJ173" s="25" t="s">
        <v>82</v>
      </c>
      <c r="BK173" s="214">
        <f t="shared" si="9"/>
        <v>0</v>
      </c>
      <c r="BL173" s="25" t="s">
        <v>375</v>
      </c>
      <c r="BM173" s="25" t="s">
        <v>1000</v>
      </c>
    </row>
    <row r="174" spans="2:65" s="1" customFormat="1" ht="22.5" customHeight="1">
      <c r="B174" s="42"/>
      <c r="C174" s="203" t="s">
        <v>624</v>
      </c>
      <c r="D174" s="203" t="s">
        <v>311</v>
      </c>
      <c r="E174" s="204" t="s">
        <v>686</v>
      </c>
      <c r="F174" s="205" t="s">
        <v>687</v>
      </c>
      <c r="G174" s="206" t="s">
        <v>538</v>
      </c>
      <c r="H174" s="207">
        <v>60</v>
      </c>
      <c r="I174" s="208"/>
      <c r="J174" s="209">
        <f t="shared" si="0"/>
        <v>0</v>
      </c>
      <c r="K174" s="205" t="s">
        <v>315</v>
      </c>
      <c r="L174" s="62"/>
      <c r="M174" s="210" t="s">
        <v>21</v>
      </c>
      <c r="N174" s="211" t="s">
        <v>45</v>
      </c>
      <c r="O174" s="43"/>
      <c r="P174" s="212">
        <f t="shared" si="1"/>
        <v>0</v>
      </c>
      <c r="Q174" s="212">
        <v>2.0000000000000002E-5</v>
      </c>
      <c r="R174" s="212">
        <f t="shared" si="2"/>
        <v>1.2000000000000001E-3</v>
      </c>
      <c r="S174" s="212">
        <v>3.2000000000000002E-3</v>
      </c>
      <c r="T174" s="213">
        <f t="shared" si="3"/>
        <v>0.192</v>
      </c>
      <c r="AR174" s="25" t="s">
        <v>375</v>
      </c>
      <c r="AT174" s="25" t="s">
        <v>311</v>
      </c>
      <c r="AU174" s="25" t="s">
        <v>95</v>
      </c>
      <c r="AY174" s="25" t="s">
        <v>308</v>
      </c>
      <c r="BE174" s="214">
        <f t="shared" si="4"/>
        <v>0</v>
      </c>
      <c r="BF174" s="214">
        <f t="shared" si="5"/>
        <v>0</v>
      </c>
      <c r="BG174" s="214">
        <f t="shared" si="6"/>
        <v>0</v>
      </c>
      <c r="BH174" s="214">
        <f t="shared" si="7"/>
        <v>0</v>
      </c>
      <c r="BI174" s="214">
        <f t="shared" si="8"/>
        <v>0</v>
      </c>
      <c r="BJ174" s="25" t="s">
        <v>82</v>
      </c>
      <c r="BK174" s="214">
        <f t="shared" si="9"/>
        <v>0</v>
      </c>
      <c r="BL174" s="25" t="s">
        <v>375</v>
      </c>
      <c r="BM174" s="25" t="s">
        <v>1001</v>
      </c>
    </row>
    <row r="175" spans="2:65" s="1" customFormat="1" ht="22.5" customHeight="1">
      <c r="B175" s="42"/>
      <c r="C175" s="203" t="s">
        <v>632</v>
      </c>
      <c r="D175" s="203" t="s">
        <v>311</v>
      </c>
      <c r="E175" s="204" t="s">
        <v>690</v>
      </c>
      <c r="F175" s="205" t="s">
        <v>691</v>
      </c>
      <c r="G175" s="206" t="s">
        <v>578</v>
      </c>
      <c r="H175" s="207">
        <v>60</v>
      </c>
      <c r="I175" s="208"/>
      <c r="J175" s="209">
        <f t="shared" si="0"/>
        <v>0</v>
      </c>
      <c r="K175" s="205" t="s">
        <v>315</v>
      </c>
      <c r="L175" s="62"/>
      <c r="M175" s="210" t="s">
        <v>21</v>
      </c>
      <c r="N175" s="211" t="s">
        <v>45</v>
      </c>
      <c r="O175" s="43"/>
      <c r="P175" s="212">
        <f t="shared" si="1"/>
        <v>0</v>
      </c>
      <c r="Q175" s="212">
        <v>9.0000000000000006E-5</v>
      </c>
      <c r="R175" s="212">
        <f t="shared" si="2"/>
        <v>5.4000000000000003E-3</v>
      </c>
      <c r="S175" s="212">
        <v>4.4999999999999999E-4</v>
      </c>
      <c r="T175" s="213">
        <f t="shared" si="3"/>
        <v>2.7E-2</v>
      </c>
      <c r="AR175" s="25" t="s">
        <v>375</v>
      </c>
      <c r="AT175" s="25" t="s">
        <v>311</v>
      </c>
      <c r="AU175" s="25" t="s">
        <v>95</v>
      </c>
      <c r="AY175" s="25" t="s">
        <v>308</v>
      </c>
      <c r="BE175" s="214">
        <f t="shared" si="4"/>
        <v>0</v>
      </c>
      <c r="BF175" s="214">
        <f t="shared" si="5"/>
        <v>0</v>
      </c>
      <c r="BG175" s="214">
        <f t="shared" si="6"/>
        <v>0</v>
      </c>
      <c r="BH175" s="214">
        <f t="shared" si="7"/>
        <v>0</v>
      </c>
      <c r="BI175" s="214">
        <f t="shared" si="8"/>
        <v>0</v>
      </c>
      <c r="BJ175" s="25" t="s">
        <v>82</v>
      </c>
      <c r="BK175" s="214">
        <f t="shared" si="9"/>
        <v>0</v>
      </c>
      <c r="BL175" s="25" t="s">
        <v>375</v>
      </c>
      <c r="BM175" s="25" t="s">
        <v>1002</v>
      </c>
    </row>
    <row r="176" spans="2:65" s="1" customFormat="1" ht="22.5" customHeight="1">
      <c r="B176" s="42"/>
      <c r="C176" s="203" t="s">
        <v>638</v>
      </c>
      <c r="D176" s="203" t="s">
        <v>311</v>
      </c>
      <c r="E176" s="204" t="s">
        <v>694</v>
      </c>
      <c r="F176" s="205" t="s">
        <v>695</v>
      </c>
      <c r="G176" s="206" t="s">
        <v>578</v>
      </c>
      <c r="H176" s="207">
        <v>19</v>
      </c>
      <c r="I176" s="208"/>
      <c r="J176" s="209">
        <f t="shared" si="0"/>
        <v>0</v>
      </c>
      <c r="K176" s="205" t="s">
        <v>315</v>
      </c>
      <c r="L176" s="62"/>
      <c r="M176" s="210" t="s">
        <v>21</v>
      </c>
      <c r="N176" s="211" t="s">
        <v>45</v>
      </c>
      <c r="O176" s="43"/>
      <c r="P176" s="212">
        <f t="shared" si="1"/>
        <v>0</v>
      </c>
      <c r="Q176" s="212">
        <v>8.0000000000000007E-5</v>
      </c>
      <c r="R176" s="212">
        <f t="shared" si="2"/>
        <v>1.5200000000000001E-3</v>
      </c>
      <c r="S176" s="212">
        <v>2.4930000000000001E-2</v>
      </c>
      <c r="T176" s="213">
        <f t="shared" si="3"/>
        <v>0.47367000000000004</v>
      </c>
      <c r="AR176" s="25" t="s">
        <v>375</v>
      </c>
      <c r="AT176" s="25" t="s">
        <v>311</v>
      </c>
      <c r="AU176" s="25" t="s">
        <v>95</v>
      </c>
      <c r="AY176" s="25" t="s">
        <v>308</v>
      </c>
      <c r="BE176" s="214">
        <f t="shared" si="4"/>
        <v>0</v>
      </c>
      <c r="BF176" s="214">
        <f t="shared" si="5"/>
        <v>0</v>
      </c>
      <c r="BG176" s="214">
        <f t="shared" si="6"/>
        <v>0</v>
      </c>
      <c r="BH176" s="214">
        <f t="shared" si="7"/>
        <v>0</v>
      </c>
      <c r="BI176" s="214">
        <f t="shared" si="8"/>
        <v>0</v>
      </c>
      <c r="BJ176" s="25" t="s">
        <v>82</v>
      </c>
      <c r="BK176" s="214">
        <f t="shared" si="9"/>
        <v>0</v>
      </c>
      <c r="BL176" s="25" t="s">
        <v>375</v>
      </c>
      <c r="BM176" s="25" t="s">
        <v>1003</v>
      </c>
    </row>
    <row r="177" spans="2:65" s="1" customFormat="1" ht="22.5" customHeight="1">
      <c r="B177" s="42"/>
      <c r="C177" s="203" t="s">
        <v>644</v>
      </c>
      <c r="D177" s="203" t="s">
        <v>311</v>
      </c>
      <c r="E177" s="204" t="s">
        <v>698</v>
      </c>
      <c r="F177" s="205" t="s">
        <v>699</v>
      </c>
      <c r="G177" s="206" t="s">
        <v>700</v>
      </c>
      <c r="H177" s="207">
        <v>1</v>
      </c>
      <c r="I177" s="208"/>
      <c r="J177" s="209">
        <f t="shared" si="0"/>
        <v>0</v>
      </c>
      <c r="K177" s="205" t="s">
        <v>21</v>
      </c>
      <c r="L177" s="62"/>
      <c r="M177" s="210" t="s">
        <v>21</v>
      </c>
      <c r="N177" s="211" t="s">
        <v>45</v>
      </c>
      <c r="O177" s="43"/>
      <c r="P177" s="212">
        <f t="shared" si="1"/>
        <v>0</v>
      </c>
      <c r="Q177" s="212">
        <v>0</v>
      </c>
      <c r="R177" s="212">
        <f t="shared" si="2"/>
        <v>0</v>
      </c>
      <c r="S177" s="212">
        <v>0</v>
      </c>
      <c r="T177" s="213">
        <f t="shared" si="3"/>
        <v>0</v>
      </c>
      <c r="AR177" s="25" t="s">
        <v>327</v>
      </c>
      <c r="AT177" s="25" t="s">
        <v>311</v>
      </c>
      <c r="AU177" s="25" t="s">
        <v>95</v>
      </c>
      <c r="AY177" s="25" t="s">
        <v>308</v>
      </c>
      <c r="BE177" s="214">
        <f t="shared" si="4"/>
        <v>0</v>
      </c>
      <c r="BF177" s="214">
        <f t="shared" si="5"/>
        <v>0</v>
      </c>
      <c r="BG177" s="214">
        <f t="shared" si="6"/>
        <v>0</v>
      </c>
      <c r="BH177" s="214">
        <f t="shared" si="7"/>
        <v>0</v>
      </c>
      <c r="BI177" s="214">
        <f t="shared" si="8"/>
        <v>0</v>
      </c>
      <c r="BJ177" s="25" t="s">
        <v>82</v>
      </c>
      <c r="BK177" s="214">
        <f t="shared" si="9"/>
        <v>0</v>
      </c>
      <c r="BL177" s="25" t="s">
        <v>327</v>
      </c>
      <c r="BM177" s="25" t="s">
        <v>1004</v>
      </c>
    </row>
    <row r="178" spans="2:65" s="1" customFormat="1" ht="22.5" customHeight="1">
      <c r="B178" s="42"/>
      <c r="C178" s="203" t="s">
        <v>649</v>
      </c>
      <c r="D178" s="203" t="s">
        <v>311</v>
      </c>
      <c r="E178" s="204" t="s">
        <v>703</v>
      </c>
      <c r="F178" s="205" t="s">
        <v>704</v>
      </c>
      <c r="G178" s="206" t="s">
        <v>538</v>
      </c>
      <c r="H178" s="207">
        <v>80</v>
      </c>
      <c r="I178" s="208"/>
      <c r="J178" s="209">
        <f t="shared" si="0"/>
        <v>0</v>
      </c>
      <c r="K178" s="205" t="s">
        <v>315</v>
      </c>
      <c r="L178" s="62"/>
      <c r="M178" s="210" t="s">
        <v>21</v>
      </c>
      <c r="N178" s="211" t="s">
        <v>45</v>
      </c>
      <c r="O178" s="43"/>
      <c r="P178" s="212">
        <f t="shared" si="1"/>
        <v>0</v>
      </c>
      <c r="Q178" s="212">
        <v>0</v>
      </c>
      <c r="R178" s="212">
        <f t="shared" si="2"/>
        <v>0</v>
      </c>
      <c r="S178" s="212">
        <v>1.2999999999999999E-2</v>
      </c>
      <c r="T178" s="213">
        <f t="shared" si="3"/>
        <v>1.04</v>
      </c>
      <c r="AR178" s="25" t="s">
        <v>327</v>
      </c>
      <c r="AT178" s="25" t="s">
        <v>311</v>
      </c>
      <c r="AU178" s="25" t="s">
        <v>95</v>
      </c>
      <c r="AY178" s="25" t="s">
        <v>308</v>
      </c>
      <c r="BE178" s="214">
        <f t="shared" si="4"/>
        <v>0</v>
      </c>
      <c r="BF178" s="214">
        <f t="shared" si="5"/>
        <v>0</v>
      </c>
      <c r="BG178" s="214">
        <f t="shared" si="6"/>
        <v>0</v>
      </c>
      <c r="BH178" s="214">
        <f t="shared" si="7"/>
        <v>0</v>
      </c>
      <c r="BI178" s="214">
        <f t="shared" si="8"/>
        <v>0</v>
      </c>
      <c r="BJ178" s="25" t="s">
        <v>82</v>
      </c>
      <c r="BK178" s="214">
        <f t="shared" si="9"/>
        <v>0</v>
      </c>
      <c r="BL178" s="25" t="s">
        <v>327</v>
      </c>
      <c r="BM178" s="25" t="s">
        <v>1005</v>
      </c>
    </row>
    <row r="179" spans="2:65" s="1" customFormat="1" ht="22.5" customHeight="1">
      <c r="B179" s="42"/>
      <c r="C179" s="203" t="s">
        <v>653</v>
      </c>
      <c r="D179" s="203" t="s">
        <v>311</v>
      </c>
      <c r="E179" s="204" t="s">
        <v>707</v>
      </c>
      <c r="F179" s="205" t="s">
        <v>708</v>
      </c>
      <c r="G179" s="206" t="s">
        <v>538</v>
      </c>
      <c r="H179" s="207">
        <v>80</v>
      </c>
      <c r="I179" s="208"/>
      <c r="J179" s="209">
        <f t="shared" si="0"/>
        <v>0</v>
      </c>
      <c r="K179" s="205" t="s">
        <v>315</v>
      </c>
      <c r="L179" s="62"/>
      <c r="M179" s="210" t="s">
        <v>21</v>
      </c>
      <c r="N179" s="211" t="s">
        <v>45</v>
      </c>
      <c r="O179" s="43"/>
      <c r="P179" s="212">
        <f t="shared" si="1"/>
        <v>0</v>
      </c>
      <c r="Q179" s="212">
        <v>0</v>
      </c>
      <c r="R179" s="212">
        <f t="shared" si="2"/>
        <v>0</v>
      </c>
      <c r="S179" s="212">
        <v>3.6999999999999998E-2</v>
      </c>
      <c r="T179" s="213">
        <f t="shared" si="3"/>
        <v>2.96</v>
      </c>
      <c r="AR179" s="25" t="s">
        <v>327</v>
      </c>
      <c r="AT179" s="25" t="s">
        <v>311</v>
      </c>
      <c r="AU179" s="25" t="s">
        <v>95</v>
      </c>
      <c r="AY179" s="25" t="s">
        <v>308</v>
      </c>
      <c r="BE179" s="214">
        <f t="shared" si="4"/>
        <v>0</v>
      </c>
      <c r="BF179" s="214">
        <f t="shared" si="5"/>
        <v>0</v>
      </c>
      <c r="BG179" s="214">
        <f t="shared" si="6"/>
        <v>0</v>
      </c>
      <c r="BH179" s="214">
        <f t="shared" si="7"/>
        <v>0</v>
      </c>
      <c r="BI179" s="214">
        <f t="shared" si="8"/>
        <v>0</v>
      </c>
      <c r="BJ179" s="25" t="s">
        <v>82</v>
      </c>
      <c r="BK179" s="214">
        <f t="shared" si="9"/>
        <v>0</v>
      </c>
      <c r="BL179" s="25" t="s">
        <v>327</v>
      </c>
      <c r="BM179" s="25" t="s">
        <v>1006</v>
      </c>
    </row>
    <row r="180" spans="2:65" s="11" customFormat="1" ht="29.85" customHeight="1">
      <c r="B180" s="186"/>
      <c r="C180" s="187"/>
      <c r="D180" s="200" t="s">
        <v>73</v>
      </c>
      <c r="E180" s="201" t="s">
        <v>714</v>
      </c>
      <c r="F180" s="201" t="s">
        <v>715</v>
      </c>
      <c r="G180" s="187"/>
      <c r="H180" s="187"/>
      <c r="I180" s="190"/>
      <c r="J180" s="202">
        <f>BK180</f>
        <v>0</v>
      </c>
      <c r="K180" s="187"/>
      <c r="L180" s="192"/>
      <c r="M180" s="193"/>
      <c r="N180" s="194"/>
      <c r="O180" s="194"/>
      <c r="P180" s="195">
        <f>SUM(P181:P192)</f>
        <v>0</v>
      </c>
      <c r="Q180" s="194"/>
      <c r="R180" s="195">
        <f>SUM(R181:R192)</f>
        <v>0</v>
      </c>
      <c r="S180" s="194"/>
      <c r="T180" s="196">
        <f>SUM(T181:T192)</f>
        <v>0</v>
      </c>
      <c r="AR180" s="197" t="s">
        <v>82</v>
      </c>
      <c r="AT180" s="198" t="s">
        <v>73</v>
      </c>
      <c r="AU180" s="198" t="s">
        <v>82</v>
      </c>
      <c r="AY180" s="197" t="s">
        <v>308</v>
      </c>
      <c r="BK180" s="199">
        <f>SUM(BK181:BK192)</f>
        <v>0</v>
      </c>
    </row>
    <row r="181" spans="2:65" s="1" customFormat="1" ht="31.5" customHeight="1">
      <c r="B181" s="42"/>
      <c r="C181" s="203" t="s">
        <v>657</v>
      </c>
      <c r="D181" s="203" t="s">
        <v>311</v>
      </c>
      <c r="E181" s="204" t="s">
        <v>717</v>
      </c>
      <c r="F181" s="205" t="s">
        <v>718</v>
      </c>
      <c r="G181" s="206" t="s">
        <v>719</v>
      </c>
      <c r="H181" s="207">
        <v>270.12799999999999</v>
      </c>
      <c r="I181" s="208"/>
      <c r="J181" s="209">
        <f>ROUND(I181*H181,2)</f>
        <v>0</v>
      </c>
      <c r="K181" s="205" t="s">
        <v>315</v>
      </c>
      <c r="L181" s="62"/>
      <c r="M181" s="210" t="s">
        <v>21</v>
      </c>
      <c r="N181" s="211" t="s">
        <v>45</v>
      </c>
      <c r="O181" s="43"/>
      <c r="P181" s="212">
        <f>O181*H181</f>
        <v>0</v>
      </c>
      <c r="Q181" s="212">
        <v>0</v>
      </c>
      <c r="R181" s="212">
        <f>Q181*H181</f>
        <v>0</v>
      </c>
      <c r="S181" s="212">
        <v>0</v>
      </c>
      <c r="T181" s="213">
        <f>S181*H181</f>
        <v>0</v>
      </c>
      <c r="AR181" s="25" t="s">
        <v>327</v>
      </c>
      <c r="AT181" s="25" t="s">
        <v>311</v>
      </c>
      <c r="AU181" s="25" t="s">
        <v>84</v>
      </c>
      <c r="AY181" s="25" t="s">
        <v>308</v>
      </c>
      <c r="BE181" s="214">
        <f>IF(N181="základní",J181,0)</f>
        <v>0</v>
      </c>
      <c r="BF181" s="214">
        <f>IF(N181="snížená",J181,0)</f>
        <v>0</v>
      </c>
      <c r="BG181" s="214">
        <f>IF(N181="zákl. přenesená",J181,0)</f>
        <v>0</v>
      </c>
      <c r="BH181" s="214">
        <f>IF(N181="sníž. přenesená",J181,0)</f>
        <v>0</v>
      </c>
      <c r="BI181" s="214">
        <f>IF(N181="nulová",J181,0)</f>
        <v>0</v>
      </c>
      <c r="BJ181" s="25" t="s">
        <v>82</v>
      </c>
      <c r="BK181" s="214">
        <f>ROUND(I181*H181,2)</f>
        <v>0</v>
      </c>
      <c r="BL181" s="25" t="s">
        <v>327</v>
      </c>
      <c r="BM181" s="25" t="s">
        <v>1007</v>
      </c>
    </row>
    <row r="182" spans="2:65" s="1" customFormat="1" ht="31.5" customHeight="1">
      <c r="B182" s="42"/>
      <c r="C182" s="203" t="s">
        <v>661</v>
      </c>
      <c r="D182" s="203" t="s">
        <v>311</v>
      </c>
      <c r="E182" s="204" t="s">
        <v>722</v>
      </c>
      <c r="F182" s="205" t="s">
        <v>723</v>
      </c>
      <c r="G182" s="206" t="s">
        <v>719</v>
      </c>
      <c r="H182" s="207">
        <v>270.12799999999999</v>
      </c>
      <c r="I182" s="208"/>
      <c r="J182" s="209">
        <f>ROUND(I182*H182,2)</f>
        <v>0</v>
      </c>
      <c r="K182" s="205" t="s">
        <v>315</v>
      </c>
      <c r="L182" s="62"/>
      <c r="M182" s="210" t="s">
        <v>21</v>
      </c>
      <c r="N182" s="211" t="s">
        <v>45</v>
      </c>
      <c r="O182" s="43"/>
      <c r="P182" s="212">
        <f>O182*H182</f>
        <v>0</v>
      </c>
      <c r="Q182" s="212">
        <v>0</v>
      </c>
      <c r="R182" s="212">
        <f>Q182*H182</f>
        <v>0</v>
      </c>
      <c r="S182" s="212">
        <v>0</v>
      </c>
      <c r="T182" s="213">
        <f>S182*H182</f>
        <v>0</v>
      </c>
      <c r="AR182" s="25" t="s">
        <v>327</v>
      </c>
      <c r="AT182" s="25" t="s">
        <v>311</v>
      </c>
      <c r="AU182" s="25" t="s">
        <v>84</v>
      </c>
      <c r="AY182" s="25" t="s">
        <v>308</v>
      </c>
      <c r="BE182" s="214">
        <f>IF(N182="základní",J182,0)</f>
        <v>0</v>
      </c>
      <c r="BF182" s="214">
        <f>IF(N182="snížená",J182,0)</f>
        <v>0</v>
      </c>
      <c r="BG182" s="214">
        <f>IF(N182="zákl. přenesená",J182,0)</f>
        <v>0</v>
      </c>
      <c r="BH182" s="214">
        <f>IF(N182="sníž. přenesená",J182,0)</f>
        <v>0</v>
      </c>
      <c r="BI182" s="214">
        <f>IF(N182="nulová",J182,0)</f>
        <v>0</v>
      </c>
      <c r="BJ182" s="25" t="s">
        <v>82</v>
      </c>
      <c r="BK182" s="214">
        <f>ROUND(I182*H182,2)</f>
        <v>0</v>
      </c>
      <c r="BL182" s="25" t="s">
        <v>327</v>
      </c>
      <c r="BM182" s="25" t="s">
        <v>1008</v>
      </c>
    </row>
    <row r="183" spans="2:65" s="1" customFormat="1" ht="22.5" customHeight="1">
      <c r="B183" s="42"/>
      <c r="C183" s="203" t="s">
        <v>665</v>
      </c>
      <c r="D183" s="203" t="s">
        <v>311</v>
      </c>
      <c r="E183" s="204" t="s">
        <v>726</v>
      </c>
      <c r="F183" s="205" t="s">
        <v>727</v>
      </c>
      <c r="G183" s="206" t="s">
        <v>719</v>
      </c>
      <c r="H183" s="207">
        <v>6653.64</v>
      </c>
      <c r="I183" s="208"/>
      <c r="J183" s="209">
        <f>ROUND(I183*H183,2)</f>
        <v>0</v>
      </c>
      <c r="K183" s="205" t="s">
        <v>315</v>
      </c>
      <c r="L183" s="62"/>
      <c r="M183" s="210" t="s">
        <v>21</v>
      </c>
      <c r="N183" s="211" t="s">
        <v>45</v>
      </c>
      <c r="O183" s="43"/>
      <c r="P183" s="212">
        <f>O183*H183</f>
        <v>0</v>
      </c>
      <c r="Q183" s="212">
        <v>0</v>
      </c>
      <c r="R183" s="212">
        <f>Q183*H183</f>
        <v>0</v>
      </c>
      <c r="S183" s="212">
        <v>0</v>
      </c>
      <c r="T183" s="213">
        <f>S183*H183</f>
        <v>0</v>
      </c>
      <c r="AR183" s="25" t="s">
        <v>327</v>
      </c>
      <c r="AT183" s="25" t="s">
        <v>311</v>
      </c>
      <c r="AU183" s="25" t="s">
        <v>84</v>
      </c>
      <c r="AY183" s="25" t="s">
        <v>308</v>
      </c>
      <c r="BE183" s="214">
        <f>IF(N183="základní",J183,0)</f>
        <v>0</v>
      </c>
      <c r="BF183" s="214">
        <f>IF(N183="snížená",J183,0)</f>
        <v>0</v>
      </c>
      <c r="BG183" s="214">
        <f>IF(N183="zákl. přenesená",J183,0)</f>
        <v>0</v>
      </c>
      <c r="BH183" s="214">
        <f>IF(N183="sníž. přenesená",J183,0)</f>
        <v>0</v>
      </c>
      <c r="BI183" s="214">
        <f>IF(N183="nulová",J183,0)</f>
        <v>0</v>
      </c>
      <c r="BJ183" s="25" t="s">
        <v>82</v>
      </c>
      <c r="BK183" s="214">
        <f>ROUND(I183*H183,2)</f>
        <v>0</v>
      </c>
      <c r="BL183" s="25" t="s">
        <v>327</v>
      </c>
      <c r="BM183" s="25" t="s">
        <v>1009</v>
      </c>
    </row>
    <row r="184" spans="2:65" s="13" customFormat="1" ht="13.5">
      <c r="B184" s="233"/>
      <c r="C184" s="234"/>
      <c r="D184" s="246" t="s">
        <v>451</v>
      </c>
      <c r="E184" s="256" t="s">
        <v>21</v>
      </c>
      <c r="F184" s="257" t="s">
        <v>1010</v>
      </c>
      <c r="G184" s="234"/>
      <c r="H184" s="258">
        <v>6653.64</v>
      </c>
      <c r="I184" s="238"/>
      <c r="J184" s="234"/>
      <c r="K184" s="234"/>
      <c r="L184" s="239"/>
      <c r="M184" s="240"/>
      <c r="N184" s="241"/>
      <c r="O184" s="241"/>
      <c r="P184" s="241"/>
      <c r="Q184" s="241"/>
      <c r="R184" s="241"/>
      <c r="S184" s="241"/>
      <c r="T184" s="242"/>
      <c r="AT184" s="243" t="s">
        <v>451</v>
      </c>
      <c r="AU184" s="243" t="s">
        <v>84</v>
      </c>
      <c r="AV184" s="13" t="s">
        <v>84</v>
      </c>
      <c r="AW184" s="13" t="s">
        <v>37</v>
      </c>
      <c r="AX184" s="13" t="s">
        <v>82</v>
      </c>
      <c r="AY184" s="243" t="s">
        <v>308</v>
      </c>
    </row>
    <row r="185" spans="2:65" s="1" customFormat="1" ht="22.5" customHeight="1">
      <c r="B185" s="42"/>
      <c r="C185" s="203" t="s">
        <v>669</v>
      </c>
      <c r="D185" s="203" t="s">
        <v>311</v>
      </c>
      <c r="E185" s="204" t="s">
        <v>731</v>
      </c>
      <c r="F185" s="205" t="s">
        <v>732</v>
      </c>
      <c r="G185" s="206" t="s">
        <v>719</v>
      </c>
      <c r="H185" s="207">
        <v>80.972999999999999</v>
      </c>
      <c r="I185" s="208"/>
      <c r="J185" s="209">
        <f>ROUND(I185*H185,2)</f>
        <v>0</v>
      </c>
      <c r="K185" s="205" t="s">
        <v>315</v>
      </c>
      <c r="L185" s="62"/>
      <c r="M185" s="210" t="s">
        <v>21</v>
      </c>
      <c r="N185" s="211" t="s">
        <v>45</v>
      </c>
      <c r="O185" s="43"/>
      <c r="P185" s="212">
        <f>O185*H185</f>
        <v>0</v>
      </c>
      <c r="Q185" s="212">
        <v>0</v>
      </c>
      <c r="R185" s="212">
        <f>Q185*H185</f>
        <v>0</v>
      </c>
      <c r="S185" s="212">
        <v>0</v>
      </c>
      <c r="T185" s="213">
        <f>S185*H185</f>
        <v>0</v>
      </c>
      <c r="AR185" s="25" t="s">
        <v>327</v>
      </c>
      <c r="AT185" s="25" t="s">
        <v>311</v>
      </c>
      <c r="AU185" s="25" t="s">
        <v>84</v>
      </c>
      <c r="AY185" s="25" t="s">
        <v>308</v>
      </c>
      <c r="BE185" s="214">
        <f>IF(N185="základní",J185,0)</f>
        <v>0</v>
      </c>
      <c r="BF185" s="214">
        <f>IF(N185="snížená",J185,0)</f>
        <v>0</v>
      </c>
      <c r="BG185" s="214">
        <f>IF(N185="zákl. přenesená",J185,0)</f>
        <v>0</v>
      </c>
      <c r="BH185" s="214">
        <f>IF(N185="sníž. přenesená",J185,0)</f>
        <v>0</v>
      </c>
      <c r="BI185" s="214">
        <f>IF(N185="nulová",J185,0)</f>
        <v>0</v>
      </c>
      <c r="BJ185" s="25" t="s">
        <v>82</v>
      </c>
      <c r="BK185" s="214">
        <f>ROUND(I185*H185,2)</f>
        <v>0</v>
      </c>
      <c r="BL185" s="25" t="s">
        <v>327</v>
      </c>
      <c r="BM185" s="25" t="s">
        <v>1011</v>
      </c>
    </row>
    <row r="186" spans="2:65" s="13" customFormat="1" ht="13.5">
      <c r="B186" s="233"/>
      <c r="C186" s="234"/>
      <c r="D186" s="246" t="s">
        <v>451</v>
      </c>
      <c r="E186" s="256" t="s">
        <v>21</v>
      </c>
      <c r="F186" s="257" t="s">
        <v>1012</v>
      </c>
      <c r="G186" s="234"/>
      <c r="H186" s="258">
        <v>80.972999999999999</v>
      </c>
      <c r="I186" s="238"/>
      <c r="J186" s="234"/>
      <c r="K186" s="234"/>
      <c r="L186" s="239"/>
      <c r="M186" s="240"/>
      <c r="N186" s="241"/>
      <c r="O186" s="241"/>
      <c r="P186" s="241"/>
      <c r="Q186" s="241"/>
      <c r="R186" s="241"/>
      <c r="S186" s="241"/>
      <c r="T186" s="242"/>
      <c r="AT186" s="243" t="s">
        <v>451</v>
      </c>
      <c r="AU186" s="243" t="s">
        <v>84</v>
      </c>
      <c r="AV186" s="13" t="s">
        <v>84</v>
      </c>
      <c r="AW186" s="13" t="s">
        <v>37</v>
      </c>
      <c r="AX186" s="13" t="s">
        <v>82</v>
      </c>
      <c r="AY186" s="243" t="s">
        <v>308</v>
      </c>
    </row>
    <row r="187" spans="2:65" s="1" customFormat="1" ht="31.5" customHeight="1">
      <c r="B187" s="42"/>
      <c r="C187" s="203" t="s">
        <v>673</v>
      </c>
      <c r="D187" s="203" t="s">
        <v>311</v>
      </c>
      <c r="E187" s="204" t="s">
        <v>736</v>
      </c>
      <c r="F187" s="205" t="s">
        <v>737</v>
      </c>
      <c r="G187" s="206" t="s">
        <v>719</v>
      </c>
      <c r="H187" s="207">
        <v>159.81299999999999</v>
      </c>
      <c r="I187" s="208"/>
      <c r="J187" s="209">
        <f>ROUND(I187*H187,2)</f>
        <v>0</v>
      </c>
      <c r="K187" s="205" t="s">
        <v>315</v>
      </c>
      <c r="L187" s="62"/>
      <c r="M187" s="210" t="s">
        <v>21</v>
      </c>
      <c r="N187" s="211" t="s">
        <v>45</v>
      </c>
      <c r="O187" s="43"/>
      <c r="P187" s="212">
        <f>O187*H187</f>
        <v>0</v>
      </c>
      <c r="Q187" s="212">
        <v>0</v>
      </c>
      <c r="R187" s="212">
        <f>Q187*H187</f>
        <v>0</v>
      </c>
      <c r="S187" s="212">
        <v>0</v>
      </c>
      <c r="T187" s="213">
        <f>S187*H187</f>
        <v>0</v>
      </c>
      <c r="AR187" s="25" t="s">
        <v>327</v>
      </c>
      <c r="AT187" s="25" t="s">
        <v>311</v>
      </c>
      <c r="AU187" s="25" t="s">
        <v>84</v>
      </c>
      <c r="AY187" s="25" t="s">
        <v>308</v>
      </c>
      <c r="BE187" s="214">
        <f>IF(N187="základní",J187,0)</f>
        <v>0</v>
      </c>
      <c r="BF187" s="214">
        <f>IF(N187="snížená",J187,0)</f>
        <v>0</v>
      </c>
      <c r="BG187" s="214">
        <f>IF(N187="zákl. přenesená",J187,0)</f>
        <v>0</v>
      </c>
      <c r="BH187" s="214">
        <f>IF(N187="sníž. přenesená",J187,0)</f>
        <v>0</v>
      </c>
      <c r="BI187" s="214">
        <f>IF(N187="nulová",J187,0)</f>
        <v>0</v>
      </c>
      <c r="BJ187" s="25" t="s">
        <v>82</v>
      </c>
      <c r="BK187" s="214">
        <f>ROUND(I187*H187,2)</f>
        <v>0</v>
      </c>
      <c r="BL187" s="25" t="s">
        <v>327</v>
      </c>
      <c r="BM187" s="25" t="s">
        <v>1013</v>
      </c>
    </row>
    <row r="188" spans="2:65" s="13" customFormat="1" ht="13.5">
      <c r="B188" s="233"/>
      <c r="C188" s="234"/>
      <c r="D188" s="246" t="s">
        <v>451</v>
      </c>
      <c r="E188" s="256" t="s">
        <v>21</v>
      </c>
      <c r="F188" s="257" t="s">
        <v>1014</v>
      </c>
      <c r="G188" s="234"/>
      <c r="H188" s="258">
        <v>159.81299999999999</v>
      </c>
      <c r="I188" s="238"/>
      <c r="J188" s="234"/>
      <c r="K188" s="234"/>
      <c r="L188" s="239"/>
      <c r="M188" s="240"/>
      <c r="N188" s="241"/>
      <c r="O188" s="241"/>
      <c r="P188" s="241"/>
      <c r="Q188" s="241"/>
      <c r="R188" s="241"/>
      <c r="S188" s="241"/>
      <c r="T188" s="242"/>
      <c r="AT188" s="243" t="s">
        <v>451</v>
      </c>
      <c r="AU188" s="243" t="s">
        <v>84</v>
      </c>
      <c r="AV188" s="13" t="s">
        <v>84</v>
      </c>
      <c r="AW188" s="13" t="s">
        <v>37</v>
      </c>
      <c r="AX188" s="13" t="s">
        <v>82</v>
      </c>
      <c r="AY188" s="243" t="s">
        <v>308</v>
      </c>
    </row>
    <row r="189" spans="2:65" s="1" customFormat="1" ht="22.5" customHeight="1">
      <c r="B189" s="42"/>
      <c r="C189" s="203" t="s">
        <v>677</v>
      </c>
      <c r="D189" s="203" t="s">
        <v>311</v>
      </c>
      <c r="E189" s="204" t="s">
        <v>741</v>
      </c>
      <c r="F189" s="205" t="s">
        <v>742</v>
      </c>
      <c r="G189" s="206" t="s">
        <v>719</v>
      </c>
      <c r="H189" s="207">
        <v>0.58299999999999996</v>
      </c>
      <c r="I189" s="208"/>
      <c r="J189" s="209">
        <f>ROUND(I189*H189,2)</f>
        <v>0</v>
      </c>
      <c r="K189" s="205" t="s">
        <v>315</v>
      </c>
      <c r="L189" s="62"/>
      <c r="M189" s="210" t="s">
        <v>21</v>
      </c>
      <c r="N189" s="211" t="s">
        <v>45</v>
      </c>
      <c r="O189" s="43"/>
      <c r="P189" s="212">
        <f>O189*H189</f>
        <v>0</v>
      </c>
      <c r="Q189" s="212">
        <v>0</v>
      </c>
      <c r="R189" s="212">
        <f>Q189*H189</f>
        <v>0</v>
      </c>
      <c r="S189" s="212">
        <v>0</v>
      </c>
      <c r="T189" s="213">
        <f>S189*H189</f>
        <v>0</v>
      </c>
      <c r="AR189" s="25" t="s">
        <v>327</v>
      </c>
      <c r="AT189" s="25" t="s">
        <v>311</v>
      </c>
      <c r="AU189" s="25" t="s">
        <v>84</v>
      </c>
      <c r="AY189" s="25" t="s">
        <v>308</v>
      </c>
      <c r="BE189" s="214">
        <f>IF(N189="základní",J189,0)</f>
        <v>0</v>
      </c>
      <c r="BF189" s="214">
        <f>IF(N189="snížená",J189,0)</f>
        <v>0</v>
      </c>
      <c r="BG189" s="214">
        <f>IF(N189="zákl. přenesená",J189,0)</f>
        <v>0</v>
      </c>
      <c r="BH189" s="214">
        <f>IF(N189="sníž. přenesená",J189,0)</f>
        <v>0</v>
      </c>
      <c r="BI189" s="214">
        <f>IF(N189="nulová",J189,0)</f>
        <v>0</v>
      </c>
      <c r="BJ189" s="25" t="s">
        <v>82</v>
      </c>
      <c r="BK189" s="214">
        <f>ROUND(I189*H189,2)</f>
        <v>0</v>
      </c>
      <c r="BL189" s="25" t="s">
        <v>327</v>
      </c>
      <c r="BM189" s="25" t="s">
        <v>1015</v>
      </c>
    </row>
    <row r="190" spans="2:65" s="13" customFormat="1" ht="13.5">
      <c r="B190" s="233"/>
      <c r="C190" s="234"/>
      <c r="D190" s="246" t="s">
        <v>451</v>
      </c>
      <c r="E190" s="256" t="s">
        <v>21</v>
      </c>
      <c r="F190" s="257" t="s">
        <v>1016</v>
      </c>
      <c r="G190" s="234"/>
      <c r="H190" s="258">
        <v>0.58299999999999996</v>
      </c>
      <c r="I190" s="238"/>
      <c r="J190" s="234"/>
      <c r="K190" s="234"/>
      <c r="L190" s="239"/>
      <c r="M190" s="240"/>
      <c r="N190" s="241"/>
      <c r="O190" s="241"/>
      <c r="P190" s="241"/>
      <c r="Q190" s="241"/>
      <c r="R190" s="241"/>
      <c r="S190" s="241"/>
      <c r="T190" s="242"/>
      <c r="AT190" s="243" t="s">
        <v>451</v>
      </c>
      <c r="AU190" s="243" t="s">
        <v>84</v>
      </c>
      <c r="AV190" s="13" t="s">
        <v>84</v>
      </c>
      <c r="AW190" s="13" t="s">
        <v>37</v>
      </c>
      <c r="AX190" s="13" t="s">
        <v>82</v>
      </c>
      <c r="AY190" s="243" t="s">
        <v>308</v>
      </c>
    </row>
    <row r="191" spans="2:65" s="1" customFormat="1" ht="22.5" customHeight="1">
      <c r="B191" s="42"/>
      <c r="C191" s="203" t="s">
        <v>681</v>
      </c>
      <c r="D191" s="203" t="s">
        <v>311</v>
      </c>
      <c r="E191" s="204" t="s">
        <v>751</v>
      </c>
      <c r="F191" s="205" t="s">
        <v>752</v>
      </c>
      <c r="G191" s="206" t="s">
        <v>719</v>
      </c>
      <c r="H191" s="207">
        <v>35.866</v>
      </c>
      <c r="I191" s="208"/>
      <c r="J191" s="209">
        <f>ROUND(I191*H191,2)</f>
        <v>0</v>
      </c>
      <c r="K191" s="205" t="s">
        <v>315</v>
      </c>
      <c r="L191" s="62"/>
      <c r="M191" s="210" t="s">
        <v>21</v>
      </c>
      <c r="N191" s="211" t="s">
        <v>45</v>
      </c>
      <c r="O191" s="43"/>
      <c r="P191" s="212">
        <f>O191*H191</f>
        <v>0</v>
      </c>
      <c r="Q191" s="212">
        <v>0</v>
      </c>
      <c r="R191" s="212">
        <f>Q191*H191</f>
        <v>0</v>
      </c>
      <c r="S191" s="212">
        <v>0</v>
      </c>
      <c r="T191" s="213">
        <f>S191*H191</f>
        <v>0</v>
      </c>
      <c r="AR191" s="25" t="s">
        <v>327</v>
      </c>
      <c r="AT191" s="25" t="s">
        <v>311</v>
      </c>
      <c r="AU191" s="25" t="s">
        <v>84</v>
      </c>
      <c r="AY191" s="25" t="s">
        <v>308</v>
      </c>
      <c r="BE191" s="214">
        <f>IF(N191="základní",J191,0)</f>
        <v>0</v>
      </c>
      <c r="BF191" s="214">
        <f>IF(N191="snížená",J191,0)</f>
        <v>0</v>
      </c>
      <c r="BG191" s="214">
        <f>IF(N191="zákl. přenesená",J191,0)</f>
        <v>0</v>
      </c>
      <c r="BH191" s="214">
        <f>IF(N191="sníž. přenesená",J191,0)</f>
        <v>0</v>
      </c>
      <c r="BI191" s="214">
        <f>IF(N191="nulová",J191,0)</f>
        <v>0</v>
      </c>
      <c r="BJ191" s="25" t="s">
        <v>82</v>
      </c>
      <c r="BK191" s="214">
        <f>ROUND(I191*H191,2)</f>
        <v>0</v>
      </c>
      <c r="BL191" s="25" t="s">
        <v>327</v>
      </c>
      <c r="BM191" s="25" t="s">
        <v>1017</v>
      </c>
    </row>
    <row r="192" spans="2:65" s="13" customFormat="1" ht="13.5">
      <c r="B192" s="233"/>
      <c r="C192" s="234"/>
      <c r="D192" s="223" t="s">
        <v>451</v>
      </c>
      <c r="E192" s="235" t="s">
        <v>21</v>
      </c>
      <c r="F192" s="236" t="s">
        <v>1018</v>
      </c>
      <c r="G192" s="234"/>
      <c r="H192" s="237">
        <v>35.866</v>
      </c>
      <c r="I192" s="238"/>
      <c r="J192" s="234"/>
      <c r="K192" s="234"/>
      <c r="L192" s="239"/>
      <c r="M192" s="240"/>
      <c r="N192" s="241"/>
      <c r="O192" s="241"/>
      <c r="P192" s="241"/>
      <c r="Q192" s="241"/>
      <c r="R192" s="241"/>
      <c r="S192" s="241"/>
      <c r="T192" s="242"/>
      <c r="AT192" s="243" t="s">
        <v>451</v>
      </c>
      <c r="AU192" s="243" t="s">
        <v>84</v>
      </c>
      <c r="AV192" s="13" t="s">
        <v>84</v>
      </c>
      <c r="AW192" s="13" t="s">
        <v>37</v>
      </c>
      <c r="AX192" s="13" t="s">
        <v>82</v>
      </c>
      <c r="AY192" s="243" t="s">
        <v>308</v>
      </c>
    </row>
    <row r="193" spans="2:65" s="11" customFormat="1" ht="29.85" customHeight="1">
      <c r="B193" s="186"/>
      <c r="C193" s="187"/>
      <c r="D193" s="200" t="s">
        <v>73</v>
      </c>
      <c r="E193" s="201" t="s">
        <v>755</v>
      </c>
      <c r="F193" s="201" t="s">
        <v>756</v>
      </c>
      <c r="G193" s="187"/>
      <c r="H193" s="187"/>
      <c r="I193" s="190"/>
      <c r="J193" s="202">
        <f>BK193</f>
        <v>0</v>
      </c>
      <c r="K193" s="187"/>
      <c r="L193" s="192"/>
      <c r="M193" s="193"/>
      <c r="N193" s="194"/>
      <c r="O193" s="194"/>
      <c r="P193" s="195">
        <f>P194</f>
        <v>0</v>
      </c>
      <c r="Q193" s="194"/>
      <c r="R193" s="195">
        <f>R194</f>
        <v>0</v>
      </c>
      <c r="S193" s="194"/>
      <c r="T193" s="196">
        <f>T194</f>
        <v>0</v>
      </c>
      <c r="AR193" s="197" t="s">
        <v>82</v>
      </c>
      <c r="AT193" s="198" t="s">
        <v>73</v>
      </c>
      <c r="AU193" s="198" t="s">
        <v>82</v>
      </c>
      <c r="AY193" s="197" t="s">
        <v>308</v>
      </c>
      <c r="BK193" s="199">
        <f>BK194</f>
        <v>0</v>
      </c>
    </row>
    <row r="194" spans="2:65" s="1" customFormat="1" ht="22.5" customHeight="1">
      <c r="B194" s="42"/>
      <c r="C194" s="203" t="s">
        <v>685</v>
      </c>
      <c r="D194" s="203" t="s">
        <v>311</v>
      </c>
      <c r="E194" s="204" t="s">
        <v>757</v>
      </c>
      <c r="F194" s="205" t="s">
        <v>758</v>
      </c>
      <c r="G194" s="206" t="s">
        <v>719</v>
      </c>
      <c r="H194" s="207">
        <v>5.7000000000000002E-2</v>
      </c>
      <c r="I194" s="208"/>
      <c r="J194" s="209">
        <f>ROUND(I194*H194,2)</f>
        <v>0</v>
      </c>
      <c r="K194" s="205" t="s">
        <v>315</v>
      </c>
      <c r="L194" s="62"/>
      <c r="M194" s="210" t="s">
        <v>21</v>
      </c>
      <c r="N194" s="215" t="s">
        <v>45</v>
      </c>
      <c r="O194" s="216"/>
      <c r="P194" s="217">
        <f>O194*H194</f>
        <v>0</v>
      </c>
      <c r="Q194" s="217">
        <v>0</v>
      </c>
      <c r="R194" s="217">
        <f>Q194*H194</f>
        <v>0</v>
      </c>
      <c r="S194" s="217">
        <v>0</v>
      </c>
      <c r="T194" s="218">
        <f>S194*H194</f>
        <v>0</v>
      </c>
      <c r="AR194" s="25" t="s">
        <v>327</v>
      </c>
      <c r="AT194" s="25" t="s">
        <v>311</v>
      </c>
      <c r="AU194" s="25" t="s">
        <v>84</v>
      </c>
      <c r="AY194" s="25" t="s">
        <v>308</v>
      </c>
      <c r="BE194" s="214">
        <f>IF(N194="základní",J194,0)</f>
        <v>0</v>
      </c>
      <c r="BF194" s="214">
        <f>IF(N194="snížená",J194,0)</f>
        <v>0</v>
      </c>
      <c r="BG194" s="214">
        <f>IF(N194="zákl. přenesená",J194,0)</f>
        <v>0</v>
      </c>
      <c r="BH194" s="214">
        <f>IF(N194="sníž. přenesená",J194,0)</f>
        <v>0</v>
      </c>
      <c r="BI194" s="214">
        <f>IF(N194="nulová",J194,0)</f>
        <v>0</v>
      </c>
      <c r="BJ194" s="25" t="s">
        <v>82</v>
      </c>
      <c r="BK194" s="214">
        <f>ROUND(I194*H194,2)</f>
        <v>0</v>
      </c>
      <c r="BL194" s="25" t="s">
        <v>327</v>
      </c>
      <c r="BM194" s="25" t="s">
        <v>1019</v>
      </c>
    </row>
    <row r="195" spans="2:65" s="1" customFormat="1" ht="6.95" customHeight="1">
      <c r="B195" s="57"/>
      <c r="C195" s="58"/>
      <c r="D195" s="58"/>
      <c r="E195" s="58"/>
      <c r="F195" s="58"/>
      <c r="G195" s="58"/>
      <c r="H195" s="58"/>
      <c r="I195" s="149"/>
      <c r="J195" s="58"/>
      <c r="K195" s="58"/>
      <c r="L195" s="62"/>
    </row>
  </sheetData>
  <sheetProtection password="CC35" sheet="1" objects="1" scenarios="1" formatCells="0" formatColumns="0" formatRows="0" sort="0" autoFilter="0"/>
  <autoFilter ref="C100:K194"/>
  <mergeCells count="15">
    <mergeCell ref="E91:H91"/>
    <mergeCell ref="E89:H89"/>
    <mergeCell ref="E93:H93"/>
    <mergeCell ref="G1:H1"/>
    <mergeCell ref="L2:V2"/>
    <mergeCell ref="E49:H49"/>
    <mergeCell ref="E53:H53"/>
    <mergeCell ref="E51:H51"/>
    <mergeCell ref="E55:H55"/>
    <mergeCell ref="E87:H87"/>
    <mergeCell ref="E7:H7"/>
    <mergeCell ref="E11:H11"/>
    <mergeCell ref="E9:H9"/>
    <mergeCell ref="E13:H13"/>
    <mergeCell ref="E28:H28"/>
  </mergeCells>
  <hyperlinks>
    <hyperlink ref="F1:G1" location="C2" display="1) Krycí list soupisu"/>
    <hyperlink ref="G1:H1" location="C62" display="2) Rekapitulace"/>
    <hyperlink ref="J1" location="C100" display="3) Soupis prací"/>
    <hyperlink ref="L1:V1" location="'Rekapitulace stavby'!C2" display="Rekapitulace stavby"/>
  </hyperlinks>
  <pageMargins left="0.58333330000000005" right="0.58333330000000005" top="0.58333330000000005" bottom="0.58333330000000005" header="0" footer="0"/>
  <pageSetup paperSize="9" fitToHeight="100" orientation="landscape" blackAndWhite="1" r:id="rId1"/>
  <headerFooter>
    <oddFooter>&amp;CStrana &amp;P z &amp;N</oddFooter>
  </headerFooter>
  <drawing r:id="rId2"/>
</worksheet>
</file>

<file path=xl/worksheets/sheet7.xml><?xml version="1.0" encoding="utf-8"?>
<worksheet xmlns="http://schemas.openxmlformats.org/spreadsheetml/2006/main" xmlns:r="http://schemas.openxmlformats.org/officeDocument/2006/relationships">
  <sheetPr>
    <pageSetUpPr fitToPage="1"/>
  </sheetPr>
  <dimension ref="A1:BR128"/>
  <sheetViews>
    <sheetView showGridLines="0" workbookViewId="0">
      <pane ySplit="1" topLeftCell="A2" activePane="bottomLeft" state="frozen"/>
      <selection pane="bottomLeft"/>
    </sheetView>
  </sheetViews>
  <sheetFormatPr defaultRowHeight="15"/>
  <cols>
    <col min="1" max="1" width="8.33203125" customWidth="1"/>
    <col min="2" max="2" width="1.6640625" customWidth="1"/>
    <col min="3" max="3" width="4.1640625" customWidth="1"/>
    <col min="4" max="4" width="4.33203125" customWidth="1"/>
    <col min="5" max="5" width="17.1640625" customWidth="1"/>
    <col min="6" max="6" width="75" customWidth="1"/>
    <col min="7" max="7" width="8.6640625" customWidth="1"/>
    <col min="8" max="8" width="11.1640625" customWidth="1"/>
    <col min="9" max="9" width="12.6640625" style="121" customWidth="1"/>
    <col min="10" max="10" width="23.5" customWidth="1"/>
    <col min="11" max="11" width="15.5" customWidth="1"/>
    <col min="19" max="19" width="8.1640625" customWidth="1"/>
    <col min="20" max="20" width="29.6640625" customWidth="1"/>
    <col min="21" max="21" width="16.33203125"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1" spans="1:70" ht="21.75" customHeight="1">
      <c r="A1" s="22"/>
      <c r="B1" s="122"/>
      <c r="C1" s="122"/>
      <c r="D1" s="123" t="s">
        <v>1</v>
      </c>
      <c r="E1" s="122"/>
      <c r="F1" s="124" t="s">
        <v>272</v>
      </c>
      <c r="G1" s="427" t="s">
        <v>273</v>
      </c>
      <c r="H1" s="427"/>
      <c r="I1" s="125"/>
      <c r="J1" s="124" t="s">
        <v>274</v>
      </c>
      <c r="K1" s="123" t="s">
        <v>275</v>
      </c>
      <c r="L1" s="124" t="s">
        <v>276</v>
      </c>
      <c r="M1" s="124"/>
      <c r="N1" s="124"/>
      <c r="O1" s="124"/>
      <c r="P1" s="124"/>
      <c r="Q1" s="124"/>
      <c r="R1" s="124"/>
      <c r="S1" s="124"/>
      <c r="T1" s="124"/>
      <c r="U1" s="21"/>
      <c r="V1" s="21"/>
      <c r="W1" s="22"/>
      <c r="X1" s="22"/>
      <c r="Y1" s="22"/>
      <c r="Z1" s="22"/>
      <c r="AA1" s="22"/>
      <c r="AB1" s="22"/>
      <c r="AC1" s="22"/>
      <c r="AD1" s="22"/>
      <c r="AE1" s="22"/>
      <c r="AF1" s="22"/>
      <c r="AG1" s="22"/>
      <c r="AH1" s="22"/>
      <c r="AI1" s="22"/>
      <c r="AJ1" s="22"/>
      <c r="AK1" s="22"/>
      <c r="AL1" s="22"/>
      <c r="AM1" s="22"/>
      <c r="AN1" s="22"/>
      <c r="AO1" s="22"/>
      <c r="AP1" s="22"/>
      <c r="AQ1" s="22"/>
      <c r="AR1" s="22"/>
      <c r="AS1" s="22"/>
      <c r="AT1" s="22"/>
      <c r="AU1" s="22"/>
      <c r="AV1" s="22"/>
      <c r="AW1" s="22"/>
      <c r="AX1" s="22"/>
      <c r="AY1" s="22"/>
      <c r="AZ1" s="22"/>
      <c r="BA1" s="22"/>
      <c r="BB1" s="22"/>
      <c r="BC1" s="22"/>
      <c r="BD1" s="22"/>
      <c r="BE1" s="22"/>
      <c r="BF1" s="22"/>
      <c r="BG1" s="22"/>
      <c r="BH1" s="22"/>
      <c r="BI1" s="22"/>
      <c r="BJ1" s="22"/>
      <c r="BK1" s="22"/>
      <c r="BL1" s="22"/>
      <c r="BM1" s="22"/>
      <c r="BN1" s="22"/>
      <c r="BO1" s="22"/>
      <c r="BP1" s="22"/>
      <c r="BQ1" s="22"/>
      <c r="BR1" s="22"/>
    </row>
    <row r="2" spans="1:70" ht="36.950000000000003" customHeight="1">
      <c r="L2" s="419"/>
      <c r="M2" s="419"/>
      <c r="N2" s="419"/>
      <c r="O2" s="419"/>
      <c r="P2" s="419"/>
      <c r="Q2" s="419"/>
      <c r="R2" s="419"/>
      <c r="S2" s="419"/>
      <c r="T2" s="419"/>
      <c r="U2" s="419"/>
      <c r="V2" s="419"/>
      <c r="AT2" s="25" t="s">
        <v>108</v>
      </c>
    </row>
    <row r="3" spans="1:70" ht="6.95" customHeight="1">
      <c r="B3" s="26"/>
      <c r="C3" s="27"/>
      <c r="D3" s="27"/>
      <c r="E3" s="27"/>
      <c r="F3" s="27"/>
      <c r="G3" s="27"/>
      <c r="H3" s="27"/>
      <c r="I3" s="126"/>
      <c r="J3" s="27"/>
      <c r="K3" s="28"/>
      <c r="AT3" s="25" t="s">
        <v>84</v>
      </c>
    </row>
    <row r="4" spans="1:70" ht="36.950000000000003" customHeight="1">
      <c r="B4" s="29"/>
      <c r="C4" s="30"/>
      <c r="D4" s="31" t="s">
        <v>277</v>
      </c>
      <c r="E4" s="30"/>
      <c r="F4" s="30"/>
      <c r="G4" s="30"/>
      <c r="H4" s="30"/>
      <c r="I4" s="127"/>
      <c r="J4" s="30"/>
      <c r="K4" s="32"/>
      <c r="M4" s="33" t="s">
        <v>12</v>
      </c>
      <c r="AT4" s="25" t="s">
        <v>6</v>
      </c>
    </row>
    <row r="5" spans="1:70" ht="6.95" customHeight="1">
      <c r="B5" s="29"/>
      <c r="C5" s="30"/>
      <c r="D5" s="30"/>
      <c r="E5" s="30"/>
      <c r="F5" s="30"/>
      <c r="G5" s="30"/>
      <c r="H5" s="30"/>
      <c r="I5" s="127"/>
      <c r="J5" s="30"/>
      <c r="K5" s="32"/>
    </row>
    <row r="6" spans="1:70">
      <c r="B6" s="29"/>
      <c r="C6" s="30"/>
      <c r="D6" s="38" t="s">
        <v>18</v>
      </c>
      <c r="E6" s="30"/>
      <c r="F6" s="30"/>
      <c r="G6" s="30"/>
      <c r="H6" s="30"/>
      <c r="I6" s="127"/>
      <c r="J6" s="30"/>
      <c r="K6" s="32"/>
    </row>
    <row r="7" spans="1:70" ht="22.5" customHeight="1">
      <c r="B7" s="29"/>
      <c r="C7" s="30"/>
      <c r="D7" s="30"/>
      <c r="E7" s="420" t="str">
        <f>'Rekapitulace stavby'!K6</f>
        <v>Národní telemedicínské centrum</v>
      </c>
      <c r="F7" s="421"/>
      <c r="G7" s="421"/>
      <c r="H7" s="421"/>
      <c r="I7" s="127"/>
      <c r="J7" s="30"/>
      <c r="K7" s="32"/>
    </row>
    <row r="8" spans="1:70">
      <c r="B8" s="29"/>
      <c r="C8" s="30"/>
      <c r="D8" s="38" t="s">
        <v>278</v>
      </c>
      <c r="E8" s="30"/>
      <c r="F8" s="30"/>
      <c r="G8" s="30"/>
      <c r="H8" s="30"/>
      <c r="I8" s="127"/>
      <c r="J8" s="30"/>
      <c r="K8" s="32"/>
    </row>
    <row r="9" spans="1:70" ht="22.5" customHeight="1">
      <c r="B9" s="29"/>
      <c r="C9" s="30"/>
      <c r="D9" s="30"/>
      <c r="E9" s="420" t="s">
        <v>424</v>
      </c>
      <c r="F9" s="380"/>
      <c r="G9" s="380"/>
      <c r="H9" s="380"/>
      <c r="I9" s="127"/>
      <c r="J9" s="30"/>
      <c r="K9" s="32"/>
    </row>
    <row r="10" spans="1:70">
      <c r="B10" s="29"/>
      <c r="C10" s="30"/>
      <c r="D10" s="38" t="s">
        <v>425</v>
      </c>
      <c r="E10" s="30"/>
      <c r="F10" s="30"/>
      <c r="G10" s="30"/>
      <c r="H10" s="30"/>
      <c r="I10" s="127"/>
      <c r="J10" s="30"/>
      <c r="K10" s="32"/>
    </row>
    <row r="11" spans="1:70" s="1" customFormat="1" ht="22.5" customHeight="1">
      <c r="B11" s="42"/>
      <c r="C11" s="43"/>
      <c r="D11" s="43"/>
      <c r="E11" s="404" t="s">
        <v>426</v>
      </c>
      <c r="F11" s="423"/>
      <c r="G11" s="423"/>
      <c r="H11" s="423"/>
      <c r="I11" s="128"/>
      <c r="J11" s="43"/>
      <c r="K11" s="46"/>
    </row>
    <row r="12" spans="1:70" s="1" customFormat="1">
      <c r="B12" s="42"/>
      <c r="C12" s="43"/>
      <c r="D12" s="38" t="s">
        <v>427</v>
      </c>
      <c r="E12" s="43"/>
      <c r="F12" s="43"/>
      <c r="G12" s="43"/>
      <c r="H12" s="43"/>
      <c r="I12" s="128"/>
      <c r="J12" s="43"/>
      <c r="K12" s="46"/>
    </row>
    <row r="13" spans="1:70" s="1" customFormat="1" ht="36.950000000000003" customHeight="1">
      <c r="B13" s="42"/>
      <c r="C13" s="43"/>
      <c r="D13" s="43"/>
      <c r="E13" s="422" t="s">
        <v>1020</v>
      </c>
      <c r="F13" s="423"/>
      <c r="G13" s="423"/>
      <c r="H13" s="423"/>
      <c r="I13" s="128"/>
      <c r="J13" s="43"/>
      <c r="K13" s="46"/>
    </row>
    <row r="14" spans="1:70" s="1" customFormat="1" ht="13.5">
      <c r="B14" s="42"/>
      <c r="C14" s="43"/>
      <c r="D14" s="43"/>
      <c r="E14" s="43"/>
      <c r="F14" s="43"/>
      <c r="G14" s="43"/>
      <c r="H14" s="43"/>
      <c r="I14" s="128"/>
      <c r="J14" s="43"/>
      <c r="K14" s="46"/>
    </row>
    <row r="15" spans="1:70" s="1" customFormat="1" ht="14.45" customHeight="1">
      <c r="B15" s="42"/>
      <c r="C15" s="43"/>
      <c r="D15" s="38" t="s">
        <v>20</v>
      </c>
      <c r="E15" s="43"/>
      <c r="F15" s="36" t="s">
        <v>21</v>
      </c>
      <c r="G15" s="43"/>
      <c r="H15" s="43"/>
      <c r="I15" s="129" t="s">
        <v>22</v>
      </c>
      <c r="J15" s="36" t="s">
        <v>21</v>
      </c>
      <c r="K15" s="46"/>
    </row>
    <row r="16" spans="1:70" s="1" customFormat="1" ht="14.45" customHeight="1">
      <c r="B16" s="42"/>
      <c r="C16" s="43"/>
      <c r="D16" s="38" t="s">
        <v>23</v>
      </c>
      <c r="E16" s="43"/>
      <c r="F16" s="36" t="s">
        <v>24</v>
      </c>
      <c r="G16" s="43"/>
      <c r="H16" s="43"/>
      <c r="I16" s="129" t="s">
        <v>25</v>
      </c>
      <c r="J16" s="130" t="str">
        <f>'Rekapitulace stavby'!AN8</f>
        <v>26.1.2017</v>
      </c>
      <c r="K16" s="46"/>
    </row>
    <row r="17" spans="2:11" s="1" customFormat="1" ht="10.9" customHeight="1">
      <c r="B17" s="42"/>
      <c r="C17" s="43"/>
      <c r="D17" s="43"/>
      <c r="E17" s="43"/>
      <c r="F17" s="43"/>
      <c r="G17" s="43"/>
      <c r="H17" s="43"/>
      <c r="I17" s="128"/>
      <c r="J17" s="43"/>
      <c r="K17" s="46"/>
    </row>
    <row r="18" spans="2:11" s="1" customFormat="1" ht="14.45" customHeight="1">
      <c r="B18" s="42"/>
      <c r="C18" s="43"/>
      <c r="D18" s="38" t="s">
        <v>27</v>
      </c>
      <c r="E18" s="43"/>
      <c r="F18" s="43"/>
      <c r="G18" s="43"/>
      <c r="H18" s="43"/>
      <c r="I18" s="129" t="s">
        <v>28</v>
      </c>
      <c r="J18" s="36" t="s">
        <v>29</v>
      </c>
      <c r="K18" s="46"/>
    </row>
    <row r="19" spans="2:11" s="1" customFormat="1" ht="18" customHeight="1">
      <c r="B19" s="42"/>
      <c r="C19" s="43"/>
      <c r="D19" s="43"/>
      <c r="E19" s="36" t="s">
        <v>30</v>
      </c>
      <c r="F19" s="43"/>
      <c r="G19" s="43"/>
      <c r="H19" s="43"/>
      <c r="I19" s="129" t="s">
        <v>31</v>
      </c>
      <c r="J19" s="36" t="s">
        <v>21</v>
      </c>
      <c r="K19" s="46"/>
    </row>
    <row r="20" spans="2:11" s="1" customFormat="1" ht="6.95" customHeight="1">
      <c r="B20" s="42"/>
      <c r="C20" s="43"/>
      <c r="D20" s="43"/>
      <c r="E20" s="43"/>
      <c r="F20" s="43"/>
      <c r="G20" s="43"/>
      <c r="H20" s="43"/>
      <c r="I20" s="128"/>
      <c r="J20" s="43"/>
      <c r="K20" s="46"/>
    </row>
    <row r="21" spans="2:11" s="1" customFormat="1" ht="14.45" customHeight="1">
      <c r="B21" s="42"/>
      <c r="C21" s="43"/>
      <c r="D21" s="38" t="s">
        <v>32</v>
      </c>
      <c r="E21" s="43"/>
      <c r="F21" s="43"/>
      <c r="G21" s="43"/>
      <c r="H21" s="43"/>
      <c r="I21" s="129" t="s">
        <v>28</v>
      </c>
      <c r="J21" s="36" t="str">
        <f>IF('Rekapitulace stavby'!AN13="Vyplň údaj","",IF('Rekapitulace stavby'!AN13="","",'Rekapitulace stavby'!AN13))</f>
        <v/>
      </c>
      <c r="K21" s="46"/>
    </row>
    <row r="22" spans="2:11" s="1" customFormat="1" ht="18" customHeight="1">
      <c r="B22" s="42"/>
      <c r="C22" s="43"/>
      <c r="D22" s="43"/>
      <c r="E22" s="36" t="str">
        <f>IF('Rekapitulace stavby'!E14="Vyplň údaj","",IF('Rekapitulace stavby'!E14="","",'Rekapitulace stavby'!E14))</f>
        <v/>
      </c>
      <c r="F22" s="43"/>
      <c r="G22" s="43"/>
      <c r="H22" s="43"/>
      <c r="I22" s="129" t="s">
        <v>31</v>
      </c>
      <c r="J22" s="36" t="str">
        <f>IF('Rekapitulace stavby'!AN14="Vyplň údaj","",IF('Rekapitulace stavby'!AN14="","",'Rekapitulace stavby'!AN14))</f>
        <v/>
      </c>
      <c r="K22" s="46"/>
    </row>
    <row r="23" spans="2:11" s="1" customFormat="1" ht="6.95" customHeight="1">
      <c r="B23" s="42"/>
      <c r="C23" s="43"/>
      <c r="D23" s="43"/>
      <c r="E23" s="43"/>
      <c r="F23" s="43"/>
      <c r="G23" s="43"/>
      <c r="H23" s="43"/>
      <c r="I23" s="128"/>
      <c r="J23" s="43"/>
      <c r="K23" s="46"/>
    </row>
    <row r="24" spans="2:11" s="1" customFormat="1" ht="14.45" customHeight="1">
      <c r="B24" s="42"/>
      <c r="C24" s="43"/>
      <c r="D24" s="38" t="s">
        <v>34</v>
      </c>
      <c r="E24" s="43"/>
      <c r="F24" s="43"/>
      <c r="G24" s="43"/>
      <c r="H24" s="43"/>
      <c r="I24" s="129" t="s">
        <v>28</v>
      </c>
      <c r="J24" s="36" t="s">
        <v>35</v>
      </c>
      <c r="K24" s="46"/>
    </row>
    <row r="25" spans="2:11" s="1" customFormat="1" ht="18" customHeight="1">
      <c r="B25" s="42"/>
      <c r="C25" s="43"/>
      <c r="D25" s="43"/>
      <c r="E25" s="36" t="s">
        <v>36</v>
      </c>
      <c r="F25" s="43"/>
      <c r="G25" s="43"/>
      <c r="H25" s="43"/>
      <c r="I25" s="129" t="s">
        <v>31</v>
      </c>
      <c r="J25" s="36" t="s">
        <v>21</v>
      </c>
      <c r="K25" s="46"/>
    </row>
    <row r="26" spans="2:11" s="1" customFormat="1" ht="6.95" customHeight="1">
      <c r="B26" s="42"/>
      <c r="C26" s="43"/>
      <c r="D26" s="43"/>
      <c r="E26" s="43"/>
      <c r="F26" s="43"/>
      <c r="G26" s="43"/>
      <c r="H26" s="43"/>
      <c r="I26" s="128"/>
      <c r="J26" s="43"/>
      <c r="K26" s="46"/>
    </row>
    <row r="27" spans="2:11" s="1" customFormat="1" ht="14.45" customHeight="1">
      <c r="B27" s="42"/>
      <c r="C27" s="43"/>
      <c r="D27" s="38" t="s">
        <v>38</v>
      </c>
      <c r="E27" s="43"/>
      <c r="F27" s="43"/>
      <c r="G27" s="43"/>
      <c r="H27" s="43"/>
      <c r="I27" s="128"/>
      <c r="J27" s="43"/>
      <c r="K27" s="46"/>
    </row>
    <row r="28" spans="2:11" s="7" customFormat="1" ht="22.5" customHeight="1">
      <c r="B28" s="131"/>
      <c r="C28" s="132"/>
      <c r="D28" s="132"/>
      <c r="E28" s="384" t="s">
        <v>21</v>
      </c>
      <c r="F28" s="384"/>
      <c r="G28" s="384"/>
      <c r="H28" s="384"/>
      <c r="I28" s="133"/>
      <c r="J28" s="132"/>
      <c r="K28" s="134"/>
    </row>
    <row r="29" spans="2:11" s="1" customFormat="1" ht="6.95" customHeight="1">
      <c r="B29" s="42"/>
      <c r="C29" s="43"/>
      <c r="D29" s="43"/>
      <c r="E29" s="43"/>
      <c r="F29" s="43"/>
      <c r="G29" s="43"/>
      <c r="H29" s="43"/>
      <c r="I29" s="128"/>
      <c r="J29" s="43"/>
      <c r="K29" s="46"/>
    </row>
    <row r="30" spans="2:11" s="1" customFormat="1" ht="6.95" customHeight="1">
      <c r="B30" s="42"/>
      <c r="C30" s="43"/>
      <c r="D30" s="86"/>
      <c r="E30" s="86"/>
      <c r="F30" s="86"/>
      <c r="G30" s="86"/>
      <c r="H30" s="86"/>
      <c r="I30" s="135"/>
      <c r="J30" s="86"/>
      <c r="K30" s="136"/>
    </row>
    <row r="31" spans="2:11" s="1" customFormat="1" ht="25.35" customHeight="1">
      <c r="B31" s="42"/>
      <c r="C31" s="43"/>
      <c r="D31" s="137" t="s">
        <v>40</v>
      </c>
      <c r="E31" s="43"/>
      <c r="F31" s="43"/>
      <c r="G31" s="43"/>
      <c r="H31" s="43"/>
      <c r="I31" s="128"/>
      <c r="J31" s="138">
        <f>ROUND(J96,2)</f>
        <v>0</v>
      </c>
      <c r="K31" s="46"/>
    </row>
    <row r="32" spans="2:11" s="1" customFormat="1" ht="6.95" customHeight="1">
      <c r="B32" s="42"/>
      <c r="C32" s="43"/>
      <c r="D32" s="86"/>
      <c r="E32" s="86"/>
      <c r="F32" s="86"/>
      <c r="G32" s="86"/>
      <c r="H32" s="86"/>
      <c r="I32" s="135"/>
      <c r="J32" s="86"/>
      <c r="K32" s="136"/>
    </row>
    <row r="33" spans="2:11" s="1" customFormat="1" ht="14.45" customHeight="1">
      <c r="B33" s="42"/>
      <c r="C33" s="43"/>
      <c r="D33" s="43"/>
      <c r="E33" s="43"/>
      <c r="F33" s="47" t="s">
        <v>42</v>
      </c>
      <c r="G33" s="43"/>
      <c r="H33" s="43"/>
      <c r="I33" s="139" t="s">
        <v>41</v>
      </c>
      <c r="J33" s="47" t="s">
        <v>43</v>
      </c>
      <c r="K33" s="46"/>
    </row>
    <row r="34" spans="2:11" s="1" customFormat="1" ht="14.45" customHeight="1">
      <c r="B34" s="42"/>
      <c r="C34" s="43"/>
      <c r="D34" s="50" t="s">
        <v>44</v>
      </c>
      <c r="E34" s="50" t="s">
        <v>45</v>
      </c>
      <c r="F34" s="140">
        <f>ROUND(SUM(BE96:BE127), 2)</f>
        <v>0</v>
      </c>
      <c r="G34" s="43"/>
      <c r="H34" s="43"/>
      <c r="I34" s="141">
        <v>0.21</v>
      </c>
      <c r="J34" s="140">
        <f>ROUND(ROUND((SUM(BE96:BE127)), 2)*I34, 2)</f>
        <v>0</v>
      </c>
      <c r="K34" s="46"/>
    </row>
    <row r="35" spans="2:11" s="1" customFormat="1" ht="14.45" customHeight="1">
      <c r="B35" s="42"/>
      <c r="C35" s="43"/>
      <c r="D35" s="43"/>
      <c r="E35" s="50" t="s">
        <v>46</v>
      </c>
      <c r="F35" s="140">
        <f>ROUND(SUM(BF96:BF127), 2)</f>
        <v>0</v>
      </c>
      <c r="G35" s="43"/>
      <c r="H35" s="43"/>
      <c r="I35" s="141">
        <v>0.15</v>
      </c>
      <c r="J35" s="140">
        <f>ROUND(ROUND((SUM(BF96:BF127)), 2)*I35, 2)</f>
        <v>0</v>
      </c>
      <c r="K35" s="46"/>
    </row>
    <row r="36" spans="2:11" s="1" customFormat="1" ht="14.45" hidden="1" customHeight="1">
      <c r="B36" s="42"/>
      <c r="C36" s="43"/>
      <c r="D36" s="43"/>
      <c r="E36" s="50" t="s">
        <v>47</v>
      </c>
      <c r="F36" s="140">
        <f>ROUND(SUM(BG96:BG127), 2)</f>
        <v>0</v>
      </c>
      <c r="G36" s="43"/>
      <c r="H36" s="43"/>
      <c r="I36" s="141">
        <v>0.21</v>
      </c>
      <c r="J36" s="140">
        <v>0</v>
      </c>
      <c r="K36" s="46"/>
    </row>
    <row r="37" spans="2:11" s="1" customFormat="1" ht="14.45" hidden="1" customHeight="1">
      <c r="B37" s="42"/>
      <c r="C37" s="43"/>
      <c r="D37" s="43"/>
      <c r="E37" s="50" t="s">
        <v>48</v>
      </c>
      <c r="F37" s="140">
        <f>ROUND(SUM(BH96:BH127), 2)</f>
        <v>0</v>
      </c>
      <c r="G37" s="43"/>
      <c r="H37" s="43"/>
      <c r="I37" s="141">
        <v>0.15</v>
      </c>
      <c r="J37" s="140">
        <v>0</v>
      </c>
      <c r="K37" s="46"/>
    </row>
    <row r="38" spans="2:11" s="1" customFormat="1" ht="14.45" hidden="1" customHeight="1">
      <c r="B38" s="42"/>
      <c r="C38" s="43"/>
      <c r="D38" s="43"/>
      <c r="E38" s="50" t="s">
        <v>49</v>
      </c>
      <c r="F38" s="140">
        <f>ROUND(SUM(BI96:BI127), 2)</f>
        <v>0</v>
      </c>
      <c r="G38" s="43"/>
      <c r="H38" s="43"/>
      <c r="I38" s="141">
        <v>0</v>
      </c>
      <c r="J38" s="140">
        <v>0</v>
      </c>
      <c r="K38" s="46"/>
    </row>
    <row r="39" spans="2:11" s="1" customFormat="1" ht="6.95" customHeight="1">
      <c r="B39" s="42"/>
      <c r="C39" s="43"/>
      <c r="D39" s="43"/>
      <c r="E39" s="43"/>
      <c r="F39" s="43"/>
      <c r="G39" s="43"/>
      <c r="H39" s="43"/>
      <c r="I39" s="128"/>
      <c r="J39" s="43"/>
      <c r="K39" s="46"/>
    </row>
    <row r="40" spans="2:11" s="1" customFormat="1" ht="25.35" customHeight="1">
      <c r="B40" s="42"/>
      <c r="C40" s="142"/>
      <c r="D40" s="143" t="s">
        <v>50</v>
      </c>
      <c r="E40" s="80"/>
      <c r="F40" s="80"/>
      <c r="G40" s="144" t="s">
        <v>51</v>
      </c>
      <c r="H40" s="145" t="s">
        <v>52</v>
      </c>
      <c r="I40" s="146"/>
      <c r="J40" s="147">
        <f>SUM(J31:J38)</f>
        <v>0</v>
      </c>
      <c r="K40" s="148"/>
    </row>
    <row r="41" spans="2:11" s="1" customFormat="1" ht="14.45" customHeight="1">
      <c r="B41" s="57"/>
      <c r="C41" s="58"/>
      <c r="D41" s="58"/>
      <c r="E41" s="58"/>
      <c r="F41" s="58"/>
      <c r="G41" s="58"/>
      <c r="H41" s="58"/>
      <c r="I41" s="149"/>
      <c r="J41" s="58"/>
      <c r="K41" s="59"/>
    </row>
    <row r="45" spans="2:11" s="1" customFormat="1" ht="6.95" customHeight="1">
      <c r="B45" s="150"/>
      <c r="C45" s="151"/>
      <c r="D45" s="151"/>
      <c r="E45" s="151"/>
      <c r="F45" s="151"/>
      <c r="G45" s="151"/>
      <c r="H45" s="151"/>
      <c r="I45" s="152"/>
      <c r="J45" s="151"/>
      <c r="K45" s="153"/>
    </row>
    <row r="46" spans="2:11" s="1" customFormat="1" ht="36.950000000000003" customHeight="1">
      <c r="B46" s="42"/>
      <c r="C46" s="31" t="s">
        <v>280</v>
      </c>
      <c r="D46" s="43"/>
      <c r="E46" s="43"/>
      <c r="F46" s="43"/>
      <c r="G46" s="43"/>
      <c r="H46" s="43"/>
      <c r="I46" s="128"/>
      <c r="J46" s="43"/>
      <c r="K46" s="46"/>
    </row>
    <row r="47" spans="2:11" s="1" customFormat="1" ht="6.95" customHeight="1">
      <c r="B47" s="42"/>
      <c r="C47" s="43"/>
      <c r="D47" s="43"/>
      <c r="E47" s="43"/>
      <c r="F47" s="43"/>
      <c r="G47" s="43"/>
      <c r="H47" s="43"/>
      <c r="I47" s="128"/>
      <c r="J47" s="43"/>
      <c r="K47" s="46"/>
    </row>
    <row r="48" spans="2:11" s="1" customFormat="1" ht="14.45" customHeight="1">
      <c r="B48" s="42"/>
      <c r="C48" s="38" t="s">
        <v>18</v>
      </c>
      <c r="D48" s="43"/>
      <c r="E48" s="43"/>
      <c r="F48" s="43"/>
      <c r="G48" s="43"/>
      <c r="H48" s="43"/>
      <c r="I48" s="128"/>
      <c r="J48" s="43"/>
      <c r="K48" s="46"/>
    </row>
    <row r="49" spans="2:47" s="1" customFormat="1" ht="22.5" customHeight="1">
      <c r="B49" s="42"/>
      <c r="C49" s="43"/>
      <c r="D49" s="43"/>
      <c r="E49" s="420" t="str">
        <f>E7</f>
        <v>Národní telemedicínské centrum</v>
      </c>
      <c r="F49" s="421"/>
      <c r="G49" s="421"/>
      <c r="H49" s="421"/>
      <c r="I49" s="128"/>
      <c r="J49" s="43"/>
      <c r="K49" s="46"/>
    </row>
    <row r="50" spans="2:47">
      <c r="B50" s="29"/>
      <c r="C50" s="38" t="s">
        <v>278</v>
      </c>
      <c r="D50" s="30"/>
      <c r="E50" s="30"/>
      <c r="F50" s="30"/>
      <c r="G50" s="30"/>
      <c r="H50" s="30"/>
      <c r="I50" s="127"/>
      <c r="J50" s="30"/>
      <c r="K50" s="32"/>
    </row>
    <row r="51" spans="2:47" ht="22.5" customHeight="1">
      <c r="B51" s="29"/>
      <c r="C51" s="30"/>
      <c r="D51" s="30"/>
      <c r="E51" s="420" t="s">
        <v>424</v>
      </c>
      <c r="F51" s="380"/>
      <c r="G51" s="380"/>
      <c r="H51" s="380"/>
      <c r="I51" s="127"/>
      <c r="J51" s="30"/>
      <c r="K51" s="32"/>
    </row>
    <row r="52" spans="2:47">
      <c r="B52" s="29"/>
      <c r="C52" s="38" t="s">
        <v>425</v>
      </c>
      <c r="D52" s="30"/>
      <c r="E52" s="30"/>
      <c r="F52" s="30"/>
      <c r="G52" s="30"/>
      <c r="H52" s="30"/>
      <c r="I52" s="127"/>
      <c r="J52" s="30"/>
      <c r="K52" s="32"/>
    </row>
    <row r="53" spans="2:47" s="1" customFormat="1" ht="22.5" customHeight="1">
      <c r="B53" s="42"/>
      <c r="C53" s="43"/>
      <c r="D53" s="43"/>
      <c r="E53" s="404" t="s">
        <v>426</v>
      </c>
      <c r="F53" s="423"/>
      <c r="G53" s="423"/>
      <c r="H53" s="423"/>
      <c r="I53" s="128"/>
      <c r="J53" s="43"/>
      <c r="K53" s="46"/>
    </row>
    <row r="54" spans="2:47" s="1" customFormat="1" ht="14.45" customHeight="1">
      <c r="B54" s="42"/>
      <c r="C54" s="38" t="s">
        <v>427</v>
      </c>
      <c r="D54" s="43"/>
      <c r="E54" s="43"/>
      <c r="F54" s="43"/>
      <c r="G54" s="43"/>
      <c r="H54" s="43"/>
      <c r="I54" s="128"/>
      <c r="J54" s="43"/>
      <c r="K54" s="46"/>
    </row>
    <row r="55" spans="2:47" s="1" customFormat="1" ht="23.25" customHeight="1">
      <c r="B55" s="42"/>
      <c r="C55" s="43"/>
      <c r="D55" s="43"/>
      <c r="E55" s="422" t="str">
        <f>E13</f>
        <v>01e - 4.NP</v>
      </c>
      <c r="F55" s="423"/>
      <c r="G55" s="423"/>
      <c r="H55" s="423"/>
      <c r="I55" s="128"/>
      <c r="J55" s="43"/>
      <c r="K55" s="46"/>
    </row>
    <row r="56" spans="2:47" s="1" customFormat="1" ht="6.95" customHeight="1">
      <c r="B56" s="42"/>
      <c r="C56" s="43"/>
      <c r="D56" s="43"/>
      <c r="E56" s="43"/>
      <c r="F56" s="43"/>
      <c r="G56" s="43"/>
      <c r="H56" s="43"/>
      <c r="I56" s="128"/>
      <c r="J56" s="43"/>
      <c r="K56" s="46"/>
    </row>
    <row r="57" spans="2:47" s="1" customFormat="1" ht="18" customHeight="1">
      <c r="B57" s="42"/>
      <c r="C57" s="38" t="s">
        <v>23</v>
      </c>
      <c r="D57" s="43"/>
      <c r="E57" s="43"/>
      <c r="F57" s="36" t="str">
        <f>F16</f>
        <v>FN Olomouc</v>
      </c>
      <c r="G57" s="43"/>
      <c r="H57" s="43"/>
      <c r="I57" s="129" t="s">
        <v>25</v>
      </c>
      <c r="J57" s="130" t="str">
        <f>IF(J16="","",J16)</f>
        <v>26.1.2017</v>
      </c>
      <c r="K57" s="46"/>
    </row>
    <row r="58" spans="2:47" s="1" customFormat="1" ht="6.95" customHeight="1">
      <c r="B58" s="42"/>
      <c r="C58" s="43"/>
      <c r="D58" s="43"/>
      <c r="E58" s="43"/>
      <c r="F58" s="43"/>
      <c r="G58" s="43"/>
      <c r="H58" s="43"/>
      <c r="I58" s="128"/>
      <c r="J58" s="43"/>
      <c r="K58" s="46"/>
    </row>
    <row r="59" spans="2:47" s="1" customFormat="1">
      <c r="B59" s="42"/>
      <c r="C59" s="38" t="s">
        <v>27</v>
      </c>
      <c r="D59" s="43"/>
      <c r="E59" s="43"/>
      <c r="F59" s="36" t="str">
        <f>E19</f>
        <v>SPS Projekt s. r.o., Za Návsí 1670/9, Praha 10</v>
      </c>
      <c r="G59" s="43"/>
      <c r="H59" s="43"/>
      <c r="I59" s="129" t="s">
        <v>34</v>
      </c>
      <c r="J59" s="36" t="str">
        <f>E25</f>
        <v>OK Plan Architects s.r.o., Na Závodí 631, Humpolec</v>
      </c>
      <c r="K59" s="46"/>
    </row>
    <row r="60" spans="2:47" s="1" customFormat="1" ht="14.45" customHeight="1">
      <c r="B60" s="42"/>
      <c r="C60" s="38" t="s">
        <v>32</v>
      </c>
      <c r="D60" s="43"/>
      <c r="E60" s="43"/>
      <c r="F60" s="36" t="str">
        <f>IF(E22="","",E22)</f>
        <v/>
      </c>
      <c r="G60" s="43"/>
      <c r="H60" s="43"/>
      <c r="I60" s="128"/>
      <c r="J60" s="43"/>
      <c r="K60" s="46"/>
    </row>
    <row r="61" spans="2:47" s="1" customFormat="1" ht="10.35" customHeight="1">
      <c r="B61" s="42"/>
      <c r="C61" s="43"/>
      <c r="D61" s="43"/>
      <c r="E61" s="43"/>
      <c r="F61" s="43"/>
      <c r="G61" s="43"/>
      <c r="H61" s="43"/>
      <c r="I61" s="128"/>
      <c r="J61" s="43"/>
      <c r="K61" s="46"/>
    </row>
    <row r="62" spans="2:47" s="1" customFormat="1" ht="29.25" customHeight="1">
      <c r="B62" s="42"/>
      <c r="C62" s="154" t="s">
        <v>281</v>
      </c>
      <c r="D62" s="142"/>
      <c r="E62" s="142"/>
      <c r="F62" s="142"/>
      <c r="G62" s="142"/>
      <c r="H62" s="142"/>
      <c r="I62" s="155"/>
      <c r="J62" s="156" t="s">
        <v>282</v>
      </c>
      <c r="K62" s="157"/>
    </row>
    <row r="63" spans="2:47" s="1" customFormat="1" ht="10.35" customHeight="1">
      <c r="B63" s="42"/>
      <c r="C63" s="43"/>
      <c r="D63" s="43"/>
      <c r="E63" s="43"/>
      <c r="F63" s="43"/>
      <c r="G63" s="43"/>
      <c r="H63" s="43"/>
      <c r="I63" s="128"/>
      <c r="J63" s="43"/>
      <c r="K63" s="46"/>
    </row>
    <row r="64" spans="2:47" s="1" customFormat="1" ht="29.25" customHeight="1">
      <c r="B64" s="42"/>
      <c r="C64" s="158" t="s">
        <v>283</v>
      </c>
      <c r="D64" s="43"/>
      <c r="E64" s="43"/>
      <c r="F64" s="43"/>
      <c r="G64" s="43"/>
      <c r="H64" s="43"/>
      <c r="I64" s="128"/>
      <c r="J64" s="138">
        <f>J96</f>
        <v>0</v>
      </c>
      <c r="K64" s="46"/>
      <c r="AU64" s="25" t="s">
        <v>284</v>
      </c>
    </row>
    <row r="65" spans="2:12" s="8" customFormat="1" ht="24.95" customHeight="1">
      <c r="B65" s="159"/>
      <c r="C65" s="160"/>
      <c r="D65" s="161" t="s">
        <v>1021</v>
      </c>
      <c r="E65" s="162"/>
      <c r="F65" s="162"/>
      <c r="G65" s="162"/>
      <c r="H65" s="162"/>
      <c r="I65" s="163"/>
      <c r="J65" s="164">
        <f>J97</f>
        <v>0</v>
      </c>
      <c r="K65" s="165"/>
    </row>
    <row r="66" spans="2:12" s="9" customFormat="1" ht="19.899999999999999" customHeight="1">
      <c r="B66" s="166"/>
      <c r="C66" s="167"/>
      <c r="D66" s="168" t="s">
        <v>433</v>
      </c>
      <c r="E66" s="169"/>
      <c r="F66" s="169"/>
      <c r="G66" s="169"/>
      <c r="H66" s="169"/>
      <c r="I66" s="170"/>
      <c r="J66" s="171">
        <f>J98</f>
        <v>0</v>
      </c>
      <c r="K66" s="172"/>
    </row>
    <row r="67" spans="2:12" s="9" customFormat="1" ht="14.85" customHeight="1">
      <c r="B67" s="166"/>
      <c r="C67" s="167"/>
      <c r="D67" s="168" t="s">
        <v>435</v>
      </c>
      <c r="E67" s="169"/>
      <c r="F67" s="169"/>
      <c r="G67" s="169"/>
      <c r="H67" s="169"/>
      <c r="I67" s="170"/>
      <c r="J67" s="171">
        <f>J99</f>
        <v>0</v>
      </c>
      <c r="K67" s="172"/>
    </row>
    <row r="68" spans="2:12" s="9" customFormat="1" ht="21.75" customHeight="1">
      <c r="B68" s="166"/>
      <c r="C68" s="167"/>
      <c r="D68" s="168" t="s">
        <v>1022</v>
      </c>
      <c r="E68" s="169"/>
      <c r="F68" s="169"/>
      <c r="G68" s="169"/>
      <c r="H68" s="169"/>
      <c r="I68" s="170"/>
      <c r="J68" s="171">
        <f>J100</f>
        <v>0</v>
      </c>
      <c r="K68" s="172"/>
    </row>
    <row r="69" spans="2:12" s="9" customFormat="1" ht="19.899999999999999" customHeight="1">
      <c r="B69" s="166"/>
      <c r="C69" s="167"/>
      <c r="D69" s="168" t="s">
        <v>438</v>
      </c>
      <c r="E69" s="169"/>
      <c r="F69" s="169"/>
      <c r="G69" s="169"/>
      <c r="H69" s="169"/>
      <c r="I69" s="170"/>
      <c r="J69" s="171">
        <f>J114</f>
        <v>0</v>
      </c>
      <c r="K69" s="172"/>
    </row>
    <row r="70" spans="2:12" s="9" customFormat="1" ht="14.85" customHeight="1">
      <c r="B70" s="166"/>
      <c r="C70" s="167"/>
      <c r="D70" s="168" t="s">
        <v>440</v>
      </c>
      <c r="E70" s="169"/>
      <c r="F70" s="169"/>
      <c r="G70" s="169"/>
      <c r="H70" s="169"/>
      <c r="I70" s="170"/>
      <c r="J70" s="171">
        <f>J115</f>
        <v>0</v>
      </c>
      <c r="K70" s="172"/>
    </row>
    <row r="71" spans="2:12" s="9" customFormat="1" ht="19.899999999999999" customHeight="1">
      <c r="B71" s="166"/>
      <c r="C71" s="167"/>
      <c r="D71" s="168" t="s">
        <v>442</v>
      </c>
      <c r="E71" s="169"/>
      <c r="F71" s="169"/>
      <c r="G71" s="169"/>
      <c r="H71" s="169"/>
      <c r="I71" s="170"/>
      <c r="J71" s="171">
        <f>J120</f>
        <v>0</v>
      </c>
      <c r="K71" s="172"/>
    </row>
    <row r="72" spans="2:12" s="9" customFormat="1" ht="19.899999999999999" customHeight="1">
      <c r="B72" s="166"/>
      <c r="C72" s="167"/>
      <c r="D72" s="168" t="s">
        <v>443</v>
      </c>
      <c r="E72" s="169"/>
      <c r="F72" s="169"/>
      <c r="G72" s="169"/>
      <c r="H72" s="169"/>
      <c r="I72" s="170"/>
      <c r="J72" s="171">
        <f>J126</f>
        <v>0</v>
      </c>
      <c r="K72" s="172"/>
    </row>
    <row r="73" spans="2:12" s="1" customFormat="1" ht="21.75" customHeight="1">
      <c r="B73" s="42"/>
      <c r="C73" s="43"/>
      <c r="D73" s="43"/>
      <c r="E73" s="43"/>
      <c r="F73" s="43"/>
      <c r="G73" s="43"/>
      <c r="H73" s="43"/>
      <c r="I73" s="128"/>
      <c r="J73" s="43"/>
      <c r="K73" s="46"/>
    </row>
    <row r="74" spans="2:12" s="1" customFormat="1" ht="6.95" customHeight="1">
      <c r="B74" s="57"/>
      <c r="C74" s="58"/>
      <c r="D74" s="58"/>
      <c r="E74" s="58"/>
      <c r="F74" s="58"/>
      <c r="G74" s="58"/>
      <c r="H74" s="58"/>
      <c r="I74" s="149"/>
      <c r="J74" s="58"/>
      <c r="K74" s="59"/>
    </row>
    <row r="78" spans="2:12" s="1" customFormat="1" ht="6.95" customHeight="1">
      <c r="B78" s="60"/>
      <c r="C78" s="61"/>
      <c r="D78" s="61"/>
      <c r="E78" s="61"/>
      <c r="F78" s="61"/>
      <c r="G78" s="61"/>
      <c r="H78" s="61"/>
      <c r="I78" s="152"/>
      <c r="J78" s="61"/>
      <c r="K78" s="61"/>
      <c r="L78" s="62"/>
    </row>
    <row r="79" spans="2:12" s="1" customFormat="1" ht="36.950000000000003" customHeight="1">
      <c r="B79" s="42"/>
      <c r="C79" s="63" t="s">
        <v>292</v>
      </c>
      <c r="D79" s="64"/>
      <c r="E79" s="64"/>
      <c r="F79" s="64"/>
      <c r="G79" s="64"/>
      <c r="H79" s="64"/>
      <c r="I79" s="173"/>
      <c r="J79" s="64"/>
      <c r="K79" s="64"/>
      <c r="L79" s="62"/>
    </row>
    <row r="80" spans="2:12" s="1" customFormat="1" ht="6.95" customHeight="1">
      <c r="B80" s="42"/>
      <c r="C80" s="64"/>
      <c r="D80" s="64"/>
      <c r="E80" s="64"/>
      <c r="F80" s="64"/>
      <c r="G80" s="64"/>
      <c r="H80" s="64"/>
      <c r="I80" s="173"/>
      <c r="J80" s="64"/>
      <c r="K80" s="64"/>
      <c r="L80" s="62"/>
    </row>
    <row r="81" spans="2:63" s="1" customFormat="1" ht="14.45" customHeight="1">
      <c r="B81" s="42"/>
      <c r="C81" s="66" t="s">
        <v>18</v>
      </c>
      <c r="D81" s="64"/>
      <c r="E81" s="64"/>
      <c r="F81" s="64"/>
      <c r="G81" s="64"/>
      <c r="H81" s="64"/>
      <c r="I81" s="173"/>
      <c r="J81" s="64"/>
      <c r="K81" s="64"/>
      <c r="L81" s="62"/>
    </row>
    <row r="82" spans="2:63" s="1" customFormat="1" ht="22.5" customHeight="1">
      <c r="B82" s="42"/>
      <c r="C82" s="64"/>
      <c r="D82" s="64"/>
      <c r="E82" s="424" t="str">
        <f>E7</f>
        <v>Národní telemedicínské centrum</v>
      </c>
      <c r="F82" s="425"/>
      <c r="G82" s="425"/>
      <c r="H82" s="425"/>
      <c r="I82" s="173"/>
      <c r="J82" s="64"/>
      <c r="K82" s="64"/>
      <c r="L82" s="62"/>
    </row>
    <row r="83" spans="2:63">
      <c r="B83" s="29"/>
      <c r="C83" s="66" t="s">
        <v>278</v>
      </c>
      <c r="D83" s="219"/>
      <c r="E83" s="219"/>
      <c r="F83" s="219"/>
      <c r="G83" s="219"/>
      <c r="H83" s="219"/>
      <c r="J83" s="219"/>
      <c r="K83" s="219"/>
      <c r="L83" s="220"/>
    </row>
    <row r="84" spans="2:63" ht="22.5" customHeight="1">
      <c r="B84" s="29"/>
      <c r="C84" s="219"/>
      <c r="D84" s="219"/>
      <c r="E84" s="424" t="s">
        <v>424</v>
      </c>
      <c r="F84" s="429"/>
      <c r="G84" s="429"/>
      <c r="H84" s="429"/>
      <c r="J84" s="219"/>
      <c r="K84" s="219"/>
      <c r="L84" s="220"/>
    </row>
    <row r="85" spans="2:63">
      <c r="B85" s="29"/>
      <c r="C85" s="66" t="s">
        <v>425</v>
      </c>
      <c r="D85" s="219"/>
      <c r="E85" s="219"/>
      <c r="F85" s="219"/>
      <c r="G85" s="219"/>
      <c r="H85" s="219"/>
      <c r="J85" s="219"/>
      <c r="K85" s="219"/>
      <c r="L85" s="220"/>
    </row>
    <row r="86" spans="2:63" s="1" customFormat="1" ht="22.5" customHeight="1">
      <c r="B86" s="42"/>
      <c r="C86" s="64"/>
      <c r="D86" s="64"/>
      <c r="E86" s="428" t="s">
        <v>426</v>
      </c>
      <c r="F86" s="426"/>
      <c r="G86" s="426"/>
      <c r="H86" s="426"/>
      <c r="I86" s="173"/>
      <c r="J86" s="64"/>
      <c r="K86" s="64"/>
      <c r="L86" s="62"/>
    </row>
    <row r="87" spans="2:63" s="1" customFormat="1" ht="14.45" customHeight="1">
      <c r="B87" s="42"/>
      <c r="C87" s="66" t="s">
        <v>427</v>
      </c>
      <c r="D87" s="64"/>
      <c r="E87" s="64"/>
      <c r="F87" s="64"/>
      <c r="G87" s="64"/>
      <c r="H87" s="64"/>
      <c r="I87" s="173"/>
      <c r="J87" s="64"/>
      <c r="K87" s="64"/>
      <c r="L87" s="62"/>
    </row>
    <row r="88" spans="2:63" s="1" customFormat="1" ht="23.25" customHeight="1">
      <c r="B88" s="42"/>
      <c r="C88" s="64"/>
      <c r="D88" s="64"/>
      <c r="E88" s="395" t="str">
        <f>E13</f>
        <v>01e - 4.NP</v>
      </c>
      <c r="F88" s="426"/>
      <c r="G88" s="426"/>
      <c r="H88" s="426"/>
      <c r="I88" s="173"/>
      <c r="J88" s="64"/>
      <c r="K88" s="64"/>
      <c r="L88" s="62"/>
    </row>
    <row r="89" spans="2:63" s="1" customFormat="1" ht="6.95" customHeight="1">
      <c r="B89" s="42"/>
      <c r="C89" s="64"/>
      <c r="D89" s="64"/>
      <c r="E89" s="64"/>
      <c r="F89" s="64"/>
      <c r="G89" s="64"/>
      <c r="H89" s="64"/>
      <c r="I89" s="173"/>
      <c r="J89" s="64"/>
      <c r="K89" s="64"/>
      <c r="L89" s="62"/>
    </row>
    <row r="90" spans="2:63" s="1" customFormat="1" ht="18" customHeight="1">
      <c r="B90" s="42"/>
      <c r="C90" s="66" t="s">
        <v>23</v>
      </c>
      <c r="D90" s="64"/>
      <c r="E90" s="64"/>
      <c r="F90" s="174" t="str">
        <f>F16</f>
        <v>FN Olomouc</v>
      </c>
      <c r="G90" s="64"/>
      <c r="H90" s="64"/>
      <c r="I90" s="175" t="s">
        <v>25</v>
      </c>
      <c r="J90" s="74" t="str">
        <f>IF(J16="","",J16)</f>
        <v>26.1.2017</v>
      </c>
      <c r="K90" s="64"/>
      <c r="L90" s="62"/>
    </row>
    <row r="91" spans="2:63" s="1" customFormat="1" ht="6.95" customHeight="1">
      <c r="B91" s="42"/>
      <c r="C91" s="64"/>
      <c r="D91" s="64"/>
      <c r="E91" s="64"/>
      <c r="F91" s="64"/>
      <c r="G91" s="64"/>
      <c r="H91" s="64"/>
      <c r="I91" s="173"/>
      <c r="J91" s="64"/>
      <c r="K91" s="64"/>
      <c r="L91" s="62"/>
    </row>
    <row r="92" spans="2:63" s="1" customFormat="1">
      <c r="B92" s="42"/>
      <c r="C92" s="66" t="s">
        <v>27</v>
      </c>
      <c r="D92" s="64"/>
      <c r="E92" s="64"/>
      <c r="F92" s="174" t="str">
        <f>E19</f>
        <v>SPS Projekt s. r.o., Za Návsí 1670/9, Praha 10</v>
      </c>
      <c r="G92" s="64"/>
      <c r="H92" s="64"/>
      <c r="I92" s="175" t="s">
        <v>34</v>
      </c>
      <c r="J92" s="174" t="str">
        <f>E25</f>
        <v>OK Plan Architects s.r.o., Na Závodí 631, Humpolec</v>
      </c>
      <c r="K92" s="64"/>
      <c r="L92" s="62"/>
    </row>
    <row r="93" spans="2:63" s="1" customFormat="1" ht="14.45" customHeight="1">
      <c r="B93" s="42"/>
      <c r="C93" s="66" t="s">
        <v>32</v>
      </c>
      <c r="D93" s="64"/>
      <c r="E93" s="64"/>
      <c r="F93" s="174" t="str">
        <f>IF(E22="","",E22)</f>
        <v/>
      </c>
      <c r="G93" s="64"/>
      <c r="H93" s="64"/>
      <c r="I93" s="173"/>
      <c r="J93" s="64"/>
      <c r="K93" s="64"/>
      <c r="L93" s="62"/>
    </row>
    <row r="94" spans="2:63" s="1" customFormat="1" ht="10.35" customHeight="1">
      <c r="B94" s="42"/>
      <c r="C94" s="64"/>
      <c r="D94" s="64"/>
      <c r="E94" s="64"/>
      <c r="F94" s="64"/>
      <c r="G94" s="64"/>
      <c r="H94" s="64"/>
      <c r="I94" s="173"/>
      <c r="J94" s="64"/>
      <c r="K94" s="64"/>
      <c r="L94" s="62"/>
    </row>
    <row r="95" spans="2:63" s="10" customFormat="1" ht="29.25" customHeight="1">
      <c r="B95" s="176"/>
      <c r="C95" s="177" t="s">
        <v>293</v>
      </c>
      <c r="D95" s="178" t="s">
        <v>59</v>
      </c>
      <c r="E95" s="178" t="s">
        <v>55</v>
      </c>
      <c r="F95" s="178" t="s">
        <v>294</v>
      </c>
      <c r="G95" s="178" t="s">
        <v>295</v>
      </c>
      <c r="H95" s="178" t="s">
        <v>296</v>
      </c>
      <c r="I95" s="179" t="s">
        <v>297</v>
      </c>
      <c r="J95" s="178" t="s">
        <v>282</v>
      </c>
      <c r="K95" s="180" t="s">
        <v>298</v>
      </c>
      <c r="L95" s="181"/>
      <c r="M95" s="82" t="s">
        <v>299</v>
      </c>
      <c r="N95" s="83" t="s">
        <v>44</v>
      </c>
      <c r="O95" s="83" t="s">
        <v>300</v>
      </c>
      <c r="P95" s="83" t="s">
        <v>301</v>
      </c>
      <c r="Q95" s="83" t="s">
        <v>302</v>
      </c>
      <c r="R95" s="83" t="s">
        <v>303</v>
      </c>
      <c r="S95" s="83" t="s">
        <v>304</v>
      </c>
      <c r="T95" s="84" t="s">
        <v>305</v>
      </c>
    </row>
    <row r="96" spans="2:63" s="1" customFormat="1" ht="29.25" customHeight="1">
      <c r="B96" s="42"/>
      <c r="C96" s="88" t="s">
        <v>283</v>
      </c>
      <c r="D96" s="64"/>
      <c r="E96" s="64"/>
      <c r="F96" s="64"/>
      <c r="G96" s="64"/>
      <c r="H96" s="64"/>
      <c r="I96" s="173"/>
      <c r="J96" s="182">
        <f>BK96</f>
        <v>0</v>
      </c>
      <c r="K96" s="64"/>
      <c r="L96" s="62"/>
      <c r="M96" s="85"/>
      <c r="N96" s="86"/>
      <c r="O96" s="86"/>
      <c r="P96" s="183">
        <f>P97</f>
        <v>0</v>
      </c>
      <c r="Q96" s="86"/>
      <c r="R96" s="183">
        <f>R97</f>
        <v>2.3257480000000004E-2</v>
      </c>
      <c r="S96" s="86"/>
      <c r="T96" s="184">
        <f>T97</f>
        <v>95.455412039999999</v>
      </c>
      <c r="AT96" s="25" t="s">
        <v>73</v>
      </c>
      <c r="AU96" s="25" t="s">
        <v>284</v>
      </c>
      <c r="BK96" s="185">
        <f>BK97</f>
        <v>0</v>
      </c>
    </row>
    <row r="97" spans="2:65" s="11" customFormat="1" ht="37.35" customHeight="1">
      <c r="B97" s="186"/>
      <c r="C97" s="187"/>
      <c r="D97" s="188" t="s">
        <v>73</v>
      </c>
      <c r="E97" s="189" t="s">
        <v>444</v>
      </c>
      <c r="F97" s="189" t="s">
        <v>1023</v>
      </c>
      <c r="G97" s="187"/>
      <c r="H97" s="187"/>
      <c r="I97" s="190"/>
      <c r="J97" s="191">
        <f>BK97</f>
        <v>0</v>
      </c>
      <c r="K97" s="187"/>
      <c r="L97" s="192"/>
      <c r="M97" s="193"/>
      <c r="N97" s="194"/>
      <c r="O97" s="194"/>
      <c r="P97" s="195">
        <f>P98+P114+P120+P126</f>
        <v>0</v>
      </c>
      <c r="Q97" s="194"/>
      <c r="R97" s="195">
        <f>R98+R114+R120+R126</f>
        <v>2.3257480000000004E-2</v>
      </c>
      <c r="S97" s="194"/>
      <c r="T97" s="196">
        <f>T98+T114+T120+T126</f>
        <v>95.455412039999999</v>
      </c>
      <c r="AR97" s="197" t="s">
        <v>82</v>
      </c>
      <c r="AT97" s="198" t="s">
        <v>73</v>
      </c>
      <c r="AU97" s="198" t="s">
        <v>74</v>
      </c>
      <c r="AY97" s="197" t="s">
        <v>308</v>
      </c>
      <c r="BK97" s="199">
        <f>BK98+BK114+BK120+BK126</f>
        <v>0</v>
      </c>
    </row>
    <row r="98" spans="2:65" s="11" customFormat="1" ht="19.899999999999999" customHeight="1">
      <c r="B98" s="186"/>
      <c r="C98" s="187"/>
      <c r="D98" s="188" t="s">
        <v>73</v>
      </c>
      <c r="E98" s="262" t="s">
        <v>334</v>
      </c>
      <c r="F98" s="262" t="s">
        <v>521</v>
      </c>
      <c r="G98" s="187"/>
      <c r="H98" s="187"/>
      <c r="I98" s="190"/>
      <c r="J98" s="263">
        <f>BK98</f>
        <v>0</v>
      </c>
      <c r="K98" s="187"/>
      <c r="L98" s="192"/>
      <c r="M98" s="193"/>
      <c r="N98" s="194"/>
      <c r="O98" s="194"/>
      <c r="P98" s="195">
        <f>P99</f>
        <v>0</v>
      </c>
      <c r="Q98" s="194"/>
      <c r="R98" s="195">
        <f>R99</f>
        <v>0</v>
      </c>
      <c r="S98" s="194"/>
      <c r="T98" s="196">
        <f>T99</f>
        <v>95.455412039999999</v>
      </c>
      <c r="AR98" s="197" t="s">
        <v>82</v>
      </c>
      <c r="AT98" s="198" t="s">
        <v>73</v>
      </c>
      <c r="AU98" s="198" t="s">
        <v>82</v>
      </c>
      <c r="AY98" s="197" t="s">
        <v>308</v>
      </c>
      <c r="BK98" s="199">
        <f>BK99</f>
        <v>0</v>
      </c>
    </row>
    <row r="99" spans="2:65" s="11" customFormat="1" ht="14.85" customHeight="1">
      <c r="B99" s="186"/>
      <c r="C99" s="187"/>
      <c r="D99" s="188" t="s">
        <v>73</v>
      </c>
      <c r="E99" s="262" t="s">
        <v>528</v>
      </c>
      <c r="F99" s="262" t="s">
        <v>529</v>
      </c>
      <c r="G99" s="187"/>
      <c r="H99" s="187"/>
      <c r="I99" s="190"/>
      <c r="J99" s="263">
        <f>BK99</f>
        <v>0</v>
      </c>
      <c r="K99" s="187"/>
      <c r="L99" s="192"/>
      <c r="M99" s="193"/>
      <c r="N99" s="194"/>
      <c r="O99" s="194"/>
      <c r="P99" s="195">
        <f>P100</f>
        <v>0</v>
      </c>
      <c r="Q99" s="194"/>
      <c r="R99" s="195">
        <f>R100</f>
        <v>0</v>
      </c>
      <c r="S99" s="194"/>
      <c r="T99" s="196">
        <f>T100</f>
        <v>95.455412039999999</v>
      </c>
      <c r="AR99" s="197" t="s">
        <v>82</v>
      </c>
      <c r="AT99" s="198" t="s">
        <v>73</v>
      </c>
      <c r="AU99" s="198" t="s">
        <v>84</v>
      </c>
      <c r="AY99" s="197" t="s">
        <v>308</v>
      </c>
      <c r="BK99" s="199">
        <f>BK100</f>
        <v>0</v>
      </c>
    </row>
    <row r="100" spans="2:65" s="15" customFormat="1" ht="14.45" customHeight="1">
      <c r="B100" s="264"/>
      <c r="C100" s="265"/>
      <c r="D100" s="266" t="s">
        <v>73</v>
      </c>
      <c r="E100" s="266" t="s">
        <v>1024</v>
      </c>
      <c r="F100" s="266" t="s">
        <v>1025</v>
      </c>
      <c r="G100" s="265"/>
      <c r="H100" s="265"/>
      <c r="I100" s="267"/>
      <c r="J100" s="268">
        <f>BK100</f>
        <v>0</v>
      </c>
      <c r="K100" s="265"/>
      <c r="L100" s="269"/>
      <c r="M100" s="270"/>
      <c r="N100" s="271"/>
      <c r="O100" s="271"/>
      <c r="P100" s="272">
        <f>SUM(P101:P113)</f>
        <v>0</v>
      </c>
      <c r="Q100" s="271"/>
      <c r="R100" s="272">
        <f>SUM(R101:R113)</f>
        <v>0</v>
      </c>
      <c r="S100" s="271"/>
      <c r="T100" s="273">
        <f>SUM(T101:T113)</f>
        <v>95.455412039999999</v>
      </c>
      <c r="AR100" s="274" t="s">
        <v>82</v>
      </c>
      <c r="AT100" s="275" t="s">
        <v>73</v>
      </c>
      <c r="AU100" s="275" t="s">
        <v>95</v>
      </c>
      <c r="AY100" s="274" t="s">
        <v>308</v>
      </c>
      <c r="BK100" s="276">
        <f>SUM(BK101:BK113)</f>
        <v>0</v>
      </c>
    </row>
    <row r="101" spans="2:65" s="1" customFormat="1" ht="22.5" customHeight="1">
      <c r="B101" s="42"/>
      <c r="C101" s="203" t="s">
        <v>82</v>
      </c>
      <c r="D101" s="203" t="s">
        <v>311</v>
      </c>
      <c r="E101" s="204" t="s">
        <v>781</v>
      </c>
      <c r="F101" s="205" t="s">
        <v>782</v>
      </c>
      <c r="G101" s="206" t="s">
        <v>508</v>
      </c>
      <c r="H101" s="207">
        <v>423.51600000000002</v>
      </c>
      <c r="I101" s="208"/>
      <c r="J101" s="209">
        <f>ROUND(I101*H101,2)</f>
        <v>0</v>
      </c>
      <c r="K101" s="205" t="s">
        <v>315</v>
      </c>
      <c r="L101" s="62"/>
      <c r="M101" s="210" t="s">
        <v>21</v>
      </c>
      <c r="N101" s="211" t="s">
        <v>45</v>
      </c>
      <c r="O101" s="43"/>
      <c r="P101" s="212">
        <f>O101*H101</f>
        <v>0</v>
      </c>
      <c r="Q101" s="212">
        <v>0</v>
      </c>
      <c r="R101" s="212">
        <f>Q101*H101</f>
        <v>0</v>
      </c>
      <c r="S101" s="212">
        <v>5.94E-3</v>
      </c>
      <c r="T101" s="213">
        <f>S101*H101</f>
        <v>2.5156850400000001</v>
      </c>
      <c r="AR101" s="25" t="s">
        <v>375</v>
      </c>
      <c r="AT101" s="25" t="s">
        <v>311</v>
      </c>
      <c r="AU101" s="25" t="s">
        <v>327</v>
      </c>
      <c r="AY101" s="25" t="s">
        <v>308</v>
      </c>
      <c r="BE101" s="214">
        <f>IF(N101="základní",J101,0)</f>
        <v>0</v>
      </c>
      <c r="BF101" s="214">
        <f>IF(N101="snížená",J101,0)</f>
        <v>0</v>
      </c>
      <c r="BG101" s="214">
        <f>IF(N101="zákl. přenesená",J101,0)</f>
        <v>0</v>
      </c>
      <c r="BH101" s="214">
        <f>IF(N101="sníž. přenesená",J101,0)</f>
        <v>0</v>
      </c>
      <c r="BI101" s="214">
        <f>IF(N101="nulová",J101,0)</f>
        <v>0</v>
      </c>
      <c r="BJ101" s="25" t="s">
        <v>82</v>
      </c>
      <c r="BK101" s="214">
        <f>ROUND(I101*H101,2)</f>
        <v>0</v>
      </c>
      <c r="BL101" s="25" t="s">
        <v>375</v>
      </c>
      <c r="BM101" s="25" t="s">
        <v>1026</v>
      </c>
    </row>
    <row r="102" spans="2:65" s="13" customFormat="1" ht="13.5">
      <c r="B102" s="233"/>
      <c r="C102" s="234"/>
      <c r="D102" s="246" t="s">
        <v>451</v>
      </c>
      <c r="E102" s="256" t="s">
        <v>21</v>
      </c>
      <c r="F102" s="257" t="s">
        <v>1027</v>
      </c>
      <c r="G102" s="234"/>
      <c r="H102" s="258">
        <v>423.51600000000002</v>
      </c>
      <c r="I102" s="238"/>
      <c r="J102" s="234"/>
      <c r="K102" s="234"/>
      <c r="L102" s="239"/>
      <c r="M102" s="240"/>
      <c r="N102" s="241"/>
      <c r="O102" s="241"/>
      <c r="P102" s="241"/>
      <c r="Q102" s="241"/>
      <c r="R102" s="241"/>
      <c r="S102" s="241"/>
      <c r="T102" s="242"/>
      <c r="AT102" s="243" t="s">
        <v>451</v>
      </c>
      <c r="AU102" s="243" t="s">
        <v>327</v>
      </c>
      <c r="AV102" s="13" t="s">
        <v>84</v>
      </c>
      <c r="AW102" s="13" t="s">
        <v>37</v>
      </c>
      <c r="AX102" s="13" t="s">
        <v>82</v>
      </c>
      <c r="AY102" s="243" t="s">
        <v>308</v>
      </c>
    </row>
    <row r="103" spans="2:65" s="1" customFormat="1" ht="22.5" customHeight="1">
      <c r="B103" s="42"/>
      <c r="C103" s="203" t="s">
        <v>84</v>
      </c>
      <c r="D103" s="203" t="s">
        <v>311</v>
      </c>
      <c r="E103" s="204" t="s">
        <v>785</v>
      </c>
      <c r="F103" s="205" t="s">
        <v>786</v>
      </c>
      <c r="G103" s="206" t="s">
        <v>508</v>
      </c>
      <c r="H103" s="207">
        <v>425.51600000000002</v>
      </c>
      <c r="I103" s="208"/>
      <c r="J103" s="209">
        <f t="shared" ref="J103:J109" si="0">ROUND(I103*H103,2)</f>
        <v>0</v>
      </c>
      <c r="K103" s="205" t="s">
        <v>315</v>
      </c>
      <c r="L103" s="62"/>
      <c r="M103" s="210" t="s">
        <v>21</v>
      </c>
      <c r="N103" s="211" t="s">
        <v>45</v>
      </c>
      <c r="O103" s="43"/>
      <c r="P103" s="212">
        <f t="shared" ref="P103:P109" si="1">O103*H103</f>
        <v>0</v>
      </c>
      <c r="Q103" s="212">
        <v>0</v>
      </c>
      <c r="R103" s="212">
        <f t="shared" ref="R103:R109" si="2">Q103*H103</f>
        <v>0</v>
      </c>
      <c r="S103" s="212">
        <v>1.4E-2</v>
      </c>
      <c r="T103" s="213">
        <f t="shared" ref="T103:T109" si="3">S103*H103</f>
        <v>5.9572240000000001</v>
      </c>
      <c r="AR103" s="25" t="s">
        <v>375</v>
      </c>
      <c r="AT103" s="25" t="s">
        <v>311</v>
      </c>
      <c r="AU103" s="25" t="s">
        <v>327</v>
      </c>
      <c r="AY103" s="25" t="s">
        <v>308</v>
      </c>
      <c r="BE103" s="214">
        <f t="shared" ref="BE103:BE109" si="4">IF(N103="základní",J103,0)</f>
        <v>0</v>
      </c>
      <c r="BF103" s="214">
        <f t="shared" ref="BF103:BF109" si="5">IF(N103="snížená",J103,0)</f>
        <v>0</v>
      </c>
      <c r="BG103" s="214">
        <f t="shared" ref="BG103:BG109" si="6">IF(N103="zákl. přenesená",J103,0)</f>
        <v>0</v>
      </c>
      <c r="BH103" s="214">
        <f t="shared" ref="BH103:BH109" si="7">IF(N103="sníž. přenesená",J103,0)</f>
        <v>0</v>
      </c>
      <c r="BI103" s="214">
        <f t="shared" ref="BI103:BI109" si="8">IF(N103="nulová",J103,0)</f>
        <v>0</v>
      </c>
      <c r="BJ103" s="25" t="s">
        <v>82</v>
      </c>
      <c r="BK103" s="214">
        <f t="shared" ref="BK103:BK109" si="9">ROUND(I103*H103,2)</f>
        <v>0</v>
      </c>
      <c r="BL103" s="25" t="s">
        <v>375</v>
      </c>
      <c r="BM103" s="25" t="s">
        <v>1028</v>
      </c>
    </row>
    <row r="104" spans="2:65" s="1" customFormat="1" ht="22.5" customHeight="1">
      <c r="B104" s="42"/>
      <c r="C104" s="203" t="s">
        <v>95</v>
      </c>
      <c r="D104" s="203" t="s">
        <v>311</v>
      </c>
      <c r="E104" s="204" t="s">
        <v>788</v>
      </c>
      <c r="F104" s="205" t="s">
        <v>789</v>
      </c>
      <c r="G104" s="206" t="s">
        <v>538</v>
      </c>
      <c r="H104" s="207">
        <v>480</v>
      </c>
      <c r="I104" s="208"/>
      <c r="J104" s="209">
        <f t="shared" si="0"/>
        <v>0</v>
      </c>
      <c r="K104" s="205" t="s">
        <v>315</v>
      </c>
      <c r="L104" s="62"/>
      <c r="M104" s="210" t="s">
        <v>21</v>
      </c>
      <c r="N104" s="211" t="s">
        <v>45</v>
      </c>
      <c r="O104" s="43"/>
      <c r="P104" s="212">
        <f t="shared" si="1"/>
        <v>0</v>
      </c>
      <c r="Q104" s="212">
        <v>0</v>
      </c>
      <c r="R104" s="212">
        <f t="shared" si="2"/>
        <v>0</v>
      </c>
      <c r="S104" s="212">
        <v>8.0000000000000002E-3</v>
      </c>
      <c r="T104" s="213">
        <f t="shared" si="3"/>
        <v>3.84</v>
      </c>
      <c r="AR104" s="25" t="s">
        <v>375</v>
      </c>
      <c r="AT104" s="25" t="s">
        <v>311</v>
      </c>
      <c r="AU104" s="25" t="s">
        <v>327</v>
      </c>
      <c r="AY104" s="25" t="s">
        <v>308</v>
      </c>
      <c r="BE104" s="214">
        <f t="shared" si="4"/>
        <v>0</v>
      </c>
      <c r="BF104" s="214">
        <f t="shared" si="5"/>
        <v>0</v>
      </c>
      <c r="BG104" s="214">
        <f t="shared" si="6"/>
        <v>0</v>
      </c>
      <c r="BH104" s="214">
        <f t="shared" si="7"/>
        <v>0</v>
      </c>
      <c r="BI104" s="214">
        <f t="shared" si="8"/>
        <v>0</v>
      </c>
      <c r="BJ104" s="25" t="s">
        <v>82</v>
      </c>
      <c r="BK104" s="214">
        <f t="shared" si="9"/>
        <v>0</v>
      </c>
      <c r="BL104" s="25" t="s">
        <v>375</v>
      </c>
      <c r="BM104" s="25" t="s">
        <v>1029</v>
      </c>
    </row>
    <row r="105" spans="2:65" s="1" customFormat="1" ht="22.5" customHeight="1">
      <c r="B105" s="42"/>
      <c r="C105" s="203" t="s">
        <v>327</v>
      </c>
      <c r="D105" s="203" t="s">
        <v>311</v>
      </c>
      <c r="E105" s="204" t="s">
        <v>791</v>
      </c>
      <c r="F105" s="205" t="s">
        <v>792</v>
      </c>
      <c r="G105" s="206" t="s">
        <v>508</v>
      </c>
      <c r="H105" s="207">
        <v>423.51600000000002</v>
      </c>
      <c r="I105" s="208"/>
      <c r="J105" s="209">
        <f t="shared" si="0"/>
        <v>0</v>
      </c>
      <c r="K105" s="205" t="s">
        <v>315</v>
      </c>
      <c r="L105" s="62"/>
      <c r="M105" s="210" t="s">
        <v>21</v>
      </c>
      <c r="N105" s="211" t="s">
        <v>45</v>
      </c>
      <c r="O105" s="43"/>
      <c r="P105" s="212">
        <f t="shared" si="1"/>
        <v>0</v>
      </c>
      <c r="Q105" s="212">
        <v>0</v>
      </c>
      <c r="R105" s="212">
        <f t="shared" si="2"/>
        <v>0</v>
      </c>
      <c r="S105" s="212">
        <v>1.4499999999999999E-3</v>
      </c>
      <c r="T105" s="213">
        <f t="shared" si="3"/>
        <v>0.61409820000000004</v>
      </c>
      <c r="AR105" s="25" t="s">
        <v>375</v>
      </c>
      <c r="AT105" s="25" t="s">
        <v>311</v>
      </c>
      <c r="AU105" s="25" t="s">
        <v>327</v>
      </c>
      <c r="AY105" s="25" t="s">
        <v>308</v>
      </c>
      <c r="BE105" s="214">
        <f t="shared" si="4"/>
        <v>0</v>
      </c>
      <c r="BF105" s="214">
        <f t="shared" si="5"/>
        <v>0</v>
      </c>
      <c r="BG105" s="214">
        <f t="shared" si="6"/>
        <v>0</v>
      </c>
      <c r="BH105" s="214">
        <f t="shared" si="7"/>
        <v>0</v>
      </c>
      <c r="BI105" s="214">
        <f t="shared" si="8"/>
        <v>0</v>
      </c>
      <c r="BJ105" s="25" t="s">
        <v>82</v>
      </c>
      <c r="BK105" s="214">
        <f t="shared" si="9"/>
        <v>0</v>
      </c>
      <c r="BL105" s="25" t="s">
        <v>375</v>
      </c>
      <c r="BM105" s="25" t="s">
        <v>1030</v>
      </c>
    </row>
    <row r="106" spans="2:65" s="1" customFormat="1" ht="22.5" customHeight="1">
      <c r="B106" s="42"/>
      <c r="C106" s="203" t="s">
        <v>307</v>
      </c>
      <c r="D106" s="203" t="s">
        <v>311</v>
      </c>
      <c r="E106" s="204" t="s">
        <v>794</v>
      </c>
      <c r="F106" s="205" t="s">
        <v>795</v>
      </c>
      <c r="G106" s="206" t="s">
        <v>508</v>
      </c>
      <c r="H106" s="207">
        <v>423.51600000000002</v>
      </c>
      <c r="I106" s="208"/>
      <c r="J106" s="209">
        <f t="shared" si="0"/>
        <v>0</v>
      </c>
      <c r="K106" s="205" t="s">
        <v>315</v>
      </c>
      <c r="L106" s="62"/>
      <c r="M106" s="210" t="s">
        <v>21</v>
      </c>
      <c r="N106" s="211" t="s">
        <v>45</v>
      </c>
      <c r="O106" s="43"/>
      <c r="P106" s="212">
        <f t="shared" si="1"/>
        <v>0</v>
      </c>
      <c r="Q106" s="212">
        <v>0</v>
      </c>
      <c r="R106" s="212">
        <f t="shared" si="2"/>
        <v>0</v>
      </c>
      <c r="S106" s="212">
        <v>1.4E-2</v>
      </c>
      <c r="T106" s="213">
        <f t="shared" si="3"/>
        <v>5.9292240000000005</v>
      </c>
      <c r="AR106" s="25" t="s">
        <v>375</v>
      </c>
      <c r="AT106" s="25" t="s">
        <v>311</v>
      </c>
      <c r="AU106" s="25" t="s">
        <v>327</v>
      </c>
      <c r="AY106" s="25" t="s">
        <v>308</v>
      </c>
      <c r="BE106" s="214">
        <f t="shared" si="4"/>
        <v>0</v>
      </c>
      <c r="BF106" s="214">
        <f t="shared" si="5"/>
        <v>0</v>
      </c>
      <c r="BG106" s="214">
        <f t="shared" si="6"/>
        <v>0</v>
      </c>
      <c r="BH106" s="214">
        <f t="shared" si="7"/>
        <v>0</v>
      </c>
      <c r="BI106" s="214">
        <f t="shared" si="8"/>
        <v>0</v>
      </c>
      <c r="BJ106" s="25" t="s">
        <v>82</v>
      </c>
      <c r="BK106" s="214">
        <f t="shared" si="9"/>
        <v>0</v>
      </c>
      <c r="BL106" s="25" t="s">
        <v>375</v>
      </c>
      <c r="BM106" s="25" t="s">
        <v>1031</v>
      </c>
    </row>
    <row r="107" spans="2:65" s="1" customFormat="1" ht="22.5" customHeight="1">
      <c r="B107" s="42"/>
      <c r="C107" s="203" t="s">
        <v>334</v>
      </c>
      <c r="D107" s="203" t="s">
        <v>311</v>
      </c>
      <c r="E107" s="204" t="s">
        <v>797</v>
      </c>
      <c r="F107" s="205" t="s">
        <v>798</v>
      </c>
      <c r="G107" s="206" t="s">
        <v>508</v>
      </c>
      <c r="H107" s="207">
        <v>423.51600000000002</v>
      </c>
      <c r="I107" s="208"/>
      <c r="J107" s="209">
        <f t="shared" si="0"/>
        <v>0</v>
      </c>
      <c r="K107" s="205" t="s">
        <v>315</v>
      </c>
      <c r="L107" s="62"/>
      <c r="M107" s="210" t="s">
        <v>21</v>
      </c>
      <c r="N107" s="211" t="s">
        <v>45</v>
      </c>
      <c r="O107" s="43"/>
      <c r="P107" s="212">
        <f t="shared" si="1"/>
        <v>0</v>
      </c>
      <c r="Q107" s="212">
        <v>0</v>
      </c>
      <c r="R107" s="212">
        <f t="shared" si="2"/>
        <v>0</v>
      </c>
      <c r="S107" s="212">
        <v>1E-3</v>
      </c>
      <c r="T107" s="213">
        <f t="shared" si="3"/>
        <v>0.423516</v>
      </c>
      <c r="AR107" s="25" t="s">
        <v>375</v>
      </c>
      <c r="AT107" s="25" t="s">
        <v>311</v>
      </c>
      <c r="AU107" s="25" t="s">
        <v>327</v>
      </c>
      <c r="AY107" s="25" t="s">
        <v>308</v>
      </c>
      <c r="BE107" s="214">
        <f t="shared" si="4"/>
        <v>0</v>
      </c>
      <c r="BF107" s="214">
        <f t="shared" si="5"/>
        <v>0</v>
      </c>
      <c r="BG107" s="214">
        <f t="shared" si="6"/>
        <v>0</v>
      </c>
      <c r="BH107" s="214">
        <f t="shared" si="7"/>
        <v>0</v>
      </c>
      <c r="BI107" s="214">
        <f t="shared" si="8"/>
        <v>0</v>
      </c>
      <c r="BJ107" s="25" t="s">
        <v>82</v>
      </c>
      <c r="BK107" s="214">
        <f t="shared" si="9"/>
        <v>0</v>
      </c>
      <c r="BL107" s="25" t="s">
        <v>375</v>
      </c>
      <c r="BM107" s="25" t="s">
        <v>1032</v>
      </c>
    </row>
    <row r="108" spans="2:65" s="1" customFormat="1" ht="31.5" customHeight="1">
      <c r="B108" s="42"/>
      <c r="C108" s="203" t="s">
        <v>338</v>
      </c>
      <c r="D108" s="203" t="s">
        <v>311</v>
      </c>
      <c r="E108" s="204" t="s">
        <v>800</v>
      </c>
      <c r="F108" s="205" t="s">
        <v>801</v>
      </c>
      <c r="G108" s="206" t="s">
        <v>508</v>
      </c>
      <c r="H108" s="207">
        <v>423.51600000000002</v>
      </c>
      <c r="I108" s="208"/>
      <c r="J108" s="209">
        <f t="shared" si="0"/>
        <v>0</v>
      </c>
      <c r="K108" s="205" t="s">
        <v>315</v>
      </c>
      <c r="L108" s="62"/>
      <c r="M108" s="210" t="s">
        <v>21</v>
      </c>
      <c r="N108" s="211" t="s">
        <v>45</v>
      </c>
      <c r="O108" s="43"/>
      <c r="P108" s="212">
        <f t="shared" si="1"/>
        <v>0</v>
      </c>
      <c r="Q108" s="212">
        <v>0</v>
      </c>
      <c r="R108" s="212">
        <f t="shared" si="2"/>
        <v>0</v>
      </c>
      <c r="S108" s="212">
        <v>1.4E-3</v>
      </c>
      <c r="T108" s="213">
        <f t="shared" si="3"/>
        <v>0.59292240000000007</v>
      </c>
      <c r="AR108" s="25" t="s">
        <v>375</v>
      </c>
      <c r="AT108" s="25" t="s">
        <v>311</v>
      </c>
      <c r="AU108" s="25" t="s">
        <v>327</v>
      </c>
      <c r="AY108" s="25" t="s">
        <v>308</v>
      </c>
      <c r="BE108" s="214">
        <f t="shared" si="4"/>
        <v>0</v>
      </c>
      <c r="BF108" s="214">
        <f t="shared" si="5"/>
        <v>0</v>
      </c>
      <c r="BG108" s="214">
        <f t="shared" si="6"/>
        <v>0</v>
      </c>
      <c r="BH108" s="214">
        <f t="shared" si="7"/>
        <v>0</v>
      </c>
      <c r="BI108" s="214">
        <f t="shared" si="8"/>
        <v>0</v>
      </c>
      <c r="BJ108" s="25" t="s">
        <v>82</v>
      </c>
      <c r="BK108" s="214">
        <f t="shared" si="9"/>
        <v>0</v>
      </c>
      <c r="BL108" s="25" t="s">
        <v>375</v>
      </c>
      <c r="BM108" s="25" t="s">
        <v>1033</v>
      </c>
    </row>
    <row r="109" spans="2:65" s="1" customFormat="1" ht="22.5" customHeight="1">
      <c r="B109" s="42"/>
      <c r="C109" s="203" t="s">
        <v>342</v>
      </c>
      <c r="D109" s="203" t="s">
        <v>311</v>
      </c>
      <c r="E109" s="204" t="s">
        <v>803</v>
      </c>
      <c r="F109" s="205" t="s">
        <v>804</v>
      </c>
      <c r="G109" s="206" t="s">
        <v>449</v>
      </c>
      <c r="H109" s="207">
        <v>53.384999999999998</v>
      </c>
      <c r="I109" s="208"/>
      <c r="J109" s="209">
        <f t="shared" si="0"/>
        <v>0</v>
      </c>
      <c r="K109" s="205" t="s">
        <v>315</v>
      </c>
      <c r="L109" s="62"/>
      <c r="M109" s="210" t="s">
        <v>21</v>
      </c>
      <c r="N109" s="211" t="s">
        <v>45</v>
      </c>
      <c r="O109" s="43"/>
      <c r="P109" s="212">
        <f t="shared" si="1"/>
        <v>0</v>
      </c>
      <c r="Q109" s="212">
        <v>0</v>
      </c>
      <c r="R109" s="212">
        <f t="shared" si="2"/>
        <v>0</v>
      </c>
      <c r="S109" s="212">
        <v>1.4</v>
      </c>
      <c r="T109" s="213">
        <f t="shared" si="3"/>
        <v>74.73899999999999</v>
      </c>
      <c r="AR109" s="25" t="s">
        <v>327</v>
      </c>
      <c r="AT109" s="25" t="s">
        <v>311</v>
      </c>
      <c r="AU109" s="25" t="s">
        <v>327</v>
      </c>
      <c r="AY109" s="25" t="s">
        <v>308</v>
      </c>
      <c r="BE109" s="214">
        <f t="shared" si="4"/>
        <v>0</v>
      </c>
      <c r="BF109" s="214">
        <f t="shared" si="5"/>
        <v>0</v>
      </c>
      <c r="BG109" s="214">
        <f t="shared" si="6"/>
        <v>0</v>
      </c>
      <c r="BH109" s="214">
        <f t="shared" si="7"/>
        <v>0</v>
      </c>
      <c r="BI109" s="214">
        <f t="shared" si="8"/>
        <v>0</v>
      </c>
      <c r="BJ109" s="25" t="s">
        <v>82</v>
      </c>
      <c r="BK109" s="214">
        <f t="shared" si="9"/>
        <v>0</v>
      </c>
      <c r="BL109" s="25" t="s">
        <v>327</v>
      </c>
      <c r="BM109" s="25" t="s">
        <v>1034</v>
      </c>
    </row>
    <row r="110" spans="2:65" s="13" customFormat="1" ht="13.5">
      <c r="B110" s="233"/>
      <c r="C110" s="234"/>
      <c r="D110" s="246" t="s">
        <v>451</v>
      </c>
      <c r="E110" s="256" t="s">
        <v>21</v>
      </c>
      <c r="F110" s="257" t="s">
        <v>1035</v>
      </c>
      <c r="G110" s="234"/>
      <c r="H110" s="258">
        <v>53.384999999999998</v>
      </c>
      <c r="I110" s="238"/>
      <c r="J110" s="234"/>
      <c r="K110" s="234"/>
      <c r="L110" s="239"/>
      <c r="M110" s="240"/>
      <c r="N110" s="241"/>
      <c r="O110" s="241"/>
      <c r="P110" s="241"/>
      <c r="Q110" s="241"/>
      <c r="R110" s="241"/>
      <c r="S110" s="241"/>
      <c r="T110" s="242"/>
      <c r="AT110" s="243" t="s">
        <v>451</v>
      </c>
      <c r="AU110" s="243" t="s">
        <v>327</v>
      </c>
      <c r="AV110" s="13" t="s">
        <v>84</v>
      </c>
      <c r="AW110" s="13" t="s">
        <v>37</v>
      </c>
      <c r="AX110" s="13" t="s">
        <v>82</v>
      </c>
      <c r="AY110" s="243" t="s">
        <v>308</v>
      </c>
    </row>
    <row r="111" spans="2:65" s="1" customFormat="1" ht="31.5" customHeight="1">
      <c r="B111" s="42"/>
      <c r="C111" s="203" t="s">
        <v>346</v>
      </c>
      <c r="D111" s="203" t="s">
        <v>311</v>
      </c>
      <c r="E111" s="204" t="s">
        <v>800</v>
      </c>
      <c r="F111" s="205" t="s">
        <v>801</v>
      </c>
      <c r="G111" s="206" t="s">
        <v>508</v>
      </c>
      <c r="H111" s="207">
        <v>423.51600000000002</v>
      </c>
      <c r="I111" s="208"/>
      <c r="J111" s="209">
        <f>ROUND(I111*H111,2)</f>
        <v>0</v>
      </c>
      <c r="K111" s="205" t="s">
        <v>315</v>
      </c>
      <c r="L111" s="62"/>
      <c r="M111" s="210" t="s">
        <v>21</v>
      </c>
      <c r="N111" s="211" t="s">
        <v>45</v>
      </c>
      <c r="O111" s="43"/>
      <c r="P111" s="212">
        <f>O111*H111</f>
        <v>0</v>
      </c>
      <c r="Q111" s="212">
        <v>0</v>
      </c>
      <c r="R111" s="212">
        <f>Q111*H111</f>
        <v>0</v>
      </c>
      <c r="S111" s="212">
        <v>1.4E-3</v>
      </c>
      <c r="T111" s="213">
        <f>S111*H111</f>
        <v>0.59292240000000007</v>
      </c>
      <c r="AR111" s="25" t="s">
        <v>327</v>
      </c>
      <c r="AT111" s="25" t="s">
        <v>311</v>
      </c>
      <c r="AU111" s="25" t="s">
        <v>327</v>
      </c>
      <c r="AY111" s="25" t="s">
        <v>308</v>
      </c>
      <c r="BE111" s="214">
        <f>IF(N111="základní",J111,0)</f>
        <v>0</v>
      </c>
      <c r="BF111" s="214">
        <f>IF(N111="snížená",J111,0)</f>
        <v>0</v>
      </c>
      <c r="BG111" s="214">
        <f>IF(N111="zákl. přenesená",J111,0)</f>
        <v>0</v>
      </c>
      <c r="BH111" s="214">
        <f>IF(N111="sníž. přenesená",J111,0)</f>
        <v>0</v>
      </c>
      <c r="BI111" s="214">
        <f>IF(N111="nulová",J111,0)</f>
        <v>0</v>
      </c>
      <c r="BJ111" s="25" t="s">
        <v>82</v>
      </c>
      <c r="BK111" s="214">
        <f>ROUND(I111*H111,2)</f>
        <v>0</v>
      </c>
      <c r="BL111" s="25" t="s">
        <v>327</v>
      </c>
      <c r="BM111" s="25" t="s">
        <v>1036</v>
      </c>
    </row>
    <row r="112" spans="2:65" s="1" customFormat="1" ht="22.5" customHeight="1">
      <c r="B112" s="42"/>
      <c r="C112" s="203" t="s">
        <v>350</v>
      </c>
      <c r="D112" s="203" t="s">
        <v>311</v>
      </c>
      <c r="E112" s="204" t="s">
        <v>1037</v>
      </c>
      <c r="F112" s="205" t="s">
        <v>1038</v>
      </c>
      <c r="G112" s="206" t="s">
        <v>578</v>
      </c>
      <c r="H112" s="207">
        <v>13</v>
      </c>
      <c r="I112" s="208"/>
      <c r="J112" s="209">
        <f>ROUND(I112*H112,2)</f>
        <v>0</v>
      </c>
      <c r="K112" s="205" t="s">
        <v>616</v>
      </c>
      <c r="L112" s="62"/>
      <c r="M112" s="210" t="s">
        <v>21</v>
      </c>
      <c r="N112" s="211" t="s">
        <v>45</v>
      </c>
      <c r="O112" s="43"/>
      <c r="P112" s="212">
        <f>O112*H112</f>
        <v>0</v>
      </c>
      <c r="Q112" s="212">
        <v>0</v>
      </c>
      <c r="R112" s="212">
        <f>Q112*H112</f>
        <v>0</v>
      </c>
      <c r="S112" s="212">
        <v>1.6199999999999999E-2</v>
      </c>
      <c r="T112" s="213">
        <f>S112*H112</f>
        <v>0.21059999999999998</v>
      </c>
      <c r="AR112" s="25" t="s">
        <v>375</v>
      </c>
      <c r="AT112" s="25" t="s">
        <v>311</v>
      </c>
      <c r="AU112" s="25" t="s">
        <v>327</v>
      </c>
      <c r="AY112" s="25" t="s">
        <v>308</v>
      </c>
      <c r="BE112" s="214">
        <f>IF(N112="základní",J112,0)</f>
        <v>0</v>
      </c>
      <c r="BF112" s="214">
        <f>IF(N112="snížená",J112,0)</f>
        <v>0</v>
      </c>
      <c r="BG112" s="214">
        <f>IF(N112="zákl. přenesená",J112,0)</f>
        <v>0</v>
      </c>
      <c r="BH112" s="214">
        <f>IF(N112="sníž. přenesená",J112,0)</f>
        <v>0</v>
      </c>
      <c r="BI112" s="214">
        <f>IF(N112="nulová",J112,0)</f>
        <v>0</v>
      </c>
      <c r="BJ112" s="25" t="s">
        <v>82</v>
      </c>
      <c r="BK112" s="214">
        <f>ROUND(I112*H112,2)</f>
        <v>0</v>
      </c>
      <c r="BL112" s="25" t="s">
        <v>375</v>
      </c>
      <c r="BM112" s="25" t="s">
        <v>1039</v>
      </c>
    </row>
    <row r="113" spans="2:65" s="1" customFormat="1" ht="22.5" customHeight="1">
      <c r="B113" s="42"/>
      <c r="C113" s="203" t="s">
        <v>356</v>
      </c>
      <c r="D113" s="203" t="s">
        <v>311</v>
      </c>
      <c r="E113" s="204" t="s">
        <v>1040</v>
      </c>
      <c r="F113" s="205" t="s">
        <v>1041</v>
      </c>
      <c r="G113" s="206" t="s">
        <v>578</v>
      </c>
      <c r="H113" s="207">
        <v>2</v>
      </c>
      <c r="I113" s="208"/>
      <c r="J113" s="209">
        <f>ROUND(I113*H113,2)</f>
        <v>0</v>
      </c>
      <c r="K113" s="205" t="s">
        <v>315</v>
      </c>
      <c r="L113" s="62"/>
      <c r="M113" s="210" t="s">
        <v>21</v>
      </c>
      <c r="N113" s="211" t="s">
        <v>45</v>
      </c>
      <c r="O113" s="43"/>
      <c r="P113" s="212">
        <f>O113*H113</f>
        <v>0</v>
      </c>
      <c r="Q113" s="212">
        <v>0</v>
      </c>
      <c r="R113" s="212">
        <f>Q113*H113</f>
        <v>0</v>
      </c>
      <c r="S113" s="212">
        <v>2.0109999999999999E-2</v>
      </c>
      <c r="T113" s="213">
        <f>S113*H113</f>
        <v>4.0219999999999999E-2</v>
      </c>
      <c r="AR113" s="25" t="s">
        <v>375</v>
      </c>
      <c r="AT113" s="25" t="s">
        <v>311</v>
      </c>
      <c r="AU113" s="25" t="s">
        <v>327</v>
      </c>
      <c r="AY113" s="25" t="s">
        <v>308</v>
      </c>
      <c r="BE113" s="214">
        <f>IF(N113="základní",J113,0)</f>
        <v>0</v>
      </c>
      <c r="BF113" s="214">
        <f>IF(N113="snížená",J113,0)</f>
        <v>0</v>
      </c>
      <c r="BG113" s="214">
        <f>IF(N113="zákl. přenesená",J113,0)</f>
        <v>0</v>
      </c>
      <c r="BH113" s="214">
        <f>IF(N113="sníž. přenesená",J113,0)</f>
        <v>0</v>
      </c>
      <c r="BI113" s="214">
        <f>IF(N113="nulová",J113,0)</f>
        <v>0</v>
      </c>
      <c r="BJ113" s="25" t="s">
        <v>82</v>
      </c>
      <c r="BK113" s="214">
        <f>ROUND(I113*H113,2)</f>
        <v>0</v>
      </c>
      <c r="BL113" s="25" t="s">
        <v>375</v>
      </c>
      <c r="BM113" s="25" t="s">
        <v>1042</v>
      </c>
    </row>
    <row r="114" spans="2:65" s="11" customFormat="1" ht="29.85" customHeight="1">
      <c r="B114" s="186"/>
      <c r="C114" s="187"/>
      <c r="D114" s="188" t="s">
        <v>73</v>
      </c>
      <c r="E114" s="262" t="s">
        <v>346</v>
      </c>
      <c r="F114" s="262" t="s">
        <v>629</v>
      </c>
      <c r="G114" s="187"/>
      <c r="H114" s="187"/>
      <c r="I114" s="190"/>
      <c r="J114" s="263">
        <f>BK114</f>
        <v>0</v>
      </c>
      <c r="K114" s="187"/>
      <c r="L114" s="192"/>
      <c r="M114" s="193"/>
      <c r="N114" s="194"/>
      <c r="O114" s="194"/>
      <c r="P114" s="195">
        <f>P115</f>
        <v>0</v>
      </c>
      <c r="Q114" s="194"/>
      <c r="R114" s="195">
        <f>R115</f>
        <v>2.3257480000000004E-2</v>
      </c>
      <c r="S114" s="194"/>
      <c r="T114" s="196">
        <f>T115</f>
        <v>0</v>
      </c>
      <c r="AR114" s="197" t="s">
        <v>82</v>
      </c>
      <c r="AT114" s="198" t="s">
        <v>73</v>
      </c>
      <c r="AU114" s="198" t="s">
        <v>82</v>
      </c>
      <c r="AY114" s="197" t="s">
        <v>308</v>
      </c>
      <c r="BK114" s="199">
        <f>BK115</f>
        <v>0</v>
      </c>
    </row>
    <row r="115" spans="2:65" s="11" customFormat="1" ht="14.85" customHeight="1">
      <c r="B115" s="186"/>
      <c r="C115" s="187"/>
      <c r="D115" s="200" t="s">
        <v>73</v>
      </c>
      <c r="E115" s="201" t="s">
        <v>636</v>
      </c>
      <c r="F115" s="201" t="s">
        <v>637</v>
      </c>
      <c r="G115" s="187"/>
      <c r="H115" s="187"/>
      <c r="I115" s="190"/>
      <c r="J115" s="202">
        <f>BK115</f>
        <v>0</v>
      </c>
      <c r="K115" s="187"/>
      <c r="L115" s="192"/>
      <c r="M115" s="193"/>
      <c r="N115" s="194"/>
      <c r="O115" s="194"/>
      <c r="P115" s="195">
        <f>SUM(P116:P119)</f>
        <v>0</v>
      </c>
      <c r="Q115" s="194"/>
      <c r="R115" s="195">
        <f>SUM(R116:R119)</f>
        <v>2.3257480000000004E-2</v>
      </c>
      <c r="S115" s="194"/>
      <c r="T115" s="196">
        <f>SUM(T116:T119)</f>
        <v>0</v>
      </c>
      <c r="AR115" s="197" t="s">
        <v>82</v>
      </c>
      <c r="AT115" s="198" t="s">
        <v>73</v>
      </c>
      <c r="AU115" s="198" t="s">
        <v>84</v>
      </c>
      <c r="AY115" s="197" t="s">
        <v>308</v>
      </c>
      <c r="BK115" s="199">
        <f>SUM(BK116:BK119)</f>
        <v>0</v>
      </c>
    </row>
    <row r="116" spans="2:65" s="1" customFormat="1" ht="22.5" customHeight="1">
      <c r="B116" s="42"/>
      <c r="C116" s="203" t="s">
        <v>360</v>
      </c>
      <c r="D116" s="203" t="s">
        <v>311</v>
      </c>
      <c r="E116" s="204" t="s">
        <v>639</v>
      </c>
      <c r="F116" s="205" t="s">
        <v>640</v>
      </c>
      <c r="G116" s="206" t="s">
        <v>508</v>
      </c>
      <c r="H116" s="207">
        <v>581.43700000000001</v>
      </c>
      <c r="I116" s="208"/>
      <c r="J116" s="209">
        <f>ROUND(I116*H116,2)</f>
        <v>0</v>
      </c>
      <c r="K116" s="205" t="s">
        <v>315</v>
      </c>
      <c r="L116" s="62"/>
      <c r="M116" s="210" t="s">
        <v>21</v>
      </c>
      <c r="N116" s="211" t="s">
        <v>45</v>
      </c>
      <c r="O116" s="43"/>
      <c r="P116" s="212">
        <f>O116*H116</f>
        <v>0</v>
      </c>
      <c r="Q116" s="212">
        <v>4.0000000000000003E-5</v>
      </c>
      <c r="R116" s="212">
        <f>Q116*H116</f>
        <v>2.3257480000000004E-2</v>
      </c>
      <c r="S116" s="212">
        <v>0</v>
      </c>
      <c r="T116" s="213">
        <f>S116*H116</f>
        <v>0</v>
      </c>
      <c r="AR116" s="25" t="s">
        <v>327</v>
      </c>
      <c r="AT116" s="25" t="s">
        <v>311</v>
      </c>
      <c r="AU116" s="25" t="s">
        <v>95</v>
      </c>
      <c r="AY116" s="25" t="s">
        <v>308</v>
      </c>
      <c r="BE116" s="214">
        <f>IF(N116="základní",J116,0)</f>
        <v>0</v>
      </c>
      <c r="BF116" s="214">
        <f>IF(N116="snížená",J116,0)</f>
        <v>0</v>
      </c>
      <c r="BG116" s="214">
        <f>IF(N116="zákl. přenesená",J116,0)</f>
        <v>0</v>
      </c>
      <c r="BH116" s="214">
        <f>IF(N116="sníž. přenesená",J116,0)</f>
        <v>0</v>
      </c>
      <c r="BI116" s="214">
        <f>IF(N116="nulová",J116,0)</f>
        <v>0</v>
      </c>
      <c r="BJ116" s="25" t="s">
        <v>82</v>
      </c>
      <c r="BK116" s="214">
        <f>ROUND(I116*H116,2)</f>
        <v>0</v>
      </c>
      <c r="BL116" s="25" t="s">
        <v>327</v>
      </c>
      <c r="BM116" s="25" t="s">
        <v>1043</v>
      </c>
    </row>
    <row r="117" spans="2:65" s="13" customFormat="1" ht="13.5">
      <c r="B117" s="233"/>
      <c r="C117" s="234"/>
      <c r="D117" s="223" t="s">
        <v>451</v>
      </c>
      <c r="E117" s="235" t="s">
        <v>21</v>
      </c>
      <c r="F117" s="236" t="s">
        <v>1044</v>
      </c>
      <c r="G117" s="234"/>
      <c r="H117" s="237">
        <v>598.61800000000005</v>
      </c>
      <c r="I117" s="238"/>
      <c r="J117" s="234"/>
      <c r="K117" s="234"/>
      <c r="L117" s="239"/>
      <c r="M117" s="240"/>
      <c r="N117" s="241"/>
      <c r="O117" s="241"/>
      <c r="P117" s="241"/>
      <c r="Q117" s="241"/>
      <c r="R117" s="241"/>
      <c r="S117" s="241"/>
      <c r="T117" s="242"/>
      <c r="AT117" s="243" t="s">
        <v>451</v>
      </c>
      <c r="AU117" s="243" t="s">
        <v>95</v>
      </c>
      <c r="AV117" s="13" t="s">
        <v>84</v>
      </c>
      <c r="AW117" s="13" t="s">
        <v>37</v>
      </c>
      <c r="AX117" s="13" t="s">
        <v>74</v>
      </c>
      <c r="AY117" s="243" t="s">
        <v>308</v>
      </c>
    </row>
    <row r="118" spans="2:65" s="13" customFormat="1" ht="13.5">
      <c r="B118" s="233"/>
      <c r="C118" s="234"/>
      <c r="D118" s="223" t="s">
        <v>451</v>
      </c>
      <c r="E118" s="235" t="s">
        <v>21</v>
      </c>
      <c r="F118" s="236" t="s">
        <v>1045</v>
      </c>
      <c r="G118" s="234"/>
      <c r="H118" s="237">
        <v>-17.181000000000001</v>
      </c>
      <c r="I118" s="238"/>
      <c r="J118" s="234"/>
      <c r="K118" s="234"/>
      <c r="L118" s="239"/>
      <c r="M118" s="240"/>
      <c r="N118" s="241"/>
      <c r="O118" s="241"/>
      <c r="P118" s="241"/>
      <c r="Q118" s="241"/>
      <c r="R118" s="241"/>
      <c r="S118" s="241"/>
      <c r="T118" s="242"/>
      <c r="AT118" s="243" t="s">
        <v>451</v>
      </c>
      <c r="AU118" s="243" t="s">
        <v>95</v>
      </c>
      <c r="AV118" s="13" t="s">
        <v>84</v>
      </c>
      <c r="AW118" s="13" t="s">
        <v>37</v>
      </c>
      <c r="AX118" s="13" t="s">
        <v>74</v>
      </c>
      <c r="AY118" s="243" t="s">
        <v>308</v>
      </c>
    </row>
    <row r="119" spans="2:65" s="14" customFormat="1" ht="13.5">
      <c r="B119" s="244"/>
      <c r="C119" s="245"/>
      <c r="D119" s="223" t="s">
        <v>451</v>
      </c>
      <c r="E119" s="259" t="s">
        <v>21</v>
      </c>
      <c r="F119" s="260" t="s">
        <v>459</v>
      </c>
      <c r="G119" s="245"/>
      <c r="H119" s="261">
        <v>581.43700000000001</v>
      </c>
      <c r="I119" s="250"/>
      <c r="J119" s="245"/>
      <c r="K119" s="245"/>
      <c r="L119" s="251"/>
      <c r="M119" s="252"/>
      <c r="N119" s="253"/>
      <c r="O119" s="253"/>
      <c r="P119" s="253"/>
      <c r="Q119" s="253"/>
      <c r="R119" s="253"/>
      <c r="S119" s="253"/>
      <c r="T119" s="254"/>
      <c r="AT119" s="255" t="s">
        <v>451</v>
      </c>
      <c r="AU119" s="255" t="s">
        <v>95</v>
      </c>
      <c r="AV119" s="14" t="s">
        <v>327</v>
      </c>
      <c r="AW119" s="14" t="s">
        <v>37</v>
      </c>
      <c r="AX119" s="14" t="s">
        <v>82</v>
      </c>
      <c r="AY119" s="255" t="s">
        <v>308</v>
      </c>
    </row>
    <row r="120" spans="2:65" s="11" customFormat="1" ht="29.85" customHeight="1">
      <c r="B120" s="186"/>
      <c r="C120" s="187"/>
      <c r="D120" s="200" t="s">
        <v>73</v>
      </c>
      <c r="E120" s="201" t="s">
        <v>714</v>
      </c>
      <c r="F120" s="201" t="s">
        <v>715</v>
      </c>
      <c r="G120" s="187"/>
      <c r="H120" s="187"/>
      <c r="I120" s="190"/>
      <c r="J120" s="202">
        <f>BK120</f>
        <v>0</v>
      </c>
      <c r="K120" s="187"/>
      <c r="L120" s="192"/>
      <c r="M120" s="193"/>
      <c r="N120" s="194"/>
      <c r="O120" s="194"/>
      <c r="P120" s="195">
        <f>SUM(P121:P125)</f>
        <v>0</v>
      </c>
      <c r="Q120" s="194"/>
      <c r="R120" s="195">
        <f>SUM(R121:R125)</f>
        <v>0</v>
      </c>
      <c r="S120" s="194"/>
      <c r="T120" s="196">
        <f>SUM(T121:T125)</f>
        <v>0</v>
      </c>
      <c r="AR120" s="197" t="s">
        <v>82</v>
      </c>
      <c r="AT120" s="198" t="s">
        <v>73</v>
      </c>
      <c r="AU120" s="198" t="s">
        <v>82</v>
      </c>
      <c r="AY120" s="197" t="s">
        <v>308</v>
      </c>
      <c r="BK120" s="199">
        <f>SUM(BK121:BK125)</f>
        <v>0</v>
      </c>
    </row>
    <row r="121" spans="2:65" s="1" customFormat="1" ht="31.5" customHeight="1">
      <c r="B121" s="42"/>
      <c r="C121" s="203" t="s">
        <v>364</v>
      </c>
      <c r="D121" s="203" t="s">
        <v>311</v>
      </c>
      <c r="E121" s="204" t="s">
        <v>717</v>
      </c>
      <c r="F121" s="205" t="s">
        <v>718</v>
      </c>
      <c r="G121" s="206" t="s">
        <v>719</v>
      </c>
      <c r="H121" s="207">
        <v>95.454999999999998</v>
      </c>
      <c r="I121" s="208"/>
      <c r="J121" s="209">
        <f>ROUND(I121*H121,2)</f>
        <v>0</v>
      </c>
      <c r="K121" s="205" t="s">
        <v>315</v>
      </c>
      <c r="L121" s="62"/>
      <c r="M121" s="210" t="s">
        <v>21</v>
      </c>
      <c r="N121" s="211" t="s">
        <v>45</v>
      </c>
      <c r="O121" s="43"/>
      <c r="P121" s="212">
        <f>O121*H121</f>
        <v>0</v>
      </c>
      <c r="Q121" s="212">
        <v>0</v>
      </c>
      <c r="R121" s="212">
        <f>Q121*H121</f>
        <v>0</v>
      </c>
      <c r="S121" s="212">
        <v>0</v>
      </c>
      <c r="T121" s="213">
        <f>S121*H121</f>
        <v>0</v>
      </c>
      <c r="AR121" s="25" t="s">
        <v>327</v>
      </c>
      <c r="AT121" s="25" t="s">
        <v>311</v>
      </c>
      <c r="AU121" s="25" t="s">
        <v>84</v>
      </c>
      <c r="AY121" s="25" t="s">
        <v>308</v>
      </c>
      <c r="BE121" s="214">
        <f>IF(N121="základní",J121,0)</f>
        <v>0</v>
      </c>
      <c r="BF121" s="214">
        <f>IF(N121="snížená",J121,0)</f>
        <v>0</v>
      </c>
      <c r="BG121" s="214">
        <f>IF(N121="zákl. přenesená",J121,0)</f>
        <v>0</v>
      </c>
      <c r="BH121" s="214">
        <f>IF(N121="sníž. přenesená",J121,0)</f>
        <v>0</v>
      </c>
      <c r="BI121" s="214">
        <f>IF(N121="nulová",J121,0)</f>
        <v>0</v>
      </c>
      <c r="BJ121" s="25" t="s">
        <v>82</v>
      </c>
      <c r="BK121" s="214">
        <f>ROUND(I121*H121,2)</f>
        <v>0</v>
      </c>
      <c r="BL121" s="25" t="s">
        <v>327</v>
      </c>
      <c r="BM121" s="25" t="s">
        <v>1046</v>
      </c>
    </row>
    <row r="122" spans="2:65" s="1" customFormat="1" ht="31.5" customHeight="1">
      <c r="B122" s="42"/>
      <c r="C122" s="203" t="s">
        <v>368</v>
      </c>
      <c r="D122" s="203" t="s">
        <v>311</v>
      </c>
      <c r="E122" s="204" t="s">
        <v>722</v>
      </c>
      <c r="F122" s="205" t="s">
        <v>723</v>
      </c>
      <c r="G122" s="206" t="s">
        <v>719</v>
      </c>
      <c r="H122" s="207">
        <v>95.454999999999998</v>
      </c>
      <c r="I122" s="208"/>
      <c r="J122" s="209">
        <f>ROUND(I122*H122,2)</f>
        <v>0</v>
      </c>
      <c r="K122" s="205" t="s">
        <v>315</v>
      </c>
      <c r="L122" s="62"/>
      <c r="M122" s="210" t="s">
        <v>21</v>
      </c>
      <c r="N122" s="211" t="s">
        <v>45</v>
      </c>
      <c r="O122" s="43"/>
      <c r="P122" s="212">
        <f>O122*H122</f>
        <v>0</v>
      </c>
      <c r="Q122" s="212">
        <v>0</v>
      </c>
      <c r="R122" s="212">
        <f>Q122*H122</f>
        <v>0</v>
      </c>
      <c r="S122" s="212">
        <v>0</v>
      </c>
      <c r="T122" s="213">
        <f>S122*H122</f>
        <v>0</v>
      </c>
      <c r="AR122" s="25" t="s">
        <v>327</v>
      </c>
      <c r="AT122" s="25" t="s">
        <v>311</v>
      </c>
      <c r="AU122" s="25" t="s">
        <v>84</v>
      </c>
      <c r="AY122" s="25" t="s">
        <v>308</v>
      </c>
      <c r="BE122" s="214">
        <f>IF(N122="základní",J122,0)</f>
        <v>0</v>
      </c>
      <c r="BF122" s="214">
        <f>IF(N122="snížená",J122,0)</f>
        <v>0</v>
      </c>
      <c r="BG122" s="214">
        <f>IF(N122="zákl. přenesená",J122,0)</f>
        <v>0</v>
      </c>
      <c r="BH122" s="214">
        <f>IF(N122="sníž. přenesená",J122,0)</f>
        <v>0</v>
      </c>
      <c r="BI122" s="214">
        <f>IF(N122="nulová",J122,0)</f>
        <v>0</v>
      </c>
      <c r="BJ122" s="25" t="s">
        <v>82</v>
      </c>
      <c r="BK122" s="214">
        <f>ROUND(I122*H122,2)</f>
        <v>0</v>
      </c>
      <c r="BL122" s="25" t="s">
        <v>327</v>
      </c>
      <c r="BM122" s="25" t="s">
        <v>1047</v>
      </c>
    </row>
    <row r="123" spans="2:65" s="1" customFormat="1" ht="22.5" customHeight="1">
      <c r="B123" s="42"/>
      <c r="C123" s="203" t="s">
        <v>10</v>
      </c>
      <c r="D123" s="203" t="s">
        <v>311</v>
      </c>
      <c r="E123" s="204" t="s">
        <v>726</v>
      </c>
      <c r="F123" s="205" t="s">
        <v>727</v>
      </c>
      <c r="G123" s="206" t="s">
        <v>719</v>
      </c>
      <c r="H123" s="207">
        <v>2290.92</v>
      </c>
      <c r="I123" s="208"/>
      <c r="J123" s="209">
        <f>ROUND(I123*H123,2)</f>
        <v>0</v>
      </c>
      <c r="K123" s="205" t="s">
        <v>315</v>
      </c>
      <c r="L123" s="62"/>
      <c r="M123" s="210" t="s">
        <v>21</v>
      </c>
      <c r="N123" s="211" t="s">
        <v>45</v>
      </c>
      <c r="O123" s="43"/>
      <c r="P123" s="212">
        <f>O123*H123</f>
        <v>0</v>
      </c>
      <c r="Q123" s="212">
        <v>0</v>
      </c>
      <c r="R123" s="212">
        <f>Q123*H123</f>
        <v>0</v>
      </c>
      <c r="S123" s="212">
        <v>0</v>
      </c>
      <c r="T123" s="213">
        <f>S123*H123</f>
        <v>0</v>
      </c>
      <c r="AR123" s="25" t="s">
        <v>327</v>
      </c>
      <c r="AT123" s="25" t="s">
        <v>311</v>
      </c>
      <c r="AU123" s="25" t="s">
        <v>84</v>
      </c>
      <c r="AY123" s="25" t="s">
        <v>308</v>
      </c>
      <c r="BE123" s="214">
        <f>IF(N123="základní",J123,0)</f>
        <v>0</v>
      </c>
      <c r="BF123" s="214">
        <f>IF(N123="snížená",J123,0)</f>
        <v>0</v>
      </c>
      <c r="BG123" s="214">
        <f>IF(N123="zákl. přenesená",J123,0)</f>
        <v>0</v>
      </c>
      <c r="BH123" s="214">
        <f>IF(N123="sníž. přenesená",J123,0)</f>
        <v>0</v>
      </c>
      <c r="BI123" s="214">
        <f>IF(N123="nulová",J123,0)</f>
        <v>0</v>
      </c>
      <c r="BJ123" s="25" t="s">
        <v>82</v>
      </c>
      <c r="BK123" s="214">
        <f>ROUND(I123*H123,2)</f>
        <v>0</v>
      </c>
      <c r="BL123" s="25" t="s">
        <v>327</v>
      </c>
      <c r="BM123" s="25" t="s">
        <v>1048</v>
      </c>
    </row>
    <row r="124" spans="2:65" s="13" customFormat="1" ht="13.5">
      <c r="B124" s="233"/>
      <c r="C124" s="234"/>
      <c r="D124" s="246" t="s">
        <v>451</v>
      </c>
      <c r="E124" s="256" t="s">
        <v>21</v>
      </c>
      <c r="F124" s="257" t="s">
        <v>1049</v>
      </c>
      <c r="G124" s="234"/>
      <c r="H124" s="258">
        <v>2290.92</v>
      </c>
      <c r="I124" s="238"/>
      <c r="J124" s="234"/>
      <c r="K124" s="234"/>
      <c r="L124" s="239"/>
      <c r="M124" s="240"/>
      <c r="N124" s="241"/>
      <c r="O124" s="241"/>
      <c r="P124" s="241"/>
      <c r="Q124" s="241"/>
      <c r="R124" s="241"/>
      <c r="S124" s="241"/>
      <c r="T124" s="242"/>
      <c r="AT124" s="243" t="s">
        <v>451</v>
      </c>
      <c r="AU124" s="243" t="s">
        <v>84</v>
      </c>
      <c r="AV124" s="13" t="s">
        <v>84</v>
      </c>
      <c r="AW124" s="13" t="s">
        <v>37</v>
      </c>
      <c r="AX124" s="13" t="s">
        <v>82</v>
      </c>
      <c r="AY124" s="243" t="s">
        <v>308</v>
      </c>
    </row>
    <row r="125" spans="2:65" s="1" customFormat="1" ht="22.5" customHeight="1">
      <c r="B125" s="42"/>
      <c r="C125" s="203" t="s">
        <v>375</v>
      </c>
      <c r="D125" s="203" t="s">
        <v>311</v>
      </c>
      <c r="E125" s="204" t="s">
        <v>751</v>
      </c>
      <c r="F125" s="205" t="s">
        <v>752</v>
      </c>
      <c r="G125" s="206" t="s">
        <v>719</v>
      </c>
      <c r="H125" s="207">
        <v>95.454999999999998</v>
      </c>
      <c r="I125" s="208"/>
      <c r="J125" s="209">
        <f>ROUND(I125*H125,2)</f>
        <v>0</v>
      </c>
      <c r="K125" s="205" t="s">
        <v>315</v>
      </c>
      <c r="L125" s="62"/>
      <c r="M125" s="210" t="s">
        <v>21</v>
      </c>
      <c r="N125" s="211" t="s">
        <v>45</v>
      </c>
      <c r="O125" s="43"/>
      <c r="P125" s="212">
        <f>O125*H125</f>
        <v>0</v>
      </c>
      <c r="Q125" s="212">
        <v>0</v>
      </c>
      <c r="R125" s="212">
        <f>Q125*H125</f>
        <v>0</v>
      </c>
      <c r="S125" s="212">
        <v>0</v>
      </c>
      <c r="T125" s="213">
        <f>S125*H125</f>
        <v>0</v>
      </c>
      <c r="AR125" s="25" t="s">
        <v>327</v>
      </c>
      <c r="AT125" s="25" t="s">
        <v>311</v>
      </c>
      <c r="AU125" s="25" t="s">
        <v>84</v>
      </c>
      <c r="AY125" s="25" t="s">
        <v>308</v>
      </c>
      <c r="BE125" s="214">
        <f>IF(N125="základní",J125,0)</f>
        <v>0</v>
      </c>
      <c r="BF125" s="214">
        <f>IF(N125="snížená",J125,0)</f>
        <v>0</v>
      </c>
      <c r="BG125" s="214">
        <f>IF(N125="zákl. přenesená",J125,0)</f>
        <v>0</v>
      </c>
      <c r="BH125" s="214">
        <f>IF(N125="sníž. přenesená",J125,0)</f>
        <v>0</v>
      </c>
      <c r="BI125" s="214">
        <f>IF(N125="nulová",J125,0)</f>
        <v>0</v>
      </c>
      <c r="BJ125" s="25" t="s">
        <v>82</v>
      </c>
      <c r="BK125" s="214">
        <f>ROUND(I125*H125,2)</f>
        <v>0</v>
      </c>
      <c r="BL125" s="25" t="s">
        <v>327</v>
      </c>
      <c r="BM125" s="25" t="s">
        <v>1050</v>
      </c>
    </row>
    <row r="126" spans="2:65" s="11" customFormat="1" ht="29.85" customHeight="1">
      <c r="B126" s="186"/>
      <c r="C126" s="187"/>
      <c r="D126" s="200" t="s">
        <v>73</v>
      </c>
      <c r="E126" s="201" t="s">
        <v>755</v>
      </c>
      <c r="F126" s="201" t="s">
        <v>756</v>
      </c>
      <c r="G126" s="187"/>
      <c r="H126" s="187"/>
      <c r="I126" s="190"/>
      <c r="J126" s="202">
        <f>BK126</f>
        <v>0</v>
      </c>
      <c r="K126" s="187"/>
      <c r="L126" s="192"/>
      <c r="M126" s="193"/>
      <c r="N126" s="194"/>
      <c r="O126" s="194"/>
      <c r="P126" s="195">
        <f>P127</f>
        <v>0</v>
      </c>
      <c r="Q126" s="194"/>
      <c r="R126" s="195">
        <f>R127</f>
        <v>0</v>
      </c>
      <c r="S126" s="194"/>
      <c r="T126" s="196">
        <f>T127</f>
        <v>0</v>
      </c>
      <c r="AR126" s="197" t="s">
        <v>82</v>
      </c>
      <c r="AT126" s="198" t="s">
        <v>73</v>
      </c>
      <c r="AU126" s="198" t="s">
        <v>82</v>
      </c>
      <c r="AY126" s="197" t="s">
        <v>308</v>
      </c>
      <c r="BK126" s="199">
        <f>BK127</f>
        <v>0</v>
      </c>
    </row>
    <row r="127" spans="2:65" s="1" customFormat="1" ht="22.5" customHeight="1">
      <c r="B127" s="42"/>
      <c r="C127" s="203" t="s">
        <v>381</v>
      </c>
      <c r="D127" s="203" t="s">
        <v>311</v>
      </c>
      <c r="E127" s="204" t="s">
        <v>757</v>
      </c>
      <c r="F127" s="205" t="s">
        <v>758</v>
      </c>
      <c r="G127" s="206" t="s">
        <v>719</v>
      </c>
      <c r="H127" s="207">
        <v>2.3E-2</v>
      </c>
      <c r="I127" s="208"/>
      <c r="J127" s="209">
        <f>ROUND(I127*H127,2)</f>
        <v>0</v>
      </c>
      <c r="K127" s="205" t="s">
        <v>315</v>
      </c>
      <c r="L127" s="62"/>
      <c r="M127" s="210" t="s">
        <v>21</v>
      </c>
      <c r="N127" s="215" t="s">
        <v>45</v>
      </c>
      <c r="O127" s="216"/>
      <c r="P127" s="217">
        <f>O127*H127</f>
        <v>0</v>
      </c>
      <c r="Q127" s="217">
        <v>0</v>
      </c>
      <c r="R127" s="217">
        <f>Q127*H127</f>
        <v>0</v>
      </c>
      <c r="S127" s="217">
        <v>0</v>
      </c>
      <c r="T127" s="218">
        <f>S127*H127</f>
        <v>0</v>
      </c>
      <c r="AR127" s="25" t="s">
        <v>327</v>
      </c>
      <c r="AT127" s="25" t="s">
        <v>311</v>
      </c>
      <c r="AU127" s="25" t="s">
        <v>84</v>
      </c>
      <c r="AY127" s="25" t="s">
        <v>308</v>
      </c>
      <c r="BE127" s="214">
        <f>IF(N127="základní",J127,0)</f>
        <v>0</v>
      </c>
      <c r="BF127" s="214">
        <f>IF(N127="snížená",J127,0)</f>
        <v>0</v>
      </c>
      <c r="BG127" s="214">
        <f>IF(N127="zákl. přenesená",J127,0)</f>
        <v>0</v>
      </c>
      <c r="BH127" s="214">
        <f>IF(N127="sníž. přenesená",J127,0)</f>
        <v>0</v>
      </c>
      <c r="BI127" s="214">
        <f>IF(N127="nulová",J127,0)</f>
        <v>0</v>
      </c>
      <c r="BJ127" s="25" t="s">
        <v>82</v>
      </c>
      <c r="BK127" s="214">
        <f>ROUND(I127*H127,2)</f>
        <v>0</v>
      </c>
      <c r="BL127" s="25" t="s">
        <v>327</v>
      </c>
      <c r="BM127" s="25" t="s">
        <v>1051</v>
      </c>
    </row>
    <row r="128" spans="2:65" s="1" customFormat="1" ht="6.95" customHeight="1">
      <c r="B128" s="57"/>
      <c r="C128" s="58"/>
      <c r="D128" s="58"/>
      <c r="E128" s="58"/>
      <c r="F128" s="58"/>
      <c r="G128" s="58"/>
      <c r="H128" s="58"/>
      <c r="I128" s="149"/>
      <c r="J128" s="58"/>
      <c r="K128" s="58"/>
      <c r="L128" s="62"/>
    </row>
  </sheetData>
  <sheetProtection password="CC35" sheet="1" objects="1" scenarios="1" formatCells="0" formatColumns="0" formatRows="0" sort="0" autoFilter="0"/>
  <autoFilter ref="C95:K127"/>
  <mergeCells count="15">
    <mergeCell ref="E86:H86"/>
    <mergeCell ref="E84:H84"/>
    <mergeCell ref="E88:H88"/>
    <mergeCell ref="G1:H1"/>
    <mergeCell ref="L2:V2"/>
    <mergeCell ref="E49:H49"/>
    <mergeCell ref="E53:H53"/>
    <mergeCell ref="E51:H51"/>
    <mergeCell ref="E55:H55"/>
    <mergeCell ref="E82:H82"/>
    <mergeCell ref="E7:H7"/>
    <mergeCell ref="E11:H11"/>
    <mergeCell ref="E9:H9"/>
    <mergeCell ref="E13:H13"/>
    <mergeCell ref="E28:H28"/>
  </mergeCells>
  <hyperlinks>
    <hyperlink ref="F1:G1" location="C2" display="1) Krycí list soupisu"/>
    <hyperlink ref="G1:H1" location="C62" display="2) Rekapitulace"/>
    <hyperlink ref="J1" location="C95" display="3) Soupis prací"/>
    <hyperlink ref="L1:V1" location="'Rekapitulace stavby'!C2" display="Rekapitulace stavby"/>
  </hyperlinks>
  <pageMargins left="0.58333330000000005" right="0.58333330000000005" top="0.58333330000000005" bottom="0.58333330000000005" header="0" footer="0"/>
  <pageSetup paperSize="9" fitToHeight="100" orientation="landscape" blackAndWhite="1" r:id="rId1"/>
  <headerFooter>
    <oddFooter>&amp;CStrana &amp;P z &amp;N</oddFooter>
  </headerFooter>
  <drawing r:id="rId2"/>
</worksheet>
</file>

<file path=xl/worksheets/sheet8.xml><?xml version="1.0" encoding="utf-8"?>
<worksheet xmlns="http://schemas.openxmlformats.org/spreadsheetml/2006/main" xmlns:r="http://schemas.openxmlformats.org/officeDocument/2006/relationships">
  <sheetPr>
    <pageSetUpPr fitToPage="1"/>
  </sheetPr>
  <dimension ref="A1:BR304"/>
  <sheetViews>
    <sheetView showGridLines="0" workbookViewId="0">
      <pane ySplit="1" topLeftCell="A2" activePane="bottomLeft" state="frozen"/>
      <selection pane="bottomLeft"/>
    </sheetView>
  </sheetViews>
  <sheetFormatPr defaultRowHeight="15"/>
  <cols>
    <col min="1" max="1" width="8.33203125" customWidth="1"/>
    <col min="2" max="2" width="1.6640625" customWidth="1"/>
    <col min="3" max="3" width="4.1640625" customWidth="1"/>
    <col min="4" max="4" width="4.33203125" customWidth="1"/>
    <col min="5" max="5" width="17.1640625" customWidth="1"/>
    <col min="6" max="6" width="75" customWidth="1"/>
    <col min="7" max="7" width="8.6640625" customWidth="1"/>
    <col min="8" max="8" width="11.1640625" customWidth="1"/>
    <col min="9" max="9" width="12.6640625" style="121" customWidth="1"/>
    <col min="10" max="10" width="23.5" customWidth="1"/>
    <col min="11" max="11" width="15.5" customWidth="1"/>
    <col min="19" max="19" width="8.1640625" customWidth="1"/>
    <col min="20" max="20" width="29.6640625" customWidth="1"/>
    <col min="21" max="21" width="16.33203125"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1" spans="1:70" ht="21.75" customHeight="1">
      <c r="A1" s="22"/>
      <c r="B1" s="122"/>
      <c r="C1" s="122"/>
      <c r="D1" s="123" t="s">
        <v>1</v>
      </c>
      <c r="E1" s="122"/>
      <c r="F1" s="124" t="s">
        <v>272</v>
      </c>
      <c r="G1" s="427" t="s">
        <v>273</v>
      </c>
      <c r="H1" s="427"/>
      <c r="I1" s="125"/>
      <c r="J1" s="124" t="s">
        <v>274</v>
      </c>
      <c r="K1" s="123" t="s">
        <v>275</v>
      </c>
      <c r="L1" s="124" t="s">
        <v>276</v>
      </c>
      <c r="M1" s="124"/>
      <c r="N1" s="124"/>
      <c r="O1" s="124"/>
      <c r="P1" s="124"/>
      <c r="Q1" s="124"/>
      <c r="R1" s="124"/>
      <c r="S1" s="124"/>
      <c r="T1" s="124"/>
      <c r="U1" s="21"/>
      <c r="V1" s="21"/>
      <c r="W1" s="22"/>
      <c r="X1" s="22"/>
      <c r="Y1" s="22"/>
      <c r="Z1" s="22"/>
      <c r="AA1" s="22"/>
      <c r="AB1" s="22"/>
      <c r="AC1" s="22"/>
      <c r="AD1" s="22"/>
      <c r="AE1" s="22"/>
      <c r="AF1" s="22"/>
      <c r="AG1" s="22"/>
      <c r="AH1" s="22"/>
      <c r="AI1" s="22"/>
      <c r="AJ1" s="22"/>
      <c r="AK1" s="22"/>
      <c r="AL1" s="22"/>
      <c r="AM1" s="22"/>
      <c r="AN1" s="22"/>
      <c r="AO1" s="22"/>
      <c r="AP1" s="22"/>
      <c r="AQ1" s="22"/>
      <c r="AR1" s="22"/>
      <c r="AS1" s="22"/>
      <c r="AT1" s="22"/>
      <c r="AU1" s="22"/>
      <c r="AV1" s="22"/>
      <c r="AW1" s="22"/>
      <c r="AX1" s="22"/>
      <c r="AY1" s="22"/>
      <c r="AZ1" s="22"/>
      <c r="BA1" s="22"/>
      <c r="BB1" s="22"/>
      <c r="BC1" s="22"/>
      <c r="BD1" s="22"/>
      <c r="BE1" s="22"/>
      <c r="BF1" s="22"/>
      <c r="BG1" s="22"/>
      <c r="BH1" s="22"/>
      <c r="BI1" s="22"/>
      <c r="BJ1" s="22"/>
      <c r="BK1" s="22"/>
      <c r="BL1" s="22"/>
      <c r="BM1" s="22"/>
      <c r="BN1" s="22"/>
      <c r="BO1" s="22"/>
      <c r="BP1" s="22"/>
      <c r="BQ1" s="22"/>
      <c r="BR1" s="22"/>
    </row>
    <row r="2" spans="1:70" ht="36.950000000000003" customHeight="1">
      <c r="L2" s="419"/>
      <c r="M2" s="419"/>
      <c r="N2" s="419"/>
      <c r="O2" s="419"/>
      <c r="P2" s="419"/>
      <c r="Q2" s="419"/>
      <c r="R2" s="419"/>
      <c r="S2" s="419"/>
      <c r="T2" s="419"/>
      <c r="U2" s="419"/>
      <c r="V2" s="419"/>
      <c r="AT2" s="25" t="s">
        <v>113</v>
      </c>
    </row>
    <row r="3" spans="1:70" ht="6.95" customHeight="1">
      <c r="B3" s="26"/>
      <c r="C3" s="27"/>
      <c r="D3" s="27"/>
      <c r="E3" s="27"/>
      <c r="F3" s="27"/>
      <c r="G3" s="27"/>
      <c r="H3" s="27"/>
      <c r="I3" s="126"/>
      <c r="J3" s="27"/>
      <c r="K3" s="28"/>
      <c r="AT3" s="25" t="s">
        <v>84</v>
      </c>
    </row>
    <row r="4" spans="1:70" ht="36.950000000000003" customHeight="1">
      <c r="B4" s="29"/>
      <c r="C4" s="30"/>
      <c r="D4" s="31" t="s">
        <v>277</v>
      </c>
      <c r="E4" s="30"/>
      <c r="F4" s="30"/>
      <c r="G4" s="30"/>
      <c r="H4" s="30"/>
      <c r="I4" s="127"/>
      <c r="J4" s="30"/>
      <c r="K4" s="32"/>
      <c r="M4" s="33" t="s">
        <v>12</v>
      </c>
      <c r="AT4" s="25" t="s">
        <v>6</v>
      </c>
    </row>
    <row r="5" spans="1:70" ht="6.95" customHeight="1">
      <c r="B5" s="29"/>
      <c r="C5" s="30"/>
      <c r="D5" s="30"/>
      <c r="E5" s="30"/>
      <c r="F5" s="30"/>
      <c r="G5" s="30"/>
      <c r="H5" s="30"/>
      <c r="I5" s="127"/>
      <c r="J5" s="30"/>
      <c r="K5" s="32"/>
    </row>
    <row r="6" spans="1:70">
      <c r="B6" s="29"/>
      <c r="C6" s="30"/>
      <c r="D6" s="38" t="s">
        <v>18</v>
      </c>
      <c r="E6" s="30"/>
      <c r="F6" s="30"/>
      <c r="G6" s="30"/>
      <c r="H6" s="30"/>
      <c r="I6" s="127"/>
      <c r="J6" s="30"/>
      <c r="K6" s="32"/>
    </row>
    <row r="7" spans="1:70" ht="22.5" customHeight="1">
      <c r="B7" s="29"/>
      <c r="C7" s="30"/>
      <c r="D7" s="30"/>
      <c r="E7" s="420" t="str">
        <f>'Rekapitulace stavby'!K6</f>
        <v>Národní telemedicínské centrum</v>
      </c>
      <c r="F7" s="421"/>
      <c r="G7" s="421"/>
      <c r="H7" s="421"/>
      <c r="I7" s="127"/>
      <c r="J7" s="30"/>
      <c r="K7" s="32"/>
    </row>
    <row r="8" spans="1:70">
      <c r="B8" s="29"/>
      <c r="C8" s="30"/>
      <c r="D8" s="38" t="s">
        <v>278</v>
      </c>
      <c r="E8" s="30"/>
      <c r="F8" s="30"/>
      <c r="G8" s="30"/>
      <c r="H8" s="30"/>
      <c r="I8" s="127"/>
      <c r="J8" s="30"/>
      <c r="K8" s="32"/>
    </row>
    <row r="9" spans="1:70" ht="22.5" customHeight="1">
      <c r="B9" s="29"/>
      <c r="C9" s="30"/>
      <c r="D9" s="30"/>
      <c r="E9" s="420" t="s">
        <v>424</v>
      </c>
      <c r="F9" s="380"/>
      <c r="G9" s="380"/>
      <c r="H9" s="380"/>
      <c r="I9" s="127"/>
      <c r="J9" s="30"/>
      <c r="K9" s="32"/>
    </row>
    <row r="10" spans="1:70">
      <c r="B10" s="29"/>
      <c r="C10" s="30"/>
      <c r="D10" s="38" t="s">
        <v>425</v>
      </c>
      <c r="E10" s="30"/>
      <c r="F10" s="30"/>
      <c r="G10" s="30"/>
      <c r="H10" s="30"/>
      <c r="I10" s="127"/>
      <c r="J10" s="30"/>
      <c r="K10" s="32"/>
    </row>
    <row r="11" spans="1:70" s="1" customFormat="1" ht="22.5" customHeight="1">
      <c r="B11" s="42"/>
      <c r="C11" s="43"/>
      <c r="D11" s="43"/>
      <c r="E11" s="404" t="s">
        <v>1052</v>
      </c>
      <c r="F11" s="423"/>
      <c r="G11" s="423"/>
      <c r="H11" s="423"/>
      <c r="I11" s="128"/>
      <c r="J11" s="43"/>
      <c r="K11" s="46"/>
    </row>
    <row r="12" spans="1:70" s="1" customFormat="1">
      <c r="B12" s="42"/>
      <c r="C12" s="43"/>
      <c r="D12" s="38" t="s">
        <v>427</v>
      </c>
      <c r="E12" s="43"/>
      <c r="F12" s="43"/>
      <c r="G12" s="43"/>
      <c r="H12" s="43"/>
      <c r="I12" s="128"/>
      <c r="J12" s="43"/>
      <c r="K12" s="46"/>
    </row>
    <row r="13" spans="1:70" s="1" customFormat="1" ht="36.950000000000003" customHeight="1">
      <c r="B13" s="42"/>
      <c r="C13" s="43"/>
      <c r="D13" s="43"/>
      <c r="E13" s="422" t="s">
        <v>1053</v>
      </c>
      <c r="F13" s="423"/>
      <c r="G13" s="423"/>
      <c r="H13" s="423"/>
      <c r="I13" s="128"/>
      <c r="J13" s="43"/>
      <c r="K13" s="46"/>
    </row>
    <row r="14" spans="1:70" s="1" customFormat="1" ht="13.5">
      <c r="B14" s="42"/>
      <c r="C14" s="43"/>
      <c r="D14" s="43"/>
      <c r="E14" s="43"/>
      <c r="F14" s="43"/>
      <c r="G14" s="43"/>
      <c r="H14" s="43"/>
      <c r="I14" s="128"/>
      <c r="J14" s="43"/>
      <c r="K14" s="46"/>
    </row>
    <row r="15" spans="1:70" s="1" customFormat="1" ht="14.45" customHeight="1">
      <c r="B15" s="42"/>
      <c r="C15" s="43"/>
      <c r="D15" s="38" t="s">
        <v>20</v>
      </c>
      <c r="E15" s="43"/>
      <c r="F15" s="36" t="s">
        <v>21</v>
      </c>
      <c r="G15" s="43"/>
      <c r="H15" s="43"/>
      <c r="I15" s="129" t="s">
        <v>22</v>
      </c>
      <c r="J15" s="36" t="s">
        <v>21</v>
      </c>
      <c r="K15" s="46"/>
    </row>
    <row r="16" spans="1:70" s="1" customFormat="1" ht="14.45" customHeight="1">
      <c r="B16" s="42"/>
      <c r="C16" s="43"/>
      <c r="D16" s="38" t="s">
        <v>23</v>
      </c>
      <c r="E16" s="43"/>
      <c r="F16" s="36" t="s">
        <v>24</v>
      </c>
      <c r="G16" s="43"/>
      <c r="H16" s="43"/>
      <c r="I16" s="129" t="s">
        <v>25</v>
      </c>
      <c r="J16" s="130" t="str">
        <f>'Rekapitulace stavby'!AN8</f>
        <v>26.1.2017</v>
      </c>
      <c r="K16" s="46"/>
    </row>
    <row r="17" spans="2:11" s="1" customFormat="1" ht="10.9" customHeight="1">
      <c r="B17" s="42"/>
      <c r="C17" s="43"/>
      <c r="D17" s="43"/>
      <c r="E17" s="43"/>
      <c r="F17" s="43"/>
      <c r="G17" s="43"/>
      <c r="H17" s="43"/>
      <c r="I17" s="128"/>
      <c r="J17" s="43"/>
      <c r="K17" s="46"/>
    </row>
    <row r="18" spans="2:11" s="1" customFormat="1" ht="14.45" customHeight="1">
      <c r="B18" s="42"/>
      <c r="C18" s="43"/>
      <c r="D18" s="38" t="s">
        <v>27</v>
      </c>
      <c r="E18" s="43"/>
      <c r="F18" s="43"/>
      <c r="G18" s="43"/>
      <c r="H18" s="43"/>
      <c r="I18" s="129" t="s">
        <v>28</v>
      </c>
      <c r="J18" s="36" t="s">
        <v>29</v>
      </c>
      <c r="K18" s="46"/>
    </row>
    <row r="19" spans="2:11" s="1" customFormat="1" ht="18" customHeight="1">
      <c r="B19" s="42"/>
      <c r="C19" s="43"/>
      <c r="D19" s="43"/>
      <c r="E19" s="36" t="s">
        <v>30</v>
      </c>
      <c r="F19" s="43"/>
      <c r="G19" s="43"/>
      <c r="H19" s="43"/>
      <c r="I19" s="129" t="s">
        <v>31</v>
      </c>
      <c r="J19" s="36" t="s">
        <v>21</v>
      </c>
      <c r="K19" s="46"/>
    </row>
    <row r="20" spans="2:11" s="1" customFormat="1" ht="6.95" customHeight="1">
      <c r="B20" s="42"/>
      <c r="C20" s="43"/>
      <c r="D20" s="43"/>
      <c r="E20" s="43"/>
      <c r="F20" s="43"/>
      <c r="G20" s="43"/>
      <c r="H20" s="43"/>
      <c r="I20" s="128"/>
      <c r="J20" s="43"/>
      <c r="K20" s="46"/>
    </row>
    <row r="21" spans="2:11" s="1" customFormat="1" ht="14.45" customHeight="1">
      <c r="B21" s="42"/>
      <c r="C21" s="43"/>
      <c r="D21" s="38" t="s">
        <v>32</v>
      </c>
      <c r="E21" s="43"/>
      <c r="F21" s="43"/>
      <c r="G21" s="43"/>
      <c r="H21" s="43"/>
      <c r="I21" s="129" t="s">
        <v>28</v>
      </c>
      <c r="J21" s="36" t="str">
        <f>IF('Rekapitulace stavby'!AN13="Vyplň údaj","",IF('Rekapitulace stavby'!AN13="","",'Rekapitulace stavby'!AN13))</f>
        <v/>
      </c>
      <c r="K21" s="46"/>
    </row>
    <row r="22" spans="2:11" s="1" customFormat="1" ht="18" customHeight="1">
      <c r="B22" s="42"/>
      <c r="C22" s="43"/>
      <c r="D22" s="43"/>
      <c r="E22" s="36" t="str">
        <f>IF('Rekapitulace stavby'!E14="Vyplň údaj","",IF('Rekapitulace stavby'!E14="","",'Rekapitulace stavby'!E14))</f>
        <v/>
      </c>
      <c r="F22" s="43"/>
      <c r="G22" s="43"/>
      <c r="H22" s="43"/>
      <c r="I22" s="129" t="s">
        <v>31</v>
      </c>
      <c r="J22" s="36" t="str">
        <f>IF('Rekapitulace stavby'!AN14="Vyplň údaj","",IF('Rekapitulace stavby'!AN14="","",'Rekapitulace stavby'!AN14))</f>
        <v/>
      </c>
      <c r="K22" s="46"/>
    </row>
    <row r="23" spans="2:11" s="1" customFormat="1" ht="6.95" customHeight="1">
      <c r="B23" s="42"/>
      <c r="C23" s="43"/>
      <c r="D23" s="43"/>
      <c r="E23" s="43"/>
      <c r="F23" s="43"/>
      <c r="G23" s="43"/>
      <c r="H23" s="43"/>
      <c r="I23" s="128"/>
      <c r="J23" s="43"/>
      <c r="K23" s="46"/>
    </row>
    <row r="24" spans="2:11" s="1" customFormat="1" ht="14.45" customHeight="1">
      <c r="B24" s="42"/>
      <c r="C24" s="43"/>
      <c r="D24" s="38" t="s">
        <v>34</v>
      </c>
      <c r="E24" s="43"/>
      <c r="F24" s="43"/>
      <c r="G24" s="43"/>
      <c r="H24" s="43"/>
      <c r="I24" s="129" t="s">
        <v>28</v>
      </c>
      <c r="J24" s="36" t="s">
        <v>35</v>
      </c>
      <c r="K24" s="46"/>
    </row>
    <row r="25" spans="2:11" s="1" customFormat="1" ht="18" customHeight="1">
      <c r="B25" s="42"/>
      <c r="C25" s="43"/>
      <c r="D25" s="43"/>
      <c r="E25" s="36" t="s">
        <v>36</v>
      </c>
      <c r="F25" s="43"/>
      <c r="G25" s="43"/>
      <c r="H25" s="43"/>
      <c r="I25" s="129" t="s">
        <v>31</v>
      </c>
      <c r="J25" s="36" t="s">
        <v>21</v>
      </c>
      <c r="K25" s="46"/>
    </row>
    <row r="26" spans="2:11" s="1" customFormat="1" ht="6.95" customHeight="1">
      <c r="B26" s="42"/>
      <c r="C26" s="43"/>
      <c r="D26" s="43"/>
      <c r="E26" s="43"/>
      <c r="F26" s="43"/>
      <c r="G26" s="43"/>
      <c r="H26" s="43"/>
      <c r="I26" s="128"/>
      <c r="J26" s="43"/>
      <c r="K26" s="46"/>
    </row>
    <row r="27" spans="2:11" s="1" customFormat="1" ht="14.45" customHeight="1">
      <c r="B27" s="42"/>
      <c r="C27" s="43"/>
      <c r="D27" s="38" t="s">
        <v>38</v>
      </c>
      <c r="E27" s="43"/>
      <c r="F27" s="43"/>
      <c r="G27" s="43"/>
      <c r="H27" s="43"/>
      <c r="I27" s="128"/>
      <c r="J27" s="43"/>
      <c r="K27" s="46"/>
    </row>
    <row r="28" spans="2:11" s="7" customFormat="1" ht="22.5" customHeight="1">
      <c r="B28" s="131"/>
      <c r="C28" s="132"/>
      <c r="D28" s="132"/>
      <c r="E28" s="384" t="s">
        <v>21</v>
      </c>
      <c r="F28" s="384"/>
      <c r="G28" s="384"/>
      <c r="H28" s="384"/>
      <c r="I28" s="133"/>
      <c r="J28" s="132"/>
      <c r="K28" s="134"/>
    </row>
    <row r="29" spans="2:11" s="1" customFormat="1" ht="6.95" customHeight="1">
      <c r="B29" s="42"/>
      <c r="C29" s="43"/>
      <c r="D29" s="43"/>
      <c r="E29" s="43"/>
      <c r="F29" s="43"/>
      <c r="G29" s="43"/>
      <c r="H29" s="43"/>
      <c r="I29" s="128"/>
      <c r="J29" s="43"/>
      <c r="K29" s="46"/>
    </row>
    <row r="30" spans="2:11" s="1" customFormat="1" ht="6.95" customHeight="1">
      <c r="B30" s="42"/>
      <c r="C30" s="43"/>
      <c r="D30" s="86"/>
      <c r="E30" s="86"/>
      <c r="F30" s="86"/>
      <c r="G30" s="86"/>
      <c r="H30" s="86"/>
      <c r="I30" s="135"/>
      <c r="J30" s="86"/>
      <c r="K30" s="136"/>
    </row>
    <row r="31" spans="2:11" s="1" customFormat="1" ht="25.35" customHeight="1">
      <c r="B31" s="42"/>
      <c r="C31" s="43"/>
      <c r="D31" s="137" t="s">
        <v>40</v>
      </c>
      <c r="E31" s="43"/>
      <c r="F31" s="43"/>
      <c r="G31" s="43"/>
      <c r="H31" s="43"/>
      <c r="I31" s="128"/>
      <c r="J31" s="138">
        <f>ROUND(J103,2)</f>
        <v>0</v>
      </c>
      <c r="K31" s="46"/>
    </row>
    <row r="32" spans="2:11" s="1" customFormat="1" ht="6.95" customHeight="1">
      <c r="B32" s="42"/>
      <c r="C32" s="43"/>
      <c r="D32" s="86"/>
      <c r="E32" s="86"/>
      <c r="F32" s="86"/>
      <c r="G32" s="86"/>
      <c r="H32" s="86"/>
      <c r="I32" s="135"/>
      <c r="J32" s="86"/>
      <c r="K32" s="136"/>
    </row>
    <row r="33" spans="2:11" s="1" customFormat="1" ht="14.45" customHeight="1">
      <c r="B33" s="42"/>
      <c r="C33" s="43"/>
      <c r="D33" s="43"/>
      <c r="E33" s="43"/>
      <c r="F33" s="47" t="s">
        <v>42</v>
      </c>
      <c r="G33" s="43"/>
      <c r="H33" s="43"/>
      <c r="I33" s="139" t="s">
        <v>41</v>
      </c>
      <c r="J33" s="47" t="s">
        <v>43</v>
      </c>
      <c r="K33" s="46"/>
    </row>
    <row r="34" spans="2:11" s="1" customFormat="1" ht="14.45" customHeight="1">
      <c r="B34" s="42"/>
      <c r="C34" s="43"/>
      <c r="D34" s="50" t="s">
        <v>44</v>
      </c>
      <c r="E34" s="50" t="s">
        <v>45</v>
      </c>
      <c r="F34" s="140">
        <f>ROUND(SUM(BE103:BE303), 2)</f>
        <v>0</v>
      </c>
      <c r="G34" s="43"/>
      <c r="H34" s="43"/>
      <c r="I34" s="141">
        <v>0.21</v>
      </c>
      <c r="J34" s="140">
        <f>ROUND(ROUND((SUM(BE103:BE303)), 2)*I34, 2)</f>
        <v>0</v>
      </c>
      <c r="K34" s="46"/>
    </row>
    <row r="35" spans="2:11" s="1" customFormat="1" ht="14.45" customHeight="1">
      <c r="B35" s="42"/>
      <c r="C35" s="43"/>
      <c r="D35" s="43"/>
      <c r="E35" s="50" t="s">
        <v>46</v>
      </c>
      <c r="F35" s="140">
        <f>ROUND(SUM(BF103:BF303), 2)</f>
        <v>0</v>
      </c>
      <c r="G35" s="43"/>
      <c r="H35" s="43"/>
      <c r="I35" s="141">
        <v>0.15</v>
      </c>
      <c r="J35" s="140">
        <f>ROUND(ROUND((SUM(BF103:BF303)), 2)*I35, 2)</f>
        <v>0</v>
      </c>
      <c r="K35" s="46"/>
    </row>
    <row r="36" spans="2:11" s="1" customFormat="1" ht="14.45" hidden="1" customHeight="1">
      <c r="B36" s="42"/>
      <c r="C36" s="43"/>
      <c r="D36" s="43"/>
      <c r="E36" s="50" t="s">
        <v>47</v>
      </c>
      <c r="F36" s="140">
        <f>ROUND(SUM(BG103:BG303), 2)</f>
        <v>0</v>
      </c>
      <c r="G36" s="43"/>
      <c r="H36" s="43"/>
      <c r="I36" s="141">
        <v>0.21</v>
      </c>
      <c r="J36" s="140">
        <v>0</v>
      </c>
      <c r="K36" s="46"/>
    </row>
    <row r="37" spans="2:11" s="1" customFormat="1" ht="14.45" hidden="1" customHeight="1">
      <c r="B37" s="42"/>
      <c r="C37" s="43"/>
      <c r="D37" s="43"/>
      <c r="E37" s="50" t="s">
        <v>48</v>
      </c>
      <c r="F37" s="140">
        <f>ROUND(SUM(BH103:BH303), 2)</f>
        <v>0</v>
      </c>
      <c r="G37" s="43"/>
      <c r="H37" s="43"/>
      <c r="I37" s="141">
        <v>0.15</v>
      </c>
      <c r="J37" s="140">
        <v>0</v>
      </c>
      <c r="K37" s="46"/>
    </row>
    <row r="38" spans="2:11" s="1" customFormat="1" ht="14.45" hidden="1" customHeight="1">
      <c r="B38" s="42"/>
      <c r="C38" s="43"/>
      <c r="D38" s="43"/>
      <c r="E38" s="50" t="s">
        <v>49</v>
      </c>
      <c r="F38" s="140">
        <f>ROUND(SUM(BI103:BI303), 2)</f>
        <v>0</v>
      </c>
      <c r="G38" s="43"/>
      <c r="H38" s="43"/>
      <c r="I38" s="141">
        <v>0</v>
      </c>
      <c r="J38" s="140">
        <v>0</v>
      </c>
      <c r="K38" s="46"/>
    </row>
    <row r="39" spans="2:11" s="1" customFormat="1" ht="6.95" customHeight="1">
      <c r="B39" s="42"/>
      <c r="C39" s="43"/>
      <c r="D39" s="43"/>
      <c r="E39" s="43"/>
      <c r="F39" s="43"/>
      <c r="G39" s="43"/>
      <c r="H39" s="43"/>
      <c r="I39" s="128"/>
      <c r="J39" s="43"/>
      <c r="K39" s="46"/>
    </row>
    <row r="40" spans="2:11" s="1" customFormat="1" ht="25.35" customHeight="1">
      <c r="B40" s="42"/>
      <c r="C40" s="142"/>
      <c r="D40" s="143" t="s">
        <v>50</v>
      </c>
      <c r="E40" s="80"/>
      <c r="F40" s="80"/>
      <c r="G40" s="144" t="s">
        <v>51</v>
      </c>
      <c r="H40" s="145" t="s">
        <v>52</v>
      </c>
      <c r="I40" s="146"/>
      <c r="J40" s="147">
        <f>SUM(J31:J38)</f>
        <v>0</v>
      </c>
      <c r="K40" s="148"/>
    </row>
    <row r="41" spans="2:11" s="1" customFormat="1" ht="14.45" customHeight="1">
      <c r="B41" s="57"/>
      <c r="C41" s="58"/>
      <c r="D41" s="58"/>
      <c r="E41" s="58"/>
      <c r="F41" s="58"/>
      <c r="G41" s="58"/>
      <c r="H41" s="58"/>
      <c r="I41" s="149"/>
      <c r="J41" s="58"/>
      <c r="K41" s="59"/>
    </row>
    <row r="45" spans="2:11" s="1" customFormat="1" ht="6.95" customHeight="1">
      <c r="B45" s="150"/>
      <c r="C45" s="151"/>
      <c r="D45" s="151"/>
      <c r="E45" s="151"/>
      <c r="F45" s="151"/>
      <c r="G45" s="151"/>
      <c r="H45" s="151"/>
      <c r="I45" s="152"/>
      <c r="J45" s="151"/>
      <c r="K45" s="153"/>
    </row>
    <row r="46" spans="2:11" s="1" customFormat="1" ht="36.950000000000003" customHeight="1">
      <c r="B46" s="42"/>
      <c r="C46" s="31" t="s">
        <v>280</v>
      </c>
      <c r="D46" s="43"/>
      <c r="E46" s="43"/>
      <c r="F46" s="43"/>
      <c r="G46" s="43"/>
      <c r="H46" s="43"/>
      <c r="I46" s="128"/>
      <c r="J46" s="43"/>
      <c r="K46" s="46"/>
    </row>
    <row r="47" spans="2:11" s="1" customFormat="1" ht="6.95" customHeight="1">
      <c r="B47" s="42"/>
      <c r="C47" s="43"/>
      <c r="D47" s="43"/>
      <c r="E47" s="43"/>
      <c r="F47" s="43"/>
      <c r="G47" s="43"/>
      <c r="H47" s="43"/>
      <c r="I47" s="128"/>
      <c r="J47" s="43"/>
      <c r="K47" s="46"/>
    </row>
    <row r="48" spans="2:11" s="1" customFormat="1" ht="14.45" customHeight="1">
      <c r="B48" s="42"/>
      <c r="C48" s="38" t="s">
        <v>18</v>
      </c>
      <c r="D48" s="43"/>
      <c r="E48" s="43"/>
      <c r="F48" s="43"/>
      <c r="G48" s="43"/>
      <c r="H48" s="43"/>
      <c r="I48" s="128"/>
      <c r="J48" s="43"/>
      <c r="K48" s="46"/>
    </row>
    <row r="49" spans="2:47" s="1" customFormat="1" ht="22.5" customHeight="1">
      <c r="B49" s="42"/>
      <c r="C49" s="43"/>
      <c r="D49" s="43"/>
      <c r="E49" s="420" t="str">
        <f>E7</f>
        <v>Národní telemedicínské centrum</v>
      </c>
      <c r="F49" s="421"/>
      <c r="G49" s="421"/>
      <c r="H49" s="421"/>
      <c r="I49" s="128"/>
      <c r="J49" s="43"/>
      <c r="K49" s="46"/>
    </row>
    <row r="50" spans="2:47">
      <c r="B50" s="29"/>
      <c r="C50" s="38" t="s">
        <v>278</v>
      </c>
      <c r="D50" s="30"/>
      <c r="E50" s="30"/>
      <c r="F50" s="30"/>
      <c r="G50" s="30"/>
      <c r="H50" s="30"/>
      <c r="I50" s="127"/>
      <c r="J50" s="30"/>
      <c r="K50" s="32"/>
    </row>
    <row r="51" spans="2:47" ht="22.5" customHeight="1">
      <c r="B51" s="29"/>
      <c r="C51" s="30"/>
      <c r="D51" s="30"/>
      <c r="E51" s="420" t="s">
        <v>424</v>
      </c>
      <c r="F51" s="380"/>
      <c r="G51" s="380"/>
      <c r="H51" s="380"/>
      <c r="I51" s="127"/>
      <c r="J51" s="30"/>
      <c r="K51" s="32"/>
    </row>
    <row r="52" spans="2:47">
      <c r="B52" s="29"/>
      <c r="C52" s="38" t="s">
        <v>425</v>
      </c>
      <c r="D52" s="30"/>
      <c r="E52" s="30"/>
      <c r="F52" s="30"/>
      <c r="G52" s="30"/>
      <c r="H52" s="30"/>
      <c r="I52" s="127"/>
      <c r="J52" s="30"/>
      <c r="K52" s="32"/>
    </row>
    <row r="53" spans="2:47" s="1" customFormat="1" ht="22.5" customHeight="1">
      <c r="B53" s="42"/>
      <c r="C53" s="43"/>
      <c r="D53" s="43"/>
      <c r="E53" s="404" t="s">
        <v>1052</v>
      </c>
      <c r="F53" s="423"/>
      <c r="G53" s="423"/>
      <c r="H53" s="423"/>
      <c r="I53" s="128"/>
      <c r="J53" s="43"/>
      <c r="K53" s="46"/>
    </row>
    <row r="54" spans="2:47" s="1" customFormat="1" ht="14.45" customHeight="1">
      <c r="B54" s="42"/>
      <c r="C54" s="38" t="s">
        <v>427</v>
      </c>
      <c r="D54" s="43"/>
      <c r="E54" s="43"/>
      <c r="F54" s="43"/>
      <c r="G54" s="43"/>
      <c r="H54" s="43"/>
      <c r="I54" s="128"/>
      <c r="J54" s="43"/>
      <c r="K54" s="46"/>
    </row>
    <row r="55" spans="2:47" s="1" customFormat="1" ht="23.25" customHeight="1">
      <c r="B55" s="42"/>
      <c r="C55" s="43"/>
      <c r="D55" s="43"/>
      <c r="E55" s="422" t="str">
        <f>E13</f>
        <v>02a - 1.PP</v>
      </c>
      <c r="F55" s="423"/>
      <c r="G55" s="423"/>
      <c r="H55" s="423"/>
      <c r="I55" s="128"/>
      <c r="J55" s="43"/>
      <c r="K55" s="46"/>
    </row>
    <row r="56" spans="2:47" s="1" customFormat="1" ht="6.95" customHeight="1">
      <c r="B56" s="42"/>
      <c r="C56" s="43"/>
      <c r="D56" s="43"/>
      <c r="E56" s="43"/>
      <c r="F56" s="43"/>
      <c r="G56" s="43"/>
      <c r="H56" s="43"/>
      <c r="I56" s="128"/>
      <c r="J56" s="43"/>
      <c r="K56" s="46"/>
    </row>
    <row r="57" spans="2:47" s="1" customFormat="1" ht="18" customHeight="1">
      <c r="B57" s="42"/>
      <c r="C57" s="38" t="s">
        <v>23</v>
      </c>
      <c r="D57" s="43"/>
      <c r="E57" s="43"/>
      <c r="F57" s="36" t="str">
        <f>F16</f>
        <v>FN Olomouc</v>
      </c>
      <c r="G57" s="43"/>
      <c r="H57" s="43"/>
      <c r="I57" s="129" t="s">
        <v>25</v>
      </c>
      <c r="J57" s="130" t="str">
        <f>IF(J16="","",J16)</f>
        <v>26.1.2017</v>
      </c>
      <c r="K57" s="46"/>
    </row>
    <row r="58" spans="2:47" s="1" customFormat="1" ht="6.95" customHeight="1">
      <c r="B58" s="42"/>
      <c r="C58" s="43"/>
      <c r="D58" s="43"/>
      <c r="E58" s="43"/>
      <c r="F58" s="43"/>
      <c r="G58" s="43"/>
      <c r="H58" s="43"/>
      <c r="I58" s="128"/>
      <c r="J58" s="43"/>
      <c r="K58" s="46"/>
    </row>
    <row r="59" spans="2:47" s="1" customFormat="1">
      <c r="B59" s="42"/>
      <c r="C59" s="38" t="s">
        <v>27</v>
      </c>
      <c r="D59" s="43"/>
      <c r="E59" s="43"/>
      <c r="F59" s="36" t="str">
        <f>E19</f>
        <v>SPS Projekt s. r.o., Za Návsí 1670/9, Praha 10</v>
      </c>
      <c r="G59" s="43"/>
      <c r="H59" s="43"/>
      <c r="I59" s="129" t="s">
        <v>34</v>
      </c>
      <c r="J59" s="36" t="str">
        <f>E25</f>
        <v>OK Plan Architects s.r.o., Na Závodí 631, Humpolec</v>
      </c>
      <c r="K59" s="46"/>
    </row>
    <row r="60" spans="2:47" s="1" customFormat="1" ht="14.45" customHeight="1">
      <c r="B60" s="42"/>
      <c r="C60" s="38" t="s">
        <v>32</v>
      </c>
      <c r="D60" s="43"/>
      <c r="E60" s="43"/>
      <c r="F60" s="36" t="str">
        <f>IF(E22="","",E22)</f>
        <v/>
      </c>
      <c r="G60" s="43"/>
      <c r="H60" s="43"/>
      <c r="I60" s="128"/>
      <c r="J60" s="43"/>
      <c r="K60" s="46"/>
    </row>
    <row r="61" spans="2:47" s="1" customFormat="1" ht="10.35" customHeight="1">
      <c r="B61" s="42"/>
      <c r="C61" s="43"/>
      <c r="D61" s="43"/>
      <c r="E61" s="43"/>
      <c r="F61" s="43"/>
      <c r="G61" s="43"/>
      <c r="H61" s="43"/>
      <c r="I61" s="128"/>
      <c r="J61" s="43"/>
      <c r="K61" s="46"/>
    </row>
    <row r="62" spans="2:47" s="1" customFormat="1" ht="29.25" customHeight="1">
      <c r="B62" s="42"/>
      <c r="C62" s="154" t="s">
        <v>281</v>
      </c>
      <c r="D62" s="142"/>
      <c r="E62" s="142"/>
      <c r="F62" s="142"/>
      <c r="G62" s="142"/>
      <c r="H62" s="142"/>
      <c r="I62" s="155"/>
      <c r="J62" s="156" t="s">
        <v>282</v>
      </c>
      <c r="K62" s="157"/>
    </row>
    <row r="63" spans="2:47" s="1" customFormat="1" ht="10.35" customHeight="1">
      <c r="B63" s="42"/>
      <c r="C63" s="43"/>
      <c r="D63" s="43"/>
      <c r="E63" s="43"/>
      <c r="F63" s="43"/>
      <c r="G63" s="43"/>
      <c r="H63" s="43"/>
      <c r="I63" s="128"/>
      <c r="J63" s="43"/>
      <c r="K63" s="46"/>
    </row>
    <row r="64" spans="2:47" s="1" customFormat="1" ht="29.25" customHeight="1">
      <c r="B64" s="42"/>
      <c r="C64" s="158" t="s">
        <v>283</v>
      </c>
      <c r="D64" s="43"/>
      <c r="E64" s="43"/>
      <c r="F64" s="43"/>
      <c r="G64" s="43"/>
      <c r="H64" s="43"/>
      <c r="I64" s="128"/>
      <c r="J64" s="138">
        <f>J103</f>
        <v>0</v>
      </c>
      <c r="K64" s="46"/>
      <c r="AU64" s="25" t="s">
        <v>284</v>
      </c>
    </row>
    <row r="65" spans="2:11" s="8" customFormat="1" ht="24.95" customHeight="1">
      <c r="B65" s="159"/>
      <c r="C65" s="160"/>
      <c r="D65" s="161" t="s">
        <v>429</v>
      </c>
      <c r="E65" s="162"/>
      <c r="F65" s="162"/>
      <c r="G65" s="162"/>
      <c r="H65" s="162"/>
      <c r="I65" s="163"/>
      <c r="J65" s="164">
        <f>J104</f>
        <v>0</v>
      </c>
      <c r="K65" s="165"/>
    </row>
    <row r="66" spans="2:11" s="9" customFormat="1" ht="19.899999999999999" customHeight="1">
      <c r="B66" s="166"/>
      <c r="C66" s="167"/>
      <c r="D66" s="168" t="s">
        <v>430</v>
      </c>
      <c r="E66" s="169"/>
      <c r="F66" s="169"/>
      <c r="G66" s="169"/>
      <c r="H66" s="169"/>
      <c r="I66" s="170"/>
      <c r="J66" s="171">
        <f>J105</f>
        <v>0</v>
      </c>
      <c r="K66" s="172"/>
    </row>
    <row r="67" spans="2:11" s="9" customFormat="1" ht="19.899999999999999" customHeight="1">
      <c r="B67" s="166"/>
      <c r="C67" s="167"/>
      <c r="D67" s="168" t="s">
        <v>431</v>
      </c>
      <c r="E67" s="169"/>
      <c r="F67" s="169"/>
      <c r="G67" s="169"/>
      <c r="H67" s="169"/>
      <c r="I67" s="170"/>
      <c r="J67" s="171">
        <f>J134</f>
        <v>0</v>
      </c>
      <c r="K67" s="172"/>
    </row>
    <row r="68" spans="2:11" s="9" customFormat="1" ht="19.899999999999999" customHeight="1">
      <c r="B68" s="166"/>
      <c r="C68" s="167"/>
      <c r="D68" s="168" t="s">
        <v>432</v>
      </c>
      <c r="E68" s="169"/>
      <c r="F68" s="169"/>
      <c r="G68" s="169"/>
      <c r="H68" s="169"/>
      <c r="I68" s="170"/>
      <c r="J68" s="171">
        <f>J144</f>
        <v>0</v>
      </c>
      <c r="K68" s="172"/>
    </row>
    <row r="69" spans="2:11" s="9" customFormat="1" ht="19.899999999999999" customHeight="1">
      <c r="B69" s="166"/>
      <c r="C69" s="167"/>
      <c r="D69" s="168" t="s">
        <v>433</v>
      </c>
      <c r="E69" s="169"/>
      <c r="F69" s="169"/>
      <c r="G69" s="169"/>
      <c r="H69" s="169"/>
      <c r="I69" s="170"/>
      <c r="J69" s="171">
        <f>J193</f>
        <v>0</v>
      </c>
      <c r="K69" s="172"/>
    </row>
    <row r="70" spans="2:11" s="9" customFormat="1" ht="14.85" customHeight="1">
      <c r="B70" s="166"/>
      <c r="C70" s="167"/>
      <c r="D70" s="168" t="s">
        <v>434</v>
      </c>
      <c r="E70" s="169"/>
      <c r="F70" s="169"/>
      <c r="G70" s="169"/>
      <c r="H70" s="169"/>
      <c r="I70" s="170"/>
      <c r="J70" s="171">
        <f>J194</f>
        <v>0</v>
      </c>
      <c r="K70" s="172"/>
    </row>
    <row r="71" spans="2:11" s="9" customFormat="1" ht="14.85" customHeight="1">
      <c r="B71" s="166"/>
      <c r="C71" s="167"/>
      <c r="D71" s="168" t="s">
        <v>435</v>
      </c>
      <c r="E71" s="169"/>
      <c r="F71" s="169"/>
      <c r="G71" s="169"/>
      <c r="H71" s="169"/>
      <c r="I71" s="170"/>
      <c r="J71" s="171">
        <f>J224</f>
        <v>0</v>
      </c>
      <c r="K71" s="172"/>
    </row>
    <row r="72" spans="2:11" s="9" customFormat="1" ht="21.75" customHeight="1">
      <c r="B72" s="166"/>
      <c r="C72" s="167"/>
      <c r="D72" s="168" t="s">
        <v>1054</v>
      </c>
      <c r="E72" s="169"/>
      <c r="F72" s="169"/>
      <c r="G72" s="169"/>
      <c r="H72" s="169"/>
      <c r="I72" s="170"/>
      <c r="J72" s="171">
        <f>J225</f>
        <v>0</v>
      </c>
      <c r="K72" s="172"/>
    </row>
    <row r="73" spans="2:11" s="9" customFormat="1" ht="14.85" customHeight="1">
      <c r="B73" s="166"/>
      <c r="C73" s="167"/>
      <c r="D73" s="168" t="s">
        <v>437</v>
      </c>
      <c r="E73" s="169"/>
      <c r="F73" s="169"/>
      <c r="G73" s="169"/>
      <c r="H73" s="169"/>
      <c r="I73" s="170"/>
      <c r="J73" s="171">
        <f>J249</f>
        <v>0</v>
      </c>
      <c r="K73" s="172"/>
    </row>
    <row r="74" spans="2:11" s="9" customFormat="1" ht="19.899999999999999" customHeight="1">
      <c r="B74" s="166"/>
      <c r="C74" s="167"/>
      <c r="D74" s="168" t="s">
        <v>1055</v>
      </c>
      <c r="E74" s="169"/>
      <c r="F74" s="169"/>
      <c r="G74" s="169"/>
      <c r="H74" s="169"/>
      <c r="I74" s="170"/>
      <c r="J74" s="171">
        <f>J269</f>
        <v>0</v>
      </c>
      <c r="K74" s="172"/>
    </row>
    <row r="75" spans="2:11" s="9" customFormat="1" ht="14.85" customHeight="1">
      <c r="B75" s="166"/>
      <c r="C75" s="167"/>
      <c r="D75" s="168" t="s">
        <v>439</v>
      </c>
      <c r="E75" s="169"/>
      <c r="F75" s="169"/>
      <c r="G75" s="169"/>
      <c r="H75" s="169"/>
      <c r="I75" s="170"/>
      <c r="J75" s="171">
        <f>J270</f>
        <v>0</v>
      </c>
      <c r="K75" s="172"/>
    </row>
    <row r="76" spans="2:11" s="9" customFormat="1" ht="14.85" customHeight="1">
      <c r="B76" s="166"/>
      <c r="C76" s="167"/>
      <c r="D76" s="168" t="s">
        <v>440</v>
      </c>
      <c r="E76" s="169"/>
      <c r="F76" s="169"/>
      <c r="G76" s="169"/>
      <c r="H76" s="169"/>
      <c r="I76" s="170"/>
      <c r="J76" s="171">
        <f>J272</f>
        <v>0</v>
      </c>
      <c r="K76" s="172"/>
    </row>
    <row r="77" spans="2:11" s="9" customFormat="1" ht="14.85" customHeight="1">
      <c r="B77" s="166"/>
      <c r="C77" s="167"/>
      <c r="D77" s="168" t="s">
        <v>441</v>
      </c>
      <c r="E77" s="169"/>
      <c r="F77" s="169"/>
      <c r="G77" s="169"/>
      <c r="H77" s="169"/>
      <c r="I77" s="170"/>
      <c r="J77" s="171">
        <f>J274</f>
        <v>0</v>
      </c>
      <c r="K77" s="172"/>
    </row>
    <row r="78" spans="2:11" s="9" customFormat="1" ht="19.899999999999999" customHeight="1">
      <c r="B78" s="166"/>
      <c r="C78" s="167"/>
      <c r="D78" s="168" t="s">
        <v>442</v>
      </c>
      <c r="E78" s="169"/>
      <c r="F78" s="169"/>
      <c r="G78" s="169"/>
      <c r="H78" s="169"/>
      <c r="I78" s="170"/>
      <c r="J78" s="171">
        <f>J288</f>
        <v>0</v>
      </c>
      <c r="K78" s="172"/>
    </row>
    <row r="79" spans="2:11" s="9" customFormat="1" ht="19.899999999999999" customHeight="1">
      <c r="B79" s="166"/>
      <c r="C79" s="167"/>
      <c r="D79" s="168" t="s">
        <v>443</v>
      </c>
      <c r="E79" s="169"/>
      <c r="F79" s="169"/>
      <c r="G79" s="169"/>
      <c r="H79" s="169"/>
      <c r="I79" s="170"/>
      <c r="J79" s="171">
        <f>J302</f>
        <v>0</v>
      </c>
      <c r="K79" s="172"/>
    </row>
    <row r="80" spans="2:11" s="1" customFormat="1" ht="21.75" customHeight="1">
      <c r="B80" s="42"/>
      <c r="C80" s="43"/>
      <c r="D80" s="43"/>
      <c r="E80" s="43"/>
      <c r="F80" s="43"/>
      <c r="G80" s="43"/>
      <c r="H80" s="43"/>
      <c r="I80" s="128"/>
      <c r="J80" s="43"/>
      <c r="K80" s="46"/>
    </row>
    <row r="81" spans="2:12" s="1" customFormat="1" ht="6.95" customHeight="1">
      <c r="B81" s="57"/>
      <c r="C81" s="58"/>
      <c r="D81" s="58"/>
      <c r="E81" s="58"/>
      <c r="F81" s="58"/>
      <c r="G81" s="58"/>
      <c r="H81" s="58"/>
      <c r="I81" s="149"/>
      <c r="J81" s="58"/>
      <c r="K81" s="59"/>
    </row>
    <row r="85" spans="2:12" s="1" customFormat="1" ht="6.95" customHeight="1">
      <c r="B85" s="60"/>
      <c r="C85" s="61"/>
      <c r="D85" s="61"/>
      <c r="E85" s="61"/>
      <c r="F85" s="61"/>
      <c r="G85" s="61"/>
      <c r="H85" s="61"/>
      <c r="I85" s="152"/>
      <c r="J85" s="61"/>
      <c r="K85" s="61"/>
      <c r="L85" s="62"/>
    </row>
    <row r="86" spans="2:12" s="1" customFormat="1" ht="36.950000000000003" customHeight="1">
      <c r="B86" s="42"/>
      <c r="C86" s="63" t="s">
        <v>292</v>
      </c>
      <c r="D86" s="64"/>
      <c r="E86" s="64"/>
      <c r="F86" s="64"/>
      <c r="G86" s="64"/>
      <c r="H86" s="64"/>
      <c r="I86" s="173"/>
      <c r="J86" s="64"/>
      <c r="K86" s="64"/>
      <c r="L86" s="62"/>
    </row>
    <row r="87" spans="2:12" s="1" customFormat="1" ht="6.95" customHeight="1">
      <c r="B87" s="42"/>
      <c r="C87" s="64"/>
      <c r="D87" s="64"/>
      <c r="E87" s="64"/>
      <c r="F87" s="64"/>
      <c r="G87" s="64"/>
      <c r="H87" s="64"/>
      <c r="I87" s="173"/>
      <c r="J87" s="64"/>
      <c r="K87" s="64"/>
      <c r="L87" s="62"/>
    </row>
    <row r="88" spans="2:12" s="1" customFormat="1" ht="14.45" customHeight="1">
      <c r="B88" s="42"/>
      <c r="C88" s="66" t="s">
        <v>18</v>
      </c>
      <c r="D88" s="64"/>
      <c r="E88" s="64"/>
      <c r="F88" s="64"/>
      <c r="G88" s="64"/>
      <c r="H88" s="64"/>
      <c r="I88" s="173"/>
      <c r="J88" s="64"/>
      <c r="K88" s="64"/>
      <c r="L88" s="62"/>
    </row>
    <row r="89" spans="2:12" s="1" customFormat="1" ht="22.5" customHeight="1">
      <c r="B89" s="42"/>
      <c r="C89" s="64"/>
      <c r="D89" s="64"/>
      <c r="E89" s="424" t="str">
        <f>E7</f>
        <v>Národní telemedicínské centrum</v>
      </c>
      <c r="F89" s="425"/>
      <c r="G89" s="425"/>
      <c r="H89" s="425"/>
      <c r="I89" s="173"/>
      <c r="J89" s="64"/>
      <c r="K89" s="64"/>
      <c r="L89" s="62"/>
    </row>
    <row r="90" spans="2:12">
      <c r="B90" s="29"/>
      <c r="C90" s="66" t="s">
        <v>278</v>
      </c>
      <c r="D90" s="219"/>
      <c r="E90" s="219"/>
      <c r="F90" s="219"/>
      <c r="G90" s="219"/>
      <c r="H90" s="219"/>
      <c r="J90" s="219"/>
      <c r="K90" s="219"/>
      <c r="L90" s="220"/>
    </row>
    <row r="91" spans="2:12" ht="22.5" customHeight="1">
      <c r="B91" s="29"/>
      <c r="C91" s="219"/>
      <c r="D91" s="219"/>
      <c r="E91" s="424" t="s">
        <v>424</v>
      </c>
      <c r="F91" s="429"/>
      <c r="G91" s="429"/>
      <c r="H91" s="429"/>
      <c r="J91" s="219"/>
      <c r="K91" s="219"/>
      <c r="L91" s="220"/>
    </row>
    <row r="92" spans="2:12">
      <c r="B92" s="29"/>
      <c r="C92" s="66" t="s">
        <v>425</v>
      </c>
      <c r="D92" s="219"/>
      <c r="E92" s="219"/>
      <c r="F92" s="219"/>
      <c r="G92" s="219"/>
      <c r="H92" s="219"/>
      <c r="J92" s="219"/>
      <c r="K92" s="219"/>
      <c r="L92" s="220"/>
    </row>
    <row r="93" spans="2:12" s="1" customFormat="1" ht="22.5" customHeight="1">
      <c r="B93" s="42"/>
      <c r="C93" s="64"/>
      <c r="D93" s="64"/>
      <c r="E93" s="428" t="s">
        <v>1052</v>
      </c>
      <c r="F93" s="426"/>
      <c r="G93" s="426"/>
      <c r="H93" s="426"/>
      <c r="I93" s="173"/>
      <c r="J93" s="64"/>
      <c r="K93" s="64"/>
      <c r="L93" s="62"/>
    </row>
    <row r="94" spans="2:12" s="1" customFormat="1" ht="14.45" customHeight="1">
      <c r="B94" s="42"/>
      <c r="C94" s="66" t="s">
        <v>427</v>
      </c>
      <c r="D94" s="64"/>
      <c r="E94" s="64"/>
      <c r="F94" s="64"/>
      <c r="G94" s="64"/>
      <c r="H94" s="64"/>
      <c r="I94" s="173"/>
      <c r="J94" s="64"/>
      <c r="K94" s="64"/>
      <c r="L94" s="62"/>
    </row>
    <row r="95" spans="2:12" s="1" customFormat="1" ht="23.25" customHeight="1">
      <c r="B95" s="42"/>
      <c r="C95" s="64"/>
      <c r="D95" s="64"/>
      <c r="E95" s="395" t="str">
        <f>E13</f>
        <v>02a - 1.PP</v>
      </c>
      <c r="F95" s="426"/>
      <c r="G95" s="426"/>
      <c r="H95" s="426"/>
      <c r="I95" s="173"/>
      <c r="J95" s="64"/>
      <c r="K95" s="64"/>
      <c r="L95" s="62"/>
    </row>
    <row r="96" spans="2:12" s="1" customFormat="1" ht="6.95" customHeight="1">
      <c r="B96" s="42"/>
      <c r="C96" s="64"/>
      <c r="D96" s="64"/>
      <c r="E96" s="64"/>
      <c r="F96" s="64"/>
      <c r="G96" s="64"/>
      <c r="H96" s="64"/>
      <c r="I96" s="173"/>
      <c r="J96" s="64"/>
      <c r="K96" s="64"/>
      <c r="L96" s="62"/>
    </row>
    <row r="97" spans="2:65" s="1" customFormat="1" ht="18" customHeight="1">
      <c r="B97" s="42"/>
      <c r="C97" s="66" t="s">
        <v>23</v>
      </c>
      <c r="D97" s="64"/>
      <c r="E97" s="64"/>
      <c r="F97" s="174" t="str">
        <f>F16</f>
        <v>FN Olomouc</v>
      </c>
      <c r="G97" s="64"/>
      <c r="H97" s="64"/>
      <c r="I97" s="175" t="s">
        <v>25</v>
      </c>
      <c r="J97" s="74" t="str">
        <f>IF(J16="","",J16)</f>
        <v>26.1.2017</v>
      </c>
      <c r="K97" s="64"/>
      <c r="L97" s="62"/>
    </row>
    <row r="98" spans="2:65" s="1" customFormat="1" ht="6.95" customHeight="1">
      <c r="B98" s="42"/>
      <c r="C98" s="64"/>
      <c r="D98" s="64"/>
      <c r="E98" s="64"/>
      <c r="F98" s="64"/>
      <c r="G98" s="64"/>
      <c r="H98" s="64"/>
      <c r="I98" s="173"/>
      <c r="J98" s="64"/>
      <c r="K98" s="64"/>
      <c r="L98" s="62"/>
    </row>
    <row r="99" spans="2:65" s="1" customFormat="1">
      <c r="B99" s="42"/>
      <c r="C99" s="66" t="s">
        <v>27</v>
      </c>
      <c r="D99" s="64"/>
      <c r="E99" s="64"/>
      <c r="F99" s="174" t="str">
        <f>E19</f>
        <v>SPS Projekt s. r.o., Za Návsí 1670/9, Praha 10</v>
      </c>
      <c r="G99" s="64"/>
      <c r="H99" s="64"/>
      <c r="I99" s="175" t="s">
        <v>34</v>
      </c>
      <c r="J99" s="174" t="str">
        <f>E25</f>
        <v>OK Plan Architects s.r.o., Na Závodí 631, Humpolec</v>
      </c>
      <c r="K99" s="64"/>
      <c r="L99" s="62"/>
    </row>
    <row r="100" spans="2:65" s="1" customFormat="1" ht="14.45" customHeight="1">
      <c r="B100" s="42"/>
      <c r="C100" s="66" t="s">
        <v>32</v>
      </c>
      <c r="D100" s="64"/>
      <c r="E100" s="64"/>
      <c r="F100" s="174" t="str">
        <f>IF(E22="","",E22)</f>
        <v/>
      </c>
      <c r="G100" s="64"/>
      <c r="H100" s="64"/>
      <c r="I100" s="173"/>
      <c r="J100" s="64"/>
      <c r="K100" s="64"/>
      <c r="L100" s="62"/>
    </row>
    <row r="101" spans="2:65" s="1" customFormat="1" ht="10.35" customHeight="1">
      <c r="B101" s="42"/>
      <c r="C101" s="64"/>
      <c r="D101" s="64"/>
      <c r="E101" s="64"/>
      <c r="F101" s="64"/>
      <c r="G101" s="64"/>
      <c r="H101" s="64"/>
      <c r="I101" s="173"/>
      <c r="J101" s="64"/>
      <c r="K101" s="64"/>
      <c r="L101" s="62"/>
    </row>
    <row r="102" spans="2:65" s="10" customFormat="1" ht="29.25" customHeight="1">
      <c r="B102" s="176"/>
      <c r="C102" s="177" t="s">
        <v>293</v>
      </c>
      <c r="D102" s="178" t="s">
        <v>59</v>
      </c>
      <c r="E102" s="178" t="s">
        <v>55</v>
      </c>
      <c r="F102" s="178" t="s">
        <v>294</v>
      </c>
      <c r="G102" s="178" t="s">
        <v>295</v>
      </c>
      <c r="H102" s="178" t="s">
        <v>296</v>
      </c>
      <c r="I102" s="179" t="s">
        <v>297</v>
      </c>
      <c r="J102" s="178" t="s">
        <v>282</v>
      </c>
      <c r="K102" s="180" t="s">
        <v>298</v>
      </c>
      <c r="L102" s="181"/>
      <c r="M102" s="82" t="s">
        <v>299</v>
      </c>
      <c r="N102" s="83" t="s">
        <v>44</v>
      </c>
      <c r="O102" s="83" t="s">
        <v>300</v>
      </c>
      <c r="P102" s="83" t="s">
        <v>301</v>
      </c>
      <c r="Q102" s="83" t="s">
        <v>302</v>
      </c>
      <c r="R102" s="83" t="s">
        <v>303</v>
      </c>
      <c r="S102" s="83" t="s">
        <v>304</v>
      </c>
      <c r="T102" s="84" t="s">
        <v>305</v>
      </c>
    </row>
    <row r="103" spans="2:65" s="1" customFormat="1" ht="29.25" customHeight="1">
      <c r="B103" s="42"/>
      <c r="C103" s="88" t="s">
        <v>283</v>
      </c>
      <c r="D103" s="64"/>
      <c r="E103" s="64"/>
      <c r="F103" s="64"/>
      <c r="G103" s="64"/>
      <c r="H103" s="64"/>
      <c r="I103" s="173"/>
      <c r="J103" s="182">
        <f>BK103</f>
        <v>0</v>
      </c>
      <c r="K103" s="64"/>
      <c r="L103" s="62"/>
      <c r="M103" s="85"/>
      <c r="N103" s="86"/>
      <c r="O103" s="86"/>
      <c r="P103" s="183">
        <f>P104</f>
        <v>0</v>
      </c>
      <c r="Q103" s="86"/>
      <c r="R103" s="183">
        <f>R104</f>
        <v>64.166437119999998</v>
      </c>
      <c r="S103" s="86"/>
      <c r="T103" s="184">
        <f>T104</f>
        <v>531.99447885000006</v>
      </c>
      <c r="AT103" s="25" t="s">
        <v>73</v>
      </c>
      <c r="AU103" s="25" t="s">
        <v>284</v>
      </c>
      <c r="BK103" s="185">
        <f>BK104</f>
        <v>0</v>
      </c>
    </row>
    <row r="104" spans="2:65" s="11" customFormat="1" ht="37.35" customHeight="1">
      <c r="B104" s="186"/>
      <c r="C104" s="187"/>
      <c r="D104" s="188" t="s">
        <v>73</v>
      </c>
      <c r="E104" s="189" t="s">
        <v>444</v>
      </c>
      <c r="F104" s="189" t="s">
        <v>445</v>
      </c>
      <c r="G104" s="187"/>
      <c r="H104" s="187"/>
      <c r="I104" s="190"/>
      <c r="J104" s="191">
        <f>BK104</f>
        <v>0</v>
      </c>
      <c r="K104" s="187"/>
      <c r="L104" s="192"/>
      <c r="M104" s="193"/>
      <c r="N104" s="194"/>
      <c r="O104" s="194"/>
      <c r="P104" s="195">
        <f>P105+P134+P144+P193+P269+P288+P302</f>
        <v>0</v>
      </c>
      <c r="Q104" s="194"/>
      <c r="R104" s="195">
        <f>R105+R134+R144+R193+R269+R288+R302</f>
        <v>64.166437119999998</v>
      </c>
      <c r="S104" s="194"/>
      <c r="T104" s="196">
        <f>T105+T134+T144+T193+T269+T288+T302</f>
        <v>531.99447885000006</v>
      </c>
      <c r="AR104" s="197" t="s">
        <v>82</v>
      </c>
      <c r="AT104" s="198" t="s">
        <v>73</v>
      </c>
      <c r="AU104" s="198" t="s">
        <v>74</v>
      </c>
      <c r="AY104" s="197" t="s">
        <v>308</v>
      </c>
      <c r="BK104" s="199">
        <f>BK105+BK134+BK144+BK193+BK269+BK288+BK302</f>
        <v>0</v>
      </c>
    </row>
    <row r="105" spans="2:65" s="11" customFormat="1" ht="19.899999999999999" customHeight="1">
      <c r="B105" s="186"/>
      <c r="C105" s="187"/>
      <c r="D105" s="200" t="s">
        <v>73</v>
      </c>
      <c r="E105" s="201" t="s">
        <v>82</v>
      </c>
      <c r="F105" s="201" t="s">
        <v>446</v>
      </c>
      <c r="G105" s="187"/>
      <c r="H105" s="187"/>
      <c r="I105" s="190"/>
      <c r="J105" s="202">
        <f>BK105</f>
        <v>0</v>
      </c>
      <c r="K105" s="187"/>
      <c r="L105" s="192"/>
      <c r="M105" s="193"/>
      <c r="N105" s="194"/>
      <c r="O105" s="194"/>
      <c r="P105" s="195">
        <f>SUM(P106:P133)</f>
        <v>0</v>
      </c>
      <c r="Q105" s="194"/>
      <c r="R105" s="195">
        <f>SUM(R106:R133)</f>
        <v>62.186999999999998</v>
      </c>
      <c r="S105" s="194"/>
      <c r="T105" s="196">
        <f>SUM(T106:T133)</f>
        <v>0</v>
      </c>
      <c r="AR105" s="197" t="s">
        <v>82</v>
      </c>
      <c r="AT105" s="198" t="s">
        <v>73</v>
      </c>
      <c r="AU105" s="198" t="s">
        <v>82</v>
      </c>
      <c r="AY105" s="197" t="s">
        <v>308</v>
      </c>
      <c r="BK105" s="199">
        <f>SUM(BK106:BK133)</f>
        <v>0</v>
      </c>
    </row>
    <row r="106" spans="2:65" s="1" customFormat="1" ht="31.5" customHeight="1">
      <c r="B106" s="42"/>
      <c r="C106" s="203" t="s">
        <v>82</v>
      </c>
      <c r="D106" s="203" t="s">
        <v>311</v>
      </c>
      <c r="E106" s="204" t="s">
        <v>447</v>
      </c>
      <c r="F106" s="205" t="s">
        <v>448</v>
      </c>
      <c r="G106" s="206" t="s">
        <v>449</v>
      </c>
      <c r="H106" s="207">
        <v>87.352000000000004</v>
      </c>
      <c r="I106" s="208"/>
      <c r="J106" s="209">
        <f>ROUND(I106*H106,2)</f>
        <v>0</v>
      </c>
      <c r="K106" s="205" t="s">
        <v>315</v>
      </c>
      <c r="L106" s="62"/>
      <c r="M106" s="210" t="s">
        <v>21</v>
      </c>
      <c r="N106" s="211" t="s">
        <v>45</v>
      </c>
      <c r="O106" s="43"/>
      <c r="P106" s="212">
        <f>O106*H106</f>
        <v>0</v>
      </c>
      <c r="Q106" s="212">
        <v>0</v>
      </c>
      <c r="R106" s="212">
        <f>Q106*H106</f>
        <v>0</v>
      </c>
      <c r="S106" s="212">
        <v>0</v>
      </c>
      <c r="T106" s="213">
        <f>S106*H106</f>
        <v>0</v>
      </c>
      <c r="AR106" s="25" t="s">
        <v>327</v>
      </c>
      <c r="AT106" s="25" t="s">
        <v>311</v>
      </c>
      <c r="AU106" s="25" t="s">
        <v>84</v>
      </c>
      <c r="AY106" s="25" t="s">
        <v>308</v>
      </c>
      <c r="BE106" s="214">
        <f>IF(N106="základní",J106,0)</f>
        <v>0</v>
      </c>
      <c r="BF106" s="214">
        <f>IF(N106="snížená",J106,0)</f>
        <v>0</v>
      </c>
      <c r="BG106" s="214">
        <f>IF(N106="zákl. přenesená",J106,0)</f>
        <v>0</v>
      </c>
      <c r="BH106" s="214">
        <f>IF(N106="sníž. přenesená",J106,0)</f>
        <v>0</v>
      </c>
      <c r="BI106" s="214">
        <f>IF(N106="nulová",J106,0)</f>
        <v>0</v>
      </c>
      <c r="BJ106" s="25" t="s">
        <v>82</v>
      </c>
      <c r="BK106" s="214">
        <f>ROUND(I106*H106,2)</f>
        <v>0</v>
      </c>
      <c r="BL106" s="25" t="s">
        <v>327</v>
      </c>
      <c r="BM106" s="25" t="s">
        <v>1056</v>
      </c>
    </row>
    <row r="107" spans="2:65" s="12" customFormat="1" ht="13.5">
      <c r="B107" s="221"/>
      <c r="C107" s="222"/>
      <c r="D107" s="223" t="s">
        <v>451</v>
      </c>
      <c r="E107" s="224" t="s">
        <v>21</v>
      </c>
      <c r="F107" s="225" t="s">
        <v>452</v>
      </c>
      <c r="G107" s="222"/>
      <c r="H107" s="226" t="s">
        <v>21</v>
      </c>
      <c r="I107" s="227"/>
      <c r="J107" s="222"/>
      <c r="K107" s="222"/>
      <c r="L107" s="228"/>
      <c r="M107" s="229"/>
      <c r="N107" s="230"/>
      <c r="O107" s="230"/>
      <c r="P107" s="230"/>
      <c r="Q107" s="230"/>
      <c r="R107" s="230"/>
      <c r="S107" s="230"/>
      <c r="T107" s="231"/>
      <c r="AT107" s="232" t="s">
        <v>451</v>
      </c>
      <c r="AU107" s="232" t="s">
        <v>84</v>
      </c>
      <c r="AV107" s="12" t="s">
        <v>82</v>
      </c>
      <c r="AW107" s="12" t="s">
        <v>37</v>
      </c>
      <c r="AX107" s="12" t="s">
        <v>74</v>
      </c>
      <c r="AY107" s="232" t="s">
        <v>308</v>
      </c>
    </row>
    <row r="108" spans="2:65" s="12" customFormat="1" ht="27">
      <c r="B108" s="221"/>
      <c r="C108" s="222"/>
      <c r="D108" s="223" t="s">
        <v>451</v>
      </c>
      <c r="E108" s="224" t="s">
        <v>21</v>
      </c>
      <c r="F108" s="225" t="s">
        <v>453</v>
      </c>
      <c r="G108" s="222"/>
      <c r="H108" s="226" t="s">
        <v>21</v>
      </c>
      <c r="I108" s="227"/>
      <c r="J108" s="222"/>
      <c r="K108" s="222"/>
      <c r="L108" s="228"/>
      <c r="M108" s="229"/>
      <c r="N108" s="230"/>
      <c r="O108" s="230"/>
      <c r="P108" s="230"/>
      <c r="Q108" s="230"/>
      <c r="R108" s="230"/>
      <c r="S108" s="230"/>
      <c r="T108" s="231"/>
      <c r="AT108" s="232" t="s">
        <v>451</v>
      </c>
      <c r="AU108" s="232" t="s">
        <v>84</v>
      </c>
      <c r="AV108" s="12" t="s">
        <v>82</v>
      </c>
      <c r="AW108" s="12" t="s">
        <v>37</v>
      </c>
      <c r="AX108" s="12" t="s">
        <v>74</v>
      </c>
      <c r="AY108" s="232" t="s">
        <v>308</v>
      </c>
    </row>
    <row r="109" spans="2:65" s="13" customFormat="1" ht="13.5">
      <c r="B109" s="233"/>
      <c r="C109" s="234"/>
      <c r="D109" s="223" t="s">
        <v>451</v>
      </c>
      <c r="E109" s="235" t="s">
        <v>21</v>
      </c>
      <c r="F109" s="236" t="s">
        <v>1057</v>
      </c>
      <c r="G109" s="234"/>
      <c r="H109" s="237">
        <v>9.1259999999999994</v>
      </c>
      <c r="I109" s="238"/>
      <c r="J109" s="234"/>
      <c r="K109" s="234"/>
      <c r="L109" s="239"/>
      <c r="M109" s="240"/>
      <c r="N109" s="241"/>
      <c r="O109" s="241"/>
      <c r="P109" s="241"/>
      <c r="Q109" s="241"/>
      <c r="R109" s="241"/>
      <c r="S109" s="241"/>
      <c r="T109" s="242"/>
      <c r="AT109" s="243" t="s">
        <v>451</v>
      </c>
      <c r="AU109" s="243" t="s">
        <v>84</v>
      </c>
      <c r="AV109" s="13" t="s">
        <v>84</v>
      </c>
      <c r="AW109" s="13" t="s">
        <v>37</v>
      </c>
      <c r="AX109" s="13" t="s">
        <v>74</v>
      </c>
      <c r="AY109" s="243" t="s">
        <v>308</v>
      </c>
    </row>
    <row r="110" spans="2:65" s="13" customFormat="1" ht="13.5">
      <c r="B110" s="233"/>
      <c r="C110" s="234"/>
      <c r="D110" s="223" t="s">
        <v>451</v>
      </c>
      <c r="E110" s="235" t="s">
        <v>21</v>
      </c>
      <c r="F110" s="236" t="s">
        <v>1058</v>
      </c>
      <c r="G110" s="234"/>
      <c r="H110" s="237">
        <v>4.9950000000000001</v>
      </c>
      <c r="I110" s="238"/>
      <c r="J110" s="234"/>
      <c r="K110" s="234"/>
      <c r="L110" s="239"/>
      <c r="M110" s="240"/>
      <c r="N110" s="241"/>
      <c r="O110" s="241"/>
      <c r="P110" s="241"/>
      <c r="Q110" s="241"/>
      <c r="R110" s="241"/>
      <c r="S110" s="241"/>
      <c r="T110" s="242"/>
      <c r="AT110" s="243" t="s">
        <v>451</v>
      </c>
      <c r="AU110" s="243" t="s">
        <v>84</v>
      </c>
      <c r="AV110" s="13" t="s">
        <v>84</v>
      </c>
      <c r="AW110" s="13" t="s">
        <v>37</v>
      </c>
      <c r="AX110" s="13" t="s">
        <v>74</v>
      </c>
      <c r="AY110" s="243" t="s">
        <v>308</v>
      </c>
    </row>
    <row r="111" spans="2:65" s="13" customFormat="1" ht="13.5">
      <c r="B111" s="233"/>
      <c r="C111" s="234"/>
      <c r="D111" s="223" t="s">
        <v>451</v>
      </c>
      <c r="E111" s="235" t="s">
        <v>21</v>
      </c>
      <c r="F111" s="236" t="s">
        <v>1059</v>
      </c>
      <c r="G111" s="234"/>
      <c r="H111" s="237">
        <v>0.79200000000000004</v>
      </c>
      <c r="I111" s="238"/>
      <c r="J111" s="234"/>
      <c r="K111" s="234"/>
      <c r="L111" s="239"/>
      <c r="M111" s="240"/>
      <c r="N111" s="241"/>
      <c r="O111" s="241"/>
      <c r="P111" s="241"/>
      <c r="Q111" s="241"/>
      <c r="R111" s="241"/>
      <c r="S111" s="241"/>
      <c r="T111" s="242"/>
      <c r="AT111" s="243" t="s">
        <v>451</v>
      </c>
      <c r="AU111" s="243" t="s">
        <v>84</v>
      </c>
      <c r="AV111" s="13" t="s">
        <v>84</v>
      </c>
      <c r="AW111" s="13" t="s">
        <v>37</v>
      </c>
      <c r="AX111" s="13" t="s">
        <v>74</v>
      </c>
      <c r="AY111" s="243" t="s">
        <v>308</v>
      </c>
    </row>
    <row r="112" spans="2:65" s="13" customFormat="1" ht="13.5">
      <c r="B112" s="233"/>
      <c r="C112" s="234"/>
      <c r="D112" s="223" t="s">
        <v>451</v>
      </c>
      <c r="E112" s="235" t="s">
        <v>21</v>
      </c>
      <c r="F112" s="236" t="s">
        <v>1060</v>
      </c>
      <c r="G112" s="234"/>
      <c r="H112" s="237">
        <v>2.7879999999999998</v>
      </c>
      <c r="I112" s="238"/>
      <c r="J112" s="234"/>
      <c r="K112" s="234"/>
      <c r="L112" s="239"/>
      <c r="M112" s="240"/>
      <c r="N112" s="241"/>
      <c r="O112" s="241"/>
      <c r="P112" s="241"/>
      <c r="Q112" s="241"/>
      <c r="R112" s="241"/>
      <c r="S112" s="241"/>
      <c r="T112" s="242"/>
      <c r="AT112" s="243" t="s">
        <v>451</v>
      </c>
      <c r="AU112" s="243" t="s">
        <v>84</v>
      </c>
      <c r="AV112" s="13" t="s">
        <v>84</v>
      </c>
      <c r="AW112" s="13" t="s">
        <v>37</v>
      </c>
      <c r="AX112" s="13" t="s">
        <v>74</v>
      </c>
      <c r="AY112" s="243" t="s">
        <v>308</v>
      </c>
    </row>
    <row r="113" spans="2:65" s="13" customFormat="1" ht="13.5">
      <c r="B113" s="233"/>
      <c r="C113" s="234"/>
      <c r="D113" s="223" t="s">
        <v>451</v>
      </c>
      <c r="E113" s="235" t="s">
        <v>21</v>
      </c>
      <c r="F113" s="236" t="s">
        <v>1061</v>
      </c>
      <c r="G113" s="234"/>
      <c r="H113" s="237">
        <v>2.214</v>
      </c>
      <c r="I113" s="238"/>
      <c r="J113" s="234"/>
      <c r="K113" s="234"/>
      <c r="L113" s="239"/>
      <c r="M113" s="240"/>
      <c r="N113" s="241"/>
      <c r="O113" s="241"/>
      <c r="P113" s="241"/>
      <c r="Q113" s="241"/>
      <c r="R113" s="241"/>
      <c r="S113" s="241"/>
      <c r="T113" s="242"/>
      <c r="AT113" s="243" t="s">
        <v>451</v>
      </c>
      <c r="AU113" s="243" t="s">
        <v>84</v>
      </c>
      <c r="AV113" s="13" t="s">
        <v>84</v>
      </c>
      <c r="AW113" s="13" t="s">
        <v>37</v>
      </c>
      <c r="AX113" s="13" t="s">
        <v>74</v>
      </c>
      <c r="AY113" s="243" t="s">
        <v>308</v>
      </c>
    </row>
    <row r="114" spans="2:65" s="13" customFormat="1" ht="13.5">
      <c r="B114" s="233"/>
      <c r="C114" s="234"/>
      <c r="D114" s="223" t="s">
        <v>451</v>
      </c>
      <c r="E114" s="235" t="s">
        <v>21</v>
      </c>
      <c r="F114" s="236" t="s">
        <v>1062</v>
      </c>
      <c r="G114" s="234"/>
      <c r="H114" s="237">
        <v>8.6579999999999995</v>
      </c>
      <c r="I114" s="238"/>
      <c r="J114" s="234"/>
      <c r="K114" s="234"/>
      <c r="L114" s="239"/>
      <c r="M114" s="240"/>
      <c r="N114" s="241"/>
      <c r="O114" s="241"/>
      <c r="P114" s="241"/>
      <c r="Q114" s="241"/>
      <c r="R114" s="241"/>
      <c r="S114" s="241"/>
      <c r="T114" s="242"/>
      <c r="AT114" s="243" t="s">
        <v>451</v>
      </c>
      <c r="AU114" s="243" t="s">
        <v>84</v>
      </c>
      <c r="AV114" s="13" t="s">
        <v>84</v>
      </c>
      <c r="AW114" s="13" t="s">
        <v>37</v>
      </c>
      <c r="AX114" s="13" t="s">
        <v>74</v>
      </c>
      <c r="AY114" s="243" t="s">
        <v>308</v>
      </c>
    </row>
    <row r="115" spans="2:65" s="13" customFormat="1" ht="13.5">
      <c r="B115" s="233"/>
      <c r="C115" s="234"/>
      <c r="D115" s="223" t="s">
        <v>451</v>
      </c>
      <c r="E115" s="235" t="s">
        <v>21</v>
      </c>
      <c r="F115" s="236" t="s">
        <v>1063</v>
      </c>
      <c r="G115" s="234"/>
      <c r="H115" s="237">
        <v>1.4039999999999999</v>
      </c>
      <c r="I115" s="238"/>
      <c r="J115" s="234"/>
      <c r="K115" s="234"/>
      <c r="L115" s="239"/>
      <c r="M115" s="240"/>
      <c r="N115" s="241"/>
      <c r="O115" s="241"/>
      <c r="P115" s="241"/>
      <c r="Q115" s="241"/>
      <c r="R115" s="241"/>
      <c r="S115" s="241"/>
      <c r="T115" s="242"/>
      <c r="AT115" s="243" t="s">
        <v>451</v>
      </c>
      <c r="AU115" s="243" t="s">
        <v>84</v>
      </c>
      <c r="AV115" s="13" t="s">
        <v>84</v>
      </c>
      <c r="AW115" s="13" t="s">
        <v>37</v>
      </c>
      <c r="AX115" s="13" t="s">
        <v>74</v>
      </c>
      <c r="AY115" s="243" t="s">
        <v>308</v>
      </c>
    </row>
    <row r="116" spans="2:65" s="13" customFormat="1" ht="13.5">
      <c r="B116" s="233"/>
      <c r="C116" s="234"/>
      <c r="D116" s="223" t="s">
        <v>451</v>
      </c>
      <c r="E116" s="235" t="s">
        <v>21</v>
      </c>
      <c r="F116" s="236" t="s">
        <v>1064</v>
      </c>
      <c r="G116" s="234"/>
      <c r="H116" s="237">
        <v>1.35</v>
      </c>
      <c r="I116" s="238"/>
      <c r="J116" s="234"/>
      <c r="K116" s="234"/>
      <c r="L116" s="239"/>
      <c r="M116" s="240"/>
      <c r="N116" s="241"/>
      <c r="O116" s="241"/>
      <c r="P116" s="241"/>
      <c r="Q116" s="241"/>
      <c r="R116" s="241"/>
      <c r="S116" s="241"/>
      <c r="T116" s="242"/>
      <c r="AT116" s="243" t="s">
        <v>451</v>
      </c>
      <c r="AU116" s="243" t="s">
        <v>84</v>
      </c>
      <c r="AV116" s="13" t="s">
        <v>84</v>
      </c>
      <c r="AW116" s="13" t="s">
        <v>37</v>
      </c>
      <c r="AX116" s="13" t="s">
        <v>74</v>
      </c>
      <c r="AY116" s="243" t="s">
        <v>308</v>
      </c>
    </row>
    <row r="117" spans="2:65" s="13" customFormat="1" ht="13.5">
      <c r="B117" s="233"/>
      <c r="C117" s="234"/>
      <c r="D117" s="223" t="s">
        <v>451</v>
      </c>
      <c r="E117" s="235" t="s">
        <v>21</v>
      </c>
      <c r="F117" s="236" t="s">
        <v>1065</v>
      </c>
      <c r="G117" s="234"/>
      <c r="H117" s="237">
        <v>19.98</v>
      </c>
      <c r="I117" s="238"/>
      <c r="J117" s="234"/>
      <c r="K117" s="234"/>
      <c r="L117" s="239"/>
      <c r="M117" s="240"/>
      <c r="N117" s="241"/>
      <c r="O117" s="241"/>
      <c r="P117" s="241"/>
      <c r="Q117" s="241"/>
      <c r="R117" s="241"/>
      <c r="S117" s="241"/>
      <c r="T117" s="242"/>
      <c r="AT117" s="243" t="s">
        <v>451</v>
      </c>
      <c r="AU117" s="243" t="s">
        <v>84</v>
      </c>
      <c r="AV117" s="13" t="s">
        <v>84</v>
      </c>
      <c r="AW117" s="13" t="s">
        <v>37</v>
      </c>
      <c r="AX117" s="13" t="s">
        <v>74</v>
      </c>
      <c r="AY117" s="243" t="s">
        <v>308</v>
      </c>
    </row>
    <row r="118" spans="2:65" s="13" customFormat="1" ht="13.5">
      <c r="B118" s="233"/>
      <c r="C118" s="234"/>
      <c r="D118" s="223" t="s">
        <v>451</v>
      </c>
      <c r="E118" s="235" t="s">
        <v>21</v>
      </c>
      <c r="F118" s="236" t="s">
        <v>1066</v>
      </c>
      <c r="G118" s="234"/>
      <c r="H118" s="237">
        <v>3.8879999999999999</v>
      </c>
      <c r="I118" s="238"/>
      <c r="J118" s="234"/>
      <c r="K118" s="234"/>
      <c r="L118" s="239"/>
      <c r="M118" s="240"/>
      <c r="N118" s="241"/>
      <c r="O118" s="241"/>
      <c r="P118" s="241"/>
      <c r="Q118" s="241"/>
      <c r="R118" s="241"/>
      <c r="S118" s="241"/>
      <c r="T118" s="242"/>
      <c r="AT118" s="243" t="s">
        <v>451</v>
      </c>
      <c r="AU118" s="243" t="s">
        <v>84</v>
      </c>
      <c r="AV118" s="13" t="s">
        <v>84</v>
      </c>
      <c r="AW118" s="13" t="s">
        <v>37</v>
      </c>
      <c r="AX118" s="13" t="s">
        <v>74</v>
      </c>
      <c r="AY118" s="243" t="s">
        <v>308</v>
      </c>
    </row>
    <row r="119" spans="2:65" s="12" customFormat="1" ht="13.5">
      <c r="B119" s="221"/>
      <c r="C119" s="222"/>
      <c r="D119" s="223" t="s">
        <v>451</v>
      </c>
      <c r="E119" s="224" t="s">
        <v>21</v>
      </c>
      <c r="F119" s="225" t="s">
        <v>1067</v>
      </c>
      <c r="G119" s="222"/>
      <c r="H119" s="226" t="s">
        <v>21</v>
      </c>
      <c r="I119" s="227"/>
      <c r="J119" s="222"/>
      <c r="K119" s="222"/>
      <c r="L119" s="228"/>
      <c r="M119" s="229"/>
      <c r="N119" s="230"/>
      <c r="O119" s="230"/>
      <c r="P119" s="230"/>
      <c r="Q119" s="230"/>
      <c r="R119" s="230"/>
      <c r="S119" s="230"/>
      <c r="T119" s="231"/>
      <c r="AT119" s="232" t="s">
        <v>451</v>
      </c>
      <c r="AU119" s="232" t="s">
        <v>84</v>
      </c>
      <c r="AV119" s="12" t="s">
        <v>82</v>
      </c>
      <c r="AW119" s="12" t="s">
        <v>37</v>
      </c>
      <c r="AX119" s="12" t="s">
        <v>74</v>
      </c>
      <c r="AY119" s="232" t="s">
        <v>308</v>
      </c>
    </row>
    <row r="120" spans="2:65" s="13" customFormat="1" ht="13.5">
      <c r="B120" s="233"/>
      <c r="C120" s="234"/>
      <c r="D120" s="223" t="s">
        <v>451</v>
      </c>
      <c r="E120" s="235" t="s">
        <v>21</v>
      </c>
      <c r="F120" s="236" t="s">
        <v>1068</v>
      </c>
      <c r="G120" s="234"/>
      <c r="H120" s="237">
        <v>13.797000000000001</v>
      </c>
      <c r="I120" s="238"/>
      <c r="J120" s="234"/>
      <c r="K120" s="234"/>
      <c r="L120" s="239"/>
      <c r="M120" s="240"/>
      <c r="N120" s="241"/>
      <c r="O120" s="241"/>
      <c r="P120" s="241"/>
      <c r="Q120" s="241"/>
      <c r="R120" s="241"/>
      <c r="S120" s="241"/>
      <c r="T120" s="242"/>
      <c r="AT120" s="243" t="s">
        <v>451</v>
      </c>
      <c r="AU120" s="243" t="s">
        <v>84</v>
      </c>
      <c r="AV120" s="13" t="s">
        <v>84</v>
      </c>
      <c r="AW120" s="13" t="s">
        <v>37</v>
      </c>
      <c r="AX120" s="13" t="s">
        <v>74</v>
      </c>
      <c r="AY120" s="243" t="s">
        <v>308</v>
      </c>
    </row>
    <row r="121" spans="2:65" s="13" customFormat="1" ht="13.5">
      <c r="B121" s="233"/>
      <c r="C121" s="234"/>
      <c r="D121" s="223" t="s">
        <v>451</v>
      </c>
      <c r="E121" s="235" t="s">
        <v>21</v>
      </c>
      <c r="F121" s="236" t="s">
        <v>1069</v>
      </c>
      <c r="G121" s="234"/>
      <c r="H121" s="237">
        <v>18.36</v>
      </c>
      <c r="I121" s="238"/>
      <c r="J121" s="234"/>
      <c r="K121" s="234"/>
      <c r="L121" s="239"/>
      <c r="M121" s="240"/>
      <c r="N121" s="241"/>
      <c r="O121" s="241"/>
      <c r="P121" s="241"/>
      <c r="Q121" s="241"/>
      <c r="R121" s="241"/>
      <c r="S121" s="241"/>
      <c r="T121" s="242"/>
      <c r="AT121" s="243" t="s">
        <v>451</v>
      </c>
      <c r="AU121" s="243" t="s">
        <v>84</v>
      </c>
      <c r="AV121" s="13" t="s">
        <v>84</v>
      </c>
      <c r="AW121" s="13" t="s">
        <v>37</v>
      </c>
      <c r="AX121" s="13" t="s">
        <v>74</v>
      </c>
      <c r="AY121" s="243" t="s">
        <v>308</v>
      </c>
    </row>
    <row r="122" spans="2:65" s="14" customFormat="1" ht="13.5">
      <c r="B122" s="244"/>
      <c r="C122" s="245"/>
      <c r="D122" s="246" t="s">
        <v>451</v>
      </c>
      <c r="E122" s="247" t="s">
        <v>21</v>
      </c>
      <c r="F122" s="248" t="s">
        <v>459</v>
      </c>
      <c r="G122" s="245"/>
      <c r="H122" s="249">
        <v>87.352000000000004</v>
      </c>
      <c r="I122" s="250"/>
      <c r="J122" s="245"/>
      <c r="K122" s="245"/>
      <c r="L122" s="251"/>
      <c r="M122" s="252"/>
      <c r="N122" s="253"/>
      <c r="O122" s="253"/>
      <c r="P122" s="253"/>
      <c r="Q122" s="253"/>
      <c r="R122" s="253"/>
      <c r="S122" s="253"/>
      <c r="T122" s="254"/>
      <c r="AT122" s="255" t="s">
        <v>451</v>
      </c>
      <c r="AU122" s="255" t="s">
        <v>84</v>
      </c>
      <c r="AV122" s="14" t="s">
        <v>327</v>
      </c>
      <c r="AW122" s="14" t="s">
        <v>37</v>
      </c>
      <c r="AX122" s="14" t="s">
        <v>82</v>
      </c>
      <c r="AY122" s="255" t="s">
        <v>308</v>
      </c>
    </row>
    <row r="123" spans="2:65" s="1" customFormat="1" ht="22.5" customHeight="1">
      <c r="B123" s="42"/>
      <c r="C123" s="203" t="s">
        <v>84</v>
      </c>
      <c r="D123" s="203" t="s">
        <v>311</v>
      </c>
      <c r="E123" s="204" t="s">
        <v>460</v>
      </c>
      <c r="F123" s="205" t="s">
        <v>461</v>
      </c>
      <c r="G123" s="206" t="s">
        <v>449</v>
      </c>
      <c r="H123" s="207">
        <v>43.676000000000002</v>
      </c>
      <c r="I123" s="208"/>
      <c r="J123" s="209">
        <f>ROUND(I123*H123,2)</f>
        <v>0</v>
      </c>
      <c r="K123" s="205" t="s">
        <v>315</v>
      </c>
      <c r="L123" s="62"/>
      <c r="M123" s="210" t="s">
        <v>21</v>
      </c>
      <c r="N123" s="211" t="s">
        <v>45</v>
      </c>
      <c r="O123" s="43"/>
      <c r="P123" s="212">
        <f>O123*H123</f>
        <v>0</v>
      </c>
      <c r="Q123" s="212">
        <v>0</v>
      </c>
      <c r="R123" s="212">
        <f>Q123*H123</f>
        <v>0</v>
      </c>
      <c r="S123" s="212">
        <v>0</v>
      </c>
      <c r="T123" s="213">
        <f>S123*H123</f>
        <v>0</v>
      </c>
      <c r="AR123" s="25" t="s">
        <v>327</v>
      </c>
      <c r="AT123" s="25" t="s">
        <v>311</v>
      </c>
      <c r="AU123" s="25" t="s">
        <v>84</v>
      </c>
      <c r="AY123" s="25" t="s">
        <v>308</v>
      </c>
      <c r="BE123" s="214">
        <f>IF(N123="základní",J123,0)</f>
        <v>0</v>
      </c>
      <c r="BF123" s="214">
        <f>IF(N123="snížená",J123,0)</f>
        <v>0</v>
      </c>
      <c r="BG123" s="214">
        <f>IF(N123="zákl. přenesená",J123,0)</f>
        <v>0</v>
      </c>
      <c r="BH123" s="214">
        <f>IF(N123="sníž. přenesená",J123,0)</f>
        <v>0</v>
      </c>
      <c r="BI123" s="214">
        <f>IF(N123="nulová",J123,0)</f>
        <v>0</v>
      </c>
      <c r="BJ123" s="25" t="s">
        <v>82</v>
      </c>
      <c r="BK123" s="214">
        <f>ROUND(I123*H123,2)</f>
        <v>0</v>
      </c>
      <c r="BL123" s="25" t="s">
        <v>327</v>
      </c>
      <c r="BM123" s="25" t="s">
        <v>1070</v>
      </c>
    </row>
    <row r="124" spans="2:65" s="13" customFormat="1" ht="13.5">
      <c r="B124" s="233"/>
      <c r="C124" s="234"/>
      <c r="D124" s="246" t="s">
        <v>451</v>
      </c>
      <c r="E124" s="256" t="s">
        <v>21</v>
      </c>
      <c r="F124" s="257" t="s">
        <v>1071</v>
      </c>
      <c r="G124" s="234"/>
      <c r="H124" s="258">
        <v>43.676000000000002</v>
      </c>
      <c r="I124" s="238"/>
      <c r="J124" s="234"/>
      <c r="K124" s="234"/>
      <c r="L124" s="239"/>
      <c r="M124" s="240"/>
      <c r="N124" s="241"/>
      <c r="O124" s="241"/>
      <c r="P124" s="241"/>
      <c r="Q124" s="241"/>
      <c r="R124" s="241"/>
      <c r="S124" s="241"/>
      <c r="T124" s="242"/>
      <c r="AT124" s="243" t="s">
        <v>451</v>
      </c>
      <c r="AU124" s="243" t="s">
        <v>84</v>
      </c>
      <c r="AV124" s="13" t="s">
        <v>84</v>
      </c>
      <c r="AW124" s="13" t="s">
        <v>37</v>
      </c>
      <c r="AX124" s="13" t="s">
        <v>82</v>
      </c>
      <c r="AY124" s="243" t="s">
        <v>308</v>
      </c>
    </row>
    <row r="125" spans="2:65" s="1" customFormat="1" ht="22.5" customHeight="1">
      <c r="B125" s="42"/>
      <c r="C125" s="203" t="s">
        <v>95</v>
      </c>
      <c r="D125" s="203" t="s">
        <v>311</v>
      </c>
      <c r="E125" s="204" t="s">
        <v>1072</v>
      </c>
      <c r="F125" s="205" t="s">
        <v>1073</v>
      </c>
      <c r="G125" s="206" t="s">
        <v>449</v>
      </c>
      <c r="H125" s="207">
        <v>28.266999999999999</v>
      </c>
      <c r="I125" s="208"/>
      <c r="J125" s="209">
        <f>ROUND(I125*H125,2)</f>
        <v>0</v>
      </c>
      <c r="K125" s="205" t="s">
        <v>315</v>
      </c>
      <c r="L125" s="62"/>
      <c r="M125" s="210" t="s">
        <v>21</v>
      </c>
      <c r="N125" s="211" t="s">
        <v>45</v>
      </c>
      <c r="O125" s="43"/>
      <c r="P125" s="212">
        <f>O125*H125</f>
        <v>0</v>
      </c>
      <c r="Q125" s="212">
        <v>0</v>
      </c>
      <c r="R125" s="212">
        <f>Q125*H125</f>
        <v>0</v>
      </c>
      <c r="S125" s="212">
        <v>0</v>
      </c>
      <c r="T125" s="213">
        <f>S125*H125</f>
        <v>0</v>
      </c>
      <c r="AR125" s="25" t="s">
        <v>327</v>
      </c>
      <c r="AT125" s="25" t="s">
        <v>311</v>
      </c>
      <c r="AU125" s="25" t="s">
        <v>84</v>
      </c>
      <c r="AY125" s="25" t="s">
        <v>308</v>
      </c>
      <c r="BE125" s="214">
        <f>IF(N125="základní",J125,0)</f>
        <v>0</v>
      </c>
      <c r="BF125" s="214">
        <f>IF(N125="snížená",J125,0)</f>
        <v>0</v>
      </c>
      <c r="BG125" s="214">
        <f>IF(N125="zákl. přenesená",J125,0)</f>
        <v>0</v>
      </c>
      <c r="BH125" s="214">
        <f>IF(N125="sníž. přenesená",J125,0)</f>
        <v>0</v>
      </c>
      <c r="BI125" s="214">
        <f>IF(N125="nulová",J125,0)</f>
        <v>0</v>
      </c>
      <c r="BJ125" s="25" t="s">
        <v>82</v>
      </c>
      <c r="BK125" s="214">
        <f>ROUND(I125*H125,2)</f>
        <v>0</v>
      </c>
      <c r="BL125" s="25" t="s">
        <v>327</v>
      </c>
      <c r="BM125" s="25" t="s">
        <v>1074</v>
      </c>
    </row>
    <row r="126" spans="2:65" s="12" customFormat="1" ht="13.5">
      <c r="B126" s="221"/>
      <c r="C126" s="222"/>
      <c r="D126" s="223" t="s">
        <v>451</v>
      </c>
      <c r="E126" s="224" t="s">
        <v>21</v>
      </c>
      <c r="F126" s="225" t="s">
        <v>452</v>
      </c>
      <c r="G126" s="222"/>
      <c r="H126" s="226" t="s">
        <v>21</v>
      </c>
      <c r="I126" s="227"/>
      <c r="J126" s="222"/>
      <c r="K126" s="222"/>
      <c r="L126" s="228"/>
      <c r="M126" s="229"/>
      <c r="N126" s="230"/>
      <c r="O126" s="230"/>
      <c r="P126" s="230"/>
      <c r="Q126" s="230"/>
      <c r="R126" s="230"/>
      <c r="S126" s="230"/>
      <c r="T126" s="231"/>
      <c r="AT126" s="232" t="s">
        <v>451</v>
      </c>
      <c r="AU126" s="232" t="s">
        <v>84</v>
      </c>
      <c r="AV126" s="12" t="s">
        <v>82</v>
      </c>
      <c r="AW126" s="12" t="s">
        <v>37</v>
      </c>
      <c r="AX126" s="12" t="s">
        <v>74</v>
      </c>
      <c r="AY126" s="232" t="s">
        <v>308</v>
      </c>
    </row>
    <row r="127" spans="2:65" s="12" customFormat="1" ht="13.5">
      <c r="B127" s="221"/>
      <c r="C127" s="222"/>
      <c r="D127" s="223" t="s">
        <v>451</v>
      </c>
      <c r="E127" s="224" t="s">
        <v>21</v>
      </c>
      <c r="F127" s="225" t="s">
        <v>1075</v>
      </c>
      <c r="G127" s="222"/>
      <c r="H127" s="226" t="s">
        <v>21</v>
      </c>
      <c r="I127" s="227"/>
      <c r="J127" s="222"/>
      <c r="K127" s="222"/>
      <c r="L127" s="228"/>
      <c r="M127" s="229"/>
      <c r="N127" s="230"/>
      <c r="O127" s="230"/>
      <c r="P127" s="230"/>
      <c r="Q127" s="230"/>
      <c r="R127" s="230"/>
      <c r="S127" s="230"/>
      <c r="T127" s="231"/>
      <c r="AT127" s="232" t="s">
        <v>451</v>
      </c>
      <c r="AU127" s="232" t="s">
        <v>84</v>
      </c>
      <c r="AV127" s="12" t="s">
        <v>82</v>
      </c>
      <c r="AW127" s="12" t="s">
        <v>37</v>
      </c>
      <c r="AX127" s="12" t="s">
        <v>74</v>
      </c>
      <c r="AY127" s="232" t="s">
        <v>308</v>
      </c>
    </row>
    <row r="128" spans="2:65" s="13" customFormat="1" ht="13.5">
      <c r="B128" s="233"/>
      <c r="C128" s="234"/>
      <c r="D128" s="223" t="s">
        <v>451</v>
      </c>
      <c r="E128" s="235" t="s">
        <v>21</v>
      </c>
      <c r="F128" s="236" t="s">
        <v>1076</v>
      </c>
      <c r="G128" s="234"/>
      <c r="H128" s="237">
        <v>7.0359999999999996</v>
      </c>
      <c r="I128" s="238"/>
      <c r="J128" s="234"/>
      <c r="K128" s="234"/>
      <c r="L128" s="239"/>
      <c r="M128" s="240"/>
      <c r="N128" s="241"/>
      <c r="O128" s="241"/>
      <c r="P128" s="241"/>
      <c r="Q128" s="241"/>
      <c r="R128" s="241"/>
      <c r="S128" s="241"/>
      <c r="T128" s="242"/>
      <c r="AT128" s="243" t="s">
        <v>451</v>
      </c>
      <c r="AU128" s="243" t="s">
        <v>84</v>
      </c>
      <c r="AV128" s="13" t="s">
        <v>84</v>
      </c>
      <c r="AW128" s="13" t="s">
        <v>37</v>
      </c>
      <c r="AX128" s="13" t="s">
        <v>74</v>
      </c>
      <c r="AY128" s="243" t="s">
        <v>308</v>
      </c>
    </row>
    <row r="129" spans="2:65" s="13" customFormat="1" ht="13.5">
      <c r="B129" s="233"/>
      <c r="C129" s="234"/>
      <c r="D129" s="223" t="s">
        <v>451</v>
      </c>
      <c r="E129" s="235" t="s">
        <v>21</v>
      </c>
      <c r="F129" s="236" t="s">
        <v>1077</v>
      </c>
      <c r="G129" s="234"/>
      <c r="H129" s="237">
        <v>10.384</v>
      </c>
      <c r="I129" s="238"/>
      <c r="J129" s="234"/>
      <c r="K129" s="234"/>
      <c r="L129" s="239"/>
      <c r="M129" s="240"/>
      <c r="N129" s="241"/>
      <c r="O129" s="241"/>
      <c r="P129" s="241"/>
      <c r="Q129" s="241"/>
      <c r="R129" s="241"/>
      <c r="S129" s="241"/>
      <c r="T129" s="242"/>
      <c r="AT129" s="243" t="s">
        <v>451</v>
      </c>
      <c r="AU129" s="243" t="s">
        <v>84</v>
      </c>
      <c r="AV129" s="13" t="s">
        <v>84</v>
      </c>
      <c r="AW129" s="13" t="s">
        <v>37</v>
      </c>
      <c r="AX129" s="13" t="s">
        <v>74</v>
      </c>
      <c r="AY129" s="243" t="s">
        <v>308</v>
      </c>
    </row>
    <row r="130" spans="2:65" s="13" customFormat="1" ht="13.5">
      <c r="B130" s="233"/>
      <c r="C130" s="234"/>
      <c r="D130" s="223" t="s">
        <v>451</v>
      </c>
      <c r="E130" s="235" t="s">
        <v>21</v>
      </c>
      <c r="F130" s="236" t="s">
        <v>1078</v>
      </c>
      <c r="G130" s="234"/>
      <c r="H130" s="237">
        <v>10.847</v>
      </c>
      <c r="I130" s="238"/>
      <c r="J130" s="234"/>
      <c r="K130" s="234"/>
      <c r="L130" s="239"/>
      <c r="M130" s="240"/>
      <c r="N130" s="241"/>
      <c r="O130" s="241"/>
      <c r="P130" s="241"/>
      <c r="Q130" s="241"/>
      <c r="R130" s="241"/>
      <c r="S130" s="241"/>
      <c r="T130" s="242"/>
      <c r="AT130" s="243" t="s">
        <v>451</v>
      </c>
      <c r="AU130" s="243" t="s">
        <v>84</v>
      </c>
      <c r="AV130" s="13" t="s">
        <v>84</v>
      </c>
      <c r="AW130" s="13" t="s">
        <v>37</v>
      </c>
      <c r="AX130" s="13" t="s">
        <v>74</v>
      </c>
      <c r="AY130" s="243" t="s">
        <v>308</v>
      </c>
    </row>
    <row r="131" spans="2:65" s="14" customFormat="1" ht="13.5">
      <c r="B131" s="244"/>
      <c r="C131" s="245"/>
      <c r="D131" s="246" t="s">
        <v>451</v>
      </c>
      <c r="E131" s="247" t="s">
        <v>21</v>
      </c>
      <c r="F131" s="248" t="s">
        <v>459</v>
      </c>
      <c r="G131" s="245"/>
      <c r="H131" s="249">
        <v>28.266999999999999</v>
      </c>
      <c r="I131" s="250"/>
      <c r="J131" s="245"/>
      <c r="K131" s="245"/>
      <c r="L131" s="251"/>
      <c r="M131" s="252"/>
      <c r="N131" s="253"/>
      <c r="O131" s="253"/>
      <c r="P131" s="253"/>
      <c r="Q131" s="253"/>
      <c r="R131" s="253"/>
      <c r="S131" s="253"/>
      <c r="T131" s="254"/>
      <c r="AT131" s="255" t="s">
        <v>451</v>
      </c>
      <c r="AU131" s="255" t="s">
        <v>84</v>
      </c>
      <c r="AV131" s="14" t="s">
        <v>327</v>
      </c>
      <c r="AW131" s="14" t="s">
        <v>37</v>
      </c>
      <c r="AX131" s="14" t="s">
        <v>82</v>
      </c>
      <c r="AY131" s="255" t="s">
        <v>308</v>
      </c>
    </row>
    <row r="132" spans="2:65" s="1" customFormat="1" ht="22.5" customHeight="1">
      <c r="B132" s="42"/>
      <c r="C132" s="277" t="s">
        <v>327</v>
      </c>
      <c r="D132" s="277" t="s">
        <v>1079</v>
      </c>
      <c r="E132" s="278" t="s">
        <v>1080</v>
      </c>
      <c r="F132" s="279" t="s">
        <v>1081</v>
      </c>
      <c r="G132" s="280" t="s">
        <v>719</v>
      </c>
      <c r="H132" s="281">
        <v>62.186999999999998</v>
      </c>
      <c r="I132" s="282"/>
      <c r="J132" s="283">
        <f>ROUND(I132*H132,2)</f>
        <v>0</v>
      </c>
      <c r="K132" s="279" t="s">
        <v>315</v>
      </c>
      <c r="L132" s="284"/>
      <c r="M132" s="285" t="s">
        <v>21</v>
      </c>
      <c r="N132" s="286" t="s">
        <v>45</v>
      </c>
      <c r="O132" s="43"/>
      <c r="P132" s="212">
        <f>O132*H132</f>
        <v>0</v>
      </c>
      <c r="Q132" s="212">
        <v>1</v>
      </c>
      <c r="R132" s="212">
        <f>Q132*H132</f>
        <v>62.186999999999998</v>
      </c>
      <c r="S132" s="212">
        <v>0</v>
      </c>
      <c r="T132" s="213">
        <f>S132*H132</f>
        <v>0</v>
      </c>
      <c r="AR132" s="25" t="s">
        <v>342</v>
      </c>
      <c r="AT132" s="25" t="s">
        <v>1079</v>
      </c>
      <c r="AU132" s="25" t="s">
        <v>84</v>
      </c>
      <c r="AY132" s="25" t="s">
        <v>308</v>
      </c>
      <c r="BE132" s="214">
        <f>IF(N132="základní",J132,0)</f>
        <v>0</v>
      </c>
      <c r="BF132" s="214">
        <f>IF(N132="snížená",J132,0)</f>
        <v>0</v>
      </c>
      <c r="BG132" s="214">
        <f>IF(N132="zákl. přenesená",J132,0)</f>
        <v>0</v>
      </c>
      <c r="BH132" s="214">
        <f>IF(N132="sníž. přenesená",J132,0)</f>
        <v>0</v>
      </c>
      <c r="BI132" s="214">
        <f>IF(N132="nulová",J132,0)</f>
        <v>0</v>
      </c>
      <c r="BJ132" s="25" t="s">
        <v>82</v>
      </c>
      <c r="BK132" s="214">
        <f>ROUND(I132*H132,2)</f>
        <v>0</v>
      </c>
      <c r="BL132" s="25" t="s">
        <v>327</v>
      </c>
      <c r="BM132" s="25" t="s">
        <v>1082</v>
      </c>
    </row>
    <row r="133" spans="2:65" s="13" customFormat="1" ht="13.5">
      <c r="B133" s="233"/>
      <c r="C133" s="234"/>
      <c r="D133" s="223" t="s">
        <v>451</v>
      </c>
      <c r="E133" s="235" t="s">
        <v>21</v>
      </c>
      <c r="F133" s="236" t="s">
        <v>1083</v>
      </c>
      <c r="G133" s="234"/>
      <c r="H133" s="237">
        <v>62.186999999999998</v>
      </c>
      <c r="I133" s="238"/>
      <c r="J133" s="234"/>
      <c r="K133" s="234"/>
      <c r="L133" s="239"/>
      <c r="M133" s="240"/>
      <c r="N133" s="241"/>
      <c r="O133" s="241"/>
      <c r="P133" s="241"/>
      <c r="Q133" s="241"/>
      <c r="R133" s="241"/>
      <c r="S133" s="241"/>
      <c r="T133" s="242"/>
      <c r="AT133" s="243" t="s">
        <v>451</v>
      </c>
      <c r="AU133" s="243" t="s">
        <v>84</v>
      </c>
      <c r="AV133" s="13" t="s">
        <v>84</v>
      </c>
      <c r="AW133" s="13" t="s">
        <v>37</v>
      </c>
      <c r="AX133" s="13" t="s">
        <v>82</v>
      </c>
      <c r="AY133" s="243" t="s">
        <v>308</v>
      </c>
    </row>
    <row r="134" spans="2:65" s="11" customFormat="1" ht="29.85" customHeight="1">
      <c r="B134" s="186"/>
      <c r="C134" s="187"/>
      <c r="D134" s="200" t="s">
        <v>73</v>
      </c>
      <c r="E134" s="201" t="s">
        <v>84</v>
      </c>
      <c r="F134" s="201" t="s">
        <v>476</v>
      </c>
      <c r="G134" s="187"/>
      <c r="H134" s="187"/>
      <c r="I134" s="190"/>
      <c r="J134" s="202">
        <f>BK134</f>
        <v>0</v>
      </c>
      <c r="K134" s="187"/>
      <c r="L134" s="192"/>
      <c r="M134" s="193"/>
      <c r="N134" s="194"/>
      <c r="O134" s="194"/>
      <c r="P134" s="195">
        <f>SUM(P135:P143)</f>
        <v>0</v>
      </c>
      <c r="Q134" s="194"/>
      <c r="R134" s="195">
        <f>SUM(R135:R143)</f>
        <v>0</v>
      </c>
      <c r="S134" s="194"/>
      <c r="T134" s="196">
        <f>SUM(T135:T143)</f>
        <v>165.1824</v>
      </c>
      <c r="AR134" s="197" t="s">
        <v>82</v>
      </c>
      <c r="AT134" s="198" t="s">
        <v>73</v>
      </c>
      <c r="AU134" s="198" t="s">
        <v>82</v>
      </c>
      <c r="AY134" s="197" t="s">
        <v>308</v>
      </c>
      <c r="BK134" s="199">
        <f>SUM(BK135:BK143)</f>
        <v>0</v>
      </c>
    </row>
    <row r="135" spans="2:65" s="1" customFormat="1" ht="22.5" customHeight="1">
      <c r="B135" s="42"/>
      <c r="C135" s="203" t="s">
        <v>307</v>
      </c>
      <c r="D135" s="203" t="s">
        <v>311</v>
      </c>
      <c r="E135" s="204" t="s">
        <v>477</v>
      </c>
      <c r="F135" s="205" t="s">
        <v>478</v>
      </c>
      <c r="G135" s="206" t="s">
        <v>449</v>
      </c>
      <c r="H135" s="207">
        <v>33.841000000000001</v>
      </c>
      <c r="I135" s="208"/>
      <c r="J135" s="209">
        <f>ROUND(I135*H135,2)</f>
        <v>0</v>
      </c>
      <c r="K135" s="205" t="s">
        <v>315</v>
      </c>
      <c r="L135" s="62"/>
      <c r="M135" s="210" t="s">
        <v>21</v>
      </c>
      <c r="N135" s="211" t="s">
        <v>45</v>
      </c>
      <c r="O135" s="43"/>
      <c r="P135" s="212">
        <f>O135*H135</f>
        <v>0</v>
      </c>
      <c r="Q135" s="212">
        <v>0</v>
      </c>
      <c r="R135" s="212">
        <f>Q135*H135</f>
        <v>0</v>
      </c>
      <c r="S135" s="212">
        <v>2.4</v>
      </c>
      <c r="T135" s="213">
        <f>S135*H135</f>
        <v>81.218400000000003</v>
      </c>
      <c r="AR135" s="25" t="s">
        <v>327</v>
      </c>
      <c r="AT135" s="25" t="s">
        <v>311</v>
      </c>
      <c r="AU135" s="25" t="s">
        <v>84</v>
      </c>
      <c r="AY135" s="25" t="s">
        <v>308</v>
      </c>
      <c r="BE135" s="214">
        <f>IF(N135="základní",J135,0)</f>
        <v>0</v>
      </c>
      <c r="BF135" s="214">
        <f>IF(N135="snížená",J135,0)</f>
        <v>0</v>
      </c>
      <c r="BG135" s="214">
        <f>IF(N135="zákl. přenesená",J135,0)</f>
        <v>0</v>
      </c>
      <c r="BH135" s="214">
        <f>IF(N135="sníž. přenesená",J135,0)</f>
        <v>0</v>
      </c>
      <c r="BI135" s="214">
        <f>IF(N135="nulová",J135,0)</f>
        <v>0</v>
      </c>
      <c r="BJ135" s="25" t="s">
        <v>82</v>
      </c>
      <c r="BK135" s="214">
        <f>ROUND(I135*H135,2)</f>
        <v>0</v>
      </c>
      <c r="BL135" s="25" t="s">
        <v>327</v>
      </c>
      <c r="BM135" s="25" t="s">
        <v>1084</v>
      </c>
    </row>
    <row r="136" spans="2:65" s="12" customFormat="1" ht="13.5">
      <c r="B136" s="221"/>
      <c r="C136" s="222"/>
      <c r="D136" s="223" t="s">
        <v>451</v>
      </c>
      <c r="E136" s="224" t="s">
        <v>21</v>
      </c>
      <c r="F136" s="225" t="s">
        <v>1085</v>
      </c>
      <c r="G136" s="222"/>
      <c r="H136" s="226" t="s">
        <v>21</v>
      </c>
      <c r="I136" s="227"/>
      <c r="J136" s="222"/>
      <c r="K136" s="222"/>
      <c r="L136" s="228"/>
      <c r="M136" s="229"/>
      <c r="N136" s="230"/>
      <c r="O136" s="230"/>
      <c r="P136" s="230"/>
      <c r="Q136" s="230"/>
      <c r="R136" s="230"/>
      <c r="S136" s="230"/>
      <c r="T136" s="231"/>
      <c r="AT136" s="232" t="s">
        <v>451</v>
      </c>
      <c r="AU136" s="232" t="s">
        <v>84</v>
      </c>
      <c r="AV136" s="12" t="s">
        <v>82</v>
      </c>
      <c r="AW136" s="12" t="s">
        <v>37</v>
      </c>
      <c r="AX136" s="12" t="s">
        <v>74</v>
      </c>
      <c r="AY136" s="232" t="s">
        <v>308</v>
      </c>
    </row>
    <row r="137" spans="2:65" s="13" customFormat="1" ht="13.5">
      <c r="B137" s="233"/>
      <c r="C137" s="234"/>
      <c r="D137" s="223" t="s">
        <v>451</v>
      </c>
      <c r="E137" s="235" t="s">
        <v>21</v>
      </c>
      <c r="F137" s="236" t="s">
        <v>1086</v>
      </c>
      <c r="G137" s="234"/>
      <c r="H137" s="237">
        <v>18.36</v>
      </c>
      <c r="I137" s="238"/>
      <c r="J137" s="234"/>
      <c r="K137" s="234"/>
      <c r="L137" s="239"/>
      <c r="M137" s="240"/>
      <c r="N137" s="241"/>
      <c r="O137" s="241"/>
      <c r="P137" s="241"/>
      <c r="Q137" s="241"/>
      <c r="R137" s="241"/>
      <c r="S137" s="241"/>
      <c r="T137" s="242"/>
      <c r="AT137" s="243" t="s">
        <v>451</v>
      </c>
      <c r="AU137" s="243" t="s">
        <v>84</v>
      </c>
      <c r="AV137" s="13" t="s">
        <v>84</v>
      </c>
      <c r="AW137" s="13" t="s">
        <v>37</v>
      </c>
      <c r="AX137" s="13" t="s">
        <v>74</v>
      </c>
      <c r="AY137" s="243" t="s">
        <v>308</v>
      </c>
    </row>
    <row r="138" spans="2:65" s="13" customFormat="1" ht="13.5">
      <c r="B138" s="233"/>
      <c r="C138" s="234"/>
      <c r="D138" s="223" t="s">
        <v>451</v>
      </c>
      <c r="E138" s="235" t="s">
        <v>21</v>
      </c>
      <c r="F138" s="236" t="s">
        <v>1087</v>
      </c>
      <c r="G138" s="234"/>
      <c r="H138" s="237">
        <v>4.5730000000000004</v>
      </c>
      <c r="I138" s="238"/>
      <c r="J138" s="234"/>
      <c r="K138" s="234"/>
      <c r="L138" s="239"/>
      <c r="M138" s="240"/>
      <c r="N138" s="241"/>
      <c r="O138" s="241"/>
      <c r="P138" s="241"/>
      <c r="Q138" s="241"/>
      <c r="R138" s="241"/>
      <c r="S138" s="241"/>
      <c r="T138" s="242"/>
      <c r="AT138" s="243" t="s">
        <v>451</v>
      </c>
      <c r="AU138" s="243" t="s">
        <v>84</v>
      </c>
      <c r="AV138" s="13" t="s">
        <v>84</v>
      </c>
      <c r="AW138" s="13" t="s">
        <v>37</v>
      </c>
      <c r="AX138" s="13" t="s">
        <v>74</v>
      </c>
      <c r="AY138" s="243" t="s">
        <v>308</v>
      </c>
    </row>
    <row r="139" spans="2:65" s="13" customFormat="1" ht="13.5">
      <c r="B139" s="233"/>
      <c r="C139" s="234"/>
      <c r="D139" s="223" t="s">
        <v>451</v>
      </c>
      <c r="E139" s="235" t="s">
        <v>21</v>
      </c>
      <c r="F139" s="236" t="s">
        <v>1088</v>
      </c>
      <c r="G139" s="234"/>
      <c r="H139" s="237">
        <v>10.907999999999999</v>
      </c>
      <c r="I139" s="238"/>
      <c r="J139" s="234"/>
      <c r="K139" s="234"/>
      <c r="L139" s="239"/>
      <c r="M139" s="240"/>
      <c r="N139" s="241"/>
      <c r="O139" s="241"/>
      <c r="P139" s="241"/>
      <c r="Q139" s="241"/>
      <c r="R139" s="241"/>
      <c r="S139" s="241"/>
      <c r="T139" s="242"/>
      <c r="AT139" s="243" t="s">
        <v>451</v>
      </c>
      <c r="AU139" s="243" t="s">
        <v>84</v>
      </c>
      <c r="AV139" s="13" t="s">
        <v>84</v>
      </c>
      <c r="AW139" s="13" t="s">
        <v>37</v>
      </c>
      <c r="AX139" s="13" t="s">
        <v>74</v>
      </c>
      <c r="AY139" s="243" t="s">
        <v>308</v>
      </c>
    </row>
    <row r="140" spans="2:65" s="14" customFormat="1" ht="13.5">
      <c r="B140" s="244"/>
      <c r="C140" s="245"/>
      <c r="D140" s="246" t="s">
        <v>451</v>
      </c>
      <c r="E140" s="247" t="s">
        <v>21</v>
      </c>
      <c r="F140" s="248" t="s">
        <v>459</v>
      </c>
      <c r="G140" s="245"/>
      <c r="H140" s="249">
        <v>33.841000000000001</v>
      </c>
      <c r="I140" s="250"/>
      <c r="J140" s="245"/>
      <c r="K140" s="245"/>
      <c r="L140" s="251"/>
      <c r="M140" s="252"/>
      <c r="N140" s="253"/>
      <c r="O140" s="253"/>
      <c r="P140" s="253"/>
      <c r="Q140" s="253"/>
      <c r="R140" s="253"/>
      <c r="S140" s="253"/>
      <c r="T140" s="254"/>
      <c r="AT140" s="255" t="s">
        <v>451</v>
      </c>
      <c r="AU140" s="255" t="s">
        <v>84</v>
      </c>
      <c r="AV140" s="14" t="s">
        <v>327</v>
      </c>
      <c r="AW140" s="14" t="s">
        <v>37</v>
      </c>
      <c r="AX140" s="14" t="s">
        <v>82</v>
      </c>
      <c r="AY140" s="255" t="s">
        <v>308</v>
      </c>
    </row>
    <row r="141" spans="2:65" s="1" customFormat="1" ht="22.5" customHeight="1">
      <c r="B141" s="42"/>
      <c r="C141" s="203" t="s">
        <v>334</v>
      </c>
      <c r="D141" s="203" t="s">
        <v>311</v>
      </c>
      <c r="E141" s="204" t="s">
        <v>477</v>
      </c>
      <c r="F141" s="205" t="s">
        <v>478</v>
      </c>
      <c r="G141" s="206" t="s">
        <v>449</v>
      </c>
      <c r="H141" s="207">
        <v>34.984999999999999</v>
      </c>
      <c r="I141" s="208"/>
      <c r="J141" s="209">
        <f>ROUND(I141*H141,2)</f>
        <v>0</v>
      </c>
      <c r="K141" s="205" t="s">
        <v>315</v>
      </c>
      <c r="L141" s="62"/>
      <c r="M141" s="210" t="s">
        <v>21</v>
      </c>
      <c r="N141" s="211" t="s">
        <v>45</v>
      </c>
      <c r="O141" s="43"/>
      <c r="P141" s="212">
        <f>O141*H141</f>
        <v>0</v>
      </c>
      <c r="Q141" s="212">
        <v>0</v>
      </c>
      <c r="R141" s="212">
        <f>Q141*H141</f>
        <v>0</v>
      </c>
      <c r="S141" s="212">
        <v>2.4</v>
      </c>
      <c r="T141" s="213">
        <f>S141*H141</f>
        <v>83.963999999999999</v>
      </c>
      <c r="AR141" s="25" t="s">
        <v>327</v>
      </c>
      <c r="AT141" s="25" t="s">
        <v>311</v>
      </c>
      <c r="AU141" s="25" t="s">
        <v>84</v>
      </c>
      <c r="AY141" s="25" t="s">
        <v>308</v>
      </c>
      <c r="BE141" s="214">
        <f>IF(N141="základní",J141,0)</f>
        <v>0</v>
      </c>
      <c r="BF141" s="214">
        <f>IF(N141="snížená",J141,0)</f>
        <v>0</v>
      </c>
      <c r="BG141" s="214">
        <f>IF(N141="zákl. přenesená",J141,0)</f>
        <v>0</v>
      </c>
      <c r="BH141" s="214">
        <f>IF(N141="sníž. přenesená",J141,0)</f>
        <v>0</v>
      </c>
      <c r="BI141" s="214">
        <f>IF(N141="nulová",J141,0)</f>
        <v>0</v>
      </c>
      <c r="BJ141" s="25" t="s">
        <v>82</v>
      </c>
      <c r="BK141" s="214">
        <f>ROUND(I141*H141,2)</f>
        <v>0</v>
      </c>
      <c r="BL141" s="25" t="s">
        <v>327</v>
      </c>
      <c r="BM141" s="25" t="s">
        <v>1089</v>
      </c>
    </row>
    <row r="142" spans="2:65" s="12" customFormat="1" ht="13.5">
      <c r="B142" s="221"/>
      <c r="C142" s="222"/>
      <c r="D142" s="223" t="s">
        <v>451</v>
      </c>
      <c r="E142" s="224" t="s">
        <v>21</v>
      </c>
      <c r="F142" s="225" t="s">
        <v>1090</v>
      </c>
      <c r="G142" s="222"/>
      <c r="H142" s="226" t="s">
        <v>21</v>
      </c>
      <c r="I142" s="227"/>
      <c r="J142" s="222"/>
      <c r="K142" s="222"/>
      <c r="L142" s="228"/>
      <c r="M142" s="229"/>
      <c r="N142" s="230"/>
      <c r="O142" s="230"/>
      <c r="P142" s="230"/>
      <c r="Q142" s="230"/>
      <c r="R142" s="230"/>
      <c r="S142" s="230"/>
      <c r="T142" s="231"/>
      <c r="AT142" s="232" t="s">
        <v>451</v>
      </c>
      <c r="AU142" s="232" t="s">
        <v>84</v>
      </c>
      <c r="AV142" s="12" t="s">
        <v>82</v>
      </c>
      <c r="AW142" s="12" t="s">
        <v>37</v>
      </c>
      <c r="AX142" s="12" t="s">
        <v>74</v>
      </c>
      <c r="AY142" s="232" t="s">
        <v>308</v>
      </c>
    </row>
    <row r="143" spans="2:65" s="13" customFormat="1" ht="13.5">
      <c r="B143" s="233"/>
      <c r="C143" s="234"/>
      <c r="D143" s="223" t="s">
        <v>451</v>
      </c>
      <c r="E143" s="235" t="s">
        <v>21</v>
      </c>
      <c r="F143" s="236" t="s">
        <v>1091</v>
      </c>
      <c r="G143" s="234"/>
      <c r="H143" s="237">
        <v>34.984999999999999</v>
      </c>
      <c r="I143" s="238"/>
      <c r="J143" s="234"/>
      <c r="K143" s="234"/>
      <c r="L143" s="239"/>
      <c r="M143" s="240"/>
      <c r="N143" s="241"/>
      <c r="O143" s="241"/>
      <c r="P143" s="241"/>
      <c r="Q143" s="241"/>
      <c r="R143" s="241"/>
      <c r="S143" s="241"/>
      <c r="T143" s="242"/>
      <c r="AT143" s="243" t="s">
        <v>451</v>
      </c>
      <c r="AU143" s="243" t="s">
        <v>84</v>
      </c>
      <c r="AV143" s="13" t="s">
        <v>84</v>
      </c>
      <c r="AW143" s="13" t="s">
        <v>37</v>
      </c>
      <c r="AX143" s="13" t="s">
        <v>82</v>
      </c>
      <c r="AY143" s="243" t="s">
        <v>308</v>
      </c>
    </row>
    <row r="144" spans="2:65" s="11" customFormat="1" ht="29.85" customHeight="1">
      <c r="B144" s="186"/>
      <c r="C144" s="187"/>
      <c r="D144" s="200" t="s">
        <v>73</v>
      </c>
      <c r="E144" s="201" t="s">
        <v>95</v>
      </c>
      <c r="F144" s="201" t="s">
        <v>484</v>
      </c>
      <c r="G144" s="187"/>
      <c r="H144" s="187"/>
      <c r="I144" s="190"/>
      <c r="J144" s="202">
        <f>BK144</f>
        <v>0</v>
      </c>
      <c r="K144" s="187"/>
      <c r="L144" s="192"/>
      <c r="M144" s="193"/>
      <c r="N144" s="194"/>
      <c r="O144" s="194"/>
      <c r="P144" s="195">
        <f>SUM(P145:P192)</f>
        <v>0</v>
      </c>
      <c r="Q144" s="194"/>
      <c r="R144" s="195">
        <f>SUM(R145:R192)</f>
        <v>1.501328</v>
      </c>
      <c r="S144" s="194"/>
      <c r="T144" s="196">
        <f>SUM(T145:T192)</f>
        <v>173.42233200000001</v>
      </c>
      <c r="AR144" s="197" t="s">
        <v>82</v>
      </c>
      <c r="AT144" s="198" t="s">
        <v>73</v>
      </c>
      <c r="AU144" s="198" t="s">
        <v>82</v>
      </c>
      <c r="AY144" s="197" t="s">
        <v>308</v>
      </c>
      <c r="BK144" s="199">
        <f>SUM(BK145:BK192)</f>
        <v>0</v>
      </c>
    </row>
    <row r="145" spans="2:65" s="1" customFormat="1" ht="22.5" customHeight="1">
      <c r="B145" s="42"/>
      <c r="C145" s="203" t="s">
        <v>338</v>
      </c>
      <c r="D145" s="203" t="s">
        <v>311</v>
      </c>
      <c r="E145" s="204" t="s">
        <v>485</v>
      </c>
      <c r="F145" s="205" t="s">
        <v>486</v>
      </c>
      <c r="G145" s="206" t="s">
        <v>449</v>
      </c>
      <c r="H145" s="207">
        <v>52.789000000000001</v>
      </c>
      <c r="I145" s="208"/>
      <c r="J145" s="209">
        <f>ROUND(I145*H145,2)</f>
        <v>0</v>
      </c>
      <c r="K145" s="205" t="s">
        <v>315</v>
      </c>
      <c r="L145" s="62"/>
      <c r="M145" s="210" t="s">
        <v>21</v>
      </c>
      <c r="N145" s="211" t="s">
        <v>45</v>
      </c>
      <c r="O145" s="43"/>
      <c r="P145" s="212">
        <f>O145*H145</f>
        <v>0</v>
      </c>
      <c r="Q145" s="212">
        <v>0</v>
      </c>
      <c r="R145" s="212">
        <f>Q145*H145</f>
        <v>0</v>
      </c>
      <c r="S145" s="212">
        <v>1.8</v>
      </c>
      <c r="T145" s="213">
        <f>S145*H145</f>
        <v>95.020200000000003</v>
      </c>
      <c r="AR145" s="25" t="s">
        <v>327</v>
      </c>
      <c r="AT145" s="25" t="s">
        <v>311</v>
      </c>
      <c r="AU145" s="25" t="s">
        <v>84</v>
      </c>
      <c r="AY145" s="25" t="s">
        <v>308</v>
      </c>
      <c r="BE145" s="214">
        <f>IF(N145="základní",J145,0)</f>
        <v>0</v>
      </c>
      <c r="BF145" s="214">
        <f>IF(N145="snížená",J145,0)</f>
        <v>0</v>
      </c>
      <c r="BG145" s="214">
        <f>IF(N145="zákl. přenesená",J145,0)</f>
        <v>0</v>
      </c>
      <c r="BH145" s="214">
        <f>IF(N145="sníž. přenesená",J145,0)</f>
        <v>0</v>
      </c>
      <c r="BI145" s="214">
        <f>IF(N145="nulová",J145,0)</f>
        <v>0</v>
      </c>
      <c r="BJ145" s="25" t="s">
        <v>82</v>
      </c>
      <c r="BK145" s="214">
        <f>ROUND(I145*H145,2)</f>
        <v>0</v>
      </c>
      <c r="BL145" s="25" t="s">
        <v>327</v>
      </c>
      <c r="BM145" s="25" t="s">
        <v>1092</v>
      </c>
    </row>
    <row r="146" spans="2:65" s="12" customFormat="1" ht="13.5">
      <c r="B146" s="221"/>
      <c r="C146" s="222"/>
      <c r="D146" s="223" t="s">
        <v>451</v>
      </c>
      <c r="E146" s="224" t="s">
        <v>21</v>
      </c>
      <c r="F146" s="225" t="s">
        <v>1093</v>
      </c>
      <c r="G146" s="222"/>
      <c r="H146" s="226" t="s">
        <v>21</v>
      </c>
      <c r="I146" s="227"/>
      <c r="J146" s="222"/>
      <c r="K146" s="222"/>
      <c r="L146" s="228"/>
      <c r="M146" s="229"/>
      <c r="N146" s="230"/>
      <c r="O146" s="230"/>
      <c r="P146" s="230"/>
      <c r="Q146" s="230"/>
      <c r="R146" s="230"/>
      <c r="S146" s="230"/>
      <c r="T146" s="231"/>
      <c r="AT146" s="232" t="s">
        <v>451</v>
      </c>
      <c r="AU146" s="232" t="s">
        <v>84</v>
      </c>
      <c r="AV146" s="12" t="s">
        <v>82</v>
      </c>
      <c r="AW146" s="12" t="s">
        <v>37</v>
      </c>
      <c r="AX146" s="12" t="s">
        <v>74</v>
      </c>
      <c r="AY146" s="232" t="s">
        <v>308</v>
      </c>
    </row>
    <row r="147" spans="2:65" s="13" customFormat="1" ht="13.5">
      <c r="B147" s="233"/>
      <c r="C147" s="234"/>
      <c r="D147" s="223" t="s">
        <v>451</v>
      </c>
      <c r="E147" s="235" t="s">
        <v>21</v>
      </c>
      <c r="F147" s="236" t="s">
        <v>1094</v>
      </c>
      <c r="G147" s="234"/>
      <c r="H147" s="237">
        <v>10.238</v>
      </c>
      <c r="I147" s="238"/>
      <c r="J147" s="234"/>
      <c r="K147" s="234"/>
      <c r="L147" s="239"/>
      <c r="M147" s="240"/>
      <c r="N147" s="241"/>
      <c r="O147" s="241"/>
      <c r="P147" s="241"/>
      <c r="Q147" s="241"/>
      <c r="R147" s="241"/>
      <c r="S147" s="241"/>
      <c r="T147" s="242"/>
      <c r="AT147" s="243" t="s">
        <v>451</v>
      </c>
      <c r="AU147" s="243" t="s">
        <v>84</v>
      </c>
      <c r="AV147" s="13" t="s">
        <v>84</v>
      </c>
      <c r="AW147" s="13" t="s">
        <v>37</v>
      </c>
      <c r="AX147" s="13" t="s">
        <v>74</v>
      </c>
      <c r="AY147" s="243" t="s">
        <v>308</v>
      </c>
    </row>
    <row r="148" spans="2:65" s="13" customFormat="1" ht="13.5">
      <c r="B148" s="233"/>
      <c r="C148" s="234"/>
      <c r="D148" s="223" t="s">
        <v>451</v>
      </c>
      <c r="E148" s="235" t="s">
        <v>21</v>
      </c>
      <c r="F148" s="236" t="s">
        <v>1095</v>
      </c>
      <c r="G148" s="234"/>
      <c r="H148" s="237">
        <v>2.3090000000000002</v>
      </c>
      <c r="I148" s="238"/>
      <c r="J148" s="234"/>
      <c r="K148" s="234"/>
      <c r="L148" s="239"/>
      <c r="M148" s="240"/>
      <c r="N148" s="241"/>
      <c r="O148" s="241"/>
      <c r="P148" s="241"/>
      <c r="Q148" s="241"/>
      <c r="R148" s="241"/>
      <c r="S148" s="241"/>
      <c r="T148" s="242"/>
      <c r="AT148" s="243" t="s">
        <v>451</v>
      </c>
      <c r="AU148" s="243" t="s">
        <v>84</v>
      </c>
      <c r="AV148" s="13" t="s">
        <v>84</v>
      </c>
      <c r="AW148" s="13" t="s">
        <v>37</v>
      </c>
      <c r="AX148" s="13" t="s">
        <v>74</v>
      </c>
      <c r="AY148" s="243" t="s">
        <v>308</v>
      </c>
    </row>
    <row r="149" spans="2:65" s="13" customFormat="1" ht="13.5">
      <c r="B149" s="233"/>
      <c r="C149" s="234"/>
      <c r="D149" s="223" t="s">
        <v>451</v>
      </c>
      <c r="E149" s="235" t="s">
        <v>21</v>
      </c>
      <c r="F149" s="236" t="s">
        <v>1096</v>
      </c>
      <c r="G149" s="234"/>
      <c r="H149" s="237">
        <v>13.367000000000001</v>
      </c>
      <c r="I149" s="238"/>
      <c r="J149" s="234"/>
      <c r="K149" s="234"/>
      <c r="L149" s="239"/>
      <c r="M149" s="240"/>
      <c r="N149" s="241"/>
      <c r="O149" s="241"/>
      <c r="P149" s="241"/>
      <c r="Q149" s="241"/>
      <c r="R149" s="241"/>
      <c r="S149" s="241"/>
      <c r="T149" s="242"/>
      <c r="AT149" s="243" t="s">
        <v>451</v>
      </c>
      <c r="AU149" s="243" t="s">
        <v>84</v>
      </c>
      <c r="AV149" s="13" t="s">
        <v>84</v>
      </c>
      <c r="AW149" s="13" t="s">
        <v>37</v>
      </c>
      <c r="AX149" s="13" t="s">
        <v>74</v>
      </c>
      <c r="AY149" s="243" t="s">
        <v>308</v>
      </c>
    </row>
    <row r="150" spans="2:65" s="13" customFormat="1" ht="13.5">
      <c r="B150" s="233"/>
      <c r="C150" s="234"/>
      <c r="D150" s="223" t="s">
        <v>451</v>
      </c>
      <c r="E150" s="235" t="s">
        <v>21</v>
      </c>
      <c r="F150" s="236" t="s">
        <v>1097</v>
      </c>
      <c r="G150" s="234"/>
      <c r="H150" s="237">
        <v>5.7830000000000004</v>
      </c>
      <c r="I150" s="238"/>
      <c r="J150" s="234"/>
      <c r="K150" s="234"/>
      <c r="L150" s="239"/>
      <c r="M150" s="240"/>
      <c r="N150" s="241"/>
      <c r="O150" s="241"/>
      <c r="P150" s="241"/>
      <c r="Q150" s="241"/>
      <c r="R150" s="241"/>
      <c r="S150" s="241"/>
      <c r="T150" s="242"/>
      <c r="AT150" s="243" t="s">
        <v>451</v>
      </c>
      <c r="AU150" s="243" t="s">
        <v>84</v>
      </c>
      <c r="AV150" s="13" t="s">
        <v>84</v>
      </c>
      <c r="AW150" s="13" t="s">
        <v>37</v>
      </c>
      <c r="AX150" s="13" t="s">
        <v>74</v>
      </c>
      <c r="AY150" s="243" t="s">
        <v>308</v>
      </c>
    </row>
    <row r="151" spans="2:65" s="13" customFormat="1" ht="13.5">
      <c r="B151" s="233"/>
      <c r="C151" s="234"/>
      <c r="D151" s="223" t="s">
        <v>451</v>
      </c>
      <c r="E151" s="235" t="s">
        <v>21</v>
      </c>
      <c r="F151" s="236" t="s">
        <v>1098</v>
      </c>
      <c r="G151" s="234"/>
      <c r="H151" s="237">
        <v>3.6779999999999999</v>
      </c>
      <c r="I151" s="238"/>
      <c r="J151" s="234"/>
      <c r="K151" s="234"/>
      <c r="L151" s="239"/>
      <c r="M151" s="240"/>
      <c r="N151" s="241"/>
      <c r="O151" s="241"/>
      <c r="P151" s="241"/>
      <c r="Q151" s="241"/>
      <c r="R151" s="241"/>
      <c r="S151" s="241"/>
      <c r="T151" s="242"/>
      <c r="AT151" s="243" t="s">
        <v>451</v>
      </c>
      <c r="AU151" s="243" t="s">
        <v>84</v>
      </c>
      <c r="AV151" s="13" t="s">
        <v>84</v>
      </c>
      <c r="AW151" s="13" t="s">
        <v>37</v>
      </c>
      <c r="AX151" s="13" t="s">
        <v>74</v>
      </c>
      <c r="AY151" s="243" t="s">
        <v>308</v>
      </c>
    </row>
    <row r="152" spans="2:65" s="13" customFormat="1" ht="13.5">
      <c r="B152" s="233"/>
      <c r="C152" s="234"/>
      <c r="D152" s="223" t="s">
        <v>451</v>
      </c>
      <c r="E152" s="235" t="s">
        <v>21</v>
      </c>
      <c r="F152" s="236" t="s">
        <v>1099</v>
      </c>
      <c r="G152" s="234"/>
      <c r="H152" s="237">
        <v>0.64400000000000002</v>
      </c>
      <c r="I152" s="238"/>
      <c r="J152" s="234"/>
      <c r="K152" s="234"/>
      <c r="L152" s="239"/>
      <c r="M152" s="240"/>
      <c r="N152" s="241"/>
      <c r="O152" s="241"/>
      <c r="P152" s="241"/>
      <c r="Q152" s="241"/>
      <c r="R152" s="241"/>
      <c r="S152" s="241"/>
      <c r="T152" s="242"/>
      <c r="AT152" s="243" t="s">
        <v>451</v>
      </c>
      <c r="AU152" s="243" t="s">
        <v>84</v>
      </c>
      <c r="AV152" s="13" t="s">
        <v>84</v>
      </c>
      <c r="AW152" s="13" t="s">
        <v>37</v>
      </c>
      <c r="AX152" s="13" t="s">
        <v>74</v>
      </c>
      <c r="AY152" s="243" t="s">
        <v>308</v>
      </c>
    </row>
    <row r="153" spans="2:65" s="13" customFormat="1" ht="13.5">
      <c r="B153" s="233"/>
      <c r="C153" s="234"/>
      <c r="D153" s="223" t="s">
        <v>451</v>
      </c>
      <c r="E153" s="235" t="s">
        <v>21</v>
      </c>
      <c r="F153" s="236" t="s">
        <v>1100</v>
      </c>
      <c r="G153" s="234"/>
      <c r="H153" s="237">
        <v>10.647</v>
      </c>
      <c r="I153" s="238"/>
      <c r="J153" s="234"/>
      <c r="K153" s="234"/>
      <c r="L153" s="239"/>
      <c r="M153" s="240"/>
      <c r="N153" s="241"/>
      <c r="O153" s="241"/>
      <c r="P153" s="241"/>
      <c r="Q153" s="241"/>
      <c r="R153" s="241"/>
      <c r="S153" s="241"/>
      <c r="T153" s="242"/>
      <c r="AT153" s="243" t="s">
        <v>451</v>
      </c>
      <c r="AU153" s="243" t="s">
        <v>84</v>
      </c>
      <c r="AV153" s="13" t="s">
        <v>84</v>
      </c>
      <c r="AW153" s="13" t="s">
        <v>37</v>
      </c>
      <c r="AX153" s="13" t="s">
        <v>74</v>
      </c>
      <c r="AY153" s="243" t="s">
        <v>308</v>
      </c>
    </row>
    <row r="154" spans="2:65" s="13" customFormat="1" ht="13.5">
      <c r="B154" s="233"/>
      <c r="C154" s="234"/>
      <c r="D154" s="223" t="s">
        <v>451</v>
      </c>
      <c r="E154" s="235" t="s">
        <v>21</v>
      </c>
      <c r="F154" s="236" t="s">
        <v>1101</v>
      </c>
      <c r="G154" s="234"/>
      <c r="H154" s="237">
        <v>2.496</v>
      </c>
      <c r="I154" s="238"/>
      <c r="J154" s="234"/>
      <c r="K154" s="234"/>
      <c r="L154" s="239"/>
      <c r="M154" s="240"/>
      <c r="N154" s="241"/>
      <c r="O154" s="241"/>
      <c r="P154" s="241"/>
      <c r="Q154" s="241"/>
      <c r="R154" s="241"/>
      <c r="S154" s="241"/>
      <c r="T154" s="242"/>
      <c r="AT154" s="243" t="s">
        <v>451</v>
      </c>
      <c r="AU154" s="243" t="s">
        <v>84</v>
      </c>
      <c r="AV154" s="13" t="s">
        <v>84</v>
      </c>
      <c r="AW154" s="13" t="s">
        <v>37</v>
      </c>
      <c r="AX154" s="13" t="s">
        <v>74</v>
      </c>
      <c r="AY154" s="243" t="s">
        <v>308</v>
      </c>
    </row>
    <row r="155" spans="2:65" s="13" customFormat="1" ht="13.5">
      <c r="B155" s="233"/>
      <c r="C155" s="234"/>
      <c r="D155" s="223" t="s">
        <v>451</v>
      </c>
      <c r="E155" s="235" t="s">
        <v>21</v>
      </c>
      <c r="F155" s="236" t="s">
        <v>1102</v>
      </c>
      <c r="G155" s="234"/>
      <c r="H155" s="237">
        <v>2.0670000000000002</v>
      </c>
      <c r="I155" s="238"/>
      <c r="J155" s="234"/>
      <c r="K155" s="234"/>
      <c r="L155" s="239"/>
      <c r="M155" s="240"/>
      <c r="N155" s="241"/>
      <c r="O155" s="241"/>
      <c r="P155" s="241"/>
      <c r="Q155" s="241"/>
      <c r="R155" s="241"/>
      <c r="S155" s="241"/>
      <c r="T155" s="242"/>
      <c r="AT155" s="243" t="s">
        <v>451</v>
      </c>
      <c r="AU155" s="243" t="s">
        <v>84</v>
      </c>
      <c r="AV155" s="13" t="s">
        <v>84</v>
      </c>
      <c r="AW155" s="13" t="s">
        <v>37</v>
      </c>
      <c r="AX155" s="13" t="s">
        <v>74</v>
      </c>
      <c r="AY155" s="243" t="s">
        <v>308</v>
      </c>
    </row>
    <row r="156" spans="2:65" s="13" customFormat="1" ht="13.5">
      <c r="B156" s="233"/>
      <c r="C156" s="234"/>
      <c r="D156" s="223" t="s">
        <v>451</v>
      </c>
      <c r="E156" s="235" t="s">
        <v>21</v>
      </c>
      <c r="F156" s="236" t="s">
        <v>1103</v>
      </c>
      <c r="G156" s="234"/>
      <c r="H156" s="237">
        <v>1.56</v>
      </c>
      <c r="I156" s="238"/>
      <c r="J156" s="234"/>
      <c r="K156" s="234"/>
      <c r="L156" s="239"/>
      <c r="M156" s="240"/>
      <c r="N156" s="241"/>
      <c r="O156" s="241"/>
      <c r="P156" s="241"/>
      <c r="Q156" s="241"/>
      <c r="R156" s="241"/>
      <c r="S156" s="241"/>
      <c r="T156" s="242"/>
      <c r="AT156" s="243" t="s">
        <v>451</v>
      </c>
      <c r="AU156" s="243" t="s">
        <v>84</v>
      </c>
      <c r="AV156" s="13" t="s">
        <v>84</v>
      </c>
      <c r="AW156" s="13" t="s">
        <v>37</v>
      </c>
      <c r="AX156" s="13" t="s">
        <v>74</v>
      </c>
      <c r="AY156" s="243" t="s">
        <v>308</v>
      </c>
    </row>
    <row r="157" spans="2:65" s="14" customFormat="1" ht="13.5">
      <c r="B157" s="244"/>
      <c r="C157" s="245"/>
      <c r="D157" s="246" t="s">
        <v>451</v>
      </c>
      <c r="E157" s="247" t="s">
        <v>21</v>
      </c>
      <c r="F157" s="248" t="s">
        <v>459</v>
      </c>
      <c r="G157" s="245"/>
      <c r="H157" s="249">
        <v>52.789000000000001</v>
      </c>
      <c r="I157" s="250"/>
      <c r="J157" s="245"/>
      <c r="K157" s="245"/>
      <c r="L157" s="251"/>
      <c r="M157" s="252"/>
      <c r="N157" s="253"/>
      <c r="O157" s="253"/>
      <c r="P157" s="253"/>
      <c r="Q157" s="253"/>
      <c r="R157" s="253"/>
      <c r="S157" s="253"/>
      <c r="T157" s="254"/>
      <c r="AT157" s="255" t="s">
        <v>451</v>
      </c>
      <c r="AU157" s="255" t="s">
        <v>84</v>
      </c>
      <c r="AV157" s="14" t="s">
        <v>327</v>
      </c>
      <c r="AW157" s="14" t="s">
        <v>37</v>
      </c>
      <c r="AX157" s="14" t="s">
        <v>82</v>
      </c>
      <c r="AY157" s="255" t="s">
        <v>308</v>
      </c>
    </row>
    <row r="158" spans="2:65" s="1" customFormat="1" ht="31.5" customHeight="1">
      <c r="B158" s="42"/>
      <c r="C158" s="203" t="s">
        <v>342</v>
      </c>
      <c r="D158" s="203" t="s">
        <v>311</v>
      </c>
      <c r="E158" s="204" t="s">
        <v>1104</v>
      </c>
      <c r="F158" s="205" t="s">
        <v>1105</v>
      </c>
      <c r="G158" s="206" t="s">
        <v>538</v>
      </c>
      <c r="H158" s="207">
        <v>2.8</v>
      </c>
      <c r="I158" s="208"/>
      <c r="J158" s="209">
        <f>ROUND(I158*H158,2)</f>
        <v>0</v>
      </c>
      <c r="K158" s="205" t="s">
        <v>315</v>
      </c>
      <c r="L158" s="62"/>
      <c r="M158" s="210" t="s">
        <v>21</v>
      </c>
      <c r="N158" s="211" t="s">
        <v>45</v>
      </c>
      <c r="O158" s="43"/>
      <c r="P158" s="212">
        <f>O158*H158</f>
        <v>0</v>
      </c>
      <c r="Q158" s="212">
        <v>7.7600000000000004E-3</v>
      </c>
      <c r="R158" s="212">
        <f>Q158*H158</f>
        <v>2.1728000000000001E-2</v>
      </c>
      <c r="S158" s="212">
        <v>0</v>
      </c>
      <c r="T158" s="213">
        <f>S158*H158</f>
        <v>0</v>
      </c>
      <c r="AR158" s="25" t="s">
        <v>327</v>
      </c>
      <c r="AT158" s="25" t="s">
        <v>311</v>
      </c>
      <c r="AU158" s="25" t="s">
        <v>84</v>
      </c>
      <c r="AY158" s="25" t="s">
        <v>308</v>
      </c>
      <c r="BE158" s="214">
        <f>IF(N158="základní",J158,0)</f>
        <v>0</v>
      </c>
      <c r="BF158" s="214">
        <f>IF(N158="snížená",J158,0)</f>
        <v>0</v>
      </c>
      <c r="BG158" s="214">
        <f>IF(N158="zákl. přenesená",J158,0)</f>
        <v>0</v>
      </c>
      <c r="BH158" s="214">
        <f>IF(N158="sníž. přenesená",J158,0)</f>
        <v>0</v>
      </c>
      <c r="BI158" s="214">
        <f>IF(N158="nulová",J158,0)</f>
        <v>0</v>
      </c>
      <c r="BJ158" s="25" t="s">
        <v>82</v>
      </c>
      <c r="BK158" s="214">
        <f>ROUND(I158*H158,2)</f>
        <v>0</v>
      </c>
      <c r="BL158" s="25" t="s">
        <v>327</v>
      </c>
      <c r="BM158" s="25" t="s">
        <v>1106</v>
      </c>
    </row>
    <row r="159" spans="2:65" s="12" customFormat="1" ht="13.5">
      <c r="B159" s="221"/>
      <c r="C159" s="222"/>
      <c r="D159" s="223" t="s">
        <v>451</v>
      </c>
      <c r="E159" s="224" t="s">
        <v>21</v>
      </c>
      <c r="F159" s="225" t="s">
        <v>1107</v>
      </c>
      <c r="G159" s="222"/>
      <c r="H159" s="226" t="s">
        <v>21</v>
      </c>
      <c r="I159" s="227"/>
      <c r="J159" s="222"/>
      <c r="K159" s="222"/>
      <c r="L159" s="228"/>
      <c r="M159" s="229"/>
      <c r="N159" s="230"/>
      <c r="O159" s="230"/>
      <c r="P159" s="230"/>
      <c r="Q159" s="230"/>
      <c r="R159" s="230"/>
      <c r="S159" s="230"/>
      <c r="T159" s="231"/>
      <c r="AT159" s="232" t="s">
        <v>451</v>
      </c>
      <c r="AU159" s="232" t="s">
        <v>84</v>
      </c>
      <c r="AV159" s="12" t="s">
        <v>82</v>
      </c>
      <c r="AW159" s="12" t="s">
        <v>37</v>
      </c>
      <c r="AX159" s="12" t="s">
        <v>74</v>
      </c>
      <c r="AY159" s="232" t="s">
        <v>308</v>
      </c>
    </row>
    <row r="160" spans="2:65" s="13" customFormat="1" ht="13.5">
      <c r="B160" s="233"/>
      <c r="C160" s="234"/>
      <c r="D160" s="246" t="s">
        <v>451</v>
      </c>
      <c r="E160" s="256" t="s">
        <v>21</v>
      </c>
      <c r="F160" s="257" t="s">
        <v>1108</v>
      </c>
      <c r="G160" s="234"/>
      <c r="H160" s="258">
        <v>2.8</v>
      </c>
      <c r="I160" s="238"/>
      <c r="J160" s="234"/>
      <c r="K160" s="234"/>
      <c r="L160" s="239"/>
      <c r="M160" s="240"/>
      <c r="N160" s="241"/>
      <c r="O160" s="241"/>
      <c r="P160" s="241"/>
      <c r="Q160" s="241"/>
      <c r="R160" s="241"/>
      <c r="S160" s="241"/>
      <c r="T160" s="242"/>
      <c r="AT160" s="243" t="s">
        <v>451</v>
      </c>
      <c r="AU160" s="243" t="s">
        <v>84</v>
      </c>
      <c r="AV160" s="13" t="s">
        <v>84</v>
      </c>
      <c r="AW160" s="13" t="s">
        <v>37</v>
      </c>
      <c r="AX160" s="13" t="s">
        <v>82</v>
      </c>
      <c r="AY160" s="243" t="s">
        <v>308</v>
      </c>
    </row>
    <row r="161" spans="2:65" s="1" customFormat="1" ht="31.5" customHeight="1">
      <c r="B161" s="42"/>
      <c r="C161" s="203" t="s">
        <v>346</v>
      </c>
      <c r="D161" s="203" t="s">
        <v>311</v>
      </c>
      <c r="E161" s="204" t="s">
        <v>1109</v>
      </c>
      <c r="F161" s="205" t="s">
        <v>1110</v>
      </c>
      <c r="G161" s="206" t="s">
        <v>538</v>
      </c>
      <c r="H161" s="207">
        <v>70</v>
      </c>
      <c r="I161" s="208"/>
      <c r="J161" s="209">
        <f>ROUND(I161*H161,2)</f>
        <v>0</v>
      </c>
      <c r="K161" s="205" t="s">
        <v>315</v>
      </c>
      <c r="L161" s="62"/>
      <c r="M161" s="210" t="s">
        <v>21</v>
      </c>
      <c r="N161" s="211" t="s">
        <v>45</v>
      </c>
      <c r="O161" s="43"/>
      <c r="P161" s="212">
        <f>O161*H161</f>
        <v>0</v>
      </c>
      <c r="Q161" s="212">
        <v>6.96E-3</v>
      </c>
      <c r="R161" s="212">
        <f>Q161*H161</f>
        <v>0.48720000000000002</v>
      </c>
      <c r="S161" s="212">
        <v>0</v>
      </c>
      <c r="T161" s="213">
        <f>S161*H161</f>
        <v>0</v>
      </c>
      <c r="AR161" s="25" t="s">
        <v>327</v>
      </c>
      <c r="AT161" s="25" t="s">
        <v>311</v>
      </c>
      <c r="AU161" s="25" t="s">
        <v>84</v>
      </c>
      <c r="AY161" s="25" t="s">
        <v>308</v>
      </c>
      <c r="BE161" s="214">
        <f>IF(N161="základní",J161,0)</f>
        <v>0</v>
      </c>
      <c r="BF161" s="214">
        <f>IF(N161="snížená",J161,0)</f>
        <v>0</v>
      </c>
      <c r="BG161" s="214">
        <f>IF(N161="zákl. přenesená",J161,0)</f>
        <v>0</v>
      </c>
      <c r="BH161" s="214">
        <f>IF(N161="sníž. přenesená",J161,0)</f>
        <v>0</v>
      </c>
      <c r="BI161" s="214">
        <f>IF(N161="nulová",J161,0)</f>
        <v>0</v>
      </c>
      <c r="BJ161" s="25" t="s">
        <v>82</v>
      </c>
      <c r="BK161" s="214">
        <f>ROUND(I161*H161,2)</f>
        <v>0</v>
      </c>
      <c r="BL161" s="25" t="s">
        <v>327</v>
      </c>
      <c r="BM161" s="25" t="s">
        <v>1111</v>
      </c>
    </row>
    <row r="162" spans="2:65" s="12" customFormat="1" ht="13.5">
      <c r="B162" s="221"/>
      <c r="C162" s="222"/>
      <c r="D162" s="223" t="s">
        <v>451</v>
      </c>
      <c r="E162" s="224" t="s">
        <v>21</v>
      </c>
      <c r="F162" s="225" t="s">
        <v>1107</v>
      </c>
      <c r="G162" s="222"/>
      <c r="H162" s="226" t="s">
        <v>21</v>
      </c>
      <c r="I162" s="227"/>
      <c r="J162" s="222"/>
      <c r="K162" s="222"/>
      <c r="L162" s="228"/>
      <c r="M162" s="229"/>
      <c r="N162" s="230"/>
      <c r="O162" s="230"/>
      <c r="P162" s="230"/>
      <c r="Q162" s="230"/>
      <c r="R162" s="230"/>
      <c r="S162" s="230"/>
      <c r="T162" s="231"/>
      <c r="AT162" s="232" t="s">
        <v>451</v>
      </c>
      <c r="AU162" s="232" t="s">
        <v>84</v>
      </c>
      <c r="AV162" s="12" t="s">
        <v>82</v>
      </c>
      <c r="AW162" s="12" t="s">
        <v>37</v>
      </c>
      <c r="AX162" s="12" t="s">
        <v>74</v>
      </c>
      <c r="AY162" s="232" t="s">
        <v>308</v>
      </c>
    </row>
    <row r="163" spans="2:65" s="13" customFormat="1" ht="13.5">
      <c r="B163" s="233"/>
      <c r="C163" s="234"/>
      <c r="D163" s="246" t="s">
        <v>451</v>
      </c>
      <c r="E163" s="256" t="s">
        <v>21</v>
      </c>
      <c r="F163" s="257" t="s">
        <v>1112</v>
      </c>
      <c r="G163" s="234"/>
      <c r="H163" s="258">
        <v>70</v>
      </c>
      <c r="I163" s="238"/>
      <c r="J163" s="234"/>
      <c r="K163" s="234"/>
      <c r="L163" s="239"/>
      <c r="M163" s="240"/>
      <c r="N163" s="241"/>
      <c r="O163" s="241"/>
      <c r="P163" s="241"/>
      <c r="Q163" s="241"/>
      <c r="R163" s="241"/>
      <c r="S163" s="241"/>
      <c r="T163" s="242"/>
      <c r="AT163" s="243" t="s">
        <v>451</v>
      </c>
      <c r="AU163" s="243" t="s">
        <v>84</v>
      </c>
      <c r="AV163" s="13" t="s">
        <v>84</v>
      </c>
      <c r="AW163" s="13" t="s">
        <v>37</v>
      </c>
      <c r="AX163" s="13" t="s">
        <v>82</v>
      </c>
      <c r="AY163" s="243" t="s">
        <v>308</v>
      </c>
    </row>
    <row r="164" spans="2:65" s="1" customFormat="1" ht="31.5" customHeight="1">
      <c r="B164" s="42"/>
      <c r="C164" s="203" t="s">
        <v>350</v>
      </c>
      <c r="D164" s="203" t="s">
        <v>311</v>
      </c>
      <c r="E164" s="204" t="s">
        <v>1113</v>
      </c>
      <c r="F164" s="205" t="s">
        <v>1114</v>
      </c>
      <c r="G164" s="206" t="s">
        <v>578</v>
      </c>
      <c r="H164" s="207">
        <v>8</v>
      </c>
      <c r="I164" s="208"/>
      <c r="J164" s="209">
        <f>ROUND(I164*H164,2)</f>
        <v>0</v>
      </c>
      <c r="K164" s="205" t="s">
        <v>315</v>
      </c>
      <c r="L164" s="62"/>
      <c r="M164" s="210" t="s">
        <v>21</v>
      </c>
      <c r="N164" s="211" t="s">
        <v>45</v>
      </c>
      <c r="O164" s="43"/>
      <c r="P164" s="212">
        <f>O164*H164</f>
        <v>0</v>
      </c>
      <c r="Q164" s="212">
        <v>0.12404999999999999</v>
      </c>
      <c r="R164" s="212">
        <f>Q164*H164</f>
        <v>0.99239999999999995</v>
      </c>
      <c r="S164" s="212">
        <v>0</v>
      </c>
      <c r="T164" s="213">
        <f>S164*H164</f>
        <v>0</v>
      </c>
      <c r="AR164" s="25" t="s">
        <v>327</v>
      </c>
      <c r="AT164" s="25" t="s">
        <v>311</v>
      </c>
      <c r="AU164" s="25" t="s">
        <v>84</v>
      </c>
      <c r="AY164" s="25" t="s">
        <v>308</v>
      </c>
      <c r="BE164" s="214">
        <f>IF(N164="základní",J164,0)</f>
        <v>0</v>
      </c>
      <c r="BF164" s="214">
        <f>IF(N164="snížená",J164,0)</f>
        <v>0</v>
      </c>
      <c r="BG164" s="214">
        <f>IF(N164="zákl. přenesená",J164,0)</f>
        <v>0</v>
      </c>
      <c r="BH164" s="214">
        <f>IF(N164="sníž. přenesená",J164,0)</f>
        <v>0</v>
      </c>
      <c r="BI164" s="214">
        <f>IF(N164="nulová",J164,0)</f>
        <v>0</v>
      </c>
      <c r="BJ164" s="25" t="s">
        <v>82</v>
      </c>
      <c r="BK164" s="214">
        <f>ROUND(I164*H164,2)</f>
        <v>0</v>
      </c>
      <c r="BL164" s="25" t="s">
        <v>327</v>
      </c>
      <c r="BM164" s="25" t="s">
        <v>1115</v>
      </c>
    </row>
    <row r="165" spans="2:65" s="12" customFormat="1" ht="13.5">
      <c r="B165" s="221"/>
      <c r="C165" s="222"/>
      <c r="D165" s="223" t="s">
        <v>451</v>
      </c>
      <c r="E165" s="224" t="s">
        <v>21</v>
      </c>
      <c r="F165" s="225" t="s">
        <v>1107</v>
      </c>
      <c r="G165" s="222"/>
      <c r="H165" s="226" t="s">
        <v>21</v>
      </c>
      <c r="I165" s="227"/>
      <c r="J165" s="222"/>
      <c r="K165" s="222"/>
      <c r="L165" s="228"/>
      <c r="M165" s="229"/>
      <c r="N165" s="230"/>
      <c r="O165" s="230"/>
      <c r="P165" s="230"/>
      <c r="Q165" s="230"/>
      <c r="R165" s="230"/>
      <c r="S165" s="230"/>
      <c r="T165" s="231"/>
      <c r="AT165" s="232" t="s">
        <v>451</v>
      </c>
      <c r="AU165" s="232" t="s">
        <v>84</v>
      </c>
      <c r="AV165" s="12" t="s">
        <v>82</v>
      </c>
      <c r="AW165" s="12" t="s">
        <v>37</v>
      </c>
      <c r="AX165" s="12" t="s">
        <v>74</v>
      </c>
      <c r="AY165" s="232" t="s">
        <v>308</v>
      </c>
    </row>
    <row r="166" spans="2:65" s="13" customFormat="1" ht="13.5">
      <c r="B166" s="233"/>
      <c r="C166" s="234"/>
      <c r="D166" s="246" t="s">
        <v>451</v>
      </c>
      <c r="E166" s="256" t="s">
        <v>21</v>
      </c>
      <c r="F166" s="257" t="s">
        <v>1116</v>
      </c>
      <c r="G166" s="234"/>
      <c r="H166" s="258">
        <v>8</v>
      </c>
      <c r="I166" s="238"/>
      <c r="J166" s="234"/>
      <c r="K166" s="234"/>
      <c r="L166" s="239"/>
      <c r="M166" s="240"/>
      <c r="N166" s="241"/>
      <c r="O166" s="241"/>
      <c r="P166" s="241"/>
      <c r="Q166" s="241"/>
      <c r="R166" s="241"/>
      <c r="S166" s="241"/>
      <c r="T166" s="242"/>
      <c r="AT166" s="243" t="s">
        <v>451</v>
      </c>
      <c r="AU166" s="243" t="s">
        <v>84</v>
      </c>
      <c r="AV166" s="13" t="s">
        <v>84</v>
      </c>
      <c r="AW166" s="13" t="s">
        <v>37</v>
      </c>
      <c r="AX166" s="13" t="s">
        <v>82</v>
      </c>
      <c r="AY166" s="243" t="s">
        <v>308</v>
      </c>
    </row>
    <row r="167" spans="2:65" s="1" customFormat="1" ht="22.5" customHeight="1">
      <c r="B167" s="42"/>
      <c r="C167" s="203" t="s">
        <v>356</v>
      </c>
      <c r="D167" s="203" t="s">
        <v>311</v>
      </c>
      <c r="E167" s="204" t="s">
        <v>1117</v>
      </c>
      <c r="F167" s="205" t="s">
        <v>1118</v>
      </c>
      <c r="G167" s="206" t="s">
        <v>449</v>
      </c>
      <c r="H167" s="207">
        <v>14.738</v>
      </c>
      <c r="I167" s="208"/>
      <c r="J167" s="209">
        <f>ROUND(I167*H167,2)</f>
        <v>0</v>
      </c>
      <c r="K167" s="205" t="s">
        <v>315</v>
      </c>
      <c r="L167" s="62"/>
      <c r="M167" s="210" t="s">
        <v>21</v>
      </c>
      <c r="N167" s="211" t="s">
        <v>45</v>
      </c>
      <c r="O167" s="43"/>
      <c r="P167" s="212">
        <f>O167*H167</f>
        <v>0</v>
      </c>
      <c r="Q167" s="212">
        <v>0</v>
      </c>
      <c r="R167" s="212">
        <f>Q167*H167</f>
        <v>0</v>
      </c>
      <c r="S167" s="212">
        <v>2.4</v>
      </c>
      <c r="T167" s="213">
        <f>S167*H167</f>
        <v>35.371199999999995</v>
      </c>
      <c r="AR167" s="25" t="s">
        <v>327</v>
      </c>
      <c r="AT167" s="25" t="s">
        <v>311</v>
      </c>
      <c r="AU167" s="25" t="s">
        <v>84</v>
      </c>
      <c r="AY167" s="25" t="s">
        <v>308</v>
      </c>
      <c r="BE167" s="214">
        <f>IF(N167="základní",J167,0)</f>
        <v>0</v>
      </c>
      <c r="BF167" s="214">
        <f>IF(N167="snížená",J167,0)</f>
        <v>0</v>
      </c>
      <c r="BG167" s="214">
        <f>IF(N167="zákl. přenesená",J167,0)</f>
        <v>0</v>
      </c>
      <c r="BH167" s="214">
        <f>IF(N167="sníž. přenesená",J167,0)</f>
        <v>0</v>
      </c>
      <c r="BI167" s="214">
        <f>IF(N167="nulová",J167,0)</f>
        <v>0</v>
      </c>
      <c r="BJ167" s="25" t="s">
        <v>82</v>
      </c>
      <c r="BK167" s="214">
        <f>ROUND(I167*H167,2)</f>
        <v>0</v>
      </c>
      <c r="BL167" s="25" t="s">
        <v>327</v>
      </c>
      <c r="BM167" s="25" t="s">
        <v>1119</v>
      </c>
    </row>
    <row r="168" spans="2:65" s="12" customFormat="1" ht="13.5">
      <c r="B168" s="221"/>
      <c r="C168" s="222"/>
      <c r="D168" s="223" t="s">
        <v>451</v>
      </c>
      <c r="E168" s="224" t="s">
        <v>21</v>
      </c>
      <c r="F168" s="225" t="s">
        <v>1120</v>
      </c>
      <c r="G168" s="222"/>
      <c r="H168" s="226" t="s">
        <v>21</v>
      </c>
      <c r="I168" s="227"/>
      <c r="J168" s="222"/>
      <c r="K168" s="222"/>
      <c r="L168" s="228"/>
      <c r="M168" s="229"/>
      <c r="N168" s="230"/>
      <c r="O168" s="230"/>
      <c r="P168" s="230"/>
      <c r="Q168" s="230"/>
      <c r="R168" s="230"/>
      <c r="S168" s="230"/>
      <c r="T168" s="231"/>
      <c r="AT168" s="232" t="s">
        <v>451</v>
      </c>
      <c r="AU168" s="232" t="s">
        <v>84</v>
      </c>
      <c r="AV168" s="12" t="s">
        <v>82</v>
      </c>
      <c r="AW168" s="12" t="s">
        <v>37</v>
      </c>
      <c r="AX168" s="12" t="s">
        <v>74</v>
      </c>
      <c r="AY168" s="232" t="s">
        <v>308</v>
      </c>
    </row>
    <row r="169" spans="2:65" s="13" customFormat="1" ht="13.5">
      <c r="B169" s="233"/>
      <c r="C169" s="234"/>
      <c r="D169" s="223" t="s">
        <v>451</v>
      </c>
      <c r="E169" s="235" t="s">
        <v>21</v>
      </c>
      <c r="F169" s="236" t="s">
        <v>1121</v>
      </c>
      <c r="G169" s="234"/>
      <c r="H169" s="237">
        <v>6.194</v>
      </c>
      <c r="I169" s="238"/>
      <c r="J169" s="234"/>
      <c r="K169" s="234"/>
      <c r="L169" s="239"/>
      <c r="M169" s="240"/>
      <c r="N169" s="241"/>
      <c r="O169" s="241"/>
      <c r="P169" s="241"/>
      <c r="Q169" s="241"/>
      <c r="R169" s="241"/>
      <c r="S169" s="241"/>
      <c r="T169" s="242"/>
      <c r="AT169" s="243" t="s">
        <v>451</v>
      </c>
      <c r="AU169" s="243" t="s">
        <v>84</v>
      </c>
      <c r="AV169" s="13" t="s">
        <v>84</v>
      </c>
      <c r="AW169" s="13" t="s">
        <v>37</v>
      </c>
      <c r="AX169" s="13" t="s">
        <v>74</v>
      </c>
      <c r="AY169" s="243" t="s">
        <v>308</v>
      </c>
    </row>
    <row r="170" spans="2:65" s="13" customFormat="1" ht="13.5">
      <c r="B170" s="233"/>
      <c r="C170" s="234"/>
      <c r="D170" s="223" t="s">
        <v>451</v>
      </c>
      <c r="E170" s="235" t="s">
        <v>21</v>
      </c>
      <c r="F170" s="236" t="s">
        <v>1122</v>
      </c>
      <c r="G170" s="234"/>
      <c r="H170" s="237">
        <v>0.78400000000000003</v>
      </c>
      <c r="I170" s="238"/>
      <c r="J170" s="234"/>
      <c r="K170" s="234"/>
      <c r="L170" s="239"/>
      <c r="M170" s="240"/>
      <c r="N170" s="241"/>
      <c r="O170" s="241"/>
      <c r="P170" s="241"/>
      <c r="Q170" s="241"/>
      <c r="R170" s="241"/>
      <c r="S170" s="241"/>
      <c r="T170" s="242"/>
      <c r="AT170" s="243" t="s">
        <v>451</v>
      </c>
      <c r="AU170" s="243" t="s">
        <v>84</v>
      </c>
      <c r="AV170" s="13" t="s">
        <v>84</v>
      </c>
      <c r="AW170" s="13" t="s">
        <v>37</v>
      </c>
      <c r="AX170" s="13" t="s">
        <v>74</v>
      </c>
      <c r="AY170" s="243" t="s">
        <v>308</v>
      </c>
    </row>
    <row r="171" spans="2:65" s="12" customFormat="1" ht="13.5">
      <c r="B171" s="221"/>
      <c r="C171" s="222"/>
      <c r="D171" s="223" t="s">
        <v>451</v>
      </c>
      <c r="E171" s="224" t="s">
        <v>21</v>
      </c>
      <c r="F171" s="225" t="s">
        <v>1123</v>
      </c>
      <c r="G171" s="222"/>
      <c r="H171" s="226" t="s">
        <v>21</v>
      </c>
      <c r="I171" s="227"/>
      <c r="J171" s="222"/>
      <c r="K171" s="222"/>
      <c r="L171" s="228"/>
      <c r="M171" s="229"/>
      <c r="N171" s="230"/>
      <c r="O171" s="230"/>
      <c r="P171" s="230"/>
      <c r="Q171" s="230"/>
      <c r="R171" s="230"/>
      <c r="S171" s="230"/>
      <c r="T171" s="231"/>
      <c r="AT171" s="232" t="s">
        <v>451</v>
      </c>
      <c r="AU171" s="232" t="s">
        <v>84</v>
      </c>
      <c r="AV171" s="12" t="s">
        <v>82</v>
      </c>
      <c r="AW171" s="12" t="s">
        <v>37</v>
      </c>
      <c r="AX171" s="12" t="s">
        <v>74</v>
      </c>
      <c r="AY171" s="232" t="s">
        <v>308</v>
      </c>
    </row>
    <row r="172" spans="2:65" s="13" customFormat="1" ht="13.5">
      <c r="B172" s="233"/>
      <c r="C172" s="234"/>
      <c r="D172" s="223" t="s">
        <v>451</v>
      </c>
      <c r="E172" s="235" t="s">
        <v>21</v>
      </c>
      <c r="F172" s="236" t="s">
        <v>1124</v>
      </c>
      <c r="G172" s="234"/>
      <c r="H172" s="237">
        <v>3.3490000000000002</v>
      </c>
      <c r="I172" s="238"/>
      <c r="J172" s="234"/>
      <c r="K172" s="234"/>
      <c r="L172" s="239"/>
      <c r="M172" s="240"/>
      <c r="N172" s="241"/>
      <c r="O172" s="241"/>
      <c r="P172" s="241"/>
      <c r="Q172" s="241"/>
      <c r="R172" s="241"/>
      <c r="S172" s="241"/>
      <c r="T172" s="242"/>
      <c r="AT172" s="243" t="s">
        <v>451</v>
      </c>
      <c r="AU172" s="243" t="s">
        <v>84</v>
      </c>
      <c r="AV172" s="13" t="s">
        <v>84</v>
      </c>
      <c r="AW172" s="13" t="s">
        <v>37</v>
      </c>
      <c r="AX172" s="13" t="s">
        <v>74</v>
      </c>
      <c r="AY172" s="243" t="s">
        <v>308</v>
      </c>
    </row>
    <row r="173" spans="2:65" s="12" customFormat="1" ht="13.5">
      <c r="B173" s="221"/>
      <c r="C173" s="222"/>
      <c r="D173" s="223" t="s">
        <v>451</v>
      </c>
      <c r="E173" s="224" t="s">
        <v>21</v>
      </c>
      <c r="F173" s="225" t="s">
        <v>1125</v>
      </c>
      <c r="G173" s="222"/>
      <c r="H173" s="226" t="s">
        <v>21</v>
      </c>
      <c r="I173" s="227"/>
      <c r="J173" s="222"/>
      <c r="K173" s="222"/>
      <c r="L173" s="228"/>
      <c r="M173" s="229"/>
      <c r="N173" s="230"/>
      <c r="O173" s="230"/>
      <c r="P173" s="230"/>
      <c r="Q173" s="230"/>
      <c r="R173" s="230"/>
      <c r="S173" s="230"/>
      <c r="T173" s="231"/>
      <c r="AT173" s="232" t="s">
        <v>451</v>
      </c>
      <c r="AU173" s="232" t="s">
        <v>84</v>
      </c>
      <c r="AV173" s="12" t="s">
        <v>82</v>
      </c>
      <c r="AW173" s="12" t="s">
        <v>37</v>
      </c>
      <c r="AX173" s="12" t="s">
        <v>74</v>
      </c>
      <c r="AY173" s="232" t="s">
        <v>308</v>
      </c>
    </row>
    <row r="174" spans="2:65" s="13" customFormat="1" ht="13.5">
      <c r="B174" s="233"/>
      <c r="C174" s="234"/>
      <c r="D174" s="223" t="s">
        <v>451</v>
      </c>
      <c r="E174" s="235" t="s">
        <v>21</v>
      </c>
      <c r="F174" s="236" t="s">
        <v>1126</v>
      </c>
      <c r="G174" s="234"/>
      <c r="H174" s="237">
        <v>4.4109999999999996</v>
      </c>
      <c r="I174" s="238"/>
      <c r="J174" s="234"/>
      <c r="K174" s="234"/>
      <c r="L174" s="239"/>
      <c r="M174" s="240"/>
      <c r="N174" s="241"/>
      <c r="O174" s="241"/>
      <c r="P174" s="241"/>
      <c r="Q174" s="241"/>
      <c r="R174" s="241"/>
      <c r="S174" s="241"/>
      <c r="T174" s="242"/>
      <c r="AT174" s="243" t="s">
        <v>451</v>
      </c>
      <c r="AU174" s="243" t="s">
        <v>84</v>
      </c>
      <c r="AV174" s="13" t="s">
        <v>84</v>
      </c>
      <c r="AW174" s="13" t="s">
        <v>37</v>
      </c>
      <c r="AX174" s="13" t="s">
        <v>74</v>
      </c>
      <c r="AY174" s="243" t="s">
        <v>308</v>
      </c>
    </row>
    <row r="175" spans="2:65" s="14" customFormat="1" ht="13.5">
      <c r="B175" s="244"/>
      <c r="C175" s="245"/>
      <c r="D175" s="246" t="s">
        <v>451</v>
      </c>
      <c r="E175" s="247" t="s">
        <v>21</v>
      </c>
      <c r="F175" s="248" t="s">
        <v>459</v>
      </c>
      <c r="G175" s="245"/>
      <c r="H175" s="249">
        <v>14.738</v>
      </c>
      <c r="I175" s="250"/>
      <c r="J175" s="245"/>
      <c r="K175" s="245"/>
      <c r="L175" s="251"/>
      <c r="M175" s="252"/>
      <c r="N175" s="253"/>
      <c r="O175" s="253"/>
      <c r="P175" s="253"/>
      <c r="Q175" s="253"/>
      <c r="R175" s="253"/>
      <c r="S175" s="253"/>
      <c r="T175" s="254"/>
      <c r="AT175" s="255" t="s">
        <v>451</v>
      </c>
      <c r="AU175" s="255" t="s">
        <v>84</v>
      </c>
      <c r="AV175" s="14" t="s">
        <v>327</v>
      </c>
      <c r="AW175" s="14" t="s">
        <v>37</v>
      </c>
      <c r="AX175" s="14" t="s">
        <v>82</v>
      </c>
      <c r="AY175" s="255" t="s">
        <v>308</v>
      </c>
    </row>
    <row r="176" spans="2:65" s="1" customFormat="1" ht="22.5" customHeight="1">
      <c r="B176" s="42"/>
      <c r="C176" s="203" t="s">
        <v>360</v>
      </c>
      <c r="D176" s="203" t="s">
        <v>311</v>
      </c>
      <c r="E176" s="204" t="s">
        <v>1127</v>
      </c>
      <c r="F176" s="205" t="s">
        <v>1128</v>
      </c>
      <c r="G176" s="206" t="s">
        <v>508</v>
      </c>
      <c r="H176" s="207">
        <v>64.56</v>
      </c>
      <c r="I176" s="208"/>
      <c r="J176" s="209">
        <f>ROUND(I176*H176,2)</f>
        <v>0</v>
      </c>
      <c r="K176" s="205" t="s">
        <v>21</v>
      </c>
      <c r="L176" s="62"/>
      <c r="M176" s="210" t="s">
        <v>21</v>
      </c>
      <c r="N176" s="211" t="s">
        <v>45</v>
      </c>
      <c r="O176" s="43"/>
      <c r="P176" s="212">
        <f>O176*H176</f>
        <v>0</v>
      </c>
      <c r="Q176" s="212">
        <v>0</v>
      </c>
      <c r="R176" s="212">
        <f>Q176*H176</f>
        <v>0</v>
      </c>
      <c r="S176" s="212">
        <v>0.13100000000000001</v>
      </c>
      <c r="T176" s="213">
        <f>S176*H176</f>
        <v>8.4573600000000013</v>
      </c>
      <c r="AR176" s="25" t="s">
        <v>327</v>
      </c>
      <c r="AT176" s="25" t="s">
        <v>311</v>
      </c>
      <c r="AU176" s="25" t="s">
        <v>84</v>
      </c>
      <c r="AY176" s="25" t="s">
        <v>308</v>
      </c>
      <c r="BE176" s="214">
        <f>IF(N176="základní",J176,0)</f>
        <v>0</v>
      </c>
      <c r="BF176" s="214">
        <f>IF(N176="snížená",J176,0)</f>
        <v>0</v>
      </c>
      <c r="BG176" s="214">
        <f>IF(N176="zákl. přenesená",J176,0)</f>
        <v>0</v>
      </c>
      <c r="BH176" s="214">
        <f>IF(N176="sníž. přenesená",J176,0)</f>
        <v>0</v>
      </c>
      <c r="BI176" s="214">
        <f>IF(N176="nulová",J176,0)</f>
        <v>0</v>
      </c>
      <c r="BJ176" s="25" t="s">
        <v>82</v>
      </c>
      <c r="BK176" s="214">
        <f>ROUND(I176*H176,2)</f>
        <v>0</v>
      </c>
      <c r="BL176" s="25" t="s">
        <v>327</v>
      </c>
      <c r="BM176" s="25" t="s">
        <v>1129</v>
      </c>
    </row>
    <row r="177" spans="2:65" s="12" customFormat="1" ht="13.5">
      <c r="B177" s="221"/>
      <c r="C177" s="222"/>
      <c r="D177" s="223" t="s">
        <v>451</v>
      </c>
      <c r="E177" s="224" t="s">
        <v>21</v>
      </c>
      <c r="F177" s="225" t="s">
        <v>1130</v>
      </c>
      <c r="G177" s="222"/>
      <c r="H177" s="226" t="s">
        <v>21</v>
      </c>
      <c r="I177" s="227"/>
      <c r="J177" s="222"/>
      <c r="K177" s="222"/>
      <c r="L177" s="228"/>
      <c r="M177" s="229"/>
      <c r="N177" s="230"/>
      <c r="O177" s="230"/>
      <c r="P177" s="230"/>
      <c r="Q177" s="230"/>
      <c r="R177" s="230"/>
      <c r="S177" s="230"/>
      <c r="T177" s="231"/>
      <c r="AT177" s="232" t="s">
        <v>451</v>
      </c>
      <c r="AU177" s="232" t="s">
        <v>84</v>
      </c>
      <c r="AV177" s="12" t="s">
        <v>82</v>
      </c>
      <c r="AW177" s="12" t="s">
        <v>37</v>
      </c>
      <c r="AX177" s="12" t="s">
        <v>74</v>
      </c>
      <c r="AY177" s="232" t="s">
        <v>308</v>
      </c>
    </row>
    <row r="178" spans="2:65" s="13" customFormat="1" ht="13.5">
      <c r="B178" s="233"/>
      <c r="C178" s="234"/>
      <c r="D178" s="223" t="s">
        <v>451</v>
      </c>
      <c r="E178" s="235" t="s">
        <v>21</v>
      </c>
      <c r="F178" s="236" t="s">
        <v>1131</v>
      </c>
      <c r="G178" s="234"/>
      <c r="H178" s="237">
        <v>50.91</v>
      </c>
      <c r="I178" s="238"/>
      <c r="J178" s="234"/>
      <c r="K178" s="234"/>
      <c r="L178" s="239"/>
      <c r="M178" s="240"/>
      <c r="N178" s="241"/>
      <c r="O178" s="241"/>
      <c r="P178" s="241"/>
      <c r="Q178" s="241"/>
      <c r="R178" s="241"/>
      <c r="S178" s="241"/>
      <c r="T178" s="242"/>
      <c r="AT178" s="243" t="s">
        <v>451</v>
      </c>
      <c r="AU178" s="243" t="s">
        <v>84</v>
      </c>
      <c r="AV178" s="13" t="s">
        <v>84</v>
      </c>
      <c r="AW178" s="13" t="s">
        <v>37</v>
      </c>
      <c r="AX178" s="13" t="s">
        <v>74</v>
      </c>
      <c r="AY178" s="243" t="s">
        <v>308</v>
      </c>
    </row>
    <row r="179" spans="2:65" s="12" customFormat="1" ht="13.5">
      <c r="B179" s="221"/>
      <c r="C179" s="222"/>
      <c r="D179" s="223" t="s">
        <v>451</v>
      </c>
      <c r="E179" s="224" t="s">
        <v>21</v>
      </c>
      <c r="F179" s="225" t="s">
        <v>1132</v>
      </c>
      <c r="G179" s="222"/>
      <c r="H179" s="226" t="s">
        <v>21</v>
      </c>
      <c r="I179" s="227"/>
      <c r="J179" s="222"/>
      <c r="K179" s="222"/>
      <c r="L179" s="228"/>
      <c r="M179" s="229"/>
      <c r="N179" s="230"/>
      <c r="O179" s="230"/>
      <c r="P179" s="230"/>
      <c r="Q179" s="230"/>
      <c r="R179" s="230"/>
      <c r="S179" s="230"/>
      <c r="T179" s="231"/>
      <c r="AT179" s="232" t="s">
        <v>451</v>
      </c>
      <c r="AU179" s="232" t="s">
        <v>84</v>
      </c>
      <c r="AV179" s="12" t="s">
        <v>82</v>
      </c>
      <c r="AW179" s="12" t="s">
        <v>37</v>
      </c>
      <c r="AX179" s="12" t="s">
        <v>74</v>
      </c>
      <c r="AY179" s="232" t="s">
        <v>308</v>
      </c>
    </row>
    <row r="180" spans="2:65" s="13" customFormat="1" ht="13.5">
      <c r="B180" s="233"/>
      <c r="C180" s="234"/>
      <c r="D180" s="223" t="s">
        <v>451</v>
      </c>
      <c r="E180" s="235" t="s">
        <v>21</v>
      </c>
      <c r="F180" s="236" t="s">
        <v>1133</v>
      </c>
      <c r="G180" s="234"/>
      <c r="H180" s="237">
        <v>13.65</v>
      </c>
      <c r="I180" s="238"/>
      <c r="J180" s="234"/>
      <c r="K180" s="234"/>
      <c r="L180" s="239"/>
      <c r="M180" s="240"/>
      <c r="N180" s="241"/>
      <c r="O180" s="241"/>
      <c r="P180" s="241"/>
      <c r="Q180" s="241"/>
      <c r="R180" s="241"/>
      <c r="S180" s="241"/>
      <c r="T180" s="242"/>
      <c r="AT180" s="243" t="s">
        <v>451</v>
      </c>
      <c r="AU180" s="243" t="s">
        <v>84</v>
      </c>
      <c r="AV180" s="13" t="s">
        <v>84</v>
      </c>
      <c r="AW180" s="13" t="s">
        <v>37</v>
      </c>
      <c r="AX180" s="13" t="s">
        <v>74</v>
      </c>
      <c r="AY180" s="243" t="s">
        <v>308</v>
      </c>
    </row>
    <row r="181" spans="2:65" s="14" customFormat="1" ht="13.5">
      <c r="B181" s="244"/>
      <c r="C181" s="245"/>
      <c r="D181" s="246" t="s">
        <v>451</v>
      </c>
      <c r="E181" s="247" t="s">
        <v>21</v>
      </c>
      <c r="F181" s="248" t="s">
        <v>459</v>
      </c>
      <c r="G181" s="245"/>
      <c r="H181" s="249">
        <v>64.56</v>
      </c>
      <c r="I181" s="250"/>
      <c r="J181" s="245"/>
      <c r="K181" s="245"/>
      <c r="L181" s="251"/>
      <c r="M181" s="252"/>
      <c r="N181" s="253"/>
      <c r="O181" s="253"/>
      <c r="P181" s="253"/>
      <c r="Q181" s="253"/>
      <c r="R181" s="253"/>
      <c r="S181" s="253"/>
      <c r="T181" s="254"/>
      <c r="AT181" s="255" t="s">
        <v>451</v>
      </c>
      <c r="AU181" s="255" t="s">
        <v>84</v>
      </c>
      <c r="AV181" s="14" t="s">
        <v>327</v>
      </c>
      <c r="AW181" s="14" t="s">
        <v>37</v>
      </c>
      <c r="AX181" s="14" t="s">
        <v>82</v>
      </c>
      <c r="AY181" s="255" t="s">
        <v>308</v>
      </c>
    </row>
    <row r="182" spans="2:65" s="1" customFormat="1" ht="22.5" customHeight="1">
      <c r="B182" s="42"/>
      <c r="C182" s="203" t="s">
        <v>364</v>
      </c>
      <c r="D182" s="203" t="s">
        <v>311</v>
      </c>
      <c r="E182" s="204" t="s">
        <v>506</v>
      </c>
      <c r="F182" s="205" t="s">
        <v>507</v>
      </c>
      <c r="G182" s="206" t="s">
        <v>508</v>
      </c>
      <c r="H182" s="207">
        <v>10.62</v>
      </c>
      <c r="I182" s="208"/>
      <c r="J182" s="209">
        <f>ROUND(I182*H182,2)</f>
        <v>0</v>
      </c>
      <c r="K182" s="205" t="s">
        <v>315</v>
      </c>
      <c r="L182" s="62"/>
      <c r="M182" s="210" t="s">
        <v>21</v>
      </c>
      <c r="N182" s="211" t="s">
        <v>45</v>
      </c>
      <c r="O182" s="43"/>
      <c r="P182" s="212">
        <f>O182*H182</f>
        <v>0</v>
      </c>
      <c r="Q182" s="212">
        <v>0</v>
      </c>
      <c r="R182" s="212">
        <f>Q182*H182</f>
        <v>0</v>
      </c>
      <c r="S182" s="212">
        <v>0.13100000000000001</v>
      </c>
      <c r="T182" s="213">
        <f>S182*H182</f>
        <v>1.3912199999999999</v>
      </c>
      <c r="AR182" s="25" t="s">
        <v>327</v>
      </c>
      <c r="AT182" s="25" t="s">
        <v>311</v>
      </c>
      <c r="AU182" s="25" t="s">
        <v>84</v>
      </c>
      <c r="AY182" s="25" t="s">
        <v>308</v>
      </c>
      <c r="BE182" s="214">
        <f>IF(N182="základní",J182,0)</f>
        <v>0</v>
      </c>
      <c r="BF182" s="214">
        <f>IF(N182="snížená",J182,0)</f>
        <v>0</v>
      </c>
      <c r="BG182" s="214">
        <f>IF(N182="zákl. přenesená",J182,0)</f>
        <v>0</v>
      </c>
      <c r="BH182" s="214">
        <f>IF(N182="sníž. přenesená",J182,0)</f>
        <v>0</v>
      </c>
      <c r="BI182" s="214">
        <f>IF(N182="nulová",J182,0)</f>
        <v>0</v>
      </c>
      <c r="BJ182" s="25" t="s">
        <v>82</v>
      </c>
      <c r="BK182" s="214">
        <f>ROUND(I182*H182,2)</f>
        <v>0</v>
      </c>
      <c r="BL182" s="25" t="s">
        <v>327</v>
      </c>
      <c r="BM182" s="25" t="s">
        <v>1134</v>
      </c>
    </row>
    <row r="183" spans="2:65" s="13" customFormat="1" ht="13.5">
      <c r="B183" s="233"/>
      <c r="C183" s="234"/>
      <c r="D183" s="246" t="s">
        <v>451</v>
      </c>
      <c r="E183" s="256" t="s">
        <v>21</v>
      </c>
      <c r="F183" s="257" t="s">
        <v>1135</v>
      </c>
      <c r="G183" s="234"/>
      <c r="H183" s="258">
        <v>10.62</v>
      </c>
      <c r="I183" s="238"/>
      <c r="J183" s="234"/>
      <c r="K183" s="234"/>
      <c r="L183" s="239"/>
      <c r="M183" s="240"/>
      <c r="N183" s="241"/>
      <c r="O183" s="241"/>
      <c r="P183" s="241"/>
      <c r="Q183" s="241"/>
      <c r="R183" s="241"/>
      <c r="S183" s="241"/>
      <c r="T183" s="242"/>
      <c r="AT183" s="243" t="s">
        <v>451</v>
      </c>
      <c r="AU183" s="243" t="s">
        <v>84</v>
      </c>
      <c r="AV183" s="13" t="s">
        <v>84</v>
      </c>
      <c r="AW183" s="13" t="s">
        <v>37</v>
      </c>
      <c r="AX183" s="13" t="s">
        <v>82</v>
      </c>
      <c r="AY183" s="243" t="s">
        <v>308</v>
      </c>
    </row>
    <row r="184" spans="2:65" s="1" customFormat="1" ht="22.5" customHeight="1">
      <c r="B184" s="42"/>
      <c r="C184" s="203" t="s">
        <v>368</v>
      </c>
      <c r="D184" s="203" t="s">
        <v>311</v>
      </c>
      <c r="E184" s="204" t="s">
        <v>516</v>
      </c>
      <c r="F184" s="205" t="s">
        <v>517</v>
      </c>
      <c r="G184" s="206" t="s">
        <v>508</v>
      </c>
      <c r="H184" s="207">
        <v>23.952000000000002</v>
      </c>
      <c r="I184" s="208"/>
      <c r="J184" s="209">
        <f>ROUND(I184*H184,2)</f>
        <v>0</v>
      </c>
      <c r="K184" s="205" t="s">
        <v>315</v>
      </c>
      <c r="L184" s="62"/>
      <c r="M184" s="210" t="s">
        <v>21</v>
      </c>
      <c r="N184" s="211" t="s">
        <v>45</v>
      </c>
      <c r="O184" s="43"/>
      <c r="P184" s="212">
        <f>O184*H184</f>
        <v>0</v>
      </c>
      <c r="Q184" s="212">
        <v>0</v>
      </c>
      <c r="R184" s="212">
        <f>Q184*H184</f>
        <v>0</v>
      </c>
      <c r="S184" s="212">
        <v>0.26100000000000001</v>
      </c>
      <c r="T184" s="213">
        <f>S184*H184</f>
        <v>6.2514720000000006</v>
      </c>
      <c r="AR184" s="25" t="s">
        <v>327</v>
      </c>
      <c r="AT184" s="25" t="s">
        <v>311</v>
      </c>
      <c r="AU184" s="25" t="s">
        <v>84</v>
      </c>
      <c r="AY184" s="25" t="s">
        <v>308</v>
      </c>
      <c r="BE184" s="214">
        <f>IF(N184="základní",J184,0)</f>
        <v>0</v>
      </c>
      <c r="BF184" s="214">
        <f>IF(N184="snížená",J184,0)</f>
        <v>0</v>
      </c>
      <c r="BG184" s="214">
        <f>IF(N184="zákl. přenesená",J184,0)</f>
        <v>0</v>
      </c>
      <c r="BH184" s="214">
        <f>IF(N184="sníž. přenesená",J184,0)</f>
        <v>0</v>
      </c>
      <c r="BI184" s="214">
        <f>IF(N184="nulová",J184,0)</f>
        <v>0</v>
      </c>
      <c r="BJ184" s="25" t="s">
        <v>82</v>
      </c>
      <c r="BK184" s="214">
        <f>ROUND(I184*H184,2)</f>
        <v>0</v>
      </c>
      <c r="BL184" s="25" t="s">
        <v>327</v>
      </c>
      <c r="BM184" s="25" t="s">
        <v>1136</v>
      </c>
    </row>
    <row r="185" spans="2:65" s="13" customFormat="1" ht="13.5">
      <c r="B185" s="233"/>
      <c r="C185" s="234"/>
      <c r="D185" s="223" t="s">
        <v>451</v>
      </c>
      <c r="E185" s="235" t="s">
        <v>21</v>
      </c>
      <c r="F185" s="236" t="s">
        <v>1137</v>
      </c>
      <c r="G185" s="234"/>
      <c r="H185" s="237">
        <v>7.1959999999999997</v>
      </c>
      <c r="I185" s="238"/>
      <c r="J185" s="234"/>
      <c r="K185" s="234"/>
      <c r="L185" s="239"/>
      <c r="M185" s="240"/>
      <c r="N185" s="241"/>
      <c r="O185" s="241"/>
      <c r="P185" s="241"/>
      <c r="Q185" s="241"/>
      <c r="R185" s="241"/>
      <c r="S185" s="241"/>
      <c r="T185" s="242"/>
      <c r="AT185" s="243" t="s">
        <v>451</v>
      </c>
      <c r="AU185" s="243" t="s">
        <v>84</v>
      </c>
      <c r="AV185" s="13" t="s">
        <v>84</v>
      </c>
      <c r="AW185" s="13" t="s">
        <v>37</v>
      </c>
      <c r="AX185" s="13" t="s">
        <v>74</v>
      </c>
      <c r="AY185" s="243" t="s">
        <v>308</v>
      </c>
    </row>
    <row r="186" spans="2:65" s="13" customFormat="1" ht="13.5">
      <c r="B186" s="233"/>
      <c r="C186" s="234"/>
      <c r="D186" s="223" t="s">
        <v>451</v>
      </c>
      <c r="E186" s="235" t="s">
        <v>21</v>
      </c>
      <c r="F186" s="236" t="s">
        <v>1138</v>
      </c>
      <c r="G186" s="234"/>
      <c r="H186" s="237">
        <v>16.756</v>
      </c>
      <c r="I186" s="238"/>
      <c r="J186" s="234"/>
      <c r="K186" s="234"/>
      <c r="L186" s="239"/>
      <c r="M186" s="240"/>
      <c r="N186" s="241"/>
      <c r="O186" s="241"/>
      <c r="P186" s="241"/>
      <c r="Q186" s="241"/>
      <c r="R186" s="241"/>
      <c r="S186" s="241"/>
      <c r="T186" s="242"/>
      <c r="AT186" s="243" t="s">
        <v>451</v>
      </c>
      <c r="AU186" s="243" t="s">
        <v>84</v>
      </c>
      <c r="AV186" s="13" t="s">
        <v>84</v>
      </c>
      <c r="AW186" s="13" t="s">
        <v>37</v>
      </c>
      <c r="AX186" s="13" t="s">
        <v>74</v>
      </c>
      <c r="AY186" s="243" t="s">
        <v>308</v>
      </c>
    </row>
    <row r="187" spans="2:65" s="14" customFormat="1" ht="13.5">
      <c r="B187" s="244"/>
      <c r="C187" s="245"/>
      <c r="D187" s="246" t="s">
        <v>451</v>
      </c>
      <c r="E187" s="247" t="s">
        <v>21</v>
      </c>
      <c r="F187" s="248" t="s">
        <v>459</v>
      </c>
      <c r="G187" s="245"/>
      <c r="H187" s="249">
        <v>23.952000000000002</v>
      </c>
      <c r="I187" s="250"/>
      <c r="J187" s="245"/>
      <c r="K187" s="245"/>
      <c r="L187" s="251"/>
      <c r="M187" s="252"/>
      <c r="N187" s="253"/>
      <c r="O187" s="253"/>
      <c r="P187" s="253"/>
      <c r="Q187" s="253"/>
      <c r="R187" s="253"/>
      <c r="S187" s="253"/>
      <c r="T187" s="254"/>
      <c r="AT187" s="255" t="s">
        <v>451</v>
      </c>
      <c r="AU187" s="255" t="s">
        <v>84</v>
      </c>
      <c r="AV187" s="14" t="s">
        <v>327</v>
      </c>
      <c r="AW187" s="14" t="s">
        <v>37</v>
      </c>
      <c r="AX187" s="14" t="s">
        <v>82</v>
      </c>
      <c r="AY187" s="255" t="s">
        <v>308</v>
      </c>
    </row>
    <row r="188" spans="2:65" s="1" customFormat="1" ht="22.5" customHeight="1">
      <c r="B188" s="42"/>
      <c r="C188" s="203" t="s">
        <v>10</v>
      </c>
      <c r="D188" s="203" t="s">
        <v>311</v>
      </c>
      <c r="E188" s="204" t="s">
        <v>1139</v>
      </c>
      <c r="F188" s="205" t="s">
        <v>1140</v>
      </c>
      <c r="G188" s="206" t="s">
        <v>508</v>
      </c>
      <c r="H188" s="207">
        <v>83.12</v>
      </c>
      <c r="I188" s="208"/>
      <c r="J188" s="209">
        <f>ROUND(I188*H188,2)</f>
        <v>0</v>
      </c>
      <c r="K188" s="205" t="s">
        <v>315</v>
      </c>
      <c r="L188" s="62"/>
      <c r="M188" s="210" t="s">
        <v>21</v>
      </c>
      <c r="N188" s="211" t="s">
        <v>45</v>
      </c>
      <c r="O188" s="43"/>
      <c r="P188" s="212">
        <f>O188*H188</f>
        <v>0</v>
      </c>
      <c r="Q188" s="212">
        <v>0</v>
      </c>
      <c r="R188" s="212">
        <f>Q188*H188</f>
        <v>0</v>
      </c>
      <c r="S188" s="212">
        <v>0.32400000000000001</v>
      </c>
      <c r="T188" s="213">
        <f>S188*H188</f>
        <v>26.930880000000002</v>
      </c>
      <c r="AR188" s="25" t="s">
        <v>327</v>
      </c>
      <c r="AT188" s="25" t="s">
        <v>311</v>
      </c>
      <c r="AU188" s="25" t="s">
        <v>84</v>
      </c>
      <c r="AY188" s="25" t="s">
        <v>308</v>
      </c>
      <c r="BE188" s="214">
        <f>IF(N188="základní",J188,0)</f>
        <v>0</v>
      </c>
      <c r="BF188" s="214">
        <f>IF(N188="snížená",J188,0)</f>
        <v>0</v>
      </c>
      <c r="BG188" s="214">
        <f>IF(N188="zákl. přenesená",J188,0)</f>
        <v>0</v>
      </c>
      <c r="BH188" s="214">
        <f>IF(N188="sníž. přenesená",J188,0)</f>
        <v>0</v>
      </c>
      <c r="BI188" s="214">
        <f>IF(N188="nulová",J188,0)</f>
        <v>0</v>
      </c>
      <c r="BJ188" s="25" t="s">
        <v>82</v>
      </c>
      <c r="BK188" s="214">
        <f>ROUND(I188*H188,2)</f>
        <v>0</v>
      </c>
      <c r="BL188" s="25" t="s">
        <v>327</v>
      </c>
      <c r="BM188" s="25" t="s">
        <v>1141</v>
      </c>
    </row>
    <row r="189" spans="2:65" s="13" customFormat="1" ht="13.5">
      <c r="B189" s="233"/>
      <c r="C189" s="234"/>
      <c r="D189" s="223" t="s">
        <v>451</v>
      </c>
      <c r="E189" s="235" t="s">
        <v>21</v>
      </c>
      <c r="F189" s="236" t="s">
        <v>1142</v>
      </c>
      <c r="G189" s="234"/>
      <c r="H189" s="237">
        <v>50.377000000000002</v>
      </c>
      <c r="I189" s="238"/>
      <c r="J189" s="234"/>
      <c r="K189" s="234"/>
      <c r="L189" s="239"/>
      <c r="M189" s="240"/>
      <c r="N189" s="241"/>
      <c r="O189" s="241"/>
      <c r="P189" s="241"/>
      <c r="Q189" s="241"/>
      <c r="R189" s="241"/>
      <c r="S189" s="241"/>
      <c r="T189" s="242"/>
      <c r="AT189" s="243" t="s">
        <v>451</v>
      </c>
      <c r="AU189" s="243" t="s">
        <v>84</v>
      </c>
      <c r="AV189" s="13" t="s">
        <v>84</v>
      </c>
      <c r="AW189" s="13" t="s">
        <v>37</v>
      </c>
      <c r="AX189" s="13" t="s">
        <v>74</v>
      </c>
      <c r="AY189" s="243" t="s">
        <v>308</v>
      </c>
    </row>
    <row r="190" spans="2:65" s="13" customFormat="1" ht="13.5">
      <c r="B190" s="233"/>
      <c r="C190" s="234"/>
      <c r="D190" s="223" t="s">
        <v>451</v>
      </c>
      <c r="E190" s="235" t="s">
        <v>21</v>
      </c>
      <c r="F190" s="236" t="s">
        <v>1143</v>
      </c>
      <c r="G190" s="234"/>
      <c r="H190" s="237">
        <v>12.012</v>
      </c>
      <c r="I190" s="238"/>
      <c r="J190" s="234"/>
      <c r="K190" s="234"/>
      <c r="L190" s="239"/>
      <c r="M190" s="240"/>
      <c r="N190" s="241"/>
      <c r="O190" s="241"/>
      <c r="P190" s="241"/>
      <c r="Q190" s="241"/>
      <c r="R190" s="241"/>
      <c r="S190" s="241"/>
      <c r="T190" s="242"/>
      <c r="AT190" s="243" t="s">
        <v>451</v>
      </c>
      <c r="AU190" s="243" t="s">
        <v>84</v>
      </c>
      <c r="AV190" s="13" t="s">
        <v>84</v>
      </c>
      <c r="AW190" s="13" t="s">
        <v>37</v>
      </c>
      <c r="AX190" s="13" t="s">
        <v>74</v>
      </c>
      <c r="AY190" s="243" t="s">
        <v>308</v>
      </c>
    </row>
    <row r="191" spans="2:65" s="13" customFormat="1" ht="13.5">
      <c r="B191" s="233"/>
      <c r="C191" s="234"/>
      <c r="D191" s="223" t="s">
        <v>451</v>
      </c>
      <c r="E191" s="235" t="s">
        <v>21</v>
      </c>
      <c r="F191" s="236" t="s">
        <v>1144</v>
      </c>
      <c r="G191" s="234"/>
      <c r="H191" s="237">
        <v>20.731000000000002</v>
      </c>
      <c r="I191" s="238"/>
      <c r="J191" s="234"/>
      <c r="K191" s="234"/>
      <c r="L191" s="239"/>
      <c r="M191" s="240"/>
      <c r="N191" s="241"/>
      <c r="O191" s="241"/>
      <c r="P191" s="241"/>
      <c r="Q191" s="241"/>
      <c r="R191" s="241"/>
      <c r="S191" s="241"/>
      <c r="T191" s="242"/>
      <c r="AT191" s="243" t="s">
        <v>451</v>
      </c>
      <c r="AU191" s="243" t="s">
        <v>84</v>
      </c>
      <c r="AV191" s="13" t="s">
        <v>84</v>
      </c>
      <c r="AW191" s="13" t="s">
        <v>37</v>
      </c>
      <c r="AX191" s="13" t="s">
        <v>74</v>
      </c>
      <c r="AY191" s="243" t="s">
        <v>308</v>
      </c>
    </row>
    <row r="192" spans="2:65" s="14" customFormat="1" ht="13.5">
      <c r="B192" s="244"/>
      <c r="C192" s="245"/>
      <c r="D192" s="223" t="s">
        <v>451</v>
      </c>
      <c r="E192" s="259" t="s">
        <v>21</v>
      </c>
      <c r="F192" s="260" t="s">
        <v>459</v>
      </c>
      <c r="G192" s="245"/>
      <c r="H192" s="261">
        <v>83.12</v>
      </c>
      <c r="I192" s="250"/>
      <c r="J192" s="245"/>
      <c r="K192" s="245"/>
      <c r="L192" s="251"/>
      <c r="M192" s="252"/>
      <c r="N192" s="253"/>
      <c r="O192" s="253"/>
      <c r="P192" s="253"/>
      <c r="Q192" s="253"/>
      <c r="R192" s="253"/>
      <c r="S192" s="253"/>
      <c r="T192" s="254"/>
      <c r="AT192" s="255" t="s">
        <v>451</v>
      </c>
      <c r="AU192" s="255" t="s">
        <v>84</v>
      </c>
      <c r="AV192" s="14" t="s">
        <v>327</v>
      </c>
      <c r="AW192" s="14" t="s">
        <v>37</v>
      </c>
      <c r="AX192" s="14" t="s">
        <v>82</v>
      </c>
      <c r="AY192" s="255" t="s">
        <v>308</v>
      </c>
    </row>
    <row r="193" spans="2:65" s="11" customFormat="1" ht="29.85" customHeight="1">
      <c r="B193" s="186"/>
      <c r="C193" s="187"/>
      <c r="D193" s="188" t="s">
        <v>73</v>
      </c>
      <c r="E193" s="262" t="s">
        <v>334</v>
      </c>
      <c r="F193" s="262" t="s">
        <v>521</v>
      </c>
      <c r="G193" s="187"/>
      <c r="H193" s="187"/>
      <c r="I193" s="190"/>
      <c r="J193" s="263">
        <f>BK193</f>
        <v>0</v>
      </c>
      <c r="K193" s="187"/>
      <c r="L193" s="192"/>
      <c r="M193" s="193"/>
      <c r="N193" s="194"/>
      <c r="O193" s="194"/>
      <c r="P193" s="195">
        <f>P194+P224+P249</f>
        <v>0</v>
      </c>
      <c r="Q193" s="194"/>
      <c r="R193" s="195">
        <f>R194+R224+R249</f>
        <v>0.37808900000000001</v>
      </c>
      <c r="S193" s="194"/>
      <c r="T193" s="196">
        <f>T194+T224+T249</f>
        <v>189.78007685000003</v>
      </c>
      <c r="AR193" s="197" t="s">
        <v>82</v>
      </c>
      <c r="AT193" s="198" t="s">
        <v>73</v>
      </c>
      <c r="AU193" s="198" t="s">
        <v>82</v>
      </c>
      <c r="AY193" s="197" t="s">
        <v>308</v>
      </c>
      <c r="BK193" s="199">
        <f>BK194+BK224+BK249</f>
        <v>0</v>
      </c>
    </row>
    <row r="194" spans="2:65" s="11" customFormat="1" ht="14.85" customHeight="1">
      <c r="B194" s="186"/>
      <c r="C194" s="187"/>
      <c r="D194" s="200" t="s">
        <v>73</v>
      </c>
      <c r="E194" s="201" t="s">
        <v>522</v>
      </c>
      <c r="F194" s="201" t="s">
        <v>523</v>
      </c>
      <c r="G194" s="187"/>
      <c r="H194" s="187"/>
      <c r="I194" s="190"/>
      <c r="J194" s="202">
        <f>BK194</f>
        <v>0</v>
      </c>
      <c r="K194" s="187"/>
      <c r="L194" s="192"/>
      <c r="M194" s="193"/>
      <c r="N194" s="194"/>
      <c r="O194" s="194"/>
      <c r="P194" s="195">
        <f>SUM(P195:P223)</f>
        <v>0</v>
      </c>
      <c r="Q194" s="194"/>
      <c r="R194" s="195">
        <f>SUM(R195:R223)</f>
        <v>0</v>
      </c>
      <c r="S194" s="194"/>
      <c r="T194" s="196">
        <f>SUM(T195:T223)</f>
        <v>71.545102</v>
      </c>
      <c r="AR194" s="197" t="s">
        <v>82</v>
      </c>
      <c r="AT194" s="198" t="s">
        <v>73</v>
      </c>
      <c r="AU194" s="198" t="s">
        <v>84</v>
      </c>
      <c r="AY194" s="197" t="s">
        <v>308</v>
      </c>
      <c r="BK194" s="199">
        <f>SUM(BK195:BK223)</f>
        <v>0</v>
      </c>
    </row>
    <row r="195" spans="2:65" s="1" customFormat="1" ht="22.5" customHeight="1">
      <c r="B195" s="42"/>
      <c r="C195" s="203" t="s">
        <v>375</v>
      </c>
      <c r="D195" s="203" t="s">
        <v>311</v>
      </c>
      <c r="E195" s="204" t="s">
        <v>524</v>
      </c>
      <c r="F195" s="205" t="s">
        <v>525</v>
      </c>
      <c r="G195" s="206" t="s">
        <v>508</v>
      </c>
      <c r="H195" s="207">
        <v>460.39100000000002</v>
      </c>
      <c r="I195" s="208"/>
      <c r="J195" s="209">
        <f>ROUND(I195*H195,2)</f>
        <v>0</v>
      </c>
      <c r="K195" s="205" t="s">
        <v>315</v>
      </c>
      <c r="L195" s="62"/>
      <c r="M195" s="210" t="s">
        <v>21</v>
      </c>
      <c r="N195" s="211" t="s">
        <v>45</v>
      </c>
      <c r="O195" s="43"/>
      <c r="P195" s="212">
        <f>O195*H195</f>
        <v>0</v>
      </c>
      <c r="Q195" s="212">
        <v>0</v>
      </c>
      <c r="R195" s="212">
        <f>Q195*H195</f>
        <v>0</v>
      </c>
      <c r="S195" s="212">
        <v>0.05</v>
      </c>
      <c r="T195" s="213">
        <f>S195*H195</f>
        <v>23.019550000000002</v>
      </c>
      <c r="AR195" s="25" t="s">
        <v>327</v>
      </c>
      <c r="AT195" s="25" t="s">
        <v>311</v>
      </c>
      <c r="AU195" s="25" t="s">
        <v>95</v>
      </c>
      <c r="AY195" s="25" t="s">
        <v>308</v>
      </c>
      <c r="BE195" s="214">
        <f>IF(N195="základní",J195,0)</f>
        <v>0</v>
      </c>
      <c r="BF195" s="214">
        <f>IF(N195="snížená",J195,0)</f>
        <v>0</v>
      </c>
      <c r="BG195" s="214">
        <f>IF(N195="zákl. přenesená",J195,0)</f>
        <v>0</v>
      </c>
      <c r="BH195" s="214">
        <f>IF(N195="sníž. přenesená",J195,0)</f>
        <v>0</v>
      </c>
      <c r="BI195" s="214">
        <f>IF(N195="nulová",J195,0)</f>
        <v>0</v>
      </c>
      <c r="BJ195" s="25" t="s">
        <v>82</v>
      </c>
      <c r="BK195" s="214">
        <f>ROUND(I195*H195,2)</f>
        <v>0</v>
      </c>
      <c r="BL195" s="25" t="s">
        <v>327</v>
      </c>
      <c r="BM195" s="25" t="s">
        <v>1145</v>
      </c>
    </row>
    <row r="196" spans="2:65" s="13" customFormat="1" ht="13.5">
      <c r="B196" s="233"/>
      <c r="C196" s="234"/>
      <c r="D196" s="246" t="s">
        <v>451</v>
      </c>
      <c r="E196" s="256" t="s">
        <v>21</v>
      </c>
      <c r="F196" s="257" t="s">
        <v>1146</v>
      </c>
      <c r="G196" s="234"/>
      <c r="H196" s="258">
        <v>460.39100000000002</v>
      </c>
      <c r="I196" s="238"/>
      <c r="J196" s="234"/>
      <c r="K196" s="234"/>
      <c r="L196" s="239"/>
      <c r="M196" s="240"/>
      <c r="N196" s="241"/>
      <c r="O196" s="241"/>
      <c r="P196" s="241"/>
      <c r="Q196" s="241"/>
      <c r="R196" s="241"/>
      <c r="S196" s="241"/>
      <c r="T196" s="242"/>
      <c r="AT196" s="243" t="s">
        <v>451</v>
      </c>
      <c r="AU196" s="243" t="s">
        <v>95</v>
      </c>
      <c r="AV196" s="13" t="s">
        <v>84</v>
      </c>
      <c r="AW196" s="13" t="s">
        <v>37</v>
      </c>
      <c r="AX196" s="13" t="s">
        <v>82</v>
      </c>
      <c r="AY196" s="243" t="s">
        <v>308</v>
      </c>
    </row>
    <row r="197" spans="2:65" s="1" customFormat="1" ht="31.5" customHeight="1">
      <c r="B197" s="42"/>
      <c r="C197" s="203" t="s">
        <v>381</v>
      </c>
      <c r="D197" s="203" t="s">
        <v>311</v>
      </c>
      <c r="E197" s="204" t="s">
        <v>1147</v>
      </c>
      <c r="F197" s="205" t="s">
        <v>1148</v>
      </c>
      <c r="G197" s="206" t="s">
        <v>508</v>
      </c>
      <c r="H197" s="207">
        <v>826.93499999999995</v>
      </c>
      <c r="I197" s="208"/>
      <c r="J197" s="209">
        <f>ROUND(I197*H197,2)</f>
        <v>0</v>
      </c>
      <c r="K197" s="205" t="s">
        <v>315</v>
      </c>
      <c r="L197" s="62"/>
      <c r="M197" s="210" t="s">
        <v>21</v>
      </c>
      <c r="N197" s="211" t="s">
        <v>45</v>
      </c>
      <c r="O197" s="43"/>
      <c r="P197" s="212">
        <f>O197*H197</f>
        <v>0</v>
      </c>
      <c r="Q197" s="212">
        <v>0</v>
      </c>
      <c r="R197" s="212">
        <f>Q197*H197</f>
        <v>0</v>
      </c>
      <c r="S197" s="212">
        <v>4.5999999999999999E-2</v>
      </c>
      <c r="T197" s="213">
        <f>S197*H197</f>
        <v>38.039009999999998</v>
      </c>
      <c r="AR197" s="25" t="s">
        <v>327</v>
      </c>
      <c r="AT197" s="25" t="s">
        <v>311</v>
      </c>
      <c r="AU197" s="25" t="s">
        <v>95</v>
      </c>
      <c r="AY197" s="25" t="s">
        <v>308</v>
      </c>
      <c r="BE197" s="214">
        <f>IF(N197="základní",J197,0)</f>
        <v>0</v>
      </c>
      <c r="BF197" s="214">
        <f>IF(N197="snížená",J197,0)</f>
        <v>0</v>
      </c>
      <c r="BG197" s="214">
        <f>IF(N197="zákl. přenesená",J197,0)</f>
        <v>0</v>
      </c>
      <c r="BH197" s="214">
        <f>IF(N197="sníž. přenesená",J197,0)</f>
        <v>0</v>
      </c>
      <c r="BI197" s="214">
        <f>IF(N197="nulová",J197,0)</f>
        <v>0</v>
      </c>
      <c r="BJ197" s="25" t="s">
        <v>82</v>
      </c>
      <c r="BK197" s="214">
        <f>ROUND(I197*H197,2)</f>
        <v>0</v>
      </c>
      <c r="BL197" s="25" t="s">
        <v>327</v>
      </c>
      <c r="BM197" s="25" t="s">
        <v>1149</v>
      </c>
    </row>
    <row r="198" spans="2:65" s="13" customFormat="1" ht="13.5">
      <c r="B198" s="233"/>
      <c r="C198" s="234"/>
      <c r="D198" s="223" t="s">
        <v>451</v>
      </c>
      <c r="E198" s="235" t="s">
        <v>21</v>
      </c>
      <c r="F198" s="236" t="s">
        <v>1150</v>
      </c>
      <c r="G198" s="234"/>
      <c r="H198" s="237">
        <v>45.908000000000001</v>
      </c>
      <c r="I198" s="238"/>
      <c r="J198" s="234"/>
      <c r="K198" s="234"/>
      <c r="L198" s="239"/>
      <c r="M198" s="240"/>
      <c r="N198" s="241"/>
      <c r="O198" s="241"/>
      <c r="P198" s="241"/>
      <c r="Q198" s="241"/>
      <c r="R198" s="241"/>
      <c r="S198" s="241"/>
      <c r="T198" s="242"/>
      <c r="AT198" s="243" t="s">
        <v>451</v>
      </c>
      <c r="AU198" s="243" t="s">
        <v>95</v>
      </c>
      <c r="AV198" s="13" t="s">
        <v>84</v>
      </c>
      <c r="AW198" s="13" t="s">
        <v>37</v>
      </c>
      <c r="AX198" s="13" t="s">
        <v>74</v>
      </c>
      <c r="AY198" s="243" t="s">
        <v>308</v>
      </c>
    </row>
    <row r="199" spans="2:65" s="13" customFormat="1" ht="13.5">
      <c r="B199" s="233"/>
      <c r="C199" s="234"/>
      <c r="D199" s="223" t="s">
        <v>451</v>
      </c>
      <c r="E199" s="235" t="s">
        <v>21</v>
      </c>
      <c r="F199" s="236" t="s">
        <v>1151</v>
      </c>
      <c r="G199" s="234"/>
      <c r="H199" s="237">
        <v>42.908000000000001</v>
      </c>
      <c r="I199" s="238"/>
      <c r="J199" s="234"/>
      <c r="K199" s="234"/>
      <c r="L199" s="239"/>
      <c r="M199" s="240"/>
      <c r="N199" s="241"/>
      <c r="O199" s="241"/>
      <c r="P199" s="241"/>
      <c r="Q199" s="241"/>
      <c r="R199" s="241"/>
      <c r="S199" s="241"/>
      <c r="T199" s="242"/>
      <c r="AT199" s="243" t="s">
        <v>451</v>
      </c>
      <c r="AU199" s="243" t="s">
        <v>95</v>
      </c>
      <c r="AV199" s="13" t="s">
        <v>84</v>
      </c>
      <c r="AW199" s="13" t="s">
        <v>37</v>
      </c>
      <c r="AX199" s="13" t="s">
        <v>74</v>
      </c>
      <c r="AY199" s="243" t="s">
        <v>308</v>
      </c>
    </row>
    <row r="200" spans="2:65" s="13" customFormat="1" ht="13.5">
      <c r="B200" s="233"/>
      <c r="C200" s="234"/>
      <c r="D200" s="223" t="s">
        <v>451</v>
      </c>
      <c r="E200" s="235" t="s">
        <v>21</v>
      </c>
      <c r="F200" s="236" t="s">
        <v>1152</v>
      </c>
      <c r="G200" s="234"/>
      <c r="H200" s="237">
        <v>43.639000000000003</v>
      </c>
      <c r="I200" s="238"/>
      <c r="J200" s="234"/>
      <c r="K200" s="234"/>
      <c r="L200" s="239"/>
      <c r="M200" s="240"/>
      <c r="N200" s="241"/>
      <c r="O200" s="241"/>
      <c r="P200" s="241"/>
      <c r="Q200" s="241"/>
      <c r="R200" s="241"/>
      <c r="S200" s="241"/>
      <c r="T200" s="242"/>
      <c r="AT200" s="243" t="s">
        <v>451</v>
      </c>
      <c r="AU200" s="243" t="s">
        <v>95</v>
      </c>
      <c r="AV200" s="13" t="s">
        <v>84</v>
      </c>
      <c r="AW200" s="13" t="s">
        <v>37</v>
      </c>
      <c r="AX200" s="13" t="s">
        <v>74</v>
      </c>
      <c r="AY200" s="243" t="s">
        <v>308</v>
      </c>
    </row>
    <row r="201" spans="2:65" s="13" customFormat="1" ht="13.5">
      <c r="B201" s="233"/>
      <c r="C201" s="234"/>
      <c r="D201" s="223" t="s">
        <v>451</v>
      </c>
      <c r="E201" s="235" t="s">
        <v>21</v>
      </c>
      <c r="F201" s="236" t="s">
        <v>1152</v>
      </c>
      <c r="G201" s="234"/>
      <c r="H201" s="237">
        <v>43.639000000000003</v>
      </c>
      <c r="I201" s="238"/>
      <c r="J201" s="234"/>
      <c r="K201" s="234"/>
      <c r="L201" s="239"/>
      <c r="M201" s="240"/>
      <c r="N201" s="241"/>
      <c r="O201" s="241"/>
      <c r="P201" s="241"/>
      <c r="Q201" s="241"/>
      <c r="R201" s="241"/>
      <c r="S201" s="241"/>
      <c r="T201" s="242"/>
      <c r="AT201" s="243" t="s">
        <v>451</v>
      </c>
      <c r="AU201" s="243" t="s">
        <v>95</v>
      </c>
      <c r="AV201" s="13" t="s">
        <v>84</v>
      </c>
      <c r="AW201" s="13" t="s">
        <v>37</v>
      </c>
      <c r="AX201" s="13" t="s">
        <v>74</v>
      </c>
      <c r="AY201" s="243" t="s">
        <v>308</v>
      </c>
    </row>
    <row r="202" spans="2:65" s="13" customFormat="1" ht="13.5">
      <c r="B202" s="233"/>
      <c r="C202" s="234"/>
      <c r="D202" s="223" t="s">
        <v>451</v>
      </c>
      <c r="E202" s="235" t="s">
        <v>21</v>
      </c>
      <c r="F202" s="236" t="s">
        <v>1153</v>
      </c>
      <c r="G202" s="234"/>
      <c r="H202" s="237">
        <v>27.754000000000001</v>
      </c>
      <c r="I202" s="238"/>
      <c r="J202" s="234"/>
      <c r="K202" s="234"/>
      <c r="L202" s="239"/>
      <c r="M202" s="240"/>
      <c r="N202" s="241"/>
      <c r="O202" s="241"/>
      <c r="P202" s="241"/>
      <c r="Q202" s="241"/>
      <c r="R202" s="241"/>
      <c r="S202" s="241"/>
      <c r="T202" s="242"/>
      <c r="AT202" s="243" t="s">
        <v>451</v>
      </c>
      <c r="AU202" s="243" t="s">
        <v>95</v>
      </c>
      <c r="AV202" s="13" t="s">
        <v>84</v>
      </c>
      <c r="AW202" s="13" t="s">
        <v>37</v>
      </c>
      <c r="AX202" s="13" t="s">
        <v>74</v>
      </c>
      <c r="AY202" s="243" t="s">
        <v>308</v>
      </c>
    </row>
    <row r="203" spans="2:65" s="13" customFormat="1" ht="13.5">
      <c r="B203" s="233"/>
      <c r="C203" s="234"/>
      <c r="D203" s="223" t="s">
        <v>451</v>
      </c>
      <c r="E203" s="235" t="s">
        <v>21</v>
      </c>
      <c r="F203" s="236" t="s">
        <v>1154</v>
      </c>
      <c r="G203" s="234"/>
      <c r="H203" s="237">
        <v>15.792999999999999</v>
      </c>
      <c r="I203" s="238"/>
      <c r="J203" s="234"/>
      <c r="K203" s="234"/>
      <c r="L203" s="239"/>
      <c r="M203" s="240"/>
      <c r="N203" s="241"/>
      <c r="O203" s="241"/>
      <c r="P203" s="241"/>
      <c r="Q203" s="241"/>
      <c r="R203" s="241"/>
      <c r="S203" s="241"/>
      <c r="T203" s="242"/>
      <c r="AT203" s="243" t="s">
        <v>451</v>
      </c>
      <c r="AU203" s="243" t="s">
        <v>95</v>
      </c>
      <c r="AV203" s="13" t="s">
        <v>84</v>
      </c>
      <c r="AW203" s="13" t="s">
        <v>37</v>
      </c>
      <c r="AX203" s="13" t="s">
        <v>74</v>
      </c>
      <c r="AY203" s="243" t="s">
        <v>308</v>
      </c>
    </row>
    <row r="204" spans="2:65" s="13" customFormat="1" ht="13.5">
      <c r="B204" s="233"/>
      <c r="C204" s="234"/>
      <c r="D204" s="223" t="s">
        <v>451</v>
      </c>
      <c r="E204" s="235" t="s">
        <v>21</v>
      </c>
      <c r="F204" s="236" t="s">
        <v>1155</v>
      </c>
      <c r="G204" s="234"/>
      <c r="H204" s="237">
        <v>29.15</v>
      </c>
      <c r="I204" s="238"/>
      <c r="J204" s="234"/>
      <c r="K204" s="234"/>
      <c r="L204" s="239"/>
      <c r="M204" s="240"/>
      <c r="N204" s="241"/>
      <c r="O204" s="241"/>
      <c r="P204" s="241"/>
      <c r="Q204" s="241"/>
      <c r="R204" s="241"/>
      <c r="S204" s="241"/>
      <c r="T204" s="242"/>
      <c r="AT204" s="243" t="s">
        <v>451</v>
      </c>
      <c r="AU204" s="243" t="s">
        <v>95</v>
      </c>
      <c r="AV204" s="13" t="s">
        <v>84</v>
      </c>
      <c r="AW204" s="13" t="s">
        <v>37</v>
      </c>
      <c r="AX204" s="13" t="s">
        <v>74</v>
      </c>
      <c r="AY204" s="243" t="s">
        <v>308</v>
      </c>
    </row>
    <row r="205" spans="2:65" s="13" customFormat="1" ht="13.5">
      <c r="B205" s="233"/>
      <c r="C205" s="234"/>
      <c r="D205" s="223" t="s">
        <v>451</v>
      </c>
      <c r="E205" s="235" t="s">
        <v>21</v>
      </c>
      <c r="F205" s="236" t="s">
        <v>1156</v>
      </c>
      <c r="G205" s="234"/>
      <c r="H205" s="237">
        <v>40.332000000000001</v>
      </c>
      <c r="I205" s="238"/>
      <c r="J205" s="234"/>
      <c r="K205" s="234"/>
      <c r="L205" s="239"/>
      <c r="M205" s="240"/>
      <c r="N205" s="241"/>
      <c r="O205" s="241"/>
      <c r="P205" s="241"/>
      <c r="Q205" s="241"/>
      <c r="R205" s="241"/>
      <c r="S205" s="241"/>
      <c r="T205" s="242"/>
      <c r="AT205" s="243" t="s">
        <v>451</v>
      </c>
      <c r="AU205" s="243" t="s">
        <v>95</v>
      </c>
      <c r="AV205" s="13" t="s">
        <v>84</v>
      </c>
      <c r="AW205" s="13" t="s">
        <v>37</v>
      </c>
      <c r="AX205" s="13" t="s">
        <v>74</v>
      </c>
      <c r="AY205" s="243" t="s">
        <v>308</v>
      </c>
    </row>
    <row r="206" spans="2:65" s="13" customFormat="1" ht="13.5">
      <c r="B206" s="233"/>
      <c r="C206" s="234"/>
      <c r="D206" s="223" t="s">
        <v>451</v>
      </c>
      <c r="E206" s="235" t="s">
        <v>21</v>
      </c>
      <c r="F206" s="236" t="s">
        <v>1157</v>
      </c>
      <c r="G206" s="234"/>
      <c r="H206" s="237">
        <v>34.603999999999999</v>
      </c>
      <c r="I206" s="238"/>
      <c r="J206" s="234"/>
      <c r="K206" s="234"/>
      <c r="L206" s="239"/>
      <c r="M206" s="240"/>
      <c r="N206" s="241"/>
      <c r="O206" s="241"/>
      <c r="P206" s="241"/>
      <c r="Q206" s="241"/>
      <c r="R206" s="241"/>
      <c r="S206" s="241"/>
      <c r="T206" s="242"/>
      <c r="AT206" s="243" t="s">
        <v>451</v>
      </c>
      <c r="AU206" s="243" t="s">
        <v>95</v>
      </c>
      <c r="AV206" s="13" t="s">
        <v>84</v>
      </c>
      <c r="AW206" s="13" t="s">
        <v>37</v>
      </c>
      <c r="AX206" s="13" t="s">
        <v>74</v>
      </c>
      <c r="AY206" s="243" t="s">
        <v>308</v>
      </c>
    </row>
    <row r="207" spans="2:65" s="13" customFormat="1" ht="40.5">
      <c r="B207" s="233"/>
      <c r="C207" s="234"/>
      <c r="D207" s="223" t="s">
        <v>451</v>
      </c>
      <c r="E207" s="235" t="s">
        <v>21</v>
      </c>
      <c r="F207" s="236" t="s">
        <v>1158</v>
      </c>
      <c r="G207" s="234"/>
      <c r="H207" s="237">
        <v>88.367999999999995</v>
      </c>
      <c r="I207" s="238"/>
      <c r="J207" s="234"/>
      <c r="K207" s="234"/>
      <c r="L207" s="239"/>
      <c r="M207" s="240"/>
      <c r="N207" s="241"/>
      <c r="O207" s="241"/>
      <c r="P207" s="241"/>
      <c r="Q207" s="241"/>
      <c r="R207" s="241"/>
      <c r="S207" s="241"/>
      <c r="T207" s="242"/>
      <c r="AT207" s="243" t="s">
        <v>451</v>
      </c>
      <c r="AU207" s="243" t="s">
        <v>95</v>
      </c>
      <c r="AV207" s="13" t="s">
        <v>84</v>
      </c>
      <c r="AW207" s="13" t="s">
        <v>37</v>
      </c>
      <c r="AX207" s="13" t="s">
        <v>74</v>
      </c>
      <c r="AY207" s="243" t="s">
        <v>308</v>
      </c>
    </row>
    <row r="208" spans="2:65" s="13" customFormat="1" ht="13.5">
      <c r="B208" s="233"/>
      <c r="C208" s="234"/>
      <c r="D208" s="223" t="s">
        <v>451</v>
      </c>
      <c r="E208" s="235" t="s">
        <v>21</v>
      </c>
      <c r="F208" s="236" t="s">
        <v>1159</v>
      </c>
      <c r="G208" s="234"/>
      <c r="H208" s="237">
        <v>-20.995999999999999</v>
      </c>
      <c r="I208" s="238"/>
      <c r="J208" s="234"/>
      <c r="K208" s="234"/>
      <c r="L208" s="239"/>
      <c r="M208" s="240"/>
      <c r="N208" s="241"/>
      <c r="O208" s="241"/>
      <c r="P208" s="241"/>
      <c r="Q208" s="241"/>
      <c r="R208" s="241"/>
      <c r="S208" s="241"/>
      <c r="T208" s="242"/>
      <c r="AT208" s="243" t="s">
        <v>451</v>
      </c>
      <c r="AU208" s="243" t="s">
        <v>95</v>
      </c>
      <c r="AV208" s="13" t="s">
        <v>84</v>
      </c>
      <c r="AW208" s="13" t="s">
        <v>37</v>
      </c>
      <c r="AX208" s="13" t="s">
        <v>74</v>
      </c>
      <c r="AY208" s="243" t="s">
        <v>308</v>
      </c>
    </row>
    <row r="209" spans="2:65" s="13" customFormat="1" ht="40.5">
      <c r="B209" s="233"/>
      <c r="C209" s="234"/>
      <c r="D209" s="223" t="s">
        <v>451</v>
      </c>
      <c r="E209" s="235" t="s">
        <v>21</v>
      </c>
      <c r="F209" s="236" t="s">
        <v>1160</v>
      </c>
      <c r="G209" s="234"/>
      <c r="H209" s="237">
        <v>39.326999999999998</v>
      </c>
      <c r="I209" s="238"/>
      <c r="J209" s="234"/>
      <c r="K209" s="234"/>
      <c r="L209" s="239"/>
      <c r="M209" s="240"/>
      <c r="N209" s="241"/>
      <c r="O209" s="241"/>
      <c r="P209" s="241"/>
      <c r="Q209" s="241"/>
      <c r="R209" s="241"/>
      <c r="S209" s="241"/>
      <c r="T209" s="242"/>
      <c r="AT209" s="243" t="s">
        <v>451</v>
      </c>
      <c r="AU209" s="243" t="s">
        <v>95</v>
      </c>
      <c r="AV209" s="13" t="s">
        <v>84</v>
      </c>
      <c r="AW209" s="13" t="s">
        <v>37</v>
      </c>
      <c r="AX209" s="13" t="s">
        <v>74</v>
      </c>
      <c r="AY209" s="243" t="s">
        <v>308</v>
      </c>
    </row>
    <row r="210" spans="2:65" s="13" customFormat="1" ht="13.5">
      <c r="B210" s="233"/>
      <c r="C210" s="234"/>
      <c r="D210" s="223" t="s">
        <v>451</v>
      </c>
      <c r="E210" s="235" t="s">
        <v>21</v>
      </c>
      <c r="F210" s="236" t="s">
        <v>1161</v>
      </c>
      <c r="G210" s="234"/>
      <c r="H210" s="237">
        <v>44.136000000000003</v>
      </c>
      <c r="I210" s="238"/>
      <c r="J210" s="234"/>
      <c r="K210" s="234"/>
      <c r="L210" s="239"/>
      <c r="M210" s="240"/>
      <c r="N210" s="241"/>
      <c r="O210" s="241"/>
      <c r="P210" s="241"/>
      <c r="Q210" s="241"/>
      <c r="R210" s="241"/>
      <c r="S210" s="241"/>
      <c r="T210" s="242"/>
      <c r="AT210" s="243" t="s">
        <v>451</v>
      </c>
      <c r="AU210" s="243" t="s">
        <v>95</v>
      </c>
      <c r="AV210" s="13" t="s">
        <v>84</v>
      </c>
      <c r="AW210" s="13" t="s">
        <v>37</v>
      </c>
      <c r="AX210" s="13" t="s">
        <v>74</v>
      </c>
      <c r="AY210" s="243" t="s">
        <v>308</v>
      </c>
    </row>
    <row r="211" spans="2:65" s="13" customFormat="1" ht="13.5">
      <c r="B211" s="233"/>
      <c r="C211" s="234"/>
      <c r="D211" s="223" t="s">
        <v>451</v>
      </c>
      <c r="E211" s="235" t="s">
        <v>21</v>
      </c>
      <c r="F211" s="236" t="s">
        <v>1162</v>
      </c>
      <c r="G211" s="234"/>
      <c r="H211" s="237">
        <v>47.256</v>
      </c>
      <c r="I211" s="238"/>
      <c r="J211" s="234"/>
      <c r="K211" s="234"/>
      <c r="L211" s="239"/>
      <c r="M211" s="240"/>
      <c r="N211" s="241"/>
      <c r="O211" s="241"/>
      <c r="P211" s="241"/>
      <c r="Q211" s="241"/>
      <c r="R211" s="241"/>
      <c r="S211" s="241"/>
      <c r="T211" s="242"/>
      <c r="AT211" s="243" t="s">
        <v>451</v>
      </c>
      <c r="AU211" s="243" t="s">
        <v>95</v>
      </c>
      <c r="AV211" s="13" t="s">
        <v>84</v>
      </c>
      <c r="AW211" s="13" t="s">
        <v>37</v>
      </c>
      <c r="AX211" s="13" t="s">
        <v>74</v>
      </c>
      <c r="AY211" s="243" t="s">
        <v>308</v>
      </c>
    </row>
    <row r="212" spans="2:65" s="13" customFormat="1" ht="13.5">
      <c r="B212" s="233"/>
      <c r="C212" s="234"/>
      <c r="D212" s="223" t="s">
        <v>451</v>
      </c>
      <c r="E212" s="235" t="s">
        <v>21</v>
      </c>
      <c r="F212" s="236" t="s">
        <v>1163</v>
      </c>
      <c r="G212" s="234"/>
      <c r="H212" s="237">
        <v>33.965000000000003</v>
      </c>
      <c r="I212" s="238"/>
      <c r="J212" s="234"/>
      <c r="K212" s="234"/>
      <c r="L212" s="239"/>
      <c r="M212" s="240"/>
      <c r="N212" s="241"/>
      <c r="O212" s="241"/>
      <c r="P212" s="241"/>
      <c r="Q212" s="241"/>
      <c r="R212" s="241"/>
      <c r="S212" s="241"/>
      <c r="T212" s="242"/>
      <c r="AT212" s="243" t="s">
        <v>451</v>
      </c>
      <c r="AU212" s="243" t="s">
        <v>95</v>
      </c>
      <c r="AV212" s="13" t="s">
        <v>84</v>
      </c>
      <c r="AW212" s="13" t="s">
        <v>37</v>
      </c>
      <c r="AX212" s="13" t="s">
        <v>74</v>
      </c>
      <c r="AY212" s="243" t="s">
        <v>308</v>
      </c>
    </row>
    <row r="213" spans="2:65" s="13" customFormat="1" ht="13.5">
      <c r="B213" s="233"/>
      <c r="C213" s="234"/>
      <c r="D213" s="223" t="s">
        <v>451</v>
      </c>
      <c r="E213" s="235" t="s">
        <v>21</v>
      </c>
      <c r="F213" s="236" t="s">
        <v>1164</v>
      </c>
      <c r="G213" s="234"/>
      <c r="H213" s="237">
        <v>34.860999999999997</v>
      </c>
      <c r="I213" s="238"/>
      <c r="J213" s="234"/>
      <c r="K213" s="234"/>
      <c r="L213" s="239"/>
      <c r="M213" s="240"/>
      <c r="N213" s="241"/>
      <c r="O213" s="241"/>
      <c r="P213" s="241"/>
      <c r="Q213" s="241"/>
      <c r="R213" s="241"/>
      <c r="S213" s="241"/>
      <c r="T213" s="242"/>
      <c r="AT213" s="243" t="s">
        <v>451</v>
      </c>
      <c r="AU213" s="243" t="s">
        <v>95</v>
      </c>
      <c r="AV213" s="13" t="s">
        <v>84</v>
      </c>
      <c r="AW213" s="13" t="s">
        <v>37</v>
      </c>
      <c r="AX213" s="13" t="s">
        <v>74</v>
      </c>
      <c r="AY213" s="243" t="s">
        <v>308</v>
      </c>
    </row>
    <row r="214" spans="2:65" s="13" customFormat="1" ht="13.5">
      <c r="B214" s="233"/>
      <c r="C214" s="234"/>
      <c r="D214" s="223" t="s">
        <v>451</v>
      </c>
      <c r="E214" s="235" t="s">
        <v>21</v>
      </c>
      <c r="F214" s="236" t="s">
        <v>1165</v>
      </c>
      <c r="G214" s="234"/>
      <c r="H214" s="237">
        <v>47.244999999999997</v>
      </c>
      <c r="I214" s="238"/>
      <c r="J214" s="234"/>
      <c r="K214" s="234"/>
      <c r="L214" s="239"/>
      <c r="M214" s="240"/>
      <c r="N214" s="241"/>
      <c r="O214" s="241"/>
      <c r="P214" s="241"/>
      <c r="Q214" s="241"/>
      <c r="R214" s="241"/>
      <c r="S214" s="241"/>
      <c r="T214" s="242"/>
      <c r="AT214" s="243" t="s">
        <v>451</v>
      </c>
      <c r="AU214" s="243" t="s">
        <v>95</v>
      </c>
      <c r="AV214" s="13" t="s">
        <v>84</v>
      </c>
      <c r="AW214" s="13" t="s">
        <v>37</v>
      </c>
      <c r="AX214" s="13" t="s">
        <v>74</v>
      </c>
      <c r="AY214" s="243" t="s">
        <v>308</v>
      </c>
    </row>
    <row r="215" spans="2:65" s="13" customFormat="1" ht="13.5">
      <c r="B215" s="233"/>
      <c r="C215" s="234"/>
      <c r="D215" s="223" t="s">
        <v>451</v>
      </c>
      <c r="E215" s="235" t="s">
        <v>21</v>
      </c>
      <c r="F215" s="236" t="s">
        <v>1166</v>
      </c>
      <c r="G215" s="234"/>
      <c r="H215" s="237">
        <v>47.344000000000001</v>
      </c>
      <c r="I215" s="238"/>
      <c r="J215" s="234"/>
      <c r="K215" s="234"/>
      <c r="L215" s="239"/>
      <c r="M215" s="240"/>
      <c r="N215" s="241"/>
      <c r="O215" s="241"/>
      <c r="P215" s="241"/>
      <c r="Q215" s="241"/>
      <c r="R215" s="241"/>
      <c r="S215" s="241"/>
      <c r="T215" s="242"/>
      <c r="AT215" s="243" t="s">
        <v>451</v>
      </c>
      <c r="AU215" s="243" t="s">
        <v>95</v>
      </c>
      <c r="AV215" s="13" t="s">
        <v>84</v>
      </c>
      <c r="AW215" s="13" t="s">
        <v>37</v>
      </c>
      <c r="AX215" s="13" t="s">
        <v>74</v>
      </c>
      <c r="AY215" s="243" t="s">
        <v>308</v>
      </c>
    </row>
    <row r="216" spans="2:65" s="13" customFormat="1" ht="13.5">
      <c r="B216" s="233"/>
      <c r="C216" s="234"/>
      <c r="D216" s="223" t="s">
        <v>451</v>
      </c>
      <c r="E216" s="235" t="s">
        <v>21</v>
      </c>
      <c r="F216" s="236" t="s">
        <v>1167</v>
      </c>
      <c r="G216" s="234"/>
      <c r="H216" s="237">
        <v>47.277999999999999</v>
      </c>
      <c r="I216" s="238"/>
      <c r="J216" s="234"/>
      <c r="K216" s="234"/>
      <c r="L216" s="239"/>
      <c r="M216" s="240"/>
      <c r="N216" s="241"/>
      <c r="O216" s="241"/>
      <c r="P216" s="241"/>
      <c r="Q216" s="241"/>
      <c r="R216" s="241"/>
      <c r="S216" s="241"/>
      <c r="T216" s="242"/>
      <c r="AT216" s="243" t="s">
        <v>451</v>
      </c>
      <c r="AU216" s="243" t="s">
        <v>95</v>
      </c>
      <c r="AV216" s="13" t="s">
        <v>84</v>
      </c>
      <c r="AW216" s="13" t="s">
        <v>37</v>
      </c>
      <c r="AX216" s="13" t="s">
        <v>74</v>
      </c>
      <c r="AY216" s="243" t="s">
        <v>308</v>
      </c>
    </row>
    <row r="217" spans="2:65" s="13" customFormat="1" ht="13.5">
      <c r="B217" s="233"/>
      <c r="C217" s="234"/>
      <c r="D217" s="223" t="s">
        <v>451</v>
      </c>
      <c r="E217" s="235" t="s">
        <v>21</v>
      </c>
      <c r="F217" s="236" t="s">
        <v>1168</v>
      </c>
      <c r="G217" s="234"/>
      <c r="H217" s="237">
        <v>47.234000000000002</v>
      </c>
      <c r="I217" s="238"/>
      <c r="J217" s="234"/>
      <c r="K217" s="234"/>
      <c r="L217" s="239"/>
      <c r="M217" s="240"/>
      <c r="N217" s="241"/>
      <c r="O217" s="241"/>
      <c r="P217" s="241"/>
      <c r="Q217" s="241"/>
      <c r="R217" s="241"/>
      <c r="S217" s="241"/>
      <c r="T217" s="242"/>
      <c r="AT217" s="243" t="s">
        <v>451</v>
      </c>
      <c r="AU217" s="243" t="s">
        <v>95</v>
      </c>
      <c r="AV217" s="13" t="s">
        <v>84</v>
      </c>
      <c r="AW217" s="13" t="s">
        <v>37</v>
      </c>
      <c r="AX217" s="13" t="s">
        <v>74</v>
      </c>
      <c r="AY217" s="243" t="s">
        <v>308</v>
      </c>
    </row>
    <row r="218" spans="2:65" s="13" customFormat="1" ht="13.5">
      <c r="B218" s="233"/>
      <c r="C218" s="234"/>
      <c r="D218" s="223" t="s">
        <v>451</v>
      </c>
      <c r="E218" s="235" t="s">
        <v>21</v>
      </c>
      <c r="F218" s="236" t="s">
        <v>1169</v>
      </c>
      <c r="G218" s="234"/>
      <c r="H218" s="237">
        <v>47.19</v>
      </c>
      <c r="I218" s="238"/>
      <c r="J218" s="234"/>
      <c r="K218" s="234"/>
      <c r="L218" s="239"/>
      <c r="M218" s="240"/>
      <c r="N218" s="241"/>
      <c r="O218" s="241"/>
      <c r="P218" s="241"/>
      <c r="Q218" s="241"/>
      <c r="R218" s="241"/>
      <c r="S218" s="241"/>
      <c r="T218" s="242"/>
      <c r="AT218" s="243" t="s">
        <v>451</v>
      </c>
      <c r="AU218" s="243" t="s">
        <v>95</v>
      </c>
      <c r="AV218" s="13" t="s">
        <v>84</v>
      </c>
      <c r="AW218" s="13" t="s">
        <v>37</v>
      </c>
      <c r="AX218" s="13" t="s">
        <v>74</v>
      </c>
      <c r="AY218" s="243" t="s">
        <v>308</v>
      </c>
    </row>
    <row r="219" spans="2:65" s="14" customFormat="1" ht="13.5">
      <c r="B219" s="244"/>
      <c r="C219" s="245"/>
      <c r="D219" s="246" t="s">
        <v>451</v>
      </c>
      <c r="E219" s="247" t="s">
        <v>21</v>
      </c>
      <c r="F219" s="248" t="s">
        <v>459</v>
      </c>
      <c r="G219" s="245"/>
      <c r="H219" s="249">
        <v>826.93499999999995</v>
      </c>
      <c r="I219" s="250"/>
      <c r="J219" s="245"/>
      <c r="K219" s="245"/>
      <c r="L219" s="251"/>
      <c r="M219" s="252"/>
      <c r="N219" s="253"/>
      <c r="O219" s="253"/>
      <c r="P219" s="253"/>
      <c r="Q219" s="253"/>
      <c r="R219" s="253"/>
      <c r="S219" s="253"/>
      <c r="T219" s="254"/>
      <c r="AT219" s="255" t="s">
        <v>451</v>
      </c>
      <c r="AU219" s="255" t="s">
        <v>95</v>
      </c>
      <c r="AV219" s="14" t="s">
        <v>327</v>
      </c>
      <c r="AW219" s="14" t="s">
        <v>37</v>
      </c>
      <c r="AX219" s="14" t="s">
        <v>82</v>
      </c>
      <c r="AY219" s="255" t="s">
        <v>308</v>
      </c>
    </row>
    <row r="220" spans="2:65" s="1" customFormat="1" ht="31.5" customHeight="1">
      <c r="B220" s="42"/>
      <c r="C220" s="203" t="s">
        <v>385</v>
      </c>
      <c r="D220" s="203" t="s">
        <v>311</v>
      </c>
      <c r="E220" s="204" t="s">
        <v>1170</v>
      </c>
      <c r="F220" s="205" t="s">
        <v>1171</v>
      </c>
      <c r="G220" s="206" t="s">
        <v>508</v>
      </c>
      <c r="H220" s="207">
        <v>177.738</v>
      </c>
      <c r="I220" s="208"/>
      <c r="J220" s="209">
        <f>ROUND(I220*H220,2)</f>
        <v>0</v>
      </c>
      <c r="K220" s="205" t="s">
        <v>315</v>
      </c>
      <c r="L220" s="62"/>
      <c r="M220" s="210" t="s">
        <v>21</v>
      </c>
      <c r="N220" s="211" t="s">
        <v>45</v>
      </c>
      <c r="O220" s="43"/>
      <c r="P220" s="212">
        <f>O220*H220</f>
        <v>0</v>
      </c>
      <c r="Q220" s="212">
        <v>0</v>
      </c>
      <c r="R220" s="212">
        <f>Q220*H220</f>
        <v>0</v>
      </c>
      <c r="S220" s="212">
        <v>5.8999999999999997E-2</v>
      </c>
      <c r="T220" s="213">
        <f>S220*H220</f>
        <v>10.486542</v>
      </c>
      <c r="AR220" s="25" t="s">
        <v>327</v>
      </c>
      <c r="AT220" s="25" t="s">
        <v>311</v>
      </c>
      <c r="AU220" s="25" t="s">
        <v>95</v>
      </c>
      <c r="AY220" s="25" t="s">
        <v>308</v>
      </c>
      <c r="BE220" s="214">
        <f>IF(N220="základní",J220,0)</f>
        <v>0</v>
      </c>
      <c r="BF220" s="214">
        <f>IF(N220="snížená",J220,0)</f>
        <v>0</v>
      </c>
      <c r="BG220" s="214">
        <f>IF(N220="zákl. přenesená",J220,0)</f>
        <v>0</v>
      </c>
      <c r="BH220" s="214">
        <f>IF(N220="sníž. přenesená",J220,0)</f>
        <v>0</v>
      </c>
      <c r="BI220" s="214">
        <f>IF(N220="nulová",J220,0)</f>
        <v>0</v>
      </c>
      <c r="BJ220" s="25" t="s">
        <v>82</v>
      </c>
      <c r="BK220" s="214">
        <f>ROUND(I220*H220,2)</f>
        <v>0</v>
      </c>
      <c r="BL220" s="25" t="s">
        <v>327</v>
      </c>
      <c r="BM220" s="25" t="s">
        <v>1172</v>
      </c>
    </row>
    <row r="221" spans="2:65" s="13" customFormat="1" ht="27">
      <c r="B221" s="233"/>
      <c r="C221" s="234"/>
      <c r="D221" s="223" t="s">
        <v>451</v>
      </c>
      <c r="E221" s="235" t="s">
        <v>21</v>
      </c>
      <c r="F221" s="236" t="s">
        <v>1173</v>
      </c>
      <c r="G221" s="234"/>
      <c r="H221" s="237">
        <v>113.979</v>
      </c>
      <c r="I221" s="238"/>
      <c r="J221" s="234"/>
      <c r="K221" s="234"/>
      <c r="L221" s="239"/>
      <c r="M221" s="240"/>
      <c r="N221" s="241"/>
      <c r="O221" s="241"/>
      <c r="P221" s="241"/>
      <c r="Q221" s="241"/>
      <c r="R221" s="241"/>
      <c r="S221" s="241"/>
      <c r="T221" s="242"/>
      <c r="AT221" s="243" t="s">
        <v>451</v>
      </c>
      <c r="AU221" s="243" t="s">
        <v>95</v>
      </c>
      <c r="AV221" s="13" t="s">
        <v>84</v>
      </c>
      <c r="AW221" s="13" t="s">
        <v>37</v>
      </c>
      <c r="AX221" s="13" t="s">
        <v>74</v>
      </c>
      <c r="AY221" s="243" t="s">
        <v>308</v>
      </c>
    </row>
    <row r="222" spans="2:65" s="13" customFormat="1" ht="13.5">
      <c r="B222" s="233"/>
      <c r="C222" s="234"/>
      <c r="D222" s="223" t="s">
        <v>451</v>
      </c>
      <c r="E222" s="235" t="s">
        <v>21</v>
      </c>
      <c r="F222" s="236" t="s">
        <v>1174</v>
      </c>
      <c r="G222" s="234"/>
      <c r="H222" s="237">
        <v>63.759</v>
      </c>
      <c r="I222" s="238"/>
      <c r="J222" s="234"/>
      <c r="K222" s="234"/>
      <c r="L222" s="239"/>
      <c r="M222" s="240"/>
      <c r="N222" s="241"/>
      <c r="O222" s="241"/>
      <c r="P222" s="241"/>
      <c r="Q222" s="241"/>
      <c r="R222" s="241"/>
      <c r="S222" s="241"/>
      <c r="T222" s="242"/>
      <c r="AT222" s="243" t="s">
        <v>451</v>
      </c>
      <c r="AU222" s="243" t="s">
        <v>95</v>
      </c>
      <c r="AV222" s="13" t="s">
        <v>84</v>
      </c>
      <c r="AW222" s="13" t="s">
        <v>37</v>
      </c>
      <c r="AX222" s="13" t="s">
        <v>74</v>
      </c>
      <c r="AY222" s="243" t="s">
        <v>308</v>
      </c>
    </row>
    <row r="223" spans="2:65" s="14" customFormat="1" ht="13.5">
      <c r="B223" s="244"/>
      <c r="C223" s="245"/>
      <c r="D223" s="223" t="s">
        <v>451</v>
      </c>
      <c r="E223" s="259" t="s">
        <v>21</v>
      </c>
      <c r="F223" s="260" t="s">
        <v>459</v>
      </c>
      <c r="G223" s="245"/>
      <c r="H223" s="261">
        <v>177.738</v>
      </c>
      <c r="I223" s="250"/>
      <c r="J223" s="245"/>
      <c r="K223" s="245"/>
      <c r="L223" s="251"/>
      <c r="M223" s="252"/>
      <c r="N223" s="253"/>
      <c r="O223" s="253"/>
      <c r="P223" s="253"/>
      <c r="Q223" s="253"/>
      <c r="R223" s="253"/>
      <c r="S223" s="253"/>
      <c r="T223" s="254"/>
      <c r="AT223" s="255" t="s">
        <v>451</v>
      </c>
      <c r="AU223" s="255" t="s">
        <v>95</v>
      </c>
      <c r="AV223" s="14" t="s">
        <v>327</v>
      </c>
      <c r="AW223" s="14" t="s">
        <v>37</v>
      </c>
      <c r="AX223" s="14" t="s">
        <v>82</v>
      </c>
      <c r="AY223" s="255" t="s">
        <v>308</v>
      </c>
    </row>
    <row r="224" spans="2:65" s="11" customFormat="1" ht="22.35" customHeight="1">
      <c r="B224" s="186"/>
      <c r="C224" s="187"/>
      <c r="D224" s="188" t="s">
        <v>73</v>
      </c>
      <c r="E224" s="262" t="s">
        <v>528</v>
      </c>
      <c r="F224" s="262" t="s">
        <v>529</v>
      </c>
      <c r="G224" s="187"/>
      <c r="H224" s="187"/>
      <c r="I224" s="190"/>
      <c r="J224" s="263">
        <f>BK224</f>
        <v>0</v>
      </c>
      <c r="K224" s="187"/>
      <c r="L224" s="192"/>
      <c r="M224" s="193"/>
      <c r="N224" s="194"/>
      <c r="O224" s="194"/>
      <c r="P224" s="195">
        <f>P225</f>
        <v>0</v>
      </c>
      <c r="Q224" s="194"/>
      <c r="R224" s="195">
        <f>R225</f>
        <v>0.37507940000000001</v>
      </c>
      <c r="S224" s="194"/>
      <c r="T224" s="196">
        <f>T225</f>
        <v>113.53785085000001</v>
      </c>
      <c r="AR224" s="197" t="s">
        <v>82</v>
      </c>
      <c r="AT224" s="198" t="s">
        <v>73</v>
      </c>
      <c r="AU224" s="198" t="s">
        <v>84</v>
      </c>
      <c r="AY224" s="197" t="s">
        <v>308</v>
      </c>
      <c r="BK224" s="199">
        <f>BK225</f>
        <v>0</v>
      </c>
    </row>
    <row r="225" spans="2:65" s="15" customFormat="1" ht="14.45" customHeight="1">
      <c r="B225" s="264"/>
      <c r="C225" s="265"/>
      <c r="D225" s="266" t="s">
        <v>73</v>
      </c>
      <c r="E225" s="266" t="s">
        <v>1175</v>
      </c>
      <c r="F225" s="266" t="s">
        <v>1176</v>
      </c>
      <c r="G225" s="265"/>
      <c r="H225" s="265"/>
      <c r="I225" s="267"/>
      <c r="J225" s="268">
        <f>BK225</f>
        <v>0</v>
      </c>
      <c r="K225" s="265"/>
      <c r="L225" s="269"/>
      <c r="M225" s="270"/>
      <c r="N225" s="271"/>
      <c r="O225" s="271"/>
      <c r="P225" s="272">
        <f>SUM(P226:P248)</f>
        <v>0</v>
      </c>
      <c r="Q225" s="271"/>
      <c r="R225" s="272">
        <f>SUM(R226:R248)</f>
        <v>0.37507940000000001</v>
      </c>
      <c r="S225" s="271"/>
      <c r="T225" s="273">
        <f>SUM(T226:T248)</f>
        <v>113.53785085000001</v>
      </c>
      <c r="AR225" s="274" t="s">
        <v>82</v>
      </c>
      <c r="AT225" s="275" t="s">
        <v>73</v>
      </c>
      <c r="AU225" s="275" t="s">
        <v>95</v>
      </c>
      <c r="AY225" s="274" t="s">
        <v>308</v>
      </c>
      <c r="BK225" s="276">
        <f>SUM(BK226:BK248)</f>
        <v>0</v>
      </c>
    </row>
    <row r="226" spans="2:65" s="1" customFormat="1" ht="22.5" customHeight="1">
      <c r="B226" s="42"/>
      <c r="C226" s="203" t="s">
        <v>389</v>
      </c>
      <c r="D226" s="203" t="s">
        <v>311</v>
      </c>
      <c r="E226" s="204" t="s">
        <v>532</v>
      </c>
      <c r="F226" s="205" t="s">
        <v>533</v>
      </c>
      <c r="G226" s="206" t="s">
        <v>508</v>
      </c>
      <c r="H226" s="207">
        <v>7.7050000000000001</v>
      </c>
      <c r="I226" s="208"/>
      <c r="J226" s="209">
        <f>ROUND(I226*H226,2)</f>
        <v>0</v>
      </c>
      <c r="K226" s="205" t="s">
        <v>21</v>
      </c>
      <c r="L226" s="62"/>
      <c r="M226" s="210" t="s">
        <v>21</v>
      </c>
      <c r="N226" s="211" t="s">
        <v>45</v>
      </c>
      <c r="O226" s="43"/>
      <c r="P226" s="212">
        <f>O226*H226</f>
        <v>0</v>
      </c>
      <c r="Q226" s="212">
        <v>4.8680000000000001E-2</v>
      </c>
      <c r="R226" s="212">
        <f>Q226*H226</f>
        <v>0.37507940000000001</v>
      </c>
      <c r="S226" s="212">
        <v>0</v>
      </c>
      <c r="T226" s="213">
        <f>S226*H226</f>
        <v>0</v>
      </c>
      <c r="AR226" s="25" t="s">
        <v>327</v>
      </c>
      <c r="AT226" s="25" t="s">
        <v>311</v>
      </c>
      <c r="AU226" s="25" t="s">
        <v>327</v>
      </c>
      <c r="AY226" s="25" t="s">
        <v>308</v>
      </c>
      <c r="BE226" s="214">
        <f>IF(N226="základní",J226,0)</f>
        <v>0</v>
      </c>
      <c r="BF226" s="214">
        <f>IF(N226="snížená",J226,0)</f>
        <v>0</v>
      </c>
      <c r="BG226" s="214">
        <f>IF(N226="zákl. přenesená",J226,0)</f>
        <v>0</v>
      </c>
      <c r="BH226" s="214">
        <f>IF(N226="sníž. přenesená",J226,0)</f>
        <v>0</v>
      </c>
      <c r="BI226" s="214">
        <f>IF(N226="nulová",J226,0)</f>
        <v>0</v>
      </c>
      <c r="BJ226" s="25" t="s">
        <v>82</v>
      </c>
      <c r="BK226" s="214">
        <f>ROUND(I226*H226,2)</f>
        <v>0</v>
      </c>
      <c r="BL226" s="25" t="s">
        <v>327</v>
      </c>
      <c r="BM226" s="25" t="s">
        <v>1177</v>
      </c>
    </row>
    <row r="227" spans="2:65" s="13" customFormat="1" ht="13.5">
      <c r="B227" s="233"/>
      <c r="C227" s="234"/>
      <c r="D227" s="246" t="s">
        <v>451</v>
      </c>
      <c r="E227" s="256" t="s">
        <v>21</v>
      </c>
      <c r="F227" s="257" t="s">
        <v>1178</v>
      </c>
      <c r="G227" s="234"/>
      <c r="H227" s="258">
        <v>7.7050000000000001</v>
      </c>
      <c r="I227" s="238"/>
      <c r="J227" s="234"/>
      <c r="K227" s="234"/>
      <c r="L227" s="239"/>
      <c r="M227" s="240"/>
      <c r="N227" s="241"/>
      <c r="O227" s="241"/>
      <c r="P227" s="241"/>
      <c r="Q227" s="241"/>
      <c r="R227" s="241"/>
      <c r="S227" s="241"/>
      <c r="T227" s="242"/>
      <c r="AT227" s="243" t="s">
        <v>451</v>
      </c>
      <c r="AU227" s="243" t="s">
        <v>327</v>
      </c>
      <c r="AV227" s="13" t="s">
        <v>84</v>
      </c>
      <c r="AW227" s="13" t="s">
        <v>37</v>
      </c>
      <c r="AX227" s="13" t="s">
        <v>82</v>
      </c>
      <c r="AY227" s="243" t="s">
        <v>308</v>
      </c>
    </row>
    <row r="228" spans="2:65" s="1" customFormat="1" ht="22.5" customHeight="1">
      <c r="B228" s="42"/>
      <c r="C228" s="203" t="s">
        <v>393</v>
      </c>
      <c r="D228" s="203" t="s">
        <v>311</v>
      </c>
      <c r="E228" s="204" t="s">
        <v>540</v>
      </c>
      <c r="F228" s="205" t="s">
        <v>541</v>
      </c>
      <c r="G228" s="206" t="s">
        <v>508</v>
      </c>
      <c r="H228" s="207">
        <v>328.86599999999999</v>
      </c>
      <c r="I228" s="208"/>
      <c r="J228" s="209">
        <f>ROUND(I228*H228,2)</f>
        <v>0</v>
      </c>
      <c r="K228" s="205" t="s">
        <v>315</v>
      </c>
      <c r="L228" s="62"/>
      <c r="M228" s="210" t="s">
        <v>21</v>
      </c>
      <c r="N228" s="211" t="s">
        <v>45</v>
      </c>
      <c r="O228" s="43"/>
      <c r="P228" s="212">
        <f>O228*H228</f>
        <v>0</v>
      </c>
      <c r="Q228" s="212">
        <v>0</v>
      </c>
      <c r="R228" s="212">
        <f>Q228*H228</f>
        <v>0</v>
      </c>
      <c r="S228" s="212">
        <v>2.5000000000000001E-3</v>
      </c>
      <c r="T228" s="213">
        <f>S228*H228</f>
        <v>0.82216500000000003</v>
      </c>
      <c r="AR228" s="25" t="s">
        <v>375</v>
      </c>
      <c r="AT228" s="25" t="s">
        <v>311</v>
      </c>
      <c r="AU228" s="25" t="s">
        <v>327</v>
      </c>
      <c r="AY228" s="25" t="s">
        <v>308</v>
      </c>
      <c r="BE228" s="214">
        <f>IF(N228="základní",J228,0)</f>
        <v>0</v>
      </c>
      <c r="BF228" s="214">
        <f>IF(N228="snížená",J228,0)</f>
        <v>0</v>
      </c>
      <c r="BG228" s="214">
        <f>IF(N228="zákl. přenesená",J228,0)</f>
        <v>0</v>
      </c>
      <c r="BH228" s="214">
        <f>IF(N228="sníž. přenesená",J228,0)</f>
        <v>0</v>
      </c>
      <c r="BI228" s="214">
        <f>IF(N228="nulová",J228,0)</f>
        <v>0</v>
      </c>
      <c r="BJ228" s="25" t="s">
        <v>82</v>
      </c>
      <c r="BK228" s="214">
        <f>ROUND(I228*H228,2)</f>
        <v>0</v>
      </c>
      <c r="BL228" s="25" t="s">
        <v>375</v>
      </c>
      <c r="BM228" s="25" t="s">
        <v>1179</v>
      </c>
    </row>
    <row r="229" spans="2:65" s="13" customFormat="1" ht="13.5">
      <c r="B229" s="233"/>
      <c r="C229" s="234"/>
      <c r="D229" s="246" t="s">
        <v>451</v>
      </c>
      <c r="E229" s="256" t="s">
        <v>21</v>
      </c>
      <c r="F229" s="257" t="s">
        <v>1180</v>
      </c>
      <c r="G229" s="234"/>
      <c r="H229" s="258">
        <v>328.86599999999999</v>
      </c>
      <c r="I229" s="238"/>
      <c r="J229" s="234"/>
      <c r="K229" s="234"/>
      <c r="L229" s="239"/>
      <c r="M229" s="240"/>
      <c r="N229" s="241"/>
      <c r="O229" s="241"/>
      <c r="P229" s="241"/>
      <c r="Q229" s="241"/>
      <c r="R229" s="241"/>
      <c r="S229" s="241"/>
      <c r="T229" s="242"/>
      <c r="AT229" s="243" t="s">
        <v>451</v>
      </c>
      <c r="AU229" s="243" t="s">
        <v>327</v>
      </c>
      <c r="AV229" s="13" t="s">
        <v>84</v>
      </c>
      <c r="AW229" s="13" t="s">
        <v>37</v>
      </c>
      <c r="AX229" s="13" t="s">
        <v>82</v>
      </c>
      <c r="AY229" s="243" t="s">
        <v>308</v>
      </c>
    </row>
    <row r="230" spans="2:65" s="1" customFormat="1" ht="22.5" customHeight="1">
      <c r="B230" s="42"/>
      <c r="C230" s="203" t="s">
        <v>9</v>
      </c>
      <c r="D230" s="203" t="s">
        <v>311</v>
      </c>
      <c r="E230" s="204" t="s">
        <v>899</v>
      </c>
      <c r="F230" s="205" t="s">
        <v>900</v>
      </c>
      <c r="G230" s="206" t="s">
        <v>508</v>
      </c>
      <c r="H230" s="207">
        <v>27.86</v>
      </c>
      <c r="I230" s="208"/>
      <c r="J230" s="209">
        <f>ROUND(I230*H230,2)</f>
        <v>0</v>
      </c>
      <c r="K230" s="205" t="s">
        <v>315</v>
      </c>
      <c r="L230" s="62"/>
      <c r="M230" s="210" t="s">
        <v>21</v>
      </c>
      <c r="N230" s="211" t="s">
        <v>45</v>
      </c>
      <c r="O230" s="43"/>
      <c r="P230" s="212">
        <f>O230*H230</f>
        <v>0</v>
      </c>
      <c r="Q230" s="212">
        <v>0</v>
      </c>
      <c r="R230" s="212">
        <f>Q230*H230</f>
        <v>0</v>
      </c>
      <c r="S230" s="212">
        <v>3.0000000000000001E-3</v>
      </c>
      <c r="T230" s="213">
        <f>S230*H230</f>
        <v>8.3580000000000002E-2</v>
      </c>
      <c r="AR230" s="25" t="s">
        <v>375</v>
      </c>
      <c r="AT230" s="25" t="s">
        <v>311</v>
      </c>
      <c r="AU230" s="25" t="s">
        <v>327</v>
      </c>
      <c r="AY230" s="25" t="s">
        <v>308</v>
      </c>
      <c r="BE230" s="214">
        <f>IF(N230="základní",J230,0)</f>
        <v>0</v>
      </c>
      <c r="BF230" s="214">
        <f>IF(N230="snížená",J230,0)</f>
        <v>0</v>
      </c>
      <c r="BG230" s="214">
        <f>IF(N230="zákl. přenesená",J230,0)</f>
        <v>0</v>
      </c>
      <c r="BH230" s="214">
        <f>IF(N230="sníž. přenesená",J230,0)</f>
        <v>0</v>
      </c>
      <c r="BI230" s="214">
        <f>IF(N230="nulová",J230,0)</f>
        <v>0</v>
      </c>
      <c r="BJ230" s="25" t="s">
        <v>82</v>
      </c>
      <c r="BK230" s="214">
        <f>ROUND(I230*H230,2)</f>
        <v>0</v>
      </c>
      <c r="BL230" s="25" t="s">
        <v>375</v>
      </c>
      <c r="BM230" s="25" t="s">
        <v>1181</v>
      </c>
    </row>
    <row r="231" spans="2:65" s="13" customFormat="1" ht="13.5">
      <c r="B231" s="233"/>
      <c r="C231" s="234"/>
      <c r="D231" s="246" t="s">
        <v>451</v>
      </c>
      <c r="E231" s="256" t="s">
        <v>21</v>
      </c>
      <c r="F231" s="257" t="s">
        <v>1182</v>
      </c>
      <c r="G231" s="234"/>
      <c r="H231" s="258">
        <v>27.86</v>
      </c>
      <c r="I231" s="238"/>
      <c r="J231" s="234"/>
      <c r="K231" s="234"/>
      <c r="L231" s="239"/>
      <c r="M231" s="240"/>
      <c r="N231" s="241"/>
      <c r="O231" s="241"/>
      <c r="P231" s="241"/>
      <c r="Q231" s="241"/>
      <c r="R231" s="241"/>
      <c r="S231" s="241"/>
      <c r="T231" s="242"/>
      <c r="AT231" s="243" t="s">
        <v>451</v>
      </c>
      <c r="AU231" s="243" t="s">
        <v>327</v>
      </c>
      <c r="AV231" s="13" t="s">
        <v>84</v>
      </c>
      <c r="AW231" s="13" t="s">
        <v>37</v>
      </c>
      <c r="AX231" s="13" t="s">
        <v>82</v>
      </c>
      <c r="AY231" s="243" t="s">
        <v>308</v>
      </c>
    </row>
    <row r="232" spans="2:65" s="1" customFormat="1" ht="22.5" customHeight="1">
      <c r="B232" s="42"/>
      <c r="C232" s="203" t="s">
        <v>402</v>
      </c>
      <c r="D232" s="203" t="s">
        <v>311</v>
      </c>
      <c r="E232" s="204" t="s">
        <v>536</v>
      </c>
      <c r="F232" s="205" t="s">
        <v>537</v>
      </c>
      <c r="G232" s="206" t="s">
        <v>538</v>
      </c>
      <c r="H232" s="207">
        <v>400</v>
      </c>
      <c r="I232" s="208"/>
      <c r="J232" s="209">
        <f>ROUND(I232*H232,2)</f>
        <v>0</v>
      </c>
      <c r="K232" s="205" t="s">
        <v>315</v>
      </c>
      <c r="L232" s="62"/>
      <c r="M232" s="210" t="s">
        <v>21</v>
      </c>
      <c r="N232" s="211" t="s">
        <v>45</v>
      </c>
      <c r="O232" s="43"/>
      <c r="P232" s="212">
        <f>O232*H232</f>
        <v>0</v>
      </c>
      <c r="Q232" s="212">
        <v>0</v>
      </c>
      <c r="R232" s="212">
        <f>Q232*H232</f>
        <v>0</v>
      </c>
      <c r="S232" s="212">
        <v>2.9999999999999997E-4</v>
      </c>
      <c r="T232" s="213">
        <f>S232*H232</f>
        <v>0.12</v>
      </c>
      <c r="AR232" s="25" t="s">
        <v>375</v>
      </c>
      <c r="AT232" s="25" t="s">
        <v>311</v>
      </c>
      <c r="AU232" s="25" t="s">
        <v>327</v>
      </c>
      <c r="AY232" s="25" t="s">
        <v>308</v>
      </c>
      <c r="BE232" s="214">
        <f>IF(N232="základní",J232,0)</f>
        <v>0</v>
      </c>
      <c r="BF232" s="214">
        <f>IF(N232="snížená",J232,0)</f>
        <v>0</v>
      </c>
      <c r="BG232" s="214">
        <f>IF(N232="zákl. přenesená",J232,0)</f>
        <v>0</v>
      </c>
      <c r="BH232" s="214">
        <f>IF(N232="sníž. přenesená",J232,0)</f>
        <v>0</v>
      </c>
      <c r="BI232" s="214">
        <f>IF(N232="nulová",J232,0)</f>
        <v>0</v>
      </c>
      <c r="BJ232" s="25" t="s">
        <v>82</v>
      </c>
      <c r="BK232" s="214">
        <f>ROUND(I232*H232,2)</f>
        <v>0</v>
      </c>
      <c r="BL232" s="25" t="s">
        <v>375</v>
      </c>
      <c r="BM232" s="25" t="s">
        <v>1183</v>
      </c>
    </row>
    <row r="233" spans="2:65" s="1" customFormat="1" ht="22.5" customHeight="1">
      <c r="B233" s="42"/>
      <c r="C233" s="203" t="s">
        <v>406</v>
      </c>
      <c r="D233" s="203" t="s">
        <v>311</v>
      </c>
      <c r="E233" s="204" t="s">
        <v>548</v>
      </c>
      <c r="F233" s="205" t="s">
        <v>549</v>
      </c>
      <c r="G233" s="206" t="s">
        <v>508</v>
      </c>
      <c r="H233" s="207">
        <v>173.80500000000001</v>
      </c>
      <c r="I233" s="208"/>
      <c r="J233" s="209">
        <f>ROUND(I233*H233,2)</f>
        <v>0</v>
      </c>
      <c r="K233" s="205" t="s">
        <v>315</v>
      </c>
      <c r="L233" s="62"/>
      <c r="M233" s="210" t="s">
        <v>21</v>
      </c>
      <c r="N233" s="211" t="s">
        <v>45</v>
      </c>
      <c r="O233" s="43"/>
      <c r="P233" s="212">
        <f>O233*H233</f>
        <v>0</v>
      </c>
      <c r="Q233" s="212">
        <v>0</v>
      </c>
      <c r="R233" s="212">
        <f>Q233*H233</f>
        <v>0</v>
      </c>
      <c r="S233" s="212">
        <v>8.3169999999999994E-2</v>
      </c>
      <c r="T233" s="213">
        <f>S233*H233</f>
        <v>14.455361849999999</v>
      </c>
      <c r="AR233" s="25" t="s">
        <v>375</v>
      </c>
      <c r="AT233" s="25" t="s">
        <v>311</v>
      </c>
      <c r="AU233" s="25" t="s">
        <v>327</v>
      </c>
      <c r="AY233" s="25" t="s">
        <v>308</v>
      </c>
      <c r="BE233" s="214">
        <f>IF(N233="základní",J233,0)</f>
        <v>0</v>
      </c>
      <c r="BF233" s="214">
        <f>IF(N233="snížená",J233,0)</f>
        <v>0</v>
      </c>
      <c r="BG233" s="214">
        <f>IF(N233="zákl. přenesená",J233,0)</f>
        <v>0</v>
      </c>
      <c r="BH233" s="214">
        <f>IF(N233="sníž. přenesená",J233,0)</f>
        <v>0</v>
      </c>
      <c r="BI233" s="214">
        <f>IF(N233="nulová",J233,0)</f>
        <v>0</v>
      </c>
      <c r="BJ233" s="25" t="s">
        <v>82</v>
      </c>
      <c r="BK233" s="214">
        <f>ROUND(I233*H233,2)</f>
        <v>0</v>
      </c>
      <c r="BL233" s="25" t="s">
        <v>375</v>
      </c>
      <c r="BM233" s="25" t="s">
        <v>1184</v>
      </c>
    </row>
    <row r="234" spans="2:65" s="13" customFormat="1" ht="13.5">
      <c r="B234" s="233"/>
      <c r="C234" s="234"/>
      <c r="D234" s="223" t="s">
        <v>451</v>
      </c>
      <c r="E234" s="235" t="s">
        <v>21</v>
      </c>
      <c r="F234" s="236" t="s">
        <v>1185</v>
      </c>
      <c r="G234" s="234"/>
      <c r="H234" s="237">
        <v>93.028000000000006</v>
      </c>
      <c r="I234" s="238"/>
      <c r="J234" s="234"/>
      <c r="K234" s="234"/>
      <c r="L234" s="239"/>
      <c r="M234" s="240"/>
      <c r="N234" s="241"/>
      <c r="O234" s="241"/>
      <c r="P234" s="241"/>
      <c r="Q234" s="241"/>
      <c r="R234" s="241"/>
      <c r="S234" s="241"/>
      <c r="T234" s="242"/>
      <c r="AT234" s="243" t="s">
        <v>451</v>
      </c>
      <c r="AU234" s="243" t="s">
        <v>327</v>
      </c>
      <c r="AV234" s="13" t="s">
        <v>84</v>
      </c>
      <c r="AW234" s="13" t="s">
        <v>37</v>
      </c>
      <c r="AX234" s="13" t="s">
        <v>74</v>
      </c>
      <c r="AY234" s="243" t="s">
        <v>308</v>
      </c>
    </row>
    <row r="235" spans="2:65" s="13" customFormat="1" ht="13.5">
      <c r="B235" s="233"/>
      <c r="C235" s="234"/>
      <c r="D235" s="223" t="s">
        <v>451</v>
      </c>
      <c r="E235" s="235" t="s">
        <v>21</v>
      </c>
      <c r="F235" s="236" t="s">
        <v>1186</v>
      </c>
      <c r="G235" s="234"/>
      <c r="H235" s="237">
        <v>29.67</v>
      </c>
      <c r="I235" s="238"/>
      <c r="J235" s="234"/>
      <c r="K235" s="234"/>
      <c r="L235" s="239"/>
      <c r="M235" s="240"/>
      <c r="N235" s="241"/>
      <c r="O235" s="241"/>
      <c r="P235" s="241"/>
      <c r="Q235" s="241"/>
      <c r="R235" s="241"/>
      <c r="S235" s="241"/>
      <c r="T235" s="242"/>
      <c r="AT235" s="243" t="s">
        <v>451</v>
      </c>
      <c r="AU235" s="243" t="s">
        <v>327</v>
      </c>
      <c r="AV235" s="13" t="s">
        <v>84</v>
      </c>
      <c r="AW235" s="13" t="s">
        <v>37</v>
      </c>
      <c r="AX235" s="13" t="s">
        <v>74</v>
      </c>
      <c r="AY235" s="243" t="s">
        <v>308</v>
      </c>
    </row>
    <row r="236" spans="2:65" s="13" customFormat="1" ht="13.5">
      <c r="B236" s="233"/>
      <c r="C236" s="234"/>
      <c r="D236" s="223" t="s">
        <v>451</v>
      </c>
      <c r="E236" s="235" t="s">
        <v>21</v>
      </c>
      <c r="F236" s="236" t="s">
        <v>1187</v>
      </c>
      <c r="G236" s="234"/>
      <c r="H236" s="237">
        <v>45.256999999999998</v>
      </c>
      <c r="I236" s="238"/>
      <c r="J236" s="234"/>
      <c r="K236" s="234"/>
      <c r="L236" s="239"/>
      <c r="M236" s="240"/>
      <c r="N236" s="241"/>
      <c r="O236" s="241"/>
      <c r="P236" s="241"/>
      <c r="Q236" s="241"/>
      <c r="R236" s="241"/>
      <c r="S236" s="241"/>
      <c r="T236" s="242"/>
      <c r="AT236" s="243" t="s">
        <v>451</v>
      </c>
      <c r="AU236" s="243" t="s">
        <v>327</v>
      </c>
      <c r="AV236" s="13" t="s">
        <v>84</v>
      </c>
      <c r="AW236" s="13" t="s">
        <v>37</v>
      </c>
      <c r="AX236" s="13" t="s">
        <v>74</v>
      </c>
      <c r="AY236" s="243" t="s">
        <v>308</v>
      </c>
    </row>
    <row r="237" spans="2:65" s="13" customFormat="1" ht="13.5">
      <c r="B237" s="233"/>
      <c r="C237" s="234"/>
      <c r="D237" s="223" t="s">
        <v>451</v>
      </c>
      <c r="E237" s="235" t="s">
        <v>21</v>
      </c>
      <c r="F237" s="236" t="s">
        <v>1188</v>
      </c>
      <c r="G237" s="234"/>
      <c r="H237" s="237">
        <v>5.85</v>
      </c>
      <c r="I237" s="238"/>
      <c r="J237" s="234"/>
      <c r="K237" s="234"/>
      <c r="L237" s="239"/>
      <c r="M237" s="240"/>
      <c r="N237" s="241"/>
      <c r="O237" s="241"/>
      <c r="P237" s="241"/>
      <c r="Q237" s="241"/>
      <c r="R237" s="241"/>
      <c r="S237" s="241"/>
      <c r="T237" s="242"/>
      <c r="AT237" s="243" t="s">
        <v>451</v>
      </c>
      <c r="AU237" s="243" t="s">
        <v>327</v>
      </c>
      <c r="AV237" s="13" t="s">
        <v>84</v>
      </c>
      <c r="AW237" s="13" t="s">
        <v>37</v>
      </c>
      <c r="AX237" s="13" t="s">
        <v>74</v>
      </c>
      <c r="AY237" s="243" t="s">
        <v>308</v>
      </c>
    </row>
    <row r="238" spans="2:65" s="14" customFormat="1" ht="13.5">
      <c r="B238" s="244"/>
      <c r="C238" s="245"/>
      <c r="D238" s="246" t="s">
        <v>451</v>
      </c>
      <c r="E238" s="247" t="s">
        <v>21</v>
      </c>
      <c r="F238" s="248" t="s">
        <v>459</v>
      </c>
      <c r="G238" s="245"/>
      <c r="H238" s="249">
        <v>173.80500000000001</v>
      </c>
      <c r="I238" s="250"/>
      <c r="J238" s="245"/>
      <c r="K238" s="245"/>
      <c r="L238" s="251"/>
      <c r="M238" s="252"/>
      <c r="N238" s="253"/>
      <c r="O238" s="253"/>
      <c r="P238" s="253"/>
      <c r="Q238" s="253"/>
      <c r="R238" s="253"/>
      <c r="S238" s="253"/>
      <c r="T238" s="254"/>
      <c r="AT238" s="255" t="s">
        <v>451</v>
      </c>
      <c r="AU238" s="255" t="s">
        <v>327</v>
      </c>
      <c r="AV238" s="14" t="s">
        <v>327</v>
      </c>
      <c r="AW238" s="14" t="s">
        <v>37</v>
      </c>
      <c r="AX238" s="14" t="s">
        <v>82</v>
      </c>
      <c r="AY238" s="255" t="s">
        <v>308</v>
      </c>
    </row>
    <row r="239" spans="2:65" s="1" customFormat="1" ht="22.5" customHeight="1">
      <c r="B239" s="42"/>
      <c r="C239" s="203" t="s">
        <v>410</v>
      </c>
      <c r="D239" s="203" t="s">
        <v>311</v>
      </c>
      <c r="E239" s="204" t="s">
        <v>545</v>
      </c>
      <c r="F239" s="205" t="s">
        <v>546</v>
      </c>
      <c r="G239" s="206" t="s">
        <v>538</v>
      </c>
      <c r="H239" s="207">
        <v>100</v>
      </c>
      <c r="I239" s="208"/>
      <c r="J239" s="209">
        <f>ROUND(I239*H239,2)</f>
        <v>0</v>
      </c>
      <c r="K239" s="205" t="s">
        <v>315</v>
      </c>
      <c r="L239" s="62"/>
      <c r="M239" s="210" t="s">
        <v>21</v>
      </c>
      <c r="N239" s="211" t="s">
        <v>45</v>
      </c>
      <c r="O239" s="43"/>
      <c r="P239" s="212">
        <f>O239*H239</f>
        <v>0</v>
      </c>
      <c r="Q239" s="212">
        <v>0</v>
      </c>
      <c r="R239" s="212">
        <f>Q239*H239</f>
        <v>0</v>
      </c>
      <c r="S239" s="212">
        <v>1.174E-2</v>
      </c>
      <c r="T239" s="213">
        <f>S239*H239</f>
        <v>1.1739999999999999</v>
      </c>
      <c r="AR239" s="25" t="s">
        <v>375</v>
      </c>
      <c r="AT239" s="25" t="s">
        <v>311</v>
      </c>
      <c r="AU239" s="25" t="s">
        <v>327</v>
      </c>
      <c r="AY239" s="25" t="s">
        <v>308</v>
      </c>
      <c r="BE239" s="214">
        <f>IF(N239="základní",J239,0)</f>
        <v>0</v>
      </c>
      <c r="BF239" s="214">
        <f>IF(N239="snížená",J239,0)</f>
        <v>0</v>
      </c>
      <c r="BG239" s="214">
        <f>IF(N239="zákl. přenesená",J239,0)</f>
        <v>0</v>
      </c>
      <c r="BH239" s="214">
        <f>IF(N239="sníž. přenesená",J239,0)</f>
        <v>0</v>
      </c>
      <c r="BI239" s="214">
        <f>IF(N239="nulová",J239,0)</f>
        <v>0</v>
      </c>
      <c r="BJ239" s="25" t="s">
        <v>82</v>
      </c>
      <c r="BK239" s="214">
        <f>ROUND(I239*H239,2)</f>
        <v>0</v>
      </c>
      <c r="BL239" s="25" t="s">
        <v>375</v>
      </c>
      <c r="BM239" s="25" t="s">
        <v>1189</v>
      </c>
    </row>
    <row r="240" spans="2:65" s="1" customFormat="1" ht="22.5" customHeight="1">
      <c r="B240" s="42"/>
      <c r="C240" s="203" t="s">
        <v>416</v>
      </c>
      <c r="D240" s="203" t="s">
        <v>311</v>
      </c>
      <c r="E240" s="204" t="s">
        <v>553</v>
      </c>
      <c r="F240" s="205" t="s">
        <v>554</v>
      </c>
      <c r="G240" s="206" t="s">
        <v>449</v>
      </c>
      <c r="H240" s="207">
        <v>16.146999999999998</v>
      </c>
      <c r="I240" s="208"/>
      <c r="J240" s="209">
        <f>ROUND(I240*H240,2)</f>
        <v>0</v>
      </c>
      <c r="K240" s="205" t="s">
        <v>315</v>
      </c>
      <c r="L240" s="62"/>
      <c r="M240" s="210" t="s">
        <v>21</v>
      </c>
      <c r="N240" s="211" t="s">
        <v>45</v>
      </c>
      <c r="O240" s="43"/>
      <c r="P240" s="212">
        <f>O240*H240</f>
        <v>0</v>
      </c>
      <c r="Q240" s="212">
        <v>0</v>
      </c>
      <c r="R240" s="212">
        <f>Q240*H240</f>
        <v>0</v>
      </c>
      <c r="S240" s="212">
        <v>2.2000000000000002</v>
      </c>
      <c r="T240" s="213">
        <f>S240*H240</f>
        <v>35.523400000000002</v>
      </c>
      <c r="AR240" s="25" t="s">
        <v>327</v>
      </c>
      <c r="AT240" s="25" t="s">
        <v>311</v>
      </c>
      <c r="AU240" s="25" t="s">
        <v>327</v>
      </c>
      <c r="AY240" s="25" t="s">
        <v>308</v>
      </c>
      <c r="BE240" s="214">
        <f>IF(N240="základní",J240,0)</f>
        <v>0</v>
      </c>
      <c r="BF240" s="214">
        <f>IF(N240="snížená",J240,0)</f>
        <v>0</v>
      </c>
      <c r="BG240" s="214">
        <f>IF(N240="zákl. přenesená",J240,0)</f>
        <v>0</v>
      </c>
      <c r="BH240" s="214">
        <f>IF(N240="sníž. přenesená",J240,0)</f>
        <v>0</v>
      </c>
      <c r="BI240" s="214">
        <f>IF(N240="nulová",J240,0)</f>
        <v>0</v>
      </c>
      <c r="BJ240" s="25" t="s">
        <v>82</v>
      </c>
      <c r="BK240" s="214">
        <f>ROUND(I240*H240,2)</f>
        <v>0</v>
      </c>
      <c r="BL240" s="25" t="s">
        <v>327</v>
      </c>
      <c r="BM240" s="25" t="s">
        <v>1190</v>
      </c>
    </row>
    <row r="241" spans="2:65" s="12" customFormat="1" ht="13.5">
      <c r="B241" s="221"/>
      <c r="C241" s="222"/>
      <c r="D241" s="223" t="s">
        <v>451</v>
      </c>
      <c r="E241" s="224" t="s">
        <v>21</v>
      </c>
      <c r="F241" s="225" t="s">
        <v>1191</v>
      </c>
      <c r="G241" s="222"/>
      <c r="H241" s="226" t="s">
        <v>21</v>
      </c>
      <c r="I241" s="227"/>
      <c r="J241" s="222"/>
      <c r="K241" s="222"/>
      <c r="L241" s="228"/>
      <c r="M241" s="229"/>
      <c r="N241" s="230"/>
      <c r="O241" s="230"/>
      <c r="P241" s="230"/>
      <c r="Q241" s="230"/>
      <c r="R241" s="230"/>
      <c r="S241" s="230"/>
      <c r="T241" s="231"/>
      <c r="AT241" s="232" t="s">
        <v>451</v>
      </c>
      <c r="AU241" s="232" t="s">
        <v>327</v>
      </c>
      <c r="AV241" s="12" t="s">
        <v>82</v>
      </c>
      <c r="AW241" s="12" t="s">
        <v>37</v>
      </c>
      <c r="AX241" s="12" t="s">
        <v>74</v>
      </c>
      <c r="AY241" s="232" t="s">
        <v>308</v>
      </c>
    </row>
    <row r="242" spans="2:65" s="13" customFormat="1" ht="13.5">
      <c r="B242" s="233"/>
      <c r="C242" s="234"/>
      <c r="D242" s="246" t="s">
        <v>451</v>
      </c>
      <c r="E242" s="256" t="s">
        <v>21</v>
      </c>
      <c r="F242" s="257" t="s">
        <v>1192</v>
      </c>
      <c r="G242" s="234"/>
      <c r="H242" s="258">
        <v>16.146999999999998</v>
      </c>
      <c r="I242" s="238"/>
      <c r="J242" s="234"/>
      <c r="K242" s="234"/>
      <c r="L242" s="239"/>
      <c r="M242" s="240"/>
      <c r="N242" s="241"/>
      <c r="O242" s="241"/>
      <c r="P242" s="241"/>
      <c r="Q242" s="241"/>
      <c r="R242" s="241"/>
      <c r="S242" s="241"/>
      <c r="T242" s="242"/>
      <c r="AT242" s="243" t="s">
        <v>451</v>
      </c>
      <c r="AU242" s="243" t="s">
        <v>327</v>
      </c>
      <c r="AV242" s="13" t="s">
        <v>84</v>
      </c>
      <c r="AW242" s="13" t="s">
        <v>37</v>
      </c>
      <c r="AX242" s="13" t="s">
        <v>82</v>
      </c>
      <c r="AY242" s="243" t="s">
        <v>308</v>
      </c>
    </row>
    <row r="243" spans="2:65" s="1" customFormat="1" ht="22.5" customHeight="1">
      <c r="B243" s="42"/>
      <c r="C243" s="203" t="s">
        <v>420</v>
      </c>
      <c r="D243" s="203" t="s">
        <v>311</v>
      </c>
      <c r="E243" s="204" t="s">
        <v>561</v>
      </c>
      <c r="F243" s="205" t="s">
        <v>562</v>
      </c>
      <c r="G243" s="206" t="s">
        <v>508</v>
      </c>
      <c r="H243" s="207">
        <v>538.23599999999999</v>
      </c>
      <c r="I243" s="208"/>
      <c r="J243" s="209">
        <f>ROUND(I243*H243,2)</f>
        <v>0</v>
      </c>
      <c r="K243" s="205" t="s">
        <v>315</v>
      </c>
      <c r="L243" s="62"/>
      <c r="M243" s="210" t="s">
        <v>21</v>
      </c>
      <c r="N243" s="211" t="s">
        <v>45</v>
      </c>
      <c r="O243" s="43"/>
      <c r="P243" s="212">
        <f>O243*H243</f>
        <v>0</v>
      </c>
      <c r="Q243" s="212">
        <v>0</v>
      </c>
      <c r="R243" s="212">
        <f>Q243*H243</f>
        <v>0</v>
      </c>
      <c r="S243" s="212">
        <v>4.0000000000000001E-3</v>
      </c>
      <c r="T243" s="213">
        <f>S243*H243</f>
        <v>2.1529440000000002</v>
      </c>
      <c r="AR243" s="25" t="s">
        <v>375</v>
      </c>
      <c r="AT243" s="25" t="s">
        <v>311</v>
      </c>
      <c r="AU243" s="25" t="s">
        <v>327</v>
      </c>
      <c r="AY243" s="25" t="s">
        <v>308</v>
      </c>
      <c r="BE243" s="214">
        <f>IF(N243="základní",J243,0)</f>
        <v>0</v>
      </c>
      <c r="BF243" s="214">
        <f>IF(N243="snížená",J243,0)</f>
        <v>0</v>
      </c>
      <c r="BG243" s="214">
        <f>IF(N243="zákl. přenesená",J243,0)</f>
        <v>0</v>
      </c>
      <c r="BH243" s="214">
        <f>IF(N243="sníž. přenesená",J243,0)</f>
        <v>0</v>
      </c>
      <c r="BI243" s="214">
        <f>IF(N243="nulová",J243,0)</f>
        <v>0</v>
      </c>
      <c r="BJ243" s="25" t="s">
        <v>82</v>
      </c>
      <c r="BK243" s="214">
        <f>ROUND(I243*H243,2)</f>
        <v>0</v>
      </c>
      <c r="BL243" s="25" t="s">
        <v>375</v>
      </c>
      <c r="BM243" s="25" t="s">
        <v>1193</v>
      </c>
    </row>
    <row r="244" spans="2:65" s="13" customFormat="1" ht="13.5">
      <c r="B244" s="233"/>
      <c r="C244" s="234"/>
      <c r="D244" s="246" t="s">
        <v>451</v>
      </c>
      <c r="E244" s="256" t="s">
        <v>21</v>
      </c>
      <c r="F244" s="257" t="s">
        <v>1194</v>
      </c>
      <c r="G244" s="234"/>
      <c r="H244" s="258">
        <v>538.23599999999999</v>
      </c>
      <c r="I244" s="238"/>
      <c r="J244" s="234"/>
      <c r="K244" s="234"/>
      <c r="L244" s="239"/>
      <c r="M244" s="240"/>
      <c r="N244" s="241"/>
      <c r="O244" s="241"/>
      <c r="P244" s="241"/>
      <c r="Q244" s="241"/>
      <c r="R244" s="241"/>
      <c r="S244" s="241"/>
      <c r="T244" s="242"/>
      <c r="AT244" s="243" t="s">
        <v>451</v>
      </c>
      <c r="AU244" s="243" t="s">
        <v>327</v>
      </c>
      <c r="AV244" s="13" t="s">
        <v>84</v>
      </c>
      <c r="AW244" s="13" t="s">
        <v>37</v>
      </c>
      <c r="AX244" s="13" t="s">
        <v>82</v>
      </c>
      <c r="AY244" s="243" t="s">
        <v>308</v>
      </c>
    </row>
    <row r="245" spans="2:65" s="1" customFormat="1" ht="22.5" customHeight="1">
      <c r="B245" s="42"/>
      <c r="C245" s="203" t="s">
        <v>593</v>
      </c>
      <c r="D245" s="203" t="s">
        <v>311</v>
      </c>
      <c r="E245" s="204" t="s">
        <v>553</v>
      </c>
      <c r="F245" s="205" t="s">
        <v>554</v>
      </c>
      <c r="G245" s="206" t="s">
        <v>449</v>
      </c>
      <c r="H245" s="207">
        <v>26.911999999999999</v>
      </c>
      <c r="I245" s="208"/>
      <c r="J245" s="209">
        <f>ROUND(I245*H245,2)</f>
        <v>0</v>
      </c>
      <c r="K245" s="205" t="s">
        <v>315</v>
      </c>
      <c r="L245" s="62"/>
      <c r="M245" s="210" t="s">
        <v>21</v>
      </c>
      <c r="N245" s="211" t="s">
        <v>45</v>
      </c>
      <c r="O245" s="43"/>
      <c r="P245" s="212">
        <f>O245*H245</f>
        <v>0</v>
      </c>
      <c r="Q245" s="212">
        <v>0</v>
      </c>
      <c r="R245" s="212">
        <f>Q245*H245</f>
        <v>0</v>
      </c>
      <c r="S245" s="212">
        <v>2.2000000000000002</v>
      </c>
      <c r="T245" s="213">
        <f>S245*H245</f>
        <v>59.206400000000002</v>
      </c>
      <c r="AR245" s="25" t="s">
        <v>327</v>
      </c>
      <c r="AT245" s="25" t="s">
        <v>311</v>
      </c>
      <c r="AU245" s="25" t="s">
        <v>327</v>
      </c>
      <c r="AY245" s="25" t="s">
        <v>308</v>
      </c>
      <c r="BE245" s="214">
        <f>IF(N245="základní",J245,0)</f>
        <v>0</v>
      </c>
      <c r="BF245" s="214">
        <f>IF(N245="snížená",J245,0)</f>
        <v>0</v>
      </c>
      <c r="BG245" s="214">
        <f>IF(N245="zákl. přenesená",J245,0)</f>
        <v>0</v>
      </c>
      <c r="BH245" s="214">
        <f>IF(N245="sníž. přenesená",J245,0)</f>
        <v>0</v>
      </c>
      <c r="BI245" s="214">
        <f>IF(N245="nulová",J245,0)</f>
        <v>0</v>
      </c>
      <c r="BJ245" s="25" t="s">
        <v>82</v>
      </c>
      <c r="BK245" s="214">
        <f>ROUND(I245*H245,2)</f>
        <v>0</v>
      </c>
      <c r="BL245" s="25" t="s">
        <v>327</v>
      </c>
      <c r="BM245" s="25" t="s">
        <v>1195</v>
      </c>
    </row>
    <row r="246" spans="2:65" s="12" customFormat="1" ht="13.5">
      <c r="B246" s="221"/>
      <c r="C246" s="222"/>
      <c r="D246" s="223" t="s">
        <v>451</v>
      </c>
      <c r="E246" s="224" t="s">
        <v>21</v>
      </c>
      <c r="F246" s="225" t="s">
        <v>1196</v>
      </c>
      <c r="G246" s="222"/>
      <c r="H246" s="226" t="s">
        <v>21</v>
      </c>
      <c r="I246" s="227"/>
      <c r="J246" s="222"/>
      <c r="K246" s="222"/>
      <c r="L246" s="228"/>
      <c r="M246" s="229"/>
      <c r="N246" s="230"/>
      <c r="O246" s="230"/>
      <c r="P246" s="230"/>
      <c r="Q246" s="230"/>
      <c r="R246" s="230"/>
      <c r="S246" s="230"/>
      <c r="T246" s="231"/>
      <c r="AT246" s="232" t="s">
        <v>451</v>
      </c>
      <c r="AU246" s="232" t="s">
        <v>327</v>
      </c>
      <c r="AV246" s="12" t="s">
        <v>82</v>
      </c>
      <c r="AW246" s="12" t="s">
        <v>37</v>
      </c>
      <c r="AX246" s="12" t="s">
        <v>74</v>
      </c>
      <c r="AY246" s="232" t="s">
        <v>308</v>
      </c>
    </row>
    <row r="247" spans="2:65" s="13" customFormat="1" ht="13.5">
      <c r="B247" s="233"/>
      <c r="C247" s="234"/>
      <c r="D247" s="246" t="s">
        <v>451</v>
      </c>
      <c r="E247" s="256" t="s">
        <v>21</v>
      </c>
      <c r="F247" s="257" t="s">
        <v>1197</v>
      </c>
      <c r="G247" s="234"/>
      <c r="H247" s="258">
        <v>26.911999999999999</v>
      </c>
      <c r="I247" s="238"/>
      <c r="J247" s="234"/>
      <c r="K247" s="234"/>
      <c r="L247" s="239"/>
      <c r="M247" s="240"/>
      <c r="N247" s="241"/>
      <c r="O247" s="241"/>
      <c r="P247" s="241"/>
      <c r="Q247" s="241"/>
      <c r="R247" s="241"/>
      <c r="S247" s="241"/>
      <c r="T247" s="242"/>
      <c r="AT247" s="243" t="s">
        <v>451</v>
      </c>
      <c r="AU247" s="243" t="s">
        <v>327</v>
      </c>
      <c r="AV247" s="13" t="s">
        <v>84</v>
      </c>
      <c r="AW247" s="13" t="s">
        <v>37</v>
      </c>
      <c r="AX247" s="13" t="s">
        <v>82</v>
      </c>
      <c r="AY247" s="243" t="s">
        <v>308</v>
      </c>
    </row>
    <row r="248" spans="2:65" s="1" customFormat="1" ht="31.5" customHeight="1">
      <c r="B248" s="42"/>
      <c r="C248" s="203" t="s">
        <v>598</v>
      </c>
      <c r="D248" s="203" t="s">
        <v>311</v>
      </c>
      <c r="E248" s="204" t="s">
        <v>567</v>
      </c>
      <c r="F248" s="205" t="s">
        <v>568</v>
      </c>
      <c r="G248" s="206" t="s">
        <v>508</v>
      </c>
      <c r="H248" s="207">
        <v>538.23599999999999</v>
      </c>
      <c r="I248" s="208"/>
      <c r="J248" s="209">
        <f>ROUND(I248*H248,2)</f>
        <v>0</v>
      </c>
      <c r="K248" s="205" t="s">
        <v>315</v>
      </c>
      <c r="L248" s="62"/>
      <c r="M248" s="210" t="s">
        <v>21</v>
      </c>
      <c r="N248" s="211" t="s">
        <v>45</v>
      </c>
      <c r="O248" s="43"/>
      <c r="P248" s="212">
        <f>O248*H248</f>
        <v>0</v>
      </c>
      <c r="Q248" s="212">
        <v>0</v>
      </c>
      <c r="R248" s="212">
        <f>Q248*H248</f>
        <v>0</v>
      </c>
      <c r="S248" s="212">
        <v>0</v>
      </c>
      <c r="T248" s="213">
        <f>S248*H248</f>
        <v>0</v>
      </c>
      <c r="AR248" s="25" t="s">
        <v>327</v>
      </c>
      <c r="AT248" s="25" t="s">
        <v>311</v>
      </c>
      <c r="AU248" s="25" t="s">
        <v>327</v>
      </c>
      <c r="AY248" s="25" t="s">
        <v>308</v>
      </c>
      <c r="BE248" s="214">
        <f>IF(N248="základní",J248,0)</f>
        <v>0</v>
      </c>
      <c r="BF248" s="214">
        <f>IF(N248="snížená",J248,0)</f>
        <v>0</v>
      </c>
      <c r="BG248" s="214">
        <f>IF(N248="zákl. přenesená",J248,0)</f>
        <v>0</v>
      </c>
      <c r="BH248" s="214">
        <f>IF(N248="sníž. přenesená",J248,0)</f>
        <v>0</v>
      </c>
      <c r="BI248" s="214">
        <f>IF(N248="nulová",J248,0)</f>
        <v>0</v>
      </c>
      <c r="BJ248" s="25" t="s">
        <v>82</v>
      </c>
      <c r="BK248" s="214">
        <f>ROUND(I248*H248,2)</f>
        <v>0</v>
      </c>
      <c r="BL248" s="25" t="s">
        <v>327</v>
      </c>
      <c r="BM248" s="25" t="s">
        <v>1198</v>
      </c>
    </row>
    <row r="249" spans="2:65" s="11" customFormat="1" ht="22.35" customHeight="1">
      <c r="B249" s="186"/>
      <c r="C249" s="187"/>
      <c r="D249" s="200" t="s">
        <v>73</v>
      </c>
      <c r="E249" s="201" t="s">
        <v>570</v>
      </c>
      <c r="F249" s="201" t="s">
        <v>571</v>
      </c>
      <c r="G249" s="187"/>
      <c r="H249" s="187"/>
      <c r="I249" s="190"/>
      <c r="J249" s="202">
        <f>BK249</f>
        <v>0</v>
      </c>
      <c r="K249" s="187"/>
      <c r="L249" s="192"/>
      <c r="M249" s="193"/>
      <c r="N249" s="194"/>
      <c r="O249" s="194"/>
      <c r="P249" s="195">
        <f>SUM(P250:P268)</f>
        <v>0</v>
      </c>
      <c r="Q249" s="194"/>
      <c r="R249" s="195">
        <f>SUM(R250:R268)</f>
        <v>3.0096000000000003E-3</v>
      </c>
      <c r="S249" s="194"/>
      <c r="T249" s="196">
        <f>SUM(T250:T268)</f>
        <v>4.6971240000000005</v>
      </c>
      <c r="AR249" s="197" t="s">
        <v>82</v>
      </c>
      <c r="AT249" s="198" t="s">
        <v>73</v>
      </c>
      <c r="AU249" s="198" t="s">
        <v>84</v>
      </c>
      <c r="AY249" s="197" t="s">
        <v>308</v>
      </c>
      <c r="BK249" s="199">
        <f>SUM(BK250:BK268)</f>
        <v>0</v>
      </c>
    </row>
    <row r="250" spans="2:65" s="1" customFormat="1" ht="22.5" customHeight="1">
      <c r="B250" s="42"/>
      <c r="C250" s="203" t="s">
        <v>603</v>
      </c>
      <c r="D250" s="203" t="s">
        <v>311</v>
      </c>
      <c r="E250" s="204" t="s">
        <v>599</v>
      </c>
      <c r="F250" s="205" t="s">
        <v>600</v>
      </c>
      <c r="G250" s="206" t="s">
        <v>508</v>
      </c>
      <c r="H250" s="207">
        <v>8.1760000000000002</v>
      </c>
      <c r="I250" s="208"/>
      <c r="J250" s="209">
        <f>ROUND(I250*H250,2)</f>
        <v>0</v>
      </c>
      <c r="K250" s="205" t="s">
        <v>315</v>
      </c>
      <c r="L250" s="62"/>
      <c r="M250" s="210" t="s">
        <v>21</v>
      </c>
      <c r="N250" s="211" t="s">
        <v>45</v>
      </c>
      <c r="O250" s="43"/>
      <c r="P250" s="212">
        <f>O250*H250</f>
        <v>0</v>
      </c>
      <c r="Q250" s="212">
        <v>0</v>
      </c>
      <c r="R250" s="212">
        <f>Q250*H250</f>
        <v>0</v>
      </c>
      <c r="S250" s="212">
        <v>3.3000000000000002E-2</v>
      </c>
      <c r="T250" s="213">
        <f>S250*H250</f>
        <v>0.26980799999999999</v>
      </c>
      <c r="AR250" s="25" t="s">
        <v>375</v>
      </c>
      <c r="AT250" s="25" t="s">
        <v>311</v>
      </c>
      <c r="AU250" s="25" t="s">
        <v>95</v>
      </c>
      <c r="AY250" s="25" t="s">
        <v>308</v>
      </c>
      <c r="BE250" s="214">
        <f>IF(N250="základní",J250,0)</f>
        <v>0</v>
      </c>
      <c r="BF250" s="214">
        <f>IF(N250="snížená",J250,0)</f>
        <v>0</v>
      </c>
      <c r="BG250" s="214">
        <f>IF(N250="zákl. přenesená",J250,0)</f>
        <v>0</v>
      </c>
      <c r="BH250" s="214">
        <f>IF(N250="sníž. přenesená",J250,0)</f>
        <v>0</v>
      </c>
      <c r="BI250" s="214">
        <f>IF(N250="nulová",J250,0)</f>
        <v>0</v>
      </c>
      <c r="BJ250" s="25" t="s">
        <v>82</v>
      </c>
      <c r="BK250" s="214">
        <f>ROUND(I250*H250,2)</f>
        <v>0</v>
      </c>
      <c r="BL250" s="25" t="s">
        <v>375</v>
      </c>
      <c r="BM250" s="25" t="s">
        <v>1199</v>
      </c>
    </row>
    <row r="251" spans="2:65" s="13" customFormat="1" ht="13.5">
      <c r="B251" s="233"/>
      <c r="C251" s="234"/>
      <c r="D251" s="246" t="s">
        <v>451</v>
      </c>
      <c r="E251" s="256" t="s">
        <v>21</v>
      </c>
      <c r="F251" s="257" t="s">
        <v>1200</v>
      </c>
      <c r="G251" s="234"/>
      <c r="H251" s="258">
        <v>8.1760000000000002</v>
      </c>
      <c r="I251" s="238"/>
      <c r="J251" s="234"/>
      <c r="K251" s="234"/>
      <c r="L251" s="239"/>
      <c r="M251" s="240"/>
      <c r="N251" s="241"/>
      <c r="O251" s="241"/>
      <c r="P251" s="241"/>
      <c r="Q251" s="241"/>
      <c r="R251" s="241"/>
      <c r="S251" s="241"/>
      <c r="T251" s="242"/>
      <c r="AT251" s="243" t="s">
        <v>451</v>
      </c>
      <c r="AU251" s="243" t="s">
        <v>95</v>
      </c>
      <c r="AV251" s="13" t="s">
        <v>84</v>
      </c>
      <c r="AW251" s="13" t="s">
        <v>37</v>
      </c>
      <c r="AX251" s="13" t="s">
        <v>82</v>
      </c>
      <c r="AY251" s="243" t="s">
        <v>308</v>
      </c>
    </row>
    <row r="252" spans="2:65" s="1" customFormat="1" ht="22.5" customHeight="1">
      <c r="B252" s="42"/>
      <c r="C252" s="203" t="s">
        <v>608</v>
      </c>
      <c r="D252" s="203" t="s">
        <v>311</v>
      </c>
      <c r="E252" s="204" t="s">
        <v>581</v>
      </c>
      <c r="F252" s="205" t="s">
        <v>582</v>
      </c>
      <c r="G252" s="206" t="s">
        <v>508</v>
      </c>
      <c r="H252" s="207">
        <v>7.92</v>
      </c>
      <c r="I252" s="208"/>
      <c r="J252" s="209">
        <f>ROUND(I252*H252,2)</f>
        <v>0</v>
      </c>
      <c r="K252" s="205" t="s">
        <v>315</v>
      </c>
      <c r="L252" s="62"/>
      <c r="M252" s="210" t="s">
        <v>21</v>
      </c>
      <c r="N252" s="211" t="s">
        <v>45</v>
      </c>
      <c r="O252" s="43"/>
      <c r="P252" s="212">
        <f>O252*H252</f>
        <v>0</v>
      </c>
      <c r="Q252" s="212">
        <v>0</v>
      </c>
      <c r="R252" s="212">
        <f>Q252*H252</f>
        <v>0</v>
      </c>
      <c r="S252" s="212">
        <v>0</v>
      </c>
      <c r="T252" s="213">
        <f>S252*H252</f>
        <v>0</v>
      </c>
      <c r="AR252" s="25" t="s">
        <v>375</v>
      </c>
      <c r="AT252" s="25" t="s">
        <v>311</v>
      </c>
      <c r="AU252" s="25" t="s">
        <v>95</v>
      </c>
      <c r="AY252" s="25" t="s">
        <v>308</v>
      </c>
      <c r="BE252" s="214">
        <f>IF(N252="základní",J252,0)</f>
        <v>0</v>
      </c>
      <c r="BF252" s="214">
        <f>IF(N252="snížená",J252,0)</f>
        <v>0</v>
      </c>
      <c r="BG252" s="214">
        <f>IF(N252="zákl. přenesená",J252,0)</f>
        <v>0</v>
      </c>
      <c r="BH252" s="214">
        <f>IF(N252="sníž. přenesená",J252,0)</f>
        <v>0</v>
      </c>
      <c r="BI252" s="214">
        <f>IF(N252="nulová",J252,0)</f>
        <v>0</v>
      </c>
      <c r="BJ252" s="25" t="s">
        <v>82</v>
      </c>
      <c r="BK252" s="214">
        <f>ROUND(I252*H252,2)</f>
        <v>0</v>
      </c>
      <c r="BL252" s="25" t="s">
        <v>375</v>
      </c>
      <c r="BM252" s="25" t="s">
        <v>1201</v>
      </c>
    </row>
    <row r="253" spans="2:65" s="13" customFormat="1" ht="13.5">
      <c r="B253" s="233"/>
      <c r="C253" s="234"/>
      <c r="D253" s="246" t="s">
        <v>451</v>
      </c>
      <c r="E253" s="256" t="s">
        <v>21</v>
      </c>
      <c r="F253" s="257" t="s">
        <v>1202</v>
      </c>
      <c r="G253" s="234"/>
      <c r="H253" s="258">
        <v>7.92</v>
      </c>
      <c r="I253" s="238"/>
      <c r="J253" s="234"/>
      <c r="K253" s="234"/>
      <c r="L253" s="239"/>
      <c r="M253" s="240"/>
      <c r="N253" s="241"/>
      <c r="O253" s="241"/>
      <c r="P253" s="241"/>
      <c r="Q253" s="241"/>
      <c r="R253" s="241"/>
      <c r="S253" s="241"/>
      <c r="T253" s="242"/>
      <c r="AT253" s="243" t="s">
        <v>451</v>
      </c>
      <c r="AU253" s="243" t="s">
        <v>95</v>
      </c>
      <c r="AV253" s="13" t="s">
        <v>84</v>
      </c>
      <c r="AW253" s="13" t="s">
        <v>37</v>
      </c>
      <c r="AX253" s="13" t="s">
        <v>82</v>
      </c>
      <c r="AY253" s="243" t="s">
        <v>308</v>
      </c>
    </row>
    <row r="254" spans="2:65" s="1" customFormat="1" ht="22.5" customHeight="1">
      <c r="B254" s="42"/>
      <c r="C254" s="203" t="s">
        <v>613</v>
      </c>
      <c r="D254" s="203" t="s">
        <v>311</v>
      </c>
      <c r="E254" s="204" t="s">
        <v>585</v>
      </c>
      <c r="F254" s="205" t="s">
        <v>586</v>
      </c>
      <c r="G254" s="206" t="s">
        <v>508</v>
      </c>
      <c r="H254" s="207">
        <v>19.04</v>
      </c>
      <c r="I254" s="208"/>
      <c r="J254" s="209">
        <f>ROUND(I254*H254,2)</f>
        <v>0</v>
      </c>
      <c r="K254" s="205" t="s">
        <v>315</v>
      </c>
      <c r="L254" s="62"/>
      <c r="M254" s="210" t="s">
        <v>21</v>
      </c>
      <c r="N254" s="211" t="s">
        <v>45</v>
      </c>
      <c r="O254" s="43"/>
      <c r="P254" s="212">
        <f>O254*H254</f>
        <v>0</v>
      </c>
      <c r="Q254" s="212">
        <v>0</v>
      </c>
      <c r="R254" s="212">
        <f>Q254*H254</f>
        <v>0</v>
      </c>
      <c r="S254" s="212">
        <v>0</v>
      </c>
      <c r="T254" s="213">
        <f>S254*H254</f>
        <v>0</v>
      </c>
      <c r="AR254" s="25" t="s">
        <v>375</v>
      </c>
      <c r="AT254" s="25" t="s">
        <v>311</v>
      </c>
      <c r="AU254" s="25" t="s">
        <v>95</v>
      </c>
      <c r="AY254" s="25" t="s">
        <v>308</v>
      </c>
      <c r="BE254" s="214">
        <f>IF(N254="základní",J254,0)</f>
        <v>0</v>
      </c>
      <c r="BF254" s="214">
        <f>IF(N254="snížená",J254,0)</f>
        <v>0</v>
      </c>
      <c r="BG254" s="214">
        <f>IF(N254="zákl. přenesená",J254,0)</f>
        <v>0</v>
      </c>
      <c r="BH254" s="214">
        <f>IF(N254="sníž. přenesená",J254,0)</f>
        <v>0</v>
      </c>
      <c r="BI254" s="214">
        <f>IF(N254="nulová",J254,0)</f>
        <v>0</v>
      </c>
      <c r="BJ254" s="25" t="s">
        <v>82</v>
      </c>
      <c r="BK254" s="214">
        <f>ROUND(I254*H254,2)</f>
        <v>0</v>
      </c>
      <c r="BL254" s="25" t="s">
        <v>375</v>
      </c>
      <c r="BM254" s="25" t="s">
        <v>1203</v>
      </c>
    </row>
    <row r="255" spans="2:65" s="13" customFormat="1" ht="13.5">
      <c r="B255" s="233"/>
      <c r="C255" s="234"/>
      <c r="D255" s="246" t="s">
        <v>451</v>
      </c>
      <c r="E255" s="256" t="s">
        <v>21</v>
      </c>
      <c r="F255" s="257" t="s">
        <v>1204</v>
      </c>
      <c r="G255" s="234"/>
      <c r="H255" s="258">
        <v>19.04</v>
      </c>
      <c r="I255" s="238"/>
      <c r="J255" s="234"/>
      <c r="K255" s="234"/>
      <c r="L255" s="239"/>
      <c r="M255" s="240"/>
      <c r="N255" s="241"/>
      <c r="O255" s="241"/>
      <c r="P255" s="241"/>
      <c r="Q255" s="241"/>
      <c r="R255" s="241"/>
      <c r="S255" s="241"/>
      <c r="T255" s="242"/>
      <c r="AT255" s="243" t="s">
        <v>451</v>
      </c>
      <c r="AU255" s="243" t="s">
        <v>95</v>
      </c>
      <c r="AV255" s="13" t="s">
        <v>84</v>
      </c>
      <c r="AW255" s="13" t="s">
        <v>37</v>
      </c>
      <c r="AX255" s="13" t="s">
        <v>82</v>
      </c>
      <c r="AY255" s="243" t="s">
        <v>308</v>
      </c>
    </row>
    <row r="256" spans="2:65" s="1" customFormat="1" ht="22.5" customHeight="1">
      <c r="B256" s="42"/>
      <c r="C256" s="203" t="s">
        <v>619</v>
      </c>
      <c r="D256" s="203" t="s">
        <v>311</v>
      </c>
      <c r="E256" s="204" t="s">
        <v>594</v>
      </c>
      <c r="F256" s="205" t="s">
        <v>595</v>
      </c>
      <c r="G256" s="206" t="s">
        <v>578</v>
      </c>
      <c r="H256" s="207">
        <v>39</v>
      </c>
      <c r="I256" s="208"/>
      <c r="J256" s="209">
        <f>ROUND(I256*H256,2)</f>
        <v>0</v>
      </c>
      <c r="K256" s="205" t="s">
        <v>315</v>
      </c>
      <c r="L256" s="62"/>
      <c r="M256" s="210" t="s">
        <v>21</v>
      </c>
      <c r="N256" s="211" t="s">
        <v>45</v>
      </c>
      <c r="O256" s="43"/>
      <c r="P256" s="212">
        <f>O256*H256</f>
        <v>0</v>
      </c>
      <c r="Q256" s="212">
        <v>0</v>
      </c>
      <c r="R256" s="212">
        <f>Q256*H256</f>
        <v>0</v>
      </c>
      <c r="S256" s="212">
        <v>0</v>
      </c>
      <c r="T256" s="213">
        <f>S256*H256</f>
        <v>0</v>
      </c>
      <c r="AR256" s="25" t="s">
        <v>375</v>
      </c>
      <c r="AT256" s="25" t="s">
        <v>311</v>
      </c>
      <c r="AU256" s="25" t="s">
        <v>95</v>
      </c>
      <c r="AY256" s="25" t="s">
        <v>308</v>
      </c>
      <c r="BE256" s="214">
        <f>IF(N256="základní",J256,0)</f>
        <v>0</v>
      </c>
      <c r="BF256" s="214">
        <f>IF(N256="snížená",J256,0)</f>
        <v>0</v>
      </c>
      <c r="BG256" s="214">
        <f>IF(N256="zákl. přenesená",J256,0)</f>
        <v>0</v>
      </c>
      <c r="BH256" s="214">
        <f>IF(N256="sníž. přenesená",J256,0)</f>
        <v>0</v>
      </c>
      <c r="BI256" s="214">
        <f>IF(N256="nulová",J256,0)</f>
        <v>0</v>
      </c>
      <c r="BJ256" s="25" t="s">
        <v>82</v>
      </c>
      <c r="BK256" s="214">
        <f>ROUND(I256*H256,2)</f>
        <v>0</v>
      </c>
      <c r="BL256" s="25" t="s">
        <v>375</v>
      </c>
      <c r="BM256" s="25" t="s">
        <v>1205</v>
      </c>
    </row>
    <row r="257" spans="2:65" s="1" customFormat="1" ht="22.5" customHeight="1">
      <c r="B257" s="42"/>
      <c r="C257" s="203" t="s">
        <v>624</v>
      </c>
      <c r="D257" s="203" t="s">
        <v>311</v>
      </c>
      <c r="E257" s="204" t="s">
        <v>576</v>
      </c>
      <c r="F257" s="205" t="s">
        <v>577</v>
      </c>
      <c r="G257" s="206" t="s">
        <v>578</v>
      </c>
      <c r="H257" s="207">
        <v>39</v>
      </c>
      <c r="I257" s="208"/>
      <c r="J257" s="209">
        <f>ROUND(I257*H257,2)</f>
        <v>0</v>
      </c>
      <c r="K257" s="205" t="s">
        <v>315</v>
      </c>
      <c r="L257" s="62"/>
      <c r="M257" s="210" t="s">
        <v>21</v>
      </c>
      <c r="N257" s="211" t="s">
        <v>45</v>
      </c>
      <c r="O257" s="43"/>
      <c r="P257" s="212">
        <f>O257*H257</f>
        <v>0</v>
      </c>
      <c r="Q257" s="212">
        <v>0</v>
      </c>
      <c r="R257" s="212">
        <f>Q257*H257</f>
        <v>0</v>
      </c>
      <c r="S257" s="212">
        <v>3.0000000000000001E-3</v>
      </c>
      <c r="T257" s="213">
        <f>S257*H257</f>
        <v>0.11700000000000001</v>
      </c>
      <c r="AR257" s="25" t="s">
        <v>375</v>
      </c>
      <c r="AT257" s="25" t="s">
        <v>311</v>
      </c>
      <c r="AU257" s="25" t="s">
        <v>95</v>
      </c>
      <c r="AY257" s="25" t="s">
        <v>308</v>
      </c>
      <c r="BE257" s="214">
        <f>IF(N257="základní",J257,0)</f>
        <v>0</v>
      </c>
      <c r="BF257" s="214">
        <f>IF(N257="snížená",J257,0)</f>
        <v>0</v>
      </c>
      <c r="BG257" s="214">
        <f>IF(N257="zákl. přenesená",J257,0)</f>
        <v>0</v>
      </c>
      <c r="BH257" s="214">
        <f>IF(N257="sníž. přenesená",J257,0)</f>
        <v>0</v>
      </c>
      <c r="BI257" s="214">
        <f>IF(N257="nulová",J257,0)</f>
        <v>0</v>
      </c>
      <c r="BJ257" s="25" t="s">
        <v>82</v>
      </c>
      <c r="BK257" s="214">
        <f>ROUND(I257*H257,2)</f>
        <v>0</v>
      </c>
      <c r="BL257" s="25" t="s">
        <v>375</v>
      </c>
      <c r="BM257" s="25" t="s">
        <v>1206</v>
      </c>
    </row>
    <row r="258" spans="2:65" s="1" customFormat="1" ht="22.5" customHeight="1">
      <c r="B258" s="42"/>
      <c r="C258" s="203" t="s">
        <v>632</v>
      </c>
      <c r="D258" s="203" t="s">
        <v>311</v>
      </c>
      <c r="E258" s="204" t="s">
        <v>572</v>
      </c>
      <c r="F258" s="205" t="s">
        <v>573</v>
      </c>
      <c r="G258" s="206" t="s">
        <v>538</v>
      </c>
      <c r="H258" s="207">
        <v>26.8</v>
      </c>
      <c r="I258" s="208"/>
      <c r="J258" s="209">
        <f>ROUND(I258*H258,2)</f>
        <v>0</v>
      </c>
      <c r="K258" s="205" t="s">
        <v>315</v>
      </c>
      <c r="L258" s="62"/>
      <c r="M258" s="210" t="s">
        <v>21</v>
      </c>
      <c r="N258" s="211" t="s">
        <v>45</v>
      </c>
      <c r="O258" s="43"/>
      <c r="P258" s="212">
        <f>O258*H258</f>
        <v>0</v>
      </c>
      <c r="Q258" s="212">
        <v>0</v>
      </c>
      <c r="R258" s="212">
        <f>Q258*H258</f>
        <v>0</v>
      </c>
      <c r="S258" s="212">
        <v>1.67E-3</v>
      </c>
      <c r="T258" s="213">
        <f>S258*H258</f>
        <v>4.4756000000000004E-2</v>
      </c>
      <c r="AR258" s="25" t="s">
        <v>375</v>
      </c>
      <c r="AT258" s="25" t="s">
        <v>311</v>
      </c>
      <c r="AU258" s="25" t="s">
        <v>95</v>
      </c>
      <c r="AY258" s="25" t="s">
        <v>308</v>
      </c>
      <c r="BE258" s="214">
        <f>IF(N258="základní",J258,0)</f>
        <v>0</v>
      </c>
      <c r="BF258" s="214">
        <f>IF(N258="snížená",J258,0)</f>
        <v>0</v>
      </c>
      <c r="BG258" s="214">
        <f>IF(N258="zákl. přenesená",J258,0)</f>
        <v>0</v>
      </c>
      <c r="BH258" s="214">
        <f>IF(N258="sníž. přenesená",J258,0)</f>
        <v>0</v>
      </c>
      <c r="BI258" s="214">
        <f>IF(N258="nulová",J258,0)</f>
        <v>0</v>
      </c>
      <c r="BJ258" s="25" t="s">
        <v>82</v>
      </c>
      <c r="BK258" s="214">
        <f>ROUND(I258*H258,2)</f>
        <v>0</v>
      </c>
      <c r="BL258" s="25" t="s">
        <v>375</v>
      </c>
      <c r="BM258" s="25" t="s">
        <v>1207</v>
      </c>
    </row>
    <row r="259" spans="2:65" s="13" customFormat="1" ht="13.5">
      <c r="B259" s="233"/>
      <c r="C259" s="234"/>
      <c r="D259" s="246" t="s">
        <v>451</v>
      </c>
      <c r="E259" s="256" t="s">
        <v>21</v>
      </c>
      <c r="F259" s="257" t="s">
        <v>1208</v>
      </c>
      <c r="G259" s="234"/>
      <c r="H259" s="258">
        <v>26.8</v>
      </c>
      <c r="I259" s="238"/>
      <c r="J259" s="234"/>
      <c r="K259" s="234"/>
      <c r="L259" s="239"/>
      <c r="M259" s="240"/>
      <c r="N259" s="241"/>
      <c r="O259" s="241"/>
      <c r="P259" s="241"/>
      <c r="Q259" s="241"/>
      <c r="R259" s="241"/>
      <c r="S259" s="241"/>
      <c r="T259" s="242"/>
      <c r="AT259" s="243" t="s">
        <v>451</v>
      </c>
      <c r="AU259" s="243" t="s">
        <v>95</v>
      </c>
      <c r="AV259" s="13" t="s">
        <v>84</v>
      </c>
      <c r="AW259" s="13" t="s">
        <v>37</v>
      </c>
      <c r="AX259" s="13" t="s">
        <v>82</v>
      </c>
      <c r="AY259" s="243" t="s">
        <v>308</v>
      </c>
    </row>
    <row r="260" spans="2:65" s="1" customFormat="1" ht="22.5" customHeight="1">
      <c r="B260" s="42"/>
      <c r="C260" s="203" t="s">
        <v>638</v>
      </c>
      <c r="D260" s="203" t="s">
        <v>311</v>
      </c>
      <c r="E260" s="204" t="s">
        <v>609</v>
      </c>
      <c r="F260" s="205" t="s">
        <v>610</v>
      </c>
      <c r="G260" s="206" t="s">
        <v>508</v>
      </c>
      <c r="H260" s="207">
        <v>7.92</v>
      </c>
      <c r="I260" s="208"/>
      <c r="J260" s="209">
        <f>ROUND(I260*H260,2)</f>
        <v>0</v>
      </c>
      <c r="K260" s="205" t="s">
        <v>21</v>
      </c>
      <c r="L260" s="62"/>
      <c r="M260" s="210" t="s">
        <v>21</v>
      </c>
      <c r="N260" s="211" t="s">
        <v>45</v>
      </c>
      <c r="O260" s="43"/>
      <c r="P260" s="212">
        <f>O260*H260</f>
        <v>0</v>
      </c>
      <c r="Q260" s="212">
        <v>3.8000000000000002E-4</v>
      </c>
      <c r="R260" s="212">
        <f>Q260*H260</f>
        <v>3.0096000000000003E-3</v>
      </c>
      <c r="S260" s="212">
        <v>0</v>
      </c>
      <c r="T260" s="213">
        <f>S260*H260</f>
        <v>0</v>
      </c>
      <c r="AR260" s="25" t="s">
        <v>375</v>
      </c>
      <c r="AT260" s="25" t="s">
        <v>311</v>
      </c>
      <c r="AU260" s="25" t="s">
        <v>95</v>
      </c>
      <c r="AY260" s="25" t="s">
        <v>308</v>
      </c>
      <c r="BE260" s="214">
        <f>IF(N260="základní",J260,0)</f>
        <v>0</v>
      </c>
      <c r="BF260" s="214">
        <f>IF(N260="snížená",J260,0)</f>
        <v>0</v>
      </c>
      <c r="BG260" s="214">
        <f>IF(N260="zákl. přenesená",J260,0)</f>
        <v>0</v>
      </c>
      <c r="BH260" s="214">
        <f>IF(N260="sníž. přenesená",J260,0)</f>
        <v>0</v>
      </c>
      <c r="BI260" s="214">
        <f>IF(N260="nulová",J260,0)</f>
        <v>0</v>
      </c>
      <c r="BJ260" s="25" t="s">
        <v>82</v>
      </c>
      <c r="BK260" s="214">
        <f>ROUND(I260*H260,2)</f>
        <v>0</v>
      </c>
      <c r="BL260" s="25" t="s">
        <v>375</v>
      </c>
      <c r="BM260" s="25" t="s">
        <v>1209</v>
      </c>
    </row>
    <row r="261" spans="2:65" s="13" customFormat="1" ht="13.5">
      <c r="B261" s="233"/>
      <c r="C261" s="234"/>
      <c r="D261" s="246" t="s">
        <v>451</v>
      </c>
      <c r="E261" s="256" t="s">
        <v>21</v>
      </c>
      <c r="F261" s="257" t="s">
        <v>1202</v>
      </c>
      <c r="G261" s="234"/>
      <c r="H261" s="258">
        <v>7.92</v>
      </c>
      <c r="I261" s="238"/>
      <c r="J261" s="234"/>
      <c r="K261" s="234"/>
      <c r="L261" s="239"/>
      <c r="M261" s="240"/>
      <c r="N261" s="241"/>
      <c r="O261" s="241"/>
      <c r="P261" s="241"/>
      <c r="Q261" s="241"/>
      <c r="R261" s="241"/>
      <c r="S261" s="241"/>
      <c r="T261" s="242"/>
      <c r="AT261" s="243" t="s">
        <v>451</v>
      </c>
      <c r="AU261" s="243" t="s">
        <v>95</v>
      </c>
      <c r="AV261" s="13" t="s">
        <v>84</v>
      </c>
      <c r="AW261" s="13" t="s">
        <v>37</v>
      </c>
      <c r="AX261" s="13" t="s">
        <v>82</v>
      </c>
      <c r="AY261" s="243" t="s">
        <v>308</v>
      </c>
    </row>
    <row r="262" spans="2:65" s="1" customFormat="1" ht="22.5" customHeight="1">
      <c r="B262" s="42"/>
      <c r="C262" s="203" t="s">
        <v>644</v>
      </c>
      <c r="D262" s="203" t="s">
        <v>311</v>
      </c>
      <c r="E262" s="204" t="s">
        <v>614</v>
      </c>
      <c r="F262" s="205" t="s">
        <v>615</v>
      </c>
      <c r="G262" s="206" t="s">
        <v>508</v>
      </c>
      <c r="H262" s="207">
        <v>45</v>
      </c>
      <c r="I262" s="208"/>
      <c r="J262" s="209">
        <f>ROUND(I262*H262,2)</f>
        <v>0</v>
      </c>
      <c r="K262" s="205" t="s">
        <v>616</v>
      </c>
      <c r="L262" s="62"/>
      <c r="M262" s="210" t="s">
        <v>21</v>
      </c>
      <c r="N262" s="211" t="s">
        <v>45</v>
      </c>
      <c r="O262" s="43"/>
      <c r="P262" s="212">
        <f>O262*H262</f>
        <v>0</v>
      </c>
      <c r="Q262" s="212">
        <v>0</v>
      </c>
      <c r="R262" s="212">
        <f>Q262*H262</f>
        <v>0</v>
      </c>
      <c r="S262" s="212">
        <v>0</v>
      </c>
      <c r="T262" s="213">
        <f>S262*H262</f>
        <v>0</v>
      </c>
      <c r="AR262" s="25" t="s">
        <v>375</v>
      </c>
      <c r="AT262" s="25" t="s">
        <v>311</v>
      </c>
      <c r="AU262" s="25" t="s">
        <v>95</v>
      </c>
      <c r="AY262" s="25" t="s">
        <v>308</v>
      </c>
      <c r="BE262" s="214">
        <f>IF(N262="základní",J262,0)</f>
        <v>0</v>
      </c>
      <c r="BF262" s="214">
        <f>IF(N262="snížená",J262,0)</f>
        <v>0</v>
      </c>
      <c r="BG262" s="214">
        <f>IF(N262="zákl. přenesená",J262,0)</f>
        <v>0</v>
      </c>
      <c r="BH262" s="214">
        <f>IF(N262="sníž. přenesená",J262,0)</f>
        <v>0</v>
      </c>
      <c r="BI262" s="214">
        <f>IF(N262="nulová",J262,0)</f>
        <v>0</v>
      </c>
      <c r="BJ262" s="25" t="s">
        <v>82</v>
      </c>
      <c r="BK262" s="214">
        <f>ROUND(I262*H262,2)</f>
        <v>0</v>
      </c>
      <c r="BL262" s="25" t="s">
        <v>375</v>
      </c>
      <c r="BM262" s="25" t="s">
        <v>1210</v>
      </c>
    </row>
    <row r="263" spans="2:65" s="1" customFormat="1" ht="22.5" customHeight="1">
      <c r="B263" s="42"/>
      <c r="C263" s="203" t="s">
        <v>649</v>
      </c>
      <c r="D263" s="203" t="s">
        <v>311</v>
      </c>
      <c r="E263" s="204" t="s">
        <v>620</v>
      </c>
      <c r="F263" s="205" t="s">
        <v>621</v>
      </c>
      <c r="G263" s="206" t="s">
        <v>508</v>
      </c>
      <c r="H263" s="207">
        <v>23.8</v>
      </c>
      <c r="I263" s="208"/>
      <c r="J263" s="209">
        <f>ROUND(I263*H263,2)</f>
        <v>0</v>
      </c>
      <c r="K263" s="205" t="s">
        <v>315</v>
      </c>
      <c r="L263" s="62"/>
      <c r="M263" s="210" t="s">
        <v>21</v>
      </c>
      <c r="N263" s="211" t="s">
        <v>45</v>
      </c>
      <c r="O263" s="43"/>
      <c r="P263" s="212">
        <f>O263*H263</f>
        <v>0</v>
      </c>
      <c r="Q263" s="212">
        <v>0</v>
      </c>
      <c r="R263" s="212">
        <f>Q263*H263</f>
        <v>0</v>
      </c>
      <c r="S263" s="212">
        <v>7.5999999999999998E-2</v>
      </c>
      <c r="T263" s="213">
        <f>S263*H263</f>
        <v>1.8088</v>
      </c>
      <c r="AR263" s="25" t="s">
        <v>327</v>
      </c>
      <c r="AT263" s="25" t="s">
        <v>311</v>
      </c>
      <c r="AU263" s="25" t="s">
        <v>95</v>
      </c>
      <c r="AY263" s="25" t="s">
        <v>308</v>
      </c>
      <c r="BE263" s="214">
        <f>IF(N263="základní",J263,0)</f>
        <v>0</v>
      </c>
      <c r="BF263" s="214">
        <f>IF(N263="snížená",J263,0)</f>
        <v>0</v>
      </c>
      <c r="BG263" s="214">
        <f>IF(N263="zákl. přenesená",J263,0)</f>
        <v>0</v>
      </c>
      <c r="BH263" s="214">
        <f>IF(N263="sníž. přenesená",J263,0)</f>
        <v>0</v>
      </c>
      <c r="BI263" s="214">
        <f>IF(N263="nulová",J263,0)</f>
        <v>0</v>
      </c>
      <c r="BJ263" s="25" t="s">
        <v>82</v>
      </c>
      <c r="BK263" s="214">
        <f>ROUND(I263*H263,2)</f>
        <v>0</v>
      </c>
      <c r="BL263" s="25" t="s">
        <v>327</v>
      </c>
      <c r="BM263" s="25" t="s">
        <v>1211</v>
      </c>
    </row>
    <row r="264" spans="2:65" s="13" customFormat="1" ht="13.5">
      <c r="B264" s="233"/>
      <c r="C264" s="234"/>
      <c r="D264" s="246" t="s">
        <v>451</v>
      </c>
      <c r="E264" s="256" t="s">
        <v>21</v>
      </c>
      <c r="F264" s="257" t="s">
        <v>1212</v>
      </c>
      <c r="G264" s="234"/>
      <c r="H264" s="258">
        <v>23.8</v>
      </c>
      <c r="I264" s="238"/>
      <c r="J264" s="234"/>
      <c r="K264" s="234"/>
      <c r="L264" s="239"/>
      <c r="M264" s="240"/>
      <c r="N264" s="241"/>
      <c r="O264" s="241"/>
      <c r="P264" s="241"/>
      <c r="Q264" s="241"/>
      <c r="R264" s="241"/>
      <c r="S264" s="241"/>
      <c r="T264" s="242"/>
      <c r="AT264" s="243" t="s">
        <v>451</v>
      </c>
      <c r="AU264" s="243" t="s">
        <v>95</v>
      </c>
      <c r="AV264" s="13" t="s">
        <v>84</v>
      </c>
      <c r="AW264" s="13" t="s">
        <v>37</v>
      </c>
      <c r="AX264" s="13" t="s">
        <v>82</v>
      </c>
      <c r="AY264" s="243" t="s">
        <v>308</v>
      </c>
    </row>
    <row r="265" spans="2:65" s="1" customFormat="1" ht="22.5" customHeight="1">
      <c r="B265" s="42"/>
      <c r="C265" s="203" t="s">
        <v>653</v>
      </c>
      <c r="D265" s="203" t="s">
        <v>311</v>
      </c>
      <c r="E265" s="204" t="s">
        <v>625</v>
      </c>
      <c r="F265" s="205" t="s">
        <v>626</v>
      </c>
      <c r="G265" s="206" t="s">
        <v>508</v>
      </c>
      <c r="H265" s="207">
        <v>36</v>
      </c>
      <c r="I265" s="208"/>
      <c r="J265" s="209">
        <f>ROUND(I265*H265,2)</f>
        <v>0</v>
      </c>
      <c r="K265" s="205" t="s">
        <v>315</v>
      </c>
      <c r="L265" s="62"/>
      <c r="M265" s="210" t="s">
        <v>21</v>
      </c>
      <c r="N265" s="211" t="s">
        <v>45</v>
      </c>
      <c r="O265" s="43"/>
      <c r="P265" s="212">
        <f>O265*H265</f>
        <v>0</v>
      </c>
      <c r="Q265" s="212">
        <v>0</v>
      </c>
      <c r="R265" s="212">
        <f>Q265*H265</f>
        <v>0</v>
      </c>
      <c r="S265" s="212">
        <v>6.3E-2</v>
      </c>
      <c r="T265" s="213">
        <f>S265*H265</f>
        <v>2.2679999999999998</v>
      </c>
      <c r="AR265" s="25" t="s">
        <v>327</v>
      </c>
      <c r="AT265" s="25" t="s">
        <v>311</v>
      </c>
      <c r="AU265" s="25" t="s">
        <v>95</v>
      </c>
      <c r="AY265" s="25" t="s">
        <v>308</v>
      </c>
      <c r="BE265" s="214">
        <f>IF(N265="základní",J265,0)</f>
        <v>0</v>
      </c>
      <c r="BF265" s="214">
        <f>IF(N265="snížená",J265,0)</f>
        <v>0</v>
      </c>
      <c r="BG265" s="214">
        <f>IF(N265="zákl. přenesená",J265,0)</f>
        <v>0</v>
      </c>
      <c r="BH265" s="214">
        <f>IF(N265="sníž. přenesená",J265,0)</f>
        <v>0</v>
      </c>
      <c r="BI265" s="214">
        <f>IF(N265="nulová",J265,0)</f>
        <v>0</v>
      </c>
      <c r="BJ265" s="25" t="s">
        <v>82</v>
      </c>
      <c r="BK265" s="214">
        <f>ROUND(I265*H265,2)</f>
        <v>0</v>
      </c>
      <c r="BL265" s="25" t="s">
        <v>327</v>
      </c>
      <c r="BM265" s="25" t="s">
        <v>1213</v>
      </c>
    </row>
    <row r="266" spans="2:65" s="13" customFormat="1" ht="13.5">
      <c r="B266" s="233"/>
      <c r="C266" s="234"/>
      <c r="D266" s="246" t="s">
        <v>451</v>
      </c>
      <c r="E266" s="256" t="s">
        <v>21</v>
      </c>
      <c r="F266" s="257" t="s">
        <v>1214</v>
      </c>
      <c r="G266" s="234"/>
      <c r="H266" s="258">
        <v>36</v>
      </c>
      <c r="I266" s="238"/>
      <c r="J266" s="234"/>
      <c r="K266" s="234"/>
      <c r="L266" s="239"/>
      <c r="M266" s="240"/>
      <c r="N266" s="241"/>
      <c r="O266" s="241"/>
      <c r="P266" s="241"/>
      <c r="Q266" s="241"/>
      <c r="R266" s="241"/>
      <c r="S266" s="241"/>
      <c r="T266" s="242"/>
      <c r="AT266" s="243" t="s">
        <v>451</v>
      </c>
      <c r="AU266" s="243" t="s">
        <v>95</v>
      </c>
      <c r="AV266" s="13" t="s">
        <v>84</v>
      </c>
      <c r="AW266" s="13" t="s">
        <v>37</v>
      </c>
      <c r="AX266" s="13" t="s">
        <v>82</v>
      </c>
      <c r="AY266" s="243" t="s">
        <v>308</v>
      </c>
    </row>
    <row r="267" spans="2:65" s="1" customFormat="1" ht="22.5" customHeight="1">
      <c r="B267" s="42"/>
      <c r="C267" s="203" t="s">
        <v>657</v>
      </c>
      <c r="D267" s="203" t="s">
        <v>311</v>
      </c>
      <c r="E267" s="204" t="s">
        <v>604</v>
      </c>
      <c r="F267" s="205" t="s">
        <v>605</v>
      </c>
      <c r="G267" s="206" t="s">
        <v>508</v>
      </c>
      <c r="H267" s="207">
        <v>5.72</v>
      </c>
      <c r="I267" s="208"/>
      <c r="J267" s="209">
        <f>ROUND(I267*H267,2)</f>
        <v>0</v>
      </c>
      <c r="K267" s="205" t="s">
        <v>21</v>
      </c>
      <c r="L267" s="62"/>
      <c r="M267" s="210" t="s">
        <v>21</v>
      </c>
      <c r="N267" s="211" t="s">
        <v>45</v>
      </c>
      <c r="O267" s="43"/>
      <c r="P267" s="212">
        <f>O267*H267</f>
        <v>0</v>
      </c>
      <c r="Q267" s="212">
        <v>0</v>
      </c>
      <c r="R267" s="212">
        <f>Q267*H267</f>
        <v>0</v>
      </c>
      <c r="S267" s="212">
        <v>3.3000000000000002E-2</v>
      </c>
      <c r="T267" s="213">
        <f>S267*H267</f>
        <v>0.18876000000000001</v>
      </c>
      <c r="AR267" s="25" t="s">
        <v>327</v>
      </c>
      <c r="AT267" s="25" t="s">
        <v>311</v>
      </c>
      <c r="AU267" s="25" t="s">
        <v>95</v>
      </c>
      <c r="AY267" s="25" t="s">
        <v>308</v>
      </c>
      <c r="BE267" s="214">
        <f>IF(N267="základní",J267,0)</f>
        <v>0</v>
      </c>
      <c r="BF267" s="214">
        <f>IF(N267="snížená",J267,0)</f>
        <v>0</v>
      </c>
      <c r="BG267" s="214">
        <f>IF(N267="zákl. přenesená",J267,0)</f>
        <v>0</v>
      </c>
      <c r="BH267" s="214">
        <f>IF(N267="sníž. přenesená",J267,0)</f>
        <v>0</v>
      </c>
      <c r="BI267" s="214">
        <f>IF(N267="nulová",J267,0)</f>
        <v>0</v>
      </c>
      <c r="BJ267" s="25" t="s">
        <v>82</v>
      </c>
      <c r="BK267" s="214">
        <f>ROUND(I267*H267,2)</f>
        <v>0</v>
      </c>
      <c r="BL267" s="25" t="s">
        <v>327</v>
      </c>
      <c r="BM267" s="25" t="s">
        <v>1215</v>
      </c>
    </row>
    <row r="268" spans="2:65" s="13" customFormat="1" ht="13.5">
      <c r="B268" s="233"/>
      <c r="C268" s="234"/>
      <c r="D268" s="223" t="s">
        <v>451</v>
      </c>
      <c r="E268" s="235" t="s">
        <v>21</v>
      </c>
      <c r="F268" s="236" t="s">
        <v>1216</v>
      </c>
      <c r="G268" s="234"/>
      <c r="H268" s="237">
        <v>5.72</v>
      </c>
      <c r="I268" s="238"/>
      <c r="J268" s="234"/>
      <c r="K268" s="234"/>
      <c r="L268" s="239"/>
      <c r="M268" s="240"/>
      <c r="N268" s="241"/>
      <c r="O268" s="241"/>
      <c r="P268" s="241"/>
      <c r="Q268" s="241"/>
      <c r="R268" s="241"/>
      <c r="S268" s="241"/>
      <c r="T268" s="242"/>
      <c r="AT268" s="243" t="s">
        <v>451</v>
      </c>
      <c r="AU268" s="243" t="s">
        <v>95</v>
      </c>
      <c r="AV268" s="13" t="s">
        <v>84</v>
      </c>
      <c r="AW268" s="13" t="s">
        <v>37</v>
      </c>
      <c r="AX268" s="13" t="s">
        <v>82</v>
      </c>
      <c r="AY268" s="243" t="s">
        <v>308</v>
      </c>
    </row>
    <row r="269" spans="2:65" s="11" customFormat="1" ht="29.85" customHeight="1">
      <c r="B269" s="186"/>
      <c r="C269" s="187"/>
      <c r="D269" s="188" t="s">
        <v>73</v>
      </c>
      <c r="E269" s="262" t="s">
        <v>346</v>
      </c>
      <c r="F269" s="262" t="s">
        <v>1217</v>
      </c>
      <c r="G269" s="187"/>
      <c r="H269" s="187"/>
      <c r="I269" s="190"/>
      <c r="J269" s="263">
        <f>BK269</f>
        <v>0</v>
      </c>
      <c r="K269" s="187"/>
      <c r="L269" s="192"/>
      <c r="M269" s="193"/>
      <c r="N269" s="194"/>
      <c r="O269" s="194"/>
      <c r="P269" s="195">
        <f>P270+P272+P274</f>
        <v>0</v>
      </c>
      <c r="Q269" s="194"/>
      <c r="R269" s="195">
        <f>R270+R272+R274</f>
        <v>0.10002011999999999</v>
      </c>
      <c r="S269" s="194"/>
      <c r="T269" s="196">
        <f>T270+T272+T274</f>
        <v>3.6096700000000004</v>
      </c>
      <c r="AR269" s="197" t="s">
        <v>82</v>
      </c>
      <c r="AT269" s="198" t="s">
        <v>73</v>
      </c>
      <c r="AU269" s="198" t="s">
        <v>82</v>
      </c>
      <c r="AY269" s="197" t="s">
        <v>308</v>
      </c>
      <c r="BK269" s="199">
        <f>BK270+BK272+BK274</f>
        <v>0</v>
      </c>
    </row>
    <row r="270" spans="2:65" s="11" customFormat="1" ht="14.85" customHeight="1">
      <c r="B270" s="186"/>
      <c r="C270" s="187"/>
      <c r="D270" s="200" t="s">
        <v>73</v>
      </c>
      <c r="E270" s="201" t="s">
        <v>630</v>
      </c>
      <c r="F270" s="201" t="s">
        <v>631</v>
      </c>
      <c r="G270" s="187"/>
      <c r="H270" s="187"/>
      <c r="I270" s="190"/>
      <c r="J270" s="202">
        <f>BK270</f>
        <v>0</v>
      </c>
      <c r="K270" s="187"/>
      <c r="L270" s="192"/>
      <c r="M270" s="193"/>
      <c r="N270" s="194"/>
      <c r="O270" s="194"/>
      <c r="P270" s="195">
        <f>P271</f>
        <v>0</v>
      </c>
      <c r="Q270" s="194"/>
      <c r="R270" s="195">
        <f>R271</f>
        <v>6.9970679999999993E-2</v>
      </c>
      <c r="S270" s="194"/>
      <c r="T270" s="196">
        <f>T271</f>
        <v>0</v>
      </c>
      <c r="AR270" s="197" t="s">
        <v>82</v>
      </c>
      <c r="AT270" s="198" t="s">
        <v>73</v>
      </c>
      <c r="AU270" s="198" t="s">
        <v>84</v>
      </c>
      <c r="AY270" s="197" t="s">
        <v>308</v>
      </c>
      <c r="BK270" s="199">
        <f>BK271</f>
        <v>0</v>
      </c>
    </row>
    <row r="271" spans="2:65" s="1" customFormat="1" ht="31.5" customHeight="1">
      <c r="B271" s="42"/>
      <c r="C271" s="203" t="s">
        <v>661</v>
      </c>
      <c r="D271" s="203" t="s">
        <v>311</v>
      </c>
      <c r="E271" s="204" t="s">
        <v>633</v>
      </c>
      <c r="F271" s="205" t="s">
        <v>634</v>
      </c>
      <c r="G271" s="206" t="s">
        <v>508</v>
      </c>
      <c r="H271" s="207">
        <v>538.23599999999999</v>
      </c>
      <c r="I271" s="208"/>
      <c r="J271" s="209">
        <f>ROUND(I271*H271,2)</f>
        <v>0</v>
      </c>
      <c r="K271" s="205" t="s">
        <v>315</v>
      </c>
      <c r="L271" s="62"/>
      <c r="M271" s="210" t="s">
        <v>21</v>
      </c>
      <c r="N271" s="211" t="s">
        <v>45</v>
      </c>
      <c r="O271" s="43"/>
      <c r="P271" s="212">
        <f>O271*H271</f>
        <v>0</v>
      </c>
      <c r="Q271" s="212">
        <v>1.2999999999999999E-4</v>
      </c>
      <c r="R271" s="212">
        <f>Q271*H271</f>
        <v>6.9970679999999993E-2</v>
      </c>
      <c r="S271" s="212">
        <v>0</v>
      </c>
      <c r="T271" s="213">
        <f>S271*H271</f>
        <v>0</v>
      </c>
      <c r="AR271" s="25" t="s">
        <v>327</v>
      </c>
      <c r="AT271" s="25" t="s">
        <v>311</v>
      </c>
      <c r="AU271" s="25" t="s">
        <v>95</v>
      </c>
      <c r="AY271" s="25" t="s">
        <v>308</v>
      </c>
      <c r="BE271" s="214">
        <f>IF(N271="základní",J271,0)</f>
        <v>0</v>
      </c>
      <c r="BF271" s="214">
        <f>IF(N271="snížená",J271,0)</f>
        <v>0</v>
      </c>
      <c r="BG271" s="214">
        <f>IF(N271="zákl. přenesená",J271,0)</f>
        <v>0</v>
      </c>
      <c r="BH271" s="214">
        <f>IF(N271="sníž. přenesená",J271,0)</f>
        <v>0</v>
      </c>
      <c r="BI271" s="214">
        <f>IF(N271="nulová",J271,0)</f>
        <v>0</v>
      </c>
      <c r="BJ271" s="25" t="s">
        <v>82</v>
      </c>
      <c r="BK271" s="214">
        <f>ROUND(I271*H271,2)</f>
        <v>0</v>
      </c>
      <c r="BL271" s="25" t="s">
        <v>327</v>
      </c>
      <c r="BM271" s="25" t="s">
        <v>1218</v>
      </c>
    </row>
    <row r="272" spans="2:65" s="11" customFormat="1" ht="22.35" customHeight="1">
      <c r="B272" s="186"/>
      <c r="C272" s="187"/>
      <c r="D272" s="200" t="s">
        <v>73</v>
      </c>
      <c r="E272" s="201" t="s">
        <v>636</v>
      </c>
      <c r="F272" s="201" t="s">
        <v>637</v>
      </c>
      <c r="G272" s="187"/>
      <c r="H272" s="187"/>
      <c r="I272" s="190"/>
      <c r="J272" s="202">
        <f>BK272</f>
        <v>0</v>
      </c>
      <c r="K272" s="187"/>
      <c r="L272" s="192"/>
      <c r="M272" s="193"/>
      <c r="N272" s="194"/>
      <c r="O272" s="194"/>
      <c r="P272" s="195">
        <f>P273</f>
        <v>0</v>
      </c>
      <c r="Q272" s="194"/>
      <c r="R272" s="195">
        <f>R273</f>
        <v>2.152944E-2</v>
      </c>
      <c r="S272" s="194"/>
      <c r="T272" s="196">
        <f>T273</f>
        <v>0</v>
      </c>
      <c r="AR272" s="197" t="s">
        <v>82</v>
      </c>
      <c r="AT272" s="198" t="s">
        <v>73</v>
      </c>
      <c r="AU272" s="198" t="s">
        <v>84</v>
      </c>
      <c r="AY272" s="197" t="s">
        <v>308</v>
      </c>
      <c r="BK272" s="199">
        <f>BK273</f>
        <v>0</v>
      </c>
    </row>
    <row r="273" spans="2:65" s="1" customFormat="1" ht="22.5" customHeight="1">
      <c r="B273" s="42"/>
      <c r="C273" s="203" t="s">
        <v>665</v>
      </c>
      <c r="D273" s="203" t="s">
        <v>311</v>
      </c>
      <c r="E273" s="204" t="s">
        <v>639</v>
      </c>
      <c r="F273" s="205" t="s">
        <v>640</v>
      </c>
      <c r="G273" s="206" t="s">
        <v>508</v>
      </c>
      <c r="H273" s="207">
        <v>538.23599999999999</v>
      </c>
      <c r="I273" s="208"/>
      <c r="J273" s="209">
        <f>ROUND(I273*H273,2)</f>
        <v>0</v>
      </c>
      <c r="K273" s="205" t="s">
        <v>315</v>
      </c>
      <c r="L273" s="62"/>
      <c r="M273" s="210" t="s">
        <v>21</v>
      </c>
      <c r="N273" s="211" t="s">
        <v>45</v>
      </c>
      <c r="O273" s="43"/>
      <c r="P273" s="212">
        <f>O273*H273</f>
        <v>0</v>
      </c>
      <c r="Q273" s="212">
        <v>4.0000000000000003E-5</v>
      </c>
      <c r="R273" s="212">
        <f>Q273*H273</f>
        <v>2.152944E-2</v>
      </c>
      <c r="S273" s="212">
        <v>0</v>
      </c>
      <c r="T273" s="213">
        <f>S273*H273</f>
        <v>0</v>
      </c>
      <c r="AR273" s="25" t="s">
        <v>327</v>
      </c>
      <c r="AT273" s="25" t="s">
        <v>311</v>
      </c>
      <c r="AU273" s="25" t="s">
        <v>95</v>
      </c>
      <c r="AY273" s="25" t="s">
        <v>308</v>
      </c>
      <c r="BE273" s="214">
        <f>IF(N273="základní",J273,0)</f>
        <v>0</v>
      </c>
      <c r="BF273" s="214">
        <f>IF(N273="snížená",J273,0)</f>
        <v>0</v>
      </c>
      <c r="BG273" s="214">
        <f>IF(N273="zákl. přenesená",J273,0)</f>
        <v>0</v>
      </c>
      <c r="BH273" s="214">
        <f>IF(N273="sníž. přenesená",J273,0)</f>
        <v>0</v>
      </c>
      <c r="BI273" s="214">
        <f>IF(N273="nulová",J273,0)</f>
        <v>0</v>
      </c>
      <c r="BJ273" s="25" t="s">
        <v>82</v>
      </c>
      <c r="BK273" s="214">
        <f>ROUND(I273*H273,2)</f>
        <v>0</v>
      </c>
      <c r="BL273" s="25" t="s">
        <v>327</v>
      </c>
      <c r="BM273" s="25" t="s">
        <v>1219</v>
      </c>
    </row>
    <row r="274" spans="2:65" s="11" customFormat="1" ht="22.35" customHeight="1">
      <c r="B274" s="186"/>
      <c r="C274" s="187"/>
      <c r="D274" s="200" t="s">
        <v>73</v>
      </c>
      <c r="E274" s="201" t="s">
        <v>642</v>
      </c>
      <c r="F274" s="201" t="s">
        <v>643</v>
      </c>
      <c r="G274" s="187"/>
      <c r="H274" s="187"/>
      <c r="I274" s="190"/>
      <c r="J274" s="202">
        <f>BK274</f>
        <v>0</v>
      </c>
      <c r="K274" s="187"/>
      <c r="L274" s="192"/>
      <c r="M274" s="193"/>
      <c r="N274" s="194"/>
      <c r="O274" s="194"/>
      <c r="P274" s="195">
        <f>SUM(P275:P287)</f>
        <v>0</v>
      </c>
      <c r="Q274" s="194"/>
      <c r="R274" s="195">
        <f>SUM(R275:R287)</f>
        <v>8.5199999999999998E-3</v>
      </c>
      <c r="S274" s="194"/>
      <c r="T274" s="196">
        <f>SUM(T275:T287)</f>
        <v>3.6096700000000004</v>
      </c>
      <c r="AR274" s="197" t="s">
        <v>82</v>
      </c>
      <c r="AT274" s="198" t="s">
        <v>73</v>
      </c>
      <c r="AU274" s="198" t="s">
        <v>84</v>
      </c>
      <c r="AY274" s="197" t="s">
        <v>308</v>
      </c>
      <c r="BK274" s="199">
        <f>SUM(BK275:BK287)</f>
        <v>0</v>
      </c>
    </row>
    <row r="275" spans="2:65" s="1" customFormat="1" ht="22.5" customHeight="1">
      <c r="B275" s="42"/>
      <c r="C275" s="203" t="s">
        <v>669</v>
      </c>
      <c r="D275" s="203" t="s">
        <v>311</v>
      </c>
      <c r="E275" s="204" t="s">
        <v>645</v>
      </c>
      <c r="F275" s="205" t="s">
        <v>646</v>
      </c>
      <c r="G275" s="206" t="s">
        <v>647</v>
      </c>
      <c r="H275" s="207">
        <v>3</v>
      </c>
      <c r="I275" s="208"/>
      <c r="J275" s="209">
        <f t="shared" ref="J275:J287" si="0">ROUND(I275*H275,2)</f>
        <v>0</v>
      </c>
      <c r="K275" s="205" t="s">
        <v>315</v>
      </c>
      <c r="L275" s="62"/>
      <c r="M275" s="210" t="s">
        <v>21</v>
      </c>
      <c r="N275" s="211" t="s">
        <v>45</v>
      </c>
      <c r="O275" s="43"/>
      <c r="P275" s="212">
        <f t="shared" ref="P275:P287" si="1">O275*H275</f>
        <v>0</v>
      </c>
      <c r="Q275" s="212">
        <v>0</v>
      </c>
      <c r="R275" s="212">
        <f t="shared" ref="R275:R287" si="2">Q275*H275</f>
        <v>0</v>
      </c>
      <c r="S275" s="212">
        <v>3.4200000000000001E-2</v>
      </c>
      <c r="T275" s="213">
        <f t="shared" ref="T275:T287" si="3">S275*H275</f>
        <v>0.1026</v>
      </c>
      <c r="AR275" s="25" t="s">
        <v>375</v>
      </c>
      <c r="AT275" s="25" t="s">
        <v>311</v>
      </c>
      <c r="AU275" s="25" t="s">
        <v>95</v>
      </c>
      <c r="AY275" s="25" t="s">
        <v>308</v>
      </c>
      <c r="BE275" s="214">
        <f t="shared" ref="BE275:BE287" si="4">IF(N275="základní",J275,0)</f>
        <v>0</v>
      </c>
      <c r="BF275" s="214">
        <f t="shared" ref="BF275:BF287" si="5">IF(N275="snížená",J275,0)</f>
        <v>0</v>
      </c>
      <c r="BG275" s="214">
        <f t="shared" ref="BG275:BG287" si="6">IF(N275="zákl. přenesená",J275,0)</f>
        <v>0</v>
      </c>
      <c r="BH275" s="214">
        <f t="shared" ref="BH275:BH287" si="7">IF(N275="sníž. přenesená",J275,0)</f>
        <v>0</v>
      </c>
      <c r="BI275" s="214">
        <f t="shared" ref="BI275:BI287" si="8">IF(N275="nulová",J275,0)</f>
        <v>0</v>
      </c>
      <c r="BJ275" s="25" t="s">
        <v>82</v>
      </c>
      <c r="BK275" s="214">
        <f t="shared" ref="BK275:BK287" si="9">ROUND(I275*H275,2)</f>
        <v>0</v>
      </c>
      <c r="BL275" s="25" t="s">
        <v>375</v>
      </c>
      <c r="BM275" s="25" t="s">
        <v>1220</v>
      </c>
    </row>
    <row r="276" spans="2:65" s="1" customFormat="1" ht="22.5" customHeight="1">
      <c r="B276" s="42"/>
      <c r="C276" s="203" t="s">
        <v>673</v>
      </c>
      <c r="D276" s="203" t="s">
        <v>311</v>
      </c>
      <c r="E276" s="204" t="s">
        <v>650</v>
      </c>
      <c r="F276" s="205" t="s">
        <v>651</v>
      </c>
      <c r="G276" s="206" t="s">
        <v>647</v>
      </c>
      <c r="H276" s="207">
        <v>6</v>
      </c>
      <c r="I276" s="208"/>
      <c r="J276" s="209">
        <f t="shared" si="0"/>
        <v>0</v>
      </c>
      <c r="K276" s="205" t="s">
        <v>315</v>
      </c>
      <c r="L276" s="62"/>
      <c r="M276" s="210" t="s">
        <v>21</v>
      </c>
      <c r="N276" s="211" t="s">
        <v>45</v>
      </c>
      <c r="O276" s="43"/>
      <c r="P276" s="212">
        <f t="shared" si="1"/>
        <v>0</v>
      </c>
      <c r="Q276" s="212">
        <v>0</v>
      </c>
      <c r="R276" s="212">
        <f t="shared" si="2"/>
        <v>0</v>
      </c>
      <c r="S276" s="212">
        <v>1.9460000000000002E-2</v>
      </c>
      <c r="T276" s="213">
        <f t="shared" si="3"/>
        <v>0.11676</v>
      </c>
      <c r="AR276" s="25" t="s">
        <v>375</v>
      </c>
      <c r="AT276" s="25" t="s">
        <v>311</v>
      </c>
      <c r="AU276" s="25" t="s">
        <v>95</v>
      </c>
      <c r="AY276" s="25" t="s">
        <v>308</v>
      </c>
      <c r="BE276" s="214">
        <f t="shared" si="4"/>
        <v>0</v>
      </c>
      <c r="BF276" s="214">
        <f t="shared" si="5"/>
        <v>0</v>
      </c>
      <c r="BG276" s="214">
        <f t="shared" si="6"/>
        <v>0</v>
      </c>
      <c r="BH276" s="214">
        <f t="shared" si="7"/>
        <v>0</v>
      </c>
      <c r="BI276" s="214">
        <f t="shared" si="8"/>
        <v>0</v>
      </c>
      <c r="BJ276" s="25" t="s">
        <v>82</v>
      </c>
      <c r="BK276" s="214">
        <f t="shared" si="9"/>
        <v>0</v>
      </c>
      <c r="BL276" s="25" t="s">
        <v>375</v>
      </c>
      <c r="BM276" s="25" t="s">
        <v>1221</v>
      </c>
    </row>
    <row r="277" spans="2:65" s="1" customFormat="1" ht="22.5" customHeight="1">
      <c r="B277" s="42"/>
      <c r="C277" s="203" t="s">
        <v>677</v>
      </c>
      <c r="D277" s="203" t="s">
        <v>311</v>
      </c>
      <c r="E277" s="204" t="s">
        <v>1222</v>
      </c>
      <c r="F277" s="205" t="s">
        <v>1223</v>
      </c>
      <c r="G277" s="206" t="s">
        <v>647</v>
      </c>
      <c r="H277" s="207">
        <v>3</v>
      </c>
      <c r="I277" s="208"/>
      <c r="J277" s="209">
        <f t="shared" si="0"/>
        <v>0</v>
      </c>
      <c r="K277" s="205" t="s">
        <v>315</v>
      </c>
      <c r="L277" s="62"/>
      <c r="M277" s="210" t="s">
        <v>21</v>
      </c>
      <c r="N277" s="211" t="s">
        <v>45</v>
      </c>
      <c r="O277" s="43"/>
      <c r="P277" s="212">
        <f t="shared" si="1"/>
        <v>0</v>
      </c>
      <c r="Q277" s="212">
        <v>0</v>
      </c>
      <c r="R277" s="212">
        <f t="shared" si="2"/>
        <v>0</v>
      </c>
      <c r="S277" s="212">
        <v>3.2899999999999999E-2</v>
      </c>
      <c r="T277" s="213">
        <f t="shared" si="3"/>
        <v>9.8699999999999996E-2</v>
      </c>
      <c r="AR277" s="25" t="s">
        <v>375</v>
      </c>
      <c r="AT277" s="25" t="s">
        <v>311</v>
      </c>
      <c r="AU277" s="25" t="s">
        <v>95</v>
      </c>
      <c r="AY277" s="25" t="s">
        <v>308</v>
      </c>
      <c r="BE277" s="214">
        <f t="shared" si="4"/>
        <v>0</v>
      </c>
      <c r="BF277" s="214">
        <f t="shared" si="5"/>
        <v>0</v>
      </c>
      <c r="BG277" s="214">
        <f t="shared" si="6"/>
        <v>0</v>
      </c>
      <c r="BH277" s="214">
        <f t="shared" si="7"/>
        <v>0</v>
      </c>
      <c r="BI277" s="214">
        <f t="shared" si="8"/>
        <v>0</v>
      </c>
      <c r="BJ277" s="25" t="s">
        <v>82</v>
      </c>
      <c r="BK277" s="214">
        <f t="shared" si="9"/>
        <v>0</v>
      </c>
      <c r="BL277" s="25" t="s">
        <v>375</v>
      </c>
      <c r="BM277" s="25" t="s">
        <v>1224</v>
      </c>
    </row>
    <row r="278" spans="2:65" s="1" customFormat="1" ht="22.5" customHeight="1">
      <c r="B278" s="42"/>
      <c r="C278" s="203" t="s">
        <v>681</v>
      </c>
      <c r="D278" s="203" t="s">
        <v>311</v>
      </c>
      <c r="E278" s="204" t="s">
        <v>666</v>
      </c>
      <c r="F278" s="205" t="s">
        <v>667</v>
      </c>
      <c r="G278" s="206" t="s">
        <v>647</v>
      </c>
      <c r="H278" s="207">
        <v>3</v>
      </c>
      <c r="I278" s="208"/>
      <c r="J278" s="209">
        <f t="shared" si="0"/>
        <v>0</v>
      </c>
      <c r="K278" s="205" t="s">
        <v>315</v>
      </c>
      <c r="L278" s="62"/>
      <c r="M278" s="210" t="s">
        <v>21</v>
      </c>
      <c r="N278" s="211" t="s">
        <v>45</v>
      </c>
      <c r="O278" s="43"/>
      <c r="P278" s="212">
        <f t="shared" si="1"/>
        <v>0</v>
      </c>
      <c r="Q278" s="212">
        <v>0</v>
      </c>
      <c r="R278" s="212">
        <f t="shared" si="2"/>
        <v>0</v>
      </c>
      <c r="S278" s="212">
        <v>1.56E-3</v>
      </c>
      <c r="T278" s="213">
        <f t="shared" si="3"/>
        <v>4.6800000000000001E-3</v>
      </c>
      <c r="AR278" s="25" t="s">
        <v>375</v>
      </c>
      <c r="AT278" s="25" t="s">
        <v>311</v>
      </c>
      <c r="AU278" s="25" t="s">
        <v>95</v>
      </c>
      <c r="AY278" s="25" t="s">
        <v>308</v>
      </c>
      <c r="BE278" s="214">
        <f t="shared" si="4"/>
        <v>0</v>
      </c>
      <c r="BF278" s="214">
        <f t="shared" si="5"/>
        <v>0</v>
      </c>
      <c r="BG278" s="214">
        <f t="shared" si="6"/>
        <v>0</v>
      </c>
      <c r="BH278" s="214">
        <f t="shared" si="7"/>
        <v>0</v>
      </c>
      <c r="BI278" s="214">
        <f t="shared" si="8"/>
        <v>0</v>
      </c>
      <c r="BJ278" s="25" t="s">
        <v>82</v>
      </c>
      <c r="BK278" s="214">
        <f t="shared" si="9"/>
        <v>0</v>
      </c>
      <c r="BL278" s="25" t="s">
        <v>375</v>
      </c>
      <c r="BM278" s="25" t="s">
        <v>1225</v>
      </c>
    </row>
    <row r="279" spans="2:65" s="1" customFormat="1" ht="22.5" customHeight="1">
      <c r="B279" s="42"/>
      <c r="C279" s="203" t="s">
        <v>685</v>
      </c>
      <c r="D279" s="203" t="s">
        <v>311</v>
      </c>
      <c r="E279" s="204" t="s">
        <v>670</v>
      </c>
      <c r="F279" s="205" t="s">
        <v>671</v>
      </c>
      <c r="G279" s="206" t="s">
        <v>647</v>
      </c>
      <c r="H279" s="207">
        <v>6</v>
      </c>
      <c r="I279" s="208"/>
      <c r="J279" s="209">
        <f t="shared" si="0"/>
        <v>0</v>
      </c>
      <c r="K279" s="205" t="s">
        <v>315</v>
      </c>
      <c r="L279" s="62"/>
      <c r="M279" s="210" t="s">
        <v>21</v>
      </c>
      <c r="N279" s="211" t="s">
        <v>45</v>
      </c>
      <c r="O279" s="43"/>
      <c r="P279" s="212">
        <f t="shared" si="1"/>
        <v>0</v>
      </c>
      <c r="Q279" s="212">
        <v>0</v>
      </c>
      <c r="R279" s="212">
        <f t="shared" si="2"/>
        <v>0</v>
      </c>
      <c r="S279" s="212">
        <v>8.5999999999999998E-4</v>
      </c>
      <c r="T279" s="213">
        <f t="shared" si="3"/>
        <v>5.1599999999999997E-3</v>
      </c>
      <c r="AR279" s="25" t="s">
        <v>375</v>
      </c>
      <c r="AT279" s="25" t="s">
        <v>311</v>
      </c>
      <c r="AU279" s="25" t="s">
        <v>95</v>
      </c>
      <c r="AY279" s="25" t="s">
        <v>308</v>
      </c>
      <c r="BE279" s="214">
        <f t="shared" si="4"/>
        <v>0</v>
      </c>
      <c r="BF279" s="214">
        <f t="shared" si="5"/>
        <v>0</v>
      </c>
      <c r="BG279" s="214">
        <f t="shared" si="6"/>
        <v>0</v>
      </c>
      <c r="BH279" s="214">
        <f t="shared" si="7"/>
        <v>0</v>
      </c>
      <c r="BI279" s="214">
        <f t="shared" si="8"/>
        <v>0</v>
      </c>
      <c r="BJ279" s="25" t="s">
        <v>82</v>
      </c>
      <c r="BK279" s="214">
        <f t="shared" si="9"/>
        <v>0</v>
      </c>
      <c r="BL279" s="25" t="s">
        <v>375</v>
      </c>
      <c r="BM279" s="25" t="s">
        <v>1226</v>
      </c>
    </row>
    <row r="280" spans="2:65" s="1" customFormat="1" ht="22.5" customHeight="1">
      <c r="B280" s="42"/>
      <c r="C280" s="203" t="s">
        <v>689</v>
      </c>
      <c r="D280" s="203" t="s">
        <v>311</v>
      </c>
      <c r="E280" s="204" t="s">
        <v>682</v>
      </c>
      <c r="F280" s="205" t="s">
        <v>683</v>
      </c>
      <c r="G280" s="206" t="s">
        <v>578</v>
      </c>
      <c r="H280" s="207">
        <v>6</v>
      </c>
      <c r="I280" s="208"/>
      <c r="J280" s="209">
        <f t="shared" si="0"/>
        <v>0</v>
      </c>
      <c r="K280" s="205" t="s">
        <v>315</v>
      </c>
      <c r="L280" s="62"/>
      <c r="M280" s="210" t="s">
        <v>21</v>
      </c>
      <c r="N280" s="211" t="s">
        <v>45</v>
      </c>
      <c r="O280" s="43"/>
      <c r="P280" s="212">
        <f t="shared" si="1"/>
        <v>0</v>
      </c>
      <c r="Q280" s="212">
        <v>0</v>
      </c>
      <c r="R280" s="212">
        <f t="shared" si="2"/>
        <v>0</v>
      </c>
      <c r="S280" s="212">
        <v>8.4999999999999995E-4</v>
      </c>
      <c r="T280" s="213">
        <f t="shared" si="3"/>
        <v>5.0999999999999995E-3</v>
      </c>
      <c r="AR280" s="25" t="s">
        <v>375</v>
      </c>
      <c r="AT280" s="25" t="s">
        <v>311</v>
      </c>
      <c r="AU280" s="25" t="s">
        <v>95</v>
      </c>
      <c r="AY280" s="25" t="s">
        <v>308</v>
      </c>
      <c r="BE280" s="214">
        <f t="shared" si="4"/>
        <v>0</v>
      </c>
      <c r="BF280" s="214">
        <f t="shared" si="5"/>
        <v>0</v>
      </c>
      <c r="BG280" s="214">
        <f t="shared" si="6"/>
        <v>0</v>
      </c>
      <c r="BH280" s="214">
        <f t="shared" si="7"/>
        <v>0</v>
      </c>
      <c r="BI280" s="214">
        <f t="shared" si="8"/>
        <v>0</v>
      </c>
      <c r="BJ280" s="25" t="s">
        <v>82</v>
      </c>
      <c r="BK280" s="214">
        <f t="shared" si="9"/>
        <v>0</v>
      </c>
      <c r="BL280" s="25" t="s">
        <v>375</v>
      </c>
      <c r="BM280" s="25" t="s">
        <v>1227</v>
      </c>
    </row>
    <row r="281" spans="2:65" s="1" customFormat="1" ht="22.5" customHeight="1">
      <c r="B281" s="42"/>
      <c r="C281" s="203" t="s">
        <v>693</v>
      </c>
      <c r="D281" s="203" t="s">
        <v>311</v>
      </c>
      <c r="E281" s="204" t="s">
        <v>703</v>
      </c>
      <c r="F281" s="205" t="s">
        <v>704</v>
      </c>
      <c r="G281" s="206" t="s">
        <v>538</v>
      </c>
      <c r="H281" s="207">
        <v>32</v>
      </c>
      <c r="I281" s="208"/>
      <c r="J281" s="209">
        <f t="shared" si="0"/>
        <v>0</v>
      </c>
      <c r="K281" s="205" t="s">
        <v>315</v>
      </c>
      <c r="L281" s="62"/>
      <c r="M281" s="210" t="s">
        <v>21</v>
      </c>
      <c r="N281" s="211" t="s">
        <v>45</v>
      </c>
      <c r="O281" s="43"/>
      <c r="P281" s="212">
        <f t="shared" si="1"/>
        <v>0</v>
      </c>
      <c r="Q281" s="212">
        <v>0</v>
      </c>
      <c r="R281" s="212">
        <f t="shared" si="2"/>
        <v>0</v>
      </c>
      <c r="S281" s="212">
        <v>1.2999999999999999E-2</v>
      </c>
      <c r="T281" s="213">
        <f t="shared" si="3"/>
        <v>0.41599999999999998</v>
      </c>
      <c r="AR281" s="25" t="s">
        <v>327</v>
      </c>
      <c r="AT281" s="25" t="s">
        <v>311</v>
      </c>
      <c r="AU281" s="25" t="s">
        <v>95</v>
      </c>
      <c r="AY281" s="25" t="s">
        <v>308</v>
      </c>
      <c r="BE281" s="214">
        <f t="shared" si="4"/>
        <v>0</v>
      </c>
      <c r="BF281" s="214">
        <f t="shared" si="5"/>
        <v>0</v>
      </c>
      <c r="BG281" s="214">
        <f t="shared" si="6"/>
        <v>0</v>
      </c>
      <c r="BH281" s="214">
        <f t="shared" si="7"/>
        <v>0</v>
      </c>
      <c r="BI281" s="214">
        <f t="shared" si="8"/>
        <v>0</v>
      </c>
      <c r="BJ281" s="25" t="s">
        <v>82</v>
      </c>
      <c r="BK281" s="214">
        <f t="shared" si="9"/>
        <v>0</v>
      </c>
      <c r="BL281" s="25" t="s">
        <v>327</v>
      </c>
      <c r="BM281" s="25" t="s">
        <v>1228</v>
      </c>
    </row>
    <row r="282" spans="2:65" s="1" customFormat="1" ht="22.5" customHeight="1">
      <c r="B282" s="42"/>
      <c r="C282" s="203" t="s">
        <v>697</v>
      </c>
      <c r="D282" s="203" t="s">
        <v>311</v>
      </c>
      <c r="E282" s="204" t="s">
        <v>707</v>
      </c>
      <c r="F282" s="205" t="s">
        <v>708</v>
      </c>
      <c r="G282" s="206" t="s">
        <v>538</v>
      </c>
      <c r="H282" s="207">
        <v>16</v>
      </c>
      <c r="I282" s="208"/>
      <c r="J282" s="209">
        <f t="shared" si="0"/>
        <v>0</v>
      </c>
      <c r="K282" s="205" t="s">
        <v>315</v>
      </c>
      <c r="L282" s="62"/>
      <c r="M282" s="210" t="s">
        <v>21</v>
      </c>
      <c r="N282" s="211" t="s">
        <v>45</v>
      </c>
      <c r="O282" s="43"/>
      <c r="P282" s="212">
        <f t="shared" si="1"/>
        <v>0</v>
      </c>
      <c r="Q282" s="212">
        <v>0</v>
      </c>
      <c r="R282" s="212">
        <f t="shared" si="2"/>
        <v>0</v>
      </c>
      <c r="S282" s="212">
        <v>3.6999999999999998E-2</v>
      </c>
      <c r="T282" s="213">
        <f t="shared" si="3"/>
        <v>0.59199999999999997</v>
      </c>
      <c r="AR282" s="25" t="s">
        <v>327</v>
      </c>
      <c r="AT282" s="25" t="s">
        <v>311</v>
      </c>
      <c r="AU282" s="25" t="s">
        <v>95</v>
      </c>
      <c r="AY282" s="25" t="s">
        <v>308</v>
      </c>
      <c r="BE282" s="214">
        <f t="shared" si="4"/>
        <v>0</v>
      </c>
      <c r="BF282" s="214">
        <f t="shared" si="5"/>
        <v>0</v>
      </c>
      <c r="BG282" s="214">
        <f t="shared" si="6"/>
        <v>0</v>
      </c>
      <c r="BH282" s="214">
        <f t="shared" si="7"/>
        <v>0</v>
      </c>
      <c r="BI282" s="214">
        <f t="shared" si="8"/>
        <v>0</v>
      </c>
      <c r="BJ282" s="25" t="s">
        <v>82</v>
      </c>
      <c r="BK282" s="214">
        <f t="shared" si="9"/>
        <v>0</v>
      </c>
      <c r="BL282" s="25" t="s">
        <v>327</v>
      </c>
      <c r="BM282" s="25" t="s">
        <v>1229</v>
      </c>
    </row>
    <row r="283" spans="2:65" s="1" customFormat="1" ht="22.5" customHeight="1">
      <c r="B283" s="42"/>
      <c r="C283" s="203" t="s">
        <v>702</v>
      </c>
      <c r="D283" s="203" t="s">
        <v>311</v>
      </c>
      <c r="E283" s="204" t="s">
        <v>711</v>
      </c>
      <c r="F283" s="205" t="s">
        <v>712</v>
      </c>
      <c r="G283" s="206" t="s">
        <v>538</v>
      </c>
      <c r="H283" s="207">
        <v>24</v>
      </c>
      <c r="I283" s="208"/>
      <c r="J283" s="209">
        <f t="shared" si="0"/>
        <v>0</v>
      </c>
      <c r="K283" s="205" t="s">
        <v>315</v>
      </c>
      <c r="L283" s="62"/>
      <c r="M283" s="210" t="s">
        <v>21</v>
      </c>
      <c r="N283" s="211" t="s">
        <v>45</v>
      </c>
      <c r="O283" s="43"/>
      <c r="P283" s="212">
        <f t="shared" si="1"/>
        <v>0</v>
      </c>
      <c r="Q283" s="212">
        <v>0</v>
      </c>
      <c r="R283" s="212">
        <f t="shared" si="2"/>
        <v>0</v>
      </c>
      <c r="S283" s="212">
        <v>6.3E-2</v>
      </c>
      <c r="T283" s="213">
        <f t="shared" si="3"/>
        <v>1.512</v>
      </c>
      <c r="AR283" s="25" t="s">
        <v>327</v>
      </c>
      <c r="AT283" s="25" t="s">
        <v>311</v>
      </c>
      <c r="AU283" s="25" t="s">
        <v>95</v>
      </c>
      <c r="AY283" s="25" t="s">
        <v>308</v>
      </c>
      <c r="BE283" s="214">
        <f t="shared" si="4"/>
        <v>0</v>
      </c>
      <c r="BF283" s="214">
        <f t="shared" si="5"/>
        <v>0</v>
      </c>
      <c r="BG283" s="214">
        <f t="shared" si="6"/>
        <v>0</v>
      </c>
      <c r="BH283" s="214">
        <f t="shared" si="7"/>
        <v>0</v>
      </c>
      <c r="BI283" s="214">
        <f t="shared" si="8"/>
        <v>0</v>
      </c>
      <c r="BJ283" s="25" t="s">
        <v>82</v>
      </c>
      <c r="BK283" s="214">
        <f t="shared" si="9"/>
        <v>0</v>
      </c>
      <c r="BL283" s="25" t="s">
        <v>327</v>
      </c>
      <c r="BM283" s="25" t="s">
        <v>1230</v>
      </c>
    </row>
    <row r="284" spans="2:65" s="1" customFormat="1" ht="22.5" customHeight="1">
      <c r="B284" s="42"/>
      <c r="C284" s="203" t="s">
        <v>706</v>
      </c>
      <c r="D284" s="203" t="s">
        <v>311</v>
      </c>
      <c r="E284" s="204" t="s">
        <v>686</v>
      </c>
      <c r="F284" s="205" t="s">
        <v>687</v>
      </c>
      <c r="G284" s="206" t="s">
        <v>538</v>
      </c>
      <c r="H284" s="207">
        <v>80</v>
      </c>
      <c r="I284" s="208"/>
      <c r="J284" s="209">
        <f t="shared" si="0"/>
        <v>0</v>
      </c>
      <c r="K284" s="205" t="s">
        <v>315</v>
      </c>
      <c r="L284" s="62"/>
      <c r="M284" s="210" t="s">
        <v>21</v>
      </c>
      <c r="N284" s="211" t="s">
        <v>45</v>
      </c>
      <c r="O284" s="43"/>
      <c r="P284" s="212">
        <f t="shared" si="1"/>
        <v>0</v>
      </c>
      <c r="Q284" s="212">
        <v>2.0000000000000002E-5</v>
      </c>
      <c r="R284" s="212">
        <f t="shared" si="2"/>
        <v>1.6000000000000001E-3</v>
      </c>
      <c r="S284" s="212">
        <v>3.2000000000000002E-3</v>
      </c>
      <c r="T284" s="213">
        <f t="shared" si="3"/>
        <v>0.25600000000000001</v>
      </c>
      <c r="AR284" s="25" t="s">
        <v>375</v>
      </c>
      <c r="AT284" s="25" t="s">
        <v>311</v>
      </c>
      <c r="AU284" s="25" t="s">
        <v>95</v>
      </c>
      <c r="AY284" s="25" t="s">
        <v>308</v>
      </c>
      <c r="BE284" s="214">
        <f t="shared" si="4"/>
        <v>0</v>
      </c>
      <c r="BF284" s="214">
        <f t="shared" si="5"/>
        <v>0</v>
      </c>
      <c r="BG284" s="214">
        <f t="shared" si="6"/>
        <v>0</v>
      </c>
      <c r="BH284" s="214">
        <f t="shared" si="7"/>
        <v>0</v>
      </c>
      <c r="BI284" s="214">
        <f t="shared" si="8"/>
        <v>0</v>
      </c>
      <c r="BJ284" s="25" t="s">
        <v>82</v>
      </c>
      <c r="BK284" s="214">
        <f t="shared" si="9"/>
        <v>0</v>
      </c>
      <c r="BL284" s="25" t="s">
        <v>375</v>
      </c>
      <c r="BM284" s="25" t="s">
        <v>1231</v>
      </c>
    </row>
    <row r="285" spans="2:65" s="1" customFormat="1" ht="22.5" customHeight="1">
      <c r="B285" s="42"/>
      <c r="C285" s="203" t="s">
        <v>710</v>
      </c>
      <c r="D285" s="203" t="s">
        <v>311</v>
      </c>
      <c r="E285" s="204" t="s">
        <v>690</v>
      </c>
      <c r="F285" s="205" t="s">
        <v>691</v>
      </c>
      <c r="G285" s="206" t="s">
        <v>578</v>
      </c>
      <c r="H285" s="207">
        <v>60</v>
      </c>
      <c r="I285" s="208"/>
      <c r="J285" s="209">
        <f t="shared" si="0"/>
        <v>0</v>
      </c>
      <c r="K285" s="205" t="s">
        <v>315</v>
      </c>
      <c r="L285" s="62"/>
      <c r="M285" s="210" t="s">
        <v>21</v>
      </c>
      <c r="N285" s="211" t="s">
        <v>45</v>
      </c>
      <c r="O285" s="43"/>
      <c r="P285" s="212">
        <f t="shared" si="1"/>
        <v>0</v>
      </c>
      <c r="Q285" s="212">
        <v>9.0000000000000006E-5</v>
      </c>
      <c r="R285" s="212">
        <f t="shared" si="2"/>
        <v>5.4000000000000003E-3</v>
      </c>
      <c r="S285" s="212">
        <v>4.4999999999999999E-4</v>
      </c>
      <c r="T285" s="213">
        <f t="shared" si="3"/>
        <v>2.7E-2</v>
      </c>
      <c r="AR285" s="25" t="s">
        <v>375</v>
      </c>
      <c r="AT285" s="25" t="s">
        <v>311</v>
      </c>
      <c r="AU285" s="25" t="s">
        <v>95</v>
      </c>
      <c r="AY285" s="25" t="s">
        <v>308</v>
      </c>
      <c r="BE285" s="214">
        <f t="shared" si="4"/>
        <v>0</v>
      </c>
      <c r="BF285" s="214">
        <f t="shared" si="5"/>
        <v>0</v>
      </c>
      <c r="BG285" s="214">
        <f t="shared" si="6"/>
        <v>0</v>
      </c>
      <c r="BH285" s="214">
        <f t="shared" si="7"/>
        <v>0</v>
      </c>
      <c r="BI285" s="214">
        <f t="shared" si="8"/>
        <v>0</v>
      </c>
      <c r="BJ285" s="25" t="s">
        <v>82</v>
      </c>
      <c r="BK285" s="214">
        <f t="shared" si="9"/>
        <v>0</v>
      </c>
      <c r="BL285" s="25" t="s">
        <v>375</v>
      </c>
      <c r="BM285" s="25" t="s">
        <v>1232</v>
      </c>
    </row>
    <row r="286" spans="2:65" s="1" customFormat="1" ht="22.5" customHeight="1">
      <c r="B286" s="42"/>
      <c r="C286" s="203" t="s">
        <v>716</v>
      </c>
      <c r="D286" s="203" t="s">
        <v>311</v>
      </c>
      <c r="E286" s="204" t="s">
        <v>694</v>
      </c>
      <c r="F286" s="205" t="s">
        <v>695</v>
      </c>
      <c r="G286" s="206" t="s">
        <v>578</v>
      </c>
      <c r="H286" s="207">
        <v>19</v>
      </c>
      <c r="I286" s="208"/>
      <c r="J286" s="209">
        <f t="shared" si="0"/>
        <v>0</v>
      </c>
      <c r="K286" s="205" t="s">
        <v>315</v>
      </c>
      <c r="L286" s="62"/>
      <c r="M286" s="210" t="s">
        <v>21</v>
      </c>
      <c r="N286" s="211" t="s">
        <v>45</v>
      </c>
      <c r="O286" s="43"/>
      <c r="P286" s="212">
        <f t="shared" si="1"/>
        <v>0</v>
      </c>
      <c r="Q286" s="212">
        <v>8.0000000000000007E-5</v>
      </c>
      <c r="R286" s="212">
        <f t="shared" si="2"/>
        <v>1.5200000000000001E-3</v>
      </c>
      <c r="S286" s="212">
        <v>2.4930000000000001E-2</v>
      </c>
      <c r="T286" s="213">
        <f t="shared" si="3"/>
        <v>0.47367000000000004</v>
      </c>
      <c r="AR286" s="25" t="s">
        <v>375</v>
      </c>
      <c r="AT286" s="25" t="s">
        <v>311</v>
      </c>
      <c r="AU286" s="25" t="s">
        <v>95</v>
      </c>
      <c r="AY286" s="25" t="s">
        <v>308</v>
      </c>
      <c r="BE286" s="214">
        <f t="shared" si="4"/>
        <v>0</v>
      </c>
      <c r="BF286" s="214">
        <f t="shared" si="5"/>
        <v>0</v>
      </c>
      <c r="BG286" s="214">
        <f t="shared" si="6"/>
        <v>0</v>
      </c>
      <c r="BH286" s="214">
        <f t="shared" si="7"/>
        <v>0</v>
      </c>
      <c r="BI286" s="214">
        <f t="shared" si="8"/>
        <v>0</v>
      </c>
      <c r="BJ286" s="25" t="s">
        <v>82</v>
      </c>
      <c r="BK286" s="214">
        <f t="shared" si="9"/>
        <v>0</v>
      </c>
      <c r="BL286" s="25" t="s">
        <v>375</v>
      </c>
      <c r="BM286" s="25" t="s">
        <v>1233</v>
      </c>
    </row>
    <row r="287" spans="2:65" s="1" customFormat="1" ht="22.5" customHeight="1">
      <c r="B287" s="42"/>
      <c r="C287" s="203" t="s">
        <v>721</v>
      </c>
      <c r="D287" s="203" t="s">
        <v>311</v>
      </c>
      <c r="E287" s="204" t="s">
        <v>698</v>
      </c>
      <c r="F287" s="205" t="s">
        <v>699</v>
      </c>
      <c r="G287" s="206" t="s">
        <v>700</v>
      </c>
      <c r="H287" s="207">
        <v>1</v>
      </c>
      <c r="I287" s="208"/>
      <c r="J287" s="209">
        <f t="shared" si="0"/>
        <v>0</v>
      </c>
      <c r="K287" s="205" t="s">
        <v>21</v>
      </c>
      <c r="L287" s="62"/>
      <c r="M287" s="210" t="s">
        <v>21</v>
      </c>
      <c r="N287" s="211" t="s">
        <v>45</v>
      </c>
      <c r="O287" s="43"/>
      <c r="P287" s="212">
        <f t="shared" si="1"/>
        <v>0</v>
      </c>
      <c r="Q287" s="212">
        <v>0</v>
      </c>
      <c r="R287" s="212">
        <f t="shared" si="2"/>
        <v>0</v>
      </c>
      <c r="S287" s="212">
        <v>0</v>
      </c>
      <c r="T287" s="213">
        <f t="shared" si="3"/>
        <v>0</v>
      </c>
      <c r="AR287" s="25" t="s">
        <v>327</v>
      </c>
      <c r="AT287" s="25" t="s">
        <v>311</v>
      </c>
      <c r="AU287" s="25" t="s">
        <v>95</v>
      </c>
      <c r="AY287" s="25" t="s">
        <v>308</v>
      </c>
      <c r="BE287" s="214">
        <f t="shared" si="4"/>
        <v>0</v>
      </c>
      <c r="BF287" s="214">
        <f t="shared" si="5"/>
        <v>0</v>
      </c>
      <c r="BG287" s="214">
        <f t="shared" si="6"/>
        <v>0</v>
      </c>
      <c r="BH287" s="214">
        <f t="shared" si="7"/>
        <v>0</v>
      </c>
      <c r="BI287" s="214">
        <f t="shared" si="8"/>
        <v>0</v>
      </c>
      <c r="BJ287" s="25" t="s">
        <v>82</v>
      </c>
      <c r="BK287" s="214">
        <f t="shared" si="9"/>
        <v>0</v>
      </c>
      <c r="BL287" s="25" t="s">
        <v>327</v>
      </c>
      <c r="BM287" s="25" t="s">
        <v>1234</v>
      </c>
    </row>
    <row r="288" spans="2:65" s="11" customFormat="1" ht="29.85" customHeight="1">
      <c r="B288" s="186"/>
      <c r="C288" s="187"/>
      <c r="D288" s="200" t="s">
        <v>73</v>
      </c>
      <c r="E288" s="201" t="s">
        <v>714</v>
      </c>
      <c r="F288" s="201" t="s">
        <v>715</v>
      </c>
      <c r="G288" s="187"/>
      <c r="H288" s="187"/>
      <c r="I288" s="190"/>
      <c r="J288" s="202">
        <f>BK288</f>
        <v>0</v>
      </c>
      <c r="K288" s="187"/>
      <c r="L288" s="192"/>
      <c r="M288" s="193"/>
      <c r="N288" s="194"/>
      <c r="O288" s="194"/>
      <c r="P288" s="195">
        <f>SUM(P289:P301)</f>
        <v>0</v>
      </c>
      <c r="Q288" s="194"/>
      <c r="R288" s="195">
        <f>SUM(R289:R301)</f>
        <v>0</v>
      </c>
      <c r="S288" s="194"/>
      <c r="T288" s="196">
        <f>SUM(T289:T301)</f>
        <v>0</v>
      </c>
      <c r="AR288" s="197" t="s">
        <v>82</v>
      </c>
      <c r="AT288" s="198" t="s">
        <v>73</v>
      </c>
      <c r="AU288" s="198" t="s">
        <v>82</v>
      </c>
      <c r="AY288" s="197" t="s">
        <v>308</v>
      </c>
      <c r="BK288" s="199">
        <f>SUM(BK289:BK301)</f>
        <v>0</v>
      </c>
    </row>
    <row r="289" spans="2:65" s="1" customFormat="1" ht="22.5" customHeight="1">
      <c r="B289" s="42"/>
      <c r="C289" s="203" t="s">
        <v>725</v>
      </c>
      <c r="D289" s="203" t="s">
        <v>311</v>
      </c>
      <c r="E289" s="204" t="s">
        <v>1235</v>
      </c>
      <c r="F289" s="205" t="s">
        <v>1236</v>
      </c>
      <c r="G289" s="206" t="s">
        <v>719</v>
      </c>
      <c r="H289" s="207">
        <v>531.99400000000003</v>
      </c>
      <c r="I289" s="208"/>
      <c r="J289" s="209">
        <f>ROUND(I289*H289,2)</f>
        <v>0</v>
      </c>
      <c r="K289" s="205" t="s">
        <v>315</v>
      </c>
      <c r="L289" s="62"/>
      <c r="M289" s="210" t="s">
        <v>21</v>
      </c>
      <c r="N289" s="211" t="s">
        <v>45</v>
      </c>
      <c r="O289" s="43"/>
      <c r="P289" s="212">
        <f>O289*H289</f>
        <v>0</v>
      </c>
      <c r="Q289" s="212">
        <v>0</v>
      </c>
      <c r="R289" s="212">
        <f>Q289*H289</f>
        <v>0</v>
      </c>
      <c r="S289" s="212">
        <v>0</v>
      </c>
      <c r="T289" s="213">
        <f>S289*H289</f>
        <v>0</v>
      </c>
      <c r="AR289" s="25" t="s">
        <v>327</v>
      </c>
      <c r="AT289" s="25" t="s">
        <v>311</v>
      </c>
      <c r="AU289" s="25" t="s">
        <v>84</v>
      </c>
      <c r="AY289" s="25" t="s">
        <v>308</v>
      </c>
      <c r="BE289" s="214">
        <f>IF(N289="základní",J289,0)</f>
        <v>0</v>
      </c>
      <c r="BF289" s="214">
        <f>IF(N289="snížená",J289,0)</f>
        <v>0</v>
      </c>
      <c r="BG289" s="214">
        <f>IF(N289="zákl. přenesená",J289,0)</f>
        <v>0</v>
      </c>
      <c r="BH289" s="214">
        <f>IF(N289="sníž. přenesená",J289,0)</f>
        <v>0</v>
      </c>
      <c r="BI289" s="214">
        <f>IF(N289="nulová",J289,0)</f>
        <v>0</v>
      </c>
      <c r="BJ289" s="25" t="s">
        <v>82</v>
      </c>
      <c r="BK289" s="214">
        <f>ROUND(I289*H289,2)</f>
        <v>0</v>
      </c>
      <c r="BL289" s="25" t="s">
        <v>327</v>
      </c>
      <c r="BM289" s="25" t="s">
        <v>1237</v>
      </c>
    </row>
    <row r="290" spans="2:65" s="1" customFormat="1" ht="31.5" customHeight="1">
      <c r="B290" s="42"/>
      <c r="C290" s="203" t="s">
        <v>730</v>
      </c>
      <c r="D290" s="203" t="s">
        <v>311</v>
      </c>
      <c r="E290" s="204" t="s">
        <v>722</v>
      </c>
      <c r="F290" s="205" t="s">
        <v>723</v>
      </c>
      <c r="G290" s="206" t="s">
        <v>719</v>
      </c>
      <c r="H290" s="207">
        <v>531.99400000000003</v>
      </c>
      <c r="I290" s="208"/>
      <c r="J290" s="209">
        <f>ROUND(I290*H290,2)</f>
        <v>0</v>
      </c>
      <c r="K290" s="205" t="s">
        <v>315</v>
      </c>
      <c r="L290" s="62"/>
      <c r="M290" s="210" t="s">
        <v>21</v>
      </c>
      <c r="N290" s="211" t="s">
        <v>45</v>
      </c>
      <c r="O290" s="43"/>
      <c r="P290" s="212">
        <f>O290*H290</f>
        <v>0</v>
      </c>
      <c r="Q290" s="212">
        <v>0</v>
      </c>
      <c r="R290" s="212">
        <f>Q290*H290</f>
        <v>0</v>
      </c>
      <c r="S290" s="212">
        <v>0</v>
      </c>
      <c r="T290" s="213">
        <f>S290*H290</f>
        <v>0</v>
      </c>
      <c r="AR290" s="25" t="s">
        <v>327</v>
      </c>
      <c r="AT290" s="25" t="s">
        <v>311</v>
      </c>
      <c r="AU290" s="25" t="s">
        <v>84</v>
      </c>
      <c r="AY290" s="25" t="s">
        <v>308</v>
      </c>
      <c r="BE290" s="214">
        <f>IF(N290="základní",J290,0)</f>
        <v>0</v>
      </c>
      <c r="BF290" s="214">
        <f>IF(N290="snížená",J290,0)</f>
        <v>0</v>
      </c>
      <c r="BG290" s="214">
        <f>IF(N290="zákl. přenesená",J290,0)</f>
        <v>0</v>
      </c>
      <c r="BH290" s="214">
        <f>IF(N290="sníž. přenesená",J290,0)</f>
        <v>0</v>
      </c>
      <c r="BI290" s="214">
        <f>IF(N290="nulová",J290,0)</f>
        <v>0</v>
      </c>
      <c r="BJ290" s="25" t="s">
        <v>82</v>
      </c>
      <c r="BK290" s="214">
        <f>ROUND(I290*H290,2)</f>
        <v>0</v>
      </c>
      <c r="BL290" s="25" t="s">
        <v>327</v>
      </c>
      <c r="BM290" s="25" t="s">
        <v>1238</v>
      </c>
    </row>
    <row r="291" spans="2:65" s="1" customFormat="1" ht="22.5" customHeight="1">
      <c r="B291" s="42"/>
      <c r="C291" s="203" t="s">
        <v>735</v>
      </c>
      <c r="D291" s="203" t="s">
        <v>311</v>
      </c>
      <c r="E291" s="204" t="s">
        <v>726</v>
      </c>
      <c r="F291" s="205" t="s">
        <v>727</v>
      </c>
      <c r="G291" s="206" t="s">
        <v>719</v>
      </c>
      <c r="H291" s="207">
        <v>12767.856</v>
      </c>
      <c r="I291" s="208"/>
      <c r="J291" s="209">
        <f>ROUND(I291*H291,2)</f>
        <v>0</v>
      </c>
      <c r="K291" s="205" t="s">
        <v>315</v>
      </c>
      <c r="L291" s="62"/>
      <c r="M291" s="210" t="s">
        <v>21</v>
      </c>
      <c r="N291" s="211" t="s">
        <v>45</v>
      </c>
      <c r="O291" s="43"/>
      <c r="P291" s="212">
        <f>O291*H291</f>
        <v>0</v>
      </c>
      <c r="Q291" s="212">
        <v>0</v>
      </c>
      <c r="R291" s="212">
        <f>Q291*H291</f>
        <v>0</v>
      </c>
      <c r="S291" s="212">
        <v>0</v>
      </c>
      <c r="T291" s="213">
        <f>S291*H291</f>
        <v>0</v>
      </c>
      <c r="AR291" s="25" t="s">
        <v>327</v>
      </c>
      <c r="AT291" s="25" t="s">
        <v>311</v>
      </c>
      <c r="AU291" s="25" t="s">
        <v>84</v>
      </c>
      <c r="AY291" s="25" t="s">
        <v>308</v>
      </c>
      <c r="BE291" s="214">
        <f>IF(N291="základní",J291,0)</f>
        <v>0</v>
      </c>
      <c r="BF291" s="214">
        <f>IF(N291="snížená",J291,0)</f>
        <v>0</v>
      </c>
      <c r="BG291" s="214">
        <f>IF(N291="zákl. přenesená",J291,0)</f>
        <v>0</v>
      </c>
      <c r="BH291" s="214">
        <f>IF(N291="sníž. přenesená",J291,0)</f>
        <v>0</v>
      </c>
      <c r="BI291" s="214">
        <f>IF(N291="nulová",J291,0)</f>
        <v>0</v>
      </c>
      <c r="BJ291" s="25" t="s">
        <v>82</v>
      </c>
      <c r="BK291" s="214">
        <f>ROUND(I291*H291,2)</f>
        <v>0</v>
      </c>
      <c r="BL291" s="25" t="s">
        <v>327</v>
      </c>
      <c r="BM291" s="25" t="s">
        <v>1239</v>
      </c>
    </row>
    <row r="292" spans="2:65" s="13" customFormat="1" ht="13.5">
      <c r="B292" s="233"/>
      <c r="C292" s="234"/>
      <c r="D292" s="246" t="s">
        <v>451</v>
      </c>
      <c r="E292" s="256" t="s">
        <v>21</v>
      </c>
      <c r="F292" s="257" t="s">
        <v>1240</v>
      </c>
      <c r="G292" s="234"/>
      <c r="H292" s="258">
        <v>12767.856</v>
      </c>
      <c r="I292" s="238"/>
      <c r="J292" s="234"/>
      <c r="K292" s="234"/>
      <c r="L292" s="239"/>
      <c r="M292" s="240"/>
      <c r="N292" s="241"/>
      <c r="O292" s="241"/>
      <c r="P292" s="241"/>
      <c r="Q292" s="241"/>
      <c r="R292" s="241"/>
      <c r="S292" s="241"/>
      <c r="T292" s="242"/>
      <c r="AT292" s="243" t="s">
        <v>451</v>
      </c>
      <c r="AU292" s="243" t="s">
        <v>84</v>
      </c>
      <c r="AV292" s="13" t="s">
        <v>84</v>
      </c>
      <c r="AW292" s="13" t="s">
        <v>37</v>
      </c>
      <c r="AX292" s="13" t="s">
        <v>82</v>
      </c>
      <c r="AY292" s="243" t="s">
        <v>308</v>
      </c>
    </row>
    <row r="293" spans="2:65" s="1" customFormat="1" ht="22.5" customHeight="1">
      <c r="B293" s="42"/>
      <c r="C293" s="203" t="s">
        <v>740</v>
      </c>
      <c r="D293" s="203" t="s">
        <v>311</v>
      </c>
      <c r="E293" s="204" t="s">
        <v>731</v>
      </c>
      <c r="F293" s="205" t="s">
        <v>732</v>
      </c>
      <c r="G293" s="206" t="s">
        <v>719</v>
      </c>
      <c r="H293" s="207">
        <v>330.86900000000003</v>
      </c>
      <c r="I293" s="208"/>
      <c r="J293" s="209">
        <f>ROUND(I293*H293,2)</f>
        <v>0</v>
      </c>
      <c r="K293" s="205" t="s">
        <v>315</v>
      </c>
      <c r="L293" s="62"/>
      <c r="M293" s="210" t="s">
        <v>21</v>
      </c>
      <c r="N293" s="211" t="s">
        <v>45</v>
      </c>
      <c r="O293" s="43"/>
      <c r="P293" s="212">
        <f>O293*H293</f>
        <v>0</v>
      </c>
      <c r="Q293" s="212">
        <v>0</v>
      </c>
      <c r="R293" s="212">
        <f>Q293*H293</f>
        <v>0</v>
      </c>
      <c r="S293" s="212">
        <v>0</v>
      </c>
      <c r="T293" s="213">
        <f>S293*H293</f>
        <v>0</v>
      </c>
      <c r="AR293" s="25" t="s">
        <v>327</v>
      </c>
      <c r="AT293" s="25" t="s">
        <v>311</v>
      </c>
      <c r="AU293" s="25" t="s">
        <v>84</v>
      </c>
      <c r="AY293" s="25" t="s">
        <v>308</v>
      </c>
      <c r="BE293" s="214">
        <f>IF(N293="základní",J293,0)</f>
        <v>0</v>
      </c>
      <c r="BF293" s="214">
        <f>IF(N293="snížená",J293,0)</f>
        <v>0</v>
      </c>
      <c r="BG293" s="214">
        <f>IF(N293="zákl. přenesená",J293,0)</f>
        <v>0</v>
      </c>
      <c r="BH293" s="214">
        <f>IF(N293="sníž. přenesená",J293,0)</f>
        <v>0</v>
      </c>
      <c r="BI293" s="214">
        <f>IF(N293="nulová",J293,0)</f>
        <v>0</v>
      </c>
      <c r="BJ293" s="25" t="s">
        <v>82</v>
      </c>
      <c r="BK293" s="214">
        <f>ROUND(I293*H293,2)</f>
        <v>0</v>
      </c>
      <c r="BL293" s="25" t="s">
        <v>327</v>
      </c>
      <c r="BM293" s="25" t="s">
        <v>1241</v>
      </c>
    </row>
    <row r="294" spans="2:65" s="13" customFormat="1" ht="13.5">
      <c r="B294" s="233"/>
      <c r="C294" s="234"/>
      <c r="D294" s="246" t="s">
        <v>451</v>
      </c>
      <c r="E294" s="256" t="s">
        <v>21</v>
      </c>
      <c r="F294" s="257" t="s">
        <v>1242</v>
      </c>
      <c r="G294" s="234"/>
      <c r="H294" s="258">
        <v>330.86900000000003</v>
      </c>
      <c r="I294" s="238"/>
      <c r="J294" s="234"/>
      <c r="K294" s="234"/>
      <c r="L294" s="239"/>
      <c r="M294" s="240"/>
      <c r="N294" s="241"/>
      <c r="O294" s="241"/>
      <c r="P294" s="241"/>
      <c r="Q294" s="241"/>
      <c r="R294" s="241"/>
      <c r="S294" s="241"/>
      <c r="T294" s="242"/>
      <c r="AT294" s="243" t="s">
        <v>451</v>
      </c>
      <c r="AU294" s="243" t="s">
        <v>84</v>
      </c>
      <c r="AV294" s="13" t="s">
        <v>84</v>
      </c>
      <c r="AW294" s="13" t="s">
        <v>37</v>
      </c>
      <c r="AX294" s="13" t="s">
        <v>82</v>
      </c>
      <c r="AY294" s="243" t="s">
        <v>308</v>
      </c>
    </row>
    <row r="295" spans="2:65" s="1" customFormat="1" ht="31.5" customHeight="1">
      <c r="B295" s="42"/>
      <c r="C295" s="203" t="s">
        <v>745</v>
      </c>
      <c r="D295" s="203" t="s">
        <v>311</v>
      </c>
      <c r="E295" s="204" t="s">
        <v>736</v>
      </c>
      <c r="F295" s="205" t="s">
        <v>737</v>
      </c>
      <c r="G295" s="206" t="s">
        <v>719</v>
      </c>
      <c r="H295" s="207">
        <v>117.048</v>
      </c>
      <c r="I295" s="208"/>
      <c r="J295" s="209">
        <f>ROUND(I295*H295,2)</f>
        <v>0</v>
      </c>
      <c r="K295" s="205" t="s">
        <v>315</v>
      </c>
      <c r="L295" s="62"/>
      <c r="M295" s="210" t="s">
        <v>21</v>
      </c>
      <c r="N295" s="211" t="s">
        <v>45</v>
      </c>
      <c r="O295" s="43"/>
      <c r="P295" s="212">
        <f>O295*H295</f>
        <v>0</v>
      </c>
      <c r="Q295" s="212">
        <v>0</v>
      </c>
      <c r="R295" s="212">
        <f>Q295*H295</f>
        <v>0</v>
      </c>
      <c r="S295" s="212">
        <v>0</v>
      </c>
      <c r="T295" s="213">
        <f>S295*H295</f>
        <v>0</v>
      </c>
      <c r="AR295" s="25" t="s">
        <v>327</v>
      </c>
      <c r="AT295" s="25" t="s">
        <v>311</v>
      </c>
      <c r="AU295" s="25" t="s">
        <v>84</v>
      </c>
      <c r="AY295" s="25" t="s">
        <v>308</v>
      </c>
      <c r="BE295" s="214">
        <f>IF(N295="základní",J295,0)</f>
        <v>0</v>
      </c>
      <c r="BF295" s="214">
        <f>IF(N295="snížená",J295,0)</f>
        <v>0</v>
      </c>
      <c r="BG295" s="214">
        <f>IF(N295="zákl. přenesená",J295,0)</f>
        <v>0</v>
      </c>
      <c r="BH295" s="214">
        <f>IF(N295="sníž. přenesená",J295,0)</f>
        <v>0</v>
      </c>
      <c r="BI295" s="214">
        <f>IF(N295="nulová",J295,0)</f>
        <v>0</v>
      </c>
      <c r="BJ295" s="25" t="s">
        <v>82</v>
      </c>
      <c r="BK295" s="214">
        <f>ROUND(I295*H295,2)</f>
        <v>0</v>
      </c>
      <c r="BL295" s="25" t="s">
        <v>327</v>
      </c>
      <c r="BM295" s="25" t="s">
        <v>1243</v>
      </c>
    </row>
    <row r="296" spans="2:65" s="13" customFormat="1" ht="13.5">
      <c r="B296" s="233"/>
      <c r="C296" s="234"/>
      <c r="D296" s="246" t="s">
        <v>451</v>
      </c>
      <c r="E296" s="256" t="s">
        <v>21</v>
      </c>
      <c r="F296" s="257" t="s">
        <v>1244</v>
      </c>
      <c r="G296" s="234"/>
      <c r="H296" s="258">
        <v>117.048</v>
      </c>
      <c r="I296" s="238"/>
      <c r="J296" s="234"/>
      <c r="K296" s="234"/>
      <c r="L296" s="239"/>
      <c r="M296" s="240"/>
      <c r="N296" s="241"/>
      <c r="O296" s="241"/>
      <c r="P296" s="241"/>
      <c r="Q296" s="241"/>
      <c r="R296" s="241"/>
      <c r="S296" s="241"/>
      <c r="T296" s="242"/>
      <c r="AT296" s="243" t="s">
        <v>451</v>
      </c>
      <c r="AU296" s="243" t="s">
        <v>84</v>
      </c>
      <c r="AV296" s="13" t="s">
        <v>84</v>
      </c>
      <c r="AW296" s="13" t="s">
        <v>37</v>
      </c>
      <c r="AX296" s="13" t="s">
        <v>82</v>
      </c>
      <c r="AY296" s="243" t="s">
        <v>308</v>
      </c>
    </row>
    <row r="297" spans="2:65" s="1" customFormat="1" ht="22.5" customHeight="1">
      <c r="B297" s="42"/>
      <c r="C297" s="203" t="s">
        <v>750</v>
      </c>
      <c r="D297" s="203" t="s">
        <v>311</v>
      </c>
      <c r="E297" s="204" t="s">
        <v>741</v>
      </c>
      <c r="F297" s="205" t="s">
        <v>742</v>
      </c>
      <c r="G297" s="206" t="s">
        <v>719</v>
      </c>
      <c r="H297" s="207">
        <v>1.026</v>
      </c>
      <c r="I297" s="208"/>
      <c r="J297" s="209">
        <f>ROUND(I297*H297,2)</f>
        <v>0</v>
      </c>
      <c r="K297" s="205" t="s">
        <v>315</v>
      </c>
      <c r="L297" s="62"/>
      <c r="M297" s="210" t="s">
        <v>21</v>
      </c>
      <c r="N297" s="211" t="s">
        <v>45</v>
      </c>
      <c r="O297" s="43"/>
      <c r="P297" s="212">
        <f>O297*H297</f>
        <v>0</v>
      </c>
      <c r="Q297" s="212">
        <v>0</v>
      </c>
      <c r="R297" s="212">
        <f>Q297*H297</f>
        <v>0</v>
      </c>
      <c r="S297" s="212">
        <v>0</v>
      </c>
      <c r="T297" s="213">
        <f>S297*H297</f>
        <v>0</v>
      </c>
      <c r="AR297" s="25" t="s">
        <v>327</v>
      </c>
      <c r="AT297" s="25" t="s">
        <v>311</v>
      </c>
      <c r="AU297" s="25" t="s">
        <v>84</v>
      </c>
      <c r="AY297" s="25" t="s">
        <v>308</v>
      </c>
      <c r="BE297" s="214">
        <f>IF(N297="základní",J297,0)</f>
        <v>0</v>
      </c>
      <c r="BF297" s="214">
        <f>IF(N297="snížená",J297,0)</f>
        <v>0</v>
      </c>
      <c r="BG297" s="214">
        <f>IF(N297="zákl. přenesená",J297,0)</f>
        <v>0</v>
      </c>
      <c r="BH297" s="214">
        <f>IF(N297="sníž. přenesená",J297,0)</f>
        <v>0</v>
      </c>
      <c r="BI297" s="214">
        <f>IF(N297="nulová",J297,0)</f>
        <v>0</v>
      </c>
      <c r="BJ297" s="25" t="s">
        <v>82</v>
      </c>
      <c r="BK297" s="214">
        <f>ROUND(I297*H297,2)</f>
        <v>0</v>
      </c>
      <c r="BL297" s="25" t="s">
        <v>327</v>
      </c>
      <c r="BM297" s="25" t="s">
        <v>1245</v>
      </c>
    </row>
    <row r="298" spans="2:65" s="13" customFormat="1" ht="13.5">
      <c r="B298" s="233"/>
      <c r="C298" s="234"/>
      <c r="D298" s="246" t="s">
        <v>451</v>
      </c>
      <c r="E298" s="256" t="s">
        <v>21</v>
      </c>
      <c r="F298" s="257" t="s">
        <v>1246</v>
      </c>
      <c r="G298" s="234"/>
      <c r="H298" s="258">
        <v>1.026</v>
      </c>
      <c r="I298" s="238"/>
      <c r="J298" s="234"/>
      <c r="K298" s="234"/>
      <c r="L298" s="239"/>
      <c r="M298" s="240"/>
      <c r="N298" s="241"/>
      <c r="O298" s="241"/>
      <c r="P298" s="241"/>
      <c r="Q298" s="241"/>
      <c r="R298" s="241"/>
      <c r="S298" s="241"/>
      <c r="T298" s="242"/>
      <c r="AT298" s="243" t="s">
        <v>451</v>
      </c>
      <c r="AU298" s="243" t="s">
        <v>84</v>
      </c>
      <c r="AV298" s="13" t="s">
        <v>84</v>
      </c>
      <c r="AW298" s="13" t="s">
        <v>37</v>
      </c>
      <c r="AX298" s="13" t="s">
        <v>82</v>
      </c>
      <c r="AY298" s="243" t="s">
        <v>308</v>
      </c>
    </row>
    <row r="299" spans="2:65" s="1" customFormat="1" ht="22.5" customHeight="1">
      <c r="B299" s="42"/>
      <c r="C299" s="203" t="s">
        <v>522</v>
      </c>
      <c r="D299" s="203" t="s">
        <v>311</v>
      </c>
      <c r="E299" s="204" t="s">
        <v>746</v>
      </c>
      <c r="F299" s="205" t="s">
        <v>747</v>
      </c>
      <c r="G299" s="206" t="s">
        <v>719</v>
      </c>
      <c r="H299" s="207">
        <v>2.153</v>
      </c>
      <c r="I299" s="208"/>
      <c r="J299" s="209">
        <f>ROUND(I299*H299,2)</f>
        <v>0</v>
      </c>
      <c r="K299" s="205" t="s">
        <v>315</v>
      </c>
      <c r="L299" s="62"/>
      <c r="M299" s="210" t="s">
        <v>21</v>
      </c>
      <c r="N299" s="211" t="s">
        <v>45</v>
      </c>
      <c r="O299" s="43"/>
      <c r="P299" s="212">
        <f>O299*H299</f>
        <v>0</v>
      </c>
      <c r="Q299" s="212">
        <v>0</v>
      </c>
      <c r="R299" s="212">
        <f>Q299*H299</f>
        <v>0</v>
      </c>
      <c r="S299" s="212">
        <v>0</v>
      </c>
      <c r="T299" s="213">
        <f>S299*H299</f>
        <v>0</v>
      </c>
      <c r="AR299" s="25" t="s">
        <v>327</v>
      </c>
      <c r="AT299" s="25" t="s">
        <v>311</v>
      </c>
      <c r="AU299" s="25" t="s">
        <v>84</v>
      </c>
      <c r="AY299" s="25" t="s">
        <v>308</v>
      </c>
      <c r="BE299" s="214">
        <f>IF(N299="základní",J299,0)</f>
        <v>0</v>
      </c>
      <c r="BF299" s="214">
        <f>IF(N299="snížená",J299,0)</f>
        <v>0</v>
      </c>
      <c r="BG299" s="214">
        <f>IF(N299="zákl. přenesená",J299,0)</f>
        <v>0</v>
      </c>
      <c r="BH299" s="214">
        <f>IF(N299="sníž. přenesená",J299,0)</f>
        <v>0</v>
      </c>
      <c r="BI299" s="214">
        <f>IF(N299="nulová",J299,0)</f>
        <v>0</v>
      </c>
      <c r="BJ299" s="25" t="s">
        <v>82</v>
      </c>
      <c r="BK299" s="214">
        <f>ROUND(I299*H299,2)</f>
        <v>0</v>
      </c>
      <c r="BL299" s="25" t="s">
        <v>327</v>
      </c>
      <c r="BM299" s="25" t="s">
        <v>1247</v>
      </c>
    </row>
    <row r="300" spans="2:65" s="1" customFormat="1" ht="22.5" customHeight="1">
      <c r="B300" s="42"/>
      <c r="C300" s="203" t="s">
        <v>1248</v>
      </c>
      <c r="D300" s="203" t="s">
        <v>311</v>
      </c>
      <c r="E300" s="204" t="s">
        <v>751</v>
      </c>
      <c r="F300" s="205" t="s">
        <v>752</v>
      </c>
      <c r="G300" s="206" t="s">
        <v>719</v>
      </c>
      <c r="H300" s="207">
        <v>80.897999999999996</v>
      </c>
      <c r="I300" s="208"/>
      <c r="J300" s="209">
        <f>ROUND(I300*H300,2)</f>
        <v>0</v>
      </c>
      <c r="K300" s="205" t="s">
        <v>315</v>
      </c>
      <c r="L300" s="62"/>
      <c r="M300" s="210" t="s">
        <v>21</v>
      </c>
      <c r="N300" s="211" t="s">
        <v>45</v>
      </c>
      <c r="O300" s="43"/>
      <c r="P300" s="212">
        <f>O300*H300</f>
        <v>0</v>
      </c>
      <c r="Q300" s="212">
        <v>0</v>
      </c>
      <c r="R300" s="212">
        <f>Q300*H300</f>
        <v>0</v>
      </c>
      <c r="S300" s="212">
        <v>0</v>
      </c>
      <c r="T300" s="213">
        <f>S300*H300</f>
        <v>0</v>
      </c>
      <c r="AR300" s="25" t="s">
        <v>327</v>
      </c>
      <c r="AT300" s="25" t="s">
        <v>311</v>
      </c>
      <c r="AU300" s="25" t="s">
        <v>84</v>
      </c>
      <c r="AY300" s="25" t="s">
        <v>308</v>
      </c>
      <c r="BE300" s="214">
        <f>IF(N300="základní",J300,0)</f>
        <v>0</v>
      </c>
      <c r="BF300" s="214">
        <f>IF(N300="snížená",J300,0)</f>
        <v>0</v>
      </c>
      <c r="BG300" s="214">
        <f>IF(N300="zákl. přenesená",J300,0)</f>
        <v>0</v>
      </c>
      <c r="BH300" s="214">
        <f>IF(N300="sníž. přenesená",J300,0)</f>
        <v>0</v>
      </c>
      <c r="BI300" s="214">
        <f>IF(N300="nulová",J300,0)</f>
        <v>0</v>
      </c>
      <c r="BJ300" s="25" t="s">
        <v>82</v>
      </c>
      <c r="BK300" s="214">
        <f>ROUND(I300*H300,2)</f>
        <v>0</v>
      </c>
      <c r="BL300" s="25" t="s">
        <v>327</v>
      </c>
      <c r="BM300" s="25" t="s">
        <v>1249</v>
      </c>
    </row>
    <row r="301" spans="2:65" s="13" customFormat="1" ht="13.5">
      <c r="B301" s="233"/>
      <c r="C301" s="234"/>
      <c r="D301" s="223" t="s">
        <v>451</v>
      </c>
      <c r="E301" s="235" t="s">
        <v>21</v>
      </c>
      <c r="F301" s="236" t="s">
        <v>1250</v>
      </c>
      <c r="G301" s="234"/>
      <c r="H301" s="237">
        <v>80.897999999999996</v>
      </c>
      <c r="I301" s="238"/>
      <c r="J301" s="234"/>
      <c r="K301" s="234"/>
      <c r="L301" s="239"/>
      <c r="M301" s="240"/>
      <c r="N301" s="241"/>
      <c r="O301" s="241"/>
      <c r="P301" s="241"/>
      <c r="Q301" s="241"/>
      <c r="R301" s="241"/>
      <c r="S301" s="241"/>
      <c r="T301" s="242"/>
      <c r="AT301" s="243" t="s">
        <v>451</v>
      </c>
      <c r="AU301" s="243" t="s">
        <v>84</v>
      </c>
      <c r="AV301" s="13" t="s">
        <v>84</v>
      </c>
      <c r="AW301" s="13" t="s">
        <v>37</v>
      </c>
      <c r="AX301" s="13" t="s">
        <v>82</v>
      </c>
      <c r="AY301" s="243" t="s">
        <v>308</v>
      </c>
    </row>
    <row r="302" spans="2:65" s="11" customFormat="1" ht="29.85" customHeight="1">
      <c r="B302" s="186"/>
      <c r="C302" s="187"/>
      <c r="D302" s="200" t="s">
        <v>73</v>
      </c>
      <c r="E302" s="201" t="s">
        <v>755</v>
      </c>
      <c r="F302" s="201" t="s">
        <v>756</v>
      </c>
      <c r="G302" s="187"/>
      <c r="H302" s="187"/>
      <c r="I302" s="190"/>
      <c r="J302" s="202">
        <f>BK302</f>
        <v>0</v>
      </c>
      <c r="K302" s="187"/>
      <c r="L302" s="192"/>
      <c r="M302" s="193"/>
      <c r="N302" s="194"/>
      <c r="O302" s="194"/>
      <c r="P302" s="195">
        <f>P303</f>
        <v>0</v>
      </c>
      <c r="Q302" s="194"/>
      <c r="R302" s="195">
        <f>R303</f>
        <v>0</v>
      </c>
      <c r="S302" s="194"/>
      <c r="T302" s="196">
        <f>T303</f>
        <v>0</v>
      </c>
      <c r="AR302" s="197" t="s">
        <v>82</v>
      </c>
      <c r="AT302" s="198" t="s">
        <v>73</v>
      </c>
      <c r="AU302" s="198" t="s">
        <v>82</v>
      </c>
      <c r="AY302" s="197" t="s">
        <v>308</v>
      </c>
      <c r="BK302" s="199">
        <f>BK303</f>
        <v>0</v>
      </c>
    </row>
    <row r="303" spans="2:65" s="1" customFormat="1" ht="31.5" customHeight="1">
      <c r="B303" s="42"/>
      <c r="C303" s="203" t="s">
        <v>528</v>
      </c>
      <c r="D303" s="203" t="s">
        <v>311</v>
      </c>
      <c r="E303" s="204" t="s">
        <v>1251</v>
      </c>
      <c r="F303" s="205" t="s">
        <v>1252</v>
      </c>
      <c r="G303" s="206" t="s">
        <v>719</v>
      </c>
      <c r="H303" s="207">
        <v>64.155000000000001</v>
      </c>
      <c r="I303" s="208"/>
      <c r="J303" s="209">
        <f>ROUND(I303*H303,2)</f>
        <v>0</v>
      </c>
      <c r="K303" s="205" t="s">
        <v>315</v>
      </c>
      <c r="L303" s="62"/>
      <c r="M303" s="210" t="s">
        <v>21</v>
      </c>
      <c r="N303" s="215" t="s">
        <v>45</v>
      </c>
      <c r="O303" s="216"/>
      <c r="P303" s="217">
        <f>O303*H303</f>
        <v>0</v>
      </c>
      <c r="Q303" s="217">
        <v>0</v>
      </c>
      <c r="R303" s="217">
        <f>Q303*H303</f>
        <v>0</v>
      </c>
      <c r="S303" s="217">
        <v>0</v>
      </c>
      <c r="T303" s="218">
        <f>S303*H303</f>
        <v>0</v>
      </c>
      <c r="AR303" s="25" t="s">
        <v>327</v>
      </c>
      <c r="AT303" s="25" t="s">
        <v>311</v>
      </c>
      <c r="AU303" s="25" t="s">
        <v>84</v>
      </c>
      <c r="AY303" s="25" t="s">
        <v>308</v>
      </c>
      <c r="BE303" s="214">
        <f>IF(N303="základní",J303,0)</f>
        <v>0</v>
      </c>
      <c r="BF303" s="214">
        <f>IF(N303="snížená",J303,0)</f>
        <v>0</v>
      </c>
      <c r="BG303" s="214">
        <f>IF(N303="zákl. přenesená",J303,0)</f>
        <v>0</v>
      </c>
      <c r="BH303" s="214">
        <f>IF(N303="sníž. přenesená",J303,0)</f>
        <v>0</v>
      </c>
      <c r="BI303" s="214">
        <f>IF(N303="nulová",J303,0)</f>
        <v>0</v>
      </c>
      <c r="BJ303" s="25" t="s">
        <v>82</v>
      </c>
      <c r="BK303" s="214">
        <f>ROUND(I303*H303,2)</f>
        <v>0</v>
      </c>
      <c r="BL303" s="25" t="s">
        <v>327</v>
      </c>
      <c r="BM303" s="25" t="s">
        <v>1253</v>
      </c>
    </row>
    <row r="304" spans="2:65" s="1" customFormat="1" ht="6.95" customHeight="1">
      <c r="B304" s="57"/>
      <c r="C304" s="58"/>
      <c r="D304" s="58"/>
      <c r="E304" s="58"/>
      <c r="F304" s="58"/>
      <c r="G304" s="58"/>
      <c r="H304" s="58"/>
      <c r="I304" s="149"/>
      <c r="J304" s="58"/>
      <c r="K304" s="58"/>
      <c r="L304" s="62"/>
    </row>
  </sheetData>
  <sheetProtection password="CC35" sheet="1" objects="1" scenarios="1" formatCells="0" formatColumns="0" formatRows="0" sort="0" autoFilter="0"/>
  <autoFilter ref="C102:K303"/>
  <mergeCells count="15">
    <mergeCell ref="E93:H93"/>
    <mergeCell ref="E91:H91"/>
    <mergeCell ref="E95:H95"/>
    <mergeCell ref="G1:H1"/>
    <mergeCell ref="L2:V2"/>
    <mergeCell ref="E49:H49"/>
    <mergeCell ref="E53:H53"/>
    <mergeCell ref="E51:H51"/>
    <mergeCell ref="E55:H55"/>
    <mergeCell ref="E89:H89"/>
    <mergeCell ref="E7:H7"/>
    <mergeCell ref="E11:H11"/>
    <mergeCell ref="E9:H9"/>
    <mergeCell ref="E13:H13"/>
    <mergeCell ref="E28:H28"/>
  </mergeCells>
  <hyperlinks>
    <hyperlink ref="F1:G1" location="C2" display="1) Krycí list soupisu"/>
    <hyperlink ref="G1:H1" location="C62" display="2) Rekapitulace"/>
    <hyperlink ref="J1" location="C102" display="3) Soupis prací"/>
    <hyperlink ref="L1:V1" location="'Rekapitulace stavby'!C2" display="Rekapitulace stavby"/>
  </hyperlinks>
  <pageMargins left="0.58333330000000005" right="0.58333330000000005" top="0.58333330000000005" bottom="0.58333330000000005" header="0" footer="0"/>
  <pageSetup paperSize="9" fitToHeight="100" orientation="landscape" blackAndWhite="1" r:id="rId1"/>
  <headerFooter>
    <oddFooter>&amp;CStrana &amp;P z &amp;N</oddFooter>
  </headerFooter>
  <drawing r:id="rId2"/>
</worksheet>
</file>

<file path=xl/worksheets/sheet9.xml><?xml version="1.0" encoding="utf-8"?>
<worksheet xmlns="http://schemas.openxmlformats.org/spreadsheetml/2006/main" xmlns:r="http://schemas.openxmlformats.org/officeDocument/2006/relationships">
  <sheetPr>
    <pageSetUpPr fitToPage="1"/>
  </sheetPr>
  <dimension ref="A1:BR303"/>
  <sheetViews>
    <sheetView showGridLines="0" workbookViewId="0">
      <pane ySplit="1" topLeftCell="A2" activePane="bottomLeft" state="frozen"/>
      <selection pane="bottomLeft"/>
    </sheetView>
  </sheetViews>
  <sheetFormatPr defaultRowHeight="15"/>
  <cols>
    <col min="1" max="1" width="8.33203125" customWidth="1"/>
    <col min="2" max="2" width="1.6640625" customWidth="1"/>
    <col min="3" max="3" width="4.1640625" customWidth="1"/>
    <col min="4" max="4" width="4.33203125" customWidth="1"/>
    <col min="5" max="5" width="17.1640625" customWidth="1"/>
    <col min="6" max="6" width="75" customWidth="1"/>
    <col min="7" max="7" width="8.6640625" customWidth="1"/>
    <col min="8" max="8" width="11.1640625" customWidth="1"/>
    <col min="9" max="9" width="12.6640625" style="121" customWidth="1"/>
    <col min="10" max="10" width="23.5" customWidth="1"/>
    <col min="11" max="11" width="15.5" customWidth="1"/>
    <col min="19" max="19" width="8.1640625" customWidth="1"/>
    <col min="20" max="20" width="29.6640625" customWidth="1"/>
    <col min="21" max="21" width="16.33203125"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1" spans="1:70" ht="21.75" customHeight="1">
      <c r="A1" s="22"/>
      <c r="B1" s="122"/>
      <c r="C1" s="122"/>
      <c r="D1" s="123" t="s">
        <v>1</v>
      </c>
      <c r="E1" s="122"/>
      <c r="F1" s="124" t="s">
        <v>272</v>
      </c>
      <c r="G1" s="427" t="s">
        <v>273</v>
      </c>
      <c r="H1" s="427"/>
      <c r="I1" s="125"/>
      <c r="J1" s="124" t="s">
        <v>274</v>
      </c>
      <c r="K1" s="123" t="s">
        <v>275</v>
      </c>
      <c r="L1" s="124" t="s">
        <v>276</v>
      </c>
      <c r="M1" s="124"/>
      <c r="N1" s="124"/>
      <c r="O1" s="124"/>
      <c r="P1" s="124"/>
      <c r="Q1" s="124"/>
      <c r="R1" s="124"/>
      <c r="S1" s="124"/>
      <c r="T1" s="124"/>
      <c r="U1" s="21"/>
      <c r="V1" s="21"/>
      <c r="W1" s="22"/>
      <c r="X1" s="22"/>
      <c r="Y1" s="22"/>
      <c r="Z1" s="22"/>
      <c r="AA1" s="22"/>
      <c r="AB1" s="22"/>
      <c r="AC1" s="22"/>
      <c r="AD1" s="22"/>
      <c r="AE1" s="22"/>
      <c r="AF1" s="22"/>
      <c r="AG1" s="22"/>
      <c r="AH1" s="22"/>
      <c r="AI1" s="22"/>
      <c r="AJ1" s="22"/>
      <c r="AK1" s="22"/>
      <c r="AL1" s="22"/>
      <c r="AM1" s="22"/>
      <c r="AN1" s="22"/>
      <c r="AO1" s="22"/>
      <c r="AP1" s="22"/>
      <c r="AQ1" s="22"/>
      <c r="AR1" s="22"/>
      <c r="AS1" s="22"/>
      <c r="AT1" s="22"/>
      <c r="AU1" s="22"/>
      <c r="AV1" s="22"/>
      <c r="AW1" s="22"/>
      <c r="AX1" s="22"/>
      <c r="AY1" s="22"/>
      <c r="AZ1" s="22"/>
      <c r="BA1" s="22"/>
      <c r="BB1" s="22"/>
      <c r="BC1" s="22"/>
      <c r="BD1" s="22"/>
      <c r="BE1" s="22"/>
      <c r="BF1" s="22"/>
      <c r="BG1" s="22"/>
      <c r="BH1" s="22"/>
      <c r="BI1" s="22"/>
      <c r="BJ1" s="22"/>
      <c r="BK1" s="22"/>
      <c r="BL1" s="22"/>
      <c r="BM1" s="22"/>
      <c r="BN1" s="22"/>
      <c r="BO1" s="22"/>
      <c r="BP1" s="22"/>
      <c r="BQ1" s="22"/>
      <c r="BR1" s="22"/>
    </row>
    <row r="2" spans="1:70" ht="36.950000000000003" customHeight="1">
      <c r="L2" s="419"/>
      <c r="M2" s="419"/>
      <c r="N2" s="419"/>
      <c r="O2" s="419"/>
      <c r="P2" s="419"/>
      <c r="Q2" s="419"/>
      <c r="R2" s="419"/>
      <c r="S2" s="419"/>
      <c r="T2" s="419"/>
      <c r="U2" s="419"/>
      <c r="V2" s="419"/>
      <c r="AT2" s="25" t="s">
        <v>115</v>
      </c>
    </row>
    <row r="3" spans="1:70" ht="6.95" customHeight="1">
      <c r="B3" s="26"/>
      <c r="C3" s="27"/>
      <c r="D3" s="27"/>
      <c r="E3" s="27"/>
      <c r="F3" s="27"/>
      <c r="G3" s="27"/>
      <c r="H3" s="27"/>
      <c r="I3" s="126"/>
      <c r="J3" s="27"/>
      <c r="K3" s="28"/>
      <c r="AT3" s="25" t="s">
        <v>84</v>
      </c>
    </row>
    <row r="4" spans="1:70" ht="36.950000000000003" customHeight="1">
      <c r="B4" s="29"/>
      <c r="C4" s="30"/>
      <c r="D4" s="31" t="s">
        <v>277</v>
      </c>
      <c r="E4" s="30"/>
      <c r="F4" s="30"/>
      <c r="G4" s="30"/>
      <c r="H4" s="30"/>
      <c r="I4" s="127"/>
      <c r="J4" s="30"/>
      <c r="K4" s="32"/>
      <c r="M4" s="33" t="s">
        <v>12</v>
      </c>
      <c r="AT4" s="25" t="s">
        <v>6</v>
      </c>
    </row>
    <row r="5" spans="1:70" ht="6.95" customHeight="1">
      <c r="B5" s="29"/>
      <c r="C5" s="30"/>
      <c r="D5" s="30"/>
      <c r="E5" s="30"/>
      <c r="F5" s="30"/>
      <c r="G5" s="30"/>
      <c r="H5" s="30"/>
      <c r="I5" s="127"/>
      <c r="J5" s="30"/>
      <c r="K5" s="32"/>
    </row>
    <row r="6" spans="1:70">
      <c r="B6" s="29"/>
      <c r="C6" s="30"/>
      <c r="D6" s="38" t="s">
        <v>18</v>
      </c>
      <c r="E6" s="30"/>
      <c r="F6" s="30"/>
      <c r="G6" s="30"/>
      <c r="H6" s="30"/>
      <c r="I6" s="127"/>
      <c r="J6" s="30"/>
      <c r="K6" s="32"/>
    </row>
    <row r="7" spans="1:70" ht="22.5" customHeight="1">
      <c r="B7" s="29"/>
      <c r="C7" s="30"/>
      <c r="D7" s="30"/>
      <c r="E7" s="420" t="str">
        <f>'Rekapitulace stavby'!K6</f>
        <v>Národní telemedicínské centrum</v>
      </c>
      <c r="F7" s="421"/>
      <c r="G7" s="421"/>
      <c r="H7" s="421"/>
      <c r="I7" s="127"/>
      <c r="J7" s="30"/>
      <c r="K7" s="32"/>
    </row>
    <row r="8" spans="1:70">
      <c r="B8" s="29"/>
      <c r="C8" s="30"/>
      <c r="D8" s="38" t="s">
        <v>278</v>
      </c>
      <c r="E8" s="30"/>
      <c r="F8" s="30"/>
      <c r="G8" s="30"/>
      <c r="H8" s="30"/>
      <c r="I8" s="127"/>
      <c r="J8" s="30"/>
      <c r="K8" s="32"/>
    </row>
    <row r="9" spans="1:70" ht="22.5" customHeight="1">
      <c r="B9" s="29"/>
      <c r="C9" s="30"/>
      <c r="D9" s="30"/>
      <c r="E9" s="420" t="s">
        <v>424</v>
      </c>
      <c r="F9" s="380"/>
      <c r="G9" s="380"/>
      <c r="H9" s="380"/>
      <c r="I9" s="127"/>
      <c r="J9" s="30"/>
      <c r="K9" s="32"/>
    </row>
    <row r="10" spans="1:70">
      <c r="B10" s="29"/>
      <c r="C10" s="30"/>
      <c r="D10" s="38" t="s">
        <v>425</v>
      </c>
      <c r="E10" s="30"/>
      <c r="F10" s="30"/>
      <c r="G10" s="30"/>
      <c r="H10" s="30"/>
      <c r="I10" s="127"/>
      <c r="J10" s="30"/>
      <c r="K10" s="32"/>
    </row>
    <row r="11" spans="1:70" s="1" customFormat="1" ht="22.5" customHeight="1">
      <c r="B11" s="42"/>
      <c r="C11" s="43"/>
      <c r="D11" s="43"/>
      <c r="E11" s="404" t="s">
        <v>1052</v>
      </c>
      <c r="F11" s="423"/>
      <c r="G11" s="423"/>
      <c r="H11" s="423"/>
      <c r="I11" s="128"/>
      <c r="J11" s="43"/>
      <c r="K11" s="46"/>
    </row>
    <row r="12" spans="1:70" s="1" customFormat="1">
      <c r="B12" s="42"/>
      <c r="C12" s="43"/>
      <c r="D12" s="38" t="s">
        <v>427</v>
      </c>
      <c r="E12" s="43"/>
      <c r="F12" s="43"/>
      <c r="G12" s="43"/>
      <c r="H12" s="43"/>
      <c r="I12" s="128"/>
      <c r="J12" s="43"/>
      <c r="K12" s="46"/>
    </row>
    <row r="13" spans="1:70" s="1" customFormat="1" ht="36.950000000000003" customHeight="1">
      <c r="B13" s="42"/>
      <c r="C13" s="43"/>
      <c r="D13" s="43"/>
      <c r="E13" s="422" t="s">
        <v>1254</v>
      </c>
      <c r="F13" s="423"/>
      <c r="G13" s="423"/>
      <c r="H13" s="423"/>
      <c r="I13" s="128"/>
      <c r="J13" s="43"/>
      <c r="K13" s="46"/>
    </row>
    <row r="14" spans="1:70" s="1" customFormat="1" ht="13.5">
      <c r="B14" s="42"/>
      <c r="C14" s="43"/>
      <c r="D14" s="43"/>
      <c r="E14" s="43"/>
      <c r="F14" s="43"/>
      <c r="G14" s="43"/>
      <c r="H14" s="43"/>
      <c r="I14" s="128"/>
      <c r="J14" s="43"/>
      <c r="K14" s="46"/>
    </row>
    <row r="15" spans="1:70" s="1" customFormat="1" ht="14.45" customHeight="1">
      <c r="B15" s="42"/>
      <c r="C15" s="43"/>
      <c r="D15" s="38" t="s">
        <v>20</v>
      </c>
      <c r="E15" s="43"/>
      <c r="F15" s="36" t="s">
        <v>21</v>
      </c>
      <c r="G15" s="43"/>
      <c r="H15" s="43"/>
      <c r="I15" s="129" t="s">
        <v>22</v>
      </c>
      <c r="J15" s="36" t="s">
        <v>21</v>
      </c>
      <c r="K15" s="46"/>
    </row>
    <row r="16" spans="1:70" s="1" customFormat="1" ht="14.45" customHeight="1">
      <c r="B16" s="42"/>
      <c r="C16" s="43"/>
      <c r="D16" s="38" t="s">
        <v>23</v>
      </c>
      <c r="E16" s="43"/>
      <c r="F16" s="36" t="s">
        <v>24</v>
      </c>
      <c r="G16" s="43"/>
      <c r="H16" s="43"/>
      <c r="I16" s="129" t="s">
        <v>25</v>
      </c>
      <c r="J16" s="130" t="str">
        <f>'Rekapitulace stavby'!AN8</f>
        <v>26.1.2017</v>
      </c>
      <c r="K16" s="46"/>
    </row>
    <row r="17" spans="2:11" s="1" customFormat="1" ht="10.9" customHeight="1">
      <c r="B17" s="42"/>
      <c r="C17" s="43"/>
      <c r="D17" s="43"/>
      <c r="E17" s="43"/>
      <c r="F17" s="43"/>
      <c r="G17" s="43"/>
      <c r="H17" s="43"/>
      <c r="I17" s="128"/>
      <c r="J17" s="43"/>
      <c r="K17" s="46"/>
    </row>
    <row r="18" spans="2:11" s="1" customFormat="1" ht="14.45" customHeight="1">
      <c r="B18" s="42"/>
      <c r="C18" s="43"/>
      <c r="D18" s="38" t="s">
        <v>27</v>
      </c>
      <c r="E18" s="43"/>
      <c r="F18" s="43"/>
      <c r="G18" s="43"/>
      <c r="H18" s="43"/>
      <c r="I18" s="129" t="s">
        <v>28</v>
      </c>
      <c r="J18" s="36" t="s">
        <v>29</v>
      </c>
      <c r="K18" s="46"/>
    </row>
    <row r="19" spans="2:11" s="1" customFormat="1" ht="18" customHeight="1">
      <c r="B19" s="42"/>
      <c r="C19" s="43"/>
      <c r="D19" s="43"/>
      <c r="E19" s="36" t="s">
        <v>30</v>
      </c>
      <c r="F19" s="43"/>
      <c r="G19" s="43"/>
      <c r="H19" s="43"/>
      <c r="I19" s="129" t="s">
        <v>31</v>
      </c>
      <c r="J19" s="36" t="s">
        <v>21</v>
      </c>
      <c r="K19" s="46"/>
    </row>
    <row r="20" spans="2:11" s="1" customFormat="1" ht="6.95" customHeight="1">
      <c r="B20" s="42"/>
      <c r="C20" s="43"/>
      <c r="D20" s="43"/>
      <c r="E20" s="43"/>
      <c r="F20" s="43"/>
      <c r="G20" s="43"/>
      <c r="H20" s="43"/>
      <c r="I20" s="128"/>
      <c r="J20" s="43"/>
      <c r="K20" s="46"/>
    </row>
    <row r="21" spans="2:11" s="1" customFormat="1" ht="14.45" customHeight="1">
      <c r="B21" s="42"/>
      <c r="C21" s="43"/>
      <c r="D21" s="38" t="s">
        <v>32</v>
      </c>
      <c r="E21" s="43"/>
      <c r="F21" s="43"/>
      <c r="G21" s="43"/>
      <c r="H21" s="43"/>
      <c r="I21" s="129" t="s">
        <v>28</v>
      </c>
      <c r="J21" s="36" t="str">
        <f>IF('Rekapitulace stavby'!AN13="Vyplň údaj","",IF('Rekapitulace stavby'!AN13="","",'Rekapitulace stavby'!AN13))</f>
        <v/>
      </c>
      <c r="K21" s="46"/>
    </row>
    <row r="22" spans="2:11" s="1" customFormat="1" ht="18" customHeight="1">
      <c r="B22" s="42"/>
      <c r="C22" s="43"/>
      <c r="D22" s="43"/>
      <c r="E22" s="36" t="str">
        <f>IF('Rekapitulace stavby'!E14="Vyplň údaj","",IF('Rekapitulace stavby'!E14="","",'Rekapitulace stavby'!E14))</f>
        <v/>
      </c>
      <c r="F22" s="43"/>
      <c r="G22" s="43"/>
      <c r="H22" s="43"/>
      <c r="I22" s="129" t="s">
        <v>31</v>
      </c>
      <c r="J22" s="36" t="str">
        <f>IF('Rekapitulace stavby'!AN14="Vyplň údaj","",IF('Rekapitulace stavby'!AN14="","",'Rekapitulace stavby'!AN14))</f>
        <v/>
      </c>
      <c r="K22" s="46"/>
    </row>
    <row r="23" spans="2:11" s="1" customFormat="1" ht="6.95" customHeight="1">
      <c r="B23" s="42"/>
      <c r="C23" s="43"/>
      <c r="D23" s="43"/>
      <c r="E23" s="43"/>
      <c r="F23" s="43"/>
      <c r="G23" s="43"/>
      <c r="H23" s="43"/>
      <c r="I23" s="128"/>
      <c r="J23" s="43"/>
      <c r="K23" s="46"/>
    </row>
    <row r="24" spans="2:11" s="1" customFormat="1" ht="14.45" customHeight="1">
      <c r="B24" s="42"/>
      <c r="C24" s="43"/>
      <c r="D24" s="38" t="s">
        <v>34</v>
      </c>
      <c r="E24" s="43"/>
      <c r="F24" s="43"/>
      <c r="G24" s="43"/>
      <c r="H24" s="43"/>
      <c r="I24" s="129" t="s">
        <v>28</v>
      </c>
      <c r="J24" s="36" t="s">
        <v>35</v>
      </c>
      <c r="K24" s="46"/>
    </row>
    <row r="25" spans="2:11" s="1" customFormat="1" ht="18" customHeight="1">
      <c r="B25" s="42"/>
      <c r="C25" s="43"/>
      <c r="D25" s="43"/>
      <c r="E25" s="36" t="s">
        <v>36</v>
      </c>
      <c r="F25" s="43"/>
      <c r="G25" s="43"/>
      <c r="H25" s="43"/>
      <c r="I25" s="129" t="s">
        <v>31</v>
      </c>
      <c r="J25" s="36" t="s">
        <v>21</v>
      </c>
      <c r="K25" s="46"/>
    </row>
    <row r="26" spans="2:11" s="1" customFormat="1" ht="6.95" customHeight="1">
      <c r="B26" s="42"/>
      <c r="C26" s="43"/>
      <c r="D26" s="43"/>
      <c r="E26" s="43"/>
      <c r="F26" s="43"/>
      <c r="G26" s="43"/>
      <c r="H26" s="43"/>
      <c r="I26" s="128"/>
      <c r="J26" s="43"/>
      <c r="K26" s="46"/>
    </row>
    <row r="27" spans="2:11" s="1" customFormat="1" ht="14.45" customHeight="1">
      <c r="B27" s="42"/>
      <c r="C27" s="43"/>
      <c r="D27" s="38" t="s">
        <v>38</v>
      </c>
      <c r="E27" s="43"/>
      <c r="F27" s="43"/>
      <c r="G27" s="43"/>
      <c r="H27" s="43"/>
      <c r="I27" s="128"/>
      <c r="J27" s="43"/>
      <c r="K27" s="46"/>
    </row>
    <row r="28" spans="2:11" s="7" customFormat="1" ht="22.5" customHeight="1">
      <c r="B28" s="131"/>
      <c r="C28" s="132"/>
      <c r="D28" s="132"/>
      <c r="E28" s="384" t="s">
        <v>21</v>
      </c>
      <c r="F28" s="384"/>
      <c r="G28" s="384"/>
      <c r="H28" s="384"/>
      <c r="I28" s="133"/>
      <c r="J28" s="132"/>
      <c r="K28" s="134"/>
    </row>
    <row r="29" spans="2:11" s="1" customFormat="1" ht="6.95" customHeight="1">
      <c r="B29" s="42"/>
      <c r="C29" s="43"/>
      <c r="D29" s="43"/>
      <c r="E29" s="43"/>
      <c r="F29" s="43"/>
      <c r="G29" s="43"/>
      <c r="H29" s="43"/>
      <c r="I29" s="128"/>
      <c r="J29" s="43"/>
      <c r="K29" s="46"/>
    </row>
    <row r="30" spans="2:11" s="1" customFormat="1" ht="6.95" customHeight="1">
      <c r="B30" s="42"/>
      <c r="C30" s="43"/>
      <c r="D30" s="86"/>
      <c r="E30" s="86"/>
      <c r="F30" s="86"/>
      <c r="G30" s="86"/>
      <c r="H30" s="86"/>
      <c r="I30" s="135"/>
      <c r="J30" s="86"/>
      <c r="K30" s="136"/>
    </row>
    <row r="31" spans="2:11" s="1" customFormat="1" ht="25.35" customHeight="1">
      <c r="B31" s="42"/>
      <c r="C31" s="43"/>
      <c r="D31" s="137" t="s">
        <v>40</v>
      </c>
      <c r="E31" s="43"/>
      <c r="F31" s="43"/>
      <c r="G31" s="43"/>
      <c r="H31" s="43"/>
      <c r="I31" s="128"/>
      <c r="J31" s="138">
        <f>ROUND(J102,2)</f>
        <v>0</v>
      </c>
      <c r="K31" s="46"/>
    </row>
    <row r="32" spans="2:11" s="1" customFormat="1" ht="6.95" customHeight="1">
      <c r="B32" s="42"/>
      <c r="C32" s="43"/>
      <c r="D32" s="86"/>
      <c r="E32" s="86"/>
      <c r="F32" s="86"/>
      <c r="G32" s="86"/>
      <c r="H32" s="86"/>
      <c r="I32" s="135"/>
      <c r="J32" s="86"/>
      <c r="K32" s="136"/>
    </row>
    <row r="33" spans="2:11" s="1" customFormat="1" ht="14.45" customHeight="1">
      <c r="B33" s="42"/>
      <c r="C33" s="43"/>
      <c r="D33" s="43"/>
      <c r="E33" s="43"/>
      <c r="F33" s="47" t="s">
        <v>42</v>
      </c>
      <c r="G33" s="43"/>
      <c r="H33" s="43"/>
      <c r="I33" s="139" t="s">
        <v>41</v>
      </c>
      <c r="J33" s="47" t="s">
        <v>43</v>
      </c>
      <c r="K33" s="46"/>
    </row>
    <row r="34" spans="2:11" s="1" customFormat="1" ht="14.45" customHeight="1">
      <c r="B34" s="42"/>
      <c r="C34" s="43"/>
      <c r="D34" s="50" t="s">
        <v>44</v>
      </c>
      <c r="E34" s="50" t="s">
        <v>45</v>
      </c>
      <c r="F34" s="140">
        <f>ROUND(SUM(BE102:BE302), 2)</f>
        <v>0</v>
      </c>
      <c r="G34" s="43"/>
      <c r="H34" s="43"/>
      <c r="I34" s="141">
        <v>0.21</v>
      </c>
      <c r="J34" s="140">
        <f>ROUND(ROUND((SUM(BE102:BE302)), 2)*I34, 2)</f>
        <v>0</v>
      </c>
      <c r="K34" s="46"/>
    </row>
    <row r="35" spans="2:11" s="1" customFormat="1" ht="14.45" customHeight="1">
      <c r="B35" s="42"/>
      <c r="C35" s="43"/>
      <c r="D35" s="43"/>
      <c r="E35" s="50" t="s">
        <v>46</v>
      </c>
      <c r="F35" s="140">
        <f>ROUND(SUM(BF102:BF302), 2)</f>
        <v>0</v>
      </c>
      <c r="G35" s="43"/>
      <c r="H35" s="43"/>
      <c r="I35" s="141">
        <v>0.15</v>
      </c>
      <c r="J35" s="140">
        <f>ROUND(ROUND((SUM(BF102:BF302)), 2)*I35, 2)</f>
        <v>0</v>
      </c>
      <c r="K35" s="46"/>
    </row>
    <row r="36" spans="2:11" s="1" customFormat="1" ht="14.45" hidden="1" customHeight="1">
      <c r="B36" s="42"/>
      <c r="C36" s="43"/>
      <c r="D36" s="43"/>
      <c r="E36" s="50" t="s">
        <v>47</v>
      </c>
      <c r="F36" s="140">
        <f>ROUND(SUM(BG102:BG302), 2)</f>
        <v>0</v>
      </c>
      <c r="G36" s="43"/>
      <c r="H36" s="43"/>
      <c r="I36" s="141">
        <v>0.21</v>
      </c>
      <c r="J36" s="140">
        <v>0</v>
      </c>
      <c r="K36" s="46"/>
    </row>
    <row r="37" spans="2:11" s="1" customFormat="1" ht="14.45" hidden="1" customHeight="1">
      <c r="B37" s="42"/>
      <c r="C37" s="43"/>
      <c r="D37" s="43"/>
      <c r="E37" s="50" t="s">
        <v>48</v>
      </c>
      <c r="F37" s="140">
        <f>ROUND(SUM(BH102:BH302), 2)</f>
        <v>0</v>
      </c>
      <c r="G37" s="43"/>
      <c r="H37" s="43"/>
      <c r="I37" s="141">
        <v>0.15</v>
      </c>
      <c r="J37" s="140">
        <v>0</v>
      </c>
      <c r="K37" s="46"/>
    </row>
    <row r="38" spans="2:11" s="1" customFormat="1" ht="14.45" hidden="1" customHeight="1">
      <c r="B38" s="42"/>
      <c r="C38" s="43"/>
      <c r="D38" s="43"/>
      <c r="E38" s="50" t="s">
        <v>49</v>
      </c>
      <c r="F38" s="140">
        <f>ROUND(SUM(BI102:BI302), 2)</f>
        <v>0</v>
      </c>
      <c r="G38" s="43"/>
      <c r="H38" s="43"/>
      <c r="I38" s="141">
        <v>0</v>
      </c>
      <c r="J38" s="140">
        <v>0</v>
      </c>
      <c r="K38" s="46"/>
    </row>
    <row r="39" spans="2:11" s="1" customFormat="1" ht="6.95" customHeight="1">
      <c r="B39" s="42"/>
      <c r="C39" s="43"/>
      <c r="D39" s="43"/>
      <c r="E39" s="43"/>
      <c r="F39" s="43"/>
      <c r="G39" s="43"/>
      <c r="H39" s="43"/>
      <c r="I39" s="128"/>
      <c r="J39" s="43"/>
      <c r="K39" s="46"/>
    </row>
    <row r="40" spans="2:11" s="1" customFormat="1" ht="25.35" customHeight="1">
      <c r="B40" s="42"/>
      <c r="C40" s="142"/>
      <c r="D40" s="143" t="s">
        <v>50</v>
      </c>
      <c r="E40" s="80"/>
      <c r="F40" s="80"/>
      <c r="G40" s="144" t="s">
        <v>51</v>
      </c>
      <c r="H40" s="145" t="s">
        <v>52</v>
      </c>
      <c r="I40" s="146"/>
      <c r="J40" s="147">
        <f>SUM(J31:J38)</f>
        <v>0</v>
      </c>
      <c r="K40" s="148"/>
    </row>
    <row r="41" spans="2:11" s="1" customFormat="1" ht="14.45" customHeight="1">
      <c r="B41" s="57"/>
      <c r="C41" s="58"/>
      <c r="D41" s="58"/>
      <c r="E41" s="58"/>
      <c r="F41" s="58"/>
      <c r="G41" s="58"/>
      <c r="H41" s="58"/>
      <c r="I41" s="149"/>
      <c r="J41" s="58"/>
      <c r="K41" s="59"/>
    </row>
    <row r="45" spans="2:11" s="1" customFormat="1" ht="6.95" customHeight="1">
      <c r="B45" s="150"/>
      <c r="C45" s="151"/>
      <c r="D45" s="151"/>
      <c r="E45" s="151"/>
      <c r="F45" s="151"/>
      <c r="G45" s="151"/>
      <c r="H45" s="151"/>
      <c r="I45" s="152"/>
      <c r="J45" s="151"/>
      <c r="K45" s="153"/>
    </row>
    <row r="46" spans="2:11" s="1" customFormat="1" ht="36.950000000000003" customHeight="1">
      <c r="B46" s="42"/>
      <c r="C46" s="31" t="s">
        <v>280</v>
      </c>
      <c r="D46" s="43"/>
      <c r="E46" s="43"/>
      <c r="F46" s="43"/>
      <c r="G46" s="43"/>
      <c r="H46" s="43"/>
      <c r="I46" s="128"/>
      <c r="J46" s="43"/>
      <c r="K46" s="46"/>
    </row>
    <row r="47" spans="2:11" s="1" customFormat="1" ht="6.95" customHeight="1">
      <c r="B47" s="42"/>
      <c r="C47" s="43"/>
      <c r="D47" s="43"/>
      <c r="E47" s="43"/>
      <c r="F47" s="43"/>
      <c r="G47" s="43"/>
      <c r="H47" s="43"/>
      <c r="I47" s="128"/>
      <c r="J47" s="43"/>
      <c r="K47" s="46"/>
    </row>
    <row r="48" spans="2:11" s="1" customFormat="1" ht="14.45" customHeight="1">
      <c r="B48" s="42"/>
      <c r="C48" s="38" t="s">
        <v>18</v>
      </c>
      <c r="D48" s="43"/>
      <c r="E48" s="43"/>
      <c r="F48" s="43"/>
      <c r="G48" s="43"/>
      <c r="H48" s="43"/>
      <c r="I48" s="128"/>
      <c r="J48" s="43"/>
      <c r="K48" s="46"/>
    </row>
    <row r="49" spans="2:47" s="1" customFormat="1" ht="22.5" customHeight="1">
      <c r="B49" s="42"/>
      <c r="C49" s="43"/>
      <c r="D49" s="43"/>
      <c r="E49" s="420" t="str">
        <f>E7</f>
        <v>Národní telemedicínské centrum</v>
      </c>
      <c r="F49" s="421"/>
      <c r="G49" s="421"/>
      <c r="H49" s="421"/>
      <c r="I49" s="128"/>
      <c r="J49" s="43"/>
      <c r="K49" s="46"/>
    </row>
    <row r="50" spans="2:47">
      <c r="B50" s="29"/>
      <c r="C50" s="38" t="s">
        <v>278</v>
      </c>
      <c r="D50" s="30"/>
      <c r="E50" s="30"/>
      <c r="F50" s="30"/>
      <c r="G50" s="30"/>
      <c r="H50" s="30"/>
      <c r="I50" s="127"/>
      <c r="J50" s="30"/>
      <c r="K50" s="32"/>
    </row>
    <row r="51" spans="2:47" ht="22.5" customHeight="1">
      <c r="B51" s="29"/>
      <c r="C51" s="30"/>
      <c r="D51" s="30"/>
      <c r="E51" s="420" t="s">
        <v>424</v>
      </c>
      <c r="F51" s="380"/>
      <c r="G51" s="380"/>
      <c r="H51" s="380"/>
      <c r="I51" s="127"/>
      <c r="J51" s="30"/>
      <c r="K51" s="32"/>
    </row>
    <row r="52" spans="2:47">
      <c r="B52" s="29"/>
      <c r="C52" s="38" t="s">
        <v>425</v>
      </c>
      <c r="D52" s="30"/>
      <c r="E52" s="30"/>
      <c r="F52" s="30"/>
      <c r="G52" s="30"/>
      <c r="H52" s="30"/>
      <c r="I52" s="127"/>
      <c r="J52" s="30"/>
      <c r="K52" s="32"/>
    </row>
    <row r="53" spans="2:47" s="1" customFormat="1" ht="22.5" customHeight="1">
      <c r="B53" s="42"/>
      <c r="C53" s="43"/>
      <c r="D53" s="43"/>
      <c r="E53" s="404" t="s">
        <v>1052</v>
      </c>
      <c r="F53" s="423"/>
      <c r="G53" s="423"/>
      <c r="H53" s="423"/>
      <c r="I53" s="128"/>
      <c r="J53" s="43"/>
      <c r="K53" s="46"/>
    </row>
    <row r="54" spans="2:47" s="1" customFormat="1" ht="14.45" customHeight="1">
      <c r="B54" s="42"/>
      <c r="C54" s="38" t="s">
        <v>427</v>
      </c>
      <c r="D54" s="43"/>
      <c r="E54" s="43"/>
      <c r="F54" s="43"/>
      <c r="G54" s="43"/>
      <c r="H54" s="43"/>
      <c r="I54" s="128"/>
      <c r="J54" s="43"/>
      <c r="K54" s="46"/>
    </row>
    <row r="55" spans="2:47" s="1" customFormat="1" ht="23.25" customHeight="1">
      <c r="B55" s="42"/>
      <c r="C55" s="43"/>
      <c r="D55" s="43"/>
      <c r="E55" s="422" t="str">
        <f>E13</f>
        <v>02b - 1.NP</v>
      </c>
      <c r="F55" s="423"/>
      <c r="G55" s="423"/>
      <c r="H55" s="423"/>
      <c r="I55" s="128"/>
      <c r="J55" s="43"/>
      <c r="K55" s="46"/>
    </row>
    <row r="56" spans="2:47" s="1" customFormat="1" ht="6.95" customHeight="1">
      <c r="B56" s="42"/>
      <c r="C56" s="43"/>
      <c r="D56" s="43"/>
      <c r="E56" s="43"/>
      <c r="F56" s="43"/>
      <c r="G56" s="43"/>
      <c r="H56" s="43"/>
      <c r="I56" s="128"/>
      <c r="J56" s="43"/>
      <c r="K56" s="46"/>
    </row>
    <row r="57" spans="2:47" s="1" customFormat="1" ht="18" customHeight="1">
      <c r="B57" s="42"/>
      <c r="C57" s="38" t="s">
        <v>23</v>
      </c>
      <c r="D57" s="43"/>
      <c r="E57" s="43"/>
      <c r="F57" s="36" t="str">
        <f>F16</f>
        <v>FN Olomouc</v>
      </c>
      <c r="G57" s="43"/>
      <c r="H57" s="43"/>
      <c r="I57" s="129" t="s">
        <v>25</v>
      </c>
      <c r="J57" s="130" t="str">
        <f>IF(J16="","",J16)</f>
        <v>26.1.2017</v>
      </c>
      <c r="K57" s="46"/>
    </row>
    <row r="58" spans="2:47" s="1" customFormat="1" ht="6.95" customHeight="1">
      <c r="B58" s="42"/>
      <c r="C58" s="43"/>
      <c r="D58" s="43"/>
      <c r="E58" s="43"/>
      <c r="F58" s="43"/>
      <c r="G58" s="43"/>
      <c r="H58" s="43"/>
      <c r="I58" s="128"/>
      <c r="J58" s="43"/>
      <c r="K58" s="46"/>
    </row>
    <row r="59" spans="2:47" s="1" customFormat="1">
      <c r="B59" s="42"/>
      <c r="C59" s="38" t="s">
        <v>27</v>
      </c>
      <c r="D59" s="43"/>
      <c r="E59" s="43"/>
      <c r="F59" s="36" t="str">
        <f>E19</f>
        <v>SPS Projekt s. r.o., Za Návsí 1670/9, Praha 10</v>
      </c>
      <c r="G59" s="43"/>
      <c r="H59" s="43"/>
      <c r="I59" s="129" t="s">
        <v>34</v>
      </c>
      <c r="J59" s="36" t="str">
        <f>E25</f>
        <v>OK Plan Architects s.r.o., Na Závodí 631, Humpolec</v>
      </c>
      <c r="K59" s="46"/>
    </row>
    <row r="60" spans="2:47" s="1" customFormat="1" ht="14.45" customHeight="1">
      <c r="B60" s="42"/>
      <c r="C60" s="38" t="s">
        <v>32</v>
      </c>
      <c r="D60" s="43"/>
      <c r="E60" s="43"/>
      <c r="F60" s="36" t="str">
        <f>IF(E22="","",E22)</f>
        <v/>
      </c>
      <c r="G60" s="43"/>
      <c r="H60" s="43"/>
      <c r="I60" s="128"/>
      <c r="J60" s="43"/>
      <c r="K60" s="46"/>
    </row>
    <row r="61" spans="2:47" s="1" customFormat="1" ht="10.35" customHeight="1">
      <c r="B61" s="42"/>
      <c r="C61" s="43"/>
      <c r="D61" s="43"/>
      <c r="E61" s="43"/>
      <c r="F61" s="43"/>
      <c r="G61" s="43"/>
      <c r="H61" s="43"/>
      <c r="I61" s="128"/>
      <c r="J61" s="43"/>
      <c r="K61" s="46"/>
    </row>
    <row r="62" spans="2:47" s="1" customFormat="1" ht="29.25" customHeight="1">
      <c r="B62" s="42"/>
      <c r="C62" s="154" t="s">
        <v>281</v>
      </c>
      <c r="D62" s="142"/>
      <c r="E62" s="142"/>
      <c r="F62" s="142"/>
      <c r="G62" s="142"/>
      <c r="H62" s="142"/>
      <c r="I62" s="155"/>
      <c r="J62" s="156" t="s">
        <v>282</v>
      </c>
      <c r="K62" s="157"/>
    </row>
    <row r="63" spans="2:47" s="1" customFormat="1" ht="10.35" customHeight="1">
      <c r="B63" s="42"/>
      <c r="C63" s="43"/>
      <c r="D63" s="43"/>
      <c r="E63" s="43"/>
      <c r="F63" s="43"/>
      <c r="G63" s="43"/>
      <c r="H63" s="43"/>
      <c r="I63" s="128"/>
      <c r="J63" s="43"/>
      <c r="K63" s="46"/>
    </row>
    <row r="64" spans="2:47" s="1" customFormat="1" ht="29.25" customHeight="1">
      <c r="B64" s="42"/>
      <c r="C64" s="158" t="s">
        <v>283</v>
      </c>
      <c r="D64" s="43"/>
      <c r="E64" s="43"/>
      <c r="F64" s="43"/>
      <c r="G64" s="43"/>
      <c r="H64" s="43"/>
      <c r="I64" s="128"/>
      <c r="J64" s="138">
        <f>J102</f>
        <v>0</v>
      </c>
      <c r="K64" s="46"/>
      <c r="AU64" s="25" t="s">
        <v>284</v>
      </c>
    </row>
    <row r="65" spans="2:11" s="8" customFormat="1" ht="24.95" customHeight="1">
      <c r="B65" s="159"/>
      <c r="C65" s="160"/>
      <c r="D65" s="161" t="s">
        <v>1255</v>
      </c>
      <c r="E65" s="162"/>
      <c r="F65" s="162"/>
      <c r="G65" s="162"/>
      <c r="H65" s="162"/>
      <c r="I65" s="163"/>
      <c r="J65" s="164">
        <f>J103</f>
        <v>0</v>
      </c>
      <c r="K65" s="165"/>
    </row>
    <row r="66" spans="2:11" s="9" customFormat="1" ht="19.899999999999999" customHeight="1">
      <c r="B66" s="166"/>
      <c r="C66" s="167"/>
      <c r="D66" s="168" t="s">
        <v>432</v>
      </c>
      <c r="E66" s="169"/>
      <c r="F66" s="169"/>
      <c r="G66" s="169"/>
      <c r="H66" s="169"/>
      <c r="I66" s="170"/>
      <c r="J66" s="171">
        <f>J104</f>
        <v>0</v>
      </c>
      <c r="K66" s="172"/>
    </row>
    <row r="67" spans="2:11" s="9" customFormat="1" ht="19.899999999999999" customHeight="1">
      <c r="B67" s="166"/>
      <c r="C67" s="167"/>
      <c r="D67" s="168" t="s">
        <v>762</v>
      </c>
      <c r="E67" s="169"/>
      <c r="F67" s="169"/>
      <c r="G67" s="169"/>
      <c r="H67" s="169"/>
      <c r="I67" s="170"/>
      <c r="J67" s="171">
        <f>J169</f>
        <v>0</v>
      </c>
      <c r="K67" s="172"/>
    </row>
    <row r="68" spans="2:11" s="9" customFormat="1" ht="19.899999999999999" customHeight="1">
      <c r="B68" s="166"/>
      <c r="C68" s="167"/>
      <c r="D68" s="168" t="s">
        <v>433</v>
      </c>
      <c r="E68" s="169"/>
      <c r="F68" s="169"/>
      <c r="G68" s="169"/>
      <c r="H68" s="169"/>
      <c r="I68" s="170"/>
      <c r="J68" s="171">
        <f>J183</f>
        <v>0</v>
      </c>
      <c r="K68" s="172"/>
    </row>
    <row r="69" spans="2:11" s="9" customFormat="1" ht="14.85" customHeight="1">
      <c r="B69" s="166"/>
      <c r="C69" s="167"/>
      <c r="D69" s="168" t="s">
        <v>434</v>
      </c>
      <c r="E69" s="169"/>
      <c r="F69" s="169"/>
      <c r="G69" s="169"/>
      <c r="H69" s="169"/>
      <c r="I69" s="170"/>
      <c r="J69" s="171">
        <f>J184</f>
        <v>0</v>
      </c>
      <c r="K69" s="172"/>
    </row>
    <row r="70" spans="2:11" s="9" customFormat="1" ht="14.85" customHeight="1">
      <c r="B70" s="166"/>
      <c r="C70" s="167"/>
      <c r="D70" s="168" t="s">
        <v>435</v>
      </c>
      <c r="E70" s="169"/>
      <c r="F70" s="169"/>
      <c r="G70" s="169"/>
      <c r="H70" s="169"/>
      <c r="I70" s="170"/>
      <c r="J70" s="171">
        <f>J219</f>
        <v>0</v>
      </c>
      <c r="K70" s="172"/>
    </row>
    <row r="71" spans="2:11" s="9" customFormat="1" ht="21.75" customHeight="1">
      <c r="B71" s="166"/>
      <c r="C71" s="167"/>
      <c r="D71" s="168" t="s">
        <v>1256</v>
      </c>
      <c r="E71" s="169"/>
      <c r="F71" s="169"/>
      <c r="G71" s="169"/>
      <c r="H71" s="169"/>
      <c r="I71" s="170"/>
      <c r="J71" s="171">
        <f>J220</f>
        <v>0</v>
      </c>
      <c r="K71" s="172"/>
    </row>
    <row r="72" spans="2:11" s="9" customFormat="1" ht="14.85" customHeight="1">
      <c r="B72" s="166"/>
      <c r="C72" s="167"/>
      <c r="D72" s="168" t="s">
        <v>437</v>
      </c>
      <c r="E72" s="169"/>
      <c r="F72" s="169"/>
      <c r="G72" s="169"/>
      <c r="H72" s="169"/>
      <c r="I72" s="170"/>
      <c r="J72" s="171">
        <f>J239</f>
        <v>0</v>
      </c>
      <c r="K72" s="172"/>
    </row>
    <row r="73" spans="2:11" s="9" customFormat="1" ht="19.899999999999999" customHeight="1">
      <c r="B73" s="166"/>
      <c r="C73" s="167"/>
      <c r="D73" s="168" t="s">
        <v>438</v>
      </c>
      <c r="E73" s="169"/>
      <c r="F73" s="169"/>
      <c r="G73" s="169"/>
      <c r="H73" s="169"/>
      <c r="I73" s="170"/>
      <c r="J73" s="171">
        <f>J271</f>
        <v>0</v>
      </c>
      <c r="K73" s="172"/>
    </row>
    <row r="74" spans="2:11" s="9" customFormat="1" ht="14.85" customHeight="1">
      <c r="B74" s="166"/>
      <c r="C74" s="167"/>
      <c r="D74" s="168" t="s">
        <v>439</v>
      </c>
      <c r="E74" s="169"/>
      <c r="F74" s="169"/>
      <c r="G74" s="169"/>
      <c r="H74" s="169"/>
      <c r="I74" s="170"/>
      <c r="J74" s="171">
        <f>J272</f>
        <v>0</v>
      </c>
      <c r="K74" s="172"/>
    </row>
    <row r="75" spans="2:11" s="9" customFormat="1" ht="14.85" customHeight="1">
      <c r="B75" s="166"/>
      <c r="C75" s="167"/>
      <c r="D75" s="168" t="s">
        <v>440</v>
      </c>
      <c r="E75" s="169"/>
      <c r="F75" s="169"/>
      <c r="G75" s="169"/>
      <c r="H75" s="169"/>
      <c r="I75" s="170"/>
      <c r="J75" s="171">
        <f>J275</f>
        <v>0</v>
      </c>
      <c r="K75" s="172"/>
    </row>
    <row r="76" spans="2:11" s="9" customFormat="1" ht="14.85" customHeight="1">
      <c r="B76" s="166"/>
      <c r="C76" s="167"/>
      <c r="D76" s="168" t="s">
        <v>441</v>
      </c>
      <c r="E76" s="169"/>
      <c r="F76" s="169"/>
      <c r="G76" s="169"/>
      <c r="H76" s="169"/>
      <c r="I76" s="170"/>
      <c r="J76" s="171">
        <f>J277</f>
        <v>0</v>
      </c>
      <c r="K76" s="172"/>
    </row>
    <row r="77" spans="2:11" s="9" customFormat="1" ht="19.899999999999999" customHeight="1">
      <c r="B77" s="166"/>
      <c r="C77" s="167"/>
      <c r="D77" s="168" t="s">
        <v>442</v>
      </c>
      <c r="E77" s="169"/>
      <c r="F77" s="169"/>
      <c r="G77" s="169"/>
      <c r="H77" s="169"/>
      <c r="I77" s="170"/>
      <c r="J77" s="171">
        <f>J288</f>
        <v>0</v>
      </c>
      <c r="K77" s="172"/>
    </row>
    <row r="78" spans="2:11" s="9" customFormat="1" ht="19.899999999999999" customHeight="1">
      <c r="B78" s="166"/>
      <c r="C78" s="167"/>
      <c r="D78" s="168" t="s">
        <v>443</v>
      </c>
      <c r="E78" s="169"/>
      <c r="F78" s="169"/>
      <c r="G78" s="169"/>
      <c r="H78" s="169"/>
      <c r="I78" s="170"/>
      <c r="J78" s="171">
        <f>J301</f>
        <v>0</v>
      </c>
      <c r="K78" s="172"/>
    </row>
    <row r="79" spans="2:11" s="1" customFormat="1" ht="21.75" customHeight="1">
      <c r="B79" s="42"/>
      <c r="C79" s="43"/>
      <c r="D79" s="43"/>
      <c r="E79" s="43"/>
      <c r="F79" s="43"/>
      <c r="G79" s="43"/>
      <c r="H79" s="43"/>
      <c r="I79" s="128"/>
      <c r="J79" s="43"/>
      <c r="K79" s="46"/>
    </row>
    <row r="80" spans="2:11" s="1" customFormat="1" ht="6.95" customHeight="1">
      <c r="B80" s="57"/>
      <c r="C80" s="58"/>
      <c r="D80" s="58"/>
      <c r="E80" s="58"/>
      <c r="F80" s="58"/>
      <c r="G80" s="58"/>
      <c r="H80" s="58"/>
      <c r="I80" s="149"/>
      <c r="J80" s="58"/>
      <c r="K80" s="59"/>
    </row>
    <row r="84" spans="2:12" s="1" customFormat="1" ht="6.95" customHeight="1">
      <c r="B84" s="60"/>
      <c r="C84" s="61"/>
      <c r="D84" s="61"/>
      <c r="E84" s="61"/>
      <c r="F84" s="61"/>
      <c r="G84" s="61"/>
      <c r="H84" s="61"/>
      <c r="I84" s="152"/>
      <c r="J84" s="61"/>
      <c r="K84" s="61"/>
      <c r="L84" s="62"/>
    </row>
    <row r="85" spans="2:12" s="1" customFormat="1" ht="36.950000000000003" customHeight="1">
      <c r="B85" s="42"/>
      <c r="C85" s="63" t="s">
        <v>292</v>
      </c>
      <c r="D85" s="64"/>
      <c r="E85" s="64"/>
      <c r="F85" s="64"/>
      <c r="G85" s="64"/>
      <c r="H85" s="64"/>
      <c r="I85" s="173"/>
      <c r="J85" s="64"/>
      <c r="K85" s="64"/>
      <c r="L85" s="62"/>
    </row>
    <row r="86" spans="2:12" s="1" customFormat="1" ht="6.95" customHeight="1">
      <c r="B86" s="42"/>
      <c r="C86" s="64"/>
      <c r="D86" s="64"/>
      <c r="E86" s="64"/>
      <c r="F86" s="64"/>
      <c r="G86" s="64"/>
      <c r="H86" s="64"/>
      <c r="I86" s="173"/>
      <c r="J86" s="64"/>
      <c r="K86" s="64"/>
      <c r="L86" s="62"/>
    </row>
    <row r="87" spans="2:12" s="1" customFormat="1" ht="14.45" customHeight="1">
      <c r="B87" s="42"/>
      <c r="C87" s="66" t="s">
        <v>18</v>
      </c>
      <c r="D87" s="64"/>
      <c r="E87" s="64"/>
      <c r="F87" s="64"/>
      <c r="G87" s="64"/>
      <c r="H87" s="64"/>
      <c r="I87" s="173"/>
      <c r="J87" s="64"/>
      <c r="K87" s="64"/>
      <c r="L87" s="62"/>
    </row>
    <row r="88" spans="2:12" s="1" customFormat="1" ht="22.5" customHeight="1">
      <c r="B88" s="42"/>
      <c r="C88" s="64"/>
      <c r="D88" s="64"/>
      <c r="E88" s="424" t="str">
        <f>E7</f>
        <v>Národní telemedicínské centrum</v>
      </c>
      <c r="F88" s="425"/>
      <c r="G88" s="425"/>
      <c r="H88" s="425"/>
      <c r="I88" s="173"/>
      <c r="J88" s="64"/>
      <c r="K88" s="64"/>
      <c r="L88" s="62"/>
    </row>
    <row r="89" spans="2:12">
      <c r="B89" s="29"/>
      <c r="C89" s="66" t="s">
        <v>278</v>
      </c>
      <c r="D89" s="219"/>
      <c r="E89" s="219"/>
      <c r="F89" s="219"/>
      <c r="G89" s="219"/>
      <c r="H89" s="219"/>
      <c r="J89" s="219"/>
      <c r="K89" s="219"/>
      <c r="L89" s="220"/>
    </row>
    <row r="90" spans="2:12" ht="22.5" customHeight="1">
      <c r="B90" s="29"/>
      <c r="C90" s="219"/>
      <c r="D90" s="219"/>
      <c r="E90" s="424" t="s">
        <v>424</v>
      </c>
      <c r="F90" s="429"/>
      <c r="G90" s="429"/>
      <c r="H90" s="429"/>
      <c r="J90" s="219"/>
      <c r="K90" s="219"/>
      <c r="L90" s="220"/>
    </row>
    <row r="91" spans="2:12">
      <c r="B91" s="29"/>
      <c r="C91" s="66" t="s">
        <v>425</v>
      </c>
      <c r="D91" s="219"/>
      <c r="E91" s="219"/>
      <c r="F91" s="219"/>
      <c r="G91" s="219"/>
      <c r="H91" s="219"/>
      <c r="J91" s="219"/>
      <c r="K91" s="219"/>
      <c r="L91" s="220"/>
    </row>
    <row r="92" spans="2:12" s="1" customFormat="1" ht="22.5" customHeight="1">
      <c r="B92" s="42"/>
      <c r="C92" s="64"/>
      <c r="D92" s="64"/>
      <c r="E92" s="428" t="s">
        <v>1052</v>
      </c>
      <c r="F92" s="426"/>
      <c r="G92" s="426"/>
      <c r="H92" s="426"/>
      <c r="I92" s="173"/>
      <c r="J92" s="64"/>
      <c r="K92" s="64"/>
      <c r="L92" s="62"/>
    </row>
    <row r="93" spans="2:12" s="1" customFormat="1" ht="14.45" customHeight="1">
      <c r="B93" s="42"/>
      <c r="C93" s="66" t="s">
        <v>427</v>
      </c>
      <c r="D93" s="64"/>
      <c r="E93" s="64"/>
      <c r="F93" s="64"/>
      <c r="G93" s="64"/>
      <c r="H93" s="64"/>
      <c r="I93" s="173"/>
      <c r="J93" s="64"/>
      <c r="K93" s="64"/>
      <c r="L93" s="62"/>
    </row>
    <row r="94" spans="2:12" s="1" customFormat="1" ht="23.25" customHeight="1">
      <c r="B94" s="42"/>
      <c r="C94" s="64"/>
      <c r="D94" s="64"/>
      <c r="E94" s="395" t="str">
        <f>E13</f>
        <v>02b - 1.NP</v>
      </c>
      <c r="F94" s="426"/>
      <c r="G94" s="426"/>
      <c r="H94" s="426"/>
      <c r="I94" s="173"/>
      <c r="J94" s="64"/>
      <c r="K94" s="64"/>
      <c r="L94" s="62"/>
    </row>
    <row r="95" spans="2:12" s="1" customFormat="1" ht="6.95" customHeight="1">
      <c r="B95" s="42"/>
      <c r="C95" s="64"/>
      <c r="D95" s="64"/>
      <c r="E95" s="64"/>
      <c r="F95" s="64"/>
      <c r="G95" s="64"/>
      <c r="H95" s="64"/>
      <c r="I95" s="173"/>
      <c r="J95" s="64"/>
      <c r="K95" s="64"/>
      <c r="L95" s="62"/>
    </row>
    <row r="96" spans="2:12" s="1" customFormat="1" ht="18" customHeight="1">
      <c r="B96" s="42"/>
      <c r="C96" s="66" t="s">
        <v>23</v>
      </c>
      <c r="D96" s="64"/>
      <c r="E96" s="64"/>
      <c r="F96" s="174" t="str">
        <f>F16</f>
        <v>FN Olomouc</v>
      </c>
      <c r="G96" s="64"/>
      <c r="H96" s="64"/>
      <c r="I96" s="175" t="s">
        <v>25</v>
      </c>
      <c r="J96" s="74" t="str">
        <f>IF(J16="","",J16)</f>
        <v>26.1.2017</v>
      </c>
      <c r="K96" s="64"/>
      <c r="L96" s="62"/>
    </row>
    <row r="97" spans="2:65" s="1" customFormat="1" ht="6.95" customHeight="1">
      <c r="B97" s="42"/>
      <c r="C97" s="64"/>
      <c r="D97" s="64"/>
      <c r="E97" s="64"/>
      <c r="F97" s="64"/>
      <c r="G97" s="64"/>
      <c r="H97" s="64"/>
      <c r="I97" s="173"/>
      <c r="J97" s="64"/>
      <c r="K97" s="64"/>
      <c r="L97" s="62"/>
    </row>
    <row r="98" spans="2:65" s="1" customFormat="1">
      <c r="B98" s="42"/>
      <c r="C98" s="66" t="s">
        <v>27</v>
      </c>
      <c r="D98" s="64"/>
      <c r="E98" s="64"/>
      <c r="F98" s="174" t="str">
        <f>E19</f>
        <v>SPS Projekt s. r.o., Za Návsí 1670/9, Praha 10</v>
      </c>
      <c r="G98" s="64"/>
      <c r="H98" s="64"/>
      <c r="I98" s="175" t="s">
        <v>34</v>
      </c>
      <c r="J98" s="174" t="str">
        <f>E25</f>
        <v>OK Plan Architects s.r.o., Na Závodí 631, Humpolec</v>
      </c>
      <c r="K98" s="64"/>
      <c r="L98" s="62"/>
    </row>
    <row r="99" spans="2:65" s="1" customFormat="1" ht="14.45" customHeight="1">
      <c r="B99" s="42"/>
      <c r="C99" s="66" t="s">
        <v>32</v>
      </c>
      <c r="D99" s="64"/>
      <c r="E99" s="64"/>
      <c r="F99" s="174" t="str">
        <f>IF(E22="","",E22)</f>
        <v/>
      </c>
      <c r="G99" s="64"/>
      <c r="H99" s="64"/>
      <c r="I99" s="173"/>
      <c r="J99" s="64"/>
      <c r="K99" s="64"/>
      <c r="L99" s="62"/>
    </row>
    <row r="100" spans="2:65" s="1" customFormat="1" ht="10.35" customHeight="1">
      <c r="B100" s="42"/>
      <c r="C100" s="64"/>
      <c r="D100" s="64"/>
      <c r="E100" s="64"/>
      <c r="F100" s="64"/>
      <c r="G100" s="64"/>
      <c r="H100" s="64"/>
      <c r="I100" s="173"/>
      <c r="J100" s="64"/>
      <c r="K100" s="64"/>
      <c r="L100" s="62"/>
    </row>
    <row r="101" spans="2:65" s="10" customFormat="1" ht="29.25" customHeight="1">
      <c r="B101" s="176"/>
      <c r="C101" s="177" t="s">
        <v>293</v>
      </c>
      <c r="D101" s="178" t="s">
        <v>59</v>
      </c>
      <c r="E101" s="178" t="s">
        <v>55</v>
      </c>
      <c r="F101" s="178" t="s">
        <v>294</v>
      </c>
      <c r="G101" s="178" t="s">
        <v>295</v>
      </c>
      <c r="H101" s="178" t="s">
        <v>296</v>
      </c>
      <c r="I101" s="179" t="s">
        <v>297</v>
      </c>
      <c r="J101" s="178" t="s">
        <v>282</v>
      </c>
      <c r="K101" s="180" t="s">
        <v>298</v>
      </c>
      <c r="L101" s="181"/>
      <c r="M101" s="82" t="s">
        <v>299</v>
      </c>
      <c r="N101" s="83" t="s">
        <v>44</v>
      </c>
      <c r="O101" s="83" t="s">
        <v>300</v>
      </c>
      <c r="P101" s="83" t="s">
        <v>301</v>
      </c>
      <c r="Q101" s="83" t="s">
        <v>302</v>
      </c>
      <c r="R101" s="83" t="s">
        <v>303</v>
      </c>
      <c r="S101" s="83" t="s">
        <v>304</v>
      </c>
      <c r="T101" s="84" t="s">
        <v>305</v>
      </c>
    </row>
    <row r="102" spans="2:65" s="1" customFormat="1" ht="29.25" customHeight="1">
      <c r="B102" s="42"/>
      <c r="C102" s="88" t="s">
        <v>283</v>
      </c>
      <c r="D102" s="64"/>
      <c r="E102" s="64"/>
      <c r="F102" s="64"/>
      <c r="G102" s="64"/>
      <c r="H102" s="64"/>
      <c r="I102" s="173"/>
      <c r="J102" s="182">
        <f>BK102</f>
        <v>0</v>
      </c>
      <c r="K102" s="64"/>
      <c r="L102" s="62"/>
      <c r="M102" s="85"/>
      <c r="N102" s="86"/>
      <c r="O102" s="86"/>
      <c r="P102" s="183">
        <f>P103</f>
        <v>0</v>
      </c>
      <c r="Q102" s="86"/>
      <c r="R102" s="183">
        <f>R103</f>
        <v>26.59430205</v>
      </c>
      <c r="S102" s="86"/>
      <c r="T102" s="184">
        <f>T103</f>
        <v>372.34099017</v>
      </c>
      <c r="AT102" s="25" t="s">
        <v>73</v>
      </c>
      <c r="AU102" s="25" t="s">
        <v>284</v>
      </c>
      <c r="BK102" s="185">
        <f>BK103</f>
        <v>0</v>
      </c>
    </row>
    <row r="103" spans="2:65" s="11" customFormat="1" ht="37.35" customHeight="1">
      <c r="B103" s="186"/>
      <c r="C103" s="187"/>
      <c r="D103" s="188" t="s">
        <v>73</v>
      </c>
      <c r="E103" s="189" t="s">
        <v>444</v>
      </c>
      <c r="F103" s="189" t="s">
        <v>1257</v>
      </c>
      <c r="G103" s="187"/>
      <c r="H103" s="187"/>
      <c r="I103" s="190"/>
      <c r="J103" s="191">
        <f>BK103</f>
        <v>0</v>
      </c>
      <c r="K103" s="187"/>
      <c r="L103" s="192"/>
      <c r="M103" s="193"/>
      <c r="N103" s="194"/>
      <c r="O103" s="194"/>
      <c r="P103" s="195">
        <f>P104+P169+P183+P271+P288+P301</f>
        <v>0</v>
      </c>
      <c r="Q103" s="194"/>
      <c r="R103" s="195">
        <f>R104+R169+R183+R271+R288+R301</f>
        <v>26.59430205</v>
      </c>
      <c r="S103" s="194"/>
      <c r="T103" s="196">
        <f>T104+T169+T183+T271+T288+T301</f>
        <v>372.34099017</v>
      </c>
      <c r="AR103" s="197" t="s">
        <v>82</v>
      </c>
      <c r="AT103" s="198" t="s">
        <v>73</v>
      </c>
      <c r="AU103" s="198" t="s">
        <v>74</v>
      </c>
      <c r="AY103" s="197" t="s">
        <v>308</v>
      </c>
      <c r="BK103" s="199">
        <f>BK104+BK169+BK183+BK271+BK288+BK301</f>
        <v>0</v>
      </c>
    </row>
    <row r="104" spans="2:65" s="11" customFormat="1" ht="19.899999999999999" customHeight="1">
      <c r="B104" s="186"/>
      <c r="C104" s="187"/>
      <c r="D104" s="200" t="s">
        <v>73</v>
      </c>
      <c r="E104" s="201" t="s">
        <v>95</v>
      </c>
      <c r="F104" s="201" t="s">
        <v>484</v>
      </c>
      <c r="G104" s="187"/>
      <c r="H104" s="187"/>
      <c r="I104" s="190"/>
      <c r="J104" s="202">
        <f>BK104</f>
        <v>0</v>
      </c>
      <c r="K104" s="187"/>
      <c r="L104" s="192"/>
      <c r="M104" s="193"/>
      <c r="N104" s="194"/>
      <c r="O104" s="194"/>
      <c r="P104" s="195">
        <f>SUM(P105:P168)</f>
        <v>0</v>
      </c>
      <c r="Q104" s="194"/>
      <c r="R104" s="195">
        <f>SUM(R105:R168)</f>
        <v>0</v>
      </c>
      <c r="S104" s="194"/>
      <c r="T104" s="196">
        <f>SUM(T105:T168)</f>
        <v>199.04817800000001</v>
      </c>
      <c r="AR104" s="197" t="s">
        <v>82</v>
      </c>
      <c r="AT104" s="198" t="s">
        <v>73</v>
      </c>
      <c r="AU104" s="198" t="s">
        <v>82</v>
      </c>
      <c r="AY104" s="197" t="s">
        <v>308</v>
      </c>
      <c r="BK104" s="199">
        <f>SUM(BK105:BK168)</f>
        <v>0</v>
      </c>
    </row>
    <row r="105" spans="2:65" s="1" customFormat="1" ht="22.5" customHeight="1">
      <c r="B105" s="42"/>
      <c r="C105" s="203" t="s">
        <v>82</v>
      </c>
      <c r="D105" s="203" t="s">
        <v>311</v>
      </c>
      <c r="E105" s="204" t="s">
        <v>485</v>
      </c>
      <c r="F105" s="205" t="s">
        <v>486</v>
      </c>
      <c r="G105" s="206" t="s">
        <v>449</v>
      </c>
      <c r="H105" s="207">
        <v>69.064999999999998</v>
      </c>
      <c r="I105" s="208"/>
      <c r="J105" s="209">
        <f>ROUND(I105*H105,2)</f>
        <v>0</v>
      </c>
      <c r="K105" s="205" t="s">
        <v>315</v>
      </c>
      <c r="L105" s="62"/>
      <c r="M105" s="210" t="s">
        <v>21</v>
      </c>
      <c r="N105" s="211" t="s">
        <v>45</v>
      </c>
      <c r="O105" s="43"/>
      <c r="P105" s="212">
        <f>O105*H105</f>
        <v>0</v>
      </c>
      <c r="Q105" s="212">
        <v>0</v>
      </c>
      <c r="R105" s="212">
        <f>Q105*H105</f>
        <v>0</v>
      </c>
      <c r="S105" s="212">
        <v>1.8</v>
      </c>
      <c r="T105" s="213">
        <f>S105*H105</f>
        <v>124.31699999999999</v>
      </c>
      <c r="AR105" s="25" t="s">
        <v>327</v>
      </c>
      <c r="AT105" s="25" t="s">
        <v>311</v>
      </c>
      <c r="AU105" s="25" t="s">
        <v>84</v>
      </c>
      <c r="AY105" s="25" t="s">
        <v>308</v>
      </c>
      <c r="BE105" s="214">
        <f>IF(N105="základní",J105,0)</f>
        <v>0</v>
      </c>
      <c r="BF105" s="214">
        <f>IF(N105="snížená",J105,0)</f>
        <v>0</v>
      </c>
      <c r="BG105" s="214">
        <f>IF(N105="zákl. přenesená",J105,0)</f>
        <v>0</v>
      </c>
      <c r="BH105" s="214">
        <f>IF(N105="sníž. přenesená",J105,0)</f>
        <v>0</v>
      </c>
      <c r="BI105" s="214">
        <f>IF(N105="nulová",J105,0)</f>
        <v>0</v>
      </c>
      <c r="BJ105" s="25" t="s">
        <v>82</v>
      </c>
      <c r="BK105" s="214">
        <f>ROUND(I105*H105,2)</f>
        <v>0</v>
      </c>
      <c r="BL105" s="25" t="s">
        <v>327</v>
      </c>
      <c r="BM105" s="25" t="s">
        <v>1258</v>
      </c>
    </row>
    <row r="106" spans="2:65" s="12" customFormat="1" ht="13.5">
      <c r="B106" s="221"/>
      <c r="C106" s="222"/>
      <c r="D106" s="223" t="s">
        <v>451</v>
      </c>
      <c r="E106" s="224" t="s">
        <v>21</v>
      </c>
      <c r="F106" s="225" t="s">
        <v>1259</v>
      </c>
      <c r="G106" s="222"/>
      <c r="H106" s="226" t="s">
        <v>21</v>
      </c>
      <c r="I106" s="227"/>
      <c r="J106" s="222"/>
      <c r="K106" s="222"/>
      <c r="L106" s="228"/>
      <c r="M106" s="229"/>
      <c r="N106" s="230"/>
      <c r="O106" s="230"/>
      <c r="P106" s="230"/>
      <c r="Q106" s="230"/>
      <c r="R106" s="230"/>
      <c r="S106" s="230"/>
      <c r="T106" s="231"/>
      <c r="AT106" s="232" t="s">
        <v>451</v>
      </c>
      <c r="AU106" s="232" t="s">
        <v>84</v>
      </c>
      <c r="AV106" s="12" t="s">
        <v>82</v>
      </c>
      <c r="AW106" s="12" t="s">
        <v>37</v>
      </c>
      <c r="AX106" s="12" t="s">
        <v>74</v>
      </c>
      <c r="AY106" s="232" t="s">
        <v>308</v>
      </c>
    </row>
    <row r="107" spans="2:65" s="13" customFormat="1" ht="13.5">
      <c r="B107" s="233"/>
      <c r="C107" s="234"/>
      <c r="D107" s="223" t="s">
        <v>451</v>
      </c>
      <c r="E107" s="235" t="s">
        <v>21</v>
      </c>
      <c r="F107" s="236" t="s">
        <v>1260</v>
      </c>
      <c r="G107" s="234"/>
      <c r="H107" s="237">
        <v>13.178000000000001</v>
      </c>
      <c r="I107" s="238"/>
      <c r="J107" s="234"/>
      <c r="K107" s="234"/>
      <c r="L107" s="239"/>
      <c r="M107" s="240"/>
      <c r="N107" s="241"/>
      <c r="O107" s="241"/>
      <c r="P107" s="241"/>
      <c r="Q107" s="241"/>
      <c r="R107" s="241"/>
      <c r="S107" s="241"/>
      <c r="T107" s="242"/>
      <c r="AT107" s="243" t="s">
        <v>451</v>
      </c>
      <c r="AU107" s="243" t="s">
        <v>84</v>
      </c>
      <c r="AV107" s="13" t="s">
        <v>84</v>
      </c>
      <c r="AW107" s="13" t="s">
        <v>37</v>
      </c>
      <c r="AX107" s="13" t="s">
        <v>74</v>
      </c>
      <c r="AY107" s="243" t="s">
        <v>308</v>
      </c>
    </row>
    <row r="108" spans="2:65" s="13" customFormat="1" ht="13.5">
      <c r="B108" s="233"/>
      <c r="C108" s="234"/>
      <c r="D108" s="223" t="s">
        <v>451</v>
      </c>
      <c r="E108" s="235" t="s">
        <v>21</v>
      </c>
      <c r="F108" s="236" t="s">
        <v>1261</v>
      </c>
      <c r="G108" s="234"/>
      <c r="H108" s="237">
        <v>1.4279999999999999</v>
      </c>
      <c r="I108" s="238"/>
      <c r="J108" s="234"/>
      <c r="K108" s="234"/>
      <c r="L108" s="239"/>
      <c r="M108" s="240"/>
      <c r="N108" s="241"/>
      <c r="O108" s="241"/>
      <c r="P108" s="241"/>
      <c r="Q108" s="241"/>
      <c r="R108" s="241"/>
      <c r="S108" s="241"/>
      <c r="T108" s="242"/>
      <c r="AT108" s="243" t="s">
        <v>451</v>
      </c>
      <c r="AU108" s="243" t="s">
        <v>84</v>
      </c>
      <c r="AV108" s="13" t="s">
        <v>84</v>
      </c>
      <c r="AW108" s="13" t="s">
        <v>37</v>
      </c>
      <c r="AX108" s="13" t="s">
        <v>74</v>
      </c>
      <c r="AY108" s="243" t="s">
        <v>308</v>
      </c>
    </row>
    <row r="109" spans="2:65" s="13" customFormat="1" ht="13.5">
      <c r="B109" s="233"/>
      <c r="C109" s="234"/>
      <c r="D109" s="223" t="s">
        <v>451</v>
      </c>
      <c r="E109" s="235" t="s">
        <v>21</v>
      </c>
      <c r="F109" s="236" t="s">
        <v>1262</v>
      </c>
      <c r="G109" s="234"/>
      <c r="H109" s="237">
        <v>10.862</v>
      </c>
      <c r="I109" s="238"/>
      <c r="J109" s="234"/>
      <c r="K109" s="234"/>
      <c r="L109" s="239"/>
      <c r="M109" s="240"/>
      <c r="N109" s="241"/>
      <c r="O109" s="241"/>
      <c r="P109" s="241"/>
      <c r="Q109" s="241"/>
      <c r="R109" s="241"/>
      <c r="S109" s="241"/>
      <c r="T109" s="242"/>
      <c r="AT109" s="243" t="s">
        <v>451</v>
      </c>
      <c r="AU109" s="243" t="s">
        <v>84</v>
      </c>
      <c r="AV109" s="13" t="s">
        <v>84</v>
      </c>
      <c r="AW109" s="13" t="s">
        <v>37</v>
      </c>
      <c r="AX109" s="13" t="s">
        <v>74</v>
      </c>
      <c r="AY109" s="243" t="s">
        <v>308</v>
      </c>
    </row>
    <row r="110" spans="2:65" s="13" customFormat="1" ht="13.5">
      <c r="B110" s="233"/>
      <c r="C110" s="234"/>
      <c r="D110" s="223" t="s">
        <v>451</v>
      </c>
      <c r="E110" s="235" t="s">
        <v>21</v>
      </c>
      <c r="F110" s="236" t="s">
        <v>1263</v>
      </c>
      <c r="G110" s="234"/>
      <c r="H110" s="237">
        <v>14.5</v>
      </c>
      <c r="I110" s="238"/>
      <c r="J110" s="234"/>
      <c r="K110" s="234"/>
      <c r="L110" s="239"/>
      <c r="M110" s="240"/>
      <c r="N110" s="241"/>
      <c r="O110" s="241"/>
      <c r="P110" s="241"/>
      <c r="Q110" s="241"/>
      <c r="R110" s="241"/>
      <c r="S110" s="241"/>
      <c r="T110" s="242"/>
      <c r="AT110" s="243" t="s">
        <v>451</v>
      </c>
      <c r="AU110" s="243" t="s">
        <v>84</v>
      </c>
      <c r="AV110" s="13" t="s">
        <v>84</v>
      </c>
      <c r="AW110" s="13" t="s">
        <v>37</v>
      </c>
      <c r="AX110" s="13" t="s">
        <v>74</v>
      </c>
      <c r="AY110" s="243" t="s">
        <v>308</v>
      </c>
    </row>
    <row r="111" spans="2:65" s="13" customFormat="1" ht="13.5">
      <c r="B111" s="233"/>
      <c r="C111" s="234"/>
      <c r="D111" s="223" t="s">
        <v>451</v>
      </c>
      <c r="E111" s="235" t="s">
        <v>21</v>
      </c>
      <c r="F111" s="236" t="s">
        <v>1264</v>
      </c>
      <c r="G111" s="234"/>
      <c r="H111" s="237">
        <v>9.6620000000000008</v>
      </c>
      <c r="I111" s="238"/>
      <c r="J111" s="234"/>
      <c r="K111" s="234"/>
      <c r="L111" s="239"/>
      <c r="M111" s="240"/>
      <c r="N111" s="241"/>
      <c r="O111" s="241"/>
      <c r="P111" s="241"/>
      <c r="Q111" s="241"/>
      <c r="R111" s="241"/>
      <c r="S111" s="241"/>
      <c r="T111" s="242"/>
      <c r="AT111" s="243" t="s">
        <v>451</v>
      </c>
      <c r="AU111" s="243" t="s">
        <v>84</v>
      </c>
      <c r="AV111" s="13" t="s">
        <v>84</v>
      </c>
      <c r="AW111" s="13" t="s">
        <v>37</v>
      </c>
      <c r="AX111" s="13" t="s">
        <v>74</v>
      </c>
      <c r="AY111" s="243" t="s">
        <v>308</v>
      </c>
    </row>
    <row r="112" spans="2:65" s="13" customFormat="1" ht="13.5">
      <c r="B112" s="233"/>
      <c r="C112" s="234"/>
      <c r="D112" s="223" t="s">
        <v>451</v>
      </c>
      <c r="E112" s="235" t="s">
        <v>21</v>
      </c>
      <c r="F112" s="236" t="s">
        <v>1265</v>
      </c>
      <c r="G112" s="234"/>
      <c r="H112" s="237">
        <v>1.806</v>
      </c>
      <c r="I112" s="238"/>
      <c r="J112" s="234"/>
      <c r="K112" s="234"/>
      <c r="L112" s="239"/>
      <c r="M112" s="240"/>
      <c r="N112" s="241"/>
      <c r="O112" s="241"/>
      <c r="P112" s="241"/>
      <c r="Q112" s="241"/>
      <c r="R112" s="241"/>
      <c r="S112" s="241"/>
      <c r="T112" s="242"/>
      <c r="AT112" s="243" t="s">
        <v>451</v>
      </c>
      <c r="AU112" s="243" t="s">
        <v>84</v>
      </c>
      <c r="AV112" s="13" t="s">
        <v>84</v>
      </c>
      <c r="AW112" s="13" t="s">
        <v>37</v>
      </c>
      <c r="AX112" s="13" t="s">
        <v>74</v>
      </c>
      <c r="AY112" s="243" t="s">
        <v>308</v>
      </c>
    </row>
    <row r="113" spans="2:65" s="13" customFormat="1" ht="13.5">
      <c r="B113" s="233"/>
      <c r="C113" s="234"/>
      <c r="D113" s="223" t="s">
        <v>451</v>
      </c>
      <c r="E113" s="235" t="s">
        <v>21</v>
      </c>
      <c r="F113" s="236" t="s">
        <v>1266</v>
      </c>
      <c r="G113" s="234"/>
      <c r="H113" s="237">
        <v>8.4879999999999995</v>
      </c>
      <c r="I113" s="238"/>
      <c r="J113" s="234"/>
      <c r="K113" s="234"/>
      <c r="L113" s="239"/>
      <c r="M113" s="240"/>
      <c r="N113" s="241"/>
      <c r="O113" s="241"/>
      <c r="P113" s="241"/>
      <c r="Q113" s="241"/>
      <c r="R113" s="241"/>
      <c r="S113" s="241"/>
      <c r="T113" s="242"/>
      <c r="AT113" s="243" t="s">
        <v>451</v>
      </c>
      <c r="AU113" s="243" t="s">
        <v>84</v>
      </c>
      <c r="AV113" s="13" t="s">
        <v>84</v>
      </c>
      <c r="AW113" s="13" t="s">
        <v>37</v>
      </c>
      <c r="AX113" s="13" t="s">
        <v>74</v>
      </c>
      <c r="AY113" s="243" t="s">
        <v>308</v>
      </c>
    </row>
    <row r="114" spans="2:65" s="13" customFormat="1" ht="13.5">
      <c r="B114" s="233"/>
      <c r="C114" s="234"/>
      <c r="D114" s="223" t="s">
        <v>451</v>
      </c>
      <c r="E114" s="235" t="s">
        <v>21</v>
      </c>
      <c r="F114" s="236" t="s">
        <v>1267</v>
      </c>
      <c r="G114" s="234"/>
      <c r="H114" s="237">
        <v>1.0009999999999999</v>
      </c>
      <c r="I114" s="238"/>
      <c r="J114" s="234"/>
      <c r="K114" s="234"/>
      <c r="L114" s="239"/>
      <c r="M114" s="240"/>
      <c r="N114" s="241"/>
      <c r="O114" s="241"/>
      <c r="P114" s="241"/>
      <c r="Q114" s="241"/>
      <c r="R114" s="241"/>
      <c r="S114" s="241"/>
      <c r="T114" s="242"/>
      <c r="AT114" s="243" t="s">
        <v>451</v>
      </c>
      <c r="AU114" s="243" t="s">
        <v>84</v>
      </c>
      <c r="AV114" s="13" t="s">
        <v>84</v>
      </c>
      <c r="AW114" s="13" t="s">
        <v>37</v>
      </c>
      <c r="AX114" s="13" t="s">
        <v>74</v>
      </c>
      <c r="AY114" s="243" t="s">
        <v>308</v>
      </c>
    </row>
    <row r="115" spans="2:65" s="13" customFormat="1" ht="13.5">
      <c r="B115" s="233"/>
      <c r="C115" s="234"/>
      <c r="D115" s="223" t="s">
        <v>451</v>
      </c>
      <c r="E115" s="235" t="s">
        <v>21</v>
      </c>
      <c r="F115" s="236" t="s">
        <v>1268</v>
      </c>
      <c r="G115" s="234"/>
      <c r="H115" s="237">
        <v>1.9279999999999999</v>
      </c>
      <c r="I115" s="238"/>
      <c r="J115" s="234"/>
      <c r="K115" s="234"/>
      <c r="L115" s="239"/>
      <c r="M115" s="240"/>
      <c r="N115" s="241"/>
      <c r="O115" s="241"/>
      <c r="P115" s="241"/>
      <c r="Q115" s="241"/>
      <c r="R115" s="241"/>
      <c r="S115" s="241"/>
      <c r="T115" s="242"/>
      <c r="AT115" s="243" t="s">
        <v>451</v>
      </c>
      <c r="AU115" s="243" t="s">
        <v>84</v>
      </c>
      <c r="AV115" s="13" t="s">
        <v>84</v>
      </c>
      <c r="AW115" s="13" t="s">
        <v>37</v>
      </c>
      <c r="AX115" s="13" t="s">
        <v>74</v>
      </c>
      <c r="AY115" s="243" t="s">
        <v>308</v>
      </c>
    </row>
    <row r="116" spans="2:65" s="13" customFormat="1" ht="13.5">
      <c r="B116" s="233"/>
      <c r="C116" s="234"/>
      <c r="D116" s="223" t="s">
        <v>451</v>
      </c>
      <c r="E116" s="235" t="s">
        <v>21</v>
      </c>
      <c r="F116" s="236" t="s">
        <v>1269</v>
      </c>
      <c r="G116" s="234"/>
      <c r="H116" s="237">
        <v>0.749</v>
      </c>
      <c r="I116" s="238"/>
      <c r="J116" s="234"/>
      <c r="K116" s="234"/>
      <c r="L116" s="239"/>
      <c r="M116" s="240"/>
      <c r="N116" s="241"/>
      <c r="O116" s="241"/>
      <c r="P116" s="241"/>
      <c r="Q116" s="241"/>
      <c r="R116" s="241"/>
      <c r="S116" s="241"/>
      <c r="T116" s="242"/>
      <c r="AT116" s="243" t="s">
        <v>451</v>
      </c>
      <c r="AU116" s="243" t="s">
        <v>84</v>
      </c>
      <c r="AV116" s="13" t="s">
        <v>84</v>
      </c>
      <c r="AW116" s="13" t="s">
        <v>37</v>
      </c>
      <c r="AX116" s="13" t="s">
        <v>74</v>
      </c>
      <c r="AY116" s="243" t="s">
        <v>308</v>
      </c>
    </row>
    <row r="117" spans="2:65" s="13" customFormat="1" ht="13.5">
      <c r="B117" s="233"/>
      <c r="C117" s="234"/>
      <c r="D117" s="223" t="s">
        <v>451</v>
      </c>
      <c r="E117" s="235" t="s">
        <v>21</v>
      </c>
      <c r="F117" s="236" t="s">
        <v>1270</v>
      </c>
      <c r="G117" s="234"/>
      <c r="H117" s="237">
        <v>5.4630000000000001</v>
      </c>
      <c r="I117" s="238"/>
      <c r="J117" s="234"/>
      <c r="K117" s="234"/>
      <c r="L117" s="239"/>
      <c r="M117" s="240"/>
      <c r="N117" s="241"/>
      <c r="O117" s="241"/>
      <c r="P117" s="241"/>
      <c r="Q117" s="241"/>
      <c r="R117" s="241"/>
      <c r="S117" s="241"/>
      <c r="T117" s="242"/>
      <c r="AT117" s="243" t="s">
        <v>451</v>
      </c>
      <c r="AU117" s="243" t="s">
        <v>84</v>
      </c>
      <c r="AV117" s="13" t="s">
        <v>84</v>
      </c>
      <c r="AW117" s="13" t="s">
        <v>37</v>
      </c>
      <c r="AX117" s="13" t="s">
        <v>74</v>
      </c>
      <c r="AY117" s="243" t="s">
        <v>308</v>
      </c>
    </row>
    <row r="118" spans="2:65" s="14" customFormat="1" ht="13.5">
      <c r="B118" s="244"/>
      <c r="C118" s="245"/>
      <c r="D118" s="246" t="s">
        <v>451</v>
      </c>
      <c r="E118" s="247" t="s">
        <v>21</v>
      </c>
      <c r="F118" s="248" t="s">
        <v>459</v>
      </c>
      <c r="G118" s="245"/>
      <c r="H118" s="249">
        <v>69.064999999999998</v>
      </c>
      <c r="I118" s="250"/>
      <c r="J118" s="245"/>
      <c r="K118" s="245"/>
      <c r="L118" s="251"/>
      <c r="M118" s="252"/>
      <c r="N118" s="253"/>
      <c r="O118" s="253"/>
      <c r="P118" s="253"/>
      <c r="Q118" s="253"/>
      <c r="R118" s="253"/>
      <c r="S118" s="253"/>
      <c r="T118" s="254"/>
      <c r="AT118" s="255" t="s">
        <v>451</v>
      </c>
      <c r="AU118" s="255" t="s">
        <v>84</v>
      </c>
      <c r="AV118" s="14" t="s">
        <v>327</v>
      </c>
      <c r="AW118" s="14" t="s">
        <v>37</v>
      </c>
      <c r="AX118" s="14" t="s">
        <v>82</v>
      </c>
      <c r="AY118" s="255" t="s">
        <v>308</v>
      </c>
    </row>
    <row r="119" spans="2:65" s="1" customFormat="1" ht="22.5" customHeight="1">
      <c r="B119" s="42"/>
      <c r="C119" s="203" t="s">
        <v>84</v>
      </c>
      <c r="D119" s="203" t="s">
        <v>311</v>
      </c>
      <c r="E119" s="204" t="s">
        <v>1117</v>
      </c>
      <c r="F119" s="205" t="s">
        <v>1118</v>
      </c>
      <c r="G119" s="206" t="s">
        <v>449</v>
      </c>
      <c r="H119" s="207">
        <v>12.273</v>
      </c>
      <c r="I119" s="208"/>
      <c r="J119" s="209">
        <f>ROUND(I119*H119,2)</f>
        <v>0</v>
      </c>
      <c r="K119" s="205" t="s">
        <v>315</v>
      </c>
      <c r="L119" s="62"/>
      <c r="M119" s="210" t="s">
        <v>21</v>
      </c>
      <c r="N119" s="211" t="s">
        <v>45</v>
      </c>
      <c r="O119" s="43"/>
      <c r="P119" s="212">
        <f>O119*H119</f>
        <v>0</v>
      </c>
      <c r="Q119" s="212">
        <v>0</v>
      </c>
      <c r="R119" s="212">
        <f>Q119*H119</f>
        <v>0</v>
      </c>
      <c r="S119" s="212">
        <v>2.4</v>
      </c>
      <c r="T119" s="213">
        <f>S119*H119</f>
        <v>29.455199999999998</v>
      </c>
      <c r="AR119" s="25" t="s">
        <v>327</v>
      </c>
      <c r="AT119" s="25" t="s">
        <v>311</v>
      </c>
      <c r="AU119" s="25" t="s">
        <v>84</v>
      </c>
      <c r="AY119" s="25" t="s">
        <v>308</v>
      </c>
      <c r="BE119" s="214">
        <f>IF(N119="základní",J119,0)</f>
        <v>0</v>
      </c>
      <c r="BF119" s="214">
        <f>IF(N119="snížená",J119,0)</f>
        <v>0</v>
      </c>
      <c r="BG119" s="214">
        <f>IF(N119="zákl. přenesená",J119,0)</f>
        <v>0</v>
      </c>
      <c r="BH119" s="214">
        <f>IF(N119="sníž. přenesená",J119,0)</f>
        <v>0</v>
      </c>
      <c r="BI119" s="214">
        <f>IF(N119="nulová",J119,0)</f>
        <v>0</v>
      </c>
      <c r="BJ119" s="25" t="s">
        <v>82</v>
      </c>
      <c r="BK119" s="214">
        <f>ROUND(I119*H119,2)</f>
        <v>0</v>
      </c>
      <c r="BL119" s="25" t="s">
        <v>327</v>
      </c>
      <c r="BM119" s="25" t="s">
        <v>1271</v>
      </c>
    </row>
    <row r="120" spans="2:65" s="12" customFormat="1" ht="13.5">
      <c r="B120" s="221"/>
      <c r="C120" s="222"/>
      <c r="D120" s="223" t="s">
        <v>451</v>
      </c>
      <c r="E120" s="224" t="s">
        <v>21</v>
      </c>
      <c r="F120" s="225" t="s">
        <v>1125</v>
      </c>
      <c r="G120" s="222"/>
      <c r="H120" s="226" t="s">
        <v>21</v>
      </c>
      <c r="I120" s="227"/>
      <c r="J120" s="222"/>
      <c r="K120" s="222"/>
      <c r="L120" s="228"/>
      <c r="M120" s="229"/>
      <c r="N120" s="230"/>
      <c r="O120" s="230"/>
      <c r="P120" s="230"/>
      <c r="Q120" s="230"/>
      <c r="R120" s="230"/>
      <c r="S120" s="230"/>
      <c r="T120" s="231"/>
      <c r="AT120" s="232" t="s">
        <v>451</v>
      </c>
      <c r="AU120" s="232" t="s">
        <v>84</v>
      </c>
      <c r="AV120" s="12" t="s">
        <v>82</v>
      </c>
      <c r="AW120" s="12" t="s">
        <v>37</v>
      </c>
      <c r="AX120" s="12" t="s">
        <v>74</v>
      </c>
      <c r="AY120" s="232" t="s">
        <v>308</v>
      </c>
    </row>
    <row r="121" spans="2:65" s="13" customFormat="1" ht="13.5">
      <c r="B121" s="233"/>
      <c r="C121" s="234"/>
      <c r="D121" s="223" t="s">
        <v>451</v>
      </c>
      <c r="E121" s="235" t="s">
        <v>21</v>
      </c>
      <c r="F121" s="236" t="s">
        <v>1272</v>
      </c>
      <c r="G121" s="234"/>
      <c r="H121" s="237">
        <v>1.119</v>
      </c>
      <c r="I121" s="238"/>
      <c r="J121" s="234"/>
      <c r="K121" s="234"/>
      <c r="L121" s="239"/>
      <c r="M121" s="240"/>
      <c r="N121" s="241"/>
      <c r="O121" s="241"/>
      <c r="P121" s="241"/>
      <c r="Q121" s="241"/>
      <c r="R121" s="241"/>
      <c r="S121" s="241"/>
      <c r="T121" s="242"/>
      <c r="AT121" s="243" t="s">
        <v>451</v>
      </c>
      <c r="AU121" s="243" t="s">
        <v>84</v>
      </c>
      <c r="AV121" s="13" t="s">
        <v>84</v>
      </c>
      <c r="AW121" s="13" t="s">
        <v>37</v>
      </c>
      <c r="AX121" s="13" t="s">
        <v>74</v>
      </c>
      <c r="AY121" s="243" t="s">
        <v>308</v>
      </c>
    </row>
    <row r="122" spans="2:65" s="13" customFormat="1" ht="13.5">
      <c r="B122" s="233"/>
      <c r="C122" s="234"/>
      <c r="D122" s="223" t="s">
        <v>451</v>
      </c>
      <c r="E122" s="235" t="s">
        <v>21</v>
      </c>
      <c r="F122" s="236" t="s">
        <v>1273</v>
      </c>
      <c r="G122" s="234"/>
      <c r="H122" s="237">
        <v>1.125</v>
      </c>
      <c r="I122" s="238"/>
      <c r="J122" s="234"/>
      <c r="K122" s="234"/>
      <c r="L122" s="239"/>
      <c r="M122" s="240"/>
      <c r="N122" s="241"/>
      <c r="O122" s="241"/>
      <c r="P122" s="241"/>
      <c r="Q122" s="241"/>
      <c r="R122" s="241"/>
      <c r="S122" s="241"/>
      <c r="T122" s="242"/>
      <c r="AT122" s="243" t="s">
        <v>451</v>
      </c>
      <c r="AU122" s="243" t="s">
        <v>84</v>
      </c>
      <c r="AV122" s="13" t="s">
        <v>84</v>
      </c>
      <c r="AW122" s="13" t="s">
        <v>37</v>
      </c>
      <c r="AX122" s="13" t="s">
        <v>74</v>
      </c>
      <c r="AY122" s="243" t="s">
        <v>308</v>
      </c>
    </row>
    <row r="123" spans="2:65" s="13" customFormat="1" ht="13.5">
      <c r="B123" s="233"/>
      <c r="C123" s="234"/>
      <c r="D123" s="223" t="s">
        <v>451</v>
      </c>
      <c r="E123" s="235" t="s">
        <v>21</v>
      </c>
      <c r="F123" s="236" t="s">
        <v>1274</v>
      </c>
      <c r="G123" s="234"/>
      <c r="H123" s="237">
        <v>2.2120000000000002</v>
      </c>
      <c r="I123" s="238"/>
      <c r="J123" s="234"/>
      <c r="K123" s="234"/>
      <c r="L123" s="239"/>
      <c r="M123" s="240"/>
      <c r="N123" s="241"/>
      <c r="O123" s="241"/>
      <c r="P123" s="241"/>
      <c r="Q123" s="241"/>
      <c r="R123" s="241"/>
      <c r="S123" s="241"/>
      <c r="T123" s="242"/>
      <c r="AT123" s="243" t="s">
        <v>451</v>
      </c>
      <c r="AU123" s="243" t="s">
        <v>84</v>
      </c>
      <c r="AV123" s="13" t="s">
        <v>84</v>
      </c>
      <c r="AW123" s="13" t="s">
        <v>37</v>
      </c>
      <c r="AX123" s="13" t="s">
        <v>74</v>
      </c>
      <c r="AY123" s="243" t="s">
        <v>308</v>
      </c>
    </row>
    <row r="124" spans="2:65" s="12" customFormat="1" ht="13.5">
      <c r="B124" s="221"/>
      <c r="C124" s="222"/>
      <c r="D124" s="223" t="s">
        <v>451</v>
      </c>
      <c r="E124" s="224" t="s">
        <v>21</v>
      </c>
      <c r="F124" s="225" t="s">
        <v>1275</v>
      </c>
      <c r="G124" s="222"/>
      <c r="H124" s="226" t="s">
        <v>21</v>
      </c>
      <c r="I124" s="227"/>
      <c r="J124" s="222"/>
      <c r="K124" s="222"/>
      <c r="L124" s="228"/>
      <c r="M124" s="229"/>
      <c r="N124" s="230"/>
      <c r="O124" s="230"/>
      <c r="P124" s="230"/>
      <c r="Q124" s="230"/>
      <c r="R124" s="230"/>
      <c r="S124" s="230"/>
      <c r="T124" s="231"/>
      <c r="AT124" s="232" t="s">
        <v>451</v>
      </c>
      <c r="AU124" s="232" t="s">
        <v>84</v>
      </c>
      <c r="AV124" s="12" t="s">
        <v>82</v>
      </c>
      <c r="AW124" s="12" t="s">
        <v>37</v>
      </c>
      <c r="AX124" s="12" t="s">
        <v>74</v>
      </c>
      <c r="AY124" s="232" t="s">
        <v>308</v>
      </c>
    </row>
    <row r="125" spans="2:65" s="13" customFormat="1" ht="13.5">
      <c r="B125" s="233"/>
      <c r="C125" s="234"/>
      <c r="D125" s="223" t="s">
        <v>451</v>
      </c>
      <c r="E125" s="235" t="s">
        <v>21</v>
      </c>
      <c r="F125" s="236" t="s">
        <v>1276</v>
      </c>
      <c r="G125" s="234"/>
      <c r="H125" s="237">
        <v>1.1879999999999999</v>
      </c>
      <c r="I125" s="238"/>
      <c r="J125" s="234"/>
      <c r="K125" s="234"/>
      <c r="L125" s="239"/>
      <c r="M125" s="240"/>
      <c r="N125" s="241"/>
      <c r="O125" s="241"/>
      <c r="P125" s="241"/>
      <c r="Q125" s="241"/>
      <c r="R125" s="241"/>
      <c r="S125" s="241"/>
      <c r="T125" s="242"/>
      <c r="AT125" s="243" t="s">
        <v>451</v>
      </c>
      <c r="AU125" s="243" t="s">
        <v>84</v>
      </c>
      <c r="AV125" s="13" t="s">
        <v>84</v>
      </c>
      <c r="AW125" s="13" t="s">
        <v>37</v>
      </c>
      <c r="AX125" s="13" t="s">
        <v>74</v>
      </c>
      <c r="AY125" s="243" t="s">
        <v>308</v>
      </c>
    </row>
    <row r="126" spans="2:65" s="12" customFormat="1" ht="13.5">
      <c r="B126" s="221"/>
      <c r="C126" s="222"/>
      <c r="D126" s="223" t="s">
        <v>451</v>
      </c>
      <c r="E126" s="224" t="s">
        <v>21</v>
      </c>
      <c r="F126" s="225" t="s">
        <v>1123</v>
      </c>
      <c r="G126" s="222"/>
      <c r="H126" s="226" t="s">
        <v>21</v>
      </c>
      <c r="I126" s="227"/>
      <c r="J126" s="222"/>
      <c r="K126" s="222"/>
      <c r="L126" s="228"/>
      <c r="M126" s="229"/>
      <c r="N126" s="230"/>
      <c r="O126" s="230"/>
      <c r="P126" s="230"/>
      <c r="Q126" s="230"/>
      <c r="R126" s="230"/>
      <c r="S126" s="230"/>
      <c r="T126" s="231"/>
      <c r="AT126" s="232" t="s">
        <v>451</v>
      </c>
      <c r="AU126" s="232" t="s">
        <v>84</v>
      </c>
      <c r="AV126" s="12" t="s">
        <v>82</v>
      </c>
      <c r="AW126" s="12" t="s">
        <v>37</v>
      </c>
      <c r="AX126" s="12" t="s">
        <v>74</v>
      </c>
      <c r="AY126" s="232" t="s">
        <v>308</v>
      </c>
    </row>
    <row r="127" spans="2:65" s="13" customFormat="1" ht="13.5">
      <c r="B127" s="233"/>
      <c r="C127" s="234"/>
      <c r="D127" s="223" t="s">
        <v>451</v>
      </c>
      <c r="E127" s="235" t="s">
        <v>21</v>
      </c>
      <c r="F127" s="236" t="s">
        <v>1277</v>
      </c>
      <c r="G127" s="234"/>
      <c r="H127" s="237">
        <v>3.3490000000000002</v>
      </c>
      <c r="I127" s="238"/>
      <c r="J127" s="234"/>
      <c r="K127" s="234"/>
      <c r="L127" s="239"/>
      <c r="M127" s="240"/>
      <c r="N127" s="241"/>
      <c r="O127" s="241"/>
      <c r="P127" s="241"/>
      <c r="Q127" s="241"/>
      <c r="R127" s="241"/>
      <c r="S127" s="241"/>
      <c r="T127" s="242"/>
      <c r="AT127" s="243" t="s">
        <v>451</v>
      </c>
      <c r="AU127" s="243" t="s">
        <v>84</v>
      </c>
      <c r="AV127" s="13" t="s">
        <v>84</v>
      </c>
      <c r="AW127" s="13" t="s">
        <v>37</v>
      </c>
      <c r="AX127" s="13" t="s">
        <v>74</v>
      </c>
      <c r="AY127" s="243" t="s">
        <v>308</v>
      </c>
    </row>
    <row r="128" spans="2:65" s="12" customFormat="1" ht="13.5">
      <c r="B128" s="221"/>
      <c r="C128" s="222"/>
      <c r="D128" s="223" t="s">
        <v>451</v>
      </c>
      <c r="E128" s="224" t="s">
        <v>21</v>
      </c>
      <c r="F128" s="225" t="s">
        <v>1278</v>
      </c>
      <c r="G128" s="222"/>
      <c r="H128" s="226" t="s">
        <v>21</v>
      </c>
      <c r="I128" s="227"/>
      <c r="J128" s="222"/>
      <c r="K128" s="222"/>
      <c r="L128" s="228"/>
      <c r="M128" s="229"/>
      <c r="N128" s="230"/>
      <c r="O128" s="230"/>
      <c r="P128" s="230"/>
      <c r="Q128" s="230"/>
      <c r="R128" s="230"/>
      <c r="S128" s="230"/>
      <c r="T128" s="231"/>
      <c r="AT128" s="232" t="s">
        <v>451</v>
      </c>
      <c r="AU128" s="232" t="s">
        <v>84</v>
      </c>
      <c r="AV128" s="12" t="s">
        <v>82</v>
      </c>
      <c r="AW128" s="12" t="s">
        <v>37</v>
      </c>
      <c r="AX128" s="12" t="s">
        <v>74</v>
      </c>
      <c r="AY128" s="232" t="s">
        <v>308</v>
      </c>
    </row>
    <row r="129" spans="2:65" s="13" customFormat="1" ht="13.5">
      <c r="B129" s="233"/>
      <c r="C129" s="234"/>
      <c r="D129" s="223" t="s">
        <v>451</v>
      </c>
      <c r="E129" s="235" t="s">
        <v>21</v>
      </c>
      <c r="F129" s="236" t="s">
        <v>1279</v>
      </c>
      <c r="G129" s="234"/>
      <c r="H129" s="237">
        <v>0.18</v>
      </c>
      <c r="I129" s="238"/>
      <c r="J129" s="234"/>
      <c r="K129" s="234"/>
      <c r="L129" s="239"/>
      <c r="M129" s="240"/>
      <c r="N129" s="241"/>
      <c r="O129" s="241"/>
      <c r="P129" s="241"/>
      <c r="Q129" s="241"/>
      <c r="R129" s="241"/>
      <c r="S129" s="241"/>
      <c r="T129" s="242"/>
      <c r="AT129" s="243" t="s">
        <v>451</v>
      </c>
      <c r="AU129" s="243" t="s">
        <v>84</v>
      </c>
      <c r="AV129" s="13" t="s">
        <v>84</v>
      </c>
      <c r="AW129" s="13" t="s">
        <v>37</v>
      </c>
      <c r="AX129" s="13" t="s">
        <v>74</v>
      </c>
      <c r="AY129" s="243" t="s">
        <v>308</v>
      </c>
    </row>
    <row r="130" spans="2:65" s="13" customFormat="1" ht="13.5">
      <c r="B130" s="233"/>
      <c r="C130" s="234"/>
      <c r="D130" s="223" t="s">
        <v>451</v>
      </c>
      <c r="E130" s="235" t="s">
        <v>21</v>
      </c>
      <c r="F130" s="236" t="s">
        <v>1280</v>
      </c>
      <c r="G130" s="234"/>
      <c r="H130" s="237">
        <v>2.9380000000000002</v>
      </c>
      <c r="I130" s="238"/>
      <c r="J130" s="234"/>
      <c r="K130" s="234"/>
      <c r="L130" s="239"/>
      <c r="M130" s="240"/>
      <c r="N130" s="241"/>
      <c r="O130" s="241"/>
      <c r="P130" s="241"/>
      <c r="Q130" s="241"/>
      <c r="R130" s="241"/>
      <c r="S130" s="241"/>
      <c r="T130" s="242"/>
      <c r="AT130" s="243" t="s">
        <v>451</v>
      </c>
      <c r="AU130" s="243" t="s">
        <v>84</v>
      </c>
      <c r="AV130" s="13" t="s">
        <v>84</v>
      </c>
      <c r="AW130" s="13" t="s">
        <v>37</v>
      </c>
      <c r="AX130" s="13" t="s">
        <v>74</v>
      </c>
      <c r="AY130" s="243" t="s">
        <v>308</v>
      </c>
    </row>
    <row r="131" spans="2:65" s="13" customFormat="1" ht="13.5">
      <c r="B131" s="233"/>
      <c r="C131" s="234"/>
      <c r="D131" s="223" t="s">
        <v>451</v>
      </c>
      <c r="E131" s="235" t="s">
        <v>21</v>
      </c>
      <c r="F131" s="236" t="s">
        <v>1281</v>
      </c>
      <c r="G131" s="234"/>
      <c r="H131" s="237">
        <v>0.16200000000000001</v>
      </c>
      <c r="I131" s="238"/>
      <c r="J131" s="234"/>
      <c r="K131" s="234"/>
      <c r="L131" s="239"/>
      <c r="M131" s="240"/>
      <c r="N131" s="241"/>
      <c r="O131" s="241"/>
      <c r="P131" s="241"/>
      <c r="Q131" s="241"/>
      <c r="R131" s="241"/>
      <c r="S131" s="241"/>
      <c r="T131" s="242"/>
      <c r="AT131" s="243" t="s">
        <v>451</v>
      </c>
      <c r="AU131" s="243" t="s">
        <v>84</v>
      </c>
      <c r="AV131" s="13" t="s">
        <v>84</v>
      </c>
      <c r="AW131" s="13" t="s">
        <v>37</v>
      </c>
      <c r="AX131" s="13" t="s">
        <v>74</v>
      </c>
      <c r="AY131" s="243" t="s">
        <v>308</v>
      </c>
    </row>
    <row r="132" spans="2:65" s="14" customFormat="1" ht="13.5">
      <c r="B132" s="244"/>
      <c r="C132" s="245"/>
      <c r="D132" s="246" t="s">
        <v>451</v>
      </c>
      <c r="E132" s="247" t="s">
        <v>21</v>
      </c>
      <c r="F132" s="248" t="s">
        <v>459</v>
      </c>
      <c r="G132" s="245"/>
      <c r="H132" s="249">
        <v>12.273</v>
      </c>
      <c r="I132" s="250"/>
      <c r="J132" s="245"/>
      <c r="K132" s="245"/>
      <c r="L132" s="251"/>
      <c r="M132" s="252"/>
      <c r="N132" s="253"/>
      <c r="O132" s="253"/>
      <c r="P132" s="253"/>
      <c r="Q132" s="253"/>
      <c r="R132" s="253"/>
      <c r="S132" s="253"/>
      <c r="T132" s="254"/>
      <c r="AT132" s="255" t="s">
        <v>451</v>
      </c>
      <c r="AU132" s="255" t="s">
        <v>84</v>
      </c>
      <c r="AV132" s="14" t="s">
        <v>327</v>
      </c>
      <c r="AW132" s="14" t="s">
        <v>37</v>
      </c>
      <c r="AX132" s="14" t="s">
        <v>82</v>
      </c>
      <c r="AY132" s="255" t="s">
        <v>308</v>
      </c>
    </row>
    <row r="133" spans="2:65" s="1" customFormat="1" ht="22.5" customHeight="1">
      <c r="B133" s="42"/>
      <c r="C133" s="203" t="s">
        <v>95</v>
      </c>
      <c r="D133" s="203" t="s">
        <v>311</v>
      </c>
      <c r="E133" s="204" t="s">
        <v>1127</v>
      </c>
      <c r="F133" s="205" t="s">
        <v>1128</v>
      </c>
      <c r="G133" s="206" t="s">
        <v>508</v>
      </c>
      <c r="H133" s="207">
        <v>13.72</v>
      </c>
      <c r="I133" s="208"/>
      <c r="J133" s="209">
        <f>ROUND(I133*H133,2)</f>
        <v>0</v>
      </c>
      <c r="K133" s="205" t="s">
        <v>21</v>
      </c>
      <c r="L133" s="62"/>
      <c r="M133" s="210" t="s">
        <v>21</v>
      </c>
      <c r="N133" s="211" t="s">
        <v>45</v>
      </c>
      <c r="O133" s="43"/>
      <c r="P133" s="212">
        <f>O133*H133</f>
        <v>0</v>
      </c>
      <c r="Q133" s="212">
        <v>0</v>
      </c>
      <c r="R133" s="212">
        <f>Q133*H133</f>
        <v>0</v>
      </c>
      <c r="S133" s="212">
        <v>0.13100000000000001</v>
      </c>
      <c r="T133" s="213">
        <f>S133*H133</f>
        <v>1.7973200000000003</v>
      </c>
      <c r="AR133" s="25" t="s">
        <v>327</v>
      </c>
      <c r="AT133" s="25" t="s">
        <v>311</v>
      </c>
      <c r="AU133" s="25" t="s">
        <v>84</v>
      </c>
      <c r="AY133" s="25" t="s">
        <v>308</v>
      </c>
      <c r="BE133" s="214">
        <f>IF(N133="základní",J133,0)</f>
        <v>0</v>
      </c>
      <c r="BF133" s="214">
        <f>IF(N133="snížená",J133,0)</f>
        <v>0</v>
      </c>
      <c r="BG133" s="214">
        <f>IF(N133="zákl. přenesená",J133,0)</f>
        <v>0</v>
      </c>
      <c r="BH133" s="214">
        <f>IF(N133="sníž. přenesená",J133,0)</f>
        <v>0</v>
      </c>
      <c r="BI133" s="214">
        <f>IF(N133="nulová",J133,0)</f>
        <v>0</v>
      </c>
      <c r="BJ133" s="25" t="s">
        <v>82</v>
      </c>
      <c r="BK133" s="214">
        <f>ROUND(I133*H133,2)</f>
        <v>0</v>
      </c>
      <c r="BL133" s="25" t="s">
        <v>327</v>
      </c>
      <c r="BM133" s="25" t="s">
        <v>1282</v>
      </c>
    </row>
    <row r="134" spans="2:65" s="13" customFormat="1" ht="13.5">
      <c r="B134" s="233"/>
      <c r="C134" s="234"/>
      <c r="D134" s="246" t="s">
        <v>451</v>
      </c>
      <c r="E134" s="256" t="s">
        <v>21</v>
      </c>
      <c r="F134" s="257" t="s">
        <v>1283</v>
      </c>
      <c r="G134" s="234"/>
      <c r="H134" s="258">
        <v>13.72</v>
      </c>
      <c r="I134" s="238"/>
      <c r="J134" s="234"/>
      <c r="K134" s="234"/>
      <c r="L134" s="239"/>
      <c r="M134" s="240"/>
      <c r="N134" s="241"/>
      <c r="O134" s="241"/>
      <c r="P134" s="241"/>
      <c r="Q134" s="241"/>
      <c r="R134" s="241"/>
      <c r="S134" s="241"/>
      <c r="T134" s="242"/>
      <c r="AT134" s="243" t="s">
        <v>451</v>
      </c>
      <c r="AU134" s="243" t="s">
        <v>84</v>
      </c>
      <c r="AV134" s="13" t="s">
        <v>84</v>
      </c>
      <c r="AW134" s="13" t="s">
        <v>37</v>
      </c>
      <c r="AX134" s="13" t="s">
        <v>82</v>
      </c>
      <c r="AY134" s="243" t="s">
        <v>308</v>
      </c>
    </row>
    <row r="135" spans="2:65" s="1" customFormat="1" ht="22.5" customHeight="1">
      <c r="B135" s="42"/>
      <c r="C135" s="203" t="s">
        <v>327</v>
      </c>
      <c r="D135" s="203" t="s">
        <v>311</v>
      </c>
      <c r="E135" s="204" t="s">
        <v>516</v>
      </c>
      <c r="F135" s="205" t="s">
        <v>517</v>
      </c>
      <c r="G135" s="206" t="s">
        <v>508</v>
      </c>
      <c r="H135" s="207">
        <v>116.458</v>
      </c>
      <c r="I135" s="208"/>
      <c r="J135" s="209">
        <f>ROUND(I135*H135,2)</f>
        <v>0</v>
      </c>
      <c r="K135" s="205" t="s">
        <v>315</v>
      </c>
      <c r="L135" s="62"/>
      <c r="M135" s="210" t="s">
        <v>21</v>
      </c>
      <c r="N135" s="211" t="s">
        <v>45</v>
      </c>
      <c r="O135" s="43"/>
      <c r="P135" s="212">
        <f>O135*H135</f>
        <v>0</v>
      </c>
      <c r="Q135" s="212">
        <v>0</v>
      </c>
      <c r="R135" s="212">
        <f>Q135*H135</f>
        <v>0</v>
      </c>
      <c r="S135" s="212">
        <v>0.26100000000000001</v>
      </c>
      <c r="T135" s="213">
        <f>S135*H135</f>
        <v>30.395538000000002</v>
      </c>
      <c r="AR135" s="25" t="s">
        <v>327</v>
      </c>
      <c r="AT135" s="25" t="s">
        <v>311</v>
      </c>
      <c r="AU135" s="25" t="s">
        <v>84</v>
      </c>
      <c r="AY135" s="25" t="s">
        <v>308</v>
      </c>
      <c r="BE135" s="214">
        <f>IF(N135="základní",J135,0)</f>
        <v>0</v>
      </c>
      <c r="BF135" s="214">
        <f>IF(N135="snížená",J135,0)</f>
        <v>0</v>
      </c>
      <c r="BG135" s="214">
        <f>IF(N135="zákl. přenesená",J135,0)</f>
        <v>0</v>
      </c>
      <c r="BH135" s="214">
        <f>IF(N135="sníž. přenesená",J135,0)</f>
        <v>0</v>
      </c>
      <c r="BI135" s="214">
        <f>IF(N135="nulová",J135,0)</f>
        <v>0</v>
      </c>
      <c r="BJ135" s="25" t="s">
        <v>82</v>
      </c>
      <c r="BK135" s="214">
        <f>ROUND(I135*H135,2)</f>
        <v>0</v>
      </c>
      <c r="BL135" s="25" t="s">
        <v>327</v>
      </c>
      <c r="BM135" s="25" t="s">
        <v>1284</v>
      </c>
    </row>
    <row r="136" spans="2:65" s="13" customFormat="1" ht="13.5">
      <c r="B136" s="233"/>
      <c r="C136" s="234"/>
      <c r="D136" s="223" t="s">
        <v>451</v>
      </c>
      <c r="E136" s="235" t="s">
        <v>21</v>
      </c>
      <c r="F136" s="236" t="s">
        <v>1285</v>
      </c>
      <c r="G136" s="234"/>
      <c r="H136" s="237">
        <v>17.515999999999998</v>
      </c>
      <c r="I136" s="238"/>
      <c r="J136" s="234"/>
      <c r="K136" s="234"/>
      <c r="L136" s="239"/>
      <c r="M136" s="240"/>
      <c r="N136" s="241"/>
      <c r="O136" s="241"/>
      <c r="P136" s="241"/>
      <c r="Q136" s="241"/>
      <c r="R136" s="241"/>
      <c r="S136" s="241"/>
      <c r="T136" s="242"/>
      <c r="AT136" s="243" t="s">
        <v>451</v>
      </c>
      <c r="AU136" s="243" t="s">
        <v>84</v>
      </c>
      <c r="AV136" s="13" t="s">
        <v>84</v>
      </c>
      <c r="AW136" s="13" t="s">
        <v>37</v>
      </c>
      <c r="AX136" s="13" t="s">
        <v>74</v>
      </c>
      <c r="AY136" s="243" t="s">
        <v>308</v>
      </c>
    </row>
    <row r="137" spans="2:65" s="13" customFormat="1" ht="13.5">
      <c r="B137" s="233"/>
      <c r="C137" s="234"/>
      <c r="D137" s="223" t="s">
        <v>451</v>
      </c>
      <c r="E137" s="235" t="s">
        <v>21</v>
      </c>
      <c r="F137" s="236" t="s">
        <v>1286</v>
      </c>
      <c r="G137" s="234"/>
      <c r="H137" s="237">
        <v>1.04</v>
      </c>
      <c r="I137" s="238"/>
      <c r="J137" s="234"/>
      <c r="K137" s="234"/>
      <c r="L137" s="239"/>
      <c r="M137" s="240"/>
      <c r="N137" s="241"/>
      <c r="O137" s="241"/>
      <c r="P137" s="241"/>
      <c r="Q137" s="241"/>
      <c r="R137" s="241"/>
      <c r="S137" s="241"/>
      <c r="T137" s="242"/>
      <c r="AT137" s="243" t="s">
        <v>451</v>
      </c>
      <c r="AU137" s="243" t="s">
        <v>84</v>
      </c>
      <c r="AV137" s="13" t="s">
        <v>84</v>
      </c>
      <c r="AW137" s="13" t="s">
        <v>37</v>
      </c>
      <c r="AX137" s="13" t="s">
        <v>74</v>
      </c>
      <c r="AY137" s="243" t="s">
        <v>308</v>
      </c>
    </row>
    <row r="138" spans="2:65" s="13" customFormat="1" ht="13.5">
      <c r="B138" s="233"/>
      <c r="C138" s="234"/>
      <c r="D138" s="223" t="s">
        <v>451</v>
      </c>
      <c r="E138" s="235" t="s">
        <v>21</v>
      </c>
      <c r="F138" s="236" t="s">
        <v>1286</v>
      </c>
      <c r="G138" s="234"/>
      <c r="H138" s="237">
        <v>1.04</v>
      </c>
      <c r="I138" s="238"/>
      <c r="J138" s="234"/>
      <c r="K138" s="234"/>
      <c r="L138" s="239"/>
      <c r="M138" s="240"/>
      <c r="N138" s="241"/>
      <c r="O138" s="241"/>
      <c r="P138" s="241"/>
      <c r="Q138" s="241"/>
      <c r="R138" s="241"/>
      <c r="S138" s="241"/>
      <c r="T138" s="242"/>
      <c r="AT138" s="243" t="s">
        <v>451</v>
      </c>
      <c r="AU138" s="243" t="s">
        <v>84</v>
      </c>
      <c r="AV138" s="13" t="s">
        <v>84</v>
      </c>
      <c r="AW138" s="13" t="s">
        <v>37</v>
      </c>
      <c r="AX138" s="13" t="s">
        <v>74</v>
      </c>
      <c r="AY138" s="243" t="s">
        <v>308</v>
      </c>
    </row>
    <row r="139" spans="2:65" s="13" customFormat="1" ht="13.5">
      <c r="B139" s="233"/>
      <c r="C139" s="234"/>
      <c r="D139" s="223" t="s">
        <v>451</v>
      </c>
      <c r="E139" s="235" t="s">
        <v>21</v>
      </c>
      <c r="F139" s="236" t="s">
        <v>1287</v>
      </c>
      <c r="G139" s="234"/>
      <c r="H139" s="237">
        <v>8.4499999999999993</v>
      </c>
      <c r="I139" s="238"/>
      <c r="J139" s="234"/>
      <c r="K139" s="234"/>
      <c r="L139" s="239"/>
      <c r="M139" s="240"/>
      <c r="N139" s="241"/>
      <c r="O139" s="241"/>
      <c r="P139" s="241"/>
      <c r="Q139" s="241"/>
      <c r="R139" s="241"/>
      <c r="S139" s="241"/>
      <c r="T139" s="242"/>
      <c r="AT139" s="243" t="s">
        <v>451</v>
      </c>
      <c r="AU139" s="243" t="s">
        <v>84</v>
      </c>
      <c r="AV139" s="13" t="s">
        <v>84</v>
      </c>
      <c r="AW139" s="13" t="s">
        <v>37</v>
      </c>
      <c r="AX139" s="13" t="s">
        <v>74</v>
      </c>
      <c r="AY139" s="243" t="s">
        <v>308</v>
      </c>
    </row>
    <row r="140" spans="2:65" s="13" customFormat="1" ht="13.5">
      <c r="B140" s="233"/>
      <c r="C140" s="234"/>
      <c r="D140" s="223" t="s">
        <v>451</v>
      </c>
      <c r="E140" s="235" t="s">
        <v>21</v>
      </c>
      <c r="F140" s="236" t="s">
        <v>1288</v>
      </c>
      <c r="G140" s="234"/>
      <c r="H140" s="237">
        <v>1.56</v>
      </c>
      <c r="I140" s="238"/>
      <c r="J140" s="234"/>
      <c r="K140" s="234"/>
      <c r="L140" s="239"/>
      <c r="M140" s="240"/>
      <c r="N140" s="241"/>
      <c r="O140" s="241"/>
      <c r="P140" s="241"/>
      <c r="Q140" s="241"/>
      <c r="R140" s="241"/>
      <c r="S140" s="241"/>
      <c r="T140" s="242"/>
      <c r="AT140" s="243" t="s">
        <v>451</v>
      </c>
      <c r="AU140" s="243" t="s">
        <v>84</v>
      </c>
      <c r="AV140" s="13" t="s">
        <v>84</v>
      </c>
      <c r="AW140" s="13" t="s">
        <v>37</v>
      </c>
      <c r="AX140" s="13" t="s">
        <v>74</v>
      </c>
      <c r="AY140" s="243" t="s">
        <v>308</v>
      </c>
    </row>
    <row r="141" spans="2:65" s="13" customFormat="1" ht="13.5">
      <c r="B141" s="233"/>
      <c r="C141" s="234"/>
      <c r="D141" s="223" t="s">
        <v>451</v>
      </c>
      <c r="E141" s="235" t="s">
        <v>21</v>
      </c>
      <c r="F141" s="236" t="s">
        <v>1289</v>
      </c>
      <c r="G141" s="234"/>
      <c r="H141" s="237">
        <v>10.24</v>
      </c>
      <c r="I141" s="238"/>
      <c r="J141" s="234"/>
      <c r="K141" s="234"/>
      <c r="L141" s="239"/>
      <c r="M141" s="240"/>
      <c r="N141" s="241"/>
      <c r="O141" s="241"/>
      <c r="P141" s="241"/>
      <c r="Q141" s="241"/>
      <c r="R141" s="241"/>
      <c r="S141" s="241"/>
      <c r="T141" s="242"/>
      <c r="AT141" s="243" t="s">
        <v>451</v>
      </c>
      <c r="AU141" s="243" t="s">
        <v>84</v>
      </c>
      <c r="AV141" s="13" t="s">
        <v>84</v>
      </c>
      <c r="AW141" s="13" t="s">
        <v>37</v>
      </c>
      <c r="AX141" s="13" t="s">
        <v>74</v>
      </c>
      <c r="AY141" s="243" t="s">
        <v>308</v>
      </c>
    </row>
    <row r="142" spans="2:65" s="13" customFormat="1" ht="13.5">
      <c r="B142" s="233"/>
      <c r="C142" s="234"/>
      <c r="D142" s="223" t="s">
        <v>451</v>
      </c>
      <c r="E142" s="235" t="s">
        <v>21</v>
      </c>
      <c r="F142" s="236" t="s">
        <v>1290</v>
      </c>
      <c r="G142" s="234"/>
      <c r="H142" s="237">
        <v>2.34</v>
      </c>
      <c r="I142" s="238"/>
      <c r="J142" s="234"/>
      <c r="K142" s="234"/>
      <c r="L142" s="239"/>
      <c r="M142" s="240"/>
      <c r="N142" s="241"/>
      <c r="O142" s="241"/>
      <c r="P142" s="241"/>
      <c r="Q142" s="241"/>
      <c r="R142" s="241"/>
      <c r="S142" s="241"/>
      <c r="T142" s="242"/>
      <c r="AT142" s="243" t="s">
        <v>451</v>
      </c>
      <c r="AU142" s="243" t="s">
        <v>84</v>
      </c>
      <c r="AV142" s="13" t="s">
        <v>84</v>
      </c>
      <c r="AW142" s="13" t="s">
        <v>37</v>
      </c>
      <c r="AX142" s="13" t="s">
        <v>74</v>
      </c>
      <c r="AY142" s="243" t="s">
        <v>308</v>
      </c>
    </row>
    <row r="143" spans="2:65" s="13" customFormat="1" ht="13.5">
      <c r="B143" s="233"/>
      <c r="C143" s="234"/>
      <c r="D143" s="223" t="s">
        <v>451</v>
      </c>
      <c r="E143" s="235" t="s">
        <v>21</v>
      </c>
      <c r="F143" s="236" t="s">
        <v>1291</v>
      </c>
      <c r="G143" s="234"/>
      <c r="H143" s="237">
        <v>17.260000000000002</v>
      </c>
      <c r="I143" s="238"/>
      <c r="J143" s="234"/>
      <c r="K143" s="234"/>
      <c r="L143" s="239"/>
      <c r="M143" s="240"/>
      <c r="N143" s="241"/>
      <c r="O143" s="241"/>
      <c r="P143" s="241"/>
      <c r="Q143" s="241"/>
      <c r="R143" s="241"/>
      <c r="S143" s="241"/>
      <c r="T143" s="242"/>
      <c r="AT143" s="243" t="s">
        <v>451</v>
      </c>
      <c r="AU143" s="243" t="s">
        <v>84</v>
      </c>
      <c r="AV143" s="13" t="s">
        <v>84</v>
      </c>
      <c r="AW143" s="13" t="s">
        <v>37</v>
      </c>
      <c r="AX143" s="13" t="s">
        <v>74</v>
      </c>
      <c r="AY143" s="243" t="s">
        <v>308</v>
      </c>
    </row>
    <row r="144" spans="2:65" s="13" customFormat="1" ht="13.5">
      <c r="B144" s="233"/>
      <c r="C144" s="234"/>
      <c r="D144" s="223" t="s">
        <v>451</v>
      </c>
      <c r="E144" s="235" t="s">
        <v>21</v>
      </c>
      <c r="F144" s="236" t="s">
        <v>1292</v>
      </c>
      <c r="G144" s="234"/>
      <c r="H144" s="237">
        <v>4.5999999999999996</v>
      </c>
      <c r="I144" s="238"/>
      <c r="J144" s="234"/>
      <c r="K144" s="234"/>
      <c r="L144" s="239"/>
      <c r="M144" s="240"/>
      <c r="N144" s="241"/>
      <c r="O144" s="241"/>
      <c r="P144" s="241"/>
      <c r="Q144" s="241"/>
      <c r="R144" s="241"/>
      <c r="S144" s="241"/>
      <c r="T144" s="242"/>
      <c r="AT144" s="243" t="s">
        <v>451</v>
      </c>
      <c r="AU144" s="243" t="s">
        <v>84</v>
      </c>
      <c r="AV144" s="13" t="s">
        <v>84</v>
      </c>
      <c r="AW144" s="13" t="s">
        <v>37</v>
      </c>
      <c r="AX144" s="13" t="s">
        <v>74</v>
      </c>
      <c r="AY144" s="243" t="s">
        <v>308</v>
      </c>
    </row>
    <row r="145" spans="2:65" s="13" customFormat="1" ht="13.5">
      <c r="B145" s="233"/>
      <c r="C145" s="234"/>
      <c r="D145" s="223" t="s">
        <v>451</v>
      </c>
      <c r="E145" s="235" t="s">
        <v>21</v>
      </c>
      <c r="F145" s="236" t="s">
        <v>1293</v>
      </c>
      <c r="G145" s="234"/>
      <c r="H145" s="237">
        <v>38.531999999999996</v>
      </c>
      <c r="I145" s="238"/>
      <c r="J145" s="234"/>
      <c r="K145" s="234"/>
      <c r="L145" s="239"/>
      <c r="M145" s="240"/>
      <c r="N145" s="241"/>
      <c r="O145" s="241"/>
      <c r="P145" s="241"/>
      <c r="Q145" s="241"/>
      <c r="R145" s="241"/>
      <c r="S145" s="241"/>
      <c r="T145" s="242"/>
      <c r="AT145" s="243" t="s">
        <v>451</v>
      </c>
      <c r="AU145" s="243" t="s">
        <v>84</v>
      </c>
      <c r="AV145" s="13" t="s">
        <v>84</v>
      </c>
      <c r="AW145" s="13" t="s">
        <v>37</v>
      </c>
      <c r="AX145" s="13" t="s">
        <v>74</v>
      </c>
      <c r="AY145" s="243" t="s">
        <v>308</v>
      </c>
    </row>
    <row r="146" spans="2:65" s="13" customFormat="1" ht="13.5">
      <c r="B146" s="233"/>
      <c r="C146" s="234"/>
      <c r="D146" s="223" t="s">
        <v>451</v>
      </c>
      <c r="E146" s="235" t="s">
        <v>21</v>
      </c>
      <c r="F146" s="236" t="s">
        <v>1294</v>
      </c>
      <c r="G146" s="234"/>
      <c r="H146" s="237">
        <v>-6.4</v>
      </c>
      <c r="I146" s="238"/>
      <c r="J146" s="234"/>
      <c r="K146" s="234"/>
      <c r="L146" s="239"/>
      <c r="M146" s="240"/>
      <c r="N146" s="241"/>
      <c r="O146" s="241"/>
      <c r="P146" s="241"/>
      <c r="Q146" s="241"/>
      <c r="R146" s="241"/>
      <c r="S146" s="241"/>
      <c r="T146" s="242"/>
      <c r="AT146" s="243" t="s">
        <v>451</v>
      </c>
      <c r="AU146" s="243" t="s">
        <v>84</v>
      </c>
      <c r="AV146" s="13" t="s">
        <v>84</v>
      </c>
      <c r="AW146" s="13" t="s">
        <v>37</v>
      </c>
      <c r="AX146" s="13" t="s">
        <v>74</v>
      </c>
      <c r="AY146" s="243" t="s">
        <v>308</v>
      </c>
    </row>
    <row r="147" spans="2:65" s="13" customFormat="1" ht="13.5">
      <c r="B147" s="233"/>
      <c r="C147" s="234"/>
      <c r="D147" s="223" t="s">
        <v>451</v>
      </c>
      <c r="E147" s="235" t="s">
        <v>21</v>
      </c>
      <c r="F147" s="236" t="s">
        <v>1295</v>
      </c>
      <c r="G147" s="234"/>
      <c r="H147" s="237">
        <v>5.46</v>
      </c>
      <c r="I147" s="238"/>
      <c r="J147" s="234"/>
      <c r="K147" s="234"/>
      <c r="L147" s="239"/>
      <c r="M147" s="240"/>
      <c r="N147" s="241"/>
      <c r="O147" s="241"/>
      <c r="P147" s="241"/>
      <c r="Q147" s="241"/>
      <c r="R147" s="241"/>
      <c r="S147" s="241"/>
      <c r="T147" s="242"/>
      <c r="AT147" s="243" t="s">
        <v>451</v>
      </c>
      <c r="AU147" s="243" t="s">
        <v>84</v>
      </c>
      <c r="AV147" s="13" t="s">
        <v>84</v>
      </c>
      <c r="AW147" s="13" t="s">
        <v>37</v>
      </c>
      <c r="AX147" s="13" t="s">
        <v>74</v>
      </c>
      <c r="AY147" s="243" t="s">
        <v>308</v>
      </c>
    </row>
    <row r="148" spans="2:65" s="13" customFormat="1" ht="13.5">
      <c r="B148" s="233"/>
      <c r="C148" s="234"/>
      <c r="D148" s="223" t="s">
        <v>451</v>
      </c>
      <c r="E148" s="235" t="s">
        <v>21</v>
      </c>
      <c r="F148" s="236" t="s">
        <v>1296</v>
      </c>
      <c r="G148" s="234"/>
      <c r="H148" s="237">
        <v>14.82</v>
      </c>
      <c r="I148" s="238"/>
      <c r="J148" s="234"/>
      <c r="K148" s="234"/>
      <c r="L148" s="239"/>
      <c r="M148" s="240"/>
      <c r="N148" s="241"/>
      <c r="O148" s="241"/>
      <c r="P148" s="241"/>
      <c r="Q148" s="241"/>
      <c r="R148" s="241"/>
      <c r="S148" s="241"/>
      <c r="T148" s="242"/>
      <c r="AT148" s="243" t="s">
        <v>451</v>
      </c>
      <c r="AU148" s="243" t="s">
        <v>84</v>
      </c>
      <c r="AV148" s="13" t="s">
        <v>84</v>
      </c>
      <c r="AW148" s="13" t="s">
        <v>37</v>
      </c>
      <c r="AX148" s="13" t="s">
        <v>74</v>
      </c>
      <c r="AY148" s="243" t="s">
        <v>308</v>
      </c>
    </row>
    <row r="149" spans="2:65" s="14" customFormat="1" ht="13.5">
      <c r="B149" s="244"/>
      <c r="C149" s="245"/>
      <c r="D149" s="246" t="s">
        <v>451</v>
      </c>
      <c r="E149" s="247" t="s">
        <v>21</v>
      </c>
      <c r="F149" s="248" t="s">
        <v>459</v>
      </c>
      <c r="G149" s="245"/>
      <c r="H149" s="249">
        <v>116.458</v>
      </c>
      <c r="I149" s="250"/>
      <c r="J149" s="245"/>
      <c r="K149" s="245"/>
      <c r="L149" s="251"/>
      <c r="M149" s="252"/>
      <c r="N149" s="253"/>
      <c r="O149" s="253"/>
      <c r="P149" s="253"/>
      <c r="Q149" s="253"/>
      <c r="R149" s="253"/>
      <c r="S149" s="253"/>
      <c r="T149" s="254"/>
      <c r="AT149" s="255" t="s">
        <v>451</v>
      </c>
      <c r="AU149" s="255" t="s">
        <v>84</v>
      </c>
      <c r="AV149" s="14" t="s">
        <v>327</v>
      </c>
      <c r="AW149" s="14" t="s">
        <v>37</v>
      </c>
      <c r="AX149" s="14" t="s">
        <v>82</v>
      </c>
      <c r="AY149" s="255" t="s">
        <v>308</v>
      </c>
    </row>
    <row r="150" spans="2:65" s="1" customFormat="1" ht="22.5" customHeight="1">
      <c r="B150" s="42"/>
      <c r="C150" s="203" t="s">
        <v>307</v>
      </c>
      <c r="D150" s="203" t="s">
        <v>311</v>
      </c>
      <c r="E150" s="204" t="s">
        <v>1139</v>
      </c>
      <c r="F150" s="205" t="s">
        <v>1140</v>
      </c>
      <c r="G150" s="206" t="s">
        <v>508</v>
      </c>
      <c r="H150" s="207">
        <v>40.380000000000003</v>
      </c>
      <c r="I150" s="208"/>
      <c r="J150" s="209">
        <f>ROUND(I150*H150,2)</f>
        <v>0</v>
      </c>
      <c r="K150" s="205" t="s">
        <v>315</v>
      </c>
      <c r="L150" s="62"/>
      <c r="M150" s="210" t="s">
        <v>21</v>
      </c>
      <c r="N150" s="211" t="s">
        <v>45</v>
      </c>
      <c r="O150" s="43"/>
      <c r="P150" s="212">
        <f>O150*H150</f>
        <v>0</v>
      </c>
      <c r="Q150" s="212">
        <v>0</v>
      </c>
      <c r="R150" s="212">
        <f>Q150*H150</f>
        <v>0</v>
      </c>
      <c r="S150" s="212">
        <v>0.32400000000000001</v>
      </c>
      <c r="T150" s="213">
        <f>S150*H150</f>
        <v>13.083120000000001</v>
      </c>
      <c r="AR150" s="25" t="s">
        <v>327</v>
      </c>
      <c r="AT150" s="25" t="s">
        <v>311</v>
      </c>
      <c r="AU150" s="25" t="s">
        <v>84</v>
      </c>
      <c r="AY150" s="25" t="s">
        <v>308</v>
      </c>
      <c r="BE150" s="214">
        <f>IF(N150="základní",J150,0)</f>
        <v>0</v>
      </c>
      <c r="BF150" s="214">
        <f>IF(N150="snížená",J150,0)</f>
        <v>0</v>
      </c>
      <c r="BG150" s="214">
        <f>IF(N150="zákl. přenesená",J150,0)</f>
        <v>0</v>
      </c>
      <c r="BH150" s="214">
        <f>IF(N150="sníž. přenesená",J150,0)</f>
        <v>0</v>
      </c>
      <c r="BI150" s="214">
        <f>IF(N150="nulová",J150,0)</f>
        <v>0</v>
      </c>
      <c r="BJ150" s="25" t="s">
        <v>82</v>
      </c>
      <c r="BK150" s="214">
        <f>ROUND(I150*H150,2)</f>
        <v>0</v>
      </c>
      <c r="BL150" s="25" t="s">
        <v>327</v>
      </c>
      <c r="BM150" s="25" t="s">
        <v>1297</v>
      </c>
    </row>
    <row r="151" spans="2:65" s="13" customFormat="1" ht="13.5">
      <c r="B151" s="233"/>
      <c r="C151" s="234"/>
      <c r="D151" s="223" t="s">
        <v>451</v>
      </c>
      <c r="E151" s="235" t="s">
        <v>21</v>
      </c>
      <c r="F151" s="236" t="s">
        <v>1298</v>
      </c>
      <c r="G151" s="234"/>
      <c r="H151" s="237">
        <v>1.6319999999999999</v>
      </c>
      <c r="I151" s="238"/>
      <c r="J151" s="234"/>
      <c r="K151" s="234"/>
      <c r="L151" s="239"/>
      <c r="M151" s="240"/>
      <c r="N151" s="241"/>
      <c r="O151" s="241"/>
      <c r="P151" s="241"/>
      <c r="Q151" s="241"/>
      <c r="R151" s="241"/>
      <c r="S151" s="241"/>
      <c r="T151" s="242"/>
      <c r="AT151" s="243" t="s">
        <v>451</v>
      </c>
      <c r="AU151" s="243" t="s">
        <v>84</v>
      </c>
      <c r="AV151" s="13" t="s">
        <v>84</v>
      </c>
      <c r="AW151" s="13" t="s">
        <v>37</v>
      </c>
      <c r="AX151" s="13" t="s">
        <v>74</v>
      </c>
      <c r="AY151" s="243" t="s">
        <v>308</v>
      </c>
    </row>
    <row r="152" spans="2:65" s="13" customFormat="1" ht="13.5">
      <c r="B152" s="233"/>
      <c r="C152" s="234"/>
      <c r="D152" s="223" t="s">
        <v>451</v>
      </c>
      <c r="E152" s="235" t="s">
        <v>21</v>
      </c>
      <c r="F152" s="236" t="s">
        <v>1299</v>
      </c>
      <c r="G152" s="234"/>
      <c r="H152" s="237">
        <v>1.032</v>
      </c>
      <c r="I152" s="238"/>
      <c r="J152" s="234"/>
      <c r="K152" s="234"/>
      <c r="L152" s="239"/>
      <c r="M152" s="240"/>
      <c r="N152" s="241"/>
      <c r="O152" s="241"/>
      <c r="P152" s="241"/>
      <c r="Q152" s="241"/>
      <c r="R152" s="241"/>
      <c r="S152" s="241"/>
      <c r="T152" s="242"/>
      <c r="AT152" s="243" t="s">
        <v>451</v>
      </c>
      <c r="AU152" s="243" t="s">
        <v>84</v>
      </c>
      <c r="AV152" s="13" t="s">
        <v>84</v>
      </c>
      <c r="AW152" s="13" t="s">
        <v>37</v>
      </c>
      <c r="AX152" s="13" t="s">
        <v>74</v>
      </c>
      <c r="AY152" s="243" t="s">
        <v>308</v>
      </c>
    </row>
    <row r="153" spans="2:65" s="13" customFormat="1" ht="13.5">
      <c r="B153" s="233"/>
      <c r="C153" s="234"/>
      <c r="D153" s="223" t="s">
        <v>451</v>
      </c>
      <c r="E153" s="235" t="s">
        <v>21</v>
      </c>
      <c r="F153" s="236" t="s">
        <v>1300</v>
      </c>
      <c r="G153" s="234"/>
      <c r="H153" s="237">
        <v>3.4319999999999999</v>
      </c>
      <c r="I153" s="238"/>
      <c r="J153" s="234"/>
      <c r="K153" s="234"/>
      <c r="L153" s="239"/>
      <c r="M153" s="240"/>
      <c r="N153" s="241"/>
      <c r="O153" s="241"/>
      <c r="P153" s="241"/>
      <c r="Q153" s="241"/>
      <c r="R153" s="241"/>
      <c r="S153" s="241"/>
      <c r="T153" s="242"/>
      <c r="AT153" s="243" t="s">
        <v>451</v>
      </c>
      <c r="AU153" s="243" t="s">
        <v>84</v>
      </c>
      <c r="AV153" s="13" t="s">
        <v>84</v>
      </c>
      <c r="AW153" s="13" t="s">
        <v>37</v>
      </c>
      <c r="AX153" s="13" t="s">
        <v>74</v>
      </c>
      <c r="AY153" s="243" t="s">
        <v>308</v>
      </c>
    </row>
    <row r="154" spans="2:65" s="13" customFormat="1" ht="13.5">
      <c r="B154" s="233"/>
      <c r="C154" s="234"/>
      <c r="D154" s="223" t="s">
        <v>451</v>
      </c>
      <c r="E154" s="235" t="s">
        <v>21</v>
      </c>
      <c r="F154" s="236" t="s">
        <v>1301</v>
      </c>
      <c r="G154" s="234"/>
      <c r="H154" s="237">
        <v>1.56</v>
      </c>
      <c r="I154" s="238"/>
      <c r="J154" s="234"/>
      <c r="K154" s="234"/>
      <c r="L154" s="239"/>
      <c r="M154" s="240"/>
      <c r="N154" s="241"/>
      <c r="O154" s="241"/>
      <c r="P154" s="241"/>
      <c r="Q154" s="241"/>
      <c r="R154" s="241"/>
      <c r="S154" s="241"/>
      <c r="T154" s="242"/>
      <c r="AT154" s="243" t="s">
        <v>451</v>
      </c>
      <c r="AU154" s="243" t="s">
        <v>84</v>
      </c>
      <c r="AV154" s="13" t="s">
        <v>84</v>
      </c>
      <c r="AW154" s="13" t="s">
        <v>37</v>
      </c>
      <c r="AX154" s="13" t="s">
        <v>74</v>
      </c>
      <c r="AY154" s="243" t="s">
        <v>308</v>
      </c>
    </row>
    <row r="155" spans="2:65" s="13" customFormat="1" ht="13.5">
      <c r="B155" s="233"/>
      <c r="C155" s="234"/>
      <c r="D155" s="223" t="s">
        <v>451</v>
      </c>
      <c r="E155" s="235" t="s">
        <v>21</v>
      </c>
      <c r="F155" s="236" t="s">
        <v>1302</v>
      </c>
      <c r="G155" s="234"/>
      <c r="H155" s="237">
        <v>3.524</v>
      </c>
      <c r="I155" s="238"/>
      <c r="J155" s="234"/>
      <c r="K155" s="234"/>
      <c r="L155" s="239"/>
      <c r="M155" s="240"/>
      <c r="N155" s="241"/>
      <c r="O155" s="241"/>
      <c r="P155" s="241"/>
      <c r="Q155" s="241"/>
      <c r="R155" s="241"/>
      <c r="S155" s="241"/>
      <c r="T155" s="242"/>
      <c r="AT155" s="243" t="s">
        <v>451</v>
      </c>
      <c r="AU155" s="243" t="s">
        <v>84</v>
      </c>
      <c r="AV155" s="13" t="s">
        <v>84</v>
      </c>
      <c r="AW155" s="13" t="s">
        <v>37</v>
      </c>
      <c r="AX155" s="13" t="s">
        <v>74</v>
      </c>
      <c r="AY155" s="243" t="s">
        <v>308</v>
      </c>
    </row>
    <row r="156" spans="2:65" s="13" customFormat="1" ht="13.5">
      <c r="B156" s="233"/>
      <c r="C156" s="234"/>
      <c r="D156" s="223" t="s">
        <v>451</v>
      </c>
      <c r="E156" s="235" t="s">
        <v>21</v>
      </c>
      <c r="F156" s="236" t="s">
        <v>1303</v>
      </c>
      <c r="G156" s="234"/>
      <c r="H156" s="237">
        <v>1.5820000000000001</v>
      </c>
      <c r="I156" s="238"/>
      <c r="J156" s="234"/>
      <c r="K156" s="234"/>
      <c r="L156" s="239"/>
      <c r="M156" s="240"/>
      <c r="N156" s="241"/>
      <c r="O156" s="241"/>
      <c r="P156" s="241"/>
      <c r="Q156" s="241"/>
      <c r="R156" s="241"/>
      <c r="S156" s="241"/>
      <c r="T156" s="242"/>
      <c r="AT156" s="243" t="s">
        <v>451</v>
      </c>
      <c r="AU156" s="243" t="s">
        <v>84</v>
      </c>
      <c r="AV156" s="13" t="s">
        <v>84</v>
      </c>
      <c r="AW156" s="13" t="s">
        <v>37</v>
      </c>
      <c r="AX156" s="13" t="s">
        <v>74</v>
      </c>
      <c r="AY156" s="243" t="s">
        <v>308</v>
      </c>
    </row>
    <row r="157" spans="2:65" s="13" customFormat="1" ht="13.5">
      <c r="B157" s="233"/>
      <c r="C157" s="234"/>
      <c r="D157" s="223" t="s">
        <v>451</v>
      </c>
      <c r="E157" s="235" t="s">
        <v>21</v>
      </c>
      <c r="F157" s="236" t="s">
        <v>1304</v>
      </c>
      <c r="G157" s="234"/>
      <c r="H157" s="237">
        <v>2.556</v>
      </c>
      <c r="I157" s="238"/>
      <c r="J157" s="234"/>
      <c r="K157" s="234"/>
      <c r="L157" s="239"/>
      <c r="M157" s="240"/>
      <c r="N157" s="241"/>
      <c r="O157" s="241"/>
      <c r="P157" s="241"/>
      <c r="Q157" s="241"/>
      <c r="R157" s="241"/>
      <c r="S157" s="241"/>
      <c r="T157" s="242"/>
      <c r="AT157" s="243" t="s">
        <v>451</v>
      </c>
      <c r="AU157" s="243" t="s">
        <v>84</v>
      </c>
      <c r="AV157" s="13" t="s">
        <v>84</v>
      </c>
      <c r="AW157" s="13" t="s">
        <v>37</v>
      </c>
      <c r="AX157" s="13" t="s">
        <v>74</v>
      </c>
      <c r="AY157" s="243" t="s">
        <v>308</v>
      </c>
    </row>
    <row r="158" spans="2:65" s="13" customFormat="1" ht="13.5">
      <c r="B158" s="233"/>
      <c r="C158" s="234"/>
      <c r="D158" s="223" t="s">
        <v>451</v>
      </c>
      <c r="E158" s="235" t="s">
        <v>21</v>
      </c>
      <c r="F158" s="236" t="s">
        <v>1305</v>
      </c>
      <c r="G158" s="234"/>
      <c r="H158" s="237">
        <v>1.571</v>
      </c>
      <c r="I158" s="238"/>
      <c r="J158" s="234"/>
      <c r="K158" s="234"/>
      <c r="L158" s="239"/>
      <c r="M158" s="240"/>
      <c r="N158" s="241"/>
      <c r="O158" s="241"/>
      <c r="P158" s="241"/>
      <c r="Q158" s="241"/>
      <c r="R158" s="241"/>
      <c r="S158" s="241"/>
      <c r="T158" s="242"/>
      <c r="AT158" s="243" t="s">
        <v>451</v>
      </c>
      <c r="AU158" s="243" t="s">
        <v>84</v>
      </c>
      <c r="AV158" s="13" t="s">
        <v>84</v>
      </c>
      <c r="AW158" s="13" t="s">
        <v>37</v>
      </c>
      <c r="AX158" s="13" t="s">
        <v>74</v>
      </c>
      <c r="AY158" s="243" t="s">
        <v>308</v>
      </c>
    </row>
    <row r="159" spans="2:65" s="13" customFormat="1" ht="13.5">
      <c r="B159" s="233"/>
      <c r="C159" s="234"/>
      <c r="D159" s="223" t="s">
        <v>451</v>
      </c>
      <c r="E159" s="235" t="s">
        <v>21</v>
      </c>
      <c r="F159" s="236" t="s">
        <v>1306</v>
      </c>
      <c r="G159" s="234"/>
      <c r="H159" s="237">
        <v>2.82</v>
      </c>
      <c r="I159" s="238"/>
      <c r="J159" s="234"/>
      <c r="K159" s="234"/>
      <c r="L159" s="239"/>
      <c r="M159" s="240"/>
      <c r="N159" s="241"/>
      <c r="O159" s="241"/>
      <c r="P159" s="241"/>
      <c r="Q159" s="241"/>
      <c r="R159" s="241"/>
      <c r="S159" s="241"/>
      <c r="T159" s="242"/>
      <c r="AT159" s="243" t="s">
        <v>451</v>
      </c>
      <c r="AU159" s="243" t="s">
        <v>84</v>
      </c>
      <c r="AV159" s="13" t="s">
        <v>84</v>
      </c>
      <c r="AW159" s="13" t="s">
        <v>37</v>
      </c>
      <c r="AX159" s="13" t="s">
        <v>74</v>
      </c>
      <c r="AY159" s="243" t="s">
        <v>308</v>
      </c>
    </row>
    <row r="160" spans="2:65" s="13" customFormat="1" ht="13.5">
      <c r="B160" s="233"/>
      <c r="C160" s="234"/>
      <c r="D160" s="223" t="s">
        <v>451</v>
      </c>
      <c r="E160" s="235" t="s">
        <v>21</v>
      </c>
      <c r="F160" s="236" t="s">
        <v>1307</v>
      </c>
      <c r="G160" s="234"/>
      <c r="H160" s="237">
        <v>2.0659999999999998</v>
      </c>
      <c r="I160" s="238"/>
      <c r="J160" s="234"/>
      <c r="K160" s="234"/>
      <c r="L160" s="239"/>
      <c r="M160" s="240"/>
      <c r="N160" s="241"/>
      <c r="O160" s="241"/>
      <c r="P160" s="241"/>
      <c r="Q160" s="241"/>
      <c r="R160" s="241"/>
      <c r="S160" s="241"/>
      <c r="T160" s="242"/>
      <c r="AT160" s="243" t="s">
        <v>451</v>
      </c>
      <c r="AU160" s="243" t="s">
        <v>84</v>
      </c>
      <c r="AV160" s="13" t="s">
        <v>84</v>
      </c>
      <c r="AW160" s="13" t="s">
        <v>37</v>
      </c>
      <c r="AX160" s="13" t="s">
        <v>74</v>
      </c>
      <c r="AY160" s="243" t="s">
        <v>308</v>
      </c>
    </row>
    <row r="161" spans="2:65" s="13" customFormat="1" ht="13.5">
      <c r="B161" s="233"/>
      <c r="C161" s="234"/>
      <c r="D161" s="223" t="s">
        <v>451</v>
      </c>
      <c r="E161" s="235" t="s">
        <v>21</v>
      </c>
      <c r="F161" s="236" t="s">
        <v>1308</v>
      </c>
      <c r="G161" s="234"/>
      <c r="H161" s="237">
        <v>2.0550000000000002</v>
      </c>
      <c r="I161" s="238"/>
      <c r="J161" s="234"/>
      <c r="K161" s="234"/>
      <c r="L161" s="239"/>
      <c r="M161" s="240"/>
      <c r="N161" s="241"/>
      <c r="O161" s="241"/>
      <c r="P161" s="241"/>
      <c r="Q161" s="241"/>
      <c r="R161" s="241"/>
      <c r="S161" s="241"/>
      <c r="T161" s="242"/>
      <c r="AT161" s="243" t="s">
        <v>451</v>
      </c>
      <c r="AU161" s="243" t="s">
        <v>84</v>
      </c>
      <c r="AV161" s="13" t="s">
        <v>84</v>
      </c>
      <c r="AW161" s="13" t="s">
        <v>37</v>
      </c>
      <c r="AX161" s="13" t="s">
        <v>74</v>
      </c>
      <c r="AY161" s="243" t="s">
        <v>308</v>
      </c>
    </row>
    <row r="162" spans="2:65" s="13" customFormat="1" ht="13.5">
      <c r="B162" s="233"/>
      <c r="C162" s="234"/>
      <c r="D162" s="223" t="s">
        <v>451</v>
      </c>
      <c r="E162" s="235" t="s">
        <v>21</v>
      </c>
      <c r="F162" s="236" t="s">
        <v>1309</v>
      </c>
      <c r="G162" s="234"/>
      <c r="H162" s="237">
        <v>3.056</v>
      </c>
      <c r="I162" s="238"/>
      <c r="J162" s="234"/>
      <c r="K162" s="234"/>
      <c r="L162" s="239"/>
      <c r="M162" s="240"/>
      <c r="N162" s="241"/>
      <c r="O162" s="241"/>
      <c r="P162" s="241"/>
      <c r="Q162" s="241"/>
      <c r="R162" s="241"/>
      <c r="S162" s="241"/>
      <c r="T162" s="242"/>
      <c r="AT162" s="243" t="s">
        <v>451</v>
      </c>
      <c r="AU162" s="243" t="s">
        <v>84</v>
      </c>
      <c r="AV162" s="13" t="s">
        <v>84</v>
      </c>
      <c r="AW162" s="13" t="s">
        <v>37</v>
      </c>
      <c r="AX162" s="13" t="s">
        <v>74</v>
      </c>
      <c r="AY162" s="243" t="s">
        <v>308</v>
      </c>
    </row>
    <row r="163" spans="2:65" s="13" customFormat="1" ht="13.5">
      <c r="B163" s="233"/>
      <c r="C163" s="234"/>
      <c r="D163" s="223" t="s">
        <v>451</v>
      </c>
      <c r="E163" s="235" t="s">
        <v>21</v>
      </c>
      <c r="F163" s="236" t="s">
        <v>1310</v>
      </c>
      <c r="G163" s="234"/>
      <c r="H163" s="237">
        <v>3.782</v>
      </c>
      <c r="I163" s="238"/>
      <c r="J163" s="234"/>
      <c r="K163" s="234"/>
      <c r="L163" s="239"/>
      <c r="M163" s="240"/>
      <c r="N163" s="241"/>
      <c r="O163" s="241"/>
      <c r="P163" s="241"/>
      <c r="Q163" s="241"/>
      <c r="R163" s="241"/>
      <c r="S163" s="241"/>
      <c r="T163" s="242"/>
      <c r="AT163" s="243" t="s">
        <v>451</v>
      </c>
      <c r="AU163" s="243" t="s">
        <v>84</v>
      </c>
      <c r="AV163" s="13" t="s">
        <v>84</v>
      </c>
      <c r="AW163" s="13" t="s">
        <v>37</v>
      </c>
      <c r="AX163" s="13" t="s">
        <v>74</v>
      </c>
      <c r="AY163" s="243" t="s">
        <v>308</v>
      </c>
    </row>
    <row r="164" spans="2:65" s="13" customFormat="1" ht="13.5">
      <c r="B164" s="233"/>
      <c r="C164" s="234"/>
      <c r="D164" s="223" t="s">
        <v>451</v>
      </c>
      <c r="E164" s="235" t="s">
        <v>21</v>
      </c>
      <c r="F164" s="236" t="s">
        <v>1311</v>
      </c>
      <c r="G164" s="234"/>
      <c r="H164" s="237">
        <v>4.7679999999999998</v>
      </c>
      <c r="I164" s="238"/>
      <c r="J164" s="234"/>
      <c r="K164" s="234"/>
      <c r="L164" s="239"/>
      <c r="M164" s="240"/>
      <c r="N164" s="241"/>
      <c r="O164" s="241"/>
      <c r="P164" s="241"/>
      <c r="Q164" s="241"/>
      <c r="R164" s="241"/>
      <c r="S164" s="241"/>
      <c r="T164" s="242"/>
      <c r="AT164" s="243" t="s">
        <v>451</v>
      </c>
      <c r="AU164" s="243" t="s">
        <v>84</v>
      </c>
      <c r="AV164" s="13" t="s">
        <v>84</v>
      </c>
      <c r="AW164" s="13" t="s">
        <v>37</v>
      </c>
      <c r="AX164" s="13" t="s">
        <v>74</v>
      </c>
      <c r="AY164" s="243" t="s">
        <v>308</v>
      </c>
    </row>
    <row r="165" spans="2:65" s="13" customFormat="1" ht="13.5">
      <c r="B165" s="233"/>
      <c r="C165" s="234"/>
      <c r="D165" s="223" t="s">
        <v>451</v>
      </c>
      <c r="E165" s="235" t="s">
        <v>21</v>
      </c>
      <c r="F165" s="236" t="s">
        <v>1301</v>
      </c>
      <c r="G165" s="234"/>
      <c r="H165" s="237">
        <v>1.56</v>
      </c>
      <c r="I165" s="238"/>
      <c r="J165" s="234"/>
      <c r="K165" s="234"/>
      <c r="L165" s="239"/>
      <c r="M165" s="240"/>
      <c r="N165" s="241"/>
      <c r="O165" s="241"/>
      <c r="P165" s="241"/>
      <c r="Q165" s="241"/>
      <c r="R165" s="241"/>
      <c r="S165" s="241"/>
      <c r="T165" s="242"/>
      <c r="AT165" s="243" t="s">
        <v>451</v>
      </c>
      <c r="AU165" s="243" t="s">
        <v>84</v>
      </c>
      <c r="AV165" s="13" t="s">
        <v>84</v>
      </c>
      <c r="AW165" s="13" t="s">
        <v>37</v>
      </c>
      <c r="AX165" s="13" t="s">
        <v>74</v>
      </c>
      <c r="AY165" s="243" t="s">
        <v>308</v>
      </c>
    </row>
    <row r="166" spans="2:65" s="13" customFormat="1" ht="13.5">
      <c r="B166" s="233"/>
      <c r="C166" s="234"/>
      <c r="D166" s="223" t="s">
        <v>451</v>
      </c>
      <c r="E166" s="235" t="s">
        <v>21</v>
      </c>
      <c r="F166" s="236" t="s">
        <v>1312</v>
      </c>
      <c r="G166" s="234"/>
      <c r="H166" s="237">
        <v>1.6919999999999999</v>
      </c>
      <c r="I166" s="238"/>
      <c r="J166" s="234"/>
      <c r="K166" s="234"/>
      <c r="L166" s="239"/>
      <c r="M166" s="240"/>
      <c r="N166" s="241"/>
      <c r="O166" s="241"/>
      <c r="P166" s="241"/>
      <c r="Q166" s="241"/>
      <c r="R166" s="241"/>
      <c r="S166" s="241"/>
      <c r="T166" s="242"/>
      <c r="AT166" s="243" t="s">
        <v>451</v>
      </c>
      <c r="AU166" s="243" t="s">
        <v>84</v>
      </c>
      <c r="AV166" s="13" t="s">
        <v>84</v>
      </c>
      <c r="AW166" s="13" t="s">
        <v>37</v>
      </c>
      <c r="AX166" s="13" t="s">
        <v>74</v>
      </c>
      <c r="AY166" s="243" t="s">
        <v>308</v>
      </c>
    </row>
    <row r="167" spans="2:65" s="13" customFormat="1" ht="13.5">
      <c r="B167" s="233"/>
      <c r="C167" s="234"/>
      <c r="D167" s="223" t="s">
        <v>451</v>
      </c>
      <c r="E167" s="235" t="s">
        <v>21</v>
      </c>
      <c r="F167" s="236" t="s">
        <v>1312</v>
      </c>
      <c r="G167" s="234"/>
      <c r="H167" s="237">
        <v>1.6919999999999999</v>
      </c>
      <c r="I167" s="238"/>
      <c r="J167" s="234"/>
      <c r="K167" s="234"/>
      <c r="L167" s="239"/>
      <c r="M167" s="240"/>
      <c r="N167" s="241"/>
      <c r="O167" s="241"/>
      <c r="P167" s="241"/>
      <c r="Q167" s="241"/>
      <c r="R167" s="241"/>
      <c r="S167" s="241"/>
      <c r="T167" s="242"/>
      <c r="AT167" s="243" t="s">
        <v>451</v>
      </c>
      <c r="AU167" s="243" t="s">
        <v>84</v>
      </c>
      <c r="AV167" s="13" t="s">
        <v>84</v>
      </c>
      <c r="AW167" s="13" t="s">
        <v>37</v>
      </c>
      <c r="AX167" s="13" t="s">
        <v>74</v>
      </c>
      <c r="AY167" s="243" t="s">
        <v>308</v>
      </c>
    </row>
    <row r="168" spans="2:65" s="14" customFormat="1" ht="13.5">
      <c r="B168" s="244"/>
      <c r="C168" s="245"/>
      <c r="D168" s="223" t="s">
        <v>451</v>
      </c>
      <c r="E168" s="259" t="s">
        <v>21</v>
      </c>
      <c r="F168" s="260" t="s">
        <v>459</v>
      </c>
      <c r="G168" s="245"/>
      <c r="H168" s="261">
        <v>40.380000000000003</v>
      </c>
      <c r="I168" s="250"/>
      <c r="J168" s="245"/>
      <c r="K168" s="245"/>
      <c r="L168" s="251"/>
      <c r="M168" s="252"/>
      <c r="N168" s="253"/>
      <c r="O168" s="253"/>
      <c r="P168" s="253"/>
      <c r="Q168" s="253"/>
      <c r="R168" s="253"/>
      <c r="S168" s="253"/>
      <c r="T168" s="254"/>
      <c r="AT168" s="255" t="s">
        <v>451</v>
      </c>
      <c r="AU168" s="255" t="s">
        <v>84</v>
      </c>
      <c r="AV168" s="14" t="s">
        <v>327</v>
      </c>
      <c r="AW168" s="14" t="s">
        <v>37</v>
      </c>
      <c r="AX168" s="14" t="s">
        <v>82</v>
      </c>
      <c r="AY168" s="255" t="s">
        <v>308</v>
      </c>
    </row>
    <row r="169" spans="2:65" s="11" customFormat="1" ht="29.85" customHeight="1">
      <c r="B169" s="186"/>
      <c r="C169" s="187"/>
      <c r="D169" s="200" t="s">
        <v>73</v>
      </c>
      <c r="E169" s="201" t="s">
        <v>327</v>
      </c>
      <c r="F169" s="201" t="s">
        <v>780</v>
      </c>
      <c r="G169" s="187"/>
      <c r="H169" s="187"/>
      <c r="I169" s="190"/>
      <c r="J169" s="202">
        <f>BK169</f>
        <v>0</v>
      </c>
      <c r="K169" s="187"/>
      <c r="L169" s="192"/>
      <c r="M169" s="193"/>
      <c r="N169" s="194"/>
      <c r="O169" s="194"/>
      <c r="P169" s="195">
        <f>SUM(P170:P182)</f>
        <v>0</v>
      </c>
      <c r="Q169" s="194"/>
      <c r="R169" s="195">
        <f>SUM(R170:R182)</f>
        <v>0</v>
      </c>
      <c r="S169" s="194"/>
      <c r="T169" s="196">
        <f>SUM(T170:T182)</f>
        <v>26.650086379999998</v>
      </c>
      <c r="AR169" s="197" t="s">
        <v>82</v>
      </c>
      <c r="AT169" s="198" t="s">
        <v>73</v>
      </c>
      <c r="AU169" s="198" t="s">
        <v>82</v>
      </c>
      <c r="AY169" s="197" t="s">
        <v>308</v>
      </c>
      <c r="BK169" s="199">
        <f>SUM(BK170:BK182)</f>
        <v>0</v>
      </c>
    </row>
    <row r="170" spans="2:65" s="1" customFormat="1" ht="22.5" customHeight="1">
      <c r="B170" s="42"/>
      <c r="C170" s="203" t="s">
        <v>334</v>
      </c>
      <c r="D170" s="203" t="s">
        <v>311</v>
      </c>
      <c r="E170" s="204" t="s">
        <v>781</v>
      </c>
      <c r="F170" s="205" t="s">
        <v>782</v>
      </c>
      <c r="G170" s="206" t="s">
        <v>508</v>
      </c>
      <c r="H170" s="207">
        <v>56.802</v>
      </c>
      <c r="I170" s="208"/>
      <c r="J170" s="209">
        <f>ROUND(I170*H170,2)</f>
        <v>0</v>
      </c>
      <c r="K170" s="205" t="s">
        <v>315</v>
      </c>
      <c r="L170" s="62"/>
      <c r="M170" s="210" t="s">
        <v>21</v>
      </c>
      <c r="N170" s="211" t="s">
        <v>45</v>
      </c>
      <c r="O170" s="43"/>
      <c r="P170" s="212">
        <f>O170*H170</f>
        <v>0</v>
      </c>
      <c r="Q170" s="212">
        <v>0</v>
      </c>
      <c r="R170" s="212">
        <f>Q170*H170</f>
        <v>0</v>
      </c>
      <c r="S170" s="212">
        <v>5.94E-3</v>
      </c>
      <c r="T170" s="213">
        <f>S170*H170</f>
        <v>0.33740387999999999</v>
      </c>
      <c r="AR170" s="25" t="s">
        <v>375</v>
      </c>
      <c r="AT170" s="25" t="s">
        <v>311</v>
      </c>
      <c r="AU170" s="25" t="s">
        <v>84</v>
      </c>
      <c r="AY170" s="25" t="s">
        <v>308</v>
      </c>
      <c r="BE170" s="214">
        <f>IF(N170="základní",J170,0)</f>
        <v>0</v>
      </c>
      <c r="BF170" s="214">
        <f>IF(N170="snížená",J170,0)</f>
        <v>0</v>
      </c>
      <c r="BG170" s="214">
        <f>IF(N170="zákl. přenesená",J170,0)</f>
        <v>0</v>
      </c>
      <c r="BH170" s="214">
        <f>IF(N170="sníž. přenesená",J170,0)</f>
        <v>0</v>
      </c>
      <c r="BI170" s="214">
        <f>IF(N170="nulová",J170,0)</f>
        <v>0</v>
      </c>
      <c r="BJ170" s="25" t="s">
        <v>82</v>
      </c>
      <c r="BK170" s="214">
        <f>ROUND(I170*H170,2)</f>
        <v>0</v>
      </c>
      <c r="BL170" s="25" t="s">
        <v>375</v>
      </c>
      <c r="BM170" s="25" t="s">
        <v>1313</v>
      </c>
    </row>
    <row r="171" spans="2:65" s="13" customFormat="1" ht="13.5">
      <c r="B171" s="233"/>
      <c r="C171" s="234"/>
      <c r="D171" s="246" t="s">
        <v>451</v>
      </c>
      <c r="E171" s="256" t="s">
        <v>21</v>
      </c>
      <c r="F171" s="257" t="s">
        <v>1314</v>
      </c>
      <c r="G171" s="234"/>
      <c r="H171" s="258">
        <v>56.802</v>
      </c>
      <c r="I171" s="238"/>
      <c r="J171" s="234"/>
      <c r="K171" s="234"/>
      <c r="L171" s="239"/>
      <c r="M171" s="240"/>
      <c r="N171" s="241"/>
      <c r="O171" s="241"/>
      <c r="P171" s="241"/>
      <c r="Q171" s="241"/>
      <c r="R171" s="241"/>
      <c r="S171" s="241"/>
      <c r="T171" s="242"/>
      <c r="AT171" s="243" t="s">
        <v>451</v>
      </c>
      <c r="AU171" s="243" t="s">
        <v>84</v>
      </c>
      <c r="AV171" s="13" t="s">
        <v>84</v>
      </c>
      <c r="AW171" s="13" t="s">
        <v>37</v>
      </c>
      <c r="AX171" s="13" t="s">
        <v>82</v>
      </c>
      <c r="AY171" s="243" t="s">
        <v>308</v>
      </c>
    </row>
    <row r="172" spans="2:65" s="1" customFormat="1" ht="22.5" customHeight="1">
      <c r="B172" s="42"/>
      <c r="C172" s="203" t="s">
        <v>338</v>
      </c>
      <c r="D172" s="203" t="s">
        <v>311</v>
      </c>
      <c r="E172" s="204" t="s">
        <v>785</v>
      </c>
      <c r="F172" s="205" t="s">
        <v>786</v>
      </c>
      <c r="G172" s="206" t="s">
        <v>508</v>
      </c>
      <c r="H172" s="207">
        <v>56.802</v>
      </c>
      <c r="I172" s="208"/>
      <c r="J172" s="209">
        <f t="shared" ref="J172:J178" si="0">ROUND(I172*H172,2)</f>
        <v>0</v>
      </c>
      <c r="K172" s="205" t="s">
        <v>315</v>
      </c>
      <c r="L172" s="62"/>
      <c r="M172" s="210" t="s">
        <v>21</v>
      </c>
      <c r="N172" s="211" t="s">
        <v>45</v>
      </c>
      <c r="O172" s="43"/>
      <c r="P172" s="212">
        <f t="shared" ref="P172:P178" si="1">O172*H172</f>
        <v>0</v>
      </c>
      <c r="Q172" s="212">
        <v>0</v>
      </c>
      <c r="R172" s="212">
        <f t="shared" ref="R172:R178" si="2">Q172*H172</f>
        <v>0</v>
      </c>
      <c r="S172" s="212">
        <v>1.4E-2</v>
      </c>
      <c r="T172" s="213">
        <f t="shared" ref="T172:T178" si="3">S172*H172</f>
        <v>0.79522800000000005</v>
      </c>
      <c r="AR172" s="25" t="s">
        <v>375</v>
      </c>
      <c r="AT172" s="25" t="s">
        <v>311</v>
      </c>
      <c r="AU172" s="25" t="s">
        <v>84</v>
      </c>
      <c r="AY172" s="25" t="s">
        <v>308</v>
      </c>
      <c r="BE172" s="214">
        <f t="shared" ref="BE172:BE178" si="4">IF(N172="základní",J172,0)</f>
        <v>0</v>
      </c>
      <c r="BF172" s="214">
        <f t="shared" ref="BF172:BF178" si="5">IF(N172="snížená",J172,0)</f>
        <v>0</v>
      </c>
      <c r="BG172" s="214">
        <f t="shared" ref="BG172:BG178" si="6">IF(N172="zákl. přenesená",J172,0)</f>
        <v>0</v>
      </c>
      <c r="BH172" s="214">
        <f t="shared" ref="BH172:BH178" si="7">IF(N172="sníž. přenesená",J172,0)</f>
        <v>0</v>
      </c>
      <c r="BI172" s="214">
        <f t="shared" ref="BI172:BI178" si="8">IF(N172="nulová",J172,0)</f>
        <v>0</v>
      </c>
      <c r="BJ172" s="25" t="s">
        <v>82</v>
      </c>
      <c r="BK172" s="214">
        <f t="shared" ref="BK172:BK178" si="9">ROUND(I172*H172,2)</f>
        <v>0</v>
      </c>
      <c r="BL172" s="25" t="s">
        <v>375</v>
      </c>
      <c r="BM172" s="25" t="s">
        <v>1315</v>
      </c>
    </row>
    <row r="173" spans="2:65" s="1" customFormat="1" ht="22.5" customHeight="1">
      <c r="B173" s="42"/>
      <c r="C173" s="203" t="s">
        <v>342</v>
      </c>
      <c r="D173" s="203" t="s">
        <v>311</v>
      </c>
      <c r="E173" s="204" t="s">
        <v>788</v>
      </c>
      <c r="F173" s="205" t="s">
        <v>789</v>
      </c>
      <c r="G173" s="206" t="s">
        <v>538</v>
      </c>
      <c r="H173" s="207">
        <v>56.802</v>
      </c>
      <c r="I173" s="208"/>
      <c r="J173" s="209">
        <f t="shared" si="0"/>
        <v>0</v>
      </c>
      <c r="K173" s="205" t="s">
        <v>315</v>
      </c>
      <c r="L173" s="62"/>
      <c r="M173" s="210" t="s">
        <v>21</v>
      </c>
      <c r="N173" s="211" t="s">
        <v>45</v>
      </c>
      <c r="O173" s="43"/>
      <c r="P173" s="212">
        <f t="shared" si="1"/>
        <v>0</v>
      </c>
      <c r="Q173" s="212">
        <v>0</v>
      </c>
      <c r="R173" s="212">
        <f t="shared" si="2"/>
        <v>0</v>
      </c>
      <c r="S173" s="212">
        <v>8.0000000000000002E-3</v>
      </c>
      <c r="T173" s="213">
        <f t="shared" si="3"/>
        <v>0.45441599999999999</v>
      </c>
      <c r="AR173" s="25" t="s">
        <v>375</v>
      </c>
      <c r="AT173" s="25" t="s">
        <v>311</v>
      </c>
      <c r="AU173" s="25" t="s">
        <v>84</v>
      </c>
      <c r="AY173" s="25" t="s">
        <v>308</v>
      </c>
      <c r="BE173" s="214">
        <f t="shared" si="4"/>
        <v>0</v>
      </c>
      <c r="BF173" s="214">
        <f t="shared" si="5"/>
        <v>0</v>
      </c>
      <c r="BG173" s="214">
        <f t="shared" si="6"/>
        <v>0</v>
      </c>
      <c r="BH173" s="214">
        <f t="shared" si="7"/>
        <v>0</v>
      </c>
      <c r="BI173" s="214">
        <f t="shared" si="8"/>
        <v>0</v>
      </c>
      <c r="BJ173" s="25" t="s">
        <v>82</v>
      </c>
      <c r="BK173" s="214">
        <f t="shared" si="9"/>
        <v>0</v>
      </c>
      <c r="BL173" s="25" t="s">
        <v>375</v>
      </c>
      <c r="BM173" s="25" t="s">
        <v>1316</v>
      </c>
    </row>
    <row r="174" spans="2:65" s="1" customFormat="1" ht="22.5" customHeight="1">
      <c r="B174" s="42"/>
      <c r="C174" s="203" t="s">
        <v>346</v>
      </c>
      <c r="D174" s="203" t="s">
        <v>311</v>
      </c>
      <c r="E174" s="204" t="s">
        <v>791</v>
      </c>
      <c r="F174" s="205" t="s">
        <v>792</v>
      </c>
      <c r="G174" s="206" t="s">
        <v>508</v>
      </c>
      <c r="H174" s="207">
        <v>56.802</v>
      </c>
      <c r="I174" s="208"/>
      <c r="J174" s="209">
        <f t="shared" si="0"/>
        <v>0</v>
      </c>
      <c r="K174" s="205" t="s">
        <v>315</v>
      </c>
      <c r="L174" s="62"/>
      <c r="M174" s="210" t="s">
        <v>21</v>
      </c>
      <c r="N174" s="211" t="s">
        <v>45</v>
      </c>
      <c r="O174" s="43"/>
      <c r="P174" s="212">
        <f t="shared" si="1"/>
        <v>0</v>
      </c>
      <c r="Q174" s="212">
        <v>0</v>
      </c>
      <c r="R174" s="212">
        <f t="shared" si="2"/>
        <v>0</v>
      </c>
      <c r="S174" s="212">
        <v>1.4499999999999999E-3</v>
      </c>
      <c r="T174" s="213">
        <f t="shared" si="3"/>
        <v>8.2362899999999989E-2</v>
      </c>
      <c r="AR174" s="25" t="s">
        <v>375</v>
      </c>
      <c r="AT174" s="25" t="s">
        <v>311</v>
      </c>
      <c r="AU174" s="25" t="s">
        <v>84</v>
      </c>
      <c r="AY174" s="25" t="s">
        <v>308</v>
      </c>
      <c r="BE174" s="214">
        <f t="shared" si="4"/>
        <v>0</v>
      </c>
      <c r="BF174" s="214">
        <f t="shared" si="5"/>
        <v>0</v>
      </c>
      <c r="BG174" s="214">
        <f t="shared" si="6"/>
        <v>0</v>
      </c>
      <c r="BH174" s="214">
        <f t="shared" si="7"/>
        <v>0</v>
      </c>
      <c r="BI174" s="214">
        <f t="shared" si="8"/>
        <v>0</v>
      </c>
      <c r="BJ174" s="25" t="s">
        <v>82</v>
      </c>
      <c r="BK174" s="214">
        <f t="shared" si="9"/>
        <v>0</v>
      </c>
      <c r="BL174" s="25" t="s">
        <v>375</v>
      </c>
      <c r="BM174" s="25" t="s">
        <v>1317</v>
      </c>
    </row>
    <row r="175" spans="2:65" s="1" customFormat="1" ht="22.5" customHeight="1">
      <c r="B175" s="42"/>
      <c r="C175" s="203" t="s">
        <v>350</v>
      </c>
      <c r="D175" s="203" t="s">
        <v>311</v>
      </c>
      <c r="E175" s="204" t="s">
        <v>794</v>
      </c>
      <c r="F175" s="205" t="s">
        <v>795</v>
      </c>
      <c r="G175" s="206" t="s">
        <v>508</v>
      </c>
      <c r="H175" s="207">
        <v>56.802</v>
      </c>
      <c r="I175" s="208"/>
      <c r="J175" s="209">
        <f t="shared" si="0"/>
        <v>0</v>
      </c>
      <c r="K175" s="205" t="s">
        <v>315</v>
      </c>
      <c r="L175" s="62"/>
      <c r="M175" s="210" t="s">
        <v>21</v>
      </c>
      <c r="N175" s="211" t="s">
        <v>45</v>
      </c>
      <c r="O175" s="43"/>
      <c r="P175" s="212">
        <f t="shared" si="1"/>
        <v>0</v>
      </c>
      <c r="Q175" s="212">
        <v>0</v>
      </c>
      <c r="R175" s="212">
        <f t="shared" si="2"/>
        <v>0</v>
      </c>
      <c r="S175" s="212">
        <v>1.4E-2</v>
      </c>
      <c r="T175" s="213">
        <f t="shared" si="3"/>
        <v>0.79522800000000005</v>
      </c>
      <c r="AR175" s="25" t="s">
        <v>375</v>
      </c>
      <c r="AT175" s="25" t="s">
        <v>311</v>
      </c>
      <c r="AU175" s="25" t="s">
        <v>84</v>
      </c>
      <c r="AY175" s="25" t="s">
        <v>308</v>
      </c>
      <c r="BE175" s="214">
        <f t="shared" si="4"/>
        <v>0</v>
      </c>
      <c r="BF175" s="214">
        <f t="shared" si="5"/>
        <v>0</v>
      </c>
      <c r="BG175" s="214">
        <f t="shared" si="6"/>
        <v>0</v>
      </c>
      <c r="BH175" s="214">
        <f t="shared" si="7"/>
        <v>0</v>
      </c>
      <c r="BI175" s="214">
        <f t="shared" si="8"/>
        <v>0</v>
      </c>
      <c r="BJ175" s="25" t="s">
        <v>82</v>
      </c>
      <c r="BK175" s="214">
        <f t="shared" si="9"/>
        <v>0</v>
      </c>
      <c r="BL175" s="25" t="s">
        <v>375</v>
      </c>
      <c r="BM175" s="25" t="s">
        <v>1318</v>
      </c>
    </row>
    <row r="176" spans="2:65" s="1" customFormat="1" ht="22.5" customHeight="1">
      <c r="B176" s="42"/>
      <c r="C176" s="203" t="s">
        <v>356</v>
      </c>
      <c r="D176" s="203" t="s">
        <v>311</v>
      </c>
      <c r="E176" s="204" t="s">
        <v>797</v>
      </c>
      <c r="F176" s="205" t="s">
        <v>798</v>
      </c>
      <c r="G176" s="206" t="s">
        <v>508</v>
      </c>
      <c r="H176" s="207">
        <v>56.802</v>
      </c>
      <c r="I176" s="208"/>
      <c r="J176" s="209">
        <f t="shared" si="0"/>
        <v>0</v>
      </c>
      <c r="K176" s="205" t="s">
        <v>315</v>
      </c>
      <c r="L176" s="62"/>
      <c r="M176" s="210" t="s">
        <v>21</v>
      </c>
      <c r="N176" s="211" t="s">
        <v>45</v>
      </c>
      <c r="O176" s="43"/>
      <c r="P176" s="212">
        <f t="shared" si="1"/>
        <v>0</v>
      </c>
      <c r="Q176" s="212">
        <v>0</v>
      </c>
      <c r="R176" s="212">
        <f t="shared" si="2"/>
        <v>0</v>
      </c>
      <c r="S176" s="212">
        <v>1E-3</v>
      </c>
      <c r="T176" s="213">
        <f t="shared" si="3"/>
        <v>5.6801999999999998E-2</v>
      </c>
      <c r="AR176" s="25" t="s">
        <v>375</v>
      </c>
      <c r="AT176" s="25" t="s">
        <v>311</v>
      </c>
      <c r="AU176" s="25" t="s">
        <v>84</v>
      </c>
      <c r="AY176" s="25" t="s">
        <v>308</v>
      </c>
      <c r="BE176" s="214">
        <f t="shared" si="4"/>
        <v>0</v>
      </c>
      <c r="BF176" s="214">
        <f t="shared" si="5"/>
        <v>0</v>
      </c>
      <c r="BG176" s="214">
        <f t="shared" si="6"/>
        <v>0</v>
      </c>
      <c r="BH176" s="214">
        <f t="shared" si="7"/>
        <v>0</v>
      </c>
      <c r="BI176" s="214">
        <f t="shared" si="8"/>
        <v>0</v>
      </c>
      <c r="BJ176" s="25" t="s">
        <v>82</v>
      </c>
      <c r="BK176" s="214">
        <f t="shared" si="9"/>
        <v>0</v>
      </c>
      <c r="BL176" s="25" t="s">
        <v>375</v>
      </c>
      <c r="BM176" s="25" t="s">
        <v>1319</v>
      </c>
    </row>
    <row r="177" spans="2:65" s="1" customFormat="1" ht="31.5" customHeight="1">
      <c r="B177" s="42"/>
      <c r="C177" s="203" t="s">
        <v>360</v>
      </c>
      <c r="D177" s="203" t="s">
        <v>311</v>
      </c>
      <c r="E177" s="204" t="s">
        <v>800</v>
      </c>
      <c r="F177" s="205" t="s">
        <v>801</v>
      </c>
      <c r="G177" s="206" t="s">
        <v>508</v>
      </c>
      <c r="H177" s="207">
        <v>56.802</v>
      </c>
      <c r="I177" s="208"/>
      <c r="J177" s="209">
        <f t="shared" si="0"/>
        <v>0</v>
      </c>
      <c r="K177" s="205" t="s">
        <v>315</v>
      </c>
      <c r="L177" s="62"/>
      <c r="M177" s="210" t="s">
        <v>21</v>
      </c>
      <c r="N177" s="211" t="s">
        <v>45</v>
      </c>
      <c r="O177" s="43"/>
      <c r="P177" s="212">
        <f t="shared" si="1"/>
        <v>0</v>
      </c>
      <c r="Q177" s="212">
        <v>0</v>
      </c>
      <c r="R177" s="212">
        <f t="shared" si="2"/>
        <v>0</v>
      </c>
      <c r="S177" s="212">
        <v>1.4E-3</v>
      </c>
      <c r="T177" s="213">
        <f t="shared" si="3"/>
        <v>7.9522800000000005E-2</v>
      </c>
      <c r="AR177" s="25" t="s">
        <v>375</v>
      </c>
      <c r="AT177" s="25" t="s">
        <v>311</v>
      </c>
      <c r="AU177" s="25" t="s">
        <v>84</v>
      </c>
      <c r="AY177" s="25" t="s">
        <v>308</v>
      </c>
      <c r="BE177" s="214">
        <f t="shared" si="4"/>
        <v>0</v>
      </c>
      <c r="BF177" s="214">
        <f t="shared" si="5"/>
        <v>0</v>
      </c>
      <c r="BG177" s="214">
        <f t="shared" si="6"/>
        <v>0</v>
      </c>
      <c r="BH177" s="214">
        <f t="shared" si="7"/>
        <v>0</v>
      </c>
      <c r="BI177" s="214">
        <f t="shared" si="8"/>
        <v>0</v>
      </c>
      <c r="BJ177" s="25" t="s">
        <v>82</v>
      </c>
      <c r="BK177" s="214">
        <f t="shared" si="9"/>
        <v>0</v>
      </c>
      <c r="BL177" s="25" t="s">
        <v>375</v>
      </c>
      <c r="BM177" s="25" t="s">
        <v>1320</v>
      </c>
    </row>
    <row r="178" spans="2:65" s="1" customFormat="1" ht="22.5" customHeight="1">
      <c r="B178" s="42"/>
      <c r="C178" s="203" t="s">
        <v>364</v>
      </c>
      <c r="D178" s="203" t="s">
        <v>311</v>
      </c>
      <c r="E178" s="204" t="s">
        <v>803</v>
      </c>
      <c r="F178" s="205" t="s">
        <v>804</v>
      </c>
      <c r="G178" s="206" t="s">
        <v>449</v>
      </c>
      <c r="H178" s="207">
        <v>7.3840000000000003</v>
      </c>
      <c r="I178" s="208"/>
      <c r="J178" s="209">
        <f t="shared" si="0"/>
        <v>0</v>
      </c>
      <c r="K178" s="205" t="s">
        <v>315</v>
      </c>
      <c r="L178" s="62"/>
      <c r="M178" s="210" t="s">
        <v>21</v>
      </c>
      <c r="N178" s="211" t="s">
        <v>45</v>
      </c>
      <c r="O178" s="43"/>
      <c r="P178" s="212">
        <f t="shared" si="1"/>
        <v>0</v>
      </c>
      <c r="Q178" s="212">
        <v>0</v>
      </c>
      <c r="R178" s="212">
        <f t="shared" si="2"/>
        <v>0</v>
      </c>
      <c r="S178" s="212">
        <v>1.4</v>
      </c>
      <c r="T178" s="213">
        <f t="shared" si="3"/>
        <v>10.3376</v>
      </c>
      <c r="AR178" s="25" t="s">
        <v>327</v>
      </c>
      <c r="AT178" s="25" t="s">
        <v>311</v>
      </c>
      <c r="AU178" s="25" t="s">
        <v>84</v>
      </c>
      <c r="AY178" s="25" t="s">
        <v>308</v>
      </c>
      <c r="BE178" s="214">
        <f t="shared" si="4"/>
        <v>0</v>
      </c>
      <c r="BF178" s="214">
        <f t="shared" si="5"/>
        <v>0</v>
      </c>
      <c r="BG178" s="214">
        <f t="shared" si="6"/>
        <v>0</v>
      </c>
      <c r="BH178" s="214">
        <f t="shared" si="7"/>
        <v>0</v>
      </c>
      <c r="BI178" s="214">
        <f t="shared" si="8"/>
        <v>0</v>
      </c>
      <c r="BJ178" s="25" t="s">
        <v>82</v>
      </c>
      <c r="BK178" s="214">
        <f t="shared" si="9"/>
        <v>0</v>
      </c>
      <c r="BL178" s="25" t="s">
        <v>327</v>
      </c>
      <c r="BM178" s="25" t="s">
        <v>1321</v>
      </c>
    </row>
    <row r="179" spans="2:65" s="13" customFormat="1" ht="13.5">
      <c r="B179" s="233"/>
      <c r="C179" s="234"/>
      <c r="D179" s="246" t="s">
        <v>451</v>
      </c>
      <c r="E179" s="256" t="s">
        <v>21</v>
      </c>
      <c r="F179" s="257" t="s">
        <v>1322</v>
      </c>
      <c r="G179" s="234"/>
      <c r="H179" s="258">
        <v>7.3840000000000003</v>
      </c>
      <c r="I179" s="238"/>
      <c r="J179" s="234"/>
      <c r="K179" s="234"/>
      <c r="L179" s="239"/>
      <c r="M179" s="240"/>
      <c r="N179" s="241"/>
      <c r="O179" s="241"/>
      <c r="P179" s="241"/>
      <c r="Q179" s="241"/>
      <c r="R179" s="241"/>
      <c r="S179" s="241"/>
      <c r="T179" s="242"/>
      <c r="AT179" s="243" t="s">
        <v>451</v>
      </c>
      <c r="AU179" s="243" t="s">
        <v>84</v>
      </c>
      <c r="AV179" s="13" t="s">
        <v>84</v>
      </c>
      <c r="AW179" s="13" t="s">
        <v>37</v>
      </c>
      <c r="AX179" s="13" t="s">
        <v>82</v>
      </c>
      <c r="AY179" s="243" t="s">
        <v>308</v>
      </c>
    </row>
    <row r="180" spans="2:65" s="1" customFormat="1" ht="31.5" customHeight="1">
      <c r="B180" s="42"/>
      <c r="C180" s="203" t="s">
        <v>368</v>
      </c>
      <c r="D180" s="203" t="s">
        <v>311</v>
      </c>
      <c r="E180" s="204" t="s">
        <v>800</v>
      </c>
      <c r="F180" s="205" t="s">
        <v>801</v>
      </c>
      <c r="G180" s="206" t="s">
        <v>508</v>
      </c>
      <c r="H180" s="207">
        <v>56.802</v>
      </c>
      <c r="I180" s="208"/>
      <c r="J180" s="209">
        <f>ROUND(I180*H180,2)</f>
        <v>0</v>
      </c>
      <c r="K180" s="205" t="s">
        <v>315</v>
      </c>
      <c r="L180" s="62"/>
      <c r="M180" s="210" t="s">
        <v>21</v>
      </c>
      <c r="N180" s="211" t="s">
        <v>45</v>
      </c>
      <c r="O180" s="43"/>
      <c r="P180" s="212">
        <f>O180*H180</f>
        <v>0</v>
      </c>
      <c r="Q180" s="212">
        <v>0</v>
      </c>
      <c r="R180" s="212">
        <f>Q180*H180</f>
        <v>0</v>
      </c>
      <c r="S180" s="212">
        <v>1.4E-3</v>
      </c>
      <c r="T180" s="213">
        <f>S180*H180</f>
        <v>7.9522800000000005E-2</v>
      </c>
      <c r="AR180" s="25" t="s">
        <v>327</v>
      </c>
      <c r="AT180" s="25" t="s">
        <v>311</v>
      </c>
      <c r="AU180" s="25" t="s">
        <v>84</v>
      </c>
      <c r="AY180" s="25" t="s">
        <v>308</v>
      </c>
      <c r="BE180" s="214">
        <f>IF(N180="základní",J180,0)</f>
        <v>0</v>
      </c>
      <c r="BF180" s="214">
        <f>IF(N180="snížená",J180,0)</f>
        <v>0</v>
      </c>
      <c r="BG180" s="214">
        <f>IF(N180="zákl. přenesená",J180,0)</f>
        <v>0</v>
      </c>
      <c r="BH180" s="214">
        <f>IF(N180="sníž. přenesená",J180,0)</f>
        <v>0</v>
      </c>
      <c r="BI180" s="214">
        <f>IF(N180="nulová",J180,0)</f>
        <v>0</v>
      </c>
      <c r="BJ180" s="25" t="s">
        <v>82</v>
      </c>
      <c r="BK180" s="214">
        <f>ROUND(I180*H180,2)</f>
        <v>0</v>
      </c>
      <c r="BL180" s="25" t="s">
        <v>327</v>
      </c>
      <c r="BM180" s="25" t="s">
        <v>1323</v>
      </c>
    </row>
    <row r="181" spans="2:65" s="1" customFormat="1" ht="22.5" customHeight="1">
      <c r="B181" s="42"/>
      <c r="C181" s="203" t="s">
        <v>10</v>
      </c>
      <c r="D181" s="203" t="s">
        <v>311</v>
      </c>
      <c r="E181" s="204" t="s">
        <v>808</v>
      </c>
      <c r="F181" s="205" t="s">
        <v>809</v>
      </c>
      <c r="G181" s="206" t="s">
        <v>449</v>
      </c>
      <c r="H181" s="207">
        <v>8.52</v>
      </c>
      <c r="I181" s="208"/>
      <c r="J181" s="209">
        <f>ROUND(I181*H181,2)</f>
        <v>0</v>
      </c>
      <c r="K181" s="205" t="s">
        <v>315</v>
      </c>
      <c r="L181" s="62"/>
      <c r="M181" s="210" t="s">
        <v>21</v>
      </c>
      <c r="N181" s="211" t="s">
        <v>45</v>
      </c>
      <c r="O181" s="43"/>
      <c r="P181" s="212">
        <f>O181*H181</f>
        <v>0</v>
      </c>
      <c r="Q181" s="212">
        <v>0</v>
      </c>
      <c r="R181" s="212">
        <f>Q181*H181</f>
        <v>0</v>
      </c>
      <c r="S181" s="212">
        <v>1.6</v>
      </c>
      <c r="T181" s="213">
        <f>S181*H181</f>
        <v>13.632</v>
      </c>
      <c r="AR181" s="25" t="s">
        <v>327</v>
      </c>
      <c r="AT181" s="25" t="s">
        <v>311</v>
      </c>
      <c r="AU181" s="25" t="s">
        <v>84</v>
      </c>
      <c r="AY181" s="25" t="s">
        <v>308</v>
      </c>
      <c r="BE181" s="214">
        <f>IF(N181="základní",J181,0)</f>
        <v>0</v>
      </c>
      <c r="BF181" s="214">
        <f>IF(N181="snížená",J181,0)</f>
        <v>0</v>
      </c>
      <c r="BG181" s="214">
        <f>IF(N181="zákl. přenesená",J181,0)</f>
        <v>0</v>
      </c>
      <c r="BH181" s="214">
        <f>IF(N181="sníž. přenesená",J181,0)</f>
        <v>0</v>
      </c>
      <c r="BI181" s="214">
        <f>IF(N181="nulová",J181,0)</f>
        <v>0</v>
      </c>
      <c r="BJ181" s="25" t="s">
        <v>82</v>
      </c>
      <c r="BK181" s="214">
        <f>ROUND(I181*H181,2)</f>
        <v>0</v>
      </c>
      <c r="BL181" s="25" t="s">
        <v>327</v>
      </c>
      <c r="BM181" s="25" t="s">
        <v>1324</v>
      </c>
    </row>
    <row r="182" spans="2:65" s="13" customFormat="1" ht="13.5">
      <c r="B182" s="233"/>
      <c r="C182" s="234"/>
      <c r="D182" s="223" t="s">
        <v>451</v>
      </c>
      <c r="E182" s="235" t="s">
        <v>21</v>
      </c>
      <c r="F182" s="236" t="s">
        <v>1325</v>
      </c>
      <c r="G182" s="234"/>
      <c r="H182" s="237">
        <v>8.52</v>
      </c>
      <c r="I182" s="238"/>
      <c r="J182" s="234"/>
      <c r="K182" s="234"/>
      <c r="L182" s="239"/>
      <c r="M182" s="240"/>
      <c r="N182" s="241"/>
      <c r="O182" s="241"/>
      <c r="P182" s="241"/>
      <c r="Q182" s="241"/>
      <c r="R182" s="241"/>
      <c r="S182" s="241"/>
      <c r="T182" s="242"/>
      <c r="AT182" s="243" t="s">
        <v>451</v>
      </c>
      <c r="AU182" s="243" t="s">
        <v>84</v>
      </c>
      <c r="AV182" s="13" t="s">
        <v>84</v>
      </c>
      <c r="AW182" s="13" t="s">
        <v>37</v>
      </c>
      <c r="AX182" s="13" t="s">
        <v>82</v>
      </c>
      <c r="AY182" s="243" t="s">
        <v>308</v>
      </c>
    </row>
    <row r="183" spans="2:65" s="11" customFormat="1" ht="29.85" customHeight="1">
      <c r="B183" s="186"/>
      <c r="C183" s="187"/>
      <c r="D183" s="188" t="s">
        <v>73</v>
      </c>
      <c r="E183" s="262" t="s">
        <v>334</v>
      </c>
      <c r="F183" s="262" t="s">
        <v>521</v>
      </c>
      <c r="G183" s="187"/>
      <c r="H183" s="187"/>
      <c r="I183" s="190"/>
      <c r="J183" s="263">
        <f>BK183</f>
        <v>0</v>
      </c>
      <c r="K183" s="187"/>
      <c r="L183" s="192"/>
      <c r="M183" s="193"/>
      <c r="N183" s="194"/>
      <c r="O183" s="194"/>
      <c r="P183" s="195">
        <f>P184+P219+P239</f>
        <v>0</v>
      </c>
      <c r="Q183" s="194"/>
      <c r="R183" s="195">
        <f>R184+R219+R239</f>
        <v>26.493262439999999</v>
      </c>
      <c r="S183" s="194"/>
      <c r="T183" s="196">
        <f>T184+T219+T239</f>
        <v>142.04793579</v>
      </c>
      <c r="AR183" s="197" t="s">
        <v>82</v>
      </c>
      <c r="AT183" s="198" t="s">
        <v>73</v>
      </c>
      <c r="AU183" s="198" t="s">
        <v>82</v>
      </c>
      <c r="AY183" s="197" t="s">
        <v>308</v>
      </c>
      <c r="BK183" s="199">
        <f>BK184+BK219+BK239</f>
        <v>0</v>
      </c>
    </row>
    <row r="184" spans="2:65" s="11" customFormat="1" ht="14.85" customHeight="1">
      <c r="B184" s="186"/>
      <c r="C184" s="187"/>
      <c r="D184" s="200" t="s">
        <v>73</v>
      </c>
      <c r="E184" s="201" t="s">
        <v>522</v>
      </c>
      <c r="F184" s="201" t="s">
        <v>523</v>
      </c>
      <c r="G184" s="187"/>
      <c r="H184" s="187"/>
      <c r="I184" s="190"/>
      <c r="J184" s="202">
        <f>BK184</f>
        <v>0</v>
      </c>
      <c r="K184" s="187"/>
      <c r="L184" s="192"/>
      <c r="M184" s="193"/>
      <c r="N184" s="194"/>
      <c r="O184" s="194"/>
      <c r="P184" s="195">
        <f>SUM(P185:P218)</f>
        <v>0</v>
      </c>
      <c r="Q184" s="194"/>
      <c r="R184" s="195">
        <f>SUM(R185:R218)</f>
        <v>0</v>
      </c>
      <c r="S184" s="194"/>
      <c r="T184" s="196">
        <f>SUM(T185:T218)</f>
        <v>69.745303000000007</v>
      </c>
      <c r="AR184" s="197" t="s">
        <v>82</v>
      </c>
      <c r="AT184" s="198" t="s">
        <v>73</v>
      </c>
      <c r="AU184" s="198" t="s">
        <v>84</v>
      </c>
      <c r="AY184" s="197" t="s">
        <v>308</v>
      </c>
      <c r="BK184" s="199">
        <f>SUM(BK185:BK218)</f>
        <v>0</v>
      </c>
    </row>
    <row r="185" spans="2:65" s="1" customFormat="1" ht="22.5" customHeight="1">
      <c r="B185" s="42"/>
      <c r="C185" s="203" t="s">
        <v>375</v>
      </c>
      <c r="D185" s="203" t="s">
        <v>311</v>
      </c>
      <c r="E185" s="204" t="s">
        <v>524</v>
      </c>
      <c r="F185" s="205" t="s">
        <v>525</v>
      </c>
      <c r="G185" s="206" t="s">
        <v>508</v>
      </c>
      <c r="H185" s="207">
        <v>480.40499999999997</v>
      </c>
      <c r="I185" s="208"/>
      <c r="J185" s="209">
        <f>ROUND(I185*H185,2)</f>
        <v>0</v>
      </c>
      <c r="K185" s="205" t="s">
        <v>315</v>
      </c>
      <c r="L185" s="62"/>
      <c r="M185" s="210" t="s">
        <v>21</v>
      </c>
      <c r="N185" s="211" t="s">
        <v>45</v>
      </c>
      <c r="O185" s="43"/>
      <c r="P185" s="212">
        <f>O185*H185</f>
        <v>0</v>
      </c>
      <c r="Q185" s="212">
        <v>0</v>
      </c>
      <c r="R185" s="212">
        <f>Q185*H185</f>
        <v>0</v>
      </c>
      <c r="S185" s="212">
        <v>0.05</v>
      </c>
      <c r="T185" s="213">
        <f>S185*H185</f>
        <v>24.020250000000001</v>
      </c>
      <c r="AR185" s="25" t="s">
        <v>327</v>
      </c>
      <c r="AT185" s="25" t="s">
        <v>311</v>
      </c>
      <c r="AU185" s="25" t="s">
        <v>95</v>
      </c>
      <c r="AY185" s="25" t="s">
        <v>308</v>
      </c>
      <c r="BE185" s="214">
        <f>IF(N185="základní",J185,0)</f>
        <v>0</v>
      </c>
      <c r="BF185" s="214">
        <f>IF(N185="snížená",J185,0)</f>
        <v>0</v>
      </c>
      <c r="BG185" s="214">
        <f>IF(N185="zákl. přenesená",J185,0)</f>
        <v>0</v>
      </c>
      <c r="BH185" s="214">
        <f>IF(N185="sníž. přenesená",J185,0)</f>
        <v>0</v>
      </c>
      <c r="BI185" s="214">
        <f>IF(N185="nulová",J185,0)</f>
        <v>0</v>
      </c>
      <c r="BJ185" s="25" t="s">
        <v>82</v>
      </c>
      <c r="BK185" s="214">
        <f>ROUND(I185*H185,2)</f>
        <v>0</v>
      </c>
      <c r="BL185" s="25" t="s">
        <v>327</v>
      </c>
      <c r="BM185" s="25" t="s">
        <v>1326</v>
      </c>
    </row>
    <row r="186" spans="2:65" s="13" customFormat="1" ht="13.5">
      <c r="B186" s="233"/>
      <c r="C186" s="234"/>
      <c r="D186" s="223" t="s">
        <v>451</v>
      </c>
      <c r="E186" s="235" t="s">
        <v>21</v>
      </c>
      <c r="F186" s="236" t="s">
        <v>1327</v>
      </c>
      <c r="G186" s="234"/>
      <c r="H186" s="237">
        <v>36.57</v>
      </c>
      <c r="I186" s="238"/>
      <c r="J186" s="234"/>
      <c r="K186" s="234"/>
      <c r="L186" s="239"/>
      <c r="M186" s="240"/>
      <c r="N186" s="241"/>
      <c r="O186" s="241"/>
      <c r="P186" s="241"/>
      <c r="Q186" s="241"/>
      <c r="R186" s="241"/>
      <c r="S186" s="241"/>
      <c r="T186" s="242"/>
      <c r="AT186" s="243" t="s">
        <v>451</v>
      </c>
      <c r="AU186" s="243" t="s">
        <v>95</v>
      </c>
      <c r="AV186" s="13" t="s">
        <v>84</v>
      </c>
      <c r="AW186" s="13" t="s">
        <v>37</v>
      </c>
      <c r="AX186" s="13" t="s">
        <v>74</v>
      </c>
      <c r="AY186" s="243" t="s">
        <v>308</v>
      </c>
    </row>
    <row r="187" spans="2:65" s="13" customFormat="1" ht="13.5">
      <c r="B187" s="233"/>
      <c r="C187" s="234"/>
      <c r="D187" s="223" t="s">
        <v>451</v>
      </c>
      <c r="E187" s="235" t="s">
        <v>21</v>
      </c>
      <c r="F187" s="236" t="s">
        <v>1328</v>
      </c>
      <c r="G187" s="234"/>
      <c r="H187" s="237">
        <v>198.16200000000001</v>
      </c>
      <c r="I187" s="238"/>
      <c r="J187" s="234"/>
      <c r="K187" s="234"/>
      <c r="L187" s="239"/>
      <c r="M187" s="240"/>
      <c r="N187" s="241"/>
      <c r="O187" s="241"/>
      <c r="P187" s="241"/>
      <c r="Q187" s="241"/>
      <c r="R187" s="241"/>
      <c r="S187" s="241"/>
      <c r="T187" s="242"/>
      <c r="AT187" s="243" t="s">
        <v>451</v>
      </c>
      <c r="AU187" s="243" t="s">
        <v>95</v>
      </c>
      <c r="AV187" s="13" t="s">
        <v>84</v>
      </c>
      <c r="AW187" s="13" t="s">
        <v>37</v>
      </c>
      <c r="AX187" s="13" t="s">
        <v>74</v>
      </c>
      <c r="AY187" s="243" t="s">
        <v>308</v>
      </c>
    </row>
    <row r="188" spans="2:65" s="13" customFormat="1" ht="13.5">
      <c r="B188" s="233"/>
      <c r="C188" s="234"/>
      <c r="D188" s="223" t="s">
        <v>451</v>
      </c>
      <c r="E188" s="235" t="s">
        <v>21</v>
      </c>
      <c r="F188" s="236" t="s">
        <v>1329</v>
      </c>
      <c r="G188" s="234"/>
      <c r="H188" s="237">
        <v>197.31800000000001</v>
      </c>
      <c r="I188" s="238"/>
      <c r="J188" s="234"/>
      <c r="K188" s="234"/>
      <c r="L188" s="239"/>
      <c r="M188" s="240"/>
      <c r="N188" s="241"/>
      <c r="O188" s="241"/>
      <c r="P188" s="241"/>
      <c r="Q188" s="241"/>
      <c r="R188" s="241"/>
      <c r="S188" s="241"/>
      <c r="T188" s="242"/>
      <c r="AT188" s="243" t="s">
        <v>451</v>
      </c>
      <c r="AU188" s="243" t="s">
        <v>95</v>
      </c>
      <c r="AV188" s="13" t="s">
        <v>84</v>
      </c>
      <c r="AW188" s="13" t="s">
        <v>37</v>
      </c>
      <c r="AX188" s="13" t="s">
        <v>74</v>
      </c>
      <c r="AY188" s="243" t="s">
        <v>308</v>
      </c>
    </row>
    <row r="189" spans="2:65" s="13" customFormat="1" ht="13.5">
      <c r="B189" s="233"/>
      <c r="C189" s="234"/>
      <c r="D189" s="223" t="s">
        <v>451</v>
      </c>
      <c r="E189" s="235" t="s">
        <v>21</v>
      </c>
      <c r="F189" s="236" t="s">
        <v>1330</v>
      </c>
      <c r="G189" s="234"/>
      <c r="H189" s="237">
        <v>70.400000000000006</v>
      </c>
      <c r="I189" s="238"/>
      <c r="J189" s="234"/>
      <c r="K189" s="234"/>
      <c r="L189" s="239"/>
      <c r="M189" s="240"/>
      <c r="N189" s="241"/>
      <c r="O189" s="241"/>
      <c r="P189" s="241"/>
      <c r="Q189" s="241"/>
      <c r="R189" s="241"/>
      <c r="S189" s="241"/>
      <c r="T189" s="242"/>
      <c r="AT189" s="243" t="s">
        <v>451</v>
      </c>
      <c r="AU189" s="243" t="s">
        <v>95</v>
      </c>
      <c r="AV189" s="13" t="s">
        <v>84</v>
      </c>
      <c r="AW189" s="13" t="s">
        <v>37</v>
      </c>
      <c r="AX189" s="13" t="s">
        <v>74</v>
      </c>
      <c r="AY189" s="243" t="s">
        <v>308</v>
      </c>
    </row>
    <row r="190" spans="2:65" s="13" customFormat="1" ht="13.5">
      <c r="B190" s="233"/>
      <c r="C190" s="234"/>
      <c r="D190" s="223" t="s">
        <v>451</v>
      </c>
      <c r="E190" s="235" t="s">
        <v>21</v>
      </c>
      <c r="F190" s="236" t="s">
        <v>1331</v>
      </c>
      <c r="G190" s="234"/>
      <c r="H190" s="237">
        <v>-22.045000000000002</v>
      </c>
      <c r="I190" s="238"/>
      <c r="J190" s="234"/>
      <c r="K190" s="234"/>
      <c r="L190" s="239"/>
      <c r="M190" s="240"/>
      <c r="N190" s="241"/>
      <c r="O190" s="241"/>
      <c r="P190" s="241"/>
      <c r="Q190" s="241"/>
      <c r="R190" s="241"/>
      <c r="S190" s="241"/>
      <c r="T190" s="242"/>
      <c r="AT190" s="243" t="s">
        <v>451</v>
      </c>
      <c r="AU190" s="243" t="s">
        <v>95</v>
      </c>
      <c r="AV190" s="13" t="s">
        <v>84</v>
      </c>
      <c r="AW190" s="13" t="s">
        <v>37</v>
      </c>
      <c r="AX190" s="13" t="s">
        <v>74</v>
      </c>
      <c r="AY190" s="243" t="s">
        <v>308</v>
      </c>
    </row>
    <row r="191" spans="2:65" s="14" customFormat="1" ht="13.5">
      <c r="B191" s="244"/>
      <c r="C191" s="245"/>
      <c r="D191" s="246" t="s">
        <v>451</v>
      </c>
      <c r="E191" s="247" t="s">
        <v>21</v>
      </c>
      <c r="F191" s="248" t="s">
        <v>459</v>
      </c>
      <c r="G191" s="245"/>
      <c r="H191" s="249">
        <v>480.40499999999997</v>
      </c>
      <c r="I191" s="250"/>
      <c r="J191" s="245"/>
      <c r="K191" s="245"/>
      <c r="L191" s="251"/>
      <c r="M191" s="252"/>
      <c r="N191" s="253"/>
      <c r="O191" s="253"/>
      <c r="P191" s="253"/>
      <c r="Q191" s="253"/>
      <c r="R191" s="253"/>
      <c r="S191" s="253"/>
      <c r="T191" s="254"/>
      <c r="AT191" s="255" t="s">
        <v>451</v>
      </c>
      <c r="AU191" s="255" t="s">
        <v>95</v>
      </c>
      <c r="AV191" s="14" t="s">
        <v>327</v>
      </c>
      <c r="AW191" s="14" t="s">
        <v>37</v>
      </c>
      <c r="AX191" s="14" t="s">
        <v>82</v>
      </c>
      <c r="AY191" s="255" t="s">
        <v>308</v>
      </c>
    </row>
    <row r="192" spans="2:65" s="1" customFormat="1" ht="31.5" customHeight="1">
      <c r="B192" s="42"/>
      <c r="C192" s="203" t="s">
        <v>381</v>
      </c>
      <c r="D192" s="203" t="s">
        <v>311</v>
      </c>
      <c r="E192" s="204" t="s">
        <v>1147</v>
      </c>
      <c r="F192" s="205" t="s">
        <v>1148</v>
      </c>
      <c r="G192" s="206" t="s">
        <v>508</v>
      </c>
      <c r="H192" s="207">
        <v>824.94299999999998</v>
      </c>
      <c r="I192" s="208"/>
      <c r="J192" s="209">
        <f>ROUND(I192*H192,2)</f>
        <v>0</v>
      </c>
      <c r="K192" s="205" t="s">
        <v>315</v>
      </c>
      <c r="L192" s="62"/>
      <c r="M192" s="210" t="s">
        <v>21</v>
      </c>
      <c r="N192" s="211" t="s">
        <v>45</v>
      </c>
      <c r="O192" s="43"/>
      <c r="P192" s="212">
        <f>O192*H192</f>
        <v>0</v>
      </c>
      <c r="Q192" s="212">
        <v>0</v>
      </c>
      <c r="R192" s="212">
        <f>Q192*H192</f>
        <v>0</v>
      </c>
      <c r="S192" s="212">
        <v>4.5999999999999999E-2</v>
      </c>
      <c r="T192" s="213">
        <f>S192*H192</f>
        <v>37.947378</v>
      </c>
      <c r="AR192" s="25" t="s">
        <v>327</v>
      </c>
      <c r="AT192" s="25" t="s">
        <v>311</v>
      </c>
      <c r="AU192" s="25" t="s">
        <v>95</v>
      </c>
      <c r="AY192" s="25" t="s">
        <v>308</v>
      </c>
      <c r="BE192" s="214">
        <f>IF(N192="základní",J192,0)</f>
        <v>0</v>
      </c>
      <c r="BF192" s="214">
        <f>IF(N192="snížená",J192,0)</f>
        <v>0</v>
      </c>
      <c r="BG192" s="214">
        <f>IF(N192="zákl. přenesená",J192,0)</f>
        <v>0</v>
      </c>
      <c r="BH192" s="214">
        <f>IF(N192="sníž. přenesená",J192,0)</f>
        <v>0</v>
      </c>
      <c r="BI192" s="214">
        <f>IF(N192="nulová",J192,0)</f>
        <v>0</v>
      </c>
      <c r="BJ192" s="25" t="s">
        <v>82</v>
      </c>
      <c r="BK192" s="214">
        <f>ROUND(I192*H192,2)</f>
        <v>0</v>
      </c>
      <c r="BL192" s="25" t="s">
        <v>327</v>
      </c>
      <c r="BM192" s="25" t="s">
        <v>1332</v>
      </c>
    </row>
    <row r="193" spans="2:51" s="13" customFormat="1" ht="13.5">
      <c r="B193" s="233"/>
      <c r="C193" s="234"/>
      <c r="D193" s="223" t="s">
        <v>451</v>
      </c>
      <c r="E193" s="235" t="s">
        <v>21</v>
      </c>
      <c r="F193" s="236" t="s">
        <v>1333</v>
      </c>
      <c r="G193" s="234"/>
      <c r="H193" s="237">
        <v>36.113999999999997</v>
      </c>
      <c r="I193" s="238"/>
      <c r="J193" s="234"/>
      <c r="K193" s="234"/>
      <c r="L193" s="239"/>
      <c r="M193" s="240"/>
      <c r="N193" s="241"/>
      <c r="O193" s="241"/>
      <c r="P193" s="241"/>
      <c r="Q193" s="241"/>
      <c r="R193" s="241"/>
      <c r="S193" s="241"/>
      <c r="T193" s="242"/>
      <c r="AT193" s="243" t="s">
        <v>451</v>
      </c>
      <c r="AU193" s="243" t="s">
        <v>95</v>
      </c>
      <c r="AV193" s="13" t="s">
        <v>84</v>
      </c>
      <c r="AW193" s="13" t="s">
        <v>37</v>
      </c>
      <c r="AX193" s="13" t="s">
        <v>74</v>
      </c>
      <c r="AY193" s="243" t="s">
        <v>308</v>
      </c>
    </row>
    <row r="194" spans="2:51" s="13" customFormat="1" ht="13.5">
      <c r="B194" s="233"/>
      <c r="C194" s="234"/>
      <c r="D194" s="223" t="s">
        <v>451</v>
      </c>
      <c r="E194" s="235" t="s">
        <v>21</v>
      </c>
      <c r="F194" s="236" t="s">
        <v>1334</v>
      </c>
      <c r="G194" s="234"/>
      <c r="H194" s="237">
        <v>42.786000000000001</v>
      </c>
      <c r="I194" s="238"/>
      <c r="J194" s="234"/>
      <c r="K194" s="234"/>
      <c r="L194" s="239"/>
      <c r="M194" s="240"/>
      <c r="N194" s="241"/>
      <c r="O194" s="241"/>
      <c r="P194" s="241"/>
      <c r="Q194" s="241"/>
      <c r="R194" s="241"/>
      <c r="S194" s="241"/>
      <c r="T194" s="242"/>
      <c r="AT194" s="243" t="s">
        <v>451</v>
      </c>
      <c r="AU194" s="243" t="s">
        <v>95</v>
      </c>
      <c r="AV194" s="13" t="s">
        <v>84</v>
      </c>
      <c r="AW194" s="13" t="s">
        <v>37</v>
      </c>
      <c r="AX194" s="13" t="s">
        <v>74</v>
      </c>
      <c r="AY194" s="243" t="s">
        <v>308</v>
      </c>
    </row>
    <row r="195" spans="2:51" s="13" customFormat="1" ht="13.5">
      <c r="B195" s="233"/>
      <c r="C195" s="234"/>
      <c r="D195" s="223" t="s">
        <v>451</v>
      </c>
      <c r="E195" s="235" t="s">
        <v>21</v>
      </c>
      <c r="F195" s="236" t="s">
        <v>1335</v>
      </c>
      <c r="G195" s="234"/>
      <c r="H195" s="237">
        <v>40.509</v>
      </c>
      <c r="I195" s="238"/>
      <c r="J195" s="234"/>
      <c r="K195" s="234"/>
      <c r="L195" s="239"/>
      <c r="M195" s="240"/>
      <c r="N195" s="241"/>
      <c r="O195" s="241"/>
      <c r="P195" s="241"/>
      <c r="Q195" s="241"/>
      <c r="R195" s="241"/>
      <c r="S195" s="241"/>
      <c r="T195" s="242"/>
      <c r="AT195" s="243" t="s">
        <v>451</v>
      </c>
      <c r="AU195" s="243" t="s">
        <v>95</v>
      </c>
      <c r="AV195" s="13" t="s">
        <v>84</v>
      </c>
      <c r="AW195" s="13" t="s">
        <v>37</v>
      </c>
      <c r="AX195" s="13" t="s">
        <v>74</v>
      </c>
      <c r="AY195" s="243" t="s">
        <v>308</v>
      </c>
    </row>
    <row r="196" spans="2:51" s="13" customFormat="1" ht="13.5">
      <c r="B196" s="233"/>
      <c r="C196" s="234"/>
      <c r="D196" s="223" t="s">
        <v>451</v>
      </c>
      <c r="E196" s="235" t="s">
        <v>21</v>
      </c>
      <c r="F196" s="236" t="s">
        <v>1336</v>
      </c>
      <c r="G196" s="234"/>
      <c r="H196" s="237">
        <v>41.692</v>
      </c>
      <c r="I196" s="238"/>
      <c r="J196" s="234"/>
      <c r="K196" s="234"/>
      <c r="L196" s="239"/>
      <c r="M196" s="240"/>
      <c r="N196" s="241"/>
      <c r="O196" s="241"/>
      <c r="P196" s="241"/>
      <c r="Q196" s="241"/>
      <c r="R196" s="241"/>
      <c r="S196" s="241"/>
      <c r="T196" s="242"/>
      <c r="AT196" s="243" t="s">
        <v>451</v>
      </c>
      <c r="AU196" s="243" t="s">
        <v>95</v>
      </c>
      <c r="AV196" s="13" t="s">
        <v>84</v>
      </c>
      <c r="AW196" s="13" t="s">
        <v>37</v>
      </c>
      <c r="AX196" s="13" t="s">
        <v>74</v>
      </c>
      <c r="AY196" s="243" t="s">
        <v>308</v>
      </c>
    </row>
    <row r="197" spans="2:51" s="13" customFormat="1" ht="13.5">
      <c r="B197" s="233"/>
      <c r="C197" s="234"/>
      <c r="D197" s="223" t="s">
        <v>451</v>
      </c>
      <c r="E197" s="235" t="s">
        <v>21</v>
      </c>
      <c r="F197" s="236" t="s">
        <v>1337</v>
      </c>
      <c r="G197" s="234"/>
      <c r="H197" s="237">
        <v>39.198</v>
      </c>
      <c r="I197" s="238"/>
      <c r="J197" s="234"/>
      <c r="K197" s="234"/>
      <c r="L197" s="239"/>
      <c r="M197" s="240"/>
      <c r="N197" s="241"/>
      <c r="O197" s="241"/>
      <c r="P197" s="241"/>
      <c r="Q197" s="241"/>
      <c r="R197" s="241"/>
      <c r="S197" s="241"/>
      <c r="T197" s="242"/>
      <c r="AT197" s="243" t="s">
        <v>451</v>
      </c>
      <c r="AU197" s="243" t="s">
        <v>95</v>
      </c>
      <c r="AV197" s="13" t="s">
        <v>84</v>
      </c>
      <c r="AW197" s="13" t="s">
        <v>37</v>
      </c>
      <c r="AX197" s="13" t="s">
        <v>74</v>
      </c>
      <c r="AY197" s="243" t="s">
        <v>308</v>
      </c>
    </row>
    <row r="198" spans="2:51" s="13" customFormat="1" ht="13.5">
      <c r="B198" s="233"/>
      <c r="C198" s="234"/>
      <c r="D198" s="223" t="s">
        <v>451</v>
      </c>
      <c r="E198" s="235" t="s">
        <v>21</v>
      </c>
      <c r="F198" s="236" t="s">
        <v>1338</v>
      </c>
      <c r="G198" s="234"/>
      <c r="H198" s="237">
        <v>39.652000000000001</v>
      </c>
      <c r="I198" s="238"/>
      <c r="J198" s="234"/>
      <c r="K198" s="234"/>
      <c r="L198" s="239"/>
      <c r="M198" s="240"/>
      <c r="N198" s="241"/>
      <c r="O198" s="241"/>
      <c r="P198" s="241"/>
      <c r="Q198" s="241"/>
      <c r="R198" s="241"/>
      <c r="S198" s="241"/>
      <c r="T198" s="242"/>
      <c r="AT198" s="243" t="s">
        <v>451</v>
      </c>
      <c r="AU198" s="243" t="s">
        <v>95</v>
      </c>
      <c r="AV198" s="13" t="s">
        <v>84</v>
      </c>
      <c r="AW198" s="13" t="s">
        <v>37</v>
      </c>
      <c r="AX198" s="13" t="s">
        <v>74</v>
      </c>
      <c r="AY198" s="243" t="s">
        <v>308</v>
      </c>
    </row>
    <row r="199" spans="2:51" s="13" customFormat="1" ht="13.5">
      <c r="B199" s="233"/>
      <c r="C199" s="234"/>
      <c r="D199" s="223" t="s">
        <v>451</v>
      </c>
      <c r="E199" s="235" t="s">
        <v>21</v>
      </c>
      <c r="F199" s="236" t="s">
        <v>1339</v>
      </c>
      <c r="G199" s="234"/>
      <c r="H199" s="237">
        <v>41.628</v>
      </c>
      <c r="I199" s="238"/>
      <c r="J199" s="234"/>
      <c r="K199" s="234"/>
      <c r="L199" s="239"/>
      <c r="M199" s="240"/>
      <c r="N199" s="241"/>
      <c r="O199" s="241"/>
      <c r="P199" s="241"/>
      <c r="Q199" s="241"/>
      <c r="R199" s="241"/>
      <c r="S199" s="241"/>
      <c r="T199" s="242"/>
      <c r="AT199" s="243" t="s">
        <v>451</v>
      </c>
      <c r="AU199" s="243" t="s">
        <v>95</v>
      </c>
      <c r="AV199" s="13" t="s">
        <v>84</v>
      </c>
      <c r="AW199" s="13" t="s">
        <v>37</v>
      </c>
      <c r="AX199" s="13" t="s">
        <v>74</v>
      </c>
      <c r="AY199" s="243" t="s">
        <v>308</v>
      </c>
    </row>
    <row r="200" spans="2:51" s="13" customFormat="1" ht="13.5">
      <c r="B200" s="233"/>
      <c r="C200" s="234"/>
      <c r="D200" s="223" t="s">
        <v>451</v>
      </c>
      <c r="E200" s="235" t="s">
        <v>21</v>
      </c>
      <c r="F200" s="236" t="s">
        <v>1340</v>
      </c>
      <c r="G200" s="234"/>
      <c r="H200" s="237">
        <v>41.256</v>
      </c>
      <c r="I200" s="238"/>
      <c r="J200" s="234"/>
      <c r="K200" s="234"/>
      <c r="L200" s="239"/>
      <c r="M200" s="240"/>
      <c r="N200" s="241"/>
      <c r="O200" s="241"/>
      <c r="P200" s="241"/>
      <c r="Q200" s="241"/>
      <c r="R200" s="241"/>
      <c r="S200" s="241"/>
      <c r="T200" s="242"/>
      <c r="AT200" s="243" t="s">
        <v>451</v>
      </c>
      <c r="AU200" s="243" t="s">
        <v>95</v>
      </c>
      <c r="AV200" s="13" t="s">
        <v>84</v>
      </c>
      <c r="AW200" s="13" t="s">
        <v>37</v>
      </c>
      <c r="AX200" s="13" t="s">
        <v>74</v>
      </c>
      <c r="AY200" s="243" t="s">
        <v>308</v>
      </c>
    </row>
    <row r="201" spans="2:51" s="13" customFormat="1" ht="13.5">
      <c r="B201" s="233"/>
      <c r="C201" s="234"/>
      <c r="D201" s="223" t="s">
        <v>451</v>
      </c>
      <c r="E201" s="235" t="s">
        <v>21</v>
      </c>
      <c r="F201" s="236" t="s">
        <v>1341</v>
      </c>
      <c r="G201" s="234"/>
      <c r="H201" s="237">
        <v>39.695999999999998</v>
      </c>
      <c r="I201" s="238"/>
      <c r="J201" s="234"/>
      <c r="K201" s="234"/>
      <c r="L201" s="239"/>
      <c r="M201" s="240"/>
      <c r="N201" s="241"/>
      <c r="O201" s="241"/>
      <c r="P201" s="241"/>
      <c r="Q201" s="241"/>
      <c r="R201" s="241"/>
      <c r="S201" s="241"/>
      <c r="T201" s="242"/>
      <c r="AT201" s="243" t="s">
        <v>451</v>
      </c>
      <c r="AU201" s="243" t="s">
        <v>95</v>
      </c>
      <c r="AV201" s="13" t="s">
        <v>84</v>
      </c>
      <c r="AW201" s="13" t="s">
        <v>37</v>
      </c>
      <c r="AX201" s="13" t="s">
        <v>74</v>
      </c>
      <c r="AY201" s="243" t="s">
        <v>308</v>
      </c>
    </row>
    <row r="202" spans="2:51" s="13" customFormat="1" ht="27">
      <c r="B202" s="233"/>
      <c r="C202" s="234"/>
      <c r="D202" s="223" t="s">
        <v>451</v>
      </c>
      <c r="E202" s="235" t="s">
        <v>21</v>
      </c>
      <c r="F202" s="236" t="s">
        <v>1342</v>
      </c>
      <c r="G202" s="234"/>
      <c r="H202" s="237">
        <v>90.013999999999996</v>
      </c>
      <c r="I202" s="238"/>
      <c r="J202" s="234"/>
      <c r="K202" s="234"/>
      <c r="L202" s="239"/>
      <c r="M202" s="240"/>
      <c r="N202" s="241"/>
      <c r="O202" s="241"/>
      <c r="P202" s="241"/>
      <c r="Q202" s="241"/>
      <c r="R202" s="241"/>
      <c r="S202" s="241"/>
      <c r="T202" s="242"/>
      <c r="AT202" s="243" t="s">
        <v>451</v>
      </c>
      <c r="AU202" s="243" t="s">
        <v>95</v>
      </c>
      <c r="AV202" s="13" t="s">
        <v>84</v>
      </c>
      <c r="AW202" s="13" t="s">
        <v>37</v>
      </c>
      <c r="AX202" s="13" t="s">
        <v>74</v>
      </c>
      <c r="AY202" s="243" t="s">
        <v>308</v>
      </c>
    </row>
    <row r="203" spans="2:51" s="13" customFormat="1" ht="13.5">
      <c r="B203" s="233"/>
      <c r="C203" s="234"/>
      <c r="D203" s="223" t="s">
        <v>451</v>
      </c>
      <c r="E203" s="235" t="s">
        <v>21</v>
      </c>
      <c r="F203" s="236" t="s">
        <v>1343</v>
      </c>
      <c r="G203" s="234"/>
      <c r="H203" s="237">
        <v>-20.559000000000001</v>
      </c>
      <c r="I203" s="238"/>
      <c r="J203" s="234"/>
      <c r="K203" s="234"/>
      <c r="L203" s="239"/>
      <c r="M203" s="240"/>
      <c r="N203" s="241"/>
      <c r="O203" s="241"/>
      <c r="P203" s="241"/>
      <c r="Q203" s="241"/>
      <c r="R203" s="241"/>
      <c r="S203" s="241"/>
      <c r="T203" s="242"/>
      <c r="AT203" s="243" t="s">
        <v>451</v>
      </c>
      <c r="AU203" s="243" t="s">
        <v>95</v>
      </c>
      <c r="AV203" s="13" t="s">
        <v>84</v>
      </c>
      <c r="AW203" s="13" t="s">
        <v>37</v>
      </c>
      <c r="AX203" s="13" t="s">
        <v>74</v>
      </c>
      <c r="AY203" s="243" t="s">
        <v>308</v>
      </c>
    </row>
    <row r="204" spans="2:51" s="13" customFormat="1" ht="13.5">
      <c r="B204" s="233"/>
      <c r="C204" s="234"/>
      <c r="D204" s="223" t="s">
        <v>451</v>
      </c>
      <c r="E204" s="235" t="s">
        <v>21</v>
      </c>
      <c r="F204" s="236" t="s">
        <v>1344</v>
      </c>
      <c r="G204" s="234"/>
      <c r="H204" s="237">
        <v>22.222000000000001</v>
      </c>
      <c r="I204" s="238"/>
      <c r="J204" s="234"/>
      <c r="K204" s="234"/>
      <c r="L204" s="239"/>
      <c r="M204" s="240"/>
      <c r="N204" s="241"/>
      <c r="O204" s="241"/>
      <c r="P204" s="241"/>
      <c r="Q204" s="241"/>
      <c r="R204" s="241"/>
      <c r="S204" s="241"/>
      <c r="T204" s="242"/>
      <c r="AT204" s="243" t="s">
        <v>451</v>
      </c>
      <c r="AU204" s="243" t="s">
        <v>95</v>
      </c>
      <c r="AV204" s="13" t="s">
        <v>84</v>
      </c>
      <c r="AW204" s="13" t="s">
        <v>37</v>
      </c>
      <c r="AX204" s="13" t="s">
        <v>74</v>
      </c>
      <c r="AY204" s="243" t="s">
        <v>308</v>
      </c>
    </row>
    <row r="205" spans="2:51" s="13" customFormat="1" ht="13.5">
      <c r="B205" s="233"/>
      <c r="C205" s="234"/>
      <c r="D205" s="223" t="s">
        <v>451</v>
      </c>
      <c r="E205" s="235" t="s">
        <v>21</v>
      </c>
      <c r="F205" s="236" t="s">
        <v>1345</v>
      </c>
      <c r="G205" s="234"/>
      <c r="H205" s="237">
        <v>39.362000000000002</v>
      </c>
      <c r="I205" s="238"/>
      <c r="J205" s="234"/>
      <c r="K205" s="234"/>
      <c r="L205" s="239"/>
      <c r="M205" s="240"/>
      <c r="N205" s="241"/>
      <c r="O205" s="241"/>
      <c r="P205" s="241"/>
      <c r="Q205" s="241"/>
      <c r="R205" s="241"/>
      <c r="S205" s="241"/>
      <c r="T205" s="242"/>
      <c r="AT205" s="243" t="s">
        <v>451</v>
      </c>
      <c r="AU205" s="243" t="s">
        <v>95</v>
      </c>
      <c r="AV205" s="13" t="s">
        <v>84</v>
      </c>
      <c r="AW205" s="13" t="s">
        <v>37</v>
      </c>
      <c r="AX205" s="13" t="s">
        <v>74</v>
      </c>
      <c r="AY205" s="243" t="s">
        <v>308</v>
      </c>
    </row>
    <row r="206" spans="2:51" s="13" customFormat="1" ht="13.5">
      <c r="B206" s="233"/>
      <c r="C206" s="234"/>
      <c r="D206" s="223" t="s">
        <v>451</v>
      </c>
      <c r="E206" s="235" t="s">
        <v>21</v>
      </c>
      <c r="F206" s="236" t="s">
        <v>1346</v>
      </c>
      <c r="G206" s="234"/>
      <c r="H206" s="237">
        <v>32.869999999999997</v>
      </c>
      <c r="I206" s="238"/>
      <c r="J206" s="234"/>
      <c r="K206" s="234"/>
      <c r="L206" s="239"/>
      <c r="M206" s="240"/>
      <c r="N206" s="241"/>
      <c r="O206" s="241"/>
      <c r="P206" s="241"/>
      <c r="Q206" s="241"/>
      <c r="R206" s="241"/>
      <c r="S206" s="241"/>
      <c r="T206" s="242"/>
      <c r="AT206" s="243" t="s">
        <v>451</v>
      </c>
      <c r="AU206" s="243" t="s">
        <v>95</v>
      </c>
      <c r="AV206" s="13" t="s">
        <v>84</v>
      </c>
      <c r="AW206" s="13" t="s">
        <v>37</v>
      </c>
      <c r="AX206" s="13" t="s">
        <v>74</v>
      </c>
      <c r="AY206" s="243" t="s">
        <v>308</v>
      </c>
    </row>
    <row r="207" spans="2:51" s="13" customFormat="1" ht="13.5">
      <c r="B207" s="233"/>
      <c r="C207" s="234"/>
      <c r="D207" s="223" t="s">
        <v>451</v>
      </c>
      <c r="E207" s="235" t="s">
        <v>21</v>
      </c>
      <c r="F207" s="236" t="s">
        <v>1347</v>
      </c>
      <c r="G207" s="234"/>
      <c r="H207" s="237">
        <v>36.380000000000003</v>
      </c>
      <c r="I207" s="238"/>
      <c r="J207" s="234"/>
      <c r="K207" s="234"/>
      <c r="L207" s="239"/>
      <c r="M207" s="240"/>
      <c r="N207" s="241"/>
      <c r="O207" s="241"/>
      <c r="P207" s="241"/>
      <c r="Q207" s="241"/>
      <c r="R207" s="241"/>
      <c r="S207" s="241"/>
      <c r="T207" s="242"/>
      <c r="AT207" s="243" t="s">
        <v>451</v>
      </c>
      <c r="AU207" s="243" t="s">
        <v>95</v>
      </c>
      <c r="AV207" s="13" t="s">
        <v>84</v>
      </c>
      <c r="AW207" s="13" t="s">
        <v>37</v>
      </c>
      <c r="AX207" s="13" t="s">
        <v>74</v>
      </c>
      <c r="AY207" s="243" t="s">
        <v>308</v>
      </c>
    </row>
    <row r="208" spans="2:51" s="13" customFormat="1" ht="13.5">
      <c r="B208" s="233"/>
      <c r="C208" s="234"/>
      <c r="D208" s="223" t="s">
        <v>451</v>
      </c>
      <c r="E208" s="235" t="s">
        <v>21</v>
      </c>
      <c r="F208" s="236" t="s">
        <v>1348</v>
      </c>
      <c r="G208" s="234"/>
      <c r="H208" s="237">
        <v>37.875999999999998</v>
      </c>
      <c r="I208" s="238"/>
      <c r="J208" s="234"/>
      <c r="K208" s="234"/>
      <c r="L208" s="239"/>
      <c r="M208" s="240"/>
      <c r="N208" s="241"/>
      <c r="O208" s="241"/>
      <c r="P208" s="241"/>
      <c r="Q208" s="241"/>
      <c r="R208" s="241"/>
      <c r="S208" s="241"/>
      <c r="T208" s="242"/>
      <c r="AT208" s="243" t="s">
        <v>451</v>
      </c>
      <c r="AU208" s="243" t="s">
        <v>95</v>
      </c>
      <c r="AV208" s="13" t="s">
        <v>84</v>
      </c>
      <c r="AW208" s="13" t="s">
        <v>37</v>
      </c>
      <c r="AX208" s="13" t="s">
        <v>74</v>
      </c>
      <c r="AY208" s="243" t="s">
        <v>308</v>
      </c>
    </row>
    <row r="209" spans="2:65" s="13" customFormat="1" ht="13.5">
      <c r="B209" s="233"/>
      <c r="C209" s="234"/>
      <c r="D209" s="223" t="s">
        <v>451</v>
      </c>
      <c r="E209" s="235" t="s">
        <v>21</v>
      </c>
      <c r="F209" s="236" t="s">
        <v>1349</v>
      </c>
      <c r="G209" s="234"/>
      <c r="H209" s="237">
        <v>38.805999999999997</v>
      </c>
      <c r="I209" s="238"/>
      <c r="J209" s="234"/>
      <c r="K209" s="234"/>
      <c r="L209" s="239"/>
      <c r="M209" s="240"/>
      <c r="N209" s="241"/>
      <c r="O209" s="241"/>
      <c r="P209" s="241"/>
      <c r="Q209" s="241"/>
      <c r="R209" s="241"/>
      <c r="S209" s="241"/>
      <c r="T209" s="242"/>
      <c r="AT209" s="243" t="s">
        <v>451</v>
      </c>
      <c r="AU209" s="243" t="s">
        <v>95</v>
      </c>
      <c r="AV209" s="13" t="s">
        <v>84</v>
      </c>
      <c r="AW209" s="13" t="s">
        <v>37</v>
      </c>
      <c r="AX209" s="13" t="s">
        <v>74</v>
      </c>
      <c r="AY209" s="243" t="s">
        <v>308</v>
      </c>
    </row>
    <row r="210" spans="2:65" s="13" customFormat="1" ht="13.5">
      <c r="B210" s="233"/>
      <c r="C210" s="234"/>
      <c r="D210" s="223" t="s">
        <v>451</v>
      </c>
      <c r="E210" s="235" t="s">
        <v>21</v>
      </c>
      <c r="F210" s="236" t="s">
        <v>1350</v>
      </c>
      <c r="G210" s="234"/>
      <c r="H210" s="237">
        <v>44.15</v>
      </c>
      <c r="I210" s="238"/>
      <c r="J210" s="234"/>
      <c r="K210" s="234"/>
      <c r="L210" s="239"/>
      <c r="M210" s="240"/>
      <c r="N210" s="241"/>
      <c r="O210" s="241"/>
      <c r="P210" s="241"/>
      <c r="Q210" s="241"/>
      <c r="R210" s="241"/>
      <c r="S210" s="241"/>
      <c r="T210" s="242"/>
      <c r="AT210" s="243" t="s">
        <v>451</v>
      </c>
      <c r="AU210" s="243" t="s">
        <v>95</v>
      </c>
      <c r="AV210" s="13" t="s">
        <v>84</v>
      </c>
      <c r="AW210" s="13" t="s">
        <v>37</v>
      </c>
      <c r="AX210" s="13" t="s">
        <v>74</v>
      </c>
      <c r="AY210" s="243" t="s">
        <v>308</v>
      </c>
    </row>
    <row r="211" spans="2:65" s="13" customFormat="1" ht="13.5">
      <c r="B211" s="233"/>
      <c r="C211" s="234"/>
      <c r="D211" s="223" t="s">
        <v>451</v>
      </c>
      <c r="E211" s="235" t="s">
        <v>21</v>
      </c>
      <c r="F211" s="236" t="s">
        <v>1351</v>
      </c>
      <c r="G211" s="234"/>
      <c r="H211" s="237">
        <v>42.247999999999998</v>
      </c>
      <c r="I211" s="238"/>
      <c r="J211" s="234"/>
      <c r="K211" s="234"/>
      <c r="L211" s="239"/>
      <c r="M211" s="240"/>
      <c r="N211" s="241"/>
      <c r="O211" s="241"/>
      <c r="P211" s="241"/>
      <c r="Q211" s="241"/>
      <c r="R211" s="241"/>
      <c r="S211" s="241"/>
      <c r="T211" s="242"/>
      <c r="AT211" s="243" t="s">
        <v>451</v>
      </c>
      <c r="AU211" s="243" t="s">
        <v>95</v>
      </c>
      <c r="AV211" s="13" t="s">
        <v>84</v>
      </c>
      <c r="AW211" s="13" t="s">
        <v>37</v>
      </c>
      <c r="AX211" s="13" t="s">
        <v>74</v>
      </c>
      <c r="AY211" s="243" t="s">
        <v>308</v>
      </c>
    </row>
    <row r="212" spans="2:65" s="13" customFormat="1" ht="13.5">
      <c r="B212" s="233"/>
      <c r="C212" s="234"/>
      <c r="D212" s="223" t="s">
        <v>451</v>
      </c>
      <c r="E212" s="235" t="s">
        <v>21</v>
      </c>
      <c r="F212" s="236" t="s">
        <v>1352</v>
      </c>
      <c r="G212" s="234"/>
      <c r="H212" s="237">
        <v>42.738999999999997</v>
      </c>
      <c r="I212" s="238"/>
      <c r="J212" s="234"/>
      <c r="K212" s="234"/>
      <c r="L212" s="239"/>
      <c r="M212" s="240"/>
      <c r="N212" s="241"/>
      <c r="O212" s="241"/>
      <c r="P212" s="241"/>
      <c r="Q212" s="241"/>
      <c r="R212" s="241"/>
      <c r="S212" s="241"/>
      <c r="T212" s="242"/>
      <c r="AT212" s="243" t="s">
        <v>451</v>
      </c>
      <c r="AU212" s="243" t="s">
        <v>95</v>
      </c>
      <c r="AV212" s="13" t="s">
        <v>84</v>
      </c>
      <c r="AW212" s="13" t="s">
        <v>37</v>
      </c>
      <c r="AX212" s="13" t="s">
        <v>74</v>
      </c>
      <c r="AY212" s="243" t="s">
        <v>308</v>
      </c>
    </row>
    <row r="213" spans="2:65" s="13" customFormat="1" ht="40.5">
      <c r="B213" s="233"/>
      <c r="C213" s="234"/>
      <c r="D213" s="223" t="s">
        <v>451</v>
      </c>
      <c r="E213" s="235" t="s">
        <v>21</v>
      </c>
      <c r="F213" s="236" t="s">
        <v>1353</v>
      </c>
      <c r="G213" s="234"/>
      <c r="H213" s="237">
        <v>56.304000000000002</v>
      </c>
      <c r="I213" s="238"/>
      <c r="J213" s="234"/>
      <c r="K213" s="234"/>
      <c r="L213" s="239"/>
      <c r="M213" s="240"/>
      <c r="N213" s="241"/>
      <c r="O213" s="241"/>
      <c r="P213" s="241"/>
      <c r="Q213" s="241"/>
      <c r="R213" s="241"/>
      <c r="S213" s="241"/>
      <c r="T213" s="242"/>
      <c r="AT213" s="243" t="s">
        <v>451</v>
      </c>
      <c r="AU213" s="243" t="s">
        <v>95</v>
      </c>
      <c r="AV213" s="13" t="s">
        <v>84</v>
      </c>
      <c r="AW213" s="13" t="s">
        <v>37</v>
      </c>
      <c r="AX213" s="13" t="s">
        <v>74</v>
      </c>
      <c r="AY213" s="243" t="s">
        <v>308</v>
      </c>
    </row>
    <row r="214" spans="2:65" s="14" customFormat="1" ht="13.5">
      <c r="B214" s="244"/>
      <c r="C214" s="245"/>
      <c r="D214" s="246" t="s">
        <v>451</v>
      </c>
      <c r="E214" s="247" t="s">
        <v>21</v>
      </c>
      <c r="F214" s="248" t="s">
        <v>459</v>
      </c>
      <c r="G214" s="245"/>
      <c r="H214" s="249">
        <v>824.94299999999998</v>
      </c>
      <c r="I214" s="250"/>
      <c r="J214" s="245"/>
      <c r="K214" s="245"/>
      <c r="L214" s="251"/>
      <c r="M214" s="252"/>
      <c r="N214" s="253"/>
      <c r="O214" s="253"/>
      <c r="P214" s="253"/>
      <c r="Q214" s="253"/>
      <c r="R214" s="253"/>
      <c r="S214" s="253"/>
      <c r="T214" s="254"/>
      <c r="AT214" s="255" t="s">
        <v>451</v>
      </c>
      <c r="AU214" s="255" t="s">
        <v>95</v>
      </c>
      <c r="AV214" s="14" t="s">
        <v>327</v>
      </c>
      <c r="AW214" s="14" t="s">
        <v>37</v>
      </c>
      <c r="AX214" s="14" t="s">
        <v>82</v>
      </c>
      <c r="AY214" s="255" t="s">
        <v>308</v>
      </c>
    </row>
    <row r="215" spans="2:65" s="1" customFormat="1" ht="31.5" customHeight="1">
      <c r="B215" s="42"/>
      <c r="C215" s="203" t="s">
        <v>385</v>
      </c>
      <c r="D215" s="203" t="s">
        <v>311</v>
      </c>
      <c r="E215" s="204" t="s">
        <v>1170</v>
      </c>
      <c r="F215" s="205" t="s">
        <v>1171</v>
      </c>
      <c r="G215" s="206" t="s">
        <v>508</v>
      </c>
      <c r="H215" s="207">
        <v>131.82499999999999</v>
      </c>
      <c r="I215" s="208"/>
      <c r="J215" s="209">
        <f>ROUND(I215*H215,2)</f>
        <v>0</v>
      </c>
      <c r="K215" s="205" t="s">
        <v>315</v>
      </c>
      <c r="L215" s="62"/>
      <c r="M215" s="210" t="s">
        <v>21</v>
      </c>
      <c r="N215" s="211" t="s">
        <v>45</v>
      </c>
      <c r="O215" s="43"/>
      <c r="P215" s="212">
        <f>O215*H215</f>
        <v>0</v>
      </c>
      <c r="Q215" s="212">
        <v>0</v>
      </c>
      <c r="R215" s="212">
        <f>Q215*H215</f>
        <v>0</v>
      </c>
      <c r="S215" s="212">
        <v>5.8999999999999997E-2</v>
      </c>
      <c r="T215" s="213">
        <f>S215*H215</f>
        <v>7.7776749999999986</v>
      </c>
      <c r="AR215" s="25" t="s">
        <v>327</v>
      </c>
      <c r="AT215" s="25" t="s">
        <v>311</v>
      </c>
      <c r="AU215" s="25" t="s">
        <v>95</v>
      </c>
      <c r="AY215" s="25" t="s">
        <v>308</v>
      </c>
      <c r="BE215" s="214">
        <f>IF(N215="základní",J215,0)</f>
        <v>0</v>
      </c>
      <c r="BF215" s="214">
        <f>IF(N215="snížená",J215,0)</f>
        <v>0</v>
      </c>
      <c r="BG215" s="214">
        <f>IF(N215="zákl. přenesená",J215,0)</f>
        <v>0</v>
      </c>
      <c r="BH215" s="214">
        <f>IF(N215="sníž. přenesená",J215,0)</f>
        <v>0</v>
      </c>
      <c r="BI215" s="214">
        <f>IF(N215="nulová",J215,0)</f>
        <v>0</v>
      </c>
      <c r="BJ215" s="25" t="s">
        <v>82</v>
      </c>
      <c r="BK215" s="214">
        <f>ROUND(I215*H215,2)</f>
        <v>0</v>
      </c>
      <c r="BL215" s="25" t="s">
        <v>327</v>
      </c>
      <c r="BM215" s="25" t="s">
        <v>1354</v>
      </c>
    </row>
    <row r="216" spans="2:65" s="13" customFormat="1" ht="13.5">
      <c r="B216" s="233"/>
      <c r="C216" s="234"/>
      <c r="D216" s="223" t="s">
        <v>451</v>
      </c>
      <c r="E216" s="235" t="s">
        <v>21</v>
      </c>
      <c r="F216" s="236" t="s">
        <v>1355</v>
      </c>
      <c r="G216" s="234"/>
      <c r="H216" s="237">
        <v>76.457999999999998</v>
      </c>
      <c r="I216" s="238"/>
      <c r="J216" s="234"/>
      <c r="K216" s="234"/>
      <c r="L216" s="239"/>
      <c r="M216" s="240"/>
      <c r="N216" s="241"/>
      <c r="O216" s="241"/>
      <c r="P216" s="241"/>
      <c r="Q216" s="241"/>
      <c r="R216" s="241"/>
      <c r="S216" s="241"/>
      <c r="T216" s="242"/>
      <c r="AT216" s="243" t="s">
        <v>451</v>
      </c>
      <c r="AU216" s="243" t="s">
        <v>95</v>
      </c>
      <c r="AV216" s="13" t="s">
        <v>84</v>
      </c>
      <c r="AW216" s="13" t="s">
        <v>37</v>
      </c>
      <c r="AX216" s="13" t="s">
        <v>74</v>
      </c>
      <c r="AY216" s="243" t="s">
        <v>308</v>
      </c>
    </row>
    <row r="217" spans="2:65" s="13" customFormat="1" ht="13.5">
      <c r="B217" s="233"/>
      <c r="C217" s="234"/>
      <c r="D217" s="223" t="s">
        <v>451</v>
      </c>
      <c r="E217" s="235" t="s">
        <v>21</v>
      </c>
      <c r="F217" s="236" t="s">
        <v>1356</v>
      </c>
      <c r="G217" s="234"/>
      <c r="H217" s="237">
        <v>55.366999999999997</v>
      </c>
      <c r="I217" s="238"/>
      <c r="J217" s="234"/>
      <c r="K217" s="234"/>
      <c r="L217" s="239"/>
      <c r="M217" s="240"/>
      <c r="N217" s="241"/>
      <c r="O217" s="241"/>
      <c r="P217" s="241"/>
      <c r="Q217" s="241"/>
      <c r="R217" s="241"/>
      <c r="S217" s="241"/>
      <c r="T217" s="242"/>
      <c r="AT217" s="243" t="s">
        <v>451</v>
      </c>
      <c r="AU217" s="243" t="s">
        <v>95</v>
      </c>
      <c r="AV217" s="13" t="s">
        <v>84</v>
      </c>
      <c r="AW217" s="13" t="s">
        <v>37</v>
      </c>
      <c r="AX217" s="13" t="s">
        <v>74</v>
      </c>
      <c r="AY217" s="243" t="s">
        <v>308</v>
      </c>
    </row>
    <row r="218" spans="2:65" s="14" customFormat="1" ht="13.5">
      <c r="B218" s="244"/>
      <c r="C218" s="245"/>
      <c r="D218" s="223" t="s">
        <v>451</v>
      </c>
      <c r="E218" s="259" t="s">
        <v>21</v>
      </c>
      <c r="F218" s="260" t="s">
        <v>459</v>
      </c>
      <c r="G218" s="245"/>
      <c r="H218" s="261">
        <v>131.82499999999999</v>
      </c>
      <c r="I218" s="250"/>
      <c r="J218" s="245"/>
      <c r="K218" s="245"/>
      <c r="L218" s="251"/>
      <c r="M218" s="252"/>
      <c r="N218" s="253"/>
      <c r="O218" s="253"/>
      <c r="P218" s="253"/>
      <c r="Q218" s="253"/>
      <c r="R218" s="253"/>
      <c r="S218" s="253"/>
      <c r="T218" s="254"/>
      <c r="AT218" s="255" t="s">
        <v>451</v>
      </c>
      <c r="AU218" s="255" t="s">
        <v>95</v>
      </c>
      <c r="AV218" s="14" t="s">
        <v>327</v>
      </c>
      <c r="AW218" s="14" t="s">
        <v>37</v>
      </c>
      <c r="AX218" s="14" t="s">
        <v>82</v>
      </c>
      <c r="AY218" s="255" t="s">
        <v>308</v>
      </c>
    </row>
    <row r="219" spans="2:65" s="11" customFormat="1" ht="22.35" customHeight="1">
      <c r="B219" s="186"/>
      <c r="C219" s="187"/>
      <c r="D219" s="188" t="s">
        <v>73</v>
      </c>
      <c r="E219" s="262" t="s">
        <v>528</v>
      </c>
      <c r="F219" s="262" t="s">
        <v>529</v>
      </c>
      <c r="G219" s="187"/>
      <c r="H219" s="187"/>
      <c r="I219" s="190"/>
      <c r="J219" s="263">
        <f>BK219</f>
        <v>0</v>
      </c>
      <c r="K219" s="187"/>
      <c r="L219" s="192"/>
      <c r="M219" s="193"/>
      <c r="N219" s="194"/>
      <c r="O219" s="194"/>
      <c r="P219" s="195">
        <f>P220</f>
        <v>0</v>
      </c>
      <c r="Q219" s="194"/>
      <c r="R219" s="195">
        <f>R220</f>
        <v>26.493262439999999</v>
      </c>
      <c r="S219" s="194"/>
      <c r="T219" s="196">
        <f>T220</f>
        <v>66.288743789999998</v>
      </c>
      <c r="AR219" s="197" t="s">
        <v>82</v>
      </c>
      <c r="AT219" s="198" t="s">
        <v>73</v>
      </c>
      <c r="AU219" s="198" t="s">
        <v>84</v>
      </c>
      <c r="AY219" s="197" t="s">
        <v>308</v>
      </c>
      <c r="BK219" s="199">
        <f>BK220</f>
        <v>0</v>
      </c>
    </row>
    <row r="220" spans="2:65" s="15" customFormat="1" ht="14.45" customHeight="1">
      <c r="B220" s="264"/>
      <c r="C220" s="265"/>
      <c r="D220" s="266" t="s">
        <v>73</v>
      </c>
      <c r="E220" s="266" t="s">
        <v>1357</v>
      </c>
      <c r="F220" s="266" t="s">
        <v>1358</v>
      </c>
      <c r="G220" s="265"/>
      <c r="H220" s="265"/>
      <c r="I220" s="267"/>
      <c r="J220" s="268">
        <f>BK220</f>
        <v>0</v>
      </c>
      <c r="K220" s="265"/>
      <c r="L220" s="269"/>
      <c r="M220" s="270"/>
      <c r="N220" s="271"/>
      <c r="O220" s="271"/>
      <c r="P220" s="272">
        <f>SUM(P221:P238)</f>
        <v>0</v>
      </c>
      <c r="Q220" s="271"/>
      <c r="R220" s="272">
        <f>SUM(R221:R238)</f>
        <v>26.493262439999999</v>
      </c>
      <c r="S220" s="271"/>
      <c r="T220" s="273">
        <f>SUM(T221:T238)</f>
        <v>66.288743789999998</v>
      </c>
      <c r="AR220" s="274" t="s">
        <v>82</v>
      </c>
      <c r="AT220" s="275" t="s">
        <v>73</v>
      </c>
      <c r="AU220" s="275" t="s">
        <v>95</v>
      </c>
      <c r="AY220" s="274" t="s">
        <v>308</v>
      </c>
      <c r="BK220" s="276">
        <f>SUM(BK221:BK238)</f>
        <v>0</v>
      </c>
    </row>
    <row r="221" spans="2:65" s="1" customFormat="1" ht="22.5" customHeight="1">
      <c r="B221" s="42"/>
      <c r="C221" s="203" t="s">
        <v>389</v>
      </c>
      <c r="D221" s="203" t="s">
        <v>311</v>
      </c>
      <c r="E221" s="204" t="s">
        <v>1359</v>
      </c>
      <c r="F221" s="205" t="s">
        <v>1360</v>
      </c>
      <c r="G221" s="206" t="s">
        <v>508</v>
      </c>
      <c r="H221" s="207">
        <v>8.2439999999999998</v>
      </c>
      <c r="I221" s="208"/>
      <c r="J221" s="209">
        <f>ROUND(I221*H221,2)</f>
        <v>0</v>
      </c>
      <c r="K221" s="205" t="s">
        <v>21</v>
      </c>
      <c r="L221" s="62"/>
      <c r="M221" s="210" t="s">
        <v>21</v>
      </c>
      <c r="N221" s="211" t="s">
        <v>45</v>
      </c>
      <c r="O221" s="43"/>
      <c r="P221" s="212">
        <f>O221*H221</f>
        <v>0</v>
      </c>
      <c r="Q221" s="212">
        <v>0</v>
      </c>
      <c r="R221" s="212">
        <f>Q221*H221</f>
        <v>0</v>
      </c>
      <c r="S221" s="212">
        <v>0.02</v>
      </c>
      <c r="T221" s="213">
        <f>S221*H221</f>
        <v>0.16488</v>
      </c>
      <c r="AR221" s="25" t="s">
        <v>375</v>
      </c>
      <c r="AT221" s="25" t="s">
        <v>311</v>
      </c>
      <c r="AU221" s="25" t="s">
        <v>327</v>
      </c>
      <c r="AY221" s="25" t="s">
        <v>308</v>
      </c>
      <c r="BE221" s="214">
        <f>IF(N221="základní",J221,0)</f>
        <v>0</v>
      </c>
      <c r="BF221" s="214">
        <f>IF(N221="snížená",J221,0)</f>
        <v>0</v>
      </c>
      <c r="BG221" s="214">
        <f>IF(N221="zákl. přenesená",J221,0)</f>
        <v>0</v>
      </c>
      <c r="BH221" s="214">
        <f>IF(N221="sníž. přenesená",J221,0)</f>
        <v>0</v>
      </c>
      <c r="BI221" s="214">
        <f>IF(N221="nulová",J221,0)</f>
        <v>0</v>
      </c>
      <c r="BJ221" s="25" t="s">
        <v>82</v>
      </c>
      <c r="BK221" s="214">
        <f>ROUND(I221*H221,2)</f>
        <v>0</v>
      </c>
      <c r="BL221" s="25" t="s">
        <v>375</v>
      </c>
      <c r="BM221" s="25" t="s">
        <v>1361</v>
      </c>
    </row>
    <row r="222" spans="2:65" s="13" customFormat="1" ht="13.5">
      <c r="B222" s="233"/>
      <c r="C222" s="234"/>
      <c r="D222" s="246" t="s">
        <v>451</v>
      </c>
      <c r="E222" s="256" t="s">
        <v>21</v>
      </c>
      <c r="F222" s="257" t="s">
        <v>1362</v>
      </c>
      <c r="G222" s="234"/>
      <c r="H222" s="258">
        <v>8.2439999999999998</v>
      </c>
      <c r="I222" s="238"/>
      <c r="J222" s="234"/>
      <c r="K222" s="234"/>
      <c r="L222" s="239"/>
      <c r="M222" s="240"/>
      <c r="N222" s="241"/>
      <c r="O222" s="241"/>
      <c r="P222" s="241"/>
      <c r="Q222" s="241"/>
      <c r="R222" s="241"/>
      <c r="S222" s="241"/>
      <c r="T222" s="242"/>
      <c r="AT222" s="243" t="s">
        <v>451</v>
      </c>
      <c r="AU222" s="243" t="s">
        <v>327</v>
      </c>
      <c r="AV222" s="13" t="s">
        <v>84</v>
      </c>
      <c r="AW222" s="13" t="s">
        <v>37</v>
      </c>
      <c r="AX222" s="13" t="s">
        <v>82</v>
      </c>
      <c r="AY222" s="243" t="s">
        <v>308</v>
      </c>
    </row>
    <row r="223" spans="2:65" s="1" customFormat="1" ht="22.5" customHeight="1">
      <c r="B223" s="42"/>
      <c r="C223" s="203" t="s">
        <v>393</v>
      </c>
      <c r="D223" s="203" t="s">
        <v>311</v>
      </c>
      <c r="E223" s="204" t="s">
        <v>540</v>
      </c>
      <c r="F223" s="205" t="s">
        <v>541</v>
      </c>
      <c r="G223" s="206" t="s">
        <v>508</v>
      </c>
      <c r="H223" s="207">
        <v>414.00200000000001</v>
      </c>
      <c r="I223" s="208"/>
      <c r="J223" s="209">
        <f>ROUND(I223*H223,2)</f>
        <v>0</v>
      </c>
      <c r="K223" s="205" t="s">
        <v>315</v>
      </c>
      <c r="L223" s="62"/>
      <c r="M223" s="210" t="s">
        <v>21</v>
      </c>
      <c r="N223" s="211" t="s">
        <v>45</v>
      </c>
      <c r="O223" s="43"/>
      <c r="P223" s="212">
        <f>O223*H223</f>
        <v>0</v>
      </c>
      <c r="Q223" s="212">
        <v>0</v>
      </c>
      <c r="R223" s="212">
        <f>Q223*H223</f>
        <v>0</v>
      </c>
      <c r="S223" s="212">
        <v>2.5000000000000001E-3</v>
      </c>
      <c r="T223" s="213">
        <f>S223*H223</f>
        <v>1.035005</v>
      </c>
      <c r="AR223" s="25" t="s">
        <v>375</v>
      </c>
      <c r="AT223" s="25" t="s">
        <v>311</v>
      </c>
      <c r="AU223" s="25" t="s">
        <v>327</v>
      </c>
      <c r="AY223" s="25" t="s">
        <v>308</v>
      </c>
      <c r="BE223" s="214">
        <f>IF(N223="základní",J223,0)</f>
        <v>0</v>
      </c>
      <c r="BF223" s="214">
        <f>IF(N223="snížená",J223,0)</f>
        <v>0</v>
      </c>
      <c r="BG223" s="214">
        <f>IF(N223="zákl. přenesená",J223,0)</f>
        <v>0</v>
      </c>
      <c r="BH223" s="214">
        <f>IF(N223="sníž. přenesená",J223,0)</f>
        <v>0</v>
      </c>
      <c r="BI223" s="214">
        <f>IF(N223="nulová",J223,0)</f>
        <v>0</v>
      </c>
      <c r="BJ223" s="25" t="s">
        <v>82</v>
      </c>
      <c r="BK223" s="214">
        <f>ROUND(I223*H223,2)</f>
        <v>0</v>
      </c>
      <c r="BL223" s="25" t="s">
        <v>375</v>
      </c>
      <c r="BM223" s="25" t="s">
        <v>1363</v>
      </c>
    </row>
    <row r="224" spans="2:65" s="13" customFormat="1" ht="27">
      <c r="B224" s="233"/>
      <c r="C224" s="234"/>
      <c r="D224" s="223" t="s">
        <v>451</v>
      </c>
      <c r="E224" s="235" t="s">
        <v>21</v>
      </c>
      <c r="F224" s="236" t="s">
        <v>1364</v>
      </c>
      <c r="G224" s="234"/>
      <c r="H224" s="237">
        <v>145.67599999999999</v>
      </c>
      <c r="I224" s="238"/>
      <c r="J224" s="234"/>
      <c r="K224" s="234"/>
      <c r="L224" s="239"/>
      <c r="M224" s="240"/>
      <c r="N224" s="241"/>
      <c r="O224" s="241"/>
      <c r="P224" s="241"/>
      <c r="Q224" s="241"/>
      <c r="R224" s="241"/>
      <c r="S224" s="241"/>
      <c r="T224" s="242"/>
      <c r="AT224" s="243" t="s">
        <v>451</v>
      </c>
      <c r="AU224" s="243" t="s">
        <v>327</v>
      </c>
      <c r="AV224" s="13" t="s">
        <v>84</v>
      </c>
      <c r="AW224" s="13" t="s">
        <v>37</v>
      </c>
      <c r="AX224" s="13" t="s">
        <v>74</v>
      </c>
      <c r="AY224" s="243" t="s">
        <v>308</v>
      </c>
    </row>
    <row r="225" spans="2:65" s="13" customFormat="1" ht="27">
      <c r="B225" s="233"/>
      <c r="C225" s="234"/>
      <c r="D225" s="223" t="s">
        <v>451</v>
      </c>
      <c r="E225" s="235" t="s">
        <v>21</v>
      </c>
      <c r="F225" s="236" t="s">
        <v>1365</v>
      </c>
      <c r="G225" s="234"/>
      <c r="H225" s="237">
        <v>181.68199999999999</v>
      </c>
      <c r="I225" s="238"/>
      <c r="J225" s="234"/>
      <c r="K225" s="234"/>
      <c r="L225" s="239"/>
      <c r="M225" s="240"/>
      <c r="N225" s="241"/>
      <c r="O225" s="241"/>
      <c r="P225" s="241"/>
      <c r="Q225" s="241"/>
      <c r="R225" s="241"/>
      <c r="S225" s="241"/>
      <c r="T225" s="242"/>
      <c r="AT225" s="243" t="s">
        <v>451</v>
      </c>
      <c r="AU225" s="243" t="s">
        <v>327</v>
      </c>
      <c r="AV225" s="13" t="s">
        <v>84</v>
      </c>
      <c r="AW225" s="13" t="s">
        <v>37</v>
      </c>
      <c r="AX225" s="13" t="s">
        <v>74</v>
      </c>
      <c r="AY225" s="243" t="s">
        <v>308</v>
      </c>
    </row>
    <row r="226" spans="2:65" s="13" customFormat="1" ht="13.5">
      <c r="B226" s="233"/>
      <c r="C226" s="234"/>
      <c r="D226" s="223" t="s">
        <v>451</v>
      </c>
      <c r="E226" s="235" t="s">
        <v>21</v>
      </c>
      <c r="F226" s="236" t="s">
        <v>1366</v>
      </c>
      <c r="G226" s="234"/>
      <c r="H226" s="237">
        <v>86.644000000000005</v>
      </c>
      <c r="I226" s="238"/>
      <c r="J226" s="234"/>
      <c r="K226" s="234"/>
      <c r="L226" s="239"/>
      <c r="M226" s="240"/>
      <c r="N226" s="241"/>
      <c r="O226" s="241"/>
      <c r="P226" s="241"/>
      <c r="Q226" s="241"/>
      <c r="R226" s="241"/>
      <c r="S226" s="241"/>
      <c r="T226" s="242"/>
      <c r="AT226" s="243" t="s">
        <v>451</v>
      </c>
      <c r="AU226" s="243" t="s">
        <v>327</v>
      </c>
      <c r="AV226" s="13" t="s">
        <v>84</v>
      </c>
      <c r="AW226" s="13" t="s">
        <v>37</v>
      </c>
      <c r="AX226" s="13" t="s">
        <v>74</v>
      </c>
      <c r="AY226" s="243" t="s">
        <v>308</v>
      </c>
    </row>
    <row r="227" spans="2:65" s="14" customFormat="1" ht="13.5">
      <c r="B227" s="244"/>
      <c r="C227" s="245"/>
      <c r="D227" s="246" t="s">
        <v>451</v>
      </c>
      <c r="E227" s="247" t="s">
        <v>21</v>
      </c>
      <c r="F227" s="248" t="s">
        <v>459</v>
      </c>
      <c r="G227" s="245"/>
      <c r="H227" s="249">
        <v>414.00200000000001</v>
      </c>
      <c r="I227" s="250"/>
      <c r="J227" s="245"/>
      <c r="K227" s="245"/>
      <c r="L227" s="251"/>
      <c r="M227" s="252"/>
      <c r="N227" s="253"/>
      <c r="O227" s="253"/>
      <c r="P227" s="253"/>
      <c r="Q227" s="253"/>
      <c r="R227" s="253"/>
      <c r="S227" s="253"/>
      <c r="T227" s="254"/>
      <c r="AT227" s="255" t="s">
        <v>451</v>
      </c>
      <c r="AU227" s="255" t="s">
        <v>327</v>
      </c>
      <c r="AV227" s="14" t="s">
        <v>327</v>
      </c>
      <c r="AW227" s="14" t="s">
        <v>37</v>
      </c>
      <c r="AX227" s="14" t="s">
        <v>82</v>
      </c>
      <c r="AY227" s="255" t="s">
        <v>308</v>
      </c>
    </row>
    <row r="228" spans="2:65" s="1" customFormat="1" ht="22.5" customHeight="1">
      <c r="B228" s="42"/>
      <c r="C228" s="203" t="s">
        <v>9</v>
      </c>
      <c r="D228" s="203" t="s">
        <v>311</v>
      </c>
      <c r="E228" s="204" t="s">
        <v>536</v>
      </c>
      <c r="F228" s="205" t="s">
        <v>537</v>
      </c>
      <c r="G228" s="206" t="s">
        <v>538</v>
      </c>
      <c r="H228" s="207">
        <v>420</v>
      </c>
      <c r="I228" s="208"/>
      <c r="J228" s="209">
        <f>ROUND(I228*H228,2)</f>
        <v>0</v>
      </c>
      <c r="K228" s="205" t="s">
        <v>315</v>
      </c>
      <c r="L228" s="62"/>
      <c r="M228" s="210" t="s">
        <v>21</v>
      </c>
      <c r="N228" s="211" t="s">
        <v>45</v>
      </c>
      <c r="O228" s="43"/>
      <c r="P228" s="212">
        <f>O228*H228</f>
        <v>0</v>
      </c>
      <c r="Q228" s="212">
        <v>0</v>
      </c>
      <c r="R228" s="212">
        <f>Q228*H228</f>
        <v>0</v>
      </c>
      <c r="S228" s="212">
        <v>2.9999999999999997E-4</v>
      </c>
      <c r="T228" s="213">
        <f>S228*H228</f>
        <v>0.126</v>
      </c>
      <c r="AR228" s="25" t="s">
        <v>375</v>
      </c>
      <c r="AT228" s="25" t="s">
        <v>311</v>
      </c>
      <c r="AU228" s="25" t="s">
        <v>327</v>
      </c>
      <c r="AY228" s="25" t="s">
        <v>308</v>
      </c>
      <c r="BE228" s="214">
        <f>IF(N228="základní",J228,0)</f>
        <v>0</v>
      </c>
      <c r="BF228" s="214">
        <f>IF(N228="snížená",J228,0)</f>
        <v>0</v>
      </c>
      <c r="BG228" s="214">
        <f>IF(N228="zákl. přenesená",J228,0)</f>
        <v>0</v>
      </c>
      <c r="BH228" s="214">
        <f>IF(N228="sníž. přenesená",J228,0)</f>
        <v>0</v>
      </c>
      <c r="BI228" s="214">
        <f>IF(N228="nulová",J228,0)</f>
        <v>0</v>
      </c>
      <c r="BJ228" s="25" t="s">
        <v>82</v>
      </c>
      <c r="BK228" s="214">
        <f>ROUND(I228*H228,2)</f>
        <v>0</v>
      </c>
      <c r="BL228" s="25" t="s">
        <v>375</v>
      </c>
      <c r="BM228" s="25" t="s">
        <v>1367</v>
      </c>
    </row>
    <row r="229" spans="2:65" s="1" customFormat="1" ht="22.5" customHeight="1">
      <c r="B229" s="42"/>
      <c r="C229" s="203" t="s">
        <v>402</v>
      </c>
      <c r="D229" s="203" t="s">
        <v>311</v>
      </c>
      <c r="E229" s="204" t="s">
        <v>548</v>
      </c>
      <c r="F229" s="205" t="s">
        <v>549</v>
      </c>
      <c r="G229" s="206" t="s">
        <v>508</v>
      </c>
      <c r="H229" s="207">
        <v>121.98699999999999</v>
      </c>
      <c r="I229" s="208"/>
      <c r="J229" s="209">
        <f>ROUND(I229*H229,2)</f>
        <v>0</v>
      </c>
      <c r="K229" s="205" t="s">
        <v>315</v>
      </c>
      <c r="L229" s="62"/>
      <c r="M229" s="210" t="s">
        <v>21</v>
      </c>
      <c r="N229" s="211" t="s">
        <v>45</v>
      </c>
      <c r="O229" s="43"/>
      <c r="P229" s="212">
        <f>O229*H229</f>
        <v>0</v>
      </c>
      <c r="Q229" s="212">
        <v>0</v>
      </c>
      <c r="R229" s="212">
        <f>Q229*H229</f>
        <v>0</v>
      </c>
      <c r="S229" s="212">
        <v>8.3169999999999994E-2</v>
      </c>
      <c r="T229" s="213">
        <f>S229*H229</f>
        <v>10.145658789999999</v>
      </c>
      <c r="AR229" s="25" t="s">
        <v>375</v>
      </c>
      <c r="AT229" s="25" t="s">
        <v>311</v>
      </c>
      <c r="AU229" s="25" t="s">
        <v>327</v>
      </c>
      <c r="AY229" s="25" t="s">
        <v>308</v>
      </c>
      <c r="BE229" s="214">
        <f>IF(N229="základní",J229,0)</f>
        <v>0</v>
      </c>
      <c r="BF229" s="214">
        <f>IF(N229="snížená",J229,0)</f>
        <v>0</v>
      </c>
      <c r="BG229" s="214">
        <f>IF(N229="zákl. přenesená",J229,0)</f>
        <v>0</v>
      </c>
      <c r="BH229" s="214">
        <f>IF(N229="sníž. přenesená",J229,0)</f>
        <v>0</v>
      </c>
      <c r="BI229" s="214">
        <f>IF(N229="nulová",J229,0)</f>
        <v>0</v>
      </c>
      <c r="BJ229" s="25" t="s">
        <v>82</v>
      </c>
      <c r="BK229" s="214">
        <f>ROUND(I229*H229,2)</f>
        <v>0</v>
      </c>
      <c r="BL229" s="25" t="s">
        <v>375</v>
      </c>
      <c r="BM229" s="25" t="s">
        <v>1368</v>
      </c>
    </row>
    <row r="230" spans="2:65" s="13" customFormat="1" ht="27">
      <c r="B230" s="233"/>
      <c r="C230" s="234"/>
      <c r="D230" s="223" t="s">
        <v>451</v>
      </c>
      <c r="E230" s="235" t="s">
        <v>21</v>
      </c>
      <c r="F230" s="236" t="s">
        <v>1369</v>
      </c>
      <c r="G230" s="234"/>
      <c r="H230" s="237">
        <v>117.907</v>
      </c>
      <c r="I230" s="238"/>
      <c r="J230" s="234"/>
      <c r="K230" s="234"/>
      <c r="L230" s="239"/>
      <c r="M230" s="240"/>
      <c r="N230" s="241"/>
      <c r="O230" s="241"/>
      <c r="P230" s="241"/>
      <c r="Q230" s="241"/>
      <c r="R230" s="241"/>
      <c r="S230" s="241"/>
      <c r="T230" s="242"/>
      <c r="AT230" s="243" t="s">
        <v>451</v>
      </c>
      <c r="AU230" s="243" t="s">
        <v>327</v>
      </c>
      <c r="AV230" s="13" t="s">
        <v>84</v>
      </c>
      <c r="AW230" s="13" t="s">
        <v>37</v>
      </c>
      <c r="AX230" s="13" t="s">
        <v>74</v>
      </c>
      <c r="AY230" s="243" t="s">
        <v>308</v>
      </c>
    </row>
    <row r="231" spans="2:65" s="13" customFormat="1" ht="13.5">
      <c r="B231" s="233"/>
      <c r="C231" s="234"/>
      <c r="D231" s="223" t="s">
        <v>451</v>
      </c>
      <c r="E231" s="235" t="s">
        <v>21</v>
      </c>
      <c r="F231" s="236" t="s">
        <v>1370</v>
      </c>
      <c r="G231" s="234"/>
      <c r="H231" s="237">
        <v>4.08</v>
      </c>
      <c r="I231" s="238"/>
      <c r="J231" s="234"/>
      <c r="K231" s="234"/>
      <c r="L231" s="239"/>
      <c r="M231" s="240"/>
      <c r="N231" s="241"/>
      <c r="O231" s="241"/>
      <c r="P231" s="241"/>
      <c r="Q231" s="241"/>
      <c r="R231" s="241"/>
      <c r="S231" s="241"/>
      <c r="T231" s="242"/>
      <c r="AT231" s="243" t="s">
        <v>451</v>
      </c>
      <c r="AU231" s="243" t="s">
        <v>327</v>
      </c>
      <c r="AV231" s="13" t="s">
        <v>84</v>
      </c>
      <c r="AW231" s="13" t="s">
        <v>37</v>
      </c>
      <c r="AX231" s="13" t="s">
        <v>74</v>
      </c>
      <c r="AY231" s="243" t="s">
        <v>308</v>
      </c>
    </row>
    <row r="232" spans="2:65" s="14" customFormat="1" ht="13.5">
      <c r="B232" s="244"/>
      <c r="C232" s="245"/>
      <c r="D232" s="246" t="s">
        <v>451</v>
      </c>
      <c r="E232" s="247" t="s">
        <v>21</v>
      </c>
      <c r="F232" s="248" t="s">
        <v>459</v>
      </c>
      <c r="G232" s="245"/>
      <c r="H232" s="249">
        <v>121.98699999999999</v>
      </c>
      <c r="I232" s="250"/>
      <c r="J232" s="245"/>
      <c r="K232" s="245"/>
      <c r="L232" s="251"/>
      <c r="M232" s="252"/>
      <c r="N232" s="253"/>
      <c r="O232" s="253"/>
      <c r="P232" s="253"/>
      <c r="Q232" s="253"/>
      <c r="R232" s="253"/>
      <c r="S232" s="253"/>
      <c r="T232" s="254"/>
      <c r="AT232" s="255" t="s">
        <v>451</v>
      </c>
      <c r="AU232" s="255" t="s">
        <v>327</v>
      </c>
      <c r="AV232" s="14" t="s">
        <v>327</v>
      </c>
      <c r="AW232" s="14" t="s">
        <v>37</v>
      </c>
      <c r="AX232" s="14" t="s">
        <v>82</v>
      </c>
      <c r="AY232" s="255" t="s">
        <v>308</v>
      </c>
    </row>
    <row r="233" spans="2:65" s="1" customFormat="1" ht="22.5" customHeight="1">
      <c r="B233" s="42"/>
      <c r="C233" s="203" t="s">
        <v>406</v>
      </c>
      <c r="D233" s="203" t="s">
        <v>311</v>
      </c>
      <c r="E233" s="204" t="s">
        <v>545</v>
      </c>
      <c r="F233" s="205" t="s">
        <v>546</v>
      </c>
      <c r="G233" s="206" t="s">
        <v>538</v>
      </c>
      <c r="H233" s="207">
        <v>80</v>
      </c>
      <c r="I233" s="208"/>
      <c r="J233" s="209">
        <f>ROUND(I233*H233,2)</f>
        <v>0</v>
      </c>
      <c r="K233" s="205" t="s">
        <v>315</v>
      </c>
      <c r="L233" s="62"/>
      <c r="M233" s="210" t="s">
        <v>21</v>
      </c>
      <c r="N233" s="211" t="s">
        <v>45</v>
      </c>
      <c r="O233" s="43"/>
      <c r="P233" s="212">
        <f>O233*H233</f>
        <v>0</v>
      </c>
      <c r="Q233" s="212">
        <v>0</v>
      </c>
      <c r="R233" s="212">
        <f>Q233*H233</f>
        <v>0</v>
      </c>
      <c r="S233" s="212">
        <v>1.174E-2</v>
      </c>
      <c r="T233" s="213">
        <f>S233*H233</f>
        <v>0.93920000000000003</v>
      </c>
      <c r="AR233" s="25" t="s">
        <v>375</v>
      </c>
      <c r="AT233" s="25" t="s">
        <v>311</v>
      </c>
      <c r="AU233" s="25" t="s">
        <v>327</v>
      </c>
      <c r="AY233" s="25" t="s">
        <v>308</v>
      </c>
      <c r="BE233" s="214">
        <f>IF(N233="základní",J233,0)</f>
        <v>0</v>
      </c>
      <c r="BF233" s="214">
        <f>IF(N233="snížená",J233,0)</f>
        <v>0</v>
      </c>
      <c r="BG233" s="214">
        <f>IF(N233="zákl. přenesená",J233,0)</f>
        <v>0</v>
      </c>
      <c r="BH233" s="214">
        <f>IF(N233="sníž. přenesená",J233,0)</f>
        <v>0</v>
      </c>
      <c r="BI233" s="214">
        <f>IF(N233="nulová",J233,0)</f>
        <v>0</v>
      </c>
      <c r="BJ233" s="25" t="s">
        <v>82</v>
      </c>
      <c r="BK233" s="214">
        <f>ROUND(I233*H233,2)</f>
        <v>0</v>
      </c>
      <c r="BL233" s="25" t="s">
        <v>375</v>
      </c>
      <c r="BM233" s="25" t="s">
        <v>1371</v>
      </c>
    </row>
    <row r="234" spans="2:65" s="1" customFormat="1" ht="22.5" customHeight="1">
      <c r="B234" s="42"/>
      <c r="C234" s="203" t="s">
        <v>410</v>
      </c>
      <c r="D234" s="203" t="s">
        <v>311</v>
      </c>
      <c r="E234" s="204" t="s">
        <v>1372</v>
      </c>
      <c r="F234" s="205" t="s">
        <v>1373</v>
      </c>
      <c r="G234" s="206" t="s">
        <v>508</v>
      </c>
      <c r="H234" s="207">
        <v>544.23299999999995</v>
      </c>
      <c r="I234" s="208"/>
      <c r="J234" s="209">
        <f>ROUND(I234*H234,2)</f>
        <v>0</v>
      </c>
      <c r="K234" s="205" t="s">
        <v>21</v>
      </c>
      <c r="L234" s="62"/>
      <c r="M234" s="210" t="s">
        <v>21</v>
      </c>
      <c r="N234" s="211" t="s">
        <v>45</v>
      </c>
      <c r="O234" s="43"/>
      <c r="P234" s="212">
        <f>O234*H234</f>
        <v>0</v>
      </c>
      <c r="Q234" s="212">
        <v>4.8680000000000001E-2</v>
      </c>
      <c r="R234" s="212">
        <f>Q234*H234</f>
        <v>26.493262439999999</v>
      </c>
      <c r="S234" s="212">
        <v>0</v>
      </c>
      <c r="T234" s="213">
        <f>S234*H234</f>
        <v>0</v>
      </c>
      <c r="AR234" s="25" t="s">
        <v>327</v>
      </c>
      <c r="AT234" s="25" t="s">
        <v>311</v>
      </c>
      <c r="AU234" s="25" t="s">
        <v>327</v>
      </c>
      <c r="AY234" s="25" t="s">
        <v>308</v>
      </c>
      <c r="BE234" s="214">
        <f>IF(N234="základní",J234,0)</f>
        <v>0</v>
      </c>
      <c r="BF234" s="214">
        <f>IF(N234="snížená",J234,0)</f>
        <v>0</v>
      </c>
      <c r="BG234" s="214">
        <f>IF(N234="zákl. přenesená",J234,0)</f>
        <v>0</v>
      </c>
      <c r="BH234" s="214">
        <f>IF(N234="sníž. přenesená",J234,0)</f>
        <v>0</v>
      </c>
      <c r="BI234" s="214">
        <f>IF(N234="nulová",J234,0)</f>
        <v>0</v>
      </c>
      <c r="BJ234" s="25" t="s">
        <v>82</v>
      </c>
      <c r="BK234" s="214">
        <f>ROUND(I234*H234,2)</f>
        <v>0</v>
      </c>
      <c r="BL234" s="25" t="s">
        <v>327</v>
      </c>
      <c r="BM234" s="25" t="s">
        <v>1374</v>
      </c>
    </row>
    <row r="235" spans="2:65" s="13" customFormat="1" ht="13.5">
      <c r="B235" s="233"/>
      <c r="C235" s="234"/>
      <c r="D235" s="246" t="s">
        <v>451</v>
      </c>
      <c r="E235" s="256" t="s">
        <v>21</v>
      </c>
      <c r="F235" s="257" t="s">
        <v>1375</v>
      </c>
      <c r="G235" s="234"/>
      <c r="H235" s="258">
        <v>544.23299999999995</v>
      </c>
      <c r="I235" s="238"/>
      <c r="J235" s="234"/>
      <c r="K235" s="234"/>
      <c r="L235" s="239"/>
      <c r="M235" s="240"/>
      <c r="N235" s="241"/>
      <c r="O235" s="241"/>
      <c r="P235" s="241"/>
      <c r="Q235" s="241"/>
      <c r="R235" s="241"/>
      <c r="S235" s="241"/>
      <c r="T235" s="242"/>
      <c r="AT235" s="243" t="s">
        <v>451</v>
      </c>
      <c r="AU235" s="243" t="s">
        <v>327</v>
      </c>
      <c r="AV235" s="13" t="s">
        <v>84</v>
      </c>
      <c r="AW235" s="13" t="s">
        <v>37</v>
      </c>
      <c r="AX235" s="13" t="s">
        <v>82</v>
      </c>
      <c r="AY235" s="243" t="s">
        <v>308</v>
      </c>
    </row>
    <row r="236" spans="2:65" s="1" customFormat="1" ht="22.5" customHeight="1">
      <c r="B236" s="42"/>
      <c r="C236" s="203" t="s">
        <v>416</v>
      </c>
      <c r="D236" s="203" t="s">
        <v>311</v>
      </c>
      <c r="E236" s="204" t="s">
        <v>553</v>
      </c>
      <c r="F236" s="205" t="s">
        <v>554</v>
      </c>
      <c r="G236" s="206" t="s">
        <v>449</v>
      </c>
      <c r="H236" s="207">
        <v>24.49</v>
      </c>
      <c r="I236" s="208"/>
      <c r="J236" s="209">
        <f>ROUND(I236*H236,2)</f>
        <v>0</v>
      </c>
      <c r="K236" s="205" t="s">
        <v>315</v>
      </c>
      <c r="L236" s="62"/>
      <c r="M236" s="210" t="s">
        <v>21</v>
      </c>
      <c r="N236" s="211" t="s">
        <v>45</v>
      </c>
      <c r="O236" s="43"/>
      <c r="P236" s="212">
        <f>O236*H236</f>
        <v>0</v>
      </c>
      <c r="Q236" s="212">
        <v>0</v>
      </c>
      <c r="R236" s="212">
        <f>Q236*H236</f>
        <v>0</v>
      </c>
      <c r="S236" s="212">
        <v>2.2000000000000002</v>
      </c>
      <c r="T236" s="213">
        <f>S236*H236</f>
        <v>53.878</v>
      </c>
      <c r="AR236" s="25" t="s">
        <v>327</v>
      </c>
      <c r="AT236" s="25" t="s">
        <v>311</v>
      </c>
      <c r="AU236" s="25" t="s">
        <v>327</v>
      </c>
      <c r="AY236" s="25" t="s">
        <v>308</v>
      </c>
      <c r="BE236" s="214">
        <f>IF(N236="základní",J236,0)</f>
        <v>0</v>
      </c>
      <c r="BF236" s="214">
        <f>IF(N236="snížená",J236,0)</f>
        <v>0</v>
      </c>
      <c r="BG236" s="214">
        <f>IF(N236="zákl. přenesená",J236,0)</f>
        <v>0</v>
      </c>
      <c r="BH236" s="214">
        <f>IF(N236="sníž. přenesená",J236,0)</f>
        <v>0</v>
      </c>
      <c r="BI236" s="214">
        <f>IF(N236="nulová",J236,0)</f>
        <v>0</v>
      </c>
      <c r="BJ236" s="25" t="s">
        <v>82</v>
      </c>
      <c r="BK236" s="214">
        <f>ROUND(I236*H236,2)</f>
        <v>0</v>
      </c>
      <c r="BL236" s="25" t="s">
        <v>327</v>
      </c>
      <c r="BM236" s="25" t="s">
        <v>1376</v>
      </c>
    </row>
    <row r="237" spans="2:65" s="12" customFormat="1" ht="13.5">
      <c r="B237" s="221"/>
      <c r="C237" s="222"/>
      <c r="D237" s="223" t="s">
        <v>451</v>
      </c>
      <c r="E237" s="224" t="s">
        <v>21</v>
      </c>
      <c r="F237" s="225" t="s">
        <v>1377</v>
      </c>
      <c r="G237" s="222"/>
      <c r="H237" s="226" t="s">
        <v>21</v>
      </c>
      <c r="I237" s="227"/>
      <c r="J237" s="222"/>
      <c r="K237" s="222"/>
      <c r="L237" s="228"/>
      <c r="M237" s="229"/>
      <c r="N237" s="230"/>
      <c r="O237" s="230"/>
      <c r="P237" s="230"/>
      <c r="Q237" s="230"/>
      <c r="R237" s="230"/>
      <c r="S237" s="230"/>
      <c r="T237" s="231"/>
      <c r="AT237" s="232" t="s">
        <v>451</v>
      </c>
      <c r="AU237" s="232" t="s">
        <v>327</v>
      </c>
      <c r="AV237" s="12" t="s">
        <v>82</v>
      </c>
      <c r="AW237" s="12" t="s">
        <v>37</v>
      </c>
      <c r="AX237" s="12" t="s">
        <v>74</v>
      </c>
      <c r="AY237" s="232" t="s">
        <v>308</v>
      </c>
    </row>
    <row r="238" spans="2:65" s="13" customFormat="1" ht="13.5">
      <c r="B238" s="233"/>
      <c r="C238" s="234"/>
      <c r="D238" s="223" t="s">
        <v>451</v>
      </c>
      <c r="E238" s="235" t="s">
        <v>21</v>
      </c>
      <c r="F238" s="236" t="s">
        <v>1378</v>
      </c>
      <c r="G238" s="234"/>
      <c r="H238" s="237">
        <v>24.49</v>
      </c>
      <c r="I238" s="238"/>
      <c r="J238" s="234"/>
      <c r="K238" s="234"/>
      <c r="L238" s="239"/>
      <c r="M238" s="240"/>
      <c r="N238" s="241"/>
      <c r="O238" s="241"/>
      <c r="P238" s="241"/>
      <c r="Q238" s="241"/>
      <c r="R238" s="241"/>
      <c r="S238" s="241"/>
      <c r="T238" s="242"/>
      <c r="AT238" s="243" t="s">
        <v>451</v>
      </c>
      <c r="AU238" s="243" t="s">
        <v>327</v>
      </c>
      <c r="AV238" s="13" t="s">
        <v>84</v>
      </c>
      <c r="AW238" s="13" t="s">
        <v>37</v>
      </c>
      <c r="AX238" s="13" t="s">
        <v>82</v>
      </c>
      <c r="AY238" s="243" t="s">
        <v>308</v>
      </c>
    </row>
    <row r="239" spans="2:65" s="11" customFormat="1" ht="22.35" customHeight="1">
      <c r="B239" s="186"/>
      <c r="C239" s="187"/>
      <c r="D239" s="200" t="s">
        <v>73</v>
      </c>
      <c r="E239" s="201" t="s">
        <v>570</v>
      </c>
      <c r="F239" s="201" t="s">
        <v>571</v>
      </c>
      <c r="G239" s="187"/>
      <c r="H239" s="187"/>
      <c r="I239" s="190"/>
      <c r="J239" s="202">
        <f>BK239</f>
        <v>0</v>
      </c>
      <c r="K239" s="187"/>
      <c r="L239" s="192"/>
      <c r="M239" s="193"/>
      <c r="N239" s="194"/>
      <c r="O239" s="194"/>
      <c r="P239" s="195">
        <f>SUM(P240:P270)</f>
        <v>0</v>
      </c>
      <c r="Q239" s="194"/>
      <c r="R239" s="195">
        <f>SUM(R240:R270)</f>
        <v>0</v>
      </c>
      <c r="S239" s="194"/>
      <c r="T239" s="196">
        <f>SUM(T240:T270)</f>
        <v>6.0138889999999998</v>
      </c>
      <c r="AR239" s="197" t="s">
        <v>82</v>
      </c>
      <c r="AT239" s="198" t="s">
        <v>73</v>
      </c>
      <c r="AU239" s="198" t="s">
        <v>84</v>
      </c>
      <c r="AY239" s="197" t="s">
        <v>308</v>
      </c>
      <c r="BK239" s="199">
        <f>SUM(BK240:BK270)</f>
        <v>0</v>
      </c>
    </row>
    <row r="240" spans="2:65" s="1" customFormat="1" ht="22.5" customHeight="1">
      <c r="B240" s="42"/>
      <c r="C240" s="203" t="s">
        <v>420</v>
      </c>
      <c r="D240" s="203" t="s">
        <v>311</v>
      </c>
      <c r="E240" s="204" t="s">
        <v>599</v>
      </c>
      <c r="F240" s="205" t="s">
        <v>600</v>
      </c>
      <c r="G240" s="206" t="s">
        <v>508</v>
      </c>
      <c r="H240" s="207">
        <v>28.335999999999999</v>
      </c>
      <c r="I240" s="208"/>
      <c r="J240" s="209">
        <f>ROUND(I240*H240,2)</f>
        <v>0</v>
      </c>
      <c r="K240" s="205" t="s">
        <v>315</v>
      </c>
      <c r="L240" s="62"/>
      <c r="M240" s="210" t="s">
        <v>21</v>
      </c>
      <c r="N240" s="211" t="s">
        <v>45</v>
      </c>
      <c r="O240" s="43"/>
      <c r="P240" s="212">
        <f>O240*H240</f>
        <v>0</v>
      </c>
      <c r="Q240" s="212">
        <v>0</v>
      </c>
      <c r="R240" s="212">
        <f>Q240*H240</f>
        <v>0</v>
      </c>
      <c r="S240" s="212">
        <v>3.3000000000000002E-2</v>
      </c>
      <c r="T240" s="213">
        <f>S240*H240</f>
        <v>0.93508800000000003</v>
      </c>
      <c r="AR240" s="25" t="s">
        <v>375</v>
      </c>
      <c r="AT240" s="25" t="s">
        <v>311</v>
      </c>
      <c r="AU240" s="25" t="s">
        <v>95</v>
      </c>
      <c r="AY240" s="25" t="s">
        <v>308</v>
      </c>
      <c r="BE240" s="214">
        <f>IF(N240="základní",J240,0)</f>
        <v>0</v>
      </c>
      <c r="BF240" s="214">
        <f>IF(N240="snížená",J240,0)</f>
        <v>0</v>
      </c>
      <c r="BG240" s="214">
        <f>IF(N240="zákl. přenesená",J240,0)</f>
        <v>0</v>
      </c>
      <c r="BH240" s="214">
        <f>IF(N240="sníž. přenesená",J240,0)</f>
        <v>0</v>
      </c>
      <c r="BI240" s="214">
        <f>IF(N240="nulová",J240,0)</f>
        <v>0</v>
      </c>
      <c r="BJ240" s="25" t="s">
        <v>82</v>
      </c>
      <c r="BK240" s="214">
        <f>ROUND(I240*H240,2)</f>
        <v>0</v>
      </c>
      <c r="BL240" s="25" t="s">
        <v>375</v>
      </c>
      <c r="BM240" s="25" t="s">
        <v>1379</v>
      </c>
    </row>
    <row r="241" spans="2:65" s="13" customFormat="1" ht="13.5">
      <c r="B241" s="233"/>
      <c r="C241" s="234"/>
      <c r="D241" s="223" t="s">
        <v>451</v>
      </c>
      <c r="E241" s="235" t="s">
        <v>21</v>
      </c>
      <c r="F241" s="236" t="s">
        <v>1380</v>
      </c>
      <c r="G241" s="234"/>
      <c r="H241" s="237">
        <v>8.1760000000000002</v>
      </c>
      <c r="I241" s="238"/>
      <c r="J241" s="234"/>
      <c r="K241" s="234"/>
      <c r="L241" s="239"/>
      <c r="M241" s="240"/>
      <c r="N241" s="241"/>
      <c r="O241" s="241"/>
      <c r="P241" s="241"/>
      <c r="Q241" s="241"/>
      <c r="R241" s="241"/>
      <c r="S241" s="241"/>
      <c r="T241" s="242"/>
      <c r="AT241" s="243" t="s">
        <v>451</v>
      </c>
      <c r="AU241" s="243" t="s">
        <v>95</v>
      </c>
      <c r="AV241" s="13" t="s">
        <v>84</v>
      </c>
      <c r="AW241" s="13" t="s">
        <v>37</v>
      </c>
      <c r="AX241" s="13" t="s">
        <v>74</v>
      </c>
      <c r="AY241" s="243" t="s">
        <v>308</v>
      </c>
    </row>
    <row r="242" spans="2:65" s="13" customFormat="1" ht="13.5">
      <c r="B242" s="233"/>
      <c r="C242" s="234"/>
      <c r="D242" s="223" t="s">
        <v>451</v>
      </c>
      <c r="E242" s="235" t="s">
        <v>21</v>
      </c>
      <c r="F242" s="236" t="s">
        <v>1381</v>
      </c>
      <c r="G242" s="234"/>
      <c r="H242" s="237">
        <v>9.6</v>
      </c>
      <c r="I242" s="238"/>
      <c r="J242" s="234"/>
      <c r="K242" s="234"/>
      <c r="L242" s="239"/>
      <c r="M242" s="240"/>
      <c r="N242" s="241"/>
      <c r="O242" s="241"/>
      <c r="P242" s="241"/>
      <c r="Q242" s="241"/>
      <c r="R242" s="241"/>
      <c r="S242" s="241"/>
      <c r="T242" s="242"/>
      <c r="AT242" s="243" t="s">
        <v>451</v>
      </c>
      <c r="AU242" s="243" t="s">
        <v>95</v>
      </c>
      <c r="AV242" s="13" t="s">
        <v>84</v>
      </c>
      <c r="AW242" s="13" t="s">
        <v>37</v>
      </c>
      <c r="AX242" s="13" t="s">
        <v>74</v>
      </c>
      <c r="AY242" s="243" t="s">
        <v>308</v>
      </c>
    </row>
    <row r="243" spans="2:65" s="13" customFormat="1" ht="13.5">
      <c r="B243" s="233"/>
      <c r="C243" s="234"/>
      <c r="D243" s="223" t="s">
        <v>451</v>
      </c>
      <c r="E243" s="235" t="s">
        <v>21</v>
      </c>
      <c r="F243" s="236" t="s">
        <v>1382</v>
      </c>
      <c r="G243" s="234"/>
      <c r="H243" s="237">
        <v>10.56</v>
      </c>
      <c r="I243" s="238"/>
      <c r="J243" s="234"/>
      <c r="K243" s="234"/>
      <c r="L243" s="239"/>
      <c r="M243" s="240"/>
      <c r="N243" s="241"/>
      <c r="O243" s="241"/>
      <c r="P243" s="241"/>
      <c r="Q243" s="241"/>
      <c r="R243" s="241"/>
      <c r="S243" s="241"/>
      <c r="T243" s="242"/>
      <c r="AT243" s="243" t="s">
        <v>451</v>
      </c>
      <c r="AU243" s="243" t="s">
        <v>95</v>
      </c>
      <c r="AV243" s="13" t="s">
        <v>84</v>
      </c>
      <c r="AW243" s="13" t="s">
        <v>37</v>
      </c>
      <c r="AX243" s="13" t="s">
        <v>74</v>
      </c>
      <c r="AY243" s="243" t="s">
        <v>308</v>
      </c>
    </row>
    <row r="244" spans="2:65" s="14" customFormat="1" ht="13.5">
      <c r="B244" s="244"/>
      <c r="C244" s="245"/>
      <c r="D244" s="246" t="s">
        <v>451</v>
      </c>
      <c r="E244" s="247" t="s">
        <v>21</v>
      </c>
      <c r="F244" s="248" t="s">
        <v>459</v>
      </c>
      <c r="G244" s="245"/>
      <c r="H244" s="249">
        <v>28.335999999999999</v>
      </c>
      <c r="I244" s="250"/>
      <c r="J244" s="245"/>
      <c r="K244" s="245"/>
      <c r="L244" s="251"/>
      <c r="M244" s="252"/>
      <c r="N244" s="253"/>
      <c r="O244" s="253"/>
      <c r="P244" s="253"/>
      <c r="Q244" s="253"/>
      <c r="R244" s="253"/>
      <c r="S244" s="253"/>
      <c r="T244" s="254"/>
      <c r="AT244" s="255" t="s">
        <v>451</v>
      </c>
      <c r="AU244" s="255" t="s">
        <v>95</v>
      </c>
      <c r="AV244" s="14" t="s">
        <v>327</v>
      </c>
      <c r="AW244" s="14" t="s">
        <v>37</v>
      </c>
      <c r="AX244" s="14" t="s">
        <v>82</v>
      </c>
      <c r="AY244" s="255" t="s">
        <v>308</v>
      </c>
    </row>
    <row r="245" spans="2:65" s="1" customFormat="1" ht="22.5" customHeight="1">
      <c r="B245" s="42"/>
      <c r="C245" s="203" t="s">
        <v>593</v>
      </c>
      <c r="D245" s="203" t="s">
        <v>311</v>
      </c>
      <c r="E245" s="204" t="s">
        <v>585</v>
      </c>
      <c r="F245" s="205" t="s">
        <v>586</v>
      </c>
      <c r="G245" s="206" t="s">
        <v>508</v>
      </c>
      <c r="H245" s="207">
        <v>16.100000000000001</v>
      </c>
      <c r="I245" s="208"/>
      <c r="J245" s="209">
        <f>ROUND(I245*H245,2)</f>
        <v>0</v>
      </c>
      <c r="K245" s="205" t="s">
        <v>315</v>
      </c>
      <c r="L245" s="62"/>
      <c r="M245" s="210" t="s">
        <v>21</v>
      </c>
      <c r="N245" s="211" t="s">
        <v>45</v>
      </c>
      <c r="O245" s="43"/>
      <c r="P245" s="212">
        <f>O245*H245</f>
        <v>0</v>
      </c>
      <c r="Q245" s="212">
        <v>0</v>
      </c>
      <c r="R245" s="212">
        <f>Q245*H245</f>
        <v>0</v>
      </c>
      <c r="S245" s="212">
        <v>0</v>
      </c>
      <c r="T245" s="213">
        <f>S245*H245</f>
        <v>0</v>
      </c>
      <c r="AR245" s="25" t="s">
        <v>375</v>
      </c>
      <c r="AT245" s="25" t="s">
        <v>311</v>
      </c>
      <c r="AU245" s="25" t="s">
        <v>95</v>
      </c>
      <c r="AY245" s="25" t="s">
        <v>308</v>
      </c>
      <c r="BE245" s="214">
        <f>IF(N245="základní",J245,0)</f>
        <v>0</v>
      </c>
      <c r="BF245" s="214">
        <f>IF(N245="snížená",J245,0)</f>
        <v>0</v>
      </c>
      <c r="BG245" s="214">
        <f>IF(N245="zákl. přenesená",J245,0)</f>
        <v>0</v>
      </c>
      <c r="BH245" s="214">
        <f>IF(N245="sníž. přenesená",J245,0)</f>
        <v>0</v>
      </c>
      <c r="BI245" s="214">
        <f>IF(N245="nulová",J245,0)</f>
        <v>0</v>
      </c>
      <c r="BJ245" s="25" t="s">
        <v>82</v>
      </c>
      <c r="BK245" s="214">
        <f>ROUND(I245*H245,2)</f>
        <v>0</v>
      </c>
      <c r="BL245" s="25" t="s">
        <v>375</v>
      </c>
      <c r="BM245" s="25" t="s">
        <v>1383</v>
      </c>
    </row>
    <row r="246" spans="2:65" s="13" customFormat="1" ht="13.5">
      <c r="B246" s="233"/>
      <c r="C246" s="234"/>
      <c r="D246" s="223" t="s">
        <v>451</v>
      </c>
      <c r="E246" s="235" t="s">
        <v>21</v>
      </c>
      <c r="F246" s="236" t="s">
        <v>1384</v>
      </c>
      <c r="G246" s="234"/>
      <c r="H246" s="237">
        <v>2.2400000000000002</v>
      </c>
      <c r="I246" s="238"/>
      <c r="J246" s="234"/>
      <c r="K246" s="234"/>
      <c r="L246" s="239"/>
      <c r="M246" s="240"/>
      <c r="N246" s="241"/>
      <c r="O246" s="241"/>
      <c r="P246" s="241"/>
      <c r="Q246" s="241"/>
      <c r="R246" s="241"/>
      <c r="S246" s="241"/>
      <c r="T246" s="242"/>
      <c r="AT246" s="243" t="s">
        <v>451</v>
      </c>
      <c r="AU246" s="243" t="s">
        <v>95</v>
      </c>
      <c r="AV246" s="13" t="s">
        <v>84</v>
      </c>
      <c r="AW246" s="13" t="s">
        <v>37</v>
      </c>
      <c r="AX246" s="13" t="s">
        <v>74</v>
      </c>
      <c r="AY246" s="243" t="s">
        <v>308</v>
      </c>
    </row>
    <row r="247" spans="2:65" s="13" customFormat="1" ht="13.5">
      <c r="B247" s="233"/>
      <c r="C247" s="234"/>
      <c r="D247" s="223" t="s">
        <v>451</v>
      </c>
      <c r="E247" s="235" t="s">
        <v>21</v>
      </c>
      <c r="F247" s="236" t="s">
        <v>1385</v>
      </c>
      <c r="G247" s="234"/>
      <c r="H247" s="237">
        <v>13.86</v>
      </c>
      <c r="I247" s="238"/>
      <c r="J247" s="234"/>
      <c r="K247" s="234"/>
      <c r="L247" s="239"/>
      <c r="M247" s="240"/>
      <c r="N247" s="241"/>
      <c r="O247" s="241"/>
      <c r="P247" s="241"/>
      <c r="Q247" s="241"/>
      <c r="R247" s="241"/>
      <c r="S247" s="241"/>
      <c r="T247" s="242"/>
      <c r="AT247" s="243" t="s">
        <v>451</v>
      </c>
      <c r="AU247" s="243" t="s">
        <v>95</v>
      </c>
      <c r="AV247" s="13" t="s">
        <v>84</v>
      </c>
      <c r="AW247" s="13" t="s">
        <v>37</v>
      </c>
      <c r="AX247" s="13" t="s">
        <v>74</v>
      </c>
      <c r="AY247" s="243" t="s">
        <v>308</v>
      </c>
    </row>
    <row r="248" spans="2:65" s="14" customFormat="1" ht="13.5">
      <c r="B248" s="244"/>
      <c r="C248" s="245"/>
      <c r="D248" s="246" t="s">
        <v>451</v>
      </c>
      <c r="E248" s="247" t="s">
        <v>21</v>
      </c>
      <c r="F248" s="248" t="s">
        <v>459</v>
      </c>
      <c r="G248" s="245"/>
      <c r="H248" s="249">
        <v>16.100000000000001</v>
      </c>
      <c r="I248" s="250"/>
      <c r="J248" s="245"/>
      <c r="K248" s="245"/>
      <c r="L248" s="251"/>
      <c r="M248" s="252"/>
      <c r="N248" s="253"/>
      <c r="O248" s="253"/>
      <c r="P248" s="253"/>
      <c r="Q248" s="253"/>
      <c r="R248" s="253"/>
      <c r="S248" s="253"/>
      <c r="T248" s="254"/>
      <c r="AT248" s="255" t="s">
        <v>451</v>
      </c>
      <c r="AU248" s="255" t="s">
        <v>95</v>
      </c>
      <c r="AV248" s="14" t="s">
        <v>327</v>
      </c>
      <c r="AW248" s="14" t="s">
        <v>37</v>
      </c>
      <c r="AX248" s="14" t="s">
        <v>82</v>
      </c>
      <c r="AY248" s="255" t="s">
        <v>308</v>
      </c>
    </row>
    <row r="249" spans="2:65" s="1" customFormat="1" ht="22.5" customHeight="1">
      <c r="B249" s="42"/>
      <c r="C249" s="203" t="s">
        <v>598</v>
      </c>
      <c r="D249" s="203" t="s">
        <v>311</v>
      </c>
      <c r="E249" s="204" t="s">
        <v>589</v>
      </c>
      <c r="F249" s="205" t="s">
        <v>590</v>
      </c>
      <c r="G249" s="206" t="s">
        <v>508</v>
      </c>
      <c r="H249" s="207">
        <v>22.4</v>
      </c>
      <c r="I249" s="208"/>
      <c r="J249" s="209">
        <f>ROUND(I249*H249,2)</f>
        <v>0</v>
      </c>
      <c r="K249" s="205" t="s">
        <v>315</v>
      </c>
      <c r="L249" s="62"/>
      <c r="M249" s="210" t="s">
        <v>21</v>
      </c>
      <c r="N249" s="211" t="s">
        <v>45</v>
      </c>
      <c r="O249" s="43"/>
      <c r="P249" s="212">
        <f>O249*H249</f>
        <v>0</v>
      </c>
      <c r="Q249" s="212">
        <v>0</v>
      </c>
      <c r="R249" s="212">
        <f>Q249*H249</f>
        <v>0</v>
      </c>
      <c r="S249" s="212">
        <v>0</v>
      </c>
      <c r="T249" s="213">
        <f>S249*H249</f>
        <v>0</v>
      </c>
      <c r="AR249" s="25" t="s">
        <v>375</v>
      </c>
      <c r="AT249" s="25" t="s">
        <v>311</v>
      </c>
      <c r="AU249" s="25" t="s">
        <v>95</v>
      </c>
      <c r="AY249" s="25" t="s">
        <v>308</v>
      </c>
      <c r="BE249" s="214">
        <f>IF(N249="základní",J249,0)</f>
        <v>0</v>
      </c>
      <c r="BF249" s="214">
        <f>IF(N249="snížená",J249,0)</f>
        <v>0</v>
      </c>
      <c r="BG249" s="214">
        <f>IF(N249="zákl. přenesená",J249,0)</f>
        <v>0</v>
      </c>
      <c r="BH249" s="214">
        <f>IF(N249="sníž. přenesená",J249,0)</f>
        <v>0</v>
      </c>
      <c r="BI249" s="214">
        <f>IF(N249="nulová",J249,0)</f>
        <v>0</v>
      </c>
      <c r="BJ249" s="25" t="s">
        <v>82</v>
      </c>
      <c r="BK249" s="214">
        <f>ROUND(I249*H249,2)</f>
        <v>0</v>
      </c>
      <c r="BL249" s="25" t="s">
        <v>375</v>
      </c>
      <c r="BM249" s="25" t="s">
        <v>1386</v>
      </c>
    </row>
    <row r="250" spans="2:65" s="13" customFormat="1" ht="13.5">
      <c r="B250" s="233"/>
      <c r="C250" s="234"/>
      <c r="D250" s="246" t="s">
        <v>451</v>
      </c>
      <c r="E250" s="256" t="s">
        <v>21</v>
      </c>
      <c r="F250" s="257" t="s">
        <v>1387</v>
      </c>
      <c r="G250" s="234"/>
      <c r="H250" s="258">
        <v>22.4</v>
      </c>
      <c r="I250" s="238"/>
      <c r="J250" s="234"/>
      <c r="K250" s="234"/>
      <c r="L250" s="239"/>
      <c r="M250" s="240"/>
      <c r="N250" s="241"/>
      <c r="O250" s="241"/>
      <c r="P250" s="241"/>
      <c r="Q250" s="241"/>
      <c r="R250" s="241"/>
      <c r="S250" s="241"/>
      <c r="T250" s="242"/>
      <c r="AT250" s="243" t="s">
        <v>451</v>
      </c>
      <c r="AU250" s="243" t="s">
        <v>95</v>
      </c>
      <c r="AV250" s="13" t="s">
        <v>84</v>
      </c>
      <c r="AW250" s="13" t="s">
        <v>37</v>
      </c>
      <c r="AX250" s="13" t="s">
        <v>82</v>
      </c>
      <c r="AY250" s="243" t="s">
        <v>308</v>
      </c>
    </row>
    <row r="251" spans="2:65" s="1" customFormat="1" ht="22.5" customHeight="1">
      <c r="B251" s="42"/>
      <c r="C251" s="203" t="s">
        <v>603</v>
      </c>
      <c r="D251" s="203" t="s">
        <v>311</v>
      </c>
      <c r="E251" s="204" t="s">
        <v>1388</v>
      </c>
      <c r="F251" s="205" t="s">
        <v>1389</v>
      </c>
      <c r="G251" s="206" t="s">
        <v>508</v>
      </c>
      <c r="H251" s="207">
        <v>15.84</v>
      </c>
      <c r="I251" s="208"/>
      <c r="J251" s="209">
        <f>ROUND(I251*H251,2)</f>
        <v>0</v>
      </c>
      <c r="K251" s="205" t="s">
        <v>21</v>
      </c>
      <c r="L251" s="62"/>
      <c r="M251" s="210" t="s">
        <v>21</v>
      </c>
      <c r="N251" s="211" t="s">
        <v>45</v>
      </c>
      <c r="O251" s="43"/>
      <c r="P251" s="212">
        <f>O251*H251</f>
        <v>0</v>
      </c>
      <c r="Q251" s="212">
        <v>0</v>
      </c>
      <c r="R251" s="212">
        <f>Q251*H251</f>
        <v>0</v>
      </c>
      <c r="S251" s="212">
        <v>0</v>
      </c>
      <c r="T251" s="213">
        <f>S251*H251</f>
        <v>0</v>
      </c>
      <c r="AR251" s="25" t="s">
        <v>375</v>
      </c>
      <c r="AT251" s="25" t="s">
        <v>311</v>
      </c>
      <c r="AU251" s="25" t="s">
        <v>95</v>
      </c>
      <c r="AY251" s="25" t="s">
        <v>308</v>
      </c>
      <c r="BE251" s="214">
        <f>IF(N251="základní",J251,0)</f>
        <v>0</v>
      </c>
      <c r="BF251" s="214">
        <f>IF(N251="snížená",J251,0)</f>
        <v>0</v>
      </c>
      <c r="BG251" s="214">
        <f>IF(N251="zákl. přenesená",J251,0)</f>
        <v>0</v>
      </c>
      <c r="BH251" s="214">
        <f>IF(N251="sníž. přenesená",J251,0)</f>
        <v>0</v>
      </c>
      <c r="BI251" s="214">
        <f>IF(N251="nulová",J251,0)</f>
        <v>0</v>
      </c>
      <c r="BJ251" s="25" t="s">
        <v>82</v>
      </c>
      <c r="BK251" s="214">
        <f>ROUND(I251*H251,2)</f>
        <v>0</v>
      </c>
      <c r="BL251" s="25" t="s">
        <v>375</v>
      </c>
      <c r="BM251" s="25" t="s">
        <v>1390</v>
      </c>
    </row>
    <row r="252" spans="2:65" s="13" customFormat="1" ht="13.5">
      <c r="B252" s="233"/>
      <c r="C252" s="234"/>
      <c r="D252" s="246" t="s">
        <v>451</v>
      </c>
      <c r="E252" s="256" t="s">
        <v>21</v>
      </c>
      <c r="F252" s="257" t="s">
        <v>1391</v>
      </c>
      <c r="G252" s="234"/>
      <c r="H252" s="258">
        <v>15.84</v>
      </c>
      <c r="I252" s="238"/>
      <c r="J252" s="234"/>
      <c r="K252" s="234"/>
      <c r="L252" s="239"/>
      <c r="M252" s="240"/>
      <c r="N252" s="241"/>
      <c r="O252" s="241"/>
      <c r="P252" s="241"/>
      <c r="Q252" s="241"/>
      <c r="R252" s="241"/>
      <c r="S252" s="241"/>
      <c r="T252" s="242"/>
      <c r="AT252" s="243" t="s">
        <v>451</v>
      </c>
      <c r="AU252" s="243" t="s">
        <v>95</v>
      </c>
      <c r="AV252" s="13" t="s">
        <v>84</v>
      </c>
      <c r="AW252" s="13" t="s">
        <v>37</v>
      </c>
      <c r="AX252" s="13" t="s">
        <v>82</v>
      </c>
      <c r="AY252" s="243" t="s">
        <v>308</v>
      </c>
    </row>
    <row r="253" spans="2:65" s="1" customFormat="1" ht="22.5" customHeight="1">
      <c r="B253" s="42"/>
      <c r="C253" s="203" t="s">
        <v>608</v>
      </c>
      <c r="D253" s="203" t="s">
        <v>311</v>
      </c>
      <c r="E253" s="204" t="s">
        <v>1392</v>
      </c>
      <c r="F253" s="205" t="s">
        <v>1393</v>
      </c>
      <c r="G253" s="206" t="s">
        <v>578</v>
      </c>
      <c r="H253" s="207">
        <v>19</v>
      </c>
      <c r="I253" s="208"/>
      <c r="J253" s="209">
        <f>ROUND(I253*H253,2)</f>
        <v>0</v>
      </c>
      <c r="K253" s="205" t="s">
        <v>315</v>
      </c>
      <c r="L253" s="62"/>
      <c r="M253" s="210" t="s">
        <v>21</v>
      </c>
      <c r="N253" s="211" t="s">
        <v>45</v>
      </c>
      <c r="O253" s="43"/>
      <c r="P253" s="212">
        <f>O253*H253</f>
        <v>0</v>
      </c>
      <c r="Q253" s="212">
        <v>0</v>
      </c>
      <c r="R253" s="212">
        <f>Q253*H253</f>
        <v>0</v>
      </c>
      <c r="S253" s="212">
        <v>0</v>
      </c>
      <c r="T253" s="213">
        <f>S253*H253</f>
        <v>0</v>
      </c>
      <c r="AR253" s="25" t="s">
        <v>375</v>
      </c>
      <c r="AT253" s="25" t="s">
        <v>311</v>
      </c>
      <c r="AU253" s="25" t="s">
        <v>95</v>
      </c>
      <c r="AY253" s="25" t="s">
        <v>308</v>
      </c>
      <c r="BE253" s="214">
        <f>IF(N253="základní",J253,0)</f>
        <v>0</v>
      </c>
      <c r="BF253" s="214">
        <f>IF(N253="snížená",J253,0)</f>
        <v>0</v>
      </c>
      <c r="BG253" s="214">
        <f>IF(N253="zákl. přenesená",J253,0)</f>
        <v>0</v>
      </c>
      <c r="BH253" s="214">
        <f>IF(N253="sníž. přenesená",J253,0)</f>
        <v>0</v>
      </c>
      <c r="BI253" s="214">
        <f>IF(N253="nulová",J253,0)</f>
        <v>0</v>
      </c>
      <c r="BJ253" s="25" t="s">
        <v>82</v>
      </c>
      <c r="BK253" s="214">
        <f>ROUND(I253*H253,2)</f>
        <v>0</v>
      </c>
      <c r="BL253" s="25" t="s">
        <v>375</v>
      </c>
      <c r="BM253" s="25" t="s">
        <v>1394</v>
      </c>
    </row>
    <row r="254" spans="2:65" s="13" customFormat="1" ht="13.5">
      <c r="B254" s="233"/>
      <c r="C254" s="234"/>
      <c r="D254" s="246" t="s">
        <v>451</v>
      </c>
      <c r="E254" s="256" t="s">
        <v>21</v>
      </c>
      <c r="F254" s="257" t="s">
        <v>1395</v>
      </c>
      <c r="G254" s="234"/>
      <c r="H254" s="258">
        <v>19</v>
      </c>
      <c r="I254" s="238"/>
      <c r="J254" s="234"/>
      <c r="K254" s="234"/>
      <c r="L254" s="239"/>
      <c r="M254" s="240"/>
      <c r="N254" s="241"/>
      <c r="O254" s="241"/>
      <c r="P254" s="241"/>
      <c r="Q254" s="241"/>
      <c r="R254" s="241"/>
      <c r="S254" s="241"/>
      <c r="T254" s="242"/>
      <c r="AT254" s="243" t="s">
        <v>451</v>
      </c>
      <c r="AU254" s="243" t="s">
        <v>95</v>
      </c>
      <c r="AV254" s="13" t="s">
        <v>84</v>
      </c>
      <c r="AW254" s="13" t="s">
        <v>37</v>
      </c>
      <c r="AX254" s="13" t="s">
        <v>82</v>
      </c>
      <c r="AY254" s="243" t="s">
        <v>308</v>
      </c>
    </row>
    <row r="255" spans="2:65" s="1" customFormat="1" ht="31.5" customHeight="1">
      <c r="B255" s="42"/>
      <c r="C255" s="203" t="s">
        <v>613</v>
      </c>
      <c r="D255" s="203" t="s">
        <v>311</v>
      </c>
      <c r="E255" s="204" t="s">
        <v>576</v>
      </c>
      <c r="F255" s="205" t="s">
        <v>1396</v>
      </c>
      <c r="G255" s="206" t="s">
        <v>578</v>
      </c>
      <c r="H255" s="207">
        <v>2</v>
      </c>
      <c r="I255" s="208"/>
      <c r="J255" s="209">
        <f>ROUND(I255*H255,2)</f>
        <v>0</v>
      </c>
      <c r="K255" s="205" t="s">
        <v>315</v>
      </c>
      <c r="L255" s="62"/>
      <c r="M255" s="210" t="s">
        <v>21</v>
      </c>
      <c r="N255" s="211" t="s">
        <v>45</v>
      </c>
      <c r="O255" s="43"/>
      <c r="P255" s="212">
        <f>O255*H255</f>
        <v>0</v>
      </c>
      <c r="Q255" s="212">
        <v>0</v>
      </c>
      <c r="R255" s="212">
        <f>Q255*H255</f>
        <v>0</v>
      </c>
      <c r="S255" s="212">
        <v>3.0000000000000001E-3</v>
      </c>
      <c r="T255" s="213">
        <f>S255*H255</f>
        <v>6.0000000000000001E-3</v>
      </c>
      <c r="AR255" s="25" t="s">
        <v>375</v>
      </c>
      <c r="AT255" s="25" t="s">
        <v>311</v>
      </c>
      <c r="AU255" s="25" t="s">
        <v>95</v>
      </c>
      <c r="AY255" s="25" t="s">
        <v>308</v>
      </c>
      <c r="BE255" s="214">
        <f>IF(N255="základní",J255,0)</f>
        <v>0</v>
      </c>
      <c r="BF255" s="214">
        <f>IF(N255="snížená",J255,0)</f>
        <v>0</v>
      </c>
      <c r="BG255" s="214">
        <f>IF(N255="zákl. přenesená",J255,0)</f>
        <v>0</v>
      </c>
      <c r="BH255" s="214">
        <f>IF(N255="sníž. přenesená",J255,0)</f>
        <v>0</v>
      </c>
      <c r="BI255" s="214">
        <f>IF(N255="nulová",J255,0)</f>
        <v>0</v>
      </c>
      <c r="BJ255" s="25" t="s">
        <v>82</v>
      </c>
      <c r="BK255" s="214">
        <f>ROUND(I255*H255,2)</f>
        <v>0</v>
      </c>
      <c r="BL255" s="25" t="s">
        <v>375</v>
      </c>
      <c r="BM255" s="25" t="s">
        <v>1397</v>
      </c>
    </row>
    <row r="256" spans="2:65" s="13" customFormat="1" ht="13.5">
      <c r="B256" s="233"/>
      <c r="C256" s="234"/>
      <c r="D256" s="246" t="s">
        <v>451</v>
      </c>
      <c r="E256" s="256" t="s">
        <v>21</v>
      </c>
      <c r="F256" s="257" t="s">
        <v>1398</v>
      </c>
      <c r="G256" s="234"/>
      <c r="H256" s="258">
        <v>2</v>
      </c>
      <c r="I256" s="238"/>
      <c r="J256" s="234"/>
      <c r="K256" s="234"/>
      <c r="L256" s="239"/>
      <c r="M256" s="240"/>
      <c r="N256" s="241"/>
      <c r="O256" s="241"/>
      <c r="P256" s="241"/>
      <c r="Q256" s="241"/>
      <c r="R256" s="241"/>
      <c r="S256" s="241"/>
      <c r="T256" s="242"/>
      <c r="AT256" s="243" t="s">
        <v>451</v>
      </c>
      <c r="AU256" s="243" t="s">
        <v>95</v>
      </c>
      <c r="AV256" s="13" t="s">
        <v>84</v>
      </c>
      <c r="AW256" s="13" t="s">
        <v>37</v>
      </c>
      <c r="AX256" s="13" t="s">
        <v>82</v>
      </c>
      <c r="AY256" s="243" t="s">
        <v>308</v>
      </c>
    </row>
    <row r="257" spans="2:65" s="1" customFormat="1" ht="31.5" customHeight="1">
      <c r="B257" s="42"/>
      <c r="C257" s="203" t="s">
        <v>619</v>
      </c>
      <c r="D257" s="203" t="s">
        <v>311</v>
      </c>
      <c r="E257" s="204" t="s">
        <v>1399</v>
      </c>
      <c r="F257" s="205" t="s">
        <v>1400</v>
      </c>
      <c r="G257" s="206" t="s">
        <v>578</v>
      </c>
      <c r="H257" s="207">
        <v>17</v>
      </c>
      <c r="I257" s="208"/>
      <c r="J257" s="209">
        <f>ROUND(I257*H257,2)</f>
        <v>0</v>
      </c>
      <c r="K257" s="205" t="s">
        <v>315</v>
      </c>
      <c r="L257" s="62"/>
      <c r="M257" s="210" t="s">
        <v>21</v>
      </c>
      <c r="N257" s="211" t="s">
        <v>45</v>
      </c>
      <c r="O257" s="43"/>
      <c r="P257" s="212">
        <f>O257*H257</f>
        <v>0</v>
      </c>
      <c r="Q257" s="212">
        <v>0</v>
      </c>
      <c r="R257" s="212">
        <f>Q257*H257</f>
        <v>0</v>
      </c>
      <c r="S257" s="212">
        <v>5.0000000000000001E-3</v>
      </c>
      <c r="T257" s="213">
        <f>S257*H257</f>
        <v>8.5000000000000006E-2</v>
      </c>
      <c r="AR257" s="25" t="s">
        <v>375</v>
      </c>
      <c r="AT257" s="25" t="s">
        <v>311</v>
      </c>
      <c r="AU257" s="25" t="s">
        <v>95</v>
      </c>
      <c r="AY257" s="25" t="s">
        <v>308</v>
      </c>
      <c r="BE257" s="214">
        <f>IF(N257="základní",J257,0)</f>
        <v>0</v>
      </c>
      <c r="BF257" s="214">
        <f>IF(N257="snížená",J257,0)</f>
        <v>0</v>
      </c>
      <c r="BG257" s="214">
        <f>IF(N257="zákl. přenesená",J257,0)</f>
        <v>0</v>
      </c>
      <c r="BH257" s="214">
        <f>IF(N257="sníž. přenesená",J257,0)</f>
        <v>0</v>
      </c>
      <c r="BI257" s="214">
        <f>IF(N257="nulová",J257,0)</f>
        <v>0</v>
      </c>
      <c r="BJ257" s="25" t="s">
        <v>82</v>
      </c>
      <c r="BK257" s="214">
        <f>ROUND(I257*H257,2)</f>
        <v>0</v>
      </c>
      <c r="BL257" s="25" t="s">
        <v>375</v>
      </c>
      <c r="BM257" s="25" t="s">
        <v>1401</v>
      </c>
    </row>
    <row r="258" spans="2:65" s="13" customFormat="1" ht="13.5">
      <c r="B258" s="233"/>
      <c r="C258" s="234"/>
      <c r="D258" s="246" t="s">
        <v>451</v>
      </c>
      <c r="E258" s="256" t="s">
        <v>21</v>
      </c>
      <c r="F258" s="257" t="s">
        <v>1402</v>
      </c>
      <c r="G258" s="234"/>
      <c r="H258" s="258">
        <v>17</v>
      </c>
      <c r="I258" s="238"/>
      <c r="J258" s="234"/>
      <c r="K258" s="234"/>
      <c r="L258" s="239"/>
      <c r="M258" s="240"/>
      <c r="N258" s="241"/>
      <c r="O258" s="241"/>
      <c r="P258" s="241"/>
      <c r="Q258" s="241"/>
      <c r="R258" s="241"/>
      <c r="S258" s="241"/>
      <c r="T258" s="242"/>
      <c r="AT258" s="243" t="s">
        <v>451</v>
      </c>
      <c r="AU258" s="243" t="s">
        <v>95</v>
      </c>
      <c r="AV258" s="13" t="s">
        <v>84</v>
      </c>
      <c r="AW258" s="13" t="s">
        <v>37</v>
      </c>
      <c r="AX258" s="13" t="s">
        <v>82</v>
      </c>
      <c r="AY258" s="243" t="s">
        <v>308</v>
      </c>
    </row>
    <row r="259" spans="2:65" s="1" customFormat="1" ht="22.5" customHeight="1">
      <c r="B259" s="42"/>
      <c r="C259" s="203" t="s">
        <v>624</v>
      </c>
      <c r="D259" s="203" t="s">
        <v>311</v>
      </c>
      <c r="E259" s="204" t="s">
        <v>572</v>
      </c>
      <c r="F259" s="205" t="s">
        <v>573</v>
      </c>
      <c r="G259" s="206" t="s">
        <v>538</v>
      </c>
      <c r="H259" s="207">
        <v>31.5</v>
      </c>
      <c r="I259" s="208"/>
      <c r="J259" s="209">
        <f>ROUND(I259*H259,2)</f>
        <v>0</v>
      </c>
      <c r="K259" s="205" t="s">
        <v>315</v>
      </c>
      <c r="L259" s="62"/>
      <c r="M259" s="210" t="s">
        <v>21</v>
      </c>
      <c r="N259" s="211" t="s">
        <v>45</v>
      </c>
      <c r="O259" s="43"/>
      <c r="P259" s="212">
        <f>O259*H259</f>
        <v>0</v>
      </c>
      <c r="Q259" s="212">
        <v>0</v>
      </c>
      <c r="R259" s="212">
        <f>Q259*H259</f>
        <v>0</v>
      </c>
      <c r="S259" s="212">
        <v>1.67E-3</v>
      </c>
      <c r="T259" s="213">
        <f>S259*H259</f>
        <v>5.2604999999999999E-2</v>
      </c>
      <c r="AR259" s="25" t="s">
        <v>375</v>
      </c>
      <c r="AT259" s="25" t="s">
        <v>311</v>
      </c>
      <c r="AU259" s="25" t="s">
        <v>95</v>
      </c>
      <c r="AY259" s="25" t="s">
        <v>308</v>
      </c>
      <c r="BE259" s="214">
        <f>IF(N259="základní",J259,0)</f>
        <v>0</v>
      </c>
      <c r="BF259" s="214">
        <f>IF(N259="snížená",J259,0)</f>
        <v>0</v>
      </c>
      <c r="BG259" s="214">
        <f>IF(N259="zákl. přenesená",J259,0)</f>
        <v>0</v>
      </c>
      <c r="BH259" s="214">
        <f>IF(N259="sníž. přenesená",J259,0)</f>
        <v>0</v>
      </c>
      <c r="BI259" s="214">
        <f>IF(N259="nulová",J259,0)</f>
        <v>0</v>
      </c>
      <c r="BJ259" s="25" t="s">
        <v>82</v>
      </c>
      <c r="BK259" s="214">
        <f>ROUND(I259*H259,2)</f>
        <v>0</v>
      </c>
      <c r="BL259" s="25" t="s">
        <v>375</v>
      </c>
      <c r="BM259" s="25" t="s">
        <v>1403</v>
      </c>
    </row>
    <row r="260" spans="2:65" s="13" customFormat="1" ht="13.5">
      <c r="B260" s="233"/>
      <c r="C260" s="234"/>
      <c r="D260" s="246" t="s">
        <v>451</v>
      </c>
      <c r="E260" s="256" t="s">
        <v>21</v>
      </c>
      <c r="F260" s="257" t="s">
        <v>1404</v>
      </c>
      <c r="G260" s="234"/>
      <c r="H260" s="258">
        <v>31.5</v>
      </c>
      <c r="I260" s="238"/>
      <c r="J260" s="234"/>
      <c r="K260" s="234"/>
      <c r="L260" s="239"/>
      <c r="M260" s="240"/>
      <c r="N260" s="241"/>
      <c r="O260" s="241"/>
      <c r="P260" s="241"/>
      <c r="Q260" s="241"/>
      <c r="R260" s="241"/>
      <c r="S260" s="241"/>
      <c r="T260" s="242"/>
      <c r="AT260" s="243" t="s">
        <v>451</v>
      </c>
      <c r="AU260" s="243" t="s">
        <v>95</v>
      </c>
      <c r="AV260" s="13" t="s">
        <v>84</v>
      </c>
      <c r="AW260" s="13" t="s">
        <v>37</v>
      </c>
      <c r="AX260" s="13" t="s">
        <v>82</v>
      </c>
      <c r="AY260" s="243" t="s">
        <v>308</v>
      </c>
    </row>
    <row r="261" spans="2:65" s="1" customFormat="1" ht="22.5" customHeight="1">
      <c r="B261" s="42"/>
      <c r="C261" s="203" t="s">
        <v>632</v>
      </c>
      <c r="D261" s="203" t="s">
        <v>311</v>
      </c>
      <c r="E261" s="204" t="s">
        <v>614</v>
      </c>
      <c r="F261" s="205" t="s">
        <v>615</v>
      </c>
      <c r="G261" s="206" t="s">
        <v>508</v>
      </c>
      <c r="H261" s="207">
        <v>78.239999999999995</v>
      </c>
      <c r="I261" s="208"/>
      <c r="J261" s="209">
        <f>ROUND(I261*H261,2)</f>
        <v>0</v>
      </c>
      <c r="K261" s="205" t="s">
        <v>616</v>
      </c>
      <c r="L261" s="62"/>
      <c r="M261" s="210" t="s">
        <v>21</v>
      </c>
      <c r="N261" s="211" t="s">
        <v>45</v>
      </c>
      <c r="O261" s="43"/>
      <c r="P261" s="212">
        <f>O261*H261</f>
        <v>0</v>
      </c>
      <c r="Q261" s="212">
        <v>0</v>
      </c>
      <c r="R261" s="212">
        <f>Q261*H261</f>
        <v>0</v>
      </c>
      <c r="S261" s="212">
        <v>0</v>
      </c>
      <c r="T261" s="213">
        <f>S261*H261</f>
        <v>0</v>
      </c>
      <c r="AR261" s="25" t="s">
        <v>375</v>
      </c>
      <c r="AT261" s="25" t="s">
        <v>311</v>
      </c>
      <c r="AU261" s="25" t="s">
        <v>95</v>
      </c>
      <c r="AY261" s="25" t="s">
        <v>308</v>
      </c>
      <c r="BE261" s="214">
        <f>IF(N261="základní",J261,0)</f>
        <v>0</v>
      </c>
      <c r="BF261" s="214">
        <f>IF(N261="snížená",J261,0)</f>
        <v>0</v>
      </c>
      <c r="BG261" s="214">
        <f>IF(N261="zákl. přenesená",J261,0)</f>
        <v>0</v>
      </c>
      <c r="BH261" s="214">
        <f>IF(N261="sníž. přenesená",J261,0)</f>
        <v>0</v>
      </c>
      <c r="BI261" s="214">
        <f>IF(N261="nulová",J261,0)</f>
        <v>0</v>
      </c>
      <c r="BJ261" s="25" t="s">
        <v>82</v>
      </c>
      <c r="BK261" s="214">
        <f>ROUND(I261*H261,2)</f>
        <v>0</v>
      </c>
      <c r="BL261" s="25" t="s">
        <v>375</v>
      </c>
      <c r="BM261" s="25" t="s">
        <v>1405</v>
      </c>
    </row>
    <row r="262" spans="2:65" s="13" customFormat="1" ht="13.5">
      <c r="B262" s="233"/>
      <c r="C262" s="234"/>
      <c r="D262" s="223" t="s">
        <v>451</v>
      </c>
      <c r="E262" s="235" t="s">
        <v>21</v>
      </c>
      <c r="F262" s="236" t="s">
        <v>1406</v>
      </c>
      <c r="G262" s="234"/>
      <c r="H262" s="237">
        <v>15.84</v>
      </c>
      <c r="I262" s="238"/>
      <c r="J262" s="234"/>
      <c r="K262" s="234"/>
      <c r="L262" s="239"/>
      <c r="M262" s="240"/>
      <c r="N262" s="241"/>
      <c r="O262" s="241"/>
      <c r="P262" s="241"/>
      <c r="Q262" s="241"/>
      <c r="R262" s="241"/>
      <c r="S262" s="241"/>
      <c r="T262" s="242"/>
      <c r="AT262" s="243" t="s">
        <v>451</v>
      </c>
      <c r="AU262" s="243" t="s">
        <v>95</v>
      </c>
      <c r="AV262" s="13" t="s">
        <v>84</v>
      </c>
      <c r="AW262" s="13" t="s">
        <v>37</v>
      </c>
      <c r="AX262" s="13" t="s">
        <v>74</v>
      </c>
      <c r="AY262" s="243" t="s">
        <v>308</v>
      </c>
    </row>
    <row r="263" spans="2:65" s="13" customFormat="1" ht="13.5">
      <c r="B263" s="233"/>
      <c r="C263" s="234"/>
      <c r="D263" s="223" t="s">
        <v>451</v>
      </c>
      <c r="E263" s="235" t="s">
        <v>21</v>
      </c>
      <c r="F263" s="236" t="s">
        <v>1407</v>
      </c>
      <c r="G263" s="234"/>
      <c r="H263" s="237">
        <v>62.4</v>
      </c>
      <c r="I263" s="238"/>
      <c r="J263" s="234"/>
      <c r="K263" s="234"/>
      <c r="L263" s="239"/>
      <c r="M263" s="240"/>
      <c r="N263" s="241"/>
      <c r="O263" s="241"/>
      <c r="P263" s="241"/>
      <c r="Q263" s="241"/>
      <c r="R263" s="241"/>
      <c r="S263" s="241"/>
      <c r="T263" s="242"/>
      <c r="AT263" s="243" t="s">
        <v>451</v>
      </c>
      <c r="AU263" s="243" t="s">
        <v>95</v>
      </c>
      <c r="AV263" s="13" t="s">
        <v>84</v>
      </c>
      <c r="AW263" s="13" t="s">
        <v>37</v>
      </c>
      <c r="AX263" s="13" t="s">
        <v>74</v>
      </c>
      <c r="AY263" s="243" t="s">
        <v>308</v>
      </c>
    </row>
    <row r="264" spans="2:65" s="14" customFormat="1" ht="13.5">
      <c r="B264" s="244"/>
      <c r="C264" s="245"/>
      <c r="D264" s="246" t="s">
        <v>451</v>
      </c>
      <c r="E264" s="247" t="s">
        <v>21</v>
      </c>
      <c r="F264" s="248" t="s">
        <v>459</v>
      </c>
      <c r="G264" s="245"/>
      <c r="H264" s="249">
        <v>78.239999999999995</v>
      </c>
      <c r="I264" s="250"/>
      <c r="J264" s="245"/>
      <c r="K264" s="245"/>
      <c r="L264" s="251"/>
      <c r="M264" s="252"/>
      <c r="N264" s="253"/>
      <c r="O264" s="253"/>
      <c r="P264" s="253"/>
      <c r="Q264" s="253"/>
      <c r="R264" s="253"/>
      <c r="S264" s="253"/>
      <c r="T264" s="254"/>
      <c r="AT264" s="255" t="s">
        <v>451</v>
      </c>
      <c r="AU264" s="255" t="s">
        <v>95</v>
      </c>
      <c r="AV264" s="14" t="s">
        <v>327</v>
      </c>
      <c r="AW264" s="14" t="s">
        <v>37</v>
      </c>
      <c r="AX264" s="14" t="s">
        <v>82</v>
      </c>
      <c r="AY264" s="255" t="s">
        <v>308</v>
      </c>
    </row>
    <row r="265" spans="2:65" s="1" customFormat="1" ht="22.5" customHeight="1">
      <c r="B265" s="42"/>
      <c r="C265" s="203" t="s">
        <v>638</v>
      </c>
      <c r="D265" s="203" t="s">
        <v>311</v>
      </c>
      <c r="E265" s="204" t="s">
        <v>620</v>
      </c>
      <c r="F265" s="205" t="s">
        <v>621</v>
      </c>
      <c r="G265" s="206" t="s">
        <v>508</v>
      </c>
      <c r="H265" s="207">
        <v>24.4</v>
      </c>
      <c r="I265" s="208"/>
      <c r="J265" s="209">
        <f>ROUND(I265*H265,2)</f>
        <v>0</v>
      </c>
      <c r="K265" s="205" t="s">
        <v>315</v>
      </c>
      <c r="L265" s="62"/>
      <c r="M265" s="210" t="s">
        <v>21</v>
      </c>
      <c r="N265" s="211" t="s">
        <v>45</v>
      </c>
      <c r="O265" s="43"/>
      <c r="P265" s="212">
        <f>O265*H265</f>
        <v>0</v>
      </c>
      <c r="Q265" s="212">
        <v>0</v>
      </c>
      <c r="R265" s="212">
        <f>Q265*H265</f>
        <v>0</v>
      </c>
      <c r="S265" s="212">
        <v>7.5999999999999998E-2</v>
      </c>
      <c r="T265" s="213">
        <f>S265*H265</f>
        <v>1.8543999999999998</v>
      </c>
      <c r="AR265" s="25" t="s">
        <v>327</v>
      </c>
      <c r="AT265" s="25" t="s">
        <v>311</v>
      </c>
      <c r="AU265" s="25" t="s">
        <v>95</v>
      </c>
      <c r="AY265" s="25" t="s">
        <v>308</v>
      </c>
      <c r="BE265" s="214">
        <f>IF(N265="základní",J265,0)</f>
        <v>0</v>
      </c>
      <c r="BF265" s="214">
        <f>IF(N265="snížená",J265,0)</f>
        <v>0</v>
      </c>
      <c r="BG265" s="214">
        <f>IF(N265="zákl. přenesená",J265,0)</f>
        <v>0</v>
      </c>
      <c r="BH265" s="214">
        <f>IF(N265="sníž. přenesená",J265,0)</f>
        <v>0</v>
      </c>
      <c r="BI265" s="214">
        <f>IF(N265="nulová",J265,0)</f>
        <v>0</v>
      </c>
      <c r="BJ265" s="25" t="s">
        <v>82</v>
      </c>
      <c r="BK265" s="214">
        <f>ROUND(I265*H265,2)</f>
        <v>0</v>
      </c>
      <c r="BL265" s="25" t="s">
        <v>327</v>
      </c>
      <c r="BM265" s="25" t="s">
        <v>1408</v>
      </c>
    </row>
    <row r="266" spans="2:65" s="13" customFormat="1" ht="13.5">
      <c r="B266" s="233"/>
      <c r="C266" s="234"/>
      <c r="D266" s="246" t="s">
        <v>451</v>
      </c>
      <c r="E266" s="256" t="s">
        <v>21</v>
      </c>
      <c r="F266" s="257" t="s">
        <v>1409</v>
      </c>
      <c r="G266" s="234"/>
      <c r="H266" s="258">
        <v>24.4</v>
      </c>
      <c r="I266" s="238"/>
      <c r="J266" s="234"/>
      <c r="K266" s="234"/>
      <c r="L266" s="239"/>
      <c r="M266" s="240"/>
      <c r="N266" s="241"/>
      <c r="O266" s="241"/>
      <c r="P266" s="241"/>
      <c r="Q266" s="241"/>
      <c r="R266" s="241"/>
      <c r="S266" s="241"/>
      <c r="T266" s="242"/>
      <c r="AT266" s="243" t="s">
        <v>451</v>
      </c>
      <c r="AU266" s="243" t="s">
        <v>95</v>
      </c>
      <c r="AV266" s="13" t="s">
        <v>84</v>
      </c>
      <c r="AW266" s="13" t="s">
        <v>37</v>
      </c>
      <c r="AX266" s="13" t="s">
        <v>82</v>
      </c>
      <c r="AY266" s="243" t="s">
        <v>308</v>
      </c>
    </row>
    <row r="267" spans="2:65" s="1" customFormat="1" ht="22.5" customHeight="1">
      <c r="B267" s="42"/>
      <c r="C267" s="203" t="s">
        <v>644</v>
      </c>
      <c r="D267" s="203" t="s">
        <v>311</v>
      </c>
      <c r="E267" s="204" t="s">
        <v>625</v>
      </c>
      <c r="F267" s="205" t="s">
        <v>626</v>
      </c>
      <c r="G267" s="206" t="s">
        <v>508</v>
      </c>
      <c r="H267" s="207">
        <v>38</v>
      </c>
      <c r="I267" s="208"/>
      <c r="J267" s="209">
        <f>ROUND(I267*H267,2)</f>
        <v>0</v>
      </c>
      <c r="K267" s="205" t="s">
        <v>315</v>
      </c>
      <c r="L267" s="62"/>
      <c r="M267" s="210" t="s">
        <v>21</v>
      </c>
      <c r="N267" s="211" t="s">
        <v>45</v>
      </c>
      <c r="O267" s="43"/>
      <c r="P267" s="212">
        <f>O267*H267</f>
        <v>0</v>
      </c>
      <c r="Q267" s="212">
        <v>0</v>
      </c>
      <c r="R267" s="212">
        <f>Q267*H267</f>
        <v>0</v>
      </c>
      <c r="S267" s="212">
        <v>6.3E-2</v>
      </c>
      <c r="T267" s="213">
        <f>S267*H267</f>
        <v>2.3940000000000001</v>
      </c>
      <c r="AR267" s="25" t="s">
        <v>327</v>
      </c>
      <c r="AT267" s="25" t="s">
        <v>311</v>
      </c>
      <c r="AU267" s="25" t="s">
        <v>95</v>
      </c>
      <c r="AY267" s="25" t="s">
        <v>308</v>
      </c>
      <c r="BE267" s="214">
        <f>IF(N267="základní",J267,0)</f>
        <v>0</v>
      </c>
      <c r="BF267" s="214">
        <f>IF(N267="snížená",J267,0)</f>
        <v>0</v>
      </c>
      <c r="BG267" s="214">
        <f>IF(N267="zákl. přenesená",J267,0)</f>
        <v>0</v>
      </c>
      <c r="BH267" s="214">
        <f>IF(N267="sníž. přenesená",J267,0)</f>
        <v>0</v>
      </c>
      <c r="BI267" s="214">
        <f>IF(N267="nulová",J267,0)</f>
        <v>0</v>
      </c>
      <c r="BJ267" s="25" t="s">
        <v>82</v>
      </c>
      <c r="BK267" s="214">
        <f>ROUND(I267*H267,2)</f>
        <v>0</v>
      </c>
      <c r="BL267" s="25" t="s">
        <v>327</v>
      </c>
      <c r="BM267" s="25" t="s">
        <v>1410</v>
      </c>
    </row>
    <row r="268" spans="2:65" s="13" customFormat="1" ht="13.5">
      <c r="B268" s="233"/>
      <c r="C268" s="234"/>
      <c r="D268" s="246" t="s">
        <v>451</v>
      </c>
      <c r="E268" s="256" t="s">
        <v>21</v>
      </c>
      <c r="F268" s="257" t="s">
        <v>1411</v>
      </c>
      <c r="G268" s="234"/>
      <c r="H268" s="258">
        <v>38</v>
      </c>
      <c r="I268" s="238"/>
      <c r="J268" s="234"/>
      <c r="K268" s="234"/>
      <c r="L268" s="239"/>
      <c r="M268" s="240"/>
      <c r="N268" s="241"/>
      <c r="O268" s="241"/>
      <c r="P268" s="241"/>
      <c r="Q268" s="241"/>
      <c r="R268" s="241"/>
      <c r="S268" s="241"/>
      <c r="T268" s="242"/>
      <c r="AT268" s="243" t="s">
        <v>451</v>
      </c>
      <c r="AU268" s="243" t="s">
        <v>95</v>
      </c>
      <c r="AV268" s="13" t="s">
        <v>84</v>
      </c>
      <c r="AW268" s="13" t="s">
        <v>37</v>
      </c>
      <c r="AX268" s="13" t="s">
        <v>82</v>
      </c>
      <c r="AY268" s="243" t="s">
        <v>308</v>
      </c>
    </row>
    <row r="269" spans="2:65" s="1" customFormat="1" ht="22.5" customHeight="1">
      <c r="B269" s="42"/>
      <c r="C269" s="203" t="s">
        <v>649</v>
      </c>
      <c r="D269" s="203" t="s">
        <v>311</v>
      </c>
      <c r="E269" s="204" t="s">
        <v>604</v>
      </c>
      <c r="F269" s="205" t="s">
        <v>605</v>
      </c>
      <c r="G269" s="206" t="s">
        <v>508</v>
      </c>
      <c r="H269" s="207">
        <v>20.812000000000001</v>
      </c>
      <c r="I269" s="208"/>
      <c r="J269" s="209">
        <f>ROUND(I269*H269,2)</f>
        <v>0</v>
      </c>
      <c r="K269" s="205" t="s">
        <v>21</v>
      </c>
      <c r="L269" s="62"/>
      <c r="M269" s="210" t="s">
        <v>21</v>
      </c>
      <c r="N269" s="211" t="s">
        <v>45</v>
      </c>
      <c r="O269" s="43"/>
      <c r="P269" s="212">
        <f>O269*H269</f>
        <v>0</v>
      </c>
      <c r="Q269" s="212">
        <v>0</v>
      </c>
      <c r="R269" s="212">
        <f>Q269*H269</f>
        <v>0</v>
      </c>
      <c r="S269" s="212">
        <v>3.3000000000000002E-2</v>
      </c>
      <c r="T269" s="213">
        <f>S269*H269</f>
        <v>0.68679600000000007</v>
      </c>
      <c r="AR269" s="25" t="s">
        <v>327</v>
      </c>
      <c r="AT269" s="25" t="s">
        <v>311</v>
      </c>
      <c r="AU269" s="25" t="s">
        <v>95</v>
      </c>
      <c r="AY269" s="25" t="s">
        <v>308</v>
      </c>
      <c r="BE269" s="214">
        <f>IF(N269="základní",J269,0)</f>
        <v>0</v>
      </c>
      <c r="BF269" s="214">
        <f>IF(N269="snížená",J269,0)</f>
        <v>0</v>
      </c>
      <c r="BG269" s="214">
        <f>IF(N269="zákl. přenesená",J269,0)</f>
        <v>0</v>
      </c>
      <c r="BH269" s="214">
        <f>IF(N269="sníž. přenesená",J269,0)</f>
        <v>0</v>
      </c>
      <c r="BI269" s="214">
        <f>IF(N269="nulová",J269,0)</f>
        <v>0</v>
      </c>
      <c r="BJ269" s="25" t="s">
        <v>82</v>
      </c>
      <c r="BK269" s="214">
        <f>ROUND(I269*H269,2)</f>
        <v>0</v>
      </c>
      <c r="BL269" s="25" t="s">
        <v>327</v>
      </c>
      <c r="BM269" s="25" t="s">
        <v>1412</v>
      </c>
    </row>
    <row r="270" spans="2:65" s="13" customFormat="1" ht="13.5">
      <c r="B270" s="233"/>
      <c r="C270" s="234"/>
      <c r="D270" s="223" t="s">
        <v>451</v>
      </c>
      <c r="E270" s="235" t="s">
        <v>21</v>
      </c>
      <c r="F270" s="236" t="s">
        <v>1413</v>
      </c>
      <c r="G270" s="234"/>
      <c r="H270" s="237">
        <v>20.812000000000001</v>
      </c>
      <c r="I270" s="238"/>
      <c r="J270" s="234"/>
      <c r="K270" s="234"/>
      <c r="L270" s="239"/>
      <c r="M270" s="240"/>
      <c r="N270" s="241"/>
      <c r="O270" s="241"/>
      <c r="P270" s="241"/>
      <c r="Q270" s="241"/>
      <c r="R270" s="241"/>
      <c r="S270" s="241"/>
      <c r="T270" s="242"/>
      <c r="AT270" s="243" t="s">
        <v>451</v>
      </c>
      <c r="AU270" s="243" t="s">
        <v>95</v>
      </c>
      <c r="AV270" s="13" t="s">
        <v>84</v>
      </c>
      <c r="AW270" s="13" t="s">
        <v>37</v>
      </c>
      <c r="AX270" s="13" t="s">
        <v>82</v>
      </c>
      <c r="AY270" s="243" t="s">
        <v>308</v>
      </c>
    </row>
    <row r="271" spans="2:65" s="11" customFormat="1" ht="29.85" customHeight="1">
      <c r="B271" s="186"/>
      <c r="C271" s="187"/>
      <c r="D271" s="188" t="s">
        <v>73</v>
      </c>
      <c r="E271" s="262" t="s">
        <v>346</v>
      </c>
      <c r="F271" s="262" t="s">
        <v>629</v>
      </c>
      <c r="G271" s="187"/>
      <c r="H271" s="187"/>
      <c r="I271" s="190"/>
      <c r="J271" s="263">
        <f>BK271</f>
        <v>0</v>
      </c>
      <c r="K271" s="187"/>
      <c r="L271" s="192"/>
      <c r="M271" s="193"/>
      <c r="N271" s="194"/>
      <c r="O271" s="194"/>
      <c r="P271" s="195">
        <f>P272+P275+P277</f>
        <v>0</v>
      </c>
      <c r="Q271" s="194"/>
      <c r="R271" s="195">
        <f>R272+R275+R277</f>
        <v>0.10103960999999999</v>
      </c>
      <c r="S271" s="194"/>
      <c r="T271" s="196">
        <f>T272+T275+T277</f>
        <v>4.5947900000000006</v>
      </c>
      <c r="AR271" s="197" t="s">
        <v>82</v>
      </c>
      <c r="AT271" s="198" t="s">
        <v>73</v>
      </c>
      <c r="AU271" s="198" t="s">
        <v>82</v>
      </c>
      <c r="AY271" s="197" t="s">
        <v>308</v>
      </c>
      <c r="BK271" s="199">
        <f>BK272+BK275+BK277</f>
        <v>0</v>
      </c>
    </row>
    <row r="272" spans="2:65" s="11" customFormat="1" ht="14.85" customHeight="1">
      <c r="B272" s="186"/>
      <c r="C272" s="187"/>
      <c r="D272" s="200" t="s">
        <v>73</v>
      </c>
      <c r="E272" s="201" t="s">
        <v>630</v>
      </c>
      <c r="F272" s="201" t="s">
        <v>631</v>
      </c>
      <c r="G272" s="187"/>
      <c r="H272" s="187"/>
      <c r="I272" s="190"/>
      <c r="J272" s="202">
        <f>BK272</f>
        <v>0</v>
      </c>
      <c r="K272" s="187"/>
      <c r="L272" s="192"/>
      <c r="M272" s="193"/>
      <c r="N272" s="194"/>
      <c r="O272" s="194"/>
      <c r="P272" s="195">
        <f>SUM(P273:P274)</f>
        <v>0</v>
      </c>
      <c r="Q272" s="194"/>
      <c r="R272" s="195">
        <f>SUM(R273:R274)</f>
        <v>7.0750289999999993E-2</v>
      </c>
      <c r="S272" s="194"/>
      <c r="T272" s="196">
        <f>SUM(T273:T274)</f>
        <v>0</v>
      </c>
      <c r="AR272" s="197" t="s">
        <v>82</v>
      </c>
      <c r="AT272" s="198" t="s">
        <v>73</v>
      </c>
      <c r="AU272" s="198" t="s">
        <v>84</v>
      </c>
      <c r="AY272" s="197" t="s">
        <v>308</v>
      </c>
      <c r="BK272" s="199">
        <f>SUM(BK273:BK274)</f>
        <v>0</v>
      </c>
    </row>
    <row r="273" spans="2:65" s="1" customFormat="1" ht="31.5" customHeight="1">
      <c r="B273" s="42"/>
      <c r="C273" s="203" t="s">
        <v>653</v>
      </c>
      <c r="D273" s="203" t="s">
        <v>311</v>
      </c>
      <c r="E273" s="204" t="s">
        <v>633</v>
      </c>
      <c r="F273" s="205" t="s">
        <v>634</v>
      </c>
      <c r="G273" s="206" t="s">
        <v>508</v>
      </c>
      <c r="H273" s="207">
        <v>544.23299999999995</v>
      </c>
      <c r="I273" s="208"/>
      <c r="J273" s="209">
        <f>ROUND(I273*H273,2)</f>
        <v>0</v>
      </c>
      <c r="K273" s="205" t="s">
        <v>315</v>
      </c>
      <c r="L273" s="62"/>
      <c r="M273" s="210" t="s">
        <v>21</v>
      </c>
      <c r="N273" s="211" t="s">
        <v>45</v>
      </c>
      <c r="O273" s="43"/>
      <c r="P273" s="212">
        <f>O273*H273</f>
        <v>0</v>
      </c>
      <c r="Q273" s="212">
        <v>1.2999999999999999E-4</v>
      </c>
      <c r="R273" s="212">
        <f>Q273*H273</f>
        <v>7.0750289999999993E-2</v>
      </c>
      <c r="S273" s="212">
        <v>0</v>
      </c>
      <c r="T273" s="213">
        <f>S273*H273</f>
        <v>0</v>
      </c>
      <c r="AR273" s="25" t="s">
        <v>327</v>
      </c>
      <c r="AT273" s="25" t="s">
        <v>311</v>
      </c>
      <c r="AU273" s="25" t="s">
        <v>95</v>
      </c>
      <c r="AY273" s="25" t="s">
        <v>308</v>
      </c>
      <c r="BE273" s="214">
        <f>IF(N273="základní",J273,0)</f>
        <v>0</v>
      </c>
      <c r="BF273" s="214">
        <f>IF(N273="snížená",J273,0)</f>
        <v>0</v>
      </c>
      <c r="BG273" s="214">
        <f>IF(N273="zákl. přenesená",J273,0)</f>
        <v>0</v>
      </c>
      <c r="BH273" s="214">
        <f>IF(N273="sníž. přenesená",J273,0)</f>
        <v>0</v>
      </c>
      <c r="BI273" s="214">
        <f>IF(N273="nulová",J273,0)</f>
        <v>0</v>
      </c>
      <c r="BJ273" s="25" t="s">
        <v>82</v>
      </c>
      <c r="BK273" s="214">
        <f>ROUND(I273*H273,2)</f>
        <v>0</v>
      </c>
      <c r="BL273" s="25" t="s">
        <v>327</v>
      </c>
      <c r="BM273" s="25" t="s">
        <v>1414</v>
      </c>
    </row>
    <row r="274" spans="2:65" s="13" customFormat="1" ht="13.5">
      <c r="B274" s="233"/>
      <c r="C274" s="234"/>
      <c r="D274" s="223" t="s">
        <v>451</v>
      </c>
      <c r="E274" s="235" t="s">
        <v>21</v>
      </c>
      <c r="F274" s="236" t="s">
        <v>1375</v>
      </c>
      <c r="G274" s="234"/>
      <c r="H274" s="237">
        <v>544.23299999999995</v>
      </c>
      <c r="I274" s="238"/>
      <c r="J274" s="234"/>
      <c r="K274" s="234"/>
      <c r="L274" s="239"/>
      <c r="M274" s="240"/>
      <c r="N274" s="241"/>
      <c r="O274" s="241"/>
      <c r="P274" s="241"/>
      <c r="Q274" s="241"/>
      <c r="R274" s="241"/>
      <c r="S274" s="241"/>
      <c r="T274" s="242"/>
      <c r="AT274" s="243" t="s">
        <v>451</v>
      </c>
      <c r="AU274" s="243" t="s">
        <v>95</v>
      </c>
      <c r="AV274" s="13" t="s">
        <v>84</v>
      </c>
      <c r="AW274" s="13" t="s">
        <v>37</v>
      </c>
      <c r="AX274" s="13" t="s">
        <v>82</v>
      </c>
      <c r="AY274" s="243" t="s">
        <v>308</v>
      </c>
    </row>
    <row r="275" spans="2:65" s="11" customFormat="1" ht="22.35" customHeight="1">
      <c r="B275" s="186"/>
      <c r="C275" s="187"/>
      <c r="D275" s="200" t="s">
        <v>73</v>
      </c>
      <c r="E275" s="201" t="s">
        <v>636</v>
      </c>
      <c r="F275" s="201" t="s">
        <v>637</v>
      </c>
      <c r="G275" s="187"/>
      <c r="H275" s="187"/>
      <c r="I275" s="190"/>
      <c r="J275" s="202">
        <f>BK275</f>
        <v>0</v>
      </c>
      <c r="K275" s="187"/>
      <c r="L275" s="192"/>
      <c r="M275" s="193"/>
      <c r="N275" s="194"/>
      <c r="O275" s="194"/>
      <c r="P275" s="195">
        <f>P276</f>
        <v>0</v>
      </c>
      <c r="Q275" s="194"/>
      <c r="R275" s="195">
        <f>R276</f>
        <v>2.1769319999999998E-2</v>
      </c>
      <c r="S275" s="194"/>
      <c r="T275" s="196">
        <f>T276</f>
        <v>0</v>
      </c>
      <c r="AR275" s="197" t="s">
        <v>82</v>
      </c>
      <c r="AT275" s="198" t="s">
        <v>73</v>
      </c>
      <c r="AU275" s="198" t="s">
        <v>84</v>
      </c>
      <c r="AY275" s="197" t="s">
        <v>308</v>
      </c>
      <c r="BK275" s="199">
        <f>BK276</f>
        <v>0</v>
      </c>
    </row>
    <row r="276" spans="2:65" s="1" customFormat="1" ht="22.5" customHeight="1">
      <c r="B276" s="42"/>
      <c r="C276" s="203" t="s">
        <v>657</v>
      </c>
      <c r="D276" s="203" t="s">
        <v>311</v>
      </c>
      <c r="E276" s="204" t="s">
        <v>639</v>
      </c>
      <c r="F276" s="205" t="s">
        <v>640</v>
      </c>
      <c r="G276" s="206" t="s">
        <v>508</v>
      </c>
      <c r="H276" s="207">
        <v>544.23299999999995</v>
      </c>
      <c r="I276" s="208"/>
      <c r="J276" s="209">
        <f>ROUND(I276*H276,2)</f>
        <v>0</v>
      </c>
      <c r="K276" s="205" t="s">
        <v>315</v>
      </c>
      <c r="L276" s="62"/>
      <c r="M276" s="210" t="s">
        <v>21</v>
      </c>
      <c r="N276" s="211" t="s">
        <v>45</v>
      </c>
      <c r="O276" s="43"/>
      <c r="P276" s="212">
        <f>O276*H276</f>
        <v>0</v>
      </c>
      <c r="Q276" s="212">
        <v>4.0000000000000003E-5</v>
      </c>
      <c r="R276" s="212">
        <f>Q276*H276</f>
        <v>2.1769319999999998E-2</v>
      </c>
      <c r="S276" s="212">
        <v>0</v>
      </c>
      <c r="T276" s="213">
        <f>S276*H276</f>
        <v>0</v>
      </c>
      <c r="AR276" s="25" t="s">
        <v>327</v>
      </c>
      <c r="AT276" s="25" t="s">
        <v>311</v>
      </c>
      <c r="AU276" s="25" t="s">
        <v>95</v>
      </c>
      <c r="AY276" s="25" t="s">
        <v>308</v>
      </c>
      <c r="BE276" s="214">
        <f>IF(N276="základní",J276,0)</f>
        <v>0</v>
      </c>
      <c r="BF276" s="214">
        <f>IF(N276="snížená",J276,0)</f>
        <v>0</v>
      </c>
      <c r="BG276" s="214">
        <f>IF(N276="zákl. přenesená",J276,0)</f>
        <v>0</v>
      </c>
      <c r="BH276" s="214">
        <f>IF(N276="sníž. přenesená",J276,0)</f>
        <v>0</v>
      </c>
      <c r="BI276" s="214">
        <f>IF(N276="nulová",J276,0)</f>
        <v>0</v>
      </c>
      <c r="BJ276" s="25" t="s">
        <v>82</v>
      </c>
      <c r="BK276" s="214">
        <f>ROUND(I276*H276,2)</f>
        <v>0</v>
      </c>
      <c r="BL276" s="25" t="s">
        <v>327</v>
      </c>
      <c r="BM276" s="25" t="s">
        <v>1415</v>
      </c>
    </row>
    <row r="277" spans="2:65" s="11" customFormat="1" ht="22.35" customHeight="1">
      <c r="B277" s="186"/>
      <c r="C277" s="187"/>
      <c r="D277" s="200" t="s">
        <v>73</v>
      </c>
      <c r="E277" s="201" t="s">
        <v>642</v>
      </c>
      <c r="F277" s="201" t="s">
        <v>643</v>
      </c>
      <c r="G277" s="187"/>
      <c r="H277" s="187"/>
      <c r="I277" s="190"/>
      <c r="J277" s="202">
        <f>BK277</f>
        <v>0</v>
      </c>
      <c r="K277" s="187"/>
      <c r="L277" s="192"/>
      <c r="M277" s="193"/>
      <c r="N277" s="194"/>
      <c r="O277" s="194"/>
      <c r="P277" s="195">
        <f>SUM(P278:P287)</f>
        <v>0</v>
      </c>
      <c r="Q277" s="194"/>
      <c r="R277" s="195">
        <f>SUM(R278:R287)</f>
        <v>8.5199999999999998E-3</v>
      </c>
      <c r="S277" s="194"/>
      <c r="T277" s="196">
        <f>SUM(T278:T287)</f>
        <v>4.5947900000000006</v>
      </c>
      <c r="AR277" s="197" t="s">
        <v>82</v>
      </c>
      <c r="AT277" s="198" t="s">
        <v>73</v>
      </c>
      <c r="AU277" s="198" t="s">
        <v>84</v>
      </c>
      <c r="AY277" s="197" t="s">
        <v>308</v>
      </c>
      <c r="BK277" s="199">
        <f>SUM(BK278:BK287)</f>
        <v>0</v>
      </c>
    </row>
    <row r="278" spans="2:65" s="1" customFormat="1" ht="22.5" customHeight="1">
      <c r="B278" s="42"/>
      <c r="C278" s="203" t="s">
        <v>661</v>
      </c>
      <c r="D278" s="203" t="s">
        <v>311</v>
      </c>
      <c r="E278" s="204" t="s">
        <v>645</v>
      </c>
      <c r="F278" s="205" t="s">
        <v>646</v>
      </c>
      <c r="G278" s="206" t="s">
        <v>647</v>
      </c>
      <c r="H278" s="207">
        <v>7</v>
      </c>
      <c r="I278" s="208"/>
      <c r="J278" s="209">
        <f t="shared" ref="J278:J287" si="10">ROUND(I278*H278,2)</f>
        <v>0</v>
      </c>
      <c r="K278" s="205" t="s">
        <v>315</v>
      </c>
      <c r="L278" s="62"/>
      <c r="M278" s="210" t="s">
        <v>21</v>
      </c>
      <c r="N278" s="211" t="s">
        <v>45</v>
      </c>
      <c r="O278" s="43"/>
      <c r="P278" s="212">
        <f t="shared" ref="P278:P287" si="11">O278*H278</f>
        <v>0</v>
      </c>
      <c r="Q278" s="212">
        <v>0</v>
      </c>
      <c r="R278" s="212">
        <f t="shared" ref="R278:R287" si="12">Q278*H278</f>
        <v>0</v>
      </c>
      <c r="S278" s="212">
        <v>3.4200000000000001E-2</v>
      </c>
      <c r="T278" s="213">
        <f t="shared" ref="T278:T287" si="13">S278*H278</f>
        <v>0.2394</v>
      </c>
      <c r="AR278" s="25" t="s">
        <v>375</v>
      </c>
      <c r="AT278" s="25" t="s">
        <v>311</v>
      </c>
      <c r="AU278" s="25" t="s">
        <v>95</v>
      </c>
      <c r="AY278" s="25" t="s">
        <v>308</v>
      </c>
      <c r="BE278" s="214">
        <f t="shared" ref="BE278:BE287" si="14">IF(N278="základní",J278,0)</f>
        <v>0</v>
      </c>
      <c r="BF278" s="214">
        <f t="shared" ref="BF278:BF287" si="15">IF(N278="snížená",J278,0)</f>
        <v>0</v>
      </c>
      <c r="BG278" s="214">
        <f t="shared" ref="BG278:BG287" si="16">IF(N278="zákl. přenesená",J278,0)</f>
        <v>0</v>
      </c>
      <c r="BH278" s="214">
        <f t="shared" ref="BH278:BH287" si="17">IF(N278="sníž. přenesená",J278,0)</f>
        <v>0</v>
      </c>
      <c r="BI278" s="214">
        <f t="shared" ref="BI278:BI287" si="18">IF(N278="nulová",J278,0)</f>
        <v>0</v>
      </c>
      <c r="BJ278" s="25" t="s">
        <v>82</v>
      </c>
      <c r="BK278" s="214">
        <f t="shared" ref="BK278:BK287" si="19">ROUND(I278*H278,2)</f>
        <v>0</v>
      </c>
      <c r="BL278" s="25" t="s">
        <v>375</v>
      </c>
      <c r="BM278" s="25" t="s">
        <v>1416</v>
      </c>
    </row>
    <row r="279" spans="2:65" s="1" customFormat="1" ht="22.5" customHeight="1">
      <c r="B279" s="42"/>
      <c r="C279" s="203" t="s">
        <v>665</v>
      </c>
      <c r="D279" s="203" t="s">
        <v>311</v>
      </c>
      <c r="E279" s="204" t="s">
        <v>650</v>
      </c>
      <c r="F279" s="205" t="s">
        <v>651</v>
      </c>
      <c r="G279" s="206" t="s">
        <v>647</v>
      </c>
      <c r="H279" s="207">
        <v>16</v>
      </c>
      <c r="I279" s="208"/>
      <c r="J279" s="209">
        <f t="shared" si="10"/>
        <v>0</v>
      </c>
      <c r="K279" s="205" t="s">
        <v>315</v>
      </c>
      <c r="L279" s="62"/>
      <c r="M279" s="210" t="s">
        <v>21</v>
      </c>
      <c r="N279" s="211" t="s">
        <v>45</v>
      </c>
      <c r="O279" s="43"/>
      <c r="P279" s="212">
        <f t="shared" si="11"/>
        <v>0</v>
      </c>
      <c r="Q279" s="212">
        <v>0</v>
      </c>
      <c r="R279" s="212">
        <f t="shared" si="12"/>
        <v>0</v>
      </c>
      <c r="S279" s="212">
        <v>1.9460000000000002E-2</v>
      </c>
      <c r="T279" s="213">
        <f t="shared" si="13"/>
        <v>0.31136000000000003</v>
      </c>
      <c r="AR279" s="25" t="s">
        <v>375</v>
      </c>
      <c r="AT279" s="25" t="s">
        <v>311</v>
      </c>
      <c r="AU279" s="25" t="s">
        <v>95</v>
      </c>
      <c r="AY279" s="25" t="s">
        <v>308</v>
      </c>
      <c r="BE279" s="214">
        <f t="shared" si="14"/>
        <v>0</v>
      </c>
      <c r="BF279" s="214">
        <f t="shared" si="15"/>
        <v>0</v>
      </c>
      <c r="BG279" s="214">
        <f t="shared" si="16"/>
        <v>0</v>
      </c>
      <c r="BH279" s="214">
        <f t="shared" si="17"/>
        <v>0</v>
      </c>
      <c r="BI279" s="214">
        <f t="shared" si="18"/>
        <v>0</v>
      </c>
      <c r="BJ279" s="25" t="s">
        <v>82</v>
      </c>
      <c r="BK279" s="214">
        <f t="shared" si="19"/>
        <v>0</v>
      </c>
      <c r="BL279" s="25" t="s">
        <v>375</v>
      </c>
      <c r="BM279" s="25" t="s">
        <v>1417</v>
      </c>
    </row>
    <row r="280" spans="2:65" s="1" customFormat="1" ht="22.5" customHeight="1">
      <c r="B280" s="42"/>
      <c r="C280" s="203" t="s">
        <v>669</v>
      </c>
      <c r="D280" s="203" t="s">
        <v>311</v>
      </c>
      <c r="E280" s="204" t="s">
        <v>670</v>
      </c>
      <c r="F280" s="205" t="s">
        <v>671</v>
      </c>
      <c r="G280" s="206" t="s">
        <v>647</v>
      </c>
      <c r="H280" s="207">
        <v>16</v>
      </c>
      <c r="I280" s="208"/>
      <c r="J280" s="209">
        <f t="shared" si="10"/>
        <v>0</v>
      </c>
      <c r="K280" s="205" t="s">
        <v>315</v>
      </c>
      <c r="L280" s="62"/>
      <c r="M280" s="210" t="s">
        <v>21</v>
      </c>
      <c r="N280" s="211" t="s">
        <v>45</v>
      </c>
      <c r="O280" s="43"/>
      <c r="P280" s="212">
        <f t="shared" si="11"/>
        <v>0</v>
      </c>
      <c r="Q280" s="212">
        <v>0</v>
      </c>
      <c r="R280" s="212">
        <f t="shared" si="12"/>
        <v>0</v>
      </c>
      <c r="S280" s="212">
        <v>8.5999999999999998E-4</v>
      </c>
      <c r="T280" s="213">
        <f t="shared" si="13"/>
        <v>1.376E-2</v>
      </c>
      <c r="AR280" s="25" t="s">
        <v>375</v>
      </c>
      <c r="AT280" s="25" t="s">
        <v>311</v>
      </c>
      <c r="AU280" s="25" t="s">
        <v>95</v>
      </c>
      <c r="AY280" s="25" t="s">
        <v>308</v>
      </c>
      <c r="BE280" s="214">
        <f t="shared" si="14"/>
        <v>0</v>
      </c>
      <c r="BF280" s="214">
        <f t="shared" si="15"/>
        <v>0</v>
      </c>
      <c r="BG280" s="214">
        <f t="shared" si="16"/>
        <v>0</v>
      </c>
      <c r="BH280" s="214">
        <f t="shared" si="17"/>
        <v>0</v>
      </c>
      <c r="BI280" s="214">
        <f t="shared" si="18"/>
        <v>0</v>
      </c>
      <c r="BJ280" s="25" t="s">
        <v>82</v>
      </c>
      <c r="BK280" s="214">
        <f t="shared" si="19"/>
        <v>0</v>
      </c>
      <c r="BL280" s="25" t="s">
        <v>375</v>
      </c>
      <c r="BM280" s="25" t="s">
        <v>1418</v>
      </c>
    </row>
    <row r="281" spans="2:65" s="1" customFormat="1" ht="22.5" customHeight="1">
      <c r="B281" s="42"/>
      <c r="C281" s="203" t="s">
        <v>673</v>
      </c>
      <c r="D281" s="203" t="s">
        <v>311</v>
      </c>
      <c r="E281" s="204" t="s">
        <v>682</v>
      </c>
      <c r="F281" s="205" t="s">
        <v>683</v>
      </c>
      <c r="G281" s="206" t="s">
        <v>578</v>
      </c>
      <c r="H281" s="207">
        <v>16</v>
      </c>
      <c r="I281" s="208"/>
      <c r="J281" s="209">
        <f t="shared" si="10"/>
        <v>0</v>
      </c>
      <c r="K281" s="205" t="s">
        <v>315</v>
      </c>
      <c r="L281" s="62"/>
      <c r="M281" s="210" t="s">
        <v>21</v>
      </c>
      <c r="N281" s="211" t="s">
        <v>45</v>
      </c>
      <c r="O281" s="43"/>
      <c r="P281" s="212">
        <f t="shared" si="11"/>
        <v>0</v>
      </c>
      <c r="Q281" s="212">
        <v>0</v>
      </c>
      <c r="R281" s="212">
        <f t="shared" si="12"/>
        <v>0</v>
      </c>
      <c r="S281" s="212">
        <v>8.4999999999999995E-4</v>
      </c>
      <c r="T281" s="213">
        <f t="shared" si="13"/>
        <v>1.3599999999999999E-2</v>
      </c>
      <c r="AR281" s="25" t="s">
        <v>375</v>
      </c>
      <c r="AT281" s="25" t="s">
        <v>311</v>
      </c>
      <c r="AU281" s="25" t="s">
        <v>95</v>
      </c>
      <c r="AY281" s="25" t="s">
        <v>308</v>
      </c>
      <c r="BE281" s="214">
        <f t="shared" si="14"/>
        <v>0</v>
      </c>
      <c r="BF281" s="214">
        <f t="shared" si="15"/>
        <v>0</v>
      </c>
      <c r="BG281" s="214">
        <f t="shared" si="16"/>
        <v>0</v>
      </c>
      <c r="BH281" s="214">
        <f t="shared" si="17"/>
        <v>0</v>
      </c>
      <c r="BI281" s="214">
        <f t="shared" si="18"/>
        <v>0</v>
      </c>
      <c r="BJ281" s="25" t="s">
        <v>82</v>
      </c>
      <c r="BK281" s="214">
        <f t="shared" si="19"/>
        <v>0</v>
      </c>
      <c r="BL281" s="25" t="s">
        <v>375</v>
      </c>
      <c r="BM281" s="25" t="s">
        <v>1419</v>
      </c>
    </row>
    <row r="282" spans="2:65" s="1" customFormat="1" ht="22.5" customHeight="1">
      <c r="B282" s="42"/>
      <c r="C282" s="203" t="s">
        <v>677</v>
      </c>
      <c r="D282" s="203" t="s">
        <v>311</v>
      </c>
      <c r="E282" s="204" t="s">
        <v>703</v>
      </c>
      <c r="F282" s="205" t="s">
        <v>704</v>
      </c>
      <c r="G282" s="206" t="s">
        <v>538</v>
      </c>
      <c r="H282" s="207">
        <v>80</v>
      </c>
      <c r="I282" s="208"/>
      <c r="J282" s="209">
        <f t="shared" si="10"/>
        <v>0</v>
      </c>
      <c r="K282" s="205" t="s">
        <v>315</v>
      </c>
      <c r="L282" s="62"/>
      <c r="M282" s="210" t="s">
        <v>21</v>
      </c>
      <c r="N282" s="211" t="s">
        <v>45</v>
      </c>
      <c r="O282" s="43"/>
      <c r="P282" s="212">
        <f t="shared" si="11"/>
        <v>0</v>
      </c>
      <c r="Q282" s="212">
        <v>0</v>
      </c>
      <c r="R282" s="212">
        <f t="shared" si="12"/>
        <v>0</v>
      </c>
      <c r="S282" s="212">
        <v>1.2999999999999999E-2</v>
      </c>
      <c r="T282" s="213">
        <f t="shared" si="13"/>
        <v>1.04</v>
      </c>
      <c r="AR282" s="25" t="s">
        <v>327</v>
      </c>
      <c r="AT282" s="25" t="s">
        <v>311</v>
      </c>
      <c r="AU282" s="25" t="s">
        <v>95</v>
      </c>
      <c r="AY282" s="25" t="s">
        <v>308</v>
      </c>
      <c r="BE282" s="214">
        <f t="shared" si="14"/>
        <v>0</v>
      </c>
      <c r="BF282" s="214">
        <f t="shared" si="15"/>
        <v>0</v>
      </c>
      <c r="BG282" s="214">
        <f t="shared" si="16"/>
        <v>0</v>
      </c>
      <c r="BH282" s="214">
        <f t="shared" si="17"/>
        <v>0</v>
      </c>
      <c r="BI282" s="214">
        <f t="shared" si="18"/>
        <v>0</v>
      </c>
      <c r="BJ282" s="25" t="s">
        <v>82</v>
      </c>
      <c r="BK282" s="214">
        <f t="shared" si="19"/>
        <v>0</v>
      </c>
      <c r="BL282" s="25" t="s">
        <v>327</v>
      </c>
      <c r="BM282" s="25" t="s">
        <v>1420</v>
      </c>
    </row>
    <row r="283" spans="2:65" s="1" customFormat="1" ht="22.5" customHeight="1">
      <c r="B283" s="42"/>
      <c r="C283" s="203" t="s">
        <v>681</v>
      </c>
      <c r="D283" s="203" t="s">
        <v>311</v>
      </c>
      <c r="E283" s="204" t="s">
        <v>707</v>
      </c>
      <c r="F283" s="205" t="s">
        <v>708</v>
      </c>
      <c r="G283" s="206" t="s">
        <v>538</v>
      </c>
      <c r="H283" s="207">
        <v>60</v>
      </c>
      <c r="I283" s="208"/>
      <c r="J283" s="209">
        <f t="shared" si="10"/>
        <v>0</v>
      </c>
      <c r="K283" s="205" t="s">
        <v>315</v>
      </c>
      <c r="L283" s="62"/>
      <c r="M283" s="210" t="s">
        <v>21</v>
      </c>
      <c r="N283" s="211" t="s">
        <v>45</v>
      </c>
      <c r="O283" s="43"/>
      <c r="P283" s="212">
        <f t="shared" si="11"/>
        <v>0</v>
      </c>
      <c r="Q283" s="212">
        <v>0</v>
      </c>
      <c r="R283" s="212">
        <f t="shared" si="12"/>
        <v>0</v>
      </c>
      <c r="S283" s="212">
        <v>3.6999999999999998E-2</v>
      </c>
      <c r="T283" s="213">
        <f t="shared" si="13"/>
        <v>2.2199999999999998</v>
      </c>
      <c r="AR283" s="25" t="s">
        <v>327</v>
      </c>
      <c r="AT283" s="25" t="s">
        <v>311</v>
      </c>
      <c r="AU283" s="25" t="s">
        <v>95</v>
      </c>
      <c r="AY283" s="25" t="s">
        <v>308</v>
      </c>
      <c r="BE283" s="214">
        <f t="shared" si="14"/>
        <v>0</v>
      </c>
      <c r="BF283" s="214">
        <f t="shared" si="15"/>
        <v>0</v>
      </c>
      <c r="BG283" s="214">
        <f t="shared" si="16"/>
        <v>0</v>
      </c>
      <c r="BH283" s="214">
        <f t="shared" si="17"/>
        <v>0</v>
      </c>
      <c r="BI283" s="214">
        <f t="shared" si="18"/>
        <v>0</v>
      </c>
      <c r="BJ283" s="25" t="s">
        <v>82</v>
      </c>
      <c r="BK283" s="214">
        <f t="shared" si="19"/>
        <v>0</v>
      </c>
      <c r="BL283" s="25" t="s">
        <v>327</v>
      </c>
      <c r="BM283" s="25" t="s">
        <v>1421</v>
      </c>
    </row>
    <row r="284" spans="2:65" s="1" customFormat="1" ht="22.5" customHeight="1">
      <c r="B284" s="42"/>
      <c r="C284" s="203" t="s">
        <v>685</v>
      </c>
      <c r="D284" s="203" t="s">
        <v>311</v>
      </c>
      <c r="E284" s="204" t="s">
        <v>686</v>
      </c>
      <c r="F284" s="205" t="s">
        <v>687</v>
      </c>
      <c r="G284" s="206" t="s">
        <v>538</v>
      </c>
      <c r="H284" s="207">
        <v>80</v>
      </c>
      <c r="I284" s="208"/>
      <c r="J284" s="209">
        <f t="shared" si="10"/>
        <v>0</v>
      </c>
      <c r="K284" s="205" t="s">
        <v>315</v>
      </c>
      <c r="L284" s="62"/>
      <c r="M284" s="210" t="s">
        <v>21</v>
      </c>
      <c r="N284" s="211" t="s">
        <v>45</v>
      </c>
      <c r="O284" s="43"/>
      <c r="P284" s="212">
        <f t="shared" si="11"/>
        <v>0</v>
      </c>
      <c r="Q284" s="212">
        <v>2.0000000000000002E-5</v>
      </c>
      <c r="R284" s="212">
        <f t="shared" si="12"/>
        <v>1.6000000000000001E-3</v>
      </c>
      <c r="S284" s="212">
        <v>3.2000000000000002E-3</v>
      </c>
      <c r="T284" s="213">
        <f t="shared" si="13"/>
        <v>0.25600000000000001</v>
      </c>
      <c r="AR284" s="25" t="s">
        <v>375</v>
      </c>
      <c r="AT284" s="25" t="s">
        <v>311</v>
      </c>
      <c r="AU284" s="25" t="s">
        <v>95</v>
      </c>
      <c r="AY284" s="25" t="s">
        <v>308</v>
      </c>
      <c r="BE284" s="214">
        <f t="shared" si="14"/>
        <v>0</v>
      </c>
      <c r="BF284" s="214">
        <f t="shared" si="15"/>
        <v>0</v>
      </c>
      <c r="BG284" s="214">
        <f t="shared" si="16"/>
        <v>0</v>
      </c>
      <c r="BH284" s="214">
        <f t="shared" si="17"/>
        <v>0</v>
      </c>
      <c r="BI284" s="214">
        <f t="shared" si="18"/>
        <v>0</v>
      </c>
      <c r="BJ284" s="25" t="s">
        <v>82</v>
      </c>
      <c r="BK284" s="214">
        <f t="shared" si="19"/>
        <v>0</v>
      </c>
      <c r="BL284" s="25" t="s">
        <v>375</v>
      </c>
      <c r="BM284" s="25" t="s">
        <v>1422</v>
      </c>
    </row>
    <row r="285" spans="2:65" s="1" customFormat="1" ht="22.5" customHeight="1">
      <c r="B285" s="42"/>
      <c r="C285" s="203" t="s">
        <v>689</v>
      </c>
      <c r="D285" s="203" t="s">
        <v>311</v>
      </c>
      <c r="E285" s="204" t="s">
        <v>690</v>
      </c>
      <c r="F285" s="205" t="s">
        <v>691</v>
      </c>
      <c r="G285" s="206" t="s">
        <v>578</v>
      </c>
      <c r="H285" s="207">
        <v>60</v>
      </c>
      <c r="I285" s="208"/>
      <c r="J285" s="209">
        <f t="shared" si="10"/>
        <v>0</v>
      </c>
      <c r="K285" s="205" t="s">
        <v>315</v>
      </c>
      <c r="L285" s="62"/>
      <c r="M285" s="210" t="s">
        <v>21</v>
      </c>
      <c r="N285" s="211" t="s">
        <v>45</v>
      </c>
      <c r="O285" s="43"/>
      <c r="P285" s="212">
        <f t="shared" si="11"/>
        <v>0</v>
      </c>
      <c r="Q285" s="212">
        <v>9.0000000000000006E-5</v>
      </c>
      <c r="R285" s="212">
        <f t="shared" si="12"/>
        <v>5.4000000000000003E-3</v>
      </c>
      <c r="S285" s="212">
        <v>4.4999999999999999E-4</v>
      </c>
      <c r="T285" s="213">
        <f t="shared" si="13"/>
        <v>2.7E-2</v>
      </c>
      <c r="AR285" s="25" t="s">
        <v>375</v>
      </c>
      <c r="AT285" s="25" t="s">
        <v>311</v>
      </c>
      <c r="AU285" s="25" t="s">
        <v>95</v>
      </c>
      <c r="AY285" s="25" t="s">
        <v>308</v>
      </c>
      <c r="BE285" s="214">
        <f t="shared" si="14"/>
        <v>0</v>
      </c>
      <c r="BF285" s="214">
        <f t="shared" si="15"/>
        <v>0</v>
      </c>
      <c r="BG285" s="214">
        <f t="shared" si="16"/>
        <v>0</v>
      </c>
      <c r="BH285" s="214">
        <f t="shared" si="17"/>
        <v>0</v>
      </c>
      <c r="BI285" s="214">
        <f t="shared" si="18"/>
        <v>0</v>
      </c>
      <c r="BJ285" s="25" t="s">
        <v>82</v>
      </c>
      <c r="BK285" s="214">
        <f t="shared" si="19"/>
        <v>0</v>
      </c>
      <c r="BL285" s="25" t="s">
        <v>375</v>
      </c>
      <c r="BM285" s="25" t="s">
        <v>1423</v>
      </c>
    </row>
    <row r="286" spans="2:65" s="1" customFormat="1" ht="22.5" customHeight="1">
      <c r="B286" s="42"/>
      <c r="C286" s="203" t="s">
        <v>693</v>
      </c>
      <c r="D286" s="203" t="s">
        <v>311</v>
      </c>
      <c r="E286" s="204" t="s">
        <v>694</v>
      </c>
      <c r="F286" s="205" t="s">
        <v>695</v>
      </c>
      <c r="G286" s="206" t="s">
        <v>578</v>
      </c>
      <c r="H286" s="207">
        <v>19</v>
      </c>
      <c r="I286" s="208"/>
      <c r="J286" s="209">
        <f t="shared" si="10"/>
        <v>0</v>
      </c>
      <c r="K286" s="205" t="s">
        <v>315</v>
      </c>
      <c r="L286" s="62"/>
      <c r="M286" s="210" t="s">
        <v>21</v>
      </c>
      <c r="N286" s="211" t="s">
        <v>45</v>
      </c>
      <c r="O286" s="43"/>
      <c r="P286" s="212">
        <f t="shared" si="11"/>
        <v>0</v>
      </c>
      <c r="Q286" s="212">
        <v>8.0000000000000007E-5</v>
      </c>
      <c r="R286" s="212">
        <f t="shared" si="12"/>
        <v>1.5200000000000001E-3</v>
      </c>
      <c r="S286" s="212">
        <v>2.4930000000000001E-2</v>
      </c>
      <c r="T286" s="213">
        <f t="shared" si="13"/>
        <v>0.47367000000000004</v>
      </c>
      <c r="AR286" s="25" t="s">
        <v>375</v>
      </c>
      <c r="AT286" s="25" t="s">
        <v>311</v>
      </c>
      <c r="AU286" s="25" t="s">
        <v>95</v>
      </c>
      <c r="AY286" s="25" t="s">
        <v>308</v>
      </c>
      <c r="BE286" s="214">
        <f t="shared" si="14"/>
        <v>0</v>
      </c>
      <c r="BF286" s="214">
        <f t="shared" si="15"/>
        <v>0</v>
      </c>
      <c r="BG286" s="214">
        <f t="shared" si="16"/>
        <v>0</v>
      </c>
      <c r="BH286" s="214">
        <f t="shared" si="17"/>
        <v>0</v>
      </c>
      <c r="BI286" s="214">
        <f t="shared" si="18"/>
        <v>0</v>
      </c>
      <c r="BJ286" s="25" t="s">
        <v>82</v>
      </c>
      <c r="BK286" s="214">
        <f t="shared" si="19"/>
        <v>0</v>
      </c>
      <c r="BL286" s="25" t="s">
        <v>375</v>
      </c>
      <c r="BM286" s="25" t="s">
        <v>1424</v>
      </c>
    </row>
    <row r="287" spans="2:65" s="1" customFormat="1" ht="22.5" customHeight="1">
      <c r="B287" s="42"/>
      <c r="C287" s="203" t="s">
        <v>697</v>
      </c>
      <c r="D287" s="203" t="s">
        <v>311</v>
      </c>
      <c r="E287" s="204" t="s">
        <v>698</v>
      </c>
      <c r="F287" s="205" t="s">
        <v>699</v>
      </c>
      <c r="G287" s="206" t="s">
        <v>700</v>
      </c>
      <c r="H287" s="207">
        <v>1</v>
      </c>
      <c r="I287" s="208"/>
      <c r="J287" s="209">
        <f t="shared" si="10"/>
        <v>0</v>
      </c>
      <c r="K287" s="205" t="s">
        <v>21</v>
      </c>
      <c r="L287" s="62"/>
      <c r="M287" s="210" t="s">
        <v>21</v>
      </c>
      <c r="N287" s="211" t="s">
        <v>45</v>
      </c>
      <c r="O287" s="43"/>
      <c r="P287" s="212">
        <f t="shared" si="11"/>
        <v>0</v>
      </c>
      <c r="Q287" s="212">
        <v>0</v>
      </c>
      <c r="R287" s="212">
        <f t="shared" si="12"/>
        <v>0</v>
      </c>
      <c r="S287" s="212">
        <v>0</v>
      </c>
      <c r="T287" s="213">
        <f t="shared" si="13"/>
        <v>0</v>
      </c>
      <c r="AR287" s="25" t="s">
        <v>327</v>
      </c>
      <c r="AT287" s="25" t="s">
        <v>311</v>
      </c>
      <c r="AU287" s="25" t="s">
        <v>95</v>
      </c>
      <c r="AY287" s="25" t="s">
        <v>308</v>
      </c>
      <c r="BE287" s="214">
        <f t="shared" si="14"/>
        <v>0</v>
      </c>
      <c r="BF287" s="214">
        <f t="shared" si="15"/>
        <v>0</v>
      </c>
      <c r="BG287" s="214">
        <f t="shared" si="16"/>
        <v>0</v>
      </c>
      <c r="BH287" s="214">
        <f t="shared" si="17"/>
        <v>0</v>
      </c>
      <c r="BI287" s="214">
        <f t="shared" si="18"/>
        <v>0</v>
      </c>
      <c r="BJ287" s="25" t="s">
        <v>82</v>
      </c>
      <c r="BK287" s="214">
        <f t="shared" si="19"/>
        <v>0</v>
      </c>
      <c r="BL287" s="25" t="s">
        <v>327</v>
      </c>
      <c r="BM287" s="25" t="s">
        <v>1425</v>
      </c>
    </row>
    <row r="288" spans="2:65" s="11" customFormat="1" ht="29.85" customHeight="1">
      <c r="B288" s="186"/>
      <c r="C288" s="187"/>
      <c r="D288" s="200" t="s">
        <v>73</v>
      </c>
      <c r="E288" s="201" t="s">
        <v>714</v>
      </c>
      <c r="F288" s="201" t="s">
        <v>715</v>
      </c>
      <c r="G288" s="187"/>
      <c r="H288" s="187"/>
      <c r="I288" s="190"/>
      <c r="J288" s="202">
        <f>BK288</f>
        <v>0</v>
      </c>
      <c r="K288" s="187"/>
      <c r="L288" s="192"/>
      <c r="M288" s="193"/>
      <c r="N288" s="194"/>
      <c r="O288" s="194"/>
      <c r="P288" s="195">
        <f>SUM(P289:P300)</f>
        <v>0</v>
      </c>
      <c r="Q288" s="194"/>
      <c r="R288" s="195">
        <f>SUM(R289:R300)</f>
        <v>0</v>
      </c>
      <c r="S288" s="194"/>
      <c r="T288" s="196">
        <f>SUM(T289:T300)</f>
        <v>0</v>
      </c>
      <c r="AR288" s="197" t="s">
        <v>82</v>
      </c>
      <c r="AT288" s="198" t="s">
        <v>73</v>
      </c>
      <c r="AU288" s="198" t="s">
        <v>82</v>
      </c>
      <c r="AY288" s="197" t="s">
        <v>308</v>
      </c>
      <c r="BK288" s="199">
        <f>SUM(BK289:BK300)</f>
        <v>0</v>
      </c>
    </row>
    <row r="289" spans="2:65" s="1" customFormat="1" ht="22.5" customHeight="1">
      <c r="B289" s="42"/>
      <c r="C289" s="203" t="s">
        <v>702</v>
      </c>
      <c r="D289" s="203" t="s">
        <v>311</v>
      </c>
      <c r="E289" s="204" t="s">
        <v>1235</v>
      </c>
      <c r="F289" s="205" t="s">
        <v>1236</v>
      </c>
      <c r="G289" s="206" t="s">
        <v>719</v>
      </c>
      <c r="H289" s="207">
        <v>372.34100000000001</v>
      </c>
      <c r="I289" s="208"/>
      <c r="J289" s="209">
        <f>ROUND(I289*H289,2)</f>
        <v>0</v>
      </c>
      <c r="K289" s="205" t="s">
        <v>315</v>
      </c>
      <c r="L289" s="62"/>
      <c r="M289" s="210" t="s">
        <v>21</v>
      </c>
      <c r="N289" s="211" t="s">
        <v>45</v>
      </c>
      <c r="O289" s="43"/>
      <c r="P289" s="212">
        <f>O289*H289</f>
        <v>0</v>
      </c>
      <c r="Q289" s="212">
        <v>0</v>
      </c>
      <c r="R289" s="212">
        <f>Q289*H289</f>
        <v>0</v>
      </c>
      <c r="S289" s="212">
        <v>0</v>
      </c>
      <c r="T289" s="213">
        <f>S289*H289</f>
        <v>0</v>
      </c>
      <c r="AR289" s="25" t="s">
        <v>327</v>
      </c>
      <c r="AT289" s="25" t="s">
        <v>311</v>
      </c>
      <c r="AU289" s="25" t="s">
        <v>84</v>
      </c>
      <c r="AY289" s="25" t="s">
        <v>308</v>
      </c>
      <c r="BE289" s="214">
        <f>IF(N289="základní",J289,0)</f>
        <v>0</v>
      </c>
      <c r="BF289" s="214">
        <f>IF(N289="snížená",J289,0)</f>
        <v>0</v>
      </c>
      <c r="BG289" s="214">
        <f>IF(N289="zákl. přenesená",J289,0)</f>
        <v>0</v>
      </c>
      <c r="BH289" s="214">
        <f>IF(N289="sníž. přenesená",J289,0)</f>
        <v>0</v>
      </c>
      <c r="BI289" s="214">
        <f>IF(N289="nulová",J289,0)</f>
        <v>0</v>
      </c>
      <c r="BJ289" s="25" t="s">
        <v>82</v>
      </c>
      <c r="BK289" s="214">
        <f>ROUND(I289*H289,2)</f>
        <v>0</v>
      </c>
      <c r="BL289" s="25" t="s">
        <v>327</v>
      </c>
      <c r="BM289" s="25" t="s">
        <v>1426</v>
      </c>
    </row>
    <row r="290" spans="2:65" s="1" customFormat="1" ht="31.5" customHeight="1">
      <c r="B290" s="42"/>
      <c r="C290" s="203" t="s">
        <v>706</v>
      </c>
      <c r="D290" s="203" t="s">
        <v>311</v>
      </c>
      <c r="E290" s="204" t="s">
        <v>722</v>
      </c>
      <c r="F290" s="205" t="s">
        <v>723</v>
      </c>
      <c r="G290" s="206" t="s">
        <v>719</v>
      </c>
      <c r="H290" s="207">
        <v>372.34100000000001</v>
      </c>
      <c r="I290" s="208"/>
      <c r="J290" s="209">
        <f>ROUND(I290*H290,2)</f>
        <v>0</v>
      </c>
      <c r="K290" s="205" t="s">
        <v>315</v>
      </c>
      <c r="L290" s="62"/>
      <c r="M290" s="210" t="s">
        <v>21</v>
      </c>
      <c r="N290" s="211" t="s">
        <v>45</v>
      </c>
      <c r="O290" s="43"/>
      <c r="P290" s="212">
        <f>O290*H290</f>
        <v>0</v>
      </c>
      <c r="Q290" s="212">
        <v>0</v>
      </c>
      <c r="R290" s="212">
        <f>Q290*H290</f>
        <v>0</v>
      </c>
      <c r="S290" s="212">
        <v>0</v>
      </c>
      <c r="T290" s="213">
        <f>S290*H290</f>
        <v>0</v>
      </c>
      <c r="AR290" s="25" t="s">
        <v>327</v>
      </c>
      <c r="AT290" s="25" t="s">
        <v>311</v>
      </c>
      <c r="AU290" s="25" t="s">
        <v>84</v>
      </c>
      <c r="AY290" s="25" t="s">
        <v>308</v>
      </c>
      <c r="BE290" s="214">
        <f>IF(N290="základní",J290,0)</f>
        <v>0</v>
      </c>
      <c r="BF290" s="214">
        <f>IF(N290="snížená",J290,0)</f>
        <v>0</v>
      </c>
      <c r="BG290" s="214">
        <f>IF(N290="zákl. přenesená",J290,0)</f>
        <v>0</v>
      </c>
      <c r="BH290" s="214">
        <f>IF(N290="sníž. přenesená",J290,0)</f>
        <v>0</v>
      </c>
      <c r="BI290" s="214">
        <f>IF(N290="nulová",J290,0)</f>
        <v>0</v>
      </c>
      <c r="BJ290" s="25" t="s">
        <v>82</v>
      </c>
      <c r="BK290" s="214">
        <f>ROUND(I290*H290,2)</f>
        <v>0</v>
      </c>
      <c r="BL290" s="25" t="s">
        <v>327</v>
      </c>
      <c r="BM290" s="25" t="s">
        <v>1427</v>
      </c>
    </row>
    <row r="291" spans="2:65" s="1" customFormat="1" ht="22.5" customHeight="1">
      <c r="B291" s="42"/>
      <c r="C291" s="203" t="s">
        <v>710</v>
      </c>
      <c r="D291" s="203" t="s">
        <v>311</v>
      </c>
      <c r="E291" s="204" t="s">
        <v>726</v>
      </c>
      <c r="F291" s="205" t="s">
        <v>727</v>
      </c>
      <c r="G291" s="206" t="s">
        <v>719</v>
      </c>
      <c r="H291" s="207">
        <v>8936.1839999999993</v>
      </c>
      <c r="I291" s="208"/>
      <c r="J291" s="209">
        <f>ROUND(I291*H291,2)</f>
        <v>0</v>
      </c>
      <c r="K291" s="205" t="s">
        <v>315</v>
      </c>
      <c r="L291" s="62"/>
      <c r="M291" s="210" t="s">
        <v>21</v>
      </c>
      <c r="N291" s="211" t="s">
        <v>45</v>
      </c>
      <c r="O291" s="43"/>
      <c r="P291" s="212">
        <f>O291*H291</f>
        <v>0</v>
      </c>
      <c r="Q291" s="212">
        <v>0</v>
      </c>
      <c r="R291" s="212">
        <f>Q291*H291</f>
        <v>0</v>
      </c>
      <c r="S291" s="212">
        <v>0</v>
      </c>
      <c r="T291" s="213">
        <f>S291*H291</f>
        <v>0</v>
      </c>
      <c r="AR291" s="25" t="s">
        <v>327</v>
      </c>
      <c r="AT291" s="25" t="s">
        <v>311</v>
      </c>
      <c r="AU291" s="25" t="s">
        <v>84</v>
      </c>
      <c r="AY291" s="25" t="s">
        <v>308</v>
      </c>
      <c r="BE291" s="214">
        <f>IF(N291="základní",J291,0)</f>
        <v>0</v>
      </c>
      <c r="BF291" s="214">
        <f>IF(N291="snížená",J291,0)</f>
        <v>0</v>
      </c>
      <c r="BG291" s="214">
        <f>IF(N291="zákl. přenesená",J291,0)</f>
        <v>0</v>
      </c>
      <c r="BH291" s="214">
        <f>IF(N291="sníž. přenesená",J291,0)</f>
        <v>0</v>
      </c>
      <c r="BI291" s="214">
        <f>IF(N291="nulová",J291,0)</f>
        <v>0</v>
      </c>
      <c r="BJ291" s="25" t="s">
        <v>82</v>
      </c>
      <c r="BK291" s="214">
        <f>ROUND(I291*H291,2)</f>
        <v>0</v>
      </c>
      <c r="BL291" s="25" t="s">
        <v>327</v>
      </c>
      <c r="BM291" s="25" t="s">
        <v>1428</v>
      </c>
    </row>
    <row r="292" spans="2:65" s="13" customFormat="1" ht="13.5">
      <c r="B292" s="233"/>
      <c r="C292" s="234"/>
      <c r="D292" s="246" t="s">
        <v>451</v>
      </c>
      <c r="E292" s="256" t="s">
        <v>21</v>
      </c>
      <c r="F292" s="257" t="s">
        <v>1429</v>
      </c>
      <c r="G292" s="234"/>
      <c r="H292" s="258">
        <v>8936.1839999999993</v>
      </c>
      <c r="I292" s="238"/>
      <c r="J292" s="234"/>
      <c r="K292" s="234"/>
      <c r="L292" s="239"/>
      <c r="M292" s="240"/>
      <c r="N292" s="241"/>
      <c r="O292" s="241"/>
      <c r="P292" s="241"/>
      <c r="Q292" s="241"/>
      <c r="R292" s="241"/>
      <c r="S292" s="241"/>
      <c r="T292" s="242"/>
      <c r="AT292" s="243" t="s">
        <v>451</v>
      </c>
      <c r="AU292" s="243" t="s">
        <v>84</v>
      </c>
      <c r="AV292" s="13" t="s">
        <v>84</v>
      </c>
      <c r="AW292" s="13" t="s">
        <v>37</v>
      </c>
      <c r="AX292" s="13" t="s">
        <v>82</v>
      </c>
      <c r="AY292" s="243" t="s">
        <v>308</v>
      </c>
    </row>
    <row r="293" spans="2:65" s="1" customFormat="1" ht="22.5" customHeight="1">
      <c r="B293" s="42"/>
      <c r="C293" s="203" t="s">
        <v>716</v>
      </c>
      <c r="D293" s="203" t="s">
        <v>311</v>
      </c>
      <c r="E293" s="204" t="s">
        <v>731</v>
      </c>
      <c r="F293" s="205" t="s">
        <v>732</v>
      </c>
      <c r="G293" s="206" t="s">
        <v>719</v>
      </c>
      <c r="H293" s="207">
        <v>104.959</v>
      </c>
      <c r="I293" s="208"/>
      <c r="J293" s="209">
        <f>ROUND(I293*H293,2)</f>
        <v>0</v>
      </c>
      <c r="K293" s="205" t="s">
        <v>315</v>
      </c>
      <c r="L293" s="62"/>
      <c r="M293" s="210" t="s">
        <v>21</v>
      </c>
      <c r="N293" s="211" t="s">
        <v>45</v>
      </c>
      <c r="O293" s="43"/>
      <c r="P293" s="212">
        <f>O293*H293</f>
        <v>0</v>
      </c>
      <c r="Q293" s="212">
        <v>0</v>
      </c>
      <c r="R293" s="212">
        <f>Q293*H293</f>
        <v>0</v>
      </c>
      <c r="S293" s="212">
        <v>0</v>
      </c>
      <c r="T293" s="213">
        <f>S293*H293</f>
        <v>0</v>
      </c>
      <c r="AR293" s="25" t="s">
        <v>327</v>
      </c>
      <c r="AT293" s="25" t="s">
        <v>311</v>
      </c>
      <c r="AU293" s="25" t="s">
        <v>84</v>
      </c>
      <c r="AY293" s="25" t="s">
        <v>308</v>
      </c>
      <c r="BE293" s="214">
        <f>IF(N293="základní",J293,0)</f>
        <v>0</v>
      </c>
      <c r="BF293" s="214">
        <f>IF(N293="snížená",J293,0)</f>
        <v>0</v>
      </c>
      <c r="BG293" s="214">
        <f>IF(N293="zákl. přenesená",J293,0)</f>
        <v>0</v>
      </c>
      <c r="BH293" s="214">
        <f>IF(N293="sníž. přenesená",J293,0)</f>
        <v>0</v>
      </c>
      <c r="BI293" s="214">
        <f>IF(N293="nulová",J293,0)</f>
        <v>0</v>
      </c>
      <c r="BJ293" s="25" t="s">
        <v>82</v>
      </c>
      <c r="BK293" s="214">
        <f>ROUND(I293*H293,2)</f>
        <v>0</v>
      </c>
      <c r="BL293" s="25" t="s">
        <v>327</v>
      </c>
      <c r="BM293" s="25" t="s">
        <v>1430</v>
      </c>
    </row>
    <row r="294" spans="2:65" s="13" customFormat="1" ht="13.5">
      <c r="B294" s="233"/>
      <c r="C294" s="234"/>
      <c r="D294" s="246" t="s">
        <v>451</v>
      </c>
      <c r="E294" s="256" t="s">
        <v>21</v>
      </c>
      <c r="F294" s="257" t="s">
        <v>1431</v>
      </c>
      <c r="G294" s="234"/>
      <c r="H294" s="258">
        <v>104.959</v>
      </c>
      <c r="I294" s="238"/>
      <c r="J294" s="234"/>
      <c r="K294" s="234"/>
      <c r="L294" s="239"/>
      <c r="M294" s="240"/>
      <c r="N294" s="241"/>
      <c r="O294" s="241"/>
      <c r="P294" s="241"/>
      <c r="Q294" s="241"/>
      <c r="R294" s="241"/>
      <c r="S294" s="241"/>
      <c r="T294" s="242"/>
      <c r="AT294" s="243" t="s">
        <v>451</v>
      </c>
      <c r="AU294" s="243" t="s">
        <v>84</v>
      </c>
      <c r="AV294" s="13" t="s">
        <v>84</v>
      </c>
      <c r="AW294" s="13" t="s">
        <v>37</v>
      </c>
      <c r="AX294" s="13" t="s">
        <v>82</v>
      </c>
      <c r="AY294" s="243" t="s">
        <v>308</v>
      </c>
    </row>
    <row r="295" spans="2:65" s="1" customFormat="1" ht="31.5" customHeight="1">
      <c r="B295" s="42"/>
      <c r="C295" s="203" t="s">
        <v>721</v>
      </c>
      <c r="D295" s="203" t="s">
        <v>311</v>
      </c>
      <c r="E295" s="204" t="s">
        <v>736</v>
      </c>
      <c r="F295" s="205" t="s">
        <v>737</v>
      </c>
      <c r="G295" s="206" t="s">
        <v>719</v>
      </c>
      <c r="H295" s="207">
        <v>168.595</v>
      </c>
      <c r="I295" s="208"/>
      <c r="J295" s="209">
        <f>ROUND(I295*H295,2)</f>
        <v>0</v>
      </c>
      <c r="K295" s="205" t="s">
        <v>315</v>
      </c>
      <c r="L295" s="62"/>
      <c r="M295" s="210" t="s">
        <v>21</v>
      </c>
      <c r="N295" s="211" t="s">
        <v>45</v>
      </c>
      <c r="O295" s="43"/>
      <c r="P295" s="212">
        <f>O295*H295</f>
        <v>0</v>
      </c>
      <c r="Q295" s="212">
        <v>0</v>
      </c>
      <c r="R295" s="212">
        <f>Q295*H295</f>
        <v>0</v>
      </c>
      <c r="S295" s="212">
        <v>0</v>
      </c>
      <c r="T295" s="213">
        <f>S295*H295</f>
        <v>0</v>
      </c>
      <c r="AR295" s="25" t="s">
        <v>327</v>
      </c>
      <c r="AT295" s="25" t="s">
        <v>311</v>
      </c>
      <c r="AU295" s="25" t="s">
        <v>84</v>
      </c>
      <c r="AY295" s="25" t="s">
        <v>308</v>
      </c>
      <c r="BE295" s="214">
        <f>IF(N295="základní",J295,0)</f>
        <v>0</v>
      </c>
      <c r="BF295" s="214">
        <f>IF(N295="snížená",J295,0)</f>
        <v>0</v>
      </c>
      <c r="BG295" s="214">
        <f>IF(N295="zákl. přenesená",J295,0)</f>
        <v>0</v>
      </c>
      <c r="BH295" s="214">
        <f>IF(N295="sníž. přenesená",J295,0)</f>
        <v>0</v>
      </c>
      <c r="BI295" s="214">
        <f>IF(N295="nulová",J295,0)</f>
        <v>0</v>
      </c>
      <c r="BJ295" s="25" t="s">
        <v>82</v>
      </c>
      <c r="BK295" s="214">
        <f>ROUND(I295*H295,2)</f>
        <v>0</v>
      </c>
      <c r="BL295" s="25" t="s">
        <v>327</v>
      </c>
      <c r="BM295" s="25" t="s">
        <v>1432</v>
      </c>
    </row>
    <row r="296" spans="2:65" s="13" customFormat="1" ht="13.5">
      <c r="B296" s="233"/>
      <c r="C296" s="234"/>
      <c r="D296" s="246" t="s">
        <v>451</v>
      </c>
      <c r="E296" s="256" t="s">
        <v>21</v>
      </c>
      <c r="F296" s="257" t="s">
        <v>1433</v>
      </c>
      <c r="G296" s="234"/>
      <c r="H296" s="258">
        <v>168.595</v>
      </c>
      <c r="I296" s="238"/>
      <c r="J296" s="234"/>
      <c r="K296" s="234"/>
      <c r="L296" s="239"/>
      <c r="M296" s="240"/>
      <c r="N296" s="241"/>
      <c r="O296" s="241"/>
      <c r="P296" s="241"/>
      <c r="Q296" s="241"/>
      <c r="R296" s="241"/>
      <c r="S296" s="241"/>
      <c r="T296" s="242"/>
      <c r="AT296" s="243" t="s">
        <v>451</v>
      </c>
      <c r="AU296" s="243" t="s">
        <v>84</v>
      </c>
      <c r="AV296" s="13" t="s">
        <v>84</v>
      </c>
      <c r="AW296" s="13" t="s">
        <v>37</v>
      </c>
      <c r="AX296" s="13" t="s">
        <v>82</v>
      </c>
      <c r="AY296" s="243" t="s">
        <v>308</v>
      </c>
    </row>
    <row r="297" spans="2:65" s="1" customFormat="1" ht="22.5" customHeight="1">
      <c r="B297" s="42"/>
      <c r="C297" s="203" t="s">
        <v>725</v>
      </c>
      <c r="D297" s="203" t="s">
        <v>311</v>
      </c>
      <c r="E297" s="204" t="s">
        <v>741</v>
      </c>
      <c r="F297" s="205" t="s">
        <v>742</v>
      </c>
      <c r="G297" s="206" t="s">
        <v>719</v>
      </c>
      <c r="H297" s="207">
        <v>1.161</v>
      </c>
      <c r="I297" s="208"/>
      <c r="J297" s="209">
        <f>ROUND(I297*H297,2)</f>
        <v>0</v>
      </c>
      <c r="K297" s="205" t="s">
        <v>315</v>
      </c>
      <c r="L297" s="62"/>
      <c r="M297" s="210" t="s">
        <v>21</v>
      </c>
      <c r="N297" s="211" t="s">
        <v>45</v>
      </c>
      <c r="O297" s="43"/>
      <c r="P297" s="212">
        <f>O297*H297</f>
        <v>0</v>
      </c>
      <c r="Q297" s="212">
        <v>0</v>
      </c>
      <c r="R297" s="212">
        <f>Q297*H297</f>
        <v>0</v>
      </c>
      <c r="S297" s="212">
        <v>0</v>
      </c>
      <c r="T297" s="213">
        <f>S297*H297</f>
        <v>0</v>
      </c>
      <c r="AR297" s="25" t="s">
        <v>327</v>
      </c>
      <c r="AT297" s="25" t="s">
        <v>311</v>
      </c>
      <c r="AU297" s="25" t="s">
        <v>84</v>
      </c>
      <c r="AY297" s="25" t="s">
        <v>308</v>
      </c>
      <c r="BE297" s="214">
        <f>IF(N297="základní",J297,0)</f>
        <v>0</v>
      </c>
      <c r="BF297" s="214">
        <f>IF(N297="snížená",J297,0)</f>
        <v>0</v>
      </c>
      <c r="BG297" s="214">
        <f>IF(N297="zákl. přenesená",J297,0)</f>
        <v>0</v>
      </c>
      <c r="BH297" s="214">
        <f>IF(N297="sníž. přenesená",J297,0)</f>
        <v>0</v>
      </c>
      <c r="BI297" s="214">
        <f>IF(N297="nulová",J297,0)</f>
        <v>0</v>
      </c>
      <c r="BJ297" s="25" t="s">
        <v>82</v>
      </c>
      <c r="BK297" s="214">
        <f>ROUND(I297*H297,2)</f>
        <v>0</v>
      </c>
      <c r="BL297" s="25" t="s">
        <v>327</v>
      </c>
      <c r="BM297" s="25" t="s">
        <v>1434</v>
      </c>
    </row>
    <row r="298" spans="2:65" s="13" customFormat="1" ht="13.5">
      <c r="B298" s="233"/>
      <c r="C298" s="234"/>
      <c r="D298" s="246" t="s">
        <v>451</v>
      </c>
      <c r="E298" s="256" t="s">
        <v>21</v>
      </c>
      <c r="F298" s="257" t="s">
        <v>1435</v>
      </c>
      <c r="G298" s="234"/>
      <c r="H298" s="258">
        <v>1.161</v>
      </c>
      <c r="I298" s="238"/>
      <c r="J298" s="234"/>
      <c r="K298" s="234"/>
      <c r="L298" s="239"/>
      <c r="M298" s="240"/>
      <c r="N298" s="241"/>
      <c r="O298" s="241"/>
      <c r="P298" s="241"/>
      <c r="Q298" s="241"/>
      <c r="R298" s="241"/>
      <c r="S298" s="241"/>
      <c r="T298" s="242"/>
      <c r="AT298" s="243" t="s">
        <v>451</v>
      </c>
      <c r="AU298" s="243" t="s">
        <v>84</v>
      </c>
      <c r="AV298" s="13" t="s">
        <v>84</v>
      </c>
      <c r="AW298" s="13" t="s">
        <v>37</v>
      </c>
      <c r="AX298" s="13" t="s">
        <v>82</v>
      </c>
      <c r="AY298" s="243" t="s">
        <v>308</v>
      </c>
    </row>
    <row r="299" spans="2:65" s="1" customFormat="1" ht="22.5" customHeight="1">
      <c r="B299" s="42"/>
      <c r="C299" s="203" t="s">
        <v>730</v>
      </c>
      <c r="D299" s="203" t="s">
        <v>311</v>
      </c>
      <c r="E299" s="204" t="s">
        <v>751</v>
      </c>
      <c r="F299" s="205" t="s">
        <v>752</v>
      </c>
      <c r="G299" s="206" t="s">
        <v>719</v>
      </c>
      <c r="H299" s="207">
        <v>97.626000000000005</v>
      </c>
      <c r="I299" s="208"/>
      <c r="J299" s="209">
        <f>ROUND(I299*H299,2)</f>
        <v>0</v>
      </c>
      <c r="K299" s="205" t="s">
        <v>315</v>
      </c>
      <c r="L299" s="62"/>
      <c r="M299" s="210" t="s">
        <v>21</v>
      </c>
      <c r="N299" s="211" t="s">
        <v>45</v>
      </c>
      <c r="O299" s="43"/>
      <c r="P299" s="212">
        <f>O299*H299</f>
        <v>0</v>
      </c>
      <c r="Q299" s="212">
        <v>0</v>
      </c>
      <c r="R299" s="212">
        <f>Q299*H299</f>
        <v>0</v>
      </c>
      <c r="S299" s="212">
        <v>0</v>
      </c>
      <c r="T299" s="213">
        <f>S299*H299</f>
        <v>0</v>
      </c>
      <c r="AR299" s="25" t="s">
        <v>327</v>
      </c>
      <c r="AT299" s="25" t="s">
        <v>311</v>
      </c>
      <c r="AU299" s="25" t="s">
        <v>84</v>
      </c>
      <c r="AY299" s="25" t="s">
        <v>308</v>
      </c>
      <c r="BE299" s="214">
        <f>IF(N299="základní",J299,0)</f>
        <v>0</v>
      </c>
      <c r="BF299" s="214">
        <f>IF(N299="snížená",J299,0)</f>
        <v>0</v>
      </c>
      <c r="BG299" s="214">
        <f>IF(N299="zákl. přenesená",J299,0)</f>
        <v>0</v>
      </c>
      <c r="BH299" s="214">
        <f>IF(N299="sníž. přenesená",J299,0)</f>
        <v>0</v>
      </c>
      <c r="BI299" s="214">
        <f>IF(N299="nulová",J299,0)</f>
        <v>0</v>
      </c>
      <c r="BJ299" s="25" t="s">
        <v>82</v>
      </c>
      <c r="BK299" s="214">
        <f>ROUND(I299*H299,2)</f>
        <v>0</v>
      </c>
      <c r="BL299" s="25" t="s">
        <v>327</v>
      </c>
      <c r="BM299" s="25" t="s">
        <v>1436</v>
      </c>
    </row>
    <row r="300" spans="2:65" s="13" customFormat="1" ht="13.5">
      <c r="B300" s="233"/>
      <c r="C300" s="234"/>
      <c r="D300" s="223" t="s">
        <v>451</v>
      </c>
      <c r="E300" s="235" t="s">
        <v>21</v>
      </c>
      <c r="F300" s="236" t="s">
        <v>1437</v>
      </c>
      <c r="G300" s="234"/>
      <c r="H300" s="237">
        <v>97.626000000000005</v>
      </c>
      <c r="I300" s="238"/>
      <c r="J300" s="234"/>
      <c r="K300" s="234"/>
      <c r="L300" s="239"/>
      <c r="M300" s="240"/>
      <c r="N300" s="241"/>
      <c r="O300" s="241"/>
      <c r="P300" s="241"/>
      <c r="Q300" s="241"/>
      <c r="R300" s="241"/>
      <c r="S300" s="241"/>
      <c r="T300" s="242"/>
      <c r="AT300" s="243" t="s">
        <v>451</v>
      </c>
      <c r="AU300" s="243" t="s">
        <v>84</v>
      </c>
      <c r="AV300" s="13" t="s">
        <v>84</v>
      </c>
      <c r="AW300" s="13" t="s">
        <v>37</v>
      </c>
      <c r="AX300" s="13" t="s">
        <v>82</v>
      </c>
      <c r="AY300" s="243" t="s">
        <v>308</v>
      </c>
    </row>
    <row r="301" spans="2:65" s="11" customFormat="1" ht="29.85" customHeight="1">
      <c r="B301" s="186"/>
      <c r="C301" s="187"/>
      <c r="D301" s="200" t="s">
        <v>73</v>
      </c>
      <c r="E301" s="201" t="s">
        <v>755</v>
      </c>
      <c r="F301" s="201" t="s">
        <v>756</v>
      </c>
      <c r="G301" s="187"/>
      <c r="H301" s="187"/>
      <c r="I301" s="190"/>
      <c r="J301" s="202">
        <f>BK301</f>
        <v>0</v>
      </c>
      <c r="K301" s="187"/>
      <c r="L301" s="192"/>
      <c r="M301" s="193"/>
      <c r="N301" s="194"/>
      <c r="O301" s="194"/>
      <c r="P301" s="195">
        <f>P302</f>
        <v>0</v>
      </c>
      <c r="Q301" s="194"/>
      <c r="R301" s="195">
        <f>R302</f>
        <v>0</v>
      </c>
      <c r="S301" s="194"/>
      <c r="T301" s="196">
        <f>T302</f>
        <v>0</v>
      </c>
      <c r="AR301" s="197" t="s">
        <v>82</v>
      </c>
      <c r="AT301" s="198" t="s">
        <v>73</v>
      </c>
      <c r="AU301" s="198" t="s">
        <v>82</v>
      </c>
      <c r="AY301" s="197" t="s">
        <v>308</v>
      </c>
      <c r="BK301" s="199">
        <f>BK302</f>
        <v>0</v>
      </c>
    </row>
    <row r="302" spans="2:65" s="1" customFormat="1" ht="31.5" customHeight="1">
      <c r="B302" s="42"/>
      <c r="C302" s="203" t="s">
        <v>735</v>
      </c>
      <c r="D302" s="203" t="s">
        <v>311</v>
      </c>
      <c r="E302" s="204" t="s">
        <v>1251</v>
      </c>
      <c r="F302" s="205" t="s">
        <v>1438</v>
      </c>
      <c r="G302" s="206" t="s">
        <v>719</v>
      </c>
      <c r="H302" s="207">
        <v>26.585999999999999</v>
      </c>
      <c r="I302" s="208"/>
      <c r="J302" s="209">
        <f>ROUND(I302*H302,2)</f>
        <v>0</v>
      </c>
      <c r="K302" s="205" t="s">
        <v>315</v>
      </c>
      <c r="L302" s="62"/>
      <c r="M302" s="210" t="s">
        <v>21</v>
      </c>
      <c r="N302" s="215" t="s">
        <v>45</v>
      </c>
      <c r="O302" s="216"/>
      <c r="P302" s="217">
        <f>O302*H302</f>
        <v>0</v>
      </c>
      <c r="Q302" s="217">
        <v>0</v>
      </c>
      <c r="R302" s="217">
        <f>Q302*H302</f>
        <v>0</v>
      </c>
      <c r="S302" s="217">
        <v>0</v>
      </c>
      <c r="T302" s="218">
        <f>S302*H302</f>
        <v>0</v>
      </c>
      <c r="AR302" s="25" t="s">
        <v>327</v>
      </c>
      <c r="AT302" s="25" t="s">
        <v>311</v>
      </c>
      <c r="AU302" s="25" t="s">
        <v>84</v>
      </c>
      <c r="AY302" s="25" t="s">
        <v>308</v>
      </c>
      <c r="BE302" s="214">
        <f>IF(N302="základní",J302,0)</f>
        <v>0</v>
      </c>
      <c r="BF302" s="214">
        <f>IF(N302="snížená",J302,0)</f>
        <v>0</v>
      </c>
      <c r="BG302" s="214">
        <f>IF(N302="zákl. přenesená",J302,0)</f>
        <v>0</v>
      </c>
      <c r="BH302" s="214">
        <f>IF(N302="sníž. přenesená",J302,0)</f>
        <v>0</v>
      </c>
      <c r="BI302" s="214">
        <f>IF(N302="nulová",J302,0)</f>
        <v>0</v>
      </c>
      <c r="BJ302" s="25" t="s">
        <v>82</v>
      </c>
      <c r="BK302" s="214">
        <f>ROUND(I302*H302,2)</f>
        <v>0</v>
      </c>
      <c r="BL302" s="25" t="s">
        <v>327</v>
      </c>
      <c r="BM302" s="25" t="s">
        <v>1439</v>
      </c>
    </row>
    <row r="303" spans="2:65" s="1" customFormat="1" ht="6.95" customHeight="1">
      <c r="B303" s="57"/>
      <c r="C303" s="58"/>
      <c r="D303" s="58"/>
      <c r="E303" s="58"/>
      <c r="F303" s="58"/>
      <c r="G303" s="58"/>
      <c r="H303" s="58"/>
      <c r="I303" s="149"/>
      <c r="J303" s="58"/>
      <c r="K303" s="58"/>
      <c r="L303" s="62"/>
    </row>
  </sheetData>
  <sheetProtection password="CC35" sheet="1" objects="1" scenarios="1" formatCells="0" formatColumns="0" formatRows="0" sort="0" autoFilter="0"/>
  <autoFilter ref="C101:K302"/>
  <mergeCells count="15">
    <mergeCell ref="E92:H92"/>
    <mergeCell ref="E90:H90"/>
    <mergeCell ref="E94:H94"/>
    <mergeCell ref="G1:H1"/>
    <mergeCell ref="L2:V2"/>
    <mergeCell ref="E49:H49"/>
    <mergeCell ref="E53:H53"/>
    <mergeCell ref="E51:H51"/>
    <mergeCell ref="E55:H55"/>
    <mergeCell ref="E88:H88"/>
    <mergeCell ref="E7:H7"/>
    <mergeCell ref="E11:H11"/>
    <mergeCell ref="E9:H9"/>
    <mergeCell ref="E13:H13"/>
    <mergeCell ref="E28:H28"/>
  </mergeCells>
  <hyperlinks>
    <hyperlink ref="F1:G1" location="C2" display="1) Krycí list soupisu"/>
    <hyperlink ref="G1:H1" location="C62" display="2) Rekapitulace"/>
    <hyperlink ref="J1" location="C101" display="3) Soupis prací"/>
    <hyperlink ref="L1:V1" location="'Rekapitulace stavby'!C2" display="Rekapitulace stavby"/>
  </hyperlinks>
  <pageMargins left="0.58333330000000005" right="0.58333330000000005" top="0.58333330000000005" bottom="0.58333330000000005" header="0" footer="0"/>
  <pageSetup paperSize="9" fitToHeight="100" orientation="landscape" blackAndWhite="1" r:id="rId1"/>
  <headerFooter>
    <oddFooter>&amp;CStrana &amp;P z &amp;N</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57</vt:i4>
      </vt:variant>
      <vt:variant>
        <vt:lpstr>Pojmenované oblasti</vt:lpstr>
      </vt:variant>
      <vt:variant>
        <vt:i4>113</vt:i4>
      </vt:variant>
    </vt:vector>
  </HeadingPairs>
  <TitlesOfParts>
    <vt:vector size="170" baseType="lpstr">
      <vt:lpstr>Rekapitulace stavby</vt:lpstr>
      <vt:lpstr>292-001 - VRN</vt:lpstr>
      <vt:lpstr>01a - 1.PP</vt:lpstr>
      <vt:lpstr>01b - 1.NP</vt:lpstr>
      <vt:lpstr>01c - 2.NP</vt:lpstr>
      <vt:lpstr>01d - 3.NP</vt:lpstr>
      <vt:lpstr>01e - 4.NP</vt:lpstr>
      <vt:lpstr>02a - 1.PP</vt:lpstr>
      <vt:lpstr>02b - 1.NP</vt:lpstr>
      <vt:lpstr>02c - 2.NP</vt:lpstr>
      <vt:lpstr>02d - 3.NP</vt:lpstr>
      <vt:lpstr>03a - Skulptura</vt:lpstr>
      <vt:lpstr>01 - Tryskové injektáže</vt:lpstr>
      <vt:lpstr>02 - Piloty</vt:lpstr>
      <vt:lpstr>292-004 - Stavební část</vt:lpstr>
      <vt:lpstr>01 - Betonové konstrukce</vt:lpstr>
      <vt:lpstr>02 - Ocelové konstrukce</vt:lpstr>
      <vt:lpstr>001 - Fasády</vt:lpstr>
      <vt:lpstr>002 - Střechy</vt:lpstr>
      <vt:lpstr>004 - Konstrukce klempířské</vt:lpstr>
      <vt:lpstr>005 - Vnitřní výplně otvorů</vt:lpstr>
      <vt:lpstr>006 - Vnitřní parapety</vt:lpstr>
      <vt:lpstr>007 - Žaluzie a rolety</vt:lpstr>
      <vt:lpstr>008 - Ostatní výrobky</vt:lpstr>
      <vt:lpstr>010 - Konstrukce zámečnické</vt:lpstr>
      <vt:lpstr>011 - Těsnění prostupů </vt:lpstr>
      <vt:lpstr>003 - Vnější výplně otvorů</vt:lpstr>
      <vt:lpstr>01 - PBŘ</vt:lpstr>
      <vt:lpstr>02 - ZOKT</vt:lpstr>
      <vt:lpstr>01 - Zdravotechnika</vt:lpstr>
      <vt:lpstr>02 - Vzduchotechnika</vt:lpstr>
      <vt:lpstr>03 - Ústřední vytápění</vt:lpstr>
      <vt:lpstr>04 - Chlazení (klimatizace)</vt:lpstr>
      <vt:lpstr>05 - Chlazení (VZT jednotky)</vt:lpstr>
      <vt:lpstr>06 - Chlazení magnetické ...</vt:lpstr>
      <vt:lpstr>07a - Silnoproudé elektro...</vt:lpstr>
      <vt:lpstr>07b - Slaboproudé elektro...</vt:lpstr>
      <vt:lpstr>08 - Měření a regulace</vt:lpstr>
      <vt:lpstr>01 - Komunikace a terénní...</vt:lpstr>
      <vt:lpstr>02a - Kácení, probírka a ...</vt:lpstr>
      <vt:lpstr>02b - Nová výsadba I. etapa</vt:lpstr>
      <vt:lpstr>02c - Kácení, probírka a ...</vt:lpstr>
      <vt:lpstr>02d - Nová výsadba II.etapa</vt:lpstr>
      <vt:lpstr>02e - Střešní zahrady</vt:lpstr>
      <vt:lpstr>03 - Přípojka teplovodu</vt:lpstr>
      <vt:lpstr>04 - Venkovní kanalizace</vt:lpstr>
      <vt:lpstr>009 - Potrubní pošta</vt:lpstr>
      <vt:lpstr>01 - Zdroje a rozvody med...</vt:lpstr>
      <vt:lpstr>03a - Elektrická požární ...</vt:lpstr>
      <vt:lpstr>03b - Evakuační rozhlas</vt:lpstr>
      <vt:lpstr>05a - 1.NP</vt:lpstr>
      <vt:lpstr>05b - 2.NP</vt:lpstr>
      <vt:lpstr>05c - 3.NP</vt:lpstr>
      <vt:lpstr>06 - Výtahy</vt:lpstr>
      <vt:lpstr>201 - Nábytek OPK</vt:lpstr>
      <vt:lpstr>202 - Vestavěný nábytek</vt:lpstr>
      <vt:lpstr>Pokyny pro vyplnění</vt:lpstr>
      <vt:lpstr>'001 - Fasády'!Názvy_tisku</vt:lpstr>
      <vt:lpstr>'002 - Střechy'!Názvy_tisku</vt:lpstr>
      <vt:lpstr>'003 - Vnější výplně otvorů'!Názvy_tisku</vt:lpstr>
      <vt:lpstr>'004 - Konstrukce klempířské'!Názvy_tisku</vt:lpstr>
      <vt:lpstr>'005 - Vnitřní výplně otvorů'!Názvy_tisku</vt:lpstr>
      <vt:lpstr>'006 - Vnitřní parapety'!Názvy_tisku</vt:lpstr>
      <vt:lpstr>'007 - Žaluzie a rolety'!Názvy_tisku</vt:lpstr>
      <vt:lpstr>'008 - Ostatní výrobky'!Názvy_tisku</vt:lpstr>
      <vt:lpstr>'009 - Potrubní pošta'!Názvy_tisku</vt:lpstr>
      <vt:lpstr>'01 - Betonové konstrukce'!Názvy_tisku</vt:lpstr>
      <vt:lpstr>'01 - Komunikace a terénní...'!Názvy_tisku</vt:lpstr>
      <vt:lpstr>'01 - PBŘ'!Názvy_tisku</vt:lpstr>
      <vt:lpstr>'01 - Tryskové injektáže'!Názvy_tisku</vt:lpstr>
      <vt:lpstr>'01 - Zdravotechnika'!Názvy_tisku</vt:lpstr>
      <vt:lpstr>'01 - Zdroje a rozvody med...'!Názvy_tisku</vt:lpstr>
      <vt:lpstr>'010 - Konstrukce zámečnické'!Názvy_tisku</vt:lpstr>
      <vt:lpstr>'011 - Těsnění prostupů '!Názvy_tisku</vt:lpstr>
      <vt:lpstr>'01a - 1.PP'!Názvy_tisku</vt:lpstr>
      <vt:lpstr>'01b - 1.NP'!Názvy_tisku</vt:lpstr>
      <vt:lpstr>'01c - 2.NP'!Názvy_tisku</vt:lpstr>
      <vt:lpstr>'01d - 3.NP'!Názvy_tisku</vt:lpstr>
      <vt:lpstr>'01e - 4.NP'!Názvy_tisku</vt:lpstr>
      <vt:lpstr>'02 - Ocelové konstrukce'!Názvy_tisku</vt:lpstr>
      <vt:lpstr>'02 - Piloty'!Názvy_tisku</vt:lpstr>
      <vt:lpstr>'02 - Vzduchotechnika'!Názvy_tisku</vt:lpstr>
      <vt:lpstr>'02 - ZOKT'!Názvy_tisku</vt:lpstr>
      <vt:lpstr>'02a - 1.PP'!Názvy_tisku</vt:lpstr>
      <vt:lpstr>'02a - Kácení, probírka a ...'!Názvy_tisku</vt:lpstr>
      <vt:lpstr>'02b - 1.NP'!Názvy_tisku</vt:lpstr>
      <vt:lpstr>'02b - Nová výsadba I. etapa'!Názvy_tisku</vt:lpstr>
      <vt:lpstr>'02c - 2.NP'!Názvy_tisku</vt:lpstr>
      <vt:lpstr>'02c - Kácení, probírka a ...'!Názvy_tisku</vt:lpstr>
      <vt:lpstr>'02d - 3.NP'!Názvy_tisku</vt:lpstr>
      <vt:lpstr>'02d - Nová výsadba II.etapa'!Názvy_tisku</vt:lpstr>
      <vt:lpstr>'02e - Střešní zahrady'!Názvy_tisku</vt:lpstr>
      <vt:lpstr>'03 - Přípojka teplovodu'!Názvy_tisku</vt:lpstr>
      <vt:lpstr>'03 - Ústřední vytápění'!Názvy_tisku</vt:lpstr>
      <vt:lpstr>'03a - Elektrická požární ...'!Názvy_tisku</vt:lpstr>
      <vt:lpstr>'03a - Skulptura'!Názvy_tisku</vt:lpstr>
      <vt:lpstr>'03b - Evakuační rozhlas'!Názvy_tisku</vt:lpstr>
      <vt:lpstr>'04 - Chlazení (klimatizace)'!Názvy_tisku</vt:lpstr>
      <vt:lpstr>'04 - Venkovní kanalizace'!Názvy_tisku</vt:lpstr>
      <vt:lpstr>'05 - Chlazení (VZT jednotky)'!Názvy_tisku</vt:lpstr>
      <vt:lpstr>'05a - 1.NP'!Názvy_tisku</vt:lpstr>
      <vt:lpstr>'05b - 2.NP'!Názvy_tisku</vt:lpstr>
      <vt:lpstr>'05c - 3.NP'!Názvy_tisku</vt:lpstr>
      <vt:lpstr>'06 - Chlazení magnetické ...'!Názvy_tisku</vt:lpstr>
      <vt:lpstr>'06 - Výtahy'!Názvy_tisku</vt:lpstr>
      <vt:lpstr>'07a - Silnoproudé elektro...'!Názvy_tisku</vt:lpstr>
      <vt:lpstr>'07b - Slaboproudé elektro...'!Názvy_tisku</vt:lpstr>
      <vt:lpstr>'08 - Měření a regulace'!Názvy_tisku</vt:lpstr>
      <vt:lpstr>'201 - Nábytek OPK'!Názvy_tisku</vt:lpstr>
      <vt:lpstr>'202 - Vestavěný nábytek'!Názvy_tisku</vt:lpstr>
      <vt:lpstr>'292-001 - VRN'!Názvy_tisku</vt:lpstr>
      <vt:lpstr>'292-004 - Stavební část'!Názvy_tisku</vt:lpstr>
      <vt:lpstr>'Rekapitulace stavby'!Názvy_tisku</vt:lpstr>
      <vt:lpstr>'001 - Fasády'!Oblast_tisku</vt:lpstr>
      <vt:lpstr>'002 - Střechy'!Oblast_tisku</vt:lpstr>
      <vt:lpstr>'003 - Vnější výplně otvorů'!Oblast_tisku</vt:lpstr>
      <vt:lpstr>'004 - Konstrukce klempířské'!Oblast_tisku</vt:lpstr>
      <vt:lpstr>'005 - Vnitřní výplně otvorů'!Oblast_tisku</vt:lpstr>
      <vt:lpstr>'006 - Vnitřní parapety'!Oblast_tisku</vt:lpstr>
      <vt:lpstr>'007 - Žaluzie a rolety'!Oblast_tisku</vt:lpstr>
      <vt:lpstr>'008 - Ostatní výrobky'!Oblast_tisku</vt:lpstr>
      <vt:lpstr>'009 - Potrubní pošta'!Oblast_tisku</vt:lpstr>
      <vt:lpstr>'01 - Betonové konstrukce'!Oblast_tisku</vt:lpstr>
      <vt:lpstr>'01 - Komunikace a terénní...'!Oblast_tisku</vt:lpstr>
      <vt:lpstr>'01 - PBŘ'!Oblast_tisku</vt:lpstr>
      <vt:lpstr>'01 - Tryskové injektáže'!Oblast_tisku</vt:lpstr>
      <vt:lpstr>'01 - Zdravotechnika'!Oblast_tisku</vt:lpstr>
      <vt:lpstr>'01 - Zdroje a rozvody med...'!Oblast_tisku</vt:lpstr>
      <vt:lpstr>'010 - Konstrukce zámečnické'!Oblast_tisku</vt:lpstr>
      <vt:lpstr>'011 - Těsnění prostupů '!Oblast_tisku</vt:lpstr>
      <vt:lpstr>'01a - 1.PP'!Oblast_tisku</vt:lpstr>
      <vt:lpstr>'01b - 1.NP'!Oblast_tisku</vt:lpstr>
      <vt:lpstr>'01c - 2.NP'!Oblast_tisku</vt:lpstr>
      <vt:lpstr>'01d - 3.NP'!Oblast_tisku</vt:lpstr>
      <vt:lpstr>'01e - 4.NP'!Oblast_tisku</vt:lpstr>
      <vt:lpstr>'02 - Ocelové konstrukce'!Oblast_tisku</vt:lpstr>
      <vt:lpstr>'02 - Piloty'!Oblast_tisku</vt:lpstr>
      <vt:lpstr>'02 - Vzduchotechnika'!Oblast_tisku</vt:lpstr>
      <vt:lpstr>'02 - ZOKT'!Oblast_tisku</vt:lpstr>
      <vt:lpstr>'02a - 1.PP'!Oblast_tisku</vt:lpstr>
      <vt:lpstr>'02a - Kácení, probírka a ...'!Oblast_tisku</vt:lpstr>
      <vt:lpstr>'02b - 1.NP'!Oblast_tisku</vt:lpstr>
      <vt:lpstr>'02b - Nová výsadba I. etapa'!Oblast_tisku</vt:lpstr>
      <vt:lpstr>'02c - 2.NP'!Oblast_tisku</vt:lpstr>
      <vt:lpstr>'02c - Kácení, probírka a ...'!Oblast_tisku</vt:lpstr>
      <vt:lpstr>'02d - 3.NP'!Oblast_tisku</vt:lpstr>
      <vt:lpstr>'02d - Nová výsadba II.etapa'!Oblast_tisku</vt:lpstr>
      <vt:lpstr>'02e - Střešní zahrady'!Oblast_tisku</vt:lpstr>
      <vt:lpstr>'03 - Přípojka teplovodu'!Oblast_tisku</vt:lpstr>
      <vt:lpstr>'03 - Ústřední vytápění'!Oblast_tisku</vt:lpstr>
      <vt:lpstr>'03a - Elektrická požární ...'!Oblast_tisku</vt:lpstr>
      <vt:lpstr>'03a - Skulptura'!Oblast_tisku</vt:lpstr>
      <vt:lpstr>'03b - Evakuační rozhlas'!Oblast_tisku</vt:lpstr>
      <vt:lpstr>'04 - Chlazení (klimatizace)'!Oblast_tisku</vt:lpstr>
      <vt:lpstr>'04 - Venkovní kanalizace'!Oblast_tisku</vt:lpstr>
      <vt:lpstr>'05 - Chlazení (VZT jednotky)'!Oblast_tisku</vt:lpstr>
      <vt:lpstr>'05a - 1.NP'!Oblast_tisku</vt:lpstr>
      <vt:lpstr>'05b - 2.NP'!Oblast_tisku</vt:lpstr>
      <vt:lpstr>'05c - 3.NP'!Oblast_tisku</vt:lpstr>
      <vt:lpstr>'06 - Chlazení magnetické ...'!Oblast_tisku</vt:lpstr>
      <vt:lpstr>'06 - Výtahy'!Oblast_tisku</vt:lpstr>
      <vt:lpstr>'07a - Silnoproudé elektro...'!Oblast_tisku</vt:lpstr>
      <vt:lpstr>'07b - Slaboproudé elektro...'!Oblast_tisku</vt:lpstr>
      <vt:lpstr>'08 - Měření a regulace'!Oblast_tisku</vt:lpstr>
      <vt:lpstr>'201 - Nábytek OPK'!Oblast_tisku</vt:lpstr>
      <vt:lpstr>'202 - Vestavěný nábytek'!Oblast_tisku</vt:lpstr>
      <vt:lpstr>'292-001 - VRN'!Oblast_tisku</vt:lpstr>
      <vt:lpstr>'292-004 - Stavební část'!Oblast_tisku</vt:lpstr>
      <vt:lpstr>'Pokyny pro vyplnění'!Oblast_tisku</vt:lpstr>
      <vt:lpstr>'Rekapitulace stavby'!Oblast_tisku</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Kolarova</dc:creator>
  <cp:lastModifiedBy>Kolářová Kateřina</cp:lastModifiedBy>
  <dcterms:created xsi:type="dcterms:W3CDTF">2017-03-31T04:16:03Z</dcterms:created>
  <dcterms:modified xsi:type="dcterms:W3CDTF">2017-03-31T04:20:42Z</dcterms:modified>
</cp:coreProperties>
</file>